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"/>
    </mc:Choice>
  </mc:AlternateContent>
  <bookViews>
    <workbookView xWindow="28800" yWindow="460" windowWidth="38400" windowHeight="21140" tabRatio="500" activeTab="12"/>
  </bookViews>
  <sheets>
    <sheet name="角色" sheetId="16" r:id="rId1"/>
    <sheet name="角色属性概况" sheetId="17" r:id="rId2"/>
    <sheet name="角色技能升级比率表" sheetId="18" r:id="rId3"/>
    <sheet name="主动技能" sheetId="1" r:id="rId4"/>
    <sheet name="被动技能" sheetId="2" r:id="rId5"/>
    <sheet name="buff" sheetId="3" r:id="rId6"/>
    <sheet name="连击" sheetId="4" r:id="rId7"/>
    <sheet name="主动技能升级" sheetId="14" r:id="rId8"/>
    <sheet name="被动技能升级" sheetId="15" r:id="rId9"/>
    <sheet name="对应表" sheetId="6" r:id="rId10"/>
    <sheet name="(SkillMaster)" sheetId="7" r:id="rId11"/>
    <sheet name="(SkillSlave)" sheetId="8" r:id="rId12"/>
    <sheet name="(SkillBuff)" sheetId="9" r:id="rId13"/>
    <sheet name="(SkillEvolution)" sheetId="10" r:id="rId14"/>
    <sheet name="skill_master_uplv" sheetId="13" r:id="rId15"/>
    <sheet name="skill_slave_uplv" sheetId="12" r:id="rId16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8" i="1" l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7" i="1"/>
  <c r="A8" i="12"/>
  <c r="B8" i="12"/>
  <c r="C8" i="12"/>
  <c r="D8" i="12"/>
  <c r="E8" i="12"/>
  <c r="F8" i="12"/>
  <c r="G8" i="12"/>
  <c r="H8" i="12"/>
  <c r="A9" i="12"/>
  <c r="B9" i="12"/>
  <c r="C9" i="12"/>
  <c r="D9" i="12"/>
  <c r="E9" i="12"/>
  <c r="F9" i="12"/>
  <c r="G9" i="12"/>
  <c r="H9" i="12"/>
  <c r="A10" i="12"/>
  <c r="B10" i="12"/>
  <c r="C10" i="12"/>
  <c r="D10" i="12"/>
  <c r="E10" i="12"/>
  <c r="F10" i="12"/>
  <c r="G10" i="12"/>
  <c r="H10" i="12"/>
  <c r="A11" i="12"/>
  <c r="B11" i="12"/>
  <c r="C11" i="12"/>
  <c r="D11" i="12"/>
  <c r="E11" i="12"/>
  <c r="F11" i="12"/>
  <c r="G11" i="12"/>
  <c r="H11" i="12"/>
  <c r="A12" i="12"/>
  <c r="B12" i="12"/>
  <c r="C12" i="12"/>
  <c r="D12" i="12"/>
  <c r="E12" i="12"/>
  <c r="F12" i="12"/>
  <c r="G12" i="12"/>
  <c r="H12" i="12"/>
  <c r="A13" i="12"/>
  <c r="B13" i="12"/>
  <c r="C13" i="12"/>
  <c r="D13" i="12"/>
  <c r="E13" i="12"/>
  <c r="F13" i="12"/>
  <c r="G13" i="12"/>
  <c r="H13" i="12"/>
  <c r="A14" i="12"/>
  <c r="B14" i="12"/>
  <c r="C14" i="12"/>
  <c r="D14" i="12"/>
  <c r="E14" i="12"/>
  <c r="F14" i="12"/>
  <c r="G14" i="12"/>
  <c r="H14" i="12"/>
  <c r="A15" i="12"/>
  <c r="B15" i="12"/>
  <c r="C15" i="12"/>
  <c r="D15" i="12"/>
  <c r="E15" i="12"/>
  <c r="F15" i="12"/>
  <c r="G15" i="12"/>
  <c r="H15" i="12"/>
  <c r="A16" i="12"/>
  <c r="B16" i="12"/>
  <c r="C16" i="12"/>
  <c r="D16" i="12"/>
  <c r="E16" i="12"/>
  <c r="F16" i="12"/>
  <c r="G16" i="12"/>
  <c r="H16" i="12"/>
  <c r="A17" i="12"/>
  <c r="B17" i="12"/>
  <c r="C17" i="12"/>
  <c r="D17" i="12"/>
  <c r="E17" i="12"/>
  <c r="F17" i="12"/>
  <c r="G17" i="12"/>
  <c r="H17" i="12"/>
  <c r="A18" i="12"/>
  <c r="B18" i="12"/>
  <c r="C18" i="12"/>
  <c r="D18" i="12"/>
  <c r="E18" i="12"/>
  <c r="F18" i="12"/>
  <c r="G18" i="12"/>
  <c r="H18" i="12"/>
  <c r="A19" i="12"/>
  <c r="B19" i="12"/>
  <c r="C19" i="12"/>
  <c r="D19" i="12"/>
  <c r="E19" i="12"/>
  <c r="F19" i="12"/>
  <c r="G19" i="12"/>
  <c r="H19" i="12"/>
  <c r="A20" i="12"/>
  <c r="B20" i="12"/>
  <c r="C20" i="12"/>
  <c r="D20" i="12"/>
  <c r="E20" i="12"/>
  <c r="F20" i="12"/>
  <c r="G20" i="12"/>
  <c r="H20" i="12"/>
  <c r="A21" i="12"/>
  <c r="B21" i="12"/>
  <c r="C21" i="12"/>
  <c r="D21" i="12"/>
  <c r="E21" i="12"/>
  <c r="F21" i="12"/>
  <c r="G21" i="12"/>
  <c r="H21" i="12"/>
  <c r="A22" i="12"/>
  <c r="B22" i="12"/>
  <c r="C22" i="12"/>
  <c r="D22" i="12"/>
  <c r="E22" i="12"/>
  <c r="F22" i="12"/>
  <c r="G22" i="12"/>
  <c r="H22" i="12"/>
  <c r="A23" i="12"/>
  <c r="B23" i="12"/>
  <c r="C23" i="12"/>
  <c r="D23" i="12"/>
  <c r="E23" i="12"/>
  <c r="F23" i="12"/>
  <c r="G23" i="12"/>
  <c r="H23" i="12"/>
  <c r="A24" i="12"/>
  <c r="B24" i="12"/>
  <c r="C24" i="12"/>
  <c r="D24" i="12"/>
  <c r="E24" i="12"/>
  <c r="F24" i="12"/>
  <c r="G24" i="12"/>
  <c r="H24" i="12"/>
  <c r="A25" i="12"/>
  <c r="B25" i="12"/>
  <c r="C25" i="12"/>
  <c r="D25" i="12"/>
  <c r="E25" i="12"/>
  <c r="F25" i="12"/>
  <c r="G25" i="12"/>
  <c r="H25" i="12"/>
  <c r="A26" i="12"/>
  <c r="B26" i="12"/>
  <c r="C26" i="12"/>
  <c r="D26" i="12"/>
  <c r="E26" i="12"/>
  <c r="F26" i="12"/>
  <c r="G26" i="12"/>
  <c r="H26" i="12"/>
  <c r="A27" i="12"/>
  <c r="B27" i="12"/>
  <c r="C27" i="12"/>
  <c r="D27" i="12"/>
  <c r="E27" i="12"/>
  <c r="F27" i="12"/>
  <c r="G27" i="12"/>
  <c r="H27" i="12"/>
  <c r="A28" i="12"/>
  <c r="B28" i="12"/>
  <c r="C28" i="12"/>
  <c r="D28" i="12"/>
  <c r="E28" i="12"/>
  <c r="F28" i="12"/>
  <c r="G28" i="12"/>
  <c r="H28" i="12"/>
  <c r="A29" i="12"/>
  <c r="B29" i="12"/>
  <c r="C29" i="12"/>
  <c r="D29" i="12"/>
  <c r="E29" i="12"/>
  <c r="F29" i="12"/>
  <c r="G29" i="12"/>
  <c r="H29" i="12"/>
  <c r="A30" i="12"/>
  <c r="B30" i="12"/>
  <c r="C30" i="12"/>
  <c r="D30" i="12"/>
  <c r="E30" i="12"/>
  <c r="F30" i="12"/>
  <c r="G30" i="12"/>
  <c r="H30" i="12"/>
  <c r="A31" i="12"/>
  <c r="B31" i="12"/>
  <c r="C31" i="12"/>
  <c r="D31" i="12"/>
  <c r="E31" i="12"/>
  <c r="F31" i="12"/>
  <c r="G31" i="12"/>
  <c r="H31" i="12"/>
  <c r="A32" i="12"/>
  <c r="B32" i="12"/>
  <c r="C32" i="12"/>
  <c r="D32" i="12"/>
  <c r="E32" i="12"/>
  <c r="F32" i="12"/>
  <c r="G32" i="12"/>
  <c r="H32" i="12"/>
  <c r="A33" i="12"/>
  <c r="B33" i="12"/>
  <c r="C33" i="12"/>
  <c r="D33" i="12"/>
  <c r="E33" i="12"/>
  <c r="F33" i="12"/>
  <c r="G33" i="12"/>
  <c r="H33" i="12"/>
  <c r="A34" i="12"/>
  <c r="B34" i="12"/>
  <c r="C34" i="12"/>
  <c r="D34" i="12"/>
  <c r="E34" i="12"/>
  <c r="F34" i="12"/>
  <c r="G34" i="12"/>
  <c r="H34" i="12"/>
  <c r="A35" i="12"/>
  <c r="B35" i="12"/>
  <c r="C35" i="12"/>
  <c r="D35" i="12"/>
  <c r="E35" i="12"/>
  <c r="F35" i="12"/>
  <c r="G35" i="12"/>
  <c r="H35" i="12"/>
  <c r="A36" i="12"/>
  <c r="B36" i="12"/>
  <c r="C36" i="12"/>
  <c r="D36" i="12"/>
  <c r="E36" i="12"/>
  <c r="F36" i="12"/>
  <c r="G36" i="12"/>
  <c r="H36" i="12"/>
  <c r="A37" i="12"/>
  <c r="B37" i="12"/>
  <c r="C37" i="12"/>
  <c r="D37" i="12"/>
  <c r="E37" i="12"/>
  <c r="F37" i="12"/>
  <c r="G37" i="12"/>
  <c r="H37" i="12"/>
  <c r="A38" i="12"/>
  <c r="B38" i="12"/>
  <c r="C38" i="12"/>
  <c r="D38" i="12"/>
  <c r="E38" i="12"/>
  <c r="F38" i="12"/>
  <c r="G38" i="12"/>
  <c r="H38" i="12"/>
  <c r="A39" i="12"/>
  <c r="B39" i="12"/>
  <c r="C39" i="12"/>
  <c r="D39" i="12"/>
  <c r="E39" i="12"/>
  <c r="F39" i="12"/>
  <c r="G39" i="12"/>
  <c r="H39" i="12"/>
  <c r="A40" i="12"/>
  <c r="B40" i="12"/>
  <c r="C40" i="12"/>
  <c r="D40" i="12"/>
  <c r="E40" i="12"/>
  <c r="F40" i="12"/>
  <c r="G40" i="12"/>
  <c r="H40" i="12"/>
  <c r="A41" i="12"/>
  <c r="B41" i="12"/>
  <c r="C41" i="12"/>
  <c r="D41" i="12"/>
  <c r="E41" i="12"/>
  <c r="F41" i="12"/>
  <c r="G41" i="12"/>
  <c r="H41" i="12"/>
  <c r="A42" i="12"/>
  <c r="B42" i="12"/>
  <c r="C42" i="12"/>
  <c r="D42" i="12"/>
  <c r="E42" i="12"/>
  <c r="F42" i="12"/>
  <c r="G42" i="12"/>
  <c r="H42" i="12"/>
  <c r="A43" i="12"/>
  <c r="B43" i="12"/>
  <c r="C43" i="12"/>
  <c r="D43" i="12"/>
  <c r="E43" i="12"/>
  <c r="F43" i="12"/>
  <c r="G43" i="12"/>
  <c r="H43" i="12"/>
  <c r="A44" i="12"/>
  <c r="B44" i="12"/>
  <c r="C44" i="12"/>
  <c r="D44" i="12"/>
  <c r="E44" i="12"/>
  <c r="F44" i="12"/>
  <c r="G44" i="12"/>
  <c r="H44" i="12"/>
  <c r="A45" i="12"/>
  <c r="B45" i="12"/>
  <c r="C45" i="12"/>
  <c r="D45" i="12"/>
  <c r="E45" i="12"/>
  <c r="F45" i="12"/>
  <c r="G45" i="12"/>
  <c r="H45" i="12"/>
  <c r="A46" i="12"/>
  <c r="B46" i="12"/>
  <c r="C46" i="12"/>
  <c r="D46" i="12"/>
  <c r="E46" i="12"/>
  <c r="F46" i="12"/>
  <c r="G46" i="12"/>
  <c r="H46" i="12"/>
  <c r="A47" i="12"/>
  <c r="B47" i="12"/>
  <c r="C47" i="12"/>
  <c r="D47" i="12"/>
  <c r="E47" i="12"/>
  <c r="F47" i="12"/>
  <c r="G47" i="12"/>
  <c r="H47" i="12"/>
  <c r="A48" i="12"/>
  <c r="B48" i="12"/>
  <c r="C48" i="12"/>
  <c r="D48" i="12"/>
  <c r="E48" i="12"/>
  <c r="F48" i="12"/>
  <c r="G48" i="12"/>
  <c r="H48" i="12"/>
  <c r="A49" i="12"/>
  <c r="B49" i="12"/>
  <c r="C49" i="12"/>
  <c r="D49" i="12"/>
  <c r="E49" i="12"/>
  <c r="F49" i="12"/>
  <c r="G49" i="12"/>
  <c r="H49" i="12"/>
  <c r="A50" i="12"/>
  <c r="B50" i="12"/>
  <c r="C50" i="12"/>
  <c r="D50" i="12"/>
  <c r="E50" i="12"/>
  <c r="F50" i="12"/>
  <c r="G50" i="12"/>
  <c r="H50" i="12"/>
  <c r="A51" i="12"/>
  <c r="B51" i="12"/>
  <c r="C51" i="12"/>
  <c r="D51" i="12"/>
  <c r="E51" i="12"/>
  <c r="F51" i="12"/>
  <c r="G51" i="12"/>
  <c r="H51" i="12"/>
  <c r="A52" i="12"/>
  <c r="B52" i="12"/>
  <c r="C52" i="12"/>
  <c r="D52" i="12"/>
  <c r="E52" i="12"/>
  <c r="F52" i="12"/>
  <c r="G52" i="12"/>
  <c r="H52" i="12"/>
  <c r="A53" i="12"/>
  <c r="B53" i="12"/>
  <c r="C53" i="12"/>
  <c r="D53" i="12"/>
  <c r="E53" i="12"/>
  <c r="F53" i="12"/>
  <c r="G53" i="12"/>
  <c r="H53" i="12"/>
  <c r="A54" i="12"/>
  <c r="B54" i="12"/>
  <c r="C54" i="12"/>
  <c r="D54" i="12"/>
  <c r="E54" i="12"/>
  <c r="F54" i="12"/>
  <c r="G54" i="12"/>
  <c r="H54" i="12"/>
  <c r="A55" i="12"/>
  <c r="B55" i="12"/>
  <c r="C55" i="12"/>
  <c r="D55" i="12"/>
  <c r="E55" i="12"/>
  <c r="F55" i="12"/>
  <c r="G55" i="12"/>
  <c r="H55" i="12"/>
  <c r="A56" i="12"/>
  <c r="B56" i="12"/>
  <c r="C56" i="12"/>
  <c r="D56" i="12"/>
  <c r="E56" i="12"/>
  <c r="F56" i="12"/>
  <c r="G56" i="12"/>
  <c r="H56" i="12"/>
  <c r="A57" i="12"/>
  <c r="B57" i="12"/>
  <c r="C57" i="12"/>
  <c r="D57" i="12"/>
  <c r="E57" i="12"/>
  <c r="F57" i="12"/>
  <c r="G57" i="12"/>
  <c r="H57" i="12"/>
  <c r="A58" i="12"/>
  <c r="B58" i="12"/>
  <c r="C58" i="12"/>
  <c r="D58" i="12"/>
  <c r="E58" i="12"/>
  <c r="F58" i="12"/>
  <c r="G58" i="12"/>
  <c r="H58" i="12"/>
  <c r="A59" i="12"/>
  <c r="B59" i="12"/>
  <c r="C59" i="12"/>
  <c r="D59" i="12"/>
  <c r="E59" i="12"/>
  <c r="F59" i="12"/>
  <c r="G59" i="12"/>
  <c r="H59" i="12"/>
  <c r="A60" i="12"/>
  <c r="B60" i="12"/>
  <c r="C60" i="12"/>
  <c r="D60" i="12"/>
  <c r="E60" i="12"/>
  <c r="F60" i="12"/>
  <c r="G60" i="12"/>
  <c r="H60" i="12"/>
  <c r="A61" i="12"/>
  <c r="B61" i="12"/>
  <c r="C61" i="12"/>
  <c r="D61" i="12"/>
  <c r="E61" i="12"/>
  <c r="F61" i="12"/>
  <c r="G61" i="12"/>
  <c r="H61" i="12"/>
  <c r="A62" i="12"/>
  <c r="B62" i="12"/>
  <c r="C62" i="12"/>
  <c r="D62" i="12"/>
  <c r="E62" i="12"/>
  <c r="F62" i="12"/>
  <c r="G62" i="12"/>
  <c r="H62" i="12"/>
  <c r="A63" i="12"/>
  <c r="B63" i="12"/>
  <c r="C63" i="12"/>
  <c r="D63" i="12"/>
  <c r="E63" i="12"/>
  <c r="F63" i="12"/>
  <c r="G63" i="12"/>
  <c r="H63" i="12"/>
  <c r="A64" i="12"/>
  <c r="B64" i="12"/>
  <c r="C64" i="12"/>
  <c r="D64" i="12"/>
  <c r="E64" i="12"/>
  <c r="F64" i="12"/>
  <c r="G64" i="12"/>
  <c r="H64" i="12"/>
  <c r="A65" i="12"/>
  <c r="B65" i="12"/>
  <c r="C65" i="12"/>
  <c r="D65" i="12"/>
  <c r="E65" i="12"/>
  <c r="F65" i="12"/>
  <c r="G65" i="12"/>
  <c r="H65" i="12"/>
  <c r="A66" i="12"/>
  <c r="B66" i="12"/>
  <c r="C66" i="12"/>
  <c r="D66" i="12"/>
  <c r="E66" i="12"/>
  <c r="F66" i="12"/>
  <c r="G66" i="12"/>
  <c r="H66" i="12"/>
  <c r="A67" i="12"/>
  <c r="B67" i="12"/>
  <c r="C67" i="12"/>
  <c r="D67" i="12"/>
  <c r="E67" i="12"/>
  <c r="F67" i="12"/>
  <c r="G67" i="12"/>
  <c r="H67" i="12"/>
  <c r="A68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G69" i="12"/>
  <c r="H69" i="12"/>
  <c r="A70" i="12"/>
  <c r="B70" i="12"/>
  <c r="C70" i="12"/>
  <c r="D70" i="12"/>
  <c r="E70" i="12"/>
  <c r="F70" i="12"/>
  <c r="G70" i="12"/>
  <c r="H70" i="12"/>
  <c r="A71" i="12"/>
  <c r="B71" i="12"/>
  <c r="C71" i="12"/>
  <c r="D71" i="12"/>
  <c r="E71" i="12"/>
  <c r="F71" i="12"/>
  <c r="G71" i="12"/>
  <c r="H71" i="12"/>
  <c r="A72" i="12"/>
  <c r="B72" i="12"/>
  <c r="C72" i="12"/>
  <c r="D72" i="12"/>
  <c r="E72" i="12"/>
  <c r="F72" i="12"/>
  <c r="G72" i="12"/>
  <c r="H72" i="12"/>
  <c r="A73" i="12"/>
  <c r="B73" i="12"/>
  <c r="C73" i="12"/>
  <c r="D73" i="12"/>
  <c r="E73" i="12"/>
  <c r="F73" i="12"/>
  <c r="G73" i="12"/>
  <c r="H73" i="12"/>
  <c r="A74" i="12"/>
  <c r="B74" i="12"/>
  <c r="C74" i="12"/>
  <c r="D74" i="12"/>
  <c r="E74" i="12"/>
  <c r="F74" i="12"/>
  <c r="G74" i="12"/>
  <c r="H74" i="12"/>
  <c r="A75" i="12"/>
  <c r="B75" i="12"/>
  <c r="C75" i="12"/>
  <c r="D75" i="12"/>
  <c r="E75" i="12"/>
  <c r="F75" i="12"/>
  <c r="G75" i="12"/>
  <c r="H75" i="12"/>
  <c r="A76" i="12"/>
  <c r="B76" i="12"/>
  <c r="C76" i="12"/>
  <c r="D76" i="12"/>
  <c r="E76" i="12"/>
  <c r="F76" i="12"/>
  <c r="G76" i="12"/>
  <c r="H76" i="12"/>
  <c r="A77" i="12"/>
  <c r="B77" i="12"/>
  <c r="C77" i="12"/>
  <c r="D77" i="12"/>
  <c r="E77" i="12"/>
  <c r="F77" i="12"/>
  <c r="G77" i="12"/>
  <c r="H77" i="12"/>
  <c r="A78" i="12"/>
  <c r="B78" i="12"/>
  <c r="C78" i="12"/>
  <c r="D78" i="12"/>
  <c r="E78" i="12"/>
  <c r="F78" i="12"/>
  <c r="G78" i="12"/>
  <c r="H78" i="12"/>
  <c r="A79" i="12"/>
  <c r="B79" i="12"/>
  <c r="C79" i="12"/>
  <c r="D79" i="12"/>
  <c r="E79" i="12"/>
  <c r="F79" i="12"/>
  <c r="G79" i="12"/>
  <c r="H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G81" i="12"/>
  <c r="H81" i="12"/>
  <c r="A82" i="12"/>
  <c r="B82" i="12"/>
  <c r="C82" i="12"/>
  <c r="D82" i="12"/>
  <c r="E82" i="12"/>
  <c r="F82" i="12"/>
  <c r="G82" i="12"/>
  <c r="H82" i="12"/>
  <c r="A83" i="12"/>
  <c r="B83" i="12"/>
  <c r="C83" i="12"/>
  <c r="D83" i="12"/>
  <c r="E83" i="12"/>
  <c r="F83" i="12"/>
  <c r="G83" i="12"/>
  <c r="H83" i="12"/>
  <c r="A84" i="12"/>
  <c r="B84" i="12"/>
  <c r="C84" i="12"/>
  <c r="D84" i="12"/>
  <c r="E84" i="12"/>
  <c r="F84" i="12"/>
  <c r="G84" i="12"/>
  <c r="H84" i="12"/>
  <c r="A85" i="12"/>
  <c r="B85" i="12"/>
  <c r="C85" i="12"/>
  <c r="D85" i="12"/>
  <c r="E85" i="12"/>
  <c r="F85" i="12"/>
  <c r="G85" i="12"/>
  <c r="H85" i="12"/>
  <c r="A86" i="12"/>
  <c r="B86" i="12"/>
  <c r="C86" i="12"/>
  <c r="D86" i="12"/>
  <c r="E86" i="12"/>
  <c r="F86" i="12"/>
  <c r="G86" i="12"/>
  <c r="H86" i="12"/>
  <c r="A87" i="12"/>
  <c r="B87" i="12"/>
  <c r="C87" i="12"/>
  <c r="D87" i="12"/>
  <c r="E87" i="12"/>
  <c r="F87" i="12"/>
  <c r="G87" i="12"/>
  <c r="H87" i="12"/>
  <c r="A88" i="12"/>
  <c r="B88" i="12"/>
  <c r="C88" i="12"/>
  <c r="D88" i="12"/>
  <c r="E88" i="12"/>
  <c r="F88" i="12"/>
  <c r="G88" i="12"/>
  <c r="H88" i="12"/>
  <c r="A89" i="12"/>
  <c r="B89" i="12"/>
  <c r="C89" i="12"/>
  <c r="D89" i="12"/>
  <c r="E89" i="12"/>
  <c r="F89" i="12"/>
  <c r="G89" i="12"/>
  <c r="H89" i="12"/>
  <c r="A90" i="12"/>
  <c r="B90" i="12"/>
  <c r="C90" i="12"/>
  <c r="D90" i="12"/>
  <c r="E90" i="12"/>
  <c r="F90" i="12"/>
  <c r="G90" i="12"/>
  <c r="H90" i="12"/>
  <c r="A91" i="12"/>
  <c r="B91" i="12"/>
  <c r="C91" i="12"/>
  <c r="D91" i="12"/>
  <c r="E91" i="12"/>
  <c r="F91" i="12"/>
  <c r="G91" i="12"/>
  <c r="H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G93" i="12"/>
  <c r="H93" i="12"/>
  <c r="A94" i="12"/>
  <c r="B94" i="12"/>
  <c r="C94" i="12"/>
  <c r="D94" i="12"/>
  <c r="E94" i="12"/>
  <c r="F94" i="12"/>
  <c r="G94" i="12"/>
  <c r="H94" i="12"/>
  <c r="A95" i="12"/>
  <c r="B95" i="12"/>
  <c r="C95" i="12"/>
  <c r="D95" i="12"/>
  <c r="E95" i="12"/>
  <c r="F95" i="12"/>
  <c r="G95" i="12"/>
  <c r="H95" i="12"/>
  <c r="A96" i="12"/>
  <c r="B96" i="12"/>
  <c r="C96" i="12"/>
  <c r="D96" i="12"/>
  <c r="E96" i="12"/>
  <c r="F96" i="12"/>
  <c r="G96" i="12"/>
  <c r="H96" i="12"/>
  <c r="A97" i="12"/>
  <c r="B97" i="12"/>
  <c r="C97" i="12"/>
  <c r="D97" i="12"/>
  <c r="E97" i="12"/>
  <c r="F97" i="12"/>
  <c r="G97" i="12"/>
  <c r="H97" i="12"/>
  <c r="A98" i="12"/>
  <c r="B98" i="12"/>
  <c r="C98" i="12"/>
  <c r="D98" i="12"/>
  <c r="E98" i="12"/>
  <c r="F98" i="12"/>
  <c r="G98" i="12"/>
  <c r="H98" i="12"/>
  <c r="A99" i="12"/>
  <c r="B99" i="12"/>
  <c r="C99" i="12"/>
  <c r="D99" i="12"/>
  <c r="E99" i="12"/>
  <c r="F99" i="12"/>
  <c r="G99" i="12"/>
  <c r="H99" i="12"/>
  <c r="A100" i="12"/>
  <c r="B100" i="12"/>
  <c r="C100" i="12"/>
  <c r="D100" i="12"/>
  <c r="E100" i="12"/>
  <c r="F100" i="12"/>
  <c r="G100" i="12"/>
  <c r="H100" i="12"/>
  <c r="A101" i="12"/>
  <c r="B101" i="12"/>
  <c r="C101" i="12"/>
  <c r="D101" i="12"/>
  <c r="E101" i="12"/>
  <c r="F101" i="12"/>
  <c r="G101" i="12"/>
  <c r="H101" i="12"/>
  <c r="A102" i="12"/>
  <c r="B102" i="12"/>
  <c r="C102" i="12"/>
  <c r="D102" i="12"/>
  <c r="E102" i="12"/>
  <c r="F102" i="12"/>
  <c r="G102" i="12"/>
  <c r="H102" i="12"/>
  <c r="A103" i="12"/>
  <c r="B103" i="12"/>
  <c r="C103" i="12"/>
  <c r="D103" i="12"/>
  <c r="E103" i="12"/>
  <c r="F103" i="12"/>
  <c r="G103" i="12"/>
  <c r="H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G105" i="12"/>
  <c r="H105" i="12"/>
  <c r="A106" i="12"/>
  <c r="B106" i="12"/>
  <c r="C106" i="12"/>
  <c r="D106" i="12"/>
  <c r="E106" i="12"/>
  <c r="F106" i="12"/>
  <c r="G106" i="12"/>
  <c r="H106" i="12"/>
  <c r="A107" i="12"/>
  <c r="B107" i="12"/>
  <c r="C107" i="12"/>
  <c r="D107" i="12"/>
  <c r="E107" i="12"/>
  <c r="F107" i="12"/>
  <c r="G107" i="12"/>
  <c r="H107" i="12"/>
  <c r="A108" i="12"/>
  <c r="B108" i="12"/>
  <c r="C108" i="12"/>
  <c r="D108" i="12"/>
  <c r="E108" i="12"/>
  <c r="F108" i="12"/>
  <c r="G108" i="12"/>
  <c r="H108" i="12"/>
  <c r="A109" i="12"/>
  <c r="B109" i="12"/>
  <c r="C109" i="12"/>
  <c r="D109" i="12"/>
  <c r="E109" i="12"/>
  <c r="F109" i="12"/>
  <c r="G109" i="12"/>
  <c r="H109" i="12"/>
  <c r="A110" i="12"/>
  <c r="B110" i="12"/>
  <c r="C110" i="12"/>
  <c r="D110" i="12"/>
  <c r="E110" i="12"/>
  <c r="F110" i="12"/>
  <c r="G110" i="12"/>
  <c r="H110" i="12"/>
  <c r="A111" i="12"/>
  <c r="B111" i="12"/>
  <c r="C111" i="12"/>
  <c r="D111" i="12"/>
  <c r="E111" i="12"/>
  <c r="F111" i="12"/>
  <c r="G111" i="12"/>
  <c r="H111" i="12"/>
  <c r="A112" i="12"/>
  <c r="B112" i="12"/>
  <c r="C112" i="12"/>
  <c r="D112" i="12"/>
  <c r="E112" i="12"/>
  <c r="F112" i="12"/>
  <c r="G112" i="12"/>
  <c r="H112" i="12"/>
  <c r="A113" i="12"/>
  <c r="B113" i="12"/>
  <c r="C113" i="12"/>
  <c r="D113" i="12"/>
  <c r="E113" i="12"/>
  <c r="F113" i="12"/>
  <c r="G113" i="12"/>
  <c r="H113" i="12"/>
  <c r="A114" i="12"/>
  <c r="B114" i="12"/>
  <c r="C114" i="12"/>
  <c r="D114" i="12"/>
  <c r="E114" i="12"/>
  <c r="F114" i="12"/>
  <c r="G114" i="12"/>
  <c r="H114" i="12"/>
  <c r="A115" i="12"/>
  <c r="B115" i="12"/>
  <c r="C115" i="12"/>
  <c r="D115" i="12"/>
  <c r="E115" i="12"/>
  <c r="F115" i="12"/>
  <c r="G115" i="12"/>
  <c r="H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G117" i="12"/>
  <c r="H117" i="12"/>
  <c r="A118" i="12"/>
  <c r="B118" i="12"/>
  <c r="C118" i="12"/>
  <c r="D118" i="12"/>
  <c r="E118" i="12"/>
  <c r="F118" i="12"/>
  <c r="G118" i="12"/>
  <c r="H118" i="12"/>
  <c r="A119" i="12"/>
  <c r="B119" i="12"/>
  <c r="C119" i="12"/>
  <c r="D119" i="12"/>
  <c r="E119" i="12"/>
  <c r="F119" i="12"/>
  <c r="G119" i="12"/>
  <c r="H119" i="12"/>
  <c r="A120" i="12"/>
  <c r="B120" i="12"/>
  <c r="C120" i="12"/>
  <c r="D120" i="12"/>
  <c r="E120" i="12"/>
  <c r="F120" i="12"/>
  <c r="G120" i="12"/>
  <c r="H120" i="12"/>
  <c r="A121" i="12"/>
  <c r="B121" i="12"/>
  <c r="C121" i="12"/>
  <c r="D121" i="12"/>
  <c r="E121" i="12"/>
  <c r="F121" i="12"/>
  <c r="G121" i="12"/>
  <c r="H121" i="12"/>
  <c r="A122" i="12"/>
  <c r="B122" i="12"/>
  <c r="C122" i="12"/>
  <c r="D122" i="12"/>
  <c r="E122" i="12"/>
  <c r="F122" i="12"/>
  <c r="G122" i="12"/>
  <c r="H122" i="12"/>
  <c r="A123" i="12"/>
  <c r="B123" i="12"/>
  <c r="C123" i="12"/>
  <c r="D123" i="12"/>
  <c r="E123" i="12"/>
  <c r="F123" i="12"/>
  <c r="G123" i="12"/>
  <c r="H123" i="12"/>
  <c r="A124" i="12"/>
  <c r="B124" i="12"/>
  <c r="C124" i="12"/>
  <c r="D124" i="12"/>
  <c r="E124" i="12"/>
  <c r="F124" i="12"/>
  <c r="G124" i="12"/>
  <c r="H124" i="12"/>
  <c r="A125" i="12"/>
  <c r="B125" i="12"/>
  <c r="C125" i="12"/>
  <c r="D125" i="12"/>
  <c r="E125" i="12"/>
  <c r="F125" i="12"/>
  <c r="G125" i="12"/>
  <c r="H125" i="12"/>
  <c r="A126" i="12"/>
  <c r="B126" i="12"/>
  <c r="C126" i="12"/>
  <c r="D126" i="12"/>
  <c r="E126" i="12"/>
  <c r="F126" i="12"/>
  <c r="G126" i="12"/>
  <c r="H126" i="12"/>
  <c r="A127" i="12"/>
  <c r="B127" i="12"/>
  <c r="C127" i="12"/>
  <c r="D127" i="12"/>
  <c r="E127" i="12"/>
  <c r="F127" i="12"/>
  <c r="G127" i="12"/>
  <c r="H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G129" i="12"/>
  <c r="H129" i="12"/>
  <c r="A130" i="12"/>
  <c r="B130" i="12"/>
  <c r="C130" i="12"/>
  <c r="D130" i="12"/>
  <c r="E130" i="12"/>
  <c r="F130" i="12"/>
  <c r="G130" i="12"/>
  <c r="H130" i="12"/>
  <c r="A131" i="12"/>
  <c r="B131" i="12"/>
  <c r="C131" i="12"/>
  <c r="D131" i="12"/>
  <c r="E131" i="12"/>
  <c r="F131" i="12"/>
  <c r="G131" i="12"/>
  <c r="H131" i="12"/>
  <c r="A132" i="12"/>
  <c r="B132" i="12"/>
  <c r="C132" i="12"/>
  <c r="D132" i="12"/>
  <c r="E132" i="12"/>
  <c r="F132" i="12"/>
  <c r="G132" i="12"/>
  <c r="H132" i="12"/>
  <c r="A133" i="12"/>
  <c r="B133" i="12"/>
  <c r="C133" i="12"/>
  <c r="D133" i="12"/>
  <c r="E133" i="12"/>
  <c r="F133" i="12"/>
  <c r="G133" i="12"/>
  <c r="H133" i="12"/>
  <c r="A134" i="12"/>
  <c r="B134" i="12"/>
  <c r="C134" i="12"/>
  <c r="D134" i="12"/>
  <c r="E134" i="12"/>
  <c r="F134" i="12"/>
  <c r="G134" i="12"/>
  <c r="H134" i="12"/>
  <c r="A135" i="12"/>
  <c r="B135" i="12"/>
  <c r="C135" i="12"/>
  <c r="D135" i="12"/>
  <c r="E135" i="12"/>
  <c r="F135" i="12"/>
  <c r="G135" i="12"/>
  <c r="H135" i="12"/>
  <c r="A136" i="12"/>
  <c r="B136" i="12"/>
  <c r="C136" i="12"/>
  <c r="D136" i="12"/>
  <c r="E136" i="12"/>
  <c r="F136" i="12"/>
  <c r="G136" i="12"/>
  <c r="H136" i="12"/>
  <c r="A137" i="12"/>
  <c r="B137" i="12"/>
  <c r="C137" i="12"/>
  <c r="D137" i="12"/>
  <c r="E137" i="12"/>
  <c r="F137" i="12"/>
  <c r="G137" i="12"/>
  <c r="H137" i="12"/>
  <c r="A138" i="12"/>
  <c r="B138" i="12"/>
  <c r="C138" i="12"/>
  <c r="D138" i="12"/>
  <c r="E138" i="12"/>
  <c r="F138" i="12"/>
  <c r="G138" i="12"/>
  <c r="H138" i="12"/>
  <c r="A139" i="12"/>
  <c r="B139" i="12"/>
  <c r="C139" i="12"/>
  <c r="D139" i="12"/>
  <c r="E139" i="12"/>
  <c r="F139" i="12"/>
  <c r="G139" i="12"/>
  <c r="H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G141" i="12"/>
  <c r="H141" i="12"/>
  <c r="A142" i="12"/>
  <c r="B142" i="12"/>
  <c r="C142" i="12"/>
  <c r="D142" i="12"/>
  <c r="E142" i="12"/>
  <c r="F142" i="12"/>
  <c r="G142" i="12"/>
  <c r="H142" i="12"/>
  <c r="A143" i="12"/>
  <c r="B143" i="12"/>
  <c r="C143" i="12"/>
  <c r="D143" i="12"/>
  <c r="E143" i="12"/>
  <c r="F143" i="12"/>
  <c r="G143" i="12"/>
  <c r="H143" i="12"/>
  <c r="A144" i="12"/>
  <c r="B144" i="12"/>
  <c r="C144" i="12"/>
  <c r="D144" i="12"/>
  <c r="E144" i="12"/>
  <c r="F144" i="12"/>
  <c r="G144" i="12"/>
  <c r="H144" i="12"/>
  <c r="A145" i="12"/>
  <c r="B145" i="12"/>
  <c r="C145" i="12"/>
  <c r="D145" i="12"/>
  <c r="E145" i="12"/>
  <c r="F145" i="12"/>
  <c r="G145" i="12"/>
  <c r="H145" i="12"/>
  <c r="A146" i="12"/>
  <c r="B146" i="12"/>
  <c r="C146" i="12"/>
  <c r="D146" i="12"/>
  <c r="E146" i="12"/>
  <c r="F146" i="12"/>
  <c r="G146" i="12"/>
  <c r="H146" i="12"/>
  <c r="A147" i="12"/>
  <c r="B147" i="12"/>
  <c r="C147" i="12"/>
  <c r="D147" i="12"/>
  <c r="E147" i="12"/>
  <c r="F147" i="12"/>
  <c r="G147" i="12"/>
  <c r="H147" i="12"/>
  <c r="A148" i="12"/>
  <c r="B148" i="12"/>
  <c r="C148" i="12"/>
  <c r="D148" i="12"/>
  <c r="E148" i="12"/>
  <c r="F148" i="12"/>
  <c r="G148" i="12"/>
  <c r="H148" i="12"/>
  <c r="A149" i="12"/>
  <c r="B149" i="12"/>
  <c r="C149" i="12"/>
  <c r="D149" i="12"/>
  <c r="E149" i="12"/>
  <c r="F149" i="12"/>
  <c r="G149" i="12"/>
  <c r="H149" i="12"/>
  <c r="A150" i="12"/>
  <c r="B150" i="12"/>
  <c r="C150" i="12"/>
  <c r="D150" i="12"/>
  <c r="E150" i="12"/>
  <c r="F150" i="12"/>
  <c r="G150" i="12"/>
  <c r="H150" i="12"/>
  <c r="A151" i="12"/>
  <c r="B151" i="12"/>
  <c r="C151" i="12"/>
  <c r="D151" i="12"/>
  <c r="E151" i="12"/>
  <c r="F151" i="12"/>
  <c r="G151" i="12"/>
  <c r="H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G153" i="12"/>
  <c r="H153" i="12"/>
  <c r="A154" i="12"/>
  <c r="B154" i="12"/>
  <c r="C154" i="12"/>
  <c r="D154" i="12"/>
  <c r="E154" i="12"/>
  <c r="F154" i="12"/>
  <c r="G154" i="12"/>
  <c r="H154" i="12"/>
  <c r="A155" i="12"/>
  <c r="B155" i="12"/>
  <c r="C155" i="12"/>
  <c r="D155" i="12"/>
  <c r="E155" i="12"/>
  <c r="F155" i="12"/>
  <c r="G155" i="12"/>
  <c r="H155" i="12"/>
  <c r="A156" i="12"/>
  <c r="B156" i="12"/>
  <c r="C156" i="12"/>
  <c r="D156" i="12"/>
  <c r="E156" i="12"/>
  <c r="F156" i="12"/>
  <c r="G156" i="12"/>
  <c r="H156" i="12"/>
  <c r="A157" i="12"/>
  <c r="B157" i="12"/>
  <c r="C157" i="12"/>
  <c r="D157" i="12"/>
  <c r="E157" i="12"/>
  <c r="F157" i="12"/>
  <c r="G157" i="12"/>
  <c r="H157" i="12"/>
  <c r="A158" i="12"/>
  <c r="B158" i="12"/>
  <c r="C158" i="12"/>
  <c r="D158" i="12"/>
  <c r="E158" i="12"/>
  <c r="F158" i="12"/>
  <c r="G158" i="12"/>
  <c r="H158" i="12"/>
  <c r="A159" i="12"/>
  <c r="B159" i="12"/>
  <c r="C159" i="12"/>
  <c r="D159" i="12"/>
  <c r="E159" i="12"/>
  <c r="F159" i="12"/>
  <c r="G159" i="12"/>
  <c r="H159" i="12"/>
  <c r="A160" i="12"/>
  <c r="B160" i="12"/>
  <c r="C160" i="12"/>
  <c r="D160" i="12"/>
  <c r="E160" i="12"/>
  <c r="F160" i="12"/>
  <c r="G160" i="12"/>
  <c r="H160" i="12"/>
  <c r="A161" i="12"/>
  <c r="B161" i="12"/>
  <c r="C161" i="12"/>
  <c r="D161" i="12"/>
  <c r="E161" i="12"/>
  <c r="F161" i="12"/>
  <c r="G161" i="12"/>
  <c r="H161" i="12"/>
  <c r="A162" i="12"/>
  <c r="B162" i="12"/>
  <c r="C162" i="12"/>
  <c r="D162" i="12"/>
  <c r="E162" i="12"/>
  <c r="F162" i="12"/>
  <c r="G162" i="12"/>
  <c r="H162" i="12"/>
  <c r="A163" i="12"/>
  <c r="B163" i="12"/>
  <c r="C163" i="12"/>
  <c r="D163" i="12"/>
  <c r="E163" i="12"/>
  <c r="F163" i="12"/>
  <c r="G163" i="12"/>
  <c r="H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G165" i="12"/>
  <c r="H165" i="12"/>
  <c r="A166" i="12"/>
  <c r="B166" i="12"/>
  <c r="C166" i="12"/>
  <c r="D166" i="12"/>
  <c r="E166" i="12"/>
  <c r="F166" i="12"/>
  <c r="G166" i="12"/>
  <c r="H166" i="12"/>
  <c r="A167" i="12"/>
  <c r="B167" i="12"/>
  <c r="C167" i="12"/>
  <c r="D167" i="12"/>
  <c r="E167" i="12"/>
  <c r="F167" i="12"/>
  <c r="G167" i="12"/>
  <c r="H167" i="12"/>
  <c r="A168" i="12"/>
  <c r="B168" i="12"/>
  <c r="C168" i="12"/>
  <c r="D168" i="12"/>
  <c r="E168" i="12"/>
  <c r="F168" i="12"/>
  <c r="G168" i="12"/>
  <c r="H168" i="12"/>
  <c r="A169" i="12"/>
  <c r="B169" i="12"/>
  <c r="C169" i="12"/>
  <c r="D169" i="12"/>
  <c r="E169" i="12"/>
  <c r="F169" i="12"/>
  <c r="G169" i="12"/>
  <c r="H169" i="12"/>
  <c r="A170" i="12"/>
  <c r="B170" i="12"/>
  <c r="C170" i="12"/>
  <c r="D170" i="12"/>
  <c r="E170" i="12"/>
  <c r="F170" i="12"/>
  <c r="G170" i="12"/>
  <c r="H170" i="12"/>
  <c r="A171" i="12"/>
  <c r="B171" i="12"/>
  <c r="C171" i="12"/>
  <c r="D171" i="12"/>
  <c r="E171" i="12"/>
  <c r="F171" i="12"/>
  <c r="G171" i="12"/>
  <c r="H171" i="12"/>
  <c r="A172" i="12"/>
  <c r="B172" i="12"/>
  <c r="C172" i="12"/>
  <c r="D172" i="12"/>
  <c r="E172" i="12"/>
  <c r="F172" i="12"/>
  <c r="G172" i="12"/>
  <c r="H172" i="12"/>
  <c r="A173" i="12"/>
  <c r="B173" i="12"/>
  <c r="C173" i="12"/>
  <c r="D173" i="12"/>
  <c r="E173" i="12"/>
  <c r="F173" i="12"/>
  <c r="G173" i="12"/>
  <c r="H173" i="12"/>
  <c r="A174" i="12"/>
  <c r="B174" i="12"/>
  <c r="C174" i="12"/>
  <c r="D174" i="12"/>
  <c r="E174" i="12"/>
  <c r="F174" i="12"/>
  <c r="G174" i="12"/>
  <c r="H174" i="12"/>
  <c r="A175" i="12"/>
  <c r="B175" i="12"/>
  <c r="C175" i="12"/>
  <c r="D175" i="12"/>
  <c r="E175" i="12"/>
  <c r="F175" i="12"/>
  <c r="G175" i="12"/>
  <c r="H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G177" i="12"/>
  <c r="H177" i="12"/>
  <c r="A178" i="12"/>
  <c r="B178" i="12"/>
  <c r="C178" i="12"/>
  <c r="D178" i="12"/>
  <c r="E178" i="12"/>
  <c r="F178" i="12"/>
  <c r="G178" i="12"/>
  <c r="H178" i="12"/>
  <c r="A179" i="12"/>
  <c r="B179" i="12"/>
  <c r="C179" i="12"/>
  <c r="D179" i="12"/>
  <c r="E179" i="12"/>
  <c r="F179" i="12"/>
  <c r="G179" i="12"/>
  <c r="H179" i="12"/>
  <c r="A180" i="12"/>
  <c r="B180" i="12"/>
  <c r="C180" i="12"/>
  <c r="D180" i="12"/>
  <c r="E180" i="12"/>
  <c r="F180" i="12"/>
  <c r="G180" i="12"/>
  <c r="H180" i="12"/>
  <c r="A181" i="12"/>
  <c r="B181" i="12"/>
  <c r="C181" i="12"/>
  <c r="D181" i="12"/>
  <c r="E181" i="12"/>
  <c r="F181" i="12"/>
  <c r="G181" i="12"/>
  <c r="H181" i="12"/>
  <c r="A182" i="12"/>
  <c r="B182" i="12"/>
  <c r="C182" i="12"/>
  <c r="D182" i="12"/>
  <c r="E182" i="12"/>
  <c r="F182" i="12"/>
  <c r="G182" i="12"/>
  <c r="H182" i="12"/>
  <c r="A183" i="12"/>
  <c r="B183" i="12"/>
  <c r="C183" i="12"/>
  <c r="D183" i="12"/>
  <c r="E183" i="12"/>
  <c r="F183" i="12"/>
  <c r="G183" i="12"/>
  <c r="H183" i="12"/>
  <c r="A184" i="12"/>
  <c r="B184" i="12"/>
  <c r="C184" i="12"/>
  <c r="D184" i="12"/>
  <c r="E184" i="12"/>
  <c r="F184" i="12"/>
  <c r="G184" i="12"/>
  <c r="H184" i="12"/>
  <c r="A185" i="12"/>
  <c r="B185" i="12"/>
  <c r="C185" i="12"/>
  <c r="D185" i="12"/>
  <c r="E185" i="12"/>
  <c r="F185" i="12"/>
  <c r="G185" i="12"/>
  <c r="H185" i="12"/>
  <c r="A186" i="12"/>
  <c r="B186" i="12"/>
  <c r="C186" i="12"/>
  <c r="D186" i="12"/>
  <c r="E186" i="12"/>
  <c r="F186" i="12"/>
  <c r="G186" i="12"/>
  <c r="H186" i="12"/>
  <c r="A187" i="12"/>
  <c r="B187" i="12"/>
  <c r="C187" i="12"/>
  <c r="D187" i="12"/>
  <c r="E187" i="12"/>
  <c r="F187" i="12"/>
  <c r="G187" i="12"/>
  <c r="H187" i="12"/>
  <c r="A188" i="12"/>
  <c r="B188" i="12"/>
  <c r="C188" i="12"/>
  <c r="D188" i="12"/>
  <c r="E188" i="12"/>
  <c r="F188" i="12"/>
  <c r="G188" i="12"/>
  <c r="H188" i="12"/>
  <c r="A189" i="12"/>
  <c r="B189" i="12"/>
  <c r="C189" i="12"/>
  <c r="D189" i="12"/>
  <c r="E189" i="12"/>
  <c r="F189" i="12"/>
  <c r="G189" i="12"/>
  <c r="H189" i="12"/>
  <c r="A190" i="12"/>
  <c r="B190" i="12"/>
  <c r="C190" i="12"/>
  <c r="D190" i="12"/>
  <c r="E190" i="12"/>
  <c r="F190" i="12"/>
  <c r="G190" i="12"/>
  <c r="H190" i="12"/>
  <c r="A191" i="12"/>
  <c r="B191" i="12"/>
  <c r="C191" i="12"/>
  <c r="D191" i="12"/>
  <c r="E191" i="12"/>
  <c r="F191" i="12"/>
  <c r="G191" i="12"/>
  <c r="H191" i="12"/>
  <c r="A192" i="12"/>
  <c r="B192" i="12"/>
  <c r="C192" i="12"/>
  <c r="D192" i="12"/>
  <c r="E192" i="12"/>
  <c r="F192" i="12"/>
  <c r="G192" i="12"/>
  <c r="H192" i="12"/>
  <c r="A193" i="12"/>
  <c r="B193" i="12"/>
  <c r="C193" i="12"/>
  <c r="D193" i="12"/>
  <c r="E193" i="12"/>
  <c r="F193" i="12"/>
  <c r="G193" i="12"/>
  <c r="H193" i="12"/>
  <c r="A194" i="12"/>
  <c r="B194" i="12"/>
  <c r="C194" i="12"/>
  <c r="D194" i="12"/>
  <c r="E194" i="12"/>
  <c r="F194" i="12"/>
  <c r="G194" i="12"/>
  <c r="H194" i="12"/>
  <c r="A195" i="12"/>
  <c r="B195" i="12"/>
  <c r="C195" i="12"/>
  <c r="D195" i="12"/>
  <c r="E195" i="12"/>
  <c r="F195" i="12"/>
  <c r="G195" i="12"/>
  <c r="H195" i="12"/>
  <c r="A196" i="12"/>
  <c r="B196" i="12"/>
  <c r="C196" i="12"/>
  <c r="D196" i="12"/>
  <c r="E196" i="12"/>
  <c r="F196" i="12"/>
  <c r="G196" i="12"/>
  <c r="H196" i="12"/>
  <c r="A197" i="12"/>
  <c r="B197" i="12"/>
  <c r="C197" i="12"/>
  <c r="D197" i="12"/>
  <c r="E197" i="12"/>
  <c r="F197" i="12"/>
  <c r="G197" i="12"/>
  <c r="H197" i="12"/>
  <c r="A198" i="12"/>
  <c r="B198" i="12"/>
  <c r="C198" i="12"/>
  <c r="D198" i="12"/>
  <c r="E198" i="12"/>
  <c r="F198" i="12"/>
  <c r="G198" i="12"/>
  <c r="H198" i="12"/>
  <c r="A199" i="12"/>
  <c r="B199" i="12"/>
  <c r="C199" i="12"/>
  <c r="D199" i="12"/>
  <c r="E199" i="12"/>
  <c r="F199" i="12"/>
  <c r="G199" i="12"/>
  <c r="H199" i="12"/>
  <c r="A200" i="12"/>
  <c r="B200" i="12"/>
  <c r="C200" i="12"/>
  <c r="D200" i="12"/>
  <c r="E200" i="12"/>
  <c r="F200" i="12"/>
  <c r="G200" i="12"/>
  <c r="H200" i="12"/>
  <c r="A201" i="12"/>
  <c r="B201" i="12"/>
  <c r="C201" i="12"/>
  <c r="D201" i="12"/>
  <c r="E201" i="12"/>
  <c r="F201" i="12"/>
  <c r="G201" i="12"/>
  <c r="H201" i="12"/>
  <c r="A202" i="12"/>
  <c r="B202" i="12"/>
  <c r="C202" i="12"/>
  <c r="D202" i="12"/>
  <c r="E202" i="12"/>
  <c r="F202" i="12"/>
  <c r="G202" i="12"/>
  <c r="H202" i="12"/>
  <c r="A203" i="12"/>
  <c r="B203" i="12"/>
  <c r="C203" i="12"/>
  <c r="D203" i="12"/>
  <c r="E203" i="12"/>
  <c r="F203" i="12"/>
  <c r="G203" i="12"/>
  <c r="H203" i="12"/>
  <c r="A204" i="12"/>
  <c r="B204" i="12"/>
  <c r="C204" i="12"/>
  <c r="D204" i="12"/>
  <c r="E204" i="12"/>
  <c r="F204" i="12"/>
  <c r="G204" i="12"/>
  <c r="H204" i="12"/>
  <c r="A205" i="12"/>
  <c r="B205" i="12"/>
  <c r="C205" i="12"/>
  <c r="D205" i="12"/>
  <c r="E205" i="12"/>
  <c r="F205" i="12"/>
  <c r="G205" i="12"/>
  <c r="H205" i="12"/>
  <c r="A206" i="12"/>
  <c r="B206" i="12"/>
  <c r="C206" i="12"/>
  <c r="D206" i="12"/>
  <c r="E206" i="12"/>
  <c r="F206" i="12"/>
  <c r="G206" i="12"/>
  <c r="H206" i="12"/>
  <c r="A207" i="12"/>
  <c r="B207" i="12"/>
  <c r="C207" i="12"/>
  <c r="D207" i="12"/>
  <c r="E207" i="12"/>
  <c r="F207" i="12"/>
  <c r="G207" i="12"/>
  <c r="H207" i="12"/>
  <c r="A208" i="12"/>
  <c r="B208" i="12"/>
  <c r="C208" i="12"/>
  <c r="D208" i="12"/>
  <c r="E208" i="12"/>
  <c r="F208" i="12"/>
  <c r="G208" i="12"/>
  <c r="H208" i="12"/>
  <c r="A209" i="12"/>
  <c r="B209" i="12"/>
  <c r="C209" i="12"/>
  <c r="D209" i="12"/>
  <c r="E209" i="12"/>
  <c r="F209" i="12"/>
  <c r="G209" i="12"/>
  <c r="H209" i="12"/>
  <c r="A210" i="12"/>
  <c r="B210" i="12"/>
  <c r="C210" i="12"/>
  <c r="D210" i="12"/>
  <c r="E210" i="12"/>
  <c r="F210" i="12"/>
  <c r="G210" i="12"/>
  <c r="H210" i="12"/>
  <c r="A211" i="12"/>
  <c r="B211" i="12"/>
  <c r="C211" i="12"/>
  <c r="D211" i="12"/>
  <c r="E211" i="12"/>
  <c r="F211" i="12"/>
  <c r="G211" i="12"/>
  <c r="H211" i="12"/>
  <c r="A212" i="12"/>
  <c r="B212" i="12"/>
  <c r="C212" i="12"/>
  <c r="D212" i="12"/>
  <c r="E212" i="12"/>
  <c r="F212" i="12"/>
  <c r="G212" i="12"/>
  <c r="H212" i="12"/>
  <c r="A213" i="12"/>
  <c r="B213" i="12"/>
  <c r="C213" i="12"/>
  <c r="D213" i="12"/>
  <c r="E213" i="12"/>
  <c r="F213" i="12"/>
  <c r="G213" i="12"/>
  <c r="H213" i="12"/>
  <c r="A214" i="12"/>
  <c r="B214" i="12"/>
  <c r="C214" i="12"/>
  <c r="D214" i="12"/>
  <c r="E214" i="12"/>
  <c r="F214" i="12"/>
  <c r="G214" i="12"/>
  <c r="H214" i="12"/>
  <c r="A215" i="12"/>
  <c r="B215" i="12"/>
  <c r="C215" i="12"/>
  <c r="D215" i="12"/>
  <c r="E215" i="12"/>
  <c r="F215" i="12"/>
  <c r="G215" i="12"/>
  <c r="H215" i="12"/>
  <c r="A216" i="12"/>
  <c r="B216" i="12"/>
  <c r="C216" i="12"/>
  <c r="D216" i="12"/>
  <c r="E216" i="12"/>
  <c r="F216" i="12"/>
  <c r="G216" i="12"/>
  <c r="H216" i="12"/>
  <c r="A217" i="12"/>
  <c r="B217" i="12"/>
  <c r="C217" i="12"/>
  <c r="D217" i="12"/>
  <c r="E217" i="12"/>
  <c r="F217" i="12"/>
  <c r="G217" i="12"/>
  <c r="H217" i="12"/>
  <c r="A218" i="12"/>
  <c r="B218" i="12"/>
  <c r="C218" i="12"/>
  <c r="D218" i="12"/>
  <c r="E218" i="12"/>
  <c r="F218" i="12"/>
  <c r="G218" i="12"/>
  <c r="H218" i="12"/>
  <c r="A219" i="12"/>
  <c r="B219" i="12"/>
  <c r="C219" i="12"/>
  <c r="D219" i="12"/>
  <c r="E219" i="12"/>
  <c r="F219" i="12"/>
  <c r="G219" i="12"/>
  <c r="H219" i="12"/>
  <c r="A220" i="12"/>
  <c r="B220" i="12"/>
  <c r="C220" i="12"/>
  <c r="D220" i="12"/>
  <c r="E220" i="12"/>
  <c r="F220" i="12"/>
  <c r="G220" i="12"/>
  <c r="H220" i="12"/>
  <c r="A221" i="12"/>
  <c r="B221" i="12"/>
  <c r="C221" i="12"/>
  <c r="D221" i="12"/>
  <c r="E221" i="12"/>
  <c r="F221" i="12"/>
  <c r="G221" i="12"/>
  <c r="H221" i="12"/>
  <c r="A222" i="12"/>
  <c r="B222" i="12"/>
  <c r="C222" i="12"/>
  <c r="D222" i="12"/>
  <c r="E222" i="12"/>
  <c r="F222" i="12"/>
  <c r="G222" i="12"/>
  <c r="H222" i="12"/>
  <c r="A223" i="12"/>
  <c r="B223" i="12"/>
  <c r="C223" i="12"/>
  <c r="D223" i="12"/>
  <c r="E223" i="12"/>
  <c r="F223" i="12"/>
  <c r="G223" i="12"/>
  <c r="H223" i="12"/>
  <c r="A224" i="12"/>
  <c r="B224" i="12"/>
  <c r="C224" i="12"/>
  <c r="D224" i="12"/>
  <c r="E224" i="12"/>
  <c r="F224" i="12"/>
  <c r="G224" i="12"/>
  <c r="H224" i="12"/>
  <c r="A225" i="12"/>
  <c r="B225" i="12"/>
  <c r="C225" i="12"/>
  <c r="D225" i="12"/>
  <c r="E225" i="12"/>
  <c r="F225" i="12"/>
  <c r="G225" i="12"/>
  <c r="H225" i="12"/>
  <c r="A226" i="12"/>
  <c r="B226" i="12"/>
  <c r="C226" i="12"/>
  <c r="D226" i="12"/>
  <c r="E226" i="12"/>
  <c r="F226" i="12"/>
  <c r="G226" i="12"/>
  <c r="H226" i="12"/>
  <c r="A227" i="12"/>
  <c r="B227" i="12"/>
  <c r="C227" i="12"/>
  <c r="D227" i="12"/>
  <c r="E227" i="12"/>
  <c r="F227" i="12"/>
  <c r="G227" i="12"/>
  <c r="H227" i="12"/>
  <c r="A228" i="12"/>
  <c r="B228" i="12"/>
  <c r="C228" i="12"/>
  <c r="D228" i="12"/>
  <c r="E228" i="12"/>
  <c r="F228" i="12"/>
  <c r="G228" i="12"/>
  <c r="H228" i="12"/>
  <c r="A229" i="12"/>
  <c r="B229" i="12"/>
  <c r="C229" i="12"/>
  <c r="D229" i="12"/>
  <c r="E229" i="12"/>
  <c r="F229" i="12"/>
  <c r="G229" i="12"/>
  <c r="H229" i="12"/>
  <c r="A230" i="12"/>
  <c r="B230" i="12"/>
  <c r="C230" i="12"/>
  <c r="D230" i="12"/>
  <c r="E230" i="12"/>
  <c r="F230" i="12"/>
  <c r="G230" i="12"/>
  <c r="H230" i="12"/>
  <c r="A231" i="12"/>
  <c r="B231" i="12"/>
  <c r="C231" i="12"/>
  <c r="D231" i="12"/>
  <c r="E231" i="12"/>
  <c r="F231" i="12"/>
  <c r="G231" i="12"/>
  <c r="H231" i="12"/>
  <c r="A232" i="12"/>
  <c r="B232" i="12"/>
  <c r="C232" i="12"/>
  <c r="D232" i="12"/>
  <c r="E232" i="12"/>
  <c r="F232" i="12"/>
  <c r="G232" i="12"/>
  <c r="H232" i="12"/>
  <c r="A233" i="12"/>
  <c r="B233" i="12"/>
  <c r="C233" i="12"/>
  <c r="D233" i="12"/>
  <c r="E233" i="12"/>
  <c r="F233" i="12"/>
  <c r="G233" i="12"/>
  <c r="H233" i="12"/>
  <c r="A234" i="12"/>
  <c r="B234" i="12"/>
  <c r="C234" i="12"/>
  <c r="D234" i="12"/>
  <c r="E234" i="12"/>
  <c r="F234" i="12"/>
  <c r="G234" i="12"/>
  <c r="H234" i="12"/>
  <c r="A235" i="12"/>
  <c r="B235" i="12"/>
  <c r="C235" i="12"/>
  <c r="D235" i="12"/>
  <c r="E235" i="12"/>
  <c r="F235" i="12"/>
  <c r="G235" i="12"/>
  <c r="H235" i="12"/>
  <c r="A236" i="12"/>
  <c r="B236" i="12"/>
  <c r="C236" i="12"/>
  <c r="D236" i="12"/>
  <c r="E236" i="12"/>
  <c r="F236" i="12"/>
  <c r="G236" i="12"/>
  <c r="H236" i="12"/>
  <c r="A237" i="12"/>
  <c r="B237" i="12"/>
  <c r="C237" i="12"/>
  <c r="D237" i="12"/>
  <c r="E237" i="12"/>
  <c r="F237" i="12"/>
  <c r="G237" i="12"/>
  <c r="H237" i="12"/>
  <c r="A238" i="12"/>
  <c r="B238" i="12"/>
  <c r="C238" i="12"/>
  <c r="D238" i="12"/>
  <c r="E238" i="12"/>
  <c r="F238" i="12"/>
  <c r="G238" i="12"/>
  <c r="H238" i="12"/>
  <c r="A239" i="12"/>
  <c r="B239" i="12"/>
  <c r="C239" i="12"/>
  <c r="D239" i="12"/>
  <c r="E239" i="12"/>
  <c r="F239" i="12"/>
  <c r="G239" i="12"/>
  <c r="H239" i="12"/>
  <c r="A240" i="12"/>
  <c r="B240" i="12"/>
  <c r="C240" i="12"/>
  <c r="D240" i="12"/>
  <c r="E240" i="12"/>
  <c r="F240" i="12"/>
  <c r="G240" i="12"/>
  <c r="H240" i="12"/>
  <c r="A241" i="12"/>
  <c r="B241" i="12"/>
  <c r="C241" i="12"/>
  <c r="D241" i="12"/>
  <c r="E241" i="12"/>
  <c r="F241" i="12"/>
  <c r="G241" i="12"/>
  <c r="H241" i="12"/>
  <c r="A242" i="12"/>
  <c r="B242" i="12"/>
  <c r="C242" i="12"/>
  <c r="D242" i="12"/>
  <c r="E242" i="12"/>
  <c r="F242" i="12"/>
  <c r="G242" i="12"/>
  <c r="H242" i="12"/>
  <c r="A243" i="12"/>
  <c r="B243" i="12"/>
  <c r="C243" i="12"/>
  <c r="D243" i="12"/>
  <c r="E243" i="12"/>
  <c r="F243" i="12"/>
  <c r="G243" i="12"/>
  <c r="H243" i="12"/>
  <c r="A244" i="12"/>
  <c r="B244" i="12"/>
  <c r="C244" i="12"/>
  <c r="D244" i="12"/>
  <c r="E244" i="12"/>
  <c r="F244" i="12"/>
  <c r="G244" i="12"/>
  <c r="H244" i="12"/>
  <c r="A245" i="12"/>
  <c r="B245" i="12"/>
  <c r="C245" i="12"/>
  <c r="D245" i="12"/>
  <c r="E245" i="12"/>
  <c r="F245" i="12"/>
  <c r="G245" i="12"/>
  <c r="H245" i="12"/>
  <c r="A246" i="12"/>
  <c r="B246" i="12"/>
  <c r="C246" i="12"/>
  <c r="D246" i="12"/>
  <c r="E246" i="12"/>
  <c r="F246" i="12"/>
  <c r="G246" i="12"/>
  <c r="H246" i="12"/>
  <c r="A247" i="12"/>
  <c r="B247" i="12"/>
  <c r="C247" i="12"/>
  <c r="D247" i="12"/>
  <c r="E247" i="12"/>
  <c r="F247" i="12"/>
  <c r="G247" i="12"/>
  <c r="H247" i="12"/>
  <c r="A248" i="12"/>
  <c r="B248" i="12"/>
  <c r="C248" i="12"/>
  <c r="D248" i="12"/>
  <c r="E248" i="12"/>
  <c r="F248" i="12"/>
  <c r="G248" i="12"/>
  <c r="H248" i="12"/>
  <c r="A249" i="12"/>
  <c r="B249" i="12"/>
  <c r="C249" i="12"/>
  <c r="D249" i="12"/>
  <c r="E249" i="12"/>
  <c r="F249" i="12"/>
  <c r="G249" i="12"/>
  <c r="H249" i="12"/>
  <c r="A250" i="12"/>
  <c r="B250" i="12"/>
  <c r="C250" i="12"/>
  <c r="D250" i="12"/>
  <c r="E250" i="12"/>
  <c r="F250" i="12"/>
  <c r="G250" i="12"/>
  <c r="H250" i="12"/>
  <c r="A251" i="12"/>
  <c r="B251" i="12"/>
  <c r="C251" i="12"/>
  <c r="D251" i="12"/>
  <c r="E251" i="12"/>
  <c r="F251" i="12"/>
  <c r="G251" i="12"/>
  <c r="H251" i="12"/>
  <c r="A252" i="12"/>
  <c r="B252" i="12"/>
  <c r="C252" i="12"/>
  <c r="D252" i="12"/>
  <c r="E252" i="12"/>
  <c r="F252" i="12"/>
  <c r="G252" i="12"/>
  <c r="H252" i="12"/>
  <c r="A253" i="12"/>
  <c r="B253" i="12"/>
  <c r="C253" i="12"/>
  <c r="D253" i="12"/>
  <c r="E253" i="12"/>
  <c r="F253" i="12"/>
  <c r="G253" i="12"/>
  <c r="H253" i="12"/>
  <c r="A254" i="12"/>
  <c r="B254" i="12"/>
  <c r="C254" i="12"/>
  <c r="D254" i="12"/>
  <c r="E254" i="12"/>
  <c r="F254" i="12"/>
  <c r="G254" i="12"/>
  <c r="H254" i="12"/>
  <c r="A255" i="12"/>
  <c r="B255" i="12"/>
  <c r="C255" i="12"/>
  <c r="D255" i="12"/>
  <c r="E255" i="12"/>
  <c r="F255" i="12"/>
  <c r="G255" i="12"/>
  <c r="H255" i="12"/>
  <c r="A256" i="12"/>
  <c r="B256" i="12"/>
  <c r="C256" i="12"/>
  <c r="D256" i="12"/>
  <c r="E256" i="12"/>
  <c r="F256" i="12"/>
  <c r="G256" i="12"/>
  <c r="H256" i="12"/>
  <c r="A257" i="12"/>
  <c r="B257" i="12"/>
  <c r="C257" i="12"/>
  <c r="D257" i="12"/>
  <c r="E257" i="12"/>
  <c r="F257" i="12"/>
  <c r="G257" i="12"/>
  <c r="H257" i="12"/>
  <c r="A258" i="12"/>
  <c r="B258" i="12"/>
  <c r="C258" i="12"/>
  <c r="D258" i="12"/>
  <c r="E258" i="12"/>
  <c r="F258" i="12"/>
  <c r="G258" i="12"/>
  <c r="H258" i="12"/>
  <c r="A259" i="12"/>
  <c r="B259" i="12"/>
  <c r="C259" i="12"/>
  <c r="D259" i="12"/>
  <c r="E259" i="12"/>
  <c r="F259" i="12"/>
  <c r="G259" i="12"/>
  <c r="H259" i="12"/>
  <c r="A260" i="12"/>
  <c r="B260" i="12"/>
  <c r="C260" i="12"/>
  <c r="D260" i="12"/>
  <c r="E260" i="12"/>
  <c r="F260" i="12"/>
  <c r="G260" i="12"/>
  <c r="H260" i="12"/>
  <c r="A261" i="12"/>
  <c r="B261" i="12"/>
  <c r="C261" i="12"/>
  <c r="D261" i="12"/>
  <c r="E261" i="12"/>
  <c r="F261" i="12"/>
  <c r="G261" i="12"/>
  <c r="H261" i="12"/>
  <c r="A262" i="12"/>
  <c r="B262" i="12"/>
  <c r="C262" i="12"/>
  <c r="D262" i="12"/>
  <c r="E262" i="12"/>
  <c r="F262" i="12"/>
  <c r="G262" i="12"/>
  <c r="H262" i="12"/>
  <c r="A263" i="12"/>
  <c r="B263" i="12"/>
  <c r="C263" i="12"/>
  <c r="D263" i="12"/>
  <c r="E263" i="12"/>
  <c r="F263" i="12"/>
  <c r="G263" i="12"/>
  <c r="H263" i="12"/>
  <c r="A264" i="12"/>
  <c r="B264" i="12"/>
  <c r="C264" i="12"/>
  <c r="D264" i="12"/>
  <c r="E264" i="12"/>
  <c r="F264" i="12"/>
  <c r="G264" i="12"/>
  <c r="H264" i="12"/>
  <c r="A265" i="12"/>
  <c r="B265" i="12"/>
  <c r="C265" i="12"/>
  <c r="D265" i="12"/>
  <c r="E265" i="12"/>
  <c r="F265" i="12"/>
  <c r="G265" i="12"/>
  <c r="H265" i="12"/>
  <c r="A266" i="12"/>
  <c r="B266" i="12"/>
  <c r="C266" i="12"/>
  <c r="D266" i="12"/>
  <c r="E266" i="12"/>
  <c r="F266" i="12"/>
  <c r="G266" i="12"/>
  <c r="H266" i="12"/>
  <c r="A267" i="12"/>
  <c r="B267" i="12"/>
  <c r="C267" i="12"/>
  <c r="D267" i="12"/>
  <c r="E267" i="12"/>
  <c r="F267" i="12"/>
  <c r="G267" i="12"/>
  <c r="H267" i="12"/>
  <c r="A268" i="12"/>
  <c r="B268" i="12"/>
  <c r="C268" i="12"/>
  <c r="D268" i="12"/>
  <c r="E268" i="12"/>
  <c r="F268" i="12"/>
  <c r="G268" i="12"/>
  <c r="H268" i="12"/>
  <c r="A269" i="12"/>
  <c r="B269" i="12"/>
  <c r="C269" i="12"/>
  <c r="D269" i="12"/>
  <c r="E269" i="12"/>
  <c r="F269" i="12"/>
  <c r="G269" i="12"/>
  <c r="H269" i="12"/>
  <c r="A270" i="12"/>
  <c r="B270" i="12"/>
  <c r="C270" i="12"/>
  <c r="D270" i="12"/>
  <c r="E270" i="12"/>
  <c r="F270" i="12"/>
  <c r="G270" i="12"/>
  <c r="H270" i="12"/>
  <c r="A271" i="12"/>
  <c r="B271" i="12"/>
  <c r="C271" i="12"/>
  <c r="D271" i="12"/>
  <c r="E271" i="12"/>
  <c r="F271" i="12"/>
  <c r="G271" i="12"/>
  <c r="H271" i="12"/>
  <c r="A272" i="12"/>
  <c r="B272" i="12"/>
  <c r="C272" i="12"/>
  <c r="D272" i="12"/>
  <c r="E272" i="12"/>
  <c r="F272" i="12"/>
  <c r="G272" i="12"/>
  <c r="H272" i="12"/>
  <c r="A273" i="12"/>
  <c r="B273" i="12"/>
  <c r="C273" i="12"/>
  <c r="D273" i="12"/>
  <c r="E273" i="12"/>
  <c r="F273" i="12"/>
  <c r="G273" i="12"/>
  <c r="H273" i="12"/>
  <c r="A274" i="12"/>
  <c r="B274" i="12"/>
  <c r="C274" i="12"/>
  <c r="D274" i="12"/>
  <c r="E274" i="12"/>
  <c r="F274" i="12"/>
  <c r="G274" i="12"/>
  <c r="H274" i="12"/>
  <c r="A275" i="12"/>
  <c r="B275" i="12"/>
  <c r="C275" i="12"/>
  <c r="D275" i="12"/>
  <c r="E275" i="12"/>
  <c r="F275" i="12"/>
  <c r="G275" i="12"/>
  <c r="H275" i="12"/>
  <c r="A276" i="12"/>
  <c r="B276" i="12"/>
  <c r="C276" i="12"/>
  <c r="D276" i="12"/>
  <c r="E276" i="12"/>
  <c r="F276" i="12"/>
  <c r="G276" i="12"/>
  <c r="H276" i="12"/>
  <c r="A277" i="12"/>
  <c r="B277" i="12"/>
  <c r="C277" i="12"/>
  <c r="D277" i="12"/>
  <c r="E277" i="12"/>
  <c r="F277" i="12"/>
  <c r="G277" i="12"/>
  <c r="H277" i="12"/>
  <c r="A278" i="12"/>
  <c r="B278" i="12"/>
  <c r="C278" i="12"/>
  <c r="D278" i="12"/>
  <c r="E278" i="12"/>
  <c r="F278" i="12"/>
  <c r="G278" i="12"/>
  <c r="H278" i="12"/>
  <c r="A279" i="12"/>
  <c r="B279" i="12"/>
  <c r="C279" i="12"/>
  <c r="D279" i="12"/>
  <c r="E279" i="12"/>
  <c r="F279" i="12"/>
  <c r="G279" i="12"/>
  <c r="H279" i="12"/>
  <c r="A280" i="12"/>
  <c r="B280" i="12"/>
  <c r="C280" i="12"/>
  <c r="D280" i="12"/>
  <c r="E280" i="12"/>
  <c r="F280" i="12"/>
  <c r="G280" i="12"/>
  <c r="H280" i="12"/>
  <c r="A281" i="12"/>
  <c r="B281" i="12"/>
  <c r="C281" i="12"/>
  <c r="D281" i="12"/>
  <c r="E281" i="12"/>
  <c r="F281" i="12"/>
  <c r="G281" i="12"/>
  <c r="H281" i="12"/>
  <c r="A282" i="12"/>
  <c r="B282" i="12"/>
  <c r="C282" i="12"/>
  <c r="D282" i="12"/>
  <c r="E282" i="12"/>
  <c r="F282" i="12"/>
  <c r="G282" i="12"/>
  <c r="H282" i="12"/>
  <c r="A283" i="12"/>
  <c r="B283" i="12"/>
  <c r="C283" i="12"/>
  <c r="D283" i="12"/>
  <c r="E283" i="12"/>
  <c r="F283" i="12"/>
  <c r="G283" i="12"/>
  <c r="H283" i="12"/>
  <c r="A284" i="12"/>
  <c r="B284" i="12"/>
  <c r="C284" i="12"/>
  <c r="D284" i="12"/>
  <c r="E284" i="12"/>
  <c r="F284" i="12"/>
  <c r="G284" i="12"/>
  <c r="H284" i="12"/>
  <c r="A285" i="12"/>
  <c r="B285" i="12"/>
  <c r="C285" i="12"/>
  <c r="D285" i="12"/>
  <c r="E285" i="12"/>
  <c r="F285" i="12"/>
  <c r="G285" i="12"/>
  <c r="H285" i="12"/>
  <c r="A286" i="12"/>
  <c r="B286" i="12"/>
  <c r="C286" i="12"/>
  <c r="D286" i="12"/>
  <c r="E286" i="12"/>
  <c r="F286" i="12"/>
  <c r="G286" i="12"/>
  <c r="H286" i="12"/>
  <c r="A287" i="12"/>
  <c r="B287" i="12"/>
  <c r="C287" i="12"/>
  <c r="D287" i="12"/>
  <c r="E287" i="12"/>
  <c r="F287" i="12"/>
  <c r="G287" i="12"/>
  <c r="H287" i="12"/>
  <c r="A288" i="12"/>
  <c r="B288" i="12"/>
  <c r="C288" i="12"/>
  <c r="D288" i="12"/>
  <c r="E288" i="12"/>
  <c r="F288" i="12"/>
  <c r="G288" i="12"/>
  <c r="H288" i="12"/>
  <c r="A289" i="12"/>
  <c r="B289" i="12"/>
  <c r="C289" i="12"/>
  <c r="D289" i="12"/>
  <c r="E289" i="12"/>
  <c r="F289" i="12"/>
  <c r="G289" i="12"/>
  <c r="H289" i="12"/>
  <c r="A290" i="12"/>
  <c r="B290" i="12"/>
  <c r="C290" i="12"/>
  <c r="D290" i="12"/>
  <c r="E290" i="12"/>
  <c r="F290" i="12"/>
  <c r="G290" i="12"/>
  <c r="H290" i="12"/>
  <c r="A291" i="12"/>
  <c r="B291" i="12"/>
  <c r="C291" i="12"/>
  <c r="D291" i="12"/>
  <c r="E291" i="12"/>
  <c r="F291" i="12"/>
  <c r="G291" i="12"/>
  <c r="H291" i="12"/>
  <c r="A292" i="12"/>
  <c r="B292" i="12"/>
  <c r="C292" i="12"/>
  <c r="D292" i="12"/>
  <c r="E292" i="12"/>
  <c r="F292" i="12"/>
  <c r="G292" i="12"/>
  <c r="H292" i="12"/>
  <c r="A293" i="12"/>
  <c r="B293" i="12"/>
  <c r="C293" i="12"/>
  <c r="D293" i="12"/>
  <c r="E293" i="12"/>
  <c r="F293" i="12"/>
  <c r="G293" i="12"/>
  <c r="H293" i="12"/>
  <c r="A294" i="12"/>
  <c r="B294" i="12"/>
  <c r="C294" i="12"/>
  <c r="D294" i="12"/>
  <c r="E294" i="12"/>
  <c r="F294" i="12"/>
  <c r="G294" i="12"/>
  <c r="H294" i="12"/>
  <c r="A295" i="12"/>
  <c r="B295" i="12"/>
  <c r="C295" i="12"/>
  <c r="D295" i="12"/>
  <c r="E295" i="12"/>
  <c r="F295" i="12"/>
  <c r="G295" i="12"/>
  <c r="H295" i="12"/>
  <c r="A296" i="12"/>
  <c r="B296" i="12"/>
  <c r="C296" i="12"/>
  <c r="D296" i="12"/>
  <c r="E296" i="12"/>
  <c r="F296" i="12"/>
  <c r="G296" i="12"/>
  <c r="H296" i="12"/>
  <c r="A297" i="12"/>
  <c r="B297" i="12"/>
  <c r="C297" i="12"/>
  <c r="D297" i="12"/>
  <c r="E297" i="12"/>
  <c r="F297" i="12"/>
  <c r="G297" i="12"/>
  <c r="H297" i="12"/>
  <c r="A298" i="12"/>
  <c r="B298" i="12"/>
  <c r="C298" i="12"/>
  <c r="D298" i="12"/>
  <c r="E298" i="12"/>
  <c r="F298" i="12"/>
  <c r="G298" i="12"/>
  <c r="H298" i="12"/>
  <c r="A299" i="12"/>
  <c r="B299" i="12"/>
  <c r="C299" i="12"/>
  <c r="D299" i="12"/>
  <c r="E299" i="12"/>
  <c r="F299" i="12"/>
  <c r="G299" i="12"/>
  <c r="H299" i="12"/>
  <c r="A300" i="12"/>
  <c r="B300" i="12"/>
  <c r="C300" i="12"/>
  <c r="D300" i="12"/>
  <c r="E300" i="12"/>
  <c r="F300" i="12"/>
  <c r="G300" i="12"/>
  <c r="H300" i="12"/>
  <c r="A301" i="12"/>
  <c r="B301" i="12"/>
  <c r="C301" i="12"/>
  <c r="D301" i="12"/>
  <c r="E301" i="12"/>
  <c r="F301" i="12"/>
  <c r="G301" i="12"/>
  <c r="H301" i="12"/>
  <c r="A302" i="12"/>
  <c r="B302" i="12"/>
  <c r="C302" i="12"/>
  <c r="D302" i="12"/>
  <c r="E302" i="12"/>
  <c r="F302" i="12"/>
  <c r="G302" i="12"/>
  <c r="H302" i="12"/>
  <c r="A303" i="12"/>
  <c r="B303" i="12"/>
  <c r="C303" i="12"/>
  <c r="D303" i="12"/>
  <c r="E303" i="12"/>
  <c r="F303" i="12"/>
  <c r="G303" i="12"/>
  <c r="H303" i="12"/>
  <c r="A304" i="12"/>
  <c r="B304" i="12"/>
  <c r="C304" i="12"/>
  <c r="D304" i="12"/>
  <c r="E304" i="12"/>
  <c r="F304" i="12"/>
  <c r="G304" i="12"/>
  <c r="H304" i="12"/>
  <c r="A305" i="12"/>
  <c r="B305" i="12"/>
  <c r="C305" i="12"/>
  <c r="D305" i="12"/>
  <c r="E305" i="12"/>
  <c r="F305" i="12"/>
  <c r="G305" i="12"/>
  <c r="H305" i="12"/>
  <c r="A306" i="12"/>
  <c r="B306" i="12"/>
  <c r="C306" i="12"/>
  <c r="D306" i="12"/>
  <c r="E306" i="12"/>
  <c r="F306" i="12"/>
  <c r="G306" i="12"/>
  <c r="H306" i="12"/>
  <c r="A307" i="12"/>
  <c r="B307" i="12"/>
  <c r="C307" i="12"/>
  <c r="D307" i="12"/>
  <c r="E307" i="12"/>
  <c r="F307" i="12"/>
  <c r="G307" i="12"/>
  <c r="H307" i="12"/>
  <c r="A308" i="12"/>
  <c r="B308" i="12"/>
  <c r="C308" i="12"/>
  <c r="D308" i="12"/>
  <c r="E308" i="12"/>
  <c r="F308" i="12"/>
  <c r="G308" i="12"/>
  <c r="H308" i="12"/>
  <c r="A309" i="12"/>
  <c r="B309" i="12"/>
  <c r="C309" i="12"/>
  <c r="D309" i="12"/>
  <c r="E309" i="12"/>
  <c r="F309" i="12"/>
  <c r="G309" i="12"/>
  <c r="H309" i="12"/>
  <c r="A310" i="12"/>
  <c r="B310" i="12"/>
  <c r="C310" i="12"/>
  <c r="D310" i="12"/>
  <c r="E310" i="12"/>
  <c r="F310" i="12"/>
  <c r="G310" i="12"/>
  <c r="H310" i="12"/>
  <c r="A311" i="12"/>
  <c r="B311" i="12"/>
  <c r="C311" i="12"/>
  <c r="D311" i="12"/>
  <c r="E311" i="12"/>
  <c r="F311" i="12"/>
  <c r="G311" i="12"/>
  <c r="H311" i="12"/>
  <c r="A312" i="12"/>
  <c r="B312" i="12"/>
  <c r="C312" i="12"/>
  <c r="D312" i="12"/>
  <c r="E312" i="12"/>
  <c r="F312" i="12"/>
  <c r="G312" i="12"/>
  <c r="H312" i="12"/>
  <c r="A313" i="12"/>
  <c r="B313" i="12"/>
  <c r="C313" i="12"/>
  <c r="D313" i="12"/>
  <c r="E313" i="12"/>
  <c r="F313" i="12"/>
  <c r="G313" i="12"/>
  <c r="H313" i="12"/>
  <c r="A314" i="12"/>
  <c r="B314" i="12"/>
  <c r="C314" i="12"/>
  <c r="D314" i="12"/>
  <c r="E314" i="12"/>
  <c r="F314" i="12"/>
  <c r="G314" i="12"/>
  <c r="H314" i="12"/>
  <c r="A315" i="12"/>
  <c r="B315" i="12"/>
  <c r="C315" i="12"/>
  <c r="D315" i="12"/>
  <c r="E315" i="12"/>
  <c r="F315" i="12"/>
  <c r="G315" i="12"/>
  <c r="H315" i="12"/>
  <c r="A316" i="12"/>
  <c r="B316" i="12"/>
  <c r="C316" i="12"/>
  <c r="D316" i="12"/>
  <c r="E316" i="12"/>
  <c r="F316" i="12"/>
  <c r="G316" i="12"/>
  <c r="H316" i="12"/>
  <c r="A317" i="12"/>
  <c r="B317" i="12"/>
  <c r="C317" i="12"/>
  <c r="D317" i="12"/>
  <c r="E317" i="12"/>
  <c r="F317" i="12"/>
  <c r="G317" i="12"/>
  <c r="H317" i="12"/>
  <c r="A318" i="12"/>
  <c r="B318" i="12"/>
  <c r="C318" i="12"/>
  <c r="D318" i="12"/>
  <c r="E318" i="12"/>
  <c r="F318" i="12"/>
  <c r="G318" i="12"/>
  <c r="H318" i="12"/>
  <c r="A319" i="12"/>
  <c r="B319" i="12"/>
  <c r="C319" i="12"/>
  <c r="D319" i="12"/>
  <c r="E319" i="12"/>
  <c r="F319" i="12"/>
  <c r="G319" i="12"/>
  <c r="H319" i="12"/>
  <c r="A320" i="12"/>
  <c r="B320" i="12"/>
  <c r="C320" i="12"/>
  <c r="D320" i="12"/>
  <c r="E320" i="12"/>
  <c r="F320" i="12"/>
  <c r="G320" i="12"/>
  <c r="H320" i="12"/>
  <c r="A321" i="12"/>
  <c r="B321" i="12"/>
  <c r="C321" i="12"/>
  <c r="D321" i="12"/>
  <c r="E321" i="12"/>
  <c r="F321" i="12"/>
  <c r="G321" i="12"/>
  <c r="H321" i="12"/>
  <c r="A322" i="12"/>
  <c r="B322" i="12"/>
  <c r="C322" i="12"/>
  <c r="D322" i="12"/>
  <c r="E322" i="12"/>
  <c r="F322" i="12"/>
  <c r="G322" i="12"/>
  <c r="H322" i="12"/>
  <c r="A323" i="12"/>
  <c r="B323" i="12"/>
  <c r="C323" i="12"/>
  <c r="D323" i="12"/>
  <c r="E323" i="12"/>
  <c r="F323" i="12"/>
  <c r="G323" i="12"/>
  <c r="H323" i="12"/>
  <c r="A324" i="12"/>
  <c r="B324" i="12"/>
  <c r="C324" i="12"/>
  <c r="D324" i="12"/>
  <c r="E324" i="12"/>
  <c r="F324" i="12"/>
  <c r="G324" i="12"/>
  <c r="H324" i="12"/>
  <c r="A325" i="12"/>
  <c r="B325" i="12"/>
  <c r="C325" i="12"/>
  <c r="D325" i="12"/>
  <c r="E325" i="12"/>
  <c r="F325" i="12"/>
  <c r="G325" i="12"/>
  <c r="H325" i="12"/>
  <c r="A326" i="12"/>
  <c r="B326" i="12"/>
  <c r="C326" i="12"/>
  <c r="D326" i="12"/>
  <c r="E326" i="12"/>
  <c r="F326" i="12"/>
  <c r="G326" i="12"/>
  <c r="H326" i="12"/>
  <c r="A327" i="12"/>
  <c r="B327" i="12"/>
  <c r="C327" i="12"/>
  <c r="D327" i="12"/>
  <c r="E327" i="12"/>
  <c r="F327" i="12"/>
  <c r="G327" i="12"/>
  <c r="H327" i="12"/>
  <c r="A328" i="12"/>
  <c r="B328" i="12"/>
  <c r="C328" i="12"/>
  <c r="D328" i="12"/>
  <c r="E328" i="12"/>
  <c r="F328" i="12"/>
  <c r="G328" i="12"/>
  <c r="H328" i="12"/>
  <c r="A329" i="12"/>
  <c r="B329" i="12"/>
  <c r="C329" i="12"/>
  <c r="D329" i="12"/>
  <c r="E329" i="12"/>
  <c r="F329" i="12"/>
  <c r="G329" i="12"/>
  <c r="H329" i="12"/>
  <c r="A330" i="12"/>
  <c r="B330" i="12"/>
  <c r="C330" i="12"/>
  <c r="D330" i="12"/>
  <c r="E330" i="12"/>
  <c r="F330" i="12"/>
  <c r="G330" i="12"/>
  <c r="H330" i="12"/>
  <c r="A331" i="12"/>
  <c r="B331" i="12"/>
  <c r="C331" i="12"/>
  <c r="D331" i="12"/>
  <c r="E331" i="12"/>
  <c r="F331" i="12"/>
  <c r="G331" i="12"/>
  <c r="H331" i="12"/>
  <c r="A332" i="12"/>
  <c r="B332" i="12"/>
  <c r="C332" i="12"/>
  <c r="D332" i="12"/>
  <c r="E332" i="12"/>
  <c r="F332" i="12"/>
  <c r="G332" i="12"/>
  <c r="H332" i="12"/>
  <c r="A333" i="12"/>
  <c r="B333" i="12"/>
  <c r="C333" i="12"/>
  <c r="D333" i="12"/>
  <c r="E333" i="12"/>
  <c r="F333" i="12"/>
  <c r="G333" i="12"/>
  <c r="H333" i="12"/>
  <c r="A334" i="12"/>
  <c r="B334" i="12"/>
  <c r="C334" i="12"/>
  <c r="D334" i="12"/>
  <c r="E334" i="12"/>
  <c r="F334" i="12"/>
  <c r="G334" i="12"/>
  <c r="H334" i="12"/>
  <c r="A335" i="12"/>
  <c r="B335" i="12"/>
  <c r="C335" i="12"/>
  <c r="D335" i="12"/>
  <c r="E335" i="12"/>
  <c r="F335" i="12"/>
  <c r="G335" i="12"/>
  <c r="H335" i="12"/>
  <c r="A336" i="12"/>
  <c r="B336" i="12"/>
  <c r="C336" i="12"/>
  <c r="D336" i="12"/>
  <c r="E336" i="12"/>
  <c r="F336" i="12"/>
  <c r="G336" i="12"/>
  <c r="H336" i="12"/>
  <c r="A337" i="12"/>
  <c r="B337" i="12"/>
  <c r="C337" i="12"/>
  <c r="D337" i="12"/>
  <c r="E337" i="12"/>
  <c r="F337" i="12"/>
  <c r="G337" i="12"/>
  <c r="H337" i="12"/>
  <c r="A338" i="12"/>
  <c r="B338" i="12"/>
  <c r="C338" i="12"/>
  <c r="D338" i="12"/>
  <c r="E338" i="12"/>
  <c r="F338" i="12"/>
  <c r="G338" i="12"/>
  <c r="H338" i="12"/>
  <c r="A339" i="12"/>
  <c r="B339" i="12"/>
  <c r="C339" i="12"/>
  <c r="D339" i="12"/>
  <c r="E339" i="12"/>
  <c r="F339" i="12"/>
  <c r="G339" i="12"/>
  <c r="H339" i="12"/>
  <c r="A340" i="12"/>
  <c r="B340" i="12"/>
  <c r="C340" i="12"/>
  <c r="D340" i="12"/>
  <c r="E340" i="12"/>
  <c r="F340" i="12"/>
  <c r="G340" i="12"/>
  <c r="H340" i="12"/>
  <c r="A341" i="12"/>
  <c r="B341" i="12"/>
  <c r="C341" i="12"/>
  <c r="D341" i="12"/>
  <c r="E341" i="12"/>
  <c r="F341" i="12"/>
  <c r="G341" i="12"/>
  <c r="H341" i="12"/>
  <c r="A342" i="12"/>
  <c r="B342" i="12"/>
  <c r="C342" i="12"/>
  <c r="D342" i="12"/>
  <c r="E342" i="12"/>
  <c r="F342" i="12"/>
  <c r="G342" i="12"/>
  <c r="H342" i="12"/>
  <c r="A343" i="12"/>
  <c r="B343" i="12"/>
  <c r="C343" i="12"/>
  <c r="D343" i="12"/>
  <c r="E343" i="12"/>
  <c r="F343" i="12"/>
  <c r="G343" i="12"/>
  <c r="H343" i="12"/>
  <c r="A344" i="12"/>
  <c r="B344" i="12"/>
  <c r="C344" i="12"/>
  <c r="D344" i="12"/>
  <c r="E344" i="12"/>
  <c r="F344" i="12"/>
  <c r="G344" i="12"/>
  <c r="H344" i="12"/>
  <c r="A345" i="12"/>
  <c r="B345" i="12"/>
  <c r="C345" i="12"/>
  <c r="D345" i="12"/>
  <c r="E345" i="12"/>
  <c r="F345" i="12"/>
  <c r="G345" i="12"/>
  <c r="H345" i="12"/>
  <c r="A346" i="12"/>
  <c r="B346" i="12"/>
  <c r="C346" i="12"/>
  <c r="D346" i="12"/>
  <c r="E346" i="12"/>
  <c r="F346" i="12"/>
  <c r="G346" i="12"/>
  <c r="H346" i="12"/>
  <c r="A347" i="12"/>
  <c r="B347" i="12"/>
  <c r="C347" i="12"/>
  <c r="D347" i="12"/>
  <c r="E347" i="12"/>
  <c r="F347" i="12"/>
  <c r="G347" i="12"/>
  <c r="H347" i="12"/>
  <c r="A348" i="12"/>
  <c r="B348" i="12"/>
  <c r="C348" i="12"/>
  <c r="D348" i="12"/>
  <c r="E348" i="12"/>
  <c r="F348" i="12"/>
  <c r="G348" i="12"/>
  <c r="H348" i="12"/>
  <c r="A349" i="12"/>
  <c r="B349" i="12"/>
  <c r="C349" i="12"/>
  <c r="D349" i="12"/>
  <c r="E349" i="12"/>
  <c r="F349" i="12"/>
  <c r="G349" i="12"/>
  <c r="H349" i="12"/>
  <c r="A350" i="12"/>
  <c r="B350" i="12"/>
  <c r="C350" i="12"/>
  <c r="D350" i="12"/>
  <c r="E350" i="12"/>
  <c r="F350" i="12"/>
  <c r="G350" i="12"/>
  <c r="H350" i="12"/>
  <c r="A351" i="12"/>
  <c r="B351" i="12"/>
  <c r="C351" i="12"/>
  <c r="D351" i="12"/>
  <c r="E351" i="12"/>
  <c r="F351" i="12"/>
  <c r="G351" i="12"/>
  <c r="H351" i="12"/>
  <c r="A352" i="12"/>
  <c r="B352" i="12"/>
  <c r="C352" i="12"/>
  <c r="D352" i="12"/>
  <c r="E352" i="12"/>
  <c r="F352" i="12"/>
  <c r="G352" i="12"/>
  <c r="H352" i="12"/>
  <c r="A353" i="12"/>
  <c r="B353" i="12"/>
  <c r="C353" i="12"/>
  <c r="D353" i="12"/>
  <c r="E353" i="12"/>
  <c r="F353" i="12"/>
  <c r="G353" i="12"/>
  <c r="H353" i="12"/>
  <c r="A354" i="12"/>
  <c r="B354" i="12"/>
  <c r="C354" i="12"/>
  <c r="D354" i="12"/>
  <c r="E354" i="12"/>
  <c r="F354" i="12"/>
  <c r="G354" i="12"/>
  <c r="H354" i="12"/>
  <c r="A355" i="12"/>
  <c r="B355" i="12"/>
  <c r="C355" i="12"/>
  <c r="D355" i="12"/>
  <c r="E355" i="12"/>
  <c r="F355" i="12"/>
  <c r="G355" i="12"/>
  <c r="H355" i="12"/>
  <c r="A356" i="12"/>
  <c r="B356" i="12"/>
  <c r="C356" i="12"/>
  <c r="D356" i="12"/>
  <c r="E356" i="12"/>
  <c r="F356" i="12"/>
  <c r="G356" i="12"/>
  <c r="H356" i="12"/>
  <c r="A357" i="12"/>
  <c r="B357" i="12"/>
  <c r="C357" i="12"/>
  <c r="D357" i="12"/>
  <c r="E357" i="12"/>
  <c r="F357" i="12"/>
  <c r="G357" i="12"/>
  <c r="H357" i="12"/>
  <c r="A358" i="12"/>
  <c r="B358" i="12"/>
  <c r="C358" i="12"/>
  <c r="D358" i="12"/>
  <c r="E358" i="12"/>
  <c r="F358" i="12"/>
  <c r="G358" i="12"/>
  <c r="H358" i="12"/>
  <c r="A359" i="12"/>
  <c r="B359" i="12"/>
  <c r="C359" i="12"/>
  <c r="D359" i="12"/>
  <c r="E359" i="12"/>
  <c r="F359" i="12"/>
  <c r="G359" i="12"/>
  <c r="H359" i="12"/>
  <c r="A360" i="12"/>
  <c r="B360" i="12"/>
  <c r="C360" i="12"/>
  <c r="D360" i="12"/>
  <c r="E360" i="12"/>
  <c r="F360" i="12"/>
  <c r="G360" i="12"/>
  <c r="H360" i="12"/>
  <c r="A361" i="12"/>
  <c r="B361" i="12"/>
  <c r="C361" i="12"/>
  <c r="D361" i="12"/>
  <c r="E361" i="12"/>
  <c r="F361" i="12"/>
  <c r="G361" i="12"/>
  <c r="H361" i="12"/>
  <c r="A362" i="12"/>
  <c r="B362" i="12"/>
  <c r="C362" i="12"/>
  <c r="D362" i="12"/>
  <c r="E362" i="12"/>
  <c r="F362" i="12"/>
  <c r="G362" i="12"/>
  <c r="H362" i="12"/>
  <c r="A363" i="12"/>
  <c r="B363" i="12"/>
  <c r="C363" i="12"/>
  <c r="D363" i="12"/>
  <c r="E363" i="12"/>
  <c r="F363" i="12"/>
  <c r="G363" i="12"/>
  <c r="H363" i="12"/>
  <c r="A364" i="12"/>
  <c r="B364" i="12"/>
  <c r="C364" i="12"/>
  <c r="D364" i="12"/>
  <c r="E364" i="12"/>
  <c r="F364" i="12"/>
  <c r="G364" i="12"/>
  <c r="H364" i="12"/>
  <c r="A365" i="12"/>
  <c r="B365" i="12"/>
  <c r="C365" i="12"/>
  <c r="D365" i="12"/>
  <c r="E365" i="12"/>
  <c r="F365" i="12"/>
  <c r="G365" i="12"/>
  <c r="H365" i="12"/>
  <c r="A366" i="12"/>
  <c r="B366" i="12"/>
  <c r="C366" i="12"/>
  <c r="D366" i="12"/>
  <c r="E366" i="12"/>
  <c r="F366" i="12"/>
  <c r="G366" i="12"/>
  <c r="H366" i="12"/>
  <c r="A367" i="12"/>
  <c r="B367" i="12"/>
  <c r="C367" i="12"/>
  <c r="D367" i="12"/>
  <c r="E367" i="12"/>
  <c r="F367" i="12"/>
  <c r="G367" i="12"/>
  <c r="H367" i="12"/>
  <c r="A368" i="12"/>
  <c r="B368" i="12"/>
  <c r="C368" i="12"/>
  <c r="D368" i="12"/>
  <c r="E368" i="12"/>
  <c r="F368" i="12"/>
  <c r="G368" i="12"/>
  <c r="H368" i="12"/>
  <c r="A369" i="12"/>
  <c r="B369" i="12"/>
  <c r="C369" i="12"/>
  <c r="D369" i="12"/>
  <c r="E369" i="12"/>
  <c r="F369" i="12"/>
  <c r="G369" i="12"/>
  <c r="H369" i="12"/>
  <c r="A370" i="12"/>
  <c r="B370" i="12"/>
  <c r="C370" i="12"/>
  <c r="D370" i="12"/>
  <c r="E370" i="12"/>
  <c r="F370" i="12"/>
  <c r="G370" i="12"/>
  <c r="H370" i="12"/>
  <c r="A371" i="12"/>
  <c r="B371" i="12"/>
  <c r="C371" i="12"/>
  <c r="D371" i="12"/>
  <c r="E371" i="12"/>
  <c r="F371" i="12"/>
  <c r="G371" i="12"/>
  <c r="H371" i="12"/>
  <c r="A372" i="12"/>
  <c r="B372" i="12"/>
  <c r="C372" i="12"/>
  <c r="D372" i="12"/>
  <c r="E372" i="12"/>
  <c r="F372" i="12"/>
  <c r="G372" i="12"/>
  <c r="H372" i="12"/>
  <c r="A373" i="12"/>
  <c r="B373" i="12"/>
  <c r="C373" i="12"/>
  <c r="D373" i="12"/>
  <c r="E373" i="12"/>
  <c r="F373" i="12"/>
  <c r="G373" i="12"/>
  <c r="H373" i="12"/>
  <c r="A374" i="12"/>
  <c r="B374" i="12"/>
  <c r="C374" i="12"/>
  <c r="D374" i="12"/>
  <c r="E374" i="12"/>
  <c r="F374" i="12"/>
  <c r="G374" i="12"/>
  <c r="H374" i="12"/>
  <c r="A375" i="12"/>
  <c r="B375" i="12"/>
  <c r="C375" i="12"/>
  <c r="D375" i="12"/>
  <c r="E375" i="12"/>
  <c r="F375" i="12"/>
  <c r="G375" i="12"/>
  <c r="H375" i="12"/>
  <c r="A376" i="12"/>
  <c r="B376" i="12"/>
  <c r="C376" i="12"/>
  <c r="D376" i="12"/>
  <c r="E376" i="12"/>
  <c r="F376" i="12"/>
  <c r="G376" i="12"/>
  <c r="H376" i="12"/>
  <c r="A377" i="12"/>
  <c r="B377" i="12"/>
  <c r="C377" i="12"/>
  <c r="D377" i="12"/>
  <c r="E377" i="12"/>
  <c r="F377" i="12"/>
  <c r="G377" i="12"/>
  <c r="H377" i="12"/>
  <c r="A378" i="12"/>
  <c r="B378" i="12"/>
  <c r="C378" i="12"/>
  <c r="D378" i="12"/>
  <c r="E378" i="12"/>
  <c r="F378" i="12"/>
  <c r="G378" i="12"/>
  <c r="H378" i="12"/>
  <c r="A379" i="12"/>
  <c r="B379" i="12"/>
  <c r="C379" i="12"/>
  <c r="D379" i="12"/>
  <c r="E379" i="12"/>
  <c r="F379" i="12"/>
  <c r="G379" i="12"/>
  <c r="H379" i="12"/>
  <c r="A380" i="12"/>
  <c r="B380" i="12"/>
  <c r="C380" i="12"/>
  <c r="D380" i="12"/>
  <c r="E380" i="12"/>
  <c r="F380" i="12"/>
  <c r="G380" i="12"/>
  <c r="H380" i="12"/>
  <c r="A381" i="12"/>
  <c r="B381" i="12"/>
  <c r="C381" i="12"/>
  <c r="D381" i="12"/>
  <c r="E381" i="12"/>
  <c r="F381" i="12"/>
  <c r="G381" i="12"/>
  <c r="H381" i="12"/>
  <c r="A382" i="12"/>
  <c r="B382" i="12"/>
  <c r="C382" i="12"/>
  <c r="D382" i="12"/>
  <c r="E382" i="12"/>
  <c r="F382" i="12"/>
  <c r="G382" i="12"/>
  <c r="H382" i="12"/>
  <c r="A383" i="12"/>
  <c r="B383" i="12"/>
  <c r="C383" i="12"/>
  <c r="D383" i="12"/>
  <c r="E383" i="12"/>
  <c r="F383" i="12"/>
  <c r="G383" i="12"/>
  <c r="H383" i="12"/>
  <c r="A384" i="12"/>
  <c r="B384" i="12"/>
  <c r="C384" i="12"/>
  <c r="D384" i="12"/>
  <c r="E384" i="12"/>
  <c r="F384" i="12"/>
  <c r="G384" i="12"/>
  <c r="H384" i="12"/>
  <c r="A385" i="12"/>
  <c r="B385" i="12"/>
  <c r="C385" i="12"/>
  <c r="D385" i="12"/>
  <c r="E385" i="12"/>
  <c r="F385" i="12"/>
  <c r="G385" i="12"/>
  <c r="H385" i="12"/>
  <c r="A386" i="12"/>
  <c r="B386" i="12"/>
  <c r="C386" i="12"/>
  <c r="D386" i="12"/>
  <c r="E386" i="12"/>
  <c r="F386" i="12"/>
  <c r="G386" i="12"/>
  <c r="H386" i="12"/>
  <c r="A387" i="12"/>
  <c r="B387" i="12"/>
  <c r="C387" i="12"/>
  <c r="D387" i="12"/>
  <c r="E387" i="12"/>
  <c r="F387" i="12"/>
  <c r="G387" i="12"/>
  <c r="H387" i="12"/>
  <c r="A388" i="12"/>
  <c r="B388" i="12"/>
  <c r="C388" i="12"/>
  <c r="D388" i="12"/>
  <c r="E388" i="12"/>
  <c r="F388" i="12"/>
  <c r="G388" i="12"/>
  <c r="H388" i="12"/>
  <c r="A389" i="12"/>
  <c r="B389" i="12"/>
  <c r="C389" i="12"/>
  <c r="D389" i="12"/>
  <c r="E389" i="12"/>
  <c r="F389" i="12"/>
  <c r="G389" i="12"/>
  <c r="H389" i="12"/>
  <c r="A390" i="12"/>
  <c r="B390" i="12"/>
  <c r="C390" i="12"/>
  <c r="D390" i="12"/>
  <c r="E390" i="12"/>
  <c r="F390" i="12"/>
  <c r="G390" i="12"/>
  <c r="H390" i="12"/>
  <c r="A391" i="12"/>
  <c r="B391" i="12"/>
  <c r="C391" i="12"/>
  <c r="D391" i="12"/>
  <c r="E391" i="12"/>
  <c r="F391" i="12"/>
  <c r="G391" i="12"/>
  <c r="H391" i="12"/>
  <c r="A392" i="12"/>
  <c r="B392" i="12"/>
  <c r="C392" i="12"/>
  <c r="D392" i="12"/>
  <c r="E392" i="12"/>
  <c r="F392" i="12"/>
  <c r="G392" i="12"/>
  <c r="H392" i="12"/>
  <c r="A393" i="12"/>
  <c r="B393" i="12"/>
  <c r="C393" i="12"/>
  <c r="D393" i="12"/>
  <c r="E393" i="12"/>
  <c r="F393" i="12"/>
  <c r="G393" i="12"/>
  <c r="H393" i="12"/>
  <c r="A394" i="12"/>
  <c r="B394" i="12"/>
  <c r="C394" i="12"/>
  <c r="D394" i="12"/>
  <c r="E394" i="12"/>
  <c r="F394" i="12"/>
  <c r="G394" i="12"/>
  <c r="H394" i="12"/>
  <c r="A395" i="12"/>
  <c r="B395" i="12"/>
  <c r="C395" i="12"/>
  <c r="D395" i="12"/>
  <c r="E395" i="12"/>
  <c r="F395" i="12"/>
  <c r="G395" i="12"/>
  <c r="H395" i="12"/>
  <c r="A396" i="12"/>
  <c r="B396" i="12"/>
  <c r="C396" i="12"/>
  <c r="D396" i="12"/>
  <c r="E396" i="12"/>
  <c r="F396" i="12"/>
  <c r="G396" i="12"/>
  <c r="H396" i="12"/>
  <c r="A397" i="12"/>
  <c r="B397" i="12"/>
  <c r="C397" i="12"/>
  <c r="D397" i="12"/>
  <c r="E397" i="12"/>
  <c r="F397" i="12"/>
  <c r="G397" i="12"/>
  <c r="H397" i="12"/>
  <c r="A398" i="12"/>
  <c r="B398" i="12"/>
  <c r="C398" i="12"/>
  <c r="D398" i="12"/>
  <c r="E398" i="12"/>
  <c r="F398" i="12"/>
  <c r="G398" i="12"/>
  <c r="H398" i="12"/>
  <c r="A399" i="12"/>
  <c r="B399" i="12"/>
  <c r="C399" i="12"/>
  <c r="D399" i="12"/>
  <c r="E399" i="12"/>
  <c r="F399" i="12"/>
  <c r="G399" i="12"/>
  <c r="H399" i="12"/>
  <c r="A400" i="12"/>
  <c r="B400" i="12"/>
  <c r="C400" i="12"/>
  <c r="D400" i="12"/>
  <c r="E400" i="12"/>
  <c r="F400" i="12"/>
  <c r="G400" i="12"/>
  <c r="H400" i="12"/>
  <c r="A401" i="12"/>
  <c r="B401" i="12"/>
  <c r="C401" i="12"/>
  <c r="D401" i="12"/>
  <c r="E401" i="12"/>
  <c r="F401" i="12"/>
  <c r="G401" i="12"/>
  <c r="H401" i="12"/>
  <c r="A402" i="12"/>
  <c r="B402" i="12"/>
  <c r="C402" i="12"/>
  <c r="D402" i="12"/>
  <c r="E402" i="12"/>
  <c r="F402" i="12"/>
  <c r="G402" i="12"/>
  <c r="H402" i="12"/>
  <c r="A403" i="12"/>
  <c r="B403" i="12"/>
  <c r="C403" i="12"/>
  <c r="D403" i="12"/>
  <c r="E403" i="12"/>
  <c r="F403" i="12"/>
  <c r="G403" i="12"/>
  <c r="H403" i="12"/>
  <c r="A404" i="12"/>
  <c r="B404" i="12"/>
  <c r="C404" i="12"/>
  <c r="D404" i="12"/>
  <c r="E404" i="12"/>
  <c r="F404" i="12"/>
  <c r="G404" i="12"/>
  <c r="H404" i="12"/>
  <c r="A405" i="12"/>
  <c r="B405" i="12"/>
  <c r="C405" i="12"/>
  <c r="D405" i="12"/>
  <c r="E405" i="12"/>
  <c r="F405" i="12"/>
  <c r="G405" i="12"/>
  <c r="H405" i="12"/>
  <c r="A406" i="12"/>
  <c r="B406" i="12"/>
  <c r="C406" i="12"/>
  <c r="D406" i="12"/>
  <c r="E406" i="12"/>
  <c r="F406" i="12"/>
  <c r="G406" i="12"/>
  <c r="H406" i="12"/>
  <c r="A407" i="12"/>
  <c r="B407" i="12"/>
  <c r="C407" i="12"/>
  <c r="D407" i="12"/>
  <c r="E407" i="12"/>
  <c r="F407" i="12"/>
  <c r="G407" i="12"/>
  <c r="H407" i="12"/>
  <c r="A408" i="12"/>
  <c r="B408" i="12"/>
  <c r="C408" i="12"/>
  <c r="D408" i="12"/>
  <c r="E408" i="12"/>
  <c r="F408" i="12"/>
  <c r="G408" i="12"/>
  <c r="H408" i="12"/>
  <c r="A409" i="12"/>
  <c r="B409" i="12"/>
  <c r="C409" i="12"/>
  <c r="D409" i="12"/>
  <c r="E409" i="12"/>
  <c r="F409" i="12"/>
  <c r="G409" i="12"/>
  <c r="H409" i="12"/>
  <c r="A410" i="12"/>
  <c r="B410" i="12"/>
  <c r="C410" i="12"/>
  <c r="D410" i="12"/>
  <c r="E410" i="12"/>
  <c r="F410" i="12"/>
  <c r="G410" i="12"/>
  <c r="H410" i="12"/>
  <c r="A411" i="12"/>
  <c r="B411" i="12"/>
  <c r="C411" i="12"/>
  <c r="D411" i="12"/>
  <c r="E411" i="12"/>
  <c r="F411" i="12"/>
  <c r="G411" i="12"/>
  <c r="H411" i="12"/>
  <c r="A412" i="12"/>
  <c r="B412" i="12"/>
  <c r="C412" i="12"/>
  <c r="D412" i="12"/>
  <c r="E412" i="12"/>
  <c r="F412" i="12"/>
  <c r="G412" i="12"/>
  <c r="H412" i="12"/>
  <c r="A413" i="12"/>
  <c r="B413" i="12"/>
  <c r="C413" i="12"/>
  <c r="D413" i="12"/>
  <c r="E413" i="12"/>
  <c r="F413" i="12"/>
  <c r="G413" i="12"/>
  <c r="H413" i="12"/>
  <c r="A414" i="12"/>
  <c r="B414" i="12"/>
  <c r="C414" i="12"/>
  <c r="D414" i="12"/>
  <c r="E414" i="12"/>
  <c r="F414" i="12"/>
  <c r="G414" i="12"/>
  <c r="H414" i="12"/>
  <c r="A415" i="12"/>
  <c r="B415" i="12"/>
  <c r="C415" i="12"/>
  <c r="D415" i="12"/>
  <c r="E415" i="12"/>
  <c r="F415" i="12"/>
  <c r="G415" i="12"/>
  <c r="H415" i="12"/>
  <c r="A416" i="12"/>
  <c r="B416" i="12"/>
  <c r="C416" i="12"/>
  <c r="D416" i="12"/>
  <c r="E416" i="12"/>
  <c r="F416" i="12"/>
  <c r="G416" i="12"/>
  <c r="H416" i="12"/>
  <c r="A417" i="12"/>
  <c r="B417" i="12"/>
  <c r="C417" i="12"/>
  <c r="D417" i="12"/>
  <c r="E417" i="12"/>
  <c r="F417" i="12"/>
  <c r="G417" i="12"/>
  <c r="H417" i="12"/>
  <c r="A418" i="12"/>
  <c r="B418" i="12"/>
  <c r="C418" i="12"/>
  <c r="D418" i="12"/>
  <c r="E418" i="12"/>
  <c r="F418" i="12"/>
  <c r="G418" i="12"/>
  <c r="H418" i="12"/>
  <c r="A419" i="12"/>
  <c r="B419" i="12"/>
  <c r="C419" i="12"/>
  <c r="D419" i="12"/>
  <c r="E419" i="12"/>
  <c r="F419" i="12"/>
  <c r="G419" i="12"/>
  <c r="H419" i="12"/>
  <c r="A420" i="12"/>
  <c r="B420" i="12"/>
  <c r="C420" i="12"/>
  <c r="D420" i="12"/>
  <c r="E420" i="12"/>
  <c r="F420" i="12"/>
  <c r="G420" i="12"/>
  <c r="H420" i="12"/>
  <c r="A421" i="12"/>
  <c r="B421" i="12"/>
  <c r="C421" i="12"/>
  <c r="D421" i="12"/>
  <c r="E421" i="12"/>
  <c r="F421" i="12"/>
  <c r="G421" i="12"/>
  <c r="H421" i="12"/>
  <c r="A422" i="12"/>
  <c r="B422" i="12"/>
  <c r="C422" i="12"/>
  <c r="D422" i="12"/>
  <c r="E422" i="12"/>
  <c r="F422" i="12"/>
  <c r="G422" i="12"/>
  <c r="H422" i="12"/>
  <c r="A423" i="12"/>
  <c r="B423" i="12"/>
  <c r="C423" i="12"/>
  <c r="D423" i="12"/>
  <c r="E423" i="12"/>
  <c r="F423" i="12"/>
  <c r="G423" i="12"/>
  <c r="H423" i="12"/>
  <c r="A424" i="12"/>
  <c r="B424" i="12"/>
  <c r="C424" i="12"/>
  <c r="D424" i="12"/>
  <c r="E424" i="12"/>
  <c r="F424" i="12"/>
  <c r="G424" i="12"/>
  <c r="H424" i="12"/>
  <c r="A425" i="12"/>
  <c r="B425" i="12"/>
  <c r="C425" i="12"/>
  <c r="D425" i="12"/>
  <c r="E425" i="12"/>
  <c r="F425" i="12"/>
  <c r="G425" i="12"/>
  <c r="H425" i="12"/>
  <c r="A426" i="12"/>
  <c r="B426" i="12"/>
  <c r="C426" i="12"/>
  <c r="D426" i="12"/>
  <c r="E426" i="12"/>
  <c r="F426" i="12"/>
  <c r="G426" i="12"/>
  <c r="H426" i="12"/>
  <c r="A427" i="12"/>
  <c r="B427" i="12"/>
  <c r="C427" i="12"/>
  <c r="D427" i="12"/>
  <c r="E427" i="12"/>
  <c r="F427" i="12"/>
  <c r="G427" i="12"/>
  <c r="H427" i="12"/>
  <c r="A428" i="12"/>
  <c r="B428" i="12"/>
  <c r="C428" i="12"/>
  <c r="D428" i="12"/>
  <c r="E428" i="12"/>
  <c r="F428" i="12"/>
  <c r="G428" i="12"/>
  <c r="H428" i="12"/>
  <c r="A429" i="12"/>
  <c r="B429" i="12"/>
  <c r="C429" i="12"/>
  <c r="D429" i="12"/>
  <c r="E429" i="12"/>
  <c r="F429" i="12"/>
  <c r="G429" i="12"/>
  <c r="H429" i="12"/>
  <c r="A430" i="12"/>
  <c r="B430" i="12"/>
  <c r="C430" i="12"/>
  <c r="D430" i="12"/>
  <c r="E430" i="12"/>
  <c r="F430" i="12"/>
  <c r="G430" i="12"/>
  <c r="H430" i="12"/>
  <c r="A431" i="12"/>
  <c r="B431" i="12"/>
  <c r="C431" i="12"/>
  <c r="D431" i="12"/>
  <c r="E431" i="12"/>
  <c r="F431" i="12"/>
  <c r="G431" i="12"/>
  <c r="H431" i="12"/>
  <c r="A432" i="12"/>
  <c r="B432" i="12"/>
  <c r="C432" i="12"/>
  <c r="D432" i="12"/>
  <c r="E432" i="12"/>
  <c r="F432" i="12"/>
  <c r="G432" i="12"/>
  <c r="H432" i="12"/>
  <c r="A433" i="12"/>
  <c r="B433" i="12"/>
  <c r="C433" i="12"/>
  <c r="D433" i="12"/>
  <c r="E433" i="12"/>
  <c r="F433" i="12"/>
  <c r="G433" i="12"/>
  <c r="H433" i="12"/>
  <c r="A434" i="12"/>
  <c r="B434" i="12"/>
  <c r="C434" i="12"/>
  <c r="D434" i="12"/>
  <c r="E434" i="12"/>
  <c r="F434" i="12"/>
  <c r="G434" i="12"/>
  <c r="H434" i="12"/>
  <c r="A435" i="12"/>
  <c r="B435" i="12"/>
  <c r="C435" i="12"/>
  <c r="D435" i="12"/>
  <c r="E435" i="12"/>
  <c r="F435" i="12"/>
  <c r="G435" i="12"/>
  <c r="H435" i="12"/>
  <c r="A436" i="12"/>
  <c r="B436" i="12"/>
  <c r="C436" i="12"/>
  <c r="D436" i="12"/>
  <c r="E436" i="12"/>
  <c r="F436" i="12"/>
  <c r="G436" i="12"/>
  <c r="H436" i="12"/>
  <c r="A437" i="12"/>
  <c r="B437" i="12"/>
  <c r="C437" i="12"/>
  <c r="D437" i="12"/>
  <c r="E437" i="12"/>
  <c r="F437" i="12"/>
  <c r="G437" i="12"/>
  <c r="H437" i="12"/>
  <c r="A438" i="12"/>
  <c r="B438" i="12"/>
  <c r="C438" i="12"/>
  <c r="D438" i="12"/>
  <c r="E438" i="12"/>
  <c r="F438" i="12"/>
  <c r="G438" i="12"/>
  <c r="H438" i="12"/>
  <c r="A439" i="12"/>
  <c r="B439" i="12"/>
  <c r="C439" i="12"/>
  <c r="D439" i="12"/>
  <c r="E439" i="12"/>
  <c r="F439" i="12"/>
  <c r="G439" i="12"/>
  <c r="H439" i="12"/>
  <c r="A440" i="12"/>
  <c r="B440" i="12"/>
  <c r="C440" i="12"/>
  <c r="D440" i="12"/>
  <c r="E440" i="12"/>
  <c r="F440" i="12"/>
  <c r="G440" i="12"/>
  <c r="H440" i="12"/>
  <c r="A441" i="12"/>
  <c r="B441" i="12"/>
  <c r="C441" i="12"/>
  <c r="D441" i="12"/>
  <c r="E441" i="12"/>
  <c r="F441" i="12"/>
  <c r="G441" i="12"/>
  <c r="H441" i="12"/>
  <c r="A442" i="12"/>
  <c r="B442" i="12"/>
  <c r="C442" i="12"/>
  <c r="D442" i="12"/>
  <c r="E442" i="12"/>
  <c r="F442" i="12"/>
  <c r="G442" i="12"/>
  <c r="H442" i="12"/>
  <c r="A443" i="12"/>
  <c r="B443" i="12"/>
  <c r="C443" i="12"/>
  <c r="D443" i="12"/>
  <c r="E443" i="12"/>
  <c r="F443" i="12"/>
  <c r="G443" i="12"/>
  <c r="H443" i="12"/>
  <c r="A444" i="12"/>
  <c r="B444" i="12"/>
  <c r="C444" i="12"/>
  <c r="D444" i="12"/>
  <c r="E444" i="12"/>
  <c r="F444" i="12"/>
  <c r="G444" i="12"/>
  <c r="H444" i="12"/>
  <c r="A445" i="12"/>
  <c r="B445" i="12"/>
  <c r="C445" i="12"/>
  <c r="D445" i="12"/>
  <c r="E445" i="12"/>
  <c r="F445" i="12"/>
  <c r="G445" i="12"/>
  <c r="H445" i="12"/>
  <c r="A446" i="12"/>
  <c r="B446" i="12"/>
  <c r="C446" i="12"/>
  <c r="D446" i="12"/>
  <c r="E446" i="12"/>
  <c r="F446" i="12"/>
  <c r="G446" i="12"/>
  <c r="H446" i="12"/>
  <c r="A447" i="12"/>
  <c r="B447" i="12"/>
  <c r="C447" i="12"/>
  <c r="D447" i="12"/>
  <c r="E447" i="12"/>
  <c r="F447" i="12"/>
  <c r="G447" i="12"/>
  <c r="H447" i="12"/>
  <c r="A448" i="12"/>
  <c r="B448" i="12"/>
  <c r="C448" i="12"/>
  <c r="D448" i="12"/>
  <c r="E448" i="12"/>
  <c r="F448" i="12"/>
  <c r="G448" i="12"/>
  <c r="H448" i="12"/>
  <c r="A449" i="12"/>
  <c r="B449" i="12"/>
  <c r="C449" i="12"/>
  <c r="D449" i="12"/>
  <c r="E449" i="12"/>
  <c r="F449" i="12"/>
  <c r="G449" i="12"/>
  <c r="H449" i="12"/>
  <c r="A450" i="12"/>
  <c r="B450" i="12"/>
  <c r="C450" i="12"/>
  <c r="D450" i="12"/>
  <c r="E450" i="12"/>
  <c r="F450" i="12"/>
  <c r="G450" i="12"/>
  <c r="H450" i="12"/>
  <c r="A451" i="12"/>
  <c r="B451" i="12"/>
  <c r="C451" i="12"/>
  <c r="D451" i="12"/>
  <c r="E451" i="12"/>
  <c r="F451" i="12"/>
  <c r="G451" i="12"/>
  <c r="H451" i="12"/>
  <c r="A452" i="12"/>
  <c r="B452" i="12"/>
  <c r="C452" i="12"/>
  <c r="D452" i="12"/>
  <c r="E452" i="12"/>
  <c r="F452" i="12"/>
  <c r="G452" i="12"/>
  <c r="H452" i="12"/>
  <c r="A453" i="12"/>
  <c r="B453" i="12"/>
  <c r="C453" i="12"/>
  <c r="D453" i="12"/>
  <c r="E453" i="12"/>
  <c r="F453" i="12"/>
  <c r="G453" i="12"/>
  <c r="H453" i="12"/>
  <c r="A454" i="12"/>
  <c r="B454" i="12"/>
  <c r="C454" i="12"/>
  <c r="D454" i="12"/>
  <c r="E454" i="12"/>
  <c r="F454" i="12"/>
  <c r="G454" i="12"/>
  <c r="H454" i="12"/>
  <c r="A455" i="12"/>
  <c r="B455" i="12"/>
  <c r="C455" i="12"/>
  <c r="D455" i="12"/>
  <c r="E455" i="12"/>
  <c r="F455" i="12"/>
  <c r="G455" i="12"/>
  <c r="H455" i="12"/>
  <c r="A456" i="12"/>
  <c r="B456" i="12"/>
  <c r="C456" i="12"/>
  <c r="D456" i="12"/>
  <c r="E456" i="12"/>
  <c r="F456" i="12"/>
  <c r="G456" i="12"/>
  <c r="H456" i="12"/>
  <c r="A457" i="12"/>
  <c r="B457" i="12"/>
  <c r="C457" i="12"/>
  <c r="D457" i="12"/>
  <c r="E457" i="12"/>
  <c r="F457" i="12"/>
  <c r="G457" i="12"/>
  <c r="H457" i="12"/>
  <c r="A458" i="12"/>
  <c r="B458" i="12"/>
  <c r="C458" i="12"/>
  <c r="D458" i="12"/>
  <c r="E458" i="12"/>
  <c r="F458" i="12"/>
  <c r="G458" i="12"/>
  <c r="H458" i="12"/>
  <c r="A459" i="12"/>
  <c r="B459" i="12"/>
  <c r="C459" i="12"/>
  <c r="D459" i="12"/>
  <c r="E459" i="12"/>
  <c r="F459" i="12"/>
  <c r="G459" i="12"/>
  <c r="H459" i="12"/>
  <c r="A460" i="12"/>
  <c r="B460" i="12"/>
  <c r="C460" i="12"/>
  <c r="D460" i="12"/>
  <c r="E460" i="12"/>
  <c r="F460" i="12"/>
  <c r="G460" i="12"/>
  <c r="H460" i="12"/>
  <c r="A461" i="12"/>
  <c r="B461" i="12"/>
  <c r="C461" i="12"/>
  <c r="D461" i="12"/>
  <c r="E461" i="12"/>
  <c r="F461" i="12"/>
  <c r="G461" i="12"/>
  <c r="H461" i="12"/>
  <c r="A462" i="12"/>
  <c r="B462" i="12"/>
  <c r="C462" i="12"/>
  <c r="D462" i="12"/>
  <c r="E462" i="12"/>
  <c r="F462" i="12"/>
  <c r="G462" i="12"/>
  <c r="H462" i="12"/>
  <c r="A463" i="12"/>
  <c r="B463" i="12"/>
  <c r="C463" i="12"/>
  <c r="D463" i="12"/>
  <c r="E463" i="12"/>
  <c r="F463" i="12"/>
  <c r="G463" i="12"/>
  <c r="H463" i="12"/>
  <c r="A464" i="12"/>
  <c r="B464" i="12"/>
  <c r="C464" i="12"/>
  <c r="D464" i="12"/>
  <c r="E464" i="12"/>
  <c r="F464" i="12"/>
  <c r="G464" i="12"/>
  <c r="H464" i="12"/>
  <c r="A465" i="12"/>
  <c r="B465" i="12"/>
  <c r="C465" i="12"/>
  <c r="D465" i="12"/>
  <c r="E465" i="12"/>
  <c r="F465" i="12"/>
  <c r="G465" i="12"/>
  <c r="H465" i="12"/>
  <c r="A466" i="12"/>
  <c r="B466" i="12"/>
  <c r="C466" i="12"/>
  <c r="D466" i="12"/>
  <c r="E466" i="12"/>
  <c r="F466" i="12"/>
  <c r="G466" i="12"/>
  <c r="H466" i="12"/>
  <c r="A467" i="12"/>
  <c r="B467" i="12"/>
  <c r="C467" i="12"/>
  <c r="D467" i="12"/>
  <c r="E467" i="12"/>
  <c r="F467" i="12"/>
  <c r="G467" i="12"/>
  <c r="H467" i="12"/>
  <c r="A468" i="12"/>
  <c r="B468" i="12"/>
  <c r="C468" i="12"/>
  <c r="D468" i="12"/>
  <c r="E468" i="12"/>
  <c r="F468" i="12"/>
  <c r="G468" i="12"/>
  <c r="H468" i="12"/>
  <c r="A469" i="12"/>
  <c r="B469" i="12"/>
  <c r="C469" i="12"/>
  <c r="D469" i="12"/>
  <c r="E469" i="12"/>
  <c r="F469" i="12"/>
  <c r="G469" i="12"/>
  <c r="H469" i="12"/>
  <c r="A470" i="12"/>
  <c r="B470" i="12"/>
  <c r="C470" i="12"/>
  <c r="D470" i="12"/>
  <c r="E470" i="12"/>
  <c r="F470" i="12"/>
  <c r="G470" i="12"/>
  <c r="H470" i="12"/>
  <c r="A471" i="12"/>
  <c r="B471" i="12"/>
  <c r="C471" i="12"/>
  <c r="D471" i="12"/>
  <c r="E471" i="12"/>
  <c r="F471" i="12"/>
  <c r="G471" i="12"/>
  <c r="H471" i="12"/>
  <c r="A472" i="12"/>
  <c r="B472" i="12"/>
  <c r="C472" i="12"/>
  <c r="D472" i="12"/>
  <c r="E472" i="12"/>
  <c r="F472" i="12"/>
  <c r="G472" i="12"/>
  <c r="H472" i="12"/>
  <c r="A473" i="12"/>
  <c r="B473" i="12"/>
  <c r="C473" i="12"/>
  <c r="D473" i="12"/>
  <c r="E473" i="12"/>
  <c r="F473" i="12"/>
  <c r="G473" i="12"/>
  <c r="H473" i="12"/>
  <c r="A474" i="12"/>
  <c r="B474" i="12"/>
  <c r="C474" i="12"/>
  <c r="D474" i="12"/>
  <c r="E474" i="12"/>
  <c r="F474" i="12"/>
  <c r="G474" i="12"/>
  <c r="H474" i="12"/>
  <c r="A475" i="12"/>
  <c r="B475" i="12"/>
  <c r="C475" i="12"/>
  <c r="D475" i="12"/>
  <c r="E475" i="12"/>
  <c r="F475" i="12"/>
  <c r="G475" i="12"/>
  <c r="H475" i="12"/>
  <c r="A476" i="12"/>
  <c r="B476" i="12"/>
  <c r="C476" i="12"/>
  <c r="D476" i="12"/>
  <c r="E476" i="12"/>
  <c r="F476" i="12"/>
  <c r="G476" i="12"/>
  <c r="H476" i="12"/>
  <c r="A477" i="12"/>
  <c r="B477" i="12"/>
  <c r="C477" i="12"/>
  <c r="D477" i="12"/>
  <c r="E477" i="12"/>
  <c r="F477" i="12"/>
  <c r="G477" i="12"/>
  <c r="H477" i="12"/>
  <c r="A478" i="12"/>
  <c r="B478" i="12"/>
  <c r="C478" i="12"/>
  <c r="D478" i="12"/>
  <c r="E478" i="12"/>
  <c r="F478" i="12"/>
  <c r="G478" i="12"/>
  <c r="H478" i="12"/>
  <c r="A479" i="12"/>
  <c r="B479" i="12"/>
  <c r="C479" i="12"/>
  <c r="D479" i="12"/>
  <c r="E479" i="12"/>
  <c r="F479" i="12"/>
  <c r="G479" i="12"/>
  <c r="H479" i="12"/>
  <c r="A480" i="12"/>
  <c r="B480" i="12"/>
  <c r="C480" i="12"/>
  <c r="D480" i="12"/>
  <c r="E480" i="12"/>
  <c r="F480" i="12"/>
  <c r="G480" i="12"/>
  <c r="H480" i="12"/>
  <c r="A481" i="12"/>
  <c r="B481" i="12"/>
  <c r="C481" i="12"/>
  <c r="D481" i="12"/>
  <c r="E481" i="12"/>
  <c r="F481" i="12"/>
  <c r="G481" i="12"/>
  <c r="H481" i="12"/>
  <c r="A482" i="12"/>
  <c r="B482" i="12"/>
  <c r="C482" i="12"/>
  <c r="D482" i="12"/>
  <c r="E482" i="12"/>
  <c r="F482" i="12"/>
  <c r="G482" i="12"/>
  <c r="H482" i="12"/>
  <c r="A483" i="12"/>
  <c r="B483" i="12"/>
  <c r="C483" i="12"/>
  <c r="D483" i="12"/>
  <c r="E483" i="12"/>
  <c r="F483" i="12"/>
  <c r="G483" i="12"/>
  <c r="H483" i="12"/>
  <c r="A484" i="12"/>
  <c r="B484" i="12"/>
  <c r="C484" i="12"/>
  <c r="D484" i="12"/>
  <c r="E484" i="12"/>
  <c r="F484" i="12"/>
  <c r="G484" i="12"/>
  <c r="H484" i="12"/>
  <c r="A485" i="12"/>
  <c r="B485" i="12"/>
  <c r="C485" i="12"/>
  <c r="D485" i="12"/>
  <c r="E485" i="12"/>
  <c r="F485" i="12"/>
  <c r="G485" i="12"/>
  <c r="H485" i="12"/>
  <c r="A486" i="12"/>
  <c r="B486" i="12"/>
  <c r="C486" i="12"/>
  <c r="D486" i="12"/>
  <c r="E486" i="12"/>
  <c r="F486" i="12"/>
  <c r="G486" i="12"/>
  <c r="H486" i="12"/>
  <c r="A487" i="12"/>
  <c r="B487" i="12"/>
  <c r="C487" i="12"/>
  <c r="D487" i="12"/>
  <c r="E487" i="12"/>
  <c r="F487" i="12"/>
  <c r="G487" i="12"/>
  <c r="H487" i="12"/>
  <c r="A488" i="12"/>
  <c r="B488" i="12"/>
  <c r="C488" i="12"/>
  <c r="D488" i="12"/>
  <c r="E488" i="12"/>
  <c r="F488" i="12"/>
  <c r="G488" i="12"/>
  <c r="H488" i="12"/>
  <c r="A489" i="12"/>
  <c r="B489" i="12"/>
  <c r="C489" i="12"/>
  <c r="D489" i="12"/>
  <c r="E489" i="12"/>
  <c r="F489" i="12"/>
  <c r="G489" i="12"/>
  <c r="H489" i="12"/>
  <c r="A490" i="12"/>
  <c r="B490" i="12"/>
  <c r="C490" i="12"/>
  <c r="D490" i="12"/>
  <c r="E490" i="12"/>
  <c r="F490" i="12"/>
  <c r="G490" i="12"/>
  <c r="H490" i="12"/>
  <c r="A491" i="12"/>
  <c r="B491" i="12"/>
  <c r="C491" i="12"/>
  <c r="D491" i="12"/>
  <c r="E491" i="12"/>
  <c r="F491" i="12"/>
  <c r="G491" i="12"/>
  <c r="H491" i="12"/>
  <c r="A492" i="12"/>
  <c r="B492" i="12"/>
  <c r="C492" i="12"/>
  <c r="D492" i="12"/>
  <c r="E492" i="12"/>
  <c r="F492" i="12"/>
  <c r="G492" i="12"/>
  <c r="H492" i="12"/>
  <c r="A493" i="12"/>
  <c r="B493" i="12"/>
  <c r="C493" i="12"/>
  <c r="D493" i="12"/>
  <c r="E493" i="12"/>
  <c r="F493" i="12"/>
  <c r="G493" i="12"/>
  <c r="H493" i="12"/>
  <c r="A494" i="12"/>
  <c r="B494" i="12"/>
  <c r="C494" i="12"/>
  <c r="D494" i="12"/>
  <c r="E494" i="12"/>
  <c r="F494" i="12"/>
  <c r="G494" i="12"/>
  <c r="H494" i="12"/>
  <c r="A495" i="12"/>
  <c r="B495" i="12"/>
  <c r="C495" i="12"/>
  <c r="D495" i="12"/>
  <c r="E495" i="12"/>
  <c r="F495" i="12"/>
  <c r="G495" i="12"/>
  <c r="H495" i="12"/>
  <c r="A496" i="12"/>
  <c r="B496" i="12"/>
  <c r="C496" i="12"/>
  <c r="D496" i="12"/>
  <c r="E496" i="12"/>
  <c r="F496" i="12"/>
  <c r="G496" i="12"/>
  <c r="H496" i="12"/>
  <c r="A497" i="12"/>
  <c r="B497" i="12"/>
  <c r="C497" i="12"/>
  <c r="D497" i="12"/>
  <c r="E497" i="12"/>
  <c r="F497" i="12"/>
  <c r="G497" i="12"/>
  <c r="H497" i="12"/>
  <c r="A498" i="12"/>
  <c r="B498" i="12"/>
  <c r="C498" i="12"/>
  <c r="D498" i="12"/>
  <c r="E498" i="12"/>
  <c r="F498" i="12"/>
  <c r="G498" i="12"/>
  <c r="H498" i="12"/>
  <c r="A499" i="12"/>
  <c r="B499" i="12"/>
  <c r="C499" i="12"/>
  <c r="D499" i="12"/>
  <c r="E499" i="12"/>
  <c r="F499" i="12"/>
  <c r="G499" i="12"/>
  <c r="H499" i="12"/>
  <c r="A500" i="12"/>
  <c r="B500" i="12"/>
  <c r="C500" i="12"/>
  <c r="D500" i="12"/>
  <c r="E500" i="12"/>
  <c r="F500" i="12"/>
  <c r="G500" i="12"/>
  <c r="H500" i="12"/>
  <c r="A501" i="12"/>
  <c r="B501" i="12"/>
  <c r="C501" i="12"/>
  <c r="D501" i="12"/>
  <c r="E501" i="12"/>
  <c r="F501" i="12"/>
  <c r="G501" i="12"/>
  <c r="H501" i="12"/>
  <c r="A502" i="12"/>
  <c r="B502" i="12"/>
  <c r="C502" i="12"/>
  <c r="D502" i="12"/>
  <c r="E502" i="12"/>
  <c r="F502" i="12"/>
  <c r="G502" i="12"/>
  <c r="H502" i="12"/>
  <c r="A503" i="12"/>
  <c r="B503" i="12"/>
  <c r="C503" i="12"/>
  <c r="D503" i="12"/>
  <c r="E503" i="12"/>
  <c r="F503" i="12"/>
  <c r="G503" i="12"/>
  <c r="H503" i="12"/>
  <c r="A504" i="12"/>
  <c r="B504" i="12"/>
  <c r="C504" i="12"/>
  <c r="D504" i="12"/>
  <c r="E504" i="12"/>
  <c r="F504" i="12"/>
  <c r="G504" i="12"/>
  <c r="H504" i="12"/>
  <c r="A505" i="12"/>
  <c r="B505" i="12"/>
  <c r="C505" i="12"/>
  <c r="D505" i="12"/>
  <c r="E505" i="12"/>
  <c r="F505" i="12"/>
  <c r="G505" i="12"/>
  <c r="H505" i="12"/>
  <c r="A506" i="12"/>
  <c r="B506" i="12"/>
  <c r="C506" i="12"/>
  <c r="D506" i="12"/>
  <c r="E506" i="12"/>
  <c r="F506" i="12"/>
  <c r="G506" i="12"/>
  <c r="H506" i="12"/>
  <c r="A507" i="12"/>
  <c r="B507" i="12"/>
  <c r="C507" i="12"/>
  <c r="D507" i="12"/>
  <c r="E507" i="12"/>
  <c r="F507" i="12"/>
  <c r="G507" i="12"/>
  <c r="H507" i="12"/>
  <c r="A508" i="12"/>
  <c r="B508" i="12"/>
  <c r="C508" i="12"/>
  <c r="D508" i="12"/>
  <c r="E508" i="12"/>
  <c r="F508" i="12"/>
  <c r="G508" i="12"/>
  <c r="H508" i="12"/>
  <c r="A509" i="12"/>
  <c r="B509" i="12"/>
  <c r="C509" i="12"/>
  <c r="D509" i="12"/>
  <c r="E509" i="12"/>
  <c r="F509" i="12"/>
  <c r="G509" i="12"/>
  <c r="H509" i="12"/>
  <c r="A510" i="12"/>
  <c r="B510" i="12"/>
  <c r="C510" i="12"/>
  <c r="D510" i="12"/>
  <c r="E510" i="12"/>
  <c r="F510" i="12"/>
  <c r="G510" i="12"/>
  <c r="H510" i="12"/>
  <c r="A511" i="12"/>
  <c r="B511" i="12"/>
  <c r="C511" i="12"/>
  <c r="D511" i="12"/>
  <c r="E511" i="12"/>
  <c r="F511" i="12"/>
  <c r="G511" i="12"/>
  <c r="H511" i="12"/>
  <c r="A512" i="12"/>
  <c r="B512" i="12"/>
  <c r="C512" i="12"/>
  <c r="D512" i="12"/>
  <c r="E512" i="12"/>
  <c r="F512" i="12"/>
  <c r="G512" i="12"/>
  <c r="H512" i="12"/>
  <c r="A513" i="12"/>
  <c r="B513" i="12"/>
  <c r="C513" i="12"/>
  <c r="D513" i="12"/>
  <c r="E513" i="12"/>
  <c r="F513" i="12"/>
  <c r="G513" i="12"/>
  <c r="H513" i="12"/>
  <c r="A514" i="12"/>
  <c r="B514" i="12"/>
  <c r="C514" i="12"/>
  <c r="D514" i="12"/>
  <c r="E514" i="12"/>
  <c r="F514" i="12"/>
  <c r="G514" i="12"/>
  <c r="H514" i="12"/>
  <c r="A515" i="12"/>
  <c r="B515" i="12"/>
  <c r="C515" i="12"/>
  <c r="D515" i="12"/>
  <c r="E515" i="12"/>
  <c r="F515" i="12"/>
  <c r="G515" i="12"/>
  <c r="H515" i="12"/>
  <c r="A516" i="12"/>
  <c r="B516" i="12"/>
  <c r="C516" i="12"/>
  <c r="D516" i="12"/>
  <c r="E516" i="12"/>
  <c r="F516" i="12"/>
  <c r="G516" i="12"/>
  <c r="H516" i="12"/>
  <c r="A517" i="12"/>
  <c r="B517" i="12"/>
  <c r="C517" i="12"/>
  <c r="D517" i="12"/>
  <c r="E517" i="12"/>
  <c r="F517" i="12"/>
  <c r="G517" i="12"/>
  <c r="H517" i="12"/>
  <c r="A518" i="12"/>
  <c r="B518" i="12"/>
  <c r="C518" i="12"/>
  <c r="D518" i="12"/>
  <c r="E518" i="12"/>
  <c r="F518" i="12"/>
  <c r="G518" i="12"/>
  <c r="H518" i="12"/>
  <c r="A519" i="12"/>
  <c r="B519" i="12"/>
  <c r="C519" i="12"/>
  <c r="D519" i="12"/>
  <c r="E519" i="12"/>
  <c r="F519" i="12"/>
  <c r="G519" i="12"/>
  <c r="H519" i="12"/>
  <c r="A520" i="12"/>
  <c r="B520" i="12"/>
  <c r="C520" i="12"/>
  <c r="D520" i="12"/>
  <c r="E520" i="12"/>
  <c r="F520" i="12"/>
  <c r="G520" i="12"/>
  <c r="H520" i="12"/>
  <c r="A521" i="12"/>
  <c r="B521" i="12"/>
  <c r="C521" i="12"/>
  <c r="D521" i="12"/>
  <c r="E521" i="12"/>
  <c r="F521" i="12"/>
  <c r="G521" i="12"/>
  <c r="H521" i="12"/>
  <c r="A522" i="12"/>
  <c r="B522" i="12"/>
  <c r="C522" i="12"/>
  <c r="D522" i="12"/>
  <c r="E522" i="12"/>
  <c r="F522" i="12"/>
  <c r="G522" i="12"/>
  <c r="H522" i="12"/>
  <c r="A523" i="12"/>
  <c r="B523" i="12"/>
  <c r="C523" i="12"/>
  <c r="D523" i="12"/>
  <c r="E523" i="12"/>
  <c r="F523" i="12"/>
  <c r="G523" i="12"/>
  <c r="H523" i="12"/>
  <c r="A524" i="12"/>
  <c r="B524" i="12"/>
  <c r="C524" i="12"/>
  <c r="D524" i="12"/>
  <c r="E524" i="12"/>
  <c r="F524" i="12"/>
  <c r="G524" i="12"/>
  <c r="H524" i="12"/>
  <c r="A525" i="12"/>
  <c r="B525" i="12"/>
  <c r="C525" i="12"/>
  <c r="D525" i="12"/>
  <c r="E525" i="12"/>
  <c r="F525" i="12"/>
  <c r="G525" i="12"/>
  <c r="H525" i="12"/>
  <c r="A526" i="12"/>
  <c r="B526" i="12"/>
  <c r="C526" i="12"/>
  <c r="D526" i="12"/>
  <c r="E526" i="12"/>
  <c r="F526" i="12"/>
  <c r="G526" i="12"/>
  <c r="H526" i="12"/>
  <c r="A527" i="12"/>
  <c r="B527" i="12"/>
  <c r="C527" i="12"/>
  <c r="D527" i="12"/>
  <c r="E527" i="12"/>
  <c r="F527" i="12"/>
  <c r="G527" i="12"/>
  <c r="H527" i="12"/>
  <c r="A528" i="12"/>
  <c r="B528" i="12"/>
  <c r="C528" i="12"/>
  <c r="D528" i="12"/>
  <c r="E528" i="12"/>
  <c r="F528" i="12"/>
  <c r="G528" i="12"/>
  <c r="H528" i="12"/>
  <c r="A529" i="12"/>
  <c r="B529" i="12"/>
  <c r="C529" i="12"/>
  <c r="D529" i="12"/>
  <c r="E529" i="12"/>
  <c r="F529" i="12"/>
  <c r="G529" i="12"/>
  <c r="H529" i="12"/>
  <c r="A530" i="12"/>
  <c r="B530" i="12"/>
  <c r="C530" i="12"/>
  <c r="D530" i="12"/>
  <c r="E530" i="12"/>
  <c r="F530" i="12"/>
  <c r="G530" i="12"/>
  <c r="H530" i="12"/>
  <c r="A531" i="12"/>
  <c r="B531" i="12"/>
  <c r="C531" i="12"/>
  <c r="D531" i="12"/>
  <c r="E531" i="12"/>
  <c r="F531" i="12"/>
  <c r="G531" i="12"/>
  <c r="H531" i="12"/>
  <c r="A532" i="12"/>
  <c r="B532" i="12"/>
  <c r="C532" i="12"/>
  <c r="D532" i="12"/>
  <c r="E532" i="12"/>
  <c r="F532" i="12"/>
  <c r="G532" i="12"/>
  <c r="H532" i="12"/>
  <c r="A533" i="12"/>
  <c r="B533" i="12"/>
  <c r="C533" i="12"/>
  <c r="D533" i="12"/>
  <c r="E533" i="12"/>
  <c r="F533" i="12"/>
  <c r="G533" i="12"/>
  <c r="H533" i="12"/>
  <c r="A534" i="12"/>
  <c r="B534" i="12"/>
  <c r="C534" i="12"/>
  <c r="D534" i="12"/>
  <c r="E534" i="12"/>
  <c r="F534" i="12"/>
  <c r="G534" i="12"/>
  <c r="H534" i="12"/>
  <c r="A535" i="12"/>
  <c r="B535" i="12"/>
  <c r="C535" i="12"/>
  <c r="D535" i="12"/>
  <c r="E535" i="12"/>
  <c r="F535" i="12"/>
  <c r="G535" i="12"/>
  <c r="H535" i="12"/>
  <c r="A536" i="12"/>
  <c r="B536" i="12"/>
  <c r="C536" i="12"/>
  <c r="D536" i="12"/>
  <c r="E536" i="12"/>
  <c r="F536" i="12"/>
  <c r="G536" i="12"/>
  <c r="H536" i="12"/>
  <c r="A537" i="12"/>
  <c r="B537" i="12"/>
  <c r="C537" i="12"/>
  <c r="D537" i="12"/>
  <c r="E537" i="12"/>
  <c r="F537" i="12"/>
  <c r="G537" i="12"/>
  <c r="H537" i="12"/>
  <c r="A538" i="12"/>
  <c r="B538" i="12"/>
  <c r="C538" i="12"/>
  <c r="D538" i="12"/>
  <c r="E538" i="12"/>
  <c r="F538" i="12"/>
  <c r="G538" i="12"/>
  <c r="H538" i="12"/>
  <c r="A539" i="12"/>
  <c r="B539" i="12"/>
  <c r="C539" i="12"/>
  <c r="D539" i="12"/>
  <c r="E539" i="12"/>
  <c r="F539" i="12"/>
  <c r="G539" i="12"/>
  <c r="H539" i="12"/>
  <c r="A540" i="12"/>
  <c r="B540" i="12"/>
  <c r="C540" i="12"/>
  <c r="D540" i="12"/>
  <c r="E540" i="12"/>
  <c r="F540" i="12"/>
  <c r="G540" i="12"/>
  <c r="H540" i="12"/>
  <c r="A541" i="12"/>
  <c r="B541" i="12"/>
  <c r="C541" i="12"/>
  <c r="D541" i="12"/>
  <c r="E541" i="12"/>
  <c r="F541" i="12"/>
  <c r="G541" i="12"/>
  <c r="H541" i="12"/>
  <c r="A542" i="12"/>
  <c r="B542" i="12"/>
  <c r="C542" i="12"/>
  <c r="D542" i="12"/>
  <c r="E542" i="12"/>
  <c r="F542" i="12"/>
  <c r="G542" i="12"/>
  <c r="H542" i="12"/>
  <c r="A543" i="12"/>
  <c r="B543" i="12"/>
  <c r="C543" i="12"/>
  <c r="D543" i="12"/>
  <c r="E543" i="12"/>
  <c r="F543" i="12"/>
  <c r="G543" i="12"/>
  <c r="H543" i="12"/>
  <c r="A544" i="12"/>
  <c r="B544" i="12"/>
  <c r="C544" i="12"/>
  <c r="D544" i="12"/>
  <c r="E544" i="12"/>
  <c r="F544" i="12"/>
  <c r="G544" i="12"/>
  <c r="H544" i="12"/>
  <c r="A545" i="12"/>
  <c r="B545" i="12"/>
  <c r="C545" i="12"/>
  <c r="D545" i="12"/>
  <c r="E545" i="12"/>
  <c r="F545" i="12"/>
  <c r="G545" i="12"/>
  <c r="H545" i="12"/>
  <c r="A546" i="12"/>
  <c r="B546" i="12"/>
  <c r="C546" i="12"/>
  <c r="D546" i="12"/>
  <c r="E546" i="12"/>
  <c r="F546" i="12"/>
  <c r="G546" i="12"/>
  <c r="H546" i="12"/>
  <c r="A547" i="12"/>
  <c r="B547" i="12"/>
  <c r="C547" i="12"/>
  <c r="D547" i="12"/>
  <c r="E547" i="12"/>
  <c r="F547" i="12"/>
  <c r="G547" i="12"/>
  <c r="H547" i="12"/>
  <c r="A548" i="12"/>
  <c r="B548" i="12"/>
  <c r="C548" i="12"/>
  <c r="D548" i="12"/>
  <c r="E548" i="12"/>
  <c r="F548" i="12"/>
  <c r="G548" i="12"/>
  <c r="H548" i="12"/>
  <c r="A549" i="12"/>
  <c r="B549" i="12"/>
  <c r="C549" i="12"/>
  <c r="D549" i="12"/>
  <c r="E549" i="12"/>
  <c r="F549" i="12"/>
  <c r="G549" i="12"/>
  <c r="H549" i="12"/>
  <c r="A550" i="12"/>
  <c r="B550" i="12"/>
  <c r="C550" i="12"/>
  <c r="D550" i="12"/>
  <c r="E550" i="12"/>
  <c r="F550" i="12"/>
  <c r="G550" i="12"/>
  <c r="H550" i="12"/>
  <c r="A551" i="12"/>
  <c r="B551" i="12"/>
  <c r="C551" i="12"/>
  <c r="D551" i="12"/>
  <c r="E551" i="12"/>
  <c r="F551" i="12"/>
  <c r="G551" i="12"/>
  <c r="H551" i="12"/>
  <c r="A552" i="12"/>
  <c r="B552" i="12"/>
  <c r="C552" i="12"/>
  <c r="D552" i="12"/>
  <c r="E552" i="12"/>
  <c r="F552" i="12"/>
  <c r="G552" i="12"/>
  <c r="H552" i="12"/>
  <c r="A553" i="12"/>
  <c r="B553" i="12"/>
  <c r="C553" i="12"/>
  <c r="D553" i="12"/>
  <c r="E553" i="12"/>
  <c r="F553" i="12"/>
  <c r="G553" i="12"/>
  <c r="H553" i="12"/>
  <c r="A554" i="12"/>
  <c r="B554" i="12"/>
  <c r="C554" i="12"/>
  <c r="D554" i="12"/>
  <c r="E554" i="12"/>
  <c r="F554" i="12"/>
  <c r="G554" i="12"/>
  <c r="H554" i="12"/>
  <c r="A555" i="12"/>
  <c r="B555" i="12"/>
  <c r="C555" i="12"/>
  <c r="D555" i="12"/>
  <c r="E555" i="12"/>
  <c r="F555" i="12"/>
  <c r="G555" i="12"/>
  <c r="H555" i="12"/>
  <c r="A556" i="12"/>
  <c r="B556" i="12"/>
  <c r="C556" i="12"/>
  <c r="D556" i="12"/>
  <c r="E556" i="12"/>
  <c r="F556" i="12"/>
  <c r="G556" i="12"/>
  <c r="H556" i="12"/>
  <c r="A557" i="12"/>
  <c r="B557" i="12"/>
  <c r="C557" i="12"/>
  <c r="D557" i="12"/>
  <c r="E557" i="12"/>
  <c r="F557" i="12"/>
  <c r="G557" i="12"/>
  <c r="H557" i="12"/>
  <c r="A558" i="12"/>
  <c r="B558" i="12"/>
  <c r="C558" i="12"/>
  <c r="D558" i="12"/>
  <c r="E558" i="12"/>
  <c r="F558" i="12"/>
  <c r="G558" i="12"/>
  <c r="H558" i="12"/>
  <c r="A559" i="12"/>
  <c r="B559" i="12"/>
  <c r="C559" i="12"/>
  <c r="D559" i="12"/>
  <c r="E559" i="12"/>
  <c r="F559" i="12"/>
  <c r="G559" i="12"/>
  <c r="H559" i="12"/>
  <c r="A560" i="12"/>
  <c r="B560" i="12"/>
  <c r="C560" i="12"/>
  <c r="D560" i="12"/>
  <c r="E560" i="12"/>
  <c r="F560" i="12"/>
  <c r="G560" i="12"/>
  <c r="H560" i="12"/>
  <c r="A561" i="12"/>
  <c r="B561" i="12"/>
  <c r="C561" i="12"/>
  <c r="D561" i="12"/>
  <c r="E561" i="12"/>
  <c r="F561" i="12"/>
  <c r="G561" i="12"/>
  <c r="H561" i="12"/>
  <c r="A562" i="12"/>
  <c r="B562" i="12"/>
  <c r="C562" i="12"/>
  <c r="D562" i="12"/>
  <c r="E562" i="12"/>
  <c r="F562" i="12"/>
  <c r="G562" i="12"/>
  <c r="H562" i="12"/>
  <c r="A563" i="12"/>
  <c r="B563" i="12"/>
  <c r="C563" i="12"/>
  <c r="D563" i="12"/>
  <c r="E563" i="12"/>
  <c r="F563" i="12"/>
  <c r="G563" i="12"/>
  <c r="H563" i="12"/>
  <c r="A564" i="12"/>
  <c r="B564" i="12"/>
  <c r="C564" i="12"/>
  <c r="D564" i="12"/>
  <c r="E564" i="12"/>
  <c r="F564" i="12"/>
  <c r="G564" i="12"/>
  <c r="H564" i="12"/>
  <c r="A565" i="12"/>
  <c r="B565" i="12"/>
  <c r="C565" i="12"/>
  <c r="D565" i="12"/>
  <c r="E565" i="12"/>
  <c r="F565" i="12"/>
  <c r="G565" i="12"/>
  <c r="H565" i="12"/>
  <c r="A566" i="12"/>
  <c r="B566" i="12"/>
  <c r="C566" i="12"/>
  <c r="D566" i="12"/>
  <c r="E566" i="12"/>
  <c r="F566" i="12"/>
  <c r="G566" i="12"/>
  <c r="H566" i="12"/>
  <c r="A567" i="12"/>
  <c r="B567" i="12"/>
  <c r="C567" i="12"/>
  <c r="D567" i="12"/>
  <c r="E567" i="12"/>
  <c r="F567" i="12"/>
  <c r="G567" i="12"/>
  <c r="H567" i="12"/>
  <c r="A568" i="12"/>
  <c r="B568" i="12"/>
  <c r="C568" i="12"/>
  <c r="D568" i="12"/>
  <c r="E568" i="12"/>
  <c r="F568" i="12"/>
  <c r="G568" i="12"/>
  <c r="H568" i="12"/>
  <c r="A569" i="12"/>
  <c r="B569" i="12"/>
  <c r="C569" i="12"/>
  <c r="D569" i="12"/>
  <c r="E569" i="12"/>
  <c r="F569" i="12"/>
  <c r="G569" i="12"/>
  <c r="H569" i="12"/>
  <c r="A570" i="12"/>
  <c r="B570" i="12"/>
  <c r="C570" i="12"/>
  <c r="D570" i="12"/>
  <c r="E570" i="12"/>
  <c r="F570" i="12"/>
  <c r="G570" i="12"/>
  <c r="H570" i="12"/>
  <c r="A571" i="12"/>
  <c r="B571" i="12"/>
  <c r="C571" i="12"/>
  <c r="D571" i="12"/>
  <c r="E571" i="12"/>
  <c r="F571" i="12"/>
  <c r="G571" i="12"/>
  <c r="H571" i="12"/>
  <c r="A572" i="12"/>
  <c r="B572" i="12"/>
  <c r="C572" i="12"/>
  <c r="D572" i="12"/>
  <c r="E572" i="12"/>
  <c r="F572" i="12"/>
  <c r="G572" i="12"/>
  <c r="H572" i="12"/>
  <c r="A573" i="12"/>
  <c r="B573" i="12"/>
  <c r="C573" i="12"/>
  <c r="D573" i="12"/>
  <c r="E573" i="12"/>
  <c r="F573" i="12"/>
  <c r="G573" i="12"/>
  <c r="H573" i="12"/>
  <c r="A574" i="12"/>
  <c r="B574" i="12"/>
  <c r="C574" i="12"/>
  <c r="D574" i="12"/>
  <c r="E574" i="12"/>
  <c r="F574" i="12"/>
  <c r="G574" i="12"/>
  <c r="H574" i="12"/>
  <c r="A575" i="12"/>
  <c r="B575" i="12"/>
  <c r="C575" i="12"/>
  <c r="D575" i="12"/>
  <c r="E575" i="12"/>
  <c r="F575" i="12"/>
  <c r="G575" i="12"/>
  <c r="H575" i="12"/>
  <c r="A576" i="12"/>
  <c r="B576" i="12"/>
  <c r="C576" i="12"/>
  <c r="D576" i="12"/>
  <c r="E576" i="12"/>
  <c r="F576" i="12"/>
  <c r="G576" i="12"/>
  <c r="H576" i="12"/>
  <c r="A577" i="12"/>
  <c r="B577" i="12"/>
  <c r="C577" i="12"/>
  <c r="D577" i="12"/>
  <c r="E577" i="12"/>
  <c r="F577" i="12"/>
  <c r="G577" i="12"/>
  <c r="H577" i="12"/>
  <c r="A578" i="12"/>
  <c r="B578" i="12"/>
  <c r="C578" i="12"/>
  <c r="D578" i="12"/>
  <c r="E578" i="12"/>
  <c r="F578" i="12"/>
  <c r="G578" i="12"/>
  <c r="H578" i="12"/>
  <c r="A579" i="12"/>
  <c r="B579" i="12"/>
  <c r="C579" i="12"/>
  <c r="D579" i="12"/>
  <c r="E579" i="12"/>
  <c r="F579" i="12"/>
  <c r="G579" i="12"/>
  <c r="H579" i="12"/>
  <c r="A580" i="12"/>
  <c r="B580" i="12"/>
  <c r="C580" i="12"/>
  <c r="D580" i="12"/>
  <c r="E580" i="12"/>
  <c r="F580" i="12"/>
  <c r="G580" i="12"/>
  <c r="H580" i="12"/>
  <c r="A581" i="12"/>
  <c r="B581" i="12"/>
  <c r="C581" i="12"/>
  <c r="D581" i="12"/>
  <c r="E581" i="12"/>
  <c r="F581" i="12"/>
  <c r="G581" i="12"/>
  <c r="H581" i="12"/>
  <c r="A582" i="12"/>
  <c r="B582" i="12"/>
  <c r="C582" i="12"/>
  <c r="D582" i="12"/>
  <c r="E582" i="12"/>
  <c r="F582" i="12"/>
  <c r="G582" i="12"/>
  <c r="H582" i="12"/>
  <c r="A583" i="12"/>
  <c r="B583" i="12"/>
  <c r="C583" i="12"/>
  <c r="D583" i="12"/>
  <c r="E583" i="12"/>
  <c r="F583" i="12"/>
  <c r="G583" i="12"/>
  <c r="H583" i="12"/>
  <c r="A584" i="12"/>
  <c r="B584" i="12"/>
  <c r="C584" i="12"/>
  <c r="D584" i="12"/>
  <c r="E584" i="12"/>
  <c r="F584" i="12"/>
  <c r="G584" i="12"/>
  <c r="H584" i="12"/>
  <c r="A585" i="12"/>
  <c r="B585" i="12"/>
  <c r="C585" i="12"/>
  <c r="D585" i="12"/>
  <c r="E585" i="12"/>
  <c r="F585" i="12"/>
  <c r="G585" i="12"/>
  <c r="H585" i="12"/>
  <c r="A586" i="12"/>
  <c r="B586" i="12"/>
  <c r="C586" i="12"/>
  <c r="D586" i="12"/>
  <c r="E586" i="12"/>
  <c r="F586" i="12"/>
  <c r="G586" i="12"/>
  <c r="H586" i="12"/>
  <c r="A587" i="12"/>
  <c r="B587" i="12"/>
  <c r="C587" i="12"/>
  <c r="D587" i="12"/>
  <c r="E587" i="12"/>
  <c r="F587" i="12"/>
  <c r="G587" i="12"/>
  <c r="H587" i="12"/>
  <c r="A588" i="12"/>
  <c r="B588" i="12"/>
  <c r="C588" i="12"/>
  <c r="D588" i="12"/>
  <c r="E588" i="12"/>
  <c r="F588" i="12"/>
  <c r="G588" i="12"/>
  <c r="H588" i="12"/>
  <c r="A589" i="12"/>
  <c r="B589" i="12"/>
  <c r="C589" i="12"/>
  <c r="D589" i="12"/>
  <c r="E589" i="12"/>
  <c r="F589" i="12"/>
  <c r="G589" i="12"/>
  <c r="H589" i="12"/>
  <c r="A590" i="12"/>
  <c r="B590" i="12"/>
  <c r="C590" i="12"/>
  <c r="D590" i="12"/>
  <c r="E590" i="12"/>
  <c r="F590" i="12"/>
  <c r="G590" i="12"/>
  <c r="H590" i="12"/>
  <c r="A591" i="12"/>
  <c r="B591" i="12"/>
  <c r="C591" i="12"/>
  <c r="D591" i="12"/>
  <c r="E591" i="12"/>
  <c r="F591" i="12"/>
  <c r="G591" i="12"/>
  <c r="H591" i="12"/>
  <c r="A592" i="12"/>
  <c r="B592" i="12"/>
  <c r="C592" i="12"/>
  <c r="D592" i="12"/>
  <c r="E592" i="12"/>
  <c r="F592" i="12"/>
  <c r="G592" i="12"/>
  <c r="H592" i="12"/>
  <c r="A593" i="12"/>
  <c r="B593" i="12"/>
  <c r="C593" i="12"/>
  <c r="D593" i="12"/>
  <c r="E593" i="12"/>
  <c r="F593" i="12"/>
  <c r="G593" i="12"/>
  <c r="H593" i="12"/>
  <c r="A594" i="12"/>
  <c r="B594" i="12"/>
  <c r="C594" i="12"/>
  <c r="D594" i="12"/>
  <c r="E594" i="12"/>
  <c r="F594" i="12"/>
  <c r="G594" i="12"/>
  <c r="H594" i="12"/>
  <c r="A595" i="12"/>
  <c r="B595" i="12"/>
  <c r="C595" i="12"/>
  <c r="D595" i="12"/>
  <c r="E595" i="12"/>
  <c r="F595" i="12"/>
  <c r="G595" i="12"/>
  <c r="H595" i="12"/>
  <c r="A5" i="13"/>
  <c r="C7" i="1"/>
  <c r="A7" i="1"/>
  <c r="C8" i="1"/>
  <c r="A8" i="1"/>
  <c r="K8" i="14"/>
  <c r="B5" i="13"/>
  <c r="C9" i="1"/>
  <c r="A9" i="1"/>
  <c r="L8" i="14"/>
  <c r="C5" i="13"/>
  <c r="D5" i="13"/>
  <c r="E5" i="13"/>
  <c r="F5" i="13"/>
  <c r="G5" i="13"/>
  <c r="H5" i="13"/>
  <c r="A6" i="13"/>
  <c r="K9" i="14"/>
  <c r="B6" i="13"/>
  <c r="C10" i="1"/>
  <c r="A10" i="1"/>
  <c r="L9" i="14"/>
  <c r="C6" i="13"/>
  <c r="D6" i="13"/>
  <c r="E6" i="13"/>
  <c r="F6" i="13"/>
  <c r="G6" i="13"/>
  <c r="H6" i="13"/>
  <c r="A7" i="13"/>
  <c r="K10" i="14"/>
  <c r="B7" i="13"/>
  <c r="C11" i="1"/>
  <c r="A11" i="1"/>
  <c r="L10" i="14"/>
  <c r="C7" i="13"/>
  <c r="D7" i="13"/>
  <c r="E7" i="13"/>
  <c r="F7" i="13"/>
  <c r="G7" i="13"/>
  <c r="H7" i="13"/>
  <c r="A8" i="13"/>
  <c r="K11" i="14"/>
  <c r="B8" i="13"/>
  <c r="C12" i="1"/>
  <c r="A12" i="1"/>
  <c r="L11" i="14"/>
  <c r="C8" i="13"/>
  <c r="D8" i="13"/>
  <c r="E8" i="13"/>
  <c r="F8" i="13"/>
  <c r="G8" i="13"/>
  <c r="H8" i="13"/>
  <c r="A9" i="13"/>
  <c r="K12" i="14"/>
  <c r="B9" i="13"/>
  <c r="C13" i="1"/>
  <c r="A13" i="1"/>
  <c r="L12" i="14"/>
  <c r="C9" i="13"/>
  <c r="D9" i="13"/>
  <c r="E9" i="13"/>
  <c r="F9" i="13"/>
  <c r="G9" i="13"/>
  <c r="H9" i="13"/>
  <c r="A10" i="13"/>
  <c r="K13" i="14"/>
  <c r="B10" i="13"/>
  <c r="C14" i="1"/>
  <c r="A14" i="1"/>
  <c r="L13" i="14"/>
  <c r="C10" i="13"/>
  <c r="D10" i="13"/>
  <c r="E10" i="13"/>
  <c r="F10" i="13"/>
  <c r="G10" i="13"/>
  <c r="H10" i="13"/>
  <c r="A11" i="13"/>
  <c r="K14" i="14"/>
  <c r="B11" i="13"/>
  <c r="C15" i="1"/>
  <c r="A15" i="1"/>
  <c r="L14" i="14"/>
  <c r="C11" i="13"/>
  <c r="D11" i="13"/>
  <c r="E11" i="13"/>
  <c r="F11" i="13"/>
  <c r="G11" i="13"/>
  <c r="H11" i="13"/>
  <c r="A12" i="13"/>
  <c r="K15" i="14"/>
  <c r="B12" i="13"/>
  <c r="C16" i="1"/>
  <c r="A16" i="1"/>
  <c r="L15" i="14"/>
  <c r="C12" i="13"/>
  <c r="D12" i="13"/>
  <c r="E12" i="13"/>
  <c r="F12" i="13"/>
  <c r="G12" i="13"/>
  <c r="H12" i="13"/>
  <c r="A13" i="13"/>
  <c r="K16" i="14"/>
  <c r="B13" i="13"/>
  <c r="C17" i="1"/>
  <c r="A17" i="1"/>
  <c r="L16" i="14"/>
  <c r="C13" i="13"/>
  <c r="D13" i="13"/>
  <c r="E13" i="13"/>
  <c r="F13" i="13"/>
  <c r="G13" i="13"/>
  <c r="H13" i="13"/>
  <c r="A14" i="13"/>
  <c r="K17" i="14"/>
  <c r="B14" i="13"/>
  <c r="C18" i="1"/>
  <c r="A18" i="1"/>
  <c r="L17" i="14"/>
  <c r="C14" i="13"/>
  <c r="D14" i="13"/>
  <c r="E14" i="13"/>
  <c r="F14" i="13"/>
  <c r="G14" i="13"/>
  <c r="H14" i="13"/>
  <c r="A15" i="13"/>
  <c r="K18" i="14"/>
  <c r="B15" i="13"/>
  <c r="C19" i="1"/>
  <c r="A19" i="1"/>
  <c r="L18" i="14"/>
  <c r="C15" i="13"/>
  <c r="D15" i="13"/>
  <c r="E15" i="13"/>
  <c r="F15" i="13"/>
  <c r="G15" i="13"/>
  <c r="H15" i="13"/>
  <c r="A16" i="13"/>
  <c r="K19" i="14"/>
  <c r="B16" i="13"/>
  <c r="C20" i="1"/>
  <c r="A20" i="1"/>
  <c r="L19" i="14"/>
  <c r="C16" i="13"/>
  <c r="D16" i="13"/>
  <c r="E16" i="13"/>
  <c r="F16" i="13"/>
  <c r="G16" i="13"/>
  <c r="H16" i="13"/>
  <c r="A17" i="13"/>
  <c r="K20" i="14"/>
  <c r="B17" i="13"/>
  <c r="C21" i="1"/>
  <c r="A21" i="1"/>
  <c r="L20" i="14"/>
  <c r="C17" i="13"/>
  <c r="D17" i="13"/>
  <c r="E17" i="13"/>
  <c r="F17" i="13"/>
  <c r="G17" i="13"/>
  <c r="H17" i="13"/>
  <c r="A18" i="13"/>
  <c r="K21" i="14"/>
  <c r="B18" i="13"/>
  <c r="C22" i="1"/>
  <c r="A22" i="1"/>
  <c r="L21" i="14"/>
  <c r="C18" i="13"/>
  <c r="D18" i="13"/>
  <c r="E18" i="13"/>
  <c r="F18" i="13"/>
  <c r="G18" i="13"/>
  <c r="H18" i="13"/>
  <c r="A19" i="13"/>
  <c r="K22" i="14"/>
  <c r="B19" i="13"/>
  <c r="C23" i="1"/>
  <c r="A23" i="1"/>
  <c r="L22" i="14"/>
  <c r="C19" i="13"/>
  <c r="D19" i="13"/>
  <c r="E19" i="13"/>
  <c r="F19" i="13"/>
  <c r="G19" i="13"/>
  <c r="H19" i="13"/>
  <c r="A20" i="13"/>
  <c r="K23" i="14"/>
  <c r="B20" i="13"/>
  <c r="C24" i="1"/>
  <c r="A24" i="1"/>
  <c r="L23" i="14"/>
  <c r="C20" i="13"/>
  <c r="D20" i="13"/>
  <c r="E20" i="13"/>
  <c r="F20" i="13"/>
  <c r="G20" i="13"/>
  <c r="H20" i="13"/>
  <c r="A21" i="13"/>
  <c r="K24" i="14"/>
  <c r="B21" i="13"/>
  <c r="C25" i="1"/>
  <c r="A25" i="1"/>
  <c r="L24" i="14"/>
  <c r="C21" i="13"/>
  <c r="D21" i="13"/>
  <c r="E21" i="13"/>
  <c r="F21" i="13"/>
  <c r="G21" i="13"/>
  <c r="H21" i="13"/>
  <c r="A22" i="13"/>
  <c r="K25" i="14"/>
  <c r="B22" i="13"/>
  <c r="C26" i="1"/>
  <c r="A26" i="1"/>
  <c r="L25" i="14"/>
  <c r="C22" i="13"/>
  <c r="D22" i="13"/>
  <c r="E22" i="13"/>
  <c r="F22" i="13"/>
  <c r="G22" i="13"/>
  <c r="H22" i="13"/>
  <c r="A23" i="13"/>
  <c r="C27" i="1"/>
  <c r="A27" i="1"/>
  <c r="K26" i="14"/>
  <c r="B23" i="13"/>
  <c r="C28" i="1"/>
  <c r="A28" i="1"/>
  <c r="L26" i="14"/>
  <c r="C23" i="13"/>
  <c r="D23" i="13"/>
  <c r="E23" i="13"/>
  <c r="F23" i="13"/>
  <c r="G23" i="13"/>
  <c r="H23" i="13"/>
  <c r="A24" i="13"/>
  <c r="K27" i="14"/>
  <c r="B24" i="13"/>
  <c r="C29" i="1"/>
  <c r="A29" i="1"/>
  <c r="L27" i="14"/>
  <c r="C24" i="13"/>
  <c r="D24" i="13"/>
  <c r="E24" i="13"/>
  <c r="F24" i="13"/>
  <c r="G24" i="13"/>
  <c r="H24" i="13"/>
  <c r="A25" i="13"/>
  <c r="K28" i="14"/>
  <c r="B25" i="13"/>
  <c r="C30" i="1"/>
  <c r="A30" i="1"/>
  <c r="L28" i="14"/>
  <c r="C25" i="13"/>
  <c r="D25" i="13"/>
  <c r="E25" i="13"/>
  <c r="F25" i="13"/>
  <c r="G25" i="13"/>
  <c r="H25" i="13"/>
  <c r="A26" i="13"/>
  <c r="K29" i="14"/>
  <c r="B26" i="13"/>
  <c r="C31" i="1"/>
  <c r="A31" i="1"/>
  <c r="L29" i="14"/>
  <c r="C26" i="13"/>
  <c r="D26" i="13"/>
  <c r="E26" i="13"/>
  <c r="F26" i="13"/>
  <c r="G26" i="13"/>
  <c r="H26" i="13"/>
  <c r="A27" i="13"/>
  <c r="K30" i="14"/>
  <c r="B27" i="13"/>
  <c r="C32" i="1"/>
  <c r="A32" i="1"/>
  <c r="L30" i="14"/>
  <c r="C27" i="13"/>
  <c r="D27" i="13"/>
  <c r="E27" i="13"/>
  <c r="F27" i="13"/>
  <c r="G27" i="13"/>
  <c r="H27" i="13"/>
  <c r="A28" i="13"/>
  <c r="K31" i="14"/>
  <c r="B28" i="13"/>
  <c r="C33" i="1"/>
  <c r="A33" i="1"/>
  <c r="L31" i="14"/>
  <c r="C28" i="13"/>
  <c r="D28" i="13"/>
  <c r="E28" i="13"/>
  <c r="F28" i="13"/>
  <c r="G28" i="13"/>
  <c r="H28" i="13"/>
  <c r="A29" i="13"/>
  <c r="K32" i="14"/>
  <c r="B29" i="13"/>
  <c r="C34" i="1"/>
  <c r="A34" i="1"/>
  <c r="L32" i="14"/>
  <c r="C29" i="13"/>
  <c r="D29" i="13"/>
  <c r="E29" i="13"/>
  <c r="F29" i="13"/>
  <c r="G29" i="13"/>
  <c r="H29" i="13"/>
  <c r="A30" i="13"/>
  <c r="K33" i="14"/>
  <c r="B30" i="13"/>
  <c r="C35" i="1"/>
  <c r="A35" i="1"/>
  <c r="L33" i="14"/>
  <c r="C30" i="13"/>
  <c r="D30" i="13"/>
  <c r="E30" i="13"/>
  <c r="F30" i="13"/>
  <c r="G30" i="13"/>
  <c r="H30" i="13"/>
  <c r="A31" i="13"/>
  <c r="K34" i="14"/>
  <c r="B31" i="13"/>
  <c r="C36" i="1"/>
  <c r="A36" i="1"/>
  <c r="L34" i="14"/>
  <c r="C31" i="13"/>
  <c r="D31" i="13"/>
  <c r="E31" i="13"/>
  <c r="F31" i="13"/>
  <c r="G31" i="13"/>
  <c r="H31" i="13"/>
  <c r="A32" i="13"/>
  <c r="K35" i="14"/>
  <c r="B32" i="13"/>
  <c r="C37" i="1"/>
  <c r="A37" i="1"/>
  <c r="L35" i="14"/>
  <c r="C32" i="13"/>
  <c r="D32" i="13"/>
  <c r="E32" i="13"/>
  <c r="F32" i="13"/>
  <c r="G32" i="13"/>
  <c r="H32" i="13"/>
  <c r="A33" i="13"/>
  <c r="K36" i="14"/>
  <c r="B33" i="13"/>
  <c r="C38" i="1"/>
  <c r="A38" i="1"/>
  <c r="L36" i="14"/>
  <c r="C33" i="13"/>
  <c r="D33" i="13"/>
  <c r="E33" i="13"/>
  <c r="F33" i="13"/>
  <c r="G33" i="13"/>
  <c r="H33" i="13"/>
  <c r="A34" i="13"/>
  <c r="K37" i="14"/>
  <c r="B34" i="13"/>
  <c r="C39" i="1"/>
  <c r="A39" i="1"/>
  <c r="L37" i="14"/>
  <c r="C34" i="13"/>
  <c r="D34" i="13"/>
  <c r="E34" i="13"/>
  <c r="F34" i="13"/>
  <c r="G34" i="13"/>
  <c r="H34" i="13"/>
  <c r="A35" i="13"/>
  <c r="K38" i="14"/>
  <c r="B35" i="13"/>
  <c r="C40" i="1"/>
  <c r="A40" i="1"/>
  <c r="L38" i="14"/>
  <c r="C35" i="13"/>
  <c r="D35" i="13"/>
  <c r="E35" i="13"/>
  <c r="F35" i="13"/>
  <c r="G35" i="13"/>
  <c r="H35" i="13"/>
  <c r="A36" i="13"/>
  <c r="K39" i="14"/>
  <c r="B36" i="13"/>
  <c r="C41" i="1"/>
  <c r="A41" i="1"/>
  <c r="L39" i="14"/>
  <c r="C36" i="13"/>
  <c r="D36" i="13"/>
  <c r="E36" i="13"/>
  <c r="F36" i="13"/>
  <c r="G36" i="13"/>
  <c r="H36" i="13"/>
  <c r="A37" i="13"/>
  <c r="K40" i="14"/>
  <c r="B37" i="13"/>
  <c r="C42" i="1"/>
  <c r="A42" i="1"/>
  <c r="L40" i="14"/>
  <c r="C37" i="13"/>
  <c r="D37" i="13"/>
  <c r="E37" i="13"/>
  <c r="F37" i="13"/>
  <c r="G37" i="13"/>
  <c r="H37" i="13"/>
  <c r="A38" i="13"/>
  <c r="K41" i="14"/>
  <c r="B38" i="13"/>
  <c r="C43" i="1"/>
  <c r="A43" i="1"/>
  <c r="L41" i="14"/>
  <c r="C38" i="13"/>
  <c r="D38" i="13"/>
  <c r="E38" i="13"/>
  <c r="F38" i="13"/>
  <c r="G38" i="13"/>
  <c r="H38" i="13"/>
  <c r="A39" i="13"/>
  <c r="K42" i="14"/>
  <c r="B39" i="13"/>
  <c r="C44" i="1"/>
  <c r="A44" i="1"/>
  <c r="L42" i="14"/>
  <c r="C39" i="13"/>
  <c r="D39" i="13"/>
  <c r="E39" i="13"/>
  <c r="F39" i="13"/>
  <c r="G39" i="13"/>
  <c r="H39" i="13"/>
  <c r="A40" i="13"/>
  <c r="K43" i="14"/>
  <c r="B40" i="13"/>
  <c r="C45" i="1"/>
  <c r="A45" i="1"/>
  <c r="L43" i="14"/>
  <c r="C40" i="13"/>
  <c r="D40" i="13"/>
  <c r="E40" i="13"/>
  <c r="F40" i="13"/>
  <c r="G40" i="13"/>
  <c r="H40" i="13"/>
  <c r="A41" i="13"/>
  <c r="K44" i="14"/>
  <c r="B41" i="13"/>
  <c r="C46" i="1"/>
  <c r="A46" i="1"/>
  <c r="L44" i="14"/>
  <c r="C41" i="13"/>
  <c r="D41" i="13"/>
  <c r="E41" i="13"/>
  <c r="F41" i="13"/>
  <c r="G41" i="13"/>
  <c r="H41" i="13"/>
  <c r="A42" i="13"/>
  <c r="C47" i="1"/>
  <c r="A47" i="1"/>
  <c r="K45" i="14"/>
  <c r="B42" i="13"/>
  <c r="C48" i="1"/>
  <c r="A48" i="1"/>
  <c r="L45" i="14"/>
  <c r="C42" i="13"/>
  <c r="D42" i="13"/>
  <c r="E42" i="13"/>
  <c r="F42" i="13"/>
  <c r="G42" i="13"/>
  <c r="H42" i="13"/>
  <c r="A43" i="13"/>
  <c r="K46" i="14"/>
  <c r="B43" i="13"/>
  <c r="C49" i="1"/>
  <c r="A49" i="1"/>
  <c r="L46" i="14"/>
  <c r="C43" i="13"/>
  <c r="D43" i="13"/>
  <c r="E43" i="13"/>
  <c r="F43" i="13"/>
  <c r="G43" i="13"/>
  <c r="H43" i="13"/>
  <c r="A44" i="13"/>
  <c r="K47" i="14"/>
  <c r="B44" i="13"/>
  <c r="C50" i="1"/>
  <c r="A50" i="1"/>
  <c r="L47" i="14"/>
  <c r="C44" i="13"/>
  <c r="D44" i="13"/>
  <c r="E44" i="13"/>
  <c r="F44" i="13"/>
  <c r="G44" i="13"/>
  <c r="H44" i="13"/>
  <c r="A45" i="13"/>
  <c r="K48" i="14"/>
  <c r="B45" i="13"/>
  <c r="C51" i="1"/>
  <c r="A51" i="1"/>
  <c r="L48" i="14"/>
  <c r="C45" i="13"/>
  <c r="D45" i="13"/>
  <c r="E45" i="13"/>
  <c r="F45" i="13"/>
  <c r="G45" i="13"/>
  <c r="H45" i="13"/>
  <c r="A46" i="13"/>
  <c r="K49" i="14"/>
  <c r="B46" i="13"/>
  <c r="C52" i="1"/>
  <c r="A52" i="1"/>
  <c r="L49" i="14"/>
  <c r="C46" i="13"/>
  <c r="D46" i="13"/>
  <c r="E46" i="13"/>
  <c r="F46" i="13"/>
  <c r="G46" i="13"/>
  <c r="H46" i="13"/>
  <c r="A47" i="13"/>
  <c r="K50" i="14"/>
  <c r="B47" i="13"/>
  <c r="C53" i="1"/>
  <c r="A53" i="1"/>
  <c r="L50" i="14"/>
  <c r="C47" i="13"/>
  <c r="D47" i="13"/>
  <c r="E47" i="13"/>
  <c r="F47" i="13"/>
  <c r="G47" i="13"/>
  <c r="H47" i="13"/>
  <c r="A48" i="13"/>
  <c r="K51" i="14"/>
  <c r="B48" i="13"/>
  <c r="C54" i="1"/>
  <c r="A54" i="1"/>
  <c r="L51" i="14"/>
  <c r="C48" i="13"/>
  <c r="D48" i="13"/>
  <c r="E48" i="13"/>
  <c r="F48" i="13"/>
  <c r="G48" i="13"/>
  <c r="H48" i="13"/>
  <c r="A49" i="13"/>
  <c r="K52" i="14"/>
  <c r="B49" i="13"/>
  <c r="C55" i="1"/>
  <c r="A55" i="1"/>
  <c r="L52" i="14"/>
  <c r="C49" i="13"/>
  <c r="D49" i="13"/>
  <c r="E49" i="13"/>
  <c r="F49" i="13"/>
  <c r="G49" i="13"/>
  <c r="H49" i="13"/>
  <c r="A50" i="13"/>
  <c r="K53" i="14"/>
  <c r="B50" i="13"/>
  <c r="C56" i="1"/>
  <c r="A56" i="1"/>
  <c r="L53" i="14"/>
  <c r="C50" i="13"/>
  <c r="D50" i="13"/>
  <c r="E50" i="13"/>
  <c r="F50" i="13"/>
  <c r="G50" i="13"/>
  <c r="H50" i="13"/>
  <c r="A51" i="13"/>
  <c r="K54" i="14"/>
  <c r="B51" i="13"/>
  <c r="C57" i="1"/>
  <c r="A57" i="1"/>
  <c r="L54" i="14"/>
  <c r="C51" i="13"/>
  <c r="D51" i="13"/>
  <c r="E51" i="13"/>
  <c r="F51" i="13"/>
  <c r="G51" i="13"/>
  <c r="H51" i="13"/>
  <c r="A52" i="13"/>
  <c r="K55" i="14"/>
  <c r="B52" i="13"/>
  <c r="C58" i="1"/>
  <c r="A58" i="1"/>
  <c r="L55" i="14"/>
  <c r="C52" i="13"/>
  <c r="D52" i="13"/>
  <c r="E52" i="13"/>
  <c r="F52" i="13"/>
  <c r="G52" i="13"/>
  <c r="H52" i="13"/>
  <c r="A53" i="13"/>
  <c r="K56" i="14"/>
  <c r="B53" i="13"/>
  <c r="C59" i="1"/>
  <c r="A59" i="1"/>
  <c r="L56" i="14"/>
  <c r="C53" i="13"/>
  <c r="D53" i="13"/>
  <c r="E53" i="13"/>
  <c r="F53" i="13"/>
  <c r="G53" i="13"/>
  <c r="H53" i="13"/>
  <c r="A54" i="13"/>
  <c r="K57" i="14"/>
  <c r="B54" i="13"/>
  <c r="C60" i="1"/>
  <c r="A60" i="1"/>
  <c r="L57" i="14"/>
  <c r="C54" i="13"/>
  <c r="D54" i="13"/>
  <c r="E54" i="13"/>
  <c r="F54" i="13"/>
  <c r="G54" i="13"/>
  <c r="H54" i="13"/>
  <c r="A55" i="13"/>
  <c r="K58" i="14"/>
  <c r="B55" i="13"/>
  <c r="C61" i="1"/>
  <c r="A61" i="1"/>
  <c r="L58" i="14"/>
  <c r="C55" i="13"/>
  <c r="D55" i="13"/>
  <c r="E55" i="13"/>
  <c r="F55" i="13"/>
  <c r="G55" i="13"/>
  <c r="H55" i="13"/>
  <c r="A56" i="13"/>
  <c r="K59" i="14"/>
  <c r="B56" i="13"/>
  <c r="C62" i="1"/>
  <c r="A62" i="1"/>
  <c r="L59" i="14"/>
  <c r="C56" i="13"/>
  <c r="D56" i="13"/>
  <c r="E56" i="13"/>
  <c r="F56" i="13"/>
  <c r="G56" i="13"/>
  <c r="H56" i="13"/>
  <c r="A57" i="13"/>
  <c r="K60" i="14"/>
  <c r="B57" i="13"/>
  <c r="C63" i="1"/>
  <c r="A63" i="1"/>
  <c r="L60" i="14"/>
  <c r="C57" i="13"/>
  <c r="D57" i="13"/>
  <c r="E57" i="13"/>
  <c r="F57" i="13"/>
  <c r="G57" i="13"/>
  <c r="H57" i="13"/>
  <c r="A58" i="13"/>
  <c r="K61" i="14"/>
  <c r="B58" i="13"/>
  <c r="C64" i="1"/>
  <c r="A64" i="1"/>
  <c r="L61" i="14"/>
  <c r="C58" i="13"/>
  <c r="D58" i="13"/>
  <c r="E58" i="13"/>
  <c r="F58" i="13"/>
  <c r="G58" i="13"/>
  <c r="H58" i="13"/>
  <c r="A59" i="13"/>
  <c r="K62" i="14"/>
  <c r="B59" i="13"/>
  <c r="C65" i="1"/>
  <c r="A65" i="1"/>
  <c r="L62" i="14"/>
  <c r="C59" i="13"/>
  <c r="D59" i="13"/>
  <c r="E59" i="13"/>
  <c r="F59" i="13"/>
  <c r="G59" i="13"/>
  <c r="H59" i="13"/>
  <c r="A60" i="13"/>
  <c r="K63" i="14"/>
  <c r="B60" i="13"/>
  <c r="C66" i="1"/>
  <c r="A66" i="1"/>
  <c r="L63" i="14"/>
  <c r="C60" i="13"/>
  <c r="D60" i="13"/>
  <c r="E60" i="13"/>
  <c r="F60" i="13"/>
  <c r="G60" i="13"/>
  <c r="H60" i="13"/>
  <c r="A61" i="13"/>
  <c r="C67" i="1"/>
  <c r="A67" i="1"/>
  <c r="K64" i="14"/>
  <c r="B61" i="13"/>
  <c r="C68" i="1"/>
  <c r="A68" i="1"/>
  <c r="L64" i="14"/>
  <c r="C61" i="13"/>
  <c r="D61" i="13"/>
  <c r="E61" i="13"/>
  <c r="F61" i="13"/>
  <c r="G61" i="13"/>
  <c r="H61" i="13"/>
  <c r="A62" i="13"/>
  <c r="K65" i="14"/>
  <c r="B62" i="13"/>
  <c r="C69" i="1"/>
  <c r="A69" i="1"/>
  <c r="L65" i="14"/>
  <c r="C62" i="13"/>
  <c r="D62" i="13"/>
  <c r="E62" i="13"/>
  <c r="F62" i="13"/>
  <c r="G62" i="13"/>
  <c r="H62" i="13"/>
  <c r="A63" i="13"/>
  <c r="K66" i="14"/>
  <c r="B63" i="13"/>
  <c r="C70" i="1"/>
  <c r="A70" i="1"/>
  <c r="L66" i="14"/>
  <c r="C63" i="13"/>
  <c r="D63" i="13"/>
  <c r="E63" i="13"/>
  <c r="F63" i="13"/>
  <c r="G63" i="13"/>
  <c r="H63" i="13"/>
  <c r="A64" i="13"/>
  <c r="K67" i="14"/>
  <c r="B64" i="13"/>
  <c r="C71" i="1"/>
  <c r="A71" i="1"/>
  <c r="L67" i="14"/>
  <c r="C64" i="13"/>
  <c r="D64" i="13"/>
  <c r="E64" i="13"/>
  <c r="F64" i="13"/>
  <c r="G64" i="13"/>
  <c r="H64" i="13"/>
  <c r="A65" i="13"/>
  <c r="K68" i="14"/>
  <c r="B65" i="13"/>
  <c r="C72" i="1"/>
  <c r="A72" i="1"/>
  <c r="L68" i="14"/>
  <c r="C65" i="13"/>
  <c r="D65" i="13"/>
  <c r="E65" i="13"/>
  <c r="F65" i="13"/>
  <c r="G65" i="13"/>
  <c r="H65" i="13"/>
  <c r="A66" i="13"/>
  <c r="K69" i="14"/>
  <c r="B66" i="13"/>
  <c r="C73" i="1"/>
  <c r="A73" i="1"/>
  <c r="L69" i="14"/>
  <c r="C66" i="13"/>
  <c r="D66" i="13"/>
  <c r="E66" i="13"/>
  <c r="F66" i="13"/>
  <c r="G66" i="13"/>
  <c r="H66" i="13"/>
  <c r="A67" i="13"/>
  <c r="K70" i="14"/>
  <c r="B67" i="13"/>
  <c r="C74" i="1"/>
  <c r="A74" i="1"/>
  <c r="L70" i="14"/>
  <c r="C67" i="13"/>
  <c r="D67" i="13"/>
  <c r="E67" i="13"/>
  <c r="F67" i="13"/>
  <c r="G67" i="13"/>
  <c r="H67" i="13"/>
  <c r="A68" i="13"/>
  <c r="K71" i="14"/>
  <c r="B68" i="13"/>
  <c r="C75" i="1"/>
  <c r="A75" i="1"/>
  <c r="L71" i="14"/>
  <c r="C68" i="13"/>
  <c r="D68" i="13"/>
  <c r="E68" i="13"/>
  <c r="F68" i="13"/>
  <c r="G68" i="13"/>
  <c r="H68" i="13"/>
  <c r="A69" i="13"/>
  <c r="K72" i="14"/>
  <c r="B69" i="13"/>
  <c r="C76" i="1"/>
  <c r="A76" i="1"/>
  <c r="L72" i="14"/>
  <c r="C69" i="13"/>
  <c r="D69" i="13"/>
  <c r="E69" i="13"/>
  <c r="F69" i="13"/>
  <c r="G69" i="13"/>
  <c r="H69" i="13"/>
  <c r="A70" i="13"/>
  <c r="K73" i="14"/>
  <c r="B70" i="13"/>
  <c r="C77" i="1"/>
  <c r="A77" i="1"/>
  <c r="L73" i="14"/>
  <c r="C70" i="13"/>
  <c r="D70" i="13"/>
  <c r="E70" i="13"/>
  <c r="F70" i="13"/>
  <c r="G70" i="13"/>
  <c r="H70" i="13"/>
  <c r="A71" i="13"/>
  <c r="K74" i="14"/>
  <c r="B71" i="13"/>
  <c r="C78" i="1"/>
  <c r="A78" i="1"/>
  <c r="L74" i="14"/>
  <c r="C71" i="13"/>
  <c r="D71" i="13"/>
  <c r="E71" i="13"/>
  <c r="F71" i="13"/>
  <c r="G71" i="13"/>
  <c r="H71" i="13"/>
  <c r="A72" i="13"/>
  <c r="K75" i="14"/>
  <c r="B72" i="13"/>
  <c r="C79" i="1"/>
  <c r="A79" i="1"/>
  <c r="L75" i="14"/>
  <c r="C72" i="13"/>
  <c r="D72" i="13"/>
  <c r="E72" i="13"/>
  <c r="F72" i="13"/>
  <c r="G72" i="13"/>
  <c r="H72" i="13"/>
  <c r="A73" i="13"/>
  <c r="K76" i="14"/>
  <c r="B73" i="13"/>
  <c r="C80" i="1"/>
  <c r="A80" i="1"/>
  <c r="L76" i="14"/>
  <c r="C73" i="13"/>
  <c r="D73" i="13"/>
  <c r="E73" i="13"/>
  <c r="F73" i="13"/>
  <c r="G73" i="13"/>
  <c r="H73" i="13"/>
  <c r="A74" i="13"/>
  <c r="K77" i="14"/>
  <c r="B74" i="13"/>
  <c r="C81" i="1"/>
  <c r="A81" i="1"/>
  <c r="L77" i="14"/>
  <c r="C74" i="13"/>
  <c r="D74" i="13"/>
  <c r="E74" i="13"/>
  <c r="F74" i="13"/>
  <c r="G74" i="13"/>
  <c r="H74" i="13"/>
  <c r="A75" i="13"/>
  <c r="K78" i="14"/>
  <c r="B75" i="13"/>
  <c r="C82" i="1"/>
  <c r="A82" i="1"/>
  <c r="L78" i="14"/>
  <c r="C75" i="13"/>
  <c r="D75" i="13"/>
  <c r="E75" i="13"/>
  <c r="F75" i="13"/>
  <c r="G75" i="13"/>
  <c r="H75" i="13"/>
  <c r="A76" i="13"/>
  <c r="K79" i="14"/>
  <c r="B76" i="13"/>
  <c r="C83" i="1"/>
  <c r="A83" i="1"/>
  <c r="L79" i="14"/>
  <c r="C76" i="13"/>
  <c r="D76" i="13"/>
  <c r="E76" i="13"/>
  <c r="F76" i="13"/>
  <c r="G76" i="13"/>
  <c r="H76" i="13"/>
  <c r="A77" i="13"/>
  <c r="K80" i="14"/>
  <c r="B77" i="13"/>
  <c r="C84" i="1"/>
  <c r="A84" i="1"/>
  <c r="L80" i="14"/>
  <c r="C77" i="13"/>
  <c r="D77" i="13"/>
  <c r="E77" i="13"/>
  <c r="F77" i="13"/>
  <c r="G77" i="13"/>
  <c r="H77" i="13"/>
  <c r="A78" i="13"/>
  <c r="K81" i="14"/>
  <c r="B78" i="13"/>
  <c r="C85" i="1"/>
  <c r="A85" i="1"/>
  <c r="L81" i="14"/>
  <c r="C78" i="13"/>
  <c r="D78" i="13"/>
  <c r="E78" i="13"/>
  <c r="F78" i="13"/>
  <c r="G78" i="13"/>
  <c r="H78" i="13"/>
  <c r="A79" i="13"/>
  <c r="K82" i="14"/>
  <c r="B79" i="13"/>
  <c r="C86" i="1"/>
  <c r="A86" i="1"/>
  <c r="L82" i="14"/>
  <c r="C79" i="13"/>
  <c r="D79" i="13"/>
  <c r="E79" i="13"/>
  <c r="F79" i="13"/>
  <c r="G79" i="13"/>
  <c r="H79" i="13"/>
  <c r="A80" i="13"/>
  <c r="C87" i="1"/>
  <c r="A87" i="1"/>
  <c r="K83" i="14"/>
  <c r="B80" i="13"/>
  <c r="C88" i="1"/>
  <c r="A88" i="1"/>
  <c r="L83" i="14"/>
  <c r="C80" i="13"/>
  <c r="D80" i="13"/>
  <c r="E80" i="13"/>
  <c r="F80" i="13"/>
  <c r="G80" i="13"/>
  <c r="H80" i="13"/>
  <c r="A81" i="13"/>
  <c r="K84" i="14"/>
  <c r="B81" i="13"/>
  <c r="C89" i="1"/>
  <c r="A89" i="1"/>
  <c r="L84" i="14"/>
  <c r="C81" i="13"/>
  <c r="D81" i="13"/>
  <c r="E81" i="13"/>
  <c r="F81" i="13"/>
  <c r="G81" i="13"/>
  <c r="H81" i="13"/>
  <c r="A82" i="13"/>
  <c r="K85" i="14"/>
  <c r="B82" i="13"/>
  <c r="C90" i="1"/>
  <c r="A90" i="1"/>
  <c r="L85" i="14"/>
  <c r="C82" i="13"/>
  <c r="D82" i="13"/>
  <c r="E82" i="13"/>
  <c r="F82" i="13"/>
  <c r="G82" i="13"/>
  <c r="H82" i="13"/>
  <c r="A83" i="13"/>
  <c r="K86" i="14"/>
  <c r="B83" i="13"/>
  <c r="C91" i="1"/>
  <c r="A91" i="1"/>
  <c r="L86" i="14"/>
  <c r="C83" i="13"/>
  <c r="D83" i="13"/>
  <c r="E83" i="13"/>
  <c r="F83" i="13"/>
  <c r="G83" i="13"/>
  <c r="H83" i="13"/>
  <c r="A84" i="13"/>
  <c r="K87" i="14"/>
  <c r="B84" i="13"/>
  <c r="C92" i="1"/>
  <c r="A92" i="1"/>
  <c r="L87" i="14"/>
  <c r="C84" i="13"/>
  <c r="D84" i="13"/>
  <c r="E84" i="13"/>
  <c r="F84" i="13"/>
  <c r="G84" i="13"/>
  <c r="H84" i="13"/>
  <c r="A85" i="13"/>
  <c r="K88" i="14"/>
  <c r="B85" i="13"/>
  <c r="C93" i="1"/>
  <c r="A93" i="1"/>
  <c r="L88" i="14"/>
  <c r="C85" i="13"/>
  <c r="D85" i="13"/>
  <c r="E85" i="13"/>
  <c r="F85" i="13"/>
  <c r="G85" i="13"/>
  <c r="H85" i="13"/>
  <c r="A86" i="13"/>
  <c r="K89" i="14"/>
  <c r="B86" i="13"/>
  <c r="C94" i="1"/>
  <c r="A94" i="1"/>
  <c r="L89" i="14"/>
  <c r="C86" i="13"/>
  <c r="D86" i="13"/>
  <c r="E86" i="13"/>
  <c r="F86" i="13"/>
  <c r="G86" i="13"/>
  <c r="H86" i="13"/>
  <c r="A87" i="13"/>
  <c r="K90" i="14"/>
  <c r="B87" i="13"/>
  <c r="C95" i="1"/>
  <c r="A95" i="1"/>
  <c r="L90" i="14"/>
  <c r="C87" i="13"/>
  <c r="D87" i="13"/>
  <c r="E87" i="13"/>
  <c r="F87" i="13"/>
  <c r="G87" i="13"/>
  <c r="H87" i="13"/>
  <c r="A88" i="13"/>
  <c r="K91" i="14"/>
  <c r="B88" i="13"/>
  <c r="C96" i="1"/>
  <c r="A96" i="1"/>
  <c r="L91" i="14"/>
  <c r="C88" i="13"/>
  <c r="D88" i="13"/>
  <c r="E88" i="13"/>
  <c r="F88" i="13"/>
  <c r="G88" i="13"/>
  <c r="H88" i="13"/>
  <c r="A89" i="13"/>
  <c r="K92" i="14"/>
  <c r="B89" i="13"/>
  <c r="C97" i="1"/>
  <c r="A97" i="1"/>
  <c r="L92" i="14"/>
  <c r="C89" i="13"/>
  <c r="D89" i="13"/>
  <c r="E89" i="13"/>
  <c r="F89" i="13"/>
  <c r="G89" i="13"/>
  <c r="H89" i="13"/>
  <c r="A90" i="13"/>
  <c r="K93" i="14"/>
  <c r="B90" i="13"/>
  <c r="C98" i="1"/>
  <c r="A98" i="1"/>
  <c r="L93" i="14"/>
  <c r="C90" i="13"/>
  <c r="D90" i="13"/>
  <c r="E90" i="13"/>
  <c r="F90" i="13"/>
  <c r="G90" i="13"/>
  <c r="H90" i="13"/>
  <c r="A91" i="13"/>
  <c r="K94" i="14"/>
  <c r="B91" i="13"/>
  <c r="C99" i="1"/>
  <c r="A99" i="1"/>
  <c r="L94" i="14"/>
  <c r="C91" i="13"/>
  <c r="D91" i="13"/>
  <c r="E91" i="13"/>
  <c r="F91" i="13"/>
  <c r="G91" i="13"/>
  <c r="H91" i="13"/>
  <c r="A92" i="13"/>
  <c r="K95" i="14"/>
  <c r="B92" i="13"/>
  <c r="C100" i="1"/>
  <c r="A100" i="1"/>
  <c r="L95" i="14"/>
  <c r="C92" i="13"/>
  <c r="D92" i="13"/>
  <c r="E92" i="13"/>
  <c r="F92" i="13"/>
  <c r="G92" i="13"/>
  <c r="H92" i="13"/>
  <c r="A93" i="13"/>
  <c r="K96" i="14"/>
  <c r="B93" i="13"/>
  <c r="C101" i="1"/>
  <c r="A101" i="1"/>
  <c r="L96" i="14"/>
  <c r="C93" i="13"/>
  <c r="D93" i="13"/>
  <c r="E93" i="13"/>
  <c r="F93" i="13"/>
  <c r="G93" i="13"/>
  <c r="H93" i="13"/>
  <c r="A94" i="13"/>
  <c r="K97" i="14"/>
  <c r="B94" i="13"/>
  <c r="C102" i="1"/>
  <c r="A102" i="1"/>
  <c r="L97" i="14"/>
  <c r="C94" i="13"/>
  <c r="D94" i="13"/>
  <c r="E94" i="13"/>
  <c r="F94" i="13"/>
  <c r="G94" i="13"/>
  <c r="H94" i="13"/>
  <c r="A95" i="13"/>
  <c r="K98" i="14"/>
  <c r="B95" i="13"/>
  <c r="C103" i="1"/>
  <c r="A103" i="1"/>
  <c r="L98" i="14"/>
  <c r="C95" i="13"/>
  <c r="D95" i="13"/>
  <c r="E95" i="13"/>
  <c r="F95" i="13"/>
  <c r="G95" i="13"/>
  <c r="H95" i="13"/>
  <c r="A96" i="13"/>
  <c r="K99" i="14"/>
  <c r="B96" i="13"/>
  <c r="C104" i="1"/>
  <c r="A104" i="1"/>
  <c r="L99" i="14"/>
  <c r="C96" i="13"/>
  <c r="D96" i="13"/>
  <c r="E96" i="13"/>
  <c r="F96" i="13"/>
  <c r="G96" i="13"/>
  <c r="H96" i="13"/>
  <c r="A97" i="13"/>
  <c r="K100" i="14"/>
  <c r="B97" i="13"/>
  <c r="C105" i="1"/>
  <c r="A105" i="1"/>
  <c r="L100" i="14"/>
  <c r="C97" i="13"/>
  <c r="D97" i="13"/>
  <c r="E97" i="13"/>
  <c r="F97" i="13"/>
  <c r="G97" i="13"/>
  <c r="H97" i="13"/>
  <c r="A98" i="13"/>
  <c r="K101" i="14"/>
  <c r="B98" i="13"/>
  <c r="C106" i="1"/>
  <c r="A106" i="1"/>
  <c r="L101" i="14"/>
  <c r="C98" i="13"/>
  <c r="D98" i="13"/>
  <c r="E98" i="13"/>
  <c r="F98" i="13"/>
  <c r="G98" i="13"/>
  <c r="H98" i="13"/>
  <c r="A99" i="13"/>
  <c r="C107" i="1"/>
  <c r="A107" i="1"/>
  <c r="K102" i="14"/>
  <c r="B99" i="13"/>
  <c r="C108" i="1"/>
  <c r="A108" i="1"/>
  <c r="L102" i="14"/>
  <c r="C99" i="13"/>
  <c r="D99" i="13"/>
  <c r="E99" i="13"/>
  <c r="F99" i="13"/>
  <c r="G99" i="13"/>
  <c r="H99" i="13"/>
  <c r="A100" i="13"/>
  <c r="K103" i="14"/>
  <c r="B100" i="13"/>
  <c r="C109" i="1"/>
  <c r="A109" i="1"/>
  <c r="L103" i="14"/>
  <c r="C100" i="13"/>
  <c r="D100" i="13"/>
  <c r="E100" i="13"/>
  <c r="F100" i="13"/>
  <c r="G100" i="13"/>
  <c r="H100" i="13"/>
  <c r="A101" i="13"/>
  <c r="K104" i="14"/>
  <c r="B101" i="13"/>
  <c r="C110" i="1"/>
  <c r="A110" i="1"/>
  <c r="L104" i="14"/>
  <c r="C101" i="13"/>
  <c r="D101" i="13"/>
  <c r="E101" i="13"/>
  <c r="F101" i="13"/>
  <c r="G101" i="13"/>
  <c r="H101" i="13"/>
  <c r="A102" i="13"/>
  <c r="K105" i="14"/>
  <c r="B102" i="13"/>
  <c r="C111" i="1"/>
  <c r="A111" i="1"/>
  <c r="L105" i="14"/>
  <c r="C102" i="13"/>
  <c r="D102" i="13"/>
  <c r="E102" i="13"/>
  <c r="F102" i="13"/>
  <c r="G102" i="13"/>
  <c r="H102" i="13"/>
  <c r="A103" i="13"/>
  <c r="K106" i="14"/>
  <c r="B103" i="13"/>
  <c r="C112" i="1"/>
  <c r="A112" i="1"/>
  <c r="L106" i="14"/>
  <c r="C103" i="13"/>
  <c r="D103" i="13"/>
  <c r="E103" i="13"/>
  <c r="F103" i="13"/>
  <c r="G103" i="13"/>
  <c r="H103" i="13"/>
  <c r="A104" i="13"/>
  <c r="K107" i="14"/>
  <c r="B104" i="13"/>
  <c r="C113" i="1"/>
  <c r="A113" i="1"/>
  <c r="L107" i="14"/>
  <c r="C104" i="13"/>
  <c r="D104" i="13"/>
  <c r="E104" i="13"/>
  <c r="F104" i="13"/>
  <c r="G104" i="13"/>
  <c r="H104" i="13"/>
  <c r="A105" i="13"/>
  <c r="K108" i="14"/>
  <c r="B105" i="13"/>
  <c r="C114" i="1"/>
  <c r="A114" i="1"/>
  <c r="L108" i="14"/>
  <c r="C105" i="13"/>
  <c r="D105" i="13"/>
  <c r="E105" i="13"/>
  <c r="F105" i="13"/>
  <c r="G105" i="13"/>
  <c r="H105" i="13"/>
  <c r="A106" i="13"/>
  <c r="K109" i="14"/>
  <c r="B106" i="13"/>
  <c r="C115" i="1"/>
  <c r="A115" i="1"/>
  <c r="L109" i="14"/>
  <c r="C106" i="13"/>
  <c r="D106" i="13"/>
  <c r="E106" i="13"/>
  <c r="F106" i="13"/>
  <c r="G106" i="13"/>
  <c r="H106" i="13"/>
  <c r="A107" i="13"/>
  <c r="K110" i="14"/>
  <c r="B107" i="13"/>
  <c r="C116" i="1"/>
  <c r="A116" i="1"/>
  <c r="L110" i="14"/>
  <c r="C107" i="13"/>
  <c r="D107" i="13"/>
  <c r="E107" i="13"/>
  <c r="F107" i="13"/>
  <c r="G107" i="13"/>
  <c r="H107" i="13"/>
  <c r="A108" i="13"/>
  <c r="K111" i="14"/>
  <c r="B108" i="13"/>
  <c r="C117" i="1"/>
  <c r="A117" i="1"/>
  <c r="L111" i="14"/>
  <c r="C108" i="13"/>
  <c r="D108" i="13"/>
  <c r="E108" i="13"/>
  <c r="F108" i="13"/>
  <c r="G108" i="13"/>
  <c r="H108" i="13"/>
  <c r="A109" i="13"/>
  <c r="K112" i="14"/>
  <c r="B109" i="13"/>
  <c r="C118" i="1"/>
  <c r="A118" i="1"/>
  <c r="L112" i="14"/>
  <c r="C109" i="13"/>
  <c r="D109" i="13"/>
  <c r="E109" i="13"/>
  <c r="F109" i="13"/>
  <c r="G109" i="13"/>
  <c r="H109" i="13"/>
  <c r="A110" i="13"/>
  <c r="K113" i="14"/>
  <c r="B110" i="13"/>
  <c r="C119" i="1"/>
  <c r="A119" i="1"/>
  <c r="L113" i="14"/>
  <c r="C110" i="13"/>
  <c r="D110" i="13"/>
  <c r="E110" i="13"/>
  <c r="F110" i="13"/>
  <c r="G110" i="13"/>
  <c r="H110" i="13"/>
  <c r="A111" i="13"/>
  <c r="K114" i="14"/>
  <c r="B111" i="13"/>
  <c r="C120" i="1"/>
  <c r="A120" i="1"/>
  <c r="L114" i="14"/>
  <c r="C111" i="13"/>
  <c r="D111" i="13"/>
  <c r="E111" i="13"/>
  <c r="F111" i="13"/>
  <c r="G111" i="13"/>
  <c r="H111" i="13"/>
  <c r="A112" i="13"/>
  <c r="K115" i="14"/>
  <c r="B112" i="13"/>
  <c r="C121" i="1"/>
  <c r="A121" i="1"/>
  <c r="L115" i="14"/>
  <c r="C112" i="13"/>
  <c r="D112" i="13"/>
  <c r="E112" i="13"/>
  <c r="F112" i="13"/>
  <c r="G112" i="13"/>
  <c r="H112" i="13"/>
  <c r="A113" i="13"/>
  <c r="K116" i="14"/>
  <c r="B113" i="13"/>
  <c r="C122" i="1"/>
  <c r="A122" i="1"/>
  <c r="L116" i="14"/>
  <c r="C113" i="13"/>
  <c r="D113" i="13"/>
  <c r="E113" i="13"/>
  <c r="F113" i="13"/>
  <c r="G113" i="13"/>
  <c r="H113" i="13"/>
  <c r="A114" i="13"/>
  <c r="K117" i="14"/>
  <c r="B114" i="13"/>
  <c r="C123" i="1"/>
  <c r="A123" i="1"/>
  <c r="L117" i="14"/>
  <c r="C114" i="13"/>
  <c r="D114" i="13"/>
  <c r="E114" i="13"/>
  <c r="F114" i="13"/>
  <c r="G114" i="13"/>
  <c r="H114" i="13"/>
  <c r="A115" i="13"/>
  <c r="K118" i="14"/>
  <c r="B115" i="13"/>
  <c r="C124" i="1"/>
  <c r="A124" i="1"/>
  <c r="L118" i="14"/>
  <c r="C115" i="13"/>
  <c r="D115" i="13"/>
  <c r="E115" i="13"/>
  <c r="F115" i="13"/>
  <c r="G115" i="13"/>
  <c r="H115" i="13"/>
  <c r="A116" i="13"/>
  <c r="K119" i="14"/>
  <c r="B116" i="13"/>
  <c r="C125" i="1"/>
  <c r="A125" i="1"/>
  <c r="L119" i="14"/>
  <c r="C116" i="13"/>
  <c r="D116" i="13"/>
  <c r="E116" i="13"/>
  <c r="F116" i="13"/>
  <c r="G116" i="13"/>
  <c r="H116" i="13"/>
  <c r="A117" i="13"/>
  <c r="K120" i="14"/>
  <c r="B117" i="13"/>
  <c r="C126" i="1"/>
  <c r="A126" i="1"/>
  <c r="L120" i="14"/>
  <c r="C117" i="13"/>
  <c r="D117" i="13"/>
  <c r="E117" i="13"/>
  <c r="F117" i="13"/>
  <c r="G117" i="13"/>
  <c r="H117" i="13"/>
  <c r="A118" i="13"/>
  <c r="C127" i="1"/>
  <c r="A127" i="1"/>
  <c r="K121" i="14"/>
  <c r="B118" i="13"/>
  <c r="C128" i="1"/>
  <c r="A128" i="1"/>
  <c r="L121" i="14"/>
  <c r="C118" i="13"/>
  <c r="D118" i="13"/>
  <c r="E118" i="13"/>
  <c r="F118" i="13"/>
  <c r="G118" i="13"/>
  <c r="H118" i="13"/>
  <c r="A119" i="13"/>
  <c r="K122" i="14"/>
  <c r="B119" i="13"/>
  <c r="C129" i="1"/>
  <c r="A129" i="1"/>
  <c r="L122" i="14"/>
  <c r="C119" i="13"/>
  <c r="D119" i="13"/>
  <c r="E119" i="13"/>
  <c r="F119" i="13"/>
  <c r="G119" i="13"/>
  <c r="H119" i="13"/>
  <c r="A120" i="13"/>
  <c r="K123" i="14"/>
  <c r="B120" i="13"/>
  <c r="C130" i="1"/>
  <c r="A130" i="1"/>
  <c r="L123" i="14"/>
  <c r="C120" i="13"/>
  <c r="D120" i="13"/>
  <c r="E120" i="13"/>
  <c r="F120" i="13"/>
  <c r="G120" i="13"/>
  <c r="H120" i="13"/>
  <c r="A121" i="13"/>
  <c r="K124" i="14"/>
  <c r="B121" i="13"/>
  <c r="C131" i="1"/>
  <c r="A131" i="1"/>
  <c r="L124" i="14"/>
  <c r="C121" i="13"/>
  <c r="D121" i="13"/>
  <c r="E121" i="13"/>
  <c r="F121" i="13"/>
  <c r="G121" i="13"/>
  <c r="H121" i="13"/>
  <c r="A122" i="13"/>
  <c r="K125" i="14"/>
  <c r="B122" i="13"/>
  <c r="C132" i="1"/>
  <c r="A132" i="1"/>
  <c r="L125" i="14"/>
  <c r="C122" i="13"/>
  <c r="D122" i="13"/>
  <c r="E122" i="13"/>
  <c r="F122" i="13"/>
  <c r="G122" i="13"/>
  <c r="H122" i="13"/>
  <c r="A123" i="13"/>
  <c r="K126" i="14"/>
  <c r="B123" i="13"/>
  <c r="C133" i="1"/>
  <c r="A133" i="1"/>
  <c r="L126" i="14"/>
  <c r="C123" i="13"/>
  <c r="D123" i="13"/>
  <c r="E123" i="13"/>
  <c r="F123" i="13"/>
  <c r="G123" i="13"/>
  <c r="H123" i="13"/>
  <c r="A124" i="13"/>
  <c r="K127" i="14"/>
  <c r="B124" i="13"/>
  <c r="C134" i="1"/>
  <c r="A134" i="1"/>
  <c r="L127" i="14"/>
  <c r="C124" i="13"/>
  <c r="D124" i="13"/>
  <c r="E124" i="13"/>
  <c r="F124" i="13"/>
  <c r="G124" i="13"/>
  <c r="H124" i="13"/>
  <c r="A125" i="13"/>
  <c r="K128" i="14"/>
  <c r="B125" i="13"/>
  <c r="C135" i="1"/>
  <c r="A135" i="1"/>
  <c r="L128" i="14"/>
  <c r="C125" i="13"/>
  <c r="D125" i="13"/>
  <c r="E125" i="13"/>
  <c r="F125" i="13"/>
  <c r="G125" i="13"/>
  <c r="H125" i="13"/>
  <c r="A126" i="13"/>
  <c r="K129" i="14"/>
  <c r="B126" i="13"/>
  <c r="C136" i="1"/>
  <c r="A136" i="1"/>
  <c r="L129" i="14"/>
  <c r="C126" i="13"/>
  <c r="D126" i="13"/>
  <c r="E126" i="13"/>
  <c r="F126" i="13"/>
  <c r="G126" i="13"/>
  <c r="H126" i="13"/>
  <c r="A127" i="13"/>
  <c r="K130" i="14"/>
  <c r="B127" i="13"/>
  <c r="C137" i="1"/>
  <c r="A137" i="1"/>
  <c r="L130" i="14"/>
  <c r="C127" i="13"/>
  <c r="D127" i="13"/>
  <c r="E127" i="13"/>
  <c r="F127" i="13"/>
  <c r="G127" i="13"/>
  <c r="H127" i="13"/>
  <c r="A128" i="13"/>
  <c r="K131" i="14"/>
  <c r="B128" i="13"/>
  <c r="C138" i="1"/>
  <c r="A138" i="1"/>
  <c r="L131" i="14"/>
  <c r="C128" i="13"/>
  <c r="D128" i="13"/>
  <c r="E128" i="13"/>
  <c r="F128" i="13"/>
  <c r="G128" i="13"/>
  <c r="H128" i="13"/>
  <c r="A129" i="13"/>
  <c r="K132" i="14"/>
  <c r="B129" i="13"/>
  <c r="C139" i="1"/>
  <c r="A139" i="1"/>
  <c r="L132" i="14"/>
  <c r="C129" i="13"/>
  <c r="D129" i="13"/>
  <c r="E129" i="13"/>
  <c r="F129" i="13"/>
  <c r="G129" i="13"/>
  <c r="H129" i="13"/>
  <c r="A130" i="13"/>
  <c r="K133" i="14"/>
  <c r="B130" i="13"/>
  <c r="C140" i="1"/>
  <c r="A140" i="1"/>
  <c r="L133" i="14"/>
  <c r="C130" i="13"/>
  <c r="D130" i="13"/>
  <c r="E130" i="13"/>
  <c r="F130" i="13"/>
  <c r="G130" i="13"/>
  <c r="H130" i="13"/>
  <c r="A131" i="13"/>
  <c r="K134" i="14"/>
  <c r="B131" i="13"/>
  <c r="C141" i="1"/>
  <c r="A141" i="1"/>
  <c r="L134" i="14"/>
  <c r="C131" i="13"/>
  <c r="D131" i="13"/>
  <c r="E131" i="13"/>
  <c r="F131" i="13"/>
  <c r="G131" i="13"/>
  <c r="H131" i="13"/>
  <c r="A132" i="13"/>
  <c r="K135" i="14"/>
  <c r="B132" i="13"/>
  <c r="C142" i="1"/>
  <c r="A142" i="1"/>
  <c r="L135" i="14"/>
  <c r="C132" i="13"/>
  <c r="D132" i="13"/>
  <c r="E132" i="13"/>
  <c r="F132" i="13"/>
  <c r="G132" i="13"/>
  <c r="H132" i="13"/>
  <c r="A133" i="13"/>
  <c r="K136" i="14"/>
  <c r="B133" i="13"/>
  <c r="C143" i="1"/>
  <c r="A143" i="1"/>
  <c r="L136" i="14"/>
  <c r="C133" i="13"/>
  <c r="D133" i="13"/>
  <c r="E133" i="13"/>
  <c r="F133" i="13"/>
  <c r="G133" i="13"/>
  <c r="H133" i="13"/>
  <c r="A134" i="13"/>
  <c r="K137" i="14"/>
  <c r="B134" i="13"/>
  <c r="C144" i="1"/>
  <c r="A144" i="1"/>
  <c r="L137" i="14"/>
  <c r="C134" i="13"/>
  <c r="D134" i="13"/>
  <c r="E134" i="13"/>
  <c r="F134" i="13"/>
  <c r="G134" i="13"/>
  <c r="H134" i="13"/>
  <c r="A135" i="13"/>
  <c r="K138" i="14"/>
  <c r="B135" i="13"/>
  <c r="C145" i="1"/>
  <c r="A145" i="1"/>
  <c r="L138" i="14"/>
  <c r="C135" i="13"/>
  <c r="D135" i="13"/>
  <c r="E135" i="13"/>
  <c r="F135" i="13"/>
  <c r="G135" i="13"/>
  <c r="H135" i="13"/>
  <c r="A136" i="13"/>
  <c r="K139" i="14"/>
  <c r="B136" i="13"/>
  <c r="C146" i="1"/>
  <c r="A146" i="1"/>
  <c r="L139" i="14"/>
  <c r="C136" i="13"/>
  <c r="D136" i="13"/>
  <c r="E136" i="13"/>
  <c r="F136" i="13"/>
  <c r="G136" i="13"/>
  <c r="H136" i="13"/>
  <c r="A137" i="13"/>
  <c r="C147" i="1"/>
  <c r="A147" i="1"/>
  <c r="K140" i="14"/>
  <c r="B137" i="13"/>
  <c r="C148" i="1"/>
  <c r="A148" i="1"/>
  <c r="L140" i="14"/>
  <c r="C137" i="13"/>
  <c r="D137" i="13"/>
  <c r="E137" i="13"/>
  <c r="F137" i="13"/>
  <c r="G137" i="13"/>
  <c r="H137" i="13"/>
  <c r="A138" i="13"/>
  <c r="K141" i="14"/>
  <c r="B138" i="13"/>
  <c r="C149" i="1"/>
  <c r="A149" i="1"/>
  <c r="L141" i="14"/>
  <c r="C138" i="13"/>
  <c r="D138" i="13"/>
  <c r="E138" i="13"/>
  <c r="F138" i="13"/>
  <c r="G138" i="13"/>
  <c r="H138" i="13"/>
  <c r="A139" i="13"/>
  <c r="K142" i="14"/>
  <c r="B139" i="13"/>
  <c r="C150" i="1"/>
  <c r="A150" i="1"/>
  <c r="L142" i="14"/>
  <c r="C139" i="13"/>
  <c r="D139" i="13"/>
  <c r="E139" i="13"/>
  <c r="F139" i="13"/>
  <c r="G139" i="13"/>
  <c r="H139" i="13"/>
  <c r="A140" i="13"/>
  <c r="K143" i="14"/>
  <c r="B140" i="13"/>
  <c r="C151" i="1"/>
  <c r="A151" i="1"/>
  <c r="L143" i="14"/>
  <c r="C140" i="13"/>
  <c r="D140" i="13"/>
  <c r="E140" i="13"/>
  <c r="F140" i="13"/>
  <c r="G140" i="13"/>
  <c r="H140" i="13"/>
  <c r="A141" i="13"/>
  <c r="K144" i="14"/>
  <c r="B141" i="13"/>
  <c r="C152" i="1"/>
  <c r="A152" i="1"/>
  <c r="L144" i="14"/>
  <c r="C141" i="13"/>
  <c r="D141" i="13"/>
  <c r="E141" i="13"/>
  <c r="F141" i="13"/>
  <c r="G141" i="13"/>
  <c r="H141" i="13"/>
  <c r="A142" i="13"/>
  <c r="K145" i="14"/>
  <c r="B142" i="13"/>
  <c r="C153" i="1"/>
  <c r="A153" i="1"/>
  <c r="L145" i="14"/>
  <c r="C142" i="13"/>
  <c r="D142" i="13"/>
  <c r="E142" i="13"/>
  <c r="F142" i="13"/>
  <c r="G142" i="13"/>
  <c r="H142" i="13"/>
  <c r="A143" i="13"/>
  <c r="K146" i="14"/>
  <c r="B143" i="13"/>
  <c r="C154" i="1"/>
  <c r="A154" i="1"/>
  <c r="L146" i="14"/>
  <c r="C143" i="13"/>
  <c r="D143" i="13"/>
  <c r="E143" i="13"/>
  <c r="F143" i="13"/>
  <c r="G143" i="13"/>
  <c r="H143" i="13"/>
  <c r="A144" i="13"/>
  <c r="K147" i="14"/>
  <c r="B144" i="13"/>
  <c r="C155" i="1"/>
  <c r="A155" i="1"/>
  <c r="L147" i="14"/>
  <c r="C144" i="13"/>
  <c r="D144" i="13"/>
  <c r="E144" i="13"/>
  <c r="F144" i="13"/>
  <c r="G144" i="13"/>
  <c r="H144" i="13"/>
  <c r="A145" i="13"/>
  <c r="K148" i="14"/>
  <c r="B145" i="13"/>
  <c r="C156" i="1"/>
  <c r="A156" i="1"/>
  <c r="L148" i="14"/>
  <c r="C145" i="13"/>
  <c r="D145" i="13"/>
  <c r="E145" i="13"/>
  <c r="F145" i="13"/>
  <c r="G145" i="13"/>
  <c r="H145" i="13"/>
  <c r="A146" i="13"/>
  <c r="K149" i="14"/>
  <c r="B146" i="13"/>
  <c r="C157" i="1"/>
  <c r="A157" i="1"/>
  <c r="L149" i="14"/>
  <c r="C146" i="13"/>
  <c r="D146" i="13"/>
  <c r="E146" i="13"/>
  <c r="F146" i="13"/>
  <c r="G146" i="13"/>
  <c r="H146" i="13"/>
  <c r="A147" i="13"/>
  <c r="K150" i="14"/>
  <c r="B147" i="13"/>
  <c r="C158" i="1"/>
  <c r="A158" i="1"/>
  <c r="L150" i="14"/>
  <c r="C147" i="13"/>
  <c r="D147" i="13"/>
  <c r="E147" i="13"/>
  <c r="F147" i="13"/>
  <c r="G147" i="13"/>
  <c r="H147" i="13"/>
  <c r="A148" i="13"/>
  <c r="K151" i="14"/>
  <c r="B148" i="13"/>
  <c r="C159" i="1"/>
  <c r="A159" i="1"/>
  <c r="L151" i="14"/>
  <c r="C148" i="13"/>
  <c r="D148" i="13"/>
  <c r="E148" i="13"/>
  <c r="F148" i="13"/>
  <c r="G148" i="13"/>
  <c r="H148" i="13"/>
  <c r="A149" i="13"/>
  <c r="K152" i="14"/>
  <c r="B149" i="13"/>
  <c r="C160" i="1"/>
  <c r="A160" i="1"/>
  <c r="L152" i="14"/>
  <c r="C149" i="13"/>
  <c r="D149" i="13"/>
  <c r="E149" i="13"/>
  <c r="F149" i="13"/>
  <c r="G149" i="13"/>
  <c r="H149" i="13"/>
  <c r="A150" i="13"/>
  <c r="K153" i="14"/>
  <c r="B150" i="13"/>
  <c r="C161" i="1"/>
  <c r="A161" i="1"/>
  <c r="L153" i="14"/>
  <c r="C150" i="13"/>
  <c r="D150" i="13"/>
  <c r="E150" i="13"/>
  <c r="F150" i="13"/>
  <c r="G150" i="13"/>
  <c r="H150" i="13"/>
  <c r="A151" i="13"/>
  <c r="K154" i="14"/>
  <c r="B151" i="13"/>
  <c r="C162" i="1"/>
  <c r="A162" i="1"/>
  <c r="L154" i="14"/>
  <c r="C151" i="13"/>
  <c r="D151" i="13"/>
  <c r="E151" i="13"/>
  <c r="F151" i="13"/>
  <c r="G151" i="13"/>
  <c r="H151" i="13"/>
  <c r="A152" i="13"/>
  <c r="K155" i="14"/>
  <c r="B152" i="13"/>
  <c r="C163" i="1"/>
  <c r="A163" i="1"/>
  <c r="L155" i="14"/>
  <c r="C152" i="13"/>
  <c r="D152" i="13"/>
  <c r="E152" i="13"/>
  <c r="F152" i="13"/>
  <c r="G152" i="13"/>
  <c r="H152" i="13"/>
  <c r="A153" i="13"/>
  <c r="K156" i="14"/>
  <c r="B153" i="13"/>
  <c r="C164" i="1"/>
  <c r="A164" i="1"/>
  <c r="L156" i="14"/>
  <c r="C153" i="13"/>
  <c r="D153" i="13"/>
  <c r="E153" i="13"/>
  <c r="F153" i="13"/>
  <c r="G153" i="13"/>
  <c r="H153" i="13"/>
  <c r="A154" i="13"/>
  <c r="K157" i="14"/>
  <c r="B154" i="13"/>
  <c r="C165" i="1"/>
  <c r="A165" i="1"/>
  <c r="L157" i="14"/>
  <c r="C154" i="13"/>
  <c r="D154" i="13"/>
  <c r="E154" i="13"/>
  <c r="F154" i="13"/>
  <c r="G154" i="13"/>
  <c r="H154" i="13"/>
  <c r="A155" i="13"/>
  <c r="K158" i="14"/>
  <c r="B155" i="13"/>
  <c r="C166" i="1"/>
  <c r="A166" i="1"/>
  <c r="L158" i="14"/>
  <c r="C155" i="13"/>
  <c r="D155" i="13"/>
  <c r="E155" i="13"/>
  <c r="F155" i="13"/>
  <c r="G155" i="13"/>
  <c r="H155" i="13"/>
  <c r="A156" i="13"/>
  <c r="C167" i="1"/>
  <c r="A167" i="1"/>
  <c r="K159" i="14"/>
  <c r="B156" i="13"/>
  <c r="C168" i="1"/>
  <c r="A168" i="1"/>
  <c r="L159" i="14"/>
  <c r="C156" i="13"/>
  <c r="D156" i="13"/>
  <c r="E156" i="13"/>
  <c r="F156" i="13"/>
  <c r="G156" i="13"/>
  <c r="H156" i="13"/>
  <c r="A157" i="13"/>
  <c r="K160" i="14"/>
  <c r="B157" i="13"/>
  <c r="C169" i="1"/>
  <c r="A169" i="1"/>
  <c r="L160" i="14"/>
  <c r="C157" i="13"/>
  <c r="D157" i="13"/>
  <c r="E157" i="13"/>
  <c r="F157" i="13"/>
  <c r="G157" i="13"/>
  <c r="H157" i="13"/>
  <c r="A158" i="13"/>
  <c r="K161" i="14"/>
  <c r="B158" i="13"/>
  <c r="C170" i="1"/>
  <c r="A170" i="1"/>
  <c r="L161" i="14"/>
  <c r="C158" i="13"/>
  <c r="D158" i="13"/>
  <c r="E158" i="13"/>
  <c r="F158" i="13"/>
  <c r="G158" i="13"/>
  <c r="H158" i="13"/>
  <c r="A159" i="13"/>
  <c r="K162" i="14"/>
  <c r="B159" i="13"/>
  <c r="C171" i="1"/>
  <c r="A171" i="1"/>
  <c r="L162" i="14"/>
  <c r="C159" i="13"/>
  <c r="D159" i="13"/>
  <c r="E159" i="13"/>
  <c r="F159" i="13"/>
  <c r="G159" i="13"/>
  <c r="H159" i="13"/>
  <c r="A160" i="13"/>
  <c r="K163" i="14"/>
  <c r="B160" i="13"/>
  <c r="C172" i="1"/>
  <c r="A172" i="1"/>
  <c r="L163" i="14"/>
  <c r="C160" i="13"/>
  <c r="D160" i="13"/>
  <c r="E160" i="13"/>
  <c r="F160" i="13"/>
  <c r="G160" i="13"/>
  <c r="H160" i="13"/>
  <c r="A161" i="13"/>
  <c r="K164" i="14"/>
  <c r="B161" i="13"/>
  <c r="C173" i="1"/>
  <c r="A173" i="1"/>
  <c r="L164" i="14"/>
  <c r="C161" i="13"/>
  <c r="D161" i="13"/>
  <c r="E161" i="13"/>
  <c r="F161" i="13"/>
  <c r="G161" i="13"/>
  <c r="H161" i="13"/>
  <c r="A162" i="13"/>
  <c r="K165" i="14"/>
  <c r="B162" i="13"/>
  <c r="C174" i="1"/>
  <c r="A174" i="1"/>
  <c r="L165" i="14"/>
  <c r="C162" i="13"/>
  <c r="D162" i="13"/>
  <c r="E162" i="13"/>
  <c r="F162" i="13"/>
  <c r="G162" i="13"/>
  <c r="H162" i="13"/>
  <c r="A163" i="13"/>
  <c r="K166" i="14"/>
  <c r="B163" i="13"/>
  <c r="C175" i="1"/>
  <c r="A175" i="1"/>
  <c r="L166" i="14"/>
  <c r="C163" i="13"/>
  <c r="D163" i="13"/>
  <c r="E163" i="13"/>
  <c r="F163" i="13"/>
  <c r="G163" i="13"/>
  <c r="H163" i="13"/>
  <c r="A164" i="13"/>
  <c r="K167" i="14"/>
  <c r="B164" i="13"/>
  <c r="C176" i="1"/>
  <c r="A176" i="1"/>
  <c r="L167" i="14"/>
  <c r="C164" i="13"/>
  <c r="D164" i="13"/>
  <c r="E164" i="13"/>
  <c r="F164" i="13"/>
  <c r="G164" i="13"/>
  <c r="H164" i="13"/>
  <c r="A165" i="13"/>
  <c r="K168" i="14"/>
  <c r="B165" i="13"/>
  <c r="C177" i="1"/>
  <c r="A177" i="1"/>
  <c r="L168" i="14"/>
  <c r="C165" i="13"/>
  <c r="D165" i="13"/>
  <c r="E165" i="13"/>
  <c r="F165" i="13"/>
  <c r="G165" i="13"/>
  <c r="H165" i="13"/>
  <c r="A166" i="13"/>
  <c r="K169" i="14"/>
  <c r="B166" i="13"/>
  <c r="C178" i="1"/>
  <c r="A178" i="1"/>
  <c r="L169" i="14"/>
  <c r="C166" i="13"/>
  <c r="D166" i="13"/>
  <c r="E166" i="13"/>
  <c r="F166" i="13"/>
  <c r="G166" i="13"/>
  <c r="H166" i="13"/>
  <c r="A167" i="13"/>
  <c r="K170" i="14"/>
  <c r="B167" i="13"/>
  <c r="C179" i="1"/>
  <c r="A179" i="1"/>
  <c r="L170" i="14"/>
  <c r="C167" i="13"/>
  <c r="D167" i="13"/>
  <c r="E167" i="13"/>
  <c r="F167" i="13"/>
  <c r="G167" i="13"/>
  <c r="H167" i="13"/>
  <c r="A168" i="13"/>
  <c r="K171" i="14"/>
  <c r="B168" i="13"/>
  <c r="C180" i="1"/>
  <c r="A180" i="1"/>
  <c r="L171" i="14"/>
  <c r="C168" i="13"/>
  <c r="D168" i="13"/>
  <c r="E168" i="13"/>
  <c r="F168" i="13"/>
  <c r="G168" i="13"/>
  <c r="H168" i="13"/>
  <c r="A169" i="13"/>
  <c r="K172" i="14"/>
  <c r="B169" i="13"/>
  <c r="C181" i="1"/>
  <c r="A181" i="1"/>
  <c r="L172" i="14"/>
  <c r="C169" i="13"/>
  <c r="D169" i="13"/>
  <c r="E169" i="13"/>
  <c r="F169" i="13"/>
  <c r="G169" i="13"/>
  <c r="H169" i="13"/>
  <c r="A170" i="13"/>
  <c r="K173" i="14"/>
  <c r="B170" i="13"/>
  <c r="C182" i="1"/>
  <c r="A182" i="1"/>
  <c r="L173" i="14"/>
  <c r="C170" i="13"/>
  <c r="D170" i="13"/>
  <c r="E170" i="13"/>
  <c r="F170" i="13"/>
  <c r="G170" i="13"/>
  <c r="H170" i="13"/>
  <c r="A171" i="13"/>
  <c r="K174" i="14"/>
  <c r="B171" i="13"/>
  <c r="C183" i="1"/>
  <c r="A183" i="1"/>
  <c r="L174" i="14"/>
  <c r="C171" i="13"/>
  <c r="D171" i="13"/>
  <c r="E171" i="13"/>
  <c r="F171" i="13"/>
  <c r="G171" i="13"/>
  <c r="H171" i="13"/>
  <c r="A172" i="13"/>
  <c r="K175" i="14"/>
  <c r="B172" i="13"/>
  <c r="C184" i="1"/>
  <c r="A184" i="1"/>
  <c r="L175" i="14"/>
  <c r="C172" i="13"/>
  <c r="D172" i="13"/>
  <c r="E172" i="13"/>
  <c r="F172" i="13"/>
  <c r="G172" i="13"/>
  <c r="H172" i="13"/>
  <c r="A173" i="13"/>
  <c r="K176" i="14"/>
  <c r="B173" i="13"/>
  <c r="C185" i="1"/>
  <c r="A185" i="1"/>
  <c r="L176" i="14"/>
  <c r="C173" i="13"/>
  <c r="D173" i="13"/>
  <c r="E173" i="13"/>
  <c r="F173" i="13"/>
  <c r="G173" i="13"/>
  <c r="H173" i="13"/>
  <c r="A174" i="13"/>
  <c r="K177" i="14"/>
  <c r="B174" i="13"/>
  <c r="C186" i="1"/>
  <c r="A186" i="1"/>
  <c r="L177" i="14"/>
  <c r="C174" i="13"/>
  <c r="D174" i="13"/>
  <c r="E174" i="13"/>
  <c r="F174" i="13"/>
  <c r="G174" i="13"/>
  <c r="H174" i="13"/>
  <c r="A175" i="13"/>
  <c r="C187" i="1"/>
  <c r="A187" i="1"/>
  <c r="K178" i="14"/>
  <c r="B175" i="13"/>
  <c r="C188" i="1"/>
  <c r="A188" i="1"/>
  <c r="L178" i="14"/>
  <c r="C175" i="13"/>
  <c r="D175" i="13"/>
  <c r="E175" i="13"/>
  <c r="F175" i="13"/>
  <c r="G175" i="13"/>
  <c r="H175" i="13"/>
  <c r="A176" i="13"/>
  <c r="K179" i="14"/>
  <c r="B176" i="13"/>
  <c r="C189" i="1"/>
  <c r="A189" i="1"/>
  <c r="L179" i="14"/>
  <c r="C176" i="13"/>
  <c r="D176" i="13"/>
  <c r="E176" i="13"/>
  <c r="F176" i="13"/>
  <c r="G176" i="13"/>
  <c r="H176" i="13"/>
  <c r="A177" i="13"/>
  <c r="K180" i="14"/>
  <c r="B177" i="13"/>
  <c r="C190" i="1"/>
  <c r="A190" i="1"/>
  <c r="L180" i="14"/>
  <c r="C177" i="13"/>
  <c r="D177" i="13"/>
  <c r="E177" i="13"/>
  <c r="F177" i="13"/>
  <c r="G177" i="13"/>
  <c r="H177" i="13"/>
  <c r="A178" i="13"/>
  <c r="K181" i="14"/>
  <c r="B178" i="13"/>
  <c r="C191" i="1"/>
  <c r="A191" i="1"/>
  <c r="L181" i="14"/>
  <c r="C178" i="13"/>
  <c r="D178" i="13"/>
  <c r="E178" i="13"/>
  <c r="F178" i="13"/>
  <c r="G178" i="13"/>
  <c r="H178" i="13"/>
  <c r="A179" i="13"/>
  <c r="K182" i="14"/>
  <c r="B179" i="13"/>
  <c r="C192" i="1"/>
  <c r="A192" i="1"/>
  <c r="L182" i="14"/>
  <c r="C179" i="13"/>
  <c r="D179" i="13"/>
  <c r="E179" i="13"/>
  <c r="F179" i="13"/>
  <c r="G179" i="13"/>
  <c r="H179" i="13"/>
  <c r="A180" i="13"/>
  <c r="K183" i="14"/>
  <c r="B180" i="13"/>
  <c r="C193" i="1"/>
  <c r="A193" i="1"/>
  <c r="L183" i="14"/>
  <c r="C180" i="13"/>
  <c r="D180" i="13"/>
  <c r="E180" i="13"/>
  <c r="F180" i="13"/>
  <c r="G180" i="13"/>
  <c r="H180" i="13"/>
  <c r="A181" i="13"/>
  <c r="K184" i="14"/>
  <c r="B181" i="13"/>
  <c r="C194" i="1"/>
  <c r="A194" i="1"/>
  <c r="L184" i="14"/>
  <c r="C181" i="13"/>
  <c r="D181" i="13"/>
  <c r="E181" i="13"/>
  <c r="F181" i="13"/>
  <c r="G181" i="13"/>
  <c r="H181" i="13"/>
  <c r="A182" i="13"/>
  <c r="K185" i="14"/>
  <c r="B182" i="13"/>
  <c r="C195" i="1"/>
  <c r="A195" i="1"/>
  <c r="L185" i="14"/>
  <c r="C182" i="13"/>
  <c r="D182" i="13"/>
  <c r="E182" i="13"/>
  <c r="F182" i="13"/>
  <c r="G182" i="13"/>
  <c r="H182" i="13"/>
  <c r="A183" i="13"/>
  <c r="K186" i="14"/>
  <c r="B183" i="13"/>
  <c r="C196" i="1"/>
  <c r="A196" i="1"/>
  <c r="L186" i="14"/>
  <c r="C183" i="13"/>
  <c r="D183" i="13"/>
  <c r="E183" i="13"/>
  <c r="F183" i="13"/>
  <c r="G183" i="13"/>
  <c r="H183" i="13"/>
  <c r="A184" i="13"/>
  <c r="K187" i="14"/>
  <c r="B184" i="13"/>
  <c r="C197" i="1"/>
  <c r="A197" i="1"/>
  <c r="L187" i="14"/>
  <c r="C184" i="13"/>
  <c r="D184" i="13"/>
  <c r="E184" i="13"/>
  <c r="F184" i="13"/>
  <c r="G184" i="13"/>
  <c r="H184" i="13"/>
  <c r="A185" i="13"/>
  <c r="K188" i="14"/>
  <c r="B185" i="13"/>
  <c r="C198" i="1"/>
  <c r="A198" i="1"/>
  <c r="L188" i="14"/>
  <c r="C185" i="13"/>
  <c r="D185" i="13"/>
  <c r="E185" i="13"/>
  <c r="F185" i="13"/>
  <c r="G185" i="13"/>
  <c r="H185" i="13"/>
  <c r="A186" i="13"/>
  <c r="K189" i="14"/>
  <c r="B186" i="13"/>
  <c r="C199" i="1"/>
  <c r="A199" i="1"/>
  <c r="L189" i="14"/>
  <c r="C186" i="13"/>
  <c r="D186" i="13"/>
  <c r="E186" i="13"/>
  <c r="F186" i="13"/>
  <c r="G186" i="13"/>
  <c r="H186" i="13"/>
  <c r="A187" i="13"/>
  <c r="K190" i="14"/>
  <c r="B187" i="13"/>
  <c r="C200" i="1"/>
  <c r="A200" i="1"/>
  <c r="L190" i="14"/>
  <c r="C187" i="13"/>
  <c r="D187" i="13"/>
  <c r="E187" i="13"/>
  <c r="F187" i="13"/>
  <c r="G187" i="13"/>
  <c r="H187" i="13"/>
  <c r="A188" i="13"/>
  <c r="K191" i="14"/>
  <c r="B188" i="13"/>
  <c r="C201" i="1"/>
  <c r="A201" i="1"/>
  <c r="L191" i="14"/>
  <c r="C188" i="13"/>
  <c r="D188" i="13"/>
  <c r="E188" i="13"/>
  <c r="F188" i="13"/>
  <c r="G188" i="13"/>
  <c r="H188" i="13"/>
  <c r="A189" i="13"/>
  <c r="K192" i="14"/>
  <c r="B189" i="13"/>
  <c r="C202" i="1"/>
  <c r="A202" i="1"/>
  <c r="L192" i="14"/>
  <c r="C189" i="13"/>
  <c r="D189" i="13"/>
  <c r="E189" i="13"/>
  <c r="F189" i="13"/>
  <c r="G189" i="13"/>
  <c r="H189" i="13"/>
  <c r="A190" i="13"/>
  <c r="K193" i="14"/>
  <c r="B190" i="13"/>
  <c r="C203" i="1"/>
  <c r="A203" i="1"/>
  <c r="L193" i="14"/>
  <c r="C190" i="13"/>
  <c r="D190" i="13"/>
  <c r="E190" i="13"/>
  <c r="F190" i="13"/>
  <c r="G190" i="13"/>
  <c r="H190" i="13"/>
  <c r="A191" i="13"/>
  <c r="K194" i="14"/>
  <c r="B191" i="13"/>
  <c r="C204" i="1"/>
  <c r="A204" i="1"/>
  <c r="L194" i="14"/>
  <c r="C191" i="13"/>
  <c r="D191" i="13"/>
  <c r="E191" i="13"/>
  <c r="F191" i="13"/>
  <c r="G191" i="13"/>
  <c r="H191" i="13"/>
  <c r="A192" i="13"/>
  <c r="K195" i="14"/>
  <c r="B192" i="13"/>
  <c r="C205" i="1"/>
  <c r="A205" i="1"/>
  <c r="L195" i="14"/>
  <c r="C192" i="13"/>
  <c r="D192" i="13"/>
  <c r="E192" i="13"/>
  <c r="F192" i="13"/>
  <c r="G192" i="13"/>
  <c r="H192" i="13"/>
  <c r="A193" i="13"/>
  <c r="K196" i="14"/>
  <c r="B193" i="13"/>
  <c r="C206" i="1"/>
  <c r="A206" i="1"/>
  <c r="L196" i="14"/>
  <c r="C193" i="13"/>
  <c r="D193" i="13"/>
  <c r="E193" i="13"/>
  <c r="F193" i="13"/>
  <c r="G193" i="13"/>
  <c r="H193" i="13"/>
  <c r="A194" i="13"/>
  <c r="C207" i="1"/>
  <c r="A207" i="1"/>
  <c r="K197" i="14"/>
  <c r="B194" i="13"/>
  <c r="C208" i="1"/>
  <c r="A208" i="1"/>
  <c r="L197" i="14"/>
  <c r="C194" i="13"/>
  <c r="D194" i="13"/>
  <c r="E194" i="13"/>
  <c r="F194" i="13"/>
  <c r="G194" i="13"/>
  <c r="H194" i="13"/>
  <c r="A195" i="13"/>
  <c r="K198" i="14"/>
  <c r="B195" i="13"/>
  <c r="C209" i="1"/>
  <c r="A209" i="1"/>
  <c r="L198" i="14"/>
  <c r="C195" i="13"/>
  <c r="D195" i="13"/>
  <c r="E195" i="13"/>
  <c r="F195" i="13"/>
  <c r="G195" i="13"/>
  <c r="H195" i="13"/>
  <c r="A196" i="13"/>
  <c r="K199" i="14"/>
  <c r="B196" i="13"/>
  <c r="C210" i="1"/>
  <c r="A210" i="1"/>
  <c r="L199" i="14"/>
  <c r="C196" i="13"/>
  <c r="D196" i="13"/>
  <c r="E196" i="13"/>
  <c r="F196" i="13"/>
  <c r="G196" i="13"/>
  <c r="H196" i="13"/>
  <c r="A197" i="13"/>
  <c r="K200" i="14"/>
  <c r="B197" i="13"/>
  <c r="C211" i="1"/>
  <c r="A211" i="1"/>
  <c r="L200" i="14"/>
  <c r="C197" i="13"/>
  <c r="D197" i="13"/>
  <c r="E197" i="13"/>
  <c r="F197" i="13"/>
  <c r="G197" i="13"/>
  <c r="H197" i="13"/>
  <c r="A198" i="13"/>
  <c r="K201" i="14"/>
  <c r="B198" i="13"/>
  <c r="C212" i="1"/>
  <c r="A212" i="1"/>
  <c r="L201" i="14"/>
  <c r="C198" i="13"/>
  <c r="D198" i="13"/>
  <c r="E198" i="13"/>
  <c r="F198" i="13"/>
  <c r="G198" i="13"/>
  <c r="H198" i="13"/>
  <c r="A199" i="13"/>
  <c r="K202" i="14"/>
  <c r="B199" i="13"/>
  <c r="C213" i="1"/>
  <c r="A213" i="1"/>
  <c r="L202" i="14"/>
  <c r="C199" i="13"/>
  <c r="D199" i="13"/>
  <c r="E199" i="13"/>
  <c r="F199" i="13"/>
  <c r="G199" i="13"/>
  <c r="H199" i="13"/>
  <c r="A200" i="13"/>
  <c r="K203" i="14"/>
  <c r="B200" i="13"/>
  <c r="C214" i="1"/>
  <c r="A214" i="1"/>
  <c r="L203" i="14"/>
  <c r="C200" i="13"/>
  <c r="D200" i="13"/>
  <c r="E200" i="13"/>
  <c r="F200" i="13"/>
  <c r="G200" i="13"/>
  <c r="H200" i="13"/>
  <c r="A201" i="13"/>
  <c r="K204" i="14"/>
  <c r="B201" i="13"/>
  <c r="C215" i="1"/>
  <c r="A215" i="1"/>
  <c r="L204" i="14"/>
  <c r="C201" i="13"/>
  <c r="D201" i="13"/>
  <c r="E201" i="13"/>
  <c r="F201" i="13"/>
  <c r="G201" i="13"/>
  <c r="H201" i="13"/>
  <c r="A202" i="13"/>
  <c r="K205" i="14"/>
  <c r="B202" i="13"/>
  <c r="C216" i="1"/>
  <c r="A216" i="1"/>
  <c r="L205" i="14"/>
  <c r="C202" i="13"/>
  <c r="D202" i="13"/>
  <c r="E202" i="13"/>
  <c r="F202" i="13"/>
  <c r="G202" i="13"/>
  <c r="H202" i="13"/>
  <c r="A203" i="13"/>
  <c r="K206" i="14"/>
  <c r="B203" i="13"/>
  <c r="C217" i="1"/>
  <c r="A217" i="1"/>
  <c r="L206" i="14"/>
  <c r="C203" i="13"/>
  <c r="D203" i="13"/>
  <c r="E203" i="13"/>
  <c r="F203" i="13"/>
  <c r="G203" i="13"/>
  <c r="H203" i="13"/>
  <c r="A204" i="13"/>
  <c r="K207" i="14"/>
  <c r="B204" i="13"/>
  <c r="C218" i="1"/>
  <c r="A218" i="1"/>
  <c r="L207" i="14"/>
  <c r="C204" i="13"/>
  <c r="D204" i="13"/>
  <c r="E204" i="13"/>
  <c r="F204" i="13"/>
  <c r="G204" i="13"/>
  <c r="H204" i="13"/>
  <c r="A205" i="13"/>
  <c r="K208" i="14"/>
  <c r="B205" i="13"/>
  <c r="C219" i="1"/>
  <c r="A219" i="1"/>
  <c r="L208" i="14"/>
  <c r="C205" i="13"/>
  <c r="D205" i="13"/>
  <c r="E205" i="13"/>
  <c r="F205" i="13"/>
  <c r="G205" i="13"/>
  <c r="H205" i="13"/>
  <c r="A206" i="13"/>
  <c r="K209" i="14"/>
  <c r="B206" i="13"/>
  <c r="C220" i="1"/>
  <c r="A220" i="1"/>
  <c r="L209" i="14"/>
  <c r="C206" i="13"/>
  <c r="D206" i="13"/>
  <c r="E206" i="13"/>
  <c r="F206" i="13"/>
  <c r="G206" i="13"/>
  <c r="H206" i="13"/>
  <c r="A207" i="13"/>
  <c r="K210" i="14"/>
  <c r="B207" i="13"/>
  <c r="C221" i="1"/>
  <c r="A221" i="1"/>
  <c r="L210" i="14"/>
  <c r="C207" i="13"/>
  <c r="D207" i="13"/>
  <c r="E207" i="13"/>
  <c r="F207" i="13"/>
  <c r="G207" i="13"/>
  <c r="H207" i="13"/>
  <c r="A208" i="13"/>
  <c r="K211" i="14"/>
  <c r="B208" i="13"/>
  <c r="C222" i="1"/>
  <c r="A222" i="1"/>
  <c r="L211" i="14"/>
  <c r="C208" i="13"/>
  <c r="D208" i="13"/>
  <c r="E208" i="13"/>
  <c r="F208" i="13"/>
  <c r="G208" i="13"/>
  <c r="H208" i="13"/>
  <c r="A209" i="13"/>
  <c r="K212" i="14"/>
  <c r="B209" i="13"/>
  <c r="C223" i="1"/>
  <c r="A223" i="1"/>
  <c r="L212" i="14"/>
  <c r="C209" i="13"/>
  <c r="D209" i="13"/>
  <c r="E209" i="13"/>
  <c r="F209" i="13"/>
  <c r="G209" i="13"/>
  <c r="H209" i="13"/>
  <c r="A210" i="13"/>
  <c r="K213" i="14"/>
  <c r="B210" i="13"/>
  <c r="C224" i="1"/>
  <c r="A224" i="1"/>
  <c r="L213" i="14"/>
  <c r="C210" i="13"/>
  <c r="D210" i="13"/>
  <c r="E210" i="13"/>
  <c r="F210" i="13"/>
  <c r="G210" i="13"/>
  <c r="H210" i="13"/>
  <c r="A211" i="13"/>
  <c r="K214" i="14"/>
  <c r="B211" i="13"/>
  <c r="C225" i="1"/>
  <c r="A225" i="1"/>
  <c r="L214" i="14"/>
  <c r="C211" i="13"/>
  <c r="D211" i="13"/>
  <c r="E211" i="13"/>
  <c r="F211" i="13"/>
  <c r="G211" i="13"/>
  <c r="H211" i="13"/>
  <c r="A212" i="13"/>
  <c r="K215" i="14"/>
  <c r="B212" i="13"/>
  <c r="C226" i="1"/>
  <c r="A226" i="1"/>
  <c r="L215" i="14"/>
  <c r="C212" i="13"/>
  <c r="D212" i="13"/>
  <c r="E212" i="13"/>
  <c r="F212" i="13"/>
  <c r="G212" i="13"/>
  <c r="H212" i="13"/>
  <c r="A213" i="13"/>
  <c r="C227" i="1"/>
  <c r="A227" i="1"/>
  <c r="K216" i="14"/>
  <c r="B213" i="13"/>
  <c r="C228" i="1"/>
  <c r="A228" i="1"/>
  <c r="L216" i="14"/>
  <c r="C213" i="13"/>
  <c r="D213" i="13"/>
  <c r="E213" i="13"/>
  <c r="F213" i="13"/>
  <c r="G213" i="13"/>
  <c r="H213" i="13"/>
  <c r="A214" i="13"/>
  <c r="K217" i="14"/>
  <c r="B214" i="13"/>
  <c r="C229" i="1"/>
  <c r="A229" i="1"/>
  <c r="L217" i="14"/>
  <c r="C214" i="13"/>
  <c r="D214" i="13"/>
  <c r="E214" i="13"/>
  <c r="F214" i="13"/>
  <c r="G214" i="13"/>
  <c r="H214" i="13"/>
  <c r="A215" i="13"/>
  <c r="K218" i="14"/>
  <c r="B215" i="13"/>
  <c r="C230" i="1"/>
  <c r="A230" i="1"/>
  <c r="L218" i="14"/>
  <c r="C215" i="13"/>
  <c r="D215" i="13"/>
  <c r="E215" i="13"/>
  <c r="F215" i="13"/>
  <c r="G215" i="13"/>
  <c r="H215" i="13"/>
  <c r="A216" i="13"/>
  <c r="K219" i="14"/>
  <c r="B216" i="13"/>
  <c r="C231" i="1"/>
  <c r="A231" i="1"/>
  <c r="L219" i="14"/>
  <c r="C216" i="13"/>
  <c r="D216" i="13"/>
  <c r="E216" i="13"/>
  <c r="F216" i="13"/>
  <c r="G216" i="13"/>
  <c r="H216" i="13"/>
  <c r="A217" i="13"/>
  <c r="K220" i="14"/>
  <c r="B217" i="13"/>
  <c r="C232" i="1"/>
  <c r="A232" i="1"/>
  <c r="L220" i="14"/>
  <c r="C217" i="13"/>
  <c r="D217" i="13"/>
  <c r="E217" i="13"/>
  <c r="F217" i="13"/>
  <c r="G217" i="13"/>
  <c r="H217" i="13"/>
  <c r="A218" i="13"/>
  <c r="K221" i="14"/>
  <c r="B218" i="13"/>
  <c r="C233" i="1"/>
  <c r="A233" i="1"/>
  <c r="L221" i="14"/>
  <c r="C218" i="13"/>
  <c r="D218" i="13"/>
  <c r="E218" i="13"/>
  <c r="F218" i="13"/>
  <c r="G218" i="13"/>
  <c r="H218" i="13"/>
  <c r="A219" i="13"/>
  <c r="K222" i="14"/>
  <c r="B219" i="13"/>
  <c r="C234" i="1"/>
  <c r="A234" i="1"/>
  <c r="L222" i="14"/>
  <c r="C219" i="13"/>
  <c r="D219" i="13"/>
  <c r="E219" i="13"/>
  <c r="F219" i="13"/>
  <c r="G219" i="13"/>
  <c r="H219" i="13"/>
  <c r="A220" i="13"/>
  <c r="K223" i="14"/>
  <c r="B220" i="13"/>
  <c r="C235" i="1"/>
  <c r="A235" i="1"/>
  <c r="L223" i="14"/>
  <c r="C220" i="13"/>
  <c r="D220" i="13"/>
  <c r="E220" i="13"/>
  <c r="F220" i="13"/>
  <c r="G220" i="13"/>
  <c r="H220" i="13"/>
  <c r="A221" i="13"/>
  <c r="K224" i="14"/>
  <c r="B221" i="13"/>
  <c r="C236" i="1"/>
  <c r="A236" i="1"/>
  <c r="L224" i="14"/>
  <c r="C221" i="13"/>
  <c r="D221" i="13"/>
  <c r="E221" i="13"/>
  <c r="F221" i="13"/>
  <c r="G221" i="13"/>
  <c r="H221" i="13"/>
  <c r="A222" i="13"/>
  <c r="K225" i="14"/>
  <c r="B222" i="13"/>
  <c r="C237" i="1"/>
  <c r="A237" i="1"/>
  <c r="L225" i="14"/>
  <c r="C222" i="13"/>
  <c r="D222" i="13"/>
  <c r="E222" i="13"/>
  <c r="F222" i="13"/>
  <c r="G222" i="13"/>
  <c r="H222" i="13"/>
  <c r="A223" i="13"/>
  <c r="K226" i="14"/>
  <c r="B223" i="13"/>
  <c r="C238" i="1"/>
  <c r="A238" i="1"/>
  <c r="L226" i="14"/>
  <c r="C223" i="13"/>
  <c r="D223" i="13"/>
  <c r="E223" i="13"/>
  <c r="F223" i="13"/>
  <c r="G223" i="13"/>
  <c r="H223" i="13"/>
  <c r="A224" i="13"/>
  <c r="K227" i="14"/>
  <c r="B224" i="13"/>
  <c r="C239" i="1"/>
  <c r="A239" i="1"/>
  <c r="L227" i="14"/>
  <c r="C224" i="13"/>
  <c r="D224" i="13"/>
  <c r="E224" i="13"/>
  <c r="F224" i="13"/>
  <c r="G224" i="13"/>
  <c r="H224" i="13"/>
  <c r="A225" i="13"/>
  <c r="K228" i="14"/>
  <c r="B225" i="13"/>
  <c r="C240" i="1"/>
  <c r="A240" i="1"/>
  <c r="L228" i="14"/>
  <c r="C225" i="13"/>
  <c r="D225" i="13"/>
  <c r="E225" i="13"/>
  <c r="F225" i="13"/>
  <c r="G225" i="13"/>
  <c r="H225" i="13"/>
  <c r="A226" i="13"/>
  <c r="K229" i="14"/>
  <c r="B226" i="13"/>
  <c r="C241" i="1"/>
  <c r="A241" i="1"/>
  <c r="L229" i="14"/>
  <c r="C226" i="13"/>
  <c r="D226" i="13"/>
  <c r="E226" i="13"/>
  <c r="F226" i="13"/>
  <c r="G226" i="13"/>
  <c r="H226" i="13"/>
  <c r="A227" i="13"/>
  <c r="K230" i="14"/>
  <c r="B227" i="13"/>
  <c r="C242" i="1"/>
  <c r="A242" i="1"/>
  <c r="L230" i="14"/>
  <c r="C227" i="13"/>
  <c r="D227" i="13"/>
  <c r="E227" i="13"/>
  <c r="F227" i="13"/>
  <c r="G227" i="13"/>
  <c r="H227" i="13"/>
  <c r="A228" i="13"/>
  <c r="K231" i="14"/>
  <c r="B228" i="13"/>
  <c r="C243" i="1"/>
  <c r="A243" i="1"/>
  <c r="L231" i="14"/>
  <c r="C228" i="13"/>
  <c r="D228" i="13"/>
  <c r="E228" i="13"/>
  <c r="F228" i="13"/>
  <c r="G228" i="13"/>
  <c r="H228" i="13"/>
  <c r="A229" i="13"/>
  <c r="K232" i="14"/>
  <c r="B229" i="13"/>
  <c r="C244" i="1"/>
  <c r="A244" i="1"/>
  <c r="L232" i="14"/>
  <c r="C229" i="13"/>
  <c r="D229" i="13"/>
  <c r="E229" i="13"/>
  <c r="F229" i="13"/>
  <c r="G229" i="13"/>
  <c r="H229" i="13"/>
  <c r="A230" i="13"/>
  <c r="K233" i="14"/>
  <c r="B230" i="13"/>
  <c r="C245" i="1"/>
  <c r="A245" i="1"/>
  <c r="L233" i="14"/>
  <c r="C230" i="13"/>
  <c r="D230" i="13"/>
  <c r="E230" i="13"/>
  <c r="F230" i="13"/>
  <c r="G230" i="13"/>
  <c r="H230" i="13"/>
  <c r="A231" i="13"/>
  <c r="K234" i="14"/>
  <c r="B231" i="13"/>
  <c r="C246" i="1"/>
  <c r="A246" i="1"/>
  <c r="L234" i="14"/>
  <c r="C231" i="13"/>
  <c r="D231" i="13"/>
  <c r="E231" i="13"/>
  <c r="F231" i="13"/>
  <c r="G231" i="13"/>
  <c r="H231" i="13"/>
  <c r="A232" i="13"/>
  <c r="C247" i="1"/>
  <c r="A247" i="1"/>
  <c r="K235" i="14"/>
  <c r="B232" i="13"/>
  <c r="C248" i="1"/>
  <c r="A248" i="1"/>
  <c r="L235" i="14"/>
  <c r="C232" i="13"/>
  <c r="D232" i="13"/>
  <c r="E232" i="13"/>
  <c r="F232" i="13"/>
  <c r="G232" i="13"/>
  <c r="H232" i="13"/>
  <c r="A233" i="13"/>
  <c r="K236" i="14"/>
  <c r="B233" i="13"/>
  <c r="C249" i="1"/>
  <c r="A249" i="1"/>
  <c r="L236" i="14"/>
  <c r="C233" i="13"/>
  <c r="D233" i="13"/>
  <c r="E233" i="13"/>
  <c r="F233" i="13"/>
  <c r="G233" i="13"/>
  <c r="H233" i="13"/>
  <c r="A234" i="13"/>
  <c r="K237" i="14"/>
  <c r="B234" i="13"/>
  <c r="C250" i="1"/>
  <c r="A250" i="1"/>
  <c r="L237" i="14"/>
  <c r="C234" i="13"/>
  <c r="D234" i="13"/>
  <c r="E234" i="13"/>
  <c r="F234" i="13"/>
  <c r="G234" i="13"/>
  <c r="H234" i="13"/>
  <c r="A235" i="13"/>
  <c r="K238" i="14"/>
  <c r="B235" i="13"/>
  <c r="C251" i="1"/>
  <c r="A251" i="1"/>
  <c r="L238" i="14"/>
  <c r="C235" i="13"/>
  <c r="D235" i="13"/>
  <c r="E235" i="13"/>
  <c r="F235" i="13"/>
  <c r="G235" i="13"/>
  <c r="H235" i="13"/>
  <c r="A236" i="13"/>
  <c r="K239" i="14"/>
  <c r="B236" i="13"/>
  <c r="C252" i="1"/>
  <c r="A252" i="1"/>
  <c r="L239" i="14"/>
  <c r="C236" i="13"/>
  <c r="D236" i="13"/>
  <c r="E236" i="13"/>
  <c r="F236" i="13"/>
  <c r="G236" i="13"/>
  <c r="H236" i="13"/>
  <c r="A237" i="13"/>
  <c r="K240" i="14"/>
  <c r="B237" i="13"/>
  <c r="C253" i="1"/>
  <c r="A253" i="1"/>
  <c r="L240" i="14"/>
  <c r="C237" i="13"/>
  <c r="D237" i="13"/>
  <c r="E237" i="13"/>
  <c r="F237" i="13"/>
  <c r="G237" i="13"/>
  <c r="H237" i="13"/>
  <c r="A238" i="13"/>
  <c r="K241" i="14"/>
  <c r="B238" i="13"/>
  <c r="C254" i="1"/>
  <c r="A254" i="1"/>
  <c r="L241" i="14"/>
  <c r="C238" i="13"/>
  <c r="D238" i="13"/>
  <c r="E238" i="13"/>
  <c r="F238" i="13"/>
  <c r="G238" i="13"/>
  <c r="H238" i="13"/>
  <c r="A239" i="13"/>
  <c r="K242" i="14"/>
  <c r="B239" i="13"/>
  <c r="C255" i="1"/>
  <c r="A255" i="1"/>
  <c r="L242" i="14"/>
  <c r="C239" i="13"/>
  <c r="D239" i="13"/>
  <c r="E239" i="13"/>
  <c r="F239" i="13"/>
  <c r="G239" i="13"/>
  <c r="H239" i="13"/>
  <c r="A240" i="13"/>
  <c r="K243" i="14"/>
  <c r="B240" i="13"/>
  <c r="C256" i="1"/>
  <c r="A256" i="1"/>
  <c r="L243" i="14"/>
  <c r="C240" i="13"/>
  <c r="D240" i="13"/>
  <c r="E240" i="13"/>
  <c r="F240" i="13"/>
  <c r="G240" i="13"/>
  <c r="H240" i="13"/>
  <c r="A241" i="13"/>
  <c r="K244" i="14"/>
  <c r="B241" i="13"/>
  <c r="C257" i="1"/>
  <c r="A257" i="1"/>
  <c r="L244" i="14"/>
  <c r="C241" i="13"/>
  <c r="D241" i="13"/>
  <c r="E241" i="13"/>
  <c r="F241" i="13"/>
  <c r="G241" i="13"/>
  <c r="H241" i="13"/>
  <c r="A242" i="13"/>
  <c r="K245" i="14"/>
  <c r="B242" i="13"/>
  <c r="C258" i="1"/>
  <c r="A258" i="1"/>
  <c r="L245" i="14"/>
  <c r="C242" i="13"/>
  <c r="D242" i="13"/>
  <c r="E242" i="13"/>
  <c r="F242" i="13"/>
  <c r="G242" i="13"/>
  <c r="H242" i="13"/>
  <c r="A243" i="13"/>
  <c r="K246" i="14"/>
  <c r="B243" i="13"/>
  <c r="C259" i="1"/>
  <c r="A259" i="1"/>
  <c r="L246" i="14"/>
  <c r="C243" i="13"/>
  <c r="D243" i="13"/>
  <c r="E243" i="13"/>
  <c r="F243" i="13"/>
  <c r="G243" i="13"/>
  <c r="H243" i="13"/>
  <c r="A244" i="13"/>
  <c r="K247" i="14"/>
  <c r="B244" i="13"/>
  <c r="C260" i="1"/>
  <c r="A260" i="1"/>
  <c r="L247" i="14"/>
  <c r="C244" i="13"/>
  <c r="D244" i="13"/>
  <c r="E244" i="13"/>
  <c r="F244" i="13"/>
  <c r="G244" i="13"/>
  <c r="H244" i="13"/>
  <c r="A245" i="13"/>
  <c r="K248" i="14"/>
  <c r="B245" i="13"/>
  <c r="C261" i="1"/>
  <c r="A261" i="1"/>
  <c r="L248" i="14"/>
  <c r="C245" i="13"/>
  <c r="D245" i="13"/>
  <c r="E245" i="13"/>
  <c r="F245" i="13"/>
  <c r="G245" i="13"/>
  <c r="H245" i="13"/>
  <c r="A246" i="13"/>
  <c r="K249" i="14"/>
  <c r="B246" i="13"/>
  <c r="C262" i="1"/>
  <c r="A262" i="1"/>
  <c r="L249" i="14"/>
  <c r="C246" i="13"/>
  <c r="D246" i="13"/>
  <c r="E246" i="13"/>
  <c r="F246" i="13"/>
  <c r="G246" i="13"/>
  <c r="H246" i="13"/>
  <c r="A247" i="13"/>
  <c r="K250" i="14"/>
  <c r="B247" i="13"/>
  <c r="C263" i="1"/>
  <c r="A263" i="1"/>
  <c r="L250" i="14"/>
  <c r="C247" i="13"/>
  <c r="D247" i="13"/>
  <c r="E247" i="13"/>
  <c r="F247" i="13"/>
  <c r="G247" i="13"/>
  <c r="H247" i="13"/>
  <c r="A248" i="13"/>
  <c r="K251" i="14"/>
  <c r="B248" i="13"/>
  <c r="C264" i="1"/>
  <c r="A264" i="1"/>
  <c r="L251" i="14"/>
  <c r="C248" i="13"/>
  <c r="D248" i="13"/>
  <c r="E248" i="13"/>
  <c r="F248" i="13"/>
  <c r="G248" i="13"/>
  <c r="H248" i="13"/>
  <c r="A249" i="13"/>
  <c r="K252" i="14"/>
  <c r="B249" i="13"/>
  <c r="C265" i="1"/>
  <c r="A265" i="1"/>
  <c r="L252" i="14"/>
  <c r="C249" i="13"/>
  <c r="D249" i="13"/>
  <c r="E249" i="13"/>
  <c r="F249" i="13"/>
  <c r="G249" i="13"/>
  <c r="H249" i="13"/>
  <c r="A250" i="13"/>
  <c r="K253" i="14"/>
  <c r="B250" i="13"/>
  <c r="C266" i="1"/>
  <c r="A266" i="1"/>
  <c r="L253" i="14"/>
  <c r="C250" i="13"/>
  <c r="D250" i="13"/>
  <c r="E250" i="13"/>
  <c r="F250" i="13"/>
  <c r="G250" i="13"/>
  <c r="H250" i="13"/>
  <c r="A251" i="13"/>
  <c r="C267" i="1"/>
  <c r="A267" i="1"/>
  <c r="K254" i="14"/>
  <c r="B251" i="13"/>
  <c r="C268" i="1"/>
  <c r="A268" i="1"/>
  <c r="L254" i="14"/>
  <c r="C251" i="13"/>
  <c r="D251" i="13"/>
  <c r="E251" i="13"/>
  <c r="F251" i="13"/>
  <c r="G251" i="13"/>
  <c r="H251" i="13"/>
  <c r="A252" i="13"/>
  <c r="K255" i="14"/>
  <c r="B252" i="13"/>
  <c r="C269" i="1"/>
  <c r="A269" i="1"/>
  <c r="L255" i="14"/>
  <c r="C252" i="13"/>
  <c r="D252" i="13"/>
  <c r="E252" i="13"/>
  <c r="F252" i="13"/>
  <c r="G252" i="13"/>
  <c r="H252" i="13"/>
  <c r="A253" i="13"/>
  <c r="K256" i="14"/>
  <c r="B253" i="13"/>
  <c r="C270" i="1"/>
  <c r="A270" i="1"/>
  <c r="L256" i="14"/>
  <c r="C253" i="13"/>
  <c r="D253" i="13"/>
  <c r="E253" i="13"/>
  <c r="F253" i="13"/>
  <c r="G253" i="13"/>
  <c r="H253" i="13"/>
  <c r="A254" i="13"/>
  <c r="K257" i="14"/>
  <c r="B254" i="13"/>
  <c r="C271" i="1"/>
  <c r="A271" i="1"/>
  <c r="L257" i="14"/>
  <c r="C254" i="13"/>
  <c r="D254" i="13"/>
  <c r="E254" i="13"/>
  <c r="F254" i="13"/>
  <c r="G254" i="13"/>
  <c r="H254" i="13"/>
  <c r="A255" i="13"/>
  <c r="K258" i="14"/>
  <c r="B255" i="13"/>
  <c r="C272" i="1"/>
  <c r="A272" i="1"/>
  <c r="L258" i="14"/>
  <c r="C255" i="13"/>
  <c r="D255" i="13"/>
  <c r="E255" i="13"/>
  <c r="F255" i="13"/>
  <c r="G255" i="13"/>
  <c r="H255" i="13"/>
  <c r="A256" i="13"/>
  <c r="K259" i="14"/>
  <c r="B256" i="13"/>
  <c r="C273" i="1"/>
  <c r="A273" i="1"/>
  <c r="L259" i="14"/>
  <c r="C256" i="13"/>
  <c r="D256" i="13"/>
  <c r="E256" i="13"/>
  <c r="F256" i="13"/>
  <c r="G256" i="13"/>
  <c r="H256" i="13"/>
  <c r="A257" i="13"/>
  <c r="K260" i="14"/>
  <c r="B257" i="13"/>
  <c r="C274" i="1"/>
  <c r="A274" i="1"/>
  <c r="L260" i="14"/>
  <c r="C257" i="13"/>
  <c r="D257" i="13"/>
  <c r="E257" i="13"/>
  <c r="F257" i="13"/>
  <c r="G257" i="13"/>
  <c r="H257" i="13"/>
  <c r="A258" i="13"/>
  <c r="K261" i="14"/>
  <c r="B258" i="13"/>
  <c r="C275" i="1"/>
  <c r="A275" i="1"/>
  <c r="L261" i="14"/>
  <c r="C258" i="13"/>
  <c r="D258" i="13"/>
  <c r="E258" i="13"/>
  <c r="F258" i="13"/>
  <c r="G258" i="13"/>
  <c r="H258" i="13"/>
  <c r="A259" i="13"/>
  <c r="K262" i="14"/>
  <c r="B259" i="13"/>
  <c r="C276" i="1"/>
  <c r="A276" i="1"/>
  <c r="L262" i="14"/>
  <c r="C259" i="13"/>
  <c r="D259" i="13"/>
  <c r="E259" i="13"/>
  <c r="F259" i="13"/>
  <c r="G259" i="13"/>
  <c r="H259" i="13"/>
  <c r="A260" i="13"/>
  <c r="K263" i="14"/>
  <c r="B260" i="13"/>
  <c r="C277" i="1"/>
  <c r="A277" i="1"/>
  <c r="L263" i="14"/>
  <c r="C260" i="13"/>
  <c r="D260" i="13"/>
  <c r="E260" i="13"/>
  <c r="F260" i="13"/>
  <c r="G260" i="13"/>
  <c r="H260" i="13"/>
  <c r="A261" i="13"/>
  <c r="K264" i="14"/>
  <c r="B261" i="13"/>
  <c r="C278" i="1"/>
  <c r="A278" i="1"/>
  <c r="L264" i="14"/>
  <c r="C261" i="13"/>
  <c r="D261" i="13"/>
  <c r="E261" i="13"/>
  <c r="F261" i="13"/>
  <c r="G261" i="13"/>
  <c r="H261" i="13"/>
  <c r="A262" i="13"/>
  <c r="K265" i="14"/>
  <c r="B262" i="13"/>
  <c r="C279" i="1"/>
  <c r="A279" i="1"/>
  <c r="L265" i="14"/>
  <c r="C262" i="13"/>
  <c r="D262" i="13"/>
  <c r="E262" i="13"/>
  <c r="F262" i="13"/>
  <c r="G262" i="13"/>
  <c r="H262" i="13"/>
  <c r="A263" i="13"/>
  <c r="K266" i="14"/>
  <c r="B263" i="13"/>
  <c r="C280" i="1"/>
  <c r="A280" i="1"/>
  <c r="L266" i="14"/>
  <c r="C263" i="13"/>
  <c r="D263" i="13"/>
  <c r="E263" i="13"/>
  <c r="F263" i="13"/>
  <c r="G263" i="13"/>
  <c r="H263" i="13"/>
  <c r="A264" i="13"/>
  <c r="K267" i="14"/>
  <c r="B264" i="13"/>
  <c r="C281" i="1"/>
  <c r="A281" i="1"/>
  <c r="L267" i="14"/>
  <c r="C264" i="13"/>
  <c r="D264" i="13"/>
  <c r="E264" i="13"/>
  <c r="F264" i="13"/>
  <c r="G264" i="13"/>
  <c r="H264" i="13"/>
  <c r="A265" i="13"/>
  <c r="K268" i="14"/>
  <c r="B265" i="13"/>
  <c r="C282" i="1"/>
  <c r="A282" i="1"/>
  <c r="L268" i="14"/>
  <c r="C265" i="13"/>
  <c r="D265" i="13"/>
  <c r="E265" i="13"/>
  <c r="F265" i="13"/>
  <c r="G265" i="13"/>
  <c r="H265" i="13"/>
  <c r="A266" i="13"/>
  <c r="K269" i="14"/>
  <c r="B266" i="13"/>
  <c r="C283" i="1"/>
  <c r="A283" i="1"/>
  <c r="L269" i="14"/>
  <c r="C266" i="13"/>
  <c r="D266" i="13"/>
  <c r="E266" i="13"/>
  <c r="F266" i="13"/>
  <c r="G266" i="13"/>
  <c r="H266" i="13"/>
  <c r="A267" i="13"/>
  <c r="K270" i="14"/>
  <c r="B267" i="13"/>
  <c r="C284" i="1"/>
  <c r="A284" i="1"/>
  <c r="L270" i="14"/>
  <c r="C267" i="13"/>
  <c r="D267" i="13"/>
  <c r="E267" i="13"/>
  <c r="F267" i="13"/>
  <c r="G267" i="13"/>
  <c r="H267" i="13"/>
  <c r="A268" i="13"/>
  <c r="K271" i="14"/>
  <c r="B268" i="13"/>
  <c r="C285" i="1"/>
  <c r="A285" i="1"/>
  <c r="L271" i="14"/>
  <c r="C268" i="13"/>
  <c r="D268" i="13"/>
  <c r="E268" i="13"/>
  <c r="F268" i="13"/>
  <c r="G268" i="13"/>
  <c r="H268" i="13"/>
  <c r="A269" i="13"/>
  <c r="K272" i="14"/>
  <c r="B269" i="13"/>
  <c r="C286" i="1"/>
  <c r="A286" i="1"/>
  <c r="L272" i="14"/>
  <c r="C269" i="13"/>
  <c r="D269" i="13"/>
  <c r="E269" i="13"/>
  <c r="F269" i="13"/>
  <c r="G269" i="13"/>
  <c r="H269" i="13"/>
  <c r="A270" i="13"/>
  <c r="C287" i="1"/>
  <c r="A287" i="1"/>
  <c r="K273" i="14"/>
  <c r="B270" i="13"/>
  <c r="C288" i="1"/>
  <c r="A288" i="1"/>
  <c r="L273" i="14"/>
  <c r="C270" i="13"/>
  <c r="D270" i="13"/>
  <c r="E270" i="13"/>
  <c r="F270" i="13"/>
  <c r="G270" i="13"/>
  <c r="H270" i="13"/>
  <c r="A271" i="13"/>
  <c r="K274" i="14"/>
  <c r="B271" i="13"/>
  <c r="C289" i="1"/>
  <c r="A289" i="1"/>
  <c r="L274" i="14"/>
  <c r="C271" i="13"/>
  <c r="D271" i="13"/>
  <c r="E271" i="13"/>
  <c r="F271" i="13"/>
  <c r="G271" i="13"/>
  <c r="H271" i="13"/>
  <c r="A272" i="13"/>
  <c r="K275" i="14"/>
  <c r="B272" i="13"/>
  <c r="C290" i="1"/>
  <c r="A290" i="1"/>
  <c r="L275" i="14"/>
  <c r="C272" i="13"/>
  <c r="D272" i="13"/>
  <c r="E272" i="13"/>
  <c r="F272" i="13"/>
  <c r="G272" i="13"/>
  <c r="H272" i="13"/>
  <c r="A273" i="13"/>
  <c r="K276" i="14"/>
  <c r="B273" i="13"/>
  <c r="C291" i="1"/>
  <c r="A291" i="1"/>
  <c r="L276" i="14"/>
  <c r="C273" i="13"/>
  <c r="D273" i="13"/>
  <c r="E273" i="13"/>
  <c r="F273" i="13"/>
  <c r="G273" i="13"/>
  <c r="H273" i="13"/>
  <c r="A274" i="13"/>
  <c r="K277" i="14"/>
  <c r="B274" i="13"/>
  <c r="C292" i="1"/>
  <c r="A292" i="1"/>
  <c r="L277" i="14"/>
  <c r="C274" i="13"/>
  <c r="D274" i="13"/>
  <c r="E274" i="13"/>
  <c r="F274" i="13"/>
  <c r="G274" i="13"/>
  <c r="H274" i="13"/>
  <c r="A275" i="13"/>
  <c r="K278" i="14"/>
  <c r="B275" i="13"/>
  <c r="C293" i="1"/>
  <c r="A293" i="1"/>
  <c r="L278" i="14"/>
  <c r="C275" i="13"/>
  <c r="D275" i="13"/>
  <c r="E275" i="13"/>
  <c r="F275" i="13"/>
  <c r="G275" i="13"/>
  <c r="H275" i="13"/>
  <c r="A276" i="13"/>
  <c r="K279" i="14"/>
  <c r="B276" i="13"/>
  <c r="C294" i="1"/>
  <c r="A294" i="1"/>
  <c r="L279" i="14"/>
  <c r="C276" i="13"/>
  <c r="D276" i="13"/>
  <c r="E276" i="13"/>
  <c r="F276" i="13"/>
  <c r="G276" i="13"/>
  <c r="H276" i="13"/>
  <c r="A277" i="13"/>
  <c r="K280" i="14"/>
  <c r="B277" i="13"/>
  <c r="C295" i="1"/>
  <c r="A295" i="1"/>
  <c r="L280" i="14"/>
  <c r="C277" i="13"/>
  <c r="D277" i="13"/>
  <c r="E277" i="13"/>
  <c r="F277" i="13"/>
  <c r="G277" i="13"/>
  <c r="H277" i="13"/>
  <c r="A278" i="13"/>
  <c r="K281" i="14"/>
  <c r="B278" i="13"/>
  <c r="C296" i="1"/>
  <c r="A296" i="1"/>
  <c r="L281" i="14"/>
  <c r="C278" i="13"/>
  <c r="D278" i="13"/>
  <c r="E278" i="13"/>
  <c r="F278" i="13"/>
  <c r="G278" i="13"/>
  <c r="H278" i="13"/>
  <c r="A279" i="13"/>
  <c r="K282" i="14"/>
  <c r="B279" i="13"/>
  <c r="C297" i="1"/>
  <c r="A297" i="1"/>
  <c r="L282" i="14"/>
  <c r="C279" i="13"/>
  <c r="D279" i="13"/>
  <c r="E279" i="13"/>
  <c r="F279" i="13"/>
  <c r="G279" i="13"/>
  <c r="H279" i="13"/>
  <c r="A280" i="13"/>
  <c r="K283" i="14"/>
  <c r="B280" i="13"/>
  <c r="C298" i="1"/>
  <c r="A298" i="1"/>
  <c r="L283" i="14"/>
  <c r="C280" i="13"/>
  <c r="D280" i="13"/>
  <c r="E280" i="13"/>
  <c r="F280" i="13"/>
  <c r="G280" i="13"/>
  <c r="H280" i="13"/>
  <c r="A281" i="13"/>
  <c r="K284" i="14"/>
  <c r="B281" i="13"/>
  <c r="C299" i="1"/>
  <c r="A299" i="1"/>
  <c r="L284" i="14"/>
  <c r="C281" i="13"/>
  <c r="D281" i="13"/>
  <c r="E281" i="13"/>
  <c r="F281" i="13"/>
  <c r="G281" i="13"/>
  <c r="H281" i="13"/>
  <c r="A282" i="13"/>
  <c r="K285" i="14"/>
  <c r="B282" i="13"/>
  <c r="C300" i="1"/>
  <c r="A300" i="1"/>
  <c r="L285" i="14"/>
  <c r="C282" i="13"/>
  <c r="D282" i="13"/>
  <c r="E282" i="13"/>
  <c r="F282" i="13"/>
  <c r="G282" i="13"/>
  <c r="H282" i="13"/>
  <c r="A283" i="13"/>
  <c r="K286" i="14"/>
  <c r="B283" i="13"/>
  <c r="C301" i="1"/>
  <c r="A301" i="1"/>
  <c r="L286" i="14"/>
  <c r="C283" i="13"/>
  <c r="D283" i="13"/>
  <c r="E283" i="13"/>
  <c r="F283" i="13"/>
  <c r="G283" i="13"/>
  <c r="H283" i="13"/>
  <c r="A284" i="13"/>
  <c r="K287" i="14"/>
  <c r="B284" i="13"/>
  <c r="C302" i="1"/>
  <c r="A302" i="1"/>
  <c r="L287" i="14"/>
  <c r="C284" i="13"/>
  <c r="D284" i="13"/>
  <c r="E284" i="13"/>
  <c r="F284" i="13"/>
  <c r="G284" i="13"/>
  <c r="H284" i="13"/>
  <c r="A285" i="13"/>
  <c r="K288" i="14"/>
  <c r="B285" i="13"/>
  <c r="C303" i="1"/>
  <c r="A303" i="1"/>
  <c r="L288" i="14"/>
  <c r="C285" i="13"/>
  <c r="D285" i="13"/>
  <c r="E285" i="13"/>
  <c r="F285" i="13"/>
  <c r="G285" i="13"/>
  <c r="H285" i="13"/>
  <c r="A286" i="13"/>
  <c r="K289" i="14"/>
  <c r="B286" i="13"/>
  <c r="C304" i="1"/>
  <c r="A304" i="1"/>
  <c r="L289" i="14"/>
  <c r="C286" i="13"/>
  <c r="D286" i="13"/>
  <c r="E286" i="13"/>
  <c r="F286" i="13"/>
  <c r="G286" i="13"/>
  <c r="H286" i="13"/>
  <c r="A287" i="13"/>
  <c r="K290" i="14"/>
  <c r="B287" i="13"/>
  <c r="C305" i="1"/>
  <c r="A305" i="1"/>
  <c r="L290" i="14"/>
  <c r="C287" i="13"/>
  <c r="D287" i="13"/>
  <c r="E287" i="13"/>
  <c r="F287" i="13"/>
  <c r="G287" i="13"/>
  <c r="H287" i="13"/>
  <c r="A288" i="13"/>
  <c r="K291" i="14"/>
  <c r="B288" i="13"/>
  <c r="C306" i="1"/>
  <c r="A306" i="1"/>
  <c r="L291" i="14"/>
  <c r="C288" i="13"/>
  <c r="D288" i="13"/>
  <c r="E288" i="13"/>
  <c r="F288" i="13"/>
  <c r="G288" i="13"/>
  <c r="H288" i="13"/>
  <c r="A289" i="13"/>
  <c r="C307" i="1"/>
  <c r="A307" i="1"/>
  <c r="K292" i="14"/>
  <c r="B289" i="13"/>
  <c r="C308" i="1"/>
  <c r="A308" i="1"/>
  <c r="L292" i="14"/>
  <c r="C289" i="13"/>
  <c r="D289" i="13"/>
  <c r="E289" i="13"/>
  <c r="F289" i="13"/>
  <c r="G289" i="13"/>
  <c r="H289" i="13"/>
  <c r="A290" i="13"/>
  <c r="K293" i="14"/>
  <c r="B290" i="13"/>
  <c r="C309" i="1"/>
  <c r="A309" i="1"/>
  <c r="L293" i="14"/>
  <c r="C290" i="13"/>
  <c r="D290" i="13"/>
  <c r="E290" i="13"/>
  <c r="F290" i="13"/>
  <c r="G290" i="13"/>
  <c r="H290" i="13"/>
  <c r="A291" i="13"/>
  <c r="K294" i="14"/>
  <c r="B291" i="13"/>
  <c r="C310" i="1"/>
  <c r="A310" i="1"/>
  <c r="L294" i="14"/>
  <c r="C291" i="13"/>
  <c r="D291" i="13"/>
  <c r="E291" i="13"/>
  <c r="F291" i="13"/>
  <c r="G291" i="13"/>
  <c r="H291" i="13"/>
  <c r="A292" i="13"/>
  <c r="K295" i="14"/>
  <c r="B292" i="13"/>
  <c r="C311" i="1"/>
  <c r="A311" i="1"/>
  <c r="L295" i="14"/>
  <c r="C292" i="13"/>
  <c r="D292" i="13"/>
  <c r="E292" i="13"/>
  <c r="F292" i="13"/>
  <c r="G292" i="13"/>
  <c r="H292" i="13"/>
  <c r="A293" i="13"/>
  <c r="K296" i="14"/>
  <c r="B293" i="13"/>
  <c r="C312" i="1"/>
  <c r="A312" i="1"/>
  <c r="L296" i="14"/>
  <c r="C293" i="13"/>
  <c r="D293" i="13"/>
  <c r="E293" i="13"/>
  <c r="F293" i="13"/>
  <c r="G293" i="13"/>
  <c r="H293" i="13"/>
  <c r="A294" i="13"/>
  <c r="K297" i="14"/>
  <c r="B294" i="13"/>
  <c r="C313" i="1"/>
  <c r="A313" i="1"/>
  <c r="L297" i="14"/>
  <c r="C294" i="13"/>
  <c r="D294" i="13"/>
  <c r="E294" i="13"/>
  <c r="F294" i="13"/>
  <c r="G294" i="13"/>
  <c r="H294" i="13"/>
  <c r="A295" i="13"/>
  <c r="K298" i="14"/>
  <c r="B295" i="13"/>
  <c r="C314" i="1"/>
  <c r="A314" i="1"/>
  <c r="L298" i="14"/>
  <c r="C295" i="13"/>
  <c r="D295" i="13"/>
  <c r="E295" i="13"/>
  <c r="F295" i="13"/>
  <c r="G295" i="13"/>
  <c r="H295" i="13"/>
  <c r="A296" i="13"/>
  <c r="K299" i="14"/>
  <c r="B296" i="13"/>
  <c r="C315" i="1"/>
  <c r="A315" i="1"/>
  <c r="L299" i="14"/>
  <c r="C296" i="13"/>
  <c r="D296" i="13"/>
  <c r="E296" i="13"/>
  <c r="F296" i="13"/>
  <c r="G296" i="13"/>
  <c r="H296" i="13"/>
  <c r="A297" i="13"/>
  <c r="K300" i="14"/>
  <c r="B297" i="13"/>
  <c r="C316" i="1"/>
  <c r="A316" i="1"/>
  <c r="L300" i="14"/>
  <c r="C297" i="13"/>
  <c r="D297" i="13"/>
  <c r="E297" i="13"/>
  <c r="F297" i="13"/>
  <c r="G297" i="13"/>
  <c r="H297" i="13"/>
  <c r="A298" i="13"/>
  <c r="K301" i="14"/>
  <c r="B298" i="13"/>
  <c r="C317" i="1"/>
  <c r="A317" i="1"/>
  <c r="L301" i="14"/>
  <c r="C298" i="13"/>
  <c r="D298" i="13"/>
  <c r="E298" i="13"/>
  <c r="F298" i="13"/>
  <c r="G298" i="13"/>
  <c r="H298" i="13"/>
  <c r="A299" i="13"/>
  <c r="K302" i="14"/>
  <c r="B299" i="13"/>
  <c r="C318" i="1"/>
  <c r="A318" i="1"/>
  <c r="L302" i="14"/>
  <c r="C299" i="13"/>
  <c r="D299" i="13"/>
  <c r="E299" i="13"/>
  <c r="F299" i="13"/>
  <c r="G299" i="13"/>
  <c r="H299" i="13"/>
  <c r="A300" i="13"/>
  <c r="K303" i="14"/>
  <c r="B300" i="13"/>
  <c r="C319" i="1"/>
  <c r="A319" i="1"/>
  <c r="L303" i="14"/>
  <c r="C300" i="13"/>
  <c r="D300" i="13"/>
  <c r="E300" i="13"/>
  <c r="F300" i="13"/>
  <c r="G300" i="13"/>
  <c r="H300" i="13"/>
  <c r="A301" i="13"/>
  <c r="K304" i="14"/>
  <c r="B301" i="13"/>
  <c r="C320" i="1"/>
  <c r="A320" i="1"/>
  <c r="L304" i="14"/>
  <c r="C301" i="13"/>
  <c r="D301" i="13"/>
  <c r="E301" i="13"/>
  <c r="F301" i="13"/>
  <c r="G301" i="13"/>
  <c r="H301" i="13"/>
  <c r="A302" i="13"/>
  <c r="K305" i="14"/>
  <c r="B302" i="13"/>
  <c r="C321" i="1"/>
  <c r="A321" i="1"/>
  <c r="L305" i="14"/>
  <c r="C302" i="13"/>
  <c r="D302" i="13"/>
  <c r="E302" i="13"/>
  <c r="F302" i="13"/>
  <c r="G302" i="13"/>
  <c r="H302" i="13"/>
  <c r="A303" i="13"/>
  <c r="K306" i="14"/>
  <c r="B303" i="13"/>
  <c r="C322" i="1"/>
  <c r="A322" i="1"/>
  <c r="L306" i="14"/>
  <c r="C303" i="13"/>
  <c r="D303" i="13"/>
  <c r="E303" i="13"/>
  <c r="F303" i="13"/>
  <c r="G303" i="13"/>
  <c r="H303" i="13"/>
  <c r="A304" i="13"/>
  <c r="K307" i="14"/>
  <c r="B304" i="13"/>
  <c r="C323" i="1"/>
  <c r="A323" i="1"/>
  <c r="L307" i="14"/>
  <c r="C304" i="13"/>
  <c r="D304" i="13"/>
  <c r="E304" i="13"/>
  <c r="F304" i="13"/>
  <c r="G304" i="13"/>
  <c r="H304" i="13"/>
  <c r="A305" i="13"/>
  <c r="K308" i="14"/>
  <c r="B305" i="13"/>
  <c r="C324" i="1"/>
  <c r="A324" i="1"/>
  <c r="L308" i="14"/>
  <c r="C305" i="13"/>
  <c r="D305" i="13"/>
  <c r="E305" i="13"/>
  <c r="F305" i="13"/>
  <c r="G305" i="13"/>
  <c r="H305" i="13"/>
  <c r="A306" i="13"/>
  <c r="K309" i="14"/>
  <c r="B306" i="13"/>
  <c r="C325" i="1"/>
  <c r="A325" i="1"/>
  <c r="L309" i="14"/>
  <c r="C306" i="13"/>
  <c r="D306" i="13"/>
  <c r="E306" i="13"/>
  <c r="F306" i="13"/>
  <c r="G306" i="13"/>
  <c r="H306" i="13"/>
  <c r="A307" i="13"/>
  <c r="K310" i="14"/>
  <c r="B307" i="13"/>
  <c r="C326" i="1"/>
  <c r="A326" i="1"/>
  <c r="L310" i="14"/>
  <c r="C307" i="13"/>
  <c r="D307" i="13"/>
  <c r="E307" i="13"/>
  <c r="F307" i="13"/>
  <c r="G307" i="13"/>
  <c r="H307" i="13"/>
  <c r="A308" i="13"/>
  <c r="C327" i="1"/>
  <c r="A327" i="1"/>
  <c r="K311" i="14"/>
  <c r="B308" i="13"/>
  <c r="C328" i="1"/>
  <c r="A328" i="1"/>
  <c r="L311" i="14"/>
  <c r="C308" i="13"/>
  <c r="D308" i="13"/>
  <c r="E308" i="13"/>
  <c r="F308" i="13"/>
  <c r="G308" i="13"/>
  <c r="H308" i="13"/>
  <c r="A309" i="13"/>
  <c r="K312" i="14"/>
  <c r="B309" i="13"/>
  <c r="C329" i="1"/>
  <c r="A329" i="1"/>
  <c r="L312" i="14"/>
  <c r="C309" i="13"/>
  <c r="D309" i="13"/>
  <c r="E309" i="13"/>
  <c r="F309" i="13"/>
  <c r="G309" i="13"/>
  <c r="H309" i="13"/>
  <c r="A310" i="13"/>
  <c r="K313" i="14"/>
  <c r="B310" i="13"/>
  <c r="C330" i="1"/>
  <c r="A330" i="1"/>
  <c r="L313" i="14"/>
  <c r="C310" i="13"/>
  <c r="D310" i="13"/>
  <c r="E310" i="13"/>
  <c r="F310" i="13"/>
  <c r="G310" i="13"/>
  <c r="H310" i="13"/>
  <c r="A311" i="13"/>
  <c r="K314" i="14"/>
  <c r="B311" i="13"/>
  <c r="C331" i="1"/>
  <c r="A331" i="1"/>
  <c r="L314" i="14"/>
  <c r="C311" i="13"/>
  <c r="D311" i="13"/>
  <c r="E311" i="13"/>
  <c r="F311" i="13"/>
  <c r="G311" i="13"/>
  <c r="H311" i="13"/>
  <c r="A312" i="13"/>
  <c r="K315" i="14"/>
  <c r="B312" i="13"/>
  <c r="C332" i="1"/>
  <c r="A332" i="1"/>
  <c r="L315" i="14"/>
  <c r="C312" i="13"/>
  <c r="D312" i="13"/>
  <c r="E312" i="13"/>
  <c r="F312" i="13"/>
  <c r="G312" i="13"/>
  <c r="H312" i="13"/>
  <c r="A313" i="13"/>
  <c r="K316" i="14"/>
  <c r="B313" i="13"/>
  <c r="C333" i="1"/>
  <c r="A333" i="1"/>
  <c r="L316" i="14"/>
  <c r="C313" i="13"/>
  <c r="D313" i="13"/>
  <c r="E313" i="13"/>
  <c r="F313" i="13"/>
  <c r="G313" i="13"/>
  <c r="H313" i="13"/>
  <c r="A314" i="13"/>
  <c r="K317" i="14"/>
  <c r="B314" i="13"/>
  <c r="C334" i="1"/>
  <c r="A334" i="1"/>
  <c r="L317" i="14"/>
  <c r="C314" i="13"/>
  <c r="D314" i="13"/>
  <c r="E314" i="13"/>
  <c r="F314" i="13"/>
  <c r="G314" i="13"/>
  <c r="H314" i="13"/>
  <c r="A315" i="13"/>
  <c r="K318" i="14"/>
  <c r="B315" i="13"/>
  <c r="C335" i="1"/>
  <c r="A335" i="1"/>
  <c r="L318" i="14"/>
  <c r="C315" i="13"/>
  <c r="D315" i="13"/>
  <c r="E315" i="13"/>
  <c r="F315" i="13"/>
  <c r="G315" i="13"/>
  <c r="H315" i="13"/>
  <c r="A316" i="13"/>
  <c r="K319" i="14"/>
  <c r="B316" i="13"/>
  <c r="C336" i="1"/>
  <c r="A336" i="1"/>
  <c r="L319" i="14"/>
  <c r="C316" i="13"/>
  <c r="D316" i="13"/>
  <c r="E316" i="13"/>
  <c r="F316" i="13"/>
  <c r="G316" i="13"/>
  <c r="H316" i="13"/>
  <c r="A317" i="13"/>
  <c r="K320" i="14"/>
  <c r="B317" i="13"/>
  <c r="C337" i="1"/>
  <c r="A337" i="1"/>
  <c r="L320" i="14"/>
  <c r="C317" i="13"/>
  <c r="D317" i="13"/>
  <c r="E317" i="13"/>
  <c r="F317" i="13"/>
  <c r="G317" i="13"/>
  <c r="H317" i="13"/>
  <c r="A318" i="13"/>
  <c r="K321" i="14"/>
  <c r="B318" i="13"/>
  <c r="C338" i="1"/>
  <c r="A338" i="1"/>
  <c r="L321" i="14"/>
  <c r="C318" i="13"/>
  <c r="D318" i="13"/>
  <c r="E318" i="13"/>
  <c r="F318" i="13"/>
  <c r="G318" i="13"/>
  <c r="H318" i="13"/>
  <c r="A319" i="13"/>
  <c r="K322" i="14"/>
  <c r="B319" i="13"/>
  <c r="C339" i="1"/>
  <c r="A339" i="1"/>
  <c r="L322" i="14"/>
  <c r="C319" i="13"/>
  <c r="D319" i="13"/>
  <c r="E319" i="13"/>
  <c r="F319" i="13"/>
  <c r="G319" i="13"/>
  <c r="H319" i="13"/>
  <c r="A320" i="13"/>
  <c r="K323" i="14"/>
  <c r="B320" i="13"/>
  <c r="C340" i="1"/>
  <c r="A340" i="1"/>
  <c r="L323" i="14"/>
  <c r="C320" i="13"/>
  <c r="D320" i="13"/>
  <c r="E320" i="13"/>
  <c r="F320" i="13"/>
  <c r="G320" i="13"/>
  <c r="H320" i="13"/>
  <c r="A321" i="13"/>
  <c r="K324" i="14"/>
  <c r="B321" i="13"/>
  <c r="C341" i="1"/>
  <c r="A341" i="1"/>
  <c r="L324" i="14"/>
  <c r="C321" i="13"/>
  <c r="D321" i="13"/>
  <c r="E321" i="13"/>
  <c r="F321" i="13"/>
  <c r="G321" i="13"/>
  <c r="H321" i="13"/>
  <c r="A322" i="13"/>
  <c r="K325" i="14"/>
  <c r="B322" i="13"/>
  <c r="C342" i="1"/>
  <c r="A342" i="1"/>
  <c r="L325" i="14"/>
  <c r="C322" i="13"/>
  <c r="D322" i="13"/>
  <c r="E322" i="13"/>
  <c r="F322" i="13"/>
  <c r="G322" i="13"/>
  <c r="H322" i="13"/>
  <c r="A323" i="13"/>
  <c r="K326" i="14"/>
  <c r="B323" i="13"/>
  <c r="C343" i="1"/>
  <c r="A343" i="1"/>
  <c r="L326" i="14"/>
  <c r="C323" i="13"/>
  <c r="D323" i="13"/>
  <c r="E323" i="13"/>
  <c r="F323" i="13"/>
  <c r="G323" i="13"/>
  <c r="H323" i="13"/>
  <c r="A324" i="13"/>
  <c r="K327" i="14"/>
  <c r="B324" i="13"/>
  <c r="C344" i="1"/>
  <c r="A344" i="1"/>
  <c r="L327" i="14"/>
  <c r="C324" i="13"/>
  <c r="D324" i="13"/>
  <c r="E324" i="13"/>
  <c r="F324" i="13"/>
  <c r="G324" i="13"/>
  <c r="H324" i="13"/>
  <c r="A325" i="13"/>
  <c r="K328" i="14"/>
  <c r="B325" i="13"/>
  <c r="C345" i="1"/>
  <c r="A345" i="1"/>
  <c r="L328" i="14"/>
  <c r="C325" i="13"/>
  <c r="D325" i="13"/>
  <c r="E325" i="13"/>
  <c r="F325" i="13"/>
  <c r="G325" i="13"/>
  <c r="H325" i="13"/>
  <c r="A326" i="13"/>
  <c r="K329" i="14"/>
  <c r="B326" i="13"/>
  <c r="C346" i="1"/>
  <c r="A346" i="1"/>
  <c r="L329" i="14"/>
  <c r="C326" i="13"/>
  <c r="D326" i="13"/>
  <c r="E326" i="13"/>
  <c r="F326" i="13"/>
  <c r="G326" i="13"/>
  <c r="H326" i="13"/>
  <c r="A327" i="13"/>
  <c r="C347" i="1"/>
  <c r="A347" i="1"/>
  <c r="K330" i="14"/>
  <c r="B327" i="13"/>
  <c r="C348" i="1"/>
  <c r="A348" i="1"/>
  <c r="L330" i="14"/>
  <c r="C327" i="13"/>
  <c r="D327" i="13"/>
  <c r="E327" i="13"/>
  <c r="F327" i="13"/>
  <c r="G327" i="13"/>
  <c r="H327" i="13"/>
  <c r="A328" i="13"/>
  <c r="K331" i="14"/>
  <c r="B328" i="13"/>
  <c r="C349" i="1"/>
  <c r="A349" i="1"/>
  <c r="L331" i="14"/>
  <c r="C328" i="13"/>
  <c r="D328" i="13"/>
  <c r="E328" i="13"/>
  <c r="F328" i="13"/>
  <c r="G328" i="13"/>
  <c r="H328" i="13"/>
  <c r="A329" i="13"/>
  <c r="K332" i="14"/>
  <c r="B329" i="13"/>
  <c r="C350" i="1"/>
  <c r="A350" i="1"/>
  <c r="L332" i="14"/>
  <c r="C329" i="13"/>
  <c r="D329" i="13"/>
  <c r="E329" i="13"/>
  <c r="F329" i="13"/>
  <c r="G329" i="13"/>
  <c r="H329" i="13"/>
  <c r="A330" i="13"/>
  <c r="K333" i="14"/>
  <c r="B330" i="13"/>
  <c r="C351" i="1"/>
  <c r="A351" i="1"/>
  <c r="L333" i="14"/>
  <c r="C330" i="13"/>
  <c r="D330" i="13"/>
  <c r="E330" i="13"/>
  <c r="F330" i="13"/>
  <c r="G330" i="13"/>
  <c r="H330" i="13"/>
  <c r="A331" i="13"/>
  <c r="K334" i="14"/>
  <c r="B331" i="13"/>
  <c r="C352" i="1"/>
  <c r="A352" i="1"/>
  <c r="L334" i="14"/>
  <c r="C331" i="13"/>
  <c r="D331" i="13"/>
  <c r="E331" i="13"/>
  <c r="F331" i="13"/>
  <c r="G331" i="13"/>
  <c r="H331" i="13"/>
  <c r="A332" i="13"/>
  <c r="K335" i="14"/>
  <c r="B332" i="13"/>
  <c r="C353" i="1"/>
  <c r="A353" i="1"/>
  <c r="L335" i="14"/>
  <c r="C332" i="13"/>
  <c r="D332" i="13"/>
  <c r="E332" i="13"/>
  <c r="F332" i="13"/>
  <c r="G332" i="13"/>
  <c r="H332" i="13"/>
  <c r="A333" i="13"/>
  <c r="K336" i="14"/>
  <c r="B333" i="13"/>
  <c r="C354" i="1"/>
  <c r="A354" i="1"/>
  <c r="L336" i="14"/>
  <c r="C333" i="13"/>
  <c r="D333" i="13"/>
  <c r="E333" i="13"/>
  <c r="F333" i="13"/>
  <c r="G333" i="13"/>
  <c r="H333" i="13"/>
  <c r="A334" i="13"/>
  <c r="K337" i="14"/>
  <c r="B334" i="13"/>
  <c r="C355" i="1"/>
  <c r="A355" i="1"/>
  <c r="L337" i="14"/>
  <c r="C334" i="13"/>
  <c r="D334" i="13"/>
  <c r="E334" i="13"/>
  <c r="F334" i="13"/>
  <c r="G334" i="13"/>
  <c r="H334" i="13"/>
  <c r="A335" i="13"/>
  <c r="K338" i="14"/>
  <c r="B335" i="13"/>
  <c r="C356" i="1"/>
  <c r="A356" i="1"/>
  <c r="L338" i="14"/>
  <c r="C335" i="13"/>
  <c r="D335" i="13"/>
  <c r="E335" i="13"/>
  <c r="F335" i="13"/>
  <c r="G335" i="13"/>
  <c r="H335" i="13"/>
  <c r="A336" i="13"/>
  <c r="K339" i="14"/>
  <c r="B336" i="13"/>
  <c r="C357" i="1"/>
  <c r="A357" i="1"/>
  <c r="L339" i="14"/>
  <c r="C336" i="13"/>
  <c r="D336" i="13"/>
  <c r="E336" i="13"/>
  <c r="F336" i="13"/>
  <c r="G336" i="13"/>
  <c r="H336" i="13"/>
  <c r="A337" i="13"/>
  <c r="K340" i="14"/>
  <c r="B337" i="13"/>
  <c r="C358" i="1"/>
  <c r="A358" i="1"/>
  <c r="L340" i="14"/>
  <c r="C337" i="13"/>
  <c r="D337" i="13"/>
  <c r="E337" i="13"/>
  <c r="F337" i="13"/>
  <c r="G337" i="13"/>
  <c r="H337" i="13"/>
  <c r="A338" i="13"/>
  <c r="K341" i="14"/>
  <c r="B338" i="13"/>
  <c r="C359" i="1"/>
  <c r="A359" i="1"/>
  <c r="L341" i="14"/>
  <c r="C338" i="13"/>
  <c r="D338" i="13"/>
  <c r="E338" i="13"/>
  <c r="F338" i="13"/>
  <c r="G338" i="13"/>
  <c r="H338" i="13"/>
  <c r="A339" i="13"/>
  <c r="K342" i="14"/>
  <c r="B339" i="13"/>
  <c r="C360" i="1"/>
  <c r="A360" i="1"/>
  <c r="L342" i="14"/>
  <c r="C339" i="13"/>
  <c r="D339" i="13"/>
  <c r="E339" i="13"/>
  <c r="F339" i="13"/>
  <c r="G339" i="13"/>
  <c r="H339" i="13"/>
  <c r="A340" i="13"/>
  <c r="K343" i="14"/>
  <c r="B340" i="13"/>
  <c r="C361" i="1"/>
  <c r="A361" i="1"/>
  <c r="L343" i="14"/>
  <c r="C340" i="13"/>
  <c r="D340" i="13"/>
  <c r="E340" i="13"/>
  <c r="F340" i="13"/>
  <c r="G340" i="13"/>
  <c r="H340" i="13"/>
  <c r="A341" i="13"/>
  <c r="K344" i="14"/>
  <c r="B341" i="13"/>
  <c r="C362" i="1"/>
  <c r="A362" i="1"/>
  <c r="L344" i="14"/>
  <c r="C341" i="13"/>
  <c r="D341" i="13"/>
  <c r="E341" i="13"/>
  <c r="F341" i="13"/>
  <c r="G341" i="13"/>
  <c r="H341" i="13"/>
  <c r="A342" i="13"/>
  <c r="K345" i="14"/>
  <c r="B342" i="13"/>
  <c r="C363" i="1"/>
  <c r="A363" i="1"/>
  <c r="L345" i="14"/>
  <c r="C342" i="13"/>
  <c r="D342" i="13"/>
  <c r="E342" i="13"/>
  <c r="F342" i="13"/>
  <c r="G342" i="13"/>
  <c r="H342" i="13"/>
  <c r="A343" i="13"/>
  <c r="K346" i="14"/>
  <c r="B343" i="13"/>
  <c r="C364" i="1"/>
  <c r="A364" i="1"/>
  <c r="L346" i="14"/>
  <c r="C343" i="13"/>
  <c r="D343" i="13"/>
  <c r="E343" i="13"/>
  <c r="F343" i="13"/>
  <c r="G343" i="13"/>
  <c r="H343" i="13"/>
  <c r="A344" i="13"/>
  <c r="K347" i="14"/>
  <c r="B344" i="13"/>
  <c r="C365" i="1"/>
  <c r="A365" i="1"/>
  <c r="L347" i="14"/>
  <c r="C344" i="13"/>
  <c r="D344" i="13"/>
  <c r="E344" i="13"/>
  <c r="F344" i="13"/>
  <c r="G344" i="13"/>
  <c r="H344" i="13"/>
  <c r="A345" i="13"/>
  <c r="K348" i="14"/>
  <c r="B345" i="13"/>
  <c r="C366" i="1"/>
  <c r="A366" i="1"/>
  <c r="L348" i="14"/>
  <c r="C345" i="13"/>
  <c r="D345" i="13"/>
  <c r="E345" i="13"/>
  <c r="F345" i="13"/>
  <c r="G345" i="13"/>
  <c r="H345" i="13"/>
  <c r="A346" i="13"/>
  <c r="C367" i="1"/>
  <c r="A367" i="1"/>
  <c r="K349" i="14"/>
  <c r="B346" i="13"/>
  <c r="C368" i="1"/>
  <c r="A368" i="1"/>
  <c r="L349" i="14"/>
  <c r="C346" i="13"/>
  <c r="D346" i="13"/>
  <c r="E346" i="13"/>
  <c r="F346" i="13"/>
  <c r="G346" i="13"/>
  <c r="H346" i="13"/>
  <c r="A347" i="13"/>
  <c r="K350" i="14"/>
  <c r="B347" i="13"/>
  <c r="C369" i="1"/>
  <c r="A369" i="1"/>
  <c r="L350" i="14"/>
  <c r="C347" i="13"/>
  <c r="D347" i="13"/>
  <c r="E347" i="13"/>
  <c r="F347" i="13"/>
  <c r="G347" i="13"/>
  <c r="H347" i="13"/>
  <c r="A348" i="13"/>
  <c r="K351" i="14"/>
  <c r="B348" i="13"/>
  <c r="C370" i="1"/>
  <c r="A370" i="1"/>
  <c r="L351" i="14"/>
  <c r="C348" i="13"/>
  <c r="D348" i="13"/>
  <c r="E348" i="13"/>
  <c r="F348" i="13"/>
  <c r="G348" i="13"/>
  <c r="H348" i="13"/>
  <c r="A349" i="13"/>
  <c r="K352" i="14"/>
  <c r="B349" i="13"/>
  <c r="C371" i="1"/>
  <c r="A371" i="1"/>
  <c r="L352" i="14"/>
  <c r="C349" i="13"/>
  <c r="D349" i="13"/>
  <c r="E349" i="13"/>
  <c r="F349" i="13"/>
  <c r="G349" i="13"/>
  <c r="H349" i="13"/>
  <c r="A350" i="13"/>
  <c r="K353" i="14"/>
  <c r="B350" i="13"/>
  <c r="C372" i="1"/>
  <c r="A372" i="1"/>
  <c r="L353" i="14"/>
  <c r="C350" i="13"/>
  <c r="D350" i="13"/>
  <c r="E350" i="13"/>
  <c r="F350" i="13"/>
  <c r="G350" i="13"/>
  <c r="H350" i="13"/>
  <c r="A351" i="13"/>
  <c r="K354" i="14"/>
  <c r="B351" i="13"/>
  <c r="C373" i="1"/>
  <c r="A373" i="1"/>
  <c r="L354" i="14"/>
  <c r="C351" i="13"/>
  <c r="D351" i="13"/>
  <c r="E351" i="13"/>
  <c r="F351" i="13"/>
  <c r="G351" i="13"/>
  <c r="H351" i="13"/>
  <c r="A352" i="13"/>
  <c r="K355" i="14"/>
  <c r="B352" i="13"/>
  <c r="C374" i="1"/>
  <c r="A374" i="1"/>
  <c r="L355" i="14"/>
  <c r="C352" i="13"/>
  <c r="D352" i="13"/>
  <c r="E352" i="13"/>
  <c r="F352" i="13"/>
  <c r="G352" i="13"/>
  <c r="H352" i="13"/>
  <c r="A353" i="13"/>
  <c r="K356" i="14"/>
  <c r="B353" i="13"/>
  <c r="C375" i="1"/>
  <c r="A375" i="1"/>
  <c r="L356" i="14"/>
  <c r="C353" i="13"/>
  <c r="D353" i="13"/>
  <c r="E353" i="13"/>
  <c r="F353" i="13"/>
  <c r="G353" i="13"/>
  <c r="H353" i="13"/>
  <c r="A354" i="13"/>
  <c r="K357" i="14"/>
  <c r="B354" i="13"/>
  <c r="C376" i="1"/>
  <c r="A376" i="1"/>
  <c r="L357" i="14"/>
  <c r="C354" i="13"/>
  <c r="D354" i="13"/>
  <c r="E354" i="13"/>
  <c r="F354" i="13"/>
  <c r="G354" i="13"/>
  <c r="H354" i="13"/>
  <c r="A355" i="13"/>
  <c r="K358" i="14"/>
  <c r="B355" i="13"/>
  <c r="C377" i="1"/>
  <c r="A377" i="1"/>
  <c r="L358" i="14"/>
  <c r="C355" i="13"/>
  <c r="D355" i="13"/>
  <c r="E355" i="13"/>
  <c r="F355" i="13"/>
  <c r="G355" i="13"/>
  <c r="H355" i="13"/>
  <c r="A356" i="13"/>
  <c r="K359" i="14"/>
  <c r="B356" i="13"/>
  <c r="C378" i="1"/>
  <c r="A378" i="1"/>
  <c r="L359" i="14"/>
  <c r="C356" i="13"/>
  <c r="D356" i="13"/>
  <c r="E356" i="13"/>
  <c r="F356" i="13"/>
  <c r="G356" i="13"/>
  <c r="H356" i="13"/>
  <c r="A357" i="13"/>
  <c r="K360" i="14"/>
  <c r="B357" i="13"/>
  <c r="C379" i="1"/>
  <c r="A379" i="1"/>
  <c r="L360" i="14"/>
  <c r="C357" i="13"/>
  <c r="D357" i="13"/>
  <c r="E357" i="13"/>
  <c r="F357" i="13"/>
  <c r="G357" i="13"/>
  <c r="H357" i="13"/>
  <c r="A358" i="13"/>
  <c r="K361" i="14"/>
  <c r="B358" i="13"/>
  <c r="C380" i="1"/>
  <c r="A380" i="1"/>
  <c r="L361" i="14"/>
  <c r="C358" i="13"/>
  <c r="D358" i="13"/>
  <c r="E358" i="13"/>
  <c r="F358" i="13"/>
  <c r="G358" i="13"/>
  <c r="H358" i="13"/>
  <c r="A359" i="13"/>
  <c r="K362" i="14"/>
  <c r="B359" i="13"/>
  <c r="C381" i="1"/>
  <c r="A381" i="1"/>
  <c r="L362" i="14"/>
  <c r="C359" i="13"/>
  <c r="D359" i="13"/>
  <c r="E359" i="13"/>
  <c r="F359" i="13"/>
  <c r="G359" i="13"/>
  <c r="H359" i="13"/>
  <c r="A360" i="13"/>
  <c r="K363" i="14"/>
  <c r="B360" i="13"/>
  <c r="C382" i="1"/>
  <c r="A382" i="1"/>
  <c r="L363" i="14"/>
  <c r="C360" i="13"/>
  <c r="D360" i="13"/>
  <c r="E360" i="13"/>
  <c r="F360" i="13"/>
  <c r="G360" i="13"/>
  <c r="H360" i="13"/>
  <c r="A361" i="13"/>
  <c r="K364" i="14"/>
  <c r="B361" i="13"/>
  <c r="C383" i="1"/>
  <c r="A383" i="1"/>
  <c r="L364" i="14"/>
  <c r="C361" i="13"/>
  <c r="D361" i="13"/>
  <c r="E361" i="13"/>
  <c r="F361" i="13"/>
  <c r="G361" i="13"/>
  <c r="H361" i="13"/>
  <c r="A362" i="13"/>
  <c r="K365" i="14"/>
  <c r="B362" i="13"/>
  <c r="C384" i="1"/>
  <c r="A384" i="1"/>
  <c r="L365" i="14"/>
  <c r="C362" i="13"/>
  <c r="D362" i="13"/>
  <c r="E362" i="13"/>
  <c r="F362" i="13"/>
  <c r="G362" i="13"/>
  <c r="H362" i="13"/>
  <c r="A363" i="13"/>
  <c r="K366" i="14"/>
  <c r="B363" i="13"/>
  <c r="C385" i="1"/>
  <c r="A385" i="1"/>
  <c r="L366" i="14"/>
  <c r="C363" i="13"/>
  <c r="D363" i="13"/>
  <c r="E363" i="13"/>
  <c r="F363" i="13"/>
  <c r="G363" i="13"/>
  <c r="H363" i="13"/>
  <c r="A364" i="13"/>
  <c r="K367" i="14"/>
  <c r="B364" i="13"/>
  <c r="C386" i="1"/>
  <c r="A386" i="1"/>
  <c r="L367" i="14"/>
  <c r="C364" i="13"/>
  <c r="D364" i="13"/>
  <c r="E364" i="13"/>
  <c r="F364" i="13"/>
  <c r="G364" i="13"/>
  <c r="H364" i="13"/>
  <c r="A365" i="13"/>
  <c r="C387" i="1"/>
  <c r="A387" i="1"/>
  <c r="K368" i="14"/>
  <c r="B365" i="13"/>
  <c r="C388" i="1"/>
  <c r="A388" i="1"/>
  <c r="L368" i="14"/>
  <c r="C365" i="13"/>
  <c r="D365" i="13"/>
  <c r="E365" i="13"/>
  <c r="F365" i="13"/>
  <c r="G365" i="13"/>
  <c r="H365" i="13"/>
  <c r="A366" i="13"/>
  <c r="K369" i="14"/>
  <c r="B366" i="13"/>
  <c r="C389" i="1"/>
  <c r="A389" i="1"/>
  <c r="L369" i="14"/>
  <c r="C366" i="13"/>
  <c r="D366" i="13"/>
  <c r="E366" i="13"/>
  <c r="F366" i="13"/>
  <c r="G366" i="13"/>
  <c r="H366" i="13"/>
  <c r="A367" i="13"/>
  <c r="K370" i="14"/>
  <c r="B367" i="13"/>
  <c r="C390" i="1"/>
  <c r="A390" i="1"/>
  <c r="L370" i="14"/>
  <c r="C367" i="13"/>
  <c r="D367" i="13"/>
  <c r="E367" i="13"/>
  <c r="F367" i="13"/>
  <c r="G367" i="13"/>
  <c r="H367" i="13"/>
  <c r="A368" i="13"/>
  <c r="K371" i="14"/>
  <c r="B368" i="13"/>
  <c r="C391" i="1"/>
  <c r="A391" i="1"/>
  <c r="L371" i="14"/>
  <c r="C368" i="13"/>
  <c r="D368" i="13"/>
  <c r="E368" i="13"/>
  <c r="F368" i="13"/>
  <c r="G368" i="13"/>
  <c r="H368" i="13"/>
  <c r="A369" i="13"/>
  <c r="K372" i="14"/>
  <c r="B369" i="13"/>
  <c r="C392" i="1"/>
  <c r="A392" i="1"/>
  <c r="L372" i="14"/>
  <c r="C369" i="13"/>
  <c r="D369" i="13"/>
  <c r="E369" i="13"/>
  <c r="F369" i="13"/>
  <c r="G369" i="13"/>
  <c r="H369" i="13"/>
  <c r="A370" i="13"/>
  <c r="K373" i="14"/>
  <c r="B370" i="13"/>
  <c r="C393" i="1"/>
  <c r="A393" i="1"/>
  <c r="L373" i="14"/>
  <c r="C370" i="13"/>
  <c r="D370" i="13"/>
  <c r="E370" i="13"/>
  <c r="F370" i="13"/>
  <c r="G370" i="13"/>
  <c r="H370" i="13"/>
  <c r="A371" i="13"/>
  <c r="K374" i="14"/>
  <c r="B371" i="13"/>
  <c r="C394" i="1"/>
  <c r="A394" i="1"/>
  <c r="L374" i="14"/>
  <c r="C371" i="13"/>
  <c r="D371" i="13"/>
  <c r="E371" i="13"/>
  <c r="F371" i="13"/>
  <c r="G371" i="13"/>
  <c r="H371" i="13"/>
  <c r="A372" i="13"/>
  <c r="K375" i="14"/>
  <c r="B372" i="13"/>
  <c r="C395" i="1"/>
  <c r="A395" i="1"/>
  <c r="L375" i="14"/>
  <c r="C372" i="13"/>
  <c r="D372" i="13"/>
  <c r="E372" i="13"/>
  <c r="F372" i="13"/>
  <c r="G372" i="13"/>
  <c r="H372" i="13"/>
  <c r="A373" i="13"/>
  <c r="K376" i="14"/>
  <c r="B373" i="13"/>
  <c r="C396" i="1"/>
  <c r="A396" i="1"/>
  <c r="L376" i="14"/>
  <c r="C373" i="13"/>
  <c r="D373" i="13"/>
  <c r="E373" i="13"/>
  <c r="F373" i="13"/>
  <c r="G373" i="13"/>
  <c r="H373" i="13"/>
  <c r="A374" i="13"/>
  <c r="K377" i="14"/>
  <c r="B374" i="13"/>
  <c r="C397" i="1"/>
  <c r="A397" i="1"/>
  <c r="L377" i="14"/>
  <c r="C374" i="13"/>
  <c r="D374" i="13"/>
  <c r="E374" i="13"/>
  <c r="F374" i="13"/>
  <c r="G374" i="13"/>
  <c r="H374" i="13"/>
  <c r="A375" i="13"/>
  <c r="K378" i="14"/>
  <c r="B375" i="13"/>
  <c r="C398" i="1"/>
  <c r="A398" i="1"/>
  <c r="L378" i="14"/>
  <c r="C375" i="13"/>
  <c r="D375" i="13"/>
  <c r="E375" i="13"/>
  <c r="F375" i="13"/>
  <c r="G375" i="13"/>
  <c r="H375" i="13"/>
  <c r="A376" i="13"/>
  <c r="K379" i="14"/>
  <c r="B376" i="13"/>
  <c r="C399" i="1"/>
  <c r="A399" i="1"/>
  <c r="L379" i="14"/>
  <c r="C376" i="13"/>
  <c r="D376" i="13"/>
  <c r="E376" i="13"/>
  <c r="F376" i="13"/>
  <c r="G376" i="13"/>
  <c r="H376" i="13"/>
  <c r="A377" i="13"/>
  <c r="K380" i="14"/>
  <c r="B377" i="13"/>
  <c r="C400" i="1"/>
  <c r="A400" i="1"/>
  <c r="L380" i="14"/>
  <c r="C377" i="13"/>
  <c r="D377" i="13"/>
  <c r="E377" i="13"/>
  <c r="F377" i="13"/>
  <c r="G377" i="13"/>
  <c r="H377" i="13"/>
  <c r="A378" i="13"/>
  <c r="K381" i="14"/>
  <c r="B378" i="13"/>
  <c r="C401" i="1"/>
  <c r="A401" i="1"/>
  <c r="L381" i="14"/>
  <c r="C378" i="13"/>
  <c r="D378" i="13"/>
  <c r="E378" i="13"/>
  <c r="F378" i="13"/>
  <c r="G378" i="13"/>
  <c r="H378" i="13"/>
  <c r="A379" i="13"/>
  <c r="K382" i="14"/>
  <c r="B379" i="13"/>
  <c r="C402" i="1"/>
  <c r="A402" i="1"/>
  <c r="L382" i="14"/>
  <c r="C379" i="13"/>
  <c r="D379" i="13"/>
  <c r="E379" i="13"/>
  <c r="F379" i="13"/>
  <c r="G379" i="13"/>
  <c r="H379" i="13"/>
  <c r="A380" i="13"/>
  <c r="K383" i="14"/>
  <c r="B380" i="13"/>
  <c r="C403" i="1"/>
  <c r="A403" i="1"/>
  <c r="L383" i="14"/>
  <c r="C380" i="13"/>
  <c r="D380" i="13"/>
  <c r="E380" i="13"/>
  <c r="F380" i="13"/>
  <c r="G380" i="13"/>
  <c r="H380" i="13"/>
  <c r="A381" i="13"/>
  <c r="K384" i="14"/>
  <c r="B381" i="13"/>
  <c r="C404" i="1"/>
  <c r="A404" i="1"/>
  <c r="L384" i="14"/>
  <c r="C381" i="13"/>
  <c r="D381" i="13"/>
  <c r="E381" i="13"/>
  <c r="F381" i="13"/>
  <c r="G381" i="13"/>
  <c r="H381" i="13"/>
  <c r="A382" i="13"/>
  <c r="K385" i="14"/>
  <c r="B382" i="13"/>
  <c r="C405" i="1"/>
  <c r="A405" i="1"/>
  <c r="L385" i="14"/>
  <c r="C382" i="13"/>
  <c r="D382" i="13"/>
  <c r="E382" i="13"/>
  <c r="F382" i="13"/>
  <c r="G382" i="13"/>
  <c r="H382" i="13"/>
  <c r="A383" i="13"/>
  <c r="K386" i="14"/>
  <c r="B383" i="13"/>
  <c r="C406" i="1"/>
  <c r="A406" i="1"/>
  <c r="L386" i="14"/>
  <c r="C383" i="13"/>
  <c r="D383" i="13"/>
  <c r="E383" i="13"/>
  <c r="F383" i="13"/>
  <c r="G383" i="13"/>
  <c r="H383" i="13"/>
  <c r="A384" i="13"/>
  <c r="C407" i="1"/>
  <c r="A407" i="1"/>
  <c r="K387" i="14"/>
  <c r="B384" i="13"/>
  <c r="C408" i="1"/>
  <c r="A408" i="1"/>
  <c r="L387" i="14"/>
  <c r="C384" i="13"/>
  <c r="D384" i="13"/>
  <c r="E384" i="13"/>
  <c r="F384" i="13"/>
  <c r="G384" i="13"/>
  <c r="H384" i="13"/>
  <c r="A385" i="13"/>
  <c r="K388" i="14"/>
  <c r="B385" i="13"/>
  <c r="C409" i="1"/>
  <c r="A409" i="1"/>
  <c r="L388" i="14"/>
  <c r="C385" i="13"/>
  <c r="D385" i="13"/>
  <c r="E385" i="13"/>
  <c r="F385" i="13"/>
  <c r="G385" i="13"/>
  <c r="H385" i="13"/>
  <c r="A386" i="13"/>
  <c r="K389" i="14"/>
  <c r="B386" i="13"/>
  <c r="C410" i="1"/>
  <c r="A410" i="1"/>
  <c r="L389" i="14"/>
  <c r="C386" i="13"/>
  <c r="D386" i="13"/>
  <c r="E386" i="13"/>
  <c r="F386" i="13"/>
  <c r="G386" i="13"/>
  <c r="H386" i="13"/>
  <c r="A387" i="13"/>
  <c r="K390" i="14"/>
  <c r="B387" i="13"/>
  <c r="C411" i="1"/>
  <c r="A411" i="1"/>
  <c r="L390" i="14"/>
  <c r="C387" i="13"/>
  <c r="D387" i="13"/>
  <c r="E387" i="13"/>
  <c r="F387" i="13"/>
  <c r="G387" i="13"/>
  <c r="H387" i="13"/>
  <c r="A388" i="13"/>
  <c r="K391" i="14"/>
  <c r="B388" i="13"/>
  <c r="C412" i="1"/>
  <c r="A412" i="1"/>
  <c r="L391" i="14"/>
  <c r="C388" i="13"/>
  <c r="D388" i="13"/>
  <c r="E388" i="13"/>
  <c r="F388" i="13"/>
  <c r="G388" i="13"/>
  <c r="H388" i="13"/>
  <c r="A389" i="13"/>
  <c r="K392" i="14"/>
  <c r="B389" i="13"/>
  <c r="C413" i="1"/>
  <c r="A413" i="1"/>
  <c r="L392" i="14"/>
  <c r="C389" i="13"/>
  <c r="D389" i="13"/>
  <c r="E389" i="13"/>
  <c r="F389" i="13"/>
  <c r="G389" i="13"/>
  <c r="H389" i="13"/>
  <c r="A390" i="13"/>
  <c r="K393" i="14"/>
  <c r="B390" i="13"/>
  <c r="C414" i="1"/>
  <c r="A414" i="1"/>
  <c r="L393" i="14"/>
  <c r="C390" i="13"/>
  <c r="D390" i="13"/>
  <c r="E390" i="13"/>
  <c r="F390" i="13"/>
  <c r="G390" i="13"/>
  <c r="H390" i="13"/>
  <c r="A391" i="13"/>
  <c r="K394" i="14"/>
  <c r="B391" i="13"/>
  <c r="C415" i="1"/>
  <c r="A415" i="1"/>
  <c r="L394" i="14"/>
  <c r="C391" i="13"/>
  <c r="D391" i="13"/>
  <c r="E391" i="13"/>
  <c r="F391" i="13"/>
  <c r="G391" i="13"/>
  <c r="H391" i="13"/>
  <c r="A392" i="13"/>
  <c r="K395" i="14"/>
  <c r="B392" i="13"/>
  <c r="C416" i="1"/>
  <c r="A416" i="1"/>
  <c r="L395" i="14"/>
  <c r="C392" i="13"/>
  <c r="D392" i="13"/>
  <c r="E392" i="13"/>
  <c r="F392" i="13"/>
  <c r="G392" i="13"/>
  <c r="H392" i="13"/>
  <c r="A393" i="13"/>
  <c r="K396" i="14"/>
  <c r="B393" i="13"/>
  <c r="C417" i="1"/>
  <c r="A417" i="1"/>
  <c r="L396" i="14"/>
  <c r="C393" i="13"/>
  <c r="D393" i="13"/>
  <c r="E393" i="13"/>
  <c r="F393" i="13"/>
  <c r="G393" i="13"/>
  <c r="H393" i="13"/>
  <c r="A394" i="13"/>
  <c r="K397" i="14"/>
  <c r="B394" i="13"/>
  <c r="C418" i="1"/>
  <c r="A418" i="1"/>
  <c r="L397" i="14"/>
  <c r="C394" i="13"/>
  <c r="D394" i="13"/>
  <c r="E394" i="13"/>
  <c r="F394" i="13"/>
  <c r="G394" i="13"/>
  <c r="H394" i="13"/>
  <c r="A395" i="13"/>
  <c r="K398" i="14"/>
  <c r="B395" i="13"/>
  <c r="C419" i="1"/>
  <c r="A419" i="1"/>
  <c r="L398" i="14"/>
  <c r="C395" i="13"/>
  <c r="D395" i="13"/>
  <c r="E395" i="13"/>
  <c r="F395" i="13"/>
  <c r="G395" i="13"/>
  <c r="H395" i="13"/>
  <c r="A396" i="13"/>
  <c r="K399" i="14"/>
  <c r="B396" i="13"/>
  <c r="C420" i="1"/>
  <c r="A420" i="1"/>
  <c r="L399" i="14"/>
  <c r="C396" i="13"/>
  <c r="D396" i="13"/>
  <c r="E396" i="13"/>
  <c r="F396" i="13"/>
  <c r="G396" i="13"/>
  <c r="H396" i="13"/>
  <c r="A397" i="13"/>
  <c r="K400" i="14"/>
  <c r="B397" i="13"/>
  <c r="C421" i="1"/>
  <c r="A421" i="1"/>
  <c r="L400" i="14"/>
  <c r="C397" i="13"/>
  <c r="D397" i="13"/>
  <c r="E397" i="13"/>
  <c r="F397" i="13"/>
  <c r="G397" i="13"/>
  <c r="H397" i="13"/>
  <c r="A398" i="13"/>
  <c r="K401" i="14"/>
  <c r="B398" i="13"/>
  <c r="C422" i="1"/>
  <c r="A422" i="1"/>
  <c r="L401" i="14"/>
  <c r="C398" i="13"/>
  <c r="D398" i="13"/>
  <c r="E398" i="13"/>
  <c r="F398" i="13"/>
  <c r="G398" i="13"/>
  <c r="H398" i="13"/>
  <c r="A399" i="13"/>
  <c r="K402" i="14"/>
  <c r="B399" i="13"/>
  <c r="C423" i="1"/>
  <c r="A423" i="1"/>
  <c r="L402" i="14"/>
  <c r="C399" i="13"/>
  <c r="D399" i="13"/>
  <c r="E399" i="13"/>
  <c r="F399" i="13"/>
  <c r="G399" i="13"/>
  <c r="H399" i="13"/>
  <c r="A400" i="13"/>
  <c r="K403" i="14"/>
  <c r="B400" i="13"/>
  <c r="C424" i="1"/>
  <c r="A424" i="1"/>
  <c r="L403" i="14"/>
  <c r="C400" i="13"/>
  <c r="D400" i="13"/>
  <c r="E400" i="13"/>
  <c r="F400" i="13"/>
  <c r="G400" i="13"/>
  <c r="H400" i="13"/>
  <c r="A401" i="13"/>
  <c r="K404" i="14"/>
  <c r="B401" i="13"/>
  <c r="C425" i="1"/>
  <c r="A425" i="1"/>
  <c r="L404" i="14"/>
  <c r="C401" i="13"/>
  <c r="D401" i="13"/>
  <c r="E401" i="13"/>
  <c r="F401" i="13"/>
  <c r="G401" i="13"/>
  <c r="H401" i="13"/>
  <c r="A402" i="13"/>
  <c r="K405" i="14"/>
  <c r="B402" i="13"/>
  <c r="C426" i="1"/>
  <c r="A426" i="1"/>
  <c r="L405" i="14"/>
  <c r="C402" i="13"/>
  <c r="D402" i="13"/>
  <c r="E402" i="13"/>
  <c r="F402" i="13"/>
  <c r="G402" i="13"/>
  <c r="H402" i="13"/>
  <c r="A403" i="13"/>
  <c r="C427" i="1"/>
  <c r="A427" i="1"/>
  <c r="K406" i="14"/>
  <c r="B403" i="13"/>
  <c r="C428" i="1"/>
  <c r="A428" i="1"/>
  <c r="L406" i="14"/>
  <c r="C403" i="13"/>
  <c r="D403" i="13"/>
  <c r="E403" i="13"/>
  <c r="F403" i="13"/>
  <c r="G403" i="13"/>
  <c r="H403" i="13"/>
  <c r="A404" i="13"/>
  <c r="K407" i="14"/>
  <c r="B404" i="13"/>
  <c r="C429" i="1"/>
  <c r="A429" i="1"/>
  <c r="L407" i="14"/>
  <c r="C404" i="13"/>
  <c r="D404" i="13"/>
  <c r="E404" i="13"/>
  <c r="F404" i="13"/>
  <c r="G404" i="13"/>
  <c r="H404" i="13"/>
  <c r="A405" i="13"/>
  <c r="K408" i="14"/>
  <c r="B405" i="13"/>
  <c r="C430" i="1"/>
  <c r="A430" i="1"/>
  <c r="L408" i="14"/>
  <c r="C405" i="13"/>
  <c r="D405" i="13"/>
  <c r="E405" i="13"/>
  <c r="F405" i="13"/>
  <c r="G405" i="13"/>
  <c r="H405" i="13"/>
  <c r="A406" i="13"/>
  <c r="K409" i="14"/>
  <c r="B406" i="13"/>
  <c r="C431" i="1"/>
  <c r="A431" i="1"/>
  <c r="L409" i="14"/>
  <c r="C406" i="13"/>
  <c r="D406" i="13"/>
  <c r="E406" i="13"/>
  <c r="F406" i="13"/>
  <c r="G406" i="13"/>
  <c r="H406" i="13"/>
  <c r="A407" i="13"/>
  <c r="K410" i="14"/>
  <c r="B407" i="13"/>
  <c r="C432" i="1"/>
  <c r="A432" i="1"/>
  <c r="L410" i="14"/>
  <c r="C407" i="13"/>
  <c r="D407" i="13"/>
  <c r="E407" i="13"/>
  <c r="F407" i="13"/>
  <c r="G407" i="13"/>
  <c r="H407" i="13"/>
  <c r="A408" i="13"/>
  <c r="K411" i="14"/>
  <c r="B408" i="13"/>
  <c r="C433" i="1"/>
  <c r="A433" i="1"/>
  <c r="L411" i="14"/>
  <c r="C408" i="13"/>
  <c r="D408" i="13"/>
  <c r="E408" i="13"/>
  <c r="F408" i="13"/>
  <c r="G408" i="13"/>
  <c r="H408" i="13"/>
  <c r="A409" i="13"/>
  <c r="K412" i="14"/>
  <c r="B409" i="13"/>
  <c r="C434" i="1"/>
  <c r="A434" i="1"/>
  <c r="L412" i="14"/>
  <c r="C409" i="13"/>
  <c r="D409" i="13"/>
  <c r="E409" i="13"/>
  <c r="F409" i="13"/>
  <c r="G409" i="13"/>
  <c r="H409" i="13"/>
  <c r="A410" i="13"/>
  <c r="K413" i="14"/>
  <c r="B410" i="13"/>
  <c r="C435" i="1"/>
  <c r="A435" i="1"/>
  <c r="L413" i="14"/>
  <c r="C410" i="13"/>
  <c r="D410" i="13"/>
  <c r="E410" i="13"/>
  <c r="F410" i="13"/>
  <c r="G410" i="13"/>
  <c r="H410" i="13"/>
  <c r="A411" i="13"/>
  <c r="K414" i="14"/>
  <c r="B411" i="13"/>
  <c r="C436" i="1"/>
  <c r="A436" i="1"/>
  <c r="L414" i="14"/>
  <c r="C411" i="13"/>
  <c r="D411" i="13"/>
  <c r="E411" i="13"/>
  <c r="F411" i="13"/>
  <c r="G411" i="13"/>
  <c r="H411" i="13"/>
  <c r="A412" i="13"/>
  <c r="K415" i="14"/>
  <c r="B412" i="13"/>
  <c r="C437" i="1"/>
  <c r="A437" i="1"/>
  <c r="L415" i="14"/>
  <c r="C412" i="13"/>
  <c r="D412" i="13"/>
  <c r="E412" i="13"/>
  <c r="F412" i="13"/>
  <c r="G412" i="13"/>
  <c r="H412" i="13"/>
  <c r="A413" i="13"/>
  <c r="K416" i="14"/>
  <c r="B413" i="13"/>
  <c r="C438" i="1"/>
  <c r="A438" i="1"/>
  <c r="L416" i="14"/>
  <c r="C413" i="13"/>
  <c r="D413" i="13"/>
  <c r="E413" i="13"/>
  <c r="F413" i="13"/>
  <c r="G413" i="13"/>
  <c r="H413" i="13"/>
  <c r="A414" i="13"/>
  <c r="K417" i="14"/>
  <c r="B414" i="13"/>
  <c r="C439" i="1"/>
  <c r="A439" i="1"/>
  <c r="L417" i="14"/>
  <c r="C414" i="13"/>
  <c r="D414" i="13"/>
  <c r="E414" i="13"/>
  <c r="F414" i="13"/>
  <c r="G414" i="13"/>
  <c r="H414" i="13"/>
  <c r="A415" i="13"/>
  <c r="K418" i="14"/>
  <c r="B415" i="13"/>
  <c r="C440" i="1"/>
  <c r="A440" i="1"/>
  <c r="L418" i="14"/>
  <c r="C415" i="13"/>
  <c r="D415" i="13"/>
  <c r="E415" i="13"/>
  <c r="F415" i="13"/>
  <c r="G415" i="13"/>
  <c r="H415" i="13"/>
  <c r="A416" i="13"/>
  <c r="K419" i="14"/>
  <c r="B416" i="13"/>
  <c r="C441" i="1"/>
  <c r="A441" i="1"/>
  <c r="L419" i="14"/>
  <c r="C416" i="13"/>
  <c r="D416" i="13"/>
  <c r="E416" i="13"/>
  <c r="F416" i="13"/>
  <c r="G416" i="13"/>
  <c r="H416" i="13"/>
  <c r="A417" i="13"/>
  <c r="K420" i="14"/>
  <c r="B417" i="13"/>
  <c r="C442" i="1"/>
  <c r="A442" i="1"/>
  <c r="L420" i="14"/>
  <c r="C417" i="13"/>
  <c r="D417" i="13"/>
  <c r="E417" i="13"/>
  <c r="F417" i="13"/>
  <c r="G417" i="13"/>
  <c r="H417" i="13"/>
  <c r="A418" i="13"/>
  <c r="K421" i="14"/>
  <c r="B418" i="13"/>
  <c r="C443" i="1"/>
  <c r="A443" i="1"/>
  <c r="L421" i="14"/>
  <c r="C418" i="13"/>
  <c r="D418" i="13"/>
  <c r="E418" i="13"/>
  <c r="F418" i="13"/>
  <c r="G418" i="13"/>
  <c r="H418" i="13"/>
  <c r="A419" i="13"/>
  <c r="K422" i="14"/>
  <c r="B419" i="13"/>
  <c r="C444" i="1"/>
  <c r="A444" i="1"/>
  <c r="L422" i="14"/>
  <c r="C419" i="13"/>
  <c r="D419" i="13"/>
  <c r="E419" i="13"/>
  <c r="F419" i="13"/>
  <c r="G419" i="13"/>
  <c r="H419" i="13"/>
  <c r="A420" i="13"/>
  <c r="K423" i="14"/>
  <c r="B420" i="13"/>
  <c r="C445" i="1"/>
  <c r="A445" i="1"/>
  <c r="L423" i="14"/>
  <c r="C420" i="13"/>
  <c r="D420" i="13"/>
  <c r="E420" i="13"/>
  <c r="F420" i="13"/>
  <c r="G420" i="13"/>
  <c r="H420" i="13"/>
  <c r="A421" i="13"/>
  <c r="K424" i="14"/>
  <c r="B421" i="13"/>
  <c r="C446" i="1"/>
  <c r="A446" i="1"/>
  <c r="L424" i="14"/>
  <c r="C421" i="13"/>
  <c r="D421" i="13"/>
  <c r="E421" i="13"/>
  <c r="F421" i="13"/>
  <c r="G421" i="13"/>
  <c r="H421" i="13"/>
  <c r="A422" i="13"/>
  <c r="C447" i="1"/>
  <c r="A447" i="1"/>
  <c r="K425" i="14"/>
  <c r="B422" i="13"/>
  <c r="C448" i="1"/>
  <c r="A448" i="1"/>
  <c r="L425" i="14"/>
  <c r="C422" i="13"/>
  <c r="D422" i="13"/>
  <c r="E422" i="13"/>
  <c r="F422" i="13"/>
  <c r="G422" i="13"/>
  <c r="H422" i="13"/>
  <c r="A423" i="13"/>
  <c r="K426" i="14"/>
  <c r="B423" i="13"/>
  <c r="C449" i="1"/>
  <c r="A449" i="1"/>
  <c r="L426" i="14"/>
  <c r="C423" i="13"/>
  <c r="D423" i="13"/>
  <c r="E423" i="13"/>
  <c r="F423" i="13"/>
  <c r="G423" i="13"/>
  <c r="H423" i="13"/>
  <c r="A424" i="13"/>
  <c r="K427" i="14"/>
  <c r="B424" i="13"/>
  <c r="C450" i="1"/>
  <c r="A450" i="1"/>
  <c r="L427" i="14"/>
  <c r="C424" i="13"/>
  <c r="D424" i="13"/>
  <c r="E424" i="13"/>
  <c r="F424" i="13"/>
  <c r="G424" i="13"/>
  <c r="H424" i="13"/>
  <c r="A425" i="13"/>
  <c r="K428" i="14"/>
  <c r="B425" i="13"/>
  <c r="C451" i="1"/>
  <c r="A451" i="1"/>
  <c r="L428" i="14"/>
  <c r="C425" i="13"/>
  <c r="D425" i="13"/>
  <c r="E425" i="13"/>
  <c r="F425" i="13"/>
  <c r="G425" i="13"/>
  <c r="H425" i="13"/>
  <c r="A426" i="13"/>
  <c r="K429" i="14"/>
  <c r="B426" i="13"/>
  <c r="C452" i="1"/>
  <c r="A452" i="1"/>
  <c r="L429" i="14"/>
  <c r="C426" i="13"/>
  <c r="D426" i="13"/>
  <c r="E426" i="13"/>
  <c r="F426" i="13"/>
  <c r="G426" i="13"/>
  <c r="H426" i="13"/>
  <c r="A427" i="13"/>
  <c r="K430" i="14"/>
  <c r="B427" i="13"/>
  <c r="C453" i="1"/>
  <c r="A453" i="1"/>
  <c r="L430" i="14"/>
  <c r="C427" i="13"/>
  <c r="D427" i="13"/>
  <c r="E427" i="13"/>
  <c r="F427" i="13"/>
  <c r="G427" i="13"/>
  <c r="H427" i="13"/>
  <c r="A428" i="13"/>
  <c r="K431" i="14"/>
  <c r="B428" i="13"/>
  <c r="C454" i="1"/>
  <c r="A454" i="1"/>
  <c r="L431" i="14"/>
  <c r="C428" i="13"/>
  <c r="D428" i="13"/>
  <c r="E428" i="13"/>
  <c r="F428" i="13"/>
  <c r="G428" i="13"/>
  <c r="H428" i="13"/>
  <c r="A429" i="13"/>
  <c r="K432" i="14"/>
  <c r="B429" i="13"/>
  <c r="C455" i="1"/>
  <c r="A455" i="1"/>
  <c r="L432" i="14"/>
  <c r="C429" i="13"/>
  <c r="D429" i="13"/>
  <c r="E429" i="13"/>
  <c r="F429" i="13"/>
  <c r="G429" i="13"/>
  <c r="H429" i="13"/>
  <c r="A430" i="13"/>
  <c r="K433" i="14"/>
  <c r="B430" i="13"/>
  <c r="C456" i="1"/>
  <c r="A456" i="1"/>
  <c r="L433" i="14"/>
  <c r="C430" i="13"/>
  <c r="D430" i="13"/>
  <c r="E430" i="13"/>
  <c r="F430" i="13"/>
  <c r="G430" i="13"/>
  <c r="H430" i="13"/>
  <c r="A431" i="13"/>
  <c r="K434" i="14"/>
  <c r="B431" i="13"/>
  <c r="C457" i="1"/>
  <c r="A457" i="1"/>
  <c r="L434" i="14"/>
  <c r="C431" i="13"/>
  <c r="D431" i="13"/>
  <c r="E431" i="13"/>
  <c r="F431" i="13"/>
  <c r="G431" i="13"/>
  <c r="H431" i="13"/>
  <c r="A432" i="13"/>
  <c r="K435" i="14"/>
  <c r="B432" i="13"/>
  <c r="C458" i="1"/>
  <c r="A458" i="1"/>
  <c r="L435" i="14"/>
  <c r="C432" i="13"/>
  <c r="D432" i="13"/>
  <c r="E432" i="13"/>
  <c r="F432" i="13"/>
  <c r="G432" i="13"/>
  <c r="H432" i="13"/>
  <c r="A433" i="13"/>
  <c r="K436" i="14"/>
  <c r="B433" i="13"/>
  <c r="C459" i="1"/>
  <c r="A459" i="1"/>
  <c r="L436" i="14"/>
  <c r="C433" i="13"/>
  <c r="D433" i="13"/>
  <c r="E433" i="13"/>
  <c r="F433" i="13"/>
  <c r="G433" i="13"/>
  <c r="H433" i="13"/>
  <c r="A434" i="13"/>
  <c r="K437" i="14"/>
  <c r="B434" i="13"/>
  <c r="C460" i="1"/>
  <c r="A460" i="1"/>
  <c r="L437" i="14"/>
  <c r="C434" i="13"/>
  <c r="D434" i="13"/>
  <c r="E434" i="13"/>
  <c r="F434" i="13"/>
  <c r="G434" i="13"/>
  <c r="H434" i="13"/>
  <c r="A435" i="13"/>
  <c r="K438" i="14"/>
  <c r="B435" i="13"/>
  <c r="C461" i="1"/>
  <c r="A461" i="1"/>
  <c r="L438" i="14"/>
  <c r="C435" i="13"/>
  <c r="D435" i="13"/>
  <c r="E435" i="13"/>
  <c r="F435" i="13"/>
  <c r="G435" i="13"/>
  <c r="H435" i="13"/>
  <c r="A436" i="13"/>
  <c r="K439" i="14"/>
  <c r="B436" i="13"/>
  <c r="C462" i="1"/>
  <c r="A462" i="1"/>
  <c r="L439" i="14"/>
  <c r="C436" i="13"/>
  <c r="D436" i="13"/>
  <c r="E436" i="13"/>
  <c r="F436" i="13"/>
  <c r="G436" i="13"/>
  <c r="H436" i="13"/>
  <c r="A437" i="13"/>
  <c r="K440" i="14"/>
  <c r="B437" i="13"/>
  <c r="C463" i="1"/>
  <c r="A463" i="1"/>
  <c r="L440" i="14"/>
  <c r="C437" i="13"/>
  <c r="D437" i="13"/>
  <c r="E437" i="13"/>
  <c r="F437" i="13"/>
  <c r="G437" i="13"/>
  <c r="H437" i="13"/>
  <c r="A438" i="13"/>
  <c r="K441" i="14"/>
  <c r="B438" i="13"/>
  <c r="C464" i="1"/>
  <c r="A464" i="1"/>
  <c r="L441" i="14"/>
  <c r="C438" i="13"/>
  <c r="D438" i="13"/>
  <c r="E438" i="13"/>
  <c r="F438" i="13"/>
  <c r="G438" i="13"/>
  <c r="H438" i="13"/>
  <c r="A439" i="13"/>
  <c r="K442" i="14"/>
  <c r="B439" i="13"/>
  <c r="C465" i="1"/>
  <c r="A465" i="1"/>
  <c r="L442" i="14"/>
  <c r="C439" i="13"/>
  <c r="D439" i="13"/>
  <c r="E439" i="13"/>
  <c r="F439" i="13"/>
  <c r="G439" i="13"/>
  <c r="H439" i="13"/>
  <c r="A440" i="13"/>
  <c r="K443" i="14"/>
  <c r="B440" i="13"/>
  <c r="C466" i="1"/>
  <c r="A466" i="1"/>
  <c r="L443" i="14"/>
  <c r="C440" i="13"/>
  <c r="D440" i="13"/>
  <c r="E440" i="13"/>
  <c r="F440" i="13"/>
  <c r="G440" i="13"/>
  <c r="H440" i="13"/>
  <c r="A441" i="13"/>
  <c r="C467" i="1"/>
  <c r="A467" i="1"/>
  <c r="K444" i="14"/>
  <c r="B441" i="13"/>
  <c r="C468" i="1"/>
  <c r="A468" i="1"/>
  <c r="L444" i="14"/>
  <c r="C441" i="13"/>
  <c r="D441" i="13"/>
  <c r="E441" i="13"/>
  <c r="F441" i="13"/>
  <c r="G441" i="13"/>
  <c r="H441" i="13"/>
  <c r="A442" i="13"/>
  <c r="K445" i="14"/>
  <c r="B442" i="13"/>
  <c r="C469" i="1"/>
  <c r="A469" i="1"/>
  <c r="L445" i="14"/>
  <c r="C442" i="13"/>
  <c r="D442" i="13"/>
  <c r="E442" i="13"/>
  <c r="F442" i="13"/>
  <c r="G442" i="13"/>
  <c r="H442" i="13"/>
  <c r="A443" i="13"/>
  <c r="K446" i="14"/>
  <c r="B443" i="13"/>
  <c r="C470" i="1"/>
  <c r="A470" i="1"/>
  <c r="L446" i="14"/>
  <c r="C443" i="13"/>
  <c r="D443" i="13"/>
  <c r="E443" i="13"/>
  <c r="F443" i="13"/>
  <c r="G443" i="13"/>
  <c r="H443" i="13"/>
  <c r="A444" i="13"/>
  <c r="K447" i="14"/>
  <c r="B444" i="13"/>
  <c r="C471" i="1"/>
  <c r="A471" i="1"/>
  <c r="L447" i="14"/>
  <c r="C444" i="13"/>
  <c r="D444" i="13"/>
  <c r="E444" i="13"/>
  <c r="F444" i="13"/>
  <c r="G444" i="13"/>
  <c r="H444" i="13"/>
  <c r="A445" i="13"/>
  <c r="K448" i="14"/>
  <c r="B445" i="13"/>
  <c r="C472" i="1"/>
  <c r="A472" i="1"/>
  <c r="L448" i="14"/>
  <c r="C445" i="13"/>
  <c r="D445" i="13"/>
  <c r="E445" i="13"/>
  <c r="F445" i="13"/>
  <c r="G445" i="13"/>
  <c r="H445" i="13"/>
  <c r="A446" i="13"/>
  <c r="K449" i="14"/>
  <c r="B446" i="13"/>
  <c r="C473" i="1"/>
  <c r="A473" i="1"/>
  <c r="L449" i="14"/>
  <c r="C446" i="13"/>
  <c r="D446" i="13"/>
  <c r="E446" i="13"/>
  <c r="F446" i="13"/>
  <c r="G446" i="13"/>
  <c r="H446" i="13"/>
  <c r="A447" i="13"/>
  <c r="K450" i="14"/>
  <c r="B447" i="13"/>
  <c r="C474" i="1"/>
  <c r="A474" i="1"/>
  <c r="L450" i="14"/>
  <c r="C447" i="13"/>
  <c r="D447" i="13"/>
  <c r="E447" i="13"/>
  <c r="F447" i="13"/>
  <c r="G447" i="13"/>
  <c r="H447" i="13"/>
  <c r="A448" i="13"/>
  <c r="K451" i="14"/>
  <c r="B448" i="13"/>
  <c r="C475" i="1"/>
  <c r="A475" i="1"/>
  <c r="L451" i="14"/>
  <c r="C448" i="13"/>
  <c r="D448" i="13"/>
  <c r="E448" i="13"/>
  <c r="F448" i="13"/>
  <c r="G448" i="13"/>
  <c r="H448" i="13"/>
  <c r="A449" i="13"/>
  <c r="K452" i="14"/>
  <c r="B449" i="13"/>
  <c r="C476" i="1"/>
  <c r="A476" i="1"/>
  <c r="L452" i="14"/>
  <c r="C449" i="13"/>
  <c r="D449" i="13"/>
  <c r="E449" i="13"/>
  <c r="F449" i="13"/>
  <c r="G449" i="13"/>
  <c r="H449" i="13"/>
  <c r="A450" i="13"/>
  <c r="K453" i="14"/>
  <c r="B450" i="13"/>
  <c r="C477" i="1"/>
  <c r="A477" i="1"/>
  <c r="L453" i="14"/>
  <c r="C450" i="13"/>
  <c r="D450" i="13"/>
  <c r="E450" i="13"/>
  <c r="F450" i="13"/>
  <c r="G450" i="13"/>
  <c r="H450" i="13"/>
  <c r="A451" i="13"/>
  <c r="K454" i="14"/>
  <c r="B451" i="13"/>
  <c r="C478" i="1"/>
  <c r="A478" i="1"/>
  <c r="L454" i="14"/>
  <c r="C451" i="13"/>
  <c r="D451" i="13"/>
  <c r="E451" i="13"/>
  <c r="F451" i="13"/>
  <c r="G451" i="13"/>
  <c r="H451" i="13"/>
  <c r="A452" i="13"/>
  <c r="K455" i="14"/>
  <c r="B452" i="13"/>
  <c r="C479" i="1"/>
  <c r="A479" i="1"/>
  <c r="L455" i="14"/>
  <c r="C452" i="13"/>
  <c r="D452" i="13"/>
  <c r="E452" i="13"/>
  <c r="F452" i="13"/>
  <c r="G452" i="13"/>
  <c r="H452" i="13"/>
  <c r="A453" i="13"/>
  <c r="K456" i="14"/>
  <c r="B453" i="13"/>
  <c r="C480" i="1"/>
  <c r="A480" i="1"/>
  <c r="L456" i="14"/>
  <c r="C453" i="13"/>
  <c r="D453" i="13"/>
  <c r="E453" i="13"/>
  <c r="F453" i="13"/>
  <c r="G453" i="13"/>
  <c r="H453" i="13"/>
  <c r="A454" i="13"/>
  <c r="K457" i="14"/>
  <c r="B454" i="13"/>
  <c r="C481" i="1"/>
  <c r="A481" i="1"/>
  <c r="L457" i="14"/>
  <c r="C454" i="13"/>
  <c r="D454" i="13"/>
  <c r="E454" i="13"/>
  <c r="F454" i="13"/>
  <c r="G454" i="13"/>
  <c r="H454" i="13"/>
  <c r="A455" i="13"/>
  <c r="K458" i="14"/>
  <c r="B455" i="13"/>
  <c r="C482" i="1"/>
  <c r="A482" i="1"/>
  <c r="L458" i="14"/>
  <c r="C455" i="13"/>
  <c r="D455" i="13"/>
  <c r="E455" i="13"/>
  <c r="F455" i="13"/>
  <c r="G455" i="13"/>
  <c r="H455" i="13"/>
  <c r="A456" i="13"/>
  <c r="K459" i="14"/>
  <c r="B456" i="13"/>
  <c r="C483" i="1"/>
  <c r="A483" i="1"/>
  <c r="L459" i="14"/>
  <c r="C456" i="13"/>
  <c r="D456" i="13"/>
  <c r="E456" i="13"/>
  <c r="F456" i="13"/>
  <c r="G456" i="13"/>
  <c r="H456" i="13"/>
  <c r="A457" i="13"/>
  <c r="K460" i="14"/>
  <c r="B457" i="13"/>
  <c r="C484" i="1"/>
  <c r="A484" i="1"/>
  <c r="L460" i="14"/>
  <c r="C457" i="13"/>
  <c r="D457" i="13"/>
  <c r="E457" i="13"/>
  <c r="F457" i="13"/>
  <c r="G457" i="13"/>
  <c r="H457" i="13"/>
  <c r="A458" i="13"/>
  <c r="K461" i="14"/>
  <c r="B458" i="13"/>
  <c r="C485" i="1"/>
  <c r="A485" i="1"/>
  <c r="L461" i="14"/>
  <c r="C458" i="13"/>
  <c r="D458" i="13"/>
  <c r="E458" i="13"/>
  <c r="F458" i="13"/>
  <c r="G458" i="13"/>
  <c r="H458" i="13"/>
  <c r="A459" i="13"/>
  <c r="K462" i="14"/>
  <c r="B459" i="13"/>
  <c r="C486" i="1"/>
  <c r="A486" i="1"/>
  <c r="L462" i="14"/>
  <c r="C459" i="13"/>
  <c r="D459" i="13"/>
  <c r="E459" i="13"/>
  <c r="F459" i="13"/>
  <c r="G459" i="13"/>
  <c r="H459" i="13"/>
  <c r="A460" i="13"/>
  <c r="C487" i="1"/>
  <c r="A487" i="1"/>
  <c r="K463" i="14"/>
  <c r="B460" i="13"/>
  <c r="C488" i="1"/>
  <c r="A488" i="1"/>
  <c r="L463" i="14"/>
  <c r="C460" i="13"/>
  <c r="D460" i="13"/>
  <c r="E460" i="13"/>
  <c r="F460" i="13"/>
  <c r="G460" i="13"/>
  <c r="H460" i="13"/>
  <c r="A461" i="13"/>
  <c r="K464" i="14"/>
  <c r="B461" i="13"/>
  <c r="C489" i="1"/>
  <c r="A489" i="1"/>
  <c r="L464" i="14"/>
  <c r="C461" i="13"/>
  <c r="D461" i="13"/>
  <c r="E461" i="13"/>
  <c r="F461" i="13"/>
  <c r="G461" i="13"/>
  <c r="H461" i="13"/>
  <c r="A462" i="13"/>
  <c r="K465" i="14"/>
  <c r="B462" i="13"/>
  <c r="C490" i="1"/>
  <c r="A490" i="1"/>
  <c r="L465" i="14"/>
  <c r="C462" i="13"/>
  <c r="D462" i="13"/>
  <c r="E462" i="13"/>
  <c r="F462" i="13"/>
  <c r="G462" i="13"/>
  <c r="H462" i="13"/>
  <c r="A463" i="13"/>
  <c r="K466" i="14"/>
  <c r="B463" i="13"/>
  <c r="C491" i="1"/>
  <c r="A491" i="1"/>
  <c r="L466" i="14"/>
  <c r="C463" i="13"/>
  <c r="D463" i="13"/>
  <c r="E463" i="13"/>
  <c r="F463" i="13"/>
  <c r="G463" i="13"/>
  <c r="H463" i="13"/>
  <c r="A464" i="13"/>
  <c r="K467" i="14"/>
  <c r="B464" i="13"/>
  <c r="C492" i="1"/>
  <c r="A492" i="1"/>
  <c r="L467" i="14"/>
  <c r="C464" i="13"/>
  <c r="D464" i="13"/>
  <c r="E464" i="13"/>
  <c r="F464" i="13"/>
  <c r="G464" i="13"/>
  <c r="H464" i="13"/>
  <c r="A465" i="13"/>
  <c r="K468" i="14"/>
  <c r="B465" i="13"/>
  <c r="C493" i="1"/>
  <c r="A493" i="1"/>
  <c r="L468" i="14"/>
  <c r="C465" i="13"/>
  <c r="D465" i="13"/>
  <c r="E465" i="13"/>
  <c r="F465" i="13"/>
  <c r="G465" i="13"/>
  <c r="H465" i="13"/>
  <c r="A466" i="13"/>
  <c r="K469" i="14"/>
  <c r="B466" i="13"/>
  <c r="C494" i="1"/>
  <c r="A494" i="1"/>
  <c r="L469" i="14"/>
  <c r="C466" i="13"/>
  <c r="D466" i="13"/>
  <c r="E466" i="13"/>
  <c r="F466" i="13"/>
  <c r="G466" i="13"/>
  <c r="H466" i="13"/>
  <c r="A467" i="13"/>
  <c r="K470" i="14"/>
  <c r="B467" i="13"/>
  <c r="C495" i="1"/>
  <c r="A495" i="1"/>
  <c r="L470" i="14"/>
  <c r="C467" i="13"/>
  <c r="D467" i="13"/>
  <c r="E467" i="13"/>
  <c r="F467" i="13"/>
  <c r="G467" i="13"/>
  <c r="H467" i="13"/>
  <c r="A468" i="13"/>
  <c r="K471" i="14"/>
  <c r="B468" i="13"/>
  <c r="C496" i="1"/>
  <c r="A496" i="1"/>
  <c r="L471" i="14"/>
  <c r="C468" i="13"/>
  <c r="D468" i="13"/>
  <c r="E468" i="13"/>
  <c r="F468" i="13"/>
  <c r="G468" i="13"/>
  <c r="H468" i="13"/>
  <c r="A469" i="13"/>
  <c r="K472" i="14"/>
  <c r="B469" i="13"/>
  <c r="C497" i="1"/>
  <c r="A497" i="1"/>
  <c r="L472" i="14"/>
  <c r="C469" i="13"/>
  <c r="D469" i="13"/>
  <c r="E469" i="13"/>
  <c r="F469" i="13"/>
  <c r="G469" i="13"/>
  <c r="H469" i="13"/>
  <c r="A470" i="13"/>
  <c r="K473" i="14"/>
  <c r="B470" i="13"/>
  <c r="C498" i="1"/>
  <c r="A498" i="1"/>
  <c r="L473" i="14"/>
  <c r="C470" i="13"/>
  <c r="D470" i="13"/>
  <c r="E470" i="13"/>
  <c r="F470" i="13"/>
  <c r="G470" i="13"/>
  <c r="H470" i="13"/>
  <c r="A471" i="13"/>
  <c r="K474" i="14"/>
  <c r="B471" i="13"/>
  <c r="C499" i="1"/>
  <c r="A499" i="1"/>
  <c r="L474" i="14"/>
  <c r="C471" i="13"/>
  <c r="D471" i="13"/>
  <c r="E471" i="13"/>
  <c r="F471" i="13"/>
  <c r="G471" i="13"/>
  <c r="H471" i="13"/>
  <c r="A472" i="13"/>
  <c r="K475" i="14"/>
  <c r="B472" i="13"/>
  <c r="C500" i="1"/>
  <c r="A500" i="1"/>
  <c r="L475" i="14"/>
  <c r="C472" i="13"/>
  <c r="D472" i="13"/>
  <c r="E472" i="13"/>
  <c r="F472" i="13"/>
  <c r="G472" i="13"/>
  <c r="H472" i="13"/>
  <c r="A473" i="13"/>
  <c r="K476" i="14"/>
  <c r="B473" i="13"/>
  <c r="C501" i="1"/>
  <c r="A501" i="1"/>
  <c r="L476" i="14"/>
  <c r="C473" i="13"/>
  <c r="D473" i="13"/>
  <c r="E473" i="13"/>
  <c r="F473" i="13"/>
  <c r="G473" i="13"/>
  <c r="H473" i="13"/>
  <c r="A474" i="13"/>
  <c r="K477" i="14"/>
  <c r="B474" i="13"/>
  <c r="C502" i="1"/>
  <c r="A502" i="1"/>
  <c r="L477" i="14"/>
  <c r="C474" i="13"/>
  <c r="D474" i="13"/>
  <c r="E474" i="13"/>
  <c r="F474" i="13"/>
  <c r="G474" i="13"/>
  <c r="H474" i="13"/>
  <c r="A475" i="13"/>
  <c r="K478" i="14"/>
  <c r="B475" i="13"/>
  <c r="C503" i="1"/>
  <c r="A503" i="1"/>
  <c r="L478" i="14"/>
  <c r="C475" i="13"/>
  <c r="D475" i="13"/>
  <c r="E475" i="13"/>
  <c r="F475" i="13"/>
  <c r="G475" i="13"/>
  <c r="H475" i="13"/>
  <c r="A476" i="13"/>
  <c r="K479" i="14"/>
  <c r="B476" i="13"/>
  <c r="C504" i="1"/>
  <c r="A504" i="1"/>
  <c r="L479" i="14"/>
  <c r="C476" i="13"/>
  <c r="D476" i="13"/>
  <c r="E476" i="13"/>
  <c r="F476" i="13"/>
  <c r="G476" i="13"/>
  <c r="H476" i="13"/>
  <c r="A477" i="13"/>
  <c r="K480" i="14"/>
  <c r="B477" i="13"/>
  <c r="C505" i="1"/>
  <c r="A505" i="1"/>
  <c r="L480" i="14"/>
  <c r="C477" i="13"/>
  <c r="D477" i="13"/>
  <c r="E477" i="13"/>
  <c r="F477" i="13"/>
  <c r="G477" i="13"/>
  <c r="H477" i="13"/>
  <c r="A478" i="13"/>
  <c r="K481" i="14"/>
  <c r="B478" i="13"/>
  <c r="C506" i="1"/>
  <c r="A506" i="1"/>
  <c r="L481" i="14"/>
  <c r="C478" i="13"/>
  <c r="D478" i="13"/>
  <c r="E478" i="13"/>
  <c r="F478" i="13"/>
  <c r="G478" i="13"/>
  <c r="H478" i="13"/>
  <c r="A479" i="13"/>
  <c r="C507" i="1"/>
  <c r="A507" i="1"/>
  <c r="K482" i="14"/>
  <c r="B479" i="13"/>
  <c r="C508" i="1"/>
  <c r="A508" i="1"/>
  <c r="L482" i="14"/>
  <c r="C479" i="13"/>
  <c r="D479" i="13"/>
  <c r="E479" i="13"/>
  <c r="F479" i="13"/>
  <c r="G479" i="13"/>
  <c r="H479" i="13"/>
  <c r="A480" i="13"/>
  <c r="K483" i="14"/>
  <c r="B480" i="13"/>
  <c r="C509" i="1"/>
  <c r="A509" i="1"/>
  <c r="L483" i="14"/>
  <c r="C480" i="13"/>
  <c r="D480" i="13"/>
  <c r="E480" i="13"/>
  <c r="F480" i="13"/>
  <c r="G480" i="13"/>
  <c r="H480" i="13"/>
  <c r="A481" i="13"/>
  <c r="K484" i="14"/>
  <c r="B481" i="13"/>
  <c r="C510" i="1"/>
  <c r="A510" i="1"/>
  <c r="L484" i="14"/>
  <c r="C481" i="13"/>
  <c r="D481" i="13"/>
  <c r="E481" i="13"/>
  <c r="F481" i="13"/>
  <c r="G481" i="13"/>
  <c r="H481" i="13"/>
  <c r="A482" i="13"/>
  <c r="K485" i="14"/>
  <c r="B482" i="13"/>
  <c r="C511" i="1"/>
  <c r="A511" i="1"/>
  <c r="L485" i="14"/>
  <c r="C482" i="13"/>
  <c r="D482" i="13"/>
  <c r="E482" i="13"/>
  <c r="F482" i="13"/>
  <c r="G482" i="13"/>
  <c r="H482" i="13"/>
  <c r="A483" i="13"/>
  <c r="K486" i="14"/>
  <c r="B483" i="13"/>
  <c r="C512" i="1"/>
  <c r="A512" i="1"/>
  <c r="L486" i="14"/>
  <c r="C483" i="13"/>
  <c r="D483" i="13"/>
  <c r="E483" i="13"/>
  <c r="F483" i="13"/>
  <c r="G483" i="13"/>
  <c r="H483" i="13"/>
  <c r="A484" i="13"/>
  <c r="K487" i="14"/>
  <c r="B484" i="13"/>
  <c r="C513" i="1"/>
  <c r="A513" i="1"/>
  <c r="L487" i="14"/>
  <c r="C484" i="13"/>
  <c r="D484" i="13"/>
  <c r="E484" i="13"/>
  <c r="F484" i="13"/>
  <c r="G484" i="13"/>
  <c r="H484" i="13"/>
  <c r="A485" i="13"/>
  <c r="K488" i="14"/>
  <c r="B485" i="13"/>
  <c r="C514" i="1"/>
  <c r="A514" i="1"/>
  <c r="L488" i="14"/>
  <c r="C485" i="13"/>
  <c r="D485" i="13"/>
  <c r="E485" i="13"/>
  <c r="F485" i="13"/>
  <c r="G485" i="13"/>
  <c r="H485" i="13"/>
  <c r="A486" i="13"/>
  <c r="K489" i="14"/>
  <c r="B486" i="13"/>
  <c r="C515" i="1"/>
  <c r="A515" i="1"/>
  <c r="L489" i="14"/>
  <c r="C486" i="13"/>
  <c r="D486" i="13"/>
  <c r="E486" i="13"/>
  <c r="F486" i="13"/>
  <c r="G486" i="13"/>
  <c r="H486" i="13"/>
  <c r="A487" i="13"/>
  <c r="K490" i="14"/>
  <c r="B487" i="13"/>
  <c r="C516" i="1"/>
  <c r="A516" i="1"/>
  <c r="L490" i="14"/>
  <c r="C487" i="13"/>
  <c r="D487" i="13"/>
  <c r="E487" i="13"/>
  <c r="F487" i="13"/>
  <c r="G487" i="13"/>
  <c r="H487" i="13"/>
  <c r="A488" i="13"/>
  <c r="K491" i="14"/>
  <c r="B488" i="13"/>
  <c r="C517" i="1"/>
  <c r="A517" i="1"/>
  <c r="L491" i="14"/>
  <c r="C488" i="13"/>
  <c r="D488" i="13"/>
  <c r="E488" i="13"/>
  <c r="F488" i="13"/>
  <c r="G488" i="13"/>
  <c r="H488" i="13"/>
  <c r="A489" i="13"/>
  <c r="K492" i="14"/>
  <c r="B489" i="13"/>
  <c r="C518" i="1"/>
  <c r="A518" i="1"/>
  <c r="L492" i="14"/>
  <c r="C489" i="13"/>
  <c r="D489" i="13"/>
  <c r="E489" i="13"/>
  <c r="F489" i="13"/>
  <c r="G489" i="13"/>
  <c r="H489" i="13"/>
  <c r="A490" i="13"/>
  <c r="K493" i="14"/>
  <c r="B490" i="13"/>
  <c r="C519" i="1"/>
  <c r="A519" i="1"/>
  <c r="L493" i="14"/>
  <c r="C490" i="13"/>
  <c r="D490" i="13"/>
  <c r="E490" i="13"/>
  <c r="F490" i="13"/>
  <c r="G490" i="13"/>
  <c r="H490" i="13"/>
  <c r="A491" i="13"/>
  <c r="K494" i="14"/>
  <c r="B491" i="13"/>
  <c r="C520" i="1"/>
  <c r="A520" i="1"/>
  <c r="L494" i="14"/>
  <c r="C491" i="13"/>
  <c r="D491" i="13"/>
  <c r="E491" i="13"/>
  <c r="F491" i="13"/>
  <c r="G491" i="13"/>
  <c r="H491" i="13"/>
  <c r="A492" i="13"/>
  <c r="K495" i="14"/>
  <c r="B492" i="13"/>
  <c r="C521" i="1"/>
  <c r="A521" i="1"/>
  <c r="L495" i="14"/>
  <c r="C492" i="13"/>
  <c r="D492" i="13"/>
  <c r="E492" i="13"/>
  <c r="F492" i="13"/>
  <c r="G492" i="13"/>
  <c r="H492" i="13"/>
  <c r="A493" i="13"/>
  <c r="K496" i="14"/>
  <c r="B493" i="13"/>
  <c r="C522" i="1"/>
  <c r="A522" i="1"/>
  <c r="L496" i="14"/>
  <c r="C493" i="13"/>
  <c r="D493" i="13"/>
  <c r="E493" i="13"/>
  <c r="F493" i="13"/>
  <c r="G493" i="13"/>
  <c r="H493" i="13"/>
  <c r="A494" i="13"/>
  <c r="K497" i="14"/>
  <c r="B494" i="13"/>
  <c r="C523" i="1"/>
  <c r="A523" i="1"/>
  <c r="L497" i="14"/>
  <c r="C494" i="13"/>
  <c r="D494" i="13"/>
  <c r="E494" i="13"/>
  <c r="F494" i="13"/>
  <c r="G494" i="13"/>
  <c r="H494" i="13"/>
  <c r="A495" i="13"/>
  <c r="K498" i="14"/>
  <c r="B495" i="13"/>
  <c r="C524" i="1"/>
  <c r="A524" i="1"/>
  <c r="L498" i="14"/>
  <c r="C495" i="13"/>
  <c r="D495" i="13"/>
  <c r="E495" i="13"/>
  <c r="F495" i="13"/>
  <c r="G495" i="13"/>
  <c r="H495" i="13"/>
  <c r="A496" i="13"/>
  <c r="K499" i="14"/>
  <c r="B496" i="13"/>
  <c r="C525" i="1"/>
  <c r="A525" i="1"/>
  <c r="L499" i="14"/>
  <c r="C496" i="13"/>
  <c r="D496" i="13"/>
  <c r="E496" i="13"/>
  <c r="F496" i="13"/>
  <c r="G496" i="13"/>
  <c r="H496" i="13"/>
  <c r="A497" i="13"/>
  <c r="K500" i="14"/>
  <c r="B497" i="13"/>
  <c r="C526" i="1"/>
  <c r="A526" i="1"/>
  <c r="L500" i="14"/>
  <c r="C497" i="13"/>
  <c r="D497" i="13"/>
  <c r="E497" i="13"/>
  <c r="F497" i="13"/>
  <c r="G497" i="13"/>
  <c r="H497" i="13"/>
  <c r="A498" i="13"/>
  <c r="C527" i="1"/>
  <c r="A527" i="1"/>
  <c r="K501" i="14"/>
  <c r="B498" i="13"/>
  <c r="C528" i="1"/>
  <c r="A528" i="1"/>
  <c r="L501" i="14"/>
  <c r="C498" i="13"/>
  <c r="D498" i="13"/>
  <c r="E498" i="13"/>
  <c r="F498" i="13"/>
  <c r="G498" i="13"/>
  <c r="H498" i="13"/>
  <c r="A499" i="13"/>
  <c r="K502" i="14"/>
  <c r="B499" i="13"/>
  <c r="C529" i="1"/>
  <c r="A529" i="1"/>
  <c r="L502" i="14"/>
  <c r="C499" i="13"/>
  <c r="D499" i="13"/>
  <c r="E499" i="13"/>
  <c r="F499" i="13"/>
  <c r="G499" i="13"/>
  <c r="H499" i="13"/>
  <c r="A500" i="13"/>
  <c r="K503" i="14"/>
  <c r="B500" i="13"/>
  <c r="C530" i="1"/>
  <c r="A530" i="1"/>
  <c r="L503" i="14"/>
  <c r="C500" i="13"/>
  <c r="D500" i="13"/>
  <c r="E500" i="13"/>
  <c r="F500" i="13"/>
  <c r="G500" i="13"/>
  <c r="H500" i="13"/>
  <c r="A501" i="13"/>
  <c r="K504" i="14"/>
  <c r="B501" i="13"/>
  <c r="C531" i="1"/>
  <c r="A531" i="1"/>
  <c r="L504" i="14"/>
  <c r="C501" i="13"/>
  <c r="D501" i="13"/>
  <c r="E501" i="13"/>
  <c r="F501" i="13"/>
  <c r="G501" i="13"/>
  <c r="H501" i="13"/>
  <c r="A502" i="13"/>
  <c r="K505" i="14"/>
  <c r="B502" i="13"/>
  <c r="C532" i="1"/>
  <c r="A532" i="1"/>
  <c r="L505" i="14"/>
  <c r="C502" i="13"/>
  <c r="D502" i="13"/>
  <c r="E502" i="13"/>
  <c r="F502" i="13"/>
  <c r="G502" i="13"/>
  <c r="H502" i="13"/>
  <c r="A503" i="13"/>
  <c r="K506" i="14"/>
  <c r="B503" i="13"/>
  <c r="C533" i="1"/>
  <c r="A533" i="1"/>
  <c r="L506" i="14"/>
  <c r="C503" i="13"/>
  <c r="D503" i="13"/>
  <c r="E503" i="13"/>
  <c r="F503" i="13"/>
  <c r="G503" i="13"/>
  <c r="H503" i="13"/>
  <c r="A504" i="13"/>
  <c r="K507" i="14"/>
  <c r="B504" i="13"/>
  <c r="C534" i="1"/>
  <c r="A534" i="1"/>
  <c r="L507" i="14"/>
  <c r="C504" i="13"/>
  <c r="D504" i="13"/>
  <c r="E504" i="13"/>
  <c r="F504" i="13"/>
  <c r="G504" i="13"/>
  <c r="H504" i="13"/>
  <c r="A505" i="13"/>
  <c r="K508" i="14"/>
  <c r="B505" i="13"/>
  <c r="C535" i="1"/>
  <c r="A535" i="1"/>
  <c r="L508" i="14"/>
  <c r="C505" i="13"/>
  <c r="D505" i="13"/>
  <c r="E505" i="13"/>
  <c r="F505" i="13"/>
  <c r="G505" i="13"/>
  <c r="H505" i="13"/>
  <c r="A506" i="13"/>
  <c r="K509" i="14"/>
  <c r="B506" i="13"/>
  <c r="C536" i="1"/>
  <c r="A536" i="1"/>
  <c r="L509" i="14"/>
  <c r="C506" i="13"/>
  <c r="D506" i="13"/>
  <c r="E506" i="13"/>
  <c r="F506" i="13"/>
  <c r="G506" i="13"/>
  <c r="H506" i="13"/>
  <c r="A507" i="13"/>
  <c r="K510" i="14"/>
  <c r="B507" i="13"/>
  <c r="C537" i="1"/>
  <c r="A537" i="1"/>
  <c r="L510" i="14"/>
  <c r="C507" i="13"/>
  <c r="D507" i="13"/>
  <c r="E507" i="13"/>
  <c r="F507" i="13"/>
  <c r="G507" i="13"/>
  <c r="H507" i="13"/>
  <c r="A508" i="13"/>
  <c r="K511" i="14"/>
  <c r="B508" i="13"/>
  <c r="C538" i="1"/>
  <c r="A538" i="1"/>
  <c r="L511" i="14"/>
  <c r="C508" i="13"/>
  <c r="D508" i="13"/>
  <c r="E508" i="13"/>
  <c r="F508" i="13"/>
  <c r="G508" i="13"/>
  <c r="H508" i="13"/>
  <c r="A509" i="13"/>
  <c r="K512" i="14"/>
  <c r="B509" i="13"/>
  <c r="C539" i="1"/>
  <c r="A539" i="1"/>
  <c r="L512" i="14"/>
  <c r="C509" i="13"/>
  <c r="D509" i="13"/>
  <c r="E509" i="13"/>
  <c r="F509" i="13"/>
  <c r="G509" i="13"/>
  <c r="H509" i="13"/>
  <c r="A510" i="13"/>
  <c r="K513" i="14"/>
  <c r="B510" i="13"/>
  <c r="C540" i="1"/>
  <c r="A540" i="1"/>
  <c r="L513" i="14"/>
  <c r="C510" i="13"/>
  <c r="D510" i="13"/>
  <c r="E510" i="13"/>
  <c r="F510" i="13"/>
  <c r="G510" i="13"/>
  <c r="H510" i="13"/>
  <c r="A511" i="13"/>
  <c r="K514" i="14"/>
  <c r="B511" i="13"/>
  <c r="C541" i="1"/>
  <c r="A541" i="1"/>
  <c r="L514" i="14"/>
  <c r="C511" i="13"/>
  <c r="D511" i="13"/>
  <c r="E511" i="13"/>
  <c r="F511" i="13"/>
  <c r="G511" i="13"/>
  <c r="H511" i="13"/>
  <c r="A512" i="13"/>
  <c r="K515" i="14"/>
  <c r="B512" i="13"/>
  <c r="C542" i="1"/>
  <c r="A542" i="1"/>
  <c r="L515" i="14"/>
  <c r="C512" i="13"/>
  <c r="D512" i="13"/>
  <c r="E512" i="13"/>
  <c r="F512" i="13"/>
  <c r="G512" i="13"/>
  <c r="H512" i="13"/>
  <c r="A513" i="13"/>
  <c r="K516" i="14"/>
  <c r="B513" i="13"/>
  <c r="C543" i="1"/>
  <c r="A543" i="1"/>
  <c r="L516" i="14"/>
  <c r="C513" i="13"/>
  <c r="D513" i="13"/>
  <c r="E513" i="13"/>
  <c r="F513" i="13"/>
  <c r="G513" i="13"/>
  <c r="H513" i="13"/>
  <c r="A514" i="13"/>
  <c r="K517" i="14"/>
  <c r="B514" i="13"/>
  <c r="C544" i="1"/>
  <c r="A544" i="1"/>
  <c r="L517" i="14"/>
  <c r="C514" i="13"/>
  <c r="D514" i="13"/>
  <c r="E514" i="13"/>
  <c r="F514" i="13"/>
  <c r="G514" i="13"/>
  <c r="H514" i="13"/>
  <c r="A515" i="13"/>
  <c r="K518" i="14"/>
  <c r="B515" i="13"/>
  <c r="C545" i="1"/>
  <c r="A545" i="1"/>
  <c r="L518" i="14"/>
  <c r="C515" i="13"/>
  <c r="D515" i="13"/>
  <c r="E515" i="13"/>
  <c r="F515" i="13"/>
  <c r="G515" i="13"/>
  <c r="H515" i="13"/>
  <c r="A516" i="13"/>
  <c r="K519" i="14"/>
  <c r="B516" i="13"/>
  <c r="C546" i="1"/>
  <c r="A546" i="1"/>
  <c r="L519" i="14"/>
  <c r="C516" i="13"/>
  <c r="D516" i="13"/>
  <c r="E516" i="13"/>
  <c r="F516" i="13"/>
  <c r="G516" i="13"/>
  <c r="H516" i="13"/>
  <c r="A517" i="13"/>
  <c r="C547" i="1"/>
  <c r="A547" i="1"/>
  <c r="K520" i="14"/>
  <c r="B517" i="13"/>
  <c r="C548" i="1"/>
  <c r="A548" i="1"/>
  <c r="L520" i="14"/>
  <c r="C517" i="13"/>
  <c r="D517" i="13"/>
  <c r="E517" i="13"/>
  <c r="F517" i="13"/>
  <c r="G517" i="13"/>
  <c r="H517" i="13"/>
  <c r="A518" i="13"/>
  <c r="K521" i="14"/>
  <c r="B518" i="13"/>
  <c r="C549" i="1"/>
  <c r="A549" i="1"/>
  <c r="L521" i="14"/>
  <c r="C518" i="13"/>
  <c r="D518" i="13"/>
  <c r="E518" i="13"/>
  <c r="F518" i="13"/>
  <c r="G518" i="13"/>
  <c r="H518" i="13"/>
  <c r="A519" i="13"/>
  <c r="K522" i="14"/>
  <c r="B519" i="13"/>
  <c r="C550" i="1"/>
  <c r="A550" i="1"/>
  <c r="L522" i="14"/>
  <c r="C519" i="13"/>
  <c r="D519" i="13"/>
  <c r="E519" i="13"/>
  <c r="F519" i="13"/>
  <c r="G519" i="13"/>
  <c r="H519" i="13"/>
  <c r="A520" i="13"/>
  <c r="K523" i="14"/>
  <c r="B520" i="13"/>
  <c r="C551" i="1"/>
  <c r="A551" i="1"/>
  <c r="L523" i="14"/>
  <c r="C520" i="13"/>
  <c r="D520" i="13"/>
  <c r="E520" i="13"/>
  <c r="F520" i="13"/>
  <c r="G520" i="13"/>
  <c r="H520" i="13"/>
  <c r="A521" i="13"/>
  <c r="K524" i="14"/>
  <c r="B521" i="13"/>
  <c r="C552" i="1"/>
  <c r="A552" i="1"/>
  <c r="L524" i="14"/>
  <c r="C521" i="13"/>
  <c r="D521" i="13"/>
  <c r="E521" i="13"/>
  <c r="F521" i="13"/>
  <c r="G521" i="13"/>
  <c r="H521" i="13"/>
  <c r="A522" i="13"/>
  <c r="K525" i="14"/>
  <c r="B522" i="13"/>
  <c r="C553" i="1"/>
  <c r="A553" i="1"/>
  <c r="L525" i="14"/>
  <c r="C522" i="13"/>
  <c r="D522" i="13"/>
  <c r="E522" i="13"/>
  <c r="F522" i="13"/>
  <c r="G522" i="13"/>
  <c r="H522" i="13"/>
  <c r="A523" i="13"/>
  <c r="K526" i="14"/>
  <c r="B523" i="13"/>
  <c r="C554" i="1"/>
  <c r="A554" i="1"/>
  <c r="L526" i="14"/>
  <c r="C523" i="13"/>
  <c r="D523" i="13"/>
  <c r="E523" i="13"/>
  <c r="F523" i="13"/>
  <c r="G523" i="13"/>
  <c r="H523" i="13"/>
  <c r="A524" i="13"/>
  <c r="K527" i="14"/>
  <c r="B524" i="13"/>
  <c r="C555" i="1"/>
  <c r="A555" i="1"/>
  <c r="L527" i="14"/>
  <c r="C524" i="13"/>
  <c r="D524" i="13"/>
  <c r="E524" i="13"/>
  <c r="F524" i="13"/>
  <c r="G524" i="13"/>
  <c r="H524" i="13"/>
  <c r="A525" i="13"/>
  <c r="K528" i="14"/>
  <c r="B525" i="13"/>
  <c r="C556" i="1"/>
  <c r="A556" i="1"/>
  <c r="L528" i="14"/>
  <c r="C525" i="13"/>
  <c r="D525" i="13"/>
  <c r="E525" i="13"/>
  <c r="F525" i="13"/>
  <c r="G525" i="13"/>
  <c r="H525" i="13"/>
  <c r="A526" i="13"/>
  <c r="K529" i="14"/>
  <c r="B526" i="13"/>
  <c r="C557" i="1"/>
  <c r="A557" i="1"/>
  <c r="L529" i="14"/>
  <c r="C526" i="13"/>
  <c r="D526" i="13"/>
  <c r="E526" i="13"/>
  <c r="F526" i="13"/>
  <c r="G526" i="13"/>
  <c r="H526" i="13"/>
  <c r="A527" i="13"/>
  <c r="K530" i="14"/>
  <c r="B527" i="13"/>
  <c r="C558" i="1"/>
  <c r="A558" i="1"/>
  <c r="L530" i="14"/>
  <c r="C527" i="13"/>
  <c r="D527" i="13"/>
  <c r="E527" i="13"/>
  <c r="F527" i="13"/>
  <c r="G527" i="13"/>
  <c r="H527" i="13"/>
  <c r="A528" i="13"/>
  <c r="K531" i="14"/>
  <c r="B528" i="13"/>
  <c r="C559" i="1"/>
  <c r="A559" i="1"/>
  <c r="L531" i="14"/>
  <c r="C528" i="13"/>
  <c r="D528" i="13"/>
  <c r="E528" i="13"/>
  <c r="F528" i="13"/>
  <c r="G528" i="13"/>
  <c r="H528" i="13"/>
  <c r="A529" i="13"/>
  <c r="K532" i="14"/>
  <c r="B529" i="13"/>
  <c r="C560" i="1"/>
  <c r="A560" i="1"/>
  <c r="L532" i="14"/>
  <c r="C529" i="13"/>
  <c r="D529" i="13"/>
  <c r="E529" i="13"/>
  <c r="F529" i="13"/>
  <c r="G529" i="13"/>
  <c r="H529" i="13"/>
  <c r="A530" i="13"/>
  <c r="K533" i="14"/>
  <c r="B530" i="13"/>
  <c r="C561" i="1"/>
  <c r="A561" i="1"/>
  <c r="L533" i="14"/>
  <c r="C530" i="13"/>
  <c r="D530" i="13"/>
  <c r="E530" i="13"/>
  <c r="F530" i="13"/>
  <c r="G530" i="13"/>
  <c r="H530" i="13"/>
  <c r="A531" i="13"/>
  <c r="K534" i="14"/>
  <c r="B531" i="13"/>
  <c r="C562" i="1"/>
  <c r="A562" i="1"/>
  <c r="L534" i="14"/>
  <c r="C531" i="13"/>
  <c r="D531" i="13"/>
  <c r="E531" i="13"/>
  <c r="F531" i="13"/>
  <c r="G531" i="13"/>
  <c r="H531" i="13"/>
  <c r="A532" i="13"/>
  <c r="K535" i="14"/>
  <c r="B532" i="13"/>
  <c r="C563" i="1"/>
  <c r="A563" i="1"/>
  <c r="L535" i="14"/>
  <c r="C532" i="13"/>
  <c r="D532" i="13"/>
  <c r="E532" i="13"/>
  <c r="F532" i="13"/>
  <c r="G532" i="13"/>
  <c r="H532" i="13"/>
  <c r="A533" i="13"/>
  <c r="K536" i="14"/>
  <c r="B533" i="13"/>
  <c r="C564" i="1"/>
  <c r="A564" i="1"/>
  <c r="L536" i="14"/>
  <c r="C533" i="13"/>
  <c r="D533" i="13"/>
  <c r="E533" i="13"/>
  <c r="F533" i="13"/>
  <c r="G533" i="13"/>
  <c r="H533" i="13"/>
  <c r="A534" i="13"/>
  <c r="K537" i="14"/>
  <c r="B534" i="13"/>
  <c r="C565" i="1"/>
  <c r="A565" i="1"/>
  <c r="L537" i="14"/>
  <c r="C534" i="13"/>
  <c r="D534" i="13"/>
  <c r="E534" i="13"/>
  <c r="F534" i="13"/>
  <c r="G534" i="13"/>
  <c r="H534" i="13"/>
  <c r="A535" i="13"/>
  <c r="K538" i="14"/>
  <c r="B535" i="13"/>
  <c r="C566" i="1"/>
  <c r="A566" i="1"/>
  <c r="L538" i="14"/>
  <c r="C535" i="13"/>
  <c r="D535" i="13"/>
  <c r="E535" i="13"/>
  <c r="F535" i="13"/>
  <c r="G535" i="13"/>
  <c r="H535" i="13"/>
  <c r="A536" i="13"/>
  <c r="C567" i="1"/>
  <c r="A567" i="1"/>
  <c r="K539" i="14"/>
  <c r="B536" i="13"/>
  <c r="C568" i="1"/>
  <c r="A568" i="1"/>
  <c r="L539" i="14"/>
  <c r="C536" i="13"/>
  <c r="D536" i="13"/>
  <c r="E536" i="13"/>
  <c r="F536" i="13"/>
  <c r="G536" i="13"/>
  <c r="H536" i="13"/>
  <c r="A537" i="13"/>
  <c r="K540" i="14"/>
  <c r="B537" i="13"/>
  <c r="C569" i="1"/>
  <c r="A569" i="1"/>
  <c r="L540" i="14"/>
  <c r="C537" i="13"/>
  <c r="D537" i="13"/>
  <c r="E537" i="13"/>
  <c r="F537" i="13"/>
  <c r="G537" i="13"/>
  <c r="H537" i="13"/>
  <c r="A538" i="13"/>
  <c r="K541" i="14"/>
  <c r="B538" i="13"/>
  <c r="C570" i="1"/>
  <c r="A570" i="1"/>
  <c r="L541" i="14"/>
  <c r="C538" i="13"/>
  <c r="D538" i="13"/>
  <c r="E538" i="13"/>
  <c r="F538" i="13"/>
  <c r="G538" i="13"/>
  <c r="H538" i="13"/>
  <c r="A539" i="13"/>
  <c r="K542" i="14"/>
  <c r="B539" i="13"/>
  <c r="C571" i="1"/>
  <c r="A571" i="1"/>
  <c r="L542" i="14"/>
  <c r="C539" i="13"/>
  <c r="D539" i="13"/>
  <c r="E539" i="13"/>
  <c r="F539" i="13"/>
  <c r="G539" i="13"/>
  <c r="H539" i="13"/>
  <c r="A540" i="13"/>
  <c r="K543" i="14"/>
  <c r="B540" i="13"/>
  <c r="C572" i="1"/>
  <c r="A572" i="1"/>
  <c r="L543" i="14"/>
  <c r="C540" i="13"/>
  <c r="D540" i="13"/>
  <c r="E540" i="13"/>
  <c r="F540" i="13"/>
  <c r="G540" i="13"/>
  <c r="H540" i="13"/>
  <c r="A541" i="13"/>
  <c r="K544" i="14"/>
  <c r="B541" i="13"/>
  <c r="C573" i="1"/>
  <c r="A573" i="1"/>
  <c r="L544" i="14"/>
  <c r="C541" i="13"/>
  <c r="D541" i="13"/>
  <c r="E541" i="13"/>
  <c r="F541" i="13"/>
  <c r="G541" i="13"/>
  <c r="H541" i="13"/>
  <c r="A542" i="13"/>
  <c r="K545" i="14"/>
  <c r="B542" i="13"/>
  <c r="C574" i="1"/>
  <c r="A574" i="1"/>
  <c r="L545" i="14"/>
  <c r="C542" i="13"/>
  <c r="D542" i="13"/>
  <c r="E542" i="13"/>
  <c r="F542" i="13"/>
  <c r="G542" i="13"/>
  <c r="H542" i="13"/>
  <c r="A543" i="13"/>
  <c r="K546" i="14"/>
  <c r="B543" i="13"/>
  <c r="C575" i="1"/>
  <c r="A575" i="1"/>
  <c r="L546" i="14"/>
  <c r="C543" i="13"/>
  <c r="D543" i="13"/>
  <c r="E543" i="13"/>
  <c r="F543" i="13"/>
  <c r="G543" i="13"/>
  <c r="H543" i="13"/>
  <c r="A544" i="13"/>
  <c r="K547" i="14"/>
  <c r="B544" i="13"/>
  <c r="C576" i="1"/>
  <c r="A576" i="1"/>
  <c r="L547" i="14"/>
  <c r="C544" i="13"/>
  <c r="D544" i="13"/>
  <c r="E544" i="13"/>
  <c r="F544" i="13"/>
  <c r="G544" i="13"/>
  <c r="H544" i="13"/>
  <c r="A545" i="13"/>
  <c r="K548" i="14"/>
  <c r="B545" i="13"/>
  <c r="C577" i="1"/>
  <c r="A577" i="1"/>
  <c r="L548" i="14"/>
  <c r="C545" i="13"/>
  <c r="D545" i="13"/>
  <c r="E545" i="13"/>
  <c r="F545" i="13"/>
  <c r="G545" i="13"/>
  <c r="H545" i="13"/>
  <c r="A546" i="13"/>
  <c r="K549" i="14"/>
  <c r="B546" i="13"/>
  <c r="C578" i="1"/>
  <c r="A578" i="1"/>
  <c r="L549" i="14"/>
  <c r="C546" i="13"/>
  <c r="D546" i="13"/>
  <c r="E546" i="13"/>
  <c r="F546" i="13"/>
  <c r="G546" i="13"/>
  <c r="H546" i="13"/>
  <c r="A547" i="13"/>
  <c r="K550" i="14"/>
  <c r="B547" i="13"/>
  <c r="C579" i="1"/>
  <c r="A579" i="1"/>
  <c r="L550" i="14"/>
  <c r="C547" i="13"/>
  <c r="D547" i="13"/>
  <c r="E547" i="13"/>
  <c r="F547" i="13"/>
  <c r="G547" i="13"/>
  <c r="H547" i="13"/>
  <c r="A548" i="13"/>
  <c r="K551" i="14"/>
  <c r="B548" i="13"/>
  <c r="C580" i="1"/>
  <c r="A580" i="1"/>
  <c r="L551" i="14"/>
  <c r="C548" i="13"/>
  <c r="D548" i="13"/>
  <c r="E548" i="13"/>
  <c r="F548" i="13"/>
  <c r="G548" i="13"/>
  <c r="H548" i="13"/>
  <c r="A549" i="13"/>
  <c r="K552" i="14"/>
  <c r="B549" i="13"/>
  <c r="C581" i="1"/>
  <c r="A581" i="1"/>
  <c r="L552" i="14"/>
  <c r="C549" i="13"/>
  <c r="D549" i="13"/>
  <c r="E549" i="13"/>
  <c r="F549" i="13"/>
  <c r="G549" i="13"/>
  <c r="H549" i="13"/>
  <c r="A550" i="13"/>
  <c r="K553" i="14"/>
  <c r="B550" i="13"/>
  <c r="C582" i="1"/>
  <c r="A582" i="1"/>
  <c r="L553" i="14"/>
  <c r="C550" i="13"/>
  <c r="D550" i="13"/>
  <c r="E550" i="13"/>
  <c r="F550" i="13"/>
  <c r="G550" i="13"/>
  <c r="H550" i="13"/>
  <c r="A551" i="13"/>
  <c r="K554" i="14"/>
  <c r="B551" i="13"/>
  <c r="C583" i="1"/>
  <c r="A583" i="1"/>
  <c r="L554" i="14"/>
  <c r="C551" i="13"/>
  <c r="D551" i="13"/>
  <c r="E551" i="13"/>
  <c r="F551" i="13"/>
  <c r="G551" i="13"/>
  <c r="H551" i="13"/>
  <c r="A552" i="13"/>
  <c r="K555" i="14"/>
  <c r="B552" i="13"/>
  <c r="C584" i="1"/>
  <c r="A584" i="1"/>
  <c r="L555" i="14"/>
  <c r="C552" i="13"/>
  <c r="D552" i="13"/>
  <c r="E552" i="13"/>
  <c r="F552" i="13"/>
  <c r="G552" i="13"/>
  <c r="H552" i="13"/>
  <c r="A553" i="13"/>
  <c r="K556" i="14"/>
  <c r="B553" i="13"/>
  <c r="C585" i="1"/>
  <c r="A585" i="1"/>
  <c r="L556" i="14"/>
  <c r="C553" i="13"/>
  <c r="D553" i="13"/>
  <c r="E553" i="13"/>
  <c r="F553" i="13"/>
  <c r="G553" i="13"/>
  <c r="H553" i="13"/>
  <c r="A554" i="13"/>
  <c r="K557" i="14"/>
  <c r="B554" i="13"/>
  <c r="C586" i="1"/>
  <c r="A586" i="1"/>
  <c r="L557" i="14"/>
  <c r="C554" i="13"/>
  <c r="D554" i="13"/>
  <c r="E554" i="13"/>
  <c r="F554" i="13"/>
  <c r="G554" i="13"/>
  <c r="H554" i="13"/>
  <c r="A555" i="13"/>
  <c r="C587" i="1"/>
  <c r="A587" i="1"/>
  <c r="K558" i="14"/>
  <c r="B555" i="13"/>
  <c r="C588" i="1"/>
  <c r="A588" i="1"/>
  <c r="L558" i="14"/>
  <c r="C555" i="13"/>
  <c r="D555" i="13"/>
  <c r="E555" i="13"/>
  <c r="F555" i="13"/>
  <c r="G555" i="13"/>
  <c r="H555" i="13"/>
  <c r="A556" i="13"/>
  <c r="K559" i="14"/>
  <c r="B556" i="13"/>
  <c r="C589" i="1"/>
  <c r="A589" i="1"/>
  <c r="L559" i="14"/>
  <c r="C556" i="13"/>
  <c r="D556" i="13"/>
  <c r="E556" i="13"/>
  <c r="F556" i="13"/>
  <c r="G556" i="13"/>
  <c r="H556" i="13"/>
  <c r="A557" i="13"/>
  <c r="K560" i="14"/>
  <c r="B557" i="13"/>
  <c r="C590" i="1"/>
  <c r="A590" i="1"/>
  <c r="L560" i="14"/>
  <c r="C557" i="13"/>
  <c r="D557" i="13"/>
  <c r="E557" i="13"/>
  <c r="F557" i="13"/>
  <c r="G557" i="13"/>
  <c r="H557" i="13"/>
  <c r="A558" i="13"/>
  <c r="K561" i="14"/>
  <c r="B558" i="13"/>
  <c r="C591" i="1"/>
  <c r="A591" i="1"/>
  <c r="L561" i="14"/>
  <c r="C558" i="13"/>
  <c r="D558" i="13"/>
  <c r="E558" i="13"/>
  <c r="F558" i="13"/>
  <c r="G558" i="13"/>
  <c r="H558" i="13"/>
  <c r="A559" i="13"/>
  <c r="K562" i="14"/>
  <c r="B559" i="13"/>
  <c r="C592" i="1"/>
  <c r="A592" i="1"/>
  <c r="L562" i="14"/>
  <c r="C559" i="13"/>
  <c r="D559" i="13"/>
  <c r="E559" i="13"/>
  <c r="F559" i="13"/>
  <c r="G559" i="13"/>
  <c r="H559" i="13"/>
  <c r="A560" i="13"/>
  <c r="K563" i="14"/>
  <c r="B560" i="13"/>
  <c r="C593" i="1"/>
  <c r="A593" i="1"/>
  <c r="L563" i="14"/>
  <c r="C560" i="13"/>
  <c r="D560" i="13"/>
  <c r="E560" i="13"/>
  <c r="F560" i="13"/>
  <c r="G560" i="13"/>
  <c r="H560" i="13"/>
  <c r="A561" i="13"/>
  <c r="K564" i="14"/>
  <c r="B561" i="13"/>
  <c r="C594" i="1"/>
  <c r="A594" i="1"/>
  <c r="L564" i="14"/>
  <c r="C561" i="13"/>
  <c r="D561" i="13"/>
  <c r="E561" i="13"/>
  <c r="F561" i="13"/>
  <c r="G561" i="13"/>
  <c r="H561" i="13"/>
  <c r="A562" i="13"/>
  <c r="K565" i="14"/>
  <c r="B562" i="13"/>
  <c r="C595" i="1"/>
  <c r="A595" i="1"/>
  <c r="L565" i="14"/>
  <c r="C562" i="13"/>
  <c r="D562" i="13"/>
  <c r="E562" i="13"/>
  <c r="F562" i="13"/>
  <c r="G562" i="13"/>
  <c r="H562" i="13"/>
  <c r="A563" i="13"/>
  <c r="K566" i="14"/>
  <c r="B563" i="13"/>
  <c r="C596" i="1"/>
  <c r="A596" i="1"/>
  <c r="L566" i="14"/>
  <c r="C563" i="13"/>
  <c r="D563" i="13"/>
  <c r="E563" i="13"/>
  <c r="F563" i="13"/>
  <c r="G563" i="13"/>
  <c r="H563" i="13"/>
  <c r="A564" i="13"/>
  <c r="K567" i="14"/>
  <c r="B564" i="13"/>
  <c r="C597" i="1"/>
  <c r="A597" i="1"/>
  <c r="L567" i="14"/>
  <c r="C564" i="13"/>
  <c r="D564" i="13"/>
  <c r="E564" i="13"/>
  <c r="F564" i="13"/>
  <c r="G564" i="13"/>
  <c r="H564" i="13"/>
  <c r="A565" i="13"/>
  <c r="K568" i="14"/>
  <c r="B565" i="13"/>
  <c r="C598" i="1"/>
  <c r="A598" i="1"/>
  <c r="L568" i="14"/>
  <c r="C565" i="13"/>
  <c r="D565" i="13"/>
  <c r="E565" i="13"/>
  <c r="F565" i="13"/>
  <c r="G565" i="13"/>
  <c r="H565" i="13"/>
  <c r="A566" i="13"/>
  <c r="K569" i="14"/>
  <c r="B566" i="13"/>
  <c r="C599" i="1"/>
  <c r="A599" i="1"/>
  <c r="L569" i="14"/>
  <c r="C566" i="13"/>
  <c r="D566" i="13"/>
  <c r="E566" i="13"/>
  <c r="F566" i="13"/>
  <c r="G566" i="13"/>
  <c r="H566" i="13"/>
  <c r="A567" i="13"/>
  <c r="K570" i="14"/>
  <c r="B567" i="13"/>
  <c r="C600" i="1"/>
  <c r="A600" i="1"/>
  <c r="L570" i="14"/>
  <c r="C567" i="13"/>
  <c r="D567" i="13"/>
  <c r="E567" i="13"/>
  <c r="F567" i="13"/>
  <c r="G567" i="13"/>
  <c r="H567" i="13"/>
  <c r="A568" i="13"/>
  <c r="K571" i="14"/>
  <c r="B568" i="13"/>
  <c r="C601" i="1"/>
  <c r="A601" i="1"/>
  <c r="L571" i="14"/>
  <c r="C568" i="13"/>
  <c r="D568" i="13"/>
  <c r="E568" i="13"/>
  <c r="F568" i="13"/>
  <c r="G568" i="13"/>
  <c r="H568" i="13"/>
  <c r="A569" i="13"/>
  <c r="K572" i="14"/>
  <c r="B569" i="13"/>
  <c r="C602" i="1"/>
  <c r="A602" i="1"/>
  <c r="L572" i="14"/>
  <c r="C569" i="13"/>
  <c r="D569" i="13"/>
  <c r="E569" i="13"/>
  <c r="F569" i="13"/>
  <c r="G569" i="13"/>
  <c r="H569" i="13"/>
  <c r="A570" i="13"/>
  <c r="K573" i="14"/>
  <c r="B570" i="13"/>
  <c r="C603" i="1"/>
  <c r="A603" i="1"/>
  <c r="L573" i="14"/>
  <c r="C570" i="13"/>
  <c r="D570" i="13"/>
  <c r="E570" i="13"/>
  <c r="F570" i="13"/>
  <c r="G570" i="13"/>
  <c r="H570" i="13"/>
  <c r="A571" i="13"/>
  <c r="K574" i="14"/>
  <c r="B571" i="13"/>
  <c r="C604" i="1"/>
  <c r="A604" i="1"/>
  <c r="L574" i="14"/>
  <c r="C571" i="13"/>
  <c r="D571" i="13"/>
  <c r="E571" i="13"/>
  <c r="F571" i="13"/>
  <c r="G571" i="13"/>
  <c r="H571" i="13"/>
  <c r="A572" i="13"/>
  <c r="K575" i="14"/>
  <c r="B572" i="13"/>
  <c r="C605" i="1"/>
  <c r="A605" i="1"/>
  <c r="L575" i="14"/>
  <c r="C572" i="13"/>
  <c r="D572" i="13"/>
  <c r="E572" i="13"/>
  <c r="F572" i="13"/>
  <c r="G572" i="13"/>
  <c r="H572" i="13"/>
  <c r="A573" i="13"/>
  <c r="K576" i="14"/>
  <c r="B573" i="13"/>
  <c r="C606" i="1"/>
  <c r="A606" i="1"/>
  <c r="L576" i="14"/>
  <c r="C573" i="13"/>
  <c r="D573" i="13"/>
  <c r="E573" i="13"/>
  <c r="F573" i="13"/>
  <c r="G573" i="13"/>
  <c r="H573" i="13"/>
  <c r="A574" i="13"/>
  <c r="C607" i="1"/>
  <c r="A607" i="1"/>
  <c r="K577" i="14"/>
  <c r="B574" i="13"/>
  <c r="C608" i="1"/>
  <c r="A608" i="1"/>
  <c r="L577" i="14"/>
  <c r="C574" i="13"/>
  <c r="D574" i="13"/>
  <c r="E574" i="13"/>
  <c r="F574" i="13"/>
  <c r="G574" i="13"/>
  <c r="H574" i="13"/>
  <c r="A575" i="13"/>
  <c r="K578" i="14"/>
  <c r="B575" i="13"/>
  <c r="C609" i="1"/>
  <c r="A609" i="1"/>
  <c r="L578" i="14"/>
  <c r="C575" i="13"/>
  <c r="D575" i="13"/>
  <c r="E575" i="13"/>
  <c r="F575" i="13"/>
  <c r="G575" i="13"/>
  <c r="H575" i="13"/>
  <c r="A576" i="13"/>
  <c r="K579" i="14"/>
  <c r="B576" i="13"/>
  <c r="C610" i="1"/>
  <c r="A610" i="1"/>
  <c r="L579" i="14"/>
  <c r="C576" i="13"/>
  <c r="D576" i="13"/>
  <c r="E576" i="13"/>
  <c r="F576" i="13"/>
  <c r="G576" i="13"/>
  <c r="H576" i="13"/>
  <c r="A577" i="13"/>
  <c r="K580" i="14"/>
  <c r="B577" i="13"/>
  <c r="C611" i="1"/>
  <c r="A611" i="1"/>
  <c r="L580" i="14"/>
  <c r="C577" i="13"/>
  <c r="D577" i="13"/>
  <c r="E577" i="13"/>
  <c r="F577" i="13"/>
  <c r="G577" i="13"/>
  <c r="H577" i="13"/>
  <c r="A578" i="13"/>
  <c r="K581" i="14"/>
  <c r="B578" i="13"/>
  <c r="C612" i="1"/>
  <c r="A612" i="1"/>
  <c r="L581" i="14"/>
  <c r="C578" i="13"/>
  <c r="D578" i="13"/>
  <c r="E578" i="13"/>
  <c r="F578" i="13"/>
  <c r="G578" i="13"/>
  <c r="H578" i="13"/>
  <c r="A579" i="13"/>
  <c r="K582" i="14"/>
  <c r="B579" i="13"/>
  <c r="C613" i="1"/>
  <c r="A613" i="1"/>
  <c r="L582" i="14"/>
  <c r="C579" i="13"/>
  <c r="D579" i="13"/>
  <c r="E579" i="13"/>
  <c r="F579" i="13"/>
  <c r="G579" i="13"/>
  <c r="H579" i="13"/>
  <c r="A580" i="13"/>
  <c r="K583" i="14"/>
  <c r="B580" i="13"/>
  <c r="C614" i="1"/>
  <c r="A614" i="1"/>
  <c r="L583" i="14"/>
  <c r="C580" i="13"/>
  <c r="D580" i="13"/>
  <c r="E580" i="13"/>
  <c r="F580" i="13"/>
  <c r="G580" i="13"/>
  <c r="H580" i="13"/>
  <c r="A581" i="13"/>
  <c r="K584" i="14"/>
  <c r="B581" i="13"/>
  <c r="C615" i="1"/>
  <c r="A615" i="1"/>
  <c r="L584" i="14"/>
  <c r="C581" i="13"/>
  <c r="D581" i="13"/>
  <c r="E581" i="13"/>
  <c r="F581" i="13"/>
  <c r="G581" i="13"/>
  <c r="H581" i="13"/>
  <c r="A582" i="13"/>
  <c r="K585" i="14"/>
  <c r="B582" i="13"/>
  <c r="C616" i="1"/>
  <c r="A616" i="1"/>
  <c r="L585" i="14"/>
  <c r="C582" i="13"/>
  <c r="D582" i="13"/>
  <c r="E582" i="13"/>
  <c r="F582" i="13"/>
  <c r="G582" i="13"/>
  <c r="H582" i="13"/>
  <c r="A583" i="13"/>
  <c r="K586" i="14"/>
  <c r="B583" i="13"/>
  <c r="C617" i="1"/>
  <c r="A617" i="1"/>
  <c r="L586" i="14"/>
  <c r="C583" i="13"/>
  <c r="D583" i="13"/>
  <c r="E583" i="13"/>
  <c r="F583" i="13"/>
  <c r="G583" i="13"/>
  <c r="H583" i="13"/>
  <c r="A584" i="13"/>
  <c r="K587" i="14"/>
  <c r="B584" i="13"/>
  <c r="C618" i="1"/>
  <c r="A618" i="1"/>
  <c r="L587" i="14"/>
  <c r="C584" i="13"/>
  <c r="D584" i="13"/>
  <c r="E584" i="13"/>
  <c r="F584" i="13"/>
  <c r="G584" i="13"/>
  <c r="H584" i="13"/>
  <c r="A585" i="13"/>
  <c r="K588" i="14"/>
  <c r="B585" i="13"/>
  <c r="C619" i="1"/>
  <c r="A619" i="1"/>
  <c r="L588" i="14"/>
  <c r="C585" i="13"/>
  <c r="D585" i="13"/>
  <c r="E585" i="13"/>
  <c r="F585" i="13"/>
  <c r="G585" i="13"/>
  <c r="H585" i="13"/>
  <c r="A586" i="13"/>
  <c r="K589" i="14"/>
  <c r="B586" i="13"/>
  <c r="C620" i="1"/>
  <c r="A620" i="1"/>
  <c r="L589" i="14"/>
  <c r="C586" i="13"/>
  <c r="D586" i="13"/>
  <c r="E586" i="13"/>
  <c r="F586" i="13"/>
  <c r="G586" i="13"/>
  <c r="H586" i="13"/>
  <c r="A587" i="13"/>
  <c r="K590" i="14"/>
  <c r="B587" i="13"/>
  <c r="C621" i="1"/>
  <c r="A621" i="1"/>
  <c r="L590" i="14"/>
  <c r="C587" i="13"/>
  <c r="D587" i="13"/>
  <c r="E587" i="13"/>
  <c r="F587" i="13"/>
  <c r="G587" i="13"/>
  <c r="H587" i="13"/>
  <c r="A588" i="13"/>
  <c r="K591" i="14"/>
  <c r="B588" i="13"/>
  <c r="C622" i="1"/>
  <c r="A622" i="1"/>
  <c r="L591" i="14"/>
  <c r="C588" i="13"/>
  <c r="D588" i="13"/>
  <c r="E588" i="13"/>
  <c r="F588" i="13"/>
  <c r="G588" i="13"/>
  <c r="H588" i="13"/>
  <c r="A589" i="13"/>
  <c r="K592" i="14"/>
  <c r="B589" i="13"/>
  <c r="C623" i="1"/>
  <c r="A623" i="1"/>
  <c r="L592" i="14"/>
  <c r="C589" i="13"/>
  <c r="D589" i="13"/>
  <c r="E589" i="13"/>
  <c r="F589" i="13"/>
  <c r="G589" i="13"/>
  <c r="H589" i="13"/>
  <c r="A590" i="13"/>
  <c r="K593" i="14"/>
  <c r="B590" i="13"/>
  <c r="C624" i="1"/>
  <c r="A624" i="1"/>
  <c r="L593" i="14"/>
  <c r="C590" i="13"/>
  <c r="D590" i="13"/>
  <c r="E590" i="13"/>
  <c r="F590" i="13"/>
  <c r="G590" i="13"/>
  <c r="H590" i="13"/>
  <c r="A591" i="13"/>
  <c r="K594" i="14"/>
  <c r="B591" i="13"/>
  <c r="C625" i="1"/>
  <c r="A625" i="1"/>
  <c r="L594" i="14"/>
  <c r="C591" i="13"/>
  <c r="D591" i="13"/>
  <c r="E591" i="13"/>
  <c r="F591" i="13"/>
  <c r="G591" i="13"/>
  <c r="H591" i="13"/>
  <c r="A592" i="13"/>
  <c r="K595" i="14"/>
  <c r="B592" i="13"/>
  <c r="C626" i="1"/>
  <c r="A626" i="1"/>
  <c r="L595" i="14"/>
  <c r="C592" i="13"/>
  <c r="D592" i="13"/>
  <c r="E592" i="13"/>
  <c r="F592" i="13"/>
  <c r="G592" i="13"/>
  <c r="H592" i="13"/>
  <c r="A593" i="13"/>
  <c r="C627" i="1"/>
  <c r="A627" i="1"/>
  <c r="K596" i="14"/>
  <c r="B593" i="13"/>
  <c r="C628" i="1"/>
  <c r="A628" i="1"/>
  <c r="L596" i="14"/>
  <c r="C593" i="13"/>
  <c r="D593" i="13"/>
  <c r="E593" i="13"/>
  <c r="F593" i="13"/>
  <c r="G593" i="13"/>
  <c r="H593" i="13"/>
  <c r="A594" i="13"/>
  <c r="K597" i="14"/>
  <c r="B594" i="13"/>
  <c r="C629" i="1"/>
  <c r="A629" i="1"/>
  <c r="L597" i="14"/>
  <c r="C594" i="13"/>
  <c r="D594" i="13"/>
  <c r="E594" i="13"/>
  <c r="F594" i="13"/>
  <c r="G594" i="13"/>
  <c r="H594" i="13"/>
  <c r="A595" i="13"/>
  <c r="K598" i="14"/>
  <c r="B595" i="13"/>
  <c r="C630" i="1"/>
  <c r="A630" i="1"/>
  <c r="L598" i="14"/>
  <c r="C595" i="13"/>
  <c r="D595" i="13"/>
  <c r="E595" i="13"/>
  <c r="F595" i="13"/>
  <c r="G595" i="13"/>
  <c r="H595" i="13"/>
  <c r="A596" i="13"/>
  <c r="K599" i="14"/>
  <c r="B596" i="13"/>
  <c r="C631" i="1"/>
  <c r="A631" i="1"/>
  <c r="L599" i="14"/>
  <c r="C596" i="13"/>
  <c r="D596" i="13"/>
  <c r="E596" i="13"/>
  <c r="F596" i="13"/>
  <c r="G596" i="13"/>
  <c r="H596" i="13"/>
  <c r="A597" i="13"/>
  <c r="K600" i="14"/>
  <c r="B597" i="13"/>
  <c r="C632" i="1"/>
  <c r="A632" i="1"/>
  <c r="L600" i="14"/>
  <c r="C597" i="13"/>
  <c r="D597" i="13"/>
  <c r="E597" i="13"/>
  <c r="F597" i="13"/>
  <c r="G597" i="13"/>
  <c r="H597" i="13"/>
  <c r="A598" i="13"/>
  <c r="K601" i="14"/>
  <c r="B598" i="13"/>
  <c r="C633" i="1"/>
  <c r="A633" i="1"/>
  <c r="L601" i="14"/>
  <c r="C598" i="13"/>
  <c r="D598" i="13"/>
  <c r="E598" i="13"/>
  <c r="F598" i="13"/>
  <c r="G598" i="13"/>
  <c r="H598" i="13"/>
  <c r="A599" i="13"/>
  <c r="K602" i="14"/>
  <c r="B599" i="13"/>
  <c r="C634" i="1"/>
  <c r="A634" i="1"/>
  <c r="L602" i="14"/>
  <c r="C599" i="13"/>
  <c r="D599" i="13"/>
  <c r="E599" i="13"/>
  <c r="F599" i="13"/>
  <c r="G599" i="13"/>
  <c r="H599" i="13"/>
  <c r="A600" i="13"/>
  <c r="K603" i="14"/>
  <c r="B600" i="13"/>
  <c r="C635" i="1"/>
  <c r="A635" i="1"/>
  <c r="L603" i="14"/>
  <c r="C600" i="13"/>
  <c r="D600" i="13"/>
  <c r="E600" i="13"/>
  <c r="F600" i="13"/>
  <c r="G600" i="13"/>
  <c r="H600" i="13"/>
  <c r="A601" i="13"/>
  <c r="K604" i="14"/>
  <c r="B601" i="13"/>
  <c r="C636" i="1"/>
  <c r="A636" i="1"/>
  <c r="L604" i="14"/>
  <c r="C601" i="13"/>
  <c r="D601" i="13"/>
  <c r="E601" i="13"/>
  <c r="F601" i="13"/>
  <c r="G601" i="13"/>
  <c r="H601" i="13"/>
  <c r="A602" i="13"/>
  <c r="K605" i="14"/>
  <c r="B602" i="13"/>
  <c r="C637" i="1"/>
  <c r="A637" i="1"/>
  <c r="L605" i="14"/>
  <c r="C602" i="13"/>
  <c r="D602" i="13"/>
  <c r="E602" i="13"/>
  <c r="F602" i="13"/>
  <c r="G602" i="13"/>
  <c r="H602" i="13"/>
  <c r="A603" i="13"/>
  <c r="K606" i="14"/>
  <c r="B603" i="13"/>
  <c r="C638" i="1"/>
  <c r="A638" i="1"/>
  <c r="L606" i="14"/>
  <c r="C603" i="13"/>
  <c r="D603" i="13"/>
  <c r="E603" i="13"/>
  <c r="F603" i="13"/>
  <c r="G603" i="13"/>
  <c r="H603" i="13"/>
  <c r="A604" i="13"/>
  <c r="K607" i="14"/>
  <c r="B604" i="13"/>
  <c r="C639" i="1"/>
  <c r="A639" i="1"/>
  <c r="L607" i="14"/>
  <c r="C604" i="13"/>
  <c r="D604" i="13"/>
  <c r="E604" i="13"/>
  <c r="F604" i="13"/>
  <c r="G604" i="13"/>
  <c r="H604" i="13"/>
  <c r="A605" i="13"/>
  <c r="K608" i="14"/>
  <c r="B605" i="13"/>
  <c r="C640" i="1"/>
  <c r="A640" i="1"/>
  <c r="L608" i="14"/>
  <c r="C605" i="13"/>
  <c r="D605" i="13"/>
  <c r="E605" i="13"/>
  <c r="F605" i="13"/>
  <c r="G605" i="13"/>
  <c r="H605" i="13"/>
  <c r="A606" i="13"/>
  <c r="K609" i="14"/>
  <c r="B606" i="13"/>
  <c r="C641" i="1"/>
  <c r="A641" i="1"/>
  <c r="L609" i="14"/>
  <c r="C606" i="13"/>
  <c r="D606" i="13"/>
  <c r="E606" i="13"/>
  <c r="F606" i="13"/>
  <c r="G606" i="13"/>
  <c r="H606" i="13"/>
  <c r="A607" i="13"/>
  <c r="K610" i="14"/>
  <c r="B607" i="13"/>
  <c r="C642" i="1"/>
  <c r="A642" i="1"/>
  <c r="L610" i="14"/>
  <c r="C607" i="13"/>
  <c r="D607" i="13"/>
  <c r="E607" i="13"/>
  <c r="F607" i="13"/>
  <c r="G607" i="13"/>
  <c r="H607" i="13"/>
  <c r="A608" i="13"/>
  <c r="K611" i="14"/>
  <c r="B608" i="13"/>
  <c r="C643" i="1"/>
  <c r="A643" i="1"/>
  <c r="L611" i="14"/>
  <c r="C608" i="13"/>
  <c r="D608" i="13"/>
  <c r="E608" i="13"/>
  <c r="F608" i="13"/>
  <c r="G608" i="13"/>
  <c r="H608" i="13"/>
  <c r="A609" i="13"/>
  <c r="K612" i="14"/>
  <c r="B609" i="13"/>
  <c r="C644" i="1"/>
  <c r="A644" i="1"/>
  <c r="L612" i="14"/>
  <c r="C609" i="13"/>
  <c r="D609" i="13"/>
  <c r="E609" i="13"/>
  <c r="F609" i="13"/>
  <c r="G609" i="13"/>
  <c r="H609" i="13"/>
  <c r="A610" i="13"/>
  <c r="K613" i="14"/>
  <c r="B610" i="13"/>
  <c r="C645" i="1"/>
  <c r="A645" i="1"/>
  <c r="L613" i="14"/>
  <c r="C610" i="13"/>
  <c r="D610" i="13"/>
  <c r="E610" i="13"/>
  <c r="F610" i="13"/>
  <c r="G610" i="13"/>
  <c r="H610" i="13"/>
  <c r="A611" i="13"/>
  <c r="K614" i="14"/>
  <c r="B611" i="13"/>
  <c r="C646" i="1"/>
  <c r="A646" i="1"/>
  <c r="L614" i="14"/>
  <c r="C611" i="13"/>
  <c r="D611" i="13"/>
  <c r="E611" i="13"/>
  <c r="F611" i="13"/>
  <c r="G611" i="13"/>
  <c r="H611" i="13"/>
  <c r="A612" i="13"/>
  <c r="C647" i="1"/>
  <c r="A647" i="1"/>
  <c r="K615" i="14"/>
  <c r="B612" i="13"/>
  <c r="C648" i="1"/>
  <c r="A648" i="1"/>
  <c r="L615" i="14"/>
  <c r="C612" i="13"/>
  <c r="D612" i="13"/>
  <c r="E612" i="13"/>
  <c r="F612" i="13"/>
  <c r="G612" i="13"/>
  <c r="H612" i="13"/>
  <c r="A613" i="13"/>
  <c r="K616" i="14"/>
  <c r="B613" i="13"/>
  <c r="C649" i="1"/>
  <c r="A649" i="1"/>
  <c r="L616" i="14"/>
  <c r="C613" i="13"/>
  <c r="D613" i="13"/>
  <c r="E613" i="13"/>
  <c r="F613" i="13"/>
  <c r="G613" i="13"/>
  <c r="H613" i="13"/>
  <c r="A614" i="13"/>
  <c r="K617" i="14"/>
  <c r="B614" i="13"/>
  <c r="C650" i="1"/>
  <c r="A650" i="1"/>
  <c r="L617" i="14"/>
  <c r="C614" i="13"/>
  <c r="D614" i="13"/>
  <c r="E614" i="13"/>
  <c r="F614" i="13"/>
  <c r="G614" i="13"/>
  <c r="H614" i="13"/>
  <c r="A615" i="13"/>
  <c r="K618" i="14"/>
  <c r="B615" i="13"/>
  <c r="C651" i="1"/>
  <c r="A651" i="1"/>
  <c r="L618" i="14"/>
  <c r="C615" i="13"/>
  <c r="D615" i="13"/>
  <c r="E615" i="13"/>
  <c r="F615" i="13"/>
  <c r="G615" i="13"/>
  <c r="H615" i="13"/>
  <c r="A616" i="13"/>
  <c r="K619" i="14"/>
  <c r="B616" i="13"/>
  <c r="C652" i="1"/>
  <c r="A652" i="1"/>
  <c r="L619" i="14"/>
  <c r="C616" i="13"/>
  <c r="D616" i="13"/>
  <c r="E616" i="13"/>
  <c r="F616" i="13"/>
  <c r="G616" i="13"/>
  <c r="H616" i="13"/>
  <c r="A617" i="13"/>
  <c r="K620" i="14"/>
  <c r="B617" i="13"/>
  <c r="C653" i="1"/>
  <c r="A653" i="1"/>
  <c r="L620" i="14"/>
  <c r="C617" i="13"/>
  <c r="D617" i="13"/>
  <c r="E617" i="13"/>
  <c r="F617" i="13"/>
  <c r="G617" i="13"/>
  <c r="H617" i="13"/>
  <c r="A618" i="13"/>
  <c r="K621" i="14"/>
  <c r="B618" i="13"/>
  <c r="C654" i="1"/>
  <c r="A654" i="1"/>
  <c r="L621" i="14"/>
  <c r="C618" i="13"/>
  <c r="D618" i="13"/>
  <c r="E618" i="13"/>
  <c r="F618" i="13"/>
  <c r="G618" i="13"/>
  <c r="H618" i="13"/>
  <c r="A619" i="13"/>
  <c r="K622" i="14"/>
  <c r="B619" i="13"/>
  <c r="C655" i="1"/>
  <c r="A655" i="1"/>
  <c r="L622" i="14"/>
  <c r="C619" i="13"/>
  <c r="D619" i="13"/>
  <c r="E619" i="13"/>
  <c r="F619" i="13"/>
  <c r="G619" i="13"/>
  <c r="H619" i="13"/>
  <c r="A620" i="13"/>
  <c r="K623" i="14"/>
  <c r="B620" i="13"/>
  <c r="C656" i="1"/>
  <c r="A656" i="1"/>
  <c r="L623" i="14"/>
  <c r="C620" i="13"/>
  <c r="D620" i="13"/>
  <c r="E620" i="13"/>
  <c r="F620" i="13"/>
  <c r="G620" i="13"/>
  <c r="H620" i="13"/>
  <c r="A621" i="13"/>
  <c r="K624" i="14"/>
  <c r="B621" i="13"/>
  <c r="C657" i="1"/>
  <c r="A657" i="1"/>
  <c r="L624" i="14"/>
  <c r="C621" i="13"/>
  <c r="D621" i="13"/>
  <c r="E621" i="13"/>
  <c r="F621" i="13"/>
  <c r="G621" i="13"/>
  <c r="H621" i="13"/>
  <c r="A622" i="13"/>
  <c r="K625" i="14"/>
  <c r="B622" i="13"/>
  <c r="C658" i="1"/>
  <c r="A658" i="1"/>
  <c r="L625" i="14"/>
  <c r="C622" i="13"/>
  <c r="D622" i="13"/>
  <c r="E622" i="13"/>
  <c r="F622" i="13"/>
  <c r="G622" i="13"/>
  <c r="H622" i="13"/>
  <c r="A623" i="13"/>
  <c r="K626" i="14"/>
  <c r="B623" i="13"/>
  <c r="C659" i="1"/>
  <c r="A659" i="1"/>
  <c r="L626" i="14"/>
  <c r="C623" i="13"/>
  <c r="D623" i="13"/>
  <c r="E623" i="13"/>
  <c r="F623" i="13"/>
  <c r="G623" i="13"/>
  <c r="H623" i="13"/>
  <c r="A624" i="13"/>
  <c r="K627" i="14"/>
  <c r="B624" i="13"/>
  <c r="C660" i="1"/>
  <c r="A660" i="1"/>
  <c r="L627" i="14"/>
  <c r="C624" i="13"/>
  <c r="D624" i="13"/>
  <c r="E624" i="13"/>
  <c r="F624" i="13"/>
  <c r="G624" i="13"/>
  <c r="H624" i="13"/>
  <c r="A625" i="13"/>
  <c r="K628" i="14"/>
  <c r="B625" i="13"/>
  <c r="C661" i="1"/>
  <c r="A661" i="1"/>
  <c r="L628" i="14"/>
  <c r="C625" i="13"/>
  <c r="D625" i="13"/>
  <c r="E625" i="13"/>
  <c r="F625" i="13"/>
  <c r="G625" i="13"/>
  <c r="H625" i="13"/>
  <c r="A626" i="13"/>
  <c r="K629" i="14"/>
  <c r="B626" i="13"/>
  <c r="C662" i="1"/>
  <c r="A662" i="1"/>
  <c r="L629" i="14"/>
  <c r="C626" i="13"/>
  <c r="D626" i="13"/>
  <c r="E626" i="13"/>
  <c r="F626" i="13"/>
  <c r="G626" i="13"/>
  <c r="H626" i="13"/>
  <c r="A627" i="13"/>
  <c r="K630" i="14"/>
  <c r="B627" i="13"/>
  <c r="C663" i="1"/>
  <c r="A663" i="1"/>
  <c r="L630" i="14"/>
  <c r="C627" i="13"/>
  <c r="D627" i="13"/>
  <c r="E627" i="13"/>
  <c r="F627" i="13"/>
  <c r="G627" i="13"/>
  <c r="H627" i="13"/>
  <c r="A628" i="13"/>
  <c r="K631" i="14"/>
  <c r="B628" i="13"/>
  <c r="C664" i="1"/>
  <c r="A664" i="1"/>
  <c r="L631" i="14"/>
  <c r="C628" i="13"/>
  <c r="D628" i="13"/>
  <c r="E628" i="13"/>
  <c r="F628" i="13"/>
  <c r="G628" i="13"/>
  <c r="H628" i="13"/>
  <c r="A629" i="13"/>
  <c r="K632" i="14"/>
  <c r="B629" i="13"/>
  <c r="C665" i="1"/>
  <c r="A665" i="1"/>
  <c r="L632" i="14"/>
  <c r="C629" i="13"/>
  <c r="D629" i="13"/>
  <c r="E629" i="13"/>
  <c r="F629" i="13"/>
  <c r="G629" i="13"/>
  <c r="H629" i="13"/>
  <c r="A630" i="13"/>
  <c r="K633" i="14"/>
  <c r="B630" i="13"/>
  <c r="C666" i="1"/>
  <c r="A666" i="1"/>
  <c r="L633" i="14"/>
  <c r="C630" i="13"/>
  <c r="D630" i="13"/>
  <c r="E630" i="13"/>
  <c r="F630" i="13"/>
  <c r="G630" i="13"/>
  <c r="H630" i="13"/>
  <c r="A631" i="13"/>
  <c r="C667" i="1"/>
  <c r="A667" i="1"/>
  <c r="K634" i="14"/>
  <c r="B631" i="13"/>
  <c r="C668" i="1"/>
  <c r="A668" i="1"/>
  <c r="L634" i="14"/>
  <c r="C631" i="13"/>
  <c r="D631" i="13"/>
  <c r="E631" i="13"/>
  <c r="F631" i="13"/>
  <c r="G631" i="13"/>
  <c r="H631" i="13"/>
  <c r="A632" i="13"/>
  <c r="K635" i="14"/>
  <c r="B632" i="13"/>
  <c r="C669" i="1"/>
  <c r="A669" i="1"/>
  <c r="L635" i="14"/>
  <c r="C632" i="13"/>
  <c r="D632" i="13"/>
  <c r="E632" i="13"/>
  <c r="F632" i="13"/>
  <c r="G632" i="13"/>
  <c r="H632" i="13"/>
  <c r="A633" i="13"/>
  <c r="K636" i="14"/>
  <c r="B633" i="13"/>
  <c r="C670" i="1"/>
  <c r="A670" i="1"/>
  <c r="L636" i="14"/>
  <c r="C633" i="13"/>
  <c r="D633" i="13"/>
  <c r="E633" i="13"/>
  <c r="F633" i="13"/>
  <c r="G633" i="13"/>
  <c r="H633" i="13"/>
  <c r="A634" i="13"/>
  <c r="K637" i="14"/>
  <c r="B634" i="13"/>
  <c r="C671" i="1"/>
  <c r="A671" i="1"/>
  <c r="L637" i="14"/>
  <c r="C634" i="13"/>
  <c r="D634" i="13"/>
  <c r="E634" i="13"/>
  <c r="F634" i="13"/>
  <c r="G634" i="13"/>
  <c r="H634" i="13"/>
  <c r="A635" i="13"/>
  <c r="K638" i="14"/>
  <c r="B635" i="13"/>
  <c r="C672" i="1"/>
  <c r="A672" i="1"/>
  <c r="L638" i="14"/>
  <c r="C635" i="13"/>
  <c r="D635" i="13"/>
  <c r="E635" i="13"/>
  <c r="F635" i="13"/>
  <c r="G635" i="13"/>
  <c r="H635" i="13"/>
  <c r="A636" i="13"/>
  <c r="K639" i="14"/>
  <c r="B636" i="13"/>
  <c r="C673" i="1"/>
  <c r="A673" i="1"/>
  <c r="L639" i="14"/>
  <c r="C636" i="13"/>
  <c r="D636" i="13"/>
  <c r="E636" i="13"/>
  <c r="F636" i="13"/>
  <c r="G636" i="13"/>
  <c r="H636" i="13"/>
  <c r="A637" i="13"/>
  <c r="K640" i="14"/>
  <c r="B637" i="13"/>
  <c r="C674" i="1"/>
  <c r="A674" i="1"/>
  <c r="L640" i="14"/>
  <c r="C637" i="13"/>
  <c r="D637" i="13"/>
  <c r="E637" i="13"/>
  <c r="F637" i="13"/>
  <c r="G637" i="13"/>
  <c r="H637" i="13"/>
  <c r="A638" i="13"/>
  <c r="K641" i="14"/>
  <c r="B638" i="13"/>
  <c r="C675" i="1"/>
  <c r="A675" i="1"/>
  <c r="L641" i="14"/>
  <c r="C638" i="13"/>
  <c r="D638" i="13"/>
  <c r="E638" i="13"/>
  <c r="F638" i="13"/>
  <c r="G638" i="13"/>
  <c r="H638" i="13"/>
  <c r="A639" i="13"/>
  <c r="K642" i="14"/>
  <c r="B639" i="13"/>
  <c r="C676" i="1"/>
  <c r="A676" i="1"/>
  <c r="L642" i="14"/>
  <c r="C639" i="13"/>
  <c r="D639" i="13"/>
  <c r="E639" i="13"/>
  <c r="F639" i="13"/>
  <c r="G639" i="13"/>
  <c r="H639" i="13"/>
  <c r="A640" i="13"/>
  <c r="K643" i="14"/>
  <c r="B640" i="13"/>
  <c r="C677" i="1"/>
  <c r="A677" i="1"/>
  <c r="L643" i="14"/>
  <c r="C640" i="13"/>
  <c r="D640" i="13"/>
  <c r="E640" i="13"/>
  <c r="F640" i="13"/>
  <c r="G640" i="13"/>
  <c r="H640" i="13"/>
  <c r="A641" i="13"/>
  <c r="K644" i="14"/>
  <c r="B641" i="13"/>
  <c r="C678" i="1"/>
  <c r="A678" i="1"/>
  <c r="L644" i="14"/>
  <c r="C641" i="13"/>
  <c r="D641" i="13"/>
  <c r="E641" i="13"/>
  <c r="F641" i="13"/>
  <c r="G641" i="13"/>
  <c r="H641" i="13"/>
  <c r="A642" i="13"/>
  <c r="K645" i="14"/>
  <c r="B642" i="13"/>
  <c r="C679" i="1"/>
  <c r="A679" i="1"/>
  <c r="L645" i="14"/>
  <c r="C642" i="13"/>
  <c r="D642" i="13"/>
  <c r="E642" i="13"/>
  <c r="F642" i="13"/>
  <c r="G642" i="13"/>
  <c r="H642" i="13"/>
  <c r="A643" i="13"/>
  <c r="K646" i="14"/>
  <c r="B643" i="13"/>
  <c r="C680" i="1"/>
  <c r="A680" i="1"/>
  <c r="L646" i="14"/>
  <c r="C643" i="13"/>
  <c r="D643" i="13"/>
  <c r="E643" i="13"/>
  <c r="F643" i="13"/>
  <c r="G643" i="13"/>
  <c r="H643" i="13"/>
  <c r="A644" i="13"/>
  <c r="K647" i="14"/>
  <c r="B644" i="13"/>
  <c r="C681" i="1"/>
  <c r="A681" i="1"/>
  <c r="L647" i="14"/>
  <c r="C644" i="13"/>
  <c r="D644" i="13"/>
  <c r="E644" i="13"/>
  <c r="F644" i="13"/>
  <c r="G644" i="13"/>
  <c r="H644" i="13"/>
  <c r="A645" i="13"/>
  <c r="K648" i="14"/>
  <c r="B645" i="13"/>
  <c r="C682" i="1"/>
  <c r="A682" i="1"/>
  <c r="L648" i="14"/>
  <c r="C645" i="13"/>
  <c r="D645" i="13"/>
  <c r="E645" i="13"/>
  <c r="F645" i="13"/>
  <c r="G645" i="13"/>
  <c r="H645" i="13"/>
  <c r="A646" i="13"/>
  <c r="K649" i="14"/>
  <c r="B646" i="13"/>
  <c r="C683" i="1"/>
  <c r="A683" i="1"/>
  <c r="L649" i="14"/>
  <c r="C646" i="13"/>
  <c r="D646" i="13"/>
  <c r="E646" i="13"/>
  <c r="F646" i="13"/>
  <c r="G646" i="13"/>
  <c r="H646" i="13"/>
  <c r="A647" i="13"/>
  <c r="K650" i="14"/>
  <c r="B647" i="13"/>
  <c r="C684" i="1"/>
  <c r="A684" i="1"/>
  <c r="L650" i="14"/>
  <c r="C647" i="13"/>
  <c r="D647" i="13"/>
  <c r="E647" i="13"/>
  <c r="F647" i="13"/>
  <c r="G647" i="13"/>
  <c r="H647" i="13"/>
  <c r="A648" i="13"/>
  <c r="K651" i="14"/>
  <c r="B648" i="13"/>
  <c r="C685" i="1"/>
  <c r="A685" i="1"/>
  <c r="L651" i="14"/>
  <c r="C648" i="13"/>
  <c r="D648" i="13"/>
  <c r="E648" i="13"/>
  <c r="F648" i="13"/>
  <c r="G648" i="13"/>
  <c r="H648" i="13"/>
  <c r="A649" i="13"/>
  <c r="K652" i="14"/>
  <c r="B649" i="13"/>
  <c r="C686" i="1"/>
  <c r="A686" i="1"/>
  <c r="L652" i="14"/>
  <c r="C649" i="13"/>
  <c r="D649" i="13"/>
  <c r="E649" i="13"/>
  <c r="F649" i="13"/>
  <c r="G649" i="13"/>
  <c r="H649" i="13"/>
  <c r="A650" i="13"/>
  <c r="C687" i="1"/>
  <c r="A687" i="1"/>
  <c r="K653" i="14"/>
  <c r="B650" i="13"/>
  <c r="C688" i="1"/>
  <c r="A688" i="1"/>
  <c r="L653" i="14"/>
  <c r="C650" i="13"/>
  <c r="D650" i="13"/>
  <c r="E650" i="13"/>
  <c r="F650" i="13"/>
  <c r="G650" i="13"/>
  <c r="H650" i="13"/>
  <c r="A651" i="13"/>
  <c r="K654" i="14"/>
  <c r="B651" i="13"/>
  <c r="C689" i="1"/>
  <c r="A689" i="1"/>
  <c r="L654" i="14"/>
  <c r="C651" i="13"/>
  <c r="D651" i="13"/>
  <c r="E651" i="13"/>
  <c r="F651" i="13"/>
  <c r="G651" i="13"/>
  <c r="H651" i="13"/>
  <c r="A652" i="13"/>
  <c r="K655" i="14"/>
  <c r="B652" i="13"/>
  <c r="C690" i="1"/>
  <c r="A690" i="1"/>
  <c r="L655" i="14"/>
  <c r="C652" i="13"/>
  <c r="D652" i="13"/>
  <c r="E652" i="13"/>
  <c r="F652" i="13"/>
  <c r="G652" i="13"/>
  <c r="H652" i="13"/>
  <c r="A653" i="13"/>
  <c r="K656" i="14"/>
  <c r="B653" i="13"/>
  <c r="C691" i="1"/>
  <c r="A691" i="1"/>
  <c r="L656" i="14"/>
  <c r="C653" i="13"/>
  <c r="D653" i="13"/>
  <c r="E653" i="13"/>
  <c r="F653" i="13"/>
  <c r="G653" i="13"/>
  <c r="H653" i="13"/>
  <c r="A654" i="13"/>
  <c r="K657" i="14"/>
  <c r="B654" i="13"/>
  <c r="C692" i="1"/>
  <c r="A692" i="1"/>
  <c r="L657" i="14"/>
  <c r="C654" i="13"/>
  <c r="D654" i="13"/>
  <c r="E654" i="13"/>
  <c r="F654" i="13"/>
  <c r="G654" i="13"/>
  <c r="H654" i="13"/>
  <c r="A655" i="13"/>
  <c r="K658" i="14"/>
  <c r="B655" i="13"/>
  <c r="C693" i="1"/>
  <c r="A693" i="1"/>
  <c r="L658" i="14"/>
  <c r="C655" i="13"/>
  <c r="D655" i="13"/>
  <c r="E655" i="13"/>
  <c r="F655" i="13"/>
  <c r="G655" i="13"/>
  <c r="H655" i="13"/>
  <c r="A656" i="13"/>
  <c r="K659" i="14"/>
  <c r="B656" i="13"/>
  <c r="C694" i="1"/>
  <c r="A694" i="1"/>
  <c r="L659" i="14"/>
  <c r="C656" i="13"/>
  <c r="D656" i="13"/>
  <c r="E656" i="13"/>
  <c r="F656" i="13"/>
  <c r="G656" i="13"/>
  <c r="H656" i="13"/>
  <c r="A657" i="13"/>
  <c r="K660" i="14"/>
  <c r="B657" i="13"/>
  <c r="C695" i="1"/>
  <c r="A695" i="1"/>
  <c r="L660" i="14"/>
  <c r="C657" i="13"/>
  <c r="D657" i="13"/>
  <c r="E657" i="13"/>
  <c r="F657" i="13"/>
  <c r="G657" i="13"/>
  <c r="H657" i="13"/>
  <c r="A658" i="13"/>
  <c r="K661" i="14"/>
  <c r="B658" i="13"/>
  <c r="C696" i="1"/>
  <c r="A696" i="1"/>
  <c r="L661" i="14"/>
  <c r="C658" i="13"/>
  <c r="D658" i="13"/>
  <c r="E658" i="13"/>
  <c r="F658" i="13"/>
  <c r="G658" i="13"/>
  <c r="H658" i="13"/>
  <c r="A659" i="13"/>
  <c r="K662" i="14"/>
  <c r="B659" i="13"/>
  <c r="C697" i="1"/>
  <c r="A697" i="1"/>
  <c r="L662" i="14"/>
  <c r="C659" i="13"/>
  <c r="D659" i="13"/>
  <c r="E659" i="13"/>
  <c r="F659" i="13"/>
  <c r="G659" i="13"/>
  <c r="H659" i="13"/>
  <c r="A660" i="13"/>
  <c r="K663" i="14"/>
  <c r="B660" i="13"/>
  <c r="C698" i="1"/>
  <c r="A698" i="1"/>
  <c r="L663" i="14"/>
  <c r="C660" i="13"/>
  <c r="D660" i="13"/>
  <c r="E660" i="13"/>
  <c r="F660" i="13"/>
  <c r="G660" i="13"/>
  <c r="H660" i="13"/>
  <c r="A661" i="13"/>
  <c r="K664" i="14"/>
  <c r="B661" i="13"/>
  <c r="C699" i="1"/>
  <c r="A699" i="1"/>
  <c r="L664" i="14"/>
  <c r="C661" i="13"/>
  <c r="D661" i="13"/>
  <c r="E661" i="13"/>
  <c r="F661" i="13"/>
  <c r="G661" i="13"/>
  <c r="H661" i="13"/>
  <c r="A662" i="13"/>
  <c r="K665" i="14"/>
  <c r="B662" i="13"/>
  <c r="C700" i="1"/>
  <c r="A700" i="1"/>
  <c r="L665" i="14"/>
  <c r="C662" i="13"/>
  <c r="D662" i="13"/>
  <c r="E662" i="13"/>
  <c r="F662" i="13"/>
  <c r="G662" i="13"/>
  <c r="H662" i="13"/>
  <c r="A663" i="13"/>
  <c r="K666" i="14"/>
  <c r="B663" i="13"/>
  <c r="C701" i="1"/>
  <c r="A701" i="1"/>
  <c r="L666" i="14"/>
  <c r="C663" i="13"/>
  <c r="D663" i="13"/>
  <c r="E663" i="13"/>
  <c r="F663" i="13"/>
  <c r="G663" i="13"/>
  <c r="H663" i="13"/>
  <c r="A664" i="13"/>
  <c r="K667" i="14"/>
  <c r="B664" i="13"/>
  <c r="C702" i="1"/>
  <c r="A702" i="1"/>
  <c r="L667" i="14"/>
  <c r="C664" i="13"/>
  <c r="D664" i="13"/>
  <c r="E664" i="13"/>
  <c r="F664" i="13"/>
  <c r="G664" i="13"/>
  <c r="H664" i="13"/>
  <c r="A665" i="13"/>
  <c r="K668" i="14"/>
  <c r="B665" i="13"/>
  <c r="C703" i="1"/>
  <c r="A703" i="1"/>
  <c r="L668" i="14"/>
  <c r="C665" i="13"/>
  <c r="D665" i="13"/>
  <c r="E665" i="13"/>
  <c r="F665" i="13"/>
  <c r="G665" i="13"/>
  <c r="H665" i="13"/>
  <c r="A666" i="13"/>
  <c r="K669" i="14"/>
  <c r="B666" i="13"/>
  <c r="C704" i="1"/>
  <c r="A704" i="1"/>
  <c r="L669" i="14"/>
  <c r="C666" i="13"/>
  <c r="D666" i="13"/>
  <c r="E666" i="13"/>
  <c r="F666" i="13"/>
  <c r="G666" i="13"/>
  <c r="H666" i="13"/>
  <c r="A667" i="13"/>
  <c r="K670" i="14"/>
  <c r="B667" i="13"/>
  <c r="C705" i="1"/>
  <c r="A705" i="1"/>
  <c r="L670" i="14"/>
  <c r="C667" i="13"/>
  <c r="D667" i="13"/>
  <c r="E667" i="13"/>
  <c r="F667" i="13"/>
  <c r="G667" i="13"/>
  <c r="H667" i="13"/>
  <c r="A668" i="13"/>
  <c r="K671" i="14"/>
  <c r="B668" i="13"/>
  <c r="C706" i="1"/>
  <c r="A706" i="1"/>
  <c r="L671" i="14"/>
  <c r="C668" i="13"/>
  <c r="D668" i="13"/>
  <c r="E668" i="13"/>
  <c r="F668" i="13"/>
  <c r="G668" i="13"/>
  <c r="H668" i="13"/>
  <c r="A669" i="13"/>
  <c r="C707" i="1"/>
  <c r="A707" i="1"/>
  <c r="K672" i="14"/>
  <c r="B669" i="13"/>
  <c r="C708" i="1"/>
  <c r="A708" i="1"/>
  <c r="L672" i="14"/>
  <c r="C669" i="13"/>
  <c r="D669" i="13"/>
  <c r="E669" i="13"/>
  <c r="F669" i="13"/>
  <c r="G669" i="13"/>
  <c r="H669" i="13"/>
  <c r="A670" i="13"/>
  <c r="K673" i="14"/>
  <c r="B670" i="13"/>
  <c r="C709" i="1"/>
  <c r="A709" i="1"/>
  <c r="L673" i="14"/>
  <c r="C670" i="13"/>
  <c r="D670" i="13"/>
  <c r="E670" i="13"/>
  <c r="F670" i="13"/>
  <c r="G670" i="13"/>
  <c r="H670" i="13"/>
  <c r="A671" i="13"/>
  <c r="K674" i="14"/>
  <c r="B671" i="13"/>
  <c r="C710" i="1"/>
  <c r="A710" i="1"/>
  <c r="L674" i="14"/>
  <c r="C671" i="13"/>
  <c r="D671" i="13"/>
  <c r="E671" i="13"/>
  <c r="F671" i="13"/>
  <c r="G671" i="13"/>
  <c r="H671" i="13"/>
  <c r="A672" i="13"/>
  <c r="K675" i="14"/>
  <c r="B672" i="13"/>
  <c r="C711" i="1"/>
  <c r="A711" i="1"/>
  <c r="L675" i="14"/>
  <c r="C672" i="13"/>
  <c r="D672" i="13"/>
  <c r="E672" i="13"/>
  <c r="F672" i="13"/>
  <c r="G672" i="13"/>
  <c r="H672" i="13"/>
  <c r="A673" i="13"/>
  <c r="K676" i="14"/>
  <c r="B673" i="13"/>
  <c r="C712" i="1"/>
  <c r="A712" i="1"/>
  <c r="L676" i="14"/>
  <c r="C673" i="13"/>
  <c r="D673" i="13"/>
  <c r="E673" i="13"/>
  <c r="F673" i="13"/>
  <c r="G673" i="13"/>
  <c r="H673" i="13"/>
  <c r="A674" i="13"/>
  <c r="K677" i="14"/>
  <c r="B674" i="13"/>
  <c r="C713" i="1"/>
  <c r="A713" i="1"/>
  <c r="L677" i="14"/>
  <c r="C674" i="13"/>
  <c r="D674" i="13"/>
  <c r="E674" i="13"/>
  <c r="F674" i="13"/>
  <c r="G674" i="13"/>
  <c r="H674" i="13"/>
  <c r="A675" i="13"/>
  <c r="K678" i="14"/>
  <c r="B675" i="13"/>
  <c r="C714" i="1"/>
  <c r="A714" i="1"/>
  <c r="L678" i="14"/>
  <c r="C675" i="13"/>
  <c r="D675" i="13"/>
  <c r="E675" i="13"/>
  <c r="F675" i="13"/>
  <c r="G675" i="13"/>
  <c r="H675" i="13"/>
  <c r="A676" i="13"/>
  <c r="K679" i="14"/>
  <c r="B676" i="13"/>
  <c r="C715" i="1"/>
  <c r="A715" i="1"/>
  <c r="L679" i="14"/>
  <c r="C676" i="13"/>
  <c r="D676" i="13"/>
  <c r="E676" i="13"/>
  <c r="F676" i="13"/>
  <c r="G676" i="13"/>
  <c r="H676" i="13"/>
  <c r="A677" i="13"/>
  <c r="K680" i="14"/>
  <c r="B677" i="13"/>
  <c r="C716" i="1"/>
  <c r="A716" i="1"/>
  <c r="L680" i="14"/>
  <c r="C677" i="13"/>
  <c r="D677" i="13"/>
  <c r="E677" i="13"/>
  <c r="F677" i="13"/>
  <c r="G677" i="13"/>
  <c r="H677" i="13"/>
  <c r="A678" i="13"/>
  <c r="K681" i="14"/>
  <c r="B678" i="13"/>
  <c r="C717" i="1"/>
  <c r="A717" i="1"/>
  <c r="L681" i="14"/>
  <c r="C678" i="13"/>
  <c r="D678" i="13"/>
  <c r="E678" i="13"/>
  <c r="F678" i="13"/>
  <c r="G678" i="13"/>
  <c r="H678" i="13"/>
  <c r="A679" i="13"/>
  <c r="K682" i="14"/>
  <c r="B679" i="13"/>
  <c r="C718" i="1"/>
  <c r="A718" i="1"/>
  <c r="L682" i="14"/>
  <c r="C679" i="13"/>
  <c r="D679" i="13"/>
  <c r="E679" i="13"/>
  <c r="F679" i="13"/>
  <c r="G679" i="13"/>
  <c r="H679" i="13"/>
  <c r="A680" i="13"/>
  <c r="K683" i="14"/>
  <c r="B680" i="13"/>
  <c r="C719" i="1"/>
  <c r="A719" i="1"/>
  <c r="L683" i="14"/>
  <c r="C680" i="13"/>
  <c r="D680" i="13"/>
  <c r="E680" i="13"/>
  <c r="F680" i="13"/>
  <c r="G680" i="13"/>
  <c r="H680" i="13"/>
  <c r="A681" i="13"/>
  <c r="K684" i="14"/>
  <c r="B681" i="13"/>
  <c r="C720" i="1"/>
  <c r="A720" i="1"/>
  <c r="L684" i="14"/>
  <c r="C681" i="13"/>
  <c r="D681" i="13"/>
  <c r="E681" i="13"/>
  <c r="F681" i="13"/>
  <c r="G681" i="13"/>
  <c r="H681" i="13"/>
  <c r="A682" i="13"/>
  <c r="K685" i="14"/>
  <c r="B682" i="13"/>
  <c r="C721" i="1"/>
  <c r="A721" i="1"/>
  <c r="L685" i="14"/>
  <c r="C682" i="13"/>
  <c r="D682" i="13"/>
  <c r="E682" i="13"/>
  <c r="F682" i="13"/>
  <c r="G682" i="13"/>
  <c r="H682" i="13"/>
  <c r="A683" i="13"/>
  <c r="K686" i="14"/>
  <c r="B683" i="13"/>
  <c r="C722" i="1"/>
  <c r="A722" i="1"/>
  <c r="L686" i="14"/>
  <c r="C683" i="13"/>
  <c r="D683" i="13"/>
  <c r="E683" i="13"/>
  <c r="F683" i="13"/>
  <c r="G683" i="13"/>
  <c r="H683" i="13"/>
  <c r="A684" i="13"/>
  <c r="K687" i="14"/>
  <c r="B684" i="13"/>
  <c r="C723" i="1"/>
  <c r="A723" i="1"/>
  <c r="L687" i="14"/>
  <c r="C684" i="13"/>
  <c r="D684" i="13"/>
  <c r="E684" i="13"/>
  <c r="F684" i="13"/>
  <c r="G684" i="13"/>
  <c r="H684" i="13"/>
  <c r="A685" i="13"/>
  <c r="K688" i="14"/>
  <c r="B685" i="13"/>
  <c r="C724" i="1"/>
  <c r="A724" i="1"/>
  <c r="L688" i="14"/>
  <c r="C685" i="13"/>
  <c r="D685" i="13"/>
  <c r="E685" i="13"/>
  <c r="F685" i="13"/>
  <c r="G685" i="13"/>
  <c r="H685" i="13"/>
  <c r="A686" i="13"/>
  <c r="K689" i="14"/>
  <c r="B686" i="13"/>
  <c r="C725" i="1"/>
  <c r="A725" i="1"/>
  <c r="L689" i="14"/>
  <c r="C686" i="13"/>
  <c r="D686" i="13"/>
  <c r="E686" i="13"/>
  <c r="F686" i="13"/>
  <c r="G686" i="13"/>
  <c r="H686" i="13"/>
  <c r="A687" i="13"/>
  <c r="K690" i="14"/>
  <c r="B687" i="13"/>
  <c r="C726" i="1"/>
  <c r="A726" i="1"/>
  <c r="L690" i="14"/>
  <c r="C687" i="13"/>
  <c r="D687" i="13"/>
  <c r="E687" i="13"/>
  <c r="F687" i="13"/>
  <c r="G687" i="13"/>
  <c r="H687" i="13"/>
  <c r="A688" i="13"/>
  <c r="C727" i="1"/>
  <c r="A727" i="1"/>
  <c r="K691" i="14"/>
  <c r="B688" i="13"/>
  <c r="C728" i="1"/>
  <c r="A728" i="1"/>
  <c r="L691" i="14"/>
  <c r="C688" i="13"/>
  <c r="D688" i="13"/>
  <c r="E688" i="13"/>
  <c r="F688" i="13"/>
  <c r="G688" i="13"/>
  <c r="H688" i="13"/>
  <c r="A689" i="13"/>
  <c r="K692" i="14"/>
  <c r="B689" i="13"/>
  <c r="C729" i="1"/>
  <c r="A729" i="1"/>
  <c r="L692" i="14"/>
  <c r="C689" i="13"/>
  <c r="D689" i="13"/>
  <c r="E689" i="13"/>
  <c r="F689" i="13"/>
  <c r="G689" i="13"/>
  <c r="H689" i="13"/>
  <c r="A690" i="13"/>
  <c r="K693" i="14"/>
  <c r="B690" i="13"/>
  <c r="C730" i="1"/>
  <c r="A730" i="1"/>
  <c r="L693" i="14"/>
  <c r="C690" i="13"/>
  <c r="D690" i="13"/>
  <c r="E690" i="13"/>
  <c r="F690" i="13"/>
  <c r="G690" i="13"/>
  <c r="H690" i="13"/>
  <c r="A691" i="13"/>
  <c r="K694" i="14"/>
  <c r="B691" i="13"/>
  <c r="C731" i="1"/>
  <c r="A731" i="1"/>
  <c r="L694" i="14"/>
  <c r="C691" i="13"/>
  <c r="D691" i="13"/>
  <c r="E691" i="13"/>
  <c r="F691" i="13"/>
  <c r="G691" i="13"/>
  <c r="H691" i="13"/>
  <c r="A692" i="13"/>
  <c r="K695" i="14"/>
  <c r="B692" i="13"/>
  <c r="C732" i="1"/>
  <c r="A732" i="1"/>
  <c r="L695" i="14"/>
  <c r="C692" i="13"/>
  <c r="D692" i="13"/>
  <c r="E692" i="13"/>
  <c r="F692" i="13"/>
  <c r="G692" i="13"/>
  <c r="H692" i="13"/>
  <c r="A693" i="13"/>
  <c r="K696" i="14"/>
  <c r="B693" i="13"/>
  <c r="C733" i="1"/>
  <c r="A733" i="1"/>
  <c r="L696" i="14"/>
  <c r="C693" i="13"/>
  <c r="D693" i="13"/>
  <c r="E693" i="13"/>
  <c r="F693" i="13"/>
  <c r="G693" i="13"/>
  <c r="H693" i="13"/>
  <c r="A694" i="13"/>
  <c r="K697" i="14"/>
  <c r="B694" i="13"/>
  <c r="C734" i="1"/>
  <c r="A734" i="1"/>
  <c r="L697" i="14"/>
  <c r="C694" i="13"/>
  <c r="D694" i="13"/>
  <c r="E694" i="13"/>
  <c r="F694" i="13"/>
  <c r="G694" i="13"/>
  <c r="H694" i="13"/>
  <c r="A695" i="13"/>
  <c r="K698" i="14"/>
  <c r="B695" i="13"/>
  <c r="C735" i="1"/>
  <c r="A735" i="1"/>
  <c r="L698" i="14"/>
  <c r="C695" i="13"/>
  <c r="D695" i="13"/>
  <c r="E695" i="13"/>
  <c r="F695" i="13"/>
  <c r="G695" i="13"/>
  <c r="H695" i="13"/>
  <c r="A696" i="13"/>
  <c r="K699" i="14"/>
  <c r="B696" i="13"/>
  <c r="C736" i="1"/>
  <c r="A736" i="1"/>
  <c r="L699" i="14"/>
  <c r="C696" i="13"/>
  <c r="D696" i="13"/>
  <c r="E696" i="13"/>
  <c r="F696" i="13"/>
  <c r="G696" i="13"/>
  <c r="H696" i="13"/>
  <c r="A697" i="13"/>
  <c r="K700" i="14"/>
  <c r="B697" i="13"/>
  <c r="C737" i="1"/>
  <c r="A737" i="1"/>
  <c r="L700" i="14"/>
  <c r="C697" i="13"/>
  <c r="D697" i="13"/>
  <c r="E697" i="13"/>
  <c r="F697" i="13"/>
  <c r="G697" i="13"/>
  <c r="H697" i="13"/>
  <c r="A698" i="13"/>
  <c r="K701" i="14"/>
  <c r="B698" i="13"/>
  <c r="C738" i="1"/>
  <c r="A738" i="1"/>
  <c r="L701" i="14"/>
  <c r="C698" i="13"/>
  <c r="D698" i="13"/>
  <c r="E698" i="13"/>
  <c r="F698" i="13"/>
  <c r="G698" i="13"/>
  <c r="H698" i="13"/>
  <c r="A699" i="13"/>
  <c r="K702" i="14"/>
  <c r="B699" i="13"/>
  <c r="C739" i="1"/>
  <c r="A739" i="1"/>
  <c r="L702" i="14"/>
  <c r="C699" i="13"/>
  <c r="D699" i="13"/>
  <c r="E699" i="13"/>
  <c r="F699" i="13"/>
  <c r="G699" i="13"/>
  <c r="H699" i="13"/>
  <c r="A700" i="13"/>
  <c r="K703" i="14"/>
  <c r="B700" i="13"/>
  <c r="C740" i="1"/>
  <c r="A740" i="1"/>
  <c r="L703" i="14"/>
  <c r="C700" i="13"/>
  <c r="D700" i="13"/>
  <c r="E700" i="13"/>
  <c r="F700" i="13"/>
  <c r="G700" i="13"/>
  <c r="H700" i="13"/>
  <c r="A701" i="13"/>
  <c r="K704" i="14"/>
  <c r="B701" i="13"/>
  <c r="C741" i="1"/>
  <c r="A741" i="1"/>
  <c r="L704" i="14"/>
  <c r="C701" i="13"/>
  <c r="D701" i="13"/>
  <c r="E701" i="13"/>
  <c r="F701" i="13"/>
  <c r="G701" i="13"/>
  <c r="H701" i="13"/>
  <c r="A702" i="13"/>
  <c r="K705" i="14"/>
  <c r="B702" i="13"/>
  <c r="C742" i="1"/>
  <c r="A742" i="1"/>
  <c r="L705" i="14"/>
  <c r="C702" i="13"/>
  <c r="D702" i="13"/>
  <c r="E702" i="13"/>
  <c r="F702" i="13"/>
  <c r="G702" i="13"/>
  <c r="H702" i="13"/>
  <c r="A703" i="13"/>
  <c r="K706" i="14"/>
  <c r="B703" i="13"/>
  <c r="C743" i="1"/>
  <c r="A743" i="1"/>
  <c r="L706" i="14"/>
  <c r="C703" i="13"/>
  <c r="D703" i="13"/>
  <c r="E703" i="13"/>
  <c r="F703" i="13"/>
  <c r="G703" i="13"/>
  <c r="H703" i="13"/>
  <c r="A704" i="13"/>
  <c r="K707" i="14"/>
  <c r="B704" i="13"/>
  <c r="C744" i="1"/>
  <c r="A744" i="1"/>
  <c r="L707" i="14"/>
  <c r="C704" i="13"/>
  <c r="D704" i="13"/>
  <c r="E704" i="13"/>
  <c r="F704" i="13"/>
  <c r="G704" i="13"/>
  <c r="H704" i="13"/>
  <c r="A705" i="13"/>
  <c r="K708" i="14"/>
  <c r="B705" i="13"/>
  <c r="C745" i="1"/>
  <c r="A745" i="1"/>
  <c r="L708" i="14"/>
  <c r="C705" i="13"/>
  <c r="D705" i="13"/>
  <c r="E705" i="13"/>
  <c r="F705" i="13"/>
  <c r="G705" i="13"/>
  <c r="H705" i="13"/>
  <c r="A706" i="13"/>
  <c r="K709" i="14"/>
  <c r="B706" i="13"/>
  <c r="C746" i="1"/>
  <c r="A746" i="1"/>
  <c r="L709" i="14"/>
  <c r="C706" i="13"/>
  <c r="D706" i="13"/>
  <c r="E706" i="13"/>
  <c r="F706" i="13"/>
  <c r="G706" i="13"/>
  <c r="H706" i="13"/>
  <c r="A707" i="13"/>
  <c r="C747" i="1"/>
  <c r="A747" i="1"/>
  <c r="K710" i="14"/>
  <c r="B707" i="13"/>
  <c r="C748" i="1"/>
  <c r="A748" i="1"/>
  <c r="L710" i="14"/>
  <c r="C707" i="13"/>
  <c r="D707" i="13"/>
  <c r="E707" i="13"/>
  <c r="F707" i="13"/>
  <c r="G707" i="13"/>
  <c r="H707" i="13"/>
  <c r="A708" i="13"/>
  <c r="K711" i="14"/>
  <c r="B708" i="13"/>
  <c r="C749" i="1"/>
  <c r="A749" i="1"/>
  <c r="L711" i="14"/>
  <c r="C708" i="13"/>
  <c r="D708" i="13"/>
  <c r="E708" i="13"/>
  <c r="F708" i="13"/>
  <c r="G708" i="13"/>
  <c r="H708" i="13"/>
  <c r="A709" i="13"/>
  <c r="K712" i="14"/>
  <c r="B709" i="13"/>
  <c r="C750" i="1"/>
  <c r="A750" i="1"/>
  <c r="L712" i="14"/>
  <c r="C709" i="13"/>
  <c r="D709" i="13"/>
  <c r="E709" i="13"/>
  <c r="F709" i="13"/>
  <c r="G709" i="13"/>
  <c r="H709" i="13"/>
  <c r="A710" i="13"/>
  <c r="K713" i="14"/>
  <c r="B710" i="13"/>
  <c r="C751" i="1"/>
  <c r="A751" i="1"/>
  <c r="L713" i="14"/>
  <c r="C710" i="13"/>
  <c r="D710" i="13"/>
  <c r="E710" i="13"/>
  <c r="F710" i="13"/>
  <c r="G710" i="13"/>
  <c r="H710" i="13"/>
  <c r="A711" i="13"/>
  <c r="K714" i="14"/>
  <c r="B711" i="13"/>
  <c r="C752" i="1"/>
  <c r="A752" i="1"/>
  <c r="L714" i="14"/>
  <c r="C711" i="13"/>
  <c r="D711" i="13"/>
  <c r="E711" i="13"/>
  <c r="F711" i="13"/>
  <c r="G711" i="13"/>
  <c r="H711" i="13"/>
  <c r="A712" i="13"/>
  <c r="K715" i="14"/>
  <c r="B712" i="13"/>
  <c r="C753" i="1"/>
  <c r="A753" i="1"/>
  <c r="L715" i="14"/>
  <c r="C712" i="13"/>
  <c r="D712" i="13"/>
  <c r="E712" i="13"/>
  <c r="F712" i="13"/>
  <c r="G712" i="13"/>
  <c r="H712" i="13"/>
  <c r="A713" i="13"/>
  <c r="K716" i="14"/>
  <c r="B713" i="13"/>
  <c r="C754" i="1"/>
  <c r="A754" i="1"/>
  <c r="L716" i="14"/>
  <c r="C713" i="13"/>
  <c r="D713" i="13"/>
  <c r="E713" i="13"/>
  <c r="F713" i="13"/>
  <c r="G713" i="13"/>
  <c r="H713" i="13"/>
  <c r="A714" i="13"/>
  <c r="K717" i="14"/>
  <c r="B714" i="13"/>
  <c r="C755" i="1"/>
  <c r="A755" i="1"/>
  <c r="L717" i="14"/>
  <c r="C714" i="13"/>
  <c r="D714" i="13"/>
  <c r="E714" i="13"/>
  <c r="F714" i="13"/>
  <c r="G714" i="13"/>
  <c r="H714" i="13"/>
  <c r="A715" i="13"/>
  <c r="K718" i="14"/>
  <c r="B715" i="13"/>
  <c r="C756" i="1"/>
  <c r="A756" i="1"/>
  <c r="L718" i="14"/>
  <c r="C715" i="13"/>
  <c r="D715" i="13"/>
  <c r="E715" i="13"/>
  <c r="F715" i="13"/>
  <c r="G715" i="13"/>
  <c r="H715" i="13"/>
  <c r="A716" i="13"/>
  <c r="K719" i="14"/>
  <c r="B716" i="13"/>
  <c r="C757" i="1"/>
  <c r="A757" i="1"/>
  <c r="L719" i="14"/>
  <c r="C716" i="13"/>
  <c r="D716" i="13"/>
  <c r="E716" i="13"/>
  <c r="F716" i="13"/>
  <c r="G716" i="13"/>
  <c r="H716" i="13"/>
  <c r="A717" i="13"/>
  <c r="K720" i="14"/>
  <c r="B717" i="13"/>
  <c r="C758" i="1"/>
  <c r="A758" i="1"/>
  <c r="L720" i="14"/>
  <c r="C717" i="13"/>
  <c r="D717" i="13"/>
  <c r="E717" i="13"/>
  <c r="F717" i="13"/>
  <c r="G717" i="13"/>
  <c r="H717" i="13"/>
  <c r="A718" i="13"/>
  <c r="K721" i="14"/>
  <c r="B718" i="13"/>
  <c r="C759" i="1"/>
  <c r="A759" i="1"/>
  <c r="L721" i="14"/>
  <c r="C718" i="13"/>
  <c r="D718" i="13"/>
  <c r="E718" i="13"/>
  <c r="F718" i="13"/>
  <c r="G718" i="13"/>
  <c r="H718" i="13"/>
  <c r="A719" i="13"/>
  <c r="K722" i="14"/>
  <c r="B719" i="13"/>
  <c r="C760" i="1"/>
  <c r="A760" i="1"/>
  <c r="L722" i="14"/>
  <c r="C719" i="13"/>
  <c r="D719" i="13"/>
  <c r="E719" i="13"/>
  <c r="F719" i="13"/>
  <c r="G719" i="13"/>
  <c r="H719" i="13"/>
  <c r="A720" i="13"/>
  <c r="K723" i="14"/>
  <c r="B720" i="13"/>
  <c r="C761" i="1"/>
  <c r="A761" i="1"/>
  <c r="L723" i="14"/>
  <c r="C720" i="13"/>
  <c r="D720" i="13"/>
  <c r="E720" i="13"/>
  <c r="F720" i="13"/>
  <c r="G720" i="13"/>
  <c r="H720" i="13"/>
  <c r="A721" i="13"/>
  <c r="K724" i="14"/>
  <c r="B721" i="13"/>
  <c r="C762" i="1"/>
  <c r="A762" i="1"/>
  <c r="L724" i="14"/>
  <c r="C721" i="13"/>
  <c r="D721" i="13"/>
  <c r="E721" i="13"/>
  <c r="F721" i="13"/>
  <c r="G721" i="13"/>
  <c r="H721" i="13"/>
  <c r="A722" i="13"/>
  <c r="K725" i="14"/>
  <c r="B722" i="13"/>
  <c r="C763" i="1"/>
  <c r="A763" i="1"/>
  <c r="L725" i="14"/>
  <c r="C722" i="13"/>
  <c r="D722" i="13"/>
  <c r="E722" i="13"/>
  <c r="F722" i="13"/>
  <c r="G722" i="13"/>
  <c r="H722" i="13"/>
  <c r="A723" i="13"/>
  <c r="K726" i="14"/>
  <c r="B723" i="13"/>
  <c r="C764" i="1"/>
  <c r="A764" i="1"/>
  <c r="L726" i="14"/>
  <c r="C723" i="13"/>
  <c r="D723" i="13"/>
  <c r="E723" i="13"/>
  <c r="F723" i="13"/>
  <c r="G723" i="13"/>
  <c r="H723" i="13"/>
  <c r="A724" i="13"/>
  <c r="K727" i="14"/>
  <c r="B724" i="13"/>
  <c r="C765" i="1"/>
  <c r="A765" i="1"/>
  <c r="L727" i="14"/>
  <c r="C724" i="13"/>
  <c r="D724" i="13"/>
  <c r="E724" i="13"/>
  <c r="F724" i="13"/>
  <c r="G724" i="13"/>
  <c r="H724" i="13"/>
  <c r="A725" i="13"/>
  <c r="K728" i="14"/>
  <c r="B725" i="13"/>
  <c r="C766" i="1"/>
  <c r="A766" i="1"/>
  <c r="L728" i="14"/>
  <c r="C725" i="13"/>
  <c r="D725" i="13"/>
  <c r="E725" i="13"/>
  <c r="F725" i="13"/>
  <c r="G725" i="13"/>
  <c r="H725" i="13"/>
  <c r="A726" i="13"/>
  <c r="C767" i="1"/>
  <c r="A767" i="1"/>
  <c r="K729" i="14"/>
  <c r="B726" i="13"/>
  <c r="C768" i="1"/>
  <c r="A768" i="1"/>
  <c r="L729" i="14"/>
  <c r="C726" i="13"/>
  <c r="D726" i="13"/>
  <c r="E726" i="13"/>
  <c r="F726" i="13"/>
  <c r="G726" i="13"/>
  <c r="H726" i="13"/>
  <c r="A727" i="13"/>
  <c r="K730" i="14"/>
  <c r="B727" i="13"/>
  <c r="C769" i="1"/>
  <c r="A769" i="1"/>
  <c r="L730" i="14"/>
  <c r="C727" i="13"/>
  <c r="D727" i="13"/>
  <c r="E727" i="13"/>
  <c r="F727" i="13"/>
  <c r="G727" i="13"/>
  <c r="H727" i="13"/>
  <c r="A728" i="13"/>
  <c r="K731" i="14"/>
  <c r="B728" i="13"/>
  <c r="C770" i="1"/>
  <c r="A770" i="1"/>
  <c r="L731" i="14"/>
  <c r="C728" i="13"/>
  <c r="D728" i="13"/>
  <c r="E728" i="13"/>
  <c r="F728" i="13"/>
  <c r="G728" i="13"/>
  <c r="H728" i="13"/>
  <c r="A729" i="13"/>
  <c r="K732" i="14"/>
  <c r="B729" i="13"/>
  <c r="C771" i="1"/>
  <c r="A771" i="1"/>
  <c r="L732" i="14"/>
  <c r="C729" i="13"/>
  <c r="D729" i="13"/>
  <c r="E729" i="13"/>
  <c r="F729" i="13"/>
  <c r="G729" i="13"/>
  <c r="H729" i="13"/>
  <c r="A730" i="13"/>
  <c r="K733" i="14"/>
  <c r="B730" i="13"/>
  <c r="C772" i="1"/>
  <c r="A772" i="1"/>
  <c r="L733" i="14"/>
  <c r="C730" i="13"/>
  <c r="D730" i="13"/>
  <c r="E730" i="13"/>
  <c r="F730" i="13"/>
  <c r="G730" i="13"/>
  <c r="H730" i="13"/>
  <c r="A731" i="13"/>
  <c r="K734" i="14"/>
  <c r="B731" i="13"/>
  <c r="C773" i="1"/>
  <c r="A773" i="1"/>
  <c r="L734" i="14"/>
  <c r="C731" i="13"/>
  <c r="D731" i="13"/>
  <c r="E731" i="13"/>
  <c r="F731" i="13"/>
  <c r="G731" i="13"/>
  <c r="H731" i="13"/>
  <c r="A732" i="13"/>
  <c r="K735" i="14"/>
  <c r="B732" i="13"/>
  <c r="C774" i="1"/>
  <c r="A774" i="1"/>
  <c r="L735" i="14"/>
  <c r="C732" i="13"/>
  <c r="D732" i="13"/>
  <c r="E732" i="13"/>
  <c r="F732" i="13"/>
  <c r="G732" i="13"/>
  <c r="H732" i="13"/>
  <c r="A733" i="13"/>
  <c r="K736" i="14"/>
  <c r="B733" i="13"/>
  <c r="C775" i="1"/>
  <c r="A775" i="1"/>
  <c r="L736" i="14"/>
  <c r="C733" i="13"/>
  <c r="D733" i="13"/>
  <c r="E733" i="13"/>
  <c r="F733" i="13"/>
  <c r="G733" i="13"/>
  <c r="H733" i="13"/>
  <c r="A734" i="13"/>
  <c r="K737" i="14"/>
  <c r="B734" i="13"/>
  <c r="C776" i="1"/>
  <c r="A776" i="1"/>
  <c r="L737" i="14"/>
  <c r="C734" i="13"/>
  <c r="D734" i="13"/>
  <c r="E734" i="13"/>
  <c r="F734" i="13"/>
  <c r="G734" i="13"/>
  <c r="H734" i="13"/>
  <c r="A735" i="13"/>
  <c r="K738" i="14"/>
  <c r="B735" i="13"/>
  <c r="C777" i="1"/>
  <c r="A777" i="1"/>
  <c r="L738" i="14"/>
  <c r="C735" i="13"/>
  <c r="D735" i="13"/>
  <c r="E735" i="13"/>
  <c r="F735" i="13"/>
  <c r="G735" i="13"/>
  <c r="H735" i="13"/>
  <c r="A736" i="13"/>
  <c r="K739" i="14"/>
  <c r="B736" i="13"/>
  <c r="C778" i="1"/>
  <c r="A778" i="1"/>
  <c r="L739" i="14"/>
  <c r="C736" i="13"/>
  <c r="D736" i="13"/>
  <c r="E736" i="13"/>
  <c r="F736" i="13"/>
  <c r="G736" i="13"/>
  <c r="H736" i="13"/>
  <c r="A737" i="13"/>
  <c r="K740" i="14"/>
  <c r="B737" i="13"/>
  <c r="C779" i="1"/>
  <c r="A779" i="1"/>
  <c r="L740" i="14"/>
  <c r="C737" i="13"/>
  <c r="D737" i="13"/>
  <c r="E737" i="13"/>
  <c r="F737" i="13"/>
  <c r="G737" i="13"/>
  <c r="H737" i="13"/>
  <c r="A738" i="13"/>
  <c r="K741" i="14"/>
  <c r="B738" i="13"/>
  <c r="C780" i="1"/>
  <c r="A780" i="1"/>
  <c r="L741" i="14"/>
  <c r="C738" i="13"/>
  <c r="D738" i="13"/>
  <c r="E738" i="13"/>
  <c r="F738" i="13"/>
  <c r="G738" i="13"/>
  <c r="H738" i="13"/>
  <c r="A739" i="13"/>
  <c r="K742" i="14"/>
  <c r="B739" i="13"/>
  <c r="C781" i="1"/>
  <c r="A781" i="1"/>
  <c r="L742" i="14"/>
  <c r="C739" i="13"/>
  <c r="D739" i="13"/>
  <c r="E739" i="13"/>
  <c r="F739" i="13"/>
  <c r="G739" i="13"/>
  <c r="H739" i="13"/>
  <c r="A740" i="13"/>
  <c r="K743" i="14"/>
  <c r="B740" i="13"/>
  <c r="C782" i="1"/>
  <c r="A782" i="1"/>
  <c r="L743" i="14"/>
  <c r="C740" i="13"/>
  <c r="D740" i="13"/>
  <c r="E740" i="13"/>
  <c r="F740" i="13"/>
  <c r="G740" i="13"/>
  <c r="H740" i="13"/>
  <c r="A741" i="13"/>
  <c r="K744" i="14"/>
  <c r="B741" i="13"/>
  <c r="C783" i="1"/>
  <c r="A783" i="1"/>
  <c r="L744" i="14"/>
  <c r="C741" i="13"/>
  <c r="D741" i="13"/>
  <c r="E741" i="13"/>
  <c r="F741" i="13"/>
  <c r="G741" i="13"/>
  <c r="H741" i="13"/>
  <c r="A742" i="13"/>
  <c r="K745" i="14"/>
  <c r="B742" i="13"/>
  <c r="C784" i="1"/>
  <c r="A784" i="1"/>
  <c r="L745" i="14"/>
  <c r="C742" i="13"/>
  <c r="D742" i="13"/>
  <c r="E742" i="13"/>
  <c r="F742" i="13"/>
  <c r="G742" i="13"/>
  <c r="H742" i="13"/>
  <c r="A743" i="13"/>
  <c r="K746" i="14"/>
  <c r="B743" i="13"/>
  <c r="C785" i="1"/>
  <c r="A785" i="1"/>
  <c r="L746" i="14"/>
  <c r="C743" i="13"/>
  <c r="D743" i="13"/>
  <c r="E743" i="13"/>
  <c r="F743" i="13"/>
  <c r="G743" i="13"/>
  <c r="H743" i="13"/>
  <c r="A744" i="13"/>
  <c r="K747" i="14"/>
  <c r="B744" i="13"/>
  <c r="C786" i="1"/>
  <c r="A786" i="1"/>
  <c r="L747" i="14"/>
  <c r="C744" i="13"/>
  <c r="D744" i="13"/>
  <c r="E744" i="13"/>
  <c r="F744" i="13"/>
  <c r="G744" i="13"/>
  <c r="H744" i="13"/>
  <c r="A745" i="13"/>
  <c r="C787" i="1"/>
  <c r="A787" i="1"/>
  <c r="K748" i="14"/>
  <c r="B745" i="13"/>
  <c r="C788" i="1"/>
  <c r="A788" i="1"/>
  <c r="L748" i="14"/>
  <c r="C745" i="13"/>
  <c r="D745" i="13"/>
  <c r="E745" i="13"/>
  <c r="F745" i="13"/>
  <c r="G745" i="13"/>
  <c r="H745" i="13"/>
  <c r="A746" i="13"/>
  <c r="K749" i="14"/>
  <c r="B746" i="13"/>
  <c r="C789" i="1"/>
  <c r="A789" i="1"/>
  <c r="L749" i="14"/>
  <c r="C746" i="13"/>
  <c r="D746" i="13"/>
  <c r="E746" i="13"/>
  <c r="F746" i="13"/>
  <c r="G746" i="13"/>
  <c r="H746" i="13"/>
  <c r="A747" i="13"/>
  <c r="K750" i="14"/>
  <c r="B747" i="13"/>
  <c r="C790" i="1"/>
  <c r="A790" i="1"/>
  <c r="L750" i="14"/>
  <c r="C747" i="13"/>
  <c r="D747" i="13"/>
  <c r="E747" i="13"/>
  <c r="F747" i="13"/>
  <c r="G747" i="13"/>
  <c r="H747" i="13"/>
  <c r="A748" i="13"/>
  <c r="K751" i="14"/>
  <c r="B748" i="13"/>
  <c r="C791" i="1"/>
  <c r="A791" i="1"/>
  <c r="L751" i="14"/>
  <c r="C748" i="13"/>
  <c r="D748" i="13"/>
  <c r="E748" i="13"/>
  <c r="F748" i="13"/>
  <c r="G748" i="13"/>
  <c r="H748" i="13"/>
  <c r="A749" i="13"/>
  <c r="K752" i="14"/>
  <c r="B749" i="13"/>
  <c r="C792" i="1"/>
  <c r="A792" i="1"/>
  <c r="L752" i="14"/>
  <c r="C749" i="13"/>
  <c r="D749" i="13"/>
  <c r="E749" i="13"/>
  <c r="F749" i="13"/>
  <c r="G749" i="13"/>
  <c r="H749" i="13"/>
  <c r="A750" i="13"/>
  <c r="K753" i="14"/>
  <c r="B750" i="13"/>
  <c r="C793" i="1"/>
  <c r="A793" i="1"/>
  <c r="L753" i="14"/>
  <c r="C750" i="13"/>
  <c r="D750" i="13"/>
  <c r="E750" i="13"/>
  <c r="F750" i="13"/>
  <c r="G750" i="13"/>
  <c r="H750" i="13"/>
  <c r="A751" i="13"/>
  <c r="K754" i="14"/>
  <c r="B751" i="13"/>
  <c r="C794" i="1"/>
  <c r="A794" i="1"/>
  <c r="L754" i="14"/>
  <c r="C751" i="13"/>
  <c r="D751" i="13"/>
  <c r="E751" i="13"/>
  <c r="F751" i="13"/>
  <c r="G751" i="13"/>
  <c r="H751" i="13"/>
  <c r="A752" i="13"/>
  <c r="K755" i="14"/>
  <c r="B752" i="13"/>
  <c r="C795" i="1"/>
  <c r="A795" i="1"/>
  <c r="L755" i="14"/>
  <c r="C752" i="13"/>
  <c r="D752" i="13"/>
  <c r="E752" i="13"/>
  <c r="F752" i="13"/>
  <c r="G752" i="13"/>
  <c r="H752" i="13"/>
  <c r="A753" i="13"/>
  <c r="K756" i="14"/>
  <c r="B753" i="13"/>
  <c r="C796" i="1"/>
  <c r="A796" i="1"/>
  <c r="L756" i="14"/>
  <c r="C753" i="13"/>
  <c r="D753" i="13"/>
  <c r="E753" i="13"/>
  <c r="F753" i="13"/>
  <c r="G753" i="13"/>
  <c r="H753" i="13"/>
  <c r="A754" i="13"/>
  <c r="K757" i="14"/>
  <c r="B754" i="13"/>
  <c r="C797" i="1"/>
  <c r="A797" i="1"/>
  <c r="L757" i="14"/>
  <c r="C754" i="13"/>
  <c r="D754" i="13"/>
  <c r="E754" i="13"/>
  <c r="F754" i="13"/>
  <c r="G754" i="13"/>
  <c r="H754" i="13"/>
  <c r="A755" i="13"/>
  <c r="K758" i="14"/>
  <c r="B755" i="13"/>
  <c r="C798" i="1"/>
  <c r="A798" i="1"/>
  <c r="L758" i="14"/>
  <c r="C755" i="13"/>
  <c r="D755" i="13"/>
  <c r="E755" i="13"/>
  <c r="F755" i="13"/>
  <c r="G755" i="13"/>
  <c r="H755" i="13"/>
  <c r="A756" i="13"/>
  <c r="K759" i="14"/>
  <c r="B756" i="13"/>
  <c r="C799" i="1"/>
  <c r="A799" i="1"/>
  <c r="L759" i="14"/>
  <c r="C756" i="13"/>
  <c r="D756" i="13"/>
  <c r="E756" i="13"/>
  <c r="F756" i="13"/>
  <c r="G756" i="13"/>
  <c r="H756" i="13"/>
  <c r="A757" i="13"/>
  <c r="K760" i="14"/>
  <c r="B757" i="13"/>
  <c r="C800" i="1"/>
  <c r="A800" i="1"/>
  <c r="L760" i="14"/>
  <c r="C757" i="13"/>
  <c r="D757" i="13"/>
  <c r="E757" i="13"/>
  <c r="F757" i="13"/>
  <c r="G757" i="13"/>
  <c r="H757" i="13"/>
  <c r="A758" i="13"/>
  <c r="K761" i="14"/>
  <c r="B758" i="13"/>
  <c r="C801" i="1"/>
  <c r="A801" i="1"/>
  <c r="L761" i="14"/>
  <c r="C758" i="13"/>
  <c r="D758" i="13"/>
  <c r="E758" i="13"/>
  <c r="F758" i="13"/>
  <c r="G758" i="13"/>
  <c r="H758" i="13"/>
  <c r="A759" i="13"/>
  <c r="K762" i="14"/>
  <c r="B759" i="13"/>
  <c r="C802" i="1"/>
  <c r="A802" i="1"/>
  <c r="L762" i="14"/>
  <c r="C759" i="13"/>
  <c r="D759" i="13"/>
  <c r="E759" i="13"/>
  <c r="F759" i="13"/>
  <c r="G759" i="13"/>
  <c r="H759" i="13"/>
  <c r="A760" i="13"/>
  <c r="K763" i="14"/>
  <c r="B760" i="13"/>
  <c r="C803" i="1"/>
  <c r="A803" i="1"/>
  <c r="L763" i="14"/>
  <c r="C760" i="13"/>
  <c r="D760" i="13"/>
  <c r="E760" i="13"/>
  <c r="F760" i="13"/>
  <c r="G760" i="13"/>
  <c r="H760" i="13"/>
  <c r="A761" i="13"/>
  <c r="K764" i="14"/>
  <c r="B761" i="13"/>
  <c r="C804" i="1"/>
  <c r="A804" i="1"/>
  <c r="L764" i="14"/>
  <c r="C761" i="13"/>
  <c r="D761" i="13"/>
  <c r="E761" i="13"/>
  <c r="F761" i="13"/>
  <c r="G761" i="13"/>
  <c r="H761" i="13"/>
  <c r="A762" i="13"/>
  <c r="K765" i="14"/>
  <c r="B762" i="13"/>
  <c r="C805" i="1"/>
  <c r="A805" i="1"/>
  <c r="L765" i="14"/>
  <c r="C762" i="13"/>
  <c r="D762" i="13"/>
  <c r="E762" i="13"/>
  <c r="F762" i="13"/>
  <c r="G762" i="13"/>
  <c r="H762" i="13"/>
  <c r="A763" i="13"/>
  <c r="K766" i="14"/>
  <c r="B763" i="13"/>
  <c r="C806" i="1"/>
  <c r="A806" i="1"/>
  <c r="L766" i="14"/>
  <c r="C763" i="13"/>
  <c r="D763" i="13"/>
  <c r="E763" i="13"/>
  <c r="F763" i="13"/>
  <c r="G763" i="13"/>
  <c r="H763" i="13"/>
  <c r="A764" i="13"/>
  <c r="C807" i="1"/>
  <c r="A807" i="1"/>
  <c r="K767" i="14"/>
  <c r="B764" i="13"/>
  <c r="C808" i="1"/>
  <c r="A808" i="1"/>
  <c r="L767" i="14"/>
  <c r="C764" i="13"/>
  <c r="D764" i="13"/>
  <c r="E764" i="13"/>
  <c r="F764" i="13"/>
  <c r="G764" i="13"/>
  <c r="H764" i="13"/>
  <c r="A765" i="13"/>
  <c r="K768" i="14"/>
  <c r="B765" i="13"/>
  <c r="C809" i="1"/>
  <c r="A809" i="1"/>
  <c r="L768" i="14"/>
  <c r="C765" i="13"/>
  <c r="D765" i="13"/>
  <c r="E765" i="13"/>
  <c r="F765" i="13"/>
  <c r="G765" i="13"/>
  <c r="H765" i="13"/>
  <c r="A766" i="13"/>
  <c r="K769" i="14"/>
  <c r="B766" i="13"/>
  <c r="C810" i="1"/>
  <c r="A810" i="1"/>
  <c r="L769" i="14"/>
  <c r="C766" i="13"/>
  <c r="D766" i="13"/>
  <c r="E766" i="13"/>
  <c r="F766" i="13"/>
  <c r="G766" i="13"/>
  <c r="H766" i="13"/>
  <c r="A767" i="13"/>
  <c r="K770" i="14"/>
  <c r="B767" i="13"/>
  <c r="C811" i="1"/>
  <c r="A811" i="1"/>
  <c r="L770" i="14"/>
  <c r="C767" i="13"/>
  <c r="D767" i="13"/>
  <c r="E767" i="13"/>
  <c r="F767" i="13"/>
  <c r="G767" i="13"/>
  <c r="H767" i="13"/>
  <c r="A768" i="13"/>
  <c r="K771" i="14"/>
  <c r="B768" i="13"/>
  <c r="C812" i="1"/>
  <c r="A812" i="1"/>
  <c r="L771" i="14"/>
  <c r="C768" i="13"/>
  <c r="D768" i="13"/>
  <c r="E768" i="13"/>
  <c r="F768" i="13"/>
  <c r="G768" i="13"/>
  <c r="H768" i="13"/>
  <c r="A769" i="13"/>
  <c r="K772" i="14"/>
  <c r="B769" i="13"/>
  <c r="C813" i="1"/>
  <c r="A813" i="1"/>
  <c r="L772" i="14"/>
  <c r="C769" i="13"/>
  <c r="D769" i="13"/>
  <c r="E769" i="13"/>
  <c r="F769" i="13"/>
  <c r="G769" i="13"/>
  <c r="H769" i="13"/>
  <c r="A770" i="13"/>
  <c r="K773" i="14"/>
  <c r="B770" i="13"/>
  <c r="C814" i="1"/>
  <c r="A814" i="1"/>
  <c r="L773" i="14"/>
  <c r="C770" i="13"/>
  <c r="D770" i="13"/>
  <c r="E770" i="13"/>
  <c r="F770" i="13"/>
  <c r="G770" i="13"/>
  <c r="H770" i="13"/>
  <c r="A771" i="13"/>
  <c r="K774" i="14"/>
  <c r="B771" i="13"/>
  <c r="C815" i="1"/>
  <c r="A815" i="1"/>
  <c r="L774" i="14"/>
  <c r="C771" i="13"/>
  <c r="D771" i="13"/>
  <c r="E771" i="13"/>
  <c r="F771" i="13"/>
  <c r="G771" i="13"/>
  <c r="H771" i="13"/>
  <c r="A772" i="13"/>
  <c r="K775" i="14"/>
  <c r="B772" i="13"/>
  <c r="C816" i="1"/>
  <c r="A816" i="1"/>
  <c r="L775" i="14"/>
  <c r="C772" i="13"/>
  <c r="D772" i="13"/>
  <c r="E772" i="13"/>
  <c r="F772" i="13"/>
  <c r="G772" i="13"/>
  <c r="H772" i="13"/>
  <c r="A773" i="13"/>
  <c r="K776" i="14"/>
  <c r="B773" i="13"/>
  <c r="C817" i="1"/>
  <c r="A817" i="1"/>
  <c r="L776" i="14"/>
  <c r="C773" i="13"/>
  <c r="D773" i="13"/>
  <c r="E773" i="13"/>
  <c r="F773" i="13"/>
  <c r="G773" i="13"/>
  <c r="H773" i="13"/>
  <c r="A774" i="13"/>
  <c r="K777" i="14"/>
  <c r="B774" i="13"/>
  <c r="C818" i="1"/>
  <c r="A818" i="1"/>
  <c r="L777" i="14"/>
  <c r="C774" i="13"/>
  <c r="D774" i="13"/>
  <c r="E774" i="13"/>
  <c r="F774" i="13"/>
  <c r="G774" i="13"/>
  <c r="H774" i="13"/>
  <c r="A775" i="13"/>
  <c r="K778" i="14"/>
  <c r="B775" i="13"/>
  <c r="C819" i="1"/>
  <c r="A819" i="1"/>
  <c r="L778" i="14"/>
  <c r="C775" i="13"/>
  <c r="D775" i="13"/>
  <c r="E775" i="13"/>
  <c r="F775" i="13"/>
  <c r="G775" i="13"/>
  <c r="H775" i="13"/>
  <c r="A776" i="13"/>
  <c r="K779" i="14"/>
  <c r="B776" i="13"/>
  <c r="C820" i="1"/>
  <c r="A820" i="1"/>
  <c r="L779" i="14"/>
  <c r="C776" i="13"/>
  <c r="D776" i="13"/>
  <c r="E776" i="13"/>
  <c r="F776" i="13"/>
  <c r="G776" i="13"/>
  <c r="H776" i="13"/>
  <c r="A777" i="13"/>
  <c r="K780" i="14"/>
  <c r="B777" i="13"/>
  <c r="C821" i="1"/>
  <c r="A821" i="1"/>
  <c r="L780" i="14"/>
  <c r="C777" i="13"/>
  <c r="D777" i="13"/>
  <c r="E777" i="13"/>
  <c r="F777" i="13"/>
  <c r="G777" i="13"/>
  <c r="H777" i="13"/>
  <c r="A778" i="13"/>
  <c r="K781" i="14"/>
  <c r="B778" i="13"/>
  <c r="C822" i="1"/>
  <c r="A822" i="1"/>
  <c r="L781" i="14"/>
  <c r="C778" i="13"/>
  <c r="D778" i="13"/>
  <c r="E778" i="13"/>
  <c r="F778" i="13"/>
  <c r="G778" i="13"/>
  <c r="H778" i="13"/>
  <c r="A779" i="13"/>
  <c r="K782" i="14"/>
  <c r="B779" i="13"/>
  <c r="C823" i="1"/>
  <c r="A823" i="1"/>
  <c r="L782" i="14"/>
  <c r="C779" i="13"/>
  <c r="D779" i="13"/>
  <c r="E779" i="13"/>
  <c r="F779" i="13"/>
  <c r="G779" i="13"/>
  <c r="H779" i="13"/>
  <c r="A780" i="13"/>
  <c r="K783" i="14"/>
  <c r="B780" i="13"/>
  <c r="C824" i="1"/>
  <c r="A824" i="1"/>
  <c r="L783" i="14"/>
  <c r="C780" i="13"/>
  <c r="D780" i="13"/>
  <c r="E780" i="13"/>
  <c r="F780" i="13"/>
  <c r="G780" i="13"/>
  <c r="H780" i="13"/>
  <c r="A781" i="13"/>
  <c r="K784" i="14"/>
  <c r="B781" i="13"/>
  <c r="C825" i="1"/>
  <c r="A825" i="1"/>
  <c r="L784" i="14"/>
  <c r="C781" i="13"/>
  <c r="D781" i="13"/>
  <c r="E781" i="13"/>
  <c r="F781" i="13"/>
  <c r="G781" i="13"/>
  <c r="H781" i="13"/>
  <c r="A782" i="13"/>
  <c r="K785" i="14"/>
  <c r="B782" i="13"/>
  <c r="C826" i="1"/>
  <c r="A826" i="1"/>
  <c r="L785" i="14"/>
  <c r="C782" i="13"/>
  <c r="D782" i="13"/>
  <c r="E782" i="13"/>
  <c r="F782" i="13"/>
  <c r="G782" i="13"/>
  <c r="H782" i="13"/>
  <c r="A783" i="13"/>
  <c r="C827" i="1"/>
  <c r="A827" i="1"/>
  <c r="K786" i="14"/>
  <c r="B783" i="13"/>
  <c r="C828" i="1"/>
  <c r="A828" i="1"/>
  <c r="L786" i="14"/>
  <c r="C783" i="13"/>
  <c r="D783" i="13"/>
  <c r="E783" i="13"/>
  <c r="F783" i="13"/>
  <c r="G783" i="13"/>
  <c r="H783" i="13"/>
  <c r="A784" i="13"/>
  <c r="K787" i="14"/>
  <c r="B784" i="13"/>
  <c r="C829" i="1"/>
  <c r="A829" i="1"/>
  <c r="L787" i="14"/>
  <c r="C784" i="13"/>
  <c r="D784" i="13"/>
  <c r="E784" i="13"/>
  <c r="F784" i="13"/>
  <c r="G784" i="13"/>
  <c r="H784" i="13"/>
  <c r="A785" i="13"/>
  <c r="K788" i="14"/>
  <c r="B785" i="13"/>
  <c r="C830" i="1"/>
  <c r="A830" i="1"/>
  <c r="L788" i="14"/>
  <c r="C785" i="13"/>
  <c r="D785" i="13"/>
  <c r="E785" i="13"/>
  <c r="F785" i="13"/>
  <c r="G785" i="13"/>
  <c r="H785" i="13"/>
  <c r="A786" i="13"/>
  <c r="K789" i="14"/>
  <c r="B786" i="13"/>
  <c r="C831" i="1"/>
  <c r="A831" i="1"/>
  <c r="L789" i="14"/>
  <c r="C786" i="13"/>
  <c r="D786" i="13"/>
  <c r="E786" i="13"/>
  <c r="F786" i="13"/>
  <c r="G786" i="13"/>
  <c r="H786" i="13"/>
  <c r="A787" i="13"/>
  <c r="K790" i="14"/>
  <c r="B787" i="13"/>
  <c r="C832" i="1"/>
  <c r="A832" i="1"/>
  <c r="L790" i="14"/>
  <c r="C787" i="13"/>
  <c r="D787" i="13"/>
  <c r="E787" i="13"/>
  <c r="F787" i="13"/>
  <c r="G787" i="13"/>
  <c r="H787" i="13"/>
  <c r="A788" i="13"/>
  <c r="K791" i="14"/>
  <c r="B788" i="13"/>
  <c r="C833" i="1"/>
  <c r="A833" i="1"/>
  <c r="L791" i="14"/>
  <c r="C788" i="13"/>
  <c r="D788" i="13"/>
  <c r="E788" i="13"/>
  <c r="F788" i="13"/>
  <c r="G788" i="13"/>
  <c r="H788" i="13"/>
  <c r="A789" i="13"/>
  <c r="K792" i="14"/>
  <c r="B789" i="13"/>
  <c r="C834" i="1"/>
  <c r="A834" i="1"/>
  <c r="L792" i="14"/>
  <c r="C789" i="13"/>
  <c r="D789" i="13"/>
  <c r="E789" i="13"/>
  <c r="F789" i="13"/>
  <c r="G789" i="13"/>
  <c r="H789" i="13"/>
  <c r="A790" i="13"/>
  <c r="K793" i="14"/>
  <c r="B790" i="13"/>
  <c r="C835" i="1"/>
  <c r="A835" i="1"/>
  <c r="L793" i="14"/>
  <c r="C790" i="13"/>
  <c r="D790" i="13"/>
  <c r="E790" i="13"/>
  <c r="F790" i="13"/>
  <c r="G790" i="13"/>
  <c r="H790" i="13"/>
  <c r="A791" i="13"/>
  <c r="K794" i="14"/>
  <c r="B791" i="13"/>
  <c r="C836" i="1"/>
  <c r="A836" i="1"/>
  <c r="L794" i="14"/>
  <c r="C791" i="13"/>
  <c r="D791" i="13"/>
  <c r="E791" i="13"/>
  <c r="F791" i="13"/>
  <c r="G791" i="13"/>
  <c r="H791" i="13"/>
  <c r="A792" i="13"/>
  <c r="K795" i="14"/>
  <c r="B792" i="13"/>
  <c r="C837" i="1"/>
  <c r="A837" i="1"/>
  <c r="L795" i="14"/>
  <c r="C792" i="13"/>
  <c r="D792" i="13"/>
  <c r="E792" i="13"/>
  <c r="F792" i="13"/>
  <c r="G792" i="13"/>
  <c r="H792" i="13"/>
  <c r="A793" i="13"/>
  <c r="K796" i="14"/>
  <c r="B793" i="13"/>
  <c r="C838" i="1"/>
  <c r="A838" i="1"/>
  <c r="L796" i="14"/>
  <c r="C793" i="13"/>
  <c r="D793" i="13"/>
  <c r="E793" i="13"/>
  <c r="F793" i="13"/>
  <c r="G793" i="13"/>
  <c r="H793" i="13"/>
  <c r="A794" i="13"/>
  <c r="K797" i="14"/>
  <c r="B794" i="13"/>
  <c r="C839" i="1"/>
  <c r="A839" i="1"/>
  <c r="L797" i="14"/>
  <c r="C794" i="13"/>
  <c r="D794" i="13"/>
  <c r="E794" i="13"/>
  <c r="F794" i="13"/>
  <c r="G794" i="13"/>
  <c r="H794" i="13"/>
  <c r="A795" i="13"/>
  <c r="K798" i="14"/>
  <c r="B795" i="13"/>
  <c r="C840" i="1"/>
  <c r="A840" i="1"/>
  <c r="L798" i="14"/>
  <c r="C795" i="13"/>
  <c r="D795" i="13"/>
  <c r="E795" i="13"/>
  <c r="F795" i="13"/>
  <c r="G795" i="13"/>
  <c r="H795" i="13"/>
  <c r="A796" i="13"/>
  <c r="K799" i="14"/>
  <c r="B796" i="13"/>
  <c r="C841" i="1"/>
  <c r="A841" i="1"/>
  <c r="L799" i="14"/>
  <c r="C796" i="13"/>
  <c r="D796" i="13"/>
  <c r="E796" i="13"/>
  <c r="F796" i="13"/>
  <c r="G796" i="13"/>
  <c r="H796" i="13"/>
  <c r="A797" i="13"/>
  <c r="K800" i="14"/>
  <c r="B797" i="13"/>
  <c r="C842" i="1"/>
  <c r="A842" i="1"/>
  <c r="L800" i="14"/>
  <c r="C797" i="13"/>
  <c r="D797" i="13"/>
  <c r="E797" i="13"/>
  <c r="F797" i="13"/>
  <c r="G797" i="13"/>
  <c r="H797" i="13"/>
  <c r="A798" i="13"/>
  <c r="K801" i="14"/>
  <c r="B798" i="13"/>
  <c r="C843" i="1"/>
  <c r="A843" i="1"/>
  <c r="L801" i="14"/>
  <c r="C798" i="13"/>
  <c r="D798" i="13"/>
  <c r="E798" i="13"/>
  <c r="F798" i="13"/>
  <c r="G798" i="13"/>
  <c r="H798" i="13"/>
  <c r="A799" i="13"/>
  <c r="K802" i="14"/>
  <c r="B799" i="13"/>
  <c r="C844" i="1"/>
  <c r="A844" i="1"/>
  <c r="L802" i="14"/>
  <c r="C799" i="13"/>
  <c r="D799" i="13"/>
  <c r="E799" i="13"/>
  <c r="F799" i="13"/>
  <c r="G799" i="13"/>
  <c r="H799" i="13"/>
  <c r="A800" i="13"/>
  <c r="K803" i="14"/>
  <c r="B800" i="13"/>
  <c r="C845" i="1"/>
  <c r="A845" i="1"/>
  <c r="L803" i="14"/>
  <c r="C800" i="13"/>
  <c r="D800" i="13"/>
  <c r="E800" i="13"/>
  <c r="F800" i="13"/>
  <c r="G800" i="13"/>
  <c r="H800" i="13"/>
  <c r="A801" i="13"/>
  <c r="K804" i="14"/>
  <c r="B801" i="13"/>
  <c r="C846" i="1"/>
  <c r="A846" i="1"/>
  <c r="L804" i="14"/>
  <c r="C801" i="13"/>
  <c r="D801" i="13"/>
  <c r="E801" i="13"/>
  <c r="F801" i="13"/>
  <c r="G801" i="13"/>
  <c r="H801" i="13"/>
  <c r="A802" i="13"/>
  <c r="C847" i="1"/>
  <c r="A847" i="1"/>
  <c r="K805" i="14"/>
  <c r="B802" i="13"/>
  <c r="C848" i="1"/>
  <c r="A848" i="1"/>
  <c r="L805" i="14"/>
  <c r="C802" i="13"/>
  <c r="D802" i="13"/>
  <c r="E802" i="13"/>
  <c r="F802" i="13"/>
  <c r="G802" i="13"/>
  <c r="H802" i="13"/>
  <c r="A803" i="13"/>
  <c r="K806" i="14"/>
  <c r="B803" i="13"/>
  <c r="C849" i="1"/>
  <c r="A849" i="1"/>
  <c r="L806" i="14"/>
  <c r="C803" i="13"/>
  <c r="D803" i="13"/>
  <c r="E803" i="13"/>
  <c r="F803" i="13"/>
  <c r="G803" i="13"/>
  <c r="H803" i="13"/>
  <c r="A804" i="13"/>
  <c r="K807" i="14"/>
  <c r="B804" i="13"/>
  <c r="C850" i="1"/>
  <c r="A850" i="1"/>
  <c r="L807" i="14"/>
  <c r="C804" i="13"/>
  <c r="D804" i="13"/>
  <c r="E804" i="13"/>
  <c r="F804" i="13"/>
  <c r="G804" i="13"/>
  <c r="H804" i="13"/>
  <c r="A805" i="13"/>
  <c r="K808" i="14"/>
  <c r="B805" i="13"/>
  <c r="C851" i="1"/>
  <c r="A851" i="1"/>
  <c r="L808" i="14"/>
  <c r="C805" i="13"/>
  <c r="D805" i="13"/>
  <c r="E805" i="13"/>
  <c r="F805" i="13"/>
  <c r="G805" i="13"/>
  <c r="H805" i="13"/>
  <c r="A806" i="13"/>
  <c r="K809" i="14"/>
  <c r="B806" i="13"/>
  <c r="C852" i="1"/>
  <c r="A852" i="1"/>
  <c r="L809" i="14"/>
  <c r="C806" i="13"/>
  <c r="D806" i="13"/>
  <c r="E806" i="13"/>
  <c r="F806" i="13"/>
  <c r="G806" i="13"/>
  <c r="H806" i="13"/>
  <c r="A807" i="13"/>
  <c r="K810" i="14"/>
  <c r="B807" i="13"/>
  <c r="C853" i="1"/>
  <c r="A853" i="1"/>
  <c r="L810" i="14"/>
  <c r="C807" i="13"/>
  <c r="D807" i="13"/>
  <c r="E807" i="13"/>
  <c r="F807" i="13"/>
  <c r="G807" i="13"/>
  <c r="H807" i="13"/>
  <c r="A808" i="13"/>
  <c r="K811" i="14"/>
  <c r="B808" i="13"/>
  <c r="C854" i="1"/>
  <c r="A854" i="1"/>
  <c r="L811" i="14"/>
  <c r="C808" i="13"/>
  <c r="D808" i="13"/>
  <c r="E808" i="13"/>
  <c r="F808" i="13"/>
  <c r="G808" i="13"/>
  <c r="H808" i="13"/>
  <c r="A809" i="13"/>
  <c r="K812" i="14"/>
  <c r="B809" i="13"/>
  <c r="C855" i="1"/>
  <c r="A855" i="1"/>
  <c r="L812" i="14"/>
  <c r="C809" i="13"/>
  <c r="D809" i="13"/>
  <c r="E809" i="13"/>
  <c r="F809" i="13"/>
  <c r="G809" i="13"/>
  <c r="H809" i="13"/>
  <c r="A810" i="13"/>
  <c r="K813" i="14"/>
  <c r="B810" i="13"/>
  <c r="C856" i="1"/>
  <c r="A856" i="1"/>
  <c r="L813" i="14"/>
  <c r="C810" i="13"/>
  <c r="D810" i="13"/>
  <c r="E810" i="13"/>
  <c r="F810" i="13"/>
  <c r="G810" i="13"/>
  <c r="H810" i="13"/>
  <c r="A811" i="13"/>
  <c r="K814" i="14"/>
  <c r="B811" i="13"/>
  <c r="C857" i="1"/>
  <c r="A857" i="1"/>
  <c r="L814" i="14"/>
  <c r="C811" i="13"/>
  <c r="D811" i="13"/>
  <c r="E811" i="13"/>
  <c r="F811" i="13"/>
  <c r="G811" i="13"/>
  <c r="H811" i="13"/>
  <c r="A812" i="13"/>
  <c r="K815" i="14"/>
  <c r="B812" i="13"/>
  <c r="C858" i="1"/>
  <c r="A858" i="1"/>
  <c r="L815" i="14"/>
  <c r="C812" i="13"/>
  <c r="D812" i="13"/>
  <c r="E812" i="13"/>
  <c r="F812" i="13"/>
  <c r="G812" i="13"/>
  <c r="H812" i="13"/>
  <c r="A813" i="13"/>
  <c r="K816" i="14"/>
  <c r="B813" i="13"/>
  <c r="C859" i="1"/>
  <c r="A859" i="1"/>
  <c r="L816" i="14"/>
  <c r="C813" i="13"/>
  <c r="D813" i="13"/>
  <c r="E813" i="13"/>
  <c r="F813" i="13"/>
  <c r="G813" i="13"/>
  <c r="H813" i="13"/>
  <c r="A814" i="13"/>
  <c r="K817" i="14"/>
  <c r="B814" i="13"/>
  <c r="C860" i="1"/>
  <c r="A860" i="1"/>
  <c r="L817" i="14"/>
  <c r="C814" i="13"/>
  <c r="D814" i="13"/>
  <c r="E814" i="13"/>
  <c r="F814" i="13"/>
  <c r="G814" i="13"/>
  <c r="H814" i="13"/>
  <c r="A815" i="13"/>
  <c r="K818" i="14"/>
  <c r="B815" i="13"/>
  <c r="C861" i="1"/>
  <c r="A861" i="1"/>
  <c r="L818" i="14"/>
  <c r="C815" i="13"/>
  <c r="D815" i="13"/>
  <c r="E815" i="13"/>
  <c r="F815" i="13"/>
  <c r="G815" i="13"/>
  <c r="H815" i="13"/>
  <c r="A816" i="13"/>
  <c r="K819" i="14"/>
  <c r="B816" i="13"/>
  <c r="C862" i="1"/>
  <c r="A862" i="1"/>
  <c r="L819" i="14"/>
  <c r="C816" i="13"/>
  <c r="D816" i="13"/>
  <c r="E816" i="13"/>
  <c r="F816" i="13"/>
  <c r="G816" i="13"/>
  <c r="H816" i="13"/>
  <c r="A817" i="13"/>
  <c r="K820" i="14"/>
  <c r="B817" i="13"/>
  <c r="C863" i="1"/>
  <c r="A863" i="1"/>
  <c r="L820" i="14"/>
  <c r="C817" i="13"/>
  <c r="D817" i="13"/>
  <c r="E817" i="13"/>
  <c r="F817" i="13"/>
  <c r="G817" i="13"/>
  <c r="H817" i="13"/>
  <c r="A818" i="13"/>
  <c r="K821" i="14"/>
  <c r="B818" i="13"/>
  <c r="C864" i="1"/>
  <c r="A864" i="1"/>
  <c r="L821" i="14"/>
  <c r="C818" i="13"/>
  <c r="D818" i="13"/>
  <c r="E818" i="13"/>
  <c r="F818" i="13"/>
  <c r="G818" i="13"/>
  <c r="H818" i="13"/>
  <c r="A819" i="13"/>
  <c r="K822" i="14"/>
  <c r="B819" i="13"/>
  <c r="C865" i="1"/>
  <c r="A865" i="1"/>
  <c r="L822" i="14"/>
  <c r="C819" i="13"/>
  <c r="D819" i="13"/>
  <c r="E819" i="13"/>
  <c r="F819" i="13"/>
  <c r="G819" i="13"/>
  <c r="H819" i="13"/>
  <c r="A820" i="13"/>
  <c r="K823" i="14"/>
  <c r="B820" i="13"/>
  <c r="C866" i="1"/>
  <c r="A866" i="1"/>
  <c r="L823" i="14"/>
  <c r="C820" i="13"/>
  <c r="D820" i="13"/>
  <c r="E820" i="13"/>
  <c r="F820" i="13"/>
  <c r="G820" i="13"/>
  <c r="H820" i="13"/>
  <c r="A821" i="13"/>
  <c r="C867" i="1"/>
  <c r="A867" i="1"/>
  <c r="K824" i="14"/>
  <c r="B821" i="13"/>
  <c r="C868" i="1"/>
  <c r="A868" i="1"/>
  <c r="L824" i="14"/>
  <c r="C821" i="13"/>
  <c r="D821" i="13"/>
  <c r="E821" i="13"/>
  <c r="F821" i="13"/>
  <c r="G821" i="13"/>
  <c r="H821" i="13"/>
  <c r="A822" i="13"/>
  <c r="K825" i="14"/>
  <c r="B822" i="13"/>
  <c r="C869" i="1"/>
  <c r="A869" i="1"/>
  <c r="L825" i="14"/>
  <c r="C822" i="13"/>
  <c r="D822" i="13"/>
  <c r="E822" i="13"/>
  <c r="F822" i="13"/>
  <c r="G822" i="13"/>
  <c r="H822" i="13"/>
  <c r="A823" i="13"/>
  <c r="K826" i="14"/>
  <c r="B823" i="13"/>
  <c r="C870" i="1"/>
  <c r="A870" i="1"/>
  <c r="L826" i="14"/>
  <c r="C823" i="13"/>
  <c r="D823" i="13"/>
  <c r="E823" i="13"/>
  <c r="F823" i="13"/>
  <c r="G823" i="13"/>
  <c r="H823" i="13"/>
  <c r="A824" i="13"/>
  <c r="K827" i="14"/>
  <c r="B824" i="13"/>
  <c r="C871" i="1"/>
  <c r="A871" i="1"/>
  <c r="L827" i="14"/>
  <c r="C824" i="13"/>
  <c r="D824" i="13"/>
  <c r="E824" i="13"/>
  <c r="F824" i="13"/>
  <c r="G824" i="13"/>
  <c r="H824" i="13"/>
  <c r="A825" i="13"/>
  <c r="K828" i="14"/>
  <c r="B825" i="13"/>
  <c r="C872" i="1"/>
  <c r="A872" i="1"/>
  <c r="L828" i="14"/>
  <c r="C825" i="13"/>
  <c r="D825" i="13"/>
  <c r="E825" i="13"/>
  <c r="F825" i="13"/>
  <c r="G825" i="13"/>
  <c r="H825" i="13"/>
  <c r="A826" i="13"/>
  <c r="K829" i="14"/>
  <c r="B826" i="13"/>
  <c r="C873" i="1"/>
  <c r="A873" i="1"/>
  <c r="L829" i="14"/>
  <c r="C826" i="13"/>
  <c r="D826" i="13"/>
  <c r="E826" i="13"/>
  <c r="F826" i="13"/>
  <c r="G826" i="13"/>
  <c r="H826" i="13"/>
  <c r="A827" i="13"/>
  <c r="K830" i="14"/>
  <c r="B827" i="13"/>
  <c r="C874" i="1"/>
  <c r="A874" i="1"/>
  <c r="L830" i="14"/>
  <c r="C827" i="13"/>
  <c r="D827" i="13"/>
  <c r="E827" i="13"/>
  <c r="F827" i="13"/>
  <c r="G827" i="13"/>
  <c r="H827" i="13"/>
  <c r="A828" i="13"/>
  <c r="K831" i="14"/>
  <c r="B828" i="13"/>
  <c r="C875" i="1"/>
  <c r="A875" i="1"/>
  <c r="L831" i="14"/>
  <c r="C828" i="13"/>
  <c r="D828" i="13"/>
  <c r="E828" i="13"/>
  <c r="F828" i="13"/>
  <c r="G828" i="13"/>
  <c r="H828" i="13"/>
  <c r="A829" i="13"/>
  <c r="K832" i="14"/>
  <c r="B829" i="13"/>
  <c r="C876" i="1"/>
  <c r="A876" i="1"/>
  <c r="L832" i="14"/>
  <c r="C829" i="13"/>
  <c r="D829" i="13"/>
  <c r="E829" i="13"/>
  <c r="F829" i="13"/>
  <c r="G829" i="13"/>
  <c r="H829" i="13"/>
  <c r="A830" i="13"/>
  <c r="K833" i="14"/>
  <c r="B830" i="13"/>
  <c r="C877" i="1"/>
  <c r="A877" i="1"/>
  <c r="L833" i="14"/>
  <c r="C830" i="13"/>
  <c r="D830" i="13"/>
  <c r="E830" i="13"/>
  <c r="F830" i="13"/>
  <c r="G830" i="13"/>
  <c r="H830" i="13"/>
  <c r="A831" i="13"/>
  <c r="K834" i="14"/>
  <c r="B831" i="13"/>
  <c r="C878" i="1"/>
  <c r="A878" i="1"/>
  <c r="L834" i="14"/>
  <c r="C831" i="13"/>
  <c r="D831" i="13"/>
  <c r="E831" i="13"/>
  <c r="F831" i="13"/>
  <c r="G831" i="13"/>
  <c r="H831" i="13"/>
  <c r="A832" i="13"/>
  <c r="K835" i="14"/>
  <c r="B832" i="13"/>
  <c r="C879" i="1"/>
  <c r="A879" i="1"/>
  <c r="L835" i="14"/>
  <c r="C832" i="13"/>
  <c r="D832" i="13"/>
  <c r="E832" i="13"/>
  <c r="F832" i="13"/>
  <c r="G832" i="13"/>
  <c r="H832" i="13"/>
  <c r="A833" i="13"/>
  <c r="K836" i="14"/>
  <c r="B833" i="13"/>
  <c r="C880" i="1"/>
  <c r="A880" i="1"/>
  <c r="L836" i="14"/>
  <c r="C833" i="13"/>
  <c r="D833" i="13"/>
  <c r="E833" i="13"/>
  <c r="F833" i="13"/>
  <c r="G833" i="13"/>
  <c r="H833" i="13"/>
  <c r="A834" i="13"/>
  <c r="K837" i="14"/>
  <c r="B834" i="13"/>
  <c r="C881" i="1"/>
  <c r="A881" i="1"/>
  <c r="L837" i="14"/>
  <c r="C834" i="13"/>
  <c r="D834" i="13"/>
  <c r="E834" i="13"/>
  <c r="F834" i="13"/>
  <c r="G834" i="13"/>
  <c r="H834" i="13"/>
  <c r="A835" i="13"/>
  <c r="K838" i="14"/>
  <c r="B835" i="13"/>
  <c r="C882" i="1"/>
  <c r="A882" i="1"/>
  <c r="L838" i="14"/>
  <c r="C835" i="13"/>
  <c r="D835" i="13"/>
  <c r="E835" i="13"/>
  <c r="F835" i="13"/>
  <c r="G835" i="13"/>
  <c r="H835" i="13"/>
  <c r="A836" i="13"/>
  <c r="K839" i="14"/>
  <c r="B836" i="13"/>
  <c r="C883" i="1"/>
  <c r="A883" i="1"/>
  <c r="L839" i="14"/>
  <c r="C836" i="13"/>
  <c r="D836" i="13"/>
  <c r="E836" i="13"/>
  <c r="F836" i="13"/>
  <c r="G836" i="13"/>
  <c r="H836" i="13"/>
  <c r="A837" i="13"/>
  <c r="K840" i="14"/>
  <c r="B837" i="13"/>
  <c r="C884" i="1"/>
  <c r="A884" i="1"/>
  <c r="L840" i="14"/>
  <c r="C837" i="13"/>
  <c r="D837" i="13"/>
  <c r="E837" i="13"/>
  <c r="F837" i="13"/>
  <c r="G837" i="13"/>
  <c r="H837" i="13"/>
  <c r="A838" i="13"/>
  <c r="K841" i="14"/>
  <c r="B838" i="13"/>
  <c r="C885" i="1"/>
  <c r="A885" i="1"/>
  <c r="L841" i="14"/>
  <c r="C838" i="13"/>
  <c r="D838" i="13"/>
  <c r="E838" i="13"/>
  <c r="F838" i="13"/>
  <c r="G838" i="13"/>
  <c r="H838" i="13"/>
  <c r="A839" i="13"/>
  <c r="K842" i="14"/>
  <c r="B839" i="13"/>
  <c r="C886" i="1"/>
  <c r="A886" i="1"/>
  <c r="L842" i="14"/>
  <c r="C839" i="13"/>
  <c r="D839" i="13"/>
  <c r="E839" i="13"/>
  <c r="F839" i="13"/>
  <c r="G839" i="13"/>
  <c r="H839" i="13"/>
  <c r="A840" i="13"/>
  <c r="C887" i="1"/>
  <c r="A887" i="1"/>
  <c r="K843" i="14"/>
  <c r="B840" i="13"/>
  <c r="C888" i="1"/>
  <c r="A888" i="1"/>
  <c r="L843" i="14"/>
  <c r="C840" i="13"/>
  <c r="D840" i="13"/>
  <c r="E840" i="13"/>
  <c r="F840" i="13"/>
  <c r="G840" i="13"/>
  <c r="H840" i="13"/>
  <c r="A841" i="13"/>
  <c r="K844" i="14"/>
  <c r="B841" i="13"/>
  <c r="C889" i="1"/>
  <c r="A889" i="1"/>
  <c r="L844" i="14"/>
  <c r="C841" i="13"/>
  <c r="D841" i="13"/>
  <c r="E841" i="13"/>
  <c r="F841" i="13"/>
  <c r="G841" i="13"/>
  <c r="H841" i="13"/>
  <c r="A842" i="13"/>
  <c r="K845" i="14"/>
  <c r="B842" i="13"/>
  <c r="C890" i="1"/>
  <c r="A890" i="1"/>
  <c r="L845" i="14"/>
  <c r="C842" i="13"/>
  <c r="D842" i="13"/>
  <c r="E842" i="13"/>
  <c r="F842" i="13"/>
  <c r="G842" i="13"/>
  <c r="H842" i="13"/>
  <c r="A843" i="13"/>
  <c r="K846" i="14"/>
  <c r="B843" i="13"/>
  <c r="C891" i="1"/>
  <c r="A891" i="1"/>
  <c r="L846" i="14"/>
  <c r="C843" i="13"/>
  <c r="D843" i="13"/>
  <c r="E843" i="13"/>
  <c r="F843" i="13"/>
  <c r="G843" i="13"/>
  <c r="H843" i="13"/>
  <c r="A844" i="13"/>
  <c r="K847" i="14"/>
  <c r="B844" i="13"/>
  <c r="C892" i="1"/>
  <c r="A892" i="1"/>
  <c r="L847" i="14"/>
  <c r="C844" i="13"/>
  <c r="D844" i="13"/>
  <c r="E844" i="13"/>
  <c r="F844" i="13"/>
  <c r="G844" i="13"/>
  <c r="H844" i="13"/>
  <c r="A845" i="13"/>
  <c r="K848" i="14"/>
  <c r="B845" i="13"/>
  <c r="C893" i="1"/>
  <c r="A893" i="1"/>
  <c r="L848" i="14"/>
  <c r="C845" i="13"/>
  <c r="D845" i="13"/>
  <c r="E845" i="13"/>
  <c r="F845" i="13"/>
  <c r="G845" i="13"/>
  <c r="H845" i="13"/>
  <c r="A846" i="13"/>
  <c r="K849" i="14"/>
  <c r="B846" i="13"/>
  <c r="C894" i="1"/>
  <c r="A894" i="1"/>
  <c r="L849" i="14"/>
  <c r="C846" i="13"/>
  <c r="D846" i="13"/>
  <c r="E846" i="13"/>
  <c r="F846" i="13"/>
  <c r="G846" i="13"/>
  <c r="H846" i="13"/>
  <c r="A847" i="13"/>
  <c r="K850" i="14"/>
  <c r="B847" i="13"/>
  <c r="C895" i="1"/>
  <c r="A895" i="1"/>
  <c r="L850" i="14"/>
  <c r="C847" i="13"/>
  <c r="D847" i="13"/>
  <c r="E847" i="13"/>
  <c r="F847" i="13"/>
  <c r="G847" i="13"/>
  <c r="H847" i="13"/>
  <c r="A848" i="13"/>
  <c r="K851" i="14"/>
  <c r="B848" i="13"/>
  <c r="C896" i="1"/>
  <c r="A896" i="1"/>
  <c r="L851" i="14"/>
  <c r="C848" i="13"/>
  <c r="D848" i="13"/>
  <c r="E848" i="13"/>
  <c r="F848" i="13"/>
  <c r="G848" i="13"/>
  <c r="H848" i="13"/>
  <c r="A849" i="13"/>
  <c r="K852" i="14"/>
  <c r="B849" i="13"/>
  <c r="C897" i="1"/>
  <c r="A897" i="1"/>
  <c r="L852" i="14"/>
  <c r="C849" i="13"/>
  <c r="D849" i="13"/>
  <c r="E849" i="13"/>
  <c r="F849" i="13"/>
  <c r="G849" i="13"/>
  <c r="H849" i="13"/>
  <c r="A850" i="13"/>
  <c r="K853" i="14"/>
  <c r="B850" i="13"/>
  <c r="C898" i="1"/>
  <c r="A898" i="1"/>
  <c r="L853" i="14"/>
  <c r="C850" i="13"/>
  <c r="D850" i="13"/>
  <c r="E850" i="13"/>
  <c r="F850" i="13"/>
  <c r="G850" i="13"/>
  <c r="H850" i="13"/>
  <c r="A851" i="13"/>
  <c r="K854" i="14"/>
  <c r="B851" i="13"/>
  <c r="C899" i="1"/>
  <c r="A899" i="1"/>
  <c r="L854" i="14"/>
  <c r="C851" i="13"/>
  <c r="D851" i="13"/>
  <c r="E851" i="13"/>
  <c r="F851" i="13"/>
  <c r="G851" i="13"/>
  <c r="H851" i="13"/>
  <c r="A852" i="13"/>
  <c r="K855" i="14"/>
  <c r="B852" i="13"/>
  <c r="C900" i="1"/>
  <c r="A900" i="1"/>
  <c r="L855" i="14"/>
  <c r="C852" i="13"/>
  <c r="D852" i="13"/>
  <c r="E852" i="13"/>
  <c r="F852" i="13"/>
  <c r="G852" i="13"/>
  <c r="H852" i="13"/>
  <c r="A853" i="13"/>
  <c r="K856" i="14"/>
  <c r="B853" i="13"/>
  <c r="C901" i="1"/>
  <c r="A901" i="1"/>
  <c r="L856" i="14"/>
  <c r="C853" i="13"/>
  <c r="D853" i="13"/>
  <c r="E853" i="13"/>
  <c r="F853" i="13"/>
  <c r="G853" i="13"/>
  <c r="H853" i="13"/>
  <c r="A854" i="13"/>
  <c r="K857" i="14"/>
  <c r="B854" i="13"/>
  <c r="C902" i="1"/>
  <c r="A902" i="1"/>
  <c r="L857" i="14"/>
  <c r="C854" i="13"/>
  <c r="D854" i="13"/>
  <c r="E854" i="13"/>
  <c r="F854" i="13"/>
  <c r="G854" i="13"/>
  <c r="H854" i="13"/>
  <c r="A855" i="13"/>
  <c r="K858" i="14"/>
  <c r="B855" i="13"/>
  <c r="C903" i="1"/>
  <c r="A903" i="1"/>
  <c r="L858" i="14"/>
  <c r="C855" i="13"/>
  <c r="D855" i="13"/>
  <c r="E855" i="13"/>
  <c r="F855" i="13"/>
  <c r="G855" i="13"/>
  <c r="H855" i="13"/>
  <c r="A856" i="13"/>
  <c r="K859" i="14"/>
  <c r="B856" i="13"/>
  <c r="C904" i="1"/>
  <c r="A904" i="1"/>
  <c r="L859" i="14"/>
  <c r="C856" i="13"/>
  <c r="D856" i="13"/>
  <c r="E856" i="13"/>
  <c r="F856" i="13"/>
  <c r="G856" i="13"/>
  <c r="H856" i="13"/>
  <c r="A857" i="13"/>
  <c r="K860" i="14"/>
  <c r="B857" i="13"/>
  <c r="C905" i="1"/>
  <c r="A905" i="1"/>
  <c r="L860" i="14"/>
  <c r="C857" i="13"/>
  <c r="D857" i="13"/>
  <c r="E857" i="13"/>
  <c r="F857" i="13"/>
  <c r="G857" i="13"/>
  <c r="H857" i="13"/>
  <c r="A858" i="13"/>
  <c r="K861" i="14"/>
  <c r="B858" i="13"/>
  <c r="C906" i="1"/>
  <c r="A906" i="1"/>
  <c r="L861" i="14"/>
  <c r="C858" i="13"/>
  <c r="D858" i="13"/>
  <c r="E858" i="13"/>
  <c r="F858" i="13"/>
  <c r="G858" i="13"/>
  <c r="H858" i="13"/>
  <c r="A859" i="13"/>
  <c r="C907" i="1"/>
  <c r="A907" i="1"/>
  <c r="K862" i="14"/>
  <c r="B859" i="13"/>
  <c r="C908" i="1"/>
  <c r="A908" i="1"/>
  <c r="L862" i="14"/>
  <c r="C859" i="13"/>
  <c r="D859" i="13"/>
  <c r="E859" i="13"/>
  <c r="F859" i="13"/>
  <c r="G859" i="13"/>
  <c r="H859" i="13"/>
  <c r="A860" i="13"/>
  <c r="K863" i="14"/>
  <c r="B860" i="13"/>
  <c r="C909" i="1"/>
  <c r="A909" i="1"/>
  <c r="L863" i="14"/>
  <c r="C860" i="13"/>
  <c r="D860" i="13"/>
  <c r="E860" i="13"/>
  <c r="F860" i="13"/>
  <c r="G860" i="13"/>
  <c r="H860" i="13"/>
  <c r="A861" i="13"/>
  <c r="K864" i="14"/>
  <c r="B861" i="13"/>
  <c r="C910" i="1"/>
  <c r="A910" i="1"/>
  <c r="L864" i="14"/>
  <c r="C861" i="13"/>
  <c r="D861" i="13"/>
  <c r="E861" i="13"/>
  <c r="F861" i="13"/>
  <c r="G861" i="13"/>
  <c r="H861" i="13"/>
  <c r="A862" i="13"/>
  <c r="K865" i="14"/>
  <c r="B862" i="13"/>
  <c r="C911" i="1"/>
  <c r="A911" i="1"/>
  <c r="L865" i="14"/>
  <c r="C862" i="13"/>
  <c r="D862" i="13"/>
  <c r="E862" i="13"/>
  <c r="F862" i="13"/>
  <c r="G862" i="13"/>
  <c r="H862" i="13"/>
  <c r="A863" i="13"/>
  <c r="K866" i="14"/>
  <c r="B863" i="13"/>
  <c r="C912" i="1"/>
  <c r="A912" i="1"/>
  <c r="L866" i="14"/>
  <c r="C863" i="13"/>
  <c r="D863" i="13"/>
  <c r="E863" i="13"/>
  <c r="F863" i="13"/>
  <c r="G863" i="13"/>
  <c r="H863" i="13"/>
  <c r="A864" i="13"/>
  <c r="K867" i="14"/>
  <c r="B864" i="13"/>
  <c r="C913" i="1"/>
  <c r="A913" i="1"/>
  <c r="L867" i="14"/>
  <c r="C864" i="13"/>
  <c r="D864" i="13"/>
  <c r="E864" i="13"/>
  <c r="F864" i="13"/>
  <c r="G864" i="13"/>
  <c r="H864" i="13"/>
  <c r="A865" i="13"/>
  <c r="K868" i="14"/>
  <c r="B865" i="13"/>
  <c r="C914" i="1"/>
  <c r="A914" i="1"/>
  <c r="L868" i="14"/>
  <c r="C865" i="13"/>
  <c r="D865" i="13"/>
  <c r="E865" i="13"/>
  <c r="F865" i="13"/>
  <c r="G865" i="13"/>
  <c r="H865" i="13"/>
  <c r="A866" i="13"/>
  <c r="K869" i="14"/>
  <c r="B866" i="13"/>
  <c r="C915" i="1"/>
  <c r="A915" i="1"/>
  <c r="L869" i="14"/>
  <c r="C866" i="13"/>
  <c r="D866" i="13"/>
  <c r="E866" i="13"/>
  <c r="F866" i="13"/>
  <c r="G866" i="13"/>
  <c r="H866" i="13"/>
  <c r="A867" i="13"/>
  <c r="K870" i="14"/>
  <c r="B867" i="13"/>
  <c r="C916" i="1"/>
  <c r="A916" i="1"/>
  <c r="L870" i="14"/>
  <c r="C867" i="13"/>
  <c r="D867" i="13"/>
  <c r="E867" i="13"/>
  <c r="F867" i="13"/>
  <c r="G867" i="13"/>
  <c r="H867" i="13"/>
  <c r="A868" i="13"/>
  <c r="K871" i="14"/>
  <c r="B868" i="13"/>
  <c r="C917" i="1"/>
  <c r="A917" i="1"/>
  <c r="L871" i="14"/>
  <c r="C868" i="13"/>
  <c r="D868" i="13"/>
  <c r="E868" i="13"/>
  <c r="F868" i="13"/>
  <c r="G868" i="13"/>
  <c r="H868" i="13"/>
  <c r="A869" i="13"/>
  <c r="K872" i="14"/>
  <c r="B869" i="13"/>
  <c r="C918" i="1"/>
  <c r="A918" i="1"/>
  <c r="L872" i="14"/>
  <c r="C869" i="13"/>
  <c r="D869" i="13"/>
  <c r="E869" i="13"/>
  <c r="F869" i="13"/>
  <c r="G869" i="13"/>
  <c r="H869" i="13"/>
  <c r="A870" i="13"/>
  <c r="K873" i="14"/>
  <c r="B870" i="13"/>
  <c r="C919" i="1"/>
  <c r="A919" i="1"/>
  <c r="L873" i="14"/>
  <c r="C870" i="13"/>
  <c r="D870" i="13"/>
  <c r="E870" i="13"/>
  <c r="F870" i="13"/>
  <c r="G870" i="13"/>
  <c r="H870" i="13"/>
  <c r="A871" i="13"/>
  <c r="K874" i="14"/>
  <c r="B871" i="13"/>
  <c r="C920" i="1"/>
  <c r="A920" i="1"/>
  <c r="L874" i="14"/>
  <c r="C871" i="13"/>
  <c r="D871" i="13"/>
  <c r="E871" i="13"/>
  <c r="F871" i="13"/>
  <c r="G871" i="13"/>
  <c r="H871" i="13"/>
  <c r="A872" i="13"/>
  <c r="K875" i="14"/>
  <c r="B872" i="13"/>
  <c r="C921" i="1"/>
  <c r="A921" i="1"/>
  <c r="L875" i="14"/>
  <c r="C872" i="13"/>
  <c r="D872" i="13"/>
  <c r="E872" i="13"/>
  <c r="F872" i="13"/>
  <c r="G872" i="13"/>
  <c r="H872" i="13"/>
  <c r="A873" i="13"/>
  <c r="K876" i="14"/>
  <c r="B873" i="13"/>
  <c r="C922" i="1"/>
  <c r="A922" i="1"/>
  <c r="L876" i="14"/>
  <c r="C873" i="13"/>
  <c r="D873" i="13"/>
  <c r="E873" i="13"/>
  <c r="F873" i="13"/>
  <c r="G873" i="13"/>
  <c r="H873" i="13"/>
  <c r="A874" i="13"/>
  <c r="K877" i="14"/>
  <c r="B874" i="13"/>
  <c r="C923" i="1"/>
  <c r="A923" i="1"/>
  <c r="L877" i="14"/>
  <c r="C874" i="13"/>
  <c r="D874" i="13"/>
  <c r="E874" i="13"/>
  <c r="F874" i="13"/>
  <c r="G874" i="13"/>
  <c r="H874" i="13"/>
  <c r="A875" i="13"/>
  <c r="K878" i="14"/>
  <c r="B875" i="13"/>
  <c r="C924" i="1"/>
  <c r="A924" i="1"/>
  <c r="L878" i="14"/>
  <c r="C875" i="13"/>
  <c r="D875" i="13"/>
  <c r="E875" i="13"/>
  <c r="F875" i="13"/>
  <c r="G875" i="13"/>
  <c r="H875" i="13"/>
  <c r="A876" i="13"/>
  <c r="K879" i="14"/>
  <c r="B876" i="13"/>
  <c r="C925" i="1"/>
  <c r="A925" i="1"/>
  <c r="L879" i="14"/>
  <c r="C876" i="13"/>
  <c r="D876" i="13"/>
  <c r="E876" i="13"/>
  <c r="F876" i="13"/>
  <c r="G876" i="13"/>
  <c r="H876" i="13"/>
  <c r="A877" i="13"/>
  <c r="K880" i="14"/>
  <c r="B877" i="13"/>
  <c r="C926" i="1"/>
  <c r="A926" i="1"/>
  <c r="L880" i="14"/>
  <c r="C877" i="13"/>
  <c r="D877" i="13"/>
  <c r="E877" i="13"/>
  <c r="F877" i="13"/>
  <c r="G877" i="13"/>
  <c r="H877" i="13"/>
  <c r="A878" i="13"/>
  <c r="C927" i="1"/>
  <c r="A927" i="1"/>
  <c r="K881" i="14"/>
  <c r="B878" i="13"/>
  <c r="C928" i="1"/>
  <c r="A928" i="1"/>
  <c r="L881" i="14"/>
  <c r="C878" i="13"/>
  <c r="D878" i="13"/>
  <c r="E878" i="13"/>
  <c r="F878" i="13"/>
  <c r="G878" i="13"/>
  <c r="H878" i="13"/>
  <c r="A879" i="13"/>
  <c r="K882" i="14"/>
  <c r="B879" i="13"/>
  <c r="C929" i="1"/>
  <c r="A929" i="1"/>
  <c r="L882" i="14"/>
  <c r="C879" i="13"/>
  <c r="D879" i="13"/>
  <c r="E879" i="13"/>
  <c r="F879" i="13"/>
  <c r="G879" i="13"/>
  <c r="H879" i="13"/>
  <c r="A880" i="13"/>
  <c r="K883" i="14"/>
  <c r="B880" i="13"/>
  <c r="C930" i="1"/>
  <c r="A930" i="1"/>
  <c r="L883" i="14"/>
  <c r="C880" i="13"/>
  <c r="D880" i="13"/>
  <c r="E880" i="13"/>
  <c r="F880" i="13"/>
  <c r="G880" i="13"/>
  <c r="H880" i="13"/>
  <c r="A881" i="13"/>
  <c r="K884" i="14"/>
  <c r="B881" i="13"/>
  <c r="C931" i="1"/>
  <c r="A931" i="1"/>
  <c r="L884" i="14"/>
  <c r="C881" i="13"/>
  <c r="D881" i="13"/>
  <c r="E881" i="13"/>
  <c r="F881" i="13"/>
  <c r="G881" i="13"/>
  <c r="H881" i="13"/>
  <c r="A882" i="13"/>
  <c r="K885" i="14"/>
  <c r="B882" i="13"/>
  <c r="C932" i="1"/>
  <c r="A932" i="1"/>
  <c r="L885" i="14"/>
  <c r="C882" i="13"/>
  <c r="D882" i="13"/>
  <c r="E882" i="13"/>
  <c r="F882" i="13"/>
  <c r="G882" i="13"/>
  <c r="H882" i="13"/>
  <c r="A883" i="13"/>
  <c r="K886" i="14"/>
  <c r="B883" i="13"/>
  <c r="C933" i="1"/>
  <c r="A933" i="1"/>
  <c r="L886" i="14"/>
  <c r="C883" i="13"/>
  <c r="D883" i="13"/>
  <c r="E883" i="13"/>
  <c r="F883" i="13"/>
  <c r="G883" i="13"/>
  <c r="H883" i="13"/>
  <c r="A884" i="13"/>
  <c r="K887" i="14"/>
  <c r="B884" i="13"/>
  <c r="C934" i="1"/>
  <c r="A934" i="1"/>
  <c r="L887" i="14"/>
  <c r="C884" i="13"/>
  <c r="D884" i="13"/>
  <c r="E884" i="13"/>
  <c r="F884" i="13"/>
  <c r="G884" i="13"/>
  <c r="H884" i="13"/>
  <c r="A885" i="13"/>
  <c r="K888" i="14"/>
  <c r="B885" i="13"/>
  <c r="C935" i="1"/>
  <c r="A935" i="1"/>
  <c r="L888" i="14"/>
  <c r="C885" i="13"/>
  <c r="D885" i="13"/>
  <c r="E885" i="13"/>
  <c r="F885" i="13"/>
  <c r="G885" i="13"/>
  <c r="H885" i="13"/>
  <c r="A886" i="13"/>
  <c r="K889" i="14"/>
  <c r="B886" i="13"/>
  <c r="C936" i="1"/>
  <c r="A936" i="1"/>
  <c r="L889" i="14"/>
  <c r="C886" i="13"/>
  <c r="D886" i="13"/>
  <c r="E886" i="13"/>
  <c r="F886" i="13"/>
  <c r="G886" i="13"/>
  <c r="H886" i="13"/>
  <c r="A887" i="13"/>
  <c r="K890" i="14"/>
  <c r="B887" i="13"/>
  <c r="C937" i="1"/>
  <c r="A937" i="1"/>
  <c r="L890" i="14"/>
  <c r="C887" i="13"/>
  <c r="D887" i="13"/>
  <c r="E887" i="13"/>
  <c r="F887" i="13"/>
  <c r="G887" i="13"/>
  <c r="H887" i="13"/>
  <c r="A888" i="13"/>
  <c r="K891" i="14"/>
  <c r="B888" i="13"/>
  <c r="C938" i="1"/>
  <c r="A938" i="1"/>
  <c r="L891" i="14"/>
  <c r="C888" i="13"/>
  <c r="D888" i="13"/>
  <c r="E888" i="13"/>
  <c r="F888" i="13"/>
  <c r="G888" i="13"/>
  <c r="H888" i="13"/>
  <c r="A889" i="13"/>
  <c r="K892" i="14"/>
  <c r="B889" i="13"/>
  <c r="C939" i="1"/>
  <c r="A939" i="1"/>
  <c r="L892" i="14"/>
  <c r="C889" i="13"/>
  <c r="D889" i="13"/>
  <c r="E889" i="13"/>
  <c r="F889" i="13"/>
  <c r="G889" i="13"/>
  <c r="H889" i="13"/>
  <c r="A890" i="13"/>
  <c r="K893" i="14"/>
  <c r="B890" i="13"/>
  <c r="C940" i="1"/>
  <c r="A940" i="1"/>
  <c r="L893" i="14"/>
  <c r="C890" i="13"/>
  <c r="D890" i="13"/>
  <c r="E890" i="13"/>
  <c r="F890" i="13"/>
  <c r="G890" i="13"/>
  <c r="H890" i="13"/>
  <c r="A891" i="13"/>
  <c r="K894" i="14"/>
  <c r="B891" i="13"/>
  <c r="C941" i="1"/>
  <c r="A941" i="1"/>
  <c r="L894" i="14"/>
  <c r="C891" i="13"/>
  <c r="D891" i="13"/>
  <c r="E891" i="13"/>
  <c r="F891" i="13"/>
  <c r="G891" i="13"/>
  <c r="H891" i="13"/>
  <c r="A892" i="13"/>
  <c r="K895" i="14"/>
  <c r="B892" i="13"/>
  <c r="C942" i="1"/>
  <c r="A942" i="1"/>
  <c r="L895" i="14"/>
  <c r="C892" i="13"/>
  <c r="D892" i="13"/>
  <c r="E892" i="13"/>
  <c r="F892" i="13"/>
  <c r="G892" i="13"/>
  <c r="H892" i="13"/>
  <c r="A893" i="13"/>
  <c r="K896" i="14"/>
  <c r="B893" i="13"/>
  <c r="C943" i="1"/>
  <c r="A943" i="1"/>
  <c r="L896" i="14"/>
  <c r="C893" i="13"/>
  <c r="D893" i="13"/>
  <c r="E893" i="13"/>
  <c r="F893" i="13"/>
  <c r="G893" i="13"/>
  <c r="H893" i="13"/>
  <c r="A894" i="13"/>
  <c r="K897" i="14"/>
  <c r="B894" i="13"/>
  <c r="C944" i="1"/>
  <c r="A944" i="1"/>
  <c r="L897" i="14"/>
  <c r="C894" i="13"/>
  <c r="D894" i="13"/>
  <c r="E894" i="13"/>
  <c r="F894" i="13"/>
  <c r="G894" i="13"/>
  <c r="H894" i="13"/>
  <c r="A895" i="13"/>
  <c r="K898" i="14"/>
  <c r="B895" i="13"/>
  <c r="C945" i="1"/>
  <c r="A945" i="1"/>
  <c r="L898" i="14"/>
  <c r="C895" i="13"/>
  <c r="D895" i="13"/>
  <c r="E895" i="13"/>
  <c r="F895" i="13"/>
  <c r="G895" i="13"/>
  <c r="H895" i="13"/>
  <c r="A896" i="13"/>
  <c r="K899" i="14"/>
  <c r="B896" i="13"/>
  <c r="C946" i="1"/>
  <c r="A946" i="1"/>
  <c r="L899" i="14"/>
  <c r="C896" i="13"/>
  <c r="D896" i="13"/>
  <c r="E896" i="13"/>
  <c r="F896" i="13"/>
  <c r="G896" i="13"/>
  <c r="H896" i="13"/>
  <c r="A897" i="13"/>
  <c r="C947" i="1"/>
  <c r="A947" i="1"/>
  <c r="K900" i="14"/>
  <c r="B897" i="13"/>
  <c r="C948" i="1"/>
  <c r="A948" i="1"/>
  <c r="L900" i="14"/>
  <c r="C897" i="13"/>
  <c r="D897" i="13"/>
  <c r="E897" i="13"/>
  <c r="F897" i="13"/>
  <c r="G897" i="13"/>
  <c r="H897" i="13"/>
  <c r="A898" i="13"/>
  <c r="K901" i="14"/>
  <c r="B898" i="13"/>
  <c r="C949" i="1"/>
  <c r="A949" i="1"/>
  <c r="L901" i="14"/>
  <c r="C898" i="13"/>
  <c r="D898" i="13"/>
  <c r="E898" i="13"/>
  <c r="F898" i="13"/>
  <c r="G898" i="13"/>
  <c r="H898" i="13"/>
  <c r="A899" i="13"/>
  <c r="K902" i="14"/>
  <c r="B899" i="13"/>
  <c r="C950" i="1"/>
  <c r="A950" i="1"/>
  <c r="L902" i="14"/>
  <c r="C899" i="13"/>
  <c r="D899" i="13"/>
  <c r="E899" i="13"/>
  <c r="F899" i="13"/>
  <c r="G899" i="13"/>
  <c r="H899" i="13"/>
  <c r="A900" i="13"/>
  <c r="K903" i="14"/>
  <c r="B900" i="13"/>
  <c r="C951" i="1"/>
  <c r="A951" i="1"/>
  <c r="L903" i="14"/>
  <c r="C900" i="13"/>
  <c r="D900" i="13"/>
  <c r="E900" i="13"/>
  <c r="F900" i="13"/>
  <c r="G900" i="13"/>
  <c r="H900" i="13"/>
  <c r="A901" i="13"/>
  <c r="K904" i="14"/>
  <c r="B901" i="13"/>
  <c r="C952" i="1"/>
  <c r="A952" i="1"/>
  <c r="L904" i="14"/>
  <c r="C901" i="13"/>
  <c r="D901" i="13"/>
  <c r="E901" i="13"/>
  <c r="F901" i="13"/>
  <c r="G901" i="13"/>
  <c r="H901" i="13"/>
  <c r="A902" i="13"/>
  <c r="K905" i="14"/>
  <c r="B902" i="13"/>
  <c r="C953" i="1"/>
  <c r="A953" i="1"/>
  <c r="L905" i="14"/>
  <c r="C902" i="13"/>
  <c r="D902" i="13"/>
  <c r="E902" i="13"/>
  <c r="F902" i="13"/>
  <c r="G902" i="13"/>
  <c r="H902" i="13"/>
  <c r="A903" i="13"/>
  <c r="K906" i="14"/>
  <c r="B903" i="13"/>
  <c r="C954" i="1"/>
  <c r="A954" i="1"/>
  <c r="L906" i="14"/>
  <c r="C903" i="13"/>
  <c r="D903" i="13"/>
  <c r="E903" i="13"/>
  <c r="F903" i="13"/>
  <c r="G903" i="13"/>
  <c r="H903" i="13"/>
  <c r="A904" i="13"/>
  <c r="K907" i="14"/>
  <c r="B904" i="13"/>
  <c r="C955" i="1"/>
  <c r="A955" i="1"/>
  <c r="L907" i="14"/>
  <c r="C904" i="13"/>
  <c r="D904" i="13"/>
  <c r="E904" i="13"/>
  <c r="F904" i="13"/>
  <c r="G904" i="13"/>
  <c r="H904" i="13"/>
  <c r="A905" i="13"/>
  <c r="K908" i="14"/>
  <c r="B905" i="13"/>
  <c r="C956" i="1"/>
  <c r="A956" i="1"/>
  <c r="L908" i="14"/>
  <c r="C905" i="13"/>
  <c r="D905" i="13"/>
  <c r="E905" i="13"/>
  <c r="F905" i="13"/>
  <c r="G905" i="13"/>
  <c r="H905" i="13"/>
  <c r="A906" i="13"/>
  <c r="K909" i="14"/>
  <c r="B906" i="13"/>
  <c r="C957" i="1"/>
  <c r="A957" i="1"/>
  <c r="L909" i="14"/>
  <c r="C906" i="13"/>
  <c r="D906" i="13"/>
  <c r="E906" i="13"/>
  <c r="F906" i="13"/>
  <c r="G906" i="13"/>
  <c r="H906" i="13"/>
  <c r="A907" i="13"/>
  <c r="K910" i="14"/>
  <c r="B907" i="13"/>
  <c r="C958" i="1"/>
  <c r="A958" i="1"/>
  <c r="L910" i="14"/>
  <c r="C907" i="13"/>
  <c r="D907" i="13"/>
  <c r="E907" i="13"/>
  <c r="F907" i="13"/>
  <c r="G907" i="13"/>
  <c r="H907" i="13"/>
  <c r="A908" i="13"/>
  <c r="K911" i="14"/>
  <c r="B908" i="13"/>
  <c r="C959" i="1"/>
  <c r="A959" i="1"/>
  <c r="L911" i="14"/>
  <c r="C908" i="13"/>
  <c r="D908" i="13"/>
  <c r="E908" i="13"/>
  <c r="F908" i="13"/>
  <c r="G908" i="13"/>
  <c r="H908" i="13"/>
  <c r="A909" i="13"/>
  <c r="K912" i="14"/>
  <c r="B909" i="13"/>
  <c r="C960" i="1"/>
  <c r="A960" i="1"/>
  <c r="L912" i="14"/>
  <c r="C909" i="13"/>
  <c r="D909" i="13"/>
  <c r="E909" i="13"/>
  <c r="F909" i="13"/>
  <c r="G909" i="13"/>
  <c r="H909" i="13"/>
  <c r="A910" i="13"/>
  <c r="K913" i="14"/>
  <c r="B910" i="13"/>
  <c r="C961" i="1"/>
  <c r="A961" i="1"/>
  <c r="L913" i="14"/>
  <c r="C910" i="13"/>
  <c r="D910" i="13"/>
  <c r="E910" i="13"/>
  <c r="F910" i="13"/>
  <c r="G910" i="13"/>
  <c r="H910" i="13"/>
  <c r="A911" i="13"/>
  <c r="K914" i="14"/>
  <c r="B911" i="13"/>
  <c r="C962" i="1"/>
  <c r="A962" i="1"/>
  <c r="L914" i="14"/>
  <c r="C911" i="13"/>
  <c r="D911" i="13"/>
  <c r="E911" i="13"/>
  <c r="F911" i="13"/>
  <c r="G911" i="13"/>
  <c r="H911" i="13"/>
  <c r="A912" i="13"/>
  <c r="K915" i="14"/>
  <c r="B912" i="13"/>
  <c r="C963" i="1"/>
  <c r="A963" i="1"/>
  <c r="L915" i="14"/>
  <c r="C912" i="13"/>
  <c r="D912" i="13"/>
  <c r="E912" i="13"/>
  <c r="F912" i="13"/>
  <c r="G912" i="13"/>
  <c r="H912" i="13"/>
  <c r="A913" i="13"/>
  <c r="K916" i="14"/>
  <c r="B913" i="13"/>
  <c r="C964" i="1"/>
  <c r="A964" i="1"/>
  <c r="L916" i="14"/>
  <c r="C913" i="13"/>
  <c r="D913" i="13"/>
  <c r="E913" i="13"/>
  <c r="F913" i="13"/>
  <c r="G913" i="13"/>
  <c r="H913" i="13"/>
  <c r="A914" i="13"/>
  <c r="K917" i="14"/>
  <c r="B914" i="13"/>
  <c r="C965" i="1"/>
  <c r="A965" i="1"/>
  <c r="L917" i="14"/>
  <c r="C914" i="13"/>
  <c r="D914" i="13"/>
  <c r="E914" i="13"/>
  <c r="F914" i="13"/>
  <c r="G914" i="13"/>
  <c r="H914" i="13"/>
  <c r="A915" i="13"/>
  <c r="K918" i="14"/>
  <c r="B915" i="13"/>
  <c r="C966" i="1"/>
  <c r="A966" i="1"/>
  <c r="L918" i="14"/>
  <c r="C915" i="13"/>
  <c r="D915" i="13"/>
  <c r="E915" i="13"/>
  <c r="F915" i="13"/>
  <c r="G915" i="13"/>
  <c r="H915" i="13"/>
  <c r="A916" i="13"/>
  <c r="C967" i="1"/>
  <c r="A967" i="1"/>
  <c r="K919" i="14"/>
  <c r="B916" i="13"/>
  <c r="C968" i="1"/>
  <c r="A968" i="1"/>
  <c r="L919" i="14"/>
  <c r="C916" i="13"/>
  <c r="D916" i="13"/>
  <c r="E916" i="13"/>
  <c r="F916" i="13"/>
  <c r="G916" i="13"/>
  <c r="H916" i="13"/>
  <c r="A917" i="13"/>
  <c r="K920" i="14"/>
  <c r="B917" i="13"/>
  <c r="C969" i="1"/>
  <c r="A969" i="1"/>
  <c r="L920" i="14"/>
  <c r="C917" i="13"/>
  <c r="D917" i="13"/>
  <c r="E917" i="13"/>
  <c r="F917" i="13"/>
  <c r="G917" i="13"/>
  <c r="H917" i="13"/>
  <c r="A918" i="13"/>
  <c r="K921" i="14"/>
  <c r="B918" i="13"/>
  <c r="C970" i="1"/>
  <c r="A970" i="1"/>
  <c r="L921" i="14"/>
  <c r="C918" i="13"/>
  <c r="D918" i="13"/>
  <c r="E918" i="13"/>
  <c r="F918" i="13"/>
  <c r="G918" i="13"/>
  <c r="H918" i="13"/>
  <c r="A919" i="13"/>
  <c r="K922" i="14"/>
  <c r="B919" i="13"/>
  <c r="C971" i="1"/>
  <c r="A971" i="1"/>
  <c r="L922" i="14"/>
  <c r="C919" i="13"/>
  <c r="D919" i="13"/>
  <c r="E919" i="13"/>
  <c r="F919" i="13"/>
  <c r="G919" i="13"/>
  <c r="H919" i="13"/>
  <c r="A920" i="13"/>
  <c r="K923" i="14"/>
  <c r="B920" i="13"/>
  <c r="C972" i="1"/>
  <c r="A972" i="1"/>
  <c r="L923" i="14"/>
  <c r="C920" i="13"/>
  <c r="D920" i="13"/>
  <c r="E920" i="13"/>
  <c r="F920" i="13"/>
  <c r="G920" i="13"/>
  <c r="H920" i="13"/>
  <c r="A921" i="13"/>
  <c r="K924" i="14"/>
  <c r="B921" i="13"/>
  <c r="C973" i="1"/>
  <c r="A973" i="1"/>
  <c r="L924" i="14"/>
  <c r="C921" i="13"/>
  <c r="D921" i="13"/>
  <c r="E921" i="13"/>
  <c r="F921" i="13"/>
  <c r="G921" i="13"/>
  <c r="H921" i="13"/>
  <c r="A922" i="13"/>
  <c r="K925" i="14"/>
  <c r="B922" i="13"/>
  <c r="C974" i="1"/>
  <c r="A974" i="1"/>
  <c r="L925" i="14"/>
  <c r="C922" i="13"/>
  <c r="D922" i="13"/>
  <c r="E922" i="13"/>
  <c r="F922" i="13"/>
  <c r="G922" i="13"/>
  <c r="H922" i="13"/>
  <c r="A923" i="13"/>
  <c r="K926" i="14"/>
  <c r="B923" i="13"/>
  <c r="C975" i="1"/>
  <c r="A975" i="1"/>
  <c r="L926" i="14"/>
  <c r="C923" i="13"/>
  <c r="D923" i="13"/>
  <c r="E923" i="13"/>
  <c r="F923" i="13"/>
  <c r="G923" i="13"/>
  <c r="H923" i="13"/>
  <c r="A924" i="13"/>
  <c r="K927" i="14"/>
  <c r="B924" i="13"/>
  <c r="C976" i="1"/>
  <c r="A976" i="1"/>
  <c r="L927" i="14"/>
  <c r="C924" i="13"/>
  <c r="D924" i="13"/>
  <c r="E924" i="13"/>
  <c r="F924" i="13"/>
  <c r="G924" i="13"/>
  <c r="H924" i="13"/>
  <c r="A925" i="13"/>
  <c r="K928" i="14"/>
  <c r="B925" i="13"/>
  <c r="C977" i="1"/>
  <c r="A977" i="1"/>
  <c r="L928" i="14"/>
  <c r="C925" i="13"/>
  <c r="D925" i="13"/>
  <c r="E925" i="13"/>
  <c r="F925" i="13"/>
  <c r="G925" i="13"/>
  <c r="H925" i="13"/>
  <c r="A926" i="13"/>
  <c r="K929" i="14"/>
  <c r="B926" i="13"/>
  <c r="C978" i="1"/>
  <c r="A978" i="1"/>
  <c r="L929" i="14"/>
  <c r="C926" i="13"/>
  <c r="D926" i="13"/>
  <c r="E926" i="13"/>
  <c r="F926" i="13"/>
  <c r="G926" i="13"/>
  <c r="H926" i="13"/>
  <c r="A927" i="13"/>
  <c r="K930" i="14"/>
  <c r="B927" i="13"/>
  <c r="C979" i="1"/>
  <c r="A979" i="1"/>
  <c r="L930" i="14"/>
  <c r="C927" i="13"/>
  <c r="D927" i="13"/>
  <c r="E927" i="13"/>
  <c r="F927" i="13"/>
  <c r="G927" i="13"/>
  <c r="H927" i="13"/>
  <c r="A928" i="13"/>
  <c r="K931" i="14"/>
  <c r="B928" i="13"/>
  <c r="C980" i="1"/>
  <c r="A980" i="1"/>
  <c r="L931" i="14"/>
  <c r="C928" i="13"/>
  <c r="D928" i="13"/>
  <c r="E928" i="13"/>
  <c r="F928" i="13"/>
  <c r="G928" i="13"/>
  <c r="H928" i="13"/>
  <c r="A929" i="13"/>
  <c r="K932" i="14"/>
  <c r="B929" i="13"/>
  <c r="C981" i="1"/>
  <c r="A981" i="1"/>
  <c r="L932" i="14"/>
  <c r="C929" i="13"/>
  <c r="D929" i="13"/>
  <c r="E929" i="13"/>
  <c r="F929" i="13"/>
  <c r="G929" i="13"/>
  <c r="H929" i="13"/>
  <c r="A930" i="13"/>
  <c r="K933" i="14"/>
  <c r="B930" i="13"/>
  <c r="C982" i="1"/>
  <c r="A982" i="1"/>
  <c r="L933" i="14"/>
  <c r="C930" i="13"/>
  <c r="D930" i="13"/>
  <c r="E930" i="13"/>
  <c r="F930" i="13"/>
  <c r="G930" i="13"/>
  <c r="H930" i="13"/>
  <c r="A931" i="13"/>
  <c r="K934" i="14"/>
  <c r="B931" i="13"/>
  <c r="C983" i="1"/>
  <c r="A983" i="1"/>
  <c r="L934" i="14"/>
  <c r="C931" i="13"/>
  <c r="D931" i="13"/>
  <c r="E931" i="13"/>
  <c r="F931" i="13"/>
  <c r="G931" i="13"/>
  <c r="H931" i="13"/>
  <c r="A932" i="13"/>
  <c r="K935" i="14"/>
  <c r="B932" i="13"/>
  <c r="C984" i="1"/>
  <c r="A984" i="1"/>
  <c r="L935" i="14"/>
  <c r="C932" i="13"/>
  <c r="D932" i="13"/>
  <c r="E932" i="13"/>
  <c r="F932" i="13"/>
  <c r="G932" i="13"/>
  <c r="H932" i="13"/>
  <c r="A933" i="13"/>
  <c r="K936" i="14"/>
  <c r="B933" i="13"/>
  <c r="C985" i="1"/>
  <c r="A985" i="1"/>
  <c r="L936" i="14"/>
  <c r="C933" i="13"/>
  <c r="D933" i="13"/>
  <c r="E933" i="13"/>
  <c r="F933" i="13"/>
  <c r="G933" i="13"/>
  <c r="H933" i="13"/>
  <c r="A934" i="13"/>
  <c r="K937" i="14"/>
  <c r="B934" i="13"/>
  <c r="C986" i="1"/>
  <c r="A986" i="1"/>
  <c r="L937" i="14"/>
  <c r="C934" i="13"/>
  <c r="D934" i="13"/>
  <c r="E934" i="13"/>
  <c r="F934" i="13"/>
  <c r="G934" i="13"/>
  <c r="H934" i="13"/>
  <c r="A935" i="13"/>
  <c r="C987" i="1"/>
  <c r="A987" i="1"/>
  <c r="K938" i="14"/>
  <c r="B935" i="13"/>
  <c r="C988" i="1"/>
  <c r="A988" i="1"/>
  <c r="L938" i="14"/>
  <c r="C935" i="13"/>
  <c r="D935" i="13"/>
  <c r="E935" i="13"/>
  <c r="F935" i="13"/>
  <c r="G935" i="13"/>
  <c r="H935" i="13"/>
  <c r="A936" i="13"/>
  <c r="K939" i="14"/>
  <c r="B936" i="13"/>
  <c r="C989" i="1"/>
  <c r="A989" i="1"/>
  <c r="L939" i="14"/>
  <c r="C936" i="13"/>
  <c r="D936" i="13"/>
  <c r="E936" i="13"/>
  <c r="F936" i="13"/>
  <c r="G936" i="13"/>
  <c r="H936" i="13"/>
  <c r="A937" i="13"/>
  <c r="K940" i="14"/>
  <c r="B937" i="13"/>
  <c r="C990" i="1"/>
  <c r="A990" i="1"/>
  <c r="L940" i="14"/>
  <c r="C937" i="13"/>
  <c r="D937" i="13"/>
  <c r="E937" i="13"/>
  <c r="F937" i="13"/>
  <c r="G937" i="13"/>
  <c r="H937" i="13"/>
  <c r="A938" i="13"/>
  <c r="K941" i="14"/>
  <c r="B938" i="13"/>
  <c r="C991" i="1"/>
  <c r="A991" i="1"/>
  <c r="L941" i="14"/>
  <c r="C938" i="13"/>
  <c r="D938" i="13"/>
  <c r="E938" i="13"/>
  <c r="F938" i="13"/>
  <c r="G938" i="13"/>
  <c r="H938" i="13"/>
  <c r="A939" i="13"/>
  <c r="K942" i="14"/>
  <c r="B939" i="13"/>
  <c r="C992" i="1"/>
  <c r="A992" i="1"/>
  <c r="L942" i="14"/>
  <c r="C939" i="13"/>
  <c r="D939" i="13"/>
  <c r="E939" i="13"/>
  <c r="F939" i="13"/>
  <c r="G939" i="13"/>
  <c r="H939" i="13"/>
  <c r="A940" i="13"/>
  <c r="K943" i="14"/>
  <c r="B940" i="13"/>
  <c r="C993" i="1"/>
  <c r="A993" i="1"/>
  <c r="L943" i="14"/>
  <c r="C940" i="13"/>
  <c r="D940" i="13"/>
  <c r="E940" i="13"/>
  <c r="F940" i="13"/>
  <c r="G940" i="13"/>
  <c r="H940" i="13"/>
  <c r="A941" i="13"/>
  <c r="K944" i="14"/>
  <c r="B941" i="13"/>
  <c r="C994" i="1"/>
  <c r="A994" i="1"/>
  <c r="L944" i="14"/>
  <c r="C941" i="13"/>
  <c r="D941" i="13"/>
  <c r="E941" i="13"/>
  <c r="F941" i="13"/>
  <c r="G941" i="13"/>
  <c r="H941" i="13"/>
  <c r="A942" i="13"/>
  <c r="K945" i="14"/>
  <c r="B942" i="13"/>
  <c r="C995" i="1"/>
  <c r="A995" i="1"/>
  <c r="L945" i="14"/>
  <c r="C942" i="13"/>
  <c r="D942" i="13"/>
  <c r="E942" i="13"/>
  <c r="F942" i="13"/>
  <c r="G942" i="13"/>
  <c r="H942" i="13"/>
  <c r="A943" i="13"/>
  <c r="K946" i="14"/>
  <c r="B943" i="13"/>
  <c r="C996" i="1"/>
  <c r="A996" i="1"/>
  <c r="L946" i="14"/>
  <c r="C943" i="13"/>
  <c r="D943" i="13"/>
  <c r="E943" i="13"/>
  <c r="F943" i="13"/>
  <c r="G943" i="13"/>
  <c r="H943" i="13"/>
  <c r="A944" i="13"/>
  <c r="K947" i="14"/>
  <c r="B944" i="13"/>
  <c r="C997" i="1"/>
  <c r="A997" i="1"/>
  <c r="L947" i="14"/>
  <c r="C944" i="13"/>
  <c r="D944" i="13"/>
  <c r="E944" i="13"/>
  <c r="F944" i="13"/>
  <c r="G944" i="13"/>
  <c r="H944" i="13"/>
  <c r="A945" i="13"/>
  <c r="K948" i="14"/>
  <c r="B945" i="13"/>
  <c r="C998" i="1"/>
  <c r="A998" i="1"/>
  <c r="L948" i="14"/>
  <c r="C945" i="13"/>
  <c r="D945" i="13"/>
  <c r="E945" i="13"/>
  <c r="F945" i="13"/>
  <c r="G945" i="13"/>
  <c r="H945" i="13"/>
  <c r="A946" i="13"/>
  <c r="K949" i="14"/>
  <c r="B946" i="13"/>
  <c r="C999" i="1"/>
  <c r="A999" i="1"/>
  <c r="L949" i="14"/>
  <c r="C946" i="13"/>
  <c r="D946" i="13"/>
  <c r="E946" i="13"/>
  <c r="F946" i="13"/>
  <c r="G946" i="13"/>
  <c r="H946" i="13"/>
  <c r="A947" i="13"/>
  <c r="K950" i="14"/>
  <c r="B947" i="13"/>
  <c r="C1000" i="1"/>
  <c r="A1000" i="1"/>
  <c r="L950" i="14"/>
  <c r="C947" i="13"/>
  <c r="D947" i="13"/>
  <c r="E947" i="13"/>
  <c r="F947" i="13"/>
  <c r="G947" i="13"/>
  <c r="H947" i="13"/>
  <c r="A948" i="13"/>
  <c r="K951" i="14"/>
  <c r="B948" i="13"/>
  <c r="C1001" i="1"/>
  <c r="A1001" i="1"/>
  <c r="L951" i="14"/>
  <c r="C948" i="13"/>
  <c r="D948" i="13"/>
  <c r="E948" i="13"/>
  <c r="F948" i="13"/>
  <c r="G948" i="13"/>
  <c r="H948" i="13"/>
  <c r="A949" i="13"/>
  <c r="K952" i="14"/>
  <c r="B949" i="13"/>
  <c r="C1002" i="1"/>
  <c r="A1002" i="1"/>
  <c r="L952" i="14"/>
  <c r="C949" i="13"/>
  <c r="D949" i="13"/>
  <c r="E949" i="13"/>
  <c r="F949" i="13"/>
  <c r="G949" i="13"/>
  <c r="H949" i="13"/>
  <c r="A950" i="13"/>
  <c r="K953" i="14"/>
  <c r="B950" i="13"/>
  <c r="C1003" i="1"/>
  <c r="A1003" i="1"/>
  <c r="L953" i="14"/>
  <c r="C950" i="13"/>
  <c r="D950" i="13"/>
  <c r="E950" i="13"/>
  <c r="F950" i="13"/>
  <c r="G950" i="13"/>
  <c r="H950" i="13"/>
  <c r="A951" i="13"/>
  <c r="K954" i="14"/>
  <c r="B951" i="13"/>
  <c r="C1004" i="1"/>
  <c r="A1004" i="1"/>
  <c r="L954" i="14"/>
  <c r="C951" i="13"/>
  <c r="D951" i="13"/>
  <c r="E951" i="13"/>
  <c r="F951" i="13"/>
  <c r="G951" i="13"/>
  <c r="H951" i="13"/>
  <c r="A952" i="13"/>
  <c r="K955" i="14"/>
  <c r="B952" i="13"/>
  <c r="C1005" i="1"/>
  <c r="A1005" i="1"/>
  <c r="L955" i="14"/>
  <c r="C952" i="13"/>
  <c r="D952" i="13"/>
  <c r="E952" i="13"/>
  <c r="F952" i="13"/>
  <c r="G952" i="13"/>
  <c r="H952" i="13"/>
  <c r="A953" i="13"/>
  <c r="K956" i="14"/>
  <c r="B953" i="13"/>
  <c r="C1006" i="1"/>
  <c r="A1006" i="1"/>
  <c r="L956" i="14"/>
  <c r="C953" i="13"/>
  <c r="D953" i="13"/>
  <c r="E953" i="13"/>
  <c r="F953" i="13"/>
  <c r="G953" i="13"/>
  <c r="H953" i="13"/>
  <c r="A954" i="13"/>
  <c r="C1007" i="1"/>
  <c r="A1007" i="1"/>
  <c r="K957" i="14"/>
  <c r="B954" i="13"/>
  <c r="C1008" i="1"/>
  <c r="A1008" i="1"/>
  <c r="L957" i="14"/>
  <c r="C954" i="13"/>
  <c r="D954" i="13"/>
  <c r="E954" i="13"/>
  <c r="F954" i="13"/>
  <c r="G954" i="13"/>
  <c r="H954" i="13"/>
  <c r="A955" i="13"/>
  <c r="K958" i="14"/>
  <c r="B955" i="13"/>
  <c r="C1009" i="1"/>
  <c r="A1009" i="1"/>
  <c r="L958" i="14"/>
  <c r="C955" i="13"/>
  <c r="D955" i="13"/>
  <c r="E955" i="13"/>
  <c r="F955" i="13"/>
  <c r="G955" i="13"/>
  <c r="H955" i="13"/>
  <c r="A956" i="13"/>
  <c r="K959" i="14"/>
  <c r="B956" i="13"/>
  <c r="C1010" i="1"/>
  <c r="A1010" i="1"/>
  <c r="L959" i="14"/>
  <c r="C956" i="13"/>
  <c r="D956" i="13"/>
  <c r="E956" i="13"/>
  <c r="F956" i="13"/>
  <c r="G956" i="13"/>
  <c r="H956" i="13"/>
  <c r="A957" i="13"/>
  <c r="K960" i="14"/>
  <c r="B957" i="13"/>
  <c r="C1011" i="1"/>
  <c r="A1011" i="1"/>
  <c r="L960" i="14"/>
  <c r="C957" i="13"/>
  <c r="D957" i="13"/>
  <c r="E957" i="13"/>
  <c r="F957" i="13"/>
  <c r="G957" i="13"/>
  <c r="H957" i="13"/>
  <c r="A958" i="13"/>
  <c r="K961" i="14"/>
  <c r="B958" i="13"/>
  <c r="C1012" i="1"/>
  <c r="A1012" i="1"/>
  <c r="L961" i="14"/>
  <c r="C958" i="13"/>
  <c r="D958" i="13"/>
  <c r="E958" i="13"/>
  <c r="F958" i="13"/>
  <c r="G958" i="13"/>
  <c r="H958" i="13"/>
  <c r="A959" i="13"/>
  <c r="K962" i="14"/>
  <c r="B959" i="13"/>
  <c r="C1013" i="1"/>
  <c r="A1013" i="1"/>
  <c r="L962" i="14"/>
  <c r="C959" i="13"/>
  <c r="D959" i="13"/>
  <c r="E959" i="13"/>
  <c r="F959" i="13"/>
  <c r="G959" i="13"/>
  <c r="H959" i="13"/>
  <c r="A960" i="13"/>
  <c r="K963" i="14"/>
  <c r="B960" i="13"/>
  <c r="C1014" i="1"/>
  <c r="A1014" i="1"/>
  <c r="L963" i="14"/>
  <c r="C960" i="13"/>
  <c r="D960" i="13"/>
  <c r="E960" i="13"/>
  <c r="F960" i="13"/>
  <c r="G960" i="13"/>
  <c r="H960" i="13"/>
  <c r="A961" i="13"/>
  <c r="K964" i="14"/>
  <c r="B961" i="13"/>
  <c r="C1015" i="1"/>
  <c r="A1015" i="1"/>
  <c r="L964" i="14"/>
  <c r="C961" i="13"/>
  <c r="D961" i="13"/>
  <c r="E961" i="13"/>
  <c r="F961" i="13"/>
  <c r="G961" i="13"/>
  <c r="H961" i="13"/>
  <c r="A962" i="13"/>
  <c r="K965" i="14"/>
  <c r="B962" i="13"/>
  <c r="C1016" i="1"/>
  <c r="A1016" i="1"/>
  <c r="L965" i="14"/>
  <c r="C962" i="13"/>
  <c r="D962" i="13"/>
  <c r="E962" i="13"/>
  <c r="F962" i="13"/>
  <c r="G962" i="13"/>
  <c r="H962" i="13"/>
  <c r="A963" i="13"/>
  <c r="K966" i="14"/>
  <c r="B963" i="13"/>
  <c r="C1017" i="1"/>
  <c r="A1017" i="1"/>
  <c r="L966" i="14"/>
  <c r="C963" i="13"/>
  <c r="D963" i="13"/>
  <c r="E963" i="13"/>
  <c r="F963" i="13"/>
  <c r="G963" i="13"/>
  <c r="H963" i="13"/>
  <c r="A964" i="13"/>
  <c r="K967" i="14"/>
  <c r="B964" i="13"/>
  <c r="C1018" i="1"/>
  <c r="A1018" i="1"/>
  <c r="L967" i="14"/>
  <c r="C964" i="13"/>
  <c r="D964" i="13"/>
  <c r="E964" i="13"/>
  <c r="F964" i="13"/>
  <c r="G964" i="13"/>
  <c r="H964" i="13"/>
  <c r="A965" i="13"/>
  <c r="K968" i="14"/>
  <c r="B965" i="13"/>
  <c r="C1019" i="1"/>
  <c r="A1019" i="1"/>
  <c r="L968" i="14"/>
  <c r="C965" i="13"/>
  <c r="D965" i="13"/>
  <c r="E965" i="13"/>
  <c r="F965" i="13"/>
  <c r="G965" i="13"/>
  <c r="H965" i="13"/>
  <c r="A966" i="13"/>
  <c r="K969" i="14"/>
  <c r="B966" i="13"/>
  <c r="C1020" i="1"/>
  <c r="A1020" i="1"/>
  <c r="L969" i="14"/>
  <c r="C966" i="13"/>
  <c r="D966" i="13"/>
  <c r="E966" i="13"/>
  <c r="F966" i="13"/>
  <c r="G966" i="13"/>
  <c r="H966" i="13"/>
  <c r="A967" i="13"/>
  <c r="K970" i="14"/>
  <c r="B967" i="13"/>
  <c r="C1021" i="1"/>
  <c r="A1021" i="1"/>
  <c r="L970" i="14"/>
  <c r="C967" i="13"/>
  <c r="D967" i="13"/>
  <c r="E967" i="13"/>
  <c r="F967" i="13"/>
  <c r="G967" i="13"/>
  <c r="H967" i="13"/>
  <c r="A968" i="13"/>
  <c r="K971" i="14"/>
  <c r="B968" i="13"/>
  <c r="C1022" i="1"/>
  <c r="A1022" i="1"/>
  <c r="L971" i="14"/>
  <c r="C968" i="13"/>
  <c r="D968" i="13"/>
  <c r="E968" i="13"/>
  <c r="F968" i="13"/>
  <c r="G968" i="13"/>
  <c r="H968" i="13"/>
  <c r="A969" i="13"/>
  <c r="K972" i="14"/>
  <c r="B969" i="13"/>
  <c r="C1023" i="1"/>
  <c r="A1023" i="1"/>
  <c r="L972" i="14"/>
  <c r="C969" i="13"/>
  <c r="D969" i="13"/>
  <c r="E969" i="13"/>
  <c r="F969" i="13"/>
  <c r="G969" i="13"/>
  <c r="H969" i="13"/>
  <c r="A970" i="13"/>
  <c r="K973" i="14"/>
  <c r="B970" i="13"/>
  <c r="C1024" i="1"/>
  <c r="A1024" i="1"/>
  <c r="L973" i="14"/>
  <c r="C970" i="13"/>
  <c r="D970" i="13"/>
  <c r="E970" i="13"/>
  <c r="F970" i="13"/>
  <c r="G970" i="13"/>
  <c r="H970" i="13"/>
  <c r="A971" i="13"/>
  <c r="K974" i="14"/>
  <c r="B971" i="13"/>
  <c r="C1025" i="1"/>
  <c r="A1025" i="1"/>
  <c r="L974" i="14"/>
  <c r="C971" i="13"/>
  <c r="D971" i="13"/>
  <c r="E971" i="13"/>
  <c r="F971" i="13"/>
  <c r="G971" i="13"/>
  <c r="H971" i="13"/>
  <c r="A972" i="13"/>
  <c r="K975" i="14"/>
  <c r="B972" i="13"/>
  <c r="C1026" i="1"/>
  <c r="A1026" i="1"/>
  <c r="L975" i="14"/>
  <c r="C972" i="13"/>
  <c r="D972" i="13"/>
  <c r="E972" i="13"/>
  <c r="F972" i="13"/>
  <c r="G972" i="13"/>
  <c r="H972" i="13"/>
  <c r="A973" i="13"/>
  <c r="C1027" i="1"/>
  <c r="A1027" i="1"/>
  <c r="K976" i="14"/>
  <c r="B973" i="13"/>
  <c r="C1028" i="1"/>
  <c r="A1028" i="1"/>
  <c r="L976" i="14"/>
  <c r="C973" i="13"/>
  <c r="D973" i="13"/>
  <c r="E973" i="13"/>
  <c r="F973" i="13"/>
  <c r="G973" i="13"/>
  <c r="H973" i="13"/>
  <c r="A974" i="13"/>
  <c r="K977" i="14"/>
  <c r="B974" i="13"/>
  <c r="C1029" i="1"/>
  <c r="A1029" i="1"/>
  <c r="L977" i="14"/>
  <c r="C974" i="13"/>
  <c r="D974" i="13"/>
  <c r="E974" i="13"/>
  <c r="F974" i="13"/>
  <c r="G974" i="13"/>
  <c r="H974" i="13"/>
  <c r="A975" i="13"/>
  <c r="K978" i="14"/>
  <c r="B975" i="13"/>
  <c r="C1030" i="1"/>
  <c r="A1030" i="1"/>
  <c r="L978" i="14"/>
  <c r="C975" i="13"/>
  <c r="D975" i="13"/>
  <c r="E975" i="13"/>
  <c r="F975" i="13"/>
  <c r="G975" i="13"/>
  <c r="H975" i="13"/>
  <c r="A976" i="13"/>
  <c r="K979" i="14"/>
  <c r="B976" i="13"/>
  <c r="C1031" i="1"/>
  <c r="A1031" i="1"/>
  <c r="L979" i="14"/>
  <c r="C976" i="13"/>
  <c r="D976" i="13"/>
  <c r="E976" i="13"/>
  <c r="F976" i="13"/>
  <c r="G976" i="13"/>
  <c r="H976" i="13"/>
  <c r="A977" i="13"/>
  <c r="K980" i="14"/>
  <c r="B977" i="13"/>
  <c r="C1032" i="1"/>
  <c r="A1032" i="1"/>
  <c r="L980" i="14"/>
  <c r="C977" i="13"/>
  <c r="D977" i="13"/>
  <c r="E977" i="13"/>
  <c r="F977" i="13"/>
  <c r="G977" i="13"/>
  <c r="H977" i="13"/>
  <c r="A978" i="13"/>
  <c r="K981" i="14"/>
  <c r="B978" i="13"/>
  <c r="C1033" i="1"/>
  <c r="A1033" i="1"/>
  <c r="L981" i="14"/>
  <c r="C978" i="13"/>
  <c r="D978" i="13"/>
  <c r="E978" i="13"/>
  <c r="F978" i="13"/>
  <c r="G978" i="13"/>
  <c r="H978" i="13"/>
  <c r="A979" i="13"/>
  <c r="K982" i="14"/>
  <c r="B979" i="13"/>
  <c r="C1034" i="1"/>
  <c r="A1034" i="1"/>
  <c r="L982" i="14"/>
  <c r="C979" i="13"/>
  <c r="D979" i="13"/>
  <c r="E979" i="13"/>
  <c r="F979" i="13"/>
  <c r="G979" i="13"/>
  <c r="H979" i="13"/>
  <c r="A980" i="13"/>
  <c r="K983" i="14"/>
  <c r="B980" i="13"/>
  <c r="C1035" i="1"/>
  <c r="A1035" i="1"/>
  <c r="L983" i="14"/>
  <c r="C980" i="13"/>
  <c r="D980" i="13"/>
  <c r="E980" i="13"/>
  <c r="F980" i="13"/>
  <c r="G980" i="13"/>
  <c r="H980" i="13"/>
  <c r="A981" i="13"/>
  <c r="K984" i="14"/>
  <c r="B981" i="13"/>
  <c r="C1036" i="1"/>
  <c r="A1036" i="1"/>
  <c r="L984" i="14"/>
  <c r="C981" i="13"/>
  <c r="D981" i="13"/>
  <c r="E981" i="13"/>
  <c r="F981" i="13"/>
  <c r="G981" i="13"/>
  <c r="H981" i="13"/>
  <c r="A982" i="13"/>
  <c r="K985" i="14"/>
  <c r="B982" i="13"/>
  <c r="C1037" i="1"/>
  <c r="A1037" i="1"/>
  <c r="L985" i="14"/>
  <c r="C982" i="13"/>
  <c r="D982" i="13"/>
  <c r="E982" i="13"/>
  <c r="F982" i="13"/>
  <c r="G982" i="13"/>
  <c r="H982" i="13"/>
  <c r="A983" i="13"/>
  <c r="K986" i="14"/>
  <c r="B983" i="13"/>
  <c r="C1038" i="1"/>
  <c r="A1038" i="1"/>
  <c r="L986" i="14"/>
  <c r="C983" i="13"/>
  <c r="D983" i="13"/>
  <c r="E983" i="13"/>
  <c r="F983" i="13"/>
  <c r="G983" i="13"/>
  <c r="H983" i="13"/>
  <c r="A984" i="13"/>
  <c r="K987" i="14"/>
  <c r="B984" i="13"/>
  <c r="C1039" i="1"/>
  <c r="A1039" i="1"/>
  <c r="L987" i="14"/>
  <c r="C984" i="13"/>
  <c r="D984" i="13"/>
  <c r="E984" i="13"/>
  <c r="F984" i="13"/>
  <c r="G984" i="13"/>
  <c r="H984" i="13"/>
  <c r="A985" i="13"/>
  <c r="K988" i="14"/>
  <c r="B985" i="13"/>
  <c r="C1040" i="1"/>
  <c r="A1040" i="1"/>
  <c r="L988" i="14"/>
  <c r="C985" i="13"/>
  <c r="D985" i="13"/>
  <c r="E985" i="13"/>
  <c r="F985" i="13"/>
  <c r="G985" i="13"/>
  <c r="H985" i="13"/>
  <c r="A986" i="13"/>
  <c r="K989" i="14"/>
  <c r="B986" i="13"/>
  <c r="C1041" i="1"/>
  <c r="A1041" i="1"/>
  <c r="L989" i="14"/>
  <c r="C986" i="13"/>
  <c r="D986" i="13"/>
  <c r="E986" i="13"/>
  <c r="F986" i="13"/>
  <c r="G986" i="13"/>
  <c r="H986" i="13"/>
  <c r="A987" i="13"/>
  <c r="K990" i="14"/>
  <c r="B987" i="13"/>
  <c r="C1042" i="1"/>
  <c r="A1042" i="1"/>
  <c r="L990" i="14"/>
  <c r="C987" i="13"/>
  <c r="D987" i="13"/>
  <c r="E987" i="13"/>
  <c r="F987" i="13"/>
  <c r="G987" i="13"/>
  <c r="H987" i="13"/>
  <c r="A988" i="13"/>
  <c r="K991" i="14"/>
  <c r="B988" i="13"/>
  <c r="C1043" i="1"/>
  <c r="A1043" i="1"/>
  <c r="L991" i="14"/>
  <c r="C988" i="13"/>
  <c r="D988" i="13"/>
  <c r="E988" i="13"/>
  <c r="F988" i="13"/>
  <c r="G988" i="13"/>
  <c r="H988" i="13"/>
  <c r="A989" i="13"/>
  <c r="K992" i="14"/>
  <c r="B989" i="13"/>
  <c r="C1044" i="1"/>
  <c r="A1044" i="1"/>
  <c r="L992" i="14"/>
  <c r="C989" i="13"/>
  <c r="D989" i="13"/>
  <c r="E989" i="13"/>
  <c r="F989" i="13"/>
  <c r="G989" i="13"/>
  <c r="H989" i="13"/>
  <c r="A990" i="13"/>
  <c r="K993" i="14"/>
  <c r="B990" i="13"/>
  <c r="C1045" i="1"/>
  <c r="A1045" i="1"/>
  <c r="L993" i="14"/>
  <c r="C990" i="13"/>
  <c r="D990" i="13"/>
  <c r="E990" i="13"/>
  <c r="F990" i="13"/>
  <c r="G990" i="13"/>
  <c r="H990" i="13"/>
  <c r="A991" i="13"/>
  <c r="K994" i="14"/>
  <c r="B991" i="13"/>
  <c r="C1046" i="1"/>
  <c r="A1046" i="1"/>
  <c r="L994" i="14"/>
  <c r="C991" i="13"/>
  <c r="D991" i="13"/>
  <c r="E991" i="13"/>
  <c r="F991" i="13"/>
  <c r="G991" i="13"/>
  <c r="H991" i="13"/>
  <c r="A992" i="13"/>
  <c r="C1047" i="1"/>
  <c r="A1047" i="1"/>
  <c r="K995" i="14"/>
  <c r="B992" i="13"/>
  <c r="C1048" i="1"/>
  <c r="A1048" i="1"/>
  <c r="L995" i="14"/>
  <c r="C992" i="13"/>
  <c r="D992" i="13"/>
  <c r="E992" i="13"/>
  <c r="F992" i="13"/>
  <c r="G992" i="13"/>
  <c r="H992" i="13"/>
  <c r="A993" i="13"/>
  <c r="K996" i="14"/>
  <c r="B993" i="13"/>
  <c r="C1049" i="1"/>
  <c r="A1049" i="1"/>
  <c r="L996" i="14"/>
  <c r="C993" i="13"/>
  <c r="D993" i="13"/>
  <c r="E993" i="13"/>
  <c r="F993" i="13"/>
  <c r="G993" i="13"/>
  <c r="H993" i="13"/>
  <c r="A994" i="13"/>
  <c r="K997" i="14"/>
  <c r="B994" i="13"/>
  <c r="C1050" i="1"/>
  <c r="A1050" i="1"/>
  <c r="L997" i="14"/>
  <c r="C994" i="13"/>
  <c r="D994" i="13"/>
  <c r="E994" i="13"/>
  <c r="F994" i="13"/>
  <c r="G994" i="13"/>
  <c r="H994" i="13"/>
  <c r="A995" i="13"/>
  <c r="K998" i="14"/>
  <c r="B995" i="13"/>
  <c r="C1051" i="1"/>
  <c r="A1051" i="1"/>
  <c r="L998" i="14"/>
  <c r="C995" i="13"/>
  <c r="D995" i="13"/>
  <c r="E995" i="13"/>
  <c r="F995" i="13"/>
  <c r="G995" i="13"/>
  <c r="H995" i="13"/>
  <c r="A996" i="13"/>
  <c r="K999" i="14"/>
  <c r="B996" i="13"/>
  <c r="C1052" i="1"/>
  <c r="A1052" i="1"/>
  <c r="L999" i="14"/>
  <c r="C996" i="13"/>
  <c r="D996" i="13"/>
  <c r="E996" i="13"/>
  <c r="F996" i="13"/>
  <c r="G996" i="13"/>
  <c r="H996" i="13"/>
  <c r="A997" i="13"/>
  <c r="K1000" i="14"/>
  <c r="B997" i="13"/>
  <c r="C1053" i="1"/>
  <c r="A1053" i="1"/>
  <c r="L1000" i="14"/>
  <c r="C997" i="13"/>
  <c r="D997" i="13"/>
  <c r="E997" i="13"/>
  <c r="F997" i="13"/>
  <c r="G997" i="13"/>
  <c r="H997" i="13"/>
  <c r="A998" i="13"/>
  <c r="K1001" i="14"/>
  <c r="B998" i="13"/>
  <c r="C1054" i="1"/>
  <c r="A1054" i="1"/>
  <c r="L1001" i="14"/>
  <c r="C998" i="13"/>
  <c r="D998" i="13"/>
  <c r="E998" i="13"/>
  <c r="F998" i="13"/>
  <c r="G998" i="13"/>
  <c r="H998" i="13"/>
  <c r="A999" i="13"/>
  <c r="K1002" i="14"/>
  <c r="B999" i="13"/>
  <c r="C1055" i="1"/>
  <c r="A1055" i="1"/>
  <c r="L1002" i="14"/>
  <c r="C999" i="13"/>
  <c r="D999" i="13"/>
  <c r="E999" i="13"/>
  <c r="F999" i="13"/>
  <c r="G999" i="13"/>
  <c r="H999" i="13"/>
  <c r="A1000" i="13"/>
  <c r="K1003" i="14"/>
  <c r="B1000" i="13"/>
  <c r="C1056" i="1"/>
  <c r="A1056" i="1"/>
  <c r="L1003" i="14"/>
  <c r="C1000" i="13"/>
  <c r="D1000" i="13"/>
  <c r="E1000" i="13"/>
  <c r="F1000" i="13"/>
  <c r="G1000" i="13"/>
  <c r="H1000" i="13"/>
  <c r="A1001" i="13"/>
  <c r="K1004" i="14"/>
  <c r="B1001" i="13"/>
  <c r="C1057" i="1"/>
  <c r="A1057" i="1"/>
  <c r="L1004" i="14"/>
  <c r="C1001" i="13"/>
  <c r="D1001" i="13"/>
  <c r="E1001" i="13"/>
  <c r="F1001" i="13"/>
  <c r="G1001" i="13"/>
  <c r="H1001" i="13"/>
  <c r="A1002" i="13"/>
  <c r="K1005" i="14"/>
  <c r="B1002" i="13"/>
  <c r="C1058" i="1"/>
  <c r="A1058" i="1"/>
  <c r="L1005" i="14"/>
  <c r="C1002" i="13"/>
  <c r="D1002" i="13"/>
  <c r="E1002" i="13"/>
  <c r="F1002" i="13"/>
  <c r="G1002" i="13"/>
  <c r="H1002" i="13"/>
  <c r="A1003" i="13"/>
  <c r="K1006" i="14"/>
  <c r="B1003" i="13"/>
  <c r="C1059" i="1"/>
  <c r="A1059" i="1"/>
  <c r="L1006" i="14"/>
  <c r="C1003" i="13"/>
  <c r="D1003" i="13"/>
  <c r="E1003" i="13"/>
  <c r="F1003" i="13"/>
  <c r="G1003" i="13"/>
  <c r="H1003" i="13"/>
  <c r="A1004" i="13"/>
  <c r="K1007" i="14"/>
  <c r="B1004" i="13"/>
  <c r="C1060" i="1"/>
  <c r="A1060" i="1"/>
  <c r="L1007" i="14"/>
  <c r="C1004" i="13"/>
  <c r="D1004" i="13"/>
  <c r="E1004" i="13"/>
  <c r="F1004" i="13"/>
  <c r="G1004" i="13"/>
  <c r="H1004" i="13"/>
  <c r="A1005" i="13"/>
  <c r="K1008" i="14"/>
  <c r="B1005" i="13"/>
  <c r="C1061" i="1"/>
  <c r="A1061" i="1"/>
  <c r="L1008" i="14"/>
  <c r="C1005" i="13"/>
  <c r="D1005" i="13"/>
  <c r="E1005" i="13"/>
  <c r="F1005" i="13"/>
  <c r="G1005" i="13"/>
  <c r="H1005" i="13"/>
  <c r="A1006" i="13"/>
  <c r="K1009" i="14"/>
  <c r="B1006" i="13"/>
  <c r="C1062" i="1"/>
  <c r="A1062" i="1"/>
  <c r="L1009" i="14"/>
  <c r="C1006" i="13"/>
  <c r="D1006" i="13"/>
  <c r="E1006" i="13"/>
  <c r="F1006" i="13"/>
  <c r="G1006" i="13"/>
  <c r="H1006" i="13"/>
  <c r="A1007" i="13"/>
  <c r="K1010" i="14"/>
  <c r="B1007" i="13"/>
  <c r="C1063" i="1"/>
  <c r="A1063" i="1"/>
  <c r="L1010" i="14"/>
  <c r="C1007" i="13"/>
  <c r="D1007" i="13"/>
  <c r="E1007" i="13"/>
  <c r="F1007" i="13"/>
  <c r="G1007" i="13"/>
  <c r="H1007" i="13"/>
  <c r="A1008" i="13"/>
  <c r="K1011" i="14"/>
  <c r="B1008" i="13"/>
  <c r="C1064" i="1"/>
  <c r="A1064" i="1"/>
  <c r="L1011" i="14"/>
  <c r="C1008" i="13"/>
  <c r="D1008" i="13"/>
  <c r="E1008" i="13"/>
  <c r="F1008" i="13"/>
  <c r="G1008" i="13"/>
  <c r="H1008" i="13"/>
  <c r="A1009" i="13"/>
  <c r="K1012" i="14"/>
  <c r="B1009" i="13"/>
  <c r="C1065" i="1"/>
  <c r="A1065" i="1"/>
  <c r="L1012" i="14"/>
  <c r="C1009" i="13"/>
  <c r="D1009" i="13"/>
  <c r="E1009" i="13"/>
  <c r="F1009" i="13"/>
  <c r="G1009" i="13"/>
  <c r="H1009" i="13"/>
  <c r="A1010" i="13"/>
  <c r="K1013" i="14"/>
  <c r="B1010" i="13"/>
  <c r="C1066" i="1"/>
  <c r="A1066" i="1"/>
  <c r="L1013" i="14"/>
  <c r="C1010" i="13"/>
  <c r="D1010" i="13"/>
  <c r="E1010" i="13"/>
  <c r="F1010" i="13"/>
  <c r="G1010" i="13"/>
  <c r="H1010" i="13"/>
  <c r="A1011" i="13"/>
  <c r="C1067" i="1"/>
  <c r="A1067" i="1"/>
  <c r="K1014" i="14"/>
  <c r="B1011" i="13"/>
  <c r="C1068" i="1"/>
  <c r="A1068" i="1"/>
  <c r="L1014" i="14"/>
  <c r="C1011" i="13"/>
  <c r="D1011" i="13"/>
  <c r="E1011" i="13"/>
  <c r="F1011" i="13"/>
  <c r="G1011" i="13"/>
  <c r="H1011" i="13"/>
  <c r="A1012" i="13"/>
  <c r="K1015" i="14"/>
  <c r="B1012" i="13"/>
  <c r="C1069" i="1"/>
  <c r="A1069" i="1"/>
  <c r="L1015" i="14"/>
  <c r="C1012" i="13"/>
  <c r="D1012" i="13"/>
  <c r="E1012" i="13"/>
  <c r="F1012" i="13"/>
  <c r="G1012" i="13"/>
  <c r="H1012" i="13"/>
  <c r="A1013" i="13"/>
  <c r="K1016" i="14"/>
  <c r="B1013" i="13"/>
  <c r="C1070" i="1"/>
  <c r="A1070" i="1"/>
  <c r="L1016" i="14"/>
  <c r="C1013" i="13"/>
  <c r="D1013" i="13"/>
  <c r="E1013" i="13"/>
  <c r="F1013" i="13"/>
  <c r="G1013" i="13"/>
  <c r="H1013" i="13"/>
  <c r="A1014" i="13"/>
  <c r="K1017" i="14"/>
  <c r="B1014" i="13"/>
  <c r="C1071" i="1"/>
  <c r="A1071" i="1"/>
  <c r="L1017" i="14"/>
  <c r="C1014" i="13"/>
  <c r="D1014" i="13"/>
  <c r="E1014" i="13"/>
  <c r="F1014" i="13"/>
  <c r="G1014" i="13"/>
  <c r="H1014" i="13"/>
  <c r="A1015" i="13"/>
  <c r="K1018" i="14"/>
  <c r="B1015" i="13"/>
  <c r="C1072" i="1"/>
  <c r="A1072" i="1"/>
  <c r="L1018" i="14"/>
  <c r="C1015" i="13"/>
  <c r="D1015" i="13"/>
  <c r="E1015" i="13"/>
  <c r="F1015" i="13"/>
  <c r="G1015" i="13"/>
  <c r="H1015" i="13"/>
  <c r="A1016" i="13"/>
  <c r="K1019" i="14"/>
  <c r="B1016" i="13"/>
  <c r="C1073" i="1"/>
  <c r="A1073" i="1"/>
  <c r="L1019" i="14"/>
  <c r="C1016" i="13"/>
  <c r="D1016" i="13"/>
  <c r="E1016" i="13"/>
  <c r="F1016" i="13"/>
  <c r="G1016" i="13"/>
  <c r="H1016" i="13"/>
  <c r="A1017" i="13"/>
  <c r="K1020" i="14"/>
  <c r="B1017" i="13"/>
  <c r="C1074" i="1"/>
  <c r="A1074" i="1"/>
  <c r="L1020" i="14"/>
  <c r="C1017" i="13"/>
  <c r="D1017" i="13"/>
  <c r="E1017" i="13"/>
  <c r="F1017" i="13"/>
  <c r="G1017" i="13"/>
  <c r="H1017" i="13"/>
  <c r="A1018" i="13"/>
  <c r="K1021" i="14"/>
  <c r="B1018" i="13"/>
  <c r="C1075" i="1"/>
  <c r="A1075" i="1"/>
  <c r="L1021" i="14"/>
  <c r="C1018" i="13"/>
  <c r="D1018" i="13"/>
  <c r="E1018" i="13"/>
  <c r="F1018" i="13"/>
  <c r="G1018" i="13"/>
  <c r="H1018" i="13"/>
  <c r="A1019" i="13"/>
  <c r="K1022" i="14"/>
  <c r="B1019" i="13"/>
  <c r="C1076" i="1"/>
  <c r="A1076" i="1"/>
  <c r="L1022" i="14"/>
  <c r="C1019" i="13"/>
  <c r="D1019" i="13"/>
  <c r="E1019" i="13"/>
  <c r="F1019" i="13"/>
  <c r="G1019" i="13"/>
  <c r="H1019" i="13"/>
  <c r="A1020" i="13"/>
  <c r="K1023" i="14"/>
  <c r="B1020" i="13"/>
  <c r="C1077" i="1"/>
  <c r="A1077" i="1"/>
  <c r="L1023" i="14"/>
  <c r="C1020" i="13"/>
  <c r="D1020" i="13"/>
  <c r="E1020" i="13"/>
  <c r="F1020" i="13"/>
  <c r="G1020" i="13"/>
  <c r="H1020" i="13"/>
  <c r="A1021" i="13"/>
  <c r="K1024" i="14"/>
  <c r="B1021" i="13"/>
  <c r="C1078" i="1"/>
  <c r="A1078" i="1"/>
  <c r="L1024" i="14"/>
  <c r="C1021" i="13"/>
  <c r="D1021" i="13"/>
  <c r="E1021" i="13"/>
  <c r="F1021" i="13"/>
  <c r="G1021" i="13"/>
  <c r="H1021" i="13"/>
  <c r="A1022" i="13"/>
  <c r="K1025" i="14"/>
  <c r="B1022" i="13"/>
  <c r="C1079" i="1"/>
  <c r="A1079" i="1"/>
  <c r="L1025" i="14"/>
  <c r="C1022" i="13"/>
  <c r="D1022" i="13"/>
  <c r="E1022" i="13"/>
  <c r="F1022" i="13"/>
  <c r="G1022" i="13"/>
  <c r="H1022" i="13"/>
  <c r="A1023" i="13"/>
  <c r="K1026" i="14"/>
  <c r="B1023" i="13"/>
  <c r="C1080" i="1"/>
  <c r="A1080" i="1"/>
  <c r="L1026" i="14"/>
  <c r="C1023" i="13"/>
  <c r="D1023" i="13"/>
  <c r="E1023" i="13"/>
  <c r="F1023" i="13"/>
  <c r="G1023" i="13"/>
  <c r="H1023" i="13"/>
  <c r="A1024" i="13"/>
  <c r="K1027" i="14"/>
  <c r="B1024" i="13"/>
  <c r="C1081" i="1"/>
  <c r="A1081" i="1"/>
  <c r="L1027" i="14"/>
  <c r="C1024" i="13"/>
  <c r="D1024" i="13"/>
  <c r="E1024" i="13"/>
  <c r="F1024" i="13"/>
  <c r="G1024" i="13"/>
  <c r="H1024" i="13"/>
  <c r="A1025" i="13"/>
  <c r="K1028" i="14"/>
  <c r="B1025" i="13"/>
  <c r="C1082" i="1"/>
  <c r="A1082" i="1"/>
  <c r="L1028" i="14"/>
  <c r="C1025" i="13"/>
  <c r="D1025" i="13"/>
  <c r="E1025" i="13"/>
  <c r="F1025" i="13"/>
  <c r="G1025" i="13"/>
  <c r="H1025" i="13"/>
  <c r="A1026" i="13"/>
  <c r="K1029" i="14"/>
  <c r="B1026" i="13"/>
  <c r="C1083" i="1"/>
  <c r="A1083" i="1"/>
  <c r="L1029" i="14"/>
  <c r="C1026" i="13"/>
  <c r="D1026" i="13"/>
  <c r="E1026" i="13"/>
  <c r="F1026" i="13"/>
  <c r="G1026" i="13"/>
  <c r="H1026" i="13"/>
  <c r="A1027" i="13"/>
  <c r="K1030" i="14"/>
  <c r="B1027" i="13"/>
  <c r="C1084" i="1"/>
  <c r="A1084" i="1"/>
  <c r="L1030" i="14"/>
  <c r="C1027" i="13"/>
  <c r="D1027" i="13"/>
  <c r="E1027" i="13"/>
  <c r="F1027" i="13"/>
  <c r="G1027" i="13"/>
  <c r="H1027" i="13"/>
  <c r="A1028" i="13"/>
  <c r="K1031" i="14"/>
  <c r="B1028" i="13"/>
  <c r="C1085" i="1"/>
  <c r="A1085" i="1"/>
  <c r="L1031" i="14"/>
  <c r="C1028" i="13"/>
  <c r="D1028" i="13"/>
  <c r="E1028" i="13"/>
  <c r="F1028" i="13"/>
  <c r="G1028" i="13"/>
  <c r="H1028" i="13"/>
  <c r="A1029" i="13"/>
  <c r="K1032" i="14"/>
  <c r="B1029" i="13"/>
  <c r="C1086" i="1"/>
  <c r="A1086" i="1"/>
  <c r="L1032" i="14"/>
  <c r="C1029" i="13"/>
  <c r="D1029" i="13"/>
  <c r="E1029" i="13"/>
  <c r="F1029" i="13"/>
  <c r="G1029" i="13"/>
  <c r="H1029" i="13"/>
  <c r="A1030" i="13"/>
  <c r="C1087" i="1"/>
  <c r="A1087" i="1"/>
  <c r="K1033" i="14"/>
  <c r="B1030" i="13"/>
  <c r="C1088" i="1"/>
  <c r="A1088" i="1"/>
  <c r="L1033" i="14"/>
  <c r="C1030" i="13"/>
  <c r="D1030" i="13"/>
  <c r="E1030" i="13"/>
  <c r="F1030" i="13"/>
  <c r="G1030" i="13"/>
  <c r="H1030" i="13"/>
  <c r="A1031" i="13"/>
  <c r="K1034" i="14"/>
  <c r="B1031" i="13"/>
  <c r="C1089" i="1"/>
  <c r="A1089" i="1"/>
  <c r="L1034" i="14"/>
  <c r="C1031" i="13"/>
  <c r="D1031" i="13"/>
  <c r="E1031" i="13"/>
  <c r="F1031" i="13"/>
  <c r="G1031" i="13"/>
  <c r="H1031" i="13"/>
  <c r="A1032" i="13"/>
  <c r="K1035" i="14"/>
  <c r="B1032" i="13"/>
  <c r="C1090" i="1"/>
  <c r="A1090" i="1"/>
  <c r="L1035" i="14"/>
  <c r="C1032" i="13"/>
  <c r="D1032" i="13"/>
  <c r="E1032" i="13"/>
  <c r="F1032" i="13"/>
  <c r="G1032" i="13"/>
  <c r="H1032" i="13"/>
  <c r="A1033" i="13"/>
  <c r="K1036" i="14"/>
  <c r="B1033" i="13"/>
  <c r="C1091" i="1"/>
  <c r="A1091" i="1"/>
  <c r="L1036" i="14"/>
  <c r="C1033" i="13"/>
  <c r="D1033" i="13"/>
  <c r="E1033" i="13"/>
  <c r="F1033" i="13"/>
  <c r="G1033" i="13"/>
  <c r="H1033" i="13"/>
  <c r="A1034" i="13"/>
  <c r="K1037" i="14"/>
  <c r="B1034" i="13"/>
  <c r="C1092" i="1"/>
  <c r="A1092" i="1"/>
  <c r="L1037" i="14"/>
  <c r="C1034" i="13"/>
  <c r="D1034" i="13"/>
  <c r="E1034" i="13"/>
  <c r="F1034" i="13"/>
  <c r="G1034" i="13"/>
  <c r="H1034" i="13"/>
  <c r="A1035" i="13"/>
  <c r="K1038" i="14"/>
  <c r="B1035" i="13"/>
  <c r="C1093" i="1"/>
  <c r="A1093" i="1"/>
  <c r="L1038" i="14"/>
  <c r="C1035" i="13"/>
  <c r="D1035" i="13"/>
  <c r="E1035" i="13"/>
  <c r="F1035" i="13"/>
  <c r="G1035" i="13"/>
  <c r="H1035" i="13"/>
  <c r="A1036" i="13"/>
  <c r="K1039" i="14"/>
  <c r="B1036" i="13"/>
  <c r="C1094" i="1"/>
  <c r="A1094" i="1"/>
  <c r="L1039" i="14"/>
  <c r="C1036" i="13"/>
  <c r="D1036" i="13"/>
  <c r="E1036" i="13"/>
  <c r="F1036" i="13"/>
  <c r="G1036" i="13"/>
  <c r="H1036" i="13"/>
  <c r="A1037" i="13"/>
  <c r="K1040" i="14"/>
  <c r="B1037" i="13"/>
  <c r="C1095" i="1"/>
  <c r="A1095" i="1"/>
  <c r="L1040" i="14"/>
  <c r="C1037" i="13"/>
  <c r="D1037" i="13"/>
  <c r="E1037" i="13"/>
  <c r="F1037" i="13"/>
  <c r="G1037" i="13"/>
  <c r="H1037" i="13"/>
  <c r="A1038" i="13"/>
  <c r="K1041" i="14"/>
  <c r="B1038" i="13"/>
  <c r="C1096" i="1"/>
  <c r="A1096" i="1"/>
  <c r="L1041" i="14"/>
  <c r="C1038" i="13"/>
  <c r="D1038" i="13"/>
  <c r="E1038" i="13"/>
  <c r="F1038" i="13"/>
  <c r="G1038" i="13"/>
  <c r="H1038" i="13"/>
  <c r="A1039" i="13"/>
  <c r="K1042" i="14"/>
  <c r="B1039" i="13"/>
  <c r="C1097" i="1"/>
  <c r="A1097" i="1"/>
  <c r="L1042" i="14"/>
  <c r="C1039" i="13"/>
  <c r="D1039" i="13"/>
  <c r="E1039" i="13"/>
  <c r="F1039" i="13"/>
  <c r="G1039" i="13"/>
  <c r="H1039" i="13"/>
  <c r="A1040" i="13"/>
  <c r="K1043" i="14"/>
  <c r="B1040" i="13"/>
  <c r="C1098" i="1"/>
  <c r="A1098" i="1"/>
  <c r="L1043" i="14"/>
  <c r="C1040" i="13"/>
  <c r="D1040" i="13"/>
  <c r="E1040" i="13"/>
  <c r="F1040" i="13"/>
  <c r="G1040" i="13"/>
  <c r="H1040" i="13"/>
  <c r="A1041" i="13"/>
  <c r="K1044" i="14"/>
  <c r="B1041" i="13"/>
  <c r="C1099" i="1"/>
  <c r="A1099" i="1"/>
  <c r="L1044" i="14"/>
  <c r="C1041" i="13"/>
  <c r="D1041" i="13"/>
  <c r="E1041" i="13"/>
  <c r="F1041" i="13"/>
  <c r="G1041" i="13"/>
  <c r="H1041" i="13"/>
  <c r="A1042" i="13"/>
  <c r="K1045" i="14"/>
  <c r="B1042" i="13"/>
  <c r="C1100" i="1"/>
  <c r="A1100" i="1"/>
  <c r="L1045" i="14"/>
  <c r="C1042" i="13"/>
  <c r="D1042" i="13"/>
  <c r="E1042" i="13"/>
  <c r="F1042" i="13"/>
  <c r="G1042" i="13"/>
  <c r="H1042" i="13"/>
  <c r="A1043" i="13"/>
  <c r="K1046" i="14"/>
  <c r="B1043" i="13"/>
  <c r="C1101" i="1"/>
  <c r="A1101" i="1"/>
  <c r="L1046" i="14"/>
  <c r="C1043" i="13"/>
  <c r="D1043" i="13"/>
  <c r="E1043" i="13"/>
  <c r="F1043" i="13"/>
  <c r="G1043" i="13"/>
  <c r="H1043" i="13"/>
  <c r="A1044" i="13"/>
  <c r="K1047" i="14"/>
  <c r="B1044" i="13"/>
  <c r="C1102" i="1"/>
  <c r="A1102" i="1"/>
  <c r="L1047" i="14"/>
  <c r="C1044" i="13"/>
  <c r="D1044" i="13"/>
  <c r="E1044" i="13"/>
  <c r="F1044" i="13"/>
  <c r="G1044" i="13"/>
  <c r="H1044" i="13"/>
  <c r="A1045" i="13"/>
  <c r="K1048" i="14"/>
  <c r="B1045" i="13"/>
  <c r="C1103" i="1"/>
  <c r="A1103" i="1"/>
  <c r="L1048" i="14"/>
  <c r="C1045" i="13"/>
  <c r="D1045" i="13"/>
  <c r="E1045" i="13"/>
  <c r="F1045" i="13"/>
  <c r="G1045" i="13"/>
  <c r="H1045" i="13"/>
  <c r="A1046" i="13"/>
  <c r="K1049" i="14"/>
  <c r="B1046" i="13"/>
  <c r="C1104" i="1"/>
  <c r="A1104" i="1"/>
  <c r="L1049" i="14"/>
  <c r="C1046" i="13"/>
  <c r="D1046" i="13"/>
  <c r="E1046" i="13"/>
  <c r="F1046" i="13"/>
  <c r="G1046" i="13"/>
  <c r="H1046" i="13"/>
  <c r="A1047" i="13"/>
  <c r="K1050" i="14"/>
  <c r="B1047" i="13"/>
  <c r="C1105" i="1"/>
  <c r="A1105" i="1"/>
  <c r="L1050" i="14"/>
  <c r="C1047" i="13"/>
  <c r="D1047" i="13"/>
  <c r="E1047" i="13"/>
  <c r="F1047" i="13"/>
  <c r="G1047" i="13"/>
  <c r="H1047" i="13"/>
  <c r="A1048" i="13"/>
  <c r="K1051" i="14"/>
  <c r="B1048" i="13"/>
  <c r="C1106" i="1"/>
  <c r="A1106" i="1"/>
  <c r="L1051" i="14"/>
  <c r="C1048" i="13"/>
  <c r="D1048" i="13"/>
  <c r="E1048" i="13"/>
  <c r="F1048" i="13"/>
  <c r="G1048" i="13"/>
  <c r="H1048" i="13"/>
  <c r="A1049" i="13"/>
  <c r="C1107" i="1"/>
  <c r="A1107" i="1"/>
  <c r="K1052" i="14"/>
  <c r="B1049" i="13"/>
  <c r="C1108" i="1"/>
  <c r="A1108" i="1"/>
  <c r="L1052" i="14"/>
  <c r="C1049" i="13"/>
  <c r="D1049" i="13"/>
  <c r="E1049" i="13"/>
  <c r="F1049" i="13"/>
  <c r="G1049" i="13"/>
  <c r="H1049" i="13"/>
  <c r="A1050" i="13"/>
  <c r="K1053" i="14"/>
  <c r="B1050" i="13"/>
  <c r="C1109" i="1"/>
  <c r="A1109" i="1"/>
  <c r="L1053" i="14"/>
  <c r="C1050" i="13"/>
  <c r="D1050" i="13"/>
  <c r="E1050" i="13"/>
  <c r="F1050" i="13"/>
  <c r="G1050" i="13"/>
  <c r="H1050" i="13"/>
  <c r="A1051" i="13"/>
  <c r="K1054" i="14"/>
  <c r="B1051" i="13"/>
  <c r="C1110" i="1"/>
  <c r="A1110" i="1"/>
  <c r="L1054" i="14"/>
  <c r="C1051" i="13"/>
  <c r="D1051" i="13"/>
  <c r="E1051" i="13"/>
  <c r="F1051" i="13"/>
  <c r="G1051" i="13"/>
  <c r="H1051" i="13"/>
  <c r="A1052" i="13"/>
  <c r="K1055" i="14"/>
  <c r="B1052" i="13"/>
  <c r="C1111" i="1"/>
  <c r="A1111" i="1"/>
  <c r="L1055" i="14"/>
  <c r="C1052" i="13"/>
  <c r="D1052" i="13"/>
  <c r="E1052" i="13"/>
  <c r="F1052" i="13"/>
  <c r="G1052" i="13"/>
  <c r="H1052" i="13"/>
  <c r="A1053" i="13"/>
  <c r="K1056" i="14"/>
  <c r="B1053" i="13"/>
  <c r="C1112" i="1"/>
  <c r="A1112" i="1"/>
  <c r="L1056" i="14"/>
  <c r="C1053" i="13"/>
  <c r="D1053" i="13"/>
  <c r="E1053" i="13"/>
  <c r="F1053" i="13"/>
  <c r="G1053" i="13"/>
  <c r="H1053" i="13"/>
  <c r="A1054" i="13"/>
  <c r="K1057" i="14"/>
  <c r="B1054" i="13"/>
  <c r="C1113" i="1"/>
  <c r="A1113" i="1"/>
  <c r="L1057" i="14"/>
  <c r="C1054" i="13"/>
  <c r="D1054" i="13"/>
  <c r="E1054" i="13"/>
  <c r="F1054" i="13"/>
  <c r="G1054" i="13"/>
  <c r="H1054" i="13"/>
  <c r="A1055" i="13"/>
  <c r="K1058" i="14"/>
  <c r="B1055" i="13"/>
  <c r="C1114" i="1"/>
  <c r="A1114" i="1"/>
  <c r="L1058" i="14"/>
  <c r="C1055" i="13"/>
  <c r="D1055" i="13"/>
  <c r="E1055" i="13"/>
  <c r="F1055" i="13"/>
  <c r="G1055" i="13"/>
  <c r="H1055" i="13"/>
  <c r="A1056" i="13"/>
  <c r="K1059" i="14"/>
  <c r="B1056" i="13"/>
  <c r="C1115" i="1"/>
  <c r="A1115" i="1"/>
  <c r="L1059" i="14"/>
  <c r="C1056" i="13"/>
  <c r="D1056" i="13"/>
  <c r="E1056" i="13"/>
  <c r="F1056" i="13"/>
  <c r="G1056" i="13"/>
  <c r="H1056" i="13"/>
  <c r="A1057" i="13"/>
  <c r="K1060" i="14"/>
  <c r="B1057" i="13"/>
  <c r="C1116" i="1"/>
  <c r="A1116" i="1"/>
  <c r="L1060" i="14"/>
  <c r="C1057" i="13"/>
  <c r="D1057" i="13"/>
  <c r="E1057" i="13"/>
  <c r="F1057" i="13"/>
  <c r="G1057" i="13"/>
  <c r="H1057" i="13"/>
  <c r="A1058" i="13"/>
  <c r="K1061" i="14"/>
  <c r="B1058" i="13"/>
  <c r="C1117" i="1"/>
  <c r="A1117" i="1"/>
  <c r="L1061" i="14"/>
  <c r="C1058" i="13"/>
  <c r="D1058" i="13"/>
  <c r="E1058" i="13"/>
  <c r="F1058" i="13"/>
  <c r="G1058" i="13"/>
  <c r="H1058" i="13"/>
  <c r="A1059" i="13"/>
  <c r="K1062" i="14"/>
  <c r="B1059" i="13"/>
  <c r="C1118" i="1"/>
  <c r="A1118" i="1"/>
  <c r="L1062" i="14"/>
  <c r="C1059" i="13"/>
  <c r="D1059" i="13"/>
  <c r="E1059" i="13"/>
  <c r="F1059" i="13"/>
  <c r="G1059" i="13"/>
  <c r="H1059" i="13"/>
  <c r="A1060" i="13"/>
  <c r="K1063" i="14"/>
  <c r="B1060" i="13"/>
  <c r="C1119" i="1"/>
  <c r="A1119" i="1"/>
  <c r="L1063" i="14"/>
  <c r="C1060" i="13"/>
  <c r="D1060" i="13"/>
  <c r="E1060" i="13"/>
  <c r="F1060" i="13"/>
  <c r="G1060" i="13"/>
  <c r="H1060" i="13"/>
  <c r="A1061" i="13"/>
  <c r="K1064" i="14"/>
  <c r="B1061" i="13"/>
  <c r="C1120" i="1"/>
  <c r="A1120" i="1"/>
  <c r="L1064" i="14"/>
  <c r="C1061" i="13"/>
  <c r="D1061" i="13"/>
  <c r="E1061" i="13"/>
  <c r="F1061" i="13"/>
  <c r="G1061" i="13"/>
  <c r="H1061" i="13"/>
  <c r="A1062" i="13"/>
  <c r="K1065" i="14"/>
  <c r="B1062" i="13"/>
  <c r="C1121" i="1"/>
  <c r="A1121" i="1"/>
  <c r="L1065" i="14"/>
  <c r="C1062" i="13"/>
  <c r="D1062" i="13"/>
  <c r="E1062" i="13"/>
  <c r="F1062" i="13"/>
  <c r="G1062" i="13"/>
  <c r="H1062" i="13"/>
  <c r="A1063" i="13"/>
  <c r="K1066" i="14"/>
  <c r="B1063" i="13"/>
  <c r="C1122" i="1"/>
  <c r="A1122" i="1"/>
  <c r="L1066" i="14"/>
  <c r="C1063" i="13"/>
  <c r="D1063" i="13"/>
  <c r="E1063" i="13"/>
  <c r="F1063" i="13"/>
  <c r="G1063" i="13"/>
  <c r="H1063" i="13"/>
  <c r="A1064" i="13"/>
  <c r="K1067" i="14"/>
  <c r="B1064" i="13"/>
  <c r="C1123" i="1"/>
  <c r="A1123" i="1"/>
  <c r="L1067" i="14"/>
  <c r="C1064" i="13"/>
  <c r="D1064" i="13"/>
  <c r="E1064" i="13"/>
  <c r="F1064" i="13"/>
  <c r="G1064" i="13"/>
  <c r="H1064" i="13"/>
  <c r="A1065" i="13"/>
  <c r="K1068" i="14"/>
  <c r="B1065" i="13"/>
  <c r="C1124" i="1"/>
  <c r="A1124" i="1"/>
  <c r="L1068" i="14"/>
  <c r="C1065" i="13"/>
  <c r="D1065" i="13"/>
  <c r="E1065" i="13"/>
  <c r="F1065" i="13"/>
  <c r="G1065" i="13"/>
  <c r="H1065" i="13"/>
  <c r="A1066" i="13"/>
  <c r="K1069" i="14"/>
  <c r="B1066" i="13"/>
  <c r="C1125" i="1"/>
  <c r="A1125" i="1"/>
  <c r="L1069" i="14"/>
  <c r="C1066" i="13"/>
  <c r="D1066" i="13"/>
  <c r="E1066" i="13"/>
  <c r="F1066" i="13"/>
  <c r="G1066" i="13"/>
  <c r="H1066" i="13"/>
  <c r="A1067" i="13"/>
  <c r="K1070" i="14"/>
  <c r="B1067" i="13"/>
  <c r="C1126" i="1"/>
  <c r="A1126" i="1"/>
  <c r="L1070" i="14"/>
  <c r="C1067" i="13"/>
  <c r="D1067" i="13"/>
  <c r="E1067" i="13"/>
  <c r="F1067" i="13"/>
  <c r="G1067" i="13"/>
  <c r="H1067" i="13"/>
  <c r="A1068" i="13"/>
  <c r="C1127" i="1"/>
  <c r="A1127" i="1"/>
  <c r="K1071" i="14"/>
  <c r="B1068" i="13"/>
  <c r="C1128" i="1"/>
  <c r="A1128" i="1"/>
  <c r="L1071" i="14"/>
  <c r="C1068" i="13"/>
  <c r="D1068" i="13"/>
  <c r="E1068" i="13"/>
  <c r="F1068" i="13"/>
  <c r="G1068" i="13"/>
  <c r="H1068" i="13"/>
  <c r="A1069" i="13"/>
  <c r="K1072" i="14"/>
  <c r="B1069" i="13"/>
  <c r="C1129" i="1"/>
  <c r="A1129" i="1"/>
  <c r="L1072" i="14"/>
  <c r="C1069" i="13"/>
  <c r="D1069" i="13"/>
  <c r="E1069" i="13"/>
  <c r="F1069" i="13"/>
  <c r="G1069" i="13"/>
  <c r="H1069" i="13"/>
  <c r="A1070" i="13"/>
  <c r="K1073" i="14"/>
  <c r="B1070" i="13"/>
  <c r="C1130" i="1"/>
  <c r="A1130" i="1"/>
  <c r="L1073" i="14"/>
  <c r="C1070" i="13"/>
  <c r="D1070" i="13"/>
  <c r="E1070" i="13"/>
  <c r="F1070" i="13"/>
  <c r="G1070" i="13"/>
  <c r="H1070" i="13"/>
  <c r="A1071" i="13"/>
  <c r="K1074" i="14"/>
  <c r="B1071" i="13"/>
  <c r="C1131" i="1"/>
  <c r="A1131" i="1"/>
  <c r="L1074" i="14"/>
  <c r="C1071" i="13"/>
  <c r="D1071" i="13"/>
  <c r="E1071" i="13"/>
  <c r="F1071" i="13"/>
  <c r="G1071" i="13"/>
  <c r="H1071" i="13"/>
  <c r="A1072" i="13"/>
  <c r="K1075" i="14"/>
  <c r="B1072" i="13"/>
  <c r="C1132" i="1"/>
  <c r="A1132" i="1"/>
  <c r="L1075" i="14"/>
  <c r="C1072" i="13"/>
  <c r="D1072" i="13"/>
  <c r="E1072" i="13"/>
  <c r="F1072" i="13"/>
  <c r="G1072" i="13"/>
  <c r="H1072" i="13"/>
  <c r="A1073" i="13"/>
  <c r="K1076" i="14"/>
  <c r="B1073" i="13"/>
  <c r="C1133" i="1"/>
  <c r="A1133" i="1"/>
  <c r="L1076" i="14"/>
  <c r="C1073" i="13"/>
  <c r="D1073" i="13"/>
  <c r="E1073" i="13"/>
  <c r="F1073" i="13"/>
  <c r="G1073" i="13"/>
  <c r="H1073" i="13"/>
  <c r="A1074" i="13"/>
  <c r="K1077" i="14"/>
  <c r="B1074" i="13"/>
  <c r="C1134" i="1"/>
  <c r="A1134" i="1"/>
  <c r="L1077" i="14"/>
  <c r="C1074" i="13"/>
  <c r="D1074" i="13"/>
  <c r="E1074" i="13"/>
  <c r="F1074" i="13"/>
  <c r="G1074" i="13"/>
  <c r="H1074" i="13"/>
  <c r="A1075" i="13"/>
  <c r="K1078" i="14"/>
  <c r="B1075" i="13"/>
  <c r="C1135" i="1"/>
  <c r="A1135" i="1"/>
  <c r="L1078" i="14"/>
  <c r="C1075" i="13"/>
  <c r="D1075" i="13"/>
  <c r="E1075" i="13"/>
  <c r="F1075" i="13"/>
  <c r="G1075" i="13"/>
  <c r="H1075" i="13"/>
  <c r="A1076" i="13"/>
  <c r="K1079" i="14"/>
  <c r="B1076" i="13"/>
  <c r="C1136" i="1"/>
  <c r="A1136" i="1"/>
  <c r="L1079" i="14"/>
  <c r="C1076" i="13"/>
  <c r="D1076" i="13"/>
  <c r="E1076" i="13"/>
  <c r="F1076" i="13"/>
  <c r="G1076" i="13"/>
  <c r="H1076" i="13"/>
  <c r="A1077" i="13"/>
  <c r="K1080" i="14"/>
  <c r="B1077" i="13"/>
  <c r="C1137" i="1"/>
  <c r="A1137" i="1"/>
  <c r="L1080" i="14"/>
  <c r="C1077" i="13"/>
  <c r="D1077" i="13"/>
  <c r="E1077" i="13"/>
  <c r="F1077" i="13"/>
  <c r="G1077" i="13"/>
  <c r="H1077" i="13"/>
  <c r="A1078" i="13"/>
  <c r="K1081" i="14"/>
  <c r="B1078" i="13"/>
  <c r="C1138" i="1"/>
  <c r="A1138" i="1"/>
  <c r="L1081" i="14"/>
  <c r="C1078" i="13"/>
  <c r="D1078" i="13"/>
  <c r="E1078" i="13"/>
  <c r="F1078" i="13"/>
  <c r="G1078" i="13"/>
  <c r="H1078" i="13"/>
  <c r="A1079" i="13"/>
  <c r="K1082" i="14"/>
  <c r="B1079" i="13"/>
  <c r="C1139" i="1"/>
  <c r="A1139" i="1"/>
  <c r="L1082" i="14"/>
  <c r="C1079" i="13"/>
  <c r="D1079" i="13"/>
  <c r="E1079" i="13"/>
  <c r="F1079" i="13"/>
  <c r="G1079" i="13"/>
  <c r="H1079" i="13"/>
  <c r="A1080" i="13"/>
  <c r="K1083" i="14"/>
  <c r="B1080" i="13"/>
  <c r="C1140" i="1"/>
  <c r="A1140" i="1"/>
  <c r="L1083" i="14"/>
  <c r="C1080" i="13"/>
  <c r="D1080" i="13"/>
  <c r="E1080" i="13"/>
  <c r="F1080" i="13"/>
  <c r="G1080" i="13"/>
  <c r="H1080" i="13"/>
  <c r="A1081" i="13"/>
  <c r="K1084" i="14"/>
  <c r="B1081" i="13"/>
  <c r="C1141" i="1"/>
  <c r="A1141" i="1"/>
  <c r="L1084" i="14"/>
  <c r="C1081" i="13"/>
  <c r="D1081" i="13"/>
  <c r="E1081" i="13"/>
  <c r="F1081" i="13"/>
  <c r="G1081" i="13"/>
  <c r="H1081" i="13"/>
  <c r="A1082" i="13"/>
  <c r="K1085" i="14"/>
  <c r="B1082" i="13"/>
  <c r="C1142" i="1"/>
  <c r="A1142" i="1"/>
  <c r="L1085" i="14"/>
  <c r="C1082" i="13"/>
  <c r="D1082" i="13"/>
  <c r="E1082" i="13"/>
  <c r="F1082" i="13"/>
  <c r="G1082" i="13"/>
  <c r="H1082" i="13"/>
  <c r="A1083" i="13"/>
  <c r="K1086" i="14"/>
  <c r="B1083" i="13"/>
  <c r="C1143" i="1"/>
  <c r="A1143" i="1"/>
  <c r="L1086" i="14"/>
  <c r="C1083" i="13"/>
  <c r="D1083" i="13"/>
  <c r="E1083" i="13"/>
  <c r="F1083" i="13"/>
  <c r="G1083" i="13"/>
  <c r="H1083" i="13"/>
  <c r="A1084" i="13"/>
  <c r="K1087" i="14"/>
  <c r="B1084" i="13"/>
  <c r="C1144" i="1"/>
  <c r="A1144" i="1"/>
  <c r="L1087" i="14"/>
  <c r="C1084" i="13"/>
  <c r="D1084" i="13"/>
  <c r="E1084" i="13"/>
  <c r="F1084" i="13"/>
  <c r="G1084" i="13"/>
  <c r="H1084" i="13"/>
  <c r="A1085" i="13"/>
  <c r="K1088" i="14"/>
  <c r="B1085" i="13"/>
  <c r="C1145" i="1"/>
  <c r="A1145" i="1"/>
  <c r="L1088" i="14"/>
  <c r="C1085" i="13"/>
  <c r="D1085" i="13"/>
  <c r="E1085" i="13"/>
  <c r="F1085" i="13"/>
  <c r="G1085" i="13"/>
  <c r="H1085" i="13"/>
  <c r="A1086" i="13"/>
  <c r="K1089" i="14"/>
  <c r="B1086" i="13"/>
  <c r="C1146" i="1"/>
  <c r="A1146" i="1"/>
  <c r="L1089" i="14"/>
  <c r="C1086" i="13"/>
  <c r="D1086" i="13"/>
  <c r="E1086" i="13"/>
  <c r="F1086" i="13"/>
  <c r="G1086" i="13"/>
  <c r="H1086" i="13"/>
  <c r="A1087" i="13"/>
  <c r="C1147" i="1"/>
  <c r="A1147" i="1"/>
  <c r="K1090" i="14"/>
  <c r="B1087" i="13"/>
  <c r="C1148" i="1"/>
  <c r="A1148" i="1"/>
  <c r="L1090" i="14"/>
  <c r="C1087" i="13"/>
  <c r="D1087" i="13"/>
  <c r="E1087" i="13"/>
  <c r="F1087" i="13"/>
  <c r="G1087" i="13"/>
  <c r="H1087" i="13"/>
  <c r="A1088" i="13"/>
  <c r="K1091" i="14"/>
  <c r="B1088" i="13"/>
  <c r="C1149" i="1"/>
  <c r="A1149" i="1"/>
  <c r="L1091" i="14"/>
  <c r="C1088" i="13"/>
  <c r="D1088" i="13"/>
  <c r="E1088" i="13"/>
  <c r="F1088" i="13"/>
  <c r="G1088" i="13"/>
  <c r="H1088" i="13"/>
  <c r="A1089" i="13"/>
  <c r="K1092" i="14"/>
  <c r="B1089" i="13"/>
  <c r="C1150" i="1"/>
  <c r="A1150" i="1"/>
  <c r="L1092" i="14"/>
  <c r="C1089" i="13"/>
  <c r="D1089" i="13"/>
  <c r="E1089" i="13"/>
  <c r="F1089" i="13"/>
  <c r="G1089" i="13"/>
  <c r="H1089" i="13"/>
  <c r="A1090" i="13"/>
  <c r="K1093" i="14"/>
  <c r="B1090" i="13"/>
  <c r="C1151" i="1"/>
  <c r="A1151" i="1"/>
  <c r="L1093" i="14"/>
  <c r="C1090" i="13"/>
  <c r="D1090" i="13"/>
  <c r="E1090" i="13"/>
  <c r="F1090" i="13"/>
  <c r="G1090" i="13"/>
  <c r="H1090" i="13"/>
  <c r="A1091" i="13"/>
  <c r="K1094" i="14"/>
  <c r="B1091" i="13"/>
  <c r="C1152" i="1"/>
  <c r="A1152" i="1"/>
  <c r="L1094" i="14"/>
  <c r="C1091" i="13"/>
  <c r="D1091" i="13"/>
  <c r="E1091" i="13"/>
  <c r="F1091" i="13"/>
  <c r="G1091" i="13"/>
  <c r="H1091" i="13"/>
  <c r="A1092" i="13"/>
  <c r="K1095" i="14"/>
  <c r="B1092" i="13"/>
  <c r="C1153" i="1"/>
  <c r="A1153" i="1"/>
  <c r="L1095" i="14"/>
  <c r="C1092" i="13"/>
  <c r="D1092" i="13"/>
  <c r="E1092" i="13"/>
  <c r="F1092" i="13"/>
  <c r="G1092" i="13"/>
  <c r="H1092" i="13"/>
  <c r="A1093" i="13"/>
  <c r="K1096" i="14"/>
  <c r="B1093" i="13"/>
  <c r="C1154" i="1"/>
  <c r="A1154" i="1"/>
  <c r="L1096" i="14"/>
  <c r="C1093" i="13"/>
  <c r="D1093" i="13"/>
  <c r="E1093" i="13"/>
  <c r="F1093" i="13"/>
  <c r="G1093" i="13"/>
  <c r="H1093" i="13"/>
  <c r="A1094" i="13"/>
  <c r="K1097" i="14"/>
  <c r="B1094" i="13"/>
  <c r="C1155" i="1"/>
  <c r="A1155" i="1"/>
  <c r="L1097" i="14"/>
  <c r="C1094" i="13"/>
  <c r="D1094" i="13"/>
  <c r="E1094" i="13"/>
  <c r="F1094" i="13"/>
  <c r="G1094" i="13"/>
  <c r="H1094" i="13"/>
  <c r="A1095" i="13"/>
  <c r="K1098" i="14"/>
  <c r="B1095" i="13"/>
  <c r="C1156" i="1"/>
  <c r="A1156" i="1"/>
  <c r="L1098" i="14"/>
  <c r="C1095" i="13"/>
  <c r="D1095" i="13"/>
  <c r="E1095" i="13"/>
  <c r="F1095" i="13"/>
  <c r="G1095" i="13"/>
  <c r="H1095" i="13"/>
  <c r="A1096" i="13"/>
  <c r="K1099" i="14"/>
  <c r="B1096" i="13"/>
  <c r="C1157" i="1"/>
  <c r="A1157" i="1"/>
  <c r="L1099" i="14"/>
  <c r="C1096" i="13"/>
  <c r="D1096" i="13"/>
  <c r="E1096" i="13"/>
  <c r="F1096" i="13"/>
  <c r="G1096" i="13"/>
  <c r="H1096" i="13"/>
  <c r="A1097" i="13"/>
  <c r="K1100" i="14"/>
  <c r="B1097" i="13"/>
  <c r="C1158" i="1"/>
  <c r="A1158" i="1"/>
  <c r="L1100" i="14"/>
  <c r="C1097" i="13"/>
  <c r="D1097" i="13"/>
  <c r="E1097" i="13"/>
  <c r="F1097" i="13"/>
  <c r="G1097" i="13"/>
  <c r="H1097" i="13"/>
  <c r="A1098" i="13"/>
  <c r="K1101" i="14"/>
  <c r="B1098" i="13"/>
  <c r="C1159" i="1"/>
  <c r="A1159" i="1"/>
  <c r="L1101" i="14"/>
  <c r="C1098" i="13"/>
  <c r="D1098" i="13"/>
  <c r="E1098" i="13"/>
  <c r="F1098" i="13"/>
  <c r="G1098" i="13"/>
  <c r="H1098" i="13"/>
  <c r="A1099" i="13"/>
  <c r="K1102" i="14"/>
  <c r="B1099" i="13"/>
  <c r="C1160" i="1"/>
  <c r="A1160" i="1"/>
  <c r="L1102" i="14"/>
  <c r="C1099" i="13"/>
  <c r="D1099" i="13"/>
  <c r="E1099" i="13"/>
  <c r="F1099" i="13"/>
  <c r="G1099" i="13"/>
  <c r="H1099" i="13"/>
  <c r="A1100" i="13"/>
  <c r="K1103" i="14"/>
  <c r="B1100" i="13"/>
  <c r="C1161" i="1"/>
  <c r="A1161" i="1"/>
  <c r="L1103" i="14"/>
  <c r="C1100" i="13"/>
  <c r="D1100" i="13"/>
  <c r="E1100" i="13"/>
  <c r="F1100" i="13"/>
  <c r="G1100" i="13"/>
  <c r="H1100" i="13"/>
  <c r="A1101" i="13"/>
  <c r="K1104" i="14"/>
  <c r="B1101" i="13"/>
  <c r="C1162" i="1"/>
  <c r="A1162" i="1"/>
  <c r="L1104" i="14"/>
  <c r="C1101" i="13"/>
  <c r="D1101" i="13"/>
  <c r="E1101" i="13"/>
  <c r="F1101" i="13"/>
  <c r="G1101" i="13"/>
  <c r="H1101" i="13"/>
  <c r="A1102" i="13"/>
  <c r="K1105" i="14"/>
  <c r="B1102" i="13"/>
  <c r="C1163" i="1"/>
  <c r="A1163" i="1"/>
  <c r="L1105" i="14"/>
  <c r="C1102" i="13"/>
  <c r="D1102" i="13"/>
  <c r="E1102" i="13"/>
  <c r="F1102" i="13"/>
  <c r="G1102" i="13"/>
  <c r="H1102" i="13"/>
  <c r="A1103" i="13"/>
  <c r="K1106" i="14"/>
  <c r="B1103" i="13"/>
  <c r="C1164" i="1"/>
  <c r="A1164" i="1"/>
  <c r="L1106" i="14"/>
  <c r="C1103" i="13"/>
  <c r="D1103" i="13"/>
  <c r="E1103" i="13"/>
  <c r="F1103" i="13"/>
  <c r="G1103" i="13"/>
  <c r="H1103" i="13"/>
  <c r="A1104" i="13"/>
  <c r="K1107" i="14"/>
  <c r="B1104" i="13"/>
  <c r="C1165" i="1"/>
  <c r="A1165" i="1"/>
  <c r="L1107" i="14"/>
  <c r="C1104" i="13"/>
  <c r="D1104" i="13"/>
  <c r="E1104" i="13"/>
  <c r="F1104" i="13"/>
  <c r="G1104" i="13"/>
  <c r="H1104" i="13"/>
  <c r="A1105" i="13"/>
  <c r="K1108" i="14"/>
  <c r="B1105" i="13"/>
  <c r="C1166" i="1"/>
  <c r="A1166" i="1"/>
  <c r="L1108" i="14"/>
  <c r="C1105" i="13"/>
  <c r="D1105" i="13"/>
  <c r="E1105" i="13"/>
  <c r="F1105" i="13"/>
  <c r="G1105" i="13"/>
  <c r="H1105" i="13"/>
  <c r="A1106" i="13"/>
  <c r="C1167" i="1"/>
  <c r="A1167" i="1"/>
  <c r="K1109" i="14"/>
  <c r="B1106" i="13"/>
  <c r="C1168" i="1"/>
  <c r="A1168" i="1"/>
  <c r="L1109" i="14"/>
  <c r="C1106" i="13"/>
  <c r="D1106" i="13"/>
  <c r="E1106" i="13"/>
  <c r="F1106" i="13"/>
  <c r="G1106" i="13"/>
  <c r="H1106" i="13"/>
  <c r="A1107" i="13"/>
  <c r="K1110" i="14"/>
  <c r="B1107" i="13"/>
  <c r="C1169" i="1"/>
  <c r="A1169" i="1"/>
  <c r="L1110" i="14"/>
  <c r="C1107" i="13"/>
  <c r="D1107" i="13"/>
  <c r="E1107" i="13"/>
  <c r="F1107" i="13"/>
  <c r="G1107" i="13"/>
  <c r="H1107" i="13"/>
  <c r="A1108" i="13"/>
  <c r="K1111" i="14"/>
  <c r="B1108" i="13"/>
  <c r="C1170" i="1"/>
  <c r="A1170" i="1"/>
  <c r="L1111" i="14"/>
  <c r="C1108" i="13"/>
  <c r="D1108" i="13"/>
  <c r="E1108" i="13"/>
  <c r="F1108" i="13"/>
  <c r="G1108" i="13"/>
  <c r="H1108" i="13"/>
  <c r="A1109" i="13"/>
  <c r="K1112" i="14"/>
  <c r="B1109" i="13"/>
  <c r="C1171" i="1"/>
  <c r="A1171" i="1"/>
  <c r="L1112" i="14"/>
  <c r="C1109" i="13"/>
  <c r="D1109" i="13"/>
  <c r="E1109" i="13"/>
  <c r="F1109" i="13"/>
  <c r="G1109" i="13"/>
  <c r="H1109" i="13"/>
  <c r="A1110" i="13"/>
  <c r="K1113" i="14"/>
  <c r="B1110" i="13"/>
  <c r="C1172" i="1"/>
  <c r="A1172" i="1"/>
  <c r="L1113" i="14"/>
  <c r="C1110" i="13"/>
  <c r="D1110" i="13"/>
  <c r="E1110" i="13"/>
  <c r="F1110" i="13"/>
  <c r="G1110" i="13"/>
  <c r="H1110" i="13"/>
  <c r="A1111" i="13"/>
  <c r="K1114" i="14"/>
  <c r="B1111" i="13"/>
  <c r="C1173" i="1"/>
  <c r="A1173" i="1"/>
  <c r="L1114" i="14"/>
  <c r="C1111" i="13"/>
  <c r="D1111" i="13"/>
  <c r="E1111" i="13"/>
  <c r="F1111" i="13"/>
  <c r="G1111" i="13"/>
  <c r="H1111" i="13"/>
  <c r="A1112" i="13"/>
  <c r="K1115" i="14"/>
  <c r="B1112" i="13"/>
  <c r="C1174" i="1"/>
  <c r="A1174" i="1"/>
  <c r="L1115" i="14"/>
  <c r="C1112" i="13"/>
  <c r="D1112" i="13"/>
  <c r="E1112" i="13"/>
  <c r="F1112" i="13"/>
  <c r="G1112" i="13"/>
  <c r="H1112" i="13"/>
  <c r="A1113" i="13"/>
  <c r="K1116" i="14"/>
  <c r="B1113" i="13"/>
  <c r="C1175" i="1"/>
  <c r="A1175" i="1"/>
  <c r="L1116" i="14"/>
  <c r="C1113" i="13"/>
  <c r="D1113" i="13"/>
  <c r="E1113" i="13"/>
  <c r="F1113" i="13"/>
  <c r="G1113" i="13"/>
  <c r="H1113" i="13"/>
  <c r="A1114" i="13"/>
  <c r="K1117" i="14"/>
  <c r="B1114" i="13"/>
  <c r="C1176" i="1"/>
  <c r="A1176" i="1"/>
  <c r="L1117" i="14"/>
  <c r="C1114" i="13"/>
  <c r="D1114" i="13"/>
  <c r="E1114" i="13"/>
  <c r="F1114" i="13"/>
  <c r="G1114" i="13"/>
  <c r="H1114" i="13"/>
  <c r="A1115" i="13"/>
  <c r="K1118" i="14"/>
  <c r="B1115" i="13"/>
  <c r="C1177" i="1"/>
  <c r="A1177" i="1"/>
  <c r="L1118" i="14"/>
  <c r="C1115" i="13"/>
  <c r="D1115" i="13"/>
  <c r="E1115" i="13"/>
  <c r="F1115" i="13"/>
  <c r="G1115" i="13"/>
  <c r="H1115" i="13"/>
  <c r="A1116" i="13"/>
  <c r="K1119" i="14"/>
  <c r="B1116" i="13"/>
  <c r="C1178" i="1"/>
  <c r="A1178" i="1"/>
  <c r="L1119" i="14"/>
  <c r="C1116" i="13"/>
  <c r="D1116" i="13"/>
  <c r="E1116" i="13"/>
  <c r="F1116" i="13"/>
  <c r="G1116" i="13"/>
  <c r="H1116" i="13"/>
  <c r="A1117" i="13"/>
  <c r="K1120" i="14"/>
  <c r="B1117" i="13"/>
  <c r="C1179" i="1"/>
  <c r="A1179" i="1"/>
  <c r="L1120" i="14"/>
  <c r="C1117" i="13"/>
  <c r="D1117" i="13"/>
  <c r="E1117" i="13"/>
  <c r="F1117" i="13"/>
  <c r="G1117" i="13"/>
  <c r="H1117" i="13"/>
  <c r="A1118" i="13"/>
  <c r="K1121" i="14"/>
  <c r="B1118" i="13"/>
  <c r="C1180" i="1"/>
  <c r="A1180" i="1"/>
  <c r="L1121" i="14"/>
  <c r="C1118" i="13"/>
  <c r="D1118" i="13"/>
  <c r="E1118" i="13"/>
  <c r="F1118" i="13"/>
  <c r="G1118" i="13"/>
  <c r="H1118" i="13"/>
  <c r="A1119" i="13"/>
  <c r="K1122" i="14"/>
  <c r="B1119" i="13"/>
  <c r="C1181" i="1"/>
  <c r="A1181" i="1"/>
  <c r="L1122" i="14"/>
  <c r="C1119" i="13"/>
  <c r="D1119" i="13"/>
  <c r="E1119" i="13"/>
  <c r="F1119" i="13"/>
  <c r="G1119" i="13"/>
  <c r="H1119" i="13"/>
  <c r="A1120" i="13"/>
  <c r="K1123" i="14"/>
  <c r="B1120" i="13"/>
  <c r="C1182" i="1"/>
  <c r="A1182" i="1"/>
  <c r="L1123" i="14"/>
  <c r="C1120" i="13"/>
  <c r="D1120" i="13"/>
  <c r="E1120" i="13"/>
  <c r="F1120" i="13"/>
  <c r="G1120" i="13"/>
  <c r="H1120" i="13"/>
  <c r="A1121" i="13"/>
  <c r="K1124" i="14"/>
  <c r="B1121" i="13"/>
  <c r="C1183" i="1"/>
  <c r="A1183" i="1"/>
  <c r="L1124" i="14"/>
  <c r="C1121" i="13"/>
  <c r="D1121" i="13"/>
  <c r="E1121" i="13"/>
  <c r="F1121" i="13"/>
  <c r="G1121" i="13"/>
  <c r="H1121" i="13"/>
  <c r="A1122" i="13"/>
  <c r="K1125" i="14"/>
  <c r="B1122" i="13"/>
  <c r="C1184" i="1"/>
  <c r="A1184" i="1"/>
  <c r="L1125" i="14"/>
  <c r="C1122" i="13"/>
  <c r="D1122" i="13"/>
  <c r="E1122" i="13"/>
  <c r="F1122" i="13"/>
  <c r="G1122" i="13"/>
  <c r="H1122" i="13"/>
  <c r="A1123" i="13"/>
  <c r="K1126" i="14"/>
  <c r="B1123" i="13"/>
  <c r="C1185" i="1"/>
  <c r="A1185" i="1"/>
  <c r="L1126" i="14"/>
  <c r="C1123" i="13"/>
  <c r="D1123" i="13"/>
  <c r="E1123" i="13"/>
  <c r="F1123" i="13"/>
  <c r="G1123" i="13"/>
  <c r="H1123" i="13"/>
  <c r="A1124" i="13"/>
  <c r="K1127" i="14"/>
  <c r="B1124" i="13"/>
  <c r="C1186" i="1"/>
  <c r="A1186" i="1"/>
  <c r="L1127" i="14"/>
  <c r="C1124" i="13"/>
  <c r="D1124" i="13"/>
  <c r="E1124" i="13"/>
  <c r="F1124" i="13"/>
  <c r="G1124" i="13"/>
  <c r="H1124" i="13"/>
  <c r="A1125" i="13"/>
  <c r="C1187" i="1"/>
  <c r="A1187" i="1"/>
  <c r="K1128" i="14"/>
  <c r="B1125" i="13"/>
  <c r="C1188" i="1"/>
  <c r="A1188" i="1"/>
  <c r="L1128" i="14"/>
  <c r="C1125" i="13"/>
  <c r="D1125" i="13"/>
  <c r="E1125" i="13"/>
  <c r="F1125" i="13"/>
  <c r="G1125" i="13"/>
  <c r="H1125" i="13"/>
  <c r="A1126" i="13"/>
  <c r="K1129" i="14"/>
  <c r="B1126" i="13"/>
  <c r="C1189" i="1"/>
  <c r="A1189" i="1"/>
  <c r="L1129" i="14"/>
  <c r="C1126" i="13"/>
  <c r="D1126" i="13"/>
  <c r="E1126" i="13"/>
  <c r="F1126" i="13"/>
  <c r="G1126" i="13"/>
  <c r="H1126" i="13"/>
  <c r="A1127" i="13"/>
  <c r="K1130" i="14"/>
  <c r="B1127" i="13"/>
  <c r="C1190" i="1"/>
  <c r="A1190" i="1"/>
  <c r="L1130" i="14"/>
  <c r="C1127" i="13"/>
  <c r="D1127" i="13"/>
  <c r="E1127" i="13"/>
  <c r="F1127" i="13"/>
  <c r="G1127" i="13"/>
  <c r="H1127" i="13"/>
  <c r="A1128" i="13"/>
  <c r="K1131" i="14"/>
  <c r="B1128" i="13"/>
  <c r="C1191" i="1"/>
  <c r="A1191" i="1"/>
  <c r="L1131" i="14"/>
  <c r="C1128" i="13"/>
  <c r="D1128" i="13"/>
  <c r="E1128" i="13"/>
  <c r="F1128" i="13"/>
  <c r="G1128" i="13"/>
  <c r="H1128" i="13"/>
  <c r="A1129" i="13"/>
  <c r="K1132" i="14"/>
  <c r="B1129" i="13"/>
  <c r="C1192" i="1"/>
  <c r="A1192" i="1"/>
  <c r="L1132" i="14"/>
  <c r="C1129" i="13"/>
  <c r="D1129" i="13"/>
  <c r="E1129" i="13"/>
  <c r="F1129" i="13"/>
  <c r="G1129" i="13"/>
  <c r="H1129" i="13"/>
  <c r="A1130" i="13"/>
  <c r="K1133" i="14"/>
  <c r="B1130" i="13"/>
  <c r="C1193" i="1"/>
  <c r="A1193" i="1"/>
  <c r="L1133" i="14"/>
  <c r="C1130" i="13"/>
  <c r="D1130" i="13"/>
  <c r="E1130" i="13"/>
  <c r="F1130" i="13"/>
  <c r="G1130" i="13"/>
  <c r="H1130" i="13"/>
  <c r="A1131" i="13"/>
  <c r="K1134" i="14"/>
  <c r="B1131" i="13"/>
  <c r="C1194" i="1"/>
  <c r="A1194" i="1"/>
  <c r="L1134" i="14"/>
  <c r="C1131" i="13"/>
  <c r="D1131" i="13"/>
  <c r="E1131" i="13"/>
  <c r="F1131" i="13"/>
  <c r="G1131" i="13"/>
  <c r="H1131" i="13"/>
  <c r="A1132" i="13"/>
  <c r="K1135" i="14"/>
  <c r="B1132" i="13"/>
  <c r="C1195" i="1"/>
  <c r="A1195" i="1"/>
  <c r="L1135" i="14"/>
  <c r="C1132" i="13"/>
  <c r="D1132" i="13"/>
  <c r="E1132" i="13"/>
  <c r="F1132" i="13"/>
  <c r="G1132" i="13"/>
  <c r="H1132" i="13"/>
  <c r="A1133" i="13"/>
  <c r="K1136" i="14"/>
  <c r="B1133" i="13"/>
  <c r="C1196" i="1"/>
  <c r="A1196" i="1"/>
  <c r="L1136" i="14"/>
  <c r="C1133" i="13"/>
  <c r="D1133" i="13"/>
  <c r="E1133" i="13"/>
  <c r="F1133" i="13"/>
  <c r="G1133" i="13"/>
  <c r="H1133" i="13"/>
  <c r="A1134" i="13"/>
  <c r="K1137" i="14"/>
  <c r="B1134" i="13"/>
  <c r="C1197" i="1"/>
  <c r="A1197" i="1"/>
  <c r="L1137" i="14"/>
  <c r="C1134" i="13"/>
  <c r="D1134" i="13"/>
  <c r="E1134" i="13"/>
  <c r="F1134" i="13"/>
  <c r="G1134" i="13"/>
  <c r="H1134" i="13"/>
  <c r="A1135" i="13"/>
  <c r="K1138" i="14"/>
  <c r="B1135" i="13"/>
  <c r="C1198" i="1"/>
  <c r="A1198" i="1"/>
  <c r="L1138" i="14"/>
  <c r="C1135" i="13"/>
  <c r="D1135" i="13"/>
  <c r="E1135" i="13"/>
  <c r="F1135" i="13"/>
  <c r="G1135" i="13"/>
  <c r="H1135" i="13"/>
  <c r="A1136" i="13"/>
  <c r="K1139" i="14"/>
  <c r="B1136" i="13"/>
  <c r="C1199" i="1"/>
  <c r="A1199" i="1"/>
  <c r="L1139" i="14"/>
  <c r="C1136" i="13"/>
  <c r="D1136" i="13"/>
  <c r="E1136" i="13"/>
  <c r="F1136" i="13"/>
  <c r="G1136" i="13"/>
  <c r="H1136" i="13"/>
  <c r="A1137" i="13"/>
  <c r="K1140" i="14"/>
  <c r="B1137" i="13"/>
  <c r="C1200" i="1"/>
  <c r="A1200" i="1"/>
  <c r="L1140" i="14"/>
  <c r="C1137" i="13"/>
  <c r="D1137" i="13"/>
  <c r="E1137" i="13"/>
  <c r="F1137" i="13"/>
  <c r="G1137" i="13"/>
  <c r="H1137" i="13"/>
  <c r="A1138" i="13"/>
  <c r="K1141" i="14"/>
  <c r="B1138" i="13"/>
  <c r="C1201" i="1"/>
  <c r="A1201" i="1"/>
  <c r="L1141" i="14"/>
  <c r="C1138" i="13"/>
  <c r="D1138" i="13"/>
  <c r="E1138" i="13"/>
  <c r="F1138" i="13"/>
  <c r="G1138" i="13"/>
  <c r="H1138" i="13"/>
  <c r="A1139" i="13"/>
  <c r="K1142" i="14"/>
  <c r="B1139" i="13"/>
  <c r="C1202" i="1"/>
  <c r="A1202" i="1"/>
  <c r="L1142" i="14"/>
  <c r="C1139" i="13"/>
  <c r="D1139" i="13"/>
  <c r="E1139" i="13"/>
  <c r="F1139" i="13"/>
  <c r="G1139" i="13"/>
  <c r="H1139" i="13"/>
  <c r="A1140" i="13"/>
  <c r="K1143" i="14"/>
  <c r="B1140" i="13"/>
  <c r="C1203" i="1"/>
  <c r="A1203" i="1"/>
  <c r="L1143" i="14"/>
  <c r="C1140" i="13"/>
  <c r="D1140" i="13"/>
  <c r="E1140" i="13"/>
  <c r="F1140" i="13"/>
  <c r="G1140" i="13"/>
  <c r="H1140" i="13"/>
  <c r="A1141" i="13"/>
  <c r="K1144" i="14"/>
  <c r="B1141" i="13"/>
  <c r="C1204" i="1"/>
  <c r="A1204" i="1"/>
  <c r="L1144" i="14"/>
  <c r="C1141" i="13"/>
  <c r="D1141" i="13"/>
  <c r="E1141" i="13"/>
  <c r="F1141" i="13"/>
  <c r="G1141" i="13"/>
  <c r="H1141" i="13"/>
  <c r="A1142" i="13"/>
  <c r="K1145" i="14"/>
  <c r="B1142" i="13"/>
  <c r="C1205" i="1"/>
  <c r="A1205" i="1"/>
  <c r="L1145" i="14"/>
  <c r="C1142" i="13"/>
  <c r="D1142" i="13"/>
  <c r="E1142" i="13"/>
  <c r="F1142" i="13"/>
  <c r="G1142" i="13"/>
  <c r="H1142" i="13"/>
  <c r="A1143" i="13"/>
  <c r="K1146" i="14"/>
  <c r="B1143" i="13"/>
  <c r="C1206" i="1"/>
  <c r="A1206" i="1"/>
  <c r="L1146" i="14"/>
  <c r="C1143" i="13"/>
  <c r="D1143" i="13"/>
  <c r="E1143" i="13"/>
  <c r="F1143" i="13"/>
  <c r="G1143" i="13"/>
  <c r="H1143" i="13"/>
  <c r="A1144" i="13"/>
  <c r="C1207" i="1"/>
  <c r="A1207" i="1"/>
  <c r="K1147" i="14"/>
  <c r="B1144" i="13"/>
  <c r="C1208" i="1"/>
  <c r="A1208" i="1"/>
  <c r="L1147" i="14"/>
  <c r="C1144" i="13"/>
  <c r="D1144" i="13"/>
  <c r="E1144" i="13"/>
  <c r="F1144" i="13"/>
  <c r="G1144" i="13"/>
  <c r="H1144" i="13"/>
  <c r="A1145" i="13"/>
  <c r="K1148" i="14"/>
  <c r="B1145" i="13"/>
  <c r="C1209" i="1"/>
  <c r="A1209" i="1"/>
  <c r="L1148" i="14"/>
  <c r="C1145" i="13"/>
  <c r="D1145" i="13"/>
  <c r="E1145" i="13"/>
  <c r="F1145" i="13"/>
  <c r="G1145" i="13"/>
  <c r="H1145" i="13"/>
  <c r="A1146" i="13"/>
  <c r="K1149" i="14"/>
  <c r="B1146" i="13"/>
  <c r="C1210" i="1"/>
  <c r="A1210" i="1"/>
  <c r="L1149" i="14"/>
  <c r="C1146" i="13"/>
  <c r="D1146" i="13"/>
  <c r="E1146" i="13"/>
  <c r="F1146" i="13"/>
  <c r="G1146" i="13"/>
  <c r="H1146" i="13"/>
  <c r="A1147" i="13"/>
  <c r="K1150" i="14"/>
  <c r="B1147" i="13"/>
  <c r="C1211" i="1"/>
  <c r="A1211" i="1"/>
  <c r="L1150" i="14"/>
  <c r="C1147" i="13"/>
  <c r="D1147" i="13"/>
  <c r="E1147" i="13"/>
  <c r="F1147" i="13"/>
  <c r="G1147" i="13"/>
  <c r="H1147" i="13"/>
  <c r="A1148" i="13"/>
  <c r="K1151" i="14"/>
  <c r="B1148" i="13"/>
  <c r="C1212" i="1"/>
  <c r="A1212" i="1"/>
  <c r="L1151" i="14"/>
  <c r="C1148" i="13"/>
  <c r="D1148" i="13"/>
  <c r="E1148" i="13"/>
  <c r="F1148" i="13"/>
  <c r="G1148" i="13"/>
  <c r="H1148" i="13"/>
  <c r="A1149" i="13"/>
  <c r="K1152" i="14"/>
  <c r="B1149" i="13"/>
  <c r="C1213" i="1"/>
  <c r="A1213" i="1"/>
  <c r="L1152" i="14"/>
  <c r="C1149" i="13"/>
  <c r="D1149" i="13"/>
  <c r="E1149" i="13"/>
  <c r="F1149" i="13"/>
  <c r="G1149" i="13"/>
  <c r="H1149" i="13"/>
  <c r="A1150" i="13"/>
  <c r="K1153" i="14"/>
  <c r="B1150" i="13"/>
  <c r="C1214" i="1"/>
  <c r="A1214" i="1"/>
  <c r="L1153" i="14"/>
  <c r="C1150" i="13"/>
  <c r="D1150" i="13"/>
  <c r="E1150" i="13"/>
  <c r="F1150" i="13"/>
  <c r="G1150" i="13"/>
  <c r="H1150" i="13"/>
  <c r="A1151" i="13"/>
  <c r="K1154" i="14"/>
  <c r="B1151" i="13"/>
  <c r="C1215" i="1"/>
  <c r="A1215" i="1"/>
  <c r="L1154" i="14"/>
  <c r="C1151" i="13"/>
  <c r="D1151" i="13"/>
  <c r="E1151" i="13"/>
  <c r="F1151" i="13"/>
  <c r="G1151" i="13"/>
  <c r="H1151" i="13"/>
  <c r="A1152" i="13"/>
  <c r="K1155" i="14"/>
  <c r="B1152" i="13"/>
  <c r="C1216" i="1"/>
  <c r="A1216" i="1"/>
  <c r="L1155" i="14"/>
  <c r="C1152" i="13"/>
  <c r="D1152" i="13"/>
  <c r="E1152" i="13"/>
  <c r="F1152" i="13"/>
  <c r="G1152" i="13"/>
  <c r="H1152" i="13"/>
  <c r="A1153" i="13"/>
  <c r="K1156" i="14"/>
  <c r="B1153" i="13"/>
  <c r="C1217" i="1"/>
  <c r="A1217" i="1"/>
  <c r="L1156" i="14"/>
  <c r="C1153" i="13"/>
  <c r="D1153" i="13"/>
  <c r="E1153" i="13"/>
  <c r="F1153" i="13"/>
  <c r="G1153" i="13"/>
  <c r="H1153" i="13"/>
  <c r="A1154" i="13"/>
  <c r="K1157" i="14"/>
  <c r="B1154" i="13"/>
  <c r="C1218" i="1"/>
  <c r="A1218" i="1"/>
  <c r="L1157" i="14"/>
  <c r="C1154" i="13"/>
  <c r="D1154" i="13"/>
  <c r="E1154" i="13"/>
  <c r="F1154" i="13"/>
  <c r="G1154" i="13"/>
  <c r="H1154" i="13"/>
  <c r="A1155" i="13"/>
  <c r="K1158" i="14"/>
  <c r="B1155" i="13"/>
  <c r="C1219" i="1"/>
  <c r="A1219" i="1"/>
  <c r="L1158" i="14"/>
  <c r="C1155" i="13"/>
  <c r="D1155" i="13"/>
  <c r="E1155" i="13"/>
  <c r="F1155" i="13"/>
  <c r="G1155" i="13"/>
  <c r="H1155" i="13"/>
  <c r="A1156" i="13"/>
  <c r="K1159" i="14"/>
  <c r="B1156" i="13"/>
  <c r="C1220" i="1"/>
  <c r="A1220" i="1"/>
  <c r="L1159" i="14"/>
  <c r="C1156" i="13"/>
  <c r="D1156" i="13"/>
  <c r="E1156" i="13"/>
  <c r="F1156" i="13"/>
  <c r="G1156" i="13"/>
  <c r="H1156" i="13"/>
  <c r="A1157" i="13"/>
  <c r="K1160" i="14"/>
  <c r="B1157" i="13"/>
  <c r="C1221" i="1"/>
  <c r="A1221" i="1"/>
  <c r="L1160" i="14"/>
  <c r="C1157" i="13"/>
  <c r="D1157" i="13"/>
  <c r="E1157" i="13"/>
  <c r="F1157" i="13"/>
  <c r="G1157" i="13"/>
  <c r="H1157" i="13"/>
  <c r="A1158" i="13"/>
  <c r="K1161" i="14"/>
  <c r="B1158" i="13"/>
  <c r="C1222" i="1"/>
  <c r="A1222" i="1"/>
  <c r="L1161" i="14"/>
  <c r="C1158" i="13"/>
  <c r="D1158" i="13"/>
  <c r="E1158" i="13"/>
  <c r="F1158" i="13"/>
  <c r="G1158" i="13"/>
  <c r="H1158" i="13"/>
  <c r="A1159" i="13"/>
  <c r="K1162" i="14"/>
  <c r="B1159" i="13"/>
  <c r="C1223" i="1"/>
  <c r="A1223" i="1"/>
  <c r="L1162" i="14"/>
  <c r="C1159" i="13"/>
  <c r="D1159" i="13"/>
  <c r="E1159" i="13"/>
  <c r="F1159" i="13"/>
  <c r="G1159" i="13"/>
  <c r="H1159" i="13"/>
  <c r="A1160" i="13"/>
  <c r="K1163" i="14"/>
  <c r="B1160" i="13"/>
  <c r="C1224" i="1"/>
  <c r="A1224" i="1"/>
  <c r="L1163" i="14"/>
  <c r="C1160" i="13"/>
  <c r="D1160" i="13"/>
  <c r="E1160" i="13"/>
  <c r="F1160" i="13"/>
  <c r="G1160" i="13"/>
  <c r="H1160" i="13"/>
  <c r="A1161" i="13"/>
  <c r="K1164" i="14"/>
  <c r="B1161" i="13"/>
  <c r="C1225" i="1"/>
  <c r="A1225" i="1"/>
  <c r="L1164" i="14"/>
  <c r="C1161" i="13"/>
  <c r="D1161" i="13"/>
  <c r="E1161" i="13"/>
  <c r="F1161" i="13"/>
  <c r="G1161" i="13"/>
  <c r="H1161" i="13"/>
  <c r="A1162" i="13"/>
  <c r="K1165" i="14"/>
  <c r="B1162" i="13"/>
  <c r="C1226" i="1"/>
  <c r="A1226" i="1"/>
  <c r="L1165" i="14"/>
  <c r="C1162" i="13"/>
  <c r="D1162" i="13"/>
  <c r="E1162" i="13"/>
  <c r="F1162" i="13"/>
  <c r="G1162" i="13"/>
  <c r="H1162" i="13"/>
  <c r="A1163" i="13"/>
  <c r="C1227" i="1"/>
  <c r="A1227" i="1"/>
  <c r="K1166" i="14"/>
  <c r="B1163" i="13"/>
  <c r="C1228" i="1"/>
  <c r="A1228" i="1"/>
  <c r="L1166" i="14"/>
  <c r="C1163" i="13"/>
  <c r="D1163" i="13"/>
  <c r="E1163" i="13"/>
  <c r="F1163" i="13"/>
  <c r="G1163" i="13"/>
  <c r="H1163" i="13"/>
  <c r="A1164" i="13"/>
  <c r="K1167" i="14"/>
  <c r="B1164" i="13"/>
  <c r="C1229" i="1"/>
  <c r="A1229" i="1"/>
  <c r="L1167" i="14"/>
  <c r="C1164" i="13"/>
  <c r="D1164" i="13"/>
  <c r="E1164" i="13"/>
  <c r="F1164" i="13"/>
  <c r="G1164" i="13"/>
  <c r="H1164" i="13"/>
  <c r="A1165" i="13"/>
  <c r="K1168" i="14"/>
  <c r="B1165" i="13"/>
  <c r="C1230" i="1"/>
  <c r="A1230" i="1"/>
  <c r="L1168" i="14"/>
  <c r="C1165" i="13"/>
  <c r="D1165" i="13"/>
  <c r="E1165" i="13"/>
  <c r="F1165" i="13"/>
  <c r="G1165" i="13"/>
  <c r="H1165" i="13"/>
  <c r="A1166" i="13"/>
  <c r="K1169" i="14"/>
  <c r="B1166" i="13"/>
  <c r="C1231" i="1"/>
  <c r="A1231" i="1"/>
  <c r="L1169" i="14"/>
  <c r="C1166" i="13"/>
  <c r="D1166" i="13"/>
  <c r="E1166" i="13"/>
  <c r="F1166" i="13"/>
  <c r="G1166" i="13"/>
  <c r="H1166" i="13"/>
  <c r="A1167" i="13"/>
  <c r="K1170" i="14"/>
  <c r="B1167" i="13"/>
  <c r="C1232" i="1"/>
  <c r="A1232" i="1"/>
  <c r="L1170" i="14"/>
  <c r="C1167" i="13"/>
  <c r="D1167" i="13"/>
  <c r="E1167" i="13"/>
  <c r="F1167" i="13"/>
  <c r="G1167" i="13"/>
  <c r="H1167" i="13"/>
  <c r="A1168" i="13"/>
  <c r="K1171" i="14"/>
  <c r="B1168" i="13"/>
  <c r="C1233" i="1"/>
  <c r="A1233" i="1"/>
  <c r="L1171" i="14"/>
  <c r="C1168" i="13"/>
  <c r="D1168" i="13"/>
  <c r="E1168" i="13"/>
  <c r="F1168" i="13"/>
  <c r="G1168" i="13"/>
  <c r="H1168" i="13"/>
  <c r="A1169" i="13"/>
  <c r="K1172" i="14"/>
  <c r="B1169" i="13"/>
  <c r="C1234" i="1"/>
  <c r="A1234" i="1"/>
  <c r="L1172" i="14"/>
  <c r="C1169" i="13"/>
  <c r="D1169" i="13"/>
  <c r="E1169" i="13"/>
  <c r="F1169" i="13"/>
  <c r="G1169" i="13"/>
  <c r="H1169" i="13"/>
  <c r="A1170" i="13"/>
  <c r="K1173" i="14"/>
  <c r="B1170" i="13"/>
  <c r="C1235" i="1"/>
  <c r="A1235" i="1"/>
  <c r="L1173" i="14"/>
  <c r="C1170" i="13"/>
  <c r="D1170" i="13"/>
  <c r="E1170" i="13"/>
  <c r="F1170" i="13"/>
  <c r="G1170" i="13"/>
  <c r="H1170" i="13"/>
  <c r="A1171" i="13"/>
  <c r="K1174" i="14"/>
  <c r="B1171" i="13"/>
  <c r="C1236" i="1"/>
  <c r="A1236" i="1"/>
  <c r="L1174" i="14"/>
  <c r="C1171" i="13"/>
  <c r="D1171" i="13"/>
  <c r="E1171" i="13"/>
  <c r="F1171" i="13"/>
  <c r="G1171" i="13"/>
  <c r="H1171" i="13"/>
  <c r="A1172" i="13"/>
  <c r="K1175" i="14"/>
  <c r="B1172" i="13"/>
  <c r="C1237" i="1"/>
  <c r="A1237" i="1"/>
  <c r="L1175" i="14"/>
  <c r="C1172" i="13"/>
  <c r="D1172" i="13"/>
  <c r="E1172" i="13"/>
  <c r="F1172" i="13"/>
  <c r="G1172" i="13"/>
  <c r="H1172" i="13"/>
  <c r="A1173" i="13"/>
  <c r="K1176" i="14"/>
  <c r="B1173" i="13"/>
  <c r="C1238" i="1"/>
  <c r="A1238" i="1"/>
  <c r="L1176" i="14"/>
  <c r="C1173" i="13"/>
  <c r="D1173" i="13"/>
  <c r="E1173" i="13"/>
  <c r="F1173" i="13"/>
  <c r="G1173" i="13"/>
  <c r="H1173" i="13"/>
  <c r="A1174" i="13"/>
  <c r="K1177" i="14"/>
  <c r="B1174" i="13"/>
  <c r="C1239" i="1"/>
  <c r="A1239" i="1"/>
  <c r="L1177" i="14"/>
  <c r="C1174" i="13"/>
  <c r="D1174" i="13"/>
  <c r="E1174" i="13"/>
  <c r="F1174" i="13"/>
  <c r="G1174" i="13"/>
  <c r="H1174" i="13"/>
  <c r="A1175" i="13"/>
  <c r="K1178" i="14"/>
  <c r="B1175" i="13"/>
  <c r="C1240" i="1"/>
  <c r="A1240" i="1"/>
  <c r="L1178" i="14"/>
  <c r="C1175" i="13"/>
  <c r="D1175" i="13"/>
  <c r="E1175" i="13"/>
  <c r="F1175" i="13"/>
  <c r="G1175" i="13"/>
  <c r="H1175" i="13"/>
  <c r="A1176" i="13"/>
  <c r="K1179" i="14"/>
  <c r="B1176" i="13"/>
  <c r="C1241" i="1"/>
  <c r="A1241" i="1"/>
  <c r="L1179" i="14"/>
  <c r="C1176" i="13"/>
  <c r="D1176" i="13"/>
  <c r="E1176" i="13"/>
  <c r="F1176" i="13"/>
  <c r="G1176" i="13"/>
  <c r="H1176" i="13"/>
  <c r="A1177" i="13"/>
  <c r="K1180" i="14"/>
  <c r="B1177" i="13"/>
  <c r="C1242" i="1"/>
  <c r="A1242" i="1"/>
  <c r="L1180" i="14"/>
  <c r="C1177" i="13"/>
  <c r="D1177" i="13"/>
  <c r="E1177" i="13"/>
  <c r="F1177" i="13"/>
  <c r="G1177" i="13"/>
  <c r="H1177" i="13"/>
  <c r="A1178" i="13"/>
  <c r="K1181" i="14"/>
  <c r="B1178" i="13"/>
  <c r="C1243" i="1"/>
  <c r="A1243" i="1"/>
  <c r="L1181" i="14"/>
  <c r="C1178" i="13"/>
  <c r="D1178" i="13"/>
  <c r="E1178" i="13"/>
  <c r="F1178" i="13"/>
  <c r="G1178" i="13"/>
  <c r="H1178" i="13"/>
  <c r="A1179" i="13"/>
  <c r="K1182" i="14"/>
  <c r="B1179" i="13"/>
  <c r="C1244" i="1"/>
  <c r="A1244" i="1"/>
  <c r="L1182" i="14"/>
  <c r="C1179" i="13"/>
  <c r="D1179" i="13"/>
  <c r="E1179" i="13"/>
  <c r="F1179" i="13"/>
  <c r="G1179" i="13"/>
  <c r="H1179" i="13"/>
  <c r="A1180" i="13"/>
  <c r="K1183" i="14"/>
  <c r="B1180" i="13"/>
  <c r="C1245" i="1"/>
  <c r="A1245" i="1"/>
  <c r="L1183" i="14"/>
  <c r="C1180" i="13"/>
  <c r="D1180" i="13"/>
  <c r="E1180" i="13"/>
  <c r="F1180" i="13"/>
  <c r="G1180" i="13"/>
  <c r="H1180" i="13"/>
  <c r="A1181" i="13"/>
  <c r="K1184" i="14"/>
  <c r="B1181" i="13"/>
  <c r="C1246" i="1"/>
  <c r="A1246" i="1"/>
  <c r="L1184" i="14"/>
  <c r="C1181" i="13"/>
  <c r="D1181" i="13"/>
  <c r="E1181" i="13"/>
  <c r="F1181" i="13"/>
  <c r="G1181" i="13"/>
  <c r="H1181" i="13"/>
  <c r="A1182" i="13"/>
  <c r="C1247" i="1"/>
  <c r="A1247" i="1"/>
  <c r="K1185" i="14"/>
  <c r="B1182" i="13"/>
  <c r="C1248" i="1"/>
  <c r="A1248" i="1"/>
  <c r="L1185" i="14"/>
  <c r="C1182" i="13"/>
  <c r="D1182" i="13"/>
  <c r="E1182" i="13"/>
  <c r="F1182" i="13"/>
  <c r="G1182" i="13"/>
  <c r="H1182" i="13"/>
  <c r="A1183" i="13"/>
  <c r="K1186" i="14"/>
  <c r="B1183" i="13"/>
  <c r="C1249" i="1"/>
  <c r="A1249" i="1"/>
  <c r="L1186" i="14"/>
  <c r="C1183" i="13"/>
  <c r="D1183" i="13"/>
  <c r="E1183" i="13"/>
  <c r="F1183" i="13"/>
  <c r="G1183" i="13"/>
  <c r="H1183" i="13"/>
  <c r="A1184" i="13"/>
  <c r="K1187" i="14"/>
  <c r="B1184" i="13"/>
  <c r="C1250" i="1"/>
  <c r="A1250" i="1"/>
  <c r="L1187" i="14"/>
  <c r="C1184" i="13"/>
  <c r="D1184" i="13"/>
  <c r="E1184" i="13"/>
  <c r="F1184" i="13"/>
  <c r="G1184" i="13"/>
  <c r="H1184" i="13"/>
  <c r="A1185" i="13"/>
  <c r="K1188" i="14"/>
  <c r="B1185" i="13"/>
  <c r="C1251" i="1"/>
  <c r="A1251" i="1"/>
  <c r="L1188" i="14"/>
  <c r="C1185" i="13"/>
  <c r="D1185" i="13"/>
  <c r="E1185" i="13"/>
  <c r="F1185" i="13"/>
  <c r="G1185" i="13"/>
  <c r="H1185" i="13"/>
  <c r="A1186" i="13"/>
  <c r="K1189" i="14"/>
  <c r="B1186" i="13"/>
  <c r="C1252" i="1"/>
  <c r="A1252" i="1"/>
  <c r="L1189" i="14"/>
  <c r="C1186" i="13"/>
  <c r="D1186" i="13"/>
  <c r="E1186" i="13"/>
  <c r="F1186" i="13"/>
  <c r="G1186" i="13"/>
  <c r="H1186" i="13"/>
  <c r="A1187" i="13"/>
  <c r="K1190" i="14"/>
  <c r="B1187" i="13"/>
  <c r="C1253" i="1"/>
  <c r="A1253" i="1"/>
  <c r="L1190" i="14"/>
  <c r="C1187" i="13"/>
  <c r="D1187" i="13"/>
  <c r="E1187" i="13"/>
  <c r="F1187" i="13"/>
  <c r="G1187" i="13"/>
  <c r="H1187" i="13"/>
  <c r="A1188" i="13"/>
  <c r="K1191" i="14"/>
  <c r="B1188" i="13"/>
  <c r="C1254" i="1"/>
  <c r="A1254" i="1"/>
  <c r="L1191" i="14"/>
  <c r="C1188" i="13"/>
  <c r="D1188" i="13"/>
  <c r="E1188" i="13"/>
  <c r="F1188" i="13"/>
  <c r="G1188" i="13"/>
  <c r="H1188" i="13"/>
  <c r="A1189" i="13"/>
  <c r="K1192" i="14"/>
  <c r="B1189" i="13"/>
  <c r="C1255" i="1"/>
  <c r="A1255" i="1"/>
  <c r="L1192" i="14"/>
  <c r="C1189" i="13"/>
  <c r="D1189" i="13"/>
  <c r="E1189" i="13"/>
  <c r="F1189" i="13"/>
  <c r="G1189" i="13"/>
  <c r="H1189" i="13"/>
  <c r="A1190" i="13"/>
  <c r="K1193" i="14"/>
  <c r="B1190" i="13"/>
  <c r="C1256" i="1"/>
  <c r="A1256" i="1"/>
  <c r="L1193" i="14"/>
  <c r="C1190" i="13"/>
  <c r="D1190" i="13"/>
  <c r="E1190" i="13"/>
  <c r="F1190" i="13"/>
  <c r="G1190" i="13"/>
  <c r="H1190" i="13"/>
  <c r="A1191" i="13"/>
  <c r="K1194" i="14"/>
  <c r="B1191" i="13"/>
  <c r="C1257" i="1"/>
  <c r="A1257" i="1"/>
  <c r="L1194" i="14"/>
  <c r="C1191" i="13"/>
  <c r="D1191" i="13"/>
  <c r="E1191" i="13"/>
  <c r="F1191" i="13"/>
  <c r="G1191" i="13"/>
  <c r="H1191" i="13"/>
  <c r="A1192" i="13"/>
  <c r="K1195" i="14"/>
  <c r="B1192" i="13"/>
  <c r="C1258" i="1"/>
  <c r="A1258" i="1"/>
  <c r="L1195" i="14"/>
  <c r="C1192" i="13"/>
  <c r="D1192" i="13"/>
  <c r="E1192" i="13"/>
  <c r="F1192" i="13"/>
  <c r="G1192" i="13"/>
  <c r="H1192" i="13"/>
  <c r="A1193" i="13"/>
  <c r="K1196" i="14"/>
  <c r="B1193" i="13"/>
  <c r="C1259" i="1"/>
  <c r="A1259" i="1"/>
  <c r="L1196" i="14"/>
  <c r="C1193" i="13"/>
  <c r="D1193" i="13"/>
  <c r="E1193" i="13"/>
  <c r="F1193" i="13"/>
  <c r="G1193" i="13"/>
  <c r="H1193" i="13"/>
  <c r="A1194" i="13"/>
  <c r="K1197" i="14"/>
  <c r="B1194" i="13"/>
  <c r="C1260" i="1"/>
  <c r="A1260" i="1"/>
  <c r="L1197" i="14"/>
  <c r="C1194" i="13"/>
  <c r="D1194" i="13"/>
  <c r="E1194" i="13"/>
  <c r="F1194" i="13"/>
  <c r="G1194" i="13"/>
  <c r="H1194" i="13"/>
  <c r="A1195" i="13"/>
  <c r="K1198" i="14"/>
  <c r="B1195" i="13"/>
  <c r="C1261" i="1"/>
  <c r="A1261" i="1"/>
  <c r="L1198" i="14"/>
  <c r="C1195" i="13"/>
  <c r="D1195" i="13"/>
  <c r="E1195" i="13"/>
  <c r="F1195" i="13"/>
  <c r="G1195" i="13"/>
  <c r="H1195" i="13"/>
  <c r="A1196" i="13"/>
  <c r="K1199" i="14"/>
  <c r="B1196" i="13"/>
  <c r="C1262" i="1"/>
  <c r="A1262" i="1"/>
  <c r="L1199" i="14"/>
  <c r="C1196" i="13"/>
  <c r="D1196" i="13"/>
  <c r="E1196" i="13"/>
  <c r="F1196" i="13"/>
  <c r="G1196" i="13"/>
  <c r="H1196" i="13"/>
  <c r="A1197" i="13"/>
  <c r="K1200" i="14"/>
  <c r="B1197" i="13"/>
  <c r="C1263" i="1"/>
  <c r="A1263" i="1"/>
  <c r="L1200" i="14"/>
  <c r="C1197" i="13"/>
  <c r="D1197" i="13"/>
  <c r="E1197" i="13"/>
  <c r="F1197" i="13"/>
  <c r="G1197" i="13"/>
  <c r="H1197" i="13"/>
  <c r="A1198" i="13"/>
  <c r="K1201" i="14"/>
  <c r="B1198" i="13"/>
  <c r="C1264" i="1"/>
  <c r="A1264" i="1"/>
  <c r="L1201" i="14"/>
  <c r="C1198" i="13"/>
  <c r="D1198" i="13"/>
  <c r="E1198" i="13"/>
  <c r="F1198" i="13"/>
  <c r="G1198" i="13"/>
  <c r="H1198" i="13"/>
  <c r="A1199" i="13"/>
  <c r="K1202" i="14"/>
  <c r="B1199" i="13"/>
  <c r="C1265" i="1"/>
  <c r="A1265" i="1"/>
  <c r="L1202" i="14"/>
  <c r="C1199" i="13"/>
  <c r="D1199" i="13"/>
  <c r="E1199" i="13"/>
  <c r="F1199" i="13"/>
  <c r="G1199" i="13"/>
  <c r="H1199" i="13"/>
  <c r="A1200" i="13"/>
  <c r="K1203" i="14"/>
  <c r="B1200" i="13"/>
  <c r="C1266" i="1"/>
  <c r="A1266" i="1"/>
  <c r="L1203" i="14"/>
  <c r="C1200" i="13"/>
  <c r="D1200" i="13"/>
  <c r="E1200" i="13"/>
  <c r="F1200" i="13"/>
  <c r="G1200" i="13"/>
  <c r="H1200" i="13"/>
  <c r="A1201" i="13"/>
  <c r="C1267" i="1"/>
  <c r="A1267" i="1"/>
  <c r="K1204" i="14"/>
  <c r="B1201" i="13"/>
  <c r="C1268" i="1"/>
  <c r="A1268" i="1"/>
  <c r="L1204" i="14"/>
  <c r="C1201" i="13"/>
  <c r="D1201" i="13"/>
  <c r="E1201" i="13"/>
  <c r="F1201" i="13"/>
  <c r="G1201" i="13"/>
  <c r="H1201" i="13"/>
  <c r="A1202" i="13"/>
  <c r="K1205" i="14"/>
  <c r="B1202" i="13"/>
  <c r="C1269" i="1"/>
  <c r="A1269" i="1"/>
  <c r="L1205" i="14"/>
  <c r="C1202" i="13"/>
  <c r="D1202" i="13"/>
  <c r="E1202" i="13"/>
  <c r="F1202" i="13"/>
  <c r="G1202" i="13"/>
  <c r="H1202" i="13"/>
  <c r="A1203" i="13"/>
  <c r="K1206" i="14"/>
  <c r="B1203" i="13"/>
  <c r="C1270" i="1"/>
  <c r="A1270" i="1"/>
  <c r="L1206" i="14"/>
  <c r="C1203" i="13"/>
  <c r="D1203" i="13"/>
  <c r="E1203" i="13"/>
  <c r="F1203" i="13"/>
  <c r="G1203" i="13"/>
  <c r="H1203" i="13"/>
  <c r="A1204" i="13"/>
  <c r="K1207" i="14"/>
  <c r="B1204" i="13"/>
  <c r="C1271" i="1"/>
  <c r="A1271" i="1"/>
  <c r="L1207" i="14"/>
  <c r="C1204" i="13"/>
  <c r="D1204" i="13"/>
  <c r="E1204" i="13"/>
  <c r="F1204" i="13"/>
  <c r="G1204" i="13"/>
  <c r="H1204" i="13"/>
  <c r="A1205" i="13"/>
  <c r="K1208" i="14"/>
  <c r="B1205" i="13"/>
  <c r="C1272" i="1"/>
  <c r="A1272" i="1"/>
  <c r="L1208" i="14"/>
  <c r="C1205" i="13"/>
  <c r="D1205" i="13"/>
  <c r="E1205" i="13"/>
  <c r="F1205" i="13"/>
  <c r="G1205" i="13"/>
  <c r="H1205" i="13"/>
  <c r="A1206" i="13"/>
  <c r="K1209" i="14"/>
  <c r="B1206" i="13"/>
  <c r="C1273" i="1"/>
  <c r="A1273" i="1"/>
  <c r="L1209" i="14"/>
  <c r="C1206" i="13"/>
  <c r="D1206" i="13"/>
  <c r="E1206" i="13"/>
  <c r="F1206" i="13"/>
  <c r="G1206" i="13"/>
  <c r="H1206" i="13"/>
  <c r="A1207" i="13"/>
  <c r="K1210" i="14"/>
  <c r="B1207" i="13"/>
  <c r="C1274" i="1"/>
  <c r="A1274" i="1"/>
  <c r="L1210" i="14"/>
  <c r="C1207" i="13"/>
  <c r="D1207" i="13"/>
  <c r="E1207" i="13"/>
  <c r="F1207" i="13"/>
  <c r="G1207" i="13"/>
  <c r="H1207" i="13"/>
  <c r="A1208" i="13"/>
  <c r="K1211" i="14"/>
  <c r="B1208" i="13"/>
  <c r="C1275" i="1"/>
  <c r="A1275" i="1"/>
  <c r="L1211" i="14"/>
  <c r="C1208" i="13"/>
  <c r="D1208" i="13"/>
  <c r="E1208" i="13"/>
  <c r="F1208" i="13"/>
  <c r="G1208" i="13"/>
  <c r="H1208" i="13"/>
  <c r="A1209" i="13"/>
  <c r="K1212" i="14"/>
  <c r="B1209" i="13"/>
  <c r="C1276" i="1"/>
  <c r="A1276" i="1"/>
  <c r="L1212" i="14"/>
  <c r="C1209" i="13"/>
  <c r="D1209" i="13"/>
  <c r="E1209" i="13"/>
  <c r="F1209" i="13"/>
  <c r="G1209" i="13"/>
  <c r="H1209" i="13"/>
  <c r="A1210" i="13"/>
  <c r="K1213" i="14"/>
  <c r="B1210" i="13"/>
  <c r="C1277" i="1"/>
  <c r="A1277" i="1"/>
  <c r="L1213" i="14"/>
  <c r="C1210" i="13"/>
  <c r="D1210" i="13"/>
  <c r="E1210" i="13"/>
  <c r="F1210" i="13"/>
  <c r="G1210" i="13"/>
  <c r="H1210" i="13"/>
  <c r="A1211" i="13"/>
  <c r="K1214" i="14"/>
  <c r="B1211" i="13"/>
  <c r="C1278" i="1"/>
  <c r="A1278" i="1"/>
  <c r="L1214" i="14"/>
  <c r="C1211" i="13"/>
  <c r="D1211" i="13"/>
  <c r="E1211" i="13"/>
  <c r="F1211" i="13"/>
  <c r="G1211" i="13"/>
  <c r="H1211" i="13"/>
  <c r="A1212" i="13"/>
  <c r="K1215" i="14"/>
  <c r="B1212" i="13"/>
  <c r="C1279" i="1"/>
  <c r="A1279" i="1"/>
  <c r="L1215" i="14"/>
  <c r="C1212" i="13"/>
  <c r="D1212" i="13"/>
  <c r="E1212" i="13"/>
  <c r="F1212" i="13"/>
  <c r="G1212" i="13"/>
  <c r="H1212" i="13"/>
  <c r="A1213" i="13"/>
  <c r="K1216" i="14"/>
  <c r="B1213" i="13"/>
  <c r="C1280" i="1"/>
  <c r="A1280" i="1"/>
  <c r="L1216" i="14"/>
  <c r="C1213" i="13"/>
  <c r="D1213" i="13"/>
  <c r="E1213" i="13"/>
  <c r="F1213" i="13"/>
  <c r="G1213" i="13"/>
  <c r="H1213" i="13"/>
  <c r="A1214" i="13"/>
  <c r="K1217" i="14"/>
  <c r="B1214" i="13"/>
  <c r="C1281" i="1"/>
  <c r="A1281" i="1"/>
  <c r="L1217" i="14"/>
  <c r="C1214" i="13"/>
  <c r="D1214" i="13"/>
  <c r="E1214" i="13"/>
  <c r="F1214" i="13"/>
  <c r="G1214" i="13"/>
  <c r="H1214" i="13"/>
  <c r="A1215" i="13"/>
  <c r="K1218" i="14"/>
  <c r="B1215" i="13"/>
  <c r="C1282" i="1"/>
  <c r="A1282" i="1"/>
  <c r="L1218" i="14"/>
  <c r="C1215" i="13"/>
  <c r="D1215" i="13"/>
  <c r="E1215" i="13"/>
  <c r="F1215" i="13"/>
  <c r="G1215" i="13"/>
  <c r="H1215" i="13"/>
  <c r="A1216" i="13"/>
  <c r="K1219" i="14"/>
  <c r="B1216" i="13"/>
  <c r="C1283" i="1"/>
  <c r="A1283" i="1"/>
  <c r="L1219" i="14"/>
  <c r="C1216" i="13"/>
  <c r="D1216" i="13"/>
  <c r="E1216" i="13"/>
  <c r="F1216" i="13"/>
  <c r="G1216" i="13"/>
  <c r="H1216" i="13"/>
  <c r="A1217" i="13"/>
  <c r="K1220" i="14"/>
  <c r="B1217" i="13"/>
  <c r="C1284" i="1"/>
  <c r="A1284" i="1"/>
  <c r="L1220" i="14"/>
  <c r="C1217" i="13"/>
  <c r="D1217" i="13"/>
  <c r="E1217" i="13"/>
  <c r="F1217" i="13"/>
  <c r="G1217" i="13"/>
  <c r="H1217" i="13"/>
  <c r="A1218" i="13"/>
  <c r="K1221" i="14"/>
  <c r="B1218" i="13"/>
  <c r="C1285" i="1"/>
  <c r="A1285" i="1"/>
  <c r="L1221" i="14"/>
  <c r="C1218" i="13"/>
  <c r="D1218" i="13"/>
  <c r="E1218" i="13"/>
  <c r="F1218" i="13"/>
  <c r="G1218" i="13"/>
  <c r="H1218" i="13"/>
  <c r="A1219" i="13"/>
  <c r="K1222" i="14"/>
  <c r="B1219" i="13"/>
  <c r="C1286" i="1"/>
  <c r="A1286" i="1"/>
  <c r="L1222" i="14"/>
  <c r="C1219" i="13"/>
  <c r="D1219" i="13"/>
  <c r="E1219" i="13"/>
  <c r="F1219" i="13"/>
  <c r="G1219" i="13"/>
  <c r="H1219" i="13"/>
  <c r="A1220" i="13"/>
  <c r="C1287" i="1"/>
  <c r="A1287" i="1"/>
  <c r="K1223" i="14"/>
  <c r="B1220" i="13"/>
  <c r="C1288" i="1"/>
  <c r="A1288" i="1"/>
  <c r="L1223" i="14"/>
  <c r="C1220" i="13"/>
  <c r="D1220" i="13"/>
  <c r="E1220" i="13"/>
  <c r="F1220" i="13"/>
  <c r="G1220" i="13"/>
  <c r="H1220" i="13"/>
  <c r="A1221" i="13"/>
  <c r="K1224" i="14"/>
  <c r="B1221" i="13"/>
  <c r="C1289" i="1"/>
  <c r="A1289" i="1"/>
  <c r="L1224" i="14"/>
  <c r="C1221" i="13"/>
  <c r="D1221" i="13"/>
  <c r="E1221" i="13"/>
  <c r="F1221" i="13"/>
  <c r="G1221" i="13"/>
  <c r="H1221" i="13"/>
  <c r="A1222" i="13"/>
  <c r="K1225" i="14"/>
  <c r="B1222" i="13"/>
  <c r="C1290" i="1"/>
  <c r="A1290" i="1"/>
  <c r="L1225" i="14"/>
  <c r="C1222" i="13"/>
  <c r="D1222" i="13"/>
  <c r="E1222" i="13"/>
  <c r="F1222" i="13"/>
  <c r="G1222" i="13"/>
  <c r="H1222" i="13"/>
  <c r="A1223" i="13"/>
  <c r="K1226" i="14"/>
  <c r="B1223" i="13"/>
  <c r="C1291" i="1"/>
  <c r="A1291" i="1"/>
  <c r="L1226" i="14"/>
  <c r="C1223" i="13"/>
  <c r="D1223" i="13"/>
  <c r="E1223" i="13"/>
  <c r="F1223" i="13"/>
  <c r="G1223" i="13"/>
  <c r="H1223" i="13"/>
  <c r="A1224" i="13"/>
  <c r="K1227" i="14"/>
  <c r="B1224" i="13"/>
  <c r="C1292" i="1"/>
  <c r="A1292" i="1"/>
  <c r="L1227" i="14"/>
  <c r="C1224" i="13"/>
  <c r="D1224" i="13"/>
  <c r="E1224" i="13"/>
  <c r="F1224" i="13"/>
  <c r="G1224" i="13"/>
  <c r="H1224" i="13"/>
  <c r="A1225" i="13"/>
  <c r="K1228" i="14"/>
  <c r="B1225" i="13"/>
  <c r="C1293" i="1"/>
  <c r="A1293" i="1"/>
  <c r="L1228" i="14"/>
  <c r="C1225" i="13"/>
  <c r="D1225" i="13"/>
  <c r="E1225" i="13"/>
  <c r="F1225" i="13"/>
  <c r="G1225" i="13"/>
  <c r="H1225" i="13"/>
  <c r="A1226" i="13"/>
  <c r="K1229" i="14"/>
  <c r="B1226" i="13"/>
  <c r="C1294" i="1"/>
  <c r="A1294" i="1"/>
  <c r="L1229" i="14"/>
  <c r="C1226" i="13"/>
  <c r="D1226" i="13"/>
  <c r="E1226" i="13"/>
  <c r="F1226" i="13"/>
  <c r="G1226" i="13"/>
  <c r="H1226" i="13"/>
  <c r="A1227" i="13"/>
  <c r="K1230" i="14"/>
  <c r="B1227" i="13"/>
  <c r="C1295" i="1"/>
  <c r="A1295" i="1"/>
  <c r="L1230" i="14"/>
  <c r="C1227" i="13"/>
  <c r="D1227" i="13"/>
  <c r="E1227" i="13"/>
  <c r="F1227" i="13"/>
  <c r="G1227" i="13"/>
  <c r="H1227" i="13"/>
  <c r="A1228" i="13"/>
  <c r="K1231" i="14"/>
  <c r="B1228" i="13"/>
  <c r="C1296" i="1"/>
  <c r="A1296" i="1"/>
  <c r="L1231" i="14"/>
  <c r="C1228" i="13"/>
  <c r="D1228" i="13"/>
  <c r="E1228" i="13"/>
  <c r="F1228" i="13"/>
  <c r="G1228" i="13"/>
  <c r="H1228" i="13"/>
  <c r="A1229" i="13"/>
  <c r="K1232" i="14"/>
  <c r="B1229" i="13"/>
  <c r="C1297" i="1"/>
  <c r="A1297" i="1"/>
  <c r="L1232" i="14"/>
  <c r="C1229" i="13"/>
  <c r="D1229" i="13"/>
  <c r="E1229" i="13"/>
  <c r="F1229" i="13"/>
  <c r="G1229" i="13"/>
  <c r="H1229" i="13"/>
  <c r="A1230" i="13"/>
  <c r="K1233" i="14"/>
  <c r="B1230" i="13"/>
  <c r="C1298" i="1"/>
  <c r="A1298" i="1"/>
  <c r="L1233" i="14"/>
  <c r="C1230" i="13"/>
  <c r="D1230" i="13"/>
  <c r="E1230" i="13"/>
  <c r="F1230" i="13"/>
  <c r="G1230" i="13"/>
  <c r="H1230" i="13"/>
  <c r="A1231" i="13"/>
  <c r="K1234" i="14"/>
  <c r="B1231" i="13"/>
  <c r="C1299" i="1"/>
  <c r="A1299" i="1"/>
  <c r="L1234" i="14"/>
  <c r="C1231" i="13"/>
  <c r="D1231" i="13"/>
  <c r="E1231" i="13"/>
  <c r="F1231" i="13"/>
  <c r="G1231" i="13"/>
  <c r="H1231" i="13"/>
  <c r="A1232" i="13"/>
  <c r="K1235" i="14"/>
  <c r="B1232" i="13"/>
  <c r="C1300" i="1"/>
  <c r="A1300" i="1"/>
  <c r="L1235" i="14"/>
  <c r="C1232" i="13"/>
  <c r="D1232" i="13"/>
  <c r="E1232" i="13"/>
  <c r="F1232" i="13"/>
  <c r="G1232" i="13"/>
  <c r="H1232" i="13"/>
  <c r="A1233" i="13"/>
  <c r="K1236" i="14"/>
  <c r="B1233" i="13"/>
  <c r="C1301" i="1"/>
  <c r="A1301" i="1"/>
  <c r="L1236" i="14"/>
  <c r="C1233" i="13"/>
  <c r="D1233" i="13"/>
  <c r="E1233" i="13"/>
  <c r="F1233" i="13"/>
  <c r="G1233" i="13"/>
  <c r="H1233" i="13"/>
  <c r="A1234" i="13"/>
  <c r="K1237" i="14"/>
  <c r="B1234" i="13"/>
  <c r="C1302" i="1"/>
  <c r="A1302" i="1"/>
  <c r="L1237" i="14"/>
  <c r="C1234" i="13"/>
  <c r="D1234" i="13"/>
  <c r="E1234" i="13"/>
  <c r="F1234" i="13"/>
  <c r="G1234" i="13"/>
  <c r="H1234" i="13"/>
  <c r="A1235" i="13"/>
  <c r="K1238" i="14"/>
  <c r="B1235" i="13"/>
  <c r="C1303" i="1"/>
  <c r="A1303" i="1"/>
  <c r="L1238" i="14"/>
  <c r="C1235" i="13"/>
  <c r="D1235" i="13"/>
  <c r="E1235" i="13"/>
  <c r="F1235" i="13"/>
  <c r="G1235" i="13"/>
  <c r="H1235" i="13"/>
  <c r="A1236" i="13"/>
  <c r="K1239" i="14"/>
  <c r="B1236" i="13"/>
  <c r="C1304" i="1"/>
  <c r="A1304" i="1"/>
  <c r="L1239" i="14"/>
  <c r="C1236" i="13"/>
  <c r="D1236" i="13"/>
  <c r="E1236" i="13"/>
  <c r="F1236" i="13"/>
  <c r="G1236" i="13"/>
  <c r="H1236" i="13"/>
  <c r="A1237" i="13"/>
  <c r="K1240" i="14"/>
  <c r="B1237" i="13"/>
  <c r="C1305" i="1"/>
  <c r="A1305" i="1"/>
  <c r="L1240" i="14"/>
  <c r="C1237" i="13"/>
  <c r="D1237" i="13"/>
  <c r="E1237" i="13"/>
  <c r="F1237" i="13"/>
  <c r="G1237" i="13"/>
  <c r="H1237" i="13"/>
  <c r="A1238" i="13"/>
  <c r="K1241" i="14"/>
  <c r="B1238" i="13"/>
  <c r="C1306" i="1"/>
  <c r="A1306" i="1"/>
  <c r="L1241" i="14"/>
  <c r="C1238" i="13"/>
  <c r="D1238" i="13"/>
  <c r="E1238" i="13"/>
  <c r="F1238" i="13"/>
  <c r="G1238" i="13"/>
  <c r="H1238" i="13"/>
  <c r="A1239" i="13"/>
  <c r="C1307" i="1"/>
  <c r="A1307" i="1"/>
  <c r="K1242" i="14"/>
  <c r="B1239" i="13"/>
  <c r="C1308" i="1"/>
  <c r="A1308" i="1"/>
  <c r="L1242" i="14"/>
  <c r="C1239" i="13"/>
  <c r="D1239" i="13"/>
  <c r="E1239" i="13"/>
  <c r="F1239" i="13"/>
  <c r="G1239" i="13"/>
  <c r="H1239" i="13"/>
  <c r="A1240" i="13"/>
  <c r="K1243" i="14"/>
  <c r="B1240" i="13"/>
  <c r="C1309" i="1"/>
  <c r="A1309" i="1"/>
  <c r="L1243" i="14"/>
  <c r="C1240" i="13"/>
  <c r="D1240" i="13"/>
  <c r="E1240" i="13"/>
  <c r="F1240" i="13"/>
  <c r="G1240" i="13"/>
  <c r="H1240" i="13"/>
  <c r="A1241" i="13"/>
  <c r="K1244" i="14"/>
  <c r="B1241" i="13"/>
  <c r="C1310" i="1"/>
  <c r="A1310" i="1"/>
  <c r="L1244" i="14"/>
  <c r="C1241" i="13"/>
  <c r="D1241" i="13"/>
  <c r="E1241" i="13"/>
  <c r="F1241" i="13"/>
  <c r="G1241" i="13"/>
  <c r="H1241" i="13"/>
  <c r="A1242" i="13"/>
  <c r="K1245" i="14"/>
  <c r="B1242" i="13"/>
  <c r="C1311" i="1"/>
  <c r="A1311" i="1"/>
  <c r="L1245" i="14"/>
  <c r="C1242" i="13"/>
  <c r="D1242" i="13"/>
  <c r="E1242" i="13"/>
  <c r="F1242" i="13"/>
  <c r="G1242" i="13"/>
  <c r="H1242" i="13"/>
  <c r="A1243" i="13"/>
  <c r="K1246" i="14"/>
  <c r="B1243" i="13"/>
  <c r="C1312" i="1"/>
  <c r="A1312" i="1"/>
  <c r="L1246" i="14"/>
  <c r="C1243" i="13"/>
  <c r="D1243" i="13"/>
  <c r="E1243" i="13"/>
  <c r="F1243" i="13"/>
  <c r="G1243" i="13"/>
  <c r="H1243" i="13"/>
  <c r="A1244" i="13"/>
  <c r="K1247" i="14"/>
  <c r="B1244" i="13"/>
  <c r="C1313" i="1"/>
  <c r="A1313" i="1"/>
  <c r="L1247" i="14"/>
  <c r="C1244" i="13"/>
  <c r="D1244" i="13"/>
  <c r="E1244" i="13"/>
  <c r="F1244" i="13"/>
  <c r="G1244" i="13"/>
  <c r="H1244" i="13"/>
  <c r="A1245" i="13"/>
  <c r="K1248" i="14"/>
  <c r="B1245" i="13"/>
  <c r="C1314" i="1"/>
  <c r="A1314" i="1"/>
  <c r="L1248" i="14"/>
  <c r="C1245" i="13"/>
  <c r="D1245" i="13"/>
  <c r="E1245" i="13"/>
  <c r="F1245" i="13"/>
  <c r="G1245" i="13"/>
  <c r="H1245" i="13"/>
  <c r="A1246" i="13"/>
  <c r="K1249" i="14"/>
  <c r="B1246" i="13"/>
  <c r="C1315" i="1"/>
  <c r="A1315" i="1"/>
  <c r="L1249" i="14"/>
  <c r="C1246" i="13"/>
  <c r="D1246" i="13"/>
  <c r="E1246" i="13"/>
  <c r="F1246" i="13"/>
  <c r="G1246" i="13"/>
  <c r="H1246" i="13"/>
  <c r="A1247" i="13"/>
  <c r="K1250" i="14"/>
  <c r="B1247" i="13"/>
  <c r="C1316" i="1"/>
  <c r="A1316" i="1"/>
  <c r="L1250" i="14"/>
  <c r="C1247" i="13"/>
  <c r="D1247" i="13"/>
  <c r="E1247" i="13"/>
  <c r="F1247" i="13"/>
  <c r="G1247" i="13"/>
  <c r="H1247" i="13"/>
  <c r="A1248" i="13"/>
  <c r="K1251" i="14"/>
  <c r="B1248" i="13"/>
  <c r="C1317" i="1"/>
  <c r="A1317" i="1"/>
  <c r="L1251" i="14"/>
  <c r="C1248" i="13"/>
  <c r="D1248" i="13"/>
  <c r="E1248" i="13"/>
  <c r="F1248" i="13"/>
  <c r="G1248" i="13"/>
  <c r="H1248" i="13"/>
  <c r="A1249" i="13"/>
  <c r="K1252" i="14"/>
  <c r="B1249" i="13"/>
  <c r="C1318" i="1"/>
  <c r="A1318" i="1"/>
  <c r="L1252" i="14"/>
  <c r="C1249" i="13"/>
  <c r="D1249" i="13"/>
  <c r="E1249" i="13"/>
  <c r="F1249" i="13"/>
  <c r="G1249" i="13"/>
  <c r="H1249" i="13"/>
  <c r="A1250" i="13"/>
  <c r="K1253" i="14"/>
  <c r="B1250" i="13"/>
  <c r="C1319" i="1"/>
  <c r="A1319" i="1"/>
  <c r="L1253" i="14"/>
  <c r="C1250" i="13"/>
  <c r="D1250" i="13"/>
  <c r="E1250" i="13"/>
  <c r="F1250" i="13"/>
  <c r="G1250" i="13"/>
  <c r="H1250" i="13"/>
  <c r="A1251" i="13"/>
  <c r="K1254" i="14"/>
  <c r="B1251" i="13"/>
  <c r="C1320" i="1"/>
  <c r="A1320" i="1"/>
  <c r="L1254" i="14"/>
  <c r="C1251" i="13"/>
  <c r="D1251" i="13"/>
  <c r="E1251" i="13"/>
  <c r="F1251" i="13"/>
  <c r="G1251" i="13"/>
  <c r="H1251" i="13"/>
  <c r="A1252" i="13"/>
  <c r="K1255" i="14"/>
  <c r="B1252" i="13"/>
  <c r="C1321" i="1"/>
  <c r="A1321" i="1"/>
  <c r="L1255" i="14"/>
  <c r="C1252" i="13"/>
  <c r="D1252" i="13"/>
  <c r="E1252" i="13"/>
  <c r="F1252" i="13"/>
  <c r="G1252" i="13"/>
  <c r="H1252" i="13"/>
  <c r="A1253" i="13"/>
  <c r="K1256" i="14"/>
  <c r="B1253" i="13"/>
  <c r="C1322" i="1"/>
  <c r="A1322" i="1"/>
  <c r="L1256" i="14"/>
  <c r="C1253" i="13"/>
  <c r="D1253" i="13"/>
  <c r="E1253" i="13"/>
  <c r="F1253" i="13"/>
  <c r="G1253" i="13"/>
  <c r="H1253" i="13"/>
  <c r="A1254" i="13"/>
  <c r="K1257" i="14"/>
  <c r="B1254" i="13"/>
  <c r="C1323" i="1"/>
  <c r="A1323" i="1"/>
  <c r="L1257" i="14"/>
  <c r="C1254" i="13"/>
  <c r="D1254" i="13"/>
  <c r="E1254" i="13"/>
  <c r="F1254" i="13"/>
  <c r="G1254" i="13"/>
  <c r="H1254" i="13"/>
  <c r="A1255" i="13"/>
  <c r="K1258" i="14"/>
  <c r="B1255" i="13"/>
  <c r="C1324" i="1"/>
  <c r="A1324" i="1"/>
  <c r="L1258" i="14"/>
  <c r="C1255" i="13"/>
  <c r="D1255" i="13"/>
  <c r="E1255" i="13"/>
  <c r="F1255" i="13"/>
  <c r="G1255" i="13"/>
  <c r="H1255" i="13"/>
  <c r="A1256" i="13"/>
  <c r="K1259" i="14"/>
  <c r="B1256" i="13"/>
  <c r="C1325" i="1"/>
  <c r="A1325" i="1"/>
  <c r="L1259" i="14"/>
  <c r="C1256" i="13"/>
  <c r="D1256" i="13"/>
  <c r="E1256" i="13"/>
  <c r="F1256" i="13"/>
  <c r="G1256" i="13"/>
  <c r="H1256" i="13"/>
  <c r="A1257" i="13"/>
  <c r="K1260" i="14"/>
  <c r="B1257" i="13"/>
  <c r="C1326" i="1"/>
  <c r="A1326" i="1"/>
  <c r="L1260" i="14"/>
  <c r="C1257" i="13"/>
  <c r="D1257" i="13"/>
  <c r="E1257" i="13"/>
  <c r="F1257" i="13"/>
  <c r="G1257" i="13"/>
  <c r="H1257" i="13"/>
  <c r="A1258" i="13"/>
  <c r="C1327" i="1"/>
  <c r="A1327" i="1"/>
  <c r="K1261" i="14"/>
  <c r="B1258" i="13"/>
  <c r="C1328" i="1"/>
  <c r="A1328" i="1"/>
  <c r="L1261" i="14"/>
  <c r="C1258" i="13"/>
  <c r="D1258" i="13"/>
  <c r="E1258" i="13"/>
  <c r="F1258" i="13"/>
  <c r="G1258" i="13"/>
  <c r="H1258" i="13"/>
  <c r="A1259" i="13"/>
  <c r="K1262" i="14"/>
  <c r="B1259" i="13"/>
  <c r="C1329" i="1"/>
  <c r="A1329" i="1"/>
  <c r="L1262" i="14"/>
  <c r="C1259" i="13"/>
  <c r="D1259" i="13"/>
  <c r="E1259" i="13"/>
  <c r="F1259" i="13"/>
  <c r="G1259" i="13"/>
  <c r="H1259" i="13"/>
  <c r="A1260" i="13"/>
  <c r="K1263" i="14"/>
  <c r="B1260" i="13"/>
  <c r="C1330" i="1"/>
  <c r="A1330" i="1"/>
  <c r="L1263" i="14"/>
  <c r="C1260" i="13"/>
  <c r="D1260" i="13"/>
  <c r="E1260" i="13"/>
  <c r="F1260" i="13"/>
  <c r="G1260" i="13"/>
  <c r="H1260" i="13"/>
  <c r="A1261" i="13"/>
  <c r="K1264" i="14"/>
  <c r="B1261" i="13"/>
  <c r="C1331" i="1"/>
  <c r="A1331" i="1"/>
  <c r="L1264" i="14"/>
  <c r="C1261" i="13"/>
  <c r="D1261" i="13"/>
  <c r="E1261" i="13"/>
  <c r="F1261" i="13"/>
  <c r="G1261" i="13"/>
  <c r="H1261" i="13"/>
  <c r="A1262" i="13"/>
  <c r="K1265" i="14"/>
  <c r="B1262" i="13"/>
  <c r="C1332" i="1"/>
  <c r="A1332" i="1"/>
  <c r="L1265" i="14"/>
  <c r="C1262" i="13"/>
  <c r="D1262" i="13"/>
  <c r="E1262" i="13"/>
  <c r="F1262" i="13"/>
  <c r="G1262" i="13"/>
  <c r="H1262" i="13"/>
  <c r="A1263" i="13"/>
  <c r="K1266" i="14"/>
  <c r="B1263" i="13"/>
  <c r="C1333" i="1"/>
  <c r="A1333" i="1"/>
  <c r="L1266" i="14"/>
  <c r="C1263" i="13"/>
  <c r="D1263" i="13"/>
  <c r="E1263" i="13"/>
  <c r="F1263" i="13"/>
  <c r="G1263" i="13"/>
  <c r="H1263" i="13"/>
  <c r="A1264" i="13"/>
  <c r="K1267" i="14"/>
  <c r="B1264" i="13"/>
  <c r="C1334" i="1"/>
  <c r="A1334" i="1"/>
  <c r="L1267" i="14"/>
  <c r="C1264" i="13"/>
  <c r="D1264" i="13"/>
  <c r="E1264" i="13"/>
  <c r="F1264" i="13"/>
  <c r="G1264" i="13"/>
  <c r="H1264" i="13"/>
  <c r="A1265" i="13"/>
  <c r="K1268" i="14"/>
  <c r="B1265" i="13"/>
  <c r="C1335" i="1"/>
  <c r="A1335" i="1"/>
  <c r="L1268" i="14"/>
  <c r="C1265" i="13"/>
  <c r="D1265" i="13"/>
  <c r="E1265" i="13"/>
  <c r="F1265" i="13"/>
  <c r="G1265" i="13"/>
  <c r="H1265" i="13"/>
  <c r="A1266" i="13"/>
  <c r="K1269" i="14"/>
  <c r="B1266" i="13"/>
  <c r="C1336" i="1"/>
  <c r="A1336" i="1"/>
  <c r="L1269" i="14"/>
  <c r="C1266" i="13"/>
  <c r="D1266" i="13"/>
  <c r="E1266" i="13"/>
  <c r="F1266" i="13"/>
  <c r="G1266" i="13"/>
  <c r="H1266" i="13"/>
  <c r="A1267" i="13"/>
  <c r="K1270" i="14"/>
  <c r="B1267" i="13"/>
  <c r="C1337" i="1"/>
  <c r="A1337" i="1"/>
  <c r="L1270" i="14"/>
  <c r="C1267" i="13"/>
  <c r="D1267" i="13"/>
  <c r="E1267" i="13"/>
  <c r="F1267" i="13"/>
  <c r="G1267" i="13"/>
  <c r="H1267" i="13"/>
  <c r="A1268" i="13"/>
  <c r="K1271" i="14"/>
  <c r="B1268" i="13"/>
  <c r="C1338" i="1"/>
  <c r="A1338" i="1"/>
  <c r="L1271" i="14"/>
  <c r="C1268" i="13"/>
  <c r="D1268" i="13"/>
  <c r="E1268" i="13"/>
  <c r="F1268" i="13"/>
  <c r="G1268" i="13"/>
  <c r="H1268" i="13"/>
  <c r="A1269" i="13"/>
  <c r="K1272" i="14"/>
  <c r="B1269" i="13"/>
  <c r="C1339" i="1"/>
  <c r="A1339" i="1"/>
  <c r="L1272" i="14"/>
  <c r="C1269" i="13"/>
  <c r="D1269" i="13"/>
  <c r="E1269" i="13"/>
  <c r="F1269" i="13"/>
  <c r="G1269" i="13"/>
  <c r="H1269" i="13"/>
  <c r="A1270" i="13"/>
  <c r="K1273" i="14"/>
  <c r="B1270" i="13"/>
  <c r="C1340" i="1"/>
  <c r="A1340" i="1"/>
  <c r="L1273" i="14"/>
  <c r="C1270" i="13"/>
  <c r="D1270" i="13"/>
  <c r="E1270" i="13"/>
  <c r="F1270" i="13"/>
  <c r="G1270" i="13"/>
  <c r="H1270" i="13"/>
  <c r="A1271" i="13"/>
  <c r="K1274" i="14"/>
  <c r="B1271" i="13"/>
  <c r="C1341" i="1"/>
  <c r="A1341" i="1"/>
  <c r="L1274" i="14"/>
  <c r="C1271" i="13"/>
  <c r="D1271" i="13"/>
  <c r="E1271" i="13"/>
  <c r="F1271" i="13"/>
  <c r="G1271" i="13"/>
  <c r="H1271" i="13"/>
  <c r="A1272" i="13"/>
  <c r="K1275" i="14"/>
  <c r="B1272" i="13"/>
  <c r="C1342" i="1"/>
  <c r="A1342" i="1"/>
  <c r="L1275" i="14"/>
  <c r="C1272" i="13"/>
  <c r="D1272" i="13"/>
  <c r="E1272" i="13"/>
  <c r="F1272" i="13"/>
  <c r="G1272" i="13"/>
  <c r="H1272" i="13"/>
  <c r="A1273" i="13"/>
  <c r="K1276" i="14"/>
  <c r="B1273" i="13"/>
  <c r="C1343" i="1"/>
  <c r="A1343" i="1"/>
  <c r="L1276" i="14"/>
  <c r="C1273" i="13"/>
  <c r="D1273" i="13"/>
  <c r="E1273" i="13"/>
  <c r="F1273" i="13"/>
  <c r="G1273" i="13"/>
  <c r="H1273" i="13"/>
  <c r="A1274" i="13"/>
  <c r="K1277" i="14"/>
  <c r="B1274" i="13"/>
  <c r="C1344" i="1"/>
  <c r="A1344" i="1"/>
  <c r="L1277" i="14"/>
  <c r="C1274" i="13"/>
  <c r="D1274" i="13"/>
  <c r="E1274" i="13"/>
  <c r="F1274" i="13"/>
  <c r="G1274" i="13"/>
  <c r="H1274" i="13"/>
  <c r="A1275" i="13"/>
  <c r="K1278" i="14"/>
  <c r="B1275" i="13"/>
  <c r="C1345" i="1"/>
  <c r="A1345" i="1"/>
  <c r="L1278" i="14"/>
  <c r="C1275" i="13"/>
  <c r="D1275" i="13"/>
  <c r="E1275" i="13"/>
  <c r="F1275" i="13"/>
  <c r="G1275" i="13"/>
  <c r="H1275" i="13"/>
  <c r="A1276" i="13"/>
  <c r="K1279" i="14"/>
  <c r="B1276" i="13"/>
  <c r="C1346" i="1"/>
  <c r="A1346" i="1"/>
  <c r="L1279" i="14"/>
  <c r="C1276" i="13"/>
  <c r="D1276" i="13"/>
  <c r="E1276" i="13"/>
  <c r="F1276" i="13"/>
  <c r="G1276" i="13"/>
  <c r="H1276" i="13"/>
  <c r="A1277" i="13"/>
  <c r="C1347" i="1"/>
  <c r="A1347" i="1"/>
  <c r="K1280" i="14"/>
  <c r="B1277" i="13"/>
  <c r="C1348" i="1"/>
  <c r="A1348" i="1"/>
  <c r="L1280" i="14"/>
  <c r="C1277" i="13"/>
  <c r="D1277" i="13"/>
  <c r="E1277" i="13"/>
  <c r="F1277" i="13"/>
  <c r="G1277" i="13"/>
  <c r="H1277" i="13"/>
  <c r="A1278" i="13"/>
  <c r="K1281" i="14"/>
  <c r="B1278" i="13"/>
  <c r="C1349" i="1"/>
  <c r="A1349" i="1"/>
  <c r="L1281" i="14"/>
  <c r="C1278" i="13"/>
  <c r="D1278" i="13"/>
  <c r="E1278" i="13"/>
  <c r="F1278" i="13"/>
  <c r="G1278" i="13"/>
  <c r="H1278" i="13"/>
  <c r="A1279" i="13"/>
  <c r="K1282" i="14"/>
  <c r="B1279" i="13"/>
  <c r="C1350" i="1"/>
  <c r="A1350" i="1"/>
  <c r="L1282" i="14"/>
  <c r="C1279" i="13"/>
  <c r="D1279" i="13"/>
  <c r="E1279" i="13"/>
  <c r="F1279" i="13"/>
  <c r="G1279" i="13"/>
  <c r="H1279" i="13"/>
  <c r="A1280" i="13"/>
  <c r="K1283" i="14"/>
  <c r="B1280" i="13"/>
  <c r="C1351" i="1"/>
  <c r="A1351" i="1"/>
  <c r="L1283" i="14"/>
  <c r="C1280" i="13"/>
  <c r="D1280" i="13"/>
  <c r="E1280" i="13"/>
  <c r="F1280" i="13"/>
  <c r="G1280" i="13"/>
  <c r="H1280" i="13"/>
  <c r="A1281" i="13"/>
  <c r="K1284" i="14"/>
  <c r="B1281" i="13"/>
  <c r="C1352" i="1"/>
  <c r="A1352" i="1"/>
  <c r="L1284" i="14"/>
  <c r="C1281" i="13"/>
  <c r="D1281" i="13"/>
  <c r="E1281" i="13"/>
  <c r="F1281" i="13"/>
  <c r="G1281" i="13"/>
  <c r="H1281" i="13"/>
  <c r="A1282" i="13"/>
  <c r="K1285" i="14"/>
  <c r="B1282" i="13"/>
  <c r="C1353" i="1"/>
  <c r="A1353" i="1"/>
  <c r="L1285" i="14"/>
  <c r="C1282" i="13"/>
  <c r="D1282" i="13"/>
  <c r="E1282" i="13"/>
  <c r="F1282" i="13"/>
  <c r="G1282" i="13"/>
  <c r="H1282" i="13"/>
  <c r="A1283" i="13"/>
  <c r="K1286" i="14"/>
  <c r="B1283" i="13"/>
  <c r="C1354" i="1"/>
  <c r="A1354" i="1"/>
  <c r="L1286" i="14"/>
  <c r="C1283" i="13"/>
  <c r="D1283" i="13"/>
  <c r="E1283" i="13"/>
  <c r="F1283" i="13"/>
  <c r="G1283" i="13"/>
  <c r="H1283" i="13"/>
  <c r="A1284" i="13"/>
  <c r="K1287" i="14"/>
  <c r="B1284" i="13"/>
  <c r="C1355" i="1"/>
  <c r="A1355" i="1"/>
  <c r="L1287" i="14"/>
  <c r="C1284" i="13"/>
  <c r="D1284" i="13"/>
  <c r="E1284" i="13"/>
  <c r="F1284" i="13"/>
  <c r="G1284" i="13"/>
  <c r="H1284" i="13"/>
  <c r="A1285" i="13"/>
  <c r="K1288" i="14"/>
  <c r="B1285" i="13"/>
  <c r="C1356" i="1"/>
  <c r="A1356" i="1"/>
  <c r="L1288" i="14"/>
  <c r="C1285" i="13"/>
  <c r="D1285" i="13"/>
  <c r="E1285" i="13"/>
  <c r="F1285" i="13"/>
  <c r="G1285" i="13"/>
  <c r="H1285" i="13"/>
  <c r="A1286" i="13"/>
  <c r="K1289" i="14"/>
  <c r="B1286" i="13"/>
  <c r="C1357" i="1"/>
  <c r="A1357" i="1"/>
  <c r="L1289" i="14"/>
  <c r="C1286" i="13"/>
  <c r="D1286" i="13"/>
  <c r="E1286" i="13"/>
  <c r="F1286" i="13"/>
  <c r="G1286" i="13"/>
  <c r="H1286" i="13"/>
  <c r="A1287" i="13"/>
  <c r="K1290" i="14"/>
  <c r="B1287" i="13"/>
  <c r="C1358" i="1"/>
  <c r="A1358" i="1"/>
  <c r="L1290" i="14"/>
  <c r="C1287" i="13"/>
  <c r="D1287" i="13"/>
  <c r="E1287" i="13"/>
  <c r="F1287" i="13"/>
  <c r="G1287" i="13"/>
  <c r="H1287" i="13"/>
  <c r="A1288" i="13"/>
  <c r="K1291" i="14"/>
  <c r="B1288" i="13"/>
  <c r="C1359" i="1"/>
  <c r="A1359" i="1"/>
  <c r="L1291" i="14"/>
  <c r="C1288" i="13"/>
  <c r="D1288" i="13"/>
  <c r="E1288" i="13"/>
  <c r="F1288" i="13"/>
  <c r="G1288" i="13"/>
  <c r="H1288" i="13"/>
  <c r="A1289" i="13"/>
  <c r="K1292" i="14"/>
  <c r="B1289" i="13"/>
  <c r="C1360" i="1"/>
  <c r="A1360" i="1"/>
  <c r="L1292" i="14"/>
  <c r="C1289" i="13"/>
  <c r="D1289" i="13"/>
  <c r="E1289" i="13"/>
  <c r="F1289" i="13"/>
  <c r="G1289" i="13"/>
  <c r="H1289" i="13"/>
  <c r="A1290" i="13"/>
  <c r="K1293" i="14"/>
  <c r="B1290" i="13"/>
  <c r="C1361" i="1"/>
  <c r="A1361" i="1"/>
  <c r="L1293" i="14"/>
  <c r="C1290" i="13"/>
  <c r="D1290" i="13"/>
  <c r="E1290" i="13"/>
  <c r="F1290" i="13"/>
  <c r="G1290" i="13"/>
  <c r="H1290" i="13"/>
  <c r="A1291" i="13"/>
  <c r="K1294" i="14"/>
  <c r="B1291" i="13"/>
  <c r="C1362" i="1"/>
  <c r="A1362" i="1"/>
  <c r="L1294" i="14"/>
  <c r="C1291" i="13"/>
  <c r="D1291" i="13"/>
  <c r="E1291" i="13"/>
  <c r="F1291" i="13"/>
  <c r="G1291" i="13"/>
  <c r="H1291" i="13"/>
  <c r="A1292" i="13"/>
  <c r="K1295" i="14"/>
  <c r="B1292" i="13"/>
  <c r="C1363" i="1"/>
  <c r="A1363" i="1"/>
  <c r="L1295" i="14"/>
  <c r="C1292" i="13"/>
  <c r="D1292" i="13"/>
  <c r="E1292" i="13"/>
  <c r="F1292" i="13"/>
  <c r="G1292" i="13"/>
  <c r="H1292" i="13"/>
  <c r="A1293" i="13"/>
  <c r="K1296" i="14"/>
  <c r="B1293" i="13"/>
  <c r="C1364" i="1"/>
  <c r="A1364" i="1"/>
  <c r="L1296" i="14"/>
  <c r="C1293" i="13"/>
  <c r="D1293" i="13"/>
  <c r="E1293" i="13"/>
  <c r="F1293" i="13"/>
  <c r="G1293" i="13"/>
  <c r="H1293" i="13"/>
  <c r="A1294" i="13"/>
  <c r="K1297" i="14"/>
  <c r="B1294" i="13"/>
  <c r="C1365" i="1"/>
  <c r="A1365" i="1"/>
  <c r="L1297" i="14"/>
  <c r="C1294" i="13"/>
  <c r="D1294" i="13"/>
  <c r="E1294" i="13"/>
  <c r="F1294" i="13"/>
  <c r="G1294" i="13"/>
  <c r="H1294" i="13"/>
  <c r="A1295" i="13"/>
  <c r="K1298" i="14"/>
  <c r="B1295" i="13"/>
  <c r="C1366" i="1"/>
  <c r="A1366" i="1"/>
  <c r="L1298" i="14"/>
  <c r="C1295" i="13"/>
  <c r="D1295" i="13"/>
  <c r="E1295" i="13"/>
  <c r="F1295" i="13"/>
  <c r="G1295" i="13"/>
  <c r="H1295" i="13"/>
  <c r="A1296" i="13"/>
  <c r="C1367" i="1"/>
  <c r="A1367" i="1"/>
  <c r="K1299" i="14"/>
  <c r="B1296" i="13"/>
  <c r="C1368" i="1"/>
  <c r="A1368" i="1"/>
  <c r="L1299" i="14"/>
  <c r="C1296" i="13"/>
  <c r="D1296" i="13"/>
  <c r="E1296" i="13"/>
  <c r="F1296" i="13"/>
  <c r="G1296" i="13"/>
  <c r="H1296" i="13"/>
  <c r="A1297" i="13"/>
  <c r="K1300" i="14"/>
  <c r="B1297" i="13"/>
  <c r="C1369" i="1"/>
  <c r="A1369" i="1"/>
  <c r="L1300" i="14"/>
  <c r="C1297" i="13"/>
  <c r="D1297" i="13"/>
  <c r="E1297" i="13"/>
  <c r="F1297" i="13"/>
  <c r="G1297" i="13"/>
  <c r="H1297" i="13"/>
  <c r="A1298" i="13"/>
  <c r="K1301" i="14"/>
  <c r="B1298" i="13"/>
  <c r="C1370" i="1"/>
  <c r="A1370" i="1"/>
  <c r="L1301" i="14"/>
  <c r="C1298" i="13"/>
  <c r="D1298" i="13"/>
  <c r="E1298" i="13"/>
  <c r="F1298" i="13"/>
  <c r="G1298" i="13"/>
  <c r="H1298" i="13"/>
  <c r="A1299" i="13"/>
  <c r="K1302" i="14"/>
  <c r="B1299" i="13"/>
  <c r="C1371" i="1"/>
  <c r="A1371" i="1"/>
  <c r="L1302" i="14"/>
  <c r="C1299" i="13"/>
  <c r="D1299" i="13"/>
  <c r="E1299" i="13"/>
  <c r="F1299" i="13"/>
  <c r="G1299" i="13"/>
  <c r="H1299" i="13"/>
  <c r="A1300" i="13"/>
  <c r="K1303" i="14"/>
  <c r="B1300" i="13"/>
  <c r="C1372" i="1"/>
  <c r="A1372" i="1"/>
  <c r="L1303" i="14"/>
  <c r="C1300" i="13"/>
  <c r="D1300" i="13"/>
  <c r="E1300" i="13"/>
  <c r="F1300" i="13"/>
  <c r="G1300" i="13"/>
  <c r="H1300" i="13"/>
  <c r="A1301" i="13"/>
  <c r="K1304" i="14"/>
  <c r="B1301" i="13"/>
  <c r="C1373" i="1"/>
  <c r="A1373" i="1"/>
  <c r="L1304" i="14"/>
  <c r="C1301" i="13"/>
  <c r="D1301" i="13"/>
  <c r="E1301" i="13"/>
  <c r="F1301" i="13"/>
  <c r="G1301" i="13"/>
  <c r="H1301" i="13"/>
  <c r="A1302" i="13"/>
  <c r="K1305" i="14"/>
  <c r="B1302" i="13"/>
  <c r="C1374" i="1"/>
  <c r="A1374" i="1"/>
  <c r="L1305" i="14"/>
  <c r="C1302" i="13"/>
  <c r="D1302" i="13"/>
  <c r="E1302" i="13"/>
  <c r="F1302" i="13"/>
  <c r="G1302" i="13"/>
  <c r="H1302" i="13"/>
  <c r="A1303" i="13"/>
  <c r="K1306" i="14"/>
  <c r="B1303" i="13"/>
  <c r="C1375" i="1"/>
  <c r="A1375" i="1"/>
  <c r="L1306" i="14"/>
  <c r="C1303" i="13"/>
  <c r="D1303" i="13"/>
  <c r="E1303" i="13"/>
  <c r="F1303" i="13"/>
  <c r="G1303" i="13"/>
  <c r="H1303" i="13"/>
  <c r="A1304" i="13"/>
  <c r="K1307" i="14"/>
  <c r="B1304" i="13"/>
  <c r="C1376" i="1"/>
  <c r="A1376" i="1"/>
  <c r="L1307" i="14"/>
  <c r="C1304" i="13"/>
  <c r="D1304" i="13"/>
  <c r="E1304" i="13"/>
  <c r="F1304" i="13"/>
  <c r="G1304" i="13"/>
  <c r="H1304" i="13"/>
  <c r="A1305" i="13"/>
  <c r="K1308" i="14"/>
  <c r="B1305" i="13"/>
  <c r="C1377" i="1"/>
  <c r="A1377" i="1"/>
  <c r="L1308" i="14"/>
  <c r="C1305" i="13"/>
  <c r="D1305" i="13"/>
  <c r="E1305" i="13"/>
  <c r="F1305" i="13"/>
  <c r="G1305" i="13"/>
  <c r="H1305" i="13"/>
  <c r="A1306" i="13"/>
  <c r="K1309" i="14"/>
  <c r="B1306" i="13"/>
  <c r="C1378" i="1"/>
  <c r="A1378" i="1"/>
  <c r="L1309" i="14"/>
  <c r="C1306" i="13"/>
  <c r="D1306" i="13"/>
  <c r="E1306" i="13"/>
  <c r="F1306" i="13"/>
  <c r="G1306" i="13"/>
  <c r="H1306" i="13"/>
  <c r="A1307" i="13"/>
  <c r="K1310" i="14"/>
  <c r="B1307" i="13"/>
  <c r="C1379" i="1"/>
  <c r="A1379" i="1"/>
  <c r="L1310" i="14"/>
  <c r="C1307" i="13"/>
  <c r="D1307" i="13"/>
  <c r="E1307" i="13"/>
  <c r="F1307" i="13"/>
  <c r="G1307" i="13"/>
  <c r="H1307" i="13"/>
  <c r="A1308" i="13"/>
  <c r="K1311" i="14"/>
  <c r="B1308" i="13"/>
  <c r="C1380" i="1"/>
  <c r="A1380" i="1"/>
  <c r="L1311" i="14"/>
  <c r="C1308" i="13"/>
  <c r="D1308" i="13"/>
  <c r="E1308" i="13"/>
  <c r="F1308" i="13"/>
  <c r="G1308" i="13"/>
  <c r="H1308" i="13"/>
  <c r="A1309" i="13"/>
  <c r="K1312" i="14"/>
  <c r="B1309" i="13"/>
  <c r="C1381" i="1"/>
  <c r="A1381" i="1"/>
  <c r="L1312" i="14"/>
  <c r="C1309" i="13"/>
  <c r="D1309" i="13"/>
  <c r="E1309" i="13"/>
  <c r="F1309" i="13"/>
  <c r="G1309" i="13"/>
  <c r="H1309" i="13"/>
  <c r="A1310" i="13"/>
  <c r="K1313" i="14"/>
  <c r="B1310" i="13"/>
  <c r="C1382" i="1"/>
  <c r="A1382" i="1"/>
  <c r="L1313" i="14"/>
  <c r="C1310" i="13"/>
  <c r="D1310" i="13"/>
  <c r="E1310" i="13"/>
  <c r="F1310" i="13"/>
  <c r="G1310" i="13"/>
  <c r="H1310" i="13"/>
  <c r="A1311" i="13"/>
  <c r="K1314" i="14"/>
  <c r="B1311" i="13"/>
  <c r="C1383" i="1"/>
  <c r="A1383" i="1"/>
  <c r="L1314" i="14"/>
  <c r="C1311" i="13"/>
  <c r="D1311" i="13"/>
  <c r="E1311" i="13"/>
  <c r="F1311" i="13"/>
  <c r="G1311" i="13"/>
  <c r="H1311" i="13"/>
  <c r="A1312" i="13"/>
  <c r="K1315" i="14"/>
  <c r="B1312" i="13"/>
  <c r="C1384" i="1"/>
  <c r="A1384" i="1"/>
  <c r="L1315" i="14"/>
  <c r="C1312" i="13"/>
  <c r="D1312" i="13"/>
  <c r="E1312" i="13"/>
  <c r="F1312" i="13"/>
  <c r="G1312" i="13"/>
  <c r="H1312" i="13"/>
  <c r="A1313" i="13"/>
  <c r="K1316" i="14"/>
  <c r="B1313" i="13"/>
  <c r="C1385" i="1"/>
  <c r="A1385" i="1"/>
  <c r="L1316" i="14"/>
  <c r="C1313" i="13"/>
  <c r="D1313" i="13"/>
  <c r="E1313" i="13"/>
  <c r="F1313" i="13"/>
  <c r="G1313" i="13"/>
  <c r="H1313" i="13"/>
  <c r="A1314" i="13"/>
  <c r="K1317" i="14"/>
  <c r="B1314" i="13"/>
  <c r="C1386" i="1"/>
  <c r="A1386" i="1"/>
  <c r="L1317" i="14"/>
  <c r="C1314" i="13"/>
  <c r="D1314" i="13"/>
  <c r="E1314" i="13"/>
  <c r="F1314" i="13"/>
  <c r="G1314" i="13"/>
  <c r="H1314" i="13"/>
  <c r="A1315" i="13"/>
  <c r="C1387" i="1"/>
  <c r="A1387" i="1"/>
  <c r="K1318" i="14"/>
  <c r="B1315" i="13"/>
  <c r="C1388" i="1"/>
  <c r="A1388" i="1"/>
  <c r="L1318" i="14"/>
  <c r="C1315" i="13"/>
  <c r="D1315" i="13"/>
  <c r="E1315" i="13"/>
  <c r="F1315" i="13"/>
  <c r="G1315" i="13"/>
  <c r="H1315" i="13"/>
  <c r="A1316" i="13"/>
  <c r="K1319" i="14"/>
  <c r="B1316" i="13"/>
  <c r="C1389" i="1"/>
  <c r="A1389" i="1"/>
  <c r="L1319" i="14"/>
  <c r="C1316" i="13"/>
  <c r="D1316" i="13"/>
  <c r="E1316" i="13"/>
  <c r="F1316" i="13"/>
  <c r="G1316" i="13"/>
  <c r="H1316" i="13"/>
  <c r="A1317" i="13"/>
  <c r="K1320" i="14"/>
  <c r="B1317" i="13"/>
  <c r="C1390" i="1"/>
  <c r="A1390" i="1"/>
  <c r="L1320" i="14"/>
  <c r="C1317" i="13"/>
  <c r="D1317" i="13"/>
  <c r="E1317" i="13"/>
  <c r="F1317" i="13"/>
  <c r="G1317" i="13"/>
  <c r="H1317" i="13"/>
  <c r="A1318" i="13"/>
  <c r="K1321" i="14"/>
  <c r="B1318" i="13"/>
  <c r="C1391" i="1"/>
  <c r="A1391" i="1"/>
  <c r="L1321" i="14"/>
  <c r="C1318" i="13"/>
  <c r="D1318" i="13"/>
  <c r="E1318" i="13"/>
  <c r="F1318" i="13"/>
  <c r="G1318" i="13"/>
  <c r="H1318" i="13"/>
  <c r="A1319" i="13"/>
  <c r="K1322" i="14"/>
  <c r="B1319" i="13"/>
  <c r="C1392" i="1"/>
  <c r="A1392" i="1"/>
  <c r="L1322" i="14"/>
  <c r="C1319" i="13"/>
  <c r="D1319" i="13"/>
  <c r="E1319" i="13"/>
  <c r="F1319" i="13"/>
  <c r="G1319" i="13"/>
  <c r="H1319" i="13"/>
  <c r="A1320" i="13"/>
  <c r="K1323" i="14"/>
  <c r="B1320" i="13"/>
  <c r="C1393" i="1"/>
  <c r="A1393" i="1"/>
  <c r="L1323" i="14"/>
  <c r="C1320" i="13"/>
  <c r="D1320" i="13"/>
  <c r="E1320" i="13"/>
  <c r="F1320" i="13"/>
  <c r="G1320" i="13"/>
  <c r="H1320" i="13"/>
  <c r="A1321" i="13"/>
  <c r="K1324" i="14"/>
  <c r="B1321" i="13"/>
  <c r="C1394" i="1"/>
  <c r="A1394" i="1"/>
  <c r="L1324" i="14"/>
  <c r="C1321" i="13"/>
  <c r="D1321" i="13"/>
  <c r="E1321" i="13"/>
  <c r="F1321" i="13"/>
  <c r="G1321" i="13"/>
  <c r="H1321" i="13"/>
  <c r="A1322" i="13"/>
  <c r="K1325" i="14"/>
  <c r="B1322" i="13"/>
  <c r="C1395" i="1"/>
  <c r="A1395" i="1"/>
  <c r="L1325" i="14"/>
  <c r="C1322" i="13"/>
  <c r="D1322" i="13"/>
  <c r="E1322" i="13"/>
  <c r="F1322" i="13"/>
  <c r="G1322" i="13"/>
  <c r="H1322" i="13"/>
  <c r="A1323" i="13"/>
  <c r="K1326" i="14"/>
  <c r="B1323" i="13"/>
  <c r="C1396" i="1"/>
  <c r="A1396" i="1"/>
  <c r="L1326" i="14"/>
  <c r="C1323" i="13"/>
  <c r="D1323" i="13"/>
  <c r="E1323" i="13"/>
  <c r="F1323" i="13"/>
  <c r="G1323" i="13"/>
  <c r="H1323" i="13"/>
  <c r="A1324" i="13"/>
  <c r="K1327" i="14"/>
  <c r="B1324" i="13"/>
  <c r="C1397" i="1"/>
  <c r="A1397" i="1"/>
  <c r="L1327" i="14"/>
  <c r="C1324" i="13"/>
  <c r="D1324" i="13"/>
  <c r="E1324" i="13"/>
  <c r="F1324" i="13"/>
  <c r="G1324" i="13"/>
  <c r="H1324" i="13"/>
  <c r="A1325" i="13"/>
  <c r="K1328" i="14"/>
  <c r="B1325" i="13"/>
  <c r="C1398" i="1"/>
  <c r="A1398" i="1"/>
  <c r="L1328" i="14"/>
  <c r="C1325" i="13"/>
  <c r="D1325" i="13"/>
  <c r="E1325" i="13"/>
  <c r="F1325" i="13"/>
  <c r="G1325" i="13"/>
  <c r="H1325" i="13"/>
  <c r="A1326" i="13"/>
  <c r="K1329" i="14"/>
  <c r="B1326" i="13"/>
  <c r="C1399" i="1"/>
  <c r="A1399" i="1"/>
  <c r="L1329" i="14"/>
  <c r="C1326" i="13"/>
  <c r="D1326" i="13"/>
  <c r="E1326" i="13"/>
  <c r="F1326" i="13"/>
  <c r="G1326" i="13"/>
  <c r="H1326" i="13"/>
  <c r="A1327" i="13"/>
  <c r="K1330" i="14"/>
  <c r="B1327" i="13"/>
  <c r="C1400" i="1"/>
  <c r="A1400" i="1"/>
  <c r="L1330" i="14"/>
  <c r="C1327" i="13"/>
  <c r="D1327" i="13"/>
  <c r="E1327" i="13"/>
  <c r="F1327" i="13"/>
  <c r="G1327" i="13"/>
  <c r="H1327" i="13"/>
  <c r="A1328" i="13"/>
  <c r="K1331" i="14"/>
  <c r="B1328" i="13"/>
  <c r="C1401" i="1"/>
  <c r="A1401" i="1"/>
  <c r="L1331" i="14"/>
  <c r="C1328" i="13"/>
  <c r="D1328" i="13"/>
  <c r="E1328" i="13"/>
  <c r="F1328" i="13"/>
  <c r="G1328" i="13"/>
  <c r="H1328" i="13"/>
  <c r="A1329" i="13"/>
  <c r="K1332" i="14"/>
  <c r="B1329" i="13"/>
  <c r="C1402" i="1"/>
  <c r="A1402" i="1"/>
  <c r="L1332" i="14"/>
  <c r="C1329" i="13"/>
  <c r="D1329" i="13"/>
  <c r="E1329" i="13"/>
  <c r="F1329" i="13"/>
  <c r="G1329" i="13"/>
  <c r="H1329" i="13"/>
  <c r="A1330" i="13"/>
  <c r="K1333" i="14"/>
  <c r="B1330" i="13"/>
  <c r="C1403" i="1"/>
  <c r="A1403" i="1"/>
  <c r="L1333" i="14"/>
  <c r="C1330" i="13"/>
  <c r="D1330" i="13"/>
  <c r="E1330" i="13"/>
  <c r="F1330" i="13"/>
  <c r="G1330" i="13"/>
  <c r="H1330" i="13"/>
  <c r="A1331" i="13"/>
  <c r="K1334" i="14"/>
  <c r="B1331" i="13"/>
  <c r="C1404" i="1"/>
  <c r="A1404" i="1"/>
  <c r="L1334" i="14"/>
  <c r="C1331" i="13"/>
  <c r="D1331" i="13"/>
  <c r="E1331" i="13"/>
  <c r="F1331" i="13"/>
  <c r="G1331" i="13"/>
  <c r="H1331" i="13"/>
  <c r="A1332" i="13"/>
  <c r="K1335" i="14"/>
  <c r="B1332" i="13"/>
  <c r="C1405" i="1"/>
  <c r="A1405" i="1"/>
  <c r="L1335" i="14"/>
  <c r="C1332" i="13"/>
  <c r="D1332" i="13"/>
  <c r="E1332" i="13"/>
  <c r="F1332" i="13"/>
  <c r="G1332" i="13"/>
  <c r="H1332" i="13"/>
  <c r="A1333" i="13"/>
  <c r="K1336" i="14"/>
  <c r="B1333" i="13"/>
  <c r="C1406" i="1"/>
  <c r="A1406" i="1"/>
  <c r="L1336" i="14"/>
  <c r="C1333" i="13"/>
  <c r="D1333" i="13"/>
  <c r="E1333" i="13"/>
  <c r="F1333" i="13"/>
  <c r="G1333" i="13"/>
  <c r="H1333" i="13"/>
  <c r="A1334" i="13"/>
  <c r="C1407" i="1"/>
  <c r="A1407" i="1"/>
  <c r="K1337" i="14"/>
  <c r="B1334" i="13"/>
  <c r="C1408" i="1"/>
  <c r="A1408" i="1"/>
  <c r="L1337" i="14"/>
  <c r="C1334" i="13"/>
  <c r="D1334" i="13"/>
  <c r="E1334" i="13"/>
  <c r="F1334" i="13"/>
  <c r="G1334" i="13"/>
  <c r="H1334" i="13"/>
  <c r="A1335" i="13"/>
  <c r="K1338" i="14"/>
  <c r="B1335" i="13"/>
  <c r="C1409" i="1"/>
  <c r="A1409" i="1"/>
  <c r="L1338" i="14"/>
  <c r="C1335" i="13"/>
  <c r="D1335" i="13"/>
  <c r="E1335" i="13"/>
  <c r="F1335" i="13"/>
  <c r="G1335" i="13"/>
  <c r="H1335" i="13"/>
  <c r="A1336" i="13"/>
  <c r="K1339" i="14"/>
  <c r="B1336" i="13"/>
  <c r="C1410" i="1"/>
  <c r="A1410" i="1"/>
  <c r="L1339" i="14"/>
  <c r="C1336" i="13"/>
  <c r="D1336" i="13"/>
  <c r="E1336" i="13"/>
  <c r="F1336" i="13"/>
  <c r="G1336" i="13"/>
  <c r="H1336" i="13"/>
  <c r="A1337" i="13"/>
  <c r="K1340" i="14"/>
  <c r="B1337" i="13"/>
  <c r="C1411" i="1"/>
  <c r="A1411" i="1"/>
  <c r="L1340" i="14"/>
  <c r="C1337" i="13"/>
  <c r="D1337" i="13"/>
  <c r="E1337" i="13"/>
  <c r="F1337" i="13"/>
  <c r="G1337" i="13"/>
  <c r="H1337" i="13"/>
  <c r="A1338" i="13"/>
  <c r="K1341" i="14"/>
  <c r="B1338" i="13"/>
  <c r="C1412" i="1"/>
  <c r="A1412" i="1"/>
  <c r="L1341" i="14"/>
  <c r="C1338" i="13"/>
  <c r="D1338" i="13"/>
  <c r="E1338" i="13"/>
  <c r="F1338" i="13"/>
  <c r="G1338" i="13"/>
  <c r="H1338" i="13"/>
  <c r="A1339" i="13"/>
  <c r="K1342" i="14"/>
  <c r="B1339" i="13"/>
  <c r="C1413" i="1"/>
  <c r="A1413" i="1"/>
  <c r="L1342" i="14"/>
  <c r="C1339" i="13"/>
  <c r="D1339" i="13"/>
  <c r="E1339" i="13"/>
  <c r="F1339" i="13"/>
  <c r="G1339" i="13"/>
  <c r="H1339" i="13"/>
  <c r="A1340" i="13"/>
  <c r="K1343" i="14"/>
  <c r="B1340" i="13"/>
  <c r="C1414" i="1"/>
  <c r="A1414" i="1"/>
  <c r="L1343" i="14"/>
  <c r="C1340" i="13"/>
  <c r="D1340" i="13"/>
  <c r="E1340" i="13"/>
  <c r="F1340" i="13"/>
  <c r="G1340" i="13"/>
  <c r="H1340" i="13"/>
  <c r="A1341" i="13"/>
  <c r="K1344" i="14"/>
  <c r="B1341" i="13"/>
  <c r="C1415" i="1"/>
  <c r="A1415" i="1"/>
  <c r="L1344" i="14"/>
  <c r="C1341" i="13"/>
  <c r="D1341" i="13"/>
  <c r="E1341" i="13"/>
  <c r="F1341" i="13"/>
  <c r="G1341" i="13"/>
  <c r="H1341" i="13"/>
  <c r="A1342" i="13"/>
  <c r="K1345" i="14"/>
  <c r="B1342" i="13"/>
  <c r="C1416" i="1"/>
  <c r="A1416" i="1"/>
  <c r="L1345" i="14"/>
  <c r="C1342" i="13"/>
  <c r="D1342" i="13"/>
  <c r="E1342" i="13"/>
  <c r="F1342" i="13"/>
  <c r="G1342" i="13"/>
  <c r="H1342" i="13"/>
  <c r="A1343" i="13"/>
  <c r="K1346" i="14"/>
  <c r="B1343" i="13"/>
  <c r="C1417" i="1"/>
  <c r="A1417" i="1"/>
  <c r="L1346" i="14"/>
  <c r="C1343" i="13"/>
  <c r="D1343" i="13"/>
  <c r="E1343" i="13"/>
  <c r="F1343" i="13"/>
  <c r="G1343" i="13"/>
  <c r="H1343" i="13"/>
  <c r="A1344" i="13"/>
  <c r="K1347" i="14"/>
  <c r="B1344" i="13"/>
  <c r="C1418" i="1"/>
  <c r="A1418" i="1"/>
  <c r="L1347" i="14"/>
  <c r="C1344" i="13"/>
  <c r="D1344" i="13"/>
  <c r="E1344" i="13"/>
  <c r="F1344" i="13"/>
  <c r="G1344" i="13"/>
  <c r="H1344" i="13"/>
  <c r="A1345" i="13"/>
  <c r="K1348" i="14"/>
  <c r="B1345" i="13"/>
  <c r="C1419" i="1"/>
  <c r="A1419" i="1"/>
  <c r="L1348" i="14"/>
  <c r="C1345" i="13"/>
  <c r="D1345" i="13"/>
  <c r="E1345" i="13"/>
  <c r="F1345" i="13"/>
  <c r="G1345" i="13"/>
  <c r="H1345" i="13"/>
  <c r="A1346" i="13"/>
  <c r="K1349" i="14"/>
  <c r="B1346" i="13"/>
  <c r="C1420" i="1"/>
  <c r="A1420" i="1"/>
  <c r="L1349" i="14"/>
  <c r="C1346" i="13"/>
  <c r="D1346" i="13"/>
  <c r="E1346" i="13"/>
  <c r="F1346" i="13"/>
  <c r="G1346" i="13"/>
  <c r="H1346" i="13"/>
  <c r="A1347" i="13"/>
  <c r="K1350" i="14"/>
  <c r="B1347" i="13"/>
  <c r="C1421" i="1"/>
  <c r="A1421" i="1"/>
  <c r="L1350" i="14"/>
  <c r="C1347" i="13"/>
  <c r="D1347" i="13"/>
  <c r="E1347" i="13"/>
  <c r="F1347" i="13"/>
  <c r="G1347" i="13"/>
  <c r="H1347" i="13"/>
  <c r="A1348" i="13"/>
  <c r="K1351" i="14"/>
  <c r="B1348" i="13"/>
  <c r="C1422" i="1"/>
  <c r="A1422" i="1"/>
  <c r="L1351" i="14"/>
  <c r="C1348" i="13"/>
  <c r="D1348" i="13"/>
  <c r="E1348" i="13"/>
  <c r="F1348" i="13"/>
  <c r="G1348" i="13"/>
  <c r="H1348" i="13"/>
  <c r="A1349" i="13"/>
  <c r="K1352" i="14"/>
  <c r="B1349" i="13"/>
  <c r="C1423" i="1"/>
  <c r="A1423" i="1"/>
  <c r="L1352" i="14"/>
  <c r="C1349" i="13"/>
  <c r="D1349" i="13"/>
  <c r="E1349" i="13"/>
  <c r="F1349" i="13"/>
  <c r="G1349" i="13"/>
  <c r="H1349" i="13"/>
  <c r="A1350" i="13"/>
  <c r="K1353" i="14"/>
  <c r="B1350" i="13"/>
  <c r="C1424" i="1"/>
  <c r="A1424" i="1"/>
  <c r="L1353" i="14"/>
  <c r="C1350" i="13"/>
  <c r="D1350" i="13"/>
  <c r="E1350" i="13"/>
  <c r="F1350" i="13"/>
  <c r="G1350" i="13"/>
  <c r="H1350" i="13"/>
  <c r="A1351" i="13"/>
  <c r="K1354" i="14"/>
  <c r="B1351" i="13"/>
  <c r="C1425" i="1"/>
  <c r="A1425" i="1"/>
  <c r="L1354" i="14"/>
  <c r="C1351" i="13"/>
  <c r="D1351" i="13"/>
  <c r="E1351" i="13"/>
  <c r="F1351" i="13"/>
  <c r="G1351" i="13"/>
  <c r="H1351" i="13"/>
  <c r="A1352" i="13"/>
  <c r="K1355" i="14"/>
  <c r="B1352" i="13"/>
  <c r="C1426" i="1"/>
  <c r="A1426" i="1"/>
  <c r="L1355" i="14"/>
  <c r="C1352" i="13"/>
  <c r="D1352" i="13"/>
  <c r="E1352" i="13"/>
  <c r="F1352" i="13"/>
  <c r="G1352" i="13"/>
  <c r="H1352" i="13"/>
  <c r="A1353" i="13"/>
  <c r="C1427" i="1"/>
  <c r="A1427" i="1"/>
  <c r="K1356" i="14"/>
  <c r="B1353" i="13"/>
  <c r="C1428" i="1"/>
  <c r="A1428" i="1"/>
  <c r="L1356" i="14"/>
  <c r="C1353" i="13"/>
  <c r="D1353" i="13"/>
  <c r="E1353" i="13"/>
  <c r="F1353" i="13"/>
  <c r="G1353" i="13"/>
  <c r="H1353" i="13"/>
  <c r="A1354" i="13"/>
  <c r="K1357" i="14"/>
  <c r="B1354" i="13"/>
  <c r="C1429" i="1"/>
  <c r="A1429" i="1"/>
  <c r="L1357" i="14"/>
  <c r="C1354" i="13"/>
  <c r="D1354" i="13"/>
  <c r="E1354" i="13"/>
  <c r="F1354" i="13"/>
  <c r="G1354" i="13"/>
  <c r="H1354" i="13"/>
  <c r="A1355" i="13"/>
  <c r="K1358" i="14"/>
  <c r="B1355" i="13"/>
  <c r="C1430" i="1"/>
  <c r="A1430" i="1"/>
  <c r="L1358" i="14"/>
  <c r="C1355" i="13"/>
  <c r="D1355" i="13"/>
  <c r="E1355" i="13"/>
  <c r="F1355" i="13"/>
  <c r="G1355" i="13"/>
  <c r="H1355" i="13"/>
  <c r="A1356" i="13"/>
  <c r="K1359" i="14"/>
  <c r="B1356" i="13"/>
  <c r="C1431" i="1"/>
  <c r="A1431" i="1"/>
  <c r="L1359" i="14"/>
  <c r="C1356" i="13"/>
  <c r="D1356" i="13"/>
  <c r="E1356" i="13"/>
  <c r="F1356" i="13"/>
  <c r="G1356" i="13"/>
  <c r="H1356" i="13"/>
  <c r="A1357" i="13"/>
  <c r="K1360" i="14"/>
  <c r="B1357" i="13"/>
  <c r="C1432" i="1"/>
  <c r="A1432" i="1"/>
  <c r="L1360" i="14"/>
  <c r="C1357" i="13"/>
  <c r="D1357" i="13"/>
  <c r="E1357" i="13"/>
  <c r="F1357" i="13"/>
  <c r="G1357" i="13"/>
  <c r="H1357" i="13"/>
  <c r="A1358" i="13"/>
  <c r="K1361" i="14"/>
  <c r="B1358" i="13"/>
  <c r="C1433" i="1"/>
  <c r="A1433" i="1"/>
  <c r="L1361" i="14"/>
  <c r="C1358" i="13"/>
  <c r="D1358" i="13"/>
  <c r="E1358" i="13"/>
  <c r="F1358" i="13"/>
  <c r="G1358" i="13"/>
  <c r="H1358" i="13"/>
  <c r="A1359" i="13"/>
  <c r="K1362" i="14"/>
  <c r="B1359" i="13"/>
  <c r="C1434" i="1"/>
  <c r="A1434" i="1"/>
  <c r="L1362" i="14"/>
  <c r="C1359" i="13"/>
  <c r="D1359" i="13"/>
  <c r="E1359" i="13"/>
  <c r="F1359" i="13"/>
  <c r="G1359" i="13"/>
  <c r="H1359" i="13"/>
  <c r="A1360" i="13"/>
  <c r="K1363" i="14"/>
  <c r="B1360" i="13"/>
  <c r="C1435" i="1"/>
  <c r="A1435" i="1"/>
  <c r="L1363" i="14"/>
  <c r="C1360" i="13"/>
  <c r="D1360" i="13"/>
  <c r="E1360" i="13"/>
  <c r="F1360" i="13"/>
  <c r="G1360" i="13"/>
  <c r="H1360" i="13"/>
  <c r="A1361" i="13"/>
  <c r="K1364" i="14"/>
  <c r="B1361" i="13"/>
  <c r="C1436" i="1"/>
  <c r="A1436" i="1"/>
  <c r="L1364" i="14"/>
  <c r="C1361" i="13"/>
  <c r="D1361" i="13"/>
  <c r="E1361" i="13"/>
  <c r="F1361" i="13"/>
  <c r="G1361" i="13"/>
  <c r="H1361" i="13"/>
  <c r="A1362" i="13"/>
  <c r="K1365" i="14"/>
  <c r="B1362" i="13"/>
  <c r="C1437" i="1"/>
  <c r="A1437" i="1"/>
  <c r="L1365" i="14"/>
  <c r="C1362" i="13"/>
  <c r="D1362" i="13"/>
  <c r="E1362" i="13"/>
  <c r="F1362" i="13"/>
  <c r="G1362" i="13"/>
  <c r="H1362" i="13"/>
  <c r="A1363" i="13"/>
  <c r="K1366" i="14"/>
  <c r="B1363" i="13"/>
  <c r="C1438" i="1"/>
  <c r="A1438" i="1"/>
  <c r="L1366" i="14"/>
  <c r="C1363" i="13"/>
  <c r="D1363" i="13"/>
  <c r="E1363" i="13"/>
  <c r="F1363" i="13"/>
  <c r="G1363" i="13"/>
  <c r="H1363" i="13"/>
  <c r="A1364" i="13"/>
  <c r="K1367" i="14"/>
  <c r="B1364" i="13"/>
  <c r="C1439" i="1"/>
  <c r="A1439" i="1"/>
  <c r="L1367" i="14"/>
  <c r="C1364" i="13"/>
  <c r="D1364" i="13"/>
  <c r="E1364" i="13"/>
  <c r="F1364" i="13"/>
  <c r="G1364" i="13"/>
  <c r="H1364" i="13"/>
  <c r="A1365" i="13"/>
  <c r="K1368" i="14"/>
  <c r="B1365" i="13"/>
  <c r="C1440" i="1"/>
  <c r="A1440" i="1"/>
  <c r="L1368" i="14"/>
  <c r="C1365" i="13"/>
  <c r="D1365" i="13"/>
  <c r="E1365" i="13"/>
  <c r="F1365" i="13"/>
  <c r="G1365" i="13"/>
  <c r="H1365" i="13"/>
  <c r="A1366" i="13"/>
  <c r="K1369" i="14"/>
  <c r="B1366" i="13"/>
  <c r="C1441" i="1"/>
  <c r="A1441" i="1"/>
  <c r="L1369" i="14"/>
  <c r="C1366" i="13"/>
  <c r="D1366" i="13"/>
  <c r="E1366" i="13"/>
  <c r="F1366" i="13"/>
  <c r="G1366" i="13"/>
  <c r="H1366" i="13"/>
  <c r="A1367" i="13"/>
  <c r="K1370" i="14"/>
  <c r="B1367" i="13"/>
  <c r="C1442" i="1"/>
  <c r="A1442" i="1"/>
  <c r="L1370" i="14"/>
  <c r="C1367" i="13"/>
  <c r="D1367" i="13"/>
  <c r="E1367" i="13"/>
  <c r="F1367" i="13"/>
  <c r="G1367" i="13"/>
  <c r="H1367" i="13"/>
  <c r="A1368" i="13"/>
  <c r="K1371" i="14"/>
  <c r="B1368" i="13"/>
  <c r="C1443" i="1"/>
  <c r="A1443" i="1"/>
  <c r="L1371" i="14"/>
  <c r="C1368" i="13"/>
  <c r="D1368" i="13"/>
  <c r="E1368" i="13"/>
  <c r="F1368" i="13"/>
  <c r="G1368" i="13"/>
  <c r="H1368" i="13"/>
  <c r="A1369" i="13"/>
  <c r="K1372" i="14"/>
  <c r="B1369" i="13"/>
  <c r="C1444" i="1"/>
  <c r="A1444" i="1"/>
  <c r="L1372" i="14"/>
  <c r="C1369" i="13"/>
  <c r="D1369" i="13"/>
  <c r="E1369" i="13"/>
  <c r="F1369" i="13"/>
  <c r="G1369" i="13"/>
  <c r="H1369" i="13"/>
  <c r="A1370" i="13"/>
  <c r="K1373" i="14"/>
  <c r="B1370" i="13"/>
  <c r="C1445" i="1"/>
  <c r="A1445" i="1"/>
  <c r="L1373" i="14"/>
  <c r="C1370" i="13"/>
  <c r="D1370" i="13"/>
  <c r="E1370" i="13"/>
  <c r="F1370" i="13"/>
  <c r="G1370" i="13"/>
  <c r="H1370" i="13"/>
  <c r="A1371" i="13"/>
  <c r="K1374" i="14"/>
  <c r="B1371" i="13"/>
  <c r="C1446" i="1"/>
  <c r="A1446" i="1"/>
  <c r="L1374" i="14"/>
  <c r="C1371" i="13"/>
  <c r="D1371" i="13"/>
  <c r="E1371" i="13"/>
  <c r="F1371" i="13"/>
  <c r="G1371" i="13"/>
  <c r="H1371" i="13"/>
  <c r="A1372" i="13"/>
  <c r="C1447" i="1"/>
  <c r="A1447" i="1"/>
  <c r="K1375" i="14"/>
  <c r="B1372" i="13"/>
  <c r="C1448" i="1"/>
  <c r="A1448" i="1"/>
  <c r="L1375" i="14"/>
  <c r="C1372" i="13"/>
  <c r="D1372" i="13"/>
  <c r="E1372" i="13"/>
  <c r="F1372" i="13"/>
  <c r="G1372" i="13"/>
  <c r="H1372" i="13"/>
  <c r="A1373" i="13"/>
  <c r="K1376" i="14"/>
  <c r="B1373" i="13"/>
  <c r="C1449" i="1"/>
  <c r="A1449" i="1"/>
  <c r="L1376" i="14"/>
  <c r="C1373" i="13"/>
  <c r="D1373" i="13"/>
  <c r="E1373" i="13"/>
  <c r="F1373" i="13"/>
  <c r="G1373" i="13"/>
  <c r="H1373" i="13"/>
  <c r="A1374" i="13"/>
  <c r="K1377" i="14"/>
  <c r="B1374" i="13"/>
  <c r="C1450" i="1"/>
  <c r="A1450" i="1"/>
  <c r="L1377" i="14"/>
  <c r="C1374" i="13"/>
  <c r="D1374" i="13"/>
  <c r="E1374" i="13"/>
  <c r="F1374" i="13"/>
  <c r="G1374" i="13"/>
  <c r="H1374" i="13"/>
  <c r="A1375" i="13"/>
  <c r="K1378" i="14"/>
  <c r="B1375" i="13"/>
  <c r="C1451" i="1"/>
  <c r="A1451" i="1"/>
  <c r="L1378" i="14"/>
  <c r="C1375" i="13"/>
  <c r="D1375" i="13"/>
  <c r="E1375" i="13"/>
  <c r="F1375" i="13"/>
  <c r="G1375" i="13"/>
  <c r="H1375" i="13"/>
  <c r="A1376" i="13"/>
  <c r="K1379" i="14"/>
  <c r="B1376" i="13"/>
  <c r="C1452" i="1"/>
  <c r="A1452" i="1"/>
  <c r="L1379" i="14"/>
  <c r="C1376" i="13"/>
  <c r="D1376" i="13"/>
  <c r="E1376" i="13"/>
  <c r="F1376" i="13"/>
  <c r="G1376" i="13"/>
  <c r="H1376" i="13"/>
  <c r="A1377" i="13"/>
  <c r="K1380" i="14"/>
  <c r="B1377" i="13"/>
  <c r="C1453" i="1"/>
  <c r="A1453" i="1"/>
  <c r="L1380" i="14"/>
  <c r="C1377" i="13"/>
  <c r="D1377" i="13"/>
  <c r="E1377" i="13"/>
  <c r="F1377" i="13"/>
  <c r="G1377" i="13"/>
  <c r="H1377" i="13"/>
  <c r="A1378" i="13"/>
  <c r="K1381" i="14"/>
  <c r="B1378" i="13"/>
  <c r="C1454" i="1"/>
  <c r="A1454" i="1"/>
  <c r="L1381" i="14"/>
  <c r="C1378" i="13"/>
  <c r="D1378" i="13"/>
  <c r="E1378" i="13"/>
  <c r="F1378" i="13"/>
  <c r="G1378" i="13"/>
  <c r="H1378" i="13"/>
  <c r="A1379" i="13"/>
  <c r="K1382" i="14"/>
  <c r="B1379" i="13"/>
  <c r="C1455" i="1"/>
  <c r="A1455" i="1"/>
  <c r="L1382" i="14"/>
  <c r="C1379" i="13"/>
  <c r="D1379" i="13"/>
  <c r="E1379" i="13"/>
  <c r="F1379" i="13"/>
  <c r="G1379" i="13"/>
  <c r="H1379" i="13"/>
  <c r="A1380" i="13"/>
  <c r="K1383" i="14"/>
  <c r="B1380" i="13"/>
  <c r="C1456" i="1"/>
  <c r="A1456" i="1"/>
  <c r="L1383" i="14"/>
  <c r="C1380" i="13"/>
  <c r="D1380" i="13"/>
  <c r="E1380" i="13"/>
  <c r="F1380" i="13"/>
  <c r="G1380" i="13"/>
  <c r="H1380" i="13"/>
  <c r="A1381" i="13"/>
  <c r="K1384" i="14"/>
  <c r="B1381" i="13"/>
  <c r="C1457" i="1"/>
  <c r="A1457" i="1"/>
  <c r="L1384" i="14"/>
  <c r="C1381" i="13"/>
  <c r="D1381" i="13"/>
  <c r="E1381" i="13"/>
  <c r="F1381" i="13"/>
  <c r="G1381" i="13"/>
  <c r="H1381" i="13"/>
  <c r="A1382" i="13"/>
  <c r="K1385" i="14"/>
  <c r="B1382" i="13"/>
  <c r="C1458" i="1"/>
  <c r="A1458" i="1"/>
  <c r="L1385" i="14"/>
  <c r="C1382" i="13"/>
  <c r="D1382" i="13"/>
  <c r="E1382" i="13"/>
  <c r="F1382" i="13"/>
  <c r="G1382" i="13"/>
  <c r="H1382" i="13"/>
  <c r="A1383" i="13"/>
  <c r="K1386" i="14"/>
  <c r="B1383" i="13"/>
  <c r="C1459" i="1"/>
  <c r="A1459" i="1"/>
  <c r="L1386" i="14"/>
  <c r="C1383" i="13"/>
  <c r="D1383" i="13"/>
  <c r="E1383" i="13"/>
  <c r="F1383" i="13"/>
  <c r="G1383" i="13"/>
  <c r="H1383" i="13"/>
  <c r="A1384" i="13"/>
  <c r="K1387" i="14"/>
  <c r="B1384" i="13"/>
  <c r="C1460" i="1"/>
  <c r="A1460" i="1"/>
  <c r="L1387" i="14"/>
  <c r="C1384" i="13"/>
  <c r="D1384" i="13"/>
  <c r="E1384" i="13"/>
  <c r="F1384" i="13"/>
  <c r="G1384" i="13"/>
  <c r="H1384" i="13"/>
  <c r="A1385" i="13"/>
  <c r="K1388" i="14"/>
  <c r="B1385" i="13"/>
  <c r="C1461" i="1"/>
  <c r="A1461" i="1"/>
  <c r="L1388" i="14"/>
  <c r="C1385" i="13"/>
  <c r="D1385" i="13"/>
  <c r="E1385" i="13"/>
  <c r="F1385" i="13"/>
  <c r="G1385" i="13"/>
  <c r="H1385" i="13"/>
  <c r="A1386" i="13"/>
  <c r="K1389" i="14"/>
  <c r="B1386" i="13"/>
  <c r="C1462" i="1"/>
  <c r="A1462" i="1"/>
  <c r="L1389" i="14"/>
  <c r="C1386" i="13"/>
  <c r="D1386" i="13"/>
  <c r="E1386" i="13"/>
  <c r="F1386" i="13"/>
  <c r="G1386" i="13"/>
  <c r="H1386" i="13"/>
  <c r="A1387" i="13"/>
  <c r="K1390" i="14"/>
  <c r="B1387" i="13"/>
  <c r="C1463" i="1"/>
  <c r="A1463" i="1"/>
  <c r="L1390" i="14"/>
  <c r="C1387" i="13"/>
  <c r="D1387" i="13"/>
  <c r="E1387" i="13"/>
  <c r="F1387" i="13"/>
  <c r="G1387" i="13"/>
  <c r="H1387" i="13"/>
  <c r="A1388" i="13"/>
  <c r="K1391" i="14"/>
  <c r="B1388" i="13"/>
  <c r="C1464" i="1"/>
  <c r="A1464" i="1"/>
  <c r="L1391" i="14"/>
  <c r="C1388" i="13"/>
  <c r="D1388" i="13"/>
  <c r="E1388" i="13"/>
  <c r="F1388" i="13"/>
  <c r="G1388" i="13"/>
  <c r="H1388" i="13"/>
  <c r="A1389" i="13"/>
  <c r="K1392" i="14"/>
  <c r="B1389" i="13"/>
  <c r="C1465" i="1"/>
  <c r="A1465" i="1"/>
  <c r="L1392" i="14"/>
  <c r="C1389" i="13"/>
  <c r="D1389" i="13"/>
  <c r="E1389" i="13"/>
  <c r="F1389" i="13"/>
  <c r="G1389" i="13"/>
  <c r="H1389" i="13"/>
  <c r="A1390" i="13"/>
  <c r="K1393" i="14"/>
  <c r="B1390" i="13"/>
  <c r="C1466" i="1"/>
  <c r="A1466" i="1"/>
  <c r="L1393" i="14"/>
  <c r="C1390" i="13"/>
  <c r="D1390" i="13"/>
  <c r="E1390" i="13"/>
  <c r="F1390" i="13"/>
  <c r="G1390" i="13"/>
  <c r="H1390" i="13"/>
  <c r="A1391" i="13"/>
  <c r="C1467" i="1"/>
  <c r="A1467" i="1"/>
  <c r="K1394" i="14"/>
  <c r="B1391" i="13"/>
  <c r="C1468" i="1"/>
  <c r="A1468" i="1"/>
  <c r="L1394" i="14"/>
  <c r="C1391" i="13"/>
  <c r="D1391" i="13"/>
  <c r="E1391" i="13"/>
  <c r="F1391" i="13"/>
  <c r="G1391" i="13"/>
  <c r="H1391" i="13"/>
  <c r="A1392" i="13"/>
  <c r="K1395" i="14"/>
  <c r="B1392" i="13"/>
  <c r="C1469" i="1"/>
  <c r="A1469" i="1"/>
  <c r="L1395" i="14"/>
  <c r="C1392" i="13"/>
  <c r="D1392" i="13"/>
  <c r="E1392" i="13"/>
  <c r="F1392" i="13"/>
  <c r="G1392" i="13"/>
  <c r="H1392" i="13"/>
  <c r="A1393" i="13"/>
  <c r="K1396" i="14"/>
  <c r="B1393" i="13"/>
  <c r="C1470" i="1"/>
  <c r="A1470" i="1"/>
  <c r="L1396" i="14"/>
  <c r="C1393" i="13"/>
  <c r="D1393" i="13"/>
  <c r="E1393" i="13"/>
  <c r="F1393" i="13"/>
  <c r="G1393" i="13"/>
  <c r="H1393" i="13"/>
  <c r="A1394" i="13"/>
  <c r="K1397" i="14"/>
  <c r="B1394" i="13"/>
  <c r="C1471" i="1"/>
  <c r="A1471" i="1"/>
  <c r="L1397" i="14"/>
  <c r="C1394" i="13"/>
  <c r="D1394" i="13"/>
  <c r="E1394" i="13"/>
  <c r="F1394" i="13"/>
  <c r="G1394" i="13"/>
  <c r="H1394" i="13"/>
  <c r="A1395" i="13"/>
  <c r="K1398" i="14"/>
  <c r="B1395" i="13"/>
  <c r="C1472" i="1"/>
  <c r="A1472" i="1"/>
  <c r="L1398" i="14"/>
  <c r="C1395" i="13"/>
  <c r="D1395" i="13"/>
  <c r="E1395" i="13"/>
  <c r="F1395" i="13"/>
  <c r="G1395" i="13"/>
  <c r="H1395" i="13"/>
  <c r="A1396" i="13"/>
  <c r="K1399" i="14"/>
  <c r="B1396" i="13"/>
  <c r="C1473" i="1"/>
  <c r="A1473" i="1"/>
  <c r="L1399" i="14"/>
  <c r="C1396" i="13"/>
  <c r="D1396" i="13"/>
  <c r="E1396" i="13"/>
  <c r="F1396" i="13"/>
  <c r="G1396" i="13"/>
  <c r="H1396" i="13"/>
  <c r="A1397" i="13"/>
  <c r="K1400" i="14"/>
  <c r="B1397" i="13"/>
  <c r="C1474" i="1"/>
  <c r="A1474" i="1"/>
  <c r="L1400" i="14"/>
  <c r="C1397" i="13"/>
  <c r="D1397" i="13"/>
  <c r="E1397" i="13"/>
  <c r="F1397" i="13"/>
  <c r="G1397" i="13"/>
  <c r="H1397" i="13"/>
  <c r="A1398" i="13"/>
  <c r="K1401" i="14"/>
  <c r="B1398" i="13"/>
  <c r="C1475" i="1"/>
  <c r="A1475" i="1"/>
  <c r="L1401" i="14"/>
  <c r="C1398" i="13"/>
  <c r="D1398" i="13"/>
  <c r="E1398" i="13"/>
  <c r="F1398" i="13"/>
  <c r="G1398" i="13"/>
  <c r="H1398" i="13"/>
  <c r="A1399" i="13"/>
  <c r="K1402" i="14"/>
  <c r="B1399" i="13"/>
  <c r="C1476" i="1"/>
  <c r="A1476" i="1"/>
  <c r="L1402" i="14"/>
  <c r="C1399" i="13"/>
  <c r="D1399" i="13"/>
  <c r="E1399" i="13"/>
  <c r="F1399" i="13"/>
  <c r="G1399" i="13"/>
  <c r="H1399" i="13"/>
  <c r="A1400" i="13"/>
  <c r="K1403" i="14"/>
  <c r="B1400" i="13"/>
  <c r="C1477" i="1"/>
  <c r="A1477" i="1"/>
  <c r="L1403" i="14"/>
  <c r="C1400" i="13"/>
  <c r="D1400" i="13"/>
  <c r="E1400" i="13"/>
  <c r="F1400" i="13"/>
  <c r="G1400" i="13"/>
  <c r="H1400" i="13"/>
  <c r="A1401" i="13"/>
  <c r="K1404" i="14"/>
  <c r="B1401" i="13"/>
  <c r="C1478" i="1"/>
  <c r="A1478" i="1"/>
  <c r="L1404" i="14"/>
  <c r="C1401" i="13"/>
  <c r="D1401" i="13"/>
  <c r="E1401" i="13"/>
  <c r="F1401" i="13"/>
  <c r="G1401" i="13"/>
  <c r="H1401" i="13"/>
  <c r="A1402" i="13"/>
  <c r="K1405" i="14"/>
  <c r="B1402" i="13"/>
  <c r="C1479" i="1"/>
  <c r="A1479" i="1"/>
  <c r="L1405" i="14"/>
  <c r="C1402" i="13"/>
  <c r="D1402" i="13"/>
  <c r="E1402" i="13"/>
  <c r="F1402" i="13"/>
  <c r="G1402" i="13"/>
  <c r="H1402" i="13"/>
  <c r="A1403" i="13"/>
  <c r="K1406" i="14"/>
  <c r="B1403" i="13"/>
  <c r="C1480" i="1"/>
  <c r="A1480" i="1"/>
  <c r="L1406" i="14"/>
  <c r="C1403" i="13"/>
  <c r="D1403" i="13"/>
  <c r="E1403" i="13"/>
  <c r="F1403" i="13"/>
  <c r="G1403" i="13"/>
  <c r="H1403" i="13"/>
  <c r="A1404" i="13"/>
  <c r="K1407" i="14"/>
  <c r="B1404" i="13"/>
  <c r="C1481" i="1"/>
  <c r="A1481" i="1"/>
  <c r="L1407" i="14"/>
  <c r="C1404" i="13"/>
  <c r="D1404" i="13"/>
  <c r="E1404" i="13"/>
  <c r="F1404" i="13"/>
  <c r="G1404" i="13"/>
  <c r="H1404" i="13"/>
  <c r="A1405" i="13"/>
  <c r="K1408" i="14"/>
  <c r="B1405" i="13"/>
  <c r="C1482" i="1"/>
  <c r="A1482" i="1"/>
  <c r="L1408" i="14"/>
  <c r="C1405" i="13"/>
  <c r="D1405" i="13"/>
  <c r="E1405" i="13"/>
  <c r="F1405" i="13"/>
  <c r="G1405" i="13"/>
  <c r="H1405" i="13"/>
  <c r="A1406" i="13"/>
  <c r="K1409" i="14"/>
  <c r="B1406" i="13"/>
  <c r="C1483" i="1"/>
  <c r="A1483" i="1"/>
  <c r="L1409" i="14"/>
  <c r="C1406" i="13"/>
  <c r="D1406" i="13"/>
  <c r="E1406" i="13"/>
  <c r="F1406" i="13"/>
  <c r="G1406" i="13"/>
  <c r="H1406" i="13"/>
  <c r="A1407" i="13"/>
  <c r="K1410" i="14"/>
  <c r="B1407" i="13"/>
  <c r="C1484" i="1"/>
  <c r="A1484" i="1"/>
  <c r="L1410" i="14"/>
  <c r="C1407" i="13"/>
  <c r="D1407" i="13"/>
  <c r="E1407" i="13"/>
  <c r="F1407" i="13"/>
  <c r="G1407" i="13"/>
  <c r="H1407" i="13"/>
  <c r="A1408" i="13"/>
  <c r="K1411" i="14"/>
  <c r="B1408" i="13"/>
  <c r="C1485" i="1"/>
  <c r="A1485" i="1"/>
  <c r="L1411" i="14"/>
  <c r="C1408" i="13"/>
  <c r="D1408" i="13"/>
  <c r="E1408" i="13"/>
  <c r="F1408" i="13"/>
  <c r="G1408" i="13"/>
  <c r="H1408" i="13"/>
  <c r="A1409" i="13"/>
  <c r="K1412" i="14"/>
  <c r="B1409" i="13"/>
  <c r="C1486" i="1"/>
  <c r="A1486" i="1"/>
  <c r="L1412" i="14"/>
  <c r="C1409" i="13"/>
  <c r="D1409" i="13"/>
  <c r="E1409" i="13"/>
  <c r="F1409" i="13"/>
  <c r="G1409" i="13"/>
  <c r="H1409" i="13"/>
  <c r="A1410" i="13"/>
  <c r="C1487" i="1"/>
  <c r="A1487" i="1"/>
  <c r="K1413" i="14"/>
  <c r="B1410" i="13"/>
  <c r="C1488" i="1"/>
  <c r="A1488" i="1"/>
  <c r="L1413" i="14"/>
  <c r="C1410" i="13"/>
  <c r="D1410" i="13"/>
  <c r="E1410" i="13"/>
  <c r="F1410" i="13"/>
  <c r="G1410" i="13"/>
  <c r="H1410" i="13"/>
  <c r="A1411" i="13"/>
  <c r="K1414" i="14"/>
  <c r="B1411" i="13"/>
  <c r="C1489" i="1"/>
  <c r="A1489" i="1"/>
  <c r="L1414" i="14"/>
  <c r="C1411" i="13"/>
  <c r="D1411" i="13"/>
  <c r="E1411" i="13"/>
  <c r="F1411" i="13"/>
  <c r="G1411" i="13"/>
  <c r="H1411" i="13"/>
  <c r="A1412" i="13"/>
  <c r="K1415" i="14"/>
  <c r="B1412" i="13"/>
  <c r="C1490" i="1"/>
  <c r="A1490" i="1"/>
  <c r="L1415" i="14"/>
  <c r="C1412" i="13"/>
  <c r="D1412" i="13"/>
  <c r="E1412" i="13"/>
  <c r="F1412" i="13"/>
  <c r="G1412" i="13"/>
  <c r="H1412" i="13"/>
  <c r="A1413" i="13"/>
  <c r="K1416" i="14"/>
  <c r="B1413" i="13"/>
  <c r="C1491" i="1"/>
  <c r="A1491" i="1"/>
  <c r="L1416" i="14"/>
  <c r="C1413" i="13"/>
  <c r="D1413" i="13"/>
  <c r="E1413" i="13"/>
  <c r="F1413" i="13"/>
  <c r="G1413" i="13"/>
  <c r="H1413" i="13"/>
  <c r="A1414" i="13"/>
  <c r="K1417" i="14"/>
  <c r="B1414" i="13"/>
  <c r="C1492" i="1"/>
  <c r="A1492" i="1"/>
  <c r="L1417" i="14"/>
  <c r="C1414" i="13"/>
  <c r="D1414" i="13"/>
  <c r="E1414" i="13"/>
  <c r="F1414" i="13"/>
  <c r="G1414" i="13"/>
  <c r="H1414" i="13"/>
  <c r="A1415" i="13"/>
  <c r="K1418" i="14"/>
  <c r="B1415" i="13"/>
  <c r="C1493" i="1"/>
  <c r="A1493" i="1"/>
  <c r="L1418" i="14"/>
  <c r="C1415" i="13"/>
  <c r="D1415" i="13"/>
  <c r="E1415" i="13"/>
  <c r="F1415" i="13"/>
  <c r="G1415" i="13"/>
  <c r="H1415" i="13"/>
  <c r="A1416" i="13"/>
  <c r="K1419" i="14"/>
  <c r="B1416" i="13"/>
  <c r="C1494" i="1"/>
  <c r="A1494" i="1"/>
  <c r="L1419" i="14"/>
  <c r="C1416" i="13"/>
  <c r="D1416" i="13"/>
  <c r="E1416" i="13"/>
  <c r="F1416" i="13"/>
  <c r="G1416" i="13"/>
  <c r="H1416" i="13"/>
  <c r="A1417" i="13"/>
  <c r="K1420" i="14"/>
  <c r="B1417" i="13"/>
  <c r="C1495" i="1"/>
  <c r="A1495" i="1"/>
  <c r="L1420" i="14"/>
  <c r="C1417" i="13"/>
  <c r="D1417" i="13"/>
  <c r="E1417" i="13"/>
  <c r="F1417" i="13"/>
  <c r="G1417" i="13"/>
  <c r="H1417" i="13"/>
  <c r="A1418" i="13"/>
  <c r="K1421" i="14"/>
  <c r="B1418" i="13"/>
  <c r="C1496" i="1"/>
  <c r="A1496" i="1"/>
  <c r="L1421" i="14"/>
  <c r="C1418" i="13"/>
  <c r="D1418" i="13"/>
  <c r="E1418" i="13"/>
  <c r="F1418" i="13"/>
  <c r="G1418" i="13"/>
  <c r="H1418" i="13"/>
  <c r="A1419" i="13"/>
  <c r="K1422" i="14"/>
  <c r="B1419" i="13"/>
  <c r="C1497" i="1"/>
  <c r="A1497" i="1"/>
  <c r="L1422" i="14"/>
  <c r="C1419" i="13"/>
  <c r="D1419" i="13"/>
  <c r="E1419" i="13"/>
  <c r="F1419" i="13"/>
  <c r="G1419" i="13"/>
  <c r="H1419" i="13"/>
  <c r="A1420" i="13"/>
  <c r="K1423" i="14"/>
  <c r="B1420" i="13"/>
  <c r="C1498" i="1"/>
  <c r="A1498" i="1"/>
  <c r="L1423" i="14"/>
  <c r="C1420" i="13"/>
  <c r="D1420" i="13"/>
  <c r="E1420" i="13"/>
  <c r="F1420" i="13"/>
  <c r="G1420" i="13"/>
  <c r="H1420" i="13"/>
  <c r="A1421" i="13"/>
  <c r="K1424" i="14"/>
  <c r="B1421" i="13"/>
  <c r="C1499" i="1"/>
  <c r="A1499" i="1"/>
  <c r="L1424" i="14"/>
  <c r="C1421" i="13"/>
  <c r="D1421" i="13"/>
  <c r="E1421" i="13"/>
  <c r="F1421" i="13"/>
  <c r="G1421" i="13"/>
  <c r="H1421" i="13"/>
  <c r="A1422" i="13"/>
  <c r="K1425" i="14"/>
  <c r="B1422" i="13"/>
  <c r="C1500" i="1"/>
  <c r="A1500" i="1"/>
  <c r="L1425" i="14"/>
  <c r="C1422" i="13"/>
  <c r="D1422" i="13"/>
  <c r="E1422" i="13"/>
  <c r="F1422" i="13"/>
  <c r="G1422" i="13"/>
  <c r="H1422" i="13"/>
  <c r="A1423" i="13"/>
  <c r="K1426" i="14"/>
  <c r="B1423" i="13"/>
  <c r="C1501" i="1"/>
  <c r="A1501" i="1"/>
  <c r="L1426" i="14"/>
  <c r="C1423" i="13"/>
  <c r="D1423" i="13"/>
  <c r="E1423" i="13"/>
  <c r="F1423" i="13"/>
  <c r="G1423" i="13"/>
  <c r="H1423" i="13"/>
  <c r="A1424" i="13"/>
  <c r="K1427" i="14"/>
  <c r="B1424" i="13"/>
  <c r="C1502" i="1"/>
  <c r="A1502" i="1"/>
  <c r="L1427" i="14"/>
  <c r="C1424" i="13"/>
  <c r="D1424" i="13"/>
  <c r="E1424" i="13"/>
  <c r="F1424" i="13"/>
  <c r="G1424" i="13"/>
  <c r="H1424" i="13"/>
  <c r="A1425" i="13"/>
  <c r="K1428" i="14"/>
  <c r="B1425" i="13"/>
  <c r="C1503" i="1"/>
  <c r="A1503" i="1"/>
  <c r="L1428" i="14"/>
  <c r="C1425" i="13"/>
  <c r="D1425" i="13"/>
  <c r="E1425" i="13"/>
  <c r="F1425" i="13"/>
  <c r="G1425" i="13"/>
  <c r="H1425" i="13"/>
  <c r="A1426" i="13"/>
  <c r="K1429" i="14"/>
  <c r="B1426" i="13"/>
  <c r="C1504" i="1"/>
  <c r="A1504" i="1"/>
  <c r="L1429" i="14"/>
  <c r="C1426" i="13"/>
  <c r="D1426" i="13"/>
  <c r="E1426" i="13"/>
  <c r="F1426" i="13"/>
  <c r="G1426" i="13"/>
  <c r="H1426" i="13"/>
  <c r="A1427" i="13"/>
  <c r="K1430" i="14"/>
  <c r="B1427" i="13"/>
  <c r="C1505" i="1"/>
  <c r="A1505" i="1"/>
  <c r="L1430" i="14"/>
  <c r="C1427" i="13"/>
  <c r="D1427" i="13"/>
  <c r="E1427" i="13"/>
  <c r="F1427" i="13"/>
  <c r="G1427" i="13"/>
  <c r="H1427" i="13"/>
  <c r="A1428" i="13"/>
  <c r="K1431" i="14"/>
  <c r="B1428" i="13"/>
  <c r="C1506" i="1"/>
  <c r="A1506" i="1"/>
  <c r="L1431" i="14"/>
  <c r="C1428" i="13"/>
  <c r="D1428" i="13"/>
  <c r="E1428" i="13"/>
  <c r="F1428" i="13"/>
  <c r="G1428" i="13"/>
  <c r="H1428" i="13"/>
  <c r="A1429" i="13"/>
  <c r="C1507" i="1"/>
  <c r="A1507" i="1"/>
  <c r="K1432" i="14"/>
  <c r="B1429" i="13"/>
  <c r="C1508" i="1"/>
  <c r="A1508" i="1"/>
  <c r="L1432" i="14"/>
  <c r="C1429" i="13"/>
  <c r="D1429" i="13"/>
  <c r="E1429" i="13"/>
  <c r="F1429" i="13"/>
  <c r="G1429" i="13"/>
  <c r="H1429" i="13"/>
  <c r="A1430" i="13"/>
  <c r="K1433" i="14"/>
  <c r="B1430" i="13"/>
  <c r="C1509" i="1"/>
  <c r="A1509" i="1"/>
  <c r="L1433" i="14"/>
  <c r="C1430" i="13"/>
  <c r="D1430" i="13"/>
  <c r="E1430" i="13"/>
  <c r="F1430" i="13"/>
  <c r="G1430" i="13"/>
  <c r="H1430" i="13"/>
  <c r="A1431" i="13"/>
  <c r="K1434" i="14"/>
  <c r="B1431" i="13"/>
  <c r="C1510" i="1"/>
  <c r="A1510" i="1"/>
  <c r="L1434" i="14"/>
  <c r="C1431" i="13"/>
  <c r="D1431" i="13"/>
  <c r="E1431" i="13"/>
  <c r="F1431" i="13"/>
  <c r="G1431" i="13"/>
  <c r="H1431" i="13"/>
  <c r="A1432" i="13"/>
  <c r="K1435" i="14"/>
  <c r="B1432" i="13"/>
  <c r="C1511" i="1"/>
  <c r="A1511" i="1"/>
  <c r="L1435" i="14"/>
  <c r="C1432" i="13"/>
  <c r="D1432" i="13"/>
  <c r="E1432" i="13"/>
  <c r="F1432" i="13"/>
  <c r="G1432" i="13"/>
  <c r="H1432" i="13"/>
  <c r="A1433" i="13"/>
  <c r="K1436" i="14"/>
  <c r="B1433" i="13"/>
  <c r="C1512" i="1"/>
  <c r="A1512" i="1"/>
  <c r="L1436" i="14"/>
  <c r="C1433" i="13"/>
  <c r="D1433" i="13"/>
  <c r="E1433" i="13"/>
  <c r="F1433" i="13"/>
  <c r="G1433" i="13"/>
  <c r="H1433" i="13"/>
  <c r="A1434" i="13"/>
  <c r="K1437" i="14"/>
  <c r="B1434" i="13"/>
  <c r="C1513" i="1"/>
  <c r="A1513" i="1"/>
  <c r="L1437" i="14"/>
  <c r="C1434" i="13"/>
  <c r="D1434" i="13"/>
  <c r="E1434" i="13"/>
  <c r="F1434" i="13"/>
  <c r="G1434" i="13"/>
  <c r="H1434" i="13"/>
  <c r="A1435" i="13"/>
  <c r="K1438" i="14"/>
  <c r="B1435" i="13"/>
  <c r="C1514" i="1"/>
  <c r="A1514" i="1"/>
  <c r="L1438" i="14"/>
  <c r="C1435" i="13"/>
  <c r="D1435" i="13"/>
  <c r="E1435" i="13"/>
  <c r="F1435" i="13"/>
  <c r="G1435" i="13"/>
  <c r="H1435" i="13"/>
  <c r="A1436" i="13"/>
  <c r="K1439" i="14"/>
  <c r="B1436" i="13"/>
  <c r="C1515" i="1"/>
  <c r="A1515" i="1"/>
  <c r="L1439" i="14"/>
  <c r="C1436" i="13"/>
  <c r="D1436" i="13"/>
  <c r="E1436" i="13"/>
  <c r="F1436" i="13"/>
  <c r="G1436" i="13"/>
  <c r="H1436" i="13"/>
  <c r="A1437" i="13"/>
  <c r="K1440" i="14"/>
  <c r="B1437" i="13"/>
  <c r="C1516" i="1"/>
  <c r="A1516" i="1"/>
  <c r="L1440" i="14"/>
  <c r="C1437" i="13"/>
  <c r="D1437" i="13"/>
  <c r="E1437" i="13"/>
  <c r="F1437" i="13"/>
  <c r="G1437" i="13"/>
  <c r="H1437" i="13"/>
  <c r="A1438" i="13"/>
  <c r="K1441" i="14"/>
  <c r="B1438" i="13"/>
  <c r="C1517" i="1"/>
  <c r="A1517" i="1"/>
  <c r="L1441" i="14"/>
  <c r="C1438" i="13"/>
  <c r="D1438" i="13"/>
  <c r="E1438" i="13"/>
  <c r="F1438" i="13"/>
  <c r="G1438" i="13"/>
  <c r="H1438" i="13"/>
  <c r="A1439" i="13"/>
  <c r="K1442" i="14"/>
  <c r="B1439" i="13"/>
  <c r="C1518" i="1"/>
  <c r="A1518" i="1"/>
  <c r="L1442" i="14"/>
  <c r="C1439" i="13"/>
  <c r="D1439" i="13"/>
  <c r="E1439" i="13"/>
  <c r="F1439" i="13"/>
  <c r="G1439" i="13"/>
  <c r="H1439" i="13"/>
  <c r="A1440" i="13"/>
  <c r="K1443" i="14"/>
  <c r="B1440" i="13"/>
  <c r="C1519" i="1"/>
  <c r="A1519" i="1"/>
  <c r="L1443" i="14"/>
  <c r="C1440" i="13"/>
  <c r="D1440" i="13"/>
  <c r="E1440" i="13"/>
  <c r="F1440" i="13"/>
  <c r="G1440" i="13"/>
  <c r="H1440" i="13"/>
  <c r="A1441" i="13"/>
  <c r="K1444" i="14"/>
  <c r="B1441" i="13"/>
  <c r="C1520" i="1"/>
  <c r="A1520" i="1"/>
  <c r="L1444" i="14"/>
  <c r="C1441" i="13"/>
  <c r="D1441" i="13"/>
  <c r="E1441" i="13"/>
  <c r="F1441" i="13"/>
  <c r="G1441" i="13"/>
  <c r="H1441" i="13"/>
  <c r="A1442" i="13"/>
  <c r="K1445" i="14"/>
  <c r="B1442" i="13"/>
  <c r="C1521" i="1"/>
  <c r="A1521" i="1"/>
  <c r="L1445" i="14"/>
  <c r="C1442" i="13"/>
  <c r="D1442" i="13"/>
  <c r="E1442" i="13"/>
  <c r="F1442" i="13"/>
  <c r="G1442" i="13"/>
  <c r="H1442" i="13"/>
  <c r="A1443" i="13"/>
  <c r="K1446" i="14"/>
  <c r="B1443" i="13"/>
  <c r="C1522" i="1"/>
  <c r="A1522" i="1"/>
  <c r="L1446" i="14"/>
  <c r="C1443" i="13"/>
  <c r="D1443" i="13"/>
  <c r="E1443" i="13"/>
  <c r="F1443" i="13"/>
  <c r="G1443" i="13"/>
  <c r="H1443" i="13"/>
  <c r="A1444" i="13"/>
  <c r="K1447" i="14"/>
  <c r="B1444" i="13"/>
  <c r="C1523" i="1"/>
  <c r="A1523" i="1"/>
  <c r="L1447" i="14"/>
  <c r="C1444" i="13"/>
  <c r="D1444" i="13"/>
  <c r="E1444" i="13"/>
  <c r="F1444" i="13"/>
  <c r="G1444" i="13"/>
  <c r="H1444" i="13"/>
  <c r="A1445" i="13"/>
  <c r="K1448" i="14"/>
  <c r="B1445" i="13"/>
  <c r="C1524" i="1"/>
  <c r="A1524" i="1"/>
  <c r="L1448" i="14"/>
  <c r="C1445" i="13"/>
  <c r="D1445" i="13"/>
  <c r="E1445" i="13"/>
  <c r="F1445" i="13"/>
  <c r="G1445" i="13"/>
  <c r="H1445" i="13"/>
  <c r="A1446" i="13"/>
  <c r="K1449" i="14"/>
  <c r="B1446" i="13"/>
  <c r="C1525" i="1"/>
  <c r="A1525" i="1"/>
  <c r="L1449" i="14"/>
  <c r="C1446" i="13"/>
  <c r="D1446" i="13"/>
  <c r="E1446" i="13"/>
  <c r="F1446" i="13"/>
  <c r="G1446" i="13"/>
  <c r="H1446" i="13"/>
  <c r="A1447" i="13"/>
  <c r="K1450" i="14"/>
  <c r="B1447" i="13"/>
  <c r="C1526" i="1"/>
  <c r="A1526" i="1"/>
  <c r="L1450" i="14"/>
  <c r="C1447" i="13"/>
  <c r="D1447" i="13"/>
  <c r="E1447" i="13"/>
  <c r="F1447" i="13"/>
  <c r="G1447" i="13"/>
  <c r="H1447" i="13"/>
  <c r="A1448" i="13"/>
  <c r="C1527" i="1"/>
  <c r="A1527" i="1"/>
  <c r="K1451" i="14"/>
  <c r="B1448" i="13"/>
  <c r="C1528" i="1"/>
  <c r="A1528" i="1"/>
  <c r="L1451" i="14"/>
  <c r="C1448" i="13"/>
  <c r="D1448" i="13"/>
  <c r="E1448" i="13"/>
  <c r="F1448" i="13"/>
  <c r="G1448" i="13"/>
  <c r="H1448" i="13"/>
  <c r="A1449" i="13"/>
  <c r="K1452" i="14"/>
  <c r="B1449" i="13"/>
  <c r="C1529" i="1"/>
  <c r="A1529" i="1"/>
  <c r="L1452" i="14"/>
  <c r="C1449" i="13"/>
  <c r="D1449" i="13"/>
  <c r="E1449" i="13"/>
  <c r="F1449" i="13"/>
  <c r="G1449" i="13"/>
  <c r="H1449" i="13"/>
  <c r="A1450" i="13"/>
  <c r="K1453" i="14"/>
  <c r="B1450" i="13"/>
  <c r="C1530" i="1"/>
  <c r="A1530" i="1"/>
  <c r="L1453" i="14"/>
  <c r="C1450" i="13"/>
  <c r="D1450" i="13"/>
  <c r="E1450" i="13"/>
  <c r="F1450" i="13"/>
  <c r="G1450" i="13"/>
  <c r="H1450" i="13"/>
  <c r="A1451" i="13"/>
  <c r="K1454" i="14"/>
  <c r="B1451" i="13"/>
  <c r="C1531" i="1"/>
  <c r="A1531" i="1"/>
  <c r="L1454" i="14"/>
  <c r="C1451" i="13"/>
  <c r="D1451" i="13"/>
  <c r="E1451" i="13"/>
  <c r="F1451" i="13"/>
  <c r="G1451" i="13"/>
  <c r="H1451" i="13"/>
  <c r="A1452" i="13"/>
  <c r="K1455" i="14"/>
  <c r="B1452" i="13"/>
  <c r="C1532" i="1"/>
  <c r="A1532" i="1"/>
  <c r="L1455" i="14"/>
  <c r="C1452" i="13"/>
  <c r="D1452" i="13"/>
  <c r="E1452" i="13"/>
  <c r="F1452" i="13"/>
  <c r="G1452" i="13"/>
  <c r="H1452" i="13"/>
  <c r="A1453" i="13"/>
  <c r="K1456" i="14"/>
  <c r="B1453" i="13"/>
  <c r="C1533" i="1"/>
  <c r="A1533" i="1"/>
  <c r="L1456" i="14"/>
  <c r="C1453" i="13"/>
  <c r="D1453" i="13"/>
  <c r="E1453" i="13"/>
  <c r="F1453" i="13"/>
  <c r="G1453" i="13"/>
  <c r="H1453" i="13"/>
  <c r="A1454" i="13"/>
  <c r="K1457" i="14"/>
  <c r="B1454" i="13"/>
  <c r="C1534" i="1"/>
  <c r="A1534" i="1"/>
  <c r="L1457" i="14"/>
  <c r="C1454" i="13"/>
  <c r="D1454" i="13"/>
  <c r="E1454" i="13"/>
  <c r="F1454" i="13"/>
  <c r="G1454" i="13"/>
  <c r="H1454" i="13"/>
  <c r="A1455" i="13"/>
  <c r="K1458" i="14"/>
  <c r="B1455" i="13"/>
  <c r="C1535" i="1"/>
  <c r="A1535" i="1"/>
  <c r="L1458" i="14"/>
  <c r="C1455" i="13"/>
  <c r="D1455" i="13"/>
  <c r="E1455" i="13"/>
  <c r="F1455" i="13"/>
  <c r="G1455" i="13"/>
  <c r="H1455" i="13"/>
  <c r="A1456" i="13"/>
  <c r="K1459" i="14"/>
  <c r="B1456" i="13"/>
  <c r="C1536" i="1"/>
  <c r="A1536" i="1"/>
  <c r="L1459" i="14"/>
  <c r="C1456" i="13"/>
  <c r="D1456" i="13"/>
  <c r="E1456" i="13"/>
  <c r="F1456" i="13"/>
  <c r="G1456" i="13"/>
  <c r="H1456" i="13"/>
  <c r="A1457" i="13"/>
  <c r="K1460" i="14"/>
  <c r="B1457" i="13"/>
  <c r="C1537" i="1"/>
  <c r="A1537" i="1"/>
  <c r="L1460" i="14"/>
  <c r="C1457" i="13"/>
  <c r="D1457" i="13"/>
  <c r="E1457" i="13"/>
  <c r="F1457" i="13"/>
  <c r="G1457" i="13"/>
  <c r="H1457" i="13"/>
  <c r="A1458" i="13"/>
  <c r="K1461" i="14"/>
  <c r="B1458" i="13"/>
  <c r="C1538" i="1"/>
  <c r="A1538" i="1"/>
  <c r="L1461" i="14"/>
  <c r="C1458" i="13"/>
  <c r="D1458" i="13"/>
  <c r="E1458" i="13"/>
  <c r="F1458" i="13"/>
  <c r="G1458" i="13"/>
  <c r="H1458" i="13"/>
  <c r="A1459" i="13"/>
  <c r="K1462" i="14"/>
  <c r="B1459" i="13"/>
  <c r="C1539" i="1"/>
  <c r="A1539" i="1"/>
  <c r="L1462" i="14"/>
  <c r="C1459" i="13"/>
  <c r="D1459" i="13"/>
  <c r="E1459" i="13"/>
  <c r="F1459" i="13"/>
  <c r="G1459" i="13"/>
  <c r="H1459" i="13"/>
  <c r="A1460" i="13"/>
  <c r="K1463" i="14"/>
  <c r="B1460" i="13"/>
  <c r="C1540" i="1"/>
  <c r="A1540" i="1"/>
  <c r="L1463" i="14"/>
  <c r="C1460" i="13"/>
  <c r="D1460" i="13"/>
  <c r="E1460" i="13"/>
  <c r="F1460" i="13"/>
  <c r="G1460" i="13"/>
  <c r="H1460" i="13"/>
  <c r="A1461" i="13"/>
  <c r="K1464" i="14"/>
  <c r="B1461" i="13"/>
  <c r="C1541" i="1"/>
  <c r="A1541" i="1"/>
  <c r="L1464" i="14"/>
  <c r="C1461" i="13"/>
  <c r="D1461" i="13"/>
  <c r="E1461" i="13"/>
  <c r="F1461" i="13"/>
  <c r="G1461" i="13"/>
  <c r="H1461" i="13"/>
  <c r="A1462" i="13"/>
  <c r="K1465" i="14"/>
  <c r="B1462" i="13"/>
  <c r="C1542" i="1"/>
  <c r="A1542" i="1"/>
  <c r="L1465" i="14"/>
  <c r="C1462" i="13"/>
  <c r="D1462" i="13"/>
  <c r="E1462" i="13"/>
  <c r="F1462" i="13"/>
  <c r="G1462" i="13"/>
  <c r="H1462" i="13"/>
  <c r="A1463" i="13"/>
  <c r="K1466" i="14"/>
  <c r="B1463" i="13"/>
  <c r="C1543" i="1"/>
  <c r="A1543" i="1"/>
  <c r="L1466" i="14"/>
  <c r="C1463" i="13"/>
  <c r="D1463" i="13"/>
  <c r="E1463" i="13"/>
  <c r="F1463" i="13"/>
  <c r="G1463" i="13"/>
  <c r="H1463" i="13"/>
  <c r="A1464" i="13"/>
  <c r="K1467" i="14"/>
  <c r="B1464" i="13"/>
  <c r="C1544" i="1"/>
  <c r="A1544" i="1"/>
  <c r="L1467" i="14"/>
  <c r="C1464" i="13"/>
  <c r="D1464" i="13"/>
  <c r="E1464" i="13"/>
  <c r="F1464" i="13"/>
  <c r="G1464" i="13"/>
  <c r="H1464" i="13"/>
  <c r="A1465" i="13"/>
  <c r="K1468" i="14"/>
  <c r="B1465" i="13"/>
  <c r="C1545" i="1"/>
  <c r="A1545" i="1"/>
  <c r="L1468" i="14"/>
  <c r="C1465" i="13"/>
  <c r="D1465" i="13"/>
  <c r="E1465" i="13"/>
  <c r="F1465" i="13"/>
  <c r="G1465" i="13"/>
  <c r="H1465" i="13"/>
  <c r="A1466" i="13"/>
  <c r="K1469" i="14"/>
  <c r="B1466" i="13"/>
  <c r="C1546" i="1"/>
  <c r="A1546" i="1"/>
  <c r="L1469" i="14"/>
  <c r="C1466" i="13"/>
  <c r="D1466" i="13"/>
  <c r="E1466" i="13"/>
  <c r="F1466" i="13"/>
  <c r="G1466" i="13"/>
  <c r="H1466" i="13"/>
  <c r="A1467" i="13"/>
  <c r="C1547" i="1"/>
  <c r="A1547" i="1"/>
  <c r="K1470" i="14"/>
  <c r="B1467" i="13"/>
  <c r="C1548" i="1"/>
  <c r="A1548" i="1"/>
  <c r="L1470" i="14"/>
  <c r="C1467" i="13"/>
  <c r="D1467" i="13"/>
  <c r="E1467" i="13"/>
  <c r="F1467" i="13"/>
  <c r="G1467" i="13"/>
  <c r="H1467" i="13"/>
  <c r="A1468" i="13"/>
  <c r="K1471" i="14"/>
  <c r="B1468" i="13"/>
  <c r="C1549" i="1"/>
  <c r="A1549" i="1"/>
  <c r="L1471" i="14"/>
  <c r="C1468" i="13"/>
  <c r="D1468" i="13"/>
  <c r="E1468" i="13"/>
  <c r="F1468" i="13"/>
  <c r="G1468" i="13"/>
  <c r="H1468" i="13"/>
  <c r="A1469" i="13"/>
  <c r="K1472" i="14"/>
  <c r="B1469" i="13"/>
  <c r="C1550" i="1"/>
  <c r="A1550" i="1"/>
  <c r="L1472" i="14"/>
  <c r="C1469" i="13"/>
  <c r="D1469" i="13"/>
  <c r="E1469" i="13"/>
  <c r="F1469" i="13"/>
  <c r="G1469" i="13"/>
  <c r="H1469" i="13"/>
  <c r="A1470" i="13"/>
  <c r="K1473" i="14"/>
  <c r="B1470" i="13"/>
  <c r="C1551" i="1"/>
  <c r="A1551" i="1"/>
  <c r="L1473" i="14"/>
  <c r="C1470" i="13"/>
  <c r="D1470" i="13"/>
  <c r="E1470" i="13"/>
  <c r="F1470" i="13"/>
  <c r="G1470" i="13"/>
  <c r="H1470" i="13"/>
  <c r="A1471" i="13"/>
  <c r="K1474" i="14"/>
  <c r="B1471" i="13"/>
  <c r="C1552" i="1"/>
  <c r="A1552" i="1"/>
  <c r="L1474" i="14"/>
  <c r="C1471" i="13"/>
  <c r="D1471" i="13"/>
  <c r="E1471" i="13"/>
  <c r="F1471" i="13"/>
  <c r="G1471" i="13"/>
  <c r="H1471" i="13"/>
  <c r="A1472" i="13"/>
  <c r="K1475" i="14"/>
  <c r="B1472" i="13"/>
  <c r="C1553" i="1"/>
  <c r="A1553" i="1"/>
  <c r="L1475" i="14"/>
  <c r="C1472" i="13"/>
  <c r="D1472" i="13"/>
  <c r="E1472" i="13"/>
  <c r="F1472" i="13"/>
  <c r="G1472" i="13"/>
  <c r="H1472" i="13"/>
  <c r="A1473" i="13"/>
  <c r="K1476" i="14"/>
  <c r="B1473" i="13"/>
  <c r="C1554" i="1"/>
  <c r="A1554" i="1"/>
  <c r="L1476" i="14"/>
  <c r="C1473" i="13"/>
  <c r="D1473" i="13"/>
  <c r="E1473" i="13"/>
  <c r="F1473" i="13"/>
  <c r="G1473" i="13"/>
  <c r="H1473" i="13"/>
  <c r="A1474" i="13"/>
  <c r="K1477" i="14"/>
  <c r="B1474" i="13"/>
  <c r="C1555" i="1"/>
  <c r="A1555" i="1"/>
  <c r="L1477" i="14"/>
  <c r="C1474" i="13"/>
  <c r="D1474" i="13"/>
  <c r="E1474" i="13"/>
  <c r="F1474" i="13"/>
  <c r="G1474" i="13"/>
  <c r="H1474" i="13"/>
  <c r="A1475" i="13"/>
  <c r="K1478" i="14"/>
  <c r="B1475" i="13"/>
  <c r="C1556" i="1"/>
  <c r="A1556" i="1"/>
  <c r="L1478" i="14"/>
  <c r="C1475" i="13"/>
  <c r="D1475" i="13"/>
  <c r="E1475" i="13"/>
  <c r="F1475" i="13"/>
  <c r="G1475" i="13"/>
  <c r="H1475" i="13"/>
  <c r="A1476" i="13"/>
  <c r="K1479" i="14"/>
  <c r="B1476" i="13"/>
  <c r="C1557" i="1"/>
  <c r="A1557" i="1"/>
  <c r="L1479" i="14"/>
  <c r="C1476" i="13"/>
  <c r="D1476" i="13"/>
  <c r="E1476" i="13"/>
  <c r="F1476" i="13"/>
  <c r="G1476" i="13"/>
  <c r="H1476" i="13"/>
  <c r="A1477" i="13"/>
  <c r="K1480" i="14"/>
  <c r="B1477" i="13"/>
  <c r="C1558" i="1"/>
  <c r="A1558" i="1"/>
  <c r="L1480" i="14"/>
  <c r="C1477" i="13"/>
  <c r="D1477" i="13"/>
  <c r="E1477" i="13"/>
  <c r="F1477" i="13"/>
  <c r="G1477" i="13"/>
  <c r="H1477" i="13"/>
  <c r="A1478" i="13"/>
  <c r="K1481" i="14"/>
  <c r="B1478" i="13"/>
  <c r="C1559" i="1"/>
  <c r="A1559" i="1"/>
  <c r="L1481" i="14"/>
  <c r="C1478" i="13"/>
  <c r="D1478" i="13"/>
  <c r="E1478" i="13"/>
  <c r="F1478" i="13"/>
  <c r="G1478" i="13"/>
  <c r="H1478" i="13"/>
  <c r="A1479" i="13"/>
  <c r="K1482" i="14"/>
  <c r="B1479" i="13"/>
  <c r="C1560" i="1"/>
  <c r="A1560" i="1"/>
  <c r="L1482" i="14"/>
  <c r="C1479" i="13"/>
  <c r="D1479" i="13"/>
  <c r="E1479" i="13"/>
  <c r="F1479" i="13"/>
  <c r="G1479" i="13"/>
  <c r="H1479" i="13"/>
  <c r="A1480" i="13"/>
  <c r="K1483" i="14"/>
  <c r="B1480" i="13"/>
  <c r="C1561" i="1"/>
  <c r="A1561" i="1"/>
  <c r="L1483" i="14"/>
  <c r="C1480" i="13"/>
  <c r="D1480" i="13"/>
  <c r="E1480" i="13"/>
  <c r="F1480" i="13"/>
  <c r="G1480" i="13"/>
  <c r="H1480" i="13"/>
  <c r="A1481" i="13"/>
  <c r="K1484" i="14"/>
  <c r="B1481" i="13"/>
  <c r="C1562" i="1"/>
  <c r="A1562" i="1"/>
  <c r="L1484" i="14"/>
  <c r="C1481" i="13"/>
  <c r="D1481" i="13"/>
  <c r="E1481" i="13"/>
  <c r="F1481" i="13"/>
  <c r="G1481" i="13"/>
  <c r="H1481" i="13"/>
  <c r="A1482" i="13"/>
  <c r="K1485" i="14"/>
  <c r="B1482" i="13"/>
  <c r="C1563" i="1"/>
  <c r="A1563" i="1"/>
  <c r="L1485" i="14"/>
  <c r="C1482" i="13"/>
  <c r="D1482" i="13"/>
  <c r="E1482" i="13"/>
  <c r="F1482" i="13"/>
  <c r="G1482" i="13"/>
  <c r="H1482" i="13"/>
  <c r="A1483" i="13"/>
  <c r="K1486" i="14"/>
  <c r="B1483" i="13"/>
  <c r="C1564" i="1"/>
  <c r="A1564" i="1"/>
  <c r="L1486" i="14"/>
  <c r="C1483" i="13"/>
  <c r="D1483" i="13"/>
  <c r="E1483" i="13"/>
  <c r="F1483" i="13"/>
  <c r="G1483" i="13"/>
  <c r="H1483" i="13"/>
  <c r="A1484" i="13"/>
  <c r="K1487" i="14"/>
  <c r="B1484" i="13"/>
  <c r="C1565" i="1"/>
  <c r="A1565" i="1"/>
  <c r="L1487" i="14"/>
  <c r="C1484" i="13"/>
  <c r="D1484" i="13"/>
  <c r="E1484" i="13"/>
  <c r="F1484" i="13"/>
  <c r="G1484" i="13"/>
  <c r="H1484" i="13"/>
  <c r="A1485" i="13"/>
  <c r="K1488" i="14"/>
  <c r="B1485" i="13"/>
  <c r="C1566" i="1"/>
  <c r="A1566" i="1"/>
  <c r="L1488" i="14"/>
  <c r="C1485" i="13"/>
  <c r="D1485" i="13"/>
  <c r="E1485" i="13"/>
  <c r="F1485" i="13"/>
  <c r="G1485" i="13"/>
  <c r="H1485" i="13"/>
  <c r="A1486" i="13"/>
  <c r="C1567" i="1"/>
  <c r="A1567" i="1"/>
  <c r="K1489" i="14"/>
  <c r="B1486" i="13"/>
  <c r="C1568" i="1"/>
  <c r="A1568" i="1"/>
  <c r="L1489" i="14"/>
  <c r="C1486" i="13"/>
  <c r="D1486" i="13"/>
  <c r="E1486" i="13"/>
  <c r="F1486" i="13"/>
  <c r="G1486" i="13"/>
  <c r="H1486" i="13"/>
  <c r="A1487" i="13"/>
  <c r="K1490" i="14"/>
  <c r="B1487" i="13"/>
  <c r="C1569" i="1"/>
  <c r="A1569" i="1"/>
  <c r="L1490" i="14"/>
  <c r="C1487" i="13"/>
  <c r="D1487" i="13"/>
  <c r="E1487" i="13"/>
  <c r="F1487" i="13"/>
  <c r="G1487" i="13"/>
  <c r="H1487" i="13"/>
  <c r="A1488" i="13"/>
  <c r="K1491" i="14"/>
  <c r="B1488" i="13"/>
  <c r="C1570" i="1"/>
  <c r="A1570" i="1"/>
  <c r="L1491" i="14"/>
  <c r="C1488" i="13"/>
  <c r="D1488" i="13"/>
  <c r="E1488" i="13"/>
  <c r="F1488" i="13"/>
  <c r="G1488" i="13"/>
  <c r="H1488" i="13"/>
  <c r="A1489" i="13"/>
  <c r="K1492" i="14"/>
  <c r="B1489" i="13"/>
  <c r="C1571" i="1"/>
  <c r="A1571" i="1"/>
  <c r="L1492" i="14"/>
  <c r="C1489" i="13"/>
  <c r="D1489" i="13"/>
  <c r="E1489" i="13"/>
  <c r="F1489" i="13"/>
  <c r="G1489" i="13"/>
  <c r="H1489" i="13"/>
  <c r="A1490" i="13"/>
  <c r="K1493" i="14"/>
  <c r="B1490" i="13"/>
  <c r="C1572" i="1"/>
  <c r="A1572" i="1"/>
  <c r="L1493" i="14"/>
  <c r="C1490" i="13"/>
  <c r="D1490" i="13"/>
  <c r="E1490" i="13"/>
  <c r="F1490" i="13"/>
  <c r="G1490" i="13"/>
  <c r="H1490" i="13"/>
  <c r="A1491" i="13"/>
  <c r="K1494" i="14"/>
  <c r="B1491" i="13"/>
  <c r="C1573" i="1"/>
  <c r="A1573" i="1"/>
  <c r="L1494" i="14"/>
  <c r="C1491" i="13"/>
  <c r="D1491" i="13"/>
  <c r="E1491" i="13"/>
  <c r="F1491" i="13"/>
  <c r="G1491" i="13"/>
  <c r="H1491" i="13"/>
  <c r="A1492" i="13"/>
  <c r="K1495" i="14"/>
  <c r="B1492" i="13"/>
  <c r="C1574" i="1"/>
  <c r="A1574" i="1"/>
  <c r="L1495" i="14"/>
  <c r="C1492" i="13"/>
  <c r="D1492" i="13"/>
  <c r="E1492" i="13"/>
  <c r="F1492" i="13"/>
  <c r="G1492" i="13"/>
  <c r="H1492" i="13"/>
  <c r="A1493" i="13"/>
  <c r="K1496" i="14"/>
  <c r="B1493" i="13"/>
  <c r="C1575" i="1"/>
  <c r="A1575" i="1"/>
  <c r="L1496" i="14"/>
  <c r="C1493" i="13"/>
  <c r="D1493" i="13"/>
  <c r="E1493" i="13"/>
  <c r="F1493" i="13"/>
  <c r="G1493" i="13"/>
  <c r="H1493" i="13"/>
  <c r="A1494" i="13"/>
  <c r="K1497" i="14"/>
  <c r="B1494" i="13"/>
  <c r="C1576" i="1"/>
  <c r="A1576" i="1"/>
  <c r="L1497" i="14"/>
  <c r="C1494" i="13"/>
  <c r="D1494" i="13"/>
  <c r="E1494" i="13"/>
  <c r="F1494" i="13"/>
  <c r="G1494" i="13"/>
  <c r="H1494" i="13"/>
  <c r="A1495" i="13"/>
  <c r="K1498" i="14"/>
  <c r="B1495" i="13"/>
  <c r="C1577" i="1"/>
  <c r="A1577" i="1"/>
  <c r="L1498" i="14"/>
  <c r="C1495" i="13"/>
  <c r="D1495" i="13"/>
  <c r="E1495" i="13"/>
  <c r="F1495" i="13"/>
  <c r="G1495" i="13"/>
  <c r="H1495" i="13"/>
  <c r="A1496" i="13"/>
  <c r="K1499" i="14"/>
  <c r="B1496" i="13"/>
  <c r="C1578" i="1"/>
  <c r="A1578" i="1"/>
  <c r="L1499" i="14"/>
  <c r="C1496" i="13"/>
  <c r="D1496" i="13"/>
  <c r="E1496" i="13"/>
  <c r="F1496" i="13"/>
  <c r="G1496" i="13"/>
  <c r="H1496" i="13"/>
  <c r="A1497" i="13"/>
  <c r="K1500" i="14"/>
  <c r="B1497" i="13"/>
  <c r="C1579" i="1"/>
  <c r="A1579" i="1"/>
  <c r="L1500" i="14"/>
  <c r="C1497" i="13"/>
  <c r="D1497" i="13"/>
  <c r="E1497" i="13"/>
  <c r="F1497" i="13"/>
  <c r="G1497" i="13"/>
  <c r="H1497" i="13"/>
  <c r="A1498" i="13"/>
  <c r="K1501" i="14"/>
  <c r="B1498" i="13"/>
  <c r="C1580" i="1"/>
  <c r="A1580" i="1"/>
  <c r="L1501" i="14"/>
  <c r="C1498" i="13"/>
  <c r="D1498" i="13"/>
  <c r="E1498" i="13"/>
  <c r="F1498" i="13"/>
  <c r="G1498" i="13"/>
  <c r="H1498" i="13"/>
  <c r="A1499" i="13"/>
  <c r="K1502" i="14"/>
  <c r="B1499" i="13"/>
  <c r="C1581" i="1"/>
  <c r="A1581" i="1"/>
  <c r="L1502" i="14"/>
  <c r="C1499" i="13"/>
  <c r="D1499" i="13"/>
  <c r="E1499" i="13"/>
  <c r="F1499" i="13"/>
  <c r="G1499" i="13"/>
  <c r="H1499" i="13"/>
  <c r="A1500" i="13"/>
  <c r="K1503" i="14"/>
  <c r="B1500" i="13"/>
  <c r="C1582" i="1"/>
  <c r="A1582" i="1"/>
  <c r="L1503" i="14"/>
  <c r="C1500" i="13"/>
  <c r="D1500" i="13"/>
  <c r="E1500" i="13"/>
  <c r="F1500" i="13"/>
  <c r="G1500" i="13"/>
  <c r="H1500" i="13"/>
  <c r="A1501" i="13"/>
  <c r="K1504" i="14"/>
  <c r="B1501" i="13"/>
  <c r="C1583" i="1"/>
  <c r="A1583" i="1"/>
  <c r="L1504" i="14"/>
  <c r="C1501" i="13"/>
  <c r="D1501" i="13"/>
  <c r="E1501" i="13"/>
  <c r="F1501" i="13"/>
  <c r="G1501" i="13"/>
  <c r="H1501" i="13"/>
  <c r="A1502" i="13"/>
  <c r="K1505" i="14"/>
  <c r="B1502" i="13"/>
  <c r="C1584" i="1"/>
  <c r="A1584" i="1"/>
  <c r="L1505" i="14"/>
  <c r="C1502" i="13"/>
  <c r="D1502" i="13"/>
  <c r="E1502" i="13"/>
  <c r="F1502" i="13"/>
  <c r="G1502" i="13"/>
  <c r="H1502" i="13"/>
  <c r="A1503" i="13"/>
  <c r="K1506" i="14"/>
  <c r="B1503" i="13"/>
  <c r="C1585" i="1"/>
  <c r="A1585" i="1"/>
  <c r="L1506" i="14"/>
  <c r="C1503" i="13"/>
  <c r="D1503" i="13"/>
  <c r="E1503" i="13"/>
  <c r="F1503" i="13"/>
  <c r="G1503" i="13"/>
  <c r="H1503" i="13"/>
  <c r="A1504" i="13"/>
  <c r="K1507" i="14"/>
  <c r="B1504" i="13"/>
  <c r="C1586" i="1"/>
  <c r="A1586" i="1"/>
  <c r="L1507" i="14"/>
  <c r="C1504" i="13"/>
  <c r="D1504" i="13"/>
  <c r="E1504" i="13"/>
  <c r="F1504" i="13"/>
  <c r="G1504" i="13"/>
  <c r="H1504" i="13"/>
  <c r="A1505" i="13"/>
  <c r="C1587" i="1"/>
  <c r="A1587" i="1"/>
  <c r="K1508" i="14"/>
  <c r="B1505" i="13"/>
  <c r="C1588" i="1"/>
  <c r="A1588" i="1"/>
  <c r="L1508" i="14"/>
  <c r="C1505" i="13"/>
  <c r="D1505" i="13"/>
  <c r="E1505" i="13"/>
  <c r="F1505" i="13"/>
  <c r="G1505" i="13"/>
  <c r="H1505" i="13"/>
  <c r="A1506" i="13"/>
  <c r="K1509" i="14"/>
  <c r="B1506" i="13"/>
  <c r="C1589" i="1"/>
  <c r="A1589" i="1"/>
  <c r="L1509" i="14"/>
  <c r="C1506" i="13"/>
  <c r="D1506" i="13"/>
  <c r="E1506" i="13"/>
  <c r="F1506" i="13"/>
  <c r="G1506" i="13"/>
  <c r="H1506" i="13"/>
  <c r="A1507" i="13"/>
  <c r="K1510" i="14"/>
  <c r="B1507" i="13"/>
  <c r="C1590" i="1"/>
  <c r="A1590" i="1"/>
  <c r="L1510" i="14"/>
  <c r="C1507" i="13"/>
  <c r="D1507" i="13"/>
  <c r="E1507" i="13"/>
  <c r="F1507" i="13"/>
  <c r="G1507" i="13"/>
  <c r="H1507" i="13"/>
  <c r="A1508" i="13"/>
  <c r="K1511" i="14"/>
  <c r="B1508" i="13"/>
  <c r="C1591" i="1"/>
  <c r="A1591" i="1"/>
  <c r="L1511" i="14"/>
  <c r="C1508" i="13"/>
  <c r="D1508" i="13"/>
  <c r="E1508" i="13"/>
  <c r="F1508" i="13"/>
  <c r="G1508" i="13"/>
  <c r="H1508" i="13"/>
  <c r="A1509" i="13"/>
  <c r="K1512" i="14"/>
  <c r="B1509" i="13"/>
  <c r="C1592" i="1"/>
  <c r="A1592" i="1"/>
  <c r="L1512" i="14"/>
  <c r="C1509" i="13"/>
  <c r="D1509" i="13"/>
  <c r="E1509" i="13"/>
  <c r="F1509" i="13"/>
  <c r="G1509" i="13"/>
  <c r="H1509" i="13"/>
  <c r="A1510" i="13"/>
  <c r="K1513" i="14"/>
  <c r="B1510" i="13"/>
  <c r="C1593" i="1"/>
  <c r="A1593" i="1"/>
  <c r="L1513" i="14"/>
  <c r="C1510" i="13"/>
  <c r="D1510" i="13"/>
  <c r="E1510" i="13"/>
  <c r="F1510" i="13"/>
  <c r="G1510" i="13"/>
  <c r="H1510" i="13"/>
  <c r="A1511" i="13"/>
  <c r="K1514" i="14"/>
  <c r="B1511" i="13"/>
  <c r="C1594" i="1"/>
  <c r="A1594" i="1"/>
  <c r="L1514" i="14"/>
  <c r="C1511" i="13"/>
  <c r="D1511" i="13"/>
  <c r="E1511" i="13"/>
  <c r="F1511" i="13"/>
  <c r="G1511" i="13"/>
  <c r="H1511" i="13"/>
  <c r="A1512" i="13"/>
  <c r="K1515" i="14"/>
  <c r="B1512" i="13"/>
  <c r="C1595" i="1"/>
  <c r="A1595" i="1"/>
  <c r="L1515" i="14"/>
  <c r="C1512" i="13"/>
  <c r="D1512" i="13"/>
  <c r="E1512" i="13"/>
  <c r="F1512" i="13"/>
  <c r="G1512" i="13"/>
  <c r="H1512" i="13"/>
  <c r="A1513" i="13"/>
  <c r="K1516" i="14"/>
  <c r="B1513" i="13"/>
  <c r="C1596" i="1"/>
  <c r="A1596" i="1"/>
  <c r="L1516" i="14"/>
  <c r="C1513" i="13"/>
  <c r="D1513" i="13"/>
  <c r="E1513" i="13"/>
  <c r="F1513" i="13"/>
  <c r="G1513" i="13"/>
  <c r="H1513" i="13"/>
  <c r="A1514" i="13"/>
  <c r="K1517" i="14"/>
  <c r="B1514" i="13"/>
  <c r="C1597" i="1"/>
  <c r="A1597" i="1"/>
  <c r="L1517" i="14"/>
  <c r="C1514" i="13"/>
  <c r="D1514" i="13"/>
  <c r="E1514" i="13"/>
  <c r="F1514" i="13"/>
  <c r="G1514" i="13"/>
  <c r="H1514" i="13"/>
  <c r="A1515" i="13"/>
  <c r="K1518" i="14"/>
  <c r="B1515" i="13"/>
  <c r="C1598" i="1"/>
  <c r="A1598" i="1"/>
  <c r="L1518" i="14"/>
  <c r="C1515" i="13"/>
  <c r="D1515" i="13"/>
  <c r="E1515" i="13"/>
  <c r="F1515" i="13"/>
  <c r="G1515" i="13"/>
  <c r="H1515" i="13"/>
  <c r="A1516" i="13"/>
  <c r="K1519" i="14"/>
  <c r="B1516" i="13"/>
  <c r="C1599" i="1"/>
  <c r="A1599" i="1"/>
  <c r="L1519" i="14"/>
  <c r="C1516" i="13"/>
  <c r="D1516" i="13"/>
  <c r="E1516" i="13"/>
  <c r="F1516" i="13"/>
  <c r="G1516" i="13"/>
  <c r="H1516" i="13"/>
  <c r="A1517" i="13"/>
  <c r="K1520" i="14"/>
  <c r="B1517" i="13"/>
  <c r="C1600" i="1"/>
  <c r="A1600" i="1"/>
  <c r="L1520" i="14"/>
  <c r="C1517" i="13"/>
  <c r="D1517" i="13"/>
  <c r="E1517" i="13"/>
  <c r="F1517" i="13"/>
  <c r="G1517" i="13"/>
  <c r="H1517" i="13"/>
  <c r="A1518" i="13"/>
  <c r="K1521" i="14"/>
  <c r="B1518" i="13"/>
  <c r="C1601" i="1"/>
  <c r="A1601" i="1"/>
  <c r="L1521" i="14"/>
  <c r="C1518" i="13"/>
  <c r="D1518" i="13"/>
  <c r="E1518" i="13"/>
  <c r="F1518" i="13"/>
  <c r="G1518" i="13"/>
  <c r="H1518" i="13"/>
  <c r="A1519" i="13"/>
  <c r="K1522" i="14"/>
  <c r="B1519" i="13"/>
  <c r="C1602" i="1"/>
  <c r="A1602" i="1"/>
  <c r="L1522" i="14"/>
  <c r="C1519" i="13"/>
  <c r="D1519" i="13"/>
  <c r="E1519" i="13"/>
  <c r="F1519" i="13"/>
  <c r="G1519" i="13"/>
  <c r="H1519" i="13"/>
  <c r="A1520" i="13"/>
  <c r="K1523" i="14"/>
  <c r="B1520" i="13"/>
  <c r="C1603" i="1"/>
  <c r="A1603" i="1"/>
  <c r="L1523" i="14"/>
  <c r="C1520" i="13"/>
  <c r="D1520" i="13"/>
  <c r="E1520" i="13"/>
  <c r="F1520" i="13"/>
  <c r="G1520" i="13"/>
  <c r="H1520" i="13"/>
  <c r="A1521" i="13"/>
  <c r="K1524" i="14"/>
  <c r="B1521" i="13"/>
  <c r="C1604" i="1"/>
  <c r="A1604" i="1"/>
  <c r="L1524" i="14"/>
  <c r="C1521" i="13"/>
  <c r="D1521" i="13"/>
  <c r="E1521" i="13"/>
  <c r="F1521" i="13"/>
  <c r="G1521" i="13"/>
  <c r="H1521" i="13"/>
  <c r="A1522" i="13"/>
  <c r="K1525" i="14"/>
  <c r="B1522" i="13"/>
  <c r="C1605" i="1"/>
  <c r="A1605" i="1"/>
  <c r="L1525" i="14"/>
  <c r="C1522" i="13"/>
  <c r="D1522" i="13"/>
  <c r="E1522" i="13"/>
  <c r="F1522" i="13"/>
  <c r="G1522" i="13"/>
  <c r="H1522" i="13"/>
  <c r="A1523" i="13"/>
  <c r="K1526" i="14"/>
  <c r="B1523" i="13"/>
  <c r="C1606" i="1"/>
  <c r="A1606" i="1"/>
  <c r="L1526" i="14"/>
  <c r="C1523" i="13"/>
  <c r="D1523" i="13"/>
  <c r="E1523" i="13"/>
  <c r="F1523" i="13"/>
  <c r="G1523" i="13"/>
  <c r="H1523" i="13"/>
  <c r="A1524" i="13"/>
  <c r="C1607" i="1"/>
  <c r="A1607" i="1"/>
  <c r="K1527" i="14"/>
  <c r="B1524" i="13"/>
  <c r="C1608" i="1"/>
  <c r="A1608" i="1"/>
  <c r="L1527" i="14"/>
  <c r="C1524" i="13"/>
  <c r="D1524" i="13"/>
  <c r="E1524" i="13"/>
  <c r="F1524" i="13"/>
  <c r="G1524" i="13"/>
  <c r="H1524" i="13"/>
  <c r="A1525" i="13"/>
  <c r="K1528" i="14"/>
  <c r="B1525" i="13"/>
  <c r="C1609" i="1"/>
  <c r="A1609" i="1"/>
  <c r="L1528" i="14"/>
  <c r="C1525" i="13"/>
  <c r="D1525" i="13"/>
  <c r="E1525" i="13"/>
  <c r="F1525" i="13"/>
  <c r="G1525" i="13"/>
  <c r="H1525" i="13"/>
  <c r="A1526" i="13"/>
  <c r="K1529" i="14"/>
  <c r="B1526" i="13"/>
  <c r="C1610" i="1"/>
  <c r="A1610" i="1"/>
  <c r="L1529" i="14"/>
  <c r="C1526" i="13"/>
  <c r="D1526" i="13"/>
  <c r="E1526" i="13"/>
  <c r="F1526" i="13"/>
  <c r="G1526" i="13"/>
  <c r="H1526" i="13"/>
  <c r="A1527" i="13"/>
  <c r="K1530" i="14"/>
  <c r="B1527" i="13"/>
  <c r="C1611" i="1"/>
  <c r="A1611" i="1"/>
  <c r="L1530" i="14"/>
  <c r="C1527" i="13"/>
  <c r="D1527" i="13"/>
  <c r="E1527" i="13"/>
  <c r="F1527" i="13"/>
  <c r="G1527" i="13"/>
  <c r="H1527" i="13"/>
  <c r="A1528" i="13"/>
  <c r="K1531" i="14"/>
  <c r="B1528" i="13"/>
  <c r="C1612" i="1"/>
  <c r="A1612" i="1"/>
  <c r="L1531" i="14"/>
  <c r="C1528" i="13"/>
  <c r="D1528" i="13"/>
  <c r="E1528" i="13"/>
  <c r="F1528" i="13"/>
  <c r="G1528" i="13"/>
  <c r="H1528" i="13"/>
  <c r="A1529" i="13"/>
  <c r="K1532" i="14"/>
  <c r="B1529" i="13"/>
  <c r="C1613" i="1"/>
  <c r="A1613" i="1"/>
  <c r="L1532" i="14"/>
  <c r="C1529" i="13"/>
  <c r="D1529" i="13"/>
  <c r="E1529" i="13"/>
  <c r="F1529" i="13"/>
  <c r="G1529" i="13"/>
  <c r="H1529" i="13"/>
  <c r="A1530" i="13"/>
  <c r="K1533" i="14"/>
  <c r="B1530" i="13"/>
  <c r="C1614" i="1"/>
  <c r="A1614" i="1"/>
  <c r="L1533" i="14"/>
  <c r="C1530" i="13"/>
  <c r="D1530" i="13"/>
  <c r="E1530" i="13"/>
  <c r="F1530" i="13"/>
  <c r="G1530" i="13"/>
  <c r="H1530" i="13"/>
  <c r="A1531" i="13"/>
  <c r="K1534" i="14"/>
  <c r="B1531" i="13"/>
  <c r="C1615" i="1"/>
  <c r="A1615" i="1"/>
  <c r="L1534" i="14"/>
  <c r="C1531" i="13"/>
  <c r="D1531" i="13"/>
  <c r="E1531" i="13"/>
  <c r="F1531" i="13"/>
  <c r="G1531" i="13"/>
  <c r="H1531" i="13"/>
  <c r="A1532" i="13"/>
  <c r="K1535" i="14"/>
  <c r="B1532" i="13"/>
  <c r="C1616" i="1"/>
  <c r="A1616" i="1"/>
  <c r="L1535" i="14"/>
  <c r="C1532" i="13"/>
  <c r="D1532" i="13"/>
  <c r="E1532" i="13"/>
  <c r="F1532" i="13"/>
  <c r="G1532" i="13"/>
  <c r="H1532" i="13"/>
  <c r="A1533" i="13"/>
  <c r="K1536" i="14"/>
  <c r="B1533" i="13"/>
  <c r="C1617" i="1"/>
  <c r="A1617" i="1"/>
  <c r="L1536" i="14"/>
  <c r="C1533" i="13"/>
  <c r="D1533" i="13"/>
  <c r="E1533" i="13"/>
  <c r="F1533" i="13"/>
  <c r="G1533" i="13"/>
  <c r="H1533" i="13"/>
  <c r="A1534" i="13"/>
  <c r="K1537" i="14"/>
  <c r="B1534" i="13"/>
  <c r="C1618" i="1"/>
  <c r="A1618" i="1"/>
  <c r="L1537" i="14"/>
  <c r="C1534" i="13"/>
  <c r="D1534" i="13"/>
  <c r="E1534" i="13"/>
  <c r="F1534" i="13"/>
  <c r="G1534" i="13"/>
  <c r="H1534" i="13"/>
  <c r="A1535" i="13"/>
  <c r="K1538" i="14"/>
  <c r="B1535" i="13"/>
  <c r="C1619" i="1"/>
  <c r="A1619" i="1"/>
  <c r="L1538" i="14"/>
  <c r="C1535" i="13"/>
  <c r="D1535" i="13"/>
  <c r="E1535" i="13"/>
  <c r="F1535" i="13"/>
  <c r="G1535" i="13"/>
  <c r="H1535" i="13"/>
  <c r="A1536" i="13"/>
  <c r="K1539" i="14"/>
  <c r="B1536" i="13"/>
  <c r="C1620" i="1"/>
  <c r="A1620" i="1"/>
  <c r="L1539" i="14"/>
  <c r="C1536" i="13"/>
  <c r="D1536" i="13"/>
  <c r="E1536" i="13"/>
  <c r="F1536" i="13"/>
  <c r="G1536" i="13"/>
  <c r="H1536" i="13"/>
  <c r="A1537" i="13"/>
  <c r="K1540" i="14"/>
  <c r="B1537" i="13"/>
  <c r="C1621" i="1"/>
  <c r="A1621" i="1"/>
  <c r="L1540" i="14"/>
  <c r="C1537" i="13"/>
  <c r="D1537" i="13"/>
  <c r="E1537" i="13"/>
  <c r="F1537" i="13"/>
  <c r="G1537" i="13"/>
  <c r="H1537" i="13"/>
  <c r="A1538" i="13"/>
  <c r="K1541" i="14"/>
  <c r="B1538" i="13"/>
  <c r="C1622" i="1"/>
  <c r="A1622" i="1"/>
  <c r="L1541" i="14"/>
  <c r="C1538" i="13"/>
  <c r="D1538" i="13"/>
  <c r="E1538" i="13"/>
  <c r="F1538" i="13"/>
  <c r="G1538" i="13"/>
  <c r="H1538" i="13"/>
  <c r="A1539" i="13"/>
  <c r="K1542" i="14"/>
  <c r="B1539" i="13"/>
  <c r="C1623" i="1"/>
  <c r="A1623" i="1"/>
  <c r="L1542" i="14"/>
  <c r="C1539" i="13"/>
  <c r="D1539" i="13"/>
  <c r="E1539" i="13"/>
  <c r="F1539" i="13"/>
  <c r="G1539" i="13"/>
  <c r="H1539" i="13"/>
  <c r="A1540" i="13"/>
  <c r="K1543" i="14"/>
  <c r="B1540" i="13"/>
  <c r="C1624" i="1"/>
  <c r="A1624" i="1"/>
  <c r="L1543" i="14"/>
  <c r="C1540" i="13"/>
  <c r="D1540" i="13"/>
  <c r="E1540" i="13"/>
  <c r="F1540" i="13"/>
  <c r="G1540" i="13"/>
  <c r="H1540" i="13"/>
  <c r="A1541" i="13"/>
  <c r="K1544" i="14"/>
  <c r="B1541" i="13"/>
  <c r="C1625" i="1"/>
  <c r="A1625" i="1"/>
  <c r="L1544" i="14"/>
  <c r="C1541" i="13"/>
  <c r="D1541" i="13"/>
  <c r="E1541" i="13"/>
  <c r="F1541" i="13"/>
  <c r="G1541" i="13"/>
  <c r="H1541" i="13"/>
  <c r="A1542" i="13"/>
  <c r="K1545" i="14"/>
  <c r="B1542" i="13"/>
  <c r="C1626" i="1"/>
  <c r="A1626" i="1"/>
  <c r="L1545" i="14"/>
  <c r="C1542" i="13"/>
  <c r="D1542" i="13"/>
  <c r="E1542" i="13"/>
  <c r="F1542" i="13"/>
  <c r="G1542" i="13"/>
  <c r="H1542" i="13"/>
  <c r="A743" i="9"/>
  <c r="B743" i="9"/>
  <c r="C743" i="9"/>
  <c r="D743" i="9"/>
  <c r="E743" i="9"/>
  <c r="F743" i="9"/>
  <c r="G743" i="9"/>
  <c r="H743" i="9"/>
  <c r="I743" i="9"/>
  <c r="J743" i="9"/>
  <c r="K743" i="9"/>
  <c r="L743" i="9"/>
  <c r="M743" i="9"/>
  <c r="N743" i="9"/>
  <c r="O743" i="9"/>
  <c r="P743" i="9"/>
  <c r="Q743" i="9"/>
  <c r="R743" i="9"/>
  <c r="S743" i="9"/>
  <c r="T743" i="9"/>
  <c r="U743" i="9"/>
  <c r="A744" i="9"/>
  <c r="B744" i="9"/>
  <c r="C744" i="9"/>
  <c r="D744" i="9"/>
  <c r="E744" i="9"/>
  <c r="F744" i="9"/>
  <c r="G744" i="9"/>
  <c r="H744" i="9"/>
  <c r="I744" i="9"/>
  <c r="J744" i="9"/>
  <c r="K744" i="9"/>
  <c r="L744" i="9"/>
  <c r="M744" i="9"/>
  <c r="N744" i="9"/>
  <c r="O744" i="9"/>
  <c r="P744" i="9"/>
  <c r="Q744" i="9"/>
  <c r="R744" i="9"/>
  <c r="S744" i="9"/>
  <c r="T744" i="9"/>
  <c r="U744" i="9"/>
  <c r="A745" i="9"/>
  <c r="B745" i="9"/>
  <c r="C745" i="9"/>
  <c r="D745" i="9"/>
  <c r="E745" i="9"/>
  <c r="F745" i="9"/>
  <c r="G745" i="9"/>
  <c r="H745" i="9"/>
  <c r="I745" i="9"/>
  <c r="J745" i="9"/>
  <c r="K745" i="9"/>
  <c r="L745" i="9"/>
  <c r="M745" i="9"/>
  <c r="N745" i="9"/>
  <c r="O745" i="9"/>
  <c r="P745" i="9"/>
  <c r="Q745" i="9"/>
  <c r="R745" i="9"/>
  <c r="S745" i="9"/>
  <c r="T745" i="9"/>
  <c r="U745" i="9"/>
  <c r="A746" i="9"/>
  <c r="B746" i="9"/>
  <c r="C746" i="9"/>
  <c r="D746" i="9"/>
  <c r="E746" i="9"/>
  <c r="F746" i="9"/>
  <c r="G746" i="9"/>
  <c r="H746" i="9"/>
  <c r="I746" i="9"/>
  <c r="J746" i="9"/>
  <c r="K746" i="9"/>
  <c r="L746" i="9"/>
  <c r="M746" i="9"/>
  <c r="N746" i="9"/>
  <c r="O746" i="9"/>
  <c r="P746" i="9"/>
  <c r="Q746" i="9"/>
  <c r="R746" i="9"/>
  <c r="S746" i="9"/>
  <c r="T746" i="9"/>
  <c r="U746" i="9"/>
  <c r="A747" i="9"/>
  <c r="B747" i="9"/>
  <c r="C747" i="9"/>
  <c r="D747" i="9"/>
  <c r="E747" i="9"/>
  <c r="F747" i="9"/>
  <c r="G747" i="9"/>
  <c r="H747" i="9"/>
  <c r="I747" i="9"/>
  <c r="J747" i="9"/>
  <c r="K747" i="9"/>
  <c r="L747" i="9"/>
  <c r="M747" i="9"/>
  <c r="N747" i="9"/>
  <c r="O747" i="9"/>
  <c r="P747" i="9"/>
  <c r="Q747" i="9"/>
  <c r="R747" i="9"/>
  <c r="S747" i="9"/>
  <c r="T747" i="9"/>
  <c r="U747" i="9"/>
  <c r="A748" i="9"/>
  <c r="B748" i="9"/>
  <c r="C748" i="9"/>
  <c r="D748" i="9"/>
  <c r="E748" i="9"/>
  <c r="F748" i="9"/>
  <c r="G748" i="9"/>
  <c r="H748" i="9"/>
  <c r="I748" i="9"/>
  <c r="J748" i="9"/>
  <c r="K748" i="9"/>
  <c r="L748" i="9"/>
  <c r="M748" i="9"/>
  <c r="N748" i="9"/>
  <c r="O748" i="9"/>
  <c r="P748" i="9"/>
  <c r="Q748" i="9"/>
  <c r="R748" i="9"/>
  <c r="S748" i="9"/>
  <c r="T748" i="9"/>
  <c r="U748" i="9"/>
  <c r="A749" i="9"/>
  <c r="B749" i="9"/>
  <c r="C749" i="9"/>
  <c r="D749" i="9"/>
  <c r="E749" i="9"/>
  <c r="F749" i="9"/>
  <c r="G749" i="9"/>
  <c r="H749" i="9"/>
  <c r="I749" i="9"/>
  <c r="J749" i="9"/>
  <c r="K749" i="9"/>
  <c r="L749" i="9"/>
  <c r="M749" i="9"/>
  <c r="N749" i="9"/>
  <c r="O749" i="9"/>
  <c r="P749" i="9"/>
  <c r="Q749" i="9"/>
  <c r="R749" i="9"/>
  <c r="S749" i="9"/>
  <c r="T749" i="9"/>
  <c r="U749" i="9"/>
  <c r="A750" i="9"/>
  <c r="B750" i="9"/>
  <c r="C750" i="9"/>
  <c r="D750" i="9"/>
  <c r="E750" i="9"/>
  <c r="F750" i="9"/>
  <c r="G750" i="9"/>
  <c r="H750" i="9"/>
  <c r="I750" i="9"/>
  <c r="J750" i="9"/>
  <c r="K750" i="9"/>
  <c r="L750" i="9"/>
  <c r="M750" i="9"/>
  <c r="N750" i="9"/>
  <c r="O750" i="9"/>
  <c r="P750" i="9"/>
  <c r="Q750" i="9"/>
  <c r="R750" i="9"/>
  <c r="S750" i="9"/>
  <c r="T750" i="9"/>
  <c r="U750" i="9"/>
  <c r="A751" i="9"/>
  <c r="B751" i="9"/>
  <c r="C751" i="9"/>
  <c r="D751" i="9"/>
  <c r="E751" i="9"/>
  <c r="F751" i="9"/>
  <c r="G751" i="9"/>
  <c r="H751" i="9"/>
  <c r="I751" i="9"/>
  <c r="J751" i="9"/>
  <c r="K751" i="9"/>
  <c r="L751" i="9"/>
  <c r="M751" i="9"/>
  <c r="N751" i="9"/>
  <c r="O751" i="9"/>
  <c r="P751" i="9"/>
  <c r="Q751" i="9"/>
  <c r="R751" i="9"/>
  <c r="S751" i="9"/>
  <c r="T751" i="9"/>
  <c r="U751" i="9"/>
  <c r="A752" i="9"/>
  <c r="B752" i="9"/>
  <c r="C752" i="9"/>
  <c r="D752" i="9"/>
  <c r="E752" i="9"/>
  <c r="F752" i="9"/>
  <c r="G752" i="9"/>
  <c r="H752" i="9"/>
  <c r="I752" i="9"/>
  <c r="J752" i="9"/>
  <c r="K752" i="9"/>
  <c r="L752" i="9"/>
  <c r="M752" i="9"/>
  <c r="N752" i="9"/>
  <c r="O752" i="9"/>
  <c r="P752" i="9"/>
  <c r="Q752" i="9"/>
  <c r="R752" i="9"/>
  <c r="S752" i="9"/>
  <c r="T752" i="9"/>
  <c r="U752" i="9"/>
  <c r="A753" i="9"/>
  <c r="B753" i="9"/>
  <c r="C753" i="9"/>
  <c r="D753" i="9"/>
  <c r="E753" i="9"/>
  <c r="F753" i="9"/>
  <c r="G753" i="9"/>
  <c r="H753" i="9"/>
  <c r="I753" i="9"/>
  <c r="J753" i="9"/>
  <c r="K753" i="9"/>
  <c r="L753" i="9"/>
  <c r="M753" i="9"/>
  <c r="N753" i="9"/>
  <c r="O753" i="9"/>
  <c r="P753" i="9"/>
  <c r="Q753" i="9"/>
  <c r="R753" i="9"/>
  <c r="S753" i="9"/>
  <c r="T753" i="9"/>
  <c r="U753" i="9"/>
  <c r="A754" i="9"/>
  <c r="B754" i="9"/>
  <c r="C754" i="9"/>
  <c r="D754" i="9"/>
  <c r="E754" i="9"/>
  <c r="F754" i="9"/>
  <c r="G754" i="9"/>
  <c r="H754" i="9"/>
  <c r="I754" i="9"/>
  <c r="J754" i="9"/>
  <c r="K754" i="9"/>
  <c r="L754" i="9"/>
  <c r="M754" i="9"/>
  <c r="N754" i="9"/>
  <c r="O754" i="9"/>
  <c r="P754" i="9"/>
  <c r="Q754" i="9"/>
  <c r="R754" i="9"/>
  <c r="S754" i="9"/>
  <c r="T754" i="9"/>
  <c r="U754" i="9"/>
  <c r="A755" i="9"/>
  <c r="B755" i="9"/>
  <c r="C755" i="9"/>
  <c r="D755" i="9"/>
  <c r="E755" i="9"/>
  <c r="F755" i="9"/>
  <c r="G755" i="9"/>
  <c r="H755" i="9"/>
  <c r="I755" i="9"/>
  <c r="J755" i="9"/>
  <c r="K755" i="9"/>
  <c r="L755" i="9"/>
  <c r="M755" i="9"/>
  <c r="N755" i="9"/>
  <c r="O755" i="9"/>
  <c r="P755" i="9"/>
  <c r="Q755" i="9"/>
  <c r="R755" i="9"/>
  <c r="S755" i="9"/>
  <c r="T755" i="9"/>
  <c r="U755" i="9"/>
  <c r="A756" i="9"/>
  <c r="B756" i="9"/>
  <c r="C756" i="9"/>
  <c r="D756" i="9"/>
  <c r="E756" i="9"/>
  <c r="F756" i="9"/>
  <c r="G756" i="9"/>
  <c r="H756" i="9"/>
  <c r="I756" i="9"/>
  <c r="J756" i="9"/>
  <c r="K756" i="9"/>
  <c r="L756" i="9"/>
  <c r="M756" i="9"/>
  <c r="N756" i="9"/>
  <c r="O756" i="9"/>
  <c r="P756" i="9"/>
  <c r="Q756" i="9"/>
  <c r="R756" i="9"/>
  <c r="S756" i="9"/>
  <c r="T756" i="9"/>
  <c r="U756" i="9"/>
  <c r="A757" i="9"/>
  <c r="B757" i="9"/>
  <c r="C757" i="9"/>
  <c r="D757" i="9"/>
  <c r="E757" i="9"/>
  <c r="F757" i="9"/>
  <c r="G757" i="9"/>
  <c r="H757" i="9"/>
  <c r="I757" i="9"/>
  <c r="J757" i="9"/>
  <c r="K757" i="9"/>
  <c r="L757" i="9"/>
  <c r="M757" i="9"/>
  <c r="N757" i="9"/>
  <c r="O757" i="9"/>
  <c r="P757" i="9"/>
  <c r="Q757" i="9"/>
  <c r="R757" i="9"/>
  <c r="S757" i="9"/>
  <c r="T757" i="9"/>
  <c r="U757" i="9"/>
  <c r="A192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A193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A194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A195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A196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A197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A198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A199" i="9"/>
  <c r="B199" i="9"/>
  <c r="C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A200" i="9"/>
  <c r="B200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A201" i="9"/>
  <c r="B201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A202" i="9"/>
  <c r="B202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A203" i="9"/>
  <c r="B203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A204" i="9"/>
  <c r="B204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A205" i="9"/>
  <c r="B205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A206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A207" i="9"/>
  <c r="B207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A208" i="9"/>
  <c r="B208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A209" i="9"/>
  <c r="B209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A210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A211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A212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A213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A214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A215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A216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A217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A218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A219" i="9"/>
  <c r="B219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A220" i="9"/>
  <c r="B220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A221" i="9"/>
  <c r="B221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A222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A223" i="9"/>
  <c r="B223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A224" i="9"/>
  <c r="B224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A225" i="9"/>
  <c r="B225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A226" i="9"/>
  <c r="B226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A227" i="9"/>
  <c r="B227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A228" i="9"/>
  <c r="B228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A229" i="9"/>
  <c r="B229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A230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A231" i="9"/>
  <c r="B231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A232" i="9"/>
  <c r="B232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A233" i="9"/>
  <c r="B233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A234" i="9"/>
  <c r="B234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A235" i="9"/>
  <c r="B235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A236" i="9"/>
  <c r="B236" i="9"/>
  <c r="C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A237" i="9"/>
  <c r="B237" i="9"/>
  <c r="C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A238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A239" i="9"/>
  <c r="B239" i="9"/>
  <c r="C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A240" i="9"/>
  <c r="B240" i="9"/>
  <c r="C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A241" i="9"/>
  <c r="B241" i="9"/>
  <c r="C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A242" i="9"/>
  <c r="B242" i="9"/>
  <c r="C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A243" i="9"/>
  <c r="B243" i="9"/>
  <c r="C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A244" i="9"/>
  <c r="B244" i="9"/>
  <c r="C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A245" i="9"/>
  <c r="B245" i="9"/>
  <c r="C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A246" i="9"/>
  <c r="B246" i="9"/>
  <c r="C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A247" i="9"/>
  <c r="B247" i="9"/>
  <c r="C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A248" i="9"/>
  <c r="B248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A249" i="9"/>
  <c r="B249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A250" i="9"/>
  <c r="B250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A251" i="9"/>
  <c r="B251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A252" i="9"/>
  <c r="B252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A253" i="9"/>
  <c r="B253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A254" i="9"/>
  <c r="B254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A255" i="9"/>
  <c r="B255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A256" i="9"/>
  <c r="B256" i="9"/>
  <c r="C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A257" i="9"/>
  <c r="B257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A258" i="9"/>
  <c r="B258" i="9"/>
  <c r="C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A259" i="9"/>
  <c r="B259" i="9"/>
  <c r="C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U259" i="9"/>
  <c r="A260" i="9"/>
  <c r="B260" i="9"/>
  <c r="C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A261" i="9"/>
  <c r="B261" i="9"/>
  <c r="C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A262" i="9"/>
  <c r="B262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A263" i="9"/>
  <c r="B263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U263" i="9"/>
  <c r="A264" i="9"/>
  <c r="B264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A265" i="9"/>
  <c r="B265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U265" i="9"/>
  <c r="A266" i="9"/>
  <c r="B266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A267" i="9"/>
  <c r="B267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U267" i="9"/>
  <c r="A268" i="9"/>
  <c r="B268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A269" i="9"/>
  <c r="B269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U269" i="9"/>
  <c r="A270" i="9"/>
  <c r="B270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U270" i="9"/>
  <c r="A271" i="9"/>
  <c r="B271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A272" i="9"/>
  <c r="B272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A273" i="9"/>
  <c r="B273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U273" i="9"/>
  <c r="A274" i="9"/>
  <c r="B274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U274" i="9"/>
  <c r="A275" i="9"/>
  <c r="B275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U275" i="9"/>
  <c r="A276" i="9"/>
  <c r="B276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U276" i="9"/>
  <c r="A277" i="9"/>
  <c r="B277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U277" i="9"/>
  <c r="A278" i="9"/>
  <c r="B278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A279" i="9"/>
  <c r="B279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U279" i="9"/>
  <c r="A280" i="9"/>
  <c r="B280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U280" i="9"/>
  <c r="A281" i="9"/>
  <c r="B281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U281" i="9"/>
  <c r="A282" i="9"/>
  <c r="B282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U282" i="9"/>
  <c r="A283" i="9"/>
  <c r="B283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U283" i="9"/>
  <c r="A284" i="9"/>
  <c r="B284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U284" i="9"/>
  <c r="A285" i="9"/>
  <c r="B285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U285" i="9"/>
  <c r="A286" i="9"/>
  <c r="B286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U286" i="9"/>
  <c r="A287" i="9"/>
  <c r="B287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U287" i="9"/>
  <c r="A288" i="9"/>
  <c r="B288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U288" i="9"/>
  <c r="A289" i="9"/>
  <c r="B289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U289" i="9"/>
  <c r="A290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A291" i="9"/>
  <c r="B291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U291" i="9"/>
  <c r="A292" i="9"/>
  <c r="B292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A293" i="9"/>
  <c r="B293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U293" i="9"/>
  <c r="A294" i="9"/>
  <c r="B294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U294" i="9"/>
  <c r="A295" i="9"/>
  <c r="B295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U295" i="9"/>
  <c r="A296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U296" i="9"/>
  <c r="A297" i="9"/>
  <c r="B297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U297" i="9"/>
  <c r="A298" i="9"/>
  <c r="B298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U298" i="9"/>
  <c r="A299" i="9"/>
  <c r="B299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U299" i="9"/>
  <c r="A300" i="9"/>
  <c r="B300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U300" i="9"/>
  <c r="A301" i="9"/>
  <c r="B301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U301" i="9"/>
  <c r="A302" i="9"/>
  <c r="B302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U302" i="9"/>
  <c r="A303" i="9"/>
  <c r="B303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U303" i="9"/>
  <c r="A304" i="9"/>
  <c r="B304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U304" i="9"/>
  <c r="A305" i="9"/>
  <c r="B305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U305" i="9"/>
  <c r="A306" i="9"/>
  <c r="B306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U306" i="9"/>
  <c r="A307" i="9"/>
  <c r="B307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U307" i="9"/>
  <c r="A308" i="9"/>
  <c r="B308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U308" i="9"/>
  <c r="A309" i="9"/>
  <c r="B309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U309" i="9"/>
  <c r="A310" i="9"/>
  <c r="B310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U310" i="9"/>
  <c r="A311" i="9"/>
  <c r="B311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U311" i="9"/>
  <c r="A312" i="9"/>
  <c r="B312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U312" i="9"/>
  <c r="A313" i="9"/>
  <c r="B313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U313" i="9"/>
  <c r="A314" i="9"/>
  <c r="B314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U314" i="9"/>
  <c r="A315" i="9"/>
  <c r="B315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U315" i="9"/>
  <c r="A316" i="9"/>
  <c r="B316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U316" i="9"/>
  <c r="A317" i="9"/>
  <c r="B317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U317" i="9"/>
  <c r="A318" i="9"/>
  <c r="B318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U318" i="9"/>
  <c r="A319" i="9"/>
  <c r="B319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U319" i="9"/>
  <c r="A320" i="9"/>
  <c r="B320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U320" i="9"/>
  <c r="A321" i="9"/>
  <c r="B321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U321" i="9"/>
  <c r="A322" i="9"/>
  <c r="B322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U322" i="9"/>
  <c r="A323" i="9"/>
  <c r="B323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U323" i="9"/>
  <c r="A324" i="9"/>
  <c r="B324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U324" i="9"/>
  <c r="A325" i="9"/>
  <c r="B325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U325" i="9"/>
  <c r="A326" i="9"/>
  <c r="B326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U326" i="9"/>
  <c r="A327" i="9"/>
  <c r="B327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U327" i="9"/>
  <c r="A328" i="9"/>
  <c r="B328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U328" i="9"/>
  <c r="A329" i="9"/>
  <c r="B329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U329" i="9"/>
  <c r="A330" i="9"/>
  <c r="B330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U330" i="9"/>
  <c r="A331" i="9"/>
  <c r="B331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U331" i="9"/>
  <c r="A332" i="9"/>
  <c r="B332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U332" i="9"/>
  <c r="A333" i="9"/>
  <c r="B333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U333" i="9"/>
  <c r="A334" i="9"/>
  <c r="B334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U334" i="9"/>
  <c r="A335" i="9"/>
  <c r="B335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U335" i="9"/>
  <c r="A336" i="9"/>
  <c r="B336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U336" i="9"/>
  <c r="A337" i="9"/>
  <c r="B337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U337" i="9"/>
  <c r="A338" i="9"/>
  <c r="B338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U338" i="9"/>
  <c r="A339" i="9"/>
  <c r="B339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U339" i="9"/>
  <c r="A340" i="9"/>
  <c r="B340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U340" i="9"/>
  <c r="A341" i="9"/>
  <c r="B341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U341" i="9"/>
  <c r="A342" i="9"/>
  <c r="B342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U342" i="9"/>
  <c r="A343" i="9"/>
  <c r="B343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U343" i="9"/>
  <c r="A344" i="9"/>
  <c r="B344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U344" i="9"/>
  <c r="A345" i="9"/>
  <c r="B345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U345" i="9"/>
  <c r="A346" i="9"/>
  <c r="B346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U346" i="9"/>
  <c r="A347" i="9"/>
  <c r="B347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U347" i="9"/>
  <c r="A348" i="9"/>
  <c r="B348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U348" i="9"/>
  <c r="A349" i="9"/>
  <c r="B349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U349" i="9"/>
  <c r="A350" i="9"/>
  <c r="B350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A351" i="9"/>
  <c r="B351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U351" i="9"/>
  <c r="A352" i="9"/>
  <c r="B352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U352" i="9"/>
  <c r="A353" i="9"/>
  <c r="B353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U353" i="9"/>
  <c r="A354" i="9"/>
  <c r="B354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U354" i="9"/>
  <c r="A355" i="9"/>
  <c r="B355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U355" i="9"/>
  <c r="A356" i="9"/>
  <c r="B356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U356" i="9"/>
  <c r="A357" i="9"/>
  <c r="B357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U357" i="9"/>
  <c r="A358" i="9"/>
  <c r="B358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U358" i="9"/>
  <c r="A359" i="9"/>
  <c r="B359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U359" i="9"/>
  <c r="A360" i="9"/>
  <c r="B360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U360" i="9"/>
  <c r="A361" i="9"/>
  <c r="B361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U361" i="9"/>
  <c r="A362" i="9"/>
  <c r="B362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U362" i="9"/>
  <c r="A363" i="9"/>
  <c r="B363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U363" i="9"/>
  <c r="A364" i="9"/>
  <c r="B364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U364" i="9"/>
  <c r="A365" i="9"/>
  <c r="B365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U365" i="9"/>
  <c r="A366" i="9"/>
  <c r="B366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U366" i="9"/>
  <c r="A367" i="9"/>
  <c r="B367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U367" i="9"/>
  <c r="A368" i="9"/>
  <c r="B368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U368" i="9"/>
  <c r="A369" i="9"/>
  <c r="B369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U369" i="9"/>
  <c r="A370" i="9"/>
  <c r="B370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U370" i="9"/>
  <c r="A371" i="9"/>
  <c r="B371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U371" i="9"/>
  <c r="A372" i="9"/>
  <c r="B372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U372" i="9"/>
  <c r="A373" i="9"/>
  <c r="B373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U373" i="9"/>
  <c r="A374" i="9"/>
  <c r="B374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U374" i="9"/>
  <c r="A375" i="9"/>
  <c r="B375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U375" i="9"/>
  <c r="A376" i="9"/>
  <c r="B376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U376" i="9"/>
  <c r="A377" i="9"/>
  <c r="B377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U377" i="9"/>
  <c r="A378" i="9"/>
  <c r="B378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U378" i="9"/>
  <c r="A379" i="9"/>
  <c r="B379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U379" i="9"/>
  <c r="A380" i="9"/>
  <c r="B380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U380" i="9"/>
  <c r="A381" i="9"/>
  <c r="B381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U381" i="9"/>
  <c r="A382" i="9"/>
  <c r="B382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U382" i="9"/>
  <c r="A383" i="9"/>
  <c r="B383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U383" i="9"/>
  <c r="A384" i="9"/>
  <c r="B384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U384" i="9"/>
  <c r="A385" i="9"/>
  <c r="B385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U385" i="9"/>
  <c r="A386" i="9"/>
  <c r="B386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U386" i="9"/>
  <c r="A387" i="9"/>
  <c r="B387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U387" i="9"/>
  <c r="A388" i="9"/>
  <c r="B388" i="9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U388" i="9"/>
  <c r="A389" i="9"/>
  <c r="B389" i="9"/>
  <c r="C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T389" i="9"/>
  <c r="U389" i="9"/>
  <c r="A390" i="9"/>
  <c r="B390" i="9"/>
  <c r="C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U390" i="9"/>
  <c r="A391" i="9"/>
  <c r="B391" i="9"/>
  <c r="C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T391" i="9"/>
  <c r="U391" i="9"/>
  <c r="A392" i="9"/>
  <c r="B392" i="9"/>
  <c r="C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U392" i="9"/>
  <c r="A393" i="9"/>
  <c r="B393" i="9"/>
  <c r="C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T393" i="9"/>
  <c r="U393" i="9"/>
  <c r="A394" i="9"/>
  <c r="B394" i="9"/>
  <c r="C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U394" i="9"/>
  <c r="A395" i="9"/>
  <c r="B395" i="9"/>
  <c r="C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T395" i="9"/>
  <c r="U395" i="9"/>
  <c r="A396" i="9"/>
  <c r="B396" i="9"/>
  <c r="C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S396" i="9"/>
  <c r="T396" i="9"/>
  <c r="U396" i="9"/>
  <c r="A397" i="9"/>
  <c r="B397" i="9"/>
  <c r="C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T397" i="9"/>
  <c r="U397" i="9"/>
  <c r="A398" i="9"/>
  <c r="B398" i="9"/>
  <c r="C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S398" i="9"/>
  <c r="T398" i="9"/>
  <c r="U398" i="9"/>
  <c r="A399" i="9"/>
  <c r="B399" i="9"/>
  <c r="C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T399" i="9"/>
  <c r="U399" i="9"/>
  <c r="A400" i="9"/>
  <c r="B400" i="9"/>
  <c r="C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S400" i="9"/>
  <c r="T400" i="9"/>
  <c r="U400" i="9"/>
  <c r="A401" i="9"/>
  <c r="B401" i="9"/>
  <c r="C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T401" i="9"/>
  <c r="U401" i="9"/>
  <c r="A402" i="9"/>
  <c r="B402" i="9"/>
  <c r="C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S402" i="9"/>
  <c r="T402" i="9"/>
  <c r="U402" i="9"/>
  <c r="A403" i="9"/>
  <c r="B403" i="9"/>
  <c r="C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T403" i="9"/>
  <c r="U403" i="9"/>
  <c r="A404" i="9"/>
  <c r="B404" i="9"/>
  <c r="C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P404" i="9"/>
  <c r="Q404" i="9"/>
  <c r="R404" i="9"/>
  <c r="S404" i="9"/>
  <c r="T404" i="9"/>
  <c r="U404" i="9"/>
  <c r="A405" i="9"/>
  <c r="B405" i="9"/>
  <c r="C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T405" i="9"/>
  <c r="U405" i="9"/>
  <c r="A406" i="9"/>
  <c r="B406" i="9"/>
  <c r="C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S406" i="9"/>
  <c r="T406" i="9"/>
  <c r="U406" i="9"/>
  <c r="A407" i="9"/>
  <c r="B407" i="9"/>
  <c r="C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T407" i="9"/>
  <c r="U407" i="9"/>
  <c r="A408" i="9"/>
  <c r="B408" i="9"/>
  <c r="C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S408" i="9"/>
  <c r="T408" i="9"/>
  <c r="U408" i="9"/>
  <c r="A409" i="9"/>
  <c r="B409" i="9"/>
  <c r="C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T409" i="9"/>
  <c r="U409" i="9"/>
  <c r="A410" i="9"/>
  <c r="B410" i="9"/>
  <c r="C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S410" i="9"/>
  <c r="T410" i="9"/>
  <c r="U410" i="9"/>
  <c r="A411" i="9"/>
  <c r="B411" i="9"/>
  <c r="C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T411" i="9"/>
  <c r="U411" i="9"/>
  <c r="A412" i="9"/>
  <c r="B412" i="9"/>
  <c r="C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S412" i="9"/>
  <c r="T412" i="9"/>
  <c r="U412" i="9"/>
  <c r="A413" i="9"/>
  <c r="B413" i="9"/>
  <c r="C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T413" i="9"/>
  <c r="U413" i="9"/>
  <c r="A414" i="9"/>
  <c r="B414" i="9"/>
  <c r="C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S414" i="9"/>
  <c r="T414" i="9"/>
  <c r="U414" i="9"/>
  <c r="A415" i="9"/>
  <c r="B415" i="9"/>
  <c r="C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T415" i="9"/>
  <c r="U415" i="9"/>
  <c r="A416" i="9"/>
  <c r="B416" i="9"/>
  <c r="C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S416" i="9"/>
  <c r="T416" i="9"/>
  <c r="U416" i="9"/>
  <c r="A417" i="9"/>
  <c r="B417" i="9"/>
  <c r="C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T417" i="9"/>
  <c r="U417" i="9"/>
  <c r="A418" i="9"/>
  <c r="B418" i="9"/>
  <c r="C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S418" i="9"/>
  <c r="T418" i="9"/>
  <c r="U418" i="9"/>
  <c r="A419" i="9"/>
  <c r="B419" i="9"/>
  <c r="C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T419" i="9"/>
  <c r="U419" i="9"/>
  <c r="A420" i="9"/>
  <c r="B420" i="9"/>
  <c r="C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S420" i="9"/>
  <c r="T420" i="9"/>
  <c r="U420" i="9"/>
  <c r="A421" i="9"/>
  <c r="B421" i="9"/>
  <c r="C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T421" i="9"/>
  <c r="U421" i="9"/>
  <c r="A422" i="9"/>
  <c r="B422" i="9"/>
  <c r="C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S422" i="9"/>
  <c r="T422" i="9"/>
  <c r="U422" i="9"/>
  <c r="A423" i="9"/>
  <c r="B423" i="9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T423" i="9"/>
  <c r="U423" i="9"/>
  <c r="A424" i="9"/>
  <c r="B424" i="9"/>
  <c r="C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S424" i="9"/>
  <c r="T424" i="9"/>
  <c r="U424" i="9"/>
  <c r="A425" i="9"/>
  <c r="B425" i="9"/>
  <c r="C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T425" i="9"/>
  <c r="U425" i="9"/>
  <c r="A426" i="9"/>
  <c r="B426" i="9"/>
  <c r="C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S426" i="9"/>
  <c r="T426" i="9"/>
  <c r="U426" i="9"/>
  <c r="A427" i="9"/>
  <c r="B427" i="9"/>
  <c r="C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T427" i="9"/>
  <c r="U427" i="9"/>
  <c r="A428" i="9"/>
  <c r="B428" i="9"/>
  <c r="C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P428" i="9"/>
  <c r="Q428" i="9"/>
  <c r="R428" i="9"/>
  <c r="S428" i="9"/>
  <c r="T428" i="9"/>
  <c r="U428" i="9"/>
  <c r="A429" i="9"/>
  <c r="B429" i="9"/>
  <c r="C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T429" i="9"/>
  <c r="U429" i="9"/>
  <c r="A430" i="9"/>
  <c r="B430" i="9"/>
  <c r="C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P430" i="9"/>
  <c r="Q430" i="9"/>
  <c r="R430" i="9"/>
  <c r="S430" i="9"/>
  <c r="T430" i="9"/>
  <c r="U430" i="9"/>
  <c r="A431" i="9"/>
  <c r="B431" i="9"/>
  <c r="C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T431" i="9"/>
  <c r="U431" i="9"/>
  <c r="A432" i="9"/>
  <c r="B432" i="9"/>
  <c r="C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P432" i="9"/>
  <c r="Q432" i="9"/>
  <c r="R432" i="9"/>
  <c r="S432" i="9"/>
  <c r="T432" i="9"/>
  <c r="U432" i="9"/>
  <c r="A433" i="9"/>
  <c r="B433" i="9"/>
  <c r="C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T433" i="9"/>
  <c r="U433" i="9"/>
  <c r="A434" i="9"/>
  <c r="B434" i="9"/>
  <c r="C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P434" i="9"/>
  <c r="Q434" i="9"/>
  <c r="R434" i="9"/>
  <c r="S434" i="9"/>
  <c r="T434" i="9"/>
  <c r="U434" i="9"/>
  <c r="A435" i="9"/>
  <c r="B435" i="9"/>
  <c r="C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T435" i="9"/>
  <c r="U435" i="9"/>
  <c r="A436" i="9"/>
  <c r="B436" i="9"/>
  <c r="C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P436" i="9"/>
  <c r="Q436" i="9"/>
  <c r="R436" i="9"/>
  <c r="S436" i="9"/>
  <c r="T436" i="9"/>
  <c r="U436" i="9"/>
  <c r="A437" i="9"/>
  <c r="B437" i="9"/>
  <c r="C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T437" i="9"/>
  <c r="U437" i="9"/>
  <c r="A438" i="9"/>
  <c r="B438" i="9"/>
  <c r="C438" i="9"/>
  <c r="D438" i="9"/>
  <c r="E438" i="9"/>
  <c r="F438" i="9"/>
  <c r="G438" i="9"/>
  <c r="H438" i="9"/>
  <c r="I438" i="9"/>
  <c r="J438" i="9"/>
  <c r="K438" i="9"/>
  <c r="L438" i="9"/>
  <c r="M438" i="9"/>
  <c r="N438" i="9"/>
  <c r="O438" i="9"/>
  <c r="P438" i="9"/>
  <c r="Q438" i="9"/>
  <c r="R438" i="9"/>
  <c r="S438" i="9"/>
  <c r="T438" i="9"/>
  <c r="U438" i="9"/>
  <c r="A439" i="9"/>
  <c r="B439" i="9"/>
  <c r="C439" i="9"/>
  <c r="D439" i="9"/>
  <c r="E439" i="9"/>
  <c r="F439" i="9"/>
  <c r="G439" i="9"/>
  <c r="H439" i="9"/>
  <c r="I439" i="9"/>
  <c r="J439" i="9"/>
  <c r="K439" i="9"/>
  <c r="L439" i="9"/>
  <c r="M439" i="9"/>
  <c r="N439" i="9"/>
  <c r="O439" i="9"/>
  <c r="P439" i="9"/>
  <c r="Q439" i="9"/>
  <c r="R439" i="9"/>
  <c r="S439" i="9"/>
  <c r="T439" i="9"/>
  <c r="U439" i="9"/>
  <c r="A440" i="9"/>
  <c r="B440" i="9"/>
  <c r="C440" i="9"/>
  <c r="D440" i="9"/>
  <c r="E440" i="9"/>
  <c r="F440" i="9"/>
  <c r="G440" i="9"/>
  <c r="H440" i="9"/>
  <c r="I440" i="9"/>
  <c r="J440" i="9"/>
  <c r="K440" i="9"/>
  <c r="L440" i="9"/>
  <c r="M440" i="9"/>
  <c r="N440" i="9"/>
  <c r="O440" i="9"/>
  <c r="P440" i="9"/>
  <c r="Q440" i="9"/>
  <c r="R440" i="9"/>
  <c r="S440" i="9"/>
  <c r="T440" i="9"/>
  <c r="U440" i="9"/>
  <c r="A441" i="9"/>
  <c r="B441" i="9"/>
  <c r="C441" i="9"/>
  <c r="D441" i="9"/>
  <c r="E441" i="9"/>
  <c r="F441" i="9"/>
  <c r="G441" i="9"/>
  <c r="H441" i="9"/>
  <c r="I441" i="9"/>
  <c r="J441" i="9"/>
  <c r="K441" i="9"/>
  <c r="L441" i="9"/>
  <c r="M441" i="9"/>
  <c r="N441" i="9"/>
  <c r="O441" i="9"/>
  <c r="P441" i="9"/>
  <c r="Q441" i="9"/>
  <c r="R441" i="9"/>
  <c r="S441" i="9"/>
  <c r="T441" i="9"/>
  <c r="U441" i="9"/>
  <c r="A442" i="9"/>
  <c r="B442" i="9"/>
  <c r="C442" i="9"/>
  <c r="D442" i="9"/>
  <c r="E442" i="9"/>
  <c r="F442" i="9"/>
  <c r="G442" i="9"/>
  <c r="H442" i="9"/>
  <c r="I442" i="9"/>
  <c r="J442" i="9"/>
  <c r="K442" i="9"/>
  <c r="L442" i="9"/>
  <c r="M442" i="9"/>
  <c r="N442" i="9"/>
  <c r="O442" i="9"/>
  <c r="P442" i="9"/>
  <c r="Q442" i="9"/>
  <c r="R442" i="9"/>
  <c r="S442" i="9"/>
  <c r="T442" i="9"/>
  <c r="U442" i="9"/>
  <c r="A443" i="9"/>
  <c r="B443" i="9"/>
  <c r="C443" i="9"/>
  <c r="D443" i="9"/>
  <c r="E443" i="9"/>
  <c r="F443" i="9"/>
  <c r="G443" i="9"/>
  <c r="H443" i="9"/>
  <c r="I443" i="9"/>
  <c r="J443" i="9"/>
  <c r="K443" i="9"/>
  <c r="L443" i="9"/>
  <c r="M443" i="9"/>
  <c r="N443" i="9"/>
  <c r="O443" i="9"/>
  <c r="P443" i="9"/>
  <c r="Q443" i="9"/>
  <c r="R443" i="9"/>
  <c r="S443" i="9"/>
  <c r="T443" i="9"/>
  <c r="U443" i="9"/>
  <c r="A444" i="9"/>
  <c r="B444" i="9"/>
  <c r="C444" i="9"/>
  <c r="D444" i="9"/>
  <c r="E444" i="9"/>
  <c r="F444" i="9"/>
  <c r="G444" i="9"/>
  <c r="H444" i="9"/>
  <c r="I444" i="9"/>
  <c r="J444" i="9"/>
  <c r="K444" i="9"/>
  <c r="L444" i="9"/>
  <c r="M444" i="9"/>
  <c r="N444" i="9"/>
  <c r="O444" i="9"/>
  <c r="P444" i="9"/>
  <c r="Q444" i="9"/>
  <c r="R444" i="9"/>
  <c r="S444" i="9"/>
  <c r="T444" i="9"/>
  <c r="U444" i="9"/>
  <c r="A445" i="9"/>
  <c r="B445" i="9"/>
  <c r="C445" i="9"/>
  <c r="D445" i="9"/>
  <c r="E445" i="9"/>
  <c r="F445" i="9"/>
  <c r="G445" i="9"/>
  <c r="H445" i="9"/>
  <c r="I445" i="9"/>
  <c r="J445" i="9"/>
  <c r="K445" i="9"/>
  <c r="L445" i="9"/>
  <c r="M445" i="9"/>
  <c r="N445" i="9"/>
  <c r="O445" i="9"/>
  <c r="P445" i="9"/>
  <c r="Q445" i="9"/>
  <c r="R445" i="9"/>
  <c r="S445" i="9"/>
  <c r="T445" i="9"/>
  <c r="U445" i="9"/>
  <c r="A446" i="9"/>
  <c r="B446" i="9"/>
  <c r="C446" i="9"/>
  <c r="D446" i="9"/>
  <c r="E446" i="9"/>
  <c r="F446" i="9"/>
  <c r="G446" i="9"/>
  <c r="H446" i="9"/>
  <c r="I446" i="9"/>
  <c r="J446" i="9"/>
  <c r="K446" i="9"/>
  <c r="L446" i="9"/>
  <c r="M446" i="9"/>
  <c r="N446" i="9"/>
  <c r="O446" i="9"/>
  <c r="P446" i="9"/>
  <c r="Q446" i="9"/>
  <c r="R446" i="9"/>
  <c r="S446" i="9"/>
  <c r="T446" i="9"/>
  <c r="U446" i="9"/>
  <c r="A447" i="9"/>
  <c r="B447" i="9"/>
  <c r="C447" i="9"/>
  <c r="D447" i="9"/>
  <c r="E447" i="9"/>
  <c r="F447" i="9"/>
  <c r="G447" i="9"/>
  <c r="H447" i="9"/>
  <c r="I447" i="9"/>
  <c r="J447" i="9"/>
  <c r="K447" i="9"/>
  <c r="L447" i="9"/>
  <c r="M447" i="9"/>
  <c r="N447" i="9"/>
  <c r="O447" i="9"/>
  <c r="P447" i="9"/>
  <c r="Q447" i="9"/>
  <c r="R447" i="9"/>
  <c r="S447" i="9"/>
  <c r="T447" i="9"/>
  <c r="U447" i="9"/>
  <c r="A448" i="9"/>
  <c r="B448" i="9"/>
  <c r="C448" i="9"/>
  <c r="D448" i="9"/>
  <c r="E448" i="9"/>
  <c r="F448" i="9"/>
  <c r="G448" i="9"/>
  <c r="H448" i="9"/>
  <c r="I448" i="9"/>
  <c r="J448" i="9"/>
  <c r="K448" i="9"/>
  <c r="L448" i="9"/>
  <c r="M448" i="9"/>
  <c r="N448" i="9"/>
  <c r="O448" i="9"/>
  <c r="P448" i="9"/>
  <c r="Q448" i="9"/>
  <c r="R448" i="9"/>
  <c r="S448" i="9"/>
  <c r="T448" i="9"/>
  <c r="U448" i="9"/>
  <c r="A449" i="9"/>
  <c r="B449" i="9"/>
  <c r="C449" i="9"/>
  <c r="D449" i="9"/>
  <c r="E449" i="9"/>
  <c r="F449" i="9"/>
  <c r="G449" i="9"/>
  <c r="H449" i="9"/>
  <c r="I449" i="9"/>
  <c r="J449" i="9"/>
  <c r="K449" i="9"/>
  <c r="L449" i="9"/>
  <c r="M449" i="9"/>
  <c r="N449" i="9"/>
  <c r="O449" i="9"/>
  <c r="P449" i="9"/>
  <c r="Q449" i="9"/>
  <c r="R449" i="9"/>
  <c r="S449" i="9"/>
  <c r="T449" i="9"/>
  <c r="U449" i="9"/>
  <c r="A450" i="9"/>
  <c r="B450" i="9"/>
  <c r="C450" i="9"/>
  <c r="D450" i="9"/>
  <c r="E450" i="9"/>
  <c r="F450" i="9"/>
  <c r="G450" i="9"/>
  <c r="H450" i="9"/>
  <c r="I450" i="9"/>
  <c r="J450" i="9"/>
  <c r="K450" i="9"/>
  <c r="L450" i="9"/>
  <c r="M450" i="9"/>
  <c r="N450" i="9"/>
  <c r="O450" i="9"/>
  <c r="P450" i="9"/>
  <c r="Q450" i="9"/>
  <c r="R450" i="9"/>
  <c r="S450" i="9"/>
  <c r="T450" i="9"/>
  <c r="U450" i="9"/>
  <c r="A451" i="9"/>
  <c r="B451" i="9"/>
  <c r="C451" i="9"/>
  <c r="D451" i="9"/>
  <c r="E451" i="9"/>
  <c r="F451" i="9"/>
  <c r="G451" i="9"/>
  <c r="H451" i="9"/>
  <c r="I451" i="9"/>
  <c r="J451" i="9"/>
  <c r="K451" i="9"/>
  <c r="L451" i="9"/>
  <c r="M451" i="9"/>
  <c r="N451" i="9"/>
  <c r="O451" i="9"/>
  <c r="P451" i="9"/>
  <c r="Q451" i="9"/>
  <c r="R451" i="9"/>
  <c r="S451" i="9"/>
  <c r="T451" i="9"/>
  <c r="U451" i="9"/>
  <c r="A452" i="9"/>
  <c r="B452" i="9"/>
  <c r="C452" i="9"/>
  <c r="D452" i="9"/>
  <c r="E452" i="9"/>
  <c r="F452" i="9"/>
  <c r="G452" i="9"/>
  <c r="H452" i="9"/>
  <c r="I452" i="9"/>
  <c r="J452" i="9"/>
  <c r="K452" i="9"/>
  <c r="L452" i="9"/>
  <c r="M452" i="9"/>
  <c r="N452" i="9"/>
  <c r="O452" i="9"/>
  <c r="P452" i="9"/>
  <c r="Q452" i="9"/>
  <c r="R452" i="9"/>
  <c r="S452" i="9"/>
  <c r="T452" i="9"/>
  <c r="U452" i="9"/>
  <c r="A453" i="9"/>
  <c r="B453" i="9"/>
  <c r="C453" i="9"/>
  <c r="D453" i="9"/>
  <c r="E453" i="9"/>
  <c r="F453" i="9"/>
  <c r="G453" i="9"/>
  <c r="H453" i="9"/>
  <c r="I453" i="9"/>
  <c r="J453" i="9"/>
  <c r="K453" i="9"/>
  <c r="L453" i="9"/>
  <c r="M453" i="9"/>
  <c r="N453" i="9"/>
  <c r="O453" i="9"/>
  <c r="P453" i="9"/>
  <c r="Q453" i="9"/>
  <c r="R453" i="9"/>
  <c r="S453" i="9"/>
  <c r="T453" i="9"/>
  <c r="U453" i="9"/>
  <c r="A454" i="9"/>
  <c r="B454" i="9"/>
  <c r="C454" i="9"/>
  <c r="D454" i="9"/>
  <c r="E454" i="9"/>
  <c r="F454" i="9"/>
  <c r="G454" i="9"/>
  <c r="H454" i="9"/>
  <c r="I454" i="9"/>
  <c r="J454" i="9"/>
  <c r="K454" i="9"/>
  <c r="L454" i="9"/>
  <c r="M454" i="9"/>
  <c r="N454" i="9"/>
  <c r="O454" i="9"/>
  <c r="P454" i="9"/>
  <c r="Q454" i="9"/>
  <c r="R454" i="9"/>
  <c r="S454" i="9"/>
  <c r="T454" i="9"/>
  <c r="U454" i="9"/>
  <c r="A455" i="9"/>
  <c r="B455" i="9"/>
  <c r="C455" i="9"/>
  <c r="D455" i="9"/>
  <c r="E455" i="9"/>
  <c r="F455" i="9"/>
  <c r="G455" i="9"/>
  <c r="H455" i="9"/>
  <c r="I455" i="9"/>
  <c r="J455" i="9"/>
  <c r="K455" i="9"/>
  <c r="L455" i="9"/>
  <c r="M455" i="9"/>
  <c r="N455" i="9"/>
  <c r="O455" i="9"/>
  <c r="P455" i="9"/>
  <c r="Q455" i="9"/>
  <c r="R455" i="9"/>
  <c r="S455" i="9"/>
  <c r="T455" i="9"/>
  <c r="U455" i="9"/>
  <c r="A456" i="9"/>
  <c r="B456" i="9"/>
  <c r="C456" i="9"/>
  <c r="D456" i="9"/>
  <c r="E456" i="9"/>
  <c r="F456" i="9"/>
  <c r="G456" i="9"/>
  <c r="H456" i="9"/>
  <c r="I456" i="9"/>
  <c r="J456" i="9"/>
  <c r="K456" i="9"/>
  <c r="L456" i="9"/>
  <c r="M456" i="9"/>
  <c r="N456" i="9"/>
  <c r="O456" i="9"/>
  <c r="P456" i="9"/>
  <c r="Q456" i="9"/>
  <c r="R456" i="9"/>
  <c r="S456" i="9"/>
  <c r="T456" i="9"/>
  <c r="U456" i="9"/>
  <c r="A457" i="9"/>
  <c r="B457" i="9"/>
  <c r="C457" i="9"/>
  <c r="D457" i="9"/>
  <c r="E457" i="9"/>
  <c r="F457" i="9"/>
  <c r="G457" i="9"/>
  <c r="H457" i="9"/>
  <c r="I457" i="9"/>
  <c r="J457" i="9"/>
  <c r="K457" i="9"/>
  <c r="L457" i="9"/>
  <c r="M457" i="9"/>
  <c r="N457" i="9"/>
  <c r="O457" i="9"/>
  <c r="P457" i="9"/>
  <c r="Q457" i="9"/>
  <c r="R457" i="9"/>
  <c r="S457" i="9"/>
  <c r="T457" i="9"/>
  <c r="U457" i="9"/>
  <c r="A458" i="9"/>
  <c r="B458" i="9"/>
  <c r="C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P458" i="9"/>
  <c r="Q458" i="9"/>
  <c r="R458" i="9"/>
  <c r="S458" i="9"/>
  <c r="T458" i="9"/>
  <c r="U458" i="9"/>
  <c r="A459" i="9"/>
  <c r="B459" i="9"/>
  <c r="C459" i="9"/>
  <c r="D459" i="9"/>
  <c r="E459" i="9"/>
  <c r="F459" i="9"/>
  <c r="G459" i="9"/>
  <c r="H459" i="9"/>
  <c r="I459" i="9"/>
  <c r="J459" i="9"/>
  <c r="K459" i="9"/>
  <c r="L459" i="9"/>
  <c r="M459" i="9"/>
  <c r="N459" i="9"/>
  <c r="O459" i="9"/>
  <c r="P459" i="9"/>
  <c r="Q459" i="9"/>
  <c r="R459" i="9"/>
  <c r="S459" i="9"/>
  <c r="T459" i="9"/>
  <c r="U459" i="9"/>
  <c r="A460" i="9"/>
  <c r="B460" i="9"/>
  <c r="C460" i="9"/>
  <c r="D460" i="9"/>
  <c r="E460" i="9"/>
  <c r="F460" i="9"/>
  <c r="G460" i="9"/>
  <c r="H460" i="9"/>
  <c r="I460" i="9"/>
  <c r="J460" i="9"/>
  <c r="K460" i="9"/>
  <c r="L460" i="9"/>
  <c r="M460" i="9"/>
  <c r="N460" i="9"/>
  <c r="O460" i="9"/>
  <c r="P460" i="9"/>
  <c r="Q460" i="9"/>
  <c r="R460" i="9"/>
  <c r="S460" i="9"/>
  <c r="T460" i="9"/>
  <c r="U460" i="9"/>
  <c r="A461" i="9"/>
  <c r="B461" i="9"/>
  <c r="C461" i="9"/>
  <c r="D461" i="9"/>
  <c r="E461" i="9"/>
  <c r="F461" i="9"/>
  <c r="G461" i="9"/>
  <c r="H461" i="9"/>
  <c r="I461" i="9"/>
  <c r="J461" i="9"/>
  <c r="K461" i="9"/>
  <c r="L461" i="9"/>
  <c r="M461" i="9"/>
  <c r="N461" i="9"/>
  <c r="O461" i="9"/>
  <c r="P461" i="9"/>
  <c r="Q461" i="9"/>
  <c r="R461" i="9"/>
  <c r="S461" i="9"/>
  <c r="T461" i="9"/>
  <c r="U461" i="9"/>
  <c r="A462" i="9"/>
  <c r="B462" i="9"/>
  <c r="C462" i="9"/>
  <c r="D462" i="9"/>
  <c r="E462" i="9"/>
  <c r="F462" i="9"/>
  <c r="G462" i="9"/>
  <c r="H462" i="9"/>
  <c r="I462" i="9"/>
  <c r="J462" i="9"/>
  <c r="K462" i="9"/>
  <c r="L462" i="9"/>
  <c r="M462" i="9"/>
  <c r="N462" i="9"/>
  <c r="O462" i="9"/>
  <c r="P462" i="9"/>
  <c r="Q462" i="9"/>
  <c r="R462" i="9"/>
  <c r="S462" i="9"/>
  <c r="T462" i="9"/>
  <c r="U462" i="9"/>
  <c r="A463" i="9"/>
  <c r="B463" i="9"/>
  <c r="C463" i="9"/>
  <c r="D463" i="9"/>
  <c r="E463" i="9"/>
  <c r="F463" i="9"/>
  <c r="G463" i="9"/>
  <c r="H463" i="9"/>
  <c r="I463" i="9"/>
  <c r="J463" i="9"/>
  <c r="K463" i="9"/>
  <c r="L463" i="9"/>
  <c r="M463" i="9"/>
  <c r="N463" i="9"/>
  <c r="O463" i="9"/>
  <c r="P463" i="9"/>
  <c r="Q463" i="9"/>
  <c r="R463" i="9"/>
  <c r="S463" i="9"/>
  <c r="T463" i="9"/>
  <c r="U463" i="9"/>
  <c r="A464" i="9"/>
  <c r="B464" i="9"/>
  <c r="C464" i="9"/>
  <c r="D464" i="9"/>
  <c r="E464" i="9"/>
  <c r="F464" i="9"/>
  <c r="G464" i="9"/>
  <c r="H464" i="9"/>
  <c r="I464" i="9"/>
  <c r="J464" i="9"/>
  <c r="K464" i="9"/>
  <c r="L464" i="9"/>
  <c r="M464" i="9"/>
  <c r="N464" i="9"/>
  <c r="O464" i="9"/>
  <c r="P464" i="9"/>
  <c r="Q464" i="9"/>
  <c r="R464" i="9"/>
  <c r="S464" i="9"/>
  <c r="T464" i="9"/>
  <c r="U464" i="9"/>
  <c r="A465" i="9"/>
  <c r="B465" i="9"/>
  <c r="C465" i="9"/>
  <c r="D465" i="9"/>
  <c r="E465" i="9"/>
  <c r="F465" i="9"/>
  <c r="G465" i="9"/>
  <c r="H465" i="9"/>
  <c r="I465" i="9"/>
  <c r="J465" i="9"/>
  <c r="K465" i="9"/>
  <c r="L465" i="9"/>
  <c r="M465" i="9"/>
  <c r="N465" i="9"/>
  <c r="O465" i="9"/>
  <c r="P465" i="9"/>
  <c r="Q465" i="9"/>
  <c r="R465" i="9"/>
  <c r="S465" i="9"/>
  <c r="T465" i="9"/>
  <c r="U465" i="9"/>
  <c r="A466" i="9"/>
  <c r="B466" i="9"/>
  <c r="C466" i="9"/>
  <c r="D466" i="9"/>
  <c r="E466" i="9"/>
  <c r="F466" i="9"/>
  <c r="G466" i="9"/>
  <c r="H466" i="9"/>
  <c r="I466" i="9"/>
  <c r="J466" i="9"/>
  <c r="K466" i="9"/>
  <c r="L466" i="9"/>
  <c r="M466" i="9"/>
  <c r="N466" i="9"/>
  <c r="O466" i="9"/>
  <c r="P466" i="9"/>
  <c r="Q466" i="9"/>
  <c r="R466" i="9"/>
  <c r="S466" i="9"/>
  <c r="T466" i="9"/>
  <c r="U466" i="9"/>
  <c r="A467" i="9"/>
  <c r="B467" i="9"/>
  <c r="C467" i="9"/>
  <c r="D467" i="9"/>
  <c r="E467" i="9"/>
  <c r="F467" i="9"/>
  <c r="G467" i="9"/>
  <c r="H467" i="9"/>
  <c r="I467" i="9"/>
  <c r="J467" i="9"/>
  <c r="K467" i="9"/>
  <c r="L467" i="9"/>
  <c r="M467" i="9"/>
  <c r="N467" i="9"/>
  <c r="O467" i="9"/>
  <c r="P467" i="9"/>
  <c r="Q467" i="9"/>
  <c r="R467" i="9"/>
  <c r="S467" i="9"/>
  <c r="T467" i="9"/>
  <c r="U467" i="9"/>
  <c r="A468" i="9"/>
  <c r="B468" i="9"/>
  <c r="C468" i="9"/>
  <c r="D468" i="9"/>
  <c r="E468" i="9"/>
  <c r="F468" i="9"/>
  <c r="G468" i="9"/>
  <c r="H468" i="9"/>
  <c r="I468" i="9"/>
  <c r="J468" i="9"/>
  <c r="K468" i="9"/>
  <c r="L468" i="9"/>
  <c r="M468" i="9"/>
  <c r="N468" i="9"/>
  <c r="O468" i="9"/>
  <c r="P468" i="9"/>
  <c r="Q468" i="9"/>
  <c r="R468" i="9"/>
  <c r="S468" i="9"/>
  <c r="T468" i="9"/>
  <c r="U468" i="9"/>
  <c r="A469" i="9"/>
  <c r="B469" i="9"/>
  <c r="C469" i="9"/>
  <c r="D469" i="9"/>
  <c r="E469" i="9"/>
  <c r="F469" i="9"/>
  <c r="G469" i="9"/>
  <c r="H469" i="9"/>
  <c r="I469" i="9"/>
  <c r="J469" i="9"/>
  <c r="K469" i="9"/>
  <c r="L469" i="9"/>
  <c r="M469" i="9"/>
  <c r="N469" i="9"/>
  <c r="O469" i="9"/>
  <c r="P469" i="9"/>
  <c r="Q469" i="9"/>
  <c r="R469" i="9"/>
  <c r="S469" i="9"/>
  <c r="T469" i="9"/>
  <c r="U469" i="9"/>
  <c r="A470" i="9"/>
  <c r="B470" i="9"/>
  <c r="C470" i="9"/>
  <c r="D470" i="9"/>
  <c r="E470" i="9"/>
  <c r="F470" i="9"/>
  <c r="G470" i="9"/>
  <c r="H470" i="9"/>
  <c r="I470" i="9"/>
  <c r="J470" i="9"/>
  <c r="K470" i="9"/>
  <c r="L470" i="9"/>
  <c r="M470" i="9"/>
  <c r="N470" i="9"/>
  <c r="O470" i="9"/>
  <c r="P470" i="9"/>
  <c r="Q470" i="9"/>
  <c r="R470" i="9"/>
  <c r="S470" i="9"/>
  <c r="T470" i="9"/>
  <c r="U470" i="9"/>
  <c r="A471" i="9"/>
  <c r="B471" i="9"/>
  <c r="C471" i="9"/>
  <c r="D471" i="9"/>
  <c r="E471" i="9"/>
  <c r="F471" i="9"/>
  <c r="G471" i="9"/>
  <c r="H471" i="9"/>
  <c r="I471" i="9"/>
  <c r="J471" i="9"/>
  <c r="K471" i="9"/>
  <c r="L471" i="9"/>
  <c r="M471" i="9"/>
  <c r="N471" i="9"/>
  <c r="O471" i="9"/>
  <c r="P471" i="9"/>
  <c r="Q471" i="9"/>
  <c r="R471" i="9"/>
  <c r="S471" i="9"/>
  <c r="T471" i="9"/>
  <c r="U471" i="9"/>
  <c r="A472" i="9"/>
  <c r="B472" i="9"/>
  <c r="C472" i="9"/>
  <c r="D472" i="9"/>
  <c r="E472" i="9"/>
  <c r="F472" i="9"/>
  <c r="G472" i="9"/>
  <c r="H472" i="9"/>
  <c r="I472" i="9"/>
  <c r="J472" i="9"/>
  <c r="K472" i="9"/>
  <c r="L472" i="9"/>
  <c r="M472" i="9"/>
  <c r="N472" i="9"/>
  <c r="O472" i="9"/>
  <c r="P472" i="9"/>
  <c r="Q472" i="9"/>
  <c r="R472" i="9"/>
  <c r="S472" i="9"/>
  <c r="T472" i="9"/>
  <c r="U472" i="9"/>
  <c r="A473" i="9"/>
  <c r="B473" i="9"/>
  <c r="C473" i="9"/>
  <c r="D473" i="9"/>
  <c r="E473" i="9"/>
  <c r="F473" i="9"/>
  <c r="G473" i="9"/>
  <c r="H473" i="9"/>
  <c r="I473" i="9"/>
  <c r="J473" i="9"/>
  <c r="K473" i="9"/>
  <c r="L473" i="9"/>
  <c r="M473" i="9"/>
  <c r="N473" i="9"/>
  <c r="O473" i="9"/>
  <c r="P473" i="9"/>
  <c r="Q473" i="9"/>
  <c r="R473" i="9"/>
  <c r="S473" i="9"/>
  <c r="T473" i="9"/>
  <c r="U473" i="9"/>
  <c r="A474" i="9"/>
  <c r="B474" i="9"/>
  <c r="C474" i="9"/>
  <c r="D474" i="9"/>
  <c r="E474" i="9"/>
  <c r="F474" i="9"/>
  <c r="G474" i="9"/>
  <c r="H474" i="9"/>
  <c r="I474" i="9"/>
  <c r="J474" i="9"/>
  <c r="K474" i="9"/>
  <c r="L474" i="9"/>
  <c r="M474" i="9"/>
  <c r="N474" i="9"/>
  <c r="O474" i="9"/>
  <c r="P474" i="9"/>
  <c r="Q474" i="9"/>
  <c r="R474" i="9"/>
  <c r="S474" i="9"/>
  <c r="T474" i="9"/>
  <c r="U474" i="9"/>
  <c r="A475" i="9"/>
  <c r="B475" i="9"/>
  <c r="C475" i="9"/>
  <c r="D475" i="9"/>
  <c r="E475" i="9"/>
  <c r="F475" i="9"/>
  <c r="G475" i="9"/>
  <c r="H475" i="9"/>
  <c r="I475" i="9"/>
  <c r="J475" i="9"/>
  <c r="K475" i="9"/>
  <c r="L475" i="9"/>
  <c r="M475" i="9"/>
  <c r="N475" i="9"/>
  <c r="O475" i="9"/>
  <c r="P475" i="9"/>
  <c r="Q475" i="9"/>
  <c r="R475" i="9"/>
  <c r="S475" i="9"/>
  <c r="T475" i="9"/>
  <c r="U475" i="9"/>
  <c r="A476" i="9"/>
  <c r="B476" i="9"/>
  <c r="C476" i="9"/>
  <c r="D476" i="9"/>
  <c r="E476" i="9"/>
  <c r="F476" i="9"/>
  <c r="G476" i="9"/>
  <c r="H476" i="9"/>
  <c r="I476" i="9"/>
  <c r="J476" i="9"/>
  <c r="K476" i="9"/>
  <c r="L476" i="9"/>
  <c r="M476" i="9"/>
  <c r="N476" i="9"/>
  <c r="O476" i="9"/>
  <c r="P476" i="9"/>
  <c r="Q476" i="9"/>
  <c r="R476" i="9"/>
  <c r="S476" i="9"/>
  <c r="T476" i="9"/>
  <c r="U476" i="9"/>
  <c r="A477" i="9"/>
  <c r="B477" i="9"/>
  <c r="C477" i="9"/>
  <c r="D477" i="9"/>
  <c r="E477" i="9"/>
  <c r="F477" i="9"/>
  <c r="G477" i="9"/>
  <c r="H477" i="9"/>
  <c r="I477" i="9"/>
  <c r="J477" i="9"/>
  <c r="K477" i="9"/>
  <c r="L477" i="9"/>
  <c r="M477" i="9"/>
  <c r="N477" i="9"/>
  <c r="O477" i="9"/>
  <c r="P477" i="9"/>
  <c r="Q477" i="9"/>
  <c r="R477" i="9"/>
  <c r="S477" i="9"/>
  <c r="T477" i="9"/>
  <c r="U477" i="9"/>
  <c r="A478" i="9"/>
  <c r="B478" i="9"/>
  <c r="C478" i="9"/>
  <c r="D478" i="9"/>
  <c r="E478" i="9"/>
  <c r="F478" i="9"/>
  <c r="G478" i="9"/>
  <c r="H478" i="9"/>
  <c r="I478" i="9"/>
  <c r="J478" i="9"/>
  <c r="K478" i="9"/>
  <c r="L478" i="9"/>
  <c r="M478" i="9"/>
  <c r="N478" i="9"/>
  <c r="O478" i="9"/>
  <c r="P478" i="9"/>
  <c r="Q478" i="9"/>
  <c r="R478" i="9"/>
  <c r="S478" i="9"/>
  <c r="T478" i="9"/>
  <c r="U478" i="9"/>
  <c r="A479" i="9"/>
  <c r="B479" i="9"/>
  <c r="C479" i="9"/>
  <c r="D479" i="9"/>
  <c r="E479" i="9"/>
  <c r="F479" i="9"/>
  <c r="G479" i="9"/>
  <c r="H479" i="9"/>
  <c r="I479" i="9"/>
  <c r="J479" i="9"/>
  <c r="K479" i="9"/>
  <c r="L479" i="9"/>
  <c r="M479" i="9"/>
  <c r="N479" i="9"/>
  <c r="O479" i="9"/>
  <c r="P479" i="9"/>
  <c r="Q479" i="9"/>
  <c r="R479" i="9"/>
  <c r="S479" i="9"/>
  <c r="T479" i="9"/>
  <c r="U479" i="9"/>
  <c r="A480" i="9"/>
  <c r="B480" i="9"/>
  <c r="C480" i="9"/>
  <c r="D480" i="9"/>
  <c r="E480" i="9"/>
  <c r="F480" i="9"/>
  <c r="G480" i="9"/>
  <c r="H480" i="9"/>
  <c r="I480" i="9"/>
  <c r="J480" i="9"/>
  <c r="K480" i="9"/>
  <c r="L480" i="9"/>
  <c r="M480" i="9"/>
  <c r="N480" i="9"/>
  <c r="O480" i="9"/>
  <c r="P480" i="9"/>
  <c r="Q480" i="9"/>
  <c r="R480" i="9"/>
  <c r="S480" i="9"/>
  <c r="T480" i="9"/>
  <c r="U480" i="9"/>
  <c r="A481" i="9"/>
  <c r="B481" i="9"/>
  <c r="C481" i="9"/>
  <c r="D481" i="9"/>
  <c r="E481" i="9"/>
  <c r="F481" i="9"/>
  <c r="G481" i="9"/>
  <c r="H481" i="9"/>
  <c r="I481" i="9"/>
  <c r="J481" i="9"/>
  <c r="K481" i="9"/>
  <c r="L481" i="9"/>
  <c r="M481" i="9"/>
  <c r="N481" i="9"/>
  <c r="O481" i="9"/>
  <c r="P481" i="9"/>
  <c r="Q481" i="9"/>
  <c r="R481" i="9"/>
  <c r="S481" i="9"/>
  <c r="T481" i="9"/>
  <c r="U481" i="9"/>
  <c r="A482" i="9"/>
  <c r="B482" i="9"/>
  <c r="C482" i="9"/>
  <c r="D482" i="9"/>
  <c r="E482" i="9"/>
  <c r="F482" i="9"/>
  <c r="G482" i="9"/>
  <c r="H482" i="9"/>
  <c r="I482" i="9"/>
  <c r="J482" i="9"/>
  <c r="K482" i="9"/>
  <c r="L482" i="9"/>
  <c r="M482" i="9"/>
  <c r="N482" i="9"/>
  <c r="O482" i="9"/>
  <c r="P482" i="9"/>
  <c r="Q482" i="9"/>
  <c r="R482" i="9"/>
  <c r="S482" i="9"/>
  <c r="T482" i="9"/>
  <c r="U482" i="9"/>
  <c r="A483" i="9"/>
  <c r="B483" i="9"/>
  <c r="C483" i="9"/>
  <c r="D483" i="9"/>
  <c r="E483" i="9"/>
  <c r="F483" i="9"/>
  <c r="G483" i="9"/>
  <c r="H483" i="9"/>
  <c r="I483" i="9"/>
  <c r="J483" i="9"/>
  <c r="K483" i="9"/>
  <c r="L483" i="9"/>
  <c r="M483" i="9"/>
  <c r="N483" i="9"/>
  <c r="O483" i="9"/>
  <c r="P483" i="9"/>
  <c r="Q483" i="9"/>
  <c r="R483" i="9"/>
  <c r="S483" i="9"/>
  <c r="T483" i="9"/>
  <c r="U483" i="9"/>
  <c r="A484" i="9"/>
  <c r="B484" i="9"/>
  <c r="C484" i="9"/>
  <c r="D484" i="9"/>
  <c r="E484" i="9"/>
  <c r="F484" i="9"/>
  <c r="G484" i="9"/>
  <c r="H484" i="9"/>
  <c r="I484" i="9"/>
  <c r="J484" i="9"/>
  <c r="K484" i="9"/>
  <c r="L484" i="9"/>
  <c r="M484" i="9"/>
  <c r="N484" i="9"/>
  <c r="O484" i="9"/>
  <c r="P484" i="9"/>
  <c r="Q484" i="9"/>
  <c r="R484" i="9"/>
  <c r="S484" i="9"/>
  <c r="T484" i="9"/>
  <c r="U484" i="9"/>
  <c r="A485" i="9"/>
  <c r="B485" i="9"/>
  <c r="C485" i="9"/>
  <c r="D485" i="9"/>
  <c r="E485" i="9"/>
  <c r="F485" i="9"/>
  <c r="G485" i="9"/>
  <c r="H485" i="9"/>
  <c r="I485" i="9"/>
  <c r="J485" i="9"/>
  <c r="K485" i="9"/>
  <c r="L485" i="9"/>
  <c r="M485" i="9"/>
  <c r="N485" i="9"/>
  <c r="O485" i="9"/>
  <c r="P485" i="9"/>
  <c r="Q485" i="9"/>
  <c r="R485" i="9"/>
  <c r="S485" i="9"/>
  <c r="T485" i="9"/>
  <c r="U485" i="9"/>
  <c r="A486" i="9"/>
  <c r="B486" i="9"/>
  <c r="C486" i="9"/>
  <c r="D486" i="9"/>
  <c r="E486" i="9"/>
  <c r="F486" i="9"/>
  <c r="G486" i="9"/>
  <c r="H486" i="9"/>
  <c r="I486" i="9"/>
  <c r="J486" i="9"/>
  <c r="K486" i="9"/>
  <c r="L486" i="9"/>
  <c r="M486" i="9"/>
  <c r="N486" i="9"/>
  <c r="O486" i="9"/>
  <c r="P486" i="9"/>
  <c r="Q486" i="9"/>
  <c r="R486" i="9"/>
  <c r="S486" i="9"/>
  <c r="T486" i="9"/>
  <c r="U486" i="9"/>
  <c r="A487" i="9"/>
  <c r="B487" i="9"/>
  <c r="C487" i="9"/>
  <c r="D487" i="9"/>
  <c r="E487" i="9"/>
  <c r="F487" i="9"/>
  <c r="G487" i="9"/>
  <c r="H487" i="9"/>
  <c r="I487" i="9"/>
  <c r="J487" i="9"/>
  <c r="K487" i="9"/>
  <c r="L487" i="9"/>
  <c r="M487" i="9"/>
  <c r="N487" i="9"/>
  <c r="O487" i="9"/>
  <c r="P487" i="9"/>
  <c r="Q487" i="9"/>
  <c r="R487" i="9"/>
  <c r="S487" i="9"/>
  <c r="T487" i="9"/>
  <c r="U487" i="9"/>
  <c r="A488" i="9"/>
  <c r="B488" i="9"/>
  <c r="C488" i="9"/>
  <c r="D488" i="9"/>
  <c r="E488" i="9"/>
  <c r="F488" i="9"/>
  <c r="G488" i="9"/>
  <c r="H488" i="9"/>
  <c r="I488" i="9"/>
  <c r="J488" i="9"/>
  <c r="K488" i="9"/>
  <c r="L488" i="9"/>
  <c r="M488" i="9"/>
  <c r="N488" i="9"/>
  <c r="O488" i="9"/>
  <c r="P488" i="9"/>
  <c r="Q488" i="9"/>
  <c r="R488" i="9"/>
  <c r="S488" i="9"/>
  <c r="T488" i="9"/>
  <c r="U488" i="9"/>
  <c r="A489" i="9"/>
  <c r="B489" i="9"/>
  <c r="C489" i="9"/>
  <c r="D489" i="9"/>
  <c r="E489" i="9"/>
  <c r="F489" i="9"/>
  <c r="G489" i="9"/>
  <c r="H489" i="9"/>
  <c r="I489" i="9"/>
  <c r="J489" i="9"/>
  <c r="K489" i="9"/>
  <c r="L489" i="9"/>
  <c r="M489" i="9"/>
  <c r="N489" i="9"/>
  <c r="O489" i="9"/>
  <c r="P489" i="9"/>
  <c r="Q489" i="9"/>
  <c r="R489" i="9"/>
  <c r="S489" i="9"/>
  <c r="T489" i="9"/>
  <c r="U489" i="9"/>
  <c r="A490" i="9"/>
  <c r="B490" i="9"/>
  <c r="C490" i="9"/>
  <c r="D490" i="9"/>
  <c r="E490" i="9"/>
  <c r="F490" i="9"/>
  <c r="G490" i="9"/>
  <c r="H490" i="9"/>
  <c r="I490" i="9"/>
  <c r="J490" i="9"/>
  <c r="K490" i="9"/>
  <c r="L490" i="9"/>
  <c r="M490" i="9"/>
  <c r="N490" i="9"/>
  <c r="O490" i="9"/>
  <c r="P490" i="9"/>
  <c r="Q490" i="9"/>
  <c r="R490" i="9"/>
  <c r="S490" i="9"/>
  <c r="T490" i="9"/>
  <c r="U490" i="9"/>
  <c r="A491" i="9"/>
  <c r="B491" i="9"/>
  <c r="C491" i="9"/>
  <c r="D491" i="9"/>
  <c r="E491" i="9"/>
  <c r="F491" i="9"/>
  <c r="G491" i="9"/>
  <c r="H491" i="9"/>
  <c r="I491" i="9"/>
  <c r="J491" i="9"/>
  <c r="K491" i="9"/>
  <c r="L491" i="9"/>
  <c r="M491" i="9"/>
  <c r="N491" i="9"/>
  <c r="O491" i="9"/>
  <c r="P491" i="9"/>
  <c r="Q491" i="9"/>
  <c r="R491" i="9"/>
  <c r="S491" i="9"/>
  <c r="T491" i="9"/>
  <c r="U491" i="9"/>
  <c r="A492" i="9"/>
  <c r="B492" i="9"/>
  <c r="C492" i="9"/>
  <c r="D492" i="9"/>
  <c r="E492" i="9"/>
  <c r="F492" i="9"/>
  <c r="G492" i="9"/>
  <c r="H492" i="9"/>
  <c r="I492" i="9"/>
  <c r="J492" i="9"/>
  <c r="K492" i="9"/>
  <c r="L492" i="9"/>
  <c r="M492" i="9"/>
  <c r="N492" i="9"/>
  <c r="O492" i="9"/>
  <c r="P492" i="9"/>
  <c r="Q492" i="9"/>
  <c r="R492" i="9"/>
  <c r="S492" i="9"/>
  <c r="T492" i="9"/>
  <c r="U492" i="9"/>
  <c r="A493" i="9"/>
  <c r="B493" i="9"/>
  <c r="C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P493" i="9"/>
  <c r="Q493" i="9"/>
  <c r="R493" i="9"/>
  <c r="S493" i="9"/>
  <c r="T493" i="9"/>
  <c r="U493" i="9"/>
  <c r="A494" i="9"/>
  <c r="B494" i="9"/>
  <c r="C494" i="9"/>
  <c r="D494" i="9"/>
  <c r="E494" i="9"/>
  <c r="F494" i="9"/>
  <c r="G494" i="9"/>
  <c r="H494" i="9"/>
  <c r="I494" i="9"/>
  <c r="J494" i="9"/>
  <c r="K494" i="9"/>
  <c r="L494" i="9"/>
  <c r="M494" i="9"/>
  <c r="N494" i="9"/>
  <c r="O494" i="9"/>
  <c r="P494" i="9"/>
  <c r="Q494" i="9"/>
  <c r="R494" i="9"/>
  <c r="S494" i="9"/>
  <c r="T494" i="9"/>
  <c r="U494" i="9"/>
  <c r="A495" i="9"/>
  <c r="B495" i="9"/>
  <c r="C495" i="9"/>
  <c r="D495" i="9"/>
  <c r="E495" i="9"/>
  <c r="F495" i="9"/>
  <c r="G495" i="9"/>
  <c r="H495" i="9"/>
  <c r="I495" i="9"/>
  <c r="J495" i="9"/>
  <c r="K495" i="9"/>
  <c r="L495" i="9"/>
  <c r="M495" i="9"/>
  <c r="N495" i="9"/>
  <c r="O495" i="9"/>
  <c r="P495" i="9"/>
  <c r="Q495" i="9"/>
  <c r="R495" i="9"/>
  <c r="S495" i="9"/>
  <c r="T495" i="9"/>
  <c r="U495" i="9"/>
  <c r="A496" i="9"/>
  <c r="B496" i="9"/>
  <c r="C496" i="9"/>
  <c r="D496" i="9"/>
  <c r="E496" i="9"/>
  <c r="F496" i="9"/>
  <c r="G496" i="9"/>
  <c r="H496" i="9"/>
  <c r="I496" i="9"/>
  <c r="J496" i="9"/>
  <c r="K496" i="9"/>
  <c r="L496" i="9"/>
  <c r="M496" i="9"/>
  <c r="N496" i="9"/>
  <c r="O496" i="9"/>
  <c r="P496" i="9"/>
  <c r="Q496" i="9"/>
  <c r="R496" i="9"/>
  <c r="S496" i="9"/>
  <c r="T496" i="9"/>
  <c r="U496" i="9"/>
  <c r="A497" i="9"/>
  <c r="B497" i="9"/>
  <c r="C497" i="9"/>
  <c r="D497" i="9"/>
  <c r="E497" i="9"/>
  <c r="F497" i="9"/>
  <c r="G497" i="9"/>
  <c r="H497" i="9"/>
  <c r="I497" i="9"/>
  <c r="J497" i="9"/>
  <c r="K497" i="9"/>
  <c r="L497" i="9"/>
  <c r="M497" i="9"/>
  <c r="N497" i="9"/>
  <c r="O497" i="9"/>
  <c r="P497" i="9"/>
  <c r="Q497" i="9"/>
  <c r="R497" i="9"/>
  <c r="S497" i="9"/>
  <c r="T497" i="9"/>
  <c r="U497" i="9"/>
  <c r="A498" i="9"/>
  <c r="B498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P498" i="9"/>
  <c r="Q498" i="9"/>
  <c r="R498" i="9"/>
  <c r="S498" i="9"/>
  <c r="T498" i="9"/>
  <c r="U498" i="9"/>
  <c r="A499" i="9"/>
  <c r="B499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T499" i="9"/>
  <c r="U499" i="9"/>
  <c r="A500" i="9"/>
  <c r="B500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P500" i="9"/>
  <c r="Q500" i="9"/>
  <c r="R500" i="9"/>
  <c r="S500" i="9"/>
  <c r="T500" i="9"/>
  <c r="U500" i="9"/>
  <c r="A501" i="9"/>
  <c r="B501" i="9"/>
  <c r="C501" i="9"/>
  <c r="D501" i="9"/>
  <c r="E501" i="9"/>
  <c r="F501" i="9"/>
  <c r="G501" i="9"/>
  <c r="H501" i="9"/>
  <c r="I501" i="9"/>
  <c r="J501" i="9"/>
  <c r="K501" i="9"/>
  <c r="L501" i="9"/>
  <c r="M501" i="9"/>
  <c r="N501" i="9"/>
  <c r="O501" i="9"/>
  <c r="P501" i="9"/>
  <c r="Q501" i="9"/>
  <c r="R501" i="9"/>
  <c r="S501" i="9"/>
  <c r="T501" i="9"/>
  <c r="U501" i="9"/>
  <c r="A502" i="9"/>
  <c r="B502" i="9"/>
  <c r="C502" i="9"/>
  <c r="D502" i="9"/>
  <c r="E502" i="9"/>
  <c r="F502" i="9"/>
  <c r="G502" i="9"/>
  <c r="H502" i="9"/>
  <c r="I502" i="9"/>
  <c r="J502" i="9"/>
  <c r="K502" i="9"/>
  <c r="L502" i="9"/>
  <c r="M502" i="9"/>
  <c r="N502" i="9"/>
  <c r="O502" i="9"/>
  <c r="P502" i="9"/>
  <c r="Q502" i="9"/>
  <c r="R502" i="9"/>
  <c r="S502" i="9"/>
  <c r="T502" i="9"/>
  <c r="U502" i="9"/>
  <c r="A503" i="9"/>
  <c r="B503" i="9"/>
  <c r="C503" i="9"/>
  <c r="D503" i="9"/>
  <c r="E503" i="9"/>
  <c r="F503" i="9"/>
  <c r="G503" i="9"/>
  <c r="H503" i="9"/>
  <c r="I503" i="9"/>
  <c r="J503" i="9"/>
  <c r="K503" i="9"/>
  <c r="L503" i="9"/>
  <c r="M503" i="9"/>
  <c r="N503" i="9"/>
  <c r="O503" i="9"/>
  <c r="P503" i="9"/>
  <c r="Q503" i="9"/>
  <c r="R503" i="9"/>
  <c r="S503" i="9"/>
  <c r="T503" i="9"/>
  <c r="U503" i="9"/>
  <c r="A504" i="9"/>
  <c r="B504" i="9"/>
  <c r="C504" i="9"/>
  <c r="D504" i="9"/>
  <c r="E504" i="9"/>
  <c r="F504" i="9"/>
  <c r="G504" i="9"/>
  <c r="H504" i="9"/>
  <c r="I504" i="9"/>
  <c r="J504" i="9"/>
  <c r="K504" i="9"/>
  <c r="L504" i="9"/>
  <c r="M504" i="9"/>
  <c r="N504" i="9"/>
  <c r="O504" i="9"/>
  <c r="P504" i="9"/>
  <c r="Q504" i="9"/>
  <c r="R504" i="9"/>
  <c r="S504" i="9"/>
  <c r="T504" i="9"/>
  <c r="U504" i="9"/>
  <c r="A505" i="9"/>
  <c r="B505" i="9"/>
  <c r="C505" i="9"/>
  <c r="D505" i="9"/>
  <c r="E505" i="9"/>
  <c r="F505" i="9"/>
  <c r="G505" i="9"/>
  <c r="H505" i="9"/>
  <c r="I505" i="9"/>
  <c r="J505" i="9"/>
  <c r="K505" i="9"/>
  <c r="L505" i="9"/>
  <c r="M505" i="9"/>
  <c r="N505" i="9"/>
  <c r="O505" i="9"/>
  <c r="P505" i="9"/>
  <c r="Q505" i="9"/>
  <c r="R505" i="9"/>
  <c r="S505" i="9"/>
  <c r="T505" i="9"/>
  <c r="U505" i="9"/>
  <c r="A506" i="9"/>
  <c r="B506" i="9"/>
  <c r="C506" i="9"/>
  <c r="D506" i="9"/>
  <c r="E506" i="9"/>
  <c r="F506" i="9"/>
  <c r="G506" i="9"/>
  <c r="H506" i="9"/>
  <c r="I506" i="9"/>
  <c r="J506" i="9"/>
  <c r="K506" i="9"/>
  <c r="L506" i="9"/>
  <c r="M506" i="9"/>
  <c r="N506" i="9"/>
  <c r="O506" i="9"/>
  <c r="P506" i="9"/>
  <c r="Q506" i="9"/>
  <c r="R506" i="9"/>
  <c r="S506" i="9"/>
  <c r="T506" i="9"/>
  <c r="U506" i="9"/>
  <c r="A507" i="9"/>
  <c r="B507" i="9"/>
  <c r="C507" i="9"/>
  <c r="D507" i="9"/>
  <c r="E507" i="9"/>
  <c r="F507" i="9"/>
  <c r="G507" i="9"/>
  <c r="H507" i="9"/>
  <c r="I507" i="9"/>
  <c r="J507" i="9"/>
  <c r="K507" i="9"/>
  <c r="L507" i="9"/>
  <c r="M507" i="9"/>
  <c r="N507" i="9"/>
  <c r="O507" i="9"/>
  <c r="P507" i="9"/>
  <c r="Q507" i="9"/>
  <c r="R507" i="9"/>
  <c r="S507" i="9"/>
  <c r="T507" i="9"/>
  <c r="U507" i="9"/>
  <c r="A508" i="9"/>
  <c r="B508" i="9"/>
  <c r="C508" i="9"/>
  <c r="D508" i="9"/>
  <c r="E508" i="9"/>
  <c r="F508" i="9"/>
  <c r="G508" i="9"/>
  <c r="H508" i="9"/>
  <c r="I508" i="9"/>
  <c r="J508" i="9"/>
  <c r="K508" i="9"/>
  <c r="L508" i="9"/>
  <c r="M508" i="9"/>
  <c r="N508" i="9"/>
  <c r="O508" i="9"/>
  <c r="P508" i="9"/>
  <c r="Q508" i="9"/>
  <c r="R508" i="9"/>
  <c r="S508" i="9"/>
  <c r="T508" i="9"/>
  <c r="U508" i="9"/>
  <c r="A509" i="9"/>
  <c r="B509" i="9"/>
  <c r="C509" i="9"/>
  <c r="D509" i="9"/>
  <c r="E509" i="9"/>
  <c r="F509" i="9"/>
  <c r="G509" i="9"/>
  <c r="H509" i="9"/>
  <c r="I509" i="9"/>
  <c r="J509" i="9"/>
  <c r="K509" i="9"/>
  <c r="L509" i="9"/>
  <c r="M509" i="9"/>
  <c r="N509" i="9"/>
  <c r="O509" i="9"/>
  <c r="P509" i="9"/>
  <c r="Q509" i="9"/>
  <c r="R509" i="9"/>
  <c r="S509" i="9"/>
  <c r="T509" i="9"/>
  <c r="U509" i="9"/>
  <c r="A510" i="9"/>
  <c r="B510" i="9"/>
  <c r="C510" i="9"/>
  <c r="D510" i="9"/>
  <c r="E510" i="9"/>
  <c r="F510" i="9"/>
  <c r="G510" i="9"/>
  <c r="H510" i="9"/>
  <c r="I510" i="9"/>
  <c r="J510" i="9"/>
  <c r="K510" i="9"/>
  <c r="L510" i="9"/>
  <c r="M510" i="9"/>
  <c r="N510" i="9"/>
  <c r="O510" i="9"/>
  <c r="P510" i="9"/>
  <c r="Q510" i="9"/>
  <c r="R510" i="9"/>
  <c r="S510" i="9"/>
  <c r="T510" i="9"/>
  <c r="U510" i="9"/>
  <c r="A511" i="9"/>
  <c r="B511" i="9"/>
  <c r="C511" i="9"/>
  <c r="D511" i="9"/>
  <c r="E511" i="9"/>
  <c r="F511" i="9"/>
  <c r="G511" i="9"/>
  <c r="H511" i="9"/>
  <c r="I511" i="9"/>
  <c r="J511" i="9"/>
  <c r="K511" i="9"/>
  <c r="L511" i="9"/>
  <c r="M511" i="9"/>
  <c r="N511" i="9"/>
  <c r="O511" i="9"/>
  <c r="P511" i="9"/>
  <c r="Q511" i="9"/>
  <c r="R511" i="9"/>
  <c r="S511" i="9"/>
  <c r="T511" i="9"/>
  <c r="U511" i="9"/>
  <c r="A512" i="9"/>
  <c r="B512" i="9"/>
  <c r="C512" i="9"/>
  <c r="D512" i="9"/>
  <c r="E512" i="9"/>
  <c r="F512" i="9"/>
  <c r="G512" i="9"/>
  <c r="H512" i="9"/>
  <c r="I512" i="9"/>
  <c r="J512" i="9"/>
  <c r="K512" i="9"/>
  <c r="L512" i="9"/>
  <c r="M512" i="9"/>
  <c r="N512" i="9"/>
  <c r="O512" i="9"/>
  <c r="P512" i="9"/>
  <c r="Q512" i="9"/>
  <c r="R512" i="9"/>
  <c r="S512" i="9"/>
  <c r="T512" i="9"/>
  <c r="U512" i="9"/>
  <c r="A513" i="9"/>
  <c r="B513" i="9"/>
  <c r="C513" i="9"/>
  <c r="D513" i="9"/>
  <c r="E513" i="9"/>
  <c r="F513" i="9"/>
  <c r="G513" i="9"/>
  <c r="H513" i="9"/>
  <c r="I513" i="9"/>
  <c r="J513" i="9"/>
  <c r="K513" i="9"/>
  <c r="L513" i="9"/>
  <c r="M513" i="9"/>
  <c r="N513" i="9"/>
  <c r="O513" i="9"/>
  <c r="P513" i="9"/>
  <c r="Q513" i="9"/>
  <c r="R513" i="9"/>
  <c r="S513" i="9"/>
  <c r="T513" i="9"/>
  <c r="U513" i="9"/>
  <c r="A514" i="9"/>
  <c r="B514" i="9"/>
  <c r="C514" i="9"/>
  <c r="D514" i="9"/>
  <c r="E514" i="9"/>
  <c r="F514" i="9"/>
  <c r="G514" i="9"/>
  <c r="H514" i="9"/>
  <c r="I514" i="9"/>
  <c r="J514" i="9"/>
  <c r="K514" i="9"/>
  <c r="L514" i="9"/>
  <c r="M514" i="9"/>
  <c r="N514" i="9"/>
  <c r="O514" i="9"/>
  <c r="P514" i="9"/>
  <c r="Q514" i="9"/>
  <c r="R514" i="9"/>
  <c r="S514" i="9"/>
  <c r="T514" i="9"/>
  <c r="U514" i="9"/>
  <c r="A515" i="9"/>
  <c r="B515" i="9"/>
  <c r="C515" i="9"/>
  <c r="D515" i="9"/>
  <c r="E515" i="9"/>
  <c r="F515" i="9"/>
  <c r="G515" i="9"/>
  <c r="H515" i="9"/>
  <c r="I515" i="9"/>
  <c r="J515" i="9"/>
  <c r="K515" i="9"/>
  <c r="L515" i="9"/>
  <c r="M515" i="9"/>
  <c r="N515" i="9"/>
  <c r="O515" i="9"/>
  <c r="P515" i="9"/>
  <c r="Q515" i="9"/>
  <c r="R515" i="9"/>
  <c r="S515" i="9"/>
  <c r="T515" i="9"/>
  <c r="U515" i="9"/>
  <c r="A516" i="9"/>
  <c r="B516" i="9"/>
  <c r="C516" i="9"/>
  <c r="D516" i="9"/>
  <c r="E516" i="9"/>
  <c r="F516" i="9"/>
  <c r="G516" i="9"/>
  <c r="H516" i="9"/>
  <c r="I516" i="9"/>
  <c r="J516" i="9"/>
  <c r="K516" i="9"/>
  <c r="L516" i="9"/>
  <c r="M516" i="9"/>
  <c r="N516" i="9"/>
  <c r="O516" i="9"/>
  <c r="P516" i="9"/>
  <c r="Q516" i="9"/>
  <c r="R516" i="9"/>
  <c r="S516" i="9"/>
  <c r="T516" i="9"/>
  <c r="U516" i="9"/>
  <c r="A517" i="9"/>
  <c r="B517" i="9"/>
  <c r="C517" i="9"/>
  <c r="D517" i="9"/>
  <c r="E517" i="9"/>
  <c r="F517" i="9"/>
  <c r="G517" i="9"/>
  <c r="H517" i="9"/>
  <c r="I517" i="9"/>
  <c r="J517" i="9"/>
  <c r="K517" i="9"/>
  <c r="L517" i="9"/>
  <c r="M517" i="9"/>
  <c r="N517" i="9"/>
  <c r="O517" i="9"/>
  <c r="P517" i="9"/>
  <c r="Q517" i="9"/>
  <c r="R517" i="9"/>
  <c r="S517" i="9"/>
  <c r="T517" i="9"/>
  <c r="U517" i="9"/>
  <c r="A518" i="9"/>
  <c r="B518" i="9"/>
  <c r="C518" i="9"/>
  <c r="D518" i="9"/>
  <c r="E518" i="9"/>
  <c r="F518" i="9"/>
  <c r="G518" i="9"/>
  <c r="H518" i="9"/>
  <c r="I518" i="9"/>
  <c r="J518" i="9"/>
  <c r="K518" i="9"/>
  <c r="L518" i="9"/>
  <c r="M518" i="9"/>
  <c r="N518" i="9"/>
  <c r="O518" i="9"/>
  <c r="P518" i="9"/>
  <c r="Q518" i="9"/>
  <c r="R518" i="9"/>
  <c r="S518" i="9"/>
  <c r="T518" i="9"/>
  <c r="U518" i="9"/>
  <c r="A519" i="9"/>
  <c r="B519" i="9"/>
  <c r="C519" i="9"/>
  <c r="D519" i="9"/>
  <c r="E519" i="9"/>
  <c r="F519" i="9"/>
  <c r="G519" i="9"/>
  <c r="H519" i="9"/>
  <c r="I519" i="9"/>
  <c r="J519" i="9"/>
  <c r="K519" i="9"/>
  <c r="L519" i="9"/>
  <c r="M519" i="9"/>
  <c r="N519" i="9"/>
  <c r="O519" i="9"/>
  <c r="P519" i="9"/>
  <c r="Q519" i="9"/>
  <c r="R519" i="9"/>
  <c r="S519" i="9"/>
  <c r="T519" i="9"/>
  <c r="U519" i="9"/>
  <c r="A520" i="9"/>
  <c r="B520" i="9"/>
  <c r="C520" i="9"/>
  <c r="D520" i="9"/>
  <c r="E520" i="9"/>
  <c r="F520" i="9"/>
  <c r="G520" i="9"/>
  <c r="H520" i="9"/>
  <c r="I520" i="9"/>
  <c r="J520" i="9"/>
  <c r="K520" i="9"/>
  <c r="L520" i="9"/>
  <c r="M520" i="9"/>
  <c r="N520" i="9"/>
  <c r="O520" i="9"/>
  <c r="P520" i="9"/>
  <c r="Q520" i="9"/>
  <c r="R520" i="9"/>
  <c r="S520" i="9"/>
  <c r="T520" i="9"/>
  <c r="U520" i="9"/>
  <c r="A521" i="9"/>
  <c r="B521" i="9"/>
  <c r="C521" i="9"/>
  <c r="D521" i="9"/>
  <c r="E521" i="9"/>
  <c r="F521" i="9"/>
  <c r="G521" i="9"/>
  <c r="H521" i="9"/>
  <c r="I521" i="9"/>
  <c r="J521" i="9"/>
  <c r="K521" i="9"/>
  <c r="L521" i="9"/>
  <c r="M521" i="9"/>
  <c r="N521" i="9"/>
  <c r="O521" i="9"/>
  <c r="P521" i="9"/>
  <c r="Q521" i="9"/>
  <c r="R521" i="9"/>
  <c r="S521" i="9"/>
  <c r="T521" i="9"/>
  <c r="U521" i="9"/>
  <c r="A522" i="9"/>
  <c r="B522" i="9"/>
  <c r="C522" i="9"/>
  <c r="D522" i="9"/>
  <c r="E522" i="9"/>
  <c r="F522" i="9"/>
  <c r="G522" i="9"/>
  <c r="H522" i="9"/>
  <c r="I522" i="9"/>
  <c r="J522" i="9"/>
  <c r="K522" i="9"/>
  <c r="L522" i="9"/>
  <c r="M522" i="9"/>
  <c r="N522" i="9"/>
  <c r="O522" i="9"/>
  <c r="P522" i="9"/>
  <c r="Q522" i="9"/>
  <c r="R522" i="9"/>
  <c r="S522" i="9"/>
  <c r="T522" i="9"/>
  <c r="U522" i="9"/>
  <c r="A523" i="9"/>
  <c r="B523" i="9"/>
  <c r="C523" i="9"/>
  <c r="D523" i="9"/>
  <c r="E523" i="9"/>
  <c r="F523" i="9"/>
  <c r="G523" i="9"/>
  <c r="H523" i="9"/>
  <c r="I523" i="9"/>
  <c r="J523" i="9"/>
  <c r="K523" i="9"/>
  <c r="L523" i="9"/>
  <c r="M523" i="9"/>
  <c r="N523" i="9"/>
  <c r="O523" i="9"/>
  <c r="P523" i="9"/>
  <c r="Q523" i="9"/>
  <c r="R523" i="9"/>
  <c r="S523" i="9"/>
  <c r="T523" i="9"/>
  <c r="U523" i="9"/>
  <c r="A524" i="9"/>
  <c r="B524" i="9"/>
  <c r="C524" i="9"/>
  <c r="D524" i="9"/>
  <c r="E524" i="9"/>
  <c r="F524" i="9"/>
  <c r="G524" i="9"/>
  <c r="H524" i="9"/>
  <c r="I524" i="9"/>
  <c r="J524" i="9"/>
  <c r="K524" i="9"/>
  <c r="L524" i="9"/>
  <c r="M524" i="9"/>
  <c r="N524" i="9"/>
  <c r="O524" i="9"/>
  <c r="P524" i="9"/>
  <c r="Q524" i="9"/>
  <c r="R524" i="9"/>
  <c r="S524" i="9"/>
  <c r="T524" i="9"/>
  <c r="U524" i="9"/>
  <c r="A525" i="9"/>
  <c r="B525" i="9"/>
  <c r="C525" i="9"/>
  <c r="D525" i="9"/>
  <c r="E525" i="9"/>
  <c r="F525" i="9"/>
  <c r="G525" i="9"/>
  <c r="H525" i="9"/>
  <c r="I525" i="9"/>
  <c r="J525" i="9"/>
  <c r="K525" i="9"/>
  <c r="L525" i="9"/>
  <c r="M525" i="9"/>
  <c r="N525" i="9"/>
  <c r="O525" i="9"/>
  <c r="P525" i="9"/>
  <c r="Q525" i="9"/>
  <c r="R525" i="9"/>
  <c r="S525" i="9"/>
  <c r="T525" i="9"/>
  <c r="U525" i="9"/>
  <c r="A526" i="9"/>
  <c r="B526" i="9"/>
  <c r="C526" i="9"/>
  <c r="D526" i="9"/>
  <c r="E526" i="9"/>
  <c r="F526" i="9"/>
  <c r="G526" i="9"/>
  <c r="H526" i="9"/>
  <c r="I526" i="9"/>
  <c r="J526" i="9"/>
  <c r="K526" i="9"/>
  <c r="L526" i="9"/>
  <c r="M526" i="9"/>
  <c r="N526" i="9"/>
  <c r="O526" i="9"/>
  <c r="P526" i="9"/>
  <c r="Q526" i="9"/>
  <c r="R526" i="9"/>
  <c r="S526" i="9"/>
  <c r="T526" i="9"/>
  <c r="U526" i="9"/>
  <c r="A527" i="9"/>
  <c r="B527" i="9"/>
  <c r="C527" i="9"/>
  <c r="D527" i="9"/>
  <c r="E527" i="9"/>
  <c r="F527" i="9"/>
  <c r="G527" i="9"/>
  <c r="H527" i="9"/>
  <c r="I527" i="9"/>
  <c r="J527" i="9"/>
  <c r="K527" i="9"/>
  <c r="L527" i="9"/>
  <c r="M527" i="9"/>
  <c r="N527" i="9"/>
  <c r="O527" i="9"/>
  <c r="P527" i="9"/>
  <c r="Q527" i="9"/>
  <c r="R527" i="9"/>
  <c r="S527" i="9"/>
  <c r="T527" i="9"/>
  <c r="U527" i="9"/>
  <c r="A528" i="9"/>
  <c r="B528" i="9"/>
  <c r="C528" i="9"/>
  <c r="D528" i="9"/>
  <c r="E528" i="9"/>
  <c r="F528" i="9"/>
  <c r="G528" i="9"/>
  <c r="H528" i="9"/>
  <c r="I528" i="9"/>
  <c r="J528" i="9"/>
  <c r="K528" i="9"/>
  <c r="L528" i="9"/>
  <c r="M528" i="9"/>
  <c r="N528" i="9"/>
  <c r="O528" i="9"/>
  <c r="P528" i="9"/>
  <c r="Q528" i="9"/>
  <c r="R528" i="9"/>
  <c r="S528" i="9"/>
  <c r="T528" i="9"/>
  <c r="U528" i="9"/>
  <c r="A529" i="9"/>
  <c r="B529" i="9"/>
  <c r="C529" i="9"/>
  <c r="D529" i="9"/>
  <c r="E529" i="9"/>
  <c r="F529" i="9"/>
  <c r="G529" i="9"/>
  <c r="H529" i="9"/>
  <c r="I529" i="9"/>
  <c r="J529" i="9"/>
  <c r="K529" i="9"/>
  <c r="L529" i="9"/>
  <c r="M529" i="9"/>
  <c r="N529" i="9"/>
  <c r="O529" i="9"/>
  <c r="P529" i="9"/>
  <c r="Q529" i="9"/>
  <c r="R529" i="9"/>
  <c r="S529" i="9"/>
  <c r="T529" i="9"/>
  <c r="U529" i="9"/>
  <c r="A530" i="9"/>
  <c r="B530" i="9"/>
  <c r="C530" i="9"/>
  <c r="D530" i="9"/>
  <c r="E530" i="9"/>
  <c r="F530" i="9"/>
  <c r="G530" i="9"/>
  <c r="H530" i="9"/>
  <c r="I530" i="9"/>
  <c r="J530" i="9"/>
  <c r="K530" i="9"/>
  <c r="L530" i="9"/>
  <c r="M530" i="9"/>
  <c r="N530" i="9"/>
  <c r="O530" i="9"/>
  <c r="P530" i="9"/>
  <c r="Q530" i="9"/>
  <c r="R530" i="9"/>
  <c r="S530" i="9"/>
  <c r="T530" i="9"/>
  <c r="U530" i="9"/>
  <c r="A531" i="9"/>
  <c r="B531" i="9"/>
  <c r="C531" i="9"/>
  <c r="D531" i="9"/>
  <c r="E531" i="9"/>
  <c r="F531" i="9"/>
  <c r="G531" i="9"/>
  <c r="H531" i="9"/>
  <c r="I531" i="9"/>
  <c r="J531" i="9"/>
  <c r="K531" i="9"/>
  <c r="L531" i="9"/>
  <c r="M531" i="9"/>
  <c r="N531" i="9"/>
  <c r="O531" i="9"/>
  <c r="P531" i="9"/>
  <c r="Q531" i="9"/>
  <c r="R531" i="9"/>
  <c r="S531" i="9"/>
  <c r="T531" i="9"/>
  <c r="U531" i="9"/>
  <c r="A532" i="9"/>
  <c r="B532" i="9"/>
  <c r="C532" i="9"/>
  <c r="D532" i="9"/>
  <c r="E532" i="9"/>
  <c r="F532" i="9"/>
  <c r="G532" i="9"/>
  <c r="H532" i="9"/>
  <c r="I532" i="9"/>
  <c r="J532" i="9"/>
  <c r="K532" i="9"/>
  <c r="L532" i="9"/>
  <c r="M532" i="9"/>
  <c r="N532" i="9"/>
  <c r="O532" i="9"/>
  <c r="P532" i="9"/>
  <c r="Q532" i="9"/>
  <c r="R532" i="9"/>
  <c r="S532" i="9"/>
  <c r="T532" i="9"/>
  <c r="U532" i="9"/>
  <c r="A533" i="9"/>
  <c r="B533" i="9"/>
  <c r="C533" i="9"/>
  <c r="D533" i="9"/>
  <c r="E533" i="9"/>
  <c r="F533" i="9"/>
  <c r="G533" i="9"/>
  <c r="H533" i="9"/>
  <c r="I533" i="9"/>
  <c r="J533" i="9"/>
  <c r="K533" i="9"/>
  <c r="L533" i="9"/>
  <c r="M533" i="9"/>
  <c r="N533" i="9"/>
  <c r="O533" i="9"/>
  <c r="P533" i="9"/>
  <c r="Q533" i="9"/>
  <c r="R533" i="9"/>
  <c r="S533" i="9"/>
  <c r="T533" i="9"/>
  <c r="U533" i="9"/>
  <c r="A534" i="9"/>
  <c r="B534" i="9"/>
  <c r="C534" i="9"/>
  <c r="D534" i="9"/>
  <c r="E534" i="9"/>
  <c r="F534" i="9"/>
  <c r="G534" i="9"/>
  <c r="H534" i="9"/>
  <c r="I534" i="9"/>
  <c r="J534" i="9"/>
  <c r="K534" i="9"/>
  <c r="L534" i="9"/>
  <c r="M534" i="9"/>
  <c r="N534" i="9"/>
  <c r="O534" i="9"/>
  <c r="P534" i="9"/>
  <c r="Q534" i="9"/>
  <c r="R534" i="9"/>
  <c r="S534" i="9"/>
  <c r="T534" i="9"/>
  <c r="U534" i="9"/>
  <c r="A535" i="9"/>
  <c r="B535" i="9"/>
  <c r="C535" i="9"/>
  <c r="D535" i="9"/>
  <c r="E535" i="9"/>
  <c r="F535" i="9"/>
  <c r="G535" i="9"/>
  <c r="H535" i="9"/>
  <c r="I535" i="9"/>
  <c r="J535" i="9"/>
  <c r="K535" i="9"/>
  <c r="L535" i="9"/>
  <c r="M535" i="9"/>
  <c r="N535" i="9"/>
  <c r="O535" i="9"/>
  <c r="P535" i="9"/>
  <c r="Q535" i="9"/>
  <c r="R535" i="9"/>
  <c r="S535" i="9"/>
  <c r="T535" i="9"/>
  <c r="U535" i="9"/>
  <c r="A536" i="9"/>
  <c r="B536" i="9"/>
  <c r="C536" i="9"/>
  <c r="D536" i="9"/>
  <c r="E536" i="9"/>
  <c r="F536" i="9"/>
  <c r="G536" i="9"/>
  <c r="H536" i="9"/>
  <c r="I536" i="9"/>
  <c r="J536" i="9"/>
  <c r="K536" i="9"/>
  <c r="L536" i="9"/>
  <c r="M536" i="9"/>
  <c r="N536" i="9"/>
  <c r="O536" i="9"/>
  <c r="P536" i="9"/>
  <c r="Q536" i="9"/>
  <c r="R536" i="9"/>
  <c r="S536" i="9"/>
  <c r="T536" i="9"/>
  <c r="U536" i="9"/>
  <c r="A537" i="9"/>
  <c r="B537" i="9"/>
  <c r="C537" i="9"/>
  <c r="D537" i="9"/>
  <c r="E537" i="9"/>
  <c r="F537" i="9"/>
  <c r="G537" i="9"/>
  <c r="H537" i="9"/>
  <c r="I537" i="9"/>
  <c r="J537" i="9"/>
  <c r="K537" i="9"/>
  <c r="L537" i="9"/>
  <c r="M537" i="9"/>
  <c r="N537" i="9"/>
  <c r="O537" i="9"/>
  <c r="P537" i="9"/>
  <c r="Q537" i="9"/>
  <c r="R537" i="9"/>
  <c r="S537" i="9"/>
  <c r="T537" i="9"/>
  <c r="U537" i="9"/>
  <c r="A538" i="9"/>
  <c r="B538" i="9"/>
  <c r="C538" i="9"/>
  <c r="D538" i="9"/>
  <c r="E538" i="9"/>
  <c r="F538" i="9"/>
  <c r="G538" i="9"/>
  <c r="H538" i="9"/>
  <c r="I538" i="9"/>
  <c r="J538" i="9"/>
  <c r="K538" i="9"/>
  <c r="L538" i="9"/>
  <c r="M538" i="9"/>
  <c r="N538" i="9"/>
  <c r="O538" i="9"/>
  <c r="P538" i="9"/>
  <c r="Q538" i="9"/>
  <c r="R538" i="9"/>
  <c r="S538" i="9"/>
  <c r="T538" i="9"/>
  <c r="U538" i="9"/>
  <c r="A539" i="9"/>
  <c r="B539" i="9"/>
  <c r="C539" i="9"/>
  <c r="D539" i="9"/>
  <c r="E539" i="9"/>
  <c r="F539" i="9"/>
  <c r="G539" i="9"/>
  <c r="H539" i="9"/>
  <c r="I539" i="9"/>
  <c r="J539" i="9"/>
  <c r="K539" i="9"/>
  <c r="L539" i="9"/>
  <c r="M539" i="9"/>
  <c r="N539" i="9"/>
  <c r="O539" i="9"/>
  <c r="P539" i="9"/>
  <c r="Q539" i="9"/>
  <c r="R539" i="9"/>
  <c r="S539" i="9"/>
  <c r="T539" i="9"/>
  <c r="U539" i="9"/>
  <c r="A540" i="9"/>
  <c r="B540" i="9"/>
  <c r="C540" i="9"/>
  <c r="D540" i="9"/>
  <c r="E540" i="9"/>
  <c r="F540" i="9"/>
  <c r="G540" i="9"/>
  <c r="H540" i="9"/>
  <c r="I540" i="9"/>
  <c r="J540" i="9"/>
  <c r="K540" i="9"/>
  <c r="L540" i="9"/>
  <c r="M540" i="9"/>
  <c r="N540" i="9"/>
  <c r="O540" i="9"/>
  <c r="P540" i="9"/>
  <c r="Q540" i="9"/>
  <c r="R540" i="9"/>
  <c r="S540" i="9"/>
  <c r="T540" i="9"/>
  <c r="U540" i="9"/>
  <c r="A541" i="9"/>
  <c r="B541" i="9"/>
  <c r="C541" i="9"/>
  <c r="D541" i="9"/>
  <c r="E541" i="9"/>
  <c r="F541" i="9"/>
  <c r="G541" i="9"/>
  <c r="H541" i="9"/>
  <c r="I541" i="9"/>
  <c r="J541" i="9"/>
  <c r="K541" i="9"/>
  <c r="L541" i="9"/>
  <c r="M541" i="9"/>
  <c r="N541" i="9"/>
  <c r="O541" i="9"/>
  <c r="P541" i="9"/>
  <c r="Q541" i="9"/>
  <c r="R541" i="9"/>
  <c r="S541" i="9"/>
  <c r="T541" i="9"/>
  <c r="U541" i="9"/>
  <c r="A542" i="9"/>
  <c r="B542" i="9"/>
  <c r="C542" i="9"/>
  <c r="D542" i="9"/>
  <c r="E542" i="9"/>
  <c r="F542" i="9"/>
  <c r="G542" i="9"/>
  <c r="H542" i="9"/>
  <c r="I542" i="9"/>
  <c r="J542" i="9"/>
  <c r="K542" i="9"/>
  <c r="L542" i="9"/>
  <c r="M542" i="9"/>
  <c r="N542" i="9"/>
  <c r="O542" i="9"/>
  <c r="P542" i="9"/>
  <c r="Q542" i="9"/>
  <c r="R542" i="9"/>
  <c r="S542" i="9"/>
  <c r="T542" i="9"/>
  <c r="U542" i="9"/>
  <c r="A543" i="9"/>
  <c r="B543" i="9"/>
  <c r="C543" i="9"/>
  <c r="D543" i="9"/>
  <c r="E543" i="9"/>
  <c r="F543" i="9"/>
  <c r="G543" i="9"/>
  <c r="H543" i="9"/>
  <c r="I543" i="9"/>
  <c r="J543" i="9"/>
  <c r="K543" i="9"/>
  <c r="L543" i="9"/>
  <c r="M543" i="9"/>
  <c r="N543" i="9"/>
  <c r="O543" i="9"/>
  <c r="P543" i="9"/>
  <c r="Q543" i="9"/>
  <c r="R543" i="9"/>
  <c r="S543" i="9"/>
  <c r="T543" i="9"/>
  <c r="U543" i="9"/>
  <c r="A544" i="9"/>
  <c r="B544" i="9"/>
  <c r="C544" i="9"/>
  <c r="D544" i="9"/>
  <c r="E544" i="9"/>
  <c r="F544" i="9"/>
  <c r="G544" i="9"/>
  <c r="H544" i="9"/>
  <c r="I544" i="9"/>
  <c r="J544" i="9"/>
  <c r="K544" i="9"/>
  <c r="L544" i="9"/>
  <c r="M544" i="9"/>
  <c r="N544" i="9"/>
  <c r="O544" i="9"/>
  <c r="P544" i="9"/>
  <c r="Q544" i="9"/>
  <c r="R544" i="9"/>
  <c r="S544" i="9"/>
  <c r="T544" i="9"/>
  <c r="U544" i="9"/>
  <c r="A545" i="9"/>
  <c r="B545" i="9"/>
  <c r="C545" i="9"/>
  <c r="D545" i="9"/>
  <c r="E545" i="9"/>
  <c r="F545" i="9"/>
  <c r="G545" i="9"/>
  <c r="H545" i="9"/>
  <c r="I545" i="9"/>
  <c r="J545" i="9"/>
  <c r="K545" i="9"/>
  <c r="L545" i="9"/>
  <c r="M545" i="9"/>
  <c r="N545" i="9"/>
  <c r="O545" i="9"/>
  <c r="P545" i="9"/>
  <c r="Q545" i="9"/>
  <c r="R545" i="9"/>
  <c r="S545" i="9"/>
  <c r="T545" i="9"/>
  <c r="U545" i="9"/>
  <c r="A546" i="9"/>
  <c r="B546" i="9"/>
  <c r="C546" i="9"/>
  <c r="D546" i="9"/>
  <c r="E546" i="9"/>
  <c r="F546" i="9"/>
  <c r="G546" i="9"/>
  <c r="H546" i="9"/>
  <c r="I546" i="9"/>
  <c r="J546" i="9"/>
  <c r="K546" i="9"/>
  <c r="L546" i="9"/>
  <c r="M546" i="9"/>
  <c r="N546" i="9"/>
  <c r="O546" i="9"/>
  <c r="P546" i="9"/>
  <c r="Q546" i="9"/>
  <c r="R546" i="9"/>
  <c r="S546" i="9"/>
  <c r="T546" i="9"/>
  <c r="U546" i="9"/>
  <c r="A547" i="9"/>
  <c r="B547" i="9"/>
  <c r="C547" i="9"/>
  <c r="D547" i="9"/>
  <c r="E547" i="9"/>
  <c r="F547" i="9"/>
  <c r="G547" i="9"/>
  <c r="H547" i="9"/>
  <c r="I547" i="9"/>
  <c r="J547" i="9"/>
  <c r="K547" i="9"/>
  <c r="L547" i="9"/>
  <c r="M547" i="9"/>
  <c r="N547" i="9"/>
  <c r="O547" i="9"/>
  <c r="P547" i="9"/>
  <c r="Q547" i="9"/>
  <c r="R547" i="9"/>
  <c r="S547" i="9"/>
  <c r="T547" i="9"/>
  <c r="U547" i="9"/>
  <c r="A548" i="9"/>
  <c r="B548" i="9"/>
  <c r="C548" i="9"/>
  <c r="D548" i="9"/>
  <c r="E548" i="9"/>
  <c r="F548" i="9"/>
  <c r="G548" i="9"/>
  <c r="H548" i="9"/>
  <c r="I548" i="9"/>
  <c r="J548" i="9"/>
  <c r="K548" i="9"/>
  <c r="L548" i="9"/>
  <c r="M548" i="9"/>
  <c r="N548" i="9"/>
  <c r="O548" i="9"/>
  <c r="P548" i="9"/>
  <c r="Q548" i="9"/>
  <c r="R548" i="9"/>
  <c r="S548" i="9"/>
  <c r="T548" i="9"/>
  <c r="U548" i="9"/>
  <c r="A549" i="9"/>
  <c r="B549" i="9"/>
  <c r="C549" i="9"/>
  <c r="D549" i="9"/>
  <c r="E549" i="9"/>
  <c r="F549" i="9"/>
  <c r="G549" i="9"/>
  <c r="H549" i="9"/>
  <c r="I549" i="9"/>
  <c r="J549" i="9"/>
  <c r="K549" i="9"/>
  <c r="L549" i="9"/>
  <c r="M549" i="9"/>
  <c r="N549" i="9"/>
  <c r="O549" i="9"/>
  <c r="P549" i="9"/>
  <c r="Q549" i="9"/>
  <c r="R549" i="9"/>
  <c r="S549" i="9"/>
  <c r="T549" i="9"/>
  <c r="U549" i="9"/>
  <c r="A550" i="9"/>
  <c r="B550" i="9"/>
  <c r="C550" i="9"/>
  <c r="D550" i="9"/>
  <c r="E550" i="9"/>
  <c r="F550" i="9"/>
  <c r="G550" i="9"/>
  <c r="H550" i="9"/>
  <c r="I550" i="9"/>
  <c r="J550" i="9"/>
  <c r="K550" i="9"/>
  <c r="L550" i="9"/>
  <c r="M550" i="9"/>
  <c r="N550" i="9"/>
  <c r="O550" i="9"/>
  <c r="P550" i="9"/>
  <c r="Q550" i="9"/>
  <c r="R550" i="9"/>
  <c r="S550" i="9"/>
  <c r="T550" i="9"/>
  <c r="U550" i="9"/>
  <c r="A551" i="9"/>
  <c r="B551" i="9"/>
  <c r="C551" i="9"/>
  <c r="D551" i="9"/>
  <c r="E551" i="9"/>
  <c r="F551" i="9"/>
  <c r="G551" i="9"/>
  <c r="H551" i="9"/>
  <c r="I551" i="9"/>
  <c r="J551" i="9"/>
  <c r="K551" i="9"/>
  <c r="L551" i="9"/>
  <c r="M551" i="9"/>
  <c r="N551" i="9"/>
  <c r="O551" i="9"/>
  <c r="P551" i="9"/>
  <c r="Q551" i="9"/>
  <c r="R551" i="9"/>
  <c r="S551" i="9"/>
  <c r="T551" i="9"/>
  <c r="U551" i="9"/>
  <c r="A552" i="9"/>
  <c r="B552" i="9"/>
  <c r="C552" i="9"/>
  <c r="D552" i="9"/>
  <c r="E552" i="9"/>
  <c r="F552" i="9"/>
  <c r="G552" i="9"/>
  <c r="H552" i="9"/>
  <c r="I552" i="9"/>
  <c r="J552" i="9"/>
  <c r="K552" i="9"/>
  <c r="L552" i="9"/>
  <c r="M552" i="9"/>
  <c r="N552" i="9"/>
  <c r="O552" i="9"/>
  <c r="P552" i="9"/>
  <c r="Q552" i="9"/>
  <c r="R552" i="9"/>
  <c r="S552" i="9"/>
  <c r="T552" i="9"/>
  <c r="U552" i="9"/>
  <c r="A553" i="9"/>
  <c r="B553" i="9"/>
  <c r="C553" i="9"/>
  <c r="D553" i="9"/>
  <c r="E553" i="9"/>
  <c r="F553" i="9"/>
  <c r="G553" i="9"/>
  <c r="H553" i="9"/>
  <c r="I553" i="9"/>
  <c r="J553" i="9"/>
  <c r="K553" i="9"/>
  <c r="L553" i="9"/>
  <c r="M553" i="9"/>
  <c r="N553" i="9"/>
  <c r="O553" i="9"/>
  <c r="P553" i="9"/>
  <c r="Q553" i="9"/>
  <c r="R553" i="9"/>
  <c r="S553" i="9"/>
  <c r="T553" i="9"/>
  <c r="U553" i="9"/>
  <c r="A554" i="9"/>
  <c r="B554" i="9"/>
  <c r="C554" i="9"/>
  <c r="D554" i="9"/>
  <c r="E554" i="9"/>
  <c r="F554" i="9"/>
  <c r="G554" i="9"/>
  <c r="H554" i="9"/>
  <c r="I554" i="9"/>
  <c r="J554" i="9"/>
  <c r="K554" i="9"/>
  <c r="L554" i="9"/>
  <c r="M554" i="9"/>
  <c r="N554" i="9"/>
  <c r="O554" i="9"/>
  <c r="P554" i="9"/>
  <c r="Q554" i="9"/>
  <c r="R554" i="9"/>
  <c r="S554" i="9"/>
  <c r="T554" i="9"/>
  <c r="U554" i="9"/>
  <c r="A555" i="9"/>
  <c r="B555" i="9"/>
  <c r="C555" i="9"/>
  <c r="D555" i="9"/>
  <c r="E555" i="9"/>
  <c r="F555" i="9"/>
  <c r="G555" i="9"/>
  <c r="H555" i="9"/>
  <c r="I555" i="9"/>
  <c r="J555" i="9"/>
  <c r="K555" i="9"/>
  <c r="L555" i="9"/>
  <c r="M555" i="9"/>
  <c r="N555" i="9"/>
  <c r="O555" i="9"/>
  <c r="P555" i="9"/>
  <c r="Q555" i="9"/>
  <c r="R555" i="9"/>
  <c r="S555" i="9"/>
  <c r="T555" i="9"/>
  <c r="U555" i="9"/>
  <c r="A556" i="9"/>
  <c r="B556" i="9"/>
  <c r="C556" i="9"/>
  <c r="D556" i="9"/>
  <c r="E556" i="9"/>
  <c r="F556" i="9"/>
  <c r="G556" i="9"/>
  <c r="H556" i="9"/>
  <c r="I556" i="9"/>
  <c r="J556" i="9"/>
  <c r="K556" i="9"/>
  <c r="L556" i="9"/>
  <c r="M556" i="9"/>
  <c r="N556" i="9"/>
  <c r="O556" i="9"/>
  <c r="P556" i="9"/>
  <c r="Q556" i="9"/>
  <c r="R556" i="9"/>
  <c r="S556" i="9"/>
  <c r="T556" i="9"/>
  <c r="U556" i="9"/>
  <c r="A557" i="9"/>
  <c r="B557" i="9"/>
  <c r="C557" i="9"/>
  <c r="D557" i="9"/>
  <c r="E557" i="9"/>
  <c r="F557" i="9"/>
  <c r="G557" i="9"/>
  <c r="H557" i="9"/>
  <c r="I557" i="9"/>
  <c r="J557" i="9"/>
  <c r="K557" i="9"/>
  <c r="L557" i="9"/>
  <c r="M557" i="9"/>
  <c r="N557" i="9"/>
  <c r="O557" i="9"/>
  <c r="P557" i="9"/>
  <c r="Q557" i="9"/>
  <c r="R557" i="9"/>
  <c r="S557" i="9"/>
  <c r="T557" i="9"/>
  <c r="U557" i="9"/>
  <c r="A558" i="9"/>
  <c r="B558" i="9"/>
  <c r="C558" i="9"/>
  <c r="D558" i="9"/>
  <c r="E558" i="9"/>
  <c r="F558" i="9"/>
  <c r="G558" i="9"/>
  <c r="H558" i="9"/>
  <c r="I558" i="9"/>
  <c r="J558" i="9"/>
  <c r="K558" i="9"/>
  <c r="L558" i="9"/>
  <c r="M558" i="9"/>
  <c r="N558" i="9"/>
  <c r="O558" i="9"/>
  <c r="P558" i="9"/>
  <c r="Q558" i="9"/>
  <c r="R558" i="9"/>
  <c r="S558" i="9"/>
  <c r="T558" i="9"/>
  <c r="U558" i="9"/>
  <c r="A559" i="9"/>
  <c r="B559" i="9"/>
  <c r="C559" i="9"/>
  <c r="D559" i="9"/>
  <c r="E559" i="9"/>
  <c r="F559" i="9"/>
  <c r="G559" i="9"/>
  <c r="H559" i="9"/>
  <c r="I559" i="9"/>
  <c r="J559" i="9"/>
  <c r="K559" i="9"/>
  <c r="L559" i="9"/>
  <c r="M559" i="9"/>
  <c r="N559" i="9"/>
  <c r="O559" i="9"/>
  <c r="P559" i="9"/>
  <c r="Q559" i="9"/>
  <c r="R559" i="9"/>
  <c r="S559" i="9"/>
  <c r="T559" i="9"/>
  <c r="U559" i="9"/>
  <c r="A560" i="9"/>
  <c r="B560" i="9"/>
  <c r="C560" i="9"/>
  <c r="D560" i="9"/>
  <c r="E560" i="9"/>
  <c r="F560" i="9"/>
  <c r="G560" i="9"/>
  <c r="H560" i="9"/>
  <c r="I560" i="9"/>
  <c r="J560" i="9"/>
  <c r="K560" i="9"/>
  <c r="L560" i="9"/>
  <c r="M560" i="9"/>
  <c r="N560" i="9"/>
  <c r="O560" i="9"/>
  <c r="P560" i="9"/>
  <c r="Q560" i="9"/>
  <c r="R560" i="9"/>
  <c r="S560" i="9"/>
  <c r="T560" i="9"/>
  <c r="U560" i="9"/>
  <c r="A561" i="9"/>
  <c r="B561" i="9"/>
  <c r="C561" i="9"/>
  <c r="D561" i="9"/>
  <c r="E561" i="9"/>
  <c r="F561" i="9"/>
  <c r="G561" i="9"/>
  <c r="H561" i="9"/>
  <c r="I561" i="9"/>
  <c r="J561" i="9"/>
  <c r="K561" i="9"/>
  <c r="L561" i="9"/>
  <c r="M561" i="9"/>
  <c r="N561" i="9"/>
  <c r="O561" i="9"/>
  <c r="P561" i="9"/>
  <c r="Q561" i="9"/>
  <c r="R561" i="9"/>
  <c r="S561" i="9"/>
  <c r="T561" i="9"/>
  <c r="U561" i="9"/>
  <c r="A562" i="9"/>
  <c r="B562" i="9"/>
  <c r="C562" i="9"/>
  <c r="D562" i="9"/>
  <c r="E562" i="9"/>
  <c r="F562" i="9"/>
  <c r="G562" i="9"/>
  <c r="H562" i="9"/>
  <c r="I562" i="9"/>
  <c r="J562" i="9"/>
  <c r="K562" i="9"/>
  <c r="L562" i="9"/>
  <c r="M562" i="9"/>
  <c r="N562" i="9"/>
  <c r="O562" i="9"/>
  <c r="P562" i="9"/>
  <c r="Q562" i="9"/>
  <c r="R562" i="9"/>
  <c r="S562" i="9"/>
  <c r="T562" i="9"/>
  <c r="U562" i="9"/>
  <c r="A563" i="9"/>
  <c r="B563" i="9"/>
  <c r="C563" i="9"/>
  <c r="D563" i="9"/>
  <c r="E563" i="9"/>
  <c r="F563" i="9"/>
  <c r="G563" i="9"/>
  <c r="H563" i="9"/>
  <c r="I563" i="9"/>
  <c r="J563" i="9"/>
  <c r="K563" i="9"/>
  <c r="L563" i="9"/>
  <c r="M563" i="9"/>
  <c r="N563" i="9"/>
  <c r="O563" i="9"/>
  <c r="P563" i="9"/>
  <c r="Q563" i="9"/>
  <c r="R563" i="9"/>
  <c r="S563" i="9"/>
  <c r="T563" i="9"/>
  <c r="U563" i="9"/>
  <c r="A564" i="9"/>
  <c r="B564" i="9"/>
  <c r="C564" i="9"/>
  <c r="D564" i="9"/>
  <c r="E564" i="9"/>
  <c r="F564" i="9"/>
  <c r="G564" i="9"/>
  <c r="H564" i="9"/>
  <c r="I564" i="9"/>
  <c r="J564" i="9"/>
  <c r="K564" i="9"/>
  <c r="L564" i="9"/>
  <c r="M564" i="9"/>
  <c r="N564" i="9"/>
  <c r="O564" i="9"/>
  <c r="P564" i="9"/>
  <c r="Q564" i="9"/>
  <c r="R564" i="9"/>
  <c r="S564" i="9"/>
  <c r="T564" i="9"/>
  <c r="U564" i="9"/>
  <c r="A565" i="9"/>
  <c r="B565" i="9"/>
  <c r="C565" i="9"/>
  <c r="D565" i="9"/>
  <c r="E565" i="9"/>
  <c r="F565" i="9"/>
  <c r="G565" i="9"/>
  <c r="H565" i="9"/>
  <c r="I565" i="9"/>
  <c r="J565" i="9"/>
  <c r="K565" i="9"/>
  <c r="L565" i="9"/>
  <c r="M565" i="9"/>
  <c r="N565" i="9"/>
  <c r="O565" i="9"/>
  <c r="P565" i="9"/>
  <c r="Q565" i="9"/>
  <c r="R565" i="9"/>
  <c r="S565" i="9"/>
  <c r="T565" i="9"/>
  <c r="U565" i="9"/>
  <c r="A566" i="9"/>
  <c r="B566" i="9"/>
  <c r="C566" i="9"/>
  <c r="D566" i="9"/>
  <c r="E566" i="9"/>
  <c r="F566" i="9"/>
  <c r="G566" i="9"/>
  <c r="H566" i="9"/>
  <c r="I566" i="9"/>
  <c r="J566" i="9"/>
  <c r="K566" i="9"/>
  <c r="L566" i="9"/>
  <c r="M566" i="9"/>
  <c r="N566" i="9"/>
  <c r="O566" i="9"/>
  <c r="P566" i="9"/>
  <c r="Q566" i="9"/>
  <c r="R566" i="9"/>
  <c r="S566" i="9"/>
  <c r="T566" i="9"/>
  <c r="U566" i="9"/>
  <c r="A567" i="9"/>
  <c r="B567" i="9"/>
  <c r="C567" i="9"/>
  <c r="D567" i="9"/>
  <c r="E567" i="9"/>
  <c r="F567" i="9"/>
  <c r="G567" i="9"/>
  <c r="H567" i="9"/>
  <c r="I567" i="9"/>
  <c r="J567" i="9"/>
  <c r="K567" i="9"/>
  <c r="L567" i="9"/>
  <c r="M567" i="9"/>
  <c r="N567" i="9"/>
  <c r="O567" i="9"/>
  <c r="P567" i="9"/>
  <c r="Q567" i="9"/>
  <c r="R567" i="9"/>
  <c r="S567" i="9"/>
  <c r="T567" i="9"/>
  <c r="U567" i="9"/>
  <c r="A568" i="9"/>
  <c r="B568" i="9"/>
  <c r="C568" i="9"/>
  <c r="D568" i="9"/>
  <c r="E568" i="9"/>
  <c r="F568" i="9"/>
  <c r="G568" i="9"/>
  <c r="H568" i="9"/>
  <c r="I568" i="9"/>
  <c r="J568" i="9"/>
  <c r="K568" i="9"/>
  <c r="L568" i="9"/>
  <c r="M568" i="9"/>
  <c r="N568" i="9"/>
  <c r="O568" i="9"/>
  <c r="P568" i="9"/>
  <c r="Q568" i="9"/>
  <c r="R568" i="9"/>
  <c r="S568" i="9"/>
  <c r="T568" i="9"/>
  <c r="U568" i="9"/>
  <c r="A569" i="9"/>
  <c r="B569" i="9"/>
  <c r="C569" i="9"/>
  <c r="D569" i="9"/>
  <c r="E569" i="9"/>
  <c r="F569" i="9"/>
  <c r="G569" i="9"/>
  <c r="H569" i="9"/>
  <c r="I569" i="9"/>
  <c r="J569" i="9"/>
  <c r="K569" i="9"/>
  <c r="L569" i="9"/>
  <c r="M569" i="9"/>
  <c r="N569" i="9"/>
  <c r="O569" i="9"/>
  <c r="P569" i="9"/>
  <c r="Q569" i="9"/>
  <c r="R569" i="9"/>
  <c r="S569" i="9"/>
  <c r="T569" i="9"/>
  <c r="U569" i="9"/>
  <c r="A570" i="9"/>
  <c r="B570" i="9"/>
  <c r="C570" i="9"/>
  <c r="D570" i="9"/>
  <c r="E570" i="9"/>
  <c r="F570" i="9"/>
  <c r="G570" i="9"/>
  <c r="H570" i="9"/>
  <c r="I570" i="9"/>
  <c r="J570" i="9"/>
  <c r="K570" i="9"/>
  <c r="L570" i="9"/>
  <c r="M570" i="9"/>
  <c r="N570" i="9"/>
  <c r="O570" i="9"/>
  <c r="P570" i="9"/>
  <c r="Q570" i="9"/>
  <c r="R570" i="9"/>
  <c r="S570" i="9"/>
  <c r="T570" i="9"/>
  <c r="U570" i="9"/>
  <c r="A571" i="9"/>
  <c r="B571" i="9"/>
  <c r="C571" i="9"/>
  <c r="D571" i="9"/>
  <c r="E571" i="9"/>
  <c r="F571" i="9"/>
  <c r="G571" i="9"/>
  <c r="H571" i="9"/>
  <c r="I571" i="9"/>
  <c r="J571" i="9"/>
  <c r="K571" i="9"/>
  <c r="L571" i="9"/>
  <c r="M571" i="9"/>
  <c r="N571" i="9"/>
  <c r="O571" i="9"/>
  <c r="P571" i="9"/>
  <c r="Q571" i="9"/>
  <c r="R571" i="9"/>
  <c r="S571" i="9"/>
  <c r="T571" i="9"/>
  <c r="U571" i="9"/>
  <c r="A572" i="9"/>
  <c r="B572" i="9"/>
  <c r="C572" i="9"/>
  <c r="D572" i="9"/>
  <c r="E572" i="9"/>
  <c r="F572" i="9"/>
  <c r="G572" i="9"/>
  <c r="H572" i="9"/>
  <c r="I572" i="9"/>
  <c r="J572" i="9"/>
  <c r="K572" i="9"/>
  <c r="L572" i="9"/>
  <c r="M572" i="9"/>
  <c r="N572" i="9"/>
  <c r="O572" i="9"/>
  <c r="P572" i="9"/>
  <c r="Q572" i="9"/>
  <c r="R572" i="9"/>
  <c r="S572" i="9"/>
  <c r="T572" i="9"/>
  <c r="U572" i="9"/>
  <c r="A573" i="9"/>
  <c r="B573" i="9"/>
  <c r="C573" i="9"/>
  <c r="D573" i="9"/>
  <c r="E573" i="9"/>
  <c r="F573" i="9"/>
  <c r="G573" i="9"/>
  <c r="H573" i="9"/>
  <c r="I573" i="9"/>
  <c r="J573" i="9"/>
  <c r="K573" i="9"/>
  <c r="L573" i="9"/>
  <c r="M573" i="9"/>
  <c r="N573" i="9"/>
  <c r="O573" i="9"/>
  <c r="P573" i="9"/>
  <c r="Q573" i="9"/>
  <c r="R573" i="9"/>
  <c r="S573" i="9"/>
  <c r="T573" i="9"/>
  <c r="U573" i="9"/>
  <c r="A574" i="9"/>
  <c r="B574" i="9"/>
  <c r="C574" i="9"/>
  <c r="D574" i="9"/>
  <c r="E574" i="9"/>
  <c r="F574" i="9"/>
  <c r="G574" i="9"/>
  <c r="H574" i="9"/>
  <c r="I574" i="9"/>
  <c r="J574" i="9"/>
  <c r="K574" i="9"/>
  <c r="L574" i="9"/>
  <c r="M574" i="9"/>
  <c r="N574" i="9"/>
  <c r="O574" i="9"/>
  <c r="P574" i="9"/>
  <c r="Q574" i="9"/>
  <c r="R574" i="9"/>
  <c r="S574" i="9"/>
  <c r="T574" i="9"/>
  <c r="U574" i="9"/>
  <c r="A575" i="9"/>
  <c r="B575" i="9"/>
  <c r="C575" i="9"/>
  <c r="D575" i="9"/>
  <c r="E575" i="9"/>
  <c r="F575" i="9"/>
  <c r="G575" i="9"/>
  <c r="H575" i="9"/>
  <c r="I575" i="9"/>
  <c r="J575" i="9"/>
  <c r="K575" i="9"/>
  <c r="L575" i="9"/>
  <c r="M575" i="9"/>
  <c r="N575" i="9"/>
  <c r="O575" i="9"/>
  <c r="P575" i="9"/>
  <c r="Q575" i="9"/>
  <c r="R575" i="9"/>
  <c r="S575" i="9"/>
  <c r="T575" i="9"/>
  <c r="U575" i="9"/>
  <c r="A576" i="9"/>
  <c r="B576" i="9"/>
  <c r="C576" i="9"/>
  <c r="D576" i="9"/>
  <c r="E576" i="9"/>
  <c r="F576" i="9"/>
  <c r="G576" i="9"/>
  <c r="H576" i="9"/>
  <c r="I576" i="9"/>
  <c r="J576" i="9"/>
  <c r="K576" i="9"/>
  <c r="L576" i="9"/>
  <c r="M576" i="9"/>
  <c r="N576" i="9"/>
  <c r="O576" i="9"/>
  <c r="P576" i="9"/>
  <c r="Q576" i="9"/>
  <c r="R576" i="9"/>
  <c r="S576" i="9"/>
  <c r="T576" i="9"/>
  <c r="U576" i="9"/>
  <c r="A577" i="9"/>
  <c r="B577" i="9"/>
  <c r="C577" i="9"/>
  <c r="D577" i="9"/>
  <c r="E577" i="9"/>
  <c r="F577" i="9"/>
  <c r="G577" i="9"/>
  <c r="H577" i="9"/>
  <c r="I577" i="9"/>
  <c r="J577" i="9"/>
  <c r="K577" i="9"/>
  <c r="L577" i="9"/>
  <c r="M577" i="9"/>
  <c r="N577" i="9"/>
  <c r="O577" i="9"/>
  <c r="P577" i="9"/>
  <c r="Q577" i="9"/>
  <c r="R577" i="9"/>
  <c r="S577" i="9"/>
  <c r="T577" i="9"/>
  <c r="U577" i="9"/>
  <c r="A578" i="9"/>
  <c r="B578" i="9"/>
  <c r="C578" i="9"/>
  <c r="D578" i="9"/>
  <c r="E578" i="9"/>
  <c r="F578" i="9"/>
  <c r="G578" i="9"/>
  <c r="H578" i="9"/>
  <c r="I578" i="9"/>
  <c r="J578" i="9"/>
  <c r="K578" i="9"/>
  <c r="L578" i="9"/>
  <c r="M578" i="9"/>
  <c r="N578" i="9"/>
  <c r="O578" i="9"/>
  <c r="P578" i="9"/>
  <c r="Q578" i="9"/>
  <c r="R578" i="9"/>
  <c r="S578" i="9"/>
  <c r="T578" i="9"/>
  <c r="U578" i="9"/>
  <c r="A579" i="9"/>
  <c r="B579" i="9"/>
  <c r="C579" i="9"/>
  <c r="D579" i="9"/>
  <c r="E579" i="9"/>
  <c r="F579" i="9"/>
  <c r="G579" i="9"/>
  <c r="H579" i="9"/>
  <c r="I579" i="9"/>
  <c r="J579" i="9"/>
  <c r="K579" i="9"/>
  <c r="L579" i="9"/>
  <c r="M579" i="9"/>
  <c r="N579" i="9"/>
  <c r="O579" i="9"/>
  <c r="P579" i="9"/>
  <c r="Q579" i="9"/>
  <c r="R579" i="9"/>
  <c r="S579" i="9"/>
  <c r="T579" i="9"/>
  <c r="U579" i="9"/>
  <c r="A580" i="9"/>
  <c r="B580" i="9"/>
  <c r="C580" i="9"/>
  <c r="D580" i="9"/>
  <c r="E580" i="9"/>
  <c r="F580" i="9"/>
  <c r="G580" i="9"/>
  <c r="H580" i="9"/>
  <c r="I580" i="9"/>
  <c r="J580" i="9"/>
  <c r="K580" i="9"/>
  <c r="L580" i="9"/>
  <c r="M580" i="9"/>
  <c r="N580" i="9"/>
  <c r="O580" i="9"/>
  <c r="P580" i="9"/>
  <c r="Q580" i="9"/>
  <c r="R580" i="9"/>
  <c r="S580" i="9"/>
  <c r="T580" i="9"/>
  <c r="U580" i="9"/>
  <c r="A581" i="9"/>
  <c r="B581" i="9"/>
  <c r="C581" i="9"/>
  <c r="D581" i="9"/>
  <c r="E581" i="9"/>
  <c r="F581" i="9"/>
  <c r="G581" i="9"/>
  <c r="H581" i="9"/>
  <c r="I581" i="9"/>
  <c r="J581" i="9"/>
  <c r="K581" i="9"/>
  <c r="L581" i="9"/>
  <c r="M581" i="9"/>
  <c r="N581" i="9"/>
  <c r="O581" i="9"/>
  <c r="P581" i="9"/>
  <c r="Q581" i="9"/>
  <c r="R581" i="9"/>
  <c r="S581" i="9"/>
  <c r="T581" i="9"/>
  <c r="U581" i="9"/>
  <c r="A582" i="9"/>
  <c r="B582" i="9"/>
  <c r="C582" i="9"/>
  <c r="D582" i="9"/>
  <c r="E582" i="9"/>
  <c r="F582" i="9"/>
  <c r="G582" i="9"/>
  <c r="H582" i="9"/>
  <c r="I582" i="9"/>
  <c r="J582" i="9"/>
  <c r="K582" i="9"/>
  <c r="L582" i="9"/>
  <c r="M582" i="9"/>
  <c r="N582" i="9"/>
  <c r="O582" i="9"/>
  <c r="P582" i="9"/>
  <c r="Q582" i="9"/>
  <c r="R582" i="9"/>
  <c r="S582" i="9"/>
  <c r="T582" i="9"/>
  <c r="U582" i="9"/>
  <c r="A583" i="9"/>
  <c r="B583" i="9"/>
  <c r="C583" i="9"/>
  <c r="D583" i="9"/>
  <c r="E583" i="9"/>
  <c r="F583" i="9"/>
  <c r="G583" i="9"/>
  <c r="H583" i="9"/>
  <c r="I583" i="9"/>
  <c r="J583" i="9"/>
  <c r="K583" i="9"/>
  <c r="L583" i="9"/>
  <c r="M583" i="9"/>
  <c r="N583" i="9"/>
  <c r="O583" i="9"/>
  <c r="P583" i="9"/>
  <c r="Q583" i="9"/>
  <c r="R583" i="9"/>
  <c r="S583" i="9"/>
  <c r="T583" i="9"/>
  <c r="U583" i="9"/>
  <c r="A584" i="9"/>
  <c r="B584" i="9"/>
  <c r="C584" i="9"/>
  <c r="D584" i="9"/>
  <c r="E584" i="9"/>
  <c r="F584" i="9"/>
  <c r="G584" i="9"/>
  <c r="H584" i="9"/>
  <c r="I584" i="9"/>
  <c r="J584" i="9"/>
  <c r="K584" i="9"/>
  <c r="L584" i="9"/>
  <c r="M584" i="9"/>
  <c r="N584" i="9"/>
  <c r="O584" i="9"/>
  <c r="P584" i="9"/>
  <c r="Q584" i="9"/>
  <c r="R584" i="9"/>
  <c r="S584" i="9"/>
  <c r="T584" i="9"/>
  <c r="U584" i="9"/>
  <c r="A585" i="9"/>
  <c r="B585" i="9"/>
  <c r="C585" i="9"/>
  <c r="D585" i="9"/>
  <c r="E585" i="9"/>
  <c r="F585" i="9"/>
  <c r="G585" i="9"/>
  <c r="H585" i="9"/>
  <c r="I585" i="9"/>
  <c r="J585" i="9"/>
  <c r="K585" i="9"/>
  <c r="L585" i="9"/>
  <c r="M585" i="9"/>
  <c r="N585" i="9"/>
  <c r="O585" i="9"/>
  <c r="P585" i="9"/>
  <c r="Q585" i="9"/>
  <c r="R585" i="9"/>
  <c r="S585" i="9"/>
  <c r="T585" i="9"/>
  <c r="U585" i="9"/>
  <c r="A586" i="9"/>
  <c r="B586" i="9"/>
  <c r="C586" i="9"/>
  <c r="D586" i="9"/>
  <c r="E586" i="9"/>
  <c r="F586" i="9"/>
  <c r="G586" i="9"/>
  <c r="H586" i="9"/>
  <c r="I586" i="9"/>
  <c r="J586" i="9"/>
  <c r="K586" i="9"/>
  <c r="L586" i="9"/>
  <c r="M586" i="9"/>
  <c r="N586" i="9"/>
  <c r="O586" i="9"/>
  <c r="P586" i="9"/>
  <c r="Q586" i="9"/>
  <c r="R586" i="9"/>
  <c r="S586" i="9"/>
  <c r="T586" i="9"/>
  <c r="U586" i="9"/>
  <c r="A587" i="9"/>
  <c r="B587" i="9"/>
  <c r="C587" i="9"/>
  <c r="D587" i="9"/>
  <c r="E587" i="9"/>
  <c r="F587" i="9"/>
  <c r="G587" i="9"/>
  <c r="H587" i="9"/>
  <c r="I587" i="9"/>
  <c r="J587" i="9"/>
  <c r="K587" i="9"/>
  <c r="L587" i="9"/>
  <c r="M587" i="9"/>
  <c r="N587" i="9"/>
  <c r="O587" i="9"/>
  <c r="P587" i="9"/>
  <c r="Q587" i="9"/>
  <c r="R587" i="9"/>
  <c r="S587" i="9"/>
  <c r="T587" i="9"/>
  <c r="U587" i="9"/>
  <c r="A588" i="9"/>
  <c r="B588" i="9"/>
  <c r="C588" i="9"/>
  <c r="D588" i="9"/>
  <c r="E588" i="9"/>
  <c r="F588" i="9"/>
  <c r="G588" i="9"/>
  <c r="H588" i="9"/>
  <c r="I588" i="9"/>
  <c r="J588" i="9"/>
  <c r="K588" i="9"/>
  <c r="L588" i="9"/>
  <c r="M588" i="9"/>
  <c r="N588" i="9"/>
  <c r="O588" i="9"/>
  <c r="P588" i="9"/>
  <c r="Q588" i="9"/>
  <c r="R588" i="9"/>
  <c r="S588" i="9"/>
  <c r="T588" i="9"/>
  <c r="U588" i="9"/>
  <c r="A589" i="9"/>
  <c r="B589" i="9"/>
  <c r="C589" i="9"/>
  <c r="D589" i="9"/>
  <c r="E589" i="9"/>
  <c r="F589" i="9"/>
  <c r="G589" i="9"/>
  <c r="H589" i="9"/>
  <c r="I589" i="9"/>
  <c r="J589" i="9"/>
  <c r="K589" i="9"/>
  <c r="L589" i="9"/>
  <c r="M589" i="9"/>
  <c r="N589" i="9"/>
  <c r="O589" i="9"/>
  <c r="P589" i="9"/>
  <c r="Q589" i="9"/>
  <c r="R589" i="9"/>
  <c r="S589" i="9"/>
  <c r="T589" i="9"/>
  <c r="U589" i="9"/>
  <c r="A590" i="9"/>
  <c r="B590" i="9"/>
  <c r="C590" i="9"/>
  <c r="D590" i="9"/>
  <c r="E590" i="9"/>
  <c r="F590" i="9"/>
  <c r="G590" i="9"/>
  <c r="H590" i="9"/>
  <c r="I590" i="9"/>
  <c r="J590" i="9"/>
  <c r="K590" i="9"/>
  <c r="L590" i="9"/>
  <c r="M590" i="9"/>
  <c r="N590" i="9"/>
  <c r="O590" i="9"/>
  <c r="P590" i="9"/>
  <c r="Q590" i="9"/>
  <c r="R590" i="9"/>
  <c r="S590" i="9"/>
  <c r="T590" i="9"/>
  <c r="U590" i="9"/>
  <c r="A591" i="9"/>
  <c r="B591" i="9"/>
  <c r="C591" i="9"/>
  <c r="D591" i="9"/>
  <c r="E591" i="9"/>
  <c r="F591" i="9"/>
  <c r="G591" i="9"/>
  <c r="H591" i="9"/>
  <c r="I591" i="9"/>
  <c r="J591" i="9"/>
  <c r="K591" i="9"/>
  <c r="L591" i="9"/>
  <c r="M591" i="9"/>
  <c r="N591" i="9"/>
  <c r="O591" i="9"/>
  <c r="P591" i="9"/>
  <c r="Q591" i="9"/>
  <c r="R591" i="9"/>
  <c r="S591" i="9"/>
  <c r="T591" i="9"/>
  <c r="U591" i="9"/>
  <c r="A592" i="9"/>
  <c r="B592" i="9"/>
  <c r="C592" i="9"/>
  <c r="D592" i="9"/>
  <c r="E592" i="9"/>
  <c r="F592" i="9"/>
  <c r="G592" i="9"/>
  <c r="H592" i="9"/>
  <c r="I592" i="9"/>
  <c r="J592" i="9"/>
  <c r="K592" i="9"/>
  <c r="L592" i="9"/>
  <c r="M592" i="9"/>
  <c r="N592" i="9"/>
  <c r="O592" i="9"/>
  <c r="P592" i="9"/>
  <c r="Q592" i="9"/>
  <c r="R592" i="9"/>
  <c r="S592" i="9"/>
  <c r="T592" i="9"/>
  <c r="U592" i="9"/>
  <c r="A593" i="9"/>
  <c r="B593" i="9"/>
  <c r="C593" i="9"/>
  <c r="D593" i="9"/>
  <c r="E593" i="9"/>
  <c r="F593" i="9"/>
  <c r="G593" i="9"/>
  <c r="H593" i="9"/>
  <c r="I593" i="9"/>
  <c r="J593" i="9"/>
  <c r="K593" i="9"/>
  <c r="L593" i="9"/>
  <c r="M593" i="9"/>
  <c r="N593" i="9"/>
  <c r="O593" i="9"/>
  <c r="P593" i="9"/>
  <c r="Q593" i="9"/>
  <c r="R593" i="9"/>
  <c r="S593" i="9"/>
  <c r="T593" i="9"/>
  <c r="U593" i="9"/>
  <c r="A594" i="9"/>
  <c r="B594" i="9"/>
  <c r="C594" i="9"/>
  <c r="D594" i="9"/>
  <c r="E594" i="9"/>
  <c r="F594" i="9"/>
  <c r="G594" i="9"/>
  <c r="H594" i="9"/>
  <c r="I594" i="9"/>
  <c r="J594" i="9"/>
  <c r="K594" i="9"/>
  <c r="L594" i="9"/>
  <c r="M594" i="9"/>
  <c r="N594" i="9"/>
  <c r="O594" i="9"/>
  <c r="P594" i="9"/>
  <c r="Q594" i="9"/>
  <c r="R594" i="9"/>
  <c r="S594" i="9"/>
  <c r="T594" i="9"/>
  <c r="U594" i="9"/>
  <c r="A595" i="9"/>
  <c r="B595" i="9"/>
  <c r="C595" i="9"/>
  <c r="D595" i="9"/>
  <c r="E595" i="9"/>
  <c r="F595" i="9"/>
  <c r="G595" i="9"/>
  <c r="H595" i="9"/>
  <c r="I595" i="9"/>
  <c r="J595" i="9"/>
  <c r="K595" i="9"/>
  <c r="L595" i="9"/>
  <c r="M595" i="9"/>
  <c r="N595" i="9"/>
  <c r="O595" i="9"/>
  <c r="P595" i="9"/>
  <c r="Q595" i="9"/>
  <c r="R595" i="9"/>
  <c r="S595" i="9"/>
  <c r="T595" i="9"/>
  <c r="U595" i="9"/>
  <c r="A596" i="9"/>
  <c r="B596" i="9"/>
  <c r="C596" i="9"/>
  <c r="D596" i="9"/>
  <c r="E596" i="9"/>
  <c r="F596" i="9"/>
  <c r="G596" i="9"/>
  <c r="H596" i="9"/>
  <c r="I596" i="9"/>
  <c r="J596" i="9"/>
  <c r="K596" i="9"/>
  <c r="L596" i="9"/>
  <c r="M596" i="9"/>
  <c r="N596" i="9"/>
  <c r="O596" i="9"/>
  <c r="P596" i="9"/>
  <c r="Q596" i="9"/>
  <c r="R596" i="9"/>
  <c r="S596" i="9"/>
  <c r="T596" i="9"/>
  <c r="U596" i="9"/>
  <c r="A597" i="9"/>
  <c r="B597" i="9"/>
  <c r="C597" i="9"/>
  <c r="D597" i="9"/>
  <c r="E597" i="9"/>
  <c r="F597" i="9"/>
  <c r="G597" i="9"/>
  <c r="H597" i="9"/>
  <c r="I597" i="9"/>
  <c r="J597" i="9"/>
  <c r="K597" i="9"/>
  <c r="L597" i="9"/>
  <c r="M597" i="9"/>
  <c r="N597" i="9"/>
  <c r="O597" i="9"/>
  <c r="P597" i="9"/>
  <c r="Q597" i="9"/>
  <c r="R597" i="9"/>
  <c r="S597" i="9"/>
  <c r="T597" i="9"/>
  <c r="U597" i="9"/>
  <c r="A598" i="9"/>
  <c r="B598" i="9"/>
  <c r="C598" i="9"/>
  <c r="D598" i="9"/>
  <c r="E598" i="9"/>
  <c r="F598" i="9"/>
  <c r="G598" i="9"/>
  <c r="H598" i="9"/>
  <c r="I598" i="9"/>
  <c r="J598" i="9"/>
  <c r="K598" i="9"/>
  <c r="L598" i="9"/>
  <c r="M598" i="9"/>
  <c r="N598" i="9"/>
  <c r="O598" i="9"/>
  <c r="P598" i="9"/>
  <c r="Q598" i="9"/>
  <c r="R598" i="9"/>
  <c r="S598" i="9"/>
  <c r="T598" i="9"/>
  <c r="U598" i="9"/>
  <c r="A599" i="9"/>
  <c r="B599" i="9"/>
  <c r="C599" i="9"/>
  <c r="D599" i="9"/>
  <c r="E599" i="9"/>
  <c r="F599" i="9"/>
  <c r="G599" i="9"/>
  <c r="H599" i="9"/>
  <c r="I599" i="9"/>
  <c r="J599" i="9"/>
  <c r="K599" i="9"/>
  <c r="L599" i="9"/>
  <c r="M599" i="9"/>
  <c r="N599" i="9"/>
  <c r="O599" i="9"/>
  <c r="P599" i="9"/>
  <c r="Q599" i="9"/>
  <c r="R599" i="9"/>
  <c r="S599" i="9"/>
  <c r="T599" i="9"/>
  <c r="U599" i="9"/>
  <c r="A600" i="9"/>
  <c r="B600" i="9"/>
  <c r="C600" i="9"/>
  <c r="D600" i="9"/>
  <c r="E600" i="9"/>
  <c r="F600" i="9"/>
  <c r="G600" i="9"/>
  <c r="H600" i="9"/>
  <c r="I600" i="9"/>
  <c r="J600" i="9"/>
  <c r="K600" i="9"/>
  <c r="L600" i="9"/>
  <c r="M600" i="9"/>
  <c r="N600" i="9"/>
  <c r="O600" i="9"/>
  <c r="P600" i="9"/>
  <c r="Q600" i="9"/>
  <c r="R600" i="9"/>
  <c r="S600" i="9"/>
  <c r="T600" i="9"/>
  <c r="U600" i="9"/>
  <c r="A601" i="9"/>
  <c r="B601" i="9"/>
  <c r="C601" i="9"/>
  <c r="D601" i="9"/>
  <c r="E601" i="9"/>
  <c r="F601" i="9"/>
  <c r="G601" i="9"/>
  <c r="H601" i="9"/>
  <c r="I601" i="9"/>
  <c r="J601" i="9"/>
  <c r="K601" i="9"/>
  <c r="L601" i="9"/>
  <c r="M601" i="9"/>
  <c r="N601" i="9"/>
  <c r="O601" i="9"/>
  <c r="P601" i="9"/>
  <c r="Q601" i="9"/>
  <c r="R601" i="9"/>
  <c r="S601" i="9"/>
  <c r="T601" i="9"/>
  <c r="U601" i="9"/>
  <c r="A602" i="9"/>
  <c r="B602" i="9"/>
  <c r="C602" i="9"/>
  <c r="D602" i="9"/>
  <c r="E602" i="9"/>
  <c r="F602" i="9"/>
  <c r="G602" i="9"/>
  <c r="H602" i="9"/>
  <c r="I602" i="9"/>
  <c r="J602" i="9"/>
  <c r="K602" i="9"/>
  <c r="L602" i="9"/>
  <c r="M602" i="9"/>
  <c r="N602" i="9"/>
  <c r="O602" i="9"/>
  <c r="P602" i="9"/>
  <c r="Q602" i="9"/>
  <c r="R602" i="9"/>
  <c r="S602" i="9"/>
  <c r="T602" i="9"/>
  <c r="U602" i="9"/>
  <c r="A603" i="9"/>
  <c r="B603" i="9"/>
  <c r="C603" i="9"/>
  <c r="D603" i="9"/>
  <c r="E603" i="9"/>
  <c r="F603" i="9"/>
  <c r="G603" i="9"/>
  <c r="H603" i="9"/>
  <c r="I603" i="9"/>
  <c r="J603" i="9"/>
  <c r="K603" i="9"/>
  <c r="L603" i="9"/>
  <c r="M603" i="9"/>
  <c r="N603" i="9"/>
  <c r="O603" i="9"/>
  <c r="P603" i="9"/>
  <c r="Q603" i="9"/>
  <c r="R603" i="9"/>
  <c r="S603" i="9"/>
  <c r="T603" i="9"/>
  <c r="U603" i="9"/>
  <c r="A604" i="9"/>
  <c r="B604" i="9"/>
  <c r="C604" i="9"/>
  <c r="D604" i="9"/>
  <c r="E604" i="9"/>
  <c r="F604" i="9"/>
  <c r="G604" i="9"/>
  <c r="H604" i="9"/>
  <c r="I604" i="9"/>
  <c r="J604" i="9"/>
  <c r="K604" i="9"/>
  <c r="L604" i="9"/>
  <c r="M604" i="9"/>
  <c r="N604" i="9"/>
  <c r="O604" i="9"/>
  <c r="P604" i="9"/>
  <c r="Q604" i="9"/>
  <c r="R604" i="9"/>
  <c r="S604" i="9"/>
  <c r="T604" i="9"/>
  <c r="U604" i="9"/>
  <c r="A605" i="9"/>
  <c r="B605" i="9"/>
  <c r="C605" i="9"/>
  <c r="D605" i="9"/>
  <c r="E605" i="9"/>
  <c r="F605" i="9"/>
  <c r="G605" i="9"/>
  <c r="H605" i="9"/>
  <c r="I605" i="9"/>
  <c r="J605" i="9"/>
  <c r="K605" i="9"/>
  <c r="L605" i="9"/>
  <c r="M605" i="9"/>
  <c r="N605" i="9"/>
  <c r="O605" i="9"/>
  <c r="P605" i="9"/>
  <c r="Q605" i="9"/>
  <c r="R605" i="9"/>
  <c r="S605" i="9"/>
  <c r="T605" i="9"/>
  <c r="U605" i="9"/>
  <c r="A606" i="9"/>
  <c r="B606" i="9"/>
  <c r="C606" i="9"/>
  <c r="D606" i="9"/>
  <c r="E606" i="9"/>
  <c r="F606" i="9"/>
  <c r="G606" i="9"/>
  <c r="H606" i="9"/>
  <c r="I606" i="9"/>
  <c r="J606" i="9"/>
  <c r="K606" i="9"/>
  <c r="L606" i="9"/>
  <c r="M606" i="9"/>
  <c r="N606" i="9"/>
  <c r="O606" i="9"/>
  <c r="P606" i="9"/>
  <c r="Q606" i="9"/>
  <c r="R606" i="9"/>
  <c r="S606" i="9"/>
  <c r="T606" i="9"/>
  <c r="U606" i="9"/>
  <c r="A607" i="9"/>
  <c r="B607" i="9"/>
  <c r="C607" i="9"/>
  <c r="D607" i="9"/>
  <c r="E607" i="9"/>
  <c r="F607" i="9"/>
  <c r="G607" i="9"/>
  <c r="H607" i="9"/>
  <c r="I607" i="9"/>
  <c r="J607" i="9"/>
  <c r="K607" i="9"/>
  <c r="L607" i="9"/>
  <c r="M607" i="9"/>
  <c r="N607" i="9"/>
  <c r="O607" i="9"/>
  <c r="P607" i="9"/>
  <c r="Q607" i="9"/>
  <c r="R607" i="9"/>
  <c r="S607" i="9"/>
  <c r="T607" i="9"/>
  <c r="U607" i="9"/>
  <c r="A608" i="9"/>
  <c r="B608" i="9"/>
  <c r="C608" i="9"/>
  <c r="D608" i="9"/>
  <c r="E608" i="9"/>
  <c r="F608" i="9"/>
  <c r="G608" i="9"/>
  <c r="H608" i="9"/>
  <c r="I608" i="9"/>
  <c r="J608" i="9"/>
  <c r="K608" i="9"/>
  <c r="L608" i="9"/>
  <c r="M608" i="9"/>
  <c r="N608" i="9"/>
  <c r="O608" i="9"/>
  <c r="P608" i="9"/>
  <c r="Q608" i="9"/>
  <c r="R608" i="9"/>
  <c r="S608" i="9"/>
  <c r="T608" i="9"/>
  <c r="U608" i="9"/>
  <c r="A609" i="9"/>
  <c r="B609" i="9"/>
  <c r="C609" i="9"/>
  <c r="D609" i="9"/>
  <c r="E609" i="9"/>
  <c r="F609" i="9"/>
  <c r="G609" i="9"/>
  <c r="H609" i="9"/>
  <c r="I609" i="9"/>
  <c r="J609" i="9"/>
  <c r="K609" i="9"/>
  <c r="L609" i="9"/>
  <c r="M609" i="9"/>
  <c r="N609" i="9"/>
  <c r="O609" i="9"/>
  <c r="P609" i="9"/>
  <c r="Q609" i="9"/>
  <c r="R609" i="9"/>
  <c r="S609" i="9"/>
  <c r="T609" i="9"/>
  <c r="U609" i="9"/>
  <c r="A610" i="9"/>
  <c r="B610" i="9"/>
  <c r="C610" i="9"/>
  <c r="D610" i="9"/>
  <c r="E610" i="9"/>
  <c r="F610" i="9"/>
  <c r="G610" i="9"/>
  <c r="H610" i="9"/>
  <c r="I610" i="9"/>
  <c r="J610" i="9"/>
  <c r="K610" i="9"/>
  <c r="L610" i="9"/>
  <c r="M610" i="9"/>
  <c r="N610" i="9"/>
  <c r="O610" i="9"/>
  <c r="P610" i="9"/>
  <c r="Q610" i="9"/>
  <c r="R610" i="9"/>
  <c r="S610" i="9"/>
  <c r="T610" i="9"/>
  <c r="U610" i="9"/>
  <c r="A611" i="9"/>
  <c r="B611" i="9"/>
  <c r="C611" i="9"/>
  <c r="D611" i="9"/>
  <c r="E611" i="9"/>
  <c r="F611" i="9"/>
  <c r="G611" i="9"/>
  <c r="H611" i="9"/>
  <c r="I611" i="9"/>
  <c r="J611" i="9"/>
  <c r="K611" i="9"/>
  <c r="L611" i="9"/>
  <c r="M611" i="9"/>
  <c r="N611" i="9"/>
  <c r="O611" i="9"/>
  <c r="P611" i="9"/>
  <c r="Q611" i="9"/>
  <c r="R611" i="9"/>
  <c r="S611" i="9"/>
  <c r="T611" i="9"/>
  <c r="U611" i="9"/>
  <c r="A612" i="9"/>
  <c r="B612" i="9"/>
  <c r="C612" i="9"/>
  <c r="D612" i="9"/>
  <c r="E612" i="9"/>
  <c r="F612" i="9"/>
  <c r="G612" i="9"/>
  <c r="H612" i="9"/>
  <c r="I612" i="9"/>
  <c r="J612" i="9"/>
  <c r="K612" i="9"/>
  <c r="L612" i="9"/>
  <c r="M612" i="9"/>
  <c r="N612" i="9"/>
  <c r="O612" i="9"/>
  <c r="P612" i="9"/>
  <c r="Q612" i="9"/>
  <c r="R612" i="9"/>
  <c r="S612" i="9"/>
  <c r="T612" i="9"/>
  <c r="U612" i="9"/>
  <c r="A613" i="9"/>
  <c r="B613" i="9"/>
  <c r="C613" i="9"/>
  <c r="D613" i="9"/>
  <c r="E613" i="9"/>
  <c r="F613" i="9"/>
  <c r="G613" i="9"/>
  <c r="H613" i="9"/>
  <c r="I613" i="9"/>
  <c r="J613" i="9"/>
  <c r="K613" i="9"/>
  <c r="L613" i="9"/>
  <c r="M613" i="9"/>
  <c r="N613" i="9"/>
  <c r="O613" i="9"/>
  <c r="P613" i="9"/>
  <c r="Q613" i="9"/>
  <c r="R613" i="9"/>
  <c r="S613" i="9"/>
  <c r="T613" i="9"/>
  <c r="U613" i="9"/>
  <c r="A614" i="9"/>
  <c r="B614" i="9"/>
  <c r="C614" i="9"/>
  <c r="D614" i="9"/>
  <c r="E614" i="9"/>
  <c r="F614" i="9"/>
  <c r="G614" i="9"/>
  <c r="H614" i="9"/>
  <c r="I614" i="9"/>
  <c r="J614" i="9"/>
  <c r="K614" i="9"/>
  <c r="L614" i="9"/>
  <c r="M614" i="9"/>
  <c r="N614" i="9"/>
  <c r="O614" i="9"/>
  <c r="P614" i="9"/>
  <c r="Q614" i="9"/>
  <c r="R614" i="9"/>
  <c r="S614" i="9"/>
  <c r="T614" i="9"/>
  <c r="U614" i="9"/>
  <c r="A615" i="9"/>
  <c r="B615" i="9"/>
  <c r="C615" i="9"/>
  <c r="D615" i="9"/>
  <c r="E615" i="9"/>
  <c r="F615" i="9"/>
  <c r="G615" i="9"/>
  <c r="H615" i="9"/>
  <c r="I615" i="9"/>
  <c r="J615" i="9"/>
  <c r="K615" i="9"/>
  <c r="L615" i="9"/>
  <c r="M615" i="9"/>
  <c r="N615" i="9"/>
  <c r="O615" i="9"/>
  <c r="P615" i="9"/>
  <c r="Q615" i="9"/>
  <c r="R615" i="9"/>
  <c r="S615" i="9"/>
  <c r="T615" i="9"/>
  <c r="U615" i="9"/>
  <c r="A616" i="9"/>
  <c r="B616" i="9"/>
  <c r="C616" i="9"/>
  <c r="D616" i="9"/>
  <c r="E616" i="9"/>
  <c r="F616" i="9"/>
  <c r="G616" i="9"/>
  <c r="H616" i="9"/>
  <c r="I616" i="9"/>
  <c r="J616" i="9"/>
  <c r="K616" i="9"/>
  <c r="L616" i="9"/>
  <c r="M616" i="9"/>
  <c r="N616" i="9"/>
  <c r="O616" i="9"/>
  <c r="P616" i="9"/>
  <c r="Q616" i="9"/>
  <c r="R616" i="9"/>
  <c r="S616" i="9"/>
  <c r="T616" i="9"/>
  <c r="U616" i="9"/>
  <c r="A617" i="9"/>
  <c r="B617" i="9"/>
  <c r="C617" i="9"/>
  <c r="D617" i="9"/>
  <c r="E617" i="9"/>
  <c r="F617" i="9"/>
  <c r="G617" i="9"/>
  <c r="H617" i="9"/>
  <c r="I617" i="9"/>
  <c r="J617" i="9"/>
  <c r="K617" i="9"/>
  <c r="L617" i="9"/>
  <c r="M617" i="9"/>
  <c r="N617" i="9"/>
  <c r="O617" i="9"/>
  <c r="P617" i="9"/>
  <c r="Q617" i="9"/>
  <c r="R617" i="9"/>
  <c r="S617" i="9"/>
  <c r="T617" i="9"/>
  <c r="U617" i="9"/>
  <c r="A618" i="9"/>
  <c r="B618" i="9"/>
  <c r="C618" i="9"/>
  <c r="D618" i="9"/>
  <c r="E618" i="9"/>
  <c r="F618" i="9"/>
  <c r="G618" i="9"/>
  <c r="H618" i="9"/>
  <c r="I618" i="9"/>
  <c r="J618" i="9"/>
  <c r="K618" i="9"/>
  <c r="L618" i="9"/>
  <c r="M618" i="9"/>
  <c r="N618" i="9"/>
  <c r="O618" i="9"/>
  <c r="P618" i="9"/>
  <c r="Q618" i="9"/>
  <c r="R618" i="9"/>
  <c r="S618" i="9"/>
  <c r="T618" i="9"/>
  <c r="U618" i="9"/>
  <c r="A619" i="9"/>
  <c r="B619" i="9"/>
  <c r="C619" i="9"/>
  <c r="D619" i="9"/>
  <c r="E619" i="9"/>
  <c r="F619" i="9"/>
  <c r="G619" i="9"/>
  <c r="H619" i="9"/>
  <c r="I619" i="9"/>
  <c r="J619" i="9"/>
  <c r="K619" i="9"/>
  <c r="L619" i="9"/>
  <c r="M619" i="9"/>
  <c r="N619" i="9"/>
  <c r="O619" i="9"/>
  <c r="P619" i="9"/>
  <c r="Q619" i="9"/>
  <c r="R619" i="9"/>
  <c r="S619" i="9"/>
  <c r="T619" i="9"/>
  <c r="U619" i="9"/>
  <c r="A620" i="9"/>
  <c r="B620" i="9"/>
  <c r="C620" i="9"/>
  <c r="D620" i="9"/>
  <c r="E620" i="9"/>
  <c r="F620" i="9"/>
  <c r="G620" i="9"/>
  <c r="H620" i="9"/>
  <c r="I620" i="9"/>
  <c r="J620" i="9"/>
  <c r="K620" i="9"/>
  <c r="L620" i="9"/>
  <c r="M620" i="9"/>
  <c r="N620" i="9"/>
  <c r="O620" i="9"/>
  <c r="P620" i="9"/>
  <c r="Q620" i="9"/>
  <c r="R620" i="9"/>
  <c r="S620" i="9"/>
  <c r="T620" i="9"/>
  <c r="U620" i="9"/>
  <c r="A621" i="9"/>
  <c r="B621" i="9"/>
  <c r="C621" i="9"/>
  <c r="D621" i="9"/>
  <c r="E621" i="9"/>
  <c r="F621" i="9"/>
  <c r="G621" i="9"/>
  <c r="H621" i="9"/>
  <c r="I621" i="9"/>
  <c r="J621" i="9"/>
  <c r="K621" i="9"/>
  <c r="L621" i="9"/>
  <c r="M621" i="9"/>
  <c r="N621" i="9"/>
  <c r="O621" i="9"/>
  <c r="P621" i="9"/>
  <c r="Q621" i="9"/>
  <c r="R621" i="9"/>
  <c r="S621" i="9"/>
  <c r="T621" i="9"/>
  <c r="U621" i="9"/>
  <c r="A622" i="9"/>
  <c r="B622" i="9"/>
  <c r="C622" i="9"/>
  <c r="D622" i="9"/>
  <c r="E622" i="9"/>
  <c r="F622" i="9"/>
  <c r="G622" i="9"/>
  <c r="H622" i="9"/>
  <c r="I622" i="9"/>
  <c r="J622" i="9"/>
  <c r="K622" i="9"/>
  <c r="L622" i="9"/>
  <c r="M622" i="9"/>
  <c r="N622" i="9"/>
  <c r="O622" i="9"/>
  <c r="P622" i="9"/>
  <c r="Q622" i="9"/>
  <c r="R622" i="9"/>
  <c r="S622" i="9"/>
  <c r="T622" i="9"/>
  <c r="U622" i="9"/>
  <c r="A623" i="9"/>
  <c r="B623" i="9"/>
  <c r="C623" i="9"/>
  <c r="D623" i="9"/>
  <c r="E623" i="9"/>
  <c r="F623" i="9"/>
  <c r="G623" i="9"/>
  <c r="H623" i="9"/>
  <c r="I623" i="9"/>
  <c r="J623" i="9"/>
  <c r="K623" i="9"/>
  <c r="L623" i="9"/>
  <c r="M623" i="9"/>
  <c r="N623" i="9"/>
  <c r="O623" i="9"/>
  <c r="P623" i="9"/>
  <c r="Q623" i="9"/>
  <c r="R623" i="9"/>
  <c r="S623" i="9"/>
  <c r="T623" i="9"/>
  <c r="U623" i="9"/>
  <c r="A624" i="9"/>
  <c r="B624" i="9"/>
  <c r="C624" i="9"/>
  <c r="D624" i="9"/>
  <c r="E624" i="9"/>
  <c r="F624" i="9"/>
  <c r="G624" i="9"/>
  <c r="H624" i="9"/>
  <c r="I624" i="9"/>
  <c r="J624" i="9"/>
  <c r="K624" i="9"/>
  <c r="L624" i="9"/>
  <c r="M624" i="9"/>
  <c r="N624" i="9"/>
  <c r="O624" i="9"/>
  <c r="P624" i="9"/>
  <c r="Q624" i="9"/>
  <c r="R624" i="9"/>
  <c r="S624" i="9"/>
  <c r="T624" i="9"/>
  <c r="U624" i="9"/>
  <c r="A625" i="9"/>
  <c r="B625" i="9"/>
  <c r="C625" i="9"/>
  <c r="D625" i="9"/>
  <c r="E625" i="9"/>
  <c r="F625" i="9"/>
  <c r="G625" i="9"/>
  <c r="H625" i="9"/>
  <c r="I625" i="9"/>
  <c r="J625" i="9"/>
  <c r="K625" i="9"/>
  <c r="L625" i="9"/>
  <c r="M625" i="9"/>
  <c r="N625" i="9"/>
  <c r="O625" i="9"/>
  <c r="P625" i="9"/>
  <c r="Q625" i="9"/>
  <c r="R625" i="9"/>
  <c r="S625" i="9"/>
  <c r="T625" i="9"/>
  <c r="U625" i="9"/>
  <c r="A626" i="9"/>
  <c r="B626" i="9"/>
  <c r="C626" i="9"/>
  <c r="D626" i="9"/>
  <c r="E626" i="9"/>
  <c r="F626" i="9"/>
  <c r="G626" i="9"/>
  <c r="H626" i="9"/>
  <c r="I626" i="9"/>
  <c r="J626" i="9"/>
  <c r="K626" i="9"/>
  <c r="L626" i="9"/>
  <c r="M626" i="9"/>
  <c r="N626" i="9"/>
  <c r="O626" i="9"/>
  <c r="P626" i="9"/>
  <c r="Q626" i="9"/>
  <c r="R626" i="9"/>
  <c r="S626" i="9"/>
  <c r="T626" i="9"/>
  <c r="U626" i="9"/>
  <c r="A627" i="9"/>
  <c r="B627" i="9"/>
  <c r="C627" i="9"/>
  <c r="D627" i="9"/>
  <c r="E627" i="9"/>
  <c r="F627" i="9"/>
  <c r="G627" i="9"/>
  <c r="H627" i="9"/>
  <c r="I627" i="9"/>
  <c r="J627" i="9"/>
  <c r="K627" i="9"/>
  <c r="L627" i="9"/>
  <c r="M627" i="9"/>
  <c r="N627" i="9"/>
  <c r="O627" i="9"/>
  <c r="P627" i="9"/>
  <c r="Q627" i="9"/>
  <c r="R627" i="9"/>
  <c r="S627" i="9"/>
  <c r="T627" i="9"/>
  <c r="U627" i="9"/>
  <c r="A628" i="9"/>
  <c r="B628" i="9"/>
  <c r="C628" i="9"/>
  <c r="D628" i="9"/>
  <c r="E628" i="9"/>
  <c r="F628" i="9"/>
  <c r="G628" i="9"/>
  <c r="H628" i="9"/>
  <c r="I628" i="9"/>
  <c r="J628" i="9"/>
  <c r="K628" i="9"/>
  <c r="L628" i="9"/>
  <c r="M628" i="9"/>
  <c r="N628" i="9"/>
  <c r="O628" i="9"/>
  <c r="P628" i="9"/>
  <c r="Q628" i="9"/>
  <c r="R628" i="9"/>
  <c r="S628" i="9"/>
  <c r="T628" i="9"/>
  <c r="U628" i="9"/>
  <c r="A629" i="9"/>
  <c r="B629" i="9"/>
  <c r="C629" i="9"/>
  <c r="D629" i="9"/>
  <c r="E629" i="9"/>
  <c r="F629" i="9"/>
  <c r="G629" i="9"/>
  <c r="H629" i="9"/>
  <c r="I629" i="9"/>
  <c r="J629" i="9"/>
  <c r="K629" i="9"/>
  <c r="L629" i="9"/>
  <c r="M629" i="9"/>
  <c r="N629" i="9"/>
  <c r="O629" i="9"/>
  <c r="P629" i="9"/>
  <c r="Q629" i="9"/>
  <c r="R629" i="9"/>
  <c r="S629" i="9"/>
  <c r="T629" i="9"/>
  <c r="U629" i="9"/>
  <c r="A630" i="9"/>
  <c r="B630" i="9"/>
  <c r="C630" i="9"/>
  <c r="D630" i="9"/>
  <c r="E630" i="9"/>
  <c r="F630" i="9"/>
  <c r="G630" i="9"/>
  <c r="H630" i="9"/>
  <c r="I630" i="9"/>
  <c r="J630" i="9"/>
  <c r="K630" i="9"/>
  <c r="L630" i="9"/>
  <c r="M630" i="9"/>
  <c r="N630" i="9"/>
  <c r="O630" i="9"/>
  <c r="P630" i="9"/>
  <c r="Q630" i="9"/>
  <c r="R630" i="9"/>
  <c r="S630" i="9"/>
  <c r="T630" i="9"/>
  <c r="U630" i="9"/>
  <c r="A631" i="9"/>
  <c r="B631" i="9"/>
  <c r="C631" i="9"/>
  <c r="D631" i="9"/>
  <c r="E631" i="9"/>
  <c r="F631" i="9"/>
  <c r="G631" i="9"/>
  <c r="H631" i="9"/>
  <c r="I631" i="9"/>
  <c r="J631" i="9"/>
  <c r="K631" i="9"/>
  <c r="L631" i="9"/>
  <c r="M631" i="9"/>
  <c r="N631" i="9"/>
  <c r="O631" i="9"/>
  <c r="P631" i="9"/>
  <c r="Q631" i="9"/>
  <c r="R631" i="9"/>
  <c r="S631" i="9"/>
  <c r="T631" i="9"/>
  <c r="U631" i="9"/>
  <c r="A632" i="9"/>
  <c r="B632" i="9"/>
  <c r="C632" i="9"/>
  <c r="D632" i="9"/>
  <c r="E632" i="9"/>
  <c r="F632" i="9"/>
  <c r="G632" i="9"/>
  <c r="H632" i="9"/>
  <c r="I632" i="9"/>
  <c r="J632" i="9"/>
  <c r="K632" i="9"/>
  <c r="L632" i="9"/>
  <c r="M632" i="9"/>
  <c r="N632" i="9"/>
  <c r="O632" i="9"/>
  <c r="P632" i="9"/>
  <c r="Q632" i="9"/>
  <c r="R632" i="9"/>
  <c r="S632" i="9"/>
  <c r="T632" i="9"/>
  <c r="U632" i="9"/>
  <c r="A633" i="9"/>
  <c r="B633" i="9"/>
  <c r="C633" i="9"/>
  <c r="D633" i="9"/>
  <c r="E633" i="9"/>
  <c r="F633" i="9"/>
  <c r="G633" i="9"/>
  <c r="H633" i="9"/>
  <c r="I633" i="9"/>
  <c r="J633" i="9"/>
  <c r="K633" i="9"/>
  <c r="L633" i="9"/>
  <c r="M633" i="9"/>
  <c r="N633" i="9"/>
  <c r="O633" i="9"/>
  <c r="P633" i="9"/>
  <c r="Q633" i="9"/>
  <c r="R633" i="9"/>
  <c r="S633" i="9"/>
  <c r="T633" i="9"/>
  <c r="U633" i="9"/>
  <c r="A634" i="9"/>
  <c r="B634" i="9"/>
  <c r="C634" i="9"/>
  <c r="D634" i="9"/>
  <c r="E634" i="9"/>
  <c r="F634" i="9"/>
  <c r="G634" i="9"/>
  <c r="H634" i="9"/>
  <c r="I634" i="9"/>
  <c r="J634" i="9"/>
  <c r="K634" i="9"/>
  <c r="L634" i="9"/>
  <c r="M634" i="9"/>
  <c r="N634" i="9"/>
  <c r="O634" i="9"/>
  <c r="P634" i="9"/>
  <c r="Q634" i="9"/>
  <c r="R634" i="9"/>
  <c r="S634" i="9"/>
  <c r="T634" i="9"/>
  <c r="U634" i="9"/>
  <c r="A635" i="9"/>
  <c r="B635" i="9"/>
  <c r="C635" i="9"/>
  <c r="D635" i="9"/>
  <c r="E635" i="9"/>
  <c r="F635" i="9"/>
  <c r="G635" i="9"/>
  <c r="H635" i="9"/>
  <c r="I635" i="9"/>
  <c r="J635" i="9"/>
  <c r="K635" i="9"/>
  <c r="L635" i="9"/>
  <c r="M635" i="9"/>
  <c r="N635" i="9"/>
  <c r="O635" i="9"/>
  <c r="P635" i="9"/>
  <c r="Q635" i="9"/>
  <c r="R635" i="9"/>
  <c r="S635" i="9"/>
  <c r="T635" i="9"/>
  <c r="U635" i="9"/>
  <c r="A636" i="9"/>
  <c r="B636" i="9"/>
  <c r="C636" i="9"/>
  <c r="D636" i="9"/>
  <c r="E636" i="9"/>
  <c r="F636" i="9"/>
  <c r="G636" i="9"/>
  <c r="H636" i="9"/>
  <c r="I636" i="9"/>
  <c r="J636" i="9"/>
  <c r="K636" i="9"/>
  <c r="L636" i="9"/>
  <c r="M636" i="9"/>
  <c r="N636" i="9"/>
  <c r="O636" i="9"/>
  <c r="P636" i="9"/>
  <c r="Q636" i="9"/>
  <c r="R636" i="9"/>
  <c r="S636" i="9"/>
  <c r="T636" i="9"/>
  <c r="U636" i="9"/>
  <c r="A637" i="9"/>
  <c r="B637" i="9"/>
  <c r="C637" i="9"/>
  <c r="D637" i="9"/>
  <c r="E637" i="9"/>
  <c r="F637" i="9"/>
  <c r="G637" i="9"/>
  <c r="H637" i="9"/>
  <c r="I637" i="9"/>
  <c r="J637" i="9"/>
  <c r="K637" i="9"/>
  <c r="L637" i="9"/>
  <c r="M637" i="9"/>
  <c r="N637" i="9"/>
  <c r="O637" i="9"/>
  <c r="P637" i="9"/>
  <c r="Q637" i="9"/>
  <c r="R637" i="9"/>
  <c r="S637" i="9"/>
  <c r="T637" i="9"/>
  <c r="U637" i="9"/>
  <c r="A638" i="9"/>
  <c r="B638" i="9"/>
  <c r="C638" i="9"/>
  <c r="D638" i="9"/>
  <c r="E638" i="9"/>
  <c r="F638" i="9"/>
  <c r="G638" i="9"/>
  <c r="H638" i="9"/>
  <c r="I638" i="9"/>
  <c r="J638" i="9"/>
  <c r="K638" i="9"/>
  <c r="L638" i="9"/>
  <c r="M638" i="9"/>
  <c r="N638" i="9"/>
  <c r="O638" i="9"/>
  <c r="P638" i="9"/>
  <c r="Q638" i="9"/>
  <c r="R638" i="9"/>
  <c r="S638" i="9"/>
  <c r="T638" i="9"/>
  <c r="U638" i="9"/>
  <c r="A639" i="9"/>
  <c r="B639" i="9"/>
  <c r="C639" i="9"/>
  <c r="D639" i="9"/>
  <c r="E639" i="9"/>
  <c r="F639" i="9"/>
  <c r="G639" i="9"/>
  <c r="H639" i="9"/>
  <c r="I639" i="9"/>
  <c r="J639" i="9"/>
  <c r="K639" i="9"/>
  <c r="L639" i="9"/>
  <c r="M639" i="9"/>
  <c r="N639" i="9"/>
  <c r="O639" i="9"/>
  <c r="P639" i="9"/>
  <c r="Q639" i="9"/>
  <c r="R639" i="9"/>
  <c r="S639" i="9"/>
  <c r="T639" i="9"/>
  <c r="U639" i="9"/>
  <c r="A640" i="9"/>
  <c r="B640" i="9"/>
  <c r="C640" i="9"/>
  <c r="D640" i="9"/>
  <c r="E640" i="9"/>
  <c r="F640" i="9"/>
  <c r="G640" i="9"/>
  <c r="H640" i="9"/>
  <c r="I640" i="9"/>
  <c r="J640" i="9"/>
  <c r="K640" i="9"/>
  <c r="L640" i="9"/>
  <c r="M640" i="9"/>
  <c r="N640" i="9"/>
  <c r="O640" i="9"/>
  <c r="P640" i="9"/>
  <c r="Q640" i="9"/>
  <c r="R640" i="9"/>
  <c r="S640" i="9"/>
  <c r="T640" i="9"/>
  <c r="U640" i="9"/>
  <c r="A641" i="9"/>
  <c r="B641" i="9"/>
  <c r="C641" i="9"/>
  <c r="D641" i="9"/>
  <c r="E641" i="9"/>
  <c r="F641" i="9"/>
  <c r="G641" i="9"/>
  <c r="H641" i="9"/>
  <c r="I641" i="9"/>
  <c r="J641" i="9"/>
  <c r="K641" i="9"/>
  <c r="L641" i="9"/>
  <c r="M641" i="9"/>
  <c r="N641" i="9"/>
  <c r="O641" i="9"/>
  <c r="P641" i="9"/>
  <c r="Q641" i="9"/>
  <c r="R641" i="9"/>
  <c r="S641" i="9"/>
  <c r="T641" i="9"/>
  <c r="U641" i="9"/>
  <c r="A642" i="9"/>
  <c r="B642" i="9"/>
  <c r="C642" i="9"/>
  <c r="D642" i="9"/>
  <c r="E642" i="9"/>
  <c r="F642" i="9"/>
  <c r="G642" i="9"/>
  <c r="H642" i="9"/>
  <c r="I642" i="9"/>
  <c r="J642" i="9"/>
  <c r="K642" i="9"/>
  <c r="L642" i="9"/>
  <c r="M642" i="9"/>
  <c r="N642" i="9"/>
  <c r="O642" i="9"/>
  <c r="P642" i="9"/>
  <c r="Q642" i="9"/>
  <c r="R642" i="9"/>
  <c r="S642" i="9"/>
  <c r="T642" i="9"/>
  <c r="U642" i="9"/>
  <c r="A643" i="9"/>
  <c r="B643" i="9"/>
  <c r="C643" i="9"/>
  <c r="D643" i="9"/>
  <c r="E643" i="9"/>
  <c r="F643" i="9"/>
  <c r="G643" i="9"/>
  <c r="H643" i="9"/>
  <c r="I643" i="9"/>
  <c r="J643" i="9"/>
  <c r="K643" i="9"/>
  <c r="L643" i="9"/>
  <c r="M643" i="9"/>
  <c r="N643" i="9"/>
  <c r="O643" i="9"/>
  <c r="P643" i="9"/>
  <c r="Q643" i="9"/>
  <c r="R643" i="9"/>
  <c r="S643" i="9"/>
  <c r="T643" i="9"/>
  <c r="U643" i="9"/>
  <c r="A644" i="9"/>
  <c r="B644" i="9"/>
  <c r="C644" i="9"/>
  <c r="D644" i="9"/>
  <c r="E644" i="9"/>
  <c r="F644" i="9"/>
  <c r="G644" i="9"/>
  <c r="H644" i="9"/>
  <c r="I644" i="9"/>
  <c r="J644" i="9"/>
  <c r="K644" i="9"/>
  <c r="L644" i="9"/>
  <c r="M644" i="9"/>
  <c r="N644" i="9"/>
  <c r="O644" i="9"/>
  <c r="P644" i="9"/>
  <c r="Q644" i="9"/>
  <c r="R644" i="9"/>
  <c r="S644" i="9"/>
  <c r="T644" i="9"/>
  <c r="U644" i="9"/>
  <c r="A645" i="9"/>
  <c r="B645" i="9"/>
  <c r="C645" i="9"/>
  <c r="D645" i="9"/>
  <c r="E645" i="9"/>
  <c r="F645" i="9"/>
  <c r="G645" i="9"/>
  <c r="H645" i="9"/>
  <c r="I645" i="9"/>
  <c r="J645" i="9"/>
  <c r="K645" i="9"/>
  <c r="L645" i="9"/>
  <c r="M645" i="9"/>
  <c r="N645" i="9"/>
  <c r="O645" i="9"/>
  <c r="P645" i="9"/>
  <c r="Q645" i="9"/>
  <c r="R645" i="9"/>
  <c r="S645" i="9"/>
  <c r="T645" i="9"/>
  <c r="U645" i="9"/>
  <c r="A646" i="9"/>
  <c r="B646" i="9"/>
  <c r="C646" i="9"/>
  <c r="D646" i="9"/>
  <c r="E646" i="9"/>
  <c r="F646" i="9"/>
  <c r="G646" i="9"/>
  <c r="H646" i="9"/>
  <c r="I646" i="9"/>
  <c r="J646" i="9"/>
  <c r="K646" i="9"/>
  <c r="L646" i="9"/>
  <c r="M646" i="9"/>
  <c r="N646" i="9"/>
  <c r="O646" i="9"/>
  <c r="P646" i="9"/>
  <c r="Q646" i="9"/>
  <c r="R646" i="9"/>
  <c r="S646" i="9"/>
  <c r="T646" i="9"/>
  <c r="U646" i="9"/>
  <c r="A647" i="9"/>
  <c r="B647" i="9"/>
  <c r="C647" i="9"/>
  <c r="D647" i="9"/>
  <c r="E647" i="9"/>
  <c r="F647" i="9"/>
  <c r="G647" i="9"/>
  <c r="H647" i="9"/>
  <c r="I647" i="9"/>
  <c r="J647" i="9"/>
  <c r="K647" i="9"/>
  <c r="L647" i="9"/>
  <c r="M647" i="9"/>
  <c r="N647" i="9"/>
  <c r="O647" i="9"/>
  <c r="P647" i="9"/>
  <c r="Q647" i="9"/>
  <c r="R647" i="9"/>
  <c r="S647" i="9"/>
  <c r="T647" i="9"/>
  <c r="U647" i="9"/>
  <c r="A648" i="9"/>
  <c r="B648" i="9"/>
  <c r="C648" i="9"/>
  <c r="D648" i="9"/>
  <c r="E648" i="9"/>
  <c r="F648" i="9"/>
  <c r="G648" i="9"/>
  <c r="H648" i="9"/>
  <c r="I648" i="9"/>
  <c r="J648" i="9"/>
  <c r="K648" i="9"/>
  <c r="L648" i="9"/>
  <c r="M648" i="9"/>
  <c r="N648" i="9"/>
  <c r="O648" i="9"/>
  <c r="P648" i="9"/>
  <c r="Q648" i="9"/>
  <c r="R648" i="9"/>
  <c r="S648" i="9"/>
  <c r="T648" i="9"/>
  <c r="U648" i="9"/>
  <c r="A649" i="9"/>
  <c r="B649" i="9"/>
  <c r="C649" i="9"/>
  <c r="D649" i="9"/>
  <c r="E649" i="9"/>
  <c r="F649" i="9"/>
  <c r="G649" i="9"/>
  <c r="H649" i="9"/>
  <c r="I649" i="9"/>
  <c r="J649" i="9"/>
  <c r="K649" i="9"/>
  <c r="L649" i="9"/>
  <c r="M649" i="9"/>
  <c r="N649" i="9"/>
  <c r="O649" i="9"/>
  <c r="P649" i="9"/>
  <c r="Q649" i="9"/>
  <c r="R649" i="9"/>
  <c r="S649" i="9"/>
  <c r="T649" i="9"/>
  <c r="U649" i="9"/>
  <c r="A650" i="9"/>
  <c r="B650" i="9"/>
  <c r="C650" i="9"/>
  <c r="D650" i="9"/>
  <c r="E650" i="9"/>
  <c r="F650" i="9"/>
  <c r="G650" i="9"/>
  <c r="H650" i="9"/>
  <c r="I650" i="9"/>
  <c r="J650" i="9"/>
  <c r="K650" i="9"/>
  <c r="L650" i="9"/>
  <c r="M650" i="9"/>
  <c r="N650" i="9"/>
  <c r="O650" i="9"/>
  <c r="P650" i="9"/>
  <c r="Q650" i="9"/>
  <c r="R650" i="9"/>
  <c r="S650" i="9"/>
  <c r="T650" i="9"/>
  <c r="U650" i="9"/>
  <c r="A651" i="9"/>
  <c r="B651" i="9"/>
  <c r="C651" i="9"/>
  <c r="D651" i="9"/>
  <c r="E651" i="9"/>
  <c r="F651" i="9"/>
  <c r="G651" i="9"/>
  <c r="H651" i="9"/>
  <c r="I651" i="9"/>
  <c r="J651" i="9"/>
  <c r="K651" i="9"/>
  <c r="L651" i="9"/>
  <c r="M651" i="9"/>
  <c r="N651" i="9"/>
  <c r="O651" i="9"/>
  <c r="P651" i="9"/>
  <c r="Q651" i="9"/>
  <c r="R651" i="9"/>
  <c r="S651" i="9"/>
  <c r="T651" i="9"/>
  <c r="U651" i="9"/>
  <c r="A652" i="9"/>
  <c r="B652" i="9"/>
  <c r="C652" i="9"/>
  <c r="D652" i="9"/>
  <c r="E652" i="9"/>
  <c r="F652" i="9"/>
  <c r="G652" i="9"/>
  <c r="H652" i="9"/>
  <c r="I652" i="9"/>
  <c r="J652" i="9"/>
  <c r="K652" i="9"/>
  <c r="L652" i="9"/>
  <c r="M652" i="9"/>
  <c r="N652" i="9"/>
  <c r="O652" i="9"/>
  <c r="P652" i="9"/>
  <c r="Q652" i="9"/>
  <c r="R652" i="9"/>
  <c r="S652" i="9"/>
  <c r="T652" i="9"/>
  <c r="U652" i="9"/>
  <c r="A653" i="9"/>
  <c r="B653" i="9"/>
  <c r="C653" i="9"/>
  <c r="D653" i="9"/>
  <c r="E653" i="9"/>
  <c r="F653" i="9"/>
  <c r="G653" i="9"/>
  <c r="H653" i="9"/>
  <c r="I653" i="9"/>
  <c r="J653" i="9"/>
  <c r="K653" i="9"/>
  <c r="L653" i="9"/>
  <c r="M653" i="9"/>
  <c r="N653" i="9"/>
  <c r="O653" i="9"/>
  <c r="P653" i="9"/>
  <c r="Q653" i="9"/>
  <c r="R653" i="9"/>
  <c r="S653" i="9"/>
  <c r="T653" i="9"/>
  <c r="U653" i="9"/>
  <c r="A654" i="9"/>
  <c r="B654" i="9"/>
  <c r="C654" i="9"/>
  <c r="D654" i="9"/>
  <c r="E654" i="9"/>
  <c r="F654" i="9"/>
  <c r="G654" i="9"/>
  <c r="H654" i="9"/>
  <c r="I654" i="9"/>
  <c r="J654" i="9"/>
  <c r="K654" i="9"/>
  <c r="L654" i="9"/>
  <c r="M654" i="9"/>
  <c r="N654" i="9"/>
  <c r="O654" i="9"/>
  <c r="P654" i="9"/>
  <c r="Q654" i="9"/>
  <c r="R654" i="9"/>
  <c r="S654" i="9"/>
  <c r="T654" i="9"/>
  <c r="U654" i="9"/>
  <c r="A655" i="9"/>
  <c r="B655" i="9"/>
  <c r="C655" i="9"/>
  <c r="D655" i="9"/>
  <c r="E655" i="9"/>
  <c r="F655" i="9"/>
  <c r="G655" i="9"/>
  <c r="H655" i="9"/>
  <c r="I655" i="9"/>
  <c r="J655" i="9"/>
  <c r="K655" i="9"/>
  <c r="L655" i="9"/>
  <c r="M655" i="9"/>
  <c r="N655" i="9"/>
  <c r="O655" i="9"/>
  <c r="P655" i="9"/>
  <c r="Q655" i="9"/>
  <c r="R655" i="9"/>
  <c r="S655" i="9"/>
  <c r="T655" i="9"/>
  <c r="U655" i="9"/>
  <c r="A656" i="9"/>
  <c r="B656" i="9"/>
  <c r="C656" i="9"/>
  <c r="D656" i="9"/>
  <c r="E656" i="9"/>
  <c r="F656" i="9"/>
  <c r="G656" i="9"/>
  <c r="H656" i="9"/>
  <c r="I656" i="9"/>
  <c r="J656" i="9"/>
  <c r="K656" i="9"/>
  <c r="L656" i="9"/>
  <c r="M656" i="9"/>
  <c r="N656" i="9"/>
  <c r="O656" i="9"/>
  <c r="P656" i="9"/>
  <c r="Q656" i="9"/>
  <c r="R656" i="9"/>
  <c r="S656" i="9"/>
  <c r="T656" i="9"/>
  <c r="U656" i="9"/>
  <c r="A657" i="9"/>
  <c r="B657" i="9"/>
  <c r="C657" i="9"/>
  <c r="D657" i="9"/>
  <c r="E657" i="9"/>
  <c r="F657" i="9"/>
  <c r="G657" i="9"/>
  <c r="H657" i="9"/>
  <c r="I657" i="9"/>
  <c r="J657" i="9"/>
  <c r="K657" i="9"/>
  <c r="L657" i="9"/>
  <c r="M657" i="9"/>
  <c r="N657" i="9"/>
  <c r="O657" i="9"/>
  <c r="P657" i="9"/>
  <c r="Q657" i="9"/>
  <c r="R657" i="9"/>
  <c r="S657" i="9"/>
  <c r="T657" i="9"/>
  <c r="U657" i="9"/>
  <c r="A658" i="9"/>
  <c r="B658" i="9"/>
  <c r="C658" i="9"/>
  <c r="D658" i="9"/>
  <c r="E658" i="9"/>
  <c r="F658" i="9"/>
  <c r="G658" i="9"/>
  <c r="H658" i="9"/>
  <c r="I658" i="9"/>
  <c r="J658" i="9"/>
  <c r="K658" i="9"/>
  <c r="L658" i="9"/>
  <c r="M658" i="9"/>
  <c r="N658" i="9"/>
  <c r="O658" i="9"/>
  <c r="P658" i="9"/>
  <c r="Q658" i="9"/>
  <c r="R658" i="9"/>
  <c r="S658" i="9"/>
  <c r="T658" i="9"/>
  <c r="U658" i="9"/>
  <c r="A659" i="9"/>
  <c r="B659" i="9"/>
  <c r="C659" i="9"/>
  <c r="D659" i="9"/>
  <c r="E659" i="9"/>
  <c r="F659" i="9"/>
  <c r="G659" i="9"/>
  <c r="H659" i="9"/>
  <c r="I659" i="9"/>
  <c r="J659" i="9"/>
  <c r="K659" i="9"/>
  <c r="L659" i="9"/>
  <c r="M659" i="9"/>
  <c r="N659" i="9"/>
  <c r="O659" i="9"/>
  <c r="P659" i="9"/>
  <c r="Q659" i="9"/>
  <c r="R659" i="9"/>
  <c r="S659" i="9"/>
  <c r="T659" i="9"/>
  <c r="U659" i="9"/>
  <c r="A660" i="9"/>
  <c r="B660" i="9"/>
  <c r="C660" i="9"/>
  <c r="D660" i="9"/>
  <c r="E660" i="9"/>
  <c r="F660" i="9"/>
  <c r="G660" i="9"/>
  <c r="H660" i="9"/>
  <c r="I660" i="9"/>
  <c r="J660" i="9"/>
  <c r="K660" i="9"/>
  <c r="L660" i="9"/>
  <c r="M660" i="9"/>
  <c r="N660" i="9"/>
  <c r="O660" i="9"/>
  <c r="P660" i="9"/>
  <c r="Q660" i="9"/>
  <c r="R660" i="9"/>
  <c r="S660" i="9"/>
  <c r="T660" i="9"/>
  <c r="U660" i="9"/>
  <c r="A661" i="9"/>
  <c r="B661" i="9"/>
  <c r="C661" i="9"/>
  <c r="D661" i="9"/>
  <c r="E661" i="9"/>
  <c r="F661" i="9"/>
  <c r="G661" i="9"/>
  <c r="H661" i="9"/>
  <c r="I661" i="9"/>
  <c r="J661" i="9"/>
  <c r="K661" i="9"/>
  <c r="L661" i="9"/>
  <c r="M661" i="9"/>
  <c r="N661" i="9"/>
  <c r="O661" i="9"/>
  <c r="P661" i="9"/>
  <c r="Q661" i="9"/>
  <c r="R661" i="9"/>
  <c r="S661" i="9"/>
  <c r="T661" i="9"/>
  <c r="U661" i="9"/>
  <c r="A662" i="9"/>
  <c r="B662" i="9"/>
  <c r="C662" i="9"/>
  <c r="D662" i="9"/>
  <c r="E662" i="9"/>
  <c r="F662" i="9"/>
  <c r="G662" i="9"/>
  <c r="H662" i="9"/>
  <c r="I662" i="9"/>
  <c r="J662" i="9"/>
  <c r="K662" i="9"/>
  <c r="L662" i="9"/>
  <c r="M662" i="9"/>
  <c r="N662" i="9"/>
  <c r="O662" i="9"/>
  <c r="P662" i="9"/>
  <c r="Q662" i="9"/>
  <c r="R662" i="9"/>
  <c r="S662" i="9"/>
  <c r="T662" i="9"/>
  <c r="U662" i="9"/>
  <c r="A663" i="9"/>
  <c r="B663" i="9"/>
  <c r="C663" i="9"/>
  <c r="D663" i="9"/>
  <c r="E663" i="9"/>
  <c r="F663" i="9"/>
  <c r="G663" i="9"/>
  <c r="H663" i="9"/>
  <c r="I663" i="9"/>
  <c r="J663" i="9"/>
  <c r="K663" i="9"/>
  <c r="L663" i="9"/>
  <c r="M663" i="9"/>
  <c r="N663" i="9"/>
  <c r="O663" i="9"/>
  <c r="P663" i="9"/>
  <c r="Q663" i="9"/>
  <c r="R663" i="9"/>
  <c r="S663" i="9"/>
  <c r="T663" i="9"/>
  <c r="U663" i="9"/>
  <c r="A664" i="9"/>
  <c r="B664" i="9"/>
  <c r="C664" i="9"/>
  <c r="D664" i="9"/>
  <c r="E664" i="9"/>
  <c r="F664" i="9"/>
  <c r="G664" i="9"/>
  <c r="H664" i="9"/>
  <c r="I664" i="9"/>
  <c r="J664" i="9"/>
  <c r="K664" i="9"/>
  <c r="L664" i="9"/>
  <c r="M664" i="9"/>
  <c r="N664" i="9"/>
  <c r="O664" i="9"/>
  <c r="P664" i="9"/>
  <c r="Q664" i="9"/>
  <c r="R664" i="9"/>
  <c r="S664" i="9"/>
  <c r="T664" i="9"/>
  <c r="U664" i="9"/>
  <c r="A665" i="9"/>
  <c r="B665" i="9"/>
  <c r="C665" i="9"/>
  <c r="D665" i="9"/>
  <c r="E665" i="9"/>
  <c r="F665" i="9"/>
  <c r="G665" i="9"/>
  <c r="H665" i="9"/>
  <c r="I665" i="9"/>
  <c r="J665" i="9"/>
  <c r="K665" i="9"/>
  <c r="L665" i="9"/>
  <c r="M665" i="9"/>
  <c r="N665" i="9"/>
  <c r="O665" i="9"/>
  <c r="P665" i="9"/>
  <c r="Q665" i="9"/>
  <c r="R665" i="9"/>
  <c r="S665" i="9"/>
  <c r="T665" i="9"/>
  <c r="U665" i="9"/>
  <c r="A666" i="9"/>
  <c r="B666" i="9"/>
  <c r="C666" i="9"/>
  <c r="D666" i="9"/>
  <c r="E666" i="9"/>
  <c r="F666" i="9"/>
  <c r="G666" i="9"/>
  <c r="H666" i="9"/>
  <c r="I666" i="9"/>
  <c r="J666" i="9"/>
  <c r="K666" i="9"/>
  <c r="L666" i="9"/>
  <c r="M666" i="9"/>
  <c r="N666" i="9"/>
  <c r="O666" i="9"/>
  <c r="P666" i="9"/>
  <c r="Q666" i="9"/>
  <c r="R666" i="9"/>
  <c r="S666" i="9"/>
  <c r="T666" i="9"/>
  <c r="U666" i="9"/>
  <c r="A667" i="9"/>
  <c r="B667" i="9"/>
  <c r="C667" i="9"/>
  <c r="D667" i="9"/>
  <c r="E667" i="9"/>
  <c r="F667" i="9"/>
  <c r="G667" i="9"/>
  <c r="H667" i="9"/>
  <c r="I667" i="9"/>
  <c r="J667" i="9"/>
  <c r="K667" i="9"/>
  <c r="L667" i="9"/>
  <c r="M667" i="9"/>
  <c r="N667" i="9"/>
  <c r="O667" i="9"/>
  <c r="P667" i="9"/>
  <c r="Q667" i="9"/>
  <c r="R667" i="9"/>
  <c r="S667" i="9"/>
  <c r="T667" i="9"/>
  <c r="U667" i="9"/>
  <c r="A668" i="9"/>
  <c r="B668" i="9"/>
  <c r="C668" i="9"/>
  <c r="D668" i="9"/>
  <c r="E668" i="9"/>
  <c r="F668" i="9"/>
  <c r="G668" i="9"/>
  <c r="H668" i="9"/>
  <c r="I668" i="9"/>
  <c r="J668" i="9"/>
  <c r="K668" i="9"/>
  <c r="L668" i="9"/>
  <c r="M668" i="9"/>
  <c r="N668" i="9"/>
  <c r="O668" i="9"/>
  <c r="P668" i="9"/>
  <c r="Q668" i="9"/>
  <c r="R668" i="9"/>
  <c r="S668" i="9"/>
  <c r="T668" i="9"/>
  <c r="U668" i="9"/>
  <c r="A669" i="9"/>
  <c r="B669" i="9"/>
  <c r="C669" i="9"/>
  <c r="D669" i="9"/>
  <c r="E669" i="9"/>
  <c r="F669" i="9"/>
  <c r="G669" i="9"/>
  <c r="H669" i="9"/>
  <c r="I669" i="9"/>
  <c r="J669" i="9"/>
  <c r="K669" i="9"/>
  <c r="L669" i="9"/>
  <c r="M669" i="9"/>
  <c r="N669" i="9"/>
  <c r="O669" i="9"/>
  <c r="P669" i="9"/>
  <c r="Q669" i="9"/>
  <c r="R669" i="9"/>
  <c r="S669" i="9"/>
  <c r="T669" i="9"/>
  <c r="U669" i="9"/>
  <c r="A670" i="9"/>
  <c r="B670" i="9"/>
  <c r="C670" i="9"/>
  <c r="D670" i="9"/>
  <c r="E670" i="9"/>
  <c r="F670" i="9"/>
  <c r="G670" i="9"/>
  <c r="H670" i="9"/>
  <c r="I670" i="9"/>
  <c r="J670" i="9"/>
  <c r="K670" i="9"/>
  <c r="L670" i="9"/>
  <c r="M670" i="9"/>
  <c r="N670" i="9"/>
  <c r="O670" i="9"/>
  <c r="P670" i="9"/>
  <c r="Q670" i="9"/>
  <c r="R670" i="9"/>
  <c r="S670" i="9"/>
  <c r="T670" i="9"/>
  <c r="U670" i="9"/>
  <c r="A671" i="9"/>
  <c r="B671" i="9"/>
  <c r="C671" i="9"/>
  <c r="D671" i="9"/>
  <c r="E671" i="9"/>
  <c r="F671" i="9"/>
  <c r="G671" i="9"/>
  <c r="H671" i="9"/>
  <c r="I671" i="9"/>
  <c r="J671" i="9"/>
  <c r="K671" i="9"/>
  <c r="L671" i="9"/>
  <c r="M671" i="9"/>
  <c r="N671" i="9"/>
  <c r="O671" i="9"/>
  <c r="P671" i="9"/>
  <c r="Q671" i="9"/>
  <c r="R671" i="9"/>
  <c r="S671" i="9"/>
  <c r="T671" i="9"/>
  <c r="U671" i="9"/>
  <c r="A672" i="9"/>
  <c r="B672" i="9"/>
  <c r="C672" i="9"/>
  <c r="D672" i="9"/>
  <c r="E672" i="9"/>
  <c r="F672" i="9"/>
  <c r="G672" i="9"/>
  <c r="H672" i="9"/>
  <c r="I672" i="9"/>
  <c r="J672" i="9"/>
  <c r="K672" i="9"/>
  <c r="L672" i="9"/>
  <c r="M672" i="9"/>
  <c r="N672" i="9"/>
  <c r="O672" i="9"/>
  <c r="P672" i="9"/>
  <c r="Q672" i="9"/>
  <c r="R672" i="9"/>
  <c r="S672" i="9"/>
  <c r="T672" i="9"/>
  <c r="U672" i="9"/>
  <c r="A673" i="9"/>
  <c r="B673" i="9"/>
  <c r="C673" i="9"/>
  <c r="D673" i="9"/>
  <c r="E673" i="9"/>
  <c r="F673" i="9"/>
  <c r="G673" i="9"/>
  <c r="H673" i="9"/>
  <c r="I673" i="9"/>
  <c r="J673" i="9"/>
  <c r="K673" i="9"/>
  <c r="L673" i="9"/>
  <c r="M673" i="9"/>
  <c r="N673" i="9"/>
  <c r="O673" i="9"/>
  <c r="P673" i="9"/>
  <c r="Q673" i="9"/>
  <c r="R673" i="9"/>
  <c r="S673" i="9"/>
  <c r="T673" i="9"/>
  <c r="U673" i="9"/>
  <c r="A674" i="9"/>
  <c r="B674" i="9"/>
  <c r="C674" i="9"/>
  <c r="D674" i="9"/>
  <c r="E674" i="9"/>
  <c r="F674" i="9"/>
  <c r="G674" i="9"/>
  <c r="H674" i="9"/>
  <c r="I674" i="9"/>
  <c r="J674" i="9"/>
  <c r="K674" i="9"/>
  <c r="L674" i="9"/>
  <c r="M674" i="9"/>
  <c r="N674" i="9"/>
  <c r="O674" i="9"/>
  <c r="P674" i="9"/>
  <c r="Q674" i="9"/>
  <c r="R674" i="9"/>
  <c r="S674" i="9"/>
  <c r="T674" i="9"/>
  <c r="U674" i="9"/>
  <c r="A675" i="9"/>
  <c r="B675" i="9"/>
  <c r="C675" i="9"/>
  <c r="D675" i="9"/>
  <c r="E675" i="9"/>
  <c r="F675" i="9"/>
  <c r="G675" i="9"/>
  <c r="H675" i="9"/>
  <c r="I675" i="9"/>
  <c r="J675" i="9"/>
  <c r="K675" i="9"/>
  <c r="L675" i="9"/>
  <c r="M675" i="9"/>
  <c r="N675" i="9"/>
  <c r="O675" i="9"/>
  <c r="P675" i="9"/>
  <c r="Q675" i="9"/>
  <c r="R675" i="9"/>
  <c r="S675" i="9"/>
  <c r="T675" i="9"/>
  <c r="U675" i="9"/>
  <c r="A676" i="9"/>
  <c r="B676" i="9"/>
  <c r="C676" i="9"/>
  <c r="D676" i="9"/>
  <c r="E676" i="9"/>
  <c r="F676" i="9"/>
  <c r="G676" i="9"/>
  <c r="H676" i="9"/>
  <c r="I676" i="9"/>
  <c r="J676" i="9"/>
  <c r="K676" i="9"/>
  <c r="L676" i="9"/>
  <c r="M676" i="9"/>
  <c r="N676" i="9"/>
  <c r="O676" i="9"/>
  <c r="P676" i="9"/>
  <c r="Q676" i="9"/>
  <c r="R676" i="9"/>
  <c r="S676" i="9"/>
  <c r="T676" i="9"/>
  <c r="U676" i="9"/>
  <c r="A677" i="9"/>
  <c r="B677" i="9"/>
  <c r="C677" i="9"/>
  <c r="D677" i="9"/>
  <c r="E677" i="9"/>
  <c r="F677" i="9"/>
  <c r="G677" i="9"/>
  <c r="H677" i="9"/>
  <c r="I677" i="9"/>
  <c r="J677" i="9"/>
  <c r="K677" i="9"/>
  <c r="L677" i="9"/>
  <c r="M677" i="9"/>
  <c r="N677" i="9"/>
  <c r="O677" i="9"/>
  <c r="P677" i="9"/>
  <c r="Q677" i="9"/>
  <c r="R677" i="9"/>
  <c r="S677" i="9"/>
  <c r="T677" i="9"/>
  <c r="U677" i="9"/>
  <c r="A678" i="9"/>
  <c r="B678" i="9"/>
  <c r="C678" i="9"/>
  <c r="D678" i="9"/>
  <c r="E678" i="9"/>
  <c r="F678" i="9"/>
  <c r="G678" i="9"/>
  <c r="H678" i="9"/>
  <c r="I678" i="9"/>
  <c r="J678" i="9"/>
  <c r="K678" i="9"/>
  <c r="L678" i="9"/>
  <c r="M678" i="9"/>
  <c r="N678" i="9"/>
  <c r="O678" i="9"/>
  <c r="P678" i="9"/>
  <c r="Q678" i="9"/>
  <c r="R678" i="9"/>
  <c r="S678" i="9"/>
  <c r="T678" i="9"/>
  <c r="U678" i="9"/>
  <c r="A679" i="9"/>
  <c r="B679" i="9"/>
  <c r="C679" i="9"/>
  <c r="D679" i="9"/>
  <c r="E679" i="9"/>
  <c r="F679" i="9"/>
  <c r="G679" i="9"/>
  <c r="H679" i="9"/>
  <c r="I679" i="9"/>
  <c r="J679" i="9"/>
  <c r="K679" i="9"/>
  <c r="L679" i="9"/>
  <c r="M679" i="9"/>
  <c r="N679" i="9"/>
  <c r="O679" i="9"/>
  <c r="P679" i="9"/>
  <c r="Q679" i="9"/>
  <c r="R679" i="9"/>
  <c r="S679" i="9"/>
  <c r="T679" i="9"/>
  <c r="U679" i="9"/>
  <c r="A680" i="9"/>
  <c r="B680" i="9"/>
  <c r="C680" i="9"/>
  <c r="D680" i="9"/>
  <c r="E680" i="9"/>
  <c r="F680" i="9"/>
  <c r="G680" i="9"/>
  <c r="H680" i="9"/>
  <c r="I680" i="9"/>
  <c r="J680" i="9"/>
  <c r="K680" i="9"/>
  <c r="L680" i="9"/>
  <c r="M680" i="9"/>
  <c r="N680" i="9"/>
  <c r="O680" i="9"/>
  <c r="P680" i="9"/>
  <c r="Q680" i="9"/>
  <c r="R680" i="9"/>
  <c r="S680" i="9"/>
  <c r="T680" i="9"/>
  <c r="U680" i="9"/>
  <c r="A681" i="9"/>
  <c r="B681" i="9"/>
  <c r="C681" i="9"/>
  <c r="D681" i="9"/>
  <c r="E681" i="9"/>
  <c r="F681" i="9"/>
  <c r="G681" i="9"/>
  <c r="H681" i="9"/>
  <c r="I681" i="9"/>
  <c r="J681" i="9"/>
  <c r="K681" i="9"/>
  <c r="L681" i="9"/>
  <c r="M681" i="9"/>
  <c r="N681" i="9"/>
  <c r="O681" i="9"/>
  <c r="P681" i="9"/>
  <c r="Q681" i="9"/>
  <c r="R681" i="9"/>
  <c r="S681" i="9"/>
  <c r="T681" i="9"/>
  <c r="U681" i="9"/>
  <c r="A682" i="9"/>
  <c r="B682" i="9"/>
  <c r="C682" i="9"/>
  <c r="D682" i="9"/>
  <c r="E682" i="9"/>
  <c r="F682" i="9"/>
  <c r="G682" i="9"/>
  <c r="H682" i="9"/>
  <c r="I682" i="9"/>
  <c r="J682" i="9"/>
  <c r="K682" i="9"/>
  <c r="L682" i="9"/>
  <c r="M682" i="9"/>
  <c r="N682" i="9"/>
  <c r="O682" i="9"/>
  <c r="P682" i="9"/>
  <c r="Q682" i="9"/>
  <c r="R682" i="9"/>
  <c r="S682" i="9"/>
  <c r="T682" i="9"/>
  <c r="U682" i="9"/>
  <c r="A683" i="9"/>
  <c r="B683" i="9"/>
  <c r="C683" i="9"/>
  <c r="D683" i="9"/>
  <c r="E683" i="9"/>
  <c r="F683" i="9"/>
  <c r="G683" i="9"/>
  <c r="H683" i="9"/>
  <c r="I683" i="9"/>
  <c r="J683" i="9"/>
  <c r="K683" i="9"/>
  <c r="L683" i="9"/>
  <c r="M683" i="9"/>
  <c r="N683" i="9"/>
  <c r="O683" i="9"/>
  <c r="P683" i="9"/>
  <c r="Q683" i="9"/>
  <c r="R683" i="9"/>
  <c r="S683" i="9"/>
  <c r="T683" i="9"/>
  <c r="U683" i="9"/>
  <c r="A684" i="9"/>
  <c r="B684" i="9"/>
  <c r="C684" i="9"/>
  <c r="D684" i="9"/>
  <c r="E684" i="9"/>
  <c r="F684" i="9"/>
  <c r="G684" i="9"/>
  <c r="H684" i="9"/>
  <c r="I684" i="9"/>
  <c r="J684" i="9"/>
  <c r="K684" i="9"/>
  <c r="L684" i="9"/>
  <c r="M684" i="9"/>
  <c r="N684" i="9"/>
  <c r="O684" i="9"/>
  <c r="P684" i="9"/>
  <c r="Q684" i="9"/>
  <c r="R684" i="9"/>
  <c r="S684" i="9"/>
  <c r="T684" i="9"/>
  <c r="U684" i="9"/>
  <c r="A685" i="9"/>
  <c r="B685" i="9"/>
  <c r="C685" i="9"/>
  <c r="D685" i="9"/>
  <c r="E685" i="9"/>
  <c r="F685" i="9"/>
  <c r="G685" i="9"/>
  <c r="H685" i="9"/>
  <c r="I685" i="9"/>
  <c r="J685" i="9"/>
  <c r="K685" i="9"/>
  <c r="L685" i="9"/>
  <c r="M685" i="9"/>
  <c r="N685" i="9"/>
  <c r="O685" i="9"/>
  <c r="P685" i="9"/>
  <c r="Q685" i="9"/>
  <c r="R685" i="9"/>
  <c r="S685" i="9"/>
  <c r="T685" i="9"/>
  <c r="U685" i="9"/>
  <c r="A686" i="9"/>
  <c r="B686" i="9"/>
  <c r="C686" i="9"/>
  <c r="D686" i="9"/>
  <c r="E686" i="9"/>
  <c r="F686" i="9"/>
  <c r="G686" i="9"/>
  <c r="H686" i="9"/>
  <c r="I686" i="9"/>
  <c r="J686" i="9"/>
  <c r="K686" i="9"/>
  <c r="L686" i="9"/>
  <c r="M686" i="9"/>
  <c r="N686" i="9"/>
  <c r="O686" i="9"/>
  <c r="P686" i="9"/>
  <c r="Q686" i="9"/>
  <c r="R686" i="9"/>
  <c r="S686" i="9"/>
  <c r="T686" i="9"/>
  <c r="U686" i="9"/>
  <c r="A687" i="9"/>
  <c r="B687" i="9"/>
  <c r="C687" i="9"/>
  <c r="D687" i="9"/>
  <c r="E687" i="9"/>
  <c r="F687" i="9"/>
  <c r="G687" i="9"/>
  <c r="H687" i="9"/>
  <c r="I687" i="9"/>
  <c r="J687" i="9"/>
  <c r="K687" i="9"/>
  <c r="L687" i="9"/>
  <c r="M687" i="9"/>
  <c r="N687" i="9"/>
  <c r="O687" i="9"/>
  <c r="P687" i="9"/>
  <c r="Q687" i="9"/>
  <c r="R687" i="9"/>
  <c r="S687" i="9"/>
  <c r="T687" i="9"/>
  <c r="U687" i="9"/>
  <c r="A688" i="9"/>
  <c r="B688" i="9"/>
  <c r="C688" i="9"/>
  <c r="D688" i="9"/>
  <c r="E688" i="9"/>
  <c r="F688" i="9"/>
  <c r="G688" i="9"/>
  <c r="H688" i="9"/>
  <c r="I688" i="9"/>
  <c r="J688" i="9"/>
  <c r="K688" i="9"/>
  <c r="L688" i="9"/>
  <c r="M688" i="9"/>
  <c r="N688" i="9"/>
  <c r="O688" i="9"/>
  <c r="P688" i="9"/>
  <c r="Q688" i="9"/>
  <c r="R688" i="9"/>
  <c r="S688" i="9"/>
  <c r="T688" i="9"/>
  <c r="U688" i="9"/>
  <c r="A689" i="9"/>
  <c r="B689" i="9"/>
  <c r="C689" i="9"/>
  <c r="D689" i="9"/>
  <c r="E689" i="9"/>
  <c r="F689" i="9"/>
  <c r="G689" i="9"/>
  <c r="H689" i="9"/>
  <c r="I689" i="9"/>
  <c r="J689" i="9"/>
  <c r="K689" i="9"/>
  <c r="L689" i="9"/>
  <c r="M689" i="9"/>
  <c r="N689" i="9"/>
  <c r="O689" i="9"/>
  <c r="P689" i="9"/>
  <c r="Q689" i="9"/>
  <c r="R689" i="9"/>
  <c r="S689" i="9"/>
  <c r="T689" i="9"/>
  <c r="U689" i="9"/>
  <c r="A690" i="9"/>
  <c r="B690" i="9"/>
  <c r="C690" i="9"/>
  <c r="D690" i="9"/>
  <c r="E690" i="9"/>
  <c r="F690" i="9"/>
  <c r="G690" i="9"/>
  <c r="H690" i="9"/>
  <c r="I690" i="9"/>
  <c r="J690" i="9"/>
  <c r="K690" i="9"/>
  <c r="L690" i="9"/>
  <c r="M690" i="9"/>
  <c r="N690" i="9"/>
  <c r="O690" i="9"/>
  <c r="P690" i="9"/>
  <c r="Q690" i="9"/>
  <c r="R690" i="9"/>
  <c r="S690" i="9"/>
  <c r="T690" i="9"/>
  <c r="U690" i="9"/>
  <c r="A691" i="9"/>
  <c r="B691" i="9"/>
  <c r="C691" i="9"/>
  <c r="D691" i="9"/>
  <c r="E691" i="9"/>
  <c r="F691" i="9"/>
  <c r="G691" i="9"/>
  <c r="H691" i="9"/>
  <c r="I691" i="9"/>
  <c r="J691" i="9"/>
  <c r="K691" i="9"/>
  <c r="L691" i="9"/>
  <c r="M691" i="9"/>
  <c r="N691" i="9"/>
  <c r="O691" i="9"/>
  <c r="P691" i="9"/>
  <c r="Q691" i="9"/>
  <c r="R691" i="9"/>
  <c r="S691" i="9"/>
  <c r="T691" i="9"/>
  <c r="U691" i="9"/>
  <c r="A692" i="9"/>
  <c r="B692" i="9"/>
  <c r="C692" i="9"/>
  <c r="D692" i="9"/>
  <c r="E692" i="9"/>
  <c r="F692" i="9"/>
  <c r="G692" i="9"/>
  <c r="H692" i="9"/>
  <c r="I692" i="9"/>
  <c r="J692" i="9"/>
  <c r="K692" i="9"/>
  <c r="L692" i="9"/>
  <c r="M692" i="9"/>
  <c r="N692" i="9"/>
  <c r="O692" i="9"/>
  <c r="P692" i="9"/>
  <c r="Q692" i="9"/>
  <c r="R692" i="9"/>
  <c r="S692" i="9"/>
  <c r="T692" i="9"/>
  <c r="U692" i="9"/>
  <c r="A693" i="9"/>
  <c r="B693" i="9"/>
  <c r="C693" i="9"/>
  <c r="D693" i="9"/>
  <c r="E693" i="9"/>
  <c r="F693" i="9"/>
  <c r="G693" i="9"/>
  <c r="H693" i="9"/>
  <c r="I693" i="9"/>
  <c r="J693" i="9"/>
  <c r="K693" i="9"/>
  <c r="L693" i="9"/>
  <c r="M693" i="9"/>
  <c r="N693" i="9"/>
  <c r="O693" i="9"/>
  <c r="P693" i="9"/>
  <c r="Q693" i="9"/>
  <c r="R693" i="9"/>
  <c r="S693" i="9"/>
  <c r="T693" i="9"/>
  <c r="U693" i="9"/>
  <c r="A694" i="9"/>
  <c r="B694" i="9"/>
  <c r="C694" i="9"/>
  <c r="D694" i="9"/>
  <c r="E694" i="9"/>
  <c r="F694" i="9"/>
  <c r="G694" i="9"/>
  <c r="H694" i="9"/>
  <c r="I694" i="9"/>
  <c r="J694" i="9"/>
  <c r="K694" i="9"/>
  <c r="L694" i="9"/>
  <c r="M694" i="9"/>
  <c r="N694" i="9"/>
  <c r="O694" i="9"/>
  <c r="P694" i="9"/>
  <c r="Q694" i="9"/>
  <c r="R694" i="9"/>
  <c r="S694" i="9"/>
  <c r="T694" i="9"/>
  <c r="U694" i="9"/>
  <c r="A695" i="9"/>
  <c r="B695" i="9"/>
  <c r="C695" i="9"/>
  <c r="D695" i="9"/>
  <c r="E695" i="9"/>
  <c r="F695" i="9"/>
  <c r="G695" i="9"/>
  <c r="H695" i="9"/>
  <c r="I695" i="9"/>
  <c r="J695" i="9"/>
  <c r="K695" i="9"/>
  <c r="L695" i="9"/>
  <c r="M695" i="9"/>
  <c r="N695" i="9"/>
  <c r="O695" i="9"/>
  <c r="P695" i="9"/>
  <c r="Q695" i="9"/>
  <c r="R695" i="9"/>
  <c r="S695" i="9"/>
  <c r="T695" i="9"/>
  <c r="U695" i="9"/>
  <c r="A696" i="9"/>
  <c r="B696" i="9"/>
  <c r="C696" i="9"/>
  <c r="D696" i="9"/>
  <c r="E696" i="9"/>
  <c r="F696" i="9"/>
  <c r="G696" i="9"/>
  <c r="H696" i="9"/>
  <c r="I696" i="9"/>
  <c r="J696" i="9"/>
  <c r="K696" i="9"/>
  <c r="L696" i="9"/>
  <c r="M696" i="9"/>
  <c r="N696" i="9"/>
  <c r="O696" i="9"/>
  <c r="P696" i="9"/>
  <c r="Q696" i="9"/>
  <c r="R696" i="9"/>
  <c r="S696" i="9"/>
  <c r="T696" i="9"/>
  <c r="U696" i="9"/>
  <c r="A697" i="9"/>
  <c r="B697" i="9"/>
  <c r="C697" i="9"/>
  <c r="D697" i="9"/>
  <c r="E697" i="9"/>
  <c r="F697" i="9"/>
  <c r="G697" i="9"/>
  <c r="H697" i="9"/>
  <c r="I697" i="9"/>
  <c r="J697" i="9"/>
  <c r="K697" i="9"/>
  <c r="L697" i="9"/>
  <c r="M697" i="9"/>
  <c r="N697" i="9"/>
  <c r="O697" i="9"/>
  <c r="P697" i="9"/>
  <c r="Q697" i="9"/>
  <c r="R697" i="9"/>
  <c r="S697" i="9"/>
  <c r="T697" i="9"/>
  <c r="U697" i="9"/>
  <c r="A698" i="9"/>
  <c r="B698" i="9"/>
  <c r="C698" i="9"/>
  <c r="D698" i="9"/>
  <c r="E698" i="9"/>
  <c r="F698" i="9"/>
  <c r="G698" i="9"/>
  <c r="H698" i="9"/>
  <c r="I698" i="9"/>
  <c r="J698" i="9"/>
  <c r="K698" i="9"/>
  <c r="L698" i="9"/>
  <c r="M698" i="9"/>
  <c r="N698" i="9"/>
  <c r="O698" i="9"/>
  <c r="P698" i="9"/>
  <c r="Q698" i="9"/>
  <c r="R698" i="9"/>
  <c r="S698" i="9"/>
  <c r="T698" i="9"/>
  <c r="U698" i="9"/>
  <c r="A699" i="9"/>
  <c r="B699" i="9"/>
  <c r="C699" i="9"/>
  <c r="D699" i="9"/>
  <c r="E699" i="9"/>
  <c r="F699" i="9"/>
  <c r="G699" i="9"/>
  <c r="H699" i="9"/>
  <c r="I699" i="9"/>
  <c r="J699" i="9"/>
  <c r="K699" i="9"/>
  <c r="L699" i="9"/>
  <c r="M699" i="9"/>
  <c r="N699" i="9"/>
  <c r="O699" i="9"/>
  <c r="P699" i="9"/>
  <c r="Q699" i="9"/>
  <c r="R699" i="9"/>
  <c r="S699" i="9"/>
  <c r="T699" i="9"/>
  <c r="U699" i="9"/>
  <c r="A700" i="9"/>
  <c r="B700" i="9"/>
  <c r="C700" i="9"/>
  <c r="D700" i="9"/>
  <c r="E700" i="9"/>
  <c r="F700" i="9"/>
  <c r="G700" i="9"/>
  <c r="H700" i="9"/>
  <c r="I700" i="9"/>
  <c r="J700" i="9"/>
  <c r="K700" i="9"/>
  <c r="L700" i="9"/>
  <c r="M700" i="9"/>
  <c r="N700" i="9"/>
  <c r="O700" i="9"/>
  <c r="P700" i="9"/>
  <c r="Q700" i="9"/>
  <c r="R700" i="9"/>
  <c r="S700" i="9"/>
  <c r="T700" i="9"/>
  <c r="U700" i="9"/>
  <c r="A701" i="9"/>
  <c r="B701" i="9"/>
  <c r="C701" i="9"/>
  <c r="D701" i="9"/>
  <c r="E701" i="9"/>
  <c r="F701" i="9"/>
  <c r="G701" i="9"/>
  <c r="H701" i="9"/>
  <c r="I701" i="9"/>
  <c r="J701" i="9"/>
  <c r="K701" i="9"/>
  <c r="L701" i="9"/>
  <c r="M701" i="9"/>
  <c r="N701" i="9"/>
  <c r="O701" i="9"/>
  <c r="P701" i="9"/>
  <c r="Q701" i="9"/>
  <c r="R701" i="9"/>
  <c r="S701" i="9"/>
  <c r="T701" i="9"/>
  <c r="U701" i="9"/>
  <c r="A702" i="9"/>
  <c r="B702" i="9"/>
  <c r="C702" i="9"/>
  <c r="D702" i="9"/>
  <c r="E702" i="9"/>
  <c r="F702" i="9"/>
  <c r="G702" i="9"/>
  <c r="H702" i="9"/>
  <c r="I702" i="9"/>
  <c r="J702" i="9"/>
  <c r="K702" i="9"/>
  <c r="L702" i="9"/>
  <c r="M702" i="9"/>
  <c r="N702" i="9"/>
  <c r="O702" i="9"/>
  <c r="P702" i="9"/>
  <c r="Q702" i="9"/>
  <c r="R702" i="9"/>
  <c r="S702" i="9"/>
  <c r="T702" i="9"/>
  <c r="U702" i="9"/>
  <c r="A703" i="9"/>
  <c r="B703" i="9"/>
  <c r="C703" i="9"/>
  <c r="D703" i="9"/>
  <c r="E703" i="9"/>
  <c r="F703" i="9"/>
  <c r="G703" i="9"/>
  <c r="H703" i="9"/>
  <c r="I703" i="9"/>
  <c r="J703" i="9"/>
  <c r="K703" i="9"/>
  <c r="L703" i="9"/>
  <c r="M703" i="9"/>
  <c r="N703" i="9"/>
  <c r="O703" i="9"/>
  <c r="P703" i="9"/>
  <c r="Q703" i="9"/>
  <c r="R703" i="9"/>
  <c r="S703" i="9"/>
  <c r="T703" i="9"/>
  <c r="U703" i="9"/>
  <c r="A704" i="9"/>
  <c r="B704" i="9"/>
  <c r="C704" i="9"/>
  <c r="D704" i="9"/>
  <c r="E704" i="9"/>
  <c r="F704" i="9"/>
  <c r="G704" i="9"/>
  <c r="H704" i="9"/>
  <c r="I704" i="9"/>
  <c r="J704" i="9"/>
  <c r="K704" i="9"/>
  <c r="L704" i="9"/>
  <c r="M704" i="9"/>
  <c r="N704" i="9"/>
  <c r="O704" i="9"/>
  <c r="P704" i="9"/>
  <c r="Q704" i="9"/>
  <c r="R704" i="9"/>
  <c r="S704" i="9"/>
  <c r="T704" i="9"/>
  <c r="U704" i="9"/>
  <c r="A705" i="9"/>
  <c r="B705" i="9"/>
  <c r="C705" i="9"/>
  <c r="D705" i="9"/>
  <c r="E705" i="9"/>
  <c r="F705" i="9"/>
  <c r="G705" i="9"/>
  <c r="H705" i="9"/>
  <c r="I705" i="9"/>
  <c r="J705" i="9"/>
  <c r="K705" i="9"/>
  <c r="L705" i="9"/>
  <c r="M705" i="9"/>
  <c r="N705" i="9"/>
  <c r="O705" i="9"/>
  <c r="P705" i="9"/>
  <c r="Q705" i="9"/>
  <c r="R705" i="9"/>
  <c r="S705" i="9"/>
  <c r="T705" i="9"/>
  <c r="U705" i="9"/>
  <c r="A706" i="9"/>
  <c r="B706" i="9"/>
  <c r="C706" i="9"/>
  <c r="D706" i="9"/>
  <c r="E706" i="9"/>
  <c r="F706" i="9"/>
  <c r="G706" i="9"/>
  <c r="H706" i="9"/>
  <c r="I706" i="9"/>
  <c r="J706" i="9"/>
  <c r="K706" i="9"/>
  <c r="L706" i="9"/>
  <c r="M706" i="9"/>
  <c r="N706" i="9"/>
  <c r="O706" i="9"/>
  <c r="P706" i="9"/>
  <c r="Q706" i="9"/>
  <c r="R706" i="9"/>
  <c r="S706" i="9"/>
  <c r="T706" i="9"/>
  <c r="U706" i="9"/>
  <c r="A707" i="9"/>
  <c r="B707" i="9"/>
  <c r="C707" i="9"/>
  <c r="D707" i="9"/>
  <c r="E707" i="9"/>
  <c r="F707" i="9"/>
  <c r="G707" i="9"/>
  <c r="H707" i="9"/>
  <c r="I707" i="9"/>
  <c r="J707" i="9"/>
  <c r="K707" i="9"/>
  <c r="L707" i="9"/>
  <c r="M707" i="9"/>
  <c r="N707" i="9"/>
  <c r="O707" i="9"/>
  <c r="P707" i="9"/>
  <c r="Q707" i="9"/>
  <c r="R707" i="9"/>
  <c r="S707" i="9"/>
  <c r="T707" i="9"/>
  <c r="U707" i="9"/>
  <c r="A708" i="9"/>
  <c r="B708" i="9"/>
  <c r="C708" i="9"/>
  <c r="D708" i="9"/>
  <c r="E708" i="9"/>
  <c r="F708" i="9"/>
  <c r="G708" i="9"/>
  <c r="H708" i="9"/>
  <c r="I708" i="9"/>
  <c r="J708" i="9"/>
  <c r="K708" i="9"/>
  <c r="L708" i="9"/>
  <c r="M708" i="9"/>
  <c r="N708" i="9"/>
  <c r="O708" i="9"/>
  <c r="P708" i="9"/>
  <c r="Q708" i="9"/>
  <c r="R708" i="9"/>
  <c r="S708" i="9"/>
  <c r="T708" i="9"/>
  <c r="U708" i="9"/>
  <c r="A709" i="9"/>
  <c r="B709" i="9"/>
  <c r="C709" i="9"/>
  <c r="D709" i="9"/>
  <c r="E709" i="9"/>
  <c r="F709" i="9"/>
  <c r="G709" i="9"/>
  <c r="H709" i="9"/>
  <c r="I709" i="9"/>
  <c r="J709" i="9"/>
  <c r="K709" i="9"/>
  <c r="L709" i="9"/>
  <c r="M709" i="9"/>
  <c r="N709" i="9"/>
  <c r="O709" i="9"/>
  <c r="P709" i="9"/>
  <c r="Q709" i="9"/>
  <c r="R709" i="9"/>
  <c r="S709" i="9"/>
  <c r="T709" i="9"/>
  <c r="U709" i="9"/>
  <c r="A710" i="9"/>
  <c r="B710" i="9"/>
  <c r="C710" i="9"/>
  <c r="D710" i="9"/>
  <c r="E710" i="9"/>
  <c r="F710" i="9"/>
  <c r="G710" i="9"/>
  <c r="H710" i="9"/>
  <c r="I710" i="9"/>
  <c r="J710" i="9"/>
  <c r="K710" i="9"/>
  <c r="L710" i="9"/>
  <c r="M710" i="9"/>
  <c r="N710" i="9"/>
  <c r="O710" i="9"/>
  <c r="P710" i="9"/>
  <c r="Q710" i="9"/>
  <c r="R710" i="9"/>
  <c r="S710" i="9"/>
  <c r="T710" i="9"/>
  <c r="U710" i="9"/>
  <c r="A711" i="9"/>
  <c r="B711" i="9"/>
  <c r="C711" i="9"/>
  <c r="D711" i="9"/>
  <c r="E711" i="9"/>
  <c r="F711" i="9"/>
  <c r="G711" i="9"/>
  <c r="H711" i="9"/>
  <c r="I711" i="9"/>
  <c r="J711" i="9"/>
  <c r="K711" i="9"/>
  <c r="L711" i="9"/>
  <c r="M711" i="9"/>
  <c r="N711" i="9"/>
  <c r="O711" i="9"/>
  <c r="P711" i="9"/>
  <c r="Q711" i="9"/>
  <c r="R711" i="9"/>
  <c r="S711" i="9"/>
  <c r="T711" i="9"/>
  <c r="U711" i="9"/>
  <c r="A712" i="9"/>
  <c r="B712" i="9"/>
  <c r="C712" i="9"/>
  <c r="D712" i="9"/>
  <c r="E712" i="9"/>
  <c r="F712" i="9"/>
  <c r="G712" i="9"/>
  <c r="H712" i="9"/>
  <c r="I712" i="9"/>
  <c r="J712" i="9"/>
  <c r="K712" i="9"/>
  <c r="L712" i="9"/>
  <c r="M712" i="9"/>
  <c r="N712" i="9"/>
  <c r="O712" i="9"/>
  <c r="P712" i="9"/>
  <c r="Q712" i="9"/>
  <c r="R712" i="9"/>
  <c r="S712" i="9"/>
  <c r="T712" i="9"/>
  <c r="U712" i="9"/>
  <c r="A713" i="9"/>
  <c r="B713" i="9"/>
  <c r="C713" i="9"/>
  <c r="D713" i="9"/>
  <c r="E713" i="9"/>
  <c r="F713" i="9"/>
  <c r="G713" i="9"/>
  <c r="H713" i="9"/>
  <c r="I713" i="9"/>
  <c r="J713" i="9"/>
  <c r="K713" i="9"/>
  <c r="L713" i="9"/>
  <c r="M713" i="9"/>
  <c r="N713" i="9"/>
  <c r="O713" i="9"/>
  <c r="P713" i="9"/>
  <c r="Q713" i="9"/>
  <c r="R713" i="9"/>
  <c r="S713" i="9"/>
  <c r="T713" i="9"/>
  <c r="U713" i="9"/>
  <c r="A714" i="9"/>
  <c r="B714" i="9"/>
  <c r="C714" i="9"/>
  <c r="D714" i="9"/>
  <c r="E714" i="9"/>
  <c r="F714" i="9"/>
  <c r="G714" i="9"/>
  <c r="H714" i="9"/>
  <c r="I714" i="9"/>
  <c r="J714" i="9"/>
  <c r="K714" i="9"/>
  <c r="L714" i="9"/>
  <c r="M714" i="9"/>
  <c r="N714" i="9"/>
  <c r="O714" i="9"/>
  <c r="P714" i="9"/>
  <c r="Q714" i="9"/>
  <c r="R714" i="9"/>
  <c r="S714" i="9"/>
  <c r="T714" i="9"/>
  <c r="U714" i="9"/>
  <c r="A715" i="9"/>
  <c r="B715" i="9"/>
  <c r="C715" i="9"/>
  <c r="D715" i="9"/>
  <c r="E715" i="9"/>
  <c r="F715" i="9"/>
  <c r="G715" i="9"/>
  <c r="H715" i="9"/>
  <c r="I715" i="9"/>
  <c r="J715" i="9"/>
  <c r="K715" i="9"/>
  <c r="L715" i="9"/>
  <c r="M715" i="9"/>
  <c r="N715" i="9"/>
  <c r="O715" i="9"/>
  <c r="P715" i="9"/>
  <c r="Q715" i="9"/>
  <c r="R715" i="9"/>
  <c r="S715" i="9"/>
  <c r="T715" i="9"/>
  <c r="U715" i="9"/>
  <c r="A716" i="9"/>
  <c r="B716" i="9"/>
  <c r="C716" i="9"/>
  <c r="D716" i="9"/>
  <c r="E716" i="9"/>
  <c r="F716" i="9"/>
  <c r="G716" i="9"/>
  <c r="H716" i="9"/>
  <c r="I716" i="9"/>
  <c r="J716" i="9"/>
  <c r="K716" i="9"/>
  <c r="L716" i="9"/>
  <c r="M716" i="9"/>
  <c r="N716" i="9"/>
  <c r="O716" i="9"/>
  <c r="P716" i="9"/>
  <c r="Q716" i="9"/>
  <c r="R716" i="9"/>
  <c r="S716" i="9"/>
  <c r="T716" i="9"/>
  <c r="U716" i="9"/>
  <c r="A717" i="9"/>
  <c r="B717" i="9"/>
  <c r="C717" i="9"/>
  <c r="D717" i="9"/>
  <c r="E717" i="9"/>
  <c r="F717" i="9"/>
  <c r="G717" i="9"/>
  <c r="H717" i="9"/>
  <c r="I717" i="9"/>
  <c r="J717" i="9"/>
  <c r="K717" i="9"/>
  <c r="L717" i="9"/>
  <c r="M717" i="9"/>
  <c r="N717" i="9"/>
  <c r="O717" i="9"/>
  <c r="P717" i="9"/>
  <c r="Q717" i="9"/>
  <c r="R717" i="9"/>
  <c r="S717" i="9"/>
  <c r="T717" i="9"/>
  <c r="U717" i="9"/>
  <c r="A718" i="9"/>
  <c r="B718" i="9"/>
  <c r="C718" i="9"/>
  <c r="D718" i="9"/>
  <c r="E718" i="9"/>
  <c r="F718" i="9"/>
  <c r="G718" i="9"/>
  <c r="H718" i="9"/>
  <c r="I718" i="9"/>
  <c r="J718" i="9"/>
  <c r="K718" i="9"/>
  <c r="L718" i="9"/>
  <c r="M718" i="9"/>
  <c r="N718" i="9"/>
  <c r="O718" i="9"/>
  <c r="P718" i="9"/>
  <c r="Q718" i="9"/>
  <c r="R718" i="9"/>
  <c r="S718" i="9"/>
  <c r="T718" i="9"/>
  <c r="U718" i="9"/>
  <c r="A719" i="9"/>
  <c r="B719" i="9"/>
  <c r="C719" i="9"/>
  <c r="D719" i="9"/>
  <c r="E719" i="9"/>
  <c r="F719" i="9"/>
  <c r="G719" i="9"/>
  <c r="H719" i="9"/>
  <c r="I719" i="9"/>
  <c r="J719" i="9"/>
  <c r="K719" i="9"/>
  <c r="L719" i="9"/>
  <c r="M719" i="9"/>
  <c r="N719" i="9"/>
  <c r="O719" i="9"/>
  <c r="P719" i="9"/>
  <c r="Q719" i="9"/>
  <c r="R719" i="9"/>
  <c r="S719" i="9"/>
  <c r="T719" i="9"/>
  <c r="U719" i="9"/>
  <c r="A720" i="9"/>
  <c r="B720" i="9"/>
  <c r="C720" i="9"/>
  <c r="D720" i="9"/>
  <c r="E720" i="9"/>
  <c r="F720" i="9"/>
  <c r="G720" i="9"/>
  <c r="H720" i="9"/>
  <c r="I720" i="9"/>
  <c r="J720" i="9"/>
  <c r="K720" i="9"/>
  <c r="L720" i="9"/>
  <c r="M720" i="9"/>
  <c r="N720" i="9"/>
  <c r="O720" i="9"/>
  <c r="P720" i="9"/>
  <c r="Q720" i="9"/>
  <c r="R720" i="9"/>
  <c r="S720" i="9"/>
  <c r="T720" i="9"/>
  <c r="U720" i="9"/>
  <c r="A721" i="9"/>
  <c r="B721" i="9"/>
  <c r="C721" i="9"/>
  <c r="D721" i="9"/>
  <c r="E721" i="9"/>
  <c r="F721" i="9"/>
  <c r="G721" i="9"/>
  <c r="H721" i="9"/>
  <c r="I721" i="9"/>
  <c r="J721" i="9"/>
  <c r="K721" i="9"/>
  <c r="L721" i="9"/>
  <c r="M721" i="9"/>
  <c r="N721" i="9"/>
  <c r="O721" i="9"/>
  <c r="P721" i="9"/>
  <c r="Q721" i="9"/>
  <c r="R721" i="9"/>
  <c r="S721" i="9"/>
  <c r="T721" i="9"/>
  <c r="U721" i="9"/>
  <c r="A722" i="9"/>
  <c r="B722" i="9"/>
  <c r="C722" i="9"/>
  <c r="D722" i="9"/>
  <c r="E722" i="9"/>
  <c r="F722" i="9"/>
  <c r="G722" i="9"/>
  <c r="H722" i="9"/>
  <c r="I722" i="9"/>
  <c r="J722" i="9"/>
  <c r="K722" i="9"/>
  <c r="L722" i="9"/>
  <c r="M722" i="9"/>
  <c r="N722" i="9"/>
  <c r="O722" i="9"/>
  <c r="P722" i="9"/>
  <c r="Q722" i="9"/>
  <c r="R722" i="9"/>
  <c r="S722" i="9"/>
  <c r="T722" i="9"/>
  <c r="U722" i="9"/>
  <c r="A723" i="9"/>
  <c r="B723" i="9"/>
  <c r="C723" i="9"/>
  <c r="D723" i="9"/>
  <c r="E723" i="9"/>
  <c r="F723" i="9"/>
  <c r="G723" i="9"/>
  <c r="H723" i="9"/>
  <c r="I723" i="9"/>
  <c r="J723" i="9"/>
  <c r="K723" i="9"/>
  <c r="L723" i="9"/>
  <c r="M723" i="9"/>
  <c r="N723" i="9"/>
  <c r="O723" i="9"/>
  <c r="P723" i="9"/>
  <c r="Q723" i="9"/>
  <c r="R723" i="9"/>
  <c r="S723" i="9"/>
  <c r="T723" i="9"/>
  <c r="U723" i="9"/>
  <c r="A724" i="9"/>
  <c r="B724" i="9"/>
  <c r="C724" i="9"/>
  <c r="D724" i="9"/>
  <c r="E724" i="9"/>
  <c r="F724" i="9"/>
  <c r="G724" i="9"/>
  <c r="H724" i="9"/>
  <c r="I724" i="9"/>
  <c r="J724" i="9"/>
  <c r="K724" i="9"/>
  <c r="L724" i="9"/>
  <c r="M724" i="9"/>
  <c r="N724" i="9"/>
  <c r="O724" i="9"/>
  <c r="P724" i="9"/>
  <c r="Q724" i="9"/>
  <c r="R724" i="9"/>
  <c r="S724" i="9"/>
  <c r="T724" i="9"/>
  <c r="U724" i="9"/>
  <c r="A725" i="9"/>
  <c r="B725" i="9"/>
  <c r="C725" i="9"/>
  <c r="D725" i="9"/>
  <c r="E725" i="9"/>
  <c r="F725" i="9"/>
  <c r="G725" i="9"/>
  <c r="H725" i="9"/>
  <c r="I725" i="9"/>
  <c r="J725" i="9"/>
  <c r="K725" i="9"/>
  <c r="L725" i="9"/>
  <c r="M725" i="9"/>
  <c r="N725" i="9"/>
  <c r="O725" i="9"/>
  <c r="P725" i="9"/>
  <c r="Q725" i="9"/>
  <c r="R725" i="9"/>
  <c r="S725" i="9"/>
  <c r="T725" i="9"/>
  <c r="U725" i="9"/>
  <c r="A726" i="9"/>
  <c r="B726" i="9"/>
  <c r="C726" i="9"/>
  <c r="D726" i="9"/>
  <c r="E726" i="9"/>
  <c r="F726" i="9"/>
  <c r="G726" i="9"/>
  <c r="H726" i="9"/>
  <c r="I726" i="9"/>
  <c r="J726" i="9"/>
  <c r="K726" i="9"/>
  <c r="L726" i="9"/>
  <c r="M726" i="9"/>
  <c r="N726" i="9"/>
  <c r="O726" i="9"/>
  <c r="P726" i="9"/>
  <c r="Q726" i="9"/>
  <c r="R726" i="9"/>
  <c r="S726" i="9"/>
  <c r="T726" i="9"/>
  <c r="U726" i="9"/>
  <c r="A727" i="9"/>
  <c r="B727" i="9"/>
  <c r="C727" i="9"/>
  <c r="D727" i="9"/>
  <c r="E727" i="9"/>
  <c r="F727" i="9"/>
  <c r="G727" i="9"/>
  <c r="H727" i="9"/>
  <c r="I727" i="9"/>
  <c r="J727" i="9"/>
  <c r="K727" i="9"/>
  <c r="L727" i="9"/>
  <c r="M727" i="9"/>
  <c r="N727" i="9"/>
  <c r="O727" i="9"/>
  <c r="P727" i="9"/>
  <c r="Q727" i="9"/>
  <c r="R727" i="9"/>
  <c r="S727" i="9"/>
  <c r="T727" i="9"/>
  <c r="U727" i="9"/>
  <c r="A728" i="9"/>
  <c r="B728" i="9"/>
  <c r="C728" i="9"/>
  <c r="D728" i="9"/>
  <c r="E728" i="9"/>
  <c r="F728" i="9"/>
  <c r="G728" i="9"/>
  <c r="H728" i="9"/>
  <c r="I728" i="9"/>
  <c r="J728" i="9"/>
  <c r="K728" i="9"/>
  <c r="L728" i="9"/>
  <c r="M728" i="9"/>
  <c r="N728" i="9"/>
  <c r="O728" i="9"/>
  <c r="P728" i="9"/>
  <c r="Q728" i="9"/>
  <c r="R728" i="9"/>
  <c r="S728" i="9"/>
  <c r="T728" i="9"/>
  <c r="U728" i="9"/>
  <c r="A729" i="9"/>
  <c r="B729" i="9"/>
  <c r="C729" i="9"/>
  <c r="D729" i="9"/>
  <c r="E729" i="9"/>
  <c r="F729" i="9"/>
  <c r="G729" i="9"/>
  <c r="H729" i="9"/>
  <c r="I729" i="9"/>
  <c r="J729" i="9"/>
  <c r="K729" i="9"/>
  <c r="L729" i="9"/>
  <c r="M729" i="9"/>
  <c r="N729" i="9"/>
  <c r="O729" i="9"/>
  <c r="P729" i="9"/>
  <c r="Q729" i="9"/>
  <c r="R729" i="9"/>
  <c r="S729" i="9"/>
  <c r="T729" i="9"/>
  <c r="U729" i="9"/>
  <c r="A730" i="9"/>
  <c r="B730" i="9"/>
  <c r="C730" i="9"/>
  <c r="D730" i="9"/>
  <c r="E730" i="9"/>
  <c r="F730" i="9"/>
  <c r="G730" i="9"/>
  <c r="H730" i="9"/>
  <c r="I730" i="9"/>
  <c r="J730" i="9"/>
  <c r="K730" i="9"/>
  <c r="L730" i="9"/>
  <c r="M730" i="9"/>
  <c r="N730" i="9"/>
  <c r="O730" i="9"/>
  <c r="P730" i="9"/>
  <c r="Q730" i="9"/>
  <c r="R730" i="9"/>
  <c r="S730" i="9"/>
  <c r="T730" i="9"/>
  <c r="U730" i="9"/>
  <c r="A731" i="9"/>
  <c r="B731" i="9"/>
  <c r="C731" i="9"/>
  <c r="D731" i="9"/>
  <c r="E731" i="9"/>
  <c r="F731" i="9"/>
  <c r="G731" i="9"/>
  <c r="H731" i="9"/>
  <c r="I731" i="9"/>
  <c r="J731" i="9"/>
  <c r="K731" i="9"/>
  <c r="L731" i="9"/>
  <c r="M731" i="9"/>
  <c r="N731" i="9"/>
  <c r="O731" i="9"/>
  <c r="P731" i="9"/>
  <c r="Q731" i="9"/>
  <c r="R731" i="9"/>
  <c r="S731" i="9"/>
  <c r="T731" i="9"/>
  <c r="U731" i="9"/>
  <c r="A732" i="9"/>
  <c r="B732" i="9"/>
  <c r="C732" i="9"/>
  <c r="D732" i="9"/>
  <c r="E732" i="9"/>
  <c r="F732" i="9"/>
  <c r="G732" i="9"/>
  <c r="H732" i="9"/>
  <c r="I732" i="9"/>
  <c r="J732" i="9"/>
  <c r="K732" i="9"/>
  <c r="L732" i="9"/>
  <c r="M732" i="9"/>
  <c r="N732" i="9"/>
  <c r="O732" i="9"/>
  <c r="P732" i="9"/>
  <c r="Q732" i="9"/>
  <c r="R732" i="9"/>
  <c r="S732" i="9"/>
  <c r="T732" i="9"/>
  <c r="U732" i="9"/>
  <c r="A733" i="9"/>
  <c r="B733" i="9"/>
  <c r="C733" i="9"/>
  <c r="D733" i="9"/>
  <c r="E733" i="9"/>
  <c r="F733" i="9"/>
  <c r="G733" i="9"/>
  <c r="H733" i="9"/>
  <c r="I733" i="9"/>
  <c r="J733" i="9"/>
  <c r="K733" i="9"/>
  <c r="L733" i="9"/>
  <c r="M733" i="9"/>
  <c r="N733" i="9"/>
  <c r="O733" i="9"/>
  <c r="P733" i="9"/>
  <c r="Q733" i="9"/>
  <c r="R733" i="9"/>
  <c r="S733" i="9"/>
  <c r="T733" i="9"/>
  <c r="U733" i="9"/>
  <c r="A734" i="9"/>
  <c r="B734" i="9"/>
  <c r="C734" i="9"/>
  <c r="D734" i="9"/>
  <c r="E734" i="9"/>
  <c r="F734" i="9"/>
  <c r="G734" i="9"/>
  <c r="H734" i="9"/>
  <c r="I734" i="9"/>
  <c r="J734" i="9"/>
  <c r="K734" i="9"/>
  <c r="L734" i="9"/>
  <c r="M734" i="9"/>
  <c r="N734" i="9"/>
  <c r="O734" i="9"/>
  <c r="P734" i="9"/>
  <c r="Q734" i="9"/>
  <c r="R734" i="9"/>
  <c r="S734" i="9"/>
  <c r="T734" i="9"/>
  <c r="U734" i="9"/>
  <c r="A735" i="9"/>
  <c r="B735" i="9"/>
  <c r="C735" i="9"/>
  <c r="D735" i="9"/>
  <c r="E735" i="9"/>
  <c r="F735" i="9"/>
  <c r="G735" i="9"/>
  <c r="H735" i="9"/>
  <c r="I735" i="9"/>
  <c r="J735" i="9"/>
  <c r="K735" i="9"/>
  <c r="L735" i="9"/>
  <c r="M735" i="9"/>
  <c r="N735" i="9"/>
  <c r="O735" i="9"/>
  <c r="P735" i="9"/>
  <c r="Q735" i="9"/>
  <c r="R735" i="9"/>
  <c r="S735" i="9"/>
  <c r="T735" i="9"/>
  <c r="U735" i="9"/>
  <c r="A736" i="9"/>
  <c r="B736" i="9"/>
  <c r="C736" i="9"/>
  <c r="D736" i="9"/>
  <c r="E736" i="9"/>
  <c r="F736" i="9"/>
  <c r="G736" i="9"/>
  <c r="H736" i="9"/>
  <c r="I736" i="9"/>
  <c r="J736" i="9"/>
  <c r="K736" i="9"/>
  <c r="L736" i="9"/>
  <c r="M736" i="9"/>
  <c r="N736" i="9"/>
  <c r="O736" i="9"/>
  <c r="P736" i="9"/>
  <c r="Q736" i="9"/>
  <c r="R736" i="9"/>
  <c r="S736" i="9"/>
  <c r="T736" i="9"/>
  <c r="U736" i="9"/>
  <c r="A737" i="9"/>
  <c r="B737" i="9"/>
  <c r="C737" i="9"/>
  <c r="D737" i="9"/>
  <c r="E737" i="9"/>
  <c r="F737" i="9"/>
  <c r="G737" i="9"/>
  <c r="H737" i="9"/>
  <c r="I737" i="9"/>
  <c r="J737" i="9"/>
  <c r="K737" i="9"/>
  <c r="L737" i="9"/>
  <c r="M737" i="9"/>
  <c r="N737" i="9"/>
  <c r="O737" i="9"/>
  <c r="P737" i="9"/>
  <c r="Q737" i="9"/>
  <c r="R737" i="9"/>
  <c r="S737" i="9"/>
  <c r="T737" i="9"/>
  <c r="U737" i="9"/>
  <c r="A738" i="9"/>
  <c r="B738" i="9"/>
  <c r="C738" i="9"/>
  <c r="D738" i="9"/>
  <c r="E738" i="9"/>
  <c r="F738" i="9"/>
  <c r="G738" i="9"/>
  <c r="H738" i="9"/>
  <c r="I738" i="9"/>
  <c r="J738" i="9"/>
  <c r="K738" i="9"/>
  <c r="L738" i="9"/>
  <c r="M738" i="9"/>
  <c r="N738" i="9"/>
  <c r="O738" i="9"/>
  <c r="P738" i="9"/>
  <c r="Q738" i="9"/>
  <c r="R738" i="9"/>
  <c r="S738" i="9"/>
  <c r="T738" i="9"/>
  <c r="U738" i="9"/>
  <c r="A739" i="9"/>
  <c r="B739" i="9"/>
  <c r="C739" i="9"/>
  <c r="D739" i="9"/>
  <c r="E739" i="9"/>
  <c r="F739" i="9"/>
  <c r="G739" i="9"/>
  <c r="H739" i="9"/>
  <c r="I739" i="9"/>
  <c r="J739" i="9"/>
  <c r="K739" i="9"/>
  <c r="L739" i="9"/>
  <c r="M739" i="9"/>
  <c r="N739" i="9"/>
  <c r="O739" i="9"/>
  <c r="P739" i="9"/>
  <c r="Q739" i="9"/>
  <c r="R739" i="9"/>
  <c r="S739" i="9"/>
  <c r="T739" i="9"/>
  <c r="U739" i="9"/>
  <c r="A740" i="9"/>
  <c r="B740" i="9"/>
  <c r="C740" i="9"/>
  <c r="D740" i="9"/>
  <c r="E740" i="9"/>
  <c r="F740" i="9"/>
  <c r="G740" i="9"/>
  <c r="H740" i="9"/>
  <c r="I740" i="9"/>
  <c r="J740" i="9"/>
  <c r="K740" i="9"/>
  <c r="L740" i="9"/>
  <c r="M740" i="9"/>
  <c r="N740" i="9"/>
  <c r="O740" i="9"/>
  <c r="P740" i="9"/>
  <c r="Q740" i="9"/>
  <c r="R740" i="9"/>
  <c r="S740" i="9"/>
  <c r="T740" i="9"/>
  <c r="U740" i="9"/>
  <c r="A741" i="9"/>
  <c r="B741" i="9"/>
  <c r="C741" i="9"/>
  <c r="D741" i="9"/>
  <c r="E741" i="9"/>
  <c r="F741" i="9"/>
  <c r="G741" i="9"/>
  <c r="H741" i="9"/>
  <c r="I741" i="9"/>
  <c r="J741" i="9"/>
  <c r="K741" i="9"/>
  <c r="L741" i="9"/>
  <c r="M741" i="9"/>
  <c r="N741" i="9"/>
  <c r="O741" i="9"/>
  <c r="P741" i="9"/>
  <c r="Q741" i="9"/>
  <c r="R741" i="9"/>
  <c r="S741" i="9"/>
  <c r="T741" i="9"/>
  <c r="U741" i="9"/>
  <c r="A742" i="9"/>
  <c r="B742" i="9"/>
  <c r="C742" i="9"/>
  <c r="D742" i="9"/>
  <c r="E742" i="9"/>
  <c r="F742" i="9"/>
  <c r="G742" i="9"/>
  <c r="H742" i="9"/>
  <c r="I742" i="9"/>
  <c r="J742" i="9"/>
  <c r="K742" i="9"/>
  <c r="L742" i="9"/>
  <c r="M742" i="9"/>
  <c r="N742" i="9"/>
  <c r="O742" i="9"/>
  <c r="P742" i="9"/>
  <c r="Q742" i="9"/>
  <c r="R742" i="9"/>
  <c r="S742" i="9"/>
  <c r="T742" i="9"/>
  <c r="U742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A47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A48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A49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A50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A51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A52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A70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A72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A90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A91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A92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A93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A94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A95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A96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A97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A98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A99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A100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A101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A102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A103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A104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A105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A106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A107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A108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A109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A110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A111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A112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A113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A114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A115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A116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A117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A118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A119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A120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A121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A122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A123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A124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A125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A126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A127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A128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A129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A130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A131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A132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A133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A134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A135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A136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A137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A138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A139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A140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A141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A142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A143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A144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A145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A146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A147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A148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A149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A150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A151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A152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A153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A154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A155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A156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A157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A158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A159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A160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A161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A162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A163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A164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A165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A166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A167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A168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A169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A170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A171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A172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A173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A174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A175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A176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A177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A178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A179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A180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A181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A182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A183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A184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A185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A186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A187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A188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A189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A190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A191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A13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A14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A15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A28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A29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A5" i="8"/>
  <c r="B5" i="8"/>
  <c r="C5" i="8"/>
  <c r="D5" i="8"/>
  <c r="E5" i="8"/>
  <c r="A6" i="8"/>
  <c r="B6" i="8"/>
  <c r="C6" i="8"/>
  <c r="D6" i="8"/>
  <c r="E6" i="8"/>
  <c r="A7" i="8"/>
  <c r="B7" i="8"/>
  <c r="C7" i="8"/>
  <c r="D7" i="8"/>
  <c r="E7" i="8"/>
  <c r="A8" i="8"/>
  <c r="B8" i="8"/>
  <c r="C8" i="8"/>
  <c r="D8" i="8"/>
  <c r="E8" i="8"/>
  <c r="A9" i="8"/>
  <c r="B9" i="8"/>
  <c r="C9" i="8"/>
  <c r="D9" i="8"/>
  <c r="E9" i="8"/>
  <c r="A10" i="8"/>
  <c r="B10" i="8"/>
  <c r="C10" i="8"/>
  <c r="D10" i="8"/>
  <c r="E10" i="8"/>
  <c r="A11" i="8"/>
  <c r="B11" i="8"/>
  <c r="C11" i="8"/>
  <c r="D11" i="8"/>
  <c r="E11" i="8"/>
  <c r="A12" i="8"/>
  <c r="B12" i="8"/>
  <c r="C12" i="8"/>
  <c r="D12" i="8"/>
  <c r="E12" i="8"/>
  <c r="A13" i="8"/>
  <c r="B13" i="8"/>
  <c r="C13" i="8"/>
  <c r="D13" i="8"/>
  <c r="E13" i="8"/>
  <c r="A14" i="8"/>
  <c r="B14" i="8"/>
  <c r="C14" i="8"/>
  <c r="D14" i="8"/>
  <c r="E14" i="8"/>
  <c r="A15" i="8"/>
  <c r="B15" i="8"/>
  <c r="C15" i="8"/>
  <c r="D15" i="8"/>
  <c r="E15" i="8"/>
  <c r="A16" i="8"/>
  <c r="B16" i="8"/>
  <c r="C16" i="8"/>
  <c r="D16" i="8"/>
  <c r="E16" i="8"/>
  <c r="A17" i="8"/>
  <c r="B17" i="8"/>
  <c r="C17" i="8"/>
  <c r="D17" i="8"/>
  <c r="E17" i="8"/>
  <c r="A18" i="8"/>
  <c r="B18" i="8"/>
  <c r="C18" i="8"/>
  <c r="D18" i="8"/>
  <c r="E18" i="8"/>
  <c r="A19" i="8"/>
  <c r="B19" i="8"/>
  <c r="C19" i="8"/>
  <c r="D19" i="8"/>
  <c r="E19" i="8"/>
  <c r="A20" i="8"/>
  <c r="B20" i="8"/>
  <c r="C20" i="8"/>
  <c r="D20" i="8"/>
  <c r="E20" i="8"/>
  <c r="A21" i="8"/>
  <c r="B21" i="8"/>
  <c r="C21" i="8"/>
  <c r="D21" i="8"/>
  <c r="E21" i="8"/>
  <c r="A22" i="8"/>
  <c r="B22" i="8"/>
  <c r="C22" i="8"/>
  <c r="D22" i="8"/>
  <c r="E22" i="8"/>
  <c r="A23" i="8"/>
  <c r="B23" i="8"/>
  <c r="C23" i="8"/>
  <c r="D23" i="8"/>
  <c r="E23" i="8"/>
  <c r="A24" i="8"/>
  <c r="B24" i="8"/>
  <c r="C24" i="8"/>
  <c r="D24" i="8"/>
  <c r="E24" i="8"/>
  <c r="A25" i="8"/>
  <c r="B25" i="8"/>
  <c r="C25" i="8"/>
  <c r="D25" i="8"/>
  <c r="E25" i="8"/>
  <c r="A26" i="8"/>
  <c r="B26" i="8"/>
  <c r="C26" i="8"/>
  <c r="D26" i="8"/>
  <c r="E26" i="8"/>
  <c r="A27" i="8"/>
  <c r="B27" i="8"/>
  <c r="C27" i="8"/>
  <c r="D27" i="8"/>
  <c r="E27" i="8"/>
  <c r="A28" i="8"/>
  <c r="B28" i="8"/>
  <c r="C28" i="8"/>
  <c r="D28" i="8"/>
  <c r="E28" i="8"/>
  <c r="A29" i="8"/>
  <c r="B29" i="8"/>
  <c r="C29" i="8"/>
  <c r="D29" i="8"/>
  <c r="E29" i="8"/>
  <c r="A30" i="8"/>
  <c r="B30" i="8"/>
  <c r="C30" i="8"/>
  <c r="D30" i="8"/>
  <c r="E30" i="8"/>
  <c r="A31" i="8"/>
  <c r="B31" i="8"/>
  <c r="C31" i="8"/>
  <c r="D31" i="8"/>
  <c r="E31" i="8"/>
  <c r="A32" i="8"/>
  <c r="B32" i="8"/>
  <c r="C32" i="8"/>
  <c r="D32" i="8"/>
  <c r="E32" i="8"/>
  <c r="A33" i="8"/>
  <c r="B33" i="8"/>
  <c r="C33" i="8"/>
  <c r="D33" i="8"/>
  <c r="E33" i="8"/>
  <c r="A34" i="8"/>
  <c r="B34" i="8"/>
  <c r="C34" i="8"/>
  <c r="D34" i="8"/>
  <c r="E34" i="8"/>
  <c r="A35" i="8"/>
  <c r="B35" i="8"/>
  <c r="C35" i="8"/>
  <c r="D35" i="8"/>
  <c r="E35" i="8"/>
  <c r="A36" i="8"/>
  <c r="B36" i="8"/>
  <c r="C36" i="8"/>
  <c r="D36" i="8"/>
  <c r="E36" i="8"/>
  <c r="A37" i="8"/>
  <c r="B37" i="8"/>
  <c r="C37" i="8"/>
  <c r="D37" i="8"/>
  <c r="E37" i="8"/>
  <c r="A38" i="8"/>
  <c r="B38" i="8"/>
  <c r="C38" i="8"/>
  <c r="D38" i="8"/>
  <c r="E38" i="8"/>
  <c r="A39" i="8"/>
  <c r="B39" i="8"/>
  <c r="C39" i="8"/>
  <c r="D39" i="8"/>
  <c r="E39" i="8"/>
  <c r="A40" i="8"/>
  <c r="B40" i="8"/>
  <c r="C40" i="8"/>
  <c r="D40" i="8"/>
  <c r="E40" i="8"/>
  <c r="A41" i="8"/>
  <c r="B41" i="8"/>
  <c r="C41" i="8"/>
  <c r="D41" i="8"/>
  <c r="E41" i="8"/>
  <c r="A42" i="8"/>
  <c r="B42" i="8"/>
  <c r="C42" i="8"/>
  <c r="D42" i="8"/>
  <c r="E42" i="8"/>
  <c r="A43" i="8"/>
  <c r="B43" i="8"/>
  <c r="C43" i="8"/>
  <c r="D43" i="8"/>
  <c r="E43" i="8"/>
  <c r="A44" i="8"/>
  <c r="B44" i="8"/>
  <c r="C44" i="8"/>
  <c r="D44" i="8"/>
  <c r="E44" i="8"/>
  <c r="A45" i="8"/>
  <c r="B45" i="8"/>
  <c r="C45" i="8"/>
  <c r="D45" i="8"/>
  <c r="E45" i="8"/>
  <c r="A46" i="8"/>
  <c r="B46" i="8"/>
  <c r="C46" i="8"/>
  <c r="D46" i="8"/>
  <c r="E46" i="8"/>
  <c r="A47" i="8"/>
  <c r="B47" i="8"/>
  <c r="C47" i="8"/>
  <c r="D47" i="8"/>
  <c r="E47" i="8"/>
  <c r="A48" i="8"/>
  <c r="B48" i="8"/>
  <c r="C48" i="8"/>
  <c r="D48" i="8"/>
  <c r="E48" i="8"/>
  <c r="A49" i="8"/>
  <c r="B49" i="8"/>
  <c r="C49" i="8"/>
  <c r="D49" i="8"/>
  <c r="E49" i="8"/>
  <c r="A50" i="8"/>
  <c r="B50" i="8"/>
  <c r="C50" i="8"/>
  <c r="D50" i="8"/>
  <c r="E50" i="8"/>
  <c r="A51" i="8"/>
  <c r="B51" i="8"/>
  <c r="C51" i="8"/>
  <c r="D51" i="8"/>
  <c r="E51" i="8"/>
  <c r="A52" i="8"/>
  <c r="B52" i="8"/>
  <c r="C52" i="8"/>
  <c r="D52" i="8"/>
  <c r="E52" i="8"/>
  <c r="A53" i="8"/>
  <c r="B53" i="8"/>
  <c r="C53" i="8"/>
  <c r="D53" i="8"/>
  <c r="E53" i="8"/>
  <c r="A54" i="8"/>
  <c r="B54" i="8"/>
  <c r="C54" i="8"/>
  <c r="D54" i="8"/>
  <c r="E54" i="8"/>
  <c r="A55" i="8"/>
  <c r="B55" i="8"/>
  <c r="C55" i="8"/>
  <c r="D55" i="8"/>
  <c r="E55" i="8"/>
  <c r="A56" i="8"/>
  <c r="B56" i="8"/>
  <c r="C56" i="8"/>
  <c r="D56" i="8"/>
  <c r="E56" i="8"/>
  <c r="A57" i="8"/>
  <c r="B57" i="8"/>
  <c r="C57" i="8"/>
  <c r="D57" i="8"/>
  <c r="E57" i="8"/>
  <c r="A58" i="8"/>
  <c r="B58" i="8"/>
  <c r="C58" i="8"/>
  <c r="D58" i="8"/>
  <c r="E58" i="8"/>
  <c r="A59" i="8"/>
  <c r="B59" i="8"/>
  <c r="C59" i="8"/>
  <c r="D59" i="8"/>
  <c r="E59" i="8"/>
  <c r="A60" i="8"/>
  <c r="B60" i="8"/>
  <c r="C60" i="8"/>
  <c r="D60" i="8"/>
  <c r="E60" i="8"/>
  <c r="A61" i="8"/>
  <c r="B61" i="8"/>
  <c r="C61" i="8"/>
  <c r="D61" i="8"/>
  <c r="E61" i="8"/>
  <c r="A62" i="8"/>
  <c r="B62" i="8"/>
  <c r="C62" i="8"/>
  <c r="D62" i="8"/>
  <c r="E62" i="8"/>
  <c r="A63" i="8"/>
  <c r="B63" i="8"/>
  <c r="C63" i="8"/>
  <c r="D63" i="8"/>
  <c r="E63" i="8"/>
  <c r="A64" i="8"/>
  <c r="B64" i="8"/>
  <c r="C64" i="8"/>
  <c r="D64" i="8"/>
  <c r="E64" i="8"/>
  <c r="A65" i="8"/>
  <c r="B65" i="8"/>
  <c r="C65" i="8"/>
  <c r="D65" i="8"/>
  <c r="E65" i="8"/>
  <c r="A66" i="8"/>
  <c r="B66" i="8"/>
  <c r="C66" i="8"/>
  <c r="D66" i="8"/>
  <c r="E66" i="8"/>
  <c r="A67" i="8"/>
  <c r="B67" i="8"/>
  <c r="C67" i="8"/>
  <c r="D67" i="8"/>
  <c r="E67" i="8"/>
  <c r="A68" i="8"/>
  <c r="B68" i="8"/>
  <c r="C68" i="8"/>
  <c r="D68" i="8"/>
  <c r="E68" i="8"/>
  <c r="A69" i="8"/>
  <c r="B69" i="8"/>
  <c r="C69" i="8"/>
  <c r="D69" i="8"/>
  <c r="E69" i="8"/>
  <c r="A70" i="8"/>
  <c r="B70" i="8"/>
  <c r="C70" i="8"/>
  <c r="D70" i="8"/>
  <c r="E70" i="8"/>
  <c r="A71" i="8"/>
  <c r="B71" i="8"/>
  <c r="C71" i="8"/>
  <c r="D71" i="8"/>
  <c r="E71" i="8"/>
  <c r="A72" i="8"/>
  <c r="B72" i="8"/>
  <c r="C72" i="8"/>
  <c r="D72" i="8"/>
  <c r="E72" i="8"/>
  <c r="A73" i="8"/>
  <c r="B73" i="8"/>
  <c r="C73" i="8"/>
  <c r="D73" i="8"/>
  <c r="E73" i="8"/>
  <c r="A74" i="8"/>
  <c r="B74" i="8"/>
  <c r="C74" i="8"/>
  <c r="D74" i="8"/>
  <c r="E74" i="8"/>
  <c r="A75" i="8"/>
  <c r="B75" i="8"/>
  <c r="C75" i="8"/>
  <c r="D75" i="8"/>
  <c r="E75" i="8"/>
  <c r="A76" i="8"/>
  <c r="B76" i="8"/>
  <c r="C76" i="8"/>
  <c r="D76" i="8"/>
  <c r="E76" i="8"/>
  <c r="A77" i="8"/>
  <c r="B77" i="8"/>
  <c r="C77" i="8"/>
  <c r="D77" i="8"/>
  <c r="E77" i="8"/>
  <c r="A78" i="8"/>
  <c r="B78" i="8"/>
  <c r="C78" i="8"/>
  <c r="D78" i="8"/>
  <c r="E78" i="8"/>
  <c r="A79" i="8"/>
  <c r="B79" i="8"/>
  <c r="C79" i="8"/>
  <c r="D79" i="8"/>
  <c r="E79" i="8"/>
  <c r="A80" i="8"/>
  <c r="B80" i="8"/>
  <c r="C80" i="8"/>
  <c r="D80" i="8"/>
  <c r="E80" i="8"/>
  <c r="A81" i="8"/>
  <c r="B81" i="8"/>
  <c r="C81" i="8"/>
  <c r="D81" i="8"/>
  <c r="E81" i="8"/>
  <c r="A82" i="8"/>
  <c r="B82" i="8"/>
  <c r="C82" i="8"/>
  <c r="D82" i="8"/>
  <c r="E82" i="8"/>
  <c r="A83" i="8"/>
  <c r="B83" i="8"/>
  <c r="C83" i="8"/>
  <c r="D83" i="8"/>
  <c r="E83" i="8"/>
  <c r="A84" i="8"/>
  <c r="B84" i="8"/>
  <c r="C84" i="8"/>
  <c r="D84" i="8"/>
  <c r="E84" i="8"/>
  <c r="A85" i="8"/>
  <c r="B85" i="8"/>
  <c r="C85" i="8"/>
  <c r="D85" i="8"/>
  <c r="E85" i="8"/>
  <c r="A86" i="8"/>
  <c r="B86" i="8"/>
  <c r="C86" i="8"/>
  <c r="D86" i="8"/>
  <c r="E86" i="8"/>
  <c r="A87" i="8"/>
  <c r="B87" i="8"/>
  <c r="C87" i="8"/>
  <c r="D87" i="8"/>
  <c r="E87" i="8"/>
  <c r="A88" i="8"/>
  <c r="B88" i="8"/>
  <c r="C88" i="8"/>
  <c r="D88" i="8"/>
  <c r="E88" i="8"/>
  <c r="A89" i="8"/>
  <c r="B89" i="8"/>
  <c r="C89" i="8"/>
  <c r="D89" i="8"/>
  <c r="E89" i="8"/>
  <c r="A90" i="8"/>
  <c r="B90" i="8"/>
  <c r="C90" i="8"/>
  <c r="D90" i="8"/>
  <c r="E90" i="8"/>
  <c r="A91" i="8"/>
  <c r="B91" i="8"/>
  <c r="C91" i="8"/>
  <c r="D91" i="8"/>
  <c r="E91" i="8"/>
  <c r="A92" i="8"/>
  <c r="B92" i="8"/>
  <c r="C92" i="8"/>
  <c r="D92" i="8"/>
  <c r="E92" i="8"/>
  <c r="A93" i="8"/>
  <c r="B93" i="8"/>
  <c r="C93" i="8"/>
  <c r="D93" i="8"/>
  <c r="E93" i="8"/>
  <c r="A94" i="8"/>
  <c r="B94" i="8"/>
  <c r="C94" i="8"/>
  <c r="D94" i="8"/>
  <c r="E94" i="8"/>
  <c r="A95" i="8"/>
  <c r="B95" i="8"/>
  <c r="C95" i="8"/>
  <c r="D95" i="8"/>
  <c r="E95" i="8"/>
  <c r="A96" i="8"/>
  <c r="B96" i="8"/>
  <c r="C96" i="8"/>
  <c r="D96" i="8"/>
  <c r="E96" i="8"/>
  <c r="A97" i="8"/>
  <c r="B97" i="8"/>
  <c r="C97" i="8"/>
  <c r="D97" i="8"/>
  <c r="E97" i="8"/>
  <c r="A98" i="8"/>
  <c r="B98" i="8"/>
  <c r="C98" i="8"/>
  <c r="D98" i="8"/>
  <c r="E98" i="8"/>
  <c r="A99" i="8"/>
  <c r="B99" i="8"/>
  <c r="C99" i="8"/>
  <c r="D99" i="8"/>
  <c r="E99" i="8"/>
  <c r="A100" i="8"/>
  <c r="B100" i="8"/>
  <c r="C100" i="8"/>
  <c r="D100" i="8"/>
  <c r="E100" i="8"/>
  <c r="A101" i="8"/>
  <c r="B101" i="8"/>
  <c r="C101" i="8"/>
  <c r="D101" i="8"/>
  <c r="E101" i="8"/>
  <c r="A102" i="8"/>
  <c r="B102" i="8"/>
  <c r="C102" i="8"/>
  <c r="D102" i="8"/>
  <c r="E102" i="8"/>
  <c r="A103" i="8"/>
  <c r="B103" i="8"/>
  <c r="C103" i="8"/>
  <c r="D103" i="8"/>
  <c r="E103" i="8"/>
  <c r="A104" i="8"/>
  <c r="B104" i="8"/>
  <c r="C104" i="8"/>
  <c r="D104" i="8"/>
  <c r="E104" i="8"/>
  <c r="A105" i="8"/>
  <c r="B105" i="8"/>
  <c r="C105" i="8"/>
  <c r="D105" i="8"/>
  <c r="E105" i="8"/>
  <c r="A106" i="8"/>
  <c r="B106" i="8"/>
  <c r="C106" i="8"/>
  <c r="D106" i="8"/>
  <c r="E106" i="8"/>
  <c r="A107" i="8"/>
  <c r="B107" i="8"/>
  <c r="C107" i="8"/>
  <c r="D107" i="8"/>
  <c r="E107" i="8"/>
  <c r="A108" i="8"/>
  <c r="B108" i="8"/>
  <c r="C108" i="8"/>
  <c r="D108" i="8"/>
  <c r="E108" i="8"/>
  <c r="A109" i="8"/>
  <c r="B109" i="8"/>
  <c r="C109" i="8"/>
  <c r="D109" i="8"/>
  <c r="E109" i="8"/>
  <c r="A110" i="8"/>
  <c r="B110" i="8"/>
  <c r="C110" i="8"/>
  <c r="D110" i="8"/>
  <c r="E110" i="8"/>
  <c r="A111" i="8"/>
  <c r="B111" i="8"/>
  <c r="C111" i="8"/>
  <c r="D111" i="8"/>
  <c r="E111" i="8"/>
  <c r="A112" i="8"/>
  <c r="B112" i="8"/>
  <c r="C112" i="8"/>
  <c r="D112" i="8"/>
  <c r="E112" i="8"/>
  <c r="A113" i="8"/>
  <c r="B113" i="8"/>
  <c r="C113" i="8"/>
  <c r="D113" i="8"/>
  <c r="E113" i="8"/>
  <c r="A114" i="8"/>
  <c r="B114" i="8"/>
  <c r="C114" i="8"/>
  <c r="D114" i="8"/>
  <c r="E114" i="8"/>
  <c r="A115" i="8"/>
  <c r="B115" i="8"/>
  <c r="C115" i="8"/>
  <c r="D115" i="8"/>
  <c r="E115" i="8"/>
  <c r="A116" i="8"/>
  <c r="B116" i="8"/>
  <c r="C116" i="8"/>
  <c r="D116" i="8"/>
  <c r="E116" i="8"/>
  <c r="A117" i="8"/>
  <c r="B117" i="8"/>
  <c r="C117" i="8"/>
  <c r="D117" i="8"/>
  <c r="E117" i="8"/>
  <c r="A118" i="8"/>
  <c r="B118" i="8"/>
  <c r="C118" i="8"/>
  <c r="D118" i="8"/>
  <c r="E118" i="8"/>
  <c r="A119" i="8"/>
  <c r="B119" i="8"/>
  <c r="C119" i="8"/>
  <c r="D119" i="8"/>
  <c r="E119" i="8"/>
  <c r="A120" i="8"/>
  <c r="B120" i="8"/>
  <c r="C120" i="8"/>
  <c r="D120" i="8"/>
  <c r="E120" i="8"/>
  <c r="A121" i="8"/>
  <c r="B121" i="8"/>
  <c r="C121" i="8"/>
  <c r="D121" i="8"/>
  <c r="E121" i="8"/>
  <c r="A122" i="8"/>
  <c r="B122" i="8"/>
  <c r="C122" i="8"/>
  <c r="D122" i="8"/>
  <c r="E122" i="8"/>
  <c r="A123" i="8"/>
  <c r="B123" i="8"/>
  <c r="C123" i="8"/>
  <c r="D123" i="8"/>
  <c r="E123" i="8"/>
  <c r="A124" i="8"/>
  <c r="B124" i="8"/>
  <c r="C124" i="8"/>
  <c r="D124" i="8"/>
  <c r="E124" i="8"/>
  <c r="A125" i="8"/>
  <c r="B125" i="8"/>
  <c r="C125" i="8"/>
  <c r="D125" i="8"/>
  <c r="E125" i="8"/>
  <c r="A126" i="8"/>
  <c r="B126" i="8"/>
  <c r="C126" i="8"/>
  <c r="D126" i="8"/>
  <c r="E126" i="8"/>
  <c r="A127" i="8"/>
  <c r="B127" i="8"/>
  <c r="C127" i="8"/>
  <c r="D127" i="8"/>
  <c r="E127" i="8"/>
  <c r="A128" i="8"/>
  <c r="B128" i="8"/>
  <c r="C128" i="8"/>
  <c r="D128" i="8"/>
  <c r="E128" i="8"/>
  <c r="A129" i="8"/>
  <c r="B129" i="8"/>
  <c r="C129" i="8"/>
  <c r="D129" i="8"/>
  <c r="E129" i="8"/>
  <c r="A130" i="8"/>
  <c r="B130" i="8"/>
  <c r="C130" i="8"/>
  <c r="D130" i="8"/>
  <c r="E130" i="8"/>
  <c r="A131" i="8"/>
  <c r="B131" i="8"/>
  <c r="C131" i="8"/>
  <c r="D131" i="8"/>
  <c r="E131" i="8"/>
  <c r="A132" i="8"/>
  <c r="B132" i="8"/>
  <c r="C132" i="8"/>
  <c r="D132" i="8"/>
  <c r="E132" i="8"/>
  <c r="A133" i="8"/>
  <c r="B133" i="8"/>
  <c r="C133" i="8"/>
  <c r="D133" i="8"/>
  <c r="E133" i="8"/>
  <c r="A134" i="8"/>
  <c r="B134" i="8"/>
  <c r="C134" i="8"/>
  <c r="D134" i="8"/>
  <c r="E134" i="8"/>
  <c r="A135" i="8"/>
  <c r="B135" i="8"/>
  <c r="C135" i="8"/>
  <c r="D135" i="8"/>
  <c r="E135" i="8"/>
  <c r="A136" i="8"/>
  <c r="B136" i="8"/>
  <c r="C136" i="8"/>
  <c r="D136" i="8"/>
  <c r="E136" i="8"/>
  <c r="A137" i="8"/>
  <c r="B137" i="8"/>
  <c r="C137" i="8"/>
  <c r="D137" i="8"/>
  <c r="E137" i="8"/>
  <c r="A138" i="8"/>
  <c r="B138" i="8"/>
  <c r="C138" i="8"/>
  <c r="D138" i="8"/>
  <c r="E138" i="8"/>
  <c r="A139" i="8"/>
  <c r="B139" i="8"/>
  <c r="C139" i="8"/>
  <c r="D139" i="8"/>
  <c r="E139" i="8"/>
  <c r="A140" i="8"/>
  <c r="B140" i="8"/>
  <c r="C140" i="8"/>
  <c r="D140" i="8"/>
  <c r="E140" i="8"/>
  <c r="A141" i="8"/>
  <c r="B141" i="8"/>
  <c r="C141" i="8"/>
  <c r="D141" i="8"/>
  <c r="E141" i="8"/>
  <c r="A142" i="8"/>
  <c r="B142" i="8"/>
  <c r="C142" i="8"/>
  <c r="D142" i="8"/>
  <c r="E142" i="8"/>
  <c r="A143" i="8"/>
  <c r="B143" i="8"/>
  <c r="C143" i="8"/>
  <c r="D143" i="8"/>
  <c r="E143" i="8"/>
  <c r="A144" i="8"/>
  <c r="B144" i="8"/>
  <c r="C144" i="8"/>
  <c r="D144" i="8"/>
  <c r="E144" i="8"/>
  <c r="A145" i="8"/>
  <c r="B145" i="8"/>
  <c r="C145" i="8"/>
  <c r="D145" i="8"/>
  <c r="E145" i="8"/>
  <c r="A146" i="8"/>
  <c r="B146" i="8"/>
  <c r="C146" i="8"/>
  <c r="D146" i="8"/>
  <c r="E146" i="8"/>
  <c r="A147" i="8"/>
  <c r="B147" i="8"/>
  <c r="C147" i="8"/>
  <c r="D147" i="8"/>
  <c r="E147" i="8"/>
  <c r="A148" i="8"/>
  <c r="B148" i="8"/>
  <c r="C148" i="8"/>
  <c r="D148" i="8"/>
  <c r="E148" i="8"/>
  <c r="A149" i="8"/>
  <c r="B149" i="8"/>
  <c r="C149" i="8"/>
  <c r="D149" i="8"/>
  <c r="E149" i="8"/>
  <c r="A150" i="8"/>
  <c r="B150" i="8"/>
  <c r="C150" i="8"/>
  <c r="D150" i="8"/>
  <c r="E150" i="8"/>
  <c r="A151" i="8"/>
  <c r="B151" i="8"/>
  <c r="C151" i="8"/>
  <c r="D151" i="8"/>
  <c r="E151" i="8"/>
  <c r="A152" i="8"/>
  <c r="B152" i="8"/>
  <c r="C152" i="8"/>
  <c r="D152" i="8"/>
  <c r="E152" i="8"/>
  <c r="A153" i="8"/>
  <c r="B153" i="8"/>
  <c r="C153" i="8"/>
  <c r="D153" i="8"/>
  <c r="E153" i="8"/>
  <c r="A154" i="8"/>
  <c r="B154" i="8"/>
  <c r="C154" i="8"/>
  <c r="D154" i="8"/>
  <c r="E154" i="8"/>
  <c r="A155" i="8"/>
  <c r="B155" i="8"/>
  <c r="C155" i="8"/>
  <c r="D155" i="8"/>
  <c r="E155" i="8"/>
  <c r="A156" i="8"/>
  <c r="B156" i="8"/>
  <c r="C156" i="8"/>
  <c r="D156" i="8"/>
  <c r="E156" i="8"/>
  <c r="A157" i="8"/>
  <c r="B157" i="8"/>
  <c r="C157" i="8"/>
  <c r="D157" i="8"/>
  <c r="E157" i="8"/>
  <c r="A158" i="8"/>
  <c r="B158" i="8"/>
  <c r="C158" i="8"/>
  <c r="D158" i="8"/>
  <c r="E158" i="8"/>
  <c r="A159" i="8"/>
  <c r="B159" i="8"/>
  <c r="C159" i="8"/>
  <c r="D159" i="8"/>
  <c r="E159" i="8"/>
  <c r="A160" i="8"/>
  <c r="B160" i="8"/>
  <c r="C160" i="8"/>
  <c r="D160" i="8"/>
  <c r="E160" i="8"/>
  <c r="A161" i="8"/>
  <c r="B161" i="8"/>
  <c r="C161" i="8"/>
  <c r="D161" i="8"/>
  <c r="E161" i="8"/>
  <c r="A162" i="8"/>
  <c r="B162" i="8"/>
  <c r="C162" i="8"/>
  <c r="D162" i="8"/>
  <c r="E162" i="8"/>
  <c r="A163" i="8"/>
  <c r="B163" i="8"/>
  <c r="C163" i="8"/>
  <c r="D163" i="8"/>
  <c r="E163" i="8"/>
  <c r="A164" i="8"/>
  <c r="B164" i="8"/>
  <c r="C164" i="8"/>
  <c r="D164" i="8"/>
  <c r="E164" i="8"/>
  <c r="A165" i="8"/>
  <c r="B165" i="8"/>
  <c r="C165" i="8"/>
  <c r="D165" i="8"/>
  <c r="E165" i="8"/>
  <c r="A166" i="8"/>
  <c r="B166" i="8"/>
  <c r="C166" i="8"/>
  <c r="D166" i="8"/>
  <c r="E166" i="8"/>
  <c r="A167" i="8"/>
  <c r="B167" i="8"/>
  <c r="C167" i="8"/>
  <c r="D167" i="8"/>
  <c r="E167" i="8"/>
  <c r="A168" i="8"/>
  <c r="B168" i="8"/>
  <c r="C168" i="8"/>
  <c r="D168" i="8"/>
  <c r="E168" i="8"/>
  <c r="A169" i="8"/>
  <c r="B169" i="8"/>
  <c r="C169" i="8"/>
  <c r="D169" i="8"/>
  <c r="E169" i="8"/>
  <c r="A170" i="8"/>
  <c r="B170" i="8"/>
  <c r="C170" i="8"/>
  <c r="D170" i="8"/>
  <c r="E170" i="8"/>
  <c r="A171" i="8"/>
  <c r="B171" i="8"/>
  <c r="C171" i="8"/>
  <c r="D171" i="8"/>
  <c r="E171" i="8"/>
  <c r="A172" i="8"/>
  <c r="B172" i="8"/>
  <c r="C172" i="8"/>
  <c r="D172" i="8"/>
  <c r="E172" i="8"/>
  <c r="A173" i="8"/>
  <c r="B173" i="8"/>
  <c r="C173" i="8"/>
  <c r="D173" i="8"/>
  <c r="E173" i="8"/>
  <c r="A174" i="8"/>
  <c r="B174" i="8"/>
  <c r="C174" i="8"/>
  <c r="D174" i="8"/>
  <c r="E174" i="8"/>
  <c r="A175" i="8"/>
  <c r="B175" i="8"/>
  <c r="C175" i="8"/>
  <c r="D175" i="8"/>
  <c r="E175" i="8"/>
  <c r="A176" i="8"/>
  <c r="B176" i="8"/>
  <c r="C176" i="8"/>
  <c r="D176" i="8"/>
  <c r="E176" i="8"/>
  <c r="A177" i="8"/>
  <c r="B177" i="8"/>
  <c r="C177" i="8"/>
  <c r="D177" i="8"/>
  <c r="E177" i="8"/>
  <c r="A178" i="8"/>
  <c r="B178" i="8"/>
  <c r="C178" i="8"/>
  <c r="D178" i="8"/>
  <c r="E178" i="8"/>
  <c r="A179" i="8"/>
  <c r="B179" i="8"/>
  <c r="C179" i="8"/>
  <c r="D179" i="8"/>
  <c r="E179" i="8"/>
  <c r="A180" i="8"/>
  <c r="B180" i="8"/>
  <c r="C180" i="8"/>
  <c r="D180" i="8"/>
  <c r="E180" i="8"/>
  <c r="A181" i="8"/>
  <c r="B181" i="8"/>
  <c r="C181" i="8"/>
  <c r="D181" i="8"/>
  <c r="E181" i="8"/>
  <c r="A182" i="8"/>
  <c r="B182" i="8"/>
  <c r="C182" i="8"/>
  <c r="D182" i="8"/>
  <c r="E182" i="8"/>
  <c r="A183" i="8"/>
  <c r="B183" i="8"/>
  <c r="C183" i="8"/>
  <c r="D183" i="8"/>
  <c r="E183" i="8"/>
  <c r="A184" i="8"/>
  <c r="B184" i="8"/>
  <c r="C184" i="8"/>
  <c r="D184" i="8"/>
  <c r="E184" i="8"/>
  <c r="A185" i="8"/>
  <c r="B185" i="8"/>
  <c r="C185" i="8"/>
  <c r="D185" i="8"/>
  <c r="E185" i="8"/>
  <c r="A186" i="8"/>
  <c r="B186" i="8"/>
  <c r="C186" i="8"/>
  <c r="D186" i="8"/>
  <c r="E186" i="8"/>
  <c r="A187" i="8"/>
  <c r="B187" i="8"/>
  <c r="C187" i="8"/>
  <c r="D187" i="8"/>
  <c r="E187" i="8"/>
  <c r="A188" i="8"/>
  <c r="B188" i="8"/>
  <c r="C188" i="8"/>
  <c r="D188" i="8"/>
  <c r="E188" i="8"/>
  <c r="A189" i="8"/>
  <c r="B189" i="8"/>
  <c r="C189" i="8"/>
  <c r="D189" i="8"/>
  <c r="E189" i="8"/>
  <c r="A190" i="8"/>
  <c r="B190" i="8"/>
  <c r="C190" i="8"/>
  <c r="D190" i="8"/>
  <c r="E190" i="8"/>
  <c r="A191" i="8"/>
  <c r="B191" i="8"/>
  <c r="C191" i="8"/>
  <c r="D191" i="8"/>
  <c r="E191" i="8"/>
  <c r="A192" i="8"/>
  <c r="B192" i="8"/>
  <c r="C192" i="8"/>
  <c r="D192" i="8"/>
  <c r="E192" i="8"/>
  <c r="A193" i="8"/>
  <c r="B193" i="8"/>
  <c r="C193" i="8"/>
  <c r="D193" i="8"/>
  <c r="E193" i="8"/>
  <c r="A194" i="8"/>
  <c r="B194" i="8"/>
  <c r="C194" i="8"/>
  <c r="D194" i="8"/>
  <c r="E194" i="8"/>
  <c r="A195" i="8"/>
  <c r="B195" i="8"/>
  <c r="C195" i="8"/>
  <c r="D195" i="8"/>
  <c r="E195" i="8"/>
  <c r="A196" i="8"/>
  <c r="B196" i="8"/>
  <c r="C196" i="8"/>
  <c r="D196" i="8"/>
  <c r="E196" i="8"/>
  <c r="A197" i="8"/>
  <c r="B197" i="8"/>
  <c r="C197" i="8"/>
  <c r="D197" i="8"/>
  <c r="E197" i="8"/>
  <c r="A198" i="8"/>
  <c r="B198" i="8"/>
  <c r="C198" i="8"/>
  <c r="D198" i="8"/>
  <c r="E198" i="8"/>
  <c r="A199" i="8"/>
  <c r="B199" i="8"/>
  <c r="C199" i="8"/>
  <c r="D199" i="8"/>
  <c r="E199" i="8"/>
  <c r="A200" i="8"/>
  <c r="B200" i="8"/>
  <c r="C200" i="8"/>
  <c r="D200" i="8"/>
  <c r="E200" i="8"/>
  <c r="A201" i="8"/>
  <c r="B201" i="8"/>
  <c r="C201" i="8"/>
  <c r="D201" i="8"/>
  <c r="E201" i="8"/>
  <c r="A202" i="8"/>
  <c r="B202" i="8"/>
  <c r="C202" i="8"/>
  <c r="D202" i="8"/>
  <c r="E202" i="8"/>
  <c r="A203" i="8"/>
  <c r="B203" i="8"/>
  <c r="C203" i="8"/>
  <c r="D203" i="8"/>
  <c r="E203" i="8"/>
  <c r="A204" i="8"/>
  <c r="B204" i="8"/>
  <c r="C204" i="8"/>
  <c r="D204" i="8"/>
  <c r="E204" i="8"/>
  <c r="A205" i="8"/>
  <c r="B205" i="8"/>
  <c r="C205" i="8"/>
  <c r="D205" i="8"/>
  <c r="E205" i="8"/>
  <c r="A206" i="8"/>
  <c r="B206" i="8"/>
  <c r="C206" i="8"/>
  <c r="D206" i="8"/>
  <c r="E206" i="8"/>
  <c r="A207" i="8"/>
  <c r="B207" i="8"/>
  <c r="C207" i="8"/>
  <c r="D207" i="8"/>
  <c r="E207" i="8"/>
  <c r="A208" i="8"/>
  <c r="B208" i="8"/>
  <c r="C208" i="8"/>
  <c r="D208" i="8"/>
  <c r="E208" i="8"/>
  <c r="A209" i="8"/>
  <c r="B209" i="8"/>
  <c r="C209" i="8"/>
  <c r="D209" i="8"/>
  <c r="E209" i="8"/>
  <c r="A210" i="8"/>
  <c r="B210" i="8"/>
  <c r="C210" i="8"/>
  <c r="D210" i="8"/>
  <c r="E210" i="8"/>
  <c r="A211" i="8"/>
  <c r="B211" i="8"/>
  <c r="C211" i="8"/>
  <c r="D211" i="8"/>
  <c r="E211" i="8"/>
  <c r="A212" i="8"/>
  <c r="B212" i="8"/>
  <c r="C212" i="8"/>
  <c r="D212" i="8"/>
  <c r="E212" i="8"/>
  <c r="A213" i="8"/>
  <c r="B213" i="8"/>
  <c r="C213" i="8"/>
  <c r="D213" i="8"/>
  <c r="E213" i="8"/>
  <c r="A214" i="8"/>
  <c r="B214" i="8"/>
  <c r="C214" i="8"/>
  <c r="D214" i="8"/>
  <c r="E214" i="8"/>
  <c r="A215" i="8"/>
  <c r="B215" i="8"/>
  <c r="C215" i="8"/>
  <c r="D215" i="8"/>
  <c r="E215" i="8"/>
  <c r="A216" i="8"/>
  <c r="B216" i="8"/>
  <c r="C216" i="8"/>
  <c r="D216" i="8"/>
  <c r="E216" i="8"/>
  <c r="A217" i="8"/>
  <c r="B217" i="8"/>
  <c r="C217" i="8"/>
  <c r="D217" i="8"/>
  <c r="E217" i="8"/>
  <c r="A218" i="8"/>
  <c r="B218" i="8"/>
  <c r="C218" i="8"/>
  <c r="D218" i="8"/>
  <c r="E218" i="8"/>
  <c r="A219" i="8"/>
  <c r="B219" i="8"/>
  <c r="C219" i="8"/>
  <c r="D219" i="8"/>
  <c r="E219" i="8"/>
  <c r="A220" i="8"/>
  <c r="B220" i="8"/>
  <c r="C220" i="8"/>
  <c r="D220" i="8"/>
  <c r="E220" i="8"/>
  <c r="A221" i="8"/>
  <c r="B221" i="8"/>
  <c r="C221" i="8"/>
  <c r="D221" i="8"/>
  <c r="E221" i="8"/>
  <c r="A222" i="8"/>
  <c r="B222" i="8"/>
  <c r="C222" i="8"/>
  <c r="D222" i="8"/>
  <c r="E222" i="8"/>
  <c r="A223" i="8"/>
  <c r="B223" i="8"/>
  <c r="C223" i="8"/>
  <c r="D223" i="8"/>
  <c r="E223" i="8"/>
  <c r="A224" i="8"/>
  <c r="B224" i="8"/>
  <c r="C224" i="8"/>
  <c r="D224" i="8"/>
  <c r="E224" i="8"/>
  <c r="A225" i="8"/>
  <c r="B225" i="8"/>
  <c r="C225" i="8"/>
  <c r="D225" i="8"/>
  <c r="E225" i="8"/>
  <c r="A226" i="8"/>
  <c r="B226" i="8"/>
  <c r="C226" i="8"/>
  <c r="D226" i="8"/>
  <c r="E226" i="8"/>
  <c r="A227" i="8"/>
  <c r="B227" i="8"/>
  <c r="C227" i="8"/>
  <c r="D227" i="8"/>
  <c r="E227" i="8"/>
  <c r="A228" i="8"/>
  <c r="B228" i="8"/>
  <c r="C228" i="8"/>
  <c r="D228" i="8"/>
  <c r="E228" i="8"/>
  <c r="A229" i="8"/>
  <c r="B229" i="8"/>
  <c r="C229" i="8"/>
  <c r="D229" i="8"/>
  <c r="E229" i="8"/>
  <c r="A230" i="8"/>
  <c r="B230" i="8"/>
  <c r="C230" i="8"/>
  <c r="D230" i="8"/>
  <c r="E230" i="8"/>
  <c r="A231" i="8"/>
  <c r="B231" i="8"/>
  <c r="C231" i="8"/>
  <c r="D231" i="8"/>
  <c r="E231" i="8"/>
  <c r="A232" i="8"/>
  <c r="B232" i="8"/>
  <c r="C232" i="8"/>
  <c r="D232" i="8"/>
  <c r="E232" i="8"/>
  <c r="A233" i="8"/>
  <c r="B233" i="8"/>
  <c r="C233" i="8"/>
  <c r="D233" i="8"/>
  <c r="E233" i="8"/>
  <c r="A234" i="8"/>
  <c r="B234" i="8"/>
  <c r="C234" i="8"/>
  <c r="D234" i="8"/>
  <c r="E234" i="8"/>
  <c r="A235" i="8"/>
  <c r="B235" i="8"/>
  <c r="C235" i="8"/>
  <c r="D235" i="8"/>
  <c r="E235" i="8"/>
  <c r="A236" i="8"/>
  <c r="B236" i="8"/>
  <c r="C236" i="8"/>
  <c r="D236" i="8"/>
  <c r="E236" i="8"/>
  <c r="A237" i="8"/>
  <c r="B237" i="8"/>
  <c r="C237" i="8"/>
  <c r="D237" i="8"/>
  <c r="E237" i="8"/>
  <c r="A238" i="8"/>
  <c r="B238" i="8"/>
  <c r="C238" i="8"/>
  <c r="D238" i="8"/>
  <c r="E238" i="8"/>
  <c r="A239" i="8"/>
  <c r="B239" i="8"/>
  <c r="C239" i="8"/>
  <c r="D239" i="8"/>
  <c r="E239" i="8"/>
  <c r="A240" i="8"/>
  <c r="B240" i="8"/>
  <c r="C240" i="8"/>
  <c r="D240" i="8"/>
  <c r="E240" i="8"/>
  <c r="A241" i="8"/>
  <c r="B241" i="8"/>
  <c r="C241" i="8"/>
  <c r="D241" i="8"/>
  <c r="E241" i="8"/>
  <c r="A242" i="8"/>
  <c r="B242" i="8"/>
  <c r="C242" i="8"/>
  <c r="D242" i="8"/>
  <c r="E242" i="8"/>
  <c r="A243" i="8"/>
  <c r="B243" i="8"/>
  <c r="C243" i="8"/>
  <c r="D243" i="8"/>
  <c r="E243" i="8"/>
  <c r="A244" i="8"/>
  <c r="B244" i="8"/>
  <c r="C244" i="8"/>
  <c r="D244" i="8"/>
  <c r="E244" i="8"/>
  <c r="A245" i="8"/>
  <c r="B245" i="8"/>
  <c r="C245" i="8"/>
  <c r="D245" i="8"/>
  <c r="E245" i="8"/>
  <c r="A246" i="8"/>
  <c r="B246" i="8"/>
  <c r="C246" i="8"/>
  <c r="D246" i="8"/>
  <c r="E246" i="8"/>
  <c r="A247" i="8"/>
  <c r="B247" i="8"/>
  <c r="C247" i="8"/>
  <c r="D247" i="8"/>
  <c r="E247" i="8"/>
  <c r="A248" i="8"/>
  <c r="B248" i="8"/>
  <c r="C248" i="8"/>
  <c r="D248" i="8"/>
  <c r="E248" i="8"/>
  <c r="A249" i="8"/>
  <c r="B249" i="8"/>
  <c r="C249" i="8"/>
  <c r="D249" i="8"/>
  <c r="E249" i="8"/>
  <c r="A250" i="8"/>
  <c r="B250" i="8"/>
  <c r="C250" i="8"/>
  <c r="D250" i="8"/>
  <c r="E250" i="8"/>
  <c r="A251" i="8"/>
  <c r="B251" i="8"/>
  <c r="C251" i="8"/>
  <c r="D251" i="8"/>
  <c r="E251" i="8"/>
  <c r="A252" i="8"/>
  <c r="B252" i="8"/>
  <c r="C252" i="8"/>
  <c r="D252" i="8"/>
  <c r="E252" i="8"/>
  <c r="A253" i="8"/>
  <c r="B253" i="8"/>
  <c r="C253" i="8"/>
  <c r="D253" i="8"/>
  <c r="E253" i="8"/>
  <c r="A254" i="8"/>
  <c r="B254" i="8"/>
  <c r="C254" i="8"/>
  <c r="D254" i="8"/>
  <c r="E254" i="8"/>
  <c r="A255" i="8"/>
  <c r="B255" i="8"/>
  <c r="C255" i="8"/>
  <c r="D255" i="8"/>
  <c r="E255" i="8"/>
  <c r="A256" i="8"/>
  <c r="B256" i="8"/>
  <c r="C256" i="8"/>
  <c r="D256" i="8"/>
  <c r="E256" i="8"/>
  <c r="A257" i="8"/>
  <c r="B257" i="8"/>
  <c r="C257" i="8"/>
  <c r="D257" i="8"/>
  <c r="E257" i="8"/>
  <c r="A258" i="8"/>
  <c r="B258" i="8"/>
  <c r="C258" i="8"/>
  <c r="D258" i="8"/>
  <c r="E258" i="8"/>
  <c r="A259" i="8"/>
  <c r="B259" i="8"/>
  <c r="C259" i="8"/>
  <c r="D259" i="8"/>
  <c r="E259" i="8"/>
  <c r="A260" i="8"/>
  <c r="B260" i="8"/>
  <c r="C260" i="8"/>
  <c r="D260" i="8"/>
  <c r="E260" i="8"/>
  <c r="A261" i="8"/>
  <c r="B261" i="8"/>
  <c r="C261" i="8"/>
  <c r="D261" i="8"/>
  <c r="E261" i="8"/>
  <c r="A262" i="8"/>
  <c r="B262" i="8"/>
  <c r="C262" i="8"/>
  <c r="D262" i="8"/>
  <c r="E262" i="8"/>
  <c r="A263" i="8"/>
  <c r="B263" i="8"/>
  <c r="C263" i="8"/>
  <c r="D263" i="8"/>
  <c r="E263" i="8"/>
  <c r="A264" i="8"/>
  <c r="B264" i="8"/>
  <c r="C264" i="8"/>
  <c r="D264" i="8"/>
  <c r="E264" i="8"/>
  <c r="A265" i="8"/>
  <c r="B265" i="8"/>
  <c r="C265" i="8"/>
  <c r="D265" i="8"/>
  <c r="E265" i="8"/>
  <c r="A266" i="8"/>
  <c r="B266" i="8"/>
  <c r="C266" i="8"/>
  <c r="D266" i="8"/>
  <c r="E266" i="8"/>
  <c r="A267" i="8"/>
  <c r="B267" i="8"/>
  <c r="C267" i="8"/>
  <c r="D267" i="8"/>
  <c r="E267" i="8"/>
  <c r="A268" i="8"/>
  <c r="B268" i="8"/>
  <c r="C268" i="8"/>
  <c r="D268" i="8"/>
  <c r="E268" i="8"/>
  <c r="A269" i="8"/>
  <c r="B269" i="8"/>
  <c r="C269" i="8"/>
  <c r="D269" i="8"/>
  <c r="E269" i="8"/>
  <c r="A270" i="8"/>
  <c r="B270" i="8"/>
  <c r="C270" i="8"/>
  <c r="D270" i="8"/>
  <c r="E270" i="8"/>
  <c r="A271" i="8"/>
  <c r="B271" i="8"/>
  <c r="C271" i="8"/>
  <c r="D271" i="8"/>
  <c r="E271" i="8"/>
  <c r="A272" i="8"/>
  <c r="B272" i="8"/>
  <c r="C272" i="8"/>
  <c r="D272" i="8"/>
  <c r="E272" i="8"/>
  <c r="A273" i="8"/>
  <c r="B273" i="8"/>
  <c r="C273" i="8"/>
  <c r="D273" i="8"/>
  <c r="E273" i="8"/>
  <c r="A274" i="8"/>
  <c r="B274" i="8"/>
  <c r="C274" i="8"/>
  <c r="D274" i="8"/>
  <c r="E274" i="8"/>
  <c r="A275" i="8"/>
  <c r="B275" i="8"/>
  <c r="C275" i="8"/>
  <c r="D275" i="8"/>
  <c r="E275" i="8"/>
  <c r="A276" i="8"/>
  <c r="B276" i="8"/>
  <c r="C276" i="8"/>
  <c r="D276" i="8"/>
  <c r="E276" i="8"/>
  <c r="A277" i="8"/>
  <c r="B277" i="8"/>
  <c r="C277" i="8"/>
  <c r="D277" i="8"/>
  <c r="E277" i="8"/>
  <c r="A278" i="8"/>
  <c r="B278" i="8"/>
  <c r="C278" i="8"/>
  <c r="D278" i="8"/>
  <c r="E278" i="8"/>
  <c r="A279" i="8"/>
  <c r="B279" i="8"/>
  <c r="C279" i="8"/>
  <c r="D279" i="8"/>
  <c r="E279" i="8"/>
  <c r="A280" i="8"/>
  <c r="B280" i="8"/>
  <c r="C280" i="8"/>
  <c r="D280" i="8"/>
  <c r="E280" i="8"/>
  <c r="A281" i="8"/>
  <c r="B281" i="8"/>
  <c r="C281" i="8"/>
  <c r="D281" i="8"/>
  <c r="E281" i="8"/>
  <c r="A282" i="8"/>
  <c r="B282" i="8"/>
  <c r="C282" i="8"/>
  <c r="D282" i="8"/>
  <c r="E282" i="8"/>
  <c r="A283" i="8"/>
  <c r="B283" i="8"/>
  <c r="C283" i="8"/>
  <c r="D283" i="8"/>
  <c r="E283" i="8"/>
  <c r="A284" i="8"/>
  <c r="B284" i="8"/>
  <c r="C284" i="8"/>
  <c r="D284" i="8"/>
  <c r="E284" i="8"/>
  <c r="A285" i="8"/>
  <c r="B285" i="8"/>
  <c r="C285" i="8"/>
  <c r="D285" i="8"/>
  <c r="E285" i="8"/>
  <c r="A286" i="8"/>
  <c r="B286" i="8"/>
  <c r="C286" i="8"/>
  <c r="D286" i="8"/>
  <c r="E286" i="8"/>
  <c r="A287" i="8"/>
  <c r="B287" i="8"/>
  <c r="C287" i="8"/>
  <c r="D287" i="8"/>
  <c r="E287" i="8"/>
  <c r="A288" i="8"/>
  <c r="B288" i="8"/>
  <c r="C288" i="8"/>
  <c r="D288" i="8"/>
  <c r="E288" i="8"/>
  <c r="A289" i="8"/>
  <c r="B289" i="8"/>
  <c r="C289" i="8"/>
  <c r="D289" i="8"/>
  <c r="E289" i="8"/>
  <c r="A290" i="8"/>
  <c r="B290" i="8"/>
  <c r="C290" i="8"/>
  <c r="D290" i="8"/>
  <c r="E290" i="8"/>
  <c r="A291" i="8"/>
  <c r="B291" i="8"/>
  <c r="C291" i="8"/>
  <c r="D291" i="8"/>
  <c r="E291" i="8"/>
  <c r="A292" i="8"/>
  <c r="B292" i="8"/>
  <c r="C292" i="8"/>
  <c r="D292" i="8"/>
  <c r="E292" i="8"/>
  <c r="A293" i="8"/>
  <c r="B293" i="8"/>
  <c r="C293" i="8"/>
  <c r="D293" i="8"/>
  <c r="E293" i="8"/>
  <c r="A294" i="8"/>
  <c r="B294" i="8"/>
  <c r="C294" i="8"/>
  <c r="D294" i="8"/>
  <c r="E294" i="8"/>
  <c r="A295" i="8"/>
  <c r="B295" i="8"/>
  <c r="C295" i="8"/>
  <c r="D295" i="8"/>
  <c r="E295" i="8"/>
  <c r="A296" i="8"/>
  <c r="B296" i="8"/>
  <c r="C296" i="8"/>
  <c r="D296" i="8"/>
  <c r="E296" i="8"/>
  <c r="A297" i="8"/>
  <c r="B297" i="8"/>
  <c r="C297" i="8"/>
  <c r="D297" i="8"/>
  <c r="E297" i="8"/>
  <c r="A298" i="8"/>
  <c r="B298" i="8"/>
  <c r="C298" i="8"/>
  <c r="D298" i="8"/>
  <c r="E298" i="8"/>
  <c r="A299" i="8"/>
  <c r="B299" i="8"/>
  <c r="C299" i="8"/>
  <c r="D299" i="8"/>
  <c r="E299" i="8"/>
  <c r="A300" i="8"/>
  <c r="B300" i="8"/>
  <c r="C300" i="8"/>
  <c r="D300" i="8"/>
  <c r="E300" i="8"/>
  <c r="A301" i="8"/>
  <c r="B301" i="8"/>
  <c r="C301" i="8"/>
  <c r="D301" i="8"/>
  <c r="E301" i="8"/>
  <c r="A302" i="8"/>
  <c r="B302" i="8"/>
  <c r="C302" i="8"/>
  <c r="D302" i="8"/>
  <c r="E302" i="8"/>
  <c r="A303" i="8"/>
  <c r="B303" i="8"/>
  <c r="C303" i="8"/>
  <c r="D303" i="8"/>
  <c r="E303" i="8"/>
  <c r="A304" i="8"/>
  <c r="B304" i="8"/>
  <c r="C304" i="8"/>
  <c r="D304" i="8"/>
  <c r="E304" i="8"/>
  <c r="A305" i="8"/>
  <c r="B305" i="8"/>
  <c r="C305" i="8"/>
  <c r="D305" i="8"/>
  <c r="E305" i="8"/>
  <c r="A306" i="8"/>
  <c r="B306" i="8"/>
  <c r="C306" i="8"/>
  <c r="D306" i="8"/>
  <c r="E306" i="8"/>
  <c r="A307" i="8"/>
  <c r="B307" i="8"/>
  <c r="C307" i="8"/>
  <c r="D307" i="8"/>
  <c r="E307" i="8"/>
  <c r="A308" i="8"/>
  <c r="B308" i="8"/>
  <c r="C308" i="8"/>
  <c r="D308" i="8"/>
  <c r="E308" i="8"/>
  <c r="A309" i="8"/>
  <c r="B309" i="8"/>
  <c r="C309" i="8"/>
  <c r="D309" i="8"/>
  <c r="E309" i="8"/>
  <c r="A310" i="8"/>
  <c r="B310" i="8"/>
  <c r="C310" i="8"/>
  <c r="D310" i="8"/>
  <c r="E310" i="8"/>
  <c r="A311" i="8"/>
  <c r="B311" i="8"/>
  <c r="C311" i="8"/>
  <c r="D311" i="8"/>
  <c r="E311" i="8"/>
  <c r="A312" i="8"/>
  <c r="B312" i="8"/>
  <c r="C312" i="8"/>
  <c r="D312" i="8"/>
  <c r="E312" i="8"/>
  <c r="A313" i="8"/>
  <c r="B313" i="8"/>
  <c r="C313" i="8"/>
  <c r="D313" i="8"/>
  <c r="E313" i="8"/>
  <c r="A314" i="8"/>
  <c r="B314" i="8"/>
  <c r="C314" i="8"/>
  <c r="D314" i="8"/>
  <c r="E314" i="8"/>
  <c r="A315" i="8"/>
  <c r="B315" i="8"/>
  <c r="C315" i="8"/>
  <c r="D315" i="8"/>
  <c r="E315" i="8"/>
  <c r="A316" i="8"/>
  <c r="B316" i="8"/>
  <c r="C316" i="8"/>
  <c r="D316" i="8"/>
  <c r="E316" i="8"/>
  <c r="A317" i="8"/>
  <c r="B317" i="8"/>
  <c r="C317" i="8"/>
  <c r="D317" i="8"/>
  <c r="E317" i="8"/>
  <c r="A318" i="8"/>
  <c r="B318" i="8"/>
  <c r="C318" i="8"/>
  <c r="D318" i="8"/>
  <c r="E318" i="8"/>
  <c r="A319" i="8"/>
  <c r="B319" i="8"/>
  <c r="C319" i="8"/>
  <c r="D319" i="8"/>
  <c r="E319" i="8"/>
  <c r="A320" i="8"/>
  <c r="B320" i="8"/>
  <c r="C320" i="8"/>
  <c r="D320" i="8"/>
  <c r="E320" i="8"/>
  <c r="A321" i="8"/>
  <c r="B321" i="8"/>
  <c r="C321" i="8"/>
  <c r="D321" i="8"/>
  <c r="E321" i="8"/>
  <c r="A322" i="8"/>
  <c r="B322" i="8"/>
  <c r="C322" i="8"/>
  <c r="D322" i="8"/>
  <c r="E322" i="8"/>
  <c r="A323" i="8"/>
  <c r="B323" i="8"/>
  <c r="C323" i="8"/>
  <c r="D323" i="8"/>
  <c r="E323" i="8"/>
  <c r="A324" i="8"/>
  <c r="B324" i="8"/>
  <c r="C324" i="8"/>
  <c r="D324" i="8"/>
  <c r="E324" i="8"/>
  <c r="A325" i="8"/>
  <c r="B325" i="8"/>
  <c r="C325" i="8"/>
  <c r="D325" i="8"/>
  <c r="E325" i="8"/>
  <c r="A326" i="8"/>
  <c r="B326" i="8"/>
  <c r="C326" i="8"/>
  <c r="D326" i="8"/>
  <c r="E326" i="8"/>
  <c r="A327" i="8"/>
  <c r="B327" i="8"/>
  <c r="C327" i="8"/>
  <c r="D327" i="8"/>
  <c r="E327" i="8"/>
  <c r="A328" i="8"/>
  <c r="B328" i="8"/>
  <c r="C328" i="8"/>
  <c r="D328" i="8"/>
  <c r="E328" i="8"/>
  <c r="A329" i="8"/>
  <c r="B329" i="8"/>
  <c r="C329" i="8"/>
  <c r="D329" i="8"/>
  <c r="E329" i="8"/>
  <c r="A330" i="8"/>
  <c r="B330" i="8"/>
  <c r="C330" i="8"/>
  <c r="D330" i="8"/>
  <c r="E330" i="8"/>
  <c r="A331" i="8"/>
  <c r="B331" i="8"/>
  <c r="C331" i="8"/>
  <c r="D331" i="8"/>
  <c r="E331" i="8"/>
  <c r="A332" i="8"/>
  <c r="B332" i="8"/>
  <c r="C332" i="8"/>
  <c r="D332" i="8"/>
  <c r="E332" i="8"/>
  <c r="A333" i="8"/>
  <c r="B333" i="8"/>
  <c r="C333" i="8"/>
  <c r="D333" i="8"/>
  <c r="E333" i="8"/>
  <c r="A334" i="8"/>
  <c r="B334" i="8"/>
  <c r="C334" i="8"/>
  <c r="D334" i="8"/>
  <c r="E334" i="8"/>
  <c r="A335" i="8"/>
  <c r="B335" i="8"/>
  <c r="C335" i="8"/>
  <c r="D335" i="8"/>
  <c r="E335" i="8"/>
  <c r="A336" i="8"/>
  <c r="B336" i="8"/>
  <c r="C336" i="8"/>
  <c r="D336" i="8"/>
  <c r="E336" i="8"/>
  <c r="A337" i="8"/>
  <c r="B337" i="8"/>
  <c r="C337" i="8"/>
  <c r="D337" i="8"/>
  <c r="E337" i="8"/>
  <c r="A338" i="8"/>
  <c r="B338" i="8"/>
  <c r="C338" i="8"/>
  <c r="D338" i="8"/>
  <c r="E338" i="8"/>
  <c r="A339" i="8"/>
  <c r="B339" i="8"/>
  <c r="C339" i="8"/>
  <c r="D339" i="8"/>
  <c r="E339" i="8"/>
  <c r="A340" i="8"/>
  <c r="B340" i="8"/>
  <c r="C340" i="8"/>
  <c r="D340" i="8"/>
  <c r="E340" i="8"/>
  <c r="A341" i="8"/>
  <c r="B341" i="8"/>
  <c r="C341" i="8"/>
  <c r="D341" i="8"/>
  <c r="E341" i="8"/>
  <c r="A342" i="8"/>
  <c r="B342" i="8"/>
  <c r="C342" i="8"/>
  <c r="D342" i="8"/>
  <c r="E342" i="8"/>
  <c r="A343" i="8"/>
  <c r="B343" i="8"/>
  <c r="C343" i="8"/>
  <c r="D343" i="8"/>
  <c r="E343" i="8"/>
  <c r="A344" i="8"/>
  <c r="B344" i="8"/>
  <c r="C344" i="8"/>
  <c r="D344" i="8"/>
  <c r="E344" i="8"/>
  <c r="A345" i="8"/>
  <c r="B345" i="8"/>
  <c r="C345" i="8"/>
  <c r="D345" i="8"/>
  <c r="E345" i="8"/>
  <c r="A346" i="8"/>
  <c r="B346" i="8"/>
  <c r="C346" i="8"/>
  <c r="D346" i="8"/>
  <c r="E346" i="8"/>
  <c r="A347" i="8"/>
  <c r="B347" i="8"/>
  <c r="C347" i="8"/>
  <c r="D347" i="8"/>
  <c r="E347" i="8"/>
  <c r="A348" i="8"/>
  <c r="B348" i="8"/>
  <c r="C348" i="8"/>
  <c r="D348" i="8"/>
  <c r="E348" i="8"/>
  <c r="A349" i="8"/>
  <c r="B349" i="8"/>
  <c r="C349" i="8"/>
  <c r="D349" i="8"/>
  <c r="E349" i="8"/>
  <c r="A350" i="8"/>
  <c r="B350" i="8"/>
  <c r="C350" i="8"/>
  <c r="D350" i="8"/>
  <c r="E350" i="8"/>
  <c r="A351" i="8"/>
  <c r="B351" i="8"/>
  <c r="C351" i="8"/>
  <c r="D351" i="8"/>
  <c r="E351" i="8"/>
  <c r="A352" i="8"/>
  <c r="B352" i="8"/>
  <c r="C352" i="8"/>
  <c r="D352" i="8"/>
  <c r="E352" i="8"/>
  <c r="A353" i="8"/>
  <c r="B353" i="8"/>
  <c r="C353" i="8"/>
  <c r="D353" i="8"/>
  <c r="E353" i="8"/>
  <c r="A354" i="8"/>
  <c r="B354" i="8"/>
  <c r="C354" i="8"/>
  <c r="D354" i="8"/>
  <c r="E354" i="8"/>
  <c r="A355" i="8"/>
  <c r="B355" i="8"/>
  <c r="C355" i="8"/>
  <c r="D355" i="8"/>
  <c r="E355" i="8"/>
  <c r="A356" i="8"/>
  <c r="B356" i="8"/>
  <c r="C356" i="8"/>
  <c r="D356" i="8"/>
  <c r="E356" i="8"/>
  <c r="A357" i="8"/>
  <c r="B357" i="8"/>
  <c r="C357" i="8"/>
  <c r="D357" i="8"/>
  <c r="E357" i="8"/>
  <c r="A358" i="8"/>
  <c r="B358" i="8"/>
  <c r="C358" i="8"/>
  <c r="D358" i="8"/>
  <c r="E358" i="8"/>
  <c r="A359" i="8"/>
  <c r="B359" i="8"/>
  <c r="C359" i="8"/>
  <c r="D359" i="8"/>
  <c r="E359" i="8"/>
  <c r="A360" i="8"/>
  <c r="B360" i="8"/>
  <c r="C360" i="8"/>
  <c r="D360" i="8"/>
  <c r="E360" i="8"/>
  <c r="A361" i="8"/>
  <c r="B361" i="8"/>
  <c r="C361" i="8"/>
  <c r="D361" i="8"/>
  <c r="E361" i="8"/>
  <c r="A362" i="8"/>
  <c r="B362" i="8"/>
  <c r="C362" i="8"/>
  <c r="D362" i="8"/>
  <c r="E362" i="8"/>
  <c r="A363" i="8"/>
  <c r="B363" i="8"/>
  <c r="C363" i="8"/>
  <c r="D363" i="8"/>
  <c r="E363" i="8"/>
  <c r="A364" i="8"/>
  <c r="B364" i="8"/>
  <c r="C364" i="8"/>
  <c r="D364" i="8"/>
  <c r="E364" i="8"/>
  <c r="A365" i="8"/>
  <c r="B365" i="8"/>
  <c r="C365" i="8"/>
  <c r="D365" i="8"/>
  <c r="E365" i="8"/>
  <c r="A366" i="8"/>
  <c r="B366" i="8"/>
  <c r="C366" i="8"/>
  <c r="D366" i="8"/>
  <c r="E366" i="8"/>
  <c r="A367" i="8"/>
  <c r="B367" i="8"/>
  <c r="C367" i="8"/>
  <c r="D367" i="8"/>
  <c r="E367" i="8"/>
  <c r="A368" i="8"/>
  <c r="B368" i="8"/>
  <c r="C368" i="8"/>
  <c r="D368" i="8"/>
  <c r="E368" i="8"/>
  <c r="A369" i="8"/>
  <c r="B369" i="8"/>
  <c r="C369" i="8"/>
  <c r="D369" i="8"/>
  <c r="E369" i="8"/>
  <c r="A370" i="8"/>
  <c r="B370" i="8"/>
  <c r="C370" i="8"/>
  <c r="D370" i="8"/>
  <c r="E370" i="8"/>
  <c r="A371" i="8"/>
  <c r="B371" i="8"/>
  <c r="C371" i="8"/>
  <c r="D371" i="8"/>
  <c r="E371" i="8"/>
  <c r="A372" i="8"/>
  <c r="B372" i="8"/>
  <c r="C372" i="8"/>
  <c r="D372" i="8"/>
  <c r="E372" i="8"/>
  <c r="A373" i="8"/>
  <c r="B373" i="8"/>
  <c r="C373" i="8"/>
  <c r="D373" i="8"/>
  <c r="E373" i="8"/>
  <c r="A374" i="8"/>
  <c r="B374" i="8"/>
  <c r="C374" i="8"/>
  <c r="D374" i="8"/>
  <c r="E374" i="8"/>
  <c r="A375" i="8"/>
  <c r="B375" i="8"/>
  <c r="C375" i="8"/>
  <c r="D375" i="8"/>
  <c r="E375" i="8"/>
  <c r="A376" i="8"/>
  <c r="B376" i="8"/>
  <c r="C376" i="8"/>
  <c r="D376" i="8"/>
  <c r="E376" i="8"/>
  <c r="A377" i="8"/>
  <c r="B377" i="8"/>
  <c r="C377" i="8"/>
  <c r="D377" i="8"/>
  <c r="E377" i="8"/>
  <c r="A378" i="8"/>
  <c r="B378" i="8"/>
  <c r="C378" i="8"/>
  <c r="D378" i="8"/>
  <c r="E378" i="8"/>
  <c r="A379" i="8"/>
  <c r="B379" i="8"/>
  <c r="C379" i="8"/>
  <c r="D379" i="8"/>
  <c r="E379" i="8"/>
  <c r="A380" i="8"/>
  <c r="B380" i="8"/>
  <c r="C380" i="8"/>
  <c r="D380" i="8"/>
  <c r="E380" i="8"/>
  <c r="A381" i="8"/>
  <c r="B381" i="8"/>
  <c r="C381" i="8"/>
  <c r="D381" i="8"/>
  <c r="E381" i="8"/>
  <c r="A382" i="8"/>
  <c r="B382" i="8"/>
  <c r="C382" i="8"/>
  <c r="D382" i="8"/>
  <c r="E382" i="8"/>
  <c r="A383" i="8"/>
  <c r="B383" i="8"/>
  <c r="C383" i="8"/>
  <c r="D383" i="8"/>
  <c r="E383" i="8"/>
  <c r="A384" i="8"/>
  <c r="B384" i="8"/>
  <c r="C384" i="8"/>
  <c r="D384" i="8"/>
  <c r="E384" i="8"/>
  <c r="A385" i="8"/>
  <c r="B385" i="8"/>
  <c r="C385" i="8"/>
  <c r="D385" i="8"/>
  <c r="E385" i="8"/>
  <c r="A386" i="8"/>
  <c r="B386" i="8"/>
  <c r="C386" i="8"/>
  <c r="D386" i="8"/>
  <c r="E386" i="8"/>
  <c r="A387" i="8"/>
  <c r="B387" i="8"/>
  <c r="C387" i="8"/>
  <c r="D387" i="8"/>
  <c r="E387" i="8"/>
  <c r="A388" i="8"/>
  <c r="B388" i="8"/>
  <c r="C388" i="8"/>
  <c r="D388" i="8"/>
  <c r="E388" i="8"/>
  <c r="A389" i="8"/>
  <c r="B389" i="8"/>
  <c r="C389" i="8"/>
  <c r="D389" i="8"/>
  <c r="E389" i="8"/>
  <c r="A390" i="8"/>
  <c r="B390" i="8"/>
  <c r="C390" i="8"/>
  <c r="D390" i="8"/>
  <c r="E390" i="8"/>
  <c r="A391" i="8"/>
  <c r="B391" i="8"/>
  <c r="C391" i="8"/>
  <c r="D391" i="8"/>
  <c r="E391" i="8"/>
  <c r="A392" i="8"/>
  <c r="B392" i="8"/>
  <c r="C392" i="8"/>
  <c r="D392" i="8"/>
  <c r="E392" i="8"/>
  <c r="A393" i="8"/>
  <c r="B393" i="8"/>
  <c r="C393" i="8"/>
  <c r="D393" i="8"/>
  <c r="E393" i="8"/>
  <c r="A394" i="8"/>
  <c r="B394" i="8"/>
  <c r="C394" i="8"/>
  <c r="D394" i="8"/>
  <c r="E394" i="8"/>
  <c r="A395" i="8"/>
  <c r="B395" i="8"/>
  <c r="C395" i="8"/>
  <c r="D395" i="8"/>
  <c r="E395" i="8"/>
  <c r="A396" i="8"/>
  <c r="B396" i="8"/>
  <c r="C396" i="8"/>
  <c r="D396" i="8"/>
  <c r="E396" i="8"/>
  <c r="A397" i="8"/>
  <c r="B397" i="8"/>
  <c r="C397" i="8"/>
  <c r="D397" i="8"/>
  <c r="E397" i="8"/>
  <c r="A398" i="8"/>
  <c r="B398" i="8"/>
  <c r="C398" i="8"/>
  <c r="D398" i="8"/>
  <c r="E398" i="8"/>
  <c r="A399" i="8"/>
  <c r="B399" i="8"/>
  <c r="C399" i="8"/>
  <c r="D399" i="8"/>
  <c r="E399" i="8"/>
  <c r="A400" i="8"/>
  <c r="B400" i="8"/>
  <c r="C400" i="8"/>
  <c r="D400" i="8"/>
  <c r="E400" i="8"/>
  <c r="A401" i="8"/>
  <c r="B401" i="8"/>
  <c r="C401" i="8"/>
  <c r="D401" i="8"/>
  <c r="E401" i="8"/>
  <c r="A402" i="8"/>
  <c r="B402" i="8"/>
  <c r="C402" i="8"/>
  <c r="D402" i="8"/>
  <c r="E402" i="8"/>
  <c r="A403" i="8"/>
  <c r="B403" i="8"/>
  <c r="C403" i="8"/>
  <c r="D403" i="8"/>
  <c r="E403" i="8"/>
  <c r="A404" i="8"/>
  <c r="B404" i="8"/>
  <c r="C404" i="8"/>
  <c r="D404" i="8"/>
  <c r="E404" i="8"/>
  <c r="A405" i="8"/>
  <c r="B405" i="8"/>
  <c r="C405" i="8"/>
  <c r="D405" i="8"/>
  <c r="E405" i="8"/>
  <c r="A406" i="8"/>
  <c r="B406" i="8"/>
  <c r="C406" i="8"/>
  <c r="D406" i="8"/>
  <c r="E406" i="8"/>
  <c r="A407" i="8"/>
  <c r="B407" i="8"/>
  <c r="C407" i="8"/>
  <c r="D407" i="8"/>
  <c r="E407" i="8"/>
  <c r="A408" i="8"/>
  <c r="B408" i="8"/>
  <c r="C408" i="8"/>
  <c r="D408" i="8"/>
  <c r="E408" i="8"/>
  <c r="A409" i="8"/>
  <c r="B409" i="8"/>
  <c r="C409" i="8"/>
  <c r="D409" i="8"/>
  <c r="E409" i="8"/>
  <c r="A410" i="8"/>
  <c r="B410" i="8"/>
  <c r="C410" i="8"/>
  <c r="D410" i="8"/>
  <c r="E410" i="8"/>
  <c r="A411" i="8"/>
  <c r="B411" i="8"/>
  <c r="C411" i="8"/>
  <c r="D411" i="8"/>
  <c r="E411" i="8"/>
  <c r="A412" i="8"/>
  <c r="B412" i="8"/>
  <c r="C412" i="8"/>
  <c r="D412" i="8"/>
  <c r="E412" i="8"/>
  <c r="A413" i="8"/>
  <c r="B413" i="8"/>
  <c r="C413" i="8"/>
  <c r="D413" i="8"/>
  <c r="E413" i="8"/>
  <c r="A414" i="8"/>
  <c r="B414" i="8"/>
  <c r="C414" i="8"/>
  <c r="D414" i="8"/>
  <c r="E414" i="8"/>
  <c r="A415" i="8"/>
  <c r="B415" i="8"/>
  <c r="C415" i="8"/>
  <c r="D415" i="8"/>
  <c r="E415" i="8"/>
  <c r="A416" i="8"/>
  <c r="B416" i="8"/>
  <c r="C416" i="8"/>
  <c r="D416" i="8"/>
  <c r="E416" i="8"/>
  <c r="A417" i="8"/>
  <c r="B417" i="8"/>
  <c r="C417" i="8"/>
  <c r="D417" i="8"/>
  <c r="E417" i="8"/>
  <c r="A418" i="8"/>
  <c r="B418" i="8"/>
  <c r="C418" i="8"/>
  <c r="D418" i="8"/>
  <c r="E418" i="8"/>
  <c r="A419" i="8"/>
  <c r="B419" i="8"/>
  <c r="C419" i="8"/>
  <c r="D419" i="8"/>
  <c r="E419" i="8"/>
  <c r="A420" i="8"/>
  <c r="B420" i="8"/>
  <c r="C420" i="8"/>
  <c r="D420" i="8"/>
  <c r="E420" i="8"/>
  <c r="A421" i="8"/>
  <c r="B421" i="8"/>
  <c r="C421" i="8"/>
  <c r="D421" i="8"/>
  <c r="E421" i="8"/>
  <c r="A422" i="8"/>
  <c r="B422" i="8"/>
  <c r="C422" i="8"/>
  <c r="D422" i="8"/>
  <c r="E422" i="8"/>
  <c r="A423" i="8"/>
  <c r="B423" i="8"/>
  <c r="C423" i="8"/>
  <c r="D423" i="8"/>
  <c r="E423" i="8"/>
  <c r="A424" i="8"/>
  <c r="B424" i="8"/>
  <c r="C424" i="8"/>
  <c r="D424" i="8"/>
  <c r="E424" i="8"/>
  <c r="A425" i="8"/>
  <c r="B425" i="8"/>
  <c r="C425" i="8"/>
  <c r="D425" i="8"/>
  <c r="E425" i="8"/>
  <c r="A426" i="8"/>
  <c r="B426" i="8"/>
  <c r="C426" i="8"/>
  <c r="D426" i="8"/>
  <c r="E426" i="8"/>
  <c r="A427" i="8"/>
  <c r="B427" i="8"/>
  <c r="C427" i="8"/>
  <c r="D427" i="8"/>
  <c r="E427" i="8"/>
  <c r="A428" i="8"/>
  <c r="B428" i="8"/>
  <c r="C428" i="8"/>
  <c r="D428" i="8"/>
  <c r="E428" i="8"/>
  <c r="A429" i="8"/>
  <c r="B429" i="8"/>
  <c r="C429" i="8"/>
  <c r="D429" i="8"/>
  <c r="E429" i="8"/>
  <c r="A430" i="8"/>
  <c r="B430" i="8"/>
  <c r="C430" i="8"/>
  <c r="D430" i="8"/>
  <c r="E430" i="8"/>
  <c r="A431" i="8"/>
  <c r="B431" i="8"/>
  <c r="C431" i="8"/>
  <c r="D431" i="8"/>
  <c r="E431" i="8"/>
  <c r="A432" i="8"/>
  <c r="B432" i="8"/>
  <c r="C432" i="8"/>
  <c r="D432" i="8"/>
  <c r="E432" i="8"/>
  <c r="A433" i="8"/>
  <c r="B433" i="8"/>
  <c r="C433" i="8"/>
  <c r="D433" i="8"/>
  <c r="E433" i="8"/>
  <c r="A434" i="8"/>
  <c r="B434" i="8"/>
  <c r="C434" i="8"/>
  <c r="D434" i="8"/>
  <c r="E434" i="8"/>
  <c r="A435" i="8"/>
  <c r="B435" i="8"/>
  <c r="C435" i="8"/>
  <c r="D435" i="8"/>
  <c r="E435" i="8"/>
  <c r="A436" i="8"/>
  <c r="B436" i="8"/>
  <c r="C436" i="8"/>
  <c r="D436" i="8"/>
  <c r="E436" i="8"/>
  <c r="A437" i="8"/>
  <c r="B437" i="8"/>
  <c r="C437" i="8"/>
  <c r="D437" i="8"/>
  <c r="E437" i="8"/>
  <c r="A438" i="8"/>
  <c r="B438" i="8"/>
  <c r="C438" i="8"/>
  <c r="D438" i="8"/>
  <c r="E438" i="8"/>
  <c r="A439" i="8"/>
  <c r="B439" i="8"/>
  <c r="C439" i="8"/>
  <c r="D439" i="8"/>
  <c r="E439" i="8"/>
  <c r="A440" i="8"/>
  <c r="B440" i="8"/>
  <c r="C440" i="8"/>
  <c r="D440" i="8"/>
  <c r="E440" i="8"/>
  <c r="A441" i="8"/>
  <c r="B441" i="8"/>
  <c r="C441" i="8"/>
  <c r="D441" i="8"/>
  <c r="E441" i="8"/>
  <c r="A442" i="8"/>
  <c r="B442" i="8"/>
  <c r="C442" i="8"/>
  <c r="D442" i="8"/>
  <c r="E442" i="8"/>
  <c r="A443" i="8"/>
  <c r="B443" i="8"/>
  <c r="C443" i="8"/>
  <c r="D443" i="8"/>
  <c r="E443" i="8"/>
  <c r="A444" i="8"/>
  <c r="B444" i="8"/>
  <c r="C444" i="8"/>
  <c r="D444" i="8"/>
  <c r="E444" i="8"/>
  <c r="A445" i="8"/>
  <c r="B445" i="8"/>
  <c r="C445" i="8"/>
  <c r="D445" i="8"/>
  <c r="E445" i="8"/>
  <c r="A446" i="8"/>
  <c r="B446" i="8"/>
  <c r="C446" i="8"/>
  <c r="D446" i="8"/>
  <c r="E446" i="8"/>
  <c r="A447" i="8"/>
  <c r="B447" i="8"/>
  <c r="C447" i="8"/>
  <c r="D447" i="8"/>
  <c r="E447" i="8"/>
  <c r="A448" i="8"/>
  <c r="B448" i="8"/>
  <c r="C448" i="8"/>
  <c r="D448" i="8"/>
  <c r="E448" i="8"/>
  <c r="A449" i="8"/>
  <c r="B449" i="8"/>
  <c r="C449" i="8"/>
  <c r="D449" i="8"/>
  <c r="E449" i="8"/>
  <c r="A450" i="8"/>
  <c r="B450" i="8"/>
  <c r="C450" i="8"/>
  <c r="D450" i="8"/>
  <c r="E450" i="8"/>
  <c r="A451" i="8"/>
  <c r="B451" i="8"/>
  <c r="C451" i="8"/>
  <c r="D451" i="8"/>
  <c r="E451" i="8"/>
  <c r="A452" i="8"/>
  <c r="B452" i="8"/>
  <c r="C452" i="8"/>
  <c r="D452" i="8"/>
  <c r="E452" i="8"/>
  <c r="A453" i="8"/>
  <c r="B453" i="8"/>
  <c r="C453" i="8"/>
  <c r="D453" i="8"/>
  <c r="E453" i="8"/>
  <c r="A454" i="8"/>
  <c r="B454" i="8"/>
  <c r="C454" i="8"/>
  <c r="D454" i="8"/>
  <c r="E454" i="8"/>
  <c r="A455" i="8"/>
  <c r="B455" i="8"/>
  <c r="C455" i="8"/>
  <c r="D455" i="8"/>
  <c r="E455" i="8"/>
  <c r="A456" i="8"/>
  <c r="B456" i="8"/>
  <c r="C456" i="8"/>
  <c r="D456" i="8"/>
  <c r="E456" i="8"/>
  <c r="A457" i="8"/>
  <c r="B457" i="8"/>
  <c r="C457" i="8"/>
  <c r="D457" i="8"/>
  <c r="E457" i="8"/>
  <c r="A458" i="8"/>
  <c r="B458" i="8"/>
  <c r="C458" i="8"/>
  <c r="D458" i="8"/>
  <c r="E458" i="8"/>
  <c r="A459" i="8"/>
  <c r="B459" i="8"/>
  <c r="C459" i="8"/>
  <c r="D459" i="8"/>
  <c r="E459" i="8"/>
  <c r="A460" i="8"/>
  <c r="B460" i="8"/>
  <c r="C460" i="8"/>
  <c r="D460" i="8"/>
  <c r="E460" i="8"/>
  <c r="A461" i="8"/>
  <c r="B461" i="8"/>
  <c r="C461" i="8"/>
  <c r="D461" i="8"/>
  <c r="E461" i="8"/>
  <c r="A462" i="8"/>
  <c r="B462" i="8"/>
  <c r="C462" i="8"/>
  <c r="D462" i="8"/>
  <c r="E462" i="8"/>
  <c r="A463" i="8"/>
  <c r="B463" i="8"/>
  <c r="C463" i="8"/>
  <c r="D463" i="8"/>
  <c r="E463" i="8"/>
  <c r="A464" i="8"/>
  <c r="B464" i="8"/>
  <c r="C464" i="8"/>
  <c r="D464" i="8"/>
  <c r="E464" i="8"/>
  <c r="A465" i="8"/>
  <c r="B465" i="8"/>
  <c r="C465" i="8"/>
  <c r="D465" i="8"/>
  <c r="E465" i="8"/>
  <c r="A466" i="8"/>
  <c r="B466" i="8"/>
  <c r="C466" i="8"/>
  <c r="D466" i="8"/>
  <c r="E466" i="8"/>
  <c r="A467" i="8"/>
  <c r="B467" i="8"/>
  <c r="C467" i="8"/>
  <c r="D467" i="8"/>
  <c r="E467" i="8"/>
  <c r="A468" i="8"/>
  <c r="B468" i="8"/>
  <c r="C468" i="8"/>
  <c r="D468" i="8"/>
  <c r="E468" i="8"/>
  <c r="A469" i="8"/>
  <c r="B469" i="8"/>
  <c r="C469" i="8"/>
  <c r="D469" i="8"/>
  <c r="E469" i="8"/>
  <c r="A470" i="8"/>
  <c r="B470" i="8"/>
  <c r="C470" i="8"/>
  <c r="D470" i="8"/>
  <c r="E470" i="8"/>
  <c r="A471" i="8"/>
  <c r="B471" i="8"/>
  <c r="C471" i="8"/>
  <c r="D471" i="8"/>
  <c r="E471" i="8"/>
  <c r="A472" i="8"/>
  <c r="B472" i="8"/>
  <c r="C472" i="8"/>
  <c r="D472" i="8"/>
  <c r="E472" i="8"/>
  <c r="A473" i="8"/>
  <c r="B473" i="8"/>
  <c r="C473" i="8"/>
  <c r="D473" i="8"/>
  <c r="E473" i="8"/>
  <c r="A474" i="8"/>
  <c r="B474" i="8"/>
  <c r="C474" i="8"/>
  <c r="D474" i="8"/>
  <c r="E474" i="8"/>
  <c r="A475" i="8"/>
  <c r="B475" i="8"/>
  <c r="C475" i="8"/>
  <c r="D475" i="8"/>
  <c r="E475" i="8"/>
  <c r="A476" i="8"/>
  <c r="B476" i="8"/>
  <c r="C476" i="8"/>
  <c r="D476" i="8"/>
  <c r="E476" i="8"/>
  <c r="A477" i="8"/>
  <c r="B477" i="8"/>
  <c r="C477" i="8"/>
  <c r="D477" i="8"/>
  <c r="E477" i="8"/>
  <c r="A478" i="8"/>
  <c r="B478" i="8"/>
  <c r="C478" i="8"/>
  <c r="D478" i="8"/>
  <c r="E478" i="8"/>
  <c r="A479" i="8"/>
  <c r="B479" i="8"/>
  <c r="C479" i="8"/>
  <c r="D479" i="8"/>
  <c r="E479" i="8"/>
  <c r="A480" i="8"/>
  <c r="B480" i="8"/>
  <c r="C480" i="8"/>
  <c r="D480" i="8"/>
  <c r="E480" i="8"/>
  <c r="A481" i="8"/>
  <c r="B481" i="8"/>
  <c r="C481" i="8"/>
  <c r="D481" i="8"/>
  <c r="E481" i="8"/>
  <c r="A482" i="8"/>
  <c r="B482" i="8"/>
  <c r="C482" i="8"/>
  <c r="D482" i="8"/>
  <c r="E482" i="8"/>
  <c r="A483" i="8"/>
  <c r="B483" i="8"/>
  <c r="C483" i="8"/>
  <c r="D483" i="8"/>
  <c r="E483" i="8"/>
  <c r="A484" i="8"/>
  <c r="B484" i="8"/>
  <c r="C484" i="8"/>
  <c r="D484" i="8"/>
  <c r="E484" i="8"/>
  <c r="A485" i="8"/>
  <c r="B485" i="8"/>
  <c r="C485" i="8"/>
  <c r="D485" i="8"/>
  <c r="E485" i="8"/>
  <c r="A486" i="8"/>
  <c r="B486" i="8"/>
  <c r="C486" i="8"/>
  <c r="D486" i="8"/>
  <c r="E486" i="8"/>
  <c r="A487" i="8"/>
  <c r="B487" i="8"/>
  <c r="C487" i="8"/>
  <c r="D487" i="8"/>
  <c r="E487" i="8"/>
  <c r="A488" i="8"/>
  <c r="B488" i="8"/>
  <c r="C488" i="8"/>
  <c r="D488" i="8"/>
  <c r="E488" i="8"/>
  <c r="A489" i="8"/>
  <c r="B489" i="8"/>
  <c r="C489" i="8"/>
  <c r="D489" i="8"/>
  <c r="E489" i="8"/>
  <c r="A490" i="8"/>
  <c r="B490" i="8"/>
  <c r="C490" i="8"/>
  <c r="D490" i="8"/>
  <c r="E490" i="8"/>
  <c r="A491" i="8"/>
  <c r="B491" i="8"/>
  <c r="C491" i="8"/>
  <c r="D491" i="8"/>
  <c r="E491" i="8"/>
  <c r="A492" i="8"/>
  <c r="B492" i="8"/>
  <c r="C492" i="8"/>
  <c r="D492" i="8"/>
  <c r="E492" i="8"/>
  <c r="A493" i="8"/>
  <c r="B493" i="8"/>
  <c r="C493" i="8"/>
  <c r="D493" i="8"/>
  <c r="E493" i="8"/>
  <c r="A494" i="8"/>
  <c r="B494" i="8"/>
  <c r="C494" i="8"/>
  <c r="D494" i="8"/>
  <c r="E494" i="8"/>
  <c r="A495" i="8"/>
  <c r="B495" i="8"/>
  <c r="C495" i="8"/>
  <c r="D495" i="8"/>
  <c r="E495" i="8"/>
  <c r="A496" i="8"/>
  <c r="B496" i="8"/>
  <c r="C496" i="8"/>
  <c r="D496" i="8"/>
  <c r="E496" i="8"/>
  <c r="A497" i="8"/>
  <c r="B497" i="8"/>
  <c r="C497" i="8"/>
  <c r="D497" i="8"/>
  <c r="E497" i="8"/>
  <c r="A498" i="8"/>
  <c r="B498" i="8"/>
  <c r="C498" i="8"/>
  <c r="D498" i="8"/>
  <c r="E498" i="8"/>
  <c r="A499" i="8"/>
  <c r="B499" i="8"/>
  <c r="C499" i="8"/>
  <c r="D499" i="8"/>
  <c r="E499" i="8"/>
  <c r="A500" i="8"/>
  <c r="B500" i="8"/>
  <c r="C500" i="8"/>
  <c r="D500" i="8"/>
  <c r="E500" i="8"/>
  <c r="A501" i="8"/>
  <c r="B501" i="8"/>
  <c r="C501" i="8"/>
  <c r="D501" i="8"/>
  <c r="E501" i="8"/>
  <c r="A502" i="8"/>
  <c r="B502" i="8"/>
  <c r="C502" i="8"/>
  <c r="D502" i="8"/>
  <c r="E502" i="8"/>
  <c r="A503" i="8"/>
  <c r="B503" i="8"/>
  <c r="C503" i="8"/>
  <c r="D503" i="8"/>
  <c r="E503" i="8"/>
  <c r="A504" i="8"/>
  <c r="B504" i="8"/>
  <c r="C504" i="8"/>
  <c r="D504" i="8"/>
  <c r="E504" i="8"/>
  <c r="A505" i="8"/>
  <c r="B505" i="8"/>
  <c r="C505" i="8"/>
  <c r="D505" i="8"/>
  <c r="E505" i="8"/>
  <c r="A506" i="8"/>
  <c r="B506" i="8"/>
  <c r="C506" i="8"/>
  <c r="D506" i="8"/>
  <c r="E506" i="8"/>
  <c r="A507" i="8"/>
  <c r="B507" i="8"/>
  <c r="C507" i="8"/>
  <c r="D507" i="8"/>
  <c r="E507" i="8"/>
  <c r="A508" i="8"/>
  <c r="B508" i="8"/>
  <c r="C508" i="8"/>
  <c r="D508" i="8"/>
  <c r="E508" i="8"/>
  <c r="A509" i="8"/>
  <c r="B509" i="8"/>
  <c r="C509" i="8"/>
  <c r="D509" i="8"/>
  <c r="E509" i="8"/>
  <c r="A510" i="8"/>
  <c r="B510" i="8"/>
  <c r="C510" i="8"/>
  <c r="D510" i="8"/>
  <c r="E510" i="8"/>
  <c r="A511" i="8"/>
  <c r="B511" i="8"/>
  <c r="C511" i="8"/>
  <c r="D511" i="8"/>
  <c r="E511" i="8"/>
  <c r="A512" i="8"/>
  <c r="B512" i="8"/>
  <c r="C512" i="8"/>
  <c r="D512" i="8"/>
  <c r="E512" i="8"/>
  <c r="A513" i="8"/>
  <c r="B513" i="8"/>
  <c r="C513" i="8"/>
  <c r="D513" i="8"/>
  <c r="E513" i="8"/>
  <c r="A514" i="8"/>
  <c r="B514" i="8"/>
  <c r="C514" i="8"/>
  <c r="D514" i="8"/>
  <c r="E514" i="8"/>
  <c r="A515" i="8"/>
  <c r="B515" i="8"/>
  <c r="C515" i="8"/>
  <c r="D515" i="8"/>
  <c r="E515" i="8"/>
  <c r="A516" i="8"/>
  <c r="B516" i="8"/>
  <c r="C516" i="8"/>
  <c r="D516" i="8"/>
  <c r="E516" i="8"/>
  <c r="A517" i="8"/>
  <c r="B517" i="8"/>
  <c r="C517" i="8"/>
  <c r="D517" i="8"/>
  <c r="E517" i="8"/>
  <c r="A518" i="8"/>
  <c r="B518" i="8"/>
  <c r="C518" i="8"/>
  <c r="D518" i="8"/>
  <c r="E518" i="8"/>
  <c r="A519" i="8"/>
  <c r="B519" i="8"/>
  <c r="C519" i="8"/>
  <c r="D519" i="8"/>
  <c r="E519" i="8"/>
  <c r="A520" i="8"/>
  <c r="B520" i="8"/>
  <c r="C520" i="8"/>
  <c r="D520" i="8"/>
  <c r="E520" i="8"/>
  <c r="A521" i="8"/>
  <c r="B521" i="8"/>
  <c r="C521" i="8"/>
  <c r="D521" i="8"/>
  <c r="E521" i="8"/>
  <c r="A522" i="8"/>
  <c r="B522" i="8"/>
  <c r="C522" i="8"/>
  <c r="D522" i="8"/>
  <c r="E522" i="8"/>
  <c r="A523" i="8"/>
  <c r="B523" i="8"/>
  <c r="C523" i="8"/>
  <c r="D523" i="8"/>
  <c r="E523" i="8"/>
  <c r="A524" i="8"/>
  <c r="B524" i="8"/>
  <c r="C524" i="8"/>
  <c r="D524" i="8"/>
  <c r="E524" i="8"/>
  <c r="A525" i="8"/>
  <c r="B525" i="8"/>
  <c r="C525" i="8"/>
  <c r="D525" i="8"/>
  <c r="E525" i="8"/>
  <c r="A526" i="8"/>
  <c r="B526" i="8"/>
  <c r="C526" i="8"/>
  <c r="D526" i="8"/>
  <c r="E526" i="8"/>
  <c r="A527" i="8"/>
  <c r="B527" i="8"/>
  <c r="C527" i="8"/>
  <c r="D527" i="8"/>
  <c r="E527" i="8"/>
  <c r="A528" i="8"/>
  <c r="B528" i="8"/>
  <c r="C528" i="8"/>
  <c r="D528" i="8"/>
  <c r="E528" i="8"/>
  <c r="A529" i="8"/>
  <c r="B529" i="8"/>
  <c r="C529" i="8"/>
  <c r="D529" i="8"/>
  <c r="E529" i="8"/>
  <c r="A530" i="8"/>
  <c r="B530" i="8"/>
  <c r="C530" i="8"/>
  <c r="D530" i="8"/>
  <c r="E530" i="8"/>
  <c r="A531" i="8"/>
  <c r="B531" i="8"/>
  <c r="C531" i="8"/>
  <c r="D531" i="8"/>
  <c r="E531" i="8"/>
  <c r="A532" i="8"/>
  <c r="B532" i="8"/>
  <c r="C532" i="8"/>
  <c r="D532" i="8"/>
  <c r="E532" i="8"/>
  <c r="A533" i="8"/>
  <c r="B533" i="8"/>
  <c r="C533" i="8"/>
  <c r="D533" i="8"/>
  <c r="E533" i="8"/>
  <c r="A534" i="8"/>
  <c r="B534" i="8"/>
  <c r="C534" i="8"/>
  <c r="D534" i="8"/>
  <c r="E534" i="8"/>
  <c r="A535" i="8"/>
  <c r="B535" i="8"/>
  <c r="C535" i="8"/>
  <c r="D535" i="8"/>
  <c r="E535" i="8"/>
  <c r="A536" i="8"/>
  <c r="B536" i="8"/>
  <c r="C536" i="8"/>
  <c r="D536" i="8"/>
  <c r="E536" i="8"/>
  <c r="A537" i="8"/>
  <c r="B537" i="8"/>
  <c r="C537" i="8"/>
  <c r="D537" i="8"/>
  <c r="E537" i="8"/>
  <c r="A538" i="8"/>
  <c r="B538" i="8"/>
  <c r="C538" i="8"/>
  <c r="D538" i="8"/>
  <c r="E538" i="8"/>
  <c r="A539" i="8"/>
  <c r="B539" i="8"/>
  <c r="C539" i="8"/>
  <c r="D539" i="8"/>
  <c r="E539" i="8"/>
  <c r="A540" i="8"/>
  <c r="B540" i="8"/>
  <c r="C540" i="8"/>
  <c r="D540" i="8"/>
  <c r="E540" i="8"/>
  <c r="A541" i="8"/>
  <c r="B541" i="8"/>
  <c r="C541" i="8"/>
  <c r="D541" i="8"/>
  <c r="E541" i="8"/>
  <c r="A542" i="8"/>
  <c r="B542" i="8"/>
  <c r="C542" i="8"/>
  <c r="D542" i="8"/>
  <c r="E542" i="8"/>
  <c r="A543" i="8"/>
  <c r="B543" i="8"/>
  <c r="C543" i="8"/>
  <c r="D543" i="8"/>
  <c r="E543" i="8"/>
  <c r="A544" i="8"/>
  <c r="B544" i="8"/>
  <c r="C544" i="8"/>
  <c r="D544" i="8"/>
  <c r="E544" i="8"/>
  <c r="A545" i="8"/>
  <c r="B545" i="8"/>
  <c r="C545" i="8"/>
  <c r="D545" i="8"/>
  <c r="E545" i="8"/>
  <c r="A546" i="8"/>
  <c r="B546" i="8"/>
  <c r="C546" i="8"/>
  <c r="D546" i="8"/>
  <c r="E546" i="8"/>
  <c r="A547" i="8"/>
  <c r="B547" i="8"/>
  <c r="C547" i="8"/>
  <c r="D547" i="8"/>
  <c r="E547" i="8"/>
  <c r="A548" i="8"/>
  <c r="B548" i="8"/>
  <c r="C548" i="8"/>
  <c r="D548" i="8"/>
  <c r="E548" i="8"/>
  <c r="A549" i="8"/>
  <c r="B549" i="8"/>
  <c r="C549" i="8"/>
  <c r="D549" i="8"/>
  <c r="E549" i="8"/>
  <c r="A550" i="8"/>
  <c r="B550" i="8"/>
  <c r="C550" i="8"/>
  <c r="D550" i="8"/>
  <c r="E550" i="8"/>
  <c r="A551" i="8"/>
  <c r="B551" i="8"/>
  <c r="C551" i="8"/>
  <c r="D551" i="8"/>
  <c r="E551" i="8"/>
  <c r="A552" i="8"/>
  <c r="B552" i="8"/>
  <c r="C552" i="8"/>
  <c r="D552" i="8"/>
  <c r="E552" i="8"/>
  <c r="A553" i="8"/>
  <c r="B553" i="8"/>
  <c r="C553" i="8"/>
  <c r="D553" i="8"/>
  <c r="E553" i="8"/>
  <c r="A554" i="8"/>
  <c r="B554" i="8"/>
  <c r="C554" i="8"/>
  <c r="D554" i="8"/>
  <c r="E554" i="8"/>
  <c r="A555" i="8"/>
  <c r="B555" i="8"/>
  <c r="C555" i="8"/>
  <c r="D555" i="8"/>
  <c r="E555" i="8"/>
  <c r="A556" i="8"/>
  <c r="B556" i="8"/>
  <c r="C556" i="8"/>
  <c r="D556" i="8"/>
  <c r="E556" i="8"/>
  <c r="A557" i="8"/>
  <c r="B557" i="8"/>
  <c r="C557" i="8"/>
  <c r="D557" i="8"/>
  <c r="E557" i="8"/>
  <c r="A558" i="8"/>
  <c r="B558" i="8"/>
  <c r="C558" i="8"/>
  <c r="D558" i="8"/>
  <c r="E558" i="8"/>
  <c r="A559" i="8"/>
  <c r="B559" i="8"/>
  <c r="C559" i="8"/>
  <c r="D559" i="8"/>
  <c r="E559" i="8"/>
  <c r="A560" i="8"/>
  <c r="B560" i="8"/>
  <c r="C560" i="8"/>
  <c r="D560" i="8"/>
  <c r="E560" i="8"/>
  <c r="A561" i="8"/>
  <c r="B561" i="8"/>
  <c r="C561" i="8"/>
  <c r="D561" i="8"/>
  <c r="E561" i="8"/>
  <c r="A562" i="8"/>
  <c r="B562" i="8"/>
  <c r="C562" i="8"/>
  <c r="D562" i="8"/>
  <c r="E562" i="8"/>
  <c r="A563" i="8"/>
  <c r="B563" i="8"/>
  <c r="C563" i="8"/>
  <c r="D563" i="8"/>
  <c r="E563" i="8"/>
  <c r="A564" i="8"/>
  <c r="B564" i="8"/>
  <c r="C564" i="8"/>
  <c r="D564" i="8"/>
  <c r="E564" i="8"/>
  <c r="A565" i="8"/>
  <c r="B565" i="8"/>
  <c r="C565" i="8"/>
  <c r="D565" i="8"/>
  <c r="E565" i="8"/>
  <c r="A566" i="8"/>
  <c r="B566" i="8"/>
  <c r="C566" i="8"/>
  <c r="D566" i="8"/>
  <c r="E566" i="8"/>
  <c r="A567" i="8"/>
  <c r="B567" i="8"/>
  <c r="C567" i="8"/>
  <c r="D567" i="8"/>
  <c r="E567" i="8"/>
  <c r="A568" i="8"/>
  <c r="B568" i="8"/>
  <c r="C568" i="8"/>
  <c r="D568" i="8"/>
  <c r="E568" i="8"/>
  <c r="A569" i="8"/>
  <c r="B569" i="8"/>
  <c r="C569" i="8"/>
  <c r="D569" i="8"/>
  <c r="E569" i="8"/>
  <c r="A570" i="8"/>
  <c r="B570" i="8"/>
  <c r="C570" i="8"/>
  <c r="D570" i="8"/>
  <c r="E570" i="8"/>
  <c r="A571" i="8"/>
  <c r="B571" i="8"/>
  <c r="C571" i="8"/>
  <c r="D571" i="8"/>
  <c r="E571" i="8"/>
  <c r="A572" i="8"/>
  <c r="B572" i="8"/>
  <c r="C572" i="8"/>
  <c r="D572" i="8"/>
  <c r="E572" i="8"/>
  <c r="A573" i="8"/>
  <c r="B573" i="8"/>
  <c r="C573" i="8"/>
  <c r="D573" i="8"/>
  <c r="E573" i="8"/>
  <c r="A574" i="8"/>
  <c r="B574" i="8"/>
  <c r="C574" i="8"/>
  <c r="D574" i="8"/>
  <c r="E574" i="8"/>
  <c r="A575" i="8"/>
  <c r="B575" i="8"/>
  <c r="C575" i="8"/>
  <c r="D575" i="8"/>
  <c r="E575" i="8"/>
  <c r="A576" i="8"/>
  <c r="B576" i="8"/>
  <c r="C576" i="8"/>
  <c r="D576" i="8"/>
  <c r="E576" i="8"/>
  <c r="A577" i="8"/>
  <c r="B577" i="8"/>
  <c r="C577" i="8"/>
  <c r="D577" i="8"/>
  <c r="E577" i="8"/>
  <c r="A578" i="8"/>
  <c r="B578" i="8"/>
  <c r="C578" i="8"/>
  <c r="D578" i="8"/>
  <c r="E578" i="8"/>
  <c r="A579" i="8"/>
  <c r="B579" i="8"/>
  <c r="C579" i="8"/>
  <c r="D579" i="8"/>
  <c r="E579" i="8"/>
  <c r="A580" i="8"/>
  <c r="B580" i="8"/>
  <c r="C580" i="8"/>
  <c r="D580" i="8"/>
  <c r="E580" i="8"/>
  <c r="A581" i="8"/>
  <c r="B581" i="8"/>
  <c r="C581" i="8"/>
  <c r="D581" i="8"/>
  <c r="E581" i="8"/>
  <c r="A582" i="8"/>
  <c r="B582" i="8"/>
  <c r="C582" i="8"/>
  <c r="D582" i="8"/>
  <c r="E582" i="8"/>
  <c r="A583" i="8"/>
  <c r="B583" i="8"/>
  <c r="C583" i="8"/>
  <c r="D583" i="8"/>
  <c r="E583" i="8"/>
  <c r="A584" i="8"/>
  <c r="B584" i="8"/>
  <c r="C584" i="8"/>
  <c r="D584" i="8"/>
  <c r="E584" i="8"/>
  <c r="A585" i="8"/>
  <c r="B585" i="8"/>
  <c r="C585" i="8"/>
  <c r="D585" i="8"/>
  <c r="E585" i="8"/>
  <c r="A586" i="8"/>
  <c r="B586" i="8"/>
  <c r="C586" i="8"/>
  <c r="D586" i="8"/>
  <c r="E586" i="8"/>
  <c r="A587" i="8"/>
  <c r="B587" i="8"/>
  <c r="C587" i="8"/>
  <c r="D587" i="8"/>
  <c r="E587" i="8"/>
  <c r="A588" i="8"/>
  <c r="B588" i="8"/>
  <c r="C588" i="8"/>
  <c r="D588" i="8"/>
  <c r="E588" i="8"/>
  <c r="A589" i="8"/>
  <c r="B589" i="8"/>
  <c r="C589" i="8"/>
  <c r="D589" i="8"/>
  <c r="E589" i="8"/>
  <c r="A590" i="8"/>
  <c r="B590" i="8"/>
  <c r="C590" i="8"/>
  <c r="D590" i="8"/>
  <c r="E590" i="8"/>
  <c r="A591" i="8"/>
  <c r="B591" i="8"/>
  <c r="C591" i="8"/>
  <c r="D591" i="8"/>
  <c r="E591" i="8"/>
  <c r="A592" i="8"/>
  <c r="B592" i="8"/>
  <c r="C592" i="8"/>
  <c r="D592" i="8"/>
  <c r="E592" i="8"/>
  <c r="A593" i="8"/>
  <c r="B593" i="8"/>
  <c r="C593" i="8"/>
  <c r="D593" i="8"/>
  <c r="E593" i="8"/>
  <c r="A594" i="8"/>
  <c r="B594" i="8"/>
  <c r="C594" i="8"/>
  <c r="D594" i="8"/>
  <c r="E594" i="8"/>
  <c r="A595" i="8"/>
  <c r="B595" i="8"/>
  <c r="C595" i="8"/>
  <c r="D595" i="8"/>
  <c r="E595" i="8"/>
  <c r="A596" i="8"/>
  <c r="B596" i="8"/>
  <c r="C596" i="8"/>
  <c r="D596" i="8"/>
  <c r="E596" i="8"/>
  <c r="A597" i="8"/>
  <c r="B597" i="8"/>
  <c r="C597" i="8"/>
  <c r="D597" i="8"/>
  <c r="E597" i="8"/>
  <c r="A598" i="8"/>
  <c r="B598" i="8"/>
  <c r="C598" i="8"/>
  <c r="D598" i="8"/>
  <c r="E598" i="8"/>
  <c r="A599" i="8"/>
  <c r="B599" i="8"/>
  <c r="C599" i="8"/>
  <c r="D599" i="8"/>
  <c r="E599" i="8"/>
  <c r="A600" i="8"/>
  <c r="B600" i="8"/>
  <c r="C600" i="8"/>
  <c r="D600" i="8"/>
  <c r="E600" i="8"/>
  <c r="A601" i="8"/>
  <c r="B601" i="8"/>
  <c r="C601" i="8"/>
  <c r="D601" i="8"/>
  <c r="E601" i="8"/>
  <c r="A602" i="8"/>
  <c r="B602" i="8"/>
  <c r="C602" i="8"/>
  <c r="D602" i="8"/>
  <c r="E602" i="8"/>
  <c r="A603" i="8"/>
  <c r="B603" i="8"/>
  <c r="C603" i="8"/>
  <c r="D603" i="8"/>
  <c r="E603" i="8"/>
  <c r="A604" i="8"/>
  <c r="B604" i="8"/>
  <c r="C604" i="8"/>
  <c r="D604" i="8"/>
  <c r="E604" i="8"/>
  <c r="A605" i="8"/>
  <c r="B605" i="8"/>
  <c r="C605" i="8"/>
  <c r="D605" i="8"/>
  <c r="E605" i="8"/>
  <c r="A606" i="8"/>
  <c r="B606" i="8"/>
  <c r="C606" i="8"/>
  <c r="D606" i="8"/>
  <c r="E606" i="8"/>
  <c r="A607" i="8"/>
  <c r="B607" i="8"/>
  <c r="C607" i="8"/>
  <c r="D607" i="8"/>
  <c r="E607" i="8"/>
  <c r="A608" i="8"/>
  <c r="B608" i="8"/>
  <c r="C608" i="8"/>
  <c r="D608" i="8"/>
  <c r="E608" i="8"/>
  <c r="A609" i="8"/>
  <c r="B609" i="8"/>
  <c r="C609" i="8"/>
  <c r="D609" i="8"/>
  <c r="E609" i="8"/>
  <c r="A610" i="8"/>
  <c r="B610" i="8"/>
  <c r="C610" i="8"/>
  <c r="D610" i="8"/>
  <c r="E610" i="8"/>
  <c r="A611" i="8"/>
  <c r="B611" i="8"/>
  <c r="C611" i="8"/>
  <c r="D611" i="8"/>
  <c r="E611" i="8"/>
  <c r="A612" i="8"/>
  <c r="B612" i="8"/>
  <c r="C612" i="8"/>
  <c r="D612" i="8"/>
  <c r="E612" i="8"/>
  <c r="A613" i="8"/>
  <c r="B613" i="8"/>
  <c r="C613" i="8"/>
  <c r="D613" i="8"/>
  <c r="E613" i="8"/>
  <c r="A614" i="8"/>
  <c r="B614" i="8"/>
  <c r="C614" i="8"/>
  <c r="D614" i="8"/>
  <c r="E614" i="8"/>
  <c r="A615" i="8"/>
  <c r="B615" i="8"/>
  <c r="C615" i="8"/>
  <c r="D615" i="8"/>
  <c r="E615" i="8"/>
  <c r="A616" i="8"/>
  <c r="B616" i="8"/>
  <c r="C616" i="8"/>
  <c r="D616" i="8"/>
  <c r="E616" i="8"/>
  <c r="A617" i="8"/>
  <c r="B617" i="8"/>
  <c r="C617" i="8"/>
  <c r="D617" i="8"/>
  <c r="E617" i="8"/>
  <c r="A618" i="8"/>
  <c r="B618" i="8"/>
  <c r="C618" i="8"/>
  <c r="D618" i="8"/>
  <c r="E618" i="8"/>
  <c r="A619" i="8"/>
  <c r="B619" i="8"/>
  <c r="C619" i="8"/>
  <c r="D619" i="8"/>
  <c r="E619" i="8"/>
  <c r="A620" i="8"/>
  <c r="B620" i="8"/>
  <c r="C620" i="8"/>
  <c r="D620" i="8"/>
  <c r="E620" i="8"/>
  <c r="A621" i="8"/>
  <c r="B621" i="8"/>
  <c r="C621" i="8"/>
  <c r="D621" i="8"/>
  <c r="E621" i="8"/>
  <c r="A622" i="8"/>
  <c r="B622" i="8"/>
  <c r="C622" i="8"/>
  <c r="D622" i="8"/>
  <c r="E622" i="8"/>
  <c r="A623" i="8"/>
  <c r="B623" i="8"/>
  <c r="C623" i="8"/>
  <c r="D623" i="8"/>
  <c r="E623" i="8"/>
  <c r="AS8" i="1"/>
  <c r="AT8" i="1"/>
  <c r="AU8" i="1"/>
  <c r="AV8" i="1"/>
  <c r="AW8" i="1"/>
  <c r="AS9" i="1"/>
  <c r="AT9" i="1"/>
  <c r="AU9" i="1"/>
  <c r="AV9" i="1"/>
  <c r="AW9" i="1"/>
  <c r="AS10" i="1"/>
  <c r="AT10" i="1"/>
  <c r="AU10" i="1"/>
  <c r="AV10" i="1"/>
  <c r="AW10" i="1"/>
  <c r="AS11" i="1"/>
  <c r="AT11" i="1"/>
  <c r="AU11" i="1"/>
  <c r="AV11" i="1"/>
  <c r="AW11" i="1"/>
  <c r="AS12" i="1"/>
  <c r="AT12" i="1"/>
  <c r="AU12" i="1"/>
  <c r="AV12" i="1"/>
  <c r="AW12" i="1"/>
  <c r="AS13" i="1"/>
  <c r="AT13" i="1"/>
  <c r="AU13" i="1"/>
  <c r="AV13" i="1"/>
  <c r="AW13" i="1"/>
  <c r="AS14" i="1"/>
  <c r="AT14" i="1"/>
  <c r="AU14" i="1"/>
  <c r="AV14" i="1"/>
  <c r="AW14" i="1"/>
  <c r="AS15" i="1"/>
  <c r="AT15" i="1"/>
  <c r="AU15" i="1"/>
  <c r="AV15" i="1"/>
  <c r="AW15" i="1"/>
  <c r="AS16" i="1"/>
  <c r="AT16" i="1"/>
  <c r="AU16" i="1"/>
  <c r="AV16" i="1"/>
  <c r="AW16" i="1"/>
  <c r="AS17" i="1"/>
  <c r="AT17" i="1"/>
  <c r="AU17" i="1"/>
  <c r="AV17" i="1"/>
  <c r="AW17" i="1"/>
  <c r="AS18" i="1"/>
  <c r="AT18" i="1"/>
  <c r="AU18" i="1"/>
  <c r="AV18" i="1"/>
  <c r="AW18" i="1"/>
  <c r="AS19" i="1"/>
  <c r="AT19" i="1"/>
  <c r="AU19" i="1"/>
  <c r="AV19" i="1"/>
  <c r="AW19" i="1"/>
  <c r="AS20" i="1"/>
  <c r="AT20" i="1"/>
  <c r="AU20" i="1"/>
  <c r="AV20" i="1"/>
  <c r="AW20" i="1"/>
  <c r="AS21" i="1"/>
  <c r="AT21" i="1"/>
  <c r="AU21" i="1"/>
  <c r="AV21" i="1"/>
  <c r="AW21" i="1"/>
  <c r="AS22" i="1"/>
  <c r="AT22" i="1"/>
  <c r="AU22" i="1"/>
  <c r="AV22" i="1"/>
  <c r="AW22" i="1"/>
  <c r="AS23" i="1"/>
  <c r="AT23" i="1"/>
  <c r="AU23" i="1"/>
  <c r="AV23" i="1"/>
  <c r="AW23" i="1"/>
  <c r="AS24" i="1"/>
  <c r="AT24" i="1"/>
  <c r="AU24" i="1"/>
  <c r="AV24" i="1"/>
  <c r="AW24" i="1"/>
  <c r="AS25" i="1"/>
  <c r="AT25" i="1"/>
  <c r="AU25" i="1"/>
  <c r="AV25" i="1"/>
  <c r="AW25" i="1"/>
  <c r="AS26" i="1"/>
  <c r="AT26" i="1"/>
  <c r="AU26" i="1"/>
  <c r="AV26" i="1"/>
  <c r="AW26" i="1"/>
  <c r="AS27" i="1"/>
  <c r="AT27" i="1"/>
  <c r="AU27" i="1"/>
  <c r="AV27" i="1"/>
  <c r="AW27" i="1"/>
  <c r="AS28" i="1"/>
  <c r="AT28" i="1"/>
  <c r="AU28" i="1"/>
  <c r="AV28" i="1"/>
  <c r="AW28" i="1"/>
  <c r="AS29" i="1"/>
  <c r="AT29" i="1"/>
  <c r="AU29" i="1"/>
  <c r="AV29" i="1"/>
  <c r="AW29" i="1"/>
  <c r="AS30" i="1"/>
  <c r="AT30" i="1"/>
  <c r="AU30" i="1"/>
  <c r="AV30" i="1"/>
  <c r="AW30" i="1"/>
  <c r="AS31" i="1"/>
  <c r="AT31" i="1"/>
  <c r="AU31" i="1"/>
  <c r="AV31" i="1"/>
  <c r="AW31" i="1"/>
  <c r="AS32" i="1"/>
  <c r="AT32" i="1"/>
  <c r="AU32" i="1"/>
  <c r="AV32" i="1"/>
  <c r="AW32" i="1"/>
  <c r="AS33" i="1"/>
  <c r="AT33" i="1"/>
  <c r="AU33" i="1"/>
  <c r="AV33" i="1"/>
  <c r="AW33" i="1"/>
  <c r="AS34" i="1"/>
  <c r="AT34" i="1"/>
  <c r="AU34" i="1"/>
  <c r="AV34" i="1"/>
  <c r="AW34" i="1"/>
  <c r="AS35" i="1"/>
  <c r="AT35" i="1"/>
  <c r="AU35" i="1"/>
  <c r="AV35" i="1"/>
  <c r="AW35" i="1"/>
  <c r="AS36" i="1"/>
  <c r="AT36" i="1"/>
  <c r="AU36" i="1"/>
  <c r="AV36" i="1"/>
  <c r="AW36" i="1"/>
  <c r="AS37" i="1"/>
  <c r="AT37" i="1"/>
  <c r="AU37" i="1"/>
  <c r="AV37" i="1"/>
  <c r="AW37" i="1"/>
  <c r="AS38" i="1"/>
  <c r="AT38" i="1"/>
  <c r="AU38" i="1"/>
  <c r="AV38" i="1"/>
  <c r="AW38" i="1"/>
  <c r="AS39" i="1"/>
  <c r="AT39" i="1"/>
  <c r="AU39" i="1"/>
  <c r="AV39" i="1"/>
  <c r="AW39" i="1"/>
  <c r="AS40" i="1"/>
  <c r="AT40" i="1"/>
  <c r="AU40" i="1"/>
  <c r="AV40" i="1"/>
  <c r="AW40" i="1"/>
  <c r="AS41" i="1"/>
  <c r="AT41" i="1"/>
  <c r="AU41" i="1"/>
  <c r="AV41" i="1"/>
  <c r="AW41" i="1"/>
  <c r="AS42" i="1"/>
  <c r="AT42" i="1"/>
  <c r="AU42" i="1"/>
  <c r="AV42" i="1"/>
  <c r="AW42" i="1"/>
  <c r="AS43" i="1"/>
  <c r="AT43" i="1"/>
  <c r="AU43" i="1"/>
  <c r="AV43" i="1"/>
  <c r="AW43" i="1"/>
  <c r="AS44" i="1"/>
  <c r="AT44" i="1"/>
  <c r="AU44" i="1"/>
  <c r="AV44" i="1"/>
  <c r="AW44" i="1"/>
  <c r="AS45" i="1"/>
  <c r="AT45" i="1"/>
  <c r="AU45" i="1"/>
  <c r="AV45" i="1"/>
  <c r="AW45" i="1"/>
  <c r="AS46" i="1"/>
  <c r="AT46" i="1"/>
  <c r="AU46" i="1"/>
  <c r="AV46" i="1"/>
  <c r="AW46" i="1"/>
  <c r="AS47" i="1"/>
  <c r="AT47" i="1"/>
  <c r="AU47" i="1"/>
  <c r="AV47" i="1"/>
  <c r="AW47" i="1"/>
  <c r="AS48" i="1"/>
  <c r="AT48" i="1"/>
  <c r="AU48" i="1"/>
  <c r="AV48" i="1"/>
  <c r="AW48" i="1"/>
  <c r="AS49" i="1"/>
  <c r="AT49" i="1"/>
  <c r="AU49" i="1"/>
  <c r="AV49" i="1"/>
  <c r="AW49" i="1"/>
  <c r="AS50" i="1"/>
  <c r="AT50" i="1"/>
  <c r="AU50" i="1"/>
  <c r="AV50" i="1"/>
  <c r="AW50" i="1"/>
  <c r="AS51" i="1"/>
  <c r="AT51" i="1"/>
  <c r="AU51" i="1"/>
  <c r="AV51" i="1"/>
  <c r="AW51" i="1"/>
  <c r="AS52" i="1"/>
  <c r="AT52" i="1"/>
  <c r="AU52" i="1"/>
  <c r="AV52" i="1"/>
  <c r="AW52" i="1"/>
  <c r="AS53" i="1"/>
  <c r="AT53" i="1"/>
  <c r="AU53" i="1"/>
  <c r="AV53" i="1"/>
  <c r="AW53" i="1"/>
  <c r="AS54" i="1"/>
  <c r="AT54" i="1"/>
  <c r="AU54" i="1"/>
  <c r="AV54" i="1"/>
  <c r="AW54" i="1"/>
  <c r="AS55" i="1"/>
  <c r="AT55" i="1"/>
  <c r="AU55" i="1"/>
  <c r="AV55" i="1"/>
  <c r="AW55" i="1"/>
  <c r="AS56" i="1"/>
  <c r="AT56" i="1"/>
  <c r="AU56" i="1"/>
  <c r="AV56" i="1"/>
  <c r="AW56" i="1"/>
  <c r="AS57" i="1"/>
  <c r="AT57" i="1"/>
  <c r="AU57" i="1"/>
  <c r="AV57" i="1"/>
  <c r="AW57" i="1"/>
  <c r="AS58" i="1"/>
  <c r="AT58" i="1"/>
  <c r="AU58" i="1"/>
  <c r="AV58" i="1"/>
  <c r="AW58" i="1"/>
  <c r="AS59" i="1"/>
  <c r="AT59" i="1"/>
  <c r="AU59" i="1"/>
  <c r="AV59" i="1"/>
  <c r="AW59" i="1"/>
  <c r="AS60" i="1"/>
  <c r="AT60" i="1"/>
  <c r="AU60" i="1"/>
  <c r="AV60" i="1"/>
  <c r="AW60" i="1"/>
  <c r="AS61" i="1"/>
  <c r="AT61" i="1"/>
  <c r="AU61" i="1"/>
  <c r="AV61" i="1"/>
  <c r="AW61" i="1"/>
  <c r="AS62" i="1"/>
  <c r="AT62" i="1"/>
  <c r="AU62" i="1"/>
  <c r="AV62" i="1"/>
  <c r="AW62" i="1"/>
  <c r="AS63" i="1"/>
  <c r="AT63" i="1"/>
  <c r="AU63" i="1"/>
  <c r="AV63" i="1"/>
  <c r="AW63" i="1"/>
  <c r="AS64" i="1"/>
  <c r="AT64" i="1"/>
  <c r="AU64" i="1"/>
  <c r="AV64" i="1"/>
  <c r="AW64" i="1"/>
  <c r="AS65" i="1"/>
  <c r="AT65" i="1"/>
  <c r="AU65" i="1"/>
  <c r="AV65" i="1"/>
  <c r="AW65" i="1"/>
  <c r="AS66" i="1"/>
  <c r="AT66" i="1"/>
  <c r="AU66" i="1"/>
  <c r="AV66" i="1"/>
  <c r="AW66" i="1"/>
  <c r="AS67" i="1"/>
  <c r="AT67" i="1"/>
  <c r="AU67" i="1"/>
  <c r="AV67" i="1"/>
  <c r="AW67" i="1"/>
  <c r="AS68" i="1"/>
  <c r="AT68" i="1"/>
  <c r="AU68" i="1"/>
  <c r="AV68" i="1"/>
  <c r="AW68" i="1"/>
  <c r="AS69" i="1"/>
  <c r="AT69" i="1"/>
  <c r="AU69" i="1"/>
  <c r="AV69" i="1"/>
  <c r="AW69" i="1"/>
  <c r="AS70" i="1"/>
  <c r="AT70" i="1"/>
  <c r="AU70" i="1"/>
  <c r="AV70" i="1"/>
  <c r="AW70" i="1"/>
  <c r="AS71" i="1"/>
  <c r="AT71" i="1"/>
  <c r="AU71" i="1"/>
  <c r="AV71" i="1"/>
  <c r="AW71" i="1"/>
  <c r="AS72" i="1"/>
  <c r="AT72" i="1"/>
  <c r="AU72" i="1"/>
  <c r="AV72" i="1"/>
  <c r="AW72" i="1"/>
  <c r="AS73" i="1"/>
  <c r="AT73" i="1"/>
  <c r="AU73" i="1"/>
  <c r="AV73" i="1"/>
  <c r="AW73" i="1"/>
  <c r="AS74" i="1"/>
  <c r="AT74" i="1"/>
  <c r="AU74" i="1"/>
  <c r="AV74" i="1"/>
  <c r="AW74" i="1"/>
  <c r="AS75" i="1"/>
  <c r="AT75" i="1"/>
  <c r="AU75" i="1"/>
  <c r="AV75" i="1"/>
  <c r="AW75" i="1"/>
  <c r="AS76" i="1"/>
  <c r="AT76" i="1"/>
  <c r="AU76" i="1"/>
  <c r="AV76" i="1"/>
  <c r="AW76" i="1"/>
  <c r="AS77" i="1"/>
  <c r="AT77" i="1"/>
  <c r="AU77" i="1"/>
  <c r="AV77" i="1"/>
  <c r="AW77" i="1"/>
  <c r="AS78" i="1"/>
  <c r="AT78" i="1"/>
  <c r="AU78" i="1"/>
  <c r="AV78" i="1"/>
  <c r="AW78" i="1"/>
  <c r="AS79" i="1"/>
  <c r="AT79" i="1"/>
  <c r="AU79" i="1"/>
  <c r="AV79" i="1"/>
  <c r="AW79" i="1"/>
  <c r="AS80" i="1"/>
  <c r="AT80" i="1"/>
  <c r="AU80" i="1"/>
  <c r="AV80" i="1"/>
  <c r="AW80" i="1"/>
  <c r="AS81" i="1"/>
  <c r="AT81" i="1"/>
  <c r="AU81" i="1"/>
  <c r="AV81" i="1"/>
  <c r="AW81" i="1"/>
  <c r="AS82" i="1"/>
  <c r="AT82" i="1"/>
  <c r="AU82" i="1"/>
  <c r="AV82" i="1"/>
  <c r="AW82" i="1"/>
  <c r="AS83" i="1"/>
  <c r="AT83" i="1"/>
  <c r="AU83" i="1"/>
  <c r="AV83" i="1"/>
  <c r="AW83" i="1"/>
  <c r="AS84" i="1"/>
  <c r="AT84" i="1"/>
  <c r="AU84" i="1"/>
  <c r="AV84" i="1"/>
  <c r="AW84" i="1"/>
  <c r="AS85" i="1"/>
  <c r="AT85" i="1"/>
  <c r="AU85" i="1"/>
  <c r="AV85" i="1"/>
  <c r="AW85" i="1"/>
  <c r="AS86" i="1"/>
  <c r="AT86" i="1"/>
  <c r="AU86" i="1"/>
  <c r="AV86" i="1"/>
  <c r="AW86" i="1"/>
  <c r="AS87" i="1"/>
  <c r="AT87" i="1"/>
  <c r="AU87" i="1"/>
  <c r="AV87" i="1"/>
  <c r="AW87" i="1"/>
  <c r="AS88" i="1"/>
  <c r="AT88" i="1"/>
  <c r="AU88" i="1"/>
  <c r="AV88" i="1"/>
  <c r="AW88" i="1"/>
  <c r="AS89" i="1"/>
  <c r="AT89" i="1"/>
  <c r="AU89" i="1"/>
  <c r="AV89" i="1"/>
  <c r="AW89" i="1"/>
  <c r="AS90" i="1"/>
  <c r="AT90" i="1"/>
  <c r="AU90" i="1"/>
  <c r="AV90" i="1"/>
  <c r="AW90" i="1"/>
  <c r="AS91" i="1"/>
  <c r="AT91" i="1"/>
  <c r="AU91" i="1"/>
  <c r="AV91" i="1"/>
  <c r="AW91" i="1"/>
  <c r="AS92" i="1"/>
  <c r="AT92" i="1"/>
  <c r="AU92" i="1"/>
  <c r="AV92" i="1"/>
  <c r="AW92" i="1"/>
  <c r="AS93" i="1"/>
  <c r="AT93" i="1"/>
  <c r="AU93" i="1"/>
  <c r="AV93" i="1"/>
  <c r="AW93" i="1"/>
  <c r="AS94" i="1"/>
  <c r="AT94" i="1"/>
  <c r="AU94" i="1"/>
  <c r="AV94" i="1"/>
  <c r="AW94" i="1"/>
  <c r="AS95" i="1"/>
  <c r="AT95" i="1"/>
  <c r="AU95" i="1"/>
  <c r="AV95" i="1"/>
  <c r="AW95" i="1"/>
  <c r="AS96" i="1"/>
  <c r="AT96" i="1"/>
  <c r="AU96" i="1"/>
  <c r="AV96" i="1"/>
  <c r="AW96" i="1"/>
  <c r="AS97" i="1"/>
  <c r="AT97" i="1"/>
  <c r="AU97" i="1"/>
  <c r="AV97" i="1"/>
  <c r="AW97" i="1"/>
  <c r="AS98" i="1"/>
  <c r="AT98" i="1"/>
  <c r="AU98" i="1"/>
  <c r="AV98" i="1"/>
  <c r="AW98" i="1"/>
  <c r="AS99" i="1"/>
  <c r="AT99" i="1"/>
  <c r="AU99" i="1"/>
  <c r="AV99" i="1"/>
  <c r="AW99" i="1"/>
  <c r="AS100" i="1"/>
  <c r="AT100" i="1"/>
  <c r="AU100" i="1"/>
  <c r="AV100" i="1"/>
  <c r="AW100" i="1"/>
  <c r="AS101" i="1"/>
  <c r="AT101" i="1"/>
  <c r="AU101" i="1"/>
  <c r="AV101" i="1"/>
  <c r="AW101" i="1"/>
  <c r="AS102" i="1"/>
  <c r="AT102" i="1"/>
  <c r="AU102" i="1"/>
  <c r="AV102" i="1"/>
  <c r="AW102" i="1"/>
  <c r="AS103" i="1"/>
  <c r="AT103" i="1"/>
  <c r="AU103" i="1"/>
  <c r="AV103" i="1"/>
  <c r="AW103" i="1"/>
  <c r="AS104" i="1"/>
  <c r="AT104" i="1"/>
  <c r="AU104" i="1"/>
  <c r="AV104" i="1"/>
  <c r="AW104" i="1"/>
  <c r="AS105" i="1"/>
  <c r="AT105" i="1"/>
  <c r="AU105" i="1"/>
  <c r="AV105" i="1"/>
  <c r="AW105" i="1"/>
  <c r="AS106" i="1"/>
  <c r="AT106" i="1"/>
  <c r="AU106" i="1"/>
  <c r="AV106" i="1"/>
  <c r="AW106" i="1"/>
  <c r="AS107" i="1"/>
  <c r="AT107" i="1"/>
  <c r="AU107" i="1"/>
  <c r="AV107" i="1"/>
  <c r="AW107" i="1"/>
  <c r="AS108" i="1"/>
  <c r="AT108" i="1"/>
  <c r="AU108" i="1"/>
  <c r="AV108" i="1"/>
  <c r="AW108" i="1"/>
  <c r="AS109" i="1"/>
  <c r="AT109" i="1"/>
  <c r="AU109" i="1"/>
  <c r="AV109" i="1"/>
  <c r="AW109" i="1"/>
  <c r="AS110" i="1"/>
  <c r="AT110" i="1"/>
  <c r="AU110" i="1"/>
  <c r="AV110" i="1"/>
  <c r="AW110" i="1"/>
  <c r="AS111" i="1"/>
  <c r="AT111" i="1"/>
  <c r="AU111" i="1"/>
  <c r="AV111" i="1"/>
  <c r="AW111" i="1"/>
  <c r="AS112" i="1"/>
  <c r="AT112" i="1"/>
  <c r="AU112" i="1"/>
  <c r="AV112" i="1"/>
  <c r="AW112" i="1"/>
  <c r="AS113" i="1"/>
  <c r="AT113" i="1"/>
  <c r="AU113" i="1"/>
  <c r="AV113" i="1"/>
  <c r="AW113" i="1"/>
  <c r="AS114" i="1"/>
  <c r="AT114" i="1"/>
  <c r="AU114" i="1"/>
  <c r="AV114" i="1"/>
  <c r="AW114" i="1"/>
  <c r="AS115" i="1"/>
  <c r="AT115" i="1"/>
  <c r="AU115" i="1"/>
  <c r="AV115" i="1"/>
  <c r="AW115" i="1"/>
  <c r="AS116" i="1"/>
  <c r="AT116" i="1"/>
  <c r="AU116" i="1"/>
  <c r="AV116" i="1"/>
  <c r="AW116" i="1"/>
  <c r="AS117" i="1"/>
  <c r="AT117" i="1"/>
  <c r="AU117" i="1"/>
  <c r="AV117" i="1"/>
  <c r="AW117" i="1"/>
  <c r="AS118" i="1"/>
  <c r="AT118" i="1"/>
  <c r="AU118" i="1"/>
  <c r="AV118" i="1"/>
  <c r="AW118" i="1"/>
  <c r="AS119" i="1"/>
  <c r="AT119" i="1"/>
  <c r="AU119" i="1"/>
  <c r="AV119" i="1"/>
  <c r="AW119" i="1"/>
  <c r="AS120" i="1"/>
  <c r="AT120" i="1"/>
  <c r="AU120" i="1"/>
  <c r="AV120" i="1"/>
  <c r="AW120" i="1"/>
  <c r="AS121" i="1"/>
  <c r="AT121" i="1"/>
  <c r="AU121" i="1"/>
  <c r="AV121" i="1"/>
  <c r="AW121" i="1"/>
  <c r="AS122" i="1"/>
  <c r="AT122" i="1"/>
  <c r="AU122" i="1"/>
  <c r="AV122" i="1"/>
  <c r="AW122" i="1"/>
  <c r="AS123" i="1"/>
  <c r="AT123" i="1"/>
  <c r="AU123" i="1"/>
  <c r="AV123" i="1"/>
  <c r="AW123" i="1"/>
  <c r="AS124" i="1"/>
  <c r="AT124" i="1"/>
  <c r="AU124" i="1"/>
  <c r="AV124" i="1"/>
  <c r="AW124" i="1"/>
  <c r="AS125" i="1"/>
  <c r="AT125" i="1"/>
  <c r="AU125" i="1"/>
  <c r="AV125" i="1"/>
  <c r="AW125" i="1"/>
  <c r="AS126" i="1"/>
  <c r="AT126" i="1"/>
  <c r="AU126" i="1"/>
  <c r="AV126" i="1"/>
  <c r="AW126" i="1"/>
  <c r="AS127" i="1"/>
  <c r="AT127" i="1"/>
  <c r="AU127" i="1"/>
  <c r="AV127" i="1"/>
  <c r="AW127" i="1"/>
  <c r="AS128" i="1"/>
  <c r="AT128" i="1"/>
  <c r="AU128" i="1"/>
  <c r="AV128" i="1"/>
  <c r="AW128" i="1"/>
  <c r="AS129" i="1"/>
  <c r="AT129" i="1"/>
  <c r="AU129" i="1"/>
  <c r="AV129" i="1"/>
  <c r="AW129" i="1"/>
  <c r="AS130" i="1"/>
  <c r="AT130" i="1"/>
  <c r="AU130" i="1"/>
  <c r="AV130" i="1"/>
  <c r="AW130" i="1"/>
  <c r="AS131" i="1"/>
  <c r="AT131" i="1"/>
  <c r="AU131" i="1"/>
  <c r="AV131" i="1"/>
  <c r="AW131" i="1"/>
  <c r="AS132" i="1"/>
  <c r="AT132" i="1"/>
  <c r="AU132" i="1"/>
  <c r="AV132" i="1"/>
  <c r="AW132" i="1"/>
  <c r="AS133" i="1"/>
  <c r="AT133" i="1"/>
  <c r="AU133" i="1"/>
  <c r="AV133" i="1"/>
  <c r="AW133" i="1"/>
  <c r="AS134" i="1"/>
  <c r="AT134" i="1"/>
  <c r="AU134" i="1"/>
  <c r="AV134" i="1"/>
  <c r="AW134" i="1"/>
  <c r="AS135" i="1"/>
  <c r="AT135" i="1"/>
  <c r="AU135" i="1"/>
  <c r="AV135" i="1"/>
  <c r="AW135" i="1"/>
  <c r="AS136" i="1"/>
  <c r="AT136" i="1"/>
  <c r="AU136" i="1"/>
  <c r="AV136" i="1"/>
  <c r="AW136" i="1"/>
  <c r="AS137" i="1"/>
  <c r="AT137" i="1"/>
  <c r="AU137" i="1"/>
  <c r="AV137" i="1"/>
  <c r="AW137" i="1"/>
  <c r="AS138" i="1"/>
  <c r="AT138" i="1"/>
  <c r="AU138" i="1"/>
  <c r="AV138" i="1"/>
  <c r="AW138" i="1"/>
  <c r="AS139" i="1"/>
  <c r="AT139" i="1"/>
  <c r="AU139" i="1"/>
  <c r="AV139" i="1"/>
  <c r="AW139" i="1"/>
  <c r="AS140" i="1"/>
  <c r="AT140" i="1"/>
  <c r="AU140" i="1"/>
  <c r="AV140" i="1"/>
  <c r="AW140" i="1"/>
  <c r="AS141" i="1"/>
  <c r="AT141" i="1"/>
  <c r="AU141" i="1"/>
  <c r="AV141" i="1"/>
  <c r="AW141" i="1"/>
  <c r="AS142" i="1"/>
  <c r="AT142" i="1"/>
  <c r="AU142" i="1"/>
  <c r="AV142" i="1"/>
  <c r="AW142" i="1"/>
  <c r="AS143" i="1"/>
  <c r="AT143" i="1"/>
  <c r="AU143" i="1"/>
  <c r="AV143" i="1"/>
  <c r="AW143" i="1"/>
  <c r="AS144" i="1"/>
  <c r="AT144" i="1"/>
  <c r="AU144" i="1"/>
  <c r="AV144" i="1"/>
  <c r="AW144" i="1"/>
  <c r="AS145" i="1"/>
  <c r="AT145" i="1"/>
  <c r="AU145" i="1"/>
  <c r="AV145" i="1"/>
  <c r="AW145" i="1"/>
  <c r="AS146" i="1"/>
  <c r="AT146" i="1"/>
  <c r="AU146" i="1"/>
  <c r="AV146" i="1"/>
  <c r="AW146" i="1"/>
  <c r="AS147" i="1"/>
  <c r="AT147" i="1"/>
  <c r="AU147" i="1"/>
  <c r="AV147" i="1"/>
  <c r="AW147" i="1"/>
  <c r="AS148" i="1"/>
  <c r="AT148" i="1"/>
  <c r="AU148" i="1"/>
  <c r="AV148" i="1"/>
  <c r="AW148" i="1"/>
  <c r="AS149" i="1"/>
  <c r="AT149" i="1"/>
  <c r="AU149" i="1"/>
  <c r="AV149" i="1"/>
  <c r="AW149" i="1"/>
  <c r="AS150" i="1"/>
  <c r="AT150" i="1"/>
  <c r="AU150" i="1"/>
  <c r="AV150" i="1"/>
  <c r="AW150" i="1"/>
  <c r="AS151" i="1"/>
  <c r="AT151" i="1"/>
  <c r="AU151" i="1"/>
  <c r="AV151" i="1"/>
  <c r="AW151" i="1"/>
  <c r="AS152" i="1"/>
  <c r="AT152" i="1"/>
  <c r="AU152" i="1"/>
  <c r="AV152" i="1"/>
  <c r="AW152" i="1"/>
  <c r="AS153" i="1"/>
  <c r="AT153" i="1"/>
  <c r="AU153" i="1"/>
  <c r="AV153" i="1"/>
  <c r="AW153" i="1"/>
  <c r="AS154" i="1"/>
  <c r="AT154" i="1"/>
  <c r="AU154" i="1"/>
  <c r="AV154" i="1"/>
  <c r="AW154" i="1"/>
  <c r="AS155" i="1"/>
  <c r="AT155" i="1"/>
  <c r="AU155" i="1"/>
  <c r="AV155" i="1"/>
  <c r="AW155" i="1"/>
  <c r="AS156" i="1"/>
  <c r="AT156" i="1"/>
  <c r="AU156" i="1"/>
  <c r="AV156" i="1"/>
  <c r="AW156" i="1"/>
  <c r="AS157" i="1"/>
  <c r="AT157" i="1"/>
  <c r="AU157" i="1"/>
  <c r="AV157" i="1"/>
  <c r="AW157" i="1"/>
  <c r="AS158" i="1"/>
  <c r="AT158" i="1"/>
  <c r="AU158" i="1"/>
  <c r="AV158" i="1"/>
  <c r="AW158" i="1"/>
  <c r="AS159" i="1"/>
  <c r="AT159" i="1"/>
  <c r="AU159" i="1"/>
  <c r="AV159" i="1"/>
  <c r="AW159" i="1"/>
  <c r="AS160" i="1"/>
  <c r="AT160" i="1"/>
  <c r="AU160" i="1"/>
  <c r="AV160" i="1"/>
  <c r="AW160" i="1"/>
  <c r="AS161" i="1"/>
  <c r="AT161" i="1"/>
  <c r="AU161" i="1"/>
  <c r="AV161" i="1"/>
  <c r="AW161" i="1"/>
  <c r="AS162" i="1"/>
  <c r="AT162" i="1"/>
  <c r="AU162" i="1"/>
  <c r="AV162" i="1"/>
  <c r="AW162" i="1"/>
  <c r="AS163" i="1"/>
  <c r="AT163" i="1"/>
  <c r="AU163" i="1"/>
  <c r="AV163" i="1"/>
  <c r="AW163" i="1"/>
  <c r="AS164" i="1"/>
  <c r="AT164" i="1"/>
  <c r="AU164" i="1"/>
  <c r="AV164" i="1"/>
  <c r="AW164" i="1"/>
  <c r="AS165" i="1"/>
  <c r="AT165" i="1"/>
  <c r="AU165" i="1"/>
  <c r="AV165" i="1"/>
  <c r="AW165" i="1"/>
  <c r="AS166" i="1"/>
  <c r="AT166" i="1"/>
  <c r="AU166" i="1"/>
  <c r="AV166" i="1"/>
  <c r="AW166" i="1"/>
  <c r="AS167" i="1"/>
  <c r="AT167" i="1"/>
  <c r="AU167" i="1"/>
  <c r="AV167" i="1"/>
  <c r="AW167" i="1"/>
  <c r="AS168" i="1"/>
  <c r="AT168" i="1"/>
  <c r="AU168" i="1"/>
  <c r="AV168" i="1"/>
  <c r="AW168" i="1"/>
  <c r="AS169" i="1"/>
  <c r="AT169" i="1"/>
  <c r="AU169" i="1"/>
  <c r="AV169" i="1"/>
  <c r="AW169" i="1"/>
  <c r="AS170" i="1"/>
  <c r="AT170" i="1"/>
  <c r="AU170" i="1"/>
  <c r="AV170" i="1"/>
  <c r="AW170" i="1"/>
  <c r="AS171" i="1"/>
  <c r="AT171" i="1"/>
  <c r="AU171" i="1"/>
  <c r="AV171" i="1"/>
  <c r="AW171" i="1"/>
  <c r="AS172" i="1"/>
  <c r="AT172" i="1"/>
  <c r="AU172" i="1"/>
  <c r="AV172" i="1"/>
  <c r="AW172" i="1"/>
  <c r="AS173" i="1"/>
  <c r="AT173" i="1"/>
  <c r="AU173" i="1"/>
  <c r="AV173" i="1"/>
  <c r="AW173" i="1"/>
  <c r="AS174" i="1"/>
  <c r="AT174" i="1"/>
  <c r="AU174" i="1"/>
  <c r="AV174" i="1"/>
  <c r="AW174" i="1"/>
  <c r="AS175" i="1"/>
  <c r="AT175" i="1"/>
  <c r="AU175" i="1"/>
  <c r="AV175" i="1"/>
  <c r="AW175" i="1"/>
  <c r="AS176" i="1"/>
  <c r="AT176" i="1"/>
  <c r="AU176" i="1"/>
  <c r="AV176" i="1"/>
  <c r="AW176" i="1"/>
  <c r="AS177" i="1"/>
  <c r="AT177" i="1"/>
  <c r="AU177" i="1"/>
  <c r="AV177" i="1"/>
  <c r="AW177" i="1"/>
  <c r="AS178" i="1"/>
  <c r="AT178" i="1"/>
  <c r="AU178" i="1"/>
  <c r="AV178" i="1"/>
  <c r="AW178" i="1"/>
  <c r="AS179" i="1"/>
  <c r="AT179" i="1"/>
  <c r="AU179" i="1"/>
  <c r="AV179" i="1"/>
  <c r="AW179" i="1"/>
  <c r="AS180" i="1"/>
  <c r="AT180" i="1"/>
  <c r="AU180" i="1"/>
  <c r="AV180" i="1"/>
  <c r="AW180" i="1"/>
  <c r="AS181" i="1"/>
  <c r="AT181" i="1"/>
  <c r="AU181" i="1"/>
  <c r="AV181" i="1"/>
  <c r="AW181" i="1"/>
  <c r="AS182" i="1"/>
  <c r="AT182" i="1"/>
  <c r="AU182" i="1"/>
  <c r="AV182" i="1"/>
  <c r="AW182" i="1"/>
  <c r="AS183" i="1"/>
  <c r="AT183" i="1"/>
  <c r="AU183" i="1"/>
  <c r="AV183" i="1"/>
  <c r="AW183" i="1"/>
  <c r="AS184" i="1"/>
  <c r="AT184" i="1"/>
  <c r="AU184" i="1"/>
  <c r="AV184" i="1"/>
  <c r="AW184" i="1"/>
  <c r="AS185" i="1"/>
  <c r="AT185" i="1"/>
  <c r="AU185" i="1"/>
  <c r="AV185" i="1"/>
  <c r="AW185" i="1"/>
  <c r="AS186" i="1"/>
  <c r="AT186" i="1"/>
  <c r="AU186" i="1"/>
  <c r="AV186" i="1"/>
  <c r="AW186" i="1"/>
  <c r="AS187" i="1"/>
  <c r="AT187" i="1"/>
  <c r="AU187" i="1"/>
  <c r="AV187" i="1"/>
  <c r="AW187" i="1"/>
  <c r="AS188" i="1"/>
  <c r="AT188" i="1"/>
  <c r="AU188" i="1"/>
  <c r="AV188" i="1"/>
  <c r="AW188" i="1"/>
  <c r="AS189" i="1"/>
  <c r="AT189" i="1"/>
  <c r="AU189" i="1"/>
  <c r="AV189" i="1"/>
  <c r="AW189" i="1"/>
  <c r="AS190" i="1"/>
  <c r="AT190" i="1"/>
  <c r="AU190" i="1"/>
  <c r="AV190" i="1"/>
  <c r="AW190" i="1"/>
  <c r="AS191" i="1"/>
  <c r="AT191" i="1"/>
  <c r="AU191" i="1"/>
  <c r="AV191" i="1"/>
  <c r="AW191" i="1"/>
  <c r="AS192" i="1"/>
  <c r="AT192" i="1"/>
  <c r="AU192" i="1"/>
  <c r="AV192" i="1"/>
  <c r="AW192" i="1"/>
  <c r="AS193" i="1"/>
  <c r="AT193" i="1"/>
  <c r="AU193" i="1"/>
  <c r="AV193" i="1"/>
  <c r="AW193" i="1"/>
  <c r="AS194" i="1"/>
  <c r="AT194" i="1"/>
  <c r="AU194" i="1"/>
  <c r="AV194" i="1"/>
  <c r="AW194" i="1"/>
  <c r="AS195" i="1"/>
  <c r="AT195" i="1"/>
  <c r="AU195" i="1"/>
  <c r="AV195" i="1"/>
  <c r="AW195" i="1"/>
  <c r="AS196" i="1"/>
  <c r="AT196" i="1"/>
  <c r="AU196" i="1"/>
  <c r="AV196" i="1"/>
  <c r="AW196" i="1"/>
  <c r="AS197" i="1"/>
  <c r="AT197" i="1"/>
  <c r="AU197" i="1"/>
  <c r="AV197" i="1"/>
  <c r="AW197" i="1"/>
  <c r="AS198" i="1"/>
  <c r="AT198" i="1"/>
  <c r="AU198" i="1"/>
  <c r="AV198" i="1"/>
  <c r="AW198" i="1"/>
  <c r="AS199" i="1"/>
  <c r="AT199" i="1"/>
  <c r="AU199" i="1"/>
  <c r="AV199" i="1"/>
  <c r="AW199" i="1"/>
  <c r="AS200" i="1"/>
  <c r="AT200" i="1"/>
  <c r="AU200" i="1"/>
  <c r="AV200" i="1"/>
  <c r="AW200" i="1"/>
  <c r="AS201" i="1"/>
  <c r="AT201" i="1"/>
  <c r="AU201" i="1"/>
  <c r="AV201" i="1"/>
  <c r="AW201" i="1"/>
  <c r="AS202" i="1"/>
  <c r="AT202" i="1"/>
  <c r="AU202" i="1"/>
  <c r="AV202" i="1"/>
  <c r="AW202" i="1"/>
  <c r="AS203" i="1"/>
  <c r="AT203" i="1"/>
  <c r="AU203" i="1"/>
  <c r="AV203" i="1"/>
  <c r="AW203" i="1"/>
  <c r="AS204" i="1"/>
  <c r="AT204" i="1"/>
  <c r="AU204" i="1"/>
  <c r="AV204" i="1"/>
  <c r="AW204" i="1"/>
  <c r="AS205" i="1"/>
  <c r="AT205" i="1"/>
  <c r="AU205" i="1"/>
  <c r="AV205" i="1"/>
  <c r="AW205" i="1"/>
  <c r="AS206" i="1"/>
  <c r="AT206" i="1"/>
  <c r="AU206" i="1"/>
  <c r="AV206" i="1"/>
  <c r="AW206" i="1"/>
  <c r="AS207" i="1"/>
  <c r="AT207" i="1"/>
  <c r="AU207" i="1"/>
  <c r="AV207" i="1"/>
  <c r="AW207" i="1"/>
  <c r="AS208" i="1"/>
  <c r="AT208" i="1"/>
  <c r="AU208" i="1"/>
  <c r="AV208" i="1"/>
  <c r="AW208" i="1"/>
  <c r="AS209" i="1"/>
  <c r="AT209" i="1"/>
  <c r="AU209" i="1"/>
  <c r="AV209" i="1"/>
  <c r="AW209" i="1"/>
  <c r="AS210" i="1"/>
  <c r="AT210" i="1"/>
  <c r="AU210" i="1"/>
  <c r="AV210" i="1"/>
  <c r="AW210" i="1"/>
  <c r="AS211" i="1"/>
  <c r="AT211" i="1"/>
  <c r="AU211" i="1"/>
  <c r="AV211" i="1"/>
  <c r="AW211" i="1"/>
  <c r="AS212" i="1"/>
  <c r="AT212" i="1"/>
  <c r="AU212" i="1"/>
  <c r="AV212" i="1"/>
  <c r="AW212" i="1"/>
  <c r="AS213" i="1"/>
  <c r="AT213" i="1"/>
  <c r="AU213" i="1"/>
  <c r="AV213" i="1"/>
  <c r="AW213" i="1"/>
  <c r="AS214" i="1"/>
  <c r="AT214" i="1"/>
  <c r="AU214" i="1"/>
  <c r="AV214" i="1"/>
  <c r="AW214" i="1"/>
  <c r="AS215" i="1"/>
  <c r="AT215" i="1"/>
  <c r="AU215" i="1"/>
  <c r="AV215" i="1"/>
  <c r="AW215" i="1"/>
  <c r="AS216" i="1"/>
  <c r="AT216" i="1"/>
  <c r="AU216" i="1"/>
  <c r="AV216" i="1"/>
  <c r="AW216" i="1"/>
  <c r="AS217" i="1"/>
  <c r="AT217" i="1"/>
  <c r="AU217" i="1"/>
  <c r="AV217" i="1"/>
  <c r="AW217" i="1"/>
  <c r="AS218" i="1"/>
  <c r="AT218" i="1"/>
  <c r="AU218" i="1"/>
  <c r="AV218" i="1"/>
  <c r="AW218" i="1"/>
  <c r="AS219" i="1"/>
  <c r="AT219" i="1"/>
  <c r="AU219" i="1"/>
  <c r="AV219" i="1"/>
  <c r="AW219" i="1"/>
  <c r="AS220" i="1"/>
  <c r="AT220" i="1"/>
  <c r="AU220" i="1"/>
  <c r="AV220" i="1"/>
  <c r="AW220" i="1"/>
  <c r="AS221" i="1"/>
  <c r="AT221" i="1"/>
  <c r="AU221" i="1"/>
  <c r="AV221" i="1"/>
  <c r="AW221" i="1"/>
  <c r="AS222" i="1"/>
  <c r="AT222" i="1"/>
  <c r="AU222" i="1"/>
  <c r="AV222" i="1"/>
  <c r="AW222" i="1"/>
  <c r="AS223" i="1"/>
  <c r="AT223" i="1"/>
  <c r="AU223" i="1"/>
  <c r="AV223" i="1"/>
  <c r="AW223" i="1"/>
  <c r="AS224" i="1"/>
  <c r="AT224" i="1"/>
  <c r="AU224" i="1"/>
  <c r="AV224" i="1"/>
  <c r="AW224" i="1"/>
  <c r="AS225" i="1"/>
  <c r="AT225" i="1"/>
  <c r="AU225" i="1"/>
  <c r="AV225" i="1"/>
  <c r="AW225" i="1"/>
  <c r="AS226" i="1"/>
  <c r="AT226" i="1"/>
  <c r="AU226" i="1"/>
  <c r="AV226" i="1"/>
  <c r="AW226" i="1"/>
  <c r="AS227" i="1"/>
  <c r="AT227" i="1"/>
  <c r="AU227" i="1"/>
  <c r="AV227" i="1"/>
  <c r="AW227" i="1"/>
  <c r="AS228" i="1"/>
  <c r="AT228" i="1"/>
  <c r="AU228" i="1"/>
  <c r="AV228" i="1"/>
  <c r="AW228" i="1"/>
  <c r="AS229" i="1"/>
  <c r="AT229" i="1"/>
  <c r="AU229" i="1"/>
  <c r="AV229" i="1"/>
  <c r="AW229" i="1"/>
  <c r="AS230" i="1"/>
  <c r="AT230" i="1"/>
  <c r="AU230" i="1"/>
  <c r="AV230" i="1"/>
  <c r="AW230" i="1"/>
  <c r="AS231" i="1"/>
  <c r="AT231" i="1"/>
  <c r="AU231" i="1"/>
  <c r="AV231" i="1"/>
  <c r="AW231" i="1"/>
  <c r="AS232" i="1"/>
  <c r="AT232" i="1"/>
  <c r="AU232" i="1"/>
  <c r="AV232" i="1"/>
  <c r="AW232" i="1"/>
  <c r="AS233" i="1"/>
  <c r="AT233" i="1"/>
  <c r="AU233" i="1"/>
  <c r="AV233" i="1"/>
  <c r="AW233" i="1"/>
  <c r="AS234" i="1"/>
  <c r="AT234" i="1"/>
  <c r="AU234" i="1"/>
  <c r="AV234" i="1"/>
  <c r="AW234" i="1"/>
  <c r="AS235" i="1"/>
  <c r="AT235" i="1"/>
  <c r="AU235" i="1"/>
  <c r="AV235" i="1"/>
  <c r="AW235" i="1"/>
  <c r="AS236" i="1"/>
  <c r="AT236" i="1"/>
  <c r="AU236" i="1"/>
  <c r="AV236" i="1"/>
  <c r="AW236" i="1"/>
  <c r="AS237" i="1"/>
  <c r="AT237" i="1"/>
  <c r="AU237" i="1"/>
  <c r="AV237" i="1"/>
  <c r="AW237" i="1"/>
  <c r="AS238" i="1"/>
  <c r="AT238" i="1"/>
  <c r="AU238" i="1"/>
  <c r="AV238" i="1"/>
  <c r="AW238" i="1"/>
  <c r="AS239" i="1"/>
  <c r="AT239" i="1"/>
  <c r="AU239" i="1"/>
  <c r="AV239" i="1"/>
  <c r="AW239" i="1"/>
  <c r="AS240" i="1"/>
  <c r="AT240" i="1"/>
  <c r="AU240" i="1"/>
  <c r="AV240" i="1"/>
  <c r="AW240" i="1"/>
  <c r="AS241" i="1"/>
  <c r="AT241" i="1"/>
  <c r="AU241" i="1"/>
  <c r="AV241" i="1"/>
  <c r="AW241" i="1"/>
  <c r="AS242" i="1"/>
  <c r="AT242" i="1"/>
  <c r="AU242" i="1"/>
  <c r="AV242" i="1"/>
  <c r="AW242" i="1"/>
  <c r="AS243" i="1"/>
  <c r="AT243" i="1"/>
  <c r="AU243" i="1"/>
  <c r="AV243" i="1"/>
  <c r="AW243" i="1"/>
  <c r="AS244" i="1"/>
  <c r="AT244" i="1"/>
  <c r="AU244" i="1"/>
  <c r="AV244" i="1"/>
  <c r="AW244" i="1"/>
  <c r="AS245" i="1"/>
  <c r="AT245" i="1"/>
  <c r="AU245" i="1"/>
  <c r="AV245" i="1"/>
  <c r="AW245" i="1"/>
  <c r="AS246" i="1"/>
  <c r="AT246" i="1"/>
  <c r="AU246" i="1"/>
  <c r="AV246" i="1"/>
  <c r="AW246" i="1"/>
  <c r="AS247" i="1"/>
  <c r="AT247" i="1"/>
  <c r="AU247" i="1"/>
  <c r="AV247" i="1"/>
  <c r="AW247" i="1"/>
  <c r="AS248" i="1"/>
  <c r="AT248" i="1"/>
  <c r="AU248" i="1"/>
  <c r="AV248" i="1"/>
  <c r="AW248" i="1"/>
  <c r="AS249" i="1"/>
  <c r="AT249" i="1"/>
  <c r="AU249" i="1"/>
  <c r="AV249" i="1"/>
  <c r="AW249" i="1"/>
  <c r="AS250" i="1"/>
  <c r="AT250" i="1"/>
  <c r="AU250" i="1"/>
  <c r="AV250" i="1"/>
  <c r="AW250" i="1"/>
  <c r="AS251" i="1"/>
  <c r="AT251" i="1"/>
  <c r="AU251" i="1"/>
  <c r="AV251" i="1"/>
  <c r="AW251" i="1"/>
  <c r="AS252" i="1"/>
  <c r="AT252" i="1"/>
  <c r="AU252" i="1"/>
  <c r="AV252" i="1"/>
  <c r="AW252" i="1"/>
  <c r="AS253" i="1"/>
  <c r="AT253" i="1"/>
  <c r="AU253" i="1"/>
  <c r="AV253" i="1"/>
  <c r="AW253" i="1"/>
  <c r="AS254" i="1"/>
  <c r="AT254" i="1"/>
  <c r="AU254" i="1"/>
  <c r="AV254" i="1"/>
  <c r="AW254" i="1"/>
  <c r="AS255" i="1"/>
  <c r="AT255" i="1"/>
  <c r="AU255" i="1"/>
  <c r="AV255" i="1"/>
  <c r="AW255" i="1"/>
  <c r="AS256" i="1"/>
  <c r="AT256" i="1"/>
  <c r="AU256" i="1"/>
  <c r="AV256" i="1"/>
  <c r="AW256" i="1"/>
  <c r="AS257" i="1"/>
  <c r="AT257" i="1"/>
  <c r="AU257" i="1"/>
  <c r="AV257" i="1"/>
  <c r="AW257" i="1"/>
  <c r="AS258" i="1"/>
  <c r="AT258" i="1"/>
  <c r="AU258" i="1"/>
  <c r="AV258" i="1"/>
  <c r="AW258" i="1"/>
  <c r="AS259" i="1"/>
  <c r="AT259" i="1"/>
  <c r="AU259" i="1"/>
  <c r="AV259" i="1"/>
  <c r="AW259" i="1"/>
  <c r="AS260" i="1"/>
  <c r="AT260" i="1"/>
  <c r="AU260" i="1"/>
  <c r="AV260" i="1"/>
  <c r="AW260" i="1"/>
  <c r="AS261" i="1"/>
  <c r="AT261" i="1"/>
  <c r="AU261" i="1"/>
  <c r="AV261" i="1"/>
  <c r="AW261" i="1"/>
  <c r="AS262" i="1"/>
  <c r="AT262" i="1"/>
  <c r="AU262" i="1"/>
  <c r="AV262" i="1"/>
  <c r="AW262" i="1"/>
  <c r="AS263" i="1"/>
  <c r="AT263" i="1"/>
  <c r="AU263" i="1"/>
  <c r="AV263" i="1"/>
  <c r="AW263" i="1"/>
  <c r="AS264" i="1"/>
  <c r="AT264" i="1"/>
  <c r="AU264" i="1"/>
  <c r="AV264" i="1"/>
  <c r="AW264" i="1"/>
  <c r="AS265" i="1"/>
  <c r="AT265" i="1"/>
  <c r="AU265" i="1"/>
  <c r="AV265" i="1"/>
  <c r="AW265" i="1"/>
  <c r="AS266" i="1"/>
  <c r="AT266" i="1"/>
  <c r="AU266" i="1"/>
  <c r="AV266" i="1"/>
  <c r="AW266" i="1"/>
  <c r="AS267" i="1"/>
  <c r="AT267" i="1"/>
  <c r="AU267" i="1"/>
  <c r="AV267" i="1"/>
  <c r="AW267" i="1"/>
  <c r="AS268" i="1"/>
  <c r="AT268" i="1"/>
  <c r="AU268" i="1"/>
  <c r="AV268" i="1"/>
  <c r="AW268" i="1"/>
  <c r="AS269" i="1"/>
  <c r="AT269" i="1"/>
  <c r="AU269" i="1"/>
  <c r="AV269" i="1"/>
  <c r="AW269" i="1"/>
  <c r="AS270" i="1"/>
  <c r="AT270" i="1"/>
  <c r="AU270" i="1"/>
  <c r="AV270" i="1"/>
  <c r="AW270" i="1"/>
  <c r="AS271" i="1"/>
  <c r="AT271" i="1"/>
  <c r="AU271" i="1"/>
  <c r="AV271" i="1"/>
  <c r="AW271" i="1"/>
  <c r="AS272" i="1"/>
  <c r="AT272" i="1"/>
  <c r="AU272" i="1"/>
  <c r="AV272" i="1"/>
  <c r="AW272" i="1"/>
  <c r="AS273" i="1"/>
  <c r="AT273" i="1"/>
  <c r="AU273" i="1"/>
  <c r="AV273" i="1"/>
  <c r="AW273" i="1"/>
  <c r="AS274" i="1"/>
  <c r="AT274" i="1"/>
  <c r="AU274" i="1"/>
  <c r="AV274" i="1"/>
  <c r="AW274" i="1"/>
  <c r="AS275" i="1"/>
  <c r="AT275" i="1"/>
  <c r="AU275" i="1"/>
  <c r="AV275" i="1"/>
  <c r="AW275" i="1"/>
  <c r="AS276" i="1"/>
  <c r="AT276" i="1"/>
  <c r="AU276" i="1"/>
  <c r="AV276" i="1"/>
  <c r="AW276" i="1"/>
  <c r="AS277" i="1"/>
  <c r="AT277" i="1"/>
  <c r="AU277" i="1"/>
  <c r="AV277" i="1"/>
  <c r="AW277" i="1"/>
  <c r="AS278" i="1"/>
  <c r="AT278" i="1"/>
  <c r="AU278" i="1"/>
  <c r="AV278" i="1"/>
  <c r="AW278" i="1"/>
  <c r="AS279" i="1"/>
  <c r="AT279" i="1"/>
  <c r="AU279" i="1"/>
  <c r="AV279" i="1"/>
  <c r="AW279" i="1"/>
  <c r="AS280" i="1"/>
  <c r="AT280" i="1"/>
  <c r="AU280" i="1"/>
  <c r="AV280" i="1"/>
  <c r="AW280" i="1"/>
  <c r="AS281" i="1"/>
  <c r="AT281" i="1"/>
  <c r="AU281" i="1"/>
  <c r="AV281" i="1"/>
  <c r="AW281" i="1"/>
  <c r="AS282" i="1"/>
  <c r="AT282" i="1"/>
  <c r="AU282" i="1"/>
  <c r="AV282" i="1"/>
  <c r="AW282" i="1"/>
  <c r="AS283" i="1"/>
  <c r="AT283" i="1"/>
  <c r="AU283" i="1"/>
  <c r="AV283" i="1"/>
  <c r="AW283" i="1"/>
  <c r="AS284" i="1"/>
  <c r="AT284" i="1"/>
  <c r="AU284" i="1"/>
  <c r="AV284" i="1"/>
  <c r="AW284" i="1"/>
  <c r="AS285" i="1"/>
  <c r="AT285" i="1"/>
  <c r="AU285" i="1"/>
  <c r="AV285" i="1"/>
  <c r="AW285" i="1"/>
  <c r="AS286" i="1"/>
  <c r="AT286" i="1"/>
  <c r="AU286" i="1"/>
  <c r="AV286" i="1"/>
  <c r="AW286" i="1"/>
  <c r="AS287" i="1"/>
  <c r="AT287" i="1"/>
  <c r="AU287" i="1"/>
  <c r="AV287" i="1"/>
  <c r="AW287" i="1"/>
  <c r="AS288" i="1"/>
  <c r="AT288" i="1"/>
  <c r="AU288" i="1"/>
  <c r="AV288" i="1"/>
  <c r="AW288" i="1"/>
  <c r="AS289" i="1"/>
  <c r="AT289" i="1"/>
  <c r="AU289" i="1"/>
  <c r="AV289" i="1"/>
  <c r="AW289" i="1"/>
  <c r="AS290" i="1"/>
  <c r="AT290" i="1"/>
  <c r="AU290" i="1"/>
  <c r="AV290" i="1"/>
  <c r="AW290" i="1"/>
  <c r="AS291" i="1"/>
  <c r="AT291" i="1"/>
  <c r="AU291" i="1"/>
  <c r="AV291" i="1"/>
  <c r="AW291" i="1"/>
  <c r="AS292" i="1"/>
  <c r="AT292" i="1"/>
  <c r="AU292" i="1"/>
  <c r="AV292" i="1"/>
  <c r="AW292" i="1"/>
  <c r="AS293" i="1"/>
  <c r="AT293" i="1"/>
  <c r="AU293" i="1"/>
  <c r="AV293" i="1"/>
  <c r="AW293" i="1"/>
  <c r="AS294" i="1"/>
  <c r="AT294" i="1"/>
  <c r="AU294" i="1"/>
  <c r="AV294" i="1"/>
  <c r="AW294" i="1"/>
  <c r="AS295" i="1"/>
  <c r="AT295" i="1"/>
  <c r="AU295" i="1"/>
  <c r="AV295" i="1"/>
  <c r="AW295" i="1"/>
  <c r="AS296" i="1"/>
  <c r="AT296" i="1"/>
  <c r="AU296" i="1"/>
  <c r="AV296" i="1"/>
  <c r="AW296" i="1"/>
  <c r="AS297" i="1"/>
  <c r="AT297" i="1"/>
  <c r="AU297" i="1"/>
  <c r="AV297" i="1"/>
  <c r="AW297" i="1"/>
  <c r="AS298" i="1"/>
  <c r="AT298" i="1"/>
  <c r="AU298" i="1"/>
  <c r="AV298" i="1"/>
  <c r="AW298" i="1"/>
  <c r="AS299" i="1"/>
  <c r="AT299" i="1"/>
  <c r="AU299" i="1"/>
  <c r="AV299" i="1"/>
  <c r="AW299" i="1"/>
  <c r="AS300" i="1"/>
  <c r="AT300" i="1"/>
  <c r="AU300" i="1"/>
  <c r="AV300" i="1"/>
  <c r="AW300" i="1"/>
  <c r="AS301" i="1"/>
  <c r="AT301" i="1"/>
  <c r="AU301" i="1"/>
  <c r="AV301" i="1"/>
  <c r="AW301" i="1"/>
  <c r="AS302" i="1"/>
  <c r="AT302" i="1"/>
  <c r="AU302" i="1"/>
  <c r="AV302" i="1"/>
  <c r="AW302" i="1"/>
  <c r="AS303" i="1"/>
  <c r="AT303" i="1"/>
  <c r="AU303" i="1"/>
  <c r="AV303" i="1"/>
  <c r="AW303" i="1"/>
  <c r="AS304" i="1"/>
  <c r="AT304" i="1"/>
  <c r="AU304" i="1"/>
  <c r="AV304" i="1"/>
  <c r="AW304" i="1"/>
  <c r="AS305" i="1"/>
  <c r="AT305" i="1"/>
  <c r="AU305" i="1"/>
  <c r="AV305" i="1"/>
  <c r="AW305" i="1"/>
  <c r="AS306" i="1"/>
  <c r="AT306" i="1"/>
  <c r="AU306" i="1"/>
  <c r="AV306" i="1"/>
  <c r="AW306" i="1"/>
  <c r="AS307" i="1"/>
  <c r="AT307" i="1"/>
  <c r="AU307" i="1"/>
  <c r="AV307" i="1"/>
  <c r="AW307" i="1"/>
  <c r="AS308" i="1"/>
  <c r="AT308" i="1"/>
  <c r="AU308" i="1"/>
  <c r="AV308" i="1"/>
  <c r="AW308" i="1"/>
  <c r="AS309" i="1"/>
  <c r="AT309" i="1"/>
  <c r="AU309" i="1"/>
  <c r="AV309" i="1"/>
  <c r="AW309" i="1"/>
  <c r="AS310" i="1"/>
  <c r="AT310" i="1"/>
  <c r="AU310" i="1"/>
  <c r="AV310" i="1"/>
  <c r="AW310" i="1"/>
  <c r="AS311" i="1"/>
  <c r="AT311" i="1"/>
  <c r="AU311" i="1"/>
  <c r="AV311" i="1"/>
  <c r="AW311" i="1"/>
  <c r="AS312" i="1"/>
  <c r="AT312" i="1"/>
  <c r="AU312" i="1"/>
  <c r="AV312" i="1"/>
  <c r="AW312" i="1"/>
  <c r="AS313" i="1"/>
  <c r="AT313" i="1"/>
  <c r="AU313" i="1"/>
  <c r="AV313" i="1"/>
  <c r="AW313" i="1"/>
  <c r="AS314" i="1"/>
  <c r="AT314" i="1"/>
  <c r="AU314" i="1"/>
  <c r="AV314" i="1"/>
  <c r="AW314" i="1"/>
  <c r="AS315" i="1"/>
  <c r="AT315" i="1"/>
  <c r="AU315" i="1"/>
  <c r="AV315" i="1"/>
  <c r="AW315" i="1"/>
  <c r="AS316" i="1"/>
  <c r="AT316" i="1"/>
  <c r="AU316" i="1"/>
  <c r="AV316" i="1"/>
  <c r="AW316" i="1"/>
  <c r="AS317" i="1"/>
  <c r="AT317" i="1"/>
  <c r="AU317" i="1"/>
  <c r="AV317" i="1"/>
  <c r="AW317" i="1"/>
  <c r="AS318" i="1"/>
  <c r="AT318" i="1"/>
  <c r="AU318" i="1"/>
  <c r="AV318" i="1"/>
  <c r="AW318" i="1"/>
  <c r="AS319" i="1"/>
  <c r="AT319" i="1"/>
  <c r="AU319" i="1"/>
  <c r="AV319" i="1"/>
  <c r="AW319" i="1"/>
  <c r="AS320" i="1"/>
  <c r="AT320" i="1"/>
  <c r="AU320" i="1"/>
  <c r="AV320" i="1"/>
  <c r="AW320" i="1"/>
  <c r="AS321" i="1"/>
  <c r="AT321" i="1"/>
  <c r="AU321" i="1"/>
  <c r="AV321" i="1"/>
  <c r="AW321" i="1"/>
  <c r="AS322" i="1"/>
  <c r="AT322" i="1"/>
  <c r="AU322" i="1"/>
  <c r="AV322" i="1"/>
  <c r="AW322" i="1"/>
  <c r="AS323" i="1"/>
  <c r="AT323" i="1"/>
  <c r="AU323" i="1"/>
  <c r="AV323" i="1"/>
  <c r="AW323" i="1"/>
  <c r="AS324" i="1"/>
  <c r="AT324" i="1"/>
  <c r="AU324" i="1"/>
  <c r="AV324" i="1"/>
  <c r="AW324" i="1"/>
  <c r="AS325" i="1"/>
  <c r="AT325" i="1"/>
  <c r="AU325" i="1"/>
  <c r="AV325" i="1"/>
  <c r="AW325" i="1"/>
  <c r="AS326" i="1"/>
  <c r="AT326" i="1"/>
  <c r="AU326" i="1"/>
  <c r="AV326" i="1"/>
  <c r="AW326" i="1"/>
  <c r="AS327" i="1"/>
  <c r="AT327" i="1"/>
  <c r="AU327" i="1"/>
  <c r="AV327" i="1"/>
  <c r="AW327" i="1"/>
  <c r="AS328" i="1"/>
  <c r="AT328" i="1"/>
  <c r="AU328" i="1"/>
  <c r="AV328" i="1"/>
  <c r="AW328" i="1"/>
  <c r="AS329" i="1"/>
  <c r="AT329" i="1"/>
  <c r="AU329" i="1"/>
  <c r="AV329" i="1"/>
  <c r="AW329" i="1"/>
  <c r="AS330" i="1"/>
  <c r="AT330" i="1"/>
  <c r="AU330" i="1"/>
  <c r="AV330" i="1"/>
  <c r="AW330" i="1"/>
  <c r="AS331" i="1"/>
  <c r="AT331" i="1"/>
  <c r="AU331" i="1"/>
  <c r="AV331" i="1"/>
  <c r="AW331" i="1"/>
  <c r="AS332" i="1"/>
  <c r="AT332" i="1"/>
  <c r="AU332" i="1"/>
  <c r="AV332" i="1"/>
  <c r="AW332" i="1"/>
  <c r="AS333" i="1"/>
  <c r="AT333" i="1"/>
  <c r="AU333" i="1"/>
  <c r="AV333" i="1"/>
  <c r="AW333" i="1"/>
  <c r="AS334" i="1"/>
  <c r="AT334" i="1"/>
  <c r="AU334" i="1"/>
  <c r="AV334" i="1"/>
  <c r="AW334" i="1"/>
  <c r="AS335" i="1"/>
  <c r="AT335" i="1"/>
  <c r="AU335" i="1"/>
  <c r="AV335" i="1"/>
  <c r="AW335" i="1"/>
  <c r="AS336" i="1"/>
  <c r="AT336" i="1"/>
  <c r="AU336" i="1"/>
  <c r="AV336" i="1"/>
  <c r="AW336" i="1"/>
  <c r="AS337" i="1"/>
  <c r="AT337" i="1"/>
  <c r="AU337" i="1"/>
  <c r="AV337" i="1"/>
  <c r="AW337" i="1"/>
  <c r="AS338" i="1"/>
  <c r="AT338" i="1"/>
  <c r="AU338" i="1"/>
  <c r="AV338" i="1"/>
  <c r="AW338" i="1"/>
  <c r="AS339" i="1"/>
  <c r="AT339" i="1"/>
  <c r="AU339" i="1"/>
  <c r="AV339" i="1"/>
  <c r="AW339" i="1"/>
  <c r="AS340" i="1"/>
  <c r="AT340" i="1"/>
  <c r="AU340" i="1"/>
  <c r="AV340" i="1"/>
  <c r="AW340" i="1"/>
  <c r="AS341" i="1"/>
  <c r="AT341" i="1"/>
  <c r="AU341" i="1"/>
  <c r="AV341" i="1"/>
  <c r="AW341" i="1"/>
  <c r="AS342" i="1"/>
  <c r="AT342" i="1"/>
  <c r="AU342" i="1"/>
  <c r="AV342" i="1"/>
  <c r="AW342" i="1"/>
  <c r="AS343" i="1"/>
  <c r="AT343" i="1"/>
  <c r="AU343" i="1"/>
  <c r="AV343" i="1"/>
  <c r="AW343" i="1"/>
  <c r="AS344" i="1"/>
  <c r="AT344" i="1"/>
  <c r="AU344" i="1"/>
  <c r="AV344" i="1"/>
  <c r="AW344" i="1"/>
  <c r="AS345" i="1"/>
  <c r="AT345" i="1"/>
  <c r="AU345" i="1"/>
  <c r="AV345" i="1"/>
  <c r="AW345" i="1"/>
  <c r="AS346" i="1"/>
  <c r="AT346" i="1"/>
  <c r="AU346" i="1"/>
  <c r="AV346" i="1"/>
  <c r="AW346" i="1"/>
  <c r="AS347" i="1"/>
  <c r="AT347" i="1"/>
  <c r="AU347" i="1"/>
  <c r="AV347" i="1"/>
  <c r="AW347" i="1"/>
  <c r="AS348" i="1"/>
  <c r="AT348" i="1"/>
  <c r="AU348" i="1"/>
  <c r="AV348" i="1"/>
  <c r="AW348" i="1"/>
  <c r="AS349" i="1"/>
  <c r="AT349" i="1"/>
  <c r="AU349" i="1"/>
  <c r="AV349" i="1"/>
  <c r="AW349" i="1"/>
  <c r="AS350" i="1"/>
  <c r="AT350" i="1"/>
  <c r="AU350" i="1"/>
  <c r="AV350" i="1"/>
  <c r="AW350" i="1"/>
  <c r="AS351" i="1"/>
  <c r="AT351" i="1"/>
  <c r="AU351" i="1"/>
  <c r="AV351" i="1"/>
  <c r="AW351" i="1"/>
  <c r="AS352" i="1"/>
  <c r="AT352" i="1"/>
  <c r="AU352" i="1"/>
  <c r="AV352" i="1"/>
  <c r="AW352" i="1"/>
  <c r="AS353" i="1"/>
  <c r="AT353" i="1"/>
  <c r="AU353" i="1"/>
  <c r="AV353" i="1"/>
  <c r="AW353" i="1"/>
  <c r="AS354" i="1"/>
  <c r="AT354" i="1"/>
  <c r="AU354" i="1"/>
  <c r="AV354" i="1"/>
  <c r="AW354" i="1"/>
  <c r="AS355" i="1"/>
  <c r="AT355" i="1"/>
  <c r="AU355" i="1"/>
  <c r="AV355" i="1"/>
  <c r="AW355" i="1"/>
  <c r="AS356" i="1"/>
  <c r="AT356" i="1"/>
  <c r="AU356" i="1"/>
  <c r="AV356" i="1"/>
  <c r="AW356" i="1"/>
  <c r="AS357" i="1"/>
  <c r="AT357" i="1"/>
  <c r="AU357" i="1"/>
  <c r="AV357" i="1"/>
  <c r="AW357" i="1"/>
  <c r="AS358" i="1"/>
  <c r="AT358" i="1"/>
  <c r="AU358" i="1"/>
  <c r="AV358" i="1"/>
  <c r="AW358" i="1"/>
  <c r="AS359" i="1"/>
  <c r="AT359" i="1"/>
  <c r="AU359" i="1"/>
  <c r="AV359" i="1"/>
  <c r="AW359" i="1"/>
  <c r="AS360" i="1"/>
  <c r="AT360" i="1"/>
  <c r="AU360" i="1"/>
  <c r="AV360" i="1"/>
  <c r="AW360" i="1"/>
  <c r="AS361" i="1"/>
  <c r="AT361" i="1"/>
  <c r="AU361" i="1"/>
  <c r="AV361" i="1"/>
  <c r="AW361" i="1"/>
  <c r="AS362" i="1"/>
  <c r="AT362" i="1"/>
  <c r="AU362" i="1"/>
  <c r="AV362" i="1"/>
  <c r="AW362" i="1"/>
  <c r="AS363" i="1"/>
  <c r="AT363" i="1"/>
  <c r="AU363" i="1"/>
  <c r="AV363" i="1"/>
  <c r="AW363" i="1"/>
  <c r="AS364" i="1"/>
  <c r="AT364" i="1"/>
  <c r="AU364" i="1"/>
  <c r="AV364" i="1"/>
  <c r="AW364" i="1"/>
  <c r="AS365" i="1"/>
  <c r="AT365" i="1"/>
  <c r="AU365" i="1"/>
  <c r="AV365" i="1"/>
  <c r="AW365" i="1"/>
  <c r="AS366" i="1"/>
  <c r="AT366" i="1"/>
  <c r="AU366" i="1"/>
  <c r="AV366" i="1"/>
  <c r="AW366" i="1"/>
  <c r="AS367" i="1"/>
  <c r="AT367" i="1"/>
  <c r="AU367" i="1"/>
  <c r="AV367" i="1"/>
  <c r="AW367" i="1"/>
  <c r="AS368" i="1"/>
  <c r="AT368" i="1"/>
  <c r="AU368" i="1"/>
  <c r="AV368" i="1"/>
  <c r="AW368" i="1"/>
  <c r="AS369" i="1"/>
  <c r="AT369" i="1"/>
  <c r="AU369" i="1"/>
  <c r="AV369" i="1"/>
  <c r="AW369" i="1"/>
  <c r="AS370" i="1"/>
  <c r="AT370" i="1"/>
  <c r="AU370" i="1"/>
  <c r="AV370" i="1"/>
  <c r="AW370" i="1"/>
  <c r="AS371" i="1"/>
  <c r="AT371" i="1"/>
  <c r="AU371" i="1"/>
  <c r="AV371" i="1"/>
  <c r="AW371" i="1"/>
  <c r="AS372" i="1"/>
  <c r="AT372" i="1"/>
  <c r="AU372" i="1"/>
  <c r="AV372" i="1"/>
  <c r="AW372" i="1"/>
  <c r="AS373" i="1"/>
  <c r="AT373" i="1"/>
  <c r="AU373" i="1"/>
  <c r="AV373" i="1"/>
  <c r="AW373" i="1"/>
  <c r="AS374" i="1"/>
  <c r="AT374" i="1"/>
  <c r="AU374" i="1"/>
  <c r="AV374" i="1"/>
  <c r="AW374" i="1"/>
  <c r="AS375" i="1"/>
  <c r="AT375" i="1"/>
  <c r="AU375" i="1"/>
  <c r="AV375" i="1"/>
  <c r="AW375" i="1"/>
  <c r="AS376" i="1"/>
  <c r="AT376" i="1"/>
  <c r="AU376" i="1"/>
  <c r="AV376" i="1"/>
  <c r="AW376" i="1"/>
  <c r="AS377" i="1"/>
  <c r="AT377" i="1"/>
  <c r="AU377" i="1"/>
  <c r="AV377" i="1"/>
  <c r="AW377" i="1"/>
  <c r="AS378" i="1"/>
  <c r="AT378" i="1"/>
  <c r="AU378" i="1"/>
  <c r="AV378" i="1"/>
  <c r="AW378" i="1"/>
  <c r="AS379" i="1"/>
  <c r="AT379" i="1"/>
  <c r="AU379" i="1"/>
  <c r="AV379" i="1"/>
  <c r="AW379" i="1"/>
  <c r="AS380" i="1"/>
  <c r="AT380" i="1"/>
  <c r="AU380" i="1"/>
  <c r="AV380" i="1"/>
  <c r="AW380" i="1"/>
  <c r="AS381" i="1"/>
  <c r="AT381" i="1"/>
  <c r="AU381" i="1"/>
  <c r="AV381" i="1"/>
  <c r="AW381" i="1"/>
  <c r="AS382" i="1"/>
  <c r="AT382" i="1"/>
  <c r="AU382" i="1"/>
  <c r="AV382" i="1"/>
  <c r="AW382" i="1"/>
  <c r="AS383" i="1"/>
  <c r="AT383" i="1"/>
  <c r="AU383" i="1"/>
  <c r="AV383" i="1"/>
  <c r="AW383" i="1"/>
  <c r="AS384" i="1"/>
  <c r="AT384" i="1"/>
  <c r="AU384" i="1"/>
  <c r="AV384" i="1"/>
  <c r="AW384" i="1"/>
  <c r="AS385" i="1"/>
  <c r="AT385" i="1"/>
  <c r="AU385" i="1"/>
  <c r="AV385" i="1"/>
  <c r="AW385" i="1"/>
  <c r="AS386" i="1"/>
  <c r="AT386" i="1"/>
  <c r="AU386" i="1"/>
  <c r="AV386" i="1"/>
  <c r="AW386" i="1"/>
  <c r="AS387" i="1"/>
  <c r="AT387" i="1"/>
  <c r="AU387" i="1"/>
  <c r="AV387" i="1"/>
  <c r="AW387" i="1"/>
  <c r="AS388" i="1"/>
  <c r="AT388" i="1"/>
  <c r="AU388" i="1"/>
  <c r="AV388" i="1"/>
  <c r="AW388" i="1"/>
  <c r="AS389" i="1"/>
  <c r="AT389" i="1"/>
  <c r="AU389" i="1"/>
  <c r="AV389" i="1"/>
  <c r="AW389" i="1"/>
  <c r="AS390" i="1"/>
  <c r="AT390" i="1"/>
  <c r="AU390" i="1"/>
  <c r="AV390" i="1"/>
  <c r="AW390" i="1"/>
  <c r="AS391" i="1"/>
  <c r="AT391" i="1"/>
  <c r="AU391" i="1"/>
  <c r="AV391" i="1"/>
  <c r="AW391" i="1"/>
  <c r="AS392" i="1"/>
  <c r="AT392" i="1"/>
  <c r="AU392" i="1"/>
  <c r="AV392" i="1"/>
  <c r="AW392" i="1"/>
  <c r="AS393" i="1"/>
  <c r="AT393" i="1"/>
  <c r="AU393" i="1"/>
  <c r="AV393" i="1"/>
  <c r="AW393" i="1"/>
  <c r="AS394" i="1"/>
  <c r="AT394" i="1"/>
  <c r="AU394" i="1"/>
  <c r="AV394" i="1"/>
  <c r="AW394" i="1"/>
  <c r="AS395" i="1"/>
  <c r="AT395" i="1"/>
  <c r="AU395" i="1"/>
  <c r="AV395" i="1"/>
  <c r="AW395" i="1"/>
  <c r="AS396" i="1"/>
  <c r="AT396" i="1"/>
  <c r="AU396" i="1"/>
  <c r="AV396" i="1"/>
  <c r="AW396" i="1"/>
  <c r="AS397" i="1"/>
  <c r="AT397" i="1"/>
  <c r="AU397" i="1"/>
  <c r="AV397" i="1"/>
  <c r="AW397" i="1"/>
  <c r="AS398" i="1"/>
  <c r="AT398" i="1"/>
  <c r="AU398" i="1"/>
  <c r="AV398" i="1"/>
  <c r="AW398" i="1"/>
  <c r="AS399" i="1"/>
  <c r="AT399" i="1"/>
  <c r="AU399" i="1"/>
  <c r="AV399" i="1"/>
  <c r="AW399" i="1"/>
  <c r="AS400" i="1"/>
  <c r="AT400" i="1"/>
  <c r="AU400" i="1"/>
  <c r="AV400" i="1"/>
  <c r="AW400" i="1"/>
  <c r="AS401" i="1"/>
  <c r="AT401" i="1"/>
  <c r="AU401" i="1"/>
  <c r="AV401" i="1"/>
  <c r="AW401" i="1"/>
  <c r="AS402" i="1"/>
  <c r="AT402" i="1"/>
  <c r="AU402" i="1"/>
  <c r="AV402" i="1"/>
  <c r="AW402" i="1"/>
  <c r="AS403" i="1"/>
  <c r="AT403" i="1"/>
  <c r="AU403" i="1"/>
  <c r="AV403" i="1"/>
  <c r="AW403" i="1"/>
  <c r="AS404" i="1"/>
  <c r="AT404" i="1"/>
  <c r="AU404" i="1"/>
  <c r="AV404" i="1"/>
  <c r="AW404" i="1"/>
  <c r="AS405" i="1"/>
  <c r="AT405" i="1"/>
  <c r="AU405" i="1"/>
  <c r="AV405" i="1"/>
  <c r="AW405" i="1"/>
  <c r="AS406" i="1"/>
  <c r="AT406" i="1"/>
  <c r="AU406" i="1"/>
  <c r="AV406" i="1"/>
  <c r="AW406" i="1"/>
  <c r="AS407" i="1"/>
  <c r="AT407" i="1"/>
  <c r="AU407" i="1"/>
  <c r="AV407" i="1"/>
  <c r="AW407" i="1"/>
  <c r="AS408" i="1"/>
  <c r="AT408" i="1"/>
  <c r="AU408" i="1"/>
  <c r="AV408" i="1"/>
  <c r="AW408" i="1"/>
  <c r="AS409" i="1"/>
  <c r="AT409" i="1"/>
  <c r="AU409" i="1"/>
  <c r="AV409" i="1"/>
  <c r="AW409" i="1"/>
  <c r="AS410" i="1"/>
  <c r="AT410" i="1"/>
  <c r="AU410" i="1"/>
  <c r="AV410" i="1"/>
  <c r="AW410" i="1"/>
  <c r="AS411" i="1"/>
  <c r="AT411" i="1"/>
  <c r="AU411" i="1"/>
  <c r="AV411" i="1"/>
  <c r="AW411" i="1"/>
  <c r="AS412" i="1"/>
  <c r="AT412" i="1"/>
  <c r="AU412" i="1"/>
  <c r="AV412" i="1"/>
  <c r="AW412" i="1"/>
  <c r="AS413" i="1"/>
  <c r="AT413" i="1"/>
  <c r="AU413" i="1"/>
  <c r="AV413" i="1"/>
  <c r="AW413" i="1"/>
  <c r="AS414" i="1"/>
  <c r="AT414" i="1"/>
  <c r="AU414" i="1"/>
  <c r="AV414" i="1"/>
  <c r="AW414" i="1"/>
  <c r="AS415" i="1"/>
  <c r="AT415" i="1"/>
  <c r="AU415" i="1"/>
  <c r="AV415" i="1"/>
  <c r="AW415" i="1"/>
  <c r="AS416" i="1"/>
  <c r="AT416" i="1"/>
  <c r="AU416" i="1"/>
  <c r="AV416" i="1"/>
  <c r="AW416" i="1"/>
  <c r="AS417" i="1"/>
  <c r="AT417" i="1"/>
  <c r="AU417" i="1"/>
  <c r="AV417" i="1"/>
  <c r="AW417" i="1"/>
  <c r="AS418" i="1"/>
  <c r="AT418" i="1"/>
  <c r="AU418" i="1"/>
  <c r="AV418" i="1"/>
  <c r="AW418" i="1"/>
  <c r="AS419" i="1"/>
  <c r="AT419" i="1"/>
  <c r="AU419" i="1"/>
  <c r="AV419" i="1"/>
  <c r="AW419" i="1"/>
  <c r="AS420" i="1"/>
  <c r="AT420" i="1"/>
  <c r="AU420" i="1"/>
  <c r="AV420" i="1"/>
  <c r="AW420" i="1"/>
  <c r="AS421" i="1"/>
  <c r="AT421" i="1"/>
  <c r="AU421" i="1"/>
  <c r="AV421" i="1"/>
  <c r="AW421" i="1"/>
  <c r="AS422" i="1"/>
  <c r="AT422" i="1"/>
  <c r="AU422" i="1"/>
  <c r="AV422" i="1"/>
  <c r="AW422" i="1"/>
  <c r="AS423" i="1"/>
  <c r="AT423" i="1"/>
  <c r="AU423" i="1"/>
  <c r="AV423" i="1"/>
  <c r="AW423" i="1"/>
  <c r="AS424" i="1"/>
  <c r="AT424" i="1"/>
  <c r="AU424" i="1"/>
  <c r="AV424" i="1"/>
  <c r="AW424" i="1"/>
  <c r="AS425" i="1"/>
  <c r="AT425" i="1"/>
  <c r="AU425" i="1"/>
  <c r="AV425" i="1"/>
  <c r="AW425" i="1"/>
  <c r="AS426" i="1"/>
  <c r="AT426" i="1"/>
  <c r="AU426" i="1"/>
  <c r="AV426" i="1"/>
  <c r="AW426" i="1"/>
  <c r="AS427" i="1"/>
  <c r="AT427" i="1"/>
  <c r="AU427" i="1"/>
  <c r="AV427" i="1"/>
  <c r="AW427" i="1"/>
  <c r="AS428" i="1"/>
  <c r="AT428" i="1"/>
  <c r="AU428" i="1"/>
  <c r="AV428" i="1"/>
  <c r="AW428" i="1"/>
  <c r="AS429" i="1"/>
  <c r="AT429" i="1"/>
  <c r="AU429" i="1"/>
  <c r="AV429" i="1"/>
  <c r="AW429" i="1"/>
  <c r="AS430" i="1"/>
  <c r="AT430" i="1"/>
  <c r="AU430" i="1"/>
  <c r="AV430" i="1"/>
  <c r="AW430" i="1"/>
  <c r="AS431" i="1"/>
  <c r="AT431" i="1"/>
  <c r="AU431" i="1"/>
  <c r="AV431" i="1"/>
  <c r="AW431" i="1"/>
  <c r="AS432" i="1"/>
  <c r="AT432" i="1"/>
  <c r="AU432" i="1"/>
  <c r="AV432" i="1"/>
  <c r="AW432" i="1"/>
  <c r="AS433" i="1"/>
  <c r="AT433" i="1"/>
  <c r="AU433" i="1"/>
  <c r="AV433" i="1"/>
  <c r="AW433" i="1"/>
  <c r="AS434" i="1"/>
  <c r="AT434" i="1"/>
  <c r="AU434" i="1"/>
  <c r="AV434" i="1"/>
  <c r="AW434" i="1"/>
  <c r="AS435" i="1"/>
  <c r="AT435" i="1"/>
  <c r="AU435" i="1"/>
  <c r="AV435" i="1"/>
  <c r="AW435" i="1"/>
  <c r="AS436" i="1"/>
  <c r="AT436" i="1"/>
  <c r="AU436" i="1"/>
  <c r="AV436" i="1"/>
  <c r="AW436" i="1"/>
  <c r="AS437" i="1"/>
  <c r="AT437" i="1"/>
  <c r="AU437" i="1"/>
  <c r="AV437" i="1"/>
  <c r="AW437" i="1"/>
  <c r="AS438" i="1"/>
  <c r="AT438" i="1"/>
  <c r="AU438" i="1"/>
  <c r="AV438" i="1"/>
  <c r="AW438" i="1"/>
  <c r="AS439" i="1"/>
  <c r="AT439" i="1"/>
  <c r="AU439" i="1"/>
  <c r="AV439" i="1"/>
  <c r="AW439" i="1"/>
  <c r="AS440" i="1"/>
  <c r="AT440" i="1"/>
  <c r="AU440" i="1"/>
  <c r="AV440" i="1"/>
  <c r="AW440" i="1"/>
  <c r="AS441" i="1"/>
  <c r="AT441" i="1"/>
  <c r="AU441" i="1"/>
  <c r="AV441" i="1"/>
  <c r="AW441" i="1"/>
  <c r="AS442" i="1"/>
  <c r="AT442" i="1"/>
  <c r="AU442" i="1"/>
  <c r="AV442" i="1"/>
  <c r="AW442" i="1"/>
  <c r="AS443" i="1"/>
  <c r="AT443" i="1"/>
  <c r="AU443" i="1"/>
  <c r="AV443" i="1"/>
  <c r="AW443" i="1"/>
  <c r="AS444" i="1"/>
  <c r="AT444" i="1"/>
  <c r="AU444" i="1"/>
  <c r="AV444" i="1"/>
  <c r="AW444" i="1"/>
  <c r="AS445" i="1"/>
  <c r="AT445" i="1"/>
  <c r="AU445" i="1"/>
  <c r="AV445" i="1"/>
  <c r="AW445" i="1"/>
  <c r="AS446" i="1"/>
  <c r="AT446" i="1"/>
  <c r="AU446" i="1"/>
  <c r="AV446" i="1"/>
  <c r="AW446" i="1"/>
  <c r="AS447" i="1"/>
  <c r="AT447" i="1"/>
  <c r="AU447" i="1"/>
  <c r="AV447" i="1"/>
  <c r="AW447" i="1"/>
  <c r="AS448" i="1"/>
  <c r="AT448" i="1"/>
  <c r="AU448" i="1"/>
  <c r="AV448" i="1"/>
  <c r="AW448" i="1"/>
  <c r="AS449" i="1"/>
  <c r="AT449" i="1"/>
  <c r="AU449" i="1"/>
  <c r="AV449" i="1"/>
  <c r="AW449" i="1"/>
  <c r="AS450" i="1"/>
  <c r="AT450" i="1"/>
  <c r="AU450" i="1"/>
  <c r="AV450" i="1"/>
  <c r="AW450" i="1"/>
  <c r="AS451" i="1"/>
  <c r="AT451" i="1"/>
  <c r="AU451" i="1"/>
  <c r="AV451" i="1"/>
  <c r="AW451" i="1"/>
  <c r="AS452" i="1"/>
  <c r="AT452" i="1"/>
  <c r="AU452" i="1"/>
  <c r="AV452" i="1"/>
  <c r="AW452" i="1"/>
  <c r="AS453" i="1"/>
  <c r="AT453" i="1"/>
  <c r="AU453" i="1"/>
  <c r="AV453" i="1"/>
  <c r="AW453" i="1"/>
  <c r="AS454" i="1"/>
  <c r="AT454" i="1"/>
  <c r="AU454" i="1"/>
  <c r="AV454" i="1"/>
  <c r="AW454" i="1"/>
  <c r="AS455" i="1"/>
  <c r="AT455" i="1"/>
  <c r="AU455" i="1"/>
  <c r="AV455" i="1"/>
  <c r="AW455" i="1"/>
  <c r="AS456" i="1"/>
  <c r="AT456" i="1"/>
  <c r="AU456" i="1"/>
  <c r="AV456" i="1"/>
  <c r="AW456" i="1"/>
  <c r="AS457" i="1"/>
  <c r="AT457" i="1"/>
  <c r="AU457" i="1"/>
  <c r="AV457" i="1"/>
  <c r="AW457" i="1"/>
  <c r="AS458" i="1"/>
  <c r="AT458" i="1"/>
  <c r="AU458" i="1"/>
  <c r="AV458" i="1"/>
  <c r="AW458" i="1"/>
  <c r="AS459" i="1"/>
  <c r="AT459" i="1"/>
  <c r="AU459" i="1"/>
  <c r="AV459" i="1"/>
  <c r="AW459" i="1"/>
  <c r="AS460" i="1"/>
  <c r="AT460" i="1"/>
  <c r="AU460" i="1"/>
  <c r="AV460" i="1"/>
  <c r="AW460" i="1"/>
  <c r="AS461" i="1"/>
  <c r="AT461" i="1"/>
  <c r="AU461" i="1"/>
  <c r="AV461" i="1"/>
  <c r="AW461" i="1"/>
  <c r="AS462" i="1"/>
  <c r="AT462" i="1"/>
  <c r="AU462" i="1"/>
  <c r="AV462" i="1"/>
  <c r="AW462" i="1"/>
  <c r="AS463" i="1"/>
  <c r="AT463" i="1"/>
  <c r="AU463" i="1"/>
  <c r="AV463" i="1"/>
  <c r="AW463" i="1"/>
  <c r="AS464" i="1"/>
  <c r="AT464" i="1"/>
  <c r="AU464" i="1"/>
  <c r="AV464" i="1"/>
  <c r="AW464" i="1"/>
  <c r="AS465" i="1"/>
  <c r="AT465" i="1"/>
  <c r="AU465" i="1"/>
  <c r="AV465" i="1"/>
  <c r="AW465" i="1"/>
  <c r="AS466" i="1"/>
  <c r="AT466" i="1"/>
  <c r="AU466" i="1"/>
  <c r="AV466" i="1"/>
  <c r="AW466" i="1"/>
  <c r="AS467" i="1"/>
  <c r="AT467" i="1"/>
  <c r="AU467" i="1"/>
  <c r="AV467" i="1"/>
  <c r="AW467" i="1"/>
  <c r="AS468" i="1"/>
  <c r="AT468" i="1"/>
  <c r="AU468" i="1"/>
  <c r="AV468" i="1"/>
  <c r="AW468" i="1"/>
  <c r="AS469" i="1"/>
  <c r="AT469" i="1"/>
  <c r="AU469" i="1"/>
  <c r="AV469" i="1"/>
  <c r="AW469" i="1"/>
  <c r="AS470" i="1"/>
  <c r="AT470" i="1"/>
  <c r="AU470" i="1"/>
  <c r="AV470" i="1"/>
  <c r="AW470" i="1"/>
  <c r="AS471" i="1"/>
  <c r="AT471" i="1"/>
  <c r="AU471" i="1"/>
  <c r="AV471" i="1"/>
  <c r="AW471" i="1"/>
  <c r="AS472" i="1"/>
  <c r="AT472" i="1"/>
  <c r="AU472" i="1"/>
  <c r="AV472" i="1"/>
  <c r="AW472" i="1"/>
  <c r="AS473" i="1"/>
  <c r="AT473" i="1"/>
  <c r="AU473" i="1"/>
  <c r="AV473" i="1"/>
  <c r="AW473" i="1"/>
  <c r="AS474" i="1"/>
  <c r="AT474" i="1"/>
  <c r="AU474" i="1"/>
  <c r="AV474" i="1"/>
  <c r="AW474" i="1"/>
  <c r="AS475" i="1"/>
  <c r="AT475" i="1"/>
  <c r="AU475" i="1"/>
  <c r="AV475" i="1"/>
  <c r="AW475" i="1"/>
  <c r="AS476" i="1"/>
  <c r="AT476" i="1"/>
  <c r="AU476" i="1"/>
  <c r="AV476" i="1"/>
  <c r="AW476" i="1"/>
  <c r="AS477" i="1"/>
  <c r="AT477" i="1"/>
  <c r="AU477" i="1"/>
  <c r="AV477" i="1"/>
  <c r="AW477" i="1"/>
  <c r="AS478" i="1"/>
  <c r="AT478" i="1"/>
  <c r="AU478" i="1"/>
  <c r="AV478" i="1"/>
  <c r="AW478" i="1"/>
  <c r="AS479" i="1"/>
  <c r="AT479" i="1"/>
  <c r="AU479" i="1"/>
  <c r="AV479" i="1"/>
  <c r="AW479" i="1"/>
  <c r="AS480" i="1"/>
  <c r="AT480" i="1"/>
  <c r="AU480" i="1"/>
  <c r="AV480" i="1"/>
  <c r="AW480" i="1"/>
  <c r="AS481" i="1"/>
  <c r="AT481" i="1"/>
  <c r="AU481" i="1"/>
  <c r="AV481" i="1"/>
  <c r="AW481" i="1"/>
  <c r="AS482" i="1"/>
  <c r="AT482" i="1"/>
  <c r="AU482" i="1"/>
  <c r="AV482" i="1"/>
  <c r="AW482" i="1"/>
  <c r="AS483" i="1"/>
  <c r="AT483" i="1"/>
  <c r="AU483" i="1"/>
  <c r="AV483" i="1"/>
  <c r="AW483" i="1"/>
  <c r="AS484" i="1"/>
  <c r="AT484" i="1"/>
  <c r="AU484" i="1"/>
  <c r="AV484" i="1"/>
  <c r="AW484" i="1"/>
  <c r="AS485" i="1"/>
  <c r="AT485" i="1"/>
  <c r="AU485" i="1"/>
  <c r="AV485" i="1"/>
  <c r="AW485" i="1"/>
  <c r="AS486" i="1"/>
  <c r="AT486" i="1"/>
  <c r="AU486" i="1"/>
  <c r="AV486" i="1"/>
  <c r="AW486" i="1"/>
  <c r="AS487" i="1"/>
  <c r="AT487" i="1"/>
  <c r="AU487" i="1"/>
  <c r="AV487" i="1"/>
  <c r="AW487" i="1"/>
  <c r="AS488" i="1"/>
  <c r="AT488" i="1"/>
  <c r="AU488" i="1"/>
  <c r="AV488" i="1"/>
  <c r="AW488" i="1"/>
  <c r="AS489" i="1"/>
  <c r="AT489" i="1"/>
  <c r="AU489" i="1"/>
  <c r="AV489" i="1"/>
  <c r="AW489" i="1"/>
  <c r="AS490" i="1"/>
  <c r="AT490" i="1"/>
  <c r="AU490" i="1"/>
  <c r="AV490" i="1"/>
  <c r="AW490" i="1"/>
  <c r="AS491" i="1"/>
  <c r="AT491" i="1"/>
  <c r="AU491" i="1"/>
  <c r="AV491" i="1"/>
  <c r="AW491" i="1"/>
  <c r="AS492" i="1"/>
  <c r="AT492" i="1"/>
  <c r="AU492" i="1"/>
  <c r="AV492" i="1"/>
  <c r="AW492" i="1"/>
  <c r="AS493" i="1"/>
  <c r="AT493" i="1"/>
  <c r="AU493" i="1"/>
  <c r="AV493" i="1"/>
  <c r="AW493" i="1"/>
  <c r="AS494" i="1"/>
  <c r="AT494" i="1"/>
  <c r="AU494" i="1"/>
  <c r="AV494" i="1"/>
  <c r="AW494" i="1"/>
  <c r="AS495" i="1"/>
  <c r="AT495" i="1"/>
  <c r="AU495" i="1"/>
  <c r="AV495" i="1"/>
  <c r="AW495" i="1"/>
  <c r="AS496" i="1"/>
  <c r="AT496" i="1"/>
  <c r="AU496" i="1"/>
  <c r="AV496" i="1"/>
  <c r="AW496" i="1"/>
  <c r="AS497" i="1"/>
  <c r="AT497" i="1"/>
  <c r="AU497" i="1"/>
  <c r="AV497" i="1"/>
  <c r="AW497" i="1"/>
  <c r="AS498" i="1"/>
  <c r="AT498" i="1"/>
  <c r="AU498" i="1"/>
  <c r="AV498" i="1"/>
  <c r="AW498" i="1"/>
  <c r="AS499" i="1"/>
  <c r="AT499" i="1"/>
  <c r="AU499" i="1"/>
  <c r="AV499" i="1"/>
  <c r="AW499" i="1"/>
  <c r="AS500" i="1"/>
  <c r="AT500" i="1"/>
  <c r="AU500" i="1"/>
  <c r="AV500" i="1"/>
  <c r="AW500" i="1"/>
  <c r="AS501" i="1"/>
  <c r="AT501" i="1"/>
  <c r="AU501" i="1"/>
  <c r="AV501" i="1"/>
  <c r="AW501" i="1"/>
  <c r="AS502" i="1"/>
  <c r="AT502" i="1"/>
  <c r="AU502" i="1"/>
  <c r="AV502" i="1"/>
  <c r="AW502" i="1"/>
  <c r="AS503" i="1"/>
  <c r="AT503" i="1"/>
  <c r="AU503" i="1"/>
  <c r="AV503" i="1"/>
  <c r="AW503" i="1"/>
  <c r="AS504" i="1"/>
  <c r="AT504" i="1"/>
  <c r="AU504" i="1"/>
  <c r="AV504" i="1"/>
  <c r="AW504" i="1"/>
  <c r="AS505" i="1"/>
  <c r="AT505" i="1"/>
  <c r="AU505" i="1"/>
  <c r="AV505" i="1"/>
  <c r="AW505" i="1"/>
  <c r="AS506" i="1"/>
  <c r="AT506" i="1"/>
  <c r="AU506" i="1"/>
  <c r="AV506" i="1"/>
  <c r="AW506" i="1"/>
  <c r="AS507" i="1"/>
  <c r="AT507" i="1"/>
  <c r="AU507" i="1"/>
  <c r="AV507" i="1"/>
  <c r="AW507" i="1"/>
  <c r="AS508" i="1"/>
  <c r="AT508" i="1"/>
  <c r="AU508" i="1"/>
  <c r="AV508" i="1"/>
  <c r="AW508" i="1"/>
  <c r="AS509" i="1"/>
  <c r="AT509" i="1"/>
  <c r="AU509" i="1"/>
  <c r="AV509" i="1"/>
  <c r="AW509" i="1"/>
  <c r="AS510" i="1"/>
  <c r="AT510" i="1"/>
  <c r="AU510" i="1"/>
  <c r="AV510" i="1"/>
  <c r="AW510" i="1"/>
  <c r="AS511" i="1"/>
  <c r="AT511" i="1"/>
  <c r="AU511" i="1"/>
  <c r="AV511" i="1"/>
  <c r="AW511" i="1"/>
  <c r="AS512" i="1"/>
  <c r="AT512" i="1"/>
  <c r="AU512" i="1"/>
  <c r="AV512" i="1"/>
  <c r="AW512" i="1"/>
  <c r="AS513" i="1"/>
  <c r="AT513" i="1"/>
  <c r="AU513" i="1"/>
  <c r="AV513" i="1"/>
  <c r="AW513" i="1"/>
  <c r="AS514" i="1"/>
  <c r="AT514" i="1"/>
  <c r="AU514" i="1"/>
  <c r="AV514" i="1"/>
  <c r="AW514" i="1"/>
  <c r="AS515" i="1"/>
  <c r="AT515" i="1"/>
  <c r="AU515" i="1"/>
  <c r="AV515" i="1"/>
  <c r="AW515" i="1"/>
  <c r="AS516" i="1"/>
  <c r="AT516" i="1"/>
  <c r="AU516" i="1"/>
  <c r="AV516" i="1"/>
  <c r="AW516" i="1"/>
  <c r="AS517" i="1"/>
  <c r="AT517" i="1"/>
  <c r="AU517" i="1"/>
  <c r="AV517" i="1"/>
  <c r="AW517" i="1"/>
  <c r="AS518" i="1"/>
  <c r="AT518" i="1"/>
  <c r="AU518" i="1"/>
  <c r="AV518" i="1"/>
  <c r="AW518" i="1"/>
  <c r="AS519" i="1"/>
  <c r="AT519" i="1"/>
  <c r="AU519" i="1"/>
  <c r="AV519" i="1"/>
  <c r="AW519" i="1"/>
  <c r="AS520" i="1"/>
  <c r="AT520" i="1"/>
  <c r="AU520" i="1"/>
  <c r="AV520" i="1"/>
  <c r="AW520" i="1"/>
  <c r="AS521" i="1"/>
  <c r="AT521" i="1"/>
  <c r="AU521" i="1"/>
  <c r="AV521" i="1"/>
  <c r="AW521" i="1"/>
  <c r="AS522" i="1"/>
  <c r="AT522" i="1"/>
  <c r="AU522" i="1"/>
  <c r="AV522" i="1"/>
  <c r="AW522" i="1"/>
  <c r="AS523" i="1"/>
  <c r="AT523" i="1"/>
  <c r="AU523" i="1"/>
  <c r="AV523" i="1"/>
  <c r="AW523" i="1"/>
  <c r="AS524" i="1"/>
  <c r="AT524" i="1"/>
  <c r="AU524" i="1"/>
  <c r="AV524" i="1"/>
  <c r="AW524" i="1"/>
  <c r="AS525" i="1"/>
  <c r="AT525" i="1"/>
  <c r="AU525" i="1"/>
  <c r="AV525" i="1"/>
  <c r="AW525" i="1"/>
  <c r="AS526" i="1"/>
  <c r="AT526" i="1"/>
  <c r="AU526" i="1"/>
  <c r="AV526" i="1"/>
  <c r="AW526" i="1"/>
  <c r="AS527" i="1"/>
  <c r="AT527" i="1"/>
  <c r="AU527" i="1"/>
  <c r="AV527" i="1"/>
  <c r="AW527" i="1"/>
  <c r="AS528" i="1"/>
  <c r="AT528" i="1"/>
  <c r="AU528" i="1"/>
  <c r="AV528" i="1"/>
  <c r="AW528" i="1"/>
  <c r="AS529" i="1"/>
  <c r="AT529" i="1"/>
  <c r="AU529" i="1"/>
  <c r="AV529" i="1"/>
  <c r="AW529" i="1"/>
  <c r="AS530" i="1"/>
  <c r="AT530" i="1"/>
  <c r="AU530" i="1"/>
  <c r="AV530" i="1"/>
  <c r="AW530" i="1"/>
  <c r="AS531" i="1"/>
  <c r="AT531" i="1"/>
  <c r="AU531" i="1"/>
  <c r="AV531" i="1"/>
  <c r="AW531" i="1"/>
  <c r="AS532" i="1"/>
  <c r="AT532" i="1"/>
  <c r="AU532" i="1"/>
  <c r="AV532" i="1"/>
  <c r="AW532" i="1"/>
  <c r="AS533" i="1"/>
  <c r="AT533" i="1"/>
  <c r="AU533" i="1"/>
  <c r="AV533" i="1"/>
  <c r="AW533" i="1"/>
  <c r="AS534" i="1"/>
  <c r="AT534" i="1"/>
  <c r="AU534" i="1"/>
  <c r="AV534" i="1"/>
  <c r="AW534" i="1"/>
  <c r="AS535" i="1"/>
  <c r="AT535" i="1"/>
  <c r="AU535" i="1"/>
  <c r="AV535" i="1"/>
  <c r="AW535" i="1"/>
  <c r="AS536" i="1"/>
  <c r="AT536" i="1"/>
  <c r="AU536" i="1"/>
  <c r="AV536" i="1"/>
  <c r="AW536" i="1"/>
  <c r="AS537" i="1"/>
  <c r="AT537" i="1"/>
  <c r="AU537" i="1"/>
  <c r="AV537" i="1"/>
  <c r="AW537" i="1"/>
  <c r="AS538" i="1"/>
  <c r="AT538" i="1"/>
  <c r="AU538" i="1"/>
  <c r="AV538" i="1"/>
  <c r="AW538" i="1"/>
  <c r="AS539" i="1"/>
  <c r="AT539" i="1"/>
  <c r="AU539" i="1"/>
  <c r="AV539" i="1"/>
  <c r="AW539" i="1"/>
  <c r="AS540" i="1"/>
  <c r="AT540" i="1"/>
  <c r="AU540" i="1"/>
  <c r="AV540" i="1"/>
  <c r="AW540" i="1"/>
  <c r="AS541" i="1"/>
  <c r="AT541" i="1"/>
  <c r="AU541" i="1"/>
  <c r="AV541" i="1"/>
  <c r="AW541" i="1"/>
  <c r="AS542" i="1"/>
  <c r="AT542" i="1"/>
  <c r="AU542" i="1"/>
  <c r="AV542" i="1"/>
  <c r="AW542" i="1"/>
  <c r="AS543" i="1"/>
  <c r="AT543" i="1"/>
  <c r="AU543" i="1"/>
  <c r="AV543" i="1"/>
  <c r="AW543" i="1"/>
  <c r="AS544" i="1"/>
  <c r="AT544" i="1"/>
  <c r="AU544" i="1"/>
  <c r="AV544" i="1"/>
  <c r="AW544" i="1"/>
  <c r="AS545" i="1"/>
  <c r="AT545" i="1"/>
  <c r="AU545" i="1"/>
  <c r="AV545" i="1"/>
  <c r="AW545" i="1"/>
  <c r="AS546" i="1"/>
  <c r="AT546" i="1"/>
  <c r="AU546" i="1"/>
  <c r="AV546" i="1"/>
  <c r="AW546" i="1"/>
  <c r="AS547" i="1"/>
  <c r="AT547" i="1"/>
  <c r="AU547" i="1"/>
  <c r="AV547" i="1"/>
  <c r="AW547" i="1"/>
  <c r="AS548" i="1"/>
  <c r="AT548" i="1"/>
  <c r="AU548" i="1"/>
  <c r="AV548" i="1"/>
  <c r="AW548" i="1"/>
  <c r="AS549" i="1"/>
  <c r="AT549" i="1"/>
  <c r="AU549" i="1"/>
  <c r="AV549" i="1"/>
  <c r="AW549" i="1"/>
  <c r="AS550" i="1"/>
  <c r="AT550" i="1"/>
  <c r="AU550" i="1"/>
  <c r="AV550" i="1"/>
  <c r="AW550" i="1"/>
  <c r="AS551" i="1"/>
  <c r="AT551" i="1"/>
  <c r="AU551" i="1"/>
  <c r="AV551" i="1"/>
  <c r="AW551" i="1"/>
  <c r="AS552" i="1"/>
  <c r="AT552" i="1"/>
  <c r="AU552" i="1"/>
  <c r="AV552" i="1"/>
  <c r="AW552" i="1"/>
  <c r="AS553" i="1"/>
  <c r="AT553" i="1"/>
  <c r="AU553" i="1"/>
  <c r="AV553" i="1"/>
  <c r="AW553" i="1"/>
  <c r="AS554" i="1"/>
  <c r="AT554" i="1"/>
  <c r="AU554" i="1"/>
  <c r="AV554" i="1"/>
  <c r="AW554" i="1"/>
  <c r="AS555" i="1"/>
  <c r="AT555" i="1"/>
  <c r="AU555" i="1"/>
  <c r="AV555" i="1"/>
  <c r="AW555" i="1"/>
  <c r="AS556" i="1"/>
  <c r="AT556" i="1"/>
  <c r="AU556" i="1"/>
  <c r="AV556" i="1"/>
  <c r="AW556" i="1"/>
  <c r="AS557" i="1"/>
  <c r="AT557" i="1"/>
  <c r="AU557" i="1"/>
  <c r="AV557" i="1"/>
  <c r="AW557" i="1"/>
  <c r="AS558" i="1"/>
  <c r="AT558" i="1"/>
  <c r="AU558" i="1"/>
  <c r="AV558" i="1"/>
  <c r="AW558" i="1"/>
  <c r="AS559" i="1"/>
  <c r="AT559" i="1"/>
  <c r="AU559" i="1"/>
  <c r="AV559" i="1"/>
  <c r="AW559" i="1"/>
  <c r="AS560" i="1"/>
  <c r="AT560" i="1"/>
  <c r="AU560" i="1"/>
  <c r="AV560" i="1"/>
  <c r="AW560" i="1"/>
  <c r="AS561" i="1"/>
  <c r="AT561" i="1"/>
  <c r="AU561" i="1"/>
  <c r="AV561" i="1"/>
  <c r="AW561" i="1"/>
  <c r="AS562" i="1"/>
  <c r="AT562" i="1"/>
  <c r="AU562" i="1"/>
  <c r="AV562" i="1"/>
  <c r="AW562" i="1"/>
  <c r="AS563" i="1"/>
  <c r="AT563" i="1"/>
  <c r="AU563" i="1"/>
  <c r="AV563" i="1"/>
  <c r="AW563" i="1"/>
  <c r="AS564" i="1"/>
  <c r="AT564" i="1"/>
  <c r="AU564" i="1"/>
  <c r="AV564" i="1"/>
  <c r="AW564" i="1"/>
  <c r="AS565" i="1"/>
  <c r="AT565" i="1"/>
  <c r="AU565" i="1"/>
  <c r="AV565" i="1"/>
  <c r="AW565" i="1"/>
  <c r="AS566" i="1"/>
  <c r="AT566" i="1"/>
  <c r="AU566" i="1"/>
  <c r="AV566" i="1"/>
  <c r="AW566" i="1"/>
  <c r="AS567" i="1"/>
  <c r="AT567" i="1"/>
  <c r="AU567" i="1"/>
  <c r="AV567" i="1"/>
  <c r="AW567" i="1"/>
  <c r="AS568" i="1"/>
  <c r="AT568" i="1"/>
  <c r="AU568" i="1"/>
  <c r="AV568" i="1"/>
  <c r="AW568" i="1"/>
  <c r="AS569" i="1"/>
  <c r="AT569" i="1"/>
  <c r="AU569" i="1"/>
  <c r="AV569" i="1"/>
  <c r="AW569" i="1"/>
  <c r="AS570" i="1"/>
  <c r="AT570" i="1"/>
  <c r="AU570" i="1"/>
  <c r="AV570" i="1"/>
  <c r="AW570" i="1"/>
  <c r="AS571" i="1"/>
  <c r="AT571" i="1"/>
  <c r="AU571" i="1"/>
  <c r="AV571" i="1"/>
  <c r="AW571" i="1"/>
  <c r="AS572" i="1"/>
  <c r="AT572" i="1"/>
  <c r="AU572" i="1"/>
  <c r="AV572" i="1"/>
  <c r="AW572" i="1"/>
  <c r="AS573" i="1"/>
  <c r="AT573" i="1"/>
  <c r="AU573" i="1"/>
  <c r="AV573" i="1"/>
  <c r="AW573" i="1"/>
  <c r="AS574" i="1"/>
  <c r="AT574" i="1"/>
  <c r="AU574" i="1"/>
  <c r="AV574" i="1"/>
  <c r="AW574" i="1"/>
  <c r="AS575" i="1"/>
  <c r="AT575" i="1"/>
  <c r="AU575" i="1"/>
  <c r="AV575" i="1"/>
  <c r="AW575" i="1"/>
  <c r="AS576" i="1"/>
  <c r="AT576" i="1"/>
  <c r="AU576" i="1"/>
  <c r="AV576" i="1"/>
  <c r="AW576" i="1"/>
  <c r="AS577" i="1"/>
  <c r="AT577" i="1"/>
  <c r="AU577" i="1"/>
  <c r="AV577" i="1"/>
  <c r="AW577" i="1"/>
  <c r="AS578" i="1"/>
  <c r="AT578" i="1"/>
  <c r="AU578" i="1"/>
  <c r="AV578" i="1"/>
  <c r="AW578" i="1"/>
  <c r="AS579" i="1"/>
  <c r="AT579" i="1"/>
  <c r="AU579" i="1"/>
  <c r="AV579" i="1"/>
  <c r="AW579" i="1"/>
  <c r="AS580" i="1"/>
  <c r="AT580" i="1"/>
  <c r="AU580" i="1"/>
  <c r="AV580" i="1"/>
  <c r="AW580" i="1"/>
  <c r="AS581" i="1"/>
  <c r="AT581" i="1"/>
  <c r="AU581" i="1"/>
  <c r="AV581" i="1"/>
  <c r="AW581" i="1"/>
  <c r="AS582" i="1"/>
  <c r="AT582" i="1"/>
  <c r="AU582" i="1"/>
  <c r="AV582" i="1"/>
  <c r="AW582" i="1"/>
  <c r="AS583" i="1"/>
  <c r="AT583" i="1"/>
  <c r="AU583" i="1"/>
  <c r="AV583" i="1"/>
  <c r="AW583" i="1"/>
  <c r="AS584" i="1"/>
  <c r="AT584" i="1"/>
  <c r="AU584" i="1"/>
  <c r="AV584" i="1"/>
  <c r="AW584" i="1"/>
  <c r="AS585" i="1"/>
  <c r="AT585" i="1"/>
  <c r="AU585" i="1"/>
  <c r="AV585" i="1"/>
  <c r="AW585" i="1"/>
  <c r="AS586" i="1"/>
  <c r="AT586" i="1"/>
  <c r="AU586" i="1"/>
  <c r="AV586" i="1"/>
  <c r="AW586" i="1"/>
  <c r="AS587" i="1"/>
  <c r="AT587" i="1"/>
  <c r="AU587" i="1"/>
  <c r="AV587" i="1"/>
  <c r="AW587" i="1"/>
  <c r="AS588" i="1"/>
  <c r="AT588" i="1"/>
  <c r="AU588" i="1"/>
  <c r="AV588" i="1"/>
  <c r="AW588" i="1"/>
  <c r="AS589" i="1"/>
  <c r="AT589" i="1"/>
  <c r="AU589" i="1"/>
  <c r="AV589" i="1"/>
  <c r="AW589" i="1"/>
  <c r="AS590" i="1"/>
  <c r="AT590" i="1"/>
  <c r="AU590" i="1"/>
  <c r="AV590" i="1"/>
  <c r="AW590" i="1"/>
  <c r="AS591" i="1"/>
  <c r="AT591" i="1"/>
  <c r="AU591" i="1"/>
  <c r="AV591" i="1"/>
  <c r="AW591" i="1"/>
  <c r="AS592" i="1"/>
  <c r="AT592" i="1"/>
  <c r="AU592" i="1"/>
  <c r="AV592" i="1"/>
  <c r="AW592" i="1"/>
  <c r="AS593" i="1"/>
  <c r="AT593" i="1"/>
  <c r="AU593" i="1"/>
  <c r="AV593" i="1"/>
  <c r="AW593" i="1"/>
  <c r="AS594" i="1"/>
  <c r="AT594" i="1"/>
  <c r="AU594" i="1"/>
  <c r="AV594" i="1"/>
  <c r="AW594" i="1"/>
  <c r="AS595" i="1"/>
  <c r="AT595" i="1"/>
  <c r="AU595" i="1"/>
  <c r="AV595" i="1"/>
  <c r="AW595" i="1"/>
  <c r="AS596" i="1"/>
  <c r="AT596" i="1"/>
  <c r="AU596" i="1"/>
  <c r="AV596" i="1"/>
  <c r="AW596" i="1"/>
  <c r="AS597" i="1"/>
  <c r="AT597" i="1"/>
  <c r="AU597" i="1"/>
  <c r="AV597" i="1"/>
  <c r="AW597" i="1"/>
  <c r="AS598" i="1"/>
  <c r="AT598" i="1"/>
  <c r="AU598" i="1"/>
  <c r="AV598" i="1"/>
  <c r="AW598" i="1"/>
  <c r="AS599" i="1"/>
  <c r="AT599" i="1"/>
  <c r="AU599" i="1"/>
  <c r="AV599" i="1"/>
  <c r="AW599" i="1"/>
  <c r="AS600" i="1"/>
  <c r="AT600" i="1"/>
  <c r="AU600" i="1"/>
  <c r="AV600" i="1"/>
  <c r="AW600" i="1"/>
  <c r="AS601" i="1"/>
  <c r="AT601" i="1"/>
  <c r="AU601" i="1"/>
  <c r="AV601" i="1"/>
  <c r="AW601" i="1"/>
  <c r="AS602" i="1"/>
  <c r="AT602" i="1"/>
  <c r="AU602" i="1"/>
  <c r="AV602" i="1"/>
  <c r="AW602" i="1"/>
  <c r="AS603" i="1"/>
  <c r="AT603" i="1"/>
  <c r="AU603" i="1"/>
  <c r="AV603" i="1"/>
  <c r="AW603" i="1"/>
  <c r="AS604" i="1"/>
  <c r="AT604" i="1"/>
  <c r="AU604" i="1"/>
  <c r="AV604" i="1"/>
  <c r="AW604" i="1"/>
  <c r="AS605" i="1"/>
  <c r="AT605" i="1"/>
  <c r="AU605" i="1"/>
  <c r="AV605" i="1"/>
  <c r="AW605" i="1"/>
  <c r="AS606" i="1"/>
  <c r="AT606" i="1"/>
  <c r="AU606" i="1"/>
  <c r="AV606" i="1"/>
  <c r="AW606" i="1"/>
  <c r="AS607" i="1"/>
  <c r="AT607" i="1"/>
  <c r="AU607" i="1"/>
  <c r="AV607" i="1"/>
  <c r="AW607" i="1"/>
  <c r="AS608" i="1"/>
  <c r="AT608" i="1"/>
  <c r="AU608" i="1"/>
  <c r="AV608" i="1"/>
  <c r="AW608" i="1"/>
  <c r="AS609" i="1"/>
  <c r="AT609" i="1"/>
  <c r="AU609" i="1"/>
  <c r="AV609" i="1"/>
  <c r="AW609" i="1"/>
  <c r="AS610" i="1"/>
  <c r="AT610" i="1"/>
  <c r="AU610" i="1"/>
  <c r="AV610" i="1"/>
  <c r="AW610" i="1"/>
  <c r="AS611" i="1"/>
  <c r="AT611" i="1"/>
  <c r="AU611" i="1"/>
  <c r="AV611" i="1"/>
  <c r="AW611" i="1"/>
  <c r="AS612" i="1"/>
  <c r="AT612" i="1"/>
  <c r="AU612" i="1"/>
  <c r="AV612" i="1"/>
  <c r="AW612" i="1"/>
  <c r="AS613" i="1"/>
  <c r="AT613" i="1"/>
  <c r="AU613" i="1"/>
  <c r="AV613" i="1"/>
  <c r="AW613" i="1"/>
  <c r="AS614" i="1"/>
  <c r="AT614" i="1"/>
  <c r="AU614" i="1"/>
  <c r="AV614" i="1"/>
  <c r="AW614" i="1"/>
  <c r="AS615" i="1"/>
  <c r="AT615" i="1"/>
  <c r="AU615" i="1"/>
  <c r="AV615" i="1"/>
  <c r="AW615" i="1"/>
  <c r="AS616" i="1"/>
  <c r="AT616" i="1"/>
  <c r="AU616" i="1"/>
  <c r="AV616" i="1"/>
  <c r="AW616" i="1"/>
  <c r="AS617" i="1"/>
  <c r="AT617" i="1"/>
  <c r="AU617" i="1"/>
  <c r="AV617" i="1"/>
  <c r="AW617" i="1"/>
  <c r="AS618" i="1"/>
  <c r="AT618" i="1"/>
  <c r="AU618" i="1"/>
  <c r="AV618" i="1"/>
  <c r="AW618" i="1"/>
  <c r="AS619" i="1"/>
  <c r="AT619" i="1"/>
  <c r="AU619" i="1"/>
  <c r="AV619" i="1"/>
  <c r="AW619" i="1"/>
  <c r="AS620" i="1"/>
  <c r="AT620" i="1"/>
  <c r="AU620" i="1"/>
  <c r="AV620" i="1"/>
  <c r="AW620" i="1"/>
  <c r="AS621" i="1"/>
  <c r="AT621" i="1"/>
  <c r="AU621" i="1"/>
  <c r="AV621" i="1"/>
  <c r="AW621" i="1"/>
  <c r="AS622" i="1"/>
  <c r="AT622" i="1"/>
  <c r="AU622" i="1"/>
  <c r="AV622" i="1"/>
  <c r="AW622" i="1"/>
  <c r="AS623" i="1"/>
  <c r="AT623" i="1"/>
  <c r="AU623" i="1"/>
  <c r="AV623" i="1"/>
  <c r="AW623" i="1"/>
  <c r="AS624" i="1"/>
  <c r="AT624" i="1"/>
  <c r="AU624" i="1"/>
  <c r="AV624" i="1"/>
  <c r="AW624" i="1"/>
  <c r="AS625" i="1"/>
  <c r="AT625" i="1"/>
  <c r="AU625" i="1"/>
  <c r="AV625" i="1"/>
  <c r="AW625" i="1"/>
  <c r="AS626" i="1"/>
  <c r="AT626" i="1"/>
  <c r="AU626" i="1"/>
  <c r="AV626" i="1"/>
  <c r="AW626" i="1"/>
  <c r="AS627" i="1"/>
  <c r="AT627" i="1"/>
  <c r="AU627" i="1"/>
  <c r="AV627" i="1"/>
  <c r="AW627" i="1"/>
  <c r="AS628" i="1"/>
  <c r="AT628" i="1"/>
  <c r="AU628" i="1"/>
  <c r="AV628" i="1"/>
  <c r="AW628" i="1"/>
  <c r="AS629" i="1"/>
  <c r="AT629" i="1"/>
  <c r="AU629" i="1"/>
  <c r="AV629" i="1"/>
  <c r="AW629" i="1"/>
  <c r="AS630" i="1"/>
  <c r="AT630" i="1"/>
  <c r="AU630" i="1"/>
  <c r="AV630" i="1"/>
  <c r="AW630" i="1"/>
  <c r="AS631" i="1"/>
  <c r="AT631" i="1"/>
  <c r="AU631" i="1"/>
  <c r="AV631" i="1"/>
  <c r="AW631" i="1"/>
  <c r="AS632" i="1"/>
  <c r="AT632" i="1"/>
  <c r="AU632" i="1"/>
  <c r="AV632" i="1"/>
  <c r="AW632" i="1"/>
  <c r="AS633" i="1"/>
  <c r="AT633" i="1"/>
  <c r="AU633" i="1"/>
  <c r="AV633" i="1"/>
  <c r="AW633" i="1"/>
  <c r="AS634" i="1"/>
  <c r="AT634" i="1"/>
  <c r="AU634" i="1"/>
  <c r="AV634" i="1"/>
  <c r="AW634" i="1"/>
  <c r="AS635" i="1"/>
  <c r="AT635" i="1"/>
  <c r="AU635" i="1"/>
  <c r="AV635" i="1"/>
  <c r="AW635" i="1"/>
  <c r="AS636" i="1"/>
  <c r="AT636" i="1"/>
  <c r="AU636" i="1"/>
  <c r="AV636" i="1"/>
  <c r="AW636" i="1"/>
  <c r="AS637" i="1"/>
  <c r="AT637" i="1"/>
  <c r="AU637" i="1"/>
  <c r="AV637" i="1"/>
  <c r="AW637" i="1"/>
  <c r="AS638" i="1"/>
  <c r="AT638" i="1"/>
  <c r="AU638" i="1"/>
  <c r="AV638" i="1"/>
  <c r="AW638" i="1"/>
  <c r="AS639" i="1"/>
  <c r="AT639" i="1"/>
  <c r="AU639" i="1"/>
  <c r="AV639" i="1"/>
  <c r="AW639" i="1"/>
  <c r="AS640" i="1"/>
  <c r="AT640" i="1"/>
  <c r="AU640" i="1"/>
  <c r="AV640" i="1"/>
  <c r="AW640" i="1"/>
  <c r="AS641" i="1"/>
  <c r="AT641" i="1"/>
  <c r="AU641" i="1"/>
  <c r="AV641" i="1"/>
  <c r="AW641" i="1"/>
  <c r="AS642" i="1"/>
  <c r="AT642" i="1"/>
  <c r="AU642" i="1"/>
  <c r="AV642" i="1"/>
  <c r="AW642" i="1"/>
  <c r="AS643" i="1"/>
  <c r="AT643" i="1"/>
  <c r="AU643" i="1"/>
  <c r="AV643" i="1"/>
  <c r="AW643" i="1"/>
  <c r="AS644" i="1"/>
  <c r="AT644" i="1"/>
  <c r="AU644" i="1"/>
  <c r="AV644" i="1"/>
  <c r="AW644" i="1"/>
  <c r="AS645" i="1"/>
  <c r="AT645" i="1"/>
  <c r="AU645" i="1"/>
  <c r="AV645" i="1"/>
  <c r="AW645" i="1"/>
  <c r="AS646" i="1"/>
  <c r="AT646" i="1"/>
  <c r="AU646" i="1"/>
  <c r="AV646" i="1"/>
  <c r="AW646" i="1"/>
  <c r="AS647" i="1"/>
  <c r="AT647" i="1"/>
  <c r="AU647" i="1"/>
  <c r="AV647" i="1"/>
  <c r="AW647" i="1"/>
  <c r="AS648" i="1"/>
  <c r="AT648" i="1"/>
  <c r="AU648" i="1"/>
  <c r="AV648" i="1"/>
  <c r="AW648" i="1"/>
  <c r="AS649" i="1"/>
  <c r="AT649" i="1"/>
  <c r="AU649" i="1"/>
  <c r="AV649" i="1"/>
  <c r="AW649" i="1"/>
  <c r="AS650" i="1"/>
  <c r="AT650" i="1"/>
  <c r="AU650" i="1"/>
  <c r="AV650" i="1"/>
  <c r="AW650" i="1"/>
  <c r="AS651" i="1"/>
  <c r="AT651" i="1"/>
  <c r="AU651" i="1"/>
  <c r="AV651" i="1"/>
  <c r="AW651" i="1"/>
  <c r="AS652" i="1"/>
  <c r="AT652" i="1"/>
  <c r="AU652" i="1"/>
  <c r="AV652" i="1"/>
  <c r="AW652" i="1"/>
  <c r="AS653" i="1"/>
  <c r="AT653" i="1"/>
  <c r="AU653" i="1"/>
  <c r="AV653" i="1"/>
  <c r="AW653" i="1"/>
  <c r="AS654" i="1"/>
  <c r="AT654" i="1"/>
  <c r="AU654" i="1"/>
  <c r="AV654" i="1"/>
  <c r="AW654" i="1"/>
  <c r="AS655" i="1"/>
  <c r="AT655" i="1"/>
  <c r="AU655" i="1"/>
  <c r="AV655" i="1"/>
  <c r="AW655" i="1"/>
  <c r="AS656" i="1"/>
  <c r="AT656" i="1"/>
  <c r="AU656" i="1"/>
  <c r="AV656" i="1"/>
  <c r="AW656" i="1"/>
  <c r="AS657" i="1"/>
  <c r="AT657" i="1"/>
  <c r="AU657" i="1"/>
  <c r="AV657" i="1"/>
  <c r="AW657" i="1"/>
  <c r="AS658" i="1"/>
  <c r="AT658" i="1"/>
  <c r="AU658" i="1"/>
  <c r="AV658" i="1"/>
  <c r="AW658" i="1"/>
  <c r="AS659" i="1"/>
  <c r="AT659" i="1"/>
  <c r="AU659" i="1"/>
  <c r="AV659" i="1"/>
  <c r="AW659" i="1"/>
  <c r="AS660" i="1"/>
  <c r="AT660" i="1"/>
  <c r="AU660" i="1"/>
  <c r="AV660" i="1"/>
  <c r="AW660" i="1"/>
  <c r="AS661" i="1"/>
  <c r="AT661" i="1"/>
  <c r="AU661" i="1"/>
  <c r="AV661" i="1"/>
  <c r="AW661" i="1"/>
  <c r="AS662" i="1"/>
  <c r="AT662" i="1"/>
  <c r="AU662" i="1"/>
  <c r="AV662" i="1"/>
  <c r="AW662" i="1"/>
  <c r="AS663" i="1"/>
  <c r="AT663" i="1"/>
  <c r="AU663" i="1"/>
  <c r="AV663" i="1"/>
  <c r="AW663" i="1"/>
  <c r="AS664" i="1"/>
  <c r="AT664" i="1"/>
  <c r="AU664" i="1"/>
  <c r="AV664" i="1"/>
  <c r="AW664" i="1"/>
  <c r="AS665" i="1"/>
  <c r="AT665" i="1"/>
  <c r="AU665" i="1"/>
  <c r="AV665" i="1"/>
  <c r="AW665" i="1"/>
  <c r="AS666" i="1"/>
  <c r="AT666" i="1"/>
  <c r="AU666" i="1"/>
  <c r="AV666" i="1"/>
  <c r="AW666" i="1"/>
  <c r="AS667" i="1"/>
  <c r="AT667" i="1"/>
  <c r="AU667" i="1"/>
  <c r="AV667" i="1"/>
  <c r="AW667" i="1"/>
  <c r="AS668" i="1"/>
  <c r="AT668" i="1"/>
  <c r="AU668" i="1"/>
  <c r="AV668" i="1"/>
  <c r="AW668" i="1"/>
  <c r="AS669" i="1"/>
  <c r="AT669" i="1"/>
  <c r="AU669" i="1"/>
  <c r="AV669" i="1"/>
  <c r="AW669" i="1"/>
  <c r="AS670" i="1"/>
  <c r="AT670" i="1"/>
  <c r="AU670" i="1"/>
  <c r="AV670" i="1"/>
  <c r="AW670" i="1"/>
  <c r="AS671" i="1"/>
  <c r="AT671" i="1"/>
  <c r="AU671" i="1"/>
  <c r="AV671" i="1"/>
  <c r="AW671" i="1"/>
  <c r="AS672" i="1"/>
  <c r="AT672" i="1"/>
  <c r="AU672" i="1"/>
  <c r="AV672" i="1"/>
  <c r="AW672" i="1"/>
  <c r="AS673" i="1"/>
  <c r="AT673" i="1"/>
  <c r="AU673" i="1"/>
  <c r="AV673" i="1"/>
  <c r="AW673" i="1"/>
  <c r="AS674" i="1"/>
  <c r="AT674" i="1"/>
  <c r="AU674" i="1"/>
  <c r="AV674" i="1"/>
  <c r="AW674" i="1"/>
  <c r="AS675" i="1"/>
  <c r="AT675" i="1"/>
  <c r="AU675" i="1"/>
  <c r="AV675" i="1"/>
  <c r="AW675" i="1"/>
  <c r="AS676" i="1"/>
  <c r="AT676" i="1"/>
  <c r="AU676" i="1"/>
  <c r="AV676" i="1"/>
  <c r="AW676" i="1"/>
  <c r="AS677" i="1"/>
  <c r="AT677" i="1"/>
  <c r="AU677" i="1"/>
  <c r="AV677" i="1"/>
  <c r="AW677" i="1"/>
  <c r="AS678" i="1"/>
  <c r="AT678" i="1"/>
  <c r="AU678" i="1"/>
  <c r="AV678" i="1"/>
  <c r="AW678" i="1"/>
  <c r="AS679" i="1"/>
  <c r="AT679" i="1"/>
  <c r="AU679" i="1"/>
  <c r="AV679" i="1"/>
  <c r="AW679" i="1"/>
  <c r="AS680" i="1"/>
  <c r="AT680" i="1"/>
  <c r="AU680" i="1"/>
  <c r="AV680" i="1"/>
  <c r="AW680" i="1"/>
  <c r="AS681" i="1"/>
  <c r="AT681" i="1"/>
  <c r="AU681" i="1"/>
  <c r="AV681" i="1"/>
  <c r="AW681" i="1"/>
  <c r="AS682" i="1"/>
  <c r="AT682" i="1"/>
  <c r="AU682" i="1"/>
  <c r="AV682" i="1"/>
  <c r="AW682" i="1"/>
  <c r="AS683" i="1"/>
  <c r="AT683" i="1"/>
  <c r="AU683" i="1"/>
  <c r="AV683" i="1"/>
  <c r="AW683" i="1"/>
  <c r="AS684" i="1"/>
  <c r="AT684" i="1"/>
  <c r="AU684" i="1"/>
  <c r="AV684" i="1"/>
  <c r="AW684" i="1"/>
  <c r="AS685" i="1"/>
  <c r="AT685" i="1"/>
  <c r="AU685" i="1"/>
  <c r="AV685" i="1"/>
  <c r="AW685" i="1"/>
  <c r="AS686" i="1"/>
  <c r="AT686" i="1"/>
  <c r="AU686" i="1"/>
  <c r="AV686" i="1"/>
  <c r="AW686" i="1"/>
  <c r="AS687" i="1"/>
  <c r="AT687" i="1"/>
  <c r="AU687" i="1"/>
  <c r="AV687" i="1"/>
  <c r="AW687" i="1"/>
  <c r="AS688" i="1"/>
  <c r="AT688" i="1"/>
  <c r="AU688" i="1"/>
  <c r="AV688" i="1"/>
  <c r="AW688" i="1"/>
  <c r="AS689" i="1"/>
  <c r="AT689" i="1"/>
  <c r="AU689" i="1"/>
  <c r="AV689" i="1"/>
  <c r="AW689" i="1"/>
  <c r="AS690" i="1"/>
  <c r="AT690" i="1"/>
  <c r="AU690" i="1"/>
  <c r="AV690" i="1"/>
  <c r="AW690" i="1"/>
  <c r="AS691" i="1"/>
  <c r="AT691" i="1"/>
  <c r="AU691" i="1"/>
  <c r="AV691" i="1"/>
  <c r="AW691" i="1"/>
  <c r="AS692" i="1"/>
  <c r="AT692" i="1"/>
  <c r="AU692" i="1"/>
  <c r="AV692" i="1"/>
  <c r="AW692" i="1"/>
  <c r="AS693" i="1"/>
  <c r="AT693" i="1"/>
  <c r="AU693" i="1"/>
  <c r="AV693" i="1"/>
  <c r="AW693" i="1"/>
  <c r="AS694" i="1"/>
  <c r="AT694" i="1"/>
  <c r="AU694" i="1"/>
  <c r="AV694" i="1"/>
  <c r="AW694" i="1"/>
  <c r="AS695" i="1"/>
  <c r="AT695" i="1"/>
  <c r="AU695" i="1"/>
  <c r="AV695" i="1"/>
  <c r="AW695" i="1"/>
  <c r="AS696" i="1"/>
  <c r="AT696" i="1"/>
  <c r="AU696" i="1"/>
  <c r="AV696" i="1"/>
  <c r="AW696" i="1"/>
  <c r="AS697" i="1"/>
  <c r="AT697" i="1"/>
  <c r="AU697" i="1"/>
  <c r="AV697" i="1"/>
  <c r="AW697" i="1"/>
  <c r="AS698" i="1"/>
  <c r="AT698" i="1"/>
  <c r="AU698" i="1"/>
  <c r="AV698" i="1"/>
  <c r="AW698" i="1"/>
  <c r="AS699" i="1"/>
  <c r="AT699" i="1"/>
  <c r="AU699" i="1"/>
  <c r="AV699" i="1"/>
  <c r="AW699" i="1"/>
  <c r="AS700" i="1"/>
  <c r="AT700" i="1"/>
  <c r="AU700" i="1"/>
  <c r="AV700" i="1"/>
  <c r="AW700" i="1"/>
  <c r="AS701" i="1"/>
  <c r="AT701" i="1"/>
  <c r="AU701" i="1"/>
  <c r="AV701" i="1"/>
  <c r="AW701" i="1"/>
  <c r="AS702" i="1"/>
  <c r="AT702" i="1"/>
  <c r="AU702" i="1"/>
  <c r="AV702" i="1"/>
  <c r="AW702" i="1"/>
  <c r="AS703" i="1"/>
  <c r="AT703" i="1"/>
  <c r="AU703" i="1"/>
  <c r="AV703" i="1"/>
  <c r="AW703" i="1"/>
  <c r="AS704" i="1"/>
  <c r="AT704" i="1"/>
  <c r="AU704" i="1"/>
  <c r="AV704" i="1"/>
  <c r="AW704" i="1"/>
  <c r="AS705" i="1"/>
  <c r="AT705" i="1"/>
  <c r="AU705" i="1"/>
  <c r="AV705" i="1"/>
  <c r="AW705" i="1"/>
  <c r="AS706" i="1"/>
  <c r="AT706" i="1"/>
  <c r="AU706" i="1"/>
  <c r="AV706" i="1"/>
  <c r="AW706" i="1"/>
  <c r="AS707" i="1"/>
  <c r="AT707" i="1"/>
  <c r="AU707" i="1"/>
  <c r="AV707" i="1"/>
  <c r="AW707" i="1"/>
  <c r="AS708" i="1"/>
  <c r="AT708" i="1"/>
  <c r="AU708" i="1"/>
  <c r="AV708" i="1"/>
  <c r="AW708" i="1"/>
  <c r="AS709" i="1"/>
  <c r="AT709" i="1"/>
  <c r="AU709" i="1"/>
  <c r="AV709" i="1"/>
  <c r="AW709" i="1"/>
  <c r="AS710" i="1"/>
  <c r="AT710" i="1"/>
  <c r="AU710" i="1"/>
  <c r="AV710" i="1"/>
  <c r="AW710" i="1"/>
  <c r="AS711" i="1"/>
  <c r="AT711" i="1"/>
  <c r="AU711" i="1"/>
  <c r="AV711" i="1"/>
  <c r="AW711" i="1"/>
  <c r="AS712" i="1"/>
  <c r="AT712" i="1"/>
  <c r="AU712" i="1"/>
  <c r="AV712" i="1"/>
  <c r="AW712" i="1"/>
  <c r="AS713" i="1"/>
  <c r="AT713" i="1"/>
  <c r="AU713" i="1"/>
  <c r="AV713" i="1"/>
  <c r="AW713" i="1"/>
  <c r="AS714" i="1"/>
  <c r="AT714" i="1"/>
  <c r="AU714" i="1"/>
  <c r="AV714" i="1"/>
  <c r="AW714" i="1"/>
  <c r="AS715" i="1"/>
  <c r="AT715" i="1"/>
  <c r="AU715" i="1"/>
  <c r="AV715" i="1"/>
  <c r="AW715" i="1"/>
  <c r="AS716" i="1"/>
  <c r="AT716" i="1"/>
  <c r="AU716" i="1"/>
  <c r="AV716" i="1"/>
  <c r="AW716" i="1"/>
  <c r="AS717" i="1"/>
  <c r="AT717" i="1"/>
  <c r="AU717" i="1"/>
  <c r="AV717" i="1"/>
  <c r="AW717" i="1"/>
  <c r="AS718" i="1"/>
  <c r="AT718" i="1"/>
  <c r="AU718" i="1"/>
  <c r="AV718" i="1"/>
  <c r="AW718" i="1"/>
  <c r="AS719" i="1"/>
  <c r="AT719" i="1"/>
  <c r="AU719" i="1"/>
  <c r="AV719" i="1"/>
  <c r="AW719" i="1"/>
  <c r="AS720" i="1"/>
  <c r="AT720" i="1"/>
  <c r="AU720" i="1"/>
  <c r="AV720" i="1"/>
  <c r="AW720" i="1"/>
  <c r="AS721" i="1"/>
  <c r="AT721" i="1"/>
  <c r="AU721" i="1"/>
  <c r="AV721" i="1"/>
  <c r="AW721" i="1"/>
  <c r="AS722" i="1"/>
  <c r="AT722" i="1"/>
  <c r="AU722" i="1"/>
  <c r="AV722" i="1"/>
  <c r="AW722" i="1"/>
  <c r="AS723" i="1"/>
  <c r="AT723" i="1"/>
  <c r="AU723" i="1"/>
  <c r="AV723" i="1"/>
  <c r="AW723" i="1"/>
  <c r="AS724" i="1"/>
  <c r="AT724" i="1"/>
  <c r="AU724" i="1"/>
  <c r="AV724" i="1"/>
  <c r="AW724" i="1"/>
  <c r="AS725" i="1"/>
  <c r="AT725" i="1"/>
  <c r="AU725" i="1"/>
  <c r="AV725" i="1"/>
  <c r="AW725" i="1"/>
  <c r="AS726" i="1"/>
  <c r="AT726" i="1"/>
  <c r="AU726" i="1"/>
  <c r="AV726" i="1"/>
  <c r="AW726" i="1"/>
  <c r="AS727" i="1"/>
  <c r="AT727" i="1"/>
  <c r="AU727" i="1"/>
  <c r="AV727" i="1"/>
  <c r="AW727" i="1"/>
  <c r="AS728" i="1"/>
  <c r="AT728" i="1"/>
  <c r="AU728" i="1"/>
  <c r="AV728" i="1"/>
  <c r="AW728" i="1"/>
  <c r="AS729" i="1"/>
  <c r="AT729" i="1"/>
  <c r="AU729" i="1"/>
  <c r="AV729" i="1"/>
  <c r="AW729" i="1"/>
  <c r="AS730" i="1"/>
  <c r="AT730" i="1"/>
  <c r="AU730" i="1"/>
  <c r="AV730" i="1"/>
  <c r="AW730" i="1"/>
  <c r="AS731" i="1"/>
  <c r="AT731" i="1"/>
  <c r="AU731" i="1"/>
  <c r="AV731" i="1"/>
  <c r="AW731" i="1"/>
  <c r="AS732" i="1"/>
  <c r="AT732" i="1"/>
  <c r="AU732" i="1"/>
  <c r="AV732" i="1"/>
  <c r="AW732" i="1"/>
  <c r="AS733" i="1"/>
  <c r="AT733" i="1"/>
  <c r="AU733" i="1"/>
  <c r="AV733" i="1"/>
  <c r="AW733" i="1"/>
  <c r="AS734" i="1"/>
  <c r="AT734" i="1"/>
  <c r="AU734" i="1"/>
  <c r="AV734" i="1"/>
  <c r="AW734" i="1"/>
  <c r="AS735" i="1"/>
  <c r="AT735" i="1"/>
  <c r="AU735" i="1"/>
  <c r="AV735" i="1"/>
  <c r="AW735" i="1"/>
  <c r="AS736" i="1"/>
  <c r="AT736" i="1"/>
  <c r="AU736" i="1"/>
  <c r="AV736" i="1"/>
  <c r="AW736" i="1"/>
  <c r="AS737" i="1"/>
  <c r="AT737" i="1"/>
  <c r="AU737" i="1"/>
  <c r="AV737" i="1"/>
  <c r="AW737" i="1"/>
  <c r="AS738" i="1"/>
  <c r="AT738" i="1"/>
  <c r="AU738" i="1"/>
  <c r="AV738" i="1"/>
  <c r="AW738" i="1"/>
  <c r="AS739" i="1"/>
  <c r="AT739" i="1"/>
  <c r="AU739" i="1"/>
  <c r="AV739" i="1"/>
  <c r="AW739" i="1"/>
  <c r="AS740" i="1"/>
  <c r="AT740" i="1"/>
  <c r="AU740" i="1"/>
  <c r="AV740" i="1"/>
  <c r="AW740" i="1"/>
  <c r="AS741" i="1"/>
  <c r="AT741" i="1"/>
  <c r="AU741" i="1"/>
  <c r="AV741" i="1"/>
  <c r="AW741" i="1"/>
  <c r="AS742" i="1"/>
  <c r="AT742" i="1"/>
  <c r="AU742" i="1"/>
  <c r="AV742" i="1"/>
  <c r="AW742" i="1"/>
  <c r="AS743" i="1"/>
  <c r="AT743" i="1"/>
  <c r="AU743" i="1"/>
  <c r="AV743" i="1"/>
  <c r="AW743" i="1"/>
  <c r="AS744" i="1"/>
  <c r="AT744" i="1"/>
  <c r="AU744" i="1"/>
  <c r="AV744" i="1"/>
  <c r="AW744" i="1"/>
  <c r="AS745" i="1"/>
  <c r="AT745" i="1"/>
  <c r="AU745" i="1"/>
  <c r="AV745" i="1"/>
  <c r="AW745" i="1"/>
  <c r="AS746" i="1"/>
  <c r="AT746" i="1"/>
  <c r="AU746" i="1"/>
  <c r="AV746" i="1"/>
  <c r="AW746" i="1"/>
  <c r="AS747" i="1"/>
  <c r="AT747" i="1"/>
  <c r="AU747" i="1"/>
  <c r="AV747" i="1"/>
  <c r="AW747" i="1"/>
  <c r="AS748" i="1"/>
  <c r="AT748" i="1"/>
  <c r="AU748" i="1"/>
  <c r="AV748" i="1"/>
  <c r="AW748" i="1"/>
  <c r="AS749" i="1"/>
  <c r="AT749" i="1"/>
  <c r="AU749" i="1"/>
  <c r="AV749" i="1"/>
  <c r="AW749" i="1"/>
  <c r="AS750" i="1"/>
  <c r="AT750" i="1"/>
  <c r="AU750" i="1"/>
  <c r="AV750" i="1"/>
  <c r="AW750" i="1"/>
  <c r="AS751" i="1"/>
  <c r="AT751" i="1"/>
  <c r="AU751" i="1"/>
  <c r="AV751" i="1"/>
  <c r="AW751" i="1"/>
  <c r="AS752" i="1"/>
  <c r="AT752" i="1"/>
  <c r="AU752" i="1"/>
  <c r="AV752" i="1"/>
  <c r="AW752" i="1"/>
  <c r="AS753" i="1"/>
  <c r="AT753" i="1"/>
  <c r="AU753" i="1"/>
  <c r="AV753" i="1"/>
  <c r="AW753" i="1"/>
  <c r="AS754" i="1"/>
  <c r="AT754" i="1"/>
  <c r="AU754" i="1"/>
  <c r="AV754" i="1"/>
  <c r="AW754" i="1"/>
  <c r="AS755" i="1"/>
  <c r="AT755" i="1"/>
  <c r="AU755" i="1"/>
  <c r="AV755" i="1"/>
  <c r="AW755" i="1"/>
  <c r="AS756" i="1"/>
  <c r="AT756" i="1"/>
  <c r="AU756" i="1"/>
  <c r="AV756" i="1"/>
  <c r="AW756" i="1"/>
  <c r="AS757" i="1"/>
  <c r="AT757" i="1"/>
  <c r="AU757" i="1"/>
  <c r="AV757" i="1"/>
  <c r="AW757" i="1"/>
  <c r="AS758" i="1"/>
  <c r="AT758" i="1"/>
  <c r="AU758" i="1"/>
  <c r="AV758" i="1"/>
  <c r="AW758" i="1"/>
  <c r="AS759" i="1"/>
  <c r="AT759" i="1"/>
  <c r="AU759" i="1"/>
  <c r="AV759" i="1"/>
  <c r="AW759" i="1"/>
  <c r="AS760" i="1"/>
  <c r="AT760" i="1"/>
  <c r="AU760" i="1"/>
  <c r="AV760" i="1"/>
  <c r="AW760" i="1"/>
  <c r="AS761" i="1"/>
  <c r="AT761" i="1"/>
  <c r="AU761" i="1"/>
  <c r="AV761" i="1"/>
  <c r="AW761" i="1"/>
  <c r="AS762" i="1"/>
  <c r="AT762" i="1"/>
  <c r="AU762" i="1"/>
  <c r="AV762" i="1"/>
  <c r="AW762" i="1"/>
  <c r="AS763" i="1"/>
  <c r="AT763" i="1"/>
  <c r="AU763" i="1"/>
  <c r="AV763" i="1"/>
  <c r="AW763" i="1"/>
  <c r="AS764" i="1"/>
  <c r="AT764" i="1"/>
  <c r="AU764" i="1"/>
  <c r="AV764" i="1"/>
  <c r="AW764" i="1"/>
  <c r="AS765" i="1"/>
  <c r="AT765" i="1"/>
  <c r="AU765" i="1"/>
  <c r="AV765" i="1"/>
  <c r="AW765" i="1"/>
  <c r="AS766" i="1"/>
  <c r="AT766" i="1"/>
  <c r="AU766" i="1"/>
  <c r="AV766" i="1"/>
  <c r="AW766" i="1"/>
  <c r="AS767" i="1"/>
  <c r="AT767" i="1"/>
  <c r="AU767" i="1"/>
  <c r="AV767" i="1"/>
  <c r="AW767" i="1"/>
  <c r="AS768" i="1"/>
  <c r="AT768" i="1"/>
  <c r="AU768" i="1"/>
  <c r="AV768" i="1"/>
  <c r="AW768" i="1"/>
  <c r="AS769" i="1"/>
  <c r="AT769" i="1"/>
  <c r="AU769" i="1"/>
  <c r="AV769" i="1"/>
  <c r="AW769" i="1"/>
  <c r="AS770" i="1"/>
  <c r="AT770" i="1"/>
  <c r="AU770" i="1"/>
  <c r="AV770" i="1"/>
  <c r="AW770" i="1"/>
  <c r="AS771" i="1"/>
  <c r="AT771" i="1"/>
  <c r="AU771" i="1"/>
  <c r="AV771" i="1"/>
  <c r="AW771" i="1"/>
  <c r="AS772" i="1"/>
  <c r="AT772" i="1"/>
  <c r="AU772" i="1"/>
  <c r="AV772" i="1"/>
  <c r="AW772" i="1"/>
  <c r="AS773" i="1"/>
  <c r="AT773" i="1"/>
  <c r="AU773" i="1"/>
  <c r="AV773" i="1"/>
  <c r="AW773" i="1"/>
  <c r="AS774" i="1"/>
  <c r="AT774" i="1"/>
  <c r="AU774" i="1"/>
  <c r="AV774" i="1"/>
  <c r="AW774" i="1"/>
  <c r="AS775" i="1"/>
  <c r="AT775" i="1"/>
  <c r="AU775" i="1"/>
  <c r="AV775" i="1"/>
  <c r="AW775" i="1"/>
  <c r="AS776" i="1"/>
  <c r="AT776" i="1"/>
  <c r="AU776" i="1"/>
  <c r="AV776" i="1"/>
  <c r="AW776" i="1"/>
  <c r="AS777" i="1"/>
  <c r="AT777" i="1"/>
  <c r="AU777" i="1"/>
  <c r="AV777" i="1"/>
  <c r="AW777" i="1"/>
  <c r="AS778" i="1"/>
  <c r="AT778" i="1"/>
  <c r="AU778" i="1"/>
  <c r="AV778" i="1"/>
  <c r="AW778" i="1"/>
  <c r="AS779" i="1"/>
  <c r="AT779" i="1"/>
  <c r="AU779" i="1"/>
  <c r="AV779" i="1"/>
  <c r="AW779" i="1"/>
  <c r="AS780" i="1"/>
  <c r="AT780" i="1"/>
  <c r="AU780" i="1"/>
  <c r="AV780" i="1"/>
  <c r="AW780" i="1"/>
  <c r="AS781" i="1"/>
  <c r="AT781" i="1"/>
  <c r="AU781" i="1"/>
  <c r="AV781" i="1"/>
  <c r="AW781" i="1"/>
  <c r="AS782" i="1"/>
  <c r="AT782" i="1"/>
  <c r="AU782" i="1"/>
  <c r="AV782" i="1"/>
  <c r="AW782" i="1"/>
  <c r="AS783" i="1"/>
  <c r="AT783" i="1"/>
  <c r="AU783" i="1"/>
  <c r="AV783" i="1"/>
  <c r="AW783" i="1"/>
  <c r="AS784" i="1"/>
  <c r="AT784" i="1"/>
  <c r="AU784" i="1"/>
  <c r="AV784" i="1"/>
  <c r="AW784" i="1"/>
  <c r="AS785" i="1"/>
  <c r="AT785" i="1"/>
  <c r="AU785" i="1"/>
  <c r="AV785" i="1"/>
  <c r="AW785" i="1"/>
  <c r="AS786" i="1"/>
  <c r="AT786" i="1"/>
  <c r="AU786" i="1"/>
  <c r="AV786" i="1"/>
  <c r="AW786" i="1"/>
  <c r="AS787" i="1"/>
  <c r="AT787" i="1"/>
  <c r="AU787" i="1"/>
  <c r="AV787" i="1"/>
  <c r="AW787" i="1"/>
  <c r="AS788" i="1"/>
  <c r="AT788" i="1"/>
  <c r="AU788" i="1"/>
  <c r="AV788" i="1"/>
  <c r="AW788" i="1"/>
  <c r="AS789" i="1"/>
  <c r="AT789" i="1"/>
  <c r="AU789" i="1"/>
  <c r="AV789" i="1"/>
  <c r="AW789" i="1"/>
  <c r="AS790" i="1"/>
  <c r="AT790" i="1"/>
  <c r="AU790" i="1"/>
  <c r="AV790" i="1"/>
  <c r="AW790" i="1"/>
  <c r="AS791" i="1"/>
  <c r="AT791" i="1"/>
  <c r="AU791" i="1"/>
  <c r="AV791" i="1"/>
  <c r="AW791" i="1"/>
  <c r="AS792" i="1"/>
  <c r="AT792" i="1"/>
  <c r="AU792" i="1"/>
  <c r="AV792" i="1"/>
  <c r="AW792" i="1"/>
  <c r="AS793" i="1"/>
  <c r="AT793" i="1"/>
  <c r="AU793" i="1"/>
  <c r="AV793" i="1"/>
  <c r="AW793" i="1"/>
  <c r="AS794" i="1"/>
  <c r="AT794" i="1"/>
  <c r="AU794" i="1"/>
  <c r="AV794" i="1"/>
  <c r="AW794" i="1"/>
  <c r="AS795" i="1"/>
  <c r="AT795" i="1"/>
  <c r="AU795" i="1"/>
  <c r="AV795" i="1"/>
  <c r="AW795" i="1"/>
  <c r="AS796" i="1"/>
  <c r="AT796" i="1"/>
  <c r="AU796" i="1"/>
  <c r="AV796" i="1"/>
  <c r="AW796" i="1"/>
  <c r="AS797" i="1"/>
  <c r="AT797" i="1"/>
  <c r="AU797" i="1"/>
  <c r="AV797" i="1"/>
  <c r="AW797" i="1"/>
  <c r="AS798" i="1"/>
  <c r="AT798" i="1"/>
  <c r="AU798" i="1"/>
  <c r="AV798" i="1"/>
  <c r="AW798" i="1"/>
  <c r="AS799" i="1"/>
  <c r="AT799" i="1"/>
  <c r="AU799" i="1"/>
  <c r="AV799" i="1"/>
  <c r="AW799" i="1"/>
  <c r="AS800" i="1"/>
  <c r="AT800" i="1"/>
  <c r="AU800" i="1"/>
  <c r="AV800" i="1"/>
  <c r="AW800" i="1"/>
  <c r="AS801" i="1"/>
  <c r="AT801" i="1"/>
  <c r="AU801" i="1"/>
  <c r="AV801" i="1"/>
  <c r="AW801" i="1"/>
  <c r="AS802" i="1"/>
  <c r="AT802" i="1"/>
  <c r="AU802" i="1"/>
  <c r="AV802" i="1"/>
  <c r="AW802" i="1"/>
  <c r="AS803" i="1"/>
  <c r="AT803" i="1"/>
  <c r="AU803" i="1"/>
  <c r="AV803" i="1"/>
  <c r="AW803" i="1"/>
  <c r="AS804" i="1"/>
  <c r="AT804" i="1"/>
  <c r="AU804" i="1"/>
  <c r="AV804" i="1"/>
  <c r="AW804" i="1"/>
  <c r="AS805" i="1"/>
  <c r="AT805" i="1"/>
  <c r="AU805" i="1"/>
  <c r="AV805" i="1"/>
  <c r="AW805" i="1"/>
  <c r="AS806" i="1"/>
  <c r="AT806" i="1"/>
  <c r="AU806" i="1"/>
  <c r="AV806" i="1"/>
  <c r="AW806" i="1"/>
  <c r="AS807" i="1"/>
  <c r="AT807" i="1"/>
  <c r="AU807" i="1"/>
  <c r="AV807" i="1"/>
  <c r="AW807" i="1"/>
  <c r="AS808" i="1"/>
  <c r="AT808" i="1"/>
  <c r="AU808" i="1"/>
  <c r="AV808" i="1"/>
  <c r="AW808" i="1"/>
  <c r="AS809" i="1"/>
  <c r="AT809" i="1"/>
  <c r="AU809" i="1"/>
  <c r="AV809" i="1"/>
  <c r="AW809" i="1"/>
  <c r="AS810" i="1"/>
  <c r="AT810" i="1"/>
  <c r="AU810" i="1"/>
  <c r="AV810" i="1"/>
  <c r="AW810" i="1"/>
  <c r="AS811" i="1"/>
  <c r="AT811" i="1"/>
  <c r="AU811" i="1"/>
  <c r="AV811" i="1"/>
  <c r="AW811" i="1"/>
  <c r="AS812" i="1"/>
  <c r="AT812" i="1"/>
  <c r="AU812" i="1"/>
  <c r="AV812" i="1"/>
  <c r="AW812" i="1"/>
  <c r="AS813" i="1"/>
  <c r="AT813" i="1"/>
  <c r="AU813" i="1"/>
  <c r="AV813" i="1"/>
  <c r="AW813" i="1"/>
  <c r="AS814" i="1"/>
  <c r="AT814" i="1"/>
  <c r="AU814" i="1"/>
  <c r="AV814" i="1"/>
  <c r="AW814" i="1"/>
  <c r="AS815" i="1"/>
  <c r="AT815" i="1"/>
  <c r="AU815" i="1"/>
  <c r="AV815" i="1"/>
  <c r="AW815" i="1"/>
  <c r="AS816" i="1"/>
  <c r="AT816" i="1"/>
  <c r="AU816" i="1"/>
  <c r="AV816" i="1"/>
  <c r="AW816" i="1"/>
  <c r="AS817" i="1"/>
  <c r="AT817" i="1"/>
  <c r="AU817" i="1"/>
  <c r="AV817" i="1"/>
  <c r="AW817" i="1"/>
  <c r="AS818" i="1"/>
  <c r="AT818" i="1"/>
  <c r="AU818" i="1"/>
  <c r="AV818" i="1"/>
  <c r="AW818" i="1"/>
  <c r="AS819" i="1"/>
  <c r="AT819" i="1"/>
  <c r="AU819" i="1"/>
  <c r="AV819" i="1"/>
  <c r="AW819" i="1"/>
  <c r="AS820" i="1"/>
  <c r="AT820" i="1"/>
  <c r="AU820" i="1"/>
  <c r="AV820" i="1"/>
  <c r="AW820" i="1"/>
  <c r="AS821" i="1"/>
  <c r="AT821" i="1"/>
  <c r="AU821" i="1"/>
  <c r="AV821" i="1"/>
  <c r="AW821" i="1"/>
  <c r="AS822" i="1"/>
  <c r="AT822" i="1"/>
  <c r="AU822" i="1"/>
  <c r="AV822" i="1"/>
  <c r="AW822" i="1"/>
  <c r="AS823" i="1"/>
  <c r="AT823" i="1"/>
  <c r="AU823" i="1"/>
  <c r="AV823" i="1"/>
  <c r="AW823" i="1"/>
  <c r="AS824" i="1"/>
  <c r="AT824" i="1"/>
  <c r="AU824" i="1"/>
  <c r="AV824" i="1"/>
  <c r="AW824" i="1"/>
  <c r="AS825" i="1"/>
  <c r="AT825" i="1"/>
  <c r="AU825" i="1"/>
  <c r="AV825" i="1"/>
  <c r="AW825" i="1"/>
  <c r="AS826" i="1"/>
  <c r="AT826" i="1"/>
  <c r="AU826" i="1"/>
  <c r="AV826" i="1"/>
  <c r="AW826" i="1"/>
  <c r="AS827" i="1"/>
  <c r="AT827" i="1"/>
  <c r="AU827" i="1"/>
  <c r="AV827" i="1"/>
  <c r="AW827" i="1"/>
  <c r="AS828" i="1"/>
  <c r="AT828" i="1"/>
  <c r="AU828" i="1"/>
  <c r="AV828" i="1"/>
  <c r="AW828" i="1"/>
  <c r="AS829" i="1"/>
  <c r="AT829" i="1"/>
  <c r="AU829" i="1"/>
  <c r="AV829" i="1"/>
  <c r="AW829" i="1"/>
  <c r="AS830" i="1"/>
  <c r="AT830" i="1"/>
  <c r="AU830" i="1"/>
  <c r="AV830" i="1"/>
  <c r="AW830" i="1"/>
  <c r="AS831" i="1"/>
  <c r="AT831" i="1"/>
  <c r="AU831" i="1"/>
  <c r="AV831" i="1"/>
  <c r="AW831" i="1"/>
  <c r="AS832" i="1"/>
  <c r="AT832" i="1"/>
  <c r="AU832" i="1"/>
  <c r="AV832" i="1"/>
  <c r="AW832" i="1"/>
  <c r="AS833" i="1"/>
  <c r="AT833" i="1"/>
  <c r="AU833" i="1"/>
  <c r="AV833" i="1"/>
  <c r="AW833" i="1"/>
  <c r="AS834" i="1"/>
  <c r="AT834" i="1"/>
  <c r="AU834" i="1"/>
  <c r="AV834" i="1"/>
  <c r="AW834" i="1"/>
  <c r="AS835" i="1"/>
  <c r="AT835" i="1"/>
  <c r="AU835" i="1"/>
  <c r="AV835" i="1"/>
  <c r="AW835" i="1"/>
  <c r="AS836" i="1"/>
  <c r="AT836" i="1"/>
  <c r="AU836" i="1"/>
  <c r="AV836" i="1"/>
  <c r="AW836" i="1"/>
  <c r="AS837" i="1"/>
  <c r="AT837" i="1"/>
  <c r="AU837" i="1"/>
  <c r="AV837" i="1"/>
  <c r="AW837" i="1"/>
  <c r="AS838" i="1"/>
  <c r="AT838" i="1"/>
  <c r="AU838" i="1"/>
  <c r="AV838" i="1"/>
  <c r="AW838" i="1"/>
  <c r="AS839" i="1"/>
  <c r="AT839" i="1"/>
  <c r="AU839" i="1"/>
  <c r="AV839" i="1"/>
  <c r="AW839" i="1"/>
  <c r="AS840" i="1"/>
  <c r="AT840" i="1"/>
  <c r="AU840" i="1"/>
  <c r="AV840" i="1"/>
  <c r="AW840" i="1"/>
  <c r="AS841" i="1"/>
  <c r="AT841" i="1"/>
  <c r="AU841" i="1"/>
  <c r="AV841" i="1"/>
  <c r="AW841" i="1"/>
  <c r="AS842" i="1"/>
  <c r="AT842" i="1"/>
  <c r="AU842" i="1"/>
  <c r="AV842" i="1"/>
  <c r="AW842" i="1"/>
  <c r="AS843" i="1"/>
  <c r="AT843" i="1"/>
  <c r="AU843" i="1"/>
  <c r="AV843" i="1"/>
  <c r="AW843" i="1"/>
  <c r="AS844" i="1"/>
  <c r="AT844" i="1"/>
  <c r="AU844" i="1"/>
  <c r="AV844" i="1"/>
  <c r="AW844" i="1"/>
  <c r="AS845" i="1"/>
  <c r="AT845" i="1"/>
  <c r="AU845" i="1"/>
  <c r="AV845" i="1"/>
  <c r="AW845" i="1"/>
  <c r="AS846" i="1"/>
  <c r="AT846" i="1"/>
  <c r="AU846" i="1"/>
  <c r="AV846" i="1"/>
  <c r="AW846" i="1"/>
  <c r="AS847" i="1"/>
  <c r="AT847" i="1"/>
  <c r="AU847" i="1"/>
  <c r="AV847" i="1"/>
  <c r="AW847" i="1"/>
  <c r="AS848" i="1"/>
  <c r="AT848" i="1"/>
  <c r="AU848" i="1"/>
  <c r="AV848" i="1"/>
  <c r="AW848" i="1"/>
  <c r="AS849" i="1"/>
  <c r="AT849" i="1"/>
  <c r="AU849" i="1"/>
  <c r="AV849" i="1"/>
  <c r="AW849" i="1"/>
  <c r="AS850" i="1"/>
  <c r="AT850" i="1"/>
  <c r="AU850" i="1"/>
  <c r="AV850" i="1"/>
  <c r="AW850" i="1"/>
  <c r="AS851" i="1"/>
  <c r="AT851" i="1"/>
  <c r="AU851" i="1"/>
  <c r="AV851" i="1"/>
  <c r="AW851" i="1"/>
  <c r="AS852" i="1"/>
  <c r="AT852" i="1"/>
  <c r="AU852" i="1"/>
  <c r="AV852" i="1"/>
  <c r="AW852" i="1"/>
  <c r="AS853" i="1"/>
  <c r="AT853" i="1"/>
  <c r="AU853" i="1"/>
  <c r="AV853" i="1"/>
  <c r="AW853" i="1"/>
  <c r="AS854" i="1"/>
  <c r="AT854" i="1"/>
  <c r="AU854" i="1"/>
  <c r="AV854" i="1"/>
  <c r="AW854" i="1"/>
  <c r="AS855" i="1"/>
  <c r="AT855" i="1"/>
  <c r="AU855" i="1"/>
  <c r="AV855" i="1"/>
  <c r="AW855" i="1"/>
  <c r="AS856" i="1"/>
  <c r="AT856" i="1"/>
  <c r="AU856" i="1"/>
  <c r="AV856" i="1"/>
  <c r="AW856" i="1"/>
  <c r="AS857" i="1"/>
  <c r="AT857" i="1"/>
  <c r="AU857" i="1"/>
  <c r="AV857" i="1"/>
  <c r="AW857" i="1"/>
  <c r="AS858" i="1"/>
  <c r="AT858" i="1"/>
  <c r="AU858" i="1"/>
  <c r="AV858" i="1"/>
  <c r="AW858" i="1"/>
  <c r="AS859" i="1"/>
  <c r="AT859" i="1"/>
  <c r="AU859" i="1"/>
  <c r="AV859" i="1"/>
  <c r="AW859" i="1"/>
  <c r="AS860" i="1"/>
  <c r="AT860" i="1"/>
  <c r="AU860" i="1"/>
  <c r="AV860" i="1"/>
  <c r="AW860" i="1"/>
  <c r="AS861" i="1"/>
  <c r="AT861" i="1"/>
  <c r="AU861" i="1"/>
  <c r="AV861" i="1"/>
  <c r="AW861" i="1"/>
  <c r="AS862" i="1"/>
  <c r="AT862" i="1"/>
  <c r="AU862" i="1"/>
  <c r="AV862" i="1"/>
  <c r="AW862" i="1"/>
  <c r="AS863" i="1"/>
  <c r="AT863" i="1"/>
  <c r="AU863" i="1"/>
  <c r="AV863" i="1"/>
  <c r="AW863" i="1"/>
  <c r="AS864" i="1"/>
  <c r="AT864" i="1"/>
  <c r="AU864" i="1"/>
  <c r="AV864" i="1"/>
  <c r="AW864" i="1"/>
  <c r="AS865" i="1"/>
  <c r="AT865" i="1"/>
  <c r="AU865" i="1"/>
  <c r="AV865" i="1"/>
  <c r="AW865" i="1"/>
  <c r="AS866" i="1"/>
  <c r="AT866" i="1"/>
  <c r="AU866" i="1"/>
  <c r="AV866" i="1"/>
  <c r="AW866" i="1"/>
  <c r="AS867" i="1"/>
  <c r="AT867" i="1"/>
  <c r="AU867" i="1"/>
  <c r="AV867" i="1"/>
  <c r="AW867" i="1"/>
  <c r="AS868" i="1"/>
  <c r="AT868" i="1"/>
  <c r="AU868" i="1"/>
  <c r="AV868" i="1"/>
  <c r="AW868" i="1"/>
  <c r="AS869" i="1"/>
  <c r="AT869" i="1"/>
  <c r="AU869" i="1"/>
  <c r="AV869" i="1"/>
  <c r="AW869" i="1"/>
  <c r="AS870" i="1"/>
  <c r="AT870" i="1"/>
  <c r="AU870" i="1"/>
  <c r="AV870" i="1"/>
  <c r="AW870" i="1"/>
  <c r="AS871" i="1"/>
  <c r="AT871" i="1"/>
  <c r="AU871" i="1"/>
  <c r="AV871" i="1"/>
  <c r="AW871" i="1"/>
  <c r="AS872" i="1"/>
  <c r="AT872" i="1"/>
  <c r="AU872" i="1"/>
  <c r="AV872" i="1"/>
  <c r="AW872" i="1"/>
  <c r="AS873" i="1"/>
  <c r="AT873" i="1"/>
  <c r="AU873" i="1"/>
  <c r="AV873" i="1"/>
  <c r="AW873" i="1"/>
  <c r="AS874" i="1"/>
  <c r="AT874" i="1"/>
  <c r="AU874" i="1"/>
  <c r="AV874" i="1"/>
  <c r="AW874" i="1"/>
  <c r="AS875" i="1"/>
  <c r="AT875" i="1"/>
  <c r="AU875" i="1"/>
  <c r="AV875" i="1"/>
  <c r="AW875" i="1"/>
  <c r="AS876" i="1"/>
  <c r="AT876" i="1"/>
  <c r="AU876" i="1"/>
  <c r="AV876" i="1"/>
  <c r="AW876" i="1"/>
  <c r="AS877" i="1"/>
  <c r="AT877" i="1"/>
  <c r="AU877" i="1"/>
  <c r="AV877" i="1"/>
  <c r="AW877" i="1"/>
  <c r="AS878" i="1"/>
  <c r="AT878" i="1"/>
  <c r="AU878" i="1"/>
  <c r="AV878" i="1"/>
  <c r="AW878" i="1"/>
  <c r="AS879" i="1"/>
  <c r="AT879" i="1"/>
  <c r="AU879" i="1"/>
  <c r="AV879" i="1"/>
  <c r="AW879" i="1"/>
  <c r="AS880" i="1"/>
  <c r="AT880" i="1"/>
  <c r="AU880" i="1"/>
  <c r="AV880" i="1"/>
  <c r="AW880" i="1"/>
  <c r="AS881" i="1"/>
  <c r="AT881" i="1"/>
  <c r="AU881" i="1"/>
  <c r="AV881" i="1"/>
  <c r="AW881" i="1"/>
  <c r="AS882" i="1"/>
  <c r="AT882" i="1"/>
  <c r="AU882" i="1"/>
  <c r="AV882" i="1"/>
  <c r="AW882" i="1"/>
  <c r="AS883" i="1"/>
  <c r="AT883" i="1"/>
  <c r="AU883" i="1"/>
  <c r="AV883" i="1"/>
  <c r="AW883" i="1"/>
  <c r="AS884" i="1"/>
  <c r="AT884" i="1"/>
  <c r="AU884" i="1"/>
  <c r="AV884" i="1"/>
  <c r="AW884" i="1"/>
  <c r="AS885" i="1"/>
  <c r="AT885" i="1"/>
  <c r="AU885" i="1"/>
  <c r="AV885" i="1"/>
  <c r="AW885" i="1"/>
  <c r="AS886" i="1"/>
  <c r="AT886" i="1"/>
  <c r="AU886" i="1"/>
  <c r="AV886" i="1"/>
  <c r="AW886" i="1"/>
  <c r="AS887" i="1"/>
  <c r="AT887" i="1"/>
  <c r="AU887" i="1"/>
  <c r="AV887" i="1"/>
  <c r="AW887" i="1"/>
  <c r="AS888" i="1"/>
  <c r="AT888" i="1"/>
  <c r="AU888" i="1"/>
  <c r="AV888" i="1"/>
  <c r="AW888" i="1"/>
  <c r="AS889" i="1"/>
  <c r="AT889" i="1"/>
  <c r="AU889" i="1"/>
  <c r="AV889" i="1"/>
  <c r="AW889" i="1"/>
  <c r="AS890" i="1"/>
  <c r="AT890" i="1"/>
  <c r="AU890" i="1"/>
  <c r="AV890" i="1"/>
  <c r="AW890" i="1"/>
  <c r="AS891" i="1"/>
  <c r="AT891" i="1"/>
  <c r="AU891" i="1"/>
  <c r="AV891" i="1"/>
  <c r="AW891" i="1"/>
  <c r="AS892" i="1"/>
  <c r="AT892" i="1"/>
  <c r="AU892" i="1"/>
  <c r="AV892" i="1"/>
  <c r="AW892" i="1"/>
  <c r="AS893" i="1"/>
  <c r="AT893" i="1"/>
  <c r="AU893" i="1"/>
  <c r="AV893" i="1"/>
  <c r="AW893" i="1"/>
  <c r="AS894" i="1"/>
  <c r="AT894" i="1"/>
  <c r="AU894" i="1"/>
  <c r="AV894" i="1"/>
  <c r="AW894" i="1"/>
  <c r="AS895" i="1"/>
  <c r="AT895" i="1"/>
  <c r="AU895" i="1"/>
  <c r="AV895" i="1"/>
  <c r="AW895" i="1"/>
  <c r="AS896" i="1"/>
  <c r="AT896" i="1"/>
  <c r="AU896" i="1"/>
  <c r="AV896" i="1"/>
  <c r="AW896" i="1"/>
  <c r="AS897" i="1"/>
  <c r="AT897" i="1"/>
  <c r="AU897" i="1"/>
  <c r="AV897" i="1"/>
  <c r="AW897" i="1"/>
  <c r="AS898" i="1"/>
  <c r="AT898" i="1"/>
  <c r="AU898" i="1"/>
  <c r="AV898" i="1"/>
  <c r="AW898" i="1"/>
  <c r="AS899" i="1"/>
  <c r="AT899" i="1"/>
  <c r="AU899" i="1"/>
  <c r="AV899" i="1"/>
  <c r="AW899" i="1"/>
  <c r="AS900" i="1"/>
  <c r="AT900" i="1"/>
  <c r="AU900" i="1"/>
  <c r="AV900" i="1"/>
  <c r="AW900" i="1"/>
  <c r="AS901" i="1"/>
  <c r="AT901" i="1"/>
  <c r="AU901" i="1"/>
  <c r="AV901" i="1"/>
  <c r="AW901" i="1"/>
  <c r="AS902" i="1"/>
  <c r="AT902" i="1"/>
  <c r="AU902" i="1"/>
  <c r="AV902" i="1"/>
  <c r="AW902" i="1"/>
  <c r="AS903" i="1"/>
  <c r="AT903" i="1"/>
  <c r="AU903" i="1"/>
  <c r="AV903" i="1"/>
  <c r="AW903" i="1"/>
  <c r="AS904" i="1"/>
  <c r="AT904" i="1"/>
  <c r="AU904" i="1"/>
  <c r="AV904" i="1"/>
  <c r="AW904" i="1"/>
  <c r="AS905" i="1"/>
  <c r="AT905" i="1"/>
  <c r="AU905" i="1"/>
  <c r="AV905" i="1"/>
  <c r="AW905" i="1"/>
  <c r="AS906" i="1"/>
  <c r="AT906" i="1"/>
  <c r="AU906" i="1"/>
  <c r="AV906" i="1"/>
  <c r="AW906" i="1"/>
  <c r="AS907" i="1"/>
  <c r="AT907" i="1"/>
  <c r="AU907" i="1"/>
  <c r="AV907" i="1"/>
  <c r="AW907" i="1"/>
  <c r="AS908" i="1"/>
  <c r="AT908" i="1"/>
  <c r="AU908" i="1"/>
  <c r="AV908" i="1"/>
  <c r="AW908" i="1"/>
  <c r="AS909" i="1"/>
  <c r="AT909" i="1"/>
  <c r="AU909" i="1"/>
  <c r="AV909" i="1"/>
  <c r="AW909" i="1"/>
  <c r="AS910" i="1"/>
  <c r="AT910" i="1"/>
  <c r="AU910" i="1"/>
  <c r="AV910" i="1"/>
  <c r="AW910" i="1"/>
  <c r="AS911" i="1"/>
  <c r="AT911" i="1"/>
  <c r="AU911" i="1"/>
  <c r="AV911" i="1"/>
  <c r="AW911" i="1"/>
  <c r="AS912" i="1"/>
  <c r="AT912" i="1"/>
  <c r="AU912" i="1"/>
  <c r="AV912" i="1"/>
  <c r="AW912" i="1"/>
  <c r="AS913" i="1"/>
  <c r="AT913" i="1"/>
  <c r="AU913" i="1"/>
  <c r="AV913" i="1"/>
  <c r="AW913" i="1"/>
  <c r="AS914" i="1"/>
  <c r="AT914" i="1"/>
  <c r="AU914" i="1"/>
  <c r="AV914" i="1"/>
  <c r="AW914" i="1"/>
  <c r="AS915" i="1"/>
  <c r="AT915" i="1"/>
  <c r="AU915" i="1"/>
  <c r="AV915" i="1"/>
  <c r="AW915" i="1"/>
  <c r="AS916" i="1"/>
  <c r="AT916" i="1"/>
  <c r="AU916" i="1"/>
  <c r="AV916" i="1"/>
  <c r="AW916" i="1"/>
  <c r="AS917" i="1"/>
  <c r="AT917" i="1"/>
  <c r="AU917" i="1"/>
  <c r="AV917" i="1"/>
  <c r="AW917" i="1"/>
  <c r="AS918" i="1"/>
  <c r="AT918" i="1"/>
  <c r="AU918" i="1"/>
  <c r="AV918" i="1"/>
  <c r="AW918" i="1"/>
  <c r="AS919" i="1"/>
  <c r="AT919" i="1"/>
  <c r="AU919" i="1"/>
  <c r="AV919" i="1"/>
  <c r="AW919" i="1"/>
  <c r="AS920" i="1"/>
  <c r="AT920" i="1"/>
  <c r="AU920" i="1"/>
  <c r="AV920" i="1"/>
  <c r="AW920" i="1"/>
  <c r="AS921" i="1"/>
  <c r="AT921" i="1"/>
  <c r="AU921" i="1"/>
  <c r="AV921" i="1"/>
  <c r="AW921" i="1"/>
  <c r="AS922" i="1"/>
  <c r="AT922" i="1"/>
  <c r="AU922" i="1"/>
  <c r="AV922" i="1"/>
  <c r="AW922" i="1"/>
  <c r="AS923" i="1"/>
  <c r="AT923" i="1"/>
  <c r="AU923" i="1"/>
  <c r="AV923" i="1"/>
  <c r="AW923" i="1"/>
  <c r="AS924" i="1"/>
  <c r="AT924" i="1"/>
  <c r="AU924" i="1"/>
  <c r="AV924" i="1"/>
  <c r="AW924" i="1"/>
  <c r="AS925" i="1"/>
  <c r="AT925" i="1"/>
  <c r="AU925" i="1"/>
  <c r="AV925" i="1"/>
  <c r="AW925" i="1"/>
  <c r="AS926" i="1"/>
  <c r="AT926" i="1"/>
  <c r="AU926" i="1"/>
  <c r="AV926" i="1"/>
  <c r="AW926" i="1"/>
  <c r="AS927" i="1"/>
  <c r="AT927" i="1"/>
  <c r="AU927" i="1"/>
  <c r="AV927" i="1"/>
  <c r="AW927" i="1"/>
  <c r="AS928" i="1"/>
  <c r="AT928" i="1"/>
  <c r="AU928" i="1"/>
  <c r="AV928" i="1"/>
  <c r="AW928" i="1"/>
  <c r="AS929" i="1"/>
  <c r="AT929" i="1"/>
  <c r="AU929" i="1"/>
  <c r="AV929" i="1"/>
  <c r="AW929" i="1"/>
  <c r="AS930" i="1"/>
  <c r="AT930" i="1"/>
  <c r="AU930" i="1"/>
  <c r="AV930" i="1"/>
  <c r="AW930" i="1"/>
  <c r="AS931" i="1"/>
  <c r="AT931" i="1"/>
  <c r="AU931" i="1"/>
  <c r="AV931" i="1"/>
  <c r="AW931" i="1"/>
  <c r="AS932" i="1"/>
  <c r="AT932" i="1"/>
  <c r="AU932" i="1"/>
  <c r="AV932" i="1"/>
  <c r="AW932" i="1"/>
  <c r="AS933" i="1"/>
  <c r="AT933" i="1"/>
  <c r="AU933" i="1"/>
  <c r="AV933" i="1"/>
  <c r="AW933" i="1"/>
  <c r="AS934" i="1"/>
  <c r="AT934" i="1"/>
  <c r="AU934" i="1"/>
  <c r="AV934" i="1"/>
  <c r="AW934" i="1"/>
  <c r="AS935" i="1"/>
  <c r="AT935" i="1"/>
  <c r="AU935" i="1"/>
  <c r="AV935" i="1"/>
  <c r="AW935" i="1"/>
  <c r="AS936" i="1"/>
  <c r="AT936" i="1"/>
  <c r="AU936" i="1"/>
  <c r="AV936" i="1"/>
  <c r="AW936" i="1"/>
  <c r="AS937" i="1"/>
  <c r="AT937" i="1"/>
  <c r="AU937" i="1"/>
  <c r="AV937" i="1"/>
  <c r="AW937" i="1"/>
  <c r="AS938" i="1"/>
  <c r="AT938" i="1"/>
  <c r="AU938" i="1"/>
  <c r="AV938" i="1"/>
  <c r="AW938" i="1"/>
  <c r="AS939" i="1"/>
  <c r="AT939" i="1"/>
  <c r="AU939" i="1"/>
  <c r="AV939" i="1"/>
  <c r="AW939" i="1"/>
  <c r="AS940" i="1"/>
  <c r="AT940" i="1"/>
  <c r="AU940" i="1"/>
  <c r="AV940" i="1"/>
  <c r="AW940" i="1"/>
  <c r="AS941" i="1"/>
  <c r="AT941" i="1"/>
  <c r="AU941" i="1"/>
  <c r="AV941" i="1"/>
  <c r="AW941" i="1"/>
  <c r="AS942" i="1"/>
  <c r="AT942" i="1"/>
  <c r="AU942" i="1"/>
  <c r="AV942" i="1"/>
  <c r="AW942" i="1"/>
  <c r="AS943" i="1"/>
  <c r="AT943" i="1"/>
  <c r="AU943" i="1"/>
  <c r="AV943" i="1"/>
  <c r="AW943" i="1"/>
  <c r="AS944" i="1"/>
  <c r="AT944" i="1"/>
  <c r="AU944" i="1"/>
  <c r="AV944" i="1"/>
  <c r="AW944" i="1"/>
  <c r="AS945" i="1"/>
  <c r="AT945" i="1"/>
  <c r="AU945" i="1"/>
  <c r="AV945" i="1"/>
  <c r="AW945" i="1"/>
  <c r="AS946" i="1"/>
  <c r="AT946" i="1"/>
  <c r="AU946" i="1"/>
  <c r="AV946" i="1"/>
  <c r="AW946" i="1"/>
  <c r="AS947" i="1"/>
  <c r="AT947" i="1"/>
  <c r="AU947" i="1"/>
  <c r="AV947" i="1"/>
  <c r="AW947" i="1"/>
  <c r="AS948" i="1"/>
  <c r="AT948" i="1"/>
  <c r="AU948" i="1"/>
  <c r="AV948" i="1"/>
  <c r="AW948" i="1"/>
  <c r="AS949" i="1"/>
  <c r="AT949" i="1"/>
  <c r="AU949" i="1"/>
  <c r="AV949" i="1"/>
  <c r="AW949" i="1"/>
  <c r="AS950" i="1"/>
  <c r="AT950" i="1"/>
  <c r="AU950" i="1"/>
  <c r="AV950" i="1"/>
  <c r="AW950" i="1"/>
  <c r="AS951" i="1"/>
  <c r="AT951" i="1"/>
  <c r="AU951" i="1"/>
  <c r="AV951" i="1"/>
  <c r="AW951" i="1"/>
  <c r="AS952" i="1"/>
  <c r="AT952" i="1"/>
  <c r="AU952" i="1"/>
  <c r="AV952" i="1"/>
  <c r="AW952" i="1"/>
  <c r="AS953" i="1"/>
  <c r="AT953" i="1"/>
  <c r="AU953" i="1"/>
  <c r="AV953" i="1"/>
  <c r="AW953" i="1"/>
  <c r="AS954" i="1"/>
  <c r="AT954" i="1"/>
  <c r="AU954" i="1"/>
  <c r="AV954" i="1"/>
  <c r="AW954" i="1"/>
  <c r="AS955" i="1"/>
  <c r="AT955" i="1"/>
  <c r="AU955" i="1"/>
  <c r="AV955" i="1"/>
  <c r="AW955" i="1"/>
  <c r="AS956" i="1"/>
  <c r="AT956" i="1"/>
  <c r="AU956" i="1"/>
  <c r="AV956" i="1"/>
  <c r="AW956" i="1"/>
  <c r="AS957" i="1"/>
  <c r="AT957" i="1"/>
  <c r="AU957" i="1"/>
  <c r="AV957" i="1"/>
  <c r="AW957" i="1"/>
  <c r="AS958" i="1"/>
  <c r="AT958" i="1"/>
  <c r="AU958" i="1"/>
  <c r="AV958" i="1"/>
  <c r="AW958" i="1"/>
  <c r="AS959" i="1"/>
  <c r="AT959" i="1"/>
  <c r="AU959" i="1"/>
  <c r="AV959" i="1"/>
  <c r="AW959" i="1"/>
  <c r="AS960" i="1"/>
  <c r="AT960" i="1"/>
  <c r="AU960" i="1"/>
  <c r="AV960" i="1"/>
  <c r="AW960" i="1"/>
  <c r="AS961" i="1"/>
  <c r="AT961" i="1"/>
  <c r="AU961" i="1"/>
  <c r="AV961" i="1"/>
  <c r="AW961" i="1"/>
  <c r="AS962" i="1"/>
  <c r="AT962" i="1"/>
  <c r="AU962" i="1"/>
  <c r="AV962" i="1"/>
  <c r="AW962" i="1"/>
  <c r="AS963" i="1"/>
  <c r="AT963" i="1"/>
  <c r="AU963" i="1"/>
  <c r="AV963" i="1"/>
  <c r="AW963" i="1"/>
  <c r="AS964" i="1"/>
  <c r="AT964" i="1"/>
  <c r="AU964" i="1"/>
  <c r="AV964" i="1"/>
  <c r="AW964" i="1"/>
  <c r="AS965" i="1"/>
  <c r="AT965" i="1"/>
  <c r="AU965" i="1"/>
  <c r="AV965" i="1"/>
  <c r="AW965" i="1"/>
  <c r="AS966" i="1"/>
  <c r="AT966" i="1"/>
  <c r="AU966" i="1"/>
  <c r="AV966" i="1"/>
  <c r="AW966" i="1"/>
  <c r="AS967" i="1"/>
  <c r="AT967" i="1"/>
  <c r="AU967" i="1"/>
  <c r="AV967" i="1"/>
  <c r="AW967" i="1"/>
  <c r="AS968" i="1"/>
  <c r="AT968" i="1"/>
  <c r="AU968" i="1"/>
  <c r="AV968" i="1"/>
  <c r="AW968" i="1"/>
  <c r="AS969" i="1"/>
  <c r="AT969" i="1"/>
  <c r="AU969" i="1"/>
  <c r="AV969" i="1"/>
  <c r="AW969" i="1"/>
  <c r="AS970" i="1"/>
  <c r="AT970" i="1"/>
  <c r="AU970" i="1"/>
  <c r="AV970" i="1"/>
  <c r="AW970" i="1"/>
  <c r="AS971" i="1"/>
  <c r="AT971" i="1"/>
  <c r="AU971" i="1"/>
  <c r="AV971" i="1"/>
  <c r="AW971" i="1"/>
  <c r="AS972" i="1"/>
  <c r="AT972" i="1"/>
  <c r="AU972" i="1"/>
  <c r="AV972" i="1"/>
  <c r="AW972" i="1"/>
  <c r="AS973" i="1"/>
  <c r="AT973" i="1"/>
  <c r="AU973" i="1"/>
  <c r="AV973" i="1"/>
  <c r="AW973" i="1"/>
  <c r="AS974" i="1"/>
  <c r="AT974" i="1"/>
  <c r="AU974" i="1"/>
  <c r="AV974" i="1"/>
  <c r="AW974" i="1"/>
  <c r="AS975" i="1"/>
  <c r="AT975" i="1"/>
  <c r="AU975" i="1"/>
  <c r="AV975" i="1"/>
  <c r="AW975" i="1"/>
  <c r="AS976" i="1"/>
  <c r="AT976" i="1"/>
  <c r="AU976" i="1"/>
  <c r="AV976" i="1"/>
  <c r="AW976" i="1"/>
  <c r="AS977" i="1"/>
  <c r="AT977" i="1"/>
  <c r="AU977" i="1"/>
  <c r="AV977" i="1"/>
  <c r="AW977" i="1"/>
  <c r="AS978" i="1"/>
  <c r="AT978" i="1"/>
  <c r="AU978" i="1"/>
  <c r="AV978" i="1"/>
  <c r="AW978" i="1"/>
  <c r="AS979" i="1"/>
  <c r="AT979" i="1"/>
  <c r="AU979" i="1"/>
  <c r="AV979" i="1"/>
  <c r="AW979" i="1"/>
  <c r="AS980" i="1"/>
  <c r="AT980" i="1"/>
  <c r="AU980" i="1"/>
  <c r="AV980" i="1"/>
  <c r="AW980" i="1"/>
  <c r="AS981" i="1"/>
  <c r="AT981" i="1"/>
  <c r="AU981" i="1"/>
  <c r="AV981" i="1"/>
  <c r="AW981" i="1"/>
  <c r="AS982" i="1"/>
  <c r="AT982" i="1"/>
  <c r="AU982" i="1"/>
  <c r="AV982" i="1"/>
  <c r="AW982" i="1"/>
  <c r="AS983" i="1"/>
  <c r="AT983" i="1"/>
  <c r="AU983" i="1"/>
  <c r="AV983" i="1"/>
  <c r="AW983" i="1"/>
  <c r="AS984" i="1"/>
  <c r="AT984" i="1"/>
  <c r="AU984" i="1"/>
  <c r="AV984" i="1"/>
  <c r="AW984" i="1"/>
  <c r="AS985" i="1"/>
  <c r="AT985" i="1"/>
  <c r="AU985" i="1"/>
  <c r="AV985" i="1"/>
  <c r="AW985" i="1"/>
  <c r="AS986" i="1"/>
  <c r="AT986" i="1"/>
  <c r="AU986" i="1"/>
  <c r="AV986" i="1"/>
  <c r="AW986" i="1"/>
  <c r="AS987" i="1"/>
  <c r="AT987" i="1"/>
  <c r="AU987" i="1"/>
  <c r="AV987" i="1"/>
  <c r="AW987" i="1"/>
  <c r="AS988" i="1"/>
  <c r="AT988" i="1"/>
  <c r="AU988" i="1"/>
  <c r="AV988" i="1"/>
  <c r="AW988" i="1"/>
  <c r="AS989" i="1"/>
  <c r="AT989" i="1"/>
  <c r="AU989" i="1"/>
  <c r="AV989" i="1"/>
  <c r="AW989" i="1"/>
  <c r="AS990" i="1"/>
  <c r="AT990" i="1"/>
  <c r="AU990" i="1"/>
  <c r="AV990" i="1"/>
  <c r="AW990" i="1"/>
  <c r="AS991" i="1"/>
  <c r="AT991" i="1"/>
  <c r="AU991" i="1"/>
  <c r="AV991" i="1"/>
  <c r="AW991" i="1"/>
  <c r="AS992" i="1"/>
  <c r="AT992" i="1"/>
  <c r="AU992" i="1"/>
  <c r="AV992" i="1"/>
  <c r="AW992" i="1"/>
  <c r="AS993" i="1"/>
  <c r="AT993" i="1"/>
  <c r="AU993" i="1"/>
  <c r="AV993" i="1"/>
  <c r="AW993" i="1"/>
  <c r="AS994" i="1"/>
  <c r="AT994" i="1"/>
  <c r="AU994" i="1"/>
  <c r="AV994" i="1"/>
  <c r="AW994" i="1"/>
  <c r="AS995" i="1"/>
  <c r="AT995" i="1"/>
  <c r="AU995" i="1"/>
  <c r="AV995" i="1"/>
  <c r="AW995" i="1"/>
  <c r="AS996" i="1"/>
  <c r="AT996" i="1"/>
  <c r="AU996" i="1"/>
  <c r="AV996" i="1"/>
  <c r="AW996" i="1"/>
  <c r="AS997" i="1"/>
  <c r="AT997" i="1"/>
  <c r="AU997" i="1"/>
  <c r="AV997" i="1"/>
  <c r="AW997" i="1"/>
  <c r="AS998" i="1"/>
  <c r="AT998" i="1"/>
  <c r="AU998" i="1"/>
  <c r="AV998" i="1"/>
  <c r="AW998" i="1"/>
  <c r="AS999" i="1"/>
  <c r="AT999" i="1"/>
  <c r="AU999" i="1"/>
  <c r="AV999" i="1"/>
  <c r="AW999" i="1"/>
  <c r="AS1000" i="1"/>
  <c r="AT1000" i="1"/>
  <c r="AU1000" i="1"/>
  <c r="AV1000" i="1"/>
  <c r="AW1000" i="1"/>
  <c r="AS1001" i="1"/>
  <c r="AT1001" i="1"/>
  <c r="AU1001" i="1"/>
  <c r="AV1001" i="1"/>
  <c r="AW1001" i="1"/>
  <c r="AS1002" i="1"/>
  <c r="AT1002" i="1"/>
  <c r="AU1002" i="1"/>
  <c r="AV1002" i="1"/>
  <c r="AW1002" i="1"/>
  <c r="AS1003" i="1"/>
  <c r="AT1003" i="1"/>
  <c r="AU1003" i="1"/>
  <c r="AV1003" i="1"/>
  <c r="AW1003" i="1"/>
  <c r="AS1004" i="1"/>
  <c r="AT1004" i="1"/>
  <c r="AU1004" i="1"/>
  <c r="AV1004" i="1"/>
  <c r="AW1004" i="1"/>
  <c r="AS1005" i="1"/>
  <c r="AT1005" i="1"/>
  <c r="AU1005" i="1"/>
  <c r="AV1005" i="1"/>
  <c r="AW1005" i="1"/>
  <c r="AS1006" i="1"/>
  <c r="AT1006" i="1"/>
  <c r="AU1006" i="1"/>
  <c r="AV1006" i="1"/>
  <c r="AW1006" i="1"/>
  <c r="AS1007" i="1"/>
  <c r="AT1007" i="1"/>
  <c r="AU1007" i="1"/>
  <c r="AV1007" i="1"/>
  <c r="AW1007" i="1"/>
  <c r="AS1008" i="1"/>
  <c r="AT1008" i="1"/>
  <c r="AU1008" i="1"/>
  <c r="AV1008" i="1"/>
  <c r="AW1008" i="1"/>
  <c r="AS1009" i="1"/>
  <c r="AT1009" i="1"/>
  <c r="AU1009" i="1"/>
  <c r="AV1009" i="1"/>
  <c r="AW1009" i="1"/>
  <c r="AS1010" i="1"/>
  <c r="AT1010" i="1"/>
  <c r="AU1010" i="1"/>
  <c r="AV1010" i="1"/>
  <c r="AW1010" i="1"/>
  <c r="AS1011" i="1"/>
  <c r="AT1011" i="1"/>
  <c r="AU1011" i="1"/>
  <c r="AV1011" i="1"/>
  <c r="AW1011" i="1"/>
  <c r="AS1012" i="1"/>
  <c r="AT1012" i="1"/>
  <c r="AU1012" i="1"/>
  <c r="AV1012" i="1"/>
  <c r="AW1012" i="1"/>
  <c r="AS1013" i="1"/>
  <c r="AT1013" i="1"/>
  <c r="AU1013" i="1"/>
  <c r="AV1013" i="1"/>
  <c r="AW1013" i="1"/>
  <c r="AS1014" i="1"/>
  <c r="AT1014" i="1"/>
  <c r="AU1014" i="1"/>
  <c r="AV1014" i="1"/>
  <c r="AW1014" i="1"/>
  <c r="AS1015" i="1"/>
  <c r="AT1015" i="1"/>
  <c r="AU1015" i="1"/>
  <c r="AV1015" i="1"/>
  <c r="AW1015" i="1"/>
  <c r="AS1016" i="1"/>
  <c r="AT1016" i="1"/>
  <c r="AU1016" i="1"/>
  <c r="AV1016" i="1"/>
  <c r="AW1016" i="1"/>
  <c r="AS1017" i="1"/>
  <c r="AT1017" i="1"/>
  <c r="AU1017" i="1"/>
  <c r="AV1017" i="1"/>
  <c r="AW1017" i="1"/>
  <c r="AS1018" i="1"/>
  <c r="AT1018" i="1"/>
  <c r="AU1018" i="1"/>
  <c r="AV1018" i="1"/>
  <c r="AW1018" i="1"/>
  <c r="AS1019" i="1"/>
  <c r="AT1019" i="1"/>
  <c r="AU1019" i="1"/>
  <c r="AV1019" i="1"/>
  <c r="AW1019" i="1"/>
  <c r="AS1020" i="1"/>
  <c r="AT1020" i="1"/>
  <c r="AU1020" i="1"/>
  <c r="AV1020" i="1"/>
  <c r="AW1020" i="1"/>
  <c r="AS1021" i="1"/>
  <c r="AT1021" i="1"/>
  <c r="AU1021" i="1"/>
  <c r="AV1021" i="1"/>
  <c r="AW1021" i="1"/>
  <c r="AS1022" i="1"/>
  <c r="AT1022" i="1"/>
  <c r="AU1022" i="1"/>
  <c r="AV1022" i="1"/>
  <c r="AW1022" i="1"/>
  <c r="AS1023" i="1"/>
  <c r="AT1023" i="1"/>
  <c r="AU1023" i="1"/>
  <c r="AV1023" i="1"/>
  <c r="AW1023" i="1"/>
  <c r="AS1024" i="1"/>
  <c r="AT1024" i="1"/>
  <c r="AU1024" i="1"/>
  <c r="AV1024" i="1"/>
  <c r="AW1024" i="1"/>
  <c r="AS1025" i="1"/>
  <c r="AT1025" i="1"/>
  <c r="AU1025" i="1"/>
  <c r="AV1025" i="1"/>
  <c r="AW1025" i="1"/>
  <c r="AS1026" i="1"/>
  <c r="AT1026" i="1"/>
  <c r="AU1026" i="1"/>
  <c r="AV1026" i="1"/>
  <c r="AW1026" i="1"/>
  <c r="AS1027" i="1"/>
  <c r="AT1027" i="1"/>
  <c r="AU1027" i="1"/>
  <c r="AV1027" i="1"/>
  <c r="AW1027" i="1"/>
  <c r="AS1028" i="1"/>
  <c r="AT1028" i="1"/>
  <c r="AU1028" i="1"/>
  <c r="AV1028" i="1"/>
  <c r="AW1028" i="1"/>
  <c r="AS1029" i="1"/>
  <c r="AT1029" i="1"/>
  <c r="AU1029" i="1"/>
  <c r="AV1029" i="1"/>
  <c r="AW1029" i="1"/>
  <c r="AS1030" i="1"/>
  <c r="AT1030" i="1"/>
  <c r="AU1030" i="1"/>
  <c r="AV1030" i="1"/>
  <c r="AW1030" i="1"/>
  <c r="AS1031" i="1"/>
  <c r="AT1031" i="1"/>
  <c r="AU1031" i="1"/>
  <c r="AV1031" i="1"/>
  <c r="AW1031" i="1"/>
  <c r="AS1032" i="1"/>
  <c r="AT1032" i="1"/>
  <c r="AU1032" i="1"/>
  <c r="AV1032" i="1"/>
  <c r="AW1032" i="1"/>
  <c r="AS1033" i="1"/>
  <c r="AT1033" i="1"/>
  <c r="AU1033" i="1"/>
  <c r="AV1033" i="1"/>
  <c r="AW1033" i="1"/>
  <c r="AS1034" i="1"/>
  <c r="AT1034" i="1"/>
  <c r="AU1034" i="1"/>
  <c r="AV1034" i="1"/>
  <c r="AW1034" i="1"/>
  <c r="AS1035" i="1"/>
  <c r="AT1035" i="1"/>
  <c r="AU1035" i="1"/>
  <c r="AV1035" i="1"/>
  <c r="AW1035" i="1"/>
  <c r="AS1036" i="1"/>
  <c r="AT1036" i="1"/>
  <c r="AU1036" i="1"/>
  <c r="AV1036" i="1"/>
  <c r="AW1036" i="1"/>
  <c r="AS1037" i="1"/>
  <c r="AT1037" i="1"/>
  <c r="AU1037" i="1"/>
  <c r="AV1037" i="1"/>
  <c r="AW1037" i="1"/>
  <c r="AS1038" i="1"/>
  <c r="AT1038" i="1"/>
  <c r="AU1038" i="1"/>
  <c r="AV1038" i="1"/>
  <c r="AW1038" i="1"/>
  <c r="AS1039" i="1"/>
  <c r="AT1039" i="1"/>
  <c r="AU1039" i="1"/>
  <c r="AV1039" i="1"/>
  <c r="AW1039" i="1"/>
  <c r="AS1040" i="1"/>
  <c r="AT1040" i="1"/>
  <c r="AU1040" i="1"/>
  <c r="AV1040" i="1"/>
  <c r="AW1040" i="1"/>
  <c r="AS1041" i="1"/>
  <c r="AT1041" i="1"/>
  <c r="AU1041" i="1"/>
  <c r="AV1041" i="1"/>
  <c r="AW1041" i="1"/>
  <c r="AS1042" i="1"/>
  <c r="AT1042" i="1"/>
  <c r="AU1042" i="1"/>
  <c r="AV1042" i="1"/>
  <c r="AW1042" i="1"/>
  <c r="AS1043" i="1"/>
  <c r="AT1043" i="1"/>
  <c r="AU1043" i="1"/>
  <c r="AV1043" i="1"/>
  <c r="AW1043" i="1"/>
  <c r="AS1044" i="1"/>
  <c r="AT1044" i="1"/>
  <c r="AU1044" i="1"/>
  <c r="AV1044" i="1"/>
  <c r="AW1044" i="1"/>
  <c r="AS1045" i="1"/>
  <c r="AT1045" i="1"/>
  <c r="AU1045" i="1"/>
  <c r="AV1045" i="1"/>
  <c r="AW1045" i="1"/>
  <c r="AS1046" i="1"/>
  <c r="AT1046" i="1"/>
  <c r="AU1046" i="1"/>
  <c r="AV1046" i="1"/>
  <c r="AW1046" i="1"/>
  <c r="AS1047" i="1"/>
  <c r="AT1047" i="1"/>
  <c r="AU1047" i="1"/>
  <c r="AV1047" i="1"/>
  <c r="AW1047" i="1"/>
  <c r="AS1048" i="1"/>
  <c r="AT1048" i="1"/>
  <c r="AU1048" i="1"/>
  <c r="AV1048" i="1"/>
  <c r="AW1048" i="1"/>
  <c r="AS1049" i="1"/>
  <c r="AT1049" i="1"/>
  <c r="AU1049" i="1"/>
  <c r="AV1049" i="1"/>
  <c r="AW1049" i="1"/>
  <c r="AS1050" i="1"/>
  <c r="AT1050" i="1"/>
  <c r="AU1050" i="1"/>
  <c r="AV1050" i="1"/>
  <c r="AW1050" i="1"/>
  <c r="AS1051" i="1"/>
  <c r="AT1051" i="1"/>
  <c r="AU1051" i="1"/>
  <c r="AV1051" i="1"/>
  <c r="AW1051" i="1"/>
  <c r="AS1052" i="1"/>
  <c r="AT1052" i="1"/>
  <c r="AU1052" i="1"/>
  <c r="AV1052" i="1"/>
  <c r="AW1052" i="1"/>
  <c r="AS1053" i="1"/>
  <c r="AT1053" i="1"/>
  <c r="AU1053" i="1"/>
  <c r="AV1053" i="1"/>
  <c r="AW1053" i="1"/>
  <c r="AS1054" i="1"/>
  <c r="AT1054" i="1"/>
  <c r="AU1054" i="1"/>
  <c r="AV1054" i="1"/>
  <c r="AW1054" i="1"/>
  <c r="AS1055" i="1"/>
  <c r="AT1055" i="1"/>
  <c r="AU1055" i="1"/>
  <c r="AV1055" i="1"/>
  <c r="AW1055" i="1"/>
  <c r="AS1056" i="1"/>
  <c r="AT1056" i="1"/>
  <c r="AU1056" i="1"/>
  <c r="AV1056" i="1"/>
  <c r="AW1056" i="1"/>
  <c r="AS1057" i="1"/>
  <c r="AT1057" i="1"/>
  <c r="AU1057" i="1"/>
  <c r="AV1057" i="1"/>
  <c r="AW1057" i="1"/>
  <c r="AS1058" i="1"/>
  <c r="AT1058" i="1"/>
  <c r="AU1058" i="1"/>
  <c r="AV1058" i="1"/>
  <c r="AW1058" i="1"/>
  <c r="AS1059" i="1"/>
  <c r="AT1059" i="1"/>
  <c r="AU1059" i="1"/>
  <c r="AV1059" i="1"/>
  <c r="AW1059" i="1"/>
  <c r="AS1060" i="1"/>
  <c r="AT1060" i="1"/>
  <c r="AU1060" i="1"/>
  <c r="AV1060" i="1"/>
  <c r="AW1060" i="1"/>
  <c r="AS1061" i="1"/>
  <c r="AT1061" i="1"/>
  <c r="AU1061" i="1"/>
  <c r="AV1061" i="1"/>
  <c r="AW1061" i="1"/>
  <c r="AS1062" i="1"/>
  <c r="AT1062" i="1"/>
  <c r="AU1062" i="1"/>
  <c r="AV1062" i="1"/>
  <c r="AW1062" i="1"/>
  <c r="AS1063" i="1"/>
  <c r="AT1063" i="1"/>
  <c r="AU1063" i="1"/>
  <c r="AV1063" i="1"/>
  <c r="AW1063" i="1"/>
  <c r="AS1064" i="1"/>
  <c r="AT1064" i="1"/>
  <c r="AU1064" i="1"/>
  <c r="AV1064" i="1"/>
  <c r="AW1064" i="1"/>
  <c r="AS1065" i="1"/>
  <c r="AT1065" i="1"/>
  <c r="AU1065" i="1"/>
  <c r="AV1065" i="1"/>
  <c r="AW1065" i="1"/>
  <c r="AS1066" i="1"/>
  <c r="AT1066" i="1"/>
  <c r="AU1066" i="1"/>
  <c r="AV1066" i="1"/>
  <c r="AW1066" i="1"/>
  <c r="AS1067" i="1"/>
  <c r="AT1067" i="1"/>
  <c r="AU1067" i="1"/>
  <c r="AV1067" i="1"/>
  <c r="AW1067" i="1"/>
  <c r="AS1068" i="1"/>
  <c r="AT1068" i="1"/>
  <c r="AU1068" i="1"/>
  <c r="AV1068" i="1"/>
  <c r="AW1068" i="1"/>
  <c r="AS1069" i="1"/>
  <c r="AT1069" i="1"/>
  <c r="AU1069" i="1"/>
  <c r="AV1069" i="1"/>
  <c r="AW1069" i="1"/>
  <c r="AS1070" i="1"/>
  <c r="AT1070" i="1"/>
  <c r="AU1070" i="1"/>
  <c r="AV1070" i="1"/>
  <c r="AW1070" i="1"/>
  <c r="AS1071" i="1"/>
  <c r="AT1071" i="1"/>
  <c r="AU1071" i="1"/>
  <c r="AV1071" i="1"/>
  <c r="AW1071" i="1"/>
  <c r="AS1072" i="1"/>
  <c r="AT1072" i="1"/>
  <c r="AU1072" i="1"/>
  <c r="AV1072" i="1"/>
  <c r="AW1072" i="1"/>
  <c r="AS1073" i="1"/>
  <c r="AT1073" i="1"/>
  <c r="AU1073" i="1"/>
  <c r="AV1073" i="1"/>
  <c r="AW1073" i="1"/>
  <c r="AS1074" i="1"/>
  <c r="AT1074" i="1"/>
  <c r="AU1074" i="1"/>
  <c r="AV1074" i="1"/>
  <c r="AW1074" i="1"/>
  <c r="AS1075" i="1"/>
  <c r="AT1075" i="1"/>
  <c r="AU1075" i="1"/>
  <c r="AV1075" i="1"/>
  <c r="AW1075" i="1"/>
  <c r="AS1076" i="1"/>
  <c r="AT1076" i="1"/>
  <c r="AU1076" i="1"/>
  <c r="AV1076" i="1"/>
  <c r="AW1076" i="1"/>
  <c r="AS1077" i="1"/>
  <c r="AT1077" i="1"/>
  <c r="AU1077" i="1"/>
  <c r="AV1077" i="1"/>
  <c r="AW1077" i="1"/>
  <c r="AS1078" i="1"/>
  <c r="AT1078" i="1"/>
  <c r="AU1078" i="1"/>
  <c r="AV1078" i="1"/>
  <c r="AW1078" i="1"/>
  <c r="AS1079" i="1"/>
  <c r="AT1079" i="1"/>
  <c r="AU1079" i="1"/>
  <c r="AV1079" i="1"/>
  <c r="AW1079" i="1"/>
  <c r="AS1080" i="1"/>
  <c r="AT1080" i="1"/>
  <c r="AU1080" i="1"/>
  <c r="AV1080" i="1"/>
  <c r="AW1080" i="1"/>
  <c r="AS1081" i="1"/>
  <c r="AT1081" i="1"/>
  <c r="AU1081" i="1"/>
  <c r="AV1081" i="1"/>
  <c r="AW1081" i="1"/>
  <c r="AS1082" i="1"/>
  <c r="AT1082" i="1"/>
  <c r="AU1082" i="1"/>
  <c r="AV1082" i="1"/>
  <c r="AW1082" i="1"/>
  <c r="AS1083" i="1"/>
  <c r="AT1083" i="1"/>
  <c r="AU1083" i="1"/>
  <c r="AV1083" i="1"/>
  <c r="AW1083" i="1"/>
  <c r="AS1084" i="1"/>
  <c r="AT1084" i="1"/>
  <c r="AU1084" i="1"/>
  <c r="AV1084" i="1"/>
  <c r="AW1084" i="1"/>
  <c r="AS1085" i="1"/>
  <c r="AT1085" i="1"/>
  <c r="AU1085" i="1"/>
  <c r="AV1085" i="1"/>
  <c r="AW1085" i="1"/>
  <c r="AS1086" i="1"/>
  <c r="AT1086" i="1"/>
  <c r="AU1086" i="1"/>
  <c r="AV1086" i="1"/>
  <c r="AW1086" i="1"/>
  <c r="AS1087" i="1"/>
  <c r="AT1087" i="1"/>
  <c r="AU1087" i="1"/>
  <c r="AV1087" i="1"/>
  <c r="AW1087" i="1"/>
  <c r="AS1088" i="1"/>
  <c r="AT1088" i="1"/>
  <c r="AU1088" i="1"/>
  <c r="AV1088" i="1"/>
  <c r="AW1088" i="1"/>
  <c r="AS1089" i="1"/>
  <c r="AT1089" i="1"/>
  <c r="AU1089" i="1"/>
  <c r="AV1089" i="1"/>
  <c r="AW1089" i="1"/>
  <c r="AS1090" i="1"/>
  <c r="AT1090" i="1"/>
  <c r="AU1090" i="1"/>
  <c r="AV1090" i="1"/>
  <c r="AW1090" i="1"/>
  <c r="AS1091" i="1"/>
  <c r="AT1091" i="1"/>
  <c r="AU1091" i="1"/>
  <c r="AV1091" i="1"/>
  <c r="AW1091" i="1"/>
  <c r="AS1092" i="1"/>
  <c r="AT1092" i="1"/>
  <c r="AU1092" i="1"/>
  <c r="AV1092" i="1"/>
  <c r="AW1092" i="1"/>
  <c r="AS1093" i="1"/>
  <c r="AT1093" i="1"/>
  <c r="AU1093" i="1"/>
  <c r="AV1093" i="1"/>
  <c r="AW1093" i="1"/>
  <c r="AS1094" i="1"/>
  <c r="AT1094" i="1"/>
  <c r="AU1094" i="1"/>
  <c r="AV1094" i="1"/>
  <c r="AW1094" i="1"/>
  <c r="AS1095" i="1"/>
  <c r="AT1095" i="1"/>
  <c r="AU1095" i="1"/>
  <c r="AV1095" i="1"/>
  <c r="AW1095" i="1"/>
  <c r="AS1096" i="1"/>
  <c r="AT1096" i="1"/>
  <c r="AU1096" i="1"/>
  <c r="AV1096" i="1"/>
  <c r="AW1096" i="1"/>
  <c r="AS1097" i="1"/>
  <c r="AT1097" i="1"/>
  <c r="AU1097" i="1"/>
  <c r="AV1097" i="1"/>
  <c r="AW1097" i="1"/>
  <c r="AS1098" i="1"/>
  <c r="AT1098" i="1"/>
  <c r="AU1098" i="1"/>
  <c r="AV1098" i="1"/>
  <c r="AW1098" i="1"/>
  <c r="AS1099" i="1"/>
  <c r="AT1099" i="1"/>
  <c r="AU1099" i="1"/>
  <c r="AV1099" i="1"/>
  <c r="AW1099" i="1"/>
  <c r="AS1100" i="1"/>
  <c r="AT1100" i="1"/>
  <c r="AU1100" i="1"/>
  <c r="AV1100" i="1"/>
  <c r="AW1100" i="1"/>
  <c r="AS1101" i="1"/>
  <c r="AT1101" i="1"/>
  <c r="AU1101" i="1"/>
  <c r="AV1101" i="1"/>
  <c r="AW1101" i="1"/>
  <c r="AS1102" i="1"/>
  <c r="AT1102" i="1"/>
  <c r="AU1102" i="1"/>
  <c r="AV1102" i="1"/>
  <c r="AW1102" i="1"/>
  <c r="AS1103" i="1"/>
  <c r="AT1103" i="1"/>
  <c r="AU1103" i="1"/>
  <c r="AV1103" i="1"/>
  <c r="AW1103" i="1"/>
  <c r="AS1104" i="1"/>
  <c r="AT1104" i="1"/>
  <c r="AU1104" i="1"/>
  <c r="AV1104" i="1"/>
  <c r="AW1104" i="1"/>
  <c r="AS1105" i="1"/>
  <c r="AT1105" i="1"/>
  <c r="AU1105" i="1"/>
  <c r="AV1105" i="1"/>
  <c r="AW1105" i="1"/>
  <c r="AS1106" i="1"/>
  <c r="AT1106" i="1"/>
  <c r="AU1106" i="1"/>
  <c r="AV1106" i="1"/>
  <c r="AW1106" i="1"/>
  <c r="AS1107" i="1"/>
  <c r="AT1107" i="1"/>
  <c r="AU1107" i="1"/>
  <c r="AV1107" i="1"/>
  <c r="AW1107" i="1"/>
  <c r="AS1108" i="1"/>
  <c r="AT1108" i="1"/>
  <c r="AU1108" i="1"/>
  <c r="AV1108" i="1"/>
  <c r="AW1108" i="1"/>
  <c r="AS1109" i="1"/>
  <c r="AT1109" i="1"/>
  <c r="AU1109" i="1"/>
  <c r="AV1109" i="1"/>
  <c r="AW1109" i="1"/>
  <c r="AS1110" i="1"/>
  <c r="AT1110" i="1"/>
  <c r="AU1110" i="1"/>
  <c r="AV1110" i="1"/>
  <c r="AW1110" i="1"/>
  <c r="AS1111" i="1"/>
  <c r="AT1111" i="1"/>
  <c r="AU1111" i="1"/>
  <c r="AV1111" i="1"/>
  <c r="AW1111" i="1"/>
  <c r="AS1112" i="1"/>
  <c r="AT1112" i="1"/>
  <c r="AU1112" i="1"/>
  <c r="AV1112" i="1"/>
  <c r="AW1112" i="1"/>
  <c r="AS1113" i="1"/>
  <c r="AT1113" i="1"/>
  <c r="AU1113" i="1"/>
  <c r="AV1113" i="1"/>
  <c r="AW1113" i="1"/>
  <c r="AS1114" i="1"/>
  <c r="AT1114" i="1"/>
  <c r="AU1114" i="1"/>
  <c r="AV1114" i="1"/>
  <c r="AW1114" i="1"/>
  <c r="AS1115" i="1"/>
  <c r="AT1115" i="1"/>
  <c r="AU1115" i="1"/>
  <c r="AV1115" i="1"/>
  <c r="AW1115" i="1"/>
  <c r="AS1116" i="1"/>
  <c r="AT1116" i="1"/>
  <c r="AU1116" i="1"/>
  <c r="AV1116" i="1"/>
  <c r="AW1116" i="1"/>
  <c r="AS1117" i="1"/>
  <c r="AT1117" i="1"/>
  <c r="AU1117" i="1"/>
  <c r="AV1117" i="1"/>
  <c r="AW1117" i="1"/>
  <c r="AS1118" i="1"/>
  <c r="AT1118" i="1"/>
  <c r="AU1118" i="1"/>
  <c r="AV1118" i="1"/>
  <c r="AW1118" i="1"/>
  <c r="AS1119" i="1"/>
  <c r="AT1119" i="1"/>
  <c r="AU1119" i="1"/>
  <c r="AV1119" i="1"/>
  <c r="AW1119" i="1"/>
  <c r="AS1120" i="1"/>
  <c r="AT1120" i="1"/>
  <c r="AU1120" i="1"/>
  <c r="AV1120" i="1"/>
  <c r="AW1120" i="1"/>
  <c r="AS1121" i="1"/>
  <c r="AT1121" i="1"/>
  <c r="AU1121" i="1"/>
  <c r="AV1121" i="1"/>
  <c r="AW1121" i="1"/>
  <c r="AS1122" i="1"/>
  <c r="AT1122" i="1"/>
  <c r="AU1122" i="1"/>
  <c r="AV1122" i="1"/>
  <c r="AW1122" i="1"/>
  <c r="AS1123" i="1"/>
  <c r="AT1123" i="1"/>
  <c r="AU1123" i="1"/>
  <c r="AV1123" i="1"/>
  <c r="AW1123" i="1"/>
  <c r="AS1124" i="1"/>
  <c r="AT1124" i="1"/>
  <c r="AU1124" i="1"/>
  <c r="AV1124" i="1"/>
  <c r="AW1124" i="1"/>
  <c r="AS1125" i="1"/>
  <c r="AT1125" i="1"/>
  <c r="AU1125" i="1"/>
  <c r="AV1125" i="1"/>
  <c r="AW1125" i="1"/>
  <c r="AS1126" i="1"/>
  <c r="AT1126" i="1"/>
  <c r="AU1126" i="1"/>
  <c r="AV1126" i="1"/>
  <c r="AW1126" i="1"/>
  <c r="AS1127" i="1"/>
  <c r="AT1127" i="1"/>
  <c r="AU1127" i="1"/>
  <c r="AV1127" i="1"/>
  <c r="AW1127" i="1"/>
  <c r="AS1128" i="1"/>
  <c r="AT1128" i="1"/>
  <c r="AU1128" i="1"/>
  <c r="AV1128" i="1"/>
  <c r="AW1128" i="1"/>
  <c r="AS1129" i="1"/>
  <c r="AT1129" i="1"/>
  <c r="AU1129" i="1"/>
  <c r="AV1129" i="1"/>
  <c r="AW1129" i="1"/>
  <c r="AS1130" i="1"/>
  <c r="AT1130" i="1"/>
  <c r="AU1130" i="1"/>
  <c r="AV1130" i="1"/>
  <c r="AW1130" i="1"/>
  <c r="AS1131" i="1"/>
  <c r="AT1131" i="1"/>
  <c r="AU1131" i="1"/>
  <c r="AV1131" i="1"/>
  <c r="AW1131" i="1"/>
  <c r="AS1132" i="1"/>
  <c r="AT1132" i="1"/>
  <c r="AU1132" i="1"/>
  <c r="AV1132" i="1"/>
  <c r="AW1132" i="1"/>
  <c r="AS1133" i="1"/>
  <c r="AT1133" i="1"/>
  <c r="AU1133" i="1"/>
  <c r="AV1133" i="1"/>
  <c r="AW1133" i="1"/>
  <c r="AS1134" i="1"/>
  <c r="AT1134" i="1"/>
  <c r="AU1134" i="1"/>
  <c r="AV1134" i="1"/>
  <c r="AW1134" i="1"/>
  <c r="AS1135" i="1"/>
  <c r="AT1135" i="1"/>
  <c r="AU1135" i="1"/>
  <c r="AV1135" i="1"/>
  <c r="AW1135" i="1"/>
  <c r="AS1136" i="1"/>
  <c r="AT1136" i="1"/>
  <c r="AU1136" i="1"/>
  <c r="AV1136" i="1"/>
  <c r="AW1136" i="1"/>
  <c r="AS1137" i="1"/>
  <c r="AT1137" i="1"/>
  <c r="AU1137" i="1"/>
  <c r="AV1137" i="1"/>
  <c r="AW1137" i="1"/>
  <c r="AS1138" i="1"/>
  <c r="AT1138" i="1"/>
  <c r="AU1138" i="1"/>
  <c r="AV1138" i="1"/>
  <c r="AW1138" i="1"/>
  <c r="AS1139" i="1"/>
  <c r="AT1139" i="1"/>
  <c r="AU1139" i="1"/>
  <c r="AV1139" i="1"/>
  <c r="AW1139" i="1"/>
  <c r="AS1140" i="1"/>
  <c r="AT1140" i="1"/>
  <c r="AU1140" i="1"/>
  <c r="AV1140" i="1"/>
  <c r="AW1140" i="1"/>
  <c r="AS1141" i="1"/>
  <c r="AT1141" i="1"/>
  <c r="AU1141" i="1"/>
  <c r="AV1141" i="1"/>
  <c r="AW1141" i="1"/>
  <c r="AS1142" i="1"/>
  <c r="AT1142" i="1"/>
  <c r="AU1142" i="1"/>
  <c r="AV1142" i="1"/>
  <c r="AW1142" i="1"/>
  <c r="AS1143" i="1"/>
  <c r="AT1143" i="1"/>
  <c r="AU1143" i="1"/>
  <c r="AV1143" i="1"/>
  <c r="AW1143" i="1"/>
  <c r="AS1144" i="1"/>
  <c r="AT1144" i="1"/>
  <c r="AU1144" i="1"/>
  <c r="AV1144" i="1"/>
  <c r="AW1144" i="1"/>
  <c r="AS1145" i="1"/>
  <c r="AT1145" i="1"/>
  <c r="AU1145" i="1"/>
  <c r="AV1145" i="1"/>
  <c r="AW1145" i="1"/>
  <c r="AS1146" i="1"/>
  <c r="AT1146" i="1"/>
  <c r="AU1146" i="1"/>
  <c r="AV1146" i="1"/>
  <c r="AW1146" i="1"/>
  <c r="AS1147" i="1"/>
  <c r="AT1147" i="1"/>
  <c r="AU1147" i="1"/>
  <c r="AV1147" i="1"/>
  <c r="AW1147" i="1"/>
  <c r="AS1148" i="1"/>
  <c r="AT1148" i="1"/>
  <c r="AU1148" i="1"/>
  <c r="AV1148" i="1"/>
  <c r="AW1148" i="1"/>
  <c r="AS1149" i="1"/>
  <c r="AT1149" i="1"/>
  <c r="AU1149" i="1"/>
  <c r="AV1149" i="1"/>
  <c r="AW1149" i="1"/>
  <c r="AS1150" i="1"/>
  <c r="AT1150" i="1"/>
  <c r="AU1150" i="1"/>
  <c r="AV1150" i="1"/>
  <c r="AW1150" i="1"/>
  <c r="AS1151" i="1"/>
  <c r="AT1151" i="1"/>
  <c r="AU1151" i="1"/>
  <c r="AV1151" i="1"/>
  <c r="AW1151" i="1"/>
  <c r="AS1152" i="1"/>
  <c r="AT1152" i="1"/>
  <c r="AU1152" i="1"/>
  <c r="AV1152" i="1"/>
  <c r="AW1152" i="1"/>
  <c r="AS1153" i="1"/>
  <c r="AT1153" i="1"/>
  <c r="AU1153" i="1"/>
  <c r="AV1153" i="1"/>
  <c r="AW1153" i="1"/>
  <c r="AS1154" i="1"/>
  <c r="AT1154" i="1"/>
  <c r="AU1154" i="1"/>
  <c r="AV1154" i="1"/>
  <c r="AW1154" i="1"/>
  <c r="AS1155" i="1"/>
  <c r="AT1155" i="1"/>
  <c r="AU1155" i="1"/>
  <c r="AV1155" i="1"/>
  <c r="AW1155" i="1"/>
  <c r="AS1156" i="1"/>
  <c r="AT1156" i="1"/>
  <c r="AU1156" i="1"/>
  <c r="AV1156" i="1"/>
  <c r="AW1156" i="1"/>
  <c r="AS1157" i="1"/>
  <c r="AT1157" i="1"/>
  <c r="AU1157" i="1"/>
  <c r="AV1157" i="1"/>
  <c r="AW1157" i="1"/>
  <c r="AS1158" i="1"/>
  <c r="AT1158" i="1"/>
  <c r="AU1158" i="1"/>
  <c r="AV1158" i="1"/>
  <c r="AW1158" i="1"/>
  <c r="AS1159" i="1"/>
  <c r="AT1159" i="1"/>
  <c r="AU1159" i="1"/>
  <c r="AV1159" i="1"/>
  <c r="AW1159" i="1"/>
  <c r="AS1160" i="1"/>
  <c r="AT1160" i="1"/>
  <c r="AU1160" i="1"/>
  <c r="AV1160" i="1"/>
  <c r="AW1160" i="1"/>
  <c r="AS1161" i="1"/>
  <c r="AT1161" i="1"/>
  <c r="AU1161" i="1"/>
  <c r="AV1161" i="1"/>
  <c r="AW1161" i="1"/>
  <c r="AS1162" i="1"/>
  <c r="AT1162" i="1"/>
  <c r="AU1162" i="1"/>
  <c r="AV1162" i="1"/>
  <c r="AW1162" i="1"/>
  <c r="AS1163" i="1"/>
  <c r="AT1163" i="1"/>
  <c r="AU1163" i="1"/>
  <c r="AV1163" i="1"/>
  <c r="AW1163" i="1"/>
  <c r="AS1164" i="1"/>
  <c r="AT1164" i="1"/>
  <c r="AU1164" i="1"/>
  <c r="AV1164" i="1"/>
  <c r="AW1164" i="1"/>
  <c r="AS1165" i="1"/>
  <c r="AT1165" i="1"/>
  <c r="AU1165" i="1"/>
  <c r="AV1165" i="1"/>
  <c r="AW1165" i="1"/>
  <c r="AS1166" i="1"/>
  <c r="AT1166" i="1"/>
  <c r="AU1166" i="1"/>
  <c r="AV1166" i="1"/>
  <c r="AW1166" i="1"/>
  <c r="AS1167" i="1"/>
  <c r="AT1167" i="1"/>
  <c r="AU1167" i="1"/>
  <c r="AV1167" i="1"/>
  <c r="AW1167" i="1"/>
  <c r="AS1168" i="1"/>
  <c r="AT1168" i="1"/>
  <c r="AU1168" i="1"/>
  <c r="AV1168" i="1"/>
  <c r="AW1168" i="1"/>
  <c r="AS1169" i="1"/>
  <c r="AT1169" i="1"/>
  <c r="AU1169" i="1"/>
  <c r="AV1169" i="1"/>
  <c r="AW1169" i="1"/>
  <c r="AS1170" i="1"/>
  <c r="AT1170" i="1"/>
  <c r="AU1170" i="1"/>
  <c r="AV1170" i="1"/>
  <c r="AW1170" i="1"/>
  <c r="AS1171" i="1"/>
  <c r="AT1171" i="1"/>
  <c r="AU1171" i="1"/>
  <c r="AV1171" i="1"/>
  <c r="AW1171" i="1"/>
  <c r="AS1172" i="1"/>
  <c r="AT1172" i="1"/>
  <c r="AU1172" i="1"/>
  <c r="AV1172" i="1"/>
  <c r="AW1172" i="1"/>
  <c r="AS1173" i="1"/>
  <c r="AT1173" i="1"/>
  <c r="AU1173" i="1"/>
  <c r="AV1173" i="1"/>
  <c r="AW1173" i="1"/>
  <c r="AS1174" i="1"/>
  <c r="AT1174" i="1"/>
  <c r="AU1174" i="1"/>
  <c r="AV1174" i="1"/>
  <c r="AW1174" i="1"/>
  <c r="AS1175" i="1"/>
  <c r="AT1175" i="1"/>
  <c r="AU1175" i="1"/>
  <c r="AV1175" i="1"/>
  <c r="AW1175" i="1"/>
  <c r="AS1176" i="1"/>
  <c r="AT1176" i="1"/>
  <c r="AU1176" i="1"/>
  <c r="AV1176" i="1"/>
  <c r="AW1176" i="1"/>
  <c r="AS1177" i="1"/>
  <c r="AT1177" i="1"/>
  <c r="AU1177" i="1"/>
  <c r="AV1177" i="1"/>
  <c r="AW1177" i="1"/>
  <c r="AS1178" i="1"/>
  <c r="AT1178" i="1"/>
  <c r="AU1178" i="1"/>
  <c r="AV1178" i="1"/>
  <c r="AW1178" i="1"/>
  <c r="AS1179" i="1"/>
  <c r="AT1179" i="1"/>
  <c r="AU1179" i="1"/>
  <c r="AV1179" i="1"/>
  <c r="AW1179" i="1"/>
  <c r="AS1180" i="1"/>
  <c r="AT1180" i="1"/>
  <c r="AU1180" i="1"/>
  <c r="AV1180" i="1"/>
  <c r="AW1180" i="1"/>
  <c r="AS1181" i="1"/>
  <c r="AT1181" i="1"/>
  <c r="AU1181" i="1"/>
  <c r="AV1181" i="1"/>
  <c r="AW1181" i="1"/>
  <c r="AS1182" i="1"/>
  <c r="AT1182" i="1"/>
  <c r="AU1182" i="1"/>
  <c r="AV1182" i="1"/>
  <c r="AW1182" i="1"/>
  <c r="AS1183" i="1"/>
  <c r="AT1183" i="1"/>
  <c r="AU1183" i="1"/>
  <c r="AV1183" i="1"/>
  <c r="AW1183" i="1"/>
  <c r="AS1184" i="1"/>
  <c r="AT1184" i="1"/>
  <c r="AU1184" i="1"/>
  <c r="AV1184" i="1"/>
  <c r="AW1184" i="1"/>
  <c r="AS1185" i="1"/>
  <c r="AT1185" i="1"/>
  <c r="AU1185" i="1"/>
  <c r="AV1185" i="1"/>
  <c r="AW1185" i="1"/>
  <c r="AS1186" i="1"/>
  <c r="AT1186" i="1"/>
  <c r="AU1186" i="1"/>
  <c r="AV1186" i="1"/>
  <c r="AW1186" i="1"/>
  <c r="AS1187" i="1"/>
  <c r="AT1187" i="1"/>
  <c r="AU1187" i="1"/>
  <c r="AV1187" i="1"/>
  <c r="AW1187" i="1"/>
  <c r="AS1188" i="1"/>
  <c r="AT1188" i="1"/>
  <c r="AU1188" i="1"/>
  <c r="AV1188" i="1"/>
  <c r="AW1188" i="1"/>
  <c r="AS1189" i="1"/>
  <c r="AT1189" i="1"/>
  <c r="AU1189" i="1"/>
  <c r="AV1189" i="1"/>
  <c r="AW1189" i="1"/>
  <c r="AS1190" i="1"/>
  <c r="AT1190" i="1"/>
  <c r="AU1190" i="1"/>
  <c r="AV1190" i="1"/>
  <c r="AW1190" i="1"/>
  <c r="AS1191" i="1"/>
  <c r="AT1191" i="1"/>
  <c r="AU1191" i="1"/>
  <c r="AV1191" i="1"/>
  <c r="AW1191" i="1"/>
  <c r="AS1192" i="1"/>
  <c r="AT1192" i="1"/>
  <c r="AU1192" i="1"/>
  <c r="AV1192" i="1"/>
  <c r="AW1192" i="1"/>
  <c r="AS1193" i="1"/>
  <c r="AT1193" i="1"/>
  <c r="AU1193" i="1"/>
  <c r="AV1193" i="1"/>
  <c r="AW1193" i="1"/>
  <c r="AS1194" i="1"/>
  <c r="AT1194" i="1"/>
  <c r="AU1194" i="1"/>
  <c r="AV1194" i="1"/>
  <c r="AW1194" i="1"/>
  <c r="AS1195" i="1"/>
  <c r="AT1195" i="1"/>
  <c r="AU1195" i="1"/>
  <c r="AV1195" i="1"/>
  <c r="AW1195" i="1"/>
  <c r="AS1196" i="1"/>
  <c r="AT1196" i="1"/>
  <c r="AU1196" i="1"/>
  <c r="AV1196" i="1"/>
  <c r="AW1196" i="1"/>
  <c r="AS1197" i="1"/>
  <c r="AT1197" i="1"/>
  <c r="AU1197" i="1"/>
  <c r="AV1197" i="1"/>
  <c r="AW1197" i="1"/>
  <c r="AS1198" i="1"/>
  <c r="AT1198" i="1"/>
  <c r="AU1198" i="1"/>
  <c r="AV1198" i="1"/>
  <c r="AW1198" i="1"/>
  <c r="AS1199" i="1"/>
  <c r="AT1199" i="1"/>
  <c r="AU1199" i="1"/>
  <c r="AV1199" i="1"/>
  <c r="AW1199" i="1"/>
  <c r="AS1200" i="1"/>
  <c r="AT1200" i="1"/>
  <c r="AU1200" i="1"/>
  <c r="AV1200" i="1"/>
  <c r="AW1200" i="1"/>
  <c r="AS1201" i="1"/>
  <c r="AT1201" i="1"/>
  <c r="AU1201" i="1"/>
  <c r="AV1201" i="1"/>
  <c r="AW1201" i="1"/>
  <c r="AS1202" i="1"/>
  <c r="AT1202" i="1"/>
  <c r="AU1202" i="1"/>
  <c r="AV1202" i="1"/>
  <c r="AW1202" i="1"/>
  <c r="AS1203" i="1"/>
  <c r="AT1203" i="1"/>
  <c r="AU1203" i="1"/>
  <c r="AV1203" i="1"/>
  <c r="AW1203" i="1"/>
  <c r="AS1204" i="1"/>
  <c r="AT1204" i="1"/>
  <c r="AU1204" i="1"/>
  <c r="AV1204" i="1"/>
  <c r="AW1204" i="1"/>
  <c r="AS1205" i="1"/>
  <c r="AT1205" i="1"/>
  <c r="AU1205" i="1"/>
  <c r="AV1205" i="1"/>
  <c r="AW1205" i="1"/>
  <c r="AS1206" i="1"/>
  <c r="AT1206" i="1"/>
  <c r="AU1206" i="1"/>
  <c r="AV1206" i="1"/>
  <c r="AW1206" i="1"/>
  <c r="AS1207" i="1"/>
  <c r="AT1207" i="1"/>
  <c r="AU1207" i="1"/>
  <c r="AV1207" i="1"/>
  <c r="AW1207" i="1"/>
  <c r="AS1208" i="1"/>
  <c r="AT1208" i="1"/>
  <c r="AU1208" i="1"/>
  <c r="AV1208" i="1"/>
  <c r="AW1208" i="1"/>
  <c r="AS1209" i="1"/>
  <c r="AT1209" i="1"/>
  <c r="AU1209" i="1"/>
  <c r="AV1209" i="1"/>
  <c r="AW1209" i="1"/>
  <c r="AS1210" i="1"/>
  <c r="AT1210" i="1"/>
  <c r="AU1210" i="1"/>
  <c r="AV1210" i="1"/>
  <c r="AW1210" i="1"/>
  <c r="AS1211" i="1"/>
  <c r="AT1211" i="1"/>
  <c r="AU1211" i="1"/>
  <c r="AV1211" i="1"/>
  <c r="AW1211" i="1"/>
  <c r="AS1212" i="1"/>
  <c r="AT1212" i="1"/>
  <c r="AU1212" i="1"/>
  <c r="AV1212" i="1"/>
  <c r="AW1212" i="1"/>
  <c r="AS1213" i="1"/>
  <c r="AT1213" i="1"/>
  <c r="AU1213" i="1"/>
  <c r="AV1213" i="1"/>
  <c r="AW1213" i="1"/>
  <c r="AS1214" i="1"/>
  <c r="AT1214" i="1"/>
  <c r="AU1214" i="1"/>
  <c r="AV1214" i="1"/>
  <c r="AW1214" i="1"/>
  <c r="AS1215" i="1"/>
  <c r="AT1215" i="1"/>
  <c r="AU1215" i="1"/>
  <c r="AV1215" i="1"/>
  <c r="AW1215" i="1"/>
  <c r="AS1216" i="1"/>
  <c r="AT1216" i="1"/>
  <c r="AU1216" i="1"/>
  <c r="AV1216" i="1"/>
  <c r="AW1216" i="1"/>
  <c r="AS1217" i="1"/>
  <c r="AT1217" i="1"/>
  <c r="AU1217" i="1"/>
  <c r="AV1217" i="1"/>
  <c r="AW1217" i="1"/>
  <c r="AS1218" i="1"/>
  <c r="AT1218" i="1"/>
  <c r="AU1218" i="1"/>
  <c r="AV1218" i="1"/>
  <c r="AW1218" i="1"/>
  <c r="AS1219" i="1"/>
  <c r="AT1219" i="1"/>
  <c r="AU1219" i="1"/>
  <c r="AV1219" i="1"/>
  <c r="AW1219" i="1"/>
  <c r="AS1220" i="1"/>
  <c r="AT1220" i="1"/>
  <c r="AU1220" i="1"/>
  <c r="AV1220" i="1"/>
  <c r="AW1220" i="1"/>
  <c r="AS1221" i="1"/>
  <c r="AT1221" i="1"/>
  <c r="AU1221" i="1"/>
  <c r="AV1221" i="1"/>
  <c r="AW1221" i="1"/>
  <c r="AS1222" i="1"/>
  <c r="AT1222" i="1"/>
  <c r="AU1222" i="1"/>
  <c r="AV1222" i="1"/>
  <c r="AW1222" i="1"/>
  <c r="AS1223" i="1"/>
  <c r="AT1223" i="1"/>
  <c r="AU1223" i="1"/>
  <c r="AV1223" i="1"/>
  <c r="AW1223" i="1"/>
  <c r="AS1224" i="1"/>
  <c r="AT1224" i="1"/>
  <c r="AU1224" i="1"/>
  <c r="AV1224" i="1"/>
  <c r="AW1224" i="1"/>
  <c r="AS1225" i="1"/>
  <c r="AT1225" i="1"/>
  <c r="AU1225" i="1"/>
  <c r="AV1225" i="1"/>
  <c r="AW1225" i="1"/>
  <c r="AS1226" i="1"/>
  <c r="AT1226" i="1"/>
  <c r="AU1226" i="1"/>
  <c r="AV1226" i="1"/>
  <c r="AW1226" i="1"/>
  <c r="AS1227" i="1"/>
  <c r="AT1227" i="1"/>
  <c r="AU1227" i="1"/>
  <c r="AV1227" i="1"/>
  <c r="AW1227" i="1"/>
  <c r="AS1228" i="1"/>
  <c r="AT1228" i="1"/>
  <c r="AU1228" i="1"/>
  <c r="AV1228" i="1"/>
  <c r="AW1228" i="1"/>
  <c r="AS1229" i="1"/>
  <c r="AT1229" i="1"/>
  <c r="AU1229" i="1"/>
  <c r="AV1229" i="1"/>
  <c r="AW1229" i="1"/>
  <c r="AS1230" i="1"/>
  <c r="AT1230" i="1"/>
  <c r="AU1230" i="1"/>
  <c r="AV1230" i="1"/>
  <c r="AW1230" i="1"/>
  <c r="AS1231" i="1"/>
  <c r="AT1231" i="1"/>
  <c r="AU1231" i="1"/>
  <c r="AV1231" i="1"/>
  <c r="AW1231" i="1"/>
  <c r="AS1232" i="1"/>
  <c r="AT1232" i="1"/>
  <c r="AU1232" i="1"/>
  <c r="AV1232" i="1"/>
  <c r="AW1232" i="1"/>
  <c r="AS1233" i="1"/>
  <c r="AT1233" i="1"/>
  <c r="AU1233" i="1"/>
  <c r="AV1233" i="1"/>
  <c r="AW1233" i="1"/>
  <c r="AS1234" i="1"/>
  <c r="AT1234" i="1"/>
  <c r="AU1234" i="1"/>
  <c r="AV1234" i="1"/>
  <c r="AW1234" i="1"/>
  <c r="AS1235" i="1"/>
  <c r="AT1235" i="1"/>
  <c r="AU1235" i="1"/>
  <c r="AV1235" i="1"/>
  <c r="AW1235" i="1"/>
  <c r="AS1236" i="1"/>
  <c r="AT1236" i="1"/>
  <c r="AU1236" i="1"/>
  <c r="AV1236" i="1"/>
  <c r="AW1236" i="1"/>
  <c r="AS1237" i="1"/>
  <c r="AT1237" i="1"/>
  <c r="AU1237" i="1"/>
  <c r="AV1237" i="1"/>
  <c r="AW1237" i="1"/>
  <c r="AS1238" i="1"/>
  <c r="AT1238" i="1"/>
  <c r="AU1238" i="1"/>
  <c r="AV1238" i="1"/>
  <c r="AW1238" i="1"/>
  <c r="AS1239" i="1"/>
  <c r="AT1239" i="1"/>
  <c r="AU1239" i="1"/>
  <c r="AV1239" i="1"/>
  <c r="AW1239" i="1"/>
  <c r="AS1240" i="1"/>
  <c r="AT1240" i="1"/>
  <c r="AU1240" i="1"/>
  <c r="AV1240" i="1"/>
  <c r="AW1240" i="1"/>
  <c r="AS1241" i="1"/>
  <c r="AT1241" i="1"/>
  <c r="AU1241" i="1"/>
  <c r="AV1241" i="1"/>
  <c r="AW1241" i="1"/>
  <c r="AS1242" i="1"/>
  <c r="AT1242" i="1"/>
  <c r="AU1242" i="1"/>
  <c r="AV1242" i="1"/>
  <c r="AW1242" i="1"/>
  <c r="AS1243" i="1"/>
  <c r="AT1243" i="1"/>
  <c r="AU1243" i="1"/>
  <c r="AV1243" i="1"/>
  <c r="AW1243" i="1"/>
  <c r="AS1244" i="1"/>
  <c r="AT1244" i="1"/>
  <c r="AU1244" i="1"/>
  <c r="AV1244" i="1"/>
  <c r="AW1244" i="1"/>
  <c r="AS1245" i="1"/>
  <c r="AT1245" i="1"/>
  <c r="AU1245" i="1"/>
  <c r="AV1245" i="1"/>
  <c r="AW1245" i="1"/>
  <c r="AS1246" i="1"/>
  <c r="AT1246" i="1"/>
  <c r="AU1246" i="1"/>
  <c r="AV1246" i="1"/>
  <c r="AW1246" i="1"/>
  <c r="AS1247" i="1"/>
  <c r="AT1247" i="1"/>
  <c r="AU1247" i="1"/>
  <c r="AV1247" i="1"/>
  <c r="AW1247" i="1"/>
  <c r="AS1248" i="1"/>
  <c r="AT1248" i="1"/>
  <c r="AU1248" i="1"/>
  <c r="AV1248" i="1"/>
  <c r="AW1248" i="1"/>
  <c r="AS1249" i="1"/>
  <c r="AT1249" i="1"/>
  <c r="AU1249" i="1"/>
  <c r="AV1249" i="1"/>
  <c r="AW1249" i="1"/>
  <c r="AS1250" i="1"/>
  <c r="AT1250" i="1"/>
  <c r="AU1250" i="1"/>
  <c r="AV1250" i="1"/>
  <c r="AW1250" i="1"/>
  <c r="AS1251" i="1"/>
  <c r="AT1251" i="1"/>
  <c r="AU1251" i="1"/>
  <c r="AV1251" i="1"/>
  <c r="AW1251" i="1"/>
  <c r="AS1252" i="1"/>
  <c r="AT1252" i="1"/>
  <c r="AU1252" i="1"/>
  <c r="AV1252" i="1"/>
  <c r="AW1252" i="1"/>
  <c r="AS1253" i="1"/>
  <c r="AT1253" i="1"/>
  <c r="AU1253" i="1"/>
  <c r="AV1253" i="1"/>
  <c r="AW1253" i="1"/>
  <c r="AS1254" i="1"/>
  <c r="AT1254" i="1"/>
  <c r="AU1254" i="1"/>
  <c r="AV1254" i="1"/>
  <c r="AW1254" i="1"/>
  <c r="AS1255" i="1"/>
  <c r="AT1255" i="1"/>
  <c r="AU1255" i="1"/>
  <c r="AV1255" i="1"/>
  <c r="AW1255" i="1"/>
  <c r="AS1256" i="1"/>
  <c r="AT1256" i="1"/>
  <c r="AU1256" i="1"/>
  <c r="AV1256" i="1"/>
  <c r="AW1256" i="1"/>
  <c r="AS1257" i="1"/>
  <c r="AT1257" i="1"/>
  <c r="AU1257" i="1"/>
  <c r="AV1257" i="1"/>
  <c r="AW1257" i="1"/>
  <c r="AS1258" i="1"/>
  <c r="AT1258" i="1"/>
  <c r="AU1258" i="1"/>
  <c r="AV1258" i="1"/>
  <c r="AW1258" i="1"/>
  <c r="AS1259" i="1"/>
  <c r="AT1259" i="1"/>
  <c r="AU1259" i="1"/>
  <c r="AV1259" i="1"/>
  <c r="AW1259" i="1"/>
  <c r="AS1260" i="1"/>
  <c r="AT1260" i="1"/>
  <c r="AU1260" i="1"/>
  <c r="AV1260" i="1"/>
  <c r="AW1260" i="1"/>
  <c r="AS1261" i="1"/>
  <c r="AT1261" i="1"/>
  <c r="AU1261" i="1"/>
  <c r="AV1261" i="1"/>
  <c r="AW1261" i="1"/>
  <c r="AS1262" i="1"/>
  <c r="AT1262" i="1"/>
  <c r="AU1262" i="1"/>
  <c r="AV1262" i="1"/>
  <c r="AW1262" i="1"/>
  <c r="AS1263" i="1"/>
  <c r="AT1263" i="1"/>
  <c r="AU1263" i="1"/>
  <c r="AV1263" i="1"/>
  <c r="AW1263" i="1"/>
  <c r="AS1264" i="1"/>
  <c r="AT1264" i="1"/>
  <c r="AU1264" i="1"/>
  <c r="AV1264" i="1"/>
  <c r="AW1264" i="1"/>
  <c r="AS1265" i="1"/>
  <c r="AT1265" i="1"/>
  <c r="AU1265" i="1"/>
  <c r="AV1265" i="1"/>
  <c r="AW1265" i="1"/>
  <c r="AS1266" i="1"/>
  <c r="AT1266" i="1"/>
  <c r="AU1266" i="1"/>
  <c r="AV1266" i="1"/>
  <c r="AW1266" i="1"/>
  <c r="AS1267" i="1"/>
  <c r="AT1267" i="1"/>
  <c r="AU1267" i="1"/>
  <c r="AV1267" i="1"/>
  <c r="AW1267" i="1"/>
  <c r="AS1268" i="1"/>
  <c r="AT1268" i="1"/>
  <c r="AU1268" i="1"/>
  <c r="AV1268" i="1"/>
  <c r="AW1268" i="1"/>
  <c r="AS1269" i="1"/>
  <c r="AT1269" i="1"/>
  <c r="AU1269" i="1"/>
  <c r="AV1269" i="1"/>
  <c r="AW1269" i="1"/>
  <c r="AS1270" i="1"/>
  <c r="AT1270" i="1"/>
  <c r="AU1270" i="1"/>
  <c r="AV1270" i="1"/>
  <c r="AW1270" i="1"/>
  <c r="AS1271" i="1"/>
  <c r="AT1271" i="1"/>
  <c r="AU1271" i="1"/>
  <c r="AV1271" i="1"/>
  <c r="AW1271" i="1"/>
  <c r="AS1272" i="1"/>
  <c r="AT1272" i="1"/>
  <c r="AU1272" i="1"/>
  <c r="AV1272" i="1"/>
  <c r="AW1272" i="1"/>
  <c r="AS1273" i="1"/>
  <c r="AT1273" i="1"/>
  <c r="AU1273" i="1"/>
  <c r="AV1273" i="1"/>
  <c r="AW1273" i="1"/>
  <c r="AS1274" i="1"/>
  <c r="AT1274" i="1"/>
  <c r="AU1274" i="1"/>
  <c r="AV1274" i="1"/>
  <c r="AW1274" i="1"/>
  <c r="AS1275" i="1"/>
  <c r="AT1275" i="1"/>
  <c r="AU1275" i="1"/>
  <c r="AV1275" i="1"/>
  <c r="AW1275" i="1"/>
  <c r="AS1276" i="1"/>
  <c r="AT1276" i="1"/>
  <c r="AU1276" i="1"/>
  <c r="AV1276" i="1"/>
  <c r="AW1276" i="1"/>
  <c r="AS1277" i="1"/>
  <c r="AT1277" i="1"/>
  <c r="AU1277" i="1"/>
  <c r="AV1277" i="1"/>
  <c r="AW1277" i="1"/>
  <c r="AS1278" i="1"/>
  <c r="AT1278" i="1"/>
  <c r="AU1278" i="1"/>
  <c r="AV1278" i="1"/>
  <c r="AW1278" i="1"/>
  <c r="AS1279" i="1"/>
  <c r="AT1279" i="1"/>
  <c r="AU1279" i="1"/>
  <c r="AV1279" i="1"/>
  <c r="AW1279" i="1"/>
  <c r="AS1280" i="1"/>
  <c r="AT1280" i="1"/>
  <c r="AU1280" i="1"/>
  <c r="AV1280" i="1"/>
  <c r="AW1280" i="1"/>
  <c r="AS1281" i="1"/>
  <c r="AT1281" i="1"/>
  <c r="AU1281" i="1"/>
  <c r="AV1281" i="1"/>
  <c r="AW1281" i="1"/>
  <c r="AS1282" i="1"/>
  <c r="AT1282" i="1"/>
  <c r="AU1282" i="1"/>
  <c r="AV1282" i="1"/>
  <c r="AW1282" i="1"/>
  <c r="AS1283" i="1"/>
  <c r="AT1283" i="1"/>
  <c r="AU1283" i="1"/>
  <c r="AV1283" i="1"/>
  <c r="AW1283" i="1"/>
  <c r="AS1284" i="1"/>
  <c r="AT1284" i="1"/>
  <c r="AU1284" i="1"/>
  <c r="AV1284" i="1"/>
  <c r="AW1284" i="1"/>
  <c r="AS1285" i="1"/>
  <c r="AT1285" i="1"/>
  <c r="AU1285" i="1"/>
  <c r="AV1285" i="1"/>
  <c r="AW1285" i="1"/>
  <c r="AS1286" i="1"/>
  <c r="AT1286" i="1"/>
  <c r="AU1286" i="1"/>
  <c r="AV1286" i="1"/>
  <c r="AW1286" i="1"/>
  <c r="AS1287" i="1"/>
  <c r="AT1287" i="1"/>
  <c r="AU1287" i="1"/>
  <c r="AV1287" i="1"/>
  <c r="AW1287" i="1"/>
  <c r="AS1288" i="1"/>
  <c r="AT1288" i="1"/>
  <c r="AU1288" i="1"/>
  <c r="AV1288" i="1"/>
  <c r="AW1288" i="1"/>
  <c r="AS1289" i="1"/>
  <c r="AT1289" i="1"/>
  <c r="AU1289" i="1"/>
  <c r="AV1289" i="1"/>
  <c r="AW1289" i="1"/>
  <c r="AS1290" i="1"/>
  <c r="AT1290" i="1"/>
  <c r="AU1290" i="1"/>
  <c r="AV1290" i="1"/>
  <c r="AW1290" i="1"/>
  <c r="AS1291" i="1"/>
  <c r="AT1291" i="1"/>
  <c r="AU1291" i="1"/>
  <c r="AV1291" i="1"/>
  <c r="AW1291" i="1"/>
  <c r="AS1292" i="1"/>
  <c r="AT1292" i="1"/>
  <c r="AU1292" i="1"/>
  <c r="AV1292" i="1"/>
  <c r="AW1292" i="1"/>
  <c r="AS1293" i="1"/>
  <c r="AT1293" i="1"/>
  <c r="AU1293" i="1"/>
  <c r="AV1293" i="1"/>
  <c r="AW1293" i="1"/>
  <c r="AS1294" i="1"/>
  <c r="AT1294" i="1"/>
  <c r="AU1294" i="1"/>
  <c r="AV1294" i="1"/>
  <c r="AW1294" i="1"/>
  <c r="AS1295" i="1"/>
  <c r="AT1295" i="1"/>
  <c r="AU1295" i="1"/>
  <c r="AV1295" i="1"/>
  <c r="AW1295" i="1"/>
  <c r="AS1296" i="1"/>
  <c r="AT1296" i="1"/>
  <c r="AU1296" i="1"/>
  <c r="AV1296" i="1"/>
  <c r="AW1296" i="1"/>
  <c r="AS1297" i="1"/>
  <c r="AT1297" i="1"/>
  <c r="AU1297" i="1"/>
  <c r="AV1297" i="1"/>
  <c r="AW1297" i="1"/>
  <c r="AS1298" i="1"/>
  <c r="AT1298" i="1"/>
  <c r="AU1298" i="1"/>
  <c r="AV1298" i="1"/>
  <c r="AW1298" i="1"/>
  <c r="AS1299" i="1"/>
  <c r="AT1299" i="1"/>
  <c r="AU1299" i="1"/>
  <c r="AV1299" i="1"/>
  <c r="AW1299" i="1"/>
  <c r="AS1300" i="1"/>
  <c r="AT1300" i="1"/>
  <c r="AU1300" i="1"/>
  <c r="AV1300" i="1"/>
  <c r="AW1300" i="1"/>
  <c r="AS1301" i="1"/>
  <c r="AT1301" i="1"/>
  <c r="AU1301" i="1"/>
  <c r="AV1301" i="1"/>
  <c r="AW1301" i="1"/>
  <c r="AS1302" i="1"/>
  <c r="AT1302" i="1"/>
  <c r="AU1302" i="1"/>
  <c r="AV1302" i="1"/>
  <c r="AW1302" i="1"/>
  <c r="AS1303" i="1"/>
  <c r="AT1303" i="1"/>
  <c r="AU1303" i="1"/>
  <c r="AV1303" i="1"/>
  <c r="AW1303" i="1"/>
  <c r="AS1304" i="1"/>
  <c r="AT1304" i="1"/>
  <c r="AU1304" i="1"/>
  <c r="AV1304" i="1"/>
  <c r="AW1304" i="1"/>
  <c r="AS1305" i="1"/>
  <c r="AT1305" i="1"/>
  <c r="AU1305" i="1"/>
  <c r="AV1305" i="1"/>
  <c r="AW1305" i="1"/>
  <c r="AS1306" i="1"/>
  <c r="AT1306" i="1"/>
  <c r="AU1306" i="1"/>
  <c r="AV1306" i="1"/>
  <c r="AW1306" i="1"/>
  <c r="AS1307" i="1"/>
  <c r="AT1307" i="1"/>
  <c r="AU1307" i="1"/>
  <c r="AV1307" i="1"/>
  <c r="AW1307" i="1"/>
  <c r="AS1308" i="1"/>
  <c r="AT1308" i="1"/>
  <c r="AU1308" i="1"/>
  <c r="AV1308" i="1"/>
  <c r="AW1308" i="1"/>
  <c r="AS1309" i="1"/>
  <c r="AT1309" i="1"/>
  <c r="AU1309" i="1"/>
  <c r="AV1309" i="1"/>
  <c r="AW1309" i="1"/>
  <c r="AS1310" i="1"/>
  <c r="AT1310" i="1"/>
  <c r="AU1310" i="1"/>
  <c r="AV1310" i="1"/>
  <c r="AW1310" i="1"/>
  <c r="AS1311" i="1"/>
  <c r="AT1311" i="1"/>
  <c r="AU1311" i="1"/>
  <c r="AV1311" i="1"/>
  <c r="AW1311" i="1"/>
  <c r="AS1312" i="1"/>
  <c r="AT1312" i="1"/>
  <c r="AU1312" i="1"/>
  <c r="AV1312" i="1"/>
  <c r="AW1312" i="1"/>
  <c r="AS1313" i="1"/>
  <c r="AT1313" i="1"/>
  <c r="AU1313" i="1"/>
  <c r="AV1313" i="1"/>
  <c r="AW1313" i="1"/>
  <c r="AS1314" i="1"/>
  <c r="AT1314" i="1"/>
  <c r="AU1314" i="1"/>
  <c r="AV1314" i="1"/>
  <c r="AW1314" i="1"/>
  <c r="AS1315" i="1"/>
  <c r="AT1315" i="1"/>
  <c r="AU1315" i="1"/>
  <c r="AV1315" i="1"/>
  <c r="AW1315" i="1"/>
  <c r="AS1316" i="1"/>
  <c r="AT1316" i="1"/>
  <c r="AU1316" i="1"/>
  <c r="AV1316" i="1"/>
  <c r="AW1316" i="1"/>
  <c r="AS1317" i="1"/>
  <c r="AT1317" i="1"/>
  <c r="AU1317" i="1"/>
  <c r="AV1317" i="1"/>
  <c r="AW1317" i="1"/>
  <c r="AS1318" i="1"/>
  <c r="AT1318" i="1"/>
  <c r="AU1318" i="1"/>
  <c r="AV1318" i="1"/>
  <c r="AW1318" i="1"/>
  <c r="AS1319" i="1"/>
  <c r="AT1319" i="1"/>
  <c r="AU1319" i="1"/>
  <c r="AV1319" i="1"/>
  <c r="AW1319" i="1"/>
  <c r="AS1320" i="1"/>
  <c r="AT1320" i="1"/>
  <c r="AU1320" i="1"/>
  <c r="AV1320" i="1"/>
  <c r="AW1320" i="1"/>
  <c r="AS1321" i="1"/>
  <c r="AT1321" i="1"/>
  <c r="AU1321" i="1"/>
  <c r="AV1321" i="1"/>
  <c r="AW1321" i="1"/>
  <c r="AS1322" i="1"/>
  <c r="AT1322" i="1"/>
  <c r="AU1322" i="1"/>
  <c r="AV1322" i="1"/>
  <c r="AW1322" i="1"/>
  <c r="AS1323" i="1"/>
  <c r="AT1323" i="1"/>
  <c r="AU1323" i="1"/>
  <c r="AV1323" i="1"/>
  <c r="AW1323" i="1"/>
  <c r="AS1324" i="1"/>
  <c r="AT1324" i="1"/>
  <c r="AU1324" i="1"/>
  <c r="AV1324" i="1"/>
  <c r="AW1324" i="1"/>
  <c r="AS1325" i="1"/>
  <c r="AT1325" i="1"/>
  <c r="AU1325" i="1"/>
  <c r="AV1325" i="1"/>
  <c r="AW1325" i="1"/>
  <c r="AS1326" i="1"/>
  <c r="AT1326" i="1"/>
  <c r="AU1326" i="1"/>
  <c r="AV1326" i="1"/>
  <c r="AW1326" i="1"/>
  <c r="AS1327" i="1"/>
  <c r="AT1327" i="1"/>
  <c r="AU1327" i="1"/>
  <c r="AV1327" i="1"/>
  <c r="AW1327" i="1"/>
  <c r="AS1328" i="1"/>
  <c r="AT1328" i="1"/>
  <c r="AU1328" i="1"/>
  <c r="AV1328" i="1"/>
  <c r="AW1328" i="1"/>
  <c r="AS1329" i="1"/>
  <c r="AT1329" i="1"/>
  <c r="AU1329" i="1"/>
  <c r="AV1329" i="1"/>
  <c r="AW1329" i="1"/>
  <c r="AS1330" i="1"/>
  <c r="AT1330" i="1"/>
  <c r="AU1330" i="1"/>
  <c r="AV1330" i="1"/>
  <c r="AW1330" i="1"/>
  <c r="AS1331" i="1"/>
  <c r="AT1331" i="1"/>
  <c r="AU1331" i="1"/>
  <c r="AV1331" i="1"/>
  <c r="AW1331" i="1"/>
  <c r="AS1332" i="1"/>
  <c r="AT1332" i="1"/>
  <c r="AU1332" i="1"/>
  <c r="AV1332" i="1"/>
  <c r="AW1332" i="1"/>
  <c r="AS1333" i="1"/>
  <c r="AT1333" i="1"/>
  <c r="AU1333" i="1"/>
  <c r="AV1333" i="1"/>
  <c r="AW1333" i="1"/>
  <c r="AS1334" i="1"/>
  <c r="AT1334" i="1"/>
  <c r="AU1334" i="1"/>
  <c r="AV1334" i="1"/>
  <c r="AW1334" i="1"/>
  <c r="AS1335" i="1"/>
  <c r="AT1335" i="1"/>
  <c r="AU1335" i="1"/>
  <c r="AV1335" i="1"/>
  <c r="AW1335" i="1"/>
  <c r="AS1336" i="1"/>
  <c r="AT1336" i="1"/>
  <c r="AU1336" i="1"/>
  <c r="AV1336" i="1"/>
  <c r="AW1336" i="1"/>
  <c r="AS1337" i="1"/>
  <c r="AT1337" i="1"/>
  <c r="AU1337" i="1"/>
  <c r="AV1337" i="1"/>
  <c r="AW1337" i="1"/>
  <c r="AS1338" i="1"/>
  <c r="AT1338" i="1"/>
  <c r="AU1338" i="1"/>
  <c r="AV1338" i="1"/>
  <c r="AW1338" i="1"/>
  <c r="AS1339" i="1"/>
  <c r="AT1339" i="1"/>
  <c r="AU1339" i="1"/>
  <c r="AV1339" i="1"/>
  <c r="AW1339" i="1"/>
  <c r="AS1340" i="1"/>
  <c r="AT1340" i="1"/>
  <c r="AU1340" i="1"/>
  <c r="AV1340" i="1"/>
  <c r="AW1340" i="1"/>
  <c r="AS1341" i="1"/>
  <c r="AT1341" i="1"/>
  <c r="AU1341" i="1"/>
  <c r="AV1341" i="1"/>
  <c r="AW1341" i="1"/>
  <c r="AS1342" i="1"/>
  <c r="AT1342" i="1"/>
  <c r="AU1342" i="1"/>
  <c r="AV1342" i="1"/>
  <c r="AW1342" i="1"/>
  <c r="AS1343" i="1"/>
  <c r="AT1343" i="1"/>
  <c r="AU1343" i="1"/>
  <c r="AV1343" i="1"/>
  <c r="AW1343" i="1"/>
  <c r="AS1344" i="1"/>
  <c r="AT1344" i="1"/>
  <c r="AU1344" i="1"/>
  <c r="AV1344" i="1"/>
  <c r="AW1344" i="1"/>
  <c r="AS1345" i="1"/>
  <c r="AT1345" i="1"/>
  <c r="AU1345" i="1"/>
  <c r="AV1345" i="1"/>
  <c r="AW1345" i="1"/>
  <c r="AS1346" i="1"/>
  <c r="AT1346" i="1"/>
  <c r="AU1346" i="1"/>
  <c r="AV1346" i="1"/>
  <c r="AW1346" i="1"/>
  <c r="AS1347" i="1"/>
  <c r="AT1347" i="1"/>
  <c r="AU1347" i="1"/>
  <c r="AV1347" i="1"/>
  <c r="AW1347" i="1"/>
  <c r="AS1348" i="1"/>
  <c r="AT1348" i="1"/>
  <c r="AU1348" i="1"/>
  <c r="AV1348" i="1"/>
  <c r="AW1348" i="1"/>
  <c r="AS1349" i="1"/>
  <c r="AT1349" i="1"/>
  <c r="AU1349" i="1"/>
  <c r="AV1349" i="1"/>
  <c r="AW1349" i="1"/>
  <c r="AS1350" i="1"/>
  <c r="AT1350" i="1"/>
  <c r="AU1350" i="1"/>
  <c r="AV1350" i="1"/>
  <c r="AW1350" i="1"/>
  <c r="AS1351" i="1"/>
  <c r="AT1351" i="1"/>
  <c r="AU1351" i="1"/>
  <c r="AV1351" i="1"/>
  <c r="AW1351" i="1"/>
  <c r="AS1352" i="1"/>
  <c r="AT1352" i="1"/>
  <c r="AU1352" i="1"/>
  <c r="AV1352" i="1"/>
  <c r="AW1352" i="1"/>
  <c r="AS1353" i="1"/>
  <c r="AT1353" i="1"/>
  <c r="AU1353" i="1"/>
  <c r="AV1353" i="1"/>
  <c r="AW1353" i="1"/>
  <c r="AS1354" i="1"/>
  <c r="AT1354" i="1"/>
  <c r="AU1354" i="1"/>
  <c r="AV1354" i="1"/>
  <c r="AW1354" i="1"/>
  <c r="AS1355" i="1"/>
  <c r="AT1355" i="1"/>
  <c r="AU1355" i="1"/>
  <c r="AV1355" i="1"/>
  <c r="AW1355" i="1"/>
  <c r="AS1356" i="1"/>
  <c r="AT1356" i="1"/>
  <c r="AU1356" i="1"/>
  <c r="AV1356" i="1"/>
  <c r="AW1356" i="1"/>
  <c r="AS1357" i="1"/>
  <c r="AT1357" i="1"/>
  <c r="AU1357" i="1"/>
  <c r="AV1357" i="1"/>
  <c r="AW1357" i="1"/>
  <c r="AS1358" i="1"/>
  <c r="AT1358" i="1"/>
  <c r="AU1358" i="1"/>
  <c r="AV1358" i="1"/>
  <c r="AW1358" i="1"/>
  <c r="AS1359" i="1"/>
  <c r="AT1359" i="1"/>
  <c r="AU1359" i="1"/>
  <c r="AV1359" i="1"/>
  <c r="AW1359" i="1"/>
  <c r="AS1360" i="1"/>
  <c r="AT1360" i="1"/>
  <c r="AU1360" i="1"/>
  <c r="AV1360" i="1"/>
  <c r="AW1360" i="1"/>
  <c r="AS1361" i="1"/>
  <c r="AT1361" i="1"/>
  <c r="AU1361" i="1"/>
  <c r="AV1361" i="1"/>
  <c r="AW1361" i="1"/>
  <c r="AS1362" i="1"/>
  <c r="AT1362" i="1"/>
  <c r="AU1362" i="1"/>
  <c r="AV1362" i="1"/>
  <c r="AW1362" i="1"/>
  <c r="AS1363" i="1"/>
  <c r="AT1363" i="1"/>
  <c r="AU1363" i="1"/>
  <c r="AV1363" i="1"/>
  <c r="AW1363" i="1"/>
  <c r="AS1364" i="1"/>
  <c r="AT1364" i="1"/>
  <c r="AU1364" i="1"/>
  <c r="AV1364" i="1"/>
  <c r="AW1364" i="1"/>
  <c r="AS1365" i="1"/>
  <c r="AT1365" i="1"/>
  <c r="AU1365" i="1"/>
  <c r="AV1365" i="1"/>
  <c r="AW1365" i="1"/>
  <c r="AS1366" i="1"/>
  <c r="AT1366" i="1"/>
  <c r="AU1366" i="1"/>
  <c r="AV1366" i="1"/>
  <c r="AW1366" i="1"/>
  <c r="AS1367" i="1"/>
  <c r="AT1367" i="1"/>
  <c r="AU1367" i="1"/>
  <c r="AV1367" i="1"/>
  <c r="AW1367" i="1"/>
  <c r="AS1368" i="1"/>
  <c r="AT1368" i="1"/>
  <c r="AU1368" i="1"/>
  <c r="AV1368" i="1"/>
  <c r="AW1368" i="1"/>
  <c r="AS1369" i="1"/>
  <c r="AT1369" i="1"/>
  <c r="AU1369" i="1"/>
  <c r="AV1369" i="1"/>
  <c r="AW1369" i="1"/>
  <c r="AS1370" i="1"/>
  <c r="AT1370" i="1"/>
  <c r="AU1370" i="1"/>
  <c r="AV1370" i="1"/>
  <c r="AW1370" i="1"/>
  <c r="AS1371" i="1"/>
  <c r="AT1371" i="1"/>
  <c r="AU1371" i="1"/>
  <c r="AV1371" i="1"/>
  <c r="AW1371" i="1"/>
  <c r="AS1372" i="1"/>
  <c r="AT1372" i="1"/>
  <c r="AU1372" i="1"/>
  <c r="AV1372" i="1"/>
  <c r="AW1372" i="1"/>
  <c r="AS1373" i="1"/>
  <c r="AT1373" i="1"/>
  <c r="AU1373" i="1"/>
  <c r="AV1373" i="1"/>
  <c r="AW1373" i="1"/>
  <c r="AS1374" i="1"/>
  <c r="AT1374" i="1"/>
  <c r="AU1374" i="1"/>
  <c r="AV1374" i="1"/>
  <c r="AW1374" i="1"/>
  <c r="AS1375" i="1"/>
  <c r="AT1375" i="1"/>
  <c r="AU1375" i="1"/>
  <c r="AV1375" i="1"/>
  <c r="AW1375" i="1"/>
  <c r="AS1376" i="1"/>
  <c r="AT1376" i="1"/>
  <c r="AU1376" i="1"/>
  <c r="AV1376" i="1"/>
  <c r="AW1376" i="1"/>
  <c r="AS1377" i="1"/>
  <c r="AT1377" i="1"/>
  <c r="AU1377" i="1"/>
  <c r="AV1377" i="1"/>
  <c r="AW1377" i="1"/>
  <c r="AS1378" i="1"/>
  <c r="AT1378" i="1"/>
  <c r="AU1378" i="1"/>
  <c r="AV1378" i="1"/>
  <c r="AW1378" i="1"/>
  <c r="AS1379" i="1"/>
  <c r="AT1379" i="1"/>
  <c r="AU1379" i="1"/>
  <c r="AV1379" i="1"/>
  <c r="AW1379" i="1"/>
  <c r="AS1380" i="1"/>
  <c r="AT1380" i="1"/>
  <c r="AU1380" i="1"/>
  <c r="AV1380" i="1"/>
  <c r="AW1380" i="1"/>
  <c r="AS1381" i="1"/>
  <c r="AT1381" i="1"/>
  <c r="AU1381" i="1"/>
  <c r="AV1381" i="1"/>
  <c r="AW1381" i="1"/>
  <c r="AS1382" i="1"/>
  <c r="AT1382" i="1"/>
  <c r="AU1382" i="1"/>
  <c r="AV1382" i="1"/>
  <c r="AW1382" i="1"/>
  <c r="AS1383" i="1"/>
  <c r="AT1383" i="1"/>
  <c r="AU1383" i="1"/>
  <c r="AV1383" i="1"/>
  <c r="AW1383" i="1"/>
  <c r="AS1384" i="1"/>
  <c r="AT1384" i="1"/>
  <c r="AU1384" i="1"/>
  <c r="AV1384" i="1"/>
  <c r="AW1384" i="1"/>
  <c r="AS1385" i="1"/>
  <c r="AT1385" i="1"/>
  <c r="AU1385" i="1"/>
  <c r="AV1385" i="1"/>
  <c r="AW1385" i="1"/>
  <c r="AS1386" i="1"/>
  <c r="AT1386" i="1"/>
  <c r="AU1386" i="1"/>
  <c r="AV1386" i="1"/>
  <c r="AW1386" i="1"/>
  <c r="AS1387" i="1"/>
  <c r="AT1387" i="1"/>
  <c r="AU1387" i="1"/>
  <c r="AV1387" i="1"/>
  <c r="AW1387" i="1"/>
  <c r="AS1388" i="1"/>
  <c r="AT1388" i="1"/>
  <c r="AU1388" i="1"/>
  <c r="AV1388" i="1"/>
  <c r="AW1388" i="1"/>
  <c r="AS1389" i="1"/>
  <c r="AT1389" i="1"/>
  <c r="AU1389" i="1"/>
  <c r="AV1389" i="1"/>
  <c r="AW1389" i="1"/>
  <c r="AS1390" i="1"/>
  <c r="AT1390" i="1"/>
  <c r="AU1390" i="1"/>
  <c r="AV1390" i="1"/>
  <c r="AW1390" i="1"/>
  <c r="AS1391" i="1"/>
  <c r="AT1391" i="1"/>
  <c r="AU1391" i="1"/>
  <c r="AV1391" i="1"/>
  <c r="AW1391" i="1"/>
  <c r="AS1392" i="1"/>
  <c r="AT1392" i="1"/>
  <c r="AU1392" i="1"/>
  <c r="AV1392" i="1"/>
  <c r="AW1392" i="1"/>
  <c r="AS1393" i="1"/>
  <c r="AT1393" i="1"/>
  <c r="AU1393" i="1"/>
  <c r="AV1393" i="1"/>
  <c r="AW1393" i="1"/>
  <c r="AS1394" i="1"/>
  <c r="AT1394" i="1"/>
  <c r="AU1394" i="1"/>
  <c r="AV1394" i="1"/>
  <c r="AW1394" i="1"/>
  <c r="AS1395" i="1"/>
  <c r="AT1395" i="1"/>
  <c r="AU1395" i="1"/>
  <c r="AV1395" i="1"/>
  <c r="AW1395" i="1"/>
  <c r="AS1396" i="1"/>
  <c r="AT1396" i="1"/>
  <c r="AU1396" i="1"/>
  <c r="AV1396" i="1"/>
  <c r="AW1396" i="1"/>
  <c r="AS1397" i="1"/>
  <c r="AT1397" i="1"/>
  <c r="AU1397" i="1"/>
  <c r="AV1397" i="1"/>
  <c r="AW1397" i="1"/>
  <c r="AS1398" i="1"/>
  <c r="AT1398" i="1"/>
  <c r="AU1398" i="1"/>
  <c r="AV1398" i="1"/>
  <c r="AW1398" i="1"/>
  <c r="AS1399" i="1"/>
  <c r="AT1399" i="1"/>
  <c r="AU1399" i="1"/>
  <c r="AV1399" i="1"/>
  <c r="AW1399" i="1"/>
  <c r="AS1400" i="1"/>
  <c r="AT1400" i="1"/>
  <c r="AU1400" i="1"/>
  <c r="AV1400" i="1"/>
  <c r="AW1400" i="1"/>
  <c r="AS1401" i="1"/>
  <c r="AT1401" i="1"/>
  <c r="AU1401" i="1"/>
  <c r="AV1401" i="1"/>
  <c r="AW1401" i="1"/>
  <c r="AS1402" i="1"/>
  <c r="AT1402" i="1"/>
  <c r="AU1402" i="1"/>
  <c r="AV1402" i="1"/>
  <c r="AW1402" i="1"/>
  <c r="AS1403" i="1"/>
  <c r="AT1403" i="1"/>
  <c r="AU1403" i="1"/>
  <c r="AV1403" i="1"/>
  <c r="AW1403" i="1"/>
  <c r="AS1404" i="1"/>
  <c r="AT1404" i="1"/>
  <c r="AU1404" i="1"/>
  <c r="AV1404" i="1"/>
  <c r="AW1404" i="1"/>
  <c r="AS1405" i="1"/>
  <c r="AT1405" i="1"/>
  <c r="AU1405" i="1"/>
  <c r="AV1405" i="1"/>
  <c r="AW1405" i="1"/>
  <c r="AS1406" i="1"/>
  <c r="AT1406" i="1"/>
  <c r="AU1406" i="1"/>
  <c r="AV1406" i="1"/>
  <c r="AW1406" i="1"/>
  <c r="AS1407" i="1"/>
  <c r="AT1407" i="1"/>
  <c r="AU1407" i="1"/>
  <c r="AV1407" i="1"/>
  <c r="AW1407" i="1"/>
  <c r="AS1408" i="1"/>
  <c r="AT1408" i="1"/>
  <c r="AU1408" i="1"/>
  <c r="AV1408" i="1"/>
  <c r="AW1408" i="1"/>
  <c r="AS1409" i="1"/>
  <c r="AT1409" i="1"/>
  <c r="AU1409" i="1"/>
  <c r="AV1409" i="1"/>
  <c r="AW1409" i="1"/>
  <c r="AS1410" i="1"/>
  <c r="AT1410" i="1"/>
  <c r="AU1410" i="1"/>
  <c r="AV1410" i="1"/>
  <c r="AW1410" i="1"/>
  <c r="AS1411" i="1"/>
  <c r="AT1411" i="1"/>
  <c r="AU1411" i="1"/>
  <c r="AV1411" i="1"/>
  <c r="AW1411" i="1"/>
  <c r="AS1412" i="1"/>
  <c r="AT1412" i="1"/>
  <c r="AU1412" i="1"/>
  <c r="AV1412" i="1"/>
  <c r="AW1412" i="1"/>
  <c r="AS1413" i="1"/>
  <c r="AT1413" i="1"/>
  <c r="AU1413" i="1"/>
  <c r="AV1413" i="1"/>
  <c r="AW1413" i="1"/>
  <c r="AS1414" i="1"/>
  <c r="AT1414" i="1"/>
  <c r="AU1414" i="1"/>
  <c r="AV1414" i="1"/>
  <c r="AW1414" i="1"/>
  <c r="AS1415" i="1"/>
  <c r="AT1415" i="1"/>
  <c r="AU1415" i="1"/>
  <c r="AV1415" i="1"/>
  <c r="AW1415" i="1"/>
  <c r="AS1416" i="1"/>
  <c r="AT1416" i="1"/>
  <c r="AU1416" i="1"/>
  <c r="AV1416" i="1"/>
  <c r="AW1416" i="1"/>
  <c r="AS1417" i="1"/>
  <c r="AT1417" i="1"/>
  <c r="AU1417" i="1"/>
  <c r="AV1417" i="1"/>
  <c r="AW1417" i="1"/>
  <c r="AS1418" i="1"/>
  <c r="AT1418" i="1"/>
  <c r="AU1418" i="1"/>
  <c r="AV1418" i="1"/>
  <c r="AW1418" i="1"/>
  <c r="AS1419" i="1"/>
  <c r="AT1419" i="1"/>
  <c r="AU1419" i="1"/>
  <c r="AV1419" i="1"/>
  <c r="AW1419" i="1"/>
  <c r="AS1420" i="1"/>
  <c r="AT1420" i="1"/>
  <c r="AU1420" i="1"/>
  <c r="AV1420" i="1"/>
  <c r="AW1420" i="1"/>
  <c r="AS1421" i="1"/>
  <c r="AT1421" i="1"/>
  <c r="AU1421" i="1"/>
  <c r="AV1421" i="1"/>
  <c r="AW1421" i="1"/>
  <c r="AS1422" i="1"/>
  <c r="AT1422" i="1"/>
  <c r="AU1422" i="1"/>
  <c r="AV1422" i="1"/>
  <c r="AW1422" i="1"/>
  <c r="AS1423" i="1"/>
  <c r="AT1423" i="1"/>
  <c r="AU1423" i="1"/>
  <c r="AV1423" i="1"/>
  <c r="AW1423" i="1"/>
  <c r="AS1424" i="1"/>
  <c r="AT1424" i="1"/>
  <c r="AU1424" i="1"/>
  <c r="AV1424" i="1"/>
  <c r="AW1424" i="1"/>
  <c r="AS1425" i="1"/>
  <c r="AT1425" i="1"/>
  <c r="AU1425" i="1"/>
  <c r="AV1425" i="1"/>
  <c r="AW1425" i="1"/>
  <c r="AS1426" i="1"/>
  <c r="AT1426" i="1"/>
  <c r="AU1426" i="1"/>
  <c r="AV1426" i="1"/>
  <c r="AW1426" i="1"/>
  <c r="AS1427" i="1"/>
  <c r="AT1427" i="1"/>
  <c r="AU1427" i="1"/>
  <c r="AV1427" i="1"/>
  <c r="AW1427" i="1"/>
  <c r="AS1428" i="1"/>
  <c r="AT1428" i="1"/>
  <c r="AU1428" i="1"/>
  <c r="AV1428" i="1"/>
  <c r="AW1428" i="1"/>
  <c r="AS1429" i="1"/>
  <c r="AT1429" i="1"/>
  <c r="AU1429" i="1"/>
  <c r="AV1429" i="1"/>
  <c r="AW1429" i="1"/>
  <c r="AS1430" i="1"/>
  <c r="AT1430" i="1"/>
  <c r="AU1430" i="1"/>
  <c r="AV1430" i="1"/>
  <c r="AW1430" i="1"/>
  <c r="AS1431" i="1"/>
  <c r="AT1431" i="1"/>
  <c r="AU1431" i="1"/>
  <c r="AV1431" i="1"/>
  <c r="AW1431" i="1"/>
  <c r="AS1432" i="1"/>
  <c r="AT1432" i="1"/>
  <c r="AU1432" i="1"/>
  <c r="AV1432" i="1"/>
  <c r="AW1432" i="1"/>
  <c r="AS1433" i="1"/>
  <c r="AT1433" i="1"/>
  <c r="AU1433" i="1"/>
  <c r="AV1433" i="1"/>
  <c r="AW1433" i="1"/>
  <c r="AS1434" i="1"/>
  <c r="AT1434" i="1"/>
  <c r="AU1434" i="1"/>
  <c r="AV1434" i="1"/>
  <c r="AW1434" i="1"/>
  <c r="AS1435" i="1"/>
  <c r="AT1435" i="1"/>
  <c r="AU1435" i="1"/>
  <c r="AV1435" i="1"/>
  <c r="AW1435" i="1"/>
  <c r="AS1436" i="1"/>
  <c r="AT1436" i="1"/>
  <c r="AU1436" i="1"/>
  <c r="AV1436" i="1"/>
  <c r="AW1436" i="1"/>
  <c r="AS1437" i="1"/>
  <c r="AT1437" i="1"/>
  <c r="AU1437" i="1"/>
  <c r="AV1437" i="1"/>
  <c r="AW1437" i="1"/>
  <c r="AS1438" i="1"/>
  <c r="AT1438" i="1"/>
  <c r="AU1438" i="1"/>
  <c r="AV1438" i="1"/>
  <c r="AW1438" i="1"/>
  <c r="AS1439" i="1"/>
  <c r="AT1439" i="1"/>
  <c r="AU1439" i="1"/>
  <c r="AV1439" i="1"/>
  <c r="AW1439" i="1"/>
  <c r="AS1440" i="1"/>
  <c r="AT1440" i="1"/>
  <c r="AU1440" i="1"/>
  <c r="AV1440" i="1"/>
  <c r="AW1440" i="1"/>
  <c r="AS1441" i="1"/>
  <c r="AT1441" i="1"/>
  <c r="AU1441" i="1"/>
  <c r="AV1441" i="1"/>
  <c r="AW1441" i="1"/>
  <c r="AS1442" i="1"/>
  <c r="AT1442" i="1"/>
  <c r="AU1442" i="1"/>
  <c r="AV1442" i="1"/>
  <c r="AW1442" i="1"/>
  <c r="AS1443" i="1"/>
  <c r="AT1443" i="1"/>
  <c r="AU1443" i="1"/>
  <c r="AV1443" i="1"/>
  <c r="AW1443" i="1"/>
  <c r="AS1444" i="1"/>
  <c r="AT1444" i="1"/>
  <c r="AU1444" i="1"/>
  <c r="AV1444" i="1"/>
  <c r="AW1444" i="1"/>
  <c r="AS1445" i="1"/>
  <c r="AT1445" i="1"/>
  <c r="AU1445" i="1"/>
  <c r="AV1445" i="1"/>
  <c r="AW1445" i="1"/>
  <c r="AS1446" i="1"/>
  <c r="AT1446" i="1"/>
  <c r="AU1446" i="1"/>
  <c r="AV1446" i="1"/>
  <c r="AW1446" i="1"/>
  <c r="AS1447" i="1"/>
  <c r="AT1447" i="1"/>
  <c r="AU1447" i="1"/>
  <c r="AV1447" i="1"/>
  <c r="AW1447" i="1"/>
  <c r="AS1448" i="1"/>
  <c r="AT1448" i="1"/>
  <c r="AU1448" i="1"/>
  <c r="AV1448" i="1"/>
  <c r="AW1448" i="1"/>
  <c r="AS1449" i="1"/>
  <c r="AT1449" i="1"/>
  <c r="AU1449" i="1"/>
  <c r="AV1449" i="1"/>
  <c r="AW1449" i="1"/>
  <c r="AS1450" i="1"/>
  <c r="AT1450" i="1"/>
  <c r="AU1450" i="1"/>
  <c r="AV1450" i="1"/>
  <c r="AW1450" i="1"/>
  <c r="AS1451" i="1"/>
  <c r="AT1451" i="1"/>
  <c r="AU1451" i="1"/>
  <c r="AV1451" i="1"/>
  <c r="AW1451" i="1"/>
  <c r="AS1452" i="1"/>
  <c r="AT1452" i="1"/>
  <c r="AU1452" i="1"/>
  <c r="AV1452" i="1"/>
  <c r="AW1452" i="1"/>
  <c r="AS1453" i="1"/>
  <c r="AT1453" i="1"/>
  <c r="AU1453" i="1"/>
  <c r="AV1453" i="1"/>
  <c r="AW1453" i="1"/>
  <c r="AS1454" i="1"/>
  <c r="AT1454" i="1"/>
  <c r="AU1454" i="1"/>
  <c r="AV1454" i="1"/>
  <c r="AW1454" i="1"/>
  <c r="AS1455" i="1"/>
  <c r="AT1455" i="1"/>
  <c r="AU1455" i="1"/>
  <c r="AV1455" i="1"/>
  <c r="AW1455" i="1"/>
  <c r="AS1456" i="1"/>
  <c r="AT1456" i="1"/>
  <c r="AU1456" i="1"/>
  <c r="AV1456" i="1"/>
  <c r="AW1456" i="1"/>
  <c r="AS1457" i="1"/>
  <c r="AT1457" i="1"/>
  <c r="AU1457" i="1"/>
  <c r="AV1457" i="1"/>
  <c r="AW1457" i="1"/>
  <c r="AS1458" i="1"/>
  <c r="AT1458" i="1"/>
  <c r="AU1458" i="1"/>
  <c r="AV1458" i="1"/>
  <c r="AW1458" i="1"/>
  <c r="AS1459" i="1"/>
  <c r="AT1459" i="1"/>
  <c r="AU1459" i="1"/>
  <c r="AV1459" i="1"/>
  <c r="AW1459" i="1"/>
  <c r="AS1460" i="1"/>
  <c r="AT1460" i="1"/>
  <c r="AU1460" i="1"/>
  <c r="AV1460" i="1"/>
  <c r="AW1460" i="1"/>
  <c r="AS1461" i="1"/>
  <c r="AT1461" i="1"/>
  <c r="AU1461" i="1"/>
  <c r="AV1461" i="1"/>
  <c r="AW1461" i="1"/>
  <c r="AS1462" i="1"/>
  <c r="AT1462" i="1"/>
  <c r="AU1462" i="1"/>
  <c r="AV1462" i="1"/>
  <c r="AW1462" i="1"/>
  <c r="AS1463" i="1"/>
  <c r="AT1463" i="1"/>
  <c r="AU1463" i="1"/>
  <c r="AV1463" i="1"/>
  <c r="AW1463" i="1"/>
  <c r="AS1464" i="1"/>
  <c r="AT1464" i="1"/>
  <c r="AU1464" i="1"/>
  <c r="AV1464" i="1"/>
  <c r="AW1464" i="1"/>
  <c r="AS1465" i="1"/>
  <c r="AT1465" i="1"/>
  <c r="AU1465" i="1"/>
  <c r="AV1465" i="1"/>
  <c r="AW1465" i="1"/>
  <c r="AS1466" i="1"/>
  <c r="AT1466" i="1"/>
  <c r="AU1466" i="1"/>
  <c r="AV1466" i="1"/>
  <c r="AW1466" i="1"/>
  <c r="AS1467" i="1"/>
  <c r="AT1467" i="1"/>
  <c r="AU1467" i="1"/>
  <c r="AV1467" i="1"/>
  <c r="AW1467" i="1"/>
  <c r="AS1468" i="1"/>
  <c r="AT1468" i="1"/>
  <c r="AU1468" i="1"/>
  <c r="AV1468" i="1"/>
  <c r="AW1468" i="1"/>
  <c r="AS1469" i="1"/>
  <c r="AT1469" i="1"/>
  <c r="AU1469" i="1"/>
  <c r="AV1469" i="1"/>
  <c r="AW1469" i="1"/>
  <c r="AS1470" i="1"/>
  <c r="AT1470" i="1"/>
  <c r="AU1470" i="1"/>
  <c r="AV1470" i="1"/>
  <c r="AW1470" i="1"/>
  <c r="AS1471" i="1"/>
  <c r="AT1471" i="1"/>
  <c r="AU1471" i="1"/>
  <c r="AV1471" i="1"/>
  <c r="AW1471" i="1"/>
  <c r="AS1472" i="1"/>
  <c r="AT1472" i="1"/>
  <c r="AU1472" i="1"/>
  <c r="AV1472" i="1"/>
  <c r="AW1472" i="1"/>
  <c r="AS1473" i="1"/>
  <c r="AT1473" i="1"/>
  <c r="AU1473" i="1"/>
  <c r="AV1473" i="1"/>
  <c r="AW1473" i="1"/>
  <c r="AS1474" i="1"/>
  <c r="AT1474" i="1"/>
  <c r="AU1474" i="1"/>
  <c r="AV1474" i="1"/>
  <c r="AW1474" i="1"/>
  <c r="AS1475" i="1"/>
  <c r="AT1475" i="1"/>
  <c r="AU1475" i="1"/>
  <c r="AV1475" i="1"/>
  <c r="AW1475" i="1"/>
  <c r="AS1476" i="1"/>
  <c r="AT1476" i="1"/>
  <c r="AU1476" i="1"/>
  <c r="AV1476" i="1"/>
  <c r="AW1476" i="1"/>
  <c r="AS1477" i="1"/>
  <c r="AT1477" i="1"/>
  <c r="AU1477" i="1"/>
  <c r="AV1477" i="1"/>
  <c r="AW1477" i="1"/>
  <c r="AS1478" i="1"/>
  <c r="AT1478" i="1"/>
  <c r="AU1478" i="1"/>
  <c r="AV1478" i="1"/>
  <c r="AW1478" i="1"/>
  <c r="AS1479" i="1"/>
  <c r="AT1479" i="1"/>
  <c r="AU1479" i="1"/>
  <c r="AV1479" i="1"/>
  <c r="AW1479" i="1"/>
  <c r="AS1480" i="1"/>
  <c r="AT1480" i="1"/>
  <c r="AU1480" i="1"/>
  <c r="AV1480" i="1"/>
  <c r="AW1480" i="1"/>
  <c r="AS1481" i="1"/>
  <c r="AT1481" i="1"/>
  <c r="AU1481" i="1"/>
  <c r="AV1481" i="1"/>
  <c r="AW1481" i="1"/>
  <c r="AS1482" i="1"/>
  <c r="AT1482" i="1"/>
  <c r="AU1482" i="1"/>
  <c r="AV1482" i="1"/>
  <c r="AW1482" i="1"/>
  <c r="AS1483" i="1"/>
  <c r="AT1483" i="1"/>
  <c r="AU1483" i="1"/>
  <c r="AV1483" i="1"/>
  <c r="AW1483" i="1"/>
  <c r="AS1484" i="1"/>
  <c r="AT1484" i="1"/>
  <c r="AU1484" i="1"/>
  <c r="AV1484" i="1"/>
  <c r="AW1484" i="1"/>
  <c r="AS1485" i="1"/>
  <c r="AT1485" i="1"/>
  <c r="AU1485" i="1"/>
  <c r="AV1485" i="1"/>
  <c r="AW1485" i="1"/>
  <c r="AS1486" i="1"/>
  <c r="AT1486" i="1"/>
  <c r="AU1486" i="1"/>
  <c r="AV1486" i="1"/>
  <c r="AW1486" i="1"/>
  <c r="AS1487" i="1"/>
  <c r="AT1487" i="1"/>
  <c r="AU1487" i="1"/>
  <c r="AV1487" i="1"/>
  <c r="AW1487" i="1"/>
  <c r="AS1488" i="1"/>
  <c r="AT1488" i="1"/>
  <c r="AU1488" i="1"/>
  <c r="AV1488" i="1"/>
  <c r="AW1488" i="1"/>
  <c r="AS1489" i="1"/>
  <c r="AT1489" i="1"/>
  <c r="AU1489" i="1"/>
  <c r="AV1489" i="1"/>
  <c r="AW1489" i="1"/>
  <c r="AS1490" i="1"/>
  <c r="AT1490" i="1"/>
  <c r="AU1490" i="1"/>
  <c r="AV1490" i="1"/>
  <c r="AW1490" i="1"/>
  <c r="AS1491" i="1"/>
  <c r="AT1491" i="1"/>
  <c r="AU1491" i="1"/>
  <c r="AV1491" i="1"/>
  <c r="AW1491" i="1"/>
  <c r="AS1492" i="1"/>
  <c r="AT1492" i="1"/>
  <c r="AU1492" i="1"/>
  <c r="AV1492" i="1"/>
  <c r="AW1492" i="1"/>
  <c r="AS1493" i="1"/>
  <c r="AT1493" i="1"/>
  <c r="AU1493" i="1"/>
  <c r="AV1493" i="1"/>
  <c r="AW1493" i="1"/>
  <c r="AS1494" i="1"/>
  <c r="AT1494" i="1"/>
  <c r="AU1494" i="1"/>
  <c r="AV1494" i="1"/>
  <c r="AW1494" i="1"/>
  <c r="AS1495" i="1"/>
  <c r="AT1495" i="1"/>
  <c r="AU1495" i="1"/>
  <c r="AV1495" i="1"/>
  <c r="AW1495" i="1"/>
  <c r="AS1496" i="1"/>
  <c r="AT1496" i="1"/>
  <c r="AU1496" i="1"/>
  <c r="AV1496" i="1"/>
  <c r="AW1496" i="1"/>
  <c r="AS1497" i="1"/>
  <c r="AT1497" i="1"/>
  <c r="AU1497" i="1"/>
  <c r="AV1497" i="1"/>
  <c r="AW1497" i="1"/>
  <c r="AS1498" i="1"/>
  <c r="AT1498" i="1"/>
  <c r="AU1498" i="1"/>
  <c r="AV1498" i="1"/>
  <c r="AW1498" i="1"/>
  <c r="AS1499" i="1"/>
  <c r="AT1499" i="1"/>
  <c r="AU1499" i="1"/>
  <c r="AV1499" i="1"/>
  <c r="AW1499" i="1"/>
  <c r="AS1500" i="1"/>
  <c r="AT1500" i="1"/>
  <c r="AU1500" i="1"/>
  <c r="AV1500" i="1"/>
  <c r="AW1500" i="1"/>
  <c r="AS1501" i="1"/>
  <c r="AT1501" i="1"/>
  <c r="AU1501" i="1"/>
  <c r="AV1501" i="1"/>
  <c r="AW1501" i="1"/>
  <c r="AS1502" i="1"/>
  <c r="AT1502" i="1"/>
  <c r="AU1502" i="1"/>
  <c r="AV1502" i="1"/>
  <c r="AW1502" i="1"/>
  <c r="AS1503" i="1"/>
  <c r="AT1503" i="1"/>
  <c r="AU1503" i="1"/>
  <c r="AV1503" i="1"/>
  <c r="AW1503" i="1"/>
  <c r="AS1504" i="1"/>
  <c r="AT1504" i="1"/>
  <c r="AU1504" i="1"/>
  <c r="AV1504" i="1"/>
  <c r="AW1504" i="1"/>
  <c r="AS1505" i="1"/>
  <c r="AT1505" i="1"/>
  <c r="AU1505" i="1"/>
  <c r="AV1505" i="1"/>
  <c r="AW1505" i="1"/>
  <c r="AS1506" i="1"/>
  <c r="AT1506" i="1"/>
  <c r="AU1506" i="1"/>
  <c r="AV1506" i="1"/>
  <c r="AW1506" i="1"/>
  <c r="AS1507" i="1"/>
  <c r="AT1507" i="1"/>
  <c r="AU1507" i="1"/>
  <c r="AV1507" i="1"/>
  <c r="AW1507" i="1"/>
  <c r="AS1508" i="1"/>
  <c r="AT1508" i="1"/>
  <c r="AU1508" i="1"/>
  <c r="AV1508" i="1"/>
  <c r="AW1508" i="1"/>
  <c r="AS1509" i="1"/>
  <c r="AT1509" i="1"/>
  <c r="AU1509" i="1"/>
  <c r="AV1509" i="1"/>
  <c r="AW1509" i="1"/>
  <c r="AS1510" i="1"/>
  <c r="AT1510" i="1"/>
  <c r="AU1510" i="1"/>
  <c r="AV1510" i="1"/>
  <c r="AW1510" i="1"/>
  <c r="AS1511" i="1"/>
  <c r="AT1511" i="1"/>
  <c r="AU1511" i="1"/>
  <c r="AV1511" i="1"/>
  <c r="AW1511" i="1"/>
  <c r="AS1512" i="1"/>
  <c r="AT1512" i="1"/>
  <c r="AU1512" i="1"/>
  <c r="AV1512" i="1"/>
  <c r="AW1512" i="1"/>
  <c r="AS1513" i="1"/>
  <c r="AT1513" i="1"/>
  <c r="AU1513" i="1"/>
  <c r="AV1513" i="1"/>
  <c r="AW1513" i="1"/>
  <c r="AS1514" i="1"/>
  <c r="AT1514" i="1"/>
  <c r="AU1514" i="1"/>
  <c r="AV1514" i="1"/>
  <c r="AW1514" i="1"/>
  <c r="AS1515" i="1"/>
  <c r="AT1515" i="1"/>
  <c r="AU1515" i="1"/>
  <c r="AV1515" i="1"/>
  <c r="AW1515" i="1"/>
  <c r="AS1516" i="1"/>
  <c r="AT1516" i="1"/>
  <c r="AU1516" i="1"/>
  <c r="AV1516" i="1"/>
  <c r="AW1516" i="1"/>
  <c r="AS1517" i="1"/>
  <c r="AT1517" i="1"/>
  <c r="AU1517" i="1"/>
  <c r="AV1517" i="1"/>
  <c r="AW1517" i="1"/>
  <c r="AS1518" i="1"/>
  <c r="AT1518" i="1"/>
  <c r="AU1518" i="1"/>
  <c r="AV1518" i="1"/>
  <c r="AW1518" i="1"/>
  <c r="AS1519" i="1"/>
  <c r="AT1519" i="1"/>
  <c r="AU1519" i="1"/>
  <c r="AV1519" i="1"/>
  <c r="AW1519" i="1"/>
  <c r="AS1520" i="1"/>
  <c r="AT1520" i="1"/>
  <c r="AU1520" i="1"/>
  <c r="AV1520" i="1"/>
  <c r="AW1520" i="1"/>
  <c r="AS1521" i="1"/>
  <c r="AT1521" i="1"/>
  <c r="AU1521" i="1"/>
  <c r="AV1521" i="1"/>
  <c r="AW1521" i="1"/>
  <c r="AS1522" i="1"/>
  <c r="AT1522" i="1"/>
  <c r="AU1522" i="1"/>
  <c r="AV1522" i="1"/>
  <c r="AW1522" i="1"/>
  <c r="AS1523" i="1"/>
  <c r="AT1523" i="1"/>
  <c r="AU1523" i="1"/>
  <c r="AV1523" i="1"/>
  <c r="AW1523" i="1"/>
  <c r="AS1524" i="1"/>
  <c r="AT1524" i="1"/>
  <c r="AU1524" i="1"/>
  <c r="AV1524" i="1"/>
  <c r="AW1524" i="1"/>
  <c r="AS1525" i="1"/>
  <c r="AT1525" i="1"/>
  <c r="AU1525" i="1"/>
  <c r="AV1525" i="1"/>
  <c r="AW1525" i="1"/>
  <c r="AS1526" i="1"/>
  <c r="AT1526" i="1"/>
  <c r="AU1526" i="1"/>
  <c r="AV1526" i="1"/>
  <c r="AW1526" i="1"/>
  <c r="AS1527" i="1"/>
  <c r="AT1527" i="1"/>
  <c r="AU1527" i="1"/>
  <c r="AV1527" i="1"/>
  <c r="AW1527" i="1"/>
  <c r="AS1528" i="1"/>
  <c r="AT1528" i="1"/>
  <c r="AU1528" i="1"/>
  <c r="AV1528" i="1"/>
  <c r="AW1528" i="1"/>
  <c r="AS1529" i="1"/>
  <c r="AT1529" i="1"/>
  <c r="AU1529" i="1"/>
  <c r="AV1529" i="1"/>
  <c r="AW1529" i="1"/>
  <c r="AS1530" i="1"/>
  <c r="AT1530" i="1"/>
  <c r="AU1530" i="1"/>
  <c r="AV1530" i="1"/>
  <c r="AW1530" i="1"/>
  <c r="AS1531" i="1"/>
  <c r="AT1531" i="1"/>
  <c r="AU1531" i="1"/>
  <c r="AV1531" i="1"/>
  <c r="AW1531" i="1"/>
  <c r="AS1532" i="1"/>
  <c r="AT1532" i="1"/>
  <c r="AU1532" i="1"/>
  <c r="AV1532" i="1"/>
  <c r="AW1532" i="1"/>
  <c r="AS1533" i="1"/>
  <c r="AT1533" i="1"/>
  <c r="AU1533" i="1"/>
  <c r="AV1533" i="1"/>
  <c r="AW1533" i="1"/>
  <c r="AS1534" i="1"/>
  <c r="AT1534" i="1"/>
  <c r="AU1534" i="1"/>
  <c r="AV1534" i="1"/>
  <c r="AW1534" i="1"/>
  <c r="AS1535" i="1"/>
  <c r="AT1535" i="1"/>
  <c r="AU1535" i="1"/>
  <c r="AV1535" i="1"/>
  <c r="AW1535" i="1"/>
  <c r="AS1536" i="1"/>
  <c r="AT1536" i="1"/>
  <c r="AU1536" i="1"/>
  <c r="AV1536" i="1"/>
  <c r="AW1536" i="1"/>
  <c r="AS1537" i="1"/>
  <c r="AT1537" i="1"/>
  <c r="AU1537" i="1"/>
  <c r="AV1537" i="1"/>
  <c r="AW1537" i="1"/>
  <c r="AS1538" i="1"/>
  <c r="AT1538" i="1"/>
  <c r="AU1538" i="1"/>
  <c r="AV1538" i="1"/>
  <c r="AW1538" i="1"/>
  <c r="AS1539" i="1"/>
  <c r="AT1539" i="1"/>
  <c r="AU1539" i="1"/>
  <c r="AV1539" i="1"/>
  <c r="AW1539" i="1"/>
  <c r="AS1540" i="1"/>
  <c r="AT1540" i="1"/>
  <c r="AU1540" i="1"/>
  <c r="AV1540" i="1"/>
  <c r="AW1540" i="1"/>
  <c r="AS1541" i="1"/>
  <c r="AT1541" i="1"/>
  <c r="AU1541" i="1"/>
  <c r="AV1541" i="1"/>
  <c r="AW1541" i="1"/>
  <c r="AS1542" i="1"/>
  <c r="AT1542" i="1"/>
  <c r="AU1542" i="1"/>
  <c r="AV1542" i="1"/>
  <c r="AW1542" i="1"/>
  <c r="AS1543" i="1"/>
  <c r="AT1543" i="1"/>
  <c r="AU1543" i="1"/>
  <c r="AV1543" i="1"/>
  <c r="AW1543" i="1"/>
  <c r="AS1544" i="1"/>
  <c r="AT1544" i="1"/>
  <c r="AU1544" i="1"/>
  <c r="AV1544" i="1"/>
  <c r="AW1544" i="1"/>
  <c r="AS1545" i="1"/>
  <c r="AT1545" i="1"/>
  <c r="AU1545" i="1"/>
  <c r="AV1545" i="1"/>
  <c r="AW1545" i="1"/>
  <c r="AS1546" i="1"/>
  <c r="AT1546" i="1"/>
  <c r="AU1546" i="1"/>
  <c r="AV1546" i="1"/>
  <c r="AW1546" i="1"/>
  <c r="AS1547" i="1"/>
  <c r="AT1547" i="1"/>
  <c r="AU1547" i="1"/>
  <c r="AV1547" i="1"/>
  <c r="AW1547" i="1"/>
  <c r="AS1548" i="1"/>
  <c r="AT1548" i="1"/>
  <c r="AU1548" i="1"/>
  <c r="AV1548" i="1"/>
  <c r="AW1548" i="1"/>
  <c r="AS1549" i="1"/>
  <c r="AT1549" i="1"/>
  <c r="AU1549" i="1"/>
  <c r="AV1549" i="1"/>
  <c r="AW1549" i="1"/>
  <c r="AS1550" i="1"/>
  <c r="AT1550" i="1"/>
  <c r="AU1550" i="1"/>
  <c r="AV1550" i="1"/>
  <c r="AW1550" i="1"/>
  <c r="AS1551" i="1"/>
  <c r="AT1551" i="1"/>
  <c r="AU1551" i="1"/>
  <c r="AV1551" i="1"/>
  <c r="AW1551" i="1"/>
  <c r="AS1552" i="1"/>
  <c r="AT1552" i="1"/>
  <c r="AU1552" i="1"/>
  <c r="AV1552" i="1"/>
  <c r="AW1552" i="1"/>
  <c r="AS1553" i="1"/>
  <c r="AT1553" i="1"/>
  <c r="AU1553" i="1"/>
  <c r="AV1553" i="1"/>
  <c r="AW1553" i="1"/>
  <c r="AS1554" i="1"/>
  <c r="AT1554" i="1"/>
  <c r="AU1554" i="1"/>
  <c r="AV1554" i="1"/>
  <c r="AW1554" i="1"/>
  <c r="AS1555" i="1"/>
  <c r="AT1555" i="1"/>
  <c r="AU1555" i="1"/>
  <c r="AV1555" i="1"/>
  <c r="AW1555" i="1"/>
  <c r="AS1556" i="1"/>
  <c r="AT1556" i="1"/>
  <c r="AU1556" i="1"/>
  <c r="AV1556" i="1"/>
  <c r="AW1556" i="1"/>
  <c r="AS1557" i="1"/>
  <c r="AT1557" i="1"/>
  <c r="AU1557" i="1"/>
  <c r="AV1557" i="1"/>
  <c r="AW1557" i="1"/>
  <c r="AS1558" i="1"/>
  <c r="AT1558" i="1"/>
  <c r="AU1558" i="1"/>
  <c r="AV1558" i="1"/>
  <c r="AW1558" i="1"/>
  <c r="AS1559" i="1"/>
  <c r="AT1559" i="1"/>
  <c r="AU1559" i="1"/>
  <c r="AV1559" i="1"/>
  <c r="AW1559" i="1"/>
  <c r="AS1560" i="1"/>
  <c r="AT1560" i="1"/>
  <c r="AU1560" i="1"/>
  <c r="AV1560" i="1"/>
  <c r="AW1560" i="1"/>
  <c r="AS1561" i="1"/>
  <c r="AT1561" i="1"/>
  <c r="AU1561" i="1"/>
  <c r="AV1561" i="1"/>
  <c r="AW1561" i="1"/>
  <c r="AS1562" i="1"/>
  <c r="AT1562" i="1"/>
  <c r="AU1562" i="1"/>
  <c r="AV1562" i="1"/>
  <c r="AW1562" i="1"/>
  <c r="AS1563" i="1"/>
  <c r="AT1563" i="1"/>
  <c r="AU1563" i="1"/>
  <c r="AV1563" i="1"/>
  <c r="AW1563" i="1"/>
  <c r="AS1564" i="1"/>
  <c r="AT1564" i="1"/>
  <c r="AU1564" i="1"/>
  <c r="AV1564" i="1"/>
  <c r="AW1564" i="1"/>
  <c r="AS1565" i="1"/>
  <c r="AT1565" i="1"/>
  <c r="AU1565" i="1"/>
  <c r="AV1565" i="1"/>
  <c r="AW1565" i="1"/>
  <c r="AS1566" i="1"/>
  <c r="AT1566" i="1"/>
  <c r="AU1566" i="1"/>
  <c r="AV1566" i="1"/>
  <c r="AW1566" i="1"/>
  <c r="AS1567" i="1"/>
  <c r="AT1567" i="1"/>
  <c r="AU1567" i="1"/>
  <c r="AV1567" i="1"/>
  <c r="AW1567" i="1"/>
  <c r="AS1568" i="1"/>
  <c r="AT1568" i="1"/>
  <c r="AU1568" i="1"/>
  <c r="AV1568" i="1"/>
  <c r="AW1568" i="1"/>
  <c r="AS1569" i="1"/>
  <c r="AT1569" i="1"/>
  <c r="AU1569" i="1"/>
  <c r="AV1569" i="1"/>
  <c r="AW1569" i="1"/>
  <c r="AS1570" i="1"/>
  <c r="AT1570" i="1"/>
  <c r="AU1570" i="1"/>
  <c r="AV1570" i="1"/>
  <c r="AW1570" i="1"/>
  <c r="AS1571" i="1"/>
  <c r="AT1571" i="1"/>
  <c r="AU1571" i="1"/>
  <c r="AV1571" i="1"/>
  <c r="AW1571" i="1"/>
  <c r="AS1572" i="1"/>
  <c r="AT1572" i="1"/>
  <c r="AU1572" i="1"/>
  <c r="AV1572" i="1"/>
  <c r="AW1572" i="1"/>
  <c r="AS1573" i="1"/>
  <c r="AT1573" i="1"/>
  <c r="AU1573" i="1"/>
  <c r="AV1573" i="1"/>
  <c r="AW1573" i="1"/>
  <c r="AS1574" i="1"/>
  <c r="AT1574" i="1"/>
  <c r="AU1574" i="1"/>
  <c r="AV1574" i="1"/>
  <c r="AW1574" i="1"/>
  <c r="AS1575" i="1"/>
  <c r="AT1575" i="1"/>
  <c r="AU1575" i="1"/>
  <c r="AV1575" i="1"/>
  <c r="AW1575" i="1"/>
  <c r="AS1576" i="1"/>
  <c r="AT1576" i="1"/>
  <c r="AU1576" i="1"/>
  <c r="AV1576" i="1"/>
  <c r="AW1576" i="1"/>
  <c r="AS1577" i="1"/>
  <c r="AT1577" i="1"/>
  <c r="AU1577" i="1"/>
  <c r="AV1577" i="1"/>
  <c r="AW1577" i="1"/>
  <c r="AS1578" i="1"/>
  <c r="AT1578" i="1"/>
  <c r="AU1578" i="1"/>
  <c r="AV1578" i="1"/>
  <c r="AW1578" i="1"/>
  <c r="AS1579" i="1"/>
  <c r="AT1579" i="1"/>
  <c r="AU1579" i="1"/>
  <c r="AV1579" i="1"/>
  <c r="AW1579" i="1"/>
  <c r="AS1580" i="1"/>
  <c r="AT1580" i="1"/>
  <c r="AU1580" i="1"/>
  <c r="AV1580" i="1"/>
  <c r="AW1580" i="1"/>
  <c r="AS1581" i="1"/>
  <c r="AT1581" i="1"/>
  <c r="AU1581" i="1"/>
  <c r="AV1581" i="1"/>
  <c r="AW1581" i="1"/>
  <c r="AS1582" i="1"/>
  <c r="AT1582" i="1"/>
  <c r="AU1582" i="1"/>
  <c r="AV1582" i="1"/>
  <c r="AW1582" i="1"/>
  <c r="AS1583" i="1"/>
  <c r="AT1583" i="1"/>
  <c r="AU1583" i="1"/>
  <c r="AV1583" i="1"/>
  <c r="AW1583" i="1"/>
  <c r="AS1584" i="1"/>
  <c r="AT1584" i="1"/>
  <c r="AU1584" i="1"/>
  <c r="AV1584" i="1"/>
  <c r="AW1584" i="1"/>
  <c r="AS1585" i="1"/>
  <c r="AT1585" i="1"/>
  <c r="AU1585" i="1"/>
  <c r="AV1585" i="1"/>
  <c r="AW1585" i="1"/>
  <c r="AS1586" i="1"/>
  <c r="AT1586" i="1"/>
  <c r="AU1586" i="1"/>
  <c r="AV1586" i="1"/>
  <c r="AW1586" i="1"/>
  <c r="AS1587" i="1"/>
  <c r="AT1587" i="1"/>
  <c r="AU1587" i="1"/>
  <c r="AV1587" i="1"/>
  <c r="AW1587" i="1"/>
  <c r="AS1588" i="1"/>
  <c r="AT1588" i="1"/>
  <c r="AU1588" i="1"/>
  <c r="AV1588" i="1"/>
  <c r="AW1588" i="1"/>
  <c r="AS1589" i="1"/>
  <c r="AT1589" i="1"/>
  <c r="AU1589" i="1"/>
  <c r="AV1589" i="1"/>
  <c r="AW1589" i="1"/>
  <c r="AS1590" i="1"/>
  <c r="AT1590" i="1"/>
  <c r="AU1590" i="1"/>
  <c r="AV1590" i="1"/>
  <c r="AW1590" i="1"/>
  <c r="AS1591" i="1"/>
  <c r="AT1591" i="1"/>
  <c r="AU1591" i="1"/>
  <c r="AV1591" i="1"/>
  <c r="AW1591" i="1"/>
  <c r="AS1592" i="1"/>
  <c r="AT1592" i="1"/>
  <c r="AU1592" i="1"/>
  <c r="AV1592" i="1"/>
  <c r="AW1592" i="1"/>
  <c r="AS1593" i="1"/>
  <c r="AT1593" i="1"/>
  <c r="AU1593" i="1"/>
  <c r="AV1593" i="1"/>
  <c r="AW1593" i="1"/>
  <c r="AS1594" i="1"/>
  <c r="AT1594" i="1"/>
  <c r="AU1594" i="1"/>
  <c r="AV1594" i="1"/>
  <c r="AW1594" i="1"/>
  <c r="AS1595" i="1"/>
  <c r="AT1595" i="1"/>
  <c r="AU1595" i="1"/>
  <c r="AV1595" i="1"/>
  <c r="AW1595" i="1"/>
  <c r="AS1596" i="1"/>
  <c r="AT1596" i="1"/>
  <c r="AU1596" i="1"/>
  <c r="AV1596" i="1"/>
  <c r="AW1596" i="1"/>
  <c r="AS1597" i="1"/>
  <c r="AT1597" i="1"/>
  <c r="AU1597" i="1"/>
  <c r="AV1597" i="1"/>
  <c r="AW1597" i="1"/>
  <c r="AS1598" i="1"/>
  <c r="AT1598" i="1"/>
  <c r="AU1598" i="1"/>
  <c r="AV1598" i="1"/>
  <c r="AW1598" i="1"/>
  <c r="AS1599" i="1"/>
  <c r="AT1599" i="1"/>
  <c r="AU1599" i="1"/>
  <c r="AV1599" i="1"/>
  <c r="AW1599" i="1"/>
  <c r="AS1600" i="1"/>
  <c r="AT1600" i="1"/>
  <c r="AU1600" i="1"/>
  <c r="AV1600" i="1"/>
  <c r="AW1600" i="1"/>
  <c r="AS1601" i="1"/>
  <c r="AT1601" i="1"/>
  <c r="AU1601" i="1"/>
  <c r="AV1601" i="1"/>
  <c r="AW1601" i="1"/>
  <c r="AS1602" i="1"/>
  <c r="AT1602" i="1"/>
  <c r="AU1602" i="1"/>
  <c r="AV1602" i="1"/>
  <c r="AW1602" i="1"/>
  <c r="AS1603" i="1"/>
  <c r="AT1603" i="1"/>
  <c r="AU1603" i="1"/>
  <c r="AV1603" i="1"/>
  <c r="AW1603" i="1"/>
  <c r="AS1604" i="1"/>
  <c r="AT1604" i="1"/>
  <c r="AU1604" i="1"/>
  <c r="AV1604" i="1"/>
  <c r="AW1604" i="1"/>
  <c r="AS1605" i="1"/>
  <c r="AT1605" i="1"/>
  <c r="AU1605" i="1"/>
  <c r="AV1605" i="1"/>
  <c r="AW1605" i="1"/>
  <c r="AS1606" i="1"/>
  <c r="AT1606" i="1"/>
  <c r="AU1606" i="1"/>
  <c r="AV1606" i="1"/>
  <c r="AW1606" i="1"/>
  <c r="AS1607" i="1"/>
  <c r="AT1607" i="1"/>
  <c r="AU1607" i="1"/>
  <c r="AV1607" i="1"/>
  <c r="AW1607" i="1"/>
  <c r="AS1608" i="1"/>
  <c r="AT1608" i="1"/>
  <c r="AU1608" i="1"/>
  <c r="AV1608" i="1"/>
  <c r="AW1608" i="1"/>
  <c r="AS1609" i="1"/>
  <c r="AT1609" i="1"/>
  <c r="AU1609" i="1"/>
  <c r="AV1609" i="1"/>
  <c r="AW1609" i="1"/>
  <c r="AS1610" i="1"/>
  <c r="AT1610" i="1"/>
  <c r="AU1610" i="1"/>
  <c r="AV1610" i="1"/>
  <c r="AW1610" i="1"/>
  <c r="AS1611" i="1"/>
  <c r="AT1611" i="1"/>
  <c r="AU1611" i="1"/>
  <c r="AV1611" i="1"/>
  <c r="AW1611" i="1"/>
  <c r="AS1612" i="1"/>
  <c r="AT1612" i="1"/>
  <c r="AU1612" i="1"/>
  <c r="AV1612" i="1"/>
  <c r="AW1612" i="1"/>
  <c r="AS1613" i="1"/>
  <c r="AT1613" i="1"/>
  <c r="AU1613" i="1"/>
  <c r="AV1613" i="1"/>
  <c r="AW1613" i="1"/>
  <c r="AS1614" i="1"/>
  <c r="AT1614" i="1"/>
  <c r="AU1614" i="1"/>
  <c r="AV1614" i="1"/>
  <c r="AW1614" i="1"/>
  <c r="AS1615" i="1"/>
  <c r="AT1615" i="1"/>
  <c r="AU1615" i="1"/>
  <c r="AV1615" i="1"/>
  <c r="AW1615" i="1"/>
  <c r="AS1616" i="1"/>
  <c r="AT1616" i="1"/>
  <c r="AU1616" i="1"/>
  <c r="AV1616" i="1"/>
  <c r="AW1616" i="1"/>
  <c r="AS1617" i="1"/>
  <c r="AT1617" i="1"/>
  <c r="AU1617" i="1"/>
  <c r="AV1617" i="1"/>
  <c r="AW1617" i="1"/>
  <c r="AS1618" i="1"/>
  <c r="AT1618" i="1"/>
  <c r="AU1618" i="1"/>
  <c r="AV1618" i="1"/>
  <c r="AW1618" i="1"/>
  <c r="AS1619" i="1"/>
  <c r="AT1619" i="1"/>
  <c r="AU1619" i="1"/>
  <c r="AV1619" i="1"/>
  <c r="AW1619" i="1"/>
  <c r="AS1620" i="1"/>
  <c r="AT1620" i="1"/>
  <c r="AU1620" i="1"/>
  <c r="AV1620" i="1"/>
  <c r="AW1620" i="1"/>
  <c r="AS1621" i="1"/>
  <c r="AT1621" i="1"/>
  <c r="AU1621" i="1"/>
  <c r="AV1621" i="1"/>
  <c r="AW1621" i="1"/>
  <c r="AS1622" i="1"/>
  <c r="AT1622" i="1"/>
  <c r="AU1622" i="1"/>
  <c r="AV1622" i="1"/>
  <c r="AW1622" i="1"/>
  <c r="AS1623" i="1"/>
  <c r="AT1623" i="1"/>
  <c r="AU1623" i="1"/>
  <c r="AV1623" i="1"/>
  <c r="AW1623" i="1"/>
  <c r="AS1624" i="1"/>
  <c r="AT1624" i="1"/>
  <c r="AU1624" i="1"/>
  <c r="AV1624" i="1"/>
  <c r="AW1624" i="1"/>
  <c r="AS1625" i="1"/>
  <c r="AT1625" i="1"/>
  <c r="AU1625" i="1"/>
  <c r="AV1625" i="1"/>
  <c r="AW1625" i="1"/>
  <c r="AS1626" i="1"/>
  <c r="AT1626" i="1"/>
  <c r="AU1626" i="1"/>
  <c r="AV1626" i="1"/>
  <c r="AW1626" i="1"/>
  <c r="AT7" i="1"/>
  <c r="AU7" i="1"/>
  <c r="AV7" i="1"/>
  <c r="AW7" i="1"/>
  <c r="AS7" i="1"/>
  <c r="AN48" i="1"/>
  <c r="AO48" i="1"/>
  <c r="AP48" i="1"/>
  <c r="AQ48" i="1"/>
  <c r="AR48" i="1"/>
  <c r="AN49" i="1"/>
  <c r="AO49" i="1"/>
  <c r="AP49" i="1"/>
  <c r="AQ49" i="1"/>
  <c r="AR49" i="1"/>
  <c r="AN50" i="1"/>
  <c r="AO50" i="1"/>
  <c r="AP50" i="1"/>
  <c r="AQ50" i="1"/>
  <c r="AR50" i="1"/>
  <c r="AN51" i="1"/>
  <c r="AO51" i="1"/>
  <c r="AP51" i="1"/>
  <c r="AQ51" i="1"/>
  <c r="AR51" i="1"/>
  <c r="AN52" i="1"/>
  <c r="AO52" i="1"/>
  <c r="AP52" i="1"/>
  <c r="AQ52" i="1"/>
  <c r="AR52" i="1"/>
  <c r="AN53" i="1"/>
  <c r="AO53" i="1"/>
  <c r="AP53" i="1"/>
  <c r="AQ53" i="1"/>
  <c r="AR53" i="1"/>
  <c r="AN54" i="1"/>
  <c r="AO54" i="1"/>
  <c r="AP54" i="1"/>
  <c r="AQ54" i="1"/>
  <c r="AR54" i="1"/>
  <c r="AN55" i="1"/>
  <c r="AO55" i="1"/>
  <c r="AP55" i="1"/>
  <c r="AQ55" i="1"/>
  <c r="AR55" i="1"/>
  <c r="AN56" i="1"/>
  <c r="AO56" i="1"/>
  <c r="AP56" i="1"/>
  <c r="AQ56" i="1"/>
  <c r="AR56" i="1"/>
  <c r="AN57" i="1"/>
  <c r="AO57" i="1"/>
  <c r="AP57" i="1"/>
  <c r="AQ57" i="1"/>
  <c r="AR57" i="1"/>
  <c r="AN58" i="1"/>
  <c r="AO58" i="1"/>
  <c r="AP58" i="1"/>
  <c r="AQ58" i="1"/>
  <c r="AR58" i="1"/>
  <c r="AN59" i="1"/>
  <c r="AO59" i="1"/>
  <c r="AP59" i="1"/>
  <c r="AQ59" i="1"/>
  <c r="AR59" i="1"/>
  <c r="AN60" i="1"/>
  <c r="AO60" i="1"/>
  <c r="AP60" i="1"/>
  <c r="AQ60" i="1"/>
  <c r="AR60" i="1"/>
  <c r="AN61" i="1"/>
  <c r="AO61" i="1"/>
  <c r="AP61" i="1"/>
  <c r="AQ61" i="1"/>
  <c r="AR61" i="1"/>
  <c r="AN62" i="1"/>
  <c r="AO62" i="1"/>
  <c r="AP62" i="1"/>
  <c r="AQ62" i="1"/>
  <c r="AR62" i="1"/>
  <c r="AN63" i="1"/>
  <c r="AO63" i="1"/>
  <c r="AP63" i="1"/>
  <c r="AQ63" i="1"/>
  <c r="AR63" i="1"/>
  <c r="AN64" i="1"/>
  <c r="AO64" i="1"/>
  <c r="AP64" i="1"/>
  <c r="AQ64" i="1"/>
  <c r="AR64" i="1"/>
  <c r="AN65" i="1"/>
  <c r="AO65" i="1"/>
  <c r="AP65" i="1"/>
  <c r="AQ65" i="1"/>
  <c r="AR65" i="1"/>
  <c r="AN66" i="1"/>
  <c r="AO66" i="1"/>
  <c r="AP66" i="1"/>
  <c r="AQ66" i="1"/>
  <c r="AR66" i="1"/>
  <c r="AN67" i="1"/>
  <c r="AO67" i="1"/>
  <c r="AP67" i="1"/>
  <c r="AQ67" i="1"/>
  <c r="AR67" i="1"/>
  <c r="AN68" i="1"/>
  <c r="AO68" i="1"/>
  <c r="AP68" i="1"/>
  <c r="AQ68" i="1"/>
  <c r="AR68" i="1"/>
  <c r="AN69" i="1"/>
  <c r="AO69" i="1"/>
  <c r="AP69" i="1"/>
  <c r="AQ69" i="1"/>
  <c r="AR69" i="1"/>
  <c r="AN70" i="1"/>
  <c r="AO70" i="1"/>
  <c r="AP70" i="1"/>
  <c r="AQ70" i="1"/>
  <c r="AR70" i="1"/>
  <c r="AN71" i="1"/>
  <c r="AO71" i="1"/>
  <c r="AP71" i="1"/>
  <c r="AQ71" i="1"/>
  <c r="AR71" i="1"/>
  <c r="AN72" i="1"/>
  <c r="AO72" i="1"/>
  <c r="AP72" i="1"/>
  <c r="AQ72" i="1"/>
  <c r="AR72" i="1"/>
  <c r="AN73" i="1"/>
  <c r="AO73" i="1"/>
  <c r="AP73" i="1"/>
  <c r="AQ73" i="1"/>
  <c r="AR73" i="1"/>
  <c r="AN74" i="1"/>
  <c r="AO74" i="1"/>
  <c r="AP74" i="1"/>
  <c r="AQ74" i="1"/>
  <c r="AR74" i="1"/>
  <c r="AN75" i="1"/>
  <c r="AO75" i="1"/>
  <c r="AP75" i="1"/>
  <c r="AQ75" i="1"/>
  <c r="AR75" i="1"/>
  <c r="AN76" i="1"/>
  <c r="AO76" i="1"/>
  <c r="AP76" i="1"/>
  <c r="AQ76" i="1"/>
  <c r="AR76" i="1"/>
  <c r="AN77" i="1"/>
  <c r="AO77" i="1"/>
  <c r="AP77" i="1"/>
  <c r="AQ77" i="1"/>
  <c r="AR77" i="1"/>
  <c r="AN78" i="1"/>
  <c r="AO78" i="1"/>
  <c r="AP78" i="1"/>
  <c r="AQ78" i="1"/>
  <c r="AR78" i="1"/>
  <c r="AN79" i="1"/>
  <c r="AO79" i="1"/>
  <c r="AP79" i="1"/>
  <c r="AQ79" i="1"/>
  <c r="AR79" i="1"/>
  <c r="AN80" i="1"/>
  <c r="AO80" i="1"/>
  <c r="AP80" i="1"/>
  <c r="AQ80" i="1"/>
  <c r="AR80" i="1"/>
  <c r="AN81" i="1"/>
  <c r="AO81" i="1"/>
  <c r="AP81" i="1"/>
  <c r="AQ81" i="1"/>
  <c r="AR81" i="1"/>
  <c r="AN82" i="1"/>
  <c r="AO82" i="1"/>
  <c r="AP82" i="1"/>
  <c r="AQ82" i="1"/>
  <c r="AR82" i="1"/>
  <c r="AN83" i="1"/>
  <c r="AO83" i="1"/>
  <c r="AP83" i="1"/>
  <c r="AQ83" i="1"/>
  <c r="AR83" i="1"/>
  <c r="AN84" i="1"/>
  <c r="AO84" i="1"/>
  <c r="AP84" i="1"/>
  <c r="AQ84" i="1"/>
  <c r="AR84" i="1"/>
  <c r="AN85" i="1"/>
  <c r="AO85" i="1"/>
  <c r="AP85" i="1"/>
  <c r="AQ85" i="1"/>
  <c r="AR85" i="1"/>
  <c r="AN86" i="1"/>
  <c r="AO86" i="1"/>
  <c r="AP86" i="1"/>
  <c r="AQ86" i="1"/>
  <c r="AR86" i="1"/>
  <c r="AN87" i="1"/>
  <c r="AO87" i="1"/>
  <c r="AP87" i="1"/>
  <c r="AQ87" i="1"/>
  <c r="AR87" i="1"/>
  <c r="AN88" i="1"/>
  <c r="AO88" i="1"/>
  <c r="AP88" i="1"/>
  <c r="AQ88" i="1"/>
  <c r="AR88" i="1"/>
  <c r="AN89" i="1"/>
  <c r="AO89" i="1"/>
  <c r="AP89" i="1"/>
  <c r="AQ89" i="1"/>
  <c r="AR89" i="1"/>
  <c r="AN90" i="1"/>
  <c r="AO90" i="1"/>
  <c r="AP90" i="1"/>
  <c r="AQ90" i="1"/>
  <c r="AR90" i="1"/>
  <c r="AN91" i="1"/>
  <c r="AO91" i="1"/>
  <c r="AP91" i="1"/>
  <c r="AQ91" i="1"/>
  <c r="AR91" i="1"/>
  <c r="AN92" i="1"/>
  <c r="AO92" i="1"/>
  <c r="AP92" i="1"/>
  <c r="AQ92" i="1"/>
  <c r="AR92" i="1"/>
  <c r="AN93" i="1"/>
  <c r="AO93" i="1"/>
  <c r="AP93" i="1"/>
  <c r="AQ93" i="1"/>
  <c r="AR93" i="1"/>
  <c r="AN94" i="1"/>
  <c r="AO94" i="1"/>
  <c r="AP94" i="1"/>
  <c r="AQ94" i="1"/>
  <c r="AR94" i="1"/>
  <c r="AN95" i="1"/>
  <c r="AO95" i="1"/>
  <c r="AP95" i="1"/>
  <c r="AQ95" i="1"/>
  <c r="AR95" i="1"/>
  <c r="AN96" i="1"/>
  <c r="AO96" i="1"/>
  <c r="AP96" i="1"/>
  <c r="AQ96" i="1"/>
  <c r="AR96" i="1"/>
  <c r="AN97" i="1"/>
  <c r="AO97" i="1"/>
  <c r="AP97" i="1"/>
  <c r="AQ97" i="1"/>
  <c r="AR97" i="1"/>
  <c r="AN98" i="1"/>
  <c r="AO98" i="1"/>
  <c r="AP98" i="1"/>
  <c r="AQ98" i="1"/>
  <c r="AR98" i="1"/>
  <c r="AN99" i="1"/>
  <c r="AO99" i="1"/>
  <c r="AP99" i="1"/>
  <c r="AQ99" i="1"/>
  <c r="AR99" i="1"/>
  <c r="AN100" i="1"/>
  <c r="AO100" i="1"/>
  <c r="AP100" i="1"/>
  <c r="AQ100" i="1"/>
  <c r="AR100" i="1"/>
  <c r="AN101" i="1"/>
  <c r="AO101" i="1"/>
  <c r="AP101" i="1"/>
  <c r="AQ101" i="1"/>
  <c r="AR101" i="1"/>
  <c r="AN102" i="1"/>
  <c r="AO102" i="1"/>
  <c r="AP102" i="1"/>
  <c r="AQ102" i="1"/>
  <c r="AR102" i="1"/>
  <c r="AN103" i="1"/>
  <c r="AO103" i="1"/>
  <c r="AP103" i="1"/>
  <c r="AQ103" i="1"/>
  <c r="AR103" i="1"/>
  <c r="AN104" i="1"/>
  <c r="AO104" i="1"/>
  <c r="AP104" i="1"/>
  <c r="AQ104" i="1"/>
  <c r="AR104" i="1"/>
  <c r="AN105" i="1"/>
  <c r="AO105" i="1"/>
  <c r="AP105" i="1"/>
  <c r="AQ105" i="1"/>
  <c r="AR105" i="1"/>
  <c r="AN106" i="1"/>
  <c r="AO106" i="1"/>
  <c r="AP106" i="1"/>
  <c r="AQ106" i="1"/>
  <c r="AR106" i="1"/>
  <c r="AN107" i="1"/>
  <c r="AO107" i="1"/>
  <c r="AP107" i="1"/>
  <c r="AQ107" i="1"/>
  <c r="AR107" i="1"/>
  <c r="AN108" i="1"/>
  <c r="AO108" i="1"/>
  <c r="AP108" i="1"/>
  <c r="AQ108" i="1"/>
  <c r="AR108" i="1"/>
  <c r="AN109" i="1"/>
  <c r="AO109" i="1"/>
  <c r="AP109" i="1"/>
  <c r="AQ109" i="1"/>
  <c r="AR109" i="1"/>
  <c r="AN110" i="1"/>
  <c r="AO110" i="1"/>
  <c r="AP110" i="1"/>
  <c r="AQ110" i="1"/>
  <c r="AR110" i="1"/>
  <c r="AN111" i="1"/>
  <c r="AO111" i="1"/>
  <c r="AP111" i="1"/>
  <c r="AQ111" i="1"/>
  <c r="AR111" i="1"/>
  <c r="AN112" i="1"/>
  <c r="AO112" i="1"/>
  <c r="AP112" i="1"/>
  <c r="AQ112" i="1"/>
  <c r="AR112" i="1"/>
  <c r="AN113" i="1"/>
  <c r="AO113" i="1"/>
  <c r="AP113" i="1"/>
  <c r="AQ113" i="1"/>
  <c r="AR113" i="1"/>
  <c r="AN114" i="1"/>
  <c r="AO114" i="1"/>
  <c r="AP114" i="1"/>
  <c r="AQ114" i="1"/>
  <c r="AR114" i="1"/>
  <c r="AN115" i="1"/>
  <c r="AO115" i="1"/>
  <c r="AP115" i="1"/>
  <c r="AQ115" i="1"/>
  <c r="AR115" i="1"/>
  <c r="AN116" i="1"/>
  <c r="AO116" i="1"/>
  <c r="AP116" i="1"/>
  <c r="AQ116" i="1"/>
  <c r="AR116" i="1"/>
  <c r="AN117" i="1"/>
  <c r="AO117" i="1"/>
  <c r="AP117" i="1"/>
  <c r="AQ117" i="1"/>
  <c r="AR117" i="1"/>
  <c r="AN118" i="1"/>
  <c r="AO118" i="1"/>
  <c r="AP118" i="1"/>
  <c r="AQ118" i="1"/>
  <c r="AR118" i="1"/>
  <c r="AN119" i="1"/>
  <c r="AO119" i="1"/>
  <c r="AP119" i="1"/>
  <c r="AQ119" i="1"/>
  <c r="AR119" i="1"/>
  <c r="AN120" i="1"/>
  <c r="AO120" i="1"/>
  <c r="AP120" i="1"/>
  <c r="AQ120" i="1"/>
  <c r="AR120" i="1"/>
  <c r="AN121" i="1"/>
  <c r="AO121" i="1"/>
  <c r="AP121" i="1"/>
  <c r="AQ121" i="1"/>
  <c r="AR121" i="1"/>
  <c r="AN122" i="1"/>
  <c r="AO122" i="1"/>
  <c r="AP122" i="1"/>
  <c r="AQ122" i="1"/>
  <c r="AR122" i="1"/>
  <c r="AN123" i="1"/>
  <c r="AO123" i="1"/>
  <c r="AP123" i="1"/>
  <c r="AQ123" i="1"/>
  <c r="AR123" i="1"/>
  <c r="AN124" i="1"/>
  <c r="AO124" i="1"/>
  <c r="AP124" i="1"/>
  <c r="AQ124" i="1"/>
  <c r="AR124" i="1"/>
  <c r="AN125" i="1"/>
  <c r="AO125" i="1"/>
  <c r="AP125" i="1"/>
  <c r="AQ125" i="1"/>
  <c r="AR125" i="1"/>
  <c r="AN126" i="1"/>
  <c r="AO126" i="1"/>
  <c r="AP126" i="1"/>
  <c r="AQ126" i="1"/>
  <c r="AR126" i="1"/>
  <c r="AN127" i="1"/>
  <c r="AO127" i="1"/>
  <c r="AP127" i="1"/>
  <c r="AQ127" i="1"/>
  <c r="AR127" i="1"/>
  <c r="AN128" i="1"/>
  <c r="AO128" i="1"/>
  <c r="AP128" i="1"/>
  <c r="AQ128" i="1"/>
  <c r="AR128" i="1"/>
  <c r="AN129" i="1"/>
  <c r="AO129" i="1"/>
  <c r="AP129" i="1"/>
  <c r="AQ129" i="1"/>
  <c r="AR129" i="1"/>
  <c r="AN130" i="1"/>
  <c r="AO130" i="1"/>
  <c r="AP130" i="1"/>
  <c r="AQ130" i="1"/>
  <c r="AR130" i="1"/>
  <c r="AN131" i="1"/>
  <c r="AO131" i="1"/>
  <c r="AP131" i="1"/>
  <c r="AQ131" i="1"/>
  <c r="AR131" i="1"/>
  <c r="AN132" i="1"/>
  <c r="AO132" i="1"/>
  <c r="AP132" i="1"/>
  <c r="AQ132" i="1"/>
  <c r="AR132" i="1"/>
  <c r="AN133" i="1"/>
  <c r="AO133" i="1"/>
  <c r="AP133" i="1"/>
  <c r="AQ133" i="1"/>
  <c r="AR133" i="1"/>
  <c r="AN134" i="1"/>
  <c r="AO134" i="1"/>
  <c r="AP134" i="1"/>
  <c r="AQ134" i="1"/>
  <c r="AR134" i="1"/>
  <c r="AN135" i="1"/>
  <c r="AO135" i="1"/>
  <c r="AP135" i="1"/>
  <c r="AQ135" i="1"/>
  <c r="AR135" i="1"/>
  <c r="AN136" i="1"/>
  <c r="AO136" i="1"/>
  <c r="AP136" i="1"/>
  <c r="AQ136" i="1"/>
  <c r="AR136" i="1"/>
  <c r="AN137" i="1"/>
  <c r="AO137" i="1"/>
  <c r="AP137" i="1"/>
  <c r="AQ137" i="1"/>
  <c r="AR137" i="1"/>
  <c r="AN138" i="1"/>
  <c r="AO138" i="1"/>
  <c r="AP138" i="1"/>
  <c r="AQ138" i="1"/>
  <c r="AR138" i="1"/>
  <c r="AN139" i="1"/>
  <c r="AO139" i="1"/>
  <c r="AP139" i="1"/>
  <c r="AQ139" i="1"/>
  <c r="AR139" i="1"/>
  <c r="AN140" i="1"/>
  <c r="AO140" i="1"/>
  <c r="AP140" i="1"/>
  <c r="AQ140" i="1"/>
  <c r="AR140" i="1"/>
  <c r="AN141" i="1"/>
  <c r="AO141" i="1"/>
  <c r="AP141" i="1"/>
  <c r="AQ141" i="1"/>
  <c r="AR141" i="1"/>
  <c r="AN142" i="1"/>
  <c r="AO142" i="1"/>
  <c r="AP142" i="1"/>
  <c r="AQ142" i="1"/>
  <c r="AR142" i="1"/>
  <c r="AN143" i="1"/>
  <c r="AO143" i="1"/>
  <c r="AP143" i="1"/>
  <c r="AQ143" i="1"/>
  <c r="AR143" i="1"/>
  <c r="AN144" i="1"/>
  <c r="AO144" i="1"/>
  <c r="AP144" i="1"/>
  <c r="AQ144" i="1"/>
  <c r="AR144" i="1"/>
  <c r="AN145" i="1"/>
  <c r="AO145" i="1"/>
  <c r="AP145" i="1"/>
  <c r="AQ145" i="1"/>
  <c r="AR145" i="1"/>
  <c r="AN146" i="1"/>
  <c r="AO146" i="1"/>
  <c r="AP146" i="1"/>
  <c r="AQ146" i="1"/>
  <c r="AR146" i="1"/>
  <c r="AN147" i="1"/>
  <c r="AO147" i="1"/>
  <c r="AP147" i="1"/>
  <c r="AQ147" i="1"/>
  <c r="AR147" i="1"/>
  <c r="AN148" i="1"/>
  <c r="AO148" i="1"/>
  <c r="AP148" i="1"/>
  <c r="AQ148" i="1"/>
  <c r="AR148" i="1"/>
  <c r="AN149" i="1"/>
  <c r="AO149" i="1"/>
  <c r="AP149" i="1"/>
  <c r="AQ149" i="1"/>
  <c r="AR149" i="1"/>
  <c r="AN150" i="1"/>
  <c r="AO150" i="1"/>
  <c r="AP150" i="1"/>
  <c r="AQ150" i="1"/>
  <c r="AR150" i="1"/>
  <c r="AN151" i="1"/>
  <c r="AO151" i="1"/>
  <c r="AP151" i="1"/>
  <c r="AQ151" i="1"/>
  <c r="AR151" i="1"/>
  <c r="AN152" i="1"/>
  <c r="AO152" i="1"/>
  <c r="AP152" i="1"/>
  <c r="AQ152" i="1"/>
  <c r="AR152" i="1"/>
  <c r="AN153" i="1"/>
  <c r="AO153" i="1"/>
  <c r="AP153" i="1"/>
  <c r="AQ153" i="1"/>
  <c r="AR153" i="1"/>
  <c r="AN154" i="1"/>
  <c r="AO154" i="1"/>
  <c r="AP154" i="1"/>
  <c r="AQ154" i="1"/>
  <c r="AR154" i="1"/>
  <c r="AN155" i="1"/>
  <c r="AO155" i="1"/>
  <c r="AP155" i="1"/>
  <c r="AQ155" i="1"/>
  <c r="AR155" i="1"/>
  <c r="AN156" i="1"/>
  <c r="AO156" i="1"/>
  <c r="AP156" i="1"/>
  <c r="AQ156" i="1"/>
  <c r="AR156" i="1"/>
  <c r="AN157" i="1"/>
  <c r="AO157" i="1"/>
  <c r="AP157" i="1"/>
  <c r="AQ157" i="1"/>
  <c r="AR157" i="1"/>
  <c r="AN158" i="1"/>
  <c r="AO158" i="1"/>
  <c r="AP158" i="1"/>
  <c r="AQ158" i="1"/>
  <c r="AR158" i="1"/>
  <c r="AN159" i="1"/>
  <c r="AO159" i="1"/>
  <c r="AP159" i="1"/>
  <c r="AQ159" i="1"/>
  <c r="AR159" i="1"/>
  <c r="AN160" i="1"/>
  <c r="AO160" i="1"/>
  <c r="AP160" i="1"/>
  <c r="AQ160" i="1"/>
  <c r="AR160" i="1"/>
  <c r="AN161" i="1"/>
  <c r="AO161" i="1"/>
  <c r="AP161" i="1"/>
  <c r="AQ161" i="1"/>
  <c r="AR161" i="1"/>
  <c r="AN162" i="1"/>
  <c r="AO162" i="1"/>
  <c r="AP162" i="1"/>
  <c r="AQ162" i="1"/>
  <c r="AR162" i="1"/>
  <c r="AN163" i="1"/>
  <c r="AO163" i="1"/>
  <c r="AP163" i="1"/>
  <c r="AQ163" i="1"/>
  <c r="AR163" i="1"/>
  <c r="AN164" i="1"/>
  <c r="AO164" i="1"/>
  <c r="AP164" i="1"/>
  <c r="AQ164" i="1"/>
  <c r="AR164" i="1"/>
  <c r="AN165" i="1"/>
  <c r="AO165" i="1"/>
  <c r="AP165" i="1"/>
  <c r="AQ165" i="1"/>
  <c r="AR165" i="1"/>
  <c r="AN166" i="1"/>
  <c r="AO166" i="1"/>
  <c r="AP166" i="1"/>
  <c r="AQ166" i="1"/>
  <c r="AR166" i="1"/>
  <c r="AN167" i="1"/>
  <c r="AO167" i="1"/>
  <c r="AP167" i="1"/>
  <c r="AQ167" i="1"/>
  <c r="AR167" i="1"/>
  <c r="AN168" i="1"/>
  <c r="AO168" i="1"/>
  <c r="AP168" i="1"/>
  <c r="AQ168" i="1"/>
  <c r="AR168" i="1"/>
  <c r="AN169" i="1"/>
  <c r="AO169" i="1"/>
  <c r="AP169" i="1"/>
  <c r="AQ169" i="1"/>
  <c r="AR169" i="1"/>
  <c r="AN170" i="1"/>
  <c r="AO170" i="1"/>
  <c r="AP170" i="1"/>
  <c r="AQ170" i="1"/>
  <c r="AR170" i="1"/>
  <c r="AN171" i="1"/>
  <c r="AO171" i="1"/>
  <c r="AP171" i="1"/>
  <c r="AQ171" i="1"/>
  <c r="AR171" i="1"/>
  <c r="AN172" i="1"/>
  <c r="AO172" i="1"/>
  <c r="AP172" i="1"/>
  <c r="AQ172" i="1"/>
  <c r="AR172" i="1"/>
  <c r="AN173" i="1"/>
  <c r="AO173" i="1"/>
  <c r="AP173" i="1"/>
  <c r="AQ173" i="1"/>
  <c r="AR173" i="1"/>
  <c r="AN174" i="1"/>
  <c r="AO174" i="1"/>
  <c r="AP174" i="1"/>
  <c r="AQ174" i="1"/>
  <c r="AR174" i="1"/>
  <c r="AN175" i="1"/>
  <c r="AO175" i="1"/>
  <c r="AP175" i="1"/>
  <c r="AQ175" i="1"/>
  <c r="AR175" i="1"/>
  <c r="AN176" i="1"/>
  <c r="AO176" i="1"/>
  <c r="AP176" i="1"/>
  <c r="AQ176" i="1"/>
  <c r="AR176" i="1"/>
  <c r="AN177" i="1"/>
  <c r="AO177" i="1"/>
  <c r="AP177" i="1"/>
  <c r="AQ177" i="1"/>
  <c r="AR177" i="1"/>
  <c r="AN178" i="1"/>
  <c r="AO178" i="1"/>
  <c r="AP178" i="1"/>
  <c r="AQ178" i="1"/>
  <c r="AR178" i="1"/>
  <c r="AN179" i="1"/>
  <c r="AO179" i="1"/>
  <c r="AP179" i="1"/>
  <c r="AQ179" i="1"/>
  <c r="AR179" i="1"/>
  <c r="AN180" i="1"/>
  <c r="AO180" i="1"/>
  <c r="AP180" i="1"/>
  <c r="AQ180" i="1"/>
  <c r="AR180" i="1"/>
  <c r="AN181" i="1"/>
  <c r="AO181" i="1"/>
  <c r="AP181" i="1"/>
  <c r="AQ181" i="1"/>
  <c r="AR181" i="1"/>
  <c r="AN182" i="1"/>
  <c r="AO182" i="1"/>
  <c r="AP182" i="1"/>
  <c r="AQ182" i="1"/>
  <c r="AR182" i="1"/>
  <c r="AN183" i="1"/>
  <c r="AO183" i="1"/>
  <c r="AP183" i="1"/>
  <c r="AQ183" i="1"/>
  <c r="AR183" i="1"/>
  <c r="AN184" i="1"/>
  <c r="AO184" i="1"/>
  <c r="AP184" i="1"/>
  <c r="AQ184" i="1"/>
  <c r="AR184" i="1"/>
  <c r="AN185" i="1"/>
  <c r="AO185" i="1"/>
  <c r="AP185" i="1"/>
  <c r="AQ185" i="1"/>
  <c r="AR185" i="1"/>
  <c r="AN186" i="1"/>
  <c r="AO186" i="1"/>
  <c r="AP186" i="1"/>
  <c r="AQ186" i="1"/>
  <c r="AR186" i="1"/>
  <c r="AN187" i="1"/>
  <c r="AO187" i="1"/>
  <c r="AP187" i="1"/>
  <c r="AQ187" i="1"/>
  <c r="AR187" i="1"/>
  <c r="AN188" i="1"/>
  <c r="AO188" i="1"/>
  <c r="AP188" i="1"/>
  <c r="AQ188" i="1"/>
  <c r="AR188" i="1"/>
  <c r="AN189" i="1"/>
  <c r="AO189" i="1"/>
  <c r="AP189" i="1"/>
  <c r="AQ189" i="1"/>
  <c r="AR189" i="1"/>
  <c r="AN190" i="1"/>
  <c r="AO190" i="1"/>
  <c r="AP190" i="1"/>
  <c r="AQ190" i="1"/>
  <c r="AR190" i="1"/>
  <c r="AN191" i="1"/>
  <c r="AO191" i="1"/>
  <c r="AP191" i="1"/>
  <c r="AQ191" i="1"/>
  <c r="AR191" i="1"/>
  <c r="AN192" i="1"/>
  <c r="AO192" i="1"/>
  <c r="AP192" i="1"/>
  <c r="AQ192" i="1"/>
  <c r="AR192" i="1"/>
  <c r="AN193" i="1"/>
  <c r="AO193" i="1"/>
  <c r="AP193" i="1"/>
  <c r="AQ193" i="1"/>
  <c r="AR193" i="1"/>
  <c r="AN194" i="1"/>
  <c r="AO194" i="1"/>
  <c r="AP194" i="1"/>
  <c r="AQ194" i="1"/>
  <c r="AR194" i="1"/>
  <c r="AN195" i="1"/>
  <c r="AO195" i="1"/>
  <c r="AP195" i="1"/>
  <c r="AQ195" i="1"/>
  <c r="AR195" i="1"/>
  <c r="AN196" i="1"/>
  <c r="AO196" i="1"/>
  <c r="AP196" i="1"/>
  <c r="AQ196" i="1"/>
  <c r="AR196" i="1"/>
  <c r="AN197" i="1"/>
  <c r="AO197" i="1"/>
  <c r="AP197" i="1"/>
  <c r="AQ197" i="1"/>
  <c r="AR197" i="1"/>
  <c r="AN198" i="1"/>
  <c r="AO198" i="1"/>
  <c r="AP198" i="1"/>
  <c r="AQ198" i="1"/>
  <c r="AR198" i="1"/>
  <c r="AN199" i="1"/>
  <c r="AO199" i="1"/>
  <c r="AP199" i="1"/>
  <c r="AQ199" i="1"/>
  <c r="AR199" i="1"/>
  <c r="AN200" i="1"/>
  <c r="AO200" i="1"/>
  <c r="AP200" i="1"/>
  <c r="AQ200" i="1"/>
  <c r="AR200" i="1"/>
  <c r="AN201" i="1"/>
  <c r="AO201" i="1"/>
  <c r="AP201" i="1"/>
  <c r="AQ201" i="1"/>
  <c r="AR201" i="1"/>
  <c r="AN202" i="1"/>
  <c r="AO202" i="1"/>
  <c r="AP202" i="1"/>
  <c r="AQ202" i="1"/>
  <c r="AR202" i="1"/>
  <c r="AN203" i="1"/>
  <c r="AO203" i="1"/>
  <c r="AP203" i="1"/>
  <c r="AQ203" i="1"/>
  <c r="AR203" i="1"/>
  <c r="AN204" i="1"/>
  <c r="AO204" i="1"/>
  <c r="AP204" i="1"/>
  <c r="AQ204" i="1"/>
  <c r="AR204" i="1"/>
  <c r="AN205" i="1"/>
  <c r="AO205" i="1"/>
  <c r="AP205" i="1"/>
  <c r="AQ205" i="1"/>
  <c r="AR205" i="1"/>
  <c r="AN206" i="1"/>
  <c r="AO206" i="1"/>
  <c r="AP206" i="1"/>
  <c r="AQ206" i="1"/>
  <c r="AR206" i="1"/>
  <c r="AN207" i="1"/>
  <c r="AO207" i="1"/>
  <c r="AP207" i="1"/>
  <c r="AQ207" i="1"/>
  <c r="AR207" i="1"/>
  <c r="AN208" i="1"/>
  <c r="AO208" i="1"/>
  <c r="AP208" i="1"/>
  <c r="AQ208" i="1"/>
  <c r="AR208" i="1"/>
  <c r="AN209" i="1"/>
  <c r="AO209" i="1"/>
  <c r="AP209" i="1"/>
  <c r="AQ209" i="1"/>
  <c r="AR209" i="1"/>
  <c r="AN210" i="1"/>
  <c r="AO210" i="1"/>
  <c r="AP210" i="1"/>
  <c r="AQ210" i="1"/>
  <c r="AR210" i="1"/>
  <c r="AN211" i="1"/>
  <c r="AO211" i="1"/>
  <c r="AP211" i="1"/>
  <c r="AQ211" i="1"/>
  <c r="AR211" i="1"/>
  <c r="AN212" i="1"/>
  <c r="AO212" i="1"/>
  <c r="AP212" i="1"/>
  <c r="AQ212" i="1"/>
  <c r="AR212" i="1"/>
  <c r="AN213" i="1"/>
  <c r="AO213" i="1"/>
  <c r="AP213" i="1"/>
  <c r="AQ213" i="1"/>
  <c r="AR213" i="1"/>
  <c r="AN214" i="1"/>
  <c r="AO214" i="1"/>
  <c r="AP214" i="1"/>
  <c r="AQ214" i="1"/>
  <c r="AR214" i="1"/>
  <c r="AN215" i="1"/>
  <c r="AO215" i="1"/>
  <c r="AP215" i="1"/>
  <c r="AQ215" i="1"/>
  <c r="AR215" i="1"/>
  <c r="AN216" i="1"/>
  <c r="AO216" i="1"/>
  <c r="AP216" i="1"/>
  <c r="AQ216" i="1"/>
  <c r="AR216" i="1"/>
  <c r="AN217" i="1"/>
  <c r="AO217" i="1"/>
  <c r="AP217" i="1"/>
  <c r="AQ217" i="1"/>
  <c r="AR217" i="1"/>
  <c r="AN218" i="1"/>
  <c r="AO218" i="1"/>
  <c r="AP218" i="1"/>
  <c r="AQ218" i="1"/>
  <c r="AR218" i="1"/>
  <c r="AN219" i="1"/>
  <c r="AO219" i="1"/>
  <c r="AP219" i="1"/>
  <c r="AQ219" i="1"/>
  <c r="AR219" i="1"/>
  <c r="AN220" i="1"/>
  <c r="AO220" i="1"/>
  <c r="AP220" i="1"/>
  <c r="AQ220" i="1"/>
  <c r="AR220" i="1"/>
  <c r="AN221" i="1"/>
  <c r="AO221" i="1"/>
  <c r="AP221" i="1"/>
  <c r="AQ221" i="1"/>
  <c r="AR221" i="1"/>
  <c r="AN222" i="1"/>
  <c r="AO222" i="1"/>
  <c r="AP222" i="1"/>
  <c r="AQ222" i="1"/>
  <c r="AR222" i="1"/>
  <c r="AN223" i="1"/>
  <c r="AO223" i="1"/>
  <c r="AP223" i="1"/>
  <c r="AQ223" i="1"/>
  <c r="AR223" i="1"/>
  <c r="AN224" i="1"/>
  <c r="AO224" i="1"/>
  <c r="AP224" i="1"/>
  <c r="AQ224" i="1"/>
  <c r="AR224" i="1"/>
  <c r="AN225" i="1"/>
  <c r="AO225" i="1"/>
  <c r="AP225" i="1"/>
  <c r="AQ225" i="1"/>
  <c r="AR225" i="1"/>
  <c r="AN226" i="1"/>
  <c r="AO226" i="1"/>
  <c r="AP226" i="1"/>
  <c r="AQ226" i="1"/>
  <c r="AR226" i="1"/>
  <c r="AN227" i="1"/>
  <c r="AO227" i="1"/>
  <c r="AP227" i="1"/>
  <c r="AQ227" i="1"/>
  <c r="AR227" i="1"/>
  <c r="AN228" i="1"/>
  <c r="AO228" i="1"/>
  <c r="AP228" i="1"/>
  <c r="AQ228" i="1"/>
  <c r="AR228" i="1"/>
  <c r="AN229" i="1"/>
  <c r="AO229" i="1"/>
  <c r="AP229" i="1"/>
  <c r="AQ229" i="1"/>
  <c r="AR229" i="1"/>
  <c r="AN230" i="1"/>
  <c r="AO230" i="1"/>
  <c r="AP230" i="1"/>
  <c r="AQ230" i="1"/>
  <c r="AR230" i="1"/>
  <c r="AN231" i="1"/>
  <c r="AO231" i="1"/>
  <c r="AP231" i="1"/>
  <c r="AQ231" i="1"/>
  <c r="AR231" i="1"/>
  <c r="AN232" i="1"/>
  <c r="AO232" i="1"/>
  <c r="AP232" i="1"/>
  <c r="AQ232" i="1"/>
  <c r="AR232" i="1"/>
  <c r="AN233" i="1"/>
  <c r="AO233" i="1"/>
  <c r="AP233" i="1"/>
  <c r="AQ233" i="1"/>
  <c r="AR233" i="1"/>
  <c r="AN234" i="1"/>
  <c r="AO234" i="1"/>
  <c r="AP234" i="1"/>
  <c r="AQ234" i="1"/>
  <c r="AR234" i="1"/>
  <c r="AN235" i="1"/>
  <c r="AO235" i="1"/>
  <c r="AP235" i="1"/>
  <c r="AQ235" i="1"/>
  <c r="AR235" i="1"/>
  <c r="AN236" i="1"/>
  <c r="AO236" i="1"/>
  <c r="AP236" i="1"/>
  <c r="AQ236" i="1"/>
  <c r="AR236" i="1"/>
  <c r="AN237" i="1"/>
  <c r="AO237" i="1"/>
  <c r="AP237" i="1"/>
  <c r="AQ237" i="1"/>
  <c r="AR237" i="1"/>
  <c r="AN238" i="1"/>
  <c r="AO238" i="1"/>
  <c r="AP238" i="1"/>
  <c r="AQ238" i="1"/>
  <c r="AR238" i="1"/>
  <c r="AN239" i="1"/>
  <c r="AO239" i="1"/>
  <c r="AP239" i="1"/>
  <c r="AQ239" i="1"/>
  <c r="AR239" i="1"/>
  <c r="AN240" i="1"/>
  <c r="AO240" i="1"/>
  <c r="AP240" i="1"/>
  <c r="AQ240" i="1"/>
  <c r="AR240" i="1"/>
  <c r="AN241" i="1"/>
  <c r="AO241" i="1"/>
  <c r="AP241" i="1"/>
  <c r="AQ241" i="1"/>
  <c r="AR241" i="1"/>
  <c r="AN242" i="1"/>
  <c r="AO242" i="1"/>
  <c r="AP242" i="1"/>
  <c r="AQ242" i="1"/>
  <c r="AR242" i="1"/>
  <c r="AN243" i="1"/>
  <c r="AO243" i="1"/>
  <c r="AP243" i="1"/>
  <c r="AQ243" i="1"/>
  <c r="AR243" i="1"/>
  <c r="AN244" i="1"/>
  <c r="AO244" i="1"/>
  <c r="AP244" i="1"/>
  <c r="AQ244" i="1"/>
  <c r="AR244" i="1"/>
  <c r="AN245" i="1"/>
  <c r="AO245" i="1"/>
  <c r="AP245" i="1"/>
  <c r="AQ245" i="1"/>
  <c r="AR245" i="1"/>
  <c r="AN246" i="1"/>
  <c r="AO246" i="1"/>
  <c r="AP246" i="1"/>
  <c r="AQ246" i="1"/>
  <c r="AR246" i="1"/>
  <c r="AN247" i="1"/>
  <c r="AO247" i="1"/>
  <c r="AP247" i="1"/>
  <c r="AQ247" i="1"/>
  <c r="AR247" i="1"/>
  <c r="AN248" i="1"/>
  <c r="AO248" i="1"/>
  <c r="AP248" i="1"/>
  <c r="AQ248" i="1"/>
  <c r="AR248" i="1"/>
  <c r="AN249" i="1"/>
  <c r="AO249" i="1"/>
  <c r="AP249" i="1"/>
  <c r="AQ249" i="1"/>
  <c r="AR249" i="1"/>
  <c r="AN250" i="1"/>
  <c r="AO250" i="1"/>
  <c r="AP250" i="1"/>
  <c r="AQ250" i="1"/>
  <c r="AR250" i="1"/>
  <c r="AN251" i="1"/>
  <c r="AO251" i="1"/>
  <c r="AP251" i="1"/>
  <c r="AQ251" i="1"/>
  <c r="AR251" i="1"/>
  <c r="AN252" i="1"/>
  <c r="AO252" i="1"/>
  <c r="AP252" i="1"/>
  <c r="AQ252" i="1"/>
  <c r="AR252" i="1"/>
  <c r="AN253" i="1"/>
  <c r="AO253" i="1"/>
  <c r="AP253" i="1"/>
  <c r="AQ253" i="1"/>
  <c r="AR253" i="1"/>
  <c r="AN254" i="1"/>
  <c r="AO254" i="1"/>
  <c r="AP254" i="1"/>
  <c r="AQ254" i="1"/>
  <c r="AR254" i="1"/>
  <c r="AN255" i="1"/>
  <c r="AO255" i="1"/>
  <c r="AP255" i="1"/>
  <c r="AQ255" i="1"/>
  <c r="AR255" i="1"/>
  <c r="AN256" i="1"/>
  <c r="AO256" i="1"/>
  <c r="AP256" i="1"/>
  <c r="AQ256" i="1"/>
  <c r="AR256" i="1"/>
  <c r="AN257" i="1"/>
  <c r="AO257" i="1"/>
  <c r="AP257" i="1"/>
  <c r="AQ257" i="1"/>
  <c r="AR257" i="1"/>
  <c r="AN258" i="1"/>
  <c r="AO258" i="1"/>
  <c r="AP258" i="1"/>
  <c r="AQ258" i="1"/>
  <c r="AR258" i="1"/>
  <c r="AN259" i="1"/>
  <c r="AO259" i="1"/>
  <c r="AP259" i="1"/>
  <c r="AQ259" i="1"/>
  <c r="AR259" i="1"/>
  <c r="AN260" i="1"/>
  <c r="AO260" i="1"/>
  <c r="AP260" i="1"/>
  <c r="AQ260" i="1"/>
  <c r="AR260" i="1"/>
  <c r="AN261" i="1"/>
  <c r="AO261" i="1"/>
  <c r="AP261" i="1"/>
  <c r="AQ261" i="1"/>
  <c r="AR261" i="1"/>
  <c r="AN262" i="1"/>
  <c r="AO262" i="1"/>
  <c r="AP262" i="1"/>
  <c r="AQ262" i="1"/>
  <c r="AR262" i="1"/>
  <c r="AN263" i="1"/>
  <c r="AO263" i="1"/>
  <c r="AP263" i="1"/>
  <c r="AQ263" i="1"/>
  <c r="AR263" i="1"/>
  <c r="AN264" i="1"/>
  <c r="AO264" i="1"/>
  <c r="AP264" i="1"/>
  <c r="AQ264" i="1"/>
  <c r="AR264" i="1"/>
  <c r="AN265" i="1"/>
  <c r="AO265" i="1"/>
  <c r="AP265" i="1"/>
  <c r="AQ265" i="1"/>
  <c r="AR265" i="1"/>
  <c r="AN266" i="1"/>
  <c r="AO266" i="1"/>
  <c r="AP266" i="1"/>
  <c r="AQ266" i="1"/>
  <c r="AR266" i="1"/>
  <c r="AN267" i="1"/>
  <c r="AO267" i="1"/>
  <c r="AP267" i="1"/>
  <c r="AQ267" i="1"/>
  <c r="AR267" i="1"/>
  <c r="AN268" i="1"/>
  <c r="AO268" i="1"/>
  <c r="AP268" i="1"/>
  <c r="AQ268" i="1"/>
  <c r="AR268" i="1"/>
  <c r="AN269" i="1"/>
  <c r="AO269" i="1"/>
  <c r="AP269" i="1"/>
  <c r="AQ269" i="1"/>
  <c r="AR269" i="1"/>
  <c r="AN270" i="1"/>
  <c r="AO270" i="1"/>
  <c r="AP270" i="1"/>
  <c r="AQ270" i="1"/>
  <c r="AR270" i="1"/>
  <c r="AN271" i="1"/>
  <c r="AO271" i="1"/>
  <c r="AP271" i="1"/>
  <c r="AQ271" i="1"/>
  <c r="AR271" i="1"/>
  <c r="AN272" i="1"/>
  <c r="AO272" i="1"/>
  <c r="AP272" i="1"/>
  <c r="AQ272" i="1"/>
  <c r="AR272" i="1"/>
  <c r="AN273" i="1"/>
  <c r="AO273" i="1"/>
  <c r="AP273" i="1"/>
  <c r="AQ273" i="1"/>
  <c r="AR273" i="1"/>
  <c r="AN274" i="1"/>
  <c r="AO274" i="1"/>
  <c r="AP274" i="1"/>
  <c r="AQ274" i="1"/>
  <c r="AR274" i="1"/>
  <c r="AN275" i="1"/>
  <c r="AO275" i="1"/>
  <c r="AP275" i="1"/>
  <c r="AQ275" i="1"/>
  <c r="AR275" i="1"/>
  <c r="AN276" i="1"/>
  <c r="AO276" i="1"/>
  <c r="AP276" i="1"/>
  <c r="AQ276" i="1"/>
  <c r="AR276" i="1"/>
  <c r="AN277" i="1"/>
  <c r="AO277" i="1"/>
  <c r="AP277" i="1"/>
  <c r="AQ277" i="1"/>
  <c r="AR277" i="1"/>
  <c r="AN278" i="1"/>
  <c r="AO278" i="1"/>
  <c r="AP278" i="1"/>
  <c r="AQ278" i="1"/>
  <c r="AR278" i="1"/>
  <c r="AN279" i="1"/>
  <c r="AO279" i="1"/>
  <c r="AP279" i="1"/>
  <c r="AQ279" i="1"/>
  <c r="AR279" i="1"/>
  <c r="AN280" i="1"/>
  <c r="AO280" i="1"/>
  <c r="AP280" i="1"/>
  <c r="AQ280" i="1"/>
  <c r="AR280" i="1"/>
  <c r="AN281" i="1"/>
  <c r="AO281" i="1"/>
  <c r="AP281" i="1"/>
  <c r="AQ281" i="1"/>
  <c r="AR281" i="1"/>
  <c r="AN282" i="1"/>
  <c r="AO282" i="1"/>
  <c r="AP282" i="1"/>
  <c r="AQ282" i="1"/>
  <c r="AR282" i="1"/>
  <c r="AN283" i="1"/>
  <c r="AO283" i="1"/>
  <c r="AP283" i="1"/>
  <c r="AQ283" i="1"/>
  <c r="AR283" i="1"/>
  <c r="AN284" i="1"/>
  <c r="AO284" i="1"/>
  <c r="AP284" i="1"/>
  <c r="AQ284" i="1"/>
  <c r="AR284" i="1"/>
  <c r="AN285" i="1"/>
  <c r="AO285" i="1"/>
  <c r="AP285" i="1"/>
  <c r="AQ285" i="1"/>
  <c r="AR285" i="1"/>
  <c r="AN286" i="1"/>
  <c r="AO286" i="1"/>
  <c r="AP286" i="1"/>
  <c r="AQ286" i="1"/>
  <c r="AR286" i="1"/>
  <c r="AN287" i="1"/>
  <c r="AO287" i="1"/>
  <c r="AP287" i="1"/>
  <c r="AQ287" i="1"/>
  <c r="AR287" i="1"/>
  <c r="AN288" i="1"/>
  <c r="AO288" i="1"/>
  <c r="AP288" i="1"/>
  <c r="AQ288" i="1"/>
  <c r="AR288" i="1"/>
  <c r="AN289" i="1"/>
  <c r="AO289" i="1"/>
  <c r="AP289" i="1"/>
  <c r="AQ289" i="1"/>
  <c r="AR289" i="1"/>
  <c r="AN290" i="1"/>
  <c r="AO290" i="1"/>
  <c r="AP290" i="1"/>
  <c r="AQ290" i="1"/>
  <c r="AR290" i="1"/>
  <c r="AN291" i="1"/>
  <c r="AO291" i="1"/>
  <c r="AP291" i="1"/>
  <c r="AQ291" i="1"/>
  <c r="AR291" i="1"/>
  <c r="AN292" i="1"/>
  <c r="AO292" i="1"/>
  <c r="AP292" i="1"/>
  <c r="AQ292" i="1"/>
  <c r="AR292" i="1"/>
  <c r="AN293" i="1"/>
  <c r="AO293" i="1"/>
  <c r="AP293" i="1"/>
  <c r="AQ293" i="1"/>
  <c r="AR293" i="1"/>
  <c r="AN294" i="1"/>
  <c r="AO294" i="1"/>
  <c r="AP294" i="1"/>
  <c r="AQ294" i="1"/>
  <c r="AR294" i="1"/>
  <c r="AN295" i="1"/>
  <c r="AO295" i="1"/>
  <c r="AP295" i="1"/>
  <c r="AQ295" i="1"/>
  <c r="AR295" i="1"/>
  <c r="AN296" i="1"/>
  <c r="AO296" i="1"/>
  <c r="AP296" i="1"/>
  <c r="AQ296" i="1"/>
  <c r="AR296" i="1"/>
  <c r="AN297" i="1"/>
  <c r="AO297" i="1"/>
  <c r="AP297" i="1"/>
  <c r="AQ297" i="1"/>
  <c r="AR297" i="1"/>
  <c r="AN298" i="1"/>
  <c r="AO298" i="1"/>
  <c r="AP298" i="1"/>
  <c r="AQ298" i="1"/>
  <c r="AR298" i="1"/>
  <c r="AN299" i="1"/>
  <c r="AO299" i="1"/>
  <c r="AP299" i="1"/>
  <c r="AQ299" i="1"/>
  <c r="AR299" i="1"/>
  <c r="AN300" i="1"/>
  <c r="AO300" i="1"/>
  <c r="AP300" i="1"/>
  <c r="AQ300" i="1"/>
  <c r="AR300" i="1"/>
  <c r="AN301" i="1"/>
  <c r="AO301" i="1"/>
  <c r="AP301" i="1"/>
  <c r="AQ301" i="1"/>
  <c r="AR301" i="1"/>
  <c r="AN302" i="1"/>
  <c r="AO302" i="1"/>
  <c r="AP302" i="1"/>
  <c r="AQ302" i="1"/>
  <c r="AR302" i="1"/>
  <c r="AN303" i="1"/>
  <c r="AO303" i="1"/>
  <c r="AP303" i="1"/>
  <c r="AQ303" i="1"/>
  <c r="AR303" i="1"/>
  <c r="AN304" i="1"/>
  <c r="AO304" i="1"/>
  <c r="AP304" i="1"/>
  <c r="AQ304" i="1"/>
  <c r="AR304" i="1"/>
  <c r="AN305" i="1"/>
  <c r="AO305" i="1"/>
  <c r="AP305" i="1"/>
  <c r="AQ305" i="1"/>
  <c r="AR305" i="1"/>
  <c r="AN306" i="1"/>
  <c r="AO306" i="1"/>
  <c r="AP306" i="1"/>
  <c r="AQ306" i="1"/>
  <c r="AR306" i="1"/>
  <c r="AN307" i="1"/>
  <c r="AO307" i="1"/>
  <c r="AP307" i="1"/>
  <c r="AQ307" i="1"/>
  <c r="AR307" i="1"/>
  <c r="AN308" i="1"/>
  <c r="AO308" i="1"/>
  <c r="AP308" i="1"/>
  <c r="AQ308" i="1"/>
  <c r="AR308" i="1"/>
  <c r="AN309" i="1"/>
  <c r="AO309" i="1"/>
  <c r="AP309" i="1"/>
  <c r="AQ309" i="1"/>
  <c r="AR309" i="1"/>
  <c r="AN310" i="1"/>
  <c r="AO310" i="1"/>
  <c r="AP310" i="1"/>
  <c r="AQ310" i="1"/>
  <c r="AR310" i="1"/>
  <c r="AN311" i="1"/>
  <c r="AO311" i="1"/>
  <c r="AP311" i="1"/>
  <c r="AQ311" i="1"/>
  <c r="AR311" i="1"/>
  <c r="AN312" i="1"/>
  <c r="AO312" i="1"/>
  <c r="AP312" i="1"/>
  <c r="AQ312" i="1"/>
  <c r="AR312" i="1"/>
  <c r="AN313" i="1"/>
  <c r="AO313" i="1"/>
  <c r="AP313" i="1"/>
  <c r="AQ313" i="1"/>
  <c r="AR313" i="1"/>
  <c r="AN314" i="1"/>
  <c r="AO314" i="1"/>
  <c r="AP314" i="1"/>
  <c r="AQ314" i="1"/>
  <c r="AR314" i="1"/>
  <c r="AN315" i="1"/>
  <c r="AO315" i="1"/>
  <c r="AP315" i="1"/>
  <c r="AQ315" i="1"/>
  <c r="AR315" i="1"/>
  <c r="AN316" i="1"/>
  <c r="AO316" i="1"/>
  <c r="AP316" i="1"/>
  <c r="AQ316" i="1"/>
  <c r="AR316" i="1"/>
  <c r="AN317" i="1"/>
  <c r="AO317" i="1"/>
  <c r="AP317" i="1"/>
  <c r="AQ317" i="1"/>
  <c r="AR317" i="1"/>
  <c r="AN318" i="1"/>
  <c r="AO318" i="1"/>
  <c r="AP318" i="1"/>
  <c r="AQ318" i="1"/>
  <c r="AR318" i="1"/>
  <c r="AN319" i="1"/>
  <c r="AO319" i="1"/>
  <c r="AP319" i="1"/>
  <c r="AQ319" i="1"/>
  <c r="AR319" i="1"/>
  <c r="AN320" i="1"/>
  <c r="AO320" i="1"/>
  <c r="AP320" i="1"/>
  <c r="AQ320" i="1"/>
  <c r="AR320" i="1"/>
  <c r="AN321" i="1"/>
  <c r="AO321" i="1"/>
  <c r="AP321" i="1"/>
  <c r="AQ321" i="1"/>
  <c r="AR321" i="1"/>
  <c r="AN322" i="1"/>
  <c r="AO322" i="1"/>
  <c r="AP322" i="1"/>
  <c r="AQ322" i="1"/>
  <c r="AR322" i="1"/>
  <c r="AN323" i="1"/>
  <c r="AO323" i="1"/>
  <c r="AP323" i="1"/>
  <c r="AQ323" i="1"/>
  <c r="AR323" i="1"/>
  <c r="AN324" i="1"/>
  <c r="AO324" i="1"/>
  <c r="AP324" i="1"/>
  <c r="AQ324" i="1"/>
  <c r="AR324" i="1"/>
  <c r="AN325" i="1"/>
  <c r="AO325" i="1"/>
  <c r="AP325" i="1"/>
  <c r="AQ325" i="1"/>
  <c r="AR325" i="1"/>
  <c r="AN326" i="1"/>
  <c r="AO326" i="1"/>
  <c r="AP326" i="1"/>
  <c r="AQ326" i="1"/>
  <c r="AR326" i="1"/>
  <c r="AN327" i="1"/>
  <c r="AO327" i="1"/>
  <c r="AP327" i="1"/>
  <c r="AQ327" i="1"/>
  <c r="AR327" i="1"/>
  <c r="AN328" i="1"/>
  <c r="AO328" i="1"/>
  <c r="AP328" i="1"/>
  <c r="AQ328" i="1"/>
  <c r="AR328" i="1"/>
  <c r="AN329" i="1"/>
  <c r="AO329" i="1"/>
  <c r="AP329" i="1"/>
  <c r="AQ329" i="1"/>
  <c r="AR329" i="1"/>
  <c r="AN330" i="1"/>
  <c r="AO330" i="1"/>
  <c r="AP330" i="1"/>
  <c r="AQ330" i="1"/>
  <c r="AR330" i="1"/>
  <c r="AN331" i="1"/>
  <c r="AO331" i="1"/>
  <c r="AP331" i="1"/>
  <c r="AQ331" i="1"/>
  <c r="AR331" i="1"/>
  <c r="AN332" i="1"/>
  <c r="AO332" i="1"/>
  <c r="AP332" i="1"/>
  <c r="AQ332" i="1"/>
  <c r="AR332" i="1"/>
  <c r="AN333" i="1"/>
  <c r="AO333" i="1"/>
  <c r="AP333" i="1"/>
  <c r="AQ333" i="1"/>
  <c r="AR333" i="1"/>
  <c r="AN334" i="1"/>
  <c r="AO334" i="1"/>
  <c r="AP334" i="1"/>
  <c r="AQ334" i="1"/>
  <c r="AR334" i="1"/>
  <c r="AN335" i="1"/>
  <c r="AO335" i="1"/>
  <c r="AP335" i="1"/>
  <c r="AQ335" i="1"/>
  <c r="AR335" i="1"/>
  <c r="AN336" i="1"/>
  <c r="AO336" i="1"/>
  <c r="AP336" i="1"/>
  <c r="AQ336" i="1"/>
  <c r="AR336" i="1"/>
  <c r="AN337" i="1"/>
  <c r="AO337" i="1"/>
  <c r="AP337" i="1"/>
  <c r="AQ337" i="1"/>
  <c r="AR337" i="1"/>
  <c r="AN338" i="1"/>
  <c r="AO338" i="1"/>
  <c r="AP338" i="1"/>
  <c r="AQ338" i="1"/>
  <c r="AR338" i="1"/>
  <c r="AN339" i="1"/>
  <c r="AO339" i="1"/>
  <c r="AP339" i="1"/>
  <c r="AQ339" i="1"/>
  <c r="AR339" i="1"/>
  <c r="AN340" i="1"/>
  <c r="AO340" i="1"/>
  <c r="AP340" i="1"/>
  <c r="AQ340" i="1"/>
  <c r="AR340" i="1"/>
  <c r="AN341" i="1"/>
  <c r="AO341" i="1"/>
  <c r="AP341" i="1"/>
  <c r="AQ341" i="1"/>
  <c r="AR341" i="1"/>
  <c r="AN342" i="1"/>
  <c r="AO342" i="1"/>
  <c r="AP342" i="1"/>
  <c r="AQ342" i="1"/>
  <c r="AR342" i="1"/>
  <c r="AN343" i="1"/>
  <c r="AO343" i="1"/>
  <c r="AP343" i="1"/>
  <c r="AQ343" i="1"/>
  <c r="AR343" i="1"/>
  <c r="AN344" i="1"/>
  <c r="AO344" i="1"/>
  <c r="AP344" i="1"/>
  <c r="AQ344" i="1"/>
  <c r="AR344" i="1"/>
  <c r="AN345" i="1"/>
  <c r="AO345" i="1"/>
  <c r="AP345" i="1"/>
  <c r="AQ345" i="1"/>
  <c r="AR345" i="1"/>
  <c r="AN346" i="1"/>
  <c r="AO346" i="1"/>
  <c r="AP346" i="1"/>
  <c r="AQ346" i="1"/>
  <c r="AR346" i="1"/>
  <c r="AN347" i="1"/>
  <c r="AO347" i="1"/>
  <c r="AP347" i="1"/>
  <c r="AQ347" i="1"/>
  <c r="AR347" i="1"/>
  <c r="AN348" i="1"/>
  <c r="AO348" i="1"/>
  <c r="AP348" i="1"/>
  <c r="AQ348" i="1"/>
  <c r="AR348" i="1"/>
  <c r="AN349" i="1"/>
  <c r="AO349" i="1"/>
  <c r="AP349" i="1"/>
  <c r="AQ349" i="1"/>
  <c r="AR349" i="1"/>
  <c r="AN350" i="1"/>
  <c r="AO350" i="1"/>
  <c r="AP350" i="1"/>
  <c r="AQ350" i="1"/>
  <c r="AR350" i="1"/>
  <c r="AN351" i="1"/>
  <c r="AO351" i="1"/>
  <c r="AP351" i="1"/>
  <c r="AQ351" i="1"/>
  <c r="AR351" i="1"/>
  <c r="AN352" i="1"/>
  <c r="AO352" i="1"/>
  <c r="AP352" i="1"/>
  <c r="AQ352" i="1"/>
  <c r="AR352" i="1"/>
  <c r="AN353" i="1"/>
  <c r="AO353" i="1"/>
  <c r="AP353" i="1"/>
  <c r="AQ353" i="1"/>
  <c r="AR353" i="1"/>
  <c r="AN354" i="1"/>
  <c r="AO354" i="1"/>
  <c r="AP354" i="1"/>
  <c r="AQ354" i="1"/>
  <c r="AR354" i="1"/>
  <c r="AN355" i="1"/>
  <c r="AO355" i="1"/>
  <c r="AP355" i="1"/>
  <c r="AQ355" i="1"/>
  <c r="AR355" i="1"/>
  <c r="AN356" i="1"/>
  <c r="AO356" i="1"/>
  <c r="AP356" i="1"/>
  <c r="AQ356" i="1"/>
  <c r="AR356" i="1"/>
  <c r="AN357" i="1"/>
  <c r="AO357" i="1"/>
  <c r="AP357" i="1"/>
  <c r="AQ357" i="1"/>
  <c r="AR357" i="1"/>
  <c r="AN358" i="1"/>
  <c r="AO358" i="1"/>
  <c r="AP358" i="1"/>
  <c r="AQ358" i="1"/>
  <c r="AR358" i="1"/>
  <c r="AN359" i="1"/>
  <c r="AO359" i="1"/>
  <c r="AP359" i="1"/>
  <c r="AQ359" i="1"/>
  <c r="AR359" i="1"/>
  <c r="AN360" i="1"/>
  <c r="AO360" i="1"/>
  <c r="AP360" i="1"/>
  <c r="AQ360" i="1"/>
  <c r="AR360" i="1"/>
  <c r="AN361" i="1"/>
  <c r="AO361" i="1"/>
  <c r="AP361" i="1"/>
  <c r="AQ361" i="1"/>
  <c r="AR361" i="1"/>
  <c r="AN362" i="1"/>
  <c r="AO362" i="1"/>
  <c r="AP362" i="1"/>
  <c r="AQ362" i="1"/>
  <c r="AR362" i="1"/>
  <c r="AN363" i="1"/>
  <c r="AO363" i="1"/>
  <c r="AP363" i="1"/>
  <c r="AQ363" i="1"/>
  <c r="AR363" i="1"/>
  <c r="AN364" i="1"/>
  <c r="AO364" i="1"/>
  <c r="AP364" i="1"/>
  <c r="AQ364" i="1"/>
  <c r="AR364" i="1"/>
  <c r="AN365" i="1"/>
  <c r="AO365" i="1"/>
  <c r="AP365" i="1"/>
  <c r="AQ365" i="1"/>
  <c r="AR365" i="1"/>
  <c r="AN366" i="1"/>
  <c r="AO366" i="1"/>
  <c r="AP366" i="1"/>
  <c r="AQ366" i="1"/>
  <c r="AR366" i="1"/>
  <c r="AN367" i="1"/>
  <c r="AO367" i="1"/>
  <c r="AP367" i="1"/>
  <c r="AQ367" i="1"/>
  <c r="AR367" i="1"/>
  <c r="AN368" i="1"/>
  <c r="AO368" i="1"/>
  <c r="AP368" i="1"/>
  <c r="AQ368" i="1"/>
  <c r="AR368" i="1"/>
  <c r="AN369" i="1"/>
  <c r="AO369" i="1"/>
  <c r="AP369" i="1"/>
  <c r="AQ369" i="1"/>
  <c r="AR369" i="1"/>
  <c r="AN370" i="1"/>
  <c r="AO370" i="1"/>
  <c r="AP370" i="1"/>
  <c r="AQ370" i="1"/>
  <c r="AR370" i="1"/>
  <c r="AN371" i="1"/>
  <c r="AO371" i="1"/>
  <c r="AP371" i="1"/>
  <c r="AQ371" i="1"/>
  <c r="AR371" i="1"/>
  <c r="AN372" i="1"/>
  <c r="AO372" i="1"/>
  <c r="AP372" i="1"/>
  <c r="AQ372" i="1"/>
  <c r="AR372" i="1"/>
  <c r="AN373" i="1"/>
  <c r="AO373" i="1"/>
  <c r="AP373" i="1"/>
  <c r="AQ373" i="1"/>
  <c r="AR373" i="1"/>
  <c r="AN374" i="1"/>
  <c r="AO374" i="1"/>
  <c r="AP374" i="1"/>
  <c r="AQ374" i="1"/>
  <c r="AR374" i="1"/>
  <c r="AN375" i="1"/>
  <c r="AO375" i="1"/>
  <c r="AP375" i="1"/>
  <c r="AQ375" i="1"/>
  <c r="AR375" i="1"/>
  <c r="AN376" i="1"/>
  <c r="AO376" i="1"/>
  <c r="AP376" i="1"/>
  <c r="AQ376" i="1"/>
  <c r="AR376" i="1"/>
  <c r="AN377" i="1"/>
  <c r="AO377" i="1"/>
  <c r="AP377" i="1"/>
  <c r="AQ377" i="1"/>
  <c r="AR377" i="1"/>
  <c r="AN378" i="1"/>
  <c r="AO378" i="1"/>
  <c r="AP378" i="1"/>
  <c r="AQ378" i="1"/>
  <c r="AR378" i="1"/>
  <c r="AN379" i="1"/>
  <c r="AO379" i="1"/>
  <c r="AP379" i="1"/>
  <c r="AQ379" i="1"/>
  <c r="AR379" i="1"/>
  <c r="AN380" i="1"/>
  <c r="AO380" i="1"/>
  <c r="AP380" i="1"/>
  <c r="AQ380" i="1"/>
  <c r="AR380" i="1"/>
  <c r="AN381" i="1"/>
  <c r="AO381" i="1"/>
  <c r="AP381" i="1"/>
  <c r="AQ381" i="1"/>
  <c r="AR381" i="1"/>
  <c r="AN382" i="1"/>
  <c r="AO382" i="1"/>
  <c r="AP382" i="1"/>
  <c r="AQ382" i="1"/>
  <c r="AR382" i="1"/>
  <c r="AN383" i="1"/>
  <c r="AO383" i="1"/>
  <c r="AP383" i="1"/>
  <c r="AQ383" i="1"/>
  <c r="AR383" i="1"/>
  <c r="AN384" i="1"/>
  <c r="AO384" i="1"/>
  <c r="AP384" i="1"/>
  <c r="AQ384" i="1"/>
  <c r="AR384" i="1"/>
  <c r="AN385" i="1"/>
  <c r="AO385" i="1"/>
  <c r="AP385" i="1"/>
  <c r="AQ385" i="1"/>
  <c r="AR385" i="1"/>
  <c r="AN386" i="1"/>
  <c r="AO386" i="1"/>
  <c r="AP386" i="1"/>
  <c r="AQ386" i="1"/>
  <c r="AR386" i="1"/>
  <c r="AN387" i="1"/>
  <c r="AO387" i="1"/>
  <c r="AP387" i="1"/>
  <c r="AQ387" i="1"/>
  <c r="AR387" i="1"/>
  <c r="AN388" i="1"/>
  <c r="AO388" i="1"/>
  <c r="AP388" i="1"/>
  <c r="AQ388" i="1"/>
  <c r="AR388" i="1"/>
  <c r="AN389" i="1"/>
  <c r="AO389" i="1"/>
  <c r="AP389" i="1"/>
  <c r="AQ389" i="1"/>
  <c r="AR389" i="1"/>
  <c r="AN390" i="1"/>
  <c r="AO390" i="1"/>
  <c r="AP390" i="1"/>
  <c r="AQ390" i="1"/>
  <c r="AR390" i="1"/>
  <c r="AN391" i="1"/>
  <c r="AO391" i="1"/>
  <c r="AP391" i="1"/>
  <c r="AQ391" i="1"/>
  <c r="AR391" i="1"/>
  <c r="AN392" i="1"/>
  <c r="AO392" i="1"/>
  <c r="AP392" i="1"/>
  <c r="AQ392" i="1"/>
  <c r="AR392" i="1"/>
  <c r="AN393" i="1"/>
  <c r="AO393" i="1"/>
  <c r="AP393" i="1"/>
  <c r="AQ393" i="1"/>
  <c r="AR393" i="1"/>
  <c r="AN394" i="1"/>
  <c r="AO394" i="1"/>
  <c r="AP394" i="1"/>
  <c r="AQ394" i="1"/>
  <c r="AR394" i="1"/>
  <c r="AN395" i="1"/>
  <c r="AO395" i="1"/>
  <c r="AP395" i="1"/>
  <c r="AQ395" i="1"/>
  <c r="AR395" i="1"/>
  <c r="AN396" i="1"/>
  <c r="AO396" i="1"/>
  <c r="AP396" i="1"/>
  <c r="AQ396" i="1"/>
  <c r="AR396" i="1"/>
  <c r="AN397" i="1"/>
  <c r="AO397" i="1"/>
  <c r="AP397" i="1"/>
  <c r="AQ397" i="1"/>
  <c r="AR397" i="1"/>
  <c r="AN398" i="1"/>
  <c r="AO398" i="1"/>
  <c r="AP398" i="1"/>
  <c r="AQ398" i="1"/>
  <c r="AR398" i="1"/>
  <c r="AN399" i="1"/>
  <c r="AO399" i="1"/>
  <c r="AP399" i="1"/>
  <c r="AQ399" i="1"/>
  <c r="AR399" i="1"/>
  <c r="AN400" i="1"/>
  <c r="AO400" i="1"/>
  <c r="AP400" i="1"/>
  <c r="AQ400" i="1"/>
  <c r="AR400" i="1"/>
  <c r="AN401" i="1"/>
  <c r="AO401" i="1"/>
  <c r="AP401" i="1"/>
  <c r="AQ401" i="1"/>
  <c r="AR401" i="1"/>
  <c r="AN402" i="1"/>
  <c r="AO402" i="1"/>
  <c r="AP402" i="1"/>
  <c r="AQ402" i="1"/>
  <c r="AR402" i="1"/>
  <c r="AN403" i="1"/>
  <c r="AO403" i="1"/>
  <c r="AP403" i="1"/>
  <c r="AQ403" i="1"/>
  <c r="AR403" i="1"/>
  <c r="AN404" i="1"/>
  <c r="AO404" i="1"/>
  <c r="AP404" i="1"/>
  <c r="AQ404" i="1"/>
  <c r="AR404" i="1"/>
  <c r="AN405" i="1"/>
  <c r="AO405" i="1"/>
  <c r="AP405" i="1"/>
  <c r="AQ405" i="1"/>
  <c r="AR405" i="1"/>
  <c r="AN406" i="1"/>
  <c r="AO406" i="1"/>
  <c r="AP406" i="1"/>
  <c r="AQ406" i="1"/>
  <c r="AR406" i="1"/>
  <c r="AN407" i="1"/>
  <c r="AO407" i="1"/>
  <c r="AP407" i="1"/>
  <c r="AQ407" i="1"/>
  <c r="AR407" i="1"/>
  <c r="AN408" i="1"/>
  <c r="AO408" i="1"/>
  <c r="AP408" i="1"/>
  <c r="AQ408" i="1"/>
  <c r="AR408" i="1"/>
  <c r="AN409" i="1"/>
  <c r="AO409" i="1"/>
  <c r="AP409" i="1"/>
  <c r="AQ409" i="1"/>
  <c r="AR409" i="1"/>
  <c r="AN410" i="1"/>
  <c r="AO410" i="1"/>
  <c r="AP410" i="1"/>
  <c r="AQ410" i="1"/>
  <c r="AR410" i="1"/>
  <c r="AN411" i="1"/>
  <c r="AO411" i="1"/>
  <c r="AP411" i="1"/>
  <c r="AQ411" i="1"/>
  <c r="AR411" i="1"/>
  <c r="AN412" i="1"/>
  <c r="AO412" i="1"/>
  <c r="AP412" i="1"/>
  <c r="AQ412" i="1"/>
  <c r="AR412" i="1"/>
  <c r="AN413" i="1"/>
  <c r="AO413" i="1"/>
  <c r="AP413" i="1"/>
  <c r="AQ413" i="1"/>
  <c r="AR413" i="1"/>
  <c r="AN414" i="1"/>
  <c r="AO414" i="1"/>
  <c r="AP414" i="1"/>
  <c r="AQ414" i="1"/>
  <c r="AR414" i="1"/>
  <c r="AN415" i="1"/>
  <c r="AO415" i="1"/>
  <c r="AP415" i="1"/>
  <c r="AQ415" i="1"/>
  <c r="AR415" i="1"/>
  <c r="AN416" i="1"/>
  <c r="AO416" i="1"/>
  <c r="AP416" i="1"/>
  <c r="AQ416" i="1"/>
  <c r="AR416" i="1"/>
  <c r="AN417" i="1"/>
  <c r="AO417" i="1"/>
  <c r="AP417" i="1"/>
  <c r="AQ417" i="1"/>
  <c r="AR417" i="1"/>
  <c r="AN418" i="1"/>
  <c r="AO418" i="1"/>
  <c r="AP418" i="1"/>
  <c r="AQ418" i="1"/>
  <c r="AR418" i="1"/>
  <c r="AN419" i="1"/>
  <c r="AO419" i="1"/>
  <c r="AP419" i="1"/>
  <c r="AQ419" i="1"/>
  <c r="AR419" i="1"/>
  <c r="AN420" i="1"/>
  <c r="AO420" i="1"/>
  <c r="AP420" i="1"/>
  <c r="AQ420" i="1"/>
  <c r="AR420" i="1"/>
  <c r="AN421" i="1"/>
  <c r="AO421" i="1"/>
  <c r="AP421" i="1"/>
  <c r="AQ421" i="1"/>
  <c r="AR421" i="1"/>
  <c r="AN422" i="1"/>
  <c r="AO422" i="1"/>
  <c r="AP422" i="1"/>
  <c r="AQ422" i="1"/>
  <c r="AR422" i="1"/>
  <c r="AN423" i="1"/>
  <c r="AO423" i="1"/>
  <c r="AP423" i="1"/>
  <c r="AQ423" i="1"/>
  <c r="AR423" i="1"/>
  <c r="AN424" i="1"/>
  <c r="AO424" i="1"/>
  <c r="AP424" i="1"/>
  <c r="AQ424" i="1"/>
  <c r="AR424" i="1"/>
  <c r="AN425" i="1"/>
  <c r="AO425" i="1"/>
  <c r="AP425" i="1"/>
  <c r="AQ425" i="1"/>
  <c r="AR425" i="1"/>
  <c r="AN426" i="1"/>
  <c r="AO426" i="1"/>
  <c r="AP426" i="1"/>
  <c r="AQ426" i="1"/>
  <c r="AR426" i="1"/>
  <c r="AN427" i="1"/>
  <c r="AO427" i="1"/>
  <c r="AP427" i="1"/>
  <c r="AQ427" i="1"/>
  <c r="AR427" i="1"/>
  <c r="AN428" i="1"/>
  <c r="AO428" i="1"/>
  <c r="AP428" i="1"/>
  <c r="AQ428" i="1"/>
  <c r="AR428" i="1"/>
  <c r="AN429" i="1"/>
  <c r="AO429" i="1"/>
  <c r="AP429" i="1"/>
  <c r="AQ429" i="1"/>
  <c r="AR429" i="1"/>
  <c r="AN430" i="1"/>
  <c r="AO430" i="1"/>
  <c r="AP430" i="1"/>
  <c r="AQ430" i="1"/>
  <c r="AR430" i="1"/>
  <c r="AN431" i="1"/>
  <c r="AO431" i="1"/>
  <c r="AP431" i="1"/>
  <c r="AQ431" i="1"/>
  <c r="AR431" i="1"/>
  <c r="AN432" i="1"/>
  <c r="AO432" i="1"/>
  <c r="AP432" i="1"/>
  <c r="AQ432" i="1"/>
  <c r="AR432" i="1"/>
  <c r="AN433" i="1"/>
  <c r="AO433" i="1"/>
  <c r="AP433" i="1"/>
  <c r="AQ433" i="1"/>
  <c r="AR433" i="1"/>
  <c r="AN434" i="1"/>
  <c r="AO434" i="1"/>
  <c r="AP434" i="1"/>
  <c r="AQ434" i="1"/>
  <c r="AR434" i="1"/>
  <c r="AN435" i="1"/>
  <c r="AO435" i="1"/>
  <c r="AP435" i="1"/>
  <c r="AQ435" i="1"/>
  <c r="AR435" i="1"/>
  <c r="AN436" i="1"/>
  <c r="AO436" i="1"/>
  <c r="AP436" i="1"/>
  <c r="AQ436" i="1"/>
  <c r="AR436" i="1"/>
  <c r="AN437" i="1"/>
  <c r="AO437" i="1"/>
  <c r="AP437" i="1"/>
  <c r="AQ437" i="1"/>
  <c r="AR437" i="1"/>
  <c r="AN438" i="1"/>
  <c r="AO438" i="1"/>
  <c r="AP438" i="1"/>
  <c r="AQ438" i="1"/>
  <c r="AR438" i="1"/>
  <c r="AN439" i="1"/>
  <c r="AO439" i="1"/>
  <c r="AP439" i="1"/>
  <c r="AQ439" i="1"/>
  <c r="AR439" i="1"/>
  <c r="AN440" i="1"/>
  <c r="AO440" i="1"/>
  <c r="AP440" i="1"/>
  <c r="AQ440" i="1"/>
  <c r="AR440" i="1"/>
  <c r="AN441" i="1"/>
  <c r="AO441" i="1"/>
  <c r="AP441" i="1"/>
  <c r="AQ441" i="1"/>
  <c r="AR441" i="1"/>
  <c r="AN442" i="1"/>
  <c r="AO442" i="1"/>
  <c r="AP442" i="1"/>
  <c r="AQ442" i="1"/>
  <c r="AR442" i="1"/>
  <c r="AN443" i="1"/>
  <c r="AO443" i="1"/>
  <c r="AP443" i="1"/>
  <c r="AQ443" i="1"/>
  <c r="AR443" i="1"/>
  <c r="AN444" i="1"/>
  <c r="AO444" i="1"/>
  <c r="AP444" i="1"/>
  <c r="AQ444" i="1"/>
  <c r="AR444" i="1"/>
  <c r="AN445" i="1"/>
  <c r="AO445" i="1"/>
  <c r="AP445" i="1"/>
  <c r="AQ445" i="1"/>
  <c r="AR445" i="1"/>
  <c r="AN446" i="1"/>
  <c r="AO446" i="1"/>
  <c r="AP446" i="1"/>
  <c r="AQ446" i="1"/>
  <c r="AR446" i="1"/>
  <c r="AN447" i="1"/>
  <c r="AO447" i="1"/>
  <c r="AP447" i="1"/>
  <c r="AQ447" i="1"/>
  <c r="AR447" i="1"/>
  <c r="AN448" i="1"/>
  <c r="AO448" i="1"/>
  <c r="AP448" i="1"/>
  <c r="AQ448" i="1"/>
  <c r="AR448" i="1"/>
  <c r="AN449" i="1"/>
  <c r="AO449" i="1"/>
  <c r="AP449" i="1"/>
  <c r="AQ449" i="1"/>
  <c r="AR449" i="1"/>
  <c r="AN450" i="1"/>
  <c r="AO450" i="1"/>
  <c r="AP450" i="1"/>
  <c r="AQ450" i="1"/>
  <c r="AR450" i="1"/>
  <c r="AN451" i="1"/>
  <c r="AO451" i="1"/>
  <c r="AP451" i="1"/>
  <c r="AQ451" i="1"/>
  <c r="AR451" i="1"/>
  <c r="AN452" i="1"/>
  <c r="AO452" i="1"/>
  <c r="AP452" i="1"/>
  <c r="AQ452" i="1"/>
  <c r="AR452" i="1"/>
  <c r="AN453" i="1"/>
  <c r="AO453" i="1"/>
  <c r="AP453" i="1"/>
  <c r="AQ453" i="1"/>
  <c r="AR453" i="1"/>
  <c r="AN454" i="1"/>
  <c r="AO454" i="1"/>
  <c r="AP454" i="1"/>
  <c r="AQ454" i="1"/>
  <c r="AR454" i="1"/>
  <c r="AN455" i="1"/>
  <c r="AO455" i="1"/>
  <c r="AP455" i="1"/>
  <c r="AQ455" i="1"/>
  <c r="AR455" i="1"/>
  <c r="AN456" i="1"/>
  <c r="AO456" i="1"/>
  <c r="AP456" i="1"/>
  <c r="AQ456" i="1"/>
  <c r="AR456" i="1"/>
  <c r="AN457" i="1"/>
  <c r="AO457" i="1"/>
  <c r="AP457" i="1"/>
  <c r="AQ457" i="1"/>
  <c r="AR457" i="1"/>
  <c r="AN458" i="1"/>
  <c r="AO458" i="1"/>
  <c r="AP458" i="1"/>
  <c r="AQ458" i="1"/>
  <c r="AR458" i="1"/>
  <c r="AN459" i="1"/>
  <c r="AO459" i="1"/>
  <c r="AP459" i="1"/>
  <c r="AQ459" i="1"/>
  <c r="AR459" i="1"/>
  <c r="AN460" i="1"/>
  <c r="AO460" i="1"/>
  <c r="AP460" i="1"/>
  <c r="AQ460" i="1"/>
  <c r="AR460" i="1"/>
  <c r="AN461" i="1"/>
  <c r="AO461" i="1"/>
  <c r="AP461" i="1"/>
  <c r="AQ461" i="1"/>
  <c r="AR461" i="1"/>
  <c r="AN462" i="1"/>
  <c r="AO462" i="1"/>
  <c r="AP462" i="1"/>
  <c r="AQ462" i="1"/>
  <c r="AR462" i="1"/>
  <c r="AN463" i="1"/>
  <c r="AO463" i="1"/>
  <c r="AP463" i="1"/>
  <c r="AQ463" i="1"/>
  <c r="AR463" i="1"/>
  <c r="AN464" i="1"/>
  <c r="AO464" i="1"/>
  <c r="AP464" i="1"/>
  <c r="AQ464" i="1"/>
  <c r="AR464" i="1"/>
  <c r="AN465" i="1"/>
  <c r="AO465" i="1"/>
  <c r="AP465" i="1"/>
  <c r="AQ465" i="1"/>
  <c r="AR465" i="1"/>
  <c r="AN466" i="1"/>
  <c r="AO466" i="1"/>
  <c r="AP466" i="1"/>
  <c r="AQ466" i="1"/>
  <c r="AR466" i="1"/>
  <c r="AN467" i="1"/>
  <c r="AO467" i="1"/>
  <c r="AP467" i="1"/>
  <c r="AQ467" i="1"/>
  <c r="AR467" i="1"/>
  <c r="AN468" i="1"/>
  <c r="AO468" i="1"/>
  <c r="AP468" i="1"/>
  <c r="AQ468" i="1"/>
  <c r="AR468" i="1"/>
  <c r="AN469" i="1"/>
  <c r="AO469" i="1"/>
  <c r="AP469" i="1"/>
  <c r="AQ469" i="1"/>
  <c r="AR469" i="1"/>
  <c r="AN470" i="1"/>
  <c r="AO470" i="1"/>
  <c r="AP470" i="1"/>
  <c r="AQ470" i="1"/>
  <c r="AR470" i="1"/>
  <c r="AN471" i="1"/>
  <c r="AO471" i="1"/>
  <c r="AP471" i="1"/>
  <c r="AQ471" i="1"/>
  <c r="AR471" i="1"/>
  <c r="AN472" i="1"/>
  <c r="AO472" i="1"/>
  <c r="AP472" i="1"/>
  <c r="AQ472" i="1"/>
  <c r="AR472" i="1"/>
  <c r="AN473" i="1"/>
  <c r="AO473" i="1"/>
  <c r="AP473" i="1"/>
  <c r="AQ473" i="1"/>
  <c r="AR473" i="1"/>
  <c r="AN474" i="1"/>
  <c r="AO474" i="1"/>
  <c r="AP474" i="1"/>
  <c r="AQ474" i="1"/>
  <c r="AR474" i="1"/>
  <c r="AN475" i="1"/>
  <c r="AO475" i="1"/>
  <c r="AP475" i="1"/>
  <c r="AQ475" i="1"/>
  <c r="AR475" i="1"/>
  <c r="AN476" i="1"/>
  <c r="AO476" i="1"/>
  <c r="AP476" i="1"/>
  <c r="AQ476" i="1"/>
  <c r="AR476" i="1"/>
  <c r="AN477" i="1"/>
  <c r="AO477" i="1"/>
  <c r="AP477" i="1"/>
  <c r="AQ477" i="1"/>
  <c r="AR477" i="1"/>
  <c r="AN478" i="1"/>
  <c r="AO478" i="1"/>
  <c r="AP478" i="1"/>
  <c r="AQ478" i="1"/>
  <c r="AR478" i="1"/>
  <c r="AN479" i="1"/>
  <c r="AO479" i="1"/>
  <c r="AP479" i="1"/>
  <c r="AQ479" i="1"/>
  <c r="AR479" i="1"/>
  <c r="AN480" i="1"/>
  <c r="AO480" i="1"/>
  <c r="AP480" i="1"/>
  <c r="AQ480" i="1"/>
  <c r="AR480" i="1"/>
  <c r="AN481" i="1"/>
  <c r="AO481" i="1"/>
  <c r="AP481" i="1"/>
  <c r="AQ481" i="1"/>
  <c r="AR481" i="1"/>
  <c r="AN482" i="1"/>
  <c r="AO482" i="1"/>
  <c r="AP482" i="1"/>
  <c r="AQ482" i="1"/>
  <c r="AR482" i="1"/>
  <c r="AN483" i="1"/>
  <c r="AO483" i="1"/>
  <c r="AP483" i="1"/>
  <c r="AQ483" i="1"/>
  <c r="AR483" i="1"/>
  <c r="AN484" i="1"/>
  <c r="AO484" i="1"/>
  <c r="AP484" i="1"/>
  <c r="AQ484" i="1"/>
  <c r="AR484" i="1"/>
  <c r="AN485" i="1"/>
  <c r="AO485" i="1"/>
  <c r="AP485" i="1"/>
  <c r="AQ485" i="1"/>
  <c r="AR485" i="1"/>
  <c r="AN486" i="1"/>
  <c r="AO486" i="1"/>
  <c r="AP486" i="1"/>
  <c r="AQ486" i="1"/>
  <c r="AR486" i="1"/>
  <c r="AN487" i="1"/>
  <c r="AO487" i="1"/>
  <c r="AP487" i="1"/>
  <c r="AQ487" i="1"/>
  <c r="AR487" i="1"/>
  <c r="AN488" i="1"/>
  <c r="AO488" i="1"/>
  <c r="AP488" i="1"/>
  <c r="AQ488" i="1"/>
  <c r="AR488" i="1"/>
  <c r="AN489" i="1"/>
  <c r="AO489" i="1"/>
  <c r="AP489" i="1"/>
  <c r="AQ489" i="1"/>
  <c r="AR489" i="1"/>
  <c r="AN490" i="1"/>
  <c r="AO490" i="1"/>
  <c r="AP490" i="1"/>
  <c r="AQ490" i="1"/>
  <c r="AR490" i="1"/>
  <c r="AN491" i="1"/>
  <c r="AO491" i="1"/>
  <c r="AP491" i="1"/>
  <c r="AQ491" i="1"/>
  <c r="AR491" i="1"/>
  <c r="AN492" i="1"/>
  <c r="AO492" i="1"/>
  <c r="AP492" i="1"/>
  <c r="AQ492" i="1"/>
  <c r="AR492" i="1"/>
  <c r="AN493" i="1"/>
  <c r="AO493" i="1"/>
  <c r="AP493" i="1"/>
  <c r="AQ493" i="1"/>
  <c r="AR493" i="1"/>
  <c r="AN494" i="1"/>
  <c r="AO494" i="1"/>
  <c r="AP494" i="1"/>
  <c r="AQ494" i="1"/>
  <c r="AR494" i="1"/>
  <c r="AN495" i="1"/>
  <c r="AO495" i="1"/>
  <c r="AP495" i="1"/>
  <c r="AQ495" i="1"/>
  <c r="AR495" i="1"/>
  <c r="AN496" i="1"/>
  <c r="AO496" i="1"/>
  <c r="AP496" i="1"/>
  <c r="AQ496" i="1"/>
  <c r="AR496" i="1"/>
  <c r="AN497" i="1"/>
  <c r="AO497" i="1"/>
  <c r="AP497" i="1"/>
  <c r="AQ497" i="1"/>
  <c r="AR497" i="1"/>
  <c r="AN498" i="1"/>
  <c r="AO498" i="1"/>
  <c r="AP498" i="1"/>
  <c r="AQ498" i="1"/>
  <c r="AR498" i="1"/>
  <c r="AN499" i="1"/>
  <c r="AO499" i="1"/>
  <c r="AP499" i="1"/>
  <c r="AQ499" i="1"/>
  <c r="AR499" i="1"/>
  <c r="AN500" i="1"/>
  <c r="AO500" i="1"/>
  <c r="AP500" i="1"/>
  <c r="AQ500" i="1"/>
  <c r="AR500" i="1"/>
  <c r="AN501" i="1"/>
  <c r="AO501" i="1"/>
  <c r="AP501" i="1"/>
  <c r="AQ501" i="1"/>
  <c r="AR501" i="1"/>
  <c r="AN502" i="1"/>
  <c r="AO502" i="1"/>
  <c r="AP502" i="1"/>
  <c r="AQ502" i="1"/>
  <c r="AR502" i="1"/>
  <c r="AN503" i="1"/>
  <c r="AO503" i="1"/>
  <c r="AP503" i="1"/>
  <c r="AQ503" i="1"/>
  <c r="AR503" i="1"/>
  <c r="AN504" i="1"/>
  <c r="AO504" i="1"/>
  <c r="AP504" i="1"/>
  <c r="AQ504" i="1"/>
  <c r="AR504" i="1"/>
  <c r="AN505" i="1"/>
  <c r="AO505" i="1"/>
  <c r="AP505" i="1"/>
  <c r="AQ505" i="1"/>
  <c r="AR505" i="1"/>
  <c r="AN506" i="1"/>
  <c r="AO506" i="1"/>
  <c r="AP506" i="1"/>
  <c r="AQ506" i="1"/>
  <c r="AR506" i="1"/>
  <c r="AN507" i="1"/>
  <c r="AO507" i="1"/>
  <c r="AP507" i="1"/>
  <c r="AQ507" i="1"/>
  <c r="AR507" i="1"/>
  <c r="AN508" i="1"/>
  <c r="AO508" i="1"/>
  <c r="AP508" i="1"/>
  <c r="AQ508" i="1"/>
  <c r="AR508" i="1"/>
  <c r="AN509" i="1"/>
  <c r="AO509" i="1"/>
  <c r="AP509" i="1"/>
  <c r="AQ509" i="1"/>
  <c r="AR509" i="1"/>
  <c r="AN510" i="1"/>
  <c r="AO510" i="1"/>
  <c r="AP510" i="1"/>
  <c r="AQ510" i="1"/>
  <c r="AR510" i="1"/>
  <c r="AN511" i="1"/>
  <c r="AO511" i="1"/>
  <c r="AP511" i="1"/>
  <c r="AQ511" i="1"/>
  <c r="AR511" i="1"/>
  <c r="AN512" i="1"/>
  <c r="AO512" i="1"/>
  <c r="AP512" i="1"/>
  <c r="AQ512" i="1"/>
  <c r="AR512" i="1"/>
  <c r="AN513" i="1"/>
  <c r="AO513" i="1"/>
  <c r="AP513" i="1"/>
  <c r="AQ513" i="1"/>
  <c r="AR513" i="1"/>
  <c r="AN514" i="1"/>
  <c r="AO514" i="1"/>
  <c r="AP514" i="1"/>
  <c r="AQ514" i="1"/>
  <c r="AR514" i="1"/>
  <c r="AN515" i="1"/>
  <c r="AO515" i="1"/>
  <c r="AP515" i="1"/>
  <c r="AQ515" i="1"/>
  <c r="AR515" i="1"/>
  <c r="AN516" i="1"/>
  <c r="AO516" i="1"/>
  <c r="AP516" i="1"/>
  <c r="AQ516" i="1"/>
  <c r="AR516" i="1"/>
  <c r="AN517" i="1"/>
  <c r="AO517" i="1"/>
  <c r="AP517" i="1"/>
  <c r="AQ517" i="1"/>
  <c r="AR517" i="1"/>
  <c r="AN518" i="1"/>
  <c r="AO518" i="1"/>
  <c r="AP518" i="1"/>
  <c r="AQ518" i="1"/>
  <c r="AR518" i="1"/>
  <c r="AN519" i="1"/>
  <c r="AO519" i="1"/>
  <c r="AP519" i="1"/>
  <c r="AQ519" i="1"/>
  <c r="AR519" i="1"/>
  <c r="AN520" i="1"/>
  <c r="AO520" i="1"/>
  <c r="AP520" i="1"/>
  <c r="AQ520" i="1"/>
  <c r="AR520" i="1"/>
  <c r="AN521" i="1"/>
  <c r="AO521" i="1"/>
  <c r="AP521" i="1"/>
  <c r="AQ521" i="1"/>
  <c r="AR521" i="1"/>
  <c r="AN522" i="1"/>
  <c r="AO522" i="1"/>
  <c r="AP522" i="1"/>
  <c r="AQ522" i="1"/>
  <c r="AR522" i="1"/>
  <c r="AN523" i="1"/>
  <c r="AO523" i="1"/>
  <c r="AP523" i="1"/>
  <c r="AQ523" i="1"/>
  <c r="AR523" i="1"/>
  <c r="AN524" i="1"/>
  <c r="AO524" i="1"/>
  <c r="AP524" i="1"/>
  <c r="AQ524" i="1"/>
  <c r="AR524" i="1"/>
  <c r="AN525" i="1"/>
  <c r="AO525" i="1"/>
  <c r="AP525" i="1"/>
  <c r="AQ525" i="1"/>
  <c r="AR525" i="1"/>
  <c r="AN526" i="1"/>
  <c r="AO526" i="1"/>
  <c r="AP526" i="1"/>
  <c r="AQ526" i="1"/>
  <c r="AR526" i="1"/>
  <c r="AN527" i="1"/>
  <c r="AO527" i="1"/>
  <c r="AP527" i="1"/>
  <c r="AQ527" i="1"/>
  <c r="AR527" i="1"/>
  <c r="AN528" i="1"/>
  <c r="AO528" i="1"/>
  <c r="AP528" i="1"/>
  <c r="AQ528" i="1"/>
  <c r="AR528" i="1"/>
  <c r="AN529" i="1"/>
  <c r="AO529" i="1"/>
  <c r="AP529" i="1"/>
  <c r="AQ529" i="1"/>
  <c r="AR529" i="1"/>
  <c r="AN530" i="1"/>
  <c r="AO530" i="1"/>
  <c r="AP530" i="1"/>
  <c r="AQ530" i="1"/>
  <c r="AR530" i="1"/>
  <c r="AN531" i="1"/>
  <c r="AO531" i="1"/>
  <c r="AP531" i="1"/>
  <c r="AQ531" i="1"/>
  <c r="AR531" i="1"/>
  <c r="AN532" i="1"/>
  <c r="AO532" i="1"/>
  <c r="AP532" i="1"/>
  <c r="AQ532" i="1"/>
  <c r="AR532" i="1"/>
  <c r="AN533" i="1"/>
  <c r="AO533" i="1"/>
  <c r="AP533" i="1"/>
  <c r="AQ533" i="1"/>
  <c r="AR533" i="1"/>
  <c r="AN534" i="1"/>
  <c r="AO534" i="1"/>
  <c r="AP534" i="1"/>
  <c r="AQ534" i="1"/>
  <c r="AR534" i="1"/>
  <c r="AN535" i="1"/>
  <c r="AO535" i="1"/>
  <c r="AP535" i="1"/>
  <c r="AQ535" i="1"/>
  <c r="AR535" i="1"/>
  <c r="AN536" i="1"/>
  <c r="AO536" i="1"/>
  <c r="AP536" i="1"/>
  <c r="AQ536" i="1"/>
  <c r="AR536" i="1"/>
  <c r="AN537" i="1"/>
  <c r="AO537" i="1"/>
  <c r="AP537" i="1"/>
  <c r="AQ537" i="1"/>
  <c r="AR537" i="1"/>
  <c r="AN538" i="1"/>
  <c r="AO538" i="1"/>
  <c r="AP538" i="1"/>
  <c r="AQ538" i="1"/>
  <c r="AR538" i="1"/>
  <c r="AN539" i="1"/>
  <c r="AO539" i="1"/>
  <c r="AP539" i="1"/>
  <c r="AQ539" i="1"/>
  <c r="AR539" i="1"/>
  <c r="AN540" i="1"/>
  <c r="AO540" i="1"/>
  <c r="AP540" i="1"/>
  <c r="AQ540" i="1"/>
  <c r="AR540" i="1"/>
  <c r="AN541" i="1"/>
  <c r="AO541" i="1"/>
  <c r="AP541" i="1"/>
  <c r="AQ541" i="1"/>
  <c r="AR541" i="1"/>
  <c r="AN542" i="1"/>
  <c r="AO542" i="1"/>
  <c r="AP542" i="1"/>
  <c r="AQ542" i="1"/>
  <c r="AR542" i="1"/>
  <c r="AN543" i="1"/>
  <c r="AO543" i="1"/>
  <c r="AP543" i="1"/>
  <c r="AQ543" i="1"/>
  <c r="AR543" i="1"/>
  <c r="AN544" i="1"/>
  <c r="AO544" i="1"/>
  <c r="AP544" i="1"/>
  <c r="AQ544" i="1"/>
  <c r="AR544" i="1"/>
  <c r="AN545" i="1"/>
  <c r="AO545" i="1"/>
  <c r="AP545" i="1"/>
  <c r="AQ545" i="1"/>
  <c r="AR545" i="1"/>
  <c r="AN546" i="1"/>
  <c r="AO546" i="1"/>
  <c r="AP546" i="1"/>
  <c r="AQ546" i="1"/>
  <c r="AR546" i="1"/>
  <c r="AN547" i="1"/>
  <c r="AO547" i="1"/>
  <c r="AP547" i="1"/>
  <c r="AQ547" i="1"/>
  <c r="AR547" i="1"/>
  <c r="AN548" i="1"/>
  <c r="AO548" i="1"/>
  <c r="AP548" i="1"/>
  <c r="AQ548" i="1"/>
  <c r="AR548" i="1"/>
  <c r="AN549" i="1"/>
  <c r="AO549" i="1"/>
  <c r="AP549" i="1"/>
  <c r="AQ549" i="1"/>
  <c r="AR549" i="1"/>
  <c r="AN550" i="1"/>
  <c r="AO550" i="1"/>
  <c r="AP550" i="1"/>
  <c r="AQ550" i="1"/>
  <c r="AR550" i="1"/>
  <c r="AN551" i="1"/>
  <c r="AO551" i="1"/>
  <c r="AP551" i="1"/>
  <c r="AQ551" i="1"/>
  <c r="AR551" i="1"/>
  <c r="AN552" i="1"/>
  <c r="AO552" i="1"/>
  <c r="AP552" i="1"/>
  <c r="AQ552" i="1"/>
  <c r="AR552" i="1"/>
  <c r="AN553" i="1"/>
  <c r="AO553" i="1"/>
  <c r="AP553" i="1"/>
  <c r="AQ553" i="1"/>
  <c r="AR553" i="1"/>
  <c r="AN554" i="1"/>
  <c r="AO554" i="1"/>
  <c r="AP554" i="1"/>
  <c r="AQ554" i="1"/>
  <c r="AR554" i="1"/>
  <c r="AN555" i="1"/>
  <c r="AO555" i="1"/>
  <c r="AP555" i="1"/>
  <c r="AQ555" i="1"/>
  <c r="AR555" i="1"/>
  <c r="AN556" i="1"/>
  <c r="AO556" i="1"/>
  <c r="AP556" i="1"/>
  <c r="AQ556" i="1"/>
  <c r="AR556" i="1"/>
  <c r="AN557" i="1"/>
  <c r="AO557" i="1"/>
  <c r="AP557" i="1"/>
  <c r="AQ557" i="1"/>
  <c r="AR557" i="1"/>
  <c r="AN558" i="1"/>
  <c r="AO558" i="1"/>
  <c r="AP558" i="1"/>
  <c r="AQ558" i="1"/>
  <c r="AR558" i="1"/>
  <c r="AN559" i="1"/>
  <c r="AO559" i="1"/>
  <c r="AP559" i="1"/>
  <c r="AQ559" i="1"/>
  <c r="AR559" i="1"/>
  <c r="AN560" i="1"/>
  <c r="AO560" i="1"/>
  <c r="AP560" i="1"/>
  <c r="AQ560" i="1"/>
  <c r="AR560" i="1"/>
  <c r="AN561" i="1"/>
  <c r="AO561" i="1"/>
  <c r="AP561" i="1"/>
  <c r="AQ561" i="1"/>
  <c r="AR561" i="1"/>
  <c r="AN562" i="1"/>
  <c r="AO562" i="1"/>
  <c r="AP562" i="1"/>
  <c r="AQ562" i="1"/>
  <c r="AR562" i="1"/>
  <c r="AN563" i="1"/>
  <c r="AO563" i="1"/>
  <c r="AP563" i="1"/>
  <c r="AQ563" i="1"/>
  <c r="AR563" i="1"/>
  <c r="AN564" i="1"/>
  <c r="AO564" i="1"/>
  <c r="AP564" i="1"/>
  <c r="AQ564" i="1"/>
  <c r="AR564" i="1"/>
  <c r="AN565" i="1"/>
  <c r="AO565" i="1"/>
  <c r="AP565" i="1"/>
  <c r="AQ565" i="1"/>
  <c r="AR565" i="1"/>
  <c r="AN566" i="1"/>
  <c r="AO566" i="1"/>
  <c r="AP566" i="1"/>
  <c r="AQ566" i="1"/>
  <c r="AR566" i="1"/>
  <c r="AN567" i="1"/>
  <c r="AO567" i="1"/>
  <c r="AP567" i="1"/>
  <c r="AQ567" i="1"/>
  <c r="AR567" i="1"/>
  <c r="AN568" i="1"/>
  <c r="AO568" i="1"/>
  <c r="AP568" i="1"/>
  <c r="AQ568" i="1"/>
  <c r="AR568" i="1"/>
  <c r="AN569" i="1"/>
  <c r="AO569" i="1"/>
  <c r="AP569" i="1"/>
  <c r="AQ569" i="1"/>
  <c r="AR569" i="1"/>
  <c r="AN570" i="1"/>
  <c r="AO570" i="1"/>
  <c r="AP570" i="1"/>
  <c r="AQ570" i="1"/>
  <c r="AR570" i="1"/>
  <c r="AN571" i="1"/>
  <c r="AO571" i="1"/>
  <c r="AP571" i="1"/>
  <c r="AQ571" i="1"/>
  <c r="AR571" i="1"/>
  <c r="AN572" i="1"/>
  <c r="AO572" i="1"/>
  <c r="AP572" i="1"/>
  <c r="AQ572" i="1"/>
  <c r="AR572" i="1"/>
  <c r="AN573" i="1"/>
  <c r="AO573" i="1"/>
  <c r="AP573" i="1"/>
  <c r="AQ573" i="1"/>
  <c r="AR573" i="1"/>
  <c r="AN574" i="1"/>
  <c r="AO574" i="1"/>
  <c r="AP574" i="1"/>
  <c r="AQ574" i="1"/>
  <c r="AR574" i="1"/>
  <c r="AN575" i="1"/>
  <c r="AO575" i="1"/>
  <c r="AP575" i="1"/>
  <c r="AQ575" i="1"/>
  <c r="AR575" i="1"/>
  <c r="AN576" i="1"/>
  <c r="AO576" i="1"/>
  <c r="AP576" i="1"/>
  <c r="AQ576" i="1"/>
  <c r="AR576" i="1"/>
  <c r="AN577" i="1"/>
  <c r="AO577" i="1"/>
  <c r="AP577" i="1"/>
  <c r="AQ577" i="1"/>
  <c r="AR577" i="1"/>
  <c r="AN578" i="1"/>
  <c r="AO578" i="1"/>
  <c r="AP578" i="1"/>
  <c r="AQ578" i="1"/>
  <c r="AR578" i="1"/>
  <c r="AN579" i="1"/>
  <c r="AO579" i="1"/>
  <c r="AP579" i="1"/>
  <c r="AQ579" i="1"/>
  <c r="AR579" i="1"/>
  <c r="AN580" i="1"/>
  <c r="AO580" i="1"/>
  <c r="AP580" i="1"/>
  <c r="AQ580" i="1"/>
  <c r="AR580" i="1"/>
  <c r="AN581" i="1"/>
  <c r="AO581" i="1"/>
  <c r="AP581" i="1"/>
  <c r="AQ581" i="1"/>
  <c r="AR581" i="1"/>
  <c r="AN582" i="1"/>
  <c r="AO582" i="1"/>
  <c r="AP582" i="1"/>
  <c r="AQ582" i="1"/>
  <c r="AR582" i="1"/>
  <c r="AN583" i="1"/>
  <c r="AO583" i="1"/>
  <c r="AP583" i="1"/>
  <c r="AQ583" i="1"/>
  <c r="AR583" i="1"/>
  <c r="AN584" i="1"/>
  <c r="AO584" i="1"/>
  <c r="AP584" i="1"/>
  <c r="AQ584" i="1"/>
  <c r="AR584" i="1"/>
  <c r="AN585" i="1"/>
  <c r="AO585" i="1"/>
  <c r="AP585" i="1"/>
  <c r="AQ585" i="1"/>
  <c r="AR585" i="1"/>
  <c r="AN586" i="1"/>
  <c r="AO586" i="1"/>
  <c r="AP586" i="1"/>
  <c r="AQ586" i="1"/>
  <c r="AR586" i="1"/>
  <c r="AN587" i="1"/>
  <c r="AO587" i="1"/>
  <c r="AP587" i="1"/>
  <c r="AQ587" i="1"/>
  <c r="AR587" i="1"/>
  <c r="AN588" i="1"/>
  <c r="AO588" i="1"/>
  <c r="AP588" i="1"/>
  <c r="AQ588" i="1"/>
  <c r="AR588" i="1"/>
  <c r="AN589" i="1"/>
  <c r="AO589" i="1"/>
  <c r="AP589" i="1"/>
  <c r="AQ589" i="1"/>
  <c r="AR589" i="1"/>
  <c r="AN590" i="1"/>
  <c r="AO590" i="1"/>
  <c r="AP590" i="1"/>
  <c r="AQ590" i="1"/>
  <c r="AR590" i="1"/>
  <c r="AN591" i="1"/>
  <c r="AO591" i="1"/>
  <c r="AP591" i="1"/>
  <c r="AQ591" i="1"/>
  <c r="AR591" i="1"/>
  <c r="AN592" i="1"/>
  <c r="AO592" i="1"/>
  <c r="AP592" i="1"/>
  <c r="AQ592" i="1"/>
  <c r="AR592" i="1"/>
  <c r="AN593" i="1"/>
  <c r="AO593" i="1"/>
  <c r="AP593" i="1"/>
  <c r="AQ593" i="1"/>
  <c r="AR593" i="1"/>
  <c r="AN594" i="1"/>
  <c r="AO594" i="1"/>
  <c r="AP594" i="1"/>
  <c r="AQ594" i="1"/>
  <c r="AR594" i="1"/>
  <c r="AN595" i="1"/>
  <c r="AO595" i="1"/>
  <c r="AP595" i="1"/>
  <c r="AQ595" i="1"/>
  <c r="AR595" i="1"/>
  <c r="AN596" i="1"/>
  <c r="AO596" i="1"/>
  <c r="AP596" i="1"/>
  <c r="AQ596" i="1"/>
  <c r="AR596" i="1"/>
  <c r="AN597" i="1"/>
  <c r="AO597" i="1"/>
  <c r="AP597" i="1"/>
  <c r="AQ597" i="1"/>
  <c r="AR597" i="1"/>
  <c r="AN598" i="1"/>
  <c r="AO598" i="1"/>
  <c r="AP598" i="1"/>
  <c r="AQ598" i="1"/>
  <c r="AR598" i="1"/>
  <c r="AN599" i="1"/>
  <c r="AO599" i="1"/>
  <c r="AP599" i="1"/>
  <c r="AQ599" i="1"/>
  <c r="AR599" i="1"/>
  <c r="AN600" i="1"/>
  <c r="AO600" i="1"/>
  <c r="AP600" i="1"/>
  <c r="AQ600" i="1"/>
  <c r="AR600" i="1"/>
  <c r="AN601" i="1"/>
  <c r="AO601" i="1"/>
  <c r="AP601" i="1"/>
  <c r="AQ601" i="1"/>
  <c r="AR601" i="1"/>
  <c r="AN602" i="1"/>
  <c r="AO602" i="1"/>
  <c r="AP602" i="1"/>
  <c r="AQ602" i="1"/>
  <c r="AR602" i="1"/>
  <c r="AN603" i="1"/>
  <c r="AO603" i="1"/>
  <c r="AP603" i="1"/>
  <c r="AQ603" i="1"/>
  <c r="AR603" i="1"/>
  <c r="AN604" i="1"/>
  <c r="AO604" i="1"/>
  <c r="AP604" i="1"/>
  <c r="AQ604" i="1"/>
  <c r="AR604" i="1"/>
  <c r="AN605" i="1"/>
  <c r="AO605" i="1"/>
  <c r="AP605" i="1"/>
  <c r="AQ605" i="1"/>
  <c r="AR605" i="1"/>
  <c r="AN606" i="1"/>
  <c r="AO606" i="1"/>
  <c r="AP606" i="1"/>
  <c r="AQ606" i="1"/>
  <c r="AR606" i="1"/>
  <c r="AN607" i="1"/>
  <c r="AO607" i="1"/>
  <c r="AP607" i="1"/>
  <c r="AQ607" i="1"/>
  <c r="AR607" i="1"/>
  <c r="AN608" i="1"/>
  <c r="AO608" i="1"/>
  <c r="AP608" i="1"/>
  <c r="AQ608" i="1"/>
  <c r="AR608" i="1"/>
  <c r="AN609" i="1"/>
  <c r="AO609" i="1"/>
  <c r="AP609" i="1"/>
  <c r="AQ609" i="1"/>
  <c r="AR609" i="1"/>
  <c r="AN610" i="1"/>
  <c r="AO610" i="1"/>
  <c r="AP610" i="1"/>
  <c r="AQ610" i="1"/>
  <c r="AR610" i="1"/>
  <c r="AN611" i="1"/>
  <c r="AO611" i="1"/>
  <c r="AP611" i="1"/>
  <c r="AQ611" i="1"/>
  <c r="AR611" i="1"/>
  <c r="AN612" i="1"/>
  <c r="AO612" i="1"/>
  <c r="AP612" i="1"/>
  <c r="AQ612" i="1"/>
  <c r="AR612" i="1"/>
  <c r="AN613" i="1"/>
  <c r="AO613" i="1"/>
  <c r="AP613" i="1"/>
  <c r="AQ613" i="1"/>
  <c r="AR613" i="1"/>
  <c r="AN614" i="1"/>
  <c r="AO614" i="1"/>
  <c r="AP614" i="1"/>
  <c r="AQ614" i="1"/>
  <c r="AR614" i="1"/>
  <c r="AN615" i="1"/>
  <c r="AO615" i="1"/>
  <c r="AP615" i="1"/>
  <c r="AQ615" i="1"/>
  <c r="AR615" i="1"/>
  <c r="AN616" i="1"/>
  <c r="AO616" i="1"/>
  <c r="AP616" i="1"/>
  <c r="AQ616" i="1"/>
  <c r="AR616" i="1"/>
  <c r="AN617" i="1"/>
  <c r="AO617" i="1"/>
  <c r="AP617" i="1"/>
  <c r="AQ617" i="1"/>
  <c r="AR617" i="1"/>
  <c r="AN618" i="1"/>
  <c r="AO618" i="1"/>
  <c r="AP618" i="1"/>
  <c r="AQ618" i="1"/>
  <c r="AR618" i="1"/>
  <c r="AN619" i="1"/>
  <c r="AO619" i="1"/>
  <c r="AP619" i="1"/>
  <c r="AQ619" i="1"/>
  <c r="AR619" i="1"/>
  <c r="AN620" i="1"/>
  <c r="AO620" i="1"/>
  <c r="AP620" i="1"/>
  <c r="AQ620" i="1"/>
  <c r="AR620" i="1"/>
  <c r="AN621" i="1"/>
  <c r="AO621" i="1"/>
  <c r="AP621" i="1"/>
  <c r="AQ621" i="1"/>
  <c r="AR621" i="1"/>
  <c r="AN622" i="1"/>
  <c r="AO622" i="1"/>
  <c r="AP622" i="1"/>
  <c r="AQ622" i="1"/>
  <c r="AR622" i="1"/>
  <c r="AN623" i="1"/>
  <c r="AO623" i="1"/>
  <c r="AP623" i="1"/>
  <c r="AQ623" i="1"/>
  <c r="AR623" i="1"/>
  <c r="AN624" i="1"/>
  <c r="AO624" i="1"/>
  <c r="AP624" i="1"/>
  <c r="AQ624" i="1"/>
  <c r="AR624" i="1"/>
  <c r="AN625" i="1"/>
  <c r="AO625" i="1"/>
  <c r="AP625" i="1"/>
  <c r="AQ625" i="1"/>
  <c r="AR625" i="1"/>
  <c r="AN626" i="1"/>
  <c r="AO626" i="1"/>
  <c r="AP626" i="1"/>
  <c r="AQ626" i="1"/>
  <c r="AR626" i="1"/>
  <c r="AN627" i="1"/>
  <c r="AO627" i="1"/>
  <c r="AP627" i="1"/>
  <c r="AQ627" i="1"/>
  <c r="AR627" i="1"/>
  <c r="AN628" i="1"/>
  <c r="AO628" i="1"/>
  <c r="AP628" i="1"/>
  <c r="AQ628" i="1"/>
  <c r="AR628" i="1"/>
  <c r="AN629" i="1"/>
  <c r="AO629" i="1"/>
  <c r="AP629" i="1"/>
  <c r="AQ629" i="1"/>
  <c r="AR629" i="1"/>
  <c r="AN630" i="1"/>
  <c r="AO630" i="1"/>
  <c r="AP630" i="1"/>
  <c r="AQ630" i="1"/>
  <c r="AR630" i="1"/>
  <c r="AN631" i="1"/>
  <c r="AO631" i="1"/>
  <c r="AP631" i="1"/>
  <c r="AQ631" i="1"/>
  <c r="AR631" i="1"/>
  <c r="AN632" i="1"/>
  <c r="AO632" i="1"/>
  <c r="AP632" i="1"/>
  <c r="AQ632" i="1"/>
  <c r="AR632" i="1"/>
  <c r="AN633" i="1"/>
  <c r="AO633" i="1"/>
  <c r="AP633" i="1"/>
  <c r="AQ633" i="1"/>
  <c r="AR633" i="1"/>
  <c r="AN634" i="1"/>
  <c r="AO634" i="1"/>
  <c r="AP634" i="1"/>
  <c r="AQ634" i="1"/>
  <c r="AR634" i="1"/>
  <c r="AN635" i="1"/>
  <c r="AO635" i="1"/>
  <c r="AP635" i="1"/>
  <c r="AQ635" i="1"/>
  <c r="AR635" i="1"/>
  <c r="AN636" i="1"/>
  <c r="AO636" i="1"/>
  <c r="AP636" i="1"/>
  <c r="AQ636" i="1"/>
  <c r="AR636" i="1"/>
  <c r="AN637" i="1"/>
  <c r="AO637" i="1"/>
  <c r="AP637" i="1"/>
  <c r="AQ637" i="1"/>
  <c r="AR637" i="1"/>
  <c r="AN638" i="1"/>
  <c r="AO638" i="1"/>
  <c r="AP638" i="1"/>
  <c r="AQ638" i="1"/>
  <c r="AR638" i="1"/>
  <c r="AN639" i="1"/>
  <c r="AO639" i="1"/>
  <c r="AP639" i="1"/>
  <c r="AQ639" i="1"/>
  <c r="AR639" i="1"/>
  <c r="AN640" i="1"/>
  <c r="AO640" i="1"/>
  <c r="AP640" i="1"/>
  <c r="AQ640" i="1"/>
  <c r="AR640" i="1"/>
  <c r="AN641" i="1"/>
  <c r="AO641" i="1"/>
  <c r="AP641" i="1"/>
  <c r="AQ641" i="1"/>
  <c r="AR641" i="1"/>
  <c r="AN642" i="1"/>
  <c r="AO642" i="1"/>
  <c r="AP642" i="1"/>
  <c r="AQ642" i="1"/>
  <c r="AR642" i="1"/>
  <c r="AN643" i="1"/>
  <c r="AO643" i="1"/>
  <c r="AP643" i="1"/>
  <c r="AQ643" i="1"/>
  <c r="AR643" i="1"/>
  <c r="AN644" i="1"/>
  <c r="AO644" i="1"/>
  <c r="AP644" i="1"/>
  <c r="AQ644" i="1"/>
  <c r="AR644" i="1"/>
  <c r="AN645" i="1"/>
  <c r="AO645" i="1"/>
  <c r="AP645" i="1"/>
  <c r="AQ645" i="1"/>
  <c r="AR645" i="1"/>
  <c r="AN646" i="1"/>
  <c r="AO646" i="1"/>
  <c r="AP646" i="1"/>
  <c r="AQ646" i="1"/>
  <c r="AR646" i="1"/>
  <c r="AN647" i="1"/>
  <c r="AO647" i="1"/>
  <c r="AP647" i="1"/>
  <c r="AQ647" i="1"/>
  <c r="AR647" i="1"/>
  <c r="AN648" i="1"/>
  <c r="AO648" i="1"/>
  <c r="AP648" i="1"/>
  <c r="AQ648" i="1"/>
  <c r="AR648" i="1"/>
  <c r="AN649" i="1"/>
  <c r="AO649" i="1"/>
  <c r="AP649" i="1"/>
  <c r="AQ649" i="1"/>
  <c r="AR649" i="1"/>
  <c r="AN650" i="1"/>
  <c r="AO650" i="1"/>
  <c r="AP650" i="1"/>
  <c r="AQ650" i="1"/>
  <c r="AR650" i="1"/>
  <c r="AN651" i="1"/>
  <c r="AO651" i="1"/>
  <c r="AP651" i="1"/>
  <c r="AQ651" i="1"/>
  <c r="AR651" i="1"/>
  <c r="AN652" i="1"/>
  <c r="AO652" i="1"/>
  <c r="AP652" i="1"/>
  <c r="AQ652" i="1"/>
  <c r="AR652" i="1"/>
  <c r="AN653" i="1"/>
  <c r="AO653" i="1"/>
  <c r="AP653" i="1"/>
  <c r="AQ653" i="1"/>
  <c r="AR653" i="1"/>
  <c r="AN654" i="1"/>
  <c r="AO654" i="1"/>
  <c r="AP654" i="1"/>
  <c r="AQ654" i="1"/>
  <c r="AR654" i="1"/>
  <c r="AN655" i="1"/>
  <c r="AO655" i="1"/>
  <c r="AP655" i="1"/>
  <c r="AQ655" i="1"/>
  <c r="AR655" i="1"/>
  <c r="AN656" i="1"/>
  <c r="AO656" i="1"/>
  <c r="AP656" i="1"/>
  <c r="AQ656" i="1"/>
  <c r="AR656" i="1"/>
  <c r="AN657" i="1"/>
  <c r="AO657" i="1"/>
  <c r="AP657" i="1"/>
  <c r="AQ657" i="1"/>
  <c r="AR657" i="1"/>
  <c r="AN658" i="1"/>
  <c r="AO658" i="1"/>
  <c r="AP658" i="1"/>
  <c r="AQ658" i="1"/>
  <c r="AR658" i="1"/>
  <c r="AN659" i="1"/>
  <c r="AO659" i="1"/>
  <c r="AP659" i="1"/>
  <c r="AQ659" i="1"/>
  <c r="AR659" i="1"/>
  <c r="AN660" i="1"/>
  <c r="AO660" i="1"/>
  <c r="AP660" i="1"/>
  <c r="AQ660" i="1"/>
  <c r="AR660" i="1"/>
  <c r="AN661" i="1"/>
  <c r="AO661" i="1"/>
  <c r="AP661" i="1"/>
  <c r="AQ661" i="1"/>
  <c r="AR661" i="1"/>
  <c r="AN662" i="1"/>
  <c r="AO662" i="1"/>
  <c r="AP662" i="1"/>
  <c r="AQ662" i="1"/>
  <c r="AR662" i="1"/>
  <c r="AN663" i="1"/>
  <c r="AO663" i="1"/>
  <c r="AP663" i="1"/>
  <c r="AQ663" i="1"/>
  <c r="AR663" i="1"/>
  <c r="AN664" i="1"/>
  <c r="AO664" i="1"/>
  <c r="AP664" i="1"/>
  <c r="AQ664" i="1"/>
  <c r="AR664" i="1"/>
  <c r="AN665" i="1"/>
  <c r="AO665" i="1"/>
  <c r="AP665" i="1"/>
  <c r="AQ665" i="1"/>
  <c r="AR665" i="1"/>
  <c r="AN666" i="1"/>
  <c r="AO666" i="1"/>
  <c r="AP666" i="1"/>
  <c r="AQ666" i="1"/>
  <c r="AR666" i="1"/>
  <c r="AN667" i="1"/>
  <c r="AO667" i="1"/>
  <c r="AP667" i="1"/>
  <c r="AQ667" i="1"/>
  <c r="AR667" i="1"/>
  <c r="AN668" i="1"/>
  <c r="AO668" i="1"/>
  <c r="AP668" i="1"/>
  <c r="AQ668" i="1"/>
  <c r="AR668" i="1"/>
  <c r="AN669" i="1"/>
  <c r="AO669" i="1"/>
  <c r="AP669" i="1"/>
  <c r="AQ669" i="1"/>
  <c r="AR669" i="1"/>
  <c r="AN670" i="1"/>
  <c r="AO670" i="1"/>
  <c r="AP670" i="1"/>
  <c r="AQ670" i="1"/>
  <c r="AR670" i="1"/>
  <c r="AN671" i="1"/>
  <c r="AO671" i="1"/>
  <c r="AP671" i="1"/>
  <c r="AQ671" i="1"/>
  <c r="AR671" i="1"/>
  <c r="AN672" i="1"/>
  <c r="AO672" i="1"/>
  <c r="AP672" i="1"/>
  <c r="AQ672" i="1"/>
  <c r="AR672" i="1"/>
  <c r="AN673" i="1"/>
  <c r="AO673" i="1"/>
  <c r="AP673" i="1"/>
  <c r="AQ673" i="1"/>
  <c r="AR673" i="1"/>
  <c r="AN674" i="1"/>
  <c r="AO674" i="1"/>
  <c r="AP674" i="1"/>
  <c r="AQ674" i="1"/>
  <c r="AR674" i="1"/>
  <c r="AN675" i="1"/>
  <c r="AO675" i="1"/>
  <c r="AP675" i="1"/>
  <c r="AQ675" i="1"/>
  <c r="AR675" i="1"/>
  <c r="AN676" i="1"/>
  <c r="AO676" i="1"/>
  <c r="AP676" i="1"/>
  <c r="AQ676" i="1"/>
  <c r="AR676" i="1"/>
  <c r="AN677" i="1"/>
  <c r="AO677" i="1"/>
  <c r="AP677" i="1"/>
  <c r="AQ677" i="1"/>
  <c r="AR677" i="1"/>
  <c r="AN678" i="1"/>
  <c r="AO678" i="1"/>
  <c r="AP678" i="1"/>
  <c r="AQ678" i="1"/>
  <c r="AR678" i="1"/>
  <c r="AN679" i="1"/>
  <c r="AO679" i="1"/>
  <c r="AP679" i="1"/>
  <c r="AQ679" i="1"/>
  <c r="AR679" i="1"/>
  <c r="AN680" i="1"/>
  <c r="AO680" i="1"/>
  <c r="AP680" i="1"/>
  <c r="AQ680" i="1"/>
  <c r="AR680" i="1"/>
  <c r="AN681" i="1"/>
  <c r="AO681" i="1"/>
  <c r="AP681" i="1"/>
  <c r="AQ681" i="1"/>
  <c r="AR681" i="1"/>
  <c r="AN682" i="1"/>
  <c r="AO682" i="1"/>
  <c r="AP682" i="1"/>
  <c r="AQ682" i="1"/>
  <c r="AR682" i="1"/>
  <c r="AN683" i="1"/>
  <c r="AO683" i="1"/>
  <c r="AP683" i="1"/>
  <c r="AQ683" i="1"/>
  <c r="AR683" i="1"/>
  <c r="AN684" i="1"/>
  <c r="AO684" i="1"/>
  <c r="AP684" i="1"/>
  <c r="AQ684" i="1"/>
  <c r="AR684" i="1"/>
  <c r="AN685" i="1"/>
  <c r="AO685" i="1"/>
  <c r="AP685" i="1"/>
  <c r="AQ685" i="1"/>
  <c r="AR685" i="1"/>
  <c r="AN686" i="1"/>
  <c r="AO686" i="1"/>
  <c r="AP686" i="1"/>
  <c r="AQ686" i="1"/>
  <c r="AR686" i="1"/>
  <c r="AN687" i="1"/>
  <c r="AO687" i="1"/>
  <c r="AP687" i="1"/>
  <c r="AQ687" i="1"/>
  <c r="AR687" i="1"/>
  <c r="AN688" i="1"/>
  <c r="AO688" i="1"/>
  <c r="AP688" i="1"/>
  <c r="AQ688" i="1"/>
  <c r="AR688" i="1"/>
  <c r="AN689" i="1"/>
  <c r="AO689" i="1"/>
  <c r="AP689" i="1"/>
  <c r="AQ689" i="1"/>
  <c r="AR689" i="1"/>
  <c r="AN690" i="1"/>
  <c r="AO690" i="1"/>
  <c r="AP690" i="1"/>
  <c r="AQ690" i="1"/>
  <c r="AR690" i="1"/>
  <c r="AN691" i="1"/>
  <c r="AO691" i="1"/>
  <c r="AP691" i="1"/>
  <c r="AQ691" i="1"/>
  <c r="AR691" i="1"/>
  <c r="AN692" i="1"/>
  <c r="AO692" i="1"/>
  <c r="AP692" i="1"/>
  <c r="AQ692" i="1"/>
  <c r="AR692" i="1"/>
  <c r="AN693" i="1"/>
  <c r="AO693" i="1"/>
  <c r="AP693" i="1"/>
  <c r="AQ693" i="1"/>
  <c r="AR693" i="1"/>
  <c r="AN694" i="1"/>
  <c r="AO694" i="1"/>
  <c r="AP694" i="1"/>
  <c r="AQ694" i="1"/>
  <c r="AR694" i="1"/>
  <c r="AN695" i="1"/>
  <c r="AO695" i="1"/>
  <c r="AP695" i="1"/>
  <c r="AQ695" i="1"/>
  <c r="AR695" i="1"/>
  <c r="AN696" i="1"/>
  <c r="AO696" i="1"/>
  <c r="AP696" i="1"/>
  <c r="AQ696" i="1"/>
  <c r="AR696" i="1"/>
  <c r="AN697" i="1"/>
  <c r="AO697" i="1"/>
  <c r="AP697" i="1"/>
  <c r="AQ697" i="1"/>
  <c r="AR697" i="1"/>
  <c r="AN698" i="1"/>
  <c r="AO698" i="1"/>
  <c r="AP698" i="1"/>
  <c r="AQ698" i="1"/>
  <c r="AR698" i="1"/>
  <c r="AN699" i="1"/>
  <c r="AO699" i="1"/>
  <c r="AP699" i="1"/>
  <c r="AQ699" i="1"/>
  <c r="AR699" i="1"/>
  <c r="AN700" i="1"/>
  <c r="AO700" i="1"/>
  <c r="AP700" i="1"/>
  <c r="AQ700" i="1"/>
  <c r="AR700" i="1"/>
  <c r="AN701" i="1"/>
  <c r="AO701" i="1"/>
  <c r="AP701" i="1"/>
  <c r="AQ701" i="1"/>
  <c r="AR701" i="1"/>
  <c r="AN702" i="1"/>
  <c r="AO702" i="1"/>
  <c r="AP702" i="1"/>
  <c r="AQ702" i="1"/>
  <c r="AR702" i="1"/>
  <c r="AN703" i="1"/>
  <c r="AO703" i="1"/>
  <c r="AP703" i="1"/>
  <c r="AQ703" i="1"/>
  <c r="AR703" i="1"/>
  <c r="AN704" i="1"/>
  <c r="AO704" i="1"/>
  <c r="AP704" i="1"/>
  <c r="AQ704" i="1"/>
  <c r="AR704" i="1"/>
  <c r="AN705" i="1"/>
  <c r="AO705" i="1"/>
  <c r="AP705" i="1"/>
  <c r="AQ705" i="1"/>
  <c r="AR705" i="1"/>
  <c r="AN706" i="1"/>
  <c r="AO706" i="1"/>
  <c r="AP706" i="1"/>
  <c r="AQ706" i="1"/>
  <c r="AR706" i="1"/>
  <c r="AN707" i="1"/>
  <c r="AO707" i="1"/>
  <c r="AP707" i="1"/>
  <c r="AQ707" i="1"/>
  <c r="AR707" i="1"/>
  <c r="AN708" i="1"/>
  <c r="AO708" i="1"/>
  <c r="AP708" i="1"/>
  <c r="AQ708" i="1"/>
  <c r="AR708" i="1"/>
  <c r="AN709" i="1"/>
  <c r="AO709" i="1"/>
  <c r="AP709" i="1"/>
  <c r="AQ709" i="1"/>
  <c r="AR709" i="1"/>
  <c r="AN710" i="1"/>
  <c r="AO710" i="1"/>
  <c r="AP710" i="1"/>
  <c r="AQ710" i="1"/>
  <c r="AR710" i="1"/>
  <c r="AN711" i="1"/>
  <c r="AO711" i="1"/>
  <c r="AP711" i="1"/>
  <c r="AQ711" i="1"/>
  <c r="AR711" i="1"/>
  <c r="AN712" i="1"/>
  <c r="AO712" i="1"/>
  <c r="AP712" i="1"/>
  <c r="AQ712" i="1"/>
  <c r="AR712" i="1"/>
  <c r="AN713" i="1"/>
  <c r="AO713" i="1"/>
  <c r="AP713" i="1"/>
  <c r="AQ713" i="1"/>
  <c r="AR713" i="1"/>
  <c r="AN714" i="1"/>
  <c r="AO714" i="1"/>
  <c r="AP714" i="1"/>
  <c r="AQ714" i="1"/>
  <c r="AR714" i="1"/>
  <c r="AN715" i="1"/>
  <c r="AO715" i="1"/>
  <c r="AP715" i="1"/>
  <c r="AQ715" i="1"/>
  <c r="AR715" i="1"/>
  <c r="AN716" i="1"/>
  <c r="AO716" i="1"/>
  <c r="AP716" i="1"/>
  <c r="AQ716" i="1"/>
  <c r="AR716" i="1"/>
  <c r="AN717" i="1"/>
  <c r="AO717" i="1"/>
  <c r="AP717" i="1"/>
  <c r="AQ717" i="1"/>
  <c r="AR717" i="1"/>
  <c r="AN718" i="1"/>
  <c r="AO718" i="1"/>
  <c r="AP718" i="1"/>
  <c r="AQ718" i="1"/>
  <c r="AR718" i="1"/>
  <c r="AN719" i="1"/>
  <c r="AO719" i="1"/>
  <c r="AP719" i="1"/>
  <c r="AQ719" i="1"/>
  <c r="AR719" i="1"/>
  <c r="AN720" i="1"/>
  <c r="AO720" i="1"/>
  <c r="AP720" i="1"/>
  <c r="AQ720" i="1"/>
  <c r="AR720" i="1"/>
  <c r="AN721" i="1"/>
  <c r="AO721" i="1"/>
  <c r="AP721" i="1"/>
  <c r="AQ721" i="1"/>
  <c r="AR721" i="1"/>
  <c r="AN722" i="1"/>
  <c r="AO722" i="1"/>
  <c r="AP722" i="1"/>
  <c r="AQ722" i="1"/>
  <c r="AR722" i="1"/>
  <c r="AN723" i="1"/>
  <c r="AO723" i="1"/>
  <c r="AP723" i="1"/>
  <c r="AQ723" i="1"/>
  <c r="AR723" i="1"/>
  <c r="AN724" i="1"/>
  <c r="AO724" i="1"/>
  <c r="AP724" i="1"/>
  <c r="AQ724" i="1"/>
  <c r="AR724" i="1"/>
  <c r="AN725" i="1"/>
  <c r="AO725" i="1"/>
  <c r="AP725" i="1"/>
  <c r="AQ725" i="1"/>
  <c r="AR725" i="1"/>
  <c r="AN726" i="1"/>
  <c r="AO726" i="1"/>
  <c r="AP726" i="1"/>
  <c r="AQ726" i="1"/>
  <c r="AR726" i="1"/>
  <c r="AN727" i="1"/>
  <c r="AO727" i="1"/>
  <c r="AP727" i="1"/>
  <c r="AQ727" i="1"/>
  <c r="AR727" i="1"/>
  <c r="AN728" i="1"/>
  <c r="AO728" i="1"/>
  <c r="AP728" i="1"/>
  <c r="AQ728" i="1"/>
  <c r="AR728" i="1"/>
  <c r="AN729" i="1"/>
  <c r="AO729" i="1"/>
  <c r="AP729" i="1"/>
  <c r="AQ729" i="1"/>
  <c r="AR729" i="1"/>
  <c r="AN730" i="1"/>
  <c r="AO730" i="1"/>
  <c r="AP730" i="1"/>
  <c r="AQ730" i="1"/>
  <c r="AR730" i="1"/>
  <c r="AN731" i="1"/>
  <c r="AO731" i="1"/>
  <c r="AP731" i="1"/>
  <c r="AQ731" i="1"/>
  <c r="AR731" i="1"/>
  <c r="AN732" i="1"/>
  <c r="AO732" i="1"/>
  <c r="AP732" i="1"/>
  <c r="AQ732" i="1"/>
  <c r="AR732" i="1"/>
  <c r="AN733" i="1"/>
  <c r="AO733" i="1"/>
  <c r="AP733" i="1"/>
  <c r="AQ733" i="1"/>
  <c r="AR733" i="1"/>
  <c r="AN734" i="1"/>
  <c r="AO734" i="1"/>
  <c r="AP734" i="1"/>
  <c r="AQ734" i="1"/>
  <c r="AR734" i="1"/>
  <c r="AN735" i="1"/>
  <c r="AO735" i="1"/>
  <c r="AP735" i="1"/>
  <c r="AQ735" i="1"/>
  <c r="AR735" i="1"/>
  <c r="AN736" i="1"/>
  <c r="AO736" i="1"/>
  <c r="AP736" i="1"/>
  <c r="AQ736" i="1"/>
  <c r="AR736" i="1"/>
  <c r="AN737" i="1"/>
  <c r="AO737" i="1"/>
  <c r="AP737" i="1"/>
  <c r="AQ737" i="1"/>
  <c r="AR737" i="1"/>
  <c r="AN738" i="1"/>
  <c r="AO738" i="1"/>
  <c r="AP738" i="1"/>
  <c r="AQ738" i="1"/>
  <c r="AR738" i="1"/>
  <c r="AN739" i="1"/>
  <c r="AO739" i="1"/>
  <c r="AP739" i="1"/>
  <c r="AQ739" i="1"/>
  <c r="AR739" i="1"/>
  <c r="AN740" i="1"/>
  <c r="AO740" i="1"/>
  <c r="AP740" i="1"/>
  <c r="AQ740" i="1"/>
  <c r="AR740" i="1"/>
  <c r="AN741" i="1"/>
  <c r="AO741" i="1"/>
  <c r="AP741" i="1"/>
  <c r="AQ741" i="1"/>
  <c r="AR741" i="1"/>
  <c r="AN742" i="1"/>
  <c r="AO742" i="1"/>
  <c r="AP742" i="1"/>
  <c r="AQ742" i="1"/>
  <c r="AR742" i="1"/>
  <c r="AN743" i="1"/>
  <c r="AO743" i="1"/>
  <c r="AP743" i="1"/>
  <c r="AQ743" i="1"/>
  <c r="AR743" i="1"/>
  <c r="AN744" i="1"/>
  <c r="AO744" i="1"/>
  <c r="AP744" i="1"/>
  <c r="AQ744" i="1"/>
  <c r="AR744" i="1"/>
  <c r="AN745" i="1"/>
  <c r="AO745" i="1"/>
  <c r="AP745" i="1"/>
  <c r="AQ745" i="1"/>
  <c r="AR745" i="1"/>
  <c r="AN746" i="1"/>
  <c r="AO746" i="1"/>
  <c r="AP746" i="1"/>
  <c r="AQ746" i="1"/>
  <c r="AR746" i="1"/>
  <c r="AN747" i="1"/>
  <c r="AO747" i="1"/>
  <c r="AP747" i="1"/>
  <c r="AQ747" i="1"/>
  <c r="AR747" i="1"/>
  <c r="AN748" i="1"/>
  <c r="AO748" i="1"/>
  <c r="AP748" i="1"/>
  <c r="AQ748" i="1"/>
  <c r="AR748" i="1"/>
  <c r="AN749" i="1"/>
  <c r="AO749" i="1"/>
  <c r="AP749" i="1"/>
  <c r="AQ749" i="1"/>
  <c r="AR749" i="1"/>
  <c r="AN750" i="1"/>
  <c r="AO750" i="1"/>
  <c r="AP750" i="1"/>
  <c r="AQ750" i="1"/>
  <c r="AR750" i="1"/>
  <c r="AN751" i="1"/>
  <c r="AO751" i="1"/>
  <c r="AP751" i="1"/>
  <c r="AQ751" i="1"/>
  <c r="AR751" i="1"/>
  <c r="AN752" i="1"/>
  <c r="AO752" i="1"/>
  <c r="AP752" i="1"/>
  <c r="AQ752" i="1"/>
  <c r="AR752" i="1"/>
  <c r="AN753" i="1"/>
  <c r="AO753" i="1"/>
  <c r="AP753" i="1"/>
  <c r="AQ753" i="1"/>
  <c r="AR753" i="1"/>
  <c r="AN754" i="1"/>
  <c r="AO754" i="1"/>
  <c r="AP754" i="1"/>
  <c r="AQ754" i="1"/>
  <c r="AR754" i="1"/>
  <c r="AN755" i="1"/>
  <c r="AO755" i="1"/>
  <c r="AP755" i="1"/>
  <c r="AQ755" i="1"/>
  <c r="AR755" i="1"/>
  <c r="AN756" i="1"/>
  <c r="AO756" i="1"/>
  <c r="AP756" i="1"/>
  <c r="AQ756" i="1"/>
  <c r="AR756" i="1"/>
  <c r="AN757" i="1"/>
  <c r="AO757" i="1"/>
  <c r="AP757" i="1"/>
  <c r="AQ757" i="1"/>
  <c r="AR757" i="1"/>
  <c r="AN758" i="1"/>
  <c r="AO758" i="1"/>
  <c r="AP758" i="1"/>
  <c r="AQ758" i="1"/>
  <c r="AR758" i="1"/>
  <c r="AN759" i="1"/>
  <c r="AO759" i="1"/>
  <c r="AP759" i="1"/>
  <c r="AQ759" i="1"/>
  <c r="AR759" i="1"/>
  <c r="AN760" i="1"/>
  <c r="AO760" i="1"/>
  <c r="AP760" i="1"/>
  <c r="AQ760" i="1"/>
  <c r="AR760" i="1"/>
  <c r="AN761" i="1"/>
  <c r="AO761" i="1"/>
  <c r="AP761" i="1"/>
  <c r="AQ761" i="1"/>
  <c r="AR761" i="1"/>
  <c r="AN762" i="1"/>
  <c r="AO762" i="1"/>
  <c r="AP762" i="1"/>
  <c r="AQ762" i="1"/>
  <c r="AR762" i="1"/>
  <c r="AN763" i="1"/>
  <c r="AO763" i="1"/>
  <c r="AP763" i="1"/>
  <c r="AQ763" i="1"/>
  <c r="AR763" i="1"/>
  <c r="AN764" i="1"/>
  <c r="AO764" i="1"/>
  <c r="AP764" i="1"/>
  <c r="AQ764" i="1"/>
  <c r="AR764" i="1"/>
  <c r="AN765" i="1"/>
  <c r="AO765" i="1"/>
  <c r="AP765" i="1"/>
  <c r="AQ765" i="1"/>
  <c r="AR765" i="1"/>
  <c r="AN766" i="1"/>
  <c r="AO766" i="1"/>
  <c r="AP766" i="1"/>
  <c r="AQ766" i="1"/>
  <c r="AR766" i="1"/>
  <c r="AN767" i="1"/>
  <c r="AO767" i="1"/>
  <c r="AP767" i="1"/>
  <c r="AQ767" i="1"/>
  <c r="AR767" i="1"/>
  <c r="AN768" i="1"/>
  <c r="AO768" i="1"/>
  <c r="AP768" i="1"/>
  <c r="AQ768" i="1"/>
  <c r="AR768" i="1"/>
  <c r="AN769" i="1"/>
  <c r="AO769" i="1"/>
  <c r="AP769" i="1"/>
  <c r="AQ769" i="1"/>
  <c r="AR769" i="1"/>
  <c r="AN770" i="1"/>
  <c r="AO770" i="1"/>
  <c r="AP770" i="1"/>
  <c r="AQ770" i="1"/>
  <c r="AR770" i="1"/>
  <c r="AN771" i="1"/>
  <c r="AO771" i="1"/>
  <c r="AP771" i="1"/>
  <c r="AQ771" i="1"/>
  <c r="AR771" i="1"/>
  <c r="AN772" i="1"/>
  <c r="AO772" i="1"/>
  <c r="AP772" i="1"/>
  <c r="AQ772" i="1"/>
  <c r="AR772" i="1"/>
  <c r="AN773" i="1"/>
  <c r="AO773" i="1"/>
  <c r="AP773" i="1"/>
  <c r="AQ773" i="1"/>
  <c r="AR773" i="1"/>
  <c r="AN774" i="1"/>
  <c r="AO774" i="1"/>
  <c r="AP774" i="1"/>
  <c r="AQ774" i="1"/>
  <c r="AR774" i="1"/>
  <c r="AN775" i="1"/>
  <c r="AO775" i="1"/>
  <c r="AP775" i="1"/>
  <c r="AQ775" i="1"/>
  <c r="AR775" i="1"/>
  <c r="AN776" i="1"/>
  <c r="AO776" i="1"/>
  <c r="AP776" i="1"/>
  <c r="AQ776" i="1"/>
  <c r="AR776" i="1"/>
  <c r="AN777" i="1"/>
  <c r="AO777" i="1"/>
  <c r="AP777" i="1"/>
  <c r="AQ777" i="1"/>
  <c r="AR777" i="1"/>
  <c r="AN778" i="1"/>
  <c r="AO778" i="1"/>
  <c r="AP778" i="1"/>
  <c r="AQ778" i="1"/>
  <c r="AR778" i="1"/>
  <c r="AN779" i="1"/>
  <c r="AO779" i="1"/>
  <c r="AP779" i="1"/>
  <c r="AQ779" i="1"/>
  <c r="AR779" i="1"/>
  <c r="AN780" i="1"/>
  <c r="AO780" i="1"/>
  <c r="AP780" i="1"/>
  <c r="AQ780" i="1"/>
  <c r="AR780" i="1"/>
  <c r="AN781" i="1"/>
  <c r="AO781" i="1"/>
  <c r="AP781" i="1"/>
  <c r="AQ781" i="1"/>
  <c r="AR781" i="1"/>
  <c r="AN782" i="1"/>
  <c r="AO782" i="1"/>
  <c r="AP782" i="1"/>
  <c r="AQ782" i="1"/>
  <c r="AR782" i="1"/>
  <c r="AN783" i="1"/>
  <c r="AO783" i="1"/>
  <c r="AP783" i="1"/>
  <c r="AQ783" i="1"/>
  <c r="AR783" i="1"/>
  <c r="AN784" i="1"/>
  <c r="AO784" i="1"/>
  <c r="AP784" i="1"/>
  <c r="AQ784" i="1"/>
  <c r="AR784" i="1"/>
  <c r="AN785" i="1"/>
  <c r="AO785" i="1"/>
  <c r="AP785" i="1"/>
  <c r="AQ785" i="1"/>
  <c r="AR785" i="1"/>
  <c r="AN786" i="1"/>
  <c r="AO786" i="1"/>
  <c r="AP786" i="1"/>
  <c r="AQ786" i="1"/>
  <c r="AR786" i="1"/>
  <c r="AN787" i="1"/>
  <c r="AO787" i="1"/>
  <c r="AP787" i="1"/>
  <c r="AQ787" i="1"/>
  <c r="AR787" i="1"/>
  <c r="AN788" i="1"/>
  <c r="AO788" i="1"/>
  <c r="AP788" i="1"/>
  <c r="AQ788" i="1"/>
  <c r="AR788" i="1"/>
  <c r="AN789" i="1"/>
  <c r="AO789" i="1"/>
  <c r="AP789" i="1"/>
  <c r="AQ789" i="1"/>
  <c r="AR789" i="1"/>
  <c r="AN790" i="1"/>
  <c r="AO790" i="1"/>
  <c r="AP790" i="1"/>
  <c r="AQ790" i="1"/>
  <c r="AR790" i="1"/>
  <c r="AN791" i="1"/>
  <c r="AO791" i="1"/>
  <c r="AP791" i="1"/>
  <c r="AQ791" i="1"/>
  <c r="AR791" i="1"/>
  <c r="AN792" i="1"/>
  <c r="AO792" i="1"/>
  <c r="AP792" i="1"/>
  <c r="AQ792" i="1"/>
  <c r="AR792" i="1"/>
  <c r="AN793" i="1"/>
  <c r="AO793" i="1"/>
  <c r="AP793" i="1"/>
  <c r="AQ793" i="1"/>
  <c r="AR793" i="1"/>
  <c r="AN794" i="1"/>
  <c r="AO794" i="1"/>
  <c r="AP794" i="1"/>
  <c r="AQ794" i="1"/>
  <c r="AR794" i="1"/>
  <c r="AN795" i="1"/>
  <c r="AO795" i="1"/>
  <c r="AP795" i="1"/>
  <c r="AQ795" i="1"/>
  <c r="AR795" i="1"/>
  <c r="AN796" i="1"/>
  <c r="AO796" i="1"/>
  <c r="AP796" i="1"/>
  <c r="AQ796" i="1"/>
  <c r="AR796" i="1"/>
  <c r="AN797" i="1"/>
  <c r="AO797" i="1"/>
  <c r="AP797" i="1"/>
  <c r="AQ797" i="1"/>
  <c r="AR797" i="1"/>
  <c r="AN798" i="1"/>
  <c r="AO798" i="1"/>
  <c r="AP798" i="1"/>
  <c r="AQ798" i="1"/>
  <c r="AR798" i="1"/>
  <c r="AN799" i="1"/>
  <c r="AO799" i="1"/>
  <c r="AP799" i="1"/>
  <c r="AQ799" i="1"/>
  <c r="AR799" i="1"/>
  <c r="AN800" i="1"/>
  <c r="AO800" i="1"/>
  <c r="AP800" i="1"/>
  <c r="AQ800" i="1"/>
  <c r="AR800" i="1"/>
  <c r="AN801" i="1"/>
  <c r="AO801" i="1"/>
  <c r="AP801" i="1"/>
  <c r="AQ801" i="1"/>
  <c r="AR801" i="1"/>
  <c r="AN802" i="1"/>
  <c r="AO802" i="1"/>
  <c r="AP802" i="1"/>
  <c r="AQ802" i="1"/>
  <c r="AR802" i="1"/>
  <c r="AN803" i="1"/>
  <c r="AO803" i="1"/>
  <c r="AP803" i="1"/>
  <c r="AQ803" i="1"/>
  <c r="AR803" i="1"/>
  <c r="AN804" i="1"/>
  <c r="AO804" i="1"/>
  <c r="AP804" i="1"/>
  <c r="AQ804" i="1"/>
  <c r="AR804" i="1"/>
  <c r="AN805" i="1"/>
  <c r="AO805" i="1"/>
  <c r="AP805" i="1"/>
  <c r="AQ805" i="1"/>
  <c r="AR805" i="1"/>
  <c r="AN806" i="1"/>
  <c r="AO806" i="1"/>
  <c r="AP806" i="1"/>
  <c r="AQ806" i="1"/>
  <c r="AR806" i="1"/>
  <c r="AN807" i="1"/>
  <c r="AO807" i="1"/>
  <c r="AP807" i="1"/>
  <c r="AQ807" i="1"/>
  <c r="AR807" i="1"/>
  <c r="AN808" i="1"/>
  <c r="AO808" i="1"/>
  <c r="AP808" i="1"/>
  <c r="AQ808" i="1"/>
  <c r="AR808" i="1"/>
  <c r="AN809" i="1"/>
  <c r="AO809" i="1"/>
  <c r="AP809" i="1"/>
  <c r="AQ809" i="1"/>
  <c r="AR809" i="1"/>
  <c r="AN810" i="1"/>
  <c r="AO810" i="1"/>
  <c r="AP810" i="1"/>
  <c r="AQ810" i="1"/>
  <c r="AR810" i="1"/>
  <c r="AN811" i="1"/>
  <c r="AO811" i="1"/>
  <c r="AP811" i="1"/>
  <c r="AQ811" i="1"/>
  <c r="AR811" i="1"/>
  <c r="AN812" i="1"/>
  <c r="AO812" i="1"/>
  <c r="AP812" i="1"/>
  <c r="AQ812" i="1"/>
  <c r="AR812" i="1"/>
  <c r="AN813" i="1"/>
  <c r="AO813" i="1"/>
  <c r="AP813" i="1"/>
  <c r="AQ813" i="1"/>
  <c r="AR813" i="1"/>
  <c r="AN814" i="1"/>
  <c r="AO814" i="1"/>
  <c r="AP814" i="1"/>
  <c r="AQ814" i="1"/>
  <c r="AR814" i="1"/>
  <c r="AN815" i="1"/>
  <c r="AO815" i="1"/>
  <c r="AP815" i="1"/>
  <c r="AQ815" i="1"/>
  <c r="AR815" i="1"/>
  <c r="AN816" i="1"/>
  <c r="AO816" i="1"/>
  <c r="AP816" i="1"/>
  <c r="AQ816" i="1"/>
  <c r="AR816" i="1"/>
  <c r="AN817" i="1"/>
  <c r="AO817" i="1"/>
  <c r="AP817" i="1"/>
  <c r="AQ817" i="1"/>
  <c r="AR817" i="1"/>
  <c r="AN818" i="1"/>
  <c r="AO818" i="1"/>
  <c r="AP818" i="1"/>
  <c r="AQ818" i="1"/>
  <c r="AR818" i="1"/>
  <c r="AN819" i="1"/>
  <c r="AO819" i="1"/>
  <c r="AP819" i="1"/>
  <c r="AQ819" i="1"/>
  <c r="AR819" i="1"/>
  <c r="AN820" i="1"/>
  <c r="AO820" i="1"/>
  <c r="AP820" i="1"/>
  <c r="AQ820" i="1"/>
  <c r="AR820" i="1"/>
  <c r="AN821" i="1"/>
  <c r="AO821" i="1"/>
  <c r="AP821" i="1"/>
  <c r="AQ821" i="1"/>
  <c r="AR821" i="1"/>
  <c r="AN822" i="1"/>
  <c r="AO822" i="1"/>
  <c r="AP822" i="1"/>
  <c r="AQ822" i="1"/>
  <c r="AR822" i="1"/>
  <c r="AN823" i="1"/>
  <c r="AO823" i="1"/>
  <c r="AP823" i="1"/>
  <c r="AQ823" i="1"/>
  <c r="AR823" i="1"/>
  <c r="AN824" i="1"/>
  <c r="AO824" i="1"/>
  <c r="AP824" i="1"/>
  <c r="AQ824" i="1"/>
  <c r="AR824" i="1"/>
  <c r="AN825" i="1"/>
  <c r="AO825" i="1"/>
  <c r="AP825" i="1"/>
  <c r="AQ825" i="1"/>
  <c r="AR825" i="1"/>
  <c r="AN826" i="1"/>
  <c r="AO826" i="1"/>
  <c r="AP826" i="1"/>
  <c r="AQ826" i="1"/>
  <c r="AR826" i="1"/>
  <c r="AN827" i="1"/>
  <c r="AO827" i="1"/>
  <c r="AP827" i="1"/>
  <c r="AQ827" i="1"/>
  <c r="AR827" i="1"/>
  <c r="AN828" i="1"/>
  <c r="AO828" i="1"/>
  <c r="AP828" i="1"/>
  <c r="AQ828" i="1"/>
  <c r="AR828" i="1"/>
  <c r="AN829" i="1"/>
  <c r="AO829" i="1"/>
  <c r="AP829" i="1"/>
  <c r="AQ829" i="1"/>
  <c r="AR829" i="1"/>
  <c r="AN830" i="1"/>
  <c r="AO830" i="1"/>
  <c r="AP830" i="1"/>
  <c r="AQ830" i="1"/>
  <c r="AR830" i="1"/>
  <c r="AN831" i="1"/>
  <c r="AO831" i="1"/>
  <c r="AP831" i="1"/>
  <c r="AQ831" i="1"/>
  <c r="AR831" i="1"/>
  <c r="AN832" i="1"/>
  <c r="AO832" i="1"/>
  <c r="AP832" i="1"/>
  <c r="AQ832" i="1"/>
  <c r="AR832" i="1"/>
  <c r="AN833" i="1"/>
  <c r="AO833" i="1"/>
  <c r="AP833" i="1"/>
  <c r="AQ833" i="1"/>
  <c r="AR833" i="1"/>
  <c r="AN834" i="1"/>
  <c r="AO834" i="1"/>
  <c r="AP834" i="1"/>
  <c r="AQ834" i="1"/>
  <c r="AR834" i="1"/>
  <c r="AN835" i="1"/>
  <c r="AO835" i="1"/>
  <c r="AP835" i="1"/>
  <c r="AQ835" i="1"/>
  <c r="AR835" i="1"/>
  <c r="AN836" i="1"/>
  <c r="AO836" i="1"/>
  <c r="AP836" i="1"/>
  <c r="AQ836" i="1"/>
  <c r="AR836" i="1"/>
  <c r="AN837" i="1"/>
  <c r="AO837" i="1"/>
  <c r="AP837" i="1"/>
  <c r="AQ837" i="1"/>
  <c r="AR837" i="1"/>
  <c r="AN838" i="1"/>
  <c r="AO838" i="1"/>
  <c r="AP838" i="1"/>
  <c r="AQ838" i="1"/>
  <c r="AR838" i="1"/>
  <c r="AN839" i="1"/>
  <c r="AO839" i="1"/>
  <c r="AP839" i="1"/>
  <c r="AQ839" i="1"/>
  <c r="AR839" i="1"/>
  <c r="AN840" i="1"/>
  <c r="AO840" i="1"/>
  <c r="AP840" i="1"/>
  <c r="AQ840" i="1"/>
  <c r="AR840" i="1"/>
  <c r="AN841" i="1"/>
  <c r="AO841" i="1"/>
  <c r="AP841" i="1"/>
  <c r="AQ841" i="1"/>
  <c r="AR841" i="1"/>
  <c r="AN842" i="1"/>
  <c r="AO842" i="1"/>
  <c r="AP842" i="1"/>
  <c r="AQ842" i="1"/>
  <c r="AR842" i="1"/>
  <c r="AN843" i="1"/>
  <c r="AO843" i="1"/>
  <c r="AP843" i="1"/>
  <c r="AQ843" i="1"/>
  <c r="AR843" i="1"/>
  <c r="AN844" i="1"/>
  <c r="AO844" i="1"/>
  <c r="AP844" i="1"/>
  <c r="AQ844" i="1"/>
  <c r="AR844" i="1"/>
  <c r="AN845" i="1"/>
  <c r="AO845" i="1"/>
  <c r="AP845" i="1"/>
  <c r="AQ845" i="1"/>
  <c r="AR845" i="1"/>
  <c r="AN846" i="1"/>
  <c r="AO846" i="1"/>
  <c r="AP846" i="1"/>
  <c r="AQ846" i="1"/>
  <c r="AR846" i="1"/>
  <c r="AN847" i="1"/>
  <c r="AO847" i="1"/>
  <c r="AP847" i="1"/>
  <c r="AQ847" i="1"/>
  <c r="AR847" i="1"/>
  <c r="AN848" i="1"/>
  <c r="AO848" i="1"/>
  <c r="AP848" i="1"/>
  <c r="AQ848" i="1"/>
  <c r="AR848" i="1"/>
  <c r="AN849" i="1"/>
  <c r="AO849" i="1"/>
  <c r="AP849" i="1"/>
  <c r="AQ849" i="1"/>
  <c r="AR849" i="1"/>
  <c r="AN850" i="1"/>
  <c r="AO850" i="1"/>
  <c r="AP850" i="1"/>
  <c r="AQ850" i="1"/>
  <c r="AR850" i="1"/>
  <c r="AN851" i="1"/>
  <c r="AO851" i="1"/>
  <c r="AP851" i="1"/>
  <c r="AQ851" i="1"/>
  <c r="AR851" i="1"/>
  <c r="AN852" i="1"/>
  <c r="AO852" i="1"/>
  <c r="AP852" i="1"/>
  <c r="AQ852" i="1"/>
  <c r="AR852" i="1"/>
  <c r="AN853" i="1"/>
  <c r="AO853" i="1"/>
  <c r="AP853" i="1"/>
  <c r="AQ853" i="1"/>
  <c r="AR853" i="1"/>
  <c r="AN854" i="1"/>
  <c r="AO854" i="1"/>
  <c r="AP854" i="1"/>
  <c r="AQ854" i="1"/>
  <c r="AR854" i="1"/>
  <c r="AN855" i="1"/>
  <c r="AO855" i="1"/>
  <c r="AP855" i="1"/>
  <c r="AQ855" i="1"/>
  <c r="AR855" i="1"/>
  <c r="AN856" i="1"/>
  <c r="AO856" i="1"/>
  <c r="AP856" i="1"/>
  <c r="AQ856" i="1"/>
  <c r="AR856" i="1"/>
  <c r="AN857" i="1"/>
  <c r="AO857" i="1"/>
  <c r="AP857" i="1"/>
  <c r="AQ857" i="1"/>
  <c r="AR857" i="1"/>
  <c r="AN858" i="1"/>
  <c r="AO858" i="1"/>
  <c r="AP858" i="1"/>
  <c r="AQ858" i="1"/>
  <c r="AR858" i="1"/>
  <c r="AN859" i="1"/>
  <c r="AO859" i="1"/>
  <c r="AP859" i="1"/>
  <c r="AQ859" i="1"/>
  <c r="AR859" i="1"/>
  <c r="AN860" i="1"/>
  <c r="AO860" i="1"/>
  <c r="AP860" i="1"/>
  <c r="AQ860" i="1"/>
  <c r="AR860" i="1"/>
  <c r="AN861" i="1"/>
  <c r="AO861" i="1"/>
  <c r="AP861" i="1"/>
  <c r="AQ861" i="1"/>
  <c r="AR861" i="1"/>
  <c r="AN862" i="1"/>
  <c r="AO862" i="1"/>
  <c r="AP862" i="1"/>
  <c r="AQ862" i="1"/>
  <c r="AR862" i="1"/>
  <c r="AN863" i="1"/>
  <c r="AO863" i="1"/>
  <c r="AP863" i="1"/>
  <c r="AQ863" i="1"/>
  <c r="AR863" i="1"/>
  <c r="AN864" i="1"/>
  <c r="AO864" i="1"/>
  <c r="AP864" i="1"/>
  <c r="AQ864" i="1"/>
  <c r="AR864" i="1"/>
  <c r="AN865" i="1"/>
  <c r="AO865" i="1"/>
  <c r="AP865" i="1"/>
  <c r="AQ865" i="1"/>
  <c r="AR865" i="1"/>
  <c r="AN866" i="1"/>
  <c r="AO866" i="1"/>
  <c r="AP866" i="1"/>
  <c r="AQ866" i="1"/>
  <c r="AR866" i="1"/>
  <c r="AN867" i="1"/>
  <c r="AO867" i="1"/>
  <c r="AP867" i="1"/>
  <c r="AQ867" i="1"/>
  <c r="AR867" i="1"/>
  <c r="AN868" i="1"/>
  <c r="AO868" i="1"/>
  <c r="AP868" i="1"/>
  <c r="AQ868" i="1"/>
  <c r="AR868" i="1"/>
  <c r="AN869" i="1"/>
  <c r="AO869" i="1"/>
  <c r="AP869" i="1"/>
  <c r="AQ869" i="1"/>
  <c r="AR869" i="1"/>
  <c r="AN870" i="1"/>
  <c r="AO870" i="1"/>
  <c r="AP870" i="1"/>
  <c r="AQ870" i="1"/>
  <c r="AR870" i="1"/>
  <c r="AN871" i="1"/>
  <c r="AO871" i="1"/>
  <c r="AP871" i="1"/>
  <c r="AQ871" i="1"/>
  <c r="AR871" i="1"/>
  <c r="AN872" i="1"/>
  <c r="AO872" i="1"/>
  <c r="AP872" i="1"/>
  <c r="AQ872" i="1"/>
  <c r="AR872" i="1"/>
  <c r="AN873" i="1"/>
  <c r="AO873" i="1"/>
  <c r="AP873" i="1"/>
  <c r="AQ873" i="1"/>
  <c r="AR873" i="1"/>
  <c r="AN874" i="1"/>
  <c r="AO874" i="1"/>
  <c r="AP874" i="1"/>
  <c r="AQ874" i="1"/>
  <c r="AR874" i="1"/>
  <c r="AN875" i="1"/>
  <c r="AO875" i="1"/>
  <c r="AP875" i="1"/>
  <c r="AQ875" i="1"/>
  <c r="AR875" i="1"/>
  <c r="AN876" i="1"/>
  <c r="AO876" i="1"/>
  <c r="AP876" i="1"/>
  <c r="AQ876" i="1"/>
  <c r="AR876" i="1"/>
  <c r="AN877" i="1"/>
  <c r="AO877" i="1"/>
  <c r="AP877" i="1"/>
  <c r="AQ877" i="1"/>
  <c r="AR877" i="1"/>
  <c r="AN878" i="1"/>
  <c r="AO878" i="1"/>
  <c r="AP878" i="1"/>
  <c r="AQ878" i="1"/>
  <c r="AR878" i="1"/>
  <c r="AN879" i="1"/>
  <c r="AO879" i="1"/>
  <c r="AP879" i="1"/>
  <c r="AQ879" i="1"/>
  <c r="AR879" i="1"/>
  <c r="AN880" i="1"/>
  <c r="AO880" i="1"/>
  <c r="AP880" i="1"/>
  <c r="AQ880" i="1"/>
  <c r="AR880" i="1"/>
  <c r="AN881" i="1"/>
  <c r="AO881" i="1"/>
  <c r="AP881" i="1"/>
  <c r="AQ881" i="1"/>
  <c r="AR881" i="1"/>
  <c r="AN882" i="1"/>
  <c r="AO882" i="1"/>
  <c r="AP882" i="1"/>
  <c r="AQ882" i="1"/>
  <c r="AR882" i="1"/>
  <c r="AN883" i="1"/>
  <c r="AO883" i="1"/>
  <c r="AP883" i="1"/>
  <c r="AQ883" i="1"/>
  <c r="AR883" i="1"/>
  <c r="AN884" i="1"/>
  <c r="AO884" i="1"/>
  <c r="AP884" i="1"/>
  <c r="AQ884" i="1"/>
  <c r="AR884" i="1"/>
  <c r="AN885" i="1"/>
  <c r="AO885" i="1"/>
  <c r="AP885" i="1"/>
  <c r="AQ885" i="1"/>
  <c r="AR885" i="1"/>
  <c r="AN886" i="1"/>
  <c r="AO886" i="1"/>
  <c r="AP886" i="1"/>
  <c r="AQ886" i="1"/>
  <c r="AR886" i="1"/>
  <c r="AN887" i="1"/>
  <c r="AO887" i="1"/>
  <c r="AP887" i="1"/>
  <c r="AQ887" i="1"/>
  <c r="AR887" i="1"/>
  <c r="AN888" i="1"/>
  <c r="AO888" i="1"/>
  <c r="AP888" i="1"/>
  <c r="AQ888" i="1"/>
  <c r="AR888" i="1"/>
  <c r="AN889" i="1"/>
  <c r="AO889" i="1"/>
  <c r="AP889" i="1"/>
  <c r="AQ889" i="1"/>
  <c r="AR889" i="1"/>
  <c r="AN890" i="1"/>
  <c r="AO890" i="1"/>
  <c r="AP890" i="1"/>
  <c r="AQ890" i="1"/>
  <c r="AR890" i="1"/>
  <c r="AN891" i="1"/>
  <c r="AO891" i="1"/>
  <c r="AP891" i="1"/>
  <c r="AQ891" i="1"/>
  <c r="AR891" i="1"/>
  <c r="AN892" i="1"/>
  <c r="AO892" i="1"/>
  <c r="AP892" i="1"/>
  <c r="AQ892" i="1"/>
  <c r="AR892" i="1"/>
  <c r="AN893" i="1"/>
  <c r="AO893" i="1"/>
  <c r="AP893" i="1"/>
  <c r="AQ893" i="1"/>
  <c r="AR893" i="1"/>
  <c r="AN894" i="1"/>
  <c r="AO894" i="1"/>
  <c r="AP894" i="1"/>
  <c r="AQ894" i="1"/>
  <c r="AR894" i="1"/>
  <c r="AN895" i="1"/>
  <c r="AO895" i="1"/>
  <c r="AP895" i="1"/>
  <c r="AQ895" i="1"/>
  <c r="AR895" i="1"/>
  <c r="AN896" i="1"/>
  <c r="AO896" i="1"/>
  <c r="AP896" i="1"/>
  <c r="AQ896" i="1"/>
  <c r="AR896" i="1"/>
  <c r="AN897" i="1"/>
  <c r="AO897" i="1"/>
  <c r="AP897" i="1"/>
  <c r="AQ897" i="1"/>
  <c r="AR897" i="1"/>
  <c r="AN898" i="1"/>
  <c r="AO898" i="1"/>
  <c r="AP898" i="1"/>
  <c r="AQ898" i="1"/>
  <c r="AR898" i="1"/>
  <c r="AN899" i="1"/>
  <c r="AO899" i="1"/>
  <c r="AP899" i="1"/>
  <c r="AQ899" i="1"/>
  <c r="AR899" i="1"/>
  <c r="AN900" i="1"/>
  <c r="AO900" i="1"/>
  <c r="AP900" i="1"/>
  <c r="AQ900" i="1"/>
  <c r="AR900" i="1"/>
  <c r="AN901" i="1"/>
  <c r="AO901" i="1"/>
  <c r="AP901" i="1"/>
  <c r="AQ901" i="1"/>
  <c r="AR901" i="1"/>
  <c r="AN902" i="1"/>
  <c r="AO902" i="1"/>
  <c r="AP902" i="1"/>
  <c r="AQ902" i="1"/>
  <c r="AR902" i="1"/>
  <c r="AN903" i="1"/>
  <c r="AO903" i="1"/>
  <c r="AP903" i="1"/>
  <c r="AQ903" i="1"/>
  <c r="AR903" i="1"/>
  <c r="AN904" i="1"/>
  <c r="AO904" i="1"/>
  <c r="AP904" i="1"/>
  <c r="AQ904" i="1"/>
  <c r="AR904" i="1"/>
  <c r="AN905" i="1"/>
  <c r="AO905" i="1"/>
  <c r="AP905" i="1"/>
  <c r="AQ905" i="1"/>
  <c r="AR905" i="1"/>
  <c r="AN906" i="1"/>
  <c r="AO906" i="1"/>
  <c r="AP906" i="1"/>
  <c r="AQ906" i="1"/>
  <c r="AR906" i="1"/>
  <c r="AN907" i="1"/>
  <c r="AO907" i="1"/>
  <c r="AP907" i="1"/>
  <c r="AQ907" i="1"/>
  <c r="AR907" i="1"/>
  <c r="AN908" i="1"/>
  <c r="AO908" i="1"/>
  <c r="AP908" i="1"/>
  <c r="AQ908" i="1"/>
  <c r="AR908" i="1"/>
  <c r="AN909" i="1"/>
  <c r="AO909" i="1"/>
  <c r="AP909" i="1"/>
  <c r="AQ909" i="1"/>
  <c r="AR909" i="1"/>
  <c r="AN910" i="1"/>
  <c r="AO910" i="1"/>
  <c r="AP910" i="1"/>
  <c r="AQ910" i="1"/>
  <c r="AR910" i="1"/>
  <c r="AN911" i="1"/>
  <c r="AO911" i="1"/>
  <c r="AP911" i="1"/>
  <c r="AQ911" i="1"/>
  <c r="AR911" i="1"/>
  <c r="AN912" i="1"/>
  <c r="AO912" i="1"/>
  <c r="AP912" i="1"/>
  <c r="AQ912" i="1"/>
  <c r="AR912" i="1"/>
  <c r="AN913" i="1"/>
  <c r="AO913" i="1"/>
  <c r="AP913" i="1"/>
  <c r="AQ913" i="1"/>
  <c r="AR913" i="1"/>
  <c r="AN914" i="1"/>
  <c r="AO914" i="1"/>
  <c r="AP914" i="1"/>
  <c r="AQ914" i="1"/>
  <c r="AR914" i="1"/>
  <c r="AN915" i="1"/>
  <c r="AO915" i="1"/>
  <c r="AP915" i="1"/>
  <c r="AQ915" i="1"/>
  <c r="AR915" i="1"/>
  <c r="AN916" i="1"/>
  <c r="AO916" i="1"/>
  <c r="AP916" i="1"/>
  <c r="AQ916" i="1"/>
  <c r="AR916" i="1"/>
  <c r="AN917" i="1"/>
  <c r="AO917" i="1"/>
  <c r="AP917" i="1"/>
  <c r="AQ917" i="1"/>
  <c r="AR917" i="1"/>
  <c r="AN918" i="1"/>
  <c r="AO918" i="1"/>
  <c r="AP918" i="1"/>
  <c r="AQ918" i="1"/>
  <c r="AR918" i="1"/>
  <c r="AN919" i="1"/>
  <c r="AO919" i="1"/>
  <c r="AP919" i="1"/>
  <c r="AQ919" i="1"/>
  <c r="AR919" i="1"/>
  <c r="AN920" i="1"/>
  <c r="AO920" i="1"/>
  <c r="AP920" i="1"/>
  <c r="AQ920" i="1"/>
  <c r="AR920" i="1"/>
  <c r="AN921" i="1"/>
  <c r="AO921" i="1"/>
  <c r="AP921" i="1"/>
  <c r="AQ921" i="1"/>
  <c r="AR921" i="1"/>
  <c r="AN922" i="1"/>
  <c r="AO922" i="1"/>
  <c r="AP922" i="1"/>
  <c r="AQ922" i="1"/>
  <c r="AR922" i="1"/>
  <c r="AN923" i="1"/>
  <c r="AO923" i="1"/>
  <c r="AP923" i="1"/>
  <c r="AQ923" i="1"/>
  <c r="AR923" i="1"/>
  <c r="AN924" i="1"/>
  <c r="AO924" i="1"/>
  <c r="AP924" i="1"/>
  <c r="AQ924" i="1"/>
  <c r="AR924" i="1"/>
  <c r="AN925" i="1"/>
  <c r="AO925" i="1"/>
  <c r="AP925" i="1"/>
  <c r="AQ925" i="1"/>
  <c r="AR925" i="1"/>
  <c r="AN926" i="1"/>
  <c r="AO926" i="1"/>
  <c r="AP926" i="1"/>
  <c r="AQ926" i="1"/>
  <c r="AR926" i="1"/>
  <c r="AN927" i="1"/>
  <c r="AO927" i="1"/>
  <c r="AP927" i="1"/>
  <c r="AQ927" i="1"/>
  <c r="AR927" i="1"/>
  <c r="AN928" i="1"/>
  <c r="AO928" i="1"/>
  <c r="AP928" i="1"/>
  <c r="AQ928" i="1"/>
  <c r="AR928" i="1"/>
  <c r="AN929" i="1"/>
  <c r="AO929" i="1"/>
  <c r="AP929" i="1"/>
  <c r="AQ929" i="1"/>
  <c r="AR929" i="1"/>
  <c r="AN930" i="1"/>
  <c r="AO930" i="1"/>
  <c r="AP930" i="1"/>
  <c r="AQ930" i="1"/>
  <c r="AR930" i="1"/>
  <c r="AN931" i="1"/>
  <c r="AO931" i="1"/>
  <c r="AP931" i="1"/>
  <c r="AQ931" i="1"/>
  <c r="AR931" i="1"/>
  <c r="AN932" i="1"/>
  <c r="AO932" i="1"/>
  <c r="AP932" i="1"/>
  <c r="AQ932" i="1"/>
  <c r="AR932" i="1"/>
  <c r="AN933" i="1"/>
  <c r="AO933" i="1"/>
  <c r="AP933" i="1"/>
  <c r="AQ933" i="1"/>
  <c r="AR933" i="1"/>
  <c r="AN934" i="1"/>
  <c r="AO934" i="1"/>
  <c r="AP934" i="1"/>
  <c r="AQ934" i="1"/>
  <c r="AR934" i="1"/>
  <c r="AN935" i="1"/>
  <c r="AO935" i="1"/>
  <c r="AP935" i="1"/>
  <c r="AQ935" i="1"/>
  <c r="AR935" i="1"/>
  <c r="AN936" i="1"/>
  <c r="AO936" i="1"/>
  <c r="AP936" i="1"/>
  <c r="AQ936" i="1"/>
  <c r="AR936" i="1"/>
  <c r="AN937" i="1"/>
  <c r="AO937" i="1"/>
  <c r="AP937" i="1"/>
  <c r="AQ937" i="1"/>
  <c r="AR937" i="1"/>
  <c r="AN938" i="1"/>
  <c r="AO938" i="1"/>
  <c r="AP938" i="1"/>
  <c r="AQ938" i="1"/>
  <c r="AR938" i="1"/>
  <c r="AN939" i="1"/>
  <c r="AO939" i="1"/>
  <c r="AP939" i="1"/>
  <c r="AQ939" i="1"/>
  <c r="AR939" i="1"/>
  <c r="AN940" i="1"/>
  <c r="AO940" i="1"/>
  <c r="AP940" i="1"/>
  <c r="AQ940" i="1"/>
  <c r="AR940" i="1"/>
  <c r="AN941" i="1"/>
  <c r="AO941" i="1"/>
  <c r="AP941" i="1"/>
  <c r="AQ941" i="1"/>
  <c r="AR941" i="1"/>
  <c r="AN942" i="1"/>
  <c r="AO942" i="1"/>
  <c r="AP942" i="1"/>
  <c r="AQ942" i="1"/>
  <c r="AR942" i="1"/>
  <c r="AN943" i="1"/>
  <c r="AO943" i="1"/>
  <c r="AP943" i="1"/>
  <c r="AQ943" i="1"/>
  <c r="AR943" i="1"/>
  <c r="AN944" i="1"/>
  <c r="AO944" i="1"/>
  <c r="AP944" i="1"/>
  <c r="AQ944" i="1"/>
  <c r="AR944" i="1"/>
  <c r="AN945" i="1"/>
  <c r="AO945" i="1"/>
  <c r="AP945" i="1"/>
  <c r="AQ945" i="1"/>
  <c r="AR945" i="1"/>
  <c r="AN946" i="1"/>
  <c r="AO946" i="1"/>
  <c r="AP946" i="1"/>
  <c r="AQ946" i="1"/>
  <c r="AR946" i="1"/>
  <c r="AN947" i="1"/>
  <c r="AO947" i="1"/>
  <c r="AP947" i="1"/>
  <c r="AQ947" i="1"/>
  <c r="AR947" i="1"/>
  <c r="AN948" i="1"/>
  <c r="AO948" i="1"/>
  <c r="AP948" i="1"/>
  <c r="AQ948" i="1"/>
  <c r="AR948" i="1"/>
  <c r="AN949" i="1"/>
  <c r="AO949" i="1"/>
  <c r="AP949" i="1"/>
  <c r="AQ949" i="1"/>
  <c r="AR949" i="1"/>
  <c r="AN950" i="1"/>
  <c r="AO950" i="1"/>
  <c r="AP950" i="1"/>
  <c r="AQ950" i="1"/>
  <c r="AR950" i="1"/>
  <c r="AN951" i="1"/>
  <c r="AO951" i="1"/>
  <c r="AP951" i="1"/>
  <c r="AQ951" i="1"/>
  <c r="AR951" i="1"/>
  <c r="AN952" i="1"/>
  <c r="AO952" i="1"/>
  <c r="AP952" i="1"/>
  <c r="AQ952" i="1"/>
  <c r="AR952" i="1"/>
  <c r="AN953" i="1"/>
  <c r="AO953" i="1"/>
  <c r="AP953" i="1"/>
  <c r="AQ953" i="1"/>
  <c r="AR953" i="1"/>
  <c r="AN954" i="1"/>
  <c r="AO954" i="1"/>
  <c r="AP954" i="1"/>
  <c r="AQ954" i="1"/>
  <c r="AR954" i="1"/>
  <c r="AN955" i="1"/>
  <c r="AO955" i="1"/>
  <c r="AP955" i="1"/>
  <c r="AQ955" i="1"/>
  <c r="AR955" i="1"/>
  <c r="AN956" i="1"/>
  <c r="AO956" i="1"/>
  <c r="AP956" i="1"/>
  <c r="AQ956" i="1"/>
  <c r="AR956" i="1"/>
  <c r="AN957" i="1"/>
  <c r="AO957" i="1"/>
  <c r="AP957" i="1"/>
  <c r="AQ957" i="1"/>
  <c r="AR957" i="1"/>
  <c r="AN958" i="1"/>
  <c r="AO958" i="1"/>
  <c r="AP958" i="1"/>
  <c r="AQ958" i="1"/>
  <c r="AR958" i="1"/>
  <c r="AN959" i="1"/>
  <c r="AO959" i="1"/>
  <c r="AP959" i="1"/>
  <c r="AQ959" i="1"/>
  <c r="AR959" i="1"/>
  <c r="AN960" i="1"/>
  <c r="AO960" i="1"/>
  <c r="AP960" i="1"/>
  <c r="AQ960" i="1"/>
  <c r="AR960" i="1"/>
  <c r="AN961" i="1"/>
  <c r="AO961" i="1"/>
  <c r="AP961" i="1"/>
  <c r="AQ961" i="1"/>
  <c r="AR961" i="1"/>
  <c r="AN962" i="1"/>
  <c r="AO962" i="1"/>
  <c r="AP962" i="1"/>
  <c r="AQ962" i="1"/>
  <c r="AR962" i="1"/>
  <c r="AN963" i="1"/>
  <c r="AO963" i="1"/>
  <c r="AP963" i="1"/>
  <c r="AQ963" i="1"/>
  <c r="AR963" i="1"/>
  <c r="AN964" i="1"/>
  <c r="AO964" i="1"/>
  <c r="AP964" i="1"/>
  <c r="AQ964" i="1"/>
  <c r="AR964" i="1"/>
  <c r="AN965" i="1"/>
  <c r="AO965" i="1"/>
  <c r="AP965" i="1"/>
  <c r="AQ965" i="1"/>
  <c r="AR965" i="1"/>
  <c r="AN966" i="1"/>
  <c r="AO966" i="1"/>
  <c r="AP966" i="1"/>
  <c r="AQ966" i="1"/>
  <c r="AR966" i="1"/>
  <c r="AN967" i="1"/>
  <c r="AO967" i="1"/>
  <c r="AP967" i="1"/>
  <c r="AQ967" i="1"/>
  <c r="AR967" i="1"/>
  <c r="AN968" i="1"/>
  <c r="AO968" i="1"/>
  <c r="AP968" i="1"/>
  <c r="AQ968" i="1"/>
  <c r="AR968" i="1"/>
  <c r="AN969" i="1"/>
  <c r="AO969" i="1"/>
  <c r="AP969" i="1"/>
  <c r="AQ969" i="1"/>
  <c r="AR969" i="1"/>
  <c r="AN970" i="1"/>
  <c r="AO970" i="1"/>
  <c r="AP970" i="1"/>
  <c r="AQ970" i="1"/>
  <c r="AR970" i="1"/>
  <c r="AN971" i="1"/>
  <c r="AO971" i="1"/>
  <c r="AP971" i="1"/>
  <c r="AQ971" i="1"/>
  <c r="AR971" i="1"/>
  <c r="AN972" i="1"/>
  <c r="AO972" i="1"/>
  <c r="AP972" i="1"/>
  <c r="AQ972" i="1"/>
  <c r="AR972" i="1"/>
  <c r="AN973" i="1"/>
  <c r="AO973" i="1"/>
  <c r="AP973" i="1"/>
  <c r="AQ973" i="1"/>
  <c r="AR973" i="1"/>
  <c r="AN974" i="1"/>
  <c r="AO974" i="1"/>
  <c r="AP974" i="1"/>
  <c r="AQ974" i="1"/>
  <c r="AR974" i="1"/>
  <c r="AN975" i="1"/>
  <c r="AO975" i="1"/>
  <c r="AP975" i="1"/>
  <c r="AQ975" i="1"/>
  <c r="AR975" i="1"/>
  <c r="AN976" i="1"/>
  <c r="AO976" i="1"/>
  <c r="AP976" i="1"/>
  <c r="AQ976" i="1"/>
  <c r="AR976" i="1"/>
  <c r="AN977" i="1"/>
  <c r="AO977" i="1"/>
  <c r="AP977" i="1"/>
  <c r="AQ977" i="1"/>
  <c r="AR977" i="1"/>
  <c r="AN978" i="1"/>
  <c r="AO978" i="1"/>
  <c r="AP978" i="1"/>
  <c r="AQ978" i="1"/>
  <c r="AR978" i="1"/>
  <c r="AN979" i="1"/>
  <c r="AO979" i="1"/>
  <c r="AP979" i="1"/>
  <c r="AQ979" i="1"/>
  <c r="AR979" i="1"/>
  <c r="AN980" i="1"/>
  <c r="AO980" i="1"/>
  <c r="AP980" i="1"/>
  <c r="AQ980" i="1"/>
  <c r="AR980" i="1"/>
  <c r="AN981" i="1"/>
  <c r="AO981" i="1"/>
  <c r="AP981" i="1"/>
  <c r="AQ981" i="1"/>
  <c r="AR981" i="1"/>
  <c r="AN982" i="1"/>
  <c r="AO982" i="1"/>
  <c r="AP982" i="1"/>
  <c r="AQ982" i="1"/>
  <c r="AR982" i="1"/>
  <c r="AN983" i="1"/>
  <c r="AO983" i="1"/>
  <c r="AP983" i="1"/>
  <c r="AQ983" i="1"/>
  <c r="AR983" i="1"/>
  <c r="AN984" i="1"/>
  <c r="AO984" i="1"/>
  <c r="AP984" i="1"/>
  <c r="AQ984" i="1"/>
  <c r="AR984" i="1"/>
  <c r="AN985" i="1"/>
  <c r="AO985" i="1"/>
  <c r="AP985" i="1"/>
  <c r="AQ985" i="1"/>
  <c r="AR985" i="1"/>
  <c r="AN986" i="1"/>
  <c r="AO986" i="1"/>
  <c r="AP986" i="1"/>
  <c r="AQ986" i="1"/>
  <c r="AR986" i="1"/>
  <c r="AN987" i="1"/>
  <c r="AO987" i="1"/>
  <c r="AP987" i="1"/>
  <c r="AQ987" i="1"/>
  <c r="AR987" i="1"/>
  <c r="AN988" i="1"/>
  <c r="AO988" i="1"/>
  <c r="AP988" i="1"/>
  <c r="AQ988" i="1"/>
  <c r="AR988" i="1"/>
  <c r="AN989" i="1"/>
  <c r="AO989" i="1"/>
  <c r="AP989" i="1"/>
  <c r="AQ989" i="1"/>
  <c r="AR989" i="1"/>
  <c r="AN990" i="1"/>
  <c r="AO990" i="1"/>
  <c r="AP990" i="1"/>
  <c r="AQ990" i="1"/>
  <c r="AR990" i="1"/>
  <c r="AN991" i="1"/>
  <c r="AO991" i="1"/>
  <c r="AP991" i="1"/>
  <c r="AQ991" i="1"/>
  <c r="AR991" i="1"/>
  <c r="AN992" i="1"/>
  <c r="AO992" i="1"/>
  <c r="AP992" i="1"/>
  <c r="AQ992" i="1"/>
  <c r="AR992" i="1"/>
  <c r="AN993" i="1"/>
  <c r="AO993" i="1"/>
  <c r="AP993" i="1"/>
  <c r="AQ993" i="1"/>
  <c r="AR993" i="1"/>
  <c r="AN994" i="1"/>
  <c r="AO994" i="1"/>
  <c r="AP994" i="1"/>
  <c r="AQ994" i="1"/>
  <c r="AR994" i="1"/>
  <c r="AN995" i="1"/>
  <c r="AO995" i="1"/>
  <c r="AP995" i="1"/>
  <c r="AQ995" i="1"/>
  <c r="AR995" i="1"/>
  <c r="AN996" i="1"/>
  <c r="AO996" i="1"/>
  <c r="AP996" i="1"/>
  <c r="AQ996" i="1"/>
  <c r="AR996" i="1"/>
  <c r="AN997" i="1"/>
  <c r="AO997" i="1"/>
  <c r="AP997" i="1"/>
  <c r="AQ997" i="1"/>
  <c r="AR997" i="1"/>
  <c r="AN998" i="1"/>
  <c r="AO998" i="1"/>
  <c r="AP998" i="1"/>
  <c r="AQ998" i="1"/>
  <c r="AR998" i="1"/>
  <c r="AN999" i="1"/>
  <c r="AO999" i="1"/>
  <c r="AP999" i="1"/>
  <c r="AQ999" i="1"/>
  <c r="AR999" i="1"/>
  <c r="AN1000" i="1"/>
  <c r="AO1000" i="1"/>
  <c r="AP1000" i="1"/>
  <c r="AQ1000" i="1"/>
  <c r="AR1000" i="1"/>
  <c r="AN1001" i="1"/>
  <c r="AO1001" i="1"/>
  <c r="AP1001" i="1"/>
  <c r="AQ1001" i="1"/>
  <c r="AR1001" i="1"/>
  <c r="AN1002" i="1"/>
  <c r="AO1002" i="1"/>
  <c r="AP1002" i="1"/>
  <c r="AQ1002" i="1"/>
  <c r="AR1002" i="1"/>
  <c r="AN1003" i="1"/>
  <c r="AO1003" i="1"/>
  <c r="AP1003" i="1"/>
  <c r="AQ1003" i="1"/>
  <c r="AR1003" i="1"/>
  <c r="AN1004" i="1"/>
  <c r="AO1004" i="1"/>
  <c r="AP1004" i="1"/>
  <c r="AQ1004" i="1"/>
  <c r="AR1004" i="1"/>
  <c r="AN1005" i="1"/>
  <c r="AO1005" i="1"/>
  <c r="AP1005" i="1"/>
  <c r="AQ1005" i="1"/>
  <c r="AR1005" i="1"/>
  <c r="AN1006" i="1"/>
  <c r="AO1006" i="1"/>
  <c r="AP1006" i="1"/>
  <c r="AQ1006" i="1"/>
  <c r="AR1006" i="1"/>
  <c r="AN1007" i="1"/>
  <c r="AO1007" i="1"/>
  <c r="AP1007" i="1"/>
  <c r="AQ1007" i="1"/>
  <c r="AR1007" i="1"/>
  <c r="AN1008" i="1"/>
  <c r="AO1008" i="1"/>
  <c r="AP1008" i="1"/>
  <c r="AQ1008" i="1"/>
  <c r="AR1008" i="1"/>
  <c r="AN1009" i="1"/>
  <c r="AO1009" i="1"/>
  <c r="AP1009" i="1"/>
  <c r="AQ1009" i="1"/>
  <c r="AR1009" i="1"/>
  <c r="AN1010" i="1"/>
  <c r="AO1010" i="1"/>
  <c r="AP1010" i="1"/>
  <c r="AQ1010" i="1"/>
  <c r="AR1010" i="1"/>
  <c r="AN1011" i="1"/>
  <c r="AO1011" i="1"/>
  <c r="AP1011" i="1"/>
  <c r="AQ1011" i="1"/>
  <c r="AR1011" i="1"/>
  <c r="AN1012" i="1"/>
  <c r="AO1012" i="1"/>
  <c r="AP1012" i="1"/>
  <c r="AQ1012" i="1"/>
  <c r="AR1012" i="1"/>
  <c r="AN1013" i="1"/>
  <c r="AO1013" i="1"/>
  <c r="AP1013" i="1"/>
  <c r="AQ1013" i="1"/>
  <c r="AR1013" i="1"/>
  <c r="AN1014" i="1"/>
  <c r="AO1014" i="1"/>
  <c r="AP1014" i="1"/>
  <c r="AQ1014" i="1"/>
  <c r="AR1014" i="1"/>
  <c r="AN1015" i="1"/>
  <c r="AO1015" i="1"/>
  <c r="AP1015" i="1"/>
  <c r="AQ1015" i="1"/>
  <c r="AR1015" i="1"/>
  <c r="AN1016" i="1"/>
  <c r="AO1016" i="1"/>
  <c r="AP1016" i="1"/>
  <c r="AQ1016" i="1"/>
  <c r="AR1016" i="1"/>
  <c r="AN1017" i="1"/>
  <c r="AO1017" i="1"/>
  <c r="AP1017" i="1"/>
  <c r="AQ1017" i="1"/>
  <c r="AR1017" i="1"/>
  <c r="AN1018" i="1"/>
  <c r="AO1018" i="1"/>
  <c r="AP1018" i="1"/>
  <c r="AQ1018" i="1"/>
  <c r="AR1018" i="1"/>
  <c r="AN1019" i="1"/>
  <c r="AO1019" i="1"/>
  <c r="AP1019" i="1"/>
  <c r="AQ1019" i="1"/>
  <c r="AR1019" i="1"/>
  <c r="AN1020" i="1"/>
  <c r="AO1020" i="1"/>
  <c r="AP1020" i="1"/>
  <c r="AQ1020" i="1"/>
  <c r="AR1020" i="1"/>
  <c r="AN1021" i="1"/>
  <c r="AO1021" i="1"/>
  <c r="AP1021" i="1"/>
  <c r="AQ1021" i="1"/>
  <c r="AR1021" i="1"/>
  <c r="AN1022" i="1"/>
  <c r="AO1022" i="1"/>
  <c r="AP1022" i="1"/>
  <c r="AQ1022" i="1"/>
  <c r="AR1022" i="1"/>
  <c r="AN1023" i="1"/>
  <c r="AO1023" i="1"/>
  <c r="AP1023" i="1"/>
  <c r="AQ1023" i="1"/>
  <c r="AR1023" i="1"/>
  <c r="AN1024" i="1"/>
  <c r="AO1024" i="1"/>
  <c r="AP1024" i="1"/>
  <c r="AQ1024" i="1"/>
  <c r="AR1024" i="1"/>
  <c r="AN1025" i="1"/>
  <c r="AO1025" i="1"/>
  <c r="AP1025" i="1"/>
  <c r="AQ1025" i="1"/>
  <c r="AR1025" i="1"/>
  <c r="AN1026" i="1"/>
  <c r="AO1026" i="1"/>
  <c r="AP1026" i="1"/>
  <c r="AQ1026" i="1"/>
  <c r="AR1026" i="1"/>
  <c r="AN1027" i="1"/>
  <c r="AO1027" i="1"/>
  <c r="AP1027" i="1"/>
  <c r="AQ1027" i="1"/>
  <c r="AR1027" i="1"/>
  <c r="AN1028" i="1"/>
  <c r="AO1028" i="1"/>
  <c r="AP1028" i="1"/>
  <c r="AQ1028" i="1"/>
  <c r="AR1028" i="1"/>
  <c r="AN1029" i="1"/>
  <c r="AO1029" i="1"/>
  <c r="AP1029" i="1"/>
  <c r="AQ1029" i="1"/>
  <c r="AR1029" i="1"/>
  <c r="AN1030" i="1"/>
  <c r="AO1030" i="1"/>
  <c r="AP1030" i="1"/>
  <c r="AQ1030" i="1"/>
  <c r="AR1030" i="1"/>
  <c r="AN1031" i="1"/>
  <c r="AO1031" i="1"/>
  <c r="AP1031" i="1"/>
  <c r="AQ1031" i="1"/>
  <c r="AR1031" i="1"/>
  <c r="AN1032" i="1"/>
  <c r="AO1032" i="1"/>
  <c r="AP1032" i="1"/>
  <c r="AQ1032" i="1"/>
  <c r="AR1032" i="1"/>
  <c r="AN1033" i="1"/>
  <c r="AO1033" i="1"/>
  <c r="AP1033" i="1"/>
  <c r="AQ1033" i="1"/>
  <c r="AR1033" i="1"/>
  <c r="AN1034" i="1"/>
  <c r="AO1034" i="1"/>
  <c r="AP1034" i="1"/>
  <c r="AQ1034" i="1"/>
  <c r="AR1034" i="1"/>
  <c r="AN1035" i="1"/>
  <c r="AO1035" i="1"/>
  <c r="AP1035" i="1"/>
  <c r="AQ1035" i="1"/>
  <c r="AR1035" i="1"/>
  <c r="AN1036" i="1"/>
  <c r="AO1036" i="1"/>
  <c r="AP1036" i="1"/>
  <c r="AQ1036" i="1"/>
  <c r="AR1036" i="1"/>
  <c r="AN1037" i="1"/>
  <c r="AO1037" i="1"/>
  <c r="AP1037" i="1"/>
  <c r="AQ1037" i="1"/>
  <c r="AR1037" i="1"/>
  <c r="AN1038" i="1"/>
  <c r="AO1038" i="1"/>
  <c r="AP1038" i="1"/>
  <c r="AQ1038" i="1"/>
  <c r="AR1038" i="1"/>
  <c r="AN1039" i="1"/>
  <c r="AO1039" i="1"/>
  <c r="AP1039" i="1"/>
  <c r="AQ1039" i="1"/>
  <c r="AR1039" i="1"/>
  <c r="AN1040" i="1"/>
  <c r="AO1040" i="1"/>
  <c r="AP1040" i="1"/>
  <c r="AQ1040" i="1"/>
  <c r="AR1040" i="1"/>
  <c r="AN1041" i="1"/>
  <c r="AO1041" i="1"/>
  <c r="AP1041" i="1"/>
  <c r="AQ1041" i="1"/>
  <c r="AR1041" i="1"/>
  <c r="AN1042" i="1"/>
  <c r="AO1042" i="1"/>
  <c r="AP1042" i="1"/>
  <c r="AQ1042" i="1"/>
  <c r="AR1042" i="1"/>
  <c r="AN1043" i="1"/>
  <c r="AO1043" i="1"/>
  <c r="AP1043" i="1"/>
  <c r="AQ1043" i="1"/>
  <c r="AR1043" i="1"/>
  <c r="AN1044" i="1"/>
  <c r="AO1044" i="1"/>
  <c r="AP1044" i="1"/>
  <c r="AQ1044" i="1"/>
  <c r="AR1044" i="1"/>
  <c r="AN1045" i="1"/>
  <c r="AO1045" i="1"/>
  <c r="AP1045" i="1"/>
  <c r="AQ1045" i="1"/>
  <c r="AR1045" i="1"/>
  <c r="AN1046" i="1"/>
  <c r="AO1046" i="1"/>
  <c r="AP1046" i="1"/>
  <c r="AQ1046" i="1"/>
  <c r="AR1046" i="1"/>
  <c r="AN1047" i="1"/>
  <c r="AO1047" i="1"/>
  <c r="AP1047" i="1"/>
  <c r="AQ1047" i="1"/>
  <c r="AR1047" i="1"/>
  <c r="AN1048" i="1"/>
  <c r="AO1048" i="1"/>
  <c r="AP1048" i="1"/>
  <c r="AQ1048" i="1"/>
  <c r="AR1048" i="1"/>
  <c r="AN1049" i="1"/>
  <c r="AO1049" i="1"/>
  <c r="AP1049" i="1"/>
  <c r="AQ1049" i="1"/>
  <c r="AR1049" i="1"/>
  <c r="AN1050" i="1"/>
  <c r="AO1050" i="1"/>
  <c r="AP1050" i="1"/>
  <c r="AQ1050" i="1"/>
  <c r="AR1050" i="1"/>
  <c r="AN1051" i="1"/>
  <c r="AO1051" i="1"/>
  <c r="AP1051" i="1"/>
  <c r="AQ1051" i="1"/>
  <c r="AR1051" i="1"/>
  <c r="AN1052" i="1"/>
  <c r="AO1052" i="1"/>
  <c r="AP1052" i="1"/>
  <c r="AQ1052" i="1"/>
  <c r="AR1052" i="1"/>
  <c r="AN1053" i="1"/>
  <c r="AO1053" i="1"/>
  <c r="AP1053" i="1"/>
  <c r="AQ1053" i="1"/>
  <c r="AR1053" i="1"/>
  <c r="AN1054" i="1"/>
  <c r="AO1054" i="1"/>
  <c r="AP1054" i="1"/>
  <c r="AQ1054" i="1"/>
  <c r="AR1054" i="1"/>
  <c r="AN1055" i="1"/>
  <c r="AO1055" i="1"/>
  <c r="AP1055" i="1"/>
  <c r="AQ1055" i="1"/>
  <c r="AR1055" i="1"/>
  <c r="AN1056" i="1"/>
  <c r="AO1056" i="1"/>
  <c r="AP1056" i="1"/>
  <c r="AQ1056" i="1"/>
  <c r="AR1056" i="1"/>
  <c r="AN1057" i="1"/>
  <c r="AO1057" i="1"/>
  <c r="AP1057" i="1"/>
  <c r="AQ1057" i="1"/>
  <c r="AR1057" i="1"/>
  <c r="AN1058" i="1"/>
  <c r="AO1058" i="1"/>
  <c r="AP1058" i="1"/>
  <c r="AQ1058" i="1"/>
  <c r="AR1058" i="1"/>
  <c r="AN1059" i="1"/>
  <c r="AO1059" i="1"/>
  <c r="AP1059" i="1"/>
  <c r="AQ1059" i="1"/>
  <c r="AR1059" i="1"/>
  <c r="AN1060" i="1"/>
  <c r="AO1060" i="1"/>
  <c r="AP1060" i="1"/>
  <c r="AQ1060" i="1"/>
  <c r="AR1060" i="1"/>
  <c r="AN1061" i="1"/>
  <c r="AO1061" i="1"/>
  <c r="AP1061" i="1"/>
  <c r="AQ1061" i="1"/>
  <c r="AR1061" i="1"/>
  <c r="AN1062" i="1"/>
  <c r="AO1062" i="1"/>
  <c r="AP1062" i="1"/>
  <c r="AQ1062" i="1"/>
  <c r="AR1062" i="1"/>
  <c r="AN1063" i="1"/>
  <c r="AO1063" i="1"/>
  <c r="AP1063" i="1"/>
  <c r="AQ1063" i="1"/>
  <c r="AR1063" i="1"/>
  <c r="AN1064" i="1"/>
  <c r="AO1064" i="1"/>
  <c r="AP1064" i="1"/>
  <c r="AQ1064" i="1"/>
  <c r="AR1064" i="1"/>
  <c r="AN1065" i="1"/>
  <c r="AO1065" i="1"/>
  <c r="AP1065" i="1"/>
  <c r="AQ1065" i="1"/>
  <c r="AR1065" i="1"/>
  <c r="AN1066" i="1"/>
  <c r="AO1066" i="1"/>
  <c r="AP1066" i="1"/>
  <c r="AQ1066" i="1"/>
  <c r="AR1066" i="1"/>
  <c r="AN1067" i="1"/>
  <c r="AO1067" i="1"/>
  <c r="AP1067" i="1"/>
  <c r="AQ1067" i="1"/>
  <c r="AR1067" i="1"/>
  <c r="AN1068" i="1"/>
  <c r="AO1068" i="1"/>
  <c r="AP1068" i="1"/>
  <c r="AQ1068" i="1"/>
  <c r="AR1068" i="1"/>
  <c r="AN1069" i="1"/>
  <c r="AO1069" i="1"/>
  <c r="AP1069" i="1"/>
  <c r="AQ1069" i="1"/>
  <c r="AR1069" i="1"/>
  <c r="AN1070" i="1"/>
  <c r="AO1070" i="1"/>
  <c r="AP1070" i="1"/>
  <c r="AQ1070" i="1"/>
  <c r="AR1070" i="1"/>
  <c r="AN1071" i="1"/>
  <c r="AO1071" i="1"/>
  <c r="AP1071" i="1"/>
  <c r="AQ1071" i="1"/>
  <c r="AR1071" i="1"/>
  <c r="AN1072" i="1"/>
  <c r="AO1072" i="1"/>
  <c r="AP1072" i="1"/>
  <c r="AQ1072" i="1"/>
  <c r="AR1072" i="1"/>
  <c r="AN1073" i="1"/>
  <c r="AO1073" i="1"/>
  <c r="AP1073" i="1"/>
  <c r="AQ1073" i="1"/>
  <c r="AR1073" i="1"/>
  <c r="AN1074" i="1"/>
  <c r="AO1074" i="1"/>
  <c r="AP1074" i="1"/>
  <c r="AQ1074" i="1"/>
  <c r="AR1074" i="1"/>
  <c r="AN1075" i="1"/>
  <c r="AO1075" i="1"/>
  <c r="AP1075" i="1"/>
  <c r="AQ1075" i="1"/>
  <c r="AR1075" i="1"/>
  <c r="AN1076" i="1"/>
  <c r="AO1076" i="1"/>
  <c r="AP1076" i="1"/>
  <c r="AQ1076" i="1"/>
  <c r="AR1076" i="1"/>
  <c r="AN1077" i="1"/>
  <c r="AO1077" i="1"/>
  <c r="AP1077" i="1"/>
  <c r="AQ1077" i="1"/>
  <c r="AR1077" i="1"/>
  <c r="AN1078" i="1"/>
  <c r="AO1078" i="1"/>
  <c r="AP1078" i="1"/>
  <c r="AQ1078" i="1"/>
  <c r="AR1078" i="1"/>
  <c r="AN1079" i="1"/>
  <c r="AO1079" i="1"/>
  <c r="AP1079" i="1"/>
  <c r="AQ1079" i="1"/>
  <c r="AR1079" i="1"/>
  <c r="AN1080" i="1"/>
  <c r="AO1080" i="1"/>
  <c r="AP1080" i="1"/>
  <c r="AQ1080" i="1"/>
  <c r="AR1080" i="1"/>
  <c r="AN1081" i="1"/>
  <c r="AO1081" i="1"/>
  <c r="AP1081" i="1"/>
  <c r="AQ1081" i="1"/>
  <c r="AR1081" i="1"/>
  <c r="AN1082" i="1"/>
  <c r="AO1082" i="1"/>
  <c r="AP1082" i="1"/>
  <c r="AQ1082" i="1"/>
  <c r="AR1082" i="1"/>
  <c r="AN1083" i="1"/>
  <c r="AO1083" i="1"/>
  <c r="AP1083" i="1"/>
  <c r="AQ1083" i="1"/>
  <c r="AR1083" i="1"/>
  <c r="AN1084" i="1"/>
  <c r="AO1084" i="1"/>
  <c r="AP1084" i="1"/>
  <c r="AQ1084" i="1"/>
  <c r="AR1084" i="1"/>
  <c r="AN1085" i="1"/>
  <c r="AO1085" i="1"/>
  <c r="AP1085" i="1"/>
  <c r="AQ1085" i="1"/>
  <c r="AR1085" i="1"/>
  <c r="AN1086" i="1"/>
  <c r="AO1086" i="1"/>
  <c r="AP1086" i="1"/>
  <c r="AQ1086" i="1"/>
  <c r="AR1086" i="1"/>
  <c r="AN1087" i="1"/>
  <c r="AO1087" i="1"/>
  <c r="AP1087" i="1"/>
  <c r="AQ1087" i="1"/>
  <c r="AR1087" i="1"/>
  <c r="AN1088" i="1"/>
  <c r="AO1088" i="1"/>
  <c r="AP1088" i="1"/>
  <c r="AQ1088" i="1"/>
  <c r="AR1088" i="1"/>
  <c r="AN1089" i="1"/>
  <c r="AO1089" i="1"/>
  <c r="AP1089" i="1"/>
  <c r="AQ1089" i="1"/>
  <c r="AR1089" i="1"/>
  <c r="AN1090" i="1"/>
  <c r="AO1090" i="1"/>
  <c r="AP1090" i="1"/>
  <c r="AQ1090" i="1"/>
  <c r="AR1090" i="1"/>
  <c r="AN1091" i="1"/>
  <c r="AO1091" i="1"/>
  <c r="AP1091" i="1"/>
  <c r="AQ1091" i="1"/>
  <c r="AR1091" i="1"/>
  <c r="AN1092" i="1"/>
  <c r="AO1092" i="1"/>
  <c r="AP1092" i="1"/>
  <c r="AQ1092" i="1"/>
  <c r="AR1092" i="1"/>
  <c r="AN1093" i="1"/>
  <c r="AO1093" i="1"/>
  <c r="AP1093" i="1"/>
  <c r="AQ1093" i="1"/>
  <c r="AR1093" i="1"/>
  <c r="AN1094" i="1"/>
  <c r="AO1094" i="1"/>
  <c r="AP1094" i="1"/>
  <c r="AQ1094" i="1"/>
  <c r="AR1094" i="1"/>
  <c r="AN1095" i="1"/>
  <c r="AO1095" i="1"/>
  <c r="AP1095" i="1"/>
  <c r="AQ1095" i="1"/>
  <c r="AR1095" i="1"/>
  <c r="AN1096" i="1"/>
  <c r="AO1096" i="1"/>
  <c r="AP1096" i="1"/>
  <c r="AQ1096" i="1"/>
  <c r="AR1096" i="1"/>
  <c r="AN1097" i="1"/>
  <c r="AO1097" i="1"/>
  <c r="AP1097" i="1"/>
  <c r="AQ1097" i="1"/>
  <c r="AR1097" i="1"/>
  <c r="AN1098" i="1"/>
  <c r="AO1098" i="1"/>
  <c r="AP1098" i="1"/>
  <c r="AQ1098" i="1"/>
  <c r="AR1098" i="1"/>
  <c r="AN1099" i="1"/>
  <c r="AO1099" i="1"/>
  <c r="AP1099" i="1"/>
  <c r="AQ1099" i="1"/>
  <c r="AR1099" i="1"/>
  <c r="AN1100" i="1"/>
  <c r="AO1100" i="1"/>
  <c r="AP1100" i="1"/>
  <c r="AQ1100" i="1"/>
  <c r="AR1100" i="1"/>
  <c r="AN1101" i="1"/>
  <c r="AO1101" i="1"/>
  <c r="AP1101" i="1"/>
  <c r="AQ1101" i="1"/>
  <c r="AR1101" i="1"/>
  <c r="AN1102" i="1"/>
  <c r="AO1102" i="1"/>
  <c r="AP1102" i="1"/>
  <c r="AQ1102" i="1"/>
  <c r="AR1102" i="1"/>
  <c r="AN1103" i="1"/>
  <c r="AO1103" i="1"/>
  <c r="AP1103" i="1"/>
  <c r="AQ1103" i="1"/>
  <c r="AR1103" i="1"/>
  <c r="AN1104" i="1"/>
  <c r="AO1104" i="1"/>
  <c r="AP1104" i="1"/>
  <c r="AQ1104" i="1"/>
  <c r="AR1104" i="1"/>
  <c r="AN1105" i="1"/>
  <c r="AO1105" i="1"/>
  <c r="AP1105" i="1"/>
  <c r="AQ1105" i="1"/>
  <c r="AR1105" i="1"/>
  <c r="AN1106" i="1"/>
  <c r="AO1106" i="1"/>
  <c r="AP1106" i="1"/>
  <c r="AQ1106" i="1"/>
  <c r="AR1106" i="1"/>
  <c r="AN1107" i="1"/>
  <c r="AO1107" i="1"/>
  <c r="AP1107" i="1"/>
  <c r="AQ1107" i="1"/>
  <c r="AR1107" i="1"/>
  <c r="AN1108" i="1"/>
  <c r="AO1108" i="1"/>
  <c r="AP1108" i="1"/>
  <c r="AQ1108" i="1"/>
  <c r="AR1108" i="1"/>
  <c r="AN1109" i="1"/>
  <c r="AO1109" i="1"/>
  <c r="AP1109" i="1"/>
  <c r="AQ1109" i="1"/>
  <c r="AR1109" i="1"/>
  <c r="AN1110" i="1"/>
  <c r="AO1110" i="1"/>
  <c r="AP1110" i="1"/>
  <c r="AQ1110" i="1"/>
  <c r="AR1110" i="1"/>
  <c r="AN1111" i="1"/>
  <c r="AO1111" i="1"/>
  <c r="AP1111" i="1"/>
  <c r="AQ1111" i="1"/>
  <c r="AR1111" i="1"/>
  <c r="AN1112" i="1"/>
  <c r="AO1112" i="1"/>
  <c r="AP1112" i="1"/>
  <c r="AQ1112" i="1"/>
  <c r="AR1112" i="1"/>
  <c r="AN1113" i="1"/>
  <c r="AO1113" i="1"/>
  <c r="AP1113" i="1"/>
  <c r="AQ1113" i="1"/>
  <c r="AR1113" i="1"/>
  <c r="AN1114" i="1"/>
  <c r="AO1114" i="1"/>
  <c r="AP1114" i="1"/>
  <c r="AQ1114" i="1"/>
  <c r="AR1114" i="1"/>
  <c r="AN1115" i="1"/>
  <c r="AO1115" i="1"/>
  <c r="AP1115" i="1"/>
  <c r="AQ1115" i="1"/>
  <c r="AR1115" i="1"/>
  <c r="AN1116" i="1"/>
  <c r="AO1116" i="1"/>
  <c r="AP1116" i="1"/>
  <c r="AQ1116" i="1"/>
  <c r="AR1116" i="1"/>
  <c r="AN1117" i="1"/>
  <c r="AO1117" i="1"/>
  <c r="AP1117" i="1"/>
  <c r="AQ1117" i="1"/>
  <c r="AR1117" i="1"/>
  <c r="AN1118" i="1"/>
  <c r="AO1118" i="1"/>
  <c r="AP1118" i="1"/>
  <c r="AQ1118" i="1"/>
  <c r="AR1118" i="1"/>
  <c r="AN1119" i="1"/>
  <c r="AO1119" i="1"/>
  <c r="AP1119" i="1"/>
  <c r="AQ1119" i="1"/>
  <c r="AR1119" i="1"/>
  <c r="AN1120" i="1"/>
  <c r="AO1120" i="1"/>
  <c r="AP1120" i="1"/>
  <c r="AQ1120" i="1"/>
  <c r="AR1120" i="1"/>
  <c r="AN1121" i="1"/>
  <c r="AO1121" i="1"/>
  <c r="AP1121" i="1"/>
  <c r="AQ1121" i="1"/>
  <c r="AR1121" i="1"/>
  <c r="AN1122" i="1"/>
  <c r="AO1122" i="1"/>
  <c r="AP1122" i="1"/>
  <c r="AQ1122" i="1"/>
  <c r="AR1122" i="1"/>
  <c r="AN1123" i="1"/>
  <c r="AO1123" i="1"/>
  <c r="AP1123" i="1"/>
  <c r="AQ1123" i="1"/>
  <c r="AR1123" i="1"/>
  <c r="AN1124" i="1"/>
  <c r="AO1124" i="1"/>
  <c r="AP1124" i="1"/>
  <c r="AQ1124" i="1"/>
  <c r="AR1124" i="1"/>
  <c r="AN1125" i="1"/>
  <c r="AO1125" i="1"/>
  <c r="AP1125" i="1"/>
  <c r="AQ1125" i="1"/>
  <c r="AR1125" i="1"/>
  <c r="AN1126" i="1"/>
  <c r="AO1126" i="1"/>
  <c r="AP1126" i="1"/>
  <c r="AQ1126" i="1"/>
  <c r="AR1126" i="1"/>
  <c r="AN1127" i="1"/>
  <c r="AO1127" i="1"/>
  <c r="AP1127" i="1"/>
  <c r="AQ1127" i="1"/>
  <c r="AR1127" i="1"/>
  <c r="AN1128" i="1"/>
  <c r="AO1128" i="1"/>
  <c r="AP1128" i="1"/>
  <c r="AQ1128" i="1"/>
  <c r="AR1128" i="1"/>
  <c r="AN1129" i="1"/>
  <c r="AO1129" i="1"/>
  <c r="AP1129" i="1"/>
  <c r="AQ1129" i="1"/>
  <c r="AR1129" i="1"/>
  <c r="AN1130" i="1"/>
  <c r="AO1130" i="1"/>
  <c r="AP1130" i="1"/>
  <c r="AQ1130" i="1"/>
  <c r="AR1130" i="1"/>
  <c r="AN1131" i="1"/>
  <c r="AO1131" i="1"/>
  <c r="AP1131" i="1"/>
  <c r="AQ1131" i="1"/>
  <c r="AR1131" i="1"/>
  <c r="AN1132" i="1"/>
  <c r="AO1132" i="1"/>
  <c r="AP1132" i="1"/>
  <c r="AQ1132" i="1"/>
  <c r="AR1132" i="1"/>
  <c r="AN1133" i="1"/>
  <c r="AO1133" i="1"/>
  <c r="AP1133" i="1"/>
  <c r="AQ1133" i="1"/>
  <c r="AR1133" i="1"/>
  <c r="AN1134" i="1"/>
  <c r="AO1134" i="1"/>
  <c r="AP1134" i="1"/>
  <c r="AQ1134" i="1"/>
  <c r="AR1134" i="1"/>
  <c r="AN1135" i="1"/>
  <c r="AO1135" i="1"/>
  <c r="AP1135" i="1"/>
  <c r="AQ1135" i="1"/>
  <c r="AR1135" i="1"/>
  <c r="AN1136" i="1"/>
  <c r="AO1136" i="1"/>
  <c r="AP1136" i="1"/>
  <c r="AQ1136" i="1"/>
  <c r="AR1136" i="1"/>
  <c r="AN1137" i="1"/>
  <c r="AO1137" i="1"/>
  <c r="AP1137" i="1"/>
  <c r="AQ1137" i="1"/>
  <c r="AR1137" i="1"/>
  <c r="AN1138" i="1"/>
  <c r="AO1138" i="1"/>
  <c r="AP1138" i="1"/>
  <c r="AQ1138" i="1"/>
  <c r="AR1138" i="1"/>
  <c r="AN1139" i="1"/>
  <c r="AO1139" i="1"/>
  <c r="AP1139" i="1"/>
  <c r="AQ1139" i="1"/>
  <c r="AR1139" i="1"/>
  <c r="AN1140" i="1"/>
  <c r="AO1140" i="1"/>
  <c r="AP1140" i="1"/>
  <c r="AQ1140" i="1"/>
  <c r="AR1140" i="1"/>
  <c r="AN1141" i="1"/>
  <c r="AO1141" i="1"/>
  <c r="AP1141" i="1"/>
  <c r="AQ1141" i="1"/>
  <c r="AR1141" i="1"/>
  <c r="AN1142" i="1"/>
  <c r="AO1142" i="1"/>
  <c r="AP1142" i="1"/>
  <c r="AQ1142" i="1"/>
  <c r="AR1142" i="1"/>
  <c r="AN1143" i="1"/>
  <c r="AO1143" i="1"/>
  <c r="AP1143" i="1"/>
  <c r="AQ1143" i="1"/>
  <c r="AR1143" i="1"/>
  <c r="AN1144" i="1"/>
  <c r="AO1144" i="1"/>
  <c r="AP1144" i="1"/>
  <c r="AQ1144" i="1"/>
  <c r="AR1144" i="1"/>
  <c r="AN1145" i="1"/>
  <c r="AO1145" i="1"/>
  <c r="AP1145" i="1"/>
  <c r="AQ1145" i="1"/>
  <c r="AR1145" i="1"/>
  <c r="AN1146" i="1"/>
  <c r="AO1146" i="1"/>
  <c r="AP1146" i="1"/>
  <c r="AQ1146" i="1"/>
  <c r="AR1146" i="1"/>
  <c r="AN1147" i="1"/>
  <c r="AO1147" i="1"/>
  <c r="AP1147" i="1"/>
  <c r="AQ1147" i="1"/>
  <c r="AR1147" i="1"/>
  <c r="AN1148" i="1"/>
  <c r="AO1148" i="1"/>
  <c r="AP1148" i="1"/>
  <c r="AQ1148" i="1"/>
  <c r="AR1148" i="1"/>
  <c r="AN1149" i="1"/>
  <c r="AO1149" i="1"/>
  <c r="AP1149" i="1"/>
  <c r="AQ1149" i="1"/>
  <c r="AR1149" i="1"/>
  <c r="AN1150" i="1"/>
  <c r="AO1150" i="1"/>
  <c r="AP1150" i="1"/>
  <c r="AQ1150" i="1"/>
  <c r="AR1150" i="1"/>
  <c r="AN1151" i="1"/>
  <c r="AO1151" i="1"/>
  <c r="AP1151" i="1"/>
  <c r="AQ1151" i="1"/>
  <c r="AR1151" i="1"/>
  <c r="AN1152" i="1"/>
  <c r="AO1152" i="1"/>
  <c r="AP1152" i="1"/>
  <c r="AQ1152" i="1"/>
  <c r="AR1152" i="1"/>
  <c r="AN1153" i="1"/>
  <c r="AO1153" i="1"/>
  <c r="AP1153" i="1"/>
  <c r="AQ1153" i="1"/>
  <c r="AR1153" i="1"/>
  <c r="AN1154" i="1"/>
  <c r="AO1154" i="1"/>
  <c r="AP1154" i="1"/>
  <c r="AQ1154" i="1"/>
  <c r="AR1154" i="1"/>
  <c r="AN1155" i="1"/>
  <c r="AO1155" i="1"/>
  <c r="AP1155" i="1"/>
  <c r="AQ1155" i="1"/>
  <c r="AR1155" i="1"/>
  <c r="AN1156" i="1"/>
  <c r="AO1156" i="1"/>
  <c r="AP1156" i="1"/>
  <c r="AQ1156" i="1"/>
  <c r="AR1156" i="1"/>
  <c r="AN1157" i="1"/>
  <c r="AO1157" i="1"/>
  <c r="AP1157" i="1"/>
  <c r="AQ1157" i="1"/>
  <c r="AR1157" i="1"/>
  <c r="AN1158" i="1"/>
  <c r="AO1158" i="1"/>
  <c r="AP1158" i="1"/>
  <c r="AQ1158" i="1"/>
  <c r="AR1158" i="1"/>
  <c r="AN1159" i="1"/>
  <c r="AO1159" i="1"/>
  <c r="AP1159" i="1"/>
  <c r="AQ1159" i="1"/>
  <c r="AR1159" i="1"/>
  <c r="AN1160" i="1"/>
  <c r="AO1160" i="1"/>
  <c r="AP1160" i="1"/>
  <c r="AQ1160" i="1"/>
  <c r="AR1160" i="1"/>
  <c r="AN1161" i="1"/>
  <c r="AO1161" i="1"/>
  <c r="AP1161" i="1"/>
  <c r="AQ1161" i="1"/>
  <c r="AR1161" i="1"/>
  <c r="AN1162" i="1"/>
  <c r="AO1162" i="1"/>
  <c r="AP1162" i="1"/>
  <c r="AQ1162" i="1"/>
  <c r="AR1162" i="1"/>
  <c r="AN1163" i="1"/>
  <c r="AO1163" i="1"/>
  <c r="AP1163" i="1"/>
  <c r="AQ1163" i="1"/>
  <c r="AR1163" i="1"/>
  <c r="AN1164" i="1"/>
  <c r="AO1164" i="1"/>
  <c r="AP1164" i="1"/>
  <c r="AQ1164" i="1"/>
  <c r="AR1164" i="1"/>
  <c r="AN1165" i="1"/>
  <c r="AO1165" i="1"/>
  <c r="AP1165" i="1"/>
  <c r="AQ1165" i="1"/>
  <c r="AR1165" i="1"/>
  <c r="AN1166" i="1"/>
  <c r="AO1166" i="1"/>
  <c r="AP1166" i="1"/>
  <c r="AQ1166" i="1"/>
  <c r="AR1166" i="1"/>
  <c r="AN1167" i="1"/>
  <c r="AO1167" i="1"/>
  <c r="AP1167" i="1"/>
  <c r="AQ1167" i="1"/>
  <c r="AR1167" i="1"/>
  <c r="AN1168" i="1"/>
  <c r="AO1168" i="1"/>
  <c r="AP1168" i="1"/>
  <c r="AQ1168" i="1"/>
  <c r="AR1168" i="1"/>
  <c r="AN1169" i="1"/>
  <c r="AO1169" i="1"/>
  <c r="AP1169" i="1"/>
  <c r="AQ1169" i="1"/>
  <c r="AR1169" i="1"/>
  <c r="AN1170" i="1"/>
  <c r="AO1170" i="1"/>
  <c r="AP1170" i="1"/>
  <c r="AQ1170" i="1"/>
  <c r="AR1170" i="1"/>
  <c r="AN1171" i="1"/>
  <c r="AO1171" i="1"/>
  <c r="AP1171" i="1"/>
  <c r="AQ1171" i="1"/>
  <c r="AR1171" i="1"/>
  <c r="AN1172" i="1"/>
  <c r="AO1172" i="1"/>
  <c r="AP1172" i="1"/>
  <c r="AQ1172" i="1"/>
  <c r="AR1172" i="1"/>
  <c r="AN1173" i="1"/>
  <c r="AO1173" i="1"/>
  <c r="AP1173" i="1"/>
  <c r="AQ1173" i="1"/>
  <c r="AR1173" i="1"/>
  <c r="AN1174" i="1"/>
  <c r="AO1174" i="1"/>
  <c r="AP1174" i="1"/>
  <c r="AQ1174" i="1"/>
  <c r="AR1174" i="1"/>
  <c r="AN1175" i="1"/>
  <c r="AO1175" i="1"/>
  <c r="AP1175" i="1"/>
  <c r="AQ1175" i="1"/>
  <c r="AR1175" i="1"/>
  <c r="AN1176" i="1"/>
  <c r="AO1176" i="1"/>
  <c r="AP1176" i="1"/>
  <c r="AQ1176" i="1"/>
  <c r="AR1176" i="1"/>
  <c r="AN1177" i="1"/>
  <c r="AO1177" i="1"/>
  <c r="AP1177" i="1"/>
  <c r="AQ1177" i="1"/>
  <c r="AR1177" i="1"/>
  <c r="AN1178" i="1"/>
  <c r="AO1178" i="1"/>
  <c r="AP1178" i="1"/>
  <c r="AQ1178" i="1"/>
  <c r="AR1178" i="1"/>
  <c r="AN1179" i="1"/>
  <c r="AO1179" i="1"/>
  <c r="AP1179" i="1"/>
  <c r="AQ1179" i="1"/>
  <c r="AR1179" i="1"/>
  <c r="AN1180" i="1"/>
  <c r="AO1180" i="1"/>
  <c r="AP1180" i="1"/>
  <c r="AQ1180" i="1"/>
  <c r="AR1180" i="1"/>
  <c r="AN1181" i="1"/>
  <c r="AO1181" i="1"/>
  <c r="AP1181" i="1"/>
  <c r="AQ1181" i="1"/>
  <c r="AR1181" i="1"/>
  <c r="AN1182" i="1"/>
  <c r="AO1182" i="1"/>
  <c r="AP1182" i="1"/>
  <c r="AQ1182" i="1"/>
  <c r="AR1182" i="1"/>
  <c r="AN1183" i="1"/>
  <c r="AO1183" i="1"/>
  <c r="AP1183" i="1"/>
  <c r="AQ1183" i="1"/>
  <c r="AR1183" i="1"/>
  <c r="AN1184" i="1"/>
  <c r="AO1184" i="1"/>
  <c r="AP1184" i="1"/>
  <c r="AQ1184" i="1"/>
  <c r="AR1184" i="1"/>
  <c r="AN1185" i="1"/>
  <c r="AO1185" i="1"/>
  <c r="AP1185" i="1"/>
  <c r="AQ1185" i="1"/>
  <c r="AR1185" i="1"/>
  <c r="AN1186" i="1"/>
  <c r="AO1186" i="1"/>
  <c r="AP1186" i="1"/>
  <c r="AQ1186" i="1"/>
  <c r="AR1186" i="1"/>
  <c r="AN1187" i="1"/>
  <c r="AO1187" i="1"/>
  <c r="AP1187" i="1"/>
  <c r="AQ1187" i="1"/>
  <c r="AR1187" i="1"/>
  <c r="AN1188" i="1"/>
  <c r="AO1188" i="1"/>
  <c r="AP1188" i="1"/>
  <c r="AQ1188" i="1"/>
  <c r="AR1188" i="1"/>
  <c r="AN1189" i="1"/>
  <c r="AO1189" i="1"/>
  <c r="AP1189" i="1"/>
  <c r="AQ1189" i="1"/>
  <c r="AR1189" i="1"/>
  <c r="AN1190" i="1"/>
  <c r="AO1190" i="1"/>
  <c r="AP1190" i="1"/>
  <c r="AQ1190" i="1"/>
  <c r="AR1190" i="1"/>
  <c r="AN1191" i="1"/>
  <c r="AO1191" i="1"/>
  <c r="AP1191" i="1"/>
  <c r="AQ1191" i="1"/>
  <c r="AR1191" i="1"/>
  <c r="AN1192" i="1"/>
  <c r="AO1192" i="1"/>
  <c r="AP1192" i="1"/>
  <c r="AQ1192" i="1"/>
  <c r="AR1192" i="1"/>
  <c r="AN1193" i="1"/>
  <c r="AO1193" i="1"/>
  <c r="AP1193" i="1"/>
  <c r="AQ1193" i="1"/>
  <c r="AR1193" i="1"/>
  <c r="AN1194" i="1"/>
  <c r="AO1194" i="1"/>
  <c r="AP1194" i="1"/>
  <c r="AQ1194" i="1"/>
  <c r="AR1194" i="1"/>
  <c r="AN1195" i="1"/>
  <c r="AO1195" i="1"/>
  <c r="AP1195" i="1"/>
  <c r="AQ1195" i="1"/>
  <c r="AR1195" i="1"/>
  <c r="AN1196" i="1"/>
  <c r="AO1196" i="1"/>
  <c r="AP1196" i="1"/>
  <c r="AQ1196" i="1"/>
  <c r="AR1196" i="1"/>
  <c r="AN1197" i="1"/>
  <c r="AO1197" i="1"/>
  <c r="AP1197" i="1"/>
  <c r="AQ1197" i="1"/>
  <c r="AR1197" i="1"/>
  <c r="AN1198" i="1"/>
  <c r="AO1198" i="1"/>
  <c r="AP1198" i="1"/>
  <c r="AQ1198" i="1"/>
  <c r="AR1198" i="1"/>
  <c r="AN1199" i="1"/>
  <c r="AO1199" i="1"/>
  <c r="AP1199" i="1"/>
  <c r="AQ1199" i="1"/>
  <c r="AR1199" i="1"/>
  <c r="AN1200" i="1"/>
  <c r="AO1200" i="1"/>
  <c r="AP1200" i="1"/>
  <c r="AQ1200" i="1"/>
  <c r="AR1200" i="1"/>
  <c r="AN1201" i="1"/>
  <c r="AO1201" i="1"/>
  <c r="AP1201" i="1"/>
  <c r="AQ1201" i="1"/>
  <c r="AR1201" i="1"/>
  <c r="AN1202" i="1"/>
  <c r="AO1202" i="1"/>
  <c r="AP1202" i="1"/>
  <c r="AQ1202" i="1"/>
  <c r="AR1202" i="1"/>
  <c r="AN1203" i="1"/>
  <c r="AO1203" i="1"/>
  <c r="AP1203" i="1"/>
  <c r="AQ1203" i="1"/>
  <c r="AR1203" i="1"/>
  <c r="AN1204" i="1"/>
  <c r="AO1204" i="1"/>
  <c r="AP1204" i="1"/>
  <c r="AQ1204" i="1"/>
  <c r="AR1204" i="1"/>
  <c r="AN1205" i="1"/>
  <c r="AO1205" i="1"/>
  <c r="AP1205" i="1"/>
  <c r="AQ1205" i="1"/>
  <c r="AR1205" i="1"/>
  <c r="AN1206" i="1"/>
  <c r="AO1206" i="1"/>
  <c r="AP1206" i="1"/>
  <c r="AQ1206" i="1"/>
  <c r="AR1206" i="1"/>
  <c r="AN1207" i="1"/>
  <c r="AO1207" i="1"/>
  <c r="AP1207" i="1"/>
  <c r="AQ1207" i="1"/>
  <c r="AR1207" i="1"/>
  <c r="AN1208" i="1"/>
  <c r="AO1208" i="1"/>
  <c r="AP1208" i="1"/>
  <c r="AQ1208" i="1"/>
  <c r="AR1208" i="1"/>
  <c r="AN1209" i="1"/>
  <c r="AO1209" i="1"/>
  <c r="AP1209" i="1"/>
  <c r="AQ1209" i="1"/>
  <c r="AR1209" i="1"/>
  <c r="AN1210" i="1"/>
  <c r="AO1210" i="1"/>
  <c r="AP1210" i="1"/>
  <c r="AQ1210" i="1"/>
  <c r="AR1210" i="1"/>
  <c r="AN1211" i="1"/>
  <c r="AO1211" i="1"/>
  <c r="AP1211" i="1"/>
  <c r="AQ1211" i="1"/>
  <c r="AR1211" i="1"/>
  <c r="AN1212" i="1"/>
  <c r="AO1212" i="1"/>
  <c r="AP1212" i="1"/>
  <c r="AQ1212" i="1"/>
  <c r="AR1212" i="1"/>
  <c r="AN1213" i="1"/>
  <c r="AO1213" i="1"/>
  <c r="AP1213" i="1"/>
  <c r="AQ1213" i="1"/>
  <c r="AR1213" i="1"/>
  <c r="AN1214" i="1"/>
  <c r="AO1214" i="1"/>
  <c r="AP1214" i="1"/>
  <c r="AQ1214" i="1"/>
  <c r="AR1214" i="1"/>
  <c r="AN1215" i="1"/>
  <c r="AO1215" i="1"/>
  <c r="AP1215" i="1"/>
  <c r="AQ1215" i="1"/>
  <c r="AR1215" i="1"/>
  <c r="AN1216" i="1"/>
  <c r="AO1216" i="1"/>
  <c r="AP1216" i="1"/>
  <c r="AQ1216" i="1"/>
  <c r="AR1216" i="1"/>
  <c r="AN1217" i="1"/>
  <c r="AO1217" i="1"/>
  <c r="AP1217" i="1"/>
  <c r="AQ1217" i="1"/>
  <c r="AR1217" i="1"/>
  <c r="AN1218" i="1"/>
  <c r="AO1218" i="1"/>
  <c r="AP1218" i="1"/>
  <c r="AQ1218" i="1"/>
  <c r="AR1218" i="1"/>
  <c r="AN1219" i="1"/>
  <c r="AO1219" i="1"/>
  <c r="AP1219" i="1"/>
  <c r="AQ1219" i="1"/>
  <c r="AR1219" i="1"/>
  <c r="AN1220" i="1"/>
  <c r="AO1220" i="1"/>
  <c r="AP1220" i="1"/>
  <c r="AQ1220" i="1"/>
  <c r="AR1220" i="1"/>
  <c r="AN1221" i="1"/>
  <c r="AO1221" i="1"/>
  <c r="AP1221" i="1"/>
  <c r="AQ1221" i="1"/>
  <c r="AR1221" i="1"/>
  <c r="AN1222" i="1"/>
  <c r="AO1222" i="1"/>
  <c r="AP1222" i="1"/>
  <c r="AQ1222" i="1"/>
  <c r="AR1222" i="1"/>
  <c r="AN1223" i="1"/>
  <c r="AO1223" i="1"/>
  <c r="AP1223" i="1"/>
  <c r="AQ1223" i="1"/>
  <c r="AR1223" i="1"/>
  <c r="AN1224" i="1"/>
  <c r="AO1224" i="1"/>
  <c r="AP1224" i="1"/>
  <c r="AQ1224" i="1"/>
  <c r="AR1224" i="1"/>
  <c r="AN1225" i="1"/>
  <c r="AO1225" i="1"/>
  <c r="AP1225" i="1"/>
  <c r="AQ1225" i="1"/>
  <c r="AR1225" i="1"/>
  <c r="AN1226" i="1"/>
  <c r="AO1226" i="1"/>
  <c r="AP1226" i="1"/>
  <c r="AQ1226" i="1"/>
  <c r="AR1226" i="1"/>
  <c r="AN1227" i="1"/>
  <c r="AO1227" i="1"/>
  <c r="AP1227" i="1"/>
  <c r="AQ1227" i="1"/>
  <c r="AR1227" i="1"/>
  <c r="AN1228" i="1"/>
  <c r="AO1228" i="1"/>
  <c r="AP1228" i="1"/>
  <c r="AQ1228" i="1"/>
  <c r="AR1228" i="1"/>
  <c r="AN1229" i="1"/>
  <c r="AO1229" i="1"/>
  <c r="AP1229" i="1"/>
  <c r="AQ1229" i="1"/>
  <c r="AR1229" i="1"/>
  <c r="AN1230" i="1"/>
  <c r="AO1230" i="1"/>
  <c r="AP1230" i="1"/>
  <c r="AQ1230" i="1"/>
  <c r="AR1230" i="1"/>
  <c r="AN1231" i="1"/>
  <c r="AO1231" i="1"/>
  <c r="AP1231" i="1"/>
  <c r="AQ1231" i="1"/>
  <c r="AR1231" i="1"/>
  <c r="AN1232" i="1"/>
  <c r="AO1232" i="1"/>
  <c r="AP1232" i="1"/>
  <c r="AQ1232" i="1"/>
  <c r="AR1232" i="1"/>
  <c r="AN1233" i="1"/>
  <c r="AO1233" i="1"/>
  <c r="AP1233" i="1"/>
  <c r="AQ1233" i="1"/>
  <c r="AR1233" i="1"/>
  <c r="AN1234" i="1"/>
  <c r="AO1234" i="1"/>
  <c r="AP1234" i="1"/>
  <c r="AQ1234" i="1"/>
  <c r="AR1234" i="1"/>
  <c r="AN1235" i="1"/>
  <c r="AO1235" i="1"/>
  <c r="AP1235" i="1"/>
  <c r="AQ1235" i="1"/>
  <c r="AR1235" i="1"/>
  <c r="AN1236" i="1"/>
  <c r="AO1236" i="1"/>
  <c r="AP1236" i="1"/>
  <c r="AQ1236" i="1"/>
  <c r="AR1236" i="1"/>
  <c r="AN1237" i="1"/>
  <c r="AO1237" i="1"/>
  <c r="AP1237" i="1"/>
  <c r="AQ1237" i="1"/>
  <c r="AR1237" i="1"/>
  <c r="AN1238" i="1"/>
  <c r="AO1238" i="1"/>
  <c r="AP1238" i="1"/>
  <c r="AQ1238" i="1"/>
  <c r="AR1238" i="1"/>
  <c r="AN1239" i="1"/>
  <c r="AO1239" i="1"/>
  <c r="AP1239" i="1"/>
  <c r="AQ1239" i="1"/>
  <c r="AR1239" i="1"/>
  <c r="AN1240" i="1"/>
  <c r="AO1240" i="1"/>
  <c r="AP1240" i="1"/>
  <c r="AQ1240" i="1"/>
  <c r="AR1240" i="1"/>
  <c r="AN1241" i="1"/>
  <c r="AO1241" i="1"/>
  <c r="AP1241" i="1"/>
  <c r="AQ1241" i="1"/>
  <c r="AR1241" i="1"/>
  <c r="AN1242" i="1"/>
  <c r="AO1242" i="1"/>
  <c r="AP1242" i="1"/>
  <c r="AQ1242" i="1"/>
  <c r="AR1242" i="1"/>
  <c r="AN1243" i="1"/>
  <c r="AO1243" i="1"/>
  <c r="AP1243" i="1"/>
  <c r="AQ1243" i="1"/>
  <c r="AR1243" i="1"/>
  <c r="AN1244" i="1"/>
  <c r="AO1244" i="1"/>
  <c r="AP1244" i="1"/>
  <c r="AQ1244" i="1"/>
  <c r="AR1244" i="1"/>
  <c r="AN1245" i="1"/>
  <c r="AO1245" i="1"/>
  <c r="AP1245" i="1"/>
  <c r="AQ1245" i="1"/>
  <c r="AR1245" i="1"/>
  <c r="AN1246" i="1"/>
  <c r="AO1246" i="1"/>
  <c r="AP1246" i="1"/>
  <c r="AQ1246" i="1"/>
  <c r="AR1246" i="1"/>
  <c r="AN1247" i="1"/>
  <c r="AO1247" i="1"/>
  <c r="AP1247" i="1"/>
  <c r="AQ1247" i="1"/>
  <c r="AR1247" i="1"/>
  <c r="AN1248" i="1"/>
  <c r="AO1248" i="1"/>
  <c r="AP1248" i="1"/>
  <c r="AQ1248" i="1"/>
  <c r="AR1248" i="1"/>
  <c r="AN1249" i="1"/>
  <c r="AO1249" i="1"/>
  <c r="AP1249" i="1"/>
  <c r="AQ1249" i="1"/>
  <c r="AR1249" i="1"/>
  <c r="AN1250" i="1"/>
  <c r="AO1250" i="1"/>
  <c r="AP1250" i="1"/>
  <c r="AQ1250" i="1"/>
  <c r="AR1250" i="1"/>
  <c r="AN1251" i="1"/>
  <c r="AO1251" i="1"/>
  <c r="AP1251" i="1"/>
  <c r="AQ1251" i="1"/>
  <c r="AR1251" i="1"/>
  <c r="AN1252" i="1"/>
  <c r="AO1252" i="1"/>
  <c r="AP1252" i="1"/>
  <c r="AQ1252" i="1"/>
  <c r="AR1252" i="1"/>
  <c r="AN1253" i="1"/>
  <c r="AO1253" i="1"/>
  <c r="AP1253" i="1"/>
  <c r="AQ1253" i="1"/>
  <c r="AR1253" i="1"/>
  <c r="AN1254" i="1"/>
  <c r="AO1254" i="1"/>
  <c r="AP1254" i="1"/>
  <c r="AQ1254" i="1"/>
  <c r="AR1254" i="1"/>
  <c r="AN1255" i="1"/>
  <c r="AO1255" i="1"/>
  <c r="AP1255" i="1"/>
  <c r="AQ1255" i="1"/>
  <c r="AR1255" i="1"/>
  <c r="AN1256" i="1"/>
  <c r="AO1256" i="1"/>
  <c r="AP1256" i="1"/>
  <c r="AQ1256" i="1"/>
  <c r="AR1256" i="1"/>
  <c r="AN1257" i="1"/>
  <c r="AO1257" i="1"/>
  <c r="AP1257" i="1"/>
  <c r="AQ1257" i="1"/>
  <c r="AR1257" i="1"/>
  <c r="AN1258" i="1"/>
  <c r="AO1258" i="1"/>
  <c r="AP1258" i="1"/>
  <c r="AQ1258" i="1"/>
  <c r="AR1258" i="1"/>
  <c r="AN1259" i="1"/>
  <c r="AO1259" i="1"/>
  <c r="AP1259" i="1"/>
  <c r="AQ1259" i="1"/>
  <c r="AR1259" i="1"/>
  <c r="AN1260" i="1"/>
  <c r="AO1260" i="1"/>
  <c r="AP1260" i="1"/>
  <c r="AQ1260" i="1"/>
  <c r="AR1260" i="1"/>
  <c r="AN1261" i="1"/>
  <c r="AO1261" i="1"/>
  <c r="AP1261" i="1"/>
  <c r="AQ1261" i="1"/>
  <c r="AR1261" i="1"/>
  <c r="AN1262" i="1"/>
  <c r="AO1262" i="1"/>
  <c r="AP1262" i="1"/>
  <c r="AQ1262" i="1"/>
  <c r="AR1262" i="1"/>
  <c r="AN1263" i="1"/>
  <c r="AO1263" i="1"/>
  <c r="AP1263" i="1"/>
  <c r="AQ1263" i="1"/>
  <c r="AR1263" i="1"/>
  <c r="AN1264" i="1"/>
  <c r="AO1264" i="1"/>
  <c r="AP1264" i="1"/>
  <c r="AQ1264" i="1"/>
  <c r="AR1264" i="1"/>
  <c r="AN1265" i="1"/>
  <c r="AO1265" i="1"/>
  <c r="AP1265" i="1"/>
  <c r="AQ1265" i="1"/>
  <c r="AR1265" i="1"/>
  <c r="AN1266" i="1"/>
  <c r="AO1266" i="1"/>
  <c r="AP1266" i="1"/>
  <c r="AQ1266" i="1"/>
  <c r="AR1266" i="1"/>
  <c r="AN1267" i="1"/>
  <c r="AO1267" i="1"/>
  <c r="AP1267" i="1"/>
  <c r="AQ1267" i="1"/>
  <c r="AR1267" i="1"/>
  <c r="AN1268" i="1"/>
  <c r="AO1268" i="1"/>
  <c r="AP1268" i="1"/>
  <c r="AQ1268" i="1"/>
  <c r="AR1268" i="1"/>
  <c r="AN1269" i="1"/>
  <c r="AO1269" i="1"/>
  <c r="AP1269" i="1"/>
  <c r="AQ1269" i="1"/>
  <c r="AR1269" i="1"/>
  <c r="AN1270" i="1"/>
  <c r="AO1270" i="1"/>
  <c r="AP1270" i="1"/>
  <c r="AQ1270" i="1"/>
  <c r="AR1270" i="1"/>
  <c r="AN1271" i="1"/>
  <c r="AO1271" i="1"/>
  <c r="AP1271" i="1"/>
  <c r="AQ1271" i="1"/>
  <c r="AR1271" i="1"/>
  <c r="AN1272" i="1"/>
  <c r="AO1272" i="1"/>
  <c r="AP1272" i="1"/>
  <c r="AQ1272" i="1"/>
  <c r="AR1272" i="1"/>
  <c r="AN1273" i="1"/>
  <c r="AO1273" i="1"/>
  <c r="AP1273" i="1"/>
  <c r="AQ1273" i="1"/>
  <c r="AR1273" i="1"/>
  <c r="AN1274" i="1"/>
  <c r="AO1274" i="1"/>
  <c r="AP1274" i="1"/>
  <c r="AQ1274" i="1"/>
  <c r="AR1274" i="1"/>
  <c r="AN1275" i="1"/>
  <c r="AO1275" i="1"/>
  <c r="AP1275" i="1"/>
  <c r="AQ1275" i="1"/>
  <c r="AR1275" i="1"/>
  <c r="AN1276" i="1"/>
  <c r="AO1276" i="1"/>
  <c r="AP1276" i="1"/>
  <c r="AQ1276" i="1"/>
  <c r="AR1276" i="1"/>
  <c r="AN1277" i="1"/>
  <c r="AO1277" i="1"/>
  <c r="AP1277" i="1"/>
  <c r="AQ1277" i="1"/>
  <c r="AR1277" i="1"/>
  <c r="AN1278" i="1"/>
  <c r="AO1278" i="1"/>
  <c r="AP1278" i="1"/>
  <c r="AQ1278" i="1"/>
  <c r="AR1278" i="1"/>
  <c r="AN1279" i="1"/>
  <c r="AO1279" i="1"/>
  <c r="AP1279" i="1"/>
  <c r="AQ1279" i="1"/>
  <c r="AR1279" i="1"/>
  <c r="AN1280" i="1"/>
  <c r="AO1280" i="1"/>
  <c r="AP1280" i="1"/>
  <c r="AQ1280" i="1"/>
  <c r="AR1280" i="1"/>
  <c r="AN1281" i="1"/>
  <c r="AO1281" i="1"/>
  <c r="AP1281" i="1"/>
  <c r="AQ1281" i="1"/>
  <c r="AR1281" i="1"/>
  <c r="AN1282" i="1"/>
  <c r="AO1282" i="1"/>
  <c r="AP1282" i="1"/>
  <c r="AQ1282" i="1"/>
  <c r="AR1282" i="1"/>
  <c r="AN1283" i="1"/>
  <c r="AO1283" i="1"/>
  <c r="AP1283" i="1"/>
  <c r="AQ1283" i="1"/>
  <c r="AR1283" i="1"/>
  <c r="AN1284" i="1"/>
  <c r="AO1284" i="1"/>
  <c r="AP1284" i="1"/>
  <c r="AQ1284" i="1"/>
  <c r="AR1284" i="1"/>
  <c r="AN1285" i="1"/>
  <c r="AO1285" i="1"/>
  <c r="AP1285" i="1"/>
  <c r="AQ1285" i="1"/>
  <c r="AR1285" i="1"/>
  <c r="AN1286" i="1"/>
  <c r="AO1286" i="1"/>
  <c r="AP1286" i="1"/>
  <c r="AQ1286" i="1"/>
  <c r="AR1286" i="1"/>
  <c r="AN1287" i="1"/>
  <c r="AO1287" i="1"/>
  <c r="AP1287" i="1"/>
  <c r="AQ1287" i="1"/>
  <c r="AR1287" i="1"/>
  <c r="AN1288" i="1"/>
  <c r="AO1288" i="1"/>
  <c r="AP1288" i="1"/>
  <c r="AQ1288" i="1"/>
  <c r="AR1288" i="1"/>
  <c r="AN1289" i="1"/>
  <c r="AO1289" i="1"/>
  <c r="AP1289" i="1"/>
  <c r="AQ1289" i="1"/>
  <c r="AR1289" i="1"/>
  <c r="AN1290" i="1"/>
  <c r="AO1290" i="1"/>
  <c r="AP1290" i="1"/>
  <c r="AQ1290" i="1"/>
  <c r="AR1290" i="1"/>
  <c r="AN1291" i="1"/>
  <c r="AO1291" i="1"/>
  <c r="AP1291" i="1"/>
  <c r="AQ1291" i="1"/>
  <c r="AR1291" i="1"/>
  <c r="AN1292" i="1"/>
  <c r="AO1292" i="1"/>
  <c r="AP1292" i="1"/>
  <c r="AQ1292" i="1"/>
  <c r="AR1292" i="1"/>
  <c r="AN1293" i="1"/>
  <c r="AO1293" i="1"/>
  <c r="AP1293" i="1"/>
  <c r="AQ1293" i="1"/>
  <c r="AR1293" i="1"/>
  <c r="AN1294" i="1"/>
  <c r="AO1294" i="1"/>
  <c r="AP1294" i="1"/>
  <c r="AQ1294" i="1"/>
  <c r="AR1294" i="1"/>
  <c r="AN1295" i="1"/>
  <c r="AO1295" i="1"/>
  <c r="AP1295" i="1"/>
  <c r="AQ1295" i="1"/>
  <c r="AR1295" i="1"/>
  <c r="AN1296" i="1"/>
  <c r="AO1296" i="1"/>
  <c r="AP1296" i="1"/>
  <c r="AQ1296" i="1"/>
  <c r="AR1296" i="1"/>
  <c r="AN1297" i="1"/>
  <c r="AO1297" i="1"/>
  <c r="AP1297" i="1"/>
  <c r="AQ1297" i="1"/>
  <c r="AR1297" i="1"/>
  <c r="AN1298" i="1"/>
  <c r="AO1298" i="1"/>
  <c r="AP1298" i="1"/>
  <c r="AQ1298" i="1"/>
  <c r="AR1298" i="1"/>
  <c r="AN1299" i="1"/>
  <c r="AO1299" i="1"/>
  <c r="AP1299" i="1"/>
  <c r="AQ1299" i="1"/>
  <c r="AR1299" i="1"/>
  <c r="AN1300" i="1"/>
  <c r="AO1300" i="1"/>
  <c r="AP1300" i="1"/>
  <c r="AQ1300" i="1"/>
  <c r="AR1300" i="1"/>
  <c r="AN1301" i="1"/>
  <c r="AO1301" i="1"/>
  <c r="AP1301" i="1"/>
  <c r="AQ1301" i="1"/>
  <c r="AR1301" i="1"/>
  <c r="AN1302" i="1"/>
  <c r="AO1302" i="1"/>
  <c r="AP1302" i="1"/>
  <c r="AQ1302" i="1"/>
  <c r="AR1302" i="1"/>
  <c r="AN1303" i="1"/>
  <c r="AO1303" i="1"/>
  <c r="AP1303" i="1"/>
  <c r="AQ1303" i="1"/>
  <c r="AR1303" i="1"/>
  <c r="AN1304" i="1"/>
  <c r="AO1304" i="1"/>
  <c r="AP1304" i="1"/>
  <c r="AQ1304" i="1"/>
  <c r="AR1304" i="1"/>
  <c r="AN1305" i="1"/>
  <c r="AO1305" i="1"/>
  <c r="AP1305" i="1"/>
  <c r="AQ1305" i="1"/>
  <c r="AR1305" i="1"/>
  <c r="AN1306" i="1"/>
  <c r="AO1306" i="1"/>
  <c r="AP1306" i="1"/>
  <c r="AQ1306" i="1"/>
  <c r="AR1306" i="1"/>
  <c r="AN1307" i="1"/>
  <c r="AO1307" i="1"/>
  <c r="AP1307" i="1"/>
  <c r="AQ1307" i="1"/>
  <c r="AR1307" i="1"/>
  <c r="AN1308" i="1"/>
  <c r="AO1308" i="1"/>
  <c r="AP1308" i="1"/>
  <c r="AQ1308" i="1"/>
  <c r="AR1308" i="1"/>
  <c r="AN1309" i="1"/>
  <c r="AO1309" i="1"/>
  <c r="AP1309" i="1"/>
  <c r="AQ1309" i="1"/>
  <c r="AR1309" i="1"/>
  <c r="AN1310" i="1"/>
  <c r="AO1310" i="1"/>
  <c r="AP1310" i="1"/>
  <c r="AQ1310" i="1"/>
  <c r="AR1310" i="1"/>
  <c r="AN1311" i="1"/>
  <c r="AO1311" i="1"/>
  <c r="AP1311" i="1"/>
  <c r="AQ1311" i="1"/>
  <c r="AR1311" i="1"/>
  <c r="AN1312" i="1"/>
  <c r="AO1312" i="1"/>
  <c r="AP1312" i="1"/>
  <c r="AQ1312" i="1"/>
  <c r="AR1312" i="1"/>
  <c r="AN1313" i="1"/>
  <c r="AO1313" i="1"/>
  <c r="AP1313" i="1"/>
  <c r="AQ1313" i="1"/>
  <c r="AR1313" i="1"/>
  <c r="AN1314" i="1"/>
  <c r="AO1314" i="1"/>
  <c r="AP1314" i="1"/>
  <c r="AQ1314" i="1"/>
  <c r="AR1314" i="1"/>
  <c r="AN1315" i="1"/>
  <c r="AO1315" i="1"/>
  <c r="AP1315" i="1"/>
  <c r="AQ1315" i="1"/>
  <c r="AR1315" i="1"/>
  <c r="AN1316" i="1"/>
  <c r="AO1316" i="1"/>
  <c r="AP1316" i="1"/>
  <c r="AQ1316" i="1"/>
  <c r="AR1316" i="1"/>
  <c r="AN1317" i="1"/>
  <c r="AO1317" i="1"/>
  <c r="AP1317" i="1"/>
  <c r="AQ1317" i="1"/>
  <c r="AR1317" i="1"/>
  <c r="AN1318" i="1"/>
  <c r="AO1318" i="1"/>
  <c r="AP1318" i="1"/>
  <c r="AQ1318" i="1"/>
  <c r="AR1318" i="1"/>
  <c r="AN1319" i="1"/>
  <c r="AO1319" i="1"/>
  <c r="AP1319" i="1"/>
  <c r="AQ1319" i="1"/>
  <c r="AR1319" i="1"/>
  <c r="AN1320" i="1"/>
  <c r="AO1320" i="1"/>
  <c r="AP1320" i="1"/>
  <c r="AQ1320" i="1"/>
  <c r="AR1320" i="1"/>
  <c r="AN1321" i="1"/>
  <c r="AO1321" i="1"/>
  <c r="AP1321" i="1"/>
  <c r="AQ1321" i="1"/>
  <c r="AR1321" i="1"/>
  <c r="AN1322" i="1"/>
  <c r="AO1322" i="1"/>
  <c r="AP1322" i="1"/>
  <c r="AQ1322" i="1"/>
  <c r="AR1322" i="1"/>
  <c r="AN1323" i="1"/>
  <c r="AO1323" i="1"/>
  <c r="AP1323" i="1"/>
  <c r="AQ1323" i="1"/>
  <c r="AR1323" i="1"/>
  <c r="AN1324" i="1"/>
  <c r="AO1324" i="1"/>
  <c r="AP1324" i="1"/>
  <c r="AQ1324" i="1"/>
  <c r="AR1324" i="1"/>
  <c r="AN1325" i="1"/>
  <c r="AO1325" i="1"/>
  <c r="AP1325" i="1"/>
  <c r="AQ1325" i="1"/>
  <c r="AR1325" i="1"/>
  <c r="AN1326" i="1"/>
  <c r="AO1326" i="1"/>
  <c r="AP1326" i="1"/>
  <c r="AQ1326" i="1"/>
  <c r="AR1326" i="1"/>
  <c r="AN1327" i="1"/>
  <c r="AO1327" i="1"/>
  <c r="AP1327" i="1"/>
  <c r="AQ1327" i="1"/>
  <c r="AR1327" i="1"/>
  <c r="AN1328" i="1"/>
  <c r="AO1328" i="1"/>
  <c r="AP1328" i="1"/>
  <c r="AQ1328" i="1"/>
  <c r="AR1328" i="1"/>
  <c r="AN1329" i="1"/>
  <c r="AO1329" i="1"/>
  <c r="AP1329" i="1"/>
  <c r="AQ1329" i="1"/>
  <c r="AR1329" i="1"/>
  <c r="AN1330" i="1"/>
  <c r="AO1330" i="1"/>
  <c r="AP1330" i="1"/>
  <c r="AQ1330" i="1"/>
  <c r="AR1330" i="1"/>
  <c r="AN1331" i="1"/>
  <c r="AO1331" i="1"/>
  <c r="AP1331" i="1"/>
  <c r="AQ1331" i="1"/>
  <c r="AR1331" i="1"/>
  <c r="AN1332" i="1"/>
  <c r="AO1332" i="1"/>
  <c r="AP1332" i="1"/>
  <c r="AQ1332" i="1"/>
  <c r="AR1332" i="1"/>
  <c r="AN1333" i="1"/>
  <c r="AO1333" i="1"/>
  <c r="AP1333" i="1"/>
  <c r="AQ1333" i="1"/>
  <c r="AR1333" i="1"/>
  <c r="AN1334" i="1"/>
  <c r="AO1334" i="1"/>
  <c r="AP1334" i="1"/>
  <c r="AQ1334" i="1"/>
  <c r="AR1334" i="1"/>
  <c r="AN1335" i="1"/>
  <c r="AO1335" i="1"/>
  <c r="AP1335" i="1"/>
  <c r="AQ1335" i="1"/>
  <c r="AR1335" i="1"/>
  <c r="AN1336" i="1"/>
  <c r="AO1336" i="1"/>
  <c r="AP1336" i="1"/>
  <c r="AQ1336" i="1"/>
  <c r="AR1336" i="1"/>
  <c r="AN1337" i="1"/>
  <c r="AO1337" i="1"/>
  <c r="AP1337" i="1"/>
  <c r="AQ1337" i="1"/>
  <c r="AR1337" i="1"/>
  <c r="AN1338" i="1"/>
  <c r="AO1338" i="1"/>
  <c r="AP1338" i="1"/>
  <c r="AQ1338" i="1"/>
  <c r="AR1338" i="1"/>
  <c r="AN1339" i="1"/>
  <c r="AO1339" i="1"/>
  <c r="AP1339" i="1"/>
  <c r="AQ1339" i="1"/>
  <c r="AR1339" i="1"/>
  <c r="AN1340" i="1"/>
  <c r="AO1340" i="1"/>
  <c r="AP1340" i="1"/>
  <c r="AQ1340" i="1"/>
  <c r="AR1340" i="1"/>
  <c r="AN1341" i="1"/>
  <c r="AO1341" i="1"/>
  <c r="AP1341" i="1"/>
  <c r="AQ1341" i="1"/>
  <c r="AR1341" i="1"/>
  <c r="AN1342" i="1"/>
  <c r="AO1342" i="1"/>
  <c r="AP1342" i="1"/>
  <c r="AQ1342" i="1"/>
  <c r="AR1342" i="1"/>
  <c r="AN1343" i="1"/>
  <c r="AO1343" i="1"/>
  <c r="AP1343" i="1"/>
  <c r="AQ1343" i="1"/>
  <c r="AR1343" i="1"/>
  <c r="AN1344" i="1"/>
  <c r="AO1344" i="1"/>
  <c r="AP1344" i="1"/>
  <c r="AQ1344" i="1"/>
  <c r="AR1344" i="1"/>
  <c r="AN1345" i="1"/>
  <c r="AO1345" i="1"/>
  <c r="AP1345" i="1"/>
  <c r="AQ1345" i="1"/>
  <c r="AR1345" i="1"/>
  <c r="AN1346" i="1"/>
  <c r="AO1346" i="1"/>
  <c r="AP1346" i="1"/>
  <c r="AQ1346" i="1"/>
  <c r="AR1346" i="1"/>
  <c r="AN1347" i="1"/>
  <c r="AO1347" i="1"/>
  <c r="AP1347" i="1"/>
  <c r="AQ1347" i="1"/>
  <c r="AR1347" i="1"/>
  <c r="AN1348" i="1"/>
  <c r="AO1348" i="1"/>
  <c r="AP1348" i="1"/>
  <c r="AQ1348" i="1"/>
  <c r="AR1348" i="1"/>
  <c r="AN1349" i="1"/>
  <c r="AO1349" i="1"/>
  <c r="AP1349" i="1"/>
  <c r="AQ1349" i="1"/>
  <c r="AR1349" i="1"/>
  <c r="AN1350" i="1"/>
  <c r="AO1350" i="1"/>
  <c r="AP1350" i="1"/>
  <c r="AQ1350" i="1"/>
  <c r="AR1350" i="1"/>
  <c r="AN1351" i="1"/>
  <c r="AO1351" i="1"/>
  <c r="AP1351" i="1"/>
  <c r="AQ1351" i="1"/>
  <c r="AR1351" i="1"/>
  <c r="AN1352" i="1"/>
  <c r="AO1352" i="1"/>
  <c r="AP1352" i="1"/>
  <c r="AQ1352" i="1"/>
  <c r="AR1352" i="1"/>
  <c r="AN1353" i="1"/>
  <c r="AO1353" i="1"/>
  <c r="AP1353" i="1"/>
  <c r="AQ1353" i="1"/>
  <c r="AR1353" i="1"/>
  <c r="AN1354" i="1"/>
  <c r="AO1354" i="1"/>
  <c r="AP1354" i="1"/>
  <c r="AQ1354" i="1"/>
  <c r="AR1354" i="1"/>
  <c r="AN1355" i="1"/>
  <c r="AO1355" i="1"/>
  <c r="AP1355" i="1"/>
  <c r="AQ1355" i="1"/>
  <c r="AR1355" i="1"/>
  <c r="AN1356" i="1"/>
  <c r="AO1356" i="1"/>
  <c r="AP1356" i="1"/>
  <c r="AQ1356" i="1"/>
  <c r="AR1356" i="1"/>
  <c r="AN1357" i="1"/>
  <c r="AO1357" i="1"/>
  <c r="AP1357" i="1"/>
  <c r="AQ1357" i="1"/>
  <c r="AR1357" i="1"/>
  <c r="AN1358" i="1"/>
  <c r="AO1358" i="1"/>
  <c r="AP1358" i="1"/>
  <c r="AQ1358" i="1"/>
  <c r="AR1358" i="1"/>
  <c r="AN1359" i="1"/>
  <c r="AO1359" i="1"/>
  <c r="AP1359" i="1"/>
  <c r="AQ1359" i="1"/>
  <c r="AR1359" i="1"/>
  <c r="AN1360" i="1"/>
  <c r="AO1360" i="1"/>
  <c r="AP1360" i="1"/>
  <c r="AQ1360" i="1"/>
  <c r="AR1360" i="1"/>
  <c r="AN1361" i="1"/>
  <c r="AO1361" i="1"/>
  <c r="AP1361" i="1"/>
  <c r="AQ1361" i="1"/>
  <c r="AR1361" i="1"/>
  <c r="AN1362" i="1"/>
  <c r="AO1362" i="1"/>
  <c r="AP1362" i="1"/>
  <c r="AQ1362" i="1"/>
  <c r="AR1362" i="1"/>
  <c r="AN1363" i="1"/>
  <c r="AO1363" i="1"/>
  <c r="AP1363" i="1"/>
  <c r="AQ1363" i="1"/>
  <c r="AR1363" i="1"/>
  <c r="AN1364" i="1"/>
  <c r="AO1364" i="1"/>
  <c r="AP1364" i="1"/>
  <c r="AQ1364" i="1"/>
  <c r="AR1364" i="1"/>
  <c r="AN1365" i="1"/>
  <c r="AO1365" i="1"/>
  <c r="AP1365" i="1"/>
  <c r="AQ1365" i="1"/>
  <c r="AR1365" i="1"/>
  <c r="AN1366" i="1"/>
  <c r="AO1366" i="1"/>
  <c r="AP1366" i="1"/>
  <c r="AQ1366" i="1"/>
  <c r="AR1366" i="1"/>
  <c r="AN1367" i="1"/>
  <c r="AO1367" i="1"/>
  <c r="AP1367" i="1"/>
  <c r="AQ1367" i="1"/>
  <c r="AR1367" i="1"/>
  <c r="AN1368" i="1"/>
  <c r="AO1368" i="1"/>
  <c r="AP1368" i="1"/>
  <c r="AQ1368" i="1"/>
  <c r="AR1368" i="1"/>
  <c r="AN1369" i="1"/>
  <c r="AO1369" i="1"/>
  <c r="AP1369" i="1"/>
  <c r="AQ1369" i="1"/>
  <c r="AR1369" i="1"/>
  <c r="AN1370" i="1"/>
  <c r="AO1370" i="1"/>
  <c r="AP1370" i="1"/>
  <c r="AQ1370" i="1"/>
  <c r="AR1370" i="1"/>
  <c r="AN1371" i="1"/>
  <c r="AO1371" i="1"/>
  <c r="AP1371" i="1"/>
  <c r="AQ1371" i="1"/>
  <c r="AR1371" i="1"/>
  <c r="AN1372" i="1"/>
  <c r="AO1372" i="1"/>
  <c r="AP1372" i="1"/>
  <c r="AQ1372" i="1"/>
  <c r="AR1372" i="1"/>
  <c r="AN1373" i="1"/>
  <c r="AO1373" i="1"/>
  <c r="AP1373" i="1"/>
  <c r="AQ1373" i="1"/>
  <c r="AR1373" i="1"/>
  <c r="AN1374" i="1"/>
  <c r="AO1374" i="1"/>
  <c r="AP1374" i="1"/>
  <c r="AQ1374" i="1"/>
  <c r="AR1374" i="1"/>
  <c r="AN1375" i="1"/>
  <c r="AO1375" i="1"/>
  <c r="AP1375" i="1"/>
  <c r="AQ1375" i="1"/>
  <c r="AR1375" i="1"/>
  <c r="AN1376" i="1"/>
  <c r="AO1376" i="1"/>
  <c r="AP1376" i="1"/>
  <c r="AQ1376" i="1"/>
  <c r="AR1376" i="1"/>
  <c r="AN1377" i="1"/>
  <c r="AO1377" i="1"/>
  <c r="AP1377" i="1"/>
  <c r="AQ1377" i="1"/>
  <c r="AR1377" i="1"/>
  <c r="AN1378" i="1"/>
  <c r="AO1378" i="1"/>
  <c r="AP1378" i="1"/>
  <c r="AQ1378" i="1"/>
  <c r="AR1378" i="1"/>
  <c r="AN1379" i="1"/>
  <c r="AO1379" i="1"/>
  <c r="AP1379" i="1"/>
  <c r="AQ1379" i="1"/>
  <c r="AR1379" i="1"/>
  <c r="AN1380" i="1"/>
  <c r="AO1380" i="1"/>
  <c r="AP1380" i="1"/>
  <c r="AQ1380" i="1"/>
  <c r="AR1380" i="1"/>
  <c r="AN1381" i="1"/>
  <c r="AO1381" i="1"/>
  <c r="AP1381" i="1"/>
  <c r="AQ1381" i="1"/>
  <c r="AR1381" i="1"/>
  <c r="AN1382" i="1"/>
  <c r="AO1382" i="1"/>
  <c r="AP1382" i="1"/>
  <c r="AQ1382" i="1"/>
  <c r="AR1382" i="1"/>
  <c r="AN1383" i="1"/>
  <c r="AO1383" i="1"/>
  <c r="AP1383" i="1"/>
  <c r="AQ1383" i="1"/>
  <c r="AR1383" i="1"/>
  <c r="AN1384" i="1"/>
  <c r="AO1384" i="1"/>
  <c r="AP1384" i="1"/>
  <c r="AQ1384" i="1"/>
  <c r="AR1384" i="1"/>
  <c r="AN1385" i="1"/>
  <c r="AO1385" i="1"/>
  <c r="AP1385" i="1"/>
  <c r="AQ1385" i="1"/>
  <c r="AR1385" i="1"/>
  <c r="AN1386" i="1"/>
  <c r="AO1386" i="1"/>
  <c r="AP1386" i="1"/>
  <c r="AQ1386" i="1"/>
  <c r="AR1386" i="1"/>
  <c r="AN1387" i="1"/>
  <c r="AO1387" i="1"/>
  <c r="AP1387" i="1"/>
  <c r="AQ1387" i="1"/>
  <c r="AR1387" i="1"/>
  <c r="AN1388" i="1"/>
  <c r="AO1388" i="1"/>
  <c r="AP1388" i="1"/>
  <c r="AQ1388" i="1"/>
  <c r="AR1388" i="1"/>
  <c r="AN1389" i="1"/>
  <c r="AO1389" i="1"/>
  <c r="AP1389" i="1"/>
  <c r="AQ1389" i="1"/>
  <c r="AR1389" i="1"/>
  <c r="AN1390" i="1"/>
  <c r="AO1390" i="1"/>
  <c r="AP1390" i="1"/>
  <c r="AQ1390" i="1"/>
  <c r="AR1390" i="1"/>
  <c r="AN1391" i="1"/>
  <c r="AO1391" i="1"/>
  <c r="AP1391" i="1"/>
  <c r="AQ1391" i="1"/>
  <c r="AR1391" i="1"/>
  <c r="AN1392" i="1"/>
  <c r="AO1392" i="1"/>
  <c r="AP1392" i="1"/>
  <c r="AQ1392" i="1"/>
  <c r="AR1392" i="1"/>
  <c r="AN1393" i="1"/>
  <c r="AO1393" i="1"/>
  <c r="AP1393" i="1"/>
  <c r="AQ1393" i="1"/>
  <c r="AR1393" i="1"/>
  <c r="AN1394" i="1"/>
  <c r="AO1394" i="1"/>
  <c r="AP1394" i="1"/>
  <c r="AQ1394" i="1"/>
  <c r="AR1394" i="1"/>
  <c r="AN1395" i="1"/>
  <c r="AO1395" i="1"/>
  <c r="AP1395" i="1"/>
  <c r="AQ1395" i="1"/>
  <c r="AR1395" i="1"/>
  <c r="AN1396" i="1"/>
  <c r="AO1396" i="1"/>
  <c r="AP1396" i="1"/>
  <c r="AQ1396" i="1"/>
  <c r="AR1396" i="1"/>
  <c r="AN1397" i="1"/>
  <c r="AO1397" i="1"/>
  <c r="AP1397" i="1"/>
  <c r="AQ1397" i="1"/>
  <c r="AR1397" i="1"/>
  <c r="AN1398" i="1"/>
  <c r="AO1398" i="1"/>
  <c r="AP1398" i="1"/>
  <c r="AQ1398" i="1"/>
  <c r="AR1398" i="1"/>
  <c r="AN1399" i="1"/>
  <c r="AO1399" i="1"/>
  <c r="AP1399" i="1"/>
  <c r="AQ1399" i="1"/>
  <c r="AR1399" i="1"/>
  <c r="AN1400" i="1"/>
  <c r="AO1400" i="1"/>
  <c r="AP1400" i="1"/>
  <c r="AQ1400" i="1"/>
  <c r="AR1400" i="1"/>
  <c r="AN1401" i="1"/>
  <c r="AO1401" i="1"/>
  <c r="AP1401" i="1"/>
  <c r="AQ1401" i="1"/>
  <c r="AR1401" i="1"/>
  <c r="AN1402" i="1"/>
  <c r="AO1402" i="1"/>
  <c r="AP1402" i="1"/>
  <c r="AQ1402" i="1"/>
  <c r="AR1402" i="1"/>
  <c r="AN1403" i="1"/>
  <c r="AO1403" i="1"/>
  <c r="AP1403" i="1"/>
  <c r="AQ1403" i="1"/>
  <c r="AR1403" i="1"/>
  <c r="AN1404" i="1"/>
  <c r="AO1404" i="1"/>
  <c r="AP1404" i="1"/>
  <c r="AQ1404" i="1"/>
  <c r="AR1404" i="1"/>
  <c r="AN1405" i="1"/>
  <c r="AO1405" i="1"/>
  <c r="AP1405" i="1"/>
  <c r="AQ1405" i="1"/>
  <c r="AR1405" i="1"/>
  <c r="AN1406" i="1"/>
  <c r="AO1406" i="1"/>
  <c r="AP1406" i="1"/>
  <c r="AQ1406" i="1"/>
  <c r="AR1406" i="1"/>
  <c r="AN1407" i="1"/>
  <c r="AO1407" i="1"/>
  <c r="AP1407" i="1"/>
  <c r="AQ1407" i="1"/>
  <c r="AR1407" i="1"/>
  <c r="AN1408" i="1"/>
  <c r="AO1408" i="1"/>
  <c r="AP1408" i="1"/>
  <c r="AQ1408" i="1"/>
  <c r="AR1408" i="1"/>
  <c r="AN1409" i="1"/>
  <c r="AO1409" i="1"/>
  <c r="AP1409" i="1"/>
  <c r="AQ1409" i="1"/>
  <c r="AR1409" i="1"/>
  <c r="AN1410" i="1"/>
  <c r="AO1410" i="1"/>
  <c r="AP1410" i="1"/>
  <c r="AQ1410" i="1"/>
  <c r="AR1410" i="1"/>
  <c r="AN1411" i="1"/>
  <c r="AO1411" i="1"/>
  <c r="AP1411" i="1"/>
  <c r="AQ1411" i="1"/>
  <c r="AR1411" i="1"/>
  <c r="AN1412" i="1"/>
  <c r="AO1412" i="1"/>
  <c r="AP1412" i="1"/>
  <c r="AQ1412" i="1"/>
  <c r="AR1412" i="1"/>
  <c r="AN1413" i="1"/>
  <c r="AO1413" i="1"/>
  <c r="AP1413" i="1"/>
  <c r="AQ1413" i="1"/>
  <c r="AR1413" i="1"/>
  <c r="AN1414" i="1"/>
  <c r="AO1414" i="1"/>
  <c r="AP1414" i="1"/>
  <c r="AQ1414" i="1"/>
  <c r="AR1414" i="1"/>
  <c r="AN1415" i="1"/>
  <c r="AO1415" i="1"/>
  <c r="AP1415" i="1"/>
  <c r="AQ1415" i="1"/>
  <c r="AR1415" i="1"/>
  <c r="AN1416" i="1"/>
  <c r="AO1416" i="1"/>
  <c r="AP1416" i="1"/>
  <c r="AQ1416" i="1"/>
  <c r="AR1416" i="1"/>
  <c r="AN1417" i="1"/>
  <c r="AO1417" i="1"/>
  <c r="AP1417" i="1"/>
  <c r="AQ1417" i="1"/>
  <c r="AR1417" i="1"/>
  <c r="AN1418" i="1"/>
  <c r="AO1418" i="1"/>
  <c r="AP1418" i="1"/>
  <c r="AQ1418" i="1"/>
  <c r="AR1418" i="1"/>
  <c r="AN1419" i="1"/>
  <c r="AO1419" i="1"/>
  <c r="AP1419" i="1"/>
  <c r="AQ1419" i="1"/>
  <c r="AR1419" i="1"/>
  <c r="AN1420" i="1"/>
  <c r="AO1420" i="1"/>
  <c r="AP1420" i="1"/>
  <c r="AQ1420" i="1"/>
  <c r="AR1420" i="1"/>
  <c r="AN1421" i="1"/>
  <c r="AO1421" i="1"/>
  <c r="AP1421" i="1"/>
  <c r="AQ1421" i="1"/>
  <c r="AR1421" i="1"/>
  <c r="AN1422" i="1"/>
  <c r="AO1422" i="1"/>
  <c r="AP1422" i="1"/>
  <c r="AQ1422" i="1"/>
  <c r="AR1422" i="1"/>
  <c r="AN1423" i="1"/>
  <c r="AO1423" i="1"/>
  <c r="AP1423" i="1"/>
  <c r="AQ1423" i="1"/>
  <c r="AR1423" i="1"/>
  <c r="AN1424" i="1"/>
  <c r="AO1424" i="1"/>
  <c r="AP1424" i="1"/>
  <c r="AQ1424" i="1"/>
  <c r="AR1424" i="1"/>
  <c r="AN1425" i="1"/>
  <c r="AO1425" i="1"/>
  <c r="AP1425" i="1"/>
  <c r="AQ1425" i="1"/>
  <c r="AR1425" i="1"/>
  <c r="AN1426" i="1"/>
  <c r="AO1426" i="1"/>
  <c r="AP1426" i="1"/>
  <c r="AQ1426" i="1"/>
  <c r="AR1426" i="1"/>
  <c r="AN1427" i="1"/>
  <c r="AO1427" i="1"/>
  <c r="AP1427" i="1"/>
  <c r="AQ1427" i="1"/>
  <c r="AR1427" i="1"/>
  <c r="AN1428" i="1"/>
  <c r="AO1428" i="1"/>
  <c r="AP1428" i="1"/>
  <c r="AQ1428" i="1"/>
  <c r="AR1428" i="1"/>
  <c r="AN1429" i="1"/>
  <c r="AO1429" i="1"/>
  <c r="AP1429" i="1"/>
  <c r="AQ1429" i="1"/>
  <c r="AR1429" i="1"/>
  <c r="AN1430" i="1"/>
  <c r="AO1430" i="1"/>
  <c r="AP1430" i="1"/>
  <c r="AQ1430" i="1"/>
  <c r="AR1430" i="1"/>
  <c r="AN1431" i="1"/>
  <c r="AO1431" i="1"/>
  <c r="AP1431" i="1"/>
  <c r="AQ1431" i="1"/>
  <c r="AR1431" i="1"/>
  <c r="AN1432" i="1"/>
  <c r="AO1432" i="1"/>
  <c r="AP1432" i="1"/>
  <c r="AQ1432" i="1"/>
  <c r="AR1432" i="1"/>
  <c r="AN1433" i="1"/>
  <c r="AO1433" i="1"/>
  <c r="AP1433" i="1"/>
  <c r="AQ1433" i="1"/>
  <c r="AR1433" i="1"/>
  <c r="AN1434" i="1"/>
  <c r="AO1434" i="1"/>
  <c r="AP1434" i="1"/>
  <c r="AQ1434" i="1"/>
  <c r="AR1434" i="1"/>
  <c r="AN1435" i="1"/>
  <c r="AO1435" i="1"/>
  <c r="AP1435" i="1"/>
  <c r="AQ1435" i="1"/>
  <c r="AR1435" i="1"/>
  <c r="AN1436" i="1"/>
  <c r="AO1436" i="1"/>
  <c r="AP1436" i="1"/>
  <c r="AQ1436" i="1"/>
  <c r="AR1436" i="1"/>
  <c r="AN1437" i="1"/>
  <c r="AO1437" i="1"/>
  <c r="AP1437" i="1"/>
  <c r="AQ1437" i="1"/>
  <c r="AR1437" i="1"/>
  <c r="AN1438" i="1"/>
  <c r="AO1438" i="1"/>
  <c r="AP1438" i="1"/>
  <c r="AQ1438" i="1"/>
  <c r="AR1438" i="1"/>
  <c r="AN1439" i="1"/>
  <c r="AO1439" i="1"/>
  <c r="AP1439" i="1"/>
  <c r="AQ1439" i="1"/>
  <c r="AR1439" i="1"/>
  <c r="AN1440" i="1"/>
  <c r="AO1440" i="1"/>
  <c r="AP1440" i="1"/>
  <c r="AQ1440" i="1"/>
  <c r="AR1440" i="1"/>
  <c r="AN1441" i="1"/>
  <c r="AO1441" i="1"/>
  <c r="AP1441" i="1"/>
  <c r="AQ1441" i="1"/>
  <c r="AR1441" i="1"/>
  <c r="AN1442" i="1"/>
  <c r="AO1442" i="1"/>
  <c r="AP1442" i="1"/>
  <c r="AQ1442" i="1"/>
  <c r="AR1442" i="1"/>
  <c r="AN1443" i="1"/>
  <c r="AO1443" i="1"/>
  <c r="AP1443" i="1"/>
  <c r="AQ1443" i="1"/>
  <c r="AR1443" i="1"/>
  <c r="AN1444" i="1"/>
  <c r="AO1444" i="1"/>
  <c r="AP1444" i="1"/>
  <c r="AQ1444" i="1"/>
  <c r="AR1444" i="1"/>
  <c r="AN1445" i="1"/>
  <c r="AO1445" i="1"/>
  <c r="AP1445" i="1"/>
  <c r="AQ1445" i="1"/>
  <c r="AR1445" i="1"/>
  <c r="AN1446" i="1"/>
  <c r="AO1446" i="1"/>
  <c r="AP1446" i="1"/>
  <c r="AQ1446" i="1"/>
  <c r="AR1446" i="1"/>
  <c r="AN1447" i="1"/>
  <c r="AO1447" i="1"/>
  <c r="AP1447" i="1"/>
  <c r="AQ1447" i="1"/>
  <c r="AR1447" i="1"/>
  <c r="AN1448" i="1"/>
  <c r="AO1448" i="1"/>
  <c r="AP1448" i="1"/>
  <c r="AQ1448" i="1"/>
  <c r="AR1448" i="1"/>
  <c r="AN1449" i="1"/>
  <c r="AO1449" i="1"/>
  <c r="AP1449" i="1"/>
  <c r="AQ1449" i="1"/>
  <c r="AR1449" i="1"/>
  <c r="AN1450" i="1"/>
  <c r="AO1450" i="1"/>
  <c r="AP1450" i="1"/>
  <c r="AQ1450" i="1"/>
  <c r="AR1450" i="1"/>
  <c r="AN1451" i="1"/>
  <c r="AO1451" i="1"/>
  <c r="AP1451" i="1"/>
  <c r="AQ1451" i="1"/>
  <c r="AR1451" i="1"/>
  <c r="AN1452" i="1"/>
  <c r="AO1452" i="1"/>
  <c r="AP1452" i="1"/>
  <c r="AQ1452" i="1"/>
  <c r="AR1452" i="1"/>
  <c r="AN1453" i="1"/>
  <c r="AO1453" i="1"/>
  <c r="AP1453" i="1"/>
  <c r="AQ1453" i="1"/>
  <c r="AR1453" i="1"/>
  <c r="AN1454" i="1"/>
  <c r="AO1454" i="1"/>
  <c r="AP1454" i="1"/>
  <c r="AQ1454" i="1"/>
  <c r="AR1454" i="1"/>
  <c r="AN1455" i="1"/>
  <c r="AO1455" i="1"/>
  <c r="AP1455" i="1"/>
  <c r="AQ1455" i="1"/>
  <c r="AR1455" i="1"/>
  <c r="AN1456" i="1"/>
  <c r="AO1456" i="1"/>
  <c r="AP1456" i="1"/>
  <c r="AQ1456" i="1"/>
  <c r="AR1456" i="1"/>
  <c r="AN1457" i="1"/>
  <c r="AO1457" i="1"/>
  <c r="AP1457" i="1"/>
  <c r="AQ1457" i="1"/>
  <c r="AR1457" i="1"/>
  <c r="AN1458" i="1"/>
  <c r="AO1458" i="1"/>
  <c r="AP1458" i="1"/>
  <c r="AQ1458" i="1"/>
  <c r="AR1458" i="1"/>
  <c r="AN1459" i="1"/>
  <c r="AO1459" i="1"/>
  <c r="AP1459" i="1"/>
  <c r="AQ1459" i="1"/>
  <c r="AR1459" i="1"/>
  <c r="AN1460" i="1"/>
  <c r="AO1460" i="1"/>
  <c r="AP1460" i="1"/>
  <c r="AQ1460" i="1"/>
  <c r="AR1460" i="1"/>
  <c r="AN1461" i="1"/>
  <c r="AO1461" i="1"/>
  <c r="AP1461" i="1"/>
  <c r="AQ1461" i="1"/>
  <c r="AR1461" i="1"/>
  <c r="AN1462" i="1"/>
  <c r="AO1462" i="1"/>
  <c r="AP1462" i="1"/>
  <c r="AQ1462" i="1"/>
  <c r="AR1462" i="1"/>
  <c r="AN1463" i="1"/>
  <c r="AO1463" i="1"/>
  <c r="AP1463" i="1"/>
  <c r="AQ1463" i="1"/>
  <c r="AR1463" i="1"/>
  <c r="AN1464" i="1"/>
  <c r="AO1464" i="1"/>
  <c r="AP1464" i="1"/>
  <c r="AQ1464" i="1"/>
  <c r="AR1464" i="1"/>
  <c r="AN1465" i="1"/>
  <c r="AO1465" i="1"/>
  <c r="AP1465" i="1"/>
  <c r="AQ1465" i="1"/>
  <c r="AR1465" i="1"/>
  <c r="AN1466" i="1"/>
  <c r="AO1466" i="1"/>
  <c r="AP1466" i="1"/>
  <c r="AQ1466" i="1"/>
  <c r="AR1466" i="1"/>
  <c r="AN1467" i="1"/>
  <c r="AO1467" i="1"/>
  <c r="AP1467" i="1"/>
  <c r="AQ1467" i="1"/>
  <c r="AR1467" i="1"/>
  <c r="AN1468" i="1"/>
  <c r="AO1468" i="1"/>
  <c r="AP1468" i="1"/>
  <c r="AQ1468" i="1"/>
  <c r="AR1468" i="1"/>
  <c r="AN1469" i="1"/>
  <c r="AO1469" i="1"/>
  <c r="AP1469" i="1"/>
  <c r="AQ1469" i="1"/>
  <c r="AR1469" i="1"/>
  <c r="AN1470" i="1"/>
  <c r="AO1470" i="1"/>
  <c r="AP1470" i="1"/>
  <c r="AQ1470" i="1"/>
  <c r="AR1470" i="1"/>
  <c r="AN1471" i="1"/>
  <c r="AO1471" i="1"/>
  <c r="AP1471" i="1"/>
  <c r="AQ1471" i="1"/>
  <c r="AR1471" i="1"/>
  <c r="AN1472" i="1"/>
  <c r="AO1472" i="1"/>
  <c r="AP1472" i="1"/>
  <c r="AQ1472" i="1"/>
  <c r="AR1472" i="1"/>
  <c r="AN1473" i="1"/>
  <c r="AO1473" i="1"/>
  <c r="AP1473" i="1"/>
  <c r="AQ1473" i="1"/>
  <c r="AR1473" i="1"/>
  <c r="AN1474" i="1"/>
  <c r="AO1474" i="1"/>
  <c r="AP1474" i="1"/>
  <c r="AQ1474" i="1"/>
  <c r="AR1474" i="1"/>
  <c r="AN1475" i="1"/>
  <c r="AO1475" i="1"/>
  <c r="AP1475" i="1"/>
  <c r="AQ1475" i="1"/>
  <c r="AR1475" i="1"/>
  <c r="AN1476" i="1"/>
  <c r="AO1476" i="1"/>
  <c r="AP1476" i="1"/>
  <c r="AQ1476" i="1"/>
  <c r="AR1476" i="1"/>
  <c r="AN1477" i="1"/>
  <c r="AO1477" i="1"/>
  <c r="AP1477" i="1"/>
  <c r="AQ1477" i="1"/>
  <c r="AR1477" i="1"/>
  <c r="AN1478" i="1"/>
  <c r="AO1478" i="1"/>
  <c r="AP1478" i="1"/>
  <c r="AQ1478" i="1"/>
  <c r="AR1478" i="1"/>
  <c r="AN1479" i="1"/>
  <c r="AO1479" i="1"/>
  <c r="AP1479" i="1"/>
  <c r="AQ1479" i="1"/>
  <c r="AR1479" i="1"/>
  <c r="AN1480" i="1"/>
  <c r="AO1480" i="1"/>
  <c r="AP1480" i="1"/>
  <c r="AQ1480" i="1"/>
  <c r="AR1480" i="1"/>
  <c r="AN1481" i="1"/>
  <c r="AO1481" i="1"/>
  <c r="AP1481" i="1"/>
  <c r="AQ1481" i="1"/>
  <c r="AR1481" i="1"/>
  <c r="AN1482" i="1"/>
  <c r="AO1482" i="1"/>
  <c r="AP1482" i="1"/>
  <c r="AQ1482" i="1"/>
  <c r="AR1482" i="1"/>
  <c r="AN1483" i="1"/>
  <c r="AO1483" i="1"/>
  <c r="AP1483" i="1"/>
  <c r="AQ1483" i="1"/>
  <c r="AR1483" i="1"/>
  <c r="AN1484" i="1"/>
  <c r="AO1484" i="1"/>
  <c r="AP1484" i="1"/>
  <c r="AQ1484" i="1"/>
  <c r="AR1484" i="1"/>
  <c r="AN1485" i="1"/>
  <c r="AO1485" i="1"/>
  <c r="AP1485" i="1"/>
  <c r="AQ1485" i="1"/>
  <c r="AR1485" i="1"/>
  <c r="AN1486" i="1"/>
  <c r="AO1486" i="1"/>
  <c r="AP1486" i="1"/>
  <c r="AQ1486" i="1"/>
  <c r="AR1486" i="1"/>
  <c r="AN1487" i="1"/>
  <c r="AO1487" i="1"/>
  <c r="AP1487" i="1"/>
  <c r="AQ1487" i="1"/>
  <c r="AR1487" i="1"/>
  <c r="AN1488" i="1"/>
  <c r="AO1488" i="1"/>
  <c r="AP1488" i="1"/>
  <c r="AQ1488" i="1"/>
  <c r="AR1488" i="1"/>
  <c r="AN1489" i="1"/>
  <c r="AO1489" i="1"/>
  <c r="AP1489" i="1"/>
  <c r="AQ1489" i="1"/>
  <c r="AR1489" i="1"/>
  <c r="AN1490" i="1"/>
  <c r="AO1490" i="1"/>
  <c r="AP1490" i="1"/>
  <c r="AQ1490" i="1"/>
  <c r="AR1490" i="1"/>
  <c r="AN1491" i="1"/>
  <c r="AO1491" i="1"/>
  <c r="AP1491" i="1"/>
  <c r="AQ1491" i="1"/>
  <c r="AR1491" i="1"/>
  <c r="AN1492" i="1"/>
  <c r="AO1492" i="1"/>
  <c r="AP1492" i="1"/>
  <c r="AQ1492" i="1"/>
  <c r="AR1492" i="1"/>
  <c r="AN1493" i="1"/>
  <c r="AO1493" i="1"/>
  <c r="AP1493" i="1"/>
  <c r="AQ1493" i="1"/>
  <c r="AR1493" i="1"/>
  <c r="AN1494" i="1"/>
  <c r="AO1494" i="1"/>
  <c r="AP1494" i="1"/>
  <c r="AQ1494" i="1"/>
  <c r="AR1494" i="1"/>
  <c r="AN1495" i="1"/>
  <c r="AO1495" i="1"/>
  <c r="AP1495" i="1"/>
  <c r="AQ1495" i="1"/>
  <c r="AR1495" i="1"/>
  <c r="AN1496" i="1"/>
  <c r="AO1496" i="1"/>
  <c r="AP1496" i="1"/>
  <c r="AQ1496" i="1"/>
  <c r="AR1496" i="1"/>
  <c r="AN1497" i="1"/>
  <c r="AO1497" i="1"/>
  <c r="AP1497" i="1"/>
  <c r="AQ1497" i="1"/>
  <c r="AR1497" i="1"/>
  <c r="AN1498" i="1"/>
  <c r="AO1498" i="1"/>
  <c r="AP1498" i="1"/>
  <c r="AQ1498" i="1"/>
  <c r="AR1498" i="1"/>
  <c r="AN1499" i="1"/>
  <c r="AO1499" i="1"/>
  <c r="AP1499" i="1"/>
  <c r="AQ1499" i="1"/>
  <c r="AR1499" i="1"/>
  <c r="AN1500" i="1"/>
  <c r="AO1500" i="1"/>
  <c r="AP1500" i="1"/>
  <c r="AQ1500" i="1"/>
  <c r="AR1500" i="1"/>
  <c r="AN1501" i="1"/>
  <c r="AO1501" i="1"/>
  <c r="AP1501" i="1"/>
  <c r="AQ1501" i="1"/>
  <c r="AR1501" i="1"/>
  <c r="AN1502" i="1"/>
  <c r="AO1502" i="1"/>
  <c r="AP1502" i="1"/>
  <c r="AQ1502" i="1"/>
  <c r="AR1502" i="1"/>
  <c r="AN1503" i="1"/>
  <c r="AO1503" i="1"/>
  <c r="AP1503" i="1"/>
  <c r="AQ1503" i="1"/>
  <c r="AR1503" i="1"/>
  <c r="AN1504" i="1"/>
  <c r="AO1504" i="1"/>
  <c r="AP1504" i="1"/>
  <c r="AQ1504" i="1"/>
  <c r="AR1504" i="1"/>
  <c r="AN1505" i="1"/>
  <c r="AO1505" i="1"/>
  <c r="AP1505" i="1"/>
  <c r="AQ1505" i="1"/>
  <c r="AR1505" i="1"/>
  <c r="AN1506" i="1"/>
  <c r="AO1506" i="1"/>
  <c r="AP1506" i="1"/>
  <c r="AQ1506" i="1"/>
  <c r="AR1506" i="1"/>
  <c r="AN1507" i="1"/>
  <c r="AO1507" i="1"/>
  <c r="AP1507" i="1"/>
  <c r="AQ1507" i="1"/>
  <c r="AR1507" i="1"/>
  <c r="AN1508" i="1"/>
  <c r="AO1508" i="1"/>
  <c r="AP1508" i="1"/>
  <c r="AQ1508" i="1"/>
  <c r="AR1508" i="1"/>
  <c r="AN1509" i="1"/>
  <c r="AO1509" i="1"/>
  <c r="AP1509" i="1"/>
  <c r="AQ1509" i="1"/>
  <c r="AR1509" i="1"/>
  <c r="AN1510" i="1"/>
  <c r="AO1510" i="1"/>
  <c r="AP1510" i="1"/>
  <c r="AQ1510" i="1"/>
  <c r="AR1510" i="1"/>
  <c r="AN1511" i="1"/>
  <c r="AO1511" i="1"/>
  <c r="AP1511" i="1"/>
  <c r="AQ1511" i="1"/>
  <c r="AR1511" i="1"/>
  <c r="AN1512" i="1"/>
  <c r="AO1512" i="1"/>
  <c r="AP1512" i="1"/>
  <c r="AQ1512" i="1"/>
  <c r="AR1512" i="1"/>
  <c r="AN1513" i="1"/>
  <c r="AO1513" i="1"/>
  <c r="AP1513" i="1"/>
  <c r="AQ1513" i="1"/>
  <c r="AR1513" i="1"/>
  <c r="AN1514" i="1"/>
  <c r="AO1514" i="1"/>
  <c r="AP1514" i="1"/>
  <c r="AQ1514" i="1"/>
  <c r="AR1514" i="1"/>
  <c r="AN1515" i="1"/>
  <c r="AO1515" i="1"/>
  <c r="AP1515" i="1"/>
  <c r="AQ1515" i="1"/>
  <c r="AR1515" i="1"/>
  <c r="AN1516" i="1"/>
  <c r="AO1516" i="1"/>
  <c r="AP1516" i="1"/>
  <c r="AQ1516" i="1"/>
  <c r="AR1516" i="1"/>
  <c r="AN1517" i="1"/>
  <c r="AO1517" i="1"/>
  <c r="AP1517" i="1"/>
  <c r="AQ1517" i="1"/>
  <c r="AR1517" i="1"/>
  <c r="AN1518" i="1"/>
  <c r="AO1518" i="1"/>
  <c r="AP1518" i="1"/>
  <c r="AQ1518" i="1"/>
  <c r="AR1518" i="1"/>
  <c r="AN1519" i="1"/>
  <c r="AO1519" i="1"/>
  <c r="AP1519" i="1"/>
  <c r="AQ1519" i="1"/>
  <c r="AR1519" i="1"/>
  <c r="AN1520" i="1"/>
  <c r="AO1520" i="1"/>
  <c r="AP1520" i="1"/>
  <c r="AQ1520" i="1"/>
  <c r="AR1520" i="1"/>
  <c r="AN1521" i="1"/>
  <c r="AO1521" i="1"/>
  <c r="AP1521" i="1"/>
  <c r="AQ1521" i="1"/>
  <c r="AR1521" i="1"/>
  <c r="AN1522" i="1"/>
  <c r="AO1522" i="1"/>
  <c r="AP1522" i="1"/>
  <c r="AQ1522" i="1"/>
  <c r="AR1522" i="1"/>
  <c r="AN1523" i="1"/>
  <c r="AO1523" i="1"/>
  <c r="AP1523" i="1"/>
  <c r="AQ1523" i="1"/>
  <c r="AR1523" i="1"/>
  <c r="AN1524" i="1"/>
  <c r="AO1524" i="1"/>
  <c r="AP1524" i="1"/>
  <c r="AQ1524" i="1"/>
  <c r="AR1524" i="1"/>
  <c r="AN1525" i="1"/>
  <c r="AO1525" i="1"/>
  <c r="AP1525" i="1"/>
  <c r="AQ1525" i="1"/>
  <c r="AR1525" i="1"/>
  <c r="AN1526" i="1"/>
  <c r="AO1526" i="1"/>
  <c r="AP1526" i="1"/>
  <c r="AQ1526" i="1"/>
  <c r="AR1526" i="1"/>
  <c r="AN1527" i="1"/>
  <c r="AO1527" i="1"/>
  <c r="AP1527" i="1"/>
  <c r="AQ1527" i="1"/>
  <c r="AR1527" i="1"/>
  <c r="AN1528" i="1"/>
  <c r="AO1528" i="1"/>
  <c r="AP1528" i="1"/>
  <c r="AQ1528" i="1"/>
  <c r="AR1528" i="1"/>
  <c r="AN1529" i="1"/>
  <c r="AO1529" i="1"/>
  <c r="AP1529" i="1"/>
  <c r="AQ1529" i="1"/>
  <c r="AR1529" i="1"/>
  <c r="AN1530" i="1"/>
  <c r="AO1530" i="1"/>
  <c r="AP1530" i="1"/>
  <c r="AQ1530" i="1"/>
  <c r="AR1530" i="1"/>
  <c r="AN1531" i="1"/>
  <c r="AO1531" i="1"/>
  <c r="AP1531" i="1"/>
  <c r="AQ1531" i="1"/>
  <c r="AR1531" i="1"/>
  <c r="AN1532" i="1"/>
  <c r="AO1532" i="1"/>
  <c r="AP1532" i="1"/>
  <c r="AQ1532" i="1"/>
  <c r="AR1532" i="1"/>
  <c r="AN1533" i="1"/>
  <c r="AO1533" i="1"/>
  <c r="AP1533" i="1"/>
  <c r="AQ1533" i="1"/>
  <c r="AR1533" i="1"/>
  <c r="AN1534" i="1"/>
  <c r="AO1534" i="1"/>
  <c r="AP1534" i="1"/>
  <c r="AQ1534" i="1"/>
  <c r="AR1534" i="1"/>
  <c r="AN1535" i="1"/>
  <c r="AO1535" i="1"/>
  <c r="AP1535" i="1"/>
  <c r="AQ1535" i="1"/>
  <c r="AR1535" i="1"/>
  <c r="AN1536" i="1"/>
  <c r="AO1536" i="1"/>
  <c r="AP1536" i="1"/>
  <c r="AQ1536" i="1"/>
  <c r="AR1536" i="1"/>
  <c r="AN1537" i="1"/>
  <c r="AO1537" i="1"/>
  <c r="AP1537" i="1"/>
  <c r="AQ1537" i="1"/>
  <c r="AR1537" i="1"/>
  <c r="AN1538" i="1"/>
  <c r="AO1538" i="1"/>
  <c r="AP1538" i="1"/>
  <c r="AQ1538" i="1"/>
  <c r="AR1538" i="1"/>
  <c r="AN1539" i="1"/>
  <c r="AO1539" i="1"/>
  <c r="AP1539" i="1"/>
  <c r="AQ1539" i="1"/>
  <c r="AR1539" i="1"/>
  <c r="AN1540" i="1"/>
  <c r="AO1540" i="1"/>
  <c r="AP1540" i="1"/>
  <c r="AQ1540" i="1"/>
  <c r="AR1540" i="1"/>
  <c r="AN1541" i="1"/>
  <c r="AO1541" i="1"/>
  <c r="AP1541" i="1"/>
  <c r="AQ1541" i="1"/>
  <c r="AR1541" i="1"/>
  <c r="AN1542" i="1"/>
  <c r="AO1542" i="1"/>
  <c r="AP1542" i="1"/>
  <c r="AQ1542" i="1"/>
  <c r="AR1542" i="1"/>
  <c r="AN1543" i="1"/>
  <c r="AO1543" i="1"/>
  <c r="AP1543" i="1"/>
  <c r="AQ1543" i="1"/>
  <c r="AR1543" i="1"/>
  <c r="AN1544" i="1"/>
  <c r="AO1544" i="1"/>
  <c r="AP1544" i="1"/>
  <c r="AQ1544" i="1"/>
  <c r="AR1544" i="1"/>
  <c r="AN1545" i="1"/>
  <c r="AO1545" i="1"/>
  <c r="AP1545" i="1"/>
  <c r="AQ1545" i="1"/>
  <c r="AR1545" i="1"/>
  <c r="AN1546" i="1"/>
  <c r="AO1546" i="1"/>
  <c r="AP1546" i="1"/>
  <c r="AQ1546" i="1"/>
  <c r="AR1546" i="1"/>
  <c r="AN1547" i="1"/>
  <c r="AO1547" i="1"/>
  <c r="AP1547" i="1"/>
  <c r="AQ1547" i="1"/>
  <c r="AR1547" i="1"/>
  <c r="AN1548" i="1"/>
  <c r="AO1548" i="1"/>
  <c r="AP1548" i="1"/>
  <c r="AQ1548" i="1"/>
  <c r="AR1548" i="1"/>
  <c r="AN1549" i="1"/>
  <c r="AO1549" i="1"/>
  <c r="AP1549" i="1"/>
  <c r="AQ1549" i="1"/>
  <c r="AR1549" i="1"/>
  <c r="AN1550" i="1"/>
  <c r="AO1550" i="1"/>
  <c r="AP1550" i="1"/>
  <c r="AQ1550" i="1"/>
  <c r="AR1550" i="1"/>
  <c r="AN1551" i="1"/>
  <c r="AO1551" i="1"/>
  <c r="AP1551" i="1"/>
  <c r="AQ1551" i="1"/>
  <c r="AR1551" i="1"/>
  <c r="AN1552" i="1"/>
  <c r="AO1552" i="1"/>
  <c r="AP1552" i="1"/>
  <c r="AQ1552" i="1"/>
  <c r="AR1552" i="1"/>
  <c r="AN1553" i="1"/>
  <c r="AO1553" i="1"/>
  <c r="AP1553" i="1"/>
  <c r="AQ1553" i="1"/>
  <c r="AR1553" i="1"/>
  <c r="AN1554" i="1"/>
  <c r="AO1554" i="1"/>
  <c r="AP1554" i="1"/>
  <c r="AQ1554" i="1"/>
  <c r="AR1554" i="1"/>
  <c r="AN1555" i="1"/>
  <c r="AO1555" i="1"/>
  <c r="AP1555" i="1"/>
  <c r="AQ1555" i="1"/>
  <c r="AR1555" i="1"/>
  <c r="AN1556" i="1"/>
  <c r="AO1556" i="1"/>
  <c r="AP1556" i="1"/>
  <c r="AQ1556" i="1"/>
  <c r="AR1556" i="1"/>
  <c r="AN1557" i="1"/>
  <c r="AO1557" i="1"/>
  <c r="AP1557" i="1"/>
  <c r="AQ1557" i="1"/>
  <c r="AR1557" i="1"/>
  <c r="AN1558" i="1"/>
  <c r="AO1558" i="1"/>
  <c r="AP1558" i="1"/>
  <c r="AQ1558" i="1"/>
  <c r="AR1558" i="1"/>
  <c r="AN1559" i="1"/>
  <c r="AO1559" i="1"/>
  <c r="AP1559" i="1"/>
  <c r="AQ1559" i="1"/>
  <c r="AR1559" i="1"/>
  <c r="AN1560" i="1"/>
  <c r="AO1560" i="1"/>
  <c r="AP1560" i="1"/>
  <c r="AQ1560" i="1"/>
  <c r="AR1560" i="1"/>
  <c r="AN1561" i="1"/>
  <c r="AO1561" i="1"/>
  <c r="AP1561" i="1"/>
  <c r="AQ1561" i="1"/>
  <c r="AR1561" i="1"/>
  <c r="AN1562" i="1"/>
  <c r="AO1562" i="1"/>
  <c r="AP1562" i="1"/>
  <c r="AQ1562" i="1"/>
  <c r="AR1562" i="1"/>
  <c r="AN1563" i="1"/>
  <c r="AO1563" i="1"/>
  <c r="AP1563" i="1"/>
  <c r="AQ1563" i="1"/>
  <c r="AR1563" i="1"/>
  <c r="AN1564" i="1"/>
  <c r="AO1564" i="1"/>
  <c r="AP1564" i="1"/>
  <c r="AQ1564" i="1"/>
  <c r="AR1564" i="1"/>
  <c r="AN1565" i="1"/>
  <c r="AO1565" i="1"/>
  <c r="AP1565" i="1"/>
  <c r="AQ1565" i="1"/>
  <c r="AR1565" i="1"/>
  <c r="AN1566" i="1"/>
  <c r="AO1566" i="1"/>
  <c r="AP1566" i="1"/>
  <c r="AQ1566" i="1"/>
  <c r="AR1566" i="1"/>
  <c r="AN1567" i="1"/>
  <c r="AO1567" i="1"/>
  <c r="AP1567" i="1"/>
  <c r="AQ1567" i="1"/>
  <c r="AR1567" i="1"/>
  <c r="AN1568" i="1"/>
  <c r="AO1568" i="1"/>
  <c r="AP1568" i="1"/>
  <c r="AQ1568" i="1"/>
  <c r="AR1568" i="1"/>
  <c r="AN1569" i="1"/>
  <c r="AO1569" i="1"/>
  <c r="AP1569" i="1"/>
  <c r="AQ1569" i="1"/>
  <c r="AR1569" i="1"/>
  <c r="AN1570" i="1"/>
  <c r="AO1570" i="1"/>
  <c r="AP1570" i="1"/>
  <c r="AQ1570" i="1"/>
  <c r="AR1570" i="1"/>
  <c r="AN1571" i="1"/>
  <c r="AO1571" i="1"/>
  <c r="AP1571" i="1"/>
  <c r="AQ1571" i="1"/>
  <c r="AR1571" i="1"/>
  <c r="AN1572" i="1"/>
  <c r="AO1572" i="1"/>
  <c r="AP1572" i="1"/>
  <c r="AQ1572" i="1"/>
  <c r="AR1572" i="1"/>
  <c r="AN1573" i="1"/>
  <c r="AO1573" i="1"/>
  <c r="AP1573" i="1"/>
  <c r="AQ1573" i="1"/>
  <c r="AR1573" i="1"/>
  <c r="AN1574" i="1"/>
  <c r="AO1574" i="1"/>
  <c r="AP1574" i="1"/>
  <c r="AQ1574" i="1"/>
  <c r="AR1574" i="1"/>
  <c r="AN1575" i="1"/>
  <c r="AO1575" i="1"/>
  <c r="AP1575" i="1"/>
  <c r="AQ1575" i="1"/>
  <c r="AR1575" i="1"/>
  <c r="AN1576" i="1"/>
  <c r="AO1576" i="1"/>
  <c r="AP1576" i="1"/>
  <c r="AQ1576" i="1"/>
  <c r="AR1576" i="1"/>
  <c r="AN1577" i="1"/>
  <c r="AO1577" i="1"/>
  <c r="AP1577" i="1"/>
  <c r="AQ1577" i="1"/>
  <c r="AR1577" i="1"/>
  <c r="AN1578" i="1"/>
  <c r="AO1578" i="1"/>
  <c r="AP1578" i="1"/>
  <c r="AQ1578" i="1"/>
  <c r="AR1578" i="1"/>
  <c r="AN1579" i="1"/>
  <c r="AO1579" i="1"/>
  <c r="AP1579" i="1"/>
  <c r="AQ1579" i="1"/>
  <c r="AR1579" i="1"/>
  <c r="AN1580" i="1"/>
  <c r="AO1580" i="1"/>
  <c r="AP1580" i="1"/>
  <c r="AQ1580" i="1"/>
  <c r="AR1580" i="1"/>
  <c r="AN1581" i="1"/>
  <c r="AO1581" i="1"/>
  <c r="AP1581" i="1"/>
  <c r="AQ1581" i="1"/>
  <c r="AR1581" i="1"/>
  <c r="AN1582" i="1"/>
  <c r="AO1582" i="1"/>
  <c r="AP1582" i="1"/>
  <c r="AQ1582" i="1"/>
  <c r="AR1582" i="1"/>
  <c r="AN1583" i="1"/>
  <c r="AO1583" i="1"/>
  <c r="AP1583" i="1"/>
  <c r="AQ1583" i="1"/>
  <c r="AR1583" i="1"/>
  <c r="AN1584" i="1"/>
  <c r="AO1584" i="1"/>
  <c r="AP1584" i="1"/>
  <c r="AQ1584" i="1"/>
  <c r="AR1584" i="1"/>
  <c r="AN1585" i="1"/>
  <c r="AO1585" i="1"/>
  <c r="AP1585" i="1"/>
  <c r="AQ1585" i="1"/>
  <c r="AR1585" i="1"/>
  <c r="AN1586" i="1"/>
  <c r="AO1586" i="1"/>
  <c r="AP1586" i="1"/>
  <c r="AQ1586" i="1"/>
  <c r="AR1586" i="1"/>
  <c r="AN1587" i="1"/>
  <c r="AO1587" i="1"/>
  <c r="AP1587" i="1"/>
  <c r="AQ1587" i="1"/>
  <c r="AR1587" i="1"/>
  <c r="AN1588" i="1"/>
  <c r="AO1588" i="1"/>
  <c r="AP1588" i="1"/>
  <c r="AQ1588" i="1"/>
  <c r="AR1588" i="1"/>
  <c r="AN1589" i="1"/>
  <c r="AO1589" i="1"/>
  <c r="AP1589" i="1"/>
  <c r="AQ1589" i="1"/>
  <c r="AR1589" i="1"/>
  <c r="AN1590" i="1"/>
  <c r="AO1590" i="1"/>
  <c r="AP1590" i="1"/>
  <c r="AQ1590" i="1"/>
  <c r="AR1590" i="1"/>
  <c r="AN1591" i="1"/>
  <c r="AO1591" i="1"/>
  <c r="AP1591" i="1"/>
  <c r="AQ1591" i="1"/>
  <c r="AR1591" i="1"/>
  <c r="AN1592" i="1"/>
  <c r="AO1592" i="1"/>
  <c r="AP1592" i="1"/>
  <c r="AQ1592" i="1"/>
  <c r="AR1592" i="1"/>
  <c r="AN1593" i="1"/>
  <c r="AO1593" i="1"/>
  <c r="AP1593" i="1"/>
  <c r="AQ1593" i="1"/>
  <c r="AR1593" i="1"/>
  <c r="AN1594" i="1"/>
  <c r="AO1594" i="1"/>
  <c r="AP1594" i="1"/>
  <c r="AQ1594" i="1"/>
  <c r="AR1594" i="1"/>
  <c r="AN1595" i="1"/>
  <c r="AO1595" i="1"/>
  <c r="AP1595" i="1"/>
  <c r="AQ1595" i="1"/>
  <c r="AR1595" i="1"/>
  <c r="AN1596" i="1"/>
  <c r="AO1596" i="1"/>
  <c r="AP1596" i="1"/>
  <c r="AQ1596" i="1"/>
  <c r="AR1596" i="1"/>
  <c r="AN1597" i="1"/>
  <c r="AO1597" i="1"/>
  <c r="AP1597" i="1"/>
  <c r="AQ1597" i="1"/>
  <c r="AR1597" i="1"/>
  <c r="AN1598" i="1"/>
  <c r="AO1598" i="1"/>
  <c r="AP1598" i="1"/>
  <c r="AQ1598" i="1"/>
  <c r="AR1598" i="1"/>
  <c r="AN1599" i="1"/>
  <c r="AO1599" i="1"/>
  <c r="AP1599" i="1"/>
  <c r="AQ1599" i="1"/>
  <c r="AR1599" i="1"/>
  <c r="AN1600" i="1"/>
  <c r="AO1600" i="1"/>
  <c r="AP1600" i="1"/>
  <c r="AQ1600" i="1"/>
  <c r="AR1600" i="1"/>
  <c r="AN1601" i="1"/>
  <c r="AO1601" i="1"/>
  <c r="AP1601" i="1"/>
  <c r="AQ1601" i="1"/>
  <c r="AR1601" i="1"/>
  <c r="AN1602" i="1"/>
  <c r="AO1602" i="1"/>
  <c r="AP1602" i="1"/>
  <c r="AQ1602" i="1"/>
  <c r="AR1602" i="1"/>
  <c r="AN1603" i="1"/>
  <c r="AO1603" i="1"/>
  <c r="AP1603" i="1"/>
  <c r="AQ1603" i="1"/>
  <c r="AR1603" i="1"/>
  <c r="AN1604" i="1"/>
  <c r="AO1604" i="1"/>
  <c r="AP1604" i="1"/>
  <c r="AQ1604" i="1"/>
  <c r="AR1604" i="1"/>
  <c r="AN1605" i="1"/>
  <c r="AO1605" i="1"/>
  <c r="AP1605" i="1"/>
  <c r="AQ1605" i="1"/>
  <c r="AR1605" i="1"/>
  <c r="AN1606" i="1"/>
  <c r="AO1606" i="1"/>
  <c r="AP1606" i="1"/>
  <c r="AQ1606" i="1"/>
  <c r="AR1606" i="1"/>
  <c r="AN1607" i="1"/>
  <c r="AO1607" i="1"/>
  <c r="AP1607" i="1"/>
  <c r="AQ1607" i="1"/>
  <c r="AR1607" i="1"/>
  <c r="AN1608" i="1"/>
  <c r="AO1608" i="1"/>
  <c r="AP1608" i="1"/>
  <c r="AQ1608" i="1"/>
  <c r="AR1608" i="1"/>
  <c r="AN1609" i="1"/>
  <c r="AO1609" i="1"/>
  <c r="AP1609" i="1"/>
  <c r="AQ1609" i="1"/>
  <c r="AR1609" i="1"/>
  <c r="AN1610" i="1"/>
  <c r="AO1610" i="1"/>
  <c r="AP1610" i="1"/>
  <c r="AQ1610" i="1"/>
  <c r="AR1610" i="1"/>
  <c r="AN1611" i="1"/>
  <c r="AO1611" i="1"/>
  <c r="AP1611" i="1"/>
  <c r="AQ1611" i="1"/>
  <c r="AR1611" i="1"/>
  <c r="AN1612" i="1"/>
  <c r="AO1612" i="1"/>
  <c r="AP1612" i="1"/>
  <c r="AQ1612" i="1"/>
  <c r="AR1612" i="1"/>
  <c r="AN1613" i="1"/>
  <c r="AO1613" i="1"/>
  <c r="AP1613" i="1"/>
  <c r="AQ1613" i="1"/>
  <c r="AR1613" i="1"/>
  <c r="AN1614" i="1"/>
  <c r="AO1614" i="1"/>
  <c r="AP1614" i="1"/>
  <c r="AQ1614" i="1"/>
  <c r="AR1614" i="1"/>
  <c r="AN1615" i="1"/>
  <c r="AO1615" i="1"/>
  <c r="AP1615" i="1"/>
  <c r="AQ1615" i="1"/>
  <c r="AR1615" i="1"/>
  <c r="AN1616" i="1"/>
  <c r="AO1616" i="1"/>
  <c r="AP1616" i="1"/>
  <c r="AQ1616" i="1"/>
  <c r="AR1616" i="1"/>
  <c r="AN1617" i="1"/>
  <c r="AO1617" i="1"/>
  <c r="AP1617" i="1"/>
  <c r="AQ1617" i="1"/>
  <c r="AR1617" i="1"/>
  <c r="AN1618" i="1"/>
  <c r="AO1618" i="1"/>
  <c r="AP1618" i="1"/>
  <c r="AQ1618" i="1"/>
  <c r="AR1618" i="1"/>
  <c r="AN1619" i="1"/>
  <c r="AO1619" i="1"/>
  <c r="AP1619" i="1"/>
  <c r="AQ1619" i="1"/>
  <c r="AR1619" i="1"/>
  <c r="AN1620" i="1"/>
  <c r="AO1620" i="1"/>
  <c r="AP1620" i="1"/>
  <c r="AQ1620" i="1"/>
  <c r="AR1620" i="1"/>
  <c r="AN1621" i="1"/>
  <c r="AO1621" i="1"/>
  <c r="AP1621" i="1"/>
  <c r="AQ1621" i="1"/>
  <c r="AR1621" i="1"/>
  <c r="AN1622" i="1"/>
  <c r="AO1622" i="1"/>
  <c r="AP1622" i="1"/>
  <c r="AQ1622" i="1"/>
  <c r="AR1622" i="1"/>
  <c r="AN1623" i="1"/>
  <c r="AO1623" i="1"/>
  <c r="AP1623" i="1"/>
  <c r="AQ1623" i="1"/>
  <c r="AR1623" i="1"/>
  <c r="AN1624" i="1"/>
  <c r="AO1624" i="1"/>
  <c r="AP1624" i="1"/>
  <c r="AQ1624" i="1"/>
  <c r="AR1624" i="1"/>
  <c r="AN1625" i="1"/>
  <c r="AO1625" i="1"/>
  <c r="AP1625" i="1"/>
  <c r="AQ1625" i="1"/>
  <c r="AR1625" i="1"/>
  <c r="AN1626" i="1"/>
  <c r="AO1626" i="1"/>
  <c r="AP1626" i="1"/>
  <c r="AQ1626" i="1"/>
  <c r="AR1626" i="1"/>
  <c r="AN30" i="1"/>
  <c r="AO30" i="1"/>
  <c r="AP30" i="1"/>
  <c r="AQ30" i="1"/>
  <c r="AR30" i="1"/>
  <c r="AN31" i="1"/>
  <c r="AO31" i="1"/>
  <c r="AP31" i="1"/>
  <c r="AQ31" i="1"/>
  <c r="AR31" i="1"/>
  <c r="AN32" i="1"/>
  <c r="AO32" i="1"/>
  <c r="AP32" i="1"/>
  <c r="AQ32" i="1"/>
  <c r="AR32" i="1"/>
  <c r="AN33" i="1"/>
  <c r="AO33" i="1"/>
  <c r="AP33" i="1"/>
  <c r="AQ33" i="1"/>
  <c r="AR33" i="1"/>
  <c r="AN34" i="1"/>
  <c r="AO34" i="1"/>
  <c r="AP34" i="1"/>
  <c r="AQ34" i="1"/>
  <c r="AR34" i="1"/>
  <c r="AN35" i="1"/>
  <c r="AO35" i="1"/>
  <c r="AP35" i="1"/>
  <c r="AQ35" i="1"/>
  <c r="AR35" i="1"/>
  <c r="AN36" i="1"/>
  <c r="AO36" i="1"/>
  <c r="AP36" i="1"/>
  <c r="AQ36" i="1"/>
  <c r="AR36" i="1"/>
  <c r="AN37" i="1"/>
  <c r="AO37" i="1"/>
  <c r="AP37" i="1"/>
  <c r="AQ37" i="1"/>
  <c r="AR37" i="1"/>
  <c r="AN38" i="1"/>
  <c r="AO38" i="1"/>
  <c r="AP38" i="1"/>
  <c r="AQ38" i="1"/>
  <c r="AR38" i="1"/>
  <c r="AN39" i="1"/>
  <c r="AO39" i="1"/>
  <c r="AP39" i="1"/>
  <c r="AQ39" i="1"/>
  <c r="AR39" i="1"/>
  <c r="AN40" i="1"/>
  <c r="AO40" i="1"/>
  <c r="AP40" i="1"/>
  <c r="AQ40" i="1"/>
  <c r="AR40" i="1"/>
  <c r="AN41" i="1"/>
  <c r="AO41" i="1"/>
  <c r="AP41" i="1"/>
  <c r="AQ41" i="1"/>
  <c r="AR41" i="1"/>
  <c r="AN42" i="1"/>
  <c r="AO42" i="1"/>
  <c r="AP42" i="1"/>
  <c r="AQ42" i="1"/>
  <c r="AR42" i="1"/>
  <c r="AN43" i="1"/>
  <c r="AO43" i="1"/>
  <c r="AP43" i="1"/>
  <c r="AQ43" i="1"/>
  <c r="AR43" i="1"/>
  <c r="AN44" i="1"/>
  <c r="AO44" i="1"/>
  <c r="AP44" i="1"/>
  <c r="AQ44" i="1"/>
  <c r="AR44" i="1"/>
  <c r="AN45" i="1"/>
  <c r="AO45" i="1"/>
  <c r="AP45" i="1"/>
  <c r="AQ45" i="1"/>
  <c r="AR45" i="1"/>
  <c r="AN46" i="1"/>
  <c r="AO46" i="1"/>
  <c r="AP46" i="1"/>
  <c r="AQ46" i="1"/>
  <c r="AR46" i="1"/>
  <c r="AO47" i="1"/>
  <c r="AP47" i="1"/>
  <c r="AQ47" i="1"/>
  <c r="AR47" i="1"/>
  <c r="AN47" i="1"/>
  <c r="D8" i="15"/>
  <c r="D9" i="15"/>
  <c r="F8" i="15"/>
  <c r="F9" i="15"/>
  <c r="D10" i="15"/>
  <c r="F10" i="15"/>
  <c r="D11" i="15"/>
  <c r="F11" i="15"/>
  <c r="D12" i="15"/>
  <c r="F12" i="15"/>
  <c r="D13" i="15"/>
  <c r="F13" i="15"/>
  <c r="D14" i="15"/>
  <c r="F14" i="15"/>
  <c r="D15" i="15"/>
  <c r="F15" i="15"/>
  <c r="D16" i="15"/>
  <c r="F16" i="15"/>
  <c r="D17" i="15"/>
  <c r="F17" i="15"/>
  <c r="D18" i="15"/>
  <c r="F18" i="15"/>
  <c r="D19" i="15"/>
  <c r="F19" i="15"/>
  <c r="D20" i="15"/>
  <c r="F20" i="15"/>
  <c r="D21" i="15"/>
  <c r="F21" i="15"/>
  <c r="D22" i="15"/>
  <c r="F22" i="15"/>
  <c r="D23" i="15"/>
  <c r="F23" i="15"/>
  <c r="D24" i="15"/>
  <c r="F24" i="15"/>
  <c r="D25" i="15"/>
  <c r="F25" i="15"/>
  <c r="D26" i="15"/>
  <c r="F26" i="15"/>
  <c r="D27" i="15"/>
  <c r="F27" i="15"/>
  <c r="D28" i="15"/>
  <c r="F28" i="15"/>
  <c r="D29" i="15"/>
  <c r="F29" i="15"/>
  <c r="D30" i="15"/>
  <c r="F30" i="15"/>
  <c r="D31" i="15"/>
  <c r="F31" i="15"/>
  <c r="D32" i="15"/>
  <c r="F32" i="15"/>
  <c r="D33" i="15"/>
  <c r="F33" i="15"/>
  <c r="D34" i="15"/>
  <c r="F34" i="15"/>
  <c r="D35" i="15"/>
  <c r="F35" i="15"/>
  <c r="D36" i="15"/>
  <c r="F36" i="15"/>
  <c r="D37" i="15"/>
  <c r="F37" i="15"/>
  <c r="D38" i="15"/>
  <c r="F38" i="15"/>
  <c r="D39" i="15"/>
  <c r="F39" i="15"/>
  <c r="D40" i="15"/>
  <c r="F40" i="15"/>
  <c r="D41" i="15"/>
  <c r="F41" i="15"/>
  <c r="D42" i="15"/>
  <c r="F42" i="15"/>
  <c r="D43" i="15"/>
  <c r="F43" i="15"/>
  <c r="D44" i="15"/>
  <c r="F44" i="15"/>
  <c r="D45" i="15"/>
  <c r="F45" i="15"/>
  <c r="D46" i="15"/>
  <c r="F46" i="15"/>
  <c r="D47" i="15"/>
  <c r="F47" i="15"/>
  <c r="D48" i="15"/>
  <c r="F48" i="15"/>
  <c r="D49" i="15"/>
  <c r="F49" i="15"/>
  <c r="D50" i="15"/>
  <c r="F50" i="15"/>
  <c r="D51" i="15"/>
  <c r="F51" i="15"/>
  <c r="D52" i="15"/>
  <c r="F52" i="15"/>
  <c r="D53" i="15"/>
  <c r="F53" i="15"/>
  <c r="D54" i="15"/>
  <c r="F54" i="15"/>
  <c r="D55" i="15"/>
  <c r="F55" i="15"/>
  <c r="D56" i="15"/>
  <c r="F56" i="15"/>
  <c r="D57" i="15"/>
  <c r="F57" i="15"/>
  <c r="D58" i="15"/>
  <c r="F58" i="15"/>
  <c r="D59" i="15"/>
  <c r="F59" i="15"/>
  <c r="D60" i="15"/>
  <c r="F60" i="15"/>
  <c r="D61" i="15"/>
  <c r="F61" i="15"/>
  <c r="D62" i="15"/>
  <c r="F62" i="15"/>
  <c r="D63" i="15"/>
  <c r="F63" i="15"/>
  <c r="D64" i="15"/>
  <c r="F64" i="15"/>
  <c r="D65" i="15"/>
  <c r="F65" i="15"/>
  <c r="D66" i="15"/>
  <c r="F66" i="15"/>
  <c r="D67" i="15"/>
  <c r="F67" i="15"/>
  <c r="D68" i="15"/>
  <c r="F68" i="15"/>
  <c r="D69" i="15"/>
  <c r="F69" i="15"/>
  <c r="D70" i="15"/>
  <c r="F70" i="15"/>
  <c r="D71" i="15"/>
  <c r="F71" i="15"/>
  <c r="D72" i="15"/>
  <c r="F72" i="15"/>
  <c r="D73" i="15"/>
  <c r="F73" i="15"/>
  <c r="D74" i="15"/>
  <c r="F74" i="15"/>
  <c r="D75" i="15"/>
  <c r="F75" i="15"/>
  <c r="D76" i="15"/>
  <c r="F76" i="15"/>
  <c r="D77" i="15"/>
  <c r="F77" i="15"/>
  <c r="D78" i="15"/>
  <c r="F78" i="15"/>
  <c r="D79" i="15"/>
  <c r="F79" i="15"/>
  <c r="D80" i="15"/>
  <c r="F80" i="15"/>
  <c r="D81" i="15"/>
  <c r="F81" i="15"/>
  <c r="D82" i="15"/>
  <c r="F82" i="15"/>
  <c r="D83" i="15"/>
  <c r="F83" i="15"/>
  <c r="D84" i="15"/>
  <c r="F84" i="15"/>
  <c r="D85" i="15"/>
  <c r="F85" i="15"/>
  <c r="D86" i="15"/>
  <c r="F86" i="15"/>
  <c r="D87" i="15"/>
  <c r="F87" i="15"/>
  <c r="D88" i="15"/>
  <c r="F88" i="15"/>
  <c r="D89" i="15"/>
  <c r="F89" i="15"/>
  <c r="D90" i="15"/>
  <c r="F90" i="15"/>
  <c r="D91" i="15"/>
  <c r="F91" i="15"/>
  <c r="D92" i="15"/>
  <c r="F92" i="15"/>
  <c r="D93" i="15"/>
  <c r="F93" i="15"/>
  <c r="D94" i="15"/>
  <c r="F94" i="15"/>
  <c r="D95" i="15"/>
  <c r="F95" i="15"/>
  <c r="D96" i="15"/>
  <c r="F96" i="15"/>
  <c r="D97" i="15"/>
  <c r="F97" i="15"/>
  <c r="D98" i="15"/>
  <c r="F98" i="15"/>
  <c r="D99" i="15"/>
  <c r="F99" i="15"/>
  <c r="D100" i="15"/>
  <c r="F100" i="15"/>
  <c r="D101" i="15"/>
  <c r="F101" i="15"/>
  <c r="D102" i="15"/>
  <c r="F102" i="15"/>
  <c r="D103" i="15"/>
  <c r="F103" i="15"/>
  <c r="D104" i="15"/>
  <c r="F104" i="15"/>
  <c r="D105" i="15"/>
  <c r="F105" i="15"/>
  <c r="D106" i="15"/>
  <c r="F106" i="15"/>
  <c r="D107" i="15"/>
  <c r="F107" i="15"/>
  <c r="D108" i="15"/>
  <c r="F108" i="15"/>
  <c r="D109" i="15"/>
  <c r="F109" i="15"/>
  <c r="D110" i="15"/>
  <c r="F110" i="15"/>
  <c r="D111" i="15"/>
  <c r="F111" i="15"/>
  <c r="D112" i="15"/>
  <c r="F112" i="15"/>
  <c r="D113" i="15"/>
  <c r="F113" i="15"/>
  <c r="D114" i="15"/>
  <c r="F114" i="15"/>
  <c r="D115" i="15"/>
  <c r="F115" i="15"/>
  <c r="D116" i="15"/>
  <c r="F116" i="15"/>
  <c r="D117" i="15"/>
  <c r="F117" i="15"/>
  <c r="D118" i="15"/>
  <c r="F118" i="15"/>
  <c r="D119" i="15"/>
  <c r="F119" i="15"/>
  <c r="D120" i="15"/>
  <c r="F120" i="15"/>
  <c r="D121" i="15"/>
  <c r="F121" i="15"/>
  <c r="D122" i="15"/>
  <c r="F122" i="15"/>
  <c r="D123" i="15"/>
  <c r="F123" i="15"/>
  <c r="D124" i="15"/>
  <c r="F124" i="15"/>
  <c r="D125" i="15"/>
  <c r="F125" i="15"/>
  <c r="D126" i="15"/>
  <c r="F126" i="15"/>
  <c r="D127" i="15"/>
  <c r="F127" i="15"/>
  <c r="D128" i="15"/>
  <c r="F128" i="15"/>
  <c r="D129" i="15"/>
  <c r="F129" i="15"/>
  <c r="D130" i="15"/>
  <c r="F130" i="15"/>
  <c r="D131" i="15"/>
  <c r="F131" i="15"/>
  <c r="D132" i="15"/>
  <c r="F132" i="15"/>
  <c r="D133" i="15"/>
  <c r="F133" i="15"/>
  <c r="D134" i="15"/>
  <c r="F134" i="15"/>
  <c r="D135" i="15"/>
  <c r="F135" i="15"/>
  <c r="D136" i="15"/>
  <c r="F136" i="15"/>
  <c r="D137" i="15"/>
  <c r="F137" i="15"/>
  <c r="D138" i="15"/>
  <c r="F138" i="15"/>
  <c r="D139" i="15"/>
  <c r="F139" i="15"/>
  <c r="D140" i="15"/>
  <c r="F140" i="15"/>
  <c r="D141" i="15"/>
  <c r="F141" i="15"/>
  <c r="D142" i="15"/>
  <c r="F142" i="15"/>
  <c r="D143" i="15"/>
  <c r="F143" i="15"/>
  <c r="D144" i="15"/>
  <c r="F144" i="15"/>
  <c r="D145" i="15"/>
  <c r="F145" i="15"/>
  <c r="D146" i="15"/>
  <c r="F146" i="15"/>
  <c r="D147" i="15"/>
  <c r="F147" i="15"/>
  <c r="D148" i="15"/>
  <c r="F148" i="15"/>
  <c r="D149" i="15"/>
  <c r="F149" i="15"/>
  <c r="D150" i="15"/>
  <c r="F150" i="15"/>
  <c r="D151" i="15"/>
  <c r="F151" i="15"/>
  <c r="D152" i="15"/>
  <c r="F152" i="15"/>
  <c r="D153" i="15"/>
  <c r="F153" i="15"/>
  <c r="D154" i="15"/>
  <c r="F154" i="15"/>
  <c r="D155" i="15"/>
  <c r="F155" i="15"/>
  <c r="D156" i="15"/>
  <c r="F156" i="15"/>
  <c r="D157" i="15"/>
  <c r="F157" i="15"/>
  <c r="D158" i="15"/>
  <c r="F158" i="15"/>
  <c r="D159" i="15"/>
  <c r="F159" i="15"/>
  <c r="D160" i="15"/>
  <c r="F160" i="15"/>
  <c r="D161" i="15"/>
  <c r="F161" i="15"/>
  <c r="D162" i="15"/>
  <c r="F162" i="15"/>
  <c r="D163" i="15"/>
  <c r="F163" i="15"/>
  <c r="D164" i="15"/>
  <c r="F164" i="15"/>
  <c r="D165" i="15"/>
  <c r="F165" i="15"/>
  <c r="D166" i="15"/>
  <c r="F166" i="15"/>
  <c r="D167" i="15"/>
  <c r="F167" i="15"/>
  <c r="D168" i="15"/>
  <c r="F168" i="15"/>
  <c r="D169" i="15"/>
  <c r="F169" i="15"/>
  <c r="D170" i="15"/>
  <c r="F170" i="15"/>
  <c r="D171" i="15"/>
  <c r="F171" i="15"/>
  <c r="D172" i="15"/>
  <c r="F172" i="15"/>
  <c r="D173" i="15"/>
  <c r="F173" i="15"/>
  <c r="D174" i="15"/>
  <c r="F174" i="15"/>
  <c r="D175" i="15"/>
  <c r="F175" i="15"/>
  <c r="D176" i="15"/>
  <c r="F176" i="15"/>
  <c r="D177" i="15"/>
  <c r="F177" i="15"/>
  <c r="D178" i="15"/>
  <c r="F178" i="15"/>
  <c r="D179" i="15"/>
  <c r="F179" i="15"/>
  <c r="D180" i="15"/>
  <c r="F180" i="15"/>
  <c r="D181" i="15"/>
  <c r="F181" i="15"/>
  <c r="D182" i="15"/>
  <c r="F182" i="15"/>
  <c r="D183" i="15"/>
  <c r="F183" i="15"/>
  <c r="D184" i="15"/>
  <c r="F184" i="15"/>
  <c r="D185" i="15"/>
  <c r="F185" i="15"/>
  <c r="D186" i="15"/>
  <c r="F186" i="15"/>
  <c r="D187" i="15"/>
  <c r="F187" i="15"/>
  <c r="D188" i="15"/>
  <c r="F188" i="15"/>
  <c r="D189" i="15"/>
  <c r="F189" i="15"/>
  <c r="D190" i="15"/>
  <c r="F190" i="15"/>
  <c r="D191" i="15"/>
  <c r="F191" i="15"/>
  <c r="D192" i="15"/>
  <c r="F192" i="15"/>
  <c r="D193" i="15"/>
  <c r="F193" i="15"/>
  <c r="D194" i="15"/>
  <c r="F194" i="15"/>
  <c r="D195" i="15"/>
  <c r="F195" i="15"/>
  <c r="D196" i="15"/>
  <c r="F196" i="15"/>
  <c r="D197" i="15"/>
  <c r="F197" i="15"/>
  <c r="D198" i="15"/>
  <c r="F198" i="15"/>
  <c r="D199" i="15"/>
  <c r="F199" i="15"/>
  <c r="D200" i="15"/>
  <c r="F200" i="15"/>
  <c r="D201" i="15"/>
  <c r="F201" i="15"/>
  <c r="D202" i="15"/>
  <c r="F202" i="15"/>
  <c r="D203" i="15"/>
  <c r="F203" i="15"/>
  <c r="D204" i="15"/>
  <c r="F204" i="15"/>
  <c r="D205" i="15"/>
  <c r="F205" i="15"/>
  <c r="D206" i="15"/>
  <c r="F206" i="15"/>
  <c r="D207" i="15"/>
  <c r="F207" i="15"/>
  <c r="D208" i="15"/>
  <c r="F208" i="15"/>
  <c r="D209" i="15"/>
  <c r="F209" i="15"/>
  <c r="D210" i="15"/>
  <c r="F210" i="15"/>
  <c r="D211" i="15"/>
  <c r="F211" i="15"/>
  <c r="D212" i="15"/>
  <c r="F212" i="15"/>
  <c r="D213" i="15"/>
  <c r="F213" i="15"/>
  <c r="D214" i="15"/>
  <c r="F214" i="15"/>
  <c r="D215" i="15"/>
  <c r="F215" i="15"/>
  <c r="D216" i="15"/>
  <c r="F216" i="15"/>
  <c r="D217" i="15"/>
  <c r="F217" i="15"/>
  <c r="D218" i="15"/>
  <c r="F218" i="15"/>
  <c r="D219" i="15"/>
  <c r="F219" i="15"/>
  <c r="D220" i="15"/>
  <c r="F220" i="15"/>
  <c r="D221" i="15"/>
  <c r="F221" i="15"/>
  <c r="D222" i="15"/>
  <c r="F222" i="15"/>
  <c r="D223" i="15"/>
  <c r="F223" i="15"/>
  <c r="D224" i="15"/>
  <c r="F224" i="15"/>
  <c r="D225" i="15"/>
  <c r="F225" i="15"/>
  <c r="D226" i="15"/>
  <c r="F226" i="15"/>
  <c r="D227" i="15"/>
  <c r="F227" i="15"/>
  <c r="D228" i="15"/>
  <c r="F228" i="15"/>
  <c r="D229" i="15"/>
  <c r="F229" i="15"/>
  <c r="D230" i="15"/>
  <c r="F230" i="15"/>
  <c r="D231" i="15"/>
  <c r="F231" i="15"/>
  <c r="D232" i="15"/>
  <c r="F232" i="15"/>
  <c r="D233" i="15"/>
  <c r="F233" i="15"/>
  <c r="D234" i="15"/>
  <c r="F234" i="15"/>
  <c r="D235" i="15"/>
  <c r="F235" i="15"/>
  <c r="D236" i="15"/>
  <c r="F236" i="15"/>
  <c r="D237" i="15"/>
  <c r="F237" i="15"/>
  <c r="D238" i="15"/>
  <c r="F238" i="15"/>
  <c r="D239" i="15"/>
  <c r="F239" i="15"/>
  <c r="D240" i="15"/>
  <c r="F240" i="15"/>
  <c r="D241" i="15"/>
  <c r="F241" i="15"/>
  <c r="D242" i="15"/>
  <c r="F242" i="15"/>
  <c r="D243" i="15"/>
  <c r="F243" i="15"/>
  <c r="D244" i="15"/>
  <c r="F244" i="15"/>
  <c r="D245" i="15"/>
  <c r="F245" i="15"/>
  <c r="D246" i="15"/>
  <c r="F246" i="15"/>
  <c r="D247" i="15"/>
  <c r="F247" i="15"/>
  <c r="D248" i="15"/>
  <c r="F248" i="15"/>
  <c r="D249" i="15"/>
  <c r="F249" i="15"/>
  <c r="D250" i="15"/>
  <c r="F250" i="15"/>
  <c r="D251" i="15"/>
  <c r="F251" i="15"/>
  <c r="D252" i="15"/>
  <c r="F252" i="15"/>
  <c r="D253" i="15"/>
  <c r="F253" i="15"/>
  <c r="D254" i="15"/>
  <c r="F254" i="15"/>
  <c r="D255" i="15"/>
  <c r="F255" i="15"/>
  <c r="D256" i="15"/>
  <c r="F256" i="15"/>
  <c r="D257" i="15"/>
  <c r="F257" i="15"/>
  <c r="D258" i="15"/>
  <c r="F258" i="15"/>
  <c r="D259" i="15"/>
  <c r="F259" i="15"/>
  <c r="D260" i="15"/>
  <c r="F260" i="15"/>
  <c r="D261" i="15"/>
  <c r="F261" i="15"/>
  <c r="D262" i="15"/>
  <c r="F262" i="15"/>
  <c r="D263" i="15"/>
  <c r="F263" i="15"/>
  <c r="D264" i="15"/>
  <c r="F264" i="15"/>
  <c r="D265" i="15"/>
  <c r="F265" i="15"/>
  <c r="D266" i="15"/>
  <c r="F266" i="15"/>
  <c r="D267" i="15"/>
  <c r="F267" i="15"/>
  <c r="D268" i="15"/>
  <c r="F268" i="15"/>
  <c r="D269" i="15"/>
  <c r="F269" i="15"/>
  <c r="D270" i="15"/>
  <c r="F270" i="15"/>
  <c r="D271" i="15"/>
  <c r="F271" i="15"/>
  <c r="D272" i="15"/>
  <c r="F272" i="15"/>
  <c r="D273" i="15"/>
  <c r="F273" i="15"/>
  <c r="D274" i="15"/>
  <c r="F274" i="15"/>
  <c r="D275" i="15"/>
  <c r="F275" i="15"/>
  <c r="D276" i="15"/>
  <c r="F276" i="15"/>
  <c r="D277" i="15"/>
  <c r="F277" i="15"/>
  <c r="D278" i="15"/>
  <c r="F278" i="15"/>
  <c r="D279" i="15"/>
  <c r="F279" i="15"/>
  <c r="D280" i="15"/>
  <c r="F280" i="15"/>
  <c r="D281" i="15"/>
  <c r="F281" i="15"/>
  <c r="D282" i="15"/>
  <c r="F282" i="15"/>
  <c r="D283" i="15"/>
  <c r="F283" i="15"/>
  <c r="D284" i="15"/>
  <c r="F284" i="15"/>
  <c r="D285" i="15"/>
  <c r="F285" i="15"/>
  <c r="D286" i="15"/>
  <c r="F286" i="15"/>
  <c r="D287" i="15"/>
  <c r="F287" i="15"/>
  <c r="D288" i="15"/>
  <c r="F288" i="15"/>
  <c r="D289" i="15"/>
  <c r="F289" i="15"/>
  <c r="D290" i="15"/>
  <c r="F290" i="15"/>
  <c r="D291" i="15"/>
  <c r="F291" i="15"/>
  <c r="D292" i="15"/>
  <c r="F292" i="15"/>
  <c r="D293" i="15"/>
  <c r="F293" i="15"/>
  <c r="D294" i="15"/>
  <c r="F294" i="15"/>
  <c r="D295" i="15"/>
  <c r="F295" i="15"/>
  <c r="D296" i="15"/>
  <c r="F296" i="15"/>
  <c r="D297" i="15"/>
  <c r="F297" i="15"/>
  <c r="D298" i="15"/>
  <c r="F298" i="15"/>
  <c r="D299" i="15"/>
  <c r="F299" i="15"/>
  <c r="D300" i="15"/>
  <c r="F300" i="15"/>
  <c r="D301" i="15"/>
  <c r="F301" i="15"/>
  <c r="D302" i="15"/>
  <c r="F302" i="15"/>
  <c r="D303" i="15"/>
  <c r="F303" i="15"/>
  <c r="D304" i="15"/>
  <c r="F304" i="15"/>
  <c r="D305" i="15"/>
  <c r="F305" i="15"/>
  <c r="D306" i="15"/>
  <c r="F306" i="15"/>
  <c r="D307" i="15"/>
  <c r="F307" i="15"/>
  <c r="D308" i="15"/>
  <c r="F308" i="15"/>
  <c r="D309" i="15"/>
  <c r="F309" i="15"/>
  <c r="D310" i="15"/>
  <c r="F310" i="15"/>
  <c r="D311" i="15"/>
  <c r="F311" i="15"/>
  <c r="D312" i="15"/>
  <c r="F312" i="15"/>
  <c r="D313" i="15"/>
  <c r="F313" i="15"/>
  <c r="D314" i="15"/>
  <c r="F314" i="15"/>
  <c r="D315" i="15"/>
  <c r="F315" i="15"/>
  <c r="D316" i="15"/>
  <c r="F316" i="15"/>
  <c r="D317" i="15"/>
  <c r="F317" i="15"/>
  <c r="D318" i="15"/>
  <c r="F318" i="15"/>
  <c r="D319" i="15"/>
  <c r="F319" i="15"/>
  <c r="D320" i="15"/>
  <c r="F320" i="15"/>
  <c r="D321" i="15"/>
  <c r="F321" i="15"/>
  <c r="D322" i="15"/>
  <c r="F322" i="15"/>
  <c r="D323" i="15"/>
  <c r="F323" i="15"/>
  <c r="D324" i="15"/>
  <c r="F324" i="15"/>
  <c r="D325" i="15"/>
  <c r="F325" i="15"/>
  <c r="D326" i="15"/>
  <c r="F326" i="15"/>
  <c r="D327" i="15"/>
  <c r="F327" i="15"/>
  <c r="D328" i="15"/>
  <c r="F328" i="15"/>
  <c r="D329" i="15"/>
  <c r="F329" i="15"/>
  <c r="D330" i="15"/>
  <c r="F330" i="15"/>
  <c r="D331" i="15"/>
  <c r="F331" i="15"/>
  <c r="D332" i="15"/>
  <c r="F332" i="15"/>
  <c r="D333" i="15"/>
  <c r="F333" i="15"/>
  <c r="D334" i="15"/>
  <c r="F334" i="15"/>
  <c r="D335" i="15"/>
  <c r="F335" i="15"/>
  <c r="D336" i="15"/>
  <c r="F336" i="15"/>
  <c r="D337" i="15"/>
  <c r="F337" i="15"/>
  <c r="D338" i="15"/>
  <c r="F338" i="15"/>
  <c r="D339" i="15"/>
  <c r="F339" i="15"/>
  <c r="D340" i="15"/>
  <c r="F340" i="15"/>
  <c r="D341" i="15"/>
  <c r="F341" i="15"/>
  <c r="D342" i="15"/>
  <c r="F342" i="15"/>
  <c r="D343" i="15"/>
  <c r="F343" i="15"/>
  <c r="D344" i="15"/>
  <c r="F344" i="15"/>
  <c r="D345" i="15"/>
  <c r="F345" i="15"/>
  <c r="D346" i="15"/>
  <c r="F346" i="15"/>
  <c r="D347" i="15"/>
  <c r="F347" i="15"/>
  <c r="D348" i="15"/>
  <c r="F348" i="15"/>
  <c r="D349" i="15"/>
  <c r="F349" i="15"/>
  <c r="D350" i="15"/>
  <c r="F350" i="15"/>
  <c r="D351" i="15"/>
  <c r="F351" i="15"/>
  <c r="D352" i="15"/>
  <c r="F352" i="15"/>
  <c r="D353" i="15"/>
  <c r="F353" i="15"/>
  <c r="D354" i="15"/>
  <c r="F354" i="15"/>
  <c r="D355" i="15"/>
  <c r="F355" i="15"/>
  <c r="D356" i="15"/>
  <c r="F356" i="15"/>
  <c r="D357" i="15"/>
  <c r="F357" i="15"/>
  <c r="D358" i="15"/>
  <c r="F358" i="15"/>
  <c r="D359" i="15"/>
  <c r="F359" i="15"/>
  <c r="D360" i="15"/>
  <c r="F360" i="15"/>
  <c r="D361" i="15"/>
  <c r="F361" i="15"/>
  <c r="D362" i="15"/>
  <c r="F362" i="15"/>
  <c r="D363" i="15"/>
  <c r="F363" i="15"/>
  <c r="D364" i="15"/>
  <c r="F364" i="15"/>
  <c r="D365" i="15"/>
  <c r="F365" i="15"/>
  <c r="D366" i="15"/>
  <c r="F366" i="15"/>
  <c r="D367" i="15"/>
  <c r="F367" i="15"/>
  <c r="D368" i="15"/>
  <c r="F368" i="15"/>
  <c r="D369" i="15"/>
  <c r="F369" i="15"/>
  <c r="D370" i="15"/>
  <c r="F370" i="15"/>
  <c r="D371" i="15"/>
  <c r="F371" i="15"/>
  <c r="D372" i="15"/>
  <c r="F372" i="15"/>
  <c r="D373" i="15"/>
  <c r="F373" i="15"/>
  <c r="D374" i="15"/>
  <c r="F374" i="15"/>
  <c r="D375" i="15"/>
  <c r="F375" i="15"/>
  <c r="D376" i="15"/>
  <c r="F376" i="15"/>
  <c r="D377" i="15"/>
  <c r="F377" i="15"/>
  <c r="D378" i="15"/>
  <c r="F378" i="15"/>
  <c r="D379" i="15"/>
  <c r="F379" i="15"/>
  <c r="D380" i="15"/>
  <c r="F380" i="15"/>
  <c r="D381" i="15"/>
  <c r="F381" i="15"/>
  <c r="D382" i="15"/>
  <c r="F382" i="15"/>
  <c r="D383" i="15"/>
  <c r="F383" i="15"/>
  <c r="D384" i="15"/>
  <c r="F384" i="15"/>
  <c r="D385" i="15"/>
  <c r="F385" i="15"/>
  <c r="D386" i="15"/>
  <c r="F386" i="15"/>
  <c r="D387" i="15"/>
  <c r="F387" i="15"/>
  <c r="D388" i="15"/>
  <c r="F388" i="15"/>
  <c r="D389" i="15"/>
  <c r="F389" i="15"/>
  <c r="D390" i="15"/>
  <c r="F390" i="15"/>
  <c r="D391" i="15"/>
  <c r="F391" i="15"/>
  <c r="D392" i="15"/>
  <c r="F392" i="15"/>
  <c r="D393" i="15"/>
  <c r="F393" i="15"/>
  <c r="D394" i="15"/>
  <c r="F394" i="15"/>
  <c r="D395" i="15"/>
  <c r="F395" i="15"/>
  <c r="D396" i="15"/>
  <c r="F396" i="15"/>
  <c r="D397" i="15"/>
  <c r="F397" i="15"/>
  <c r="D398" i="15"/>
  <c r="F398" i="15"/>
  <c r="D399" i="15"/>
  <c r="F399" i="15"/>
  <c r="D400" i="15"/>
  <c r="F400" i="15"/>
  <c r="D401" i="15"/>
  <c r="F401" i="15"/>
  <c r="D402" i="15"/>
  <c r="F402" i="15"/>
  <c r="D403" i="15"/>
  <c r="F403" i="15"/>
  <c r="D404" i="15"/>
  <c r="F404" i="15"/>
  <c r="D405" i="15"/>
  <c r="F405" i="15"/>
  <c r="D406" i="15"/>
  <c r="F406" i="15"/>
  <c r="D407" i="15"/>
  <c r="F407" i="15"/>
  <c r="D408" i="15"/>
  <c r="F408" i="15"/>
  <c r="D409" i="15"/>
  <c r="F409" i="15"/>
  <c r="D410" i="15"/>
  <c r="F410" i="15"/>
  <c r="D411" i="15"/>
  <c r="F411" i="15"/>
  <c r="D412" i="15"/>
  <c r="F412" i="15"/>
  <c r="D413" i="15"/>
  <c r="F413" i="15"/>
  <c r="D414" i="15"/>
  <c r="F414" i="15"/>
  <c r="D415" i="15"/>
  <c r="F415" i="15"/>
  <c r="D416" i="15"/>
  <c r="F416" i="15"/>
  <c r="D417" i="15"/>
  <c r="F417" i="15"/>
  <c r="D418" i="15"/>
  <c r="F418" i="15"/>
  <c r="D419" i="15"/>
  <c r="F419" i="15"/>
  <c r="D420" i="15"/>
  <c r="F420" i="15"/>
  <c r="D421" i="15"/>
  <c r="F421" i="15"/>
  <c r="D422" i="15"/>
  <c r="F422" i="15"/>
  <c r="D423" i="15"/>
  <c r="F423" i="15"/>
  <c r="D424" i="15"/>
  <c r="F424" i="15"/>
  <c r="D425" i="15"/>
  <c r="F425" i="15"/>
  <c r="D426" i="15"/>
  <c r="F426" i="15"/>
  <c r="D427" i="15"/>
  <c r="F427" i="15"/>
  <c r="D428" i="15"/>
  <c r="F428" i="15"/>
  <c r="D429" i="15"/>
  <c r="F429" i="15"/>
  <c r="D430" i="15"/>
  <c r="F430" i="15"/>
  <c r="D431" i="15"/>
  <c r="F431" i="15"/>
  <c r="D432" i="15"/>
  <c r="F432" i="15"/>
  <c r="D433" i="15"/>
  <c r="F433" i="15"/>
  <c r="D434" i="15"/>
  <c r="F434" i="15"/>
  <c r="D435" i="15"/>
  <c r="F435" i="15"/>
  <c r="D436" i="15"/>
  <c r="F436" i="15"/>
  <c r="D437" i="15"/>
  <c r="F437" i="15"/>
  <c r="D438" i="15"/>
  <c r="F438" i="15"/>
  <c r="D439" i="15"/>
  <c r="F439" i="15"/>
  <c r="D440" i="15"/>
  <c r="F440" i="15"/>
  <c r="D441" i="15"/>
  <c r="F441" i="15"/>
  <c r="D442" i="15"/>
  <c r="F442" i="15"/>
  <c r="D443" i="15"/>
  <c r="F443" i="15"/>
  <c r="D444" i="15"/>
  <c r="F444" i="15"/>
  <c r="D445" i="15"/>
  <c r="F445" i="15"/>
  <c r="D446" i="15"/>
  <c r="F446" i="15"/>
  <c r="D447" i="15"/>
  <c r="F447" i="15"/>
  <c r="D448" i="15"/>
  <c r="F448" i="15"/>
  <c r="D449" i="15"/>
  <c r="F449" i="15"/>
  <c r="D450" i="15"/>
  <c r="F450" i="15"/>
  <c r="D451" i="15"/>
  <c r="F451" i="15"/>
  <c r="D452" i="15"/>
  <c r="F452" i="15"/>
  <c r="D453" i="15"/>
  <c r="F453" i="15"/>
  <c r="D454" i="15"/>
  <c r="F454" i="15"/>
  <c r="D455" i="15"/>
  <c r="F455" i="15"/>
  <c r="D456" i="15"/>
  <c r="F456" i="15"/>
  <c r="D457" i="15"/>
  <c r="F457" i="15"/>
  <c r="D458" i="15"/>
  <c r="F458" i="15"/>
  <c r="D459" i="15"/>
  <c r="F459" i="15"/>
  <c r="D460" i="15"/>
  <c r="F460" i="15"/>
  <c r="D461" i="15"/>
  <c r="F461" i="15"/>
  <c r="D462" i="15"/>
  <c r="F462" i="15"/>
  <c r="D463" i="15"/>
  <c r="F463" i="15"/>
  <c r="D464" i="15"/>
  <c r="F464" i="15"/>
  <c r="D465" i="15"/>
  <c r="F465" i="15"/>
  <c r="D466" i="15"/>
  <c r="F466" i="15"/>
  <c r="D467" i="15"/>
  <c r="F467" i="15"/>
  <c r="D468" i="15"/>
  <c r="F468" i="15"/>
  <c r="D469" i="15"/>
  <c r="F469" i="15"/>
  <c r="D470" i="15"/>
  <c r="F470" i="15"/>
  <c r="D471" i="15"/>
  <c r="F471" i="15"/>
  <c r="D472" i="15"/>
  <c r="F472" i="15"/>
  <c r="D473" i="15"/>
  <c r="F473" i="15"/>
  <c r="D474" i="15"/>
  <c r="F474" i="15"/>
  <c r="D475" i="15"/>
  <c r="F475" i="15"/>
  <c r="D476" i="15"/>
  <c r="F476" i="15"/>
  <c r="D477" i="15"/>
  <c r="F477" i="15"/>
  <c r="D478" i="15"/>
  <c r="F478" i="15"/>
  <c r="D479" i="15"/>
  <c r="F479" i="15"/>
  <c r="D480" i="15"/>
  <c r="F480" i="15"/>
  <c r="D481" i="15"/>
  <c r="F481" i="15"/>
  <c r="D482" i="15"/>
  <c r="F482" i="15"/>
  <c r="D483" i="15"/>
  <c r="F483" i="15"/>
  <c r="D484" i="15"/>
  <c r="F484" i="15"/>
  <c r="D485" i="15"/>
  <c r="F485" i="15"/>
  <c r="D486" i="15"/>
  <c r="F486" i="15"/>
  <c r="D487" i="15"/>
  <c r="F487" i="15"/>
  <c r="D488" i="15"/>
  <c r="F488" i="15"/>
  <c r="D489" i="15"/>
  <c r="F489" i="15"/>
  <c r="D490" i="15"/>
  <c r="F490" i="15"/>
  <c r="D491" i="15"/>
  <c r="F491" i="15"/>
  <c r="D492" i="15"/>
  <c r="F492" i="15"/>
  <c r="D493" i="15"/>
  <c r="F493" i="15"/>
  <c r="D494" i="15"/>
  <c r="F494" i="15"/>
  <c r="D495" i="15"/>
  <c r="F495" i="15"/>
  <c r="D496" i="15"/>
  <c r="F496" i="15"/>
  <c r="D497" i="15"/>
  <c r="F497" i="15"/>
  <c r="D498" i="15"/>
  <c r="F498" i="15"/>
  <c r="D499" i="15"/>
  <c r="F499" i="15"/>
  <c r="D500" i="15"/>
  <c r="F500" i="15"/>
  <c r="D501" i="15"/>
  <c r="F501" i="15"/>
  <c r="D502" i="15"/>
  <c r="F502" i="15"/>
  <c r="D503" i="15"/>
  <c r="F503" i="15"/>
  <c r="D504" i="15"/>
  <c r="F504" i="15"/>
  <c r="D505" i="15"/>
  <c r="F505" i="15"/>
  <c r="D506" i="15"/>
  <c r="F506" i="15"/>
  <c r="D507" i="15"/>
  <c r="F507" i="15"/>
  <c r="D508" i="15"/>
  <c r="F508" i="15"/>
  <c r="D509" i="15"/>
  <c r="F509" i="15"/>
  <c r="D510" i="15"/>
  <c r="F510" i="15"/>
  <c r="D511" i="15"/>
  <c r="F511" i="15"/>
  <c r="D512" i="15"/>
  <c r="F512" i="15"/>
  <c r="D513" i="15"/>
  <c r="F513" i="15"/>
  <c r="D514" i="15"/>
  <c r="F514" i="15"/>
  <c r="D515" i="15"/>
  <c r="F515" i="15"/>
  <c r="D516" i="15"/>
  <c r="F516" i="15"/>
  <c r="D517" i="15"/>
  <c r="F517" i="15"/>
  <c r="D518" i="15"/>
  <c r="F518" i="15"/>
  <c r="D519" i="15"/>
  <c r="F519" i="15"/>
  <c r="D520" i="15"/>
  <c r="F520" i="15"/>
  <c r="D521" i="15"/>
  <c r="F521" i="15"/>
  <c r="D522" i="15"/>
  <c r="F522" i="15"/>
  <c r="D523" i="15"/>
  <c r="F523" i="15"/>
  <c r="D524" i="15"/>
  <c r="F524" i="15"/>
  <c r="D525" i="15"/>
  <c r="F525" i="15"/>
  <c r="D526" i="15"/>
  <c r="F526" i="15"/>
  <c r="D527" i="15"/>
  <c r="F527" i="15"/>
  <c r="D528" i="15"/>
  <c r="F528" i="15"/>
  <c r="D529" i="15"/>
  <c r="F529" i="15"/>
  <c r="D530" i="15"/>
  <c r="F530" i="15"/>
  <c r="D531" i="15"/>
  <c r="F531" i="15"/>
  <c r="D532" i="15"/>
  <c r="F532" i="15"/>
  <c r="D533" i="15"/>
  <c r="F533" i="15"/>
  <c r="D534" i="15"/>
  <c r="F534" i="15"/>
  <c r="D535" i="15"/>
  <c r="F535" i="15"/>
  <c r="D536" i="15"/>
  <c r="F536" i="15"/>
  <c r="D537" i="15"/>
  <c r="F537" i="15"/>
  <c r="D538" i="15"/>
  <c r="F538" i="15"/>
  <c r="D539" i="15"/>
  <c r="F539" i="15"/>
  <c r="D540" i="15"/>
  <c r="F540" i="15"/>
  <c r="D541" i="15"/>
  <c r="F541" i="15"/>
  <c r="D542" i="15"/>
  <c r="F542" i="15"/>
  <c r="D543" i="15"/>
  <c r="F543" i="15"/>
  <c r="D544" i="15"/>
  <c r="F544" i="15"/>
  <c r="D545" i="15"/>
  <c r="F545" i="15"/>
  <c r="D546" i="15"/>
  <c r="F546" i="15"/>
  <c r="D547" i="15"/>
  <c r="F547" i="15"/>
  <c r="D548" i="15"/>
  <c r="F548" i="15"/>
  <c r="D549" i="15"/>
  <c r="F549" i="15"/>
  <c r="D550" i="15"/>
  <c r="F550" i="15"/>
  <c r="D551" i="15"/>
  <c r="F551" i="15"/>
  <c r="D552" i="15"/>
  <c r="F552" i="15"/>
  <c r="D553" i="15"/>
  <c r="F553" i="15"/>
  <c r="D554" i="15"/>
  <c r="F554" i="15"/>
  <c r="D555" i="15"/>
  <c r="F555" i="15"/>
  <c r="D556" i="15"/>
  <c r="F556" i="15"/>
  <c r="D557" i="15"/>
  <c r="F557" i="15"/>
  <c r="D558" i="15"/>
  <c r="F558" i="15"/>
  <c r="D559" i="15"/>
  <c r="F559" i="15"/>
  <c r="D560" i="15"/>
  <c r="F560" i="15"/>
  <c r="D561" i="15"/>
  <c r="F561" i="15"/>
  <c r="D562" i="15"/>
  <c r="F562" i="15"/>
  <c r="D563" i="15"/>
  <c r="F563" i="15"/>
  <c r="D564" i="15"/>
  <c r="F564" i="15"/>
  <c r="D565" i="15"/>
  <c r="F565" i="15"/>
  <c r="D566" i="15"/>
  <c r="F566" i="15"/>
  <c r="D567" i="15"/>
  <c r="F567" i="15"/>
  <c r="D568" i="15"/>
  <c r="F568" i="15"/>
  <c r="D569" i="15"/>
  <c r="F569" i="15"/>
  <c r="D570" i="15"/>
  <c r="F570" i="15"/>
  <c r="D571" i="15"/>
  <c r="F571" i="15"/>
  <c r="D572" i="15"/>
  <c r="F572" i="15"/>
  <c r="D573" i="15"/>
  <c r="F573" i="15"/>
  <c r="D574" i="15"/>
  <c r="F574" i="15"/>
  <c r="D575" i="15"/>
  <c r="F575" i="15"/>
  <c r="D576" i="15"/>
  <c r="F576" i="15"/>
  <c r="D577" i="15"/>
  <c r="F577" i="15"/>
  <c r="D578" i="15"/>
  <c r="F578" i="15"/>
  <c r="D579" i="15"/>
  <c r="F579" i="15"/>
  <c r="D580" i="15"/>
  <c r="F580" i="15"/>
  <c r="D581" i="15"/>
  <c r="F581" i="15"/>
  <c r="D582" i="15"/>
  <c r="F582" i="15"/>
  <c r="D583" i="15"/>
  <c r="F583" i="15"/>
  <c r="D584" i="15"/>
  <c r="F584" i="15"/>
  <c r="D585" i="15"/>
  <c r="F585" i="15"/>
  <c r="D586" i="15"/>
  <c r="F586" i="15"/>
  <c r="D587" i="15"/>
  <c r="F587" i="15"/>
  <c r="D588" i="15"/>
  <c r="F588" i="15"/>
  <c r="D589" i="15"/>
  <c r="F589" i="15"/>
  <c r="D590" i="15"/>
  <c r="F590" i="15"/>
  <c r="D591" i="15"/>
  <c r="F591" i="15"/>
  <c r="D592" i="15"/>
  <c r="F592" i="15"/>
  <c r="D593" i="15"/>
  <c r="F593" i="15"/>
  <c r="D594" i="15"/>
  <c r="F594" i="15"/>
  <c r="D595" i="15"/>
  <c r="F595" i="15"/>
  <c r="C7" i="15"/>
  <c r="H7" i="15"/>
  <c r="C8" i="15"/>
  <c r="H8" i="15"/>
  <c r="K8" i="15"/>
  <c r="E8" i="15"/>
  <c r="I8" i="15"/>
  <c r="L8" i="15"/>
  <c r="C9" i="15"/>
  <c r="H9" i="15"/>
  <c r="K9" i="15"/>
  <c r="E9" i="15"/>
  <c r="I9" i="15"/>
  <c r="L9" i="15"/>
  <c r="C10" i="15"/>
  <c r="H10" i="15"/>
  <c r="K10" i="15"/>
  <c r="E10" i="15"/>
  <c r="I10" i="15"/>
  <c r="L10" i="15"/>
  <c r="C11" i="15"/>
  <c r="H11" i="15"/>
  <c r="K11" i="15"/>
  <c r="E11" i="15"/>
  <c r="I11" i="15"/>
  <c r="L11" i="15"/>
  <c r="C12" i="15"/>
  <c r="H12" i="15"/>
  <c r="K12" i="15"/>
  <c r="E12" i="15"/>
  <c r="I12" i="15"/>
  <c r="L12" i="15"/>
  <c r="C13" i="15"/>
  <c r="H13" i="15"/>
  <c r="K13" i="15"/>
  <c r="E13" i="15"/>
  <c r="I13" i="15"/>
  <c r="L13" i="15"/>
  <c r="C14" i="15"/>
  <c r="H14" i="15"/>
  <c r="K14" i="15"/>
  <c r="E14" i="15"/>
  <c r="I14" i="15"/>
  <c r="L14" i="15"/>
  <c r="C15" i="15"/>
  <c r="H15" i="15"/>
  <c r="K15" i="15"/>
  <c r="E15" i="15"/>
  <c r="I15" i="15"/>
  <c r="L15" i="15"/>
  <c r="C16" i="15"/>
  <c r="H16" i="15"/>
  <c r="K16" i="15"/>
  <c r="E16" i="15"/>
  <c r="I16" i="15"/>
  <c r="L16" i="15"/>
  <c r="C17" i="15"/>
  <c r="H17" i="15"/>
  <c r="K17" i="15"/>
  <c r="E17" i="15"/>
  <c r="I17" i="15"/>
  <c r="L17" i="15"/>
  <c r="C18" i="15"/>
  <c r="H18" i="15"/>
  <c r="K18" i="15"/>
  <c r="E18" i="15"/>
  <c r="I18" i="15"/>
  <c r="L18" i="15"/>
  <c r="C19" i="15"/>
  <c r="H19" i="15"/>
  <c r="K19" i="15"/>
  <c r="E19" i="15"/>
  <c r="I19" i="15"/>
  <c r="L19" i="15"/>
  <c r="C20" i="15"/>
  <c r="H20" i="15"/>
  <c r="K20" i="15"/>
  <c r="E20" i="15"/>
  <c r="I20" i="15"/>
  <c r="L20" i="15"/>
  <c r="C21" i="15"/>
  <c r="H21" i="15"/>
  <c r="K21" i="15"/>
  <c r="E21" i="15"/>
  <c r="I21" i="15"/>
  <c r="L21" i="15"/>
  <c r="C22" i="15"/>
  <c r="H22" i="15"/>
  <c r="K22" i="15"/>
  <c r="E22" i="15"/>
  <c r="I22" i="15"/>
  <c r="L22" i="15"/>
  <c r="C23" i="15"/>
  <c r="H23" i="15"/>
  <c r="K23" i="15"/>
  <c r="E23" i="15"/>
  <c r="I23" i="15"/>
  <c r="L23" i="15"/>
  <c r="C24" i="15"/>
  <c r="H24" i="15"/>
  <c r="K24" i="15"/>
  <c r="E24" i="15"/>
  <c r="I24" i="15"/>
  <c r="L24" i="15"/>
  <c r="C25" i="15"/>
  <c r="H25" i="15"/>
  <c r="K25" i="15"/>
  <c r="E25" i="15"/>
  <c r="I25" i="15"/>
  <c r="L25" i="15"/>
  <c r="C26" i="15"/>
  <c r="H26" i="15"/>
  <c r="K26" i="15"/>
  <c r="E26" i="15"/>
  <c r="I26" i="15"/>
  <c r="L26" i="15"/>
  <c r="C27" i="15"/>
  <c r="H27" i="15"/>
  <c r="K27" i="15"/>
  <c r="E27" i="15"/>
  <c r="I27" i="15"/>
  <c r="L27" i="15"/>
  <c r="C28" i="15"/>
  <c r="H28" i="15"/>
  <c r="K28" i="15"/>
  <c r="E28" i="15"/>
  <c r="I28" i="15"/>
  <c r="L28" i="15"/>
  <c r="C29" i="15"/>
  <c r="H29" i="15"/>
  <c r="K29" i="15"/>
  <c r="E29" i="15"/>
  <c r="I29" i="15"/>
  <c r="L29" i="15"/>
  <c r="C30" i="15"/>
  <c r="H30" i="15"/>
  <c r="K30" i="15"/>
  <c r="E30" i="15"/>
  <c r="I30" i="15"/>
  <c r="L30" i="15"/>
  <c r="C31" i="15"/>
  <c r="H31" i="15"/>
  <c r="K31" i="15"/>
  <c r="E31" i="15"/>
  <c r="I31" i="15"/>
  <c r="L31" i="15"/>
  <c r="C32" i="15"/>
  <c r="H32" i="15"/>
  <c r="K32" i="15"/>
  <c r="E32" i="15"/>
  <c r="I32" i="15"/>
  <c r="L32" i="15"/>
  <c r="C33" i="15"/>
  <c r="H33" i="15"/>
  <c r="K33" i="15"/>
  <c r="E33" i="15"/>
  <c r="I33" i="15"/>
  <c r="L33" i="15"/>
  <c r="C34" i="15"/>
  <c r="H34" i="15"/>
  <c r="K34" i="15"/>
  <c r="E34" i="15"/>
  <c r="I34" i="15"/>
  <c r="L34" i="15"/>
  <c r="C35" i="15"/>
  <c r="H35" i="15"/>
  <c r="K35" i="15"/>
  <c r="E35" i="15"/>
  <c r="I35" i="15"/>
  <c r="L35" i="15"/>
  <c r="C36" i="15"/>
  <c r="H36" i="15"/>
  <c r="K36" i="15"/>
  <c r="E36" i="15"/>
  <c r="I36" i="15"/>
  <c r="L36" i="15"/>
  <c r="C37" i="15"/>
  <c r="H37" i="15"/>
  <c r="K37" i="15"/>
  <c r="E37" i="15"/>
  <c r="I37" i="15"/>
  <c r="L37" i="15"/>
  <c r="C38" i="15"/>
  <c r="H38" i="15"/>
  <c r="K38" i="15"/>
  <c r="E38" i="15"/>
  <c r="I38" i="15"/>
  <c r="L38" i="15"/>
  <c r="C39" i="15"/>
  <c r="H39" i="15"/>
  <c r="K39" i="15"/>
  <c r="E39" i="15"/>
  <c r="I39" i="15"/>
  <c r="L39" i="15"/>
  <c r="C40" i="15"/>
  <c r="H40" i="15"/>
  <c r="K40" i="15"/>
  <c r="E40" i="15"/>
  <c r="I40" i="15"/>
  <c r="L40" i="15"/>
  <c r="C41" i="15"/>
  <c r="H41" i="15"/>
  <c r="K41" i="15"/>
  <c r="E41" i="15"/>
  <c r="I41" i="15"/>
  <c r="L41" i="15"/>
  <c r="C42" i="15"/>
  <c r="H42" i="15"/>
  <c r="K42" i="15"/>
  <c r="E42" i="15"/>
  <c r="I42" i="15"/>
  <c r="L42" i="15"/>
  <c r="C43" i="15"/>
  <c r="H43" i="15"/>
  <c r="K43" i="15"/>
  <c r="E43" i="15"/>
  <c r="I43" i="15"/>
  <c r="L43" i="15"/>
  <c r="C44" i="15"/>
  <c r="H44" i="15"/>
  <c r="K44" i="15"/>
  <c r="E44" i="15"/>
  <c r="I44" i="15"/>
  <c r="L44" i="15"/>
  <c r="C45" i="15"/>
  <c r="H45" i="15"/>
  <c r="K45" i="15"/>
  <c r="E45" i="15"/>
  <c r="I45" i="15"/>
  <c r="L45" i="15"/>
  <c r="C46" i="15"/>
  <c r="H46" i="15"/>
  <c r="K46" i="15"/>
  <c r="E46" i="15"/>
  <c r="I46" i="15"/>
  <c r="L46" i="15"/>
  <c r="C47" i="15"/>
  <c r="H47" i="15"/>
  <c r="K47" i="15"/>
  <c r="E47" i="15"/>
  <c r="I47" i="15"/>
  <c r="L47" i="15"/>
  <c r="C48" i="15"/>
  <c r="H48" i="15"/>
  <c r="K48" i="15"/>
  <c r="E48" i="15"/>
  <c r="I48" i="15"/>
  <c r="L48" i="15"/>
  <c r="C49" i="15"/>
  <c r="H49" i="15"/>
  <c r="K49" i="15"/>
  <c r="E49" i="15"/>
  <c r="I49" i="15"/>
  <c r="L49" i="15"/>
  <c r="C50" i="15"/>
  <c r="H50" i="15"/>
  <c r="K50" i="15"/>
  <c r="E50" i="15"/>
  <c r="I50" i="15"/>
  <c r="L50" i="15"/>
  <c r="C51" i="15"/>
  <c r="H51" i="15"/>
  <c r="K51" i="15"/>
  <c r="E51" i="15"/>
  <c r="I51" i="15"/>
  <c r="L51" i="15"/>
  <c r="C52" i="15"/>
  <c r="H52" i="15"/>
  <c r="K52" i="15"/>
  <c r="E52" i="15"/>
  <c r="I52" i="15"/>
  <c r="L52" i="15"/>
  <c r="C53" i="15"/>
  <c r="H53" i="15"/>
  <c r="K53" i="15"/>
  <c r="E53" i="15"/>
  <c r="I53" i="15"/>
  <c r="L53" i="15"/>
  <c r="C54" i="15"/>
  <c r="H54" i="15"/>
  <c r="K54" i="15"/>
  <c r="E54" i="15"/>
  <c r="I54" i="15"/>
  <c r="L54" i="15"/>
  <c r="C55" i="15"/>
  <c r="H55" i="15"/>
  <c r="K55" i="15"/>
  <c r="E55" i="15"/>
  <c r="I55" i="15"/>
  <c r="L55" i="15"/>
  <c r="C56" i="15"/>
  <c r="H56" i="15"/>
  <c r="K56" i="15"/>
  <c r="E56" i="15"/>
  <c r="I56" i="15"/>
  <c r="L56" i="15"/>
  <c r="C57" i="15"/>
  <c r="H57" i="15"/>
  <c r="K57" i="15"/>
  <c r="E57" i="15"/>
  <c r="I57" i="15"/>
  <c r="L57" i="15"/>
  <c r="C58" i="15"/>
  <c r="H58" i="15"/>
  <c r="K58" i="15"/>
  <c r="E58" i="15"/>
  <c r="I58" i="15"/>
  <c r="L58" i="15"/>
  <c r="C59" i="15"/>
  <c r="H59" i="15"/>
  <c r="K59" i="15"/>
  <c r="E59" i="15"/>
  <c r="I59" i="15"/>
  <c r="L59" i="15"/>
  <c r="C60" i="15"/>
  <c r="H60" i="15"/>
  <c r="K60" i="15"/>
  <c r="E60" i="15"/>
  <c r="I60" i="15"/>
  <c r="L60" i="15"/>
  <c r="C61" i="15"/>
  <c r="H61" i="15"/>
  <c r="K61" i="15"/>
  <c r="E61" i="15"/>
  <c r="I61" i="15"/>
  <c r="L61" i="15"/>
  <c r="C62" i="15"/>
  <c r="H62" i="15"/>
  <c r="K62" i="15"/>
  <c r="E62" i="15"/>
  <c r="I62" i="15"/>
  <c r="L62" i="15"/>
  <c r="C63" i="15"/>
  <c r="H63" i="15"/>
  <c r="K63" i="15"/>
  <c r="E63" i="15"/>
  <c r="I63" i="15"/>
  <c r="L63" i="15"/>
  <c r="C64" i="15"/>
  <c r="H64" i="15"/>
  <c r="K64" i="15"/>
  <c r="E64" i="15"/>
  <c r="I64" i="15"/>
  <c r="L64" i="15"/>
  <c r="C65" i="15"/>
  <c r="H65" i="15"/>
  <c r="K65" i="15"/>
  <c r="E65" i="15"/>
  <c r="I65" i="15"/>
  <c r="L65" i="15"/>
  <c r="C66" i="15"/>
  <c r="H66" i="15"/>
  <c r="K66" i="15"/>
  <c r="E66" i="15"/>
  <c r="I66" i="15"/>
  <c r="L66" i="15"/>
  <c r="C67" i="15"/>
  <c r="H67" i="15"/>
  <c r="K67" i="15"/>
  <c r="E67" i="15"/>
  <c r="I67" i="15"/>
  <c r="L67" i="15"/>
  <c r="C68" i="15"/>
  <c r="H68" i="15"/>
  <c r="K68" i="15"/>
  <c r="E68" i="15"/>
  <c r="I68" i="15"/>
  <c r="L68" i="15"/>
  <c r="C69" i="15"/>
  <c r="H69" i="15"/>
  <c r="K69" i="15"/>
  <c r="E69" i="15"/>
  <c r="I69" i="15"/>
  <c r="L69" i="15"/>
  <c r="C70" i="15"/>
  <c r="H70" i="15"/>
  <c r="K70" i="15"/>
  <c r="E70" i="15"/>
  <c r="I70" i="15"/>
  <c r="L70" i="15"/>
  <c r="C71" i="15"/>
  <c r="H71" i="15"/>
  <c r="K71" i="15"/>
  <c r="E71" i="15"/>
  <c r="I71" i="15"/>
  <c r="L71" i="15"/>
  <c r="C72" i="15"/>
  <c r="H72" i="15"/>
  <c r="K72" i="15"/>
  <c r="E72" i="15"/>
  <c r="I72" i="15"/>
  <c r="L72" i="15"/>
  <c r="C73" i="15"/>
  <c r="H73" i="15"/>
  <c r="K73" i="15"/>
  <c r="E73" i="15"/>
  <c r="I73" i="15"/>
  <c r="L73" i="15"/>
  <c r="C74" i="15"/>
  <c r="H74" i="15"/>
  <c r="K74" i="15"/>
  <c r="E74" i="15"/>
  <c r="I74" i="15"/>
  <c r="L74" i="15"/>
  <c r="C75" i="15"/>
  <c r="H75" i="15"/>
  <c r="K75" i="15"/>
  <c r="E75" i="15"/>
  <c r="I75" i="15"/>
  <c r="L75" i="15"/>
  <c r="C76" i="15"/>
  <c r="H76" i="15"/>
  <c r="K76" i="15"/>
  <c r="E76" i="15"/>
  <c r="I76" i="15"/>
  <c r="L76" i="15"/>
  <c r="C77" i="15"/>
  <c r="H77" i="15"/>
  <c r="K77" i="15"/>
  <c r="E77" i="15"/>
  <c r="I77" i="15"/>
  <c r="L77" i="15"/>
  <c r="C78" i="15"/>
  <c r="H78" i="15"/>
  <c r="K78" i="15"/>
  <c r="E78" i="15"/>
  <c r="I78" i="15"/>
  <c r="L78" i="15"/>
  <c r="C79" i="15"/>
  <c r="H79" i="15"/>
  <c r="K79" i="15"/>
  <c r="E79" i="15"/>
  <c r="I79" i="15"/>
  <c r="L79" i="15"/>
  <c r="C80" i="15"/>
  <c r="H80" i="15"/>
  <c r="K80" i="15"/>
  <c r="E80" i="15"/>
  <c r="I80" i="15"/>
  <c r="L80" i="15"/>
  <c r="C81" i="15"/>
  <c r="H81" i="15"/>
  <c r="K81" i="15"/>
  <c r="E81" i="15"/>
  <c r="I81" i="15"/>
  <c r="L81" i="15"/>
  <c r="C82" i="15"/>
  <c r="H82" i="15"/>
  <c r="K82" i="15"/>
  <c r="E82" i="15"/>
  <c r="I82" i="15"/>
  <c r="L82" i="15"/>
  <c r="C83" i="15"/>
  <c r="H83" i="15"/>
  <c r="K83" i="15"/>
  <c r="E83" i="15"/>
  <c r="I83" i="15"/>
  <c r="L83" i="15"/>
  <c r="C84" i="15"/>
  <c r="H84" i="15"/>
  <c r="K84" i="15"/>
  <c r="E84" i="15"/>
  <c r="I84" i="15"/>
  <c r="L84" i="15"/>
  <c r="C85" i="15"/>
  <c r="H85" i="15"/>
  <c r="K85" i="15"/>
  <c r="E85" i="15"/>
  <c r="I85" i="15"/>
  <c r="L85" i="15"/>
  <c r="C86" i="15"/>
  <c r="H86" i="15"/>
  <c r="K86" i="15"/>
  <c r="E86" i="15"/>
  <c r="I86" i="15"/>
  <c r="L86" i="15"/>
  <c r="C87" i="15"/>
  <c r="H87" i="15"/>
  <c r="K87" i="15"/>
  <c r="E87" i="15"/>
  <c r="I87" i="15"/>
  <c r="L87" i="15"/>
  <c r="C88" i="15"/>
  <c r="H88" i="15"/>
  <c r="K88" i="15"/>
  <c r="E88" i="15"/>
  <c r="I88" i="15"/>
  <c r="L88" i="15"/>
  <c r="C89" i="15"/>
  <c r="H89" i="15"/>
  <c r="K89" i="15"/>
  <c r="E89" i="15"/>
  <c r="I89" i="15"/>
  <c r="L89" i="15"/>
  <c r="C90" i="15"/>
  <c r="H90" i="15"/>
  <c r="K90" i="15"/>
  <c r="E90" i="15"/>
  <c r="I90" i="15"/>
  <c r="L90" i="15"/>
  <c r="C91" i="15"/>
  <c r="H91" i="15"/>
  <c r="K91" i="15"/>
  <c r="E91" i="15"/>
  <c r="I91" i="15"/>
  <c r="L91" i="15"/>
  <c r="C92" i="15"/>
  <c r="H92" i="15"/>
  <c r="K92" i="15"/>
  <c r="E92" i="15"/>
  <c r="I92" i="15"/>
  <c r="L92" i="15"/>
  <c r="C93" i="15"/>
  <c r="H93" i="15"/>
  <c r="K93" i="15"/>
  <c r="E93" i="15"/>
  <c r="I93" i="15"/>
  <c r="L93" i="15"/>
  <c r="C94" i="15"/>
  <c r="H94" i="15"/>
  <c r="K94" i="15"/>
  <c r="E94" i="15"/>
  <c r="I94" i="15"/>
  <c r="L94" i="15"/>
  <c r="C95" i="15"/>
  <c r="H95" i="15"/>
  <c r="K95" i="15"/>
  <c r="E95" i="15"/>
  <c r="I95" i="15"/>
  <c r="L95" i="15"/>
  <c r="C96" i="15"/>
  <c r="H96" i="15"/>
  <c r="K96" i="15"/>
  <c r="E96" i="15"/>
  <c r="I96" i="15"/>
  <c r="L96" i="15"/>
  <c r="C97" i="15"/>
  <c r="H97" i="15"/>
  <c r="K97" i="15"/>
  <c r="E97" i="15"/>
  <c r="I97" i="15"/>
  <c r="L97" i="15"/>
  <c r="C98" i="15"/>
  <c r="H98" i="15"/>
  <c r="K98" i="15"/>
  <c r="E98" i="15"/>
  <c r="I98" i="15"/>
  <c r="L98" i="15"/>
  <c r="C99" i="15"/>
  <c r="H99" i="15"/>
  <c r="K99" i="15"/>
  <c r="E99" i="15"/>
  <c r="I99" i="15"/>
  <c r="L99" i="15"/>
  <c r="C100" i="15"/>
  <c r="H100" i="15"/>
  <c r="K100" i="15"/>
  <c r="E100" i="15"/>
  <c r="I100" i="15"/>
  <c r="L100" i="15"/>
  <c r="C101" i="15"/>
  <c r="H101" i="15"/>
  <c r="K101" i="15"/>
  <c r="E101" i="15"/>
  <c r="I101" i="15"/>
  <c r="L101" i="15"/>
  <c r="C102" i="15"/>
  <c r="H102" i="15"/>
  <c r="K102" i="15"/>
  <c r="E102" i="15"/>
  <c r="I102" i="15"/>
  <c r="L102" i="15"/>
  <c r="C103" i="15"/>
  <c r="H103" i="15"/>
  <c r="K103" i="15"/>
  <c r="E103" i="15"/>
  <c r="I103" i="15"/>
  <c r="L103" i="15"/>
  <c r="C104" i="15"/>
  <c r="H104" i="15"/>
  <c r="K104" i="15"/>
  <c r="E104" i="15"/>
  <c r="I104" i="15"/>
  <c r="L104" i="15"/>
  <c r="C105" i="15"/>
  <c r="H105" i="15"/>
  <c r="K105" i="15"/>
  <c r="E105" i="15"/>
  <c r="I105" i="15"/>
  <c r="L105" i="15"/>
  <c r="C106" i="15"/>
  <c r="H106" i="15"/>
  <c r="K106" i="15"/>
  <c r="E106" i="15"/>
  <c r="I106" i="15"/>
  <c r="L106" i="15"/>
  <c r="C107" i="15"/>
  <c r="H107" i="15"/>
  <c r="K107" i="15"/>
  <c r="E107" i="15"/>
  <c r="I107" i="15"/>
  <c r="L107" i="15"/>
  <c r="C108" i="15"/>
  <c r="H108" i="15"/>
  <c r="K108" i="15"/>
  <c r="E108" i="15"/>
  <c r="I108" i="15"/>
  <c r="L108" i="15"/>
  <c r="C109" i="15"/>
  <c r="H109" i="15"/>
  <c r="K109" i="15"/>
  <c r="E109" i="15"/>
  <c r="I109" i="15"/>
  <c r="L109" i="15"/>
  <c r="C110" i="15"/>
  <c r="H110" i="15"/>
  <c r="K110" i="15"/>
  <c r="E110" i="15"/>
  <c r="I110" i="15"/>
  <c r="L110" i="15"/>
  <c r="C111" i="15"/>
  <c r="H111" i="15"/>
  <c r="K111" i="15"/>
  <c r="E111" i="15"/>
  <c r="I111" i="15"/>
  <c r="L111" i="15"/>
  <c r="C112" i="15"/>
  <c r="H112" i="15"/>
  <c r="K112" i="15"/>
  <c r="E112" i="15"/>
  <c r="I112" i="15"/>
  <c r="L112" i="15"/>
  <c r="C113" i="15"/>
  <c r="H113" i="15"/>
  <c r="K113" i="15"/>
  <c r="E113" i="15"/>
  <c r="I113" i="15"/>
  <c r="L113" i="15"/>
  <c r="C114" i="15"/>
  <c r="H114" i="15"/>
  <c r="K114" i="15"/>
  <c r="E114" i="15"/>
  <c r="I114" i="15"/>
  <c r="L114" i="15"/>
  <c r="C115" i="15"/>
  <c r="H115" i="15"/>
  <c r="K115" i="15"/>
  <c r="E115" i="15"/>
  <c r="I115" i="15"/>
  <c r="L115" i="15"/>
  <c r="C116" i="15"/>
  <c r="H116" i="15"/>
  <c r="K116" i="15"/>
  <c r="E116" i="15"/>
  <c r="I116" i="15"/>
  <c r="L116" i="15"/>
  <c r="C117" i="15"/>
  <c r="H117" i="15"/>
  <c r="K117" i="15"/>
  <c r="E117" i="15"/>
  <c r="I117" i="15"/>
  <c r="L117" i="15"/>
  <c r="C118" i="15"/>
  <c r="H118" i="15"/>
  <c r="K118" i="15"/>
  <c r="E118" i="15"/>
  <c r="I118" i="15"/>
  <c r="L118" i="15"/>
  <c r="C119" i="15"/>
  <c r="H119" i="15"/>
  <c r="K119" i="15"/>
  <c r="E119" i="15"/>
  <c r="I119" i="15"/>
  <c r="L119" i="15"/>
  <c r="C120" i="15"/>
  <c r="H120" i="15"/>
  <c r="K120" i="15"/>
  <c r="E120" i="15"/>
  <c r="I120" i="15"/>
  <c r="L120" i="15"/>
  <c r="C121" i="15"/>
  <c r="H121" i="15"/>
  <c r="K121" i="15"/>
  <c r="E121" i="15"/>
  <c r="I121" i="15"/>
  <c r="L121" i="15"/>
  <c r="C122" i="15"/>
  <c r="H122" i="15"/>
  <c r="K122" i="15"/>
  <c r="E122" i="15"/>
  <c r="I122" i="15"/>
  <c r="L122" i="15"/>
  <c r="C123" i="15"/>
  <c r="H123" i="15"/>
  <c r="K123" i="15"/>
  <c r="E123" i="15"/>
  <c r="I123" i="15"/>
  <c r="L123" i="15"/>
  <c r="C124" i="15"/>
  <c r="H124" i="15"/>
  <c r="K124" i="15"/>
  <c r="E124" i="15"/>
  <c r="I124" i="15"/>
  <c r="L124" i="15"/>
  <c r="C125" i="15"/>
  <c r="H125" i="15"/>
  <c r="K125" i="15"/>
  <c r="E125" i="15"/>
  <c r="I125" i="15"/>
  <c r="L125" i="15"/>
  <c r="C126" i="15"/>
  <c r="H126" i="15"/>
  <c r="K126" i="15"/>
  <c r="E126" i="15"/>
  <c r="I126" i="15"/>
  <c r="L126" i="15"/>
  <c r="C127" i="15"/>
  <c r="H127" i="15"/>
  <c r="K127" i="15"/>
  <c r="E127" i="15"/>
  <c r="I127" i="15"/>
  <c r="L127" i="15"/>
  <c r="C128" i="15"/>
  <c r="H128" i="15"/>
  <c r="K128" i="15"/>
  <c r="E128" i="15"/>
  <c r="I128" i="15"/>
  <c r="L128" i="15"/>
  <c r="C129" i="15"/>
  <c r="H129" i="15"/>
  <c r="K129" i="15"/>
  <c r="E129" i="15"/>
  <c r="I129" i="15"/>
  <c r="L129" i="15"/>
  <c r="C130" i="15"/>
  <c r="H130" i="15"/>
  <c r="K130" i="15"/>
  <c r="E130" i="15"/>
  <c r="I130" i="15"/>
  <c r="L130" i="15"/>
  <c r="C131" i="15"/>
  <c r="H131" i="15"/>
  <c r="K131" i="15"/>
  <c r="E131" i="15"/>
  <c r="I131" i="15"/>
  <c r="L131" i="15"/>
  <c r="C132" i="15"/>
  <c r="H132" i="15"/>
  <c r="K132" i="15"/>
  <c r="E132" i="15"/>
  <c r="I132" i="15"/>
  <c r="L132" i="15"/>
  <c r="C133" i="15"/>
  <c r="H133" i="15"/>
  <c r="K133" i="15"/>
  <c r="E133" i="15"/>
  <c r="I133" i="15"/>
  <c r="L133" i="15"/>
  <c r="C134" i="15"/>
  <c r="H134" i="15"/>
  <c r="K134" i="15"/>
  <c r="E134" i="15"/>
  <c r="I134" i="15"/>
  <c r="L134" i="15"/>
  <c r="C135" i="15"/>
  <c r="H135" i="15"/>
  <c r="K135" i="15"/>
  <c r="E135" i="15"/>
  <c r="I135" i="15"/>
  <c r="L135" i="15"/>
  <c r="C136" i="15"/>
  <c r="H136" i="15"/>
  <c r="K136" i="15"/>
  <c r="E136" i="15"/>
  <c r="I136" i="15"/>
  <c r="L136" i="15"/>
  <c r="C137" i="15"/>
  <c r="H137" i="15"/>
  <c r="K137" i="15"/>
  <c r="E137" i="15"/>
  <c r="I137" i="15"/>
  <c r="L137" i="15"/>
  <c r="C138" i="15"/>
  <c r="H138" i="15"/>
  <c r="K138" i="15"/>
  <c r="E138" i="15"/>
  <c r="I138" i="15"/>
  <c r="L138" i="15"/>
  <c r="C139" i="15"/>
  <c r="H139" i="15"/>
  <c r="K139" i="15"/>
  <c r="E139" i="15"/>
  <c r="I139" i="15"/>
  <c r="L139" i="15"/>
  <c r="C140" i="15"/>
  <c r="H140" i="15"/>
  <c r="K140" i="15"/>
  <c r="E140" i="15"/>
  <c r="I140" i="15"/>
  <c r="L140" i="15"/>
  <c r="C141" i="15"/>
  <c r="H141" i="15"/>
  <c r="K141" i="15"/>
  <c r="E141" i="15"/>
  <c r="I141" i="15"/>
  <c r="L141" i="15"/>
  <c r="C142" i="15"/>
  <c r="H142" i="15"/>
  <c r="K142" i="15"/>
  <c r="E142" i="15"/>
  <c r="I142" i="15"/>
  <c r="L142" i="15"/>
  <c r="C143" i="15"/>
  <c r="H143" i="15"/>
  <c r="K143" i="15"/>
  <c r="E143" i="15"/>
  <c r="I143" i="15"/>
  <c r="L143" i="15"/>
  <c r="C144" i="15"/>
  <c r="H144" i="15"/>
  <c r="K144" i="15"/>
  <c r="E144" i="15"/>
  <c r="I144" i="15"/>
  <c r="L144" i="15"/>
  <c r="C145" i="15"/>
  <c r="H145" i="15"/>
  <c r="K145" i="15"/>
  <c r="E145" i="15"/>
  <c r="I145" i="15"/>
  <c r="L145" i="15"/>
  <c r="C146" i="15"/>
  <c r="H146" i="15"/>
  <c r="K146" i="15"/>
  <c r="E146" i="15"/>
  <c r="I146" i="15"/>
  <c r="L146" i="15"/>
  <c r="C147" i="15"/>
  <c r="H147" i="15"/>
  <c r="K147" i="15"/>
  <c r="E147" i="15"/>
  <c r="I147" i="15"/>
  <c r="L147" i="15"/>
  <c r="C148" i="15"/>
  <c r="H148" i="15"/>
  <c r="K148" i="15"/>
  <c r="E148" i="15"/>
  <c r="I148" i="15"/>
  <c r="L148" i="15"/>
  <c r="C149" i="15"/>
  <c r="H149" i="15"/>
  <c r="K149" i="15"/>
  <c r="E149" i="15"/>
  <c r="I149" i="15"/>
  <c r="L149" i="15"/>
  <c r="C150" i="15"/>
  <c r="H150" i="15"/>
  <c r="K150" i="15"/>
  <c r="E150" i="15"/>
  <c r="I150" i="15"/>
  <c r="L150" i="15"/>
  <c r="C151" i="15"/>
  <c r="H151" i="15"/>
  <c r="K151" i="15"/>
  <c r="E151" i="15"/>
  <c r="I151" i="15"/>
  <c r="L151" i="15"/>
  <c r="C152" i="15"/>
  <c r="H152" i="15"/>
  <c r="K152" i="15"/>
  <c r="E152" i="15"/>
  <c r="I152" i="15"/>
  <c r="L152" i="15"/>
  <c r="C153" i="15"/>
  <c r="H153" i="15"/>
  <c r="K153" i="15"/>
  <c r="E153" i="15"/>
  <c r="I153" i="15"/>
  <c r="L153" i="15"/>
  <c r="C154" i="15"/>
  <c r="H154" i="15"/>
  <c r="K154" i="15"/>
  <c r="E154" i="15"/>
  <c r="I154" i="15"/>
  <c r="L154" i="15"/>
  <c r="C155" i="15"/>
  <c r="H155" i="15"/>
  <c r="K155" i="15"/>
  <c r="E155" i="15"/>
  <c r="I155" i="15"/>
  <c r="L155" i="15"/>
  <c r="C156" i="15"/>
  <c r="H156" i="15"/>
  <c r="K156" i="15"/>
  <c r="E156" i="15"/>
  <c r="I156" i="15"/>
  <c r="L156" i="15"/>
  <c r="C157" i="15"/>
  <c r="H157" i="15"/>
  <c r="K157" i="15"/>
  <c r="E157" i="15"/>
  <c r="I157" i="15"/>
  <c r="L157" i="15"/>
  <c r="C158" i="15"/>
  <c r="H158" i="15"/>
  <c r="K158" i="15"/>
  <c r="E158" i="15"/>
  <c r="I158" i="15"/>
  <c r="L158" i="15"/>
  <c r="C159" i="15"/>
  <c r="H159" i="15"/>
  <c r="K159" i="15"/>
  <c r="E159" i="15"/>
  <c r="I159" i="15"/>
  <c r="L159" i="15"/>
  <c r="C160" i="15"/>
  <c r="H160" i="15"/>
  <c r="K160" i="15"/>
  <c r="E160" i="15"/>
  <c r="I160" i="15"/>
  <c r="L160" i="15"/>
  <c r="C161" i="15"/>
  <c r="H161" i="15"/>
  <c r="K161" i="15"/>
  <c r="E161" i="15"/>
  <c r="I161" i="15"/>
  <c r="L161" i="15"/>
  <c r="C162" i="15"/>
  <c r="H162" i="15"/>
  <c r="K162" i="15"/>
  <c r="E162" i="15"/>
  <c r="I162" i="15"/>
  <c r="L162" i="15"/>
  <c r="C163" i="15"/>
  <c r="H163" i="15"/>
  <c r="K163" i="15"/>
  <c r="E163" i="15"/>
  <c r="I163" i="15"/>
  <c r="L163" i="15"/>
  <c r="C164" i="15"/>
  <c r="H164" i="15"/>
  <c r="K164" i="15"/>
  <c r="E164" i="15"/>
  <c r="I164" i="15"/>
  <c r="L164" i="15"/>
  <c r="C165" i="15"/>
  <c r="H165" i="15"/>
  <c r="K165" i="15"/>
  <c r="E165" i="15"/>
  <c r="I165" i="15"/>
  <c r="L165" i="15"/>
  <c r="C166" i="15"/>
  <c r="H166" i="15"/>
  <c r="K166" i="15"/>
  <c r="E166" i="15"/>
  <c r="I166" i="15"/>
  <c r="L166" i="15"/>
  <c r="C167" i="15"/>
  <c r="H167" i="15"/>
  <c r="K167" i="15"/>
  <c r="E167" i="15"/>
  <c r="I167" i="15"/>
  <c r="L167" i="15"/>
  <c r="C168" i="15"/>
  <c r="H168" i="15"/>
  <c r="K168" i="15"/>
  <c r="E168" i="15"/>
  <c r="I168" i="15"/>
  <c r="L168" i="15"/>
  <c r="C169" i="15"/>
  <c r="H169" i="15"/>
  <c r="K169" i="15"/>
  <c r="E169" i="15"/>
  <c r="I169" i="15"/>
  <c r="L169" i="15"/>
  <c r="C170" i="15"/>
  <c r="H170" i="15"/>
  <c r="K170" i="15"/>
  <c r="E170" i="15"/>
  <c r="I170" i="15"/>
  <c r="L170" i="15"/>
  <c r="C171" i="15"/>
  <c r="H171" i="15"/>
  <c r="K171" i="15"/>
  <c r="E171" i="15"/>
  <c r="I171" i="15"/>
  <c r="L171" i="15"/>
  <c r="C172" i="15"/>
  <c r="H172" i="15"/>
  <c r="K172" i="15"/>
  <c r="E172" i="15"/>
  <c r="I172" i="15"/>
  <c r="L172" i="15"/>
  <c r="C173" i="15"/>
  <c r="H173" i="15"/>
  <c r="K173" i="15"/>
  <c r="E173" i="15"/>
  <c r="I173" i="15"/>
  <c r="L173" i="15"/>
  <c r="C174" i="15"/>
  <c r="H174" i="15"/>
  <c r="K174" i="15"/>
  <c r="E174" i="15"/>
  <c r="I174" i="15"/>
  <c r="L174" i="15"/>
  <c r="C175" i="15"/>
  <c r="H175" i="15"/>
  <c r="K175" i="15"/>
  <c r="E175" i="15"/>
  <c r="I175" i="15"/>
  <c r="L175" i="15"/>
  <c r="C176" i="15"/>
  <c r="H176" i="15"/>
  <c r="K176" i="15"/>
  <c r="E176" i="15"/>
  <c r="I176" i="15"/>
  <c r="L176" i="15"/>
  <c r="C177" i="15"/>
  <c r="H177" i="15"/>
  <c r="K177" i="15"/>
  <c r="E177" i="15"/>
  <c r="I177" i="15"/>
  <c r="L177" i="15"/>
  <c r="C178" i="15"/>
  <c r="H178" i="15"/>
  <c r="K178" i="15"/>
  <c r="E178" i="15"/>
  <c r="I178" i="15"/>
  <c r="L178" i="15"/>
  <c r="C179" i="15"/>
  <c r="H179" i="15"/>
  <c r="K179" i="15"/>
  <c r="E179" i="15"/>
  <c r="I179" i="15"/>
  <c r="L179" i="15"/>
  <c r="C180" i="15"/>
  <c r="H180" i="15"/>
  <c r="K180" i="15"/>
  <c r="E180" i="15"/>
  <c r="I180" i="15"/>
  <c r="L180" i="15"/>
  <c r="C181" i="15"/>
  <c r="H181" i="15"/>
  <c r="K181" i="15"/>
  <c r="E181" i="15"/>
  <c r="I181" i="15"/>
  <c r="L181" i="15"/>
  <c r="C182" i="15"/>
  <c r="H182" i="15"/>
  <c r="K182" i="15"/>
  <c r="E182" i="15"/>
  <c r="I182" i="15"/>
  <c r="L182" i="15"/>
  <c r="C183" i="15"/>
  <c r="H183" i="15"/>
  <c r="K183" i="15"/>
  <c r="E183" i="15"/>
  <c r="I183" i="15"/>
  <c r="L183" i="15"/>
  <c r="C184" i="15"/>
  <c r="H184" i="15"/>
  <c r="K184" i="15"/>
  <c r="E184" i="15"/>
  <c r="I184" i="15"/>
  <c r="L184" i="15"/>
  <c r="C185" i="15"/>
  <c r="H185" i="15"/>
  <c r="K185" i="15"/>
  <c r="E185" i="15"/>
  <c r="I185" i="15"/>
  <c r="L185" i="15"/>
  <c r="C186" i="15"/>
  <c r="H186" i="15"/>
  <c r="K186" i="15"/>
  <c r="E186" i="15"/>
  <c r="I186" i="15"/>
  <c r="L186" i="15"/>
  <c r="C187" i="15"/>
  <c r="H187" i="15"/>
  <c r="K187" i="15"/>
  <c r="E187" i="15"/>
  <c r="I187" i="15"/>
  <c r="L187" i="15"/>
  <c r="C188" i="15"/>
  <c r="H188" i="15"/>
  <c r="K188" i="15"/>
  <c r="E188" i="15"/>
  <c r="I188" i="15"/>
  <c r="L188" i="15"/>
  <c r="C189" i="15"/>
  <c r="H189" i="15"/>
  <c r="K189" i="15"/>
  <c r="E189" i="15"/>
  <c r="I189" i="15"/>
  <c r="L189" i="15"/>
  <c r="C190" i="15"/>
  <c r="H190" i="15"/>
  <c r="K190" i="15"/>
  <c r="E190" i="15"/>
  <c r="I190" i="15"/>
  <c r="L190" i="15"/>
  <c r="C191" i="15"/>
  <c r="H191" i="15"/>
  <c r="K191" i="15"/>
  <c r="E191" i="15"/>
  <c r="I191" i="15"/>
  <c r="L191" i="15"/>
  <c r="C192" i="15"/>
  <c r="H192" i="15"/>
  <c r="K192" i="15"/>
  <c r="E192" i="15"/>
  <c r="I192" i="15"/>
  <c r="L192" i="15"/>
  <c r="C193" i="15"/>
  <c r="H193" i="15"/>
  <c r="K193" i="15"/>
  <c r="E193" i="15"/>
  <c r="I193" i="15"/>
  <c r="L193" i="15"/>
  <c r="C194" i="15"/>
  <c r="H194" i="15"/>
  <c r="K194" i="15"/>
  <c r="E194" i="15"/>
  <c r="I194" i="15"/>
  <c r="L194" i="15"/>
  <c r="C195" i="15"/>
  <c r="H195" i="15"/>
  <c r="K195" i="15"/>
  <c r="E195" i="15"/>
  <c r="I195" i="15"/>
  <c r="L195" i="15"/>
  <c r="C196" i="15"/>
  <c r="H196" i="15"/>
  <c r="K196" i="15"/>
  <c r="E196" i="15"/>
  <c r="I196" i="15"/>
  <c r="L196" i="15"/>
  <c r="C197" i="15"/>
  <c r="H197" i="15"/>
  <c r="K197" i="15"/>
  <c r="E197" i="15"/>
  <c r="I197" i="15"/>
  <c r="L197" i="15"/>
  <c r="C198" i="15"/>
  <c r="H198" i="15"/>
  <c r="K198" i="15"/>
  <c r="E198" i="15"/>
  <c r="I198" i="15"/>
  <c r="L198" i="15"/>
  <c r="C199" i="15"/>
  <c r="H199" i="15"/>
  <c r="K199" i="15"/>
  <c r="E199" i="15"/>
  <c r="I199" i="15"/>
  <c r="L199" i="15"/>
  <c r="C200" i="15"/>
  <c r="H200" i="15"/>
  <c r="K200" i="15"/>
  <c r="E200" i="15"/>
  <c r="I200" i="15"/>
  <c r="L200" i="15"/>
  <c r="C201" i="15"/>
  <c r="H201" i="15"/>
  <c r="K201" i="15"/>
  <c r="E201" i="15"/>
  <c r="I201" i="15"/>
  <c r="L201" i="15"/>
  <c r="C202" i="15"/>
  <c r="H202" i="15"/>
  <c r="K202" i="15"/>
  <c r="E202" i="15"/>
  <c r="I202" i="15"/>
  <c r="L202" i="15"/>
  <c r="C203" i="15"/>
  <c r="H203" i="15"/>
  <c r="K203" i="15"/>
  <c r="E203" i="15"/>
  <c r="I203" i="15"/>
  <c r="L203" i="15"/>
  <c r="C204" i="15"/>
  <c r="H204" i="15"/>
  <c r="K204" i="15"/>
  <c r="E204" i="15"/>
  <c r="I204" i="15"/>
  <c r="L204" i="15"/>
  <c r="C205" i="15"/>
  <c r="H205" i="15"/>
  <c r="K205" i="15"/>
  <c r="E205" i="15"/>
  <c r="I205" i="15"/>
  <c r="L205" i="15"/>
  <c r="C206" i="15"/>
  <c r="H206" i="15"/>
  <c r="K206" i="15"/>
  <c r="E206" i="15"/>
  <c r="I206" i="15"/>
  <c r="L206" i="15"/>
  <c r="C207" i="15"/>
  <c r="H207" i="15"/>
  <c r="K207" i="15"/>
  <c r="E207" i="15"/>
  <c r="I207" i="15"/>
  <c r="L207" i="15"/>
  <c r="C208" i="15"/>
  <c r="H208" i="15"/>
  <c r="K208" i="15"/>
  <c r="E208" i="15"/>
  <c r="I208" i="15"/>
  <c r="L208" i="15"/>
  <c r="C209" i="15"/>
  <c r="H209" i="15"/>
  <c r="K209" i="15"/>
  <c r="E209" i="15"/>
  <c r="I209" i="15"/>
  <c r="L209" i="15"/>
  <c r="C210" i="15"/>
  <c r="H210" i="15"/>
  <c r="K210" i="15"/>
  <c r="E210" i="15"/>
  <c r="I210" i="15"/>
  <c r="L210" i="15"/>
  <c r="C211" i="15"/>
  <c r="H211" i="15"/>
  <c r="K211" i="15"/>
  <c r="E211" i="15"/>
  <c r="I211" i="15"/>
  <c r="L211" i="15"/>
  <c r="C212" i="15"/>
  <c r="H212" i="15"/>
  <c r="K212" i="15"/>
  <c r="E212" i="15"/>
  <c r="I212" i="15"/>
  <c r="L212" i="15"/>
  <c r="C213" i="15"/>
  <c r="H213" i="15"/>
  <c r="K213" i="15"/>
  <c r="E213" i="15"/>
  <c r="I213" i="15"/>
  <c r="L213" i="15"/>
  <c r="C214" i="15"/>
  <c r="H214" i="15"/>
  <c r="K214" i="15"/>
  <c r="E214" i="15"/>
  <c r="I214" i="15"/>
  <c r="L214" i="15"/>
  <c r="C215" i="15"/>
  <c r="H215" i="15"/>
  <c r="K215" i="15"/>
  <c r="E215" i="15"/>
  <c r="I215" i="15"/>
  <c r="L215" i="15"/>
  <c r="C216" i="15"/>
  <c r="H216" i="15"/>
  <c r="K216" i="15"/>
  <c r="E216" i="15"/>
  <c r="I216" i="15"/>
  <c r="L216" i="15"/>
  <c r="C217" i="15"/>
  <c r="H217" i="15"/>
  <c r="K217" i="15"/>
  <c r="E217" i="15"/>
  <c r="I217" i="15"/>
  <c r="L217" i="15"/>
  <c r="C218" i="15"/>
  <c r="H218" i="15"/>
  <c r="K218" i="15"/>
  <c r="E218" i="15"/>
  <c r="I218" i="15"/>
  <c r="L218" i="15"/>
  <c r="C219" i="15"/>
  <c r="H219" i="15"/>
  <c r="K219" i="15"/>
  <c r="E219" i="15"/>
  <c r="I219" i="15"/>
  <c r="L219" i="15"/>
  <c r="C220" i="15"/>
  <c r="H220" i="15"/>
  <c r="K220" i="15"/>
  <c r="E220" i="15"/>
  <c r="I220" i="15"/>
  <c r="L220" i="15"/>
  <c r="C221" i="15"/>
  <c r="H221" i="15"/>
  <c r="K221" i="15"/>
  <c r="E221" i="15"/>
  <c r="I221" i="15"/>
  <c r="L221" i="15"/>
  <c r="C222" i="15"/>
  <c r="H222" i="15"/>
  <c r="K222" i="15"/>
  <c r="E222" i="15"/>
  <c r="I222" i="15"/>
  <c r="L222" i="15"/>
  <c r="C223" i="15"/>
  <c r="H223" i="15"/>
  <c r="K223" i="15"/>
  <c r="E223" i="15"/>
  <c r="I223" i="15"/>
  <c r="L223" i="15"/>
  <c r="C224" i="15"/>
  <c r="H224" i="15"/>
  <c r="K224" i="15"/>
  <c r="E224" i="15"/>
  <c r="I224" i="15"/>
  <c r="L224" i="15"/>
  <c r="C225" i="15"/>
  <c r="H225" i="15"/>
  <c r="K225" i="15"/>
  <c r="E225" i="15"/>
  <c r="I225" i="15"/>
  <c r="L225" i="15"/>
  <c r="C226" i="15"/>
  <c r="H226" i="15"/>
  <c r="K226" i="15"/>
  <c r="E226" i="15"/>
  <c r="I226" i="15"/>
  <c r="L226" i="15"/>
  <c r="C227" i="15"/>
  <c r="H227" i="15"/>
  <c r="K227" i="15"/>
  <c r="E227" i="15"/>
  <c r="I227" i="15"/>
  <c r="L227" i="15"/>
  <c r="C228" i="15"/>
  <c r="H228" i="15"/>
  <c r="K228" i="15"/>
  <c r="E228" i="15"/>
  <c r="I228" i="15"/>
  <c r="L228" i="15"/>
  <c r="C229" i="15"/>
  <c r="H229" i="15"/>
  <c r="K229" i="15"/>
  <c r="E229" i="15"/>
  <c r="I229" i="15"/>
  <c r="L229" i="15"/>
  <c r="C230" i="15"/>
  <c r="H230" i="15"/>
  <c r="K230" i="15"/>
  <c r="E230" i="15"/>
  <c r="I230" i="15"/>
  <c r="L230" i="15"/>
  <c r="C231" i="15"/>
  <c r="H231" i="15"/>
  <c r="K231" i="15"/>
  <c r="E231" i="15"/>
  <c r="I231" i="15"/>
  <c r="L231" i="15"/>
  <c r="C232" i="15"/>
  <c r="H232" i="15"/>
  <c r="K232" i="15"/>
  <c r="E232" i="15"/>
  <c r="I232" i="15"/>
  <c r="L232" i="15"/>
  <c r="C233" i="15"/>
  <c r="H233" i="15"/>
  <c r="K233" i="15"/>
  <c r="E233" i="15"/>
  <c r="I233" i="15"/>
  <c r="L233" i="15"/>
  <c r="C234" i="15"/>
  <c r="H234" i="15"/>
  <c r="K234" i="15"/>
  <c r="E234" i="15"/>
  <c r="I234" i="15"/>
  <c r="L234" i="15"/>
  <c r="C235" i="15"/>
  <c r="H235" i="15"/>
  <c r="K235" i="15"/>
  <c r="E235" i="15"/>
  <c r="I235" i="15"/>
  <c r="L235" i="15"/>
  <c r="C236" i="15"/>
  <c r="H236" i="15"/>
  <c r="K236" i="15"/>
  <c r="E236" i="15"/>
  <c r="I236" i="15"/>
  <c r="L236" i="15"/>
  <c r="C237" i="15"/>
  <c r="H237" i="15"/>
  <c r="K237" i="15"/>
  <c r="E237" i="15"/>
  <c r="I237" i="15"/>
  <c r="L237" i="15"/>
  <c r="C238" i="15"/>
  <c r="H238" i="15"/>
  <c r="K238" i="15"/>
  <c r="E238" i="15"/>
  <c r="I238" i="15"/>
  <c r="L238" i="15"/>
  <c r="C239" i="15"/>
  <c r="H239" i="15"/>
  <c r="K239" i="15"/>
  <c r="E239" i="15"/>
  <c r="I239" i="15"/>
  <c r="L239" i="15"/>
  <c r="C240" i="15"/>
  <c r="H240" i="15"/>
  <c r="K240" i="15"/>
  <c r="E240" i="15"/>
  <c r="I240" i="15"/>
  <c r="L240" i="15"/>
  <c r="C241" i="15"/>
  <c r="H241" i="15"/>
  <c r="K241" i="15"/>
  <c r="E241" i="15"/>
  <c r="I241" i="15"/>
  <c r="L241" i="15"/>
  <c r="C242" i="15"/>
  <c r="H242" i="15"/>
  <c r="K242" i="15"/>
  <c r="E242" i="15"/>
  <c r="I242" i="15"/>
  <c r="L242" i="15"/>
  <c r="C243" i="15"/>
  <c r="H243" i="15"/>
  <c r="K243" i="15"/>
  <c r="E243" i="15"/>
  <c r="I243" i="15"/>
  <c r="L243" i="15"/>
  <c r="C244" i="15"/>
  <c r="H244" i="15"/>
  <c r="K244" i="15"/>
  <c r="E244" i="15"/>
  <c r="I244" i="15"/>
  <c r="L244" i="15"/>
  <c r="C245" i="15"/>
  <c r="H245" i="15"/>
  <c r="K245" i="15"/>
  <c r="E245" i="15"/>
  <c r="I245" i="15"/>
  <c r="L245" i="15"/>
  <c r="C246" i="15"/>
  <c r="H246" i="15"/>
  <c r="K246" i="15"/>
  <c r="E246" i="15"/>
  <c r="I246" i="15"/>
  <c r="L246" i="15"/>
  <c r="C247" i="15"/>
  <c r="H247" i="15"/>
  <c r="K247" i="15"/>
  <c r="E247" i="15"/>
  <c r="I247" i="15"/>
  <c r="L247" i="15"/>
  <c r="C248" i="15"/>
  <c r="H248" i="15"/>
  <c r="K248" i="15"/>
  <c r="E248" i="15"/>
  <c r="I248" i="15"/>
  <c r="L248" i="15"/>
  <c r="C249" i="15"/>
  <c r="H249" i="15"/>
  <c r="K249" i="15"/>
  <c r="E249" i="15"/>
  <c r="I249" i="15"/>
  <c r="L249" i="15"/>
  <c r="C250" i="15"/>
  <c r="H250" i="15"/>
  <c r="K250" i="15"/>
  <c r="E250" i="15"/>
  <c r="I250" i="15"/>
  <c r="L250" i="15"/>
  <c r="C251" i="15"/>
  <c r="H251" i="15"/>
  <c r="K251" i="15"/>
  <c r="E251" i="15"/>
  <c r="I251" i="15"/>
  <c r="L251" i="15"/>
  <c r="C252" i="15"/>
  <c r="H252" i="15"/>
  <c r="K252" i="15"/>
  <c r="E252" i="15"/>
  <c r="I252" i="15"/>
  <c r="L252" i="15"/>
  <c r="C253" i="15"/>
  <c r="H253" i="15"/>
  <c r="K253" i="15"/>
  <c r="E253" i="15"/>
  <c r="I253" i="15"/>
  <c r="L253" i="15"/>
  <c r="C254" i="15"/>
  <c r="H254" i="15"/>
  <c r="K254" i="15"/>
  <c r="E254" i="15"/>
  <c r="I254" i="15"/>
  <c r="L254" i="15"/>
  <c r="C255" i="15"/>
  <c r="H255" i="15"/>
  <c r="K255" i="15"/>
  <c r="E255" i="15"/>
  <c r="I255" i="15"/>
  <c r="L255" i="15"/>
  <c r="C256" i="15"/>
  <c r="H256" i="15"/>
  <c r="K256" i="15"/>
  <c r="E256" i="15"/>
  <c r="I256" i="15"/>
  <c r="L256" i="15"/>
  <c r="C257" i="15"/>
  <c r="H257" i="15"/>
  <c r="K257" i="15"/>
  <c r="E257" i="15"/>
  <c r="I257" i="15"/>
  <c r="L257" i="15"/>
  <c r="C258" i="15"/>
  <c r="H258" i="15"/>
  <c r="K258" i="15"/>
  <c r="E258" i="15"/>
  <c r="I258" i="15"/>
  <c r="L258" i="15"/>
  <c r="C259" i="15"/>
  <c r="H259" i="15"/>
  <c r="K259" i="15"/>
  <c r="E259" i="15"/>
  <c r="I259" i="15"/>
  <c r="L259" i="15"/>
  <c r="C260" i="15"/>
  <c r="H260" i="15"/>
  <c r="K260" i="15"/>
  <c r="E260" i="15"/>
  <c r="I260" i="15"/>
  <c r="L260" i="15"/>
  <c r="C261" i="15"/>
  <c r="H261" i="15"/>
  <c r="K261" i="15"/>
  <c r="E261" i="15"/>
  <c r="I261" i="15"/>
  <c r="L261" i="15"/>
  <c r="C262" i="15"/>
  <c r="H262" i="15"/>
  <c r="K262" i="15"/>
  <c r="E262" i="15"/>
  <c r="I262" i="15"/>
  <c r="L262" i="15"/>
  <c r="C263" i="15"/>
  <c r="H263" i="15"/>
  <c r="K263" i="15"/>
  <c r="E263" i="15"/>
  <c r="I263" i="15"/>
  <c r="L263" i="15"/>
  <c r="C264" i="15"/>
  <c r="H264" i="15"/>
  <c r="K264" i="15"/>
  <c r="E264" i="15"/>
  <c r="I264" i="15"/>
  <c r="L264" i="15"/>
  <c r="C265" i="15"/>
  <c r="H265" i="15"/>
  <c r="K265" i="15"/>
  <c r="E265" i="15"/>
  <c r="I265" i="15"/>
  <c r="L265" i="15"/>
  <c r="C266" i="15"/>
  <c r="H266" i="15"/>
  <c r="K266" i="15"/>
  <c r="E266" i="15"/>
  <c r="I266" i="15"/>
  <c r="L266" i="15"/>
  <c r="C267" i="15"/>
  <c r="H267" i="15"/>
  <c r="K267" i="15"/>
  <c r="E267" i="15"/>
  <c r="I267" i="15"/>
  <c r="L267" i="15"/>
  <c r="C268" i="15"/>
  <c r="H268" i="15"/>
  <c r="K268" i="15"/>
  <c r="E268" i="15"/>
  <c r="I268" i="15"/>
  <c r="L268" i="15"/>
  <c r="C269" i="15"/>
  <c r="H269" i="15"/>
  <c r="K269" i="15"/>
  <c r="E269" i="15"/>
  <c r="I269" i="15"/>
  <c r="L269" i="15"/>
  <c r="C270" i="15"/>
  <c r="H270" i="15"/>
  <c r="K270" i="15"/>
  <c r="E270" i="15"/>
  <c r="I270" i="15"/>
  <c r="L270" i="15"/>
  <c r="C271" i="15"/>
  <c r="H271" i="15"/>
  <c r="K271" i="15"/>
  <c r="E271" i="15"/>
  <c r="I271" i="15"/>
  <c r="L271" i="15"/>
  <c r="C272" i="15"/>
  <c r="H272" i="15"/>
  <c r="K272" i="15"/>
  <c r="E272" i="15"/>
  <c r="I272" i="15"/>
  <c r="L272" i="15"/>
  <c r="C273" i="15"/>
  <c r="H273" i="15"/>
  <c r="K273" i="15"/>
  <c r="E273" i="15"/>
  <c r="I273" i="15"/>
  <c r="L273" i="15"/>
  <c r="C274" i="15"/>
  <c r="H274" i="15"/>
  <c r="K274" i="15"/>
  <c r="E274" i="15"/>
  <c r="I274" i="15"/>
  <c r="L274" i="15"/>
  <c r="C275" i="15"/>
  <c r="H275" i="15"/>
  <c r="K275" i="15"/>
  <c r="E275" i="15"/>
  <c r="I275" i="15"/>
  <c r="L275" i="15"/>
  <c r="C276" i="15"/>
  <c r="H276" i="15"/>
  <c r="K276" i="15"/>
  <c r="E276" i="15"/>
  <c r="I276" i="15"/>
  <c r="L276" i="15"/>
  <c r="C277" i="15"/>
  <c r="H277" i="15"/>
  <c r="K277" i="15"/>
  <c r="E277" i="15"/>
  <c r="I277" i="15"/>
  <c r="L277" i="15"/>
  <c r="C278" i="15"/>
  <c r="H278" i="15"/>
  <c r="K278" i="15"/>
  <c r="E278" i="15"/>
  <c r="I278" i="15"/>
  <c r="L278" i="15"/>
  <c r="C279" i="15"/>
  <c r="H279" i="15"/>
  <c r="K279" i="15"/>
  <c r="E279" i="15"/>
  <c r="I279" i="15"/>
  <c r="L279" i="15"/>
  <c r="C280" i="15"/>
  <c r="H280" i="15"/>
  <c r="K280" i="15"/>
  <c r="E280" i="15"/>
  <c r="I280" i="15"/>
  <c r="L280" i="15"/>
  <c r="C281" i="15"/>
  <c r="H281" i="15"/>
  <c r="K281" i="15"/>
  <c r="E281" i="15"/>
  <c r="I281" i="15"/>
  <c r="L281" i="15"/>
  <c r="C282" i="15"/>
  <c r="H282" i="15"/>
  <c r="K282" i="15"/>
  <c r="E282" i="15"/>
  <c r="I282" i="15"/>
  <c r="L282" i="15"/>
  <c r="C283" i="15"/>
  <c r="H283" i="15"/>
  <c r="K283" i="15"/>
  <c r="E283" i="15"/>
  <c r="I283" i="15"/>
  <c r="L283" i="15"/>
  <c r="C284" i="15"/>
  <c r="H284" i="15"/>
  <c r="K284" i="15"/>
  <c r="E284" i="15"/>
  <c r="I284" i="15"/>
  <c r="L284" i="15"/>
  <c r="C285" i="15"/>
  <c r="H285" i="15"/>
  <c r="K285" i="15"/>
  <c r="E285" i="15"/>
  <c r="I285" i="15"/>
  <c r="L285" i="15"/>
  <c r="C286" i="15"/>
  <c r="H286" i="15"/>
  <c r="K286" i="15"/>
  <c r="E286" i="15"/>
  <c r="I286" i="15"/>
  <c r="L286" i="15"/>
  <c r="C287" i="15"/>
  <c r="H287" i="15"/>
  <c r="K287" i="15"/>
  <c r="E287" i="15"/>
  <c r="I287" i="15"/>
  <c r="L287" i="15"/>
  <c r="C288" i="15"/>
  <c r="H288" i="15"/>
  <c r="K288" i="15"/>
  <c r="E288" i="15"/>
  <c r="I288" i="15"/>
  <c r="L288" i="15"/>
  <c r="C289" i="15"/>
  <c r="H289" i="15"/>
  <c r="K289" i="15"/>
  <c r="E289" i="15"/>
  <c r="I289" i="15"/>
  <c r="L289" i="15"/>
  <c r="C290" i="15"/>
  <c r="H290" i="15"/>
  <c r="K290" i="15"/>
  <c r="E290" i="15"/>
  <c r="I290" i="15"/>
  <c r="L290" i="15"/>
  <c r="C291" i="15"/>
  <c r="H291" i="15"/>
  <c r="K291" i="15"/>
  <c r="E291" i="15"/>
  <c r="I291" i="15"/>
  <c r="L291" i="15"/>
  <c r="C292" i="15"/>
  <c r="H292" i="15"/>
  <c r="K292" i="15"/>
  <c r="E292" i="15"/>
  <c r="I292" i="15"/>
  <c r="L292" i="15"/>
  <c r="C293" i="15"/>
  <c r="H293" i="15"/>
  <c r="K293" i="15"/>
  <c r="E293" i="15"/>
  <c r="I293" i="15"/>
  <c r="L293" i="15"/>
  <c r="C294" i="15"/>
  <c r="H294" i="15"/>
  <c r="K294" i="15"/>
  <c r="E294" i="15"/>
  <c r="I294" i="15"/>
  <c r="L294" i="15"/>
  <c r="C295" i="15"/>
  <c r="H295" i="15"/>
  <c r="K295" i="15"/>
  <c r="E295" i="15"/>
  <c r="I295" i="15"/>
  <c r="L295" i="15"/>
  <c r="C296" i="15"/>
  <c r="H296" i="15"/>
  <c r="K296" i="15"/>
  <c r="E296" i="15"/>
  <c r="I296" i="15"/>
  <c r="L296" i="15"/>
  <c r="C297" i="15"/>
  <c r="H297" i="15"/>
  <c r="K297" i="15"/>
  <c r="E297" i="15"/>
  <c r="I297" i="15"/>
  <c r="L297" i="15"/>
  <c r="C298" i="15"/>
  <c r="H298" i="15"/>
  <c r="K298" i="15"/>
  <c r="E298" i="15"/>
  <c r="I298" i="15"/>
  <c r="L298" i="15"/>
  <c r="C299" i="15"/>
  <c r="H299" i="15"/>
  <c r="K299" i="15"/>
  <c r="E299" i="15"/>
  <c r="I299" i="15"/>
  <c r="L299" i="15"/>
  <c r="C300" i="15"/>
  <c r="H300" i="15"/>
  <c r="K300" i="15"/>
  <c r="E300" i="15"/>
  <c r="I300" i="15"/>
  <c r="L300" i="15"/>
  <c r="C301" i="15"/>
  <c r="H301" i="15"/>
  <c r="K301" i="15"/>
  <c r="E301" i="15"/>
  <c r="I301" i="15"/>
  <c r="L301" i="15"/>
  <c r="C302" i="15"/>
  <c r="H302" i="15"/>
  <c r="K302" i="15"/>
  <c r="E302" i="15"/>
  <c r="I302" i="15"/>
  <c r="L302" i="15"/>
  <c r="C303" i="15"/>
  <c r="H303" i="15"/>
  <c r="K303" i="15"/>
  <c r="E303" i="15"/>
  <c r="I303" i="15"/>
  <c r="L303" i="15"/>
  <c r="C304" i="15"/>
  <c r="H304" i="15"/>
  <c r="K304" i="15"/>
  <c r="E304" i="15"/>
  <c r="I304" i="15"/>
  <c r="L304" i="15"/>
  <c r="C305" i="15"/>
  <c r="H305" i="15"/>
  <c r="K305" i="15"/>
  <c r="E305" i="15"/>
  <c r="I305" i="15"/>
  <c r="L305" i="15"/>
  <c r="C306" i="15"/>
  <c r="H306" i="15"/>
  <c r="K306" i="15"/>
  <c r="E306" i="15"/>
  <c r="I306" i="15"/>
  <c r="L306" i="15"/>
  <c r="C307" i="15"/>
  <c r="H307" i="15"/>
  <c r="K307" i="15"/>
  <c r="E307" i="15"/>
  <c r="I307" i="15"/>
  <c r="L307" i="15"/>
  <c r="C308" i="15"/>
  <c r="H308" i="15"/>
  <c r="K308" i="15"/>
  <c r="E308" i="15"/>
  <c r="I308" i="15"/>
  <c r="L308" i="15"/>
  <c r="C309" i="15"/>
  <c r="H309" i="15"/>
  <c r="K309" i="15"/>
  <c r="E309" i="15"/>
  <c r="I309" i="15"/>
  <c r="L309" i="15"/>
  <c r="C310" i="15"/>
  <c r="H310" i="15"/>
  <c r="K310" i="15"/>
  <c r="E310" i="15"/>
  <c r="I310" i="15"/>
  <c r="L310" i="15"/>
  <c r="C311" i="15"/>
  <c r="H311" i="15"/>
  <c r="K311" i="15"/>
  <c r="E311" i="15"/>
  <c r="I311" i="15"/>
  <c r="L311" i="15"/>
  <c r="C312" i="15"/>
  <c r="H312" i="15"/>
  <c r="K312" i="15"/>
  <c r="E312" i="15"/>
  <c r="I312" i="15"/>
  <c r="L312" i="15"/>
  <c r="C313" i="15"/>
  <c r="H313" i="15"/>
  <c r="K313" i="15"/>
  <c r="E313" i="15"/>
  <c r="I313" i="15"/>
  <c r="L313" i="15"/>
  <c r="C314" i="15"/>
  <c r="H314" i="15"/>
  <c r="K314" i="15"/>
  <c r="E314" i="15"/>
  <c r="I314" i="15"/>
  <c r="L314" i="15"/>
  <c r="C315" i="15"/>
  <c r="H315" i="15"/>
  <c r="K315" i="15"/>
  <c r="E315" i="15"/>
  <c r="I315" i="15"/>
  <c r="L315" i="15"/>
  <c r="C316" i="15"/>
  <c r="H316" i="15"/>
  <c r="K316" i="15"/>
  <c r="E316" i="15"/>
  <c r="I316" i="15"/>
  <c r="L316" i="15"/>
  <c r="C317" i="15"/>
  <c r="H317" i="15"/>
  <c r="K317" i="15"/>
  <c r="E317" i="15"/>
  <c r="I317" i="15"/>
  <c r="L317" i="15"/>
  <c r="C318" i="15"/>
  <c r="H318" i="15"/>
  <c r="K318" i="15"/>
  <c r="E318" i="15"/>
  <c r="I318" i="15"/>
  <c r="L318" i="15"/>
  <c r="C319" i="15"/>
  <c r="H319" i="15"/>
  <c r="K319" i="15"/>
  <c r="E319" i="15"/>
  <c r="I319" i="15"/>
  <c r="L319" i="15"/>
  <c r="C320" i="15"/>
  <c r="H320" i="15"/>
  <c r="K320" i="15"/>
  <c r="E320" i="15"/>
  <c r="I320" i="15"/>
  <c r="L320" i="15"/>
  <c r="C321" i="15"/>
  <c r="H321" i="15"/>
  <c r="K321" i="15"/>
  <c r="E321" i="15"/>
  <c r="I321" i="15"/>
  <c r="L321" i="15"/>
  <c r="C322" i="15"/>
  <c r="H322" i="15"/>
  <c r="K322" i="15"/>
  <c r="E322" i="15"/>
  <c r="I322" i="15"/>
  <c r="L322" i="15"/>
  <c r="C323" i="15"/>
  <c r="H323" i="15"/>
  <c r="K323" i="15"/>
  <c r="E323" i="15"/>
  <c r="I323" i="15"/>
  <c r="L323" i="15"/>
  <c r="C324" i="15"/>
  <c r="H324" i="15"/>
  <c r="K324" i="15"/>
  <c r="E324" i="15"/>
  <c r="I324" i="15"/>
  <c r="L324" i="15"/>
  <c r="C325" i="15"/>
  <c r="H325" i="15"/>
  <c r="K325" i="15"/>
  <c r="E325" i="15"/>
  <c r="I325" i="15"/>
  <c r="L325" i="15"/>
  <c r="C326" i="15"/>
  <c r="H326" i="15"/>
  <c r="K326" i="15"/>
  <c r="E326" i="15"/>
  <c r="I326" i="15"/>
  <c r="L326" i="15"/>
  <c r="C327" i="15"/>
  <c r="H327" i="15"/>
  <c r="K327" i="15"/>
  <c r="E327" i="15"/>
  <c r="I327" i="15"/>
  <c r="L327" i="15"/>
  <c r="C328" i="15"/>
  <c r="H328" i="15"/>
  <c r="K328" i="15"/>
  <c r="E328" i="15"/>
  <c r="I328" i="15"/>
  <c r="L328" i="15"/>
  <c r="C329" i="15"/>
  <c r="H329" i="15"/>
  <c r="K329" i="15"/>
  <c r="E329" i="15"/>
  <c r="I329" i="15"/>
  <c r="L329" i="15"/>
  <c r="C330" i="15"/>
  <c r="H330" i="15"/>
  <c r="K330" i="15"/>
  <c r="E330" i="15"/>
  <c r="I330" i="15"/>
  <c r="L330" i="15"/>
  <c r="C331" i="15"/>
  <c r="H331" i="15"/>
  <c r="K331" i="15"/>
  <c r="E331" i="15"/>
  <c r="I331" i="15"/>
  <c r="L331" i="15"/>
  <c r="C332" i="15"/>
  <c r="H332" i="15"/>
  <c r="K332" i="15"/>
  <c r="E332" i="15"/>
  <c r="I332" i="15"/>
  <c r="L332" i="15"/>
  <c r="C333" i="15"/>
  <c r="H333" i="15"/>
  <c r="K333" i="15"/>
  <c r="E333" i="15"/>
  <c r="I333" i="15"/>
  <c r="L333" i="15"/>
  <c r="C334" i="15"/>
  <c r="H334" i="15"/>
  <c r="K334" i="15"/>
  <c r="E334" i="15"/>
  <c r="I334" i="15"/>
  <c r="L334" i="15"/>
  <c r="C335" i="15"/>
  <c r="H335" i="15"/>
  <c r="K335" i="15"/>
  <c r="E335" i="15"/>
  <c r="I335" i="15"/>
  <c r="L335" i="15"/>
  <c r="C336" i="15"/>
  <c r="H336" i="15"/>
  <c r="K336" i="15"/>
  <c r="E336" i="15"/>
  <c r="I336" i="15"/>
  <c r="L336" i="15"/>
  <c r="C337" i="15"/>
  <c r="H337" i="15"/>
  <c r="K337" i="15"/>
  <c r="E337" i="15"/>
  <c r="I337" i="15"/>
  <c r="L337" i="15"/>
  <c r="C338" i="15"/>
  <c r="H338" i="15"/>
  <c r="K338" i="15"/>
  <c r="E338" i="15"/>
  <c r="I338" i="15"/>
  <c r="L338" i="15"/>
  <c r="C339" i="15"/>
  <c r="H339" i="15"/>
  <c r="K339" i="15"/>
  <c r="E339" i="15"/>
  <c r="I339" i="15"/>
  <c r="L339" i="15"/>
  <c r="C340" i="15"/>
  <c r="H340" i="15"/>
  <c r="K340" i="15"/>
  <c r="E340" i="15"/>
  <c r="I340" i="15"/>
  <c r="L340" i="15"/>
  <c r="C341" i="15"/>
  <c r="H341" i="15"/>
  <c r="K341" i="15"/>
  <c r="E341" i="15"/>
  <c r="I341" i="15"/>
  <c r="L341" i="15"/>
  <c r="C342" i="15"/>
  <c r="H342" i="15"/>
  <c r="K342" i="15"/>
  <c r="E342" i="15"/>
  <c r="I342" i="15"/>
  <c r="L342" i="15"/>
  <c r="C343" i="15"/>
  <c r="H343" i="15"/>
  <c r="K343" i="15"/>
  <c r="E343" i="15"/>
  <c r="I343" i="15"/>
  <c r="L343" i="15"/>
  <c r="C344" i="15"/>
  <c r="H344" i="15"/>
  <c r="K344" i="15"/>
  <c r="E344" i="15"/>
  <c r="I344" i="15"/>
  <c r="L344" i="15"/>
  <c r="C345" i="15"/>
  <c r="H345" i="15"/>
  <c r="K345" i="15"/>
  <c r="E345" i="15"/>
  <c r="I345" i="15"/>
  <c r="L345" i="15"/>
  <c r="C346" i="15"/>
  <c r="H346" i="15"/>
  <c r="K346" i="15"/>
  <c r="E346" i="15"/>
  <c r="I346" i="15"/>
  <c r="L346" i="15"/>
  <c r="C347" i="15"/>
  <c r="H347" i="15"/>
  <c r="K347" i="15"/>
  <c r="E347" i="15"/>
  <c r="I347" i="15"/>
  <c r="L347" i="15"/>
  <c r="C348" i="15"/>
  <c r="H348" i="15"/>
  <c r="K348" i="15"/>
  <c r="E348" i="15"/>
  <c r="I348" i="15"/>
  <c r="L348" i="15"/>
  <c r="C349" i="15"/>
  <c r="H349" i="15"/>
  <c r="K349" i="15"/>
  <c r="E349" i="15"/>
  <c r="I349" i="15"/>
  <c r="L349" i="15"/>
  <c r="C350" i="15"/>
  <c r="H350" i="15"/>
  <c r="K350" i="15"/>
  <c r="E350" i="15"/>
  <c r="I350" i="15"/>
  <c r="L350" i="15"/>
  <c r="C351" i="15"/>
  <c r="H351" i="15"/>
  <c r="K351" i="15"/>
  <c r="E351" i="15"/>
  <c r="I351" i="15"/>
  <c r="L351" i="15"/>
  <c r="C352" i="15"/>
  <c r="H352" i="15"/>
  <c r="K352" i="15"/>
  <c r="E352" i="15"/>
  <c r="I352" i="15"/>
  <c r="L352" i="15"/>
  <c r="C353" i="15"/>
  <c r="H353" i="15"/>
  <c r="K353" i="15"/>
  <c r="E353" i="15"/>
  <c r="I353" i="15"/>
  <c r="L353" i="15"/>
  <c r="C354" i="15"/>
  <c r="H354" i="15"/>
  <c r="K354" i="15"/>
  <c r="E354" i="15"/>
  <c r="I354" i="15"/>
  <c r="L354" i="15"/>
  <c r="C355" i="15"/>
  <c r="H355" i="15"/>
  <c r="K355" i="15"/>
  <c r="E355" i="15"/>
  <c r="I355" i="15"/>
  <c r="L355" i="15"/>
  <c r="C356" i="15"/>
  <c r="H356" i="15"/>
  <c r="K356" i="15"/>
  <c r="E356" i="15"/>
  <c r="I356" i="15"/>
  <c r="L356" i="15"/>
  <c r="C357" i="15"/>
  <c r="H357" i="15"/>
  <c r="K357" i="15"/>
  <c r="E357" i="15"/>
  <c r="I357" i="15"/>
  <c r="L357" i="15"/>
  <c r="C358" i="15"/>
  <c r="H358" i="15"/>
  <c r="K358" i="15"/>
  <c r="E358" i="15"/>
  <c r="I358" i="15"/>
  <c r="L358" i="15"/>
  <c r="C359" i="15"/>
  <c r="H359" i="15"/>
  <c r="K359" i="15"/>
  <c r="E359" i="15"/>
  <c r="I359" i="15"/>
  <c r="L359" i="15"/>
  <c r="C360" i="15"/>
  <c r="H360" i="15"/>
  <c r="K360" i="15"/>
  <c r="E360" i="15"/>
  <c r="I360" i="15"/>
  <c r="L360" i="15"/>
  <c r="C361" i="15"/>
  <c r="H361" i="15"/>
  <c r="K361" i="15"/>
  <c r="E361" i="15"/>
  <c r="I361" i="15"/>
  <c r="L361" i="15"/>
  <c r="C362" i="15"/>
  <c r="H362" i="15"/>
  <c r="K362" i="15"/>
  <c r="E362" i="15"/>
  <c r="I362" i="15"/>
  <c r="L362" i="15"/>
  <c r="C363" i="15"/>
  <c r="H363" i="15"/>
  <c r="K363" i="15"/>
  <c r="E363" i="15"/>
  <c r="I363" i="15"/>
  <c r="L363" i="15"/>
  <c r="C364" i="15"/>
  <c r="H364" i="15"/>
  <c r="K364" i="15"/>
  <c r="E364" i="15"/>
  <c r="I364" i="15"/>
  <c r="L364" i="15"/>
  <c r="C365" i="15"/>
  <c r="H365" i="15"/>
  <c r="K365" i="15"/>
  <c r="E365" i="15"/>
  <c r="I365" i="15"/>
  <c r="L365" i="15"/>
  <c r="C366" i="15"/>
  <c r="H366" i="15"/>
  <c r="K366" i="15"/>
  <c r="E366" i="15"/>
  <c r="I366" i="15"/>
  <c r="L366" i="15"/>
  <c r="C367" i="15"/>
  <c r="H367" i="15"/>
  <c r="K367" i="15"/>
  <c r="E367" i="15"/>
  <c r="I367" i="15"/>
  <c r="L367" i="15"/>
  <c r="C368" i="15"/>
  <c r="H368" i="15"/>
  <c r="K368" i="15"/>
  <c r="E368" i="15"/>
  <c r="I368" i="15"/>
  <c r="L368" i="15"/>
  <c r="C369" i="15"/>
  <c r="H369" i="15"/>
  <c r="K369" i="15"/>
  <c r="E369" i="15"/>
  <c r="I369" i="15"/>
  <c r="L369" i="15"/>
  <c r="C370" i="15"/>
  <c r="H370" i="15"/>
  <c r="K370" i="15"/>
  <c r="E370" i="15"/>
  <c r="I370" i="15"/>
  <c r="L370" i="15"/>
  <c r="C371" i="15"/>
  <c r="H371" i="15"/>
  <c r="K371" i="15"/>
  <c r="E371" i="15"/>
  <c r="I371" i="15"/>
  <c r="L371" i="15"/>
  <c r="C372" i="15"/>
  <c r="H372" i="15"/>
  <c r="K372" i="15"/>
  <c r="E372" i="15"/>
  <c r="I372" i="15"/>
  <c r="L372" i="15"/>
  <c r="C373" i="15"/>
  <c r="H373" i="15"/>
  <c r="K373" i="15"/>
  <c r="E373" i="15"/>
  <c r="I373" i="15"/>
  <c r="L373" i="15"/>
  <c r="C374" i="15"/>
  <c r="H374" i="15"/>
  <c r="K374" i="15"/>
  <c r="E374" i="15"/>
  <c r="I374" i="15"/>
  <c r="L374" i="15"/>
  <c r="C375" i="15"/>
  <c r="H375" i="15"/>
  <c r="K375" i="15"/>
  <c r="E375" i="15"/>
  <c r="I375" i="15"/>
  <c r="L375" i="15"/>
  <c r="C376" i="15"/>
  <c r="H376" i="15"/>
  <c r="K376" i="15"/>
  <c r="E376" i="15"/>
  <c r="I376" i="15"/>
  <c r="L376" i="15"/>
  <c r="C377" i="15"/>
  <c r="H377" i="15"/>
  <c r="K377" i="15"/>
  <c r="E377" i="15"/>
  <c r="I377" i="15"/>
  <c r="L377" i="15"/>
  <c r="C378" i="15"/>
  <c r="H378" i="15"/>
  <c r="K378" i="15"/>
  <c r="E378" i="15"/>
  <c r="I378" i="15"/>
  <c r="L378" i="15"/>
  <c r="C379" i="15"/>
  <c r="H379" i="15"/>
  <c r="K379" i="15"/>
  <c r="E379" i="15"/>
  <c r="I379" i="15"/>
  <c r="L379" i="15"/>
  <c r="C380" i="15"/>
  <c r="H380" i="15"/>
  <c r="K380" i="15"/>
  <c r="E380" i="15"/>
  <c r="I380" i="15"/>
  <c r="L380" i="15"/>
  <c r="C381" i="15"/>
  <c r="H381" i="15"/>
  <c r="K381" i="15"/>
  <c r="E381" i="15"/>
  <c r="I381" i="15"/>
  <c r="L381" i="15"/>
  <c r="C382" i="15"/>
  <c r="H382" i="15"/>
  <c r="K382" i="15"/>
  <c r="E382" i="15"/>
  <c r="I382" i="15"/>
  <c r="L382" i="15"/>
  <c r="C383" i="15"/>
  <c r="H383" i="15"/>
  <c r="K383" i="15"/>
  <c r="E383" i="15"/>
  <c r="I383" i="15"/>
  <c r="L383" i="15"/>
  <c r="C384" i="15"/>
  <c r="H384" i="15"/>
  <c r="K384" i="15"/>
  <c r="E384" i="15"/>
  <c r="I384" i="15"/>
  <c r="L384" i="15"/>
  <c r="C385" i="15"/>
  <c r="H385" i="15"/>
  <c r="K385" i="15"/>
  <c r="E385" i="15"/>
  <c r="I385" i="15"/>
  <c r="L385" i="15"/>
  <c r="C386" i="15"/>
  <c r="H386" i="15"/>
  <c r="K386" i="15"/>
  <c r="E386" i="15"/>
  <c r="I386" i="15"/>
  <c r="L386" i="15"/>
  <c r="C387" i="15"/>
  <c r="H387" i="15"/>
  <c r="K387" i="15"/>
  <c r="E387" i="15"/>
  <c r="I387" i="15"/>
  <c r="L387" i="15"/>
  <c r="C388" i="15"/>
  <c r="H388" i="15"/>
  <c r="K388" i="15"/>
  <c r="E388" i="15"/>
  <c r="I388" i="15"/>
  <c r="L388" i="15"/>
  <c r="C389" i="15"/>
  <c r="H389" i="15"/>
  <c r="K389" i="15"/>
  <c r="E389" i="15"/>
  <c r="I389" i="15"/>
  <c r="L389" i="15"/>
  <c r="C390" i="15"/>
  <c r="H390" i="15"/>
  <c r="K390" i="15"/>
  <c r="E390" i="15"/>
  <c r="I390" i="15"/>
  <c r="L390" i="15"/>
  <c r="C391" i="15"/>
  <c r="H391" i="15"/>
  <c r="K391" i="15"/>
  <c r="E391" i="15"/>
  <c r="I391" i="15"/>
  <c r="L391" i="15"/>
  <c r="C392" i="15"/>
  <c r="H392" i="15"/>
  <c r="K392" i="15"/>
  <c r="E392" i="15"/>
  <c r="I392" i="15"/>
  <c r="L392" i="15"/>
  <c r="C393" i="15"/>
  <c r="H393" i="15"/>
  <c r="K393" i="15"/>
  <c r="E393" i="15"/>
  <c r="I393" i="15"/>
  <c r="L393" i="15"/>
  <c r="C394" i="15"/>
  <c r="H394" i="15"/>
  <c r="K394" i="15"/>
  <c r="E394" i="15"/>
  <c r="I394" i="15"/>
  <c r="L394" i="15"/>
  <c r="C395" i="15"/>
  <c r="H395" i="15"/>
  <c r="K395" i="15"/>
  <c r="E395" i="15"/>
  <c r="I395" i="15"/>
  <c r="L395" i="15"/>
  <c r="C396" i="15"/>
  <c r="H396" i="15"/>
  <c r="K396" i="15"/>
  <c r="E396" i="15"/>
  <c r="I396" i="15"/>
  <c r="L396" i="15"/>
  <c r="C397" i="15"/>
  <c r="H397" i="15"/>
  <c r="K397" i="15"/>
  <c r="E397" i="15"/>
  <c r="I397" i="15"/>
  <c r="L397" i="15"/>
  <c r="C398" i="15"/>
  <c r="H398" i="15"/>
  <c r="K398" i="15"/>
  <c r="E398" i="15"/>
  <c r="I398" i="15"/>
  <c r="L398" i="15"/>
  <c r="C399" i="15"/>
  <c r="H399" i="15"/>
  <c r="K399" i="15"/>
  <c r="E399" i="15"/>
  <c r="I399" i="15"/>
  <c r="L399" i="15"/>
  <c r="C400" i="15"/>
  <c r="H400" i="15"/>
  <c r="K400" i="15"/>
  <c r="E400" i="15"/>
  <c r="I400" i="15"/>
  <c r="L400" i="15"/>
  <c r="C401" i="15"/>
  <c r="H401" i="15"/>
  <c r="K401" i="15"/>
  <c r="E401" i="15"/>
  <c r="I401" i="15"/>
  <c r="L401" i="15"/>
  <c r="C402" i="15"/>
  <c r="H402" i="15"/>
  <c r="K402" i="15"/>
  <c r="E402" i="15"/>
  <c r="I402" i="15"/>
  <c r="L402" i="15"/>
  <c r="C403" i="15"/>
  <c r="H403" i="15"/>
  <c r="K403" i="15"/>
  <c r="E403" i="15"/>
  <c r="I403" i="15"/>
  <c r="L403" i="15"/>
  <c r="C404" i="15"/>
  <c r="H404" i="15"/>
  <c r="K404" i="15"/>
  <c r="E404" i="15"/>
  <c r="I404" i="15"/>
  <c r="L404" i="15"/>
  <c r="C405" i="15"/>
  <c r="H405" i="15"/>
  <c r="K405" i="15"/>
  <c r="E405" i="15"/>
  <c r="I405" i="15"/>
  <c r="L405" i="15"/>
  <c r="C406" i="15"/>
  <c r="H406" i="15"/>
  <c r="K406" i="15"/>
  <c r="E406" i="15"/>
  <c r="I406" i="15"/>
  <c r="L406" i="15"/>
  <c r="C407" i="15"/>
  <c r="H407" i="15"/>
  <c r="K407" i="15"/>
  <c r="E407" i="15"/>
  <c r="I407" i="15"/>
  <c r="L407" i="15"/>
  <c r="C408" i="15"/>
  <c r="H408" i="15"/>
  <c r="K408" i="15"/>
  <c r="E408" i="15"/>
  <c r="I408" i="15"/>
  <c r="L408" i="15"/>
  <c r="C409" i="15"/>
  <c r="H409" i="15"/>
  <c r="K409" i="15"/>
  <c r="E409" i="15"/>
  <c r="I409" i="15"/>
  <c r="L409" i="15"/>
  <c r="C410" i="15"/>
  <c r="H410" i="15"/>
  <c r="K410" i="15"/>
  <c r="E410" i="15"/>
  <c r="I410" i="15"/>
  <c r="L410" i="15"/>
  <c r="C411" i="15"/>
  <c r="H411" i="15"/>
  <c r="K411" i="15"/>
  <c r="E411" i="15"/>
  <c r="I411" i="15"/>
  <c r="L411" i="15"/>
  <c r="C412" i="15"/>
  <c r="H412" i="15"/>
  <c r="K412" i="15"/>
  <c r="E412" i="15"/>
  <c r="I412" i="15"/>
  <c r="L412" i="15"/>
  <c r="C413" i="15"/>
  <c r="H413" i="15"/>
  <c r="K413" i="15"/>
  <c r="E413" i="15"/>
  <c r="I413" i="15"/>
  <c r="L413" i="15"/>
  <c r="C414" i="15"/>
  <c r="H414" i="15"/>
  <c r="K414" i="15"/>
  <c r="E414" i="15"/>
  <c r="I414" i="15"/>
  <c r="L414" i="15"/>
  <c r="C415" i="15"/>
  <c r="H415" i="15"/>
  <c r="K415" i="15"/>
  <c r="E415" i="15"/>
  <c r="I415" i="15"/>
  <c r="L415" i="15"/>
  <c r="C416" i="15"/>
  <c r="H416" i="15"/>
  <c r="K416" i="15"/>
  <c r="E416" i="15"/>
  <c r="I416" i="15"/>
  <c r="L416" i="15"/>
  <c r="C417" i="15"/>
  <c r="H417" i="15"/>
  <c r="K417" i="15"/>
  <c r="E417" i="15"/>
  <c r="I417" i="15"/>
  <c r="L417" i="15"/>
  <c r="C418" i="15"/>
  <c r="H418" i="15"/>
  <c r="K418" i="15"/>
  <c r="E418" i="15"/>
  <c r="I418" i="15"/>
  <c r="L418" i="15"/>
  <c r="C419" i="15"/>
  <c r="H419" i="15"/>
  <c r="K419" i="15"/>
  <c r="E419" i="15"/>
  <c r="I419" i="15"/>
  <c r="L419" i="15"/>
  <c r="C420" i="15"/>
  <c r="H420" i="15"/>
  <c r="K420" i="15"/>
  <c r="E420" i="15"/>
  <c r="I420" i="15"/>
  <c r="L420" i="15"/>
  <c r="C421" i="15"/>
  <c r="H421" i="15"/>
  <c r="K421" i="15"/>
  <c r="E421" i="15"/>
  <c r="I421" i="15"/>
  <c r="L421" i="15"/>
  <c r="C422" i="15"/>
  <c r="H422" i="15"/>
  <c r="K422" i="15"/>
  <c r="E422" i="15"/>
  <c r="I422" i="15"/>
  <c r="L422" i="15"/>
  <c r="C423" i="15"/>
  <c r="H423" i="15"/>
  <c r="K423" i="15"/>
  <c r="E423" i="15"/>
  <c r="I423" i="15"/>
  <c r="L423" i="15"/>
  <c r="C424" i="15"/>
  <c r="H424" i="15"/>
  <c r="K424" i="15"/>
  <c r="E424" i="15"/>
  <c r="I424" i="15"/>
  <c r="L424" i="15"/>
  <c r="C425" i="15"/>
  <c r="H425" i="15"/>
  <c r="K425" i="15"/>
  <c r="E425" i="15"/>
  <c r="I425" i="15"/>
  <c r="L425" i="15"/>
  <c r="C426" i="15"/>
  <c r="H426" i="15"/>
  <c r="K426" i="15"/>
  <c r="E426" i="15"/>
  <c r="I426" i="15"/>
  <c r="L426" i="15"/>
  <c r="C427" i="15"/>
  <c r="H427" i="15"/>
  <c r="K427" i="15"/>
  <c r="E427" i="15"/>
  <c r="I427" i="15"/>
  <c r="L427" i="15"/>
  <c r="C428" i="15"/>
  <c r="H428" i="15"/>
  <c r="K428" i="15"/>
  <c r="E428" i="15"/>
  <c r="I428" i="15"/>
  <c r="L428" i="15"/>
  <c r="C429" i="15"/>
  <c r="H429" i="15"/>
  <c r="K429" i="15"/>
  <c r="E429" i="15"/>
  <c r="I429" i="15"/>
  <c r="L429" i="15"/>
  <c r="C430" i="15"/>
  <c r="H430" i="15"/>
  <c r="K430" i="15"/>
  <c r="E430" i="15"/>
  <c r="I430" i="15"/>
  <c r="L430" i="15"/>
  <c r="C431" i="15"/>
  <c r="H431" i="15"/>
  <c r="K431" i="15"/>
  <c r="E431" i="15"/>
  <c r="I431" i="15"/>
  <c r="L431" i="15"/>
  <c r="C432" i="15"/>
  <c r="H432" i="15"/>
  <c r="K432" i="15"/>
  <c r="E432" i="15"/>
  <c r="I432" i="15"/>
  <c r="L432" i="15"/>
  <c r="C433" i="15"/>
  <c r="H433" i="15"/>
  <c r="K433" i="15"/>
  <c r="E433" i="15"/>
  <c r="I433" i="15"/>
  <c r="L433" i="15"/>
  <c r="C434" i="15"/>
  <c r="H434" i="15"/>
  <c r="K434" i="15"/>
  <c r="E434" i="15"/>
  <c r="I434" i="15"/>
  <c r="L434" i="15"/>
  <c r="C435" i="15"/>
  <c r="H435" i="15"/>
  <c r="K435" i="15"/>
  <c r="E435" i="15"/>
  <c r="I435" i="15"/>
  <c r="L435" i="15"/>
  <c r="C436" i="15"/>
  <c r="H436" i="15"/>
  <c r="K436" i="15"/>
  <c r="E436" i="15"/>
  <c r="I436" i="15"/>
  <c r="L436" i="15"/>
  <c r="C437" i="15"/>
  <c r="H437" i="15"/>
  <c r="K437" i="15"/>
  <c r="E437" i="15"/>
  <c r="I437" i="15"/>
  <c r="L437" i="15"/>
  <c r="C438" i="15"/>
  <c r="H438" i="15"/>
  <c r="K438" i="15"/>
  <c r="E438" i="15"/>
  <c r="I438" i="15"/>
  <c r="L438" i="15"/>
  <c r="C439" i="15"/>
  <c r="H439" i="15"/>
  <c r="K439" i="15"/>
  <c r="E439" i="15"/>
  <c r="I439" i="15"/>
  <c r="L439" i="15"/>
  <c r="C440" i="15"/>
  <c r="H440" i="15"/>
  <c r="K440" i="15"/>
  <c r="E440" i="15"/>
  <c r="I440" i="15"/>
  <c r="L440" i="15"/>
  <c r="C441" i="15"/>
  <c r="H441" i="15"/>
  <c r="K441" i="15"/>
  <c r="E441" i="15"/>
  <c r="I441" i="15"/>
  <c r="L441" i="15"/>
  <c r="C442" i="15"/>
  <c r="H442" i="15"/>
  <c r="K442" i="15"/>
  <c r="E442" i="15"/>
  <c r="I442" i="15"/>
  <c r="L442" i="15"/>
  <c r="C443" i="15"/>
  <c r="H443" i="15"/>
  <c r="K443" i="15"/>
  <c r="E443" i="15"/>
  <c r="I443" i="15"/>
  <c r="L443" i="15"/>
  <c r="C444" i="15"/>
  <c r="H444" i="15"/>
  <c r="K444" i="15"/>
  <c r="E444" i="15"/>
  <c r="I444" i="15"/>
  <c r="L444" i="15"/>
  <c r="C445" i="15"/>
  <c r="H445" i="15"/>
  <c r="K445" i="15"/>
  <c r="E445" i="15"/>
  <c r="I445" i="15"/>
  <c r="L445" i="15"/>
  <c r="C446" i="15"/>
  <c r="H446" i="15"/>
  <c r="K446" i="15"/>
  <c r="E446" i="15"/>
  <c r="I446" i="15"/>
  <c r="L446" i="15"/>
  <c r="C447" i="15"/>
  <c r="H447" i="15"/>
  <c r="K447" i="15"/>
  <c r="E447" i="15"/>
  <c r="I447" i="15"/>
  <c r="L447" i="15"/>
  <c r="C448" i="15"/>
  <c r="H448" i="15"/>
  <c r="K448" i="15"/>
  <c r="E448" i="15"/>
  <c r="I448" i="15"/>
  <c r="L448" i="15"/>
  <c r="C449" i="15"/>
  <c r="H449" i="15"/>
  <c r="K449" i="15"/>
  <c r="E449" i="15"/>
  <c r="I449" i="15"/>
  <c r="L449" i="15"/>
  <c r="C450" i="15"/>
  <c r="H450" i="15"/>
  <c r="K450" i="15"/>
  <c r="E450" i="15"/>
  <c r="I450" i="15"/>
  <c r="L450" i="15"/>
  <c r="C451" i="15"/>
  <c r="H451" i="15"/>
  <c r="K451" i="15"/>
  <c r="E451" i="15"/>
  <c r="I451" i="15"/>
  <c r="L451" i="15"/>
  <c r="C452" i="15"/>
  <c r="H452" i="15"/>
  <c r="K452" i="15"/>
  <c r="E452" i="15"/>
  <c r="I452" i="15"/>
  <c r="L452" i="15"/>
  <c r="C453" i="15"/>
  <c r="H453" i="15"/>
  <c r="K453" i="15"/>
  <c r="E453" i="15"/>
  <c r="I453" i="15"/>
  <c r="L453" i="15"/>
  <c r="C454" i="15"/>
  <c r="H454" i="15"/>
  <c r="K454" i="15"/>
  <c r="E454" i="15"/>
  <c r="I454" i="15"/>
  <c r="L454" i="15"/>
  <c r="C455" i="15"/>
  <c r="H455" i="15"/>
  <c r="K455" i="15"/>
  <c r="E455" i="15"/>
  <c r="I455" i="15"/>
  <c r="L455" i="15"/>
  <c r="C456" i="15"/>
  <c r="H456" i="15"/>
  <c r="K456" i="15"/>
  <c r="E456" i="15"/>
  <c r="I456" i="15"/>
  <c r="L456" i="15"/>
  <c r="C457" i="15"/>
  <c r="H457" i="15"/>
  <c r="K457" i="15"/>
  <c r="E457" i="15"/>
  <c r="I457" i="15"/>
  <c r="L457" i="15"/>
  <c r="C458" i="15"/>
  <c r="H458" i="15"/>
  <c r="K458" i="15"/>
  <c r="E458" i="15"/>
  <c r="I458" i="15"/>
  <c r="L458" i="15"/>
  <c r="C459" i="15"/>
  <c r="H459" i="15"/>
  <c r="K459" i="15"/>
  <c r="E459" i="15"/>
  <c r="I459" i="15"/>
  <c r="L459" i="15"/>
  <c r="C460" i="15"/>
  <c r="H460" i="15"/>
  <c r="K460" i="15"/>
  <c r="E460" i="15"/>
  <c r="I460" i="15"/>
  <c r="L460" i="15"/>
  <c r="C461" i="15"/>
  <c r="H461" i="15"/>
  <c r="K461" i="15"/>
  <c r="E461" i="15"/>
  <c r="I461" i="15"/>
  <c r="L461" i="15"/>
  <c r="C462" i="15"/>
  <c r="H462" i="15"/>
  <c r="K462" i="15"/>
  <c r="E462" i="15"/>
  <c r="I462" i="15"/>
  <c r="L462" i="15"/>
  <c r="C463" i="15"/>
  <c r="H463" i="15"/>
  <c r="K463" i="15"/>
  <c r="E463" i="15"/>
  <c r="I463" i="15"/>
  <c r="L463" i="15"/>
  <c r="C464" i="15"/>
  <c r="H464" i="15"/>
  <c r="K464" i="15"/>
  <c r="E464" i="15"/>
  <c r="I464" i="15"/>
  <c r="L464" i="15"/>
  <c r="C465" i="15"/>
  <c r="H465" i="15"/>
  <c r="K465" i="15"/>
  <c r="E465" i="15"/>
  <c r="I465" i="15"/>
  <c r="L465" i="15"/>
  <c r="C466" i="15"/>
  <c r="H466" i="15"/>
  <c r="K466" i="15"/>
  <c r="E466" i="15"/>
  <c r="I466" i="15"/>
  <c r="L466" i="15"/>
  <c r="C467" i="15"/>
  <c r="H467" i="15"/>
  <c r="K467" i="15"/>
  <c r="E467" i="15"/>
  <c r="I467" i="15"/>
  <c r="L467" i="15"/>
  <c r="C468" i="15"/>
  <c r="H468" i="15"/>
  <c r="K468" i="15"/>
  <c r="E468" i="15"/>
  <c r="I468" i="15"/>
  <c r="L468" i="15"/>
  <c r="C469" i="15"/>
  <c r="H469" i="15"/>
  <c r="K469" i="15"/>
  <c r="E469" i="15"/>
  <c r="I469" i="15"/>
  <c r="L469" i="15"/>
  <c r="C470" i="15"/>
  <c r="H470" i="15"/>
  <c r="K470" i="15"/>
  <c r="E470" i="15"/>
  <c r="I470" i="15"/>
  <c r="L470" i="15"/>
  <c r="C471" i="15"/>
  <c r="H471" i="15"/>
  <c r="K471" i="15"/>
  <c r="E471" i="15"/>
  <c r="I471" i="15"/>
  <c r="L471" i="15"/>
  <c r="C472" i="15"/>
  <c r="H472" i="15"/>
  <c r="K472" i="15"/>
  <c r="E472" i="15"/>
  <c r="I472" i="15"/>
  <c r="L472" i="15"/>
  <c r="C473" i="15"/>
  <c r="H473" i="15"/>
  <c r="K473" i="15"/>
  <c r="E473" i="15"/>
  <c r="I473" i="15"/>
  <c r="L473" i="15"/>
  <c r="C474" i="15"/>
  <c r="H474" i="15"/>
  <c r="K474" i="15"/>
  <c r="E474" i="15"/>
  <c r="I474" i="15"/>
  <c r="L474" i="15"/>
  <c r="C475" i="15"/>
  <c r="H475" i="15"/>
  <c r="K475" i="15"/>
  <c r="E475" i="15"/>
  <c r="I475" i="15"/>
  <c r="L475" i="15"/>
  <c r="C476" i="15"/>
  <c r="H476" i="15"/>
  <c r="K476" i="15"/>
  <c r="E476" i="15"/>
  <c r="I476" i="15"/>
  <c r="L476" i="15"/>
  <c r="C477" i="15"/>
  <c r="H477" i="15"/>
  <c r="K477" i="15"/>
  <c r="E477" i="15"/>
  <c r="I477" i="15"/>
  <c r="L477" i="15"/>
  <c r="C478" i="15"/>
  <c r="H478" i="15"/>
  <c r="K478" i="15"/>
  <c r="E478" i="15"/>
  <c r="I478" i="15"/>
  <c r="L478" i="15"/>
  <c r="C479" i="15"/>
  <c r="H479" i="15"/>
  <c r="K479" i="15"/>
  <c r="E479" i="15"/>
  <c r="I479" i="15"/>
  <c r="L479" i="15"/>
  <c r="C480" i="15"/>
  <c r="H480" i="15"/>
  <c r="K480" i="15"/>
  <c r="E480" i="15"/>
  <c r="I480" i="15"/>
  <c r="L480" i="15"/>
  <c r="C481" i="15"/>
  <c r="H481" i="15"/>
  <c r="K481" i="15"/>
  <c r="E481" i="15"/>
  <c r="I481" i="15"/>
  <c r="L481" i="15"/>
  <c r="C482" i="15"/>
  <c r="H482" i="15"/>
  <c r="K482" i="15"/>
  <c r="E482" i="15"/>
  <c r="I482" i="15"/>
  <c r="L482" i="15"/>
  <c r="C483" i="15"/>
  <c r="H483" i="15"/>
  <c r="K483" i="15"/>
  <c r="E483" i="15"/>
  <c r="I483" i="15"/>
  <c r="L483" i="15"/>
  <c r="C484" i="15"/>
  <c r="H484" i="15"/>
  <c r="K484" i="15"/>
  <c r="E484" i="15"/>
  <c r="I484" i="15"/>
  <c r="L484" i="15"/>
  <c r="C485" i="15"/>
  <c r="H485" i="15"/>
  <c r="K485" i="15"/>
  <c r="E485" i="15"/>
  <c r="I485" i="15"/>
  <c r="L485" i="15"/>
  <c r="C486" i="15"/>
  <c r="H486" i="15"/>
  <c r="K486" i="15"/>
  <c r="E486" i="15"/>
  <c r="I486" i="15"/>
  <c r="L486" i="15"/>
  <c r="C487" i="15"/>
  <c r="H487" i="15"/>
  <c r="K487" i="15"/>
  <c r="E487" i="15"/>
  <c r="I487" i="15"/>
  <c r="L487" i="15"/>
  <c r="C488" i="15"/>
  <c r="H488" i="15"/>
  <c r="K488" i="15"/>
  <c r="E488" i="15"/>
  <c r="I488" i="15"/>
  <c r="L488" i="15"/>
  <c r="C489" i="15"/>
  <c r="H489" i="15"/>
  <c r="K489" i="15"/>
  <c r="E489" i="15"/>
  <c r="I489" i="15"/>
  <c r="L489" i="15"/>
  <c r="C490" i="15"/>
  <c r="H490" i="15"/>
  <c r="K490" i="15"/>
  <c r="E490" i="15"/>
  <c r="I490" i="15"/>
  <c r="L490" i="15"/>
  <c r="C491" i="15"/>
  <c r="H491" i="15"/>
  <c r="K491" i="15"/>
  <c r="E491" i="15"/>
  <c r="I491" i="15"/>
  <c r="L491" i="15"/>
  <c r="C492" i="15"/>
  <c r="H492" i="15"/>
  <c r="K492" i="15"/>
  <c r="E492" i="15"/>
  <c r="I492" i="15"/>
  <c r="L492" i="15"/>
  <c r="C493" i="15"/>
  <c r="H493" i="15"/>
  <c r="K493" i="15"/>
  <c r="E493" i="15"/>
  <c r="I493" i="15"/>
  <c r="L493" i="15"/>
  <c r="C494" i="15"/>
  <c r="H494" i="15"/>
  <c r="K494" i="15"/>
  <c r="E494" i="15"/>
  <c r="I494" i="15"/>
  <c r="L494" i="15"/>
  <c r="C495" i="15"/>
  <c r="H495" i="15"/>
  <c r="K495" i="15"/>
  <c r="E495" i="15"/>
  <c r="I495" i="15"/>
  <c r="L495" i="15"/>
  <c r="C496" i="15"/>
  <c r="H496" i="15"/>
  <c r="K496" i="15"/>
  <c r="E496" i="15"/>
  <c r="I496" i="15"/>
  <c r="L496" i="15"/>
  <c r="C497" i="15"/>
  <c r="H497" i="15"/>
  <c r="K497" i="15"/>
  <c r="E497" i="15"/>
  <c r="I497" i="15"/>
  <c r="L497" i="15"/>
  <c r="C498" i="15"/>
  <c r="H498" i="15"/>
  <c r="K498" i="15"/>
  <c r="E498" i="15"/>
  <c r="I498" i="15"/>
  <c r="L498" i="15"/>
  <c r="C499" i="15"/>
  <c r="H499" i="15"/>
  <c r="K499" i="15"/>
  <c r="E499" i="15"/>
  <c r="I499" i="15"/>
  <c r="L499" i="15"/>
  <c r="C500" i="15"/>
  <c r="H500" i="15"/>
  <c r="K500" i="15"/>
  <c r="E500" i="15"/>
  <c r="I500" i="15"/>
  <c r="L500" i="15"/>
  <c r="C501" i="15"/>
  <c r="H501" i="15"/>
  <c r="K501" i="15"/>
  <c r="E501" i="15"/>
  <c r="I501" i="15"/>
  <c r="L501" i="15"/>
  <c r="C502" i="15"/>
  <c r="H502" i="15"/>
  <c r="K502" i="15"/>
  <c r="E502" i="15"/>
  <c r="I502" i="15"/>
  <c r="L502" i="15"/>
  <c r="C503" i="15"/>
  <c r="H503" i="15"/>
  <c r="K503" i="15"/>
  <c r="E503" i="15"/>
  <c r="I503" i="15"/>
  <c r="L503" i="15"/>
  <c r="C504" i="15"/>
  <c r="H504" i="15"/>
  <c r="K504" i="15"/>
  <c r="E504" i="15"/>
  <c r="I504" i="15"/>
  <c r="L504" i="15"/>
  <c r="C505" i="15"/>
  <c r="H505" i="15"/>
  <c r="K505" i="15"/>
  <c r="E505" i="15"/>
  <c r="I505" i="15"/>
  <c r="L505" i="15"/>
  <c r="C506" i="15"/>
  <c r="H506" i="15"/>
  <c r="K506" i="15"/>
  <c r="E506" i="15"/>
  <c r="I506" i="15"/>
  <c r="L506" i="15"/>
  <c r="C507" i="15"/>
  <c r="H507" i="15"/>
  <c r="K507" i="15"/>
  <c r="E507" i="15"/>
  <c r="I507" i="15"/>
  <c r="L507" i="15"/>
  <c r="C508" i="15"/>
  <c r="H508" i="15"/>
  <c r="K508" i="15"/>
  <c r="E508" i="15"/>
  <c r="I508" i="15"/>
  <c r="L508" i="15"/>
  <c r="C509" i="15"/>
  <c r="H509" i="15"/>
  <c r="K509" i="15"/>
  <c r="E509" i="15"/>
  <c r="I509" i="15"/>
  <c r="L509" i="15"/>
  <c r="C510" i="15"/>
  <c r="H510" i="15"/>
  <c r="K510" i="15"/>
  <c r="E510" i="15"/>
  <c r="I510" i="15"/>
  <c r="L510" i="15"/>
  <c r="C511" i="15"/>
  <c r="H511" i="15"/>
  <c r="K511" i="15"/>
  <c r="E511" i="15"/>
  <c r="I511" i="15"/>
  <c r="L511" i="15"/>
  <c r="C512" i="15"/>
  <c r="H512" i="15"/>
  <c r="K512" i="15"/>
  <c r="E512" i="15"/>
  <c r="I512" i="15"/>
  <c r="L512" i="15"/>
  <c r="C513" i="15"/>
  <c r="H513" i="15"/>
  <c r="K513" i="15"/>
  <c r="E513" i="15"/>
  <c r="I513" i="15"/>
  <c r="L513" i="15"/>
  <c r="C514" i="15"/>
  <c r="H514" i="15"/>
  <c r="K514" i="15"/>
  <c r="E514" i="15"/>
  <c r="I514" i="15"/>
  <c r="L514" i="15"/>
  <c r="C515" i="15"/>
  <c r="H515" i="15"/>
  <c r="K515" i="15"/>
  <c r="E515" i="15"/>
  <c r="I515" i="15"/>
  <c r="L515" i="15"/>
  <c r="C516" i="15"/>
  <c r="H516" i="15"/>
  <c r="K516" i="15"/>
  <c r="E516" i="15"/>
  <c r="I516" i="15"/>
  <c r="L516" i="15"/>
  <c r="C517" i="15"/>
  <c r="H517" i="15"/>
  <c r="K517" i="15"/>
  <c r="E517" i="15"/>
  <c r="I517" i="15"/>
  <c r="L517" i="15"/>
  <c r="C518" i="15"/>
  <c r="H518" i="15"/>
  <c r="K518" i="15"/>
  <c r="E518" i="15"/>
  <c r="I518" i="15"/>
  <c r="L518" i="15"/>
  <c r="C519" i="15"/>
  <c r="H519" i="15"/>
  <c r="K519" i="15"/>
  <c r="E519" i="15"/>
  <c r="I519" i="15"/>
  <c r="L519" i="15"/>
  <c r="C520" i="15"/>
  <c r="H520" i="15"/>
  <c r="K520" i="15"/>
  <c r="E520" i="15"/>
  <c r="I520" i="15"/>
  <c r="L520" i="15"/>
  <c r="C521" i="15"/>
  <c r="H521" i="15"/>
  <c r="K521" i="15"/>
  <c r="E521" i="15"/>
  <c r="I521" i="15"/>
  <c r="L521" i="15"/>
  <c r="C522" i="15"/>
  <c r="H522" i="15"/>
  <c r="K522" i="15"/>
  <c r="E522" i="15"/>
  <c r="I522" i="15"/>
  <c r="L522" i="15"/>
  <c r="C523" i="15"/>
  <c r="H523" i="15"/>
  <c r="K523" i="15"/>
  <c r="E523" i="15"/>
  <c r="I523" i="15"/>
  <c r="L523" i="15"/>
  <c r="C524" i="15"/>
  <c r="H524" i="15"/>
  <c r="K524" i="15"/>
  <c r="E524" i="15"/>
  <c r="I524" i="15"/>
  <c r="L524" i="15"/>
  <c r="C525" i="15"/>
  <c r="H525" i="15"/>
  <c r="K525" i="15"/>
  <c r="E525" i="15"/>
  <c r="I525" i="15"/>
  <c r="L525" i="15"/>
  <c r="C526" i="15"/>
  <c r="H526" i="15"/>
  <c r="K526" i="15"/>
  <c r="E526" i="15"/>
  <c r="I526" i="15"/>
  <c r="L526" i="15"/>
  <c r="C527" i="15"/>
  <c r="H527" i="15"/>
  <c r="K527" i="15"/>
  <c r="E527" i="15"/>
  <c r="I527" i="15"/>
  <c r="L527" i="15"/>
  <c r="C528" i="15"/>
  <c r="H528" i="15"/>
  <c r="K528" i="15"/>
  <c r="E528" i="15"/>
  <c r="I528" i="15"/>
  <c r="L528" i="15"/>
  <c r="C529" i="15"/>
  <c r="H529" i="15"/>
  <c r="K529" i="15"/>
  <c r="E529" i="15"/>
  <c r="I529" i="15"/>
  <c r="L529" i="15"/>
  <c r="C530" i="15"/>
  <c r="H530" i="15"/>
  <c r="K530" i="15"/>
  <c r="E530" i="15"/>
  <c r="I530" i="15"/>
  <c r="L530" i="15"/>
  <c r="C531" i="15"/>
  <c r="H531" i="15"/>
  <c r="K531" i="15"/>
  <c r="E531" i="15"/>
  <c r="I531" i="15"/>
  <c r="L531" i="15"/>
  <c r="C532" i="15"/>
  <c r="H532" i="15"/>
  <c r="K532" i="15"/>
  <c r="E532" i="15"/>
  <c r="I532" i="15"/>
  <c r="L532" i="15"/>
  <c r="C533" i="15"/>
  <c r="H533" i="15"/>
  <c r="K533" i="15"/>
  <c r="E533" i="15"/>
  <c r="I533" i="15"/>
  <c r="L533" i="15"/>
  <c r="C534" i="15"/>
  <c r="H534" i="15"/>
  <c r="K534" i="15"/>
  <c r="E534" i="15"/>
  <c r="I534" i="15"/>
  <c r="L534" i="15"/>
  <c r="C535" i="15"/>
  <c r="H535" i="15"/>
  <c r="K535" i="15"/>
  <c r="E535" i="15"/>
  <c r="I535" i="15"/>
  <c r="L535" i="15"/>
  <c r="C536" i="15"/>
  <c r="H536" i="15"/>
  <c r="K536" i="15"/>
  <c r="E536" i="15"/>
  <c r="I536" i="15"/>
  <c r="L536" i="15"/>
  <c r="C537" i="15"/>
  <c r="H537" i="15"/>
  <c r="K537" i="15"/>
  <c r="E537" i="15"/>
  <c r="I537" i="15"/>
  <c r="L537" i="15"/>
  <c r="C538" i="15"/>
  <c r="H538" i="15"/>
  <c r="K538" i="15"/>
  <c r="E538" i="15"/>
  <c r="I538" i="15"/>
  <c r="L538" i="15"/>
  <c r="C539" i="15"/>
  <c r="H539" i="15"/>
  <c r="K539" i="15"/>
  <c r="E539" i="15"/>
  <c r="I539" i="15"/>
  <c r="L539" i="15"/>
  <c r="C540" i="15"/>
  <c r="H540" i="15"/>
  <c r="K540" i="15"/>
  <c r="E540" i="15"/>
  <c r="I540" i="15"/>
  <c r="L540" i="15"/>
  <c r="C541" i="15"/>
  <c r="H541" i="15"/>
  <c r="K541" i="15"/>
  <c r="E541" i="15"/>
  <c r="I541" i="15"/>
  <c r="L541" i="15"/>
  <c r="C542" i="15"/>
  <c r="H542" i="15"/>
  <c r="K542" i="15"/>
  <c r="E542" i="15"/>
  <c r="I542" i="15"/>
  <c r="L542" i="15"/>
  <c r="C543" i="15"/>
  <c r="H543" i="15"/>
  <c r="K543" i="15"/>
  <c r="E543" i="15"/>
  <c r="I543" i="15"/>
  <c r="L543" i="15"/>
  <c r="C544" i="15"/>
  <c r="H544" i="15"/>
  <c r="K544" i="15"/>
  <c r="E544" i="15"/>
  <c r="I544" i="15"/>
  <c r="L544" i="15"/>
  <c r="C545" i="15"/>
  <c r="H545" i="15"/>
  <c r="K545" i="15"/>
  <c r="E545" i="15"/>
  <c r="I545" i="15"/>
  <c r="L545" i="15"/>
  <c r="C546" i="15"/>
  <c r="H546" i="15"/>
  <c r="K546" i="15"/>
  <c r="E546" i="15"/>
  <c r="I546" i="15"/>
  <c r="L546" i="15"/>
  <c r="C547" i="15"/>
  <c r="H547" i="15"/>
  <c r="K547" i="15"/>
  <c r="E547" i="15"/>
  <c r="I547" i="15"/>
  <c r="L547" i="15"/>
  <c r="C548" i="15"/>
  <c r="H548" i="15"/>
  <c r="K548" i="15"/>
  <c r="E548" i="15"/>
  <c r="I548" i="15"/>
  <c r="L548" i="15"/>
  <c r="C549" i="15"/>
  <c r="H549" i="15"/>
  <c r="K549" i="15"/>
  <c r="E549" i="15"/>
  <c r="I549" i="15"/>
  <c r="L549" i="15"/>
  <c r="C550" i="15"/>
  <c r="H550" i="15"/>
  <c r="K550" i="15"/>
  <c r="E550" i="15"/>
  <c r="I550" i="15"/>
  <c r="L550" i="15"/>
  <c r="C551" i="15"/>
  <c r="H551" i="15"/>
  <c r="K551" i="15"/>
  <c r="E551" i="15"/>
  <c r="I551" i="15"/>
  <c r="L551" i="15"/>
  <c r="C552" i="15"/>
  <c r="H552" i="15"/>
  <c r="K552" i="15"/>
  <c r="E552" i="15"/>
  <c r="I552" i="15"/>
  <c r="L552" i="15"/>
  <c r="C553" i="15"/>
  <c r="H553" i="15"/>
  <c r="K553" i="15"/>
  <c r="E553" i="15"/>
  <c r="I553" i="15"/>
  <c r="L553" i="15"/>
  <c r="C554" i="15"/>
  <c r="H554" i="15"/>
  <c r="K554" i="15"/>
  <c r="E554" i="15"/>
  <c r="I554" i="15"/>
  <c r="L554" i="15"/>
  <c r="C555" i="15"/>
  <c r="H555" i="15"/>
  <c r="K555" i="15"/>
  <c r="E555" i="15"/>
  <c r="I555" i="15"/>
  <c r="L555" i="15"/>
  <c r="C556" i="15"/>
  <c r="H556" i="15"/>
  <c r="K556" i="15"/>
  <c r="E556" i="15"/>
  <c r="I556" i="15"/>
  <c r="L556" i="15"/>
  <c r="C557" i="15"/>
  <c r="H557" i="15"/>
  <c r="K557" i="15"/>
  <c r="E557" i="15"/>
  <c r="I557" i="15"/>
  <c r="L557" i="15"/>
  <c r="C558" i="15"/>
  <c r="H558" i="15"/>
  <c r="K558" i="15"/>
  <c r="E558" i="15"/>
  <c r="I558" i="15"/>
  <c r="L558" i="15"/>
  <c r="C559" i="15"/>
  <c r="H559" i="15"/>
  <c r="K559" i="15"/>
  <c r="E559" i="15"/>
  <c r="I559" i="15"/>
  <c r="L559" i="15"/>
  <c r="C560" i="15"/>
  <c r="H560" i="15"/>
  <c r="K560" i="15"/>
  <c r="E560" i="15"/>
  <c r="I560" i="15"/>
  <c r="L560" i="15"/>
  <c r="C561" i="15"/>
  <c r="H561" i="15"/>
  <c r="K561" i="15"/>
  <c r="E561" i="15"/>
  <c r="I561" i="15"/>
  <c r="L561" i="15"/>
  <c r="C562" i="15"/>
  <c r="H562" i="15"/>
  <c r="K562" i="15"/>
  <c r="E562" i="15"/>
  <c r="I562" i="15"/>
  <c r="L562" i="15"/>
  <c r="C563" i="15"/>
  <c r="H563" i="15"/>
  <c r="K563" i="15"/>
  <c r="E563" i="15"/>
  <c r="I563" i="15"/>
  <c r="L563" i="15"/>
  <c r="C564" i="15"/>
  <c r="H564" i="15"/>
  <c r="K564" i="15"/>
  <c r="E564" i="15"/>
  <c r="I564" i="15"/>
  <c r="L564" i="15"/>
  <c r="C565" i="15"/>
  <c r="H565" i="15"/>
  <c r="K565" i="15"/>
  <c r="E565" i="15"/>
  <c r="I565" i="15"/>
  <c r="L565" i="15"/>
  <c r="C566" i="15"/>
  <c r="H566" i="15"/>
  <c r="K566" i="15"/>
  <c r="E566" i="15"/>
  <c r="I566" i="15"/>
  <c r="L566" i="15"/>
  <c r="C567" i="15"/>
  <c r="H567" i="15"/>
  <c r="K567" i="15"/>
  <c r="E567" i="15"/>
  <c r="I567" i="15"/>
  <c r="L567" i="15"/>
  <c r="C568" i="15"/>
  <c r="H568" i="15"/>
  <c r="K568" i="15"/>
  <c r="E568" i="15"/>
  <c r="I568" i="15"/>
  <c r="L568" i="15"/>
  <c r="C569" i="15"/>
  <c r="H569" i="15"/>
  <c r="K569" i="15"/>
  <c r="E569" i="15"/>
  <c r="I569" i="15"/>
  <c r="L569" i="15"/>
  <c r="C570" i="15"/>
  <c r="H570" i="15"/>
  <c r="K570" i="15"/>
  <c r="E570" i="15"/>
  <c r="I570" i="15"/>
  <c r="L570" i="15"/>
  <c r="C571" i="15"/>
  <c r="H571" i="15"/>
  <c r="K571" i="15"/>
  <c r="E571" i="15"/>
  <c r="I571" i="15"/>
  <c r="L571" i="15"/>
  <c r="C572" i="15"/>
  <c r="H572" i="15"/>
  <c r="K572" i="15"/>
  <c r="E572" i="15"/>
  <c r="I572" i="15"/>
  <c r="L572" i="15"/>
  <c r="C573" i="15"/>
  <c r="H573" i="15"/>
  <c r="K573" i="15"/>
  <c r="E573" i="15"/>
  <c r="I573" i="15"/>
  <c r="L573" i="15"/>
  <c r="C574" i="15"/>
  <c r="H574" i="15"/>
  <c r="K574" i="15"/>
  <c r="E574" i="15"/>
  <c r="I574" i="15"/>
  <c r="L574" i="15"/>
  <c r="C575" i="15"/>
  <c r="H575" i="15"/>
  <c r="K575" i="15"/>
  <c r="E575" i="15"/>
  <c r="I575" i="15"/>
  <c r="L575" i="15"/>
  <c r="C576" i="15"/>
  <c r="H576" i="15"/>
  <c r="K576" i="15"/>
  <c r="E576" i="15"/>
  <c r="I576" i="15"/>
  <c r="L576" i="15"/>
  <c r="C577" i="15"/>
  <c r="H577" i="15"/>
  <c r="K577" i="15"/>
  <c r="E577" i="15"/>
  <c r="I577" i="15"/>
  <c r="L577" i="15"/>
  <c r="C578" i="15"/>
  <c r="H578" i="15"/>
  <c r="K578" i="15"/>
  <c r="E578" i="15"/>
  <c r="I578" i="15"/>
  <c r="L578" i="15"/>
  <c r="C579" i="15"/>
  <c r="H579" i="15"/>
  <c r="K579" i="15"/>
  <c r="E579" i="15"/>
  <c r="I579" i="15"/>
  <c r="L579" i="15"/>
  <c r="C580" i="15"/>
  <c r="H580" i="15"/>
  <c r="K580" i="15"/>
  <c r="E580" i="15"/>
  <c r="I580" i="15"/>
  <c r="L580" i="15"/>
  <c r="C581" i="15"/>
  <c r="H581" i="15"/>
  <c r="K581" i="15"/>
  <c r="E581" i="15"/>
  <c r="I581" i="15"/>
  <c r="L581" i="15"/>
  <c r="C582" i="15"/>
  <c r="H582" i="15"/>
  <c r="K582" i="15"/>
  <c r="E582" i="15"/>
  <c r="I582" i="15"/>
  <c r="L582" i="15"/>
  <c r="C583" i="15"/>
  <c r="H583" i="15"/>
  <c r="K583" i="15"/>
  <c r="E583" i="15"/>
  <c r="I583" i="15"/>
  <c r="L583" i="15"/>
  <c r="C584" i="15"/>
  <c r="H584" i="15"/>
  <c r="K584" i="15"/>
  <c r="E584" i="15"/>
  <c r="I584" i="15"/>
  <c r="L584" i="15"/>
  <c r="C585" i="15"/>
  <c r="H585" i="15"/>
  <c r="K585" i="15"/>
  <c r="E585" i="15"/>
  <c r="I585" i="15"/>
  <c r="L585" i="15"/>
  <c r="C586" i="15"/>
  <c r="H586" i="15"/>
  <c r="K586" i="15"/>
  <c r="E586" i="15"/>
  <c r="I586" i="15"/>
  <c r="L586" i="15"/>
  <c r="C587" i="15"/>
  <c r="H587" i="15"/>
  <c r="K587" i="15"/>
  <c r="E587" i="15"/>
  <c r="I587" i="15"/>
  <c r="L587" i="15"/>
  <c r="C588" i="15"/>
  <c r="H588" i="15"/>
  <c r="K588" i="15"/>
  <c r="E588" i="15"/>
  <c r="I588" i="15"/>
  <c r="L588" i="15"/>
  <c r="C589" i="15"/>
  <c r="H589" i="15"/>
  <c r="K589" i="15"/>
  <c r="E589" i="15"/>
  <c r="I589" i="15"/>
  <c r="L589" i="15"/>
  <c r="C590" i="15"/>
  <c r="H590" i="15"/>
  <c r="K590" i="15"/>
  <c r="E590" i="15"/>
  <c r="I590" i="15"/>
  <c r="L590" i="15"/>
  <c r="C591" i="15"/>
  <c r="H591" i="15"/>
  <c r="K591" i="15"/>
  <c r="E591" i="15"/>
  <c r="I591" i="15"/>
  <c r="L591" i="15"/>
  <c r="C592" i="15"/>
  <c r="H592" i="15"/>
  <c r="K592" i="15"/>
  <c r="E592" i="15"/>
  <c r="I592" i="15"/>
  <c r="L592" i="15"/>
  <c r="C593" i="15"/>
  <c r="H593" i="15"/>
  <c r="K593" i="15"/>
  <c r="E593" i="15"/>
  <c r="I593" i="15"/>
  <c r="L593" i="15"/>
  <c r="C594" i="15"/>
  <c r="H594" i="15"/>
  <c r="K594" i="15"/>
  <c r="E594" i="15"/>
  <c r="I594" i="15"/>
  <c r="L594" i="15"/>
  <c r="C595" i="15"/>
  <c r="H595" i="15"/>
  <c r="K595" i="15"/>
  <c r="E595" i="15"/>
  <c r="I595" i="15"/>
  <c r="L595" i="15"/>
  <c r="I7" i="15"/>
  <c r="L7" i="15"/>
  <c r="K7" i="15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7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I26" i="16"/>
  <c r="J26" i="16"/>
  <c r="K26" i="16"/>
  <c r="I27" i="16"/>
  <c r="J27" i="16"/>
  <c r="K27" i="16"/>
  <c r="I28" i="16"/>
  <c r="J28" i="16"/>
  <c r="K28" i="16"/>
  <c r="I29" i="16"/>
  <c r="J29" i="16"/>
  <c r="K29" i="16"/>
  <c r="I30" i="16"/>
  <c r="J30" i="16"/>
  <c r="K30" i="16"/>
  <c r="J4" i="16"/>
  <c r="K4" i="16"/>
  <c r="I4" i="16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K5" i="3"/>
  <c r="K6" i="3"/>
  <c r="K7" i="3"/>
  <c r="K8" i="3"/>
  <c r="L5" i="3"/>
  <c r="BL5" i="3"/>
  <c r="P5" i="3"/>
  <c r="L6" i="3"/>
  <c r="BL6" i="3"/>
  <c r="P6" i="3"/>
  <c r="L7" i="3"/>
  <c r="BL7" i="3"/>
  <c r="P7" i="3"/>
  <c r="L8" i="3"/>
  <c r="U8" i="3"/>
  <c r="BL8" i="3"/>
  <c r="P8" i="3"/>
  <c r="K9" i="3"/>
  <c r="L9" i="3"/>
  <c r="U9" i="3"/>
  <c r="BL9" i="3"/>
  <c r="P9" i="3"/>
  <c r="K10" i="3"/>
  <c r="L10" i="3"/>
  <c r="U10" i="3"/>
  <c r="BL10" i="3"/>
  <c r="P10" i="3"/>
  <c r="K11" i="3"/>
  <c r="L11" i="3"/>
  <c r="U11" i="3"/>
  <c r="BL11" i="3"/>
  <c r="P11" i="3"/>
  <c r="K12" i="3"/>
  <c r="L12" i="3"/>
  <c r="U12" i="3"/>
  <c r="BL12" i="3"/>
  <c r="P12" i="3"/>
  <c r="K13" i="3"/>
  <c r="L13" i="3"/>
  <c r="U13" i="3"/>
  <c r="BL13" i="3"/>
  <c r="P13" i="3"/>
  <c r="K14" i="3"/>
  <c r="L14" i="3"/>
  <c r="U14" i="3"/>
  <c r="BL14" i="3"/>
  <c r="P14" i="3"/>
  <c r="K15" i="3"/>
  <c r="L15" i="3"/>
  <c r="U15" i="3"/>
  <c r="BL15" i="3"/>
  <c r="P15" i="3"/>
  <c r="K16" i="3"/>
  <c r="L16" i="3"/>
  <c r="U16" i="3"/>
  <c r="BL16" i="3"/>
  <c r="P16" i="3"/>
  <c r="K17" i="3"/>
  <c r="L17" i="3"/>
  <c r="U17" i="3"/>
  <c r="BL17" i="3"/>
  <c r="P17" i="3"/>
  <c r="K18" i="3"/>
  <c r="L18" i="3"/>
  <c r="U18" i="3"/>
  <c r="BL18" i="3"/>
  <c r="P18" i="3"/>
  <c r="K19" i="3"/>
  <c r="L19" i="3"/>
  <c r="U19" i="3"/>
  <c r="BL19" i="3"/>
  <c r="P19" i="3"/>
  <c r="K20" i="3"/>
  <c r="L20" i="3"/>
  <c r="U20" i="3"/>
  <c r="BL20" i="3"/>
  <c r="P20" i="3"/>
  <c r="K21" i="3"/>
  <c r="L21" i="3"/>
  <c r="U21" i="3"/>
  <c r="BL21" i="3"/>
  <c r="P21" i="3"/>
  <c r="K22" i="3"/>
  <c r="L22" i="3"/>
  <c r="U22" i="3"/>
  <c r="BL22" i="3"/>
  <c r="P22" i="3"/>
  <c r="K23" i="3"/>
  <c r="L23" i="3"/>
  <c r="U23" i="3"/>
  <c r="BL23" i="3"/>
  <c r="P23" i="3"/>
  <c r="K24" i="3"/>
  <c r="L24" i="3"/>
  <c r="U24" i="3"/>
  <c r="BL24" i="3"/>
  <c r="P24" i="3"/>
  <c r="K25" i="3"/>
  <c r="L25" i="3"/>
  <c r="U25" i="3"/>
  <c r="BL25" i="3"/>
  <c r="P25" i="3"/>
  <c r="K26" i="3"/>
  <c r="L26" i="3"/>
  <c r="U26" i="3"/>
  <c r="BL26" i="3"/>
  <c r="P26" i="3"/>
  <c r="K27" i="3"/>
  <c r="L27" i="3"/>
  <c r="U27" i="3"/>
  <c r="BL27" i="3"/>
  <c r="P27" i="3"/>
  <c r="K28" i="3"/>
  <c r="L28" i="3"/>
  <c r="BL28" i="3"/>
  <c r="P28" i="3"/>
  <c r="K29" i="3"/>
  <c r="L29" i="3"/>
  <c r="Z29" i="3"/>
  <c r="BL29" i="3"/>
  <c r="P29" i="3"/>
  <c r="K30" i="3"/>
  <c r="L30" i="3"/>
  <c r="Z30" i="3"/>
  <c r="BL30" i="3"/>
  <c r="P30" i="3"/>
  <c r="K31" i="3"/>
  <c r="L31" i="3"/>
  <c r="Z31" i="3"/>
  <c r="BL31" i="3"/>
  <c r="P31" i="3"/>
  <c r="K32" i="3"/>
  <c r="L32" i="3"/>
  <c r="Z32" i="3"/>
  <c r="BL32" i="3"/>
  <c r="P32" i="3"/>
  <c r="K33" i="3"/>
  <c r="L33" i="3"/>
  <c r="Z33" i="3"/>
  <c r="BL33" i="3"/>
  <c r="P33" i="3"/>
  <c r="K34" i="3"/>
  <c r="L34" i="3"/>
  <c r="Z34" i="3"/>
  <c r="BL34" i="3"/>
  <c r="P34" i="3"/>
  <c r="K35" i="3"/>
  <c r="L35" i="3"/>
  <c r="Z35" i="3"/>
  <c r="BL35" i="3"/>
  <c r="P35" i="3"/>
  <c r="K36" i="3"/>
  <c r="L36" i="3"/>
  <c r="Z36" i="3"/>
  <c r="BL36" i="3"/>
  <c r="P36" i="3"/>
  <c r="K37" i="3"/>
  <c r="L37" i="3"/>
  <c r="Z37" i="3"/>
  <c r="BL37" i="3"/>
  <c r="P37" i="3"/>
  <c r="K38" i="3"/>
  <c r="L38" i="3"/>
  <c r="Z38" i="3"/>
  <c r="BL38" i="3"/>
  <c r="P38" i="3"/>
  <c r="K39" i="3"/>
  <c r="L39" i="3"/>
  <c r="Z39" i="3"/>
  <c r="BL39" i="3"/>
  <c r="P39" i="3"/>
  <c r="K40" i="3"/>
  <c r="L40" i="3"/>
  <c r="Z40" i="3"/>
  <c r="BL40" i="3"/>
  <c r="P40" i="3"/>
  <c r="K41" i="3"/>
  <c r="L41" i="3"/>
  <c r="Z41" i="3"/>
  <c r="BL41" i="3"/>
  <c r="P41" i="3"/>
  <c r="K42" i="3"/>
  <c r="L42" i="3"/>
  <c r="Z42" i="3"/>
  <c r="BL42" i="3"/>
  <c r="P42" i="3"/>
  <c r="K43" i="3"/>
  <c r="L43" i="3"/>
  <c r="Z43" i="3"/>
  <c r="BL43" i="3"/>
  <c r="P43" i="3"/>
  <c r="K44" i="3"/>
  <c r="L44" i="3"/>
  <c r="Z44" i="3"/>
  <c r="BL44" i="3"/>
  <c r="P44" i="3"/>
  <c r="K45" i="3"/>
  <c r="L45" i="3"/>
  <c r="Z45" i="3"/>
  <c r="BL45" i="3"/>
  <c r="P45" i="3"/>
  <c r="K46" i="3"/>
  <c r="L46" i="3"/>
  <c r="Z46" i="3"/>
  <c r="BL46" i="3"/>
  <c r="P46" i="3"/>
  <c r="K47" i="3"/>
  <c r="L47" i="3"/>
  <c r="Z47" i="3"/>
  <c r="BL47" i="3"/>
  <c r="P47" i="3"/>
  <c r="K48" i="3"/>
  <c r="L48" i="3"/>
  <c r="Z48" i="3"/>
  <c r="BL48" i="3"/>
  <c r="P48" i="3"/>
  <c r="K49" i="3"/>
  <c r="L49" i="3"/>
  <c r="Z49" i="3"/>
  <c r="BL49" i="3"/>
  <c r="P49" i="3"/>
  <c r="K50" i="3"/>
  <c r="L50" i="3"/>
  <c r="Z50" i="3"/>
  <c r="BL50" i="3"/>
  <c r="P50" i="3"/>
  <c r="K51" i="3"/>
  <c r="L51" i="3"/>
  <c r="Z51" i="3"/>
  <c r="BL51" i="3"/>
  <c r="P51" i="3"/>
  <c r="K52" i="3"/>
  <c r="L52" i="3"/>
  <c r="Z52" i="3"/>
  <c r="BL52" i="3"/>
  <c r="P52" i="3"/>
  <c r="K53" i="3"/>
  <c r="L53" i="3"/>
  <c r="Z53" i="3"/>
  <c r="BL53" i="3"/>
  <c r="P53" i="3"/>
  <c r="K54" i="3"/>
  <c r="L54" i="3"/>
  <c r="Z54" i="3"/>
  <c r="BL54" i="3"/>
  <c r="P54" i="3"/>
  <c r="K55" i="3"/>
  <c r="L55" i="3"/>
  <c r="Z55" i="3"/>
  <c r="BL55" i="3"/>
  <c r="P55" i="3"/>
  <c r="K56" i="3"/>
  <c r="L56" i="3"/>
  <c r="Z56" i="3"/>
  <c r="BL56" i="3"/>
  <c r="P56" i="3"/>
  <c r="K57" i="3"/>
  <c r="L57" i="3"/>
  <c r="Z57" i="3"/>
  <c r="BL57" i="3"/>
  <c r="P57" i="3"/>
  <c r="K58" i="3"/>
  <c r="L58" i="3"/>
  <c r="Z58" i="3"/>
  <c r="BL58" i="3"/>
  <c r="P58" i="3"/>
  <c r="K59" i="3"/>
  <c r="L59" i="3"/>
  <c r="Z59" i="3"/>
  <c r="BL59" i="3"/>
  <c r="P59" i="3"/>
  <c r="K60" i="3"/>
  <c r="L60" i="3"/>
  <c r="Z60" i="3"/>
  <c r="BL60" i="3"/>
  <c r="P60" i="3"/>
  <c r="K61" i="3"/>
  <c r="L61" i="3"/>
  <c r="Z61" i="3"/>
  <c r="BL61" i="3"/>
  <c r="P61" i="3"/>
  <c r="K62" i="3"/>
  <c r="L62" i="3"/>
  <c r="Z62" i="3"/>
  <c r="BL62" i="3"/>
  <c r="P62" i="3"/>
  <c r="K63" i="3"/>
  <c r="L63" i="3"/>
  <c r="Z63" i="3"/>
  <c r="BL63" i="3"/>
  <c r="P63" i="3"/>
  <c r="K64" i="3"/>
  <c r="L64" i="3"/>
  <c r="Z64" i="3"/>
  <c r="BL64" i="3"/>
  <c r="P64" i="3"/>
  <c r="K65" i="3"/>
  <c r="L65" i="3"/>
  <c r="Z65" i="3"/>
  <c r="BL65" i="3"/>
  <c r="P65" i="3"/>
  <c r="K66" i="3"/>
  <c r="L66" i="3"/>
  <c r="Z66" i="3"/>
  <c r="BL66" i="3"/>
  <c r="P66" i="3"/>
  <c r="K67" i="3"/>
  <c r="L67" i="3"/>
  <c r="Z67" i="3"/>
  <c r="BL67" i="3"/>
  <c r="P67" i="3"/>
  <c r="K68" i="3"/>
  <c r="L68" i="3"/>
  <c r="Z68" i="3"/>
  <c r="BL68" i="3"/>
  <c r="P68" i="3"/>
  <c r="K69" i="3"/>
  <c r="L69" i="3"/>
  <c r="BL69" i="3"/>
  <c r="P69" i="3"/>
  <c r="K70" i="3"/>
  <c r="L70" i="3"/>
  <c r="BL70" i="3"/>
  <c r="P70" i="3"/>
  <c r="K71" i="3"/>
  <c r="L71" i="3"/>
  <c r="Z71" i="3"/>
  <c r="BL71" i="3"/>
  <c r="P71" i="3"/>
  <c r="K72" i="3"/>
  <c r="L72" i="3"/>
  <c r="Z72" i="3"/>
  <c r="BL72" i="3"/>
  <c r="P72" i="3"/>
  <c r="K73" i="3"/>
  <c r="L73" i="3"/>
  <c r="Z73" i="3"/>
  <c r="BL73" i="3"/>
  <c r="P73" i="3"/>
  <c r="K74" i="3"/>
  <c r="L74" i="3"/>
  <c r="Z74" i="3"/>
  <c r="BL74" i="3"/>
  <c r="P74" i="3"/>
  <c r="K75" i="3"/>
  <c r="L75" i="3"/>
  <c r="Z75" i="3"/>
  <c r="BL75" i="3"/>
  <c r="P75" i="3"/>
  <c r="K76" i="3"/>
  <c r="L76" i="3"/>
  <c r="Z76" i="3"/>
  <c r="BL76" i="3"/>
  <c r="P76" i="3"/>
  <c r="K77" i="3"/>
  <c r="L77" i="3"/>
  <c r="Z77" i="3"/>
  <c r="BL77" i="3"/>
  <c r="P77" i="3"/>
  <c r="K78" i="3"/>
  <c r="L78" i="3"/>
  <c r="Z78" i="3"/>
  <c r="BL78" i="3"/>
  <c r="P78" i="3"/>
  <c r="K79" i="3"/>
  <c r="L79" i="3"/>
  <c r="Z79" i="3"/>
  <c r="BL79" i="3"/>
  <c r="P79" i="3"/>
  <c r="K80" i="3"/>
  <c r="L80" i="3"/>
  <c r="Z80" i="3"/>
  <c r="BL80" i="3"/>
  <c r="P80" i="3"/>
  <c r="K81" i="3"/>
  <c r="L81" i="3"/>
  <c r="Z81" i="3"/>
  <c r="BL81" i="3"/>
  <c r="P81" i="3"/>
  <c r="K82" i="3"/>
  <c r="L82" i="3"/>
  <c r="Z82" i="3"/>
  <c r="BL82" i="3"/>
  <c r="P82" i="3"/>
  <c r="K83" i="3"/>
  <c r="L83" i="3"/>
  <c r="Z83" i="3"/>
  <c r="BL83" i="3"/>
  <c r="P83" i="3"/>
  <c r="K84" i="3"/>
  <c r="L84" i="3"/>
  <c r="Z84" i="3"/>
  <c r="BL84" i="3"/>
  <c r="P84" i="3"/>
  <c r="K85" i="3"/>
  <c r="L85" i="3"/>
  <c r="Z85" i="3"/>
  <c r="BL85" i="3"/>
  <c r="P85" i="3"/>
  <c r="K86" i="3"/>
  <c r="L86" i="3"/>
  <c r="Z86" i="3"/>
  <c r="BL86" i="3"/>
  <c r="P86" i="3"/>
  <c r="K87" i="3"/>
  <c r="L87" i="3"/>
  <c r="Z87" i="3"/>
  <c r="BL87" i="3"/>
  <c r="P87" i="3"/>
  <c r="K88" i="3"/>
  <c r="L88" i="3"/>
  <c r="Z88" i="3"/>
  <c r="BL88" i="3"/>
  <c r="P88" i="3"/>
  <c r="K89" i="3"/>
  <c r="L89" i="3"/>
  <c r="Z89" i="3"/>
  <c r="BL89" i="3"/>
  <c r="P89" i="3"/>
  <c r="K90" i="3"/>
  <c r="L90" i="3"/>
  <c r="Z90" i="3"/>
  <c r="BL90" i="3"/>
  <c r="P90" i="3"/>
  <c r="K91" i="3"/>
  <c r="L91" i="3"/>
  <c r="BL91" i="3"/>
  <c r="P91" i="3"/>
  <c r="K92" i="3"/>
  <c r="L92" i="3"/>
  <c r="BL92" i="3"/>
  <c r="P92" i="3"/>
  <c r="K93" i="3"/>
  <c r="L93" i="3"/>
  <c r="BL93" i="3"/>
  <c r="P93" i="3"/>
  <c r="K94" i="3"/>
  <c r="L94" i="3"/>
  <c r="BL94" i="3"/>
  <c r="P94" i="3"/>
  <c r="K95" i="3"/>
  <c r="L95" i="3"/>
  <c r="BL95" i="3"/>
  <c r="P95" i="3"/>
  <c r="K96" i="3"/>
  <c r="L96" i="3"/>
  <c r="U96" i="3"/>
  <c r="BL96" i="3"/>
  <c r="P96" i="3"/>
  <c r="K97" i="3"/>
  <c r="L97" i="3"/>
  <c r="U97" i="3"/>
  <c r="BL97" i="3"/>
  <c r="P97" i="3"/>
  <c r="K98" i="3"/>
  <c r="L98" i="3"/>
  <c r="U98" i="3"/>
  <c r="BL98" i="3"/>
  <c r="P98" i="3"/>
  <c r="K99" i="3"/>
  <c r="L99" i="3"/>
  <c r="U99" i="3"/>
  <c r="BL99" i="3"/>
  <c r="P99" i="3"/>
  <c r="K100" i="3"/>
  <c r="L100" i="3"/>
  <c r="U100" i="3"/>
  <c r="BL100" i="3"/>
  <c r="P100" i="3"/>
  <c r="K101" i="3"/>
  <c r="L101" i="3"/>
  <c r="U101" i="3"/>
  <c r="BL101" i="3"/>
  <c r="P101" i="3"/>
  <c r="K102" i="3"/>
  <c r="L102" i="3"/>
  <c r="U102" i="3"/>
  <c r="BL102" i="3"/>
  <c r="P102" i="3"/>
  <c r="K103" i="3"/>
  <c r="L103" i="3"/>
  <c r="U103" i="3"/>
  <c r="BL103" i="3"/>
  <c r="P103" i="3"/>
  <c r="K104" i="3"/>
  <c r="L104" i="3"/>
  <c r="U104" i="3"/>
  <c r="BL104" i="3"/>
  <c r="P104" i="3"/>
  <c r="K105" i="3"/>
  <c r="L105" i="3"/>
  <c r="U105" i="3"/>
  <c r="BL105" i="3"/>
  <c r="P105" i="3"/>
  <c r="K106" i="3"/>
  <c r="L106" i="3"/>
  <c r="U106" i="3"/>
  <c r="BL106" i="3"/>
  <c r="P106" i="3"/>
  <c r="K107" i="3"/>
  <c r="L107" i="3"/>
  <c r="U107" i="3"/>
  <c r="BL107" i="3"/>
  <c r="P107" i="3"/>
  <c r="K108" i="3"/>
  <c r="L108" i="3"/>
  <c r="U108" i="3"/>
  <c r="BL108" i="3"/>
  <c r="P108" i="3"/>
  <c r="K109" i="3"/>
  <c r="L109" i="3"/>
  <c r="U109" i="3"/>
  <c r="BL109" i="3"/>
  <c r="P109" i="3"/>
  <c r="K110" i="3"/>
  <c r="L110" i="3"/>
  <c r="U110" i="3"/>
  <c r="BL110" i="3"/>
  <c r="P110" i="3"/>
  <c r="K111" i="3"/>
  <c r="L111" i="3"/>
  <c r="U111" i="3"/>
  <c r="BL111" i="3"/>
  <c r="P111" i="3"/>
  <c r="K112" i="3"/>
  <c r="L112" i="3"/>
  <c r="U112" i="3"/>
  <c r="BL112" i="3"/>
  <c r="P112" i="3"/>
  <c r="K113" i="3"/>
  <c r="L113" i="3"/>
  <c r="U113" i="3"/>
  <c r="BL113" i="3"/>
  <c r="P113" i="3"/>
  <c r="K114" i="3"/>
  <c r="L114" i="3"/>
  <c r="U114" i="3"/>
  <c r="BL114" i="3"/>
  <c r="P114" i="3"/>
  <c r="K115" i="3"/>
  <c r="L115" i="3"/>
  <c r="U115" i="3"/>
  <c r="BL115" i="3"/>
  <c r="P115" i="3"/>
  <c r="K116" i="3"/>
  <c r="L116" i="3"/>
  <c r="BL116" i="3"/>
  <c r="P116" i="3"/>
  <c r="K117" i="3"/>
  <c r="L117" i="3"/>
  <c r="Z117" i="3"/>
  <c r="BL117" i="3"/>
  <c r="P117" i="3"/>
  <c r="K118" i="3"/>
  <c r="L118" i="3"/>
  <c r="Z118" i="3"/>
  <c r="BL118" i="3"/>
  <c r="P118" i="3"/>
  <c r="K119" i="3"/>
  <c r="L119" i="3"/>
  <c r="Z119" i="3"/>
  <c r="BL119" i="3"/>
  <c r="P119" i="3"/>
  <c r="K120" i="3"/>
  <c r="L120" i="3"/>
  <c r="Z120" i="3"/>
  <c r="BL120" i="3"/>
  <c r="P120" i="3"/>
  <c r="K121" i="3"/>
  <c r="L121" i="3"/>
  <c r="Z121" i="3"/>
  <c r="BL121" i="3"/>
  <c r="P121" i="3"/>
  <c r="K122" i="3"/>
  <c r="L122" i="3"/>
  <c r="Z122" i="3"/>
  <c r="BL122" i="3"/>
  <c r="P122" i="3"/>
  <c r="K123" i="3"/>
  <c r="L123" i="3"/>
  <c r="Z123" i="3"/>
  <c r="BL123" i="3"/>
  <c r="P123" i="3"/>
  <c r="K124" i="3"/>
  <c r="L124" i="3"/>
  <c r="Z124" i="3"/>
  <c r="BL124" i="3"/>
  <c r="P124" i="3"/>
  <c r="K125" i="3"/>
  <c r="L125" i="3"/>
  <c r="Z125" i="3"/>
  <c r="BL125" i="3"/>
  <c r="P125" i="3"/>
  <c r="K126" i="3"/>
  <c r="L126" i="3"/>
  <c r="Z126" i="3"/>
  <c r="BL126" i="3"/>
  <c r="P126" i="3"/>
  <c r="K127" i="3"/>
  <c r="L127" i="3"/>
  <c r="Z127" i="3"/>
  <c r="BL127" i="3"/>
  <c r="P127" i="3"/>
  <c r="K128" i="3"/>
  <c r="L128" i="3"/>
  <c r="Z128" i="3"/>
  <c r="BL128" i="3"/>
  <c r="P128" i="3"/>
  <c r="K129" i="3"/>
  <c r="L129" i="3"/>
  <c r="Z129" i="3"/>
  <c r="BL129" i="3"/>
  <c r="P129" i="3"/>
  <c r="K130" i="3"/>
  <c r="L130" i="3"/>
  <c r="Z130" i="3"/>
  <c r="BL130" i="3"/>
  <c r="P130" i="3"/>
  <c r="K131" i="3"/>
  <c r="L131" i="3"/>
  <c r="Z131" i="3"/>
  <c r="BL131" i="3"/>
  <c r="P131" i="3"/>
  <c r="K132" i="3"/>
  <c r="L132" i="3"/>
  <c r="Z132" i="3"/>
  <c r="BL132" i="3"/>
  <c r="P132" i="3"/>
  <c r="K133" i="3"/>
  <c r="L133" i="3"/>
  <c r="Z133" i="3"/>
  <c r="BL133" i="3"/>
  <c r="P133" i="3"/>
  <c r="K134" i="3"/>
  <c r="L134" i="3"/>
  <c r="Z134" i="3"/>
  <c r="BL134" i="3"/>
  <c r="P134" i="3"/>
  <c r="K135" i="3"/>
  <c r="L135" i="3"/>
  <c r="Z135" i="3"/>
  <c r="BL135" i="3"/>
  <c r="P135" i="3"/>
  <c r="K136" i="3"/>
  <c r="L136" i="3"/>
  <c r="Z136" i="3"/>
  <c r="BL136" i="3"/>
  <c r="P136" i="3"/>
  <c r="K137" i="3"/>
  <c r="L137" i="3"/>
  <c r="BL137" i="3"/>
  <c r="P137" i="3"/>
  <c r="K138" i="3"/>
  <c r="L138" i="3"/>
  <c r="BL138" i="3"/>
  <c r="P138" i="3"/>
  <c r="K140" i="3"/>
  <c r="L140" i="3"/>
  <c r="K141" i="3"/>
  <c r="L141" i="3"/>
  <c r="K142" i="3"/>
  <c r="L142" i="3"/>
  <c r="K143" i="3"/>
  <c r="L143" i="3"/>
  <c r="K144" i="3"/>
  <c r="L144" i="3"/>
  <c r="K145" i="3"/>
  <c r="L145" i="3"/>
  <c r="K146" i="3"/>
  <c r="L146" i="3"/>
  <c r="K147" i="3"/>
  <c r="L147" i="3"/>
  <c r="K148" i="3"/>
  <c r="L148" i="3"/>
  <c r="K149" i="3"/>
  <c r="L149" i="3"/>
  <c r="K150" i="3"/>
  <c r="L150" i="3"/>
  <c r="K151" i="3"/>
  <c r="L151" i="3"/>
  <c r="K152" i="3"/>
  <c r="L152" i="3"/>
  <c r="K153" i="3"/>
  <c r="L153" i="3"/>
  <c r="K154" i="3"/>
  <c r="L154" i="3"/>
  <c r="K155" i="3"/>
  <c r="L155" i="3"/>
  <c r="K156" i="3"/>
  <c r="L156" i="3"/>
  <c r="K157" i="3"/>
  <c r="L157" i="3"/>
  <c r="K158" i="3"/>
  <c r="L158" i="3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L165" i="3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L172" i="3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L179" i="3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L186" i="3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L193" i="3"/>
  <c r="K194" i="3"/>
  <c r="L194" i="3"/>
  <c r="K195" i="3"/>
  <c r="L195" i="3"/>
  <c r="K196" i="3"/>
  <c r="L196" i="3"/>
  <c r="K197" i="3"/>
  <c r="L197" i="3"/>
  <c r="K198" i="3"/>
  <c r="L198" i="3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L214" i="3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3" i="3"/>
  <c r="K224" i="3"/>
  <c r="L224" i="3"/>
  <c r="K225" i="3"/>
  <c r="L225" i="3"/>
  <c r="K226" i="3"/>
  <c r="L226" i="3"/>
  <c r="K227" i="3"/>
  <c r="L227" i="3"/>
  <c r="K228" i="3"/>
  <c r="L228" i="3"/>
  <c r="K229" i="3"/>
  <c r="L229" i="3"/>
  <c r="K230" i="3"/>
  <c r="L230" i="3"/>
  <c r="K231" i="3"/>
  <c r="L231" i="3"/>
  <c r="K232" i="3"/>
  <c r="L232" i="3"/>
  <c r="K233" i="3"/>
  <c r="L233" i="3"/>
  <c r="K234" i="3"/>
  <c r="L234" i="3"/>
  <c r="K235" i="3"/>
  <c r="L235" i="3"/>
  <c r="K236" i="3"/>
  <c r="L236" i="3"/>
  <c r="K237" i="3"/>
  <c r="L237" i="3"/>
  <c r="K238" i="3"/>
  <c r="L238" i="3"/>
  <c r="K239" i="3"/>
  <c r="L239" i="3"/>
  <c r="K240" i="3"/>
  <c r="L240" i="3"/>
  <c r="K241" i="3"/>
  <c r="L241" i="3"/>
  <c r="K242" i="3"/>
  <c r="L242" i="3"/>
  <c r="K243" i="3"/>
  <c r="L243" i="3"/>
  <c r="K244" i="3"/>
  <c r="L244" i="3"/>
  <c r="K245" i="3"/>
  <c r="L245" i="3"/>
  <c r="K246" i="3"/>
  <c r="L246" i="3"/>
  <c r="K247" i="3"/>
  <c r="L247" i="3"/>
  <c r="K248" i="3"/>
  <c r="L248" i="3"/>
  <c r="K249" i="3"/>
  <c r="L249" i="3"/>
  <c r="K250" i="3"/>
  <c r="L250" i="3"/>
  <c r="K251" i="3"/>
  <c r="L251" i="3"/>
  <c r="K252" i="3"/>
  <c r="L252" i="3"/>
  <c r="K253" i="3"/>
  <c r="L253" i="3"/>
  <c r="K254" i="3"/>
  <c r="L254" i="3"/>
  <c r="K255" i="3"/>
  <c r="L255" i="3"/>
  <c r="K256" i="3"/>
  <c r="L256" i="3"/>
  <c r="K257" i="3"/>
  <c r="L257" i="3"/>
  <c r="K258" i="3"/>
  <c r="L258" i="3"/>
  <c r="K259" i="3"/>
  <c r="L259" i="3"/>
  <c r="K260" i="3"/>
  <c r="L260" i="3"/>
  <c r="K261" i="3"/>
  <c r="L261" i="3"/>
  <c r="K262" i="3"/>
  <c r="L262" i="3"/>
  <c r="K263" i="3"/>
  <c r="L263" i="3"/>
  <c r="K264" i="3"/>
  <c r="L264" i="3"/>
  <c r="K265" i="3"/>
  <c r="L265" i="3"/>
  <c r="K266" i="3"/>
  <c r="L266" i="3"/>
  <c r="K267" i="3"/>
  <c r="L267" i="3"/>
  <c r="K268" i="3"/>
  <c r="L268" i="3"/>
  <c r="K269" i="3"/>
  <c r="L269" i="3"/>
  <c r="K270" i="3"/>
  <c r="L270" i="3"/>
  <c r="K271" i="3"/>
  <c r="L271" i="3"/>
  <c r="K272" i="3"/>
  <c r="L272" i="3"/>
  <c r="K273" i="3"/>
  <c r="L273" i="3"/>
  <c r="K274" i="3"/>
  <c r="L274" i="3"/>
  <c r="K275" i="3"/>
  <c r="L275" i="3"/>
  <c r="K276" i="3"/>
  <c r="L276" i="3"/>
  <c r="K277" i="3"/>
  <c r="L277" i="3"/>
  <c r="K278" i="3"/>
  <c r="L278" i="3"/>
  <c r="K279" i="3"/>
  <c r="L279" i="3"/>
  <c r="K280" i="3"/>
  <c r="L280" i="3"/>
  <c r="K281" i="3"/>
  <c r="L281" i="3"/>
  <c r="K282" i="3"/>
  <c r="L282" i="3"/>
  <c r="K283" i="3"/>
  <c r="L283" i="3"/>
  <c r="K284" i="3"/>
  <c r="L284" i="3"/>
  <c r="K285" i="3"/>
  <c r="L285" i="3"/>
  <c r="K286" i="3"/>
  <c r="L286" i="3"/>
  <c r="K287" i="3"/>
  <c r="L287" i="3"/>
  <c r="K288" i="3"/>
  <c r="L288" i="3"/>
  <c r="K289" i="3"/>
  <c r="L289" i="3"/>
  <c r="K290" i="3"/>
  <c r="L290" i="3"/>
  <c r="K291" i="3"/>
  <c r="L291" i="3"/>
  <c r="K292" i="3"/>
  <c r="L292" i="3"/>
  <c r="K293" i="3"/>
  <c r="L293" i="3"/>
  <c r="K294" i="3"/>
  <c r="L294" i="3"/>
  <c r="K295" i="3"/>
  <c r="L295" i="3"/>
  <c r="K296" i="3"/>
  <c r="L296" i="3"/>
  <c r="K297" i="3"/>
  <c r="L297" i="3"/>
  <c r="K298" i="3"/>
  <c r="L298" i="3"/>
  <c r="K299" i="3"/>
  <c r="L299" i="3"/>
  <c r="K300" i="3"/>
  <c r="L300" i="3"/>
  <c r="K301" i="3"/>
  <c r="L301" i="3"/>
  <c r="K302" i="3"/>
  <c r="L302" i="3"/>
  <c r="K303" i="3"/>
  <c r="L303" i="3"/>
  <c r="K304" i="3"/>
  <c r="L304" i="3"/>
  <c r="K305" i="3"/>
  <c r="L305" i="3"/>
  <c r="K306" i="3"/>
  <c r="L306" i="3"/>
  <c r="K307" i="3"/>
  <c r="L307" i="3"/>
  <c r="K308" i="3"/>
  <c r="L308" i="3"/>
  <c r="K309" i="3"/>
  <c r="L309" i="3"/>
  <c r="K310" i="3"/>
  <c r="L310" i="3"/>
  <c r="K311" i="3"/>
  <c r="L311" i="3"/>
  <c r="K312" i="3"/>
  <c r="L312" i="3"/>
  <c r="K313" i="3"/>
  <c r="L313" i="3"/>
  <c r="K314" i="3"/>
  <c r="L314" i="3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L334" i="3"/>
  <c r="K335" i="3"/>
  <c r="L335" i="3"/>
  <c r="K336" i="3"/>
  <c r="L336" i="3"/>
  <c r="K337" i="3"/>
  <c r="L337" i="3"/>
  <c r="K338" i="3"/>
  <c r="L338" i="3"/>
  <c r="K339" i="3"/>
  <c r="L339" i="3"/>
  <c r="K340" i="3"/>
  <c r="L340" i="3"/>
  <c r="K341" i="3"/>
  <c r="L341" i="3"/>
  <c r="K342" i="3"/>
  <c r="L342" i="3"/>
  <c r="K343" i="3"/>
  <c r="L343" i="3"/>
  <c r="K344" i="3"/>
  <c r="L344" i="3"/>
  <c r="K345" i="3"/>
  <c r="L345" i="3"/>
  <c r="K346" i="3"/>
  <c r="L346" i="3"/>
  <c r="K347" i="3"/>
  <c r="L347" i="3"/>
  <c r="K348" i="3"/>
  <c r="L348" i="3"/>
  <c r="K349" i="3"/>
  <c r="L349" i="3"/>
  <c r="K350" i="3"/>
  <c r="L350" i="3"/>
  <c r="K351" i="3"/>
  <c r="L351" i="3"/>
  <c r="K352" i="3"/>
  <c r="L352" i="3"/>
  <c r="K353" i="3"/>
  <c r="L353" i="3"/>
  <c r="K354" i="3"/>
  <c r="L354" i="3"/>
  <c r="K355" i="3"/>
  <c r="L355" i="3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L364" i="3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L372" i="3"/>
  <c r="K373" i="3"/>
  <c r="L373" i="3"/>
  <c r="K374" i="3"/>
  <c r="L374" i="3"/>
  <c r="K375" i="3"/>
  <c r="L375" i="3"/>
  <c r="K376" i="3"/>
  <c r="L376" i="3"/>
  <c r="K377" i="3"/>
  <c r="L377" i="3"/>
  <c r="K378" i="3"/>
  <c r="L378" i="3"/>
  <c r="K379" i="3"/>
  <c r="L379" i="3"/>
  <c r="K380" i="3"/>
  <c r="L380" i="3"/>
  <c r="K381" i="3"/>
  <c r="L381" i="3"/>
  <c r="K382" i="3"/>
  <c r="L382" i="3"/>
  <c r="K383" i="3"/>
  <c r="L383" i="3"/>
  <c r="K384" i="3"/>
  <c r="L384" i="3"/>
  <c r="K385" i="3"/>
  <c r="L385" i="3"/>
  <c r="K386" i="3"/>
  <c r="L386" i="3"/>
  <c r="K387" i="3"/>
  <c r="L387" i="3"/>
  <c r="K388" i="3"/>
  <c r="L388" i="3"/>
  <c r="K389" i="3"/>
  <c r="L389" i="3"/>
  <c r="K390" i="3"/>
  <c r="L390" i="3"/>
  <c r="K391" i="3"/>
  <c r="L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L400" i="3"/>
  <c r="K401" i="3"/>
  <c r="L401" i="3"/>
  <c r="K402" i="3"/>
  <c r="L402" i="3"/>
  <c r="K403" i="3"/>
  <c r="L403" i="3"/>
  <c r="K404" i="3"/>
  <c r="L404" i="3"/>
  <c r="K405" i="3"/>
  <c r="L405" i="3"/>
  <c r="K406" i="3"/>
  <c r="L406" i="3"/>
  <c r="K407" i="3"/>
  <c r="L407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14" i="3"/>
  <c r="L414" i="3"/>
  <c r="K415" i="3"/>
  <c r="L415" i="3"/>
  <c r="K416" i="3"/>
  <c r="L416" i="3"/>
  <c r="K417" i="3"/>
  <c r="L417" i="3"/>
  <c r="K418" i="3"/>
  <c r="L418" i="3"/>
  <c r="K419" i="3"/>
  <c r="L419" i="3"/>
  <c r="K420" i="3"/>
  <c r="L420" i="3"/>
  <c r="K421" i="3"/>
  <c r="L421" i="3"/>
  <c r="K422" i="3"/>
  <c r="L422" i="3"/>
  <c r="K423" i="3"/>
  <c r="L423" i="3"/>
  <c r="K424" i="3"/>
  <c r="L424" i="3"/>
  <c r="K425" i="3"/>
  <c r="L425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432" i="3"/>
  <c r="L432" i="3"/>
  <c r="K433" i="3"/>
  <c r="L433" i="3"/>
  <c r="K434" i="3"/>
  <c r="L434" i="3"/>
  <c r="K435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L462" i="3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L469" i="3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1" i="3"/>
  <c r="K482" i="3"/>
  <c r="L482" i="3"/>
  <c r="K483" i="3"/>
  <c r="L483" i="3"/>
  <c r="K484" i="3"/>
  <c r="L484" i="3"/>
  <c r="K485" i="3"/>
  <c r="L485" i="3"/>
  <c r="K486" i="3"/>
  <c r="L486" i="3"/>
  <c r="K487" i="3"/>
  <c r="L487" i="3"/>
  <c r="K488" i="3"/>
  <c r="L488" i="3"/>
  <c r="K489" i="3"/>
  <c r="L489" i="3"/>
  <c r="K490" i="3"/>
  <c r="L490" i="3"/>
  <c r="K491" i="3"/>
  <c r="L491" i="3"/>
  <c r="K492" i="3"/>
  <c r="L492" i="3"/>
  <c r="K493" i="3"/>
  <c r="L493" i="3"/>
  <c r="K494" i="3"/>
  <c r="L494" i="3"/>
  <c r="K495" i="3"/>
  <c r="L495" i="3"/>
  <c r="K496" i="3"/>
  <c r="L496" i="3"/>
  <c r="K497" i="3"/>
  <c r="L497" i="3"/>
  <c r="K498" i="3"/>
  <c r="L498" i="3"/>
  <c r="K499" i="3"/>
  <c r="L499" i="3"/>
  <c r="K500" i="3"/>
  <c r="L500" i="3"/>
  <c r="K501" i="3"/>
  <c r="L501" i="3"/>
  <c r="K502" i="3"/>
  <c r="L502" i="3"/>
  <c r="K503" i="3"/>
  <c r="L503" i="3"/>
  <c r="K504" i="3"/>
  <c r="L504" i="3"/>
  <c r="K505" i="3"/>
  <c r="L505" i="3"/>
  <c r="K506" i="3"/>
  <c r="L506" i="3"/>
  <c r="K507" i="3"/>
  <c r="L507" i="3"/>
  <c r="K508" i="3"/>
  <c r="L508" i="3"/>
  <c r="K509" i="3"/>
  <c r="L509" i="3"/>
  <c r="K510" i="3"/>
  <c r="L510" i="3"/>
  <c r="K511" i="3"/>
  <c r="L511" i="3"/>
  <c r="K512" i="3"/>
  <c r="L512" i="3"/>
  <c r="K513" i="3"/>
  <c r="L513" i="3"/>
  <c r="K514" i="3"/>
  <c r="L514" i="3"/>
  <c r="K515" i="3"/>
  <c r="L515" i="3"/>
  <c r="K516" i="3"/>
  <c r="L516" i="3"/>
  <c r="K517" i="3"/>
  <c r="L517" i="3"/>
  <c r="K518" i="3"/>
  <c r="L518" i="3"/>
  <c r="K519" i="3"/>
  <c r="L519" i="3"/>
  <c r="K520" i="3"/>
  <c r="L520" i="3"/>
  <c r="K521" i="3"/>
  <c r="L521" i="3"/>
  <c r="K522" i="3"/>
  <c r="L522" i="3"/>
  <c r="K523" i="3"/>
  <c r="L523" i="3"/>
  <c r="K524" i="3"/>
  <c r="L524" i="3"/>
  <c r="K525" i="3"/>
  <c r="L525" i="3"/>
  <c r="K526" i="3"/>
  <c r="L526" i="3"/>
  <c r="K527" i="3"/>
  <c r="L527" i="3"/>
  <c r="K528" i="3"/>
  <c r="L528" i="3"/>
  <c r="K529" i="3"/>
  <c r="L529" i="3"/>
  <c r="K530" i="3"/>
  <c r="L530" i="3"/>
  <c r="K531" i="3"/>
  <c r="L531" i="3"/>
  <c r="K532" i="3"/>
  <c r="L532" i="3"/>
  <c r="K533" i="3"/>
  <c r="L533" i="3"/>
  <c r="K534" i="3"/>
  <c r="L534" i="3"/>
  <c r="K535" i="3"/>
  <c r="L535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43" i="3"/>
  <c r="L543" i="3"/>
  <c r="K544" i="3"/>
  <c r="L544" i="3"/>
  <c r="K545" i="3"/>
  <c r="L545" i="3"/>
  <c r="K546" i="3"/>
  <c r="L546" i="3"/>
  <c r="K547" i="3"/>
  <c r="L547" i="3"/>
  <c r="K548" i="3"/>
  <c r="L548" i="3"/>
  <c r="K549" i="3"/>
  <c r="L549" i="3"/>
  <c r="K550" i="3"/>
  <c r="L550" i="3"/>
  <c r="K551" i="3"/>
  <c r="L551" i="3"/>
  <c r="K552" i="3"/>
  <c r="L552" i="3"/>
  <c r="K553" i="3"/>
  <c r="L553" i="3"/>
  <c r="K554" i="3"/>
  <c r="L554" i="3"/>
  <c r="K555" i="3"/>
  <c r="L555" i="3"/>
  <c r="K556" i="3"/>
  <c r="L556" i="3"/>
  <c r="K557" i="3"/>
  <c r="L557" i="3"/>
  <c r="K558" i="3"/>
  <c r="L558" i="3"/>
  <c r="K559" i="3"/>
  <c r="L559" i="3"/>
  <c r="K560" i="3"/>
  <c r="L560" i="3"/>
  <c r="K561" i="3"/>
  <c r="L561" i="3"/>
  <c r="K562" i="3"/>
  <c r="L562" i="3"/>
  <c r="K563" i="3"/>
  <c r="L563" i="3"/>
  <c r="K564" i="3"/>
  <c r="L564" i="3"/>
  <c r="K565" i="3"/>
  <c r="L565" i="3"/>
  <c r="K566" i="3"/>
  <c r="L566" i="3"/>
  <c r="K567" i="3"/>
  <c r="L567" i="3"/>
  <c r="K568" i="3"/>
  <c r="L568" i="3"/>
  <c r="K569" i="3"/>
  <c r="L569" i="3"/>
  <c r="K570" i="3"/>
  <c r="L570" i="3"/>
  <c r="K571" i="3"/>
  <c r="L571" i="3"/>
  <c r="K572" i="3"/>
  <c r="L572" i="3"/>
  <c r="K573" i="3"/>
  <c r="L573" i="3"/>
  <c r="K574" i="3"/>
  <c r="L574" i="3"/>
  <c r="K575" i="3"/>
  <c r="L575" i="3"/>
  <c r="K576" i="3"/>
  <c r="L576" i="3"/>
  <c r="K577" i="3"/>
  <c r="L577" i="3"/>
  <c r="K578" i="3"/>
  <c r="L578" i="3"/>
  <c r="K579" i="3"/>
  <c r="L579" i="3"/>
  <c r="K580" i="3"/>
  <c r="L580" i="3"/>
  <c r="K581" i="3"/>
  <c r="L581" i="3"/>
  <c r="K582" i="3"/>
  <c r="L582" i="3"/>
  <c r="K583" i="3"/>
  <c r="L583" i="3"/>
  <c r="K584" i="3"/>
  <c r="L584" i="3"/>
  <c r="K585" i="3"/>
  <c r="L585" i="3"/>
  <c r="K586" i="3"/>
  <c r="L586" i="3"/>
  <c r="K587" i="3"/>
  <c r="L587" i="3"/>
  <c r="K588" i="3"/>
  <c r="L588" i="3"/>
  <c r="K589" i="3"/>
  <c r="L589" i="3"/>
  <c r="K590" i="3"/>
  <c r="L590" i="3"/>
  <c r="K591" i="3"/>
  <c r="L591" i="3"/>
  <c r="K592" i="3"/>
  <c r="L592" i="3"/>
  <c r="K593" i="3"/>
  <c r="L593" i="3"/>
  <c r="K594" i="3"/>
  <c r="L594" i="3"/>
  <c r="K595" i="3"/>
  <c r="L595" i="3"/>
  <c r="K596" i="3"/>
  <c r="L596" i="3"/>
  <c r="K597" i="3"/>
  <c r="L597" i="3"/>
  <c r="K598" i="3"/>
  <c r="L598" i="3"/>
  <c r="K599" i="3"/>
  <c r="L599" i="3"/>
  <c r="K600" i="3"/>
  <c r="L600" i="3"/>
  <c r="K601" i="3"/>
  <c r="L601" i="3"/>
  <c r="K602" i="3"/>
  <c r="L602" i="3"/>
  <c r="K603" i="3"/>
  <c r="L603" i="3"/>
  <c r="K604" i="3"/>
  <c r="L604" i="3"/>
  <c r="K605" i="3"/>
  <c r="L605" i="3"/>
  <c r="K606" i="3"/>
  <c r="L606" i="3"/>
  <c r="K607" i="3"/>
  <c r="L607" i="3"/>
  <c r="K608" i="3"/>
  <c r="L608" i="3"/>
  <c r="K609" i="3"/>
  <c r="L609" i="3"/>
  <c r="K610" i="3"/>
  <c r="L610" i="3"/>
  <c r="K611" i="3"/>
  <c r="L611" i="3"/>
  <c r="K612" i="3"/>
  <c r="L612" i="3"/>
  <c r="K613" i="3"/>
  <c r="L613" i="3"/>
  <c r="K614" i="3"/>
  <c r="L614" i="3"/>
  <c r="K615" i="3"/>
  <c r="L615" i="3"/>
  <c r="K616" i="3"/>
  <c r="L616" i="3"/>
  <c r="K617" i="3"/>
  <c r="L617" i="3"/>
  <c r="K618" i="3"/>
  <c r="L618" i="3"/>
  <c r="K619" i="3"/>
  <c r="L619" i="3"/>
  <c r="K620" i="3"/>
  <c r="L620" i="3"/>
  <c r="K621" i="3"/>
  <c r="L621" i="3"/>
  <c r="K622" i="3"/>
  <c r="L622" i="3"/>
  <c r="K623" i="3"/>
  <c r="L623" i="3"/>
  <c r="K624" i="3"/>
  <c r="L624" i="3"/>
  <c r="K625" i="3"/>
  <c r="L625" i="3"/>
  <c r="K626" i="3"/>
  <c r="L626" i="3"/>
  <c r="K627" i="3"/>
  <c r="L627" i="3"/>
  <c r="K628" i="3"/>
  <c r="L628" i="3"/>
  <c r="K629" i="3"/>
  <c r="L629" i="3"/>
  <c r="K630" i="3"/>
  <c r="L630" i="3"/>
  <c r="K631" i="3"/>
  <c r="L631" i="3"/>
  <c r="K632" i="3"/>
  <c r="L632" i="3"/>
  <c r="K633" i="3"/>
  <c r="L633" i="3"/>
  <c r="K634" i="3"/>
  <c r="L634" i="3"/>
  <c r="K635" i="3"/>
  <c r="L635" i="3"/>
  <c r="K636" i="3"/>
  <c r="L636" i="3"/>
  <c r="K637" i="3"/>
  <c r="L637" i="3"/>
  <c r="K638" i="3"/>
  <c r="L638" i="3"/>
  <c r="K639" i="3"/>
  <c r="L639" i="3"/>
  <c r="K640" i="3"/>
  <c r="L640" i="3"/>
  <c r="K641" i="3"/>
  <c r="L641" i="3"/>
  <c r="K642" i="3"/>
  <c r="L642" i="3"/>
  <c r="K643" i="3"/>
  <c r="L643" i="3"/>
  <c r="K644" i="3"/>
  <c r="L644" i="3"/>
  <c r="K645" i="3"/>
  <c r="L645" i="3"/>
  <c r="K646" i="3"/>
  <c r="L646" i="3"/>
  <c r="K647" i="3"/>
  <c r="L647" i="3"/>
  <c r="K648" i="3"/>
  <c r="L648" i="3"/>
  <c r="K649" i="3"/>
  <c r="L649" i="3"/>
  <c r="K650" i="3"/>
  <c r="L650" i="3"/>
  <c r="K651" i="3"/>
  <c r="L651" i="3"/>
  <c r="K652" i="3"/>
  <c r="L652" i="3"/>
  <c r="K653" i="3"/>
  <c r="L653" i="3"/>
  <c r="K654" i="3"/>
  <c r="L654" i="3"/>
  <c r="K655" i="3"/>
  <c r="L655" i="3"/>
  <c r="K656" i="3"/>
  <c r="L656" i="3"/>
  <c r="K657" i="3"/>
  <c r="L657" i="3"/>
  <c r="K658" i="3"/>
  <c r="L658" i="3"/>
  <c r="K659" i="3"/>
  <c r="L659" i="3"/>
  <c r="K660" i="3"/>
  <c r="L660" i="3"/>
  <c r="K661" i="3"/>
  <c r="L661" i="3"/>
  <c r="K662" i="3"/>
  <c r="L662" i="3"/>
  <c r="K663" i="3"/>
  <c r="L663" i="3"/>
  <c r="K664" i="3"/>
  <c r="L664" i="3"/>
  <c r="K665" i="3"/>
  <c r="L665" i="3"/>
  <c r="K666" i="3"/>
  <c r="L666" i="3"/>
  <c r="K667" i="3"/>
  <c r="L667" i="3"/>
  <c r="K668" i="3"/>
  <c r="L668" i="3"/>
  <c r="K669" i="3"/>
  <c r="L669" i="3"/>
  <c r="K670" i="3"/>
  <c r="L670" i="3"/>
  <c r="K671" i="3"/>
  <c r="L671" i="3"/>
  <c r="K672" i="3"/>
  <c r="L672" i="3"/>
  <c r="K673" i="3"/>
  <c r="L673" i="3"/>
  <c r="K674" i="3"/>
  <c r="L674" i="3"/>
  <c r="K675" i="3"/>
  <c r="L675" i="3"/>
  <c r="K676" i="3"/>
  <c r="L676" i="3"/>
  <c r="K677" i="3"/>
  <c r="L677" i="3"/>
  <c r="K678" i="3"/>
  <c r="L678" i="3"/>
  <c r="K679" i="3"/>
  <c r="L679" i="3"/>
  <c r="K680" i="3"/>
  <c r="L680" i="3"/>
  <c r="K681" i="3"/>
  <c r="L681" i="3"/>
  <c r="K682" i="3"/>
  <c r="L682" i="3"/>
  <c r="K683" i="3"/>
  <c r="L683" i="3"/>
  <c r="K684" i="3"/>
  <c r="L684" i="3"/>
  <c r="K685" i="3"/>
  <c r="L685" i="3"/>
  <c r="K686" i="3"/>
  <c r="L686" i="3"/>
  <c r="K687" i="3"/>
  <c r="L687" i="3"/>
  <c r="K688" i="3"/>
  <c r="L688" i="3"/>
  <c r="K689" i="3"/>
  <c r="L689" i="3"/>
  <c r="K690" i="3"/>
  <c r="L690" i="3"/>
  <c r="K691" i="3"/>
  <c r="L691" i="3"/>
  <c r="K692" i="3"/>
  <c r="L692" i="3"/>
  <c r="K693" i="3"/>
  <c r="L693" i="3"/>
  <c r="K694" i="3"/>
  <c r="L694" i="3"/>
  <c r="K695" i="3"/>
  <c r="L695" i="3"/>
  <c r="K696" i="3"/>
  <c r="L696" i="3"/>
  <c r="K697" i="3"/>
  <c r="L697" i="3"/>
  <c r="K698" i="3"/>
  <c r="L698" i="3"/>
  <c r="K699" i="3"/>
  <c r="L699" i="3"/>
  <c r="K700" i="3"/>
  <c r="L700" i="3"/>
  <c r="K701" i="3"/>
  <c r="L701" i="3"/>
  <c r="K702" i="3"/>
  <c r="L702" i="3"/>
  <c r="K703" i="3"/>
  <c r="L703" i="3"/>
  <c r="K704" i="3"/>
  <c r="L704" i="3"/>
  <c r="K705" i="3"/>
  <c r="L705" i="3"/>
  <c r="K706" i="3"/>
  <c r="L706" i="3"/>
  <c r="K707" i="3"/>
  <c r="L707" i="3"/>
  <c r="K708" i="3"/>
  <c r="L708" i="3"/>
  <c r="K709" i="3"/>
  <c r="L709" i="3"/>
  <c r="K710" i="3"/>
  <c r="L710" i="3"/>
  <c r="K711" i="3"/>
  <c r="L711" i="3"/>
  <c r="K712" i="3"/>
  <c r="L712" i="3"/>
  <c r="K713" i="3"/>
  <c r="L713" i="3"/>
  <c r="K714" i="3"/>
  <c r="L714" i="3"/>
  <c r="K715" i="3"/>
  <c r="L715" i="3"/>
  <c r="K716" i="3"/>
  <c r="L716" i="3"/>
  <c r="K717" i="3"/>
  <c r="L717" i="3"/>
  <c r="K718" i="3"/>
  <c r="L718" i="3"/>
  <c r="K719" i="3"/>
  <c r="L719" i="3"/>
  <c r="K720" i="3"/>
  <c r="L720" i="3"/>
  <c r="K721" i="3"/>
  <c r="L721" i="3"/>
  <c r="K722" i="3"/>
  <c r="L722" i="3"/>
  <c r="K723" i="3"/>
  <c r="L723" i="3"/>
  <c r="K724" i="3"/>
  <c r="L724" i="3"/>
  <c r="K725" i="3"/>
  <c r="L725" i="3"/>
  <c r="K726" i="3"/>
  <c r="L726" i="3"/>
  <c r="K727" i="3"/>
  <c r="L727" i="3"/>
  <c r="K728" i="3"/>
  <c r="L728" i="3"/>
  <c r="K729" i="3"/>
  <c r="L729" i="3"/>
  <c r="K730" i="3"/>
  <c r="L730" i="3"/>
  <c r="K731" i="3"/>
  <c r="L731" i="3"/>
  <c r="K732" i="3"/>
  <c r="L732" i="3"/>
  <c r="K733" i="3"/>
  <c r="L733" i="3"/>
  <c r="K734" i="3"/>
  <c r="L734" i="3"/>
  <c r="K735" i="3"/>
  <c r="L735" i="3"/>
  <c r="K736" i="3"/>
  <c r="L736" i="3"/>
  <c r="K737" i="3"/>
  <c r="L737" i="3"/>
  <c r="K738" i="3"/>
  <c r="L738" i="3"/>
  <c r="K739" i="3"/>
  <c r="L739" i="3"/>
  <c r="K740" i="3"/>
  <c r="L740" i="3"/>
  <c r="K741" i="3"/>
  <c r="L741" i="3"/>
  <c r="K742" i="3"/>
  <c r="L742" i="3"/>
  <c r="K743" i="3"/>
  <c r="L743" i="3"/>
  <c r="K744" i="3"/>
  <c r="L744" i="3"/>
  <c r="K745" i="3"/>
  <c r="L745" i="3"/>
  <c r="K746" i="3"/>
  <c r="L746" i="3"/>
  <c r="K747" i="3"/>
  <c r="L747" i="3"/>
  <c r="K748" i="3"/>
  <c r="L748" i="3"/>
  <c r="K749" i="3"/>
  <c r="L749" i="3"/>
  <c r="K750" i="3"/>
  <c r="L750" i="3"/>
  <c r="K751" i="3"/>
  <c r="L751" i="3"/>
  <c r="K752" i="3"/>
  <c r="L752" i="3"/>
  <c r="K753" i="3"/>
  <c r="L753" i="3"/>
  <c r="K754" i="3"/>
  <c r="L754" i="3"/>
  <c r="K755" i="3"/>
  <c r="L755" i="3"/>
  <c r="K756" i="3"/>
  <c r="L756" i="3"/>
  <c r="K757" i="3"/>
  <c r="L757" i="3"/>
  <c r="K758" i="3"/>
  <c r="L758" i="3"/>
  <c r="K759" i="3"/>
  <c r="L759" i="3"/>
  <c r="AX8" i="1"/>
  <c r="AY8" i="1"/>
  <c r="AZ8" i="1"/>
  <c r="AX9" i="1"/>
  <c r="AY9" i="1"/>
  <c r="AZ9" i="1"/>
  <c r="AX10" i="1"/>
  <c r="AY10" i="1"/>
  <c r="AZ10" i="1"/>
  <c r="AX11" i="1"/>
  <c r="AY11" i="1"/>
  <c r="AZ11" i="1"/>
  <c r="AX12" i="1"/>
  <c r="AY12" i="1"/>
  <c r="AZ12" i="1"/>
  <c r="AX13" i="1"/>
  <c r="AY13" i="1"/>
  <c r="AZ13" i="1"/>
  <c r="AX14" i="1"/>
  <c r="AY14" i="1"/>
  <c r="AZ14" i="1"/>
  <c r="AX15" i="1"/>
  <c r="AY15" i="1"/>
  <c r="AZ15" i="1"/>
  <c r="AX16" i="1"/>
  <c r="AY16" i="1"/>
  <c r="AZ16" i="1"/>
  <c r="AX17" i="1"/>
  <c r="AY17" i="1"/>
  <c r="AZ17" i="1"/>
  <c r="AX18" i="1"/>
  <c r="AY18" i="1"/>
  <c r="AZ18" i="1"/>
  <c r="AX19" i="1"/>
  <c r="AY19" i="1"/>
  <c r="AZ19" i="1"/>
  <c r="AX20" i="1"/>
  <c r="AY20" i="1"/>
  <c r="AZ20" i="1"/>
  <c r="AX21" i="1"/>
  <c r="AY21" i="1"/>
  <c r="AZ21" i="1"/>
  <c r="AX22" i="1"/>
  <c r="AY22" i="1"/>
  <c r="AZ22" i="1"/>
  <c r="AX23" i="1"/>
  <c r="AY23" i="1"/>
  <c r="AZ23" i="1"/>
  <c r="AX24" i="1"/>
  <c r="AY24" i="1"/>
  <c r="AZ24" i="1"/>
  <c r="AX25" i="1"/>
  <c r="AY25" i="1"/>
  <c r="AZ25" i="1"/>
  <c r="AX26" i="1"/>
  <c r="AY26" i="1"/>
  <c r="AZ26" i="1"/>
  <c r="AX27" i="1"/>
  <c r="AY27" i="1"/>
  <c r="AZ27" i="1"/>
  <c r="AX28" i="1"/>
  <c r="AY28" i="1"/>
  <c r="AZ28" i="1"/>
  <c r="AX29" i="1"/>
  <c r="AY29" i="1"/>
  <c r="AZ29" i="1"/>
  <c r="AX30" i="1"/>
  <c r="AY30" i="1"/>
  <c r="AZ30" i="1"/>
  <c r="AX31" i="1"/>
  <c r="AY31" i="1"/>
  <c r="AZ31" i="1"/>
  <c r="AX32" i="1"/>
  <c r="AY32" i="1"/>
  <c r="AZ32" i="1"/>
  <c r="AX33" i="1"/>
  <c r="AY33" i="1"/>
  <c r="AZ33" i="1"/>
  <c r="AX34" i="1"/>
  <c r="AY34" i="1"/>
  <c r="AZ34" i="1"/>
  <c r="AX35" i="1"/>
  <c r="AY35" i="1"/>
  <c r="AZ35" i="1"/>
  <c r="AX36" i="1"/>
  <c r="AY36" i="1"/>
  <c r="AZ36" i="1"/>
  <c r="AX37" i="1"/>
  <c r="AY37" i="1"/>
  <c r="AZ37" i="1"/>
  <c r="AX38" i="1"/>
  <c r="AY38" i="1"/>
  <c r="AZ38" i="1"/>
  <c r="AX39" i="1"/>
  <c r="AY39" i="1"/>
  <c r="AZ39" i="1"/>
  <c r="AX40" i="1"/>
  <c r="AY40" i="1"/>
  <c r="AZ40" i="1"/>
  <c r="AX41" i="1"/>
  <c r="AY41" i="1"/>
  <c r="AZ41" i="1"/>
  <c r="AX42" i="1"/>
  <c r="AY42" i="1"/>
  <c r="AZ42" i="1"/>
  <c r="AX43" i="1"/>
  <c r="AY43" i="1"/>
  <c r="AZ43" i="1"/>
  <c r="AX44" i="1"/>
  <c r="AY44" i="1"/>
  <c r="AZ44" i="1"/>
  <c r="AX45" i="1"/>
  <c r="AY45" i="1"/>
  <c r="AZ45" i="1"/>
  <c r="AX46" i="1"/>
  <c r="AY46" i="1"/>
  <c r="AZ46" i="1"/>
  <c r="AX47" i="1"/>
  <c r="AY47" i="1"/>
  <c r="AZ47" i="1"/>
  <c r="AX48" i="1"/>
  <c r="AY48" i="1"/>
  <c r="AZ48" i="1"/>
  <c r="AX49" i="1"/>
  <c r="AY49" i="1"/>
  <c r="AZ49" i="1"/>
  <c r="AX50" i="1"/>
  <c r="AY50" i="1"/>
  <c r="AZ50" i="1"/>
  <c r="AX51" i="1"/>
  <c r="AY51" i="1"/>
  <c r="AZ51" i="1"/>
  <c r="AX52" i="1"/>
  <c r="AY52" i="1"/>
  <c r="AZ52" i="1"/>
  <c r="AX53" i="1"/>
  <c r="AY53" i="1"/>
  <c r="AZ53" i="1"/>
  <c r="AX54" i="1"/>
  <c r="AY54" i="1"/>
  <c r="AZ54" i="1"/>
  <c r="AX55" i="1"/>
  <c r="AY55" i="1"/>
  <c r="AZ55" i="1"/>
  <c r="AX56" i="1"/>
  <c r="AY56" i="1"/>
  <c r="AZ56" i="1"/>
  <c r="AX57" i="1"/>
  <c r="AY57" i="1"/>
  <c r="AZ57" i="1"/>
  <c r="AX58" i="1"/>
  <c r="AY58" i="1"/>
  <c r="AZ58" i="1"/>
  <c r="AX59" i="1"/>
  <c r="AY59" i="1"/>
  <c r="AZ59" i="1"/>
  <c r="AX60" i="1"/>
  <c r="AY60" i="1"/>
  <c r="AZ60" i="1"/>
  <c r="AX61" i="1"/>
  <c r="AY61" i="1"/>
  <c r="AZ61" i="1"/>
  <c r="AX62" i="1"/>
  <c r="AY62" i="1"/>
  <c r="AZ62" i="1"/>
  <c r="AX63" i="1"/>
  <c r="AY63" i="1"/>
  <c r="AZ63" i="1"/>
  <c r="AX64" i="1"/>
  <c r="AY64" i="1"/>
  <c r="AZ64" i="1"/>
  <c r="AX65" i="1"/>
  <c r="AY65" i="1"/>
  <c r="AZ65" i="1"/>
  <c r="AX66" i="1"/>
  <c r="AY66" i="1"/>
  <c r="AZ66" i="1"/>
  <c r="AX67" i="1"/>
  <c r="AY67" i="1"/>
  <c r="AZ67" i="1"/>
  <c r="AX68" i="1"/>
  <c r="AY68" i="1"/>
  <c r="AZ68" i="1"/>
  <c r="AX69" i="1"/>
  <c r="AY69" i="1"/>
  <c r="AZ69" i="1"/>
  <c r="AX70" i="1"/>
  <c r="AY70" i="1"/>
  <c r="AZ70" i="1"/>
  <c r="AX71" i="1"/>
  <c r="AY71" i="1"/>
  <c r="AZ71" i="1"/>
  <c r="AX72" i="1"/>
  <c r="AY72" i="1"/>
  <c r="AZ72" i="1"/>
  <c r="AX73" i="1"/>
  <c r="AY73" i="1"/>
  <c r="AZ73" i="1"/>
  <c r="AX74" i="1"/>
  <c r="AY74" i="1"/>
  <c r="AZ74" i="1"/>
  <c r="AX75" i="1"/>
  <c r="AY75" i="1"/>
  <c r="AZ75" i="1"/>
  <c r="AX76" i="1"/>
  <c r="AY76" i="1"/>
  <c r="AZ76" i="1"/>
  <c r="AX77" i="1"/>
  <c r="AY77" i="1"/>
  <c r="AZ77" i="1"/>
  <c r="AX78" i="1"/>
  <c r="AY78" i="1"/>
  <c r="AZ78" i="1"/>
  <c r="AX79" i="1"/>
  <c r="AY79" i="1"/>
  <c r="AZ79" i="1"/>
  <c r="AX80" i="1"/>
  <c r="AY80" i="1"/>
  <c r="AZ80" i="1"/>
  <c r="AX81" i="1"/>
  <c r="AY81" i="1"/>
  <c r="AZ81" i="1"/>
  <c r="AX82" i="1"/>
  <c r="AY82" i="1"/>
  <c r="AZ82" i="1"/>
  <c r="AX83" i="1"/>
  <c r="AY83" i="1"/>
  <c r="AZ83" i="1"/>
  <c r="AX84" i="1"/>
  <c r="AY84" i="1"/>
  <c r="AZ84" i="1"/>
  <c r="AX85" i="1"/>
  <c r="AY85" i="1"/>
  <c r="AZ85" i="1"/>
  <c r="AX86" i="1"/>
  <c r="AY86" i="1"/>
  <c r="AZ86" i="1"/>
  <c r="AX87" i="1"/>
  <c r="AY87" i="1"/>
  <c r="AZ87" i="1"/>
  <c r="AX88" i="1"/>
  <c r="AY88" i="1"/>
  <c r="AZ88" i="1"/>
  <c r="AX89" i="1"/>
  <c r="AY89" i="1"/>
  <c r="AZ89" i="1"/>
  <c r="AX90" i="1"/>
  <c r="AY90" i="1"/>
  <c r="AZ90" i="1"/>
  <c r="AX91" i="1"/>
  <c r="AY91" i="1"/>
  <c r="AZ91" i="1"/>
  <c r="AX92" i="1"/>
  <c r="AY92" i="1"/>
  <c r="AZ92" i="1"/>
  <c r="AX93" i="1"/>
  <c r="AY93" i="1"/>
  <c r="AZ93" i="1"/>
  <c r="AX94" i="1"/>
  <c r="AY94" i="1"/>
  <c r="AZ94" i="1"/>
  <c r="AX95" i="1"/>
  <c r="AY95" i="1"/>
  <c r="AZ95" i="1"/>
  <c r="AX96" i="1"/>
  <c r="AY96" i="1"/>
  <c r="AZ96" i="1"/>
  <c r="AX97" i="1"/>
  <c r="AY97" i="1"/>
  <c r="AZ97" i="1"/>
  <c r="AX98" i="1"/>
  <c r="AY98" i="1"/>
  <c r="AZ98" i="1"/>
  <c r="AX99" i="1"/>
  <c r="AY99" i="1"/>
  <c r="AZ99" i="1"/>
  <c r="AX100" i="1"/>
  <c r="AY100" i="1"/>
  <c r="AZ100" i="1"/>
  <c r="AX101" i="1"/>
  <c r="AY101" i="1"/>
  <c r="AZ101" i="1"/>
  <c r="AX102" i="1"/>
  <c r="AY102" i="1"/>
  <c r="AZ102" i="1"/>
  <c r="AX103" i="1"/>
  <c r="AY103" i="1"/>
  <c r="AZ103" i="1"/>
  <c r="AX104" i="1"/>
  <c r="AY104" i="1"/>
  <c r="AZ104" i="1"/>
  <c r="AX105" i="1"/>
  <c r="AY105" i="1"/>
  <c r="AZ105" i="1"/>
  <c r="AX106" i="1"/>
  <c r="AY106" i="1"/>
  <c r="AZ106" i="1"/>
  <c r="AX107" i="1"/>
  <c r="AY107" i="1"/>
  <c r="AZ107" i="1"/>
  <c r="AX108" i="1"/>
  <c r="AY108" i="1"/>
  <c r="AZ108" i="1"/>
  <c r="AX109" i="1"/>
  <c r="AY109" i="1"/>
  <c r="AZ109" i="1"/>
  <c r="AX110" i="1"/>
  <c r="AY110" i="1"/>
  <c r="AZ110" i="1"/>
  <c r="AX111" i="1"/>
  <c r="AY111" i="1"/>
  <c r="AZ111" i="1"/>
  <c r="AX112" i="1"/>
  <c r="AY112" i="1"/>
  <c r="AZ112" i="1"/>
  <c r="AX113" i="1"/>
  <c r="AY113" i="1"/>
  <c r="AZ113" i="1"/>
  <c r="AX114" i="1"/>
  <c r="AY114" i="1"/>
  <c r="AZ114" i="1"/>
  <c r="AX115" i="1"/>
  <c r="AY115" i="1"/>
  <c r="AZ115" i="1"/>
  <c r="AX116" i="1"/>
  <c r="AY116" i="1"/>
  <c r="AZ116" i="1"/>
  <c r="AX117" i="1"/>
  <c r="AY117" i="1"/>
  <c r="AZ117" i="1"/>
  <c r="AX118" i="1"/>
  <c r="AY118" i="1"/>
  <c r="AZ118" i="1"/>
  <c r="AX119" i="1"/>
  <c r="AY119" i="1"/>
  <c r="AZ119" i="1"/>
  <c r="AX120" i="1"/>
  <c r="AY120" i="1"/>
  <c r="AZ120" i="1"/>
  <c r="AX121" i="1"/>
  <c r="AY121" i="1"/>
  <c r="AZ121" i="1"/>
  <c r="AX122" i="1"/>
  <c r="AY122" i="1"/>
  <c r="AZ122" i="1"/>
  <c r="AX123" i="1"/>
  <c r="AY123" i="1"/>
  <c r="AZ123" i="1"/>
  <c r="AX124" i="1"/>
  <c r="AY124" i="1"/>
  <c r="AZ124" i="1"/>
  <c r="AX125" i="1"/>
  <c r="AY125" i="1"/>
  <c r="AZ125" i="1"/>
  <c r="AX126" i="1"/>
  <c r="AY126" i="1"/>
  <c r="AZ126" i="1"/>
  <c r="AX127" i="1"/>
  <c r="AY127" i="1"/>
  <c r="AZ127" i="1"/>
  <c r="AX128" i="1"/>
  <c r="AY128" i="1"/>
  <c r="AZ128" i="1"/>
  <c r="AX129" i="1"/>
  <c r="AY129" i="1"/>
  <c r="AZ129" i="1"/>
  <c r="AX130" i="1"/>
  <c r="AY130" i="1"/>
  <c r="AZ130" i="1"/>
  <c r="AX131" i="1"/>
  <c r="AY131" i="1"/>
  <c r="AZ131" i="1"/>
  <c r="AX132" i="1"/>
  <c r="AY132" i="1"/>
  <c r="AZ132" i="1"/>
  <c r="AX133" i="1"/>
  <c r="AY133" i="1"/>
  <c r="AZ133" i="1"/>
  <c r="AX134" i="1"/>
  <c r="AY134" i="1"/>
  <c r="AZ134" i="1"/>
  <c r="AX135" i="1"/>
  <c r="AY135" i="1"/>
  <c r="AZ135" i="1"/>
  <c r="AX136" i="1"/>
  <c r="AY136" i="1"/>
  <c r="AZ136" i="1"/>
  <c r="AX137" i="1"/>
  <c r="AY137" i="1"/>
  <c r="AZ137" i="1"/>
  <c r="AX138" i="1"/>
  <c r="AY138" i="1"/>
  <c r="AZ138" i="1"/>
  <c r="AX139" i="1"/>
  <c r="AY139" i="1"/>
  <c r="AZ139" i="1"/>
  <c r="AX140" i="1"/>
  <c r="AY140" i="1"/>
  <c r="AZ140" i="1"/>
  <c r="AX141" i="1"/>
  <c r="AY141" i="1"/>
  <c r="AZ141" i="1"/>
  <c r="AX142" i="1"/>
  <c r="AY142" i="1"/>
  <c r="AZ142" i="1"/>
  <c r="AX143" i="1"/>
  <c r="AY143" i="1"/>
  <c r="AZ143" i="1"/>
  <c r="AX144" i="1"/>
  <c r="AY144" i="1"/>
  <c r="AZ144" i="1"/>
  <c r="AX145" i="1"/>
  <c r="AY145" i="1"/>
  <c r="AZ145" i="1"/>
  <c r="AX146" i="1"/>
  <c r="AY146" i="1"/>
  <c r="AZ146" i="1"/>
  <c r="AX147" i="1"/>
  <c r="AY147" i="1"/>
  <c r="AZ147" i="1"/>
  <c r="AX148" i="1"/>
  <c r="AY148" i="1"/>
  <c r="AZ148" i="1"/>
  <c r="AX149" i="1"/>
  <c r="AY149" i="1"/>
  <c r="AZ149" i="1"/>
  <c r="AX150" i="1"/>
  <c r="AY150" i="1"/>
  <c r="AZ150" i="1"/>
  <c r="AX151" i="1"/>
  <c r="AY151" i="1"/>
  <c r="AZ151" i="1"/>
  <c r="AX152" i="1"/>
  <c r="AY152" i="1"/>
  <c r="AZ152" i="1"/>
  <c r="AX153" i="1"/>
  <c r="AY153" i="1"/>
  <c r="AZ153" i="1"/>
  <c r="AX154" i="1"/>
  <c r="AY154" i="1"/>
  <c r="AZ154" i="1"/>
  <c r="AX155" i="1"/>
  <c r="AY155" i="1"/>
  <c r="AZ155" i="1"/>
  <c r="AX156" i="1"/>
  <c r="AY156" i="1"/>
  <c r="AZ156" i="1"/>
  <c r="AX157" i="1"/>
  <c r="AY157" i="1"/>
  <c r="AZ157" i="1"/>
  <c r="AX158" i="1"/>
  <c r="AY158" i="1"/>
  <c r="AZ158" i="1"/>
  <c r="AX159" i="1"/>
  <c r="AY159" i="1"/>
  <c r="AZ159" i="1"/>
  <c r="AX160" i="1"/>
  <c r="AY160" i="1"/>
  <c r="AZ160" i="1"/>
  <c r="AX161" i="1"/>
  <c r="AY161" i="1"/>
  <c r="AZ161" i="1"/>
  <c r="AX162" i="1"/>
  <c r="AY162" i="1"/>
  <c r="AZ162" i="1"/>
  <c r="AX163" i="1"/>
  <c r="AY163" i="1"/>
  <c r="AZ163" i="1"/>
  <c r="AX164" i="1"/>
  <c r="AY164" i="1"/>
  <c r="AZ164" i="1"/>
  <c r="AX165" i="1"/>
  <c r="AY165" i="1"/>
  <c r="AZ165" i="1"/>
  <c r="AX166" i="1"/>
  <c r="AY166" i="1"/>
  <c r="AZ166" i="1"/>
  <c r="AX167" i="1"/>
  <c r="AY167" i="1"/>
  <c r="AZ167" i="1"/>
  <c r="AX168" i="1"/>
  <c r="AY168" i="1"/>
  <c r="AZ168" i="1"/>
  <c r="AX169" i="1"/>
  <c r="AY169" i="1"/>
  <c r="AZ169" i="1"/>
  <c r="AX170" i="1"/>
  <c r="AY170" i="1"/>
  <c r="AZ170" i="1"/>
  <c r="AX171" i="1"/>
  <c r="AY171" i="1"/>
  <c r="AZ171" i="1"/>
  <c r="AX172" i="1"/>
  <c r="AY172" i="1"/>
  <c r="AZ172" i="1"/>
  <c r="AX173" i="1"/>
  <c r="AY173" i="1"/>
  <c r="AZ173" i="1"/>
  <c r="AX174" i="1"/>
  <c r="AY174" i="1"/>
  <c r="AZ174" i="1"/>
  <c r="AX175" i="1"/>
  <c r="AY175" i="1"/>
  <c r="AZ175" i="1"/>
  <c r="AX176" i="1"/>
  <c r="AY176" i="1"/>
  <c r="AZ176" i="1"/>
  <c r="AX177" i="1"/>
  <c r="AY177" i="1"/>
  <c r="AZ177" i="1"/>
  <c r="AX178" i="1"/>
  <c r="AY178" i="1"/>
  <c r="AZ178" i="1"/>
  <c r="AX179" i="1"/>
  <c r="AY179" i="1"/>
  <c r="AZ179" i="1"/>
  <c r="AX180" i="1"/>
  <c r="AY180" i="1"/>
  <c r="AZ180" i="1"/>
  <c r="AX181" i="1"/>
  <c r="AY181" i="1"/>
  <c r="AZ181" i="1"/>
  <c r="AX182" i="1"/>
  <c r="AY182" i="1"/>
  <c r="AZ182" i="1"/>
  <c r="AX183" i="1"/>
  <c r="AY183" i="1"/>
  <c r="AZ183" i="1"/>
  <c r="AX184" i="1"/>
  <c r="AY184" i="1"/>
  <c r="AZ184" i="1"/>
  <c r="AX185" i="1"/>
  <c r="AY185" i="1"/>
  <c r="AZ185" i="1"/>
  <c r="AX186" i="1"/>
  <c r="AY186" i="1"/>
  <c r="AZ186" i="1"/>
  <c r="AX187" i="1"/>
  <c r="AY187" i="1"/>
  <c r="AZ187" i="1"/>
  <c r="AX188" i="1"/>
  <c r="AY188" i="1"/>
  <c r="AZ188" i="1"/>
  <c r="AX189" i="1"/>
  <c r="AY189" i="1"/>
  <c r="AZ189" i="1"/>
  <c r="AX190" i="1"/>
  <c r="AY190" i="1"/>
  <c r="AZ190" i="1"/>
  <c r="AX191" i="1"/>
  <c r="AY191" i="1"/>
  <c r="AZ191" i="1"/>
  <c r="AX192" i="1"/>
  <c r="AY192" i="1"/>
  <c r="AZ192" i="1"/>
  <c r="AX193" i="1"/>
  <c r="AY193" i="1"/>
  <c r="AZ193" i="1"/>
  <c r="AX194" i="1"/>
  <c r="AY194" i="1"/>
  <c r="AZ194" i="1"/>
  <c r="AX195" i="1"/>
  <c r="AY195" i="1"/>
  <c r="AZ195" i="1"/>
  <c r="AX196" i="1"/>
  <c r="AY196" i="1"/>
  <c r="AZ196" i="1"/>
  <c r="AX197" i="1"/>
  <c r="AY197" i="1"/>
  <c r="AZ197" i="1"/>
  <c r="AX198" i="1"/>
  <c r="AY198" i="1"/>
  <c r="AZ198" i="1"/>
  <c r="AX199" i="1"/>
  <c r="AY199" i="1"/>
  <c r="AZ199" i="1"/>
  <c r="AX200" i="1"/>
  <c r="AY200" i="1"/>
  <c r="AZ200" i="1"/>
  <c r="AX201" i="1"/>
  <c r="AY201" i="1"/>
  <c r="AZ201" i="1"/>
  <c r="AX202" i="1"/>
  <c r="AY202" i="1"/>
  <c r="AZ202" i="1"/>
  <c r="AX203" i="1"/>
  <c r="AY203" i="1"/>
  <c r="AZ203" i="1"/>
  <c r="AX204" i="1"/>
  <c r="AY204" i="1"/>
  <c r="AZ204" i="1"/>
  <c r="AX205" i="1"/>
  <c r="AY205" i="1"/>
  <c r="AZ205" i="1"/>
  <c r="AX206" i="1"/>
  <c r="AY206" i="1"/>
  <c r="AZ206" i="1"/>
  <c r="AX207" i="1"/>
  <c r="AY207" i="1"/>
  <c r="AZ207" i="1"/>
  <c r="AX208" i="1"/>
  <c r="AY208" i="1"/>
  <c r="AZ208" i="1"/>
  <c r="AX209" i="1"/>
  <c r="AY209" i="1"/>
  <c r="AZ209" i="1"/>
  <c r="AX210" i="1"/>
  <c r="AY210" i="1"/>
  <c r="AZ210" i="1"/>
  <c r="AX211" i="1"/>
  <c r="AY211" i="1"/>
  <c r="AZ211" i="1"/>
  <c r="AX212" i="1"/>
  <c r="AY212" i="1"/>
  <c r="AZ212" i="1"/>
  <c r="AX213" i="1"/>
  <c r="AY213" i="1"/>
  <c r="AZ213" i="1"/>
  <c r="AX214" i="1"/>
  <c r="AY214" i="1"/>
  <c r="AZ214" i="1"/>
  <c r="AX215" i="1"/>
  <c r="AY215" i="1"/>
  <c r="AZ215" i="1"/>
  <c r="AX216" i="1"/>
  <c r="AY216" i="1"/>
  <c r="AZ216" i="1"/>
  <c r="AX217" i="1"/>
  <c r="AY217" i="1"/>
  <c r="AZ217" i="1"/>
  <c r="AX218" i="1"/>
  <c r="AY218" i="1"/>
  <c r="AZ218" i="1"/>
  <c r="AX219" i="1"/>
  <c r="AY219" i="1"/>
  <c r="AZ219" i="1"/>
  <c r="AX220" i="1"/>
  <c r="AY220" i="1"/>
  <c r="AZ220" i="1"/>
  <c r="AX221" i="1"/>
  <c r="AY221" i="1"/>
  <c r="AZ221" i="1"/>
  <c r="AX222" i="1"/>
  <c r="AY222" i="1"/>
  <c r="AZ222" i="1"/>
  <c r="AX223" i="1"/>
  <c r="AY223" i="1"/>
  <c r="AZ223" i="1"/>
  <c r="AX224" i="1"/>
  <c r="AY224" i="1"/>
  <c r="AZ224" i="1"/>
  <c r="AX225" i="1"/>
  <c r="AY225" i="1"/>
  <c r="AZ225" i="1"/>
  <c r="AX226" i="1"/>
  <c r="AY226" i="1"/>
  <c r="AZ226" i="1"/>
  <c r="AX227" i="1"/>
  <c r="AY227" i="1"/>
  <c r="AZ227" i="1"/>
  <c r="AX228" i="1"/>
  <c r="AY228" i="1"/>
  <c r="AZ228" i="1"/>
  <c r="AX229" i="1"/>
  <c r="AY229" i="1"/>
  <c r="AZ229" i="1"/>
  <c r="AX230" i="1"/>
  <c r="AY230" i="1"/>
  <c r="AZ230" i="1"/>
  <c r="AX231" i="1"/>
  <c r="AY231" i="1"/>
  <c r="AZ231" i="1"/>
  <c r="AX232" i="1"/>
  <c r="AY232" i="1"/>
  <c r="AZ232" i="1"/>
  <c r="AX233" i="1"/>
  <c r="AY233" i="1"/>
  <c r="AZ233" i="1"/>
  <c r="AX234" i="1"/>
  <c r="AY234" i="1"/>
  <c r="AZ234" i="1"/>
  <c r="AX235" i="1"/>
  <c r="AY235" i="1"/>
  <c r="AZ235" i="1"/>
  <c r="AX236" i="1"/>
  <c r="AY236" i="1"/>
  <c r="AZ236" i="1"/>
  <c r="AX237" i="1"/>
  <c r="AY237" i="1"/>
  <c r="AZ237" i="1"/>
  <c r="AX238" i="1"/>
  <c r="AY238" i="1"/>
  <c r="AZ238" i="1"/>
  <c r="AX239" i="1"/>
  <c r="AY239" i="1"/>
  <c r="AZ239" i="1"/>
  <c r="AX240" i="1"/>
  <c r="AY240" i="1"/>
  <c r="AZ240" i="1"/>
  <c r="AX241" i="1"/>
  <c r="AY241" i="1"/>
  <c r="AZ241" i="1"/>
  <c r="AX242" i="1"/>
  <c r="AY242" i="1"/>
  <c r="AZ242" i="1"/>
  <c r="AX243" i="1"/>
  <c r="AY243" i="1"/>
  <c r="AZ243" i="1"/>
  <c r="AX244" i="1"/>
  <c r="AY244" i="1"/>
  <c r="AZ244" i="1"/>
  <c r="AX245" i="1"/>
  <c r="AY245" i="1"/>
  <c r="AZ245" i="1"/>
  <c r="AX246" i="1"/>
  <c r="AY246" i="1"/>
  <c r="AZ246" i="1"/>
  <c r="AX247" i="1"/>
  <c r="AY247" i="1"/>
  <c r="AZ247" i="1"/>
  <c r="AX248" i="1"/>
  <c r="AY248" i="1"/>
  <c r="AZ248" i="1"/>
  <c r="AX249" i="1"/>
  <c r="AY249" i="1"/>
  <c r="AZ249" i="1"/>
  <c r="AX250" i="1"/>
  <c r="AY250" i="1"/>
  <c r="AZ250" i="1"/>
  <c r="AX251" i="1"/>
  <c r="AY251" i="1"/>
  <c r="AZ251" i="1"/>
  <c r="AX252" i="1"/>
  <c r="AY252" i="1"/>
  <c r="AZ252" i="1"/>
  <c r="AX253" i="1"/>
  <c r="AY253" i="1"/>
  <c r="AZ253" i="1"/>
  <c r="AX254" i="1"/>
  <c r="AY254" i="1"/>
  <c r="AZ254" i="1"/>
  <c r="AX255" i="1"/>
  <c r="AY255" i="1"/>
  <c r="AZ255" i="1"/>
  <c r="AX256" i="1"/>
  <c r="AY256" i="1"/>
  <c r="AZ256" i="1"/>
  <c r="AX257" i="1"/>
  <c r="AY257" i="1"/>
  <c r="AZ257" i="1"/>
  <c r="AX258" i="1"/>
  <c r="AY258" i="1"/>
  <c r="AZ258" i="1"/>
  <c r="AX259" i="1"/>
  <c r="AY259" i="1"/>
  <c r="AZ259" i="1"/>
  <c r="AX260" i="1"/>
  <c r="AY260" i="1"/>
  <c r="AZ260" i="1"/>
  <c r="AX261" i="1"/>
  <c r="AY261" i="1"/>
  <c r="AZ261" i="1"/>
  <c r="AX262" i="1"/>
  <c r="AY262" i="1"/>
  <c r="AZ262" i="1"/>
  <c r="AX263" i="1"/>
  <c r="AY263" i="1"/>
  <c r="AZ263" i="1"/>
  <c r="AX264" i="1"/>
  <c r="AY264" i="1"/>
  <c r="AZ264" i="1"/>
  <c r="AX265" i="1"/>
  <c r="AY265" i="1"/>
  <c r="AZ265" i="1"/>
  <c r="AX266" i="1"/>
  <c r="AY266" i="1"/>
  <c r="AZ266" i="1"/>
  <c r="AX267" i="1"/>
  <c r="AY267" i="1"/>
  <c r="AZ267" i="1"/>
  <c r="AX268" i="1"/>
  <c r="AY268" i="1"/>
  <c r="AZ268" i="1"/>
  <c r="AX269" i="1"/>
  <c r="AY269" i="1"/>
  <c r="AZ269" i="1"/>
  <c r="AX270" i="1"/>
  <c r="AY270" i="1"/>
  <c r="AZ270" i="1"/>
  <c r="AX271" i="1"/>
  <c r="AY271" i="1"/>
  <c r="AZ271" i="1"/>
  <c r="AX272" i="1"/>
  <c r="AY272" i="1"/>
  <c r="AZ272" i="1"/>
  <c r="AX273" i="1"/>
  <c r="AY273" i="1"/>
  <c r="AZ273" i="1"/>
  <c r="AX274" i="1"/>
  <c r="AY274" i="1"/>
  <c r="AZ274" i="1"/>
  <c r="AX275" i="1"/>
  <c r="AY275" i="1"/>
  <c r="AZ275" i="1"/>
  <c r="AX276" i="1"/>
  <c r="AY276" i="1"/>
  <c r="AZ276" i="1"/>
  <c r="AX277" i="1"/>
  <c r="AY277" i="1"/>
  <c r="AZ277" i="1"/>
  <c r="AX278" i="1"/>
  <c r="AY278" i="1"/>
  <c r="AZ278" i="1"/>
  <c r="AX279" i="1"/>
  <c r="AY279" i="1"/>
  <c r="AZ279" i="1"/>
  <c r="AX280" i="1"/>
  <c r="AY280" i="1"/>
  <c r="AZ280" i="1"/>
  <c r="AX281" i="1"/>
  <c r="AY281" i="1"/>
  <c r="AZ281" i="1"/>
  <c r="AX282" i="1"/>
  <c r="AY282" i="1"/>
  <c r="AZ282" i="1"/>
  <c r="AX283" i="1"/>
  <c r="AY283" i="1"/>
  <c r="AZ283" i="1"/>
  <c r="AX284" i="1"/>
  <c r="AY284" i="1"/>
  <c r="AZ284" i="1"/>
  <c r="AX285" i="1"/>
  <c r="AY285" i="1"/>
  <c r="AZ285" i="1"/>
  <c r="AX286" i="1"/>
  <c r="AY286" i="1"/>
  <c r="AZ286" i="1"/>
  <c r="AX287" i="1"/>
  <c r="AY287" i="1"/>
  <c r="AZ287" i="1"/>
  <c r="AX288" i="1"/>
  <c r="AY288" i="1"/>
  <c r="AZ288" i="1"/>
  <c r="AX289" i="1"/>
  <c r="AY289" i="1"/>
  <c r="AZ289" i="1"/>
  <c r="AX290" i="1"/>
  <c r="AY290" i="1"/>
  <c r="AZ290" i="1"/>
  <c r="AX291" i="1"/>
  <c r="AY291" i="1"/>
  <c r="AZ291" i="1"/>
  <c r="AX292" i="1"/>
  <c r="AY292" i="1"/>
  <c r="AZ292" i="1"/>
  <c r="AX293" i="1"/>
  <c r="AY293" i="1"/>
  <c r="AZ293" i="1"/>
  <c r="AX294" i="1"/>
  <c r="AY294" i="1"/>
  <c r="AZ294" i="1"/>
  <c r="AX295" i="1"/>
  <c r="AY295" i="1"/>
  <c r="AZ295" i="1"/>
  <c r="AX296" i="1"/>
  <c r="AY296" i="1"/>
  <c r="AZ296" i="1"/>
  <c r="AX297" i="1"/>
  <c r="AY297" i="1"/>
  <c r="AZ297" i="1"/>
  <c r="AX298" i="1"/>
  <c r="AY298" i="1"/>
  <c r="AZ298" i="1"/>
  <c r="AX299" i="1"/>
  <c r="AY299" i="1"/>
  <c r="AZ299" i="1"/>
  <c r="AX300" i="1"/>
  <c r="AY300" i="1"/>
  <c r="AZ300" i="1"/>
  <c r="AX301" i="1"/>
  <c r="AY301" i="1"/>
  <c r="AZ301" i="1"/>
  <c r="AX302" i="1"/>
  <c r="AY302" i="1"/>
  <c r="AZ302" i="1"/>
  <c r="AX303" i="1"/>
  <c r="AY303" i="1"/>
  <c r="AZ303" i="1"/>
  <c r="AX304" i="1"/>
  <c r="AY304" i="1"/>
  <c r="AZ304" i="1"/>
  <c r="AX305" i="1"/>
  <c r="AY305" i="1"/>
  <c r="AZ305" i="1"/>
  <c r="AX306" i="1"/>
  <c r="AY306" i="1"/>
  <c r="AZ306" i="1"/>
  <c r="AX307" i="1"/>
  <c r="AY307" i="1"/>
  <c r="AZ307" i="1"/>
  <c r="AX308" i="1"/>
  <c r="AY308" i="1"/>
  <c r="AZ308" i="1"/>
  <c r="AX309" i="1"/>
  <c r="AY309" i="1"/>
  <c r="AZ309" i="1"/>
  <c r="AX310" i="1"/>
  <c r="AY310" i="1"/>
  <c r="AZ310" i="1"/>
  <c r="AX311" i="1"/>
  <c r="AY311" i="1"/>
  <c r="AZ311" i="1"/>
  <c r="AX312" i="1"/>
  <c r="AY312" i="1"/>
  <c r="AZ312" i="1"/>
  <c r="AX313" i="1"/>
  <c r="AY313" i="1"/>
  <c r="AZ313" i="1"/>
  <c r="AX314" i="1"/>
  <c r="AY314" i="1"/>
  <c r="AZ314" i="1"/>
  <c r="AX315" i="1"/>
  <c r="AY315" i="1"/>
  <c r="AZ315" i="1"/>
  <c r="AX316" i="1"/>
  <c r="AY316" i="1"/>
  <c r="AZ316" i="1"/>
  <c r="AX317" i="1"/>
  <c r="AY317" i="1"/>
  <c r="AZ317" i="1"/>
  <c r="AX318" i="1"/>
  <c r="AY318" i="1"/>
  <c r="AZ318" i="1"/>
  <c r="AX319" i="1"/>
  <c r="AY319" i="1"/>
  <c r="AZ319" i="1"/>
  <c r="AX320" i="1"/>
  <c r="AY320" i="1"/>
  <c r="AZ320" i="1"/>
  <c r="AX321" i="1"/>
  <c r="AY321" i="1"/>
  <c r="AZ321" i="1"/>
  <c r="AX322" i="1"/>
  <c r="AY322" i="1"/>
  <c r="AZ322" i="1"/>
  <c r="AX323" i="1"/>
  <c r="AY323" i="1"/>
  <c r="AZ323" i="1"/>
  <c r="AX324" i="1"/>
  <c r="AY324" i="1"/>
  <c r="AZ324" i="1"/>
  <c r="AX325" i="1"/>
  <c r="AY325" i="1"/>
  <c r="AZ325" i="1"/>
  <c r="AX326" i="1"/>
  <c r="AY326" i="1"/>
  <c r="AZ326" i="1"/>
  <c r="AX327" i="1"/>
  <c r="AY327" i="1"/>
  <c r="AZ327" i="1"/>
  <c r="AX328" i="1"/>
  <c r="AY328" i="1"/>
  <c r="AZ328" i="1"/>
  <c r="AX329" i="1"/>
  <c r="AY329" i="1"/>
  <c r="AZ329" i="1"/>
  <c r="AX330" i="1"/>
  <c r="AY330" i="1"/>
  <c r="AZ330" i="1"/>
  <c r="AX331" i="1"/>
  <c r="AY331" i="1"/>
  <c r="AZ331" i="1"/>
  <c r="AX332" i="1"/>
  <c r="AY332" i="1"/>
  <c r="AZ332" i="1"/>
  <c r="AX333" i="1"/>
  <c r="AY333" i="1"/>
  <c r="AZ333" i="1"/>
  <c r="AX334" i="1"/>
  <c r="AY334" i="1"/>
  <c r="AZ334" i="1"/>
  <c r="AX335" i="1"/>
  <c r="AY335" i="1"/>
  <c r="AZ335" i="1"/>
  <c r="AX336" i="1"/>
  <c r="AY336" i="1"/>
  <c r="AZ336" i="1"/>
  <c r="AX337" i="1"/>
  <c r="AY337" i="1"/>
  <c r="AZ337" i="1"/>
  <c r="AX338" i="1"/>
  <c r="AY338" i="1"/>
  <c r="AZ338" i="1"/>
  <c r="AX339" i="1"/>
  <c r="AY339" i="1"/>
  <c r="AZ339" i="1"/>
  <c r="AX340" i="1"/>
  <c r="AY340" i="1"/>
  <c r="AZ340" i="1"/>
  <c r="AX341" i="1"/>
  <c r="AY341" i="1"/>
  <c r="AZ341" i="1"/>
  <c r="AX342" i="1"/>
  <c r="AY342" i="1"/>
  <c r="AZ342" i="1"/>
  <c r="AX343" i="1"/>
  <c r="AY343" i="1"/>
  <c r="AZ343" i="1"/>
  <c r="AX344" i="1"/>
  <c r="AY344" i="1"/>
  <c r="AZ344" i="1"/>
  <c r="AX345" i="1"/>
  <c r="AY345" i="1"/>
  <c r="AZ345" i="1"/>
  <c r="AX346" i="1"/>
  <c r="AY346" i="1"/>
  <c r="AZ346" i="1"/>
  <c r="AX347" i="1"/>
  <c r="AY347" i="1"/>
  <c r="AZ347" i="1"/>
  <c r="AX348" i="1"/>
  <c r="AY348" i="1"/>
  <c r="AZ348" i="1"/>
  <c r="AX349" i="1"/>
  <c r="AY349" i="1"/>
  <c r="AZ349" i="1"/>
  <c r="AX350" i="1"/>
  <c r="AY350" i="1"/>
  <c r="AZ350" i="1"/>
  <c r="AX351" i="1"/>
  <c r="AY351" i="1"/>
  <c r="AZ351" i="1"/>
  <c r="AX352" i="1"/>
  <c r="AY352" i="1"/>
  <c r="AZ352" i="1"/>
  <c r="AX353" i="1"/>
  <c r="AY353" i="1"/>
  <c r="AZ353" i="1"/>
  <c r="AX354" i="1"/>
  <c r="AY354" i="1"/>
  <c r="AZ354" i="1"/>
  <c r="AX355" i="1"/>
  <c r="AY355" i="1"/>
  <c r="AZ355" i="1"/>
  <c r="AX356" i="1"/>
  <c r="AY356" i="1"/>
  <c r="AZ356" i="1"/>
  <c r="AX357" i="1"/>
  <c r="AY357" i="1"/>
  <c r="AZ357" i="1"/>
  <c r="AX358" i="1"/>
  <c r="AY358" i="1"/>
  <c r="AZ358" i="1"/>
  <c r="AX359" i="1"/>
  <c r="AY359" i="1"/>
  <c r="AZ359" i="1"/>
  <c r="AX360" i="1"/>
  <c r="AY360" i="1"/>
  <c r="AZ360" i="1"/>
  <c r="AX361" i="1"/>
  <c r="AY361" i="1"/>
  <c r="AZ361" i="1"/>
  <c r="AX362" i="1"/>
  <c r="AY362" i="1"/>
  <c r="AZ362" i="1"/>
  <c r="AX363" i="1"/>
  <c r="AY363" i="1"/>
  <c r="AZ363" i="1"/>
  <c r="AX364" i="1"/>
  <c r="AY364" i="1"/>
  <c r="AZ364" i="1"/>
  <c r="AX365" i="1"/>
  <c r="AY365" i="1"/>
  <c r="AZ365" i="1"/>
  <c r="AX366" i="1"/>
  <c r="AY366" i="1"/>
  <c r="AZ366" i="1"/>
  <c r="AX367" i="1"/>
  <c r="AY367" i="1"/>
  <c r="AZ367" i="1"/>
  <c r="AX368" i="1"/>
  <c r="AY368" i="1"/>
  <c r="AZ368" i="1"/>
  <c r="AX369" i="1"/>
  <c r="AY369" i="1"/>
  <c r="AZ369" i="1"/>
  <c r="AX370" i="1"/>
  <c r="AY370" i="1"/>
  <c r="AZ370" i="1"/>
  <c r="AX371" i="1"/>
  <c r="AY371" i="1"/>
  <c r="AZ371" i="1"/>
  <c r="AX372" i="1"/>
  <c r="AY372" i="1"/>
  <c r="AZ372" i="1"/>
  <c r="AX373" i="1"/>
  <c r="AY373" i="1"/>
  <c r="AZ373" i="1"/>
  <c r="AX374" i="1"/>
  <c r="AY374" i="1"/>
  <c r="AZ374" i="1"/>
  <c r="AX375" i="1"/>
  <c r="AY375" i="1"/>
  <c r="AZ375" i="1"/>
  <c r="AX376" i="1"/>
  <c r="AY376" i="1"/>
  <c r="AZ376" i="1"/>
  <c r="AX377" i="1"/>
  <c r="AY377" i="1"/>
  <c r="AZ377" i="1"/>
  <c r="AX378" i="1"/>
  <c r="AY378" i="1"/>
  <c r="AZ378" i="1"/>
  <c r="AX379" i="1"/>
  <c r="AY379" i="1"/>
  <c r="AZ379" i="1"/>
  <c r="AX380" i="1"/>
  <c r="AY380" i="1"/>
  <c r="AZ380" i="1"/>
  <c r="AX381" i="1"/>
  <c r="AY381" i="1"/>
  <c r="AZ381" i="1"/>
  <c r="AX382" i="1"/>
  <c r="AY382" i="1"/>
  <c r="AZ382" i="1"/>
  <c r="AX383" i="1"/>
  <c r="AY383" i="1"/>
  <c r="AZ383" i="1"/>
  <c r="AX384" i="1"/>
  <c r="AY384" i="1"/>
  <c r="AZ384" i="1"/>
  <c r="AX385" i="1"/>
  <c r="AY385" i="1"/>
  <c r="AZ385" i="1"/>
  <c r="AX386" i="1"/>
  <c r="AY386" i="1"/>
  <c r="AZ386" i="1"/>
  <c r="AX387" i="1"/>
  <c r="AY387" i="1"/>
  <c r="AZ387" i="1"/>
  <c r="AX388" i="1"/>
  <c r="AY388" i="1"/>
  <c r="AZ388" i="1"/>
  <c r="AX389" i="1"/>
  <c r="AY389" i="1"/>
  <c r="AZ389" i="1"/>
  <c r="AX390" i="1"/>
  <c r="AY390" i="1"/>
  <c r="AZ390" i="1"/>
  <c r="AX391" i="1"/>
  <c r="AY391" i="1"/>
  <c r="AZ391" i="1"/>
  <c r="AX392" i="1"/>
  <c r="AY392" i="1"/>
  <c r="AZ392" i="1"/>
  <c r="AX393" i="1"/>
  <c r="AY393" i="1"/>
  <c r="AZ393" i="1"/>
  <c r="AX394" i="1"/>
  <c r="AY394" i="1"/>
  <c r="AZ394" i="1"/>
  <c r="AX395" i="1"/>
  <c r="AY395" i="1"/>
  <c r="AZ395" i="1"/>
  <c r="AX396" i="1"/>
  <c r="AY396" i="1"/>
  <c r="AZ396" i="1"/>
  <c r="AX397" i="1"/>
  <c r="AY397" i="1"/>
  <c r="AZ397" i="1"/>
  <c r="AX398" i="1"/>
  <c r="AY398" i="1"/>
  <c r="AZ398" i="1"/>
  <c r="AX399" i="1"/>
  <c r="AY399" i="1"/>
  <c r="AZ399" i="1"/>
  <c r="AX400" i="1"/>
  <c r="AY400" i="1"/>
  <c r="AZ400" i="1"/>
  <c r="AX401" i="1"/>
  <c r="AY401" i="1"/>
  <c r="AZ401" i="1"/>
  <c r="AX402" i="1"/>
  <c r="AY402" i="1"/>
  <c r="AZ402" i="1"/>
  <c r="AX403" i="1"/>
  <c r="AY403" i="1"/>
  <c r="AZ403" i="1"/>
  <c r="AX404" i="1"/>
  <c r="AY404" i="1"/>
  <c r="AZ404" i="1"/>
  <c r="AX405" i="1"/>
  <c r="AY405" i="1"/>
  <c r="AZ405" i="1"/>
  <c r="AX406" i="1"/>
  <c r="AY406" i="1"/>
  <c r="AZ406" i="1"/>
  <c r="AX407" i="1"/>
  <c r="AY407" i="1"/>
  <c r="AZ407" i="1"/>
  <c r="AX408" i="1"/>
  <c r="AY408" i="1"/>
  <c r="AZ408" i="1"/>
  <c r="AX409" i="1"/>
  <c r="AY409" i="1"/>
  <c r="AZ409" i="1"/>
  <c r="AX410" i="1"/>
  <c r="AY410" i="1"/>
  <c r="AZ410" i="1"/>
  <c r="AX411" i="1"/>
  <c r="AY411" i="1"/>
  <c r="AZ411" i="1"/>
  <c r="AX412" i="1"/>
  <c r="AY412" i="1"/>
  <c r="AZ412" i="1"/>
  <c r="AX413" i="1"/>
  <c r="AY413" i="1"/>
  <c r="AZ413" i="1"/>
  <c r="AX414" i="1"/>
  <c r="AY414" i="1"/>
  <c r="AZ414" i="1"/>
  <c r="AX415" i="1"/>
  <c r="AY415" i="1"/>
  <c r="AZ415" i="1"/>
  <c r="AX416" i="1"/>
  <c r="AY416" i="1"/>
  <c r="AZ416" i="1"/>
  <c r="AX417" i="1"/>
  <c r="AY417" i="1"/>
  <c r="AZ417" i="1"/>
  <c r="AX418" i="1"/>
  <c r="AY418" i="1"/>
  <c r="AZ418" i="1"/>
  <c r="AX419" i="1"/>
  <c r="AY419" i="1"/>
  <c r="AZ419" i="1"/>
  <c r="AX420" i="1"/>
  <c r="AY420" i="1"/>
  <c r="AZ420" i="1"/>
  <c r="AX421" i="1"/>
  <c r="AY421" i="1"/>
  <c r="AZ421" i="1"/>
  <c r="AX422" i="1"/>
  <c r="AY422" i="1"/>
  <c r="AZ422" i="1"/>
  <c r="AX423" i="1"/>
  <c r="AY423" i="1"/>
  <c r="AZ423" i="1"/>
  <c r="AX424" i="1"/>
  <c r="AY424" i="1"/>
  <c r="AZ424" i="1"/>
  <c r="AX425" i="1"/>
  <c r="AY425" i="1"/>
  <c r="AZ425" i="1"/>
  <c r="AX426" i="1"/>
  <c r="AY426" i="1"/>
  <c r="AZ426" i="1"/>
  <c r="AX427" i="1"/>
  <c r="AY427" i="1"/>
  <c r="AZ427" i="1"/>
  <c r="AX428" i="1"/>
  <c r="AY428" i="1"/>
  <c r="AZ428" i="1"/>
  <c r="AX429" i="1"/>
  <c r="AY429" i="1"/>
  <c r="AZ429" i="1"/>
  <c r="AX430" i="1"/>
  <c r="AY430" i="1"/>
  <c r="AZ430" i="1"/>
  <c r="AX431" i="1"/>
  <c r="AY431" i="1"/>
  <c r="AZ431" i="1"/>
  <c r="AX432" i="1"/>
  <c r="AY432" i="1"/>
  <c r="AZ432" i="1"/>
  <c r="AX433" i="1"/>
  <c r="AY433" i="1"/>
  <c r="AZ433" i="1"/>
  <c r="AX434" i="1"/>
  <c r="AY434" i="1"/>
  <c r="AZ434" i="1"/>
  <c r="AX435" i="1"/>
  <c r="AY435" i="1"/>
  <c r="AZ435" i="1"/>
  <c r="AX436" i="1"/>
  <c r="AY436" i="1"/>
  <c r="AZ436" i="1"/>
  <c r="AX437" i="1"/>
  <c r="AY437" i="1"/>
  <c r="AZ437" i="1"/>
  <c r="AX438" i="1"/>
  <c r="AY438" i="1"/>
  <c r="AZ438" i="1"/>
  <c r="AX439" i="1"/>
  <c r="AY439" i="1"/>
  <c r="AZ439" i="1"/>
  <c r="AX440" i="1"/>
  <c r="AY440" i="1"/>
  <c r="AZ440" i="1"/>
  <c r="AX441" i="1"/>
  <c r="AY441" i="1"/>
  <c r="AZ441" i="1"/>
  <c r="AX442" i="1"/>
  <c r="AY442" i="1"/>
  <c r="AZ442" i="1"/>
  <c r="AX443" i="1"/>
  <c r="AY443" i="1"/>
  <c r="AZ443" i="1"/>
  <c r="AX444" i="1"/>
  <c r="AY444" i="1"/>
  <c r="AZ444" i="1"/>
  <c r="AX445" i="1"/>
  <c r="AY445" i="1"/>
  <c r="AZ445" i="1"/>
  <c r="AX446" i="1"/>
  <c r="AY446" i="1"/>
  <c r="AZ446" i="1"/>
  <c r="AX447" i="1"/>
  <c r="AY447" i="1"/>
  <c r="AZ447" i="1"/>
  <c r="AX448" i="1"/>
  <c r="AY448" i="1"/>
  <c r="AZ448" i="1"/>
  <c r="AX449" i="1"/>
  <c r="AY449" i="1"/>
  <c r="AZ449" i="1"/>
  <c r="AX450" i="1"/>
  <c r="AY450" i="1"/>
  <c r="AZ450" i="1"/>
  <c r="AX451" i="1"/>
  <c r="AY451" i="1"/>
  <c r="AZ451" i="1"/>
  <c r="AX452" i="1"/>
  <c r="AY452" i="1"/>
  <c r="AZ452" i="1"/>
  <c r="AX453" i="1"/>
  <c r="AY453" i="1"/>
  <c r="AZ453" i="1"/>
  <c r="AX454" i="1"/>
  <c r="AY454" i="1"/>
  <c r="AZ454" i="1"/>
  <c r="AX455" i="1"/>
  <c r="AY455" i="1"/>
  <c r="AZ455" i="1"/>
  <c r="AX456" i="1"/>
  <c r="AY456" i="1"/>
  <c r="AZ456" i="1"/>
  <c r="AX457" i="1"/>
  <c r="AY457" i="1"/>
  <c r="AZ457" i="1"/>
  <c r="AX458" i="1"/>
  <c r="AY458" i="1"/>
  <c r="AZ458" i="1"/>
  <c r="AX459" i="1"/>
  <c r="AY459" i="1"/>
  <c r="AZ459" i="1"/>
  <c r="AX460" i="1"/>
  <c r="AY460" i="1"/>
  <c r="AZ460" i="1"/>
  <c r="AX461" i="1"/>
  <c r="AY461" i="1"/>
  <c r="AZ461" i="1"/>
  <c r="AX462" i="1"/>
  <c r="AY462" i="1"/>
  <c r="AZ462" i="1"/>
  <c r="AX463" i="1"/>
  <c r="AY463" i="1"/>
  <c r="AZ463" i="1"/>
  <c r="AX464" i="1"/>
  <c r="AY464" i="1"/>
  <c r="AZ464" i="1"/>
  <c r="AX465" i="1"/>
  <c r="AY465" i="1"/>
  <c r="AZ465" i="1"/>
  <c r="AX466" i="1"/>
  <c r="AY466" i="1"/>
  <c r="AZ466" i="1"/>
  <c r="AX467" i="1"/>
  <c r="AY467" i="1"/>
  <c r="AZ467" i="1"/>
  <c r="AX468" i="1"/>
  <c r="AY468" i="1"/>
  <c r="AZ468" i="1"/>
  <c r="AX469" i="1"/>
  <c r="AY469" i="1"/>
  <c r="AZ469" i="1"/>
  <c r="AX470" i="1"/>
  <c r="AY470" i="1"/>
  <c r="AZ470" i="1"/>
  <c r="AX471" i="1"/>
  <c r="AY471" i="1"/>
  <c r="AZ471" i="1"/>
  <c r="AX472" i="1"/>
  <c r="AY472" i="1"/>
  <c r="AZ472" i="1"/>
  <c r="AX473" i="1"/>
  <c r="AY473" i="1"/>
  <c r="AZ473" i="1"/>
  <c r="AX474" i="1"/>
  <c r="AY474" i="1"/>
  <c r="AZ474" i="1"/>
  <c r="AX475" i="1"/>
  <c r="AY475" i="1"/>
  <c r="AZ475" i="1"/>
  <c r="AX476" i="1"/>
  <c r="AY476" i="1"/>
  <c r="AZ476" i="1"/>
  <c r="AX477" i="1"/>
  <c r="AY477" i="1"/>
  <c r="AZ477" i="1"/>
  <c r="AX478" i="1"/>
  <c r="AY478" i="1"/>
  <c r="AZ478" i="1"/>
  <c r="AX479" i="1"/>
  <c r="AY479" i="1"/>
  <c r="AZ479" i="1"/>
  <c r="AX480" i="1"/>
  <c r="AY480" i="1"/>
  <c r="AZ480" i="1"/>
  <c r="AX481" i="1"/>
  <c r="AY481" i="1"/>
  <c r="AZ481" i="1"/>
  <c r="AX482" i="1"/>
  <c r="AY482" i="1"/>
  <c r="AZ482" i="1"/>
  <c r="AX483" i="1"/>
  <c r="AY483" i="1"/>
  <c r="AZ483" i="1"/>
  <c r="AX484" i="1"/>
  <c r="AY484" i="1"/>
  <c r="AZ484" i="1"/>
  <c r="AX485" i="1"/>
  <c r="AY485" i="1"/>
  <c r="AZ485" i="1"/>
  <c r="AX486" i="1"/>
  <c r="AY486" i="1"/>
  <c r="AZ486" i="1"/>
  <c r="AX487" i="1"/>
  <c r="AY487" i="1"/>
  <c r="AZ487" i="1"/>
  <c r="AX488" i="1"/>
  <c r="AY488" i="1"/>
  <c r="AZ488" i="1"/>
  <c r="AX489" i="1"/>
  <c r="AY489" i="1"/>
  <c r="AZ489" i="1"/>
  <c r="AX490" i="1"/>
  <c r="AY490" i="1"/>
  <c r="AZ490" i="1"/>
  <c r="AX491" i="1"/>
  <c r="AY491" i="1"/>
  <c r="AZ491" i="1"/>
  <c r="AX492" i="1"/>
  <c r="AY492" i="1"/>
  <c r="AZ492" i="1"/>
  <c r="AX493" i="1"/>
  <c r="AY493" i="1"/>
  <c r="AZ493" i="1"/>
  <c r="AX494" i="1"/>
  <c r="AY494" i="1"/>
  <c r="AZ494" i="1"/>
  <c r="AX495" i="1"/>
  <c r="AY495" i="1"/>
  <c r="AZ495" i="1"/>
  <c r="AX496" i="1"/>
  <c r="AY496" i="1"/>
  <c r="AZ496" i="1"/>
  <c r="AX497" i="1"/>
  <c r="AY497" i="1"/>
  <c r="AZ497" i="1"/>
  <c r="AX498" i="1"/>
  <c r="AY498" i="1"/>
  <c r="AZ498" i="1"/>
  <c r="AX499" i="1"/>
  <c r="AY499" i="1"/>
  <c r="AZ499" i="1"/>
  <c r="AX500" i="1"/>
  <c r="AY500" i="1"/>
  <c r="AZ500" i="1"/>
  <c r="AX501" i="1"/>
  <c r="AY501" i="1"/>
  <c r="AZ501" i="1"/>
  <c r="AX502" i="1"/>
  <c r="AY502" i="1"/>
  <c r="AZ502" i="1"/>
  <c r="AX503" i="1"/>
  <c r="AY503" i="1"/>
  <c r="AZ503" i="1"/>
  <c r="AX504" i="1"/>
  <c r="AY504" i="1"/>
  <c r="AZ504" i="1"/>
  <c r="AX505" i="1"/>
  <c r="AY505" i="1"/>
  <c r="AZ505" i="1"/>
  <c r="AX506" i="1"/>
  <c r="AY506" i="1"/>
  <c r="AZ506" i="1"/>
  <c r="AX507" i="1"/>
  <c r="AY507" i="1"/>
  <c r="AZ507" i="1"/>
  <c r="AX508" i="1"/>
  <c r="AY508" i="1"/>
  <c r="AZ508" i="1"/>
  <c r="AX509" i="1"/>
  <c r="AY509" i="1"/>
  <c r="AZ509" i="1"/>
  <c r="AX510" i="1"/>
  <c r="AY510" i="1"/>
  <c r="AZ510" i="1"/>
  <c r="AX511" i="1"/>
  <c r="AY511" i="1"/>
  <c r="AZ511" i="1"/>
  <c r="AX512" i="1"/>
  <c r="AY512" i="1"/>
  <c r="AZ512" i="1"/>
  <c r="AX513" i="1"/>
  <c r="AY513" i="1"/>
  <c r="AZ513" i="1"/>
  <c r="AX514" i="1"/>
  <c r="AY514" i="1"/>
  <c r="AZ514" i="1"/>
  <c r="AX515" i="1"/>
  <c r="AY515" i="1"/>
  <c r="AZ515" i="1"/>
  <c r="AX516" i="1"/>
  <c r="AY516" i="1"/>
  <c r="AZ516" i="1"/>
  <c r="AX517" i="1"/>
  <c r="AY517" i="1"/>
  <c r="AZ517" i="1"/>
  <c r="AX518" i="1"/>
  <c r="AY518" i="1"/>
  <c r="AZ518" i="1"/>
  <c r="AX519" i="1"/>
  <c r="AY519" i="1"/>
  <c r="AZ519" i="1"/>
  <c r="AX520" i="1"/>
  <c r="AY520" i="1"/>
  <c r="AZ520" i="1"/>
  <c r="AX521" i="1"/>
  <c r="AY521" i="1"/>
  <c r="AZ521" i="1"/>
  <c r="AX522" i="1"/>
  <c r="AY522" i="1"/>
  <c r="AZ522" i="1"/>
  <c r="AX523" i="1"/>
  <c r="AY523" i="1"/>
  <c r="AZ523" i="1"/>
  <c r="AX524" i="1"/>
  <c r="AY524" i="1"/>
  <c r="AZ524" i="1"/>
  <c r="AX525" i="1"/>
  <c r="AY525" i="1"/>
  <c r="AZ525" i="1"/>
  <c r="AX526" i="1"/>
  <c r="AY526" i="1"/>
  <c r="AZ526" i="1"/>
  <c r="AX527" i="1"/>
  <c r="AY527" i="1"/>
  <c r="AZ527" i="1"/>
  <c r="AX528" i="1"/>
  <c r="AY528" i="1"/>
  <c r="AZ528" i="1"/>
  <c r="AX529" i="1"/>
  <c r="AY529" i="1"/>
  <c r="AZ529" i="1"/>
  <c r="AX530" i="1"/>
  <c r="AY530" i="1"/>
  <c r="AZ530" i="1"/>
  <c r="AX531" i="1"/>
  <c r="AY531" i="1"/>
  <c r="AZ531" i="1"/>
  <c r="AX532" i="1"/>
  <c r="AY532" i="1"/>
  <c r="AZ532" i="1"/>
  <c r="AX533" i="1"/>
  <c r="AY533" i="1"/>
  <c r="AZ533" i="1"/>
  <c r="AX534" i="1"/>
  <c r="AY534" i="1"/>
  <c r="AZ534" i="1"/>
  <c r="AX535" i="1"/>
  <c r="AY535" i="1"/>
  <c r="AZ535" i="1"/>
  <c r="AX536" i="1"/>
  <c r="AY536" i="1"/>
  <c r="AZ536" i="1"/>
  <c r="AX537" i="1"/>
  <c r="AY537" i="1"/>
  <c r="AZ537" i="1"/>
  <c r="AX538" i="1"/>
  <c r="AY538" i="1"/>
  <c r="AZ538" i="1"/>
  <c r="AX539" i="1"/>
  <c r="AY539" i="1"/>
  <c r="AZ539" i="1"/>
  <c r="AX540" i="1"/>
  <c r="AY540" i="1"/>
  <c r="AZ540" i="1"/>
  <c r="AX541" i="1"/>
  <c r="AY541" i="1"/>
  <c r="AZ541" i="1"/>
  <c r="AX542" i="1"/>
  <c r="AY542" i="1"/>
  <c r="AZ542" i="1"/>
  <c r="AX543" i="1"/>
  <c r="AY543" i="1"/>
  <c r="AZ543" i="1"/>
  <c r="AX544" i="1"/>
  <c r="AY544" i="1"/>
  <c r="AZ544" i="1"/>
  <c r="AX545" i="1"/>
  <c r="AY545" i="1"/>
  <c r="AZ545" i="1"/>
  <c r="AX546" i="1"/>
  <c r="AY546" i="1"/>
  <c r="AZ546" i="1"/>
  <c r="AX547" i="1"/>
  <c r="AY547" i="1"/>
  <c r="AZ547" i="1"/>
  <c r="AX548" i="1"/>
  <c r="AY548" i="1"/>
  <c r="AZ548" i="1"/>
  <c r="AX549" i="1"/>
  <c r="AY549" i="1"/>
  <c r="AZ549" i="1"/>
  <c r="AX550" i="1"/>
  <c r="AY550" i="1"/>
  <c r="AZ550" i="1"/>
  <c r="AX551" i="1"/>
  <c r="AY551" i="1"/>
  <c r="AZ551" i="1"/>
  <c r="AX552" i="1"/>
  <c r="AY552" i="1"/>
  <c r="AZ552" i="1"/>
  <c r="AX553" i="1"/>
  <c r="AY553" i="1"/>
  <c r="AZ553" i="1"/>
  <c r="AX554" i="1"/>
  <c r="AY554" i="1"/>
  <c r="AZ554" i="1"/>
  <c r="AX555" i="1"/>
  <c r="AY555" i="1"/>
  <c r="AZ555" i="1"/>
  <c r="AX556" i="1"/>
  <c r="AY556" i="1"/>
  <c r="AZ556" i="1"/>
  <c r="AX557" i="1"/>
  <c r="AY557" i="1"/>
  <c r="AZ557" i="1"/>
  <c r="AX558" i="1"/>
  <c r="AY558" i="1"/>
  <c r="AZ558" i="1"/>
  <c r="AX559" i="1"/>
  <c r="AY559" i="1"/>
  <c r="AZ559" i="1"/>
  <c r="AX560" i="1"/>
  <c r="AY560" i="1"/>
  <c r="AZ560" i="1"/>
  <c r="AX561" i="1"/>
  <c r="AY561" i="1"/>
  <c r="AZ561" i="1"/>
  <c r="AX562" i="1"/>
  <c r="AY562" i="1"/>
  <c r="AZ562" i="1"/>
  <c r="AX563" i="1"/>
  <c r="AY563" i="1"/>
  <c r="AZ563" i="1"/>
  <c r="AX564" i="1"/>
  <c r="AY564" i="1"/>
  <c r="AZ564" i="1"/>
  <c r="AX565" i="1"/>
  <c r="AY565" i="1"/>
  <c r="AZ565" i="1"/>
  <c r="AX566" i="1"/>
  <c r="AY566" i="1"/>
  <c r="AZ566" i="1"/>
  <c r="AX567" i="1"/>
  <c r="AY567" i="1"/>
  <c r="AZ567" i="1"/>
  <c r="AX568" i="1"/>
  <c r="AY568" i="1"/>
  <c r="AZ568" i="1"/>
  <c r="AX569" i="1"/>
  <c r="AY569" i="1"/>
  <c r="AZ569" i="1"/>
  <c r="AX570" i="1"/>
  <c r="AY570" i="1"/>
  <c r="AZ570" i="1"/>
  <c r="AX571" i="1"/>
  <c r="AY571" i="1"/>
  <c r="AZ571" i="1"/>
  <c r="AX572" i="1"/>
  <c r="AY572" i="1"/>
  <c r="AZ572" i="1"/>
  <c r="AX573" i="1"/>
  <c r="AY573" i="1"/>
  <c r="AZ573" i="1"/>
  <c r="AX574" i="1"/>
  <c r="AY574" i="1"/>
  <c r="AZ574" i="1"/>
  <c r="AX575" i="1"/>
  <c r="AY575" i="1"/>
  <c r="AZ575" i="1"/>
  <c r="AX576" i="1"/>
  <c r="AY576" i="1"/>
  <c r="AZ576" i="1"/>
  <c r="AX577" i="1"/>
  <c r="AY577" i="1"/>
  <c r="AZ577" i="1"/>
  <c r="AX578" i="1"/>
  <c r="AY578" i="1"/>
  <c r="AZ578" i="1"/>
  <c r="AX579" i="1"/>
  <c r="AY579" i="1"/>
  <c r="AZ579" i="1"/>
  <c r="AX580" i="1"/>
  <c r="AY580" i="1"/>
  <c r="AZ580" i="1"/>
  <c r="AX581" i="1"/>
  <c r="AY581" i="1"/>
  <c r="AZ581" i="1"/>
  <c r="AX582" i="1"/>
  <c r="AY582" i="1"/>
  <c r="AZ582" i="1"/>
  <c r="AX583" i="1"/>
  <c r="AY583" i="1"/>
  <c r="AZ583" i="1"/>
  <c r="AX584" i="1"/>
  <c r="AY584" i="1"/>
  <c r="AZ584" i="1"/>
  <c r="AX585" i="1"/>
  <c r="AY585" i="1"/>
  <c r="AZ585" i="1"/>
  <c r="AX586" i="1"/>
  <c r="AY586" i="1"/>
  <c r="AZ586" i="1"/>
  <c r="AX587" i="1"/>
  <c r="AY587" i="1"/>
  <c r="AZ587" i="1"/>
  <c r="AX588" i="1"/>
  <c r="AY588" i="1"/>
  <c r="AZ588" i="1"/>
  <c r="AX589" i="1"/>
  <c r="AY589" i="1"/>
  <c r="AZ589" i="1"/>
  <c r="AX590" i="1"/>
  <c r="AY590" i="1"/>
  <c r="AZ590" i="1"/>
  <c r="AX591" i="1"/>
  <c r="AY591" i="1"/>
  <c r="AZ591" i="1"/>
  <c r="AX592" i="1"/>
  <c r="AY592" i="1"/>
  <c r="AZ592" i="1"/>
  <c r="AX593" i="1"/>
  <c r="AY593" i="1"/>
  <c r="AZ593" i="1"/>
  <c r="AX594" i="1"/>
  <c r="AY594" i="1"/>
  <c r="AZ594" i="1"/>
  <c r="AX595" i="1"/>
  <c r="AY595" i="1"/>
  <c r="AZ595" i="1"/>
  <c r="AX596" i="1"/>
  <c r="AY596" i="1"/>
  <c r="AZ596" i="1"/>
  <c r="AX597" i="1"/>
  <c r="AY597" i="1"/>
  <c r="AZ597" i="1"/>
  <c r="AX598" i="1"/>
  <c r="AY598" i="1"/>
  <c r="AZ598" i="1"/>
  <c r="AX599" i="1"/>
  <c r="AY599" i="1"/>
  <c r="AZ599" i="1"/>
  <c r="AX600" i="1"/>
  <c r="AY600" i="1"/>
  <c r="AZ600" i="1"/>
  <c r="AX601" i="1"/>
  <c r="AY601" i="1"/>
  <c r="AZ601" i="1"/>
  <c r="AX602" i="1"/>
  <c r="AY602" i="1"/>
  <c r="AZ602" i="1"/>
  <c r="AX603" i="1"/>
  <c r="AY603" i="1"/>
  <c r="AZ603" i="1"/>
  <c r="AX604" i="1"/>
  <c r="AY604" i="1"/>
  <c r="AZ604" i="1"/>
  <c r="AX605" i="1"/>
  <c r="AY605" i="1"/>
  <c r="AZ605" i="1"/>
  <c r="AX606" i="1"/>
  <c r="AY606" i="1"/>
  <c r="AZ606" i="1"/>
  <c r="AX607" i="1"/>
  <c r="AY607" i="1"/>
  <c r="AZ607" i="1"/>
  <c r="AX608" i="1"/>
  <c r="AY608" i="1"/>
  <c r="AZ608" i="1"/>
  <c r="AX609" i="1"/>
  <c r="AY609" i="1"/>
  <c r="AZ609" i="1"/>
  <c r="AX610" i="1"/>
  <c r="AY610" i="1"/>
  <c r="AZ610" i="1"/>
  <c r="AX611" i="1"/>
  <c r="AY611" i="1"/>
  <c r="AZ611" i="1"/>
  <c r="AX612" i="1"/>
  <c r="AY612" i="1"/>
  <c r="AZ612" i="1"/>
  <c r="AX613" i="1"/>
  <c r="AY613" i="1"/>
  <c r="AZ613" i="1"/>
  <c r="AX614" i="1"/>
  <c r="AY614" i="1"/>
  <c r="AZ614" i="1"/>
  <c r="AX615" i="1"/>
  <c r="AY615" i="1"/>
  <c r="AZ615" i="1"/>
  <c r="AX616" i="1"/>
  <c r="AY616" i="1"/>
  <c r="AZ616" i="1"/>
  <c r="AX617" i="1"/>
  <c r="AY617" i="1"/>
  <c r="AZ617" i="1"/>
  <c r="AX618" i="1"/>
  <c r="AY618" i="1"/>
  <c r="AZ618" i="1"/>
  <c r="AX619" i="1"/>
  <c r="AY619" i="1"/>
  <c r="AZ619" i="1"/>
  <c r="AX620" i="1"/>
  <c r="AY620" i="1"/>
  <c r="AZ620" i="1"/>
  <c r="AX621" i="1"/>
  <c r="AY621" i="1"/>
  <c r="AZ621" i="1"/>
  <c r="AX622" i="1"/>
  <c r="AY622" i="1"/>
  <c r="AZ622" i="1"/>
  <c r="AX623" i="1"/>
  <c r="AY623" i="1"/>
  <c r="AZ623" i="1"/>
  <c r="AX624" i="1"/>
  <c r="AY624" i="1"/>
  <c r="AZ624" i="1"/>
  <c r="AX625" i="1"/>
  <c r="AY625" i="1"/>
  <c r="AZ625" i="1"/>
  <c r="AX626" i="1"/>
  <c r="AY626" i="1"/>
  <c r="AZ626" i="1"/>
  <c r="AX627" i="1"/>
  <c r="AY627" i="1"/>
  <c r="AZ627" i="1"/>
  <c r="AX628" i="1"/>
  <c r="AY628" i="1"/>
  <c r="AZ628" i="1"/>
  <c r="AX629" i="1"/>
  <c r="AY629" i="1"/>
  <c r="AZ629" i="1"/>
  <c r="AX630" i="1"/>
  <c r="AY630" i="1"/>
  <c r="AZ630" i="1"/>
  <c r="AX631" i="1"/>
  <c r="AY631" i="1"/>
  <c r="AZ631" i="1"/>
  <c r="AX632" i="1"/>
  <c r="AY632" i="1"/>
  <c r="AZ632" i="1"/>
  <c r="AX633" i="1"/>
  <c r="AY633" i="1"/>
  <c r="AZ633" i="1"/>
  <c r="AX634" i="1"/>
  <c r="AY634" i="1"/>
  <c r="AZ634" i="1"/>
  <c r="AX635" i="1"/>
  <c r="AY635" i="1"/>
  <c r="AZ635" i="1"/>
  <c r="AX636" i="1"/>
  <c r="AY636" i="1"/>
  <c r="AZ636" i="1"/>
  <c r="AX637" i="1"/>
  <c r="AY637" i="1"/>
  <c r="AZ637" i="1"/>
  <c r="AX638" i="1"/>
  <c r="AY638" i="1"/>
  <c r="AZ638" i="1"/>
  <c r="AX639" i="1"/>
  <c r="AY639" i="1"/>
  <c r="AZ639" i="1"/>
  <c r="AX640" i="1"/>
  <c r="AY640" i="1"/>
  <c r="AZ640" i="1"/>
  <c r="AX641" i="1"/>
  <c r="AY641" i="1"/>
  <c r="AZ641" i="1"/>
  <c r="AX642" i="1"/>
  <c r="AY642" i="1"/>
  <c r="AZ642" i="1"/>
  <c r="AX643" i="1"/>
  <c r="AY643" i="1"/>
  <c r="AZ643" i="1"/>
  <c r="AX644" i="1"/>
  <c r="AY644" i="1"/>
  <c r="AZ644" i="1"/>
  <c r="AX645" i="1"/>
  <c r="AY645" i="1"/>
  <c r="AZ645" i="1"/>
  <c r="AX646" i="1"/>
  <c r="AY646" i="1"/>
  <c r="AZ646" i="1"/>
  <c r="AX647" i="1"/>
  <c r="AY647" i="1"/>
  <c r="AZ647" i="1"/>
  <c r="AX648" i="1"/>
  <c r="AY648" i="1"/>
  <c r="AZ648" i="1"/>
  <c r="AX649" i="1"/>
  <c r="AY649" i="1"/>
  <c r="AZ649" i="1"/>
  <c r="AX650" i="1"/>
  <c r="AY650" i="1"/>
  <c r="AZ650" i="1"/>
  <c r="AX651" i="1"/>
  <c r="AY651" i="1"/>
  <c r="AZ651" i="1"/>
  <c r="AX652" i="1"/>
  <c r="AY652" i="1"/>
  <c r="AZ652" i="1"/>
  <c r="AX653" i="1"/>
  <c r="AY653" i="1"/>
  <c r="AZ653" i="1"/>
  <c r="AX654" i="1"/>
  <c r="AY654" i="1"/>
  <c r="AZ654" i="1"/>
  <c r="AX655" i="1"/>
  <c r="AY655" i="1"/>
  <c r="AZ655" i="1"/>
  <c r="AX656" i="1"/>
  <c r="AY656" i="1"/>
  <c r="AZ656" i="1"/>
  <c r="AX657" i="1"/>
  <c r="AY657" i="1"/>
  <c r="AZ657" i="1"/>
  <c r="AX658" i="1"/>
  <c r="AY658" i="1"/>
  <c r="AZ658" i="1"/>
  <c r="AX659" i="1"/>
  <c r="AY659" i="1"/>
  <c r="AZ659" i="1"/>
  <c r="AX660" i="1"/>
  <c r="AY660" i="1"/>
  <c r="AZ660" i="1"/>
  <c r="AX661" i="1"/>
  <c r="AY661" i="1"/>
  <c r="AZ661" i="1"/>
  <c r="AX662" i="1"/>
  <c r="AY662" i="1"/>
  <c r="AZ662" i="1"/>
  <c r="AX663" i="1"/>
  <c r="AY663" i="1"/>
  <c r="AZ663" i="1"/>
  <c r="AX664" i="1"/>
  <c r="AY664" i="1"/>
  <c r="AZ664" i="1"/>
  <c r="AX665" i="1"/>
  <c r="AY665" i="1"/>
  <c r="AZ665" i="1"/>
  <c r="AX666" i="1"/>
  <c r="AY666" i="1"/>
  <c r="AZ666" i="1"/>
  <c r="AX667" i="1"/>
  <c r="AY667" i="1"/>
  <c r="AZ667" i="1"/>
  <c r="AX668" i="1"/>
  <c r="AY668" i="1"/>
  <c r="AZ668" i="1"/>
  <c r="AX669" i="1"/>
  <c r="AY669" i="1"/>
  <c r="AZ669" i="1"/>
  <c r="AX670" i="1"/>
  <c r="AY670" i="1"/>
  <c r="AZ670" i="1"/>
  <c r="AX671" i="1"/>
  <c r="AY671" i="1"/>
  <c r="AZ671" i="1"/>
  <c r="AX672" i="1"/>
  <c r="AY672" i="1"/>
  <c r="AZ672" i="1"/>
  <c r="AX673" i="1"/>
  <c r="AY673" i="1"/>
  <c r="AZ673" i="1"/>
  <c r="AX674" i="1"/>
  <c r="AY674" i="1"/>
  <c r="AZ674" i="1"/>
  <c r="AX675" i="1"/>
  <c r="AY675" i="1"/>
  <c r="AZ675" i="1"/>
  <c r="AX676" i="1"/>
  <c r="AY676" i="1"/>
  <c r="AZ676" i="1"/>
  <c r="AX677" i="1"/>
  <c r="AY677" i="1"/>
  <c r="AZ677" i="1"/>
  <c r="AX678" i="1"/>
  <c r="AY678" i="1"/>
  <c r="AZ678" i="1"/>
  <c r="AX679" i="1"/>
  <c r="AY679" i="1"/>
  <c r="AZ679" i="1"/>
  <c r="AX680" i="1"/>
  <c r="AY680" i="1"/>
  <c r="AZ680" i="1"/>
  <c r="AX681" i="1"/>
  <c r="AY681" i="1"/>
  <c r="AZ681" i="1"/>
  <c r="AX682" i="1"/>
  <c r="AY682" i="1"/>
  <c r="AZ682" i="1"/>
  <c r="AX683" i="1"/>
  <c r="AY683" i="1"/>
  <c r="AZ683" i="1"/>
  <c r="AX684" i="1"/>
  <c r="AY684" i="1"/>
  <c r="AZ684" i="1"/>
  <c r="AX685" i="1"/>
  <c r="AY685" i="1"/>
  <c r="AZ685" i="1"/>
  <c r="AX686" i="1"/>
  <c r="AY686" i="1"/>
  <c r="AZ686" i="1"/>
  <c r="AX687" i="1"/>
  <c r="AY687" i="1"/>
  <c r="AZ687" i="1"/>
  <c r="AX688" i="1"/>
  <c r="AY688" i="1"/>
  <c r="AZ688" i="1"/>
  <c r="AX689" i="1"/>
  <c r="AY689" i="1"/>
  <c r="AZ689" i="1"/>
  <c r="AX690" i="1"/>
  <c r="AY690" i="1"/>
  <c r="AZ690" i="1"/>
  <c r="AX691" i="1"/>
  <c r="AY691" i="1"/>
  <c r="AZ691" i="1"/>
  <c r="AX692" i="1"/>
  <c r="AY692" i="1"/>
  <c r="AZ692" i="1"/>
  <c r="AX693" i="1"/>
  <c r="AY693" i="1"/>
  <c r="AZ693" i="1"/>
  <c r="AX694" i="1"/>
  <c r="AY694" i="1"/>
  <c r="AZ694" i="1"/>
  <c r="AX695" i="1"/>
  <c r="AY695" i="1"/>
  <c r="AZ695" i="1"/>
  <c r="AX696" i="1"/>
  <c r="AY696" i="1"/>
  <c r="AZ696" i="1"/>
  <c r="AX697" i="1"/>
  <c r="AY697" i="1"/>
  <c r="AZ697" i="1"/>
  <c r="AX698" i="1"/>
  <c r="AY698" i="1"/>
  <c r="AZ698" i="1"/>
  <c r="AX699" i="1"/>
  <c r="AY699" i="1"/>
  <c r="AZ699" i="1"/>
  <c r="AX700" i="1"/>
  <c r="AY700" i="1"/>
  <c r="AZ700" i="1"/>
  <c r="AX701" i="1"/>
  <c r="AY701" i="1"/>
  <c r="AZ701" i="1"/>
  <c r="AX702" i="1"/>
  <c r="AY702" i="1"/>
  <c r="AZ702" i="1"/>
  <c r="AX703" i="1"/>
  <c r="AY703" i="1"/>
  <c r="AZ703" i="1"/>
  <c r="AX704" i="1"/>
  <c r="AY704" i="1"/>
  <c r="AZ704" i="1"/>
  <c r="AX705" i="1"/>
  <c r="AY705" i="1"/>
  <c r="AZ705" i="1"/>
  <c r="AX706" i="1"/>
  <c r="AY706" i="1"/>
  <c r="AZ706" i="1"/>
  <c r="AX707" i="1"/>
  <c r="AY707" i="1"/>
  <c r="AZ707" i="1"/>
  <c r="AX708" i="1"/>
  <c r="AY708" i="1"/>
  <c r="AZ708" i="1"/>
  <c r="AX709" i="1"/>
  <c r="AY709" i="1"/>
  <c r="AZ709" i="1"/>
  <c r="AX710" i="1"/>
  <c r="AY710" i="1"/>
  <c r="AZ710" i="1"/>
  <c r="AX711" i="1"/>
  <c r="AY711" i="1"/>
  <c r="AZ711" i="1"/>
  <c r="AX712" i="1"/>
  <c r="AY712" i="1"/>
  <c r="AZ712" i="1"/>
  <c r="AX713" i="1"/>
  <c r="AY713" i="1"/>
  <c r="AZ713" i="1"/>
  <c r="AX714" i="1"/>
  <c r="AY714" i="1"/>
  <c r="AZ714" i="1"/>
  <c r="AX715" i="1"/>
  <c r="AY715" i="1"/>
  <c r="AZ715" i="1"/>
  <c r="AX716" i="1"/>
  <c r="AY716" i="1"/>
  <c r="AZ716" i="1"/>
  <c r="AX717" i="1"/>
  <c r="AY717" i="1"/>
  <c r="AZ717" i="1"/>
  <c r="AX718" i="1"/>
  <c r="AY718" i="1"/>
  <c r="AZ718" i="1"/>
  <c r="AX719" i="1"/>
  <c r="AY719" i="1"/>
  <c r="AZ719" i="1"/>
  <c r="AX720" i="1"/>
  <c r="AY720" i="1"/>
  <c r="AZ720" i="1"/>
  <c r="AX721" i="1"/>
  <c r="AY721" i="1"/>
  <c r="AZ721" i="1"/>
  <c r="AX722" i="1"/>
  <c r="AY722" i="1"/>
  <c r="AZ722" i="1"/>
  <c r="AX723" i="1"/>
  <c r="AY723" i="1"/>
  <c r="AZ723" i="1"/>
  <c r="AX724" i="1"/>
  <c r="AY724" i="1"/>
  <c r="AZ724" i="1"/>
  <c r="AX725" i="1"/>
  <c r="AY725" i="1"/>
  <c r="AZ725" i="1"/>
  <c r="AX726" i="1"/>
  <c r="AY726" i="1"/>
  <c r="AZ726" i="1"/>
  <c r="AX727" i="1"/>
  <c r="AY727" i="1"/>
  <c r="AZ727" i="1"/>
  <c r="AX728" i="1"/>
  <c r="AY728" i="1"/>
  <c r="AZ728" i="1"/>
  <c r="AX729" i="1"/>
  <c r="AY729" i="1"/>
  <c r="AZ729" i="1"/>
  <c r="AX730" i="1"/>
  <c r="AY730" i="1"/>
  <c r="AZ730" i="1"/>
  <c r="AX731" i="1"/>
  <c r="AY731" i="1"/>
  <c r="AZ731" i="1"/>
  <c r="AX732" i="1"/>
  <c r="AY732" i="1"/>
  <c r="AZ732" i="1"/>
  <c r="AX733" i="1"/>
  <c r="AY733" i="1"/>
  <c r="AZ733" i="1"/>
  <c r="AX734" i="1"/>
  <c r="AY734" i="1"/>
  <c r="AZ734" i="1"/>
  <c r="AX735" i="1"/>
  <c r="AY735" i="1"/>
  <c r="AZ735" i="1"/>
  <c r="AX736" i="1"/>
  <c r="AY736" i="1"/>
  <c r="AZ736" i="1"/>
  <c r="AX737" i="1"/>
  <c r="AY737" i="1"/>
  <c r="AZ737" i="1"/>
  <c r="AX738" i="1"/>
  <c r="AY738" i="1"/>
  <c r="AZ738" i="1"/>
  <c r="AX739" i="1"/>
  <c r="AY739" i="1"/>
  <c r="AZ739" i="1"/>
  <c r="AX740" i="1"/>
  <c r="AY740" i="1"/>
  <c r="AZ740" i="1"/>
  <c r="AX741" i="1"/>
  <c r="AY741" i="1"/>
  <c r="AZ741" i="1"/>
  <c r="AX742" i="1"/>
  <c r="AY742" i="1"/>
  <c r="AZ742" i="1"/>
  <c r="AX743" i="1"/>
  <c r="AY743" i="1"/>
  <c r="AZ743" i="1"/>
  <c r="AX744" i="1"/>
  <c r="AY744" i="1"/>
  <c r="AZ744" i="1"/>
  <c r="AX745" i="1"/>
  <c r="AY745" i="1"/>
  <c r="AZ745" i="1"/>
  <c r="AX746" i="1"/>
  <c r="AY746" i="1"/>
  <c r="AZ746" i="1"/>
  <c r="AX747" i="1"/>
  <c r="AY747" i="1"/>
  <c r="AZ747" i="1"/>
  <c r="AX748" i="1"/>
  <c r="AY748" i="1"/>
  <c r="AZ748" i="1"/>
  <c r="AX749" i="1"/>
  <c r="AY749" i="1"/>
  <c r="AZ749" i="1"/>
  <c r="AX750" i="1"/>
  <c r="AY750" i="1"/>
  <c r="AZ750" i="1"/>
  <c r="AX751" i="1"/>
  <c r="AY751" i="1"/>
  <c r="AZ751" i="1"/>
  <c r="AX752" i="1"/>
  <c r="AY752" i="1"/>
  <c r="AZ752" i="1"/>
  <c r="AX753" i="1"/>
  <c r="AY753" i="1"/>
  <c r="AZ753" i="1"/>
  <c r="AX754" i="1"/>
  <c r="AY754" i="1"/>
  <c r="AZ754" i="1"/>
  <c r="AX755" i="1"/>
  <c r="AY755" i="1"/>
  <c r="AZ755" i="1"/>
  <c r="AX756" i="1"/>
  <c r="AY756" i="1"/>
  <c r="AZ756" i="1"/>
  <c r="AX757" i="1"/>
  <c r="AY757" i="1"/>
  <c r="AZ757" i="1"/>
  <c r="AX758" i="1"/>
  <c r="AY758" i="1"/>
  <c r="AZ758" i="1"/>
  <c r="AX759" i="1"/>
  <c r="AY759" i="1"/>
  <c r="AZ759" i="1"/>
  <c r="AX760" i="1"/>
  <c r="AY760" i="1"/>
  <c r="AZ760" i="1"/>
  <c r="AX761" i="1"/>
  <c r="AY761" i="1"/>
  <c r="AZ761" i="1"/>
  <c r="AX762" i="1"/>
  <c r="AY762" i="1"/>
  <c r="AZ762" i="1"/>
  <c r="AX763" i="1"/>
  <c r="AY763" i="1"/>
  <c r="AZ763" i="1"/>
  <c r="AX764" i="1"/>
  <c r="AY764" i="1"/>
  <c r="AZ764" i="1"/>
  <c r="AX765" i="1"/>
  <c r="AY765" i="1"/>
  <c r="AZ765" i="1"/>
  <c r="AX766" i="1"/>
  <c r="AY766" i="1"/>
  <c r="AZ766" i="1"/>
  <c r="AX767" i="1"/>
  <c r="AY767" i="1"/>
  <c r="AZ767" i="1"/>
  <c r="AX768" i="1"/>
  <c r="AY768" i="1"/>
  <c r="AZ768" i="1"/>
  <c r="AX769" i="1"/>
  <c r="AY769" i="1"/>
  <c r="AZ769" i="1"/>
  <c r="AX770" i="1"/>
  <c r="AY770" i="1"/>
  <c r="AZ770" i="1"/>
  <c r="AX771" i="1"/>
  <c r="AY771" i="1"/>
  <c r="AZ771" i="1"/>
  <c r="AX772" i="1"/>
  <c r="AY772" i="1"/>
  <c r="AZ772" i="1"/>
  <c r="AX773" i="1"/>
  <c r="AY773" i="1"/>
  <c r="AZ773" i="1"/>
  <c r="AX774" i="1"/>
  <c r="AY774" i="1"/>
  <c r="AZ774" i="1"/>
  <c r="AX775" i="1"/>
  <c r="AY775" i="1"/>
  <c r="AZ775" i="1"/>
  <c r="AX776" i="1"/>
  <c r="AY776" i="1"/>
  <c r="AZ776" i="1"/>
  <c r="AX777" i="1"/>
  <c r="AY777" i="1"/>
  <c r="AZ777" i="1"/>
  <c r="AX778" i="1"/>
  <c r="AY778" i="1"/>
  <c r="AZ778" i="1"/>
  <c r="AX779" i="1"/>
  <c r="AY779" i="1"/>
  <c r="AZ779" i="1"/>
  <c r="AX780" i="1"/>
  <c r="AY780" i="1"/>
  <c r="AZ780" i="1"/>
  <c r="AX781" i="1"/>
  <c r="AY781" i="1"/>
  <c r="AZ781" i="1"/>
  <c r="AX782" i="1"/>
  <c r="AY782" i="1"/>
  <c r="AZ782" i="1"/>
  <c r="AX783" i="1"/>
  <c r="AY783" i="1"/>
  <c r="AZ783" i="1"/>
  <c r="AX784" i="1"/>
  <c r="AY784" i="1"/>
  <c r="AZ784" i="1"/>
  <c r="AX785" i="1"/>
  <c r="AY785" i="1"/>
  <c r="AZ785" i="1"/>
  <c r="AX786" i="1"/>
  <c r="AY786" i="1"/>
  <c r="AZ786" i="1"/>
  <c r="AX787" i="1"/>
  <c r="AY787" i="1"/>
  <c r="AZ787" i="1"/>
  <c r="AX788" i="1"/>
  <c r="AY788" i="1"/>
  <c r="AZ788" i="1"/>
  <c r="AX789" i="1"/>
  <c r="AY789" i="1"/>
  <c r="AZ789" i="1"/>
  <c r="AX790" i="1"/>
  <c r="AY790" i="1"/>
  <c r="AZ790" i="1"/>
  <c r="AX791" i="1"/>
  <c r="AY791" i="1"/>
  <c r="AZ791" i="1"/>
  <c r="AX792" i="1"/>
  <c r="AY792" i="1"/>
  <c r="AZ792" i="1"/>
  <c r="AX793" i="1"/>
  <c r="AY793" i="1"/>
  <c r="AZ793" i="1"/>
  <c r="AX794" i="1"/>
  <c r="AY794" i="1"/>
  <c r="AZ794" i="1"/>
  <c r="AX795" i="1"/>
  <c r="AY795" i="1"/>
  <c r="AZ795" i="1"/>
  <c r="AX796" i="1"/>
  <c r="AY796" i="1"/>
  <c r="AZ796" i="1"/>
  <c r="AX797" i="1"/>
  <c r="AY797" i="1"/>
  <c r="AZ797" i="1"/>
  <c r="AX798" i="1"/>
  <c r="AY798" i="1"/>
  <c r="AZ798" i="1"/>
  <c r="AX799" i="1"/>
  <c r="AY799" i="1"/>
  <c r="AZ799" i="1"/>
  <c r="AX800" i="1"/>
  <c r="AY800" i="1"/>
  <c r="AZ800" i="1"/>
  <c r="AX801" i="1"/>
  <c r="AY801" i="1"/>
  <c r="AZ801" i="1"/>
  <c r="AX802" i="1"/>
  <c r="AY802" i="1"/>
  <c r="AZ802" i="1"/>
  <c r="AX803" i="1"/>
  <c r="AY803" i="1"/>
  <c r="AZ803" i="1"/>
  <c r="AX804" i="1"/>
  <c r="AY804" i="1"/>
  <c r="AZ804" i="1"/>
  <c r="AX805" i="1"/>
  <c r="AY805" i="1"/>
  <c r="AZ805" i="1"/>
  <c r="AX806" i="1"/>
  <c r="AY806" i="1"/>
  <c r="AZ806" i="1"/>
  <c r="AX807" i="1"/>
  <c r="AY807" i="1"/>
  <c r="AZ807" i="1"/>
  <c r="AX808" i="1"/>
  <c r="AY808" i="1"/>
  <c r="AZ808" i="1"/>
  <c r="AX809" i="1"/>
  <c r="AY809" i="1"/>
  <c r="AZ809" i="1"/>
  <c r="AX810" i="1"/>
  <c r="AY810" i="1"/>
  <c r="AZ810" i="1"/>
  <c r="AX811" i="1"/>
  <c r="AY811" i="1"/>
  <c r="AZ811" i="1"/>
  <c r="AX812" i="1"/>
  <c r="AY812" i="1"/>
  <c r="AZ812" i="1"/>
  <c r="AX813" i="1"/>
  <c r="AY813" i="1"/>
  <c r="AZ813" i="1"/>
  <c r="AX814" i="1"/>
  <c r="AY814" i="1"/>
  <c r="AZ814" i="1"/>
  <c r="AX815" i="1"/>
  <c r="AY815" i="1"/>
  <c r="AZ815" i="1"/>
  <c r="AX816" i="1"/>
  <c r="AY816" i="1"/>
  <c r="AZ816" i="1"/>
  <c r="AX817" i="1"/>
  <c r="AY817" i="1"/>
  <c r="AZ817" i="1"/>
  <c r="AX818" i="1"/>
  <c r="AY818" i="1"/>
  <c r="AZ818" i="1"/>
  <c r="AX819" i="1"/>
  <c r="AY819" i="1"/>
  <c r="AZ819" i="1"/>
  <c r="AX820" i="1"/>
  <c r="AY820" i="1"/>
  <c r="AZ820" i="1"/>
  <c r="AX821" i="1"/>
  <c r="AY821" i="1"/>
  <c r="AZ821" i="1"/>
  <c r="AX822" i="1"/>
  <c r="AY822" i="1"/>
  <c r="AZ822" i="1"/>
  <c r="AX823" i="1"/>
  <c r="AY823" i="1"/>
  <c r="AZ823" i="1"/>
  <c r="AX824" i="1"/>
  <c r="AY824" i="1"/>
  <c r="AZ824" i="1"/>
  <c r="AX825" i="1"/>
  <c r="AY825" i="1"/>
  <c r="AZ825" i="1"/>
  <c r="AX826" i="1"/>
  <c r="AY826" i="1"/>
  <c r="AZ826" i="1"/>
  <c r="AX827" i="1"/>
  <c r="AY827" i="1"/>
  <c r="AZ827" i="1"/>
  <c r="AX828" i="1"/>
  <c r="AY828" i="1"/>
  <c r="AZ828" i="1"/>
  <c r="AX829" i="1"/>
  <c r="AY829" i="1"/>
  <c r="AZ829" i="1"/>
  <c r="AX830" i="1"/>
  <c r="AY830" i="1"/>
  <c r="AZ830" i="1"/>
  <c r="AX831" i="1"/>
  <c r="AY831" i="1"/>
  <c r="AZ831" i="1"/>
  <c r="AX832" i="1"/>
  <c r="AY832" i="1"/>
  <c r="AZ832" i="1"/>
  <c r="AX833" i="1"/>
  <c r="AY833" i="1"/>
  <c r="AZ833" i="1"/>
  <c r="AX834" i="1"/>
  <c r="AY834" i="1"/>
  <c r="AZ834" i="1"/>
  <c r="AX835" i="1"/>
  <c r="AY835" i="1"/>
  <c r="AZ835" i="1"/>
  <c r="AX836" i="1"/>
  <c r="AY836" i="1"/>
  <c r="AZ836" i="1"/>
  <c r="AX837" i="1"/>
  <c r="AY837" i="1"/>
  <c r="AZ837" i="1"/>
  <c r="AX838" i="1"/>
  <c r="AY838" i="1"/>
  <c r="AZ838" i="1"/>
  <c r="AX839" i="1"/>
  <c r="AY839" i="1"/>
  <c r="AZ839" i="1"/>
  <c r="AX840" i="1"/>
  <c r="AY840" i="1"/>
  <c r="AZ840" i="1"/>
  <c r="AX841" i="1"/>
  <c r="AY841" i="1"/>
  <c r="AZ841" i="1"/>
  <c r="AX842" i="1"/>
  <c r="AY842" i="1"/>
  <c r="AZ842" i="1"/>
  <c r="AX843" i="1"/>
  <c r="AY843" i="1"/>
  <c r="AZ843" i="1"/>
  <c r="AX844" i="1"/>
  <c r="AY844" i="1"/>
  <c r="AZ844" i="1"/>
  <c r="AX845" i="1"/>
  <c r="AY845" i="1"/>
  <c r="AZ845" i="1"/>
  <c r="AX846" i="1"/>
  <c r="AY846" i="1"/>
  <c r="AZ846" i="1"/>
  <c r="AX847" i="1"/>
  <c r="AY847" i="1"/>
  <c r="AZ847" i="1"/>
  <c r="AX848" i="1"/>
  <c r="AY848" i="1"/>
  <c r="AZ848" i="1"/>
  <c r="AX849" i="1"/>
  <c r="AY849" i="1"/>
  <c r="AZ849" i="1"/>
  <c r="AX850" i="1"/>
  <c r="AY850" i="1"/>
  <c r="AZ850" i="1"/>
  <c r="AX851" i="1"/>
  <c r="AY851" i="1"/>
  <c r="AZ851" i="1"/>
  <c r="AX852" i="1"/>
  <c r="AY852" i="1"/>
  <c r="AZ852" i="1"/>
  <c r="AX853" i="1"/>
  <c r="AY853" i="1"/>
  <c r="AZ853" i="1"/>
  <c r="AX854" i="1"/>
  <c r="AY854" i="1"/>
  <c r="AZ854" i="1"/>
  <c r="AX855" i="1"/>
  <c r="AY855" i="1"/>
  <c r="AZ855" i="1"/>
  <c r="AX856" i="1"/>
  <c r="AY856" i="1"/>
  <c r="AZ856" i="1"/>
  <c r="AX857" i="1"/>
  <c r="AY857" i="1"/>
  <c r="AZ857" i="1"/>
  <c r="AX858" i="1"/>
  <c r="AY858" i="1"/>
  <c r="AZ858" i="1"/>
  <c r="AX859" i="1"/>
  <c r="AY859" i="1"/>
  <c r="AZ859" i="1"/>
  <c r="AX860" i="1"/>
  <c r="AY860" i="1"/>
  <c r="AZ860" i="1"/>
  <c r="AX861" i="1"/>
  <c r="AY861" i="1"/>
  <c r="AZ861" i="1"/>
  <c r="AX862" i="1"/>
  <c r="AY862" i="1"/>
  <c r="AZ862" i="1"/>
  <c r="AX863" i="1"/>
  <c r="AY863" i="1"/>
  <c r="AZ863" i="1"/>
  <c r="AX864" i="1"/>
  <c r="AY864" i="1"/>
  <c r="AZ864" i="1"/>
  <c r="AX865" i="1"/>
  <c r="AY865" i="1"/>
  <c r="AZ865" i="1"/>
  <c r="AX866" i="1"/>
  <c r="AY866" i="1"/>
  <c r="AZ866" i="1"/>
  <c r="AX867" i="1"/>
  <c r="AY867" i="1"/>
  <c r="AZ867" i="1"/>
  <c r="AX868" i="1"/>
  <c r="AY868" i="1"/>
  <c r="AZ868" i="1"/>
  <c r="AX869" i="1"/>
  <c r="AY869" i="1"/>
  <c r="AZ869" i="1"/>
  <c r="AX870" i="1"/>
  <c r="AY870" i="1"/>
  <c r="AZ870" i="1"/>
  <c r="AX871" i="1"/>
  <c r="AY871" i="1"/>
  <c r="AZ871" i="1"/>
  <c r="AX872" i="1"/>
  <c r="AY872" i="1"/>
  <c r="AZ872" i="1"/>
  <c r="AX873" i="1"/>
  <c r="AY873" i="1"/>
  <c r="AZ873" i="1"/>
  <c r="AX874" i="1"/>
  <c r="AY874" i="1"/>
  <c r="AZ874" i="1"/>
  <c r="AX875" i="1"/>
  <c r="AY875" i="1"/>
  <c r="AZ875" i="1"/>
  <c r="AX876" i="1"/>
  <c r="AY876" i="1"/>
  <c r="AZ876" i="1"/>
  <c r="AX877" i="1"/>
  <c r="AY877" i="1"/>
  <c r="AZ877" i="1"/>
  <c r="AX878" i="1"/>
  <c r="AY878" i="1"/>
  <c r="AZ878" i="1"/>
  <c r="AX879" i="1"/>
  <c r="AY879" i="1"/>
  <c r="AZ879" i="1"/>
  <c r="AX880" i="1"/>
  <c r="AY880" i="1"/>
  <c r="AZ880" i="1"/>
  <c r="AX881" i="1"/>
  <c r="AY881" i="1"/>
  <c r="AZ881" i="1"/>
  <c r="AX882" i="1"/>
  <c r="AY882" i="1"/>
  <c r="AZ882" i="1"/>
  <c r="AX883" i="1"/>
  <c r="AY883" i="1"/>
  <c r="AZ883" i="1"/>
  <c r="AX884" i="1"/>
  <c r="AY884" i="1"/>
  <c r="AZ884" i="1"/>
  <c r="AX885" i="1"/>
  <c r="AY885" i="1"/>
  <c r="AZ885" i="1"/>
  <c r="AX886" i="1"/>
  <c r="AY886" i="1"/>
  <c r="AZ886" i="1"/>
  <c r="AX887" i="1"/>
  <c r="AY887" i="1"/>
  <c r="AZ887" i="1"/>
  <c r="AX888" i="1"/>
  <c r="AY888" i="1"/>
  <c r="AZ888" i="1"/>
  <c r="AX889" i="1"/>
  <c r="AY889" i="1"/>
  <c r="AZ889" i="1"/>
  <c r="AX890" i="1"/>
  <c r="AY890" i="1"/>
  <c r="AZ890" i="1"/>
  <c r="AX891" i="1"/>
  <c r="AY891" i="1"/>
  <c r="AZ891" i="1"/>
  <c r="AX892" i="1"/>
  <c r="AY892" i="1"/>
  <c r="AZ892" i="1"/>
  <c r="AX893" i="1"/>
  <c r="AY893" i="1"/>
  <c r="AZ893" i="1"/>
  <c r="AX894" i="1"/>
  <c r="AY894" i="1"/>
  <c r="AZ894" i="1"/>
  <c r="AX895" i="1"/>
  <c r="AY895" i="1"/>
  <c r="AZ895" i="1"/>
  <c r="AX896" i="1"/>
  <c r="AY896" i="1"/>
  <c r="AZ896" i="1"/>
  <c r="AX897" i="1"/>
  <c r="AY897" i="1"/>
  <c r="AZ897" i="1"/>
  <c r="AX898" i="1"/>
  <c r="AY898" i="1"/>
  <c r="AZ898" i="1"/>
  <c r="AX899" i="1"/>
  <c r="AY899" i="1"/>
  <c r="AZ899" i="1"/>
  <c r="AX900" i="1"/>
  <c r="AY900" i="1"/>
  <c r="AZ900" i="1"/>
  <c r="AX901" i="1"/>
  <c r="AY901" i="1"/>
  <c r="AZ901" i="1"/>
  <c r="AX902" i="1"/>
  <c r="AY902" i="1"/>
  <c r="AZ902" i="1"/>
  <c r="AX903" i="1"/>
  <c r="AY903" i="1"/>
  <c r="AZ903" i="1"/>
  <c r="AX904" i="1"/>
  <c r="AY904" i="1"/>
  <c r="AZ904" i="1"/>
  <c r="AX905" i="1"/>
  <c r="AY905" i="1"/>
  <c r="AZ905" i="1"/>
  <c r="AX906" i="1"/>
  <c r="AY906" i="1"/>
  <c r="AZ906" i="1"/>
  <c r="AX907" i="1"/>
  <c r="AY907" i="1"/>
  <c r="AZ907" i="1"/>
  <c r="AX908" i="1"/>
  <c r="AY908" i="1"/>
  <c r="AZ908" i="1"/>
  <c r="AX909" i="1"/>
  <c r="AY909" i="1"/>
  <c r="AZ909" i="1"/>
  <c r="AX910" i="1"/>
  <c r="AY910" i="1"/>
  <c r="AZ910" i="1"/>
  <c r="AX911" i="1"/>
  <c r="AY911" i="1"/>
  <c r="AZ911" i="1"/>
  <c r="AX912" i="1"/>
  <c r="AY912" i="1"/>
  <c r="AZ912" i="1"/>
  <c r="AX913" i="1"/>
  <c r="AY913" i="1"/>
  <c r="AZ913" i="1"/>
  <c r="AX914" i="1"/>
  <c r="AY914" i="1"/>
  <c r="AZ914" i="1"/>
  <c r="AX915" i="1"/>
  <c r="AY915" i="1"/>
  <c r="AZ915" i="1"/>
  <c r="AX916" i="1"/>
  <c r="AY916" i="1"/>
  <c r="AZ916" i="1"/>
  <c r="AX917" i="1"/>
  <c r="AY917" i="1"/>
  <c r="AZ917" i="1"/>
  <c r="AX918" i="1"/>
  <c r="AY918" i="1"/>
  <c r="AZ918" i="1"/>
  <c r="AX919" i="1"/>
  <c r="AY919" i="1"/>
  <c r="AZ919" i="1"/>
  <c r="AX920" i="1"/>
  <c r="AY920" i="1"/>
  <c r="AZ920" i="1"/>
  <c r="AX921" i="1"/>
  <c r="AY921" i="1"/>
  <c r="AZ921" i="1"/>
  <c r="AX922" i="1"/>
  <c r="AY922" i="1"/>
  <c r="AZ922" i="1"/>
  <c r="AX923" i="1"/>
  <c r="AY923" i="1"/>
  <c r="AZ923" i="1"/>
  <c r="AX924" i="1"/>
  <c r="AY924" i="1"/>
  <c r="AZ924" i="1"/>
  <c r="AX925" i="1"/>
  <c r="AY925" i="1"/>
  <c r="AZ925" i="1"/>
  <c r="AX926" i="1"/>
  <c r="AY926" i="1"/>
  <c r="AZ926" i="1"/>
  <c r="AX927" i="1"/>
  <c r="AY927" i="1"/>
  <c r="AZ927" i="1"/>
  <c r="AX928" i="1"/>
  <c r="AY928" i="1"/>
  <c r="AZ928" i="1"/>
  <c r="AX929" i="1"/>
  <c r="AY929" i="1"/>
  <c r="AZ929" i="1"/>
  <c r="AX930" i="1"/>
  <c r="AY930" i="1"/>
  <c r="AZ930" i="1"/>
  <c r="AX931" i="1"/>
  <c r="AY931" i="1"/>
  <c r="AZ931" i="1"/>
  <c r="AX932" i="1"/>
  <c r="AY932" i="1"/>
  <c r="AZ932" i="1"/>
  <c r="AX933" i="1"/>
  <c r="AY933" i="1"/>
  <c r="AZ933" i="1"/>
  <c r="AX934" i="1"/>
  <c r="AY934" i="1"/>
  <c r="AZ934" i="1"/>
  <c r="AX935" i="1"/>
  <c r="AY935" i="1"/>
  <c r="AZ935" i="1"/>
  <c r="AX936" i="1"/>
  <c r="AY936" i="1"/>
  <c r="AZ936" i="1"/>
  <c r="AX937" i="1"/>
  <c r="AY937" i="1"/>
  <c r="AZ937" i="1"/>
  <c r="AX938" i="1"/>
  <c r="AY938" i="1"/>
  <c r="AZ938" i="1"/>
  <c r="AX939" i="1"/>
  <c r="AY939" i="1"/>
  <c r="AZ939" i="1"/>
  <c r="AX940" i="1"/>
  <c r="AY940" i="1"/>
  <c r="AZ940" i="1"/>
  <c r="AX941" i="1"/>
  <c r="AY941" i="1"/>
  <c r="AZ941" i="1"/>
  <c r="AX942" i="1"/>
  <c r="AY942" i="1"/>
  <c r="AZ942" i="1"/>
  <c r="AX943" i="1"/>
  <c r="AY943" i="1"/>
  <c r="AZ943" i="1"/>
  <c r="AX944" i="1"/>
  <c r="AY944" i="1"/>
  <c r="AZ944" i="1"/>
  <c r="AX945" i="1"/>
  <c r="AY945" i="1"/>
  <c r="AZ945" i="1"/>
  <c r="AX946" i="1"/>
  <c r="AY946" i="1"/>
  <c r="AZ946" i="1"/>
  <c r="AX947" i="1"/>
  <c r="AY947" i="1"/>
  <c r="AZ947" i="1"/>
  <c r="AX948" i="1"/>
  <c r="AY948" i="1"/>
  <c r="AZ948" i="1"/>
  <c r="AX949" i="1"/>
  <c r="AY949" i="1"/>
  <c r="AZ949" i="1"/>
  <c r="AX950" i="1"/>
  <c r="AY950" i="1"/>
  <c r="AZ950" i="1"/>
  <c r="AX951" i="1"/>
  <c r="AY951" i="1"/>
  <c r="AZ951" i="1"/>
  <c r="AX952" i="1"/>
  <c r="AY952" i="1"/>
  <c r="AZ952" i="1"/>
  <c r="AX953" i="1"/>
  <c r="AY953" i="1"/>
  <c r="AZ953" i="1"/>
  <c r="AX954" i="1"/>
  <c r="AY954" i="1"/>
  <c r="AZ954" i="1"/>
  <c r="AX955" i="1"/>
  <c r="AY955" i="1"/>
  <c r="AZ955" i="1"/>
  <c r="AX956" i="1"/>
  <c r="AY956" i="1"/>
  <c r="AZ956" i="1"/>
  <c r="AX957" i="1"/>
  <c r="AY957" i="1"/>
  <c r="AZ957" i="1"/>
  <c r="AX958" i="1"/>
  <c r="AY958" i="1"/>
  <c r="AZ958" i="1"/>
  <c r="AX959" i="1"/>
  <c r="AY959" i="1"/>
  <c r="AZ959" i="1"/>
  <c r="AX960" i="1"/>
  <c r="AY960" i="1"/>
  <c r="AZ960" i="1"/>
  <c r="AX961" i="1"/>
  <c r="AY961" i="1"/>
  <c r="AZ961" i="1"/>
  <c r="AX962" i="1"/>
  <c r="AY962" i="1"/>
  <c r="AZ962" i="1"/>
  <c r="AX963" i="1"/>
  <c r="AY963" i="1"/>
  <c r="AZ963" i="1"/>
  <c r="AX964" i="1"/>
  <c r="AY964" i="1"/>
  <c r="AZ964" i="1"/>
  <c r="AX965" i="1"/>
  <c r="AY965" i="1"/>
  <c r="AZ965" i="1"/>
  <c r="AX966" i="1"/>
  <c r="AY966" i="1"/>
  <c r="AZ966" i="1"/>
  <c r="AX967" i="1"/>
  <c r="AY967" i="1"/>
  <c r="AZ967" i="1"/>
  <c r="AX968" i="1"/>
  <c r="AY968" i="1"/>
  <c r="AZ968" i="1"/>
  <c r="AX969" i="1"/>
  <c r="AY969" i="1"/>
  <c r="AZ969" i="1"/>
  <c r="AX970" i="1"/>
  <c r="AY970" i="1"/>
  <c r="AZ970" i="1"/>
  <c r="AX971" i="1"/>
  <c r="AY971" i="1"/>
  <c r="AZ971" i="1"/>
  <c r="AX972" i="1"/>
  <c r="AY972" i="1"/>
  <c r="AZ972" i="1"/>
  <c r="AX973" i="1"/>
  <c r="AY973" i="1"/>
  <c r="AZ973" i="1"/>
  <c r="AX974" i="1"/>
  <c r="AY974" i="1"/>
  <c r="AZ974" i="1"/>
  <c r="AX975" i="1"/>
  <c r="AY975" i="1"/>
  <c r="AZ975" i="1"/>
  <c r="AX976" i="1"/>
  <c r="AY976" i="1"/>
  <c r="AZ976" i="1"/>
  <c r="AX977" i="1"/>
  <c r="AY977" i="1"/>
  <c r="AZ977" i="1"/>
  <c r="AX978" i="1"/>
  <c r="AY978" i="1"/>
  <c r="AZ978" i="1"/>
  <c r="AX979" i="1"/>
  <c r="AY979" i="1"/>
  <c r="AZ979" i="1"/>
  <c r="AX980" i="1"/>
  <c r="AY980" i="1"/>
  <c r="AZ980" i="1"/>
  <c r="AX981" i="1"/>
  <c r="AY981" i="1"/>
  <c r="AZ981" i="1"/>
  <c r="AX982" i="1"/>
  <c r="AY982" i="1"/>
  <c r="AZ982" i="1"/>
  <c r="AX983" i="1"/>
  <c r="AY983" i="1"/>
  <c r="AZ983" i="1"/>
  <c r="AX984" i="1"/>
  <c r="AY984" i="1"/>
  <c r="AZ984" i="1"/>
  <c r="AX985" i="1"/>
  <c r="AY985" i="1"/>
  <c r="AZ985" i="1"/>
  <c r="AX986" i="1"/>
  <c r="AY986" i="1"/>
  <c r="AZ986" i="1"/>
  <c r="AX987" i="1"/>
  <c r="AY987" i="1"/>
  <c r="AZ987" i="1"/>
  <c r="AX988" i="1"/>
  <c r="AY988" i="1"/>
  <c r="AZ988" i="1"/>
  <c r="AX989" i="1"/>
  <c r="AY989" i="1"/>
  <c r="AZ989" i="1"/>
  <c r="AX990" i="1"/>
  <c r="AY990" i="1"/>
  <c r="AZ990" i="1"/>
  <c r="AX991" i="1"/>
  <c r="AY991" i="1"/>
  <c r="AZ991" i="1"/>
  <c r="AX992" i="1"/>
  <c r="AY992" i="1"/>
  <c r="AZ992" i="1"/>
  <c r="AX993" i="1"/>
  <c r="AY993" i="1"/>
  <c r="AZ993" i="1"/>
  <c r="AX994" i="1"/>
  <c r="AY994" i="1"/>
  <c r="AZ994" i="1"/>
  <c r="AX995" i="1"/>
  <c r="AY995" i="1"/>
  <c r="AZ995" i="1"/>
  <c r="AX996" i="1"/>
  <c r="AY996" i="1"/>
  <c r="AZ996" i="1"/>
  <c r="AX997" i="1"/>
  <c r="AY997" i="1"/>
  <c r="AZ997" i="1"/>
  <c r="AX998" i="1"/>
  <c r="AY998" i="1"/>
  <c r="AZ998" i="1"/>
  <c r="AX999" i="1"/>
  <c r="AY999" i="1"/>
  <c r="AZ999" i="1"/>
  <c r="AX1000" i="1"/>
  <c r="AY1000" i="1"/>
  <c r="AZ1000" i="1"/>
  <c r="AX1001" i="1"/>
  <c r="AY1001" i="1"/>
  <c r="AZ1001" i="1"/>
  <c r="AX1002" i="1"/>
  <c r="AY1002" i="1"/>
  <c r="AZ1002" i="1"/>
  <c r="AX1003" i="1"/>
  <c r="AY1003" i="1"/>
  <c r="AZ1003" i="1"/>
  <c r="AX1004" i="1"/>
  <c r="AY1004" i="1"/>
  <c r="AZ1004" i="1"/>
  <c r="AX1005" i="1"/>
  <c r="AY1005" i="1"/>
  <c r="AZ1005" i="1"/>
  <c r="AX1006" i="1"/>
  <c r="AY1006" i="1"/>
  <c r="AZ1006" i="1"/>
  <c r="AX1007" i="1"/>
  <c r="AY1007" i="1"/>
  <c r="AZ1007" i="1"/>
  <c r="AX1008" i="1"/>
  <c r="AY1008" i="1"/>
  <c r="AZ1008" i="1"/>
  <c r="AX1009" i="1"/>
  <c r="AY1009" i="1"/>
  <c r="AZ1009" i="1"/>
  <c r="AX1010" i="1"/>
  <c r="AY1010" i="1"/>
  <c r="AZ1010" i="1"/>
  <c r="AX1011" i="1"/>
  <c r="AY1011" i="1"/>
  <c r="AZ1011" i="1"/>
  <c r="AX1012" i="1"/>
  <c r="AY1012" i="1"/>
  <c r="AZ1012" i="1"/>
  <c r="AX1013" i="1"/>
  <c r="AY1013" i="1"/>
  <c r="AZ1013" i="1"/>
  <c r="AX1014" i="1"/>
  <c r="AY1014" i="1"/>
  <c r="AZ1014" i="1"/>
  <c r="AX1015" i="1"/>
  <c r="AY1015" i="1"/>
  <c r="AZ1015" i="1"/>
  <c r="AX1016" i="1"/>
  <c r="AY1016" i="1"/>
  <c r="AZ1016" i="1"/>
  <c r="AX1017" i="1"/>
  <c r="AY1017" i="1"/>
  <c r="AZ1017" i="1"/>
  <c r="AX1018" i="1"/>
  <c r="AY1018" i="1"/>
  <c r="AZ1018" i="1"/>
  <c r="AX1019" i="1"/>
  <c r="AY1019" i="1"/>
  <c r="AZ1019" i="1"/>
  <c r="AX1020" i="1"/>
  <c r="AY1020" i="1"/>
  <c r="AZ1020" i="1"/>
  <c r="AX1021" i="1"/>
  <c r="AY1021" i="1"/>
  <c r="AZ1021" i="1"/>
  <c r="AX1022" i="1"/>
  <c r="AY1022" i="1"/>
  <c r="AZ1022" i="1"/>
  <c r="AX1023" i="1"/>
  <c r="AY1023" i="1"/>
  <c r="AZ1023" i="1"/>
  <c r="AX1024" i="1"/>
  <c r="AY1024" i="1"/>
  <c r="AZ1024" i="1"/>
  <c r="AX1025" i="1"/>
  <c r="AY1025" i="1"/>
  <c r="AZ1025" i="1"/>
  <c r="AX1026" i="1"/>
  <c r="AY1026" i="1"/>
  <c r="AZ1026" i="1"/>
  <c r="AX1027" i="1"/>
  <c r="AY1027" i="1"/>
  <c r="AZ1027" i="1"/>
  <c r="AX1028" i="1"/>
  <c r="AY1028" i="1"/>
  <c r="AZ1028" i="1"/>
  <c r="AX1029" i="1"/>
  <c r="AY1029" i="1"/>
  <c r="AZ1029" i="1"/>
  <c r="AX1030" i="1"/>
  <c r="AY1030" i="1"/>
  <c r="AZ1030" i="1"/>
  <c r="AX1031" i="1"/>
  <c r="AY1031" i="1"/>
  <c r="AZ1031" i="1"/>
  <c r="AX1032" i="1"/>
  <c r="AY1032" i="1"/>
  <c r="AZ1032" i="1"/>
  <c r="AX1033" i="1"/>
  <c r="AY1033" i="1"/>
  <c r="AZ1033" i="1"/>
  <c r="AX1034" i="1"/>
  <c r="AY1034" i="1"/>
  <c r="AZ1034" i="1"/>
  <c r="AX1035" i="1"/>
  <c r="AY1035" i="1"/>
  <c r="AZ1035" i="1"/>
  <c r="AX1036" i="1"/>
  <c r="AY1036" i="1"/>
  <c r="AZ1036" i="1"/>
  <c r="AX1037" i="1"/>
  <c r="AY1037" i="1"/>
  <c r="AZ1037" i="1"/>
  <c r="AX1038" i="1"/>
  <c r="AY1038" i="1"/>
  <c r="AZ1038" i="1"/>
  <c r="AX1039" i="1"/>
  <c r="AY1039" i="1"/>
  <c r="AZ1039" i="1"/>
  <c r="AX1040" i="1"/>
  <c r="AY1040" i="1"/>
  <c r="AZ1040" i="1"/>
  <c r="AX1041" i="1"/>
  <c r="AY1041" i="1"/>
  <c r="AZ1041" i="1"/>
  <c r="AX1042" i="1"/>
  <c r="AY1042" i="1"/>
  <c r="AZ1042" i="1"/>
  <c r="AX1043" i="1"/>
  <c r="AY1043" i="1"/>
  <c r="AZ1043" i="1"/>
  <c r="AX1044" i="1"/>
  <c r="AY1044" i="1"/>
  <c r="AZ1044" i="1"/>
  <c r="AX1045" i="1"/>
  <c r="AY1045" i="1"/>
  <c r="AZ1045" i="1"/>
  <c r="AX1046" i="1"/>
  <c r="AY1046" i="1"/>
  <c r="AZ1046" i="1"/>
  <c r="AX1047" i="1"/>
  <c r="AY1047" i="1"/>
  <c r="AZ1047" i="1"/>
  <c r="AX1048" i="1"/>
  <c r="AY1048" i="1"/>
  <c r="AZ1048" i="1"/>
  <c r="AX1049" i="1"/>
  <c r="AY1049" i="1"/>
  <c r="AZ1049" i="1"/>
  <c r="AX1050" i="1"/>
  <c r="AY1050" i="1"/>
  <c r="AZ1050" i="1"/>
  <c r="AX1051" i="1"/>
  <c r="AY1051" i="1"/>
  <c r="AZ1051" i="1"/>
  <c r="AX1052" i="1"/>
  <c r="AY1052" i="1"/>
  <c r="AZ1052" i="1"/>
  <c r="AX1053" i="1"/>
  <c r="AY1053" i="1"/>
  <c r="AZ1053" i="1"/>
  <c r="AX1054" i="1"/>
  <c r="AY1054" i="1"/>
  <c r="AZ1054" i="1"/>
  <c r="AX1055" i="1"/>
  <c r="AY1055" i="1"/>
  <c r="AZ1055" i="1"/>
  <c r="AX1056" i="1"/>
  <c r="AY1056" i="1"/>
  <c r="AZ1056" i="1"/>
  <c r="AX1057" i="1"/>
  <c r="AY1057" i="1"/>
  <c r="AZ1057" i="1"/>
  <c r="AX1058" i="1"/>
  <c r="AY1058" i="1"/>
  <c r="AZ1058" i="1"/>
  <c r="AX1059" i="1"/>
  <c r="AY1059" i="1"/>
  <c r="AZ1059" i="1"/>
  <c r="AX1060" i="1"/>
  <c r="AY1060" i="1"/>
  <c r="AZ1060" i="1"/>
  <c r="AX1061" i="1"/>
  <c r="AY1061" i="1"/>
  <c r="AZ1061" i="1"/>
  <c r="AX1062" i="1"/>
  <c r="AY1062" i="1"/>
  <c r="AZ1062" i="1"/>
  <c r="AX1063" i="1"/>
  <c r="AY1063" i="1"/>
  <c r="AZ1063" i="1"/>
  <c r="AX1064" i="1"/>
  <c r="AY1064" i="1"/>
  <c r="AZ1064" i="1"/>
  <c r="AX1065" i="1"/>
  <c r="AY1065" i="1"/>
  <c r="AZ1065" i="1"/>
  <c r="AX1066" i="1"/>
  <c r="AY1066" i="1"/>
  <c r="AZ1066" i="1"/>
  <c r="AX1067" i="1"/>
  <c r="AY1067" i="1"/>
  <c r="AZ1067" i="1"/>
  <c r="AX1068" i="1"/>
  <c r="AY1068" i="1"/>
  <c r="AZ1068" i="1"/>
  <c r="AX1069" i="1"/>
  <c r="AY1069" i="1"/>
  <c r="AZ1069" i="1"/>
  <c r="AX1070" i="1"/>
  <c r="AY1070" i="1"/>
  <c r="AZ1070" i="1"/>
  <c r="AX1071" i="1"/>
  <c r="AY1071" i="1"/>
  <c r="AZ1071" i="1"/>
  <c r="AX1072" i="1"/>
  <c r="AY1072" i="1"/>
  <c r="AZ1072" i="1"/>
  <c r="AX1073" i="1"/>
  <c r="AY1073" i="1"/>
  <c r="AZ1073" i="1"/>
  <c r="AX1074" i="1"/>
  <c r="AY1074" i="1"/>
  <c r="AZ1074" i="1"/>
  <c r="AX1075" i="1"/>
  <c r="AY1075" i="1"/>
  <c r="AZ1075" i="1"/>
  <c r="AX1076" i="1"/>
  <c r="AY1076" i="1"/>
  <c r="AZ1076" i="1"/>
  <c r="AX1077" i="1"/>
  <c r="AY1077" i="1"/>
  <c r="AZ1077" i="1"/>
  <c r="AX1078" i="1"/>
  <c r="AY1078" i="1"/>
  <c r="AZ1078" i="1"/>
  <c r="AX1079" i="1"/>
  <c r="AY1079" i="1"/>
  <c r="AZ1079" i="1"/>
  <c r="AX1080" i="1"/>
  <c r="AY1080" i="1"/>
  <c r="AZ1080" i="1"/>
  <c r="AX1081" i="1"/>
  <c r="AY1081" i="1"/>
  <c r="AZ1081" i="1"/>
  <c r="AX1082" i="1"/>
  <c r="AY1082" i="1"/>
  <c r="AZ1082" i="1"/>
  <c r="AX1083" i="1"/>
  <c r="AY1083" i="1"/>
  <c r="AZ1083" i="1"/>
  <c r="AX1084" i="1"/>
  <c r="AY1084" i="1"/>
  <c r="AZ1084" i="1"/>
  <c r="AX1085" i="1"/>
  <c r="AY1085" i="1"/>
  <c r="AZ1085" i="1"/>
  <c r="AX1086" i="1"/>
  <c r="AY1086" i="1"/>
  <c r="AZ1086" i="1"/>
  <c r="AX1087" i="1"/>
  <c r="AY1087" i="1"/>
  <c r="AZ1087" i="1"/>
  <c r="AX1088" i="1"/>
  <c r="AY1088" i="1"/>
  <c r="AZ1088" i="1"/>
  <c r="AX1089" i="1"/>
  <c r="AY1089" i="1"/>
  <c r="AZ1089" i="1"/>
  <c r="AX1090" i="1"/>
  <c r="AY1090" i="1"/>
  <c r="AZ1090" i="1"/>
  <c r="AX1091" i="1"/>
  <c r="AY1091" i="1"/>
  <c r="AZ1091" i="1"/>
  <c r="AX1092" i="1"/>
  <c r="AY1092" i="1"/>
  <c r="AZ1092" i="1"/>
  <c r="AX1093" i="1"/>
  <c r="AY1093" i="1"/>
  <c r="AZ1093" i="1"/>
  <c r="AX1094" i="1"/>
  <c r="AY1094" i="1"/>
  <c r="AZ1094" i="1"/>
  <c r="AX1095" i="1"/>
  <c r="AY1095" i="1"/>
  <c r="AZ1095" i="1"/>
  <c r="AX1096" i="1"/>
  <c r="AY1096" i="1"/>
  <c r="AZ1096" i="1"/>
  <c r="AX1097" i="1"/>
  <c r="AY1097" i="1"/>
  <c r="AZ1097" i="1"/>
  <c r="AX1098" i="1"/>
  <c r="AY1098" i="1"/>
  <c r="AZ1098" i="1"/>
  <c r="AX1099" i="1"/>
  <c r="AY1099" i="1"/>
  <c r="AZ1099" i="1"/>
  <c r="AX1100" i="1"/>
  <c r="AY1100" i="1"/>
  <c r="AZ1100" i="1"/>
  <c r="AX1101" i="1"/>
  <c r="AY1101" i="1"/>
  <c r="AZ1101" i="1"/>
  <c r="AX1102" i="1"/>
  <c r="AY1102" i="1"/>
  <c r="AZ1102" i="1"/>
  <c r="AX1103" i="1"/>
  <c r="AY1103" i="1"/>
  <c r="AZ1103" i="1"/>
  <c r="AX1104" i="1"/>
  <c r="AY1104" i="1"/>
  <c r="AZ1104" i="1"/>
  <c r="AX1105" i="1"/>
  <c r="AY1105" i="1"/>
  <c r="AZ1105" i="1"/>
  <c r="AX1106" i="1"/>
  <c r="AY1106" i="1"/>
  <c r="AZ1106" i="1"/>
  <c r="AX1107" i="1"/>
  <c r="AY1107" i="1"/>
  <c r="AZ1107" i="1"/>
  <c r="AX1108" i="1"/>
  <c r="AY1108" i="1"/>
  <c r="AZ1108" i="1"/>
  <c r="AX1109" i="1"/>
  <c r="AY1109" i="1"/>
  <c r="AZ1109" i="1"/>
  <c r="AX1110" i="1"/>
  <c r="AY1110" i="1"/>
  <c r="AZ1110" i="1"/>
  <c r="AX1111" i="1"/>
  <c r="AY1111" i="1"/>
  <c r="AZ1111" i="1"/>
  <c r="AX1112" i="1"/>
  <c r="AY1112" i="1"/>
  <c r="AZ1112" i="1"/>
  <c r="AX1113" i="1"/>
  <c r="AY1113" i="1"/>
  <c r="AZ1113" i="1"/>
  <c r="AX1114" i="1"/>
  <c r="AY1114" i="1"/>
  <c r="AZ1114" i="1"/>
  <c r="AX1115" i="1"/>
  <c r="AY1115" i="1"/>
  <c r="AZ1115" i="1"/>
  <c r="AX1116" i="1"/>
  <c r="AY1116" i="1"/>
  <c r="AZ1116" i="1"/>
  <c r="AX1117" i="1"/>
  <c r="AY1117" i="1"/>
  <c r="AZ1117" i="1"/>
  <c r="AX1118" i="1"/>
  <c r="AY1118" i="1"/>
  <c r="AZ1118" i="1"/>
  <c r="AX1119" i="1"/>
  <c r="AY1119" i="1"/>
  <c r="AZ1119" i="1"/>
  <c r="AX1120" i="1"/>
  <c r="AY1120" i="1"/>
  <c r="AZ1120" i="1"/>
  <c r="AX1121" i="1"/>
  <c r="AY1121" i="1"/>
  <c r="AZ1121" i="1"/>
  <c r="AX1122" i="1"/>
  <c r="AY1122" i="1"/>
  <c r="AZ1122" i="1"/>
  <c r="AX1123" i="1"/>
  <c r="AY1123" i="1"/>
  <c r="AZ1123" i="1"/>
  <c r="AX1124" i="1"/>
  <c r="AY1124" i="1"/>
  <c r="AZ1124" i="1"/>
  <c r="AX1125" i="1"/>
  <c r="AY1125" i="1"/>
  <c r="AZ1125" i="1"/>
  <c r="AX1126" i="1"/>
  <c r="AY1126" i="1"/>
  <c r="AZ1126" i="1"/>
  <c r="AX1127" i="1"/>
  <c r="AY1127" i="1"/>
  <c r="AZ1127" i="1"/>
  <c r="AX1128" i="1"/>
  <c r="AY1128" i="1"/>
  <c r="AZ1128" i="1"/>
  <c r="AX1129" i="1"/>
  <c r="AY1129" i="1"/>
  <c r="AZ1129" i="1"/>
  <c r="AX1130" i="1"/>
  <c r="AY1130" i="1"/>
  <c r="AZ1130" i="1"/>
  <c r="AX1131" i="1"/>
  <c r="AY1131" i="1"/>
  <c r="AZ1131" i="1"/>
  <c r="AX1132" i="1"/>
  <c r="AY1132" i="1"/>
  <c r="AZ1132" i="1"/>
  <c r="AX1133" i="1"/>
  <c r="AY1133" i="1"/>
  <c r="AZ1133" i="1"/>
  <c r="AX1134" i="1"/>
  <c r="AY1134" i="1"/>
  <c r="AZ1134" i="1"/>
  <c r="AX1135" i="1"/>
  <c r="AY1135" i="1"/>
  <c r="AZ1135" i="1"/>
  <c r="AX1136" i="1"/>
  <c r="AY1136" i="1"/>
  <c r="AZ1136" i="1"/>
  <c r="AX1137" i="1"/>
  <c r="AY1137" i="1"/>
  <c r="AZ1137" i="1"/>
  <c r="AX1138" i="1"/>
  <c r="AY1138" i="1"/>
  <c r="AZ1138" i="1"/>
  <c r="AX1139" i="1"/>
  <c r="AY1139" i="1"/>
  <c r="AZ1139" i="1"/>
  <c r="AX1140" i="1"/>
  <c r="AY1140" i="1"/>
  <c r="AZ1140" i="1"/>
  <c r="AX1141" i="1"/>
  <c r="AY1141" i="1"/>
  <c r="AZ1141" i="1"/>
  <c r="AX1142" i="1"/>
  <c r="AY1142" i="1"/>
  <c r="AZ1142" i="1"/>
  <c r="AX1143" i="1"/>
  <c r="AY1143" i="1"/>
  <c r="AZ1143" i="1"/>
  <c r="AX1144" i="1"/>
  <c r="AY1144" i="1"/>
  <c r="AZ1144" i="1"/>
  <c r="AX1145" i="1"/>
  <c r="AY1145" i="1"/>
  <c r="AZ1145" i="1"/>
  <c r="AX1146" i="1"/>
  <c r="AY1146" i="1"/>
  <c r="AZ1146" i="1"/>
  <c r="AX1147" i="1"/>
  <c r="AY1147" i="1"/>
  <c r="AZ1147" i="1"/>
  <c r="AX1148" i="1"/>
  <c r="AY1148" i="1"/>
  <c r="AZ1148" i="1"/>
  <c r="AX1149" i="1"/>
  <c r="AY1149" i="1"/>
  <c r="AZ1149" i="1"/>
  <c r="AX1150" i="1"/>
  <c r="AY1150" i="1"/>
  <c r="AZ1150" i="1"/>
  <c r="AX1151" i="1"/>
  <c r="AY1151" i="1"/>
  <c r="AZ1151" i="1"/>
  <c r="AX1152" i="1"/>
  <c r="AY1152" i="1"/>
  <c r="AZ1152" i="1"/>
  <c r="AX1153" i="1"/>
  <c r="AY1153" i="1"/>
  <c r="AZ1153" i="1"/>
  <c r="AX1154" i="1"/>
  <c r="AY1154" i="1"/>
  <c r="AZ1154" i="1"/>
  <c r="AX1155" i="1"/>
  <c r="AY1155" i="1"/>
  <c r="AZ1155" i="1"/>
  <c r="AX1156" i="1"/>
  <c r="AY1156" i="1"/>
  <c r="AZ1156" i="1"/>
  <c r="AX1157" i="1"/>
  <c r="AY1157" i="1"/>
  <c r="AZ1157" i="1"/>
  <c r="AX1158" i="1"/>
  <c r="AY1158" i="1"/>
  <c r="AZ1158" i="1"/>
  <c r="AX1159" i="1"/>
  <c r="AY1159" i="1"/>
  <c r="AZ1159" i="1"/>
  <c r="AX1160" i="1"/>
  <c r="AY1160" i="1"/>
  <c r="AZ1160" i="1"/>
  <c r="AX1161" i="1"/>
  <c r="AY1161" i="1"/>
  <c r="AZ1161" i="1"/>
  <c r="AX1162" i="1"/>
  <c r="AY1162" i="1"/>
  <c r="AZ1162" i="1"/>
  <c r="AX1163" i="1"/>
  <c r="AY1163" i="1"/>
  <c r="AZ1163" i="1"/>
  <c r="AX1164" i="1"/>
  <c r="AY1164" i="1"/>
  <c r="AZ1164" i="1"/>
  <c r="AX1165" i="1"/>
  <c r="AY1165" i="1"/>
  <c r="AZ1165" i="1"/>
  <c r="AX1166" i="1"/>
  <c r="AY1166" i="1"/>
  <c r="AZ1166" i="1"/>
  <c r="AX1167" i="1"/>
  <c r="AY1167" i="1"/>
  <c r="AZ1167" i="1"/>
  <c r="AX1168" i="1"/>
  <c r="AY1168" i="1"/>
  <c r="AZ1168" i="1"/>
  <c r="AX1169" i="1"/>
  <c r="AY1169" i="1"/>
  <c r="AZ1169" i="1"/>
  <c r="AX1170" i="1"/>
  <c r="AY1170" i="1"/>
  <c r="AZ1170" i="1"/>
  <c r="AX1171" i="1"/>
  <c r="AY1171" i="1"/>
  <c r="AZ1171" i="1"/>
  <c r="AX1172" i="1"/>
  <c r="AY1172" i="1"/>
  <c r="AZ1172" i="1"/>
  <c r="AX1173" i="1"/>
  <c r="AY1173" i="1"/>
  <c r="AZ1173" i="1"/>
  <c r="AX1174" i="1"/>
  <c r="AY1174" i="1"/>
  <c r="AZ1174" i="1"/>
  <c r="AX1175" i="1"/>
  <c r="AY1175" i="1"/>
  <c r="AZ1175" i="1"/>
  <c r="AX1176" i="1"/>
  <c r="AY1176" i="1"/>
  <c r="AZ1176" i="1"/>
  <c r="AX1177" i="1"/>
  <c r="AY1177" i="1"/>
  <c r="AZ1177" i="1"/>
  <c r="AX1178" i="1"/>
  <c r="AY1178" i="1"/>
  <c r="AZ1178" i="1"/>
  <c r="AX1179" i="1"/>
  <c r="AY1179" i="1"/>
  <c r="AZ1179" i="1"/>
  <c r="AX1180" i="1"/>
  <c r="AY1180" i="1"/>
  <c r="AZ1180" i="1"/>
  <c r="AX1181" i="1"/>
  <c r="AY1181" i="1"/>
  <c r="AZ1181" i="1"/>
  <c r="AX1182" i="1"/>
  <c r="AY1182" i="1"/>
  <c r="AZ1182" i="1"/>
  <c r="AX1183" i="1"/>
  <c r="AY1183" i="1"/>
  <c r="AZ1183" i="1"/>
  <c r="AX1184" i="1"/>
  <c r="AY1184" i="1"/>
  <c r="AZ1184" i="1"/>
  <c r="AX1185" i="1"/>
  <c r="AY1185" i="1"/>
  <c r="AZ1185" i="1"/>
  <c r="AX1186" i="1"/>
  <c r="AY1186" i="1"/>
  <c r="AZ1186" i="1"/>
  <c r="AX1187" i="1"/>
  <c r="AY1187" i="1"/>
  <c r="AZ1187" i="1"/>
  <c r="AX1188" i="1"/>
  <c r="AY1188" i="1"/>
  <c r="AZ1188" i="1"/>
  <c r="AX1189" i="1"/>
  <c r="AY1189" i="1"/>
  <c r="AZ1189" i="1"/>
  <c r="AX1190" i="1"/>
  <c r="AY1190" i="1"/>
  <c r="AZ1190" i="1"/>
  <c r="AX1191" i="1"/>
  <c r="AY1191" i="1"/>
  <c r="AZ1191" i="1"/>
  <c r="AX1192" i="1"/>
  <c r="AY1192" i="1"/>
  <c r="AZ1192" i="1"/>
  <c r="AX1193" i="1"/>
  <c r="AY1193" i="1"/>
  <c r="AZ1193" i="1"/>
  <c r="AX1194" i="1"/>
  <c r="AY1194" i="1"/>
  <c r="AZ1194" i="1"/>
  <c r="AX1195" i="1"/>
  <c r="AY1195" i="1"/>
  <c r="AZ1195" i="1"/>
  <c r="AX1196" i="1"/>
  <c r="AY1196" i="1"/>
  <c r="AZ1196" i="1"/>
  <c r="AX1197" i="1"/>
  <c r="AY1197" i="1"/>
  <c r="AZ1197" i="1"/>
  <c r="AX1198" i="1"/>
  <c r="AY1198" i="1"/>
  <c r="AZ1198" i="1"/>
  <c r="AX1199" i="1"/>
  <c r="AY1199" i="1"/>
  <c r="AZ1199" i="1"/>
  <c r="AX1200" i="1"/>
  <c r="AY1200" i="1"/>
  <c r="AZ1200" i="1"/>
  <c r="AX1201" i="1"/>
  <c r="AY1201" i="1"/>
  <c r="AZ1201" i="1"/>
  <c r="AX1202" i="1"/>
  <c r="AY1202" i="1"/>
  <c r="AZ1202" i="1"/>
  <c r="AX1203" i="1"/>
  <c r="AY1203" i="1"/>
  <c r="AZ1203" i="1"/>
  <c r="AX1204" i="1"/>
  <c r="AY1204" i="1"/>
  <c r="AZ1204" i="1"/>
  <c r="AX1205" i="1"/>
  <c r="AY1205" i="1"/>
  <c r="AZ1205" i="1"/>
  <c r="AX1206" i="1"/>
  <c r="AY1206" i="1"/>
  <c r="AZ1206" i="1"/>
  <c r="AX1207" i="1"/>
  <c r="AY1207" i="1"/>
  <c r="AZ1207" i="1"/>
  <c r="AX1208" i="1"/>
  <c r="AY1208" i="1"/>
  <c r="AZ1208" i="1"/>
  <c r="AX1209" i="1"/>
  <c r="AY1209" i="1"/>
  <c r="AZ1209" i="1"/>
  <c r="AX1210" i="1"/>
  <c r="AY1210" i="1"/>
  <c r="AZ1210" i="1"/>
  <c r="AX1211" i="1"/>
  <c r="AY1211" i="1"/>
  <c r="AZ1211" i="1"/>
  <c r="AX1212" i="1"/>
  <c r="AY1212" i="1"/>
  <c r="AZ1212" i="1"/>
  <c r="AX1213" i="1"/>
  <c r="AY1213" i="1"/>
  <c r="AZ1213" i="1"/>
  <c r="AX1214" i="1"/>
  <c r="AY1214" i="1"/>
  <c r="AZ1214" i="1"/>
  <c r="AX1215" i="1"/>
  <c r="AY1215" i="1"/>
  <c r="AZ1215" i="1"/>
  <c r="AX1216" i="1"/>
  <c r="AY1216" i="1"/>
  <c r="AZ1216" i="1"/>
  <c r="AX1217" i="1"/>
  <c r="AY1217" i="1"/>
  <c r="AZ1217" i="1"/>
  <c r="AX1218" i="1"/>
  <c r="AY1218" i="1"/>
  <c r="AZ1218" i="1"/>
  <c r="AX1219" i="1"/>
  <c r="AY1219" i="1"/>
  <c r="AZ1219" i="1"/>
  <c r="AX1220" i="1"/>
  <c r="AY1220" i="1"/>
  <c r="AZ1220" i="1"/>
  <c r="AX1221" i="1"/>
  <c r="AY1221" i="1"/>
  <c r="AZ1221" i="1"/>
  <c r="AX1222" i="1"/>
  <c r="AY1222" i="1"/>
  <c r="AZ1222" i="1"/>
  <c r="AX1223" i="1"/>
  <c r="AY1223" i="1"/>
  <c r="AZ1223" i="1"/>
  <c r="AX1224" i="1"/>
  <c r="AY1224" i="1"/>
  <c r="AZ1224" i="1"/>
  <c r="AX1225" i="1"/>
  <c r="AY1225" i="1"/>
  <c r="AZ1225" i="1"/>
  <c r="AX1226" i="1"/>
  <c r="AY1226" i="1"/>
  <c r="AZ1226" i="1"/>
  <c r="AX1227" i="1"/>
  <c r="AY1227" i="1"/>
  <c r="AZ1227" i="1"/>
  <c r="AX1228" i="1"/>
  <c r="AY1228" i="1"/>
  <c r="AZ1228" i="1"/>
  <c r="AX1229" i="1"/>
  <c r="AY1229" i="1"/>
  <c r="AZ1229" i="1"/>
  <c r="AX1230" i="1"/>
  <c r="AY1230" i="1"/>
  <c r="AZ1230" i="1"/>
  <c r="AX1231" i="1"/>
  <c r="AY1231" i="1"/>
  <c r="AZ1231" i="1"/>
  <c r="AX1232" i="1"/>
  <c r="AY1232" i="1"/>
  <c r="AZ1232" i="1"/>
  <c r="AX1233" i="1"/>
  <c r="AY1233" i="1"/>
  <c r="AZ1233" i="1"/>
  <c r="AX1234" i="1"/>
  <c r="AY1234" i="1"/>
  <c r="AZ1234" i="1"/>
  <c r="AX1235" i="1"/>
  <c r="AY1235" i="1"/>
  <c r="AZ1235" i="1"/>
  <c r="AX1236" i="1"/>
  <c r="AY1236" i="1"/>
  <c r="AZ1236" i="1"/>
  <c r="AX1237" i="1"/>
  <c r="AY1237" i="1"/>
  <c r="AZ1237" i="1"/>
  <c r="AX1238" i="1"/>
  <c r="AY1238" i="1"/>
  <c r="AZ1238" i="1"/>
  <c r="AX1239" i="1"/>
  <c r="AY1239" i="1"/>
  <c r="AZ1239" i="1"/>
  <c r="AX1240" i="1"/>
  <c r="AY1240" i="1"/>
  <c r="AZ1240" i="1"/>
  <c r="AX1241" i="1"/>
  <c r="AY1241" i="1"/>
  <c r="AZ1241" i="1"/>
  <c r="AX1242" i="1"/>
  <c r="AY1242" i="1"/>
  <c r="AZ1242" i="1"/>
  <c r="AX1243" i="1"/>
  <c r="AY1243" i="1"/>
  <c r="AZ1243" i="1"/>
  <c r="AX1244" i="1"/>
  <c r="AY1244" i="1"/>
  <c r="AZ1244" i="1"/>
  <c r="AX1245" i="1"/>
  <c r="AY1245" i="1"/>
  <c r="AZ1245" i="1"/>
  <c r="AX1246" i="1"/>
  <c r="AY1246" i="1"/>
  <c r="AZ1246" i="1"/>
  <c r="AX1247" i="1"/>
  <c r="AY1247" i="1"/>
  <c r="AZ1247" i="1"/>
  <c r="AX1248" i="1"/>
  <c r="AY1248" i="1"/>
  <c r="AZ1248" i="1"/>
  <c r="AX1249" i="1"/>
  <c r="AY1249" i="1"/>
  <c r="AZ1249" i="1"/>
  <c r="AX1250" i="1"/>
  <c r="AY1250" i="1"/>
  <c r="AZ1250" i="1"/>
  <c r="AX1251" i="1"/>
  <c r="AY1251" i="1"/>
  <c r="AZ1251" i="1"/>
  <c r="AX1252" i="1"/>
  <c r="AY1252" i="1"/>
  <c r="AZ1252" i="1"/>
  <c r="AX1253" i="1"/>
  <c r="AY1253" i="1"/>
  <c r="AZ1253" i="1"/>
  <c r="AX1254" i="1"/>
  <c r="AY1254" i="1"/>
  <c r="AZ1254" i="1"/>
  <c r="AX1255" i="1"/>
  <c r="AY1255" i="1"/>
  <c r="AZ1255" i="1"/>
  <c r="AX1256" i="1"/>
  <c r="AY1256" i="1"/>
  <c r="AZ1256" i="1"/>
  <c r="AX1257" i="1"/>
  <c r="AY1257" i="1"/>
  <c r="AZ1257" i="1"/>
  <c r="AX1258" i="1"/>
  <c r="AY1258" i="1"/>
  <c r="AZ1258" i="1"/>
  <c r="AX1259" i="1"/>
  <c r="AY1259" i="1"/>
  <c r="AZ1259" i="1"/>
  <c r="AX1260" i="1"/>
  <c r="AY1260" i="1"/>
  <c r="AZ1260" i="1"/>
  <c r="AX1261" i="1"/>
  <c r="AY1261" i="1"/>
  <c r="AZ1261" i="1"/>
  <c r="AX1262" i="1"/>
  <c r="AY1262" i="1"/>
  <c r="AZ1262" i="1"/>
  <c r="AX1263" i="1"/>
  <c r="AY1263" i="1"/>
  <c r="AZ1263" i="1"/>
  <c r="AX1264" i="1"/>
  <c r="AY1264" i="1"/>
  <c r="AZ1264" i="1"/>
  <c r="AX1265" i="1"/>
  <c r="AY1265" i="1"/>
  <c r="AZ1265" i="1"/>
  <c r="AX1266" i="1"/>
  <c r="AY1266" i="1"/>
  <c r="AZ1266" i="1"/>
  <c r="AX1267" i="1"/>
  <c r="AY1267" i="1"/>
  <c r="AZ1267" i="1"/>
  <c r="AX1268" i="1"/>
  <c r="AY1268" i="1"/>
  <c r="AZ1268" i="1"/>
  <c r="AX1269" i="1"/>
  <c r="AY1269" i="1"/>
  <c r="AZ1269" i="1"/>
  <c r="AX1270" i="1"/>
  <c r="AY1270" i="1"/>
  <c r="AZ1270" i="1"/>
  <c r="AX1271" i="1"/>
  <c r="AY1271" i="1"/>
  <c r="AZ1271" i="1"/>
  <c r="AX1272" i="1"/>
  <c r="AY1272" i="1"/>
  <c r="AZ1272" i="1"/>
  <c r="AX1273" i="1"/>
  <c r="AY1273" i="1"/>
  <c r="AZ1273" i="1"/>
  <c r="AX1274" i="1"/>
  <c r="AY1274" i="1"/>
  <c r="AZ1274" i="1"/>
  <c r="AX1275" i="1"/>
  <c r="AY1275" i="1"/>
  <c r="AZ1275" i="1"/>
  <c r="AX1276" i="1"/>
  <c r="AY1276" i="1"/>
  <c r="AZ1276" i="1"/>
  <c r="AX1277" i="1"/>
  <c r="AY1277" i="1"/>
  <c r="AZ1277" i="1"/>
  <c r="AX1278" i="1"/>
  <c r="AY1278" i="1"/>
  <c r="AZ1278" i="1"/>
  <c r="AX1279" i="1"/>
  <c r="AY1279" i="1"/>
  <c r="AZ1279" i="1"/>
  <c r="AX1280" i="1"/>
  <c r="AY1280" i="1"/>
  <c r="AZ1280" i="1"/>
  <c r="AX1281" i="1"/>
  <c r="AY1281" i="1"/>
  <c r="AZ1281" i="1"/>
  <c r="AX1282" i="1"/>
  <c r="AY1282" i="1"/>
  <c r="AZ1282" i="1"/>
  <c r="AX1283" i="1"/>
  <c r="AY1283" i="1"/>
  <c r="AZ1283" i="1"/>
  <c r="AX1284" i="1"/>
  <c r="AY1284" i="1"/>
  <c r="AZ1284" i="1"/>
  <c r="AX1285" i="1"/>
  <c r="AY1285" i="1"/>
  <c r="AZ1285" i="1"/>
  <c r="AX1286" i="1"/>
  <c r="AY1286" i="1"/>
  <c r="AZ1286" i="1"/>
  <c r="AX1287" i="1"/>
  <c r="AY1287" i="1"/>
  <c r="AZ1287" i="1"/>
  <c r="AX1288" i="1"/>
  <c r="AY1288" i="1"/>
  <c r="AZ1288" i="1"/>
  <c r="AX1289" i="1"/>
  <c r="AY1289" i="1"/>
  <c r="AZ1289" i="1"/>
  <c r="AX1290" i="1"/>
  <c r="AY1290" i="1"/>
  <c r="AZ1290" i="1"/>
  <c r="AX1291" i="1"/>
  <c r="AY1291" i="1"/>
  <c r="AZ1291" i="1"/>
  <c r="AX1292" i="1"/>
  <c r="AY1292" i="1"/>
  <c r="AZ1292" i="1"/>
  <c r="AX1293" i="1"/>
  <c r="AY1293" i="1"/>
  <c r="AZ1293" i="1"/>
  <c r="AX1294" i="1"/>
  <c r="AY1294" i="1"/>
  <c r="AZ1294" i="1"/>
  <c r="AX1295" i="1"/>
  <c r="AY1295" i="1"/>
  <c r="AZ1295" i="1"/>
  <c r="AX1296" i="1"/>
  <c r="AY1296" i="1"/>
  <c r="AZ1296" i="1"/>
  <c r="AX1297" i="1"/>
  <c r="AY1297" i="1"/>
  <c r="AZ1297" i="1"/>
  <c r="AX1298" i="1"/>
  <c r="AY1298" i="1"/>
  <c r="AZ1298" i="1"/>
  <c r="AX1299" i="1"/>
  <c r="AY1299" i="1"/>
  <c r="AZ1299" i="1"/>
  <c r="AX1300" i="1"/>
  <c r="AY1300" i="1"/>
  <c r="AZ1300" i="1"/>
  <c r="AX1301" i="1"/>
  <c r="AY1301" i="1"/>
  <c r="AZ1301" i="1"/>
  <c r="AX1302" i="1"/>
  <c r="AY1302" i="1"/>
  <c r="AZ1302" i="1"/>
  <c r="AX1303" i="1"/>
  <c r="AY1303" i="1"/>
  <c r="AZ1303" i="1"/>
  <c r="AX1304" i="1"/>
  <c r="AY1304" i="1"/>
  <c r="AZ1304" i="1"/>
  <c r="AX1305" i="1"/>
  <c r="AY1305" i="1"/>
  <c r="AZ1305" i="1"/>
  <c r="AX1306" i="1"/>
  <c r="AY1306" i="1"/>
  <c r="AZ1306" i="1"/>
  <c r="AX1307" i="1"/>
  <c r="AY1307" i="1"/>
  <c r="AZ1307" i="1"/>
  <c r="AX1308" i="1"/>
  <c r="AY1308" i="1"/>
  <c r="AZ1308" i="1"/>
  <c r="AX1309" i="1"/>
  <c r="AY1309" i="1"/>
  <c r="AZ1309" i="1"/>
  <c r="AX1310" i="1"/>
  <c r="AY1310" i="1"/>
  <c r="AZ1310" i="1"/>
  <c r="AX1311" i="1"/>
  <c r="AY1311" i="1"/>
  <c r="AZ1311" i="1"/>
  <c r="AX1312" i="1"/>
  <c r="AY1312" i="1"/>
  <c r="AZ1312" i="1"/>
  <c r="AX1313" i="1"/>
  <c r="AY1313" i="1"/>
  <c r="AZ1313" i="1"/>
  <c r="AX1314" i="1"/>
  <c r="AY1314" i="1"/>
  <c r="AZ1314" i="1"/>
  <c r="AX1315" i="1"/>
  <c r="AY1315" i="1"/>
  <c r="AZ1315" i="1"/>
  <c r="AX1316" i="1"/>
  <c r="AY1316" i="1"/>
  <c r="AZ1316" i="1"/>
  <c r="AX1317" i="1"/>
  <c r="AY1317" i="1"/>
  <c r="AZ1317" i="1"/>
  <c r="AX1318" i="1"/>
  <c r="AY1318" i="1"/>
  <c r="AZ1318" i="1"/>
  <c r="AX1319" i="1"/>
  <c r="AY1319" i="1"/>
  <c r="AZ1319" i="1"/>
  <c r="AX1320" i="1"/>
  <c r="AY1320" i="1"/>
  <c r="AZ1320" i="1"/>
  <c r="AX1321" i="1"/>
  <c r="AY1321" i="1"/>
  <c r="AZ1321" i="1"/>
  <c r="AX1322" i="1"/>
  <c r="AY1322" i="1"/>
  <c r="AZ1322" i="1"/>
  <c r="AX1323" i="1"/>
  <c r="AY1323" i="1"/>
  <c r="AZ1323" i="1"/>
  <c r="AX1324" i="1"/>
  <c r="AY1324" i="1"/>
  <c r="AZ1324" i="1"/>
  <c r="AX1325" i="1"/>
  <c r="AY1325" i="1"/>
  <c r="AZ1325" i="1"/>
  <c r="AX1326" i="1"/>
  <c r="AY1326" i="1"/>
  <c r="AZ1326" i="1"/>
  <c r="AX1327" i="1"/>
  <c r="AY1327" i="1"/>
  <c r="AZ1327" i="1"/>
  <c r="AX1328" i="1"/>
  <c r="AY1328" i="1"/>
  <c r="AZ1328" i="1"/>
  <c r="AX1329" i="1"/>
  <c r="AY1329" i="1"/>
  <c r="AZ1329" i="1"/>
  <c r="AX1330" i="1"/>
  <c r="AY1330" i="1"/>
  <c r="AZ1330" i="1"/>
  <c r="AX1331" i="1"/>
  <c r="AY1331" i="1"/>
  <c r="AZ1331" i="1"/>
  <c r="AX1332" i="1"/>
  <c r="AY1332" i="1"/>
  <c r="AZ1332" i="1"/>
  <c r="AX1333" i="1"/>
  <c r="AY1333" i="1"/>
  <c r="AZ1333" i="1"/>
  <c r="AX1334" i="1"/>
  <c r="AY1334" i="1"/>
  <c r="AZ1334" i="1"/>
  <c r="AX1335" i="1"/>
  <c r="AY1335" i="1"/>
  <c r="AZ1335" i="1"/>
  <c r="AX1336" i="1"/>
  <c r="AY1336" i="1"/>
  <c r="AZ1336" i="1"/>
  <c r="AX1337" i="1"/>
  <c r="AY1337" i="1"/>
  <c r="AZ1337" i="1"/>
  <c r="AX1338" i="1"/>
  <c r="AY1338" i="1"/>
  <c r="AZ1338" i="1"/>
  <c r="AX1339" i="1"/>
  <c r="AY1339" i="1"/>
  <c r="AZ1339" i="1"/>
  <c r="AX1340" i="1"/>
  <c r="AY1340" i="1"/>
  <c r="AZ1340" i="1"/>
  <c r="AX1341" i="1"/>
  <c r="AY1341" i="1"/>
  <c r="AZ1341" i="1"/>
  <c r="AX1342" i="1"/>
  <c r="AY1342" i="1"/>
  <c r="AZ1342" i="1"/>
  <c r="AX1343" i="1"/>
  <c r="AY1343" i="1"/>
  <c r="AZ1343" i="1"/>
  <c r="AX1344" i="1"/>
  <c r="AY1344" i="1"/>
  <c r="AZ1344" i="1"/>
  <c r="AX1345" i="1"/>
  <c r="AY1345" i="1"/>
  <c r="AZ1345" i="1"/>
  <c r="AX1346" i="1"/>
  <c r="AY1346" i="1"/>
  <c r="AZ1346" i="1"/>
  <c r="AX1347" i="1"/>
  <c r="AY1347" i="1"/>
  <c r="AZ1347" i="1"/>
  <c r="AX1348" i="1"/>
  <c r="AY1348" i="1"/>
  <c r="AZ1348" i="1"/>
  <c r="AX1349" i="1"/>
  <c r="AY1349" i="1"/>
  <c r="AZ1349" i="1"/>
  <c r="AX1350" i="1"/>
  <c r="AY1350" i="1"/>
  <c r="AZ1350" i="1"/>
  <c r="AX1351" i="1"/>
  <c r="AY1351" i="1"/>
  <c r="AZ1351" i="1"/>
  <c r="AX1352" i="1"/>
  <c r="AY1352" i="1"/>
  <c r="AZ1352" i="1"/>
  <c r="AX1353" i="1"/>
  <c r="AY1353" i="1"/>
  <c r="AZ1353" i="1"/>
  <c r="AX1354" i="1"/>
  <c r="AY1354" i="1"/>
  <c r="AZ1354" i="1"/>
  <c r="AX1355" i="1"/>
  <c r="AY1355" i="1"/>
  <c r="AZ1355" i="1"/>
  <c r="AX1356" i="1"/>
  <c r="AY1356" i="1"/>
  <c r="AZ1356" i="1"/>
  <c r="AX1357" i="1"/>
  <c r="AY1357" i="1"/>
  <c r="AZ1357" i="1"/>
  <c r="AX1358" i="1"/>
  <c r="AY1358" i="1"/>
  <c r="AZ1358" i="1"/>
  <c r="AX1359" i="1"/>
  <c r="AY1359" i="1"/>
  <c r="AZ1359" i="1"/>
  <c r="AX1360" i="1"/>
  <c r="AY1360" i="1"/>
  <c r="AZ1360" i="1"/>
  <c r="AX1361" i="1"/>
  <c r="AY1361" i="1"/>
  <c r="AZ1361" i="1"/>
  <c r="AX1362" i="1"/>
  <c r="AY1362" i="1"/>
  <c r="AZ1362" i="1"/>
  <c r="AX1363" i="1"/>
  <c r="AY1363" i="1"/>
  <c r="AZ1363" i="1"/>
  <c r="AX1364" i="1"/>
  <c r="AY1364" i="1"/>
  <c r="AZ1364" i="1"/>
  <c r="AX1365" i="1"/>
  <c r="AY1365" i="1"/>
  <c r="AZ1365" i="1"/>
  <c r="AX1366" i="1"/>
  <c r="AY1366" i="1"/>
  <c r="AZ1366" i="1"/>
  <c r="AX1367" i="1"/>
  <c r="AY1367" i="1"/>
  <c r="AZ1367" i="1"/>
  <c r="AX1368" i="1"/>
  <c r="AY1368" i="1"/>
  <c r="AZ1368" i="1"/>
  <c r="AX1369" i="1"/>
  <c r="AY1369" i="1"/>
  <c r="AZ1369" i="1"/>
  <c r="AX1370" i="1"/>
  <c r="AY1370" i="1"/>
  <c r="AZ1370" i="1"/>
  <c r="AX1371" i="1"/>
  <c r="AY1371" i="1"/>
  <c r="AZ1371" i="1"/>
  <c r="AX1372" i="1"/>
  <c r="AY1372" i="1"/>
  <c r="AZ1372" i="1"/>
  <c r="AX1373" i="1"/>
  <c r="AY1373" i="1"/>
  <c r="AZ1373" i="1"/>
  <c r="AX1374" i="1"/>
  <c r="AY1374" i="1"/>
  <c r="AZ1374" i="1"/>
  <c r="AX1375" i="1"/>
  <c r="AY1375" i="1"/>
  <c r="AZ1375" i="1"/>
  <c r="AX1376" i="1"/>
  <c r="AY1376" i="1"/>
  <c r="AZ1376" i="1"/>
  <c r="AX1377" i="1"/>
  <c r="AY1377" i="1"/>
  <c r="AZ1377" i="1"/>
  <c r="AX1378" i="1"/>
  <c r="AY1378" i="1"/>
  <c r="AZ1378" i="1"/>
  <c r="AX1379" i="1"/>
  <c r="AY1379" i="1"/>
  <c r="AZ1379" i="1"/>
  <c r="AX1380" i="1"/>
  <c r="AY1380" i="1"/>
  <c r="AZ1380" i="1"/>
  <c r="AX1381" i="1"/>
  <c r="AY1381" i="1"/>
  <c r="AZ1381" i="1"/>
  <c r="AX1382" i="1"/>
  <c r="AY1382" i="1"/>
  <c r="AZ1382" i="1"/>
  <c r="AX1383" i="1"/>
  <c r="AY1383" i="1"/>
  <c r="AZ1383" i="1"/>
  <c r="AX1384" i="1"/>
  <c r="AY1384" i="1"/>
  <c r="AZ1384" i="1"/>
  <c r="AX1385" i="1"/>
  <c r="AY1385" i="1"/>
  <c r="AZ1385" i="1"/>
  <c r="AX1386" i="1"/>
  <c r="AY1386" i="1"/>
  <c r="AZ1386" i="1"/>
  <c r="AX1387" i="1"/>
  <c r="AY1387" i="1"/>
  <c r="AZ1387" i="1"/>
  <c r="AX1388" i="1"/>
  <c r="AY1388" i="1"/>
  <c r="AZ1388" i="1"/>
  <c r="AX1389" i="1"/>
  <c r="AY1389" i="1"/>
  <c r="AZ1389" i="1"/>
  <c r="AX1390" i="1"/>
  <c r="AY1390" i="1"/>
  <c r="AZ1390" i="1"/>
  <c r="AX1391" i="1"/>
  <c r="AY1391" i="1"/>
  <c r="AZ1391" i="1"/>
  <c r="AX1392" i="1"/>
  <c r="AY1392" i="1"/>
  <c r="AZ1392" i="1"/>
  <c r="AX1393" i="1"/>
  <c r="AY1393" i="1"/>
  <c r="AZ1393" i="1"/>
  <c r="AX1394" i="1"/>
  <c r="AY1394" i="1"/>
  <c r="AZ1394" i="1"/>
  <c r="AX1395" i="1"/>
  <c r="AY1395" i="1"/>
  <c r="AZ1395" i="1"/>
  <c r="AX1396" i="1"/>
  <c r="AY1396" i="1"/>
  <c r="AZ1396" i="1"/>
  <c r="AX1397" i="1"/>
  <c r="AY1397" i="1"/>
  <c r="AZ1397" i="1"/>
  <c r="AX1398" i="1"/>
  <c r="AY1398" i="1"/>
  <c r="AZ1398" i="1"/>
  <c r="AX1399" i="1"/>
  <c r="AY1399" i="1"/>
  <c r="AZ1399" i="1"/>
  <c r="AX1400" i="1"/>
  <c r="AY1400" i="1"/>
  <c r="AZ1400" i="1"/>
  <c r="AX1401" i="1"/>
  <c r="AY1401" i="1"/>
  <c r="AZ1401" i="1"/>
  <c r="AX1402" i="1"/>
  <c r="AY1402" i="1"/>
  <c r="AZ1402" i="1"/>
  <c r="AX1403" i="1"/>
  <c r="AY1403" i="1"/>
  <c r="AZ1403" i="1"/>
  <c r="AX1404" i="1"/>
  <c r="AY1404" i="1"/>
  <c r="AZ1404" i="1"/>
  <c r="AX1405" i="1"/>
  <c r="AY1405" i="1"/>
  <c r="AZ1405" i="1"/>
  <c r="AX1406" i="1"/>
  <c r="AY1406" i="1"/>
  <c r="AZ1406" i="1"/>
  <c r="AX1407" i="1"/>
  <c r="AY1407" i="1"/>
  <c r="AZ1407" i="1"/>
  <c r="AX1408" i="1"/>
  <c r="AY1408" i="1"/>
  <c r="AZ1408" i="1"/>
  <c r="AX1409" i="1"/>
  <c r="AY1409" i="1"/>
  <c r="AZ1409" i="1"/>
  <c r="AX1410" i="1"/>
  <c r="AY1410" i="1"/>
  <c r="AZ1410" i="1"/>
  <c r="AX1411" i="1"/>
  <c r="AY1411" i="1"/>
  <c r="AZ1411" i="1"/>
  <c r="AX1412" i="1"/>
  <c r="AY1412" i="1"/>
  <c r="AZ1412" i="1"/>
  <c r="AX1413" i="1"/>
  <c r="AY1413" i="1"/>
  <c r="AZ1413" i="1"/>
  <c r="AX1414" i="1"/>
  <c r="AY1414" i="1"/>
  <c r="AZ1414" i="1"/>
  <c r="AX1415" i="1"/>
  <c r="AY1415" i="1"/>
  <c r="AZ1415" i="1"/>
  <c r="AX1416" i="1"/>
  <c r="AY1416" i="1"/>
  <c r="AZ1416" i="1"/>
  <c r="AX1417" i="1"/>
  <c r="AY1417" i="1"/>
  <c r="AZ1417" i="1"/>
  <c r="AX1418" i="1"/>
  <c r="AY1418" i="1"/>
  <c r="AZ1418" i="1"/>
  <c r="AX1419" i="1"/>
  <c r="AY1419" i="1"/>
  <c r="AZ1419" i="1"/>
  <c r="AX1420" i="1"/>
  <c r="AY1420" i="1"/>
  <c r="AZ1420" i="1"/>
  <c r="AX1421" i="1"/>
  <c r="AY1421" i="1"/>
  <c r="AZ1421" i="1"/>
  <c r="AX1422" i="1"/>
  <c r="AY1422" i="1"/>
  <c r="AZ1422" i="1"/>
  <c r="AX1423" i="1"/>
  <c r="AY1423" i="1"/>
  <c r="AZ1423" i="1"/>
  <c r="AX1424" i="1"/>
  <c r="AY1424" i="1"/>
  <c r="AZ1424" i="1"/>
  <c r="AX1425" i="1"/>
  <c r="AY1425" i="1"/>
  <c r="AZ1425" i="1"/>
  <c r="AX1426" i="1"/>
  <c r="AY1426" i="1"/>
  <c r="AZ1426" i="1"/>
  <c r="AX1427" i="1"/>
  <c r="AY1427" i="1"/>
  <c r="AZ1427" i="1"/>
  <c r="AX1428" i="1"/>
  <c r="AY1428" i="1"/>
  <c r="AZ1428" i="1"/>
  <c r="AX1429" i="1"/>
  <c r="AY1429" i="1"/>
  <c r="AZ1429" i="1"/>
  <c r="AX1430" i="1"/>
  <c r="AY1430" i="1"/>
  <c r="AZ1430" i="1"/>
  <c r="AX1431" i="1"/>
  <c r="AY1431" i="1"/>
  <c r="AZ1431" i="1"/>
  <c r="AX1432" i="1"/>
  <c r="AY1432" i="1"/>
  <c r="AZ1432" i="1"/>
  <c r="AX1433" i="1"/>
  <c r="AY1433" i="1"/>
  <c r="AZ1433" i="1"/>
  <c r="AX1434" i="1"/>
  <c r="AY1434" i="1"/>
  <c r="AZ1434" i="1"/>
  <c r="AX1435" i="1"/>
  <c r="AY1435" i="1"/>
  <c r="AZ1435" i="1"/>
  <c r="AX1436" i="1"/>
  <c r="AY1436" i="1"/>
  <c r="AZ1436" i="1"/>
  <c r="AX1437" i="1"/>
  <c r="AY1437" i="1"/>
  <c r="AZ1437" i="1"/>
  <c r="AX1438" i="1"/>
  <c r="AY1438" i="1"/>
  <c r="AZ1438" i="1"/>
  <c r="AX1439" i="1"/>
  <c r="AY1439" i="1"/>
  <c r="AZ1439" i="1"/>
  <c r="AX1440" i="1"/>
  <c r="AY1440" i="1"/>
  <c r="AZ1440" i="1"/>
  <c r="AX1441" i="1"/>
  <c r="AY1441" i="1"/>
  <c r="AZ1441" i="1"/>
  <c r="AX1442" i="1"/>
  <c r="AY1442" i="1"/>
  <c r="AZ1442" i="1"/>
  <c r="AX1443" i="1"/>
  <c r="AY1443" i="1"/>
  <c r="AZ1443" i="1"/>
  <c r="AX1444" i="1"/>
  <c r="AY1444" i="1"/>
  <c r="AZ1444" i="1"/>
  <c r="AX1445" i="1"/>
  <c r="AY1445" i="1"/>
  <c r="AZ1445" i="1"/>
  <c r="AX1446" i="1"/>
  <c r="AY1446" i="1"/>
  <c r="AZ1446" i="1"/>
  <c r="AX1447" i="1"/>
  <c r="AY1447" i="1"/>
  <c r="AZ1447" i="1"/>
  <c r="AX1448" i="1"/>
  <c r="AY1448" i="1"/>
  <c r="AZ1448" i="1"/>
  <c r="AX1449" i="1"/>
  <c r="AY1449" i="1"/>
  <c r="AZ1449" i="1"/>
  <c r="AX1450" i="1"/>
  <c r="AY1450" i="1"/>
  <c r="AZ1450" i="1"/>
  <c r="AX1451" i="1"/>
  <c r="AY1451" i="1"/>
  <c r="AZ1451" i="1"/>
  <c r="AX1452" i="1"/>
  <c r="AY1452" i="1"/>
  <c r="AZ1452" i="1"/>
  <c r="AX1453" i="1"/>
  <c r="AY1453" i="1"/>
  <c r="AZ1453" i="1"/>
  <c r="AX1454" i="1"/>
  <c r="AY1454" i="1"/>
  <c r="AZ1454" i="1"/>
  <c r="AX1455" i="1"/>
  <c r="AY1455" i="1"/>
  <c r="AZ1455" i="1"/>
  <c r="AX1456" i="1"/>
  <c r="AY1456" i="1"/>
  <c r="AZ1456" i="1"/>
  <c r="AX1457" i="1"/>
  <c r="AY1457" i="1"/>
  <c r="AZ1457" i="1"/>
  <c r="AX1458" i="1"/>
  <c r="AY1458" i="1"/>
  <c r="AZ1458" i="1"/>
  <c r="AX1459" i="1"/>
  <c r="AY1459" i="1"/>
  <c r="AZ1459" i="1"/>
  <c r="AX1460" i="1"/>
  <c r="AY1460" i="1"/>
  <c r="AZ1460" i="1"/>
  <c r="AX1461" i="1"/>
  <c r="AY1461" i="1"/>
  <c r="AZ1461" i="1"/>
  <c r="AX1462" i="1"/>
  <c r="AY1462" i="1"/>
  <c r="AZ1462" i="1"/>
  <c r="AX1463" i="1"/>
  <c r="AY1463" i="1"/>
  <c r="AZ1463" i="1"/>
  <c r="AX1464" i="1"/>
  <c r="AY1464" i="1"/>
  <c r="AZ1464" i="1"/>
  <c r="AX1465" i="1"/>
  <c r="AY1465" i="1"/>
  <c r="AZ1465" i="1"/>
  <c r="AX1466" i="1"/>
  <c r="AY1466" i="1"/>
  <c r="AZ1466" i="1"/>
  <c r="AX1467" i="1"/>
  <c r="AY1467" i="1"/>
  <c r="AZ1467" i="1"/>
  <c r="AX1468" i="1"/>
  <c r="AY1468" i="1"/>
  <c r="AZ1468" i="1"/>
  <c r="AX1469" i="1"/>
  <c r="AY1469" i="1"/>
  <c r="AZ1469" i="1"/>
  <c r="AX1470" i="1"/>
  <c r="AY1470" i="1"/>
  <c r="AZ1470" i="1"/>
  <c r="AX1471" i="1"/>
  <c r="AY1471" i="1"/>
  <c r="AZ1471" i="1"/>
  <c r="AX1472" i="1"/>
  <c r="AY1472" i="1"/>
  <c r="AZ1472" i="1"/>
  <c r="AX1473" i="1"/>
  <c r="AY1473" i="1"/>
  <c r="AZ1473" i="1"/>
  <c r="AX1474" i="1"/>
  <c r="AY1474" i="1"/>
  <c r="AZ1474" i="1"/>
  <c r="AX1475" i="1"/>
  <c r="AY1475" i="1"/>
  <c r="AZ1475" i="1"/>
  <c r="AX1476" i="1"/>
  <c r="AY1476" i="1"/>
  <c r="AZ1476" i="1"/>
  <c r="AX1477" i="1"/>
  <c r="AY1477" i="1"/>
  <c r="AZ1477" i="1"/>
  <c r="AX1478" i="1"/>
  <c r="AY1478" i="1"/>
  <c r="AZ1478" i="1"/>
  <c r="AX1479" i="1"/>
  <c r="AY1479" i="1"/>
  <c r="AZ1479" i="1"/>
  <c r="AX1480" i="1"/>
  <c r="AY1480" i="1"/>
  <c r="AZ1480" i="1"/>
  <c r="AX1481" i="1"/>
  <c r="AY1481" i="1"/>
  <c r="AZ1481" i="1"/>
  <c r="AX1482" i="1"/>
  <c r="AY1482" i="1"/>
  <c r="AZ1482" i="1"/>
  <c r="AX1483" i="1"/>
  <c r="AY1483" i="1"/>
  <c r="AZ1483" i="1"/>
  <c r="AX1484" i="1"/>
  <c r="AY1484" i="1"/>
  <c r="AZ1484" i="1"/>
  <c r="AX1485" i="1"/>
  <c r="AY1485" i="1"/>
  <c r="AZ1485" i="1"/>
  <c r="AX1486" i="1"/>
  <c r="AY1486" i="1"/>
  <c r="AZ1486" i="1"/>
  <c r="AX1487" i="1"/>
  <c r="AY1487" i="1"/>
  <c r="AZ1487" i="1"/>
  <c r="AX1488" i="1"/>
  <c r="AY1488" i="1"/>
  <c r="AZ1488" i="1"/>
  <c r="AX1489" i="1"/>
  <c r="AY1489" i="1"/>
  <c r="AZ1489" i="1"/>
  <c r="AX1490" i="1"/>
  <c r="AY1490" i="1"/>
  <c r="AZ1490" i="1"/>
  <c r="AX1491" i="1"/>
  <c r="AY1491" i="1"/>
  <c r="AZ1491" i="1"/>
  <c r="AX1492" i="1"/>
  <c r="AY1492" i="1"/>
  <c r="AZ1492" i="1"/>
  <c r="AX1493" i="1"/>
  <c r="AY1493" i="1"/>
  <c r="AZ1493" i="1"/>
  <c r="AX1494" i="1"/>
  <c r="AY1494" i="1"/>
  <c r="AZ1494" i="1"/>
  <c r="AX1495" i="1"/>
  <c r="AY1495" i="1"/>
  <c r="AZ1495" i="1"/>
  <c r="AX1496" i="1"/>
  <c r="AY1496" i="1"/>
  <c r="AZ1496" i="1"/>
  <c r="AX1497" i="1"/>
  <c r="AY1497" i="1"/>
  <c r="AZ1497" i="1"/>
  <c r="AX1498" i="1"/>
  <c r="AY1498" i="1"/>
  <c r="AZ1498" i="1"/>
  <c r="AX1499" i="1"/>
  <c r="AY1499" i="1"/>
  <c r="AZ1499" i="1"/>
  <c r="AX1500" i="1"/>
  <c r="AY1500" i="1"/>
  <c r="AZ1500" i="1"/>
  <c r="AX1501" i="1"/>
  <c r="AY1501" i="1"/>
  <c r="AZ1501" i="1"/>
  <c r="AX1502" i="1"/>
  <c r="AY1502" i="1"/>
  <c r="AZ1502" i="1"/>
  <c r="AX1503" i="1"/>
  <c r="AY1503" i="1"/>
  <c r="AZ1503" i="1"/>
  <c r="AX1504" i="1"/>
  <c r="AY1504" i="1"/>
  <c r="AZ1504" i="1"/>
  <c r="AX1505" i="1"/>
  <c r="AY1505" i="1"/>
  <c r="AZ1505" i="1"/>
  <c r="AX1506" i="1"/>
  <c r="AY1506" i="1"/>
  <c r="AZ1506" i="1"/>
  <c r="AX1507" i="1"/>
  <c r="AY1507" i="1"/>
  <c r="AZ1507" i="1"/>
  <c r="AX1508" i="1"/>
  <c r="AY1508" i="1"/>
  <c r="AZ1508" i="1"/>
  <c r="AX1509" i="1"/>
  <c r="AY1509" i="1"/>
  <c r="AZ1509" i="1"/>
  <c r="AX1510" i="1"/>
  <c r="AY1510" i="1"/>
  <c r="AZ1510" i="1"/>
  <c r="AX1511" i="1"/>
  <c r="AY1511" i="1"/>
  <c r="AZ1511" i="1"/>
  <c r="AX1512" i="1"/>
  <c r="AY1512" i="1"/>
  <c r="AZ1512" i="1"/>
  <c r="AX1513" i="1"/>
  <c r="AY1513" i="1"/>
  <c r="AZ1513" i="1"/>
  <c r="AX1514" i="1"/>
  <c r="AY1514" i="1"/>
  <c r="AZ1514" i="1"/>
  <c r="AX1515" i="1"/>
  <c r="AY1515" i="1"/>
  <c r="AZ1515" i="1"/>
  <c r="AX1516" i="1"/>
  <c r="AY1516" i="1"/>
  <c r="AZ1516" i="1"/>
  <c r="AX1517" i="1"/>
  <c r="AY1517" i="1"/>
  <c r="AZ1517" i="1"/>
  <c r="AX1518" i="1"/>
  <c r="AY1518" i="1"/>
  <c r="AZ1518" i="1"/>
  <c r="AX1519" i="1"/>
  <c r="AY1519" i="1"/>
  <c r="AZ1519" i="1"/>
  <c r="AX1520" i="1"/>
  <c r="AY1520" i="1"/>
  <c r="AZ1520" i="1"/>
  <c r="AX1521" i="1"/>
  <c r="AY1521" i="1"/>
  <c r="AZ1521" i="1"/>
  <c r="AX1522" i="1"/>
  <c r="AY1522" i="1"/>
  <c r="AZ1522" i="1"/>
  <c r="AX1523" i="1"/>
  <c r="AY1523" i="1"/>
  <c r="AZ1523" i="1"/>
  <c r="AX1524" i="1"/>
  <c r="AY1524" i="1"/>
  <c r="AZ1524" i="1"/>
  <c r="AX1525" i="1"/>
  <c r="AY1525" i="1"/>
  <c r="AZ1525" i="1"/>
  <c r="AX1526" i="1"/>
  <c r="AY1526" i="1"/>
  <c r="AZ1526" i="1"/>
  <c r="AX1527" i="1"/>
  <c r="AY1527" i="1"/>
  <c r="AZ1527" i="1"/>
  <c r="AX1528" i="1"/>
  <c r="AY1528" i="1"/>
  <c r="AZ1528" i="1"/>
  <c r="AX1529" i="1"/>
  <c r="AY1529" i="1"/>
  <c r="AZ1529" i="1"/>
  <c r="AX1530" i="1"/>
  <c r="AY1530" i="1"/>
  <c r="AZ1530" i="1"/>
  <c r="AX1531" i="1"/>
  <c r="AY1531" i="1"/>
  <c r="AZ1531" i="1"/>
  <c r="AX1532" i="1"/>
  <c r="AY1532" i="1"/>
  <c r="AZ1532" i="1"/>
  <c r="AX1533" i="1"/>
  <c r="AY1533" i="1"/>
  <c r="AZ1533" i="1"/>
  <c r="AX1534" i="1"/>
  <c r="AY1534" i="1"/>
  <c r="AZ1534" i="1"/>
  <c r="AX1535" i="1"/>
  <c r="AY1535" i="1"/>
  <c r="AZ1535" i="1"/>
  <c r="AX1536" i="1"/>
  <c r="AY1536" i="1"/>
  <c r="AZ1536" i="1"/>
  <c r="AX1537" i="1"/>
  <c r="AY1537" i="1"/>
  <c r="AZ1537" i="1"/>
  <c r="AX1538" i="1"/>
  <c r="AY1538" i="1"/>
  <c r="AZ1538" i="1"/>
  <c r="AX1539" i="1"/>
  <c r="AY1539" i="1"/>
  <c r="AZ1539" i="1"/>
  <c r="AX1540" i="1"/>
  <c r="AY1540" i="1"/>
  <c r="AZ1540" i="1"/>
  <c r="AX1541" i="1"/>
  <c r="AY1541" i="1"/>
  <c r="AZ1541" i="1"/>
  <c r="AX1542" i="1"/>
  <c r="AY1542" i="1"/>
  <c r="AZ1542" i="1"/>
  <c r="AX1543" i="1"/>
  <c r="AY1543" i="1"/>
  <c r="AZ1543" i="1"/>
  <c r="AX1544" i="1"/>
  <c r="AY1544" i="1"/>
  <c r="AZ1544" i="1"/>
  <c r="AX1545" i="1"/>
  <c r="AY1545" i="1"/>
  <c r="AZ1545" i="1"/>
  <c r="AX1546" i="1"/>
  <c r="AY1546" i="1"/>
  <c r="AZ1546" i="1"/>
  <c r="AX1547" i="1"/>
  <c r="AY1547" i="1"/>
  <c r="AZ1547" i="1"/>
  <c r="AX1548" i="1"/>
  <c r="AY1548" i="1"/>
  <c r="AZ1548" i="1"/>
  <c r="AX1549" i="1"/>
  <c r="AY1549" i="1"/>
  <c r="AZ1549" i="1"/>
  <c r="AX1550" i="1"/>
  <c r="AY1550" i="1"/>
  <c r="AZ1550" i="1"/>
  <c r="AX1551" i="1"/>
  <c r="AY1551" i="1"/>
  <c r="AZ1551" i="1"/>
  <c r="AX1552" i="1"/>
  <c r="AY1552" i="1"/>
  <c r="AZ1552" i="1"/>
  <c r="AX1553" i="1"/>
  <c r="AY1553" i="1"/>
  <c r="AZ1553" i="1"/>
  <c r="AX1554" i="1"/>
  <c r="AY1554" i="1"/>
  <c r="AZ1554" i="1"/>
  <c r="AX1555" i="1"/>
  <c r="AY1555" i="1"/>
  <c r="AZ1555" i="1"/>
  <c r="AX1556" i="1"/>
  <c r="AY1556" i="1"/>
  <c r="AZ1556" i="1"/>
  <c r="AX1557" i="1"/>
  <c r="AY1557" i="1"/>
  <c r="AZ1557" i="1"/>
  <c r="AX1558" i="1"/>
  <c r="AY1558" i="1"/>
  <c r="AZ1558" i="1"/>
  <c r="AX1559" i="1"/>
  <c r="AY1559" i="1"/>
  <c r="AZ1559" i="1"/>
  <c r="AX1560" i="1"/>
  <c r="AY1560" i="1"/>
  <c r="AZ1560" i="1"/>
  <c r="AX1561" i="1"/>
  <c r="AY1561" i="1"/>
  <c r="AZ1561" i="1"/>
  <c r="AX1562" i="1"/>
  <c r="AY1562" i="1"/>
  <c r="AZ1562" i="1"/>
  <c r="AX1563" i="1"/>
  <c r="AY1563" i="1"/>
  <c r="AZ1563" i="1"/>
  <c r="AX1564" i="1"/>
  <c r="AY1564" i="1"/>
  <c r="AZ1564" i="1"/>
  <c r="AX1565" i="1"/>
  <c r="AY1565" i="1"/>
  <c r="AZ1565" i="1"/>
  <c r="AX1566" i="1"/>
  <c r="AY1566" i="1"/>
  <c r="AZ1566" i="1"/>
  <c r="AX1567" i="1"/>
  <c r="AY1567" i="1"/>
  <c r="AZ1567" i="1"/>
  <c r="AX1568" i="1"/>
  <c r="AY1568" i="1"/>
  <c r="AZ1568" i="1"/>
  <c r="AX1569" i="1"/>
  <c r="AY1569" i="1"/>
  <c r="AZ1569" i="1"/>
  <c r="AX1570" i="1"/>
  <c r="AY1570" i="1"/>
  <c r="AZ1570" i="1"/>
  <c r="AX1571" i="1"/>
  <c r="AY1571" i="1"/>
  <c r="AZ1571" i="1"/>
  <c r="AX1572" i="1"/>
  <c r="AY1572" i="1"/>
  <c r="AZ1572" i="1"/>
  <c r="AX1573" i="1"/>
  <c r="AY1573" i="1"/>
  <c r="AZ1573" i="1"/>
  <c r="AX1574" i="1"/>
  <c r="AY1574" i="1"/>
  <c r="AZ1574" i="1"/>
  <c r="AX1575" i="1"/>
  <c r="AY1575" i="1"/>
  <c r="AZ1575" i="1"/>
  <c r="AX1576" i="1"/>
  <c r="AY1576" i="1"/>
  <c r="AZ1576" i="1"/>
  <c r="AX1577" i="1"/>
  <c r="AY1577" i="1"/>
  <c r="AZ1577" i="1"/>
  <c r="AX1578" i="1"/>
  <c r="AY1578" i="1"/>
  <c r="AZ1578" i="1"/>
  <c r="AX1579" i="1"/>
  <c r="AY1579" i="1"/>
  <c r="AZ1579" i="1"/>
  <c r="AX1580" i="1"/>
  <c r="AY1580" i="1"/>
  <c r="AZ1580" i="1"/>
  <c r="AX1581" i="1"/>
  <c r="AY1581" i="1"/>
  <c r="AZ1581" i="1"/>
  <c r="AX1582" i="1"/>
  <c r="AY1582" i="1"/>
  <c r="AZ1582" i="1"/>
  <c r="AX1583" i="1"/>
  <c r="AY1583" i="1"/>
  <c r="AZ1583" i="1"/>
  <c r="AX1584" i="1"/>
  <c r="AY1584" i="1"/>
  <c r="AZ1584" i="1"/>
  <c r="AX1585" i="1"/>
  <c r="AY1585" i="1"/>
  <c r="AZ1585" i="1"/>
  <c r="AX1586" i="1"/>
  <c r="AY1586" i="1"/>
  <c r="AZ1586" i="1"/>
  <c r="AX1587" i="1"/>
  <c r="AY1587" i="1"/>
  <c r="AZ1587" i="1"/>
  <c r="AX1588" i="1"/>
  <c r="AY1588" i="1"/>
  <c r="AZ1588" i="1"/>
  <c r="AX1589" i="1"/>
  <c r="AY1589" i="1"/>
  <c r="AZ1589" i="1"/>
  <c r="AX1590" i="1"/>
  <c r="AY1590" i="1"/>
  <c r="AZ1590" i="1"/>
  <c r="AX1591" i="1"/>
  <c r="AY1591" i="1"/>
  <c r="AZ1591" i="1"/>
  <c r="AX1592" i="1"/>
  <c r="AY1592" i="1"/>
  <c r="AZ1592" i="1"/>
  <c r="AX1593" i="1"/>
  <c r="AY1593" i="1"/>
  <c r="AZ1593" i="1"/>
  <c r="AX1594" i="1"/>
  <c r="AY1594" i="1"/>
  <c r="AZ1594" i="1"/>
  <c r="AX1595" i="1"/>
  <c r="AY1595" i="1"/>
  <c r="AZ1595" i="1"/>
  <c r="AX1596" i="1"/>
  <c r="AY1596" i="1"/>
  <c r="AZ1596" i="1"/>
  <c r="AX1597" i="1"/>
  <c r="AY1597" i="1"/>
  <c r="AZ1597" i="1"/>
  <c r="AX1598" i="1"/>
  <c r="AY1598" i="1"/>
  <c r="AZ1598" i="1"/>
  <c r="AX1599" i="1"/>
  <c r="AY1599" i="1"/>
  <c r="AZ1599" i="1"/>
  <c r="AX1600" i="1"/>
  <c r="AY1600" i="1"/>
  <c r="AZ1600" i="1"/>
  <c r="AX1601" i="1"/>
  <c r="AY1601" i="1"/>
  <c r="AZ1601" i="1"/>
  <c r="AX1602" i="1"/>
  <c r="AY1602" i="1"/>
  <c r="AZ1602" i="1"/>
  <c r="AX1603" i="1"/>
  <c r="AY1603" i="1"/>
  <c r="AZ1603" i="1"/>
  <c r="AX1604" i="1"/>
  <c r="AY1604" i="1"/>
  <c r="AZ1604" i="1"/>
  <c r="AX1605" i="1"/>
  <c r="AY1605" i="1"/>
  <c r="AZ1605" i="1"/>
  <c r="AX1606" i="1"/>
  <c r="AY1606" i="1"/>
  <c r="AZ1606" i="1"/>
  <c r="AX1607" i="1"/>
  <c r="AY1607" i="1"/>
  <c r="AZ1607" i="1"/>
  <c r="AX1608" i="1"/>
  <c r="AY1608" i="1"/>
  <c r="AZ1608" i="1"/>
  <c r="AX1609" i="1"/>
  <c r="AY1609" i="1"/>
  <c r="AZ1609" i="1"/>
  <c r="AX1610" i="1"/>
  <c r="AY1610" i="1"/>
  <c r="AZ1610" i="1"/>
  <c r="AX1611" i="1"/>
  <c r="AY1611" i="1"/>
  <c r="AZ1611" i="1"/>
  <c r="AX1612" i="1"/>
  <c r="AY1612" i="1"/>
  <c r="AZ1612" i="1"/>
  <c r="AX1613" i="1"/>
  <c r="AY1613" i="1"/>
  <c r="AZ1613" i="1"/>
  <c r="AX1614" i="1"/>
  <c r="AY1614" i="1"/>
  <c r="AZ1614" i="1"/>
  <c r="AX1615" i="1"/>
  <c r="AY1615" i="1"/>
  <c r="AZ1615" i="1"/>
  <c r="AX1616" i="1"/>
  <c r="AY1616" i="1"/>
  <c r="AZ1616" i="1"/>
  <c r="AX1617" i="1"/>
  <c r="AY1617" i="1"/>
  <c r="AZ1617" i="1"/>
  <c r="AX1618" i="1"/>
  <c r="AY1618" i="1"/>
  <c r="AZ1618" i="1"/>
  <c r="AX1619" i="1"/>
  <c r="AY1619" i="1"/>
  <c r="AZ1619" i="1"/>
  <c r="AX1620" i="1"/>
  <c r="AY1620" i="1"/>
  <c r="AZ1620" i="1"/>
  <c r="AX1621" i="1"/>
  <c r="AY1621" i="1"/>
  <c r="AZ1621" i="1"/>
  <c r="AX1622" i="1"/>
  <c r="AY1622" i="1"/>
  <c r="AZ1622" i="1"/>
  <c r="AX1623" i="1"/>
  <c r="AY1623" i="1"/>
  <c r="AZ1623" i="1"/>
  <c r="AX1624" i="1"/>
  <c r="AY1624" i="1"/>
  <c r="AZ1624" i="1"/>
  <c r="AX1625" i="1"/>
  <c r="AY1625" i="1"/>
  <c r="AZ1625" i="1"/>
  <c r="AX1626" i="1"/>
  <c r="AY1626" i="1"/>
  <c r="AZ1626" i="1"/>
  <c r="AX7" i="1"/>
  <c r="AY7" i="1"/>
  <c r="AZ7" i="1"/>
  <c r="BM138" i="3"/>
  <c r="BJ138" i="3"/>
  <c r="BI138" i="3"/>
  <c r="BH138" i="3"/>
  <c r="BG138" i="3"/>
  <c r="BF138" i="3"/>
  <c r="BE138" i="3"/>
  <c r="BD138" i="3"/>
  <c r="BC138" i="3"/>
  <c r="BB138" i="3"/>
  <c r="BA138" i="3"/>
  <c r="AZ138" i="3"/>
  <c r="AI138" i="3"/>
  <c r="S138" i="3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67" i="1"/>
  <c r="I1489" i="1"/>
  <c r="I1506" i="1"/>
  <c r="I1488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487" i="1"/>
  <c r="BM137" i="3"/>
  <c r="BJ137" i="3"/>
  <c r="BI137" i="3"/>
  <c r="BH137" i="3"/>
  <c r="BG137" i="3"/>
  <c r="BF137" i="3"/>
  <c r="BE137" i="3"/>
  <c r="BD137" i="3"/>
  <c r="BC137" i="3"/>
  <c r="BB137" i="3"/>
  <c r="BA137" i="3"/>
  <c r="AZ137" i="3"/>
  <c r="AI137" i="3"/>
  <c r="S137" i="3"/>
  <c r="BM136" i="3"/>
  <c r="BJ136" i="3"/>
  <c r="BI136" i="3"/>
  <c r="BH136" i="3"/>
  <c r="BG136" i="3"/>
  <c r="BF136" i="3"/>
  <c r="BE136" i="3"/>
  <c r="BD136" i="3"/>
  <c r="BC136" i="3"/>
  <c r="BB136" i="3"/>
  <c r="BA136" i="3"/>
  <c r="AZ136" i="3"/>
  <c r="AI136" i="3"/>
  <c r="S136" i="3"/>
  <c r="BM135" i="3"/>
  <c r="BJ135" i="3"/>
  <c r="BI135" i="3"/>
  <c r="BH135" i="3"/>
  <c r="BG135" i="3"/>
  <c r="BF135" i="3"/>
  <c r="BE135" i="3"/>
  <c r="BD135" i="3"/>
  <c r="BC135" i="3"/>
  <c r="BB135" i="3"/>
  <c r="BA135" i="3"/>
  <c r="AZ135" i="3"/>
  <c r="AI135" i="3"/>
  <c r="S135" i="3"/>
  <c r="BM134" i="3"/>
  <c r="BJ134" i="3"/>
  <c r="BI134" i="3"/>
  <c r="BH134" i="3"/>
  <c r="BG134" i="3"/>
  <c r="BF134" i="3"/>
  <c r="BE134" i="3"/>
  <c r="BD134" i="3"/>
  <c r="BC134" i="3"/>
  <c r="BB134" i="3"/>
  <c r="BA134" i="3"/>
  <c r="AZ134" i="3"/>
  <c r="AI134" i="3"/>
  <c r="S134" i="3"/>
  <c r="BM133" i="3"/>
  <c r="BJ133" i="3"/>
  <c r="BI133" i="3"/>
  <c r="BH133" i="3"/>
  <c r="BG133" i="3"/>
  <c r="BF133" i="3"/>
  <c r="BE133" i="3"/>
  <c r="BD133" i="3"/>
  <c r="BC133" i="3"/>
  <c r="BB133" i="3"/>
  <c r="BA133" i="3"/>
  <c r="AZ133" i="3"/>
  <c r="AI133" i="3"/>
  <c r="S133" i="3"/>
  <c r="BM132" i="3"/>
  <c r="BJ132" i="3"/>
  <c r="BI132" i="3"/>
  <c r="BH132" i="3"/>
  <c r="BG132" i="3"/>
  <c r="BF132" i="3"/>
  <c r="BE132" i="3"/>
  <c r="BD132" i="3"/>
  <c r="BC132" i="3"/>
  <c r="BB132" i="3"/>
  <c r="BA132" i="3"/>
  <c r="AZ132" i="3"/>
  <c r="AI132" i="3"/>
  <c r="S132" i="3"/>
  <c r="BM131" i="3"/>
  <c r="BJ131" i="3"/>
  <c r="BI131" i="3"/>
  <c r="BH131" i="3"/>
  <c r="BG131" i="3"/>
  <c r="BF131" i="3"/>
  <c r="BE131" i="3"/>
  <c r="BD131" i="3"/>
  <c r="BC131" i="3"/>
  <c r="BB131" i="3"/>
  <c r="BA131" i="3"/>
  <c r="AZ131" i="3"/>
  <c r="AI131" i="3"/>
  <c r="S131" i="3"/>
  <c r="BM130" i="3"/>
  <c r="BJ130" i="3"/>
  <c r="BI130" i="3"/>
  <c r="BH130" i="3"/>
  <c r="BG130" i="3"/>
  <c r="BF130" i="3"/>
  <c r="BE130" i="3"/>
  <c r="BD130" i="3"/>
  <c r="BC130" i="3"/>
  <c r="BB130" i="3"/>
  <c r="BA130" i="3"/>
  <c r="AZ130" i="3"/>
  <c r="AI130" i="3"/>
  <c r="S130" i="3"/>
  <c r="BM129" i="3"/>
  <c r="BJ129" i="3"/>
  <c r="BI129" i="3"/>
  <c r="BH129" i="3"/>
  <c r="BG129" i="3"/>
  <c r="BF129" i="3"/>
  <c r="BE129" i="3"/>
  <c r="BD129" i="3"/>
  <c r="BC129" i="3"/>
  <c r="BB129" i="3"/>
  <c r="BA129" i="3"/>
  <c r="AZ129" i="3"/>
  <c r="AI129" i="3"/>
  <c r="S129" i="3"/>
  <c r="BM128" i="3"/>
  <c r="BJ128" i="3"/>
  <c r="BI128" i="3"/>
  <c r="BH128" i="3"/>
  <c r="BG128" i="3"/>
  <c r="BF128" i="3"/>
  <c r="BE128" i="3"/>
  <c r="BD128" i="3"/>
  <c r="BC128" i="3"/>
  <c r="BB128" i="3"/>
  <c r="BA128" i="3"/>
  <c r="AZ128" i="3"/>
  <c r="AI128" i="3"/>
  <c r="S128" i="3"/>
  <c r="BM127" i="3"/>
  <c r="BJ127" i="3"/>
  <c r="BI127" i="3"/>
  <c r="BH127" i="3"/>
  <c r="BG127" i="3"/>
  <c r="BF127" i="3"/>
  <c r="BE127" i="3"/>
  <c r="BD127" i="3"/>
  <c r="BC127" i="3"/>
  <c r="BB127" i="3"/>
  <c r="BA127" i="3"/>
  <c r="AZ127" i="3"/>
  <c r="AI127" i="3"/>
  <c r="S127" i="3"/>
  <c r="BM126" i="3"/>
  <c r="BJ126" i="3"/>
  <c r="BI126" i="3"/>
  <c r="BH126" i="3"/>
  <c r="BG126" i="3"/>
  <c r="BF126" i="3"/>
  <c r="BE126" i="3"/>
  <c r="BD126" i="3"/>
  <c r="BC126" i="3"/>
  <c r="BB126" i="3"/>
  <c r="BA126" i="3"/>
  <c r="AZ126" i="3"/>
  <c r="AI126" i="3"/>
  <c r="S126" i="3"/>
  <c r="BM125" i="3"/>
  <c r="BJ125" i="3"/>
  <c r="BI125" i="3"/>
  <c r="BH125" i="3"/>
  <c r="BG125" i="3"/>
  <c r="BF125" i="3"/>
  <c r="BE125" i="3"/>
  <c r="BD125" i="3"/>
  <c r="BC125" i="3"/>
  <c r="BB125" i="3"/>
  <c r="BA125" i="3"/>
  <c r="AZ125" i="3"/>
  <c r="AI125" i="3"/>
  <c r="S125" i="3"/>
  <c r="BM124" i="3"/>
  <c r="BJ124" i="3"/>
  <c r="BI124" i="3"/>
  <c r="BH124" i="3"/>
  <c r="BG124" i="3"/>
  <c r="BF124" i="3"/>
  <c r="BE124" i="3"/>
  <c r="BD124" i="3"/>
  <c r="BC124" i="3"/>
  <c r="BB124" i="3"/>
  <c r="BA124" i="3"/>
  <c r="AZ124" i="3"/>
  <c r="AI124" i="3"/>
  <c r="S124" i="3"/>
  <c r="BM123" i="3"/>
  <c r="BJ123" i="3"/>
  <c r="BI123" i="3"/>
  <c r="BH123" i="3"/>
  <c r="BG123" i="3"/>
  <c r="BF123" i="3"/>
  <c r="BE123" i="3"/>
  <c r="BD123" i="3"/>
  <c r="BC123" i="3"/>
  <c r="BB123" i="3"/>
  <c r="BA123" i="3"/>
  <c r="AZ123" i="3"/>
  <c r="AI123" i="3"/>
  <c r="S123" i="3"/>
  <c r="BM122" i="3"/>
  <c r="BJ122" i="3"/>
  <c r="BI122" i="3"/>
  <c r="BH122" i="3"/>
  <c r="BG122" i="3"/>
  <c r="BF122" i="3"/>
  <c r="BE122" i="3"/>
  <c r="BD122" i="3"/>
  <c r="BC122" i="3"/>
  <c r="BB122" i="3"/>
  <c r="BA122" i="3"/>
  <c r="AZ122" i="3"/>
  <c r="AI122" i="3"/>
  <c r="S122" i="3"/>
  <c r="BM121" i="3"/>
  <c r="BJ121" i="3"/>
  <c r="BI121" i="3"/>
  <c r="BH121" i="3"/>
  <c r="BG121" i="3"/>
  <c r="BF121" i="3"/>
  <c r="BE121" i="3"/>
  <c r="BD121" i="3"/>
  <c r="BC121" i="3"/>
  <c r="BB121" i="3"/>
  <c r="BA121" i="3"/>
  <c r="AZ121" i="3"/>
  <c r="AI121" i="3"/>
  <c r="S121" i="3"/>
  <c r="BM120" i="3"/>
  <c r="BJ120" i="3"/>
  <c r="BI120" i="3"/>
  <c r="BH120" i="3"/>
  <c r="BG120" i="3"/>
  <c r="BF120" i="3"/>
  <c r="BE120" i="3"/>
  <c r="BD120" i="3"/>
  <c r="BC120" i="3"/>
  <c r="BB120" i="3"/>
  <c r="BA120" i="3"/>
  <c r="AZ120" i="3"/>
  <c r="AI120" i="3"/>
  <c r="S120" i="3"/>
  <c r="BM119" i="3"/>
  <c r="BJ119" i="3"/>
  <c r="BI119" i="3"/>
  <c r="BH119" i="3"/>
  <c r="BG119" i="3"/>
  <c r="BF119" i="3"/>
  <c r="BE119" i="3"/>
  <c r="BD119" i="3"/>
  <c r="BC119" i="3"/>
  <c r="BB119" i="3"/>
  <c r="BA119" i="3"/>
  <c r="AZ119" i="3"/>
  <c r="AI119" i="3"/>
  <c r="S119" i="3"/>
  <c r="BM118" i="3"/>
  <c r="BJ118" i="3"/>
  <c r="BI118" i="3"/>
  <c r="BH118" i="3"/>
  <c r="BG118" i="3"/>
  <c r="BF118" i="3"/>
  <c r="BE118" i="3"/>
  <c r="BD118" i="3"/>
  <c r="BC118" i="3"/>
  <c r="BB118" i="3"/>
  <c r="BA118" i="3"/>
  <c r="AZ118" i="3"/>
  <c r="AI118" i="3"/>
  <c r="S118" i="3"/>
  <c r="BM117" i="3"/>
  <c r="BJ117" i="3"/>
  <c r="BI117" i="3"/>
  <c r="BH117" i="3"/>
  <c r="BG117" i="3"/>
  <c r="BF117" i="3"/>
  <c r="BE117" i="3"/>
  <c r="BD117" i="3"/>
  <c r="BC117" i="3"/>
  <c r="BB117" i="3"/>
  <c r="BA117" i="3"/>
  <c r="AZ117" i="3"/>
  <c r="AI117" i="3"/>
  <c r="S117" i="3"/>
  <c r="BM116" i="3"/>
  <c r="BJ116" i="3"/>
  <c r="BI116" i="3"/>
  <c r="BH116" i="3"/>
  <c r="BG116" i="3"/>
  <c r="BF116" i="3"/>
  <c r="BE116" i="3"/>
  <c r="BD116" i="3"/>
  <c r="BC116" i="3"/>
  <c r="BB116" i="3"/>
  <c r="BA116" i="3"/>
  <c r="AZ116" i="3"/>
  <c r="AI116" i="3"/>
  <c r="S116" i="3"/>
  <c r="BM115" i="3"/>
  <c r="BJ115" i="3"/>
  <c r="BI115" i="3"/>
  <c r="BH115" i="3"/>
  <c r="BG115" i="3"/>
  <c r="BF115" i="3"/>
  <c r="BE115" i="3"/>
  <c r="BD115" i="3"/>
  <c r="BC115" i="3"/>
  <c r="BB115" i="3"/>
  <c r="BA115" i="3"/>
  <c r="AZ115" i="3"/>
  <c r="AI115" i="3"/>
  <c r="S115" i="3"/>
  <c r="BM114" i="3"/>
  <c r="BJ114" i="3"/>
  <c r="BI114" i="3"/>
  <c r="BH114" i="3"/>
  <c r="BG114" i="3"/>
  <c r="BF114" i="3"/>
  <c r="BE114" i="3"/>
  <c r="BD114" i="3"/>
  <c r="BC114" i="3"/>
  <c r="BB114" i="3"/>
  <c r="BA114" i="3"/>
  <c r="AZ114" i="3"/>
  <c r="AI114" i="3"/>
  <c r="S114" i="3"/>
  <c r="BM113" i="3"/>
  <c r="BJ113" i="3"/>
  <c r="BI113" i="3"/>
  <c r="BH113" i="3"/>
  <c r="BG113" i="3"/>
  <c r="BF113" i="3"/>
  <c r="BE113" i="3"/>
  <c r="BD113" i="3"/>
  <c r="BC113" i="3"/>
  <c r="BB113" i="3"/>
  <c r="BA113" i="3"/>
  <c r="AZ113" i="3"/>
  <c r="AI113" i="3"/>
  <c r="S113" i="3"/>
  <c r="BM112" i="3"/>
  <c r="BJ112" i="3"/>
  <c r="BI112" i="3"/>
  <c r="BH112" i="3"/>
  <c r="BG112" i="3"/>
  <c r="BF112" i="3"/>
  <c r="BE112" i="3"/>
  <c r="BD112" i="3"/>
  <c r="BC112" i="3"/>
  <c r="BB112" i="3"/>
  <c r="BA112" i="3"/>
  <c r="AZ112" i="3"/>
  <c r="AI112" i="3"/>
  <c r="S112" i="3"/>
  <c r="BM111" i="3"/>
  <c r="BJ111" i="3"/>
  <c r="BI111" i="3"/>
  <c r="BH111" i="3"/>
  <c r="BG111" i="3"/>
  <c r="BF111" i="3"/>
  <c r="BE111" i="3"/>
  <c r="BD111" i="3"/>
  <c r="BC111" i="3"/>
  <c r="BB111" i="3"/>
  <c r="BA111" i="3"/>
  <c r="AZ111" i="3"/>
  <c r="AI111" i="3"/>
  <c r="S111" i="3"/>
  <c r="BM110" i="3"/>
  <c r="BJ110" i="3"/>
  <c r="BI110" i="3"/>
  <c r="BH110" i="3"/>
  <c r="BG110" i="3"/>
  <c r="BF110" i="3"/>
  <c r="BE110" i="3"/>
  <c r="BD110" i="3"/>
  <c r="BC110" i="3"/>
  <c r="BB110" i="3"/>
  <c r="BA110" i="3"/>
  <c r="AZ110" i="3"/>
  <c r="AI110" i="3"/>
  <c r="S110" i="3"/>
  <c r="BM109" i="3"/>
  <c r="BJ109" i="3"/>
  <c r="BI109" i="3"/>
  <c r="BH109" i="3"/>
  <c r="BG109" i="3"/>
  <c r="BF109" i="3"/>
  <c r="BE109" i="3"/>
  <c r="BD109" i="3"/>
  <c r="BC109" i="3"/>
  <c r="BB109" i="3"/>
  <c r="BA109" i="3"/>
  <c r="AZ109" i="3"/>
  <c r="AI109" i="3"/>
  <c r="S109" i="3"/>
  <c r="BM108" i="3"/>
  <c r="BJ108" i="3"/>
  <c r="BI108" i="3"/>
  <c r="BH108" i="3"/>
  <c r="BG108" i="3"/>
  <c r="BF108" i="3"/>
  <c r="BE108" i="3"/>
  <c r="BD108" i="3"/>
  <c r="BC108" i="3"/>
  <c r="BB108" i="3"/>
  <c r="BA108" i="3"/>
  <c r="AZ108" i="3"/>
  <c r="AI108" i="3"/>
  <c r="S108" i="3"/>
  <c r="BM107" i="3"/>
  <c r="BJ107" i="3"/>
  <c r="BI107" i="3"/>
  <c r="BH107" i="3"/>
  <c r="BG107" i="3"/>
  <c r="BF107" i="3"/>
  <c r="BE107" i="3"/>
  <c r="BD107" i="3"/>
  <c r="BC107" i="3"/>
  <c r="BB107" i="3"/>
  <c r="BA107" i="3"/>
  <c r="AZ107" i="3"/>
  <c r="AI107" i="3"/>
  <c r="S107" i="3"/>
  <c r="BM106" i="3"/>
  <c r="BJ106" i="3"/>
  <c r="BI106" i="3"/>
  <c r="BH106" i="3"/>
  <c r="BG106" i="3"/>
  <c r="BF106" i="3"/>
  <c r="BE106" i="3"/>
  <c r="BD106" i="3"/>
  <c r="BC106" i="3"/>
  <c r="BB106" i="3"/>
  <c r="BA106" i="3"/>
  <c r="AZ106" i="3"/>
  <c r="AI106" i="3"/>
  <c r="S106" i="3"/>
  <c r="BM105" i="3"/>
  <c r="BJ105" i="3"/>
  <c r="BI105" i="3"/>
  <c r="BH105" i="3"/>
  <c r="BG105" i="3"/>
  <c r="BF105" i="3"/>
  <c r="BE105" i="3"/>
  <c r="BD105" i="3"/>
  <c r="BC105" i="3"/>
  <c r="BB105" i="3"/>
  <c r="BA105" i="3"/>
  <c r="AZ105" i="3"/>
  <c r="AI105" i="3"/>
  <c r="S105" i="3"/>
  <c r="BM104" i="3"/>
  <c r="BJ104" i="3"/>
  <c r="BI104" i="3"/>
  <c r="BH104" i="3"/>
  <c r="BG104" i="3"/>
  <c r="BF104" i="3"/>
  <c r="BE104" i="3"/>
  <c r="BD104" i="3"/>
  <c r="BC104" i="3"/>
  <c r="BB104" i="3"/>
  <c r="BA104" i="3"/>
  <c r="AZ104" i="3"/>
  <c r="AI104" i="3"/>
  <c r="S104" i="3"/>
  <c r="BM103" i="3"/>
  <c r="BJ103" i="3"/>
  <c r="BI103" i="3"/>
  <c r="BH103" i="3"/>
  <c r="BG103" i="3"/>
  <c r="BF103" i="3"/>
  <c r="BE103" i="3"/>
  <c r="BD103" i="3"/>
  <c r="BC103" i="3"/>
  <c r="BB103" i="3"/>
  <c r="BA103" i="3"/>
  <c r="AZ103" i="3"/>
  <c r="AI103" i="3"/>
  <c r="S103" i="3"/>
  <c r="BM102" i="3"/>
  <c r="BJ102" i="3"/>
  <c r="BI102" i="3"/>
  <c r="BH102" i="3"/>
  <c r="BG102" i="3"/>
  <c r="BF102" i="3"/>
  <c r="BE102" i="3"/>
  <c r="BD102" i="3"/>
  <c r="BC102" i="3"/>
  <c r="BB102" i="3"/>
  <c r="BA102" i="3"/>
  <c r="AZ102" i="3"/>
  <c r="AI102" i="3"/>
  <c r="S102" i="3"/>
  <c r="BM101" i="3"/>
  <c r="BJ101" i="3"/>
  <c r="BI101" i="3"/>
  <c r="BH101" i="3"/>
  <c r="BG101" i="3"/>
  <c r="BF101" i="3"/>
  <c r="BE101" i="3"/>
  <c r="BD101" i="3"/>
  <c r="BC101" i="3"/>
  <c r="BB101" i="3"/>
  <c r="BA101" i="3"/>
  <c r="AZ101" i="3"/>
  <c r="AI101" i="3"/>
  <c r="S101" i="3"/>
  <c r="BM100" i="3"/>
  <c r="BJ100" i="3"/>
  <c r="BI100" i="3"/>
  <c r="BH100" i="3"/>
  <c r="BG100" i="3"/>
  <c r="BF100" i="3"/>
  <c r="BE100" i="3"/>
  <c r="BD100" i="3"/>
  <c r="BC100" i="3"/>
  <c r="BB100" i="3"/>
  <c r="BA100" i="3"/>
  <c r="AZ100" i="3"/>
  <c r="AI100" i="3"/>
  <c r="S100" i="3"/>
  <c r="BM99" i="3"/>
  <c r="BJ99" i="3"/>
  <c r="BI99" i="3"/>
  <c r="BH99" i="3"/>
  <c r="BG99" i="3"/>
  <c r="BF99" i="3"/>
  <c r="BE99" i="3"/>
  <c r="BD99" i="3"/>
  <c r="BC99" i="3"/>
  <c r="BB99" i="3"/>
  <c r="BA99" i="3"/>
  <c r="AZ99" i="3"/>
  <c r="AI99" i="3"/>
  <c r="S99" i="3"/>
  <c r="BM98" i="3"/>
  <c r="BJ98" i="3"/>
  <c r="BI98" i="3"/>
  <c r="BH98" i="3"/>
  <c r="BG98" i="3"/>
  <c r="BF98" i="3"/>
  <c r="BE98" i="3"/>
  <c r="BD98" i="3"/>
  <c r="BC98" i="3"/>
  <c r="BB98" i="3"/>
  <c r="BA98" i="3"/>
  <c r="AZ98" i="3"/>
  <c r="AI98" i="3"/>
  <c r="S98" i="3"/>
  <c r="BM97" i="3"/>
  <c r="BJ97" i="3"/>
  <c r="BI97" i="3"/>
  <c r="BH97" i="3"/>
  <c r="BG97" i="3"/>
  <c r="BF97" i="3"/>
  <c r="BE97" i="3"/>
  <c r="BD97" i="3"/>
  <c r="BC97" i="3"/>
  <c r="BB97" i="3"/>
  <c r="BA97" i="3"/>
  <c r="AZ97" i="3"/>
  <c r="AI97" i="3"/>
  <c r="S97" i="3"/>
  <c r="BM96" i="3"/>
  <c r="BJ96" i="3"/>
  <c r="BI96" i="3"/>
  <c r="BH96" i="3"/>
  <c r="BG96" i="3"/>
  <c r="BF96" i="3"/>
  <c r="BE96" i="3"/>
  <c r="BD96" i="3"/>
  <c r="BC96" i="3"/>
  <c r="BB96" i="3"/>
  <c r="BA96" i="3"/>
  <c r="AZ96" i="3"/>
  <c r="AI96" i="3"/>
  <c r="S96" i="3"/>
  <c r="BM95" i="3"/>
  <c r="BJ95" i="3"/>
  <c r="BI95" i="3"/>
  <c r="BH95" i="3"/>
  <c r="BG95" i="3"/>
  <c r="BF95" i="3"/>
  <c r="BE95" i="3"/>
  <c r="BD95" i="3"/>
  <c r="BC95" i="3"/>
  <c r="BB95" i="3"/>
  <c r="BA95" i="3"/>
  <c r="AZ95" i="3"/>
  <c r="AI95" i="3"/>
  <c r="S95" i="3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2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47" i="1"/>
  <c r="BM94" i="3"/>
  <c r="BJ94" i="3"/>
  <c r="BI94" i="3"/>
  <c r="BH94" i="3"/>
  <c r="BG94" i="3"/>
  <c r="BF94" i="3"/>
  <c r="BE94" i="3"/>
  <c r="BD94" i="3"/>
  <c r="BC94" i="3"/>
  <c r="BB94" i="3"/>
  <c r="BA94" i="3"/>
  <c r="AZ94" i="3"/>
  <c r="AI94" i="3"/>
  <c r="S94" i="3"/>
  <c r="BM93" i="3"/>
  <c r="BJ93" i="3"/>
  <c r="BI93" i="3"/>
  <c r="BH93" i="3"/>
  <c r="BG93" i="3"/>
  <c r="BF93" i="3"/>
  <c r="BE93" i="3"/>
  <c r="BD93" i="3"/>
  <c r="BC93" i="3"/>
  <c r="BB93" i="3"/>
  <c r="BA93" i="3"/>
  <c r="AZ93" i="3"/>
  <c r="AI93" i="3"/>
  <c r="S93" i="3"/>
  <c r="BM92" i="3"/>
  <c r="BJ92" i="3"/>
  <c r="BI92" i="3"/>
  <c r="BH92" i="3"/>
  <c r="BG92" i="3"/>
  <c r="BF92" i="3"/>
  <c r="BE92" i="3"/>
  <c r="BD92" i="3"/>
  <c r="BC92" i="3"/>
  <c r="BB92" i="3"/>
  <c r="BA92" i="3"/>
  <c r="AZ92" i="3"/>
  <c r="AI92" i="3"/>
  <c r="S92" i="3"/>
  <c r="BM91" i="3"/>
  <c r="BJ91" i="3"/>
  <c r="BI91" i="3"/>
  <c r="BH91" i="3"/>
  <c r="BG91" i="3"/>
  <c r="BF91" i="3"/>
  <c r="BE91" i="3"/>
  <c r="BD91" i="3"/>
  <c r="BC91" i="3"/>
  <c r="BB91" i="3"/>
  <c r="BA91" i="3"/>
  <c r="AZ91" i="3"/>
  <c r="AI91" i="3"/>
  <c r="S91" i="3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07" i="1"/>
  <c r="BM90" i="3"/>
  <c r="BJ90" i="3"/>
  <c r="BI90" i="3"/>
  <c r="BH90" i="3"/>
  <c r="BG90" i="3"/>
  <c r="BF90" i="3"/>
  <c r="BE90" i="3"/>
  <c r="BD90" i="3"/>
  <c r="BC90" i="3"/>
  <c r="BB90" i="3"/>
  <c r="BA90" i="3"/>
  <c r="AZ90" i="3"/>
  <c r="AI90" i="3"/>
  <c r="S90" i="3"/>
  <c r="BM89" i="3"/>
  <c r="BJ89" i="3"/>
  <c r="BI89" i="3"/>
  <c r="BH89" i="3"/>
  <c r="BG89" i="3"/>
  <c r="BF89" i="3"/>
  <c r="BE89" i="3"/>
  <c r="BD89" i="3"/>
  <c r="BC89" i="3"/>
  <c r="BB89" i="3"/>
  <c r="BA89" i="3"/>
  <c r="AZ89" i="3"/>
  <c r="AI89" i="3"/>
  <c r="S89" i="3"/>
  <c r="BM88" i="3"/>
  <c r="BJ88" i="3"/>
  <c r="BI88" i="3"/>
  <c r="BH88" i="3"/>
  <c r="BG88" i="3"/>
  <c r="BF88" i="3"/>
  <c r="BE88" i="3"/>
  <c r="BD88" i="3"/>
  <c r="BC88" i="3"/>
  <c r="BB88" i="3"/>
  <c r="BA88" i="3"/>
  <c r="AZ88" i="3"/>
  <c r="AI88" i="3"/>
  <c r="S88" i="3"/>
  <c r="BM87" i="3"/>
  <c r="BJ87" i="3"/>
  <c r="BI87" i="3"/>
  <c r="BH87" i="3"/>
  <c r="BG87" i="3"/>
  <c r="BF87" i="3"/>
  <c r="BE87" i="3"/>
  <c r="BD87" i="3"/>
  <c r="BC87" i="3"/>
  <c r="BB87" i="3"/>
  <c r="BA87" i="3"/>
  <c r="AZ87" i="3"/>
  <c r="AI87" i="3"/>
  <c r="S87" i="3"/>
  <c r="BM86" i="3"/>
  <c r="BJ86" i="3"/>
  <c r="BI86" i="3"/>
  <c r="BH86" i="3"/>
  <c r="BG86" i="3"/>
  <c r="BF86" i="3"/>
  <c r="BE86" i="3"/>
  <c r="BD86" i="3"/>
  <c r="BC86" i="3"/>
  <c r="BB86" i="3"/>
  <c r="BA86" i="3"/>
  <c r="AZ86" i="3"/>
  <c r="AI86" i="3"/>
  <c r="S86" i="3"/>
  <c r="BM85" i="3"/>
  <c r="BJ85" i="3"/>
  <c r="BI85" i="3"/>
  <c r="BH85" i="3"/>
  <c r="BG85" i="3"/>
  <c r="BF85" i="3"/>
  <c r="BE85" i="3"/>
  <c r="BD85" i="3"/>
  <c r="BC85" i="3"/>
  <c r="BB85" i="3"/>
  <c r="BA85" i="3"/>
  <c r="AZ85" i="3"/>
  <c r="AI85" i="3"/>
  <c r="S85" i="3"/>
  <c r="BM84" i="3"/>
  <c r="BJ84" i="3"/>
  <c r="BI84" i="3"/>
  <c r="BH84" i="3"/>
  <c r="BG84" i="3"/>
  <c r="BF84" i="3"/>
  <c r="BE84" i="3"/>
  <c r="BD84" i="3"/>
  <c r="BC84" i="3"/>
  <c r="BB84" i="3"/>
  <c r="BA84" i="3"/>
  <c r="AZ84" i="3"/>
  <c r="AI84" i="3"/>
  <c r="S84" i="3"/>
  <c r="BM83" i="3"/>
  <c r="BJ83" i="3"/>
  <c r="BI83" i="3"/>
  <c r="BH83" i="3"/>
  <c r="BG83" i="3"/>
  <c r="BF83" i="3"/>
  <c r="BE83" i="3"/>
  <c r="BD83" i="3"/>
  <c r="BC83" i="3"/>
  <c r="BB83" i="3"/>
  <c r="BA83" i="3"/>
  <c r="AZ83" i="3"/>
  <c r="AI83" i="3"/>
  <c r="S83" i="3"/>
  <c r="BM82" i="3"/>
  <c r="BJ82" i="3"/>
  <c r="BI82" i="3"/>
  <c r="BH82" i="3"/>
  <c r="BG82" i="3"/>
  <c r="BF82" i="3"/>
  <c r="BE82" i="3"/>
  <c r="BD82" i="3"/>
  <c r="BC82" i="3"/>
  <c r="BB82" i="3"/>
  <c r="BA82" i="3"/>
  <c r="AZ82" i="3"/>
  <c r="AI82" i="3"/>
  <c r="S82" i="3"/>
  <c r="BM81" i="3"/>
  <c r="BJ81" i="3"/>
  <c r="BI81" i="3"/>
  <c r="BH81" i="3"/>
  <c r="BG81" i="3"/>
  <c r="BF81" i="3"/>
  <c r="BE81" i="3"/>
  <c r="BD81" i="3"/>
  <c r="BC81" i="3"/>
  <c r="BB81" i="3"/>
  <c r="BA81" i="3"/>
  <c r="AZ81" i="3"/>
  <c r="AI81" i="3"/>
  <c r="S81" i="3"/>
  <c r="BM80" i="3"/>
  <c r="BJ80" i="3"/>
  <c r="BI80" i="3"/>
  <c r="BH80" i="3"/>
  <c r="BG80" i="3"/>
  <c r="BF80" i="3"/>
  <c r="BE80" i="3"/>
  <c r="BD80" i="3"/>
  <c r="BC80" i="3"/>
  <c r="BB80" i="3"/>
  <c r="BA80" i="3"/>
  <c r="AZ80" i="3"/>
  <c r="AI80" i="3"/>
  <c r="S80" i="3"/>
  <c r="BM79" i="3"/>
  <c r="BJ79" i="3"/>
  <c r="BI79" i="3"/>
  <c r="BH79" i="3"/>
  <c r="BG79" i="3"/>
  <c r="BF79" i="3"/>
  <c r="BE79" i="3"/>
  <c r="BD79" i="3"/>
  <c r="BC79" i="3"/>
  <c r="BB79" i="3"/>
  <c r="BA79" i="3"/>
  <c r="AZ79" i="3"/>
  <c r="AI79" i="3"/>
  <c r="S79" i="3"/>
  <c r="BM78" i="3"/>
  <c r="BJ78" i="3"/>
  <c r="BI78" i="3"/>
  <c r="BH78" i="3"/>
  <c r="BG78" i="3"/>
  <c r="BF78" i="3"/>
  <c r="BE78" i="3"/>
  <c r="BD78" i="3"/>
  <c r="BC78" i="3"/>
  <c r="BB78" i="3"/>
  <c r="BA78" i="3"/>
  <c r="AZ78" i="3"/>
  <c r="AI78" i="3"/>
  <c r="S78" i="3"/>
  <c r="BM77" i="3"/>
  <c r="BJ77" i="3"/>
  <c r="BI77" i="3"/>
  <c r="BH77" i="3"/>
  <c r="BG77" i="3"/>
  <c r="BF77" i="3"/>
  <c r="BE77" i="3"/>
  <c r="BD77" i="3"/>
  <c r="BC77" i="3"/>
  <c r="BB77" i="3"/>
  <c r="BA77" i="3"/>
  <c r="AZ77" i="3"/>
  <c r="AI77" i="3"/>
  <c r="S77" i="3"/>
  <c r="BM76" i="3"/>
  <c r="BJ76" i="3"/>
  <c r="BI76" i="3"/>
  <c r="BH76" i="3"/>
  <c r="BG76" i="3"/>
  <c r="BF76" i="3"/>
  <c r="BE76" i="3"/>
  <c r="BD76" i="3"/>
  <c r="BC76" i="3"/>
  <c r="BB76" i="3"/>
  <c r="BA76" i="3"/>
  <c r="AZ76" i="3"/>
  <c r="AI76" i="3"/>
  <c r="S76" i="3"/>
  <c r="BM75" i="3"/>
  <c r="BJ75" i="3"/>
  <c r="BI75" i="3"/>
  <c r="BH75" i="3"/>
  <c r="BG75" i="3"/>
  <c r="BF75" i="3"/>
  <c r="BE75" i="3"/>
  <c r="BD75" i="3"/>
  <c r="BC75" i="3"/>
  <c r="BB75" i="3"/>
  <c r="BA75" i="3"/>
  <c r="AZ75" i="3"/>
  <c r="AI75" i="3"/>
  <c r="S75" i="3"/>
  <c r="BM74" i="3"/>
  <c r="BJ74" i="3"/>
  <c r="BI74" i="3"/>
  <c r="BH74" i="3"/>
  <c r="BG74" i="3"/>
  <c r="BF74" i="3"/>
  <c r="BE74" i="3"/>
  <c r="BD74" i="3"/>
  <c r="BC74" i="3"/>
  <c r="BB74" i="3"/>
  <c r="BA74" i="3"/>
  <c r="AZ74" i="3"/>
  <c r="AI74" i="3"/>
  <c r="S74" i="3"/>
  <c r="BM73" i="3"/>
  <c r="BJ73" i="3"/>
  <c r="BI73" i="3"/>
  <c r="BH73" i="3"/>
  <c r="BG73" i="3"/>
  <c r="BF73" i="3"/>
  <c r="BE73" i="3"/>
  <c r="BD73" i="3"/>
  <c r="BC73" i="3"/>
  <c r="BB73" i="3"/>
  <c r="BA73" i="3"/>
  <c r="AZ73" i="3"/>
  <c r="AI73" i="3"/>
  <c r="S73" i="3"/>
  <c r="BM72" i="3"/>
  <c r="BJ72" i="3"/>
  <c r="BI72" i="3"/>
  <c r="BH72" i="3"/>
  <c r="BG72" i="3"/>
  <c r="BF72" i="3"/>
  <c r="BE72" i="3"/>
  <c r="BD72" i="3"/>
  <c r="BC72" i="3"/>
  <c r="BB72" i="3"/>
  <c r="BA72" i="3"/>
  <c r="AZ72" i="3"/>
  <c r="AI72" i="3"/>
  <c r="S72" i="3"/>
  <c r="BM71" i="3"/>
  <c r="BJ71" i="3"/>
  <c r="BI71" i="3"/>
  <c r="BH71" i="3"/>
  <c r="BG71" i="3"/>
  <c r="BF71" i="3"/>
  <c r="BE71" i="3"/>
  <c r="BD71" i="3"/>
  <c r="BC71" i="3"/>
  <c r="BB71" i="3"/>
  <c r="BA71" i="3"/>
  <c r="AZ71" i="3"/>
  <c r="AI71" i="3"/>
  <c r="S71" i="3"/>
  <c r="BM70" i="3"/>
  <c r="BJ70" i="3"/>
  <c r="BI70" i="3"/>
  <c r="BH70" i="3"/>
  <c r="BG70" i="3"/>
  <c r="BF70" i="3"/>
  <c r="BE70" i="3"/>
  <c r="BD70" i="3"/>
  <c r="BC70" i="3"/>
  <c r="BB70" i="3"/>
  <c r="BA70" i="3"/>
  <c r="AZ70" i="3"/>
  <c r="AI70" i="3"/>
  <c r="S70" i="3"/>
  <c r="BM69" i="3"/>
  <c r="BJ69" i="3"/>
  <c r="BI69" i="3"/>
  <c r="BH69" i="3"/>
  <c r="BG69" i="3"/>
  <c r="BF69" i="3"/>
  <c r="BE69" i="3"/>
  <c r="BD69" i="3"/>
  <c r="BC69" i="3"/>
  <c r="BB69" i="3"/>
  <c r="BA69" i="3"/>
  <c r="AZ69" i="3"/>
  <c r="AI69" i="3"/>
  <c r="S69" i="3"/>
  <c r="BM68" i="3"/>
  <c r="BJ68" i="3"/>
  <c r="BI68" i="3"/>
  <c r="BH68" i="3"/>
  <c r="BG68" i="3"/>
  <c r="BF68" i="3"/>
  <c r="BE68" i="3"/>
  <c r="BD68" i="3"/>
  <c r="BC68" i="3"/>
  <c r="BB68" i="3"/>
  <c r="BA68" i="3"/>
  <c r="AZ68" i="3"/>
  <c r="AI68" i="3"/>
  <c r="S68" i="3"/>
  <c r="BM67" i="3"/>
  <c r="BJ67" i="3"/>
  <c r="BI67" i="3"/>
  <c r="BH67" i="3"/>
  <c r="BG67" i="3"/>
  <c r="BF67" i="3"/>
  <c r="BE67" i="3"/>
  <c r="BD67" i="3"/>
  <c r="BC67" i="3"/>
  <c r="BB67" i="3"/>
  <c r="BA67" i="3"/>
  <c r="AZ67" i="3"/>
  <c r="AI67" i="3"/>
  <c r="S67" i="3"/>
  <c r="BM66" i="3"/>
  <c r="BJ66" i="3"/>
  <c r="BI66" i="3"/>
  <c r="BH66" i="3"/>
  <c r="BG66" i="3"/>
  <c r="BF66" i="3"/>
  <c r="BE66" i="3"/>
  <c r="BD66" i="3"/>
  <c r="BC66" i="3"/>
  <c r="BB66" i="3"/>
  <c r="BA66" i="3"/>
  <c r="AZ66" i="3"/>
  <c r="AI66" i="3"/>
  <c r="S66" i="3"/>
  <c r="BM65" i="3"/>
  <c r="BJ65" i="3"/>
  <c r="BI65" i="3"/>
  <c r="BH65" i="3"/>
  <c r="BG65" i="3"/>
  <c r="BF65" i="3"/>
  <c r="BE65" i="3"/>
  <c r="BD65" i="3"/>
  <c r="BC65" i="3"/>
  <c r="BB65" i="3"/>
  <c r="BA65" i="3"/>
  <c r="AZ65" i="3"/>
  <c r="AI65" i="3"/>
  <c r="S65" i="3"/>
  <c r="BM64" i="3"/>
  <c r="BJ64" i="3"/>
  <c r="BI64" i="3"/>
  <c r="BH64" i="3"/>
  <c r="BG64" i="3"/>
  <c r="BF64" i="3"/>
  <c r="BE64" i="3"/>
  <c r="BD64" i="3"/>
  <c r="BC64" i="3"/>
  <c r="BB64" i="3"/>
  <c r="BA64" i="3"/>
  <c r="AZ64" i="3"/>
  <c r="AI64" i="3"/>
  <c r="S64" i="3"/>
  <c r="BM63" i="3"/>
  <c r="BJ63" i="3"/>
  <c r="BI63" i="3"/>
  <c r="BH63" i="3"/>
  <c r="BG63" i="3"/>
  <c r="BF63" i="3"/>
  <c r="BE63" i="3"/>
  <c r="BD63" i="3"/>
  <c r="BC63" i="3"/>
  <c r="BB63" i="3"/>
  <c r="BA63" i="3"/>
  <c r="AZ63" i="3"/>
  <c r="AI63" i="3"/>
  <c r="S63" i="3"/>
  <c r="BM62" i="3"/>
  <c r="BJ62" i="3"/>
  <c r="BI62" i="3"/>
  <c r="BH62" i="3"/>
  <c r="BG62" i="3"/>
  <c r="BF62" i="3"/>
  <c r="BE62" i="3"/>
  <c r="BD62" i="3"/>
  <c r="BC62" i="3"/>
  <c r="BB62" i="3"/>
  <c r="BA62" i="3"/>
  <c r="AZ62" i="3"/>
  <c r="AI62" i="3"/>
  <c r="S62" i="3"/>
  <c r="BM61" i="3"/>
  <c r="BJ61" i="3"/>
  <c r="BI61" i="3"/>
  <c r="BH61" i="3"/>
  <c r="BG61" i="3"/>
  <c r="BF61" i="3"/>
  <c r="BE61" i="3"/>
  <c r="BD61" i="3"/>
  <c r="BC61" i="3"/>
  <c r="BB61" i="3"/>
  <c r="BA61" i="3"/>
  <c r="AZ61" i="3"/>
  <c r="AI61" i="3"/>
  <c r="S61" i="3"/>
  <c r="BM60" i="3"/>
  <c r="BJ60" i="3"/>
  <c r="BI60" i="3"/>
  <c r="BH60" i="3"/>
  <c r="BG60" i="3"/>
  <c r="BF60" i="3"/>
  <c r="BE60" i="3"/>
  <c r="BD60" i="3"/>
  <c r="BC60" i="3"/>
  <c r="BB60" i="3"/>
  <c r="BA60" i="3"/>
  <c r="AZ60" i="3"/>
  <c r="AI60" i="3"/>
  <c r="S60" i="3"/>
  <c r="BM59" i="3"/>
  <c r="BJ59" i="3"/>
  <c r="BI59" i="3"/>
  <c r="BH59" i="3"/>
  <c r="BG59" i="3"/>
  <c r="BF59" i="3"/>
  <c r="BE59" i="3"/>
  <c r="BD59" i="3"/>
  <c r="BC59" i="3"/>
  <c r="BB59" i="3"/>
  <c r="BA59" i="3"/>
  <c r="AZ59" i="3"/>
  <c r="AI59" i="3"/>
  <c r="S59" i="3"/>
  <c r="BM58" i="3"/>
  <c r="BJ58" i="3"/>
  <c r="BI58" i="3"/>
  <c r="BH58" i="3"/>
  <c r="BG58" i="3"/>
  <c r="BF58" i="3"/>
  <c r="BE58" i="3"/>
  <c r="BD58" i="3"/>
  <c r="BC58" i="3"/>
  <c r="BB58" i="3"/>
  <c r="BA58" i="3"/>
  <c r="AZ58" i="3"/>
  <c r="AI58" i="3"/>
  <c r="S58" i="3"/>
  <c r="BM57" i="3"/>
  <c r="BJ57" i="3"/>
  <c r="BI57" i="3"/>
  <c r="BH57" i="3"/>
  <c r="BG57" i="3"/>
  <c r="BF57" i="3"/>
  <c r="BE57" i="3"/>
  <c r="BD57" i="3"/>
  <c r="BC57" i="3"/>
  <c r="BB57" i="3"/>
  <c r="BA57" i="3"/>
  <c r="AZ57" i="3"/>
  <c r="AI57" i="3"/>
  <c r="S57" i="3"/>
  <c r="BM56" i="3"/>
  <c r="BJ56" i="3"/>
  <c r="BI56" i="3"/>
  <c r="BH56" i="3"/>
  <c r="BG56" i="3"/>
  <c r="BF56" i="3"/>
  <c r="BE56" i="3"/>
  <c r="BD56" i="3"/>
  <c r="BC56" i="3"/>
  <c r="BB56" i="3"/>
  <c r="BA56" i="3"/>
  <c r="AZ56" i="3"/>
  <c r="AI56" i="3"/>
  <c r="S56" i="3"/>
  <c r="BM55" i="3"/>
  <c r="BJ55" i="3"/>
  <c r="BI55" i="3"/>
  <c r="BH55" i="3"/>
  <c r="BG55" i="3"/>
  <c r="BF55" i="3"/>
  <c r="BE55" i="3"/>
  <c r="BD55" i="3"/>
  <c r="BC55" i="3"/>
  <c r="BB55" i="3"/>
  <c r="BA55" i="3"/>
  <c r="AZ55" i="3"/>
  <c r="AI55" i="3"/>
  <c r="S55" i="3"/>
  <c r="BM54" i="3"/>
  <c r="BJ54" i="3"/>
  <c r="BI54" i="3"/>
  <c r="BH54" i="3"/>
  <c r="BG54" i="3"/>
  <c r="BF54" i="3"/>
  <c r="BE54" i="3"/>
  <c r="BD54" i="3"/>
  <c r="BC54" i="3"/>
  <c r="BB54" i="3"/>
  <c r="BA54" i="3"/>
  <c r="AZ54" i="3"/>
  <c r="AI54" i="3"/>
  <c r="S54" i="3"/>
  <c r="BM53" i="3"/>
  <c r="BJ53" i="3"/>
  <c r="BI53" i="3"/>
  <c r="BH53" i="3"/>
  <c r="BG53" i="3"/>
  <c r="BF53" i="3"/>
  <c r="BE53" i="3"/>
  <c r="BD53" i="3"/>
  <c r="BC53" i="3"/>
  <c r="BB53" i="3"/>
  <c r="BA53" i="3"/>
  <c r="AZ53" i="3"/>
  <c r="AI53" i="3"/>
  <c r="S53" i="3"/>
  <c r="BM52" i="3"/>
  <c r="BJ52" i="3"/>
  <c r="BI52" i="3"/>
  <c r="BH52" i="3"/>
  <c r="BG52" i="3"/>
  <c r="BF52" i="3"/>
  <c r="BE52" i="3"/>
  <c r="BD52" i="3"/>
  <c r="BC52" i="3"/>
  <c r="BB52" i="3"/>
  <c r="BA52" i="3"/>
  <c r="AZ52" i="3"/>
  <c r="AI52" i="3"/>
  <c r="S52" i="3"/>
  <c r="BM51" i="3"/>
  <c r="BJ51" i="3"/>
  <c r="BI51" i="3"/>
  <c r="BH51" i="3"/>
  <c r="BG51" i="3"/>
  <c r="BF51" i="3"/>
  <c r="BE51" i="3"/>
  <c r="BD51" i="3"/>
  <c r="BC51" i="3"/>
  <c r="BB51" i="3"/>
  <c r="BA51" i="3"/>
  <c r="AZ51" i="3"/>
  <c r="AI51" i="3"/>
  <c r="S51" i="3"/>
  <c r="BM50" i="3"/>
  <c r="BJ50" i="3"/>
  <c r="BI50" i="3"/>
  <c r="BH50" i="3"/>
  <c r="BG50" i="3"/>
  <c r="BF50" i="3"/>
  <c r="BE50" i="3"/>
  <c r="BD50" i="3"/>
  <c r="BC50" i="3"/>
  <c r="BB50" i="3"/>
  <c r="BA50" i="3"/>
  <c r="AZ50" i="3"/>
  <c r="AI50" i="3"/>
  <c r="S50" i="3"/>
  <c r="BM49" i="3"/>
  <c r="BJ49" i="3"/>
  <c r="BI49" i="3"/>
  <c r="BH49" i="3"/>
  <c r="BG49" i="3"/>
  <c r="BF49" i="3"/>
  <c r="BE49" i="3"/>
  <c r="BD49" i="3"/>
  <c r="BC49" i="3"/>
  <c r="BB49" i="3"/>
  <c r="BA49" i="3"/>
  <c r="AZ49" i="3"/>
  <c r="AI49" i="3"/>
  <c r="S49" i="3"/>
  <c r="S140" i="3"/>
  <c r="Z140" i="3"/>
  <c r="BF140" i="3"/>
  <c r="BG140" i="3"/>
  <c r="BH140" i="3"/>
  <c r="BI140" i="3"/>
  <c r="BJ140" i="3"/>
  <c r="AI140" i="3"/>
  <c r="BA140" i="3"/>
  <c r="BB140" i="3"/>
  <c r="BC140" i="3"/>
  <c r="BD140" i="3"/>
  <c r="BE140" i="3"/>
  <c r="AZ140" i="3"/>
  <c r="BL140" i="3"/>
  <c r="BM140" i="3"/>
  <c r="S141" i="3"/>
  <c r="Z141" i="3"/>
  <c r="BF141" i="3"/>
  <c r="BG141" i="3"/>
  <c r="BH141" i="3"/>
  <c r="BI141" i="3"/>
  <c r="BJ141" i="3"/>
  <c r="AI141" i="3"/>
  <c r="BA141" i="3"/>
  <c r="BB141" i="3"/>
  <c r="BC141" i="3"/>
  <c r="BD141" i="3"/>
  <c r="BE141" i="3"/>
  <c r="AZ141" i="3"/>
  <c r="BL141" i="3"/>
  <c r="BM141" i="3"/>
  <c r="S142" i="3"/>
  <c r="Z142" i="3"/>
  <c r="BF142" i="3"/>
  <c r="BG142" i="3"/>
  <c r="BH142" i="3"/>
  <c r="BI142" i="3"/>
  <c r="BJ142" i="3"/>
  <c r="AI142" i="3"/>
  <c r="BA142" i="3"/>
  <c r="BB142" i="3"/>
  <c r="BC142" i="3"/>
  <c r="BD142" i="3"/>
  <c r="BE142" i="3"/>
  <c r="AZ142" i="3"/>
  <c r="BL142" i="3"/>
  <c r="BM142" i="3"/>
  <c r="S143" i="3"/>
  <c r="Z143" i="3"/>
  <c r="BF143" i="3"/>
  <c r="BG143" i="3"/>
  <c r="BH143" i="3"/>
  <c r="BI143" i="3"/>
  <c r="BJ143" i="3"/>
  <c r="AI143" i="3"/>
  <c r="BA143" i="3"/>
  <c r="BB143" i="3"/>
  <c r="BC143" i="3"/>
  <c r="BD143" i="3"/>
  <c r="BE143" i="3"/>
  <c r="AZ143" i="3"/>
  <c r="BL143" i="3"/>
  <c r="BM143" i="3"/>
  <c r="S144" i="3"/>
  <c r="Z144" i="3"/>
  <c r="BF144" i="3"/>
  <c r="BG144" i="3"/>
  <c r="BH144" i="3"/>
  <c r="BI144" i="3"/>
  <c r="BJ144" i="3"/>
  <c r="AI144" i="3"/>
  <c r="BA144" i="3"/>
  <c r="BB144" i="3"/>
  <c r="BC144" i="3"/>
  <c r="BD144" i="3"/>
  <c r="BE144" i="3"/>
  <c r="AZ144" i="3"/>
  <c r="BL144" i="3"/>
  <c r="BM144" i="3"/>
  <c r="S47" i="3"/>
  <c r="BF47" i="3"/>
  <c r="BG47" i="3"/>
  <c r="BH47" i="3"/>
  <c r="BI47" i="3"/>
  <c r="BJ47" i="3"/>
  <c r="AI47" i="3"/>
  <c r="BA47" i="3"/>
  <c r="BB47" i="3"/>
  <c r="BC47" i="3"/>
  <c r="BD47" i="3"/>
  <c r="BE47" i="3"/>
  <c r="AZ47" i="3"/>
  <c r="BM47" i="3"/>
  <c r="S48" i="3"/>
  <c r="BF48" i="3"/>
  <c r="BG48" i="3"/>
  <c r="BH48" i="3"/>
  <c r="BI48" i="3"/>
  <c r="BJ48" i="3"/>
  <c r="AI48" i="3"/>
  <c r="BA48" i="3"/>
  <c r="BB48" i="3"/>
  <c r="BC48" i="3"/>
  <c r="BD48" i="3"/>
  <c r="BE48" i="3"/>
  <c r="AZ48" i="3"/>
  <c r="BM48" i="3"/>
  <c r="S30" i="3"/>
  <c r="BF30" i="3"/>
  <c r="BG30" i="3"/>
  <c r="BH30" i="3"/>
  <c r="BI30" i="3"/>
  <c r="BJ30" i="3"/>
  <c r="AI30" i="3"/>
  <c r="BA30" i="3"/>
  <c r="BB30" i="3"/>
  <c r="BC30" i="3"/>
  <c r="BD30" i="3"/>
  <c r="BE30" i="3"/>
  <c r="AZ30" i="3"/>
  <c r="BM30" i="3"/>
  <c r="S31" i="3"/>
  <c r="BF31" i="3"/>
  <c r="BG31" i="3"/>
  <c r="BH31" i="3"/>
  <c r="BI31" i="3"/>
  <c r="BJ31" i="3"/>
  <c r="AI31" i="3"/>
  <c r="BA31" i="3"/>
  <c r="BB31" i="3"/>
  <c r="BC31" i="3"/>
  <c r="BD31" i="3"/>
  <c r="BE31" i="3"/>
  <c r="AZ31" i="3"/>
  <c r="BM31" i="3"/>
  <c r="S32" i="3"/>
  <c r="BF32" i="3"/>
  <c r="BG32" i="3"/>
  <c r="BH32" i="3"/>
  <c r="BI32" i="3"/>
  <c r="BJ32" i="3"/>
  <c r="AI32" i="3"/>
  <c r="BA32" i="3"/>
  <c r="BB32" i="3"/>
  <c r="BC32" i="3"/>
  <c r="BD32" i="3"/>
  <c r="BE32" i="3"/>
  <c r="AZ32" i="3"/>
  <c r="BM32" i="3"/>
  <c r="S33" i="3"/>
  <c r="BF33" i="3"/>
  <c r="BG33" i="3"/>
  <c r="BH33" i="3"/>
  <c r="BI33" i="3"/>
  <c r="BJ33" i="3"/>
  <c r="AI33" i="3"/>
  <c r="BA33" i="3"/>
  <c r="BB33" i="3"/>
  <c r="BC33" i="3"/>
  <c r="BD33" i="3"/>
  <c r="BE33" i="3"/>
  <c r="AZ33" i="3"/>
  <c r="BM33" i="3"/>
  <c r="S34" i="3"/>
  <c r="BF34" i="3"/>
  <c r="BG34" i="3"/>
  <c r="BH34" i="3"/>
  <c r="BI34" i="3"/>
  <c r="BJ34" i="3"/>
  <c r="AI34" i="3"/>
  <c r="BA34" i="3"/>
  <c r="BB34" i="3"/>
  <c r="BC34" i="3"/>
  <c r="BD34" i="3"/>
  <c r="BE34" i="3"/>
  <c r="AZ34" i="3"/>
  <c r="BM34" i="3"/>
  <c r="S35" i="3"/>
  <c r="BF35" i="3"/>
  <c r="BG35" i="3"/>
  <c r="BH35" i="3"/>
  <c r="BI35" i="3"/>
  <c r="BJ35" i="3"/>
  <c r="AI35" i="3"/>
  <c r="BA35" i="3"/>
  <c r="BB35" i="3"/>
  <c r="BC35" i="3"/>
  <c r="BD35" i="3"/>
  <c r="BE35" i="3"/>
  <c r="AZ35" i="3"/>
  <c r="BM35" i="3"/>
  <c r="S36" i="3"/>
  <c r="BF36" i="3"/>
  <c r="BG36" i="3"/>
  <c r="BH36" i="3"/>
  <c r="BI36" i="3"/>
  <c r="BJ36" i="3"/>
  <c r="AI36" i="3"/>
  <c r="BA36" i="3"/>
  <c r="BB36" i="3"/>
  <c r="BC36" i="3"/>
  <c r="BD36" i="3"/>
  <c r="BE36" i="3"/>
  <c r="AZ36" i="3"/>
  <c r="BM36" i="3"/>
  <c r="S37" i="3"/>
  <c r="BF37" i="3"/>
  <c r="BG37" i="3"/>
  <c r="BH37" i="3"/>
  <c r="BI37" i="3"/>
  <c r="BJ37" i="3"/>
  <c r="AI37" i="3"/>
  <c r="BA37" i="3"/>
  <c r="BB37" i="3"/>
  <c r="BC37" i="3"/>
  <c r="BD37" i="3"/>
  <c r="BE37" i="3"/>
  <c r="AZ37" i="3"/>
  <c r="BM37" i="3"/>
  <c r="S38" i="3"/>
  <c r="BF38" i="3"/>
  <c r="BG38" i="3"/>
  <c r="BH38" i="3"/>
  <c r="BI38" i="3"/>
  <c r="BJ38" i="3"/>
  <c r="AI38" i="3"/>
  <c r="BA38" i="3"/>
  <c r="BB38" i="3"/>
  <c r="BC38" i="3"/>
  <c r="BD38" i="3"/>
  <c r="BE38" i="3"/>
  <c r="AZ38" i="3"/>
  <c r="BM38" i="3"/>
  <c r="S39" i="3"/>
  <c r="BF39" i="3"/>
  <c r="BG39" i="3"/>
  <c r="BH39" i="3"/>
  <c r="BI39" i="3"/>
  <c r="BJ39" i="3"/>
  <c r="AI39" i="3"/>
  <c r="BA39" i="3"/>
  <c r="BB39" i="3"/>
  <c r="BC39" i="3"/>
  <c r="BD39" i="3"/>
  <c r="BE39" i="3"/>
  <c r="AZ39" i="3"/>
  <c r="BM39" i="3"/>
  <c r="S40" i="3"/>
  <c r="BF40" i="3"/>
  <c r="BG40" i="3"/>
  <c r="BH40" i="3"/>
  <c r="BI40" i="3"/>
  <c r="BJ40" i="3"/>
  <c r="AI40" i="3"/>
  <c r="BA40" i="3"/>
  <c r="BB40" i="3"/>
  <c r="BC40" i="3"/>
  <c r="BD40" i="3"/>
  <c r="BE40" i="3"/>
  <c r="AZ40" i="3"/>
  <c r="BM40" i="3"/>
  <c r="S41" i="3"/>
  <c r="BF41" i="3"/>
  <c r="BG41" i="3"/>
  <c r="BH41" i="3"/>
  <c r="BI41" i="3"/>
  <c r="BJ41" i="3"/>
  <c r="AI41" i="3"/>
  <c r="BA41" i="3"/>
  <c r="BB41" i="3"/>
  <c r="BC41" i="3"/>
  <c r="BD41" i="3"/>
  <c r="BE41" i="3"/>
  <c r="AZ41" i="3"/>
  <c r="BM41" i="3"/>
  <c r="S42" i="3"/>
  <c r="BF42" i="3"/>
  <c r="BG42" i="3"/>
  <c r="BH42" i="3"/>
  <c r="BI42" i="3"/>
  <c r="BJ42" i="3"/>
  <c r="AI42" i="3"/>
  <c r="BA42" i="3"/>
  <c r="BB42" i="3"/>
  <c r="BC42" i="3"/>
  <c r="BD42" i="3"/>
  <c r="BE42" i="3"/>
  <c r="AZ42" i="3"/>
  <c r="BM42" i="3"/>
  <c r="S43" i="3"/>
  <c r="BF43" i="3"/>
  <c r="BG43" i="3"/>
  <c r="BH43" i="3"/>
  <c r="BI43" i="3"/>
  <c r="BJ43" i="3"/>
  <c r="AI43" i="3"/>
  <c r="BA43" i="3"/>
  <c r="BB43" i="3"/>
  <c r="BC43" i="3"/>
  <c r="BD43" i="3"/>
  <c r="BE43" i="3"/>
  <c r="AZ43" i="3"/>
  <c r="BM43" i="3"/>
  <c r="S44" i="3"/>
  <c r="BF44" i="3"/>
  <c r="BG44" i="3"/>
  <c r="BH44" i="3"/>
  <c r="BI44" i="3"/>
  <c r="BJ44" i="3"/>
  <c r="AI44" i="3"/>
  <c r="BA44" i="3"/>
  <c r="BB44" i="3"/>
  <c r="BC44" i="3"/>
  <c r="BD44" i="3"/>
  <c r="BE44" i="3"/>
  <c r="AZ44" i="3"/>
  <c r="BM44" i="3"/>
  <c r="S45" i="3"/>
  <c r="BF45" i="3"/>
  <c r="BG45" i="3"/>
  <c r="BH45" i="3"/>
  <c r="BI45" i="3"/>
  <c r="BJ45" i="3"/>
  <c r="AI45" i="3"/>
  <c r="BA45" i="3"/>
  <c r="BB45" i="3"/>
  <c r="BC45" i="3"/>
  <c r="BD45" i="3"/>
  <c r="BE45" i="3"/>
  <c r="AZ45" i="3"/>
  <c r="BM45" i="3"/>
  <c r="S46" i="3"/>
  <c r="BF46" i="3"/>
  <c r="BG46" i="3"/>
  <c r="BH46" i="3"/>
  <c r="BI46" i="3"/>
  <c r="BJ46" i="3"/>
  <c r="AI46" i="3"/>
  <c r="BA46" i="3"/>
  <c r="BB46" i="3"/>
  <c r="BC46" i="3"/>
  <c r="BD46" i="3"/>
  <c r="BE46" i="3"/>
  <c r="AZ46" i="3"/>
  <c r="BM46" i="3"/>
  <c r="BM29" i="3"/>
  <c r="BJ29" i="3"/>
  <c r="BI29" i="3"/>
  <c r="BH29" i="3"/>
  <c r="BG29" i="3"/>
  <c r="BF29" i="3"/>
  <c r="BE29" i="3"/>
  <c r="BD29" i="3"/>
  <c r="BC29" i="3"/>
  <c r="BB29" i="3"/>
  <c r="BA29" i="3"/>
  <c r="AZ29" i="3"/>
  <c r="AI29" i="3"/>
  <c r="S29" i="3"/>
  <c r="BM28" i="3"/>
  <c r="BJ28" i="3"/>
  <c r="BI28" i="3"/>
  <c r="BH28" i="3"/>
  <c r="BG28" i="3"/>
  <c r="BF28" i="3"/>
  <c r="BE28" i="3"/>
  <c r="BD28" i="3"/>
  <c r="BC28" i="3"/>
  <c r="BB28" i="3"/>
  <c r="BA28" i="3"/>
  <c r="AZ28" i="3"/>
  <c r="AI28" i="3"/>
  <c r="S28" i="3"/>
  <c r="S26" i="3"/>
  <c r="BF26" i="3"/>
  <c r="BG26" i="3"/>
  <c r="BH26" i="3"/>
  <c r="BI26" i="3"/>
  <c r="BJ26" i="3"/>
  <c r="AI26" i="3"/>
  <c r="BA26" i="3"/>
  <c r="BB26" i="3"/>
  <c r="BC26" i="3"/>
  <c r="BD26" i="3"/>
  <c r="BE26" i="3"/>
  <c r="AZ26" i="3"/>
  <c r="BM26" i="3"/>
  <c r="S27" i="3"/>
  <c r="BF27" i="3"/>
  <c r="BG27" i="3"/>
  <c r="BH27" i="3"/>
  <c r="BI27" i="3"/>
  <c r="BJ27" i="3"/>
  <c r="AI27" i="3"/>
  <c r="BA27" i="3"/>
  <c r="BB27" i="3"/>
  <c r="BC27" i="3"/>
  <c r="BD27" i="3"/>
  <c r="BE27" i="3"/>
  <c r="AZ27" i="3"/>
  <c r="BM27" i="3"/>
  <c r="S9" i="3"/>
  <c r="BF9" i="3"/>
  <c r="BG9" i="3"/>
  <c r="BH9" i="3"/>
  <c r="BI9" i="3"/>
  <c r="BJ9" i="3"/>
  <c r="AI9" i="3"/>
  <c r="BA9" i="3"/>
  <c r="BB9" i="3"/>
  <c r="BC9" i="3"/>
  <c r="BD9" i="3"/>
  <c r="BE9" i="3"/>
  <c r="AZ9" i="3"/>
  <c r="BM9" i="3"/>
  <c r="S10" i="3"/>
  <c r="BF10" i="3"/>
  <c r="BG10" i="3"/>
  <c r="BH10" i="3"/>
  <c r="BI10" i="3"/>
  <c r="BJ10" i="3"/>
  <c r="AI10" i="3"/>
  <c r="BA10" i="3"/>
  <c r="BB10" i="3"/>
  <c r="BC10" i="3"/>
  <c r="BD10" i="3"/>
  <c r="BE10" i="3"/>
  <c r="AZ10" i="3"/>
  <c r="BM10" i="3"/>
  <c r="S11" i="3"/>
  <c r="BF11" i="3"/>
  <c r="BG11" i="3"/>
  <c r="BH11" i="3"/>
  <c r="BI11" i="3"/>
  <c r="BJ11" i="3"/>
  <c r="AI11" i="3"/>
  <c r="BA11" i="3"/>
  <c r="BB11" i="3"/>
  <c r="BC11" i="3"/>
  <c r="BD11" i="3"/>
  <c r="BE11" i="3"/>
  <c r="AZ11" i="3"/>
  <c r="BM11" i="3"/>
  <c r="S12" i="3"/>
  <c r="BF12" i="3"/>
  <c r="BG12" i="3"/>
  <c r="BH12" i="3"/>
  <c r="BI12" i="3"/>
  <c r="BJ12" i="3"/>
  <c r="AI12" i="3"/>
  <c r="BA12" i="3"/>
  <c r="BB12" i="3"/>
  <c r="BC12" i="3"/>
  <c r="BD12" i="3"/>
  <c r="BE12" i="3"/>
  <c r="AZ12" i="3"/>
  <c r="BM12" i="3"/>
  <c r="S13" i="3"/>
  <c r="BF13" i="3"/>
  <c r="BG13" i="3"/>
  <c r="BH13" i="3"/>
  <c r="BI13" i="3"/>
  <c r="BJ13" i="3"/>
  <c r="AI13" i="3"/>
  <c r="BA13" i="3"/>
  <c r="BB13" i="3"/>
  <c r="BC13" i="3"/>
  <c r="BD13" i="3"/>
  <c r="BE13" i="3"/>
  <c r="AZ13" i="3"/>
  <c r="BM13" i="3"/>
  <c r="S14" i="3"/>
  <c r="BF14" i="3"/>
  <c r="BG14" i="3"/>
  <c r="BH14" i="3"/>
  <c r="BI14" i="3"/>
  <c r="BJ14" i="3"/>
  <c r="AI14" i="3"/>
  <c r="BA14" i="3"/>
  <c r="BB14" i="3"/>
  <c r="BC14" i="3"/>
  <c r="BD14" i="3"/>
  <c r="BE14" i="3"/>
  <c r="AZ14" i="3"/>
  <c r="BM14" i="3"/>
  <c r="S15" i="3"/>
  <c r="BF15" i="3"/>
  <c r="BG15" i="3"/>
  <c r="BH15" i="3"/>
  <c r="BI15" i="3"/>
  <c r="BJ15" i="3"/>
  <c r="AI15" i="3"/>
  <c r="BA15" i="3"/>
  <c r="BB15" i="3"/>
  <c r="BC15" i="3"/>
  <c r="BD15" i="3"/>
  <c r="BE15" i="3"/>
  <c r="AZ15" i="3"/>
  <c r="BM15" i="3"/>
  <c r="S16" i="3"/>
  <c r="BF16" i="3"/>
  <c r="BG16" i="3"/>
  <c r="BH16" i="3"/>
  <c r="BI16" i="3"/>
  <c r="BJ16" i="3"/>
  <c r="AI16" i="3"/>
  <c r="BA16" i="3"/>
  <c r="BB16" i="3"/>
  <c r="BC16" i="3"/>
  <c r="BD16" i="3"/>
  <c r="BE16" i="3"/>
  <c r="AZ16" i="3"/>
  <c r="BM16" i="3"/>
  <c r="S17" i="3"/>
  <c r="BF17" i="3"/>
  <c r="BG17" i="3"/>
  <c r="BH17" i="3"/>
  <c r="BI17" i="3"/>
  <c r="BJ17" i="3"/>
  <c r="AI17" i="3"/>
  <c r="BA17" i="3"/>
  <c r="BB17" i="3"/>
  <c r="BC17" i="3"/>
  <c r="BD17" i="3"/>
  <c r="BE17" i="3"/>
  <c r="AZ17" i="3"/>
  <c r="BM17" i="3"/>
  <c r="S18" i="3"/>
  <c r="BF18" i="3"/>
  <c r="BG18" i="3"/>
  <c r="BH18" i="3"/>
  <c r="BI18" i="3"/>
  <c r="BJ18" i="3"/>
  <c r="AI18" i="3"/>
  <c r="BA18" i="3"/>
  <c r="BB18" i="3"/>
  <c r="BC18" i="3"/>
  <c r="BD18" i="3"/>
  <c r="BE18" i="3"/>
  <c r="AZ18" i="3"/>
  <c r="BM18" i="3"/>
  <c r="S19" i="3"/>
  <c r="BF19" i="3"/>
  <c r="BG19" i="3"/>
  <c r="BH19" i="3"/>
  <c r="BI19" i="3"/>
  <c r="BJ19" i="3"/>
  <c r="AI19" i="3"/>
  <c r="BA19" i="3"/>
  <c r="BB19" i="3"/>
  <c r="BC19" i="3"/>
  <c r="BD19" i="3"/>
  <c r="BE19" i="3"/>
  <c r="AZ19" i="3"/>
  <c r="BM19" i="3"/>
  <c r="S20" i="3"/>
  <c r="BF20" i="3"/>
  <c r="BG20" i="3"/>
  <c r="BH20" i="3"/>
  <c r="BI20" i="3"/>
  <c r="BJ20" i="3"/>
  <c r="AI20" i="3"/>
  <c r="BA20" i="3"/>
  <c r="BB20" i="3"/>
  <c r="BC20" i="3"/>
  <c r="BD20" i="3"/>
  <c r="BE20" i="3"/>
  <c r="AZ20" i="3"/>
  <c r="BM20" i="3"/>
  <c r="S21" i="3"/>
  <c r="BF21" i="3"/>
  <c r="BG21" i="3"/>
  <c r="BH21" i="3"/>
  <c r="BI21" i="3"/>
  <c r="BJ21" i="3"/>
  <c r="AI21" i="3"/>
  <c r="BA21" i="3"/>
  <c r="BB21" i="3"/>
  <c r="BC21" i="3"/>
  <c r="BD21" i="3"/>
  <c r="BE21" i="3"/>
  <c r="AZ21" i="3"/>
  <c r="BM21" i="3"/>
  <c r="S22" i="3"/>
  <c r="BF22" i="3"/>
  <c r="BG22" i="3"/>
  <c r="BH22" i="3"/>
  <c r="BI22" i="3"/>
  <c r="BJ22" i="3"/>
  <c r="AI22" i="3"/>
  <c r="BA22" i="3"/>
  <c r="BB22" i="3"/>
  <c r="BC22" i="3"/>
  <c r="BD22" i="3"/>
  <c r="BE22" i="3"/>
  <c r="AZ22" i="3"/>
  <c r="BM22" i="3"/>
  <c r="S23" i="3"/>
  <c r="BF23" i="3"/>
  <c r="BG23" i="3"/>
  <c r="BH23" i="3"/>
  <c r="BI23" i="3"/>
  <c r="BJ23" i="3"/>
  <c r="AI23" i="3"/>
  <c r="BA23" i="3"/>
  <c r="BB23" i="3"/>
  <c r="BC23" i="3"/>
  <c r="BD23" i="3"/>
  <c r="BE23" i="3"/>
  <c r="AZ23" i="3"/>
  <c r="BM23" i="3"/>
  <c r="S24" i="3"/>
  <c r="BF24" i="3"/>
  <c r="BG24" i="3"/>
  <c r="BH24" i="3"/>
  <c r="BI24" i="3"/>
  <c r="BJ24" i="3"/>
  <c r="AI24" i="3"/>
  <c r="BA24" i="3"/>
  <c r="BB24" i="3"/>
  <c r="BC24" i="3"/>
  <c r="BD24" i="3"/>
  <c r="BE24" i="3"/>
  <c r="AZ24" i="3"/>
  <c r="BM24" i="3"/>
  <c r="S25" i="3"/>
  <c r="BF25" i="3"/>
  <c r="BG25" i="3"/>
  <c r="BH25" i="3"/>
  <c r="BI25" i="3"/>
  <c r="BJ25" i="3"/>
  <c r="AI25" i="3"/>
  <c r="BA25" i="3"/>
  <c r="BB25" i="3"/>
  <c r="BC25" i="3"/>
  <c r="BD25" i="3"/>
  <c r="BE25" i="3"/>
  <c r="AZ25" i="3"/>
  <c r="BM25" i="3"/>
  <c r="BM8" i="3"/>
  <c r="BJ8" i="3"/>
  <c r="BI8" i="3"/>
  <c r="BH8" i="3"/>
  <c r="BG8" i="3"/>
  <c r="BF8" i="3"/>
  <c r="BE8" i="3"/>
  <c r="BD8" i="3"/>
  <c r="BC8" i="3"/>
  <c r="BB8" i="3"/>
  <c r="BA8" i="3"/>
  <c r="AZ8" i="3"/>
  <c r="AI8" i="3"/>
  <c r="S8" i="3"/>
  <c r="BM7" i="3"/>
  <c r="BJ7" i="3"/>
  <c r="BI7" i="3"/>
  <c r="BH7" i="3"/>
  <c r="BG7" i="3"/>
  <c r="BF7" i="3"/>
  <c r="BE7" i="3"/>
  <c r="BD7" i="3"/>
  <c r="BC7" i="3"/>
  <c r="BB7" i="3"/>
  <c r="BA7" i="3"/>
  <c r="AZ7" i="3"/>
  <c r="AI7" i="3"/>
  <c r="S7" i="3"/>
  <c r="BM6" i="3"/>
  <c r="BJ6" i="3"/>
  <c r="BI6" i="3"/>
  <c r="BH6" i="3"/>
  <c r="BG6" i="3"/>
  <c r="BF6" i="3"/>
  <c r="BE6" i="3"/>
  <c r="BD6" i="3"/>
  <c r="BC6" i="3"/>
  <c r="BB6" i="3"/>
  <c r="BA6" i="3"/>
  <c r="AZ6" i="3"/>
  <c r="AI6" i="3"/>
  <c r="S6" i="3"/>
  <c r="BM5" i="3"/>
  <c r="BJ5" i="3"/>
  <c r="BI5" i="3"/>
  <c r="BH5" i="3"/>
  <c r="BG5" i="3"/>
  <c r="BF5" i="3"/>
  <c r="BE5" i="3"/>
  <c r="BD5" i="3"/>
  <c r="BC5" i="3"/>
  <c r="BB5" i="3"/>
  <c r="BA5" i="3"/>
  <c r="AZ5" i="3"/>
  <c r="AI5" i="3"/>
  <c r="S5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301" i="3"/>
  <c r="BM302" i="3"/>
  <c r="BM303" i="3"/>
  <c r="BM304" i="3"/>
  <c r="BM305" i="3"/>
  <c r="BM306" i="3"/>
  <c r="BM307" i="3"/>
  <c r="BM308" i="3"/>
  <c r="BM309" i="3"/>
  <c r="BM310" i="3"/>
  <c r="BM311" i="3"/>
  <c r="BM312" i="3"/>
  <c r="BM313" i="3"/>
  <c r="BM314" i="3"/>
  <c r="BM315" i="3"/>
  <c r="BM316" i="3"/>
  <c r="BM317" i="3"/>
  <c r="BM318" i="3"/>
  <c r="BM319" i="3"/>
  <c r="BM320" i="3"/>
  <c r="BM321" i="3"/>
  <c r="BM322" i="3"/>
  <c r="BM323" i="3"/>
  <c r="AB324" i="3"/>
  <c r="BM324" i="3"/>
  <c r="AB325" i="3"/>
  <c r="BM325" i="3"/>
  <c r="AB326" i="3"/>
  <c r="BM326" i="3"/>
  <c r="AB327" i="3"/>
  <c r="BM327" i="3"/>
  <c r="AB328" i="3"/>
  <c r="BM328" i="3"/>
  <c r="AB329" i="3"/>
  <c r="BM329" i="3"/>
  <c r="AB330" i="3"/>
  <c r="BM330" i="3"/>
  <c r="AB331" i="3"/>
  <c r="BM331" i="3"/>
  <c r="BM332" i="3"/>
  <c r="BM333" i="3"/>
  <c r="BM334" i="3"/>
  <c r="BM335" i="3"/>
  <c r="BM336" i="3"/>
  <c r="BM337" i="3"/>
  <c r="BM338" i="3"/>
  <c r="BM339" i="3"/>
  <c r="BM340" i="3"/>
  <c r="BM341" i="3"/>
  <c r="BM342" i="3"/>
  <c r="BM343" i="3"/>
  <c r="BM344" i="3"/>
  <c r="BM345" i="3"/>
  <c r="BM346" i="3"/>
  <c r="BM347" i="3"/>
  <c r="BM348" i="3"/>
  <c r="BM349" i="3"/>
  <c r="BM350" i="3"/>
  <c r="BM351" i="3"/>
  <c r="BM352" i="3"/>
  <c r="BM353" i="3"/>
  <c r="BM354" i="3"/>
  <c r="BM355" i="3"/>
  <c r="BM356" i="3"/>
  <c r="BM357" i="3"/>
  <c r="BM358" i="3"/>
  <c r="BM359" i="3"/>
  <c r="BM360" i="3"/>
  <c r="BM361" i="3"/>
  <c r="BM362" i="3"/>
  <c r="BM363" i="3"/>
  <c r="BM364" i="3"/>
  <c r="BM365" i="3"/>
  <c r="BM366" i="3"/>
  <c r="BM367" i="3"/>
  <c r="BM368" i="3"/>
  <c r="BM369" i="3"/>
  <c r="BM370" i="3"/>
  <c r="BM371" i="3"/>
  <c r="BM372" i="3"/>
  <c r="BM373" i="3"/>
  <c r="BM374" i="3"/>
  <c r="BM375" i="3"/>
  <c r="BM376" i="3"/>
  <c r="BM377" i="3"/>
  <c r="BM378" i="3"/>
  <c r="BM379" i="3"/>
  <c r="BM380" i="3"/>
  <c r="BM381" i="3"/>
  <c r="BM382" i="3"/>
  <c r="BM383" i="3"/>
  <c r="AB384" i="3"/>
  <c r="BM384" i="3"/>
  <c r="AB385" i="3"/>
  <c r="BM385" i="3"/>
  <c r="AB386" i="3"/>
  <c r="BM386" i="3"/>
  <c r="AB387" i="3"/>
  <c r="BM387" i="3"/>
  <c r="AB388" i="3"/>
  <c r="BM388" i="3"/>
  <c r="AB389" i="3"/>
  <c r="BM389" i="3"/>
  <c r="AB390" i="3"/>
  <c r="BM390" i="3"/>
  <c r="AB391" i="3"/>
  <c r="BM391" i="3"/>
  <c r="BM392" i="3"/>
  <c r="BM393" i="3"/>
  <c r="BM394" i="3"/>
  <c r="BM395" i="3"/>
  <c r="BM396" i="3"/>
  <c r="BM397" i="3"/>
  <c r="BM398" i="3"/>
  <c r="BM399" i="3"/>
  <c r="BM400" i="3"/>
  <c r="BM401" i="3"/>
  <c r="BM402" i="3"/>
  <c r="AB403" i="3"/>
  <c r="BM403" i="3"/>
  <c r="AB404" i="3"/>
  <c r="BM404" i="3"/>
  <c r="AB405" i="3"/>
  <c r="BM405" i="3"/>
  <c r="AB406" i="3"/>
  <c r="BM406" i="3"/>
  <c r="AB407" i="3"/>
  <c r="BM407" i="3"/>
  <c r="AB408" i="3"/>
  <c r="BM408" i="3"/>
  <c r="AB409" i="3"/>
  <c r="BM409" i="3"/>
  <c r="AB410" i="3"/>
  <c r="BM410" i="3"/>
  <c r="AB411" i="3"/>
  <c r="BM411" i="3"/>
  <c r="AB412" i="3"/>
  <c r="BM412" i="3"/>
  <c r="AB413" i="3"/>
  <c r="BM413" i="3"/>
  <c r="AB414" i="3"/>
  <c r="BM414" i="3"/>
  <c r="AB415" i="3"/>
  <c r="BM415" i="3"/>
  <c r="AB416" i="3"/>
  <c r="BM416" i="3"/>
  <c r="AB417" i="3"/>
  <c r="BM417" i="3"/>
  <c r="AB418" i="3"/>
  <c r="BM418" i="3"/>
  <c r="AB419" i="3"/>
  <c r="BM419" i="3"/>
  <c r="BM420" i="3"/>
  <c r="BM421" i="3"/>
  <c r="BM422" i="3"/>
  <c r="BM423" i="3"/>
  <c r="BM424" i="3"/>
  <c r="BM425" i="3"/>
  <c r="BM426" i="3"/>
  <c r="BM427" i="3"/>
  <c r="BM428" i="3"/>
  <c r="BM429" i="3"/>
  <c r="BM430" i="3"/>
  <c r="BM431" i="3"/>
  <c r="BM432" i="3"/>
  <c r="BM433" i="3"/>
  <c r="BM434" i="3"/>
  <c r="BM435" i="3"/>
  <c r="BM436" i="3"/>
  <c r="BM437" i="3"/>
  <c r="BM438" i="3"/>
  <c r="BM439" i="3"/>
  <c r="BM440" i="3"/>
  <c r="BM441" i="3"/>
  <c r="BM442" i="3"/>
  <c r="BM443" i="3"/>
  <c r="BM444" i="3"/>
  <c r="BM445" i="3"/>
  <c r="BM446" i="3"/>
  <c r="BM447" i="3"/>
  <c r="BM448" i="3"/>
  <c r="BM449" i="3"/>
  <c r="BM450" i="3"/>
  <c r="BM451" i="3"/>
  <c r="BM452" i="3"/>
  <c r="BM453" i="3"/>
  <c r="BM454" i="3"/>
  <c r="BM455" i="3"/>
  <c r="BM456" i="3"/>
  <c r="BM457" i="3"/>
  <c r="BM458" i="3"/>
  <c r="BM459" i="3"/>
  <c r="BM460" i="3"/>
  <c r="BM461" i="3"/>
  <c r="BM462" i="3"/>
  <c r="BM463" i="3"/>
  <c r="BM464" i="3"/>
  <c r="BM465" i="3"/>
  <c r="BM466" i="3"/>
  <c r="BM46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04" i="3"/>
  <c r="BM505" i="3"/>
  <c r="BM506" i="3"/>
  <c r="BM507" i="3"/>
  <c r="BM508" i="3"/>
  <c r="BM509" i="3"/>
  <c r="BM510" i="3"/>
  <c r="BM511" i="3"/>
  <c r="BM512" i="3"/>
  <c r="BM513" i="3"/>
  <c r="BM514" i="3"/>
  <c r="BM515" i="3"/>
  <c r="BM516" i="3"/>
  <c r="BM517" i="3"/>
  <c r="BM518" i="3"/>
  <c r="BM519" i="3"/>
  <c r="BM520" i="3"/>
  <c r="BM521" i="3"/>
  <c r="BM522" i="3"/>
  <c r="BM523" i="3"/>
  <c r="AB524" i="3"/>
  <c r="BM524" i="3"/>
  <c r="AB525" i="3"/>
  <c r="BM525" i="3"/>
  <c r="AB526" i="3"/>
  <c r="BM526" i="3"/>
  <c r="AB527" i="3"/>
  <c r="BM527" i="3"/>
  <c r="AB528" i="3"/>
  <c r="BM528" i="3"/>
  <c r="AB529" i="3"/>
  <c r="BM529" i="3"/>
  <c r="AB530" i="3"/>
  <c r="BM530" i="3"/>
  <c r="AB531" i="3"/>
  <c r="BM531" i="3"/>
  <c r="AB532" i="3"/>
  <c r="BM532" i="3"/>
  <c r="AB533" i="3"/>
  <c r="BM533" i="3"/>
  <c r="AB534" i="3"/>
  <c r="BM534" i="3"/>
  <c r="AB535" i="3"/>
  <c r="BM535" i="3"/>
  <c r="AB536" i="3"/>
  <c r="BM536" i="3"/>
  <c r="AB537" i="3"/>
  <c r="BM537" i="3"/>
  <c r="AB538" i="3"/>
  <c r="BM538" i="3"/>
  <c r="AB539" i="3"/>
  <c r="BM539" i="3"/>
  <c r="BM540" i="3"/>
  <c r="BM541" i="3"/>
  <c r="BM542" i="3"/>
  <c r="BM543" i="3"/>
  <c r="AB544" i="3"/>
  <c r="BM544" i="3"/>
  <c r="AB545" i="3"/>
  <c r="BM545" i="3"/>
  <c r="AB546" i="3"/>
  <c r="BM546" i="3"/>
  <c r="AB547" i="3"/>
  <c r="BM547" i="3"/>
  <c r="AB548" i="3"/>
  <c r="BM548" i="3"/>
  <c r="AB549" i="3"/>
  <c r="BM549" i="3"/>
  <c r="AB550" i="3"/>
  <c r="BM550" i="3"/>
  <c r="AB551" i="3"/>
  <c r="BM551" i="3"/>
  <c r="BM552" i="3"/>
  <c r="BM553" i="3"/>
  <c r="BM554" i="3"/>
  <c r="BM555" i="3"/>
  <c r="BM556" i="3"/>
  <c r="BM557" i="3"/>
  <c r="BM558" i="3"/>
  <c r="BM559" i="3"/>
  <c r="BM560" i="3"/>
  <c r="BM561" i="3"/>
  <c r="BM562" i="3"/>
  <c r="BM563" i="3"/>
  <c r="BM564" i="3"/>
  <c r="BM565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02" i="3"/>
  <c r="BM603" i="3"/>
  <c r="BM604" i="3"/>
  <c r="BM605" i="3"/>
  <c r="BM606" i="3"/>
  <c r="BM607" i="3"/>
  <c r="BM608" i="3"/>
  <c r="BM609" i="3"/>
  <c r="BM610" i="3"/>
  <c r="BM611" i="3"/>
  <c r="BM612" i="3"/>
  <c r="BM613" i="3"/>
  <c r="BM614" i="3"/>
  <c r="BM615" i="3"/>
  <c r="BM616" i="3"/>
  <c r="BM617" i="3"/>
  <c r="BM618" i="3"/>
  <c r="BM619" i="3"/>
  <c r="BM620" i="3"/>
  <c r="BM621" i="3"/>
  <c r="BM622" i="3"/>
  <c r="BM623" i="3"/>
  <c r="BM624" i="3"/>
  <c r="BM625" i="3"/>
  <c r="BM626" i="3"/>
  <c r="BM627" i="3"/>
  <c r="BM628" i="3"/>
  <c r="BM629" i="3"/>
  <c r="BM630" i="3"/>
  <c r="BM631" i="3"/>
  <c r="BM632" i="3"/>
  <c r="BM633" i="3"/>
  <c r="BM634" i="3"/>
  <c r="BM635" i="3"/>
  <c r="BM636" i="3"/>
  <c r="BM637" i="3"/>
  <c r="BM638" i="3"/>
  <c r="BM639" i="3"/>
  <c r="BM640" i="3"/>
  <c r="BM641" i="3"/>
  <c r="BM642" i="3"/>
  <c r="BM643" i="3"/>
  <c r="BM644" i="3"/>
  <c r="BM645" i="3"/>
  <c r="BM646" i="3"/>
  <c r="BM647" i="3"/>
  <c r="BM648" i="3"/>
  <c r="BM649" i="3"/>
  <c r="BM650" i="3"/>
  <c r="BM651" i="3"/>
  <c r="BM652" i="3"/>
  <c r="BM653" i="3"/>
  <c r="BM654" i="3"/>
  <c r="BM655" i="3"/>
  <c r="BM656" i="3"/>
  <c r="BM657" i="3"/>
  <c r="BM658" i="3"/>
  <c r="BM659" i="3"/>
  <c r="BM660" i="3"/>
  <c r="BM661" i="3"/>
  <c r="BM662" i="3"/>
  <c r="BM663" i="3"/>
  <c r="BM664" i="3"/>
  <c r="BM665" i="3"/>
  <c r="BM666" i="3"/>
  <c r="BM667" i="3"/>
  <c r="BM668" i="3"/>
  <c r="BM669" i="3"/>
  <c r="BM670" i="3"/>
  <c r="BM671" i="3"/>
  <c r="BM672" i="3"/>
  <c r="BM673" i="3"/>
  <c r="BM674" i="3"/>
  <c r="BM675" i="3"/>
  <c r="BM676" i="3"/>
  <c r="BM677" i="3"/>
  <c r="BM678" i="3"/>
  <c r="BM679" i="3"/>
  <c r="BM680" i="3"/>
  <c r="BM681" i="3"/>
  <c r="BM682" i="3"/>
  <c r="BM683" i="3"/>
  <c r="BM684" i="3"/>
  <c r="BM685" i="3"/>
  <c r="BM686" i="3"/>
  <c r="BM687" i="3"/>
  <c r="BM688" i="3"/>
  <c r="BM689" i="3"/>
  <c r="BM690" i="3"/>
  <c r="BM691" i="3"/>
  <c r="BM692" i="3"/>
  <c r="BM693" i="3"/>
  <c r="BM694" i="3"/>
  <c r="BM695" i="3"/>
  <c r="BM696" i="3"/>
  <c r="BM697" i="3"/>
  <c r="BM698" i="3"/>
  <c r="BM699" i="3"/>
  <c r="BM700" i="3"/>
  <c r="BM701" i="3"/>
  <c r="BM702" i="3"/>
  <c r="BM703" i="3"/>
  <c r="BM704" i="3"/>
  <c r="BM705" i="3"/>
  <c r="BM706" i="3"/>
  <c r="BM707" i="3"/>
  <c r="BM708" i="3"/>
  <c r="BM709" i="3"/>
  <c r="BM710" i="3"/>
  <c r="BM711" i="3"/>
  <c r="BM712" i="3"/>
  <c r="BM713" i="3"/>
  <c r="BM714" i="3"/>
  <c r="BM715" i="3"/>
  <c r="BM716" i="3"/>
  <c r="BM717" i="3"/>
  <c r="BM718" i="3"/>
  <c r="BM719" i="3"/>
  <c r="BM720" i="3"/>
  <c r="BM721" i="3"/>
  <c r="BM722" i="3"/>
  <c r="BM723" i="3"/>
  <c r="BM724" i="3"/>
  <c r="BM725" i="3"/>
  <c r="BM726" i="3"/>
  <c r="BM727" i="3"/>
  <c r="BM728" i="3"/>
  <c r="BM729" i="3"/>
  <c r="BM730" i="3"/>
  <c r="BM731" i="3"/>
  <c r="BM732" i="3"/>
  <c r="BM733" i="3"/>
  <c r="BM734" i="3"/>
  <c r="BM735" i="3"/>
  <c r="BM736" i="3"/>
  <c r="BM737" i="3"/>
  <c r="BM738" i="3"/>
  <c r="BM739" i="3"/>
  <c r="BM740" i="3"/>
  <c r="BM741" i="3"/>
  <c r="BM742" i="3"/>
  <c r="BM743" i="3"/>
  <c r="BM744" i="3"/>
  <c r="BM745" i="3"/>
  <c r="BM746" i="3"/>
  <c r="BM747" i="3"/>
  <c r="BM748" i="3"/>
  <c r="BM749" i="3"/>
  <c r="BM750" i="3"/>
  <c r="BM751" i="3"/>
  <c r="BM752" i="3"/>
  <c r="BM753" i="3"/>
  <c r="BM754" i="3"/>
  <c r="BM755" i="3"/>
  <c r="BM756" i="3"/>
  <c r="BM757" i="3"/>
  <c r="BM758" i="3"/>
  <c r="BM759" i="3"/>
  <c r="Z145" i="3"/>
  <c r="BL145" i="3"/>
  <c r="Z146" i="3"/>
  <c r="BL146" i="3"/>
  <c r="Z147" i="3"/>
  <c r="BL147" i="3"/>
  <c r="Z148" i="3"/>
  <c r="BL148" i="3"/>
  <c r="Z149" i="3"/>
  <c r="BL149" i="3"/>
  <c r="Z150" i="3"/>
  <c r="BL150" i="3"/>
  <c r="Z151" i="3"/>
  <c r="BL151" i="3"/>
  <c r="Z152" i="3"/>
  <c r="BL152" i="3"/>
  <c r="Z153" i="3"/>
  <c r="BL153" i="3"/>
  <c r="Z154" i="3"/>
  <c r="BL154" i="3"/>
  <c r="Z155" i="3"/>
  <c r="BL155" i="3"/>
  <c r="Z156" i="3"/>
  <c r="BL156" i="3"/>
  <c r="Z157" i="3"/>
  <c r="BL157" i="3"/>
  <c r="Z158" i="3"/>
  <c r="BL158" i="3"/>
  <c r="Z159" i="3"/>
  <c r="BL159" i="3"/>
  <c r="Z160" i="3"/>
  <c r="BL160" i="3"/>
  <c r="Z161" i="3"/>
  <c r="BL161" i="3"/>
  <c r="Z162" i="3"/>
  <c r="BL162" i="3"/>
  <c r="Z163" i="3"/>
  <c r="BL163" i="3"/>
  <c r="Z164" i="3"/>
  <c r="BL164" i="3"/>
  <c r="Z165" i="3"/>
  <c r="BL165" i="3"/>
  <c r="Z166" i="3"/>
  <c r="BL166" i="3"/>
  <c r="Z167" i="3"/>
  <c r="BL167" i="3"/>
  <c r="Z168" i="3"/>
  <c r="BL168" i="3"/>
  <c r="Z169" i="3"/>
  <c r="BL169" i="3"/>
  <c r="Z170" i="3"/>
  <c r="BL170" i="3"/>
  <c r="Z171" i="3"/>
  <c r="BL171" i="3"/>
  <c r="Z172" i="3"/>
  <c r="BL172" i="3"/>
  <c r="Z173" i="3"/>
  <c r="BL173" i="3"/>
  <c r="Z174" i="3"/>
  <c r="BL174" i="3"/>
  <c r="Z175" i="3"/>
  <c r="BL175" i="3"/>
  <c r="Z176" i="3"/>
  <c r="BL176" i="3"/>
  <c r="Z177" i="3"/>
  <c r="BL177" i="3"/>
  <c r="Z178" i="3"/>
  <c r="BL178" i="3"/>
  <c r="Z179" i="3"/>
  <c r="BL179" i="3"/>
  <c r="Z180" i="3"/>
  <c r="BL180" i="3"/>
  <c r="Z181" i="3"/>
  <c r="BL181" i="3"/>
  <c r="Z182" i="3"/>
  <c r="BL182" i="3"/>
  <c r="Z183" i="3"/>
  <c r="BL183" i="3"/>
  <c r="Z184" i="3"/>
  <c r="BL184" i="3"/>
  <c r="Z185" i="3"/>
  <c r="BL185" i="3"/>
  <c r="Z186" i="3"/>
  <c r="BL186" i="3"/>
  <c r="Z187" i="3"/>
  <c r="BL187" i="3"/>
  <c r="Z188" i="3"/>
  <c r="BL188" i="3"/>
  <c r="Z189" i="3"/>
  <c r="BL189" i="3"/>
  <c r="Z190" i="3"/>
  <c r="BL190" i="3"/>
  <c r="Z191" i="3"/>
  <c r="BL191" i="3"/>
  <c r="Z192" i="3"/>
  <c r="BL192" i="3"/>
  <c r="Z193" i="3"/>
  <c r="BL193" i="3"/>
  <c r="Z194" i="3"/>
  <c r="BL194" i="3"/>
  <c r="Z195" i="3"/>
  <c r="BL195" i="3"/>
  <c r="Z196" i="3"/>
  <c r="BL196" i="3"/>
  <c r="Z197" i="3"/>
  <c r="BL197" i="3"/>
  <c r="Z198" i="3"/>
  <c r="BL198" i="3"/>
  <c r="Z199" i="3"/>
  <c r="BL199" i="3"/>
  <c r="Z200" i="3"/>
  <c r="BL200" i="3"/>
  <c r="Z201" i="3"/>
  <c r="BL201" i="3"/>
  <c r="Z202" i="3"/>
  <c r="BL202" i="3"/>
  <c r="Z203" i="3"/>
  <c r="BL203" i="3"/>
  <c r="Z204" i="3"/>
  <c r="BL204" i="3"/>
  <c r="Z205" i="3"/>
  <c r="BL205" i="3"/>
  <c r="Z206" i="3"/>
  <c r="BL206" i="3"/>
  <c r="Z207" i="3"/>
  <c r="BL207" i="3"/>
  <c r="Z208" i="3"/>
  <c r="BL208" i="3"/>
  <c r="Z209" i="3"/>
  <c r="BL209" i="3"/>
  <c r="Z210" i="3"/>
  <c r="BL210" i="3"/>
  <c r="Z211" i="3"/>
  <c r="BL211" i="3"/>
  <c r="Z212" i="3"/>
  <c r="BL212" i="3"/>
  <c r="Z213" i="3"/>
  <c r="BL213" i="3"/>
  <c r="Z214" i="3"/>
  <c r="BL214" i="3"/>
  <c r="Z215" i="3"/>
  <c r="BL215" i="3"/>
  <c r="Z216" i="3"/>
  <c r="BL216" i="3"/>
  <c r="Z217" i="3"/>
  <c r="BL217" i="3"/>
  <c r="Z218" i="3"/>
  <c r="BL218" i="3"/>
  <c r="Z219" i="3"/>
  <c r="BL219" i="3"/>
  <c r="Z220" i="3"/>
  <c r="BL220" i="3"/>
  <c r="Z221" i="3"/>
  <c r="BL221" i="3"/>
  <c r="Z222" i="3"/>
  <c r="BL222" i="3"/>
  <c r="Z223" i="3"/>
  <c r="BL223" i="3"/>
  <c r="Z224" i="3"/>
  <c r="BL224" i="3"/>
  <c r="Z225" i="3"/>
  <c r="BL225" i="3"/>
  <c r="Z226" i="3"/>
  <c r="BL226" i="3"/>
  <c r="Z227" i="3"/>
  <c r="BL227" i="3"/>
  <c r="Z228" i="3"/>
  <c r="BL228" i="3"/>
  <c r="Z229" i="3"/>
  <c r="BL229" i="3"/>
  <c r="Z230" i="3"/>
  <c r="BL230" i="3"/>
  <c r="Z231" i="3"/>
  <c r="BL231" i="3"/>
  <c r="Z232" i="3"/>
  <c r="BL232" i="3"/>
  <c r="Z233" i="3"/>
  <c r="BL233" i="3"/>
  <c r="Z234" i="3"/>
  <c r="BL234" i="3"/>
  <c r="Z235" i="3"/>
  <c r="BL235" i="3"/>
  <c r="Z236" i="3"/>
  <c r="BL236" i="3"/>
  <c r="Z237" i="3"/>
  <c r="BL237" i="3"/>
  <c r="Z238" i="3"/>
  <c r="BL238" i="3"/>
  <c r="Z239" i="3"/>
  <c r="BL239" i="3"/>
  <c r="Z240" i="3"/>
  <c r="BL240" i="3"/>
  <c r="Z241" i="3"/>
  <c r="BL241" i="3"/>
  <c r="Z242" i="3"/>
  <c r="BL242" i="3"/>
  <c r="Z243" i="3"/>
  <c r="BL243" i="3"/>
  <c r="Z244" i="3"/>
  <c r="BL244" i="3"/>
  <c r="Z245" i="3"/>
  <c r="BL245" i="3"/>
  <c r="Z246" i="3"/>
  <c r="BL246" i="3"/>
  <c r="Z247" i="3"/>
  <c r="BL247" i="3"/>
  <c r="Z248" i="3"/>
  <c r="BL248" i="3"/>
  <c r="Z249" i="3"/>
  <c r="BL249" i="3"/>
  <c r="Z250" i="3"/>
  <c r="BL250" i="3"/>
  <c r="Z251" i="3"/>
  <c r="BL251" i="3"/>
  <c r="Z252" i="3"/>
  <c r="BL252" i="3"/>
  <c r="Z253" i="3"/>
  <c r="BL253" i="3"/>
  <c r="Z254" i="3"/>
  <c r="BL254" i="3"/>
  <c r="Z255" i="3"/>
  <c r="BL255" i="3"/>
  <c r="Z256" i="3"/>
  <c r="BL256" i="3"/>
  <c r="Z257" i="3"/>
  <c r="BL257" i="3"/>
  <c r="Z258" i="3"/>
  <c r="BL258" i="3"/>
  <c r="Z259" i="3"/>
  <c r="BL259" i="3"/>
  <c r="Z260" i="3"/>
  <c r="BL260" i="3"/>
  <c r="Z261" i="3"/>
  <c r="BL261" i="3"/>
  <c r="Z262" i="3"/>
  <c r="BL262" i="3"/>
  <c r="Z263" i="3"/>
  <c r="BL263" i="3"/>
  <c r="Z264" i="3"/>
  <c r="BL264" i="3"/>
  <c r="Z265" i="3"/>
  <c r="BL265" i="3"/>
  <c r="Z266" i="3"/>
  <c r="BL266" i="3"/>
  <c r="Z267" i="3"/>
  <c r="BL267" i="3"/>
  <c r="Z268" i="3"/>
  <c r="BL268" i="3"/>
  <c r="Z269" i="3"/>
  <c r="BL269" i="3"/>
  <c r="Z270" i="3"/>
  <c r="BL270" i="3"/>
  <c r="Z271" i="3"/>
  <c r="BL271" i="3"/>
  <c r="Z272" i="3"/>
  <c r="BL272" i="3"/>
  <c r="Z273" i="3"/>
  <c r="BL273" i="3"/>
  <c r="Z274" i="3"/>
  <c r="BL274" i="3"/>
  <c r="Z275" i="3"/>
  <c r="BL275" i="3"/>
  <c r="Z276" i="3"/>
  <c r="BL276" i="3"/>
  <c r="Z277" i="3"/>
  <c r="BL277" i="3"/>
  <c r="Z278" i="3"/>
  <c r="BL278" i="3"/>
  <c r="Z279" i="3"/>
  <c r="BL279" i="3"/>
  <c r="Z280" i="3"/>
  <c r="BL280" i="3"/>
  <c r="Z281" i="3"/>
  <c r="BL281" i="3"/>
  <c r="Z282" i="3"/>
  <c r="BL282" i="3"/>
  <c r="Z283" i="3"/>
  <c r="BL283" i="3"/>
  <c r="Z284" i="3"/>
  <c r="BL284" i="3"/>
  <c r="Z285" i="3"/>
  <c r="BL285" i="3"/>
  <c r="Z286" i="3"/>
  <c r="BL286" i="3"/>
  <c r="Z287" i="3"/>
  <c r="BL287" i="3"/>
  <c r="Z288" i="3"/>
  <c r="BL288" i="3"/>
  <c r="Z289" i="3"/>
  <c r="BL289" i="3"/>
  <c r="Z290" i="3"/>
  <c r="BL290" i="3"/>
  <c r="Z291" i="3"/>
  <c r="BL291" i="3"/>
  <c r="Z292" i="3"/>
  <c r="BL292" i="3"/>
  <c r="Z293" i="3"/>
  <c r="BL293" i="3"/>
  <c r="Z294" i="3"/>
  <c r="BL294" i="3"/>
  <c r="Z295" i="3"/>
  <c r="BL295" i="3"/>
  <c r="Z296" i="3"/>
  <c r="BL296" i="3"/>
  <c r="Z297" i="3"/>
  <c r="BL297" i="3"/>
  <c r="Z298" i="3"/>
  <c r="BL298" i="3"/>
  <c r="Z299" i="3"/>
  <c r="BL299" i="3"/>
  <c r="Z300" i="3"/>
  <c r="BL300" i="3"/>
  <c r="Z301" i="3"/>
  <c r="BL301" i="3"/>
  <c r="Z302" i="3"/>
  <c r="BL302" i="3"/>
  <c r="Z303" i="3"/>
  <c r="BL303" i="3"/>
  <c r="Z304" i="3"/>
  <c r="BL304" i="3"/>
  <c r="Z305" i="3"/>
  <c r="BL305" i="3"/>
  <c r="Z306" i="3"/>
  <c r="BL306" i="3"/>
  <c r="Z307" i="3"/>
  <c r="BL307" i="3"/>
  <c r="Z308" i="3"/>
  <c r="BL308" i="3"/>
  <c r="Z309" i="3"/>
  <c r="BL309" i="3"/>
  <c r="Z310" i="3"/>
  <c r="BL310" i="3"/>
  <c r="Z311" i="3"/>
  <c r="BL311" i="3"/>
  <c r="Z312" i="3"/>
  <c r="BL312" i="3"/>
  <c r="Z313" i="3"/>
  <c r="BL313" i="3"/>
  <c r="Z314" i="3"/>
  <c r="BL314" i="3"/>
  <c r="Z315" i="3"/>
  <c r="BL315" i="3"/>
  <c r="Z316" i="3"/>
  <c r="BL316" i="3"/>
  <c r="Z317" i="3"/>
  <c r="BL317" i="3"/>
  <c r="Z318" i="3"/>
  <c r="BL318" i="3"/>
  <c r="Z319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L336" i="3"/>
  <c r="BL337" i="3"/>
  <c r="BL338" i="3"/>
  <c r="BL339" i="3"/>
  <c r="BL340" i="3"/>
  <c r="BL341" i="3"/>
  <c r="BL342" i="3"/>
  <c r="BL343" i="3"/>
  <c r="BL344" i="3"/>
  <c r="BL345" i="3"/>
  <c r="BL346" i="3"/>
  <c r="BL347" i="3"/>
  <c r="BL348" i="3"/>
  <c r="BL349" i="3"/>
  <c r="BL350" i="3"/>
  <c r="BL351" i="3"/>
  <c r="BL352" i="3"/>
  <c r="BL353" i="3"/>
  <c r="BL354" i="3"/>
  <c r="BL355" i="3"/>
  <c r="BL356" i="3"/>
  <c r="BL357" i="3"/>
  <c r="BL358" i="3"/>
  <c r="BL359" i="3"/>
  <c r="BL360" i="3"/>
  <c r="BL361" i="3"/>
  <c r="BL362" i="3"/>
  <c r="BL363" i="3"/>
  <c r="BL364" i="3"/>
  <c r="BL365" i="3"/>
  <c r="BL366" i="3"/>
  <c r="BL367" i="3"/>
  <c r="BL368" i="3"/>
  <c r="BL369" i="3"/>
  <c r="BL370" i="3"/>
  <c r="BL371" i="3"/>
  <c r="BL372" i="3"/>
  <c r="BL373" i="3"/>
  <c r="BL374" i="3"/>
  <c r="BL375" i="3"/>
  <c r="BL376" i="3"/>
  <c r="BL377" i="3"/>
  <c r="BL378" i="3"/>
  <c r="BL379" i="3"/>
  <c r="BL380" i="3"/>
  <c r="BL381" i="3"/>
  <c r="BL382" i="3"/>
  <c r="BL383" i="3"/>
  <c r="BL384" i="3"/>
  <c r="BL385" i="3"/>
  <c r="BL386" i="3"/>
  <c r="BL387" i="3"/>
  <c r="BL388" i="3"/>
  <c r="BL389" i="3"/>
  <c r="BL390" i="3"/>
  <c r="BL391" i="3"/>
  <c r="BL392" i="3"/>
  <c r="BL393" i="3"/>
  <c r="BL394" i="3"/>
  <c r="BL395" i="3"/>
  <c r="BL396" i="3"/>
  <c r="BL397" i="3"/>
  <c r="BL398" i="3"/>
  <c r="BL399" i="3"/>
  <c r="BL400" i="3"/>
  <c r="BL401" i="3"/>
  <c r="BL402" i="3"/>
  <c r="BL403" i="3"/>
  <c r="BL404" i="3"/>
  <c r="BL405" i="3"/>
  <c r="BL406" i="3"/>
  <c r="BL407" i="3"/>
  <c r="BL408" i="3"/>
  <c r="BL409" i="3"/>
  <c r="Z410" i="3"/>
  <c r="BL410" i="3"/>
  <c r="Z411" i="3"/>
  <c r="BL411" i="3"/>
  <c r="Z412" i="3"/>
  <c r="BL412" i="3"/>
  <c r="Z413" i="3"/>
  <c r="BL413" i="3"/>
  <c r="Z414" i="3"/>
  <c r="BL414" i="3"/>
  <c r="Z415" i="3"/>
  <c r="BL415" i="3"/>
  <c r="Z416" i="3"/>
  <c r="BL416" i="3"/>
  <c r="Z417" i="3"/>
  <c r="BL417" i="3"/>
  <c r="Z418" i="3"/>
  <c r="BL418" i="3"/>
  <c r="Z419" i="3"/>
  <c r="BL419" i="3"/>
  <c r="BL420" i="3"/>
  <c r="BL421" i="3"/>
  <c r="BL422" i="3"/>
  <c r="BL423" i="3"/>
  <c r="BL424" i="3"/>
  <c r="BL425" i="3"/>
  <c r="BL426" i="3"/>
  <c r="BL427" i="3"/>
  <c r="BL428" i="3"/>
  <c r="BL429" i="3"/>
  <c r="BL430" i="3"/>
  <c r="BL431" i="3"/>
  <c r="BL432" i="3"/>
  <c r="BL433" i="3"/>
  <c r="BL434" i="3"/>
  <c r="BL435" i="3"/>
  <c r="BL436" i="3"/>
  <c r="BL437" i="3"/>
  <c r="BL438" i="3"/>
  <c r="BL439" i="3"/>
  <c r="Z440" i="3"/>
  <c r="BL440" i="3"/>
  <c r="Z441" i="3"/>
  <c r="BL441" i="3"/>
  <c r="Z442" i="3"/>
  <c r="BL442" i="3"/>
  <c r="Z443" i="3"/>
  <c r="BL443" i="3"/>
  <c r="Z444" i="3"/>
  <c r="BL444" i="3"/>
  <c r="Z445" i="3"/>
  <c r="BL445" i="3"/>
  <c r="Z446" i="3"/>
  <c r="BL446" i="3"/>
  <c r="Z447" i="3"/>
  <c r="BL447" i="3"/>
  <c r="Z448" i="3"/>
  <c r="BL448" i="3"/>
  <c r="Z449" i="3"/>
  <c r="BL449" i="3"/>
  <c r="Z450" i="3"/>
  <c r="BL450" i="3"/>
  <c r="Z451" i="3"/>
  <c r="BL451" i="3"/>
  <c r="Z452" i="3"/>
  <c r="BL452" i="3"/>
  <c r="Z453" i="3"/>
  <c r="BL453" i="3"/>
  <c r="Z454" i="3"/>
  <c r="BL454" i="3"/>
  <c r="Z455" i="3"/>
  <c r="BL455" i="3"/>
  <c r="Z456" i="3"/>
  <c r="BL456" i="3"/>
  <c r="Z457" i="3"/>
  <c r="BL457" i="3"/>
  <c r="Z458" i="3"/>
  <c r="BL458" i="3"/>
  <c r="Z459" i="3"/>
  <c r="BL459" i="3"/>
  <c r="Z460" i="3"/>
  <c r="BL460" i="3"/>
  <c r="Z461" i="3"/>
  <c r="BL461" i="3"/>
  <c r="Z462" i="3"/>
  <c r="BL462" i="3"/>
  <c r="Z463" i="3"/>
  <c r="BL463" i="3"/>
  <c r="Z464" i="3"/>
  <c r="BL464" i="3"/>
  <c r="Z465" i="3"/>
  <c r="BL465" i="3"/>
  <c r="Z466" i="3"/>
  <c r="BL466" i="3"/>
  <c r="Z467" i="3"/>
  <c r="BL467" i="3"/>
  <c r="Z468" i="3"/>
  <c r="BL468" i="3"/>
  <c r="Z469" i="3"/>
  <c r="BL469" i="3"/>
  <c r="Z470" i="3"/>
  <c r="BL470" i="3"/>
  <c r="Z471" i="3"/>
  <c r="BL471" i="3"/>
  <c r="Z472" i="3"/>
  <c r="BL472" i="3"/>
  <c r="Z473" i="3"/>
  <c r="BL473" i="3"/>
  <c r="Z474" i="3"/>
  <c r="BL474" i="3"/>
  <c r="Z475" i="3"/>
  <c r="BL475" i="3"/>
  <c r="Z476" i="3"/>
  <c r="BL476" i="3"/>
  <c r="Z477" i="3"/>
  <c r="BL477" i="3"/>
  <c r="Z478" i="3"/>
  <c r="BL478" i="3"/>
  <c r="Z479" i="3"/>
  <c r="BL479" i="3"/>
  <c r="Z480" i="3"/>
  <c r="BL480" i="3"/>
  <c r="Z481" i="3"/>
  <c r="BL481" i="3"/>
  <c r="Z482" i="3"/>
  <c r="BL482" i="3"/>
  <c r="Z483" i="3"/>
  <c r="BL483" i="3"/>
  <c r="Z484" i="3"/>
  <c r="BL484" i="3"/>
  <c r="Z485" i="3"/>
  <c r="BL485" i="3"/>
  <c r="Z486" i="3"/>
  <c r="BL486" i="3"/>
  <c r="Z487" i="3"/>
  <c r="BL487" i="3"/>
  <c r="Z488" i="3"/>
  <c r="BL488" i="3"/>
  <c r="Z489" i="3"/>
  <c r="BL489" i="3"/>
  <c r="Z490" i="3"/>
  <c r="BL490" i="3"/>
  <c r="Z491" i="3"/>
  <c r="BL491" i="3"/>
  <c r="Z492" i="3"/>
  <c r="BL492" i="3"/>
  <c r="Z493" i="3"/>
  <c r="BL493" i="3"/>
  <c r="Z494" i="3"/>
  <c r="BL494" i="3"/>
  <c r="Z495" i="3"/>
  <c r="BL495" i="3"/>
  <c r="Z496" i="3"/>
  <c r="BL496" i="3"/>
  <c r="Z497" i="3"/>
  <c r="BL497" i="3"/>
  <c r="Z498" i="3"/>
  <c r="BL498" i="3"/>
  <c r="Z499" i="3"/>
  <c r="BL499" i="3"/>
  <c r="BL500" i="3"/>
  <c r="BL501" i="3"/>
  <c r="BL502" i="3"/>
  <c r="BL503" i="3"/>
  <c r="BL504" i="3"/>
  <c r="BL505" i="3"/>
  <c r="BL506" i="3"/>
  <c r="BL507" i="3"/>
  <c r="BL508" i="3"/>
  <c r="BL509" i="3"/>
  <c r="BL510" i="3"/>
  <c r="BL511" i="3"/>
  <c r="BL512" i="3"/>
  <c r="BL513" i="3"/>
  <c r="BL514" i="3"/>
  <c r="BL515" i="3"/>
  <c r="BL516" i="3"/>
  <c r="BL517" i="3"/>
  <c r="BL518" i="3"/>
  <c r="BL519" i="3"/>
  <c r="Z520" i="3"/>
  <c r="BL520" i="3"/>
  <c r="Z521" i="3"/>
  <c r="BL521" i="3"/>
  <c r="Z522" i="3"/>
  <c r="BL522" i="3"/>
  <c r="Z523" i="3"/>
  <c r="BL523" i="3"/>
  <c r="Z524" i="3"/>
  <c r="BL524" i="3"/>
  <c r="Z525" i="3"/>
  <c r="BL525" i="3"/>
  <c r="Z526" i="3"/>
  <c r="BL526" i="3"/>
  <c r="Z527" i="3"/>
  <c r="BL527" i="3"/>
  <c r="Z528" i="3"/>
  <c r="BL528" i="3"/>
  <c r="Z529" i="3"/>
  <c r="BL529" i="3"/>
  <c r="Z530" i="3"/>
  <c r="BL530" i="3"/>
  <c r="Z531" i="3"/>
  <c r="BL531" i="3"/>
  <c r="Z532" i="3"/>
  <c r="BL532" i="3"/>
  <c r="Z533" i="3"/>
  <c r="BL533" i="3"/>
  <c r="Z534" i="3"/>
  <c r="BL534" i="3"/>
  <c r="Z535" i="3"/>
  <c r="BL535" i="3"/>
  <c r="Z536" i="3"/>
  <c r="BL536" i="3"/>
  <c r="Z537" i="3"/>
  <c r="BL537" i="3"/>
  <c r="Z538" i="3"/>
  <c r="BL538" i="3"/>
  <c r="Z539" i="3"/>
  <c r="BL539" i="3"/>
  <c r="BL540" i="3"/>
  <c r="BL541" i="3"/>
  <c r="BL542" i="3"/>
  <c r="BL543" i="3"/>
  <c r="BL544" i="3"/>
  <c r="BL545" i="3"/>
  <c r="BL546" i="3"/>
  <c r="BL547" i="3"/>
  <c r="BL548" i="3"/>
  <c r="BL549" i="3"/>
  <c r="BL550" i="3"/>
  <c r="BL551" i="3"/>
  <c r="BL552" i="3"/>
  <c r="BL553" i="3"/>
  <c r="BL554" i="3"/>
  <c r="BL555" i="3"/>
  <c r="BL556" i="3"/>
  <c r="BL557" i="3"/>
  <c r="BL558" i="3"/>
  <c r="BL559" i="3"/>
  <c r="BL560" i="3"/>
  <c r="BL561" i="3"/>
  <c r="BL562" i="3"/>
  <c r="BL563" i="3"/>
  <c r="BL564" i="3"/>
  <c r="BL565" i="3"/>
  <c r="BL566" i="3"/>
  <c r="BL567" i="3"/>
  <c r="BL568" i="3"/>
  <c r="BL569" i="3"/>
  <c r="BL570" i="3"/>
  <c r="BL571" i="3"/>
  <c r="BL572" i="3"/>
  <c r="BL573" i="3"/>
  <c r="BL574" i="3"/>
  <c r="BL575" i="3"/>
  <c r="BL576" i="3"/>
  <c r="BL577" i="3"/>
  <c r="BL578" i="3"/>
  <c r="BL579" i="3"/>
  <c r="Z580" i="3"/>
  <c r="BL580" i="3"/>
  <c r="Z581" i="3"/>
  <c r="BL581" i="3"/>
  <c r="Z582" i="3"/>
  <c r="BL582" i="3"/>
  <c r="Z583" i="3"/>
  <c r="BL583" i="3"/>
  <c r="Z584" i="3"/>
  <c r="BL584" i="3"/>
  <c r="Z585" i="3"/>
  <c r="BL585" i="3"/>
  <c r="Z586" i="3"/>
  <c r="BL586" i="3"/>
  <c r="Z587" i="3"/>
  <c r="BL587" i="3"/>
  <c r="Z588" i="3"/>
  <c r="BL588" i="3"/>
  <c r="Z589" i="3"/>
  <c r="BL589" i="3"/>
  <c r="Z590" i="3"/>
  <c r="BL590" i="3"/>
  <c r="Z591" i="3"/>
  <c r="BL591" i="3"/>
  <c r="Z592" i="3"/>
  <c r="BL592" i="3"/>
  <c r="Z593" i="3"/>
  <c r="BL593" i="3"/>
  <c r="Z594" i="3"/>
  <c r="BL594" i="3"/>
  <c r="Z595" i="3"/>
  <c r="BL595" i="3"/>
  <c r="Z596" i="3"/>
  <c r="BL596" i="3"/>
  <c r="Z597" i="3"/>
  <c r="BL597" i="3"/>
  <c r="Z598" i="3"/>
  <c r="BL598" i="3"/>
  <c r="Z599" i="3"/>
  <c r="BL599" i="3"/>
  <c r="BL600" i="3"/>
  <c r="BL601" i="3"/>
  <c r="BL602" i="3"/>
  <c r="BL603" i="3"/>
  <c r="BL604" i="3"/>
  <c r="BL605" i="3"/>
  <c r="BL606" i="3"/>
  <c r="BL607" i="3"/>
  <c r="BL608" i="3"/>
  <c r="BL609" i="3"/>
  <c r="BL610" i="3"/>
  <c r="BL611" i="3"/>
  <c r="BL612" i="3"/>
  <c r="BL613" i="3"/>
  <c r="BL614" i="3"/>
  <c r="BL615" i="3"/>
  <c r="BL616" i="3"/>
  <c r="BL617" i="3"/>
  <c r="BL618" i="3"/>
  <c r="BL619" i="3"/>
  <c r="BL620" i="3"/>
  <c r="BL621" i="3"/>
  <c r="BL622" i="3"/>
  <c r="BL623" i="3"/>
  <c r="BL624" i="3"/>
  <c r="BL625" i="3"/>
  <c r="BL626" i="3"/>
  <c r="BL627" i="3"/>
  <c r="BL628" i="3"/>
  <c r="BL629" i="3"/>
  <c r="BL630" i="3"/>
  <c r="BL631" i="3"/>
  <c r="BL632" i="3"/>
  <c r="BL633" i="3"/>
  <c r="BL634" i="3"/>
  <c r="BL635" i="3"/>
  <c r="BL636" i="3"/>
  <c r="BL637" i="3"/>
  <c r="BL638" i="3"/>
  <c r="BL639" i="3"/>
  <c r="Z640" i="3"/>
  <c r="BL640" i="3"/>
  <c r="Z641" i="3"/>
  <c r="BL641" i="3"/>
  <c r="Z642" i="3"/>
  <c r="BL642" i="3"/>
  <c r="Z643" i="3"/>
  <c r="BL643" i="3"/>
  <c r="Z644" i="3"/>
  <c r="BL644" i="3"/>
  <c r="Z645" i="3"/>
  <c r="BL645" i="3"/>
  <c r="Z646" i="3"/>
  <c r="BL646" i="3"/>
  <c r="Z647" i="3"/>
  <c r="BL647" i="3"/>
  <c r="Z648" i="3"/>
  <c r="BL648" i="3"/>
  <c r="Z649" i="3"/>
  <c r="BL649" i="3"/>
  <c r="Z650" i="3"/>
  <c r="BL650" i="3"/>
  <c r="Z651" i="3"/>
  <c r="BL651" i="3"/>
  <c r="Z652" i="3"/>
  <c r="BL652" i="3"/>
  <c r="Z653" i="3"/>
  <c r="BL653" i="3"/>
  <c r="Z654" i="3"/>
  <c r="BL654" i="3"/>
  <c r="Z655" i="3"/>
  <c r="BL655" i="3"/>
  <c r="Z656" i="3"/>
  <c r="BL656" i="3"/>
  <c r="Z657" i="3"/>
  <c r="BL657" i="3"/>
  <c r="Z658" i="3"/>
  <c r="BL658" i="3"/>
  <c r="Z659" i="3"/>
  <c r="BL659" i="3"/>
  <c r="U660" i="3"/>
  <c r="BL660" i="3"/>
  <c r="U661" i="3"/>
  <c r="BL661" i="3"/>
  <c r="U662" i="3"/>
  <c r="BL662" i="3"/>
  <c r="U663" i="3"/>
  <c r="BL663" i="3"/>
  <c r="U664" i="3"/>
  <c r="BL664" i="3"/>
  <c r="U665" i="3"/>
  <c r="BL665" i="3"/>
  <c r="U666" i="3"/>
  <c r="BL666" i="3"/>
  <c r="U667" i="3"/>
  <c r="BL667" i="3"/>
  <c r="U668" i="3"/>
  <c r="BL668" i="3"/>
  <c r="U669" i="3"/>
  <c r="BL669" i="3"/>
  <c r="U670" i="3"/>
  <c r="BL670" i="3"/>
  <c r="U671" i="3"/>
  <c r="BL671" i="3"/>
  <c r="U672" i="3"/>
  <c r="BL672" i="3"/>
  <c r="U673" i="3"/>
  <c r="BL673" i="3"/>
  <c r="U674" i="3"/>
  <c r="BL674" i="3"/>
  <c r="U675" i="3"/>
  <c r="BL675" i="3"/>
  <c r="U676" i="3"/>
  <c r="BL676" i="3"/>
  <c r="U677" i="3"/>
  <c r="BL677" i="3"/>
  <c r="U678" i="3"/>
  <c r="BL678" i="3"/>
  <c r="U679" i="3"/>
  <c r="BL679" i="3"/>
  <c r="BL680" i="3"/>
  <c r="BL681" i="3"/>
  <c r="BL682" i="3"/>
  <c r="BL683" i="3"/>
  <c r="BL684" i="3"/>
  <c r="BL685" i="3"/>
  <c r="BL686" i="3"/>
  <c r="BL687" i="3"/>
  <c r="BL688" i="3"/>
  <c r="BL689" i="3"/>
  <c r="BL690" i="3"/>
  <c r="BL691" i="3"/>
  <c r="BL692" i="3"/>
  <c r="BL693" i="3"/>
  <c r="BL694" i="3"/>
  <c r="BL695" i="3"/>
  <c r="BL696" i="3"/>
  <c r="BL697" i="3"/>
  <c r="BL698" i="3"/>
  <c r="BL699" i="3"/>
  <c r="Z700" i="3"/>
  <c r="BL700" i="3"/>
  <c r="Z701" i="3"/>
  <c r="BL701" i="3"/>
  <c r="Z702" i="3"/>
  <c r="BL702" i="3"/>
  <c r="Z703" i="3"/>
  <c r="BL703" i="3"/>
  <c r="Z704" i="3"/>
  <c r="BL704" i="3"/>
  <c r="Z705" i="3"/>
  <c r="BL705" i="3"/>
  <c r="Z706" i="3"/>
  <c r="BL706" i="3"/>
  <c r="Z707" i="3"/>
  <c r="BL707" i="3"/>
  <c r="Z708" i="3"/>
  <c r="BL708" i="3"/>
  <c r="Z709" i="3"/>
  <c r="BL709" i="3"/>
  <c r="Z710" i="3"/>
  <c r="BL710" i="3"/>
  <c r="Z711" i="3"/>
  <c r="BL711" i="3"/>
  <c r="Z712" i="3"/>
  <c r="BL712" i="3"/>
  <c r="Z713" i="3"/>
  <c r="BL713" i="3"/>
  <c r="Z714" i="3"/>
  <c r="BL714" i="3"/>
  <c r="Z715" i="3"/>
  <c r="BL715" i="3"/>
  <c r="Z716" i="3"/>
  <c r="BL716" i="3"/>
  <c r="Z717" i="3"/>
  <c r="BL717" i="3"/>
  <c r="Z718" i="3"/>
  <c r="BL718" i="3"/>
  <c r="Z719" i="3"/>
  <c r="BL719" i="3"/>
  <c r="U720" i="3"/>
  <c r="BL720" i="3"/>
  <c r="U721" i="3"/>
  <c r="BL721" i="3"/>
  <c r="U722" i="3"/>
  <c r="BL722" i="3"/>
  <c r="U723" i="3"/>
  <c r="BL723" i="3"/>
  <c r="U724" i="3"/>
  <c r="BL724" i="3"/>
  <c r="U725" i="3"/>
  <c r="BL725" i="3"/>
  <c r="U726" i="3"/>
  <c r="BL726" i="3"/>
  <c r="U727" i="3"/>
  <c r="BL727" i="3"/>
  <c r="U728" i="3"/>
  <c r="BL728" i="3"/>
  <c r="U729" i="3"/>
  <c r="BL729" i="3"/>
  <c r="U730" i="3"/>
  <c r="BL730" i="3"/>
  <c r="U731" i="3"/>
  <c r="BL731" i="3"/>
  <c r="U732" i="3"/>
  <c r="BL732" i="3"/>
  <c r="U733" i="3"/>
  <c r="BL733" i="3"/>
  <c r="U734" i="3"/>
  <c r="BL734" i="3"/>
  <c r="U735" i="3"/>
  <c r="BL735" i="3"/>
  <c r="U736" i="3"/>
  <c r="BL736" i="3"/>
  <c r="U737" i="3"/>
  <c r="BL737" i="3"/>
  <c r="U738" i="3"/>
  <c r="BL738" i="3"/>
  <c r="U739" i="3"/>
  <c r="BL739" i="3"/>
  <c r="U740" i="3"/>
  <c r="BL740" i="3"/>
  <c r="U741" i="3"/>
  <c r="BL741" i="3"/>
  <c r="U742" i="3"/>
  <c r="BL742" i="3"/>
  <c r="U743" i="3"/>
  <c r="BL743" i="3"/>
  <c r="U744" i="3"/>
  <c r="BL744" i="3"/>
  <c r="U745" i="3"/>
  <c r="BL745" i="3"/>
  <c r="U746" i="3"/>
  <c r="BL746" i="3"/>
  <c r="U747" i="3"/>
  <c r="BL747" i="3"/>
  <c r="U748" i="3"/>
  <c r="BL748" i="3"/>
  <c r="U749" i="3"/>
  <c r="BL749" i="3"/>
  <c r="U750" i="3"/>
  <c r="BL750" i="3"/>
  <c r="U751" i="3"/>
  <c r="BL751" i="3"/>
  <c r="U752" i="3"/>
  <c r="BL752" i="3"/>
  <c r="U753" i="3"/>
  <c r="BL753" i="3"/>
  <c r="U754" i="3"/>
  <c r="BL754" i="3"/>
  <c r="U755" i="3"/>
  <c r="BL755" i="3"/>
  <c r="U756" i="3"/>
  <c r="BL756" i="3"/>
  <c r="U757" i="3"/>
  <c r="BL757" i="3"/>
  <c r="U758" i="3"/>
  <c r="BL758" i="3"/>
  <c r="U759" i="3"/>
  <c r="BL759" i="3"/>
  <c r="BJ759" i="3"/>
  <c r="BI759" i="3"/>
  <c r="BH759" i="3"/>
  <c r="BG759" i="3"/>
  <c r="BF759" i="3"/>
  <c r="BE759" i="3"/>
  <c r="BD759" i="3"/>
  <c r="BC759" i="3"/>
  <c r="BB759" i="3"/>
  <c r="BA759" i="3"/>
  <c r="AZ759" i="3"/>
  <c r="AI759" i="3"/>
  <c r="S759" i="3"/>
  <c r="BJ758" i="3"/>
  <c r="BI758" i="3"/>
  <c r="BH758" i="3"/>
  <c r="BG758" i="3"/>
  <c r="BF758" i="3"/>
  <c r="BE758" i="3"/>
  <c r="BD758" i="3"/>
  <c r="BC758" i="3"/>
  <c r="BB758" i="3"/>
  <c r="BA758" i="3"/>
  <c r="AZ758" i="3"/>
  <c r="AI758" i="3"/>
  <c r="S758" i="3"/>
  <c r="BJ757" i="3"/>
  <c r="BI757" i="3"/>
  <c r="BH757" i="3"/>
  <c r="BG757" i="3"/>
  <c r="BF757" i="3"/>
  <c r="BE757" i="3"/>
  <c r="BD757" i="3"/>
  <c r="BC757" i="3"/>
  <c r="BB757" i="3"/>
  <c r="BA757" i="3"/>
  <c r="AZ757" i="3"/>
  <c r="AI757" i="3"/>
  <c r="S757" i="3"/>
  <c r="BJ756" i="3"/>
  <c r="BI756" i="3"/>
  <c r="BH756" i="3"/>
  <c r="BG756" i="3"/>
  <c r="BF756" i="3"/>
  <c r="BE756" i="3"/>
  <c r="BD756" i="3"/>
  <c r="BC756" i="3"/>
  <c r="BB756" i="3"/>
  <c r="BA756" i="3"/>
  <c r="AZ756" i="3"/>
  <c r="AI756" i="3"/>
  <c r="S756" i="3"/>
  <c r="BJ755" i="3"/>
  <c r="BI755" i="3"/>
  <c r="BH755" i="3"/>
  <c r="BG755" i="3"/>
  <c r="BF755" i="3"/>
  <c r="BE755" i="3"/>
  <c r="BD755" i="3"/>
  <c r="BC755" i="3"/>
  <c r="BB755" i="3"/>
  <c r="BA755" i="3"/>
  <c r="AZ755" i="3"/>
  <c r="AI755" i="3"/>
  <c r="S755" i="3"/>
  <c r="BJ754" i="3"/>
  <c r="BI754" i="3"/>
  <c r="BH754" i="3"/>
  <c r="BG754" i="3"/>
  <c r="BF754" i="3"/>
  <c r="BE754" i="3"/>
  <c r="BD754" i="3"/>
  <c r="BC754" i="3"/>
  <c r="BB754" i="3"/>
  <c r="BA754" i="3"/>
  <c r="AZ754" i="3"/>
  <c r="AI754" i="3"/>
  <c r="S754" i="3"/>
  <c r="BJ753" i="3"/>
  <c r="BI753" i="3"/>
  <c r="BH753" i="3"/>
  <c r="BG753" i="3"/>
  <c r="BF753" i="3"/>
  <c r="BE753" i="3"/>
  <c r="BD753" i="3"/>
  <c r="BC753" i="3"/>
  <c r="BB753" i="3"/>
  <c r="BA753" i="3"/>
  <c r="AZ753" i="3"/>
  <c r="AI753" i="3"/>
  <c r="S753" i="3"/>
  <c r="BJ752" i="3"/>
  <c r="BI752" i="3"/>
  <c r="BH752" i="3"/>
  <c r="BG752" i="3"/>
  <c r="BF752" i="3"/>
  <c r="BE752" i="3"/>
  <c r="BD752" i="3"/>
  <c r="BC752" i="3"/>
  <c r="BB752" i="3"/>
  <c r="BA752" i="3"/>
  <c r="AZ752" i="3"/>
  <c r="AI752" i="3"/>
  <c r="S752" i="3"/>
  <c r="BJ751" i="3"/>
  <c r="BI751" i="3"/>
  <c r="BH751" i="3"/>
  <c r="BG751" i="3"/>
  <c r="BF751" i="3"/>
  <c r="BE751" i="3"/>
  <c r="BD751" i="3"/>
  <c r="BC751" i="3"/>
  <c r="BB751" i="3"/>
  <c r="BA751" i="3"/>
  <c r="AZ751" i="3"/>
  <c r="AI751" i="3"/>
  <c r="S751" i="3"/>
  <c r="BJ750" i="3"/>
  <c r="BI750" i="3"/>
  <c r="BH750" i="3"/>
  <c r="BG750" i="3"/>
  <c r="BF750" i="3"/>
  <c r="BE750" i="3"/>
  <c r="BD750" i="3"/>
  <c r="BC750" i="3"/>
  <c r="BB750" i="3"/>
  <c r="BA750" i="3"/>
  <c r="AZ750" i="3"/>
  <c r="AI750" i="3"/>
  <c r="S750" i="3"/>
  <c r="BJ749" i="3"/>
  <c r="BI749" i="3"/>
  <c r="BH749" i="3"/>
  <c r="BG749" i="3"/>
  <c r="BF749" i="3"/>
  <c r="BE749" i="3"/>
  <c r="BD749" i="3"/>
  <c r="BC749" i="3"/>
  <c r="BB749" i="3"/>
  <c r="BA749" i="3"/>
  <c r="AZ749" i="3"/>
  <c r="AI749" i="3"/>
  <c r="S749" i="3"/>
  <c r="BJ748" i="3"/>
  <c r="BI748" i="3"/>
  <c r="BH748" i="3"/>
  <c r="BG748" i="3"/>
  <c r="BF748" i="3"/>
  <c r="BE748" i="3"/>
  <c r="BD748" i="3"/>
  <c r="BC748" i="3"/>
  <c r="BB748" i="3"/>
  <c r="BA748" i="3"/>
  <c r="AZ748" i="3"/>
  <c r="AI748" i="3"/>
  <c r="S748" i="3"/>
  <c r="BJ747" i="3"/>
  <c r="BI747" i="3"/>
  <c r="BH747" i="3"/>
  <c r="BG747" i="3"/>
  <c r="BF747" i="3"/>
  <c r="BE747" i="3"/>
  <c r="BD747" i="3"/>
  <c r="BC747" i="3"/>
  <c r="BB747" i="3"/>
  <c r="BA747" i="3"/>
  <c r="AZ747" i="3"/>
  <c r="AI747" i="3"/>
  <c r="S747" i="3"/>
  <c r="BJ746" i="3"/>
  <c r="BI746" i="3"/>
  <c r="BH746" i="3"/>
  <c r="BG746" i="3"/>
  <c r="BF746" i="3"/>
  <c r="BE746" i="3"/>
  <c r="BD746" i="3"/>
  <c r="BC746" i="3"/>
  <c r="BB746" i="3"/>
  <c r="BA746" i="3"/>
  <c r="AZ746" i="3"/>
  <c r="AI746" i="3"/>
  <c r="S746" i="3"/>
  <c r="BJ745" i="3"/>
  <c r="BI745" i="3"/>
  <c r="BH745" i="3"/>
  <c r="BG745" i="3"/>
  <c r="BF745" i="3"/>
  <c r="BE745" i="3"/>
  <c r="BD745" i="3"/>
  <c r="BC745" i="3"/>
  <c r="BB745" i="3"/>
  <c r="BA745" i="3"/>
  <c r="AZ745" i="3"/>
  <c r="AI745" i="3"/>
  <c r="S745" i="3"/>
  <c r="BJ744" i="3"/>
  <c r="BI744" i="3"/>
  <c r="BH744" i="3"/>
  <c r="BG744" i="3"/>
  <c r="BF744" i="3"/>
  <c r="BE744" i="3"/>
  <c r="BD744" i="3"/>
  <c r="BC744" i="3"/>
  <c r="BB744" i="3"/>
  <c r="BA744" i="3"/>
  <c r="AZ744" i="3"/>
  <c r="AI744" i="3"/>
  <c r="S744" i="3"/>
  <c r="BJ743" i="3"/>
  <c r="BI743" i="3"/>
  <c r="BH743" i="3"/>
  <c r="BG743" i="3"/>
  <c r="BF743" i="3"/>
  <c r="BE743" i="3"/>
  <c r="BD743" i="3"/>
  <c r="BC743" i="3"/>
  <c r="BB743" i="3"/>
  <c r="BA743" i="3"/>
  <c r="AZ743" i="3"/>
  <c r="AI743" i="3"/>
  <c r="S743" i="3"/>
  <c r="BJ742" i="3"/>
  <c r="BI742" i="3"/>
  <c r="BH742" i="3"/>
  <c r="BG742" i="3"/>
  <c r="BF742" i="3"/>
  <c r="BE742" i="3"/>
  <c r="BD742" i="3"/>
  <c r="BC742" i="3"/>
  <c r="BB742" i="3"/>
  <c r="BA742" i="3"/>
  <c r="AZ742" i="3"/>
  <c r="AI742" i="3"/>
  <c r="S742" i="3"/>
  <c r="BJ741" i="3"/>
  <c r="BI741" i="3"/>
  <c r="BH741" i="3"/>
  <c r="BG741" i="3"/>
  <c r="BF741" i="3"/>
  <c r="BE741" i="3"/>
  <c r="BD741" i="3"/>
  <c r="BC741" i="3"/>
  <c r="BB741" i="3"/>
  <c r="BA741" i="3"/>
  <c r="AZ741" i="3"/>
  <c r="AI741" i="3"/>
  <c r="S741" i="3"/>
  <c r="BJ740" i="3"/>
  <c r="BI740" i="3"/>
  <c r="BH740" i="3"/>
  <c r="BG740" i="3"/>
  <c r="BF740" i="3"/>
  <c r="BE740" i="3"/>
  <c r="BD740" i="3"/>
  <c r="BC740" i="3"/>
  <c r="BB740" i="3"/>
  <c r="BA740" i="3"/>
  <c r="AZ740" i="3"/>
  <c r="AI740" i="3"/>
  <c r="S740" i="3"/>
  <c r="BJ739" i="3"/>
  <c r="BI739" i="3"/>
  <c r="BH739" i="3"/>
  <c r="BG739" i="3"/>
  <c r="BF739" i="3"/>
  <c r="BE739" i="3"/>
  <c r="BD739" i="3"/>
  <c r="BC739" i="3"/>
  <c r="BB739" i="3"/>
  <c r="BA739" i="3"/>
  <c r="AZ739" i="3"/>
  <c r="AI739" i="3"/>
  <c r="S739" i="3"/>
  <c r="BJ738" i="3"/>
  <c r="BI738" i="3"/>
  <c r="BH738" i="3"/>
  <c r="BG738" i="3"/>
  <c r="BF738" i="3"/>
  <c r="BE738" i="3"/>
  <c r="BD738" i="3"/>
  <c r="BC738" i="3"/>
  <c r="BB738" i="3"/>
  <c r="BA738" i="3"/>
  <c r="AZ738" i="3"/>
  <c r="AI738" i="3"/>
  <c r="S738" i="3"/>
  <c r="BJ737" i="3"/>
  <c r="BI737" i="3"/>
  <c r="BH737" i="3"/>
  <c r="BG737" i="3"/>
  <c r="BF737" i="3"/>
  <c r="BE737" i="3"/>
  <c r="BD737" i="3"/>
  <c r="BC737" i="3"/>
  <c r="BB737" i="3"/>
  <c r="BA737" i="3"/>
  <c r="AZ737" i="3"/>
  <c r="AI737" i="3"/>
  <c r="S737" i="3"/>
  <c r="BJ736" i="3"/>
  <c r="BI736" i="3"/>
  <c r="BH736" i="3"/>
  <c r="BG736" i="3"/>
  <c r="BF736" i="3"/>
  <c r="BE736" i="3"/>
  <c r="BD736" i="3"/>
  <c r="BC736" i="3"/>
  <c r="BB736" i="3"/>
  <c r="BA736" i="3"/>
  <c r="AZ736" i="3"/>
  <c r="AI736" i="3"/>
  <c r="S736" i="3"/>
  <c r="BJ735" i="3"/>
  <c r="BI735" i="3"/>
  <c r="BH735" i="3"/>
  <c r="BG735" i="3"/>
  <c r="BF735" i="3"/>
  <c r="BE735" i="3"/>
  <c r="BD735" i="3"/>
  <c r="BC735" i="3"/>
  <c r="BB735" i="3"/>
  <c r="BA735" i="3"/>
  <c r="AZ735" i="3"/>
  <c r="AI735" i="3"/>
  <c r="S735" i="3"/>
  <c r="BJ734" i="3"/>
  <c r="BI734" i="3"/>
  <c r="BH734" i="3"/>
  <c r="BG734" i="3"/>
  <c r="BF734" i="3"/>
  <c r="BE734" i="3"/>
  <c r="BD734" i="3"/>
  <c r="BC734" i="3"/>
  <c r="BB734" i="3"/>
  <c r="BA734" i="3"/>
  <c r="AZ734" i="3"/>
  <c r="AI734" i="3"/>
  <c r="S734" i="3"/>
  <c r="BJ733" i="3"/>
  <c r="BI733" i="3"/>
  <c r="BH733" i="3"/>
  <c r="BG733" i="3"/>
  <c r="BF733" i="3"/>
  <c r="BE733" i="3"/>
  <c r="BD733" i="3"/>
  <c r="BC733" i="3"/>
  <c r="BB733" i="3"/>
  <c r="BA733" i="3"/>
  <c r="AZ733" i="3"/>
  <c r="AI733" i="3"/>
  <c r="S733" i="3"/>
  <c r="BJ732" i="3"/>
  <c r="BI732" i="3"/>
  <c r="BH732" i="3"/>
  <c r="BG732" i="3"/>
  <c r="BF732" i="3"/>
  <c r="BE732" i="3"/>
  <c r="BD732" i="3"/>
  <c r="BC732" i="3"/>
  <c r="BB732" i="3"/>
  <c r="BA732" i="3"/>
  <c r="AZ732" i="3"/>
  <c r="AI732" i="3"/>
  <c r="S732" i="3"/>
  <c r="BJ731" i="3"/>
  <c r="BI731" i="3"/>
  <c r="BH731" i="3"/>
  <c r="BG731" i="3"/>
  <c r="BF731" i="3"/>
  <c r="BE731" i="3"/>
  <c r="BD731" i="3"/>
  <c r="BC731" i="3"/>
  <c r="BB731" i="3"/>
  <c r="BA731" i="3"/>
  <c r="AZ731" i="3"/>
  <c r="AI731" i="3"/>
  <c r="S731" i="3"/>
  <c r="BJ730" i="3"/>
  <c r="BI730" i="3"/>
  <c r="BH730" i="3"/>
  <c r="BG730" i="3"/>
  <c r="BF730" i="3"/>
  <c r="BE730" i="3"/>
  <c r="BD730" i="3"/>
  <c r="BC730" i="3"/>
  <c r="BB730" i="3"/>
  <c r="BA730" i="3"/>
  <c r="AZ730" i="3"/>
  <c r="AI730" i="3"/>
  <c r="S730" i="3"/>
  <c r="BJ729" i="3"/>
  <c r="BI729" i="3"/>
  <c r="BH729" i="3"/>
  <c r="BG729" i="3"/>
  <c r="BF729" i="3"/>
  <c r="BE729" i="3"/>
  <c r="BD729" i="3"/>
  <c r="BC729" i="3"/>
  <c r="BB729" i="3"/>
  <c r="BA729" i="3"/>
  <c r="AZ729" i="3"/>
  <c r="AI729" i="3"/>
  <c r="S729" i="3"/>
  <c r="BJ728" i="3"/>
  <c r="BI728" i="3"/>
  <c r="BH728" i="3"/>
  <c r="BG728" i="3"/>
  <c r="BF728" i="3"/>
  <c r="BE728" i="3"/>
  <c r="BD728" i="3"/>
  <c r="BC728" i="3"/>
  <c r="BB728" i="3"/>
  <c r="BA728" i="3"/>
  <c r="AZ728" i="3"/>
  <c r="AI728" i="3"/>
  <c r="S728" i="3"/>
  <c r="BJ727" i="3"/>
  <c r="BI727" i="3"/>
  <c r="BH727" i="3"/>
  <c r="BG727" i="3"/>
  <c r="BF727" i="3"/>
  <c r="BE727" i="3"/>
  <c r="BD727" i="3"/>
  <c r="BC727" i="3"/>
  <c r="BB727" i="3"/>
  <c r="BA727" i="3"/>
  <c r="AZ727" i="3"/>
  <c r="AI727" i="3"/>
  <c r="S727" i="3"/>
  <c r="BJ726" i="3"/>
  <c r="BI726" i="3"/>
  <c r="BH726" i="3"/>
  <c r="BG726" i="3"/>
  <c r="BF726" i="3"/>
  <c r="BE726" i="3"/>
  <c r="BD726" i="3"/>
  <c r="BC726" i="3"/>
  <c r="BB726" i="3"/>
  <c r="BA726" i="3"/>
  <c r="AZ726" i="3"/>
  <c r="AI726" i="3"/>
  <c r="S726" i="3"/>
  <c r="BJ725" i="3"/>
  <c r="BI725" i="3"/>
  <c r="BH725" i="3"/>
  <c r="BG725" i="3"/>
  <c r="BF725" i="3"/>
  <c r="BE725" i="3"/>
  <c r="BD725" i="3"/>
  <c r="BC725" i="3"/>
  <c r="BB725" i="3"/>
  <c r="BA725" i="3"/>
  <c r="AZ725" i="3"/>
  <c r="AI725" i="3"/>
  <c r="S725" i="3"/>
  <c r="BJ724" i="3"/>
  <c r="BI724" i="3"/>
  <c r="BH724" i="3"/>
  <c r="BG724" i="3"/>
  <c r="BF724" i="3"/>
  <c r="BE724" i="3"/>
  <c r="BD724" i="3"/>
  <c r="BC724" i="3"/>
  <c r="BB724" i="3"/>
  <c r="BA724" i="3"/>
  <c r="AZ724" i="3"/>
  <c r="AI724" i="3"/>
  <c r="S724" i="3"/>
  <c r="BJ723" i="3"/>
  <c r="BI723" i="3"/>
  <c r="BH723" i="3"/>
  <c r="BG723" i="3"/>
  <c r="BF723" i="3"/>
  <c r="BE723" i="3"/>
  <c r="BD723" i="3"/>
  <c r="BC723" i="3"/>
  <c r="BB723" i="3"/>
  <c r="BA723" i="3"/>
  <c r="AZ723" i="3"/>
  <c r="AI723" i="3"/>
  <c r="S723" i="3"/>
  <c r="BJ722" i="3"/>
  <c r="BI722" i="3"/>
  <c r="BH722" i="3"/>
  <c r="BG722" i="3"/>
  <c r="BF722" i="3"/>
  <c r="BE722" i="3"/>
  <c r="BD722" i="3"/>
  <c r="BC722" i="3"/>
  <c r="BB722" i="3"/>
  <c r="BA722" i="3"/>
  <c r="AZ722" i="3"/>
  <c r="AI722" i="3"/>
  <c r="S722" i="3"/>
  <c r="BJ721" i="3"/>
  <c r="BI721" i="3"/>
  <c r="BH721" i="3"/>
  <c r="BG721" i="3"/>
  <c r="BF721" i="3"/>
  <c r="BE721" i="3"/>
  <c r="BD721" i="3"/>
  <c r="BC721" i="3"/>
  <c r="BB721" i="3"/>
  <c r="BA721" i="3"/>
  <c r="AZ721" i="3"/>
  <c r="AI721" i="3"/>
  <c r="S721" i="3"/>
  <c r="BJ720" i="3"/>
  <c r="BI720" i="3"/>
  <c r="BH720" i="3"/>
  <c r="BG720" i="3"/>
  <c r="BF720" i="3"/>
  <c r="BE720" i="3"/>
  <c r="BD720" i="3"/>
  <c r="BC720" i="3"/>
  <c r="BB720" i="3"/>
  <c r="BA720" i="3"/>
  <c r="AZ720" i="3"/>
  <c r="AI720" i="3"/>
  <c r="S720" i="3"/>
  <c r="BJ719" i="3"/>
  <c r="BI719" i="3"/>
  <c r="BH719" i="3"/>
  <c r="BG719" i="3"/>
  <c r="BF719" i="3"/>
  <c r="BE719" i="3"/>
  <c r="BD719" i="3"/>
  <c r="BC719" i="3"/>
  <c r="BB719" i="3"/>
  <c r="BA719" i="3"/>
  <c r="AZ719" i="3"/>
  <c r="AI719" i="3"/>
  <c r="S719" i="3"/>
  <c r="BJ718" i="3"/>
  <c r="BI718" i="3"/>
  <c r="BH718" i="3"/>
  <c r="BG718" i="3"/>
  <c r="BF718" i="3"/>
  <c r="BE718" i="3"/>
  <c r="BD718" i="3"/>
  <c r="BC718" i="3"/>
  <c r="BB718" i="3"/>
  <c r="BA718" i="3"/>
  <c r="AZ718" i="3"/>
  <c r="AI718" i="3"/>
  <c r="S718" i="3"/>
  <c r="BJ717" i="3"/>
  <c r="BI717" i="3"/>
  <c r="BH717" i="3"/>
  <c r="BG717" i="3"/>
  <c r="BF717" i="3"/>
  <c r="BE717" i="3"/>
  <c r="BD717" i="3"/>
  <c r="BC717" i="3"/>
  <c r="BB717" i="3"/>
  <c r="BA717" i="3"/>
  <c r="AZ717" i="3"/>
  <c r="AI717" i="3"/>
  <c r="S717" i="3"/>
  <c r="BJ716" i="3"/>
  <c r="BI716" i="3"/>
  <c r="BH716" i="3"/>
  <c r="BG716" i="3"/>
  <c r="BF716" i="3"/>
  <c r="BE716" i="3"/>
  <c r="BD716" i="3"/>
  <c r="BC716" i="3"/>
  <c r="BB716" i="3"/>
  <c r="BA716" i="3"/>
  <c r="AZ716" i="3"/>
  <c r="AI716" i="3"/>
  <c r="S716" i="3"/>
  <c r="BJ715" i="3"/>
  <c r="BI715" i="3"/>
  <c r="BH715" i="3"/>
  <c r="BG715" i="3"/>
  <c r="BF715" i="3"/>
  <c r="BE715" i="3"/>
  <c r="BD715" i="3"/>
  <c r="BC715" i="3"/>
  <c r="BB715" i="3"/>
  <c r="BA715" i="3"/>
  <c r="AZ715" i="3"/>
  <c r="AI715" i="3"/>
  <c r="S715" i="3"/>
  <c r="BJ714" i="3"/>
  <c r="BI714" i="3"/>
  <c r="BH714" i="3"/>
  <c r="BG714" i="3"/>
  <c r="BF714" i="3"/>
  <c r="BE714" i="3"/>
  <c r="BD714" i="3"/>
  <c r="BC714" i="3"/>
  <c r="BB714" i="3"/>
  <c r="BA714" i="3"/>
  <c r="AZ714" i="3"/>
  <c r="AI714" i="3"/>
  <c r="S714" i="3"/>
  <c r="BJ713" i="3"/>
  <c r="BI713" i="3"/>
  <c r="BH713" i="3"/>
  <c r="BG713" i="3"/>
  <c r="BF713" i="3"/>
  <c r="BE713" i="3"/>
  <c r="BD713" i="3"/>
  <c r="BC713" i="3"/>
  <c r="BB713" i="3"/>
  <c r="BA713" i="3"/>
  <c r="AZ713" i="3"/>
  <c r="AI713" i="3"/>
  <c r="S713" i="3"/>
  <c r="BJ712" i="3"/>
  <c r="BI712" i="3"/>
  <c r="BH712" i="3"/>
  <c r="BG712" i="3"/>
  <c r="BF712" i="3"/>
  <c r="BE712" i="3"/>
  <c r="BD712" i="3"/>
  <c r="BC712" i="3"/>
  <c r="BB712" i="3"/>
  <c r="BA712" i="3"/>
  <c r="AZ712" i="3"/>
  <c r="AI712" i="3"/>
  <c r="S712" i="3"/>
  <c r="BJ711" i="3"/>
  <c r="BI711" i="3"/>
  <c r="BH711" i="3"/>
  <c r="BG711" i="3"/>
  <c r="BF711" i="3"/>
  <c r="BE711" i="3"/>
  <c r="BD711" i="3"/>
  <c r="BC711" i="3"/>
  <c r="BB711" i="3"/>
  <c r="BA711" i="3"/>
  <c r="AZ711" i="3"/>
  <c r="AI711" i="3"/>
  <c r="S711" i="3"/>
  <c r="BJ710" i="3"/>
  <c r="BI710" i="3"/>
  <c r="BH710" i="3"/>
  <c r="BG710" i="3"/>
  <c r="BF710" i="3"/>
  <c r="BE710" i="3"/>
  <c r="BD710" i="3"/>
  <c r="BC710" i="3"/>
  <c r="BB710" i="3"/>
  <c r="BA710" i="3"/>
  <c r="AZ710" i="3"/>
  <c r="AI710" i="3"/>
  <c r="S710" i="3"/>
  <c r="BJ709" i="3"/>
  <c r="BI709" i="3"/>
  <c r="BH709" i="3"/>
  <c r="BG709" i="3"/>
  <c r="BF709" i="3"/>
  <c r="BE709" i="3"/>
  <c r="BD709" i="3"/>
  <c r="BC709" i="3"/>
  <c r="BB709" i="3"/>
  <c r="BA709" i="3"/>
  <c r="AZ709" i="3"/>
  <c r="AI709" i="3"/>
  <c r="S709" i="3"/>
  <c r="BJ708" i="3"/>
  <c r="BI708" i="3"/>
  <c r="BH708" i="3"/>
  <c r="BG708" i="3"/>
  <c r="BF708" i="3"/>
  <c r="BE708" i="3"/>
  <c r="BD708" i="3"/>
  <c r="BC708" i="3"/>
  <c r="BB708" i="3"/>
  <c r="BA708" i="3"/>
  <c r="AZ708" i="3"/>
  <c r="AI708" i="3"/>
  <c r="S708" i="3"/>
  <c r="BJ707" i="3"/>
  <c r="BI707" i="3"/>
  <c r="BH707" i="3"/>
  <c r="BG707" i="3"/>
  <c r="BF707" i="3"/>
  <c r="BE707" i="3"/>
  <c r="BD707" i="3"/>
  <c r="BC707" i="3"/>
  <c r="BB707" i="3"/>
  <c r="BA707" i="3"/>
  <c r="AZ707" i="3"/>
  <c r="AI707" i="3"/>
  <c r="S707" i="3"/>
  <c r="BJ706" i="3"/>
  <c r="BI706" i="3"/>
  <c r="BH706" i="3"/>
  <c r="BG706" i="3"/>
  <c r="BF706" i="3"/>
  <c r="BE706" i="3"/>
  <c r="BD706" i="3"/>
  <c r="BC706" i="3"/>
  <c r="BB706" i="3"/>
  <c r="BA706" i="3"/>
  <c r="AZ706" i="3"/>
  <c r="AI706" i="3"/>
  <c r="S706" i="3"/>
  <c r="BJ705" i="3"/>
  <c r="BI705" i="3"/>
  <c r="BH705" i="3"/>
  <c r="BG705" i="3"/>
  <c r="BF705" i="3"/>
  <c r="BE705" i="3"/>
  <c r="BD705" i="3"/>
  <c r="BC705" i="3"/>
  <c r="BB705" i="3"/>
  <c r="BA705" i="3"/>
  <c r="AZ705" i="3"/>
  <c r="AI705" i="3"/>
  <c r="S705" i="3"/>
  <c r="BJ704" i="3"/>
  <c r="BI704" i="3"/>
  <c r="BH704" i="3"/>
  <c r="BG704" i="3"/>
  <c r="BF704" i="3"/>
  <c r="BE704" i="3"/>
  <c r="BD704" i="3"/>
  <c r="BC704" i="3"/>
  <c r="BB704" i="3"/>
  <c r="BA704" i="3"/>
  <c r="AZ704" i="3"/>
  <c r="AI704" i="3"/>
  <c r="S704" i="3"/>
  <c r="BJ703" i="3"/>
  <c r="BI703" i="3"/>
  <c r="BH703" i="3"/>
  <c r="BG703" i="3"/>
  <c r="BF703" i="3"/>
  <c r="BE703" i="3"/>
  <c r="BD703" i="3"/>
  <c r="BC703" i="3"/>
  <c r="BB703" i="3"/>
  <c r="BA703" i="3"/>
  <c r="AZ703" i="3"/>
  <c r="AI703" i="3"/>
  <c r="S703" i="3"/>
  <c r="BJ702" i="3"/>
  <c r="BI702" i="3"/>
  <c r="BH702" i="3"/>
  <c r="BG702" i="3"/>
  <c r="BF702" i="3"/>
  <c r="BE702" i="3"/>
  <c r="BD702" i="3"/>
  <c r="BC702" i="3"/>
  <c r="BB702" i="3"/>
  <c r="BA702" i="3"/>
  <c r="AZ702" i="3"/>
  <c r="AI702" i="3"/>
  <c r="S702" i="3"/>
  <c r="BJ701" i="3"/>
  <c r="BI701" i="3"/>
  <c r="BH701" i="3"/>
  <c r="BG701" i="3"/>
  <c r="BF701" i="3"/>
  <c r="BE701" i="3"/>
  <c r="BD701" i="3"/>
  <c r="BC701" i="3"/>
  <c r="BB701" i="3"/>
  <c r="BA701" i="3"/>
  <c r="AZ701" i="3"/>
  <c r="AI701" i="3"/>
  <c r="S701" i="3"/>
  <c r="BJ700" i="3"/>
  <c r="BI700" i="3"/>
  <c r="BH700" i="3"/>
  <c r="BG700" i="3"/>
  <c r="BF700" i="3"/>
  <c r="BE700" i="3"/>
  <c r="BD700" i="3"/>
  <c r="BC700" i="3"/>
  <c r="BB700" i="3"/>
  <c r="BA700" i="3"/>
  <c r="AZ700" i="3"/>
  <c r="AI700" i="3"/>
  <c r="S700" i="3"/>
  <c r="BJ699" i="3"/>
  <c r="BI699" i="3"/>
  <c r="BH699" i="3"/>
  <c r="BG699" i="3"/>
  <c r="BF699" i="3"/>
  <c r="BE699" i="3"/>
  <c r="BD699" i="3"/>
  <c r="BC699" i="3"/>
  <c r="BB699" i="3"/>
  <c r="BA699" i="3"/>
  <c r="AZ699" i="3"/>
  <c r="AI699" i="3"/>
  <c r="S699" i="3"/>
  <c r="BJ698" i="3"/>
  <c r="BI698" i="3"/>
  <c r="BH698" i="3"/>
  <c r="BG698" i="3"/>
  <c r="BF698" i="3"/>
  <c r="BE698" i="3"/>
  <c r="BD698" i="3"/>
  <c r="BC698" i="3"/>
  <c r="BB698" i="3"/>
  <c r="BA698" i="3"/>
  <c r="AZ698" i="3"/>
  <c r="AI698" i="3"/>
  <c r="S698" i="3"/>
  <c r="BJ697" i="3"/>
  <c r="BI697" i="3"/>
  <c r="BH697" i="3"/>
  <c r="BG697" i="3"/>
  <c r="BF697" i="3"/>
  <c r="BE697" i="3"/>
  <c r="BD697" i="3"/>
  <c r="BC697" i="3"/>
  <c r="BB697" i="3"/>
  <c r="BA697" i="3"/>
  <c r="AZ697" i="3"/>
  <c r="AI697" i="3"/>
  <c r="S697" i="3"/>
  <c r="BJ696" i="3"/>
  <c r="BI696" i="3"/>
  <c r="BH696" i="3"/>
  <c r="BG696" i="3"/>
  <c r="BF696" i="3"/>
  <c r="BE696" i="3"/>
  <c r="BD696" i="3"/>
  <c r="BC696" i="3"/>
  <c r="BB696" i="3"/>
  <c r="BA696" i="3"/>
  <c r="AZ696" i="3"/>
  <c r="AI696" i="3"/>
  <c r="S696" i="3"/>
  <c r="BJ695" i="3"/>
  <c r="BI695" i="3"/>
  <c r="BH695" i="3"/>
  <c r="BG695" i="3"/>
  <c r="BF695" i="3"/>
  <c r="BE695" i="3"/>
  <c r="BD695" i="3"/>
  <c r="BC695" i="3"/>
  <c r="BB695" i="3"/>
  <c r="BA695" i="3"/>
  <c r="AZ695" i="3"/>
  <c r="AI695" i="3"/>
  <c r="S695" i="3"/>
  <c r="BJ694" i="3"/>
  <c r="BI694" i="3"/>
  <c r="BH694" i="3"/>
  <c r="BG694" i="3"/>
  <c r="BF694" i="3"/>
  <c r="BE694" i="3"/>
  <c r="BD694" i="3"/>
  <c r="BC694" i="3"/>
  <c r="BB694" i="3"/>
  <c r="BA694" i="3"/>
  <c r="AZ694" i="3"/>
  <c r="AI694" i="3"/>
  <c r="S694" i="3"/>
  <c r="BJ693" i="3"/>
  <c r="BI693" i="3"/>
  <c r="BH693" i="3"/>
  <c r="BG693" i="3"/>
  <c r="BF693" i="3"/>
  <c r="BE693" i="3"/>
  <c r="BD693" i="3"/>
  <c r="BC693" i="3"/>
  <c r="BB693" i="3"/>
  <c r="BA693" i="3"/>
  <c r="AZ693" i="3"/>
  <c r="AI693" i="3"/>
  <c r="S693" i="3"/>
  <c r="BJ692" i="3"/>
  <c r="BI692" i="3"/>
  <c r="BH692" i="3"/>
  <c r="BG692" i="3"/>
  <c r="BF692" i="3"/>
  <c r="BE692" i="3"/>
  <c r="BD692" i="3"/>
  <c r="BC692" i="3"/>
  <c r="BB692" i="3"/>
  <c r="BA692" i="3"/>
  <c r="AZ692" i="3"/>
  <c r="AI692" i="3"/>
  <c r="S692" i="3"/>
  <c r="BJ691" i="3"/>
  <c r="BI691" i="3"/>
  <c r="BH691" i="3"/>
  <c r="BG691" i="3"/>
  <c r="BF691" i="3"/>
  <c r="BE691" i="3"/>
  <c r="BD691" i="3"/>
  <c r="BC691" i="3"/>
  <c r="BB691" i="3"/>
  <c r="BA691" i="3"/>
  <c r="AZ691" i="3"/>
  <c r="AI691" i="3"/>
  <c r="S691" i="3"/>
  <c r="BJ690" i="3"/>
  <c r="BI690" i="3"/>
  <c r="BH690" i="3"/>
  <c r="BG690" i="3"/>
  <c r="BF690" i="3"/>
  <c r="BE690" i="3"/>
  <c r="BD690" i="3"/>
  <c r="BC690" i="3"/>
  <c r="BB690" i="3"/>
  <c r="BA690" i="3"/>
  <c r="AZ690" i="3"/>
  <c r="AI690" i="3"/>
  <c r="S690" i="3"/>
  <c r="BJ689" i="3"/>
  <c r="BI689" i="3"/>
  <c r="BH689" i="3"/>
  <c r="BG689" i="3"/>
  <c r="BF689" i="3"/>
  <c r="BE689" i="3"/>
  <c r="BD689" i="3"/>
  <c r="BC689" i="3"/>
  <c r="BB689" i="3"/>
  <c r="BA689" i="3"/>
  <c r="AZ689" i="3"/>
  <c r="AI689" i="3"/>
  <c r="S689" i="3"/>
  <c r="BJ688" i="3"/>
  <c r="BI688" i="3"/>
  <c r="BH688" i="3"/>
  <c r="BG688" i="3"/>
  <c r="BF688" i="3"/>
  <c r="BE688" i="3"/>
  <c r="BD688" i="3"/>
  <c r="BC688" i="3"/>
  <c r="BB688" i="3"/>
  <c r="BA688" i="3"/>
  <c r="AZ688" i="3"/>
  <c r="AI688" i="3"/>
  <c r="S688" i="3"/>
  <c r="BJ687" i="3"/>
  <c r="BI687" i="3"/>
  <c r="BH687" i="3"/>
  <c r="BG687" i="3"/>
  <c r="BF687" i="3"/>
  <c r="BE687" i="3"/>
  <c r="BD687" i="3"/>
  <c r="BC687" i="3"/>
  <c r="BB687" i="3"/>
  <c r="BA687" i="3"/>
  <c r="AZ687" i="3"/>
  <c r="AI687" i="3"/>
  <c r="S687" i="3"/>
  <c r="BJ686" i="3"/>
  <c r="BI686" i="3"/>
  <c r="BH686" i="3"/>
  <c r="BG686" i="3"/>
  <c r="BF686" i="3"/>
  <c r="BE686" i="3"/>
  <c r="BD686" i="3"/>
  <c r="BC686" i="3"/>
  <c r="BB686" i="3"/>
  <c r="BA686" i="3"/>
  <c r="AZ686" i="3"/>
  <c r="AI686" i="3"/>
  <c r="S686" i="3"/>
  <c r="BJ685" i="3"/>
  <c r="BI685" i="3"/>
  <c r="BH685" i="3"/>
  <c r="BG685" i="3"/>
  <c r="BF685" i="3"/>
  <c r="BE685" i="3"/>
  <c r="BD685" i="3"/>
  <c r="BC685" i="3"/>
  <c r="BB685" i="3"/>
  <c r="BA685" i="3"/>
  <c r="AZ685" i="3"/>
  <c r="AI685" i="3"/>
  <c r="S685" i="3"/>
  <c r="BJ684" i="3"/>
  <c r="BI684" i="3"/>
  <c r="BH684" i="3"/>
  <c r="BG684" i="3"/>
  <c r="BF684" i="3"/>
  <c r="BE684" i="3"/>
  <c r="BD684" i="3"/>
  <c r="BC684" i="3"/>
  <c r="BB684" i="3"/>
  <c r="BA684" i="3"/>
  <c r="AZ684" i="3"/>
  <c r="AI684" i="3"/>
  <c r="S684" i="3"/>
  <c r="BJ683" i="3"/>
  <c r="BI683" i="3"/>
  <c r="BH683" i="3"/>
  <c r="BG683" i="3"/>
  <c r="BF683" i="3"/>
  <c r="BE683" i="3"/>
  <c r="BD683" i="3"/>
  <c r="BC683" i="3"/>
  <c r="BB683" i="3"/>
  <c r="BA683" i="3"/>
  <c r="AZ683" i="3"/>
  <c r="AI683" i="3"/>
  <c r="S683" i="3"/>
  <c r="BJ682" i="3"/>
  <c r="BI682" i="3"/>
  <c r="BH682" i="3"/>
  <c r="BG682" i="3"/>
  <c r="BF682" i="3"/>
  <c r="BE682" i="3"/>
  <c r="BD682" i="3"/>
  <c r="BC682" i="3"/>
  <c r="BB682" i="3"/>
  <c r="BA682" i="3"/>
  <c r="AZ682" i="3"/>
  <c r="AI682" i="3"/>
  <c r="S682" i="3"/>
  <c r="BJ681" i="3"/>
  <c r="BI681" i="3"/>
  <c r="BH681" i="3"/>
  <c r="BG681" i="3"/>
  <c r="BF681" i="3"/>
  <c r="BE681" i="3"/>
  <c r="BD681" i="3"/>
  <c r="BC681" i="3"/>
  <c r="BB681" i="3"/>
  <c r="BA681" i="3"/>
  <c r="AZ681" i="3"/>
  <c r="AI681" i="3"/>
  <c r="S681" i="3"/>
  <c r="BJ680" i="3"/>
  <c r="BI680" i="3"/>
  <c r="BH680" i="3"/>
  <c r="BG680" i="3"/>
  <c r="BF680" i="3"/>
  <c r="BE680" i="3"/>
  <c r="BD680" i="3"/>
  <c r="BC680" i="3"/>
  <c r="BB680" i="3"/>
  <c r="BA680" i="3"/>
  <c r="AZ680" i="3"/>
  <c r="AI680" i="3"/>
  <c r="S680" i="3"/>
  <c r="BJ679" i="3"/>
  <c r="BI679" i="3"/>
  <c r="BH679" i="3"/>
  <c r="BG679" i="3"/>
  <c r="BF679" i="3"/>
  <c r="BE679" i="3"/>
  <c r="BD679" i="3"/>
  <c r="BC679" i="3"/>
  <c r="BB679" i="3"/>
  <c r="BA679" i="3"/>
  <c r="AZ679" i="3"/>
  <c r="AI679" i="3"/>
  <c r="S679" i="3"/>
  <c r="BJ678" i="3"/>
  <c r="BI678" i="3"/>
  <c r="BH678" i="3"/>
  <c r="BG678" i="3"/>
  <c r="BF678" i="3"/>
  <c r="BE678" i="3"/>
  <c r="BD678" i="3"/>
  <c r="BC678" i="3"/>
  <c r="BB678" i="3"/>
  <c r="BA678" i="3"/>
  <c r="AZ678" i="3"/>
  <c r="AI678" i="3"/>
  <c r="S678" i="3"/>
  <c r="BJ677" i="3"/>
  <c r="BI677" i="3"/>
  <c r="BH677" i="3"/>
  <c r="BG677" i="3"/>
  <c r="BF677" i="3"/>
  <c r="BE677" i="3"/>
  <c r="BD677" i="3"/>
  <c r="BC677" i="3"/>
  <c r="BB677" i="3"/>
  <c r="BA677" i="3"/>
  <c r="AZ677" i="3"/>
  <c r="AI677" i="3"/>
  <c r="S677" i="3"/>
  <c r="BJ676" i="3"/>
  <c r="BI676" i="3"/>
  <c r="BH676" i="3"/>
  <c r="BG676" i="3"/>
  <c r="BF676" i="3"/>
  <c r="BE676" i="3"/>
  <c r="BD676" i="3"/>
  <c r="BC676" i="3"/>
  <c r="BB676" i="3"/>
  <c r="BA676" i="3"/>
  <c r="AZ676" i="3"/>
  <c r="AI676" i="3"/>
  <c r="S676" i="3"/>
  <c r="BJ675" i="3"/>
  <c r="BI675" i="3"/>
  <c r="BH675" i="3"/>
  <c r="BG675" i="3"/>
  <c r="BF675" i="3"/>
  <c r="BE675" i="3"/>
  <c r="BD675" i="3"/>
  <c r="BC675" i="3"/>
  <c r="BB675" i="3"/>
  <c r="BA675" i="3"/>
  <c r="AZ675" i="3"/>
  <c r="AI675" i="3"/>
  <c r="S675" i="3"/>
  <c r="BJ674" i="3"/>
  <c r="BI674" i="3"/>
  <c r="BH674" i="3"/>
  <c r="BG674" i="3"/>
  <c r="BF674" i="3"/>
  <c r="BE674" i="3"/>
  <c r="BD674" i="3"/>
  <c r="BC674" i="3"/>
  <c r="BB674" i="3"/>
  <c r="BA674" i="3"/>
  <c r="AZ674" i="3"/>
  <c r="AI674" i="3"/>
  <c r="S674" i="3"/>
  <c r="BJ673" i="3"/>
  <c r="BI673" i="3"/>
  <c r="BH673" i="3"/>
  <c r="BG673" i="3"/>
  <c r="BF673" i="3"/>
  <c r="BE673" i="3"/>
  <c r="BD673" i="3"/>
  <c r="BC673" i="3"/>
  <c r="BB673" i="3"/>
  <c r="BA673" i="3"/>
  <c r="AZ673" i="3"/>
  <c r="AI673" i="3"/>
  <c r="S673" i="3"/>
  <c r="BJ672" i="3"/>
  <c r="BI672" i="3"/>
  <c r="BH672" i="3"/>
  <c r="BG672" i="3"/>
  <c r="BF672" i="3"/>
  <c r="BE672" i="3"/>
  <c r="BD672" i="3"/>
  <c r="BC672" i="3"/>
  <c r="BB672" i="3"/>
  <c r="BA672" i="3"/>
  <c r="AZ672" i="3"/>
  <c r="AI672" i="3"/>
  <c r="S672" i="3"/>
  <c r="BJ671" i="3"/>
  <c r="BI671" i="3"/>
  <c r="BH671" i="3"/>
  <c r="BG671" i="3"/>
  <c r="BF671" i="3"/>
  <c r="BE671" i="3"/>
  <c r="BD671" i="3"/>
  <c r="BC671" i="3"/>
  <c r="BB671" i="3"/>
  <c r="BA671" i="3"/>
  <c r="AZ671" i="3"/>
  <c r="AI671" i="3"/>
  <c r="S671" i="3"/>
  <c r="BJ670" i="3"/>
  <c r="BI670" i="3"/>
  <c r="BH670" i="3"/>
  <c r="BG670" i="3"/>
  <c r="BF670" i="3"/>
  <c r="BE670" i="3"/>
  <c r="BD670" i="3"/>
  <c r="BC670" i="3"/>
  <c r="BB670" i="3"/>
  <c r="BA670" i="3"/>
  <c r="AZ670" i="3"/>
  <c r="AI670" i="3"/>
  <c r="S670" i="3"/>
  <c r="BJ669" i="3"/>
  <c r="BI669" i="3"/>
  <c r="BH669" i="3"/>
  <c r="BG669" i="3"/>
  <c r="BF669" i="3"/>
  <c r="BE669" i="3"/>
  <c r="BD669" i="3"/>
  <c r="BC669" i="3"/>
  <c r="BB669" i="3"/>
  <c r="BA669" i="3"/>
  <c r="AZ669" i="3"/>
  <c r="AI669" i="3"/>
  <c r="S669" i="3"/>
  <c r="BJ668" i="3"/>
  <c r="BI668" i="3"/>
  <c r="BH668" i="3"/>
  <c r="BG668" i="3"/>
  <c r="BF668" i="3"/>
  <c r="BE668" i="3"/>
  <c r="BD668" i="3"/>
  <c r="BC668" i="3"/>
  <c r="BB668" i="3"/>
  <c r="BA668" i="3"/>
  <c r="AZ668" i="3"/>
  <c r="AI668" i="3"/>
  <c r="S668" i="3"/>
  <c r="BJ667" i="3"/>
  <c r="BI667" i="3"/>
  <c r="BH667" i="3"/>
  <c r="BG667" i="3"/>
  <c r="BF667" i="3"/>
  <c r="BE667" i="3"/>
  <c r="BD667" i="3"/>
  <c r="BC667" i="3"/>
  <c r="BB667" i="3"/>
  <c r="BA667" i="3"/>
  <c r="AZ667" i="3"/>
  <c r="AI667" i="3"/>
  <c r="S667" i="3"/>
  <c r="BJ666" i="3"/>
  <c r="BI666" i="3"/>
  <c r="BH666" i="3"/>
  <c r="BG666" i="3"/>
  <c r="BF666" i="3"/>
  <c r="BE666" i="3"/>
  <c r="BD666" i="3"/>
  <c r="BC666" i="3"/>
  <c r="BB666" i="3"/>
  <c r="BA666" i="3"/>
  <c r="AZ666" i="3"/>
  <c r="AI666" i="3"/>
  <c r="S666" i="3"/>
  <c r="BJ665" i="3"/>
  <c r="BI665" i="3"/>
  <c r="BH665" i="3"/>
  <c r="BG665" i="3"/>
  <c r="BF665" i="3"/>
  <c r="BE665" i="3"/>
  <c r="BD665" i="3"/>
  <c r="BC665" i="3"/>
  <c r="BB665" i="3"/>
  <c r="BA665" i="3"/>
  <c r="AZ665" i="3"/>
  <c r="AI665" i="3"/>
  <c r="S665" i="3"/>
  <c r="BJ664" i="3"/>
  <c r="BI664" i="3"/>
  <c r="BH664" i="3"/>
  <c r="BG664" i="3"/>
  <c r="BF664" i="3"/>
  <c r="BE664" i="3"/>
  <c r="BD664" i="3"/>
  <c r="BC664" i="3"/>
  <c r="BB664" i="3"/>
  <c r="BA664" i="3"/>
  <c r="AZ664" i="3"/>
  <c r="AI664" i="3"/>
  <c r="S664" i="3"/>
  <c r="BJ663" i="3"/>
  <c r="BI663" i="3"/>
  <c r="BH663" i="3"/>
  <c r="BG663" i="3"/>
  <c r="BF663" i="3"/>
  <c r="BE663" i="3"/>
  <c r="BD663" i="3"/>
  <c r="BC663" i="3"/>
  <c r="BB663" i="3"/>
  <c r="BA663" i="3"/>
  <c r="AZ663" i="3"/>
  <c r="AI663" i="3"/>
  <c r="S663" i="3"/>
  <c r="BJ662" i="3"/>
  <c r="BI662" i="3"/>
  <c r="BH662" i="3"/>
  <c r="BG662" i="3"/>
  <c r="BF662" i="3"/>
  <c r="BE662" i="3"/>
  <c r="BD662" i="3"/>
  <c r="BC662" i="3"/>
  <c r="BB662" i="3"/>
  <c r="BA662" i="3"/>
  <c r="AZ662" i="3"/>
  <c r="AI662" i="3"/>
  <c r="S662" i="3"/>
  <c r="BJ661" i="3"/>
  <c r="BI661" i="3"/>
  <c r="BH661" i="3"/>
  <c r="BG661" i="3"/>
  <c r="BF661" i="3"/>
  <c r="BE661" i="3"/>
  <c r="BD661" i="3"/>
  <c r="BC661" i="3"/>
  <c r="BB661" i="3"/>
  <c r="BA661" i="3"/>
  <c r="AZ661" i="3"/>
  <c r="AI661" i="3"/>
  <c r="S661" i="3"/>
  <c r="BJ660" i="3"/>
  <c r="BI660" i="3"/>
  <c r="BH660" i="3"/>
  <c r="BG660" i="3"/>
  <c r="BF660" i="3"/>
  <c r="BE660" i="3"/>
  <c r="BD660" i="3"/>
  <c r="BC660" i="3"/>
  <c r="BB660" i="3"/>
  <c r="BA660" i="3"/>
  <c r="AZ660" i="3"/>
  <c r="AI660" i="3"/>
  <c r="S660" i="3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3" i="17"/>
  <c r="BJ659" i="3"/>
  <c r="BI659" i="3"/>
  <c r="BH659" i="3"/>
  <c r="BG659" i="3"/>
  <c r="BF659" i="3"/>
  <c r="BE659" i="3"/>
  <c r="BD659" i="3"/>
  <c r="BC659" i="3"/>
  <c r="BB659" i="3"/>
  <c r="BA659" i="3"/>
  <c r="AZ659" i="3"/>
  <c r="AI659" i="3"/>
  <c r="S659" i="3"/>
  <c r="BJ658" i="3"/>
  <c r="BI658" i="3"/>
  <c r="BH658" i="3"/>
  <c r="BG658" i="3"/>
  <c r="BF658" i="3"/>
  <c r="BE658" i="3"/>
  <c r="BD658" i="3"/>
  <c r="BC658" i="3"/>
  <c r="BB658" i="3"/>
  <c r="BA658" i="3"/>
  <c r="AZ658" i="3"/>
  <c r="AI658" i="3"/>
  <c r="S658" i="3"/>
  <c r="BJ657" i="3"/>
  <c r="BI657" i="3"/>
  <c r="BH657" i="3"/>
  <c r="BG657" i="3"/>
  <c r="BF657" i="3"/>
  <c r="BE657" i="3"/>
  <c r="BD657" i="3"/>
  <c r="BC657" i="3"/>
  <c r="BB657" i="3"/>
  <c r="BA657" i="3"/>
  <c r="AZ657" i="3"/>
  <c r="AI657" i="3"/>
  <c r="S657" i="3"/>
  <c r="BJ656" i="3"/>
  <c r="BI656" i="3"/>
  <c r="BH656" i="3"/>
  <c r="BG656" i="3"/>
  <c r="BF656" i="3"/>
  <c r="BE656" i="3"/>
  <c r="BD656" i="3"/>
  <c r="BC656" i="3"/>
  <c r="BB656" i="3"/>
  <c r="BA656" i="3"/>
  <c r="AZ656" i="3"/>
  <c r="AI656" i="3"/>
  <c r="S656" i="3"/>
  <c r="BJ655" i="3"/>
  <c r="BI655" i="3"/>
  <c r="BH655" i="3"/>
  <c r="BG655" i="3"/>
  <c r="BF655" i="3"/>
  <c r="BE655" i="3"/>
  <c r="BD655" i="3"/>
  <c r="BC655" i="3"/>
  <c r="BB655" i="3"/>
  <c r="BA655" i="3"/>
  <c r="AZ655" i="3"/>
  <c r="AI655" i="3"/>
  <c r="S655" i="3"/>
  <c r="BJ654" i="3"/>
  <c r="BI654" i="3"/>
  <c r="BH654" i="3"/>
  <c r="BG654" i="3"/>
  <c r="BF654" i="3"/>
  <c r="BE654" i="3"/>
  <c r="BD654" i="3"/>
  <c r="BC654" i="3"/>
  <c r="BB654" i="3"/>
  <c r="BA654" i="3"/>
  <c r="AZ654" i="3"/>
  <c r="AI654" i="3"/>
  <c r="S654" i="3"/>
  <c r="BJ653" i="3"/>
  <c r="BI653" i="3"/>
  <c r="BH653" i="3"/>
  <c r="BG653" i="3"/>
  <c r="BF653" i="3"/>
  <c r="BE653" i="3"/>
  <c r="BD653" i="3"/>
  <c r="BC653" i="3"/>
  <c r="BB653" i="3"/>
  <c r="BA653" i="3"/>
  <c r="AZ653" i="3"/>
  <c r="AI653" i="3"/>
  <c r="S653" i="3"/>
  <c r="BJ652" i="3"/>
  <c r="BI652" i="3"/>
  <c r="BH652" i="3"/>
  <c r="BG652" i="3"/>
  <c r="BF652" i="3"/>
  <c r="BE652" i="3"/>
  <c r="BD652" i="3"/>
  <c r="BC652" i="3"/>
  <c r="BB652" i="3"/>
  <c r="BA652" i="3"/>
  <c r="AZ652" i="3"/>
  <c r="AI652" i="3"/>
  <c r="S652" i="3"/>
  <c r="BJ651" i="3"/>
  <c r="BI651" i="3"/>
  <c r="BH651" i="3"/>
  <c r="BG651" i="3"/>
  <c r="BF651" i="3"/>
  <c r="BE651" i="3"/>
  <c r="BD651" i="3"/>
  <c r="BC651" i="3"/>
  <c r="BB651" i="3"/>
  <c r="BA651" i="3"/>
  <c r="AZ651" i="3"/>
  <c r="AI651" i="3"/>
  <c r="S651" i="3"/>
  <c r="BJ650" i="3"/>
  <c r="BI650" i="3"/>
  <c r="BH650" i="3"/>
  <c r="BG650" i="3"/>
  <c r="BF650" i="3"/>
  <c r="BE650" i="3"/>
  <c r="BD650" i="3"/>
  <c r="BC650" i="3"/>
  <c r="BB650" i="3"/>
  <c r="BA650" i="3"/>
  <c r="AZ650" i="3"/>
  <c r="AI650" i="3"/>
  <c r="S650" i="3"/>
  <c r="BJ649" i="3"/>
  <c r="BI649" i="3"/>
  <c r="BH649" i="3"/>
  <c r="BG649" i="3"/>
  <c r="BF649" i="3"/>
  <c r="BE649" i="3"/>
  <c r="BD649" i="3"/>
  <c r="BC649" i="3"/>
  <c r="BB649" i="3"/>
  <c r="BA649" i="3"/>
  <c r="AZ649" i="3"/>
  <c r="AI649" i="3"/>
  <c r="S649" i="3"/>
  <c r="BJ648" i="3"/>
  <c r="BI648" i="3"/>
  <c r="BH648" i="3"/>
  <c r="BG648" i="3"/>
  <c r="BF648" i="3"/>
  <c r="BE648" i="3"/>
  <c r="BD648" i="3"/>
  <c r="BC648" i="3"/>
  <c r="BB648" i="3"/>
  <c r="BA648" i="3"/>
  <c r="AZ648" i="3"/>
  <c r="AI648" i="3"/>
  <c r="S648" i="3"/>
  <c r="BJ647" i="3"/>
  <c r="BI647" i="3"/>
  <c r="BH647" i="3"/>
  <c r="BG647" i="3"/>
  <c r="BF647" i="3"/>
  <c r="BE647" i="3"/>
  <c r="BD647" i="3"/>
  <c r="BC647" i="3"/>
  <c r="BB647" i="3"/>
  <c r="BA647" i="3"/>
  <c r="AZ647" i="3"/>
  <c r="AI647" i="3"/>
  <c r="S647" i="3"/>
  <c r="BJ646" i="3"/>
  <c r="BI646" i="3"/>
  <c r="BH646" i="3"/>
  <c r="BG646" i="3"/>
  <c r="BF646" i="3"/>
  <c r="BE646" i="3"/>
  <c r="BD646" i="3"/>
  <c r="BC646" i="3"/>
  <c r="BB646" i="3"/>
  <c r="BA646" i="3"/>
  <c r="AZ646" i="3"/>
  <c r="AI646" i="3"/>
  <c r="S646" i="3"/>
  <c r="BJ645" i="3"/>
  <c r="BI645" i="3"/>
  <c r="BH645" i="3"/>
  <c r="BG645" i="3"/>
  <c r="BF645" i="3"/>
  <c r="BE645" i="3"/>
  <c r="BD645" i="3"/>
  <c r="BC645" i="3"/>
  <c r="BB645" i="3"/>
  <c r="BA645" i="3"/>
  <c r="AZ645" i="3"/>
  <c r="AI645" i="3"/>
  <c r="S645" i="3"/>
  <c r="BJ644" i="3"/>
  <c r="BI644" i="3"/>
  <c r="BH644" i="3"/>
  <c r="BG644" i="3"/>
  <c r="BF644" i="3"/>
  <c r="BE644" i="3"/>
  <c r="BD644" i="3"/>
  <c r="BC644" i="3"/>
  <c r="BB644" i="3"/>
  <c r="BA644" i="3"/>
  <c r="AZ644" i="3"/>
  <c r="AI644" i="3"/>
  <c r="S644" i="3"/>
  <c r="BJ643" i="3"/>
  <c r="BI643" i="3"/>
  <c r="BH643" i="3"/>
  <c r="BG643" i="3"/>
  <c r="BF643" i="3"/>
  <c r="BE643" i="3"/>
  <c r="BD643" i="3"/>
  <c r="BC643" i="3"/>
  <c r="BB643" i="3"/>
  <c r="BA643" i="3"/>
  <c r="AZ643" i="3"/>
  <c r="AI643" i="3"/>
  <c r="S643" i="3"/>
  <c r="BJ642" i="3"/>
  <c r="BI642" i="3"/>
  <c r="BH642" i="3"/>
  <c r="BG642" i="3"/>
  <c r="BF642" i="3"/>
  <c r="BE642" i="3"/>
  <c r="BD642" i="3"/>
  <c r="BC642" i="3"/>
  <c r="BB642" i="3"/>
  <c r="BA642" i="3"/>
  <c r="AZ642" i="3"/>
  <c r="AI642" i="3"/>
  <c r="S642" i="3"/>
  <c r="BJ641" i="3"/>
  <c r="BI641" i="3"/>
  <c r="BH641" i="3"/>
  <c r="BG641" i="3"/>
  <c r="BF641" i="3"/>
  <c r="BE641" i="3"/>
  <c r="BD641" i="3"/>
  <c r="BC641" i="3"/>
  <c r="BB641" i="3"/>
  <c r="BA641" i="3"/>
  <c r="AZ641" i="3"/>
  <c r="AI641" i="3"/>
  <c r="S641" i="3"/>
  <c r="BJ640" i="3"/>
  <c r="BI640" i="3"/>
  <c r="BH640" i="3"/>
  <c r="BG640" i="3"/>
  <c r="BF640" i="3"/>
  <c r="BE640" i="3"/>
  <c r="BD640" i="3"/>
  <c r="BC640" i="3"/>
  <c r="BB640" i="3"/>
  <c r="BA640" i="3"/>
  <c r="AZ640" i="3"/>
  <c r="AI640" i="3"/>
  <c r="S640" i="3"/>
  <c r="BJ639" i="3"/>
  <c r="BI639" i="3"/>
  <c r="BH639" i="3"/>
  <c r="BG639" i="3"/>
  <c r="BF639" i="3"/>
  <c r="BE639" i="3"/>
  <c r="BD639" i="3"/>
  <c r="BC639" i="3"/>
  <c r="BB639" i="3"/>
  <c r="BA639" i="3"/>
  <c r="AZ639" i="3"/>
  <c r="AI639" i="3"/>
  <c r="S639" i="3"/>
  <c r="BJ638" i="3"/>
  <c r="BI638" i="3"/>
  <c r="BH638" i="3"/>
  <c r="BG638" i="3"/>
  <c r="BF638" i="3"/>
  <c r="BE638" i="3"/>
  <c r="BD638" i="3"/>
  <c r="BC638" i="3"/>
  <c r="BB638" i="3"/>
  <c r="BA638" i="3"/>
  <c r="AZ638" i="3"/>
  <c r="AI638" i="3"/>
  <c r="S638" i="3"/>
  <c r="BJ637" i="3"/>
  <c r="BI637" i="3"/>
  <c r="BH637" i="3"/>
  <c r="BG637" i="3"/>
  <c r="BF637" i="3"/>
  <c r="BE637" i="3"/>
  <c r="BD637" i="3"/>
  <c r="BC637" i="3"/>
  <c r="BB637" i="3"/>
  <c r="BA637" i="3"/>
  <c r="AZ637" i="3"/>
  <c r="AI637" i="3"/>
  <c r="S637" i="3"/>
  <c r="BJ636" i="3"/>
  <c r="BI636" i="3"/>
  <c r="BH636" i="3"/>
  <c r="BG636" i="3"/>
  <c r="BF636" i="3"/>
  <c r="BE636" i="3"/>
  <c r="BD636" i="3"/>
  <c r="BC636" i="3"/>
  <c r="BB636" i="3"/>
  <c r="BA636" i="3"/>
  <c r="AZ636" i="3"/>
  <c r="AI636" i="3"/>
  <c r="S636" i="3"/>
  <c r="BJ635" i="3"/>
  <c r="BI635" i="3"/>
  <c r="BH635" i="3"/>
  <c r="BG635" i="3"/>
  <c r="BF635" i="3"/>
  <c r="BE635" i="3"/>
  <c r="BD635" i="3"/>
  <c r="BC635" i="3"/>
  <c r="BB635" i="3"/>
  <c r="BA635" i="3"/>
  <c r="AZ635" i="3"/>
  <c r="AI635" i="3"/>
  <c r="S635" i="3"/>
  <c r="BJ634" i="3"/>
  <c r="BI634" i="3"/>
  <c r="BH634" i="3"/>
  <c r="BG634" i="3"/>
  <c r="BF634" i="3"/>
  <c r="BE634" i="3"/>
  <c r="BD634" i="3"/>
  <c r="BC634" i="3"/>
  <c r="BB634" i="3"/>
  <c r="BA634" i="3"/>
  <c r="AZ634" i="3"/>
  <c r="AI634" i="3"/>
  <c r="S634" i="3"/>
  <c r="BJ633" i="3"/>
  <c r="BI633" i="3"/>
  <c r="BH633" i="3"/>
  <c r="BG633" i="3"/>
  <c r="BF633" i="3"/>
  <c r="BE633" i="3"/>
  <c r="BD633" i="3"/>
  <c r="BC633" i="3"/>
  <c r="BB633" i="3"/>
  <c r="BA633" i="3"/>
  <c r="AZ633" i="3"/>
  <c r="AI633" i="3"/>
  <c r="S633" i="3"/>
  <c r="BJ632" i="3"/>
  <c r="BI632" i="3"/>
  <c r="BH632" i="3"/>
  <c r="BG632" i="3"/>
  <c r="BF632" i="3"/>
  <c r="BE632" i="3"/>
  <c r="BD632" i="3"/>
  <c r="BC632" i="3"/>
  <c r="BB632" i="3"/>
  <c r="BA632" i="3"/>
  <c r="AZ632" i="3"/>
  <c r="AI632" i="3"/>
  <c r="S632" i="3"/>
  <c r="BJ631" i="3"/>
  <c r="BI631" i="3"/>
  <c r="BH631" i="3"/>
  <c r="BG631" i="3"/>
  <c r="BF631" i="3"/>
  <c r="BE631" i="3"/>
  <c r="BD631" i="3"/>
  <c r="BC631" i="3"/>
  <c r="BB631" i="3"/>
  <c r="BA631" i="3"/>
  <c r="AZ631" i="3"/>
  <c r="AI631" i="3"/>
  <c r="S631" i="3"/>
  <c r="BJ630" i="3"/>
  <c r="BI630" i="3"/>
  <c r="BH630" i="3"/>
  <c r="BG630" i="3"/>
  <c r="BF630" i="3"/>
  <c r="BE630" i="3"/>
  <c r="BD630" i="3"/>
  <c r="BC630" i="3"/>
  <c r="BB630" i="3"/>
  <c r="BA630" i="3"/>
  <c r="AZ630" i="3"/>
  <c r="AI630" i="3"/>
  <c r="S630" i="3"/>
  <c r="BJ629" i="3"/>
  <c r="BI629" i="3"/>
  <c r="BH629" i="3"/>
  <c r="BG629" i="3"/>
  <c r="BF629" i="3"/>
  <c r="BE629" i="3"/>
  <c r="BD629" i="3"/>
  <c r="BC629" i="3"/>
  <c r="BB629" i="3"/>
  <c r="BA629" i="3"/>
  <c r="AZ629" i="3"/>
  <c r="AI629" i="3"/>
  <c r="S629" i="3"/>
  <c r="BJ628" i="3"/>
  <c r="BI628" i="3"/>
  <c r="BH628" i="3"/>
  <c r="BG628" i="3"/>
  <c r="BF628" i="3"/>
  <c r="BE628" i="3"/>
  <c r="BD628" i="3"/>
  <c r="BC628" i="3"/>
  <c r="BB628" i="3"/>
  <c r="BA628" i="3"/>
  <c r="AZ628" i="3"/>
  <c r="AI628" i="3"/>
  <c r="S628" i="3"/>
  <c r="BJ627" i="3"/>
  <c r="BI627" i="3"/>
  <c r="BH627" i="3"/>
  <c r="BG627" i="3"/>
  <c r="BF627" i="3"/>
  <c r="BE627" i="3"/>
  <c r="BD627" i="3"/>
  <c r="BC627" i="3"/>
  <c r="BB627" i="3"/>
  <c r="BA627" i="3"/>
  <c r="AZ627" i="3"/>
  <c r="AI627" i="3"/>
  <c r="S627" i="3"/>
  <c r="BJ626" i="3"/>
  <c r="BI626" i="3"/>
  <c r="BH626" i="3"/>
  <c r="BG626" i="3"/>
  <c r="BF626" i="3"/>
  <c r="BE626" i="3"/>
  <c r="BD626" i="3"/>
  <c r="BC626" i="3"/>
  <c r="BB626" i="3"/>
  <c r="BA626" i="3"/>
  <c r="AZ626" i="3"/>
  <c r="AI626" i="3"/>
  <c r="S626" i="3"/>
  <c r="BJ625" i="3"/>
  <c r="BI625" i="3"/>
  <c r="BH625" i="3"/>
  <c r="BG625" i="3"/>
  <c r="BF625" i="3"/>
  <c r="BE625" i="3"/>
  <c r="BD625" i="3"/>
  <c r="BC625" i="3"/>
  <c r="BB625" i="3"/>
  <c r="BA625" i="3"/>
  <c r="AZ625" i="3"/>
  <c r="AI625" i="3"/>
  <c r="S625" i="3"/>
  <c r="BJ624" i="3"/>
  <c r="BI624" i="3"/>
  <c r="BH624" i="3"/>
  <c r="BG624" i="3"/>
  <c r="BF624" i="3"/>
  <c r="BE624" i="3"/>
  <c r="BD624" i="3"/>
  <c r="BC624" i="3"/>
  <c r="BB624" i="3"/>
  <c r="BA624" i="3"/>
  <c r="AZ624" i="3"/>
  <c r="AI624" i="3"/>
  <c r="S624" i="3"/>
  <c r="BJ623" i="3"/>
  <c r="BI623" i="3"/>
  <c r="BH623" i="3"/>
  <c r="BG623" i="3"/>
  <c r="BF623" i="3"/>
  <c r="BE623" i="3"/>
  <c r="BD623" i="3"/>
  <c r="BC623" i="3"/>
  <c r="BB623" i="3"/>
  <c r="BA623" i="3"/>
  <c r="AZ623" i="3"/>
  <c r="AI623" i="3"/>
  <c r="S623" i="3"/>
  <c r="BJ622" i="3"/>
  <c r="BI622" i="3"/>
  <c r="BH622" i="3"/>
  <c r="BG622" i="3"/>
  <c r="BF622" i="3"/>
  <c r="BE622" i="3"/>
  <c r="BD622" i="3"/>
  <c r="BC622" i="3"/>
  <c r="BB622" i="3"/>
  <c r="BA622" i="3"/>
  <c r="AZ622" i="3"/>
  <c r="AI622" i="3"/>
  <c r="S622" i="3"/>
  <c r="BJ621" i="3"/>
  <c r="BI621" i="3"/>
  <c r="BH621" i="3"/>
  <c r="BG621" i="3"/>
  <c r="BF621" i="3"/>
  <c r="BE621" i="3"/>
  <c r="BD621" i="3"/>
  <c r="BC621" i="3"/>
  <c r="BB621" i="3"/>
  <c r="BA621" i="3"/>
  <c r="AZ621" i="3"/>
  <c r="AI621" i="3"/>
  <c r="S621" i="3"/>
  <c r="BJ620" i="3"/>
  <c r="BI620" i="3"/>
  <c r="BH620" i="3"/>
  <c r="BG620" i="3"/>
  <c r="BF620" i="3"/>
  <c r="BE620" i="3"/>
  <c r="BD620" i="3"/>
  <c r="BC620" i="3"/>
  <c r="BB620" i="3"/>
  <c r="BA620" i="3"/>
  <c r="AZ620" i="3"/>
  <c r="AI620" i="3"/>
  <c r="S620" i="3"/>
  <c r="BJ619" i="3"/>
  <c r="BI619" i="3"/>
  <c r="BH619" i="3"/>
  <c r="BG619" i="3"/>
  <c r="BF619" i="3"/>
  <c r="BE619" i="3"/>
  <c r="BD619" i="3"/>
  <c r="BC619" i="3"/>
  <c r="BB619" i="3"/>
  <c r="BA619" i="3"/>
  <c r="AZ619" i="3"/>
  <c r="AI619" i="3"/>
  <c r="S619" i="3"/>
  <c r="BJ618" i="3"/>
  <c r="BI618" i="3"/>
  <c r="BH618" i="3"/>
  <c r="BG618" i="3"/>
  <c r="BF618" i="3"/>
  <c r="BE618" i="3"/>
  <c r="BD618" i="3"/>
  <c r="BC618" i="3"/>
  <c r="BB618" i="3"/>
  <c r="BA618" i="3"/>
  <c r="AZ618" i="3"/>
  <c r="AI618" i="3"/>
  <c r="S618" i="3"/>
  <c r="BJ617" i="3"/>
  <c r="BI617" i="3"/>
  <c r="BH617" i="3"/>
  <c r="BG617" i="3"/>
  <c r="BF617" i="3"/>
  <c r="BE617" i="3"/>
  <c r="BD617" i="3"/>
  <c r="BC617" i="3"/>
  <c r="BB617" i="3"/>
  <c r="BA617" i="3"/>
  <c r="AZ617" i="3"/>
  <c r="AI617" i="3"/>
  <c r="S617" i="3"/>
  <c r="BJ616" i="3"/>
  <c r="BI616" i="3"/>
  <c r="BH616" i="3"/>
  <c r="BG616" i="3"/>
  <c r="BF616" i="3"/>
  <c r="BE616" i="3"/>
  <c r="BD616" i="3"/>
  <c r="BC616" i="3"/>
  <c r="BB616" i="3"/>
  <c r="BA616" i="3"/>
  <c r="AZ616" i="3"/>
  <c r="AI616" i="3"/>
  <c r="S616" i="3"/>
  <c r="BJ615" i="3"/>
  <c r="BI615" i="3"/>
  <c r="BH615" i="3"/>
  <c r="BG615" i="3"/>
  <c r="BF615" i="3"/>
  <c r="BE615" i="3"/>
  <c r="BD615" i="3"/>
  <c r="BC615" i="3"/>
  <c r="BB615" i="3"/>
  <c r="BA615" i="3"/>
  <c r="AZ615" i="3"/>
  <c r="AI615" i="3"/>
  <c r="S615" i="3"/>
  <c r="BJ614" i="3"/>
  <c r="BI614" i="3"/>
  <c r="BH614" i="3"/>
  <c r="BG614" i="3"/>
  <c r="BF614" i="3"/>
  <c r="BE614" i="3"/>
  <c r="BD614" i="3"/>
  <c r="BC614" i="3"/>
  <c r="BB614" i="3"/>
  <c r="BA614" i="3"/>
  <c r="AZ614" i="3"/>
  <c r="AI614" i="3"/>
  <c r="S614" i="3"/>
  <c r="BJ613" i="3"/>
  <c r="BI613" i="3"/>
  <c r="BH613" i="3"/>
  <c r="BG613" i="3"/>
  <c r="BF613" i="3"/>
  <c r="BE613" i="3"/>
  <c r="BD613" i="3"/>
  <c r="BC613" i="3"/>
  <c r="BB613" i="3"/>
  <c r="BA613" i="3"/>
  <c r="AZ613" i="3"/>
  <c r="AI613" i="3"/>
  <c r="S613" i="3"/>
  <c r="BJ612" i="3"/>
  <c r="BI612" i="3"/>
  <c r="BH612" i="3"/>
  <c r="BG612" i="3"/>
  <c r="BF612" i="3"/>
  <c r="BE612" i="3"/>
  <c r="BD612" i="3"/>
  <c r="BC612" i="3"/>
  <c r="BB612" i="3"/>
  <c r="BA612" i="3"/>
  <c r="AZ612" i="3"/>
  <c r="AI612" i="3"/>
  <c r="S612" i="3"/>
  <c r="BJ611" i="3"/>
  <c r="BI611" i="3"/>
  <c r="BH611" i="3"/>
  <c r="BG611" i="3"/>
  <c r="BF611" i="3"/>
  <c r="BE611" i="3"/>
  <c r="BD611" i="3"/>
  <c r="BC611" i="3"/>
  <c r="BB611" i="3"/>
  <c r="BA611" i="3"/>
  <c r="AZ611" i="3"/>
  <c r="AI611" i="3"/>
  <c r="S611" i="3"/>
  <c r="BJ610" i="3"/>
  <c r="BI610" i="3"/>
  <c r="BH610" i="3"/>
  <c r="BG610" i="3"/>
  <c r="BF610" i="3"/>
  <c r="BE610" i="3"/>
  <c r="BD610" i="3"/>
  <c r="BC610" i="3"/>
  <c r="BB610" i="3"/>
  <c r="BA610" i="3"/>
  <c r="AZ610" i="3"/>
  <c r="AI610" i="3"/>
  <c r="S610" i="3"/>
  <c r="BJ609" i="3"/>
  <c r="BI609" i="3"/>
  <c r="BH609" i="3"/>
  <c r="BG609" i="3"/>
  <c r="BF609" i="3"/>
  <c r="BE609" i="3"/>
  <c r="BD609" i="3"/>
  <c r="BC609" i="3"/>
  <c r="BB609" i="3"/>
  <c r="BA609" i="3"/>
  <c r="AZ609" i="3"/>
  <c r="AI609" i="3"/>
  <c r="S609" i="3"/>
  <c r="BJ608" i="3"/>
  <c r="BI608" i="3"/>
  <c r="BH608" i="3"/>
  <c r="BG608" i="3"/>
  <c r="BF608" i="3"/>
  <c r="BE608" i="3"/>
  <c r="BD608" i="3"/>
  <c r="BC608" i="3"/>
  <c r="BB608" i="3"/>
  <c r="BA608" i="3"/>
  <c r="AZ608" i="3"/>
  <c r="AI608" i="3"/>
  <c r="S608" i="3"/>
  <c r="BJ607" i="3"/>
  <c r="BI607" i="3"/>
  <c r="BH607" i="3"/>
  <c r="BG607" i="3"/>
  <c r="BF607" i="3"/>
  <c r="BE607" i="3"/>
  <c r="BD607" i="3"/>
  <c r="BC607" i="3"/>
  <c r="BB607" i="3"/>
  <c r="BA607" i="3"/>
  <c r="AZ607" i="3"/>
  <c r="AI607" i="3"/>
  <c r="S607" i="3"/>
  <c r="BJ606" i="3"/>
  <c r="BI606" i="3"/>
  <c r="BH606" i="3"/>
  <c r="BG606" i="3"/>
  <c r="BF606" i="3"/>
  <c r="BE606" i="3"/>
  <c r="BD606" i="3"/>
  <c r="BC606" i="3"/>
  <c r="BB606" i="3"/>
  <c r="BA606" i="3"/>
  <c r="AZ606" i="3"/>
  <c r="AI606" i="3"/>
  <c r="S606" i="3"/>
  <c r="BJ605" i="3"/>
  <c r="BI605" i="3"/>
  <c r="BH605" i="3"/>
  <c r="BG605" i="3"/>
  <c r="BF605" i="3"/>
  <c r="BE605" i="3"/>
  <c r="BD605" i="3"/>
  <c r="BC605" i="3"/>
  <c r="BB605" i="3"/>
  <c r="BA605" i="3"/>
  <c r="AZ605" i="3"/>
  <c r="AI605" i="3"/>
  <c r="S605" i="3"/>
  <c r="BJ604" i="3"/>
  <c r="BI604" i="3"/>
  <c r="BH604" i="3"/>
  <c r="BG604" i="3"/>
  <c r="BF604" i="3"/>
  <c r="BE604" i="3"/>
  <c r="BD604" i="3"/>
  <c r="BC604" i="3"/>
  <c r="BB604" i="3"/>
  <c r="BA604" i="3"/>
  <c r="AZ604" i="3"/>
  <c r="AI604" i="3"/>
  <c r="S604" i="3"/>
  <c r="BJ603" i="3"/>
  <c r="BI603" i="3"/>
  <c r="BH603" i="3"/>
  <c r="BG603" i="3"/>
  <c r="BF603" i="3"/>
  <c r="BE603" i="3"/>
  <c r="BD603" i="3"/>
  <c r="BC603" i="3"/>
  <c r="BB603" i="3"/>
  <c r="BA603" i="3"/>
  <c r="AZ603" i="3"/>
  <c r="AI603" i="3"/>
  <c r="S603" i="3"/>
  <c r="BJ602" i="3"/>
  <c r="BI602" i="3"/>
  <c r="BH602" i="3"/>
  <c r="BG602" i="3"/>
  <c r="BF602" i="3"/>
  <c r="BE602" i="3"/>
  <c r="BD602" i="3"/>
  <c r="BC602" i="3"/>
  <c r="BB602" i="3"/>
  <c r="BA602" i="3"/>
  <c r="AZ602" i="3"/>
  <c r="AI602" i="3"/>
  <c r="S602" i="3"/>
  <c r="BJ601" i="3"/>
  <c r="BI601" i="3"/>
  <c r="BH601" i="3"/>
  <c r="BG601" i="3"/>
  <c r="BF601" i="3"/>
  <c r="BE601" i="3"/>
  <c r="BD601" i="3"/>
  <c r="BC601" i="3"/>
  <c r="BB601" i="3"/>
  <c r="BA601" i="3"/>
  <c r="AZ601" i="3"/>
  <c r="AI601" i="3"/>
  <c r="S601" i="3"/>
  <c r="BJ600" i="3"/>
  <c r="BI600" i="3"/>
  <c r="BH600" i="3"/>
  <c r="BG600" i="3"/>
  <c r="BF600" i="3"/>
  <c r="BE600" i="3"/>
  <c r="BD600" i="3"/>
  <c r="BC600" i="3"/>
  <c r="BB600" i="3"/>
  <c r="BA600" i="3"/>
  <c r="AZ600" i="3"/>
  <c r="AI600" i="3"/>
  <c r="S600" i="3"/>
  <c r="BJ599" i="3"/>
  <c r="BI599" i="3"/>
  <c r="BH599" i="3"/>
  <c r="BG599" i="3"/>
  <c r="BF599" i="3"/>
  <c r="BE599" i="3"/>
  <c r="BD599" i="3"/>
  <c r="BC599" i="3"/>
  <c r="BB599" i="3"/>
  <c r="BA599" i="3"/>
  <c r="AZ599" i="3"/>
  <c r="AI599" i="3"/>
  <c r="S599" i="3"/>
  <c r="BJ598" i="3"/>
  <c r="BI598" i="3"/>
  <c r="BH598" i="3"/>
  <c r="BG598" i="3"/>
  <c r="BF598" i="3"/>
  <c r="BE598" i="3"/>
  <c r="BD598" i="3"/>
  <c r="BC598" i="3"/>
  <c r="BB598" i="3"/>
  <c r="BA598" i="3"/>
  <c r="AZ598" i="3"/>
  <c r="AI598" i="3"/>
  <c r="S598" i="3"/>
  <c r="BJ597" i="3"/>
  <c r="BI597" i="3"/>
  <c r="BH597" i="3"/>
  <c r="BG597" i="3"/>
  <c r="BF597" i="3"/>
  <c r="BE597" i="3"/>
  <c r="BD597" i="3"/>
  <c r="BC597" i="3"/>
  <c r="BB597" i="3"/>
  <c r="BA597" i="3"/>
  <c r="AZ597" i="3"/>
  <c r="AI597" i="3"/>
  <c r="S597" i="3"/>
  <c r="BJ596" i="3"/>
  <c r="BI596" i="3"/>
  <c r="BH596" i="3"/>
  <c r="BG596" i="3"/>
  <c r="BF596" i="3"/>
  <c r="BE596" i="3"/>
  <c r="BD596" i="3"/>
  <c r="BC596" i="3"/>
  <c r="BB596" i="3"/>
  <c r="BA596" i="3"/>
  <c r="AZ596" i="3"/>
  <c r="AI596" i="3"/>
  <c r="S596" i="3"/>
  <c r="BJ595" i="3"/>
  <c r="BI595" i="3"/>
  <c r="BH595" i="3"/>
  <c r="BG595" i="3"/>
  <c r="BF595" i="3"/>
  <c r="BE595" i="3"/>
  <c r="BD595" i="3"/>
  <c r="BC595" i="3"/>
  <c r="BB595" i="3"/>
  <c r="BA595" i="3"/>
  <c r="AZ595" i="3"/>
  <c r="AI595" i="3"/>
  <c r="S595" i="3"/>
  <c r="BJ594" i="3"/>
  <c r="BI594" i="3"/>
  <c r="BH594" i="3"/>
  <c r="BG594" i="3"/>
  <c r="BF594" i="3"/>
  <c r="BE594" i="3"/>
  <c r="BD594" i="3"/>
  <c r="BC594" i="3"/>
  <c r="BB594" i="3"/>
  <c r="BA594" i="3"/>
  <c r="AZ594" i="3"/>
  <c r="AI594" i="3"/>
  <c r="S594" i="3"/>
  <c r="BJ593" i="3"/>
  <c r="BI593" i="3"/>
  <c r="BH593" i="3"/>
  <c r="BG593" i="3"/>
  <c r="BF593" i="3"/>
  <c r="BE593" i="3"/>
  <c r="BD593" i="3"/>
  <c r="BC593" i="3"/>
  <c r="BB593" i="3"/>
  <c r="BA593" i="3"/>
  <c r="AZ593" i="3"/>
  <c r="AI593" i="3"/>
  <c r="S593" i="3"/>
  <c r="BJ592" i="3"/>
  <c r="BI592" i="3"/>
  <c r="BH592" i="3"/>
  <c r="BG592" i="3"/>
  <c r="BF592" i="3"/>
  <c r="BE592" i="3"/>
  <c r="BD592" i="3"/>
  <c r="BC592" i="3"/>
  <c r="BB592" i="3"/>
  <c r="BA592" i="3"/>
  <c r="AZ592" i="3"/>
  <c r="AI592" i="3"/>
  <c r="S592" i="3"/>
  <c r="BJ591" i="3"/>
  <c r="BI591" i="3"/>
  <c r="BH591" i="3"/>
  <c r="BG591" i="3"/>
  <c r="BF591" i="3"/>
  <c r="BE591" i="3"/>
  <c r="BD591" i="3"/>
  <c r="BC591" i="3"/>
  <c r="BB591" i="3"/>
  <c r="BA591" i="3"/>
  <c r="AZ591" i="3"/>
  <c r="AI591" i="3"/>
  <c r="S591" i="3"/>
  <c r="BJ590" i="3"/>
  <c r="BI590" i="3"/>
  <c r="BH590" i="3"/>
  <c r="BG590" i="3"/>
  <c r="BF590" i="3"/>
  <c r="BE590" i="3"/>
  <c r="BD590" i="3"/>
  <c r="BC590" i="3"/>
  <c r="BB590" i="3"/>
  <c r="BA590" i="3"/>
  <c r="AZ590" i="3"/>
  <c r="AI590" i="3"/>
  <c r="S590" i="3"/>
  <c r="BJ589" i="3"/>
  <c r="BI589" i="3"/>
  <c r="BH589" i="3"/>
  <c r="BG589" i="3"/>
  <c r="BF589" i="3"/>
  <c r="BE589" i="3"/>
  <c r="BD589" i="3"/>
  <c r="BC589" i="3"/>
  <c r="BB589" i="3"/>
  <c r="BA589" i="3"/>
  <c r="AZ589" i="3"/>
  <c r="AI589" i="3"/>
  <c r="S589" i="3"/>
  <c r="BJ588" i="3"/>
  <c r="BI588" i="3"/>
  <c r="BH588" i="3"/>
  <c r="BG588" i="3"/>
  <c r="BF588" i="3"/>
  <c r="BE588" i="3"/>
  <c r="BD588" i="3"/>
  <c r="BC588" i="3"/>
  <c r="BB588" i="3"/>
  <c r="BA588" i="3"/>
  <c r="AZ588" i="3"/>
  <c r="AI588" i="3"/>
  <c r="S588" i="3"/>
  <c r="BJ587" i="3"/>
  <c r="BI587" i="3"/>
  <c r="BH587" i="3"/>
  <c r="BG587" i="3"/>
  <c r="BF587" i="3"/>
  <c r="BE587" i="3"/>
  <c r="BD587" i="3"/>
  <c r="BC587" i="3"/>
  <c r="BB587" i="3"/>
  <c r="BA587" i="3"/>
  <c r="AZ587" i="3"/>
  <c r="AI587" i="3"/>
  <c r="S587" i="3"/>
  <c r="BJ586" i="3"/>
  <c r="BI586" i="3"/>
  <c r="BH586" i="3"/>
  <c r="BG586" i="3"/>
  <c r="BF586" i="3"/>
  <c r="BE586" i="3"/>
  <c r="BD586" i="3"/>
  <c r="BC586" i="3"/>
  <c r="BB586" i="3"/>
  <c r="BA586" i="3"/>
  <c r="AZ586" i="3"/>
  <c r="AI586" i="3"/>
  <c r="S586" i="3"/>
  <c r="BJ585" i="3"/>
  <c r="BI585" i="3"/>
  <c r="BH585" i="3"/>
  <c r="BG585" i="3"/>
  <c r="BF585" i="3"/>
  <c r="BE585" i="3"/>
  <c r="BD585" i="3"/>
  <c r="BC585" i="3"/>
  <c r="BB585" i="3"/>
  <c r="BA585" i="3"/>
  <c r="AZ585" i="3"/>
  <c r="AI585" i="3"/>
  <c r="S585" i="3"/>
  <c r="BJ584" i="3"/>
  <c r="BI584" i="3"/>
  <c r="BH584" i="3"/>
  <c r="BG584" i="3"/>
  <c r="BF584" i="3"/>
  <c r="BE584" i="3"/>
  <c r="BD584" i="3"/>
  <c r="BC584" i="3"/>
  <c r="BB584" i="3"/>
  <c r="BA584" i="3"/>
  <c r="AZ584" i="3"/>
  <c r="AI584" i="3"/>
  <c r="S584" i="3"/>
  <c r="BJ583" i="3"/>
  <c r="BI583" i="3"/>
  <c r="BH583" i="3"/>
  <c r="BG583" i="3"/>
  <c r="BF583" i="3"/>
  <c r="BE583" i="3"/>
  <c r="BD583" i="3"/>
  <c r="BC583" i="3"/>
  <c r="BB583" i="3"/>
  <c r="BA583" i="3"/>
  <c r="AZ583" i="3"/>
  <c r="AI583" i="3"/>
  <c r="S583" i="3"/>
  <c r="BJ582" i="3"/>
  <c r="BI582" i="3"/>
  <c r="BH582" i="3"/>
  <c r="BG582" i="3"/>
  <c r="BF582" i="3"/>
  <c r="BE582" i="3"/>
  <c r="BD582" i="3"/>
  <c r="BC582" i="3"/>
  <c r="BB582" i="3"/>
  <c r="BA582" i="3"/>
  <c r="AZ582" i="3"/>
  <c r="AI582" i="3"/>
  <c r="S582" i="3"/>
  <c r="BJ581" i="3"/>
  <c r="BI581" i="3"/>
  <c r="BH581" i="3"/>
  <c r="BG581" i="3"/>
  <c r="BF581" i="3"/>
  <c r="BE581" i="3"/>
  <c r="BD581" i="3"/>
  <c r="BC581" i="3"/>
  <c r="BB581" i="3"/>
  <c r="BA581" i="3"/>
  <c r="AZ581" i="3"/>
  <c r="AI581" i="3"/>
  <c r="S581" i="3"/>
  <c r="BJ580" i="3"/>
  <c r="BI580" i="3"/>
  <c r="BH580" i="3"/>
  <c r="BG580" i="3"/>
  <c r="BF580" i="3"/>
  <c r="BE580" i="3"/>
  <c r="BD580" i="3"/>
  <c r="BC580" i="3"/>
  <c r="BB580" i="3"/>
  <c r="BA580" i="3"/>
  <c r="AZ580" i="3"/>
  <c r="AI580" i="3"/>
  <c r="S580" i="3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BJ579" i="3"/>
  <c r="BI579" i="3"/>
  <c r="BH579" i="3"/>
  <c r="BG579" i="3"/>
  <c r="BF579" i="3"/>
  <c r="BE579" i="3"/>
  <c r="BD579" i="3"/>
  <c r="BC579" i="3"/>
  <c r="BB579" i="3"/>
  <c r="BA579" i="3"/>
  <c r="AZ579" i="3"/>
  <c r="AI579" i="3"/>
  <c r="S579" i="3"/>
  <c r="BJ578" i="3"/>
  <c r="BI578" i="3"/>
  <c r="BH578" i="3"/>
  <c r="BG578" i="3"/>
  <c r="BF578" i="3"/>
  <c r="BE578" i="3"/>
  <c r="BD578" i="3"/>
  <c r="BC578" i="3"/>
  <c r="BB578" i="3"/>
  <c r="BA578" i="3"/>
  <c r="AZ578" i="3"/>
  <c r="AI578" i="3"/>
  <c r="S578" i="3"/>
  <c r="BJ577" i="3"/>
  <c r="BI577" i="3"/>
  <c r="BH577" i="3"/>
  <c r="BG577" i="3"/>
  <c r="BF577" i="3"/>
  <c r="BE577" i="3"/>
  <c r="BD577" i="3"/>
  <c r="BC577" i="3"/>
  <c r="BB577" i="3"/>
  <c r="BA577" i="3"/>
  <c r="AZ577" i="3"/>
  <c r="AI577" i="3"/>
  <c r="S577" i="3"/>
  <c r="BJ576" i="3"/>
  <c r="BI576" i="3"/>
  <c r="BH576" i="3"/>
  <c r="BG576" i="3"/>
  <c r="BF576" i="3"/>
  <c r="BE576" i="3"/>
  <c r="BD576" i="3"/>
  <c r="BC576" i="3"/>
  <c r="BB576" i="3"/>
  <c r="BA576" i="3"/>
  <c r="AZ576" i="3"/>
  <c r="AI576" i="3"/>
  <c r="S576" i="3"/>
  <c r="BJ575" i="3"/>
  <c r="BI575" i="3"/>
  <c r="BH575" i="3"/>
  <c r="BG575" i="3"/>
  <c r="BF575" i="3"/>
  <c r="BE575" i="3"/>
  <c r="BD575" i="3"/>
  <c r="BC575" i="3"/>
  <c r="BB575" i="3"/>
  <c r="BA575" i="3"/>
  <c r="AZ575" i="3"/>
  <c r="AI575" i="3"/>
  <c r="S575" i="3"/>
  <c r="BJ574" i="3"/>
  <c r="BI574" i="3"/>
  <c r="BH574" i="3"/>
  <c r="BG574" i="3"/>
  <c r="BF574" i="3"/>
  <c r="BE574" i="3"/>
  <c r="BD574" i="3"/>
  <c r="BC574" i="3"/>
  <c r="BB574" i="3"/>
  <c r="BA574" i="3"/>
  <c r="AZ574" i="3"/>
  <c r="AI574" i="3"/>
  <c r="S574" i="3"/>
  <c r="BJ573" i="3"/>
  <c r="BI573" i="3"/>
  <c r="BH573" i="3"/>
  <c r="BG573" i="3"/>
  <c r="BF573" i="3"/>
  <c r="BE573" i="3"/>
  <c r="BD573" i="3"/>
  <c r="BC573" i="3"/>
  <c r="BB573" i="3"/>
  <c r="BA573" i="3"/>
  <c r="AZ573" i="3"/>
  <c r="AI573" i="3"/>
  <c r="S573" i="3"/>
  <c r="BJ572" i="3"/>
  <c r="BI572" i="3"/>
  <c r="BH572" i="3"/>
  <c r="BG572" i="3"/>
  <c r="BF572" i="3"/>
  <c r="BE572" i="3"/>
  <c r="BD572" i="3"/>
  <c r="BC572" i="3"/>
  <c r="BB572" i="3"/>
  <c r="BA572" i="3"/>
  <c r="AZ572" i="3"/>
  <c r="AI572" i="3"/>
  <c r="S572" i="3"/>
  <c r="BJ571" i="3"/>
  <c r="BI571" i="3"/>
  <c r="BH571" i="3"/>
  <c r="BG571" i="3"/>
  <c r="BF571" i="3"/>
  <c r="BE571" i="3"/>
  <c r="BD571" i="3"/>
  <c r="BC571" i="3"/>
  <c r="BB571" i="3"/>
  <c r="BA571" i="3"/>
  <c r="AZ571" i="3"/>
  <c r="AI571" i="3"/>
  <c r="S571" i="3"/>
  <c r="BJ570" i="3"/>
  <c r="BI570" i="3"/>
  <c r="BH570" i="3"/>
  <c r="BG570" i="3"/>
  <c r="BF570" i="3"/>
  <c r="BE570" i="3"/>
  <c r="BD570" i="3"/>
  <c r="BC570" i="3"/>
  <c r="BB570" i="3"/>
  <c r="BA570" i="3"/>
  <c r="AZ570" i="3"/>
  <c r="AI570" i="3"/>
  <c r="S570" i="3"/>
  <c r="BJ569" i="3"/>
  <c r="BI569" i="3"/>
  <c r="BH569" i="3"/>
  <c r="BG569" i="3"/>
  <c r="BF569" i="3"/>
  <c r="BE569" i="3"/>
  <c r="BD569" i="3"/>
  <c r="BC569" i="3"/>
  <c r="BB569" i="3"/>
  <c r="BA569" i="3"/>
  <c r="AZ569" i="3"/>
  <c r="AI569" i="3"/>
  <c r="S569" i="3"/>
  <c r="BJ568" i="3"/>
  <c r="BI568" i="3"/>
  <c r="BH568" i="3"/>
  <c r="BG568" i="3"/>
  <c r="BF568" i="3"/>
  <c r="BE568" i="3"/>
  <c r="BD568" i="3"/>
  <c r="BC568" i="3"/>
  <c r="BB568" i="3"/>
  <c r="BA568" i="3"/>
  <c r="AZ568" i="3"/>
  <c r="AI568" i="3"/>
  <c r="S568" i="3"/>
  <c r="BJ567" i="3"/>
  <c r="BI567" i="3"/>
  <c r="BH567" i="3"/>
  <c r="BG567" i="3"/>
  <c r="BF567" i="3"/>
  <c r="BE567" i="3"/>
  <c r="BD567" i="3"/>
  <c r="BC567" i="3"/>
  <c r="BB567" i="3"/>
  <c r="BA567" i="3"/>
  <c r="AZ567" i="3"/>
  <c r="AI567" i="3"/>
  <c r="S567" i="3"/>
  <c r="BJ566" i="3"/>
  <c r="BI566" i="3"/>
  <c r="BH566" i="3"/>
  <c r="BG566" i="3"/>
  <c r="BF566" i="3"/>
  <c r="BE566" i="3"/>
  <c r="BD566" i="3"/>
  <c r="BC566" i="3"/>
  <c r="BB566" i="3"/>
  <c r="BA566" i="3"/>
  <c r="AZ566" i="3"/>
  <c r="AI566" i="3"/>
  <c r="S566" i="3"/>
  <c r="BJ565" i="3"/>
  <c r="BI565" i="3"/>
  <c r="BH565" i="3"/>
  <c r="BG565" i="3"/>
  <c r="BF565" i="3"/>
  <c r="BE565" i="3"/>
  <c r="BD565" i="3"/>
  <c r="BC565" i="3"/>
  <c r="BB565" i="3"/>
  <c r="BA565" i="3"/>
  <c r="AZ565" i="3"/>
  <c r="AI565" i="3"/>
  <c r="S565" i="3"/>
  <c r="BJ564" i="3"/>
  <c r="BI564" i="3"/>
  <c r="BH564" i="3"/>
  <c r="BG564" i="3"/>
  <c r="BF564" i="3"/>
  <c r="BE564" i="3"/>
  <c r="BD564" i="3"/>
  <c r="BC564" i="3"/>
  <c r="BB564" i="3"/>
  <c r="BA564" i="3"/>
  <c r="AZ564" i="3"/>
  <c r="AI564" i="3"/>
  <c r="S564" i="3"/>
  <c r="BJ563" i="3"/>
  <c r="BI563" i="3"/>
  <c r="BH563" i="3"/>
  <c r="BG563" i="3"/>
  <c r="BF563" i="3"/>
  <c r="BE563" i="3"/>
  <c r="BD563" i="3"/>
  <c r="BC563" i="3"/>
  <c r="BB563" i="3"/>
  <c r="BA563" i="3"/>
  <c r="AZ563" i="3"/>
  <c r="AI563" i="3"/>
  <c r="S563" i="3"/>
  <c r="BJ562" i="3"/>
  <c r="BI562" i="3"/>
  <c r="BH562" i="3"/>
  <c r="BG562" i="3"/>
  <c r="BF562" i="3"/>
  <c r="BE562" i="3"/>
  <c r="BD562" i="3"/>
  <c r="BC562" i="3"/>
  <c r="BB562" i="3"/>
  <c r="BA562" i="3"/>
  <c r="AZ562" i="3"/>
  <c r="AI562" i="3"/>
  <c r="S562" i="3"/>
  <c r="BJ561" i="3"/>
  <c r="BI561" i="3"/>
  <c r="BH561" i="3"/>
  <c r="BG561" i="3"/>
  <c r="BF561" i="3"/>
  <c r="BE561" i="3"/>
  <c r="BD561" i="3"/>
  <c r="BC561" i="3"/>
  <c r="BB561" i="3"/>
  <c r="BA561" i="3"/>
  <c r="AZ561" i="3"/>
  <c r="AI561" i="3"/>
  <c r="S561" i="3"/>
  <c r="BJ560" i="3"/>
  <c r="BI560" i="3"/>
  <c r="BH560" i="3"/>
  <c r="BG560" i="3"/>
  <c r="BF560" i="3"/>
  <c r="BE560" i="3"/>
  <c r="BD560" i="3"/>
  <c r="BC560" i="3"/>
  <c r="BB560" i="3"/>
  <c r="BA560" i="3"/>
  <c r="AZ560" i="3"/>
  <c r="AI560" i="3"/>
  <c r="S560" i="3"/>
  <c r="BJ559" i="3"/>
  <c r="BI559" i="3"/>
  <c r="BH559" i="3"/>
  <c r="BG559" i="3"/>
  <c r="BF559" i="3"/>
  <c r="BE559" i="3"/>
  <c r="BD559" i="3"/>
  <c r="BC559" i="3"/>
  <c r="BB559" i="3"/>
  <c r="BA559" i="3"/>
  <c r="AZ559" i="3"/>
  <c r="AI559" i="3"/>
  <c r="S559" i="3"/>
  <c r="BJ558" i="3"/>
  <c r="BI558" i="3"/>
  <c r="BH558" i="3"/>
  <c r="BG558" i="3"/>
  <c r="BF558" i="3"/>
  <c r="BE558" i="3"/>
  <c r="BD558" i="3"/>
  <c r="BC558" i="3"/>
  <c r="BB558" i="3"/>
  <c r="BA558" i="3"/>
  <c r="AZ558" i="3"/>
  <c r="AI558" i="3"/>
  <c r="S558" i="3"/>
  <c r="BJ557" i="3"/>
  <c r="BI557" i="3"/>
  <c r="BH557" i="3"/>
  <c r="BG557" i="3"/>
  <c r="BF557" i="3"/>
  <c r="BE557" i="3"/>
  <c r="BD557" i="3"/>
  <c r="BC557" i="3"/>
  <c r="BB557" i="3"/>
  <c r="BA557" i="3"/>
  <c r="AZ557" i="3"/>
  <c r="AI557" i="3"/>
  <c r="S557" i="3"/>
  <c r="BJ556" i="3"/>
  <c r="BI556" i="3"/>
  <c r="BH556" i="3"/>
  <c r="BG556" i="3"/>
  <c r="BF556" i="3"/>
  <c r="BE556" i="3"/>
  <c r="BD556" i="3"/>
  <c r="BC556" i="3"/>
  <c r="BB556" i="3"/>
  <c r="BA556" i="3"/>
  <c r="AZ556" i="3"/>
  <c r="AI556" i="3"/>
  <c r="S556" i="3"/>
  <c r="BJ555" i="3"/>
  <c r="BI555" i="3"/>
  <c r="BH555" i="3"/>
  <c r="BG555" i="3"/>
  <c r="BF555" i="3"/>
  <c r="BE555" i="3"/>
  <c r="BD555" i="3"/>
  <c r="BC555" i="3"/>
  <c r="BB555" i="3"/>
  <c r="BA555" i="3"/>
  <c r="AZ555" i="3"/>
  <c r="AI555" i="3"/>
  <c r="S555" i="3"/>
  <c r="BJ554" i="3"/>
  <c r="BI554" i="3"/>
  <c r="BH554" i="3"/>
  <c r="BG554" i="3"/>
  <c r="BF554" i="3"/>
  <c r="BE554" i="3"/>
  <c r="BD554" i="3"/>
  <c r="BC554" i="3"/>
  <c r="BB554" i="3"/>
  <c r="BA554" i="3"/>
  <c r="AZ554" i="3"/>
  <c r="AI554" i="3"/>
  <c r="S554" i="3"/>
  <c r="BJ553" i="3"/>
  <c r="BI553" i="3"/>
  <c r="BH553" i="3"/>
  <c r="BG553" i="3"/>
  <c r="BF553" i="3"/>
  <c r="BE553" i="3"/>
  <c r="BD553" i="3"/>
  <c r="BC553" i="3"/>
  <c r="BB553" i="3"/>
  <c r="BA553" i="3"/>
  <c r="AZ553" i="3"/>
  <c r="AI553" i="3"/>
  <c r="S553" i="3"/>
  <c r="BJ552" i="3"/>
  <c r="BI552" i="3"/>
  <c r="BH552" i="3"/>
  <c r="BG552" i="3"/>
  <c r="BF552" i="3"/>
  <c r="BE552" i="3"/>
  <c r="BD552" i="3"/>
  <c r="BC552" i="3"/>
  <c r="BB552" i="3"/>
  <c r="BA552" i="3"/>
  <c r="AZ552" i="3"/>
  <c r="AI552" i="3"/>
  <c r="S552" i="3"/>
  <c r="BJ551" i="3"/>
  <c r="BI551" i="3"/>
  <c r="BH551" i="3"/>
  <c r="BG551" i="3"/>
  <c r="BF551" i="3"/>
  <c r="BE551" i="3"/>
  <c r="BD551" i="3"/>
  <c r="BC551" i="3"/>
  <c r="BB551" i="3"/>
  <c r="BA551" i="3"/>
  <c r="AZ551" i="3"/>
  <c r="AI551" i="3"/>
  <c r="S551" i="3"/>
  <c r="BJ550" i="3"/>
  <c r="BI550" i="3"/>
  <c r="BH550" i="3"/>
  <c r="BG550" i="3"/>
  <c r="BF550" i="3"/>
  <c r="BE550" i="3"/>
  <c r="BD550" i="3"/>
  <c r="BC550" i="3"/>
  <c r="BB550" i="3"/>
  <c r="BA550" i="3"/>
  <c r="AZ550" i="3"/>
  <c r="AI550" i="3"/>
  <c r="S550" i="3"/>
  <c r="BJ549" i="3"/>
  <c r="BI549" i="3"/>
  <c r="BH549" i="3"/>
  <c r="BG549" i="3"/>
  <c r="BF549" i="3"/>
  <c r="BE549" i="3"/>
  <c r="BD549" i="3"/>
  <c r="BC549" i="3"/>
  <c r="BB549" i="3"/>
  <c r="BA549" i="3"/>
  <c r="AZ549" i="3"/>
  <c r="AI549" i="3"/>
  <c r="S549" i="3"/>
  <c r="BJ548" i="3"/>
  <c r="BI548" i="3"/>
  <c r="BH548" i="3"/>
  <c r="BG548" i="3"/>
  <c r="BF548" i="3"/>
  <c r="BE548" i="3"/>
  <c r="BD548" i="3"/>
  <c r="BC548" i="3"/>
  <c r="BB548" i="3"/>
  <c r="BA548" i="3"/>
  <c r="AZ548" i="3"/>
  <c r="AI548" i="3"/>
  <c r="S548" i="3"/>
  <c r="BJ547" i="3"/>
  <c r="BI547" i="3"/>
  <c r="BH547" i="3"/>
  <c r="BG547" i="3"/>
  <c r="BF547" i="3"/>
  <c r="BE547" i="3"/>
  <c r="BD547" i="3"/>
  <c r="BC547" i="3"/>
  <c r="BB547" i="3"/>
  <c r="BA547" i="3"/>
  <c r="AZ547" i="3"/>
  <c r="AI547" i="3"/>
  <c r="S547" i="3"/>
  <c r="BJ546" i="3"/>
  <c r="BI546" i="3"/>
  <c r="BH546" i="3"/>
  <c r="BG546" i="3"/>
  <c r="BF546" i="3"/>
  <c r="BE546" i="3"/>
  <c r="BD546" i="3"/>
  <c r="BC546" i="3"/>
  <c r="BB546" i="3"/>
  <c r="BA546" i="3"/>
  <c r="AZ546" i="3"/>
  <c r="AI546" i="3"/>
  <c r="S546" i="3"/>
  <c r="BJ545" i="3"/>
  <c r="BI545" i="3"/>
  <c r="BH545" i="3"/>
  <c r="BG545" i="3"/>
  <c r="BF545" i="3"/>
  <c r="BE545" i="3"/>
  <c r="BD545" i="3"/>
  <c r="BC545" i="3"/>
  <c r="BB545" i="3"/>
  <c r="BA545" i="3"/>
  <c r="AZ545" i="3"/>
  <c r="AI545" i="3"/>
  <c r="S545" i="3"/>
  <c r="BJ544" i="3"/>
  <c r="BI544" i="3"/>
  <c r="BH544" i="3"/>
  <c r="BG544" i="3"/>
  <c r="BF544" i="3"/>
  <c r="BE544" i="3"/>
  <c r="BD544" i="3"/>
  <c r="BC544" i="3"/>
  <c r="BB544" i="3"/>
  <c r="BA544" i="3"/>
  <c r="AZ544" i="3"/>
  <c r="AI544" i="3"/>
  <c r="S544" i="3"/>
  <c r="BJ543" i="3"/>
  <c r="BI543" i="3"/>
  <c r="BH543" i="3"/>
  <c r="BG543" i="3"/>
  <c r="BF543" i="3"/>
  <c r="BE543" i="3"/>
  <c r="BD543" i="3"/>
  <c r="BC543" i="3"/>
  <c r="BB543" i="3"/>
  <c r="BA543" i="3"/>
  <c r="AZ543" i="3"/>
  <c r="AI543" i="3"/>
  <c r="S543" i="3"/>
  <c r="BJ542" i="3"/>
  <c r="BI542" i="3"/>
  <c r="BH542" i="3"/>
  <c r="BG542" i="3"/>
  <c r="BF542" i="3"/>
  <c r="BE542" i="3"/>
  <c r="BD542" i="3"/>
  <c r="BC542" i="3"/>
  <c r="BB542" i="3"/>
  <c r="BA542" i="3"/>
  <c r="AZ542" i="3"/>
  <c r="AI542" i="3"/>
  <c r="S542" i="3"/>
  <c r="BJ541" i="3"/>
  <c r="BI541" i="3"/>
  <c r="BH541" i="3"/>
  <c r="BG541" i="3"/>
  <c r="BF541" i="3"/>
  <c r="BE541" i="3"/>
  <c r="BD541" i="3"/>
  <c r="BC541" i="3"/>
  <c r="BB541" i="3"/>
  <c r="BA541" i="3"/>
  <c r="AZ541" i="3"/>
  <c r="AI541" i="3"/>
  <c r="S541" i="3"/>
  <c r="BJ540" i="3"/>
  <c r="BI540" i="3"/>
  <c r="BH540" i="3"/>
  <c r="BG540" i="3"/>
  <c r="BF540" i="3"/>
  <c r="BE540" i="3"/>
  <c r="BD540" i="3"/>
  <c r="BC540" i="3"/>
  <c r="BB540" i="3"/>
  <c r="BA540" i="3"/>
  <c r="AZ540" i="3"/>
  <c r="AI540" i="3"/>
  <c r="S540" i="3"/>
  <c r="BJ539" i="3"/>
  <c r="BI539" i="3"/>
  <c r="BH539" i="3"/>
  <c r="BG539" i="3"/>
  <c r="BF539" i="3"/>
  <c r="BE539" i="3"/>
  <c r="BD539" i="3"/>
  <c r="BC539" i="3"/>
  <c r="BB539" i="3"/>
  <c r="BA539" i="3"/>
  <c r="AZ539" i="3"/>
  <c r="AI539" i="3"/>
  <c r="S539" i="3"/>
  <c r="BJ538" i="3"/>
  <c r="BI538" i="3"/>
  <c r="BH538" i="3"/>
  <c r="BG538" i="3"/>
  <c r="BF538" i="3"/>
  <c r="BE538" i="3"/>
  <c r="BD538" i="3"/>
  <c r="BC538" i="3"/>
  <c r="BB538" i="3"/>
  <c r="BA538" i="3"/>
  <c r="AZ538" i="3"/>
  <c r="AI538" i="3"/>
  <c r="S538" i="3"/>
  <c r="BJ537" i="3"/>
  <c r="BI537" i="3"/>
  <c r="BH537" i="3"/>
  <c r="BG537" i="3"/>
  <c r="BF537" i="3"/>
  <c r="BE537" i="3"/>
  <c r="BD537" i="3"/>
  <c r="BC537" i="3"/>
  <c r="BB537" i="3"/>
  <c r="BA537" i="3"/>
  <c r="AZ537" i="3"/>
  <c r="AI537" i="3"/>
  <c r="S537" i="3"/>
  <c r="BJ536" i="3"/>
  <c r="BI536" i="3"/>
  <c r="BH536" i="3"/>
  <c r="BG536" i="3"/>
  <c r="BF536" i="3"/>
  <c r="BE536" i="3"/>
  <c r="BD536" i="3"/>
  <c r="BC536" i="3"/>
  <c r="BB536" i="3"/>
  <c r="BA536" i="3"/>
  <c r="AZ536" i="3"/>
  <c r="AI536" i="3"/>
  <c r="S536" i="3"/>
  <c r="BJ535" i="3"/>
  <c r="BI535" i="3"/>
  <c r="BH535" i="3"/>
  <c r="BG535" i="3"/>
  <c r="BF535" i="3"/>
  <c r="BE535" i="3"/>
  <c r="BD535" i="3"/>
  <c r="BC535" i="3"/>
  <c r="BB535" i="3"/>
  <c r="BA535" i="3"/>
  <c r="AZ535" i="3"/>
  <c r="AI535" i="3"/>
  <c r="S535" i="3"/>
  <c r="BJ534" i="3"/>
  <c r="BI534" i="3"/>
  <c r="BH534" i="3"/>
  <c r="BG534" i="3"/>
  <c r="BF534" i="3"/>
  <c r="BE534" i="3"/>
  <c r="BD534" i="3"/>
  <c r="BC534" i="3"/>
  <c r="BB534" i="3"/>
  <c r="BA534" i="3"/>
  <c r="AZ534" i="3"/>
  <c r="AI534" i="3"/>
  <c r="S534" i="3"/>
  <c r="BJ533" i="3"/>
  <c r="BI533" i="3"/>
  <c r="BH533" i="3"/>
  <c r="BG533" i="3"/>
  <c r="BF533" i="3"/>
  <c r="BE533" i="3"/>
  <c r="BD533" i="3"/>
  <c r="BC533" i="3"/>
  <c r="BB533" i="3"/>
  <c r="BA533" i="3"/>
  <c r="AZ533" i="3"/>
  <c r="AI533" i="3"/>
  <c r="S533" i="3"/>
  <c r="BJ532" i="3"/>
  <c r="BI532" i="3"/>
  <c r="BH532" i="3"/>
  <c r="BG532" i="3"/>
  <c r="BF532" i="3"/>
  <c r="BE532" i="3"/>
  <c r="BD532" i="3"/>
  <c r="BC532" i="3"/>
  <c r="BB532" i="3"/>
  <c r="BA532" i="3"/>
  <c r="AZ532" i="3"/>
  <c r="AI532" i="3"/>
  <c r="S532" i="3"/>
  <c r="BJ531" i="3"/>
  <c r="BI531" i="3"/>
  <c r="BH531" i="3"/>
  <c r="BG531" i="3"/>
  <c r="BF531" i="3"/>
  <c r="BE531" i="3"/>
  <c r="BD531" i="3"/>
  <c r="BC531" i="3"/>
  <c r="BB531" i="3"/>
  <c r="BA531" i="3"/>
  <c r="AZ531" i="3"/>
  <c r="AI531" i="3"/>
  <c r="S531" i="3"/>
  <c r="BJ530" i="3"/>
  <c r="BI530" i="3"/>
  <c r="BH530" i="3"/>
  <c r="BG530" i="3"/>
  <c r="BF530" i="3"/>
  <c r="BE530" i="3"/>
  <c r="BD530" i="3"/>
  <c r="BC530" i="3"/>
  <c r="BB530" i="3"/>
  <c r="BA530" i="3"/>
  <c r="AZ530" i="3"/>
  <c r="AI530" i="3"/>
  <c r="S530" i="3"/>
  <c r="BJ529" i="3"/>
  <c r="BI529" i="3"/>
  <c r="BH529" i="3"/>
  <c r="BG529" i="3"/>
  <c r="BF529" i="3"/>
  <c r="BE529" i="3"/>
  <c r="BD529" i="3"/>
  <c r="BC529" i="3"/>
  <c r="BB529" i="3"/>
  <c r="BA529" i="3"/>
  <c r="AZ529" i="3"/>
  <c r="AI529" i="3"/>
  <c r="S529" i="3"/>
  <c r="BJ528" i="3"/>
  <c r="BI528" i="3"/>
  <c r="BH528" i="3"/>
  <c r="BG528" i="3"/>
  <c r="BF528" i="3"/>
  <c r="BE528" i="3"/>
  <c r="BD528" i="3"/>
  <c r="BC528" i="3"/>
  <c r="BB528" i="3"/>
  <c r="BA528" i="3"/>
  <c r="AZ528" i="3"/>
  <c r="AI528" i="3"/>
  <c r="S528" i="3"/>
  <c r="BJ527" i="3"/>
  <c r="BI527" i="3"/>
  <c r="BH527" i="3"/>
  <c r="BG527" i="3"/>
  <c r="BF527" i="3"/>
  <c r="BE527" i="3"/>
  <c r="BD527" i="3"/>
  <c r="BC527" i="3"/>
  <c r="BB527" i="3"/>
  <c r="BA527" i="3"/>
  <c r="AZ527" i="3"/>
  <c r="AI527" i="3"/>
  <c r="S527" i="3"/>
  <c r="BJ526" i="3"/>
  <c r="BI526" i="3"/>
  <c r="BH526" i="3"/>
  <c r="BG526" i="3"/>
  <c r="BF526" i="3"/>
  <c r="BE526" i="3"/>
  <c r="BD526" i="3"/>
  <c r="BC526" i="3"/>
  <c r="BB526" i="3"/>
  <c r="BA526" i="3"/>
  <c r="AZ526" i="3"/>
  <c r="AI526" i="3"/>
  <c r="S526" i="3"/>
  <c r="BJ525" i="3"/>
  <c r="BI525" i="3"/>
  <c r="BH525" i="3"/>
  <c r="BG525" i="3"/>
  <c r="BF525" i="3"/>
  <c r="BE525" i="3"/>
  <c r="BD525" i="3"/>
  <c r="BC525" i="3"/>
  <c r="BB525" i="3"/>
  <c r="BA525" i="3"/>
  <c r="AZ525" i="3"/>
  <c r="AI525" i="3"/>
  <c r="S525" i="3"/>
  <c r="BJ524" i="3"/>
  <c r="BI524" i="3"/>
  <c r="BH524" i="3"/>
  <c r="BG524" i="3"/>
  <c r="BF524" i="3"/>
  <c r="BE524" i="3"/>
  <c r="BD524" i="3"/>
  <c r="BC524" i="3"/>
  <c r="BB524" i="3"/>
  <c r="BA524" i="3"/>
  <c r="AZ524" i="3"/>
  <c r="AI524" i="3"/>
  <c r="S524" i="3"/>
  <c r="BJ523" i="3"/>
  <c r="BI523" i="3"/>
  <c r="BH523" i="3"/>
  <c r="BG523" i="3"/>
  <c r="BF523" i="3"/>
  <c r="BE523" i="3"/>
  <c r="BD523" i="3"/>
  <c r="BC523" i="3"/>
  <c r="BB523" i="3"/>
  <c r="BA523" i="3"/>
  <c r="AZ523" i="3"/>
  <c r="AI523" i="3"/>
  <c r="S523" i="3"/>
  <c r="BJ522" i="3"/>
  <c r="BI522" i="3"/>
  <c r="BH522" i="3"/>
  <c r="BG522" i="3"/>
  <c r="BF522" i="3"/>
  <c r="BE522" i="3"/>
  <c r="BD522" i="3"/>
  <c r="BC522" i="3"/>
  <c r="BB522" i="3"/>
  <c r="BA522" i="3"/>
  <c r="AZ522" i="3"/>
  <c r="AI522" i="3"/>
  <c r="S522" i="3"/>
  <c r="BJ521" i="3"/>
  <c r="BI521" i="3"/>
  <c r="BH521" i="3"/>
  <c r="BG521" i="3"/>
  <c r="BF521" i="3"/>
  <c r="BE521" i="3"/>
  <c r="BD521" i="3"/>
  <c r="BC521" i="3"/>
  <c r="BB521" i="3"/>
  <c r="BA521" i="3"/>
  <c r="AZ521" i="3"/>
  <c r="AI521" i="3"/>
  <c r="S521" i="3"/>
  <c r="BJ520" i="3"/>
  <c r="BI520" i="3"/>
  <c r="BH520" i="3"/>
  <c r="BG520" i="3"/>
  <c r="BF520" i="3"/>
  <c r="BE520" i="3"/>
  <c r="BD520" i="3"/>
  <c r="BC520" i="3"/>
  <c r="BB520" i="3"/>
  <c r="BA520" i="3"/>
  <c r="AZ520" i="3"/>
  <c r="AI520" i="3"/>
  <c r="S520" i="3"/>
  <c r="BJ519" i="3"/>
  <c r="BI519" i="3"/>
  <c r="BH519" i="3"/>
  <c r="BG519" i="3"/>
  <c r="BF519" i="3"/>
  <c r="BE519" i="3"/>
  <c r="BD519" i="3"/>
  <c r="BC519" i="3"/>
  <c r="BB519" i="3"/>
  <c r="BA519" i="3"/>
  <c r="AZ519" i="3"/>
  <c r="AI519" i="3"/>
  <c r="S519" i="3"/>
  <c r="BJ518" i="3"/>
  <c r="BI518" i="3"/>
  <c r="BH518" i="3"/>
  <c r="BG518" i="3"/>
  <c r="BF518" i="3"/>
  <c r="BE518" i="3"/>
  <c r="BD518" i="3"/>
  <c r="BC518" i="3"/>
  <c r="BB518" i="3"/>
  <c r="BA518" i="3"/>
  <c r="AZ518" i="3"/>
  <c r="AI518" i="3"/>
  <c r="S518" i="3"/>
  <c r="BJ517" i="3"/>
  <c r="BI517" i="3"/>
  <c r="BH517" i="3"/>
  <c r="BG517" i="3"/>
  <c r="BF517" i="3"/>
  <c r="BE517" i="3"/>
  <c r="BD517" i="3"/>
  <c r="BC517" i="3"/>
  <c r="BB517" i="3"/>
  <c r="BA517" i="3"/>
  <c r="AZ517" i="3"/>
  <c r="AI517" i="3"/>
  <c r="S517" i="3"/>
  <c r="BJ516" i="3"/>
  <c r="BI516" i="3"/>
  <c r="BH516" i="3"/>
  <c r="BG516" i="3"/>
  <c r="BF516" i="3"/>
  <c r="BE516" i="3"/>
  <c r="BD516" i="3"/>
  <c r="BC516" i="3"/>
  <c r="BB516" i="3"/>
  <c r="BA516" i="3"/>
  <c r="AZ516" i="3"/>
  <c r="AI516" i="3"/>
  <c r="S516" i="3"/>
  <c r="BJ515" i="3"/>
  <c r="BI515" i="3"/>
  <c r="BH515" i="3"/>
  <c r="BG515" i="3"/>
  <c r="BF515" i="3"/>
  <c r="BE515" i="3"/>
  <c r="BD515" i="3"/>
  <c r="BC515" i="3"/>
  <c r="BB515" i="3"/>
  <c r="BA515" i="3"/>
  <c r="AZ515" i="3"/>
  <c r="AI515" i="3"/>
  <c r="S515" i="3"/>
  <c r="BJ514" i="3"/>
  <c r="BI514" i="3"/>
  <c r="BH514" i="3"/>
  <c r="BG514" i="3"/>
  <c r="BF514" i="3"/>
  <c r="BE514" i="3"/>
  <c r="BD514" i="3"/>
  <c r="BC514" i="3"/>
  <c r="BB514" i="3"/>
  <c r="BA514" i="3"/>
  <c r="AZ514" i="3"/>
  <c r="AI514" i="3"/>
  <c r="S514" i="3"/>
  <c r="BJ513" i="3"/>
  <c r="BI513" i="3"/>
  <c r="BH513" i="3"/>
  <c r="BG513" i="3"/>
  <c r="BF513" i="3"/>
  <c r="BE513" i="3"/>
  <c r="BD513" i="3"/>
  <c r="BC513" i="3"/>
  <c r="BB513" i="3"/>
  <c r="BA513" i="3"/>
  <c r="AZ513" i="3"/>
  <c r="AI513" i="3"/>
  <c r="S513" i="3"/>
  <c r="BJ512" i="3"/>
  <c r="BI512" i="3"/>
  <c r="BH512" i="3"/>
  <c r="BG512" i="3"/>
  <c r="BF512" i="3"/>
  <c r="BE512" i="3"/>
  <c r="BD512" i="3"/>
  <c r="BC512" i="3"/>
  <c r="BB512" i="3"/>
  <c r="BA512" i="3"/>
  <c r="AZ512" i="3"/>
  <c r="AI512" i="3"/>
  <c r="S512" i="3"/>
  <c r="BJ511" i="3"/>
  <c r="BI511" i="3"/>
  <c r="BH511" i="3"/>
  <c r="BG511" i="3"/>
  <c r="BF511" i="3"/>
  <c r="BE511" i="3"/>
  <c r="BD511" i="3"/>
  <c r="BC511" i="3"/>
  <c r="BB511" i="3"/>
  <c r="BA511" i="3"/>
  <c r="AZ511" i="3"/>
  <c r="AI511" i="3"/>
  <c r="S511" i="3"/>
  <c r="BJ510" i="3"/>
  <c r="BI510" i="3"/>
  <c r="BH510" i="3"/>
  <c r="BG510" i="3"/>
  <c r="BF510" i="3"/>
  <c r="BE510" i="3"/>
  <c r="BD510" i="3"/>
  <c r="BC510" i="3"/>
  <c r="BB510" i="3"/>
  <c r="BA510" i="3"/>
  <c r="AZ510" i="3"/>
  <c r="AI510" i="3"/>
  <c r="S510" i="3"/>
  <c r="BJ509" i="3"/>
  <c r="BI509" i="3"/>
  <c r="BH509" i="3"/>
  <c r="BG509" i="3"/>
  <c r="BF509" i="3"/>
  <c r="BE509" i="3"/>
  <c r="BD509" i="3"/>
  <c r="BC509" i="3"/>
  <c r="BB509" i="3"/>
  <c r="BA509" i="3"/>
  <c r="AZ509" i="3"/>
  <c r="AI509" i="3"/>
  <c r="S509" i="3"/>
  <c r="BJ508" i="3"/>
  <c r="BI508" i="3"/>
  <c r="BH508" i="3"/>
  <c r="BG508" i="3"/>
  <c r="BF508" i="3"/>
  <c r="BE508" i="3"/>
  <c r="BD508" i="3"/>
  <c r="BC508" i="3"/>
  <c r="BB508" i="3"/>
  <c r="BA508" i="3"/>
  <c r="AZ508" i="3"/>
  <c r="AI508" i="3"/>
  <c r="S508" i="3"/>
  <c r="BJ507" i="3"/>
  <c r="BI507" i="3"/>
  <c r="BH507" i="3"/>
  <c r="BG507" i="3"/>
  <c r="BF507" i="3"/>
  <c r="BE507" i="3"/>
  <c r="BD507" i="3"/>
  <c r="BC507" i="3"/>
  <c r="BB507" i="3"/>
  <c r="BA507" i="3"/>
  <c r="AZ507" i="3"/>
  <c r="AI507" i="3"/>
  <c r="S507" i="3"/>
  <c r="BJ506" i="3"/>
  <c r="BI506" i="3"/>
  <c r="BH506" i="3"/>
  <c r="BG506" i="3"/>
  <c r="BF506" i="3"/>
  <c r="BE506" i="3"/>
  <c r="BD506" i="3"/>
  <c r="BC506" i="3"/>
  <c r="BB506" i="3"/>
  <c r="BA506" i="3"/>
  <c r="AZ506" i="3"/>
  <c r="AI506" i="3"/>
  <c r="S506" i="3"/>
  <c r="BJ505" i="3"/>
  <c r="BI505" i="3"/>
  <c r="BH505" i="3"/>
  <c r="BG505" i="3"/>
  <c r="BF505" i="3"/>
  <c r="BE505" i="3"/>
  <c r="BD505" i="3"/>
  <c r="BC505" i="3"/>
  <c r="BB505" i="3"/>
  <c r="BA505" i="3"/>
  <c r="AZ505" i="3"/>
  <c r="AI505" i="3"/>
  <c r="S505" i="3"/>
  <c r="BJ504" i="3"/>
  <c r="BI504" i="3"/>
  <c r="BH504" i="3"/>
  <c r="BG504" i="3"/>
  <c r="BF504" i="3"/>
  <c r="BE504" i="3"/>
  <c r="BD504" i="3"/>
  <c r="BC504" i="3"/>
  <c r="BB504" i="3"/>
  <c r="BA504" i="3"/>
  <c r="AZ504" i="3"/>
  <c r="AI504" i="3"/>
  <c r="S504" i="3"/>
  <c r="BJ503" i="3"/>
  <c r="BI503" i="3"/>
  <c r="BH503" i="3"/>
  <c r="BG503" i="3"/>
  <c r="BF503" i="3"/>
  <c r="BE503" i="3"/>
  <c r="BD503" i="3"/>
  <c r="BC503" i="3"/>
  <c r="BB503" i="3"/>
  <c r="BA503" i="3"/>
  <c r="AZ503" i="3"/>
  <c r="AI503" i="3"/>
  <c r="S503" i="3"/>
  <c r="BJ502" i="3"/>
  <c r="BI502" i="3"/>
  <c r="BH502" i="3"/>
  <c r="BG502" i="3"/>
  <c r="BF502" i="3"/>
  <c r="BE502" i="3"/>
  <c r="BD502" i="3"/>
  <c r="BC502" i="3"/>
  <c r="BB502" i="3"/>
  <c r="BA502" i="3"/>
  <c r="AZ502" i="3"/>
  <c r="AI502" i="3"/>
  <c r="S502" i="3"/>
  <c r="BJ501" i="3"/>
  <c r="BI501" i="3"/>
  <c r="BH501" i="3"/>
  <c r="BG501" i="3"/>
  <c r="BF501" i="3"/>
  <c r="BE501" i="3"/>
  <c r="BD501" i="3"/>
  <c r="BC501" i="3"/>
  <c r="BB501" i="3"/>
  <c r="BA501" i="3"/>
  <c r="AZ501" i="3"/>
  <c r="AI501" i="3"/>
  <c r="S501" i="3"/>
  <c r="BJ500" i="3"/>
  <c r="BI500" i="3"/>
  <c r="BH500" i="3"/>
  <c r="BG500" i="3"/>
  <c r="BF500" i="3"/>
  <c r="BE500" i="3"/>
  <c r="BD500" i="3"/>
  <c r="BC500" i="3"/>
  <c r="BB500" i="3"/>
  <c r="BA500" i="3"/>
  <c r="AZ500" i="3"/>
  <c r="AI500" i="3"/>
  <c r="S500" i="3"/>
  <c r="BJ499" i="3"/>
  <c r="BI499" i="3"/>
  <c r="BH499" i="3"/>
  <c r="BG499" i="3"/>
  <c r="BF499" i="3"/>
  <c r="BE499" i="3"/>
  <c r="BD499" i="3"/>
  <c r="BC499" i="3"/>
  <c r="BB499" i="3"/>
  <c r="BA499" i="3"/>
  <c r="AZ499" i="3"/>
  <c r="AI499" i="3"/>
  <c r="S499" i="3"/>
  <c r="BJ498" i="3"/>
  <c r="BI498" i="3"/>
  <c r="BH498" i="3"/>
  <c r="BG498" i="3"/>
  <c r="BF498" i="3"/>
  <c r="BE498" i="3"/>
  <c r="BD498" i="3"/>
  <c r="BC498" i="3"/>
  <c r="BB498" i="3"/>
  <c r="BA498" i="3"/>
  <c r="AZ498" i="3"/>
  <c r="AI498" i="3"/>
  <c r="S498" i="3"/>
  <c r="BJ497" i="3"/>
  <c r="BI497" i="3"/>
  <c r="BH497" i="3"/>
  <c r="BG497" i="3"/>
  <c r="BF497" i="3"/>
  <c r="BE497" i="3"/>
  <c r="BD497" i="3"/>
  <c r="BC497" i="3"/>
  <c r="BB497" i="3"/>
  <c r="BA497" i="3"/>
  <c r="AZ497" i="3"/>
  <c r="AI497" i="3"/>
  <c r="S497" i="3"/>
  <c r="BJ496" i="3"/>
  <c r="BI496" i="3"/>
  <c r="BH496" i="3"/>
  <c r="BG496" i="3"/>
  <c r="BF496" i="3"/>
  <c r="BE496" i="3"/>
  <c r="BD496" i="3"/>
  <c r="BC496" i="3"/>
  <c r="BB496" i="3"/>
  <c r="BA496" i="3"/>
  <c r="AZ496" i="3"/>
  <c r="AI496" i="3"/>
  <c r="S496" i="3"/>
  <c r="BJ495" i="3"/>
  <c r="BI495" i="3"/>
  <c r="BH495" i="3"/>
  <c r="BG495" i="3"/>
  <c r="BF495" i="3"/>
  <c r="BE495" i="3"/>
  <c r="BD495" i="3"/>
  <c r="BC495" i="3"/>
  <c r="BB495" i="3"/>
  <c r="BA495" i="3"/>
  <c r="AZ495" i="3"/>
  <c r="AI495" i="3"/>
  <c r="S495" i="3"/>
  <c r="BJ494" i="3"/>
  <c r="BI494" i="3"/>
  <c r="BH494" i="3"/>
  <c r="BG494" i="3"/>
  <c r="BF494" i="3"/>
  <c r="BE494" i="3"/>
  <c r="BD494" i="3"/>
  <c r="BC494" i="3"/>
  <c r="BB494" i="3"/>
  <c r="BA494" i="3"/>
  <c r="AZ494" i="3"/>
  <c r="AI494" i="3"/>
  <c r="S494" i="3"/>
  <c r="BJ493" i="3"/>
  <c r="BI493" i="3"/>
  <c r="BH493" i="3"/>
  <c r="BG493" i="3"/>
  <c r="BF493" i="3"/>
  <c r="BE493" i="3"/>
  <c r="BD493" i="3"/>
  <c r="BC493" i="3"/>
  <c r="BB493" i="3"/>
  <c r="BA493" i="3"/>
  <c r="AZ493" i="3"/>
  <c r="AI493" i="3"/>
  <c r="S493" i="3"/>
  <c r="BJ492" i="3"/>
  <c r="BI492" i="3"/>
  <c r="BH492" i="3"/>
  <c r="BG492" i="3"/>
  <c r="BF492" i="3"/>
  <c r="BE492" i="3"/>
  <c r="BD492" i="3"/>
  <c r="BC492" i="3"/>
  <c r="BB492" i="3"/>
  <c r="BA492" i="3"/>
  <c r="AZ492" i="3"/>
  <c r="AI492" i="3"/>
  <c r="S492" i="3"/>
  <c r="BJ491" i="3"/>
  <c r="BI491" i="3"/>
  <c r="BH491" i="3"/>
  <c r="BG491" i="3"/>
  <c r="BF491" i="3"/>
  <c r="BE491" i="3"/>
  <c r="BD491" i="3"/>
  <c r="BC491" i="3"/>
  <c r="BB491" i="3"/>
  <c r="BA491" i="3"/>
  <c r="AZ491" i="3"/>
  <c r="AI491" i="3"/>
  <c r="S491" i="3"/>
  <c r="BJ490" i="3"/>
  <c r="BI490" i="3"/>
  <c r="BH490" i="3"/>
  <c r="BG490" i="3"/>
  <c r="BF490" i="3"/>
  <c r="BE490" i="3"/>
  <c r="BD490" i="3"/>
  <c r="BC490" i="3"/>
  <c r="BB490" i="3"/>
  <c r="BA490" i="3"/>
  <c r="AZ490" i="3"/>
  <c r="AI490" i="3"/>
  <c r="S490" i="3"/>
  <c r="BJ489" i="3"/>
  <c r="BI489" i="3"/>
  <c r="BH489" i="3"/>
  <c r="BG489" i="3"/>
  <c r="BF489" i="3"/>
  <c r="BE489" i="3"/>
  <c r="BD489" i="3"/>
  <c r="BC489" i="3"/>
  <c r="BB489" i="3"/>
  <c r="BA489" i="3"/>
  <c r="AZ489" i="3"/>
  <c r="AI489" i="3"/>
  <c r="S489" i="3"/>
  <c r="BJ488" i="3"/>
  <c r="BI488" i="3"/>
  <c r="BH488" i="3"/>
  <c r="BG488" i="3"/>
  <c r="BF488" i="3"/>
  <c r="BE488" i="3"/>
  <c r="BD488" i="3"/>
  <c r="BC488" i="3"/>
  <c r="BB488" i="3"/>
  <c r="BA488" i="3"/>
  <c r="AZ488" i="3"/>
  <c r="AI488" i="3"/>
  <c r="S488" i="3"/>
  <c r="BJ487" i="3"/>
  <c r="BI487" i="3"/>
  <c r="BH487" i="3"/>
  <c r="BG487" i="3"/>
  <c r="BF487" i="3"/>
  <c r="BE487" i="3"/>
  <c r="BD487" i="3"/>
  <c r="BC487" i="3"/>
  <c r="BB487" i="3"/>
  <c r="BA487" i="3"/>
  <c r="AZ487" i="3"/>
  <c r="AI487" i="3"/>
  <c r="S487" i="3"/>
  <c r="BJ486" i="3"/>
  <c r="BI486" i="3"/>
  <c r="BH486" i="3"/>
  <c r="BG486" i="3"/>
  <c r="BF486" i="3"/>
  <c r="BE486" i="3"/>
  <c r="BD486" i="3"/>
  <c r="BC486" i="3"/>
  <c r="BB486" i="3"/>
  <c r="BA486" i="3"/>
  <c r="AZ486" i="3"/>
  <c r="AI486" i="3"/>
  <c r="S486" i="3"/>
  <c r="BJ485" i="3"/>
  <c r="BI485" i="3"/>
  <c r="BH485" i="3"/>
  <c r="BG485" i="3"/>
  <c r="BF485" i="3"/>
  <c r="BE485" i="3"/>
  <c r="BD485" i="3"/>
  <c r="BC485" i="3"/>
  <c r="BB485" i="3"/>
  <c r="BA485" i="3"/>
  <c r="AZ485" i="3"/>
  <c r="AI485" i="3"/>
  <c r="S485" i="3"/>
  <c r="BJ484" i="3"/>
  <c r="BI484" i="3"/>
  <c r="BH484" i="3"/>
  <c r="BG484" i="3"/>
  <c r="BF484" i="3"/>
  <c r="BE484" i="3"/>
  <c r="BD484" i="3"/>
  <c r="BC484" i="3"/>
  <c r="BB484" i="3"/>
  <c r="BA484" i="3"/>
  <c r="AZ484" i="3"/>
  <c r="AI484" i="3"/>
  <c r="S484" i="3"/>
  <c r="BJ483" i="3"/>
  <c r="BI483" i="3"/>
  <c r="BH483" i="3"/>
  <c r="BG483" i="3"/>
  <c r="BF483" i="3"/>
  <c r="BE483" i="3"/>
  <c r="BD483" i="3"/>
  <c r="BC483" i="3"/>
  <c r="BB483" i="3"/>
  <c r="BA483" i="3"/>
  <c r="AZ483" i="3"/>
  <c r="AI483" i="3"/>
  <c r="S483" i="3"/>
  <c r="BJ482" i="3"/>
  <c r="BI482" i="3"/>
  <c r="BH482" i="3"/>
  <c r="BG482" i="3"/>
  <c r="BF482" i="3"/>
  <c r="BE482" i="3"/>
  <c r="BD482" i="3"/>
  <c r="BC482" i="3"/>
  <c r="BB482" i="3"/>
  <c r="BA482" i="3"/>
  <c r="AZ482" i="3"/>
  <c r="AI482" i="3"/>
  <c r="S482" i="3"/>
  <c r="BJ481" i="3"/>
  <c r="BI481" i="3"/>
  <c r="BH481" i="3"/>
  <c r="BG481" i="3"/>
  <c r="BF481" i="3"/>
  <c r="BE481" i="3"/>
  <c r="BD481" i="3"/>
  <c r="BC481" i="3"/>
  <c r="BB481" i="3"/>
  <c r="BA481" i="3"/>
  <c r="AZ481" i="3"/>
  <c r="AI481" i="3"/>
  <c r="S481" i="3"/>
  <c r="BJ480" i="3"/>
  <c r="BI480" i="3"/>
  <c r="BH480" i="3"/>
  <c r="BG480" i="3"/>
  <c r="BF480" i="3"/>
  <c r="BE480" i="3"/>
  <c r="BD480" i="3"/>
  <c r="BC480" i="3"/>
  <c r="BB480" i="3"/>
  <c r="BA480" i="3"/>
  <c r="AZ480" i="3"/>
  <c r="AI480" i="3"/>
  <c r="S480" i="3"/>
  <c r="BJ479" i="3"/>
  <c r="BI479" i="3"/>
  <c r="BH479" i="3"/>
  <c r="BG479" i="3"/>
  <c r="BF479" i="3"/>
  <c r="BE479" i="3"/>
  <c r="BD479" i="3"/>
  <c r="BC479" i="3"/>
  <c r="BB479" i="3"/>
  <c r="BA479" i="3"/>
  <c r="AZ479" i="3"/>
  <c r="AI479" i="3"/>
  <c r="S479" i="3"/>
  <c r="BJ478" i="3"/>
  <c r="BI478" i="3"/>
  <c r="BH478" i="3"/>
  <c r="BG478" i="3"/>
  <c r="BF478" i="3"/>
  <c r="BE478" i="3"/>
  <c r="BD478" i="3"/>
  <c r="BC478" i="3"/>
  <c r="BB478" i="3"/>
  <c r="BA478" i="3"/>
  <c r="AZ478" i="3"/>
  <c r="AI478" i="3"/>
  <c r="S478" i="3"/>
  <c r="BJ477" i="3"/>
  <c r="BI477" i="3"/>
  <c r="BH477" i="3"/>
  <c r="BG477" i="3"/>
  <c r="BF477" i="3"/>
  <c r="BE477" i="3"/>
  <c r="BD477" i="3"/>
  <c r="BC477" i="3"/>
  <c r="BB477" i="3"/>
  <c r="BA477" i="3"/>
  <c r="AZ477" i="3"/>
  <c r="AI477" i="3"/>
  <c r="S477" i="3"/>
  <c r="BJ476" i="3"/>
  <c r="BI476" i="3"/>
  <c r="BH476" i="3"/>
  <c r="BG476" i="3"/>
  <c r="BF476" i="3"/>
  <c r="BE476" i="3"/>
  <c r="BD476" i="3"/>
  <c r="BC476" i="3"/>
  <c r="BB476" i="3"/>
  <c r="BA476" i="3"/>
  <c r="AZ476" i="3"/>
  <c r="AI476" i="3"/>
  <c r="S476" i="3"/>
  <c r="BJ475" i="3"/>
  <c r="BI475" i="3"/>
  <c r="BH475" i="3"/>
  <c r="BG475" i="3"/>
  <c r="BF475" i="3"/>
  <c r="BE475" i="3"/>
  <c r="BD475" i="3"/>
  <c r="BC475" i="3"/>
  <c r="BB475" i="3"/>
  <c r="BA475" i="3"/>
  <c r="AZ475" i="3"/>
  <c r="AI475" i="3"/>
  <c r="S475" i="3"/>
  <c r="BJ474" i="3"/>
  <c r="BI474" i="3"/>
  <c r="BH474" i="3"/>
  <c r="BG474" i="3"/>
  <c r="BF474" i="3"/>
  <c r="BE474" i="3"/>
  <c r="BD474" i="3"/>
  <c r="BC474" i="3"/>
  <c r="BB474" i="3"/>
  <c r="BA474" i="3"/>
  <c r="AZ474" i="3"/>
  <c r="AI474" i="3"/>
  <c r="S474" i="3"/>
  <c r="BJ473" i="3"/>
  <c r="BI473" i="3"/>
  <c r="BH473" i="3"/>
  <c r="BG473" i="3"/>
  <c r="BF473" i="3"/>
  <c r="BE473" i="3"/>
  <c r="BD473" i="3"/>
  <c r="BC473" i="3"/>
  <c r="BB473" i="3"/>
  <c r="BA473" i="3"/>
  <c r="AZ473" i="3"/>
  <c r="AI473" i="3"/>
  <c r="S473" i="3"/>
  <c r="BJ472" i="3"/>
  <c r="BI472" i="3"/>
  <c r="BH472" i="3"/>
  <c r="BG472" i="3"/>
  <c r="BF472" i="3"/>
  <c r="BE472" i="3"/>
  <c r="BD472" i="3"/>
  <c r="BC472" i="3"/>
  <c r="BB472" i="3"/>
  <c r="BA472" i="3"/>
  <c r="AZ472" i="3"/>
  <c r="AI472" i="3"/>
  <c r="S472" i="3"/>
  <c r="BJ471" i="3"/>
  <c r="BI471" i="3"/>
  <c r="BH471" i="3"/>
  <c r="BG471" i="3"/>
  <c r="BF471" i="3"/>
  <c r="BE471" i="3"/>
  <c r="BD471" i="3"/>
  <c r="BC471" i="3"/>
  <c r="BB471" i="3"/>
  <c r="BA471" i="3"/>
  <c r="AZ471" i="3"/>
  <c r="AI471" i="3"/>
  <c r="S471" i="3"/>
  <c r="BJ470" i="3"/>
  <c r="BI470" i="3"/>
  <c r="BH470" i="3"/>
  <c r="BG470" i="3"/>
  <c r="BF470" i="3"/>
  <c r="BE470" i="3"/>
  <c r="BD470" i="3"/>
  <c r="BC470" i="3"/>
  <c r="BB470" i="3"/>
  <c r="BA470" i="3"/>
  <c r="AZ470" i="3"/>
  <c r="AI470" i="3"/>
  <c r="S470" i="3"/>
  <c r="BJ469" i="3"/>
  <c r="BI469" i="3"/>
  <c r="BH469" i="3"/>
  <c r="BG469" i="3"/>
  <c r="BF469" i="3"/>
  <c r="BE469" i="3"/>
  <c r="BD469" i="3"/>
  <c r="BC469" i="3"/>
  <c r="BB469" i="3"/>
  <c r="BA469" i="3"/>
  <c r="AZ469" i="3"/>
  <c r="AI469" i="3"/>
  <c r="S469" i="3"/>
  <c r="BJ468" i="3"/>
  <c r="BI468" i="3"/>
  <c r="BH468" i="3"/>
  <c r="BG468" i="3"/>
  <c r="BF468" i="3"/>
  <c r="BE468" i="3"/>
  <c r="BD468" i="3"/>
  <c r="BC468" i="3"/>
  <c r="BB468" i="3"/>
  <c r="BA468" i="3"/>
  <c r="AZ468" i="3"/>
  <c r="AI468" i="3"/>
  <c r="S468" i="3"/>
  <c r="BJ467" i="3"/>
  <c r="BI467" i="3"/>
  <c r="BH467" i="3"/>
  <c r="BG467" i="3"/>
  <c r="BF467" i="3"/>
  <c r="BE467" i="3"/>
  <c r="BD467" i="3"/>
  <c r="BC467" i="3"/>
  <c r="BB467" i="3"/>
  <c r="BA467" i="3"/>
  <c r="AZ467" i="3"/>
  <c r="AI467" i="3"/>
  <c r="S467" i="3"/>
  <c r="BJ466" i="3"/>
  <c r="BI466" i="3"/>
  <c r="BH466" i="3"/>
  <c r="BG466" i="3"/>
  <c r="BF466" i="3"/>
  <c r="BE466" i="3"/>
  <c r="BD466" i="3"/>
  <c r="BC466" i="3"/>
  <c r="BB466" i="3"/>
  <c r="BA466" i="3"/>
  <c r="AZ466" i="3"/>
  <c r="AI466" i="3"/>
  <c r="S466" i="3"/>
  <c r="BJ465" i="3"/>
  <c r="BI465" i="3"/>
  <c r="BH465" i="3"/>
  <c r="BG465" i="3"/>
  <c r="BF465" i="3"/>
  <c r="BE465" i="3"/>
  <c r="BD465" i="3"/>
  <c r="BC465" i="3"/>
  <c r="BB465" i="3"/>
  <c r="BA465" i="3"/>
  <c r="AZ465" i="3"/>
  <c r="AI465" i="3"/>
  <c r="S465" i="3"/>
  <c r="BJ464" i="3"/>
  <c r="BI464" i="3"/>
  <c r="BH464" i="3"/>
  <c r="BG464" i="3"/>
  <c r="BF464" i="3"/>
  <c r="BE464" i="3"/>
  <c r="BD464" i="3"/>
  <c r="BC464" i="3"/>
  <c r="BB464" i="3"/>
  <c r="BA464" i="3"/>
  <c r="AZ464" i="3"/>
  <c r="AI464" i="3"/>
  <c r="S464" i="3"/>
  <c r="BJ463" i="3"/>
  <c r="BI463" i="3"/>
  <c r="BH463" i="3"/>
  <c r="BG463" i="3"/>
  <c r="BF463" i="3"/>
  <c r="BE463" i="3"/>
  <c r="BD463" i="3"/>
  <c r="BC463" i="3"/>
  <c r="BB463" i="3"/>
  <c r="BA463" i="3"/>
  <c r="AZ463" i="3"/>
  <c r="AI463" i="3"/>
  <c r="S463" i="3"/>
  <c r="BJ462" i="3"/>
  <c r="BI462" i="3"/>
  <c r="BH462" i="3"/>
  <c r="BG462" i="3"/>
  <c r="BF462" i="3"/>
  <c r="BE462" i="3"/>
  <c r="BD462" i="3"/>
  <c r="BC462" i="3"/>
  <c r="BB462" i="3"/>
  <c r="BA462" i="3"/>
  <c r="AZ462" i="3"/>
  <c r="AI462" i="3"/>
  <c r="S462" i="3"/>
  <c r="BJ461" i="3"/>
  <c r="BI461" i="3"/>
  <c r="BH461" i="3"/>
  <c r="BG461" i="3"/>
  <c r="BF461" i="3"/>
  <c r="BE461" i="3"/>
  <c r="BD461" i="3"/>
  <c r="BC461" i="3"/>
  <c r="BB461" i="3"/>
  <c r="BA461" i="3"/>
  <c r="AZ461" i="3"/>
  <c r="AI461" i="3"/>
  <c r="S461" i="3"/>
  <c r="BJ460" i="3"/>
  <c r="BI460" i="3"/>
  <c r="BH460" i="3"/>
  <c r="BG460" i="3"/>
  <c r="BF460" i="3"/>
  <c r="BE460" i="3"/>
  <c r="BD460" i="3"/>
  <c r="BC460" i="3"/>
  <c r="BB460" i="3"/>
  <c r="BA460" i="3"/>
  <c r="AZ460" i="3"/>
  <c r="AI460" i="3"/>
  <c r="S460" i="3"/>
  <c r="BJ459" i="3"/>
  <c r="BI459" i="3"/>
  <c r="BH459" i="3"/>
  <c r="BG459" i="3"/>
  <c r="BF459" i="3"/>
  <c r="BE459" i="3"/>
  <c r="BD459" i="3"/>
  <c r="BC459" i="3"/>
  <c r="BB459" i="3"/>
  <c r="BA459" i="3"/>
  <c r="AZ459" i="3"/>
  <c r="AI459" i="3"/>
  <c r="S459" i="3"/>
  <c r="BJ458" i="3"/>
  <c r="BI458" i="3"/>
  <c r="BH458" i="3"/>
  <c r="BG458" i="3"/>
  <c r="BF458" i="3"/>
  <c r="BE458" i="3"/>
  <c r="BD458" i="3"/>
  <c r="BC458" i="3"/>
  <c r="BB458" i="3"/>
  <c r="BA458" i="3"/>
  <c r="AZ458" i="3"/>
  <c r="AI458" i="3"/>
  <c r="S458" i="3"/>
  <c r="BJ457" i="3"/>
  <c r="BI457" i="3"/>
  <c r="BH457" i="3"/>
  <c r="BG457" i="3"/>
  <c r="BF457" i="3"/>
  <c r="BE457" i="3"/>
  <c r="BD457" i="3"/>
  <c r="BC457" i="3"/>
  <c r="BB457" i="3"/>
  <c r="BA457" i="3"/>
  <c r="AZ457" i="3"/>
  <c r="AI457" i="3"/>
  <c r="S457" i="3"/>
  <c r="BJ456" i="3"/>
  <c r="BI456" i="3"/>
  <c r="BH456" i="3"/>
  <c r="BG456" i="3"/>
  <c r="BF456" i="3"/>
  <c r="BE456" i="3"/>
  <c r="BD456" i="3"/>
  <c r="BC456" i="3"/>
  <c r="BB456" i="3"/>
  <c r="BA456" i="3"/>
  <c r="AZ456" i="3"/>
  <c r="AI456" i="3"/>
  <c r="S456" i="3"/>
  <c r="BJ455" i="3"/>
  <c r="BI455" i="3"/>
  <c r="BH455" i="3"/>
  <c r="BG455" i="3"/>
  <c r="BF455" i="3"/>
  <c r="BE455" i="3"/>
  <c r="BD455" i="3"/>
  <c r="BC455" i="3"/>
  <c r="BB455" i="3"/>
  <c r="BA455" i="3"/>
  <c r="AZ455" i="3"/>
  <c r="AI455" i="3"/>
  <c r="S455" i="3"/>
  <c r="BJ454" i="3"/>
  <c r="BI454" i="3"/>
  <c r="BH454" i="3"/>
  <c r="BG454" i="3"/>
  <c r="BF454" i="3"/>
  <c r="BE454" i="3"/>
  <c r="BD454" i="3"/>
  <c r="BC454" i="3"/>
  <c r="BB454" i="3"/>
  <c r="BA454" i="3"/>
  <c r="AZ454" i="3"/>
  <c r="AI454" i="3"/>
  <c r="S454" i="3"/>
  <c r="BJ453" i="3"/>
  <c r="BI453" i="3"/>
  <c r="BH453" i="3"/>
  <c r="BG453" i="3"/>
  <c r="BF453" i="3"/>
  <c r="BE453" i="3"/>
  <c r="BD453" i="3"/>
  <c r="BC453" i="3"/>
  <c r="BB453" i="3"/>
  <c r="BA453" i="3"/>
  <c r="AZ453" i="3"/>
  <c r="AI453" i="3"/>
  <c r="S453" i="3"/>
  <c r="BJ452" i="3"/>
  <c r="BI452" i="3"/>
  <c r="BH452" i="3"/>
  <c r="BG452" i="3"/>
  <c r="BF452" i="3"/>
  <c r="BE452" i="3"/>
  <c r="BD452" i="3"/>
  <c r="BC452" i="3"/>
  <c r="BB452" i="3"/>
  <c r="BA452" i="3"/>
  <c r="AZ452" i="3"/>
  <c r="AI452" i="3"/>
  <c r="S452" i="3"/>
  <c r="BJ451" i="3"/>
  <c r="BI451" i="3"/>
  <c r="BH451" i="3"/>
  <c r="BG451" i="3"/>
  <c r="BF451" i="3"/>
  <c r="BE451" i="3"/>
  <c r="BD451" i="3"/>
  <c r="BC451" i="3"/>
  <c r="BB451" i="3"/>
  <c r="BA451" i="3"/>
  <c r="AZ451" i="3"/>
  <c r="AI451" i="3"/>
  <c r="S451" i="3"/>
  <c r="BJ450" i="3"/>
  <c r="BI450" i="3"/>
  <c r="BH450" i="3"/>
  <c r="BG450" i="3"/>
  <c r="BF450" i="3"/>
  <c r="BE450" i="3"/>
  <c r="BD450" i="3"/>
  <c r="BC450" i="3"/>
  <c r="BB450" i="3"/>
  <c r="BA450" i="3"/>
  <c r="AZ450" i="3"/>
  <c r="AI450" i="3"/>
  <c r="S450" i="3"/>
  <c r="BJ449" i="3"/>
  <c r="BI449" i="3"/>
  <c r="BH449" i="3"/>
  <c r="BG449" i="3"/>
  <c r="BF449" i="3"/>
  <c r="BE449" i="3"/>
  <c r="BD449" i="3"/>
  <c r="BC449" i="3"/>
  <c r="BB449" i="3"/>
  <c r="BA449" i="3"/>
  <c r="AZ449" i="3"/>
  <c r="AI449" i="3"/>
  <c r="S449" i="3"/>
  <c r="BJ448" i="3"/>
  <c r="BI448" i="3"/>
  <c r="BH448" i="3"/>
  <c r="BG448" i="3"/>
  <c r="BF448" i="3"/>
  <c r="BE448" i="3"/>
  <c r="BD448" i="3"/>
  <c r="BC448" i="3"/>
  <c r="BB448" i="3"/>
  <c r="BA448" i="3"/>
  <c r="AZ448" i="3"/>
  <c r="AI448" i="3"/>
  <c r="S448" i="3"/>
  <c r="BJ447" i="3"/>
  <c r="BI447" i="3"/>
  <c r="BH447" i="3"/>
  <c r="BG447" i="3"/>
  <c r="BF447" i="3"/>
  <c r="BE447" i="3"/>
  <c r="BD447" i="3"/>
  <c r="BC447" i="3"/>
  <c r="BB447" i="3"/>
  <c r="BA447" i="3"/>
  <c r="AZ447" i="3"/>
  <c r="AI447" i="3"/>
  <c r="S447" i="3"/>
  <c r="BJ446" i="3"/>
  <c r="BI446" i="3"/>
  <c r="BH446" i="3"/>
  <c r="BG446" i="3"/>
  <c r="BF446" i="3"/>
  <c r="BE446" i="3"/>
  <c r="BD446" i="3"/>
  <c r="BC446" i="3"/>
  <c r="BB446" i="3"/>
  <c r="BA446" i="3"/>
  <c r="AZ446" i="3"/>
  <c r="AI446" i="3"/>
  <c r="S446" i="3"/>
  <c r="BJ445" i="3"/>
  <c r="BI445" i="3"/>
  <c r="BH445" i="3"/>
  <c r="BG445" i="3"/>
  <c r="BF445" i="3"/>
  <c r="BE445" i="3"/>
  <c r="BD445" i="3"/>
  <c r="BC445" i="3"/>
  <c r="BB445" i="3"/>
  <c r="BA445" i="3"/>
  <c r="AZ445" i="3"/>
  <c r="AI445" i="3"/>
  <c r="S445" i="3"/>
  <c r="BJ444" i="3"/>
  <c r="BI444" i="3"/>
  <c r="BH444" i="3"/>
  <c r="BG444" i="3"/>
  <c r="BF444" i="3"/>
  <c r="BE444" i="3"/>
  <c r="BD444" i="3"/>
  <c r="BC444" i="3"/>
  <c r="BB444" i="3"/>
  <c r="BA444" i="3"/>
  <c r="AZ444" i="3"/>
  <c r="AI444" i="3"/>
  <c r="S444" i="3"/>
  <c r="BJ443" i="3"/>
  <c r="BI443" i="3"/>
  <c r="BH443" i="3"/>
  <c r="BG443" i="3"/>
  <c r="BF443" i="3"/>
  <c r="BE443" i="3"/>
  <c r="BD443" i="3"/>
  <c r="BC443" i="3"/>
  <c r="BB443" i="3"/>
  <c r="BA443" i="3"/>
  <c r="AZ443" i="3"/>
  <c r="AI443" i="3"/>
  <c r="S443" i="3"/>
  <c r="BJ442" i="3"/>
  <c r="BI442" i="3"/>
  <c r="BH442" i="3"/>
  <c r="BG442" i="3"/>
  <c r="BF442" i="3"/>
  <c r="BE442" i="3"/>
  <c r="BD442" i="3"/>
  <c r="BC442" i="3"/>
  <c r="BB442" i="3"/>
  <c r="BA442" i="3"/>
  <c r="AZ442" i="3"/>
  <c r="AI442" i="3"/>
  <c r="S442" i="3"/>
  <c r="BJ441" i="3"/>
  <c r="BI441" i="3"/>
  <c r="BH441" i="3"/>
  <c r="BG441" i="3"/>
  <c r="BF441" i="3"/>
  <c r="BE441" i="3"/>
  <c r="BD441" i="3"/>
  <c r="BC441" i="3"/>
  <c r="BB441" i="3"/>
  <c r="BA441" i="3"/>
  <c r="AZ441" i="3"/>
  <c r="AI441" i="3"/>
  <c r="S441" i="3"/>
  <c r="BJ440" i="3"/>
  <c r="BI440" i="3"/>
  <c r="BH440" i="3"/>
  <c r="BG440" i="3"/>
  <c r="BF440" i="3"/>
  <c r="BE440" i="3"/>
  <c r="BD440" i="3"/>
  <c r="BC440" i="3"/>
  <c r="BB440" i="3"/>
  <c r="BA440" i="3"/>
  <c r="AZ440" i="3"/>
  <c r="AI440" i="3"/>
  <c r="S440" i="3"/>
  <c r="BJ439" i="3"/>
  <c r="BI439" i="3"/>
  <c r="BH439" i="3"/>
  <c r="BG439" i="3"/>
  <c r="BF439" i="3"/>
  <c r="BE439" i="3"/>
  <c r="BD439" i="3"/>
  <c r="BC439" i="3"/>
  <c r="BB439" i="3"/>
  <c r="BA439" i="3"/>
  <c r="AZ439" i="3"/>
  <c r="AI439" i="3"/>
  <c r="S439" i="3"/>
  <c r="BJ438" i="3"/>
  <c r="BI438" i="3"/>
  <c r="BH438" i="3"/>
  <c r="BG438" i="3"/>
  <c r="BF438" i="3"/>
  <c r="BE438" i="3"/>
  <c r="BD438" i="3"/>
  <c r="BC438" i="3"/>
  <c r="BB438" i="3"/>
  <c r="BA438" i="3"/>
  <c r="AZ438" i="3"/>
  <c r="AI438" i="3"/>
  <c r="S438" i="3"/>
  <c r="BJ437" i="3"/>
  <c r="BI437" i="3"/>
  <c r="BH437" i="3"/>
  <c r="BG437" i="3"/>
  <c r="BF437" i="3"/>
  <c r="BE437" i="3"/>
  <c r="BD437" i="3"/>
  <c r="BC437" i="3"/>
  <c r="BB437" i="3"/>
  <c r="BA437" i="3"/>
  <c r="AZ437" i="3"/>
  <c r="AI437" i="3"/>
  <c r="S437" i="3"/>
  <c r="BJ436" i="3"/>
  <c r="BI436" i="3"/>
  <c r="BH436" i="3"/>
  <c r="BG436" i="3"/>
  <c r="BF436" i="3"/>
  <c r="BE436" i="3"/>
  <c r="BD436" i="3"/>
  <c r="BC436" i="3"/>
  <c r="BB436" i="3"/>
  <c r="BA436" i="3"/>
  <c r="AZ436" i="3"/>
  <c r="AI436" i="3"/>
  <c r="S436" i="3"/>
  <c r="BJ435" i="3"/>
  <c r="BI435" i="3"/>
  <c r="BH435" i="3"/>
  <c r="BG435" i="3"/>
  <c r="BF435" i="3"/>
  <c r="BE435" i="3"/>
  <c r="BD435" i="3"/>
  <c r="BC435" i="3"/>
  <c r="BB435" i="3"/>
  <c r="BA435" i="3"/>
  <c r="AZ435" i="3"/>
  <c r="AI435" i="3"/>
  <c r="S435" i="3"/>
  <c r="BJ434" i="3"/>
  <c r="BI434" i="3"/>
  <c r="BH434" i="3"/>
  <c r="BG434" i="3"/>
  <c r="BF434" i="3"/>
  <c r="BE434" i="3"/>
  <c r="BD434" i="3"/>
  <c r="BC434" i="3"/>
  <c r="BB434" i="3"/>
  <c r="BA434" i="3"/>
  <c r="AZ434" i="3"/>
  <c r="AI434" i="3"/>
  <c r="S434" i="3"/>
  <c r="BJ433" i="3"/>
  <c r="BI433" i="3"/>
  <c r="BH433" i="3"/>
  <c r="BG433" i="3"/>
  <c r="BF433" i="3"/>
  <c r="BE433" i="3"/>
  <c r="BD433" i="3"/>
  <c r="BC433" i="3"/>
  <c r="BB433" i="3"/>
  <c r="BA433" i="3"/>
  <c r="AZ433" i="3"/>
  <c r="AI433" i="3"/>
  <c r="S433" i="3"/>
  <c r="BJ432" i="3"/>
  <c r="BI432" i="3"/>
  <c r="BH432" i="3"/>
  <c r="BG432" i="3"/>
  <c r="BF432" i="3"/>
  <c r="BE432" i="3"/>
  <c r="BD432" i="3"/>
  <c r="BC432" i="3"/>
  <c r="BB432" i="3"/>
  <c r="BA432" i="3"/>
  <c r="AZ432" i="3"/>
  <c r="AI432" i="3"/>
  <c r="S432" i="3"/>
  <c r="BJ431" i="3"/>
  <c r="BI431" i="3"/>
  <c r="BH431" i="3"/>
  <c r="BG431" i="3"/>
  <c r="BF431" i="3"/>
  <c r="BE431" i="3"/>
  <c r="BD431" i="3"/>
  <c r="BC431" i="3"/>
  <c r="BB431" i="3"/>
  <c r="BA431" i="3"/>
  <c r="AZ431" i="3"/>
  <c r="AI431" i="3"/>
  <c r="S431" i="3"/>
  <c r="BJ430" i="3"/>
  <c r="BI430" i="3"/>
  <c r="BH430" i="3"/>
  <c r="BG430" i="3"/>
  <c r="BF430" i="3"/>
  <c r="BE430" i="3"/>
  <c r="BD430" i="3"/>
  <c r="BC430" i="3"/>
  <c r="BB430" i="3"/>
  <c r="BA430" i="3"/>
  <c r="AZ430" i="3"/>
  <c r="AI430" i="3"/>
  <c r="S430" i="3"/>
  <c r="BJ429" i="3"/>
  <c r="BI429" i="3"/>
  <c r="BH429" i="3"/>
  <c r="BG429" i="3"/>
  <c r="BF429" i="3"/>
  <c r="BE429" i="3"/>
  <c r="BD429" i="3"/>
  <c r="BC429" i="3"/>
  <c r="BB429" i="3"/>
  <c r="BA429" i="3"/>
  <c r="AZ429" i="3"/>
  <c r="AI429" i="3"/>
  <c r="S429" i="3"/>
  <c r="BJ428" i="3"/>
  <c r="BI428" i="3"/>
  <c r="BH428" i="3"/>
  <c r="BG428" i="3"/>
  <c r="BF428" i="3"/>
  <c r="BE428" i="3"/>
  <c r="BD428" i="3"/>
  <c r="BC428" i="3"/>
  <c r="BB428" i="3"/>
  <c r="BA428" i="3"/>
  <c r="AZ428" i="3"/>
  <c r="AI428" i="3"/>
  <c r="S428" i="3"/>
  <c r="BJ427" i="3"/>
  <c r="BI427" i="3"/>
  <c r="BH427" i="3"/>
  <c r="BG427" i="3"/>
  <c r="BF427" i="3"/>
  <c r="BE427" i="3"/>
  <c r="BD427" i="3"/>
  <c r="BC427" i="3"/>
  <c r="BB427" i="3"/>
  <c r="BA427" i="3"/>
  <c r="AZ427" i="3"/>
  <c r="AI427" i="3"/>
  <c r="S427" i="3"/>
  <c r="BJ426" i="3"/>
  <c r="BI426" i="3"/>
  <c r="BH426" i="3"/>
  <c r="BG426" i="3"/>
  <c r="BF426" i="3"/>
  <c r="BE426" i="3"/>
  <c r="BD426" i="3"/>
  <c r="BC426" i="3"/>
  <c r="BB426" i="3"/>
  <c r="BA426" i="3"/>
  <c r="AZ426" i="3"/>
  <c r="AI426" i="3"/>
  <c r="S426" i="3"/>
  <c r="BJ425" i="3"/>
  <c r="BI425" i="3"/>
  <c r="BH425" i="3"/>
  <c r="BG425" i="3"/>
  <c r="BF425" i="3"/>
  <c r="BE425" i="3"/>
  <c r="BD425" i="3"/>
  <c r="BC425" i="3"/>
  <c r="BB425" i="3"/>
  <c r="BA425" i="3"/>
  <c r="AZ425" i="3"/>
  <c r="AI425" i="3"/>
  <c r="S425" i="3"/>
  <c r="BJ424" i="3"/>
  <c r="BI424" i="3"/>
  <c r="BH424" i="3"/>
  <c r="BG424" i="3"/>
  <c r="BF424" i="3"/>
  <c r="BE424" i="3"/>
  <c r="BD424" i="3"/>
  <c r="BC424" i="3"/>
  <c r="BB424" i="3"/>
  <c r="BA424" i="3"/>
  <c r="AZ424" i="3"/>
  <c r="AI424" i="3"/>
  <c r="S424" i="3"/>
  <c r="BJ423" i="3"/>
  <c r="BI423" i="3"/>
  <c r="BH423" i="3"/>
  <c r="BG423" i="3"/>
  <c r="BF423" i="3"/>
  <c r="BE423" i="3"/>
  <c r="BD423" i="3"/>
  <c r="BC423" i="3"/>
  <c r="BB423" i="3"/>
  <c r="BA423" i="3"/>
  <c r="AZ423" i="3"/>
  <c r="AI423" i="3"/>
  <c r="S423" i="3"/>
  <c r="BJ422" i="3"/>
  <c r="BI422" i="3"/>
  <c r="BH422" i="3"/>
  <c r="BG422" i="3"/>
  <c r="BF422" i="3"/>
  <c r="BE422" i="3"/>
  <c r="BD422" i="3"/>
  <c r="BC422" i="3"/>
  <c r="BB422" i="3"/>
  <c r="BA422" i="3"/>
  <c r="AZ422" i="3"/>
  <c r="AI422" i="3"/>
  <c r="S422" i="3"/>
  <c r="BJ421" i="3"/>
  <c r="BI421" i="3"/>
  <c r="BH421" i="3"/>
  <c r="BG421" i="3"/>
  <c r="BF421" i="3"/>
  <c r="BE421" i="3"/>
  <c r="BD421" i="3"/>
  <c r="BC421" i="3"/>
  <c r="BB421" i="3"/>
  <c r="BA421" i="3"/>
  <c r="AZ421" i="3"/>
  <c r="AI421" i="3"/>
  <c r="S421" i="3"/>
  <c r="BJ420" i="3"/>
  <c r="BI420" i="3"/>
  <c r="BH420" i="3"/>
  <c r="BG420" i="3"/>
  <c r="BF420" i="3"/>
  <c r="BE420" i="3"/>
  <c r="BD420" i="3"/>
  <c r="BC420" i="3"/>
  <c r="BB420" i="3"/>
  <c r="BA420" i="3"/>
  <c r="AZ420" i="3"/>
  <c r="AI420" i="3"/>
  <c r="S420" i="3"/>
  <c r="BJ419" i="3"/>
  <c r="BI419" i="3"/>
  <c r="BH419" i="3"/>
  <c r="BG419" i="3"/>
  <c r="BF419" i="3"/>
  <c r="BE419" i="3"/>
  <c r="BD419" i="3"/>
  <c r="BC419" i="3"/>
  <c r="BB419" i="3"/>
  <c r="BA419" i="3"/>
  <c r="AZ419" i="3"/>
  <c r="AI419" i="3"/>
  <c r="S419" i="3"/>
  <c r="BJ418" i="3"/>
  <c r="BI418" i="3"/>
  <c r="BH418" i="3"/>
  <c r="BG418" i="3"/>
  <c r="BF418" i="3"/>
  <c r="BE418" i="3"/>
  <c r="BD418" i="3"/>
  <c r="BC418" i="3"/>
  <c r="BB418" i="3"/>
  <c r="BA418" i="3"/>
  <c r="AZ418" i="3"/>
  <c r="AI418" i="3"/>
  <c r="S418" i="3"/>
  <c r="BJ417" i="3"/>
  <c r="BI417" i="3"/>
  <c r="BH417" i="3"/>
  <c r="BG417" i="3"/>
  <c r="BF417" i="3"/>
  <c r="BE417" i="3"/>
  <c r="BD417" i="3"/>
  <c r="BC417" i="3"/>
  <c r="BB417" i="3"/>
  <c r="BA417" i="3"/>
  <c r="AZ417" i="3"/>
  <c r="AI417" i="3"/>
  <c r="S417" i="3"/>
  <c r="BJ416" i="3"/>
  <c r="BI416" i="3"/>
  <c r="BH416" i="3"/>
  <c r="BG416" i="3"/>
  <c r="BF416" i="3"/>
  <c r="BE416" i="3"/>
  <c r="BD416" i="3"/>
  <c r="BC416" i="3"/>
  <c r="BB416" i="3"/>
  <c r="BA416" i="3"/>
  <c r="AZ416" i="3"/>
  <c r="AI416" i="3"/>
  <c r="S416" i="3"/>
  <c r="BJ415" i="3"/>
  <c r="BI415" i="3"/>
  <c r="BH415" i="3"/>
  <c r="BG415" i="3"/>
  <c r="BF415" i="3"/>
  <c r="BE415" i="3"/>
  <c r="BD415" i="3"/>
  <c r="BC415" i="3"/>
  <c r="BB415" i="3"/>
  <c r="BA415" i="3"/>
  <c r="AZ415" i="3"/>
  <c r="AI415" i="3"/>
  <c r="S415" i="3"/>
  <c r="BJ414" i="3"/>
  <c r="BI414" i="3"/>
  <c r="BH414" i="3"/>
  <c r="BG414" i="3"/>
  <c r="BF414" i="3"/>
  <c r="BE414" i="3"/>
  <c r="BD414" i="3"/>
  <c r="BC414" i="3"/>
  <c r="BB414" i="3"/>
  <c r="BA414" i="3"/>
  <c r="AZ414" i="3"/>
  <c r="AI414" i="3"/>
  <c r="S414" i="3"/>
  <c r="BJ413" i="3"/>
  <c r="BI413" i="3"/>
  <c r="BH413" i="3"/>
  <c r="BG413" i="3"/>
  <c r="BF413" i="3"/>
  <c r="BE413" i="3"/>
  <c r="BD413" i="3"/>
  <c r="BC413" i="3"/>
  <c r="BB413" i="3"/>
  <c r="BA413" i="3"/>
  <c r="AZ413" i="3"/>
  <c r="AI413" i="3"/>
  <c r="S413" i="3"/>
  <c r="BJ412" i="3"/>
  <c r="BI412" i="3"/>
  <c r="BH412" i="3"/>
  <c r="BG412" i="3"/>
  <c r="BF412" i="3"/>
  <c r="BE412" i="3"/>
  <c r="BD412" i="3"/>
  <c r="BC412" i="3"/>
  <c r="BB412" i="3"/>
  <c r="BA412" i="3"/>
  <c r="AZ412" i="3"/>
  <c r="AI412" i="3"/>
  <c r="S412" i="3"/>
  <c r="BJ411" i="3"/>
  <c r="BI411" i="3"/>
  <c r="BH411" i="3"/>
  <c r="BG411" i="3"/>
  <c r="BF411" i="3"/>
  <c r="BE411" i="3"/>
  <c r="BD411" i="3"/>
  <c r="BC411" i="3"/>
  <c r="BB411" i="3"/>
  <c r="BA411" i="3"/>
  <c r="AZ411" i="3"/>
  <c r="AI411" i="3"/>
  <c r="S411" i="3"/>
  <c r="BJ410" i="3"/>
  <c r="BI410" i="3"/>
  <c r="BH410" i="3"/>
  <c r="BG410" i="3"/>
  <c r="BF410" i="3"/>
  <c r="BE410" i="3"/>
  <c r="BD410" i="3"/>
  <c r="BC410" i="3"/>
  <c r="BB410" i="3"/>
  <c r="BA410" i="3"/>
  <c r="AZ410" i="3"/>
  <c r="AI410" i="3"/>
  <c r="S410" i="3"/>
  <c r="BJ409" i="3"/>
  <c r="BI409" i="3"/>
  <c r="BH409" i="3"/>
  <c r="BG409" i="3"/>
  <c r="BF409" i="3"/>
  <c r="BE409" i="3"/>
  <c r="BD409" i="3"/>
  <c r="BC409" i="3"/>
  <c r="BB409" i="3"/>
  <c r="BA409" i="3"/>
  <c r="AZ409" i="3"/>
  <c r="AI409" i="3"/>
  <c r="S409" i="3"/>
  <c r="BJ408" i="3"/>
  <c r="BI408" i="3"/>
  <c r="BH408" i="3"/>
  <c r="BG408" i="3"/>
  <c r="BF408" i="3"/>
  <c r="BE408" i="3"/>
  <c r="BD408" i="3"/>
  <c r="BC408" i="3"/>
  <c r="BB408" i="3"/>
  <c r="BA408" i="3"/>
  <c r="AZ408" i="3"/>
  <c r="AI408" i="3"/>
  <c r="S408" i="3"/>
  <c r="BJ407" i="3"/>
  <c r="BI407" i="3"/>
  <c r="BH407" i="3"/>
  <c r="BG407" i="3"/>
  <c r="BF407" i="3"/>
  <c r="BE407" i="3"/>
  <c r="BD407" i="3"/>
  <c r="BC407" i="3"/>
  <c r="BB407" i="3"/>
  <c r="BA407" i="3"/>
  <c r="AZ407" i="3"/>
  <c r="AI407" i="3"/>
  <c r="S407" i="3"/>
  <c r="BJ406" i="3"/>
  <c r="BI406" i="3"/>
  <c r="BH406" i="3"/>
  <c r="BG406" i="3"/>
  <c r="BF406" i="3"/>
  <c r="BE406" i="3"/>
  <c r="BD406" i="3"/>
  <c r="BC406" i="3"/>
  <c r="BB406" i="3"/>
  <c r="BA406" i="3"/>
  <c r="AZ406" i="3"/>
  <c r="AI406" i="3"/>
  <c r="S406" i="3"/>
  <c r="BJ405" i="3"/>
  <c r="BI405" i="3"/>
  <c r="BH405" i="3"/>
  <c r="BG405" i="3"/>
  <c r="BF405" i="3"/>
  <c r="BE405" i="3"/>
  <c r="BD405" i="3"/>
  <c r="BC405" i="3"/>
  <c r="BB405" i="3"/>
  <c r="BA405" i="3"/>
  <c r="AZ405" i="3"/>
  <c r="AI405" i="3"/>
  <c r="S405" i="3"/>
  <c r="BJ404" i="3"/>
  <c r="BI404" i="3"/>
  <c r="BH404" i="3"/>
  <c r="BG404" i="3"/>
  <c r="BF404" i="3"/>
  <c r="BE404" i="3"/>
  <c r="BD404" i="3"/>
  <c r="BC404" i="3"/>
  <c r="BB404" i="3"/>
  <c r="BA404" i="3"/>
  <c r="AZ404" i="3"/>
  <c r="AI404" i="3"/>
  <c r="S404" i="3"/>
  <c r="BJ403" i="3"/>
  <c r="BI403" i="3"/>
  <c r="BH403" i="3"/>
  <c r="BG403" i="3"/>
  <c r="BF403" i="3"/>
  <c r="BE403" i="3"/>
  <c r="BD403" i="3"/>
  <c r="BC403" i="3"/>
  <c r="BB403" i="3"/>
  <c r="BA403" i="3"/>
  <c r="AZ403" i="3"/>
  <c r="AI403" i="3"/>
  <c r="S403" i="3"/>
  <c r="BJ402" i="3"/>
  <c r="BI402" i="3"/>
  <c r="BH402" i="3"/>
  <c r="BG402" i="3"/>
  <c r="BF402" i="3"/>
  <c r="BE402" i="3"/>
  <c r="BD402" i="3"/>
  <c r="BC402" i="3"/>
  <c r="BB402" i="3"/>
  <c r="BA402" i="3"/>
  <c r="AZ402" i="3"/>
  <c r="AI402" i="3"/>
  <c r="S402" i="3"/>
  <c r="BJ401" i="3"/>
  <c r="BI401" i="3"/>
  <c r="BH401" i="3"/>
  <c r="BG401" i="3"/>
  <c r="BF401" i="3"/>
  <c r="BE401" i="3"/>
  <c r="BD401" i="3"/>
  <c r="BC401" i="3"/>
  <c r="BB401" i="3"/>
  <c r="BA401" i="3"/>
  <c r="AZ401" i="3"/>
  <c r="AI401" i="3"/>
  <c r="S401" i="3"/>
  <c r="BJ400" i="3"/>
  <c r="BI400" i="3"/>
  <c r="BH400" i="3"/>
  <c r="BG400" i="3"/>
  <c r="BF400" i="3"/>
  <c r="BE400" i="3"/>
  <c r="BD400" i="3"/>
  <c r="BC400" i="3"/>
  <c r="BB400" i="3"/>
  <c r="BA400" i="3"/>
  <c r="AZ400" i="3"/>
  <c r="AI400" i="3"/>
  <c r="S400" i="3"/>
  <c r="BJ399" i="3"/>
  <c r="BI399" i="3"/>
  <c r="BH399" i="3"/>
  <c r="BG399" i="3"/>
  <c r="BF399" i="3"/>
  <c r="BE399" i="3"/>
  <c r="BD399" i="3"/>
  <c r="BC399" i="3"/>
  <c r="BB399" i="3"/>
  <c r="BA399" i="3"/>
  <c r="AZ399" i="3"/>
  <c r="AI399" i="3"/>
  <c r="S399" i="3"/>
  <c r="BJ398" i="3"/>
  <c r="BI398" i="3"/>
  <c r="BH398" i="3"/>
  <c r="BG398" i="3"/>
  <c r="BF398" i="3"/>
  <c r="BE398" i="3"/>
  <c r="BD398" i="3"/>
  <c r="BC398" i="3"/>
  <c r="BB398" i="3"/>
  <c r="BA398" i="3"/>
  <c r="AZ398" i="3"/>
  <c r="AI398" i="3"/>
  <c r="S398" i="3"/>
  <c r="BJ397" i="3"/>
  <c r="BI397" i="3"/>
  <c r="BH397" i="3"/>
  <c r="BG397" i="3"/>
  <c r="BF397" i="3"/>
  <c r="BE397" i="3"/>
  <c r="BD397" i="3"/>
  <c r="BC397" i="3"/>
  <c r="BB397" i="3"/>
  <c r="BA397" i="3"/>
  <c r="AZ397" i="3"/>
  <c r="AI397" i="3"/>
  <c r="S397" i="3"/>
  <c r="BJ396" i="3"/>
  <c r="BI396" i="3"/>
  <c r="BH396" i="3"/>
  <c r="BG396" i="3"/>
  <c r="BF396" i="3"/>
  <c r="BE396" i="3"/>
  <c r="BD396" i="3"/>
  <c r="BC396" i="3"/>
  <c r="BB396" i="3"/>
  <c r="BA396" i="3"/>
  <c r="AZ396" i="3"/>
  <c r="AI396" i="3"/>
  <c r="S396" i="3"/>
  <c r="BJ395" i="3"/>
  <c r="BI395" i="3"/>
  <c r="BH395" i="3"/>
  <c r="BG395" i="3"/>
  <c r="BF395" i="3"/>
  <c r="BE395" i="3"/>
  <c r="BD395" i="3"/>
  <c r="BC395" i="3"/>
  <c r="BB395" i="3"/>
  <c r="BA395" i="3"/>
  <c r="AZ395" i="3"/>
  <c r="AI395" i="3"/>
  <c r="S395" i="3"/>
  <c r="BJ394" i="3"/>
  <c r="BI394" i="3"/>
  <c r="BH394" i="3"/>
  <c r="BG394" i="3"/>
  <c r="BF394" i="3"/>
  <c r="BE394" i="3"/>
  <c r="BD394" i="3"/>
  <c r="BC394" i="3"/>
  <c r="BB394" i="3"/>
  <c r="BA394" i="3"/>
  <c r="AZ394" i="3"/>
  <c r="AI394" i="3"/>
  <c r="S394" i="3"/>
  <c r="BJ393" i="3"/>
  <c r="BI393" i="3"/>
  <c r="BH393" i="3"/>
  <c r="BG393" i="3"/>
  <c r="BF393" i="3"/>
  <c r="BE393" i="3"/>
  <c r="BD393" i="3"/>
  <c r="BC393" i="3"/>
  <c r="BB393" i="3"/>
  <c r="BA393" i="3"/>
  <c r="AZ393" i="3"/>
  <c r="AI393" i="3"/>
  <c r="S393" i="3"/>
  <c r="BJ392" i="3"/>
  <c r="BI392" i="3"/>
  <c r="BH392" i="3"/>
  <c r="BG392" i="3"/>
  <c r="BF392" i="3"/>
  <c r="BE392" i="3"/>
  <c r="BD392" i="3"/>
  <c r="BC392" i="3"/>
  <c r="BB392" i="3"/>
  <c r="BA392" i="3"/>
  <c r="AZ392" i="3"/>
  <c r="AI392" i="3"/>
  <c r="S392" i="3"/>
  <c r="BJ391" i="3"/>
  <c r="BI391" i="3"/>
  <c r="BH391" i="3"/>
  <c r="BG391" i="3"/>
  <c r="BF391" i="3"/>
  <c r="BE391" i="3"/>
  <c r="BD391" i="3"/>
  <c r="BC391" i="3"/>
  <c r="BB391" i="3"/>
  <c r="BA391" i="3"/>
  <c r="AZ391" i="3"/>
  <c r="AI391" i="3"/>
  <c r="S391" i="3"/>
  <c r="BJ390" i="3"/>
  <c r="BI390" i="3"/>
  <c r="BH390" i="3"/>
  <c r="BG390" i="3"/>
  <c r="BF390" i="3"/>
  <c r="BE390" i="3"/>
  <c r="BD390" i="3"/>
  <c r="BC390" i="3"/>
  <c r="BB390" i="3"/>
  <c r="BA390" i="3"/>
  <c r="AZ390" i="3"/>
  <c r="AI390" i="3"/>
  <c r="S390" i="3"/>
  <c r="BJ389" i="3"/>
  <c r="BI389" i="3"/>
  <c r="BH389" i="3"/>
  <c r="BG389" i="3"/>
  <c r="BF389" i="3"/>
  <c r="BE389" i="3"/>
  <c r="BD389" i="3"/>
  <c r="BC389" i="3"/>
  <c r="BB389" i="3"/>
  <c r="BA389" i="3"/>
  <c r="AZ389" i="3"/>
  <c r="AI389" i="3"/>
  <c r="S389" i="3"/>
  <c r="BJ388" i="3"/>
  <c r="BI388" i="3"/>
  <c r="BH388" i="3"/>
  <c r="BG388" i="3"/>
  <c r="BF388" i="3"/>
  <c r="BE388" i="3"/>
  <c r="BD388" i="3"/>
  <c r="BC388" i="3"/>
  <c r="BB388" i="3"/>
  <c r="BA388" i="3"/>
  <c r="AZ388" i="3"/>
  <c r="AI388" i="3"/>
  <c r="S388" i="3"/>
  <c r="BJ387" i="3"/>
  <c r="BI387" i="3"/>
  <c r="BH387" i="3"/>
  <c r="BG387" i="3"/>
  <c r="BF387" i="3"/>
  <c r="BE387" i="3"/>
  <c r="BD387" i="3"/>
  <c r="BC387" i="3"/>
  <c r="BB387" i="3"/>
  <c r="BA387" i="3"/>
  <c r="AZ387" i="3"/>
  <c r="AI387" i="3"/>
  <c r="S387" i="3"/>
  <c r="BJ386" i="3"/>
  <c r="BI386" i="3"/>
  <c r="BH386" i="3"/>
  <c r="BG386" i="3"/>
  <c r="BF386" i="3"/>
  <c r="BE386" i="3"/>
  <c r="BD386" i="3"/>
  <c r="BC386" i="3"/>
  <c r="BB386" i="3"/>
  <c r="BA386" i="3"/>
  <c r="AZ386" i="3"/>
  <c r="AI386" i="3"/>
  <c r="S386" i="3"/>
  <c r="BJ385" i="3"/>
  <c r="BI385" i="3"/>
  <c r="BH385" i="3"/>
  <c r="BG385" i="3"/>
  <c r="BF385" i="3"/>
  <c r="BE385" i="3"/>
  <c r="BD385" i="3"/>
  <c r="BC385" i="3"/>
  <c r="BB385" i="3"/>
  <c r="BA385" i="3"/>
  <c r="AZ385" i="3"/>
  <c r="AI385" i="3"/>
  <c r="S385" i="3"/>
  <c r="BJ384" i="3"/>
  <c r="BI384" i="3"/>
  <c r="BH384" i="3"/>
  <c r="BG384" i="3"/>
  <c r="BF384" i="3"/>
  <c r="BE384" i="3"/>
  <c r="BD384" i="3"/>
  <c r="BC384" i="3"/>
  <c r="BB384" i="3"/>
  <c r="BA384" i="3"/>
  <c r="AZ384" i="3"/>
  <c r="AI384" i="3"/>
  <c r="S384" i="3"/>
  <c r="BJ383" i="3"/>
  <c r="BI383" i="3"/>
  <c r="BH383" i="3"/>
  <c r="BG383" i="3"/>
  <c r="BF383" i="3"/>
  <c r="BE383" i="3"/>
  <c r="BD383" i="3"/>
  <c r="BC383" i="3"/>
  <c r="BB383" i="3"/>
  <c r="BA383" i="3"/>
  <c r="AZ383" i="3"/>
  <c r="AI383" i="3"/>
  <c r="S383" i="3"/>
  <c r="BJ382" i="3"/>
  <c r="BI382" i="3"/>
  <c r="BH382" i="3"/>
  <c r="BG382" i="3"/>
  <c r="BF382" i="3"/>
  <c r="BE382" i="3"/>
  <c r="BD382" i="3"/>
  <c r="BC382" i="3"/>
  <c r="BB382" i="3"/>
  <c r="BA382" i="3"/>
  <c r="AZ382" i="3"/>
  <c r="AI382" i="3"/>
  <c r="S382" i="3"/>
  <c r="BJ381" i="3"/>
  <c r="BI381" i="3"/>
  <c r="BH381" i="3"/>
  <c r="BG381" i="3"/>
  <c r="BF381" i="3"/>
  <c r="BE381" i="3"/>
  <c r="BD381" i="3"/>
  <c r="BC381" i="3"/>
  <c r="BB381" i="3"/>
  <c r="BA381" i="3"/>
  <c r="AZ381" i="3"/>
  <c r="AI381" i="3"/>
  <c r="S381" i="3"/>
  <c r="BJ380" i="3"/>
  <c r="BI380" i="3"/>
  <c r="BH380" i="3"/>
  <c r="BG380" i="3"/>
  <c r="BF380" i="3"/>
  <c r="BE380" i="3"/>
  <c r="BD380" i="3"/>
  <c r="BC380" i="3"/>
  <c r="BB380" i="3"/>
  <c r="BA380" i="3"/>
  <c r="AZ380" i="3"/>
  <c r="AI380" i="3"/>
  <c r="S380" i="3"/>
  <c r="BJ379" i="3"/>
  <c r="BI379" i="3"/>
  <c r="BH379" i="3"/>
  <c r="BG379" i="3"/>
  <c r="BF379" i="3"/>
  <c r="BE379" i="3"/>
  <c r="BD379" i="3"/>
  <c r="BC379" i="3"/>
  <c r="BB379" i="3"/>
  <c r="BA379" i="3"/>
  <c r="AZ379" i="3"/>
  <c r="AI379" i="3"/>
  <c r="S379" i="3"/>
  <c r="BJ378" i="3"/>
  <c r="BI378" i="3"/>
  <c r="BH378" i="3"/>
  <c r="BG378" i="3"/>
  <c r="BF378" i="3"/>
  <c r="BE378" i="3"/>
  <c r="BD378" i="3"/>
  <c r="BC378" i="3"/>
  <c r="BB378" i="3"/>
  <c r="BA378" i="3"/>
  <c r="AZ378" i="3"/>
  <c r="AI378" i="3"/>
  <c r="S378" i="3"/>
  <c r="BJ377" i="3"/>
  <c r="BI377" i="3"/>
  <c r="BH377" i="3"/>
  <c r="BG377" i="3"/>
  <c r="BF377" i="3"/>
  <c r="BE377" i="3"/>
  <c r="BD377" i="3"/>
  <c r="BC377" i="3"/>
  <c r="BB377" i="3"/>
  <c r="BA377" i="3"/>
  <c r="AZ377" i="3"/>
  <c r="AI377" i="3"/>
  <c r="S377" i="3"/>
  <c r="BJ376" i="3"/>
  <c r="BI376" i="3"/>
  <c r="BH376" i="3"/>
  <c r="BG376" i="3"/>
  <c r="BF376" i="3"/>
  <c r="BE376" i="3"/>
  <c r="BD376" i="3"/>
  <c r="BC376" i="3"/>
  <c r="BB376" i="3"/>
  <c r="BA376" i="3"/>
  <c r="AZ376" i="3"/>
  <c r="AI376" i="3"/>
  <c r="S376" i="3"/>
  <c r="BJ375" i="3"/>
  <c r="BI375" i="3"/>
  <c r="BH375" i="3"/>
  <c r="BG375" i="3"/>
  <c r="BF375" i="3"/>
  <c r="BE375" i="3"/>
  <c r="BD375" i="3"/>
  <c r="BC375" i="3"/>
  <c r="BB375" i="3"/>
  <c r="BA375" i="3"/>
  <c r="AZ375" i="3"/>
  <c r="AI375" i="3"/>
  <c r="S375" i="3"/>
  <c r="BJ374" i="3"/>
  <c r="BI374" i="3"/>
  <c r="BH374" i="3"/>
  <c r="BG374" i="3"/>
  <c r="BF374" i="3"/>
  <c r="BE374" i="3"/>
  <c r="BD374" i="3"/>
  <c r="BC374" i="3"/>
  <c r="BB374" i="3"/>
  <c r="BA374" i="3"/>
  <c r="AZ374" i="3"/>
  <c r="AI374" i="3"/>
  <c r="S374" i="3"/>
  <c r="BJ373" i="3"/>
  <c r="BI373" i="3"/>
  <c r="BH373" i="3"/>
  <c r="BG373" i="3"/>
  <c r="BF373" i="3"/>
  <c r="BE373" i="3"/>
  <c r="BD373" i="3"/>
  <c r="BC373" i="3"/>
  <c r="BB373" i="3"/>
  <c r="BA373" i="3"/>
  <c r="AZ373" i="3"/>
  <c r="AI373" i="3"/>
  <c r="S373" i="3"/>
  <c r="BJ372" i="3"/>
  <c r="BI372" i="3"/>
  <c r="BH372" i="3"/>
  <c r="BG372" i="3"/>
  <c r="BF372" i="3"/>
  <c r="BE372" i="3"/>
  <c r="BD372" i="3"/>
  <c r="BC372" i="3"/>
  <c r="BB372" i="3"/>
  <c r="BA372" i="3"/>
  <c r="AZ372" i="3"/>
  <c r="AI372" i="3"/>
  <c r="S372" i="3"/>
  <c r="BJ371" i="3"/>
  <c r="BI371" i="3"/>
  <c r="BH371" i="3"/>
  <c r="BG371" i="3"/>
  <c r="BF371" i="3"/>
  <c r="BE371" i="3"/>
  <c r="BD371" i="3"/>
  <c r="BC371" i="3"/>
  <c r="BB371" i="3"/>
  <c r="BA371" i="3"/>
  <c r="AZ371" i="3"/>
  <c r="AI371" i="3"/>
  <c r="S371" i="3"/>
  <c r="BJ370" i="3"/>
  <c r="BI370" i="3"/>
  <c r="BH370" i="3"/>
  <c r="BG370" i="3"/>
  <c r="BF370" i="3"/>
  <c r="BE370" i="3"/>
  <c r="BD370" i="3"/>
  <c r="BC370" i="3"/>
  <c r="BB370" i="3"/>
  <c r="BA370" i="3"/>
  <c r="AZ370" i="3"/>
  <c r="AI370" i="3"/>
  <c r="S370" i="3"/>
  <c r="BJ369" i="3"/>
  <c r="BI369" i="3"/>
  <c r="BH369" i="3"/>
  <c r="BG369" i="3"/>
  <c r="BF369" i="3"/>
  <c r="BE369" i="3"/>
  <c r="BD369" i="3"/>
  <c r="BC369" i="3"/>
  <c r="BB369" i="3"/>
  <c r="BA369" i="3"/>
  <c r="AZ369" i="3"/>
  <c r="AI369" i="3"/>
  <c r="S369" i="3"/>
  <c r="BJ368" i="3"/>
  <c r="BI368" i="3"/>
  <c r="BH368" i="3"/>
  <c r="BG368" i="3"/>
  <c r="BF368" i="3"/>
  <c r="BE368" i="3"/>
  <c r="BD368" i="3"/>
  <c r="BC368" i="3"/>
  <c r="BB368" i="3"/>
  <c r="BA368" i="3"/>
  <c r="AZ368" i="3"/>
  <c r="AI368" i="3"/>
  <c r="S368" i="3"/>
  <c r="BJ367" i="3"/>
  <c r="BI367" i="3"/>
  <c r="BH367" i="3"/>
  <c r="BG367" i="3"/>
  <c r="BF367" i="3"/>
  <c r="BE367" i="3"/>
  <c r="BD367" i="3"/>
  <c r="BC367" i="3"/>
  <c r="BB367" i="3"/>
  <c r="BA367" i="3"/>
  <c r="AZ367" i="3"/>
  <c r="AI367" i="3"/>
  <c r="S367" i="3"/>
  <c r="BJ366" i="3"/>
  <c r="BI366" i="3"/>
  <c r="BH366" i="3"/>
  <c r="BG366" i="3"/>
  <c r="BF366" i="3"/>
  <c r="BE366" i="3"/>
  <c r="BD366" i="3"/>
  <c r="BC366" i="3"/>
  <c r="BB366" i="3"/>
  <c r="BA366" i="3"/>
  <c r="AZ366" i="3"/>
  <c r="AI366" i="3"/>
  <c r="S366" i="3"/>
  <c r="BJ365" i="3"/>
  <c r="BI365" i="3"/>
  <c r="BH365" i="3"/>
  <c r="BG365" i="3"/>
  <c r="BF365" i="3"/>
  <c r="BE365" i="3"/>
  <c r="BD365" i="3"/>
  <c r="BC365" i="3"/>
  <c r="BB365" i="3"/>
  <c r="BA365" i="3"/>
  <c r="AZ365" i="3"/>
  <c r="AI365" i="3"/>
  <c r="S365" i="3"/>
  <c r="BJ364" i="3"/>
  <c r="BI364" i="3"/>
  <c r="BH364" i="3"/>
  <c r="BG364" i="3"/>
  <c r="BF364" i="3"/>
  <c r="BE364" i="3"/>
  <c r="BD364" i="3"/>
  <c r="BC364" i="3"/>
  <c r="BB364" i="3"/>
  <c r="BA364" i="3"/>
  <c r="AZ364" i="3"/>
  <c r="AI364" i="3"/>
  <c r="S364" i="3"/>
  <c r="BJ363" i="3"/>
  <c r="BI363" i="3"/>
  <c r="BH363" i="3"/>
  <c r="BG363" i="3"/>
  <c r="BF363" i="3"/>
  <c r="BE363" i="3"/>
  <c r="BD363" i="3"/>
  <c r="BC363" i="3"/>
  <c r="BB363" i="3"/>
  <c r="BA363" i="3"/>
  <c r="AZ363" i="3"/>
  <c r="AI363" i="3"/>
  <c r="S363" i="3"/>
  <c r="BJ362" i="3"/>
  <c r="BI362" i="3"/>
  <c r="BH362" i="3"/>
  <c r="BG362" i="3"/>
  <c r="BF362" i="3"/>
  <c r="BE362" i="3"/>
  <c r="BD362" i="3"/>
  <c r="BC362" i="3"/>
  <c r="BB362" i="3"/>
  <c r="BA362" i="3"/>
  <c r="AZ362" i="3"/>
  <c r="AI362" i="3"/>
  <c r="S362" i="3"/>
  <c r="BJ361" i="3"/>
  <c r="BI361" i="3"/>
  <c r="BH361" i="3"/>
  <c r="BG361" i="3"/>
  <c r="BF361" i="3"/>
  <c r="BE361" i="3"/>
  <c r="BD361" i="3"/>
  <c r="BC361" i="3"/>
  <c r="BB361" i="3"/>
  <c r="BA361" i="3"/>
  <c r="AZ361" i="3"/>
  <c r="AI361" i="3"/>
  <c r="S361" i="3"/>
  <c r="BJ360" i="3"/>
  <c r="BI360" i="3"/>
  <c r="BH360" i="3"/>
  <c r="BG360" i="3"/>
  <c r="BF360" i="3"/>
  <c r="BE360" i="3"/>
  <c r="BD360" i="3"/>
  <c r="BC360" i="3"/>
  <c r="BB360" i="3"/>
  <c r="BA360" i="3"/>
  <c r="AZ360" i="3"/>
  <c r="AI360" i="3"/>
  <c r="S360" i="3"/>
  <c r="BJ359" i="3"/>
  <c r="BI359" i="3"/>
  <c r="BH359" i="3"/>
  <c r="BG359" i="3"/>
  <c r="BF359" i="3"/>
  <c r="BE359" i="3"/>
  <c r="BD359" i="3"/>
  <c r="BC359" i="3"/>
  <c r="BB359" i="3"/>
  <c r="BA359" i="3"/>
  <c r="AZ359" i="3"/>
  <c r="AI359" i="3"/>
  <c r="S359" i="3"/>
  <c r="BJ358" i="3"/>
  <c r="BI358" i="3"/>
  <c r="BH358" i="3"/>
  <c r="BG358" i="3"/>
  <c r="BF358" i="3"/>
  <c r="BE358" i="3"/>
  <c r="BD358" i="3"/>
  <c r="BC358" i="3"/>
  <c r="BB358" i="3"/>
  <c r="BA358" i="3"/>
  <c r="AZ358" i="3"/>
  <c r="AI358" i="3"/>
  <c r="S358" i="3"/>
  <c r="BJ357" i="3"/>
  <c r="BI357" i="3"/>
  <c r="BH357" i="3"/>
  <c r="BG357" i="3"/>
  <c r="BF357" i="3"/>
  <c r="BE357" i="3"/>
  <c r="BD357" i="3"/>
  <c r="BC357" i="3"/>
  <c r="BB357" i="3"/>
  <c r="BA357" i="3"/>
  <c r="AZ357" i="3"/>
  <c r="AI357" i="3"/>
  <c r="S357" i="3"/>
  <c r="BJ356" i="3"/>
  <c r="BI356" i="3"/>
  <c r="BH356" i="3"/>
  <c r="BG356" i="3"/>
  <c r="BF356" i="3"/>
  <c r="BE356" i="3"/>
  <c r="BD356" i="3"/>
  <c r="BC356" i="3"/>
  <c r="BB356" i="3"/>
  <c r="BA356" i="3"/>
  <c r="AZ356" i="3"/>
  <c r="AI356" i="3"/>
  <c r="S356" i="3"/>
  <c r="BJ355" i="3"/>
  <c r="BI355" i="3"/>
  <c r="BH355" i="3"/>
  <c r="BG355" i="3"/>
  <c r="BF355" i="3"/>
  <c r="BE355" i="3"/>
  <c r="BD355" i="3"/>
  <c r="BC355" i="3"/>
  <c r="BB355" i="3"/>
  <c r="BA355" i="3"/>
  <c r="AZ355" i="3"/>
  <c r="AI355" i="3"/>
  <c r="S355" i="3"/>
  <c r="BJ354" i="3"/>
  <c r="BI354" i="3"/>
  <c r="BH354" i="3"/>
  <c r="BG354" i="3"/>
  <c r="BF354" i="3"/>
  <c r="BE354" i="3"/>
  <c r="BD354" i="3"/>
  <c r="BC354" i="3"/>
  <c r="BB354" i="3"/>
  <c r="BA354" i="3"/>
  <c r="AZ354" i="3"/>
  <c r="AI354" i="3"/>
  <c r="S354" i="3"/>
  <c r="BJ353" i="3"/>
  <c r="BI353" i="3"/>
  <c r="BH353" i="3"/>
  <c r="BG353" i="3"/>
  <c r="BF353" i="3"/>
  <c r="BE353" i="3"/>
  <c r="BD353" i="3"/>
  <c r="BC353" i="3"/>
  <c r="BB353" i="3"/>
  <c r="BA353" i="3"/>
  <c r="AZ353" i="3"/>
  <c r="AI353" i="3"/>
  <c r="S353" i="3"/>
  <c r="BJ352" i="3"/>
  <c r="BI352" i="3"/>
  <c r="BH352" i="3"/>
  <c r="BG352" i="3"/>
  <c r="BF352" i="3"/>
  <c r="BE352" i="3"/>
  <c r="BD352" i="3"/>
  <c r="BC352" i="3"/>
  <c r="BB352" i="3"/>
  <c r="BA352" i="3"/>
  <c r="AZ352" i="3"/>
  <c r="AI352" i="3"/>
  <c r="S352" i="3"/>
  <c r="BJ351" i="3"/>
  <c r="BI351" i="3"/>
  <c r="BH351" i="3"/>
  <c r="BG351" i="3"/>
  <c r="BF351" i="3"/>
  <c r="BE351" i="3"/>
  <c r="BD351" i="3"/>
  <c r="BC351" i="3"/>
  <c r="BB351" i="3"/>
  <c r="BA351" i="3"/>
  <c r="AZ351" i="3"/>
  <c r="AI351" i="3"/>
  <c r="S351" i="3"/>
  <c r="BJ350" i="3"/>
  <c r="BI350" i="3"/>
  <c r="BH350" i="3"/>
  <c r="BG350" i="3"/>
  <c r="BF350" i="3"/>
  <c r="BE350" i="3"/>
  <c r="BD350" i="3"/>
  <c r="BC350" i="3"/>
  <c r="BB350" i="3"/>
  <c r="BA350" i="3"/>
  <c r="AZ350" i="3"/>
  <c r="AI350" i="3"/>
  <c r="S350" i="3"/>
  <c r="BJ349" i="3"/>
  <c r="BI349" i="3"/>
  <c r="BH349" i="3"/>
  <c r="BG349" i="3"/>
  <c r="BF349" i="3"/>
  <c r="BE349" i="3"/>
  <c r="BD349" i="3"/>
  <c r="BC349" i="3"/>
  <c r="BB349" i="3"/>
  <c r="BA349" i="3"/>
  <c r="AZ349" i="3"/>
  <c r="AI349" i="3"/>
  <c r="S349" i="3"/>
  <c r="BJ348" i="3"/>
  <c r="BI348" i="3"/>
  <c r="BH348" i="3"/>
  <c r="BG348" i="3"/>
  <c r="BF348" i="3"/>
  <c r="BE348" i="3"/>
  <c r="BD348" i="3"/>
  <c r="BC348" i="3"/>
  <c r="BB348" i="3"/>
  <c r="BA348" i="3"/>
  <c r="AZ348" i="3"/>
  <c r="AI348" i="3"/>
  <c r="S348" i="3"/>
  <c r="BJ347" i="3"/>
  <c r="BI347" i="3"/>
  <c r="BH347" i="3"/>
  <c r="BG347" i="3"/>
  <c r="BF347" i="3"/>
  <c r="BE347" i="3"/>
  <c r="BD347" i="3"/>
  <c r="BC347" i="3"/>
  <c r="BB347" i="3"/>
  <c r="BA347" i="3"/>
  <c r="AZ347" i="3"/>
  <c r="AI347" i="3"/>
  <c r="S347" i="3"/>
  <c r="BJ346" i="3"/>
  <c r="BI346" i="3"/>
  <c r="BH346" i="3"/>
  <c r="BG346" i="3"/>
  <c r="BF346" i="3"/>
  <c r="BE346" i="3"/>
  <c r="BD346" i="3"/>
  <c r="BC346" i="3"/>
  <c r="BB346" i="3"/>
  <c r="BA346" i="3"/>
  <c r="AZ346" i="3"/>
  <c r="AI346" i="3"/>
  <c r="S346" i="3"/>
  <c r="BJ345" i="3"/>
  <c r="BI345" i="3"/>
  <c r="BH345" i="3"/>
  <c r="BG345" i="3"/>
  <c r="BF345" i="3"/>
  <c r="BE345" i="3"/>
  <c r="BD345" i="3"/>
  <c r="BC345" i="3"/>
  <c r="BB345" i="3"/>
  <c r="BA345" i="3"/>
  <c r="AZ345" i="3"/>
  <c r="AI345" i="3"/>
  <c r="S345" i="3"/>
  <c r="BJ344" i="3"/>
  <c r="BI344" i="3"/>
  <c r="BH344" i="3"/>
  <c r="BG344" i="3"/>
  <c r="BF344" i="3"/>
  <c r="BE344" i="3"/>
  <c r="BD344" i="3"/>
  <c r="BC344" i="3"/>
  <c r="BB344" i="3"/>
  <c r="BA344" i="3"/>
  <c r="AZ344" i="3"/>
  <c r="AI344" i="3"/>
  <c r="S344" i="3"/>
  <c r="BJ343" i="3"/>
  <c r="BI343" i="3"/>
  <c r="BH343" i="3"/>
  <c r="BG343" i="3"/>
  <c r="BF343" i="3"/>
  <c r="BE343" i="3"/>
  <c r="BD343" i="3"/>
  <c r="BC343" i="3"/>
  <c r="BB343" i="3"/>
  <c r="BA343" i="3"/>
  <c r="AZ343" i="3"/>
  <c r="AI343" i="3"/>
  <c r="S343" i="3"/>
  <c r="BJ342" i="3"/>
  <c r="BI342" i="3"/>
  <c r="BH342" i="3"/>
  <c r="BG342" i="3"/>
  <c r="BF342" i="3"/>
  <c r="BE342" i="3"/>
  <c r="BD342" i="3"/>
  <c r="BC342" i="3"/>
  <c r="BB342" i="3"/>
  <c r="BA342" i="3"/>
  <c r="AZ342" i="3"/>
  <c r="AI342" i="3"/>
  <c r="S342" i="3"/>
  <c r="BJ341" i="3"/>
  <c r="BI341" i="3"/>
  <c r="BH341" i="3"/>
  <c r="BG341" i="3"/>
  <c r="BF341" i="3"/>
  <c r="BE341" i="3"/>
  <c r="BD341" i="3"/>
  <c r="BC341" i="3"/>
  <c r="BB341" i="3"/>
  <c r="BA341" i="3"/>
  <c r="AZ341" i="3"/>
  <c r="AI341" i="3"/>
  <c r="S341" i="3"/>
  <c r="BJ340" i="3"/>
  <c r="BI340" i="3"/>
  <c r="BH340" i="3"/>
  <c r="BG340" i="3"/>
  <c r="BF340" i="3"/>
  <c r="BE340" i="3"/>
  <c r="BD340" i="3"/>
  <c r="BC340" i="3"/>
  <c r="BB340" i="3"/>
  <c r="BA340" i="3"/>
  <c r="AZ340" i="3"/>
  <c r="AI340" i="3"/>
  <c r="S340" i="3"/>
  <c r="BJ339" i="3"/>
  <c r="BI339" i="3"/>
  <c r="BH339" i="3"/>
  <c r="BG339" i="3"/>
  <c r="BF339" i="3"/>
  <c r="BE339" i="3"/>
  <c r="BD339" i="3"/>
  <c r="BC339" i="3"/>
  <c r="BB339" i="3"/>
  <c r="BA339" i="3"/>
  <c r="AZ339" i="3"/>
  <c r="AI339" i="3"/>
  <c r="S339" i="3"/>
  <c r="BJ338" i="3"/>
  <c r="BI338" i="3"/>
  <c r="BH338" i="3"/>
  <c r="BG338" i="3"/>
  <c r="BF338" i="3"/>
  <c r="BE338" i="3"/>
  <c r="BD338" i="3"/>
  <c r="BC338" i="3"/>
  <c r="BB338" i="3"/>
  <c r="BA338" i="3"/>
  <c r="AZ338" i="3"/>
  <c r="AI338" i="3"/>
  <c r="S338" i="3"/>
  <c r="BJ337" i="3"/>
  <c r="BI337" i="3"/>
  <c r="BH337" i="3"/>
  <c r="BG337" i="3"/>
  <c r="BF337" i="3"/>
  <c r="BE337" i="3"/>
  <c r="BD337" i="3"/>
  <c r="BC337" i="3"/>
  <c r="BB337" i="3"/>
  <c r="BA337" i="3"/>
  <c r="AZ337" i="3"/>
  <c r="AI337" i="3"/>
  <c r="S337" i="3"/>
  <c r="BJ336" i="3"/>
  <c r="BI336" i="3"/>
  <c r="BH336" i="3"/>
  <c r="BG336" i="3"/>
  <c r="BF336" i="3"/>
  <c r="BE336" i="3"/>
  <c r="BD336" i="3"/>
  <c r="BC336" i="3"/>
  <c r="BB336" i="3"/>
  <c r="BA336" i="3"/>
  <c r="AZ336" i="3"/>
  <c r="AI336" i="3"/>
  <c r="S336" i="3"/>
  <c r="BJ335" i="3"/>
  <c r="BI335" i="3"/>
  <c r="BH335" i="3"/>
  <c r="BG335" i="3"/>
  <c r="BF335" i="3"/>
  <c r="BE335" i="3"/>
  <c r="BD335" i="3"/>
  <c r="BC335" i="3"/>
  <c r="BB335" i="3"/>
  <c r="BA335" i="3"/>
  <c r="AZ335" i="3"/>
  <c r="AI335" i="3"/>
  <c r="S335" i="3"/>
  <c r="BJ334" i="3"/>
  <c r="BI334" i="3"/>
  <c r="BH334" i="3"/>
  <c r="BG334" i="3"/>
  <c r="BF334" i="3"/>
  <c r="BE334" i="3"/>
  <c r="BD334" i="3"/>
  <c r="BC334" i="3"/>
  <c r="BB334" i="3"/>
  <c r="BA334" i="3"/>
  <c r="AZ334" i="3"/>
  <c r="AI334" i="3"/>
  <c r="S334" i="3"/>
  <c r="BJ333" i="3"/>
  <c r="BI333" i="3"/>
  <c r="BH333" i="3"/>
  <c r="BG333" i="3"/>
  <c r="BF333" i="3"/>
  <c r="BE333" i="3"/>
  <c r="BD333" i="3"/>
  <c r="BC333" i="3"/>
  <c r="BB333" i="3"/>
  <c r="BA333" i="3"/>
  <c r="AZ333" i="3"/>
  <c r="AI333" i="3"/>
  <c r="S333" i="3"/>
  <c r="BJ332" i="3"/>
  <c r="BI332" i="3"/>
  <c r="BH332" i="3"/>
  <c r="BG332" i="3"/>
  <c r="BF332" i="3"/>
  <c r="BE332" i="3"/>
  <c r="BD332" i="3"/>
  <c r="BC332" i="3"/>
  <c r="BB332" i="3"/>
  <c r="BA332" i="3"/>
  <c r="AZ332" i="3"/>
  <c r="AI332" i="3"/>
  <c r="S332" i="3"/>
  <c r="BJ331" i="3"/>
  <c r="BI331" i="3"/>
  <c r="BH331" i="3"/>
  <c r="BG331" i="3"/>
  <c r="BF331" i="3"/>
  <c r="BE331" i="3"/>
  <c r="BD331" i="3"/>
  <c r="BC331" i="3"/>
  <c r="BB331" i="3"/>
  <c r="BA331" i="3"/>
  <c r="AZ331" i="3"/>
  <c r="AI331" i="3"/>
  <c r="S331" i="3"/>
  <c r="BJ330" i="3"/>
  <c r="BI330" i="3"/>
  <c r="BH330" i="3"/>
  <c r="BG330" i="3"/>
  <c r="BF330" i="3"/>
  <c r="BE330" i="3"/>
  <c r="BD330" i="3"/>
  <c r="BC330" i="3"/>
  <c r="BB330" i="3"/>
  <c r="BA330" i="3"/>
  <c r="AZ330" i="3"/>
  <c r="AI330" i="3"/>
  <c r="S330" i="3"/>
  <c r="BJ329" i="3"/>
  <c r="BI329" i="3"/>
  <c r="BH329" i="3"/>
  <c r="BG329" i="3"/>
  <c r="BF329" i="3"/>
  <c r="BE329" i="3"/>
  <c r="BD329" i="3"/>
  <c r="BC329" i="3"/>
  <c r="BB329" i="3"/>
  <c r="BA329" i="3"/>
  <c r="AZ329" i="3"/>
  <c r="AI329" i="3"/>
  <c r="S329" i="3"/>
  <c r="BJ328" i="3"/>
  <c r="BI328" i="3"/>
  <c r="BH328" i="3"/>
  <c r="BG328" i="3"/>
  <c r="BF328" i="3"/>
  <c r="BE328" i="3"/>
  <c r="BD328" i="3"/>
  <c r="BC328" i="3"/>
  <c r="BB328" i="3"/>
  <c r="BA328" i="3"/>
  <c r="AZ328" i="3"/>
  <c r="AI328" i="3"/>
  <c r="S328" i="3"/>
  <c r="BJ327" i="3"/>
  <c r="BI327" i="3"/>
  <c r="BH327" i="3"/>
  <c r="BG327" i="3"/>
  <c r="BF327" i="3"/>
  <c r="BE327" i="3"/>
  <c r="BD327" i="3"/>
  <c r="BC327" i="3"/>
  <c r="BB327" i="3"/>
  <c r="BA327" i="3"/>
  <c r="AZ327" i="3"/>
  <c r="AI327" i="3"/>
  <c r="S327" i="3"/>
  <c r="BJ326" i="3"/>
  <c r="BI326" i="3"/>
  <c r="BH326" i="3"/>
  <c r="BG326" i="3"/>
  <c r="BF326" i="3"/>
  <c r="BE326" i="3"/>
  <c r="BD326" i="3"/>
  <c r="BC326" i="3"/>
  <c r="BB326" i="3"/>
  <c r="BA326" i="3"/>
  <c r="AZ326" i="3"/>
  <c r="AI326" i="3"/>
  <c r="S326" i="3"/>
  <c r="BJ325" i="3"/>
  <c r="BI325" i="3"/>
  <c r="BH325" i="3"/>
  <c r="BG325" i="3"/>
  <c r="BF325" i="3"/>
  <c r="BE325" i="3"/>
  <c r="BD325" i="3"/>
  <c r="BC325" i="3"/>
  <c r="BB325" i="3"/>
  <c r="BA325" i="3"/>
  <c r="AZ325" i="3"/>
  <c r="AI325" i="3"/>
  <c r="S325" i="3"/>
  <c r="BJ324" i="3"/>
  <c r="BI324" i="3"/>
  <c r="BH324" i="3"/>
  <c r="BG324" i="3"/>
  <c r="BF324" i="3"/>
  <c r="BE324" i="3"/>
  <c r="BD324" i="3"/>
  <c r="BC324" i="3"/>
  <c r="BB324" i="3"/>
  <c r="BA324" i="3"/>
  <c r="AZ324" i="3"/>
  <c r="AI324" i="3"/>
  <c r="S324" i="3"/>
  <c r="BJ323" i="3"/>
  <c r="BI323" i="3"/>
  <c r="BH323" i="3"/>
  <c r="BG323" i="3"/>
  <c r="BF323" i="3"/>
  <c r="BE323" i="3"/>
  <c r="BD323" i="3"/>
  <c r="BC323" i="3"/>
  <c r="BB323" i="3"/>
  <c r="BA323" i="3"/>
  <c r="AZ323" i="3"/>
  <c r="AI323" i="3"/>
  <c r="S323" i="3"/>
  <c r="BJ322" i="3"/>
  <c r="BI322" i="3"/>
  <c r="BH322" i="3"/>
  <c r="BG322" i="3"/>
  <c r="BF322" i="3"/>
  <c r="BE322" i="3"/>
  <c r="BD322" i="3"/>
  <c r="BC322" i="3"/>
  <c r="BB322" i="3"/>
  <c r="BA322" i="3"/>
  <c r="AZ322" i="3"/>
  <c r="AI322" i="3"/>
  <c r="S322" i="3"/>
  <c r="BJ321" i="3"/>
  <c r="BI321" i="3"/>
  <c r="BH321" i="3"/>
  <c r="BG321" i="3"/>
  <c r="BF321" i="3"/>
  <c r="BE321" i="3"/>
  <c r="BD321" i="3"/>
  <c r="BC321" i="3"/>
  <c r="BB321" i="3"/>
  <c r="BA321" i="3"/>
  <c r="AZ321" i="3"/>
  <c r="AI321" i="3"/>
  <c r="S321" i="3"/>
  <c r="BJ320" i="3"/>
  <c r="BI320" i="3"/>
  <c r="BH320" i="3"/>
  <c r="BG320" i="3"/>
  <c r="BF320" i="3"/>
  <c r="BE320" i="3"/>
  <c r="BD320" i="3"/>
  <c r="BC320" i="3"/>
  <c r="BB320" i="3"/>
  <c r="BA320" i="3"/>
  <c r="AZ320" i="3"/>
  <c r="AI320" i="3"/>
  <c r="S320" i="3"/>
  <c r="BJ319" i="3"/>
  <c r="BI319" i="3"/>
  <c r="BH319" i="3"/>
  <c r="BG319" i="3"/>
  <c r="BF319" i="3"/>
  <c r="BE319" i="3"/>
  <c r="BD319" i="3"/>
  <c r="BC319" i="3"/>
  <c r="BB319" i="3"/>
  <c r="BA319" i="3"/>
  <c r="AZ319" i="3"/>
  <c r="AI319" i="3"/>
  <c r="S319" i="3"/>
  <c r="BJ318" i="3"/>
  <c r="BI318" i="3"/>
  <c r="BH318" i="3"/>
  <c r="BG318" i="3"/>
  <c r="BF318" i="3"/>
  <c r="BE318" i="3"/>
  <c r="BD318" i="3"/>
  <c r="BC318" i="3"/>
  <c r="BB318" i="3"/>
  <c r="BA318" i="3"/>
  <c r="AZ318" i="3"/>
  <c r="AI318" i="3"/>
  <c r="S318" i="3"/>
  <c r="BJ317" i="3"/>
  <c r="BI317" i="3"/>
  <c r="BH317" i="3"/>
  <c r="BG317" i="3"/>
  <c r="BF317" i="3"/>
  <c r="BE317" i="3"/>
  <c r="BD317" i="3"/>
  <c r="BC317" i="3"/>
  <c r="BB317" i="3"/>
  <c r="BA317" i="3"/>
  <c r="AZ317" i="3"/>
  <c r="AI317" i="3"/>
  <c r="S317" i="3"/>
  <c r="BJ316" i="3"/>
  <c r="BI316" i="3"/>
  <c r="BH316" i="3"/>
  <c r="BG316" i="3"/>
  <c r="BF316" i="3"/>
  <c r="BE316" i="3"/>
  <c r="BD316" i="3"/>
  <c r="BC316" i="3"/>
  <c r="BB316" i="3"/>
  <c r="BA316" i="3"/>
  <c r="AZ316" i="3"/>
  <c r="AI316" i="3"/>
  <c r="S316" i="3"/>
  <c r="BJ315" i="3"/>
  <c r="BI315" i="3"/>
  <c r="BH315" i="3"/>
  <c r="BG315" i="3"/>
  <c r="BF315" i="3"/>
  <c r="BE315" i="3"/>
  <c r="BD315" i="3"/>
  <c r="BC315" i="3"/>
  <c r="BB315" i="3"/>
  <c r="BA315" i="3"/>
  <c r="AZ315" i="3"/>
  <c r="AI315" i="3"/>
  <c r="S315" i="3"/>
  <c r="BJ314" i="3"/>
  <c r="BI314" i="3"/>
  <c r="BH314" i="3"/>
  <c r="BG314" i="3"/>
  <c r="BF314" i="3"/>
  <c r="BE314" i="3"/>
  <c r="BD314" i="3"/>
  <c r="BC314" i="3"/>
  <c r="BB314" i="3"/>
  <c r="BA314" i="3"/>
  <c r="AZ314" i="3"/>
  <c r="AI314" i="3"/>
  <c r="S314" i="3"/>
  <c r="BJ313" i="3"/>
  <c r="BI313" i="3"/>
  <c r="BH313" i="3"/>
  <c r="BG313" i="3"/>
  <c r="BF313" i="3"/>
  <c r="BE313" i="3"/>
  <c r="BD313" i="3"/>
  <c r="BC313" i="3"/>
  <c r="BB313" i="3"/>
  <c r="BA313" i="3"/>
  <c r="AZ313" i="3"/>
  <c r="AI313" i="3"/>
  <c r="S313" i="3"/>
  <c r="BJ312" i="3"/>
  <c r="BI312" i="3"/>
  <c r="BH312" i="3"/>
  <c r="BG312" i="3"/>
  <c r="BF312" i="3"/>
  <c r="BE312" i="3"/>
  <c r="BD312" i="3"/>
  <c r="BC312" i="3"/>
  <c r="BB312" i="3"/>
  <c r="BA312" i="3"/>
  <c r="AZ312" i="3"/>
  <c r="AI312" i="3"/>
  <c r="S312" i="3"/>
  <c r="BJ311" i="3"/>
  <c r="BI311" i="3"/>
  <c r="BH311" i="3"/>
  <c r="BG311" i="3"/>
  <c r="BF311" i="3"/>
  <c r="BE311" i="3"/>
  <c r="BD311" i="3"/>
  <c r="BC311" i="3"/>
  <c r="BB311" i="3"/>
  <c r="BA311" i="3"/>
  <c r="AZ311" i="3"/>
  <c r="AI311" i="3"/>
  <c r="S311" i="3"/>
  <c r="BJ310" i="3"/>
  <c r="BI310" i="3"/>
  <c r="BH310" i="3"/>
  <c r="BG310" i="3"/>
  <c r="BF310" i="3"/>
  <c r="BE310" i="3"/>
  <c r="BD310" i="3"/>
  <c r="BC310" i="3"/>
  <c r="BB310" i="3"/>
  <c r="BA310" i="3"/>
  <c r="AZ310" i="3"/>
  <c r="AI310" i="3"/>
  <c r="S310" i="3"/>
  <c r="BJ309" i="3"/>
  <c r="BI309" i="3"/>
  <c r="BH309" i="3"/>
  <c r="BG309" i="3"/>
  <c r="BF309" i="3"/>
  <c r="BE309" i="3"/>
  <c r="BD309" i="3"/>
  <c r="BC309" i="3"/>
  <c r="BB309" i="3"/>
  <c r="BA309" i="3"/>
  <c r="AZ309" i="3"/>
  <c r="AI309" i="3"/>
  <c r="S309" i="3"/>
  <c r="BJ308" i="3"/>
  <c r="BI308" i="3"/>
  <c r="BH308" i="3"/>
  <c r="BG308" i="3"/>
  <c r="BF308" i="3"/>
  <c r="BE308" i="3"/>
  <c r="BD308" i="3"/>
  <c r="BC308" i="3"/>
  <c r="BB308" i="3"/>
  <c r="BA308" i="3"/>
  <c r="AZ308" i="3"/>
  <c r="AI308" i="3"/>
  <c r="S308" i="3"/>
  <c r="BJ307" i="3"/>
  <c r="BI307" i="3"/>
  <c r="BH307" i="3"/>
  <c r="BG307" i="3"/>
  <c r="BF307" i="3"/>
  <c r="BE307" i="3"/>
  <c r="BD307" i="3"/>
  <c r="BC307" i="3"/>
  <c r="BB307" i="3"/>
  <c r="BA307" i="3"/>
  <c r="AZ307" i="3"/>
  <c r="AI307" i="3"/>
  <c r="S307" i="3"/>
  <c r="BJ306" i="3"/>
  <c r="BI306" i="3"/>
  <c r="BH306" i="3"/>
  <c r="BG306" i="3"/>
  <c r="BF306" i="3"/>
  <c r="BE306" i="3"/>
  <c r="BD306" i="3"/>
  <c r="BC306" i="3"/>
  <c r="BB306" i="3"/>
  <c r="BA306" i="3"/>
  <c r="AZ306" i="3"/>
  <c r="AI306" i="3"/>
  <c r="S306" i="3"/>
  <c r="BJ305" i="3"/>
  <c r="BI305" i="3"/>
  <c r="BH305" i="3"/>
  <c r="BG305" i="3"/>
  <c r="BF305" i="3"/>
  <c r="BE305" i="3"/>
  <c r="BD305" i="3"/>
  <c r="BC305" i="3"/>
  <c r="BB305" i="3"/>
  <c r="BA305" i="3"/>
  <c r="AZ305" i="3"/>
  <c r="AI305" i="3"/>
  <c r="S305" i="3"/>
  <c r="BJ304" i="3"/>
  <c r="BI304" i="3"/>
  <c r="BH304" i="3"/>
  <c r="BG304" i="3"/>
  <c r="BF304" i="3"/>
  <c r="BE304" i="3"/>
  <c r="BD304" i="3"/>
  <c r="BC304" i="3"/>
  <c r="BB304" i="3"/>
  <c r="BA304" i="3"/>
  <c r="AZ304" i="3"/>
  <c r="AI304" i="3"/>
  <c r="S304" i="3"/>
  <c r="BJ303" i="3"/>
  <c r="BI303" i="3"/>
  <c r="BH303" i="3"/>
  <c r="BG303" i="3"/>
  <c r="BF303" i="3"/>
  <c r="BE303" i="3"/>
  <c r="BD303" i="3"/>
  <c r="BC303" i="3"/>
  <c r="BB303" i="3"/>
  <c r="BA303" i="3"/>
  <c r="AZ303" i="3"/>
  <c r="AI303" i="3"/>
  <c r="S303" i="3"/>
  <c r="BJ302" i="3"/>
  <c r="BI302" i="3"/>
  <c r="BH302" i="3"/>
  <c r="BG302" i="3"/>
  <c r="BF302" i="3"/>
  <c r="BE302" i="3"/>
  <c r="BD302" i="3"/>
  <c r="BC302" i="3"/>
  <c r="BB302" i="3"/>
  <c r="BA302" i="3"/>
  <c r="AZ302" i="3"/>
  <c r="AI302" i="3"/>
  <c r="S302" i="3"/>
  <c r="BJ301" i="3"/>
  <c r="BI301" i="3"/>
  <c r="BH301" i="3"/>
  <c r="BG301" i="3"/>
  <c r="BF301" i="3"/>
  <c r="BE301" i="3"/>
  <c r="BD301" i="3"/>
  <c r="BC301" i="3"/>
  <c r="BB301" i="3"/>
  <c r="BA301" i="3"/>
  <c r="AZ301" i="3"/>
  <c r="AI301" i="3"/>
  <c r="S301" i="3"/>
  <c r="BJ300" i="3"/>
  <c r="BI300" i="3"/>
  <c r="BH300" i="3"/>
  <c r="BG300" i="3"/>
  <c r="BF300" i="3"/>
  <c r="BE300" i="3"/>
  <c r="BD300" i="3"/>
  <c r="BC300" i="3"/>
  <c r="BB300" i="3"/>
  <c r="BA300" i="3"/>
  <c r="AZ300" i="3"/>
  <c r="AI300" i="3"/>
  <c r="S300" i="3"/>
  <c r="BJ299" i="3"/>
  <c r="BI299" i="3"/>
  <c r="BH299" i="3"/>
  <c r="BG299" i="3"/>
  <c r="BF299" i="3"/>
  <c r="BE299" i="3"/>
  <c r="BD299" i="3"/>
  <c r="BC299" i="3"/>
  <c r="BB299" i="3"/>
  <c r="BA299" i="3"/>
  <c r="AZ299" i="3"/>
  <c r="AI299" i="3"/>
  <c r="S299" i="3"/>
  <c r="BJ298" i="3"/>
  <c r="BI298" i="3"/>
  <c r="BH298" i="3"/>
  <c r="BG298" i="3"/>
  <c r="BF298" i="3"/>
  <c r="BE298" i="3"/>
  <c r="BD298" i="3"/>
  <c r="BC298" i="3"/>
  <c r="BB298" i="3"/>
  <c r="BA298" i="3"/>
  <c r="AZ298" i="3"/>
  <c r="AI298" i="3"/>
  <c r="S298" i="3"/>
  <c r="BJ297" i="3"/>
  <c r="BI297" i="3"/>
  <c r="BH297" i="3"/>
  <c r="BG297" i="3"/>
  <c r="BF297" i="3"/>
  <c r="BE297" i="3"/>
  <c r="BD297" i="3"/>
  <c r="BC297" i="3"/>
  <c r="BB297" i="3"/>
  <c r="BA297" i="3"/>
  <c r="AZ297" i="3"/>
  <c r="AI297" i="3"/>
  <c r="S297" i="3"/>
  <c r="BJ296" i="3"/>
  <c r="BI296" i="3"/>
  <c r="BH296" i="3"/>
  <c r="BG296" i="3"/>
  <c r="BF296" i="3"/>
  <c r="BE296" i="3"/>
  <c r="BD296" i="3"/>
  <c r="BC296" i="3"/>
  <c r="BB296" i="3"/>
  <c r="BA296" i="3"/>
  <c r="AZ296" i="3"/>
  <c r="AI296" i="3"/>
  <c r="S296" i="3"/>
  <c r="BJ295" i="3"/>
  <c r="BI295" i="3"/>
  <c r="BH295" i="3"/>
  <c r="BG295" i="3"/>
  <c r="BF295" i="3"/>
  <c r="BE295" i="3"/>
  <c r="BD295" i="3"/>
  <c r="BC295" i="3"/>
  <c r="BB295" i="3"/>
  <c r="BA295" i="3"/>
  <c r="AZ295" i="3"/>
  <c r="AI295" i="3"/>
  <c r="S295" i="3"/>
  <c r="BJ294" i="3"/>
  <c r="BI294" i="3"/>
  <c r="BH294" i="3"/>
  <c r="BG294" i="3"/>
  <c r="BF294" i="3"/>
  <c r="BE294" i="3"/>
  <c r="BD294" i="3"/>
  <c r="BC294" i="3"/>
  <c r="BB294" i="3"/>
  <c r="BA294" i="3"/>
  <c r="AZ294" i="3"/>
  <c r="AI294" i="3"/>
  <c r="S294" i="3"/>
  <c r="BJ293" i="3"/>
  <c r="BI293" i="3"/>
  <c r="BH293" i="3"/>
  <c r="BG293" i="3"/>
  <c r="BF293" i="3"/>
  <c r="BE293" i="3"/>
  <c r="BD293" i="3"/>
  <c r="BC293" i="3"/>
  <c r="BB293" i="3"/>
  <c r="BA293" i="3"/>
  <c r="AZ293" i="3"/>
  <c r="AI293" i="3"/>
  <c r="S293" i="3"/>
  <c r="BJ292" i="3"/>
  <c r="BI292" i="3"/>
  <c r="BH292" i="3"/>
  <c r="BG292" i="3"/>
  <c r="BF292" i="3"/>
  <c r="BE292" i="3"/>
  <c r="BD292" i="3"/>
  <c r="BC292" i="3"/>
  <c r="BB292" i="3"/>
  <c r="BA292" i="3"/>
  <c r="AZ292" i="3"/>
  <c r="AI292" i="3"/>
  <c r="S292" i="3"/>
  <c r="BJ291" i="3"/>
  <c r="BI291" i="3"/>
  <c r="BH291" i="3"/>
  <c r="BG291" i="3"/>
  <c r="BF291" i="3"/>
  <c r="BE291" i="3"/>
  <c r="BD291" i="3"/>
  <c r="BC291" i="3"/>
  <c r="BB291" i="3"/>
  <c r="BA291" i="3"/>
  <c r="AZ291" i="3"/>
  <c r="AI291" i="3"/>
  <c r="S291" i="3"/>
  <c r="BJ290" i="3"/>
  <c r="BI290" i="3"/>
  <c r="BH290" i="3"/>
  <c r="BG290" i="3"/>
  <c r="BF290" i="3"/>
  <c r="BE290" i="3"/>
  <c r="BD290" i="3"/>
  <c r="BC290" i="3"/>
  <c r="BB290" i="3"/>
  <c r="BA290" i="3"/>
  <c r="AZ290" i="3"/>
  <c r="AI290" i="3"/>
  <c r="S290" i="3"/>
  <c r="BJ289" i="3"/>
  <c r="BI289" i="3"/>
  <c r="BH289" i="3"/>
  <c r="BG289" i="3"/>
  <c r="BF289" i="3"/>
  <c r="BE289" i="3"/>
  <c r="BD289" i="3"/>
  <c r="BC289" i="3"/>
  <c r="BB289" i="3"/>
  <c r="BA289" i="3"/>
  <c r="AZ289" i="3"/>
  <c r="AI289" i="3"/>
  <c r="S289" i="3"/>
  <c r="BJ288" i="3"/>
  <c r="BI288" i="3"/>
  <c r="BH288" i="3"/>
  <c r="BG288" i="3"/>
  <c r="BF288" i="3"/>
  <c r="BE288" i="3"/>
  <c r="BD288" i="3"/>
  <c r="BC288" i="3"/>
  <c r="BB288" i="3"/>
  <c r="BA288" i="3"/>
  <c r="AZ288" i="3"/>
  <c r="AI288" i="3"/>
  <c r="S288" i="3"/>
  <c r="BJ287" i="3"/>
  <c r="BI287" i="3"/>
  <c r="BH287" i="3"/>
  <c r="BG287" i="3"/>
  <c r="BF287" i="3"/>
  <c r="BE287" i="3"/>
  <c r="BD287" i="3"/>
  <c r="BC287" i="3"/>
  <c r="BB287" i="3"/>
  <c r="BA287" i="3"/>
  <c r="AZ287" i="3"/>
  <c r="AI287" i="3"/>
  <c r="S287" i="3"/>
  <c r="BJ286" i="3"/>
  <c r="BI286" i="3"/>
  <c r="BH286" i="3"/>
  <c r="BG286" i="3"/>
  <c r="BF286" i="3"/>
  <c r="BE286" i="3"/>
  <c r="BD286" i="3"/>
  <c r="BC286" i="3"/>
  <c r="BB286" i="3"/>
  <c r="BA286" i="3"/>
  <c r="AZ286" i="3"/>
  <c r="AI286" i="3"/>
  <c r="S286" i="3"/>
  <c r="BJ285" i="3"/>
  <c r="BI285" i="3"/>
  <c r="BH285" i="3"/>
  <c r="BG285" i="3"/>
  <c r="BF285" i="3"/>
  <c r="BE285" i="3"/>
  <c r="BD285" i="3"/>
  <c r="BC285" i="3"/>
  <c r="BB285" i="3"/>
  <c r="BA285" i="3"/>
  <c r="AZ285" i="3"/>
  <c r="AI285" i="3"/>
  <c r="S285" i="3"/>
  <c r="BJ284" i="3"/>
  <c r="BI284" i="3"/>
  <c r="BH284" i="3"/>
  <c r="BG284" i="3"/>
  <c r="BF284" i="3"/>
  <c r="BE284" i="3"/>
  <c r="BD284" i="3"/>
  <c r="BC284" i="3"/>
  <c r="BB284" i="3"/>
  <c r="BA284" i="3"/>
  <c r="AZ284" i="3"/>
  <c r="AI284" i="3"/>
  <c r="S284" i="3"/>
  <c r="BJ283" i="3"/>
  <c r="BI283" i="3"/>
  <c r="BH283" i="3"/>
  <c r="BG283" i="3"/>
  <c r="BF283" i="3"/>
  <c r="BE283" i="3"/>
  <c r="BD283" i="3"/>
  <c r="BC283" i="3"/>
  <c r="BB283" i="3"/>
  <c r="BA283" i="3"/>
  <c r="AZ283" i="3"/>
  <c r="AI283" i="3"/>
  <c r="S283" i="3"/>
  <c r="BJ282" i="3"/>
  <c r="BI282" i="3"/>
  <c r="BH282" i="3"/>
  <c r="BG282" i="3"/>
  <c r="BF282" i="3"/>
  <c r="BE282" i="3"/>
  <c r="BD282" i="3"/>
  <c r="BC282" i="3"/>
  <c r="BB282" i="3"/>
  <c r="BA282" i="3"/>
  <c r="AZ282" i="3"/>
  <c r="AI282" i="3"/>
  <c r="S282" i="3"/>
  <c r="BJ281" i="3"/>
  <c r="BI281" i="3"/>
  <c r="BH281" i="3"/>
  <c r="BG281" i="3"/>
  <c r="BF281" i="3"/>
  <c r="BE281" i="3"/>
  <c r="BD281" i="3"/>
  <c r="BC281" i="3"/>
  <c r="BB281" i="3"/>
  <c r="BA281" i="3"/>
  <c r="AZ281" i="3"/>
  <c r="AI281" i="3"/>
  <c r="S281" i="3"/>
  <c r="BJ280" i="3"/>
  <c r="BI280" i="3"/>
  <c r="BH280" i="3"/>
  <c r="BG280" i="3"/>
  <c r="BF280" i="3"/>
  <c r="BE280" i="3"/>
  <c r="BD280" i="3"/>
  <c r="BC280" i="3"/>
  <c r="BB280" i="3"/>
  <c r="BA280" i="3"/>
  <c r="AZ280" i="3"/>
  <c r="AI280" i="3"/>
  <c r="S280" i="3"/>
  <c r="BJ279" i="3"/>
  <c r="BI279" i="3"/>
  <c r="BH279" i="3"/>
  <c r="BG279" i="3"/>
  <c r="BF279" i="3"/>
  <c r="BE279" i="3"/>
  <c r="BD279" i="3"/>
  <c r="BC279" i="3"/>
  <c r="BB279" i="3"/>
  <c r="BA279" i="3"/>
  <c r="AZ279" i="3"/>
  <c r="AI279" i="3"/>
  <c r="S279" i="3"/>
  <c r="BJ278" i="3"/>
  <c r="BI278" i="3"/>
  <c r="BH278" i="3"/>
  <c r="BG278" i="3"/>
  <c r="BF278" i="3"/>
  <c r="BE278" i="3"/>
  <c r="BD278" i="3"/>
  <c r="BC278" i="3"/>
  <c r="BB278" i="3"/>
  <c r="BA278" i="3"/>
  <c r="AZ278" i="3"/>
  <c r="AI278" i="3"/>
  <c r="S278" i="3"/>
  <c r="BJ277" i="3"/>
  <c r="BI277" i="3"/>
  <c r="BH277" i="3"/>
  <c r="BG277" i="3"/>
  <c r="BF277" i="3"/>
  <c r="BE277" i="3"/>
  <c r="BD277" i="3"/>
  <c r="BC277" i="3"/>
  <c r="BB277" i="3"/>
  <c r="BA277" i="3"/>
  <c r="AZ277" i="3"/>
  <c r="AI277" i="3"/>
  <c r="S277" i="3"/>
  <c r="BJ276" i="3"/>
  <c r="BI276" i="3"/>
  <c r="BH276" i="3"/>
  <c r="BG276" i="3"/>
  <c r="BF276" i="3"/>
  <c r="BE276" i="3"/>
  <c r="BD276" i="3"/>
  <c r="BC276" i="3"/>
  <c r="BB276" i="3"/>
  <c r="BA276" i="3"/>
  <c r="AZ276" i="3"/>
  <c r="AI276" i="3"/>
  <c r="S276" i="3"/>
  <c r="BJ275" i="3"/>
  <c r="BI275" i="3"/>
  <c r="BH275" i="3"/>
  <c r="BG275" i="3"/>
  <c r="BF275" i="3"/>
  <c r="BE275" i="3"/>
  <c r="BD275" i="3"/>
  <c r="BC275" i="3"/>
  <c r="BB275" i="3"/>
  <c r="BA275" i="3"/>
  <c r="AZ275" i="3"/>
  <c r="AI275" i="3"/>
  <c r="S275" i="3"/>
  <c r="BJ274" i="3"/>
  <c r="BI274" i="3"/>
  <c r="BH274" i="3"/>
  <c r="BG274" i="3"/>
  <c r="BF274" i="3"/>
  <c r="BE274" i="3"/>
  <c r="BD274" i="3"/>
  <c r="BC274" i="3"/>
  <c r="BB274" i="3"/>
  <c r="BA274" i="3"/>
  <c r="AZ274" i="3"/>
  <c r="AI274" i="3"/>
  <c r="S274" i="3"/>
  <c r="BJ273" i="3"/>
  <c r="BI273" i="3"/>
  <c r="BH273" i="3"/>
  <c r="BG273" i="3"/>
  <c r="BF273" i="3"/>
  <c r="BE273" i="3"/>
  <c r="BD273" i="3"/>
  <c r="BC273" i="3"/>
  <c r="BB273" i="3"/>
  <c r="BA273" i="3"/>
  <c r="AZ273" i="3"/>
  <c r="AI273" i="3"/>
  <c r="S273" i="3"/>
  <c r="BJ272" i="3"/>
  <c r="BI272" i="3"/>
  <c r="BH272" i="3"/>
  <c r="BG272" i="3"/>
  <c r="BF272" i="3"/>
  <c r="BE272" i="3"/>
  <c r="BD272" i="3"/>
  <c r="BC272" i="3"/>
  <c r="BB272" i="3"/>
  <c r="BA272" i="3"/>
  <c r="AZ272" i="3"/>
  <c r="AI272" i="3"/>
  <c r="S272" i="3"/>
  <c r="BJ271" i="3"/>
  <c r="BI271" i="3"/>
  <c r="BH271" i="3"/>
  <c r="BG271" i="3"/>
  <c r="BF271" i="3"/>
  <c r="BE271" i="3"/>
  <c r="BD271" i="3"/>
  <c r="BC271" i="3"/>
  <c r="BB271" i="3"/>
  <c r="BA271" i="3"/>
  <c r="AZ271" i="3"/>
  <c r="AI271" i="3"/>
  <c r="S271" i="3"/>
  <c r="BJ270" i="3"/>
  <c r="BI270" i="3"/>
  <c r="BH270" i="3"/>
  <c r="BG270" i="3"/>
  <c r="BF270" i="3"/>
  <c r="BE270" i="3"/>
  <c r="BD270" i="3"/>
  <c r="BC270" i="3"/>
  <c r="BB270" i="3"/>
  <c r="BA270" i="3"/>
  <c r="AZ270" i="3"/>
  <c r="AI270" i="3"/>
  <c r="S270" i="3"/>
  <c r="BJ269" i="3"/>
  <c r="BI269" i="3"/>
  <c r="BH269" i="3"/>
  <c r="BG269" i="3"/>
  <c r="BF269" i="3"/>
  <c r="BE269" i="3"/>
  <c r="BD269" i="3"/>
  <c r="BC269" i="3"/>
  <c r="BB269" i="3"/>
  <c r="BA269" i="3"/>
  <c r="AZ269" i="3"/>
  <c r="AI269" i="3"/>
  <c r="S269" i="3"/>
  <c r="BJ268" i="3"/>
  <c r="BI268" i="3"/>
  <c r="BH268" i="3"/>
  <c r="BG268" i="3"/>
  <c r="BF268" i="3"/>
  <c r="BE268" i="3"/>
  <c r="BD268" i="3"/>
  <c r="BC268" i="3"/>
  <c r="BB268" i="3"/>
  <c r="BA268" i="3"/>
  <c r="AZ268" i="3"/>
  <c r="AI268" i="3"/>
  <c r="S268" i="3"/>
  <c r="BJ267" i="3"/>
  <c r="BI267" i="3"/>
  <c r="BH267" i="3"/>
  <c r="BG267" i="3"/>
  <c r="BF267" i="3"/>
  <c r="BE267" i="3"/>
  <c r="BD267" i="3"/>
  <c r="BC267" i="3"/>
  <c r="BB267" i="3"/>
  <c r="BA267" i="3"/>
  <c r="AZ267" i="3"/>
  <c r="AI267" i="3"/>
  <c r="S267" i="3"/>
  <c r="BJ266" i="3"/>
  <c r="BI266" i="3"/>
  <c r="BH266" i="3"/>
  <c r="BG266" i="3"/>
  <c r="BF266" i="3"/>
  <c r="BE266" i="3"/>
  <c r="BD266" i="3"/>
  <c r="BC266" i="3"/>
  <c r="BB266" i="3"/>
  <c r="BA266" i="3"/>
  <c r="AZ266" i="3"/>
  <c r="AI266" i="3"/>
  <c r="S266" i="3"/>
  <c r="BJ265" i="3"/>
  <c r="BI265" i="3"/>
  <c r="BH265" i="3"/>
  <c r="BG265" i="3"/>
  <c r="BF265" i="3"/>
  <c r="BE265" i="3"/>
  <c r="BD265" i="3"/>
  <c r="BC265" i="3"/>
  <c r="BB265" i="3"/>
  <c r="BA265" i="3"/>
  <c r="AZ265" i="3"/>
  <c r="AI265" i="3"/>
  <c r="S265" i="3"/>
  <c r="BJ264" i="3"/>
  <c r="BI264" i="3"/>
  <c r="BH264" i="3"/>
  <c r="BG264" i="3"/>
  <c r="BF264" i="3"/>
  <c r="BE264" i="3"/>
  <c r="BD264" i="3"/>
  <c r="BC264" i="3"/>
  <c r="BB264" i="3"/>
  <c r="BA264" i="3"/>
  <c r="AZ264" i="3"/>
  <c r="AI264" i="3"/>
  <c r="S264" i="3"/>
  <c r="BJ263" i="3"/>
  <c r="BI263" i="3"/>
  <c r="BH263" i="3"/>
  <c r="BG263" i="3"/>
  <c r="BF263" i="3"/>
  <c r="BE263" i="3"/>
  <c r="BD263" i="3"/>
  <c r="BC263" i="3"/>
  <c r="BB263" i="3"/>
  <c r="BA263" i="3"/>
  <c r="AZ263" i="3"/>
  <c r="AI263" i="3"/>
  <c r="S263" i="3"/>
  <c r="BJ262" i="3"/>
  <c r="BI262" i="3"/>
  <c r="BH262" i="3"/>
  <c r="BG262" i="3"/>
  <c r="BF262" i="3"/>
  <c r="BE262" i="3"/>
  <c r="BD262" i="3"/>
  <c r="BC262" i="3"/>
  <c r="BB262" i="3"/>
  <c r="BA262" i="3"/>
  <c r="AZ262" i="3"/>
  <c r="AI262" i="3"/>
  <c r="S262" i="3"/>
  <c r="BJ261" i="3"/>
  <c r="BI261" i="3"/>
  <c r="BH261" i="3"/>
  <c r="BG261" i="3"/>
  <c r="BF261" i="3"/>
  <c r="BE261" i="3"/>
  <c r="BD261" i="3"/>
  <c r="BC261" i="3"/>
  <c r="BB261" i="3"/>
  <c r="BA261" i="3"/>
  <c r="AZ261" i="3"/>
  <c r="AI261" i="3"/>
  <c r="S261" i="3"/>
  <c r="BJ260" i="3"/>
  <c r="BI260" i="3"/>
  <c r="BH260" i="3"/>
  <c r="BG260" i="3"/>
  <c r="BF260" i="3"/>
  <c r="BE260" i="3"/>
  <c r="BD260" i="3"/>
  <c r="BC260" i="3"/>
  <c r="BB260" i="3"/>
  <c r="BA260" i="3"/>
  <c r="AZ260" i="3"/>
  <c r="AI260" i="3"/>
  <c r="S260" i="3"/>
  <c r="BJ259" i="3"/>
  <c r="BI259" i="3"/>
  <c r="BH259" i="3"/>
  <c r="BG259" i="3"/>
  <c r="BF259" i="3"/>
  <c r="BE259" i="3"/>
  <c r="BD259" i="3"/>
  <c r="BC259" i="3"/>
  <c r="BB259" i="3"/>
  <c r="BA259" i="3"/>
  <c r="AZ259" i="3"/>
  <c r="AI259" i="3"/>
  <c r="S259" i="3"/>
  <c r="BJ258" i="3"/>
  <c r="BI258" i="3"/>
  <c r="BH258" i="3"/>
  <c r="BG258" i="3"/>
  <c r="BF258" i="3"/>
  <c r="BE258" i="3"/>
  <c r="BD258" i="3"/>
  <c r="BC258" i="3"/>
  <c r="BB258" i="3"/>
  <c r="BA258" i="3"/>
  <c r="AZ258" i="3"/>
  <c r="AI258" i="3"/>
  <c r="S258" i="3"/>
  <c r="BJ257" i="3"/>
  <c r="BI257" i="3"/>
  <c r="BH257" i="3"/>
  <c r="BG257" i="3"/>
  <c r="BF257" i="3"/>
  <c r="BE257" i="3"/>
  <c r="BD257" i="3"/>
  <c r="BC257" i="3"/>
  <c r="BB257" i="3"/>
  <c r="BA257" i="3"/>
  <c r="AZ257" i="3"/>
  <c r="AI257" i="3"/>
  <c r="S257" i="3"/>
  <c r="BJ256" i="3"/>
  <c r="BI256" i="3"/>
  <c r="BH256" i="3"/>
  <c r="BG256" i="3"/>
  <c r="BF256" i="3"/>
  <c r="BE256" i="3"/>
  <c r="BD256" i="3"/>
  <c r="BC256" i="3"/>
  <c r="BB256" i="3"/>
  <c r="BA256" i="3"/>
  <c r="AZ256" i="3"/>
  <c r="AI256" i="3"/>
  <c r="S256" i="3"/>
  <c r="BJ255" i="3"/>
  <c r="BI255" i="3"/>
  <c r="BH255" i="3"/>
  <c r="BG255" i="3"/>
  <c r="BF255" i="3"/>
  <c r="BE255" i="3"/>
  <c r="BD255" i="3"/>
  <c r="BC255" i="3"/>
  <c r="BB255" i="3"/>
  <c r="BA255" i="3"/>
  <c r="AZ255" i="3"/>
  <c r="AI255" i="3"/>
  <c r="S255" i="3"/>
  <c r="BJ254" i="3"/>
  <c r="BI254" i="3"/>
  <c r="BH254" i="3"/>
  <c r="BG254" i="3"/>
  <c r="BF254" i="3"/>
  <c r="BE254" i="3"/>
  <c r="BD254" i="3"/>
  <c r="BC254" i="3"/>
  <c r="BB254" i="3"/>
  <c r="BA254" i="3"/>
  <c r="AZ254" i="3"/>
  <c r="AI254" i="3"/>
  <c r="S254" i="3"/>
  <c r="BJ253" i="3"/>
  <c r="BI253" i="3"/>
  <c r="BH253" i="3"/>
  <c r="BG253" i="3"/>
  <c r="BF253" i="3"/>
  <c r="BE253" i="3"/>
  <c r="BD253" i="3"/>
  <c r="BC253" i="3"/>
  <c r="BB253" i="3"/>
  <c r="BA253" i="3"/>
  <c r="AZ253" i="3"/>
  <c r="AI253" i="3"/>
  <c r="S253" i="3"/>
  <c r="BJ252" i="3"/>
  <c r="BI252" i="3"/>
  <c r="BH252" i="3"/>
  <c r="BG252" i="3"/>
  <c r="BF252" i="3"/>
  <c r="BE252" i="3"/>
  <c r="BD252" i="3"/>
  <c r="BC252" i="3"/>
  <c r="BB252" i="3"/>
  <c r="BA252" i="3"/>
  <c r="AZ252" i="3"/>
  <c r="AI252" i="3"/>
  <c r="S252" i="3"/>
  <c r="BJ251" i="3"/>
  <c r="BI251" i="3"/>
  <c r="BH251" i="3"/>
  <c r="BG251" i="3"/>
  <c r="BF251" i="3"/>
  <c r="BE251" i="3"/>
  <c r="BD251" i="3"/>
  <c r="BC251" i="3"/>
  <c r="BB251" i="3"/>
  <c r="BA251" i="3"/>
  <c r="AZ251" i="3"/>
  <c r="AI251" i="3"/>
  <c r="S251" i="3"/>
  <c r="BJ250" i="3"/>
  <c r="BI250" i="3"/>
  <c r="BH250" i="3"/>
  <c r="BG250" i="3"/>
  <c r="BF250" i="3"/>
  <c r="BE250" i="3"/>
  <c r="BD250" i="3"/>
  <c r="BC250" i="3"/>
  <c r="BB250" i="3"/>
  <c r="BA250" i="3"/>
  <c r="AZ250" i="3"/>
  <c r="AI250" i="3"/>
  <c r="S250" i="3"/>
  <c r="BJ249" i="3"/>
  <c r="BI249" i="3"/>
  <c r="BH249" i="3"/>
  <c r="BG249" i="3"/>
  <c r="BF249" i="3"/>
  <c r="BE249" i="3"/>
  <c r="BD249" i="3"/>
  <c r="BC249" i="3"/>
  <c r="BB249" i="3"/>
  <c r="BA249" i="3"/>
  <c r="AZ249" i="3"/>
  <c r="AI249" i="3"/>
  <c r="S249" i="3"/>
  <c r="BJ248" i="3"/>
  <c r="BI248" i="3"/>
  <c r="BH248" i="3"/>
  <c r="BG248" i="3"/>
  <c r="BF248" i="3"/>
  <c r="BE248" i="3"/>
  <c r="BD248" i="3"/>
  <c r="BC248" i="3"/>
  <c r="BB248" i="3"/>
  <c r="BA248" i="3"/>
  <c r="AZ248" i="3"/>
  <c r="AI248" i="3"/>
  <c r="S248" i="3"/>
  <c r="BJ247" i="3"/>
  <c r="BI247" i="3"/>
  <c r="BH247" i="3"/>
  <c r="BG247" i="3"/>
  <c r="BF247" i="3"/>
  <c r="BE247" i="3"/>
  <c r="BD247" i="3"/>
  <c r="BC247" i="3"/>
  <c r="BB247" i="3"/>
  <c r="BA247" i="3"/>
  <c r="AZ247" i="3"/>
  <c r="AI247" i="3"/>
  <c r="S247" i="3"/>
  <c r="BJ246" i="3"/>
  <c r="BI246" i="3"/>
  <c r="BH246" i="3"/>
  <c r="BG246" i="3"/>
  <c r="BF246" i="3"/>
  <c r="BE246" i="3"/>
  <c r="BD246" i="3"/>
  <c r="BC246" i="3"/>
  <c r="BB246" i="3"/>
  <c r="BA246" i="3"/>
  <c r="AZ246" i="3"/>
  <c r="AI246" i="3"/>
  <c r="S246" i="3"/>
  <c r="BJ245" i="3"/>
  <c r="BI245" i="3"/>
  <c r="BH245" i="3"/>
  <c r="BG245" i="3"/>
  <c r="BF245" i="3"/>
  <c r="BE245" i="3"/>
  <c r="BD245" i="3"/>
  <c r="BC245" i="3"/>
  <c r="BB245" i="3"/>
  <c r="BA245" i="3"/>
  <c r="AZ245" i="3"/>
  <c r="AI245" i="3"/>
  <c r="S245" i="3"/>
  <c r="BJ244" i="3"/>
  <c r="BI244" i="3"/>
  <c r="BH244" i="3"/>
  <c r="BG244" i="3"/>
  <c r="BF244" i="3"/>
  <c r="BE244" i="3"/>
  <c r="BD244" i="3"/>
  <c r="BC244" i="3"/>
  <c r="BB244" i="3"/>
  <c r="BA244" i="3"/>
  <c r="AZ244" i="3"/>
  <c r="AI244" i="3"/>
  <c r="S244" i="3"/>
  <c r="BJ243" i="3"/>
  <c r="BI243" i="3"/>
  <c r="BH243" i="3"/>
  <c r="BG243" i="3"/>
  <c r="BF243" i="3"/>
  <c r="BE243" i="3"/>
  <c r="BD243" i="3"/>
  <c r="BC243" i="3"/>
  <c r="BB243" i="3"/>
  <c r="BA243" i="3"/>
  <c r="AZ243" i="3"/>
  <c r="AI243" i="3"/>
  <c r="S243" i="3"/>
  <c r="BJ242" i="3"/>
  <c r="BI242" i="3"/>
  <c r="BH242" i="3"/>
  <c r="BG242" i="3"/>
  <c r="BF242" i="3"/>
  <c r="BE242" i="3"/>
  <c r="BD242" i="3"/>
  <c r="BC242" i="3"/>
  <c r="BB242" i="3"/>
  <c r="BA242" i="3"/>
  <c r="AZ242" i="3"/>
  <c r="AI242" i="3"/>
  <c r="S242" i="3"/>
  <c r="BJ241" i="3"/>
  <c r="BI241" i="3"/>
  <c r="BH241" i="3"/>
  <c r="BG241" i="3"/>
  <c r="BF241" i="3"/>
  <c r="BE241" i="3"/>
  <c r="BD241" i="3"/>
  <c r="BC241" i="3"/>
  <c r="BB241" i="3"/>
  <c r="BA241" i="3"/>
  <c r="AZ241" i="3"/>
  <c r="AI241" i="3"/>
  <c r="S241" i="3"/>
  <c r="BJ240" i="3"/>
  <c r="BI240" i="3"/>
  <c r="BH240" i="3"/>
  <c r="BG240" i="3"/>
  <c r="BF240" i="3"/>
  <c r="BE240" i="3"/>
  <c r="BD240" i="3"/>
  <c r="BC240" i="3"/>
  <c r="BB240" i="3"/>
  <c r="BA240" i="3"/>
  <c r="AZ240" i="3"/>
  <c r="AI240" i="3"/>
  <c r="S240" i="3"/>
  <c r="BJ239" i="3"/>
  <c r="BI239" i="3"/>
  <c r="BH239" i="3"/>
  <c r="BG239" i="3"/>
  <c r="BF239" i="3"/>
  <c r="BE239" i="3"/>
  <c r="BD239" i="3"/>
  <c r="BC239" i="3"/>
  <c r="BB239" i="3"/>
  <c r="BA239" i="3"/>
  <c r="AZ239" i="3"/>
  <c r="AI239" i="3"/>
  <c r="S239" i="3"/>
  <c r="BJ238" i="3"/>
  <c r="BI238" i="3"/>
  <c r="BH238" i="3"/>
  <c r="BG238" i="3"/>
  <c r="BF238" i="3"/>
  <c r="BE238" i="3"/>
  <c r="BD238" i="3"/>
  <c r="BC238" i="3"/>
  <c r="BB238" i="3"/>
  <c r="BA238" i="3"/>
  <c r="AZ238" i="3"/>
  <c r="AI238" i="3"/>
  <c r="S238" i="3"/>
  <c r="BJ237" i="3"/>
  <c r="BI237" i="3"/>
  <c r="BH237" i="3"/>
  <c r="BG237" i="3"/>
  <c r="BF237" i="3"/>
  <c r="BE237" i="3"/>
  <c r="BD237" i="3"/>
  <c r="BC237" i="3"/>
  <c r="BB237" i="3"/>
  <c r="BA237" i="3"/>
  <c r="AZ237" i="3"/>
  <c r="AI237" i="3"/>
  <c r="S237" i="3"/>
  <c r="BJ236" i="3"/>
  <c r="BI236" i="3"/>
  <c r="BH236" i="3"/>
  <c r="BG236" i="3"/>
  <c r="BF236" i="3"/>
  <c r="BE236" i="3"/>
  <c r="BD236" i="3"/>
  <c r="BC236" i="3"/>
  <c r="BB236" i="3"/>
  <c r="BA236" i="3"/>
  <c r="AZ236" i="3"/>
  <c r="AI236" i="3"/>
  <c r="S236" i="3"/>
  <c r="BJ235" i="3"/>
  <c r="BI235" i="3"/>
  <c r="BH235" i="3"/>
  <c r="BG235" i="3"/>
  <c r="BF235" i="3"/>
  <c r="BE235" i="3"/>
  <c r="BD235" i="3"/>
  <c r="BC235" i="3"/>
  <c r="BB235" i="3"/>
  <c r="BA235" i="3"/>
  <c r="AZ235" i="3"/>
  <c r="AI235" i="3"/>
  <c r="S235" i="3"/>
  <c r="BJ234" i="3"/>
  <c r="BI234" i="3"/>
  <c r="BH234" i="3"/>
  <c r="BG234" i="3"/>
  <c r="BF234" i="3"/>
  <c r="BE234" i="3"/>
  <c r="BD234" i="3"/>
  <c r="BC234" i="3"/>
  <c r="BB234" i="3"/>
  <c r="BA234" i="3"/>
  <c r="AZ234" i="3"/>
  <c r="AI234" i="3"/>
  <c r="S234" i="3"/>
  <c r="BJ233" i="3"/>
  <c r="BI233" i="3"/>
  <c r="BH233" i="3"/>
  <c r="BG233" i="3"/>
  <c r="BF233" i="3"/>
  <c r="BE233" i="3"/>
  <c r="BD233" i="3"/>
  <c r="BC233" i="3"/>
  <c r="BB233" i="3"/>
  <c r="BA233" i="3"/>
  <c r="AZ233" i="3"/>
  <c r="AI233" i="3"/>
  <c r="S233" i="3"/>
  <c r="BJ232" i="3"/>
  <c r="BI232" i="3"/>
  <c r="BH232" i="3"/>
  <c r="BG232" i="3"/>
  <c r="BF232" i="3"/>
  <c r="BE232" i="3"/>
  <c r="BD232" i="3"/>
  <c r="BC232" i="3"/>
  <c r="BB232" i="3"/>
  <c r="BA232" i="3"/>
  <c r="AZ232" i="3"/>
  <c r="AI232" i="3"/>
  <c r="S232" i="3"/>
  <c r="BJ231" i="3"/>
  <c r="BI231" i="3"/>
  <c r="BH231" i="3"/>
  <c r="BG231" i="3"/>
  <c r="BF231" i="3"/>
  <c r="BE231" i="3"/>
  <c r="BD231" i="3"/>
  <c r="BC231" i="3"/>
  <c r="BB231" i="3"/>
  <c r="BA231" i="3"/>
  <c r="AZ231" i="3"/>
  <c r="AI231" i="3"/>
  <c r="S231" i="3"/>
  <c r="BJ230" i="3"/>
  <c r="BI230" i="3"/>
  <c r="BH230" i="3"/>
  <c r="BG230" i="3"/>
  <c r="BF230" i="3"/>
  <c r="BE230" i="3"/>
  <c r="BD230" i="3"/>
  <c r="BC230" i="3"/>
  <c r="BB230" i="3"/>
  <c r="BA230" i="3"/>
  <c r="AZ230" i="3"/>
  <c r="AI230" i="3"/>
  <c r="S230" i="3"/>
  <c r="BJ229" i="3"/>
  <c r="BI229" i="3"/>
  <c r="BH229" i="3"/>
  <c r="BG229" i="3"/>
  <c r="BF229" i="3"/>
  <c r="BE229" i="3"/>
  <c r="BD229" i="3"/>
  <c r="BC229" i="3"/>
  <c r="BB229" i="3"/>
  <c r="BA229" i="3"/>
  <c r="AZ229" i="3"/>
  <c r="AI229" i="3"/>
  <c r="S229" i="3"/>
  <c r="BJ228" i="3"/>
  <c r="BI228" i="3"/>
  <c r="BH228" i="3"/>
  <c r="BG228" i="3"/>
  <c r="BF228" i="3"/>
  <c r="BE228" i="3"/>
  <c r="BD228" i="3"/>
  <c r="BC228" i="3"/>
  <c r="BB228" i="3"/>
  <c r="BA228" i="3"/>
  <c r="AZ228" i="3"/>
  <c r="AI228" i="3"/>
  <c r="S228" i="3"/>
  <c r="BJ227" i="3"/>
  <c r="BI227" i="3"/>
  <c r="BH227" i="3"/>
  <c r="BG227" i="3"/>
  <c r="BF227" i="3"/>
  <c r="BE227" i="3"/>
  <c r="BD227" i="3"/>
  <c r="BC227" i="3"/>
  <c r="BB227" i="3"/>
  <c r="BA227" i="3"/>
  <c r="AZ227" i="3"/>
  <c r="AI227" i="3"/>
  <c r="S227" i="3"/>
  <c r="BJ226" i="3"/>
  <c r="BI226" i="3"/>
  <c r="BH226" i="3"/>
  <c r="BG226" i="3"/>
  <c r="BF226" i="3"/>
  <c r="BE226" i="3"/>
  <c r="BD226" i="3"/>
  <c r="BC226" i="3"/>
  <c r="BB226" i="3"/>
  <c r="BA226" i="3"/>
  <c r="AZ226" i="3"/>
  <c r="AI226" i="3"/>
  <c r="S226" i="3"/>
  <c r="BJ225" i="3"/>
  <c r="BI225" i="3"/>
  <c r="BH225" i="3"/>
  <c r="BG225" i="3"/>
  <c r="BF225" i="3"/>
  <c r="BE225" i="3"/>
  <c r="BD225" i="3"/>
  <c r="BC225" i="3"/>
  <c r="BB225" i="3"/>
  <c r="BA225" i="3"/>
  <c r="AZ225" i="3"/>
  <c r="AI225" i="3"/>
  <c r="S225" i="3"/>
  <c r="BJ224" i="3"/>
  <c r="BI224" i="3"/>
  <c r="BH224" i="3"/>
  <c r="BG224" i="3"/>
  <c r="BF224" i="3"/>
  <c r="BE224" i="3"/>
  <c r="BD224" i="3"/>
  <c r="BC224" i="3"/>
  <c r="BB224" i="3"/>
  <c r="BA224" i="3"/>
  <c r="AZ224" i="3"/>
  <c r="AI224" i="3"/>
  <c r="S224" i="3"/>
  <c r="BJ223" i="3"/>
  <c r="BI223" i="3"/>
  <c r="BH223" i="3"/>
  <c r="BG223" i="3"/>
  <c r="BF223" i="3"/>
  <c r="BE223" i="3"/>
  <c r="BD223" i="3"/>
  <c r="BC223" i="3"/>
  <c r="BB223" i="3"/>
  <c r="BA223" i="3"/>
  <c r="AZ223" i="3"/>
  <c r="AI223" i="3"/>
  <c r="S223" i="3"/>
  <c r="BJ222" i="3"/>
  <c r="BI222" i="3"/>
  <c r="BH222" i="3"/>
  <c r="BG222" i="3"/>
  <c r="BF222" i="3"/>
  <c r="BE222" i="3"/>
  <c r="BD222" i="3"/>
  <c r="BC222" i="3"/>
  <c r="BB222" i="3"/>
  <c r="BA222" i="3"/>
  <c r="AZ222" i="3"/>
  <c r="AI222" i="3"/>
  <c r="S222" i="3"/>
  <c r="BJ221" i="3"/>
  <c r="BI221" i="3"/>
  <c r="BH221" i="3"/>
  <c r="BG221" i="3"/>
  <c r="BF221" i="3"/>
  <c r="BE221" i="3"/>
  <c r="BD221" i="3"/>
  <c r="BC221" i="3"/>
  <c r="BB221" i="3"/>
  <c r="BA221" i="3"/>
  <c r="AZ221" i="3"/>
  <c r="AI221" i="3"/>
  <c r="S221" i="3"/>
  <c r="BJ220" i="3"/>
  <c r="BI220" i="3"/>
  <c r="BH220" i="3"/>
  <c r="BG220" i="3"/>
  <c r="BF220" i="3"/>
  <c r="BE220" i="3"/>
  <c r="BD220" i="3"/>
  <c r="BC220" i="3"/>
  <c r="BB220" i="3"/>
  <c r="BA220" i="3"/>
  <c r="AZ220" i="3"/>
  <c r="AI220" i="3"/>
  <c r="S220" i="3"/>
  <c r="BJ219" i="3"/>
  <c r="BI219" i="3"/>
  <c r="BH219" i="3"/>
  <c r="BG219" i="3"/>
  <c r="BF219" i="3"/>
  <c r="BE219" i="3"/>
  <c r="BD219" i="3"/>
  <c r="BC219" i="3"/>
  <c r="BB219" i="3"/>
  <c r="BA219" i="3"/>
  <c r="AZ219" i="3"/>
  <c r="AI219" i="3"/>
  <c r="S219" i="3"/>
  <c r="BJ218" i="3"/>
  <c r="BI218" i="3"/>
  <c r="BH218" i="3"/>
  <c r="BG218" i="3"/>
  <c r="BF218" i="3"/>
  <c r="BE218" i="3"/>
  <c r="BD218" i="3"/>
  <c r="BC218" i="3"/>
  <c r="BB218" i="3"/>
  <c r="BA218" i="3"/>
  <c r="AZ218" i="3"/>
  <c r="AI218" i="3"/>
  <c r="S218" i="3"/>
  <c r="BJ217" i="3"/>
  <c r="BI217" i="3"/>
  <c r="BH217" i="3"/>
  <c r="BG217" i="3"/>
  <c r="BF217" i="3"/>
  <c r="BE217" i="3"/>
  <c r="BD217" i="3"/>
  <c r="BC217" i="3"/>
  <c r="BB217" i="3"/>
  <c r="BA217" i="3"/>
  <c r="AZ217" i="3"/>
  <c r="AI217" i="3"/>
  <c r="S217" i="3"/>
  <c r="BJ216" i="3"/>
  <c r="BI216" i="3"/>
  <c r="BH216" i="3"/>
  <c r="BG216" i="3"/>
  <c r="BF216" i="3"/>
  <c r="BE216" i="3"/>
  <c r="BD216" i="3"/>
  <c r="BC216" i="3"/>
  <c r="BB216" i="3"/>
  <c r="BA216" i="3"/>
  <c r="AZ216" i="3"/>
  <c r="AI216" i="3"/>
  <c r="S216" i="3"/>
  <c r="BJ215" i="3"/>
  <c r="BI215" i="3"/>
  <c r="BH215" i="3"/>
  <c r="BG215" i="3"/>
  <c r="BF215" i="3"/>
  <c r="BE215" i="3"/>
  <c r="BD215" i="3"/>
  <c r="BC215" i="3"/>
  <c r="BB215" i="3"/>
  <c r="BA215" i="3"/>
  <c r="AZ215" i="3"/>
  <c r="AI215" i="3"/>
  <c r="S215" i="3"/>
  <c r="BJ214" i="3"/>
  <c r="BI214" i="3"/>
  <c r="BH214" i="3"/>
  <c r="BG214" i="3"/>
  <c r="BF214" i="3"/>
  <c r="BE214" i="3"/>
  <c r="BD214" i="3"/>
  <c r="BC214" i="3"/>
  <c r="BB214" i="3"/>
  <c r="BA214" i="3"/>
  <c r="AZ214" i="3"/>
  <c r="AI214" i="3"/>
  <c r="S214" i="3"/>
  <c r="BJ213" i="3"/>
  <c r="BI213" i="3"/>
  <c r="BH213" i="3"/>
  <c r="BG213" i="3"/>
  <c r="BF213" i="3"/>
  <c r="BE213" i="3"/>
  <c r="BD213" i="3"/>
  <c r="BC213" i="3"/>
  <c r="BB213" i="3"/>
  <c r="BA213" i="3"/>
  <c r="AZ213" i="3"/>
  <c r="AI213" i="3"/>
  <c r="S213" i="3"/>
  <c r="BJ212" i="3"/>
  <c r="BI212" i="3"/>
  <c r="BH212" i="3"/>
  <c r="BG212" i="3"/>
  <c r="BF212" i="3"/>
  <c r="BE212" i="3"/>
  <c r="BD212" i="3"/>
  <c r="BC212" i="3"/>
  <c r="BB212" i="3"/>
  <c r="BA212" i="3"/>
  <c r="AZ212" i="3"/>
  <c r="AI212" i="3"/>
  <c r="S212" i="3"/>
  <c r="BJ211" i="3"/>
  <c r="BI211" i="3"/>
  <c r="BH211" i="3"/>
  <c r="BG211" i="3"/>
  <c r="BF211" i="3"/>
  <c r="BE211" i="3"/>
  <c r="BD211" i="3"/>
  <c r="BC211" i="3"/>
  <c r="BB211" i="3"/>
  <c r="BA211" i="3"/>
  <c r="AZ211" i="3"/>
  <c r="AI211" i="3"/>
  <c r="S211" i="3"/>
  <c r="BJ210" i="3"/>
  <c r="BI210" i="3"/>
  <c r="BH210" i="3"/>
  <c r="BG210" i="3"/>
  <c r="BF210" i="3"/>
  <c r="BE210" i="3"/>
  <c r="BD210" i="3"/>
  <c r="BC210" i="3"/>
  <c r="BB210" i="3"/>
  <c r="BA210" i="3"/>
  <c r="AZ210" i="3"/>
  <c r="AI210" i="3"/>
  <c r="S210" i="3"/>
  <c r="BJ209" i="3"/>
  <c r="BI209" i="3"/>
  <c r="BH209" i="3"/>
  <c r="BG209" i="3"/>
  <c r="BF209" i="3"/>
  <c r="BE209" i="3"/>
  <c r="BD209" i="3"/>
  <c r="BC209" i="3"/>
  <c r="BB209" i="3"/>
  <c r="BA209" i="3"/>
  <c r="AZ209" i="3"/>
  <c r="AI209" i="3"/>
  <c r="S209" i="3"/>
  <c r="BJ208" i="3"/>
  <c r="BI208" i="3"/>
  <c r="BH208" i="3"/>
  <c r="BG208" i="3"/>
  <c r="BF208" i="3"/>
  <c r="BE208" i="3"/>
  <c r="BD208" i="3"/>
  <c r="BC208" i="3"/>
  <c r="BB208" i="3"/>
  <c r="BA208" i="3"/>
  <c r="AZ208" i="3"/>
  <c r="AI208" i="3"/>
  <c r="S208" i="3"/>
  <c r="BJ207" i="3"/>
  <c r="BI207" i="3"/>
  <c r="BH207" i="3"/>
  <c r="BG207" i="3"/>
  <c r="BF207" i="3"/>
  <c r="BE207" i="3"/>
  <c r="BD207" i="3"/>
  <c r="BC207" i="3"/>
  <c r="BB207" i="3"/>
  <c r="BA207" i="3"/>
  <c r="AZ207" i="3"/>
  <c r="AI207" i="3"/>
  <c r="S207" i="3"/>
  <c r="BJ206" i="3"/>
  <c r="BI206" i="3"/>
  <c r="BH206" i="3"/>
  <c r="BG206" i="3"/>
  <c r="BF206" i="3"/>
  <c r="BE206" i="3"/>
  <c r="BD206" i="3"/>
  <c r="BC206" i="3"/>
  <c r="BB206" i="3"/>
  <c r="BA206" i="3"/>
  <c r="AZ206" i="3"/>
  <c r="AI206" i="3"/>
  <c r="S206" i="3"/>
  <c r="BJ205" i="3"/>
  <c r="BI205" i="3"/>
  <c r="BH205" i="3"/>
  <c r="BG205" i="3"/>
  <c r="BF205" i="3"/>
  <c r="BE205" i="3"/>
  <c r="BD205" i="3"/>
  <c r="BC205" i="3"/>
  <c r="BB205" i="3"/>
  <c r="BA205" i="3"/>
  <c r="AZ205" i="3"/>
  <c r="AI205" i="3"/>
  <c r="S205" i="3"/>
  <c r="BJ204" i="3"/>
  <c r="BI204" i="3"/>
  <c r="BH204" i="3"/>
  <c r="BG204" i="3"/>
  <c r="BF204" i="3"/>
  <c r="BE204" i="3"/>
  <c r="BD204" i="3"/>
  <c r="BC204" i="3"/>
  <c r="BB204" i="3"/>
  <c r="BA204" i="3"/>
  <c r="AZ204" i="3"/>
  <c r="AI204" i="3"/>
  <c r="S204" i="3"/>
  <c r="BJ203" i="3"/>
  <c r="BI203" i="3"/>
  <c r="BH203" i="3"/>
  <c r="BG203" i="3"/>
  <c r="BF203" i="3"/>
  <c r="BE203" i="3"/>
  <c r="BD203" i="3"/>
  <c r="BC203" i="3"/>
  <c r="BB203" i="3"/>
  <c r="BA203" i="3"/>
  <c r="AZ203" i="3"/>
  <c r="AI203" i="3"/>
  <c r="S203" i="3"/>
  <c r="BJ202" i="3"/>
  <c r="BI202" i="3"/>
  <c r="BH202" i="3"/>
  <c r="BG202" i="3"/>
  <c r="BF202" i="3"/>
  <c r="BE202" i="3"/>
  <c r="BD202" i="3"/>
  <c r="BC202" i="3"/>
  <c r="BB202" i="3"/>
  <c r="BA202" i="3"/>
  <c r="AZ202" i="3"/>
  <c r="AI202" i="3"/>
  <c r="S202" i="3"/>
  <c r="BJ201" i="3"/>
  <c r="BI201" i="3"/>
  <c r="BH201" i="3"/>
  <c r="BG201" i="3"/>
  <c r="BF201" i="3"/>
  <c r="BE201" i="3"/>
  <c r="BD201" i="3"/>
  <c r="BC201" i="3"/>
  <c r="BB201" i="3"/>
  <c r="BA201" i="3"/>
  <c r="AZ201" i="3"/>
  <c r="AI201" i="3"/>
  <c r="S201" i="3"/>
  <c r="BJ200" i="3"/>
  <c r="BI200" i="3"/>
  <c r="BH200" i="3"/>
  <c r="BG200" i="3"/>
  <c r="BF200" i="3"/>
  <c r="BE200" i="3"/>
  <c r="BD200" i="3"/>
  <c r="BC200" i="3"/>
  <c r="BB200" i="3"/>
  <c r="BA200" i="3"/>
  <c r="AZ200" i="3"/>
  <c r="AI200" i="3"/>
  <c r="S200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BJ199" i="3"/>
  <c r="BI199" i="3"/>
  <c r="BH199" i="3"/>
  <c r="BG199" i="3"/>
  <c r="BF199" i="3"/>
  <c r="BE199" i="3"/>
  <c r="BD199" i="3"/>
  <c r="BC199" i="3"/>
  <c r="BB199" i="3"/>
  <c r="BA199" i="3"/>
  <c r="AZ199" i="3"/>
  <c r="AI199" i="3"/>
  <c r="BJ198" i="3"/>
  <c r="BI198" i="3"/>
  <c r="BH198" i="3"/>
  <c r="BG198" i="3"/>
  <c r="BF198" i="3"/>
  <c r="BE198" i="3"/>
  <c r="BD198" i="3"/>
  <c r="BC198" i="3"/>
  <c r="BB198" i="3"/>
  <c r="BA198" i="3"/>
  <c r="AZ198" i="3"/>
  <c r="AI198" i="3"/>
  <c r="BJ197" i="3"/>
  <c r="BI197" i="3"/>
  <c r="BH197" i="3"/>
  <c r="BG197" i="3"/>
  <c r="BF197" i="3"/>
  <c r="BE197" i="3"/>
  <c r="BD197" i="3"/>
  <c r="BC197" i="3"/>
  <c r="BB197" i="3"/>
  <c r="BA197" i="3"/>
  <c r="AZ197" i="3"/>
  <c r="AI197" i="3"/>
  <c r="BJ196" i="3"/>
  <c r="BI196" i="3"/>
  <c r="BH196" i="3"/>
  <c r="BG196" i="3"/>
  <c r="BF196" i="3"/>
  <c r="BE196" i="3"/>
  <c r="BD196" i="3"/>
  <c r="BC196" i="3"/>
  <c r="BB196" i="3"/>
  <c r="BA196" i="3"/>
  <c r="AZ196" i="3"/>
  <c r="AI196" i="3"/>
  <c r="BJ195" i="3"/>
  <c r="BI195" i="3"/>
  <c r="BH195" i="3"/>
  <c r="BG195" i="3"/>
  <c r="BF195" i="3"/>
  <c r="BE195" i="3"/>
  <c r="BD195" i="3"/>
  <c r="BC195" i="3"/>
  <c r="BB195" i="3"/>
  <c r="BA195" i="3"/>
  <c r="AZ195" i="3"/>
  <c r="AI195" i="3"/>
  <c r="BJ194" i="3"/>
  <c r="BI194" i="3"/>
  <c r="BH194" i="3"/>
  <c r="BG194" i="3"/>
  <c r="BF194" i="3"/>
  <c r="BE194" i="3"/>
  <c r="BD194" i="3"/>
  <c r="BC194" i="3"/>
  <c r="BB194" i="3"/>
  <c r="BA194" i="3"/>
  <c r="AZ194" i="3"/>
  <c r="AI194" i="3"/>
  <c r="BJ193" i="3"/>
  <c r="BI193" i="3"/>
  <c r="BH193" i="3"/>
  <c r="BG193" i="3"/>
  <c r="BF193" i="3"/>
  <c r="BE193" i="3"/>
  <c r="BD193" i="3"/>
  <c r="BC193" i="3"/>
  <c r="BB193" i="3"/>
  <c r="BA193" i="3"/>
  <c r="AZ193" i="3"/>
  <c r="AI193" i="3"/>
  <c r="BJ192" i="3"/>
  <c r="BI192" i="3"/>
  <c r="BH192" i="3"/>
  <c r="BG192" i="3"/>
  <c r="BF192" i="3"/>
  <c r="BE192" i="3"/>
  <c r="BD192" i="3"/>
  <c r="BC192" i="3"/>
  <c r="BB192" i="3"/>
  <c r="BA192" i="3"/>
  <c r="AZ192" i="3"/>
  <c r="AI192" i="3"/>
  <c r="BJ191" i="3"/>
  <c r="BI191" i="3"/>
  <c r="BH191" i="3"/>
  <c r="BG191" i="3"/>
  <c r="BF191" i="3"/>
  <c r="BE191" i="3"/>
  <c r="BD191" i="3"/>
  <c r="BC191" i="3"/>
  <c r="BB191" i="3"/>
  <c r="BA191" i="3"/>
  <c r="AZ191" i="3"/>
  <c r="AI191" i="3"/>
  <c r="BJ190" i="3"/>
  <c r="BI190" i="3"/>
  <c r="BH190" i="3"/>
  <c r="BG190" i="3"/>
  <c r="BF190" i="3"/>
  <c r="BE190" i="3"/>
  <c r="BD190" i="3"/>
  <c r="BC190" i="3"/>
  <c r="BB190" i="3"/>
  <c r="BA190" i="3"/>
  <c r="AZ190" i="3"/>
  <c r="AI190" i="3"/>
  <c r="BJ189" i="3"/>
  <c r="BI189" i="3"/>
  <c r="BH189" i="3"/>
  <c r="BG189" i="3"/>
  <c r="BF189" i="3"/>
  <c r="BE189" i="3"/>
  <c r="BD189" i="3"/>
  <c r="BC189" i="3"/>
  <c r="BB189" i="3"/>
  <c r="BA189" i="3"/>
  <c r="AZ189" i="3"/>
  <c r="AI189" i="3"/>
  <c r="BJ188" i="3"/>
  <c r="BI188" i="3"/>
  <c r="BH188" i="3"/>
  <c r="BG188" i="3"/>
  <c r="BF188" i="3"/>
  <c r="BE188" i="3"/>
  <c r="BD188" i="3"/>
  <c r="BC188" i="3"/>
  <c r="BB188" i="3"/>
  <c r="BA188" i="3"/>
  <c r="AZ188" i="3"/>
  <c r="AI188" i="3"/>
  <c r="BJ187" i="3"/>
  <c r="BI187" i="3"/>
  <c r="BH187" i="3"/>
  <c r="BG187" i="3"/>
  <c r="BF187" i="3"/>
  <c r="BE187" i="3"/>
  <c r="BD187" i="3"/>
  <c r="BC187" i="3"/>
  <c r="BB187" i="3"/>
  <c r="BA187" i="3"/>
  <c r="AZ187" i="3"/>
  <c r="AI187" i="3"/>
  <c r="BJ186" i="3"/>
  <c r="BI186" i="3"/>
  <c r="BH186" i="3"/>
  <c r="BG186" i="3"/>
  <c r="BF186" i="3"/>
  <c r="BE186" i="3"/>
  <c r="BD186" i="3"/>
  <c r="BC186" i="3"/>
  <c r="BB186" i="3"/>
  <c r="BA186" i="3"/>
  <c r="AZ186" i="3"/>
  <c r="AI186" i="3"/>
  <c r="BJ185" i="3"/>
  <c r="BI185" i="3"/>
  <c r="BH185" i="3"/>
  <c r="BG185" i="3"/>
  <c r="BF185" i="3"/>
  <c r="BE185" i="3"/>
  <c r="BD185" i="3"/>
  <c r="BC185" i="3"/>
  <c r="BB185" i="3"/>
  <c r="BA185" i="3"/>
  <c r="AZ185" i="3"/>
  <c r="AI185" i="3"/>
  <c r="BJ184" i="3"/>
  <c r="BI184" i="3"/>
  <c r="BH184" i="3"/>
  <c r="BG184" i="3"/>
  <c r="BF184" i="3"/>
  <c r="BE184" i="3"/>
  <c r="BD184" i="3"/>
  <c r="BC184" i="3"/>
  <c r="BB184" i="3"/>
  <c r="BA184" i="3"/>
  <c r="AZ184" i="3"/>
  <c r="AI184" i="3"/>
  <c r="BJ183" i="3"/>
  <c r="BI183" i="3"/>
  <c r="BH183" i="3"/>
  <c r="BG183" i="3"/>
  <c r="BF183" i="3"/>
  <c r="BE183" i="3"/>
  <c r="BD183" i="3"/>
  <c r="BC183" i="3"/>
  <c r="BB183" i="3"/>
  <c r="BA183" i="3"/>
  <c r="AZ183" i="3"/>
  <c r="AI183" i="3"/>
  <c r="BJ182" i="3"/>
  <c r="BI182" i="3"/>
  <c r="BH182" i="3"/>
  <c r="BG182" i="3"/>
  <c r="BF182" i="3"/>
  <c r="BE182" i="3"/>
  <c r="BD182" i="3"/>
  <c r="BC182" i="3"/>
  <c r="BB182" i="3"/>
  <c r="BA182" i="3"/>
  <c r="AZ182" i="3"/>
  <c r="AI182" i="3"/>
  <c r="BJ181" i="3"/>
  <c r="BI181" i="3"/>
  <c r="BH181" i="3"/>
  <c r="BG181" i="3"/>
  <c r="BF181" i="3"/>
  <c r="BE181" i="3"/>
  <c r="BD181" i="3"/>
  <c r="BC181" i="3"/>
  <c r="BB181" i="3"/>
  <c r="BA181" i="3"/>
  <c r="AZ181" i="3"/>
  <c r="AI181" i="3"/>
  <c r="BJ180" i="3"/>
  <c r="BI180" i="3"/>
  <c r="BH180" i="3"/>
  <c r="BG180" i="3"/>
  <c r="BF180" i="3"/>
  <c r="BE180" i="3"/>
  <c r="BD180" i="3"/>
  <c r="BC180" i="3"/>
  <c r="BB180" i="3"/>
  <c r="BA180" i="3"/>
  <c r="AZ180" i="3"/>
  <c r="AI180" i="3"/>
  <c r="BJ179" i="3"/>
  <c r="BI179" i="3"/>
  <c r="BH179" i="3"/>
  <c r="BG179" i="3"/>
  <c r="BF179" i="3"/>
  <c r="BE179" i="3"/>
  <c r="BD179" i="3"/>
  <c r="BC179" i="3"/>
  <c r="BB179" i="3"/>
  <c r="BA179" i="3"/>
  <c r="AZ179" i="3"/>
  <c r="AI179" i="3"/>
  <c r="BJ178" i="3"/>
  <c r="BI178" i="3"/>
  <c r="BH178" i="3"/>
  <c r="BG178" i="3"/>
  <c r="BF178" i="3"/>
  <c r="BE178" i="3"/>
  <c r="BD178" i="3"/>
  <c r="BC178" i="3"/>
  <c r="BB178" i="3"/>
  <c r="BA178" i="3"/>
  <c r="AZ178" i="3"/>
  <c r="AI178" i="3"/>
  <c r="BJ177" i="3"/>
  <c r="BI177" i="3"/>
  <c r="BH177" i="3"/>
  <c r="BG177" i="3"/>
  <c r="BF177" i="3"/>
  <c r="BE177" i="3"/>
  <c r="BD177" i="3"/>
  <c r="BC177" i="3"/>
  <c r="BB177" i="3"/>
  <c r="BA177" i="3"/>
  <c r="AZ177" i="3"/>
  <c r="AI177" i="3"/>
  <c r="BJ176" i="3"/>
  <c r="BI176" i="3"/>
  <c r="BH176" i="3"/>
  <c r="BG176" i="3"/>
  <c r="BF176" i="3"/>
  <c r="BE176" i="3"/>
  <c r="BD176" i="3"/>
  <c r="BC176" i="3"/>
  <c r="BB176" i="3"/>
  <c r="BA176" i="3"/>
  <c r="AZ176" i="3"/>
  <c r="AI176" i="3"/>
  <c r="BJ175" i="3"/>
  <c r="BI175" i="3"/>
  <c r="BH175" i="3"/>
  <c r="BG175" i="3"/>
  <c r="BF175" i="3"/>
  <c r="BE175" i="3"/>
  <c r="BD175" i="3"/>
  <c r="BC175" i="3"/>
  <c r="BB175" i="3"/>
  <c r="BA175" i="3"/>
  <c r="AZ175" i="3"/>
  <c r="AI175" i="3"/>
  <c r="BJ174" i="3"/>
  <c r="BI174" i="3"/>
  <c r="BH174" i="3"/>
  <c r="BG174" i="3"/>
  <c r="BF174" i="3"/>
  <c r="BE174" i="3"/>
  <c r="BD174" i="3"/>
  <c r="BC174" i="3"/>
  <c r="BB174" i="3"/>
  <c r="BA174" i="3"/>
  <c r="AZ174" i="3"/>
  <c r="AI174" i="3"/>
  <c r="BJ173" i="3"/>
  <c r="BI173" i="3"/>
  <c r="BH173" i="3"/>
  <c r="BG173" i="3"/>
  <c r="BF173" i="3"/>
  <c r="BE173" i="3"/>
  <c r="BD173" i="3"/>
  <c r="BC173" i="3"/>
  <c r="BB173" i="3"/>
  <c r="BA173" i="3"/>
  <c r="AZ173" i="3"/>
  <c r="AI173" i="3"/>
  <c r="BJ172" i="3"/>
  <c r="BI172" i="3"/>
  <c r="BH172" i="3"/>
  <c r="BG172" i="3"/>
  <c r="BF172" i="3"/>
  <c r="BE172" i="3"/>
  <c r="BD172" i="3"/>
  <c r="BC172" i="3"/>
  <c r="BB172" i="3"/>
  <c r="BA172" i="3"/>
  <c r="AZ172" i="3"/>
  <c r="AI172" i="3"/>
  <c r="BJ171" i="3"/>
  <c r="BI171" i="3"/>
  <c r="BH171" i="3"/>
  <c r="BG171" i="3"/>
  <c r="BF171" i="3"/>
  <c r="BE171" i="3"/>
  <c r="BD171" i="3"/>
  <c r="BC171" i="3"/>
  <c r="BB171" i="3"/>
  <c r="BA171" i="3"/>
  <c r="AZ171" i="3"/>
  <c r="AI171" i="3"/>
  <c r="BJ170" i="3"/>
  <c r="BI170" i="3"/>
  <c r="BH170" i="3"/>
  <c r="BG170" i="3"/>
  <c r="BF170" i="3"/>
  <c r="BE170" i="3"/>
  <c r="BD170" i="3"/>
  <c r="BC170" i="3"/>
  <c r="BB170" i="3"/>
  <c r="BA170" i="3"/>
  <c r="AZ170" i="3"/>
  <c r="AI170" i="3"/>
  <c r="BJ169" i="3"/>
  <c r="BI169" i="3"/>
  <c r="BH169" i="3"/>
  <c r="BG169" i="3"/>
  <c r="BF169" i="3"/>
  <c r="BE169" i="3"/>
  <c r="BD169" i="3"/>
  <c r="BC169" i="3"/>
  <c r="BB169" i="3"/>
  <c r="BA169" i="3"/>
  <c r="AZ169" i="3"/>
  <c r="AI169" i="3"/>
  <c r="BJ168" i="3"/>
  <c r="BI168" i="3"/>
  <c r="BH168" i="3"/>
  <c r="BG168" i="3"/>
  <c r="BF168" i="3"/>
  <c r="BE168" i="3"/>
  <c r="BD168" i="3"/>
  <c r="BC168" i="3"/>
  <c r="BB168" i="3"/>
  <c r="BA168" i="3"/>
  <c r="AZ168" i="3"/>
  <c r="AI168" i="3"/>
  <c r="BJ167" i="3"/>
  <c r="BI167" i="3"/>
  <c r="BH167" i="3"/>
  <c r="BG167" i="3"/>
  <c r="BF167" i="3"/>
  <c r="BE167" i="3"/>
  <c r="BD167" i="3"/>
  <c r="BC167" i="3"/>
  <c r="BB167" i="3"/>
  <c r="BA167" i="3"/>
  <c r="AZ167" i="3"/>
  <c r="AI167" i="3"/>
  <c r="BJ166" i="3"/>
  <c r="BI166" i="3"/>
  <c r="BH166" i="3"/>
  <c r="BG166" i="3"/>
  <c r="BF166" i="3"/>
  <c r="BE166" i="3"/>
  <c r="BD166" i="3"/>
  <c r="BC166" i="3"/>
  <c r="BB166" i="3"/>
  <c r="BA166" i="3"/>
  <c r="AZ166" i="3"/>
  <c r="AI166" i="3"/>
  <c r="BJ165" i="3"/>
  <c r="BI165" i="3"/>
  <c r="BH165" i="3"/>
  <c r="BG165" i="3"/>
  <c r="BF165" i="3"/>
  <c r="BE165" i="3"/>
  <c r="BD165" i="3"/>
  <c r="BC165" i="3"/>
  <c r="BB165" i="3"/>
  <c r="BA165" i="3"/>
  <c r="AZ165" i="3"/>
  <c r="AI165" i="3"/>
  <c r="BJ164" i="3"/>
  <c r="BI164" i="3"/>
  <c r="BH164" i="3"/>
  <c r="BG164" i="3"/>
  <c r="BF164" i="3"/>
  <c r="BE164" i="3"/>
  <c r="BD164" i="3"/>
  <c r="BC164" i="3"/>
  <c r="BB164" i="3"/>
  <c r="BA164" i="3"/>
  <c r="AZ164" i="3"/>
  <c r="AI164" i="3"/>
  <c r="BJ163" i="3"/>
  <c r="BI163" i="3"/>
  <c r="BH163" i="3"/>
  <c r="BG163" i="3"/>
  <c r="BF163" i="3"/>
  <c r="BE163" i="3"/>
  <c r="BD163" i="3"/>
  <c r="BC163" i="3"/>
  <c r="BB163" i="3"/>
  <c r="BA163" i="3"/>
  <c r="AZ163" i="3"/>
  <c r="AI163" i="3"/>
  <c r="BJ162" i="3"/>
  <c r="BI162" i="3"/>
  <c r="BH162" i="3"/>
  <c r="BG162" i="3"/>
  <c r="BF162" i="3"/>
  <c r="BE162" i="3"/>
  <c r="BD162" i="3"/>
  <c r="BC162" i="3"/>
  <c r="BB162" i="3"/>
  <c r="BA162" i="3"/>
  <c r="AZ162" i="3"/>
  <c r="AI162" i="3"/>
  <c r="BJ161" i="3"/>
  <c r="BI161" i="3"/>
  <c r="BH161" i="3"/>
  <c r="BG161" i="3"/>
  <c r="BF161" i="3"/>
  <c r="BE161" i="3"/>
  <c r="BD161" i="3"/>
  <c r="BC161" i="3"/>
  <c r="BB161" i="3"/>
  <c r="BA161" i="3"/>
  <c r="AZ161" i="3"/>
  <c r="AI161" i="3"/>
  <c r="BJ160" i="3"/>
  <c r="BI160" i="3"/>
  <c r="BH160" i="3"/>
  <c r="BG160" i="3"/>
  <c r="BF160" i="3"/>
  <c r="BE160" i="3"/>
  <c r="BD160" i="3"/>
  <c r="BC160" i="3"/>
  <c r="BB160" i="3"/>
  <c r="BA160" i="3"/>
  <c r="AZ160" i="3"/>
  <c r="AI160" i="3"/>
  <c r="BF145" i="3"/>
  <c r="BG145" i="3"/>
  <c r="BH145" i="3"/>
  <c r="BI145" i="3"/>
  <c r="BJ145" i="3"/>
  <c r="AI145" i="3"/>
  <c r="BA145" i="3"/>
  <c r="BB145" i="3"/>
  <c r="BC145" i="3"/>
  <c r="BD145" i="3"/>
  <c r="BE145" i="3"/>
  <c r="AZ145" i="3"/>
  <c r="BF146" i="3"/>
  <c r="BG146" i="3"/>
  <c r="BH146" i="3"/>
  <c r="BI146" i="3"/>
  <c r="BJ146" i="3"/>
  <c r="AI146" i="3"/>
  <c r="BA146" i="3"/>
  <c r="BB146" i="3"/>
  <c r="BC146" i="3"/>
  <c r="BD146" i="3"/>
  <c r="BE146" i="3"/>
  <c r="AZ146" i="3"/>
  <c r="BF147" i="3"/>
  <c r="BG147" i="3"/>
  <c r="BH147" i="3"/>
  <c r="BI147" i="3"/>
  <c r="BJ147" i="3"/>
  <c r="AI147" i="3"/>
  <c r="BA147" i="3"/>
  <c r="BB147" i="3"/>
  <c r="BC147" i="3"/>
  <c r="BD147" i="3"/>
  <c r="BE147" i="3"/>
  <c r="AZ147" i="3"/>
  <c r="BF148" i="3"/>
  <c r="BG148" i="3"/>
  <c r="BH148" i="3"/>
  <c r="BI148" i="3"/>
  <c r="BJ148" i="3"/>
  <c r="AI148" i="3"/>
  <c r="BA148" i="3"/>
  <c r="BB148" i="3"/>
  <c r="BC148" i="3"/>
  <c r="BD148" i="3"/>
  <c r="BE148" i="3"/>
  <c r="AZ148" i="3"/>
  <c r="BF149" i="3"/>
  <c r="BG149" i="3"/>
  <c r="BH149" i="3"/>
  <c r="BI149" i="3"/>
  <c r="BJ149" i="3"/>
  <c r="AI149" i="3"/>
  <c r="BA149" i="3"/>
  <c r="BB149" i="3"/>
  <c r="BC149" i="3"/>
  <c r="BD149" i="3"/>
  <c r="BE149" i="3"/>
  <c r="AZ149" i="3"/>
  <c r="BF150" i="3"/>
  <c r="BG150" i="3"/>
  <c r="BH150" i="3"/>
  <c r="BI150" i="3"/>
  <c r="BJ150" i="3"/>
  <c r="AI150" i="3"/>
  <c r="BA150" i="3"/>
  <c r="BB150" i="3"/>
  <c r="BC150" i="3"/>
  <c r="BD150" i="3"/>
  <c r="BE150" i="3"/>
  <c r="AZ150" i="3"/>
  <c r="BF151" i="3"/>
  <c r="BG151" i="3"/>
  <c r="BH151" i="3"/>
  <c r="BI151" i="3"/>
  <c r="BJ151" i="3"/>
  <c r="AI151" i="3"/>
  <c r="BA151" i="3"/>
  <c r="BB151" i="3"/>
  <c r="BC151" i="3"/>
  <c r="BD151" i="3"/>
  <c r="BE151" i="3"/>
  <c r="AZ151" i="3"/>
  <c r="BF152" i="3"/>
  <c r="BG152" i="3"/>
  <c r="BH152" i="3"/>
  <c r="BI152" i="3"/>
  <c r="BJ152" i="3"/>
  <c r="AI152" i="3"/>
  <c r="BA152" i="3"/>
  <c r="BB152" i="3"/>
  <c r="BC152" i="3"/>
  <c r="BD152" i="3"/>
  <c r="BE152" i="3"/>
  <c r="AZ152" i="3"/>
  <c r="BF153" i="3"/>
  <c r="BG153" i="3"/>
  <c r="BH153" i="3"/>
  <c r="BI153" i="3"/>
  <c r="BJ153" i="3"/>
  <c r="AI153" i="3"/>
  <c r="BA153" i="3"/>
  <c r="BB153" i="3"/>
  <c r="BC153" i="3"/>
  <c r="BD153" i="3"/>
  <c r="BE153" i="3"/>
  <c r="AZ153" i="3"/>
  <c r="BF154" i="3"/>
  <c r="BG154" i="3"/>
  <c r="BH154" i="3"/>
  <c r="BI154" i="3"/>
  <c r="BJ154" i="3"/>
  <c r="AI154" i="3"/>
  <c r="BA154" i="3"/>
  <c r="BB154" i="3"/>
  <c r="BC154" i="3"/>
  <c r="BD154" i="3"/>
  <c r="BE154" i="3"/>
  <c r="AZ154" i="3"/>
  <c r="BF155" i="3"/>
  <c r="BG155" i="3"/>
  <c r="BH155" i="3"/>
  <c r="BI155" i="3"/>
  <c r="BJ155" i="3"/>
  <c r="AI155" i="3"/>
  <c r="BA155" i="3"/>
  <c r="BB155" i="3"/>
  <c r="BC155" i="3"/>
  <c r="BD155" i="3"/>
  <c r="BE155" i="3"/>
  <c r="AZ155" i="3"/>
  <c r="BF156" i="3"/>
  <c r="BG156" i="3"/>
  <c r="BH156" i="3"/>
  <c r="BI156" i="3"/>
  <c r="BJ156" i="3"/>
  <c r="AI156" i="3"/>
  <c r="BA156" i="3"/>
  <c r="BB156" i="3"/>
  <c r="BC156" i="3"/>
  <c r="BD156" i="3"/>
  <c r="BE156" i="3"/>
  <c r="AZ156" i="3"/>
  <c r="BF157" i="3"/>
  <c r="BG157" i="3"/>
  <c r="BH157" i="3"/>
  <c r="BI157" i="3"/>
  <c r="BJ157" i="3"/>
  <c r="AI157" i="3"/>
  <c r="BA157" i="3"/>
  <c r="BB157" i="3"/>
  <c r="BC157" i="3"/>
  <c r="BD157" i="3"/>
  <c r="BE157" i="3"/>
  <c r="AZ157" i="3"/>
  <c r="BF158" i="3"/>
  <c r="BG158" i="3"/>
  <c r="BH158" i="3"/>
  <c r="BI158" i="3"/>
  <c r="BJ158" i="3"/>
  <c r="AI158" i="3"/>
  <c r="BA158" i="3"/>
  <c r="BB158" i="3"/>
  <c r="BC158" i="3"/>
  <c r="BD158" i="3"/>
  <c r="BE158" i="3"/>
  <c r="AZ158" i="3"/>
  <c r="BF159" i="3"/>
  <c r="BG159" i="3"/>
  <c r="BH159" i="3"/>
  <c r="BI159" i="3"/>
  <c r="BJ159" i="3"/>
  <c r="AI159" i="3"/>
  <c r="BA159" i="3"/>
  <c r="BB159" i="3"/>
  <c r="BC159" i="3"/>
  <c r="BD159" i="3"/>
  <c r="BE159" i="3"/>
  <c r="AZ159" i="3"/>
  <c r="L4" i="17"/>
  <c r="M4" i="17"/>
  <c r="N4" i="17"/>
  <c r="L5" i="17"/>
  <c r="M5" i="17"/>
  <c r="N5" i="17"/>
  <c r="L6" i="17"/>
  <c r="M6" i="17"/>
  <c r="N6" i="17"/>
  <c r="L7" i="17"/>
  <c r="M7" i="17"/>
  <c r="N7" i="17"/>
  <c r="L8" i="17"/>
  <c r="M8" i="17"/>
  <c r="N8" i="17"/>
  <c r="L9" i="17"/>
  <c r="M9" i="17"/>
  <c r="N9" i="17"/>
  <c r="L10" i="17"/>
  <c r="M10" i="17"/>
  <c r="N10" i="17"/>
  <c r="L11" i="17"/>
  <c r="M11" i="17"/>
  <c r="N11" i="17"/>
  <c r="L12" i="17"/>
  <c r="M12" i="17"/>
  <c r="N12" i="17"/>
  <c r="L13" i="17"/>
  <c r="M13" i="17"/>
  <c r="N13" i="17"/>
  <c r="L14" i="17"/>
  <c r="M14" i="17"/>
  <c r="N14" i="17"/>
  <c r="L15" i="17"/>
  <c r="M15" i="17"/>
  <c r="N15" i="17"/>
  <c r="L16" i="17"/>
  <c r="M16" i="17"/>
  <c r="N16" i="17"/>
  <c r="L17" i="17"/>
  <c r="M17" i="17"/>
  <c r="N17" i="17"/>
  <c r="L18" i="17"/>
  <c r="M18" i="17"/>
  <c r="N18" i="17"/>
  <c r="L19" i="17"/>
  <c r="M19" i="17"/>
  <c r="N19" i="17"/>
  <c r="L20" i="17"/>
  <c r="M20" i="17"/>
  <c r="N20" i="17"/>
  <c r="L21" i="17"/>
  <c r="M21" i="17"/>
  <c r="N21" i="17"/>
  <c r="L22" i="17"/>
  <c r="M22" i="17"/>
  <c r="N22" i="17"/>
  <c r="M3" i="17"/>
  <c r="N3" i="17"/>
  <c r="L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3" i="17"/>
  <c r="U365" i="2"/>
  <c r="T365" i="2"/>
  <c r="S365" i="2"/>
  <c r="R365" i="2"/>
  <c r="Q365" i="2"/>
  <c r="K365" i="2"/>
  <c r="I365" i="2"/>
  <c r="U364" i="2"/>
  <c r="T364" i="2"/>
  <c r="S364" i="2"/>
  <c r="R364" i="2"/>
  <c r="Q364" i="2"/>
  <c r="K364" i="2"/>
  <c r="I364" i="2"/>
  <c r="U363" i="2"/>
  <c r="T363" i="2"/>
  <c r="S363" i="2"/>
  <c r="R363" i="2"/>
  <c r="Q363" i="2"/>
  <c r="K363" i="2"/>
  <c r="I363" i="2"/>
  <c r="U362" i="2"/>
  <c r="T362" i="2"/>
  <c r="S362" i="2"/>
  <c r="R362" i="2"/>
  <c r="Q362" i="2"/>
  <c r="K362" i="2"/>
  <c r="I362" i="2"/>
  <c r="U361" i="2"/>
  <c r="T361" i="2"/>
  <c r="S361" i="2"/>
  <c r="R361" i="2"/>
  <c r="Q361" i="2"/>
  <c r="K361" i="2"/>
  <c r="I361" i="2"/>
  <c r="U360" i="2"/>
  <c r="T360" i="2"/>
  <c r="S360" i="2"/>
  <c r="R360" i="2"/>
  <c r="Q360" i="2"/>
  <c r="K360" i="2"/>
  <c r="I360" i="2"/>
  <c r="U359" i="2"/>
  <c r="T359" i="2"/>
  <c r="S359" i="2"/>
  <c r="R359" i="2"/>
  <c r="Q359" i="2"/>
  <c r="K359" i="2"/>
  <c r="I359" i="2"/>
  <c r="U358" i="2"/>
  <c r="T358" i="2"/>
  <c r="S358" i="2"/>
  <c r="R358" i="2"/>
  <c r="Q358" i="2"/>
  <c r="K358" i="2"/>
  <c r="I358" i="2"/>
  <c r="U357" i="2"/>
  <c r="T357" i="2"/>
  <c r="S357" i="2"/>
  <c r="R357" i="2"/>
  <c r="Q357" i="2"/>
  <c r="K357" i="2"/>
  <c r="I357" i="2"/>
  <c r="U356" i="2"/>
  <c r="T356" i="2"/>
  <c r="S356" i="2"/>
  <c r="R356" i="2"/>
  <c r="Q356" i="2"/>
  <c r="K356" i="2"/>
  <c r="I356" i="2"/>
  <c r="U355" i="2"/>
  <c r="T355" i="2"/>
  <c r="S355" i="2"/>
  <c r="R355" i="2"/>
  <c r="Q355" i="2"/>
  <c r="K355" i="2"/>
  <c r="I355" i="2"/>
  <c r="U354" i="2"/>
  <c r="T354" i="2"/>
  <c r="S354" i="2"/>
  <c r="R354" i="2"/>
  <c r="Q354" i="2"/>
  <c r="K354" i="2"/>
  <c r="I354" i="2"/>
  <c r="U353" i="2"/>
  <c r="T353" i="2"/>
  <c r="S353" i="2"/>
  <c r="R353" i="2"/>
  <c r="Q353" i="2"/>
  <c r="K353" i="2"/>
  <c r="I353" i="2"/>
  <c r="U352" i="2"/>
  <c r="T352" i="2"/>
  <c r="S352" i="2"/>
  <c r="R352" i="2"/>
  <c r="Q352" i="2"/>
  <c r="K352" i="2"/>
  <c r="I352" i="2"/>
  <c r="U351" i="2"/>
  <c r="T351" i="2"/>
  <c r="S351" i="2"/>
  <c r="R351" i="2"/>
  <c r="Q351" i="2"/>
  <c r="K351" i="2"/>
  <c r="I351" i="2"/>
  <c r="U350" i="2"/>
  <c r="T350" i="2"/>
  <c r="S350" i="2"/>
  <c r="R350" i="2"/>
  <c r="Q350" i="2"/>
  <c r="K350" i="2"/>
  <c r="I350" i="2"/>
  <c r="U349" i="2"/>
  <c r="T349" i="2"/>
  <c r="S349" i="2"/>
  <c r="R349" i="2"/>
  <c r="Q349" i="2"/>
  <c r="K349" i="2"/>
  <c r="I349" i="2"/>
  <c r="U348" i="2"/>
  <c r="T348" i="2"/>
  <c r="S348" i="2"/>
  <c r="R348" i="2"/>
  <c r="Q348" i="2"/>
  <c r="K348" i="2"/>
  <c r="I348" i="2"/>
  <c r="U347" i="2"/>
  <c r="T347" i="2"/>
  <c r="S347" i="2"/>
  <c r="R347" i="2"/>
  <c r="Q347" i="2"/>
  <c r="K347" i="2"/>
  <c r="I347" i="2"/>
  <c r="U346" i="2"/>
  <c r="T346" i="2"/>
  <c r="S346" i="2"/>
  <c r="R346" i="2"/>
  <c r="Q346" i="2"/>
  <c r="K346" i="2"/>
  <c r="I346" i="2"/>
  <c r="U345" i="2"/>
  <c r="T345" i="2"/>
  <c r="S345" i="2"/>
  <c r="R345" i="2"/>
  <c r="Q345" i="2"/>
  <c r="K345" i="2"/>
  <c r="I345" i="2"/>
  <c r="U344" i="2"/>
  <c r="T344" i="2"/>
  <c r="S344" i="2"/>
  <c r="R344" i="2"/>
  <c r="Q344" i="2"/>
  <c r="K344" i="2"/>
  <c r="I344" i="2"/>
  <c r="U343" i="2"/>
  <c r="T343" i="2"/>
  <c r="S343" i="2"/>
  <c r="R343" i="2"/>
  <c r="Q343" i="2"/>
  <c r="K343" i="2"/>
  <c r="I343" i="2"/>
  <c r="U342" i="2"/>
  <c r="T342" i="2"/>
  <c r="S342" i="2"/>
  <c r="R342" i="2"/>
  <c r="Q342" i="2"/>
  <c r="K342" i="2"/>
  <c r="I342" i="2"/>
  <c r="U341" i="2"/>
  <c r="T341" i="2"/>
  <c r="S341" i="2"/>
  <c r="R341" i="2"/>
  <c r="Q341" i="2"/>
  <c r="K341" i="2"/>
  <c r="I341" i="2"/>
  <c r="U340" i="2"/>
  <c r="T340" i="2"/>
  <c r="S340" i="2"/>
  <c r="R340" i="2"/>
  <c r="Q340" i="2"/>
  <c r="K340" i="2"/>
  <c r="I340" i="2"/>
  <c r="U339" i="2"/>
  <c r="T339" i="2"/>
  <c r="S339" i="2"/>
  <c r="R339" i="2"/>
  <c r="Q339" i="2"/>
  <c r="K339" i="2"/>
  <c r="I339" i="2"/>
  <c r="U338" i="2"/>
  <c r="T338" i="2"/>
  <c r="S338" i="2"/>
  <c r="R338" i="2"/>
  <c r="Q338" i="2"/>
  <c r="K338" i="2"/>
  <c r="I338" i="2"/>
  <c r="U337" i="2"/>
  <c r="T337" i="2"/>
  <c r="S337" i="2"/>
  <c r="R337" i="2"/>
  <c r="Q337" i="2"/>
  <c r="K337" i="2"/>
  <c r="I337" i="2"/>
  <c r="U336" i="2"/>
  <c r="T336" i="2"/>
  <c r="S336" i="2"/>
  <c r="R336" i="2"/>
  <c r="Q336" i="2"/>
  <c r="K336" i="2"/>
  <c r="I336" i="2"/>
  <c r="U335" i="2"/>
  <c r="T335" i="2"/>
  <c r="S335" i="2"/>
  <c r="R335" i="2"/>
  <c r="Q335" i="2"/>
  <c r="K335" i="2"/>
  <c r="I335" i="2"/>
  <c r="U334" i="2"/>
  <c r="T334" i="2"/>
  <c r="S334" i="2"/>
  <c r="R334" i="2"/>
  <c r="Q334" i="2"/>
  <c r="K334" i="2"/>
  <c r="I334" i="2"/>
  <c r="U333" i="2"/>
  <c r="T333" i="2"/>
  <c r="S333" i="2"/>
  <c r="R333" i="2"/>
  <c r="Q333" i="2"/>
  <c r="K333" i="2"/>
  <c r="I333" i="2"/>
  <c r="U332" i="2"/>
  <c r="T332" i="2"/>
  <c r="S332" i="2"/>
  <c r="R332" i="2"/>
  <c r="Q332" i="2"/>
  <c r="K332" i="2"/>
  <c r="I332" i="2"/>
  <c r="U331" i="2"/>
  <c r="T331" i="2"/>
  <c r="S331" i="2"/>
  <c r="R331" i="2"/>
  <c r="Q331" i="2"/>
  <c r="K331" i="2"/>
  <c r="I331" i="2"/>
  <c r="U330" i="2"/>
  <c r="T330" i="2"/>
  <c r="S330" i="2"/>
  <c r="R330" i="2"/>
  <c r="Q330" i="2"/>
  <c r="K330" i="2"/>
  <c r="I330" i="2"/>
  <c r="U329" i="2"/>
  <c r="T329" i="2"/>
  <c r="S329" i="2"/>
  <c r="R329" i="2"/>
  <c r="Q329" i="2"/>
  <c r="K329" i="2"/>
  <c r="I329" i="2"/>
  <c r="U328" i="2"/>
  <c r="T328" i="2"/>
  <c r="S328" i="2"/>
  <c r="R328" i="2"/>
  <c r="Q328" i="2"/>
  <c r="K328" i="2"/>
  <c r="I328" i="2"/>
  <c r="U327" i="2"/>
  <c r="T327" i="2"/>
  <c r="S327" i="2"/>
  <c r="R327" i="2"/>
  <c r="Q327" i="2"/>
  <c r="K327" i="2"/>
  <c r="I327" i="2"/>
  <c r="U326" i="2"/>
  <c r="T326" i="2"/>
  <c r="S326" i="2"/>
  <c r="R326" i="2"/>
  <c r="Q326" i="2"/>
  <c r="K326" i="2"/>
  <c r="I326" i="2"/>
  <c r="I266" i="2"/>
  <c r="U285" i="2"/>
  <c r="T285" i="2"/>
  <c r="S285" i="2"/>
  <c r="R285" i="2"/>
  <c r="Q285" i="2"/>
  <c r="K285" i="2"/>
  <c r="I285" i="2"/>
  <c r="U284" i="2"/>
  <c r="T284" i="2"/>
  <c r="S284" i="2"/>
  <c r="R284" i="2"/>
  <c r="Q284" i="2"/>
  <c r="K284" i="2"/>
  <c r="I284" i="2"/>
  <c r="U283" i="2"/>
  <c r="T283" i="2"/>
  <c r="S283" i="2"/>
  <c r="R283" i="2"/>
  <c r="Q283" i="2"/>
  <c r="K283" i="2"/>
  <c r="I283" i="2"/>
  <c r="U282" i="2"/>
  <c r="T282" i="2"/>
  <c r="S282" i="2"/>
  <c r="R282" i="2"/>
  <c r="Q282" i="2"/>
  <c r="K282" i="2"/>
  <c r="I282" i="2"/>
  <c r="U281" i="2"/>
  <c r="T281" i="2"/>
  <c r="S281" i="2"/>
  <c r="R281" i="2"/>
  <c r="Q281" i="2"/>
  <c r="K281" i="2"/>
  <c r="I281" i="2"/>
  <c r="U280" i="2"/>
  <c r="T280" i="2"/>
  <c r="S280" i="2"/>
  <c r="R280" i="2"/>
  <c r="Q280" i="2"/>
  <c r="K280" i="2"/>
  <c r="I280" i="2"/>
  <c r="U279" i="2"/>
  <c r="T279" i="2"/>
  <c r="S279" i="2"/>
  <c r="R279" i="2"/>
  <c r="Q279" i="2"/>
  <c r="K279" i="2"/>
  <c r="I279" i="2"/>
  <c r="U278" i="2"/>
  <c r="T278" i="2"/>
  <c r="S278" i="2"/>
  <c r="R278" i="2"/>
  <c r="Q278" i="2"/>
  <c r="K278" i="2"/>
  <c r="I278" i="2"/>
  <c r="U277" i="2"/>
  <c r="T277" i="2"/>
  <c r="S277" i="2"/>
  <c r="R277" i="2"/>
  <c r="Q277" i="2"/>
  <c r="K277" i="2"/>
  <c r="I277" i="2"/>
  <c r="U276" i="2"/>
  <c r="T276" i="2"/>
  <c r="S276" i="2"/>
  <c r="R276" i="2"/>
  <c r="Q276" i="2"/>
  <c r="K276" i="2"/>
  <c r="I276" i="2"/>
  <c r="U275" i="2"/>
  <c r="T275" i="2"/>
  <c r="S275" i="2"/>
  <c r="R275" i="2"/>
  <c r="Q275" i="2"/>
  <c r="K275" i="2"/>
  <c r="I275" i="2"/>
  <c r="U274" i="2"/>
  <c r="T274" i="2"/>
  <c r="S274" i="2"/>
  <c r="R274" i="2"/>
  <c r="Q274" i="2"/>
  <c r="K274" i="2"/>
  <c r="I274" i="2"/>
  <c r="U273" i="2"/>
  <c r="T273" i="2"/>
  <c r="S273" i="2"/>
  <c r="R273" i="2"/>
  <c r="Q273" i="2"/>
  <c r="K273" i="2"/>
  <c r="I273" i="2"/>
  <c r="U272" i="2"/>
  <c r="T272" i="2"/>
  <c r="S272" i="2"/>
  <c r="R272" i="2"/>
  <c r="Q272" i="2"/>
  <c r="K272" i="2"/>
  <c r="I272" i="2"/>
  <c r="U271" i="2"/>
  <c r="T271" i="2"/>
  <c r="S271" i="2"/>
  <c r="R271" i="2"/>
  <c r="Q271" i="2"/>
  <c r="K271" i="2"/>
  <c r="I271" i="2"/>
  <c r="U270" i="2"/>
  <c r="T270" i="2"/>
  <c r="S270" i="2"/>
  <c r="R270" i="2"/>
  <c r="Q270" i="2"/>
  <c r="K270" i="2"/>
  <c r="I270" i="2"/>
  <c r="U269" i="2"/>
  <c r="T269" i="2"/>
  <c r="S269" i="2"/>
  <c r="R269" i="2"/>
  <c r="Q269" i="2"/>
  <c r="K269" i="2"/>
  <c r="I269" i="2"/>
  <c r="U268" i="2"/>
  <c r="T268" i="2"/>
  <c r="S268" i="2"/>
  <c r="R268" i="2"/>
  <c r="Q268" i="2"/>
  <c r="K268" i="2"/>
  <c r="I268" i="2"/>
  <c r="U267" i="2"/>
  <c r="T267" i="2"/>
  <c r="S267" i="2"/>
  <c r="R267" i="2"/>
  <c r="Q267" i="2"/>
  <c r="K267" i="2"/>
  <c r="I267" i="2"/>
  <c r="U266" i="2"/>
  <c r="T266" i="2"/>
  <c r="S266" i="2"/>
  <c r="R266" i="2"/>
  <c r="Q266" i="2"/>
  <c r="K266" i="2"/>
  <c r="U265" i="2"/>
  <c r="T265" i="2"/>
  <c r="S265" i="2"/>
  <c r="R265" i="2"/>
  <c r="Q265" i="2"/>
  <c r="K265" i="2"/>
  <c r="I265" i="2"/>
  <c r="U264" i="2"/>
  <c r="T264" i="2"/>
  <c r="S264" i="2"/>
  <c r="R264" i="2"/>
  <c r="Q264" i="2"/>
  <c r="K264" i="2"/>
  <c r="I264" i="2"/>
  <c r="U263" i="2"/>
  <c r="T263" i="2"/>
  <c r="S263" i="2"/>
  <c r="R263" i="2"/>
  <c r="Q263" i="2"/>
  <c r="K263" i="2"/>
  <c r="I263" i="2"/>
  <c r="U262" i="2"/>
  <c r="T262" i="2"/>
  <c r="S262" i="2"/>
  <c r="R262" i="2"/>
  <c r="Q262" i="2"/>
  <c r="K262" i="2"/>
  <c r="I262" i="2"/>
  <c r="U261" i="2"/>
  <c r="T261" i="2"/>
  <c r="S261" i="2"/>
  <c r="R261" i="2"/>
  <c r="Q261" i="2"/>
  <c r="K261" i="2"/>
  <c r="I261" i="2"/>
  <c r="U260" i="2"/>
  <c r="T260" i="2"/>
  <c r="S260" i="2"/>
  <c r="R260" i="2"/>
  <c r="Q260" i="2"/>
  <c r="K260" i="2"/>
  <c r="I260" i="2"/>
  <c r="U259" i="2"/>
  <c r="T259" i="2"/>
  <c r="S259" i="2"/>
  <c r="R259" i="2"/>
  <c r="Q259" i="2"/>
  <c r="K259" i="2"/>
  <c r="I259" i="2"/>
  <c r="U258" i="2"/>
  <c r="T258" i="2"/>
  <c r="S258" i="2"/>
  <c r="R258" i="2"/>
  <c r="Q258" i="2"/>
  <c r="K258" i="2"/>
  <c r="I258" i="2"/>
  <c r="U257" i="2"/>
  <c r="T257" i="2"/>
  <c r="S257" i="2"/>
  <c r="R257" i="2"/>
  <c r="Q257" i="2"/>
  <c r="K257" i="2"/>
  <c r="I257" i="2"/>
  <c r="U256" i="2"/>
  <c r="T256" i="2"/>
  <c r="S256" i="2"/>
  <c r="R256" i="2"/>
  <c r="Q256" i="2"/>
  <c r="K256" i="2"/>
  <c r="I256" i="2"/>
  <c r="U255" i="2"/>
  <c r="T255" i="2"/>
  <c r="S255" i="2"/>
  <c r="R255" i="2"/>
  <c r="Q255" i="2"/>
  <c r="K255" i="2"/>
  <c r="I255" i="2"/>
  <c r="U254" i="2"/>
  <c r="T254" i="2"/>
  <c r="S254" i="2"/>
  <c r="R254" i="2"/>
  <c r="Q254" i="2"/>
  <c r="K254" i="2"/>
  <c r="I254" i="2"/>
  <c r="U253" i="2"/>
  <c r="T253" i="2"/>
  <c r="S253" i="2"/>
  <c r="R253" i="2"/>
  <c r="Q253" i="2"/>
  <c r="K253" i="2"/>
  <c r="I253" i="2"/>
  <c r="U252" i="2"/>
  <c r="T252" i="2"/>
  <c r="S252" i="2"/>
  <c r="R252" i="2"/>
  <c r="Q252" i="2"/>
  <c r="K252" i="2"/>
  <c r="I252" i="2"/>
  <c r="U251" i="2"/>
  <c r="T251" i="2"/>
  <c r="S251" i="2"/>
  <c r="R251" i="2"/>
  <c r="Q251" i="2"/>
  <c r="K251" i="2"/>
  <c r="I251" i="2"/>
  <c r="U250" i="2"/>
  <c r="T250" i="2"/>
  <c r="S250" i="2"/>
  <c r="R250" i="2"/>
  <c r="Q250" i="2"/>
  <c r="K250" i="2"/>
  <c r="I250" i="2"/>
  <c r="U249" i="2"/>
  <c r="T249" i="2"/>
  <c r="S249" i="2"/>
  <c r="R249" i="2"/>
  <c r="Q249" i="2"/>
  <c r="K249" i="2"/>
  <c r="I249" i="2"/>
  <c r="U248" i="2"/>
  <c r="T248" i="2"/>
  <c r="S248" i="2"/>
  <c r="R248" i="2"/>
  <c r="Q248" i="2"/>
  <c r="K248" i="2"/>
  <c r="I248" i="2"/>
  <c r="U247" i="2"/>
  <c r="T247" i="2"/>
  <c r="S247" i="2"/>
  <c r="R247" i="2"/>
  <c r="Q247" i="2"/>
  <c r="K247" i="2"/>
  <c r="I247" i="2"/>
  <c r="U246" i="2"/>
  <c r="T246" i="2"/>
  <c r="S246" i="2"/>
  <c r="R246" i="2"/>
  <c r="Q246" i="2"/>
  <c r="K246" i="2"/>
  <c r="I246" i="2"/>
  <c r="U245" i="2"/>
  <c r="T245" i="2"/>
  <c r="S245" i="2"/>
  <c r="R245" i="2"/>
  <c r="Q245" i="2"/>
  <c r="K245" i="2"/>
  <c r="I245" i="2"/>
  <c r="U244" i="2"/>
  <c r="T244" i="2"/>
  <c r="S244" i="2"/>
  <c r="R244" i="2"/>
  <c r="Q244" i="2"/>
  <c r="K244" i="2"/>
  <c r="I244" i="2"/>
  <c r="U243" i="2"/>
  <c r="T243" i="2"/>
  <c r="S243" i="2"/>
  <c r="R243" i="2"/>
  <c r="Q243" i="2"/>
  <c r="K243" i="2"/>
  <c r="I243" i="2"/>
  <c r="U242" i="2"/>
  <c r="T242" i="2"/>
  <c r="S242" i="2"/>
  <c r="R242" i="2"/>
  <c r="Q242" i="2"/>
  <c r="K242" i="2"/>
  <c r="I242" i="2"/>
  <c r="U241" i="2"/>
  <c r="T241" i="2"/>
  <c r="S241" i="2"/>
  <c r="R241" i="2"/>
  <c r="Q241" i="2"/>
  <c r="K241" i="2"/>
  <c r="I241" i="2"/>
  <c r="U240" i="2"/>
  <c r="T240" i="2"/>
  <c r="S240" i="2"/>
  <c r="R240" i="2"/>
  <c r="Q240" i="2"/>
  <c r="K240" i="2"/>
  <c r="I240" i="2"/>
  <c r="U239" i="2"/>
  <c r="T239" i="2"/>
  <c r="S239" i="2"/>
  <c r="R239" i="2"/>
  <c r="Q239" i="2"/>
  <c r="K239" i="2"/>
  <c r="I239" i="2"/>
  <c r="U238" i="2"/>
  <c r="T238" i="2"/>
  <c r="S238" i="2"/>
  <c r="R238" i="2"/>
  <c r="Q238" i="2"/>
  <c r="K238" i="2"/>
  <c r="I238" i="2"/>
  <c r="U237" i="2"/>
  <c r="T237" i="2"/>
  <c r="S237" i="2"/>
  <c r="R237" i="2"/>
  <c r="Q237" i="2"/>
  <c r="K237" i="2"/>
  <c r="I237" i="2"/>
  <c r="U236" i="2"/>
  <c r="T236" i="2"/>
  <c r="S236" i="2"/>
  <c r="R236" i="2"/>
  <c r="Q236" i="2"/>
  <c r="K236" i="2"/>
  <c r="I236" i="2"/>
  <c r="U235" i="2"/>
  <c r="T235" i="2"/>
  <c r="S235" i="2"/>
  <c r="R235" i="2"/>
  <c r="Q235" i="2"/>
  <c r="K235" i="2"/>
  <c r="I235" i="2"/>
  <c r="U234" i="2"/>
  <c r="T234" i="2"/>
  <c r="S234" i="2"/>
  <c r="R234" i="2"/>
  <c r="Q234" i="2"/>
  <c r="K234" i="2"/>
  <c r="I234" i="2"/>
  <c r="U233" i="2"/>
  <c r="T233" i="2"/>
  <c r="S233" i="2"/>
  <c r="R233" i="2"/>
  <c r="Q233" i="2"/>
  <c r="K233" i="2"/>
  <c r="I233" i="2"/>
  <c r="U232" i="2"/>
  <c r="T232" i="2"/>
  <c r="S232" i="2"/>
  <c r="R232" i="2"/>
  <c r="Q232" i="2"/>
  <c r="K232" i="2"/>
  <c r="I232" i="2"/>
  <c r="U231" i="2"/>
  <c r="T231" i="2"/>
  <c r="S231" i="2"/>
  <c r="R231" i="2"/>
  <c r="Q231" i="2"/>
  <c r="K231" i="2"/>
  <c r="I231" i="2"/>
  <c r="U230" i="2"/>
  <c r="T230" i="2"/>
  <c r="S230" i="2"/>
  <c r="R230" i="2"/>
  <c r="Q230" i="2"/>
  <c r="K230" i="2"/>
  <c r="I230" i="2"/>
  <c r="U229" i="2"/>
  <c r="T229" i="2"/>
  <c r="S229" i="2"/>
  <c r="R229" i="2"/>
  <c r="Q229" i="2"/>
  <c r="K229" i="2"/>
  <c r="I229" i="2"/>
  <c r="U228" i="2"/>
  <c r="T228" i="2"/>
  <c r="S228" i="2"/>
  <c r="R228" i="2"/>
  <c r="Q228" i="2"/>
  <c r="K228" i="2"/>
  <c r="I228" i="2"/>
  <c r="U227" i="2"/>
  <c r="T227" i="2"/>
  <c r="S227" i="2"/>
  <c r="R227" i="2"/>
  <c r="Q227" i="2"/>
  <c r="K227" i="2"/>
  <c r="I227" i="2"/>
  <c r="U226" i="2"/>
  <c r="T226" i="2"/>
  <c r="S226" i="2"/>
  <c r="R226" i="2"/>
  <c r="Q226" i="2"/>
  <c r="K226" i="2"/>
  <c r="I226" i="2"/>
  <c r="U225" i="2"/>
  <c r="T225" i="2"/>
  <c r="S225" i="2"/>
  <c r="R225" i="2"/>
  <c r="Q225" i="2"/>
  <c r="K225" i="2"/>
  <c r="I225" i="2"/>
  <c r="U224" i="2"/>
  <c r="T224" i="2"/>
  <c r="S224" i="2"/>
  <c r="R224" i="2"/>
  <c r="Q224" i="2"/>
  <c r="K224" i="2"/>
  <c r="I224" i="2"/>
  <c r="U223" i="2"/>
  <c r="T223" i="2"/>
  <c r="S223" i="2"/>
  <c r="R223" i="2"/>
  <c r="Q223" i="2"/>
  <c r="K223" i="2"/>
  <c r="I223" i="2"/>
  <c r="U222" i="2"/>
  <c r="T222" i="2"/>
  <c r="S222" i="2"/>
  <c r="R222" i="2"/>
  <c r="Q222" i="2"/>
  <c r="K222" i="2"/>
  <c r="I222" i="2"/>
  <c r="U221" i="2"/>
  <c r="T221" i="2"/>
  <c r="S221" i="2"/>
  <c r="R221" i="2"/>
  <c r="Q221" i="2"/>
  <c r="K221" i="2"/>
  <c r="I221" i="2"/>
  <c r="U220" i="2"/>
  <c r="T220" i="2"/>
  <c r="S220" i="2"/>
  <c r="R220" i="2"/>
  <c r="Q220" i="2"/>
  <c r="K220" i="2"/>
  <c r="I220" i="2"/>
  <c r="U219" i="2"/>
  <c r="T219" i="2"/>
  <c r="S219" i="2"/>
  <c r="R219" i="2"/>
  <c r="Q219" i="2"/>
  <c r="K219" i="2"/>
  <c r="I219" i="2"/>
  <c r="U218" i="2"/>
  <c r="T218" i="2"/>
  <c r="S218" i="2"/>
  <c r="R218" i="2"/>
  <c r="Q218" i="2"/>
  <c r="K218" i="2"/>
  <c r="I218" i="2"/>
  <c r="U217" i="2"/>
  <c r="T217" i="2"/>
  <c r="S217" i="2"/>
  <c r="R217" i="2"/>
  <c r="Q217" i="2"/>
  <c r="K217" i="2"/>
  <c r="I217" i="2"/>
  <c r="U216" i="2"/>
  <c r="T216" i="2"/>
  <c r="S216" i="2"/>
  <c r="R216" i="2"/>
  <c r="Q216" i="2"/>
  <c r="K216" i="2"/>
  <c r="I216" i="2"/>
  <c r="U215" i="2"/>
  <c r="T215" i="2"/>
  <c r="S215" i="2"/>
  <c r="R215" i="2"/>
  <c r="Q215" i="2"/>
  <c r="K215" i="2"/>
  <c r="I215" i="2"/>
  <c r="U214" i="2"/>
  <c r="T214" i="2"/>
  <c r="S214" i="2"/>
  <c r="R214" i="2"/>
  <c r="Q214" i="2"/>
  <c r="K214" i="2"/>
  <c r="I214" i="2"/>
  <c r="U213" i="2"/>
  <c r="T213" i="2"/>
  <c r="S213" i="2"/>
  <c r="R213" i="2"/>
  <c r="Q213" i="2"/>
  <c r="K213" i="2"/>
  <c r="I213" i="2"/>
  <c r="U212" i="2"/>
  <c r="T212" i="2"/>
  <c r="S212" i="2"/>
  <c r="R212" i="2"/>
  <c r="Q212" i="2"/>
  <c r="K212" i="2"/>
  <c r="I212" i="2"/>
  <c r="U211" i="2"/>
  <c r="T211" i="2"/>
  <c r="S211" i="2"/>
  <c r="R211" i="2"/>
  <c r="Q211" i="2"/>
  <c r="K211" i="2"/>
  <c r="I211" i="2"/>
  <c r="U210" i="2"/>
  <c r="T210" i="2"/>
  <c r="S210" i="2"/>
  <c r="R210" i="2"/>
  <c r="Q210" i="2"/>
  <c r="K210" i="2"/>
  <c r="I210" i="2"/>
  <c r="U209" i="2"/>
  <c r="T209" i="2"/>
  <c r="S209" i="2"/>
  <c r="R209" i="2"/>
  <c r="Q209" i="2"/>
  <c r="K209" i="2"/>
  <c r="I209" i="2"/>
  <c r="U208" i="2"/>
  <c r="T208" i="2"/>
  <c r="S208" i="2"/>
  <c r="R208" i="2"/>
  <c r="Q208" i="2"/>
  <c r="K208" i="2"/>
  <c r="I208" i="2"/>
  <c r="U207" i="2"/>
  <c r="T207" i="2"/>
  <c r="S207" i="2"/>
  <c r="R207" i="2"/>
  <c r="Q207" i="2"/>
  <c r="K207" i="2"/>
  <c r="I207" i="2"/>
  <c r="U206" i="2"/>
  <c r="T206" i="2"/>
  <c r="S206" i="2"/>
  <c r="R206" i="2"/>
  <c r="Q206" i="2"/>
  <c r="K206" i="2"/>
  <c r="I206" i="2"/>
  <c r="U205" i="2"/>
  <c r="T205" i="2"/>
  <c r="S205" i="2"/>
  <c r="R205" i="2"/>
  <c r="Q205" i="2"/>
  <c r="K205" i="2"/>
  <c r="I205" i="2"/>
  <c r="U204" i="2"/>
  <c r="T204" i="2"/>
  <c r="S204" i="2"/>
  <c r="R204" i="2"/>
  <c r="Q204" i="2"/>
  <c r="K204" i="2"/>
  <c r="I204" i="2"/>
  <c r="U203" i="2"/>
  <c r="T203" i="2"/>
  <c r="S203" i="2"/>
  <c r="R203" i="2"/>
  <c r="Q203" i="2"/>
  <c r="K203" i="2"/>
  <c r="I203" i="2"/>
  <c r="U202" i="2"/>
  <c r="T202" i="2"/>
  <c r="S202" i="2"/>
  <c r="R202" i="2"/>
  <c r="Q202" i="2"/>
  <c r="K202" i="2"/>
  <c r="I202" i="2"/>
  <c r="U201" i="2"/>
  <c r="T201" i="2"/>
  <c r="S201" i="2"/>
  <c r="R201" i="2"/>
  <c r="Q201" i="2"/>
  <c r="K201" i="2"/>
  <c r="I201" i="2"/>
  <c r="U200" i="2"/>
  <c r="T200" i="2"/>
  <c r="S200" i="2"/>
  <c r="R200" i="2"/>
  <c r="Q200" i="2"/>
  <c r="K200" i="2"/>
  <c r="I200" i="2"/>
  <c r="U199" i="2"/>
  <c r="T199" i="2"/>
  <c r="S199" i="2"/>
  <c r="R199" i="2"/>
  <c r="Q199" i="2"/>
  <c r="K199" i="2"/>
  <c r="I199" i="2"/>
  <c r="U198" i="2"/>
  <c r="T198" i="2"/>
  <c r="S198" i="2"/>
  <c r="R198" i="2"/>
  <c r="Q198" i="2"/>
  <c r="K198" i="2"/>
  <c r="I198" i="2"/>
  <c r="U197" i="2"/>
  <c r="T197" i="2"/>
  <c r="S197" i="2"/>
  <c r="R197" i="2"/>
  <c r="Q197" i="2"/>
  <c r="K197" i="2"/>
  <c r="I197" i="2"/>
  <c r="U196" i="2"/>
  <c r="T196" i="2"/>
  <c r="S196" i="2"/>
  <c r="R196" i="2"/>
  <c r="Q196" i="2"/>
  <c r="K196" i="2"/>
  <c r="I196" i="2"/>
  <c r="U195" i="2"/>
  <c r="T195" i="2"/>
  <c r="S195" i="2"/>
  <c r="R195" i="2"/>
  <c r="Q195" i="2"/>
  <c r="K195" i="2"/>
  <c r="I195" i="2"/>
  <c r="U194" i="2"/>
  <c r="T194" i="2"/>
  <c r="S194" i="2"/>
  <c r="R194" i="2"/>
  <c r="Q194" i="2"/>
  <c r="K194" i="2"/>
  <c r="I194" i="2"/>
  <c r="U193" i="2"/>
  <c r="T193" i="2"/>
  <c r="S193" i="2"/>
  <c r="R193" i="2"/>
  <c r="Q193" i="2"/>
  <c r="K193" i="2"/>
  <c r="I193" i="2"/>
  <c r="U192" i="2"/>
  <c r="T192" i="2"/>
  <c r="S192" i="2"/>
  <c r="R192" i="2"/>
  <c r="Q192" i="2"/>
  <c r="K192" i="2"/>
  <c r="I192" i="2"/>
  <c r="U191" i="2"/>
  <c r="T191" i="2"/>
  <c r="S191" i="2"/>
  <c r="R191" i="2"/>
  <c r="Q191" i="2"/>
  <c r="K191" i="2"/>
  <c r="I191" i="2"/>
  <c r="U190" i="2"/>
  <c r="T190" i="2"/>
  <c r="S190" i="2"/>
  <c r="R190" i="2"/>
  <c r="Q190" i="2"/>
  <c r="K190" i="2"/>
  <c r="I190" i="2"/>
  <c r="U189" i="2"/>
  <c r="T189" i="2"/>
  <c r="S189" i="2"/>
  <c r="R189" i="2"/>
  <c r="Q189" i="2"/>
  <c r="K189" i="2"/>
  <c r="I189" i="2"/>
  <c r="U188" i="2"/>
  <c r="T188" i="2"/>
  <c r="S188" i="2"/>
  <c r="R188" i="2"/>
  <c r="Q188" i="2"/>
  <c r="K188" i="2"/>
  <c r="I188" i="2"/>
  <c r="U187" i="2"/>
  <c r="T187" i="2"/>
  <c r="S187" i="2"/>
  <c r="R187" i="2"/>
  <c r="Q187" i="2"/>
  <c r="K187" i="2"/>
  <c r="I187" i="2"/>
  <c r="U186" i="2"/>
  <c r="T186" i="2"/>
  <c r="S186" i="2"/>
  <c r="R186" i="2"/>
  <c r="Q186" i="2"/>
  <c r="K186" i="2"/>
  <c r="I186" i="2"/>
  <c r="U185" i="2"/>
  <c r="T185" i="2"/>
  <c r="S185" i="2"/>
  <c r="R185" i="2"/>
  <c r="Q185" i="2"/>
  <c r="K185" i="2"/>
  <c r="I185" i="2"/>
  <c r="U184" i="2"/>
  <c r="T184" i="2"/>
  <c r="S184" i="2"/>
  <c r="R184" i="2"/>
  <c r="Q184" i="2"/>
  <c r="K184" i="2"/>
  <c r="I184" i="2"/>
  <c r="U183" i="2"/>
  <c r="T183" i="2"/>
  <c r="S183" i="2"/>
  <c r="R183" i="2"/>
  <c r="Q183" i="2"/>
  <c r="K183" i="2"/>
  <c r="I183" i="2"/>
  <c r="U182" i="2"/>
  <c r="T182" i="2"/>
  <c r="S182" i="2"/>
  <c r="R182" i="2"/>
  <c r="Q182" i="2"/>
  <c r="K182" i="2"/>
  <c r="I182" i="2"/>
  <c r="U181" i="2"/>
  <c r="T181" i="2"/>
  <c r="S181" i="2"/>
  <c r="R181" i="2"/>
  <c r="Q181" i="2"/>
  <c r="K181" i="2"/>
  <c r="I181" i="2"/>
  <c r="U180" i="2"/>
  <c r="T180" i="2"/>
  <c r="S180" i="2"/>
  <c r="R180" i="2"/>
  <c r="Q180" i="2"/>
  <c r="K180" i="2"/>
  <c r="I180" i="2"/>
  <c r="U179" i="2"/>
  <c r="T179" i="2"/>
  <c r="S179" i="2"/>
  <c r="R179" i="2"/>
  <c r="Q179" i="2"/>
  <c r="K179" i="2"/>
  <c r="I179" i="2"/>
  <c r="U178" i="2"/>
  <c r="T178" i="2"/>
  <c r="S178" i="2"/>
  <c r="R178" i="2"/>
  <c r="Q178" i="2"/>
  <c r="K178" i="2"/>
  <c r="I178" i="2"/>
  <c r="U177" i="2"/>
  <c r="T177" i="2"/>
  <c r="S177" i="2"/>
  <c r="R177" i="2"/>
  <c r="Q177" i="2"/>
  <c r="K177" i="2"/>
  <c r="I177" i="2"/>
  <c r="U176" i="2"/>
  <c r="T176" i="2"/>
  <c r="S176" i="2"/>
  <c r="R176" i="2"/>
  <c r="Q176" i="2"/>
  <c r="K176" i="2"/>
  <c r="I176" i="2"/>
  <c r="U175" i="2"/>
  <c r="T175" i="2"/>
  <c r="S175" i="2"/>
  <c r="R175" i="2"/>
  <c r="Q175" i="2"/>
  <c r="K175" i="2"/>
  <c r="I175" i="2"/>
  <c r="U174" i="2"/>
  <c r="T174" i="2"/>
  <c r="S174" i="2"/>
  <c r="R174" i="2"/>
  <c r="Q174" i="2"/>
  <c r="K174" i="2"/>
  <c r="I174" i="2"/>
  <c r="U173" i="2"/>
  <c r="T173" i="2"/>
  <c r="S173" i="2"/>
  <c r="R173" i="2"/>
  <c r="Q173" i="2"/>
  <c r="K173" i="2"/>
  <c r="I173" i="2"/>
  <c r="U172" i="2"/>
  <c r="T172" i="2"/>
  <c r="S172" i="2"/>
  <c r="R172" i="2"/>
  <c r="Q172" i="2"/>
  <c r="K172" i="2"/>
  <c r="I172" i="2"/>
  <c r="U171" i="2"/>
  <c r="T171" i="2"/>
  <c r="S171" i="2"/>
  <c r="R171" i="2"/>
  <c r="Q171" i="2"/>
  <c r="K171" i="2"/>
  <c r="I171" i="2"/>
  <c r="U170" i="2"/>
  <c r="T170" i="2"/>
  <c r="S170" i="2"/>
  <c r="R170" i="2"/>
  <c r="Q170" i="2"/>
  <c r="K170" i="2"/>
  <c r="I170" i="2"/>
  <c r="U169" i="2"/>
  <c r="T169" i="2"/>
  <c r="S169" i="2"/>
  <c r="R169" i="2"/>
  <c r="Q169" i="2"/>
  <c r="K169" i="2"/>
  <c r="I169" i="2"/>
  <c r="U168" i="2"/>
  <c r="T168" i="2"/>
  <c r="S168" i="2"/>
  <c r="R168" i="2"/>
  <c r="Q168" i="2"/>
  <c r="K168" i="2"/>
  <c r="I168" i="2"/>
  <c r="U167" i="2"/>
  <c r="T167" i="2"/>
  <c r="S167" i="2"/>
  <c r="R167" i="2"/>
  <c r="Q167" i="2"/>
  <c r="K167" i="2"/>
  <c r="I167" i="2"/>
  <c r="U166" i="2"/>
  <c r="T166" i="2"/>
  <c r="S166" i="2"/>
  <c r="R166" i="2"/>
  <c r="Q166" i="2"/>
  <c r="K166" i="2"/>
  <c r="I166" i="2"/>
  <c r="U165" i="2"/>
  <c r="T165" i="2"/>
  <c r="S165" i="2"/>
  <c r="R165" i="2"/>
  <c r="Q165" i="2"/>
  <c r="K165" i="2"/>
  <c r="I165" i="2"/>
  <c r="U164" i="2"/>
  <c r="T164" i="2"/>
  <c r="S164" i="2"/>
  <c r="R164" i="2"/>
  <c r="Q164" i="2"/>
  <c r="K164" i="2"/>
  <c r="I164" i="2"/>
  <c r="U163" i="2"/>
  <c r="T163" i="2"/>
  <c r="S163" i="2"/>
  <c r="R163" i="2"/>
  <c r="Q163" i="2"/>
  <c r="K163" i="2"/>
  <c r="I163" i="2"/>
  <c r="U162" i="2"/>
  <c r="T162" i="2"/>
  <c r="S162" i="2"/>
  <c r="R162" i="2"/>
  <c r="Q162" i="2"/>
  <c r="K162" i="2"/>
  <c r="I162" i="2"/>
  <c r="U161" i="2"/>
  <c r="T161" i="2"/>
  <c r="S161" i="2"/>
  <c r="R161" i="2"/>
  <c r="Q161" i="2"/>
  <c r="K161" i="2"/>
  <c r="I161" i="2"/>
  <c r="U160" i="2"/>
  <c r="T160" i="2"/>
  <c r="S160" i="2"/>
  <c r="R160" i="2"/>
  <c r="Q160" i="2"/>
  <c r="K160" i="2"/>
  <c r="I160" i="2"/>
  <c r="U159" i="2"/>
  <c r="T159" i="2"/>
  <c r="S159" i="2"/>
  <c r="R159" i="2"/>
  <c r="Q159" i="2"/>
  <c r="K159" i="2"/>
  <c r="I159" i="2"/>
  <c r="U158" i="2"/>
  <c r="T158" i="2"/>
  <c r="S158" i="2"/>
  <c r="R158" i="2"/>
  <c r="Q158" i="2"/>
  <c r="K158" i="2"/>
  <c r="I158" i="2"/>
  <c r="U157" i="2"/>
  <c r="T157" i="2"/>
  <c r="S157" i="2"/>
  <c r="R157" i="2"/>
  <c r="Q157" i="2"/>
  <c r="K157" i="2"/>
  <c r="I157" i="2"/>
  <c r="U156" i="2"/>
  <c r="T156" i="2"/>
  <c r="S156" i="2"/>
  <c r="R156" i="2"/>
  <c r="Q156" i="2"/>
  <c r="K156" i="2"/>
  <c r="I156" i="2"/>
  <c r="U155" i="2"/>
  <c r="T155" i="2"/>
  <c r="S155" i="2"/>
  <c r="R155" i="2"/>
  <c r="Q155" i="2"/>
  <c r="K155" i="2"/>
  <c r="I155" i="2"/>
  <c r="U154" i="2"/>
  <c r="T154" i="2"/>
  <c r="S154" i="2"/>
  <c r="R154" i="2"/>
  <c r="Q154" i="2"/>
  <c r="K154" i="2"/>
  <c r="I154" i="2"/>
  <c r="U153" i="2"/>
  <c r="T153" i="2"/>
  <c r="S153" i="2"/>
  <c r="R153" i="2"/>
  <c r="Q153" i="2"/>
  <c r="K153" i="2"/>
  <c r="I153" i="2"/>
  <c r="U152" i="2"/>
  <c r="T152" i="2"/>
  <c r="S152" i="2"/>
  <c r="R152" i="2"/>
  <c r="Q152" i="2"/>
  <c r="K152" i="2"/>
  <c r="I152" i="2"/>
  <c r="U151" i="2"/>
  <c r="T151" i="2"/>
  <c r="S151" i="2"/>
  <c r="R151" i="2"/>
  <c r="Q151" i="2"/>
  <c r="K151" i="2"/>
  <c r="I151" i="2"/>
  <c r="U150" i="2"/>
  <c r="T150" i="2"/>
  <c r="S150" i="2"/>
  <c r="R150" i="2"/>
  <c r="Q150" i="2"/>
  <c r="K150" i="2"/>
  <c r="I150" i="2"/>
  <c r="U149" i="2"/>
  <c r="T149" i="2"/>
  <c r="S149" i="2"/>
  <c r="R149" i="2"/>
  <c r="Q149" i="2"/>
  <c r="K149" i="2"/>
  <c r="I149" i="2"/>
  <c r="U148" i="2"/>
  <c r="T148" i="2"/>
  <c r="S148" i="2"/>
  <c r="R148" i="2"/>
  <c r="Q148" i="2"/>
  <c r="K148" i="2"/>
  <c r="I148" i="2"/>
  <c r="U147" i="2"/>
  <c r="T147" i="2"/>
  <c r="S147" i="2"/>
  <c r="R147" i="2"/>
  <c r="Q147" i="2"/>
  <c r="K147" i="2"/>
  <c r="I147" i="2"/>
  <c r="U146" i="2"/>
  <c r="T146" i="2"/>
  <c r="S146" i="2"/>
  <c r="R146" i="2"/>
  <c r="Q146" i="2"/>
  <c r="K146" i="2"/>
  <c r="I146" i="2"/>
  <c r="U145" i="2"/>
  <c r="T145" i="2"/>
  <c r="S145" i="2"/>
  <c r="R145" i="2"/>
  <c r="Q145" i="2"/>
  <c r="K145" i="2"/>
  <c r="I145" i="2"/>
  <c r="U144" i="2"/>
  <c r="T144" i="2"/>
  <c r="S144" i="2"/>
  <c r="R144" i="2"/>
  <c r="Q144" i="2"/>
  <c r="K144" i="2"/>
  <c r="I144" i="2"/>
  <c r="U143" i="2"/>
  <c r="T143" i="2"/>
  <c r="S143" i="2"/>
  <c r="R143" i="2"/>
  <c r="Q143" i="2"/>
  <c r="K143" i="2"/>
  <c r="I143" i="2"/>
  <c r="U142" i="2"/>
  <c r="T142" i="2"/>
  <c r="S142" i="2"/>
  <c r="R142" i="2"/>
  <c r="Q142" i="2"/>
  <c r="K142" i="2"/>
  <c r="I142" i="2"/>
  <c r="U141" i="2"/>
  <c r="T141" i="2"/>
  <c r="S141" i="2"/>
  <c r="R141" i="2"/>
  <c r="Q141" i="2"/>
  <c r="K141" i="2"/>
  <c r="I141" i="2"/>
  <c r="U140" i="2"/>
  <c r="T140" i="2"/>
  <c r="S140" i="2"/>
  <c r="R140" i="2"/>
  <c r="Q140" i="2"/>
  <c r="K140" i="2"/>
  <c r="I140" i="2"/>
  <c r="U139" i="2"/>
  <c r="T139" i="2"/>
  <c r="S139" i="2"/>
  <c r="R139" i="2"/>
  <c r="Q139" i="2"/>
  <c r="K139" i="2"/>
  <c r="I139" i="2"/>
  <c r="U138" i="2"/>
  <c r="T138" i="2"/>
  <c r="S138" i="2"/>
  <c r="R138" i="2"/>
  <c r="Q138" i="2"/>
  <c r="K138" i="2"/>
  <c r="I138" i="2"/>
  <c r="U137" i="2"/>
  <c r="T137" i="2"/>
  <c r="S137" i="2"/>
  <c r="R137" i="2"/>
  <c r="Q137" i="2"/>
  <c r="K137" i="2"/>
  <c r="I137" i="2"/>
  <c r="U136" i="2"/>
  <c r="T136" i="2"/>
  <c r="S136" i="2"/>
  <c r="R136" i="2"/>
  <c r="Q136" i="2"/>
  <c r="K136" i="2"/>
  <c r="I136" i="2"/>
  <c r="U135" i="2"/>
  <c r="T135" i="2"/>
  <c r="S135" i="2"/>
  <c r="R135" i="2"/>
  <c r="Q135" i="2"/>
  <c r="K135" i="2"/>
  <c r="I135" i="2"/>
  <c r="U134" i="2"/>
  <c r="T134" i="2"/>
  <c r="S134" i="2"/>
  <c r="R134" i="2"/>
  <c r="Q134" i="2"/>
  <c r="K134" i="2"/>
  <c r="I134" i="2"/>
  <c r="U133" i="2"/>
  <c r="T133" i="2"/>
  <c r="S133" i="2"/>
  <c r="R133" i="2"/>
  <c r="Q133" i="2"/>
  <c r="K133" i="2"/>
  <c r="I133" i="2"/>
  <c r="U132" i="2"/>
  <c r="T132" i="2"/>
  <c r="S132" i="2"/>
  <c r="R132" i="2"/>
  <c r="Q132" i="2"/>
  <c r="K132" i="2"/>
  <c r="I132" i="2"/>
  <c r="U131" i="2"/>
  <c r="T131" i="2"/>
  <c r="S131" i="2"/>
  <c r="R131" i="2"/>
  <c r="Q131" i="2"/>
  <c r="K131" i="2"/>
  <c r="I131" i="2"/>
  <c r="U130" i="2"/>
  <c r="T130" i="2"/>
  <c r="S130" i="2"/>
  <c r="R130" i="2"/>
  <c r="Q130" i="2"/>
  <c r="K130" i="2"/>
  <c r="I130" i="2"/>
  <c r="U129" i="2"/>
  <c r="T129" i="2"/>
  <c r="S129" i="2"/>
  <c r="R129" i="2"/>
  <c r="Q129" i="2"/>
  <c r="K129" i="2"/>
  <c r="I129" i="2"/>
  <c r="U128" i="2"/>
  <c r="T128" i="2"/>
  <c r="S128" i="2"/>
  <c r="R128" i="2"/>
  <c r="Q128" i="2"/>
  <c r="K128" i="2"/>
  <c r="I128" i="2"/>
  <c r="U127" i="2"/>
  <c r="T127" i="2"/>
  <c r="S127" i="2"/>
  <c r="R127" i="2"/>
  <c r="Q127" i="2"/>
  <c r="K127" i="2"/>
  <c r="I127" i="2"/>
  <c r="U126" i="2"/>
  <c r="T126" i="2"/>
  <c r="S126" i="2"/>
  <c r="R126" i="2"/>
  <c r="Q126" i="2"/>
  <c r="K126" i="2"/>
  <c r="I126" i="2"/>
  <c r="U125" i="2"/>
  <c r="T125" i="2"/>
  <c r="S125" i="2"/>
  <c r="R125" i="2"/>
  <c r="Q125" i="2"/>
  <c r="K125" i="2"/>
  <c r="I125" i="2"/>
  <c r="U124" i="2"/>
  <c r="T124" i="2"/>
  <c r="S124" i="2"/>
  <c r="R124" i="2"/>
  <c r="Q124" i="2"/>
  <c r="K124" i="2"/>
  <c r="I124" i="2"/>
  <c r="U123" i="2"/>
  <c r="T123" i="2"/>
  <c r="S123" i="2"/>
  <c r="R123" i="2"/>
  <c r="Q123" i="2"/>
  <c r="K123" i="2"/>
  <c r="I123" i="2"/>
  <c r="U122" i="2"/>
  <c r="T122" i="2"/>
  <c r="S122" i="2"/>
  <c r="R122" i="2"/>
  <c r="Q122" i="2"/>
  <c r="K122" i="2"/>
  <c r="I122" i="2"/>
  <c r="U121" i="2"/>
  <c r="T121" i="2"/>
  <c r="S121" i="2"/>
  <c r="R121" i="2"/>
  <c r="Q121" i="2"/>
  <c r="K121" i="2"/>
  <c r="I121" i="2"/>
  <c r="U120" i="2"/>
  <c r="T120" i="2"/>
  <c r="S120" i="2"/>
  <c r="R120" i="2"/>
  <c r="Q120" i="2"/>
  <c r="K120" i="2"/>
  <c r="I120" i="2"/>
  <c r="U119" i="2"/>
  <c r="T119" i="2"/>
  <c r="S119" i="2"/>
  <c r="R119" i="2"/>
  <c r="Q119" i="2"/>
  <c r="K119" i="2"/>
  <c r="I119" i="2"/>
  <c r="U118" i="2"/>
  <c r="T118" i="2"/>
  <c r="S118" i="2"/>
  <c r="R118" i="2"/>
  <c r="Q118" i="2"/>
  <c r="K118" i="2"/>
  <c r="I118" i="2"/>
  <c r="U117" i="2"/>
  <c r="T117" i="2"/>
  <c r="S117" i="2"/>
  <c r="R117" i="2"/>
  <c r="Q117" i="2"/>
  <c r="K117" i="2"/>
  <c r="I117" i="2"/>
  <c r="U116" i="2"/>
  <c r="T116" i="2"/>
  <c r="S116" i="2"/>
  <c r="R116" i="2"/>
  <c r="Q116" i="2"/>
  <c r="K116" i="2"/>
  <c r="I116" i="2"/>
  <c r="U115" i="2"/>
  <c r="T115" i="2"/>
  <c r="S115" i="2"/>
  <c r="R115" i="2"/>
  <c r="Q115" i="2"/>
  <c r="K115" i="2"/>
  <c r="I115" i="2"/>
  <c r="U114" i="2"/>
  <c r="T114" i="2"/>
  <c r="S114" i="2"/>
  <c r="R114" i="2"/>
  <c r="Q114" i="2"/>
  <c r="K114" i="2"/>
  <c r="I114" i="2"/>
  <c r="U113" i="2"/>
  <c r="T113" i="2"/>
  <c r="S113" i="2"/>
  <c r="R113" i="2"/>
  <c r="Q113" i="2"/>
  <c r="K113" i="2"/>
  <c r="I113" i="2"/>
  <c r="U112" i="2"/>
  <c r="T112" i="2"/>
  <c r="S112" i="2"/>
  <c r="R112" i="2"/>
  <c r="Q112" i="2"/>
  <c r="K112" i="2"/>
  <c r="I112" i="2"/>
  <c r="U111" i="2"/>
  <c r="T111" i="2"/>
  <c r="S111" i="2"/>
  <c r="R111" i="2"/>
  <c r="Q111" i="2"/>
  <c r="K111" i="2"/>
  <c r="I111" i="2"/>
  <c r="U110" i="2"/>
  <c r="T110" i="2"/>
  <c r="S110" i="2"/>
  <c r="R110" i="2"/>
  <c r="Q110" i="2"/>
  <c r="K110" i="2"/>
  <c r="I110" i="2"/>
  <c r="U109" i="2"/>
  <c r="T109" i="2"/>
  <c r="S109" i="2"/>
  <c r="R109" i="2"/>
  <c r="Q109" i="2"/>
  <c r="K109" i="2"/>
  <c r="I109" i="2"/>
  <c r="U108" i="2"/>
  <c r="T108" i="2"/>
  <c r="S108" i="2"/>
  <c r="R108" i="2"/>
  <c r="Q108" i="2"/>
  <c r="K108" i="2"/>
  <c r="I108" i="2"/>
  <c r="U107" i="2"/>
  <c r="T107" i="2"/>
  <c r="S107" i="2"/>
  <c r="R107" i="2"/>
  <c r="Q107" i="2"/>
  <c r="K107" i="2"/>
  <c r="I107" i="2"/>
  <c r="U106" i="2"/>
  <c r="T106" i="2"/>
  <c r="S106" i="2"/>
  <c r="R106" i="2"/>
  <c r="Q106" i="2"/>
  <c r="K106" i="2"/>
  <c r="I106" i="2"/>
  <c r="U105" i="2"/>
  <c r="T105" i="2"/>
  <c r="S105" i="2"/>
  <c r="R105" i="2"/>
  <c r="Q105" i="2"/>
  <c r="K105" i="2"/>
  <c r="I105" i="2"/>
  <c r="U104" i="2"/>
  <c r="T104" i="2"/>
  <c r="S104" i="2"/>
  <c r="R104" i="2"/>
  <c r="Q104" i="2"/>
  <c r="K104" i="2"/>
  <c r="I104" i="2"/>
  <c r="U103" i="2"/>
  <c r="T103" i="2"/>
  <c r="S103" i="2"/>
  <c r="R103" i="2"/>
  <c r="Q103" i="2"/>
  <c r="K103" i="2"/>
  <c r="I103" i="2"/>
  <c r="U102" i="2"/>
  <c r="T102" i="2"/>
  <c r="S102" i="2"/>
  <c r="R102" i="2"/>
  <c r="Q102" i="2"/>
  <c r="K102" i="2"/>
  <c r="I102" i="2"/>
  <c r="U101" i="2"/>
  <c r="T101" i="2"/>
  <c r="S101" i="2"/>
  <c r="R101" i="2"/>
  <c r="Q101" i="2"/>
  <c r="K101" i="2"/>
  <c r="I101" i="2"/>
  <c r="U100" i="2"/>
  <c r="T100" i="2"/>
  <c r="S100" i="2"/>
  <c r="R100" i="2"/>
  <c r="Q100" i="2"/>
  <c r="K100" i="2"/>
  <c r="I100" i="2"/>
  <c r="U99" i="2"/>
  <c r="T99" i="2"/>
  <c r="S99" i="2"/>
  <c r="R99" i="2"/>
  <c r="Q99" i="2"/>
  <c r="K99" i="2"/>
  <c r="I99" i="2"/>
  <c r="U98" i="2"/>
  <c r="T98" i="2"/>
  <c r="S98" i="2"/>
  <c r="R98" i="2"/>
  <c r="Q98" i="2"/>
  <c r="K98" i="2"/>
  <c r="I98" i="2"/>
  <c r="U97" i="2"/>
  <c r="T97" i="2"/>
  <c r="S97" i="2"/>
  <c r="R97" i="2"/>
  <c r="Q97" i="2"/>
  <c r="K97" i="2"/>
  <c r="I97" i="2"/>
  <c r="U96" i="2"/>
  <c r="T96" i="2"/>
  <c r="S96" i="2"/>
  <c r="R96" i="2"/>
  <c r="Q96" i="2"/>
  <c r="K96" i="2"/>
  <c r="I96" i="2"/>
  <c r="U95" i="2"/>
  <c r="T95" i="2"/>
  <c r="S95" i="2"/>
  <c r="R95" i="2"/>
  <c r="Q95" i="2"/>
  <c r="K95" i="2"/>
  <c r="I95" i="2"/>
  <c r="U94" i="2"/>
  <c r="T94" i="2"/>
  <c r="S94" i="2"/>
  <c r="R94" i="2"/>
  <c r="Q94" i="2"/>
  <c r="K94" i="2"/>
  <c r="I94" i="2"/>
  <c r="U93" i="2"/>
  <c r="T93" i="2"/>
  <c r="S93" i="2"/>
  <c r="R93" i="2"/>
  <c r="Q93" i="2"/>
  <c r="K93" i="2"/>
  <c r="I93" i="2"/>
  <c r="U92" i="2"/>
  <c r="T92" i="2"/>
  <c r="S92" i="2"/>
  <c r="R92" i="2"/>
  <c r="Q92" i="2"/>
  <c r="K92" i="2"/>
  <c r="I92" i="2"/>
  <c r="U91" i="2"/>
  <c r="T91" i="2"/>
  <c r="S91" i="2"/>
  <c r="R91" i="2"/>
  <c r="Q91" i="2"/>
  <c r="K91" i="2"/>
  <c r="I91" i="2"/>
  <c r="U90" i="2"/>
  <c r="T90" i="2"/>
  <c r="S90" i="2"/>
  <c r="R90" i="2"/>
  <c r="Q90" i="2"/>
  <c r="K90" i="2"/>
  <c r="I90" i="2"/>
  <c r="U89" i="2"/>
  <c r="T89" i="2"/>
  <c r="S89" i="2"/>
  <c r="R89" i="2"/>
  <c r="Q89" i="2"/>
  <c r="K89" i="2"/>
  <c r="I89" i="2"/>
  <c r="U88" i="2"/>
  <c r="T88" i="2"/>
  <c r="S88" i="2"/>
  <c r="R88" i="2"/>
  <c r="Q88" i="2"/>
  <c r="K88" i="2"/>
  <c r="I88" i="2"/>
  <c r="U87" i="2"/>
  <c r="T87" i="2"/>
  <c r="S87" i="2"/>
  <c r="R87" i="2"/>
  <c r="Q87" i="2"/>
  <c r="K87" i="2"/>
  <c r="I87" i="2"/>
  <c r="U86" i="2"/>
  <c r="T86" i="2"/>
  <c r="S86" i="2"/>
  <c r="R86" i="2"/>
  <c r="Q86" i="2"/>
  <c r="K86" i="2"/>
  <c r="I86" i="2"/>
  <c r="U85" i="2"/>
  <c r="T85" i="2"/>
  <c r="S85" i="2"/>
  <c r="R85" i="2"/>
  <c r="Q85" i="2"/>
  <c r="K85" i="2"/>
  <c r="I85" i="2"/>
  <c r="U84" i="2"/>
  <c r="T84" i="2"/>
  <c r="S84" i="2"/>
  <c r="R84" i="2"/>
  <c r="Q84" i="2"/>
  <c r="K84" i="2"/>
  <c r="I84" i="2"/>
  <c r="U83" i="2"/>
  <c r="T83" i="2"/>
  <c r="S83" i="2"/>
  <c r="R83" i="2"/>
  <c r="Q83" i="2"/>
  <c r="K83" i="2"/>
  <c r="I83" i="2"/>
  <c r="U82" i="2"/>
  <c r="T82" i="2"/>
  <c r="S82" i="2"/>
  <c r="R82" i="2"/>
  <c r="Q82" i="2"/>
  <c r="K82" i="2"/>
  <c r="I82" i="2"/>
  <c r="U81" i="2"/>
  <c r="T81" i="2"/>
  <c r="S81" i="2"/>
  <c r="R81" i="2"/>
  <c r="Q81" i="2"/>
  <c r="K81" i="2"/>
  <c r="I81" i="2"/>
  <c r="U80" i="2"/>
  <c r="T80" i="2"/>
  <c r="S80" i="2"/>
  <c r="R80" i="2"/>
  <c r="Q80" i="2"/>
  <c r="K80" i="2"/>
  <c r="I80" i="2"/>
  <c r="U79" i="2"/>
  <c r="T79" i="2"/>
  <c r="S79" i="2"/>
  <c r="R79" i="2"/>
  <c r="Q79" i="2"/>
  <c r="K79" i="2"/>
  <c r="I79" i="2"/>
  <c r="U78" i="2"/>
  <c r="T78" i="2"/>
  <c r="S78" i="2"/>
  <c r="R78" i="2"/>
  <c r="Q78" i="2"/>
  <c r="K78" i="2"/>
  <c r="I78" i="2"/>
  <c r="U77" i="2"/>
  <c r="T77" i="2"/>
  <c r="S77" i="2"/>
  <c r="R77" i="2"/>
  <c r="Q77" i="2"/>
  <c r="K77" i="2"/>
  <c r="I77" i="2"/>
  <c r="U76" i="2"/>
  <c r="T76" i="2"/>
  <c r="S76" i="2"/>
  <c r="R76" i="2"/>
  <c r="Q76" i="2"/>
  <c r="K76" i="2"/>
  <c r="I76" i="2"/>
  <c r="U75" i="2"/>
  <c r="T75" i="2"/>
  <c r="S75" i="2"/>
  <c r="R75" i="2"/>
  <c r="Q75" i="2"/>
  <c r="K75" i="2"/>
  <c r="I75" i="2"/>
  <c r="U74" i="2"/>
  <c r="T74" i="2"/>
  <c r="S74" i="2"/>
  <c r="R74" i="2"/>
  <c r="Q74" i="2"/>
  <c r="K74" i="2"/>
  <c r="I74" i="2"/>
  <c r="U73" i="2"/>
  <c r="T73" i="2"/>
  <c r="S73" i="2"/>
  <c r="R73" i="2"/>
  <c r="Q73" i="2"/>
  <c r="K73" i="2"/>
  <c r="I73" i="2"/>
  <c r="U72" i="2"/>
  <c r="T72" i="2"/>
  <c r="S72" i="2"/>
  <c r="R72" i="2"/>
  <c r="Q72" i="2"/>
  <c r="K72" i="2"/>
  <c r="I72" i="2"/>
  <c r="U71" i="2"/>
  <c r="T71" i="2"/>
  <c r="S71" i="2"/>
  <c r="R71" i="2"/>
  <c r="Q71" i="2"/>
  <c r="K71" i="2"/>
  <c r="I71" i="2"/>
  <c r="U70" i="2"/>
  <c r="T70" i="2"/>
  <c r="S70" i="2"/>
  <c r="R70" i="2"/>
  <c r="Q70" i="2"/>
  <c r="K70" i="2"/>
  <c r="I70" i="2"/>
  <c r="U69" i="2"/>
  <c r="T69" i="2"/>
  <c r="S69" i="2"/>
  <c r="R69" i="2"/>
  <c r="Q69" i="2"/>
  <c r="K69" i="2"/>
  <c r="I69" i="2"/>
  <c r="U68" i="2"/>
  <c r="T68" i="2"/>
  <c r="S68" i="2"/>
  <c r="R68" i="2"/>
  <c r="Q68" i="2"/>
  <c r="K68" i="2"/>
  <c r="I68" i="2"/>
  <c r="U67" i="2"/>
  <c r="T67" i="2"/>
  <c r="S67" i="2"/>
  <c r="R67" i="2"/>
  <c r="Q67" i="2"/>
  <c r="K67" i="2"/>
  <c r="I67" i="2"/>
  <c r="U66" i="2"/>
  <c r="T66" i="2"/>
  <c r="S66" i="2"/>
  <c r="R66" i="2"/>
  <c r="Q66" i="2"/>
  <c r="K66" i="2"/>
  <c r="I66" i="2"/>
  <c r="U65" i="2"/>
  <c r="T65" i="2"/>
  <c r="S65" i="2"/>
  <c r="R65" i="2"/>
  <c r="Q65" i="2"/>
  <c r="K65" i="2"/>
  <c r="I65" i="2"/>
  <c r="U64" i="2"/>
  <c r="T64" i="2"/>
  <c r="S64" i="2"/>
  <c r="R64" i="2"/>
  <c r="Q64" i="2"/>
  <c r="K64" i="2"/>
  <c r="I64" i="2"/>
  <c r="U63" i="2"/>
  <c r="T63" i="2"/>
  <c r="S63" i="2"/>
  <c r="R63" i="2"/>
  <c r="Q63" i="2"/>
  <c r="K63" i="2"/>
  <c r="I63" i="2"/>
  <c r="U62" i="2"/>
  <c r="T62" i="2"/>
  <c r="S62" i="2"/>
  <c r="R62" i="2"/>
  <c r="Q62" i="2"/>
  <c r="K62" i="2"/>
  <c r="I62" i="2"/>
  <c r="U61" i="2"/>
  <c r="T61" i="2"/>
  <c r="S61" i="2"/>
  <c r="R61" i="2"/>
  <c r="Q61" i="2"/>
  <c r="K61" i="2"/>
  <c r="I61" i="2"/>
  <c r="U60" i="2"/>
  <c r="T60" i="2"/>
  <c r="S60" i="2"/>
  <c r="R60" i="2"/>
  <c r="Q60" i="2"/>
  <c r="K60" i="2"/>
  <c r="I60" i="2"/>
  <c r="U59" i="2"/>
  <c r="T59" i="2"/>
  <c r="S59" i="2"/>
  <c r="R59" i="2"/>
  <c r="Q59" i="2"/>
  <c r="K59" i="2"/>
  <c r="I59" i="2"/>
  <c r="U58" i="2"/>
  <c r="T58" i="2"/>
  <c r="S58" i="2"/>
  <c r="R58" i="2"/>
  <c r="Q58" i="2"/>
  <c r="K58" i="2"/>
  <c r="I58" i="2"/>
  <c r="U57" i="2"/>
  <c r="T57" i="2"/>
  <c r="S57" i="2"/>
  <c r="R57" i="2"/>
  <c r="Q57" i="2"/>
  <c r="K57" i="2"/>
  <c r="I57" i="2"/>
  <c r="U56" i="2"/>
  <c r="T56" i="2"/>
  <c r="S56" i="2"/>
  <c r="R56" i="2"/>
  <c r="Q56" i="2"/>
  <c r="K56" i="2"/>
  <c r="I56" i="2"/>
  <c r="U55" i="2"/>
  <c r="T55" i="2"/>
  <c r="S55" i="2"/>
  <c r="R55" i="2"/>
  <c r="Q55" i="2"/>
  <c r="K55" i="2"/>
  <c r="I55" i="2"/>
  <c r="U54" i="2"/>
  <c r="T54" i="2"/>
  <c r="S54" i="2"/>
  <c r="R54" i="2"/>
  <c r="Q54" i="2"/>
  <c r="K54" i="2"/>
  <c r="I54" i="2"/>
  <c r="U53" i="2"/>
  <c r="T53" i="2"/>
  <c r="S53" i="2"/>
  <c r="R53" i="2"/>
  <c r="Q53" i="2"/>
  <c r="K53" i="2"/>
  <c r="I53" i="2"/>
  <c r="U52" i="2"/>
  <c r="T52" i="2"/>
  <c r="S52" i="2"/>
  <c r="R52" i="2"/>
  <c r="Q52" i="2"/>
  <c r="K52" i="2"/>
  <c r="I52" i="2"/>
  <c r="U51" i="2"/>
  <c r="T51" i="2"/>
  <c r="S51" i="2"/>
  <c r="R51" i="2"/>
  <c r="Q51" i="2"/>
  <c r="K51" i="2"/>
  <c r="I51" i="2"/>
  <c r="U50" i="2"/>
  <c r="T50" i="2"/>
  <c r="S50" i="2"/>
  <c r="R50" i="2"/>
  <c r="Q50" i="2"/>
  <c r="K50" i="2"/>
  <c r="I50" i="2"/>
  <c r="U49" i="2"/>
  <c r="T49" i="2"/>
  <c r="S49" i="2"/>
  <c r="R49" i="2"/>
  <c r="Q49" i="2"/>
  <c r="K49" i="2"/>
  <c r="I49" i="2"/>
  <c r="U48" i="2"/>
  <c r="T48" i="2"/>
  <c r="S48" i="2"/>
  <c r="R48" i="2"/>
  <c r="Q48" i="2"/>
  <c r="K48" i="2"/>
  <c r="I48" i="2"/>
  <c r="U47" i="2"/>
  <c r="T47" i="2"/>
  <c r="S47" i="2"/>
  <c r="R47" i="2"/>
  <c r="Q47" i="2"/>
  <c r="K47" i="2"/>
  <c r="I47" i="2"/>
  <c r="U46" i="2"/>
  <c r="T46" i="2"/>
  <c r="S46" i="2"/>
  <c r="R46" i="2"/>
  <c r="Q46" i="2"/>
  <c r="K46" i="2"/>
  <c r="I46" i="2"/>
  <c r="U45" i="2"/>
  <c r="T45" i="2"/>
  <c r="S45" i="2"/>
  <c r="R45" i="2"/>
  <c r="Q45" i="2"/>
  <c r="K45" i="2"/>
  <c r="I45" i="2"/>
  <c r="U44" i="2"/>
  <c r="T44" i="2"/>
  <c r="S44" i="2"/>
  <c r="R44" i="2"/>
  <c r="Q44" i="2"/>
  <c r="K44" i="2"/>
  <c r="I44" i="2"/>
  <c r="U43" i="2"/>
  <c r="T43" i="2"/>
  <c r="S43" i="2"/>
  <c r="R43" i="2"/>
  <c r="Q43" i="2"/>
  <c r="K43" i="2"/>
  <c r="I43" i="2"/>
  <c r="U42" i="2"/>
  <c r="T42" i="2"/>
  <c r="S42" i="2"/>
  <c r="R42" i="2"/>
  <c r="Q42" i="2"/>
  <c r="K42" i="2"/>
  <c r="I42" i="2"/>
  <c r="U41" i="2"/>
  <c r="T41" i="2"/>
  <c r="S41" i="2"/>
  <c r="R41" i="2"/>
  <c r="Q41" i="2"/>
  <c r="K41" i="2"/>
  <c r="I41" i="2"/>
  <c r="U40" i="2"/>
  <c r="T40" i="2"/>
  <c r="S40" i="2"/>
  <c r="R40" i="2"/>
  <c r="Q40" i="2"/>
  <c r="K40" i="2"/>
  <c r="I40" i="2"/>
  <c r="U39" i="2"/>
  <c r="T39" i="2"/>
  <c r="S39" i="2"/>
  <c r="R39" i="2"/>
  <c r="Q39" i="2"/>
  <c r="K39" i="2"/>
  <c r="I39" i="2"/>
  <c r="U38" i="2"/>
  <c r="T38" i="2"/>
  <c r="S38" i="2"/>
  <c r="R38" i="2"/>
  <c r="Q38" i="2"/>
  <c r="K38" i="2"/>
  <c r="I38" i="2"/>
  <c r="U37" i="2"/>
  <c r="T37" i="2"/>
  <c r="S37" i="2"/>
  <c r="R37" i="2"/>
  <c r="Q37" i="2"/>
  <c r="K37" i="2"/>
  <c r="I37" i="2"/>
  <c r="U36" i="2"/>
  <c r="T36" i="2"/>
  <c r="S36" i="2"/>
  <c r="R36" i="2"/>
  <c r="Q36" i="2"/>
  <c r="K36" i="2"/>
  <c r="I36" i="2"/>
  <c r="U35" i="2"/>
  <c r="T35" i="2"/>
  <c r="S35" i="2"/>
  <c r="R35" i="2"/>
  <c r="Q35" i="2"/>
  <c r="K35" i="2"/>
  <c r="I35" i="2"/>
  <c r="U34" i="2"/>
  <c r="T34" i="2"/>
  <c r="S34" i="2"/>
  <c r="R34" i="2"/>
  <c r="Q34" i="2"/>
  <c r="K34" i="2"/>
  <c r="I34" i="2"/>
  <c r="U33" i="2"/>
  <c r="T33" i="2"/>
  <c r="S33" i="2"/>
  <c r="R33" i="2"/>
  <c r="Q33" i="2"/>
  <c r="K33" i="2"/>
  <c r="I33" i="2"/>
  <c r="U32" i="2"/>
  <c r="T32" i="2"/>
  <c r="S32" i="2"/>
  <c r="R32" i="2"/>
  <c r="Q32" i="2"/>
  <c r="K32" i="2"/>
  <c r="I32" i="2"/>
  <c r="U31" i="2"/>
  <c r="T31" i="2"/>
  <c r="S31" i="2"/>
  <c r="R31" i="2"/>
  <c r="Q31" i="2"/>
  <c r="K31" i="2"/>
  <c r="I31" i="2"/>
  <c r="U30" i="2"/>
  <c r="T30" i="2"/>
  <c r="S30" i="2"/>
  <c r="R30" i="2"/>
  <c r="Q30" i="2"/>
  <c r="K30" i="2"/>
  <c r="I30" i="2"/>
  <c r="U29" i="2"/>
  <c r="T29" i="2"/>
  <c r="S29" i="2"/>
  <c r="R29" i="2"/>
  <c r="Q29" i="2"/>
  <c r="K29" i="2"/>
  <c r="I29" i="2"/>
  <c r="U28" i="2"/>
  <c r="T28" i="2"/>
  <c r="S28" i="2"/>
  <c r="R28" i="2"/>
  <c r="Q28" i="2"/>
  <c r="K28" i="2"/>
  <c r="I28" i="2"/>
  <c r="U27" i="2"/>
  <c r="T27" i="2"/>
  <c r="S27" i="2"/>
  <c r="R27" i="2"/>
  <c r="Q27" i="2"/>
  <c r="K27" i="2"/>
  <c r="I27" i="2"/>
  <c r="U26" i="2"/>
  <c r="T26" i="2"/>
  <c r="S26" i="2"/>
  <c r="R26" i="2"/>
  <c r="Q26" i="2"/>
  <c r="K26" i="2"/>
  <c r="I26" i="2"/>
  <c r="U25" i="2"/>
  <c r="T25" i="2"/>
  <c r="S25" i="2"/>
  <c r="R25" i="2"/>
  <c r="Q25" i="2"/>
  <c r="K25" i="2"/>
  <c r="I25" i="2"/>
  <c r="U24" i="2"/>
  <c r="T24" i="2"/>
  <c r="S24" i="2"/>
  <c r="R24" i="2"/>
  <c r="Q24" i="2"/>
  <c r="K24" i="2"/>
  <c r="I24" i="2"/>
  <c r="U23" i="2"/>
  <c r="T23" i="2"/>
  <c r="S23" i="2"/>
  <c r="R23" i="2"/>
  <c r="Q23" i="2"/>
  <c r="K23" i="2"/>
  <c r="I23" i="2"/>
  <c r="U22" i="2"/>
  <c r="T22" i="2"/>
  <c r="S22" i="2"/>
  <c r="R22" i="2"/>
  <c r="Q22" i="2"/>
  <c r="K22" i="2"/>
  <c r="I22" i="2"/>
  <c r="U21" i="2"/>
  <c r="T21" i="2"/>
  <c r="S21" i="2"/>
  <c r="R21" i="2"/>
  <c r="Q21" i="2"/>
  <c r="K21" i="2"/>
  <c r="I21" i="2"/>
  <c r="U20" i="2"/>
  <c r="T20" i="2"/>
  <c r="S20" i="2"/>
  <c r="R20" i="2"/>
  <c r="Q20" i="2"/>
  <c r="K20" i="2"/>
  <c r="I20" i="2"/>
  <c r="U19" i="2"/>
  <c r="T19" i="2"/>
  <c r="S19" i="2"/>
  <c r="R19" i="2"/>
  <c r="Q19" i="2"/>
  <c r="K19" i="2"/>
  <c r="I19" i="2"/>
  <c r="U18" i="2"/>
  <c r="T18" i="2"/>
  <c r="S18" i="2"/>
  <c r="R18" i="2"/>
  <c r="Q18" i="2"/>
  <c r="K18" i="2"/>
  <c r="I18" i="2"/>
  <c r="U17" i="2"/>
  <c r="T17" i="2"/>
  <c r="S17" i="2"/>
  <c r="R17" i="2"/>
  <c r="Q17" i="2"/>
  <c r="K17" i="2"/>
  <c r="I17" i="2"/>
  <c r="U16" i="2"/>
  <c r="T16" i="2"/>
  <c r="S16" i="2"/>
  <c r="R16" i="2"/>
  <c r="Q16" i="2"/>
  <c r="K16" i="2"/>
  <c r="I16" i="2"/>
  <c r="U15" i="2"/>
  <c r="T15" i="2"/>
  <c r="S15" i="2"/>
  <c r="R15" i="2"/>
  <c r="Q15" i="2"/>
  <c r="K15" i="2"/>
  <c r="I15" i="2"/>
  <c r="U14" i="2"/>
  <c r="T14" i="2"/>
  <c r="S14" i="2"/>
  <c r="R14" i="2"/>
  <c r="Q14" i="2"/>
  <c r="K14" i="2"/>
  <c r="I14" i="2"/>
  <c r="U13" i="2"/>
  <c r="T13" i="2"/>
  <c r="S13" i="2"/>
  <c r="R13" i="2"/>
  <c r="Q13" i="2"/>
  <c r="K13" i="2"/>
  <c r="I13" i="2"/>
  <c r="U12" i="2"/>
  <c r="T12" i="2"/>
  <c r="S12" i="2"/>
  <c r="R12" i="2"/>
  <c r="Q12" i="2"/>
  <c r="K12" i="2"/>
  <c r="I12" i="2"/>
  <c r="U11" i="2"/>
  <c r="T11" i="2"/>
  <c r="S11" i="2"/>
  <c r="R11" i="2"/>
  <c r="Q11" i="2"/>
  <c r="K11" i="2"/>
  <c r="I11" i="2"/>
  <c r="U10" i="2"/>
  <c r="T10" i="2"/>
  <c r="S10" i="2"/>
  <c r="R10" i="2"/>
  <c r="Q10" i="2"/>
  <c r="K10" i="2"/>
  <c r="I10" i="2"/>
  <c r="U9" i="2"/>
  <c r="T9" i="2"/>
  <c r="S9" i="2"/>
  <c r="R9" i="2"/>
  <c r="Q9" i="2"/>
  <c r="K9" i="2"/>
  <c r="I9" i="2"/>
  <c r="U8" i="2"/>
  <c r="T8" i="2"/>
  <c r="S8" i="2"/>
  <c r="R8" i="2"/>
  <c r="Q8" i="2"/>
  <c r="K8" i="2"/>
  <c r="I8" i="2"/>
  <c r="U7" i="2"/>
  <c r="T7" i="2"/>
  <c r="S7" i="2"/>
  <c r="R7" i="2"/>
  <c r="Q7" i="2"/>
  <c r="K7" i="2"/>
  <c r="I7" i="2"/>
  <c r="U6" i="2"/>
  <c r="T6" i="2"/>
  <c r="S6" i="2"/>
  <c r="R6" i="2"/>
  <c r="Q6" i="2"/>
  <c r="K6" i="2"/>
  <c r="I6" i="2"/>
  <c r="AB186" i="1"/>
  <c r="Y186" i="1"/>
  <c r="U186" i="1"/>
  <c r="T186" i="1"/>
  <c r="I186" i="1"/>
  <c r="AB185" i="1"/>
  <c r="Y185" i="1"/>
  <c r="U185" i="1"/>
  <c r="T185" i="1"/>
  <c r="I185" i="1"/>
  <c r="AB184" i="1"/>
  <c r="Y184" i="1"/>
  <c r="U184" i="1"/>
  <c r="T184" i="1"/>
  <c r="I184" i="1"/>
  <c r="AB183" i="1"/>
  <c r="Y183" i="1"/>
  <c r="U183" i="1"/>
  <c r="T183" i="1"/>
  <c r="I183" i="1"/>
  <c r="AB182" i="1"/>
  <c r="Y182" i="1"/>
  <c r="U182" i="1"/>
  <c r="T182" i="1"/>
  <c r="I182" i="1"/>
  <c r="AB181" i="1"/>
  <c r="Y181" i="1"/>
  <c r="U181" i="1"/>
  <c r="T181" i="1"/>
  <c r="I181" i="1"/>
  <c r="AB180" i="1"/>
  <c r="Y180" i="1"/>
  <c r="U180" i="1"/>
  <c r="T180" i="1"/>
  <c r="I180" i="1"/>
  <c r="AB179" i="1"/>
  <c r="Y179" i="1"/>
  <c r="U179" i="1"/>
  <c r="T179" i="1"/>
  <c r="I179" i="1"/>
  <c r="AB178" i="1"/>
  <c r="Y178" i="1"/>
  <c r="U178" i="1"/>
  <c r="T178" i="1"/>
  <c r="I178" i="1"/>
  <c r="AB177" i="1"/>
  <c r="Y177" i="1"/>
  <c r="U177" i="1"/>
  <c r="T177" i="1"/>
  <c r="I177" i="1"/>
  <c r="AB176" i="1"/>
  <c r="Y176" i="1"/>
  <c r="U176" i="1"/>
  <c r="T176" i="1"/>
  <c r="I176" i="1"/>
  <c r="AB175" i="1"/>
  <c r="Y175" i="1"/>
  <c r="U175" i="1"/>
  <c r="T175" i="1"/>
  <c r="I175" i="1"/>
  <c r="AB174" i="1"/>
  <c r="Y174" i="1"/>
  <c r="U174" i="1"/>
  <c r="T174" i="1"/>
  <c r="I174" i="1"/>
  <c r="AB173" i="1"/>
  <c r="Y173" i="1"/>
  <c r="U173" i="1"/>
  <c r="T173" i="1"/>
  <c r="I173" i="1"/>
  <c r="AB172" i="1"/>
  <c r="Y172" i="1"/>
  <c r="U172" i="1"/>
  <c r="T172" i="1"/>
  <c r="I172" i="1"/>
  <c r="AB171" i="1"/>
  <c r="Y171" i="1"/>
  <c r="U171" i="1"/>
  <c r="T171" i="1"/>
  <c r="I171" i="1"/>
  <c r="AB170" i="1"/>
  <c r="Y170" i="1"/>
  <c r="U170" i="1"/>
  <c r="T170" i="1"/>
  <c r="I170" i="1"/>
  <c r="AB169" i="1"/>
  <c r="Y169" i="1"/>
  <c r="U169" i="1"/>
  <c r="T169" i="1"/>
  <c r="I169" i="1"/>
  <c r="AB168" i="1"/>
  <c r="Y168" i="1"/>
  <c r="U168" i="1"/>
  <c r="T168" i="1"/>
  <c r="I168" i="1"/>
  <c r="AB167" i="1"/>
  <c r="Y167" i="1"/>
  <c r="U167" i="1"/>
  <c r="T167" i="1"/>
  <c r="I167" i="1"/>
  <c r="AB166" i="1"/>
  <c r="Y166" i="1"/>
  <c r="U166" i="1"/>
  <c r="T166" i="1"/>
  <c r="I166" i="1"/>
  <c r="AB165" i="1"/>
  <c r="Y165" i="1"/>
  <c r="U165" i="1"/>
  <c r="T165" i="1"/>
  <c r="I165" i="1"/>
  <c r="AB164" i="1"/>
  <c r="Y164" i="1"/>
  <c r="U164" i="1"/>
  <c r="T164" i="1"/>
  <c r="I164" i="1"/>
  <c r="AB163" i="1"/>
  <c r="Y163" i="1"/>
  <c r="U163" i="1"/>
  <c r="T163" i="1"/>
  <c r="I163" i="1"/>
  <c r="AB162" i="1"/>
  <c r="Y162" i="1"/>
  <c r="U162" i="1"/>
  <c r="T162" i="1"/>
  <c r="I162" i="1"/>
  <c r="AB161" i="1"/>
  <c r="Y161" i="1"/>
  <c r="U161" i="1"/>
  <c r="T161" i="1"/>
  <c r="I161" i="1"/>
  <c r="AB160" i="1"/>
  <c r="Y160" i="1"/>
  <c r="U160" i="1"/>
  <c r="T160" i="1"/>
  <c r="I160" i="1"/>
  <c r="AB159" i="1"/>
  <c r="Y159" i="1"/>
  <c r="U159" i="1"/>
  <c r="T159" i="1"/>
  <c r="I159" i="1"/>
  <c r="AB158" i="1"/>
  <c r="Y158" i="1"/>
  <c r="U158" i="1"/>
  <c r="T158" i="1"/>
  <c r="I158" i="1"/>
  <c r="AB157" i="1"/>
  <c r="Y157" i="1"/>
  <c r="U157" i="1"/>
  <c r="T157" i="1"/>
  <c r="I157" i="1"/>
  <c r="AB156" i="1"/>
  <c r="Y156" i="1"/>
  <c r="U156" i="1"/>
  <c r="T156" i="1"/>
  <c r="I156" i="1"/>
  <c r="AB155" i="1"/>
  <c r="Y155" i="1"/>
  <c r="U155" i="1"/>
  <c r="T155" i="1"/>
  <c r="I155" i="1"/>
  <c r="AB154" i="1"/>
  <c r="Y154" i="1"/>
  <c r="U154" i="1"/>
  <c r="T154" i="1"/>
  <c r="I154" i="1"/>
  <c r="AB153" i="1"/>
  <c r="Y153" i="1"/>
  <c r="U153" i="1"/>
  <c r="T153" i="1"/>
  <c r="I153" i="1"/>
  <c r="AB152" i="1"/>
  <c r="Y152" i="1"/>
  <c r="U152" i="1"/>
  <c r="T152" i="1"/>
  <c r="I152" i="1"/>
  <c r="AB151" i="1"/>
  <c r="Y151" i="1"/>
  <c r="U151" i="1"/>
  <c r="T151" i="1"/>
  <c r="I151" i="1"/>
  <c r="AB150" i="1"/>
  <c r="Y150" i="1"/>
  <c r="U150" i="1"/>
  <c r="T150" i="1"/>
  <c r="I150" i="1"/>
  <c r="AB149" i="1"/>
  <c r="Y149" i="1"/>
  <c r="U149" i="1"/>
  <c r="T149" i="1"/>
  <c r="I149" i="1"/>
  <c r="AB148" i="1"/>
  <c r="Y148" i="1"/>
  <c r="U148" i="1"/>
  <c r="T148" i="1"/>
  <c r="I148" i="1"/>
  <c r="AB147" i="1"/>
  <c r="Y147" i="1"/>
  <c r="U147" i="1"/>
  <c r="T147" i="1"/>
  <c r="I147" i="1"/>
  <c r="AB146" i="1"/>
  <c r="Y146" i="1"/>
  <c r="U146" i="1"/>
  <c r="T146" i="1"/>
  <c r="I146" i="1"/>
  <c r="AB145" i="1"/>
  <c r="Y145" i="1"/>
  <c r="U145" i="1"/>
  <c r="T145" i="1"/>
  <c r="I145" i="1"/>
  <c r="AB144" i="1"/>
  <c r="Y144" i="1"/>
  <c r="U144" i="1"/>
  <c r="T144" i="1"/>
  <c r="I144" i="1"/>
  <c r="AB143" i="1"/>
  <c r="Y143" i="1"/>
  <c r="U143" i="1"/>
  <c r="T143" i="1"/>
  <c r="I143" i="1"/>
  <c r="AB142" i="1"/>
  <c r="Y142" i="1"/>
  <c r="U142" i="1"/>
  <c r="T142" i="1"/>
  <c r="I142" i="1"/>
  <c r="AB141" i="1"/>
  <c r="Y141" i="1"/>
  <c r="U141" i="1"/>
  <c r="T141" i="1"/>
  <c r="I141" i="1"/>
  <c r="AB140" i="1"/>
  <c r="Y140" i="1"/>
  <c r="U140" i="1"/>
  <c r="T140" i="1"/>
  <c r="I140" i="1"/>
  <c r="AB139" i="1"/>
  <c r="Y139" i="1"/>
  <c r="U139" i="1"/>
  <c r="T139" i="1"/>
  <c r="I139" i="1"/>
  <c r="AB138" i="1"/>
  <c r="Y138" i="1"/>
  <c r="U138" i="1"/>
  <c r="T138" i="1"/>
  <c r="I138" i="1"/>
  <c r="AB137" i="1"/>
  <c r="Y137" i="1"/>
  <c r="U137" i="1"/>
  <c r="T137" i="1"/>
  <c r="I137" i="1"/>
  <c r="AB136" i="1"/>
  <c r="Y136" i="1"/>
  <c r="U136" i="1"/>
  <c r="T136" i="1"/>
  <c r="I136" i="1"/>
  <c r="AB135" i="1"/>
  <c r="Y135" i="1"/>
  <c r="U135" i="1"/>
  <c r="T135" i="1"/>
  <c r="I135" i="1"/>
  <c r="AB134" i="1"/>
  <c r="Y134" i="1"/>
  <c r="U134" i="1"/>
  <c r="T134" i="1"/>
  <c r="I134" i="1"/>
  <c r="AB133" i="1"/>
  <c r="Y133" i="1"/>
  <c r="U133" i="1"/>
  <c r="T133" i="1"/>
  <c r="I133" i="1"/>
  <c r="AB132" i="1"/>
  <c r="Y132" i="1"/>
  <c r="U132" i="1"/>
  <c r="T132" i="1"/>
  <c r="I132" i="1"/>
  <c r="AB131" i="1"/>
  <c r="Y131" i="1"/>
  <c r="U131" i="1"/>
  <c r="T131" i="1"/>
  <c r="I131" i="1"/>
  <c r="AB130" i="1"/>
  <c r="Y130" i="1"/>
  <c r="U130" i="1"/>
  <c r="T130" i="1"/>
  <c r="I130" i="1"/>
  <c r="AB129" i="1"/>
  <c r="Y129" i="1"/>
  <c r="U129" i="1"/>
  <c r="T129" i="1"/>
  <c r="I129" i="1"/>
  <c r="AB128" i="1"/>
  <c r="Y128" i="1"/>
  <c r="U128" i="1"/>
  <c r="T128" i="1"/>
  <c r="I128" i="1"/>
  <c r="AB127" i="1"/>
  <c r="Y127" i="1"/>
  <c r="U127" i="1"/>
  <c r="T127" i="1"/>
  <c r="I127" i="1"/>
  <c r="AB126" i="1"/>
  <c r="Y126" i="1"/>
  <c r="U126" i="1"/>
  <c r="T126" i="1"/>
  <c r="I126" i="1"/>
  <c r="AB125" i="1"/>
  <c r="Y125" i="1"/>
  <c r="U125" i="1"/>
  <c r="T125" i="1"/>
  <c r="I125" i="1"/>
  <c r="AB124" i="1"/>
  <c r="Y124" i="1"/>
  <c r="U124" i="1"/>
  <c r="T124" i="1"/>
  <c r="I124" i="1"/>
  <c r="AB123" i="1"/>
  <c r="Y123" i="1"/>
  <c r="U123" i="1"/>
  <c r="T123" i="1"/>
  <c r="I123" i="1"/>
  <c r="AB122" i="1"/>
  <c r="Y122" i="1"/>
  <c r="U122" i="1"/>
  <c r="T122" i="1"/>
  <c r="I122" i="1"/>
  <c r="AB121" i="1"/>
  <c r="Y121" i="1"/>
  <c r="U121" i="1"/>
  <c r="T121" i="1"/>
  <c r="I121" i="1"/>
  <c r="AB120" i="1"/>
  <c r="Y120" i="1"/>
  <c r="U120" i="1"/>
  <c r="T120" i="1"/>
  <c r="I120" i="1"/>
  <c r="AB119" i="1"/>
  <c r="Y119" i="1"/>
  <c r="U119" i="1"/>
  <c r="T119" i="1"/>
  <c r="I119" i="1"/>
  <c r="AB118" i="1"/>
  <c r="Y118" i="1"/>
  <c r="U118" i="1"/>
  <c r="T118" i="1"/>
  <c r="I118" i="1"/>
  <c r="AB117" i="1"/>
  <c r="Y117" i="1"/>
  <c r="U117" i="1"/>
  <c r="T117" i="1"/>
  <c r="I117" i="1"/>
  <c r="AB116" i="1"/>
  <c r="Y116" i="1"/>
  <c r="U116" i="1"/>
  <c r="T116" i="1"/>
  <c r="I116" i="1"/>
  <c r="AB115" i="1"/>
  <c r="Y115" i="1"/>
  <c r="U115" i="1"/>
  <c r="T115" i="1"/>
  <c r="I115" i="1"/>
  <c r="AB114" i="1"/>
  <c r="Y114" i="1"/>
  <c r="U114" i="1"/>
  <c r="T114" i="1"/>
  <c r="I114" i="1"/>
  <c r="AB113" i="1"/>
  <c r="Y113" i="1"/>
  <c r="U113" i="1"/>
  <c r="T113" i="1"/>
  <c r="I113" i="1"/>
  <c r="AB112" i="1"/>
  <c r="Y112" i="1"/>
  <c r="U112" i="1"/>
  <c r="T112" i="1"/>
  <c r="I112" i="1"/>
  <c r="AB111" i="1"/>
  <c r="Y111" i="1"/>
  <c r="U111" i="1"/>
  <c r="T111" i="1"/>
  <c r="I111" i="1"/>
  <c r="AB110" i="1"/>
  <c r="Y110" i="1"/>
  <c r="U110" i="1"/>
  <c r="T110" i="1"/>
  <c r="I110" i="1"/>
  <c r="AB109" i="1"/>
  <c r="Y109" i="1"/>
  <c r="U109" i="1"/>
  <c r="T109" i="1"/>
  <c r="I109" i="1"/>
  <c r="AB108" i="1"/>
  <c r="Y108" i="1"/>
  <c r="U108" i="1"/>
  <c r="T108" i="1"/>
  <c r="I108" i="1"/>
  <c r="AB107" i="1"/>
  <c r="Y107" i="1"/>
  <c r="U107" i="1"/>
  <c r="T107" i="1"/>
  <c r="I107" i="1"/>
  <c r="AB106" i="1"/>
  <c r="Y106" i="1"/>
  <c r="U106" i="1"/>
  <c r="T106" i="1"/>
  <c r="I106" i="1"/>
  <c r="AB105" i="1"/>
  <c r="Y105" i="1"/>
  <c r="U105" i="1"/>
  <c r="T105" i="1"/>
  <c r="I105" i="1"/>
  <c r="AB104" i="1"/>
  <c r="Y104" i="1"/>
  <c r="U104" i="1"/>
  <c r="T104" i="1"/>
  <c r="I104" i="1"/>
  <c r="AB103" i="1"/>
  <c r="Y103" i="1"/>
  <c r="U103" i="1"/>
  <c r="T103" i="1"/>
  <c r="I103" i="1"/>
  <c r="AB102" i="1"/>
  <c r="Y102" i="1"/>
  <c r="U102" i="1"/>
  <c r="T102" i="1"/>
  <c r="I102" i="1"/>
  <c r="AB101" i="1"/>
  <c r="Y101" i="1"/>
  <c r="U101" i="1"/>
  <c r="T101" i="1"/>
  <c r="I101" i="1"/>
  <c r="AB100" i="1"/>
  <c r="Y100" i="1"/>
  <c r="U100" i="1"/>
  <c r="T100" i="1"/>
  <c r="I100" i="1"/>
  <c r="AB99" i="1"/>
  <c r="Y99" i="1"/>
  <c r="U99" i="1"/>
  <c r="T99" i="1"/>
  <c r="I99" i="1"/>
  <c r="AB98" i="1"/>
  <c r="Y98" i="1"/>
  <c r="U98" i="1"/>
  <c r="T98" i="1"/>
  <c r="I98" i="1"/>
  <c r="AB97" i="1"/>
  <c r="Y97" i="1"/>
  <c r="U97" i="1"/>
  <c r="T97" i="1"/>
  <c r="I97" i="1"/>
  <c r="AB96" i="1"/>
  <c r="Y96" i="1"/>
  <c r="U96" i="1"/>
  <c r="T96" i="1"/>
  <c r="I96" i="1"/>
  <c r="AB95" i="1"/>
  <c r="Y95" i="1"/>
  <c r="U95" i="1"/>
  <c r="T95" i="1"/>
  <c r="I95" i="1"/>
  <c r="AB94" i="1"/>
  <c r="Y94" i="1"/>
  <c r="U94" i="1"/>
  <c r="T94" i="1"/>
  <c r="I94" i="1"/>
  <c r="AB93" i="1"/>
  <c r="Y93" i="1"/>
  <c r="U93" i="1"/>
  <c r="T93" i="1"/>
  <c r="I93" i="1"/>
  <c r="AB92" i="1"/>
  <c r="Y92" i="1"/>
  <c r="U92" i="1"/>
  <c r="T92" i="1"/>
  <c r="I92" i="1"/>
  <c r="AB91" i="1"/>
  <c r="Y91" i="1"/>
  <c r="U91" i="1"/>
  <c r="T91" i="1"/>
  <c r="I91" i="1"/>
  <c r="AB90" i="1"/>
  <c r="Y90" i="1"/>
  <c r="U90" i="1"/>
  <c r="T90" i="1"/>
  <c r="I90" i="1"/>
  <c r="AB89" i="1"/>
  <c r="Y89" i="1"/>
  <c r="U89" i="1"/>
  <c r="T89" i="1"/>
  <c r="I89" i="1"/>
  <c r="AB88" i="1"/>
  <c r="Y88" i="1"/>
  <c r="U88" i="1"/>
  <c r="T88" i="1"/>
  <c r="I88" i="1"/>
  <c r="AB87" i="1"/>
  <c r="Y87" i="1"/>
  <c r="U87" i="1"/>
  <c r="T87" i="1"/>
  <c r="I87" i="1"/>
  <c r="AB86" i="1"/>
  <c r="Y86" i="1"/>
  <c r="U86" i="1"/>
  <c r="T86" i="1"/>
  <c r="I86" i="1"/>
  <c r="AB85" i="1"/>
  <c r="Y85" i="1"/>
  <c r="U85" i="1"/>
  <c r="T85" i="1"/>
  <c r="I85" i="1"/>
  <c r="AB84" i="1"/>
  <c r="Y84" i="1"/>
  <c r="U84" i="1"/>
  <c r="T84" i="1"/>
  <c r="I84" i="1"/>
  <c r="AB83" i="1"/>
  <c r="Y83" i="1"/>
  <c r="U83" i="1"/>
  <c r="T83" i="1"/>
  <c r="I83" i="1"/>
  <c r="AB82" i="1"/>
  <c r="Y82" i="1"/>
  <c r="U82" i="1"/>
  <c r="T82" i="1"/>
  <c r="I82" i="1"/>
  <c r="AB81" i="1"/>
  <c r="Y81" i="1"/>
  <c r="U81" i="1"/>
  <c r="T81" i="1"/>
  <c r="I81" i="1"/>
  <c r="AB80" i="1"/>
  <c r="Y80" i="1"/>
  <c r="U80" i="1"/>
  <c r="T80" i="1"/>
  <c r="I80" i="1"/>
  <c r="AB79" i="1"/>
  <c r="Y79" i="1"/>
  <c r="U79" i="1"/>
  <c r="T79" i="1"/>
  <c r="I79" i="1"/>
  <c r="AB78" i="1"/>
  <c r="Y78" i="1"/>
  <c r="U78" i="1"/>
  <c r="T78" i="1"/>
  <c r="I78" i="1"/>
  <c r="AB77" i="1"/>
  <c r="Y77" i="1"/>
  <c r="U77" i="1"/>
  <c r="T77" i="1"/>
  <c r="I77" i="1"/>
  <c r="AB76" i="1"/>
  <c r="Y76" i="1"/>
  <c r="U76" i="1"/>
  <c r="T76" i="1"/>
  <c r="I76" i="1"/>
  <c r="AB75" i="1"/>
  <c r="Y75" i="1"/>
  <c r="U75" i="1"/>
  <c r="T75" i="1"/>
  <c r="I75" i="1"/>
  <c r="AB74" i="1"/>
  <c r="Y74" i="1"/>
  <c r="U74" i="1"/>
  <c r="T74" i="1"/>
  <c r="I74" i="1"/>
  <c r="AB73" i="1"/>
  <c r="Y73" i="1"/>
  <c r="U73" i="1"/>
  <c r="T73" i="1"/>
  <c r="I73" i="1"/>
  <c r="AB72" i="1"/>
  <c r="Y72" i="1"/>
  <c r="U72" i="1"/>
  <c r="T72" i="1"/>
  <c r="I72" i="1"/>
  <c r="AB71" i="1"/>
  <c r="Y71" i="1"/>
  <c r="U71" i="1"/>
  <c r="T71" i="1"/>
  <c r="I71" i="1"/>
  <c r="AB70" i="1"/>
  <c r="Y70" i="1"/>
  <c r="U70" i="1"/>
  <c r="T70" i="1"/>
  <c r="I70" i="1"/>
  <c r="AB69" i="1"/>
  <c r="Y69" i="1"/>
  <c r="U69" i="1"/>
  <c r="T69" i="1"/>
  <c r="I69" i="1"/>
  <c r="AB68" i="1"/>
  <c r="Y68" i="1"/>
  <c r="U68" i="1"/>
  <c r="T68" i="1"/>
  <c r="I68" i="1"/>
  <c r="AB67" i="1"/>
  <c r="Y67" i="1"/>
  <c r="U67" i="1"/>
  <c r="T67" i="1"/>
  <c r="I67" i="1"/>
  <c r="AB66" i="1"/>
  <c r="Y66" i="1"/>
  <c r="U66" i="1"/>
  <c r="T66" i="1"/>
  <c r="I66" i="1"/>
  <c r="AB65" i="1"/>
  <c r="Y65" i="1"/>
  <c r="U65" i="1"/>
  <c r="T65" i="1"/>
  <c r="I65" i="1"/>
  <c r="AB64" i="1"/>
  <c r="Y64" i="1"/>
  <c r="U64" i="1"/>
  <c r="T64" i="1"/>
  <c r="I64" i="1"/>
  <c r="AB63" i="1"/>
  <c r="Y63" i="1"/>
  <c r="U63" i="1"/>
  <c r="T63" i="1"/>
  <c r="I63" i="1"/>
  <c r="AB62" i="1"/>
  <c r="Y62" i="1"/>
  <c r="U62" i="1"/>
  <c r="T62" i="1"/>
  <c r="I62" i="1"/>
  <c r="AB61" i="1"/>
  <c r="Y61" i="1"/>
  <c r="U61" i="1"/>
  <c r="T61" i="1"/>
  <c r="I61" i="1"/>
  <c r="AB60" i="1"/>
  <c r="Y60" i="1"/>
  <c r="U60" i="1"/>
  <c r="T60" i="1"/>
  <c r="I60" i="1"/>
  <c r="AB59" i="1"/>
  <c r="Y59" i="1"/>
  <c r="U59" i="1"/>
  <c r="T59" i="1"/>
  <c r="I59" i="1"/>
  <c r="AB58" i="1"/>
  <c r="Y58" i="1"/>
  <c r="U58" i="1"/>
  <c r="T58" i="1"/>
  <c r="I58" i="1"/>
  <c r="AB57" i="1"/>
  <c r="Y57" i="1"/>
  <c r="U57" i="1"/>
  <c r="T57" i="1"/>
  <c r="I57" i="1"/>
  <c r="AB56" i="1"/>
  <c r="Y56" i="1"/>
  <c r="U56" i="1"/>
  <c r="T56" i="1"/>
  <c r="I56" i="1"/>
  <c r="AB55" i="1"/>
  <c r="Y55" i="1"/>
  <c r="U55" i="1"/>
  <c r="T55" i="1"/>
  <c r="I55" i="1"/>
  <c r="AB54" i="1"/>
  <c r="Y54" i="1"/>
  <c r="U54" i="1"/>
  <c r="T54" i="1"/>
  <c r="I54" i="1"/>
  <c r="AB53" i="1"/>
  <c r="Y53" i="1"/>
  <c r="U53" i="1"/>
  <c r="T53" i="1"/>
  <c r="I53" i="1"/>
  <c r="AB52" i="1"/>
  <c r="Y52" i="1"/>
  <c r="U52" i="1"/>
  <c r="T52" i="1"/>
  <c r="I52" i="1"/>
  <c r="AB51" i="1"/>
  <c r="Y51" i="1"/>
  <c r="U51" i="1"/>
  <c r="T51" i="1"/>
  <c r="I51" i="1"/>
  <c r="AB50" i="1"/>
  <c r="Y50" i="1"/>
  <c r="U50" i="1"/>
  <c r="T50" i="1"/>
  <c r="I50" i="1"/>
  <c r="AB49" i="1"/>
  <c r="Y49" i="1"/>
  <c r="U49" i="1"/>
  <c r="T49" i="1"/>
  <c r="I49" i="1"/>
  <c r="AB48" i="1"/>
  <c r="Y48" i="1"/>
  <c r="U48" i="1"/>
  <c r="T48" i="1"/>
  <c r="I48" i="1"/>
  <c r="AB47" i="1"/>
  <c r="Y47" i="1"/>
  <c r="U47" i="1"/>
  <c r="T47" i="1"/>
  <c r="I47" i="1"/>
  <c r="AB46" i="1"/>
  <c r="Y46" i="1"/>
  <c r="U46" i="1"/>
  <c r="T46" i="1"/>
  <c r="I46" i="1"/>
  <c r="AB45" i="1"/>
  <c r="Y45" i="1"/>
  <c r="U45" i="1"/>
  <c r="T45" i="1"/>
  <c r="I45" i="1"/>
  <c r="AB44" i="1"/>
  <c r="Y44" i="1"/>
  <c r="U44" i="1"/>
  <c r="T44" i="1"/>
  <c r="I44" i="1"/>
  <c r="AB43" i="1"/>
  <c r="Y43" i="1"/>
  <c r="U43" i="1"/>
  <c r="T43" i="1"/>
  <c r="I43" i="1"/>
  <c r="AB42" i="1"/>
  <c r="Y42" i="1"/>
  <c r="U42" i="1"/>
  <c r="T42" i="1"/>
  <c r="I42" i="1"/>
  <c r="AB41" i="1"/>
  <c r="Y41" i="1"/>
  <c r="U41" i="1"/>
  <c r="T41" i="1"/>
  <c r="I41" i="1"/>
  <c r="AB40" i="1"/>
  <c r="Y40" i="1"/>
  <c r="U40" i="1"/>
  <c r="T40" i="1"/>
  <c r="I40" i="1"/>
  <c r="AB39" i="1"/>
  <c r="Y39" i="1"/>
  <c r="U39" i="1"/>
  <c r="T39" i="1"/>
  <c r="I39" i="1"/>
  <c r="AB38" i="1"/>
  <c r="Y38" i="1"/>
  <c r="U38" i="1"/>
  <c r="T38" i="1"/>
  <c r="I38" i="1"/>
  <c r="AB37" i="1"/>
  <c r="Y37" i="1"/>
  <c r="U37" i="1"/>
  <c r="T37" i="1"/>
  <c r="I37" i="1"/>
  <c r="AB36" i="1"/>
  <c r="Y36" i="1"/>
  <c r="U36" i="1"/>
  <c r="T36" i="1"/>
  <c r="I36" i="1"/>
  <c r="AB35" i="1"/>
  <c r="Y35" i="1"/>
  <c r="U35" i="1"/>
  <c r="T35" i="1"/>
  <c r="I35" i="1"/>
  <c r="AB34" i="1"/>
  <c r="Y34" i="1"/>
  <c r="U34" i="1"/>
  <c r="T34" i="1"/>
  <c r="I34" i="1"/>
  <c r="AB33" i="1"/>
  <c r="Y33" i="1"/>
  <c r="U33" i="1"/>
  <c r="T33" i="1"/>
  <c r="I33" i="1"/>
  <c r="AB32" i="1"/>
  <c r="Y32" i="1"/>
  <c r="U32" i="1"/>
  <c r="T32" i="1"/>
  <c r="I32" i="1"/>
  <c r="AB31" i="1"/>
  <c r="Y31" i="1"/>
  <c r="U31" i="1"/>
  <c r="T31" i="1"/>
  <c r="I31" i="1"/>
  <c r="AB30" i="1"/>
  <c r="Y30" i="1"/>
  <c r="U30" i="1"/>
  <c r="T30" i="1"/>
  <c r="I30" i="1"/>
  <c r="AB29" i="1"/>
  <c r="Y29" i="1"/>
  <c r="U29" i="1"/>
  <c r="AN29" i="1"/>
  <c r="AO29" i="1"/>
  <c r="AP29" i="1"/>
  <c r="AQ29" i="1"/>
  <c r="AR29" i="1"/>
  <c r="T29" i="1"/>
  <c r="I29" i="1"/>
  <c r="AB28" i="1"/>
  <c r="Y28" i="1"/>
  <c r="U28" i="1"/>
  <c r="AN28" i="1"/>
  <c r="AO28" i="1"/>
  <c r="AP28" i="1"/>
  <c r="AQ28" i="1"/>
  <c r="AR28" i="1"/>
  <c r="T28" i="1"/>
  <c r="I28" i="1"/>
  <c r="AB27" i="1"/>
  <c r="Y27" i="1"/>
  <c r="U27" i="1"/>
  <c r="AN27" i="1"/>
  <c r="AO27" i="1"/>
  <c r="AP27" i="1"/>
  <c r="AQ27" i="1"/>
  <c r="AR27" i="1"/>
  <c r="T27" i="1"/>
  <c r="I27" i="1"/>
  <c r="AB26" i="1"/>
  <c r="Y26" i="1"/>
  <c r="U26" i="1"/>
  <c r="AN26" i="1"/>
  <c r="AO26" i="1"/>
  <c r="AP26" i="1"/>
  <c r="AQ26" i="1"/>
  <c r="AR26" i="1"/>
  <c r="T26" i="1"/>
  <c r="I26" i="1"/>
  <c r="AB25" i="1"/>
  <c r="Y25" i="1"/>
  <c r="U25" i="1"/>
  <c r="AN25" i="1"/>
  <c r="AO25" i="1"/>
  <c r="AP25" i="1"/>
  <c r="AQ25" i="1"/>
  <c r="AR25" i="1"/>
  <c r="T25" i="1"/>
  <c r="I25" i="1"/>
  <c r="AB24" i="1"/>
  <c r="Y24" i="1"/>
  <c r="U24" i="1"/>
  <c r="AN24" i="1"/>
  <c r="AO24" i="1"/>
  <c r="AP24" i="1"/>
  <c r="AQ24" i="1"/>
  <c r="AR24" i="1"/>
  <c r="T24" i="1"/>
  <c r="I24" i="1"/>
  <c r="AB23" i="1"/>
  <c r="Y23" i="1"/>
  <c r="U23" i="1"/>
  <c r="AN23" i="1"/>
  <c r="AO23" i="1"/>
  <c r="AP23" i="1"/>
  <c r="AQ23" i="1"/>
  <c r="AR23" i="1"/>
  <c r="T23" i="1"/>
  <c r="I23" i="1"/>
  <c r="AB22" i="1"/>
  <c r="Y22" i="1"/>
  <c r="U22" i="1"/>
  <c r="AN22" i="1"/>
  <c r="AO22" i="1"/>
  <c r="AP22" i="1"/>
  <c r="AQ22" i="1"/>
  <c r="AR22" i="1"/>
  <c r="T22" i="1"/>
  <c r="I22" i="1"/>
  <c r="AB21" i="1"/>
  <c r="Y21" i="1"/>
  <c r="U21" i="1"/>
  <c r="AN21" i="1"/>
  <c r="AO21" i="1"/>
  <c r="AP21" i="1"/>
  <c r="AQ21" i="1"/>
  <c r="AR21" i="1"/>
  <c r="T21" i="1"/>
  <c r="I21" i="1"/>
  <c r="AB20" i="1"/>
  <c r="Y20" i="1"/>
  <c r="U20" i="1"/>
  <c r="AN20" i="1"/>
  <c r="AO20" i="1"/>
  <c r="AP20" i="1"/>
  <c r="AQ20" i="1"/>
  <c r="AR20" i="1"/>
  <c r="T20" i="1"/>
  <c r="I20" i="1"/>
  <c r="AB19" i="1"/>
  <c r="Y19" i="1"/>
  <c r="U19" i="1"/>
  <c r="AN19" i="1"/>
  <c r="AO19" i="1"/>
  <c r="AP19" i="1"/>
  <c r="AQ19" i="1"/>
  <c r="AR19" i="1"/>
  <c r="T19" i="1"/>
  <c r="I19" i="1"/>
  <c r="AB18" i="1"/>
  <c r="Y18" i="1"/>
  <c r="U18" i="1"/>
  <c r="AN18" i="1"/>
  <c r="AO18" i="1"/>
  <c r="AP18" i="1"/>
  <c r="AQ18" i="1"/>
  <c r="AR18" i="1"/>
  <c r="T18" i="1"/>
  <c r="I18" i="1"/>
  <c r="AB17" i="1"/>
  <c r="Y17" i="1"/>
  <c r="U17" i="1"/>
  <c r="AN17" i="1"/>
  <c r="AO17" i="1"/>
  <c r="AP17" i="1"/>
  <c r="AQ17" i="1"/>
  <c r="AR17" i="1"/>
  <c r="T17" i="1"/>
  <c r="I17" i="1"/>
  <c r="AB16" i="1"/>
  <c r="Y16" i="1"/>
  <c r="U16" i="1"/>
  <c r="AN16" i="1"/>
  <c r="AO16" i="1"/>
  <c r="AP16" i="1"/>
  <c r="AQ16" i="1"/>
  <c r="AR16" i="1"/>
  <c r="T16" i="1"/>
  <c r="I16" i="1"/>
  <c r="AB15" i="1"/>
  <c r="Y15" i="1"/>
  <c r="U15" i="1"/>
  <c r="AN15" i="1"/>
  <c r="AO15" i="1"/>
  <c r="AP15" i="1"/>
  <c r="AQ15" i="1"/>
  <c r="AR15" i="1"/>
  <c r="T15" i="1"/>
  <c r="I15" i="1"/>
  <c r="AB14" i="1"/>
  <c r="Y14" i="1"/>
  <c r="U14" i="1"/>
  <c r="AN14" i="1"/>
  <c r="AO14" i="1"/>
  <c r="AP14" i="1"/>
  <c r="AQ14" i="1"/>
  <c r="AR14" i="1"/>
  <c r="T14" i="1"/>
  <c r="I14" i="1"/>
  <c r="AB13" i="1"/>
  <c r="Y13" i="1"/>
  <c r="U13" i="1"/>
  <c r="AN13" i="1"/>
  <c r="AO13" i="1"/>
  <c r="AP13" i="1"/>
  <c r="AQ13" i="1"/>
  <c r="AR13" i="1"/>
  <c r="T13" i="1"/>
  <c r="I13" i="1"/>
  <c r="AB12" i="1"/>
  <c r="Y12" i="1"/>
  <c r="U12" i="1"/>
  <c r="AN12" i="1"/>
  <c r="AO12" i="1"/>
  <c r="AP12" i="1"/>
  <c r="AQ12" i="1"/>
  <c r="AR12" i="1"/>
  <c r="T12" i="1"/>
  <c r="I12" i="1"/>
  <c r="AB11" i="1"/>
  <c r="Y11" i="1"/>
  <c r="U11" i="1"/>
  <c r="AN11" i="1"/>
  <c r="AO11" i="1"/>
  <c r="AP11" i="1"/>
  <c r="AQ11" i="1"/>
  <c r="AR11" i="1"/>
  <c r="T11" i="1"/>
  <c r="I11" i="1"/>
  <c r="AB10" i="1"/>
  <c r="Y10" i="1"/>
  <c r="U10" i="1"/>
  <c r="AN10" i="1"/>
  <c r="AO10" i="1"/>
  <c r="AP10" i="1"/>
  <c r="AQ10" i="1"/>
  <c r="AR10" i="1"/>
  <c r="T10" i="1"/>
  <c r="I10" i="1"/>
  <c r="AB9" i="1"/>
  <c r="Y9" i="1"/>
  <c r="U9" i="1"/>
  <c r="AN9" i="1"/>
  <c r="AO9" i="1"/>
  <c r="AP9" i="1"/>
  <c r="AQ9" i="1"/>
  <c r="AR9" i="1"/>
  <c r="T9" i="1"/>
  <c r="I9" i="1"/>
  <c r="AB8" i="1"/>
  <c r="Y8" i="1"/>
  <c r="U8" i="1"/>
  <c r="AN8" i="1"/>
  <c r="AO8" i="1"/>
  <c r="AP8" i="1"/>
  <c r="AQ8" i="1"/>
  <c r="AR8" i="1"/>
  <c r="T8" i="1"/>
  <c r="I8" i="1"/>
  <c r="AB7" i="1"/>
  <c r="Y7" i="1"/>
  <c r="U7" i="1"/>
  <c r="AN7" i="1"/>
  <c r="AO7" i="1"/>
  <c r="AP7" i="1"/>
  <c r="AQ7" i="1"/>
  <c r="AR7" i="1"/>
  <c r="T7" i="1"/>
  <c r="I7" i="1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0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58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66" i="2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07" i="1"/>
  <c r="G1607" i="1"/>
  <c r="AB1588" i="1"/>
  <c r="I1588" i="1"/>
  <c r="AB1589" i="1"/>
  <c r="I1589" i="1"/>
  <c r="AB1590" i="1"/>
  <c r="I1590" i="1"/>
  <c r="AB1591" i="1"/>
  <c r="I1591" i="1"/>
  <c r="AB1592" i="1"/>
  <c r="I1592" i="1"/>
  <c r="AB1593" i="1"/>
  <c r="I1593" i="1"/>
  <c r="AB1594" i="1"/>
  <c r="I1594" i="1"/>
  <c r="AB1595" i="1"/>
  <c r="I1595" i="1"/>
  <c r="AB1596" i="1"/>
  <c r="I1596" i="1"/>
  <c r="AB1597" i="1"/>
  <c r="I1597" i="1"/>
  <c r="AB1598" i="1"/>
  <c r="I1598" i="1"/>
  <c r="AB1599" i="1"/>
  <c r="I1599" i="1"/>
  <c r="AB1600" i="1"/>
  <c r="I1600" i="1"/>
  <c r="AB1601" i="1"/>
  <c r="I1601" i="1"/>
  <c r="AB1602" i="1"/>
  <c r="I1602" i="1"/>
  <c r="AB1603" i="1"/>
  <c r="I1603" i="1"/>
  <c r="AB1604" i="1"/>
  <c r="I1604" i="1"/>
  <c r="AB1605" i="1"/>
  <c r="I1605" i="1"/>
  <c r="AB1606" i="1"/>
  <c r="I1606" i="1"/>
  <c r="AB1587" i="1"/>
  <c r="I1587" i="1"/>
  <c r="Y1606" i="1"/>
  <c r="U1606" i="1"/>
  <c r="T1606" i="1"/>
  <c r="Y1605" i="1"/>
  <c r="U1605" i="1"/>
  <c r="T1605" i="1"/>
  <c r="Y1604" i="1"/>
  <c r="U1604" i="1"/>
  <c r="T1604" i="1"/>
  <c r="Y1603" i="1"/>
  <c r="U1603" i="1"/>
  <c r="T1603" i="1"/>
  <c r="Y1602" i="1"/>
  <c r="U1602" i="1"/>
  <c r="T1602" i="1"/>
  <c r="Y1601" i="1"/>
  <c r="U1601" i="1"/>
  <c r="T1601" i="1"/>
  <c r="Y1600" i="1"/>
  <c r="U1600" i="1"/>
  <c r="T1600" i="1"/>
  <c r="Y1599" i="1"/>
  <c r="U1599" i="1"/>
  <c r="T1599" i="1"/>
  <c r="Y1598" i="1"/>
  <c r="U1598" i="1"/>
  <c r="T1598" i="1"/>
  <c r="Y1597" i="1"/>
  <c r="U1597" i="1"/>
  <c r="T1597" i="1"/>
  <c r="Y1596" i="1"/>
  <c r="U1596" i="1"/>
  <c r="T1596" i="1"/>
  <c r="Y1595" i="1"/>
  <c r="U1595" i="1"/>
  <c r="T1595" i="1"/>
  <c r="Y1594" i="1"/>
  <c r="U1594" i="1"/>
  <c r="T1594" i="1"/>
  <c r="Y1593" i="1"/>
  <c r="U1593" i="1"/>
  <c r="T1593" i="1"/>
  <c r="Y1592" i="1"/>
  <c r="U1592" i="1"/>
  <c r="T1592" i="1"/>
  <c r="Y1591" i="1"/>
  <c r="U1591" i="1"/>
  <c r="T1591" i="1"/>
  <c r="Y1590" i="1"/>
  <c r="U1590" i="1"/>
  <c r="T1590" i="1"/>
  <c r="Y1589" i="1"/>
  <c r="U1589" i="1"/>
  <c r="T1589" i="1"/>
  <c r="Y1588" i="1"/>
  <c r="U1588" i="1"/>
  <c r="T1588" i="1"/>
  <c r="Y1587" i="1"/>
  <c r="U1587" i="1"/>
  <c r="T1587" i="1"/>
  <c r="AB1577" i="1"/>
  <c r="I1577" i="1"/>
  <c r="AB1578" i="1"/>
  <c r="I1578" i="1"/>
  <c r="AB1579" i="1"/>
  <c r="I1579" i="1"/>
  <c r="AB1580" i="1"/>
  <c r="I1580" i="1"/>
  <c r="AB1581" i="1"/>
  <c r="I1581" i="1"/>
  <c r="AB1582" i="1"/>
  <c r="I1582" i="1"/>
  <c r="AB1583" i="1"/>
  <c r="I1583" i="1"/>
  <c r="AB1584" i="1"/>
  <c r="I1584" i="1"/>
  <c r="AB1585" i="1"/>
  <c r="I1585" i="1"/>
  <c r="AB1586" i="1"/>
  <c r="I1586" i="1"/>
  <c r="AB1576" i="1"/>
  <c r="I1576" i="1"/>
  <c r="Y1586" i="1"/>
  <c r="U1586" i="1"/>
  <c r="T1586" i="1"/>
  <c r="Y1585" i="1"/>
  <c r="U1585" i="1"/>
  <c r="T1585" i="1"/>
  <c r="Y1584" i="1"/>
  <c r="U1584" i="1"/>
  <c r="T1584" i="1"/>
  <c r="Y1583" i="1"/>
  <c r="U1583" i="1"/>
  <c r="T1583" i="1"/>
  <c r="Y1582" i="1"/>
  <c r="U1582" i="1"/>
  <c r="T1582" i="1"/>
  <c r="Y1581" i="1"/>
  <c r="U1581" i="1"/>
  <c r="T1581" i="1"/>
  <c r="Y1580" i="1"/>
  <c r="U1580" i="1"/>
  <c r="T1580" i="1"/>
  <c r="Y1579" i="1"/>
  <c r="U1579" i="1"/>
  <c r="T1579" i="1"/>
  <c r="Y1578" i="1"/>
  <c r="U1578" i="1"/>
  <c r="T1578" i="1"/>
  <c r="Y1577" i="1"/>
  <c r="U1577" i="1"/>
  <c r="T1577" i="1"/>
  <c r="Y1576" i="1"/>
  <c r="U1576" i="1"/>
  <c r="T1576" i="1"/>
  <c r="AB1575" i="1"/>
  <c r="Y1575" i="1"/>
  <c r="U1575" i="1"/>
  <c r="T1575" i="1"/>
  <c r="I1575" i="1"/>
  <c r="AB1574" i="1"/>
  <c r="Y1574" i="1"/>
  <c r="U1574" i="1"/>
  <c r="T1574" i="1"/>
  <c r="I1574" i="1"/>
  <c r="AB1573" i="1"/>
  <c r="Y1573" i="1"/>
  <c r="U1573" i="1"/>
  <c r="T1573" i="1"/>
  <c r="I1573" i="1"/>
  <c r="AB1572" i="1"/>
  <c r="Y1572" i="1"/>
  <c r="U1572" i="1"/>
  <c r="T1572" i="1"/>
  <c r="I1572" i="1"/>
  <c r="AB1571" i="1"/>
  <c r="Y1571" i="1"/>
  <c r="U1571" i="1"/>
  <c r="T1571" i="1"/>
  <c r="I1571" i="1"/>
  <c r="AB1570" i="1"/>
  <c r="Y1570" i="1"/>
  <c r="U1570" i="1"/>
  <c r="T1570" i="1"/>
  <c r="I1570" i="1"/>
  <c r="AB1569" i="1"/>
  <c r="Y1569" i="1"/>
  <c r="U1569" i="1"/>
  <c r="T1569" i="1"/>
  <c r="I1569" i="1"/>
  <c r="AB1568" i="1"/>
  <c r="Y1568" i="1"/>
  <c r="U1568" i="1"/>
  <c r="T1568" i="1"/>
  <c r="I1568" i="1"/>
  <c r="AB1567" i="1"/>
  <c r="Y1567" i="1"/>
  <c r="U1567" i="1"/>
  <c r="T1567" i="1"/>
  <c r="I1567" i="1"/>
  <c r="AB1566" i="1"/>
  <c r="Y1566" i="1"/>
  <c r="U1566" i="1"/>
  <c r="T1566" i="1"/>
  <c r="I1566" i="1"/>
  <c r="AB1565" i="1"/>
  <c r="Y1565" i="1"/>
  <c r="U1565" i="1"/>
  <c r="T1565" i="1"/>
  <c r="I1565" i="1"/>
  <c r="AB1564" i="1"/>
  <c r="Y1564" i="1"/>
  <c r="U1564" i="1"/>
  <c r="T1564" i="1"/>
  <c r="I1564" i="1"/>
  <c r="AB1563" i="1"/>
  <c r="Y1563" i="1"/>
  <c r="U1563" i="1"/>
  <c r="T1563" i="1"/>
  <c r="I1563" i="1"/>
  <c r="AB1562" i="1"/>
  <c r="Y1562" i="1"/>
  <c r="U1562" i="1"/>
  <c r="T1562" i="1"/>
  <c r="I1562" i="1"/>
  <c r="AB1561" i="1"/>
  <c r="Y1561" i="1"/>
  <c r="U1561" i="1"/>
  <c r="T1561" i="1"/>
  <c r="I1561" i="1"/>
  <c r="AB1560" i="1"/>
  <c r="Y1560" i="1"/>
  <c r="U1560" i="1"/>
  <c r="T1560" i="1"/>
  <c r="I1560" i="1"/>
  <c r="AB1559" i="1"/>
  <c r="Y1559" i="1"/>
  <c r="U1559" i="1"/>
  <c r="T1559" i="1"/>
  <c r="I1559" i="1"/>
  <c r="AB1558" i="1"/>
  <c r="Y1558" i="1"/>
  <c r="U1558" i="1"/>
  <c r="T1558" i="1"/>
  <c r="I1558" i="1"/>
  <c r="AB1557" i="1"/>
  <c r="Y1557" i="1"/>
  <c r="U1557" i="1"/>
  <c r="T1557" i="1"/>
  <c r="I1557" i="1"/>
  <c r="AB1556" i="1"/>
  <c r="Y1556" i="1"/>
  <c r="U1556" i="1"/>
  <c r="T1556" i="1"/>
  <c r="I1556" i="1"/>
  <c r="AB1555" i="1"/>
  <c r="Y1555" i="1"/>
  <c r="U1555" i="1"/>
  <c r="T1555" i="1"/>
  <c r="I1555" i="1"/>
  <c r="AB1554" i="1"/>
  <c r="Y1554" i="1"/>
  <c r="U1554" i="1"/>
  <c r="T1554" i="1"/>
  <c r="I1554" i="1"/>
  <c r="AB1553" i="1"/>
  <c r="Y1553" i="1"/>
  <c r="U1553" i="1"/>
  <c r="T1553" i="1"/>
  <c r="I1553" i="1"/>
  <c r="AB1552" i="1"/>
  <c r="Y1552" i="1"/>
  <c r="U1552" i="1"/>
  <c r="T1552" i="1"/>
  <c r="I1552" i="1"/>
  <c r="AB1551" i="1"/>
  <c r="Y1551" i="1"/>
  <c r="U1551" i="1"/>
  <c r="T1551" i="1"/>
  <c r="I1551" i="1"/>
  <c r="AB1550" i="1"/>
  <c r="Y1550" i="1"/>
  <c r="U1550" i="1"/>
  <c r="T1550" i="1"/>
  <c r="I1550" i="1"/>
  <c r="AB1549" i="1"/>
  <c r="Y1549" i="1"/>
  <c r="U1549" i="1"/>
  <c r="T1549" i="1"/>
  <c r="I1549" i="1"/>
  <c r="AB1548" i="1"/>
  <c r="Y1548" i="1"/>
  <c r="U1548" i="1"/>
  <c r="T1548" i="1"/>
  <c r="I1548" i="1"/>
  <c r="AB1547" i="1"/>
  <c r="Y1547" i="1"/>
  <c r="U1547" i="1"/>
  <c r="T1547" i="1"/>
  <c r="I1547" i="1"/>
  <c r="AB1546" i="1"/>
  <c r="Y1546" i="1"/>
  <c r="U1546" i="1"/>
  <c r="T1546" i="1"/>
  <c r="I1546" i="1"/>
  <c r="AB1545" i="1"/>
  <c r="Y1545" i="1"/>
  <c r="U1545" i="1"/>
  <c r="T1545" i="1"/>
  <c r="I1545" i="1"/>
  <c r="AB1544" i="1"/>
  <c r="Y1544" i="1"/>
  <c r="U1544" i="1"/>
  <c r="T1544" i="1"/>
  <c r="I1544" i="1"/>
  <c r="AB1543" i="1"/>
  <c r="Y1543" i="1"/>
  <c r="U1543" i="1"/>
  <c r="T1543" i="1"/>
  <c r="I1543" i="1"/>
  <c r="AB1542" i="1"/>
  <c r="Y1542" i="1"/>
  <c r="U1542" i="1"/>
  <c r="T1542" i="1"/>
  <c r="I1542" i="1"/>
  <c r="AB1541" i="1"/>
  <c r="Y1541" i="1"/>
  <c r="U1541" i="1"/>
  <c r="T1541" i="1"/>
  <c r="I1541" i="1"/>
  <c r="AB1540" i="1"/>
  <c r="Y1540" i="1"/>
  <c r="U1540" i="1"/>
  <c r="T1540" i="1"/>
  <c r="I1540" i="1"/>
  <c r="AB1539" i="1"/>
  <c r="Y1539" i="1"/>
  <c r="U1539" i="1"/>
  <c r="T1539" i="1"/>
  <c r="I1539" i="1"/>
  <c r="AB1538" i="1"/>
  <c r="Y1538" i="1"/>
  <c r="U1538" i="1"/>
  <c r="T1538" i="1"/>
  <c r="I1538" i="1"/>
  <c r="AB1537" i="1"/>
  <c r="Y1537" i="1"/>
  <c r="U1537" i="1"/>
  <c r="T1537" i="1"/>
  <c r="I1537" i="1"/>
  <c r="AB1536" i="1"/>
  <c r="Y1536" i="1"/>
  <c r="U1536" i="1"/>
  <c r="T1536" i="1"/>
  <c r="I1536" i="1"/>
  <c r="AB1535" i="1"/>
  <c r="Y1535" i="1"/>
  <c r="U1535" i="1"/>
  <c r="T1535" i="1"/>
  <c r="I1535" i="1"/>
  <c r="AB1534" i="1"/>
  <c r="Y1534" i="1"/>
  <c r="U1534" i="1"/>
  <c r="T1534" i="1"/>
  <c r="I1534" i="1"/>
  <c r="AB1533" i="1"/>
  <c r="Y1533" i="1"/>
  <c r="U1533" i="1"/>
  <c r="T1533" i="1"/>
  <c r="I1533" i="1"/>
  <c r="AB1532" i="1"/>
  <c r="Y1532" i="1"/>
  <c r="U1532" i="1"/>
  <c r="T1532" i="1"/>
  <c r="I1532" i="1"/>
  <c r="AB1531" i="1"/>
  <c r="Y1531" i="1"/>
  <c r="U1531" i="1"/>
  <c r="T1531" i="1"/>
  <c r="I1531" i="1"/>
  <c r="AB1530" i="1"/>
  <c r="Y1530" i="1"/>
  <c r="U1530" i="1"/>
  <c r="T1530" i="1"/>
  <c r="I1530" i="1"/>
  <c r="AB1529" i="1"/>
  <c r="Y1529" i="1"/>
  <c r="U1529" i="1"/>
  <c r="T1529" i="1"/>
  <c r="I1529" i="1"/>
  <c r="AB1528" i="1"/>
  <c r="Y1528" i="1"/>
  <c r="U1528" i="1"/>
  <c r="T1528" i="1"/>
  <c r="I1528" i="1"/>
  <c r="AB1527" i="1"/>
  <c r="Y1527" i="1"/>
  <c r="U1527" i="1"/>
  <c r="T1527" i="1"/>
  <c r="I1527" i="1"/>
  <c r="AB1526" i="1"/>
  <c r="Y1526" i="1"/>
  <c r="U1526" i="1"/>
  <c r="T1526" i="1"/>
  <c r="I1526" i="1"/>
  <c r="AB1525" i="1"/>
  <c r="Y1525" i="1"/>
  <c r="U1525" i="1"/>
  <c r="T1525" i="1"/>
  <c r="I1525" i="1"/>
  <c r="AB1524" i="1"/>
  <c r="Y1524" i="1"/>
  <c r="U1524" i="1"/>
  <c r="T1524" i="1"/>
  <c r="I1524" i="1"/>
  <c r="AB1523" i="1"/>
  <c r="Y1523" i="1"/>
  <c r="U1523" i="1"/>
  <c r="T1523" i="1"/>
  <c r="I1523" i="1"/>
  <c r="AB1522" i="1"/>
  <c r="Y1522" i="1"/>
  <c r="U1522" i="1"/>
  <c r="T1522" i="1"/>
  <c r="I1522" i="1"/>
  <c r="AB1521" i="1"/>
  <c r="Y1521" i="1"/>
  <c r="U1521" i="1"/>
  <c r="T1521" i="1"/>
  <c r="I1521" i="1"/>
  <c r="AB1520" i="1"/>
  <c r="Y1520" i="1"/>
  <c r="U1520" i="1"/>
  <c r="T1520" i="1"/>
  <c r="I1520" i="1"/>
  <c r="AB1519" i="1"/>
  <c r="Y1519" i="1"/>
  <c r="U1519" i="1"/>
  <c r="T1519" i="1"/>
  <c r="I1519" i="1"/>
  <c r="AB1518" i="1"/>
  <c r="Y1518" i="1"/>
  <c r="U1518" i="1"/>
  <c r="T1518" i="1"/>
  <c r="I1518" i="1"/>
  <c r="AB1517" i="1"/>
  <c r="Y1517" i="1"/>
  <c r="U1517" i="1"/>
  <c r="T1517" i="1"/>
  <c r="I1517" i="1"/>
  <c r="AB1516" i="1"/>
  <c r="Y1516" i="1"/>
  <c r="U1516" i="1"/>
  <c r="T1516" i="1"/>
  <c r="I1516" i="1"/>
  <c r="AB1515" i="1"/>
  <c r="Y1515" i="1"/>
  <c r="U1515" i="1"/>
  <c r="T1515" i="1"/>
  <c r="I1515" i="1"/>
  <c r="AB1514" i="1"/>
  <c r="Y1514" i="1"/>
  <c r="U1514" i="1"/>
  <c r="T1514" i="1"/>
  <c r="I1514" i="1"/>
  <c r="AB1513" i="1"/>
  <c r="Y1513" i="1"/>
  <c r="U1513" i="1"/>
  <c r="T1513" i="1"/>
  <c r="I1513" i="1"/>
  <c r="AB1512" i="1"/>
  <c r="Y1512" i="1"/>
  <c r="U1512" i="1"/>
  <c r="T1512" i="1"/>
  <c r="I1512" i="1"/>
  <c r="AB1511" i="1"/>
  <c r="Y1511" i="1"/>
  <c r="U1511" i="1"/>
  <c r="T1511" i="1"/>
  <c r="I1511" i="1"/>
  <c r="AB1510" i="1"/>
  <c r="Y1510" i="1"/>
  <c r="U1510" i="1"/>
  <c r="T1510" i="1"/>
  <c r="I1510" i="1"/>
  <c r="AB1509" i="1"/>
  <c r="Y1509" i="1"/>
  <c r="U1509" i="1"/>
  <c r="T1509" i="1"/>
  <c r="I1509" i="1"/>
  <c r="AB1508" i="1"/>
  <c r="Y1508" i="1"/>
  <c r="U1508" i="1"/>
  <c r="T1508" i="1"/>
  <c r="I1508" i="1"/>
  <c r="AB1507" i="1"/>
  <c r="Y1507" i="1"/>
  <c r="U1507" i="1"/>
  <c r="T1507" i="1"/>
  <c r="I1507" i="1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46" i="2"/>
  <c r="AB1466" i="1"/>
  <c r="Y1466" i="1"/>
  <c r="U1466" i="1"/>
  <c r="T1466" i="1"/>
  <c r="I1466" i="1"/>
  <c r="AB1465" i="1"/>
  <c r="Y1465" i="1"/>
  <c r="U1465" i="1"/>
  <c r="T1465" i="1"/>
  <c r="I1465" i="1"/>
  <c r="AB1464" i="1"/>
  <c r="Y1464" i="1"/>
  <c r="U1464" i="1"/>
  <c r="T1464" i="1"/>
  <c r="I1464" i="1"/>
  <c r="AB1463" i="1"/>
  <c r="Y1463" i="1"/>
  <c r="U1463" i="1"/>
  <c r="T1463" i="1"/>
  <c r="I1463" i="1"/>
  <c r="AB1462" i="1"/>
  <c r="Y1462" i="1"/>
  <c r="U1462" i="1"/>
  <c r="T1462" i="1"/>
  <c r="I1462" i="1"/>
  <c r="AB1461" i="1"/>
  <c r="Y1461" i="1"/>
  <c r="U1461" i="1"/>
  <c r="T1461" i="1"/>
  <c r="I1461" i="1"/>
  <c r="AB1460" i="1"/>
  <c r="Y1460" i="1"/>
  <c r="U1460" i="1"/>
  <c r="T1460" i="1"/>
  <c r="I1460" i="1"/>
  <c r="AB1459" i="1"/>
  <c r="Y1459" i="1"/>
  <c r="U1459" i="1"/>
  <c r="T1459" i="1"/>
  <c r="I1459" i="1"/>
  <c r="AB1458" i="1"/>
  <c r="Y1458" i="1"/>
  <c r="U1458" i="1"/>
  <c r="T1458" i="1"/>
  <c r="I1458" i="1"/>
  <c r="AB1457" i="1"/>
  <c r="Y1457" i="1"/>
  <c r="U1457" i="1"/>
  <c r="T1457" i="1"/>
  <c r="I1457" i="1"/>
  <c r="AB1456" i="1"/>
  <c r="Y1456" i="1"/>
  <c r="U1456" i="1"/>
  <c r="T1456" i="1"/>
  <c r="I1456" i="1"/>
  <c r="AB1455" i="1"/>
  <c r="Y1455" i="1"/>
  <c r="U1455" i="1"/>
  <c r="T1455" i="1"/>
  <c r="I1455" i="1"/>
  <c r="AB1454" i="1"/>
  <c r="Y1454" i="1"/>
  <c r="U1454" i="1"/>
  <c r="T1454" i="1"/>
  <c r="I1454" i="1"/>
  <c r="AB1453" i="1"/>
  <c r="Y1453" i="1"/>
  <c r="U1453" i="1"/>
  <c r="T1453" i="1"/>
  <c r="I1453" i="1"/>
  <c r="AB1452" i="1"/>
  <c r="Y1452" i="1"/>
  <c r="U1452" i="1"/>
  <c r="T1452" i="1"/>
  <c r="I1452" i="1"/>
  <c r="AB1451" i="1"/>
  <c r="Y1451" i="1"/>
  <c r="U1451" i="1"/>
  <c r="T1451" i="1"/>
  <c r="I1451" i="1"/>
  <c r="AB1450" i="1"/>
  <c r="Y1450" i="1"/>
  <c r="U1450" i="1"/>
  <c r="T1450" i="1"/>
  <c r="I1450" i="1"/>
  <c r="AB1449" i="1"/>
  <c r="Y1449" i="1"/>
  <c r="U1449" i="1"/>
  <c r="T1449" i="1"/>
  <c r="I1449" i="1"/>
  <c r="AB1448" i="1"/>
  <c r="Y1448" i="1"/>
  <c r="U1448" i="1"/>
  <c r="T1448" i="1"/>
  <c r="I1448" i="1"/>
  <c r="AB1447" i="1"/>
  <c r="Y1447" i="1"/>
  <c r="U1447" i="1"/>
  <c r="T1447" i="1"/>
  <c r="I1447" i="1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26" i="2"/>
  <c r="Q526" i="2"/>
  <c r="R526" i="2"/>
  <c r="S526" i="2"/>
  <c r="T526" i="2"/>
  <c r="U526" i="2"/>
  <c r="K526" i="2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2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07" i="1"/>
  <c r="Y1426" i="1"/>
  <c r="U1426" i="1"/>
  <c r="T1426" i="1"/>
  <c r="Y1425" i="1"/>
  <c r="U1425" i="1"/>
  <c r="T1425" i="1"/>
  <c r="Y1424" i="1"/>
  <c r="U1424" i="1"/>
  <c r="T1424" i="1"/>
  <c r="Y1423" i="1"/>
  <c r="U1423" i="1"/>
  <c r="T1423" i="1"/>
  <c r="Y1422" i="1"/>
  <c r="U1422" i="1"/>
  <c r="T1422" i="1"/>
  <c r="Y1421" i="1"/>
  <c r="U1421" i="1"/>
  <c r="T1421" i="1"/>
  <c r="Y1420" i="1"/>
  <c r="U1420" i="1"/>
  <c r="T1420" i="1"/>
  <c r="Y1419" i="1"/>
  <c r="U1419" i="1"/>
  <c r="T1419" i="1"/>
  <c r="Y1418" i="1"/>
  <c r="U1418" i="1"/>
  <c r="T1418" i="1"/>
  <c r="Y1417" i="1"/>
  <c r="U1417" i="1"/>
  <c r="T1417" i="1"/>
  <c r="Y1416" i="1"/>
  <c r="U1416" i="1"/>
  <c r="T1416" i="1"/>
  <c r="Y1415" i="1"/>
  <c r="U1415" i="1"/>
  <c r="T1415" i="1"/>
  <c r="Y1414" i="1"/>
  <c r="U1414" i="1"/>
  <c r="T1414" i="1"/>
  <c r="Y1413" i="1"/>
  <c r="U1413" i="1"/>
  <c r="T1413" i="1"/>
  <c r="Y1412" i="1"/>
  <c r="U1412" i="1"/>
  <c r="T1412" i="1"/>
  <c r="Y1411" i="1"/>
  <c r="U1411" i="1"/>
  <c r="T1411" i="1"/>
  <c r="Y1410" i="1"/>
  <c r="U1410" i="1"/>
  <c r="T1410" i="1"/>
  <c r="Y1409" i="1"/>
  <c r="U1409" i="1"/>
  <c r="T1409" i="1"/>
  <c r="Y1408" i="1"/>
  <c r="U1408" i="1"/>
  <c r="T1408" i="1"/>
  <c r="Y1407" i="1"/>
  <c r="U1407" i="1"/>
  <c r="T1407" i="1"/>
  <c r="AB1406" i="1"/>
  <c r="Y1406" i="1"/>
  <c r="U1406" i="1"/>
  <c r="T1406" i="1"/>
  <c r="I1406" i="1"/>
  <c r="AB1405" i="1"/>
  <c r="Y1405" i="1"/>
  <c r="U1405" i="1"/>
  <c r="T1405" i="1"/>
  <c r="I1405" i="1"/>
  <c r="AB1404" i="1"/>
  <c r="Y1404" i="1"/>
  <c r="U1404" i="1"/>
  <c r="T1404" i="1"/>
  <c r="I1404" i="1"/>
  <c r="AB1403" i="1"/>
  <c r="Y1403" i="1"/>
  <c r="U1403" i="1"/>
  <c r="T1403" i="1"/>
  <c r="I1403" i="1"/>
  <c r="AB1402" i="1"/>
  <c r="Y1402" i="1"/>
  <c r="U1402" i="1"/>
  <c r="T1402" i="1"/>
  <c r="I1402" i="1"/>
  <c r="AB1401" i="1"/>
  <c r="Y1401" i="1"/>
  <c r="U1401" i="1"/>
  <c r="T1401" i="1"/>
  <c r="I1401" i="1"/>
  <c r="AB1400" i="1"/>
  <c r="Y1400" i="1"/>
  <c r="U1400" i="1"/>
  <c r="T1400" i="1"/>
  <c r="I1400" i="1"/>
  <c r="AB1399" i="1"/>
  <c r="Y1399" i="1"/>
  <c r="U1399" i="1"/>
  <c r="T1399" i="1"/>
  <c r="I1399" i="1"/>
  <c r="AB1398" i="1"/>
  <c r="Y1398" i="1"/>
  <c r="U1398" i="1"/>
  <c r="T1398" i="1"/>
  <c r="I1398" i="1"/>
  <c r="AB1397" i="1"/>
  <c r="Y1397" i="1"/>
  <c r="U1397" i="1"/>
  <c r="T1397" i="1"/>
  <c r="I1397" i="1"/>
  <c r="AB1396" i="1"/>
  <c r="Y1396" i="1"/>
  <c r="U1396" i="1"/>
  <c r="T1396" i="1"/>
  <c r="I1396" i="1"/>
  <c r="AB1395" i="1"/>
  <c r="Y1395" i="1"/>
  <c r="U1395" i="1"/>
  <c r="T1395" i="1"/>
  <c r="I1395" i="1"/>
  <c r="AB1394" i="1"/>
  <c r="Y1394" i="1"/>
  <c r="U1394" i="1"/>
  <c r="T1394" i="1"/>
  <c r="I1394" i="1"/>
  <c r="AB1393" i="1"/>
  <c r="Y1393" i="1"/>
  <c r="U1393" i="1"/>
  <c r="T1393" i="1"/>
  <c r="I1393" i="1"/>
  <c r="AB1392" i="1"/>
  <c r="Y1392" i="1"/>
  <c r="U1392" i="1"/>
  <c r="T1392" i="1"/>
  <c r="I1392" i="1"/>
  <c r="AB1391" i="1"/>
  <c r="Y1391" i="1"/>
  <c r="U1391" i="1"/>
  <c r="T1391" i="1"/>
  <c r="I1391" i="1"/>
  <c r="AB1390" i="1"/>
  <c r="Y1390" i="1"/>
  <c r="U1390" i="1"/>
  <c r="T1390" i="1"/>
  <c r="I1390" i="1"/>
  <c r="AB1389" i="1"/>
  <c r="Y1389" i="1"/>
  <c r="U1389" i="1"/>
  <c r="T1389" i="1"/>
  <c r="I1389" i="1"/>
  <c r="AB1388" i="1"/>
  <c r="Y1388" i="1"/>
  <c r="U1388" i="1"/>
  <c r="T1388" i="1"/>
  <c r="I1388" i="1"/>
  <c r="AB1387" i="1"/>
  <c r="Y1387" i="1"/>
  <c r="U1387" i="1"/>
  <c r="T1387" i="1"/>
  <c r="I1387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67" i="1"/>
  <c r="AB1366" i="1"/>
  <c r="Y1366" i="1"/>
  <c r="U1366" i="1"/>
  <c r="T1366" i="1"/>
  <c r="I1366" i="1"/>
  <c r="AB1365" i="1"/>
  <c r="Y1365" i="1"/>
  <c r="U1365" i="1"/>
  <c r="T1365" i="1"/>
  <c r="I1365" i="1"/>
  <c r="AB1364" i="1"/>
  <c r="Y1364" i="1"/>
  <c r="U1364" i="1"/>
  <c r="T1364" i="1"/>
  <c r="I1364" i="1"/>
  <c r="AB1363" i="1"/>
  <c r="Y1363" i="1"/>
  <c r="U1363" i="1"/>
  <c r="T1363" i="1"/>
  <c r="I1363" i="1"/>
  <c r="AB1362" i="1"/>
  <c r="Y1362" i="1"/>
  <c r="U1362" i="1"/>
  <c r="T1362" i="1"/>
  <c r="I1362" i="1"/>
  <c r="AB1361" i="1"/>
  <c r="Y1361" i="1"/>
  <c r="U1361" i="1"/>
  <c r="T1361" i="1"/>
  <c r="I1361" i="1"/>
  <c r="AB1360" i="1"/>
  <c r="Y1360" i="1"/>
  <c r="U1360" i="1"/>
  <c r="T1360" i="1"/>
  <c r="I1360" i="1"/>
  <c r="AB1359" i="1"/>
  <c r="Y1359" i="1"/>
  <c r="U1359" i="1"/>
  <c r="T1359" i="1"/>
  <c r="I1359" i="1"/>
  <c r="AB1358" i="1"/>
  <c r="Y1358" i="1"/>
  <c r="U1358" i="1"/>
  <c r="T1358" i="1"/>
  <c r="I1358" i="1"/>
  <c r="AB1357" i="1"/>
  <c r="Y1357" i="1"/>
  <c r="U1357" i="1"/>
  <c r="T1357" i="1"/>
  <c r="I1357" i="1"/>
  <c r="AB1356" i="1"/>
  <c r="Y1356" i="1"/>
  <c r="U1356" i="1"/>
  <c r="T1356" i="1"/>
  <c r="I1356" i="1"/>
  <c r="AB1355" i="1"/>
  <c r="Y1355" i="1"/>
  <c r="U1355" i="1"/>
  <c r="T1355" i="1"/>
  <c r="I1355" i="1"/>
  <c r="AB1354" i="1"/>
  <c r="Y1354" i="1"/>
  <c r="U1354" i="1"/>
  <c r="T1354" i="1"/>
  <c r="I1354" i="1"/>
  <c r="AB1353" i="1"/>
  <c r="Y1353" i="1"/>
  <c r="U1353" i="1"/>
  <c r="T1353" i="1"/>
  <c r="I1353" i="1"/>
  <c r="AB1352" i="1"/>
  <c r="Y1352" i="1"/>
  <c r="U1352" i="1"/>
  <c r="T1352" i="1"/>
  <c r="I1352" i="1"/>
  <c r="AB1351" i="1"/>
  <c r="Y1351" i="1"/>
  <c r="U1351" i="1"/>
  <c r="T1351" i="1"/>
  <c r="I1351" i="1"/>
  <c r="AB1350" i="1"/>
  <c r="Y1350" i="1"/>
  <c r="U1350" i="1"/>
  <c r="T1350" i="1"/>
  <c r="I1350" i="1"/>
  <c r="AB1349" i="1"/>
  <c r="Y1349" i="1"/>
  <c r="U1349" i="1"/>
  <c r="T1349" i="1"/>
  <c r="I1349" i="1"/>
  <c r="AB1348" i="1"/>
  <c r="Y1348" i="1"/>
  <c r="U1348" i="1"/>
  <c r="T1348" i="1"/>
  <c r="I1348" i="1"/>
  <c r="AB1347" i="1"/>
  <c r="Y1347" i="1"/>
  <c r="U1347" i="1"/>
  <c r="T1347" i="1"/>
  <c r="I1347" i="1"/>
  <c r="AB1346" i="1"/>
  <c r="Y1346" i="1"/>
  <c r="U1346" i="1"/>
  <c r="T1346" i="1"/>
  <c r="I1346" i="1"/>
  <c r="AB1345" i="1"/>
  <c r="Y1345" i="1"/>
  <c r="U1345" i="1"/>
  <c r="T1345" i="1"/>
  <c r="I1345" i="1"/>
  <c r="AB1344" i="1"/>
  <c r="Y1344" i="1"/>
  <c r="U1344" i="1"/>
  <c r="T1344" i="1"/>
  <c r="I1344" i="1"/>
  <c r="AB1343" i="1"/>
  <c r="Y1343" i="1"/>
  <c r="U1343" i="1"/>
  <c r="T1343" i="1"/>
  <c r="I1343" i="1"/>
  <c r="AB1342" i="1"/>
  <c r="Y1342" i="1"/>
  <c r="U1342" i="1"/>
  <c r="T1342" i="1"/>
  <c r="I1342" i="1"/>
  <c r="AB1341" i="1"/>
  <c r="Y1341" i="1"/>
  <c r="U1341" i="1"/>
  <c r="T1341" i="1"/>
  <c r="I1341" i="1"/>
  <c r="AB1340" i="1"/>
  <c r="Y1340" i="1"/>
  <c r="U1340" i="1"/>
  <c r="T1340" i="1"/>
  <c r="I1340" i="1"/>
  <c r="AB1339" i="1"/>
  <c r="Y1339" i="1"/>
  <c r="U1339" i="1"/>
  <c r="T1339" i="1"/>
  <c r="I1339" i="1"/>
  <c r="AB1338" i="1"/>
  <c r="Y1338" i="1"/>
  <c r="U1338" i="1"/>
  <c r="T1338" i="1"/>
  <c r="I1338" i="1"/>
  <c r="AB1337" i="1"/>
  <c r="Y1337" i="1"/>
  <c r="U1337" i="1"/>
  <c r="T1337" i="1"/>
  <c r="I1337" i="1"/>
  <c r="AB1336" i="1"/>
  <c r="Y1336" i="1"/>
  <c r="U1336" i="1"/>
  <c r="T1336" i="1"/>
  <c r="I1336" i="1"/>
  <c r="AB1335" i="1"/>
  <c r="Y1335" i="1"/>
  <c r="U1335" i="1"/>
  <c r="T1335" i="1"/>
  <c r="I1335" i="1"/>
  <c r="AB1334" i="1"/>
  <c r="Y1334" i="1"/>
  <c r="U1334" i="1"/>
  <c r="T1334" i="1"/>
  <c r="I1334" i="1"/>
  <c r="AB1333" i="1"/>
  <c r="Y1333" i="1"/>
  <c r="U1333" i="1"/>
  <c r="T1333" i="1"/>
  <c r="I1333" i="1"/>
  <c r="AB1332" i="1"/>
  <c r="Y1332" i="1"/>
  <c r="U1332" i="1"/>
  <c r="T1332" i="1"/>
  <c r="I1332" i="1"/>
  <c r="AB1331" i="1"/>
  <c r="Y1331" i="1"/>
  <c r="U1331" i="1"/>
  <c r="T1331" i="1"/>
  <c r="I1331" i="1"/>
  <c r="AB1330" i="1"/>
  <c r="Y1330" i="1"/>
  <c r="U1330" i="1"/>
  <c r="T1330" i="1"/>
  <c r="I1330" i="1"/>
  <c r="AB1329" i="1"/>
  <c r="Y1329" i="1"/>
  <c r="U1329" i="1"/>
  <c r="T1329" i="1"/>
  <c r="I1329" i="1"/>
  <c r="AB1328" i="1"/>
  <c r="Y1328" i="1"/>
  <c r="U1328" i="1"/>
  <c r="T1328" i="1"/>
  <c r="I1328" i="1"/>
  <c r="AB1327" i="1"/>
  <c r="Y1327" i="1"/>
  <c r="U1327" i="1"/>
  <c r="T1327" i="1"/>
  <c r="I1327" i="1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06" i="2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07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287" i="1"/>
  <c r="AB1277" i="1"/>
  <c r="I1277" i="1"/>
  <c r="AB1278" i="1"/>
  <c r="I1278" i="1"/>
  <c r="AB1279" i="1"/>
  <c r="I1279" i="1"/>
  <c r="AB1280" i="1"/>
  <c r="I1280" i="1"/>
  <c r="AB1281" i="1"/>
  <c r="I1281" i="1"/>
  <c r="AB1282" i="1"/>
  <c r="I1282" i="1"/>
  <c r="AB1283" i="1"/>
  <c r="I1283" i="1"/>
  <c r="AB1284" i="1"/>
  <c r="I1284" i="1"/>
  <c r="AB1285" i="1"/>
  <c r="I1285" i="1"/>
  <c r="AB1286" i="1"/>
  <c r="I1286" i="1"/>
  <c r="AB1276" i="1"/>
  <c r="I1276" i="1"/>
  <c r="Y1286" i="1"/>
  <c r="U1286" i="1"/>
  <c r="T1286" i="1"/>
  <c r="Y1285" i="1"/>
  <c r="U1285" i="1"/>
  <c r="T1285" i="1"/>
  <c r="Y1284" i="1"/>
  <c r="U1284" i="1"/>
  <c r="T1284" i="1"/>
  <c r="Y1283" i="1"/>
  <c r="U1283" i="1"/>
  <c r="T1283" i="1"/>
  <c r="Y1282" i="1"/>
  <c r="U1282" i="1"/>
  <c r="T1282" i="1"/>
  <c r="Y1281" i="1"/>
  <c r="U1281" i="1"/>
  <c r="T1281" i="1"/>
  <c r="Y1280" i="1"/>
  <c r="U1280" i="1"/>
  <c r="T1280" i="1"/>
  <c r="Y1279" i="1"/>
  <c r="U1279" i="1"/>
  <c r="T1279" i="1"/>
  <c r="Y1278" i="1"/>
  <c r="U1278" i="1"/>
  <c r="T1278" i="1"/>
  <c r="Y1277" i="1"/>
  <c r="U1277" i="1"/>
  <c r="T1277" i="1"/>
  <c r="Y1276" i="1"/>
  <c r="U1276" i="1"/>
  <c r="T1276" i="1"/>
  <c r="AB1275" i="1"/>
  <c r="Y1275" i="1"/>
  <c r="U1275" i="1"/>
  <c r="T1275" i="1"/>
  <c r="I1275" i="1"/>
  <c r="AB1274" i="1"/>
  <c r="Y1274" i="1"/>
  <c r="U1274" i="1"/>
  <c r="T1274" i="1"/>
  <c r="I1274" i="1"/>
  <c r="AB1273" i="1"/>
  <c r="Y1273" i="1"/>
  <c r="U1273" i="1"/>
  <c r="T1273" i="1"/>
  <c r="I1273" i="1"/>
  <c r="AB1272" i="1"/>
  <c r="Y1272" i="1"/>
  <c r="U1272" i="1"/>
  <c r="T1272" i="1"/>
  <c r="I1272" i="1"/>
  <c r="AB1271" i="1"/>
  <c r="Y1271" i="1"/>
  <c r="U1271" i="1"/>
  <c r="T1271" i="1"/>
  <c r="I1271" i="1"/>
  <c r="AB1270" i="1"/>
  <c r="Y1270" i="1"/>
  <c r="U1270" i="1"/>
  <c r="T1270" i="1"/>
  <c r="I1270" i="1"/>
  <c r="AB1269" i="1"/>
  <c r="Y1269" i="1"/>
  <c r="U1269" i="1"/>
  <c r="T1269" i="1"/>
  <c r="I1269" i="1"/>
  <c r="AB1268" i="1"/>
  <c r="Y1268" i="1"/>
  <c r="U1268" i="1"/>
  <c r="T1268" i="1"/>
  <c r="I1268" i="1"/>
  <c r="AB1267" i="1"/>
  <c r="Y1267" i="1"/>
  <c r="U1267" i="1"/>
  <c r="T1267" i="1"/>
  <c r="I1267" i="1"/>
  <c r="Y1266" i="1"/>
  <c r="U1266" i="1"/>
  <c r="T1266" i="1"/>
  <c r="Y1265" i="1"/>
  <c r="U1265" i="1"/>
  <c r="T1265" i="1"/>
  <c r="Y1264" i="1"/>
  <c r="U1264" i="1"/>
  <c r="T1264" i="1"/>
  <c r="Y1263" i="1"/>
  <c r="U1263" i="1"/>
  <c r="T1263" i="1"/>
  <c r="Y1262" i="1"/>
  <c r="U1262" i="1"/>
  <c r="T1262" i="1"/>
  <c r="Y1261" i="1"/>
  <c r="U1261" i="1"/>
  <c r="T1261" i="1"/>
  <c r="Y1260" i="1"/>
  <c r="U1260" i="1"/>
  <c r="T1260" i="1"/>
  <c r="Y1259" i="1"/>
  <c r="U1259" i="1"/>
  <c r="T1259" i="1"/>
  <c r="Y1258" i="1"/>
  <c r="U1258" i="1"/>
  <c r="T1258" i="1"/>
  <c r="Y1257" i="1"/>
  <c r="U1257" i="1"/>
  <c r="T1257" i="1"/>
  <c r="Y1256" i="1"/>
  <c r="U1256" i="1"/>
  <c r="T1256" i="1"/>
  <c r="Y1255" i="1"/>
  <c r="U1255" i="1"/>
  <c r="T1255" i="1"/>
  <c r="Y1254" i="1"/>
  <c r="U1254" i="1"/>
  <c r="T1254" i="1"/>
  <c r="Y1253" i="1"/>
  <c r="U1253" i="1"/>
  <c r="T1253" i="1"/>
  <c r="Y1252" i="1"/>
  <c r="U1252" i="1"/>
  <c r="T1252" i="1"/>
  <c r="Y1251" i="1"/>
  <c r="U1251" i="1"/>
  <c r="T1251" i="1"/>
  <c r="Y1250" i="1"/>
  <c r="U1250" i="1"/>
  <c r="T1250" i="1"/>
  <c r="Y1249" i="1"/>
  <c r="U1249" i="1"/>
  <c r="T1249" i="1"/>
  <c r="Y1248" i="1"/>
  <c r="U1248" i="1"/>
  <c r="T1248" i="1"/>
  <c r="Y1247" i="1"/>
  <c r="U1247" i="1"/>
  <c r="T1247" i="1"/>
  <c r="Y1246" i="1"/>
  <c r="U1246" i="1"/>
  <c r="T1246" i="1"/>
  <c r="I1246" i="1"/>
  <c r="Y1245" i="1"/>
  <c r="U1245" i="1"/>
  <c r="T1245" i="1"/>
  <c r="I1245" i="1"/>
  <c r="Y1244" i="1"/>
  <c r="U1244" i="1"/>
  <c r="T1244" i="1"/>
  <c r="I1244" i="1"/>
  <c r="Y1243" i="1"/>
  <c r="U1243" i="1"/>
  <c r="T1243" i="1"/>
  <c r="I1243" i="1"/>
  <c r="Y1242" i="1"/>
  <c r="U1242" i="1"/>
  <c r="T1242" i="1"/>
  <c r="I1242" i="1"/>
  <c r="Y1241" i="1"/>
  <c r="U1241" i="1"/>
  <c r="T1241" i="1"/>
  <c r="I1241" i="1"/>
  <c r="Y1240" i="1"/>
  <c r="U1240" i="1"/>
  <c r="T1240" i="1"/>
  <c r="I1240" i="1"/>
  <c r="Y1239" i="1"/>
  <c r="U1239" i="1"/>
  <c r="T1239" i="1"/>
  <c r="I1239" i="1"/>
  <c r="Y1238" i="1"/>
  <c r="U1238" i="1"/>
  <c r="T1238" i="1"/>
  <c r="I1238" i="1"/>
  <c r="Y1237" i="1"/>
  <c r="U1237" i="1"/>
  <c r="T1237" i="1"/>
  <c r="I1237" i="1"/>
  <c r="Y1236" i="1"/>
  <c r="U1236" i="1"/>
  <c r="T1236" i="1"/>
  <c r="I1236" i="1"/>
  <c r="Y1235" i="1"/>
  <c r="U1235" i="1"/>
  <c r="T1235" i="1"/>
  <c r="I1235" i="1"/>
  <c r="Y1234" i="1"/>
  <c r="U1234" i="1"/>
  <c r="T1234" i="1"/>
  <c r="I1234" i="1"/>
  <c r="Y1233" i="1"/>
  <c r="U1233" i="1"/>
  <c r="T1233" i="1"/>
  <c r="I1233" i="1"/>
  <c r="Y1232" i="1"/>
  <c r="U1232" i="1"/>
  <c r="T1232" i="1"/>
  <c r="I1232" i="1"/>
  <c r="Y1231" i="1"/>
  <c r="U1231" i="1"/>
  <c r="T1231" i="1"/>
  <c r="I1231" i="1"/>
  <c r="Y1230" i="1"/>
  <c r="U1230" i="1"/>
  <c r="T1230" i="1"/>
  <c r="I1230" i="1"/>
  <c r="Y1229" i="1"/>
  <c r="U1229" i="1"/>
  <c r="T1229" i="1"/>
  <c r="I1229" i="1"/>
  <c r="Y1228" i="1"/>
  <c r="U1228" i="1"/>
  <c r="T1228" i="1"/>
  <c r="I1228" i="1"/>
  <c r="Y1227" i="1"/>
  <c r="U1227" i="1"/>
  <c r="T1227" i="1"/>
  <c r="I1227" i="1"/>
  <c r="AB1226" i="1"/>
  <c r="Y1226" i="1"/>
  <c r="U1226" i="1"/>
  <c r="T1226" i="1"/>
  <c r="I1226" i="1"/>
  <c r="AB1225" i="1"/>
  <c r="Y1225" i="1"/>
  <c r="U1225" i="1"/>
  <c r="T1225" i="1"/>
  <c r="I1225" i="1"/>
  <c r="AB1224" i="1"/>
  <c r="Y1224" i="1"/>
  <c r="U1224" i="1"/>
  <c r="T1224" i="1"/>
  <c r="I1224" i="1"/>
  <c r="AB1223" i="1"/>
  <c r="Y1223" i="1"/>
  <c r="U1223" i="1"/>
  <c r="T1223" i="1"/>
  <c r="I1223" i="1"/>
  <c r="AB1222" i="1"/>
  <c r="Y1222" i="1"/>
  <c r="U1222" i="1"/>
  <c r="T1222" i="1"/>
  <c r="I1222" i="1"/>
  <c r="AB1221" i="1"/>
  <c r="Y1221" i="1"/>
  <c r="U1221" i="1"/>
  <c r="T1221" i="1"/>
  <c r="I1221" i="1"/>
  <c r="AB1220" i="1"/>
  <c r="Y1220" i="1"/>
  <c r="U1220" i="1"/>
  <c r="T1220" i="1"/>
  <c r="I1220" i="1"/>
  <c r="AB1219" i="1"/>
  <c r="Y1219" i="1"/>
  <c r="U1219" i="1"/>
  <c r="T1219" i="1"/>
  <c r="I1219" i="1"/>
  <c r="AB1218" i="1"/>
  <c r="Y1218" i="1"/>
  <c r="U1218" i="1"/>
  <c r="T1218" i="1"/>
  <c r="I1218" i="1"/>
  <c r="AB1217" i="1"/>
  <c r="Y1217" i="1"/>
  <c r="U1217" i="1"/>
  <c r="T1217" i="1"/>
  <c r="I1217" i="1"/>
  <c r="AB1216" i="1"/>
  <c r="Y1216" i="1"/>
  <c r="U1216" i="1"/>
  <c r="T1216" i="1"/>
  <c r="I1216" i="1"/>
  <c r="AB1215" i="1"/>
  <c r="Y1215" i="1"/>
  <c r="U1215" i="1"/>
  <c r="T1215" i="1"/>
  <c r="I1215" i="1"/>
  <c r="AB1214" i="1"/>
  <c r="Y1214" i="1"/>
  <c r="U1214" i="1"/>
  <c r="T1214" i="1"/>
  <c r="I1214" i="1"/>
  <c r="AB1213" i="1"/>
  <c r="Y1213" i="1"/>
  <c r="U1213" i="1"/>
  <c r="T1213" i="1"/>
  <c r="I1213" i="1"/>
  <c r="AB1212" i="1"/>
  <c r="Y1212" i="1"/>
  <c r="U1212" i="1"/>
  <c r="T1212" i="1"/>
  <c r="I1212" i="1"/>
  <c r="AB1211" i="1"/>
  <c r="Y1211" i="1"/>
  <c r="U1211" i="1"/>
  <c r="T1211" i="1"/>
  <c r="I1211" i="1"/>
  <c r="AB1210" i="1"/>
  <c r="Y1210" i="1"/>
  <c r="U1210" i="1"/>
  <c r="T1210" i="1"/>
  <c r="I1210" i="1"/>
  <c r="AB1209" i="1"/>
  <c r="Y1209" i="1"/>
  <c r="U1209" i="1"/>
  <c r="T1209" i="1"/>
  <c r="I1209" i="1"/>
  <c r="AB1208" i="1"/>
  <c r="Y1208" i="1"/>
  <c r="U1208" i="1"/>
  <c r="T1208" i="1"/>
  <c r="I1208" i="1"/>
  <c r="AB1207" i="1"/>
  <c r="Y1207" i="1"/>
  <c r="U1207" i="1"/>
  <c r="T1207" i="1"/>
  <c r="I1207" i="1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486" i="2"/>
  <c r="AB1168" i="1"/>
  <c r="I1168" i="1"/>
  <c r="AB1169" i="1"/>
  <c r="I1169" i="1"/>
  <c r="AB1170" i="1"/>
  <c r="I1170" i="1"/>
  <c r="AB1171" i="1"/>
  <c r="I1171" i="1"/>
  <c r="AB1172" i="1"/>
  <c r="I1172" i="1"/>
  <c r="AB1173" i="1"/>
  <c r="I1173" i="1"/>
  <c r="AB1174" i="1"/>
  <c r="I1174" i="1"/>
  <c r="AB1175" i="1"/>
  <c r="I1175" i="1"/>
  <c r="AB1176" i="1"/>
  <c r="I1176" i="1"/>
  <c r="AB1177" i="1"/>
  <c r="I1177" i="1"/>
  <c r="AB1178" i="1"/>
  <c r="I1178" i="1"/>
  <c r="AB1179" i="1"/>
  <c r="I1179" i="1"/>
  <c r="AB1180" i="1"/>
  <c r="I1180" i="1"/>
  <c r="AB1181" i="1"/>
  <c r="I1181" i="1"/>
  <c r="AB1182" i="1"/>
  <c r="I1182" i="1"/>
  <c r="AB1183" i="1"/>
  <c r="I1183" i="1"/>
  <c r="AB1184" i="1"/>
  <c r="I1184" i="1"/>
  <c r="AB1185" i="1"/>
  <c r="I1185" i="1"/>
  <c r="AB1186" i="1"/>
  <c r="I1186" i="1"/>
  <c r="AB1167" i="1"/>
  <c r="I1167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187" i="1"/>
  <c r="Y1186" i="1"/>
  <c r="U1186" i="1"/>
  <c r="T1186" i="1"/>
  <c r="Y1185" i="1"/>
  <c r="U1185" i="1"/>
  <c r="T1185" i="1"/>
  <c r="Y1184" i="1"/>
  <c r="U1184" i="1"/>
  <c r="T1184" i="1"/>
  <c r="Y1183" i="1"/>
  <c r="U1183" i="1"/>
  <c r="T1183" i="1"/>
  <c r="Y1182" i="1"/>
  <c r="U1182" i="1"/>
  <c r="T1182" i="1"/>
  <c r="Y1181" i="1"/>
  <c r="U1181" i="1"/>
  <c r="T1181" i="1"/>
  <c r="Y1180" i="1"/>
  <c r="U1180" i="1"/>
  <c r="T1180" i="1"/>
  <c r="Y1179" i="1"/>
  <c r="U1179" i="1"/>
  <c r="T1179" i="1"/>
  <c r="Y1178" i="1"/>
  <c r="U1178" i="1"/>
  <c r="T1178" i="1"/>
  <c r="Y1177" i="1"/>
  <c r="U1177" i="1"/>
  <c r="T1177" i="1"/>
  <c r="Y1176" i="1"/>
  <c r="U1176" i="1"/>
  <c r="T1176" i="1"/>
  <c r="Y1175" i="1"/>
  <c r="U1175" i="1"/>
  <c r="T1175" i="1"/>
  <c r="Y1174" i="1"/>
  <c r="U1174" i="1"/>
  <c r="T1174" i="1"/>
  <c r="Y1173" i="1"/>
  <c r="U1173" i="1"/>
  <c r="T1173" i="1"/>
  <c r="Y1172" i="1"/>
  <c r="U1172" i="1"/>
  <c r="T1172" i="1"/>
  <c r="Y1171" i="1"/>
  <c r="U1171" i="1"/>
  <c r="T1171" i="1"/>
  <c r="Y1170" i="1"/>
  <c r="U1170" i="1"/>
  <c r="T1170" i="1"/>
  <c r="Y1169" i="1"/>
  <c r="U1169" i="1"/>
  <c r="T1169" i="1"/>
  <c r="Y1168" i="1"/>
  <c r="U1168" i="1"/>
  <c r="T1168" i="1"/>
  <c r="Y1167" i="1"/>
  <c r="U1167" i="1"/>
  <c r="T1167" i="1"/>
  <c r="AB1166" i="1"/>
  <c r="Y1166" i="1"/>
  <c r="U1166" i="1"/>
  <c r="T1166" i="1"/>
  <c r="I1166" i="1"/>
  <c r="AB1165" i="1"/>
  <c r="Y1165" i="1"/>
  <c r="U1165" i="1"/>
  <c r="T1165" i="1"/>
  <c r="I1165" i="1"/>
  <c r="AB1164" i="1"/>
  <c r="Y1164" i="1"/>
  <c r="U1164" i="1"/>
  <c r="T1164" i="1"/>
  <c r="I1164" i="1"/>
  <c r="AB1163" i="1"/>
  <c r="Y1163" i="1"/>
  <c r="U1163" i="1"/>
  <c r="T1163" i="1"/>
  <c r="I1163" i="1"/>
  <c r="AB1162" i="1"/>
  <c r="Y1162" i="1"/>
  <c r="U1162" i="1"/>
  <c r="T1162" i="1"/>
  <c r="I1162" i="1"/>
  <c r="AB1161" i="1"/>
  <c r="Y1161" i="1"/>
  <c r="U1161" i="1"/>
  <c r="T1161" i="1"/>
  <c r="I1161" i="1"/>
  <c r="AB1160" i="1"/>
  <c r="Y1160" i="1"/>
  <c r="U1160" i="1"/>
  <c r="T1160" i="1"/>
  <c r="I1160" i="1"/>
  <c r="AB1159" i="1"/>
  <c r="Y1159" i="1"/>
  <c r="U1159" i="1"/>
  <c r="T1159" i="1"/>
  <c r="I1159" i="1"/>
  <c r="AB1158" i="1"/>
  <c r="Y1158" i="1"/>
  <c r="U1158" i="1"/>
  <c r="T1158" i="1"/>
  <c r="I1158" i="1"/>
  <c r="AB1157" i="1"/>
  <c r="Y1157" i="1"/>
  <c r="U1157" i="1"/>
  <c r="T1157" i="1"/>
  <c r="I1157" i="1"/>
  <c r="AB1156" i="1"/>
  <c r="Y1156" i="1"/>
  <c r="U1156" i="1"/>
  <c r="T1156" i="1"/>
  <c r="I1156" i="1"/>
  <c r="AB1155" i="1"/>
  <c r="Y1155" i="1"/>
  <c r="U1155" i="1"/>
  <c r="T1155" i="1"/>
  <c r="I1155" i="1"/>
  <c r="AB1154" i="1"/>
  <c r="Y1154" i="1"/>
  <c r="U1154" i="1"/>
  <c r="T1154" i="1"/>
  <c r="I1154" i="1"/>
  <c r="AB1153" i="1"/>
  <c r="Y1153" i="1"/>
  <c r="U1153" i="1"/>
  <c r="T1153" i="1"/>
  <c r="I1153" i="1"/>
  <c r="AB1152" i="1"/>
  <c r="Y1152" i="1"/>
  <c r="U1152" i="1"/>
  <c r="T1152" i="1"/>
  <c r="I1152" i="1"/>
  <c r="AB1151" i="1"/>
  <c r="Y1151" i="1"/>
  <c r="U1151" i="1"/>
  <c r="T1151" i="1"/>
  <c r="I1151" i="1"/>
  <c r="AB1150" i="1"/>
  <c r="Y1150" i="1"/>
  <c r="U1150" i="1"/>
  <c r="T1150" i="1"/>
  <c r="I1150" i="1"/>
  <c r="AB1149" i="1"/>
  <c r="Y1149" i="1"/>
  <c r="U1149" i="1"/>
  <c r="T1149" i="1"/>
  <c r="I1149" i="1"/>
  <c r="AB1148" i="1"/>
  <c r="Y1148" i="1"/>
  <c r="U1148" i="1"/>
  <c r="T1148" i="1"/>
  <c r="I1148" i="1"/>
  <c r="AB1147" i="1"/>
  <c r="Y1147" i="1"/>
  <c r="U1147" i="1"/>
  <c r="T1147" i="1"/>
  <c r="I1147" i="1"/>
  <c r="AB1146" i="1"/>
  <c r="Y1146" i="1"/>
  <c r="U1146" i="1"/>
  <c r="T1146" i="1"/>
  <c r="I1146" i="1"/>
  <c r="AB1145" i="1"/>
  <c r="Y1145" i="1"/>
  <c r="U1145" i="1"/>
  <c r="T1145" i="1"/>
  <c r="I1145" i="1"/>
  <c r="AB1144" i="1"/>
  <c r="Y1144" i="1"/>
  <c r="U1144" i="1"/>
  <c r="T1144" i="1"/>
  <c r="I1144" i="1"/>
  <c r="AB1143" i="1"/>
  <c r="Y1143" i="1"/>
  <c r="U1143" i="1"/>
  <c r="T1143" i="1"/>
  <c r="I1143" i="1"/>
  <c r="AB1142" i="1"/>
  <c r="Y1142" i="1"/>
  <c r="U1142" i="1"/>
  <c r="T1142" i="1"/>
  <c r="I1142" i="1"/>
  <c r="AB1141" i="1"/>
  <c r="Y1141" i="1"/>
  <c r="U1141" i="1"/>
  <c r="T1141" i="1"/>
  <c r="I1141" i="1"/>
  <c r="AB1140" i="1"/>
  <c r="Y1140" i="1"/>
  <c r="U1140" i="1"/>
  <c r="T1140" i="1"/>
  <c r="I1140" i="1"/>
  <c r="AB1139" i="1"/>
  <c r="Y1139" i="1"/>
  <c r="U1139" i="1"/>
  <c r="T1139" i="1"/>
  <c r="I1139" i="1"/>
  <c r="AB1138" i="1"/>
  <c r="Y1138" i="1"/>
  <c r="U1138" i="1"/>
  <c r="T1138" i="1"/>
  <c r="I1138" i="1"/>
  <c r="AB1137" i="1"/>
  <c r="Y1137" i="1"/>
  <c r="U1137" i="1"/>
  <c r="T1137" i="1"/>
  <c r="I1137" i="1"/>
  <c r="AB1136" i="1"/>
  <c r="Y1136" i="1"/>
  <c r="U1136" i="1"/>
  <c r="T1136" i="1"/>
  <c r="I1136" i="1"/>
  <c r="AB1135" i="1"/>
  <c r="Y1135" i="1"/>
  <c r="U1135" i="1"/>
  <c r="T1135" i="1"/>
  <c r="I1135" i="1"/>
  <c r="AB1134" i="1"/>
  <c r="Y1134" i="1"/>
  <c r="U1134" i="1"/>
  <c r="T1134" i="1"/>
  <c r="I1134" i="1"/>
  <c r="AB1133" i="1"/>
  <c r="Y1133" i="1"/>
  <c r="U1133" i="1"/>
  <c r="T1133" i="1"/>
  <c r="I1133" i="1"/>
  <c r="AB1132" i="1"/>
  <c r="Y1132" i="1"/>
  <c r="U1132" i="1"/>
  <c r="T1132" i="1"/>
  <c r="I1132" i="1"/>
  <c r="AB1131" i="1"/>
  <c r="Y1131" i="1"/>
  <c r="U1131" i="1"/>
  <c r="T1131" i="1"/>
  <c r="I1131" i="1"/>
  <c r="AB1130" i="1"/>
  <c r="Y1130" i="1"/>
  <c r="U1130" i="1"/>
  <c r="T1130" i="1"/>
  <c r="I1130" i="1"/>
  <c r="AB1129" i="1"/>
  <c r="Y1129" i="1"/>
  <c r="U1129" i="1"/>
  <c r="T1129" i="1"/>
  <c r="I1129" i="1"/>
  <c r="AB1128" i="1"/>
  <c r="Y1128" i="1"/>
  <c r="U1128" i="1"/>
  <c r="T1128" i="1"/>
  <c r="I1128" i="1"/>
  <c r="AB1127" i="1"/>
  <c r="Y1127" i="1"/>
  <c r="U1127" i="1"/>
  <c r="T1127" i="1"/>
  <c r="I1127" i="1"/>
  <c r="AB1106" i="1"/>
  <c r="Y1106" i="1"/>
  <c r="U1106" i="1"/>
  <c r="T1106" i="1"/>
  <c r="I1106" i="1"/>
  <c r="AB1105" i="1"/>
  <c r="Y1105" i="1"/>
  <c r="U1105" i="1"/>
  <c r="T1105" i="1"/>
  <c r="I1105" i="1"/>
  <c r="AB1104" i="1"/>
  <c r="Y1104" i="1"/>
  <c r="U1104" i="1"/>
  <c r="T1104" i="1"/>
  <c r="I1104" i="1"/>
  <c r="AB1103" i="1"/>
  <c r="Y1103" i="1"/>
  <c r="U1103" i="1"/>
  <c r="T1103" i="1"/>
  <c r="I1103" i="1"/>
  <c r="AB1102" i="1"/>
  <c r="Y1102" i="1"/>
  <c r="U1102" i="1"/>
  <c r="T1102" i="1"/>
  <c r="I1102" i="1"/>
  <c r="AB1101" i="1"/>
  <c r="Y1101" i="1"/>
  <c r="U1101" i="1"/>
  <c r="T1101" i="1"/>
  <c r="I1101" i="1"/>
  <c r="AB1100" i="1"/>
  <c r="Y1100" i="1"/>
  <c r="U1100" i="1"/>
  <c r="T1100" i="1"/>
  <c r="I1100" i="1"/>
  <c r="AB1099" i="1"/>
  <c r="Y1099" i="1"/>
  <c r="U1099" i="1"/>
  <c r="T1099" i="1"/>
  <c r="I1099" i="1"/>
  <c r="AB1098" i="1"/>
  <c r="Y1098" i="1"/>
  <c r="U1098" i="1"/>
  <c r="T1098" i="1"/>
  <c r="I1098" i="1"/>
  <c r="AB1097" i="1"/>
  <c r="Y1097" i="1"/>
  <c r="U1097" i="1"/>
  <c r="T1097" i="1"/>
  <c r="I1097" i="1"/>
  <c r="AB1096" i="1"/>
  <c r="Y1096" i="1"/>
  <c r="U1096" i="1"/>
  <c r="T1096" i="1"/>
  <c r="I1096" i="1"/>
  <c r="AB1095" i="1"/>
  <c r="Y1095" i="1"/>
  <c r="U1095" i="1"/>
  <c r="T1095" i="1"/>
  <c r="I1095" i="1"/>
  <c r="AB1094" i="1"/>
  <c r="Y1094" i="1"/>
  <c r="U1094" i="1"/>
  <c r="T1094" i="1"/>
  <c r="I1094" i="1"/>
  <c r="AB1093" i="1"/>
  <c r="Y1093" i="1"/>
  <c r="U1093" i="1"/>
  <c r="T1093" i="1"/>
  <c r="I1093" i="1"/>
  <c r="AB1092" i="1"/>
  <c r="Y1092" i="1"/>
  <c r="U1092" i="1"/>
  <c r="T1092" i="1"/>
  <c r="I1092" i="1"/>
  <c r="AB1091" i="1"/>
  <c r="Y1091" i="1"/>
  <c r="U1091" i="1"/>
  <c r="T1091" i="1"/>
  <c r="I1091" i="1"/>
  <c r="AB1090" i="1"/>
  <c r="Y1090" i="1"/>
  <c r="U1090" i="1"/>
  <c r="T1090" i="1"/>
  <c r="I1090" i="1"/>
  <c r="AB1089" i="1"/>
  <c r="Y1089" i="1"/>
  <c r="U1089" i="1"/>
  <c r="T1089" i="1"/>
  <c r="I1089" i="1"/>
  <c r="AB1088" i="1"/>
  <c r="Y1088" i="1"/>
  <c r="U1088" i="1"/>
  <c r="T1088" i="1"/>
  <c r="I1088" i="1"/>
  <c r="AB1087" i="1"/>
  <c r="Y1087" i="1"/>
  <c r="U1087" i="1"/>
  <c r="T1087" i="1"/>
  <c r="I1087" i="1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6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46" i="2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67" i="1"/>
  <c r="AB1066" i="1"/>
  <c r="I1066" i="1"/>
  <c r="AB1065" i="1"/>
  <c r="I1065" i="1"/>
  <c r="AB1064" i="1"/>
  <c r="I1064" i="1"/>
  <c r="AB1063" i="1"/>
  <c r="I1063" i="1"/>
  <c r="AB1062" i="1"/>
  <c r="I1062" i="1"/>
  <c r="AB1061" i="1"/>
  <c r="I1061" i="1"/>
  <c r="AB1060" i="1"/>
  <c r="I1060" i="1"/>
  <c r="AB1059" i="1"/>
  <c r="I1059" i="1"/>
  <c r="AB1058" i="1"/>
  <c r="I1058" i="1"/>
  <c r="AB1057" i="1"/>
  <c r="I1057" i="1"/>
  <c r="AB1056" i="1"/>
  <c r="I1056" i="1"/>
  <c r="AB1055" i="1"/>
  <c r="I1055" i="1"/>
  <c r="AB1054" i="1"/>
  <c r="I1054" i="1"/>
  <c r="AB1053" i="1"/>
  <c r="I1053" i="1"/>
  <c r="AB1052" i="1"/>
  <c r="I1052" i="1"/>
  <c r="AB1051" i="1"/>
  <c r="I1051" i="1"/>
  <c r="AB1050" i="1"/>
  <c r="I1050" i="1"/>
  <c r="AB1049" i="1"/>
  <c r="I1049" i="1"/>
  <c r="AB1048" i="1"/>
  <c r="I1048" i="1"/>
  <c r="AB1047" i="1"/>
  <c r="I1047" i="1"/>
  <c r="Y1066" i="1"/>
  <c r="U1066" i="1"/>
  <c r="T1066" i="1"/>
  <c r="Y1065" i="1"/>
  <c r="U1065" i="1"/>
  <c r="T1065" i="1"/>
  <c r="Y1064" i="1"/>
  <c r="U1064" i="1"/>
  <c r="T1064" i="1"/>
  <c r="Y1063" i="1"/>
  <c r="U1063" i="1"/>
  <c r="T1063" i="1"/>
  <c r="Y1062" i="1"/>
  <c r="U1062" i="1"/>
  <c r="T1062" i="1"/>
  <c r="Y1061" i="1"/>
  <c r="U1061" i="1"/>
  <c r="T1061" i="1"/>
  <c r="Y1060" i="1"/>
  <c r="U1060" i="1"/>
  <c r="T1060" i="1"/>
  <c r="Y1059" i="1"/>
  <c r="U1059" i="1"/>
  <c r="T1059" i="1"/>
  <c r="Y1058" i="1"/>
  <c r="U1058" i="1"/>
  <c r="T1058" i="1"/>
  <c r="Y1057" i="1"/>
  <c r="U1057" i="1"/>
  <c r="T1057" i="1"/>
  <c r="Y1056" i="1"/>
  <c r="U1056" i="1"/>
  <c r="T1056" i="1"/>
  <c r="Y1055" i="1"/>
  <c r="U1055" i="1"/>
  <c r="T1055" i="1"/>
  <c r="Y1054" i="1"/>
  <c r="U1054" i="1"/>
  <c r="T1054" i="1"/>
  <c r="Y1053" i="1"/>
  <c r="U1053" i="1"/>
  <c r="T1053" i="1"/>
  <c r="Y1052" i="1"/>
  <c r="U1052" i="1"/>
  <c r="T1052" i="1"/>
  <c r="Y1051" i="1"/>
  <c r="U1051" i="1"/>
  <c r="T1051" i="1"/>
  <c r="Y1050" i="1"/>
  <c r="U1050" i="1"/>
  <c r="T1050" i="1"/>
  <c r="Y1049" i="1"/>
  <c r="U1049" i="1"/>
  <c r="T1049" i="1"/>
  <c r="Y1048" i="1"/>
  <c r="U1048" i="1"/>
  <c r="T1048" i="1"/>
  <c r="Y1047" i="1"/>
  <c r="U1047" i="1"/>
  <c r="T1047" i="1"/>
  <c r="AB1046" i="1"/>
  <c r="Y1046" i="1"/>
  <c r="U1046" i="1"/>
  <c r="T1046" i="1"/>
  <c r="I1046" i="1"/>
  <c r="AB1045" i="1"/>
  <c r="Y1045" i="1"/>
  <c r="U1045" i="1"/>
  <c r="T1045" i="1"/>
  <c r="I1045" i="1"/>
  <c r="AB1044" i="1"/>
  <c r="Y1044" i="1"/>
  <c r="U1044" i="1"/>
  <c r="T1044" i="1"/>
  <c r="I1044" i="1"/>
  <c r="AB1043" i="1"/>
  <c r="Y1043" i="1"/>
  <c r="U1043" i="1"/>
  <c r="T1043" i="1"/>
  <c r="I1043" i="1"/>
  <c r="AB1042" i="1"/>
  <c r="Y1042" i="1"/>
  <c r="U1042" i="1"/>
  <c r="T1042" i="1"/>
  <c r="I1042" i="1"/>
  <c r="AB1041" i="1"/>
  <c r="Y1041" i="1"/>
  <c r="U1041" i="1"/>
  <c r="T1041" i="1"/>
  <c r="I1041" i="1"/>
  <c r="AB1040" i="1"/>
  <c r="Y1040" i="1"/>
  <c r="U1040" i="1"/>
  <c r="T1040" i="1"/>
  <c r="I1040" i="1"/>
  <c r="AB1039" i="1"/>
  <c r="Y1039" i="1"/>
  <c r="U1039" i="1"/>
  <c r="T1039" i="1"/>
  <c r="I1039" i="1"/>
  <c r="AB1038" i="1"/>
  <c r="Y1038" i="1"/>
  <c r="U1038" i="1"/>
  <c r="T1038" i="1"/>
  <c r="I1038" i="1"/>
  <c r="AB1037" i="1"/>
  <c r="Y1037" i="1"/>
  <c r="U1037" i="1"/>
  <c r="T1037" i="1"/>
  <c r="I1037" i="1"/>
  <c r="AB1036" i="1"/>
  <c r="Y1036" i="1"/>
  <c r="U1036" i="1"/>
  <c r="T1036" i="1"/>
  <c r="I1036" i="1"/>
  <c r="AB1035" i="1"/>
  <c r="Y1035" i="1"/>
  <c r="U1035" i="1"/>
  <c r="T1035" i="1"/>
  <c r="I1035" i="1"/>
  <c r="AB1034" i="1"/>
  <c r="Y1034" i="1"/>
  <c r="U1034" i="1"/>
  <c r="T1034" i="1"/>
  <c r="I1034" i="1"/>
  <c r="AB1033" i="1"/>
  <c r="Y1033" i="1"/>
  <c r="U1033" i="1"/>
  <c r="T1033" i="1"/>
  <c r="I1033" i="1"/>
  <c r="AB1032" i="1"/>
  <c r="Y1032" i="1"/>
  <c r="U1032" i="1"/>
  <c r="T1032" i="1"/>
  <c r="I1032" i="1"/>
  <c r="AB1031" i="1"/>
  <c r="Y1031" i="1"/>
  <c r="U1031" i="1"/>
  <c r="T1031" i="1"/>
  <c r="I1031" i="1"/>
  <c r="AB1030" i="1"/>
  <c r="Y1030" i="1"/>
  <c r="U1030" i="1"/>
  <c r="T1030" i="1"/>
  <c r="I1030" i="1"/>
  <c r="AB1029" i="1"/>
  <c r="Y1029" i="1"/>
  <c r="U1029" i="1"/>
  <c r="T1029" i="1"/>
  <c r="I1029" i="1"/>
  <c r="AB1028" i="1"/>
  <c r="Y1028" i="1"/>
  <c r="U1028" i="1"/>
  <c r="T1028" i="1"/>
  <c r="I1028" i="1"/>
  <c r="AB1027" i="1"/>
  <c r="Y1027" i="1"/>
  <c r="U1027" i="1"/>
  <c r="T1027" i="1"/>
  <c r="I1027" i="1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07" i="1"/>
  <c r="AB1000" i="1"/>
  <c r="I1000" i="1"/>
  <c r="AB1001" i="1"/>
  <c r="I1001" i="1"/>
  <c r="AB1002" i="1"/>
  <c r="I1002" i="1"/>
  <c r="AB1003" i="1"/>
  <c r="I1003" i="1"/>
  <c r="AB1004" i="1"/>
  <c r="I1004" i="1"/>
  <c r="AB1005" i="1"/>
  <c r="I1005" i="1"/>
  <c r="AB1006" i="1"/>
  <c r="I1006" i="1"/>
  <c r="AB999" i="1"/>
  <c r="I999" i="1"/>
  <c r="AB998" i="1"/>
  <c r="I998" i="1"/>
  <c r="AB997" i="1"/>
  <c r="I997" i="1"/>
  <c r="AB996" i="1"/>
  <c r="I996" i="1"/>
  <c r="AB995" i="1"/>
  <c r="I995" i="1"/>
  <c r="AB994" i="1"/>
  <c r="I994" i="1"/>
  <c r="AB993" i="1"/>
  <c r="I993" i="1"/>
  <c r="AB992" i="1"/>
  <c r="I992" i="1"/>
  <c r="AB991" i="1"/>
  <c r="I991" i="1"/>
  <c r="AB990" i="1"/>
  <c r="I990" i="1"/>
  <c r="AB989" i="1"/>
  <c r="I989" i="1"/>
  <c r="AB988" i="1"/>
  <c r="I988" i="1"/>
  <c r="AB987" i="1"/>
  <c r="I987" i="1"/>
  <c r="Y1006" i="1"/>
  <c r="U1006" i="1"/>
  <c r="T1006" i="1"/>
  <c r="Y1005" i="1"/>
  <c r="U1005" i="1"/>
  <c r="T1005" i="1"/>
  <c r="Y1004" i="1"/>
  <c r="U1004" i="1"/>
  <c r="T1004" i="1"/>
  <c r="Y1003" i="1"/>
  <c r="U1003" i="1"/>
  <c r="T1003" i="1"/>
  <c r="Y1002" i="1"/>
  <c r="U1002" i="1"/>
  <c r="T1002" i="1"/>
  <c r="Y1001" i="1"/>
  <c r="U1001" i="1"/>
  <c r="T1001" i="1"/>
  <c r="Y1000" i="1"/>
  <c r="U1000" i="1"/>
  <c r="T1000" i="1"/>
  <c r="Y999" i="1"/>
  <c r="U999" i="1"/>
  <c r="T999" i="1"/>
  <c r="Y998" i="1"/>
  <c r="U998" i="1"/>
  <c r="T998" i="1"/>
  <c r="Y997" i="1"/>
  <c r="U997" i="1"/>
  <c r="T997" i="1"/>
  <c r="Y996" i="1"/>
  <c r="U996" i="1"/>
  <c r="T996" i="1"/>
  <c r="Y995" i="1"/>
  <c r="U995" i="1"/>
  <c r="T995" i="1"/>
  <c r="Y994" i="1"/>
  <c r="U994" i="1"/>
  <c r="T994" i="1"/>
  <c r="Y993" i="1"/>
  <c r="U993" i="1"/>
  <c r="T993" i="1"/>
  <c r="Y992" i="1"/>
  <c r="U992" i="1"/>
  <c r="T992" i="1"/>
  <c r="Y991" i="1"/>
  <c r="U991" i="1"/>
  <c r="T991" i="1"/>
  <c r="Y990" i="1"/>
  <c r="U990" i="1"/>
  <c r="T990" i="1"/>
  <c r="Y989" i="1"/>
  <c r="U989" i="1"/>
  <c r="T989" i="1"/>
  <c r="Y988" i="1"/>
  <c r="U988" i="1"/>
  <c r="T988" i="1"/>
  <c r="Y987" i="1"/>
  <c r="U987" i="1"/>
  <c r="T987" i="1"/>
  <c r="AB982" i="1"/>
  <c r="I982" i="1"/>
  <c r="T982" i="1"/>
  <c r="U982" i="1"/>
  <c r="Y982" i="1"/>
  <c r="AB983" i="1"/>
  <c r="I983" i="1"/>
  <c r="T983" i="1"/>
  <c r="U983" i="1"/>
  <c r="Y983" i="1"/>
  <c r="AB984" i="1"/>
  <c r="I984" i="1"/>
  <c r="T984" i="1"/>
  <c r="U984" i="1"/>
  <c r="Y984" i="1"/>
  <c r="AB985" i="1"/>
  <c r="I985" i="1"/>
  <c r="T985" i="1"/>
  <c r="U985" i="1"/>
  <c r="Y985" i="1"/>
  <c r="AB986" i="1"/>
  <c r="I986" i="1"/>
  <c r="T986" i="1"/>
  <c r="U986" i="1"/>
  <c r="Y986" i="1"/>
  <c r="AB981" i="1"/>
  <c r="Y981" i="1"/>
  <c r="U981" i="1"/>
  <c r="T981" i="1"/>
  <c r="I981" i="1"/>
  <c r="AB980" i="1"/>
  <c r="Y980" i="1"/>
  <c r="U980" i="1"/>
  <c r="T980" i="1"/>
  <c r="I980" i="1"/>
  <c r="AB979" i="1"/>
  <c r="Y979" i="1"/>
  <c r="U979" i="1"/>
  <c r="T979" i="1"/>
  <c r="I979" i="1"/>
  <c r="AB978" i="1"/>
  <c r="Y978" i="1"/>
  <c r="U978" i="1"/>
  <c r="T978" i="1"/>
  <c r="I978" i="1"/>
  <c r="AB977" i="1"/>
  <c r="Y977" i="1"/>
  <c r="U977" i="1"/>
  <c r="T977" i="1"/>
  <c r="I977" i="1"/>
  <c r="AB976" i="1"/>
  <c r="Y976" i="1"/>
  <c r="U976" i="1"/>
  <c r="T976" i="1"/>
  <c r="I976" i="1"/>
  <c r="AB975" i="1"/>
  <c r="Y975" i="1"/>
  <c r="U975" i="1"/>
  <c r="T975" i="1"/>
  <c r="I975" i="1"/>
  <c r="AB974" i="1"/>
  <c r="Y974" i="1"/>
  <c r="U974" i="1"/>
  <c r="T974" i="1"/>
  <c r="I974" i="1"/>
  <c r="AB973" i="1"/>
  <c r="Y973" i="1"/>
  <c r="U973" i="1"/>
  <c r="T973" i="1"/>
  <c r="I973" i="1"/>
  <c r="AB972" i="1"/>
  <c r="Y972" i="1"/>
  <c r="U972" i="1"/>
  <c r="T972" i="1"/>
  <c r="I972" i="1"/>
  <c r="AB971" i="1"/>
  <c r="Y971" i="1"/>
  <c r="U971" i="1"/>
  <c r="T971" i="1"/>
  <c r="I971" i="1"/>
  <c r="AB970" i="1"/>
  <c r="Y970" i="1"/>
  <c r="U970" i="1"/>
  <c r="T970" i="1"/>
  <c r="I970" i="1"/>
  <c r="AB969" i="1"/>
  <c r="Y969" i="1"/>
  <c r="U969" i="1"/>
  <c r="T969" i="1"/>
  <c r="I969" i="1"/>
  <c r="AB968" i="1"/>
  <c r="Y968" i="1"/>
  <c r="U968" i="1"/>
  <c r="T968" i="1"/>
  <c r="I968" i="1"/>
  <c r="AB967" i="1"/>
  <c r="Y967" i="1"/>
  <c r="U967" i="1"/>
  <c r="T967" i="1"/>
  <c r="I967" i="1"/>
  <c r="AB966" i="1"/>
  <c r="Y966" i="1"/>
  <c r="U966" i="1"/>
  <c r="T966" i="1"/>
  <c r="I966" i="1"/>
  <c r="AB965" i="1"/>
  <c r="Y965" i="1"/>
  <c r="U965" i="1"/>
  <c r="T965" i="1"/>
  <c r="I965" i="1"/>
  <c r="AB964" i="1"/>
  <c r="Y964" i="1"/>
  <c r="U964" i="1"/>
  <c r="T964" i="1"/>
  <c r="I964" i="1"/>
  <c r="AB963" i="1"/>
  <c r="Y963" i="1"/>
  <c r="U963" i="1"/>
  <c r="T963" i="1"/>
  <c r="I963" i="1"/>
  <c r="AB962" i="1"/>
  <c r="Y962" i="1"/>
  <c r="U962" i="1"/>
  <c r="T962" i="1"/>
  <c r="I962" i="1"/>
  <c r="AB961" i="1"/>
  <c r="Y961" i="1"/>
  <c r="U961" i="1"/>
  <c r="T961" i="1"/>
  <c r="I961" i="1"/>
  <c r="AB960" i="1"/>
  <c r="Y960" i="1"/>
  <c r="U960" i="1"/>
  <c r="T960" i="1"/>
  <c r="I960" i="1"/>
  <c r="AB959" i="1"/>
  <c r="Y959" i="1"/>
  <c r="U959" i="1"/>
  <c r="T959" i="1"/>
  <c r="I959" i="1"/>
  <c r="AB958" i="1"/>
  <c r="Y958" i="1"/>
  <c r="U958" i="1"/>
  <c r="T958" i="1"/>
  <c r="I958" i="1"/>
  <c r="AB957" i="1"/>
  <c r="Y957" i="1"/>
  <c r="U957" i="1"/>
  <c r="T957" i="1"/>
  <c r="I957" i="1"/>
  <c r="AB956" i="1"/>
  <c r="Y956" i="1"/>
  <c r="U956" i="1"/>
  <c r="T956" i="1"/>
  <c r="I956" i="1"/>
  <c r="AB955" i="1"/>
  <c r="Y955" i="1"/>
  <c r="U955" i="1"/>
  <c r="T955" i="1"/>
  <c r="I955" i="1"/>
  <c r="AB954" i="1"/>
  <c r="Y954" i="1"/>
  <c r="U954" i="1"/>
  <c r="T954" i="1"/>
  <c r="I954" i="1"/>
  <c r="AB953" i="1"/>
  <c r="Y953" i="1"/>
  <c r="U953" i="1"/>
  <c r="T953" i="1"/>
  <c r="I953" i="1"/>
  <c r="AB952" i="1"/>
  <c r="Y952" i="1"/>
  <c r="U952" i="1"/>
  <c r="T952" i="1"/>
  <c r="I952" i="1"/>
  <c r="AB951" i="1"/>
  <c r="Y951" i="1"/>
  <c r="U951" i="1"/>
  <c r="T951" i="1"/>
  <c r="I951" i="1"/>
  <c r="AB950" i="1"/>
  <c r="Y950" i="1"/>
  <c r="U950" i="1"/>
  <c r="T950" i="1"/>
  <c r="I950" i="1"/>
  <c r="AB949" i="1"/>
  <c r="Y949" i="1"/>
  <c r="U949" i="1"/>
  <c r="T949" i="1"/>
  <c r="I949" i="1"/>
  <c r="AB948" i="1"/>
  <c r="Y948" i="1"/>
  <c r="U948" i="1"/>
  <c r="T948" i="1"/>
  <c r="I948" i="1"/>
  <c r="AB947" i="1"/>
  <c r="Y947" i="1"/>
  <c r="U947" i="1"/>
  <c r="T947" i="1"/>
  <c r="I947" i="1"/>
  <c r="Y946" i="1"/>
  <c r="U946" i="1"/>
  <c r="T946" i="1"/>
  <c r="I946" i="1"/>
  <c r="Y945" i="1"/>
  <c r="U945" i="1"/>
  <c r="T945" i="1"/>
  <c r="I945" i="1"/>
  <c r="Y944" i="1"/>
  <c r="U944" i="1"/>
  <c r="T944" i="1"/>
  <c r="I944" i="1"/>
  <c r="Y943" i="1"/>
  <c r="U943" i="1"/>
  <c r="T943" i="1"/>
  <c r="I943" i="1"/>
  <c r="Y942" i="1"/>
  <c r="U942" i="1"/>
  <c r="T942" i="1"/>
  <c r="I942" i="1"/>
  <c r="Y941" i="1"/>
  <c r="U941" i="1"/>
  <c r="T941" i="1"/>
  <c r="I941" i="1"/>
  <c r="Y940" i="1"/>
  <c r="U940" i="1"/>
  <c r="T940" i="1"/>
  <c r="I940" i="1"/>
  <c r="Y939" i="1"/>
  <c r="U939" i="1"/>
  <c r="T939" i="1"/>
  <c r="I939" i="1"/>
  <c r="Y938" i="1"/>
  <c r="U938" i="1"/>
  <c r="T938" i="1"/>
  <c r="I938" i="1"/>
  <c r="Y937" i="1"/>
  <c r="U937" i="1"/>
  <c r="T937" i="1"/>
  <c r="I937" i="1"/>
  <c r="Y936" i="1"/>
  <c r="U936" i="1"/>
  <c r="T936" i="1"/>
  <c r="I936" i="1"/>
  <c r="Y935" i="1"/>
  <c r="U935" i="1"/>
  <c r="T935" i="1"/>
  <c r="I935" i="1"/>
  <c r="Y934" i="1"/>
  <c r="U934" i="1"/>
  <c r="T934" i="1"/>
  <c r="I934" i="1"/>
  <c r="Y933" i="1"/>
  <c r="U933" i="1"/>
  <c r="T933" i="1"/>
  <c r="I933" i="1"/>
  <c r="Y932" i="1"/>
  <c r="U932" i="1"/>
  <c r="T932" i="1"/>
  <c r="I932" i="1"/>
  <c r="Y931" i="1"/>
  <c r="U931" i="1"/>
  <c r="T931" i="1"/>
  <c r="I931" i="1"/>
  <c r="Y930" i="1"/>
  <c r="U930" i="1"/>
  <c r="T930" i="1"/>
  <c r="I930" i="1"/>
  <c r="Y929" i="1"/>
  <c r="U929" i="1"/>
  <c r="T929" i="1"/>
  <c r="I929" i="1"/>
  <c r="Y928" i="1"/>
  <c r="U928" i="1"/>
  <c r="T928" i="1"/>
  <c r="I928" i="1"/>
  <c r="Y927" i="1"/>
  <c r="U927" i="1"/>
  <c r="T927" i="1"/>
  <c r="I927" i="1"/>
  <c r="AB926" i="1"/>
  <c r="Y926" i="1"/>
  <c r="U926" i="1"/>
  <c r="T926" i="1"/>
  <c r="I926" i="1"/>
  <c r="AB925" i="1"/>
  <c r="Y925" i="1"/>
  <c r="U925" i="1"/>
  <c r="T925" i="1"/>
  <c r="I925" i="1"/>
  <c r="AB924" i="1"/>
  <c r="Y924" i="1"/>
  <c r="U924" i="1"/>
  <c r="T924" i="1"/>
  <c r="I924" i="1"/>
  <c r="AB923" i="1"/>
  <c r="Y923" i="1"/>
  <c r="U923" i="1"/>
  <c r="T923" i="1"/>
  <c r="I923" i="1"/>
  <c r="AB922" i="1"/>
  <c r="Y922" i="1"/>
  <c r="U922" i="1"/>
  <c r="T922" i="1"/>
  <c r="I922" i="1"/>
  <c r="AB921" i="1"/>
  <c r="Y921" i="1"/>
  <c r="U921" i="1"/>
  <c r="T921" i="1"/>
  <c r="I921" i="1"/>
  <c r="AB920" i="1"/>
  <c r="Y920" i="1"/>
  <c r="U920" i="1"/>
  <c r="T920" i="1"/>
  <c r="I920" i="1"/>
  <c r="AB919" i="1"/>
  <c r="Y919" i="1"/>
  <c r="U919" i="1"/>
  <c r="T919" i="1"/>
  <c r="I919" i="1"/>
  <c r="AB918" i="1"/>
  <c r="Y918" i="1"/>
  <c r="U918" i="1"/>
  <c r="T918" i="1"/>
  <c r="I918" i="1"/>
  <c r="AB917" i="1"/>
  <c r="Y917" i="1"/>
  <c r="U917" i="1"/>
  <c r="T917" i="1"/>
  <c r="I917" i="1"/>
  <c r="AB916" i="1"/>
  <c r="Y916" i="1"/>
  <c r="U916" i="1"/>
  <c r="T916" i="1"/>
  <c r="I916" i="1"/>
  <c r="AB915" i="1"/>
  <c r="Y915" i="1"/>
  <c r="U915" i="1"/>
  <c r="T915" i="1"/>
  <c r="I915" i="1"/>
  <c r="AB914" i="1"/>
  <c r="Y914" i="1"/>
  <c r="U914" i="1"/>
  <c r="T914" i="1"/>
  <c r="I914" i="1"/>
  <c r="AB913" i="1"/>
  <c r="Y913" i="1"/>
  <c r="U913" i="1"/>
  <c r="T913" i="1"/>
  <c r="I913" i="1"/>
  <c r="AB912" i="1"/>
  <c r="Y912" i="1"/>
  <c r="U912" i="1"/>
  <c r="T912" i="1"/>
  <c r="I912" i="1"/>
  <c r="AB911" i="1"/>
  <c r="Y911" i="1"/>
  <c r="U911" i="1"/>
  <c r="T911" i="1"/>
  <c r="I911" i="1"/>
  <c r="AB910" i="1"/>
  <c r="Y910" i="1"/>
  <c r="U910" i="1"/>
  <c r="T910" i="1"/>
  <c r="I910" i="1"/>
  <c r="AB909" i="1"/>
  <c r="Y909" i="1"/>
  <c r="U909" i="1"/>
  <c r="T909" i="1"/>
  <c r="I909" i="1"/>
  <c r="AB908" i="1"/>
  <c r="Y908" i="1"/>
  <c r="U908" i="1"/>
  <c r="T908" i="1"/>
  <c r="I908" i="1"/>
  <c r="AB907" i="1"/>
  <c r="Y907" i="1"/>
  <c r="U907" i="1"/>
  <c r="T907" i="1"/>
  <c r="I907" i="1"/>
  <c r="AB888" i="1"/>
  <c r="I888" i="1"/>
  <c r="AB889" i="1"/>
  <c r="I889" i="1"/>
  <c r="AB890" i="1"/>
  <c r="I890" i="1"/>
  <c r="AB891" i="1"/>
  <c r="I891" i="1"/>
  <c r="AB892" i="1"/>
  <c r="I892" i="1"/>
  <c r="AB893" i="1"/>
  <c r="I893" i="1"/>
  <c r="AB894" i="1"/>
  <c r="I894" i="1"/>
  <c r="AB895" i="1"/>
  <c r="I895" i="1"/>
  <c r="AB896" i="1"/>
  <c r="I896" i="1"/>
  <c r="AB897" i="1"/>
  <c r="I897" i="1"/>
  <c r="AB898" i="1"/>
  <c r="I898" i="1"/>
  <c r="AB899" i="1"/>
  <c r="I899" i="1"/>
  <c r="AB900" i="1"/>
  <c r="I900" i="1"/>
  <c r="AB901" i="1"/>
  <c r="I901" i="1"/>
  <c r="AB902" i="1"/>
  <c r="I902" i="1"/>
  <c r="AB903" i="1"/>
  <c r="I903" i="1"/>
  <c r="AB904" i="1"/>
  <c r="I904" i="1"/>
  <c r="AB905" i="1"/>
  <c r="I905" i="1"/>
  <c r="AB906" i="1"/>
  <c r="I906" i="1"/>
  <c r="AB887" i="1"/>
  <c r="I887" i="1"/>
  <c r="Y906" i="1"/>
  <c r="U906" i="1"/>
  <c r="T906" i="1"/>
  <c r="Y905" i="1"/>
  <c r="U905" i="1"/>
  <c r="T905" i="1"/>
  <c r="Y904" i="1"/>
  <c r="U904" i="1"/>
  <c r="T904" i="1"/>
  <c r="Y903" i="1"/>
  <c r="U903" i="1"/>
  <c r="T903" i="1"/>
  <c r="Y902" i="1"/>
  <c r="U902" i="1"/>
  <c r="T902" i="1"/>
  <c r="Y901" i="1"/>
  <c r="U901" i="1"/>
  <c r="T901" i="1"/>
  <c r="Y900" i="1"/>
  <c r="U900" i="1"/>
  <c r="T900" i="1"/>
  <c r="Y899" i="1"/>
  <c r="U899" i="1"/>
  <c r="T899" i="1"/>
  <c r="Y898" i="1"/>
  <c r="U898" i="1"/>
  <c r="T898" i="1"/>
  <c r="Y897" i="1"/>
  <c r="U897" i="1"/>
  <c r="T897" i="1"/>
  <c r="Y896" i="1"/>
  <c r="U896" i="1"/>
  <c r="T896" i="1"/>
  <c r="Y895" i="1"/>
  <c r="U895" i="1"/>
  <c r="T895" i="1"/>
  <c r="Y894" i="1"/>
  <c r="U894" i="1"/>
  <c r="T894" i="1"/>
  <c r="Y893" i="1"/>
  <c r="U893" i="1"/>
  <c r="T893" i="1"/>
  <c r="Y892" i="1"/>
  <c r="U892" i="1"/>
  <c r="T892" i="1"/>
  <c r="Y891" i="1"/>
  <c r="U891" i="1"/>
  <c r="T891" i="1"/>
  <c r="Y890" i="1"/>
  <c r="U890" i="1"/>
  <c r="T890" i="1"/>
  <c r="Y889" i="1"/>
  <c r="U889" i="1"/>
  <c r="T889" i="1"/>
  <c r="Y888" i="1"/>
  <c r="U888" i="1"/>
  <c r="T888" i="1"/>
  <c r="Y887" i="1"/>
  <c r="U887" i="1"/>
  <c r="T887" i="1"/>
  <c r="AB886" i="1"/>
  <c r="Y886" i="1"/>
  <c r="U886" i="1"/>
  <c r="T886" i="1"/>
  <c r="I886" i="1"/>
  <c r="AB885" i="1"/>
  <c r="Y885" i="1"/>
  <c r="U885" i="1"/>
  <c r="T885" i="1"/>
  <c r="I885" i="1"/>
  <c r="AB884" i="1"/>
  <c r="Y884" i="1"/>
  <c r="U884" i="1"/>
  <c r="T884" i="1"/>
  <c r="I884" i="1"/>
  <c r="AB883" i="1"/>
  <c r="Y883" i="1"/>
  <c r="U883" i="1"/>
  <c r="T883" i="1"/>
  <c r="I883" i="1"/>
  <c r="AB882" i="1"/>
  <c r="Y882" i="1"/>
  <c r="U882" i="1"/>
  <c r="T882" i="1"/>
  <c r="I882" i="1"/>
  <c r="AB881" i="1"/>
  <c r="Y881" i="1"/>
  <c r="U881" i="1"/>
  <c r="T881" i="1"/>
  <c r="I881" i="1"/>
  <c r="AB880" i="1"/>
  <c r="Y880" i="1"/>
  <c r="U880" i="1"/>
  <c r="T880" i="1"/>
  <c r="I880" i="1"/>
  <c r="AB879" i="1"/>
  <c r="Y879" i="1"/>
  <c r="U879" i="1"/>
  <c r="T879" i="1"/>
  <c r="I879" i="1"/>
  <c r="AB878" i="1"/>
  <c r="Y878" i="1"/>
  <c r="U878" i="1"/>
  <c r="T878" i="1"/>
  <c r="I878" i="1"/>
  <c r="AB877" i="1"/>
  <c r="Y877" i="1"/>
  <c r="U877" i="1"/>
  <c r="T877" i="1"/>
  <c r="I877" i="1"/>
  <c r="AB876" i="1"/>
  <c r="Y876" i="1"/>
  <c r="U876" i="1"/>
  <c r="T876" i="1"/>
  <c r="I876" i="1"/>
  <c r="AB875" i="1"/>
  <c r="Y875" i="1"/>
  <c r="U875" i="1"/>
  <c r="T875" i="1"/>
  <c r="I875" i="1"/>
  <c r="AB874" i="1"/>
  <c r="Y874" i="1"/>
  <c r="U874" i="1"/>
  <c r="T874" i="1"/>
  <c r="I874" i="1"/>
  <c r="AB873" i="1"/>
  <c r="Y873" i="1"/>
  <c r="U873" i="1"/>
  <c r="T873" i="1"/>
  <c r="I873" i="1"/>
  <c r="AB872" i="1"/>
  <c r="Y872" i="1"/>
  <c r="U872" i="1"/>
  <c r="T872" i="1"/>
  <c r="I872" i="1"/>
  <c r="AB871" i="1"/>
  <c r="Y871" i="1"/>
  <c r="U871" i="1"/>
  <c r="T871" i="1"/>
  <c r="I871" i="1"/>
  <c r="AB870" i="1"/>
  <c r="Y870" i="1"/>
  <c r="U870" i="1"/>
  <c r="T870" i="1"/>
  <c r="I870" i="1"/>
  <c r="AB869" i="1"/>
  <c r="Y869" i="1"/>
  <c r="U869" i="1"/>
  <c r="T869" i="1"/>
  <c r="I869" i="1"/>
  <c r="AB868" i="1"/>
  <c r="Y868" i="1"/>
  <c r="U868" i="1"/>
  <c r="T868" i="1"/>
  <c r="I868" i="1"/>
  <c r="AB867" i="1"/>
  <c r="Y867" i="1"/>
  <c r="U867" i="1"/>
  <c r="T867" i="1"/>
  <c r="I867" i="1"/>
  <c r="AB866" i="1"/>
  <c r="Y866" i="1"/>
  <c r="U866" i="1"/>
  <c r="T866" i="1"/>
  <c r="I866" i="1"/>
  <c r="AB865" i="1"/>
  <c r="Y865" i="1"/>
  <c r="U865" i="1"/>
  <c r="T865" i="1"/>
  <c r="I865" i="1"/>
  <c r="AB864" i="1"/>
  <c r="Y864" i="1"/>
  <c r="U864" i="1"/>
  <c r="T864" i="1"/>
  <c r="I864" i="1"/>
  <c r="AB863" i="1"/>
  <c r="Y863" i="1"/>
  <c r="U863" i="1"/>
  <c r="T863" i="1"/>
  <c r="I863" i="1"/>
  <c r="AB862" i="1"/>
  <c r="Y862" i="1"/>
  <c r="U862" i="1"/>
  <c r="T862" i="1"/>
  <c r="I862" i="1"/>
  <c r="AB861" i="1"/>
  <c r="Y861" i="1"/>
  <c r="U861" i="1"/>
  <c r="T861" i="1"/>
  <c r="I861" i="1"/>
  <c r="AB860" i="1"/>
  <c r="Y860" i="1"/>
  <c r="U860" i="1"/>
  <c r="T860" i="1"/>
  <c r="I860" i="1"/>
  <c r="AB859" i="1"/>
  <c r="Y859" i="1"/>
  <c r="U859" i="1"/>
  <c r="T859" i="1"/>
  <c r="I859" i="1"/>
  <c r="AB858" i="1"/>
  <c r="Y858" i="1"/>
  <c r="U858" i="1"/>
  <c r="T858" i="1"/>
  <c r="I858" i="1"/>
  <c r="AB857" i="1"/>
  <c r="Y857" i="1"/>
  <c r="U857" i="1"/>
  <c r="T857" i="1"/>
  <c r="I857" i="1"/>
  <c r="AB856" i="1"/>
  <c r="Y856" i="1"/>
  <c r="U856" i="1"/>
  <c r="T856" i="1"/>
  <c r="I856" i="1"/>
  <c r="AB855" i="1"/>
  <c r="Y855" i="1"/>
  <c r="U855" i="1"/>
  <c r="T855" i="1"/>
  <c r="I855" i="1"/>
  <c r="AB854" i="1"/>
  <c r="Y854" i="1"/>
  <c r="U854" i="1"/>
  <c r="T854" i="1"/>
  <c r="I854" i="1"/>
  <c r="AB853" i="1"/>
  <c r="Y853" i="1"/>
  <c r="U853" i="1"/>
  <c r="T853" i="1"/>
  <c r="I853" i="1"/>
  <c r="AB852" i="1"/>
  <c r="Y852" i="1"/>
  <c r="U852" i="1"/>
  <c r="T852" i="1"/>
  <c r="I852" i="1"/>
  <c r="AB851" i="1"/>
  <c r="Y851" i="1"/>
  <c r="U851" i="1"/>
  <c r="T851" i="1"/>
  <c r="I851" i="1"/>
  <c r="AB850" i="1"/>
  <c r="Y850" i="1"/>
  <c r="U850" i="1"/>
  <c r="T850" i="1"/>
  <c r="I850" i="1"/>
  <c r="AB849" i="1"/>
  <c r="Y849" i="1"/>
  <c r="U849" i="1"/>
  <c r="T849" i="1"/>
  <c r="I849" i="1"/>
  <c r="AB848" i="1"/>
  <c r="Y848" i="1"/>
  <c r="U848" i="1"/>
  <c r="T848" i="1"/>
  <c r="I848" i="1"/>
  <c r="AB847" i="1"/>
  <c r="Y847" i="1"/>
  <c r="U847" i="1"/>
  <c r="T847" i="1"/>
  <c r="I847" i="1"/>
  <c r="AB846" i="1"/>
  <c r="Y846" i="1"/>
  <c r="U846" i="1"/>
  <c r="T846" i="1"/>
  <c r="I846" i="1"/>
  <c r="AB845" i="1"/>
  <c r="Y845" i="1"/>
  <c r="U845" i="1"/>
  <c r="T845" i="1"/>
  <c r="I845" i="1"/>
  <c r="AB844" i="1"/>
  <c r="Y844" i="1"/>
  <c r="U844" i="1"/>
  <c r="T844" i="1"/>
  <c r="I844" i="1"/>
  <c r="AB843" i="1"/>
  <c r="Y843" i="1"/>
  <c r="U843" i="1"/>
  <c r="T843" i="1"/>
  <c r="I843" i="1"/>
  <c r="AB842" i="1"/>
  <c r="Y842" i="1"/>
  <c r="U842" i="1"/>
  <c r="T842" i="1"/>
  <c r="I842" i="1"/>
  <c r="AB841" i="1"/>
  <c r="Y841" i="1"/>
  <c r="U841" i="1"/>
  <c r="T841" i="1"/>
  <c r="I841" i="1"/>
  <c r="AB840" i="1"/>
  <c r="Y840" i="1"/>
  <c r="U840" i="1"/>
  <c r="T840" i="1"/>
  <c r="I840" i="1"/>
  <c r="AB839" i="1"/>
  <c r="Y839" i="1"/>
  <c r="U839" i="1"/>
  <c r="T839" i="1"/>
  <c r="I839" i="1"/>
  <c r="AB838" i="1"/>
  <c r="Y838" i="1"/>
  <c r="U838" i="1"/>
  <c r="T838" i="1"/>
  <c r="I838" i="1"/>
  <c r="AB837" i="1"/>
  <c r="Y837" i="1"/>
  <c r="U837" i="1"/>
  <c r="T837" i="1"/>
  <c r="I837" i="1"/>
  <c r="AB836" i="1"/>
  <c r="Y836" i="1"/>
  <c r="U836" i="1"/>
  <c r="T836" i="1"/>
  <c r="I836" i="1"/>
  <c r="AB835" i="1"/>
  <c r="Y835" i="1"/>
  <c r="U835" i="1"/>
  <c r="T835" i="1"/>
  <c r="I835" i="1"/>
  <c r="AB834" i="1"/>
  <c r="Y834" i="1"/>
  <c r="U834" i="1"/>
  <c r="T834" i="1"/>
  <c r="I834" i="1"/>
  <c r="AB833" i="1"/>
  <c r="Y833" i="1"/>
  <c r="U833" i="1"/>
  <c r="T833" i="1"/>
  <c r="I833" i="1"/>
  <c r="AB832" i="1"/>
  <c r="Y832" i="1"/>
  <c r="U832" i="1"/>
  <c r="T832" i="1"/>
  <c r="I832" i="1"/>
  <c r="AB831" i="1"/>
  <c r="Y831" i="1"/>
  <c r="U831" i="1"/>
  <c r="T831" i="1"/>
  <c r="I831" i="1"/>
  <c r="AB830" i="1"/>
  <c r="Y830" i="1"/>
  <c r="U830" i="1"/>
  <c r="T830" i="1"/>
  <c r="I830" i="1"/>
  <c r="AB829" i="1"/>
  <c r="Y829" i="1"/>
  <c r="U829" i="1"/>
  <c r="T829" i="1"/>
  <c r="I829" i="1"/>
  <c r="AB828" i="1"/>
  <c r="Y828" i="1"/>
  <c r="U828" i="1"/>
  <c r="T828" i="1"/>
  <c r="I828" i="1"/>
  <c r="AB827" i="1"/>
  <c r="Y827" i="1"/>
  <c r="U827" i="1"/>
  <c r="T827" i="1"/>
  <c r="I827" i="1"/>
  <c r="AB826" i="1"/>
  <c r="Y826" i="1"/>
  <c r="U826" i="1"/>
  <c r="T826" i="1"/>
  <c r="I826" i="1"/>
  <c r="AB825" i="1"/>
  <c r="Y825" i="1"/>
  <c r="U825" i="1"/>
  <c r="T825" i="1"/>
  <c r="I825" i="1"/>
  <c r="AB824" i="1"/>
  <c r="Y824" i="1"/>
  <c r="U824" i="1"/>
  <c r="T824" i="1"/>
  <c r="I824" i="1"/>
  <c r="AB823" i="1"/>
  <c r="Y823" i="1"/>
  <c r="U823" i="1"/>
  <c r="T823" i="1"/>
  <c r="I823" i="1"/>
  <c r="AB822" i="1"/>
  <c r="Y822" i="1"/>
  <c r="U822" i="1"/>
  <c r="T822" i="1"/>
  <c r="I822" i="1"/>
  <c r="AB821" i="1"/>
  <c r="Y821" i="1"/>
  <c r="U821" i="1"/>
  <c r="T821" i="1"/>
  <c r="I821" i="1"/>
  <c r="AB820" i="1"/>
  <c r="Y820" i="1"/>
  <c r="U820" i="1"/>
  <c r="T820" i="1"/>
  <c r="I820" i="1"/>
  <c r="AB819" i="1"/>
  <c r="Y819" i="1"/>
  <c r="U819" i="1"/>
  <c r="T819" i="1"/>
  <c r="I819" i="1"/>
  <c r="AB818" i="1"/>
  <c r="Y818" i="1"/>
  <c r="U818" i="1"/>
  <c r="T818" i="1"/>
  <c r="I818" i="1"/>
  <c r="AB817" i="1"/>
  <c r="Y817" i="1"/>
  <c r="U817" i="1"/>
  <c r="T817" i="1"/>
  <c r="I817" i="1"/>
  <c r="AB816" i="1"/>
  <c r="Y816" i="1"/>
  <c r="U816" i="1"/>
  <c r="T816" i="1"/>
  <c r="I816" i="1"/>
  <c r="AB815" i="1"/>
  <c r="Y815" i="1"/>
  <c r="U815" i="1"/>
  <c r="T815" i="1"/>
  <c r="I815" i="1"/>
  <c r="AB814" i="1"/>
  <c r="Y814" i="1"/>
  <c r="U814" i="1"/>
  <c r="T814" i="1"/>
  <c r="I814" i="1"/>
  <c r="AB813" i="1"/>
  <c r="Y813" i="1"/>
  <c r="U813" i="1"/>
  <c r="T813" i="1"/>
  <c r="I813" i="1"/>
  <c r="AB812" i="1"/>
  <c r="Y812" i="1"/>
  <c r="U812" i="1"/>
  <c r="T812" i="1"/>
  <c r="I812" i="1"/>
  <c r="AB811" i="1"/>
  <c r="Y811" i="1"/>
  <c r="U811" i="1"/>
  <c r="T811" i="1"/>
  <c r="I811" i="1"/>
  <c r="AB810" i="1"/>
  <c r="Y810" i="1"/>
  <c r="U810" i="1"/>
  <c r="T810" i="1"/>
  <c r="I810" i="1"/>
  <c r="AB809" i="1"/>
  <c r="Y809" i="1"/>
  <c r="U809" i="1"/>
  <c r="T809" i="1"/>
  <c r="I809" i="1"/>
  <c r="AB808" i="1"/>
  <c r="Y808" i="1"/>
  <c r="U808" i="1"/>
  <c r="T808" i="1"/>
  <c r="I808" i="1"/>
  <c r="AB807" i="1"/>
  <c r="Y807" i="1"/>
  <c r="U807" i="1"/>
  <c r="T807" i="1"/>
  <c r="I807" i="1"/>
  <c r="AB806" i="1"/>
  <c r="Y806" i="1"/>
  <c r="U806" i="1"/>
  <c r="T806" i="1"/>
  <c r="I806" i="1"/>
  <c r="AB805" i="1"/>
  <c r="Y805" i="1"/>
  <c r="U805" i="1"/>
  <c r="T805" i="1"/>
  <c r="I805" i="1"/>
  <c r="AB804" i="1"/>
  <c r="Y804" i="1"/>
  <c r="U804" i="1"/>
  <c r="T804" i="1"/>
  <c r="I804" i="1"/>
  <c r="AB803" i="1"/>
  <c r="Y803" i="1"/>
  <c r="U803" i="1"/>
  <c r="T803" i="1"/>
  <c r="I803" i="1"/>
  <c r="AB802" i="1"/>
  <c r="Y802" i="1"/>
  <c r="U802" i="1"/>
  <c r="T802" i="1"/>
  <c r="I802" i="1"/>
  <c r="AB801" i="1"/>
  <c r="Y801" i="1"/>
  <c r="U801" i="1"/>
  <c r="T801" i="1"/>
  <c r="I801" i="1"/>
  <c r="AB800" i="1"/>
  <c r="Y800" i="1"/>
  <c r="U800" i="1"/>
  <c r="T800" i="1"/>
  <c r="I800" i="1"/>
  <c r="AB799" i="1"/>
  <c r="Y799" i="1"/>
  <c r="U799" i="1"/>
  <c r="T799" i="1"/>
  <c r="I799" i="1"/>
  <c r="AB798" i="1"/>
  <c r="Y798" i="1"/>
  <c r="U798" i="1"/>
  <c r="T798" i="1"/>
  <c r="I798" i="1"/>
  <c r="AB797" i="1"/>
  <c r="Y797" i="1"/>
  <c r="U797" i="1"/>
  <c r="T797" i="1"/>
  <c r="I797" i="1"/>
  <c r="AB796" i="1"/>
  <c r="Y796" i="1"/>
  <c r="U796" i="1"/>
  <c r="T796" i="1"/>
  <c r="I796" i="1"/>
  <c r="AB795" i="1"/>
  <c r="Y795" i="1"/>
  <c r="U795" i="1"/>
  <c r="T795" i="1"/>
  <c r="I795" i="1"/>
  <c r="AB794" i="1"/>
  <c r="Y794" i="1"/>
  <c r="U794" i="1"/>
  <c r="T794" i="1"/>
  <c r="I794" i="1"/>
  <c r="AB793" i="1"/>
  <c r="Y793" i="1"/>
  <c r="U793" i="1"/>
  <c r="T793" i="1"/>
  <c r="I793" i="1"/>
  <c r="AB792" i="1"/>
  <c r="Y792" i="1"/>
  <c r="U792" i="1"/>
  <c r="T792" i="1"/>
  <c r="I792" i="1"/>
  <c r="AB791" i="1"/>
  <c r="Y791" i="1"/>
  <c r="U791" i="1"/>
  <c r="T791" i="1"/>
  <c r="I791" i="1"/>
  <c r="AB790" i="1"/>
  <c r="Y790" i="1"/>
  <c r="U790" i="1"/>
  <c r="T790" i="1"/>
  <c r="I790" i="1"/>
  <c r="AB789" i="1"/>
  <c r="Y789" i="1"/>
  <c r="U789" i="1"/>
  <c r="T789" i="1"/>
  <c r="I789" i="1"/>
  <c r="AB788" i="1"/>
  <c r="Y788" i="1"/>
  <c r="U788" i="1"/>
  <c r="T788" i="1"/>
  <c r="I788" i="1"/>
  <c r="AB787" i="1"/>
  <c r="Y787" i="1"/>
  <c r="U787" i="1"/>
  <c r="T787" i="1"/>
  <c r="I787" i="1"/>
  <c r="AB768" i="1"/>
  <c r="I768" i="1"/>
  <c r="AB769" i="1"/>
  <c r="I769" i="1"/>
  <c r="AB770" i="1"/>
  <c r="I770" i="1"/>
  <c r="AB771" i="1"/>
  <c r="I771" i="1"/>
  <c r="AB772" i="1"/>
  <c r="I772" i="1"/>
  <c r="AB773" i="1"/>
  <c r="I773" i="1"/>
  <c r="AB774" i="1"/>
  <c r="I774" i="1"/>
  <c r="AB775" i="1"/>
  <c r="I775" i="1"/>
  <c r="AB776" i="1"/>
  <c r="I776" i="1"/>
  <c r="AB777" i="1"/>
  <c r="I777" i="1"/>
  <c r="AB778" i="1"/>
  <c r="I778" i="1"/>
  <c r="AB779" i="1"/>
  <c r="I779" i="1"/>
  <c r="AB780" i="1"/>
  <c r="I780" i="1"/>
  <c r="AB781" i="1"/>
  <c r="I781" i="1"/>
  <c r="AB782" i="1"/>
  <c r="I782" i="1"/>
  <c r="AB783" i="1"/>
  <c r="I783" i="1"/>
  <c r="AB784" i="1"/>
  <c r="I784" i="1"/>
  <c r="AB785" i="1"/>
  <c r="I785" i="1"/>
  <c r="AB786" i="1"/>
  <c r="I786" i="1"/>
  <c r="AB767" i="1"/>
  <c r="I767" i="1"/>
  <c r="Y786" i="1"/>
  <c r="U786" i="1"/>
  <c r="T786" i="1"/>
  <c r="Y785" i="1"/>
  <c r="U785" i="1"/>
  <c r="T785" i="1"/>
  <c r="Y784" i="1"/>
  <c r="U784" i="1"/>
  <c r="T784" i="1"/>
  <c r="Y783" i="1"/>
  <c r="U783" i="1"/>
  <c r="T783" i="1"/>
  <c r="Y782" i="1"/>
  <c r="U782" i="1"/>
  <c r="T782" i="1"/>
  <c r="Y781" i="1"/>
  <c r="U781" i="1"/>
  <c r="T781" i="1"/>
  <c r="Y780" i="1"/>
  <c r="U780" i="1"/>
  <c r="T780" i="1"/>
  <c r="Y779" i="1"/>
  <c r="U779" i="1"/>
  <c r="T779" i="1"/>
  <c r="Y778" i="1"/>
  <c r="U778" i="1"/>
  <c r="T778" i="1"/>
  <c r="Y777" i="1"/>
  <c r="U777" i="1"/>
  <c r="T777" i="1"/>
  <c r="Y776" i="1"/>
  <c r="U776" i="1"/>
  <c r="T776" i="1"/>
  <c r="Y775" i="1"/>
  <c r="U775" i="1"/>
  <c r="T775" i="1"/>
  <c r="Y774" i="1"/>
  <c r="U774" i="1"/>
  <c r="T774" i="1"/>
  <c r="Y773" i="1"/>
  <c r="U773" i="1"/>
  <c r="T773" i="1"/>
  <c r="Y772" i="1"/>
  <c r="U772" i="1"/>
  <c r="T772" i="1"/>
  <c r="Y771" i="1"/>
  <c r="U771" i="1"/>
  <c r="T771" i="1"/>
  <c r="Y770" i="1"/>
  <c r="U770" i="1"/>
  <c r="T770" i="1"/>
  <c r="Y769" i="1"/>
  <c r="U769" i="1"/>
  <c r="T769" i="1"/>
  <c r="Y768" i="1"/>
  <c r="U768" i="1"/>
  <c r="T768" i="1"/>
  <c r="Y767" i="1"/>
  <c r="U767" i="1"/>
  <c r="T767" i="1"/>
  <c r="AB766" i="1"/>
  <c r="Y766" i="1"/>
  <c r="U766" i="1"/>
  <c r="T766" i="1"/>
  <c r="I766" i="1"/>
  <c r="AB765" i="1"/>
  <c r="Y765" i="1"/>
  <c r="U765" i="1"/>
  <c r="T765" i="1"/>
  <c r="I765" i="1"/>
  <c r="AB764" i="1"/>
  <c r="Y764" i="1"/>
  <c r="U764" i="1"/>
  <c r="T764" i="1"/>
  <c r="I764" i="1"/>
  <c r="AB763" i="1"/>
  <c r="Y763" i="1"/>
  <c r="U763" i="1"/>
  <c r="T763" i="1"/>
  <c r="I763" i="1"/>
  <c r="AB762" i="1"/>
  <c r="Y762" i="1"/>
  <c r="U762" i="1"/>
  <c r="T762" i="1"/>
  <c r="I762" i="1"/>
  <c r="AB761" i="1"/>
  <c r="Y761" i="1"/>
  <c r="U761" i="1"/>
  <c r="T761" i="1"/>
  <c r="I761" i="1"/>
  <c r="AB760" i="1"/>
  <c r="Y760" i="1"/>
  <c r="U760" i="1"/>
  <c r="T760" i="1"/>
  <c r="I760" i="1"/>
  <c r="AB759" i="1"/>
  <c r="Y759" i="1"/>
  <c r="U759" i="1"/>
  <c r="T759" i="1"/>
  <c r="I759" i="1"/>
  <c r="AB758" i="1"/>
  <c r="Y758" i="1"/>
  <c r="U758" i="1"/>
  <c r="T758" i="1"/>
  <c r="I758" i="1"/>
  <c r="AB757" i="1"/>
  <c r="Y757" i="1"/>
  <c r="U757" i="1"/>
  <c r="T757" i="1"/>
  <c r="I757" i="1"/>
  <c r="AB756" i="1"/>
  <c r="Y756" i="1"/>
  <c r="U756" i="1"/>
  <c r="T756" i="1"/>
  <c r="I756" i="1"/>
  <c r="AB755" i="1"/>
  <c r="Y755" i="1"/>
  <c r="U755" i="1"/>
  <c r="T755" i="1"/>
  <c r="I755" i="1"/>
  <c r="AB754" i="1"/>
  <c r="Y754" i="1"/>
  <c r="U754" i="1"/>
  <c r="T754" i="1"/>
  <c r="I754" i="1"/>
  <c r="AB753" i="1"/>
  <c r="Y753" i="1"/>
  <c r="U753" i="1"/>
  <c r="T753" i="1"/>
  <c r="I753" i="1"/>
  <c r="AB752" i="1"/>
  <c r="Y752" i="1"/>
  <c r="U752" i="1"/>
  <c r="T752" i="1"/>
  <c r="I752" i="1"/>
  <c r="AB751" i="1"/>
  <c r="Y751" i="1"/>
  <c r="U751" i="1"/>
  <c r="T751" i="1"/>
  <c r="I751" i="1"/>
  <c r="AB750" i="1"/>
  <c r="Y750" i="1"/>
  <c r="U750" i="1"/>
  <c r="T750" i="1"/>
  <c r="I750" i="1"/>
  <c r="AB749" i="1"/>
  <c r="Y749" i="1"/>
  <c r="U749" i="1"/>
  <c r="T749" i="1"/>
  <c r="I749" i="1"/>
  <c r="AB748" i="1"/>
  <c r="Y748" i="1"/>
  <c r="U748" i="1"/>
  <c r="T748" i="1"/>
  <c r="I748" i="1"/>
  <c r="AB747" i="1"/>
  <c r="Y747" i="1"/>
  <c r="U747" i="1"/>
  <c r="T747" i="1"/>
  <c r="I747" i="1"/>
  <c r="AB746" i="1"/>
  <c r="Y746" i="1"/>
  <c r="U746" i="1"/>
  <c r="T746" i="1"/>
  <c r="I746" i="1"/>
  <c r="AB745" i="1"/>
  <c r="Y745" i="1"/>
  <c r="U745" i="1"/>
  <c r="T745" i="1"/>
  <c r="I745" i="1"/>
  <c r="AB744" i="1"/>
  <c r="Y744" i="1"/>
  <c r="U744" i="1"/>
  <c r="T744" i="1"/>
  <c r="I744" i="1"/>
  <c r="AB743" i="1"/>
  <c r="Y743" i="1"/>
  <c r="U743" i="1"/>
  <c r="T743" i="1"/>
  <c r="I743" i="1"/>
  <c r="AB742" i="1"/>
  <c r="Y742" i="1"/>
  <c r="U742" i="1"/>
  <c r="T742" i="1"/>
  <c r="I742" i="1"/>
  <c r="AB741" i="1"/>
  <c r="Y741" i="1"/>
  <c r="U741" i="1"/>
  <c r="T741" i="1"/>
  <c r="I741" i="1"/>
  <c r="AB740" i="1"/>
  <c r="Y740" i="1"/>
  <c r="U740" i="1"/>
  <c r="T740" i="1"/>
  <c r="I740" i="1"/>
  <c r="AB739" i="1"/>
  <c r="Y739" i="1"/>
  <c r="U739" i="1"/>
  <c r="T739" i="1"/>
  <c r="I739" i="1"/>
  <c r="AB738" i="1"/>
  <c r="Y738" i="1"/>
  <c r="U738" i="1"/>
  <c r="T738" i="1"/>
  <c r="I738" i="1"/>
  <c r="AB737" i="1"/>
  <c r="Y737" i="1"/>
  <c r="U737" i="1"/>
  <c r="T737" i="1"/>
  <c r="I737" i="1"/>
  <c r="AB736" i="1"/>
  <c r="Y736" i="1"/>
  <c r="U736" i="1"/>
  <c r="T736" i="1"/>
  <c r="I736" i="1"/>
  <c r="AB735" i="1"/>
  <c r="Y735" i="1"/>
  <c r="U735" i="1"/>
  <c r="T735" i="1"/>
  <c r="I735" i="1"/>
  <c r="AB734" i="1"/>
  <c r="Y734" i="1"/>
  <c r="U734" i="1"/>
  <c r="T734" i="1"/>
  <c r="I734" i="1"/>
  <c r="AB733" i="1"/>
  <c r="Y733" i="1"/>
  <c r="U733" i="1"/>
  <c r="T733" i="1"/>
  <c r="I733" i="1"/>
  <c r="AB732" i="1"/>
  <c r="Y732" i="1"/>
  <c r="U732" i="1"/>
  <c r="T732" i="1"/>
  <c r="I732" i="1"/>
  <c r="AB731" i="1"/>
  <c r="Y731" i="1"/>
  <c r="U731" i="1"/>
  <c r="T731" i="1"/>
  <c r="I731" i="1"/>
  <c r="AB730" i="1"/>
  <c r="Y730" i="1"/>
  <c r="U730" i="1"/>
  <c r="T730" i="1"/>
  <c r="I730" i="1"/>
  <c r="AB729" i="1"/>
  <c r="Y729" i="1"/>
  <c r="U729" i="1"/>
  <c r="T729" i="1"/>
  <c r="I729" i="1"/>
  <c r="AB728" i="1"/>
  <c r="Y728" i="1"/>
  <c r="U728" i="1"/>
  <c r="T728" i="1"/>
  <c r="I728" i="1"/>
  <c r="AB727" i="1"/>
  <c r="Y727" i="1"/>
  <c r="U727" i="1"/>
  <c r="T727" i="1"/>
  <c r="I727" i="1"/>
  <c r="I425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06" i="2"/>
  <c r="AB726" i="1"/>
  <c r="I726" i="1"/>
  <c r="AB725" i="1"/>
  <c r="I725" i="1"/>
  <c r="AB724" i="1"/>
  <c r="I724" i="1"/>
  <c r="AB723" i="1"/>
  <c r="I723" i="1"/>
  <c r="AB722" i="1"/>
  <c r="I722" i="1"/>
  <c r="AB721" i="1"/>
  <c r="I721" i="1"/>
  <c r="AB720" i="1"/>
  <c r="I720" i="1"/>
  <c r="AB719" i="1"/>
  <c r="I719" i="1"/>
  <c r="AB718" i="1"/>
  <c r="I718" i="1"/>
  <c r="AB717" i="1"/>
  <c r="I717" i="1"/>
  <c r="AB716" i="1"/>
  <c r="I716" i="1"/>
  <c r="AB715" i="1"/>
  <c r="I715" i="1"/>
  <c r="AB714" i="1"/>
  <c r="I714" i="1"/>
  <c r="AB713" i="1"/>
  <c r="I713" i="1"/>
  <c r="AB712" i="1"/>
  <c r="I712" i="1"/>
  <c r="AB711" i="1"/>
  <c r="I711" i="1"/>
  <c r="AB710" i="1"/>
  <c r="I710" i="1"/>
  <c r="AB709" i="1"/>
  <c r="I709" i="1"/>
  <c r="AB708" i="1"/>
  <c r="I708" i="1"/>
  <c r="AB707" i="1"/>
  <c r="I707" i="1"/>
  <c r="Y726" i="1"/>
  <c r="U726" i="1"/>
  <c r="T726" i="1"/>
  <c r="Y725" i="1"/>
  <c r="U725" i="1"/>
  <c r="T725" i="1"/>
  <c r="Y724" i="1"/>
  <c r="U724" i="1"/>
  <c r="T724" i="1"/>
  <c r="Y723" i="1"/>
  <c r="U723" i="1"/>
  <c r="T723" i="1"/>
  <c r="Y722" i="1"/>
  <c r="U722" i="1"/>
  <c r="T722" i="1"/>
  <c r="Y721" i="1"/>
  <c r="U721" i="1"/>
  <c r="T721" i="1"/>
  <c r="Y720" i="1"/>
  <c r="U720" i="1"/>
  <c r="T720" i="1"/>
  <c r="Y719" i="1"/>
  <c r="U719" i="1"/>
  <c r="T719" i="1"/>
  <c r="Y718" i="1"/>
  <c r="U718" i="1"/>
  <c r="T718" i="1"/>
  <c r="Y717" i="1"/>
  <c r="U717" i="1"/>
  <c r="T717" i="1"/>
  <c r="Y716" i="1"/>
  <c r="U716" i="1"/>
  <c r="T716" i="1"/>
  <c r="Y715" i="1"/>
  <c r="U715" i="1"/>
  <c r="T715" i="1"/>
  <c r="Y714" i="1"/>
  <c r="U714" i="1"/>
  <c r="T714" i="1"/>
  <c r="Y713" i="1"/>
  <c r="U713" i="1"/>
  <c r="T713" i="1"/>
  <c r="Y712" i="1"/>
  <c r="U712" i="1"/>
  <c r="T712" i="1"/>
  <c r="Y711" i="1"/>
  <c r="U711" i="1"/>
  <c r="T711" i="1"/>
  <c r="Y710" i="1"/>
  <c r="U710" i="1"/>
  <c r="T710" i="1"/>
  <c r="Y709" i="1"/>
  <c r="U709" i="1"/>
  <c r="T709" i="1"/>
  <c r="Y708" i="1"/>
  <c r="U708" i="1"/>
  <c r="T708" i="1"/>
  <c r="Y707" i="1"/>
  <c r="U707" i="1"/>
  <c r="T707" i="1"/>
  <c r="AB706" i="1"/>
  <c r="Y706" i="1"/>
  <c r="U706" i="1"/>
  <c r="T706" i="1"/>
  <c r="I706" i="1"/>
  <c r="AB705" i="1"/>
  <c r="Y705" i="1"/>
  <c r="U705" i="1"/>
  <c r="T705" i="1"/>
  <c r="I705" i="1"/>
  <c r="AB704" i="1"/>
  <c r="Y704" i="1"/>
  <c r="U704" i="1"/>
  <c r="T704" i="1"/>
  <c r="I704" i="1"/>
  <c r="AB703" i="1"/>
  <c r="Y703" i="1"/>
  <c r="U703" i="1"/>
  <c r="T703" i="1"/>
  <c r="I703" i="1"/>
  <c r="AB702" i="1"/>
  <c r="Y702" i="1"/>
  <c r="U702" i="1"/>
  <c r="T702" i="1"/>
  <c r="I702" i="1"/>
  <c r="AB701" i="1"/>
  <c r="Y701" i="1"/>
  <c r="U701" i="1"/>
  <c r="T701" i="1"/>
  <c r="I701" i="1"/>
  <c r="AB700" i="1"/>
  <c r="Y700" i="1"/>
  <c r="U700" i="1"/>
  <c r="T700" i="1"/>
  <c r="I700" i="1"/>
  <c r="AB699" i="1"/>
  <c r="Y699" i="1"/>
  <c r="U699" i="1"/>
  <c r="T699" i="1"/>
  <c r="I699" i="1"/>
  <c r="AB698" i="1"/>
  <c r="Y698" i="1"/>
  <c r="U698" i="1"/>
  <c r="T698" i="1"/>
  <c r="I698" i="1"/>
  <c r="AB697" i="1"/>
  <c r="Y697" i="1"/>
  <c r="U697" i="1"/>
  <c r="T697" i="1"/>
  <c r="I697" i="1"/>
  <c r="AB696" i="1"/>
  <c r="Y696" i="1"/>
  <c r="U696" i="1"/>
  <c r="T696" i="1"/>
  <c r="I696" i="1"/>
  <c r="AB695" i="1"/>
  <c r="Y695" i="1"/>
  <c r="U695" i="1"/>
  <c r="T695" i="1"/>
  <c r="I695" i="1"/>
  <c r="AB694" i="1"/>
  <c r="Y694" i="1"/>
  <c r="U694" i="1"/>
  <c r="T694" i="1"/>
  <c r="I694" i="1"/>
  <c r="AB693" i="1"/>
  <c r="Y693" i="1"/>
  <c r="U693" i="1"/>
  <c r="T693" i="1"/>
  <c r="I693" i="1"/>
  <c r="AB692" i="1"/>
  <c r="Y692" i="1"/>
  <c r="U692" i="1"/>
  <c r="T692" i="1"/>
  <c r="I692" i="1"/>
  <c r="AB691" i="1"/>
  <c r="Y691" i="1"/>
  <c r="U691" i="1"/>
  <c r="T691" i="1"/>
  <c r="I691" i="1"/>
  <c r="AB690" i="1"/>
  <c r="Y690" i="1"/>
  <c r="U690" i="1"/>
  <c r="T690" i="1"/>
  <c r="I690" i="1"/>
  <c r="AB689" i="1"/>
  <c r="Y689" i="1"/>
  <c r="U689" i="1"/>
  <c r="T689" i="1"/>
  <c r="I689" i="1"/>
  <c r="AB688" i="1"/>
  <c r="Y688" i="1"/>
  <c r="U688" i="1"/>
  <c r="T688" i="1"/>
  <c r="I688" i="1"/>
  <c r="AB687" i="1"/>
  <c r="Y687" i="1"/>
  <c r="U687" i="1"/>
  <c r="T687" i="1"/>
  <c r="I687" i="1"/>
  <c r="AB686" i="1"/>
  <c r="Y686" i="1"/>
  <c r="U686" i="1"/>
  <c r="T686" i="1"/>
  <c r="I686" i="1"/>
  <c r="AB685" i="1"/>
  <c r="Y685" i="1"/>
  <c r="U685" i="1"/>
  <c r="T685" i="1"/>
  <c r="I685" i="1"/>
  <c r="AB684" i="1"/>
  <c r="Y684" i="1"/>
  <c r="U684" i="1"/>
  <c r="T684" i="1"/>
  <c r="I684" i="1"/>
  <c r="AB683" i="1"/>
  <c r="Y683" i="1"/>
  <c r="U683" i="1"/>
  <c r="T683" i="1"/>
  <c r="I683" i="1"/>
  <c r="AB682" i="1"/>
  <c r="Y682" i="1"/>
  <c r="U682" i="1"/>
  <c r="T682" i="1"/>
  <c r="I682" i="1"/>
  <c r="AB681" i="1"/>
  <c r="Y681" i="1"/>
  <c r="U681" i="1"/>
  <c r="T681" i="1"/>
  <c r="I681" i="1"/>
  <c r="AB680" i="1"/>
  <c r="Y680" i="1"/>
  <c r="U680" i="1"/>
  <c r="T680" i="1"/>
  <c r="I680" i="1"/>
  <c r="AB679" i="1"/>
  <c r="Y679" i="1"/>
  <c r="U679" i="1"/>
  <c r="T679" i="1"/>
  <c r="I679" i="1"/>
  <c r="AB678" i="1"/>
  <c r="Y678" i="1"/>
  <c r="U678" i="1"/>
  <c r="T678" i="1"/>
  <c r="I678" i="1"/>
  <c r="AB677" i="1"/>
  <c r="Y677" i="1"/>
  <c r="U677" i="1"/>
  <c r="T677" i="1"/>
  <c r="I677" i="1"/>
  <c r="AB676" i="1"/>
  <c r="Y676" i="1"/>
  <c r="U676" i="1"/>
  <c r="T676" i="1"/>
  <c r="I676" i="1"/>
  <c r="AB675" i="1"/>
  <c r="Y675" i="1"/>
  <c r="U675" i="1"/>
  <c r="T675" i="1"/>
  <c r="I675" i="1"/>
  <c r="AB674" i="1"/>
  <c r="Y674" i="1"/>
  <c r="U674" i="1"/>
  <c r="T674" i="1"/>
  <c r="I674" i="1"/>
  <c r="AB673" i="1"/>
  <c r="Y673" i="1"/>
  <c r="U673" i="1"/>
  <c r="T673" i="1"/>
  <c r="I673" i="1"/>
  <c r="AB672" i="1"/>
  <c r="Y672" i="1"/>
  <c r="U672" i="1"/>
  <c r="T672" i="1"/>
  <c r="I672" i="1"/>
  <c r="AB671" i="1"/>
  <c r="Y671" i="1"/>
  <c r="U671" i="1"/>
  <c r="T671" i="1"/>
  <c r="I671" i="1"/>
  <c r="AB670" i="1"/>
  <c r="Y670" i="1"/>
  <c r="U670" i="1"/>
  <c r="T670" i="1"/>
  <c r="I670" i="1"/>
  <c r="AB669" i="1"/>
  <c r="Y669" i="1"/>
  <c r="U669" i="1"/>
  <c r="T669" i="1"/>
  <c r="I669" i="1"/>
  <c r="AB668" i="1"/>
  <c r="Y668" i="1"/>
  <c r="U668" i="1"/>
  <c r="T668" i="1"/>
  <c r="I668" i="1"/>
  <c r="AB667" i="1"/>
  <c r="Y667" i="1"/>
  <c r="U667" i="1"/>
  <c r="T667" i="1"/>
  <c r="I667" i="1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38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66" i="2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587" i="1"/>
  <c r="AB586" i="1"/>
  <c r="Y586" i="1"/>
  <c r="U586" i="1"/>
  <c r="T586" i="1"/>
  <c r="I586" i="1"/>
  <c r="AB585" i="1"/>
  <c r="Y585" i="1"/>
  <c r="U585" i="1"/>
  <c r="T585" i="1"/>
  <c r="I585" i="1"/>
  <c r="AB584" i="1"/>
  <c r="Y584" i="1"/>
  <c r="U584" i="1"/>
  <c r="T584" i="1"/>
  <c r="I584" i="1"/>
  <c r="AB583" i="1"/>
  <c r="Y583" i="1"/>
  <c r="U583" i="1"/>
  <c r="T583" i="1"/>
  <c r="I583" i="1"/>
  <c r="AB582" i="1"/>
  <c r="Y582" i="1"/>
  <c r="U582" i="1"/>
  <c r="T582" i="1"/>
  <c r="I582" i="1"/>
  <c r="AB581" i="1"/>
  <c r="Y581" i="1"/>
  <c r="U581" i="1"/>
  <c r="T581" i="1"/>
  <c r="I581" i="1"/>
  <c r="AB580" i="1"/>
  <c r="Y580" i="1"/>
  <c r="U580" i="1"/>
  <c r="T580" i="1"/>
  <c r="I580" i="1"/>
  <c r="AB579" i="1"/>
  <c r="Y579" i="1"/>
  <c r="U579" i="1"/>
  <c r="T579" i="1"/>
  <c r="I579" i="1"/>
  <c r="AB578" i="1"/>
  <c r="Y578" i="1"/>
  <c r="U578" i="1"/>
  <c r="T578" i="1"/>
  <c r="I578" i="1"/>
  <c r="AB577" i="1"/>
  <c r="Y577" i="1"/>
  <c r="U577" i="1"/>
  <c r="T577" i="1"/>
  <c r="I577" i="1"/>
  <c r="AB576" i="1"/>
  <c r="Y576" i="1"/>
  <c r="U576" i="1"/>
  <c r="T576" i="1"/>
  <c r="I576" i="1"/>
  <c r="AB575" i="1"/>
  <c r="Y575" i="1"/>
  <c r="U575" i="1"/>
  <c r="T575" i="1"/>
  <c r="I575" i="1"/>
  <c r="AB574" i="1"/>
  <c r="Y574" i="1"/>
  <c r="U574" i="1"/>
  <c r="T574" i="1"/>
  <c r="I574" i="1"/>
  <c r="AB573" i="1"/>
  <c r="Y573" i="1"/>
  <c r="U573" i="1"/>
  <c r="T573" i="1"/>
  <c r="I573" i="1"/>
  <c r="AB572" i="1"/>
  <c r="Y572" i="1"/>
  <c r="U572" i="1"/>
  <c r="T572" i="1"/>
  <c r="I572" i="1"/>
  <c r="AB571" i="1"/>
  <c r="Y571" i="1"/>
  <c r="U571" i="1"/>
  <c r="T571" i="1"/>
  <c r="I571" i="1"/>
  <c r="AB570" i="1"/>
  <c r="Y570" i="1"/>
  <c r="U570" i="1"/>
  <c r="T570" i="1"/>
  <c r="I570" i="1"/>
  <c r="AB569" i="1"/>
  <c r="Y569" i="1"/>
  <c r="U569" i="1"/>
  <c r="T569" i="1"/>
  <c r="I569" i="1"/>
  <c r="AB568" i="1"/>
  <c r="Y568" i="1"/>
  <c r="U568" i="1"/>
  <c r="T568" i="1"/>
  <c r="I568" i="1"/>
  <c r="AB567" i="1"/>
  <c r="Y567" i="1"/>
  <c r="U567" i="1"/>
  <c r="T567" i="1"/>
  <c r="I567" i="1"/>
  <c r="AB559" i="1"/>
  <c r="I559" i="1"/>
  <c r="AB560" i="1"/>
  <c r="I560" i="1"/>
  <c r="AB561" i="1"/>
  <c r="I561" i="1"/>
  <c r="AB562" i="1"/>
  <c r="I562" i="1"/>
  <c r="AB563" i="1"/>
  <c r="I563" i="1"/>
  <c r="AB564" i="1"/>
  <c r="I564" i="1"/>
  <c r="AB565" i="1"/>
  <c r="I565" i="1"/>
  <c r="AB566" i="1"/>
  <c r="I566" i="1"/>
  <c r="AB558" i="1"/>
  <c r="I558" i="1"/>
  <c r="AB557" i="1"/>
  <c r="I557" i="1"/>
  <c r="AB556" i="1"/>
  <c r="I556" i="1"/>
  <c r="Y566" i="1"/>
  <c r="U566" i="1"/>
  <c r="T566" i="1"/>
  <c r="Y565" i="1"/>
  <c r="U565" i="1"/>
  <c r="T565" i="1"/>
  <c r="Y564" i="1"/>
  <c r="U564" i="1"/>
  <c r="T564" i="1"/>
  <c r="Y563" i="1"/>
  <c r="U563" i="1"/>
  <c r="T563" i="1"/>
  <c r="Y562" i="1"/>
  <c r="U562" i="1"/>
  <c r="T562" i="1"/>
  <c r="Y561" i="1"/>
  <c r="U561" i="1"/>
  <c r="T561" i="1"/>
  <c r="Y560" i="1"/>
  <c r="U560" i="1"/>
  <c r="T560" i="1"/>
  <c r="Y559" i="1"/>
  <c r="U559" i="1"/>
  <c r="T559" i="1"/>
  <c r="Y558" i="1"/>
  <c r="U558" i="1"/>
  <c r="T558" i="1"/>
  <c r="Y557" i="1"/>
  <c r="U557" i="1"/>
  <c r="T557" i="1"/>
  <c r="Y556" i="1"/>
  <c r="U556" i="1"/>
  <c r="T556" i="1"/>
  <c r="AB555" i="1"/>
  <c r="Y555" i="1"/>
  <c r="U555" i="1"/>
  <c r="T555" i="1"/>
  <c r="I555" i="1"/>
  <c r="AB554" i="1"/>
  <c r="Y554" i="1"/>
  <c r="U554" i="1"/>
  <c r="T554" i="1"/>
  <c r="I554" i="1"/>
  <c r="AB553" i="1"/>
  <c r="Y553" i="1"/>
  <c r="U553" i="1"/>
  <c r="T553" i="1"/>
  <c r="I553" i="1"/>
  <c r="AB552" i="1"/>
  <c r="Y552" i="1"/>
  <c r="U552" i="1"/>
  <c r="T552" i="1"/>
  <c r="I552" i="1"/>
  <c r="AB551" i="1"/>
  <c r="Y551" i="1"/>
  <c r="U551" i="1"/>
  <c r="T551" i="1"/>
  <c r="I551" i="1"/>
  <c r="AB550" i="1"/>
  <c r="Y550" i="1"/>
  <c r="U550" i="1"/>
  <c r="T550" i="1"/>
  <c r="I550" i="1"/>
  <c r="AB549" i="1"/>
  <c r="Y549" i="1"/>
  <c r="U549" i="1"/>
  <c r="T549" i="1"/>
  <c r="I549" i="1"/>
  <c r="AB548" i="1"/>
  <c r="Y548" i="1"/>
  <c r="U548" i="1"/>
  <c r="T548" i="1"/>
  <c r="I548" i="1"/>
  <c r="AB547" i="1"/>
  <c r="Y547" i="1"/>
  <c r="U547" i="1"/>
  <c r="T547" i="1"/>
  <c r="I547" i="1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06" i="2"/>
  <c r="AB496" i="1"/>
  <c r="I496" i="1"/>
  <c r="T496" i="1"/>
  <c r="U496" i="1"/>
  <c r="Y496" i="1"/>
  <c r="AB497" i="1"/>
  <c r="I497" i="1"/>
  <c r="T497" i="1"/>
  <c r="U497" i="1"/>
  <c r="Y497" i="1"/>
  <c r="AB498" i="1"/>
  <c r="I498" i="1"/>
  <c r="T498" i="1"/>
  <c r="U498" i="1"/>
  <c r="Y498" i="1"/>
  <c r="AB499" i="1"/>
  <c r="I499" i="1"/>
  <c r="T499" i="1"/>
  <c r="U499" i="1"/>
  <c r="Y499" i="1"/>
  <c r="AB500" i="1"/>
  <c r="I500" i="1"/>
  <c r="T500" i="1"/>
  <c r="U500" i="1"/>
  <c r="Y500" i="1"/>
  <c r="AB501" i="1"/>
  <c r="I501" i="1"/>
  <c r="T501" i="1"/>
  <c r="U501" i="1"/>
  <c r="Y501" i="1"/>
  <c r="AB502" i="1"/>
  <c r="I502" i="1"/>
  <c r="T502" i="1"/>
  <c r="U502" i="1"/>
  <c r="Y502" i="1"/>
  <c r="AB503" i="1"/>
  <c r="I503" i="1"/>
  <c r="T503" i="1"/>
  <c r="U503" i="1"/>
  <c r="Y503" i="1"/>
  <c r="AB504" i="1"/>
  <c r="I504" i="1"/>
  <c r="T504" i="1"/>
  <c r="U504" i="1"/>
  <c r="Y504" i="1"/>
  <c r="AB505" i="1"/>
  <c r="I505" i="1"/>
  <c r="T505" i="1"/>
  <c r="U505" i="1"/>
  <c r="Y505" i="1"/>
  <c r="AB506" i="1"/>
  <c r="I506" i="1"/>
  <c r="T506" i="1"/>
  <c r="U506" i="1"/>
  <c r="Y506" i="1"/>
  <c r="AB495" i="1"/>
  <c r="Y495" i="1"/>
  <c r="U495" i="1"/>
  <c r="T495" i="1"/>
  <c r="I495" i="1"/>
  <c r="AB494" i="1"/>
  <c r="Y494" i="1"/>
  <c r="U494" i="1"/>
  <c r="T494" i="1"/>
  <c r="I494" i="1"/>
  <c r="AB493" i="1"/>
  <c r="Y493" i="1"/>
  <c r="U493" i="1"/>
  <c r="T493" i="1"/>
  <c r="I493" i="1"/>
  <c r="AB492" i="1"/>
  <c r="Y492" i="1"/>
  <c r="U492" i="1"/>
  <c r="T492" i="1"/>
  <c r="I492" i="1"/>
  <c r="AB491" i="1"/>
  <c r="Y491" i="1"/>
  <c r="U491" i="1"/>
  <c r="T491" i="1"/>
  <c r="I491" i="1"/>
  <c r="AB490" i="1"/>
  <c r="Y490" i="1"/>
  <c r="U490" i="1"/>
  <c r="T490" i="1"/>
  <c r="I490" i="1"/>
  <c r="AB489" i="1"/>
  <c r="Y489" i="1"/>
  <c r="U489" i="1"/>
  <c r="T489" i="1"/>
  <c r="I489" i="1"/>
  <c r="AB488" i="1"/>
  <c r="Y488" i="1"/>
  <c r="U488" i="1"/>
  <c r="T488" i="1"/>
  <c r="I488" i="1"/>
  <c r="AB487" i="1"/>
  <c r="Y487" i="1"/>
  <c r="U487" i="1"/>
  <c r="T487" i="1"/>
  <c r="I487" i="1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286" i="2"/>
  <c r="AB468" i="1"/>
  <c r="I468" i="1"/>
  <c r="AB469" i="1"/>
  <c r="I469" i="1"/>
  <c r="AB470" i="1"/>
  <c r="I470" i="1"/>
  <c r="AB471" i="1"/>
  <c r="I471" i="1"/>
  <c r="AB472" i="1"/>
  <c r="I472" i="1"/>
  <c r="AB473" i="1"/>
  <c r="I473" i="1"/>
  <c r="AB474" i="1"/>
  <c r="I474" i="1"/>
  <c r="AB475" i="1"/>
  <c r="I475" i="1"/>
  <c r="AB476" i="1"/>
  <c r="I476" i="1"/>
  <c r="AB477" i="1"/>
  <c r="I477" i="1"/>
  <c r="AB478" i="1"/>
  <c r="I478" i="1"/>
  <c r="AB479" i="1"/>
  <c r="I479" i="1"/>
  <c r="AB480" i="1"/>
  <c r="I480" i="1"/>
  <c r="AB481" i="1"/>
  <c r="I481" i="1"/>
  <c r="AB482" i="1"/>
  <c r="I482" i="1"/>
  <c r="AB483" i="1"/>
  <c r="I483" i="1"/>
  <c r="AB484" i="1"/>
  <c r="I484" i="1"/>
  <c r="AB485" i="1"/>
  <c r="I485" i="1"/>
  <c r="AB486" i="1"/>
  <c r="I486" i="1"/>
  <c r="AB467" i="1"/>
  <c r="I467" i="1"/>
  <c r="AB466" i="1"/>
  <c r="Y466" i="1"/>
  <c r="U466" i="1"/>
  <c r="T466" i="1"/>
  <c r="I466" i="1"/>
  <c r="AB465" i="1"/>
  <c r="Y465" i="1"/>
  <c r="U465" i="1"/>
  <c r="T465" i="1"/>
  <c r="I465" i="1"/>
  <c r="AB464" i="1"/>
  <c r="Y464" i="1"/>
  <c r="U464" i="1"/>
  <c r="T464" i="1"/>
  <c r="I464" i="1"/>
  <c r="AB463" i="1"/>
  <c r="Y463" i="1"/>
  <c r="U463" i="1"/>
  <c r="T463" i="1"/>
  <c r="I463" i="1"/>
  <c r="AB462" i="1"/>
  <c r="Y462" i="1"/>
  <c r="U462" i="1"/>
  <c r="T462" i="1"/>
  <c r="I462" i="1"/>
  <c r="AB461" i="1"/>
  <c r="Y461" i="1"/>
  <c r="U461" i="1"/>
  <c r="T461" i="1"/>
  <c r="I461" i="1"/>
  <c r="AB460" i="1"/>
  <c r="Y460" i="1"/>
  <c r="U460" i="1"/>
  <c r="T460" i="1"/>
  <c r="I460" i="1"/>
  <c r="AB459" i="1"/>
  <c r="Y459" i="1"/>
  <c r="U459" i="1"/>
  <c r="T459" i="1"/>
  <c r="I459" i="1"/>
  <c r="AB458" i="1"/>
  <c r="Y458" i="1"/>
  <c r="U458" i="1"/>
  <c r="T458" i="1"/>
  <c r="I458" i="1"/>
  <c r="AB457" i="1"/>
  <c r="Y457" i="1"/>
  <c r="U457" i="1"/>
  <c r="T457" i="1"/>
  <c r="I457" i="1"/>
  <c r="AB456" i="1"/>
  <c r="Y456" i="1"/>
  <c r="U456" i="1"/>
  <c r="T456" i="1"/>
  <c r="I456" i="1"/>
  <c r="AB455" i="1"/>
  <c r="Y455" i="1"/>
  <c r="U455" i="1"/>
  <c r="T455" i="1"/>
  <c r="I455" i="1"/>
  <c r="AB454" i="1"/>
  <c r="Y454" i="1"/>
  <c r="U454" i="1"/>
  <c r="T454" i="1"/>
  <c r="I454" i="1"/>
  <c r="AB453" i="1"/>
  <c r="Y453" i="1"/>
  <c r="U453" i="1"/>
  <c r="T453" i="1"/>
  <c r="I453" i="1"/>
  <c r="AB452" i="1"/>
  <c r="Y452" i="1"/>
  <c r="U452" i="1"/>
  <c r="T452" i="1"/>
  <c r="I452" i="1"/>
  <c r="AB451" i="1"/>
  <c r="Y451" i="1"/>
  <c r="U451" i="1"/>
  <c r="T451" i="1"/>
  <c r="I451" i="1"/>
  <c r="AB450" i="1"/>
  <c r="Y450" i="1"/>
  <c r="U450" i="1"/>
  <c r="T450" i="1"/>
  <c r="I450" i="1"/>
  <c r="AB449" i="1"/>
  <c r="Y449" i="1"/>
  <c r="U449" i="1"/>
  <c r="T449" i="1"/>
  <c r="I449" i="1"/>
  <c r="AB448" i="1"/>
  <c r="Y448" i="1"/>
  <c r="U448" i="1"/>
  <c r="T448" i="1"/>
  <c r="I448" i="1"/>
  <c r="AB447" i="1"/>
  <c r="Y447" i="1"/>
  <c r="U447" i="1"/>
  <c r="T447" i="1"/>
  <c r="I447" i="1"/>
  <c r="AB446" i="1"/>
  <c r="Y446" i="1"/>
  <c r="U446" i="1"/>
  <c r="T446" i="1"/>
  <c r="I446" i="1"/>
  <c r="AB445" i="1"/>
  <c r="Y445" i="1"/>
  <c r="U445" i="1"/>
  <c r="T445" i="1"/>
  <c r="I445" i="1"/>
  <c r="AB444" i="1"/>
  <c r="Y444" i="1"/>
  <c r="U444" i="1"/>
  <c r="T444" i="1"/>
  <c r="I444" i="1"/>
  <c r="AB443" i="1"/>
  <c r="Y443" i="1"/>
  <c r="U443" i="1"/>
  <c r="T443" i="1"/>
  <c r="I443" i="1"/>
  <c r="AB442" i="1"/>
  <c r="Y442" i="1"/>
  <c r="U442" i="1"/>
  <c r="T442" i="1"/>
  <c r="I442" i="1"/>
  <c r="AB441" i="1"/>
  <c r="Y441" i="1"/>
  <c r="U441" i="1"/>
  <c r="T441" i="1"/>
  <c r="I441" i="1"/>
  <c r="AB440" i="1"/>
  <c r="Y440" i="1"/>
  <c r="U440" i="1"/>
  <c r="T440" i="1"/>
  <c r="I440" i="1"/>
  <c r="AB439" i="1"/>
  <c r="Y439" i="1"/>
  <c r="U439" i="1"/>
  <c r="T439" i="1"/>
  <c r="I439" i="1"/>
  <c r="AB438" i="1"/>
  <c r="Y438" i="1"/>
  <c r="U438" i="1"/>
  <c r="T438" i="1"/>
  <c r="I438" i="1"/>
  <c r="AB437" i="1"/>
  <c r="Y437" i="1"/>
  <c r="U437" i="1"/>
  <c r="T437" i="1"/>
  <c r="I437" i="1"/>
  <c r="AB436" i="1"/>
  <c r="Y436" i="1"/>
  <c r="U436" i="1"/>
  <c r="T436" i="1"/>
  <c r="I436" i="1"/>
  <c r="AB435" i="1"/>
  <c r="Y435" i="1"/>
  <c r="U435" i="1"/>
  <c r="T435" i="1"/>
  <c r="I435" i="1"/>
  <c r="AB434" i="1"/>
  <c r="Y434" i="1"/>
  <c r="U434" i="1"/>
  <c r="T434" i="1"/>
  <c r="I434" i="1"/>
  <c r="AB433" i="1"/>
  <c r="Y433" i="1"/>
  <c r="U433" i="1"/>
  <c r="T433" i="1"/>
  <c r="I433" i="1"/>
  <c r="AB432" i="1"/>
  <c r="Y432" i="1"/>
  <c r="U432" i="1"/>
  <c r="T432" i="1"/>
  <c r="I432" i="1"/>
  <c r="AB431" i="1"/>
  <c r="Y431" i="1"/>
  <c r="U431" i="1"/>
  <c r="T431" i="1"/>
  <c r="I431" i="1"/>
  <c r="AB430" i="1"/>
  <c r="Y430" i="1"/>
  <c r="U430" i="1"/>
  <c r="T430" i="1"/>
  <c r="I430" i="1"/>
  <c r="AB429" i="1"/>
  <c r="Y429" i="1"/>
  <c r="U429" i="1"/>
  <c r="T429" i="1"/>
  <c r="I429" i="1"/>
  <c r="AB428" i="1"/>
  <c r="Y428" i="1"/>
  <c r="U428" i="1"/>
  <c r="T428" i="1"/>
  <c r="I428" i="1"/>
  <c r="AB427" i="1"/>
  <c r="Y427" i="1"/>
  <c r="U427" i="1"/>
  <c r="T427" i="1"/>
  <c r="I42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I426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AB407" i="1"/>
  <c r="I407" i="1"/>
  <c r="AB388" i="1"/>
  <c r="I388" i="1"/>
  <c r="T388" i="1"/>
  <c r="U388" i="1"/>
  <c r="Y388" i="1"/>
  <c r="AB389" i="1"/>
  <c r="I389" i="1"/>
  <c r="T389" i="1"/>
  <c r="U389" i="1"/>
  <c r="Y389" i="1"/>
  <c r="AB390" i="1"/>
  <c r="I390" i="1"/>
  <c r="T390" i="1"/>
  <c r="U390" i="1"/>
  <c r="Y390" i="1"/>
  <c r="AB391" i="1"/>
  <c r="I391" i="1"/>
  <c r="T391" i="1"/>
  <c r="U391" i="1"/>
  <c r="Y391" i="1"/>
  <c r="AB392" i="1"/>
  <c r="I392" i="1"/>
  <c r="T392" i="1"/>
  <c r="U392" i="1"/>
  <c r="Y392" i="1"/>
  <c r="AB393" i="1"/>
  <c r="I393" i="1"/>
  <c r="T393" i="1"/>
  <c r="U393" i="1"/>
  <c r="Y393" i="1"/>
  <c r="AB394" i="1"/>
  <c r="I394" i="1"/>
  <c r="T394" i="1"/>
  <c r="U394" i="1"/>
  <c r="Y394" i="1"/>
  <c r="AB395" i="1"/>
  <c r="I395" i="1"/>
  <c r="T395" i="1"/>
  <c r="U395" i="1"/>
  <c r="Y395" i="1"/>
  <c r="AB396" i="1"/>
  <c r="I396" i="1"/>
  <c r="T396" i="1"/>
  <c r="U396" i="1"/>
  <c r="Y396" i="1"/>
  <c r="AB397" i="1"/>
  <c r="I397" i="1"/>
  <c r="T397" i="1"/>
  <c r="U397" i="1"/>
  <c r="Y397" i="1"/>
  <c r="AB398" i="1"/>
  <c r="I398" i="1"/>
  <c r="T398" i="1"/>
  <c r="U398" i="1"/>
  <c r="Y398" i="1"/>
  <c r="AB399" i="1"/>
  <c r="I399" i="1"/>
  <c r="T399" i="1"/>
  <c r="U399" i="1"/>
  <c r="Y399" i="1"/>
  <c r="AB400" i="1"/>
  <c r="I400" i="1"/>
  <c r="T400" i="1"/>
  <c r="U400" i="1"/>
  <c r="Y400" i="1"/>
  <c r="AB401" i="1"/>
  <c r="I401" i="1"/>
  <c r="T401" i="1"/>
  <c r="U401" i="1"/>
  <c r="Y401" i="1"/>
  <c r="AB402" i="1"/>
  <c r="I402" i="1"/>
  <c r="T402" i="1"/>
  <c r="U402" i="1"/>
  <c r="Y402" i="1"/>
  <c r="AB403" i="1"/>
  <c r="I403" i="1"/>
  <c r="T403" i="1"/>
  <c r="U403" i="1"/>
  <c r="Y403" i="1"/>
  <c r="AB404" i="1"/>
  <c r="I404" i="1"/>
  <c r="T404" i="1"/>
  <c r="U404" i="1"/>
  <c r="Y404" i="1"/>
  <c r="AB405" i="1"/>
  <c r="I405" i="1"/>
  <c r="T405" i="1"/>
  <c r="U405" i="1"/>
  <c r="Y405" i="1"/>
  <c r="AB406" i="1"/>
  <c r="I406" i="1"/>
  <c r="T406" i="1"/>
  <c r="U406" i="1"/>
  <c r="Y406" i="1"/>
  <c r="AB387" i="1"/>
  <c r="I387" i="1"/>
  <c r="Y387" i="1"/>
  <c r="U387" i="1"/>
  <c r="T387" i="1"/>
  <c r="AB376" i="1"/>
  <c r="AB377" i="1"/>
  <c r="AB378" i="1"/>
  <c r="AB379" i="1"/>
  <c r="AB380" i="1"/>
  <c r="AB381" i="1"/>
  <c r="AB382" i="1"/>
  <c r="AB383" i="1"/>
  <c r="AB384" i="1"/>
  <c r="AB385" i="1"/>
  <c r="AB386" i="1"/>
  <c r="I386" i="1"/>
  <c r="I376" i="1"/>
  <c r="I377" i="1"/>
  <c r="I378" i="1"/>
  <c r="I379" i="1"/>
  <c r="I380" i="1"/>
  <c r="I381" i="1"/>
  <c r="I382" i="1"/>
  <c r="I383" i="1"/>
  <c r="I384" i="1"/>
  <c r="I385" i="1"/>
  <c r="AB375" i="1"/>
  <c r="Y375" i="1"/>
  <c r="U375" i="1"/>
  <c r="T375" i="1"/>
  <c r="I375" i="1"/>
  <c r="AB374" i="1"/>
  <c r="Y374" i="1"/>
  <c r="U374" i="1"/>
  <c r="T374" i="1"/>
  <c r="I374" i="1"/>
  <c r="AB373" i="1"/>
  <c r="Y373" i="1"/>
  <c r="U373" i="1"/>
  <c r="T373" i="1"/>
  <c r="I373" i="1"/>
  <c r="AB372" i="1"/>
  <c r="Y372" i="1"/>
  <c r="U372" i="1"/>
  <c r="T372" i="1"/>
  <c r="I372" i="1"/>
  <c r="AB371" i="1"/>
  <c r="Y371" i="1"/>
  <c r="U371" i="1"/>
  <c r="T371" i="1"/>
  <c r="I371" i="1"/>
  <c r="AB370" i="1"/>
  <c r="Y370" i="1"/>
  <c r="U370" i="1"/>
  <c r="T370" i="1"/>
  <c r="I370" i="1"/>
  <c r="AB369" i="1"/>
  <c r="Y369" i="1"/>
  <c r="U369" i="1"/>
  <c r="T369" i="1"/>
  <c r="I369" i="1"/>
  <c r="AB368" i="1"/>
  <c r="Y368" i="1"/>
  <c r="U368" i="1"/>
  <c r="T368" i="1"/>
  <c r="I368" i="1"/>
  <c r="AB367" i="1"/>
  <c r="Y367" i="1"/>
  <c r="U367" i="1"/>
  <c r="T367" i="1"/>
  <c r="I367" i="1"/>
  <c r="AB306" i="1"/>
  <c r="Y306" i="1"/>
  <c r="U306" i="1"/>
  <c r="T306" i="1"/>
  <c r="I306" i="1"/>
  <c r="AB305" i="1"/>
  <c r="Y305" i="1"/>
  <c r="U305" i="1"/>
  <c r="T305" i="1"/>
  <c r="I305" i="1"/>
  <c r="AB304" i="1"/>
  <c r="Y304" i="1"/>
  <c r="U304" i="1"/>
  <c r="T304" i="1"/>
  <c r="I304" i="1"/>
  <c r="AB303" i="1"/>
  <c r="Y303" i="1"/>
  <c r="U303" i="1"/>
  <c r="T303" i="1"/>
  <c r="I303" i="1"/>
  <c r="AB302" i="1"/>
  <c r="Y302" i="1"/>
  <c r="U302" i="1"/>
  <c r="T302" i="1"/>
  <c r="I302" i="1"/>
  <c r="AB301" i="1"/>
  <c r="Y301" i="1"/>
  <c r="U301" i="1"/>
  <c r="T301" i="1"/>
  <c r="I301" i="1"/>
  <c r="AB300" i="1"/>
  <c r="Y300" i="1"/>
  <c r="U300" i="1"/>
  <c r="T300" i="1"/>
  <c r="I300" i="1"/>
  <c r="AB299" i="1"/>
  <c r="Y299" i="1"/>
  <c r="U299" i="1"/>
  <c r="T299" i="1"/>
  <c r="I299" i="1"/>
  <c r="AB298" i="1"/>
  <c r="Y298" i="1"/>
  <c r="U298" i="1"/>
  <c r="T298" i="1"/>
  <c r="I298" i="1"/>
  <c r="AB297" i="1"/>
  <c r="Y297" i="1"/>
  <c r="U297" i="1"/>
  <c r="T297" i="1"/>
  <c r="I297" i="1"/>
  <c r="AB296" i="1"/>
  <c r="Y296" i="1"/>
  <c r="U296" i="1"/>
  <c r="T296" i="1"/>
  <c r="I296" i="1"/>
  <c r="AB295" i="1"/>
  <c r="Y295" i="1"/>
  <c r="U295" i="1"/>
  <c r="T295" i="1"/>
  <c r="I295" i="1"/>
  <c r="AB294" i="1"/>
  <c r="Y294" i="1"/>
  <c r="U294" i="1"/>
  <c r="T294" i="1"/>
  <c r="I294" i="1"/>
  <c r="AB293" i="1"/>
  <c r="Y293" i="1"/>
  <c r="U293" i="1"/>
  <c r="T293" i="1"/>
  <c r="I293" i="1"/>
  <c r="AB292" i="1"/>
  <c r="Y292" i="1"/>
  <c r="U292" i="1"/>
  <c r="T292" i="1"/>
  <c r="I292" i="1"/>
  <c r="AB291" i="1"/>
  <c r="Y291" i="1"/>
  <c r="U291" i="1"/>
  <c r="T291" i="1"/>
  <c r="I291" i="1"/>
  <c r="AB290" i="1"/>
  <c r="Y290" i="1"/>
  <c r="U290" i="1"/>
  <c r="T290" i="1"/>
  <c r="I290" i="1"/>
  <c r="AB289" i="1"/>
  <c r="Y289" i="1"/>
  <c r="U289" i="1"/>
  <c r="T289" i="1"/>
  <c r="I289" i="1"/>
  <c r="AB288" i="1"/>
  <c r="Y288" i="1"/>
  <c r="U288" i="1"/>
  <c r="T288" i="1"/>
  <c r="I288" i="1"/>
  <c r="AB287" i="1"/>
  <c r="Y287" i="1"/>
  <c r="U287" i="1"/>
  <c r="T287" i="1"/>
  <c r="I287" i="1"/>
  <c r="AB286" i="1"/>
  <c r="Y286" i="1"/>
  <c r="U286" i="1"/>
  <c r="T286" i="1"/>
  <c r="I286" i="1"/>
  <c r="AB285" i="1"/>
  <c r="Y285" i="1"/>
  <c r="U285" i="1"/>
  <c r="T285" i="1"/>
  <c r="I285" i="1"/>
  <c r="AB284" i="1"/>
  <c r="Y284" i="1"/>
  <c r="U284" i="1"/>
  <c r="T284" i="1"/>
  <c r="I284" i="1"/>
  <c r="AB283" i="1"/>
  <c r="Y283" i="1"/>
  <c r="U283" i="1"/>
  <c r="T283" i="1"/>
  <c r="I283" i="1"/>
  <c r="AB282" i="1"/>
  <c r="Y282" i="1"/>
  <c r="U282" i="1"/>
  <c r="T282" i="1"/>
  <c r="I282" i="1"/>
  <c r="AB281" i="1"/>
  <c r="Y281" i="1"/>
  <c r="U281" i="1"/>
  <c r="T281" i="1"/>
  <c r="I281" i="1"/>
  <c r="AB280" i="1"/>
  <c r="Y280" i="1"/>
  <c r="U280" i="1"/>
  <c r="T280" i="1"/>
  <c r="I280" i="1"/>
  <c r="AB279" i="1"/>
  <c r="Y279" i="1"/>
  <c r="U279" i="1"/>
  <c r="T279" i="1"/>
  <c r="I279" i="1"/>
  <c r="AB278" i="1"/>
  <c r="Y278" i="1"/>
  <c r="U278" i="1"/>
  <c r="T278" i="1"/>
  <c r="I278" i="1"/>
  <c r="AB277" i="1"/>
  <c r="Y277" i="1"/>
  <c r="U277" i="1"/>
  <c r="T277" i="1"/>
  <c r="I277" i="1"/>
  <c r="AB276" i="1"/>
  <c r="Y276" i="1"/>
  <c r="U276" i="1"/>
  <c r="T276" i="1"/>
  <c r="I276" i="1"/>
  <c r="AB275" i="1"/>
  <c r="Y275" i="1"/>
  <c r="U275" i="1"/>
  <c r="T275" i="1"/>
  <c r="I275" i="1"/>
  <c r="AB274" i="1"/>
  <c r="Y274" i="1"/>
  <c r="U274" i="1"/>
  <c r="T274" i="1"/>
  <c r="I274" i="1"/>
  <c r="AB273" i="1"/>
  <c r="Y273" i="1"/>
  <c r="U273" i="1"/>
  <c r="T273" i="1"/>
  <c r="I273" i="1"/>
  <c r="AB272" i="1"/>
  <c r="Y272" i="1"/>
  <c r="U272" i="1"/>
  <c r="T272" i="1"/>
  <c r="I272" i="1"/>
  <c r="AB271" i="1"/>
  <c r="Y271" i="1"/>
  <c r="U271" i="1"/>
  <c r="T271" i="1"/>
  <c r="I271" i="1"/>
  <c r="AB270" i="1"/>
  <c r="Y270" i="1"/>
  <c r="U270" i="1"/>
  <c r="T270" i="1"/>
  <c r="I270" i="1"/>
  <c r="AB269" i="1"/>
  <c r="Y269" i="1"/>
  <c r="U269" i="1"/>
  <c r="T269" i="1"/>
  <c r="I269" i="1"/>
  <c r="AB268" i="1"/>
  <c r="Y268" i="1"/>
  <c r="U268" i="1"/>
  <c r="T268" i="1"/>
  <c r="I268" i="1"/>
  <c r="AB267" i="1"/>
  <c r="Y267" i="1"/>
  <c r="U267" i="1"/>
  <c r="T267" i="1"/>
  <c r="I267" i="1"/>
  <c r="AB258" i="1"/>
  <c r="I258" i="1"/>
  <c r="AB259" i="1"/>
  <c r="I259" i="1"/>
  <c r="AB260" i="1"/>
  <c r="I260" i="1"/>
  <c r="AB261" i="1"/>
  <c r="I261" i="1"/>
  <c r="AB262" i="1"/>
  <c r="I262" i="1"/>
  <c r="AB263" i="1"/>
  <c r="I263" i="1"/>
  <c r="AB264" i="1"/>
  <c r="I264" i="1"/>
  <c r="AB265" i="1"/>
  <c r="I265" i="1"/>
  <c r="AB266" i="1"/>
  <c r="I266" i="1"/>
  <c r="AB257" i="1"/>
  <c r="I257" i="1"/>
  <c r="AB256" i="1"/>
  <c r="I256" i="1"/>
  <c r="AB248" i="1"/>
  <c r="I248" i="1"/>
  <c r="AB249" i="1"/>
  <c r="I249" i="1"/>
  <c r="AB250" i="1"/>
  <c r="I250" i="1"/>
  <c r="AB251" i="1"/>
  <c r="I251" i="1"/>
  <c r="AB252" i="1"/>
  <c r="I252" i="1"/>
  <c r="AB253" i="1"/>
  <c r="I253" i="1"/>
  <c r="AB254" i="1"/>
  <c r="I254" i="1"/>
  <c r="AB255" i="1"/>
  <c r="I255" i="1"/>
  <c r="AB247" i="1"/>
  <c r="I247" i="1"/>
  <c r="AB195" i="1"/>
  <c r="I195" i="1"/>
  <c r="AB188" i="1"/>
  <c r="I188" i="1"/>
  <c r="AB189" i="1"/>
  <c r="I189" i="1"/>
  <c r="AB190" i="1"/>
  <c r="I190" i="1"/>
  <c r="AB191" i="1"/>
  <c r="I191" i="1"/>
  <c r="AB192" i="1"/>
  <c r="I192" i="1"/>
  <c r="AB193" i="1"/>
  <c r="I193" i="1"/>
  <c r="AB194" i="1"/>
  <c r="I194" i="1"/>
  <c r="AB187" i="1"/>
  <c r="I187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2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AB208" i="1"/>
  <c r="I208" i="1"/>
  <c r="E209" i="1"/>
  <c r="F209" i="1"/>
  <c r="G209" i="1"/>
  <c r="AB209" i="1"/>
  <c r="I209" i="1"/>
  <c r="E210" i="1"/>
  <c r="F210" i="1"/>
  <c r="G210" i="1"/>
  <c r="AB210" i="1"/>
  <c r="I210" i="1"/>
  <c r="E211" i="1"/>
  <c r="F211" i="1"/>
  <c r="G211" i="1"/>
  <c r="AB211" i="1"/>
  <c r="I211" i="1"/>
  <c r="E212" i="1"/>
  <c r="F212" i="1"/>
  <c r="G212" i="1"/>
  <c r="AB212" i="1"/>
  <c r="I212" i="1"/>
  <c r="E213" i="1"/>
  <c r="F213" i="1"/>
  <c r="G213" i="1"/>
  <c r="AB213" i="1"/>
  <c r="I213" i="1"/>
  <c r="E214" i="1"/>
  <c r="F214" i="1"/>
  <c r="G214" i="1"/>
  <c r="AB214" i="1"/>
  <c r="I214" i="1"/>
  <c r="E215" i="1"/>
  <c r="F215" i="1"/>
  <c r="G215" i="1"/>
  <c r="AB215" i="1"/>
  <c r="I215" i="1"/>
  <c r="E216" i="1"/>
  <c r="F216" i="1"/>
  <c r="G216" i="1"/>
  <c r="AB216" i="1"/>
  <c r="I216" i="1"/>
  <c r="E217" i="1"/>
  <c r="F217" i="1"/>
  <c r="G217" i="1"/>
  <c r="AB217" i="1"/>
  <c r="I217" i="1"/>
  <c r="E218" i="1"/>
  <c r="F218" i="1"/>
  <c r="G218" i="1"/>
  <c r="AB218" i="1"/>
  <c r="I218" i="1"/>
  <c r="E219" i="1"/>
  <c r="F219" i="1"/>
  <c r="G219" i="1"/>
  <c r="AB219" i="1"/>
  <c r="I219" i="1"/>
  <c r="E220" i="1"/>
  <c r="F220" i="1"/>
  <c r="G220" i="1"/>
  <c r="AB220" i="1"/>
  <c r="I220" i="1"/>
  <c r="E221" i="1"/>
  <c r="F221" i="1"/>
  <c r="G221" i="1"/>
  <c r="AB221" i="1"/>
  <c r="I221" i="1"/>
  <c r="E222" i="1"/>
  <c r="F222" i="1"/>
  <c r="G222" i="1"/>
  <c r="AB222" i="1"/>
  <c r="I222" i="1"/>
  <c r="E223" i="1"/>
  <c r="F223" i="1"/>
  <c r="G223" i="1"/>
  <c r="AB223" i="1"/>
  <c r="I223" i="1"/>
  <c r="E224" i="1"/>
  <c r="F224" i="1"/>
  <c r="G224" i="1"/>
  <c r="AB224" i="1"/>
  <c r="I224" i="1"/>
  <c r="E225" i="1"/>
  <c r="F225" i="1"/>
  <c r="G225" i="1"/>
  <c r="AB225" i="1"/>
  <c r="I225" i="1"/>
  <c r="E226" i="1"/>
  <c r="F226" i="1"/>
  <c r="G226" i="1"/>
  <c r="AB226" i="1"/>
  <c r="I226" i="1"/>
  <c r="AB207" i="1"/>
  <c r="I207" i="1"/>
  <c r="AB196" i="1"/>
  <c r="I196" i="1"/>
  <c r="AB197" i="1"/>
  <c r="I197" i="1"/>
  <c r="AB198" i="1"/>
  <c r="I198" i="1"/>
  <c r="AB199" i="1"/>
  <c r="I199" i="1"/>
  <c r="AB200" i="1"/>
  <c r="I200" i="1"/>
  <c r="AB201" i="1"/>
  <c r="I201" i="1"/>
  <c r="AB202" i="1"/>
  <c r="I202" i="1"/>
  <c r="AB203" i="1"/>
  <c r="I203" i="1"/>
  <c r="AB204" i="1"/>
  <c r="I204" i="1"/>
  <c r="AB205" i="1"/>
  <c r="I205" i="1"/>
  <c r="AB206" i="1"/>
  <c r="I206" i="1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47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25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3" i="17"/>
  <c r="AI3" i="17"/>
  <c r="AI6" i="17"/>
  <c r="Q286" i="2"/>
  <c r="R286" i="2"/>
  <c r="S286" i="2"/>
  <c r="T286" i="2"/>
  <c r="U286" i="2"/>
  <c r="Q287" i="2"/>
  <c r="R287" i="2"/>
  <c r="S287" i="2"/>
  <c r="T287" i="2"/>
  <c r="U287" i="2"/>
  <c r="Q288" i="2"/>
  <c r="R288" i="2"/>
  <c r="S288" i="2"/>
  <c r="T288" i="2"/>
  <c r="U288" i="2"/>
  <c r="Q289" i="2"/>
  <c r="R289" i="2"/>
  <c r="S289" i="2"/>
  <c r="T289" i="2"/>
  <c r="U289" i="2"/>
  <c r="Q290" i="2"/>
  <c r="R290" i="2"/>
  <c r="S290" i="2"/>
  <c r="T290" i="2"/>
  <c r="U290" i="2"/>
  <c r="Q291" i="2"/>
  <c r="R291" i="2"/>
  <c r="S291" i="2"/>
  <c r="T291" i="2"/>
  <c r="U291" i="2"/>
  <c r="Q292" i="2"/>
  <c r="R292" i="2"/>
  <c r="S292" i="2"/>
  <c r="T292" i="2"/>
  <c r="U292" i="2"/>
  <c r="Q293" i="2"/>
  <c r="R293" i="2"/>
  <c r="S293" i="2"/>
  <c r="T293" i="2"/>
  <c r="U293" i="2"/>
  <c r="Q294" i="2"/>
  <c r="R294" i="2"/>
  <c r="S294" i="2"/>
  <c r="T294" i="2"/>
  <c r="U294" i="2"/>
  <c r="Q295" i="2"/>
  <c r="R295" i="2"/>
  <c r="S295" i="2"/>
  <c r="T295" i="2"/>
  <c r="U295" i="2"/>
  <c r="Q296" i="2"/>
  <c r="R296" i="2"/>
  <c r="S296" i="2"/>
  <c r="T296" i="2"/>
  <c r="U296" i="2"/>
  <c r="Q297" i="2"/>
  <c r="R297" i="2"/>
  <c r="S297" i="2"/>
  <c r="T297" i="2"/>
  <c r="U297" i="2"/>
  <c r="Q298" i="2"/>
  <c r="R298" i="2"/>
  <c r="S298" i="2"/>
  <c r="T298" i="2"/>
  <c r="U298" i="2"/>
  <c r="Q299" i="2"/>
  <c r="R299" i="2"/>
  <c r="S299" i="2"/>
  <c r="T299" i="2"/>
  <c r="U299" i="2"/>
  <c r="Q300" i="2"/>
  <c r="R300" i="2"/>
  <c r="S300" i="2"/>
  <c r="T300" i="2"/>
  <c r="U300" i="2"/>
  <c r="Q301" i="2"/>
  <c r="R301" i="2"/>
  <c r="S301" i="2"/>
  <c r="T301" i="2"/>
  <c r="U301" i="2"/>
  <c r="Q302" i="2"/>
  <c r="R302" i="2"/>
  <c r="S302" i="2"/>
  <c r="T302" i="2"/>
  <c r="U302" i="2"/>
  <c r="Q303" i="2"/>
  <c r="R303" i="2"/>
  <c r="S303" i="2"/>
  <c r="T303" i="2"/>
  <c r="U303" i="2"/>
  <c r="Q304" i="2"/>
  <c r="R304" i="2"/>
  <c r="S304" i="2"/>
  <c r="T304" i="2"/>
  <c r="U304" i="2"/>
  <c r="Q305" i="2"/>
  <c r="R305" i="2"/>
  <c r="S305" i="2"/>
  <c r="T305" i="2"/>
  <c r="U305" i="2"/>
  <c r="Q306" i="2"/>
  <c r="R306" i="2"/>
  <c r="S306" i="2"/>
  <c r="T306" i="2"/>
  <c r="U306" i="2"/>
  <c r="Q307" i="2"/>
  <c r="R307" i="2"/>
  <c r="S307" i="2"/>
  <c r="T307" i="2"/>
  <c r="U307" i="2"/>
  <c r="Q308" i="2"/>
  <c r="R308" i="2"/>
  <c r="S308" i="2"/>
  <c r="T308" i="2"/>
  <c r="U308" i="2"/>
  <c r="Q309" i="2"/>
  <c r="R309" i="2"/>
  <c r="S309" i="2"/>
  <c r="T309" i="2"/>
  <c r="U309" i="2"/>
  <c r="Q310" i="2"/>
  <c r="R310" i="2"/>
  <c r="S310" i="2"/>
  <c r="T310" i="2"/>
  <c r="U310" i="2"/>
  <c r="Q311" i="2"/>
  <c r="R311" i="2"/>
  <c r="S311" i="2"/>
  <c r="T311" i="2"/>
  <c r="U311" i="2"/>
  <c r="Q312" i="2"/>
  <c r="R312" i="2"/>
  <c r="S312" i="2"/>
  <c r="T312" i="2"/>
  <c r="U312" i="2"/>
  <c r="Q313" i="2"/>
  <c r="R313" i="2"/>
  <c r="S313" i="2"/>
  <c r="T313" i="2"/>
  <c r="U313" i="2"/>
  <c r="Q314" i="2"/>
  <c r="R314" i="2"/>
  <c r="S314" i="2"/>
  <c r="T314" i="2"/>
  <c r="U314" i="2"/>
  <c r="Q315" i="2"/>
  <c r="R315" i="2"/>
  <c r="S315" i="2"/>
  <c r="T315" i="2"/>
  <c r="U315" i="2"/>
  <c r="Q316" i="2"/>
  <c r="R316" i="2"/>
  <c r="S316" i="2"/>
  <c r="T316" i="2"/>
  <c r="U316" i="2"/>
  <c r="Q317" i="2"/>
  <c r="R317" i="2"/>
  <c r="S317" i="2"/>
  <c r="T317" i="2"/>
  <c r="U317" i="2"/>
  <c r="Q318" i="2"/>
  <c r="R318" i="2"/>
  <c r="S318" i="2"/>
  <c r="T318" i="2"/>
  <c r="U318" i="2"/>
  <c r="Q319" i="2"/>
  <c r="R319" i="2"/>
  <c r="S319" i="2"/>
  <c r="T319" i="2"/>
  <c r="U319" i="2"/>
  <c r="Q320" i="2"/>
  <c r="R320" i="2"/>
  <c r="S320" i="2"/>
  <c r="T320" i="2"/>
  <c r="U320" i="2"/>
  <c r="Q321" i="2"/>
  <c r="R321" i="2"/>
  <c r="S321" i="2"/>
  <c r="T321" i="2"/>
  <c r="U321" i="2"/>
  <c r="Q322" i="2"/>
  <c r="R322" i="2"/>
  <c r="S322" i="2"/>
  <c r="T322" i="2"/>
  <c r="U322" i="2"/>
  <c r="Q323" i="2"/>
  <c r="R323" i="2"/>
  <c r="S323" i="2"/>
  <c r="T323" i="2"/>
  <c r="U323" i="2"/>
  <c r="Q324" i="2"/>
  <c r="R324" i="2"/>
  <c r="S324" i="2"/>
  <c r="T324" i="2"/>
  <c r="U324" i="2"/>
  <c r="Q325" i="2"/>
  <c r="R325" i="2"/>
  <c r="S325" i="2"/>
  <c r="T325" i="2"/>
  <c r="U325" i="2"/>
  <c r="Q366" i="2"/>
  <c r="R366" i="2"/>
  <c r="S366" i="2"/>
  <c r="T366" i="2"/>
  <c r="U366" i="2"/>
  <c r="Q367" i="2"/>
  <c r="R367" i="2"/>
  <c r="S367" i="2"/>
  <c r="T367" i="2"/>
  <c r="U367" i="2"/>
  <c r="Q368" i="2"/>
  <c r="R368" i="2"/>
  <c r="S368" i="2"/>
  <c r="T368" i="2"/>
  <c r="U368" i="2"/>
  <c r="Q369" i="2"/>
  <c r="R369" i="2"/>
  <c r="S369" i="2"/>
  <c r="T369" i="2"/>
  <c r="U369" i="2"/>
  <c r="Q370" i="2"/>
  <c r="R370" i="2"/>
  <c r="S370" i="2"/>
  <c r="T370" i="2"/>
  <c r="U370" i="2"/>
  <c r="Q371" i="2"/>
  <c r="R371" i="2"/>
  <c r="S371" i="2"/>
  <c r="T371" i="2"/>
  <c r="U371" i="2"/>
  <c r="Q372" i="2"/>
  <c r="R372" i="2"/>
  <c r="S372" i="2"/>
  <c r="T372" i="2"/>
  <c r="U372" i="2"/>
  <c r="Q373" i="2"/>
  <c r="R373" i="2"/>
  <c r="S373" i="2"/>
  <c r="T373" i="2"/>
  <c r="U373" i="2"/>
  <c r="Q374" i="2"/>
  <c r="R374" i="2"/>
  <c r="S374" i="2"/>
  <c r="T374" i="2"/>
  <c r="U374" i="2"/>
  <c r="Q375" i="2"/>
  <c r="R375" i="2"/>
  <c r="S375" i="2"/>
  <c r="T375" i="2"/>
  <c r="U375" i="2"/>
  <c r="Q376" i="2"/>
  <c r="R376" i="2"/>
  <c r="S376" i="2"/>
  <c r="T376" i="2"/>
  <c r="U376" i="2"/>
  <c r="Q377" i="2"/>
  <c r="R377" i="2"/>
  <c r="S377" i="2"/>
  <c r="T377" i="2"/>
  <c r="U377" i="2"/>
  <c r="Q378" i="2"/>
  <c r="R378" i="2"/>
  <c r="S378" i="2"/>
  <c r="T378" i="2"/>
  <c r="U378" i="2"/>
  <c r="Q379" i="2"/>
  <c r="R379" i="2"/>
  <c r="S379" i="2"/>
  <c r="T379" i="2"/>
  <c r="U379" i="2"/>
  <c r="Q380" i="2"/>
  <c r="R380" i="2"/>
  <c r="S380" i="2"/>
  <c r="T380" i="2"/>
  <c r="U380" i="2"/>
  <c r="Q381" i="2"/>
  <c r="R381" i="2"/>
  <c r="S381" i="2"/>
  <c r="T381" i="2"/>
  <c r="U381" i="2"/>
  <c r="Q382" i="2"/>
  <c r="R382" i="2"/>
  <c r="S382" i="2"/>
  <c r="T382" i="2"/>
  <c r="U382" i="2"/>
  <c r="Q383" i="2"/>
  <c r="R383" i="2"/>
  <c r="S383" i="2"/>
  <c r="T383" i="2"/>
  <c r="U383" i="2"/>
  <c r="Q384" i="2"/>
  <c r="R384" i="2"/>
  <c r="S384" i="2"/>
  <c r="T384" i="2"/>
  <c r="U384" i="2"/>
  <c r="Q385" i="2"/>
  <c r="R385" i="2"/>
  <c r="S385" i="2"/>
  <c r="T385" i="2"/>
  <c r="U385" i="2"/>
  <c r="Q386" i="2"/>
  <c r="R386" i="2"/>
  <c r="S386" i="2"/>
  <c r="T386" i="2"/>
  <c r="U386" i="2"/>
  <c r="Q387" i="2"/>
  <c r="R387" i="2"/>
  <c r="S387" i="2"/>
  <c r="T387" i="2"/>
  <c r="U387" i="2"/>
  <c r="Q388" i="2"/>
  <c r="R388" i="2"/>
  <c r="S388" i="2"/>
  <c r="T388" i="2"/>
  <c r="U388" i="2"/>
  <c r="Q389" i="2"/>
  <c r="R389" i="2"/>
  <c r="S389" i="2"/>
  <c r="T389" i="2"/>
  <c r="U389" i="2"/>
  <c r="Q390" i="2"/>
  <c r="R390" i="2"/>
  <c r="S390" i="2"/>
  <c r="T390" i="2"/>
  <c r="U390" i="2"/>
  <c r="Q391" i="2"/>
  <c r="R391" i="2"/>
  <c r="S391" i="2"/>
  <c r="T391" i="2"/>
  <c r="U391" i="2"/>
  <c r="Q392" i="2"/>
  <c r="R392" i="2"/>
  <c r="S392" i="2"/>
  <c r="T392" i="2"/>
  <c r="U392" i="2"/>
  <c r="Q393" i="2"/>
  <c r="R393" i="2"/>
  <c r="S393" i="2"/>
  <c r="T393" i="2"/>
  <c r="U393" i="2"/>
  <c r="Q394" i="2"/>
  <c r="R394" i="2"/>
  <c r="S394" i="2"/>
  <c r="T394" i="2"/>
  <c r="U394" i="2"/>
  <c r="Q395" i="2"/>
  <c r="R395" i="2"/>
  <c r="S395" i="2"/>
  <c r="T395" i="2"/>
  <c r="U395" i="2"/>
  <c r="Q396" i="2"/>
  <c r="R396" i="2"/>
  <c r="S396" i="2"/>
  <c r="T396" i="2"/>
  <c r="U396" i="2"/>
  <c r="Q397" i="2"/>
  <c r="R397" i="2"/>
  <c r="S397" i="2"/>
  <c r="T397" i="2"/>
  <c r="U397" i="2"/>
  <c r="Q398" i="2"/>
  <c r="R398" i="2"/>
  <c r="S398" i="2"/>
  <c r="T398" i="2"/>
  <c r="U398" i="2"/>
  <c r="Q399" i="2"/>
  <c r="R399" i="2"/>
  <c r="S399" i="2"/>
  <c r="T399" i="2"/>
  <c r="U399" i="2"/>
  <c r="Q400" i="2"/>
  <c r="R400" i="2"/>
  <c r="S400" i="2"/>
  <c r="T400" i="2"/>
  <c r="U400" i="2"/>
  <c r="Q401" i="2"/>
  <c r="R401" i="2"/>
  <c r="S401" i="2"/>
  <c r="T401" i="2"/>
  <c r="U401" i="2"/>
  <c r="Q402" i="2"/>
  <c r="R402" i="2"/>
  <c r="S402" i="2"/>
  <c r="T402" i="2"/>
  <c r="U402" i="2"/>
  <c r="Q403" i="2"/>
  <c r="R403" i="2"/>
  <c r="S403" i="2"/>
  <c r="T403" i="2"/>
  <c r="U403" i="2"/>
  <c r="Q404" i="2"/>
  <c r="R404" i="2"/>
  <c r="S404" i="2"/>
  <c r="T404" i="2"/>
  <c r="U404" i="2"/>
  <c r="Q405" i="2"/>
  <c r="R405" i="2"/>
  <c r="S405" i="2"/>
  <c r="T405" i="2"/>
  <c r="U405" i="2"/>
  <c r="Q406" i="2"/>
  <c r="R406" i="2"/>
  <c r="S406" i="2"/>
  <c r="T406" i="2"/>
  <c r="U406" i="2"/>
  <c r="Q407" i="2"/>
  <c r="R407" i="2"/>
  <c r="S407" i="2"/>
  <c r="T407" i="2"/>
  <c r="U407" i="2"/>
  <c r="Q408" i="2"/>
  <c r="R408" i="2"/>
  <c r="S408" i="2"/>
  <c r="T408" i="2"/>
  <c r="U408" i="2"/>
  <c r="Q409" i="2"/>
  <c r="R409" i="2"/>
  <c r="S409" i="2"/>
  <c r="T409" i="2"/>
  <c r="U409" i="2"/>
  <c r="Q410" i="2"/>
  <c r="R410" i="2"/>
  <c r="S410" i="2"/>
  <c r="T410" i="2"/>
  <c r="U410" i="2"/>
  <c r="Q411" i="2"/>
  <c r="R411" i="2"/>
  <c r="S411" i="2"/>
  <c r="T411" i="2"/>
  <c r="U411" i="2"/>
  <c r="Q412" i="2"/>
  <c r="R412" i="2"/>
  <c r="S412" i="2"/>
  <c r="T412" i="2"/>
  <c r="U412" i="2"/>
  <c r="Q413" i="2"/>
  <c r="R413" i="2"/>
  <c r="S413" i="2"/>
  <c r="T413" i="2"/>
  <c r="U413" i="2"/>
  <c r="Q414" i="2"/>
  <c r="R414" i="2"/>
  <c r="S414" i="2"/>
  <c r="T414" i="2"/>
  <c r="U414" i="2"/>
  <c r="Q415" i="2"/>
  <c r="R415" i="2"/>
  <c r="S415" i="2"/>
  <c r="T415" i="2"/>
  <c r="U415" i="2"/>
  <c r="Q416" i="2"/>
  <c r="R416" i="2"/>
  <c r="S416" i="2"/>
  <c r="T416" i="2"/>
  <c r="U416" i="2"/>
  <c r="Q417" i="2"/>
  <c r="R417" i="2"/>
  <c r="S417" i="2"/>
  <c r="T417" i="2"/>
  <c r="U417" i="2"/>
  <c r="Q418" i="2"/>
  <c r="R418" i="2"/>
  <c r="S418" i="2"/>
  <c r="T418" i="2"/>
  <c r="U418" i="2"/>
  <c r="Q419" i="2"/>
  <c r="R419" i="2"/>
  <c r="S419" i="2"/>
  <c r="T419" i="2"/>
  <c r="U419" i="2"/>
  <c r="Q420" i="2"/>
  <c r="R420" i="2"/>
  <c r="S420" i="2"/>
  <c r="T420" i="2"/>
  <c r="U420" i="2"/>
  <c r="Q421" i="2"/>
  <c r="R421" i="2"/>
  <c r="S421" i="2"/>
  <c r="T421" i="2"/>
  <c r="U421" i="2"/>
  <c r="Q422" i="2"/>
  <c r="R422" i="2"/>
  <c r="S422" i="2"/>
  <c r="T422" i="2"/>
  <c r="U422" i="2"/>
  <c r="Q423" i="2"/>
  <c r="R423" i="2"/>
  <c r="S423" i="2"/>
  <c r="T423" i="2"/>
  <c r="U423" i="2"/>
  <c r="Q424" i="2"/>
  <c r="R424" i="2"/>
  <c r="S424" i="2"/>
  <c r="T424" i="2"/>
  <c r="U424" i="2"/>
  <c r="Q425" i="2"/>
  <c r="R425" i="2"/>
  <c r="S425" i="2"/>
  <c r="T425" i="2"/>
  <c r="U425" i="2"/>
  <c r="Q426" i="2"/>
  <c r="R426" i="2"/>
  <c r="S426" i="2"/>
  <c r="T426" i="2"/>
  <c r="U426" i="2"/>
  <c r="Q427" i="2"/>
  <c r="R427" i="2"/>
  <c r="S427" i="2"/>
  <c r="T427" i="2"/>
  <c r="U427" i="2"/>
  <c r="Q428" i="2"/>
  <c r="R428" i="2"/>
  <c r="S428" i="2"/>
  <c r="T428" i="2"/>
  <c r="U428" i="2"/>
  <c r="Q429" i="2"/>
  <c r="R429" i="2"/>
  <c r="S429" i="2"/>
  <c r="T429" i="2"/>
  <c r="U429" i="2"/>
  <c r="Q430" i="2"/>
  <c r="R430" i="2"/>
  <c r="S430" i="2"/>
  <c r="T430" i="2"/>
  <c r="U430" i="2"/>
  <c r="Q431" i="2"/>
  <c r="R431" i="2"/>
  <c r="S431" i="2"/>
  <c r="T431" i="2"/>
  <c r="U431" i="2"/>
  <c r="Q432" i="2"/>
  <c r="R432" i="2"/>
  <c r="S432" i="2"/>
  <c r="T432" i="2"/>
  <c r="U432" i="2"/>
  <c r="Q433" i="2"/>
  <c r="R433" i="2"/>
  <c r="S433" i="2"/>
  <c r="T433" i="2"/>
  <c r="U433" i="2"/>
  <c r="Q434" i="2"/>
  <c r="R434" i="2"/>
  <c r="S434" i="2"/>
  <c r="T434" i="2"/>
  <c r="U434" i="2"/>
  <c r="Q435" i="2"/>
  <c r="R435" i="2"/>
  <c r="S435" i="2"/>
  <c r="T435" i="2"/>
  <c r="U435" i="2"/>
  <c r="Q436" i="2"/>
  <c r="R436" i="2"/>
  <c r="S436" i="2"/>
  <c r="T436" i="2"/>
  <c r="U436" i="2"/>
  <c r="Q437" i="2"/>
  <c r="R437" i="2"/>
  <c r="S437" i="2"/>
  <c r="T437" i="2"/>
  <c r="U437" i="2"/>
  <c r="Q438" i="2"/>
  <c r="R438" i="2"/>
  <c r="S438" i="2"/>
  <c r="T438" i="2"/>
  <c r="U438" i="2"/>
  <c r="Q439" i="2"/>
  <c r="R439" i="2"/>
  <c r="S439" i="2"/>
  <c r="T439" i="2"/>
  <c r="U439" i="2"/>
  <c r="Q440" i="2"/>
  <c r="R440" i="2"/>
  <c r="S440" i="2"/>
  <c r="T440" i="2"/>
  <c r="U440" i="2"/>
  <c r="Q441" i="2"/>
  <c r="R441" i="2"/>
  <c r="S441" i="2"/>
  <c r="T441" i="2"/>
  <c r="U441" i="2"/>
  <c r="Q442" i="2"/>
  <c r="R442" i="2"/>
  <c r="S442" i="2"/>
  <c r="T442" i="2"/>
  <c r="U442" i="2"/>
  <c r="Q443" i="2"/>
  <c r="R443" i="2"/>
  <c r="S443" i="2"/>
  <c r="T443" i="2"/>
  <c r="U443" i="2"/>
  <c r="Q444" i="2"/>
  <c r="R444" i="2"/>
  <c r="S444" i="2"/>
  <c r="T444" i="2"/>
  <c r="U444" i="2"/>
  <c r="Q445" i="2"/>
  <c r="R445" i="2"/>
  <c r="S445" i="2"/>
  <c r="T445" i="2"/>
  <c r="U445" i="2"/>
  <c r="Q446" i="2"/>
  <c r="R446" i="2"/>
  <c r="S446" i="2"/>
  <c r="T446" i="2"/>
  <c r="U446" i="2"/>
  <c r="Q447" i="2"/>
  <c r="R447" i="2"/>
  <c r="S447" i="2"/>
  <c r="T447" i="2"/>
  <c r="U447" i="2"/>
  <c r="Q448" i="2"/>
  <c r="R448" i="2"/>
  <c r="S448" i="2"/>
  <c r="T448" i="2"/>
  <c r="U448" i="2"/>
  <c r="Q449" i="2"/>
  <c r="R449" i="2"/>
  <c r="S449" i="2"/>
  <c r="T449" i="2"/>
  <c r="U449" i="2"/>
  <c r="Q450" i="2"/>
  <c r="R450" i="2"/>
  <c r="S450" i="2"/>
  <c r="T450" i="2"/>
  <c r="U450" i="2"/>
  <c r="Q451" i="2"/>
  <c r="R451" i="2"/>
  <c r="S451" i="2"/>
  <c r="T451" i="2"/>
  <c r="U451" i="2"/>
  <c r="Q452" i="2"/>
  <c r="R452" i="2"/>
  <c r="S452" i="2"/>
  <c r="T452" i="2"/>
  <c r="U452" i="2"/>
  <c r="Q453" i="2"/>
  <c r="R453" i="2"/>
  <c r="S453" i="2"/>
  <c r="T453" i="2"/>
  <c r="U453" i="2"/>
  <c r="Q454" i="2"/>
  <c r="R454" i="2"/>
  <c r="S454" i="2"/>
  <c r="T454" i="2"/>
  <c r="U454" i="2"/>
  <c r="Q455" i="2"/>
  <c r="R455" i="2"/>
  <c r="S455" i="2"/>
  <c r="T455" i="2"/>
  <c r="U455" i="2"/>
  <c r="Q456" i="2"/>
  <c r="R456" i="2"/>
  <c r="S456" i="2"/>
  <c r="T456" i="2"/>
  <c r="U456" i="2"/>
  <c r="Q457" i="2"/>
  <c r="R457" i="2"/>
  <c r="S457" i="2"/>
  <c r="T457" i="2"/>
  <c r="U457" i="2"/>
  <c r="Q458" i="2"/>
  <c r="R458" i="2"/>
  <c r="S458" i="2"/>
  <c r="T458" i="2"/>
  <c r="U458" i="2"/>
  <c r="Q459" i="2"/>
  <c r="R459" i="2"/>
  <c r="S459" i="2"/>
  <c r="T459" i="2"/>
  <c r="U459" i="2"/>
  <c r="Q460" i="2"/>
  <c r="R460" i="2"/>
  <c r="S460" i="2"/>
  <c r="T460" i="2"/>
  <c r="U460" i="2"/>
  <c r="Q461" i="2"/>
  <c r="R461" i="2"/>
  <c r="S461" i="2"/>
  <c r="T461" i="2"/>
  <c r="U461" i="2"/>
  <c r="Q462" i="2"/>
  <c r="R462" i="2"/>
  <c r="S462" i="2"/>
  <c r="T462" i="2"/>
  <c r="U462" i="2"/>
  <c r="Q463" i="2"/>
  <c r="R463" i="2"/>
  <c r="S463" i="2"/>
  <c r="T463" i="2"/>
  <c r="U463" i="2"/>
  <c r="Q464" i="2"/>
  <c r="R464" i="2"/>
  <c r="S464" i="2"/>
  <c r="T464" i="2"/>
  <c r="U464" i="2"/>
  <c r="Q465" i="2"/>
  <c r="R465" i="2"/>
  <c r="S465" i="2"/>
  <c r="T465" i="2"/>
  <c r="U465" i="2"/>
  <c r="Q466" i="2"/>
  <c r="R466" i="2"/>
  <c r="S466" i="2"/>
  <c r="T466" i="2"/>
  <c r="U466" i="2"/>
  <c r="Q467" i="2"/>
  <c r="R467" i="2"/>
  <c r="S467" i="2"/>
  <c r="T467" i="2"/>
  <c r="U467" i="2"/>
  <c r="Q468" i="2"/>
  <c r="R468" i="2"/>
  <c r="S468" i="2"/>
  <c r="T468" i="2"/>
  <c r="U468" i="2"/>
  <c r="Q469" i="2"/>
  <c r="R469" i="2"/>
  <c r="S469" i="2"/>
  <c r="T469" i="2"/>
  <c r="U469" i="2"/>
  <c r="Q470" i="2"/>
  <c r="R470" i="2"/>
  <c r="S470" i="2"/>
  <c r="T470" i="2"/>
  <c r="U470" i="2"/>
  <c r="Q471" i="2"/>
  <c r="R471" i="2"/>
  <c r="S471" i="2"/>
  <c r="T471" i="2"/>
  <c r="U471" i="2"/>
  <c r="Q472" i="2"/>
  <c r="R472" i="2"/>
  <c r="S472" i="2"/>
  <c r="T472" i="2"/>
  <c r="U472" i="2"/>
  <c r="Q473" i="2"/>
  <c r="R473" i="2"/>
  <c r="S473" i="2"/>
  <c r="T473" i="2"/>
  <c r="U473" i="2"/>
  <c r="Q474" i="2"/>
  <c r="R474" i="2"/>
  <c r="S474" i="2"/>
  <c r="T474" i="2"/>
  <c r="U474" i="2"/>
  <c r="Q475" i="2"/>
  <c r="R475" i="2"/>
  <c r="S475" i="2"/>
  <c r="T475" i="2"/>
  <c r="U475" i="2"/>
  <c r="Q476" i="2"/>
  <c r="R476" i="2"/>
  <c r="S476" i="2"/>
  <c r="T476" i="2"/>
  <c r="U476" i="2"/>
  <c r="Q477" i="2"/>
  <c r="R477" i="2"/>
  <c r="S477" i="2"/>
  <c r="T477" i="2"/>
  <c r="U477" i="2"/>
  <c r="Q478" i="2"/>
  <c r="R478" i="2"/>
  <c r="S478" i="2"/>
  <c r="T478" i="2"/>
  <c r="U478" i="2"/>
  <c r="Q479" i="2"/>
  <c r="R479" i="2"/>
  <c r="S479" i="2"/>
  <c r="T479" i="2"/>
  <c r="U479" i="2"/>
  <c r="Q480" i="2"/>
  <c r="R480" i="2"/>
  <c r="S480" i="2"/>
  <c r="T480" i="2"/>
  <c r="U480" i="2"/>
  <c r="Q481" i="2"/>
  <c r="R481" i="2"/>
  <c r="S481" i="2"/>
  <c r="T481" i="2"/>
  <c r="U481" i="2"/>
  <c r="Q482" i="2"/>
  <c r="R482" i="2"/>
  <c r="S482" i="2"/>
  <c r="T482" i="2"/>
  <c r="U482" i="2"/>
  <c r="Q483" i="2"/>
  <c r="R483" i="2"/>
  <c r="S483" i="2"/>
  <c r="T483" i="2"/>
  <c r="U483" i="2"/>
  <c r="Q484" i="2"/>
  <c r="R484" i="2"/>
  <c r="S484" i="2"/>
  <c r="T484" i="2"/>
  <c r="U484" i="2"/>
  <c r="Q485" i="2"/>
  <c r="R485" i="2"/>
  <c r="S485" i="2"/>
  <c r="T485" i="2"/>
  <c r="U485" i="2"/>
  <c r="Q486" i="2"/>
  <c r="R486" i="2"/>
  <c r="S486" i="2"/>
  <c r="T486" i="2"/>
  <c r="U486" i="2"/>
  <c r="Q487" i="2"/>
  <c r="R487" i="2"/>
  <c r="S487" i="2"/>
  <c r="T487" i="2"/>
  <c r="U487" i="2"/>
  <c r="Q488" i="2"/>
  <c r="R488" i="2"/>
  <c r="S488" i="2"/>
  <c r="T488" i="2"/>
  <c r="U488" i="2"/>
  <c r="Q489" i="2"/>
  <c r="R489" i="2"/>
  <c r="S489" i="2"/>
  <c r="T489" i="2"/>
  <c r="U489" i="2"/>
  <c r="Q490" i="2"/>
  <c r="R490" i="2"/>
  <c r="S490" i="2"/>
  <c r="T490" i="2"/>
  <c r="U490" i="2"/>
  <c r="Q491" i="2"/>
  <c r="R491" i="2"/>
  <c r="S491" i="2"/>
  <c r="T491" i="2"/>
  <c r="U491" i="2"/>
  <c r="Q492" i="2"/>
  <c r="R492" i="2"/>
  <c r="S492" i="2"/>
  <c r="T492" i="2"/>
  <c r="U492" i="2"/>
  <c r="Q493" i="2"/>
  <c r="R493" i="2"/>
  <c r="S493" i="2"/>
  <c r="T493" i="2"/>
  <c r="U493" i="2"/>
  <c r="Q494" i="2"/>
  <c r="R494" i="2"/>
  <c r="S494" i="2"/>
  <c r="T494" i="2"/>
  <c r="U494" i="2"/>
  <c r="Q495" i="2"/>
  <c r="R495" i="2"/>
  <c r="S495" i="2"/>
  <c r="T495" i="2"/>
  <c r="U495" i="2"/>
  <c r="Q496" i="2"/>
  <c r="R496" i="2"/>
  <c r="S496" i="2"/>
  <c r="T496" i="2"/>
  <c r="U496" i="2"/>
  <c r="Q497" i="2"/>
  <c r="R497" i="2"/>
  <c r="S497" i="2"/>
  <c r="T497" i="2"/>
  <c r="U497" i="2"/>
  <c r="Q498" i="2"/>
  <c r="R498" i="2"/>
  <c r="S498" i="2"/>
  <c r="T498" i="2"/>
  <c r="U498" i="2"/>
  <c r="Q499" i="2"/>
  <c r="R499" i="2"/>
  <c r="S499" i="2"/>
  <c r="T499" i="2"/>
  <c r="U499" i="2"/>
  <c r="Q500" i="2"/>
  <c r="R500" i="2"/>
  <c r="S500" i="2"/>
  <c r="T500" i="2"/>
  <c r="U500" i="2"/>
  <c r="Q501" i="2"/>
  <c r="R501" i="2"/>
  <c r="S501" i="2"/>
  <c r="T501" i="2"/>
  <c r="U501" i="2"/>
  <c r="Q502" i="2"/>
  <c r="R502" i="2"/>
  <c r="S502" i="2"/>
  <c r="T502" i="2"/>
  <c r="U502" i="2"/>
  <c r="Q503" i="2"/>
  <c r="R503" i="2"/>
  <c r="S503" i="2"/>
  <c r="T503" i="2"/>
  <c r="U503" i="2"/>
  <c r="Q504" i="2"/>
  <c r="R504" i="2"/>
  <c r="S504" i="2"/>
  <c r="T504" i="2"/>
  <c r="U504" i="2"/>
  <c r="Q505" i="2"/>
  <c r="R505" i="2"/>
  <c r="S505" i="2"/>
  <c r="T505" i="2"/>
  <c r="U505" i="2"/>
  <c r="Q506" i="2"/>
  <c r="R506" i="2"/>
  <c r="S506" i="2"/>
  <c r="T506" i="2"/>
  <c r="U506" i="2"/>
  <c r="Q507" i="2"/>
  <c r="R507" i="2"/>
  <c r="S507" i="2"/>
  <c r="T507" i="2"/>
  <c r="U507" i="2"/>
  <c r="Q508" i="2"/>
  <c r="R508" i="2"/>
  <c r="S508" i="2"/>
  <c r="T508" i="2"/>
  <c r="U508" i="2"/>
  <c r="Q509" i="2"/>
  <c r="R509" i="2"/>
  <c r="S509" i="2"/>
  <c r="T509" i="2"/>
  <c r="U509" i="2"/>
  <c r="Q510" i="2"/>
  <c r="R510" i="2"/>
  <c r="S510" i="2"/>
  <c r="T510" i="2"/>
  <c r="U510" i="2"/>
  <c r="Q511" i="2"/>
  <c r="R511" i="2"/>
  <c r="S511" i="2"/>
  <c r="T511" i="2"/>
  <c r="U511" i="2"/>
  <c r="Q512" i="2"/>
  <c r="R512" i="2"/>
  <c r="S512" i="2"/>
  <c r="T512" i="2"/>
  <c r="U512" i="2"/>
  <c r="Q513" i="2"/>
  <c r="R513" i="2"/>
  <c r="S513" i="2"/>
  <c r="T513" i="2"/>
  <c r="U513" i="2"/>
  <c r="Q514" i="2"/>
  <c r="R514" i="2"/>
  <c r="S514" i="2"/>
  <c r="T514" i="2"/>
  <c r="U514" i="2"/>
  <c r="Q515" i="2"/>
  <c r="R515" i="2"/>
  <c r="S515" i="2"/>
  <c r="T515" i="2"/>
  <c r="U515" i="2"/>
  <c r="Q516" i="2"/>
  <c r="R516" i="2"/>
  <c r="S516" i="2"/>
  <c r="T516" i="2"/>
  <c r="U516" i="2"/>
  <c r="Q517" i="2"/>
  <c r="R517" i="2"/>
  <c r="S517" i="2"/>
  <c r="T517" i="2"/>
  <c r="U517" i="2"/>
  <c r="Q518" i="2"/>
  <c r="R518" i="2"/>
  <c r="S518" i="2"/>
  <c r="T518" i="2"/>
  <c r="U518" i="2"/>
  <c r="Q519" i="2"/>
  <c r="R519" i="2"/>
  <c r="S519" i="2"/>
  <c r="T519" i="2"/>
  <c r="U519" i="2"/>
  <c r="Q520" i="2"/>
  <c r="R520" i="2"/>
  <c r="S520" i="2"/>
  <c r="T520" i="2"/>
  <c r="U520" i="2"/>
  <c r="Q521" i="2"/>
  <c r="R521" i="2"/>
  <c r="S521" i="2"/>
  <c r="T521" i="2"/>
  <c r="U521" i="2"/>
  <c r="Q522" i="2"/>
  <c r="R522" i="2"/>
  <c r="S522" i="2"/>
  <c r="T522" i="2"/>
  <c r="U522" i="2"/>
  <c r="Q523" i="2"/>
  <c r="R523" i="2"/>
  <c r="S523" i="2"/>
  <c r="T523" i="2"/>
  <c r="U523" i="2"/>
  <c r="Q524" i="2"/>
  <c r="R524" i="2"/>
  <c r="S524" i="2"/>
  <c r="T524" i="2"/>
  <c r="U524" i="2"/>
  <c r="Q525" i="2"/>
  <c r="R525" i="2"/>
  <c r="S525" i="2"/>
  <c r="T525" i="2"/>
  <c r="U525" i="2"/>
  <c r="Q527" i="2"/>
  <c r="R527" i="2"/>
  <c r="S527" i="2"/>
  <c r="T527" i="2"/>
  <c r="U527" i="2"/>
  <c r="Q528" i="2"/>
  <c r="R528" i="2"/>
  <c r="S528" i="2"/>
  <c r="T528" i="2"/>
  <c r="U528" i="2"/>
  <c r="Q529" i="2"/>
  <c r="R529" i="2"/>
  <c r="S529" i="2"/>
  <c r="T529" i="2"/>
  <c r="U529" i="2"/>
  <c r="Q530" i="2"/>
  <c r="R530" i="2"/>
  <c r="S530" i="2"/>
  <c r="T530" i="2"/>
  <c r="U530" i="2"/>
  <c r="Q531" i="2"/>
  <c r="R531" i="2"/>
  <c r="S531" i="2"/>
  <c r="T531" i="2"/>
  <c r="U531" i="2"/>
  <c r="Q532" i="2"/>
  <c r="R532" i="2"/>
  <c r="S532" i="2"/>
  <c r="T532" i="2"/>
  <c r="U532" i="2"/>
  <c r="Q533" i="2"/>
  <c r="R533" i="2"/>
  <c r="S533" i="2"/>
  <c r="T533" i="2"/>
  <c r="U533" i="2"/>
  <c r="Q534" i="2"/>
  <c r="R534" i="2"/>
  <c r="S534" i="2"/>
  <c r="T534" i="2"/>
  <c r="U534" i="2"/>
  <c r="Q535" i="2"/>
  <c r="R535" i="2"/>
  <c r="S535" i="2"/>
  <c r="T535" i="2"/>
  <c r="U535" i="2"/>
  <c r="Q536" i="2"/>
  <c r="R536" i="2"/>
  <c r="S536" i="2"/>
  <c r="T536" i="2"/>
  <c r="U536" i="2"/>
  <c r="Q537" i="2"/>
  <c r="R537" i="2"/>
  <c r="S537" i="2"/>
  <c r="T537" i="2"/>
  <c r="U537" i="2"/>
  <c r="Q538" i="2"/>
  <c r="R538" i="2"/>
  <c r="S538" i="2"/>
  <c r="T538" i="2"/>
  <c r="U538" i="2"/>
  <c r="Q539" i="2"/>
  <c r="R539" i="2"/>
  <c r="S539" i="2"/>
  <c r="T539" i="2"/>
  <c r="U539" i="2"/>
  <c r="Q540" i="2"/>
  <c r="R540" i="2"/>
  <c r="S540" i="2"/>
  <c r="T540" i="2"/>
  <c r="U540" i="2"/>
  <c r="Q541" i="2"/>
  <c r="R541" i="2"/>
  <c r="S541" i="2"/>
  <c r="T541" i="2"/>
  <c r="U541" i="2"/>
  <c r="Q542" i="2"/>
  <c r="R542" i="2"/>
  <c r="S542" i="2"/>
  <c r="T542" i="2"/>
  <c r="U542" i="2"/>
  <c r="Q543" i="2"/>
  <c r="R543" i="2"/>
  <c r="S543" i="2"/>
  <c r="T543" i="2"/>
  <c r="U543" i="2"/>
  <c r="Q544" i="2"/>
  <c r="R544" i="2"/>
  <c r="S544" i="2"/>
  <c r="T544" i="2"/>
  <c r="U544" i="2"/>
  <c r="Q545" i="2"/>
  <c r="R545" i="2"/>
  <c r="S545" i="2"/>
  <c r="T545" i="2"/>
  <c r="U545" i="2"/>
  <c r="Q546" i="2"/>
  <c r="R546" i="2"/>
  <c r="S546" i="2"/>
  <c r="T546" i="2"/>
  <c r="U546" i="2"/>
  <c r="Q547" i="2"/>
  <c r="R547" i="2"/>
  <c r="S547" i="2"/>
  <c r="T547" i="2"/>
  <c r="U547" i="2"/>
  <c r="Q548" i="2"/>
  <c r="R548" i="2"/>
  <c r="S548" i="2"/>
  <c r="T548" i="2"/>
  <c r="U548" i="2"/>
  <c r="Q549" i="2"/>
  <c r="R549" i="2"/>
  <c r="S549" i="2"/>
  <c r="T549" i="2"/>
  <c r="U549" i="2"/>
  <c r="Q550" i="2"/>
  <c r="R550" i="2"/>
  <c r="S550" i="2"/>
  <c r="T550" i="2"/>
  <c r="U550" i="2"/>
  <c r="Q551" i="2"/>
  <c r="R551" i="2"/>
  <c r="S551" i="2"/>
  <c r="T551" i="2"/>
  <c r="U551" i="2"/>
  <c r="Q552" i="2"/>
  <c r="R552" i="2"/>
  <c r="S552" i="2"/>
  <c r="T552" i="2"/>
  <c r="U552" i="2"/>
  <c r="Q553" i="2"/>
  <c r="R553" i="2"/>
  <c r="S553" i="2"/>
  <c r="T553" i="2"/>
  <c r="U553" i="2"/>
  <c r="Q554" i="2"/>
  <c r="R554" i="2"/>
  <c r="S554" i="2"/>
  <c r="T554" i="2"/>
  <c r="U554" i="2"/>
  <c r="Q555" i="2"/>
  <c r="R555" i="2"/>
  <c r="S555" i="2"/>
  <c r="T555" i="2"/>
  <c r="U555" i="2"/>
  <c r="Q556" i="2"/>
  <c r="R556" i="2"/>
  <c r="S556" i="2"/>
  <c r="T556" i="2"/>
  <c r="U556" i="2"/>
  <c r="Q557" i="2"/>
  <c r="R557" i="2"/>
  <c r="S557" i="2"/>
  <c r="T557" i="2"/>
  <c r="U557" i="2"/>
  <c r="Q558" i="2"/>
  <c r="R558" i="2"/>
  <c r="S558" i="2"/>
  <c r="T558" i="2"/>
  <c r="U558" i="2"/>
  <c r="Q559" i="2"/>
  <c r="R559" i="2"/>
  <c r="S559" i="2"/>
  <c r="T559" i="2"/>
  <c r="U559" i="2"/>
  <c r="Q560" i="2"/>
  <c r="R560" i="2"/>
  <c r="S560" i="2"/>
  <c r="T560" i="2"/>
  <c r="U560" i="2"/>
  <c r="Q561" i="2"/>
  <c r="R561" i="2"/>
  <c r="S561" i="2"/>
  <c r="T561" i="2"/>
  <c r="U561" i="2"/>
  <c r="Q562" i="2"/>
  <c r="R562" i="2"/>
  <c r="S562" i="2"/>
  <c r="T562" i="2"/>
  <c r="U562" i="2"/>
  <c r="Q563" i="2"/>
  <c r="R563" i="2"/>
  <c r="S563" i="2"/>
  <c r="T563" i="2"/>
  <c r="U563" i="2"/>
  <c r="Q564" i="2"/>
  <c r="R564" i="2"/>
  <c r="S564" i="2"/>
  <c r="T564" i="2"/>
  <c r="U564" i="2"/>
  <c r="Q565" i="2"/>
  <c r="R565" i="2"/>
  <c r="S565" i="2"/>
  <c r="T565" i="2"/>
  <c r="U565" i="2"/>
  <c r="Q566" i="2"/>
  <c r="R566" i="2"/>
  <c r="S566" i="2"/>
  <c r="T566" i="2"/>
  <c r="U566" i="2"/>
  <c r="Q567" i="2"/>
  <c r="R567" i="2"/>
  <c r="S567" i="2"/>
  <c r="T567" i="2"/>
  <c r="U567" i="2"/>
  <c r="Q568" i="2"/>
  <c r="R568" i="2"/>
  <c r="S568" i="2"/>
  <c r="T568" i="2"/>
  <c r="U568" i="2"/>
  <c r="Q569" i="2"/>
  <c r="R569" i="2"/>
  <c r="S569" i="2"/>
  <c r="T569" i="2"/>
  <c r="U569" i="2"/>
  <c r="Q570" i="2"/>
  <c r="R570" i="2"/>
  <c r="S570" i="2"/>
  <c r="T570" i="2"/>
  <c r="U570" i="2"/>
  <c r="Q571" i="2"/>
  <c r="R571" i="2"/>
  <c r="S571" i="2"/>
  <c r="T571" i="2"/>
  <c r="U571" i="2"/>
  <c r="Q572" i="2"/>
  <c r="R572" i="2"/>
  <c r="S572" i="2"/>
  <c r="T572" i="2"/>
  <c r="U572" i="2"/>
  <c r="Q573" i="2"/>
  <c r="R573" i="2"/>
  <c r="S573" i="2"/>
  <c r="T573" i="2"/>
  <c r="U573" i="2"/>
  <c r="Q574" i="2"/>
  <c r="R574" i="2"/>
  <c r="S574" i="2"/>
  <c r="T574" i="2"/>
  <c r="U574" i="2"/>
  <c r="Q575" i="2"/>
  <c r="R575" i="2"/>
  <c r="S575" i="2"/>
  <c r="T575" i="2"/>
  <c r="U575" i="2"/>
  <c r="Q576" i="2"/>
  <c r="R576" i="2"/>
  <c r="S576" i="2"/>
  <c r="T576" i="2"/>
  <c r="U576" i="2"/>
  <c r="Q577" i="2"/>
  <c r="R577" i="2"/>
  <c r="S577" i="2"/>
  <c r="T577" i="2"/>
  <c r="U577" i="2"/>
  <c r="Q578" i="2"/>
  <c r="R578" i="2"/>
  <c r="S578" i="2"/>
  <c r="T578" i="2"/>
  <c r="U578" i="2"/>
  <c r="Q579" i="2"/>
  <c r="R579" i="2"/>
  <c r="S579" i="2"/>
  <c r="T579" i="2"/>
  <c r="U579" i="2"/>
  <c r="Q580" i="2"/>
  <c r="R580" i="2"/>
  <c r="S580" i="2"/>
  <c r="T580" i="2"/>
  <c r="U580" i="2"/>
  <c r="Q581" i="2"/>
  <c r="R581" i="2"/>
  <c r="S581" i="2"/>
  <c r="T581" i="2"/>
  <c r="U581" i="2"/>
  <c r="Q582" i="2"/>
  <c r="R582" i="2"/>
  <c r="S582" i="2"/>
  <c r="T582" i="2"/>
  <c r="U582" i="2"/>
  <c r="Q583" i="2"/>
  <c r="R583" i="2"/>
  <c r="S583" i="2"/>
  <c r="T583" i="2"/>
  <c r="U583" i="2"/>
  <c r="Q584" i="2"/>
  <c r="R584" i="2"/>
  <c r="S584" i="2"/>
  <c r="T584" i="2"/>
  <c r="U584" i="2"/>
  <c r="Q585" i="2"/>
  <c r="R585" i="2"/>
  <c r="S585" i="2"/>
  <c r="T585" i="2"/>
  <c r="U585" i="2"/>
  <c r="Q586" i="2"/>
  <c r="R586" i="2"/>
  <c r="S586" i="2"/>
  <c r="T586" i="2"/>
  <c r="U586" i="2"/>
  <c r="Q587" i="2"/>
  <c r="R587" i="2"/>
  <c r="S587" i="2"/>
  <c r="T587" i="2"/>
  <c r="U587" i="2"/>
  <c r="Q588" i="2"/>
  <c r="R588" i="2"/>
  <c r="S588" i="2"/>
  <c r="T588" i="2"/>
  <c r="U588" i="2"/>
  <c r="Q589" i="2"/>
  <c r="R589" i="2"/>
  <c r="S589" i="2"/>
  <c r="T589" i="2"/>
  <c r="U589" i="2"/>
  <c r="Q590" i="2"/>
  <c r="R590" i="2"/>
  <c r="S590" i="2"/>
  <c r="T590" i="2"/>
  <c r="U590" i="2"/>
  <c r="Q591" i="2"/>
  <c r="R591" i="2"/>
  <c r="S591" i="2"/>
  <c r="T591" i="2"/>
  <c r="U591" i="2"/>
  <c r="Q592" i="2"/>
  <c r="R592" i="2"/>
  <c r="S592" i="2"/>
  <c r="T592" i="2"/>
  <c r="U592" i="2"/>
  <c r="Q593" i="2"/>
  <c r="R593" i="2"/>
  <c r="S593" i="2"/>
  <c r="T593" i="2"/>
  <c r="U593" i="2"/>
  <c r="Q594" i="2"/>
  <c r="R594" i="2"/>
  <c r="S594" i="2"/>
  <c r="T594" i="2"/>
  <c r="U594" i="2"/>
  <c r="Q595" i="2"/>
  <c r="R595" i="2"/>
  <c r="S595" i="2"/>
  <c r="T595" i="2"/>
  <c r="U595" i="2"/>
  <c r="Q596" i="2"/>
  <c r="R596" i="2"/>
  <c r="S596" i="2"/>
  <c r="T596" i="2"/>
  <c r="U596" i="2"/>
  <c r="Q597" i="2"/>
  <c r="R597" i="2"/>
  <c r="S597" i="2"/>
  <c r="T597" i="2"/>
  <c r="U597" i="2"/>
  <c r="Q598" i="2"/>
  <c r="R598" i="2"/>
  <c r="S598" i="2"/>
  <c r="T598" i="2"/>
  <c r="U598" i="2"/>
  <c r="Q599" i="2"/>
  <c r="R599" i="2"/>
  <c r="S599" i="2"/>
  <c r="T599" i="2"/>
  <c r="U599" i="2"/>
  <c r="Q600" i="2"/>
  <c r="R600" i="2"/>
  <c r="S600" i="2"/>
  <c r="T600" i="2"/>
  <c r="U600" i="2"/>
  <c r="Q601" i="2"/>
  <c r="R601" i="2"/>
  <c r="S601" i="2"/>
  <c r="T601" i="2"/>
  <c r="U601" i="2"/>
  <c r="Q602" i="2"/>
  <c r="R602" i="2"/>
  <c r="S602" i="2"/>
  <c r="T602" i="2"/>
  <c r="U602" i="2"/>
  <c r="Q603" i="2"/>
  <c r="R603" i="2"/>
  <c r="S603" i="2"/>
  <c r="T603" i="2"/>
  <c r="U603" i="2"/>
  <c r="Q604" i="2"/>
  <c r="R604" i="2"/>
  <c r="S604" i="2"/>
  <c r="T604" i="2"/>
  <c r="U604" i="2"/>
  <c r="Q605" i="2"/>
  <c r="R605" i="2"/>
  <c r="S605" i="2"/>
  <c r="T605" i="2"/>
  <c r="U605" i="2"/>
  <c r="Q606" i="2"/>
  <c r="R606" i="2"/>
  <c r="S606" i="2"/>
  <c r="T606" i="2"/>
  <c r="U606" i="2"/>
  <c r="Q607" i="2"/>
  <c r="R607" i="2"/>
  <c r="S607" i="2"/>
  <c r="T607" i="2"/>
  <c r="U607" i="2"/>
  <c r="Q608" i="2"/>
  <c r="R608" i="2"/>
  <c r="S608" i="2"/>
  <c r="T608" i="2"/>
  <c r="U608" i="2"/>
  <c r="Q609" i="2"/>
  <c r="R609" i="2"/>
  <c r="S609" i="2"/>
  <c r="T609" i="2"/>
  <c r="U609" i="2"/>
  <c r="Q610" i="2"/>
  <c r="R610" i="2"/>
  <c r="S610" i="2"/>
  <c r="T610" i="2"/>
  <c r="U610" i="2"/>
  <c r="Q611" i="2"/>
  <c r="R611" i="2"/>
  <c r="S611" i="2"/>
  <c r="T611" i="2"/>
  <c r="U611" i="2"/>
  <c r="Q612" i="2"/>
  <c r="R612" i="2"/>
  <c r="S612" i="2"/>
  <c r="T612" i="2"/>
  <c r="U612" i="2"/>
  <c r="Q613" i="2"/>
  <c r="R613" i="2"/>
  <c r="S613" i="2"/>
  <c r="T613" i="2"/>
  <c r="U613" i="2"/>
  <c r="Q614" i="2"/>
  <c r="R614" i="2"/>
  <c r="S614" i="2"/>
  <c r="T614" i="2"/>
  <c r="U614" i="2"/>
  <c r="Q615" i="2"/>
  <c r="R615" i="2"/>
  <c r="S615" i="2"/>
  <c r="T615" i="2"/>
  <c r="U615" i="2"/>
  <c r="Q616" i="2"/>
  <c r="R616" i="2"/>
  <c r="S616" i="2"/>
  <c r="T616" i="2"/>
  <c r="U616" i="2"/>
  <c r="Q617" i="2"/>
  <c r="R617" i="2"/>
  <c r="S617" i="2"/>
  <c r="T617" i="2"/>
  <c r="U617" i="2"/>
  <c r="Q618" i="2"/>
  <c r="R618" i="2"/>
  <c r="S618" i="2"/>
  <c r="T618" i="2"/>
  <c r="U618" i="2"/>
  <c r="Q619" i="2"/>
  <c r="R619" i="2"/>
  <c r="S619" i="2"/>
  <c r="T619" i="2"/>
  <c r="U619" i="2"/>
  <c r="Q620" i="2"/>
  <c r="R620" i="2"/>
  <c r="S620" i="2"/>
  <c r="T620" i="2"/>
  <c r="U620" i="2"/>
  <c r="Q621" i="2"/>
  <c r="R621" i="2"/>
  <c r="S621" i="2"/>
  <c r="T621" i="2"/>
  <c r="U621" i="2"/>
  <c r="Q622" i="2"/>
  <c r="R622" i="2"/>
  <c r="S622" i="2"/>
  <c r="T622" i="2"/>
  <c r="U622" i="2"/>
  <c r="Q623" i="2"/>
  <c r="R623" i="2"/>
  <c r="S623" i="2"/>
  <c r="T623" i="2"/>
  <c r="U623" i="2"/>
  <c r="Q624" i="2"/>
  <c r="R624" i="2"/>
  <c r="S624" i="2"/>
  <c r="T624" i="2"/>
  <c r="U624" i="2"/>
  <c r="Q625" i="2"/>
  <c r="R625" i="2"/>
  <c r="S625" i="2"/>
  <c r="T625" i="2"/>
  <c r="U625" i="2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106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106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106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106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Y187" i="1"/>
  <c r="D188" i="1"/>
  <c r="Y188" i="1"/>
  <c r="D189" i="1"/>
  <c r="Y189" i="1"/>
  <c r="D190" i="1"/>
  <c r="Y190" i="1"/>
  <c r="D191" i="1"/>
  <c r="Y191" i="1"/>
  <c r="D192" i="1"/>
  <c r="Y192" i="1"/>
  <c r="D193" i="1"/>
  <c r="Y193" i="1"/>
  <c r="D194" i="1"/>
  <c r="Y194" i="1"/>
  <c r="D195" i="1"/>
  <c r="Y195" i="1"/>
  <c r="D196" i="1"/>
  <c r="Y196" i="1"/>
  <c r="D197" i="1"/>
  <c r="Y197" i="1"/>
  <c r="D198" i="1"/>
  <c r="Y198" i="1"/>
  <c r="D199" i="1"/>
  <c r="Y199" i="1"/>
  <c r="D200" i="1"/>
  <c r="Y200" i="1"/>
  <c r="D201" i="1"/>
  <c r="Y201" i="1"/>
  <c r="D202" i="1"/>
  <c r="Y202" i="1"/>
  <c r="D203" i="1"/>
  <c r="Y203" i="1"/>
  <c r="D204" i="1"/>
  <c r="Y204" i="1"/>
  <c r="D205" i="1"/>
  <c r="Y205" i="1"/>
  <c r="D206" i="1"/>
  <c r="Y206" i="1"/>
  <c r="D207" i="1"/>
  <c r="Y207" i="1"/>
  <c r="D208" i="1"/>
  <c r="Y208" i="1"/>
  <c r="D209" i="1"/>
  <c r="Y209" i="1"/>
  <c r="D210" i="1"/>
  <c r="Y210" i="1"/>
  <c r="D211" i="1"/>
  <c r="Y211" i="1"/>
  <c r="D212" i="1"/>
  <c r="Y212" i="1"/>
  <c r="D213" i="1"/>
  <c r="Y213" i="1"/>
  <c r="D214" i="1"/>
  <c r="Y214" i="1"/>
  <c r="D215" i="1"/>
  <c r="Y215" i="1"/>
  <c r="D216" i="1"/>
  <c r="Y216" i="1"/>
  <c r="D217" i="1"/>
  <c r="Y217" i="1"/>
  <c r="D218" i="1"/>
  <c r="Y218" i="1"/>
  <c r="D219" i="1"/>
  <c r="Y219" i="1"/>
  <c r="D220" i="1"/>
  <c r="Y220" i="1"/>
  <c r="D221" i="1"/>
  <c r="Y221" i="1"/>
  <c r="D222" i="1"/>
  <c r="Y222" i="1"/>
  <c r="D223" i="1"/>
  <c r="Y223" i="1"/>
  <c r="D224" i="1"/>
  <c r="Y224" i="1"/>
  <c r="D225" i="1"/>
  <c r="Y225" i="1"/>
  <c r="D226" i="1"/>
  <c r="Y226" i="1"/>
  <c r="E227" i="1"/>
  <c r="F227" i="1"/>
  <c r="D227" i="1"/>
  <c r="Y227" i="1"/>
  <c r="E228" i="1"/>
  <c r="F228" i="1"/>
  <c r="D228" i="1"/>
  <c r="Y228" i="1"/>
  <c r="E229" i="1"/>
  <c r="F229" i="1"/>
  <c r="D229" i="1"/>
  <c r="Y229" i="1"/>
  <c r="E230" i="1"/>
  <c r="F230" i="1"/>
  <c r="D230" i="1"/>
  <c r="Y230" i="1"/>
  <c r="E231" i="1"/>
  <c r="F231" i="1"/>
  <c r="D231" i="1"/>
  <c r="Y231" i="1"/>
  <c r="E232" i="1"/>
  <c r="F232" i="1"/>
  <c r="D232" i="1"/>
  <c r="Y232" i="1"/>
  <c r="E233" i="1"/>
  <c r="F233" i="1"/>
  <c r="D233" i="1"/>
  <c r="Y233" i="1"/>
  <c r="E234" i="1"/>
  <c r="F234" i="1"/>
  <c r="D234" i="1"/>
  <c r="Y234" i="1"/>
  <c r="E235" i="1"/>
  <c r="F235" i="1"/>
  <c r="D235" i="1"/>
  <c r="Y235" i="1"/>
  <c r="E236" i="1"/>
  <c r="F236" i="1"/>
  <c r="D236" i="1"/>
  <c r="Y236" i="1"/>
  <c r="E237" i="1"/>
  <c r="F237" i="1"/>
  <c r="D237" i="1"/>
  <c r="Y237" i="1"/>
  <c r="E238" i="1"/>
  <c r="F238" i="1"/>
  <c r="D238" i="1"/>
  <c r="Y238" i="1"/>
  <c r="E239" i="1"/>
  <c r="F239" i="1"/>
  <c r="D239" i="1"/>
  <c r="Y239" i="1"/>
  <c r="E240" i="1"/>
  <c r="F240" i="1"/>
  <c r="D240" i="1"/>
  <c r="Y240" i="1"/>
  <c r="E241" i="1"/>
  <c r="F241" i="1"/>
  <c r="D241" i="1"/>
  <c r="Y241" i="1"/>
  <c r="E242" i="1"/>
  <c r="F242" i="1"/>
  <c r="D242" i="1"/>
  <c r="Y242" i="1"/>
  <c r="E243" i="1"/>
  <c r="F243" i="1"/>
  <c r="D243" i="1"/>
  <c r="Y243" i="1"/>
  <c r="E244" i="1"/>
  <c r="F244" i="1"/>
  <c r="D244" i="1"/>
  <c r="Y244" i="1"/>
  <c r="E245" i="1"/>
  <c r="F245" i="1"/>
  <c r="D245" i="1"/>
  <c r="Y245" i="1"/>
  <c r="E246" i="1"/>
  <c r="F246" i="1"/>
  <c r="D246" i="1"/>
  <c r="Y246" i="1"/>
  <c r="E247" i="1"/>
  <c r="F247" i="1"/>
  <c r="D247" i="1"/>
  <c r="Y247" i="1"/>
  <c r="E248" i="1"/>
  <c r="F248" i="1"/>
  <c r="D248" i="1"/>
  <c r="Y248" i="1"/>
  <c r="E249" i="1"/>
  <c r="F249" i="1"/>
  <c r="D249" i="1"/>
  <c r="Y249" i="1"/>
  <c r="E250" i="1"/>
  <c r="F250" i="1"/>
  <c r="D250" i="1"/>
  <c r="Y250" i="1"/>
  <c r="E251" i="1"/>
  <c r="F251" i="1"/>
  <c r="D251" i="1"/>
  <c r="Y251" i="1"/>
  <c r="E252" i="1"/>
  <c r="F252" i="1"/>
  <c r="D252" i="1"/>
  <c r="Y252" i="1"/>
  <c r="E253" i="1"/>
  <c r="F253" i="1"/>
  <c r="D253" i="1"/>
  <c r="Y253" i="1"/>
  <c r="E254" i="1"/>
  <c r="F254" i="1"/>
  <c r="D254" i="1"/>
  <c r="Y254" i="1"/>
  <c r="E255" i="1"/>
  <c r="F255" i="1"/>
  <c r="D255" i="1"/>
  <c r="Y255" i="1"/>
  <c r="E256" i="1"/>
  <c r="F256" i="1"/>
  <c r="D256" i="1"/>
  <c r="Y256" i="1"/>
  <c r="E257" i="1"/>
  <c r="F257" i="1"/>
  <c r="D257" i="1"/>
  <c r="Y257" i="1"/>
  <c r="E258" i="1"/>
  <c r="F258" i="1"/>
  <c r="D258" i="1"/>
  <c r="Y258" i="1"/>
  <c r="E259" i="1"/>
  <c r="F259" i="1"/>
  <c r="D259" i="1"/>
  <c r="Y259" i="1"/>
  <c r="E260" i="1"/>
  <c r="F260" i="1"/>
  <c r="D260" i="1"/>
  <c r="Y260" i="1"/>
  <c r="E261" i="1"/>
  <c r="F261" i="1"/>
  <c r="D261" i="1"/>
  <c r="Y261" i="1"/>
  <c r="E262" i="1"/>
  <c r="F262" i="1"/>
  <c r="D262" i="1"/>
  <c r="Y262" i="1"/>
  <c r="E263" i="1"/>
  <c r="F263" i="1"/>
  <c r="D263" i="1"/>
  <c r="Y263" i="1"/>
  <c r="E264" i="1"/>
  <c r="F264" i="1"/>
  <c r="D264" i="1"/>
  <c r="Y264" i="1"/>
  <c r="E265" i="1"/>
  <c r="F265" i="1"/>
  <c r="D265" i="1"/>
  <c r="Y265" i="1"/>
  <c r="E266" i="1"/>
  <c r="F266" i="1"/>
  <c r="D266" i="1"/>
  <c r="Y266" i="1"/>
  <c r="E267" i="1"/>
  <c r="F267" i="1"/>
  <c r="D267" i="1"/>
  <c r="E268" i="1"/>
  <c r="F268" i="1"/>
  <c r="D268" i="1"/>
  <c r="E269" i="1"/>
  <c r="F269" i="1"/>
  <c r="D269" i="1"/>
  <c r="E270" i="1"/>
  <c r="F270" i="1"/>
  <c r="D270" i="1"/>
  <c r="E271" i="1"/>
  <c r="F271" i="1"/>
  <c r="D271" i="1"/>
  <c r="E272" i="1"/>
  <c r="F272" i="1"/>
  <c r="D272" i="1"/>
  <c r="E273" i="1"/>
  <c r="F273" i="1"/>
  <c r="D273" i="1"/>
  <c r="E274" i="1"/>
  <c r="F274" i="1"/>
  <c r="D274" i="1"/>
  <c r="E275" i="1"/>
  <c r="F275" i="1"/>
  <c r="D275" i="1"/>
  <c r="E276" i="1"/>
  <c r="F276" i="1"/>
  <c r="D276" i="1"/>
  <c r="E277" i="1"/>
  <c r="F277" i="1"/>
  <c r="D277" i="1"/>
  <c r="E278" i="1"/>
  <c r="F278" i="1"/>
  <c r="D278" i="1"/>
  <c r="E279" i="1"/>
  <c r="F279" i="1"/>
  <c r="D279" i="1"/>
  <c r="E280" i="1"/>
  <c r="F280" i="1"/>
  <c r="D280" i="1"/>
  <c r="E281" i="1"/>
  <c r="F281" i="1"/>
  <c r="D281" i="1"/>
  <c r="E282" i="1"/>
  <c r="F282" i="1"/>
  <c r="D282" i="1"/>
  <c r="E283" i="1"/>
  <c r="F283" i="1"/>
  <c r="D283" i="1"/>
  <c r="E284" i="1"/>
  <c r="F284" i="1"/>
  <c r="D284" i="1"/>
  <c r="E285" i="1"/>
  <c r="F285" i="1"/>
  <c r="D285" i="1"/>
  <c r="E286" i="1"/>
  <c r="F286" i="1"/>
  <c r="D286" i="1"/>
  <c r="E287" i="1"/>
  <c r="F287" i="1"/>
  <c r="D287" i="1"/>
  <c r="E288" i="1"/>
  <c r="F288" i="1"/>
  <c r="D288" i="1"/>
  <c r="E289" i="1"/>
  <c r="F289" i="1"/>
  <c r="D289" i="1"/>
  <c r="E290" i="1"/>
  <c r="F290" i="1"/>
  <c r="D290" i="1"/>
  <c r="E291" i="1"/>
  <c r="F291" i="1"/>
  <c r="D291" i="1"/>
  <c r="E292" i="1"/>
  <c r="F292" i="1"/>
  <c r="D292" i="1"/>
  <c r="E293" i="1"/>
  <c r="F293" i="1"/>
  <c r="D293" i="1"/>
  <c r="E294" i="1"/>
  <c r="F294" i="1"/>
  <c r="D294" i="1"/>
  <c r="E295" i="1"/>
  <c r="F295" i="1"/>
  <c r="D295" i="1"/>
  <c r="E296" i="1"/>
  <c r="F296" i="1"/>
  <c r="D296" i="1"/>
  <c r="E297" i="1"/>
  <c r="F297" i="1"/>
  <c r="D297" i="1"/>
  <c r="E298" i="1"/>
  <c r="F298" i="1"/>
  <c r="D298" i="1"/>
  <c r="E299" i="1"/>
  <c r="F299" i="1"/>
  <c r="D299" i="1"/>
  <c r="E300" i="1"/>
  <c r="F300" i="1"/>
  <c r="D300" i="1"/>
  <c r="E301" i="1"/>
  <c r="F301" i="1"/>
  <c r="D301" i="1"/>
  <c r="E302" i="1"/>
  <c r="F302" i="1"/>
  <c r="D302" i="1"/>
  <c r="E303" i="1"/>
  <c r="F303" i="1"/>
  <c r="D303" i="1"/>
  <c r="E304" i="1"/>
  <c r="F304" i="1"/>
  <c r="D304" i="1"/>
  <c r="E305" i="1"/>
  <c r="F305" i="1"/>
  <c r="D305" i="1"/>
  <c r="E306" i="1"/>
  <c r="F306" i="1"/>
  <c r="D306" i="1"/>
  <c r="E307" i="1"/>
  <c r="F307" i="1"/>
  <c r="D307" i="1"/>
  <c r="Y307" i="1"/>
  <c r="E308" i="1"/>
  <c r="F308" i="1"/>
  <c r="D308" i="1"/>
  <c r="Y308" i="1"/>
  <c r="E309" i="1"/>
  <c r="F309" i="1"/>
  <c r="D309" i="1"/>
  <c r="Y309" i="1"/>
  <c r="E310" i="1"/>
  <c r="F310" i="1"/>
  <c r="D310" i="1"/>
  <c r="Y310" i="1"/>
  <c r="E311" i="1"/>
  <c r="F311" i="1"/>
  <c r="D311" i="1"/>
  <c r="Y311" i="1"/>
  <c r="E312" i="1"/>
  <c r="F312" i="1"/>
  <c r="D312" i="1"/>
  <c r="Y312" i="1"/>
  <c r="E313" i="1"/>
  <c r="F313" i="1"/>
  <c r="D313" i="1"/>
  <c r="Y313" i="1"/>
  <c r="E314" i="1"/>
  <c r="F314" i="1"/>
  <c r="D314" i="1"/>
  <c r="Y314" i="1"/>
  <c r="E315" i="1"/>
  <c r="F315" i="1"/>
  <c r="D315" i="1"/>
  <c r="Y315" i="1"/>
  <c r="E316" i="1"/>
  <c r="F316" i="1"/>
  <c r="D316" i="1"/>
  <c r="Y316" i="1"/>
  <c r="E317" i="1"/>
  <c r="F317" i="1"/>
  <c r="D317" i="1"/>
  <c r="Y317" i="1"/>
  <c r="E318" i="1"/>
  <c r="F318" i="1"/>
  <c r="D318" i="1"/>
  <c r="Y318" i="1"/>
  <c r="E319" i="1"/>
  <c r="F319" i="1"/>
  <c r="D319" i="1"/>
  <c r="Y319" i="1"/>
  <c r="E320" i="1"/>
  <c r="F320" i="1"/>
  <c r="D320" i="1"/>
  <c r="Y320" i="1"/>
  <c r="E321" i="1"/>
  <c r="F321" i="1"/>
  <c r="D321" i="1"/>
  <c r="Y321" i="1"/>
  <c r="E322" i="1"/>
  <c r="F322" i="1"/>
  <c r="D322" i="1"/>
  <c r="Y322" i="1"/>
  <c r="E323" i="1"/>
  <c r="F323" i="1"/>
  <c r="D323" i="1"/>
  <c r="Y323" i="1"/>
  <c r="E324" i="1"/>
  <c r="F324" i="1"/>
  <c r="D324" i="1"/>
  <c r="Y324" i="1"/>
  <c r="E325" i="1"/>
  <c r="F325" i="1"/>
  <c r="D325" i="1"/>
  <c r="Y325" i="1"/>
  <c r="E326" i="1"/>
  <c r="F326" i="1"/>
  <c r="D326" i="1"/>
  <c r="Y326" i="1"/>
  <c r="E327" i="1"/>
  <c r="F327" i="1"/>
  <c r="D327" i="1"/>
  <c r="Y327" i="1"/>
  <c r="E328" i="1"/>
  <c r="F328" i="1"/>
  <c r="D328" i="1"/>
  <c r="Y328" i="1"/>
  <c r="E329" i="1"/>
  <c r="F329" i="1"/>
  <c r="D329" i="1"/>
  <c r="Y329" i="1"/>
  <c r="E330" i="1"/>
  <c r="F330" i="1"/>
  <c r="D330" i="1"/>
  <c r="Y330" i="1"/>
  <c r="E331" i="1"/>
  <c r="F331" i="1"/>
  <c r="D331" i="1"/>
  <c r="Y331" i="1"/>
  <c r="E332" i="1"/>
  <c r="F332" i="1"/>
  <c r="D332" i="1"/>
  <c r="Y332" i="1"/>
  <c r="E333" i="1"/>
  <c r="F333" i="1"/>
  <c r="D333" i="1"/>
  <c r="Y333" i="1"/>
  <c r="E334" i="1"/>
  <c r="F334" i="1"/>
  <c r="D334" i="1"/>
  <c r="Y334" i="1"/>
  <c r="E335" i="1"/>
  <c r="F335" i="1"/>
  <c r="D335" i="1"/>
  <c r="Y335" i="1"/>
  <c r="E336" i="1"/>
  <c r="F336" i="1"/>
  <c r="D336" i="1"/>
  <c r="Y336" i="1"/>
  <c r="E337" i="1"/>
  <c r="F337" i="1"/>
  <c r="D337" i="1"/>
  <c r="Y337" i="1"/>
  <c r="E338" i="1"/>
  <c r="F338" i="1"/>
  <c r="D338" i="1"/>
  <c r="Y338" i="1"/>
  <c r="E339" i="1"/>
  <c r="F339" i="1"/>
  <c r="D339" i="1"/>
  <c r="Y339" i="1"/>
  <c r="E340" i="1"/>
  <c r="F340" i="1"/>
  <c r="D340" i="1"/>
  <c r="Y340" i="1"/>
  <c r="E341" i="1"/>
  <c r="F341" i="1"/>
  <c r="D341" i="1"/>
  <c r="Y341" i="1"/>
  <c r="E342" i="1"/>
  <c r="F342" i="1"/>
  <c r="D342" i="1"/>
  <c r="Y342" i="1"/>
  <c r="E343" i="1"/>
  <c r="F343" i="1"/>
  <c r="D343" i="1"/>
  <c r="Y343" i="1"/>
  <c r="E344" i="1"/>
  <c r="F344" i="1"/>
  <c r="D344" i="1"/>
  <c r="Y344" i="1"/>
  <c r="E345" i="1"/>
  <c r="F345" i="1"/>
  <c r="D345" i="1"/>
  <c r="Y345" i="1"/>
  <c r="E346" i="1"/>
  <c r="F346" i="1"/>
  <c r="D346" i="1"/>
  <c r="Y346" i="1"/>
  <c r="E347" i="1"/>
  <c r="F347" i="1"/>
  <c r="D347" i="1"/>
  <c r="Y347" i="1"/>
  <c r="E348" i="1"/>
  <c r="F348" i="1"/>
  <c r="D348" i="1"/>
  <c r="Y348" i="1"/>
  <c r="E349" i="1"/>
  <c r="F349" i="1"/>
  <c r="D349" i="1"/>
  <c r="Y349" i="1"/>
  <c r="E350" i="1"/>
  <c r="F350" i="1"/>
  <c r="D350" i="1"/>
  <c r="Y350" i="1"/>
  <c r="E351" i="1"/>
  <c r="F351" i="1"/>
  <c r="D351" i="1"/>
  <c r="Y351" i="1"/>
  <c r="E352" i="1"/>
  <c r="F352" i="1"/>
  <c r="D352" i="1"/>
  <c r="Y352" i="1"/>
  <c r="E353" i="1"/>
  <c r="F353" i="1"/>
  <c r="D353" i="1"/>
  <c r="Y353" i="1"/>
  <c r="E354" i="1"/>
  <c r="F354" i="1"/>
  <c r="D354" i="1"/>
  <c r="Y354" i="1"/>
  <c r="E355" i="1"/>
  <c r="F355" i="1"/>
  <c r="D355" i="1"/>
  <c r="Y355" i="1"/>
  <c r="E356" i="1"/>
  <c r="F356" i="1"/>
  <c r="D356" i="1"/>
  <c r="Y356" i="1"/>
  <c r="E357" i="1"/>
  <c r="F357" i="1"/>
  <c r="D357" i="1"/>
  <c r="Y357" i="1"/>
  <c r="E358" i="1"/>
  <c r="F358" i="1"/>
  <c r="D358" i="1"/>
  <c r="Y358" i="1"/>
  <c r="E359" i="1"/>
  <c r="F359" i="1"/>
  <c r="D359" i="1"/>
  <c r="Y359" i="1"/>
  <c r="E360" i="1"/>
  <c r="F360" i="1"/>
  <c r="D360" i="1"/>
  <c r="Y360" i="1"/>
  <c r="E361" i="1"/>
  <c r="F361" i="1"/>
  <c r="D361" i="1"/>
  <c r="Y361" i="1"/>
  <c r="E362" i="1"/>
  <c r="F362" i="1"/>
  <c r="D362" i="1"/>
  <c r="Y362" i="1"/>
  <c r="E363" i="1"/>
  <c r="F363" i="1"/>
  <c r="D363" i="1"/>
  <c r="Y363" i="1"/>
  <c r="E364" i="1"/>
  <c r="F364" i="1"/>
  <c r="D364" i="1"/>
  <c r="Y364" i="1"/>
  <c r="E365" i="1"/>
  <c r="F365" i="1"/>
  <c r="D365" i="1"/>
  <c r="Y365" i="1"/>
  <c r="E366" i="1"/>
  <c r="F366" i="1"/>
  <c r="D366" i="1"/>
  <c r="Y366" i="1"/>
  <c r="E367" i="1"/>
  <c r="F367" i="1"/>
  <c r="D367" i="1"/>
  <c r="E368" i="1"/>
  <c r="F368" i="1"/>
  <c r="D368" i="1"/>
  <c r="E369" i="1"/>
  <c r="F369" i="1"/>
  <c r="D369" i="1"/>
  <c r="E370" i="1"/>
  <c r="F370" i="1"/>
  <c r="D370" i="1"/>
  <c r="E371" i="1"/>
  <c r="F371" i="1"/>
  <c r="D371" i="1"/>
  <c r="E372" i="1"/>
  <c r="F372" i="1"/>
  <c r="D372" i="1"/>
  <c r="E373" i="1"/>
  <c r="F373" i="1"/>
  <c r="D373" i="1"/>
  <c r="E374" i="1"/>
  <c r="F374" i="1"/>
  <c r="D374" i="1"/>
  <c r="E375" i="1"/>
  <c r="F375" i="1"/>
  <c r="D375" i="1"/>
  <c r="E376" i="1"/>
  <c r="F376" i="1"/>
  <c r="D376" i="1"/>
  <c r="Y376" i="1"/>
  <c r="E377" i="1"/>
  <c r="F377" i="1"/>
  <c r="D377" i="1"/>
  <c r="Y377" i="1"/>
  <c r="E378" i="1"/>
  <c r="F378" i="1"/>
  <c r="D378" i="1"/>
  <c r="Y378" i="1"/>
  <c r="E379" i="1"/>
  <c r="F379" i="1"/>
  <c r="D379" i="1"/>
  <c r="Y379" i="1"/>
  <c r="E380" i="1"/>
  <c r="F380" i="1"/>
  <c r="D380" i="1"/>
  <c r="Y380" i="1"/>
  <c r="E381" i="1"/>
  <c r="F381" i="1"/>
  <c r="D381" i="1"/>
  <c r="Y381" i="1"/>
  <c r="E382" i="1"/>
  <c r="F382" i="1"/>
  <c r="D382" i="1"/>
  <c r="Y382" i="1"/>
  <c r="E383" i="1"/>
  <c r="F383" i="1"/>
  <c r="D383" i="1"/>
  <c r="Y383" i="1"/>
  <c r="E384" i="1"/>
  <c r="F384" i="1"/>
  <c r="D384" i="1"/>
  <c r="Y384" i="1"/>
  <c r="E385" i="1"/>
  <c r="F385" i="1"/>
  <c r="D385" i="1"/>
  <c r="Y385" i="1"/>
  <c r="E386" i="1"/>
  <c r="F386" i="1"/>
  <c r="D386" i="1"/>
  <c r="Y386" i="1"/>
  <c r="E387" i="1"/>
  <c r="F387" i="1"/>
  <c r="D387" i="1"/>
  <c r="E388" i="1"/>
  <c r="F388" i="1"/>
  <c r="D388" i="1"/>
  <c r="E389" i="1"/>
  <c r="F389" i="1"/>
  <c r="D389" i="1"/>
  <c r="E390" i="1"/>
  <c r="F390" i="1"/>
  <c r="D390" i="1"/>
  <c r="E391" i="1"/>
  <c r="F391" i="1"/>
  <c r="D391" i="1"/>
  <c r="E392" i="1"/>
  <c r="F392" i="1"/>
  <c r="D392" i="1"/>
  <c r="E393" i="1"/>
  <c r="F393" i="1"/>
  <c r="D393" i="1"/>
  <c r="E394" i="1"/>
  <c r="F394" i="1"/>
  <c r="D394" i="1"/>
  <c r="E395" i="1"/>
  <c r="F395" i="1"/>
  <c r="D395" i="1"/>
  <c r="E396" i="1"/>
  <c r="F396" i="1"/>
  <c r="D396" i="1"/>
  <c r="E397" i="1"/>
  <c r="F397" i="1"/>
  <c r="D397" i="1"/>
  <c r="E398" i="1"/>
  <c r="F398" i="1"/>
  <c r="D398" i="1"/>
  <c r="E399" i="1"/>
  <c r="F399" i="1"/>
  <c r="D399" i="1"/>
  <c r="E400" i="1"/>
  <c r="F400" i="1"/>
  <c r="D400" i="1"/>
  <c r="E401" i="1"/>
  <c r="F401" i="1"/>
  <c r="D401" i="1"/>
  <c r="E402" i="1"/>
  <c r="F402" i="1"/>
  <c r="D402" i="1"/>
  <c r="E403" i="1"/>
  <c r="F403" i="1"/>
  <c r="D403" i="1"/>
  <c r="E404" i="1"/>
  <c r="F404" i="1"/>
  <c r="D404" i="1"/>
  <c r="E405" i="1"/>
  <c r="F405" i="1"/>
  <c r="D405" i="1"/>
  <c r="E406" i="1"/>
  <c r="F406" i="1"/>
  <c r="D406" i="1"/>
  <c r="E407" i="1"/>
  <c r="F407" i="1"/>
  <c r="D407" i="1"/>
  <c r="Y407" i="1"/>
  <c r="E408" i="1"/>
  <c r="F408" i="1"/>
  <c r="D408" i="1"/>
  <c r="Y408" i="1"/>
  <c r="E409" i="1"/>
  <c r="F409" i="1"/>
  <c r="D409" i="1"/>
  <c r="Y409" i="1"/>
  <c r="E410" i="1"/>
  <c r="F410" i="1"/>
  <c r="D410" i="1"/>
  <c r="Y410" i="1"/>
  <c r="E411" i="1"/>
  <c r="F411" i="1"/>
  <c r="D411" i="1"/>
  <c r="Y411" i="1"/>
  <c r="E412" i="1"/>
  <c r="F412" i="1"/>
  <c r="D412" i="1"/>
  <c r="Y412" i="1"/>
  <c r="E413" i="1"/>
  <c r="F413" i="1"/>
  <c r="D413" i="1"/>
  <c r="Y413" i="1"/>
  <c r="E414" i="1"/>
  <c r="F414" i="1"/>
  <c r="D414" i="1"/>
  <c r="Y414" i="1"/>
  <c r="E415" i="1"/>
  <c r="F415" i="1"/>
  <c r="D415" i="1"/>
  <c r="Y415" i="1"/>
  <c r="E416" i="1"/>
  <c r="F416" i="1"/>
  <c r="D416" i="1"/>
  <c r="Y416" i="1"/>
  <c r="E417" i="1"/>
  <c r="F417" i="1"/>
  <c r="D417" i="1"/>
  <c r="Y417" i="1"/>
  <c r="E418" i="1"/>
  <c r="F418" i="1"/>
  <c r="D418" i="1"/>
  <c r="Y418" i="1"/>
  <c r="E419" i="1"/>
  <c r="F419" i="1"/>
  <c r="D419" i="1"/>
  <c r="Y419" i="1"/>
  <c r="E420" i="1"/>
  <c r="F420" i="1"/>
  <c r="D420" i="1"/>
  <c r="Y420" i="1"/>
  <c r="E421" i="1"/>
  <c r="F421" i="1"/>
  <c r="D421" i="1"/>
  <c r="Y421" i="1"/>
  <c r="E422" i="1"/>
  <c r="F422" i="1"/>
  <c r="D422" i="1"/>
  <c r="Y422" i="1"/>
  <c r="E423" i="1"/>
  <c r="F423" i="1"/>
  <c r="D423" i="1"/>
  <c r="Y423" i="1"/>
  <c r="E424" i="1"/>
  <c r="F424" i="1"/>
  <c r="D424" i="1"/>
  <c r="Y424" i="1"/>
  <c r="E425" i="1"/>
  <c r="F425" i="1"/>
  <c r="D425" i="1"/>
  <c r="Y425" i="1"/>
  <c r="E426" i="1"/>
  <c r="F426" i="1"/>
  <c r="D426" i="1"/>
  <c r="Y426" i="1"/>
  <c r="E427" i="1"/>
  <c r="F427" i="1"/>
  <c r="D427" i="1"/>
  <c r="E428" i="1"/>
  <c r="F428" i="1"/>
  <c r="D428" i="1"/>
  <c r="E429" i="1"/>
  <c r="F429" i="1"/>
  <c r="D429" i="1"/>
  <c r="E430" i="1"/>
  <c r="F430" i="1"/>
  <c r="D430" i="1"/>
  <c r="E431" i="1"/>
  <c r="F431" i="1"/>
  <c r="D431" i="1"/>
  <c r="E432" i="1"/>
  <c r="F432" i="1"/>
  <c r="D432" i="1"/>
  <c r="E433" i="1"/>
  <c r="F433" i="1"/>
  <c r="D433" i="1"/>
  <c r="E434" i="1"/>
  <c r="F434" i="1"/>
  <c r="D434" i="1"/>
  <c r="E435" i="1"/>
  <c r="F435" i="1"/>
  <c r="D435" i="1"/>
  <c r="E436" i="1"/>
  <c r="F436" i="1"/>
  <c r="D436" i="1"/>
  <c r="E437" i="1"/>
  <c r="F437" i="1"/>
  <c r="D437" i="1"/>
  <c r="E438" i="1"/>
  <c r="F438" i="1"/>
  <c r="D438" i="1"/>
  <c r="E439" i="1"/>
  <c r="F439" i="1"/>
  <c r="D439" i="1"/>
  <c r="E440" i="1"/>
  <c r="F440" i="1"/>
  <c r="D440" i="1"/>
  <c r="E441" i="1"/>
  <c r="F441" i="1"/>
  <c r="D441" i="1"/>
  <c r="E442" i="1"/>
  <c r="F442" i="1"/>
  <c r="D442" i="1"/>
  <c r="E443" i="1"/>
  <c r="F443" i="1"/>
  <c r="D443" i="1"/>
  <c r="E444" i="1"/>
  <c r="F444" i="1"/>
  <c r="D444" i="1"/>
  <c r="E445" i="1"/>
  <c r="F445" i="1"/>
  <c r="D445" i="1"/>
  <c r="E446" i="1"/>
  <c r="F446" i="1"/>
  <c r="D446" i="1"/>
  <c r="E447" i="1"/>
  <c r="F447" i="1"/>
  <c r="D447" i="1"/>
  <c r="E448" i="1"/>
  <c r="F448" i="1"/>
  <c r="D448" i="1"/>
  <c r="E449" i="1"/>
  <c r="F449" i="1"/>
  <c r="D449" i="1"/>
  <c r="E450" i="1"/>
  <c r="F450" i="1"/>
  <c r="D450" i="1"/>
  <c r="E451" i="1"/>
  <c r="F451" i="1"/>
  <c r="D451" i="1"/>
  <c r="E452" i="1"/>
  <c r="F452" i="1"/>
  <c r="D452" i="1"/>
  <c r="E453" i="1"/>
  <c r="F453" i="1"/>
  <c r="D453" i="1"/>
  <c r="E454" i="1"/>
  <c r="F454" i="1"/>
  <c r="D454" i="1"/>
  <c r="E455" i="1"/>
  <c r="F455" i="1"/>
  <c r="D455" i="1"/>
  <c r="E456" i="1"/>
  <c r="F456" i="1"/>
  <c r="D456" i="1"/>
  <c r="E457" i="1"/>
  <c r="F457" i="1"/>
  <c r="D457" i="1"/>
  <c r="E458" i="1"/>
  <c r="F458" i="1"/>
  <c r="D458" i="1"/>
  <c r="E459" i="1"/>
  <c r="F459" i="1"/>
  <c r="D459" i="1"/>
  <c r="E460" i="1"/>
  <c r="F460" i="1"/>
  <c r="D460" i="1"/>
  <c r="E461" i="1"/>
  <c r="F461" i="1"/>
  <c r="D461" i="1"/>
  <c r="E462" i="1"/>
  <c r="F462" i="1"/>
  <c r="D462" i="1"/>
  <c r="E463" i="1"/>
  <c r="F463" i="1"/>
  <c r="D463" i="1"/>
  <c r="E464" i="1"/>
  <c r="F464" i="1"/>
  <c r="D464" i="1"/>
  <c r="E465" i="1"/>
  <c r="F465" i="1"/>
  <c r="D465" i="1"/>
  <c r="E466" i="1"/>
  <c r="F466" i="1"/>
  <c r="D466" i="1"/>
  <c r="E467" i="1"/>
  <c r="F467" i="1"/>
  <c r="D467" i="1"/>
  <c r="Y467" i="1"/>
  <c r="E468" i="1"/>
  <c r="F468" i="1"/>
  <c r="D468" i="1"/>
  <c r="Y468" i="1"/>
  <c r="E469" i="1"/>
  <c r="F469" i="1"/>
  <c r="D469" i="1"/>
  <c r="Y469" i="1"/>
  <c r="E470" i="1"/>
  <c r="F470" i="1"/>
  <c r="D470" i="1"/>
  <c r="Y470" i="1"/>
  <c r="E471" i="1"/>
  <c r="F471" i="1"/>
  <c r="D471" i="1"/>
  <c r="Y471" i="1"/>
  <c r="E472" i="1"/>
  <c r="F472" i="1"/>
  <c r="D472" i="1"/>
  <c r="Y472" i="1"/>
  <c r="E473" i="1"/>
  <c r="F473" i="1"/>
  <c r="D473" i="1"/>
  <c r="Y473" i="1"/>
  <c r="E474" i="1"/>
  <c r="F474" i="1"/>
  <c r="D474" i="1"/>
  <c r="Y474" i="1"/>
  <c r="E475" i="1"/>
  <c r="F475" i="1"/>
  <c r="D475" i="1"/>
  <c r="Y475" i="1"/>
  <c r="E476" i="1"/>
  <c r="F476" i="1"/>
  <c r="D476" i="1"/>
  <c r="Y476" i="1"/>
  <c r="E477" i="1"/>
  <c r="F477" i="1"/>
  <c r="D477" i="1"/>
  <c r="Y477" i="1"/>
  <c r="E478" i="1"/>
  <c r="F478" i="1"/>
  <c r="D478" i="1"/>
  <c r="Y478" i="1"/>
  <c r="E479" i="1"/>
  <c r="F479" i="1"/>
  <c r="D479" i="1"/>
  <c r="Y479" i="1"/>
  <c r="E480" i="1"/>
  <c r="F480" i="1"/>
  <c r="D480" i="1"/>
  <c r="Y480" i="1"/>
  <c r="E481" i="1"/>
  <c r="F481" i="1"/>
  <c r="D481" i="1"/>
  <c r="Y481" i="1"/>
  <c r="E482" i="1"/>
  <c r="F482" i="1"/>
  <c r="D482" i="1"/>
  <c r="Y482" i="1"/>
  <c r="E483" i="1"/>
  <c r="F483" i="1"/>
  <c r="D483" i="1"/>
  <c r="Y483" i="1"/>
  <c r="E484" i="1"/>
  <c r="F484" i="1"/>
  <c r="D484" i="1"/>
  <c r="Y484" i="1"/>
  <c r="E485" i="1"/>
  <c r="F485" i="1"/>
  <c r="D485" i="1"/>
  <c r="Y485" i="1"/>
  <c r="E486" i="1"/>
  <c r="F486" i="1"/>
  <c r="D486" i="1"/>
  <c r="Y486" i="1"/>
  <c r="E487" i="1"/>
  <c r="F487" i="1"/>
  <c r="D487" i="1"/>
  <c r="E488" i="1"/>
  <c r="F488" i="1"/>
  <c r="D488" i="1"/>
  <c r="E489" i="1"/>
  <c r="F489" i="1"/>
  <c r="D489" i="1"/>
  <c r="E490" i="1"/>
  <c r="F490" i="1"/>
  <c r="D490" i="1"/>
  <c r="E491" i="1"/>
  <c r="F491" i="1"/>
  <c r="D491" i="1"/>
  <c r="E492" i="1"/>
  <c r="F492" i="1"/>
  <c r="D492" i="1"/>
  <c r="E493" i="1"/>
  <c r="F493" i="1"/>
  <c r="D493" i="1"/>
  <c r="E494" i="1"/>
  <c r="F494" i="1"/>
  <c r="D494" i="1"/>
  <c r="E495" i="1"/>
  <c r="F495" i="1"/>
  <c r="D495" i="1"/>
  <c r="E496" i="1"/>
  <c r="F496" i="1"/>
  <c r="D496" i="1"/>
  <c r="E497" i="1"/>
  <c r="F497" i="1"/>
  <c r="D497" i="1"/>
  <c r="E498" i="1"/>
  <c r="F498" i="1"/>
  <c r="D498" i="1"/>
  <c r="E499" i="1"/>
  <c r="F499" i="1"/>
  <c r="D499" i="1"/>
  <c r="E500" i="1"/>
  <c r="F500" i="1"/>
  <c r="D500" i="1"/>
  <c r="E501" i="1"/>
  <c r="F501" i="1"/>
  <c r="D501" i="1"/>
  <c r="E502" i="1"/>
  <c r="F502" i="1"/>
  <c r="D502" i="1"/>
  <c r="E503" i="1"/>
  <c r="F503" i="1"/>
  <c r="D503" i="1"/>
  <c r="E504" i="1"/>
  <c r="F504" i="1"/>
  <c r="D504" i="1"/>
  <c r="E505" i="1"/>
  <c r="F505" i="1"/>
  <c r="D505" i="1"/>
  <c r="E506" i="1"/>
  <c r="F506" i="1"/>
  <c r="D506" i="1"/>
  <c r="E507" i="1"/>
  <c r="F507" i="1"/>
  <c r="D507" i="1"/>
  <c r="Y507" i="1"/>
  <c r="E508" i="1"/>
  <c r="F508" i="1"/>
  <c r="D508" i="1"/>
  <c r="Y508" i="1"/>
  <c r="E509" i="1"/>
  <c r="F509" i="1"/>
  <c r="D509" i="1"/>
  <c r="Y509" i="1"/>
  <c r="E510" i="1"/>
  <c r="F510" i="1"/>
  <c r="D510" i="1"/>
  <c r="Y510" i="1"/>
  <c r="E511" i="1"/>
  <c r="F511" i="1"/>
  <c r="D511" i="1"/>
  <c r="Y511" i="1"/>
  <c r="E512" i="1"/>
  <c r="F512" i="1"/>
  <c r="D512" i="1"/>
  <c r="Y512" i="1"/>
  <c r="E513" i="1"/>
  <c r="F513" i="1"/>
  <c r="D513" i="1"/>
  <c r="Y513" i="1"/>
  <c r="E514" i="1"/>
  <c r="F514" i="1"/>
  <c r="D514" i="1"/>
  <c r="Y514" i="1"/>
  <c r="E515" i="1"/>
  <c r="F515" i="1"/>
  <c r="D515" i="1"/>
  <c r="Y515" i="1"/>
  <c r="E516" i="1"/>
  <c r="F516" i="1"/>
  <c r="D516" i="1"/>
  <c r="Y516" i="1"/>
  <c r="E517" i="1"/>
  <c r="F517" i="1"/>
  <c r="D517" i="1"/>
  <c r="Y517" i="1"/>
  <c r="E518" i="1"/>
  <c r="F518" i="1"/>
  <c r="D518" i="1"/>
  <c r="Y518" i="1"/>
  <c r="E519" i="1"/>
  <c r="F519" i="1"/>
  <c r="D519" i="1"/>
  <c r="Y519" i="1"/>
  <c r="E520" i="1"/>
  <c r="F520" i="1"/>
  <c r="D520" i="1"/>
  <c r="Y520" i="1"/>
  <c r="E521" i="1"/>
  <c r="F521" i="1"/>
  <c r="D521" i="1"/>
  <c r="Y521" i="1"/>
  <c r="E522" i="1"/>
  <c r="F522" i="1"/>
  <c r="D522" i="1"/>
  <c r="Y522" i="1"/>
  <c r="E523" i="1"/>
  <c r="F523" i="1"/>
  <c r="D523" i="1"/>
  <c r="Y523" i="1"/>
  <c r="E524" i="1"/>
  <c r="F524" i="1"/>
  <c r="D524" i="1"/>
  <c r="Y524" i="1"/>
  <c r="E525" i="1"/>
  <c r="F525" i="1"/>
  <c r="D525" i="1"/>
  <c r="Y525" i="1"/>
  <c r="E526" i="1"/>
  <c r="F526" i="1"/>
  <c r="D526" i="1"/>
  <c r="Y526" i="1"/>
  <c r="E527" i="1"/>
  <c r="F527" i="1"/>
  <c r="D527" i="1"/>
  <c r="Y527" i="1"/>
  <c r="E528" i="1"/>
  <c r="F528" i="1"/>
  <c r="D528" i="1"/>
  <c r="Y528" i="1"/>
  <c r="E529" i="1"/>
  <c r="F529" i="1"/>
  <c r="D529" i="1"/>
  <c r="Y529" i="1"/>
  <c r="E530" i="1"/>
  <c r="F530" i="1"/>
  <c r="D530" i="1"/>
  <c r="Y530" i="1"/>
  <c r="E531" i="1"/>
  <c r="F531" i="1"/>
  <c r="D531" i="1"/>
  <c r="Y531" i="1"/>
  <c r="E532" i="1"/>
  <c r="F532" i="1"/>
  <c r="D532" i="1"/>
  <c r="Y532" i="1"/>
  <c r="E533" i="1"/>
  <c r="F533" i="1"/>
  <c r="D533" i="1"/>
  <c r="Y533" i="1"/>
  <c r="E534" i="1"/>
  <c r="F534" i="1"/>
  <c r="D534" i="1"/>
  <c r="Y534" i="1"/>
  <c r="E535" i="1"/>
  <c r="F535" i="1"/>
  <c r="D535" i="1"/>
  <c r="Y535" i="1"/>
  <c r="E536" i="1"/>
  <c r="F536" i="1"/>
  <c r="D536" i="1"/>
  <c r="Y536" i="1"/>
  <c r="E537" i="1"/>
  <c r="F537" i="1"/>
  <c r="D537" i="1"/>
  <c r="Y537" i="1"/>
  <c r="E538" i="1"/>
  <c r="F538" i="1"/>
  <c r="D538" i="1"/>
  <c r="Y538" i="1"/>
  <c r="E539" i="1"/>
  <c r="F539" i="1"/>
  <c r="D539" i="1"/>
  <c r="Y539" i="1"/>
  <c r="E540" i="1"/>
  <c r="F540" i="1"/>
  <c r="D540" i="1"/>
  <c r="Y540" i="1"/>
  <c r="E541" i="1"/>
  <c r="F541" i="1"/>
  <c r="D541" i="1"/>
  <c r="Y541" i="1"/>
  <c r="E542" i="1"/>
  <c r="F542" i="1"/>
  <c r="D542" i="1"/>
  <c r="Y542" i="1"/>
  <c r="E543" i="1"/>
  <c r="F543" i="1"/>
  <c r="D543" i="1"/>
  <c r="Y543" i="1"/>
  <c r="E544" i="1"/>
  <c r="F544" i="1"/>
  <c r="D544" i="1"/>
  <c r="Y544" i="1"/>
  <c r="E545" i="1"/>
  <c r="F545" i="1"/>
  <c r="D545" i="1"/>
  <c r="Y545" i="1"/>
  <c r="E546" i="1"/>
  <c r="F546" i="1"/>
  <c r="D546" i="1"/>
  <c r="Y546" i="1"/>
  <c r="E547" i="1"/>
  <c r="F547" i="1"/>
  <c r="D547" i="1"/>
  <c r="E548" i="1"/>
  <c r="F548" i="1"/>
  <c r="D548" i="1"/>
  <c r="E549" i="1"/>
  <c r="F549" i="1"/>
  <c r="D549" i="1"/>
  <c r="E550" i="1"/>
  <c r="F550" i="1"/>
  <c r="D550" i="1"/>
  <c r="E551" i="1"/>
  <c r="F551" i="1"/>
  <c r="D551" i="1"/>
  <c r="E552" i="1"/>
  <c r="F552" i="1"/>
  <c r="D552" i="1"/>
  <c r="E553" i="1"/>
  <c r="F553" i="1"/>
  <c r="D553" i="1"/>
  <c r="E554" i="1"/>
  <c r="F554" i="1"/>
  <c r="D554" i="1"/>
  <c r="E555" i="1"/>
  <c r="F555" i="1"/>
  <c r="D555" i="1"/>
  <c r="E556" i="1"/>
  <c r="F556" i="1"/>
  <c r="D556" i="1"/>
  <c r="E557" i="1"/>
  <c r="F557" i="1"/>
  <c r="D557" i="1"/>
  <c r="E558" i="1"/>
  <c r="F558" i="1"/>
  <c r="D558" i="1"/>
  <c r="E559" i="1"/>
  <c r="F559" i="1"/>
  <c r="D559" i="1"/>
  <c r="E560" i="1"/>
  <c r="F560" i="1"/>
  <c r="D560" i="1"/>
  <c r="E561" i="1"/>
  <c r="F561" i="1"/>
  <c r="D561" i="1"/>
  <c r="E562" i="1"/>
  <c r="F562" i="1"/>
  <c r="D562" i="1"/>
  <c r="E563" i="1"/>
  <c r="F563" i="1"/>
  <c r="D563" i="1"/>
  <c r="E564" i="1"/>
  <c r="F564" i="1"/>
  <c r="D564" i="1"/>
  <c r="E565" i="1"/>
  <c r="F565" i="1"/>
  <c r="D565" i="1"/>
  <c r="E566" i="1"/>
  <c r="F566" i="1"/>
  <c r="D566" i="1"/>
  <c r="E567" i="1"/>
  <c r="F567" i="1"/>
  <c r="D567" i="1"/>
  <c r="E568" i="1"/>
  <c r="F568" i="1"/>
  <c r="D568" i="1"/>
  <c r="E569" i="1"/>
  <c r="F569" i="1"/>
  <c r="D569" i="1"/>
  <c r="E570" i="1"/>
  <c r="F570" i="1"/>
  <c r="D570" i="1"/>
  <c r="E571" i="1"/>
  <c r="F571" i="1"/>
  <c r="D571" i="1"/>
  <c r="E572" i="1"/>
  <c r="F572" i="1"/>
  <c r="D572" i="1"/>
  <c r="E573" i="1"/>
  <c r="F573" i="1"/>
  <c r="D573" i="1"/>
  <c r="E574" i="1"/>
  <c r="F574" i="1"/>
  <c r="D574" i="1"/>
  <c r="E575" i="1"/>
  <c r="F575" i="1"/>
  <c r="D575" i="1"/>
  <c r="E576" i="1"/>
  <c r="F576" i="1"/>
  <c r="D576" i="1"/>
  <c r="E577" i="1"/>
  <c r="F577" i="1"/>
  <c r="D577" i="1"/>
  <c r="E578" i="1"/>
  <c r="F578" i="1"/>
  <c r="D578" i="1"/>
  <c r="E579" i="1"/>
  <c r="F579" i="1"/>
  <c r="D579" i="1"/>
  <c r="E580" i="1"/>
  <c r="F580" i="1"/>
  <c r="D580" i="1"/>
  <c r="E581" i="1"/>
  <c r="F581" i="1"/>
  <c r="D581" i="1"/>
  <c r="E582" i="1"/>
  <c r="F582" i="1"/>
  <c r="D582" i="1"/>
  <c r="E583" i="1"/>
  <c r="F583" i="1"/>
  <c r="D583" i="1"/>
  <c r="E584" i="1"/>
  <c r="F584" i="1"/>
  <c r="D584" i="1"/>
  <c r="E585" i="1"/>
  <c r="F585" i="1"/>
  <c r="D585" i="1"/>
  <c r="E586" i="1"/>
  <c r="F586" i="1"/>
  <c r="D586" i="1"/>
  <c r="E587" i="1"/>
  <c r="F587" i="1"/>
  <c r="D587" i="1"/>
  <c r="Y587" i="1"/>
  <c r="E588" i="1"/>
  <c r="F588" i="1"/>
  <c r="D588" i="1"/>
  <c r="Y588" i="1"/>
  <c r="E589" i="1"/>
  <c r="F589" i="1"/>
  <c r="D589" i="1"/>
  <c r="Y589" i="1"/>
  <c r="E590" i="1"/>
  <c r="F590" i="1"/>
  <c r="D590" i="1"/>
  <c r="Y590" i="1"/>
  <c r="E591" i="1"/>
  <c r="F591" i="1"/>
  <c r="D591" i="1"/>
  <c r="Y591" i="1"/>
  <c r="E592" i="1"/>
  <c r="F592" i="1"/>
  <c r="D592" i="1"/>
  <c r="Y592" i="1"/>
  <c r="E593" i="1"/>
  <c r="F593" i="1"/>
  <c r="D593" i="1"/>
  <c r="Y593" i="1"/>
  <c r="E594" i="1"/>
  <c r="F594" i="1"/>
  <c r="D594" i="1"/>
  <c r="Y594" i="1"/>
  <c r="E595" i="1"/>
  <c r="F595" i="1"/>
  <c r="D595" i="1"/>
  <c r="Y595" i="1"/>
  <c r="E596" i="1"/>
  <c r="F596" i="1"/>
  <c r="D596" i="1"/>
  <c r="Y596" i="1"/>
  <c r="E597" i="1"/>
  <c r="F597" i="1"/>
  <c r="D597" i="1"/>
  <c r="Y597" i="1"/>
  <c r="E598" i="1"/>
  <c r="F598" i="1"/>
  <c r="D598" i="1"/>
  <c r="Y598" i="1"/>
  <c r="E599" i="1"/>
  <c r="F599" i="1"/>
  <c r="D599" i="1"/>
  <c r="Y599" i="1"/>
  <c r="E600" i="1"/>
  <c r="F600" i="1"/>
  <c r="D600" i="1"/>
  <c r="Y600" i="1"/>
  <c r="E601" i="1"/>
  <c r="F601" i="1"/>
  <c r="D601" i="1"/>
  <c r="Y601" i="1"/>
  <c r="E602" i="1"/>
  <c r="F602" i="1"/>
  <c r="D602" i="1"/>
  <c r="Y602" i="1"/>
  <c r="E603" i="1"/>
  <c r="F603" i="1"/>
  <c r="D603" i="1"/>
  <c r="Y603" i="1"/>
  <c r="E604" i="1"/>
  <c r="F604" i="1"/>
  <c r="D604" i="1"/>
  <c r="Y604" i="1"/>
  <c r="E605" i="1"/>
  <c r="F605" i="1"/>
  <c r="D605" i="1"/>
  <c r="Y605" i="1"/>
  <c r="E606" i="1"/>
  <c r="F606" i="1"/>
  <c r="D606" i="1"/>
  <c r="Y606" i="1"/>
  <c r="E607" i="1"/>
  <c r="F607" i="1"/>
  <c r="D607" i="1"/>
  <c r="Y607" i="1"/>
  <c r="E608" i="1"/>
  <c r="F608" i="1"/>
  <c r="D608" i="1"/>
  <c r="Y608" i="1"/>
  <c r="E609" i="1"/>
  <c r="F609" i="1"/>
  <c r="D609" i="1"/>
  <c r="Y609" i="1"/>
  <c r="E610" i="1"/>
  <c r="F610" i="1"/>
  <c r="D610" i="1"/>
  <c r="Y610" i="1"/>
  <c r="E611" i="1"/>
  <c r="F611" i="1"/>
  <c r="D611" i="1"/>
  <c r="Y611" i="1"/>
  <c r="E612" i="1"/>
  <c r="F612" i="1"/>
  <c r="D612" i="1"/>
  <c r="Y612" i="1"/>
  <c r="E613" i="1"/>
  <c r="F613" i="1"/>
  <c r="D613" i="1"/>
  <c r="Y613" i="1"/>
  <c r="E614" i="1"/>
  <c r="F614" i="1"/>
  <c r="D614" i="1"/>
  <c r="Y614" i="1"/>
  <c r="E615" i="1"/>
  <c r="F615" i="1"/>
  <c r="D615" i="1"/>
  <c r="Y615" i="1"/>
  <c r="E616" i="1"/>
  <c r="F616" i="1"/>
  <c r="D616" i="1"/>
  <c r="Y616" i="1"/>
  <c r="E617" i="1"/>
  <c r="F617" i="1"/>
  <c r="D617" i="1"/>
  <c r="Y617" i="1"/>
  <c r="E618" i="1"/>
  <c r="F618" i="1"/>
  <c r="D618" i="1"/>
  <c r="Y618" i="1"/>
  <c r="E619" i="1"/>
  <c r="F619" i="1"/>
  <c r="D619" i="1"/>
  <c r="Y619" i="1"/>
  <c r="E620" i="1"/>
  <c r="F620" i="1"/>
  <c r="D620" i="1"/>
  <c r="Y620" i="1"/>
  <c r="E621" i="1"/>
  <c r="F621" i="1"/>
  <c r="D621" i="1"/>
  <c r="Y621" i="1"/>
  <c r="E622" i="1"/>
  <c r="F622" i="1"/>
  <c r="D622" i="1"/>
  <c r="Y622" i="1"/>
  <c r="E623" i="1"/>
  <c r="F623" i="1"/>
  <c r="D623" i="1"/>
  <c r="Y623" i="1"/>
  <c r="E624" i="1"/>
  <c r="F624" i="1"/>
  <c r="D624" i="1"/>
  <c r="Y624" i="1"/>
  <c r="E625" i="1"/>
  <c r="F625" i="1"/>
  <c r="D625" i="1"/>
  <c r="Y625" i="1"/>
  <c r="E626" i="1"/>
  <c r="F626" i="1"/>
  <c r="D626" i="1"/>
  <c r="Y626" i="1"/>
  <c r="E627" i="1"/>
  <c r="F627" i="1"/>
  <c r="D627" i="1"/>
  <c r="Y627" i="1"/>
  <c r="E628" i="1"/>
  <c r="F628" i="1"/>
  <c r="D628" i="1"/>
  <c r="Y628" i="1"/>
  <c r="E629" i="1"/>
  <c r="F629" i="1"/>
  <c r="D629" i="1"/>
  <c r="Y629" i="1"/>
  <c r="E630" i="1"/>
  <c r="F630" i="1"/>
  <c r="D630" i="1"/>
  <c r="Y630" i="1"/>
  <c r="E631" i="1"/>
  <c r="F631" i="1"/>
  <c r="D631" i="1"/>
  <c r="Y631" i="1"/>
  <c r="E632" i="1"/>
  <c r="F632" i="1"/>
  <c r="D632" i="1"/>
  <c r="Y632" i="1"/>
  <c r="E633" i="1"/>
  <c r="F633" i="1"/>
  <c r="D633" i="1"/>
  <c r="Y633" i="1"/>
  <c r="E634" i="1"/>
  <c r="F634" i="1"/>
  <c r="D634" i="1"/>
  <c r="Y634" i="1"/>
  <c r="E635" i="1"/>
  <c r="F635" i="1"/>
  <c r="D635" i="1"/>
  <c r="Y635" i="1"/>
  <c r="E636" i="1"/>
  <c r="F636" i="1"/>
  <c r="D636" i="1"/>
  <c r="Y636" i="1"/>
  <c r="E637" i="1"/>
  <c r="F637" i="1"/>
  <c r="D637" i="1"/>
  <c r="Y637" i="1"/>
  <c r="E638" i="1"/>
  <c r="F638" i="1"/>
  <c r="D638" i="1"/>
  <c r="Y638" i="1"/>
  <c r="E639" i="1"/>
  <c r="F639" i="1"/>
  <c r="D639" i="1"/>
  <c r="Y639" i="1"/>
  <c r="E640" i="1"/>
  <c r="F640" i="1"/>
  <c r="D640" i="1"/>
  <c r="Y640" i="1"/>
  <c r="E641" i="1"/>
  <c r="F641" i="1"/>
  <c r="D641" i="1"/>
  <c r="Y641" i="1"/>
  <c r="E642" i="1"/>
  <c r="F642" i="1"/>
  <c r="D642" i="1"/>
  <c r="Y642" i="1"/>
  <c r="E643" i="1"/>
  <c r="F643" i="1"/>
  <c r="D643" i="1"/>
  <c r="Y643" i="1"/>
  <c r="E644" i="1"/>
  <c r="F644" i="1"/>
  <c r="D644" i="1"/>
  <c r="Y644" i="1"/>
  <c r="E645" i="1"/>
  <c r="F645" i="1"/>
  <c r="D645" i="1"/>
  <c r="Y645" i="1"/>
  <c r="E646" i="1"/>
  <c r="F646" i="1"/>
  <c r="D646" i="1"/>
  <c r="Y646" i="1"/>
  <c r="E647" i="1"/>
  <c r="F647" i="1"/>
  <c r="D647" i="1"/>
  <c r="Y647" i="1"/>
  <c r="E648" i="1"/>
  <c r="F648" i="1"/>
  <c r="D648" i="1"/>
  <c r="Y648" i="1"/>
  <c r="E649" i="1"/>
  <c r="F649" i="1"/>
  <c r="D649" i="1"/>
  <c r="Y649" i="1"/>
  <c r="E650" i="1"/>
  <c r="F650" i="1"/>
  <c r="D650" i="1"/>
  <c r="Y650" i="1"/>
  <c r="E651" i="1"/>
  <c r="F651" i="1"/>
  <c r="D651" i="1"/>
  <c r="Y651" i="1"/>
  <c r="E652" i="1"/>
  <c r="F652" i="1"/>
  <c r="D652" i="1"/>
  <c r="Y652" i="1"/>
  <c r="E653" i="1"/>
  <c r="F653" i="1"/>
  <c r="D653" i="1"/>
  <c r="Y653" i="1"/>
  <c r="E654" i="1"/>
  <c r="F654" i="1"/>
  <c r="D654" i="1"/>
  <c r="Y654" i="1"/>
  <c r="E655" i="1"/>
  <c r="F655" i="1"/>
  <c r="D655" i="1"/>
  <c r="Y655" i="1"/>
  <c r="E656" i="1"/>
  <c r="F656" i="1"/>
  <c r="D656" i="1"/>
  <c r="Y656" i="1"/>
  <c r="E657" i="1"/>
  <c r="F657" i="1"/>
  <c r="D657" i="1"/>
  <c r="Y657" i="1"/>
  <c r="E658" i="1"/>
  <c r="F658" i="1"/>
  <c r="D658" i="1"/>
  <c r="Y658" i="1"/>
  <c r="E659" i="1"/>
  <c r="F659" i="1"/>
  <c r="D659" i="1"/>
  <c r="Y659" i="1"/>
  <c r="E660" i="1"/>
  <c r="F660" i="1"/>
  <c r="D660" i="1"/>
  <c r="Y660" i="1"/>
  <c r="E661" i="1"/>
  <c r="F661" i="1"/>
  <c r="D661" i="1"/>
  <c r="Y661" i="1"/>
  <c r="E662" i="1"/>
  <c r="F662" i="1"/>
  <c r="D662" i="1"/>
  <c r="Y662" i="1"/>
  <c r="E663" i="1"/>
  <c r="F663" i="1"/>
  <c r="D663" i="1"/>
  <c r="Y663" i="1"/>
  <c r="E664" i="1"/>
  <c r="F664" i="1"/>
  <c r="D664" i="1"/>
  <c r="Y664" i="1"/>
  <c r="E665" i="1"/>
  <c r="F665" i="1"/>
  <c r="D665" i="1"/>
  <c r="Y665" i="1"/>
  <c r="E666" i="1"/>
  <c r="F666" i="1"/>
  <c r="D666" i="1"/>
  <c r="Y666" i="1"/>
  <c r="E667" i="1"/>
  <c r="F667" i="1"/>
  <c r="D667" i="1"/>
  <c r="E668" i="1"/>
  <c r="F668" i="1"/>
  <c r="D668" i="1"/>
  <c r="E669" i="1"/>
  <c r="F669" i="1"/>
  <c r="D669" i="1"/>
  <c r="E670" i="1"/>
  <c r="F670" i="1"/>
  <c r="D670" i="1"/>
  <c r="E671" i="1"/>
  <c r="F671" i="1"/>
  <c r="D671" i="1"/>
  <c r="E672" i="1"/>
  <c r="F672" i="1"/>
  <c r="D672" i="1"/>
  <c r="E673" i="1"/>
  <c r="F673" i="1"/>
  <c r="D673" i="1"/>
  <c r="E674" i="1"/>
  <c r="F674" i="1"/>
  <c r="D674" i="1"/>
  <c r="E675" i="1"/>
  <c r="F675" i="1"/>
  <c r="D675" i="1"/>
  <c r="E676" i="1"/>
  <c r="F676" i="1"/>
  <c r="D676" i="1"/>
  <c r="E677" i="1"/>
  <c r="F677" i="1"/>
  <c r="D677" i="1"/>
  <c r="E678" i="1"/>
  <c r="F678" i="1"/>
  <c r="D678" i="1"/>
  <c r="E679" i="1"/>
  <c r="F679" i="1"/>
  <c r="D679" i="1"/>
  <c r="E680" i="1"/>
  <c r="F680" i="1"/>
  <c r="D680" i="1"/>
  <c r="E681" i="1"/>
  <c r="F681" i="1"/>
  <c r="D681" i="1"/>
  <c r="E682" i="1"/>
  <c r="F682" i="1"/>
  <c r="D682" i="1"/>
  <c r="E683" i="1"/>
  <c r="F683" i="1"/>
  <c r="D683" i="1"/>
  <c r="E684" i="1"/>
  <c r="F684" i="1"/>
  <c r="D684" i="1"/>
  <c r="E685" i="1"/>
  <c r="F685" i="1"/>
  <c r="D685" i="1"/>
  <c r="E686" i="1"/>
  <c r="F686" i="1"/>
  <c r="D686" i="1"/>
  <c r="E687" i="1"/>
  <c r="F687" i="1"/>
  <c r="D687" i="1"/>
  <c r="E688" i="1"/>
  <c r="F688" i="1"/>
  <c r="D688" i="1"/>
  <c r="E689" i="1"/>
  <c r="F689" i="1"/>
  <c r="D689" i="1"/>
  <c r="E690" i="1"/>
  <c r="F690" i="1"/>
  <c r="D690" i="1"/>
  <c r="E691" i="1"/>
  <c r="F691" i="1"/>
  <c r="D691" i="1"/>
  <c r="E692" i="1"/>
  <c r="F692" i="1"/>
  <c r="D692" i="1"/>
  <c r="E693" i="1"/>
  <c r="F693" i="1"/>
  <c r="D693" i="1"/>
  <c r="E694" i="1"/>
  <c r="F694" i="1"/>
  <c r="D694" i="1"/>
  <c r="E695" i="1"/>
  <c r="F695" i="1"/>
  <c r="D695" i="1"/>
  <c r="E696" i="1"/>
  <c r="F696" i="1"/>
  <c r="D696" i="1"/>
  <c r="E697" i="1"/>
  <c r="F697" i="1"/>
  <c r="D697" i="1"/>
  <c r="E698" i="1"/>
  <c r="F698" i="1"/>
  <c r="D698" i="1"/>
  <c r="E699" i="1"/>
  <c r="F699" i="1"/>
  <c r="D699" i="1"/>
  <c r="E700" i="1"/>
  <c r="F700" i="1"/>
  <c r="D700" i="1"/>
  <c r="E701" i="1"/>
  <c r="F701" i="1"/>
  <c r="D701" i="1"/>
  <c r="E702" i="1"/>
  <c r="F702" i="1"/>
  <c r="D702" i="1"/>
  <c r="E703" i="1"/>
  <c r="F703" i="1"/>
  <c r="D703" i="1"/>
  <c r="E704" i="1"/>
  <c r="F704" i="1"/>
  <c r="D704" i="1"/>
  <c r="E705" i="1"/>
  <c r="F705" i="1"/>
  <c r="D705" i="1"/>
  <c r="E706" i="1"/>
  <c r="F706" i="1"/>
  <c r="D706" i="1"/>
  <c r="E707" i="1"/>
  <c r="F707" i="1"/>
  <c r="D707" i="1"/>
  <c r="E708" i="1"/>
  <c r="F708" i="1"/>
  <c r="D708" i="1"/>
  <c r="E709" i="1"/>
  <c r="F709" i="1"/>
  <c r="D709" i="1"/>
  <c r="E710" i="1"/>
  <c r="F710" i="1"/>
  <c r="D710" i="1"/>
  <c r="E711" i="1"/>
  <c r="F711" i="1"/>
  <c r="D711" i="1"/>
  <c r="E712" i="1"/>
  <c r="F712" i="1"/>
  <c r="D712" i="1"/>
  <c r="E713" i="1"/>
  <c r="F713" i="1"/>
  <c r="D713" i="1"/>
  <c r="E714" i="1"/>
  <c r="F714" i="1"/>
  <c r="D714" i="1"/>
  <c r="E715" i="1"/>
  <c r="F715" i="1"/>
  <c r="D715" i="1"/>
  <c r="E716" i="1"/>
  <c r="F716" i="1"/>
  <c r="D716" i="1"/>
  <c r="E717" i="1"/>
  <c r="F717" i="1"/>
  <c r="D717" i="1"/>
  <c r="E718" i="1"/>
  <c r="F718" i="1"/>
  <c r="D718" i="1"/>
  <c r="E719" i="1"/>
  <c r="F719" i="1"/>
  <c r="D719" i="1"/>
  <c r="E720" i="1"/>
  <c r="F720" i="1"/>
  <c r="D720" i="1"/>
  <c r="E721" i="1"/>
  <c r="F721" i="1"/>
  <c r="D721" i="1"/>
  <c r="E722" i="1"/>
  <c r="F722" i="1"/>
  <c r="D722" i="1"/>
  <c r="E723" i="1"/>
  <c r="F723" i="1"/>
  <c r="D723" i="1"/>
  <c r="E724" i="1"/>
  <c r="F724" i="1"/>
  <c r="D724" i="1"/>
  <c r="E725" i="1"/>
  <c r="F725" i="1"/>
  <c r="D725" i="1"/>
  <c r="E726" i="1"/>
  <c r="F726" i="1"/>
  <c r="D726" i="1"/>
  <c r="E727" i="1"/>
  <c r="F727" i="1"/>
  <c r="D727" i="1"/>
  <c r="E728" i="1"/>
  <c r="F728" i="1"/>
  <c r="D728" i="1"/>
  <c r="E729" i="1"/>
  <c r="F729" i="1"/>
  <c r="D729" i="1"/>
  <c r="E730" i="1"/>
  <c r="F730" i="1"/>
  <c r="D730" i="1"/>
  <c r="E731" i="1"/>
  <c r="F731" i="1"/>
  <c r="D731" i="1"/>
  <c r="E732" i="1"/>
  <c r="F732" i="1"/>
  <c r="D732" i="1"/>
  <c r="E733" i="1"/>
  <c r="F733" i="1"/>
  <c r="D733" i="1"/>
  <c r="E734" i="1"/>
  <c r="F734" i="1"/>
  <c r="D734" i="1"/>
  <c r="E735" i="1"/>
  <c r="F735" i="1"/>
  <c r="D735" i="1"/>
  <c r="E736" i="1"/>
  <c r="F736" i="1"/>
  <c r="D736" i="1"/>
  <c r="E737" i="1"/>
  <c r="F737" i="1"/>
  <c r="D737" i="1"/>
  <c r="E738" i="1"/>
  <c r="F738" i="1"/>
  <c r="D738" i="1"/>
  <c r="E739" i="1"/>
  <c r="F739" i="1"/>
  <c r="D739" i="1"/>
  <c r="E740" i="1"/>
  <c r="F740" i="1"/>
  <c r="D740" i="1"/>
  <c r="E741" i="1"/>
  <c r="F741" i="1"/>
  <c r="D741" i="1"/>
  <c r="E742" i="1"/>
  <c r="F742" i="1"/>
  <c r="D742" i="1"/>
  <c r="E743" i="1"/>
  <c r="F743" i="1"/>
  <c r="D743" i="1"/>
  <c r="E744" i="1"/>
  <c r="F744" i="1"/>
  <c r="D744" i="1"/>
  <c r="E745" i="1"/>
  <c r="F745" i="1"/>
  <c r="D745" i="1"/>
  <c r="E746" i="1"/>
  <c r="F746" i="1"/>
  <c r="D746" i="1"/>
  <c r="E747" i="1"/>
  <c r="F747" i="1"/>
  <c r="D747" i="1"/>
  <c r="E748" i="1"/>
  <c r="F748" i="1"/>
  <c r="D748" i="1"/>
  <c r="E749" i="1"/>
  <c r="F749" i="1"/>
  <c r="D749" i="1"/>
  <c r="E750" i="1"/>
  <c r="F750" i="1"/>
  <c r="D750" i="1"/>
  <c r="E751" i="1"/>
  <c r="F751" i="1"/>
  <c r="D751" i="1"/>
  <c r="E752" i="1"/>
  <c r="F752" i="1"/>
  <c r="D752" i="1"/>
  <c r="E753" i="1"/>
  <c r="F753" i="1"/>
  <c r="D753" i="1"/>
  <c r="E754" i="1"/>
  <c r="F754" i="1"/>
  <c r="D754" i="1"/>
  <c r="E755" i="1"/>
  <c r="F755" i="1"/>
  <c r="D755" i="1"/>
  <c r="E756" i="1"/>
  <c r="F756" i="1"/>
  <c r="D756" i="1"/>
  <c r="E757" i="1"/>
  <c r="F757" i="1"/>
  <c r="D757" i="1"/>
  <c r="E758" i="1"/>
  <c r="F758" i="1"/>
  <c r="D758" i="1"/>
  <c r="E759" i="1"/>
  <c r="F759" i="1"/>
  <c r="D759" i="1"/>
  <c r="E760" i="1"/>
  <c r="F760" i="1"/>
  <c r="D760" i="1"/>
  <c r="E761" i="1"/>
  <c r="F761" i="1"/>
  <c r="D761" i="1"/>
  <c r="E762" i="1"/>
  <c r="F762" i="1"/>
  <c r="D762" i="1"/>
  <c r="E763" i="1"/>
  <c r="F763" i="1"/>
  <c r="D763" i="1"/>
  <c r="E764" i="1"/>
  <c r="F764" i="1"/>
  <c r="D764" i="1"/>
  <c r="E765" i="1"/>
  <c r="F765" i="1"/>
  <c r="D765" i="1"/>
  <c r="E766" i="1"/>
  <c r="F766" i="1"/>
  <c r="D766" i="1"/>
  <c r="E767" i="1"/>
  <c r="F767" i="1"/>
  <c r="D767" i="1"/>
  <c r="E768" i="1"/>
  <c r="F768" i="1"/>
  <c r="D768" i="1"/>
  <c r="E769" i="1"/>
  <c r="F769" i="1"/>
  <c r="D769" i="1"/>
  <c r="E770" i="1"/>
  <c r="F770" i="1"/>
  <c r="D770" i="1"/>
  <c r="E771" i="1"/>
  <c r="F771" i="1"/>
  <c r="D771" i="1"/>
  <c r="E772" i="1"/>
  <c r="F772" i="1"/>
  <c r="D772" i="1"/>
  <c r="E773" i="1"/>
  <c r="F773" i="1"/>
  <c r="D773" i="1"/>
  <c r="E774" i="1"/>
  <c r="F774" i="1"/>
  <c r="D774" i="1"/>
  <c r="E775" i="1"/>
  <c r="F775" i="1"/>
  <c r="D775" i="1"/>
  <c r="E776" i="1"/>
  <c r="F776" i="1"/>
  <c r="D776" i="1"/>
  <c r="E777" i="1"/>
  <c r="F777" i="1"/>
  <c r="D777" i="1"/>
  <c r="E778" i="1"/>
  <c r="F778" i="1"/>
  <c r="D778" i="1"/>
  <c r="E779" i="1"/>
  <c r="F779" i="1"/>
  <c r="D779" i="1"/>
  <c r="E780" i="1"/>
  <c r="F780" i="1"/>
  <c r="D780" i="1"/>
  <c r="E781" i="1"/>
  <c r="F781" i="1"/>
  <c r="D781" i="1"/>
  <c r="E782" i="1"/>
  <c r="F782" i="1"/>
  <c r="D782" i="1"/>
  <c r="E783" i="1"/>
  <c r="F783" i="1"/>
  <c r="D783" i="1"/>
  <c r="E784" i="1"/>
  <c r="F784" i="1"/>
  <c r="D784" i="1"/>
  <c r="E785" i="1"/>
  <c r="F785" i="1"/>
  <c r="D785" i="1"/>
  <c r="E786" i="1"/>
  <c r="F786" i="1"/>
  <c r="D786" i="1"/>
  <c r="E787" i="1"/>
  <c r="F787" i="1"/>
  <c r="D787" i="1"/>
  <c r="E788" i="1"/>
  <c r="F788" i="1"/>
  <c r="D788" i="1"/>
  <c r="E789" i="1"/>
  <c r="F789" i="1"/>
  <c r="D789" i="1"/>
  <c r="E790" i="1"/>
  <c r="F790" i="1"/>
  <c r="D790" i="1"/>
  <c r="E791" i="1"/>
  <c r="F791" i="1"/>
  <c r="D791" i="1"/>
  <c r="E792" i="1"/>
  <c r="F792" i="1"/>
  <c r="D792" i="1"/>
  <c r="E793" i="1"/>
  <c r="F793" i="1"/>
  <c r="D793" i="1"/>
  <c r="E794" i="1"/>
  <c r="F794" i="1"/>
  <c r="D794" i="1"/>
  <c r="E795" i="1"/>
  <c r="F795" i="1"/>
  <c r="D795" i="1"/>
  <c r="E796" i="1"/>
  <c r="F796" i="1"/>
  <c r="D796" i="1"/>
  <c r="E797" i="1"/>
  <c r="F797" i="1"/>
  <c r="D797" i="1"/>
  <c r="E798" i="1"/>
  <c r="F798" i="1"/>
  <c r="D798" i="1"/>
  <c r="E799" i="1"/>
  <c r="F799" i="1"/>
  <c r="D799" i="1"/>
  <c r="E800" i="1"/>
  <c r="F800" i="1"/>
  <c r="D800" i="1"/>
  <c r="E801" i="1"/>
  <c r="F801" i="1"/>
  <c r="D801" i="1"/>
  <c r="E802" i="1"/>
  <c r="F802" i="1"/>
  <c r="D802" i="1"/>
  <c r="E803" i="1"/>
  <c r="F803" i="1"/>
  <c r="D803" i="1"/>
  <c r="E804" i="1"/>
  <c r="F804" i="1"/>
  <c r="D804" i="1"/>
  <c r="E805" i="1"/>
  <c r="F805" i="1"/>
  <c r="D805" i="1"/>
  <c r="E806" i="1"/>
  <c r="F806" i="1"/>
  <c r="D806" i="1"/>
  <c r="E807" i="1"/>
  <c r="F807" i="1"/>
  <c r="D807" i="1"/>
  <c r="E808" i="1"/>
  <c r="F808" i="1"/>
  <c r="D808" i="1"/>
  <c r="E809" i="1"/>
  <c r="F809" i="1"/>
  <c r="D809" i="1"/>
  <c r="E810" i="1"/>
  <c r="F810" i="1"/>
  <c r="D810" i="1"/>
  <c r="E811" i="1"/>
  <c r="F811" i="1"/>
  <c r="D811" i="1"/>
  <c r="E812" i="1"/>
  <c r="F812" i="1"/>
  <c r="D812" i="1"/>
  <c r="E813" i="1"/>
  <c r="F813" i="1"/>
  <c r="D813" i="1"/>
  <c r="E814" i="1"/>
  <c r="F814" i="1"/>
  <c r="D814" i="1"/>
  <c r="E815" i="1"/>
  <c r="F815" i="1"/>
  <c r="D815" i="1"/>
  <c r="E816" i="1"/>
  <c r="F816" i="1"/>
  <c r="D816" i="1"/>
  <c r="E817" i="1"/>
  <c r="F817" i="1"/>
  <c r="D817" i="1"/>
  <c r="E818" i="1"/>
  <c r="F818" i="1"/>
  <c r="D818" i="1"/>
  <c r="E819" i="1"/>
  <c r="F819" i="1"/>
  <c r="D819" i="1"/>
  <c r="E820" i="1"/>
  <c r="F820" i="1"/>
  <c r="D820" i="1"/>
  <c r="E821" i="1"/>
  <c r="F821" i="1"/>
  <c r="D821" i="1"/>
  <c r="E822" i="1"/>
  <c r="F822" i="1"/>
  <c r="D822" i="1"/>
  <c r="E823" i="1"/>
  <c r="F823" i="1"/>
  <c r="D823" i="1"/>
  <c r="E824" i="1"/>
  <c r="F824" i="1"/>
  <c r="D824" i="1"/>
  <c r="E825" i="1"/>
  <c r="F825" i="1"/>
  <c r="D825" i="1"/>
  <c r="E826" i="1"/>
  <c r="F826" i="1"/>
  <c r="D826" i="1"/>
  <c r="E827" i="1"/>
  <c r="F827" i="1"/>
  <c r="D827" i="1"/>
  <c r="E828" i="1"/>
  <c r="F828" i="1"/>
  <c r="D828" i="1"/>
  <c r="E829" i="1"/>
  <c r="F829" i="1"/>
  <c r="D829" i="1"/>
  <c r="E830" i="1"/>
  <c r="F830" i="1"/>
  <c r="D830" i="1"/>
  <c r="E831" i="1"/>
  <c r="F831" i="1"/>
  <c r="D831" i="1"/>
  <c r="E832" i="1"/>
  <c r="F832" i="1"/>
  <c r="D832" i="1"/>
  <c r="E833" i="1"/>
  <c r="F833" i="1"/>
  <c r="D833" i="1"/>
  <c r="E834" i="1"/>
  <c r="F834" i="1"/>
  <c r="D834" i="1"/>
  <c r="E835" i="1"/>
  <c r="F835" i="1"/>
  <c r="D835" i="1"/>
  <c r="E836" i="1"/>
  <c r="F836" i="1"/>
  <c r="D836" i="1"/>
  <c r="E837" i="1"/>
  <c r="F837" i="1"/>
  <c r="D837" i="1"/>
  <c r="E838" i="1"/>
  <c r="F838" i="1"/>
  <c r="D838" i="1"/>
  <c r="E839" i="1"/>
  <c r="F839" i="1"/>
  <c r="D839" i="1"/>
  <c r="E840" i="1"/>
  <c r="F840" i="1"/>
  <c r="D840" i="1"/>
  <c r="E841" i="1"/>
  <c r="F841" i="1"/>
  <c r="D841" i="1"/>
  <c r="E842" i="1"/>
  <c r="F842" i="1"/>
  <c r="D842" i="1"/>
  <c r="E843" i="1"/>
  <c r="F843" i="1"/>
  <c r="D843" i="1"/>
  <c r="E844" i="1"/>
  <c r="F844" i="1"/>
  <c r="D844" i="1"/>
  <c r="E845" i="1"/>
  <c r="F845" i="1"/>
  <c r="D845" i="1"/>
  <c r="E846" i="1"/>
  <c r="F846" i="1"/>
  <c r="D846" i="1"/>
  <c r="E847" i="1"/>
  <c r="F847" i="1"/>
  <c r="D847" i="1"/>
  <c r="E848" i="1"/>
  <c r="F848" i="1"/>
  <c r="D848" i="1"/>
  <c r="E849" i="1"/>
  <c r="F849" i="1"/>
  <c r="D849" i="1"/>
  <c r="E850" i="1"/>
  <c r="F850" i="1"/>
  <c r="D850" i="1"/>
  <c r="E851" i="1"/>
  <c r="F851" i="1"/>
  <c r="D851" i="1"/>
  <c r="E852" i="1"/>
  <c r="F852" i="1"/>
  <c r="D852" i="1"/>
  <c r="E853" i="1"/>
  <c r="F853" i="1"/>
  <c r="D853" i="1"/>
  <c r="E854" i="1"/>
  <c r="F854" i="1"/>
  <c r="D854" i="1"/>
  <c r="E855" i="1"/>
  <c r="F855" i="1"/>
  <c r="D855" i="1"/>
  <c r="E856" i="1"/>
  <c r="F856" i="1"/>
  <c r="D856" i="1"/>
  <c r="E857" i="1"/>
  <c r="F857" i="1"/>
  <c r="D857" i="1"/>
  <c r="E858" i="1"/>
  <c r="F858" i="1"/>
  <c r="D858" i="1"/>
  <c r="E859" i="1"/>
  <c r="F859" i="1"/>
  <c r="D859" i="1"/>
  <c r="E860" i="1"/>
  <c r="F860" i="1"/>
  <c r="D860" i="1"/>
  <c r="E861" i="1"/>
  <c r="F861" i="1"/>
  <c r="D861" i="1"/>
  <c r="E862" i="1"/>
  <c r="F862" i="1"/>
  <c r="D862" i="1"/>
  <c r="E863" i="1"/>
  <c r="F863" i="1"/>
  <c r="D863" i="1"/>
  <c r="E864" i="1"/>
  <c r="F864" i="1"/>
  <c r="D864" i="1"/>
  <c r="E865" i="1"/>
  <c r="F865" i="1"/>
  <c r="D865" i="1"/>
  <c r="E866" i="1"/>
  <c r="F866" i="1"/>
  <c r="D866" i="1"/>
  <c r="E867" i="1"/>
  <c r="F867" i="1"/>
  <c r="D867" i="1"/>
  <c r="E868" i="1"/>
  <c r="F868" i="1"/>
  <c r="D868" i="1"/>
  <c r="E869" i="1"/>
  <c r="F869" i="1"/>
  <c r="D869" i="1"/>
  <c r="E870" i="1"/>
  <c r="F870" i="1"/>
  <c r="D870" i="1"/>
  <c r="E871" i="1"/>
  <c r="F871" i="1"/>
  <c r="D871" i="1"/>
  <c r="E872" i="1"/>
  <c r="F872" i="1"/>
  <c r="D872" i="1"/>
  <c r="E873" i="1"/>
  <c r="F873" i="1"/>
  <c r="D873" i="1"/>
  <c r="E874" i="1"/>
  <c r="F874" i="1"/>
  <c r="D874" i="1"/>
  <c r="E875" i="1"/>
  <c r="F875" i="1"/>
  <c r="D875" i="1"/>
  <c r="E876" i="1"/>
  <c r="F876" i="1"/>
  <c r="D876" i="1"/>
  <c r="E877" i="1"/>
  <c r="F877" i="1"/>
  <c r="D877" i="1"/>
  <c r="E878" i="1"/>
  <c r="F878" i="1"/>
  <c r="D878" i="1"/>
  <c r="E879" i="1"/>
  <c r="F879" i="1"/>
  <c r="D879" i="1"/>
  <c r="E880" i="1"/>
  <c r="F880" i="1"/>
  <c r="D880" i="1"/>
  <c r="E881" i="1"/>
  <c r="F881" i="1"/>
  <c r="D881" i="1"/>
  <c r="E882" i="1"/>
  <c r="F882" i="1"/>
  <c r="D882" i="1"/>
  <c r="E883" i="1"/>
  <c r="F883" i="1"/>
  <c r="D883" i="1"/>
  <c r="E884" i="1"/>
  <c r="F884" i="1"/>
  <c r="D884" i="1"/>
  <c r="E885" i="1"/>
  <c r="F885" i="1"/>
  <c r="D885" i="1"/>
  <c r="E886" i="1"/>
  <c r="F886" i="1"/>
  <c r="D886" i="1"/>
  <c r="E887" i="1"/>
  <c r="F887" i="1"/>
  <c r="D887" i="1"/>
  <c r="E888" i="1"/>
  <c r="F888" i="1"/>
  <c r="D888" i="1"/>
  <c r="E889" i="1"/>
  <c r="F889" i="1"/>
  <c r="D889" i="1"/>
  <c r="E890" i="1"/>
  <c r="F890" i="1"/>
  <c r="D890" i="1"/>
  <c r="E891" i="1"/>
  <c r="F891" i="1"/>
  <c r="D891" i="1"/>
  <c r="E892" i="1"/>
  <c r="F892" i="1"/>
  <c r="D892" i="1"/>
  <c r="E893" i="1"/>
  <c r="F893" i="1"/>
  <c r="D893" i="1"/>
  <c r="E894" i="1"/>
  <c r="F894" i="1"/>
  <c r="D894" i="1"/>
  <c r="E895" i="1"/>
  <c r="F895" i="1"/>
  <c r="D895" i="1"/>
  <c r="E896" i="1"/>
  <c r="F896" i="1"/>
  <c r="D896" i="1"/>
  <c r="E897" i="1"/>
  <c r="F897" i="1"/>
  <c r="D897" i="1"/>
  <c r="E898" i="1"/>
  <c r="F898" i="1"/>
  <c r="D898" i="1"/>
  <c r="E899" i="1"/>
  <c r="F899" i="1"/>
  <c r="D899" i="1"/>
  <c r="E900" i="1"/>
  <c r="F900" i="1"/>
  <c r="D900" i="1"/>
  <c r="E901" i="1"/>
  <c r="F901" i="1"/>
  <c r="D901" i="1"/>
  <c r="E902" i="1"/>
  <c r="F902" i="1"/>
  <c r="D902" i="1"/>
  <c r="E903" i="1"/>
  <c r="F903" i="1"/>
  <c r="D903" i="1"/>
  <c r="E904" i="1"/>
  <c r="F904" i="1"/>
  <c r="D904" i="1"/>
  <c r="E905" i="1"/>
  <c r="F905" i="1"/>
  <c r="D905" i="1"/>
  <c r="E906" i="1"/>
  <c r="F906" i="1"/>
  <c r="D906" i="1"/>
  <c r="E907" i="1"/>
  <c r="F907" i="1"/>
  <c r="D907" i="1"/>
  <c r="E908" i="1"/>
  <c r="F908" i="1"/>
  <c r="D908" i="1"/>
  <c r="E909" i="1"/>
  <c r="F909" i="1"/>
  <c r="D909" i="1"/>
  <c r="E910" i="1"/>
  <c r="F910" i="1"/>
  <c r="D910" i="1"/>
  <c r="E911" i="1"/>
  <c r="F911" i="1"/>
  <c r="D911" i="1"/>
  <c r="E912" i="1"/>
  <c r="F912" i="1"/>
  <c r="D912" i="1"/>
  <c r="E913" i="1"/>
  <c r="F913" i="1"/>
  <c r="D913" i="1"/>
  <c r="E914" i="1"/>
  <c r="F914" i="1"/>
  <c r="D914" i="1"/>
  <c r="E915" i="1"/>
  <c r="F915" i="1"/>
  <c r="D915" i="1"/>
  <c r="E916" i="1"/>
  <c r="F916" i="1"/>
  <c r="D916" i="1"/>
  <c r="E917" i="1"/>
  <c r="F917" i="1"/>
  <c r="D917" i="1"/>
  <c r="E918" i="1"/>
  <c r="F918" i="1"/>
  <c r="D918" i="1"/>
  <c r="E919" i="1"/>
  <c r="F919" i="1"/>
  <c r="D919" i="1"/>
  <c r="E920" i="1"/>
  <c r="F920" i="1"/>
  <c r="D920" i="1"/>
  <c r="E921" i="1"/>
  <c r="F921" i="1"/>
  <c r="D921" i="1"/>
  <c r="E922" i="1"/>
  <c r="F922" i="1"/>
  <c r="D922" i="1"/>
  <c r="E923" i="1"/>
  <c r="F923" i="1"/>
  <c r="D923" i="1"/>
  <c r="E924" i="1"/>
  <c r="F924" i="1"/>
  <c r="D924" i="1"/>
  <c r="E925" i="1"/>
  <c r="F925" i="1"/>
  <c r="D925" i="1"/>
  <c r="E926" i="1"/>
  <c r="F926" i="1"/>
  <c r="D926" i="1"/>
  <c r="E927" i="1"/>
  <c r="F927" i="1"/>
  <c r="D927" i="1"/>
  <c r="E928" i="1"/>
  <c r="F928" i="1"/>
  <c r="D928" i="1"/>
  <c r="E929" i="1"/>
  <c r="F929" i="1"/>
  <c r="D929" i="1"/>
  <c r="E930" i="1"/>
  <c r="F930" i="1"/>
  <c r="D930" i="1"/>
  <c r="E931" i="1"/>
  <c r="F931" i="1"/>
  <c r="D931" i="1"/>
  <c r="E932" i="1"/>
  <c r="F932" i="1"/>
  <c r="D932" i="1"/>
  <c r="E933" i="1"/>
  <c r="F933" i="1"/>
  <c r="D933" i="1"/>
  <c r="E934" i="1"/>
  <c r="F934" i="1"/>
  <c r="D934" i="1"/>
  <c r="E935" i="1"/>
  <c r="F935" i="1"/>
  <c r="D935" i="1"/>
  <c r="E936" i="1"/>
  <c r="F936" i="1"/>
  <c r="D936" i="1"/>
  <c r="E937" i="1"/>
  <c r="F937" i="1"/>
  <c r="D937" i="1"/>
  <c r="E938" i="1"/>
  <c r="F938" i="1"/>
  <c r="D938" i="1"/>
  <c r="E939" i="1"/>
  <c r="F939" i="1"/>
  <c r="D939" i="1"/>
  <c r="E940" i="1"/>
  <c r="F940" i="1"/>
  <c r="D940" i="1"/>
  <c r="E941" i="1"/>
  <c r="F941" i="1"/>
  <c r="D941" i="1"/>
  <c r="E942" i="1"/>
  <c r="F942" i="1"/>
  <c r="D942" i="1"/>
  <c r="E943" i="1"/>
  <c r="F943" i="1"/>
  <c r="D943" i="1"/>
  <c r="E944" i="1"/>
  <c r="F944" i="1"/>
  <c r="D944" i="1"/>
  <c r="E945" i="1"/>
  <c r="F945" i="1"/>
  <c r="D945" i="1"/>
  <c r="E946" i="1"/>
  <c r="F946" i="1"/>
  <c r="D946" i="1"/>
  <c r="E947" i="1"/>
  <c r="F947" i="1"/>
  <c r="D947" i="1"/>
  <c r="E948" i="1"/>
  <c r="F948" i="1"/>
  <c r="D948" i="1"/>
  <c r="E949" i="1"/>
  <c r="F949" i="1"/>
  <c r="D949" i="1"/>
  <c r="E950" i="1"/>
  <c r="F950" i="1"/>
  <c r="D950" i="1"/>
  <c r="E951" i="1"/>
  <c r="F951" i="1"/>
  <c r="D951" i="1"/>
  <c r="E952" i="1"/>
  <c r="F952" i="1"/>
  <c r="D952" i="1"/>
  <c r="E953" i="1"/>
  <c r="F953" i="1"/>
  <c r="D953" i="1"/>
  <c r="E954" i="1"/>
  <c r="F954" i="1"/>
  <c r="D954" i="1"/>
  <c r="E955" i="1"/>
  <c r="F955" i="1"/>
  <c r="D955" i="1"/>
  <c r="E956" i="1"/>
  <c r="F956" i="1"/>
  <c r="D956" i="1"/>
  <c r="E957" i="1"/>
  <c r="F957" i="1"/>
  <c r="D957" i="1"/>
  <c r="E958" i="1"/>
  <c r="F958" i="1"/>
  <c r="D958" i="1"/>
  <c r="E959" i="1"/>
  <c r="F959" i="1"/>
  <c r="D959" i="1"/>
  <c r="E960" i="1"/>
  <c r="F960" i="1"/>
  <c r="D960" i="1"/>
  <c r="E961" i="1"/>
  <c r="F961" i="1"/>
  <c r="D961" i="1"/>
  <c r="E962" i="1"/>
  <c r="F962" i="1"/>
  <c r="D962" i="1"/>
  <c r="E963" i="1"/>
  <c r="F963" i="1"/>
  <c r="D963" i="1"/>
  <c r="E964" i="1"/>
  <c r="F964" i="1"/>
  <c r="D964" i="1"/>
  <c r="E965" i="1"/>
  <c r="F965" i="1"/>
  <c r="D965" i="1"/>
  <c r="E966" i="1"/>
  <c r="F966" i="1"/>
  <c r="D966" i="1"/>
  <c r="E967" i="1"/>
  <c r="F967" i="1"/>
  <c r="D967" i="1"/>
  <c r="E968" i="1"/>
  <c r="F968" i="1"/>
  <c r="D968" i="1"/>
  <c r="E969" i="1"/>
  <c r="F969" i="1"/>
  <c r="D969" i="1"/>
  <c r="E970" i="1"/>
  <c r="F970" i="1"/>
  <c r="D970" i="1"/>
  <c r="E971" i="1"/>
  <c r="F971" i="1"/>
  <c r="D971" i="1"/>
  <c r="E972" i="1"/>
  <c r="F972" i="1"/>
  <c r="D972" i="1"/>
  <c r="E973" i="1"/>
  <c r="F973" i="1"/>
  <c r="D973" i="1"/>
  <c r="E974" i="1"/>
  <c r="F974" i="1"/>
  <c r="D974" i="1"/>
  <c r="E975" i="1"/>
  <c r="F975" i="1"/>
  <c r="D975" i="1"/>
  <c r="E976" i="1"/>
  <c r="F976" i="1"/>
  <c r="D976" i="1"/>
  <c r="E977" i="1"/>
  <c r="F977" i="1"/>
  <c r="D977" i="1"/>
  <c r="E978" i="1"/>
  <c r="F978" i="1"/>
  <c r="D978" i="1"/>
  <c r="E979" i="1"/>
  <c r="F979" i="1"/>
  <c r="D979" i="1"/>
  <c r="E980" i="1"/>
  <c r="F980" i="1"/>
  <c r="D980" i="1"/>
  <c r="E981" i="1"/>
  <c r="F981" i="1"/>
  <c r="D981" i="1"/>
  <c r="E982" i="1"/>
  <c r="F982" i="1"/>
  <c r="D982" i="1"/>
  <c r="E983" i="1"/>
  <c r="F983" i="1"/>
  <c r="D983" i="1"/>
  <c r="E984" i="1"/>
  <c r="F984" i="1"/>
  <c r="D984" i="1"/>
  <c r="E985" i="1"/>
  <c r="F985" i="1"/>
  <c r="D985" i="1"/>
  <c r="E986" i="1"/>
  <c r="F986" i="1"/>
  <c r="D986" i="1"/>
  <c r="E987" i="1"/>
  <c r="F987" i="1"/>
  <c r="D987" i="1"/>
  <c r="E988" i="1"/>
  <c r="F988" i="1"/>
  <c r="D988" i="1"/>
  <c r="E989" i="1"/>
  <c r="F989" i="1"/>
  <c r="D989" i="1"/>
  <c r="E990" i="1"/>
  <c r="F990" i="1"/>
  <c r="D990" i="1"/>
  <c r="E991" i="1"/>
  <c r="F991" i="1"/>
  <c r="D991" i="1"/>
  <c r="E992" i="1"/>
  <c r="F992" i="1"/>
  <c r="D992" i="1"/>
  <c r="E993" i="1"/>
  <c r="F993" i="1"/>
  <c r="D993" i="1"/>
  <c r="E994" i="1"/>
  <c r="F994" i="1"/>
  <c r="D994" i="1"/>
  <c r="E995" i="1"/>
  <c r="F995" i="1"/>
  <c r="D995" i="1"/>
  <c r="E996" i="1"/>
  <c r="F996" i="1"/>
  <c r="D996" i="1"/>
  <c r="E997" i="1"/>
  <c r="F997" i="1"/>
  <c r="D997" i="1"/>
  <c r="E998" i="1"/>
  <c r="F998" i="1"/>
  <c r="D998" i="1"/>
  <c r="E999" i="1"/>
  <c r="F999" i="1"/>
  <c r="D999" i="1"/>
  <c r="E1000" i="1"/>
  <c r="F1000" i="1"/>
  <c r="D1000" i="1"/>
  <c r="E1001" i="1"/>
  <c r="F1001" i="1"/>
  <c r="D1001" i="1"/>
  <c r="E1002" i="1"/>
  <c r="F1002" i="1"/>
  <c r="D1002" i="1"/>
  <c r="E1003" i="1"/>
  <c r="F1003" i="1"/>
  <c r="D1003" i="1"/>
  <c r="E1004" i="1"/>
  <c r="F1004" i="1"/>
  <c r="D1004" i="1"/>
  <c r="E1005" i="1"/>
  <c r="F1005" i="1"/>
  <c r="D1005" i="1"/>
  <c r="E1006" i="1"/>
  <c r="F1006" i="1"/>
  <c r="D1006" i="1"/>
  <c r="E1007" i="1"/>
  <c r="F1007" i="1"/>
  <c r="D1007" i="1"/>
  <c r="Y1007" i="1"/>
  <c r="E1008" i="1"/>
  <c r="F1008" i="1"/>
  <c r="D1008" i="1"/>
  <c r="Y1008" i="1"/>
  <c r="E1009" i="1"/>
  <c r="F1009" i="1"/>
  <c r="D1009" i="1"/>
  <c r="Y1009" i="1"/>
  <c r="E1010" i="1"/>
  <c r="F1010" i="1"/>
  <c r="D1010" i="1"/>
  <c r="Y1010" i="1"/>
  <c r="E1011" i="1"/>
  <c r="F1011" i="1"/>
  <c r="D1011" i="1"/>
  <c r="Y1011" i="1"/>
  <c r="E1012" i="1"/>
  <c r="F1012" i="1"/>
  <c r="D1012" i="1"/>
  <c r="Y1012" i="1"/>
  <c r="E1013" i="1"/>
  <c r="F1013" i="1"/>
  <c r="D1013" i="1"/>
  <c r="Y1013" i="1"/>
  <c r="E1014" i="1"/>
  <c r="F1014" i="1"/>
  <c r="D1014" i="1"/>
  <c r="Y1014" i="1"/>
  <c r="E1015" i="1"/>
  <c r="F1015" i="1"/>
  <c r="D1015" i="1"/>
  <c r="Y1015" i="1"/>
  <c r="E1016" i="1"/>
  <c r="F1016" i="1"/>
  <c r="D1016" i="1"/>
  <c r="Y1016" i="1"/>
  <c r="E1017" i="1"/>
  <c r="F1017" i="1"/>
  <c r="D1017" i="1"/>
  <c r="Y1017" i="1"/>
  <c r="E1018" i="1"/>
  <c r="F1018" i="1"/>
  <c r="D1018" i="1"/>
  <c r="Y1018" i="1"/>
  <c r="E1019" i="1"/>
  <c r="F1019" i="1"/>
  <c r="D1019" i="1"/>
  <c r="Y1019" i="1"/>
  <c r="E1020" i="1"/>
  <c r="F1020" i="1"/>
  <c r="D1020" i="1"/>
  <c r="Y1020" i="1"/>
  <c r="E1021" i="1"/>
  <c r="F1021" i="1"/>
  <c r="D1021" i="1"/>
  <c r="Y1021" i="1"/>
  <c r="E1022" i="1"/>
  <c r="F1022" i="1"/>
  <c r="D1022" i="1"/>
  <c r="Y1022" i="1"/>
  <c r="E1023" i="1"/>
  <c r="F1023" i="1"/>
  <c r="D1023" i="1"/>
  <c r="Y1023" i="1"/>
  <c r="E1024" i="1"/>
  <c r="F1024" i="1"/>
  <c r="D1024" i="1"/>
  <c r="Y1024" i="1"/>
  <c r="E1025" i="1"/>
  <c r="F1025" i="1"/>
  <c r="D1025" i="1"/>
  <c r="Y1025" i="1"/>
  <c r="E1026" i="1"/>
  <c r="F1026" i="1"/>
  <c r="D1026" i="1"/>
  <c r="Y1026" i="1"/>
  <c r="E1027" i="1"/>
  <c r="F1027" i="1"/>
  <c r="D1027" i="1"/>
  <c r="E1028" i="1"/>
  <c r="F1028" i="1"/>
  <c r="D1028" i="1"/>
  <c r="E1029" i="1"/>
  <c r="F1029" i="1"/>
  <c r="D1029" i="1"/>
  <c r="E1030" i="1"/>
  <c r="F1030" i="1"/>
  <c r="D1030" i="1"/>
  <c r="E1031" i="1"/>
  <c r="F1031" i="1"/>
  <c r="D1031" i="1"/>
  <c r="E1032" i="1"/>
  <c r="F1032" i="1"/>
  <c r="D1032" i="1"/>
  <c r="E1033" i="1"/>
  <c r="F1033" i="1"/>
  <c r="D1033" i="1"/>
  <c r="E1034" i="1"/>
  <c r="F1034" i="1"/>
  <c r="D1034" i="1"/>
  <c r="E1035" i="1"/>
  <c r="F1035" i="1"/>
  <c r="D1035" i="1"/>
  <c r="E1036" i="1"/>
  <c r="F1036" i="1"/>
  <c r="D1036" i="1"/>
  <c r="E1037" i="1"/>
  <c r="F1037" i="1"/>
  <c r="D1037" i="1"/>
  <c r="E1038" i="1"/>
  <c r="F1038" i="1"/>
  <c r="D1038" i="1"/>
  <c r="E1039" i="1"/>
  <c r="F1039" i="1"/>
  <c r="D1039" i="1"/>
  <c r="E1040" i="1"/>
  <c r="F1040" i="1"/>
  <c r="D1040" i="1"/>
  <c r="E1041" i="1"/>
  <c r="F1041" i="1"/>
  <c r="D1041" i="1"/>
  <c r="E1042" i="1"/>
  <c r="F1042" i="1"/>
  <c r="D1042" i="1"/>
  <c r="E1043" i="1"/>
  <c r="F1043" i="1"/>
  <c r="D1043" i="1"/>
  <c r="E1044" i="1"/>
  <c r="F1044" i="1"/>
  <c r="D1044" i="1"/>
  <c r="E1045" i="1"/>
  <c r="F1045" i="1"/>
  <c r="D1045" i="1"/>
  <c r="E1046" i="1"/>
  <c r="F1046" i="1"/>
  <c r="D1046" i="1"/>
  <c r="E1047" i="1"/>
  <c r="F1047" i="1"/>
  <c r="D1047" i="1"/>
  <c r="E1048" i="1"/>
  <c r="F1048" i="1"/>
  <c r="D1048" i="1"/>
  <c r="E1049" i="1"/>
  <c r="F1049" i="1"/>
  <c r="D1049" i="1"/>
  <c r="E1050" i="1"/>
  <c r="F1050" i="1"/>
  <c r="D1050" i="1"/>
  <c r="E1051" i="1"/>
  <c r="F1051" i="1"/>
  <c r="D1051" i="1"/>
  <c r="E1052" i="1"/>
  <c r="F1052" i="1"/>
  <c r="D1052" i="1"/>
  <c r="E1053" i="1"/>
  <c r="F1053" i="1"/>
  <c r="D1053" i="1"/>
  <c r="E1054" i="1"/>
  <c r="F1054" i="1"/>
  <c r="D1054" i="1"/>
  <c r="E1055" i="1"/>
  <c r="F1055" i="1"/>
  <c r="D1055" i="1"/>
  <c r="E1056" i="1"/>
  <c r="F1056" i="1"/>
  <c r="D1056" i="1"/>
  <c r="E1057" i="1"/>
  <c r="F1057" i="1"/>
  <c r="D1057" i="1"/>
  <c r="E1058" i="1"/>
  <c r="F1058" i="1"/>
  <c r="D1058" i="1"/>
  <c r="E1059" i="1"/>
  <c r="F1059" i="1"/>
  <c r="D1059" i="1"/>
  <c r="E1060" i="1"/>
  <c r="F1060" i="1"/>
  <c r="D1060" i="1"/>
  <c r="E1061" i="1"/>
  <c r="F1061" i="1"/>
  <c r="D1061" i="1"/>
  <c r="E1062" i="1"/>
  <c r="F1062" i="1"/>
  <c r="D1062" i="1"/>
  <c r="E1063" i="1"/>
  <c r="F1063" i="1"/>
  <c r="D1063" i="1"/>
  <c r="E1064" i="1"/>
  <c r="F1064" i="1"/>
  <c r="D1064" i="1"/>
  <c r="E1065" i="1"/>
  <c r="F1065" i="1"/>
  <c r="D1065" i="1"/>
  <c r="E1066" i="1"/>
  <c r="F1066" i="1"/>
  <c r="D1066" i="1"/>
  <c r="E1067" i="1"/>
  <c r="F1067" i="1"/>
  <c r="D1067" i="1"/>
  <c r="Y1067" i="1"/>
  <c r="E1068" i="1"/>
  <c r="F1068" i="1"/>
  <c r="D1068" i="1"/>
  <c r="Y1068" i="1"/>
  <c r="E1069" i="1"/>
  <c r="F1069" i="1"/>
  <c r="D1069" i="1"/>
  <c r="Y1069" i="1"/>
  <c r="E1070" i="1"/>
  <c r="F1070" i="1"/>
  <c r="D1070" i="1"/>
  <c r="Y1070" i="1"/>
  <c r="E1071" i="1"/>
  <c r="F1071" i="1"/>
  <c r="D1071" i="1"/>
  <c r="Y1071" i="1"/>
  <c r="E1072" i="1"/>
  <c r="F1072" i="1"/>
  <c r="D1072" i="1"/>
  <c r="Y1072" i="1"/>
  <c r="E1073" i="1"/>
  <c r="F1073" i="1"/>
  <c r="D1073" i="1"/>
  <c r="Y1073" i="1"/>
  <c r="E1074" i="1"/>
  <c r="F1074" i="1"/>
  <c r="D1074" i="1"/>
  <c r="Y1074" i="1"/>
  <c r="E1075" i="1"/>
  <c r="F1075" i="1"/>
  <c r="D1075" i="1"/>
  <c r="Y1075" i="1"/>
  <c r="E1076" i="1"/>
  <c r="F1076" i="1"/>
  <c r="D1076" i="1"/>
  <c r="Y1076" i="1"/>
  <c r="E1077" i="1"/>
  <c r="F1077" i="1"/>
  <c r="D1077" i="1"/>
  <c r="Y1077" i="1"/>
  <c r="E1078" i="1"/>
  <c r="F1078" i="1"/>
  <c r="D1078" i="1"/>
  <c r="Y1078" i="1"/>
  <c r="E1079" i="1"/>
  <c r="F1079" i="1"/>
  <c r="D1079" i="1"/>
  <c r="Y1079" i="1"/>
  <c r="E1080" i="1"/>
  <c r="F1080" i="1"/>
  <c r="D1080" i="1"/>
  <c r="Y1080" i="1"/>
  <c r="E1081" i="1"/>
  <c r="F1081" i="1"/>
  <c r="D1081" i="1"/>
  <c r="Y1081" i="1"/>
  <c r="E1082" i="1"/>
  <c r="F1082" i="1"/>
  <c r="D1082" i="1"/>
  <c r="Y1082" i="1"/>
  <c r="E1083" i="1"/>
  <c r="F1083" i="1"/>
  <c r="D1083" i="1"/>
  <c r="Y1083" i="1"/>
  <c r="E1084" i="1"/>
  <c r="F1084" i="1"/>
  <c r="D1084" i="1"/>
  <c r="Y1084" i="1"/>
  <c r="E1085" i="1"/>
  <c r="F1085" i="1"/>
  <c r="D1085" i="1"/>
  <c r="Y1085" i="1"/>
  <c r="E1086" i="1"/>
  <c r="F1086" i="1"/>
  <c r="D1086" i="1"/>
  <c r="Y1086" i="1"/>
  <c r="E1087" i="1"/>
  <c r="F1087" i="1"/>
  <c r="D1087" i="1"/>
  <c r="E1088" i="1"/>
  <c r="F1088" i="1"/>
  <c r="D1088" i="1"/>
  <c r="E1089" i="1"/>
  <c r="F1089" i="1"/>
  <c r="D1089" i="1"/>
  <c r="E1090" i="1"/>
  <c r="F1090" i="1"/>
  <c r="D1090" i="1"/>
  <c r="E1091" i="1"/>
  <c r="F1091" i="1"/>
  <c r="D1091" i="1"/>
  <c r="E1092" i="1"/>
  <c r="F1092" i="1"/>
  <c r="D1092" i="1"/>
  <c r="E1093" i="1"/>
  <c r="F1093" i="1"/>
  <c r="D1093" i="1"/>
  <c r="E1094" i="1"/>
  <c r="F1094" i="1"/>
  <c r="D1094" i="1"/>
  <c r="E1095" i="1"/>
  <c r="F1095" i="1"/>
  <c r="D1095" i="1"/>
  <c r="E1096" i="1"/>
  <c r="F1096" i="1"/>
  <c r="D1096" i="1"/>
  <c r="E1097" i="1"/>
  <c r="F1097" i="1"/>
  <c r="D1097" i="1"/>
  <c r="E1098" i="1"/>
  <c r="F1098" i="1"/>
  <c r="D1098" i="1"/>
  <c r="E1099" i="1"/>
  <c r="F1099" i="1"/>
  <c r="D1099" i="1"/>
  <c r="E1100" i="1"/>
  <c r="F1100" i="1"/>
  <c r="D1100" i="1"/>
  <c r="E1101" i="1"/>
  <c r="F1101" i="1"/>
  <c r="D1101" i="1"/>
  <c r="E1102" i="1"/>
  <c r="F1102" i="1"/>
  <c r="D1102" i="1"/>
  <c r="E1103" i="1"/>
  <c r="F1103" i="1"/>
  <c r="D1103" i="1"/>
  <c r="E1104" i="1"/>
  <c r="F1104" i="1"/>
  <c r="D1104" i="1"/>
  <c r="E1105" i="1"/>
  <c r="F1105" i="1"/>
  <c r="D1105" i="1"/>
  <c r="E1106" i="1"/>
  <c r="F1106" i="1"/>
  <c r="D1106" i="1"/>
  <c r="E1107" i="1"/>
  <c r="F1107" i="1"/>
  <c r="D1107" i="1"/>
  <c r="Y1107" i="1"/>
  <c r="E1108" i="1"/>
  <c r="F1108" i="1"/>
  <c r="D1108" i="1"/>
  <c r="Y1108" i="1"/>
  <c r="E1109" i="1"/>
  <c r="F1109" i="1"/>
  <c r="D1109" i="1"/>
  <c r="Y1109" i="1"/>
  <c r="E1110" i="1"/>
  <c r="F1110" i="1"/>
  <c r="D1110" i="1"/>
  <c r="Y1110" i="1"/>
  <c r="E1111" i="1"/>
  <c r="F1111" i="1"/>
  <c r="D1111" i="1"/>
  <c r="Y1111" i="1"/>
  <c r="E1112" i="1"/>
  <c r="F1112" i="1"/>
  <c r="D1112" i="1"/>
  <c r="Y1112" i="1"/>
  <c r="E1113" i="1"/>
  <c r="F1113" i="1"/>
  <c r="D1113" i="1"/>
  <c r="Y1113" i="1"/>
  <c r="E1114" i="1"/>
  <c r="F1114" i="1"/>
  <c r="D1114" i="1"/>
  <c r="Y1114" i="1"/>
  <c r="E1115" i="1"/>
  <c r="F1115" i="1"/>
  <c r="D1115" i="1"/>
  <c r="Y1115" i="1"/>
  <c r="E1116" i="1"/>
  <c r="F1116" i="1"/>
  <c r="D1116" i="1"/>
  <c r="Y1116" i="1"/>
  <c r="E1117" i="1"/>
  <c r="F1117" i="1"/>
  <c r="D1117" i="1"/>
  <c r="Y1117" i="1"/>
  <c r="E1118" i="1"/>
  <c r="F1118" i="1"/>
  <c r="D1118" i="1"/>
  <c r="Y1118" i="1"/>
  <c r="E1119" i="1"/>
  <c r="F1119" i="1"/>
  <c r="D1119" i="1"/>
  <c r="Y1119" i="1"/>
  <c r="E1120" i="1"/>
  <c r="F1120" i="1"/>
  <c r="D1120" i="1"/>
  <c r="Y1120" i="1"/>
  <c r="E1121" i="1"/>
  <c r="F1121" i="1"/>
  <c r="D1121" i="1"/>
  <c r="Y1121" i="1"/>
  <c r="E1122" i="1"/>
  <c r="F1122" i="1"/>
  <c r="D1122" i="1"/>
  <c r="Y1122" i="1"/>
  <c r="E1123" i="1"/>
  <c r="F1123" i="1"/>
  <c r="D1123" i="1"/>
  <c r="Y1123" i="1"/>
  <c r="E1124" i="1"/>
  <c r="F1124" i="1"/>
  <c r="D1124" i="1"/>
  <c r="Y1124" i="1"/>
  <c r="E1125" i="1"/>
  <c r="F1125" i="1"/>
  <c r="D1125" i="1"/>
  <c r="Y1125" i="1"/>
  <c r="E1126" i="1"/>
  <c r="F1126" i="1"/>
  <c r="D1126" i="1"/>
  <c r="Y1126" i="1"/>
  <c r="E1127" i="1"/>
  <c r="F1127" i="1"/>
  <c r="D1127" i="1"/>
  <c r="E1128" i="1"/>
  <c r="F1128" i="1"/>
  <c r="D1128" i="1"/>
  <c r="E1129" i="1"/>
  <c r="F1129" i="1"/>
  <c r="D1129" i="1"/>
  <c r="E1130" i="1"/>
  <c r="F1130" i="1"/>
  <c r="D1130" i="1"/>
  <c r="E1131" i="1"/>
  <c r="F1131" i="1"/>
  <c r="D1131" i="1"/>
  <c r="E1132" i="1"/>
  <c r="F1132" i="1"/>
  <c r="D1132" i="1"/>
  <c r="E1133" i="1"/>
  <c r="F1133" i="1"/>
  <c r="D1133" i="1"/>
  <c r="E1134" i="1"/>
  <c r="F1134" i="1"/>
  <c r="D1134" i="1"/>
  <c r="E1135" i="1"/>
  <c r="F1135" i="1"/>
  <c r="D1135" i="1"/>
  <c r="E1136" i="1"/>
  <c r="F1136" i="1"/>
  <c r="D1136" i="1"/>
  <c r="E1137" i="1"/>
  <c r="F1137" i="1"/>
  <c r="D1137" i="1"/>
  <c r="E1138" i="1"/>
  <c r="F1138" i="1"/>
  <c r="D1138" i="1"/>
  <c r="E1139" i="1"/>
  <c r="F1139" i="1"/>
  <c r="D1139" i="1"/>
  <c r="E1140" i="1"/>
  <c r="F1140" i="1"/>
  <c r="D1140" i="1"/>
  <c r="E1141" i="1"/>
  <c r="F1141" i="1"/>
  <c r="D1141" i="1"/>
  <c r="E1142" i="1"/>
  <c r="F1142" i="1"/>
  <c r="D1142" i="1"/>
  <c r="E1143" i="1"/>
  <c r="F1143" i="1"/>
  <c r="D1143" i="1"/>
  <c r="E1144" i="1"/>
  <c r="F1144" i="1"/>
  <c r="D1144" i="1"/>
  <c r="E1145" i="1"/>
  <c r="F1145" i="1"/>
  <c r="D1145" i="1"/>
  <c r="E1146" i="1"/>
  <c r="F1146" i="1"/>
  <c r="D1146" i="1"/>
  <c r="E1147" i="1"/>
  <c r="F1147" i="1"/>
  <c r="D1147" i="1"/>
  <c r="E1148" i="1"/>
  <c r="F1148" i="1"/>
  <c r="D1148" i="1"/>
  <c r="E1149" i="1"/>
  <c r="F1149" i="1"/>
  <c r="D1149" i="1"/>
  <c r="E1150" i="1"/>
  <c r="F1150" i="1"/>
  <c r="D1150" i="1"/>
  <c r="E1151" i="1"/>
  <c r="F1151" i="1"/>
  <c r="D1151" i="1"/>
  <c r="E1152" i="1"/>
  <c r="F1152" i="1"/>
  <c r="D1152" i="1"/>
  <c r="E1153" i="1"/>
  <c r="F1153" i="1"/>
  <c r="D1153" i="1"/>
  <c r="E1154" i="1"/>
  <c r="F1154" i="1"/>
  <c r="D1154" i="1"/>
  <c r="E1155" i="1"/>
  <c r="F1155" i="1"/>
  <c r="D1155" i="1"/>
  <c r="E1156" i="1"/>
  <c r="F1156" i="1"/>
  <c r="D1156" i="1"/>
  <c r="E1157" i="1"/>
  <c r="F1157" i="1"/>
  <c r="D1157" i="1"/>
  <c r="E1158" i="1"/>
  <c r="F1158" i="1"/>
  <c r="D1158" i="1"/>
  <c r="E1159" i="1"/>
  <c r="F1159" i="1"/>
  <c r="D1159" i="1"/>
  <c r="E1160" i="1"/>
  <c r="F1160" i="1"/>
  <c r="D1160" i="1"/>
  <c r="E1161" i="1"/>
  <c r="F1161" i="1"/>
  <c r="D1161" i="1"/>
  <c r="E1162" i="1"/>
  <c r="F1162" i="1"/>
  <c r="D1162" i="1"/>
  <c r="E1163" i="1"/>
  <c r="F1163" i="1"/>
  <c r="D1163" i="1"/>
  <c r="E1164" i="1"/>
  <c r="F1164" i="1"/>
  <c r="D1164" i="1"/>
  <c r="E1165" i="1"/>
  <c r="F1165" i="1"/>
  <c r="D1165" i="1"/>
  <c r="E1166" i="1"/>
  <c r="F1166" i="1"/>
  <c r="D1166" i="1"/>
  <c r="E1167" i="1"/>
  <c r="F1167" i="1"/>
  <c r="D1167" i="1"/>
  <c r="E1168" i="1"/>
  <c r="F1168" i="1"/>
  <c r="D1168" i="1"/>
  <c r="E1169" i="1"/>
  <c r="F1169" i="1"/>
  <c r="D1169" i="1"/>
  <c r="E1170" i="1"/>
  <c r="F1170" i="1"/>
  <c r="D1170" i="1"/>
  <c r="E1171" i="1"/>
  <c r="F1171" i="1"/>
  <c r="D1171" i="1"/>
  <c r="E1172" i="1"/>
  <c r="F1172" i="1"/>
  <c r="D1172" i="1"/>
  <c r="E1173" i="1"/>
  <c r="F1173" i="1"/>
  <c r="D1173" i="1"/>
  <c r="E1174" i="1"/>
  <c r="F1174" i="1"/>
  <c r="D1174" i="1"/>
  <c r="E1175" i="1"/>
  <c r="F1175" i="1"/>
  <c r="D1175" i="1"/>
  <c r="E1176" i="1"/>
  <c r="F1176" i="1"/>
  <c r="D1176" i="1"/>
  <c r="E1177" i="1"/>
  <c r="F1177" i="1"/>
  <c r="D1177" i="1"/>
  <c r="E1178" i="1"/>
  <c r="F1178" i="1"/>
  <c r="D1178" i="1"/>
  <c r="E1179" i="1"/>
  <c r="F1179" i="1"/>
  <c r="D1179" i="1"/>
  <c r="E1180" i="1"/>
  <c r="F1180" i="1"/>
  <c r="D1180" i="1"/>
  <c r="E1181" i="1"/>
  <c r="F1181" i="1"/>
  <c r="D1181" i="1"/>
  <c r="E1182" i="1"/>
  <c r="F1182" i="1"/>
  <c r="D1182" i="1"/>
  <c r="E1183" i="1"/>
  <c r="F1183" i="1"/>
  <c r="D1183" i="1"/>
  <c r="E1184" i="1"/>
  <c r="F1184" i="1"/>
  <c r="D1184" i="1"/>
  <c r="E1185" i="1"/>
  <c r="F1185" i="1"/>
  <c r="D1185" i="1"/>
  <c r="E1186" i="1"/>
  <c r="F1186" i="1"/>
  <c r="D1186" i="1"/>
  <c r="E1187" i="1"/>
  <c r="F1187" i="1"/>
  <c r="D1187" i="1"/>
  <c r="Y1187" i="1"/>
  <c r="E1188" i="1"/>
  <c r="F1188" i="1"/>
  <c r="D1188" i="1"/>
  <c r="Y1188" i="1"/>
  <c r="E1189" i="1"/>
  <c r="F1189" i="1"/>
  <c r="D1189" i="1"/>
  <c r="Y1189" i="1"/>
  <c r="E1190" i="1"/>
  <c r="F1190" i="1"/>
  <c r="D1190" i="1"/>
  <c r="Y1190" i="1"/>
  <c r="E1191" i="1"/>
  <c r="F1191" i="1"/>
  <c r="D1191" i="1"/>
  <c r="Y1191" i="1"/>
  <c r="E1192" i="1"/>
  <c r="F1192" i="1"/>
  <c r="D1192" i="1"/>
  <c r="Y1192" i="1"/>
  <c r="E1193" i="1"/>
  <c r="F1193" i="1"/>
  <c r="D1193" i="1"/>
  <c r="Y1193" i="1"/>
  <c r="E1194" i="1"/>
  <c r="F1194" i="1"/>
  <c r="D1194" i="1"/>
  <c r="Y1194" i="1"/>
  <c r="E1195" i="1"/>
  <c r="F1195" i="1"/>
  <c r="D1195" i="1"/>
  <c r="Y1195" i="1"/>
  <c r="E1196" i="1"/>
  <c r="F1196" i="1"/>
  <c r="D1196" i="1"/>
  <c r="Y1196" i="1"/>
  <c r="E1197" i="1"/>
  <c r="F1197" i="1"/>
  <c r="D1197" i="1"/>
  <c r="Y1197" i="1"/>
  <c r="E1198" i="1"/>
  <c r="F1198" i="1"/>
  <c r="D1198" i="1"/>
  <c r="Y1198" i="1"/>
  <c r="E1199" i="1"/>
  <c r="F1199" i="1"/>
  <c r="D1199" i="1"/>
  <c r="Y1199" i="1"/>
  <c r="E1200" i="1"/>
  <c r="F1200" i="1"/>
  <c r="D1200" i="1"/>
  <c r="Y1200" i="1"/>
  <c r="E1201" i="1"/>
  <c r="F1201" i="1"/>
  <c r="D1201" i="1"/>
  <c r="Y1201" i="1"/>
  <c r="E1202" i="1"/>
  <c r="F1202" i="1"/>
  <c r="D1202" i="1"/>
  <c r="Y1202" i="1"/>
  <c r="E1203" i="1"/>
  <c r="F1203" i="1"/>
  <c r="D1203" i="1"/>
  <c r="Y1203" i="1"/>
  <c r="E1204" i="1"/>
  <c r="F1204" i="1"/>
  <c r="D1204" i="1"/>
  <c r="Y1204" i="1"/>
  <c r="E1205" i="1"/>
  <c r="F1205" i="1"/>
  <c r="D1205" i="1"/>
  <c r="Y1205" i="1"/>
  <c r="E1206" i="1"/>
  <c r="F1206" i="1"/>
  <c r="D1206" i="1"/>
  <c r="Y1206" i="1"/>
  <c r="E1207" i="1"/>
  <c r="F1207" i="1"/>
  <c r="D1207" i="1"/>
  <c r="E1208" i="1"/>
  <c r="F1208" i="1"/>
  <c r="D1208" i="1"/>
  <c r="E1209" i="1"/>
  <c r="F1209" i="1"/>
  <c r="D1209" i="1"/>
  <c r="E1210" i="1"/>
  <c r="F1210" i="1"/>
  <c r="D1210" i="1"/>
  <c r="E1211" i="1"/>
  <c r="F1211" i="1"/>
  <c r="D1211" i="1"/>
  <c r="E1212" i="1"/>
  <c r="F1212" i="1"/>
  <c r="D1212" i="1"/>
  <c r="E1213" i="1"/>
  <c r="F1213" i="1"/>
  <c r="D1213" i="1"/>
  <c r="E1214" i="1"/>
  <c r="F1214" i="1"/>
  <c r="D1214" i="1"/>
  <c r="E1215" i="1"/>
  <c r="F1215" i="1"/>
  <c r="D1215" i="1"/>
  <c r="E1216" i="1"/>
  <c r="F1216" i="1"/>
  <c r="D1216" i="1"/>
  <c r="E1217" i="1"/>
  <c r="F1217" i="1"/>
  <c r="D1217" i="1"/>
  <c r="E1218" i="1"/>
  <c r="F1218" i="1"/>
  <c r="D1218" i="1"/>
  <c r="E1219" i="1"/>
  <c r="F1219" i="1"/>
  <c r="D1219" i="1"/>
  <c r="E1220" i="1"/>
  <c r="F1220" i="1"/>
  <c r="D1220" i="1"/>
  <c r="E1221" i="1"/>
  <c r="F1221" i="1"/>
  <c r="D1221" i="1"/>
  <c r="E1222" i="1"/>
  <c r="F1222" i="1"/>
  <c r="D1222" i="1"/>
  <c r="E1223" i="1"/>
  <c r="F1223" i="1"/>
  <c r="D1223" i="1"/>
  <c r="E1224" i="1"/>
  <c r="F1224" i="1"/>
  <c r="D1224" i="1"/>
  <c r="E1225" i="1"/>
  <c r="F1225" i="1"/>
  <c r="D1225" i="1"/>
  <c r="E1226" i="1"/>
  <c r="F1226" i="1"/>
  <c r="D1226" i="1"/>
  <c r="E1227" i="1"/>
  <c r="F1227" i="1"/>
  <c r="D1227" i="1"/>
  <c r="E1228" i="1"/>
  <c r="F1228" i="1"/>
  <c r="D1228" i="1"/>
  <c r="E1229" i="1"/>
  <c r="F1229" i="1"/>
  <c r="D1229" i="1"/>
  <c r="E1230" i="1"/>
  <c r="F1230" i="1"/>
  <c r="D1230" i="1"/>
  <c r="E1231" i="1"/>
  <c r="F1231" i="1"/>
  <c r="D1231" i="1"/>
  <c r="E1232" i="1"/>
  <c r="F1232" i="1"/>
  <c r="D1232" i="1"/>
  <c r="E1233" i="1"/>
  <c r="F1233" i="1"/>
  <c r="D1233" i="1"/>
  <c r="E1234" i="1"/>
  <c r="F1234" i="1"/>
  <c r="D1234" i="1"/>
  <c r="E1235" i="1"/>
  <c r="F1235" i="1"/>
  <c r="D1235" i="1"/>
  <c r="E1236" i="1"/>
  <c r="F1236" i="1"/>
  <c r="D1236" i="1"/>
  <c r="E1237" i="1"/>
  <c r="F1237" i="1"/>
  <c r="D1237" i="1"/>
  <c r="E1238" i="1"/>
  <c r="F1238" i="1"/>
  <c r="D1238" i="1"/>
  <c r="E1239" i="1"/>
  <c r="F1239" i="1"/>
  <c r="D1239" i="1"/>
  <c r="E1240" i="1"/>
  <c r="F1240" i="1"/>
  <c r="D1240" i="1"/>
  <c r="E1241" i="1"/>
  <c r="F1241" i="1"/>
  <c r="D1241" i="1"/>
  <c r="E1242" i="1"/>
  <c r="F1242" i="1"/>
  <c r="D1242" i="1"/>
  <c r="E1243" i="1"/>
  <c r="F1243" i="1"/>
  <c r="D1243" i="1"/>
  <c r="E1244" i="1"/>
  <c r="F1244" i="1"/>
  <c r="D1244" i="1"/>
  <c r="E1245" i="1"/>
  <c r="F1245" i="1"/>
  <c r="D1245" i="1"/>
  <c r="E1246" i="1"/>
  <c r="F1246" i="1"/>
  <c r="D1246" i="1"/>
  <c r="E1247" i="1"/>
  <c r="F1247" i="1"/>
  <c r="D1247" i="1"/>
  <c r="E1248" i="1"/>
  <c r="F1248" i="1"/>
  <c r="D1248" i="1"/>
  <c r="E1249" i="1"/>
  <c r="F1249" i="1"/>
  <c r="D1249" i="1"/>
  <c r="E1250" i="1"/>
  <c r="F1250" i="1"/>
  <c r="D1250" i="1"/>
  <c r="E1251" i="1"/>
  <c r="F1251" i="1"/>
  <c r="D1251" i="1"/>
  <c r="E1252" i="1"/>
  <c r="F1252" i="1"/>
  <c r="D1252" i="1"/>
  <c r="E1253" i="1"/>
  <c r="F1253" i="1"/>
  <c r="D1253" i="1"/>
  <c r="E1254" i="1"/>
  <c r="F1254" i="1"/>
  <c r="D1254" i="1"/>
  <c r="E1255" i="1"/>
  <c r="F1255" i="1"/>
  <c r="D1255" i="1"/>
  <c r="E1256" i="1"/>
  <c r="F1256" i="1"/>
  <c r="D1256" i="1"/>
  <c r="E1257" i="1"/>
  <c r="F1257" i="1"/>
  <c r="D1257" i="1"/>
  <c r="E1258" i="1"/>
  <c r="F1258" i="1"/>
  <c r="D1258" i="1"/>
  <c r="E1259" i="1"/>
  <c r="F1259" i="1"/>
  <c r="D1259" i="1"/>
  <c r="E1260" i="1"/>
  <c r="F1260" i="1"/>
  <c r="D1260" i="1"/>
  <c r="E1261" i="1"/>
  <c r="F1261" i="1"/>
  <c r="D1261" i="1"/>
  <c r="E1262" i="1"/>
  <c r="F1262" i="1"/>
  <c r="D1262" i="1"/>
  <c r="E1263" i="1"/>
  <c r="F1263" i="1"/>
  <c r="D1263" i="1"/>
  <c r="E1264" i="1"/>
  <c r="F1264" i="1"/>
  <c r="D1264" i="1"/>
  <c r="E1265" i="1"/>
  <c r="F1265" i="1"/>
  <c r="D1265" i="1"/>
  <c r="E1266" i="1"/>
  <c r="F1266" i="1"/>
  <c r="D1266" i="1"/>
  <c r="E1267" i="1"/>
  <c r="F1267" i="1"/>
  <c r="D1267" i="1"/>
  <c r="E1268" i="1"/>
  <c r="F1268" i="1"/>
  <c r="D1268" i="1"/>
  <c r="E1269" i="1"/>
  <c r="F1269" i="1"/>
  <c r="D1269" i="1"/>
  <c r="E1270" i="1"/>
  <c r="F1270" i="1"/>
  <c r="D1270" i="1"/>
  <c r="E1271" i="1"/>
  <c r="F1271" i="1"/>
  <c r="D1271" i="1"/>
  <c r="E1272" i="1"/>
  <c r="F1272" i="1"/>
  <c r="D1272" i="1"/>
  <c r="E1273" i="1"/>
  <c r="F1273" i="1"/>
  <c r="D1273" i="1"/>
  <c r="E1274" i="1"/>
  <c r="F1274" i="1"/>
  <c r="D1274" i="1"/>
  <c r="E1275" i="1"/>
  <c r="F1275" i="1"/>
  <c r="D1275" i="1"/>
  <c r="E1276" i="1"/>
  <c r="F1276" i="1"/>
  <c r="D1276" i="1"/>
  <c r="E1277" i="1"/>
  <c r="F1277" i="1"/>
  <c r="D1277" i="1"/>
  <c r="E1278" i="1"/>
  <c r="F1278" i="1"/>
  <c r="D1278" i="1"/>
  <c r="E1279" i="1"/>
  <c r="F1279" i="1"/>
  <c r="D1279" i="1"/>
  <c r="E1280" i="1"/>
  <c r="F1280" i="1"/>
  <c r="D1280" i="1"/>
  <c r="E1281" i="1"/>
  <c r="F1281" i="1"/>
  <c r="D1281" i="1"/>
  <c r="E1282" i="1"/>
  <c r="F1282" i="1"/>
  <c r="D1282" i="1"/>
  <c r="E1283" i="1"/>
  <c r="F1283" i="1"/>
  <c r="D1283" i="1"/>
  <c r="E1284" i="1"/>
  <c r="F1284" i="1"/>
  <c r="D1284" i="1"/>
  <c r="E1285" i="1"/>
  <c r="F1285" i="1"/>
  <c r="D1285" i="1"/>
  <c r="E1286" i="1"/>
  <c r="F1286" i="1"/>
  <c r="D1286" i="1"/>
  <c r="E1287" i="1"/>
  <c r="F1287" i="1"/>
  <c r="D1287" i="1"/>
  <c r="Y1287" i="1"/>
  <c r="E1288" i="1"/>
  <c r="F1288" i="1"/>
  <c r="D1288" i="1"/>
  <c r="Y1288" i="1"/>
  <c r="E1289" i="1"/>
  <c r="F1289" i="1"/>
  <c r="D1289" i="1"/>
  <c r="Y1289" i="1"/>
  <c r="E1290" i="1"/>
  <c r="F1290" i="1"/>
  <c r="D1290" i="1"/>
  <c r="Y1290" i="1"/>
  <c r="E1291" i="1"/>
  <c r="F1291" i="1"/>
  <c r="D1291" i="1"/>
  <c r="Y1291" i="1"/>
  <c r="E1292" i="1"/>
  <c r="F1292" i="1"/>
  <c r="D1292" i="1"/>
  <c r="Y1292" i="1"/>
  <c r="E1293" i="1"/>
  <c r="F1293" i="1"/>
  <c r="D1293" i="1"/>
  <c r="Y1293" i="1"/>
  <c r="E1294" i="1"/>
  <c r="F1294" i="1"/>
  <c r="D1294" i="1"/>
  <c r="Y1294" i="1"/>
  <c r="E1295" i="1"/>
  <c r="F1295" i="1"/>
  <c r="D1295" i="1"/>
  <c r="Y1295" i="1"/>
  <c r="E1296" i="1"/>
  <c r="F1296" i="1"/>
  <c r="D1296" i="1"/>
  <c r="Y1296" i="1"/>
  <c r="E1297" i="1"/>
  <c r="F1297" i="1"/>
  <c r="D1297" i="1"/>
  <c r="Y1297" i="1"/>
  <c r="E1298" i="1"/>
  <c r="F1298" i="1"/>
  <c r="D1298" i="1"/>
  <c r="Y1298" i="1"/>
  <c r="E1299" i="1"/>
  <c r="F1299" i="1"/>
  <c r="D1299" i="1"/>
  <c r="Y1299" i="1"/>
  <c r="E1300" i="1"/>
  <c r="F1300" i="1"/>
  <c r="D1300" i="1"/>
  <c r="Y1300" i="1"/>
  <c r="E1301" i="1"/>
  <c r="F1301" i="1"/>
  <c r="D1301" i="1"/>
  <c r="Y1301" i="1"/>
  <c r="E1302" i="1"/>
  <c r="F1302" i="1"/>
  <c r="D1302" i="1"/>
  <c r="Y1302" i="1"/>
  <c r="E1303" i="1"/>
  <c r="F1303" i="1"/>
  <c r="D1303" i="1"/>
  <c r="Y1303" i="1"/>
  <c r="E1304" i="1"/>
  <c r="F1304" i="1"/>
  <c r="D1304" i="1"/>
  <c r="Y1304" i="1"/>
  <c r="E1305" i="1"/>
  <c r="F1305" i="1"/>
  <c r="D1305" i="1"/>
  <c r="Y1305" i="1"/>
  <c r="E1306" i="1"/>
  <c r="F1306" i="1"/>
  <c r="D1306" i="1"/>
  <c r="Y1306" i="1"/>
  <c r="E1307" i="1"/>
  <c r="F1307" i="1"/>
  <c r="D1307" i="1"/>
  <c r="Y1307" i="1"/>
  <c r="E1308" i="1"/>
  <c r="F1308" i="1"/>
  <c r="D1308" i="1"/>
  <c r="Y1308" i="1"/>
  <c r="E1309" i="1"/>
  <c r="F1309" i="1"/>
  <c r="D1309" i="1"/>
  <c r="Y1309" i="1"/>
  <c r="E1310" i="1"/>
  <c r="F1310" i="1"/>
  <c r="D1310" i="1"/>
  <c r="Y1310" i="1"/>
  <c r="E1311" i="1"/>
  <c r="F1311" i="1"/>
  <c r="D1311" i="1"/>
  <c r="Y1311" i="1"/>
  <c r="E1312" i="1"/>
  <c r="F1312" i="1"/>
  <c r="D1312" i="1"/>
  <c r="Y1312" i="1"/>
  <c r="E1313" i="1"/>
  <c r="F1313" i="1"/>
  <c r="D1313" i="1"/>
  <c r="Y1313" i="1"/>
  <c r="E1314" i="1"/>
  <c r="F1314" i="1"/>
  <c r="D1314" i="1"/>
  <c r="Y1314" i="1"/>
  <c r="E1315" i="1"/>
  <c r="F1315" i="1"/>
  <c r="D1315" i="1"/>
  <c r="Y1315" i="1"/>
  <c r="E1316" i="1"/>
  <c r="F1316" i="1"/>
  <c r="D1316" i="1"/>
  <c r="Y1316" i="1"/>
  <c r="E1317" i="1"/>
  <c r="F1317" i="1"/>
  <c r="D1317" i="1"/>
  <c r="Y1317" i="1"/>
  <c r="E1318" i="1"/>
  <c r="F1318" i="1"/>
  <c r="D1318" i="1"/>
  <c r="Y1318" i="1"/>
  <c r="E1319" i="1"/>
  <c r="F1319" i="1"/>
  <c r="D1319" i="1"/>
  <c r="Y1319" i="1"/>
  <c r="E1320" i="1"/>
  <c r="F1320" i="1"/>
  <c r="D1320" i="1"/>
  <c r="Y1320" i="1"/>
  <c r="E1321" i="1"/>
  <c r="F1321" i="1"/>
  <c r="D1321" i="1"/>
  <c r="Y1321" i="1"/>
  <c r="E1322" i="1"/>
  <c r="F1322" i="1"/>
  <c r="D1322" i="1"/>
  <c r="Y1322" i="1"/>
  <c r="E1323" i="1"/>
  <c r="F1323" i="1"/>
  <c r="D1323" i="1"/>
  <c r="Y1323" i="1"/>
  <c r="E1324" i="1"/>
  <c r="F1324" i="1"/>
  <c r="D1324" i="1"/>
  <c r="Y1324" i="1"/>
  <c r="E1325" i="1"/>
  <c r="F1325" i="1"/>
  <c r="D1325" i="1"/>
  <c r="Y1325" i="1"/>
  <c r="E1326" i="1"/>
  <c r="F1326" i="1"/>
  <c r="D1326" i="1"/>
  <c r="Y1326" i="1"/>
  <c r="E1327" i="1"/>
  <c r="F1327" i="1"/>
  <c r="D1327" i="1"/>
  <c r="E1328" i="1"/>
  <c r="F1328" i="1"/>
  <c r="D1328" i="1"/>
  <c r="E1329" i="1"/>
  <c r="F1329" i="1"/>
  <c r="D1329" i="1"/>
  <c r="E1330" i="1"/>
  <c r="F1330" i="1"/>
  <c r="D1330" i="1"/>
  <c r="E1331" i="1"/>
  <c r="F1331" i="1"/>
  <c r="D1331" i="1"/>
  <c r="E1332" i="1"/>
  <c r="F1332" i="1"/>
  <c r="D1332" i="1"/>
  <c r="E1333" i="1"/>
  <c r="F1333" i="1"/>
  <c r="D1333" i="1"/>
  <c r="E1334" i="1"/>
  <c r="F1334" i="1"/>
  <c r="D1334" i="1"/>
  <c r="E1335" i="1"/>
  <c r="F1335" i="1"/>
  <c r="D1335" i="1"/>
  <c r="E1336" i="1"/>
  <c r="F1336" i="1"/>
  <c r="D1336" i="1"/>
  <c r="E1337" i="1"/>
  <c r="F1337" i="1"/>
  <c r="D1337" i="1"/>
  <c r="E1338" i="1"/>
  <c r="F1338" i="1"/>
  <c r="D1338" i="1"/>
  <c r="E1339" i="1"/>
  <c r="F1339" i="1"/>
  <c r="D1339" i="1"/>
  <c r="E1340" i="1"/>
  <c r="F1340" i="1"/>
  <c r="D1340" i="1"/>
  <c r="E1341" i="1"/>
  <c r="F1341" i="1"/>
  <c r="D1341" i="1"/>
  <c r="E1342" i="1"/>
  <c r="F1342" i="1"/>
  <c r="D1342" i="1"/>
  <c r="E1343" i="1"/>
  <c r="F1343" i="1"/>
  <c r="D1343" i="1"/>
  <c r="E1344" i="1"/>
  <c r="F1344" i="1"/>
  <c r="D1344" i="1"/>
  <c r="E1345" i="1"/>
  <c r="F1345" i="1"/>
  <c r="D1345" i="1"/>
  <c r="E1346" i="1"/>
  <c r="F1346" i="1"/>
  <c r="D1346" i="1"/>
  <c r="E1347" i="1"/>
  <c r="F1347" i="1"/>
  <c r="D1347" i="1"/>
  <c r="E1348" i="1"/>
  <c r="F1348" i="1"/>
  <c r="D1348" i="1"/>
  <c r="E1349" i="1"/>
  <c r="F1349" i="1"/>
  <c r="D1349" i="1"/>
  <c r="E1350" i="1"/>
  <c r="F1350" i="1"/>
  <c r="D1350" i="1"/>
  <c r="E1351" i="1"/>
  <c r="F1351" i="1"/>
  <c r="D1351" i="1"/>
  <c r="E1352" i="1"/>
  <c r="F1352" i="1"/>
  <c r="D1352" i="1"/>
  <c r="E1353" i="1"/>
  <c r="F1353" i="1"/>
  <c r="D1353" i="1"/>
  <c r="E1354" i="1"/>
  <c r="F1354" i="1"/>
  <c r="D1354" i="1"/>
  <c r="E1355" i="1"/>
  <c r="F1355" i="1"/>
  <c r="D1355" i="1"/>
  <c r="E1356" i="1"/>
  <c r="F1356" i="1"/>
  <c r="D1356" i="1"/>
  <c r="E1357" i="1"/>
  <c r="F1357" i="1"/>
  <c r="D1357" i="1"/>
  <c r="E1358" i="1"/>
  <c r="F1358" i="1"/>
  <c r="D1358" i="1"/>
  <c r="E1359" i="1"/>
  <c r="F1359" i="1"/>
  <c r="D1359" i="1"/>
  <c r="E1360" i="1"/>
  <c r="F1360" i="1"/>
  <c r="D1360" i="1"/>
  <c r="E1361" i="1"/>
  <c r="F1361" i="1"/>
  <c r="D1361" i="1"/>
  <c r="E1362" i="1"/>
  <c r="F1362" i="1"/>
  <c r="D1362" i="1"/>
  <c r="E1363" i="1"/>
  <c r="F1363" i="1"/>
  <c r="D1363" i="1"/>
  <c r="E1364" i="1"/>
  <c r="F1364" i="1"/>
  <c r="D1364" i="1"/>
  <c r="E1365" i="1"/>
  <c r="F1365" i="1"/>
  <c r="D1365" i="1"/>
  <c r="E1366" i="1"/>
  <c r="F1366" i="1"/>
  <c r="D1366" i="1"/>
  <c r="E1367" i="1"/>
  <c r="F1367" i="1"/>
  <c r="D1367" i="1"/>
  <c r="Y1367" i="1"/>
  <c r="E1368" i="1"/>
  <c r="F1368" i="1"/>
  <c r="D1368" i="1"/>
  <c r="Y1368" i="1"/>
  <c r="E1369" i="1"/>
  <c r="F1369" i="1"/>
  <c r="D1369" i="1"/>
  <c r="Y1369" i="1"/>
  <c r="E1370" i="1"/>
  <c r="F1370" i="1"/>
  <c r="D1370" i="1"/>
  <c r="Y1370" i="1"/>
  <c r="E1371" i="1"/>
  <c r="F1371" i="1"/>
  <c r="D1371" i="1"/>
  <c r="Y1371" i="1"/>
  <c r="E1372" i="1"/>
  <c r="F1372" i="1"/>
  <c r="D1372" i="1"/>
  <c r="Y1372" i="1"/>
  <c r="E1373" i="1"/>
  <c r="F1373" i="1"/>
  <c r="D1373" i="1"/>
  <c r="Y1373" i="1"/>
  <c r="E1374" i="1"/>
  <c r="F1374" i="1"/>
  <c r="D1374" i="1"/>
  <c r="Y1374" i="1"/>
  <c r="E1375" i="1"/>
  <c r="F1375" i="1"/>
  <c r="D1375" i="1"/>
  <c r="Y1375" i="1"/>
  <c r="E1376" i="1"/>
  <c r="F1376" i="1"/>
  <c r="D1376" i="1"/>
  <c r="Y1376" i="1"/>
  <c r="E1377" i="1"/>
  <c r="F1377" i="1"/>
  <c r="D1377" i="1"/>
  <c r="Y1377" i="1"/>
  <c r="E1378" i="1"/>
  <c r="F1378" i="1"/>
  <c r="D1378" i="1"/>
  <c r="Y1378" i="1"/>
  <c r="E1379" i="1"/>
  <c r="F1379" i="1"/>
  <c r="D1379" i="1"/>
  <c r="Y1379" i="1"/>
  <c r="E1380" i="1"/>
  <c r="F1380" i="1"/>
  <c r="D1380" i="1"/>
  <c r="Y1380" i="1"/>
  <c r="E1381" i="1"/>
  <c r="F1381" i="1"/>
  <c r="D1381" i="1"/>
  <c r="Y1381" i="1"/>
  <c r="E1382" i="1"/>
  <c r="F1382" i="1"/>
  <c r="D1382" i="1"/>
  <c r="Y1382" i="1"/>
  <c r="E1383" i="1"/>
  <c r="F1383" i="1"/>
  <c r="D1383" i="1"/>
  <c r="Y1383" i="1"/>
  <c r="E1384" i="1"/>
  <c r="F1384" i="1"/>
  <c r="D1384" i="1"/>
  <c r="Y1384" i="1"/>
  <c r="E1385" i="1"/>
  <c r="F1385" i="1"/>
  <c r="D1385" i="1"/>
  <c r="Y1385" i="1"/>
  <c r="E1386" i="1"/>
  <c r="F1386" i="1"/>
  <c r="D1386" i="1"/>
  <c r="Y1386" i="1"/>
  <c r="E1387" i="1"/>
  <c r="F1387" i="1"/>
  <c r="D1387" i="1"/>
  <c r="E1388" i="1"/>
  <c r="F1388" i="1"/>
  <c r="D1388" i="1"/>
  <c r="E1389" i="1"/>
  <c r="F1389" i="1"/>
  <c r="D1389" i="1"/>
  <c r="E1390" i="1"/>
  <c r="F1390" i="1"/>
  <c r="D1390" i="1"/>
  <c r="E1391" i="1"/>
  <c r="F1391" i="1"/>
  <c r="D1391" i="1"/>
  <c r="E1392" i="1"/>
  <c r="F1392" i="1"/>
  <c r="D1392" i="1"/>
  <c r="E1393" i="1"/>
  <c r="F1393" i="1"/>
  <c r="D1393" i="1"/>
  <c r="E1394" i="1"/>
  <c r="F1394" i="1"/>
  <c r="D1394" i="1"/>
  <c r="E1395" i="1"/>
  <c r="F1395" i="1"/>
  <c r="D1395" i="1"/>
  <c r="E1396" i="1"/>
  <c r="F1396" i="1"/>
  <c r="D1396" i="1"/>
  <c r="E1397" i="1"/>
  <c r="F1397" i="1"/>
  <c r="D1397" i="1"/>
  <c r="E1398" i="1"/>
  <c r="F1398" i="1"/>
  <c r="D1398" i="1"/>
  <c r="E1399" i="1"/>
  <c r="F1399" i="1"/>
  <c r="D1399" i="1"/>
  <c r="E1400" i="1"/>
  <c r="F1400" i="1"/>
  <c r="D1400" i="1"/>
  <c r="E1401" i="1"/>
  <c r="F1401" i="1"/>
  <c r="D1401" i="1"/>
  <c r="E1402" i="1"/>
  <c r="F1402" i="1"/>
  <c r="D1402" i="1"/>
  <c r="E1403" i="1"/>
  <c r="F1403" i="1"/>
  <c r="D1403" i="1"/>
  <c r="E1404" i="1"/>
  <c r="F1404" i="1"/>
  <c r="D1404" i="1"/>
  <c r="E1405" i="1"/>
  <c r="F1405" i="1"/>
  <c r="D1405" i="1"/>
  <c r="E1406" i="1"/>
  <c r="F1406" i="1"/>
  <c r="D1406" i="1"/>
  <c r="E1407" i="1"/>
  <c r="F1407" i="1"/>
  <c r="D1407" i="1"/>
  <c r="E1408" i="1"/>
  <c r="F1408" i="1"/>
  <c r="D1408" i="1"/>
  <c r="E1409" i="1"/>
  <c r="F1409" i="1"/>
  <c r="D1409" i="1"/>
  <c r="E1410" i="1"/>
  <c r="F1410" i="1"/>
  <c r="D1410" i="1"/>
  <c r="E1411" i="1"/>
  <c r="F1411" i="1"/>
  <c r="D1411" i="1"/>
  <c r="E1412" i="1"/>
  <c r="F1412" i="1"/>
  <c r="D1412" i="1"/>
  <c r="E1413" i="1"/>
  <c r="F1413" i="1"/>
  <c r="D1413" i="1"/>
  <c r="E1414" i="1"/>
  <c r="F1414" i="1"/>
  <c r="D1414" i="1"/>
  <c r="E1415" i="1"/>
  <c r="F1415" i="1"/>
  <c r="D1415" i="1"/>
  <c r="E1416" i="1"/>
  <c r="F1416" i="1"/>
  <c r="D1416" i="1"/>
  <c r="E1417" i="1"/>
  <c r="F1417" i="1"/>
  <c r="D1417" i="1"/>
  <c r="E1418" i="1"/>
  <c r="F1418" i="1"/>
  <c r="D1418" i="1"/>
  <c r="E1419" i="1"/>
  <c r="F1419" i="1"/>
  <c r="D1419" i="1"/>
  <c r="E1420" i="1"/>
  <c r="F1420" i="1"/>
  <c r="D1420" i="1"/>
  <c r="E1421" i="1"/>
  <c r="F1421" i="1"/>
  <c r="D1421" i="1"/>
  <c r="E1422" i="1"/>
  <c r="F1422" i="1"/>
  <c r="D1422" i="1"/>
  <c r="E1423" i="1"/>
  <c r="F1423" i="1"/>
  <c r="D1423" i="1"/>
  <c r="E1424" i="1"/>
  <c r="F1424" i="1"/>
  <c r="D1424" i="1"/>
  <c r="E1425" i="1"/>
  <c r="F1425" i="1"/>
  <c r="D1425" i="1"/>
  <c r="E1426" i="1"/>
  <c r="F1426" i="1"/>
  <c r="D1426" i="1"/>
  <c r="E1427" i="1"/>
  <c r="F1427" i="1"/>
  <c r="D1427" i="1"/>
  <c r="Y1427" i="1"/>
  <c r="E1428" i="1"/>
  <c r="F1428" i="1"/>
  <c r="D1428" i="1"/>
  <c r="Y1428" i="1"/>
  <c r="E1429" i="1"/>
  <c r="F1429" i="1"/>
  <c r="D1429" i="1"/>
  <c r="Y1429" i="1"/>
  <c r="E1430" i="1"/>
  <c r="F1430" i="1"/>
  <c r="D1430" i="1"/>
  <c r="Y1430" i="1"/>
  <c r="E1431" i="1"/>
  <c r="F1431" i="1"/>
  <c r="D1431" i="1"/>
  <c r="Y1431" i="1"/>
  <c r="E1432" i="1"/>
  <c r="F1432" i="1"/>
  <c r="D1432" i="1"/>
  <c r="Y1432" i="1"/>
  <c r="E1433" i="1"/>
  <c r="F1433" i="1"/>
  <c r="D1433" i="1"/>
  <c r="Y1433" i="1"/>
  <c r="E1434" i="1"/>
  <c r="F1434" i="1"/>
  <c r="D1434" i="1"/>
  <c r="Y1434" i="1"/>
  <c r="E1435" i="1"/>
  <c r="F1435" i="1"/>
  <c r="D1435" i="1"/>
  <c r="Y1435" i="1"/>
  <c r="E1436" i="1"/>
  <c r="F1436" i="1"/>
  <c r="D1436" i="1"/>
  <c r="Y1436" i="1"/>
  <c r="E1437" i="1"/>
  <c r="F1437" i="1"/>
  <c r="D1437" i="1"/>
  <c r="Y1437" i="1"/>
  <c r="E1438" i="1"/>
  <c r="F1438" i="1"/>
  <c r="D1438" i="1"/>
  <c r="Y1438" i="1"/>
  <c r="E1439" i="1"/>
  <c r="F1439" i="1"/>
  <c r="D1439" i="1"/>
  <c r="Y1439" i="1"/>
  <c r="E1440" i="1"/>
  <c r="F1440" i="1"/>
  <c r="D1440" i="1"/>
  <c r="Y1440" i="1"/>
  <c r="E1441" i="1"/>
  <c r="F1441" i="1"/>
  <c r="D1441" i="1"/>
  <c r="Y1441" i="1"/>
  <c r="E1442" i="1"/>
  <c r="F1442" i="1"/>
  <c r="D1442" i="1"/>
  <c r="Y1442" i="1"/>
  <c r="E1443" i="1"/>
  <c r="F1443" i="1"/>
  <c r="D1443" i="1"/>
  <c r="Y1443" i="1"/>
  <c r="E1444" i="1"/>
  <c r="F1444" i="1"/>
  <c r="D1444" i="1"/>
  <c r="Y1444" i="1"/>
  <c r="E1445" i="1"/>
  <c r="F1445" i="1"/>
  <c r="D1445" i="1"/>
  <c r="Y1445" i="1"/>
  <c r="E1446" i="1"/>
  <c r="F1446" i="1"/>
  <c r="D1446" i="1"/>
  <c r="Y1446" i="1"/>
  <c r="E1447" i="1"/>
  <c r="F1447" i="1"/>
  <c r="D1447" i="1"/>
  <c r="E1448" i="1"/>
  <c r="F1448" i="1"/>
  <c r="D1448" i="1"/>
  <c r="E1449" i="1"/>
  <c r="F1449" i="1"/>
  <c r="D1449" i="1"/>
  <c r="E1450" i="1"/>
  <c r="F1450" i="1"/>
  <c r="D1450" i="1"/>
  <c r="E1451" i="1"/>
  <c r="F1451" i="1"/>
  <c r="D1451" i="1"/>
  <c r="E1452" i="1"/>
  <c r="F1452" i="1"/>
  <c r="D1452" i="1"/>
  <c r="E1453" i="1"/>
  <c r="F1453" i="1"/>
  <c r="D1453" i="1"/>
  <c r="E1454" i="1"/>
  <c r="F1454" i="1"/>
  <c r="D1454" i="1"/>
  <c r="E1455" i="1"/>
  <c r="F1455" i="1"/>
  <c r="D1455" i="1"/>
  <c r="E1456" i="1"/>
  <c r="F1456" i="1"/>
  <c r="D1456" i="1"/>
  <c r="E1457" i="1"/>
  <c r="F1457" i="1"/>
  <c r="D1457" i="1"/>
  <c r="E1458" i="1"/>
  <c r="F1458" i="1"/>
  <c r="D1458" i="1"/>
  <c r="E1459" i="1"/>
  <c r="F1459" i="1"/>
  <c r="D1459" i="1"/>
  <c r="E1460" i="1"/>
  <c r="F1460" i="1"/>
  <c r="D1460" i="1"/>
  <c r="E1461" i="1"/>
  <c r="F1461" i="1"/>
  <c r="D1461" i="1"/>
  <c r="E1462" i="1"/>
  <c r="F1462" i="1"/>
  <c r="D1462" i="1"/>
  <c r="E1463" i="1"/>
  <c r="F1463" i="1"/>
  <c r="D1463" i="1"/>
  <c r="E1464" i="1"/>
  <c r="F1464" i="1"/>
  <c r="D1464" i="1"/>
  <c r="E1465" i="1"/>
  <c r="F1465" i="1"/>
  <c r="D1465" i="1"/>
  <c r="E1466" i="1"/>
  <c r="F1466" i="1"/>
  <c r="D1466" i="1"/>
  <c r="E1467" i="1"/>
  <c r="F1467" i="1"/>
  <c r="D1467" i="1"/>
  <c r="Y1467" i="1"/>
  <c r="E1468" i="1"/>
  <c r="F1468" i="1"/>
  <c r="D1468" i="1"/>
  <c r="Y1468" i="1"/>
  <c r="E1469" i="1"/>
  <c r="F1469" i="1"/>
  <c r="D1469" i="1"/>
  <c r="Y1469" i="1"/>
  <c r="E1470" i="1"/>
  <c r="F1470" i="1"/>
  <c r="D1470" i="1"/>
  <c r="Y1470" i="1"/>
  <c r="E1471" i="1"/>
  <c r="F1471" i="1"/>
  <c r="D1471" i="1"/>
  <c r="Y1471" i="1"/>
  <c r="E1472" i="1"/>
  <c r="F1472" i="1"/>
  <c r="D1472" i="1"/>
  <c r="Y1472" i="1"/>
  <c r="E1473" i="1"/>
  <c r="F1473" i="1"/>
  <c r="D1473" i="1"/>
  <c r="Y1473" i="1"/>
  <c r="E1474" i="1"/>
  <c r="F1474" i="1"/>
  <c r="D1474" i="1"/>
  <c r="Y1474" i="1"/>
  <c r="E1475" i="1"/>
  <c r="F1475" i="1"/>
  <c r="D1475" i="1"/>
  <c r="Y1475" i="1"/>
  <c r="E1476" i="1"/>
  <c r="F1476" i="1"/>
  <c r="D1476" i="1"/>
  <c r="Y1476" i="1"/>
  <c r="E1477" i="1"/>
  <c r="F1477" i="1"/>
  <c r="D1477" i="1"/>
  <c r="Y1477" i="1"/>
  <c r="E1478" i="1"/>
  <c r="F1478" i="1"/>
  <c r="D1478" i="1"/>
  <c r="Y1478" i="1"/>
  <c r="E1479" i="1"/>
  <c r="F1479" i="1"/>
  <c r="D1479" i="1"/>
  <c r="Y1479" i="1"/>
  <c r="E1480" i="1"/>
  <c r="F1480" i="1"/>
  <c r="D1480" i="1"/>
  <c r="Y1480" i="1"/>
  <c r="E1481" i="1"/>
  <c r="F1481" i="1"/>
  <c r="D1481" i="1"/>
  <c r="Y1481" i="1"/>
  <c r="E1482" i="1"/>
  <c r="F1482" i="1"/>
  <c r="D1482" i="1"/>
  <c r="Y1482" i="1"/>
  <c r="E1483" i="1"/>
  <c r="F1483" i="1"/>
  <c r="D1483" i="1"/>
  <c r="Y1483" i="1"/>
  <c r="E1484" i="1"/>
  <c r="F1484" i="1"/>
  <c r="D1484" i="1"/>
  <c r="Y1484" i="1"/>
  <c r="E1485" i="1"/>
  <c r="F1485" i="1"/>
  <c r="D1485" i="1"/>
  <c r="Y1485" i="1"/>
  <c r="E1486" i="1"/>
  <c r="F1486" i="1"/>
  <c r="D1486" i="1"/>
  <c r="Y1486" i="1"/>
  <c r="E1487" i="1"/>
  <c r="F1487" i="1"/>
  <c r="D1487" i="1"/>
  <c r="Y1487" i="1"/>
  <c r="E1488" i="1"/>
  <c r="F1488" i="1"/>
  <c r="D1488" i="1"/>
  <c r="Y1488" i="1"/>
  <c r="E1489" i="1"/>
  <c r="F1489" i="1"/>
  <c r="D1489" i="1"/>
  <c r="Y1489" i="1"/>
  <c r="E1490" i="1"/>
  <c r="F1490" i="1"/>
  <c r="D1490" i="1"/>
  <c r="Y1490" i="1"/>
  <c r="E1491" i="1"/>
  <c r="F1491" i="1"/>
  <c r="D1491" i="1"/>
  <c r="Y1491" i="1"/>
  <c r="E1492" i="1"/>
  <c r="F1492" i="1"/>
  <c r="D1492" i="1"/>
  <c r="Y1492" i="1"/>
  <c r="E1493" i="1"/>
  <c r="F1493" i="1"/>
  <c r="D1493" i="1"/>
  <c r="Y1493" i="1"/>
  <c r="E1494" i="1"/>
  <c r="F1494" i="1"/>
  <c r="D1494" i="1"/>
  <c r="Y1494" i="1"/>
  <c r="E1495" i="1"/>
  <c r="F1495" i="1"/>
  <c r="D1495" i="1"/>
  <c r="Y1495" i="1"/>
  <c r="E1496" i="1"/>
  <c r="F1496" i="1"/>
  <c r="D1496" i="1"/>
  <c r="Y1496" i="1"/>
  <c r="E1497" i="1"/>
  <c r="F1497" i="1"/>
  <c r="D1497" i="1"/>
  <c r="Y1497" i="1"/>
  <c r="E1498" i="1"/>
  <c r="F1498" i="1"/>
  <c r="D1498" i="1"/>
  <c r="Y1498" i="1"/>
  <c r="E1499" i="1"/>
  <c r="F1499" i="1"/>
  <c r="D1499" i="1"/>
  <c r="Y1499" i="1"/>
  <c r="E1500" i="1"/>
  <c r="F1500" i="1"/>
  <c r="D1500" i="1"/>
  <c r="Y1500" i="1"/>
  <c r="E1501" i="1"/>
  <c r="F1501" i="1"/>
  <c r="D1501" i="1"/>
  <c r="Y1501" i="1"/>
  <c r="E1502" i="1"/>
  <c r="F1502" i="1"/>
  <c r="D1502" i="1"/>
  <c r="Y1502" i="1"/>
  <c r="E1503" i="1"/>
  <c r="F1503" i="1"/>
  <c r="D1503" i="1"/>
  <c r="Y1503" i="1"/>
  <c r="E1504" i="1"/>
  <c r="F1504" i="1"/>
  <c r="D1504" i="1"/>
  <c r="Y1504" i="1"/>
  <c r="E1505" i="1"/>
  <c r="F1505" i="1"/>
  <c r="D1505" i="1"/>
  <c r="Y1505" i="1"/>
  <c r="E1506" i="1"/>
  <c r="F1506" i="1"/>
  <c r="D1506" i="1"/>
  <c r="Y1506" i="1"/>
  <c r="E1507" i="1"/>
  <c r="F1507" i="1"/>
  <c r="D1507" i="1"/>
  <c r="E1508" i="1"/>
  <c r="F1508" i="1"/>
  <c r="D1508" i="1"/>
  <c r="E1509" i="1"/>
  <c r="F1509" i="1"/>
  <c r="D1509" i="1"/>
  <c r="E1510" i="1"/>
  <c r="F1510" i="1"/>
  <c r="D1510" i="1"/>
  <c r="E1511" i="1"/>
  <c r="F1511" i="1"/>
  <c r="D1511" i="1"/>
  <c r="E1512" i="1"/>
  <c r="F1512" i="1"/>
  <c r="D1512" i="1"/>
  <c r="E1513" i="1"/>
  <c r="F1513" i="1"/>
  <c r="D1513" i="1"/>
  <c r="E1514" i="1"/>
  <c r="F1514" i="1"/>
  <c r="D1514" i="1"/>
  <c r="E1515" i="1"/>
  <c r="F1515" i="1"/>
  <c r="D1515" i="1"/>
  <c r="E1516" i="1"/>
  <c r="F1516" i="1"/>
  <c r="D1516" i="1"/>
  <c r="E1517" i="1"/>
  <c r="F1517" i="1"/>
  <c r="D1517" i="1"/>
  <c r="E1518" i="1"/>
  <c r="F1518" i="1"/>
  <c r="D1518" i="1"/>
  <c r="E1519" i="1"/>
  <c r="F1519" i="1"/>
  <c r="D1519" i="1"/>
  <c r="E1520" i="1"/>
  <c r="F1520" i="1"/>
  <c r="D1520" i="1"/>
  <c r="E1521" i="1"/>
  <c r="F1521" i="1"/>
  <c r="D1521" i="1"/>
  <c r="E1522" i="1"/>
  <c r="F1522" i="1"/>
  <c r="D1522" i="1"/>
  <c r="E1523" i="1"/>
  <c r="F1523" i="1"/>
  <c r="D1523" i="1"/>
  <c r="E1524" i="1"/>
  <c r="F1524" i="1"/>
  <c r="D1524" i="1"/>
  <c r="E1525" i="1"/>
  <c r="F1525" i="1"/>
  <c r="D1525" i="1"/>
  <c r="E1526" i="1"/>
  <c r="F1526" i="1"/>
  <c r="D1526" i="1"/>
  <c r="E1527" i="1"/>
  <c r="F1527" i="1"/>
  <c r="D1527" i="1"/>
  <c r="E1528" i="1"/>
  <c r="F1528" i="1"/>
  <c r="D1528" i="1"/>
  <c r="E1529" i="1"/>
  <c r="F1529" i="1"/>
  <c r="D1529" i="1"/>
  <c r="E1530" i="1"/>
  <c r="F1530" i="1"/>
  <c r="D1530" i="1"/>
  <c r="E1531" i="1"/>
  <c r="F1531" i="1"/>
  <c r="D1531" i="1"/>
  <c r="E1532" i="1"/>
  <c r="F1532" i="1"/>
  <c r="D1532" i="1"/>
  <c r="E1533" i="1"/>
  <c r="F1533" i="1"/>
  <c r="D1533" i="1"/>
  <c r="E1534" i="1"/>
  <c r="F1534" i="1"/>
  <c r="D1534" i="1"/>
  <c r="E1535" i="1"/>
  <c r="F1535" i="1"/>
  <c r="D1535" i="1"/>
  <c r="E1536" i="1"/>
  <c r="F1536" i="1"/>
  <c r="D1536" i="1"/>
  <c r="E1537" i="1"/>
  <c r="F1537" i="1"/>
  <c r="D1537" i="1"/>
  <c r="E1538" i="1"/>
  <c r="F1538" i="1"/>
  <c r="D1538" i="1"/>
  <c r="E1539" i="1"/>
  <c r="F1539" i="1"/>
  <c r="D1539" i="1"/>
  <c r="E1540" i="1"/>
  <c r="F1540" i="1"/>
  <c r="D1540" i="1"/>
  <c r="E1541" i="1"/>
  <c r="F1541" i="1"/>
  <c r="D1541" i="1"/>
  <c r="E1542" i="1"/>
  <c r="F1542" i="1"/>
  <c r="D1542" i="1"/>
  <c r="E1543" i="1"/>
  <c r="F1543" i="1"/>
  <c r="D1543" i="1"/>
  <c r="E1544" i="1"/>
  <c r="F1544" i="1"/>
  <c r="D1544" i="1"/>
  <c r="E1545" i="1"/>
  <c r="F1545" i="1"/>
  <c r="D1545" i="1"/>
  <c r="E1546" i="1"/>
  <c r="F1546" i="1"/>
  <c r="D1546" i="1"/>
  <c r="E1547" i="1"/>
  <c r="F1547" i="1"/>
  <c r="D1547" i="1"/>
  <c r="E1548" i="1"/>
  <c r="F1548" i="1"/>
  <c r="D1548" i="1"/>
  <c r="E1549" i="1"/>
  <c r="F1549" i="1"/>
  <c r="D1549" i="1"/>
  <c r="E1550" i="1"/>
  <c r="F1550" i="1"/>
  <c r="D1550" i="1"/>
  <c r="E1551" i="1"/>
  <c r="F1551" i="1"/>
  <c r="D1551" i="1"/>
  <c r="E1552" i="1"/>
  <c r="F1552" i="1"/>
  <c r="D1552" i="1"/>
  <c r="E1553" i="1"/>
  <c r="F1553" i="1"/>
  <c r="D1553" i="1"/>
  <c r="E1554" i="1"/>
  <c r="F1554" i="1"/>
  <c r="D1554" i="1"/>
  <c r="E1555" i="1"/>
  <c r="F1555" i="1"/>
  <c r="D1555" i="1"/>
  <c r="E1556" i="1"/>
  <c r="F1556" i="1"/>
  <c r="D1556" i="1"/>
  <c r="E1557" i="1"/>
  <c r="F1557" i="1"/>
  <c r="D1557" i="1"/>
  <c r="E1558" i="1"/>
  <c r="F1558" i="1"/>
  <c r="D1558" i="1"/>
  <c r="E1559" i="1"/>
  <c r="F1559" i="1"/>
  <c r="D1559" i="1"/>
  <c r="E1560" i="1"/>
  <c r="F1560" i="1"/>
  <c r="D1560" i="1"/>
  <c r="E1561" i="1"/>
  <c r="F1561" i="1"/>
  <c r="D1561" i="1"/>
  <c r="E1562" i="1"/>
  <c r="F1562" i="1"/>
  <c r="D1562" i="1"/>
  <c r="E1563" i="1"/>
  <c r="F1563" i="1"/>
  <c r="D1563" i="1"/>
  <c r="E1564" i="1"/>
  <c r="F1564" i="1"/>
  <c r="D1564" i="1"/>
  <c r="E1565" i="1"/>
  <c r="F1565" i="1"/>
  <c r="D1565" i="1"/>
  <c r="E1566" i="1"/>
  <c r="F1566" i="1"/>
  <c r="D1566" i="1"/>
  <c r="E1567" i="1"/>
  <c r="F1567" i="1"/>
  <c r="D1567" i="1"/>
  <c r="E1568" i="1"/>
  <c r="F1568" i="1"/>
  <c r="D1568" i="1"/>
  <c r="E1569" i="1"/>
  <c r="F1569" i="1"/>
  <c r="D1569" i="1"/>
  <c r="E1570" i="1"/>
  <c r="F1570" i="1"/>
  <c r="D1570" i="1"/>
  <c r="E1571" i="1"/>
  <c r="F1571" i="1"/>
  <c r="D1571" i="1"/>
  <c r="E1572" i="1"/>
  <c r="F1572" i="1"/>
  <c r="D1572" i="1"/>
  <c r="E1573" i="1"/>
  <c r="F1573" i="1"/>
  <c r="D1573" i="1"/>
  <c r="E1574" i="1"/>
  <c r="F1574" i="1"/>
  <c r="D1574" i="1"/>
  <c r="E1575" i="1"/>
  <c r="F1575" i="1"/>
  <c r="D1575" i="1"/>
  <c r="E1576" i="1"/>
  <c r="F1576" i="1"/>
  <c r="D1576" i="1"/>
  <c r="E1577" i="1"/>
  <c r="F1577" i="1"/>
  <c r="D1577" i="1"/>
  <c r="E1578" i="1"/>
  <c r="F1578" i="1"/>
  <c r="D1578" i="1"/>
  <c r="E1579" i="1"/>
  <c r="F1579" i="1"/>
  <c r="D1579" i="1"/>
  <c r="E1580" i="1"/>
  <c r="F1580" i="1"/>
  <c r="D1580" i="1"/>
  <c r="E1581" i="1"/>
  <c r="F1581" i="1"/>
  <c r="D1581" i="1"/>
  <c r="E1582" i="1"/>
  <c r="F1582" i="1"/>
  <c r="D1582" i="1"/>
  <c r="E1583" i="1"/>
  <c r="F1583" i="1"/>
  <c r="D1583" i="1"/>
  <c r="E1584" i="1"/>
  <c r="F1584" i="1"/>
  <c r="D1584" i="1"/>
  <c r="E1585" i="1"/>
  <c r="F1585" i="1"/>
  <c r="D1585" i="1"/>
  <c r="E1586" i="1"/>
  <c r="F1586" i="1"/>
  <c r="D1586" i="1"/>
  <c r="E1587" i="1"/>
  <c r="F1587" i="1"/>
  <c r="D1587" i="1"/>
  <c r="E1588" i="1"/>
  <c r="F1588" i="1"/>
  <c r="D1588" i="1"/>
  <c r="E1589" i="1"/>
  <c r="F1589" i="1"/>
  <c r="D1589" i="1"/>
  <c r="E1590" i="1"/>
  <c r="F1590" i="1"/>
  <c r="D1590" i="1"/>
  <c r="E1591" i="1"/>
  <c r="F1591" i="1"/>
  <c r="D1591" i="1"/>
  <c r="E1592" i="1"/>
  <c r="F1592" i="1"/>
  <c r="D1592" i="1"/>
  <c r="E1593" i="1"/>
  <c r="F1593" i="1"/>
  <c r="D1593" i="1"/>
  <c r="E1594" i="1"/>
  <c r="F1594" i="1"/>
  <c r="D1594" i="1"/>
  <c r="E1595" i="1"/>
  <c r="F1595" i="1"/>
  <c r="D1595" i="1"/>
  <c r="E1596" i="1"/>
  <c r="F1596" i="1"/>
  <c r="D1596" i="1"/>
  <c r="E1597" i="1"/>
  <c r="F1597" i="1"/>
  <c r="D1597" i="1"/>
  <c r="E1598" i="1"/>
  <c r="F1598" i="1"/>
  <c r="D1598" i="1"/>
  <c r="E1599" i="1"/>
  <c r="F1599" i="1"/>
  <c r="D1599" i="1"/>
  <c r="E1600" i="1"/>
  <c r="F1600" i="1"/>
  <c r="D1600" i="1"/>
  <c r="E1601" i="1"/>
  <c r="F1601" i="1"/>
  <c r="D1601" i="1"/>
  <c r="E1602" i="1"/>
  <c r="F1602" i="1"/>
  <c r="D1602" i="1"/>
  <c r="E1603" i="1"/>
  <c r="F1603" i="1"/>
  <c r="D1603" i="1"/>
  <c r="E1604" i="1"/>
  <c r="F1604" i="1"/>
  <c r="D1604" i="1"/>
  <c r="E1605" i="1"/>
  <c r="F1605" i="1"/>
  <c r="D1605" i="1"/>
  <c r="E1606" i="1"/>
  <c r="F1606" i="1"/>
  <c r="D1606" i="1"/>
  <c r="E1607" i="1"/>
  <c r="F1607" i="1"/>
  <c r="D1607" i="1"/>
  <c r="Y1607" i="1"/>
  <c r="E1608" i="1"/>
  <c r="F1608" i="1"/>
  <c r="D1608" i="1"/>
  <c r="Y1608" i="1"/>
  <c r="E1609" i="1"/>
  <c r="F1609" i="1"/>
  <c r="D1609" i="1"/>
  <c r="Y1609" i="1"/>
  <c r="E1610" i="1"/>
  <c r="F1610" i="1"/>
  <c r="D1610" i="1"/>
  <c r="Y1610" i="1"/>
  <c r="E1611" i="1"/>
  <c r="F1611" i="1"/>
  <c r="D1611" i="1"/>
  <c r="Y1611" i="1"/>
  <c r="E1612" i="1"/>
  <c r="F1612" i="1"/>
  <c r="D1612" i="1"/>
  <c r="Y1612" i="1"/>
  <c r="E1613" i="1"/>
  <c r="F1613" i="1"/>
  <c r="D1613" i="1"/>
  <c r="Y1613" i="1"/>
  <c r="E1614" i="1"/>
  <c r="F1614" i="1"/>
  <c r="D1614" i="1"/>
  <c r="Y1614" i="1"/>
  <c r="E1615" i="1"/>
  <c r="F1615" i="1"/>
  <c r="D1615" i="1"/>
  <c r="Y1615" i="1"/>
  <c r="E1616" i="1"/>
  <c r="F1616" i="1"/>
  <c r="D1616" i="1"/>
  <c r="Y1616" i="1"/>
  <c r="E1617" i="1"/>
  <c r="F1617" i="1"/>
  <c r="D1617" i="1"/>
  <c r="Y1617" i="1"/>
  <c r="E1618" i="1"/>
  <c r="F1618" i="1"/>
  <c r="D1618" i="1"/>
  <c r="Y1618" i="1"/>
  <c r="E1619" i="1"/>
  <c r="F1619" i="1"/>
  <c r="D1619" i="1"/>
  <c r="Y1619" i="1"/>
  <c r="E1620" i="1"/>
  <c r="F1620" i="1"/>
  <c r="D1620" i="1"/>
  <c r="Y1620" i="1"/>
  <c r="E1621" i="1"/>
  <c r="F1621" i="1"/>
  <c r="D1621" i="1"/>
  <c r="Y1621" i="1"/>
  <c r="E1622" i="1"/>
  <c r="F1622" i="1"/>
  <c r="D1622" i="1"/>
  <c r="Y1622" i="1"/>
  <c r="E1623" i="1"/>
  <c r="F1623" i="1"/>
  <c r="D1623" i="1"/>
  <c r="Y1623" i="1"/>
  <c r="E1624" i="1"/>
  <c r="F1624" i="1"/>
  <c r="D1624" i="1"/>
  <c r="Y1624" i="1"/>
  <c r="E1625" i="1"/>
  <c r="F1625" i="1"/>
  <c r="D1625" i="1"/>
  <c r="Y1625" i="1"/>
  <c r="E1626" i="1"/>
  <c r="F1626" i="1"/>
  <c r="D1626" i="1"/>
  <c r="Y1626" i="1"/>
  <c r="D7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26" i="16"/>
  <c r="G26" i="16"/>
  <c r="H26" i="16"/>
  <c r="L26" i="16"/>
  <c r="F27" i="16"/>
  <c r="G27" i="16"/>
  <c r="H27" i="16"/>
  <c r="L27" i="16"/>
  <c r="F28" i="16"/>
  <c r="G28" i="16"/>
  <c r="H28" i="16"/>
  <c r="L28" i="16"/>
  <c r="F29" i="16"/>
  <c r="G29" i="16"/>
  <c r="H29" i="16"/>
  <c r="L29" i="16"/>
  <c r="F30" i="16"/>
  <c r="G30" i="16"/>
  <c r="H30" i="16"/>
  <c r="L30" i="16"/>
  <c r="F4" i="16"/>
  <c r="G4" i="16"/>
  <c r="H4" i="16"/>
  <c r="L4" i="16"/>
  <c r="D8" i="14"/>
  <c r="F8" i="14"/>
  <c r="C8" i="14"/>
  <c r="D9" i="14"/>
  <c r="F9" i="14"/>
  <c r="C9" i="14"/>
  <c r="D10" i="14"/>
  <c r="F10" i="14"/>
  <c r="C10" i="14"/>
  <c r="D11" i="14"/>
  <c r="F11" i="14"/>
  <c r="C11" i="14"/>
  <c r="D12" i="14"/>
  <c r="F12" i="14"/>
  <c r="C12" i="14"/>
  <c r="D13" i="14"/>
  <c r="F13" i="14"/>
  <c r="C13" i="14"/>
  <c r="D14" i="14"/>
  <c r="F14" i="14"/>
  <c r="C14" i="14"/>
  <c r="D15" i="14"/>
  <c r="F15" i="14"/>
  <c r="C15" i="14"/>
  <c r="D16" i="14"/>
  <c r="F16" i="14"/>
  <c r="C16" i="14"/>
  <c r="D17" i="14"/>
  <c r="F17" i="14"/>
  <c r="C17" i="14"/>
  <c r="D18" i="14"/>
  <c r="F18" i="14"/>
  <c r="C18" i="14"/>
  <c r="D19" i="14"/>
  <c r="F19" i="14"/>
  <c r="C19" i="14"/>
  <c r="D20" i="14"/>
  <c r="F20" i="14"/>
  <c r="C20" i="14"/>
  <c r="D21" i="14"/>
  <c r="F21" i="14"/>
  <c r="C21" i="14"/>
  <c r="D22" i="14"/>
  <c r="F22" i="14"/>
  <c r="C22" i="14"/>
  <c r="D23" i="14"/>
  <c r="F23" i="14"/>
  <c r="C23" i="14"/>
  <c r="D24" i="14"/>
  <c r="F24" i="14"/>
  <c r="C24" i="14"/>
  <c r="D25" i="14"/>
  <c r="F25" i="14"/>
  <c r="C25" i="14"/>
  <c r="D26" i="14"/>
  <c r="F26" i="14"/>
  <c r="C26" i="14"/>
  <c r="D27" i="14"/>
  <c r="F27" i="14"/>
  <c r="C27" i="14"/>
  <c r="D28" i="14"/>
  <c r="F28" i="14"/>
  <c r="C28" i="14"/>
  <c r="D29" i="14"/>
  <c r="F29" i="14"/>
  <c r="C29" i="14"/>
  <c r="D30" i="14"/>
  <c r="F30" i="14"/>
  <c r="C30" i="14"/>
  <c r="D31" i="14"/>
  <c r="F31" i="14"/>
  <c r="C31" i="14"/>
  <c r="D32" i="14"/>
  <c r="F32" i="14"/>
  <c r="C32" i="14"/>
  <c r="D33" i="14"/>
  <c r="F33" i="14"/>
  <c r="C33" i="14"/>
  <c r="D34" i="14"/>
  <c r="F34" i="14"/>
  <c r="C34" i="14"/>
  <c r="D35" i="14"/>
  <c r="F35" i="14"/>
  <c r="C35" i="14"/>
  <c r="D36" i="14"/>
  <c r="F36" i="14"/>
  <c r="C36" i="14"/>
  <c r="D37" i="14"/>
  <c r="F37" i="14"/>
  <c r="C37" i="14"/>
  <c r="D38" i="14"/>
  <c r="F38" i="14"/>
  <c r="C38" i="14"/>
  <c r="D39" i="14"/>
  <c r="F39" i="14"/>
  <c r="C39" i="14"/>
  <c r="D40" i="14"/>
  <c r="F40" i="14"/>
  <c r="C40" i="14"/>
  <c r="D41" i="14"/>
  <c r="F41" i="14"/>
  <c r="C41" i="14"/>
  <c r="D42" i="14"/>
  <c r="F42" i="14"/>
  <c r="C42" i="14"/>
  <c r="D43" i="14"/>
  <c r="F43" i="14"/>
  <c r="C43" i="14"/>
  <c r="D44" i="14"/>
  <c r="F44" i="14"/>
  <c r="C44" i="14"/>
  <c r="D45" i="14"/>
  <c r="F45" i="14"/>
  <c r="C45" i="14"/>
  <c r="D46" i="14"/>
  <c r="F46" i="14"/>
  <c r="C46" i="14"/>
  <c r="D47" i="14"/>
  <c r="F47" i="14"/>
  <c r="C47" i="14"/>
  <c r="D48" i="14"/>
  <c r="F48" i="14"/>
  <c r="C48" i="14"/>
  <c r="D49" i="14"/>
  <c r="F49" i="14"/>
  <c r="C49" i="14"/>
  <c r="D50" i="14"/>
  <c r="F50" i="14"/>
  <c r="C50" i="14"/>
  <c r="D51" i="14"/>
  <c r="F51" i="14"/>
  <c r="C51" i="14"/>
  <c r="D52" i="14"/>
  <c r="F52" i="14"/>
  <c r="C52" i="14"/>
  <c r="D53" i="14"/>
  <c r="F53" i="14"/>
  <c r="C53" i="14"/>
  <c r="D54" i="14"/>
  <c r="F54" i="14"/>
  <c r="C54" i="14"/>
  <c r="D55" i="14"/>
  <c r="F55" i="14"/>
  <c r="C55" i="14"/>
  <c r="D56" i="14"/>
  <c r="F56" i="14"/>
  <c r="C56" i="14"/>
  <c r="D57" i="14"/>
  <c r="F57" i="14"/>
  <c r="C57" i="14"/>
  <c r="D58" i="14"/>
  <c r="F58" i="14"/>
  <c r="C58" i="14"/>
  <c r="D59" i="14"/>
  <c r="F59" i="14"/>
  <c r="C59" i="14"/>
  <c r="D60" i="14"/>
  <c r="F60" i="14"/>
  <c r="C60" i="14"/>
  <c r="D61" i="14"/>
  <c r="F61" i="14"/>
  <c r="C61" i="14"/>
  <c r="D62" i="14"/>
  <c r="F62" i="14"/>
  <c r="C62" i="14"/>
  <c r="D63" i="14"/>
  <c r="F63" i="14"/>
  <c r="C63" i="14"/>
  <c r="D64" i="14"/>
  <c r="F64" i="14"/>
  <c r="C64" i="14"/>
  <c r="D65" i="14"/>
  <c r="F65" i="14"/>
  <c r="C65" i="14"/>
  <c r="D66" i="14"/>
  <c r="F66" i="14"/>
  <c r="C66" i="14"/>
  <c r="D67" i="14"/>
  <c r="F67" i="14"/>
  <c r="C67" i="14"/>
  <c r="D68" i="14"/>
  <c r="F68" i="14"/>
  <c r="C68" i="14"/>
  <c r="D69" i="14"/>
  <c r="F69" i="14"/>
  <c r="C69" i="14"/>
  <c r="D70" i="14"/>
  <c r="F70" i="14"/>
  <c r="C70" i="14"/>
  <c r="D71" i="14"/>
  <c r="F71" i="14"/>
  <c r="C71" i="14"/>
  <c r="D72" i="14"/>
  <c r="F72" i="14"/>
  <c r="C72" i="14"/>
  <c r="D73" i="14"/>
  <c r="F73" i="14"/>
  <c r="C73" i="14"/>
  <c r="D74" i="14"/>
  <c r="F74" i="14"/>
  <c r="C74" i="14"/>
  <c r="D75" i="14"/>
  <c r="F75" i="14"/>
  <c r="C75" i="14"/>
  <c r="D76" i="14"/>
  <c r="F76" i="14"/>
  <c r="C76" i="14"/>
  <c r="D77" i="14"/>
  <c r="F77" i="14"/>
  <c r="C77" i="14"/>
  <c r="D78" i="14"/>
  <c r="F78" i="14"/>
  <c r="C78" i="14"/>
  <c r="D79" i="14"/>
  <c r="F79" i="14"/>
  <c r="C79" i="14"/>
  <c r="D80" i="14"/>
  <c r="F80" i="14"/>
  <c r="C80" i="14"/>
  <c r="D81" i="14"/>
  <c r="F81" i="14"/>
  <c r="C81" i="14"/>
  <c r="D82" i="14"/>
  <c r="F82" i="14"/>
  <c r="C82" i="14"/>
  <c r="D83" i="14"/>
  <c r="F83" i="14"/>
  <c r="C83" i="14"/>
  <c r="D84" i="14"/>
  <c r="F84" i="14"/>
  <c r="C84" i="14"/>
  <c r="D85" i="14"/>
  <c r="F85" i="14"/>
  <c r="C85" i="14"/>
  <c r="D86" i="14"/>
  <c r="F86" i="14"/>
  <c r="C86" i="14"/>
  <c r="D87" i="14"/>
  <c r="F87" i="14"/>
  <c r="C87" i="14"/>
  <c r="D88" i="14"/>
  <c r="F88" i="14"/>
  <c r="C88" i="14"/>
  <c r="D89" i="14"/>
  <c r="F89" i="14"/>
  <c r="C89" i="14"/>
  <c r="D90" i="14"/>
  <c r="F90" i="14"/>
  <c r="C90" i="14"/>
  <c r="D91" i="14"/>
  <c r="F91" i="14"/>
  <c r="C91" i="14"/>
  <c r="D92" i="14"/>
  <c r="F92" i="14"/>
  <c r="C92" i="14"/>
  <c r="D93" i="14"/>
  <c r="F93" i="14"/>
  <c r="C93" i="14"/>
  <c r="D94" i="14"/>
  <c r="F94" i="14"/>
  <c r="C94" i="14"/>
  <c r="D95" i="14"/>
  <c r="F95" i="14"/>
  <c r="C95" i="14"/>
  <c r="D96" i="14"/>
  <c r="F96" i="14"/>
  <c r="C96" i="14"/>
  <c r="D97" i="14"/>
  <c r="F97" i="14"/>
  <c r="C97" i="14"/>
  <c r="D98" i="14"/>
  <c r="F98" i="14"/>
  <c r="C98" i="14"/>
  <c r="D99" i="14"/>
  <c r="F99" i="14"/>
  <c r="C99" i="14"/>
  <c r="D100" i="14"/>
  <c r="F100" i="14"/>
  <c r="C100" i="14"/>
  <c r="D101" i="14"/>
  <c r="F101" i="14"/>
  <c r="C101" i="14"/>
  <c r="D102" i="14"/>
  <c r="F102" i="14"/>
  <c r="C102" i="14"/>
  <c r="D103" i="14"/>
  <c r="F103" i="14"/>
  <c r="C103" i="14"/>
  <c r="D104" i="14"/>
  <c r="F104" i="14"/>
  <c r="C104" i="14"/>
  <c r="D105" i="14"/>
  <c r="F105" i="14"/>
  <c r="C105" i="14"/>
  <c r="D106" i="14"/>
  <c r="F106" i="14"/>
  <c r="C106" i="14"/>
  <c r="D107" i="14"/>
  <c r="F107" i="14"/>
  <c r="C107" i="14"/>
  <c r="D108" i="14"/>
  <c r="F108" i="14"/>
  <c r="C108" i="14"/>
  <c r="D109" i="14"/>
  <c r="F109" i="14"/>
  <c r="C109" i="14"/>
  <c r="D110" i="14"/>
  <c r="F110" i="14"/>
  <c r="C110" i="14"/>
  <c r="D111" i="14"/>
  <c r="F111" i="14"/>
  <c r="C111" i="14"/>
  <c r="D112" i="14"/>
  <c r="F112" i="14"/>
  <c r="C112" i="14"/>
  <c r="D113" i="14"/>
  <c r="F113" i="14"/>
  <c r="C113" i="14"/>
  <c r="D114" i="14"/>
  <c r="F114" i="14"/>
  <c r="C114" i="14"/>
  <c r="D115" i="14"/>
  <c r="F115" i="14"/>
  <c r="C115" i="14"/>
  <c r="D116" i="14"/>
  <c r="F116" i="14"/>
  <c r="C116" i="14"/>
  <c r="D117" i="14"/>
  <c r="F117" i="14"/>
  <c r="C117" i="14"/>
  <c r="D118" i="14"/>
  <c r="F118" i="14"/>
  <c r="C118" i="14"/>
  <c r="D119" i="14"/>
  <c r="F119" i="14"/>
  <c r="C119" i="14"/>
  <c r="D120" i="14"/>
  <c r="F120" i="14"/>
  <c r="C120" i="14"/>
  <c r="D121" i="14"/>
  <c r="F121" i="14"/>
  <c r="C121" i="14"/>
  <c r="D122" i="14"/>
  <c r="F122" i="14"/>
  <c r="C122" i="14"/>
  <c r="D123" i="14"/>
  <c r="F123" i="14"/>
  <c r="C123" i="14"/>
  <c r="D124" i="14"/>
  <c r="F124" i="14"/>
  <c r="C124" i="14"/>
  <c r="D125" i="14"/>
  <c r="F125" i="14"/>
  <c r="C125" i="14"/>
  <c r="D126" i="14"/>
  <c r="F126" i="14"/>
  <c r="C126" i="14"/>
  <c r="D127" i="14"/>
  <c r="F127" i="14"/>
  <c r="C127" i="14"/>
  <c r="D128" i="14"/>
  <c r="F128" i="14"/>
  <c r="C128" i="14"/>
  <c r="D129" i="14"/>
  <c r="F129" i="14"/>
  <c r="C129" i="14"/>
  <c r="D130" i="14"/>
  <c r="F130" i="14"/>
  <c r="C130" i="14"/>
  <c r="D131" i="14"/>
  <c r="F131" i="14"/>
  <c r="C131" i="14"/>
  <c r="D132" i="14"/>
  <c r="F132" i="14"/>
  <c r="C132" i="14"/>
  <c r="D133" i="14"/>
  <c r="F133" i="14"/>
  <c r="C133" i="14"/>
  <c r="D134" i="14"/>
  <c r="F134" i="14"/>
  <c r="C134" i="14"/>
  <c r="D135" i="14"/>
  <c r="F135" i="14"/>
  <c r="C135" i="14"/>
  <c r="D136" i="14"/>
  <c r="F136" i="14"/>
  <c r="C136" i="14"/>
  <c r="D137" i="14"/>
  <c r="F137" i="14"/>
  <c r="C137" i="14"/>
  <c r="D138" i="14"/>
  <c r="F138" i="14"/>
  <c r="C138" i="14"/>
  <c r="D139" i="14"/>
  <c r="F139" i="14"/>
  <c r="C139" i="14"/>
  <c r="D140" i="14"/>
  <c r="F140" i="14"/>
  <c r="C140" i="14"/>
  <c r="D141" i="14"/>
  <c r="F141" i="14"/>
  <c r="C141" i="14"/>
  <c r="D142" i="14"/>
  <c r="F142" i="14"/>
  <c r="C142" i="14"/>
  <c r="D143" i="14"/>
  <c r="F143" i="14"/>
  <c r="C143" i="14"/>
  <c r="D144" i="14"/>
  <c r="F144" i="14"/>
  <c r="C144" i="14"/>
  <c r="D145" i="14"/>
  <c r="F145" i="14"/>
  <c r="C145" i="14"/>
  <c r="D146" i="14"/>
  <c r="F146" i="14"/>
  <c r="C146" i="14"/>
  <c r="D147" i="14"/>
  <c r="F147" i="14"/>
  <c r="C147" i="14"/>
  <c r="D148" i="14"/>
  <c r="F148" i="14"/>
  <c r="C148" i="14"/>
  <c r="D149" i="14"/>
  <c r="F149" i="14"/>
  <c r="C149" i="14"/>
  <c r="D150" i="14"/>
  <c r="F150" i="14"/>
  <c r="C150" i="14"/>
  <c r="D151" i="14"/>
  <c r="F151" i="14"/>
  <c r="C151" i="14"/>
  <c r="D152" i="14"/>
  <c r="F152" i="14"/>
  <c r="C152" i="14"/>
  <c r="D153" i="14"/>
  <c r="F153" i="14"/>
  <c r="C153" i="14"/>
  <c r="D154" i="14"/>
  <c r="F154" i="14"/>
  <c r="C154" i="14"/>
  <c r="D155" i="14"/>
  <c r="F155" i="14"/>
  <c r="C155" i="14"/>
  <c r="D156" i="14"/>
  <c r="F156" i="14"/>
  <c r="C156" i="14"/>
  <c r="D157" i="14"/>
  <c r="F157" i="14"/>
  <c r="C157" i="14"/>
  <c r="D158" i="14"/>
  <c r="F158" i="14"/>
  <c r="C158" i="14"/>
  <c r="D159" i="14"/>
  <c r="F159" i="14"/>
  <c r="C159" i="14"/>
  <c r="D160" i="14"/>
  <c r="F160" i="14"/>
  <c r="C160" i="14"/>
  <c r="D161" i="14"/>
  <c r="F161" i="14"/>
  <c r="C161" i="14"/>
  <c r="D162" i="14"/>
  <c r="F162" i="14"/>
  <c r="C162" i="14"/>
  <c r="D163" i="14"/>
  <c r="F163" i="14"/>
  <c r="C163" i="14"/>
  <c r="D164" i="14"/>
  <c r="F164" i="14"/>
  <c r="C164" i="14"/>
  <c r="D165" i="14"/>
  <c r="F165" i="14"/>
  <c r="C165" i="14"/>
  <c r="D166" i="14"/>
  <c r="F166" i="14"/>
  <c r="C166" i="14"/>
  <c r="D167" i="14"/>
  <c r="F167" i="14"/>
  <c r="C167" i="14"/>
  <c r="D168" i="14"/>
  <c r="F168" i="14"/>
  <c r="C168" i="14"/>
  <c r="D169" i="14"/>
  <c r="F169" i="14"/>
  <c r="C169" i="14"/>
  <c r="D170" i="14"/>
  <c r="F170" i="14"/>
  <c r="C170" i="14"/>
  <c r="D171" i="14"/>
  <c r="F171" i="14"/>
  <c r="C171" i="14"/>
  <c r="D172" i="14"/>
  <c r="F172" i="14"/>
  <c r="C172" i="14"/>
  <c r="D173" i="14"/>
  <c r="F173" i="14"/>
  <c r="C173" i="14"/>
  <c r="D174" i="14"/>
  <c r="F174" i="14"/>
  <c r="C174" i="14"/>
  <c r="D175" i="14"/>
  <c r="F175" i="14"/>
  <c r="C175" i="14"/>
  <c r="D176" i="14"/>
  <c r="F176" i="14"/>
  <c r="C176" i="14"/>
  <c r="D177" i="14"/>
  <c r="F177" i="14"/>
  <c r="C177" i="14"/>
  <c r="D178" i="14"/>
  <c r="F178" i="14"/>
  <c r="C178" i="14"/>
  <c r="D179" i="14"/>
  <c r="F179" i="14"/>
  <c r="C179" i="14"/>
  <c r="D180" i="14"/>
  <c r="F180" i="14"/>
  <c r="C180" i="14"/>
  <c r="D181" i="14"/>
  <c r="F181" i="14"/>
  <c r="C181" i="14"/>
  <c r="D182" i="14"/>
  <c r="F182" i="14"/>
  <c r="C182" i="14"/>
  <c r="D183" i="14"/>
  <c r="F183" i="14"/>
  <c r="C183" i="14"/>
  <c r="D184" i="14"/>
  <c r="F184" i="14"/>
  <c r="C184" i="14"/>
  <c r="D185" i="14"/>
  <c r="F185" i="14"/>
  <c r="C185" i="14"/>
  <c r="D186" i="14"/>
  <c r="F186" i="14"/>
  <c r="C186" i="14"/>
  <c r="D187" i="14"/>
  <c r="F187" i="14"/>
  <c r="C187" i="14"/>
  <c r="D188" i="14"/>
  <c r="F188" i="14"/>
  <c r="C188" i="14"/>
  <c r="D189" i="14"/>
  <c r="F189" i="14"/>
  <c r="C189" i="14"/>
  <c r="D190" i="14"/>
  <c r="F190" i="14"/>
  <c r="C190" i="14"/>
  <c r="D191" i="14"/>
  <c r="F191" i="14"/>
  <c r="C191" i="14"/>
  <c r="D192" i="14"/>
  <c r="F192" i="14"/>
  <c r="C192" i="14"/>
  <c r="D193" i="14"/>
  <c r="F193" i="14"/>
  <c r="C193" i="14"/>
  <c r="D194" i="14"/>
  <c r="F194" i="14"/>
  <c r="C194" i="14"/>
  <c r="D195" i="14"/>
  <c r="F195" i="14"/>
  <c r="C195" i="14"/>
  <c r="D196" i="14"/>
  <c r="F196" i="14"/>
  <c r="C196" i="14"/>
  <c r="D197" i="14"/>
  <c r="F197" i="14"/>
  <c r="C197" i="14"/>
  <c r="D198" i="14"/>
  <c r="F198" i="14"/>
  <c r="C198" i="14"/>
  <c r="D199" i="14"/>
  <c r="F199" i="14"/>
  <c r="C199" i="14"/>
  <c r="D200" i="14"/>
  <c r="F200" i="14"/>
  <c r="C200" i="14"/>
  <c r="D201" i="14"/>
  <c r="F201" i="14"/>
  <c r="C201" i="14"/>
  <c r="D202" i="14"/>
  <c r="F202" i="14"/>
  <c r="C202" i="14"/>
  <c r="D203" i="14"/>
  <c r="F203" i="14"/>
  <c r="C203" i="14"/>
  <c r="D204" i="14"/>
  <c r="F204" i="14"/>
  <c r="C204" i="14"/>
  <c r="D205" i="14"/>
  <c r="F205" i="14"/>
  <c r="C205" i="14"/>
  <c r="D206" i="14"/>
  <c r="F206" i="14"/>
  <c r="C206" i="14"/>
  <c r="D207" i="14"/>
  <c r="F207" i="14"/>
  <c r="C207" i="14"/>
  <c r="D208" i="14"/>
  <c r="F208" i="14"/>
  <c r="C208" i="14"/>
  <c r="D209" i="14"/>
  <c r="F209" i="14"/>
  <c r="C209" i="14"/>
  <c r="D210" i="14"/>
  <c r="F210" i="14"/>
  <c r="C210" i="14"/>
  <c r="D211" i="14"/>
  <c r="F211" i="14"/>
  <c r="C211" i="14"/>
  <c r="D212" i="14"/>
  <c r="F212" i="14"/>
  <c r="C212" i="14"/>
  <c r="D213" i="14"/>
  <c r="F213" i="14"/>
  <c r="C213" i="14"/>
  <c r="D214" i="14"/>
  <c r="F214" i="14"/>
  <c r="C214" i="14"/>
  <c r="D215" i="14"/>
  <c r="F215" i="14"/>
  <c r="C215" i="14"/>
  <c r="D216" i="14"/>
  <c r="F216" i="14"/>
  <c r="C216" i="14"/>
  <c r="D217" i="14"/>
  <c r="F217" i="14"/>
  <c r="C217" i="14"/>
  <c r="D218" i="14"/>
  <c r="F218" i="14"/>
  <c r="C218" i="14"/>
  <c r="D219" i="14"/>
  <c r="F219" i="14"/>
  <c r="C219" i="14"/>
  <c r="D220" i="14"/>
  <c r="F220" i="14"/>
  <c r="C220" i="14"/>
  <c r="D221" i="14"/>
  <c r="F221" i="14"/>
  <c r="C221" i="14"/>
  <c r="D222" i="14"/>
  <c r="F222" i="14"/>
  <c r="C222" i="14"/>
  <c r="D223" i="14"/>
  <c r="F223" i="14"/>
  <c r="C223" i="14"/>
  <c r="D224" i="14"/>
  <c r="F224" i="14"/>
  <c r="C224" i="14"/>
  <c r="D225" i="14"/>
  <c r="F225" i="14"/>
  <c r="C225" i="14"/>
  <c r="D226" i="14"/>
  <c r="F226" i="14"/>
  <c r="C226" i="14"/>
  <c r="D227" i="14"/>
  <c r="F227" i="14"/>
  <c r="C227" i="14"/>
  <c r="D228" i="14"/>
  <c r="F228" i="14"/>
  <c r="C228" i="14"/>
  <c r="D229" i="14"/>
  <c r="F229" i="14"/>
  <c r="C229" i="14"/>
  <c r="D230" i="14"/>
  <c r="F230" i="14"/>
  <c r="C230" i="14"/>
  <c r="D231" i="14"/>
  <c r="F231" i="14"/>
  <c r="C231" i="14"/>
  <c r="D232" i="14"/>
  <c r="F232" i="14"/>
  <c r="C232" i="14"/>
  <c r="D233" i="14"/>
  <c r="F233" i="14"/>
  <c r="C233" i="14"/>
  <c r="D234" i="14"/>
  <c r="F234" i="14"/>
  <c r="C234" i="14"/>
  <c r="D235" i="14"/>
  <c r="F235" i="14"/>
  <c r="C235" i="14"/>
  <c r="D236" i="14"/>
  <c r="F236" i="14"/>
  <c r="C236" i="14"/>
  <c r="D237" i="14"/>
  <c r="F237" i="14"/>
  <c r="C237" i="14"/>
  <c r="D238" i="14"/>
  <c r="F238" i="14"/>
  <c r="C238" i="14"/>
  <c r="D239" i="14"/>
  <c r="F239" i="14"/>
  <c r="C239" i="14"/>
  <c r="D240" i="14"/>
  <c r="F240" i="14"/>
  <c r="C240" i="14"/>
  <c r="D241" i="14"/>
  <c r="F241" i="14"/>
  <c r="C241" i="14"/>
  <c r="D242" i="14"/>
  <c r="F242" i="14"/>
  <c r="C242" i="14"/>
  <c r="D243" i="14"/>
  <c r="F243" i="14"/>
  <c r="C243" i="14"/>
  <c r="D244" i="14"/>
  <c r="F244" i="14"/>
  <c r="C244" i="14"/>
  <c r="D245" i="14"/>
  <c r="F245" i="14"/>
  <c r="C245" i="14"/>
  <c r="D246" i="14"/>
  <c r="F246" i="14"/>
  <c r="C246" i="14"/>
  <c r="D247" i="14"/>
  <c r="F247" i="14"/>
  <c r="C247" i="14"/>
  <c r="D248" i="14"/>
  <c r="F248" i="14"/>
  <c r="C248" i="14"/>
  <c r="D249" i="14"/>
  <c r="F249" i="14"/>
  <c r="C249" i="14"/>
  <c r="D250" i="14"/>
  <c r="F250" i="14"/>
  <c r="C250" i="14"/>
  <c r="D251" i="14"/>
  <c r="F251" i="14"/>
  <c r="C251" i="14"/>
  <c r="D252" i="14"/>
  <c r="F252" i="14"/>
  <c r="C252" i="14"/>
  <c r="D253" i="14"/>
  <c r="F253" i="14"/>
  <c r="C253" i="14"/>
  <c r="D254" i="14"/>
  <c r="F254" i="14"/>
  <c r="C254" i="14"/>
  <c r="D255" i="14"/>
  <c r="F255" i="14"/>
  <c r="C255" i="14"/>
  <c r="D256" i="14"/>
  <c r="F256" i="14"/>
  <c r="C256" i="14"/>
  <c r="D257" i="14"/>
  <c r="F257" i="14"/>
  <c r="C257" i="14"/>
  <c r="D258" i="14"/>
  <c r="F258" i="14"/>
  <c r="C258" i="14"/>
  <c r="D259" i="14"/>
  <c r="F259" i="14"/>
  <c r="C259" i="14"/>
  <c r="D260" i="14"/>
  <c r="F260" i="14"/>
  <c r="C260" i="14"/>
  <c r="D261" i="14"/>
  <c r="F261" i="14"/>
  <c r="C261" i="14"/>
  <c r="D262" i="14"/>
  <c r="F262" i="14"/>
  <c r="C262" i="14"/>
  <c r="D263" i="14"/>
  <c r="F263" i="14"/>
  <c r="C263" i="14"/>
  <c r="D264" i="14"/>
  <c r="F264" i="14"/>
  <c r="C264" i="14"/>
  <c r="D265" i="14"/>
  <c r="F265" i="14"/>
  <c r="C265" i="14"/>
  <c r="D266" i="14"/>
  <c r="F266" i="14"/>
  <c r="C266" i="14"/>
  <c r="D267" i="14"/>
  <c r="F267" i="14"/>
  <c r="C267" i="14"/>
  <c r="D268" i="14"/>
  <c r="F268" i="14"/>
  <c r="C268" i="14"/>
  <c r="D269" i="14"/>
  <c r="F269" i="14"/>
  <c r="C269" i="14"/>
  <c r="D270" i="14"/>
  <c r="F270" i="14"/>
  <c r="C270" i="14"/>
  <c r="D271" i="14"/>
  <c r="F271" i="14"/>
  <c r="C271" i="14"/>
  <c r="D272" i="14"/>
  <c r="F272" i="14"/>
  <c r="C272" i="14"/>
  <c r="D273" i="14"/>
  <c r="F273" i="14"/>
  <c r="C273" i="14"/>
  <c r="D274" i="14"/>
  <c r="F274" i="14"/>
  <c r="C274" i="14"/>
  <c r="D275" i="14"/>
  <c r="F275" i="14"/>
  <c r="C275" i="14"/>
  <c r="D276" i="14"/>
  <c r="F276" i="14"/>
  <c r="C276" i="14"/>
  <c r="D277" i="14"/>
  <c r="F277" i="14"/>
  <c r="C277" i="14"/>
  <c r="D278" i="14"/>
  <c r="F278" i="14"/>
  <c r="C278" i="14"/>
  <c r="D279" i="14"/>
  <c r="F279" i="14"/>
  <c r="C279" i="14"/>
  <c r="D280" i="14"/>
  <c r="F280" i="14"/>
  <c r="C280" i="14"/>
  <c r="D281" i="14"/>
  <c r="F281" i="14"/>
  <c r="C281" i="14"/>
  <c r="D282" i="14"/>
  <c r="F282" i="14"/>
  <c r="C282" i="14"/>
  <c r="D283" i="14"/>
  <c r="F283" i="14"/>
  <c r="C283" i="14"/>
  <c r="D284" i="14"/>
  <c r="F284" i="14"/>
  <c r="C284" i="14"/>
  <c r="D285" i="14"/>
  <c r="F285" i="14"/>
  <c r="C285" i="14"/>
  <c r="D286" i="14"/>
  <c r="F286" i="14"/>
  <c r="C286" i="14"/>
  <c r="D287" i="14"/>
  <c r="F287" i="14"/>
  <c r="C287" i="14"/>
  <c r="D288" i="14"/>
  <c r="F288" i="14"/>
  <c r="C288" i="14"/>
  <c r="D289" i="14"/>
  <c r="F289" i="14"/>
  <c r="C289" i="14"/>
  <c r="D290" i="14"/>
  <c r="F290" i="14"/>
  <c r="C290" i="14"/>
  <c r="D291" i="14"/>
  <c r="F291" i="14"/>
  <c r="C291" i="14"/>
  <c r="D292" i="14"/>
  <c r="F292" i="14"/>
  <c r="C292" i="14"/>
  <c r="D293" i="14"/>
  <c r="F293" i="14"/>
  <c r="C293" i="14"/>
  <c r="D294" i="14"/>
  <c r="F294" i="14"/>
  <c r="C294" i="14"/>
  <c r="D295" i="14"/>
  <c r="F295" i="14"/>
  <c r="C295" i="14"/>
  <c r="D296" i="14"/>
  <c r="F296" i="14"/>
  <c r="C296" i="14"/>
  <c r="D297" i="14"/>
  <c r="F297" i="14"/>
  <c r="C297" i="14"/>
  <c r="D298" i="14"/>
  <c r="F298" i="14"/>
  <c r="C298" i="14"/>
  <c r="D299" i="14"/>
  <c r="F299" i="14"/>
  <c r="C299" i="14"/>
  <c r="D300" i="14"/>
  <c r="F300" i="14"/>
  <c r="C300" i="14"/>
  <c r="D301" i="14"/>
  <c r="F301" i="14"/>
  <c r="C301" i="14"/>
  <c r="D302" i="14"/>
  <c r="F302" i="14"/>
  <c r="C302" i="14"/>
  <c r="D303" i="14"/>
  <c r="F303" i="14"/>
  <c r="C303" i="14"/>
  <c r="D304" i="14"/>
  <c r="F304" i="14"/>
  <c r="C304" i="14"/>
  <c r="D305" i="14"/>
  <c r="F305" i="14"/>
  <c r="C305" i="14"/>
  <c r="D306" i="14"/>
  <c r="F306" i="14"/>
  <c r="C306" i="14"/>
  <c r="D307" i="14"/>
  <c r="F307" i="14"/>
  <c r="C307" i="14"/>
  <c r="D308" i="14"/>
  <c r="F308" i="14"/>
  <c r="C308" i="14"/>
  <c r="D309" i="14"/>
  <c r="F309" i="14"/>
  <c r="C309" i="14"/>
  <c r="D310" i="14"/>
  <c r="F310" i="14"/>
  <c r="C310" i="14"/>
  <c r="D311" i="14"/>
  <c r="F311" i="14"/>
  <c r="C311" i="14"/>
  <c r="D312" i="14"/>
  <c r="F312" i="14"/>
  <c r="C312" i="14"/>
  <c r="D313" i="14"/>
  <c r="F313" i="14"/>
  <c r="C313" i="14"/>
  <c r="D314" i="14"/>
  <c r="F314" i="14"/>
  <c r="C314" i="14"/>
  <c r="D315" i="14"/>
  <c r="F315" i="14"/>
  <c r="C315" i="14"/>
  <c r="D316" i="14"/>
  <c r="F316" i="14"/>
  <c r="C316" i="14"/>
  <c r="D317" i="14"/>
  <c r="F317" i="14"/>
  <c r="C317" i="14"/>
  <c r="D318" i="14"/>
  <c r="F318" i="14"/>
  <c r="C318" i="14"/>
  <c r="D319" i="14"/>
  <c r="F319" i="14"/>
  <c r="C319" i="14"/>
  <c r="D320" i="14"/>
  <c r="F320" i="14"/>
  <c r="C320" i="14"/>
  <c r="D321" i="14"/>
  <c r="F321" i="14"/>
  <c r="C321" i="14"/>
  <c r="D322" i="14"/>
  <c r="F322" i="14"/>
  <c r="C322" i="14"/>
  <c r="D323" i="14"/>
  <c r="F323" i="14"/>
  <c r="C323" i="14"/>
  <c r="D324" i="14"/>
  <c r="F324" i="14"/>
  <c r="C324" i="14"/>
  <c r="D325" i="14"/>
  <c r="F325" i="14"/>
  <c r="C325" i="14"/>
  <c r="D326" i="14"/>
  <c r="F326" i="14"/>
  <c r="C326" i="14"/>
  <c r="D327" i="14"/>
  <c r="F327" i="14"/>
  <c r="C327" i="14"/>
  <c r="D328" i="14"/>
  <c r="F328" i="14"/>
  <c r="C328" i="14"/>
  <c r="D329" i="14"/>
  <c r="F329" i="14"/>
  <c r="C329" i="14"/>
  <c r="D330" i="14"/>
  <c r="F330" i="14"/>
  <c r="C330" i="14"/>
  <c r="D331" i="14"/>
  <c r="F331" i="14"/>
  <c r="C331" i="14"/>
  <c r="D332" i="14"/>
  <c r="F332" i="14"/>
  <c r="C332" i="14"/>
  <c r="D333" i="14"/>
  <c r="F333" i="14"/>
  <c r="C333" i="14"/>
  <c r="D334" i="14"/>
  <c r="F334" i="14"/>
  <c r="C334" i="14"/>
  <c r="D335" i="14"/>
  <c r="F335" i="14"/>
  <c r="C335" i="14"/>
  <c r="D336" i="14"/>
  <c r="F336" i="14"/>
  <c r="C336" i="14"/>
  <c r="D337" i="14"/>
  <c r="F337" i="14"/>
  <c r="C337" i="14"/>
  <c r="D338" i="14"/>
  <c r="F338" i="14"/>
  <c r="C338" i="14"/>
  <c r="D339" i="14"/>
  <c r="F339" i="14"/>
  <c r="C339" i="14"/>
  <c r="D340" i="14"/>
  <c r="F340" i="14"/>
  <c r="C340" i="14"/>
  <c r="D341" i="14"/>
  <c r="F341" i="14"/>
  <c r="C341" i="14"/>
  <c r="D342" i="14"/>
  <c r="F342" i="14"/>
  <c r="C342" i="14"/>
  <c r="D343" i="14"/>
  <c r="F343" i="14"/>
  <c r="C343" i="14"/>
  <c r="D344" i="14"/>
  <c r="F344" i="14"/>
  <c r="C344" i="14"/>
  <c r="D345" i="14"/>
  <c r="F345" i="14"/>
  <c r="C345" i="14"/>
  <c r="D346" i="14"/>
  <c r="F346" i="14"/>
  <c r="C346" i="14"/>
  <c r="D347" i="14"/>
  <c r="F347" i="14"/>
  <c r="C347" i="14"/>
  <c r="D348" i="14"/>
  <c r="F348" i="14"/>
  <c r="C348" i="14"/>
  <c r="D349" i="14"/>
  <c r="F349" i="14"/>
  <c r="C349" i="14"/>
  <c r="D350" i="14"/>
  <c r="F350" i="14"/>
  <c r="C350" i="14"/>
  <c r="D351" i="14"/>
  <c r="F351" i="14"/>
  <c r="C351" i="14"/>
  <c r="D352" i="14"/>
  <c r="F352" i="14"/>
  <c r="C352" i="14"/>
  <c r="D353" i="14"/>
  <c r="F353" i="14"/>
  <c r="C353" i="14"/>
  <c r="D354" i="14"/>
  <c r="F354" i="14"/>
  <c r="C354" i="14"/>
  <c r="D355" i="14"/>
  <c r="F355" i="14"/>
  <c r="C355" i="14"/>
  <c r="D356" i="14"/>
  <c r="F356" i="14"/>
  <c r="C356" i="14"/>
  <c r="D357" i="14"/>
  <c r="F357" i="14"/>
  <c r="C357" i="14"/>
  <c r="D358" i="14"/>
  <c r="F358" i="14"/>
  <c r="C358" i="14"/>
  <c r="D359" i="14"/>
  <c r="F359" i="14"/>
  <c r="C359" i="14"/>
  <c r="D360" i="14"/>
  <c r="F360" i="14"/>
  <c r="C360" i="14"/>
  <c r="D361" i="14"/>
  <c r="F361" i="14"/>
  <c r="C361" i="14"/>
  <c r="D362" i="14"/>
  <c r="F362" i="14"/>
  <c r="C362" i="14"/>
  <c r="D363" i="14"/>
  <c r="F363" i="14"/>
  <c r="C363" i="14"/>
  <c r="D364" i="14"/>
  <c r="F364" i="14"/>
  <c r="C364" i="14"/>
  <c r="D365" i="14"/>
  <c r="F365" i="14"/>
  <c r="C365" i="14"/>
  <c r="D366" i="14"/>
  <c r="F366" i="14"/>
  <c r="C366" i="14"/>
  <c r="D367" i="14"/>
  <c r="F367" i="14"/>
  <c r="C367" i="14"/>
  <c r="D368" i="14"/>
  <c r="F368" i="14"/>
  <c r="C368" i="14"/>
  <c r="D369" i="14"/>
  <c r="F369" i="14"/>
  <c r="C369" i="14"/>
  <c r="D370" i="14"/>
  <c r="F370" i="14"/>
  <c r="C370" i="14"/>
  <c r="D371" i="14"/>
  <c r="F371" i="14"/>
  <c r="C371" i="14"/>
  <c r="D372" i="14"/>
  <c r="F372" i="14"/>
  <c r="C372" i="14"/>
  <c r="D373" i="14"/>
  <c r="F373" i="14"/>
  <c r="C373" i="14"/>
  <c r="D374" i="14"/>
  <c r="F374" i="14"/>
  <c r="C374" i="14"/>
  <c r="D375" i="14"/>
  <c r="F375" i="14"/>
  <c r="C375" i="14"/>
  <c r="D376" i="14"/>
  <c r="F376" i="14"/>
  <c r="C376" i="14"/>
  <c r="D377" i="14"/>
  <c r="F377" i="14"/>
  <c r="C377" i="14"/>
  <c r="D378" i="14"/>
  <c r="F378" i="14"/>
  <c r="C378" i="14"/>
  <c r="D379" i="14"/>
  <c r="F379" i="14"/>
  <c r="C379" i="14"/>
  <c r="D380" i="14"/>
  <c r="F380" i="14"/>
  <c r="C380" i="14"/>
  <c r="D381" i="14"/>
  <c r="F381" i="14"/>
  <c r="C381" i="14"/>
  <c r="D382" i="14"/>
  <c r="F382" i="14"/>
  <c r="C382" i="14"/>
  <c r="D383" i="14"/>
  <c r="F383" i="14"/>
  <c r="C383" i="14"/>
  <c r="D384" i="14"/>
  <c r="F384" i="14"/>
  <c r="C384" i="14"/>
  <c r="D385" i="14"/>
  <c r="F385" i="14"/>
  <c r="C385" i="14"/>
  <c r="D386" i="14"/>
  <c r="F386" i="14"/>
  <c r="C386" i="14"/>
  <c r="D387" i="14"/>
  <c r="F387" i="14"/>
  <c r="C387" i="14"/>
  <c r="D388" i="14"/>
  <c r="F388" i="14"/>
  <c r="C388" i="14"/>
  <c r="D389" i="14"/>
  <c r="F389" i="14"/>
  <c r="C389" i="14"/>
  <c r="D390" i="14"/>
  <c r="F390" i="14"/>
  <c r="C390" i="14"/>
  <c r="D391" i="14"/>
  <c r="F391" i="14"/>
  <c r="C391" i="14"/>
  <c r="D392" i="14"/>
  <c r="F392" i="14"/>
  <c r="C392" i="14"/>
  <c r="D393" i="14"/>
  <c r="F393" i="14"/>
  <c r="C393" i="14"/>
  <c r="D394" i="14"/>
  <c r="F394" i="14"/>
  <c r="C394" i="14"/>
  <c r="D395" i="14"/>
  <c r="F395" i="14"/>
  <c r="C395" i="14"/>
  <c r="D396" i="14"/>
  <c r="F396" i="14"/>
  <c r="C396" i="14"/>
  <c r="D397" i="14"/>
  <c r="F397" i="14"/>
  <c r="C397" i="14"/>
  <c r="D398" i="14"/>
  <c r="F398" i="14"/>
  <c r="C398" i="14"/>
  <c r="D399" i="14"/>
  <c r="F399" i="14"/>
  <c r="C399" i="14"/>
  <c r="D400" i="14"/>
  <c r="F400" i="14"/>
  <c r="C400" i="14"/>
  <c r="D401" i="14"/>
  <c r="F401" i="14"/>
  <c r="C401" i="14"/>
  <c r="D402" i="14"/>
  <c r="F402" i="14"/>
  <c r="C402" i="14"/>
  <c r="D403" i="14"/>
  <c r="F403" i="14"/>
  <c r="C403" i="14"/>
  <c r="D404" i="14"/>
  <c r="F404" i="14"/>
  <c r="C404" i="14"/>
  <c r="D405" i="14"/>
  <c r="F405" i="14"/>
  <c r="C405" i="14"/>
  <c r="D406" i="14"/>
  <c r="F406" i="14"/>
  <c r="C406" i="14"/>
  <c r="D407" i="14"/>
  <c r="F407" i="14"/>
  <c r="C407" i="14"/>
  <c r="D408" i="14"/>
  <c r="F408" i="14"/>
  <c r="C408" i="14"/>
  <c r="D409" i="14"/>
  <c r="F409" i="14"/>
  <c r="C409" i="14"/>
  <c r="D410" i="14"/>
  <c r="F410" i="14"/>
  <c r="C410" i="14"/>
  <c r="D411" i="14"/>
  <c r="F411" i="14"/>
  <c r="C411" i="14"/>
  <c r="D412" i="14"/>
  <c r="F412" i="14"/>
  <c r="C412" i="14"/>
  <c r="D413" i="14"/>
  <c r="F413" i="14"/>
  <c r="C413" i="14"/>
  <c r="D414" i="14"/>
  <c r="F414" i="14"/>
  <c r="C414" i="14"/>
  <c r="D415" i="14"/>
  <c r="F415" i="14"/>
  <c r="C415" i="14"/>
  <c r="D416" i="14"/>
  <c r="F416" i="14"/>
  <c r="C416" i="14"/>
  <c r="D417" i="14"/>
  <c r="F417" i="14"/>
  <c r="C417" i="14"/>
  <c r="D418" i="14"/>
  <c r="F418" i="14"/>
  <c r="C418" i="14"/>
  <c r="D419" i="14"/>
  <c r="F419" i="14"/>
  <c r="C419" i="14"/>
  <c r="D420" i="14"/>
  <c r="F420" i="14"/>
  <c r="C420" i="14"/>
  <c r="D421" i="14"/>
  <c r="F421" i="14"/>
  <c r="C421" i="14"/>
  <c r="D422" i="14"/>
  <c r="F422" i="14"/>
  <c r="C422" i="14"/>
  <c r="D423" i="14"/>
  <c r="F423" i="14"/>
  <c r="C423" i="14"/>
  <c r="D424" i="14"/>
  <c r="F424" i="14"/>
  <c r="C424" i="14"/>
  <c r="D425" i="14"/>
  <c r="F425" i="14"/>
  <c r="C425" i="14"/>
  <c r="D426" i="14"/>
  <c r="F426" i="14"/>
  <c r="C426" i="14"/>
  <c r="D427" i="14"/>
  <c r="F427" i="14"/>
  <c r="C427" i="14"/>
  <c r="D428" i="14"/>
  <c r="F428" i="14"/>
  <c r="C428" i="14"/>
  <c r="D429" i="14"/>
  <c r="F429" i="14"/>
  <c r="C429" i="14"/>
  <c r="D430" i="14"/>
  <c r="F430" i="14"/>
  <c r="C430" i="14"/>
  <c r="D431" i="14"/>
  <c r="F431" i="14"/>
  <c r="C431" i="14"/>
  <c r="D432" i="14"/>
  <c r="F432" i="14"/>
  <c r="C432" i="14"/>
  <c r="D433" i="14"/>
  <c r="F433" i="14"/>
  <c r="C433" i="14"/>
  <c r="D434" i="14"/>
  <c r="F434" i="14"/>
  <c r="C434" i="14"/>
  <c r="D435" i="14"/>
  <c r="F435" i="14"/>
  <c r="C435" i="14"/>
  <c r="D436" i="14"/>
  <c r="F436" i="14"/>
  <c r="C436" i="14"/>
  <c r="D437" i="14"/>
  <c r="F437" i="14"/>
  <c r="C437" i="14"/>
  <c r="D438" i="14"/>
  <c r="F438" i="14"/>
  <c r="C438" i="14"/>
  <c r="D439" i="14"/>
  <c r="F439" i="14"/>
  <c r="C439" i="14"/>
  <c r="D440" i="14"/>
  <c r="F440" i="14"/>
  <c r="C440" i="14"/>
  <c r="D441" i="14"/>
  <c r="F441" i="14"/>
  <c r="C441" i="14"/>
  <c r="D442" i="14"/>
  <c r="F442" i="14"/>
  <c r="C442" i="14"/>
  <c r="D443" i="14"/>
  <c r="F443" i="14"/>
  <c r="C443" i="14"/>
  <c r="D444" i="14"/>
  <c r="F444" i="14"/>
  <c r="C444" i="14"/>
  <c r="D445" i="14"/>
  <c r="F445" i="14"/>
  <c r="C445" i="14"/>
  <c r="D446" i="14"/>
  <c r="F446" i="14"/>
  <c r="C446" i="14"/>
  <c r="D447" i="14"/>
  <c r="F447" i="14"/>
  <c r="C447" i="14"/>
  <c r="D448" i="14"/>
  <c r="F448" i="14"/>
  <c r="C448" i="14"/>
  <c r="D449" i="14"/>
  <c r="F449" i="14"/>
  <c r="C449" i="14"/>
  <c r="D450" i="14"/>
  <c r="F450" i="14"/>
  <c r="C450" i="14"/>
  <c r="D451" i="14"/>
  <c r="F451" i="14"/>
  <c r="C451" i="14"/>
  <c r="D452" i="14"/>
  <c r="F452" i="14"/>
  <c r="C452" i="14"/>
  <c r="D453" i="14"/>
  <c r="F453" i="14"/>
  <c r="C453" i="14"/>
  <c r="D454" i="14"/>
  <c r="F454" i="14"/>
  <c r="C454" i="14"/>
  <c r="D455" i="14"/>
  <c r="F455" i="14"/>
  <c r="C455" i="14"/>
  <c r="D456" i="14"/>
  <c r="F456" i="14"/>
  <c r="C456" i="14"/>
  <c r="D457" i="14"/>
  <c r="F457" i="14"/>
  <c r="C457" i="14"/>
  <c r="D458" i="14"/>
  <c r="F458" i="14"/>
  <c r="C458" i="14"/>
  <c r="D459" i="14"/>
  <c r="F459" i="14"/>
  <c r="C459" i="14"/>
  <c r="D460" i="14"/>
  <c r="F460" i="14"/>
  <c r="C460" i="14"/>
  <c r="D461" i="14"/>
  <c r="F461" i="14"/>
  <c r="C461" i="14"/>
  <c r="D462" i="14"/>
  <c r="F462" i="14"/>
  <c r="C462" i="14"/>
  <c r="D463" i="14"/>
  <c r="F463" i="14"/>
  <c r="C463" i="14"/>
  <c r="D464" i="14"/>
  <c r="F464" i="14"/>
  <c r="C464" i="14"/>
  <c r="D465" i="14"/>
  <c r="F465" i="14"/>
  <c r="C465" i="14"/>
  <c r="D466" i="14"/>
  <c r="F466" i="14"/>
  <c r="C466" i="14"/>
  <c r="D467" i="14"/>
  <c r="F467" i="14"/>
  <c r="C467" i="14"/>
  <c r="D468" i="14"/>
  <c r="F468" i="14"/>
  <c r="C468" i="14"/>
  <c r="D469" i="14"/>
  <c r="F469" i="14"/>
  <c r="C469" i="14"/>
  <c r="D470" i="14"/>
  <c r="F470" i="14"/>
  <c r="C470" i="14"/>
  <c r="D471" i="14"/>
  <c r="F471" i="14"/>
  <c r="C471" i="14"/>
  <c r="D472" i="14"/>
  <c r="F472" i="14"/>
  <c r="C472" i="14"/>
  <c r="D473" i="14"/>
  <c r="F473" i="14"/>
  <c r="C473" i="14"/>
  <c r="D474" i="14"/>
  <c r="F474" i="14"/>
  <c r="C474" i="14"/>
  <c r="D475" i="14"/>
  <c r="F475" i="14"/>
  <c r="C475" i="14"/>
  <c r="D476" i="14"/>
  <c r="F476" i="14"/>
  <c r="C476" i="14"/>
  <c r="D477" i="14"/>
  <c r="F477" i="14"/>
  <c r="C477" i="14"/>
  <c r="D478" i="14"/>
  <c r="F478" i="14"/>
  <c r="C478" i="14"/>
  <c r="D479" i="14"/>
  <c r="F479" i="14"/>
  <c r="C479" i="14"/>
  <c r="D480" i="14"/>
  <c r="F480" i="14"/>
  <c r="C480" i="14"/>
  <c r="D481" i="14"/>
  <c r="F481" i="14"/>
  <c r="C481" i="14"/>
  <c r="D482" i="14"/>
  <c r="F482" i="14"/>
  <c r="C482" i="14"/>
  <c r="D483" i="14"/>
  <c r="F483" i="14"/>
  <c r="C483" i="14"/>
  <c r="D484" i="14"/>
  <c r="F484" i="14"/>
  <c r="C484" i="14"/>
  <c r="D485" i="14"/>
  <c r="F485" i="14"/>
  <c r="C485" i="14"/>
  <c r="D486" i="14"/>
  <c r="F486" i="14"/>
  <c r="C486" i="14"/>
  <c r="D487" i="14"/>
  <c r="F487" i="14"/>
  <c r="C487" i="14"/>
  <c r="D488" i="14"/>
  <c r="F488" i="14"/>
  <c r="C488" i="14"/>
  <c r="D489" i="14"/>
  <c r="F489" i="14"/>
  <c r="C489" i="14"/>
  <c r="D490" i="14"/>
  <c r="F490" i="14"/>
  <c r="C490" i="14"/>
  <c r="D491" i="14"/>
  <c r="F491" i="14"/>
  <c r="C491" i="14"/>
  <c r="D492" i="14"/>
  <c r="F492" i="14"/>
  <c r="C492" i="14"/>
  <c r="D493" i="14"/>
  <c r="F493" i="14"/>
  <c r="C493" i="14"/>
  <c r="D494" i="14"/>
  <c r="F494" i="14"/>
  <c r="C494" i="14"/>
  <c r="D495" i="14"/>
  <c r="F495" i="14"/>
  <c r="C495" i="14"/>
  <c r="D496" i="14"/>
  <c r="F496" i="14"/>
  <c r="C496" i="14"/>
  <c r="D497" i="14"/>
  <c r="F497" i="14"/>
  <c r="C497" i="14"/>
  <c r="D498" i="14"/>
  <c r="F498" i="14"/>
  <c r="C498" i="14"/>
  <c r="D499" i="14"/>
  <c r="F499" i="14"/>
  <c r="C499" i="14"/>
  <c r="D500" i="14"/>
  <c r="F500" i="14"/>
  <c r="C500" i="14"/>
  <c r="D501" i="14"/>
  <c r="F501" i="14"/>
  <c r="C501" i="14"/>
  <c r="D502" i="14"/>
  <c r="F502" i="14"/>
  <c r="C502" i="14"/>
  <c r="D503" i="14"/>
  <c r="F503" i="14"/>
  <c r="C503" i="14"/>
  <c r="D504" i="14"/>
  <c r="F504" i="14"/>
  <c r="C504" i="14"/>
  <c r="D505" i="14"/>
  <c r="F505" i="14"/>
  <c r="C505" i="14"/>
  <c r="D506" i="14"/>
  <c r="F506" i="14"/>
  <c r="C506" i="14"/>
  <c r="D507" i="14"/>
  <c r="F507" i="14"/>
  <c r="C507" i="14"/>
  <c r="D508" i="14"/>
  <c r="F508" i="14"/>
  <c r="C508" i="14"/>
  <c r="D509" i="14"/>
  <c r="F509" i="14"/>
  <c r="C509" i="14"/>
  <c r="D510" i="14"/>
  <c r="F510" i="14"/>
  <c r="C510" i="14"/>
  <c r="D511" i="14"/>
  <c r="F511" i="14"/>
  <c r="C511" i="14"/>
  <c r="D512" i="14"/>
  <c r="F512" i="14"/>
  <c r="C512" i="14"/>
  <c r="D513" i="14"/>
  <c r="F513" i="14"/>
  <c r="C513" i="14"/>
  <c r="D514" i="14"/>
  <c r="F514" i="14"/>
  <c r="C514" i="14"/>
  <c r="D515" i="14"/>
  <c r="F515" i="14"/>
  <c r="C515" i="14"/>
  <c r="D516" i="14"/>
  <c r="F516" i="14"/>
  <c r="C516" i="14"/>
  <c r="D517" i="14"/>
  <c r="F517" i="14"/>
  <c r="C517" i="14"/>
  <c r="D518" i="14"/>
  <c r="F518" i="14"/>
  <c r="C518" i="14"/>
  <c r="D519" i="14"/>
  <c r="F519" i="14"/>
  <c r="C519" i="14"/>
  <c r="D520" i="14"/>
  <c r="F520" i="14"/>
  <c r="C520" i="14"/>
  <c r="D521" i="14"/>
  <c r="F521" i="14"/>
  <c r="C521" i="14"/>
  <c r="D522" i="14"/>
  <c r="F522" i="14"/>
  <c r="C522" i="14"/>
  <c r="D523" i="14"/>
  <c r="F523" i="14"/>
  <c r="C523" i="14"/>
  <c r="D524" i="14"/>
  <c r="F524" i="14"/>
  <c r="C524" i="14"/>
  <c r="D525" i="14"/>
  <c r="F525" i="14"/>
  <c r="C525" i="14"/>
  <c r="D526" i="14"/>
  <c r="F526" i="14"/>
  <c r="C526" i="14"/>
  <c r="D527" i="14"/>
  <c r="F527" i="14"/>
  <c r="C527" i="14"/>
  <c r="D528" i="14"/>
  <c r="F528" i="14"/>
  <c r="C528" i="14"/>
  <c r="D529" i="14"/>
  <c r="F529" i="14"/>
  <c r="C529" i="14"/>
  <c r="D530" i="14"/>
  <c r="F530" i="14"/>
  <c r="C530" i="14"/>
  <c r="D531" i="14"/>
  <c r="F531" i="14"/>
  <c r="C531" i="14"/>
  <c r="D532" i="14"/>
  <c r="F532" i="14"/>
  <c r="C532" i="14"/>
  <c r="D533" i="14"/>
  <c r="F533" i="14"/>
  <c r="C533" i="14"/>
  <c r="D534" i="14"/>
  <c r="F534" i="14"/>
  <c r="C534" i="14"/>
  <c r="D535" i="14"/>
  <c r="F535" i="14"/>
  <c r="C535" i="14"/>
  <c r="D536" i="14"/>
  <c r="F536" i="14"/>
  <c r="C536" i="14"/>
  <c r="D537" i="14"/>
  <c r="F537" i="14"/>
  <c r="C537" i="14"/>
  <c r="D538" i="14"/>
  <c r="F538" i="14"/>
  <c r="C538" i="14"/>
  <c r="D539" i="14"/>
  <c r="F539" i="14"/>
  <c r="C539" i="14"/>
  <c r="D540" i="14"/>
  <c r="F540" i="14"/>
  <c r="C540" i="14"/>
  <c r="D541" i="14"/>
  <c r="F541" i="14"/>
  <c r="C541" i="14"/>
  <c r="D542" i="14"/>
  <c r="F542" i="14"/>
  <c r="C542" i="14"/>
  <c r="D543" i="14"/>
  <c r="F543" i="14"/>
  <c r="C543" i="14"/>
  <c r="D544" i="14"/>
  <c r="F544" i="14"/>
  <c r="C544" i="14"/>
  <c r="D545" i="14"/>
  <c r="F545" i="14"/>
  <c r="C545" i="14"/>
  <c r="D546" i="14"/>
  <c r="F546" i="14"/>
  <c r="C546" i="14"/>
  <c r="D547" i="14"/>
  <c r="F547" i="14"/>
  <c r="C547" i="14"/>
  <c r="D548" i="14"/>
  <c r="F548" i="14"/>
  <c r="C548" i="14"/>
  <c r="D549" i="14"/>
  <c r="F549" i="14"/>
  <c r="C549" i="14"/>
  <c r="D550" i="14"/>
  <c r="F550" i="14"/>
  <c r="C550" i="14"/>
  <c r="D551" i="14"/>
  <c r="F551" i="14"/>
  <c r="C551" i="14"/>
  <c r="D552" i="14"/>
  <c r="F552" i="14"/>
  <c r="C552" i="14"/>
  <c r="D553" i="14"/>
  <c r="F553" i="14"/>
  <c r="C553" i="14"/>
  <c r="D554" i="14"/>
  <c r="F554" i="14"/>
  <c r="C554" i="14"/>
  <c r="D555" i="14"/>
  <c r="F555" i="14"/>
  <c r="C555" i="14"/>
  <c r="D556" i="14"/>
  <c r="F556" i="14"/>
  <c r="C556" i="14"/>
  <c r="D557" i="14"/>
  <c r="F557" i="14"/>
  <c r="C557" i="14"/>
  <c r="D558" i="14"/>
  <c r="F558" i="14"/>
  <c r="C558" i="14"/>
  <c r="D559" i="14"/>
  <c r="F559" i="14"/>
  <c r="C559" i="14"/>
  <c r="D560" i="14"/>
  <c r="F560" i="14"/>
  <c r="C560" i="14"/>
  <c r="D561" i="14"/>
  <c r="F561" i="14"/>
  <c r="C561" i="14"/>
  <c r="D562" i="14"/>
  <c r="F562" i="14"/>
  <c r="C562" i="14"/>
  <c r="D563" i="14"/>
  <c r="F563" i="14"/>
  <c r="C563" i="14"/>
  <c r="D564" i="14"/>
  <c r="F564" i="14"/>
  <c r="C564" i="14"/>
  <c r="D565" i="14"/>
  <c r="F565" i="14"/>
  <c r="C565" i="14"/>
  <c r="D566" i="14"/>
  <c r="F566" i="14"/>
  <c r="C566" i="14"/>
  <c r="D567" i="14"/>
  <c r="F567" i="14"/>
  <c r="C567" i="14"/>
  <c r="D568" i="14"/>
  <c r="F568" i="14"/>
  <c r="C568" i="14"/>
  <c r="D569" i="14"/>
  <c r="F569" i="14"/>
  <c r="C569" i="14"/>
  <c r="D570" i="14"/>
  <c r="F570" i="14"/>
  <c r="C570" i="14"/>
  <c r="D571" i="14"/>
  <c r="F571" i="14"/>
  <c r="C571" i="14"/>
  <c r="D572" i="14"/>
  <c r="F572" i="14"/>
  <c r="C572" i="14"/>
  <c r="D573" i="14"/>
  <c r="F573" i="14"/>
  <c r="C573" i="14"/>
  <c r="D574" i="14"/>
  <c r="F574" i="14"/>
  <c r="C574" i="14"/>
  <c r="D575" i="14"/>
  <c r="F575" i="14"/>
  <c r="C575" i="14"/>
  <c r="D576" i="14"/>
  <c r="F576" i="14"/>
  <c r="C576" i="14"/>
  <c r="D577" i="14"/>
  <c r="F577" i="14"/>
  <c r="C577" i="14"/>
  <c r="D578" i="14"/>
  <c r="F578" i="14"/>
  <c r="C578" i="14"/>
  <c r="D579" i="14"/>
  <c r="F579" i="14"/>
  <c r="C579" i="14"/>
  <c r="D580" i="14"/>
  <c r="F580" i="14"/>
  <c r="C580" i="14"/>
  <c r="D581" i="14"/>
  <c r="F581" i="14"/>
  <c r="C581" i="14"/>
  <c r="D582" i="14"/>
  <c r="F582" i="14"/>
  <c r="C582" i="14"/>
  <c r="D583" i="14"/>
  <c r="F583" i="14"/>
  <c r="C583" i="14"/>
  <c r="D584" i="14"/>
  <c r="F584" i="14"/>
  <c r="C584" i="14"/>
  <c r="D585" i="14"/>
  <c r="F585" i="14"/>
  <c r="C585" i="14"/>
  <c r="D586" i="14"/>
  <c r="F586" i="14"/>
  <c r="C586" i="14"/>
  <c r="D587" i="14"/>
  <c r="F587" i="14"/>
  <c r="C587" i="14"/>
  <c r="D588" i="14"/>
  <c r="F588" i="14"/>
  <c r="C588" i="14"/>
  <c r="D589" i="14"/>
  <c r="F589" i="14"/>
  <c r="C589" i="14"/>
  <c r="D590" i="14"/>
  <c r="F590" i="14"/>
  <c r="C590" i="14"/>
  <c r="D591" i="14"/>
  <c r="F591" i="14"/>
  <c r="C591" i="14"/>
  <c r="D592" i="14"/>
  <c r="F592" i="14"/>
  <c r="C592" i="14"/>
  <c r="D593" i="14"/>
  <c r="F593" i="14"/>
  <c r="C593" i="14"/>
  <c r="D594" i="14"/>
  <c r="F594" i="14"/>
  <c r="C594" i="14"/>
  <c r="D595" i="14"/>
  <c r="F595" i="14"/>
  <c r="C595" i="14"/>
  <c r="D596" i="14"/>
  <c r="F596" i="14"/>
  <c r="C596" i="14"/>
  <c r="D597" i="14"/>
  <c r="F597" i="14"/>
  <c r="C597" i="14"/>
  <c r="D598" i="14"/>
  <c r="F598" i="14"/>
  <c r="C598" i="14"/>
  <c r="D599" i="14"/>
  <c r="F599" i="14"/>
  <c r="C599" i="14"/>
  <c r="D600" i="14"/>
  <c r="F600" i="14"/>
  <c r="C600" i="14"/>
  <c r="D601" i="14"/>
  <c r="F601" i="14"/>
  <c r="C601" i="14"/>
  <c r="D602" i="14"/>
  <c r="F602" i="14"/>
  <c r="C602" i="14"/>
  <c r="D603" i="14"/>
  <c r="F603" i="14"/>
  <c r="C603" i="14"/>
  <c r="D604" i="14"/>
  <c r="F604" i="14"/>
  <c r="C604" i="14"/>
  <c r="D605" i="14"/>
  <c r="F605" i="14"/>
  <c r="C605" i="14"/>
  <c r="D606" i="14"/>
  <c r="F606" i="14"/>
  <c r="C606" i="14"/>
  <c r="D607" i="14"/>
  <c r="F607" i="14"/>
  <c r="C607" i="14"/>
  <c r="D608" i="14"/>
  <c r="F608" i="14"/>
  <c r="C608" i="14"/>
  <c r="D609" i="14"/>
  <c r="F609" i="14"/>
  <c r="C609" i="14"/>
  <c r="D610" i="14"/>
  <c r="F610" i="14"/>
  <c r="C610" i="14"/>
  <c r="D611" i="14"/>
  <c r="F611" i="14"/>
  <c r="C611" i="14"/>
  <c r="D612" i="14"/>
  <c r="F612" i="14"/>
  <c r="C612" i="14"/>
  <c r="D613" i="14"/>
  <c r="F613" i="14"/>
  <c r="C613" i="14"/>
  <c r="D614" i="14"/>
  <c r="F614" i="14"/>
  <c r="C614" i="14"/>
  <c r="D615" i="14"/>
  <c r="F615" i="14"/>
  <c r="C615" i="14"/>
  <c r="D616" i="14"/>
  <c r="F616" i="14"/>
  <c r="C616" i="14"/>
  <c r="D617" i="14"/>
  <c r="F617" i="14"/>
  <c r="C617" i="14"/>
  <c r="D618" i="14"/>
  <c r="F618" i="14"/>
  <c r="C618" i="14"/>
  <c r="D619" i="14"/>
  <c r="F619" i="14"/>
  <c r="C619" i="14"/>
  <c r="D620" i="14"/>
  <c r="F620" i="14"/>
  <c r="C620" i="14"/>
  <c r="D621" i="14"/>
  <c r="F621" i="14"/>
  <c r="C621" i="14"/>
  <c r="D622" i="14"/>
  <c r="F622" i="14"/>
  <c r="C622" i="14"/>
  <c r="D623" i="14"/>
  <c r="F623" i="14"/>
  <c r="C623" i="14"/>
  <c r="D624" i="14"/>
  <c r="F624" i="14"/>
  <c r="C624" i="14"/>
  <c r="D625" i="14"/>
  <c r="F625" i="14"/>
  <c r="C625" i="14"/>
  <c r="D626" i="14"/>
  <c r="F626" i="14"/>
  <c r="C626" i="14"/>
  <c r="D627" i="14"/>
  <c r="F627" i="14"/>
  <c r="C627" i="14"/>
  <c r="D628" i="14"/>
  <c r="F628" i="14"/>
  <c r="C628" i="14"/>
  <c r="D629" i="14"/>
  <c r="F629" i="14"/>
  <c r="C629" i="14"/>
  <c r="D630" i="14"/>
  <c r="F630" i="14"/>
  <c r="C630" i="14"/>
  <c r="D631" i="14"/>
  <c r="F631" i="14"/>
  <c r="C631" i="14"/>
  <c r="D632" i="14"/>
  <c r="F632" i="14"/>
  <c r="C632" i="14"/>
  <c r="D633" i="14"/>
  <c r="F633" i="14"/>
  <c r="C633" i="14"/>
  <c r="D634" i="14"/>
  <c r="F634" i="14"/>
  <c r="C634" i="14"/>
  <c r="D635" i="14"/>
  <c r="F635" i="14"/>
  <c r="C635" i="14"/>
  <c r="D636" i="14"/>
  <c r="F636" i="14"/>
  <c r="C636" i="14"/>
  <c r="D637" i="14"/>
  <c r="F637" i="14"/>
  <c r="C637" i="14"/>
  <c r="D638" i="14"/>
  <c r="F638" i="14"/>
  <c r="C638" i="14"/>
  <c r="D639" i="14"/>
  <c r="F639" i="14"/>
  <c r="C639" i="14"/>
  <c r="D640" i="14"/>
  <c r="F640" i="14"/>
  <c r="C640" i="14"/>
  <c r="D641" i="14"/>
  <c r="F641" i="14"/>
  <c r="C641" i="14"/>
  <c r="D642" i="14"/>
  <c r="F642" i="14"/>
  <c r="C642" i="14"/>
  <c r="D643" i="14"/>
  <c r="F643" i="14"/>
  <c r="C643" i="14"/>
  <c r="D644" i="14"/>
  <c r="F644" i="14"/>
  <c r="C644" i="14"/>
  <c r="D645" i="14"/>
  <c r="F645" i="14"/>
  <c r="C645" i="14"/>
  <c r="D646" i="14"/>
  <c r="F646" i="14"/>
  <c r="C646" i="14"/>
  <c r="D647" i="14"/>
  <c r="F647" i="14"/>
  <c r="C647" i="14"/>
  <c r="D648" i="14"/>
  <c r="F648" i="14"/>
  <c r="C648" i="14"/>
  <c r="D649" i="14"/>
  <c r="F649" i="14"/>
  <c r="C649" i="14"/>
  <c r="D650" i="14"/>
  <c r="F650" i="14"/>
  <c r="C650" i="14"/>
  <c r="D651" i="14"/>
  <c r="F651" i="14"/>
  <c r="C651" i="14"/>
  <c r="D652" i="14"/>
  <c r="F652" i="14"/>
  <c r="C652" i="14"/>
  <c r="D653" i="14"/>
  <c r="F653" i="14"/>
  <c r="C653" i="14"/>
  <c r="D654" i="14"/>
  <c r="F654" i="14"/>
  <c r="C654" i="14"/>
  <c r="D655" i="14"/>
  <c r="F655" i="14"/>
  <c r="C655" i="14"/>
  <c r="D656" i="14"/>
  <c r="F656" i="14"/>
  <c r="C656" i="14"/>
  <c r="D657" i="14"/>
  <c r="F657" i="14"/>
  <c r="C657" i="14"/>
  <c r="D658" i="14"/>
  <c r="F658" i="14"/>
  <c r="C658" i="14"/>
  <c r="D659" i="14"/>
  <c r="F659" i="14"/>
  <c r="C659" i="14"/>
  <c r="D660" i="14"/>
  <c r="F660" i="14"/>
  <c r="C660" i="14"/>
  <c r="D661" i="14"/>
  <c r="F661" i="14"/>
  <c r="C661" i="14"/>
  <c r="D662" i="14"/>
  <c r="F662" i="14"/>
  <c r="C662" i="14"/>
  <c r="D663" i="14"/>
  <c r="F663" i="14"/>
  <c r="C663" i="14"/>
  <c r="D664" i="14"/>
  <c r="F664" i="14"/>
  <c r="C664" i="14"/>
  <c r="D665" i="14"/>
  <c r="F665" i="14"/>
  <c r="C665" i="14"/>
  <c r="D666" i="14"/>
  <c r="F666" i="14"/>
  <c r="C666" i="14"/>
  <c r="D667" i="14"/>
  <c r="F667" i="14"/>
  <c r="C667" i="14"/>
  <c r="D668" i="14"/>
  <c r="F668" i="14"/>
  <c r="C668" i="14"/>
  <c r="D669" i="14"/>
  <c r="F669" i="14"/>
  <c r="C669" i="14"/>
  <c r="D670" i="14"/>
  <c r="F670" i="14"/>
  <c r="C670" i="14"/>
  <c r="D671" i="14"/>
  <c r="F671" i="14"/>
  <c r="C671" i="14"/>
  <c r="D672" i="14"/>
  <c r="F672" i="14"/>
  <c r="C672" i="14"/>
  <c r="D673" i="14"/>
  <c r="F673" i="14"/>
  <c r="C673" i="14"/>
  <c r="D674" i="14"/>
  <c r="F674" i="14"/>
  <c r="C674" i="14"/>
  <c r="D675" i="14"/>
  <c r="F675" i="14"/>
  <c r="C675" i="14"/>
  <c r="D676" i="14"/>
  <c r="F676" i="14"/>
  <c r="C676" i="14"/>
  <c r="D677" i="14"/>
  <c r="F677" i="14"/>
  <c r="C677" i="14"/>
  <c r="D678" i="14"/>
  <c r="F678" i="14"/>
  <c r="C678" i="14"/>
  <c r="D679" i="14"/>
  <c r="F679" i="14"/>
  <c r="C679" i="14"/>
  <c r="D680" i="14"/>
  <c r="F680" i="14"/>
  <c r="C680" i="14"/>
  <c r="D681" i="14"/>
  <c r="F681" i="14"/>
  <c r="C681" i="14"/>
  <c r="D682" i="14"/>
  <c r="F682" i="14"/>
  <c r="C682" i="14"/>
  <c r="D683" i="14"/>
  <c r="F683" i="14"/>
  <c r="C683" i="14"/>
  <c r="D684" i="14"/>
  <c r="F684" i="14"/>
  <c r="C684" i="14"/>
  <c r="D685" i="14"/>
  <c r="F685" i="14"/>
  <c r="C685" i="14"/>
  <c r="D686" i="14"/>
  <c r="F686" i="14"/>
  <c r="C686" i="14"/>
  <c r="D687" i="14"/>
  <c r="F687" i="14"/>
  <c r="C687" i="14"/>
  <c r="D688" i="14"/>
  <c r="F688" i="14"/>
  <c r="C688" i="14"/>
  <c r="D689" i="14"/>
  <c r="F689" i="14"/>
  <c r="C689" i="14"/>
  <c r="D690" i="14"/>
  <c r="F690" i="14"/>
  <c r="C690" i="14"/>
  <c r="D691" i="14"/>
  <c r="F691" i="14"/>
  <c r="C691" i="14"/>
  <c r="D692" i="14"/>
  <c r="F692" i="14"/>
  <c r="C692" i="14"/>
  <c r="D693" i="14"/>
  <c r="F693" i="14"/>
  <c r="C693" i="14"/>
  <c r="D694" i="14"/>
  <c r="F694" i="14"/>
  <c r="C694" i="14"/>
  <c r="D695" i="14"/>
  <c r="F695" i="14"/>
  <c r="C695" i="14"/>
  <c r="D696" i="14"/>
  <c r="F696" i="14"/>
  <c r="C696" i="14"/>
  <c r="D697" i="14"/>
  <c r="F697" i="14"/>
  <c r="C697" i="14"/>
  <c r="D698" i="14"/>
  <c r="F698" i="14"/>
  <c r="C698" i="14"/>
  <c r="D699" i="14"/>
  <c r="F699" i="14"/>
  <c r="C699" i="14"/>
  <c r="D700" i="14"/>
  <c r="F700" i="14"/>
  <c r="C700" i="14"/>
  <c r="D701" i="14"/>
  <c r="F701" i="14"/>
  <c r="C701" i="14"/>
  <c r="D702" i="14"/>
  <c r="F702" i="14"/>
  <c r="C702" i="14"/>
  <c r="D703" i="14"/>
  <c r="F703" i="14"/>
  <c r="C703" i="14"/>
  <c r="D704" i="14"/>
  <c r="F704" i="14"/>
  <c r="C704" i="14"/>
  <c r="D705" i="14"/>
  <c r="F705" i="14"/>
  <c r="C705" i="14"/>
  <c r="D706" i="14"/>
  <c r="F706" i="14"/>
  <c r="C706" i="14"/>
  <c r="D707" i="14"/>
  <c r="F707" i="14"/>
  <c r="C707" i="14"/>
  <c r="D708" i="14"/>
  <c r="F708" i="14"/>
  <c r="C708" i="14"/>
  <c r="D709" i="14"/>
  <c r="F709" i="14"/>
  <c r="C709" i="14"/>
  <c r="D710" i="14"/>
  <c r="F710" i="14"/>
  <c r="C710" i="14"/>
  <c r="D711" i="14"/>
  <c r="F711" i="14"/>
  <c r="C711" i="14"/>
  <c r="D712" i="14"/>
  <c r="F712" i="14"/>
  <c r="C712" i="14"/>
  <c r="D713" i="14"/>
  <c r="F713" i="14"/>
  <c r="C713" i="14"/>
  <c r="D714" i="14"/>
  <c r="F714" i="14"/>
  <c r="C714" i="14"/>
  <c r="D715" i="14"/>
  <c r="F715" i="14"/>
  <c r="C715" i="14"/>
  <c r="D716" i="14"/>
  <c r="F716" i="14"/>
  <c r="C716" i="14"/>
  <c r="D717" i="14"/>
  <c r="F717" i="14"/>
  <c r="C717" i="14"/>
  <c r="D718" i="14"/>
  <c r="F718" i="14"/>
  <c r="C718" i="14"/>
  <c r="D719" i="14"/>
  <c r="F719" i="14"/>
  <c r="C719" i="14"/>
  <c r="D720" i="14"/>
  <c r="F720" i="14"/>
  <c r="C720" i="14"/>
  <c r="D721" i="14"/>
  <c r="F721" i="14"/>
  <c r="C721" i="14"/>
  <c r="D722" i="14"/>
  <c r="F722" i="14"/>
  <c r="C722" i="14"/>
  <c r="D723" i="14"/>
  <c r="F723" i="14"/>
  <c r="C723" i="14"/>
  <c r="D724" i="14"/>
  <c r="F724" i="14"/>
  <c r="C724" i="14"/>
  <c r="D725" i="14"/>
  <c r="F725" i="14"/>
  <c r="C725" i="14"/>
  <c r="D726" i="14"/>
  <c r="F726" i="14"/>
  <c r="C726" i="14"/>
  <c r="D727" i="14"/>
  <c r="F727" i="14"/>
  <c r="C727" i="14"/>
  <c r="D728" i="14"/>
  <c r="F728" i="14"/>
  <c r="C728" i="14"/>
  <c r="D729" i="14"/>
  <c r="F729" i="14"/>
  <c r="C729" i="14"/>
  <c r="D730" i="14"/>
  <c r="F730" i="14"/>
  <c r="C730" i="14"/>
  <c r="D731" i="14"/>
  <c r="F731" i="14"/>
  <c r="C731" i="14"/>
  <c r="D732" i="14"/>
  <c r="F732" i="14"/>
  <c r="C732" i="14"/>
  <c r="D733" i="14"/>
  <c r="F733" i="14"/>
  <c r="C733" i="14"/>
  <c r="D734" i="14"/>
  <c r="F734" i="14"/>
  <c r="C734" i="14"/>
  <c r="D735" i="14"/>
  <c r="F735" i="14"/>
  <c r="C735" i="14"/>
  <c r="D736" i="14"/>
  <c r="F736" i="14"/>
  <c r="C736" i="14"/>
  <c r="D737" i="14"/>
  <c r="F737" i="14"/>
  <c r="C737" i="14"/>
  <c r="D738" i="14"/>
  <c r="F738" i="14"/>
  <c r="C738" i="14"/>
  <c r="D739" i="14"/>
  <c r="F739" i="14"/>
  <c r="C739" i="14"/>
  <c r="D740" i="14"/>
  <c r="F740" i="14"/>
  <c r="C740" i="14"/>
  <c r="D741" i="14"/>
  <c r="F741" i="14"/>
  <c r="C741" i="14"/>
  <c r="D742" i="14"/>
  <c r="F742" i="14"/>
  <c r="C742" i="14"/>
  <c r="D743" i="14"/>
  <c r="F743" i="14"/>
  <c r="C743" i="14"/>
  <c r="D744" i="14"/>
  <c r="F744" i="14"/>
  <c r="C744" i="14"/>
  <c r="D745" i="14"/>
  <c r="F745" i="14"/>
  <c r="C745" i="14"/>
  <c r="D746" i="14"/>
  <c r="F746" i="14"/>
  <c r="C746" i="14"/>
  <c r="D747" i="14"/>
  <c r="F747" i="14"/>
  <c r="C747" i="14"/>
  <c r="D748" i="14"/>
  <c r="F748" i="14"/>
  <c r="C748" i="14"/>
  <c r="D749" i="14"/>
  <c r="F749" i="14"/>
  <c r="C749" i="14"/>
  <c r="D750" i="14"/>
  <c r="F750" i="14"/>
  <c r="C750" i="14"/>
  <c r="D751" i="14"/>
  <c r="F751" i="14"/>
  <c r="C751" i="14"/>
  <c r="D752" i="14"/>
  <c r="F752" i="14"/>
  <c r="C752" i="14"/>
  <c r="D753" i="14"/>
  <c r="F753" i="14"/>
  <c r="C753" i="14"/>
  <c r="D754" i="14"/>
  <c r="F754" i="14"/>
  <c r="C754" i="14"/>
  <c r="D755" i="14"/>
  <c r="F755" i="14"/>
  <c r="C755" i="14"/>
  <c r="D756" i="14"/>
  <c r="F756" i="14"/>
  <c r="C756" i="14"/>
  <c r="D757" i="14"/>
  <c r="F757" i="14"/>
  <c r="C757" i="14"/>
  <c r="D758" i="14"/>
  <c r="F758" i="14"/>
  <c r="C758" i="14"/>
  <c r="D759" i="14"/>
  <c r="F759" i="14"/>
  <c r="C759" i="14"/>
  <c r="D760" i="14"/>
  <c r="F760" i="14"/>
  <c r="C760" i="14"/>
  <c r="D761" i="14"/>
  <c r="F761" i="14"/>
  <c r="C761" i="14"/>
  <c r="D762" i="14"/>
  <c r="F762" i="14"/>
  <c r="C762" i="14"/>
  <c r="D763" i="14"/>
  <c r="F763" i="14"/>
  <c r="C763" i="14"/>
  <c r="D764" i="14"/>
  <c r="F764" i="14"/>
  <c r="C764" i="14"/>
  <c r="D765" i="14"/>
  <c r="F765" i="14"/>
  <c r="C765" i="14"/>
  <c r="D766" i="14"/>
  <c r="F766" i="14"/>
  <c r="C766" i="14"/>
  <c r="D767" i="14"/>
  <c r="F767" i="14"/>
  <c r="C767" i="14"/>
  <c r="D768" i="14"/>
  <c r="F768" i="14"/>
  <c r="C768" i="14"/>
  <c r="D769" i="14"/>
  <c r="F769" i="14"/>
  <c r="C769" i="14"/>
  <c r="D770" i="14"/>
  <c r="F770" i="14"/>
  <c r="C770" i="14"/>
  <c r="D771" i="14"/>
  <c r="F771" i="14"/>
  <c r="C771" i="14"/>
  <c r="D772" i="14"/>
  <c r="F772" i="14"/>
  <c r="C772" i="14"/>
  <c r="D773" i="14"/>
  <c r="F773" i="14"/>
  <c r="C773" i="14"/>
  <c r="D774" i="14"/>
  <c r="F774" i="14"/>
  <c r="C774" i="14"/>
  <c r="D775" i="14"/>
  <c r="F775" i="14"/>
  <c r="C775" i="14"/>
  <c r="D776" i="14"/>
  <c r="F776" i="14"/>
  <c r="C776" i="14"/>
  <c r="D777" i="14"/>
  <c r="F777" i="14"/>
  <c r="C777" i="14"/>
  <c r="D778" i="14"/>
  <c r="F778" i="14"/>
  <c r="C778" i="14"/>
  <c r="D779" i="14"/>
  <c r="F779" i="14"/>
  <c r="C779" i="14"/>
  <c r="D780" i="14"/>
  <c r="F780" i="14"/>
  <c r="C780" i="14"/>
  <c r="D781" i="14"/>
  <c r="F781" i="14"/>
  <c r="C781" i="14"/>
  <c r="D782" i="14"/>
  <c r="F782" i="14"/>
  <c r="C782" i="14"/>
  <c r="D783" i="14"/>
  <c r="F783" i="14"/>
  <c r="C783" i="14"/>
  <c r="D784" i="14"/>
  <c r="F784" i="14"/>
  <c r="C784" i="14"/>
  <c r="D785" i="14"/>
  <c r="F785" i="14"/>
  <c r="C785" i="14"/>
  <c r="D786" i="14"/>
  <c r="F786" i="14"/>
  <c r="C786" i="14"/>
  <c r="D787" i="14"/>
  <c r="F787" i="14"/>
  <c r="C787" i="14"/>
  <c r="D788" i="14"/>
  <c r="F788" i="14"/>
  <c r="C788" i="14"/>
  <c r="D789" i="14"/>
  <c r="F789" i="14"/>
  <c r="C789" i="14"/>
  <c r="D790" i="14"/>
  <c r="F790" i="14"/>
  <c r="C790" i="14"/>
  <c r="D791" i="14"/>
  <c r="F791" i="14"/>
  <c r="C791" i="14"/>
  <c r="D792" i="14"/>
  <c r="F792" i="14"/>
  <c r="C792" i="14"/>
  <c r="D793" i="14"/>
  <c r="F793" i="14"/>
  <c r="C793" i="14"/>
  <c r="D794" i="14"/>
  <c r="F794" i="14"/>
  <c r="C794" i="14"/>
  <c r="D795" i="14"/>
  <c r="F795" i="14"/>
  <c r="C795" i="14"/>
  <c r="D796" i="14"/>
  <c r="F796" i="14"/>
  <c r="C796" i="14"/>
  <c r="D797" i="14"/>
  <c r="F797" i="14"/>
  <c r="C797" i="14"/>
  <c r="D798" i="14"/>
  <c r="F798" i="14"/>
  <c r="C798" i="14"/>
  <c r="D799" i="14"/>
  <c r="F799" i="14"/>
  <c r="C799" i="14"/>
  <c r="D800" i="14"/>
  <c r="F800" i="14"/>
  <c r="C800" i="14"/>
  <c r="D801" i="14"/>
  <c r="F801" i="14"/>
  <c r="C801" i="14"/>
  <c r="D802" i="14"/>
  <c r="F802" i="14"/>
  <c r="C802" i="14"/>
  <c r="D803" i="14"/>
  <c r="F803" i="14"/>
  <c r="C803" i="14"/>
  <c r="D804" i="14"/>
  <c r="F804" i="14"/>
  <c r="C804" i="14"/>
  <c r="D805" i="14"/>
  <c r="F805" i="14"/>
  <c r="C805" i="14"/>
  <c r="D806" i="14"/>
  <c r="F806" i="14"/>
  <c r="C806" i="14"/>
  <c r="D807" i="14"/>
  <c r="F807" i="14"/>
  <c r="C807" i="14"/>
  <c r="D808" i="14"/>
  <c r="F808" i="14"/>
  <c r="C808" i="14"/>
  <c r="D809" i="14"/>
  <c r="F809" i="14"/>
  <c r="C809" i="14"/>
  <c r="D810" i="14"/>
  <c r="F810" i="14"/>
  <c r="C810" i="14"/>
  <c r="D811" i="14"/>
  <c r="F811" i="14"/>
  <c r="C811" i="14"/>
  <c r="D812" i="14"/>
  <c r="F812" i="14"/>
  <c r="C812" i="14"/>
  <c r="D813" i="14"/>
  <c r="F813" i="14"/>
  <c r="C813" i="14"/>
  <c r="D814" i="14"/>
  <c r="F814" i="14"/>
  <c r="C814" i="14"/>
  <c r="D815" i="14"/>
  <c r="F815" i="14"/>
  <c r="C815" i="14"/>
  <c r="D816" i="14"/>
  <c r="F816" i="14"/>
  <c r="C816" i="14"/>
  <c r="D817" i="14"/>
  <c r="F817" i="14"/>
  <c r="C817" i="14"/>
  <c r="D818" i="14"/>
  <c r="F818" i="14"/>
  <c r="C818" i="14"/>
  <c r="D819" i="14"/>
  <c r="F819" i="14"/>
  <c r="C819" i="14"/>
  <c r="D820" i="14"/>
  <c r="F820" i="14"/>
  <c r="C820" i="14"/>
  <c r="D821" i="14"/>
  <c r="F821" i="14"/>
  <c r="C821" i="14"/>
  <c r="D822" i="14"/>
  <c r="F822" i="14"/>
  <c r="C822" i="14"/>
  <c r="D823" i="14"/>
  <c r="F823" i="14"/>
  <c r="C823" i="14"/>
  <c r="D824" i="14"/>
  <c r="F824" i="14"/>
  <c r="C824" i="14"/>
  <c r="D825" i="14"/>
  <c r="F825" i="14"/>
  <c r="C825" i="14"/>
  <c r="D826" i="14"/>
  <c r="F826" i="14"/>
  <c r="C826" i="14"/>
  <c r="D827" i="14"/>
  <c r="F827" i="14"/>
  <c r="C827" i="14"/>
  <c r="D828" i="14"/>
  <c r="F828" i="14"/>
  <c r="C828" i="14"/>
  <c r="D829" i="14"/>
  <c r="F829" i="14"/>
  <c r="C829" i="14"/>
  <c r="D830" i="14"/>
  <c r="F830" i="14"/>
  <c r="C830" i="14"/>
  <c r="D831" i="14"/>
  <c r="F831" i="14"/>
  <c r="C831" i="14"/>
  <c r="D832" i="14"/>
  <c r="F832" i="14"/>
  <c r="C832" i="14"/>
  <c r="D833" i="14"/>
  <c r="F833" i="14"/>
  <c r="C833" i="14"/>
  <c r="D834" i="14"/>
  <c r="F834" i="14"/>
  <c r="C834" i="14"/>
  <c r="D835" i="14"/>
  <c r="F835" i="14"/>
  <c r="C835" i="14"/>
  <c r="D836" i="14"/>
  <c r="F836" i="14"/>
  <c r="C836" i="14"/>
  <c r="D837" i="14"/>
  <c r="F837" i="14"/>
  <c r="C837" i="14"/>
  <c r="D838" i="14"/>
  <c r="F838" i="14"/>
  <c r="C838" i="14"/>
  <c r="D839" i="14"/>
  <c r="F839" i="14"/>
  <c r="C839" i="14"/>
  <c r="D840" i="14"/>
  <c r="F840" i="14"/>
  <c r="C840" i="14"/>
  <c r="D841" i="14"/>
  <c r="F841" i="14"/>
  <c r="C841" i="14"/>
  <c r="D842" i="14"/>
  <c r="F842" i="14"/>
  <c r="C842" i="14"/>
  <c r="D843" i="14"/>
  <c r="F843" i="14"/>
  <c r="C843" i="14"/>
  <c r="D844" i="14"/>
  <c r="F844" i="14"/>
  <c r="C844" i="14"/>
  <c r="D845" i="14"/>
  <c r="F845" i="14"/>
  <c r="C845" i="14"/>
  <c r="D846" i="14"/>
  <c r="F846" i="14"/>
  <c r="C846" i="14"/>
  <c r="D847" i="14"/>
  <c r="F847" i="14"/>
  <c r="C847" i="14"/>
  <c r="D848" i="14"/>
  <c r="F848" i="14"/>
  <c r="C848" i="14"/>
  <c r="D849" i="14"/>
  <c r="F849" i="14"/>
  <c r="C849" i="14"/>
  <c r="D850" i="14"/>
  <c r="F850" i="14"/>
  <c r="C850" i="14"/>
  <c r="D851" i="14"/>
  <c r="F851" i="14"/>
  <c r="C851" i="14"/>
  <c r="D852" i="14"/>
  <c r="F852" i="14"/>
  <c r="C852" i="14"/>
  <c r="D853" i="14"/>
  <c r="F853" i="14"/>
  <c r="C853" i="14"/>
  <c r="D854" i="14"/>
  <c r="F854" i="14"/>
  <c r="C854" i="14"/>
  <c r="D855" i="14"/>
  <c r="F855" i="14"/>
  <c r="C855" i="14"/>
  <c r="D856" i="14"/>
  <c r="F856" i="14"/>
  <c r="C856" i="14"/>
  <c r="D857" i="14"/>
  <c r="F857" i="14"/>
  <c r="C857" i="14"/>
  <c r="D858" i="14"/>
  <c r="F858" i="14"/>
  <c r="C858" i="14"/>
  <c r="D859" i="14"/>
  <c r="F859" i="14"/>
  <c r="C859" i="14"/>
  <c r="D860" i="14"/>
  <c r="F860" i="14"/>
  <c r="C860" i="14"/>
  <c r="D861" i="14"/>
  <c r="F861" i="14"/>
  <c r="C861" i="14"/>
  <c r="D862" i="14"/>
  <c r="F862" i="14"/>
  <c r="C862" i="14"/>
  <c r="D863" i="14"/>
  <c r="F863" i="14"/>
  <c r="C863" i="14"/>
  <c r="D864" i="14"/>
  <c r="F864" i="14"/>
  <c r="C864" i="14"/>
  <c r="D865" i="14"/>
  <c r="F865" i="14"/>
  <c r="C865" i="14"/>
  <c r="D866" i="14"/>
  <c r="F866" i="14"/>
  <c r="C866" i="14"/>
  <c r="D867" i="14"/>
  <c r="F867" i="14"/>
  <c r="C867" i="14"/>
  <c r="D868" i="14"/>
  <c r="F868" i="14"/>
  <c r="C868" i="14"/>
  <c r="D869" i="14"/>
  <c r="F869" i="14"/>
  <c r="C869" i="14"/>
  <c r="D870" i="14"/>
  <c r="F870" i="14"/>
  <c r="C870" i="14"/>
  <c r="D871" i="14"/>
  <c r="F871" i="14"/>
  <c r="C871" i="14"/>
  <c r="D872" i="14"/>
  <c r="F872" i="14"/>
  <c r="C872" i="14"/>
  <c r="D873" i="14"/>
  <c r="F873" i="14"/>
  <c r="C873" i="14"/>
  <c r="D874" i="14"/>
  <c r="F874" i="14"/>
  <c r="C874" i="14"/>
  <c r="D875" i="14"/>
  <c r="F875" i="14"/>
  <c r="C875" i="14"/>
  <c r="D876" i="14"/>
  <c r="F876" i="14"/>
  <c r="C876" i="14"/>
  <c r="D877" i="14"/>
  <c r="F877" i="14"/>
  <c r="C877" i="14"/>
  <c r="D878" i="14"/>
  <c r="F878" i="14"/>
  <c r="C878" i="14"/>
  <c r="D879" i="14"/>
  <c r="F879" i="14"/>
  <c r="C879" i="14"/>
  <c r="D880" i="14"/>
  <c r="F880" i="14"/>
  <c r="C880" i="14"/>
  <c r="D881" i="14"/>
  <c r="F881" i="14"/>
  <c r="C881" i="14"/>
  <c r="D882" i="14"/>
  <c r="F882" i="14"/>
  <c r="C882" i="14"/>
  <c r="D883" i="14"/>
  <c r="F883" i="14"/>
  <c r="C883" i="14"/>
  <c r="D884" i="14"/>
  <c r="F884" i="14"/>
  <c r="C884" i="14"/>
  <c r="D885" i="14"/>
  <c r="F885" i="14"/>
  <c r="C885" i="14"/>
  <c r="D886" i="14"/>
  <c r="F886" i="14"/>
  <c r="C886" i="14"/>
  <c r="D887" i="14"/>
  <c r="F887" i="14"/>
  <c r="C887" i="14"/>
  <c r="D888" i="14"/>
  <c r="F888" i="14"/>
  <c r="C888" i="14"/>
  <c r="D889" i="14"/>
  <c r="F889" i="14"/>
  <c r="C889" i="14"/>
  <c r="D890" i="14"/>
  <c r="F890" i="14"/>
  <c r="C890" i="14"/>
  <c r="D891" i="14"/>
  <c r="F891" i="14"/>
  <c r="C891" i="14"/>
  <c r="D892" i="14"/>
  <c r="F892" i="14"/>
  <c r="C892" i="14"/>
  <c r="D893" i="14"/>
  <c r="F893" i="14"/>
  <c r="C893" i="14"/>
  <c r="D894" i="14"/>
  <c r="F894" i="14"/>
  <c r="C894" i="14"/>
  <c r="D895" i="14"/>
  <c r="F895" i="14"/>
  <c r="C895" i="14"/>
  <c r="D896" i="14"/>
  <c r="F896" i="14"/>
  <c r="C896" i="14"/>
  <c r="D897" i="14"/>
  <c r="F897" i="14"/>
  <c r="C897" i="14"/>
  <c r="D898" i="14"/>
  <c r="F898" i="14"/>
  <c r="C898" i="14"/>
  <c r="D899" i="14"/>
  <c r="F899" i="14"/>
  <c r="C899" i="14"/>
  <c r="D900" i="14"/>
  <c r="F900" i="14"/>
  <c r="C900" i="14"/>
  <c r="D901" i="14"/>
  <c r="F901" i="14"/>
  <c r="C901" i="14"/>
  <c r="D902" i="14"/>
  <c r="F902" i="14"/>
  <c r="C902" i="14"/>
  <c r="D903" i="14"/>
  <c r="F903" i="14"/>
  <c r="C903" i="14"/>
  <c r="D904" i="14"/>
  <c r="F904" i="14"/>
  <c r="C904" i="14"/>
  <c r="D905" i="14"/>
  <c r="F905" i="14"/>
  <c r="C905" i="14"/>
  <c r="D906" i="14"/>
  <c r="F906" i="14"/>
  <c r="C906" i="14"/>
  <c r="D907" i="14"/>
  <c r="F907" i="14"/>
  <c r="C907" i="14"/>
  <c r="D908" i="14"/>
  <c r="F908" i="14"/>
  <c r="C908" i="14"/>
  <c r="D909" i="14"/>
  <c r="F909" i="14"/>
  <c r="C909" i="14"/>
  <c r="D910" i="14"/>
  <c r="F910" i="14"/>
  <c r="C910" i="14"/>
  <c r="D911" i="14"/>
  <c r="F911" i="14"/>
  <c r="C911" i="14"/>
  <c r="D912" i="14"/>
  <c r="F912" i="14"/>
  <c r="C912" i="14"/>
  <c r="D913" i="14"/>
  <c r="F913" i="14"/>
  <c r="C913" i="14"/>
  <c r="D914" i="14"/>
  <c r="F914" i="14"/>
  <c r="C914" i="14"/>
  <c r="D915" i="14"/>
  <c r="F915" i="14"/>
  <c r="C915" i="14"/>
  <c r="D916" i="14"/>
  <c r="F916" i="14"/>
  <c r="C916" i="14"/>
  <c r="D917" i="14"/>
  <c r="F917" i="14"/>
  <c r="C917" i="14"/>
  <c r="D918" i="14"/>
  <c r="F918" i="14"/>
  <c r="C918" i="14"/>
  <c r="D919" i="14"/>
  <c r="F919" i="14"/>
  <c r="C919" i="14"/>
  <c r="D920" i="14"/>
  <c r="F920" i="14"/>
  <c r="C920" i="14"/>
  <c r="D921" i="14"/>
  <c r="F921" i="14"/>
  <c r="C921" i="14"/>
  <c r="D922" i="14"/>
  <c r="F922" i="14"/>
  <c r="C922" i="14"/>
  <c r="D923" i="14"/>
  <c r="F923" i="14"/>
  <c r="C923" i="14"/>
  <c r="D924" i="14"/>
  <c r="F924" i="14"/>
  <c r="C924" i="14"/>
  <c r="D925" i="14"/>
  <c r="F925" i="14"/>
  <c r="C925" i="14"/>
  <c r="D926" i="14"/>
  <c r="F926" i="14"/>
  <c r="C926" i="14"/>
  <c r="D927" i="14"/>
  <c r="F927" i="14"/>
  <c r="C927" i="14"/>
  <c r="D928" i="14"/>
  <c r="F928" i="14"/>
  <c r="C928" i="14"/>
  <c r="D929" i="14"/>
  <c r="F929" i="14"/>
  <c r="C929" i="14"/>
  <c r="D930" i="14"/>
  <c r="F930" i="14"/>
  <c r="C930" i="14"/>
  <c r="D931" i="14"/>
  <c r="F931" i="14"/>
  <c r="C931" i="14"/>
  <c r="D932" i="14"/>
  <c r="F932" i="14"/>
  <c r="C932" i="14"/>
  <c r="D933" i="14"/>
  <c r="F933" i="14"/>
  <c r="C933" i="14"/>
  <c r="D934" i="14"/>
  <c r="F934" i="14"/>
  <c r="C934" i="14"/>
  <c r="D935" i="14"/>
  <c r="F935" i="14"/>
  <c r="C935" i="14"/>
  <c r="D936" i="14"/>
  <c r="F936" i="14"/>
  <c r="C936" i="14"/>
  <c r="D937" i="14"/>
  <c r="F937" i="14"/>
  <c r="C937" i="14"/>
  <c r="D938" i="14"/>
  <c r="F938" i="14"/>
  <c r="C938" i="14"/>
  <c r="D939" i="14"/>
  <c r="F939" i="14"/>
  <c r="C939" i="14"/>
  <c r="D940" i="14"/>
  <c r="F940" i="14"/>
  <c r="C940" i="14"/>
  <c r="D941" i="14"/>
  <c r="F941" i="14"/>
  <c r="C941" i="14"/>
  <c r="D942" i="14"/>
  <c r="F942" i="14"/>
  <c r="C942" i="14"/>
  <c r="D943" i="14"/>
  <c r="F943" i="14"/>
  <c r="C943" i="14"/>
  <c r="D944" i="14"/>
  <c r="F944" i="14"/>
  <c r="C944" i="14"/>
  <c r="D945" i="14"/>
  <c r="F945" i="14"/>
  <c r="C945" i="14"/>
  <c r="D946" i="14"/>
  <c r="F946" i="14"/>
  <c r="C946" i="14"/>
  <c r="D947" i="14"/>
  <c r="F947" i="14"/>
  <c r="C947" i="14"/>
  <c r="D948" i="14"/>
  <c r="F948" i="14"/>
  <c r="C948" i="14"/>
  <c r="D949" i="14"/>
  <c r="F949" i="14"/>
  <c r="C949" i="14"/>
  <c r="D950" i="14"/>
  <c r="F950" i="14"/>
  <c r="C950" i="14"/>
  <c r="D951" i="14"/>
  <c r="F951" i="14"/>
  <c r="C951" i="14"/>
  <c r="D952" i="14"/>
  <c r="F952" i="14"/>
  <c r="C952" i="14"/>
  <c r="D953" i="14"/>
  <c r="F953" i="14"/>
  <c r="C953" i="14"/>
  <c r="D954" i="14"/>
  <c r="F954" i="14"/>
  <c r="C954" i="14"/>
  <c r="D955" i="14"/>
  <c r="F955" i="14"/>
  <c r="C955" i="14"/>
  <c r="D956" i="14"/>
  <c r="F956" i="14"/>
  <c r="C956" i="14"/>
  <c r="D957" i="14"/>
  <c r="F957" i="14"/>
  <c r="C957" i="14"/>
  <c r="D958" i="14"/>
  <c r="F958" i="14"/>
  <c r="C958" i="14"/>
  <c r="D959" i="14"/>
  <c r="F959" i="14"/>
  <c r="C959" i="14"/>
  <c r="D960" i="14"/>
  <c r="F960" i="14"/>
  <c r="C960" i="14"/>
  <c r="D961" i="14"/>
  <c r="F961" i="14"/>
  <c r="C961" i="14"/>
  <c r="D962" i="14"/>
  <c r="F962" i="14"/>
  <c r="C962" i="14"/>
  <c r="D963" i="14"/>
  <c r="F963" i="14"/>
  <c r="C963" i="14"/>
  <c r="D964" i="14"/>
  <c r="F964" i="14"/>
  <c r="C964" i="14"/>
  <c r="D965" i="14"/>
  <c r="F965" i="14"/>
  <c r="C965" i="14"/>
  <c r="D966" i="14"/>
  <c r="F966" i="14"/>
  <c r="C966" i="14"/>
  <c r="D967" i="14"/>
  <c r="F967" i="14"/>
  <c r="C967" i="14"/>
  <c r="D968" i="14"/>
  <c r="F968" i="14"/>
  <c r="C968" i="14"/>
  <c r="D969" i="14"/>
  <c r="F969" i="14"/>
  <c r="C969" i="14"/>
  <c r="D970" i="14"/>
  <c r="F970" i="14"/>
  <c r="C970" i="14"/>
  <c r="D971" i="14"/>
  <c r="F971" i="14"/>
  <c r="C971" i="14"/>
  <c r="D972" i="14"/>
  <c r="F972" i="14"/>
  <c r="C972" i="14"/>
  <c r="D973" i="14"/>
  <c r="F973" i="14"/>
  <c r="C973" i="14"/>
  <c r="D974" i="14"/>
  <c r="F974" i="14"/>
  <c r="C974" i="14"/>
  <c r="D975" i="14"/>
  <c r="F975" i="14"/>
  <c r="C975" i="14"/>
  <c r="D976" i="14"/>
  <c r="F976" i="14"/>
  <c r="C976" i="14"/>
  <c r="D977" i="14"/>
  <c r="F977" i="14"/>
  <c r="C977" i="14"/>
  <c r="D978" i="14"/>
  <c r="F978" i="14"/>
  <c r="C978" i="14"/>
  <c r="D979" i="14"/>
  <c r="F979" i="14"/>
  <c r="C979" i="14"/>
  <c r="D980" i="14"/>
  <c r="F980" i="14"/>
  <c r="C980" i="14"/>
  <c r="D981" i="14"/>
  <c r="F981" i="14"/>
  <c r="C981" i="14"/>
  <c r="D982" i="14"/>
  <c r="F982" i="14"/>
  <c r="C982" i="14"/>
  <c r="D983" i="14"/>
  <c r="F983" i="14"/>
  <c r="C983" i="14"/>
  <c r="D984" i="14"/>
  <c r="F984" i="14"/>
  <c r="C984" i="14"/>
  <c r="D985" i="14"/>
  <c r="F985" i="14"/>
  <c r="C985" i="14"/>
  <c r="D986" i="14"/>
  <c r="F986" i="14"/>
  <c r="C986" i="14"/>
  <c r="D987" i="14"/>
  <c r="F987" i="14"/>
  <c r="C987" i="14"/>
  <c r="D988" i="14"/>
  <c r="F988" i="14"/>
  <c r="C988" i="14"/>
  <c r="D989" i="14"/>
  <c r="F989" i="14"/>
  <c r="C989" i="14"/>
  <c r="D990" i="14"/>
  <c r="F990" i="14"/>
  <c r="C990" i="14"/>
  <c r="D991" i="14"/>
  <c r="F991" i="14"/>
  <c r="C991" i="14"/>
  <c r="D992" i="14"/>
  <c r="F992" i="14"/>
  <c r="C992" i="14"/>
  <c r="D993" i="14"/>
  <c r="F993" i="14"/>
  <c r="C993" i="14"/>
  <c r="D994" i="14"/>
  <c r="F994" i="14"/>
  <c r="C994" i="14"/>
  <c r="D995" i="14"/>
  <c r="F995" i="14"/>
  <c r="C995" i="14"/>
  <c r="D996" i="14"/>
  <c r="F996" i="14"/>
  <c r="C996" i="14"/>
  <c r="D997" i="14"/>
  <c r="F997" i="14"/>
  <c r="C997" i="14"/>
  <c r="D998" i="14"/>
  <c r="F998" i="14"/>
  <c r="C998" i="14"/>
  <c r="D999" i="14"/>
  <c r="F999" i="14"/>
  <c r="C999" i="14"/>
  <c r="D1000" i="14"/>
  <c r="F1000" i="14"/>
  <c r="C1000" i="14"/>
  <c r="D1001" i="14"/>
  <c r="F1001" i="14"/>
  <c r="C1001" i="14"/>
  <c r="D1002" i="14"/>
  <c r="F1002" i="14"/>
  <c r="C1002" i="14"/>
  <c r="D1003" i="14"/>
  <c r="F1003" i="14"/>
  <c r="C1003" i="14"/>
  <c r="D1004" i="14"/>
  <c r="F1004" i="14"/>
  <c r="C1004" i="14"/>
  <c r="D1005" i="14"/>
  <c r="F1005" i="14"/>
  <c r="C1005" i="14"/>
  <c r="D1006" i="14"/>
  <c r="F1006" i="14"/>
  <c r="C1006" i="14"/>
  <c r="D1007" i="14"/>
  <c r="F1007" i="14"/>
  <c r="C1007" i="14"/>
  <c r="D1008" i="14"/>
  <c r="F1008" i="14"/>
  <c r="C1008" i="14"/>
  <c r="D1009" i="14"/>
  <c r="F1009" i="14"/>
  <c r="C1009" i="14"/>
  <c r="D1010" i="14"/>
  <c r="F1010" i="14"/>
  <c r="C1010" i="14"/>
  <c r="D1011" i="14"/>
  <c r="F1011" i="14"/>
  <c r="C1011" i="14"/>
  <c r="D1012" i="14"/>
  <c r="F1012" i="14"/>
  <c r="C1012" i="14"/>
  <c r="D1013" i="14"/>
  <c r="F1013" i="14"/>
  <c r="C1013" i="14"/>
  <c r="D1014" i="14"/>
  <c r="F1014" i="14"/>
  <c r="C1014" i="14"/>
  <c r="D1015" i="14"/>
  <c r="F1015" i="14"/>
  <c r="C1015" i="14"/>
  <c r="D1016" i="14"/>
  <c r="F1016" i="14"/>
  <c r="C1016" i="14"/>
  <c r="D1017" i="14"/>
  <c r="F1017" i="14"/>
  <c r="C1017" i="14"/>
  <c r="D1018" i="14"/>
  <c r="F1018" i="14"/>
  <c r="C1018" i="14"/>
  <c r="D1019" i="14"/>
  <c r="F1019" i="14"/>
  <c r="C1019" i="14"/>
  <c r="D1020" i="14"/>
  <c r="F1020" i="14"/>
  <c r="C1020" i="14"/>
  <c r="D1021" i="14"/>
  <c r="F1021" i="14"/>
  <c r="C1021" i="14"/>
  <c r="D1022" i="14"/>
  <c r="F1022" i="14"/>
  <c r="C1022" i="14"/>
  <c r="D1023" i="14"/>
  <c r="F1023" i="14"/>
  <c r="C1023" i="14"/>
  <c r="D1024" i="14"/>
  <c r="F1024" i="14"/>
  <c r="C1024" i="14"/>
  <c r="D1025" i="14"/>
  <c r="F1025" i="14"/>
  <c r="C1025" i="14"/>
  <c r="D1026" i="14"/>
  <c r="F1026" i="14"/>
  <c r="C1026" i="14"/>
  <c r="D1027" i="14"/>
  <c r="F1027" i="14"/>
  <c r="C1027" i="14"/>
  <c r="D1028" i="14"/>
  <c r="F1028" i="14"/>
  <c r="C1028" i="14"/>
  <c r="D1029" i="14"/>
  <c r="F1029" i="14"/>
  <c r="C1029" i="14"/>
  <c r="D1030" i="14"/>
  <c r="F1030" i="14"/>
  <c r="C1030" i="14"/>
  <c r="D1031" i="14"/>
  <c r="F1031" i="14"/>
  <c r="C1031" i="14"/>
  <c r="D1032" i="14"/>
  <c r="F1032" i="14"/>
  <c r="C1032" i="14"/>
  <c r="D1033" i="14"/>
  <c r="F1033" i="14"/>
  <c r="C1033" i="14"/>
  <c r="D1034" i="14"/>
  <c r="F1034" i="14"/>
  <c r="C1034" i="14"/>
  <c r="D1035" i="14"/>
  <c r="F1035" i="14"/>
  <c r="C1035" i="14"/>
  <c r="D1036" i="14"/>
  <c r="F1036" i="14"/>
  <c r="C1036" i="14"/>
  <c r="D1037" i="14"/>
  <c r="F1037" i="14"/>
  <c r="C1037" i="14"/>
  <c r="D1038" i="14"/>
  <c r="F1038" i="14"/>
  <c r="C1038" i="14"/>
  <c r="D1039" i="14"/>
  <c r="F1039" i="14"/>
  <c r="C1039" i="14"/>
  <c r="D1040" i="14"/>
  <c r="F1040" i="14"/>
  <c r="C1040" i="14"/>
  <c r="D1041" i="14"/>
  <c r="F1041" i="14"/>
  <c r="C1041" i="14"/>
  <c r="D1042" i="14"/>
  <c r="F1042" i="14"/>
  <c r="C1042" i="14"/>
  <c r="D1043" i="14"/>
  <c r="F1043" i="14"/>
  <c r="C1043" i="14"/>
  <c r="D1044" i="14"/>
  <c r="F1044" i="14"/>
  <c r="C1044" i="14"/>
  <c r="D1045" i="14"/>
  <c r="F1045" i="14"/>
  <c r="C1045" i="14"/>
  <c r="D1046" i="14"/>
  <c r="F1046" i="14"/>
  <c r="C1046" i="14"/>
  <c r="D1047" i="14"/>
  <c r="F1047" i="14"/>
  <c r="C1047" i="14"/>
  <c r="D1048" i="14"/>
  <c r="F1048" i="14"/>
  <c r="C1048" i="14"/>
  <c r="D1049" i="14"/>
  <c r="F1049" i="14"/>
  <c r="C1049" i="14"/>
  <c r="D1050" i="14"/>
  <c r="F1050" i="14"/>
  <c r="C1050" i="14"/>
  <c r="D1051" i="14"/>
  <c r="F1051" i="14"/>
  <c r="C1051" i="14"/>
  <c r="D1052" i="14"/>
  <c r="F1052" i="14"/>
  <c r="C1052" i="14"/>
  <c r="D1053" i="14"/>
  <c r="F1053" i="14"/>
  <c r="C1053" i="14"/>
  <c r="D1054" i="14"/>
  <c r="F1054" i="14"/>
  <c r="C1054" i="14"/>
  <c r="D1055" i="14"/>
  <c r="F1055" i="14"/>
  <c r="C1055" i="14"/>
  <c r="D1056" i="14"/>
  <c r="F1056" i="14"/>
  <c r="C1056" i="14"/>
  <c r="D1057" i="14"/>
  <c r="F1057" i="14"/>
  <c r="C1057" i="14"/>
  <c r="D1058" i="14"/>
  <c r="F1058" i="14"/>
  <c r="C1058" i="14"/>
  <c r="D1059" i="14"/>
  <c r="F1059" i="14"/>
  <c r="C1059" i="14"/>
  <c r="D1060" i="14"/>
  <c r="F1060" i="14"/>
  <c r="C1060" i="14"/>
  <c r="D1061" i="14"/>
  <c r="F1061" i="14"/>
  <c r="C1061" i="14"/>
  <c r="D1062" i="14"/>
  <c r="F1062" i="14"/>
  <c r="C1062" i="14"/>
  <c r="D1063" i="14"/>
  <c r="F1063" i="14"/>
  <c r="C1063" i="14"/>
  <c r="D1064" i="14"/>
  <c r="F1064" i="14"/>
  <c r="C1064" i="14"/>
  <c r="D1065" i="14"/>
  <c r="F1065" i="14"/>
  <c r="C1065" i="14"/>
  <c r="D1066" i="14"/>
  <c r="F1066" i="14"/>
  <c r="C1066" i="14"/>
  <c r="D1067" i="14"/>
  <c r="F1067" i="14"/>
  <c r="C1067" i="14"/>
  <c r="D1068" i="14"/>
  <c r="F1068" i="14"/>
  <c r="C1068" i="14"/>
  <c r="D1069" i="14"/>
  <c r="F1069" i="14"/>
  <c r="C1069" i="14"/>
  <c r="D1070" i="14"/>
  <c r="F1070" i="14"/>
  <c r="C1070" i="14"/>
  <c r="D1071" i="14"/>
  <c r="F1071" i="14"/>
  <c r="C1071" i="14"/>
  <c r="D1072" i="14"/>
  <c r="F1072" i="14"/>
  <c r="C1072" i="14"/>
  <c r="D1073" i="14"/>
  <c r="F1073" i="14"/>
  <c r="C1073" i="14"/>
  <c r="D1074" i="14"/>
  <c r="F1074" i="14"/>
  <c r="C1074" i="14"/>
  <c r="D1075" i="14"/>
  <c r="F1075" i="14"/>
  <c r="C1075" i="14"/>
  <c r="D1076" i="14"/>
  <c r="F1076" i="14"/>
  <c r="C1076" i="14"/>
  <c r="D1077" i="14"/>
  <c r="F1077" i="14"/>
  <c r="C1077" i="14"/>
  <c r="D1078" i="14"/>
  <c r="F1078" i="14"/>
  <c r="C1078" i="14"/>
  <c r="D1079" i="14"/>
  <c r="F1079" i="14"/>
  <c r="C1079" i="14"/>
  <c r="D1080" i="14"/>
  <c r="F1080" i="14"/>
  <c r="C1080" i="14"/>
  <c r="D1081" i="14"/>
  <c r="F1081" i="14"/>
  <c r="C1081" i="14"/>
  <c r="D1082" i="14"/>
  <c r="F1082" i="14"/>
  <c r="C1082" i="14"/>
  <c r="D1083" i="14"/>
  <c r="F1083" i="14"/>
  <c r="C1083" i="14"/>
  <c r="D1084" i="14"/>
  <c r="F1084" i="14"/>
  <c r="C1084" i="14"/>
  <c r="D1085" i="14"/>
  <c r="F1085" i="14"/>
  <c r="C1085" i="14"/>
  <c r="D1086" i="14"/>
  <c r="F1086" i="14"/>
  <c r="C1086" i="14"/>
  <c r="D1087" i="14"/>
  <c r="F1087" i="14"/>
  <c r="C1087" i="14"/>
  <c r="D1088" i="14"/>
  <c r="F1088" i="14"/>
  <c r="C1088" i="14"/>
  <c r="D1089" i="14"/>
  <c r="F1089" i="14"/>
  <c r="C1089" i="14"/>
  <c r="D1090" i="14"/>
  <c r="F1090" i="14"/>
  <c r="C1090" i="14"/>
  <c r="D1091" i="14"/>
  <c r="F1091" i="14"/>
  <c r="C1091" i="14"/>
  <c r="D1092" i="14"/>
  <c r="F1092" i="14"/>
  <c r="C1092" i="14"/>
  <c r="D1093" i="14"/>
  <c r="F1093" i="14"/>
  <c r="C1093" i="14"/>
  <c r="D1094" i="14"/>
  <c r="F1094" i="14"/>
  <c r="C1094" i="14"/>
  <c r="D1095" i="14"/>
  <c r="F1095" i="14"/>
  <c r="C1095" i="14"/>
  <c r="D1096" i="14"/>
  <c r="F1096" i="14"/>
  <c r="C1096" i="14"/>
  <c r="D1097" i="14"/>
  <c r="F1097" i="14"/>
  <c r="C1097" i="14"/>
  <c r="D1098" i="14"/>
  <c r="F1098" i="14"/>
  <c r="C1098" i="14"/>
  <c r="D1099" i="14"/>
  <c r="F1099" i="14"/>
  <c r="C1099" i="14"/>
  <c r="D1100" i="14"/>
  <c r="F1100" i="14"/>
  <c r="C1100" i="14"/>
  <c r="D1101" i="14"/>
  <c r="F1101" i="14"/>
  <c r="C1101" i="14"/>
  <c r="D1102" i="14"/>
  <c r="F1102" i="14"/>
  <c r="C1102" i="14"/>
  <c r="D1103" i="14"/>
  <c r="F1103" i="14"/>
  <c r="C1103" i="14"/>
  <c r="D1104" i="14"/>
  <c r="F1104" i="14"/>
  <c r="C1104" i="14"/>
  <c r="D1105" i="14"/>
  <c r="F1105" i="14"/>
  <c r="C1105" i="14"/>
  <c r="D1106" i="14"/>
  <c r="F1106" i="14"/>
  <c r="C1106" i="14"/>
  <c r="D1107" i="14"/>
  <c r="F1107" i="14"/>
  <c r="C1107" i="14"/>
  <c r="D1108" i="14"/>
  <c r="F1108" i="14"/>
  <c r="C1108" i="14"/>
  <c r="D1109" i="14"/>
  <c r="F1109" i="14"/>
  <c r="C1109" i="14"/>
  <c r="D1110" i="14"/>
  <c r="F1110" i="14"/>
  <c r="C1110" i="14"/>
  <c r="D1111" i="14"/>
  <c r="F1111" i="14"/>
  <c r="C1111" i="14"/>
  <c r="D1112" i="14"/>
  <c r="F1112" i="14"/>
  <c r="C1112" i="14"/>
  <c r="D1113" i="14"/>
  <c r="F1113" i="14"/>
  <c r="C1113" i="14"/>
  <c r="D1114" i="14"/>
  <c r="F1114" i="14"/>
  <c r="C1114" i="14"/>
  <c r="D1115" i="14"/>
  <c r="F1115" i="14"/>
  <c r="C1115" i="14"/>
  <c r="D1116" i="14"/>
  <c r="F1116" i="14"/>
  <c r="C1116" i="14"/>
  <c r="D1117" i="14"/>
  <c r="F1117" i="14"/>
  <c r="C1117" i="14"/>
  <c r="D1118" i="14"/>
  <c r="F1118" i="14"/>
  <c r="C1118" i="14"/>
  <c r="D1119" i="14"/>
  <c r="F1119" i="14"/>
  <c r="C1119" i="14"/>
  <c r="D1120" i="14"/>
  <c r="F1120" i="14"/>
  <c r="C1120" i="14"/>
  <c r="D1121" i="14"/>
  <c r="F1121" i="14"/>
  <c r="C1121" i="14"/>
  <c r="D1122" i="14"/>
  <c r="F1122" i="14"/>
  <c r="C1122" i="14"/>
  <c r="D1123" i="14"/>
  <c r="F1123" i="14"/>
  <c r="C1123" i="14"/>
  <c r="D1124" i="14"/>
  <c r="F1124" i="14"/>
  <c r="C1124" i="14"/>
  <c r="D1125" i="14"/>
  <c r="F1125" i="14"/>
  <c r="C1125" i="14"/>
  <c r="D1126" i="14"/>
  <c r="F1126" i="14"/>
  <c r="C1126" i="14"/>
  <c r="D1127" i="14"/>
  <c r="F1127" i="14"/>
  <c r="C1127" i="14"/>
  <c r="D1128" i="14"/>
  <c r="F1128" i="14"/>
  <c r="C1128" i="14"/>
  <c r="D1129" i="14"/>
  <c r="F1129" i="14"/>
  <c r="C1129" i="14"/>
  <c r="D1130" i="14"/>
  <c r="F1130" i="14"/>
  <c r="C1130" i="14"/>
  <c r="D1131" i="14"/>
  <c r="F1131" i="14"/>
  <c r="C1131" i="14"/>
  <c r="D1132" i="14"/>
  <c r="F1132" i="14"/>
  <c r="C1132" i="14"/>
  <c r="D1133" i="14"/>
  <c r="F1133" i="14"/>
  <c r="C1133" i="14"/>
  <c r="D1134" i="14"/>
  <c r="F1134" i="14"/>
  <c r="C1134" i="14"/>
  <c r="D1135" i="14"/>
  <c r="F1135" i="14"/>
  <c r="C1135" i="14"/>
  <c r="D1136" i="14"/>
  <c r="F1136" i="14"/>
  <c r="C1136" i="14"/>
  <c r="D1137" i="14"/>
  <c r="F1137" i="14"/>
  <c r="C1137" i="14"/>
  <c r="D1138" i="14"/>
  <c r="F1138" i="14"/>
  <c r="C1138" i="14"/>
  <c r="D1139" i="14"/>
  <c r="F1139" i="14"/>
  <c r="C1139" i="14"/>
  <c r="D1140" i="14"/>
  <c r="F1140" i="14"/>
  <c r="C1140" i="14"/>
  <c r="D1141" i="14"/>
  <c r="F1141" i="14"/>
  <c r="C1141" i="14"/>
  <c r="D1142" i="14"/>
  <c r="F1142" i="14"/>
  <c r="C1142" i="14"/>
  <c r="D1143" i="14"/>
  <c r="F1143" i="14"/>
  <c r="C1143" i="14"/>
  <c r="D1144" i="14"/>
  <c r="F1144" i="14"/>
  <c r="C1144" i="14"/>
  <c r="D1145" i="14"/>
  <c r="F1145" i="14"/>
  <c r="C1145" i="14"/>
  <c r="D1146" i="14"/>
  <c r="F1146" i="14"/>
  <c r="C1146" i="14"/>
  <c r="D1147" i="14"/>
  <c r="F1147" i="14"/>
  <c r="C1147" i="14"/>
  <c r="D1148" i="14"/>
  <c r="F1148" i="14"/>
  <c r="C1148" i="14"/>
  <c r="D1149" i="14"/>
  <c r="F1149" i="14"/>
  <c r="C1149" i="14"/>
  <c r="D1150" i="14"/>
  <c r="F1150" i="14"/>
  <c r="C1150" i="14"/>
  <c r="D1151" i="14"/>
  <c r="F1151" i="14"/>
  <c r="C1151" i="14"/>
  <c r="D1152" i="14"/>
  <c r="F1152" i="14"/>
  <c r="C1152" i="14"/>
  <c r="D1153" i="14"/>
  <c r="F1153" i="14"/>
  <c r="C1153" i="14"/>
  <c r="D1154" i="14"/>
  <c r="F1154" i="14"/>
  <c r="C1154" i="14"/>
  <c r="D1155" i="14"/>
  <c r="F1155" i="14"/>
  <c r="C1155" i="14"/>
  <c r="D1156" i="14"/>
  <c r="F1156" i="14"/>
  <c r="C1156" i="14"/>
  <c r="D1157" i="14"/>
  <c r="F1157" i="14"/>
  <c r="C1157" i="14"/>
  <c r="D1158" i="14"/>
  <c r="F1158" i="14"/>
  <c r="C1158" i="14"/>
  <c r="D1159" i="14"/>
  <c r="F1159" i="14"/>
  <c r="C1159" i="14"/>
  <c r="D1160" i="14"/>
  <c r="F1160" i="14"/>
  <c r="C1160" i="14"/>
  <c r="D1161" i="14"/>
  <c r="F1161" i="14"/>
  <c r="C1161" i="14"/>
  <c r="D1162" i="14"/>
  <c r="F1162" i="14"/>
  <c r="C1162" i="14"/>
  <c r="D1163" i="14"/>
  <c r="F1163" i="14"/>
  <c r="C1163" i="14"/>
  <c r="D1164" i="14"/>
  <c r="F1164" i="14"/>
  <c r="C1164" i="14"/>
  <c r="D1165" i="14"/>
  <c r="F1165" i="14"/>
  <c r="C1165" i="14"/>
  <c r="D1166" i="14"/>
  <c r="F1166" i="14"/>
  <c r="C1166" i="14"/>
  <c r="D1167" i="14"/>
  <c r="F1167" i="14"/>
  <c r="C1167" i="14"/>
  <c r="D1168" i="14"/>
  <c r="F1168" i="14"/>
  <c r="C1168" i="14"/>
  <c r="D1169" i="14"/>
  <c r="F1169" i="14"/>
  <c r="C1169" i="14"/>
  <c r="D1170" i="14"/>
  <c r="F1170" i="14"/>
  <c r="C1170" i="14"/>
  <c r="D1171" i="14"/>
  <c r="F1171" i="14"/>
  <c r="C1171" i="14"/>
  <c r="D1172" i="14"/>
  <c r="F1172" i="14"/>
  <c r="C1172" i="14"/>
  <c r="D1173" i="14"/>
  <c r="F1173" i="14"/>
  <c r="C1173" i="14"/>
  <c r="D1174" i="14"/>
  <c r="F1174" i="14"/>
  <c r="C1174" i="14"/>
  <c r="D1175" i="14"/>
  <c r="F1175" i="14"/>
  <c r="C1175" i="14"/>
  <c r="D1176" i="14"/>
  <c r="F1176" i="14"/>
  <c r="C1176" i="14"/>
  <c r="D1177" i="14"/>
  <c r="F1177" i="14"/>
  <c r="C1177" i="14"/>
  <c r="D1178" i="14"/>
  <c r="F1178" i="14"/>
  <c r="C1178" i="14"/>
  <c r="D1179" i="14"/>
  <c r="F1179" i="14"/>
  <c r="C1179" i="14"/>
  <c r="D1180" i="14"/>
  <c r="F1180" i="14"/>
  <c r="C1180" i="14"/>
  <c r="D1181" i="14"/>
  <c r="F1181" i="14"/>
  <c r="C1181" i="14"/>
  <c r="D1182" i="14"/>
  <c r="F1182" i="14"/>
  <c r="C1182" i="14"/>
  <c r="D1183" i="14"/>
  <c r="F1183" i="14"/>
  <c r="C1183" i="14"/>
  <c r="D1184" i="14"/>
  <c r="F1184" i="14"/>
  <c r="C1184" i="14"/>
  <c r="D1185" i="14"/>
  <c r="F1185" i="14"/>
  <c r="C1185" i="14"/>
  <c r="D1186" i="14"/>
  <c r="F1186" i="14"/>
  <c r="C1186" i="14"/>
  <c r="D1187" i="14"/>
  <c r="F1187" i="14"/>
  <c r="C1187" i="14"/>
  <c r="D1188" i="14"/>
  <c r="F1188" i="14"/>
  <c r="C1188" i="14"/>
  <c r="D1189" i="14"/>
  <c r="F1189" i="14"/>
  <c r="C1189" i="14"/>
  <c r="D1190" i="14"/>
  <c r="F1190" i="14"/>
  <c r="C1190" i="14"/>
  <c r="D1191" i="14"/>
  <c r="F1191" i="14"/>
  <c r="C1191" i="14"/>
  <c r="D1192" i="14"/>
  <c r="F1192" i="14"/>
  <c r="C1192" i="14"/>
  <c r="D1193" i="14"/>
  <c r="F1193" i="14"/>
  <c r="C1193" i="14"/>
  <c r="D1194" i="14"/>
  <c r="F1194" i="14"/>
  <c r="C1194" i="14"/>
  <c r="D1195" i="14"/>
  <c r="F1195" i="14"/>
  <c r="C1195" i="14"/>
  <c r="D1196" i="14"/>
  <c r="F1196" i="14"/>
  <c r="C1196" i="14"/>
  <c r="D1197" i="14"/>
  <c r="F1197" i="14"/>
  <c r="C1197" i="14"/>
  <c r="D1198" i="14"/>
  <c r="F1198" i="14"/>
  <c r="C1198" i="14"/>
  <c r="D1199" i="14"/>
  <c r="F1199" i="14"/>
  <c r="C1199" i="14"/>
  <c r="D1200" i="14"/>
  <c r="F1200" i="14"/>
  <c r="C1200" i="14"/>
  <c r="D1201" i="14"/>
  <c r="F1201" i="14"/>
  <c r="C1201" i="14"/>
  <c r="D1202" i="14"/>
  <c r="F1202" i="14"/>
  <c r="C1202" i="14"/>
  <c r="D1203" i="14"/>
  <c r="F1203" i="14"/>
  <c r="C1203" i="14"/>
  <c r="D1204" i="14"/>
  <c r="F1204" i="14"/>
  <c r="C1204" i="14"/>
  <c r="D1205" i="14"/>
  <c r="F1205" i="14"/>
  <c r="C1205" i="14"/>
  <c r="D1206" i="14"/>
  <c r="F1206" i="14"/>
  <c r="C1206" i="14"/>
  <c r="D1207" i="14"/>
  <c r="F1207" i="14"/>
  <c r="C1207" i="14"/>
  <c r="D1208" i="14"/>
  <c r="F1208" i="14"/>
  <c r="C1208" i="14"/>
  <c r="D1209" i="14"/>
  <c r="F1209" i="14"/>
  <c r="C1209" i="14"/>
  <c r="D1210" i="14"/>
  <c r="F1210" i="14"/>
  <c r="C1210" i="14"/>
  <c r="D1211" i="14"/>
  <c r="F1211" i="14"/>
  <c r="C1211" i="14"/>
  <c r="D1212" i="14"/>
  <c r="F1212" i="14"/>
  <c r="C1212" i="14"/>
  <c r="D1213" i="14"/>
  <c r="F1213" i="14"/>
  <c r="C1213" i="14"/>
  <c r="D1214" i="14"/>
  <c r="F1214" i="14"/>
  <c r="C1214" i="14"/>
  <c r="D1215" i="14"/>
  <c r="F1215" i="14"/>
  <c r="C1215" i="14"/>
  <c r="D1216" i="14"/>
  <c r="F1216" i="14"/>
  <c r="C1216" i="14"/>
  <c r="D1217" i="14"/>
  <c r="F1217" i="14"/>
  <c r="C1217" i="14"/>
  <c r="D1218" i="14"/>
  <c r="F1218" i="14"/>
  <c r="C1218" i="14"/>
  <c r="D1219" i="14"/>
  <c r="F1219" i="14"/>
  <c r="C1219" i="14"/>
  <c r="D1220" i="14"/>
  <c r="F1220" i="14"/>
  <c r="C1220" i="14"/>
  <c r="D1221" i="14"/>
  <c r="F1221" i="14"/>
  <c r="C1221" i="14"/>
  <c r="D1222" i="14"/>
  <c r="F1222" i="14"/>
  <c r="C1222" i="14"/>
  <c r="D1223" i="14"/>
  <c r="F1223" i="14"/>
  <c r="C1223" i="14"/>
  <c r="D1224" i="14"/>
  <c r="F1224" i="14"/>
  <c r="C1224" i="14"/>
  <c r="D1225" i="14"/>
  <c r="F1225" i="14"/>
  <c r="C1225" i="14"/>
  <c r="D1226" i="14"/>
  <c r="F1226" i="14"/>
  <c r="C1226" i="14"/>
  <c r="D1227" i="14"/>
  <c r="F1227" i="14"/>
  <c r="C1227" i="14"/>
  <c r="D1228" i="14"/>
  <c r="F1228" i="14"/>
  <c r="C1228" i="14"/>
  <c r="D1229" i="14"/>
  <c r="F1229" i="14"/>
  <c r="C1229" i="14"/>
  <c r="D1230" i="14"/>
  <c r="F1230" i="14"/>
  <c r="C1230" i="14"/>
  <c r="D1231" i="14"/>
  <c r="F1231" i="14"/>
  <c r="C1231" i="14"/>
  <c r="D1232" i="14"/>
  <c r="F1232" i="14"/>
  <c r="C1232" i="14"/>
  <c r="D1233" i="14"/>
  <c r="F1233" i="14"/>
  <c r="C1233" i="14"/>
  <c r="D1234" i="14"/>
  <c r="F1234" i="14"/>
  <c r="C1234" i="14"/>
  <c r="D1235" i="14"/>
  <c r="F1235" i="14"/>
  <c r="C1235" i="14"/>
  <c r="D1236" i="14"/>
  <c r="F1236" i="14"/>
  <c r="C1236" i="14"/>
  <c r="D1237" i="14"/>
  <c r="F1237" i="14"/>
  <c r="C1237" i="14"/>
  <c r="D1238" i="14"/>
  <c r="F1238" i="14"/>
  <c r="C1238" i="14"/>
  <c r="D1239" i="14"/>
  <c r="F1239" i="14"/>
  <c r="C1239" i="14"/>
  <c r="D1240" i="14"/>
  <c r="F1240" i="14"/>
  <c r="C1240" i="14"/>
  <c r="D1241" i="14"/>
  <c r="F1241" i="14"/>
  <c r="C1241" i="14"/>
  <c r="D1242" i="14"/>
  <c r="F1242" i="14"/>
  <c r="C1242" i="14"/>
  <c r="D1243" i="14"/>
  <c r="F1243" i="14"/>
  <c r="C1243" i="14"/>
  <c r="D1244" i="14"/>
  <c r="F1244" i="14"/>
  <c r="C1244" i="14"/>
  <c r="D1245" i="14"/>
  <c r="F1245" i="14"/>
  <c r="C1245" i="14"/>
  <c r="D1246" i="14"/>
  <c r="F1246" i="14"/>
  <c r="C1246" i="14"/>
  <c r="D1247" i="14"/>
  <c r="F1247" i="14"/>
  <c r="C1247" i="14"/>
  <c r="D1248" i="14"/>
  <c r="F1248" i="14"/>
  <c r="C1248" i="14"/>
  <c r="D1249" i="14"/>
  <c r="F1249" i="14"/>
  <c r="C1249" i="14"/>
  <c r="D1250" i="14"/>
  <c r="F1250" i="14"/>
  <c r="C1250" i="14"/>
  <c r="D1251" i="14"/>
  <c r="F1251" i="14"/>
  <c r="C1251" i="14"/>
  <c r="D1252" i="14"/>
  <c r="F1252" i="14"/>
  <c r="C1252" i="14"/>
  <c r="D1253" i="14"/>
  <c r="F1253" i="14"/>
  <c r="C1253" i="14"/>
  <c r="D1254" i="14"/>
  <c r="F1254" i="14"/>
  <c r="C1254" i="14"/>
  <c r="D1255" i="14"/>
  <c r="F1255" i="14"/>
  <c r="C1255" i="14"/>
  <c r="D1256" i="14"/>
  <c r="F1256" i="14"/>
  <c r="C1256" i="14"/>
  <c r="D1257" i="14"/>
  <c r="F1257" i="14"/>
  <c r="C1257" i="14"/>
  <c r="D1258" i="14"/>
  <c r="F1258" i="14"/>
  <c r="C1258" i="14"/>
  <c r="D1259" i="14"/>
  <c r="F1259" i="14"/>
  <c r="C1259" i="14"/>
  <c r="D1260" i="14"/>
  <c r="F1260" i="14"/>
  <c r="C1260" i="14"/>
  <c r="D1261" i="14"/>
  <c r="F1261" i="14"/>
  <c r="C1261" i="14"/>
  <c r="D1262" i="14"/>
  <c r="F1262" i="14"/>
  <c r="C1262" i="14"/>
  <c r="D1263" i="14"/>
  <c r="F1263" i="14"/>
  <c r="C1263" i="14"/>
  <c r="D1264" i="14"/>
  <c r="F1264" i="14"/>
  <c r="C1264" i="14"/>
  <c r="D1265" i="14"/>
  <c r="F1265" i="14"/>
  <c r="C1265" i="14"/>
  <c r="D1266" i="14"/>
  <c r="F1266" i="14"/>
  <c r="C1266" i="14"/>
  <c r="D1267" i="14"/>
  <c r="F1267" i="14"/>
  <c r="C1267" i="14"/>
  <c r="D1268" i="14"/>
  <c r="F1268" i="14"/>
  <c r="C1268" i="14"/>
  <c r="D1269" i="14"/>
  <c r="F1269" i="14"/>
  <c r="C1269" i="14"/>
  <c r="D1270" i="14"/>
  <c r="F1270" i="14"/>
  <c r="C1270" i="14"/>
  <c r="D1271" i="14"/>
  <c r="F1271" i="14"/>
  <c r="C1271" i="14"/>
  <c r="D1272" i="14"/>
  <c r="F1272" i="14"/>
  <c r="C1272" i="14"/>
  <c r="D1273" i="14"/>
  <c r="F1273" i="14"/>
  <c r="C1273" i="14"/>
  <c r="D1274" i="14"/>
  <c r="F1274" i="14"/>
  <c r="C1274" i="14"/>
  <c r="D1275" i="14"/>
  <c r="F1275" i="14"/>
  <c r="C1275" i="14"/>
  <c r="D1276" i="14"/>
  <c r="F1276" i="14"/>
  <c r="C1276" i="14"/>
  <c r="D1277" i="14"/>
  <c r="F1277" i="14"/>
  <c r="C1277" i="14"/>
  <c r="D1278" i="14"/>
  <c r="F1278" i="14"/>
  <c r="C1278" i="14"/>
  <c r="D1279" i="14"/>
  <c r="F1279" i="14"/>
  <c r="C1279" i="14"/>
  <c r="D1280" i="14"/>
  <c r="F1280" i="14"/>
  <c r="C1280" i="14"/>
  <c r="D1281" i="14"/>
  <c r="F1281" i="14"/>
  <c r="C1281" i="14"/>
  <c r="D1282" i="14"/>
  <c r="F1282" i="14"/>
  <c r="C1282" i="14"/>
  <c r="D1283" i="14"/>
  <c r="F1283" i="14"/>
  <c r="C1283" i="14"/>
  <c r="D1284" i="14"/>
  <c r="F1284" i="14"/>
  <c r="C1284" i="14"/>
  <c r="D1285" i="14"/>
  <c r="F1285" i="14"/>
  <c r="C1285" i="14"/>
  <c r="D1286" i="14"/>
  <c r="F1286" i="14"/>
  <c r="C1286" i="14"/>
  <c r="D1287" i="14"/>
  <c r="F1287" i="14"/>
  <c r="C1287" i="14"/>
  <c r="D1288" i="14"/>
  <c r="F1288" i="14"/>
  <c r="C1288" i="14"/>
  <c r="D1289" i="14"/>
  <c r="F1289" i="14"/>
  <c r="C1289" i="14"/>
  <c r="D1290" i="14"/>
  <c r="F1290" i="14"/>
  <c r="C1290" i="14"/>
  <c r="D1291" i="14"/>
  <c r="F1291" i="14"/>
  <c r="C1291" i="14"/>
  <c r="D1292" i="14"/>
  <c r="F1292" i="14"/>
  <c r="C1292" i="14"/>
  <c r="D1293" i="14"/>
  <c r="F1293" i="14"/>
  <c r="C1293" i="14"/>
  <c r="D1294" i="14"/>
  <c r="F1294" i="14"/>
  <c r="C1294" i="14"/>
  <c r="D1295" i="14"/>
  <c r="F1295" i="14"/>
  <c r="C1295" i="14"/>
  <c r="D1296" i="14"/>
  <c r="F1296" i="14"/>
  <c r="C1296" i="14"/>
  <c r="D1297" i="14"/>
  <c r="F1297" i="14"/>
  <c r="C1297" i="14"/>
  <c r="D1298" i="14"/>
  <c r="F1298" i="14"/>
  <c r="C1298" i="14"/>
  <c r="D1299" i="14"/>
  <c r="F1299" i="14"/>
  <c r="C1299" i="14"/>
  <c r="D1300" i="14"/>
  <c r="F1300" i="14"/>
  <c r="C1300" i="14"/>
  <c r="D1301" i="14"/>
  <c r="F1301" i="14"/>
  <c r="C1301" i="14"/>
  <c r="D1302" i="14"/>
  <c r="F1302" i="14"/>
  <c r="C1302" i="14"/>
  <c r="D1303" i="14"/>
  <c r="F1303" i="14"/>
  <c r="C1303" i="14"/>
  <c r="D1304" i="14"/>
  <c r="F1304" i="14"/>
  <c r="C1304" i="14"/>
  <c r="D1305" i="14"/>
  <c r="F1305" i="14"/>
  <c r="C1305" i="14"/>
  <c r="D1306" i="14"/>
  <c r="F1306" i="14"/>
  <c r="C1306" i="14"/>
  <c r="D1307" i="14"/>
  <c r="F1307" i="14"/>
  <c r="C1307" i="14"/>
  <c r="D1308" i="14"/>
  <c r="F1308" i="14"/>
  <c r="C1308" i="14"/>
  <c r="D1309" i="14"/>
  <c r="F1309" i="14"/>
  <c r="C1309" i="14"/>
  <c r="D1310" i="14"/>
  <c r="F1310" i="14"/>
  <c r="C1310" i="14"/>
  <c r="D1311" i="14"/>
  <c r="F1311" i="14"/>
  <c r="C1311" i="14"/>
  <c r="D1312" i="14"/>
  <c r="F1312" i="14"/>
  <c r="C1312" i="14"/>
  <c r="D1313" i="14"/>
  <c r="F1313" i="14"/>
  <c r="C1313" i="14"/>
  <c r="D1314" i="14"/>
  <c r="F1314" i="14"/>
  <c r="C1314" i="14"/>
  <c r="D1315" i="14"/>
  <c r="F1315" i="14"/>
  <c r="C1315" i="14"/>
  <c r="D1316" i="14"/>
  <c r="F1316" i="14"/>
  <c r="C1316" i="14"/>
  <c r="D1317" i="14"/>
  <c r="F1317" i="14"/>
  <c r="C1317" i="14"/>
  <c r="D1318" i="14"/>
  <c r="F1318" i="14"/>
  <c r="C1318" i="14"/>
  <c r="D1319" i="14"/>
  <c r="F1319" i="14"/>
  <c r="C1319" i="14"/>
  <c r="D1320" i="14"/>
  <c r="F1320" i="14"/>
  <c r="C1320" i="14"/>
  <c r="D1321" i="14"/>
  <c r="F1321" i="14"/>
  <c r="C1321" i="14"/>
  <c r="D1322" i="14"/>
  <c r="F1322" i="14"/>
  <c r="C1322" i="14"/>
  <c r="D1323" i="14"/>
  <c r="F1323" i="14"/>
  <c r="C1323" i="14"/>
  <c r="D1324" i="14"/>
  <c r="F1324" i="14"/>
  <c r="C1324" i="14"/>
  <c r="D1325" i="14"/>
  <c r="F1325" i="14"/>
  <c r="C1325" i="14"/>
  <c r="D1326" i="14"/>
  <c r="F1326" i="14"/>
  <c r="C1326" i="14"/>
  <c r="D1327" i="14"/>
  <c r="F1327" i="14"/>
  <c r="C1327" i="14"/>
  <c r="D1328" i="14"/>
  <c r="F1328" i="14"/>
  <c r="C1328" i="14"/>
  <c r="D1329" i="14"/>
  <c r="F1329" i="14"/>
  <c r="C1329" i="14"/>
  <c r="D1330" i="14"/>
  <c r="F1330" i="14"/>
  <c r="C1330" i="14"/>
  <c r="D1331" i="14"/>
  <c r="F1331" i="14"/>
  <c r="C1331" i="14"/>
  <c r="D1332" i="14"/>
  <c r="F1332" i="14"/>
  <c r="C1332" i="14"/>
  <c r="D1333" i="14"/>
  <c r="F1333" i="14"/>
  <c r="C1333" i="14"/>
  <c r="D1334" i="14"/>
  <c r="F1334" i="14"/>
  <c r="C1334" i="14"/>
  <c r="D1335" i="14"/>
  <c r="F1335" i="14"/>
  <c r="C1335" i="14"/>
  <c r="D1336" i="14"/>
  <c r="F1336" i="14"/>
  <c r="C1336" i="14"/>
  <c r="D1337" i="14"/>
  <c r="F1337" i="14"/>
  <c r="C1337" i="14"/>
  <c r="D1338" i="14"/>
  <c r="F1338" i="14"/>
  <c r="C1338" i="14"/>
  <c r="D1339" i="14"/>
  <c r="F1339" i="14"/>
  <c r="C1339" i="14"/>
  <c r="D1340" i="14"/>
  <c r="F1340" i="14"/>
  <c r="C1340" i="14"/>
  <c r="D1341" i="14"/>
  <c r="F1341" i="14"/>
  <c r="C1341" i="14"/>
  <c r="D1342" i="14"/>
  <c r="F1342" i="14"/>
  <c r="C1342" i="14"/>
  <c r="D1343" i="14"/>
  <c r="F1343" i="14"/>
  <c r="C1343" i="14"/>
  <c r="D1344" i="14"/>
  <c r="F1344" i="14"/>
  <c r="C1344" i="14"/>
  <c r="D1345" i="14"/>
  <c r="F1345" i="14"/>
  <c r="C1345" i="14"/>
  <c r="D1346" i="14"/>
  <c r="F1346" i="14"/>
  <c r="C1346" i="14"/>
  <c r="D1347" i="14"/>
  <c r="F1347" i="14"/>
  <c r="C1347" i="14"/>
  <c r="D1348" i="14"/>
  <c r="F1348" i="14"/>
  <c r="C1348" i="14"/>
  <c r="D1349" i="14"/>
  <c r="F1349" i="14"/>
  <c r="C1349" i="14"/>
  <c r="D1350" i="14"/>
  <c r="F1350" i="14"/>
  <c r="C1350" i="14"/>
  <c r="D1351" i="14"/>
  <c r="F1351" i="14"/>
  <c r="C1351" i="14"/>
  <c r="D1352" i="14"/>
  <c r="F1352" i="14"/>
  <c r="C1352" i="14"/>
  <c r="D1353" i="14"/>
  <c r="F1353" i="14"/>
  <c r="C1353" i="14"/>
  <c r="D1354" i="14"/>
  <c r="F1354" i="14"/>
  <c r="C1354" i="14"/>
  <c r="D1355" i="14"/>
  <c r="F1355" i="14"/>
  <c r="C1355" i="14"/>
  <c r="D1356" i="14"/>
  <c r="F1356" i="14"/>
  <c r="C1356" i="14"/>
  <c r="D1357" i="14"/>
  <c r="F1357" i="14"/>
  <c r="C1357" i="14"/>
  <c r="D1358" i="14"/>
  <c r="F1358" i="14"/>
  <c r="C1358" i="14"/>
  <c r="D1359" i="14"/>
  <c r="F1359" i="14"/>
  <c r="C1359" i="14"/>
  <c r="D1360" i="14"/>
  <c r="F1360" i="14"/>
  <c r="C1360" i="14"/>
  <c r="D1361" i="14"/>
  <c r="F1361" i="14"/>
  <c r="C1361" i="14"/>
  <c r="D1362" i="14"/>
  <c r="F1362" i="14"/>
  <c r="C1362" i="14"/>
  <c r="D1363" i="14"/>
  <c r="F1363" i="14"/>
  <c r="C1363" i="14"/>
  <c r="D1364" i="14"/>
  <c r="F1364" i="14"/>
  <c r="C1364" i="14"/>
  <c r="D1365" i="14"/>
  <c r="F1365" i="14"/>
  <c r="C1365" i="14"/>
  <c r="D1366" i="14"/>
  <c r="F1366" i="14"/>
  <c r="C1366" i="14"/>
  <c r="D1367" i="14"/>
  <c r="F1367" i="14"/>
  <c r="C1367" i="14"/>
  <c r="D1368" i="14"/>
  <c r="F1368" i="14"/>
  <c r="C1368" i="14"/>
  <c r="D1369" i="14"/>
  <c r="F1369" i="14"/>
  <c r="C1369" i="14"/>
  <c r="D1370" i="14"/>
  <c r="F1370" i="14"/>
  <c r="C1370" i="14"/>
  <c r="D1371" i="14"/>
  <c r="F1371" i="14"/>
  <c r="C1371" i="14"/>
  <c r="D1372" i="14"/>
  <c r="F1372" i="14"/>
  <c r="C1372" i="14"/>
  <c r="D1373" i="14"/>
  <c r="F1373" i="14"/>
  <c r="C1373" i="14"/>
  <c r="D1374" i="14"/>
  <c r="F1374" i="14"/>
  <c r="C1374" i="14"/>
  <c r="D1375" i="14"/>
  <c r="F1375" i="14"/>
  <c r="C1375" i="14"/>
  <c r="D1376" i="14"/>
  <c r="F1376" i="14"/>
  <c r="C1376" i="14"/>
  <c r="D1377" i="14"/>
  <c r="F1377" i="14"/>
  <c r="C1377" i="14"/>
  <c r="D1378" i="14"/>
  <c r="F1378" i="14"/>
  <c r="C1378" i="14"/>
  <c r="D1379" i="14"/>
  <c r="F1379" i="14"/>
  <c r="C1379" i="14"/>
  <c r="D1380" i="14"/>
  <c r="F1380" i="14"/>
  <c r="C1380" i="14"/>
  <c r="D1381" i="14"/>
  <c r="F1381" i="14"/>
  <c r="C1381" i="14"/>
  <c r="D1382" i="14"/>
  <c r="F1382" i="14"/>
  <c r="C1382" i="14"/>
  <c r="D1383" i="14"/>
  <c r="F1383" i="14"/>
  <c r="C1383" i="14"/>
  <c r="D1384" i="14"/>
  <c r="F1384" i="14"/>
  <c r="C1384" i="14"/>
  <c r="D1385" i="14"/>
  <c r="F1385" i="14"/>
  <c r="C1385" i="14"/>
  <c r="D1386" i="14"/>
  <c r="F1386" i="14"/>
  <c r="C1386" i="14"/>
  <c r="D1387" i="14"/>
  <c r="F1387" i="14"/>
  <c r="C1387" i="14"/>
  <c r="D1388" i="14"/>
  <c r="F1388" i="14"/>
  <c r="C1388" i="14"/>
  <c r="D1389" i="14"/>
  <c r="F1389" i="14"/>
  <c r="C1389" i="14"/>
  <c r="D1390" i="14"/>
  <c r="F1390" i="14"/>
  <c r="C1390" i="14"/>
  <c r="D1391" i="14"/>
  <c r="F1391" i="14"/>
  <c r="C1391" i="14"/>
  <c r="D1392" i="14"/>
  <c r="F1392" i="14"/>
  <c r="C1392" i="14"/>
  <c r="D1393" i="14"/>
  <c r="F1393" i="14"/>
  <c r="C1393" i="14"/>
  <c r="D1394" i="14"/>
  <c r="F1394" i="14"/>
  <c r="C1394" i="14"/>
  <c r="D1395" i="14"/>
  <c r="F1395" i="14"/>
  <c r="C1395" i="14"/>
  <c r="D1396" i="14"/>
  <c r="F1396" i="14"/>
  <c r="C1396" i="14"/>
  <c r="D1397" i="14"/>
  <c r="F1397" i="14"/>
  <c r="C1397" i="14"/>
  <c r="D1398" i="14"/>
  <c r="F1398" i="14"/>
  <c r="C1398" i="14"/>
  <c r="D1399" i="14"/>
  <c r="F1399" i="14"/>
  <c r="C1399" i="14"/>
  <c r="D1400" i="14"/>
  <c r="F1400" i="14"/>
  <c r="C1400" i="14"/>
  <c r="D1401" i="14"/>
  <c r="F1401" i="14"/>
  <c r="C1401" i="14"/>
  <c r="D1402" i="14"/>
  <c r="F1402" i="14"/>
  <c r="C1402" i="14"/>
  <c r="D1403" i="14"/>
  <c r="F1403" i="14"/>
  <c r="C1403" i="14"/>
  <c r="D1404" i="14"/>
  <c r="F1404" i="14"/>
  <c r="C1404" i="14"/>
  <c r="D1405" i="14"/>
  <c r="F1405" i="14"/>
  <c r="C1405" i="14"/>
  <c r="D1406" i="14"/>
  <c r="F1406" i="14"/>
  <c r="C1406" i="14"/>
  <c r="D1407" i="14"/>
  <c r="F1407" i="14"/>
  <c r="C1407" i="14"/>
  <c r="D1408" i="14"/>
  <c r="F1408" i="14"/>
  <c r="C1408" i="14"/>
  <c r="D1409" i="14"/>
  <c r="F1409" i="14"/>
  <c r="C1409" i="14"/>
  <c r="D1410" i="14"/>
  <c r="F1410" i="14"/>
  <c r="C1410" i="14"/>
  <c r="D1411" i="14"/>
  <c r="F1411" i="14"/>
  <c r="C1411" i="14"/>
  <c r="D1412" i="14"/>
  <c r="F1412" i="14"/>
  <c r="C1412" i="14"/>
  <c r="D1413" i="14"/>
  <c r="F1413" i="14"/>
  <c r="C1413" i="14"/>
  <c r="D1414" i="14"/>
  <c r="F1414" i="14"/>
  <c r="C1414" i="14"/>
  <c r="D1415" i="14"/>
  <c r="F1415" i="14"/>
  <c r="C1415" i="14"/>
  <c r="D1416" i="14"/>
  <c r="F1416" i="14"/>
  <c r="C1416" i="14"/>
  <c r="D1417" i="14"/>
  <c r="F1417" i="14"/>
  <c r="C1417" i="14"/>
  <c r="D1418" i="14"/>
  <c r="F1418" i="14"/>
  <c r="C1418" i="14"/>
  <c r="D1419" i="14"/>
  <c r="F1419" i="14"/>
  <c r="C1419" i="14"/>
  <c r="D1420" i="14"/>
  <c r="F1420" i="14"/>
  <c r="C1420" i="14"/>
  <c r="D1421" i="14"/>
  <c r="F1421" i="14"/>
  <c r="C1421" i="14"/>
  <c r="D1422" i="14"/>
  <c r="F1422" i="14"/>
  <c r="C1422" i="14"/>
  <c r="D1423" i="14"/>
  <c r="F1423" i="14"/>
  <c r="C1423" i="14"/>
  <c r="D1424" i="14"/>
  <c r="F1424" i="14"/>
  <c r="C1424" i="14"/>
  <c r="D1425" i="14"/>
  <c r="F1425" i="14"/>
  <c r="C1425" i="14"/>
  <c r="D1426" i="14"/>
  <c r="F1426" i="14"/>
  <c r="C1426" i="14"/>
  <c r="D1427" i="14"/>
  <c r="F1427" i="14"/>
  <c r="C1427" i="14"/>
  <c r="D1428" i="14"/>
  <c r="F1428" i="14"/>
  <c r="C1428" i="14"/>
  <c r="D1429" i="14"/>
  <c r="F1429" i="14"/>
  <c r="C1429" i="14"/>
  <c r="D1430" i="14"/>
  <c r="F1430" i="14"/>
  <c r="C1430" i="14"/>
  <c r="D1431" i="14"/>
  <c r="F1431" i="14"/>
  <c r="C1431" i="14"/>
  <c r="D1432" i="14"/>
  <c r="F1432" i="14"/>
  <c r="C1432" i="14"/>
  <c r="D1433" i="14"/>
  <c r="F1433" i="14"/>
  <c r="C1433" i="14"/>
  <c r="D1434" i="14"/>
  <c r="F1434" i="14"/>
  <c r="C1434" i="14"/>
  <c r="D1435" i="14"/>
  <c r="F1435" i="14"/>
  <c r="C1435" i="14"/>
  <c r="D1436" i="14"/>
  <c r="F1436" i="14"/>
  <c r="C1436" i="14"/>
  <c r="D1437" i="14"/>
  <c r="F1437" i="14"/>
  <c r="C1437" i="14"/>
  <c r="D1438" i="14"/>
  <c r="F1438" i="14"/>
  <c r="C1438" i="14"/>
  <c r="D1439" i="14"/>
  <c r="F1439" i="14"/>
  <c r="C1439" i="14"/>
  <c r="D1440" i="14"/>
  <c r="F1440" i="14"/>
  <c r="C1440" i="14"/>
  <c r="D1441" i="14"/>
  <c r="F1441" i="14"/>
  <c r="C1441" i="14"/>
  <c r="D1442" i="14"/>
  <c r="F1442" i="14"/>
  <c r="C1442" i="14"/>
  <c r="D1443" i="14"/>
  <c r="F1443" i="14"/>
  <c r="C1443" i="14"/>
  <c r="D1444" i="14"/>
  <c r="F1444" i="14"/>
  <c r="C1444" i="14"/>
  <c r="D1445" i="14"/>
  <c r="F1445" i="14"/>
  <c r="C1445" i="14"/>
  <c r="D1446" i="14"/>
  <c r="F1446" i="14"/>
  <c r="C1446" i="14"/>
  <c r="D1447" i="14"/>
  <c r="F1447" i="14"/>
  <c r="C1447" i="14"/>
  <c r="D1448" i="14"/>
  <c r="F1448" i="14"/>
  <c r="C1448" i="14"/>
  <c r="D1449" i="14"/>
  <c r="F1449" i="14"/>
  <c r="C1449" i="14"/>
  <c r="D1450" i="14"/>
  <c r="F1450" i="14"/>
  <c r="C1450" i="14"/>
  <c r="D1451" i="14"/>
  <c r="F1451" i="14"/>
  <c r="C1451" i="14"/>
  <c r="D1452" i="14"/>
  <c r="F1452" i="14"/>
  <c r="C1452" i="14"/>
  <c r="D1453" i="14"/>
  <c r="F1453" i="14"/>
  <c r="C1453" i="14"/>
  <c r="D1454" i="14"/>
  <c r="F1454" i="14"/>
  <c r="C1454" i="14"/>
  <c r="D1455" i="14"/>
  <c r="F1455" i="14"/>
  <c r="C1455" i="14"/>
  <c r="D1456" i="14"/>
  <c r="F1456" i="14"/>
  <c r="C1456" i="14"/>
  <c r="D1457" i="14"/>
  <c r="F1457" i="14"/>
  <c r="C1457" i="14"/>
  <c r="D1458" i="14"/>
  <c r="F1458" i="14"/>
  <c r="C1458" i="14"/>
  <c r="D1459" i="14"/>
  <c r="F1459" i="14"/>
  <c r="C1459" i="14"/>
  <c r="D1460" i="14"/>
  <c r="F1460" i="14"/>
  <c r="C1460" i="14"/>
  <c r="D1461" i="14"/>
  <c r="F1461" i="14"/>
  <c r="C1461" i="14"/>
  <c r="D1462" i="14"/>
  <c r="F1462" i="14"/>
  <c r="C1462" i="14"/>
  <c r="D1463" i="14"/>
  <c r="F1463" i="14"/>
  <c r="C1463" i="14"/>
  <c r="D1464" i="14"/>
  <c r="F1464" i="14"/>
  <c r="C1464" i="14"/>
  <c r="D1465" i="14"/>
  <c r="F1465" i="14"/>
  <c r="C1465" i="14"/>
  <c r="D1466" i="14"/>
  <c r="F1466" i="14"/>
  <c r="C1466" i="14"/>
  <c r="D1467" i="14"/>
  <c r="F1467" i="14"/>
  <c r="C1467" i="14"/>
  <c r="D1468" i="14"/>
  <c r="F1468" i="14"/>
  <c r="C1468" i="14"/>
  <c r="D1469" i="14"/>
  <c r="F1469" i="14"/>
  <c r="C1469" i="14"/>
  <c r="D1470" i="14"/>
  <c r="F1470" i="14"/>
  <c r="C1470" i="14"/>
  <c r="D1471" i="14"/>
  <c r="F1471" i="14"/>
  <c r="C1471" i="14"/>
  <c r="D1472" i="14"/>
  <c r="F1472" i="14"/>
  <c r="C1472" i="14"/>
  <c r="D1473" i="14"/>
  <c r="F1473" i="14"/>
  <c r="C1473" i="14"/>
  <c r="D1474" i="14"/>
  <c r="F1474" i="14"/>
  <c r="C1474" i="14"/>
  <c r="D1475" i="14"/>
  <c r="F1475" i="14"/>
  <c r="C1475" i="14"/>
  <c r="D1476" i="14"/>
  <c r="F1476" i="14"/>
  <c r="C1476" i="14"/>
  <c r="D1477" i="14"/>
  <c r="F1477" i="14"/>
  <c r="C1477" i="14"/>
  <c r="D1478" i="14"/>
  <c r="F1478" i="14"/>
  <c r="C1478" i="14"/>
  <c r="D1479" i="14"/>
  <c r="F1479" i="14"/>
  <c r="C1479" i="14"/>
  <c r="D1480" i="14"/>
  <c r="F1480" i="14"/>
  <c r="C1480" i="14"/>
  <c r="D1481" i="14"/>
  <c r="F1481" i="14"/>
  <c r="C1481" i="14"/>
  <c r="D1482" i="14"/>
  <c r="F1482" i="14"/>
  <c r="C1482" i="14"/>
  <c r="D1483" i="14"/>
  <c r="F1483" i="14"/>
  <c r="C1483" i="14"/>
  <c r="D1484" i="14"/>
  <c r="F1484" i="14"/>
  <c r="C1484" i="14"/>
  <c r="D1485" i="14"/>
  <c r="F1485" i="14"/>
  <c r="C1485" i="14"/>
  <c r="D1486" i="14"/>
  <c r="F1486" i="14"/>
  <c r="C1486" i="14"/>
  <c r="D1487" i="14"/>
  <c r="F1487" i="14"/>
  <c r="C1487" i="14"/>
  <c r="D1488" i="14"/>
  <c r="F1488" i="14"/>
  <c r="C1488" i="14"/>
  <c r="D1489" i="14"/>
  <c r="F1489" i="14"/>
  <c r="C1489" i="14"/>
  <c r="D1490" i="14"/>
  <c r="F1490" i="14"/>
  <c r="C1490" i="14"/>
  <c r="D1491" i="14"/>
  <c r="F1491" i="14"/>
  <c r="C1491" i="14"/>
  <c r="D1492" i="14"/>
  <c r="F1492" i="14"/>
  <c r="C1492" i="14"/>
  <c r="D1493" i="14"/>
  <c r="F1493" i="14"/>
  <c r="C1493" i="14"/>
  <c r="D1494" i="14"/>
  <c r="F1494" i="14"/>
  <c r="C1494" i="14"/>
  <c r="D1495" i="14"/>
  <c r="F1495" i="14"/>
  <c r="C1495" i="14"/>
  <c r="D1496" i="14"/>
  <c r="F1496" i="14"/>
  <c r="C1496" i="14"/>
  <c r="D1497" i="14"/>
  <c r="F1497" i="14"/>
  <c r="C1497" i="14"/>
  <c r="D1498" i="14"/>
  <c r="F1498" i="14"/>
  <c r="C1498" i="14"/>
  <c r="D1499" i="14"/>
  <c r="F1499" i="14"/>
  <c r="C1499" i="14"/>
  <c r="D1500" i="14"/>
  <c r="F1500" i="14"/>
  <c r="C1500" i="14"/>
  <c r="D1501" i="14"/>
  <c r="F1501" i="14"/>
  <c r="C1501" i="14"/>
  <c r="D1502" i="14"/>
  <c r="F1502" i="14"/>
  <c r="C1502" i="14"/>
  <c r="D1503" i="14"/>
  <c r="F1503" i="14"/>
  <c r="C1503" i="14"/>
  <c r="D1504" i="14"/>
  <c r="F1504" i="14"/>
  <c r="C1504" i="14"/>
  <c r="D1505" i="14"/>
  <c r="F1505" i="14"/>
  <c r="C1505" i="14"/>
  <c r="D1506" i="14"/>
  <c r="F1506" i="14"/>
  <c r="C1506" i="14"/>
  <c r="D1507" i="14"/>
  <c r="F1507" i="14"/>
  <c r="C1507" i="14"/>
  <c r="D1508" i="14"/>
  <c r="F1508" i="14"/>
  <c r="C1508" i="14"/>
  <c r="D1509" i="14"/>
  <c r="F1509" i="14"/>
  <c r="C1509" i="14"/>
  <c r="D1510" i="14"/>
  <c r="F1510" i="14"/>
  <c r="C1510" i="14"/>
  <c r="D1511" i="14"/>
  <c r="F1511" i="14"/>
  <c r="C1511" i="14"/>
  <c r="D1512" i="14"/>
  <c r="F1512" i="14"/>
  <c r="C1512" i="14"/>
  <c r="D1513" i="14"/>
  <c r="F1513" i="14"/>
  <c r="C1513" i="14"/>
  <c r="D1514" i="14"/>
  <c r="F1514" i="14"/>
  <c r="C1514" i="14"/>
  <c r="D1515" i="14"/>
  <c r="F1515" i="14"/>
  <c r="C1515" i="14"/>
  <c r="D1516" i="14"/>
  <c r="F1516" i="14"/>
  <c r="C1516" i="14"/>
  <c r="D1517" i="14"/>
  <c r="F1517" i="14"/>
  <c r="C1517" i="14"/>
  <c r="D1518" i="14"/>
  <c r="F1518" i="14"/>
  <c r="C1518" i="14"/>
  <c r="D1519" i="14"/>
  <c r="F1519" i="14"/>
  <c r="C1519" i="14"/>
  <c r="D1520" i="14"/>
  <c r="F1520" i="14"/>
  <c r="C1520" i="14"/>
  <c r="D1521" i="14"/>
  <c r="F1521" i="14"/>
  <c r="C1521" i="14"/>
  <c r="D1522" i="14"/>
  <c r="F1522" i="14"/>
  <c r="C1522" i="14"/>
  <c r="D1523" i="14"/>
  <c r="F1523" i="14"/>
  <c r="C1523" i="14"/>
  <c r="D1524" i="14"/>
  <c r="F1524" i="14"/>
  <c r="C1524" i="14"/>
  <c r="D1525" i="14"/>
  <c r="F1525" i="14"/>
  <c r="C1525" i="14"/>
  <c r="D1526" i="14"/>
  <c r="F1526" i="14"/>
  <c r="C1526" i="14"/>
  <c r="D1527" i="14"/>
  <c r="F1527" i="14"/>
  <c r="C1527" i="14"/>
  <c r="D1528" i="14"/>
  <c r="F1528" i="14"/>
  <c r="C1528" i="14"/>
  <c r="D1529" i="14"/>
  <c r="F1529" i="14"/>
  <c r="C1529" i="14"/>
  <c r="D1530" i="14"/>
  <c r="F1530" i="14"/>
  <c r="C1530" i="14"/>
  <c r="D1531" i="14"/>
  <c r="F1531" i="14"/>
  <c r="C1531" i="14"/>
  <c r="D1532" i="14"/>
  <c r="F1532" i="14"/>
  <c r="C1532" i="14"/>
  <c r="D1533" i="14"/>
  <c r="F1533" i="14"/>
  <c r="C1533" i="14"/>
  <c r="D1534" i="14"/>
  <c r="F1534" i="14"/>
  <c r="C1534" i="14"/>
  <c r="D1535" i="14"/>
  <c r="F1535" i="14"/>
  <c r="C1535" i="14"/>
  <c r="D1536" i="14"/>
  <c r="F1536" i="14"/>
  <c r="C1536" i="14"/>
  <c r="D1537" i="14"/>
  <c r="F1537" i="14"/>
  <c r="C1537" i="14"/>
  <c r="D1538" i="14"/>
  <c r="F1538" i="14"/>
  <c r="C1538" i="14"/>
  <c r="D1539" i="14"/>
  <c r="F1539" i="14"/>
  <c r="C1539" i="14"/>
  <c r="D1540" i="14"/>
  <c r="F1540" i="14"/>
  <c r="C1540" i="14"/>
  <c r="D1541" i="14"/>
  <c r="F1541" i="14"/>
  <c r="C1541" i="14"/>
  <c r="D1542" i="14"/>
  <c r="F1542" i="14"/>
  <c r="C1542" i="14"/>
  <c r="D1543" i="14"/>
  <c r="F1543" i="14"/>
  <c r="C1543" i="14"/>
  <c r="D1544" i="14"/>
  <c r="F1544" i="14"/>
  <c r="C1544" i="14"/>
  <c r="D1545" i="14"/>
  <c r="F1545" i="14"/>
  <c r="C1545" i="14"/>
  <c r="C7" i="14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B32" i="14"/>
  <c r="H32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I32" i="14"/>
  <c r="G33" i="14"/>
  <c r="B33" i="14"/>
  <c r="H33" i="14"/>
  <c r="E33" i="14"/>
  <c r="I33" i="14"/>
  <c r="G34" i="14"/>
  <c r="B34" i="14"/>
  <c r="H34" i="14"/>
  <c r="E34" i="14"/>
  <c r="I34" i="14"/>
  <c r="G35" i="14"/>
  <c r="B35" i="14"/>
  <c r="H35" i="14"/>
  <c r="E35" i="14"/>
  <c r="I35" i="14"/>
  <c r="G36" i="14"/>
  <c r="B36" i="14"/>
  <c r="H36" i="14"/>
  <c r="E36" i="14"/>
  <c r="I36" i="14"/>
  <c r="G37" i="14"/>
  <c r="B37" i="14"/>
  <c r="H37" i="14"/>
  <c r="E37" i="14"/>
  <c r="I37" i="14"/>
  <c r="G38" i="14"/>
  <c r="B38" i="14"/>
  <c r="H38" i="14"/>
  <c r="E38" i="14"/>
  <c r="I38" i="14"/>
  <c r="G39" i="14"/>
  <c r="B39" i="14"/>
  <c r="H39" i="14"/>
  <c r="E39" i="14"/>
  <c r="I39" i="14"/>
  <c r="G40" i="14"/>
  <c r="B40" i="14"/>
  <c r="H40" i="14"/>
  <c r="E40" i="14"/>
  <c r="I40" i="14"/>
  <c r="G41" i="14"/>
  <c r="B41" i="14"/>
  <c r="H41" i="14"/>
  <c r="E41" i="14"/>
  <c r="I41" i="14"/>
  <c r="G42" i="14"/>
  <c r="B42" i="14"/>
  <c r="H42" i="14"/>
  <c r="E42" i="14"/>
  <c r="I42" i="14"/>
  <c r="G43" i="14"/>
  <c r="B43" i="14"/>
  <c r="H43" i="14"/>
  <c r="E43" i="14"/>
  <c r="I43" i="14"/>
  <c r="G44" i="14"/>
  <c r="B44" i="14"/>
  <c r="H44" i="14"/>
  <c r="E44" i="14"/>
  <c r="I44" i="14"/>
  <c r="G45" i="14"/>
  <c r="B45" i="14"/>
  <c r="H45" i="14"/>
  <c r="E45" i="14"/>
  <c r="I45" i="14"/>
  <c r="G46" i="14"/>
  <c r="B46" i="14"/>
  <c r="H46" i="14"/>
  <c r="E46" i="14"/>
  <c r="I46" i="14"/>
  <c r="G47" i="14"/>
  <c r="B47" i="14"/>
  <c r="H47" i="14"/>
  <c r="E47" i="14"/>
  <c r="I47" i="14"/>
  <c r="G48" i="14"/>
  <c r="B48" i="14"/>
  <c r="H48" i="14"/>
  <c r="E48" i="14"/>
  <c r="I48" i="14"/>
  <c r="G49" i="14"/>
  <c r="B49" i="14"/>
  <c r="H49" i="14"/>
  <c r="E49" i="14"/>
  <c r="I49" i="14"/>
  <c r="G50" i="14"/>
  <c r="B50" i="14"/>
  <c r="H50" i="14"/>
  <c r="E50" i="14"/>
  <c r="I50" i="14"/>
  <c r="G51" i="14"/>
  <c r="B51" i="14"/>
  <c r="H51" i="14"/>
  <c r="E51" i="14"/>
  <c r="I51" i="14"/>
  <c r="G52" i="14"/>
  <c r="B52" i="14"/>
  <c r="H52" i="14"/>
  <c r="E52" i="14"/>
  <c r="I52" i="14"/>
  <c r="G53" i="14"/>
  <c r="B53" i="14"/>
  <c r="H53" i="14"/>
  <c r="E53" i="14"/>
  <c r="I53" i="14"/>
  <c r="G54" i="14"/>
  <c r="B54" i="14"/>
  <c r="H54" i="14"/>
  <c r="E54" i="14"/>
  <c r="I54" i="14"/>
  <c r="G55" i="14"/>
  <c r="B55" i="14"/>
  <c r="H55" i="14"/>
  <c r="E55" i="14"/>
  <c r="I55" i="14"/>
  <c r="G56" i="14"/>
  <c r="B56" i="14"/>
  <c r="H56" i="14"/>
  <c r="E56" i="14"/>
  <c r="I56" i="14"/>
  <c r="G57" i="14"/>
  <c r="B57" i="14"/>
  <c r="H57" i="14"/>
  <c r="E57" i="14"/>
  <c r="I57" i="14"/>
  <c r="G58" i="14"/>
  <c r="B58" i="14"/>
  <c r="H58" i="14"/>
  <c r="E58" i="14"/>
  <c r="I58" i="14"/>
  <c r="G59" i="14"/>
  <c r="B59" i="14"/>
  <c r="H59" i="14"/>
  <c r="E59" i="14"/>
  <c r="I59" i="14"/>
  <c r="G60" i="14"/>
  <c r="B60" i="14"/>
  <c r="H60" i="14"/>
  <c r="E60" i="14"/>
  <c r="I60" i="14"/>
  <c r="G61" i="14"/>
  <c r="B61" i="14"/>
  <c r="H61" i="14"/>
  <c r="E61" i="14"/>
  <c r="I61" i="14"/>
  <c r="G62" i="14"/>
  <c r="B62" i="14"/>
  <c r="H62" i="14"/>
  <c r="E62" i="14"/>
  <c r="I62" i="14"/>
  <c r="G63" i="14"/>
  <c r="B63" i="14"/>
  <c r="H63" i="14"/>
  <c r="E63" i="14"/>
  <c r="I63" i="14"/>
  <c r="G64" i="14"/>
  <c r="B64" i="14"/>
  <c r="H64" i="14"/>
  <c r="E64" i="14"/>
  <c r="I64" i="14"/>
  <c r="G65" i="14"/>
  <c r="B65" i="14"/>
  <c r="H65" i="14"/>
  <c r="E65" i="14"/>
  <c r="I65" i="14"/>
  <c r="G66" i="14"/>
  <c r="B66" i="14"/>
  <c r="H66" i="14"/>
  <c r="E66" i="14"/>
  <c r="I66" i="14"/>
  <c r="G67" i="14"/>
  <c r="B67" i="14"/>
  <c r="H67" i="14"/>
  <c r="E67" i="14"/>
  <c r="I67" i="14"/>
  <c r="G68" i="14"/>
  <c r="B68" i="14"/>
  <c r="H68" i="14"/>
  <c r="E68" i="14"/>
  <c r="I68" i="14"/>
  <c r="G69" i="14"/>
  <c r="B69" i="14"/>
  <c r="H69" i="14"/>
  <c r="E69" i="14"/>
  <c r="I69" i="14"/>
  <c r="G70" i="14"/>
  <c r="B70" i="14"/>
  <c r="H70" i="14"/>
  <c r="E70" i="14"/>
  <c r="I70" i="14"/>
  <c r="G71" i="14"/>
  <c r="B71" i="14"/>
  <c r="H71" i="14"/>
  <c r="E71" i="14"/>
  <c r="I71" i="14"/>
  <c r="G72" i="14"/>
  <c r="B72" i="14"/>
  <c r="H72" i="14"/>
  <c r="E72" i="14"/>
  <c r="I72" i="14"/>
  <c r="G73" i="14"/>
  <c r="B73" i="14"/>
  <c r="H73" i="14"/>
  <c r="E73" i="14"/>
  <c r="I73" i="14"/>
  <c r="G74" i="14"/>
  <c r="B74" i="14"/>
  <c r="H74" i="14"/>
  <c r="E74" i="14"/>
  <c r="I74" i="14"/>
  <c r="G75" i="14"/>
  <c r="B75" i="14"/>
  <c r="H75" i="14"/>
  <c r="E75" i="14"/>
  <c r="I75" i="14"/>
  <c r="G76" i="14"/>
  <c r="B76" i="14"/>
  <c r="H76" i="14"/>
  <c r="E76" i="14"/>
  <c r="I76" i="14"/>
  <c r="G77" i="14"/>
  <c r="B77" i="14"/>
  <c r="H77" i="14"/>
  <c r="E77" i="14"/>
  <c r="I77" i="14"/>
  <c r="G78" i="14"/>
  <c r="B78" i="14"/>
  <c r="H78" i="14"/>
  <c r="E78" i="14"/>
  <c r="I78" i="14"/>
  <c r="G79" i="14"/>
  <c r="B79" i="14"/>
  <c r="H79" i="14"/>
  <c r="E79" i="14"/>
  <c r="I79" i="14"/>
  <c r="G80" i="14"/>
  <c r="B80" i="14"/>
  <c r="H80" i="14"/>
  <c r="E80" i="14"/>
  <c r="I80" i="14"/>
  <c r="G81" i="14"/>
  <c r="B81" i="14"/>
  <c r="H81" i="14"/>
  <c r="E81" i="14"/>
  <c r="I81" i="14"/>
  <c r="G82" i="14"/>
  <c r="B82" i="14"/>
  <c r="H82" i="14"/>
  <c r="E82" i="14"/>
  <c r="I82" i="14"/>
  <c r="G83" i="14"/>
  <c r="B83" i="14"/>
  <c r="H83" i="14"/>
  <c r="E83" i="14"/>
  <c r="I83" i="14"/>
  <c r="G84" i="14"/>
  <c r="B84" i="14"/>
  <c r="H84" i="14"/>
  <c r="E84" i="14"/>
  <c r="I84" i="14"/>
  <c r="G85" i="14"/>
  <c r="B85" i="14"/>
  <c r="H85" i="14"/>
  <c r="E85" i="14"/>
  <c r="I85" i="14"/>
  <c r="G86" i="14"/>
  <c r="B86" i="14"/>
  <c r="H86" i="14"/>
  <c r="E86" i="14"/>
  <c r="I86" i="14"/>
  <c r="G87" i="14"/>
  <c r="B87" i="14"/>
  <c r="H87" i="14"/>
  <c r="E87" i="14"/>
  <c r="I87" i="14"/>
  <c r="G88" i="14"/>
  <c r="B88" i="14"/>
  <c r="H88" i="14"/>
  <c r="E88" i="14"/>
  <c r="I88" i="14"/>
  <c r="G89" i="14"/>
  <c r="B89" i="14"/>
  <c r="H89" i="14"/>
  <c r="E89" i="14"/>
  <c r="I89" i="14"/>
  <c r="G90" i="14"/>
  <c r="B90" i="14"/>
  <c r="H90" i="14"/>
  <c r="E90" i="14"/>
  <c r="I90" i="14"/>
  <c r="G91" i="14"/>
  <c r="B91" i="14"/>
  <c r="H91" i="14"/>
  <c r="E91" i="14"/>
  <c r="I91" i="14"/>
  <c r="G92" i="14"/>
  <c r="B92" i="14"/>
  <c r="H92" i="14"/>
  <c r="E92" i="14"/>
  <c r="I92" i="14"/>
  <c r="G93" i="14"/>
  <c r="B93" i="14"/>
  <c r="H93" i="14"/>
  <c r="E93" i="14"/>
  <c r="I93" i="14"/>
  <c r="G94" i="14"/>
  <c r="B94" i="14"/>
  <c r="H94" i="14"/>
  <c r="E94" i="14"/>
  <c r="I94" i="14"/>
  <c r="G95" i="14"/>
  <c r="B95" i="14"/>
  <c r="H95" i="14"/>
  <c r="E95" i="14"/>
  <c r="I95" i="14"/>
  <c r="G96" i="14"/>
  <c r="B96" i="14"/>
  <c r="H96" i="14"/>
  <c r="E96" i="14"/>
  <c r="I96" i="14"/>
  <c r="G97" i="14"/>
  <c r="B97" i="14"/>
  <c r="H97" i="14"/>
  <c r="E97" i="14"/>
  <c r="I97" i="14"/>
  <c r="G98" i="14"/>
  <c r="B98" i="14"/>
  <c r="H98" i="14"/>
  <c r="E98" i="14"/>
  <c r="I98" i="14"/>
  <c r="G99" i="14"/>
  <c r="B99" i="14"/>
  <c r="H99" i="14"/>
  <c r="E99" i="14"/>
  <c r="I99" i="14"/>
  <c r="G100" i="14"/>
  <c r="B100" i="14"/>
  <c r="H100" i="14"/>
  <c r="E100" i="14"/>
  <c r="I100" i="14"/>
  <c r="G101" i="14"/>
  <c r="B101" i="14"/>
  <c r="H101" i="14"/>
  <c r="E101" i="14"/>
  <c r="I101" i="14"/>
  <c r="G102" i="14"/>
  <c r="B102" i="14"/>
  <c r="H102" i="14"/>
  <c r="E102" i="14"/>
  <c r="I102" i="14"/>
  <c r="G103" i="14"/>
  <c r="B103" i="14"/>
  <c r="H103" i="14"/>
  <c r="E103" i="14"/>
  <c r="I103" i="14"/>
  <c r="G104" i="14"/>
  <c r="B104" i="14"/>
  <c r="H104" i="14"/>
  <c r="E104" i="14"/>
  <c r="I104" i="14"/>
  <c r="G105" i="14"/>
  <c r="B105" i="14"/>
  <c r="H105" i="14"/>
  <c r="E105" i="14"/>
  <c r="I105" i="14"/>
  <c r="G106" i="14"/>
  <c r="B106" i="14"/>
  <c r="H106" i="14"/>
  <c r="E106" i="14"/>
  <c r="I106" i="14"/>
  <c r="G107" i="14"/>
  <c r="B107" i="14"/>
  <c r="H107" i="14"/>
  <c r="E107" i="14"/>
  <c r="I107" i="14"/>
  <c r="G108" i="14"/>
  <c r="B108" i="14"/>
  <c r="H108" i="14"/>
  <c r="E108" i="14"/>
  <c r="I108" i="14"/>
  <c r="G109" i="14"/>
  <c r="B109" i="14"/>
  <c r="H109" i="14"/>
  <c r="E109" i="14"/>
  <c r="I109" i="14"/>
  <c r="G110" i="14"/>
  <c r="B110" i="14"/>
  <c r="H110" i="14"/>
  <c r="E110" i="14"/>
  <c r="I110" i="14"/>
  <c r="G111" i="14"/>
  <c r="B111" i="14"/>
  <c r="H111" i="14"/>
  <c r="E111" i="14"/>
  <c r="I111" i="14"/>
  <c r="G112" i="14"/>
  <c r="B112" i="14"/>
  <c r="H112" i="14"/>
  <c r="E112" i="14"/>
  <c r="I112" i="14"/>
  <c r="G113" i="14"/>
  <c r="B113" i="14"/>
  <c r="H113" i="14"/>
  <c r="E113" i="14"/>
  <c r="I113" i="14"/>
  <c r="G114" i="14"/>
  <c r="B114" i="14"/>
  <c r="H114" i="14"/>
  <c r="E114" i="14"/>
  <c r="I114" i="14"/>
  <c r="G115" i="14"/>
  <c r="B115" i="14"/>
  <c r="H115" i="14"/>
  <c r="E115" i="14"/>
  <c r="I115" i="14"/>
  <c r="G116" i="14"/>
  <c r="B116" i="14"/>
  <c r="H116" i="14"/>
  <c r="E116" i="14"/>
  <c r="I116" i="14"/>
  <c r="G117" i="14"/>
  <c r="B117" i="14"/>
  <c r="H117" i="14"/>
  <c r="E117" i="14"/>
  <c r="I117" i="14"/>
  <c r="G118" i="14"/>
  <c r="B118" i="14"/>
  <c r="H118" i="14"/>
  <c r="E118" i="14"/>
  <c r="I118" i="14"/>
  <c r="G119" i="14"/>
  <c r="B119" i="14"/>
  <c r="H119" i="14"/>
  <c r="E119" i="14"/>
  <c r="I119" i="14"/>
  <c r="G120" i="14"/>
  <c r="B120" i="14"/>
  <c r="H120" i="14"/>
  <c r="E120" i="14"/>
  <c r="I120" i="14"/>
  <c r="G121" i="14"/>
  <c r="B121" i="14"/>
  <c r="H121" i="14"/>
  <c r="E121" i="14"/>
  <c r="I121" i="14"/>
  <c r="G122" i="14"/>
  <c r="B122" i="14"/>
  <c r="H122" i="14"/>
  <c r="E122" i="14"/>
  <c r="I122" i="14"/>
  <c r="G123" i="14"/>
  <c r="B123" i="14"/>
  <c r="H123" i="14"/>
  <c r="E123" i="14"/>
  <c r="I123" i="14"/>
  <c r="G124" i="14"/>
  <c r="B124" i="14"/>
  <c r="H124" i="14"/>
  <c r="E124" i="14"/>
  <c r="I124" i="14"/>
  <c r="G125" i="14"/>
  <c r="B125" i="14"/>
  <c r="H125" i="14"/>
  <c r="E125" i="14"/>
  <c r="I125" i="14"/>
  <c r="G126" i="14"/>
  <c r="B126" i="14"/>
  <c r="H126" i="14"/>
  <c r="E126" i="14"/>
  <c r="I126" i="14"/>
  <c r="G127" i="14"/>
  <c r="B127" i="14"/>
  <c r="H127" i="14"/>
  <c r="E127" i="14"/>
  <c r="I127" i="14"/>
  <c r="G128" i="14"/>
  <c r="B128" i="14"/>
  <c r="H128" i="14"/>
  <c r="E128" i="14"/>
  <c r="I128" i="14"/>
  <c r="G129" i="14"/>
  <c r="B129" i="14"/>
  <c r="H129" i="14"/>
  <c r="E129" i="14"/>
  <c r="I129" i="14"/>
  <c r="G130" i="14"/>
  <c r="B130" i="14"/>
  <c r="H130" i="14"/>
  <c r="E130" i="14"/>
  <c r="I130" i="14"/>
  <c r="G131" i="14"/>
  <c r="B131" i="14"/>
  <c r="H131" i="14"/>
  <c r="E131" i="14"/>
  <c r="I131" i="14"/>
  <c r="G132" i="14"/>
  <c r="B132" i="14"/>
  <c r="H132" i="14"/>
  <c r="E132" i="14"/>
  <c r="I132" i="14"/>
  <c r="G133" i="14"/>
  <c r="B133" i="14"/>
  <c r="H133" i="14"/>
  <c r="E133" i="14"/>
  <c r="I133" i="14"/>
  <c r="G134" i="14"/>
  <c r="B134" i="14"/>
  <c r="H134" i="14"/>
  <c r="E134" i="14"/>
  <c r="I134" i="14"/>
  <c r="G135" i="14"/>
  <c r="B135" i="14"/>
  <c r="H135" i="14"/>
  <c r="E135" i="14"/>
  <c r="I135" i="14"/>
  <c r="G136" i="14"/>
  <c r="B136" i="14"/>
  <c r="H136" i="14"/>
  <c r="E136" i="14"/>
  <c r="I136" i="14"/>
  <c r="G137" i="14"/>
  <c r="B137" i="14"/>
  <c r="H137" i="14"/>
  <c r="E137" i="14"/>
  <c r="I137" i="14"/>
  <c r="G138" i="14"/>
  <c r="B138" i="14"/>
  <c r="H138" i="14"/>
  <c r="E138" i="14"/>
  <c r="I138" i="14"/>
  <c r="G139" i="14"/>
  <c r="B139" i="14"/>
  <c r="H139" i="14"/>
  <c r="E139" i="14"/>
  <c r="I139" i="14"/>
  <c r="G140" i="14"/>
  <c r="B140" i="14"/>
  <c r="H140" i="14"/>
  <c r="E140" i="14"/>
  <c r="I140" i="14"/>
  <c r="G141" i="14"/>
  <c r="B141" i="14"/>
  <c r="H141" i="14"/>
  <c r="E141" i="14"/>
  <c r="I141" i="14"/>
  <c r="G142" i="14"/>
  <c r="B142" i="14"/>
  <c r="H142" i="14"/>
  <c r="E142" i="14"/>
  <c r="I142" i="14"/>
  <c r="G143" i="14"/>
  <c r="B143" i="14"/>
  <c r="H143" i="14"/>
  <c r="E143" i="14"/>
  <c r="I143" i="14"/>
  <c r="G144" i="14"/>
  <c r="B144" i="14"/>
  <c r="H144" i="14"/>
  <c r="E144" i="14"/>
  <c r="I144" i="14"/>
  <c r="G145" i="14"/>
  <c r="B145" i="14"/>
  <c r="H145" i="14"/>
  <c r="E145" i="14"/>
  <c r="I145" i="14"/>
  <c r="G146" i="14"/>
  <c r="B146" i="14"/>
  <c r="H146" i="14"/>
  <c r="E146" i="14"/>
  <c r="I146" i="14"/>
  <c r="G147" i="14"/>
  <c r="B147" i="14"/>
  <c r="H147" i="14"/>
  <c r="E147" i="14"/>
  <c r="I147" i="14"/>
  <c r="G148" i="14"/>
  <c r="B148" i="14"/>
  <c r="H148" i="14"/>
  <c r="E148" i="14"/>
  <c r="I148" i="14"/>
  <c r="G149" i="14"/>
  <c r="B149" i="14"/>
  <c r="H149" i="14"/>
  <c r="E149" i="14"/>
  <c r="I149" i="14"/>
  <c r="G150" i="14"/>
  <c r="B150" i="14"/>
  <c r="H150" i="14"/>
  <c r="E150" i="14"/>
  <c r="I150" i="14"/>
  <c r="G151" i="14"/>
  <c r="B151" i="14"/>
  <c r="H151" i="14"/>
  <c r="E151" i="14"/>
  <c r="I151" i="14"/>
  <c r="G152" i="14"/>
  <c r="B152" i="14"/>
  <c r="H152" i="14"/>
  <c r="E152" i="14"/>
  <c r="I152" i="14"/>
  <c r="G153" i="14"/>
  <c r="B153" i="14"/>
  <c r="H153" i="14"/>
  <c r="E153" i="14"/>
  <c r="I153" i="14"/>
  <c r="G154" i="14"/>
  <c r="B154" i="14"/>
  <c r="H154" i="14"/>
  <c r="E154" i="14"/>
  <c r="I154" i="14"/>
  <c r="G155" i="14"/>
  <c r="B155" i="14"/>
  <c r="H155" i="14"/>
  <c r="E155" i="14"/>
  <c r="I155" i="14"/>
  <c r="G156" i="14"/>
  <c r="B156" i="14"/>
  <c r="H156" i="14"/>
  <c r="E156" i="14"/>
  <c r="I156" i="14"/>
  <c r="G157" i="14"/>
  <c r="B157" i="14"/>
  <c r="H157" i="14"/>
  <c r="E157" i="14"/>
  <c r="I157" i="14"/>
  <c r="G158" i="14"/>
  <c r="B158" i="14"/>
  <c r="H158" i="14"/>
  <c r="E158" i="14"/>
  <c r="I158" i="14"/>
  <c r="G159" i="14"/>
  <c r="B159" i="14"/>
  <c r="H159" i="14"/>
  <c r="E159" i="14"/>
  <c r="I159" i="14"/>
  <c r="G160" i="14"/>
  <c r="B160" i="14"/>
  <c r="H160" i="14"/>
  <c r="E160" i="14"/>
  <c r="I160" i="14"/>
  <c r="G161" i="14"/>
  <c r="B161" i="14"/>
  <c r="H161" i="14"/>
  <c r="E161" i="14"/>
  <c r="I161" i="14"/>
  <c r="G162" i="14"/>
  <c r="B162" i="14"/>
  <c r="H162" i="14"/>
  <c r="E162" i="14"/>
  <c r="I162" i="14"/>
  <c r="G163" i="14"/>
  <c r="B163" i="14"/>
  <c r="H163" i="14"/>
  <c r="E163" i="14"/>
  <c r="I163" i="14"/>
  <c r="G164" i="14"/>
  <c r="B164" i="14"/>
  <c r="H164" i="14"/>
  <c r="E164" i="14"/>
  <c r="I164" i="14"/>
  <c r="G165" i="14"/>
  <c r="B165" i="14"/>
  <c r="H165" i="14"/>
  <c r="E165" i="14"/>
  <c r="I165" i="14"/>
  <c r="G166" i="14"/>
  <c r="B166" i="14"/>
  <c r="H166" i="14"/>
  <c r="E166" i="14"/>
  <c r="I166" i="14"/>
  <c r="G167" i="14"/>
  <c r="B167" i="14"/>
  <c r="H167" i="14"/>
  <c r="E167" i="14"/>
  <c r="I167" i="14"/>
  <c r="G168" i="14"/>
  <c r="B168" i="14"/>
  <c r="H168" i="14"/>
  <c r="E168" i="14"/>
  <c r="I168" i="14"/>
  <c r="G169" i="14"/>
  <c r="B169" i="14"/>
  <c r="H169" i="14"/>
  <c r="E169" i="14"/>
  <c r="I169" i="14"/>
  <c r="G170" i="14"/>
  <c r="B170" i="14"/>
  <c r="H170" i="14"/>
  <c r="E170" i="14"/>
  <c r="I170" i="14"/>
  <c r="G171" i="14"/>
  <c r="B171" i="14"/>
  <c r="H171" i="14"/>
  <c r="E171" i="14"/>
  <c r="I171" i="14"/>
  <c r="G172" i="14"/>
  <c r="B172" i="14"/>
  <c r="H172" i="14"/>
  <c r="E172" i="14"/>
  <c r="I172" i="14"/>
  <c r="G173" i="14"/>
  <c r="B173" i="14"/>
  <c r="H173" i="14"/>
  <c r="E173" i="14"/>
  <c r="I173" i="14"/>
  <c r="G174" i="14"/>
  <c r="B174" i="14"/>
  <c r="H174" i="14"/>
  <c r="E174" i="14"/>
  <c r="I174" i="14"/>
  <c r="G175" i="14"/>
  <c r="B175" i="14"/>
  <c r="H175" i="14"/>
  <c r="E175" i="14"/>
  <c r="I175" i="14"/>
  <c r="G176" i="14"/>
  <c r="B176" i="14"/>
  <c r="H176" i="14"/>
  <c r="E176" i="14"/>
  <c r="I176" i="14"/>
  <c r="G177" i="14"/>
  <c r="B177" i="14"/>
  <c r="H177" i="14"/>
  <c r="E177" i="14"/>
  <c r="I177" i="14"/>
  <c r="G178" i="14"/>
  <c r="B178" i="14"/>
  <c r="H178" i="14"/>
  <c r="E178" i="14"/>
  <c r="I178" i="14"/>
  <c r="G179" i="14"/>
  <c r="B179" i="14"/>
  <c r="H179" i="14"/>
  <c r="E179" i="14"/>
  <c r="I179" i="14"/>
  <c r="G180" i="14"/>
  <c r="B180" i="14"/>
  <c r="H180" i="14"/>
  <c r="E180" i="14"/>
  <c r="I180" i="14"/>
  <c r="G181" i="14"/>
  <c r="B181" i="14"/>
  <c r="H181" i="14"/>
  <c r="E181" i="14"/>
  <c r="I181" i="14"/>
  <c r="G182" i="14"/>
  <c r="B182" i="14"/>
  <c r="H182" i="14"/>
  <c r="E182" i="14"/>
  <c r="I182" i="14"/>
  <c r="G183" i="14"/>
  <c r="B183" i="14"/>
  <c r="H183" i="14"/>
  <c r="E183" i="14"/>
  <c r="I183" i="14"/>
  <c r="G184" i="14"/>
  <c r="B184" i="14"/>
  <c r="H184" i="14"/>
  <c r="E184" i="14"/>
  <c r="I184" i="14"/>
  <c r="G185" i="14"/>
  <c r="B185" i="14"/>
  <c r="H185" i="14"/>
  <c r="E185" i="14"/>
  <c r="I185" i="14"/>
  <c r="G186" i="14"/>
  <c r="B186" i="14"/>
  <c r="H186" i="14"/>
  <c r="E186" i="14"/>
  <c r="I186" i="14"/>
  <c r="G187" i="14"/>
  <c r="B187" i="14"/>
  <c r="H187" i="14"/>
  <c r="E187" i="14"/>
  <c r="I187" i="14"/>
  <c r="G188" i="14"/>
  <c r="B188" i="14"/>
  <c r="H188" i="14"/>
  <c r="E188" i="14"/>
  <c r="I188" i="14"/>
  <c r="G189" i="14"/>
  <c r="B189" i="14"/>
  <c r="H189" i="14"/>
  <c r="E189" i="14"/>
  <c r="I189" i="14"/>
  <c r="G190" i="14"/>
  <c r="B190" i="14"/>
  <c r="H190" i="14"/>
  <c r="E190" i="14"/>
  <c r="I190" i="14"/>
  <c r="G191" i="14"/>
  <c r="B191" i="14"/>
  <c r="H191" i="14"/>
  <c r="E191" i="14"/>
  <c r="I191" i="14"/>
  <c r="G192" i="14"/>
  <c r="B192" i="14"/>
  <c r="H192" i="14"/>
  <c r="E192" i="14"/>
  <c r="I192" i="14"/>
  <c r="G193" i="14"/>
  <c r="B193" i="14"/>
  <c r="H193" i="14"/>
  <c r="E193" i="14"/>
  <c r="I193" i="14"/>
  <c r="G194" i="14"/>
  <c r="B194" i="14"/>
  <c r="H194" i="14"/>
  <c r="E194" i="14"/>
  <c r="I194" i="14"/>
  <c r="G195" i="14"/>
  <c r="B195" i="14"/>
  <c r="H195" i="14"/>
  <c r="E195" i="14"/>
  <c r="I195" i="14"/>
  <c r="G196" i="14"/>
  <c r="B196" i="14"/>
  <c r="H196" i="14"/>
  <c r="E196" i="14"/>
  <c r="I196" i="14"/>
  <c r="G197" i="14"/>
  <c r="B197" i="14"/>
  <c r="H197" i="14"/>
  <c r="E197" i="14"/>
  <c r="I197" i="14"/>
  <c r="G198" i="14"/>
  <c r="B198" i="14"/>
  <c r="H198" i="14"/>
  <c r="E198" i="14"/>
  <c r="I198" i="14"/>
  <c r="G199" i="14"/>
  <c r="B199" i="14"/>
  <c r="H199" i="14"/>
  <c r="E199" i="14"/>
  <c r="I199" i="14"/>
  <c r="G200" i="14"/>
  <c r="B200" i="14"/>
  <c r="H200" i="14"/>
  <c r="E200" i="14"/>
  <c r="I200" i="14"/>
  <c r="G201" i="14"/>
  <c r="B201" i="14"/>
  <c r="H201" i="14"/>
  <c r="E201" i="14"/>
  <c r="I201" i="14"/>
  <c r="G202" i="14"/>
  <c r="B202" i="14"/>
  <c r="H202" i="14"/>
  <c r="E202" i="14"/>
  <c r="I202" i="14"/>
  <c r="G203" i="14"/>
  <c r="B203" i="14"/>
  <c r="H203" i="14"/>
  <c r="E203" i="14"/>
  <c r="I203" i="14"/>
  <c r="G204" i="14"/>
  <c r="B204" i="14"/>
  <c r="H204" i="14"/>
  <c r="E204" i="14"/>
  <c r="I204" i="14"/>
  <c r="G205" i="14"/>
  <c r="B205" i="14"/>
  <c r="H205" i="14"/>
  <c r="E205" i="14"/>
  <c r="I205" i="14"/>
  <c r="G206" i="14"/>
  <c r="B206" i="14"/>
  <c r="H206" i="14"/>
  <c r="E206" i="14"/>
  <c r="I206" i="14"/>
  <c r="G207" i="14"/>
  <c r="B207" i="14"/>
  <c r="H207" i="14"/>
  <c r="E207" i="14"/>
  <c r="I207" i="14"/>
  <c r="G208" i="14"/>
  <c r="B208" i="14"/>
  <c r="H208" i="14"/>
  <c r="E208" i="14"/>
  <c r="I208" i="14"/>
  <c r="G209" i="14"/>
  <c r="B209" i="14"/>
  <c r="H209" i="14"/>
  <c r="E209" i="14"/>
  <c r="I209" i="14"/>
  <c r="G210" i="14"/>
  <c r="B210" i="14"/>
  <c r="H210" i="14"/>
  <c r="E210" i="14"/>
  <c r="I210" i="14"/>
  <c r="G211" i="14"/>
  <c r="B211" i="14"/>
  <c r="H211" i="14"/>
  <c r="E211" i="14"/>
  <c r="I211" i="14"/>
  <c r="G212" i="14"/>
  <c r="B212" i="14"/>
  <c r="H212" i="14"/>
  <c r="E212" i="14"/>
  <c r="I212" i="14"/>
  <c r="G213" i="14"/>
  <c r="B213" i="14"/>
  <c r="H213" i="14"/>
  <c r="E213" i="14"/>
  <c r="I213" i="14"/>
  <c r="G214" i="14"/>
  <c r="B214" i="14"/>
  <c r="H214" i="14"/>
  <c r="E214" i="14"/>
  <c r="I214" i="14"/>
  <c r="G215" i="14"/>
  <c r="B215" i="14"/>
  <c r="H215" i="14"/>
  <c r="E215" i="14"/>
  <c r="I215" i="14"/>
  <c r="G216" i="14"/>
  <c r="B216" i="14"/>
  <c r="H216" i="14"/>
  <c r="E216" i="14"/>
  <c r="I216" i="14"/>
  <c r="G217" i="14"/>
  <c r="B217" i="14"/>
  <c r="H217" i="14"/>
  <c r="E217" i="14"/>
  <c r="I217" i="14"/>
  <c r="G218" i="14"/>
  <c r="B218" i="14"/>
  <c r="H218" i="14"/>
  <c r="E218" i="14"/>
  <c r="I218" i="14"/>
  <c r="G219" i="14"/>
  <c r="B219" i="14"/>
  <c r="H219" i="14"/>
  <c r="E219" i="14"/>
  <c r="I219" i="14"/>
  <c r="G220" i="14"/>
  <c r="B220" i="14"/>
  <c r="H220" i="14"/>
  <c r="E220" i="14"/>
  <c r="I220" i="14"/>
  <c r="G221" i="14"/>
  <c r="B221" i="14"/>
  <c r="H221" i="14"/>
  <c r="E221" i="14"/>
  <c r="I221" i="14"/>
  <c r="G222" i="14"/>
  <c r="B222" i="14"/>
  <c r="H222" i="14"/>
  <c r="E222" i="14"/>
  <c r="I222" i="14"/>
  <c r="G223" i="14"/>
  <c r="B223" i="14"/>
  <c r="H223" i="14"/>
  <c r="E223" i="14"/>
  <c r="I223" i="14"/>
  <c r="G224" i="14"/>
  <c r="B224" i="14"/>
  <c r="H224" i="14"/>
  <c r="E224" i="14"/>
  <c r="I224" i="14"/>
  <c r="G225" i="14"/>
  <c r="B225" i="14"/>
  <c r="H225" i="14"/>
  <c r="E225" i="14"/>
  <c r="I225" i="14"/>
  <c r="G226" i="14"/>
  <c r="B226" i="14"/>
  <c r="H226" i="14"/>
  <c r="E226" i="14"/>
  <c r="I226" i="14"/>
  <c r="G227" i="14"/>
  <c r="B227" i="14"/>
  <c r="H227" i="14"/>
  <c r="E227" i="14"/>
  <c r="I227" i="14"/>
  <c r="G228" i="14"/>
  <c r="B228" i="14"/>
  <c r="H228" i="14"/>
  <c r="E228" i="14"/>
  <c r="I228" i="14"/>
  <c r="G229" i="14"/>
  <c r="B229" i="14"/>
  <c r="H229" i="14"/>
  <c r="E229" i="14"/>
  <c r="I229" i="14"/>
  <c r="G230" i="14"/>
  <c r="B230" i="14"/>
  <c r="H230" i="14"/>
  <c r="E230" i="14"/>
  <c r="I230" i="14"/>
  <c r="G231" i="14"/>
  <c r="B231" i="14"/>
  <c r="H231" i="14"/>
  <c r="E231" i="14"/>
  <c r="I231" i="14"/>
  <c r="G232" i="14"/>
  <c r="B232" i="14"/>
  <c r="H232" i="14"/>
  <c r="E232" i="14"/>
  <c r="I232" i="14"/>
  <c r="G233" i="14"/>
  <c r="B233" i="14"/>
  <c r="H233" i="14"/>
  <c r="E233" i="14"/>
  <c r="I233" i="14"/>
  <c r="G234" i="14"/>
  <c r="B234" i="14"/>
  <c r="H234" i="14"/>
  <c r="E234" i="14"/>
  <c r="I234" i="14"/>
  <c r="G235" i="14"/>
  <c r="B235" i="14"/>
  <c r="H235" i="14"/>
  <c r="E235" i="14"/>
  <c r="I235" i="14"/>
  <c r="G236" i="14"/>
  <c r="B236" i="14"/>
  <c r="H236" i="14"/>
  <c r="E236" i="14"/>
  <c r="I236" i="14"/>
  <c r="G237" i="14"/>
  <c r="B237" i="14"/>
  <c r="H237" i="14"/>
  <c r="E237" i="14"/>
  <c r="I237" i="14"/>
  <c r="G238" i="14"/>
  <c r="B238" i="14"/>
  <c r="H238" i="14"/>
  <c r="E238" i="14"/>
  <c r="I238" i="14"/>
  <c r="G239" i="14"/>
  <c r="B239" i="14"/>
  <c r="H239" i="14"/>
  <c r="E239" i="14"/>
  <c r="I239" i="14"/>
  <c r="G240" i="14"/>
  <c r="B240" i="14"/>
  <c r="H240" i="14"/>
  <c r="E240" i="14"/>
  <c r="I240" i="14"/>
  <c r="G241" i="14"/>
  <c r="B241" i="14"/>
  <c r="H241" i="14"/>
  <c r="E241" i="14"/>
  <c r="I241" i="14"/>
  <c r="G242" i="14"/>
  <c r="B242" i="14"/>
  <c r="H242" i="14"/>
  <c r="E242" i="14"/>
  <c r="I242" i="14"/>
  <c r="G243" i="14"/>
  <c r="B243" i="14"/>
  <c r="H243" i="14"/>
  <c r="E243" i="14"/>
  <c r="I243" i="14"/>
  <c r="G244" i="14"/>
  <c r="B244" i="14"/>
  <c r="H244" i="14"/>
  <c r="E244" i="14"/>
  <c r="I244" i="14"/>
  <c r="G245" i="14"/>
  <c r="B245" i="14"/>
  <c r="H245" i="14"/>
  <c r="E245" i="14"/>
  <c r="I245" i="14"/>
  <c r="G246" i="14"/>
  <c r="B246" i="14"/>
  <c r="H246" i="14"/>
  <c r="E246" i="14"/>
  <c r="I246" i="14"/>
  <c r="G247" i="14"/>
  <c r="B247" i="14"/>
  <c r="H247" i="14"/>
  <c r="E247" i="14"/>
  <c r="I247" i="14"/>
  <c r="G248" i="14"/>
  <c r="B248" i="14"/>
  <c r="H248" i="14"/>
  <c r="E248" i="14"/>
  <c r="I248" i="14"/>
  <c r="G249" i="14"/>
  <c r="B249" i="14"/>
  <c r="H249" i="14"/>
  <c r="E249" i="14"/>
  <c r="I249" i="14"/>
  <c r="G250" i="14"/>
  <c r="B250" i="14"/>
  <c r="H250" i="14"/>
  <c r="E250" i="14"/>
  <c r="I250" i="14"/>
  <c r="G251" i="14"/>
  <c r="B251" i="14"/>
  <c r="H251" i="14"/>
  <c r="E251" i="14"/>
  <c r="I251" i="14"/>
  <c r="G252" i="14"/>
  <c r="B252" i="14"/>
  <c r="H252" i="14"/>
  <c r="E252" i="14"/>
  <c r="I252" i="14"/>
  <c r="G253" i="14"/>
  <c r="B253" i="14"/>
  <c r="H253" i="14"/>
  <c r="E253" i="14"/>
  <c r="I253" i="14"/>
  <c r="G254" i="14"/>
  <c r="B254" i="14"/>
  <c r="H254" i="14"/>
  <c r="E254" i="14"/>
  <c r="I254" i="14"/>
  <c r="G255" i="14"/>
  <c r="B255" i="14"/>
  <c r="H255" i="14"/>
  <c r="E255" i="14"/>
  <c r="I255" i="14"/>
  <c r="G256" i="14"/>
  <c r="B256" i="14"/>
  <c r="H256" i="14"/>
  <c r="E256" i="14"/>
  <c r="I256" i="14"/>
  <c r="G257" i="14"/>
  <c r="B257" i="14"/>
  <c r="H257" i="14"/>
  <c r="E257" i="14"/>
  <c r="I257" i="14"/>
  <c r="G258" i="14"/>
  <c r="B258" i="14"/>
  <c r="H258" i="14"/>
  <c r="E258" i="14"/>
  <c r="I258" i="14"/>
  <c r="G259" i="14"/>
  <c r="B259" i="14"/>
  <c r="H259" i="14"/>
  <c r="E259" i="14"/>
  <c r="I259" i="14"/>
  <c r="G260" i="14"/>
  <c r="B260" i="14"/>
  <c r="H260" i="14"/>
  <c r="E260" i="14"/>
  <c r="I260" i="14"/>
  <c r="G261" i="14"/>
  <c r="B261" i="14"/>
  <c r="H261" i="14"/>
  <c r="E261" i="14"/>
  <c r="I261" i="14"/>
  <c r="G262" i="14"/>
  <c r="B262" i="14"/>
  <c r="H262" i="14"/>
  <c r="E262" i="14"/>
  <c r="I262" i="14"/>
  <c r="G263" i="14"/>
  <c r="B263" i="14"/>
  <c r="H263" i="14"/>
  <c r="E263" i="14"/>
  <c r="I263" i="14"/>
  <c r="G264" i="14"/>
  <c r="B264" i="14"/>
  <c r="H264" i="14"/>
  <c r="E264" i="14"/>
  <c r="I264" i="14"/>
  <c r="G265" i="14"/>
  <c r="B265" i="14"/>
  <c r="H265" i="14"/>
  <c r="E265" i="14"/>
  <c r="I265" i="14"/>
  <c r="G266" i="14"/>
  <c r="B266" i="14"/>
  <c r="H266" i="14"/>
  <c r="E266" i="14"/>
  <c r="I266" i="14"/>
  <c r="G267" i="14"/>
  <c r="B267" i="14"/>
  <c r="H267" i="14"/>
  <c r="E267" i="14"/>
  <c r="I267" i="14"/>
  <c r="G268" i="14"/>
  <c r="B268" i="14"/>
  <c r="H268" i="14"/>
  <c r="E268" i="14"/>
  <c r="I268" i="14"/>
  <c r="G269" i="14"/>
  <c r="B269" i="14"/>
  <c r="H269" i="14"/>
  <c r="E269" i="14"/>
  <c r="I269" i="14"/>
  <c r="G270" i="14"/>
  <c r="B270" i="14"/>
  <c r="H270" i="14"/>
  <c r="E270" i="14"/>
  <c r="I270" i="14"/>
  <c r="G271" i="14"/>
  <c r="B271" i="14"/>
  <c r="H271" i="14"/>
  <c r="E271" i="14"/>
  <c r="I271" i="14"/>
  <c r="G272" i="14"/>
  <c r="B272" i="14"/>
  <c r="H272" i="14"/>
  <c r="E272" i="14"/>
  <c r="I272" i="14"/>
  <c r="G273" i="14"/>
  <c r="B273" i="14"/>
  <c r="H273" i="14"/>
  <c r="E273" i="14"/>
  <c r="I273" i="14"/>
  <c r="G274" i="14"/>
  <c r="B274" i="14"/>
  <c r="H274" i="14"/>
  <c r="E274" i="14"/>
  <c r="I274" i="14"/>
  <c r="G275" i="14"/>
  <c r="B275" i="14"/>
  <c r="H275" i="14"/>
  <c r="E275" i="14"/>
  <c r="I275" i="14"/>
  <c r="G276" i="14"/>
  <c r="B276" i="14"/>
  <c r="H276" i="14"/>
  <c r="E276" i="14"/>
  <c r="I276" i="14"/>
  <c r="G277" i="14"/>
  <c r="B277" i="14"/>
  <c r="H277" i="14"/>
  <c r="E277" i="14"/>
  <c r="I277" i="14"/>
  <c r="G278" i="14"/>
  <c r="B278" i="14"/>
  <c r="H278" i="14"/>
  <c r="E278" i="14"/>
  <c r="I278" i="14"/>
  <c r="G279" i="14"/>
  <c r="B279" i="14"/>
  <c r="H279" i="14"/>
  <c r="E279" i="14"/>
  <c r="I279" i="14"/>
  <c r="G280" i="14"/>
  <c r="B280" i="14"/>
  <c r="H280" i="14"/>
  <c r="E280" i="14"/>
  <c r="I280" i="14"/>
  <c r="G281" i="14"/>
  <c r="B281" i="14"/>
  <c r="H281" i="14"/>
  <c r="E281" i="14"/>
  <c r="I281" i="14"/>
  <c r="G282" i="14"/>
  <c r="B282" i="14"/>
  <c r="H282" i="14"/>
  <c r="E282" i="14"/>
  <c r="I282" i="14"/>
  <c r="G283" i="14"/>
  <c r="B283" i="14"/>
  <c r="H283" i="14"/>
  <c r="E283" i="14"/>
  <c r="I283" i="14"/>
  <c r="G284" i="14"/>
  <c r="B284" i="14"/>
  <c r="H284" i="14"/>
  <c r="E284" i="14"/>
  <c r="I284" i="14"/>
  <c r="G285" i="14"/>
  <c r="B285" i="14"/>
  <c r="H285" i="14"/>
  <c r="E285" i="14"/>
  <c r="I285" i="14"/>
  <c r="G286" i="14"/>
  <c r="B286" i="14"/>
  <c r="H286" i="14"/>
  <c r="E286" i="14"/>
  <c r="I286" i="14"/>
  <c r="G287" i="14"/>
  <c r="B287" i="14"/>
  <c r="H287" i="14"/>
  <c r="E287" i="14"/>
  <c r="I287" i="14"/>
  <c r="G288" i="14"/>
  <c r="B288" i="14"/>
  <c r="H288" i="14"/>
  <c r="E288" i="14"/>
  <c r="I288" i="14"/>
  <c r="G289" i="14"/>
  <c r="B289" i="14"/>
  <c r="H289" i="14"/>
  <c r="E289" i="14"/>
  <c r="I289" i="14"/>
  <c r="G290" i="14"/>
  <c r="B290" i="14"/>
  <c r="H290" i="14"/>
  <c r="E290" i="14"/>
  <c r="I290" i="14"/>
  <c r="G291" i="14"/>
  <c r="B291" i="14"/>
  <c r="H291" i="14"/>
  <c r="E291" i="14"/>
  <c r="I291" i="14"/>
  <c r="G292" i="14"/>
  <c r="B292" i="14"/>
  <c r="H292" i="14"/>
  <c r="E292" i="14"/>
  <c r="I292" i="14"/>
  <c r="G293" i="14"/>
  <c r="B293" i="14"/>
  <c r="H293" i="14"/>
  <c r="E293" i="14"/>
  <c r="I293" i="14"/>
  <c r="G294" i="14"/>
  <c r="B294" i="14"/>
  <c r="H294" i="14"/>
  <c r="E294" i="14"/>
  <c r="I294" i="14"/>
  <c r="G295" i="14"/>
  <c r="B295" i="14"/>
  <c r="H295" i="14"/>
  <c r="E295" i="14"/>
  <c r="I295" i="14"/>
  <c r="G296" i="14"/>
  <c r="B296" i="14"/>
  <c r="H296" i="14"/>
  <c r="E296" i="14"/>
  <c r="I296" i="14"/>
  <c r="G297" i="14"/>
  <c r="B297" i="14"/>
  <c r="H297" i="14"/>
  <c r="E297" i="14"/>
  <c r="I297" i="14"/>
  <c r="G298" i="14"/>
  <c r="B298" i="14"/>
  <c r="H298" i="14"/>
  <c r="E298" i="14"/>
  <c r="I298" i="14"/>
  <c r="G299" i="14"/>
  <c r="B299" i="14"/>
  <c r="H299" i="14"/>
  <c r="E299" i="14"/>
  <c r="I299" i="14"/>
  <c r="G300" i="14"/>
  <c r="B300" i="14"/>
  <c r="H300" i="14"/>
  <c r="E300" i="14"/>
  <c r="I300" i="14"/>
  <c r="G301" i="14"/>
  <c r="B301" i="14"/>
  <c r="H301" i="14"/>
  <c r="E301" i="14"/>
  <c r="I301" i="14"/>
  <c r="G302" i="14"/>
  <c r="B302" i="14"/>
  <c r="H302" i="14"/>
  <c r="E302" i="14"/>
  <c r="I302" i="14"/>
  <c r="G303" i="14"/>
  <c r="B303" i="14"/>
  <c r="H303" i="14"/>
  <c r="E303" i="14"/>
  <c r="I303" i="14"/>
  <c r="G304" i="14"/>
  <c r="B304" i="14"/>
  <c r="H304" i="14"/>
  <c r="E304" i="14"/>
  <c r="I304" i="14"/>
  <c r="G305" i="14"/>
  <c r="B305" i="14"/>
  <c r="H305" i="14"/>
  <c r="E305" i="14"/>
  <c r="I305" i="14"/>
  <c r="G306" i="14"/>
  <c r="B306" i="14"/>
  <c r="H306" i="14"/>
  <c r="E306" i="14"/>
  <c r="I306" i="14"/>
  <c r="G307" i="14"/>
  <c r="B307" i="14"/>
  <c r="H307" i="14"/>
  <c r="E307" i="14"/>
  <c r="I307" i="14"/>
  <c r="G308" i="14"/>
  <c r="B308" i="14"/>
  <c r="H308" i="14"/>
  <c r="E308" i="14"/>
  <c r="I308" i="14"/>
  <c r="G309" i="14"/>
  <c r="B309" i="14"/>
  <c r="H309" i="14"/>
  <c r="E309" i="14"/>
  <c r="I309" i="14"/>
  <c r="G310" i="14"/>
  <c r="B310" i="14"/>
  <c r="H310" i="14"/>
  <c r="E310" i="14"/>
  <c r="I310" i="14"/>
  <c r="G311" i="14"/>
  <c r="B311" i="14"/>
  <c r="H311" i="14"/>
  <c r="E311" i="14"/>
  <c r="I311" i="14"/>
  <c r="G312" i="14"/>
  <c r="B312" i="14"/>
  <c r="H312" i="14"/>
  <c r="E312" i="14"/>
  <c r="I312" i="14"/>
  <c r="G313" i="14"/>
  <c r="B313" i="14"/>
  <c r="H313" i="14"/>
  <c r="E313" i="14"/>
  <c r="I313" i="14"/>
  <c r="G314" i="14"/>
  <c r="B314" i="14"/>
  <c r="H314" i="14"/>
  <c r="E314" i="14"/>
  <c r="I314" i="14"/>
  <c r="G315" i="14"/>
  <c r="B315" i="14"/>
  <c r="H315" i="14"/>
  <c r="E315" i="14"/>
  <c r="I315" i="14"/>
  <c r="G316" i="14"/>
  <c r="B316" i="14"/>
  <c r="H316" i="14"/>
  <c r="E316" i="14"/>
  <c r="I316" i="14"/>
  <c r="G317" i="14"/>
  <c r="B317" i="14"/>
  <c r="H317" i="14"/>
  <c r="E317" i="14"/>
  <c r="I317" i="14"/>
  <c r="G318" i="14"/>
  <c r="B318" i="14"/>
  <c r="H318" i="14"/>
  <c r="E318" i="14"/>
  <c r="I318" i="14"/>
  <c r="G319" i="14"/>
  <c r="B319" i="14"/>
  <c r="H319" i="14"/>
  <c r="E319" i="14"/>
  <c r="I319" i="14"/>
  <c r="G320" i="14"/>
  <c r="B320" i="14"/>
  <c r="H320" i="14"/>
  <c r="E320" i="14"/>
  <c r="I320" i="14"/>
  <c r="G321" i="14"/>
  <c r="B321" i="14"/>
  <c r="H321" i="14"/>
  <c r="E321" i="14"/>
  <c r="I321" i="14"/>
  <c r="G322" i="14"/>
  <c r="B322" i="14"/>
  <c r="H322" i="14"/>
  <c r="E322" i="14"/>
  <c r="I322" i="14"/>
  <c r="G323" i="14"/>
  <c r="B323" i="14"/>
  <c r="H323" i="14"/>
  <c r="E323" i="14"/>
  <c r="I323" i="14"/>
  <c r="G324" i="14"/>
  <c r="B324" i="14"/>
  <c r="H324" i="14"/>
  <c r="E324" i="14"/>
  <c r="I324" i="14"/>
  <c r="G325" i="14"/>
  <c r="B325" i="14"/>
  <c r="H325" i="14"/>
  <c r="E325" i="14"/>
  <c r="I325" i="14"/>
  <c r="G326" i="14"/>
  <c r="B326" i="14"/>
  <c r="H326" i="14"/>
  <c r="E326" i="14"/>
  <c r="I326" i="14"/>
  <c r="G327" i="14"/>
  <c r="B327" i="14"/>
  <c r="H327" i="14"/>
  <c r="E327" i="14"/>
  <c r="I327" i="14"/>
  <c r="G328" i="14"/>
  <c r="B328" i="14"/>
  <c r="H328" i="14"/>
  <c r="E328" i="14"/>
  <c r="I328" i="14"/>
  <c r="G329" i="14"/>
  <c r="B329" i="14"/>
  <c r="H329" i="14"/>
  <c r="E329" i="14"/>
  <c r="I329" i="14"/>
  <c r="G330" i="14"/>
  <c r="B330" i="14"/>
  <c r="H330" i="14"/>
  <c r="E330" i="14"/>
  <c r="I330" i="14"/>
  <c r="G331" i="14"/>
  <c r="B331" i="14"/>
  <c r="H331" i="14"/>
  <c r="E331" i="14"/>
  <c r="I331" i="14"/>
  <c r="G332" i="14"/>
  <c r="B332" i="14"/>
  <c r="H332" i="14"/>
  <c r="E332" i="14"/>
  <c r="I332" i="14"/>
  <c r="G333" i="14"/>
  <c r="B333" i="14"/>
  <c r="H333" i="14"/>
  <c r="E333" i="14"/>
  <c r="I333" i="14"/>
  <c r="G334" i="14"/>
  <c r="B334" i="14"/>
  <c r="H334" i="14"/>
  <c r="E334" i="14"/>
  <c r="I334" i="14"/>
  <c r="G335" i="14"/>
  <c r="B335" i="14"/>
  <c r="H335" i="14"/>
  <c r="E335" i="14"/>
  <c r="I335" i="14"/>
  <c r="G336" i="14"/>
  <c r="B336" i="14"/>
  <c r="H336" i="14"/>
  <c r="E336" i="14"/>
  <c r="I336" i="14"/>
  <c r="G337" i="14"/>
  <c r="B337" i="14"/>
  <c r="H337" i="14"/>
  <c r="E337" i="14"/>
  <c r="I337" i="14"/>
  <c r="G338" i="14"/>
  <c r="B338" i="14"/>
  <c r="H338" i="14"/>
  <c r="E338" i="14"/>
  <c r="I338" i="14"/>
  <c r="G339" i="14"/>
  <c r="B339" i="14"/>
  <c r="H339" i="14"/>
  <c r="E339" i="14"/>
  <c r="I339" i="14"/>
  <c r="G340" i="14"/>
  <c r="B340" i="14"/>
  <c r="H340" i="14"/>
  <c r="E340" i="14"/>
  <c r="I340" i="14"/>
  <c r="G341" i="14"/>
  <c r="B341" i="14"/>
  <c r="H341" i="14"/>
  <c r="E341" i="14"/>
  <c r="I341" i="14"/>
  <c r="G342" i="14"/>
  <c r="B342" i="14"/>
  <c r="H342" i="14"/>
  <c r="E342" i="14"/>
  <c r="I342" i="14"/>
  <c r="G343" i="14"/>
  <c r="B343" i="14"/>
  <c r="H343" i="14"/>
  <c r="E343" i="14"/>
  <c r="I343" i="14"/>
  <c r="G344" i="14"/>
  <c r="B344" i="14"/>
  <c r="H344" i="14"/>
  <c r="E344" i="14"/>
  <c r="I344" i="14"/>
  <c r="G345" i="14"/>
  <c r="B345" i="14"/>
  <c r="H345" i="14"/>
  <c r="E345" i="14"/>
  <c r="I345" i="14"/>
  <c r="G346" i="14"/>
  <c r="B346" i="14"/>
  <c r="H346" i="14"/>
  <c r="E346" i="14"/>
  <c r="I346" i="14"/>
  <c r="G347" i="14"/>
  <c r="B347" i="14"/>
  <c r="H347" i="14"/>
  <c r="E347" i="14"/>
  <c r="I347" i="14"/>
  <c r="G348" i="14"/>
  <c r="B348" i="14"/>
  <c r="H348" i="14"/>
  <c r="E348" i="14"/>
  <c r="I348" i="14"/>
  <c r="G349" i="14"/>
  <c r="B349" i="14"/>
  <c r="H349" i="14"/>
  <c r="E349" i="14"/>
  <c r="I349" i="14"/>
  <c r="G350" i="14"/>
  <c r="B350" i="14"/>
  <c r="H350" i="14"/>
  <c r="E350" i="14"/>
  <c r="I350" i="14"/>
  <c r="G351" i="14"/>
  <c r="B351" i="14"/>
  <c r="H351" i="14"/>
  <c r="E351" i="14"/>
  <c r="I351" i="14"/>
  <c r="G352" i="14"/>
  <c r="B352" i="14"/>
  <c r="H352" i="14"/>
  <c r="E352" i="14"/>
  <c r="I352" i="14"/>
  <c r="G353" i="14"/>
  <c r="B353" i="14"/>
  <c r="H353" i="14"/>
  <c r="E353" i="14"/>
  <c r="I353" i="14"/>
  <c r="G354" i="14"/>
  <c r="B354" i="14"/>
  <c r="H354" i="14"/>
  <c r="E354" i="14"/>
  <c r="I354" i="14"/>
  <c r="G355" i="14"/>
  <c r="B355" i="14"/>
  <c r="H355" i="14"/>
  <c r="E355" i="14"/>
  <c r="I355" i="14"/>
  <c r="G356" i="14"/>
  <c r="B356" i="14"/>
  <c r="H356" i="14"/>
  <c r="E356" i="14"/>
  <c r="I356" i="14"/>
  <c r="G357" i="14"/>
  <c r="B357" i="14"/>
  <c r="H357" i="14"/>
  <c r="E357" i="14"/>
  <c r="I357" i="14"/>
  <c r="G358" i="14"/>
  <c r="B358" i="14"/>
  <c r="H358" i="14"/>
  <c r="E358" i="14"/>
  <c r="I358" i="14"/>
  <c r="G359" i="14"/>
  <c r="B359" i="14"/>
  <c r="H359" i="14"/>
  <c r="E359" i="14"/>
  <c r="I359" i="14"/>
  <c r="G360" i="14"/>
  <c r="B360" i="14"/>
  <c r="H360" i="14"/>
  <c r="E360" i="14"/>
  <c r="I360" i="14"/>
  <c r="G361" i="14"/>
  <c r="B361" i="14"/>
  <c r="H361" i="14"/>
  <c r="E361" i="14"/>
  <c r="I361" i="14"/>
  <c r="G362" i="14"/>
  <c r="B362" i="14"/>
  <c r="H362" i="14"/>
  <c r="E362" i="14"/>
  <c r="I362" i="14"/>
  <c r="G363" i="14"/>
  <c r="B363" i="14"/>
  <c r="H363" i="14"/>
  <c r="E363" i="14"/>
  <c r="I363" i="14"/>
  <c r="G364" i="14"/>
  <c r="B364" i="14"/>
  <c r="H364" i="14"/>
  <c r="E364" i="14"/>
  <c r="I364" i="14"/>
  <c r="G365" i="14"/>
  <c r="B365" i="14"/>
  <c r="H365" i="14"/>
  <c r="E365" i="14"/>
  <c r="I365" i="14"/>
  <c r="G366" i="14"/>
  <c r="B366" i="14"/>
  <c r="H366" i="14"/>
  <c r="E366" i="14"/>
  <c r="I366" i="14"/>
  <c r="G367" i="14"/>
  <c r="B367" i="14"/>
  <c r="H367" i="14"/>
  <c r="E367" i="14"/>
  <c r="I367" i="14"/>
  <c r="G368" i="14"/>
  <c r="B368" i="14"/>
  <c r="H368" i="14"/>
  <c r="E368" i="14"/>
  <c r="I368" i="14"/>
  <c r="G369" i="14"/>
  <c r="B369" i="14"/>
  <c r="H369" i="14"/>
  <c r="E369" i="14"/>
  <c r="I369" i="14"/>
  <c r="G370" i="14"/>
  <c r="B370" i="14"/>
  <c r="H370" i="14"/>
  <c r="E370" i="14"/>
  <c r="I370" i="14"/>
  <c r="G371" i="14"/>
  <c r="B371" i="14"/>
  <c r="H371" i="14"/>
  <c r="E371" i="14"/>
  <c r="I371" i="14"/>
  <c r="G372" i="14"/>
  <c r="B372" i="14"/>
  <c r="H372" i="14"/>
  <c r="E372" i="14"/>
  <c r="I372" i="14"/>
  <c r="G373" i="14"/>
  <c r="B373" i="14"/>
  <c r="H373" i="14"/>
  <c r="E373" i="14"/>
  <c r="I373" i="14"/>
  <c r="G374" i="14"/>
  <c r="B374" i="14"/>
  <c r="H374" i="14"/>
  <c r="E374" i="14"/>
  <c r="I374" i="14"/>
  <c r="G375" i="14"/>
  <c r="B375" i="14"/>
  <c r="H375" i="14"/>
  <c r="E375" i="14"/>
  <c r="I375" i="14"/>
  <c r="G376" i="14"/>
  <c r="B376" i="14"/>
  <c r="H376" i="14"/>
  <c r="E376" i="14"/>
  <c r="I376" i="14"/>
  <c r="G377" i="14"/>
  <c r="B377" i="14"/>
  <c r="H377" i="14"/>
  <c r="E377" i="14"/>
  <c r="I377" i="14"/>
  <c r="G378" i="14"/>
  <c r="B378" i="14"/>
  <c r="H378" i="14"/>
  <c r="E378" i="14"/>
  <c r="I378" i="14"/>
  <c r="G379" i="14"/>
  <c r="B379" i="14"/>
  <c r="H379" i="14"/>
  <c r="E379" i="14"/>
  <c r="I379" i="14"/>
  <c r="G380" i="14"/>
  <c r="B380" i="14"/>
  <c r="H380" i="14"/>
  <c r="E380" i="14"/>
  <c r="I380" i="14"/>
  <c r="G381" i="14"/>
  <c r="B381" i="14"/>
  <c r="H381" i="14"/>
  <c r="E381" i="14"/>
  <c r="I381" i="14"/>
  <c r="G382" i="14"/>
  <c r="B382" i="14"/>
  <c r="H382" i="14"/>
  <c r="E382" i="14"/>
  <c r="I382" i="14"/>
  <c r="G383" i="14"/>
  <c r="B383" i="14"/>
  <c r="H383" i="14"/>
  <c r="E383" i="14"/>
  <c r="I383" i="14"/>
  <c r="G384" i="14"/>
  <c r="B384" i="14"/>
  <c r="H384" i="14"/>
  <c r="E384" i="14"/>
  <c r="I384" i="14"/>
  <c r="G385" i="14"/>
  <c r="B385" i="14"/>
  <c r="H385" i="14"/>
  <c r="E385" i="14"/>
  <c r="I385" i="14"/>
  <c r="G386" i="14"/>
  <c r="B386" i="14"/>
  <c r="H386" i="14"/>
  <c r="E386" i="14"/>
  <c r="I386" i="14"/>
  <c r="G387" i="14"/>
  <c r="B387" i="14"/>
  <c r="H387" i="14"/>
  <c r="E387" i="14"/>
  <c r="I387" i="14"/>
  <c r="G388" i="14"/>
  <c r="B388" i="14"/>
  <c r="H388" i="14"/>
  <c r="E388" i="14"/>
  <c r="I388" i="14"/>
  <c r="G389" i="14"/>
  <c r="B389" i="14"/>
  <c r="H389" i="14"/>
  <c r="E389" i="14"/>
  <c r="I389" i="14"/>
  <c r="G390" i="14"/>
  <c r="B390" i="14"/>
  <c r="H390" i="14"/>
  <c r="E390" i="14"/>
  <c r="I390" i="14"/>
  <c r="G391" i="14"/>
  <c r="B391" i="14"/>
  <c r="H391" i="14"/>
  <c r="E391" i="14"/>
  <c r="I391" i="14"/>
  <c r="G392" i="14"/>
  <c r="B392" i="14"/>
  <c r="H392" i="14"/>
  <c r="E392" i="14"/>
  <c r="I392" i="14"/>
  <c r="G393" i="14"/>
  <c r="B393" i="14"/>
  <c r="H393" i="14"/>
  <c r="E393" i="14"/>
  <c r="I393" i="14"/>
  <c r="G394" i="14"/>
  <c r="B394" i="14"/>
  <c r="H394" i="14"/>
  <c r="E394" i="14"/>
  <c r="I394" i="14"/>
  <c r="G395" i="14"/>
  <c r="B395" i="14"/>
  <c r="H395" i="14"/>
  <c r="E395" i="14"/>
  <c r="I395" i="14"/>
  <c r="G396" i="14"/>
  <c r="B396" i="14"/>
  <c r="H396" i="14"/>
  <c r="E396" i="14"/>
  <c r="I396" i="14"/>
  <c r="G397" i="14"/>
  <c r="B397" i="14"/>
  <c r="H397" i="14"/>
  <c r="E397" i="14"/>
  <c r="I397" i="14"/>
  <c r="G398" i="14"/>
  <c r="B398" i="14"/>
  <c r="H398" i="14"/>
  <c r="E398" i="14"/>
  <c r="I398" i="14"/>
  <c r="G399" i="14"/>
  <c r="B399" i="14"/>
  <c r="H399" i="14"/>
  <c r="E399" i="14"/>
  <c r="I399" i="14"/>
  <c r="G400" i="14"/>
  <c r="B400" i="14"/>
  <c r="H400" i="14"/>
  <c r="E400" i="14"/>
  <c r="I400" i="14"/>
  <c r="G401" i="14"/>
  <c r="B401" i="14"/>
  <c r="H401" i="14"/>
  <c r="E401" i="14"/>
  <c r="I401" i="14"/>
  <c r="G402" i="14"/>
  <c r="B402" i="14"/>
  <c r="H402" i="14"/>
  <c r="E402" i="14"/>
  <c r="I402" i="14"/>
  <c r="G403" i="14"/>
  <c r="B403" i="14"/>
  <c r="H403" i="14"/>
  <c r="E403" i="14"/>
  <c r="I403" i="14"/>
  <c r="G404" i="14"/>
  <c r="B404" i="14"/>
  <c r="H404" i="14"/>
  <c r="E404" i="14"/>
  <c r="I404" i="14"/>
  <c r="G405" i="14"/>
  <c r="B405" i="14"/>
  <c r="H405" i="14"/>
  <c r="E405" i="14"/>
  <c r="I405" i="14"/>
  <c r="G406" i="14"/>
  <c r="B406" i="14"/>
  <c r="H406" i="14"/>
  <c r="E406" i="14"/>
  <c r="I406" i="14"/>
  <c r="G407" i="14"/>
  <c r="B407" i="14"/>
  <c r="H407" i="14"/>
  <c r="E407" i="14"/>
  <c r="I407" i="14"/>
  <c r="G408" i="14"/>
  <c r="B408" i="14"/>
  <c r="H408" i="14"/>
  <c r="E408" i="14"/>
  <c r="I408" i="14"/>
  <c r="G409" i="14"/>
  <c r="B409" i="14"/>
  <c r="H409" i="14"/>
  <c r="E409" i="14"/>
  <c r="I409" i="14"/>
  <c r="G410" i="14"/>
  <c r="B410" i="14"/>
  <c r="H410" i="14"/>
  <c r="E410" i="14"/>
  <c r="I410" i="14"/>
  <c r="G411" i="14"/>
  <c r="B411" i="14"/>
  <c r="H411" i="14"/>
  <c r="E411" i="14"/>
  <c r="I411" i="14"/>
  <c r="G412" i="14"/>
  <c r="B412" i="14"/>
  <c r="H412" i="14"/>
  <c r="E412" i="14"/>
  <c r="I412" i="14"/>
  <c r="G413" i="14"/>
  <c r="B413" i="14"/>
  <c r="H413" i="14"/>
  <c r="E413" i="14"/>
  <c r="I413" i="14"/>
  <c r="G414" i="14"/>
  <c r="B414" i="14"/>
  <c r="H414" i="14"/>
  <c r="E414" i="14"/>
  <c r="I414" i="14"/>
  <c r="G415" i="14"/>
  <c r="B415" i="14"/>
  <c r="H415" i="14"/>
  <c r="E415" i="14"/>
  <c r="I415" i="14"/>
  <c r="G416" i="14"/>
  <c r="B416" i="14"/>
  <c r="H416" i="14"/>
  <c r="E416" i="14"/>
  <c r="I416" i="14"/>
  <c r="G417" i="14"/>
  <c r="B417" i="14"/>
  <c r="H417" i="14"/>
  <c r="E417" i="14"/>
  <c r="I417" i="14"/>
  <c r="G418" i="14"/>
  <c r="B418" i="14"/>
  <c r="H418" i="14"/>
  <c r="E418" i="14"/>
  <c r="I418" i="14"/>
  <c r="G419" i="14"/>
  <c r="B419" i="14"/>
  <c r="H419" i="14"/>
  <c r="E419" i="14"/>
  <c r="I419" i="14"/>
  <c r="G420" i="14"/>
  <c r="B420" i="14"/>
  <c r="H420" i="14"/>
  <c r="E420" i="14"/>
  <c r="I420" i="14"/>
  <c r="G421" i="14"/>
  <c r="B421" i="14"/>
  <c r="H421" i="14"/>
  <c r="E421" i="14"/>
  <c r="I421" i="14"/>
  <c r="G422" i="14"/>
  <c r="B422" i="14"/>
  <c r="H422" i="14"/>
  <c r="E422" i="14"/>
  <c r="I422" i="14"/>
  <c r="G423" i="14"/>
  <c r="B423" i="14"/>
  <c r="H423" i="14"/>
  <c r="E423" i="14"/>
  <c r="I423" i="14"/>
  <c r="G424" i="14"/>
  <c r="B424" i="14"/>
  <c r="H424" i="14"/>
  <c r="E424" i="14"/>
  <c r="I424" i="14"/>
  <c r="G425" i="14"/>
  <c r="B425" i="14"/>
  <c r="H425" i="14"/>
  <c r="E425" i="14"/>
  <c r="I425" i="14"/>
  <c r="G426" i="14"/>
  <c r="B426" i="14"/>
  <c r="H426" i="14"/>
  <c r="E426" i="14"/>
  <c r="I426" i="14"/>
  <c r="G427" i="14"/>
  <c r="B427" i="14"/>
  <c r="H427" i="14"/>
  <c r="E427" i="14"/>
  <c r="I427" i="14"/>
  <c r="G428" i="14"/>
  <c r="B428" i="14"/>
  <c r="H428" i="14"/>
  <c r="E428" i="14"/>
  <c r="I428" i="14"/>
  <c r="G429" i="14"/>
  <c r="B429" i="14"/>
  <c r="H429" i="14"/>
  <c r="E429" i="14"/>
  <c r="I429" i="14"/>
  <c r="G430" i="14"/>
  <c r="B430" i="14"/>
  <c r="H430" i="14"/>
  <c r="E430" i="14"/>
  <c r="I430" i="14"/>
  <c r="G431" i="14"/>
  <c r="B431" i="14"/>
  <c r="H431" i="14"/>
  <c r="E431" i="14"/>
  <c r="I431" i="14"/>
  <c r="G432" i="14"/>
  <c r="B432" i="14"/>
  <c r="H432" i="14"/>
  <c r="E432" i="14"/>
  <c r="I432" i="14"/>
  <c r="G433" i="14"/>
  <c r="B433" i="14"/>
  <c r="H433" i="14"/>
  <c r="E433" i="14"/>
  <c r="I433" i="14"/>
  <c r="G434" i="14"/>
  <c r="B434" i="14"/>
  <c r="H434" i="14"/>
  <c r="E434" i="14"/>
  <c r="I434" i="14"/>
  <c r="G435" i="14"/>
  <c r="B435" i="14"/>
  <c r="H435" i="14"/>
  <c r="E435" i="14"/>
  <c r="I435" i="14"/>
  <c r="G436" i="14"/>
  <c r="B436" i="14"/>
  <c r="H436" i="14"/>
  <c r="E436" i="14"/>
  <c r="I436" i="14"/>
  <c r="G437" i="14"/>
  <c r="B437" i="14"/>
  <c r="H437" i="14"/>
  <c r="E437" i="14"/>
  <c r="I437" i="14"/>
  <c r="G438" i="14"/>
  <c r="B438" i="14"/>
  <c r="H438" i="14"/>
  <c r="E438" i="14"/>
  <c r="I438" i="14"/>
  <c r="G439" i="14"/>
  <c r="B439" i="14"/>
  <c r="H439" i="14"/>
  <c r="E439" i="14"/>
  <c r="I439" i="14"/>
  <c r="G440" i="14"/>
  <c r="B440" i="14"/>
  <c r="H440" i="14"/>
  <c r="E440" i="14"/>
  <c r="I440" i="14"/>
  <c r="G441" i="14"/>
  <c r="B441" i="14"/>
  <c r="H441" i="14"/>
  <c r="E441" i="14"/>
  <c r="I441" i="14"/>
  <c r="G442" i="14"/>
  <c r="B442" i="14"/>
  <c r="H442" i="14"/>
  <c r="E442" i="14"/>
  <c r="I442" i="14"/>
  <c r="G443" i="14"/>
  <c r="B443" i="14"/>
  <c r="H443" i="14"/>
  <c r="E443" i="14"/>
  <c r="I443" i="14"/>
  <c r="G444" i="14"/>
  <c r="B444" i="14"/>
  <c r="H444" i="14"/>
  <c r="E444" i="14"/>
  <c r="I444" i="14"/>
  <c r="G445" i="14"/>
  <c r="B445" i="14"/>
  <c r="H445" i="14"/>
  <c r="E445" i="14"/>
  <c r="I445" i="14"/>
  <c r="G446" i="14"/>
  <c r="B446" i="14"/>
  <c r="H446" i="14"/>
  <c r="E446" i="14"/>
  <c r="I446" i="14"/>
  <c r="G447" i="14"/>
  <c r="B447" i="14"/>
  <c r="H447" i="14"/>
  <c r="E447" i="14"/>
  <c r="I447" i="14"/>
  <c r="G448" i="14"/>
  <c r="B448" i="14"/>
  <c r="H448" i="14"/>
  <c r="E448" i="14"/>
  <c r="I448" i="14"/>
  <c r="G449" i="14"/>
  <c r="B449" i="14"/>
  <c r="H449" i="14"/>
  <c r="E449" i="14"/>
  <c r="I449" i="14"/>
  <c r="G450" i="14"/>
  <c r="B450" i="14"/>
  <c r="H450" i="14"/>
  <c r="E450" i="14"/>
  <c r="I450" i="14"/>
  <c r="G451" i="14"/>
  <c r="B451" i="14"/>
  <c r="H451" i="14"/>
  <c r="E451" i="14"/>
  <c r="I451" i="14"/>
  <c r="G452" i="14"/>
  <c r="B452" i="14"/>
  <c r="H452" i="14"/>
  <c r="E452" i="14"/>
  <c r="I452" i="14"/>
  <c r="G453" i="14"/>
  <c r="B453" i="14"/>
  <c r="H453" i="14"/>
  <c r="E453" i="14"/>
  <c r="I453" i="14"/>
  <c r="G454" i="14"/>
  <c r="B454" i="14"/>
  <c r="H454" i="14"/>
  <c r="E454" i="14"/>
  <c r="I454" i="14"/>
  <c r="G455" i="14"/>
  <c r="B455" i="14"/>
  <c r="H455" i="14"/>
  <c r="E455" i="14"/>
  <c r="I455" i="14"/>
  <c r="G456" i="14"/>
  <c r="B456" i="14"/>
  <c r="H456" i="14"/>
  <c r="E456" i="14"/>
  <c r="I456" i="14"/>
  <c r="G457" i="14"/>
  <c r="B457" i="14"/>
  <c r="H457" i="14"/>
  <c r="E457" i="14"/>
  <c r="I457" i="14"/>
  <c r="G458" i="14"/>
  <c r="B458" i="14"/>
  <c r="H458" i="14"/>
  <c r="E458" i="14"/>
  <c r="I458" i="14"/>
  <c r="G459" i="14"/>
  <c r="B459" i="14"/>
  <c r="H459" i="14"/>
  <c r="E459" i="14"/>
  <c r="I459" i="14"/>
  <c r="G460" i="14"/>
  <c r="B460" i="14"/>
  <c r="H460" i="14"/>
  <c r="E460" i="14"/>
  <c r="I460" i="14"/>
  <c r="G461" i="14"/>
  <c r="B461" i="14"/>
  <c r="H461" i="14"/>
  <c r="E461" i="14"/>
  <c r="I461" i="14"/>
  <c r="G462" i="14"/>
  <c r="B462" i="14"/>
  <c r="H462" i="14"/>
  <c r="E462" i="14"/>
  <c r="I462" i="14"/>
  <c r="G463" i="14"/>
  <c r="B463" i="14"/>
  <c r="H463" i="14"/>
  <c r="E463" i="14"/>
  <c r="I463" i="14"/>
  <c r="G464" i="14"/>
  <c r="B464" i="14"/>
  <c r="H464" i="14"/>
  <c r="E464" i="14"/>
  <c r="I464" i="14"/>
  <c r="G465" i="14"/>
  <c r="B465" i="14"/>
  <c r="H465" i="14"/>
  <c r="E465" i="14"/>
  <c r="I465" i="14"/>
  <c r="G466" i="14"/>
  <c r="B466" i="14"/>
  <c r="H466" i="14"/>
  <c r="E466" i="14"/>
  <c r="I466" i="14"/>
  <c r="G467" i="14"/>
  <c r="B467" i="14"/>
  <c r="H467" i="14"/>
  <c r="E467" i="14"/>
  <c r="I467" i="14"/>
  <c r="G468" i="14"/>
  <c r="B468" i="14"/>
  <c r="H468" i="14"/>
  <c r="E468" i="14"/>
  <c r="I468" i="14"/>
  <c r="G469" i="14"/>
  <c r="B469" i="14"/>
  <c r="H469" i="14"/>
  <c r="E469" i="14"/>
  <c r="I469" i="14"/>
  <c r="G470" i="14"/>
  <c r="B470" i="14"/>
  <c r="H470" i="14"/>
  <c r="E470" i="14"/>
  <c r="I470" i="14"/>
  <c r="G471" i="14"/>
  <c r="B471" i="14"/>
  <c r="H471" i="14"/>
  <c r="E471" i="14"/>
  <c r="I471" i="14"/>
  <c r="G472" i="14"/>
  <c r="B472" i="14"/>
  <c r="H472" i="14"/>
  <c r="E472" i="14"/>
  <c r="I472" i="14"/>
  <c r="G473" i="14"/>
  <c r="B473" i="14"/>
  <c r="H473" i="14"/>
  <c r="E473" i="14"/>
  <c r="I473" i="14"/>
  <c r="G474" i="14"/>
  <c r="B474" i="14"/>
  <c r="H474" i="14"/>
  <c r="E474" i="14"/>
  <c r="I474" i="14"/>
  <c r="G475" i="14"/>
  <c r="B475" i="14"/>
  <c r="H475" i="14"/>
  <c r="E475" i="14"/>
  <c r="I475" i="14"/>
  <c r="G476" i="14"/>
  <c r="B476" i="14"/>
  <c r="H476" i="14"/>
  <c r="E476" i="14"/>
  <c r="I476" i="14"/>
  <c r="G477" i="14"/>
  <c r="B477" i="14"/>
  <c r="H477" i="14"/>
  <c r="E477" i="14"/>
  <c r="I477" i="14"/>
  <c r="G478" i="14"/>
  <c r="B478" i="14"/>
  <c r="H478" i="14"/>
  <c r="E478" i="14"/>
  <c r="I478" i="14"/>
  <c r="G479" i="14"/>
  <c r="B479" i="14"/>
  <c r="H479" i="14"/>
  <c r="E479" i="14"/>
  <c r="I479" i="14"/>
  <c r="G480" i="14"/>
  <c r="B480" i="14"/>
  <c r="H480" i="14"/>
  <c r="E480" i="14"/>
  <c r="I480" i="14"/>
  <c r="G481" i="14"/>
  <c r="B481" i="14"/>
  <c r="H481" i="14"/>
  <c r="E481" i="14"/>
  <c r="I481" i="14"/>
  <c r="G482" i="14"/>
  <c r="B482" i="14"/>
  <c r="H482" i="14"/>
  <c r="E482" i="14"/>
  <c r="I482" i="14"/>
  <c r="G483" i="14"/>
  <c r="B483" i="14"/>
  <c r="H483" i="14"/>
  <c r="E483" i="14"/>
  <c r="I483" i="14"/>
  <c r="G484" i="14"/>
  <c r="B484" i="14"/>
  <c r="H484" i="14"/>
  <c r="E484" i="14"/>
  <c r="I484" i="14"/>
  <c r="G485" i="14"/>
  <c r="B485" i="14"/>
  <c r="H485" i="14"/>
  <c r="E485" i="14"/>
  <c r="I485" i="14"/>
  <c r="G486" i="14"/>
  <c r="B486" i="14"/>
  <c r="H486" i="14"/>
  <c r="E486" i="14"/>
  <c r="I486" i="14"/>
  <c r="G487" i="14"/>
  <c r="B487" i="14"/>
  <c r="H487" i="14"/>
  <c r="E487" i="14"/>
  <c r="I487" i="14"/>
  <c r="G488" i="14"/>
  <c r="B488" i="14"/>
  <c r="H488" i="14"/>
  <c r="E488" i="14"/>
  <c r="I488" i="14"/>
  <c r="G489" i="14"/>
  <c r="B489" i="14"/>
  <c r="H489" i="14"/>
  <c r="E489" i="14"/>
  <c r="I489" i="14"/>
  <c r="G490" i="14"/>
  <c r="B490" i="14"/>
  <c r="H490" i="14"/>
  <c r="E490" i="14"/>
  <c r="I490" i="14"/>
  <c r="G491" i="14"/>
  <c r="B491" i="14"/>
  <c r="H491" i="14"/>
  <c r="E491" i="14"/>
  <c r="I491" i="14"/>
  <c r="G492" i="14"/>
  <c r="B492" i="14"/>
  <c r="H492" i="14"/>
  <c r="E492" i="14"/>
  <c r="I492" i="14"/>
  <c r="G493" i="14"/>
  <c r="B493" i="14"/>
  <c r="H493" i="14"/>
  <c r="E493" i="14"/>
  <c r="I493" i="14"/>
  <c r="G494" i="14"/>
  <c r="B494" i="14"/>
  <c r="H494" i="14"/>
  <c r="E494" i="14"/>
  <c r="I494" i="14"/>
  <c r="G495" i="14"/>
  <c r="B495" i="14"/>
  <c r="H495" i="14"/>
  <c r="E495" i="14"/>
  <c r="I495" i="14"/>
  <c r="G496" i="14"/>
  <c r="B496" i="14"/>
  <c r="H496" i="14"/>
  <c r="E496" i="14"/>
  <c r="I496" i="14"/>
  <c r="G497" i="14"/>
  <c r="B497" i="14"/>
  <c r="H497" i="14"/>
  <c r="E497" i="14"/>
  <c r="I497" i="14"/>
  <c r="G498" i="14"/>
  <c r="B498" i="14"/>
  <c r="H498" i="14"/>
  <c r="E498" i="14"/>
  <c r="I498" i="14"/>
  <c r="G499" i="14"/>
  <c r="B499" i="14"/>
  <c r="H499" i="14"/>
  <c r="E499" i="14"/>
  <c r="I499" i="14"/>
  <c r="G500" i="14"/>
  <c r="B500" i="14"/>
  <c r="H500" i="14"/>
  <c r="E500" i="14"/>
  <c r="I500" i="14"/>
  <c r="G501" i="14"/>
  <c r="B501" i="14"/>
  <c r="H501" i="14"/>
  <c r="E501" i="14"/>
  <c r="I501" i="14"/>
  <c r="G502" i="14"/>
  <c r="B502" i="14"/>
  <c r="H502" i="14"/>
  <c r="E502" i="14"/>
  <c r="I502" i="14"/>
  <c r="G503" i="14"/>
  <c r="B503" i="14"/>
  <c r="H503" i="14"/>
  <c r="E503" i="14"/>
  <c r="I503" i="14"/>
  <c r="G504" i="14"/>
  <c r="B504" i="14"/>
  <c r="H504" i="14"/>
  <c r="E504" i="14"/>
  <c r="I504" i="14"/>
  <c r="G505" i="14"/>
  <c r="B505" i="14"/>
  <c r="H505" i="14"/>
  <c r="E505" i="14"/>
  <c r="I505" i="14"/>
  <c r="G506" i="14"/>
  <c r="B506" i="14"/>
  <c r="H506" i="14"/>
  <c r="E506" i="14"/>
  <c r="I506" i="14"/>
  <c r="G507" i="14"/>
  <c r="B507" i="14"/>
  <c r="H507" i="14"/>
  <c r="E507" i="14"/>
  <c r="I507" i="14"/>
  <c r="G508" i="14"/>
  <c r="B508" i="14"/>
  <c r="H508" i="14"/>
  <c r="E508" i="14"/>
  <c r="I508" i="14"/>
  <c r="G509" i="14"/>
  <c r="B509" i="14"/>
  <c r="H509" i="14"/>
  <c r="E509" i="14"/>
  <c r="I509" i="14"/>
  <c r="G510" i="14"/>
  <c r="B510" i="14"/>
  <c r="H510" i="14"/>
  <c r="E510" i="14"/>
  <c r="I510" i="14"/>
  <c r="G511" i="14"/>
  <c r="B511" i="14"/>
  <c r="H511" i="14"/>
  <c r="E511" i="14"/>
  <c r="I511" i="14"/>
  <c r="G512" i="14"/>
  <c r="B512" i="14"/>
  <c r="H512" i="14"/>
  <c r="E512" i="14"/>
  <c r="I512" i="14"/>
  <c r="G513" i="14"/>
  <c r="B513" i="14"/>
  <c r="H513" i="14"/>
  <c r="E513" i="14"/>
  <c r="I513" i="14"/>
  <c r="G514" i="14"/>
  <c r="B514" i="14"/>
  <c r="H514" i="14"/>
  <c r="E514" i="14"/>
  <c r="I514" i="14"/>
  <c r="G515" i="14"/>
  <c r="B515" i="14"/>
  <c r="H515" i="14"/>
  <c r="E515" i="14"/>
  <c r="I515" i="14"/>
  <c r="G516" i="14"/>
  <c r="B516" i="14"/>
  <c r="H516" i="14"/>
  <c r="E516" i="14"/>
  <c r="I516" i="14"/>
  <c r="G517" i="14"/>
  <c r="B517" i="14"/>
  <c r="H517" i="14"/>
  <c r="E517" i="14"/>
  <c r="I517" i="14"/>
  <c r="G518" i="14"/>
  <c r="B518" i="14"/>
  <c r="H518" i="14"/>
  <c r="E518" i="14"/>
  <c r="I518" i="14"/>
  <c r="G519" i="14"/>
  <c r="B519" i="14"/>
  <c r="H519" i="14"/>
  <c r="E519" i="14"/>
  <c r="I519" i="14"/>
  <c r="G520" i="14"/>
  <c r="B520" i="14"/>
  <c r="H520" i="14"/>
  <c r="E520" i="14"/>
  <c r="I520" i="14"/>
  <c r="G521" i="14"/>
  <c r="B521" i="14"/>
  <c r="H521" i="14"/>
  <c r="E521" i="14"/>
  <c r="I521" i="14"/>
  <c r="G522" i="14"/>
  <c r="B522" i="14"/>
  <c r="H522" i="14"/>
  <c r="E522" i="14"/>
  <c r="I522" i="14"/>
  <c r="G523" i="14"/>
  <c r="B523" i="14"/>
  <c r="H523" i="14"/>
  <c r="E523" i="14"/>
  <c r="I523" i="14"/>
  <c r="G524" i="14"/>
  <c r="B524" i="14"/>
  <c r="H524" i="14"/>
  <c r="E524" i="14"/>
  <c r="I524" i="14"/>
  <c r="G525" i="14"/>
  <c r="B525" i="14"/>
  <c r="H525" i="14"/>
  <c r="E525" i="14"/>
  <c r="I525" i="14"/>
  <c r="G526" i="14"/>
  <c r="B526" i="14"/>
  <c r="H526" i="14"/>
  <c r="E526" i="14"/>
  <c r="I526" i="14"/>
  <c r="G527" i="14"/>
  <c r="B527" i="14"/>
  <c r="H527" i="14"/>
  <c r="E527" i="14"/>
  <c r="I527" i="14"/>
  <c r="G528" i="14"/>
  <c r="B528" i="14"/>
  <c r="H528" i="14"/>
  <c r="E528" i="14"/>
  <c r="I528" i="14"/>
  <c r="G529" i="14"/>
  <c r="B529" i="14"/>
  <c r="H529" i="14"/>
  <c r="E529" i="14"/>
  <c r="I529" i="14"/>
  <c r="G530" i="14"/>
  <c r="B530" i="14"/>
  <c r="H530" i="14"/>
  <c r="E530" i="14"/>
  <c r="I530" i="14"/>
  <c r="G531" i="14"/>
  <c r="B531" i="14"/>
  <c r="H531" i="14"/>
  <c r="E531" i="14"/>
  <c r="I531" i="14"/>
  <c r="G532" i="14"/>
  <c r="B532" i="14"/>
  <c r="H532" i="14"/>
  <c r="E532" i="14"/>
  <c r="I532" i="14"/>
  <c r="G533" i="14"/>
  <c r="B533" i="14"/>
  <c r="H533" i="14"/>
  <c r="E533" i="14"/>
  <c r="I533" i="14"/>
  <c r="G534" i="14"/>
  <c r="B534" i="14"/>
  <c r="H534" i="14"/>
  <c r="E534" i="14"/>
  <c r="I534" i="14"/>
  <c r="G535" i="14"/>
  <c r="B535" i="14"/>
  <c r="H535" i="14"/>
  <c r="E535" i="14"/>
  <c r="I535" i="14"/>
  <c r="G536" i="14"/>
  <c r="B536" i="14"/>
  <c r="H536" i="14"/>
  <c r="E536" i="14"/>
  <c r="I536" i="14"/>
  <c r="G537" i="14"/>
  <c r="B537" i="14"/>
  <c r="H537" i="14"/>
  <c r="E537" i="14"/>
  <c r="I537" i="14"/>
  <c r="G538" i="14"/>
  <c r="B538" i="14"/>
  <c r="H538" i="14"/>
  <c r="E538" i="14"/>
  <c r="I538" i="14"/>
  <c r="G539" i="14"/>
  <c r="B539" i="14"/>
  <c r="H539" i="14"/>
  <c r="E539" i="14"/>
  <c r="I539" i="14"/>
  <c r="G540" i="14"/>
  <c r="B540" i="14"/>
  <c r="H540" i="14"/>
  <c r="E540" i="14"/>
  <c r="I540" i="14"/>
  <c r="G541" i="14"/>
  <c r="B541" i="14"/>
  <c r="H541" i="14"/>
  <c r="E541" i="14"/>
  <c r="I541" i="14"/>
  <c r="G542" i="14"/>
  <c r="B542" i="14"/>
  <c r="H542" i="14"/>
  <c r="E542" i="14"/>
  <c r="I542" i="14"/>
  <c r="G543" i="14"/>
  <c r="B543" i="14"/>
  <c r="H543" i="14"/>
  <c r="E543" i="14"/>
  <c r="I543" i="14"/>
  <c r="G544" i="14"/>
  <c r="B544" i="14"/>
  <c r="H544" i="14"/>
  <c r="E544" i="14"/>
  <c r="I544" i="14"/>
  <c r="G545" i="14"/>
  <c r="B545" i="14"/>
  <c r="H545" i="14"/>
  <c r="E545" i="14"/>
  <c r="I545" i="14"/>
  <c r="G546" i="14"/>
  <c r="B546" i="14"/>
  <c r="H546" i="14"/>
  <c r="E546" i="14"/>
  <c r="I546" i="14"/>
  <c r="G547" i="14"/>
  <c r="B547" i="14"/>
  <c r="H547" i="14"/>
  <c r="E547" i="14"/>
  <c r="I547" i="14"/>
  <c r="G548" i="14"/>
  <c r="B548" i="14"/>
  <c r="H548" i="14"/>
  <c r="E548" i="14"/>
  <c r="I548" i="14"/>
  <c r="G549" i="14"/>
  <c r="B549" i="14"/>
  <c r="H549" i="14"/>
  <c r="E549" i="14"/>
  <c r="I549" i="14"/>
  <c r="G550" i="14"/>
  <c r="B550" i="14"/>
  <c r="H550" i="14"/>
  <c r="E550" i="14"/>
  <c r="I550" i="14"/>
  <c r="G551" i="14"/>
  <c r="B551" i="14"/>
  <c r="H551" i="14"/>
  <c r="E551" i="14"/>
  <c r="I551" i="14"/>
  <c r="G552" i="14"/>
  <c r="B552" i="14"/>
  <c r="H552" i="14"/>
  <c r="E552" i="14"/>
  <c r="I552" i="14"/>
  <c r="G553" i="14"/>
  <c r="B553" i="14"/>
  <c r="H553" i="14"/>
  <c r="E553" i="14"/>
  <c r="I553" i="14"/>
  <c r="G554" i="14"/>
  <c r="B554" i="14"/>
  <c r="H554" i="14"/>
  <c r="E554" i="14"/>
  <c r="I554" i="14"/>
  <c r="G555" i="14"/>
  <c r="B555" i="14"/>
  <c r="H555" i="14"/>
  <c r="E555" i="14"/>
  <c r="I555" i="14"/>
  <c r="G556" i="14"/>
  <c r="B556" i="14"/>
  <c r="H556" i="14"/>
  <c r="E556" i="14"/>
  <c r="I556" i="14"/>
  <c r="G557" i="14"/>
  <c r="B557" i="14"/>
  <c r="H557" i="14"/>
  <c r="E557" i="14"/>
  <c r="I557" i="14"/>
  <c r="G558" i="14"/>
  <c r="B558" i="14"/>
  <c r="H558" i="14"/>
  <c r="E558" i="14"/>
  <c r="I558" i="14"/>
  <c r="G559" i="14"/>
  <c r="B559" i="14"/>
  <c r="H559" i="14"/>
  <c r="E559" i="14"/>
  <c r="I559" i="14"/>
  <c r="G560" i="14"/>
  <c r="B560" i="14"/>
  <c r="H560" i="14"/>
  <c r="E560" i="14"/>
  <c r="I560" i="14"/>
  <c r="G561" i="14"/>
  <c r="B561" i="14"/>
  <c r="H561" i="14"/>
  <c r="E561" i="14"/>
  <c r="I561" i="14"/>
  <c r="G562" i="14"/>
  <c r="B562" i="14"/>
  <c r="H562" i="14"/>
  <c r="E562" i="14"/>
  <c r="I562" i="14"/>
  <c r="G563" i="14"/>
  <c r="B563" i="14"/>
  <c r="H563" i="14"/>
  <c r="E563" i="14"/>
  <c r="I563" i="14"/>
  <c r="G564" i="14"/>
  <c r="B564" i="14"/>
  <c r="H564" i="14"/>
  <c r="E564" i="14"/>
  <c r="I564" i="14"/>
  <c r="G565" i="14"/>
  <c r="B565" i="14"/>
  <c r="H565" i="14"/>
  <c r="E565" i="14"/>
  <c r="I565" i="14"/>
  <c r="G566" i="14"/>
  <c r="B566" i="14"/>
  <c r="H566" i="14"/>
  <c r="E566" i="14"/>
  <c r="I566" i="14"/>
  <c r="G567" i="14"/>
  <c r="B567" i="14"/>
  <c r="H567" i="14"/>
  <c r="E567" i="14"/>
  <c r="I567" i="14"/>
  <c r="G568" i="14"/>
  <c r="B568" i="14"/>
  <c r="H568" i="14"/>
  <c r="E568" i="14"/>
  <c r="I568" i="14"/>
  <c r="G569" i="14"/>
  <c r="B569" i="14"/>
  <c r="H569" i="14"/>
  <c r="E569" i="14"/>
  <c r="I569" i="14"/>
  <c r="G570" i="14"/>
  <c r="B570" i="14"/>
  <c r="H570" i="14"/>
  <c r="E570" i="14"/>
  <c r="I570" i="14"/>
  <c r="G571" i="14"/>
  <c r="B571" i="14"/>
  <c r="H571" i="14"/>
  <c r="E571" i="14"/>
  <c r="I571" i="14"/>
  <c r="G572" i="14"/>
  <c r="B572" i="14"/>
  <c r="H572" i="14"/>
  <c r="E572" i="14"/>
  <c r="I572" i="14"/>
  <c r="G573" i="14"/>
  <c r="B573" i="14"/>
  <c r="H573" i="14"/>
  <c r="E573" i="14"/>
  <c r="I573" i="14"/>
  <c r="G574" i="14"/>
  <c r="B574" i="14"/>
  <c r="H574" i="14"/>
  <c r="E574" i="14"/>
  <c r="I574" i="14"/>
  <c r="G575" i="14"/>
  <c r="B575" i="14"/>
  <c r="H575" i="14"/>
  <c r="E575" i="14"/>
  <c r="I575" i="14"/>
  <c r="G576" i="14"/>
  <c r="B576" i="14"/>
  <c r="H576" i="14"/>
  <c r="E576" i="14"/>
  <c r="I576" i="14"/>
  <c r="G577" i="14"/>
  <c r="B577" i="14"/>
  <c r="H577" i="14"/>
  <c r="E577" i="14"/>
  <c r="I577" i="14"/>
  <c r="G578" i="14"/>
  <c r="B578" i="14"/>
  <c r="H578" i="14"/>
  <c r="E578" i="14"/>
  <c r="I578" i="14"/>
  <c r="G579" i="14"/>
  <c r="B579" i="14"/>
  <c r="H579" i="14"/>
  <c r="E579" i="14"/>
  <c r="I579" i="14"/>
  <c r="G580" i="14"/>
  <c r="B580" i="14"/>
  <c r="H580" i="14"/>
  <c r="E580" i="14"/>
  <c r="I580" i="14"/>
  <c r="G581" i="14"/>
  <c r="B581" i="14"/>
  <c r="H581" i="14"/>
  <c r="E581" i="14"/>
  <c r="I581" i="14"/>
  <c r="G582" i="14"/>
  <c r="B582" i="14"/>
  <c r="H582" i="14"/>
  <c r="E582" i="14"/>
  <c r="I582" i="14"/>
  <c r="G583" i="14"/>
  <c r="B583" i="14"/>
  <c r="H583" i="14"/>
  <c r="E583" i="14"/>
  <c r="I583" i="14"/>
  <c r="G584" i="14"/>
  <c r="B584" i="14"/>
  <c r="H584" i="14"/>
  <c r="E584" i="14"/>
  <c r="I584" i="14"/>
  <c r="G585" i="14"/>
  <c r="B585" i="14"/>
  <c r="H585" i="14"/>
  <c r="E585" i="14"/>
  <c r="I585" i="14"/>
  <c r="G586" i="14"/>
  <c r="B586" i="14"/>
  <c r="H586" i="14"/>
  <c r="E586" i="14"/>
  <c r="I586" i="14"/>
  <c r="G587" i="14"/>
  <c r="B587" i="14"/>
  <c r="H587" i="14"/>
  <c r="E587" i="14"/>
  <c r="I587" i="14"/>
  <c r="G588" i="14"/>
  <c r="B588" i="14"/>
  <c r="H588" i="14"/>
  <c r="E588" i="14"/>
  <c r="I588" i="14"/>
  <c r="G589" i="14"/>
  <c r="B589" i="14"/>
  <c r="H589" i="14"/>
  <c r="E589" i="14"/>
  <c r="I589" i="14"/>
  <c r="G590" i="14"/>
  <c r="B590" i="14"/>
  <c r="H590" i="14"/>
  <c r="E590" i="14"/>
  <c r="I590" i="14"/>
  <c r="G591" i="14"/>
  <c r="B591" i="14"/>
  <c r="H591" i="14"/>
  <c r="E591" i="14"/>
  <c r="I591" i="14"/>
  <c r="G592" i="14"/>
  <c r="B592" i="14"/>
  <c r="H592" i="14"/>
  <c r="E592" i="14"/>
  <c r="I592" i="14"/>
  <c r="G593" i="14"/>
  <c r="B593" i="14"/>
  <c r="H593" i="14"/>
  <c r="E593" i="14"/>
  <c r="I593" i="14"/>
  <c r="G594" i="14"/>
  <c r="B594" i="14"/>
  <c r="H594" i="14"/>
  <c r="E594" i="14"/>
  <c r="I594" i="14"/>
  <c r="G595" i="14"/>
  <c r="B595" i="14"/>
  <c r="H595" i="14"/>
  <c r="E595" i="14"/>
  <c r="I595" i="14"/>
  <c r="G596" i="14"/>
  <c r="B596" i="14"/>
  <c r="H596" i="14"/>
  <c r="E596" i="14"/>
  <c r="I596" i="14"/>
  <c r="G597" i="14"/>
  <c r="B597" i="14"/>
  <c r="H597" i="14"/>
  <c r="E597" i="14"/>
  <c r="I597" i="14"/>
  <c r="G598" i="14"/>
  <c r="B598" i="14"/>
  <c r="H598" i="14"/>
  <c r="E598" i="14"/>
  <c r="I598" i="14"/>
  <c r="G599" i="14"/>
  <c r="B599" i="14"/>
  <c r="H599" i="14"/>
  <c r="E599" i="14"/>
  <c r="I599" i="14"/>
  <c r="G600" i="14"/>
  <c r="B600" i="14"/>
  <c r="H600" i="14"/>
  <c r="E600" i="14"/>
  <c r="I600" i="14"/>
  <c r="G601" i="14"/>
  <c r="B601" i="14"/>
  <c r="H601" i="14"/>
  <c r="E601" i="14"/>
  <c r="I601" i="14"/>
  <c r="G602" i="14"/>
  <c r="B602" i="14"/>
  <c r="H602" i="14"/>
  <c r="E602" i="14"/>
  <c r="I602" i="14"/>
  <c r="G603" i="14"/>
  <c r="B603" i="14"/>
  <c r="H603" i="14"/>
  <c r="E603" i="14"/>
  <c r="I603" i="14"/>
  <c r="G604" i="14"/>
  <c r="B604" i="14"/>
  <c r="H604" i="14"/>
  <c r="E604" i="14"/>
  <c r="I604" i="14"/>
  <c r="G605" i="14"/>
  <c r="B605" i="14"/>
  <c r="H605" i="14"/>
  <c r="E605" i="14"/>
  <c r="I605" i="14"/>
  <c r="G606" i="14"/>
  <c r="B606" i="14"/>
  <c r="H606" i="14"/>
  <c r="E606" i="14"/>
  <c r="I606" i="14"/>
  <c r="G607" i="14"/>
  <c r="B607" i="14"/>
  <c r="H607" i="14"/>
  <c r="E607" i="14"/>
  <c r="I607" i="14"/>
  <c r="G608" i="14"/>
  <c r="B608" i="14"/>
  <c r="H608" i="14"/>
  <c r="E608" i="14"/>
  <c r="I608" i="14"/>
  <c r="G609" i="14"/>
  <c r="B609" i="14"/>
  <c r="H609" i="14"/>
  <c r="E609" i="14"/>
  <c r="I609" i="14"/>
  <c r="G610" i="14"/>
  <c r="B610" i="14"/>
  <c r="H610" i="14"/>
  <c r="E610" i="14"/>
  <c r="I610" i="14"/>
  <c r="G611" i="14"/>
  <c r="B611" i="14"/>
  <c r="H611" i="14"/>
  <c r="E611" i="14"/>
  <c r="I611" i="14"/>
  <c r="G612" i="14"/>
  <c r="B612" i="14"/>
  <c r="H612" i="14"/>
  <c r="E612" i="14"/>
  <c r="I612" i="14"/>
  <c r="G613" i="14"/>
  <c r="B613" i="14"/>
  <c r="H613" i="14"/>
  <c r="E613" i="14"/>
  <c r="I613" i="14"/>
  <c r="G614" i="14"/>
  <c r="B614" i="14"/>
  <c r="H614" i="14"/>
  <c r="E614" i="14"/>
  <c r="I614" i="14"/>
  <c r="G615" i="14"/>
  <c r="B615" i="14"/>
  <c r="H615" i="14"/>
  <c r="E615" i="14"/>
  <c r="I615" i="14"/>
  <c r="G616" i="14"/>
  <c r="B616" i="14"/>
  <c r="H616" i="14"/>
  <c r="E616" i="14"/>
  <c r="I616" i="14"/>
  <c r="G617" i="14"/>
  <c r="B617" i="14"/>
  <c r="H617" i="14"/>
  <c r="E617" i="14"/>
  <c r="I617" i="14"/>
  <c r="G618" i="14"/>
  <c r="B618" i="14"/>
  <c r="H618" i="14"/>
  <c r="E618" i="14"/>
  <c r="I618" i="14"/>
  <c r="G619" i="14"/>
  <c r="B619" i="14"/>
  <c r="H619" i="14"/>
  <c r="E619" i="14"/>
  <c r="I619" i="14"/>
  <c r="G620" i="14"/>
  <c r="B620" i="14"/>
  <c r="H620" i="14"/>
  <c r="E620" i="14"/>
  <c r="I620" i="14"/>
  <c r="G621" i="14"/>
  <c r="B621" i="14"/>
  <c r="H621" i="14"/>
  <c r="E621" i="14"/>
  <c r="I621" i="14"/>
  <c r="G622" i="14"/>
  <c r="B622" i="14"/>
  <c r="H622" i="14"/>
  <c r="E622" i="14"/>
  <c r="I622" i="14"/>
  <c r="G623" i="14"/>
  <c r="B623" i="14"/>
  <c r="H623" i="14"/>
  <c r="E623" i="14"/>
  <c r="I623" i="14"/>
  <c r="G624" i="14"/>
  <c r="B624" i="14"/>
  <c r="H624" i="14"/>
  <c r="E624" i="14"/>
  <c r="I624" i="14"/>
  <c r="G625" i="14"/>
  <c r="B625" i="14"/>
  <c r="H625" i="14"/>
  <c r="E625" i="14"/>
  <c r="I625" i="14"/>
  <c r="G626" i="14"/>
  <c r="B626" i="14"/>
  <c r="H626" i="14"/>
  <c r="E626" i="14"/>
  <c r="I626" i="14"/>
  <c r="G627" i="14"/>
  <c r="B627" i="14"/>
  <c r="H627" i="14"/>
  <c r="E627" i="14"/>
  <c r="I627" i="14"/>
  <c r="G628" i="14"/>
  <c r="B628" i="14"/>
  <c r="H628" i="14"/>
  <c r="E628" i="14"/>
  <c r="I628" i="14"/>
  <c r="G629" i="14"/>
  <c r="B629" i="14"/>
  <c r="H629" i="14"/>
  <c r="E629" i="14"/>
  <c r="I629" i="14"/>
  <c r="G630" i="14"/>
  <c r="B630" i="14"/>
  <c r="H630" i="14"/>
  <c r="E630" i="14"/>
  <c r="I630" i="14"/>
  <c r="G631" i="14"/>
  <c r="B631" i="14"/>
  <c r="H631" i="14"/>
  <c r="E631" i="14"/>
  <c r="I631" i="14"/>
  <c r="G632" i="14"/>
  <c r="B632" i="14"/>
  <c r="H632" i="14"/>
  <c r="E632" i="14"/>
  <c r="I632" i="14"/>
  <c r="G633" i="14"/>
  <c r="B633" i="14"/>
  <c r="H633" i="14"/>
  <c r="E633" i="14"/>
  <c r="I633" i="14"/>
  <c r="G634" i="14"/>
  <c r="B634" i="14"/>
  <c r="H634" i="14"/>
  <c r="E634" i="14"/>
  <c r="I634" i="14"/>
  <c r="G635" i="14"/>
  <c r="B635" i="14"/>
  <c r="H635" i="14"/>
  <c r="E635" i="14"/>
  <c r="I635" i="14"/>
  <c r="G636" i="14"/>
  <c r="B636" i="14"/>
  <c r="H636" i="14"/>
  <c r="E636" i="14"/>
  <c r="I636" i="14"/>
  <c r="G637" i="14"/>
  <c r="B637" i="14"/>
  <c r="H637" i="14"/>
  <c r="E637" i="14"/>
  <c r="I637" i="14"/>
  <c r="G638" i="14"/>
  <c r="B638" i="14"/>
  <c r="H638" i="14"/>
  <c r="E638" i="14"/>
  <c r="I638" i="14"/>
  <c r="G639" i="14"/>
  <c r="B639" i="14"/>
  <c r="H639" i="14"/>
  <c r="E639" i="14"/>
  <c r="I639" i="14"/>
  <c r="G640" i="14"/>
  <c r="B640" i="14"/>
  <c r="H640" i="14"/>
  <c r="E640" i="14"/>
  <c r="I640" i="14"/>
  <c r="G641" i="14"/>
  <c r="B641" i="14"/>
  <c r="H641" i="14"/>
  <c r="E641" i="14"/>
  <c r="I641" i="14"/>
  <c r="G642" i="14"/>
  <c r="B642" i="14"/>
  <c r="H642" i="14"/>
  <c r="E642" i="14"/>
  <c r="I642" i="14"/>
  <c r="G643" i="14"/>
  <c r="B643" i="14"/>
  <c r="H643" i="14"/>
  <c r="E643" i="14"/>
  <c r="I643" i="14"/>
  <c r="G644" i="14"/>
  <c r="B644" i="14"/>
  <c r="H644" i="14"/>
  <c r="E644" i="14"/>
  <c r="I644" i="14"/>
  <c r="G645" i="14"/>
  <c r="B645" i="14"/>
  <c r="H645" i="14"/>
  <c r="E645" i="14"/>
  <c r="I645" i="14"/>
  <c r="G646" i="14"/>
  <c r="B646" i="14"/>
  <c r="H646" i="14"/>
  <c r="E646" i="14"/>
  <c r="I646" i="14"/>
  <c r="G647" i="14"/>
  <c r="B647" i="14"/>
  <c r="H647" i="14"/>
  <c r="E647" i="14"/>
  <c r="I647" i="14"/>
  <c r="G648" i="14"/>
  <c r="B648" i="14"/>
  <c r="H648" i="14"/>
  <c r="E648" i="14"/>
  <c r="I648" i="14"/>
  <c r="G649" i="14"/>
  <c r="B649" i="14"/>
  <c r="H649" i="14"/>
  <c r="E649" i="14"/>
  <c r="I649" i="14"/>
  <c r="G650" i="14"/>
  <c r="B650" i="14"/>
  <c r="H650" i="14"/>
  <c r="E650" i="14"/>
  <c r="I650" i="14"/>
  <c r="G651" i="14"/>
  <c r="B651" i="14"/>
  <c r="H651" i="14"/>
  <c r="E651" i="14"/>
  <c r="I651" i="14"/>
  <c r="G652" i="14"/>
  <c r="B652" i="14"/>
  <c r="H652" i="14"/>
  <c r="E652" i="14"/>
  <c r="I652" i="14"/>
  <c r="G653" i="14"/>
  <c r="B653" i="14"/>
  <c r="H653" i="14"/>
  <c r="E653" i="14"/>
  <c r="I653" i="14"/>
  <c r="G654" i="14"/>
  <c r="B654" i="14"/>
  <c r="H654" i="14"/>
  <c r="E654" i="14"/>
  <c r="I654" i="14"/>
  <c r="G655" i="14"/>
  <c r="B655" i="14"/>
  <c r="H655" i="14"/>
  <c r="E655" i="14"/>
  <c r="I655" i="14"/>
  <c r="G656" i="14"/>
  <c r="B656" i="14"/>
  <c r="H656" i="14"/>
  <c r="E656" i="14"/>
  <c r="I656" i="14"/>
  <c r="G657" i="14"/>
  <c r="B657" i="14"/>
  <c r="H657" i="14"/>
  <c r="E657" i="14"/>
  <c r="I657" i="14"/>
  <c r="G658" i="14"/>
  <c r="B658" i="14"/>
  <c r="H658" i="14"/>
  <c r="E658" i="14"/>
  <c r="I658" i="14"/>
  <c r="G659" i="14"/>
  <c r="B659" i="14"/>
  <c r="H659" i="14"/>
  <c r="E659" i="14"/>
  <c r="I659" i="14"/>
  <c r="G660" i="14"/>
  <c r="B660" i="14"/>
  <c r="H660" i="14"/>
  <c r="E660" i="14"/>
  <c r="I660" i="14"/>
  <c r="G661" i="14"/>
  <c r="B661" i="14"/>
  <c r="H661" i="14"/>
  <c r="E661" i="14"/>
  <c r="I661" i="14"/>
  <c r="G662" i="14"/>
  <c r="B662" i="14"/>
  <c r="H662" i="14"/>
  <c r="E662" i="14"/>
  <c r="I662" i="14"/>
  <c r="G663" i="14"/>
  <c r="B663" i="14"/>
  <c r="H663" i="14"/>
  <c r="E663" i="14"/>
  <c r="I663" i="14"/>
  <c r="G664" i="14"/>
  <c r="B664" i="14"/>
  <c r="H664" i="14"/>
  <c r="E664" i="14"/>
  <c r="I664" i="14"/>
  <c r="G665" i="14"/>
  <c r="B665" i="14"/>
  <c r="H665" i="14"/>
  <c r="E665" i="14"/>
  <c r="I665" i="14"/>
  <c r="G666" i="14"/>
  <c r="B666" i="14"/>
  <c r="H666" i="14"/>
  <c r="E666" i="14"/>
  <c r="I666" i="14"/>
  <c r="G667" i="14"/>
  <c r="B667" i="14"/>
  <c r="H667" i="14"/>
  <c r="E667" i="14"/>
  <c r="I667" i="14"/>
  <c r="G668" i="14"/>
  <c r="B668" i="14"/>
  <c r="H668" i="14"/>
  <c r="E668" i="14"/>
  <c r="I668" i="14"/>
  <c r="G669" i="14"/>
  <c r="B669" i="14"/>
  <c r="H669" i="14"/>
  <c r="E669" i="14"/>
  <c r="I669" i="14"/>
  <c r="G670" i="14"/>
  <c r="B670" i="14"/>
  <c r="H670" i="14"/>
  <c r="E670" i="14"/>
  <c r="I670" i="14"/>
  <c r="G671" i="14"/>
  <c r="B671" i="14"/>
  <c r="H671" i="14"/>
  <c r="E671" i="14"/>
  <c r="I671" i="14"/>
  <c r="G672" i="14"/>
  <c r="B672" i="14"/>
  <c r="H672" i="14"/>
  <c r="E672" i="14"/>
  <c r="I672" i="14"/>
  <c r="G673" i="14"/>
  <c r="B673" i="14"/>
  <c r="H673" i="14"/>
  <c r="E673" i="14"/>
  <c r="I673" i="14"/>
  <c r="G674" i="14"/>
  <c r="B674" i="14"/>
  <c r="H674" i="14"/>
  <c r="E674" i="14"/>
  <c r="I674" i="14"/>
  <c r="G675" i="14"/>
  <c r="B675" i="14"/>
  <c r="H675" i="14"/>
  <c r="E675" i="14"/>
  <c r="I675" i="14"/>
  <c r="G676" i="14"/>
  <c r="B676" i="14"/>
  <c r="H676" i="14"/>
  <c r="E676" i="14"/>
  <c r="I676" i="14"/>
  <c r="G677" i="14"/>
  <c r="B677" i="14"/>
  <c r="H677" i="14"/>
  <c r="E677" i="14"/>
  <c r="I677" i="14"/>
  <c r="G678" i="14"/>
  <c r="B678" i="14"/>
  <c r="H678" i="14"/>
  <c r="E678" i="14"/>
  <c r="I678" i="14"/>
  <c r="G679" i="14"/>
  <c r="B679" i="14"/>
  <c r="H679" i="14"/>
  <c r="E679" i="14"/>
  <c r="I679" i="14"/>
  <c r="G680" i="14"/>
  <c r="B680" i="14"/>
  <c r="H680" i="14"/>
  <c r="E680" i="14"/>
  <c r="I680" i="14"/>
  <c r="G681" i="14"/>
  <c r="B681" i="14"/>
  <c r="H681" i="14"/>
  <c r="E681" i="14"/>
  <c r="I681" i="14"/>
  <c r="G682" i="14"/>
  <c r="B682" i="14"/>
  <c r="H682" i="14"/>
  <c r="E682" i="14"/>
  <c r="I682" i="14"/>
  <c r="G683" i="14"/>
  <c r="B683" i="14"/>
  <c r="H683" i="14"/>
  <c r="E683" i="14"/>
  <c r="I683" i="14"/>
  <c r="G684" i="14"/>
  <c r="B684" i="14"/>
  <c r="H684" i="14"/>
  <c r="E684" i="14"/>
  <c r="I684" i="14"/>
  <c r="G685" i="14"/>
  <c r="B685" i="14"/>
  <c r="H685" i="14"/>
  <c r="E685" i="14"/>
  <c r="I685" i="14"/>
  <c r="G686" i="14"/>
  <c r="B686" i="14"/>
  <c r="H686" i="14"/>
  <c r="E686" i="14"/>
  <c r="I686" i="14"/>
  <c r="G687" i="14"/>
  <c r="B687" i="14"/>
  <c r="H687" i="14"/>
  <c r="E687" i="14"/>
  <c r="I687" i="14"/>
  <c r="G688" i="14"/>
  <c r="B688" i="14"/>
  <c r="H688" i="14"/>
  <c r="E688" i="14"/>
  <c r="I688" i="14"/>
  <c r="G689" i="14"/>
  <c r="B689" i="14"/>
  <c r="H689" i="14"/>
  <c r="E689" i="14"/>
  <c r="I689" i="14"/>
  <c r="G690" i="14"/>
  <c r="B690" i="14"/>
  <c r="H690" i="14"/>
  <c r="E690" i="14"/>
  <c r="I690" i="14"/>
  <c r="G691" i="14"/>
  <c r="B691" i="14"/>
  <c r="H691" i="14"/>
  <c r="E691" i="14"/>
  <c r="I691" i="14"/>
  <c r="G692" i="14"/>
  <c r="B692" i="14"/>
  <c r="H692" i="14"/>
  <c r="E692" i="14"/>
  <c r="I692" i="14"/>
  <c r="G693" i="14"/>
  <c r="B693" i="14"/>
  <c r="H693" i="14"/>
  <c r="E693" i="14"/>
  <c r="I693" i="14"/>
  <c r="G694" i="14"/>
  <c r="B694" i="14"/>
  <c r="H694" i="14"/>
  <c r="E694" i="14"/>
  <c r="I694" i="14"/>
  <c r="G695" i="14"/>
  <c r="B695" i="14"/>
  <c r="H695" i="14"/>
  <c r="E695" i="14"/>
  <c r="I695" i="14"/>
  <c r="G696" i="14"/>
  <c r="B696" i="14"/>
  <c r="H696" i="14"/>
  <c r="E696" i="14"/>
  <c r="I696" i="14"/>
  <c r="G697" i="14"/>
  <c r="B697" i="14"/>
  <c r="H697" i="14"/>
  <c r="E697" i="14"/>
  <c r="I697" i="14"/>
  <c r="G698" i="14"/>
  <c r="B698" i="14"/>
  <c r="H698" i="14"/>
  <c r="E698" i="14"/>
  <c r="I698" i="14"/>
  <c r="G699" i="14"/>
  <c r="B699" i="14"/>
  <c r="H699" i="14"/>
  <c r="E699" i="14"/>
  <c r="I699" i="14"/>
  <c r="G700" i="14"/>
  <c r="B700" i="14"/>
  <c r="H700" i="14"/>
  <c r="E700" i="14"/>
  <c r="I700" i="14"/>
  <c r="G701" i="14"/>
  <c r="B701" i="14"/>
  <c r="H701" i="14"/>
  <c r="E701" i="14"/>
  <c r="I701" i="14"/>
  <c r="G702" i="14"/>
  <c r="B702" i="14"/>
  <c r="H702" i="14"/>
  <c r="E702" i="14"/>
  <c r="I702" i="14"/>
  <c r="G703" i="14"/>
  <c r="B703" i="14"/>
  <c r="H703" i="14"/>
  <c r="E703" i="14"/>
  <c r="I703" i="14"/>
  <c r="G704" i="14"/>
  <c r="B704" i="14"/>
  <c r="H704" i="14"/>
  <c r="E704" i="14"/>
  <c r="I704" i="14"/>
  <c r="G705" i="14"/>
  <c r="B705" i="14"/>
  <c r="H705" i="14"/>
  <c r="E705" i="14"/>
  <c r="I705" i="14"/>
  <c r="G706" i="14"/>
  <c r="B706" i="14"/>
  <c r="H706" i="14"/>
  <c r="E706" i="14"/>
  <c r="I706" i="14"/>
  <c r="G707" i="14"/>
  <c r="B707" i="14"/>
  <c r="H707" i="14"/>
  <c r="E707" i="14"/>
  <c r="I707" i="14"/>
  <c r="G708" i="14"/>
  <c r="B708" i="14"/>
  <c r="H708" i="14"/>
  <c r="E708" i="14"/>
  <c r="I708" i="14"/>
  <c r="G709" i="14"/>
  <c r="B709" i="14"/>
  <c r="H709" i="14"/>
  <c r="E709" i="14"/>
  <c r="I709" i="14"/>
  <c r="G710" i="14"/>
  <c r="B710" i="14"/>
  <c r="H710" i="14"/>
  <c r="E710" i="14"/>
  <c r="I710" i="14"/>
  <c r="G711" i="14"/>
  <c r="B711" i="14"/>
  <c r="H711" i="14"/>
  <c r="E711" i="14"/>
  <c r="I711" i="14"/>
  <c r="G712" i="14"/>
  <c r="B712" i="14"/>
  <c r="H712" i="14"/>
  <c r="E712" i="14"/>
  <c r="I712" i="14"/>
  <c r="G713" i="14"/>
  <c r="B713" i="14"/>
  <c r="H713" i="14"/>
  <c r="E713" i="14"/>
  <c r="I713" i="14"/>
  <c r="G714" i="14"/>
  <c r="B714" i="14"/>
  <c r="H714" i="14"/>
  <c r="E714" i="14"/>
  <c r="I714" i="14"/>
  <c r="G715" i="14"/>
  <c r="B715" i="14"/>
  <c r="H715" i="14"/>
  <c r="E715" i="14"/>
  <c r="I715" i="14"/>
  <c r="G716" i="14"/>
  <c r="B716" i="14"/>
  <c r="H716" i="14"/>
  <c r="E716" i="14"/>
  <c r="I716" i="14"/>
  <c r="G717" i="14"/>
  <c r="B717" i="14"/>
  <c r="H717" i="14"/>
  <c r="E717" i="14"/>
  <c r="I717" i="14"/>
  <c r="G718" i="14"/>
  <c r="B718" i="14"/>
  <c r="H718" i="14"/>
  <c r="E718" i="14"/>
  <c r="I718" i="14"/>
  <c r="G719" i="14"/>
  <c r="B719" i="14"/>
  <c r="H719" i="14"/>
  <c r="E719" i="14"/>
  <c r="I719" i="14"/>
  <c r="G720" i="14"/>
  <c r="B720" i="14"/>
  <c r="H720" i="14"/>
  <c r="E720" i="14"/>
  <c r="I720" i="14"/>
  <c r="G721" i="14"/>
  <c r="B721" i="14"/>
  <c r="H721" i="14"/>
  <c r="E721" i="14"/>
  <c r="I721" i="14"/>
  <c r="G722" i="14"/>
  <c r="B722" i="14"/>
  <c r="H722" i="14"/>
  <c r="E722" i="14"/>
  <c r="I722" i="14"/>
  <c r="G723" i="14"/>
  <c r="B723" i="14"/>
  <c r="H723" i="14"/>
  <c r="E723" i="14"/>
  <c r="I723" i="14"/>
  <c r="G724" i="14"/>
  <c r="B724" i="14"/>
  <c r="H724" i="14"/>
  <c r="E724" i="14"/>
  <c r="I724" i="14"/>
  <c r="G725" i="14"/>
  <c r="B725" i="14"/>
  <c r="H725" i="14"/>
  <c r="E725" i="14"/>
  <c r="I725" i="14"/>
  <c r="G726" i="14"/>
  <c r="B726" i="14"/>
  <c r="H726" i="14"/>
  <c r="E726" i="14"/>
  <c r="I726" i="14"/>
  <c r="G727" i="14"/>
  <c r="B727" i="14"/>
  <c r="H727" i="14"/>
  <c r="E727" i="14"/>
  <c r="I727" i="14"/>
  <c r="G728" i="14"/>
  <c r="B728" i="14"/>
  <c r="H728" i="14"/>
  <c r="E728" i="14"/>
  <c r="I728" i="14"/>
  <c r="G729" i="14"/>
  <c r="B729" i="14"/>
  <c r="H729" i="14"/>
  <c r="E729" i="14"/>
  <c r="I729" i="14"/>
  <c r="G730" i="14"/>
  <c r="B730" i="14"/>
  <c r="H730" i="14"/>
  <c r="E730" i="14"/>
  <c r="I730" i="14"/>
  <c r="G731" i="14"/>
  <c r="B731" i="14"/>
  <c r="H731" i="14"/>
  <c r="E731" i="14"/>
  <c r="I731" i="14"/>
  <c r="G732" i="14"/>
  <c r="B732" i="14"/>
  <c r="H732" i="14"/>
  <c r="E732" i="14"/>
  <c r="I732" i="14"/>
  <c r="G733" i="14"/>
  <c r="B733" i="14"/>
  <c r="H733" i="14"/>
  <c r="E733" i="14"/>
  <c r="I733" i="14"/>
  <c r="G734" i="14"/>
  <c r="B734" i="14"/>
  <c r="H734" i="14"/>
  <c r="E734" i="14"/>
  <c r="I734" i="14"/>
  <c r="G735" i="14"/>
  <c r="B735" i="14"/>
  <c r="H735" i="14"/>
  <c r="E735" i="14"/>
  <c r="I735" i="14"/>
  <c r="G736" i="14"/>
  <c r="B736" i="14"/>
  <c r="H736" i="14"/>
  <c r="E736" i="14"/>
  <c r="I736" i="14"/>
  <c r="G737" i="14"/>
  <c r="B737" i="14"/>
  <c r="H737" i="14"/>
  <c r="E737" i="14"/>
  <c r="I737" i="14"/>
  <c r="G738" i="14"/>
  <c r="B738" i="14"/>
  <c r="H738" i="14"/>
  <c r="E738" i="14"/>
  <c r="I738" i="14"/>
  <c r="G739" i="14"/>
  <c r="B739" i="14"/>
  <c r="H739" i="14"/>
  <c r="E739" i="14"/>
  <c r="I739" i="14"/>
  <c r="G740" i="14"/>
  <c r="B740" i="14"/>
  <c r="H740" i="14"/>
  <c r="E740" i="14"/>
  <c r="I740" i="14"/>
  <c r="G741" i="14"/>
  <c r="B741" i="14"/>
  <c r="H741" i="14"/>
  <c r="E741" i="14"/>
  <c r="I741" i="14"/>
  <c r="G742" i="14"/>
  <c r="B742" i="14"/>
  <c r="H742" i="14"/>
  <c r="E742" i="14"/>
  <c r="I742" i="14"/>
  <c r="G743" i="14"/>
  <c r="B743" i="14"/>
  <c r="H743" i="14"/>
  <c r="E743" i="14"/>
  <c r="I743" i="14"/>
  <c r="G744" i="14"/>
  <c r="B744" i="14"/>
  <c r="H744" i="14"/>
  <c r="E744" i="14"/>
  <c r="I744" i="14"/>
  <c r="G745" i="14"/>
  <c r="B745" i="14"/>
  <c r="H745" i="14"/>
  <c r="E745" i="14"/>
  <c r="I745" i="14"/>
  <c r="G746" i="14"/>
  <c r="B746" i="14"/>
  <c r="H746" i="14"/>
  <c r="E746" i="14"/>
  <c r="I746" i="14"/>
  <c r="G747" i="14"/>
  <c r="B747" i="14"/>
  <c r="H747" i="14"/>
  <c r="E747" i="14"/>
  <c r="I747" i="14"/>
  <c r="G748" i="14"/>
  <c r="B748" i="14"/>
  <c r="H748" i="14"/>
  <c r="E748" i="14"/>
  <c r="I748" i="14"/>
  <c r="G749" i="14"/>
  <c r="B749" i="14"/>
  <c r="H749" i="14"/>
  <c r="E749" i="14"/>
  <c r="I749" i="14"/>
  <c r="G750" i="14"/>
  <c r="B750" i="14"/>
  <c r="H750" i="14"/>
  <c r="E750" i="14"/>
  <c r="I750" i="14"/>
  <c r="G751" i="14"/>
  <c r="B751" i="14"/>
  <c r="H751" i="14"/>
  <c r="E751" i="14"/>
  <c r="I751" i="14"/>
  <c r="G752" i="14"/>
  <c r="B752" i="14"/>
  <c r="H752" i="14"/>
  <c r="E752" i="14"/>
  <c r="I752" i="14"/>
  <c r="G753" i="14"/>
  <c r="B753" i="14"/>
  <c r="H753" i="14"/>
  <c r="E753" i="14"/>
  <c r="I753" i="14"/>
  <c r="G754" i="14"/>
  <c r="B754" i="14"/>
  <c r="H754" i="14"/>
  <c r="E754" i="14"/>
  <c r="I754" i="14"/>
  <c r="G755" i="14"/>
  <c r="B755" i="14"/>
  <c r="H755" i="14"/>
  <c r="E755" i="14"/>
  <c r="I755" i="14"/>
  <c r="G756" i="14"/>
  <c r="B756" i="14"/>
  <c r="H756" i="14"/>
  <c r="E756" i="14"/>
  <c r="I756" i="14"/>
  <c r="G757" i="14"/>
  <c r="B757" i="14"/>
  <c r="H757" i="14"/>
  <c r="E757" i="14"/>
  <c r="I757" i="14"/>
  <c r="G758" i="14"/>
  <c r="B758" i="14"/>
  <c r="H758" i="14"/>
  <c r="E758" i="14"/>
  <c r="I758" i="14"/>
  <c r="G759" i="14"/>
  <c r="B759" i="14"/>
  <c r="H759" i="14"/>
  <c r="E759" i="14"/>
  <c r="I759" i="14"/>
  <c r="G760" i="14"/>
  <c r="B760" i="14"/>
  <c r="H760" i="14"/>
  <c r="E760" i="14"/>
  <c r="I760" i="14"/>
  <c r="G761" i="14"/>
  <c r="B761" i="14"/>
  <c r="H761" i="14"/>
  <c r="E761" i="14"/>
  <c r="I761" i="14"/>
  <c r="G762" i="14"/>
  <c r="B762" i="14"/>
  <c r="H762" i="14"/>
  <c r="E762" i="14"/>
  <c r="I762" i="14"/>
  <c r="G763" i="14"/>
  <c r="B763" i="14"/>
  <c r="H763" i="14"/>
  <c r="E763" i="14"/>
  <c r="I763" i="14"/>
  <c r="G764" i="14"/>
  <c r="B764" i="14"/>
  <c r="H764" i="14"/>
  <c r="E764" i="14"/>
  <c r="I764" i="14"/>
  <c r="G765" i="14"/>
  <c r="B765" i="14"/>
  <c r="H765" i="14"/>
  <c r="E765" i="14"/>
  <c r="I765" i="14"/>
  <c r="G766" i="14"/>
  <c r="B766" i="14"/>
  <c r="H766" i="14"/>
  <c r="E766" i="14"/>
  <c r="I766" i="14"/>
  <c r="G767" i="14"/>
  <c r="B767" i="14"/>
  <c r="H767" i="14"/>
  <c r="E767" i="14"/>
  <c r="I767" i="14"/>
  <c r="G768" i="14"/>
  <c r="B768" i="14"/>
  <c r="H768" i="14"/>
  <c r="E768" i="14"/>
  <c r="I768" i="14"/>
  <c r="G769" i="14"/>
  <c r="B769" i="14"/>
  <c r="H769" i="14"/>
  <c r="E769" i="14"/>
  <c r="I769" i="14"/>
  <c r="G770" i="14"/>
  <c r="B770" i="14"/>
  <c r="H770" i="14"/>
  <c r="E770" i="14"/>
  <c r="I770" i="14"/>
  <c r="G771" i="14"/>
  <c r="B771" i="14"/>
  <c r="H771" i="14"/>
  <c r="E771" i="14"/>
  <c r="I771" i="14"/>
  <c r="G772" i="14"/>
  <c r="B772" i="14"/>
  <c r="H772" i="14"/>
  <c r="E772" i="14"/>
  <c r="I772" i="14"/>
  <c r="G773" i="14"/>
  <c r="B773" i="14"/>
  <c r="H773" i="14"/>
  <c r="E773" i="14"/>
  <c r="I773" i="14"/>
  <c r="G774" i="14"/>
  <c r="B774" i="14"/>
  <c r="H774" i="14"/>
  <c r="E774" i="14"/>
  <c r="I774" i="14"/>
  <c r="G775" i="14"/>
  <c r="B775" i="14"/>
  <c r="H775" i="14"/>
  <c r="E775" i="14"/>
  <c r="I775" i="14"/>
  <c r="G776" i="14"/>
  <c r="B776" i="14"/>
  <c r="H776" i="14"/>
  <c r="E776" i="14"/>
  <c r="I776" i="14"/>
  <c r="G777" i="14"/>
  <c r="B777" i="14"/>
  <c r="H777" i="14"/>
  <c r="E777" i="14"/>
  <c r="I777" i="14"/>
  <c r="G778" i="14"/>
  <c r="B778" i="14"/>
  <c r="H778" i="14"/>
  <c r="E778" i="14"/>
  <c r="I778" i="14"/>
  <c r="G779" i="14"/>
  <c r="B779" i="14"/>
  <c r="H779" i="14"/>
  <c r="E779" i="14"/>
  <c r="I779" i="14"/>
  <c r="G780" i="14"/>
  <c r="B780" i="14"/>
  <c r="H780" i="14"/>
  <c r="E780" i="14"/>
  <c r="I780" i="14"/>
  <c r="G781" i="14"/>
  <c r="B781" i="14"/>
  <c r="H781" i="14"/>
  <c r="E781" i="14"/>
  <c r="I781" i="14"/>
  <c r="G782" i="14"/>
  <c r="B782" i="14"/>
  <c r="H782" i="14"/>
  <c r="E782" i="14"/>
  <c r="I782" i="14"/>
  <c r="G783" i="14"/>
  <c r="B783" i="14"/>
  <c r="H783" i="14"/>
  <c r="E783" i="14"/>
  <c r="I783" i="14"/>
  <c r="G784" i="14"/>
  <c r="B784" i="14"/>
  <c r="H784" i="14"/>
  <c r="E784" i="14"/>
  <c r="I784" i="14"/>
  <c r="G785" i="14"/>
  <c r="B785" i="14"/>
  <c r="H785" i="14"/>
  <c r="E785" i="14"/>
  <c r="I785" i="14"/>
  <c r="G786" i="14"/>
  <c r="B786" i="14"/>
  <c r="H786" i="14"/>
  <c r="E786" i="14"/>
  <c r="I786" i="14"/>
  <c r="G787" i="14"/>
  <c r="B787" i="14"/>
  <c r="H787" i="14"/>
  <c r="E787" i="14"/>
  <c r="I787" i="14"/>
  <c r="G788" i="14"/>
  <c r="B788" i="14"/>
  <c r="H788" i="14"/>
  <c r="E788" i="14"/>
  <c r="I788" i="14"/>
  <c r="G789" i="14"/>
  <c r="B789" i="14"/>
  <c r="H789" i="14"/>
  <c r="E789" i="14"/>
  <c r="I789" i="14"/>
  <c r="G790" i="14"/>
  <c r="B790" i="14"/>
  <c r="H790" i="14"/>
  <c r="E790" i="14"/>
  <c r="I790" i="14"/>
  <c r="G791" i="14"/>
  <c r="B791" i="14"/>
  <c r="H791" i="14"/>
  <c r="E791" i="14"/>
  <c r="I791" i="14"/>
  <c r="G792" i="14"/>
  <c r="B792" i="14"/>
  <c r="H792" i="14"/>
  <c r="E792" i="14"/>
  <c r="I792" i="14"/>
  <c r="G793" i="14"/>
  <c r="B793" i="14"/>
  <c r="H793" i="14"/>
  <c r="E793" i="14"/>
  <c r="I793" i="14"/>
  <c r="G794" i="14"/>
  <c r="B794" i="14"/>
  <c r="H794" i="14"/>
  <c r="E794" i="14"/>
  <c r="I794" i="14"/>
  <c r="G795" i="14"/>
  <c r="B795" i="14"/>
  <c r="H795" i="14"/>
  <c r="E795" i="14"/>
  <c r="I795" i="14"/>
  <c r="G796" i="14"/>
  <c r="B796" i="14"/>
  <c r="H796" i="14"/>
  <c r="E796" i="14"/>
  <c r="I796" i="14"/>
  <c r="G797" i="14"/>
  <c r="B797" i="14"/>
  <c r="H797" i="14"/>
  <c r="E797" i="14"/>
  <c r="I797" i="14"/>
  <c r="G798" i="14"/>
  <c r="B798" i="14"/>
  <c r="H798" i="14"/>
  <c r="E798" i="14"/>
  <c r="I798" i="14"/>
  <c r="G799" i="14"/>
  <c r="B799" i="14"/>
  <c r="H799" i="14"/>
  <c r="E799" i="14"/>
  <c r="I799" i="14"/>
  <c r="G800" i="14"/>
  <c r="B800" i="14"/>
  <c r="H800" i="14"/>
  <c r="E800" i="14"/>
  <c r="I800" i="14"/>
  <c r="G801" i="14"/>
  <c r="B801" i="14"/>
  <c r="H801" i="14"/>
  <c r="E801" i="14"/>
  <c r="I801" i="14"/>
  <c r="G802" i="14"/>
  <c r="B802" i="14"/>
  <c r="H802" i="14"/>
  <c r="E802" i="14"/>
  <c r="I802" i="14"/>
  <c r="G803" i="14"/>
  <c r="B803" i="14"/>
  <c r="H803" i="14"/>
  <c r="E803" i="14"/>
  <c r="I803" i="14"/>
  <c r="G804" i="14"/>
  <c r="B804" i="14"/>
  <c r="H804" i="14"/>
  <c r="E804" i="14"/>
  <c r="I804" i="14"/>
  <c r="G805" i="14"/>
  <c r="B805" i="14"/>
  <c r="H805" i="14"/>
  <c r="E805" i="14"/>
  <c r="I805" i="14"/>
  <c r="G806" i="14"/>
  <c r="B806" i="14"/>
  <c r="H806" i="14"/>
  <c r="E806" i="14"/>
  <c r="I806" i="14"/>
  <c r="G807" i="14"/>
  <c r="B807" i="14"/>
  <c r="H807" i="14"/>
  <c r="E807" i="14"/>
  <c r="I807" i="14"/>
  <c r="G808" i="14"/>
  <c r="B808" i="14"/>
  <c r="H808" i="14"/>
  <c r="E808" i="14"/>
  <c r="I808" i="14"/>
  <c r="G809" i="14"/>
  <c r="B809" i="14"/>
  <c r="H809" i="14"/>
  <c r="E809" i="14"/>
  <c r="I809" i="14"/>
  <c r="G810" i="14"/>
  <c r="B810" i="14"/>
  <c r="H810" i="14"/>
  <c r="E810" i="14"/>
  <c r="I810" i="14"/>
  <c r="G811" i="14"/>
  <c r="B811" i="14"/>
  <c r="H811" i="14"/>
  <c r="E811" i="14"/>
  <c r="I811" i="14"/>
  <c r="G812" i="14"/>
  <c r="B812" i="14"/>
  <c r="H812" i="14"/>
  <c r="E812" i="14"/>
  <c r="I812" i="14"/>
  <c r="G813" i="14"/>
  <c r="B813" i="14"/>
  <c r="H813" i="14"/>
  <c r="E813" i="14"/>
  <c r="I813" i="14"/>
  <c r="G814" i="14"/>
  <c r="B814" i="14"/>
  <c r="H814" i="14"/>
  <c r="E814" i="14"/>
  <c r="I814" i="14"/>
  <c r="G815" i="14"/>
  <c r="B815" i="14"/>
  <c r="H815" i="14"/>
  <c r="E815" i="14"/>
  <c r="I815" i="14"/>
  <c r="G816" i="14"/>
  <c r="B816" i="14"/>
  <c r="H816" i="14"/>
  <c r="E816" i="14"/>
  <c r="I816" i="14"/>
  <c r="G817" i="14"/>
  <c r="B817" i="14"/>
  <c r="H817" i="14"/>
  <c r="E817" i="14"/>
  <c r="I817" i="14"/>
  <c r="G818" i="14"/>
  <c r="B818" i="14"/>
  <c r="H818" i="14"/>
  <c r="E818" i="14"/>
  <c r="I818" i="14"/>
  <c r="G819" i="14"/>
  <c r="B819" i="14"/>
  <c r="H819" i="14"/>
  <c r="E819" i="14"/>
  <c r="I819" i="14"/>
  <c r="G820" i="14"/>
  <c r="B820" i="14"/>
  <c r="H820" i="14"/>
  <c r="E820" i="14"/>
  <c r="I820" i="14"/>
  <c r="G821" i="14"/>
  <c r="B821" i="14"/>
  <c r="H821" i="14"/>
  <c r="E821" i="14"/>
  <c r="I821" i="14"/>
  <c r="G822" i="14"/>
  <c r="B822" i="14"/>
  <c r="H822" i="14"/>
  <c r="E822" i="14"/>
  <c r="I822" i="14"/>
  <c r="G823" i="14"/>
  <c r="B823" i="14"/>
  <c r="H823" i="14"/>
  <c r="E823" i="14"/>
  <c r="I823" i="14"/>
  <c r="G824" i="14"/>
  <c r="B824" i="14"/>
  <c r="H824" i="14"/>
  <c r="E824" i="14"/>
  <c r="I824" i="14"/>
  <c r="G825" i="14"/>
  <c r="B825" i="14"/>
  <c r="H825" i="14"/>
  <c r="E825" i="14"/>
  <c r="I825" i="14"/>
  <c r="G826" i="14"/>
  <c r="B826" i="14"/>
  <c r="H826" i="14"/>
  <c r="E826" i="14"/>
  <c r="I826" i="14"/>
  <c r="G827" i="14"/>
  <c r="B827" i="14"/>
  <c r="H827" i="14"/>
  <c r="E827" i="14"/>
  <c r="I827" i="14"/>
  <c r="G828" i="14"/>
  <c r="B828" i="14"/>
  <c r="H828" i="14"/>
  <c r="E828" i="14"/>
  <c r="I828" i="14"/>
  <c r="G829" i="14"/>
  <c r="B829" i="14"/>
  <c r="H829" i="14"/>
  <c r="E829" i="14"/>
  <c r="I829" i="14"/>
  <c r="G830" i="14"/>
  <c r="B830" i="14"/>
  <c r="H830" i="14"/>
  <c r="E830" i="14"/>
  <c r="I830" i="14"/>
  <c r="G831" i="14"/>
  <c r="B831" i="14"/>
  <c r="H831" i="14"/>
  <c r="E831" i="14"/>
  <c r="I831" i="14"/>
  <c r="G832" i="14"/>
  <c r="B832" i="14"/>
  <c r="H832" i="14"/>
  <c r="E832" i="14"/>
  <c r="I832" i="14"/>
  <c r="G833" i="14"/>
  <c r="B833" i="14"/>
  <c r="H833" i="14"/>
  <c r="E833" i="14"/>
  <c r="I833" i="14"/>
  <c r="G834" i="14"/>
  <c r="B834" i="14"/>
  <c r="H834" i="14"/>
  <c r="E834" i="14"/>
  <c r="I834" i="14"/>
  <c r="G835" i="14"/>
  <c r="B835" i="14"/>
  <c r="H835" i="14"/>
  <c r="E835" i="14"/>
  <c r="I835" i="14"/>
  <c r="G836" i="14"/>
  <c r="B836" i="14"/>
  <c r="H836" i="14"/>
  <c r="E836" i="14"/>
  <c r="I836" i="14"/>
  <c r="G837" i="14"/>
  <c r="B837" i="14"/>
  <c r="H837" i="14"/>
  <c r="E837" i="14"/>
  <c r="I837" i="14"/>
  <c r="G838" i="14"/>
  <c r="B838" i="14"/>
  <c r="H838" i="14"/>
  <c r="E838" i="14"/>
  <c r="I838" i="14"/>
  <c r="G839" i="14"/>
  <c r="B839" i="14"/>
  <c r="H839" i="14"/>
  <c r="E839" i="14"/>
  <c r="I839" i="14"/>
  <c r="G840" i="14"/>
  <c r="B840" i="14"/>
  <c r="H840" i="14"/>
  <c r="E840" i="14"/>
  <c r="I840" i="14"/>
  <c r="G841" i="14"/>
  <c r="B841" i="14"/>
  <c r="H841" i="14"/>
  <c r="E841" i="14"/>
  <c r="I841" i="14"/>
  <c r="G842" i="14"/>
  <c r="B842" i="14"/>
  <c r="H842" i="14"/>
  <c r="E842" i="14"/>
  <c r="I842" i="14"/>
  <c r="G843" i="14"/>
  <c r="B843" i="14"/>
  <c r="H843" i="14"/>
  <c r="E843" i="14"/>
  <c r="I843" i="14"/>
  <c r="G844" i="14"/>
  <c r="B844" i="14"/>
  <c r="H844" i="14"/>
  <c r="E844" i="14"/>
  <c r="I844" i="14"/>
  <c r="G845" i="14"/>
  <c r="B845" i="14"/>
  <c r="H845" i="14"/>
  <c r="E845" i="14"/>
  <c r="I845" i="14"/>
  <c r="G846" i="14"/>
  <c r="B846" i="14"/>
  <c r="H846" i="14"/>
  <c r="E846" i="14"/>
  <c r="I846" i="14"/>
  <c r="G847" i="14"/>
  <c r="B847" i="14"/>
  <c r="H847" i="14"/>
  <c r="E847" i="14"/>
  <c r="I847" i="14"/>
  <c r="G848" i="14"/>
  <c r="B848" i="14"/>
  <c r="H848" i="14"/>
  <c r="E848" i="14"/>
  <c r="I848" i="14"/>
  <c r="G849" i="14"/>
  <c r="B849" i="14"/>
  <c r="H849" i="14"/>
  <c r="E849" i="14"/>
  <c r="I849" i="14"/>
  <c r="G850" i="14"/>
  <c r="B850" i="14"/>
  <c r="H850" i="14"/>
  <c r="E850" i="14"/>
  <c r="I850" i="14"/>
  <c r="G851" i="14"/>
  <c r="B851" i="14"/>
  <c r="H851" i="14"/>
  <c r="E851" i="14"/>
  <c r="I851" i="14"/>
  <c r="G852" i="14"/>
  <c r="B852" i="14"/>
  <c r="H852" i="14"/>
  <c r="E852" i="14"/>
  <c r="I852" i="14"/>
  <c r="G853" i="14"/>
  <c r="B853" i="14"/>
  <c r="H853" i="14"/>
  <c r="E853" i="14"/>
  <c r="I853" i="14"/>
  <c r="G854" i="14"/>
  <c r="B854" i="14"/>
  <c r="H854" i="14"/>
  <c r="E854" i="14"/>
  <c r="I854" i="14"/>
  <c r="G855" i="14"/>
  <c r="B855" i="14"/>
  <c r="H855" i="14"/>
  <c r="E855" i="14"/>
  <c r="I855" i="14"/>
  <c r="G856" i="14"/>
  <c r="B856" i="14"/>
  <c r="H856" i="14"/>
  <c r="E856" i="14"/>
  <c r="I856" i="14"/>
  <c r="G857" i="14"/>
  <c r="B857" i="14"/>
  <c r="H857" i="14"/>
  <c r="E857" i="14"/>
  <c r="I857" i="14"/>
  <c r="G858" i="14"/>
  <c r="B858" i="14"/>
  <c r="H858" i="14"/>
  <c r="E858" i="14"/>
  <c r="I858" i="14"/>
  <c r="G859" i="14"/>
  <c r="B859" i="14"/>
  <c r="H859" i="14"/>
  <c r="E859" i="14"/>
  <c r="I859" i="14"/>
  <c r="G860" i="14"/>
  <c r="B860" i="14"/>
  <c r="H860" i="14"/>
  <c r="E860" i="14"/>
  <c r="I860" i="14"/>
  <c r="G861" i="14"/>
  <c r="B861" i="14"/>
  <c r="H861" i="14"/>
  <c r="E861" i="14"/>
  <c r="I861" i="14"/>
  <c r="G862" i="14"/>
  <c r="B862" i="14"/>
  <c r="H862" i="14"/>
  <c r="E862" i="14"/>
  <c r="I862" i="14"/>
  <c r="G863" i="14"/>
  <c r="B863" i="14"/>
  <c r="H863" i="14"/>
  <c r="E863" i="14"/>
  <c r="I863" i="14"/>
  <c r="G864" i="14"/>
  <c r="B864" i="14"/>
  <c r="H864" i="14"/>
  <c r="E864" i="14"/>
  <c r="I864" i="14"/>
  <c r="G865" i="14"/>
  <c r="B865" i="14"/>
  <c r="H865" i="14"/>
  <c r="E865" i="14"/>
  <c r="I865" i="14"/>
  <c r="G866" i="14"/>
  <c r="B866" i="14"/>
  <c r="H866" i="14"/>
  <c r="E866" i="14"/>
  <c r="I866" i="14"/>
  <c r="G867" i="14"/>
  <c r="B867" i="14"/>
  <c r="H867" i="14"/>
  <c r="E867" i="14"/>
  <c r="I867" i="14"/>
  <c r="G868" i="14"/>
  <c r="B868" i="14"/>
  <c r="H868" i="14"/>
  <c r="E868" i="14"/>
  <c r="I868" i="14"/>
  <c r="G869" i="14"/>
  <c r="B869" i="14"/>
  <c r="H869" i="14"/>
  <c r="E869" i="14"/>
  <c r="I869" i="14"/>
  <c r="G870" i="14"/>
  <c r="B870" i="14"/>
  <c r="H870" i="14"/>
  <c r="E870" i="14"/>
  <c r="I870" i="14"/>
  <c r="G871" i="14"/>
  <c r="B871" i="14"/>
  <c r="H871" i="14"/>
  <c r="E871" i="14"/>
  <c r="I871" i="14"/>
  <c r="G872" i="14"/>
  <c r="B872" i="14"/>
  <c r="H872" i="14"/>
  <c r="E872" i="14"/>
  <c r="I872" i="14"/>
  <c r="G873" i="14"/>
  <c r="B873" i="14"/>
  <c r="H873" i="14"/>
  <c r="E873" i="14"/>
  <c r="I873" i="14"/>
  <c r="G874" i="14"/>
  <c r="B874" i="14"/>
  <c r="H874" i="14"/>
  <c r="E874" i="14"/>
  <c r="I874" i="14"/>
  <c r="G875" i="14"/>
  <c r="B875" i="14"/>
  <c r="H875" i="14"/>
  <c r="E875" i="14"/>
  <c r="I875" i="14"/>
  <c r="G876" i="14"/>
  <c r="B876" i="14"/>
  <c r="H876" i="14"/>
  <c r="E876" i="14"/>
  <c r="I876" i="14"/>
  <c r="G877" i="14"/>
  <c r="B877" i="14"/>
  <c r="H877" i="14"/>
  <c r="E877" i="14"/>
  <c r="I877" i="14"/>
  <c r="G878" i="14"/>
  <c r="B878" i="14"/>
  <c r="H878" i="14"/>
  <c r="E878" i="14"/>
  <c r="I878" i="14"/>
  <c r="G879" i="14"/>
  <c r="B879" i="14"/>
  <c r="H879" i="14"/>
  <c r="E879" i="14"/>
  <c r="I879" i="14"/>
  <c r="G880" i="14"/>
  <c r="B880" i="14"/>
  <c r="H880" i="14"/>
  <c r="E880" i="14"/>
  <c r="I880" i="14"/>
  <c r="G881" i="14"/>
  <c r="B881" i="14"/>
  <c r="H881" i="14"/>
  <c r="E881" i="14"/>
  <c r="I881" i="14"/>
  <c r="G882" i="14"/>
  <c r="B882" i="14"/>
  <c r="H882" i="14"/>
  <c r="E882" i="14"/>
  <c r="I882" i="14"/>
  <c r="G883" i="14"/>
  <c r="B883" i="14"/>
  <c r="H883" i="14"/>
  <c r="E883" i="14"/>
  <c r="I883" i="14"/>
  <c r="G884" i="14"/>
  <c r="B884" i="14"/>
  <c r="H884" i="14"/>
  <c r="E884" i="14"/>
  <c r="I884" i="14"/>
  <c r="G885" i="14"/>
  <c r="B885" i="14"/>
  <c r="H885" i="14"/>
  <c r="E885" i="14"/>
  <c r="I885" i="14"/>
  <c r="G886" i="14"/>
  <c r="B886" i="14"/>
  <c r="H886" i="14"/>
  <c r="E886" i="14"/>
  <c r="I886" i="14"/>
  <c r="G887" i="14"/>
  <c r="B887" i="14"/>
  <c r="H887" i="14"/>
  <c r="E887" i="14"/>
  <c r="I887" i="14"/>
  <c r="G888" i="14"/>
  <c r="B888" i="14"/>
  <c r="H888" i="14"/>
  <c r="E888" i="14"/>
  <c r="I888" i="14"/>
  <c r="G889" i="14"/>
  <c r="B889" i="14"/>
  <c r="H889" i="14"/>
  <c r="E889" i="14"/>
  <c r="I889" i="14"/>
  <c r="G890" i="14"/>
  <c r="B890" i="14"/>
  <c r="H890" i="14"/>
  <c r="E890" i="14"/>
  <c r="I890" i="14"/>
  <c r="G891" i="14"/>
  <c r="B891" i="14"/>
  <c r="H891" i="14"/>
  <c r="E891" i="14"/>
  <c r="I891" i="14"/>
  <c r="G892" i="14"/>
  <c r="B892" i="14"/>
  <c r="H892" i="14"/>
  <c r="E892" i="14"/>
  <c r="I892" i="14"/>
  <c r="G893" i="14"/>
  <c r="B893" i="14"/>
  <c r="H893" i="14"/>
  <c r="E893" i="14"/>
  <c r="I893" i="14"/>
  <c r="G894" i="14"/>
  <c r="B894" i="14"/>
  <c r="H894" i="14"/>
  <c r="E894" i="14"/>
  <c r="I894" i="14"/>
  <c r="G895" i="14"/>
  <c r="B895" i="14"/>
  <c r="H895" i="14"/>
  <c r="E895" i="14"/>
  <c r="I895" i="14"/>
  <c r="G896" i="14"/>
  <c r="B896" i="14"/>
  <c r="H896" i="14"/>
  <c r="E896" i="14"/>
  <c r="I896" i="14"/>
  <c r="G897" i="14"/>
  <c r="B897" i="14"/>
  <c r="H897" i="14"/>
  <c r="E897" i="14"/>
  <c r="I897" i="14"/>
  <c r="G898" i="14"/>
  <c r="B898" i="14"/>
  <c r="H898" i="14"/>
  <c r="E898" i="14"/>
  <c r="I898" i="14"/>
  <c r="G899" i="14"/>
  <c r="B899" i="14"/>
  <c r="H899" i="14"/>
  <c r="E899" i="14"/>
  <c r="I899" i="14"/>
  <c r="G900" i="14"/>
  <c r="B900" i="14"/>
  <c r="H900" i="14"/>
  <c r="E900" i="14"/>
  <c r="I900" i="14"/>
  <c r="G901" i="14"/>
  <c r="B901" i="14"/>
  <c r="H901" i="14"/>
  <c r="E901" i="14"/>
  <c r="I901" i="14"/>
  <c r="G902" i="14"/>
  <c r="B902" i="14"/>
  <c r="H902" i="14"/>
  <c r="E902" i="14"/>
  <c r="I902" i="14"/>
  <c r="G903" i="14"/>
  <c r="B903" i="14"/>
  <c r="H903" i="14"/>
  <c r="E903" i="14"/>
  <c r="I903" i="14"/>
  <c r="G904" i="14"/>
  <c r="B904" i="14"/>
  <c r="H904" i="14"/>
  <c r="E904" i="14"/>
  <c r="I904" i="14"/>
  <c r="G905" i="14"/>
  <c r="B905" i="14"/>
  <c r="H905" i="14"/>
  <c r="E905" i="14"/>
  <c r="I905" i="14"/>
  <c r="G906" i="14"/>
  <c r="B906" i="14"/>
  <c r="H906" i="14"/>
  <c r="E906" i="14"/>
  <c r="I906" i="14"/>
  <c r="G907" i="14"/>
  <c r="B907" i="14"/>
  <c r="H907" i="14"/>
  <c r="E907" i="14"/>
  <c r="I907" i="14"/>
  <c r="G908" i="14"/>
  <c r="B908" i="14"/>
  <c r="H908" i="14"/>
  <c r="E908" i="14"/>
  <c r="I908" i="14"/>
  <c r="G909" i="14"/>
  <c r="B909" i="14"/>
  <c r="H909" i="14"/>
  <c r="E909" i="14"/>
  <c r="I909" i="14"/>
  <c r="G910" i="14"/>
  <c r="B910" i="14"/>
  <c r="H910" i="14"/>
  <c r="E910" i="14"/>
  <c r="I910" i="14"/>
  <c r="G911" i="14"/>
  <c r="B911" i="14"/>
  <c r="H911" i="14"/>
  <c r="E911" i="14"/>
  <c r="I911" i="14"/>
  <c r="G912" i="14"/>
  <c r="B912" i="14"/>
  <c r="H912" i="14"/>
  <c r="E912" i="14"/>
  <c r="I912" i="14"/>
  <c r="G913" i="14"/>
  <c r="B913" i="14"/>
  <c r="H913" i="14"/>
  <c r="E913" i="14"/>
  <c r="I913" i="14"/>
  <c r="G914" i="14"/>
  <c r="B914" i="14"/>
  <c r="H914" i="14"/>
  <c r="E914" i="14"/>
  <c r="I914" i="14"/>
  <c r="G915" i="14"/>
  <c r="B915" i="14"/>
  <c r="H915" i="14"/>
  <c r="E915" i="14"/>
  <c r="I915" i="14"/>
  <c r="G916" i="14"/>
  <c r="B916" i="14"/>
  <c r="H916" i="14"/>
  <c r="E916" i="14"/>
  <c r="I916" i="14"/>
  <c r="G917" i="14"/>
  <c r="B917" i="14"/>
  <c r="H917" i="14"/>
  <c r="E917" i="14"/>
  <c r="I917" i="14"/>
  <c r="G918" i="14"/>
  <c r="B918" i="14"/>
  <c r="H918" i="14"/>
  <c r="E918" i="14"/>
  <c r="I918" i="14"/>
  <c r="G919" i="14"/>
  <c r="B919" i="14"/>
  <c r="H919" i="14"/>
  <c r="E919" i="14"/>
  <c r="I919" i="14"/>
  <c r="G920" i="14"/>
  <c r="B920" i="14"/>
  <c r="H920" i="14"/>
  <c r="E920" i="14"/>
  <c r="I920" i="14"/>
  <c r="G921" i="14"/>
  <c r="B921" i="14"/>
  <c r="H921" i="14"/>
  <c r="E921" i="14"/>
  <c r="I921" i="14"/>
  <c r="G922" i="14"/>
  <c r="B922" i="14"/>
  <c r="H922" i="14"/>
  <c r="E922" i="14"/>
  <c r="I922" i="14"/>
  <c r="G923" i="14"/>
  <c r="B923" i="14"/>
  <c r="H923" i="14"/>
  <c r="E923" i="14"/>
  <c r="I923" i="14"/>
  <c r="G924" i="14"/>
  <c r="B924" i="14"/>
  <c r="H924" i="14"/>
  <c r="E924" i="14"/>
  <c r="I924" i="14"/>
  <c r="G925" i="14"/>
  <c r="B925" i="14"/>
  <c r="H925" i="14"/>
  <c r="E925" i="14"/>
  <c r="I925" i="14"/>
  <c r="G926" i="14"/>
  <c r="B926" i="14"/>
  <c r="H926" i="14"/>
  <c r="E926" i="14"/>
  <c r="I926" i="14"/>
  <c r="G927" i="14"/>
  <c r="B927" i="14"/>
  <c r="H927" i="14"/>
  <c r="E927" i="14"/>
  <c r="I927" i="14"/>
  <c r="G928" i="14"/>
  <c r="B928" i="14"/>
  <c r="H928" i="14"/>
  <c r="E928" i="14"/>
  <c r="I928" i="14"/>
  <c r="G929" i="14"/>
  <c r="B929" i="14"/>
  <c r="H929" i="14"/>
  <c r="E929" i="14"/>
  <c r="I929" i="14"/>
  <c r="G930" i="14"/>
  <c r="B930" i="14"/>
  <c r="H930" i="14"/>
  <c r="E930" i="14"/>
  <c r="I930" i="14"/>
  <c r="G931" i="14"/>
  <c r="B931" i="14"/>
  <c r="H931" i="14"/>
  <c r="E931" i="14"/>
  <c r="I931" i="14"/>
  <c r="G932" i="14"/>
  <c r="B932" i="14"/>
  <c r="H932" i="14"/>
  <c r="E932" i="14"/>
  <c r="I932" i="14"/>
  <c r="G933" i="14"/>
  <c r="B933" i="14"/>
  <c r="H933" i="14"/>
  <c r="E933" i="14"/>
  <c r="I933" i="14"/>
  <c r="G934" i="14"/>
  <c r="B934" i="14"/>
  <c r="H934" i="14"/>
  <c r="E934" i="14"/>
  <c r="I934" i="14"/>
  <c r="G935" i="14"/>
  <c r="B935" i="14"/>
  <c r="H935" i="14"/>
  <c r="E935" i="14"/>
  <c r="I935" i="14"/>
  <c r="G936" i="14"/>
  <c r="B936" i="14"/>
  <c r="H936" i="14"/>
  <c r="E936" i="14"/>
  <c r="I936" i="14"/>
  <c r="G937" i="14"/>
  <c r="B937" i="14"/>
  <c r="H937" i="14"/>
  <c r="E937" i="14"/>
  <c r="I937" i="14"/>
  <c r="G938" i="14"/>
  <c r="B938" i="14"/>
  <c r="H938" i="14"/>
  <c r="E938" i="14"/>
  <c r="I938" i="14"/>
  <c r="G939" i="14"/>
  <c r="B939" i="14"/>
  <c r="H939" i="14"/>
  <c r="E939" i="14"/>
  <c r="I939" i="14"/>
  <c r="G940" i="14"/>
  <c r="B940" i="14"/>
  <c r="H940" i="14"/>
  <c r="E940" i="14"/>
  <c r="I940" i="14"/>
  <c r="G941" i="14"/>
  <c r="B941" i="14"/>
  <c r="H941" i="14"/>
  <c r="E941" i="14"/>
  <c r="I941" i="14"/>
  <c r="G942" i="14"/>
  <c r="B942" i="14"/>
  <c r="H942" i="14"/>
  <c r="E942" i="14"/>
  <c r="I942" i="14"/>
  <c r="G943" i="14"/>
  <c r="B943" i="14"/>
  <c r="H943" i="14"/>
  <c r="E943" i="14"/>
  <c r="I943" i="14"/>
  <c r="G944" i="14"/>
  <c r="B944" i="14"/>
  <c r="H944" i="14"/>
  <c r="E944" i="14"/>
  <c r="I944" i="14"/>
  <c r="G945" i="14"/>
  <c r="B945" i="14"/>
  <c r="H945" i="14"/>
  <c r="E945" i="14"/>
  <c r="I945" i="14"/>
  <c r="G946" i="14"/>
  <c r="B946" i="14"/>
  <c r="H946" i="14"/>
  <c r="E946" i="14"/>
  <c r="I946" i="14"/>
  <c r="G947" i="14"/>
  <c r="B947" i="14"/>
  <c r="H947" i="14"/>
  <c r="E947" i="14"/>
  <c r="I947" i="14"/>
  <c r="G948" i="14"/>
  <c r="B948" i="14"/>
  <c r="H948" i="14"/>
  <c r="E948" i="14"/>
  <c r="I948" i="14"/>
  <c r="G949" i="14"/>
  <c r="B949" i="14"/>
  <c r="H949" i="14"/>
  <c r="E949" i="14"/>
  <c r="I949" i="14"/>
  <c r="G950" i="14"/>
  <c r="B950" i="14"/>
  <c r="H950" i="14"/>
  <c r="E950" i="14"/>
  <c r="I950" i="14"/>
  <c r="G951" i="14"/>
  <c r="B951" i="14"/>
  <c r="H951" i="14"/>
  <c r="E951" i="14"/>
  <c r="I951" i="14"/>
  <c r="G952" i="14"/>
  <c r="B952" i="14"/>
  <c r="H952" i="14"/>
  <c r="E952" i="14"/>
  <c r="I952" i="14"/>
  <c r="G953" i="14"/>
  <c r="B953" i="14"/>
  <c r="H953" i="14"/>
  <c r="E953" i="14"/>
  <c r="I953" i="14"/>
  <c r="G954" i="14"/>
  <c r="B954" i="14"/>
  <c r="H954" i="14"/>
  <c r="E954" i="14"/>
  <c r="I954" i="14"/>
  <c r="G955" i="14"/>
  <c r="B955" i="14"/>
  <c r="H955" i="14"/>
  <c r="E955" i="14"/>
  <c r="I955" i="14"/>
  <c r="G956" i="14"/>
  <c r="B956" i="14"/>
  <c r="H956" i="14"/>
  <c r="E956" i="14"/>
  <c r="I956" i="14"/>
  <c r="G957" i="14"/>
  <c r="B957" i="14"/>
  <c r="H957" i="14"/>
  <c r="E957" i="14"/>
  <c r="I957" i="14"/>
  <c r="G958" i="14"/>
  <c r="B958" i="14"/>
  <c r="H958" i="14"/>
  <c r="E958" i="14"/>
  <c r="I958" i="14"/>
  <c r="G959" i="14"/>
  <c r="B959" i="14"/>
  <c r="H959" i="14"/>
  <c r="E959" i="14"/>
  <c r="I959" i="14"/>
  <c r="G960" i="14"/>
  <c r="B960" i="14"/>
  <c r="H960" i="14"/>
  <c r="E960" i="14"/>
  <c r="I960" i="14"/>
  <c r="G961" i="14"/>
  <c r="B961" i="14"/>
  <c r="H961" i="14"/>
  <c r="E961" i="14"/>
  <c r="I961" i="14"/>
  <c r="G962" i="14"/>
  <c r="B962" i="14"/>
  <c r="H962" i="14"/>
  <c r="E962" i="14"/>
  <c r="I962" i="14"/>
  <c r="G963" i="14"/>
  <c r="B963" i="14"/>
  <c r="H963" i="14"/>
  <c r="E963" i="14"/>
  <c r="I963" i="14"/>
  <c r="G964" i="14"/>
  <c r="B964" i="14"/>
  <c r="H964" i="14"/>
  <c r="E964" i="14"/>
  <c r="I964" i="14"/>
  <c r="G965" i="14"/>
  <c r="B965" i="14"/>
  <c r="H965" i="14"/>
  <c r="E965" i="14"/>
  <c r="I965" i="14"/>
  <c r="G966" i="14"/>
  <c r="B966" i="14"/>
  <c r="H966" i="14"/>
  <c r="E966" i="14"/>
  <c r="I966" i="14"/>
  <c r="G967" i="14"/>
  <c r="B967" i="14"/>
  <c r="H967" i="14"/>
  <c r="E967" i="14"/>
  <c r="I967" i="14"/>
  <c r="G968" i="14"/>
  <c r="B968" i="14"/>
  <c r="H968" i="14"/>
  <c r="E968" i="14"/>
  <c r="I968" i="14"/>
  <c r="G969" i="14"/>
  <c r="B969" i="14"/>
  <c r="H969" i="14"/>
  <c r="E969" i="14"/>
  <c r="I969" i="14"/>
  <c r="G970" i="14"/>
  <c r="B970" i="14"/>
  <c r="H970" i="14"/>
  <c r="E970" i="14"/>
  <c r="I970" i="14"/>
  <c r="G971" i="14"/>
  <c r="B971" i="14"/>
  <c r="H971" i="14"/>
  <c r="E971" i="14"/>
  <c r="I971" i="14"/>
  <c r="G972" i="14"/>
  <c r="B972" i="14"/>
  <c r="H972" i="14"/>
  <c r="E972" i="14"/>
  <c r="I972" i="14"/>
  <c r="G973" i="14"/>
  <c r="B973" i="14"/>
  <c r="H973" i="14"/>
  <c r="E973" i="14"/>
  <c r="I973" i="14"/>
  <c r="G974" i="14"/>
  <c r="B974" i="14"/>
  <c r="H974" i="14"/>
  <c r="E974" i="14"/>
  <c r="I974" i="14"/>
  <c r="G975" i="14"/>
  <c r="B975" i="14"/>
  <c r="H975" i="14"/>
  <c r="E975" i="14"/>
  <c r="I975" i="14"/>
  <c r="G976" i="14"/>
  <c r="B976" i="14"/>
  <c r="H976" i="14"/>
  <c r="E976" i="14"/>
  <c r="I976" i="14"/>
  <c r="G977" i="14"/>
  <c r="B977" i="14"/>
  <c r="H977" i="14"/>
  <c r="E977" i="14"/>
  <c r="I977" i="14"/>
  <c r="G978" i="14"/>
  <c r="B978" i="14"/>
  <c r="H978" i="14"/>
  <c r="E978" i="14"/>
  <c r="I978" i="14"/>
  <c r="G979" i="14"/>
  <c r="B979" i="14"/>
  <c r="H979" i="14"/>
  <c r="E979" i="14"/>
  <c r="I979" i="14"/>
  <c r="G980" i="14"/>
  <c r="B980" i="14"/>
  <c r="H980" i="14"/>
  <c r="E980" i="14"/>
  <c r="I980" i="14"/>
  <c r="G981" i="14"/>
  <c r="B981" i="14"/>
  <c r="H981" i="14"/>
  <c r="E981" i="14"/>
  <c r="I981" i="14"/>
  <c r="G982" i="14"/>
  <c r="B982" i="14"/>
  <c r="H982" i="14"/>
  <c r="E982" i="14"/>
  <c r="I982" i="14"/>
  <c r="G983" i="14"/>
  <c r="B983" i="14"/>
  <c r="H983" i="14"/>
  <c r="E983" i="14"/>
  <c r="I983" i="14"/>
  <c r="G984" i="14"/>
  <c r="B984" i="14"/>
  <c r="H984" i="14"/>
  <c r="E984" i="14"/>
  <c r="I984" i="14"/>
  <c r="G985" i="14"/>
  <c r="B985" i="14"/>
  <c r="H985" i="14"/>
  <c r="E985" i="14"/>
  <c r="I985" i="14"/>
  <c r="G986" i="14"/>
  <c r="B986" i="14"/>
  <c r="H986" i="14"/>
  <c r="E986" i="14"/>
  <c r="I986" i="14"/>
  <c r="G987" i="14"/>
  <c r="B987" i="14"/>
  <c r="H987" i="14"/>
  <c r="E987" i="14"/>
  <c r="I987" i="14"/>
  <c r="G988" i="14"/>
  <c r="B988" i="14"/>
  <c r="H988" i="14"/>
  <c r="E988" i="14"/>
  <c r="I988" i="14"/>
  <c r="G989" i="14"/>
  <c r="B989" i="14"/>
  <c r="H989" i="14"/>
  <c r="E989" i="14"/>
  <c r="I989" i="14"/>
  <c r="G990" i="14"/>
  <c r="B990" i="14"/>
  <c r="H990" i="14"/>
  <c r="E990" i="14"/>
  <c r="I990" i="14"/>
  <c r="G991" i="14"/>
  <c r="B991" i="14"/>
  <c r="H991" i="14"/>
  <c r="E991" i="14"/>
  <c r="I991" i="14"/>
  <c r="G992" i="14"/>
  <c r="B992" i="14"/>
  <c r="H992" i="14"/>
  <c r="E992" i="14"/>
  <c r="I992" i="14"/>
  <c r="G993" i="14"/>
  <c r="B993" i="14"/>
  <c r="H993" i="14"/>
  <c r="E993" i="14"/>
  <c r="I993" i="14"/>
  <c r="G994" i="14"/>
  <c r="B994" i="14"/>
  <c r="H994" i="14"/>
  <c r="E994" i="14"/>
  <c r="I994" i="14"/>
  <c r="G995" i="14"/>
  <c r="B995" i="14"/>
  <c r="H995" i="14"/>
  <c r="E995" i="14"/>
  <c r="I995" i="14"/>
  <c r="G996" i="14"/>
  <c r="B996" i="14"/>
  <c r="H996" i="14"/>
  <c r="E996" i="14"/>
  <c r="I996" i="14"/>
  <c r="G997" i="14"/>
  <c r="B997" i="14"/>
  <c r="H997" i="14"/>
  <c r="E997" i="14"/>
  <c r="I997" i="14"/>
  <c r="G998" i="14"/>
  <c r="B998" i="14"/>
  <c r="H998" i="14"/>
  <c r="E998" i="14"/>
  <c r="I998" i="14"/>
  <c r="G999" i="14"/>
  <c r="B999" i="14"/>
  <c r="H999" i="14"/>
  <c r="E999" i="14"/>
  <c r="I999" i="14"/>
  <c r="G1000" i="14"/>
  <c r="B1000" i="14"/>
  <c r="H1000" i="14"/>
  <c r="E1000" i="14"/>
  <c r="I1000" i="14"/>
  <c r="G1001" i="14"/>
  <c r="B1001" i="14"/>
  <c r="H1001" i="14"/>
  <c r="E1001" i="14"/>
  <c r="I1001" i="14"/>
  <c r="G1002" i="14"/>
  <c r="B1002" i="14"/>
  <c r="H1002" i="14"/>
  <c r="E1002" i="14"/>
  <c r="I1002" i="14"/>
  <c r="G1003" i="14"/>
  <c r="B1003" i="14"/>
  <c r="H1003" i="14"/>
  <c r="E1003" i="14"/>
  <c r="I1003" i="14"/>
  <c r="G1004" i="14"/>
  <c r="B1004" i="14"/>
  <c r="H1004" i="14"/>
  <c r="E1004" i="14"/>
  <c r="I1004" i="14"/>
  <c r="G1005" i="14"/>
  <c r="B1005" i="14"/>
  <c r="H1005" i="14"/>
  <c r="E1005" i="14"/>
  <c r="I1005" i="14"/>
  <c r="G1006" i="14"/>
  <c r="B1006" i="14"/>
  <c r="H1006" i="14"/>
  <c r="E1006" i="14"/>
  <c r="I1006" i="14"/>
  <c r="G1007" i="14"/>
  <c r="B1007" i="14"/>
  <c r="H1007" i="14"/>
  <c r="E1007" i="14"/>
  <c r="I1007" i="14"/>
  <c r="G1008" i="14"/>
  <c r="B1008" i="14"/>
  <c r="H1008" i="14"/>
  <c r="E1008" i="14"/>
  <c r="I1008" i="14"/>
  <c r="G1009" i="14"/>
  <c r="B1009" i="14"/>
  <c r="H1009" i="14"/>
  <c r="E1009" i="14"/>
  <c r="I1009" i="14"/>
  <c r="G1010" i="14"/>
  <c r="B1010" i="14"/>
  <c r="H1010" i="14"/>
  <c r="E1010" i="14"/>
  <c r="I1010" i="14"/>
  <c r="G1011" i="14"/>
  <c r="B1011" i="14"/>
  <c r="H1011" i="14"/>
  <c r="E1011" i="14"/>
  <c r="I1011" i="14"/>
  <c r="G1012" i="14"/>
  <c r="B1012" i="14"/>
  <c r="H1012" i="14"/>
  <c r="E1012" i="14"/>
  <c r="I1012" i="14"/>
  <c r="G1013" i="14"/>
  <c r="B1013" i="14"/>
  <c r="H1013" i="14"/>
  <c r="E1013" i="14"/>
  <c r="I1013" i="14"/>
  <c r="G1014" i="14"/>
  <c r="B1014" i="14"/>
  <c r="H1014" i="14"/>
  <c r="E1014" i="14"/>
  <c r="I1014" i="14"/>
  <c r="G1015" i="14"/>
  <c r="B1015" i="14"/>
  <c r="H1015" i="14"/>
  <c r="E1015" i="14"/>
  <c r="I1015" i="14"/>
  <c r="G1016" i="14"/>
  <c r="B1016" i="14"/>
  <c r="H1016" i="14"/>
  <c r="E1016" i="14"/>
  <c r="I1016" i="14"/>
  <c r="G1017" i="14"/>
  <c r="B1017" i="14"/>
  <c r="H1017" i="14"/>
  <c r="E1017" i="14"/>
  <c r="I1017" i="14"/>
  <c r="G1018" i="14"/>
  <c r="B1018" i="14"/>
  <c r="H1018" i="14"/>
  <c r="E1018" i="14"/>
  <c r="I1018" i="14"/>
  <c r="G1019" i="14"/>
  <c r="B1019" i="14"/>
  <c r="H1019" i="14"/>
  <c r="E1019" i="14"/>
  <c r="I1019" i="14"/>
  <c r="G1020" i="14"/>
  <c r="B1020" i="14"/>
  <c r="H1020" i="14"/>
  <c r="E1020" i="14"/>
  <c r="I1020" i="14"/>
  <c r="G1021" i="14"/>
  <c r="B1021" i="14"/>
  <c r="H1021" i="14"/>
  <c r="E1021" i="14"/>
  <c r="I1021" i="14"/>
  <c r="G1022" i="14"/>
  <c r="B1022" i="14"/>
  <c r="H1022" i="14"/>
  <c r="E1022" i="14"/>
  <c r="I1022" i="14"/>
  <c r="G1023" i="14"/>
  <c r="B1023" i="14"/>
  <c r="H1023" i="14"/>
  <c r="E1023" i="14"/>
  <c r="I1023" i="14"/>
  <c r="G1024" i="14"/>
  <c r="B1024" i="14"/>
  <c r="H1024" i="14"/>
  <c r="E1024" i="14"/>
  <c r="I1024" i="14"/>
  <c r="G1025" i="14"/>
  <c r="B1025" i="14"/>
  <c r="H1025" i="14"/>
  <c r="E1025" i="14"/>
  <c r="I1025" i="14"/>
  <c r="G1026" i="14"/>
  <c r="B1026" i="14"/>
  <c r="H1026" i="14"/>
  <c r="E1026" i="14"/>
  <c r="I1026" i="14"/>
  <c r="G1027" i="14"/>
  <c r="B1027" i="14"/>
  <c r="H1027" i="14"/>
  <c r="E1027" i="14"/>
  <c r="I1027" i="14"/>
  <c r="G1028" i="14"/>
  <c r="B1028" i="14"/>
  <c r="H1028" i="14"/>
  <c r="E1028" i="14"/>
  <c r="I1028" i="14"/>
  <c r="G1029" i="14"/>
  <c r="B1029" i="14"/>
  <c r="H1029" i="14"/>
  <c r="E1029" i="14"/>
  <c r="I1029" i="14"/>
  <c r="G1030" i="14"/>
  <c r="B1030" i="14"/>
  <c r="H1030" i="14"/>
  <c r="E1030" i="14"/>
  <c r="I1030" i="14"/>
  <c r="G1031" i="14"/>
  <c r="B1031" i="14"/>
  <c r="H1031" i="14"/>
  <c r="E1031" i="14"/>
  <c r="I1031" i="14"/>
  <c r="G1032" i="14"/>
  <c r="B1032" i="14"/>
  <c r="H1032" i="14"/>
  <c r="E1032" i="14"/>
  <c r="I1032" i="14"/>
  <c r="G1033" i="14"/>
  <c r="B1033" i="14"/>
  <c r="H1033" i="14"/>
  <c r="E1033" i="14"/>
  <c r="I1033" i="14"/>
  <c r="G1034" i="14"/>
  <c r="B1034" i="14"/>
  <c r="H1034" i="14"/>
  <c r="E1034" i="14"/>
  <c r="I1034" i="14"/>
  <c r="G1035" i="14"/>
  <c r="B1035" i="14"/>
  <c r="H1035" i="14"/>
  <c r="E1035" i="14"/>
  <c r="I1035" i="14"/>
  <c r="G1036" i="14"/>
  <c r="B1036" i="14"/>
  <c r="H1036" i="14"/>
  <c r="E1036" i="14"/>
  <c r="I1036" i="14"/>
  <c r="G1037" i="14"/>
  <c r="B1037" i="14"/>
  <c r="H1037" i="14"/>
  <c r="E1037" i="14"/>
  <c r="I1037" i="14"/>
  <c r="G1038" i="14"/>
  <c r="B1038" i="14"/>
  <c r="H1038" i="14"/>
  <c r="E1038" i="14"/>
  <c r="I1038" i="14"/>
  <c r="G1039" i="14"/>
  <c r="B1039" i="14"/>
  <c r="H1039" i="14"/>
  <c r="E1039" i="14"/>
  <c r="I1039" i="14"/>
  <c r="G1040" i="14"/>
  <c r="B1040" i="14"/>
  <c r="H1040" i="14"/>
  <c r="E1040" i="14"/>
  <c r="I1040" i="14"/>
  <c r="G1041" i="14"/>
  <c r="B1041" i="14"/>
  <c r="H1041" i="14"/>
  <c r="E1041" i="14"/>
  <c r="I1041" i="14"/>
  <c r="G1042" i="14"/>
  <c r="B1042" i="14"/>
  <c r="H1042" i="14"/>
  <c r="E1042" i="14"/>
  <c r="I1042" i="14"/>
  <c r="G1043" i="14"/>
  <c r="B1043" i="14"/>
  <c r="H1043" i="14"/>
  <c r="E1043" i="14"/>
  <c r="I1043" i="14"/>
  <c r="G1044" i="14"/>
  <c r="B1044" i="14"/>
  <c r="H1044" i="14"/>
  <c r="E1044" i="14"/>
  <c r="I1044" i="14"/>
  <c r="G1045" i="14"/>
  <c r="B1045" i="14"/>
  <c r="H1045" i="14"/>
  <c r="E1045" i="14"/>
  <c r="I1045" i="14"/>
  <c r="G1046" i="14"/>
  <c r="B1046" i="14"/>
  <c r="H1046" i="14"/>
  <c r="E1046" i="14"/>
  <c r="I1046" i="14"/>
  <c r="G1047" i="14"/>
  <c r="B1047" i="14"/>
  <c r="H1047" i="14"/>
  <c r="E1047" i="14"/>
  <c r="I1047" i="14"/>
  <c r="G1048" i="14"/>
  <c r="B1048" i="14"/>
  <c r="H1048" i="14"/>
  <c r="E1048" i="14"/>
  <c r="I1048" i="14"/>
  <c r="G1049" i="14"/>
  <c r="B1049" i="14"/>
  <c r="H1049" i="14"/>
  <c r="E1049" i="14"/>
  <c r="I1049" i="14"/>
  <c r="G1050" i="14"/>
  <c r="B1050" i="14"/>
  <c r="H1050" i="14"/>
  <c r="E1050" i="14"/>
  <c r="I1050" i="14"/>
  <c r="G1051" i="14"/>
  <c r="B1051" i="14"/>
  <c r="H1051" i="14"/>
  <c r="E1051" i="14"/>
  <c r="I1051" i="14"/>
  <c r="G1052" i="14"/>
  <c r="B1052" i="14"/>
  <c r="H1052" i="14"/>
  <c r="E1052" i="14"/>
  <c r="I1052" i="14"/>
  <c r="G1053" i="14"/>
  <c r="B1053" i="14"/>
  <c r="H1053" i="14"/>
  <c r="E1053" i="14"/>
  <c r="I1053" i="14"/>
  <c r="G1054" i="14"/>
  <c r="B1054" i="14"/>
  <c r="H1054" i="14"/>
  <c r="E1054" i="14"/>
  <c r="I1054" i="14"/>
  <c r="G1055" i="14"/>
  <c r="B1055" i="14"/>
  <c r="H1055" i="14"/>
  <c r="E1055" i="14"/>
  <c r="I1055" i="14"/>
  <c r="G1056" i="14"/>
  <c r="B1056" i="14"/>
  <c r="H1056" i="14"/>
  <c r="E1056" i="14"/>
  <c r="I1056" i="14"/>
  <c r="G1057" i="14"/>
  <c r="B1057" i="14"/>
  <c r="H1057" i="14"/>
  <c r="E1057" i="14"/>
  <c r="I1057" i="14"/>
  <c r="G1058" i="14"/>
  <c r="B1058" i="14"/>
  <c r="H1058" i="14"/>
  <c r="E1058" i="14"/>
  <c r="I1058" i="14"/>
  <c r="G1059" i="14"/>
  <c r="B1059" i="14"/>
  <c r="H1059" i="14"/>
  <c r="E1059" i="14"/>
  <c r="I1059" i="14"/>
  <c r="G1060" i="14"/>
  <c r="B1060" i="14"/>
  <c r="H1060" i="14"/>
  <c r="E1060" i="14"/>
  <c r="I1060" i="14"/>
  <c r="G1061" i="14"/>
  <c r="B1061" i="14"/>
  <c r="H1061" i="14"/>
  <c r="E1061" i="14"/>
  <c r="I1061" i="14"/>
  <c r="G1062" i="14"/>
  <c r="B1062" i="14"/>
  <c r="H1062" i="14"/>
  <c r="E1062" i="14"/>
  <c r="I1062" i="14"/>
  <c r="G1063" i="14"/>
  <c r="B1063" i="14"/>
  <c r="H1063" i="14"/>
  <c r="E1063" i="14"/>
  <c r="I1063" i="14"/>
  <c r="G1064" i="14"/>
  <c r="B1064" i="14"/>
  <c r="H1064" i="14"/>
  <c r="E1064" i="14"/>
  <c r="I1064" i="14"/>
  <c r="G1065" i="14"/>
  <c r="B1065" i="14"/>
  <c r="H1065" i="14"/>
  <c r="E1065" i="14"/>
  <c r="I1065" i="14"/>
  <c r="G1066" i="14"/>
  <c r="B1066" i="14"/>
  <c r="H1066" i="14"/>
  <c r="E1066" i="14"/>
  <c r="I1066" i="14"/>
  <c r="G1067" i="14"/>
  <c r="B1067" i="14"/>
  <c r="H1067" i="14"/>
  <c r="E1067" i="14"/>
  <c r="I1067" i="14"/>
  <c r="G1068" i="14"/>
  <c r="B1068" i="14"/>
  <c r="H1068" i="14"/>
  <c r="E1068" i="14"/>
  <c r="I1068" i="14"/>
  <c r="G1069" i="14"/>
  <c r="B1069" i="14"/>
  <c r="H1069" i="14"/>
  <c r="E1069" i="14"/>
  <c r="I1069" i="14"/>
  <c r="G1070" i="14"/>
  <c r="B1070" i="14"/>
  <c r="H1070" i="14"/>
  <c r="E1070" i="14"/>
  <c r="I1070" i="14"/>
  <c r="G1071" i="14"/>
  <c r="B1071" i="14"/>
  <c r="H1071" i="14"/>
  <c r="E1071" i="14"/>
  <c r="I1071" i="14"/>
  <c r="G1072" i="14"/>
  <c r="B1072" i="14"/>
  <c r="H1072" i="14"/>
  <c r="E1072" i="14"/>
  <c r="I1072" i="14"/>
  <c r="G1073" i="14"/>
  <c r="B1073" i="14"/>
  <c r="H1073" i="14"/>
  <c r="E1073" i="14"/>
  <c r="I1073" i="14"/>
  <c r="G1074" i="14"/>
  <c r="B1074" i="14"/>
  <c r="H1074" i="14"/>
  <c r="E1074" i="14"/>
  <c r="I1074" i="14"/>
  <c r="G1075" i="14"/>
  <c r="B1075" i="14"/>
  <c r="H1075" i="14"/>
  <c r="E1075" i="14"/>
  <c r="I1075" i="14"/>
  <c r="G1076" i="14"/>
  <c r="B1076" i="14"/>
  <c r="H1076" i="14"/>
  <c r="E1076" i="14"/>
  <c r="I1076" i="14"/>
  <c r="G1077" i="14"/>
  <c r="B1077" i="14"/>
  <c r="H1077" i="14"/>
  <c r="E1077" i="14"/>
  <c r="I1077" i="14"/>
  <c r="G1078" i="14"/>
  <c r="B1078" i="14"/>
  <c r="H1078" i="14"/>
  <c r="E1078" i="14"/>
  <c r="I1078" i="14"/>
  <c r="G1079" i="14"/>
  <c r="B1079" i="14"/>
  <c r="H1079" i="14"/>
  <c r="E1079" i="14"/>
  <c r="I1079" i="14"/>
  <c r="G1080" i="14"/>
  <c r="B1080" i="14"/>
  <c r="H1080" i="14"/>
  <c r="E1080" i="14"/>
  <c r="I1080" i="14"/>
  <c r="G1081" i="14"/>
  <c r="B1081" i="14"/>
  <c r="H1081" i="14"/>
  <c r="E1081" i="14"/>
  <c r="I1081" i="14"/>
  <c r="G1082" i="14"/>
  <c r="B1082" i="14"/>
  <c r="H1082" i="14"/>
  <c r="E1082" i="14"/>
  <c r="I1082" i="14"/>
  <c r="G1083" i="14"/>
  <c r="B1083" i="14"/>
  <c r="H1083" i="14"/>
  <c r="E1083" i="14"/>
  <c r="I1083" i="14"/>
  <c r="G1084" i="14"/>
  <c r="B1084" i="14"/>
  <c r="H1084" i="14"/>
  <c r="E1084" i="14"/>
  <c r="I1084" i="14"/>
  <c r="G1085" i="14"/>
  <c r="B1085" i="14"/>
  <c r="H1085" i="14"/>
  <c r="E1085" i="14"/>
  <c r="I1085" i="14"/>
  <c r="G1086" i="14"/>
  <c r="B1086" i="14"/>
  <c r="H1086" i="14"/>
  <c r="E1086" i="14"/>
  <c r="I1086" i="14"/>
  <c r="G1087" i="14"/>
  <c r="B1087" i="14"/>
  <c r="H1087" i="14"/>
  <c r="E1087" i="14"/>
  <c r="I1087" i="14"/>
  <c r="G1088" i="14"/>
  <c r="B1088" i="14"/>
  <c r="H1088" i="14"/>
  <c r="E1088" i="14"/>
  <c r="I1088" i="14"/>
  <c r="G1089" i="14"/>
  <c r="B1089" i="14"/>
  <c r="H1089" i="14"/>
  <c r="E1089" i="14"/>
  <c r="I1089" i="14"/>
  <c r="G1090" i="14"/>
  <c r="B1090" i="14"/>
  <c r="H1090" i="14"/>
  <c r="E1090" i="14"/>
  <c r="I1090" i="14"/>
  <c r="G1091" i="14"/>
  <c r="B1091" i="14"/>
  <c r="H1091" i="14"/>
  <c r="E1091" i="14"/>
  <c r="I1091" i="14"/>
  <c r="G1092" i="14"/>
  <c r="B1092" i="14"/>
  <c r="H1092" i="14"/>
  <c r="E1092" i="14"/>
  <c r="I1092" i="14"/>
  <c r="G1093" i="14"/>
  <c r="B1093" i="14"/>
  <c r="H1093" i="14"/>
  <c r="E1093" i="14"/>
  <c r="I1093" i="14"/>
  <c r="G1094" i="14"/>
  <c r="B1094" i="14"/>
  <c r="H1094" i="14"/>
  <c r="E1094" i="14"/>
  <c r="I1094" i="14"/>
  <c r="G1095" i="14"/>
  <c r="B1095" i="14"/>
  <c r="H1095" i="14"/>
  <c r="E1095" i="14"/>
  <c r="I1095" i="14"/>
  <c r="G1096" i="14"/>
  <c r="B1096" i="14"/>
  <c r="H1096" i="14"/>
  <c r="E1096" i="14"/>
  <c r="I1096" i="14"/>
  <c r="G1097" i="14"/>
  <c r="B1097" i="14"/>
  <c r="H1097" i="14"/>
  <c r="E1097" i="14"/>
  <c r="I1097" i="14"/>
  <c r="G1098" i="14"/>
  <c r="B1098" i="14"/>
  <c r="H1098" i="14"/>
  <c r="E1098" i="14"/>
  <c r="I1098" i="14"/>
  <c r="G1099" i="14"/>
  <c r="B1099" i="14"/>
  <c r="H1099" i="14"/>
  <c r="E1099" i="14"/>
  <c r="I1099" i="14"/>
  <c r="G1100" i="14"/>
  <c r="B1100" i="14"/>
  <c r="H1100" i="14"/>
  <c r="E1100" i="14"/>
  <c r="I1100" i="14"/>
  <c r="G1101" i="14"/>
  <c r="B1101" i="14"/>
  <c r="H1101" i="14"/>
  <c r="E1101" i="14"/>
  <c r="I1101" i="14"/>
  <c r="G1102" i="14"/>
  <c r="B1102" i="14"/>
  <c r="H1102" i="14"/>
  <c r="E1102" i="14"/>
  <c r="I1102" i="14"/>
  <c r="G1103" i="14"/>
  <c r="B1103" i="14"/>
  <c r="H1103" i="14"/>
  <c r="E1103" i="14"/>
  <c r="I1103" i="14"/>
  <c r="G1104" i="14"/>
  <c r="B1104" i="14"/>
  <c r="H1104" i="14"/>
  <c r="E1104" i="14"/>
  <c r="I1104" i="14"/>
  <c r="G1105" i="14"/>
  <c r="B1105" i="14"/>
  <c r="H1105" i="14"/>
  <c r="E1105" i="14"/>
  <c r="I1105" i="14"/>
  <c r="G1106" i="14"/>
  <c r="B1106" i="14"/>
  <c r="H1106" i="14"/>
  <c r="E1106" i="14"/>
  <c r="I1106" i="14"/>
  <c r="G1107" i="14"/>
  <c r="B1107" i="14"/>
  <c r="H1107" i="14"/>
  <c r="E1107" i="14"/>
  <c r="I1107" i="14"/>
  <c r="G1108" i="14"/>
  <c r="B1108" i="14"/>
  <c r="H1108" i="14"/>
  <c r="E1108" i="14"/>
  <c r="I1108" i="14"/>
  <c r="G1109" i="14"/>
  <c r="B1109" i="14"/>
  <c r="H1109" i="14"/>
  <c r="E1109" i="14"/>
  <c r="I1109" i="14"/>
  <c r="G1110" i="14"/>
  <c r="B1110" i="14"/>
  <c r="H1110" i="14"/>
  <c r="E1110" i="14"/>
  <c r="I1110" i="14"/>
  <c r="G1111" i="14"/>
  <c r="B1111" i="14"/>
  <c r="H1111" i="14"/>
  <c r="E1111" i="14"/>
  <c r="I1111" i="14"/>
  <c r="G1112" i="14"/>
  <c r="B1112" i="14"/>
  <c r="H1112" i="14"/>
  <c r="E1112" i="14"/>
  <c r="I1112" i="14"/>
  <c r="G1113" i="14"/>
  <c r="B1113" i="14"/>
  <c r="H1113" i="14"/>
  <c r="E1113" i="14"/>
  <c r="I1113" i="14"/>
  <c r="G1114" i="14"/>
  <c r="B1114" i="14"/>
  <c r="H1114" i="14"/>
  <c r="E1114" i="14"/>
  <c r="I1114" i="14"/>
  <c r="G1115" i="14"/>
  <c r="B1115" i="14"/>
  <c r="H1115" i="14"/>
  <c r="E1115" i="14"/>
  <c r="I1115" i="14"/>
  <c r="G1116" i="14"/>
  <c r="B1116" i="14"/>
  <c r="H1116" i="14"/>
  <c r="E1116" i="14"/>
  <c r="I1116" i="14"/>
  <c r="G1117" i="14"/>
  <c r="B1117" i="14"/>
  <c r="H1117" i="14"/>
  <c r="E1117" i="14"/>
  <c r="I1117" i="14"/>
  <c r="G1118" i="14"/>
  <c r="B1118" i="14"/>
  <c r="H1118" i="14"/>
  <c r="E1118" i="14"/>
  <c r="I1118" i="14"/>
  <c r="G1119" i="14"/>
  <c r="B1119" i="14"/>
  <c r="H1119" i="14"/>
  <c r="E1119" i="14"/>
  <c r="I1119" i="14"/>
  <c r="G1120" i="14"/>
  <c r="B1120" i="14"/>
  <c r="H1120" i="14"/>
  <c r="E1120" i="14"/>
  <c r="I1120" i="14"/>
  <c r="G1121" i="14"/>
  <c r="B1121" i="14"/>
  <c r="H1121" i="14"/>
  <c r="E1121" i="14"/>
  <c r="I1121" i="14"/>
  <c r="G1122" i="14"/>
  <c r="B1122" i="14"/>
  <c r="H1122" i="14"/>
  <c r="E1122" i="14"/>
  <c r="I1122" i="14"/>
  <c r="G1123" i="14"/>
  <c r="B1123" i="14"/>
  <c r="H1123" i="14"/>
  <c r="E1123" i="14"/>
  <c r="I1123" i="14"/>
  <c r="G1124" i="14"/>
  <c r="B1124" i="14"/>
  <c r="H1124" i="14"/>
  <c r="E1124" i="14"/>
  <c r="I1124" i="14"/>
  <c r="G1125" i="14"/>
  <c r="B1125" i="14"/>
  <c r="H1125" i="14"/>
  <c r="E1125" i="14"/>
  <c r="I1125" i="14"/>
  <c r="G1126" i="14"/>
  <c r="B1126" i="14"/>
  <c r="H1126" i="14"/>
  <c r="E1126" i="14"/>
  <c r="I1126" i="14"/>
  <c r="G1127" i="14"/>
  <c r="B1127" i="14"/>
  <c r="H1127" i="14"/>
  <c r="E1127" i="14"/>
  <c r="I1127" i="14"/>
  <c r="G1128" i="14"/>
  <c r="B1128" i="14"/>
  <c r="H1128" i="14"/>
  <c r="E1128" i="14"/>
  <c r="I1128" i="14"/>
  <c r="G1129" i="14"/>
  <c r="B1129" i="14"/>
  <c r="H1129" i="14"/>
  <c r="E1129" i="14"/>
  <c r="I1129" i="14"/>
  <c r="G1130" i="14"/>
  <c r="B1130" i="14"/>
  <c r="H1130" i="14"/>
  <c r="E1130" i="14"/>
  <c r="I1130" i="14"/>
  <c r="G1131" i="14"/>
  <c r="B1131" i="14"/>
  <c r="H1131" i="14"/>
  <c r="E1131" i="14"/>
  <c r="I1131" i="14"/>
  <c r="G1132" i="14"/>
  <c r="B1132" i="14"/>
  <c r="H1132" i="14"/>
  <c r="E1132" i="14"/>
  <c r="I1132" i="14"/>
  <c r="G1133" i="14"/>
  <c r="B1133" i="14"/>
  <c r="H1133" i="14"/>
  <c r="E1133" i="14"/>
  <c r="I1133" i="14"/>
  <c r="G1134" i="14"/>
  <c r="B1134" i="14"/>
  <c r="H1134" i="14"/>
  <c r="E1134" i="14"/>
  <c r="I1134" i="14"/>
  <c r="G1135" i="14"/>
  <c r="B1135" i="14"/>
  <c r="H1135" i="14"/>
  <c r="E1135" i="14"/>
  <c r="I1135" i="14"/>
  <c r="G1136" i="14"/>
  <c r="B1136" i="14"/>
  <c r="H1136" i="14"/>
  <c r="E1136" i="14"/>
  <c r="I1136" i="14"/>
  <c r="G1137" i="14"/>
  <c r="B1137" i="14"/>
  <c r="H1137" i="14"/>
  <c r="E1137" i="14"/>
  <c r="I1137" i="14"/>
  <c r="G1138" i="14"/>
  <c r="B1138" i="14"/>
  <c r="H1138" i="14"/>
  <c r="E1138" i="14"/>
  <c r="I1138" i="14"/>
  <c r="G1139" i="14"/>
  <c r="B1139" i="14"/>
  <c r="H1139" i="14"/>
  <c r="E1139" i="14"/>
  <c r="I1139" i="14"/>
  <c r="G1140" i="14"/>
  <c r="B1140" i="14"/>
  <c r="H1140" i="14"/>
  <c r="E1140" i="14"/>
  <c r="I1140" i="14"/>
  <c r="G1141" i="14"/>
  <c r="B1141" i="14"/>
  <c r="H1141" i="14"/>
  <c r="E1141" i="14"/>
  <c r="I1141" i="14"/>
  <c r="G1142" i="14"/>
  <c r="B1142" i="14"/>
  <c r="H1142" i="14"/>
  <c r="E1142" i="14"/>
  <c r="I1142" i="14"/>
  <c r="G1143" i="14"/>
  <c r="B1143" i="14"/>
  <c r="H1143" i="14"/>
  <c r="E1143" i="14"/>
  <c r="I1143" i="14"/>
  <c r="G1144" i="14"/>
  <c r="B1144" i="14"/>
  <c r="H1144" i="14"/>
  <c r="E1144" i="14"/>
  <c r="I1144" i="14"/>
  <c r="G1145" i="14"/>
  <c r="B1145" i="14"/>
  <c r="H1145" i="14"/>
  <c r="E1145" i="14"/>
  <c r="I1145" i="14"/>
  <c r="G1146" i="14"/>
  <c r="B1146" i="14"/>
  <c r="H1146" i="14"/>
  <c r="E1146" i="14"/>
  <c r="I1146" i="14"/>
  <c r="G1147" i="14"/>
  <c r="B1147" i="14"/>
  <c r="H1147" i="14"/>
  <c r="E1147" i="14"/>
  <c r="I1147" i="14"/>
  <c r="G1148" i="14"/>
  <c r="B1148" i="14"/>
  <c r="H1148" i="14"/>
  <c r="E1148" i="14"/>
  <c r="I1148" i="14"/>
  <c r="G1149" i="14"/>
  <c r="B1149" i="14"/>
  <c r="H1149" i="14"/>
  <c r="E1149" i="14"/>
  <c r="I1149" i="14"/>
  <c r="G1150" i="14"/>
  <c r="B1150" i="14"/>
  <c r="H1150" i="14"/>
  <c r="E1150" i="14"/>
  <c r="I1150" i="14"/>
  <c r="G1151" i="14"/>
  <c r="B1151" i="14"/>
  <c r="H1151" i="14"/>
  <c r="E1151" i="14"/>
  <c r="I1151" i="14"/>
  <c r="G1152" i="14"/>
  <c r="B1152" i="14"/>
  <c r="H1152" i="14"/>
  <c r="E1152" i="14"/>
  <c r="I1152" i="14"/>
  <c r="G1153" i="14"/>
  <c r="B1153" i="14"/>
  <c r="H1153" i="14"/>
  <c r="E1153" i="14"/>
  <c r="I1153" i="14"/>
  <c r="G1154" i="14"/>
  <c r="B1154" i="14"/>
  <c r="H1154" i="14"/>
  <c r="E1154" i="14"/>
  <c r="I1154" i="14"/>
  <c r="G1155" i="14"/>
  <c r="B1155" i="14"/>
  <c r="H1155" i="14"/>
  <c r="E1155" i="14"/>
  <c r="I1155" i="14"/>
  <c r="G1156" i="14"/>
  <c r="B1156" i="14"/>
  <c r="H1156" i="14"/>
  <c r="E1156" i="14"/>
  <c r="I1156" i="14"/>
  <c r="G1157" i="14"/>
  <c r="B1157" i="14"/>
  <c r="H1157" i="14"/>
  <c r="E1157" i="14"/>
  <c r="I1157" i="14"/>
  <c r="G1158" i="14"/>
  <c r="B1158" i="14"/>
  <c r="H1158" i="14"/>
  <c r="E1158" i="14"/>
  <c r="I1158" i="14"/>
  <c r="G1159" i="14"/>
  <c r="B1159" i="14"/>
  <c r="H1159" i="14"/>
  <c r="E1159" i="14"/>
  <c r="I1159" i="14"/>
  <c r="G1160" i="14"/>
  <c r="B1160" i="14"/>
  <c r="H1160" i="14"/>
  <c r="E1160" i="14"/>
  <c r="I1160" i="14"/>
  <c r="G1161" i="14"/>
  <c r="B1161" i="14"/>
  <c r="H1161" i="14"/>
  <c r="E1161" i="14"/>
  <c r="I1161" i="14"/>
  <c r="G1162" i="14"/>
  <c r="B1162" i="14"/>
  <c r="H1162" i="14"/>
  <c r="E1162" i="14"/>
  <c r="I1162" i="14"/>
  <c r="G1163" i="14"/>
  <c r="B1163" i="14"/>
  <c r="H1163" i="14"/>
  <c r="E1163" i="14"/>
  <c r="I1163" i="14"/>
  <c r="G1164" i="14"/>
  <c r="B1164" i="14"/>
  <c r="H1164" i="14"/>
  <c r="E1164" i="14"/>
  <c r="I1164" i="14"/>
  <c r="G1165" i="14"/>
  <c r="B1165" i="14"/>
  <c r="H1165" i="14"/>
  <c r="E1165" i="14"/>
  <c r="I1165" i="14"/>
  <c r="G1166" i="14"/>
  <c r="B1166" i="14"/>
  <c r="H1166" i="14"/>
  <c r="E1166" i="14"/>
  <c r="I1166" i="14"/>
  <c r="G1167" i="14"/>
  <c r="B1167" i="14"/>
  <c r="H1167" i="14"/>
  <c r="E1167" i="14"/>
  <c r="I1167" i="14"/>
  <c r="G1168" i="14"/>
  <c r="B1168" i="14"/>
  <c r="H1168" i="14"/>
  <c r="E1168" i="14"/>
  <c r="I1168" i="14"/>
  <c r="G1169" i="14"/>
  <c r="B1169" i="14"/>
  <c r="H1169" i="14"/>
  <c r="E1169" i="14"/>
  <c r="I1169" i="14"/>
  <c r="G1170" i="14"/>
  <c r="B1170" i="14"/>
  <c r="H1170" i="14"/>
  <c r="E1170" i="14"/>
  <c r="I1170" i="14"/>
  <c r="G1171" i="14"/>
  <c r="B1171" i="14"/>
  <c r="H1171" i="14"/>
  <c r="E1171" i="14"/>
  <c r="I1171" i="14"/>
  <c r="G1172" i="14"/>
  <c r="B1172" i="14"/>
  <c r="H1172" i="14"/>
  <c r="E1172" i="14"/>
  <c r="I1172" i="14"/>
  <c r="G1173" i="14"/>
  <c r="B1173" i="14"/>
  <c r="H1173" i="14"/>
  <c r="E1173" i="14"/>
  <c r="I1173" i="14"/>
  <c r="G1174" i="14"/>
  <c r="B1174" i="14"/>
  <c r="H1174" i="14"/>
  <c r="E1174" i="14"/>
  <c r="I1174" i="14"/>
  <c r="G1175" i="14"/>
  <c r="B1175" i="14"/>
  <c r="H1175" i="14"/>
  <c r="E1175" i="14"/>
  <c r="I1175" i="14"/>
  <c r="G1176" i="14"/>
  <c r="B1176" i="14"/>
  <c r="H1176" i="14"/>
  <c r="E1176" i="14"/>
  <c r="I1176" i="14"/>
  <c r="G1177" i="14"/>
  <c r="B1177" i="14"/>
  <c r="H1177" i="14"/>
  <c r="E1177" i="14"/>
  <c r="I1177" i="14"/>
  <c r="G1178" i="14"/>
  <c r="B1178" i="14"/>
  <c r="H1178" i="14"/>
  <c r="E1178" i="14"/>
  <c r="I1178" i="14"/>
  <c r="G1179" i="14"/>
  <c r="B1179" i="14"/>
  <c r="H1179" i="14"/>
  <c r="E1179" i="14"/>
  <c r="I1179" i="14"/>
  <c r="G1180" i="14"/>
  <c r="B1180" i="14"/>
  <c r="H1180" i="14"/>
  <c r="E1180" i="14"/>
  <c r="I1180" i="14"/>
  <c r="G1181" i="14"/>
  <c r="B1181" i="14"/>
  <c r="H1181" i="14"/>
  <c r="E1181" i="14"/>
  <c r="I1181" i="14"/>
  <c r="G1182" i="14"/>
  <c r="B1182" i="14"/>
  <c r="H1182" i="14"/>
  <c r="E1182" i="14"/>
  <c r="I1182" i="14"/>
  <c r="G1183" i="14"/>
  <c r="B1183" i="14"/>
  <c r="H1183" i="14"/>
  <c r="E1183" i="14"/>
  <c r="I1183" i="14"/>
  <c r="G1184" i="14"/>
  <c r="B1184" i="14"/>
  <c r="H1184" i="14"/>
  <c r="E1184" i="14"/>
  <c r="I1184" i="14"/>
  <c r="G1185" i="14"/>
  <c r="B1185" i="14"/>
  <c r="H1185" i="14"/>
  <c r="E1185" i="14"/>
  <c r="I1185" i="14"/>
  <c r="G1186" i="14"/>
  <c r="B1186" i="14"/>
  <c r="H1186" i="14"/>
  <c r="E1186" i="14"/>
  <c r="I1186" i="14"/>
  <c r="G1187" i="14"/>
  <c r="B1187" i="14"/>
  <c r="H1187" i="14"/>
  <c r="E1187" i="14"/>
  <c r="I1187" i="14"/>
  <c r="G1188" i="14"/>
  <c r="B1188" i="14"/>
  <c r="H1188" i="14"/>
  <c r="E1188" i="14"/>
  <c r="I1188" i="14"/>
  <c r="G1189" i="14"/>
  <c r="B1189" i="14"/>
  <c r="H1189" i="14"/>
  <c r="E1189" i="14"/>
  <c r="I1189" i="14"/>
  <c r="G1190" i="14"/>
  <c r="B1190" i="14"/>
  <c r="H1190" i="14"/>
  <c r="E1190" i="14"/>
  <c r="I1190" i="14"/>
  <c r="G1191" i="14"/>
  <c r="B1191" i="14"/>
  <c r="H1191" i="14"/>
  <c r="E1191" i="14"/>
  <c r="I1191" i="14"/>
  <c r="G1192" i="14"/>
  <c r="B1192" i="14"/>
  <c r="H1192" i="14"/>
  <c r="E1192" i="14"/>
  <c r="I1192" i="14"/>
  <c r="G1193" i="14"/>
  <c r="B1193" i="14"/>
  <c r="H1193" i="14"/>
  <c r="E1193" i="14"/>
  <c r="I1193" i="14"/>
  <c r="G1194" i="14"/>
  <c r="B1194" i="14"/>
  <c r="H1194" i="14"/>
  <c r="E1194" i="14"/>
  <c r="I1194" i="14"/>
  <c r="G1195" i="14"/>
  <c r="B1195" i="14"/>
  <c r="H1195" i="14"/>
  <c r="E1195" i="14"/>
  <c r="I1195" i="14"/>
  <c r="G1196" i="14"/>
  <c r="B1196" i="14"/>
  <c r="H1196" i="14"/>
  <c r="E1196" i="14"/>
  <c r="I1196" i="14"/>
  <c r="G1197" i="14"/>
  <c r="B1197" i="14"/>
  <c r="H1197" i="14"/>
  <c r="E1197" i="14"/>
  <c r="I1197" i="14"/>
  <c r="G1198" i="14"/>
  <c r="B1198" i="14"/>
  <c r="H1198" i="14"/>
  <c r="E1198" i="14"/>
  <c r="I1198" i="14"/>
  <c r="G1199" i="14"/>
  <c r="B1199" i="14"/>
  <c r="H1199" i="14"/>
  <c r="E1199" i="14"/>
  <c r="I1199" i="14"/>
  <c r="G1200" i="14"/>
  <c r="B1200" i="14"/>
  <c r="H1200" i="14"/>
  <c r="E1200" i="14"/>
  <c r="I1200" i="14"/>
  <c r="G1201" i="14"/>
  <c r="B1201" i="14"/>
  <c r="H1201" i="14"/>
  <c r="E1201" i="14"/>
  <c r="I1201" i="14"/>
  <c r="G1202" i="14"/>
  <c r="B1202" i="14"/>
  <c r="H1202" i="14"/>
  <c r="E1202" i="14"/>
  <c r="I1202" i="14"/>
  <c r="G1203" i="14"/>
  <c r="B1203" i="14"/>
  <c r="H1203" i="14"/>
  <c r="E1203" i="14"/>
  <c r="I1203" i="14"/>
  <c r="G1204" i="14"/>
  <c r="B1204" i="14"/>
  <c r="H1204" i="14"/>
  <c r="E1204" i="14"/>
  <c r="I1204" i="14"/>
  <c r="G1205" i="14"/>
  <c r="B1205" i="14"/>
  <c r="H1205" i="14"/>
  <c r="E1205" i="14"/>
  <c r="I1205" i="14"/>
  <c r="G1206" i="14"/>
  <c r="B1206" i="14"/>
  <c r="H1206" i="14"/>
  <c r="E1206" i="14"/>
  <c r="I1206" i="14"/>
  <c r="G1207" i="14"/>
  <c r="B1207" i="14"/>
  <c r="H1207" i="14"/>
  <c r="E1207" i="14"/>
  <c r="I1207" i="14"/>
  <c r="G1208" i="14"/>
  <c r="B1208" i="14"/>
  <c r="H1208" i="14"/>
  <c r="E1208" i="14"/>
  <c r="I1208" i="14"/>
  <c r="G1209" i="14"/>
  <c r="B1209" i="14"/>
  <c r="H1209" i="14"/>
  <c r="E1209" i="14"/>
  <c r="I1209" i="14"/>
  <c r="G1210" i="14"/>
  <c r="B1210" i="14"/>
  <c r="H1210" i="14"/>
  <c r="E1210" i="14"/>
  <c r="I1210" i="14"/>
  <c r="G1211" i="14"/>
  <c r="B1211" i="14"/>
  <c r="H1211" i="14"/>
  <c r="E1211" i="14"/>
  <c r="I1211" i="14"/>
  <c r="G1212" i="14"/>
  <c r="B1212" i="14"/>
  <c r="H1212" i="14"/>
  <c r="E1212" i="14"/>
  <c r="I1212" i="14"/>
  <c r="G1213" i="14"/>
  <c r="B1213" i="14"/>
  <c r="H1213" i="14"/>
  <c r="E1213" i="14"/>
  <c r="I1213" i="14"/>
  <c r="G1214" i="14"/>
  <c r="B1214" i="14"/>
  <c r="H1214" i="14"/>
  <c r="E1214" i="14"/>
  <c r="I1214" i="14"/>
  <c r="G1215" i="14"/>
  <c r="B1215" i="14"/>
  <c r="H1215" i="14"/>
  <c r="E1215" i="14"/>
  <c r="I1215" i="14"/>
  <c r="G1216" i="14"/>
  <c r="B1216" i="14"/>
  <c r="H1216" i="14"/>
  <c r="E1216" i="14"/>
  <c r="I1216" i="14"/>
  <c r="G1217" i="14"/>
  <c r="B1217" i="14"/>
  <c r="H1217" i="14"/>
  <c r="E1217" i="14"/>
  <c r="I1217" i="14"/>
  <c r="G1218" i="14"/>
  <c r="B1218" i="14"/>
  <c r="H1218" i="14"/>
  <c r="E1218" i="14"/>
  <c r="I1218" i="14"/>
  <c r="G1219" i="14"/>
  <c r="B1219" i="14"/>
  <c r="H1219" i="14"/>
  <c r="E1219" i="14"/>
  <c r="I1219" i="14"/>
  <c r="G1220" i="14"/>
  <c r="B1220" i="14"/>
  <c r="H1220" i="14"/>
  <c r="E1220" i="14"/>
  <c r="I1220" i="14"/>
  <c r="G1221" i="14"/>
  <c r="B1221" i="14"/>
  <c r="H1221" i="14"/>
  <c r="E1221" i="14"/>
  <c r="I1221" i="14"/>
  <c r="G1222" i="14"/>
  <c r="B1222" i="14"/>
  <c r="H1222" i="14"/>
  <c r="E1222" i="14"/>
  <c r="I1222" i="14"/>
  <c r="G1223" i="14"/>
  <c r="B1223" i="14"/>
  <c r="H1223" i="14"/>
  <c r="E1223" i="14"/>
  <c r="I1223" i="14"/>
  <c r="G1224" i="14"/>
  <c r="B1224" i="14"/>
  <c r="H1224" i="14"/>
  <c r="E1224" i="14"/>
  <c r="I1224" i="14"/>
  <c r="G1225" i="14"/>
  <c r="B1225" i="14"/>
  <c r="H1225" i="14"/>
  <c r="E1225" i="14"/>
  <c r="I1225" i="14"/>
  <c r="G1226" i="14"/>
  <c r="B1226" i="14"/>
  <c r="H1226" i="14"/>
  <c r="E1226" i="14"/>
  <c r="I1226" i="14"/>
  <c r="G1227" i="14"/>
  <c r="B1227" i="14"/>
  <c r="H1227" i="14"/>
  <c r="E1227" i="14"/>
  <c r="I1227" i="14"/>
  <c r="G1228" i="14"/>
  <c r="B1228" i="14"/>
  <c r="H1228" i="14"/>
  <c r="E1228" i="14"/>
  <c r="I1228" i="14"/>
  <c r="G1229" i="14"/>
  <c r="B1229" i="14"/>
  <c r="H1229" i="14"/>
  <c r="E1229" i="14"/>
  <c r="I1229" i="14"/>
  <c r="G1230" i="14"/>
  <c r="B1230" i="14"/>
  <c r="H1230" i="14"/>
  <c r="E1230" i="14"/>
  <c r="I1230" i="14"/>
  <c r="G1231" i="14"/>
  <c r="B1231" i="14"/>
  <c r="H1231" i="14"/>
  <c r="E1231" i="14"/>
  <c r="I1231" i="14"/>
  <c r="G1232" i="14"/>
  <c r="B1232" i="14"/>
  <c r="H1232" i="14"/>
  <c r="E1232" i="14"/>
  <c r="I1232" i="14"/>
  <c r="G1233" i="14"/>
  <c r="B1233" i="14"/>
  <c r="H1233" i="14"/>
  <c r="E1233" i="14"/>
  <c r="I1233" i="14"/>
  <c r="G1234" i="14"/>
  <c r="B1234" i="14"/>
  <c r="H1234" i="14"/>
  <c r="E1234" i="14"/>
  <c r="I1234" i="14"/>
  <c r="G1235" i="14"/>
  <c r="B1235" i="14"/>
  <c r="H1235" i="14"/>
  <c r="E1235" i="14"/>
  <c r="I1235" i="14"/>
  <c r="G1236" i="14"/>
  <c r="B1236" i="14"/>
  <c r="H1236" i="14"/>
  <c r="E1236" i="14"/>
  <c r="I1236" i="14"/>
  <c r="G1237" i="14"/>
  <c r="B1237" i="14"/>
  <c r="H1237" i="14"/>
  <c r="E1237" i="14"/>
  <c r="I1237" i="14"/>
  <c r="G1238" i="14"/>
  <c r="B1238" i="14"/>
  <c r="H1238" i="14"/>
  <c r="E1238" i="14"/>
  <c r="I1238" i="14"/>
  <c r="G1239" i="14"/>
  <c r="B1239" i="14"/>
  <c r="H1239" i="14"/>
  <c r="E1239" i="14"/>
  <c r="I1239" i="14"/>
  <c r="G1240" i="14"/>
  <c r="B1240" i="14"/>
  <c r="H1240" i="14"/>
  <c r="E1240" i="14"/>
  <c r="I1240" i="14"/>
  <c r="G1241" i="14"/>
  <c r="B1241" i="14"/>
  <c r="H1241" i="14"/>
  <c r="E1241" i="14"/>
  <c r="I1241" i="14"/>
  <c r="G1242" i="14"/>
  <c r="B1242" i="14"/>
  <c r="H1242" i="14"/>
  <c r="E1242" i="14"/>
  <c r="I1242" i="14"/>
  <c r="G1243" i="14"/>
  <c r="B1243" i="14"/>
  <c r="H1243" i="14"/>
  <c r="E1243" i="14"/>
  <c r="I1243" i="14"/>
  <c r="G1244" i="14"/>
  <c r="B1244" i="14"/>
  <c r="H1244" i="14"/>
  <c r="E1244" i="14"/>
  <c r="I1244" i="14"/>
  <c r="G1245" i="14"/>
  <c r="B1245" i="14"/>
  <c r="H1245" i="14"/>
  <c r="E1245" i="14"/>
  <c r="I1245" i="14"/>
  <c r="G1246" i="14"/>
  <c r="B1246" i="14"/>
  <c r="H1246" i="14"/>
  <c r="E1246" i="14"/>
  <c r="I1246" i="14"/>
  <c r="G1247" i="14"/>
  <c r="B1247" i="14"/>
  <c r="H1247" i="14"/>
  <c r="E1247" i="14"/>
  <c r="I1247" i="14"/>
  <c r="G1248" i="14"/>
  <c r="B1248" i="14"/>
  <c r="H1248" i="14"/>
  <c r="E1248" i="14"/>
  <c r="I1248" i="14"/>
  <c r="G1249" i="14"/>
  <c r="B1249" i="14"/>
  <c r="H1249" i="14"/>
  <c r="E1249" i="14"/>
  <c r="I1249" i="14"/>
  <c r="G1250" i="14"/>
  <c r="B1250" i="14"/>
  <c r="H1250" i="14"/>
  <c r="E1250" i="14"/>
  <c r="I1250" i="14"/>
  <c r="G1251" i="14"/>
  <c r="B1251" i="14"/>
  <c r="H1251" i="14"/>
  <c r="E1251" i="14"/>
  <c r="I1251" i="14"/>
  <c r="G1252" i="14"/>
  <c r="B1252" i="14"/>
  <c r="H1252" i="14"/>
  <c r="E1252" i="14"/>
  <c r="I1252" i="14"/>
  <c r="G1253" i="14"/>
  <c r="B1253" i="14"/>
  <c r="H1253" i="14"/>
  <c r="E1253" i="14"/>
  <c r="I1253" i="14"/>
  <c r="G1254" i="14"/>
  <c r="B1254" i="14"/>
  <c r="H1254" i="14"/>
  <c r="E1254" i="14"/>
  <c r="I1254" i="14"/>
  <c r="G1255" i="14"/>
  <c r="B1255" i="14"/>
  <c r="H1255" i="14"/>
  <c r="E1255" i="14"/>
  <c r="I1255" i="14"/>
  <c r="G1256" i="14"/>
  <c r="B1256" i="14"/>
  <c r="H1256" i="14"/>
  <c r="E1256" i="14"/>
  <c r="I1256" i="14"/>
  <c r="G1257" i="14"/>
  <c r="B1257" i="14"/>
  <c r="H1257" i="14"/>
  <c r="E1257" i="14"/>
  <c r="I1257" i="14"/>
  <c r="G1258" i="14"/>
  <c r="B1258" i="14"/>
  <c r="H1258" i="14"/>
  <c r="E1258" i="14"/>
  <c r="I1258" i="14"/>
  <c r="G1259" i="14"/>
  <c r="B1259" i="14"/>
  <c r="H1259" i="14"/>
  <c r="E1259" i="14"/>
  <c r="I1259" i="14"/>
  <c r="G1260" i="14"/>
  <c r="B1260" i="14"/>
  <c r="H1260" i="14"/>
  <c r="E1260" i="14"/>
  <c r="I1260" i="14"/>
  <c r="G1261" i="14"/>
  <c r="B1261" i="14"/>
  <c r="H1261" i="14"/>
  <c r="E1261" i="14"/>
  <c r="I1261" i="14"/>
  <c r="G1262" i="14"/>
  <c r="B1262" i="14"/>
  <c r="H1262" i="14"/>
  <c r="E1262" i="14"/>
  <c r="I1262" i="14"/>
  <c r="G1263" i="14"/>
  <c r="B1263" i="14"/>
  <c r="H1263" i="14"/>
  <c r="E1263" i="14"/>
  <c r="I1263" i="14"/>
  <c r="G1264" i="14"/>
  <c r="B1264" i="14"/>
  <c r="H1264" i="14"/>
  <c r="E1264" i="14"/>
  <c r="I1264" i="14"/>
  <c r="G1265" i="14"/>
  <c r="B1265" i="14"/>
  <c r="H1265" i="14"/>
  <c r="E1265" i="14"/>
  <c r="I1265" i="14"/>
  <c r="G1266" i="14"/>
  <c r="B1266" i="14"/>
  <c r="H1266" i="14"/>
  <c r="E1266" i="14"/>
  <c r="I1266" i="14"/>
  <c r="G1267" i="14"/>
  <c r="B1267" i="14"/>
  <c r="H1267" i="14"/>
  <c r="E1267" i="14"/>
  <c r="I1267" i="14"/>
  <c r="G1268" i="14"/>
  <c r="B1268" i="14"/>
  <c r="H1268" i="14"/>
  <c r="E1268" i="14"/>
  <c r="I1268" i="14"/>
  <c r="G1269" i="14"/>
  <c r="B1269" i="14"/>
  <c r="H1269" i="14"/>
  <c r="E1269" i="14"/>
  <c r="I1269" i="14"/>
  <c r="G1270" i="14"/>
  <c r="B1270" i="14"/>
  <c r="H1270" i="14"/>
  <c r="E1270" i="14"/>
  <c r="I1270" i="14"/>
  <c r="G1271" i="14"/>
  <c r="B1271" i="14"/>
  <c r="H1271" i="14"/>
  <c r="E1271" i="14"/>
  <c r="I1271" i="14"/>
  <c r="G1272" i="14"/>
  <c r="B1272" i="14"/>
  <c r="H1272" i="14"/>
  <c r="E1272" i="14"/>
  <c r="I1272" i="14"/>
  <c r="G1273" i="14"/>
  <c r="B1273" i="14"/>
  <c r="H1273" i="14"/>
  <c r="E1273" i="14"/>
  <c r="I1273" i="14"/>
  <c r="G1274" i="14"/>
  <c r="B1274" i="14"/>
  <c r="H1274" i="14"/>
  <c r="E1274" i="14"/>
  <c r="I1274" i="14"/>
  <c r="G1275" i="14"/>
  <c r="B1275" i="14"/>
  <c r="H1275" i="14"/>
  <c r="E1275" i="14"/>
  <c r="I1275" i="14"/>
  <c r="G1276" i="14"/>
  <c r="B1276" i="14"/>
  <c r="H1276" i="14"/>
  <c r="E1276" i="14"/>
  <c r="I1276" i="14"/>
  <c r="G1277" i="14"/>
  <c r="B1277" i="14"/>
  <c r="H1277" i="14"/>
  <c r="E1277" i="14"/>
  <c r="I1277" i="14"/>
  <c r="G1278" i="14"/>
  <c r="B1278" i="14"/>
  <c r="H1278" i="14"/>
  <c r="E1278" i="14"/>
  <c r="I1278" i="14"/>
  <c r="G1279" i="14"/>
  <c r="B1279" i="14"/>
  <c r="H1279" i="14"/>
  <c r="E1279" i="14"/>
  <c r="I1279" i="14"/>
  <c r="G1280" i="14"/>
  <c r="B1280" i="14"/>
  <c r="H1280" i="14"/>
  <c r="E1280" i="14"/>
  <c r="I1280" i="14"/>
  <c r="G1281" i="14"/>
  <c r="B1281" i="14"/>
  <c r="H1281" i="14"/>
  <c r="E1281" i="14"/>
  <c r="I1281" i="14"/>
  <c r="G1282" i="14"/>
  <c r="B1282" i="14"/>
  <c r="H1282" i="14"/>
  <c r="E1282" i="14"/>
  <c r="I1282" i="14"/>
  <c r="G1283" i="14"/>
  <c r="B1283" i="14"/>
  <c r="H1283" i="14"/>
  <c r="E1283" i="14"/>
  <c r="I1283" i="14"/>
  <c r="G1284" i="14"/>
  <c r="B1284" i="14"/>
  <c r="H1284" i="14"/>
  <c r="E1284" i="14"/>
  <c r="I1284" i="14"/>
  <c r="G1285" i="14"/>
  <c r="B1285" i="14"/>
  <c r="H1285" i="14"/>
  <c r="E1285" i="14"/>
  <c r="I1285" i="14"/>
  <c r="G1286" i="14"/>
  <c r="B1286" i="14"/>
  <c r="H1286" i="14"/>
  <c r="E1286" i="14"/>
  <c r="I1286" i="14"/>
  <c r="G1287" i="14"/>
  <c r="B1287" i="14"/>
  <c r="H1287" i="14"/>
  <c r="E1287" i="14"/>
  <c r="I1287" i="14"/>
  <c r="G1288" i="14"/>
  <c r="B1288" i="14"/>
  <c r="H1288" i="14"/>
  <c r="E1288" i="14"/>
  <c r="I1288" i="14"/>
  <c r="G1289" i="14"/>
  <c r="B1289" i="14"/>
  <c r="H1289" i="14"/>
  <c r="E1289" i="14"/>
  <c r="I1289" i="14"/>
  <c r="G1290" i="14"/>
  <c r="B1290" i="14"/>
  <c r="H1290" i="14"/>
  <c r="E1290" i="14"/>
  <c r="I1290" i="14"/>
  <c r="G1291" i="14"/>
  <c r="B1291" i="14"/>
  <c r="H1291" i="14"/>
  <c r="E1291" i="14"/>
  <c r="I1291" i="14"/>
  <c r="G1292" i="14"/>
  <c r="B1292" i="14"/>
  <c r="H1292" i="14"/>
  <c r="E1292" i="14"/>
  <c r="I1292" i="14"/>
  <c r="G1293" i="14"/>
  <c r="B1293" i="14"/>
  <c r="H1293" i="14"/>
  <c r="E1293" i="14"/>
  <c r="I1293" i="14"/>
  <c r="G1294" i="14"/>
  <c r="B1294" i="14"/>
  <c r="H1294" i="14"/>
  <c r="E1294" i="14"/>
  <c r="I1294" i="14"/>
  <c r="G1295" i="14"/>
  <c r="B1295" i="14"/>
  <c r="H1295" i="14"/>
  <c r="E1295" i="14"/>
  <c r="I1295" i="14"/>
  <c r="G1296" i="14"/>
  <c r="B1296" i="14"/>
  <c r="H1296" i="14"/>
  <c r="E1296" i="14"/>
  <c r="I1296" i="14"/>
  <c r="G1297" i="14"/>
  <c r="B1297" i="14"/>
  <c r="H1297" i="14"/>
  <c r="E1297" i="14"/>
  <c r="I1297" i="14"/>
  <c r="G1298" i="14"/>
  <c r="B1298" i="14"/>
  <c r="H1298" i="14"/>
  <c r="E1298" i="14"/>
  <c r="I1298" i="14"/>
  <c r="G1299" i="14"/>
  <c r="B1299" i="14"/>
  <c r="H1299" i="14"/>
  <c r="E1299" i="14"/>
  <c r="I1299" i="14"/>
  <c r="G1300" i="14"/>
  <c r="B1300" i="14"/>
  <c r="H1300" i="14"/>
  <c r="E1300" i="14"/>
  <c r="I1300" i="14"/>
  <c r="G1301" i="14"/>
  <c r="B1301" i="14"/>
  <c r="H1301" i="14"/>
  <c r="E1301" i="14"/>
  <c r="I1301" i="14"/>
  <c r="G1302" i="14"/>
  <c r="B1302" i="14"/>
  <c r="H1302" i="14"/>
  <c r="E1302" i="14"/>
  <c r="I1302" i="14"/>
  <c r="G1303" i="14"/>
  <c r="B1303" i="14"/>
  <c r="H1303" i="14"/>
  <c r="E1303" i="14"/>
  <c r="I1303" i="14"/>
  <c r="G1304" i="14"/>
  <c r="B1304" i="14"/>
  <c r="H1304" i="14"/>
  <c r="E1304" i="14"/>
  <c r="I1304" i="14"/>
  <c r="G1305" i="14"/>
  <c r="B1305" i="14"/>
  <c r="H1305" i="14"/>
  <c r="E1305" i="14"/>
  <c r="I1305" i="14"/>
  <c r="G1306" i="14"/>
  <c r="B1306" i="14"/>
  <c r="H1306" i="14"/>
  <c r="E1306" i="14"/>
  <c r="I1306" i="14"/>
  <c r="G1307" i="14"/>
  <c r="B1307" i="14"/>
  <c r="H1307" i="14"/>
  <c r="E1307" i="14"/>
  <c r="I1307" i="14"/>
  <c r="G1308" i="14"/>
  <c r="B1308" i="14"/>
  <c r="H1308" i="14"/>
  <c r="E1308" i="14"/>
  <c r="I1308" i="14"/>
  <c r="G1309" i="14"/>
  <c r="B1309" i="14"/>
  <c r="H1309" i="14"/>
  <c r="E1309" i="14"/>
  <c r="I1309" i="14"/>
  <c r="G1310" i="14"/>
  <c r="B1310" i="14"/>
  <c r="H1310" i="14"/>
  <c r="E1310" i="14"/>
  <c r="I1310" i="14"/>
  <c r="G1311" i="14"/>
  <c r="B1311" i="14"/>
  <c r="H1311" i="14"/>
  <c r="E1311" i="14"/>
  <c r="I1311" i="14"/>
  <c r="G1312" i="14"/>
  <c r="B1312" i="14"/>
  <c r="H1312" i="14"/>
  <c r="E1312" i="14"/>
  <c r="I1312" i="14"/>
  <c r="G1313" i="14"/>
  <c r="B1313" i="14"/>
  <c r="H1313" i="14"/>
  <c r="E1313" i="14"/>
  <c r="I1313" i="14"/>
  <c r="G1314" i="14"/>
  <c r="B1314" i="14"/>
  <c r="H1314" i="14"/>
  <c r="E1314" i="14"/>
  <c r="I1314" i="14"/>
  <c r="G1315" i="14"/>
  <c r="B1315" i="14"/>
  <c r="H1315" i="14"/>
  <c r="E1315" i="14"/>
  <c r="I1315" i="14"/>
  <c r="G1316" i="14"/>
  <c r="B1316" i="14"/>
  <c r="H1316" i="14"/>
  <c r="E1316" i="14"/>
  <c r="I1316" i="14"/>
  <c r="G1317" i="14"/>
  <c r="B1317" i="14"/>
  <c r="H1317" i="14"/>
  <c r="E1317" i="14"/>
  <c r="I1317" i="14"/>
  <c r="G1318" i="14"/>
  <c r="B1318" i="14"/>
  <c r="H1318" i="14"/>
  <c r="E1318" i="14"/>
  <c r="I1318" i="14"/>
  <c r="G1319" i="14"/>
  <c r="B1319" i="14"/>
  <c r="H1319" i="14"/>
  <c r="E1319" i="14"/>
  <c r="I1319" i="14"/>
  <c r="G1320" i="14"/>
  <c r="B1320" i="14"/>
  <c r="H1320" i="14"/>
  <c r="E1320" i="14"/>
  <c r="I1320" i="14"/>
  <c r="G1321" i="14"/>
  <c r="B1321" i="14"/>
  <c r="H1321" i="14"/>
  <c r="E1321" i="14"/>
  <c r="I1321" i="14"/>
  <c r="G1322" i="14"/>
  <c r="B1322" i="14"/>
  <c r="H1322" i="14"/>
  <c r="E1322" i="14"/>
  <c r="I1322" i="14"/>
  <c r="G1323" i="14"/>
  <c r="B1323" i="14"/>
  <c r="H1323" i="14"/>
  <c r="E1323" i="14"/>
  <c r="I1323" i="14"/>
  <c r="G1324" i="14"/>
  <c r="B1324" i="14"/>
  <c r="H1324" i="14"/>
  <c r="E1324" i="14"/>
  <c r="I1324" i="14"/>
  <c r="G1325" i="14"/>
  <c r="B1325" i="14"/>
  <c r="H1325" i="14"/>
  <c r="E1325" i="14"/>
  <c r="I1325" i="14"/>
  <c r="G1326" i="14"/>
  <c r="B1326" i="14"/>
  <c r="H1326" i="14"/>
  <c r="E1326" i="14"/>
  <c r="I1326" i="14"/>
  <c r="G1327" i="14"/>
  <c r="B1327" i="14"/>
  <c r="H1327" i="14"/>
  <c r="E1327" i="14"/>
  <c r="I1327" i="14"/>
  <c r="G1328" i="14"/>
  <c r="B1328" i="14"/>
  <c r="H1328" i="14"/>
  <c r="E1328" i="14"/>
  <c r="I1328" i="14"/>
  <c r="G1329" i="14"/>
  <c r="B1329" i="14"/>
  <c r="H1329" i="14"/>
  <c r="E1329" i="14"/>
  <c r="I1329" i="14"/>
  <c r="G1330" i="14"/>
  <c r="B1330" i="14"/>
  <c r="H1330" i="14"/>
  <c r="E1330" i="14"/>
  <c r="I1330" i="14"/>
  <c r="G1331" i="14"/>
  <c r="B1331" i="14"/>
  <c r="H1331" i="14"/>
  <c r="E1331" i="14"/>
  <c r="I1331" i="14"/>
  <c r="G1332" i="14"/>
  <c r="B1332" i="14"/>
  <c r="H1332" i="14"/>
  <c r="E1332" i="14"/>
  <c r="I1332" i="14"/>
  <c r="G1333" i="14"/>
  <c r="B1333" i="14"/>
  <c r="H1333" i="14"/>
  <c r="E1333" i="14"/>
  <c r="I1333" i="14"/>
  <c r="G1334" i="14"/>
  <c r="B1334" i="14"/>
  <c r="H1334" i="14"/>
  <c r="E1334" i="14"/>
  <c r="I1334" i="14"/>
  <c r="G1335" i="14"/>
  <c r="B1335" i="14"/>
  <c r="H1335" i="14"/>
  <c r="E1335" i="14"/>
  <c r="I1335" i="14"/>
  <c r="G1336" i="14"/>
  <c r="B1336" i="14"/>
  <c r="H1336" i="14"/>
  <c r="E1336" i="14"/>
  <c r="I1336" i="14"/>
  <c r="G1337" i="14"/>
  <c r="B1337" i="14"/>
  <c r="H1337" i="14"/>
  <c r="E1337" i="14"/>
  <c r="I1337" i="14"/>
  <c r="G1338" i="14"/>
  <c r="B1338" i="14"/>
  <c r="H1338" i="14"/>
  <c r="E1338" i="14"/>
  <c r="I1338" i="14"/>
  <c r="G1339" i="14"/>
  <c r="B1339" i="14"/>
  <c r="H1339" i="14"/>
  <c r="E1339" i="14"/>
  <c r="I1339" i="14"/>
  <c r="G1340" i="14"/>
  <c r="B1340" i="14"/>
  <c r="H1340" i="14"/>
  <c r="E1340" i="14"/>
  <c r="I1340" i="14"/>
  <c r="G1341" i="14"/>
  <c r="B1341" i="14"/>
  <c r="H1341" i="14"/>
  <c r="E1341" i="14"/>
  <c r="I1341" i="14"/>
  <c r="G1342" i="14"/>
  <c r="B1342" i="14"/>
  <c r="H1342" i="14"/>
  <c r="E1342" i="14"/>
  <c r="I1342" i="14"/>
  <c r="G1343" i="14"/>
  <c r="B1343" i="14"/>
  <c r="H1343" i="14"/>
  <c r="E1343" i="14"/>
  <c r="I1343" i="14"/>
  <c r="G1344" i="14"/>
  <c r="B1344" i="14"/>
  <c r="H1344" i="14"/>
  <c r="E1344" i="14"/>
  <c r="I1344" i="14"/>
  <c r="G1345" i="14"/>
  <c r="B1345" i="14"/>
  <c r="H1345" i="14"/>
  <c r="E1345" i="14"/>
  <c r="I1345" i="14"/>
  <c r="G1346" i="14"/>
  <c r="B1346" i="14"/>
  <c r="H1346" i="14"/>
  <c r="E1346" i="14"/>
  <c r="I1346" i="14"/>
  <c r="G1347" i="14"/>
  <c r="B1347" i="14"/>
  <c r="H1347" i="14"/>
  <c r="E1347" i="14"/>
  <c r="I1347" i="14"/>
  <c r="G1348" i="14"/>
  <c r="B1348" i="14"/>
  <c r="H1348" i="14"/>
  <c r="E1348" i="14"/>
  <c r="I1348" i="14"/>
  <c r="G1349" i="14"/>
  <c r="B1349" i="14"/>
  <c r="H1349" i="14"/>
  <c r="E1349" i="14"/>
  <c r="I1349" i="14"/>
  <c r="G1350" i="14"/>
  <c r="B1350" i="14"/>
  <c r="H1350" i="14"/>
  <c r="E1350" i="14"/>
  <c r="I1350" i="14"/>
  <c r="G1351" i="14"/>
  <c r="B1351" i="14"/>
  <c r="H1351" i="14"/>
  <c r="E1351" i="14"/>
  <c r="I1351" i="14"/>
  <c r="G1352" i="14"/>
  <c r="B1352" i="14"/>
  <c r="H1352" i="14"/>
  <c r="E1352" i="14"/>
  <c r="I1352" i="14"/>
  <c r="G1353" i="14"/>
  <c r="B1353" i="14"/>
  <c r="H1353" i="14"/>
  <c r="E1353" i="14"/>
  <c r="I1353" i="14"/>
  <c r="G1354" i="14"/>
  <c r="B1354" i="14"/>
  <c r="H1354" i="14"/>
  <c r="E1354" i="14"/>
  <c r="I1354" i="14"/>
  <c r="G1355" i="14"/>
  <c r="B1355" i="14"/>
  <c r="H1355" i="14"/>
  <c r="E1355" i="14"/>
  <c r="I1355" i="14"/>
  <c r="G1356" i="14"/>
  <c r="B1356" i="14"/>
  <c r="H1356" i="14"/>
  <c r="E1356" i="14"/>
  <c r="I1356" i="14"/>
  <c r="G1357" i="14"/>
  <c r="B1357" i="14"/>
  <c r="H1357" i="14"/>
  <c r="E1357" i="14"/>
  <c r="I1357" i="14"/>
  <c r="G1358" i="14"/>
  <c r="B1358" i="14"/>
  <c r="H1358" i="14"/>
  <c r="E1358" i="14"/>
  <c r="I1358" i="14"/>
  <c r="G1359" i="14"/>
  <c r="B1359" i="14"/>
  <c r="H1359" i="14"/>
  <c r="E1359" i="14"/>
  <c r="I1359" i="14"/>
  <c r="G1360" i="14"/>
  <c r="B1360" i="14"/>
  <c r="H1360" i="14"/>
  <c r="E1360" i="14"/>
  <c r="I1360" i="14"/>
  <c r="G1361" i="14"/>
  <c r="B1361" i="14"/>
  <c r="H1361" i="14"/>
  <c r="E1361" i="14"/>
  <c r="I1361" i="14"/>
  <c r="G1362" i="14"/>
  <c r="B1362" i="14"/>
  <c r="H1362" i="14"/>
  <c r="E1362" i="14"/>
  <c r="I1362" i="14"/>
  <c r="G1363" i="14"/>
  <c r="B1363" i="14"/>
  <c r="H1363" i="14"/>
  <c r="E1363" i="14"/>
  <c r="I1363" i="14"/>
  <c r="G1364" i="14"/>
  <c r="B1364" i="14"/>
  <c r="H1364" i="14"/>
  <c r="E1364" i="14"/>
  <c r="I1364" i="14"/>
  <c r="G1365" i="14"/>
  <c r="B1365" i="14"/>
  <c r="H1365" i="14"/>
  <c r="E1365" i="14"/>
  <c r="I1365" i="14"/>
  <c r="G1366" i="14"/>
  <c r="B1366" i="14"/>
  <c r="H1366" i="14"/>
  <c r="E1366" i="14"/>
  <c r="I1366" i="14"/>
  <c r="G1367" i="14"/>
  <c r="B1367" i="14"/>
  <c r="H1367" i="14"/>
  <c r="E1367" i="14"/>
  <c r="I1367" i="14"/>
  <c r="G1368" i="14"/>
  <c r="B1368" i="14"/>
  <c r="H1368" i="14"/>
  <c r="E1368" i="14"/>
  <c r="I1368" i="14"/>
  <c r="G1369" i="14"/>
  <c r="B1369" i="14"/>
  <c r="H1369" i="14"/>
  <c r="E1369" i="14"/>
  <c r="I1369" i="14"/>
  <c r="G1370" i="14"/>
  <c r="B1370" i="14"/>
  <c r="H1370" i="14"/>
  <c r="E1370" i="14"/>
  <c r="I1370" i="14"/>
  <c r="G1371" i="14"/>
  <c r="B1371" i="14"/>
  <c r="H1371" i="14"/>
  <c r="E1371" i="14"/>
  <c r="I1371" i="14"/>
  <c r="G1372" i="14"/>
  <c r="B1372" i="14"/>
  <c r="H1372" i="14"/>
  <c r="E1372" i="14"/>
  <c r="I1372" i="14"/>
  <c r="G1373" i="14"/>
  <c r="B1373" i="14"/>
  <c r="H1373" i="14"/>
  <c r="E1373" i="14"/>
  <c r="I1373" i="14"/>
  <c r="G1374" i="14"/>
  <c r="B1374" i="14"/>
  <c r="H1374" i="14"/>
  <c r="E1374" i="14"/>
  <c r="I1374" i="14"/>
  <c r="G1375" i="14"/>
  <c r="B1375" i="14"/>
  <c r="H1375" i="14"/>
  <c r="E1375" i="14"/>
  <c r="I1375" i="14"/>
  <c r="G1376" i="14"/>
  <c r="B1376" i="14"/>
  <c r="H1376" i="14"/>
  <c r="E1376" i="14"/>
  <c r="I1376" i="14"/>
  <c r="G1377" i="14"/>
  <c r="B1377" i="14"/>
  <c r="H1377" i="14"/>
  <c r="E1377" i="14"/>
  <c r="I1377" i="14"/>
  <c r="G1378" i="14"/>
  <c r="B1378" i="14"/>
  <c r="H1378" i="14"/>
  <c r="E1378" i="14"/>
  <c r="I1378" i="14"/>
  <c r="G1379" i="14"/>
  <c r="B1379" i="14"/>
  <c r="H1379" i="14"/>
  <c r="E1379" i="14"/>
  <c r="I1379" i="14"/>
  <c r="G1380" i="14"/>
  <c r="B1380" i="14"/>
  <c r="H1380" i="14"/>
  <c r="E1380" i="14"/>
  <c r="I1380" i="14"/>
  <c r="G1381" i="14"/>
  <c r="B1381" i="14"/>
  <c r="H1381" i="14"/>
  <c r="E1381" i="14"/>
  <c r="I1381" i="14"/>
  <c r="G1382" i="14"/>
  <c r="B1382" i="14"/>
  <c r="H1382" i="14"/>
  <c r="E1382" i="14"/>
  <c r="I1382" i="14"/>
  <c r="G1383" i="14"/>
  <c r="B1383" i="14"/>
  <c r="H1383" i="14"/>
  <c r="E1383" i="14"/>
  <c r="I1383" i="14"/>
  <c r="G1384" i="14"/>
  <c r="B1384" i="14"/>
  <c r="H1384" i="14"/>
  <c r="E1384" i="14"/>
  <c r="I1384" i="14"/>
  <c r="G1385" i="14"/>
  <c r="B1385" i="14"/>
  <c r="H1385" i="14"/>
  <c r="E1385" i="14"/>
  <c r="I1385" i="14"/>
  <c r="G1386" i="14"/>
  <c r="B1386" i="14"/>
  <c r="H1386" i="14"/>
  <c r="E1386" i="14"/>
  <c r="I1386" i="14"/>
  <c r="G1387" i="14"/>
  <c r="B1387" i="14"/>
  <c r="H1387" i="14"/>
  <c r="E1387" i="14"/>
  <c r="I1387" i="14"/>
  <c r="G1388" i="14"/>
  <c r="B1388" i="14"/>
  <c r="H1388" i="14"/>
  <c r="E1388" i="14"/>
  <c r="I1388" i="14"/>
  <c r="G1389" i="14"/>
  <c r="B1389" i="14"/>
  <c r="H1389" i="14"/>
  <c r="E1389" i="14"/>
  <c r="I1389" i="14"/>
  <c r="G1390" i="14"/>
  <c r="B1390" i="14"/>
  <c r="H1390" i="14"/>
  <c r="E1390" i="14"/>
  <c r="I1390" i="14"/>
  <c r="G1391" i="14"/>
  <c r="B1391" i="14"/>
  <c r="H1391" i="14"/>
  <c r="E1391" i="14"/>
  <c r="I1391" i="14"/>
  <c r="G1392" i="14"/>
  <c r="B1392" i="14"/>
  <c r="H1392" i="14"/>
  <c r="E1392" i="14"/>
  <c r="I1392" i="14"/>
  <c r="G1393" i="14"/>
  <c r="B1393" i="14"/>
  <c r="H1393" i="14"/>
  <c r="E1393" i="14"/>
  <c r="I1393" i="14"/>
  <c r="G1394" i="14"/>
  <c r="B1394" i="14"/>
  <c r="H1394" i="14"/>
  <c r="E1394" i="14"/>
  <c r="I1394" i="14"/>
  <c r="G1395" i="14"/>
  <c r="B1395" i="14"/>
  <c r="H1395" i="14"/>
  <c r="E1395" i="14"/>
  <c r="I1395" i="14"/>
  <c r="G1396" i="14"/>
  <c r="B1396" i="14"/>
  <c r="H1396" i="14"/>
  <c r="E1396" i="14"/>
  <c r="I1396" i="14"/>
  <c r="G1397" i="14"/>
  <c r="B1397" i="14"/>
  <c r="H1397" i="14"/>
  <c r="E1397" i="14"/>
  <c r="I1397" i="14"/>
  <c r="G1398" i="14"/>
  <c r="B1398" i="14"/>
  <c r="H1398" i="14"/>
  <c r="E1398" i="14"/>
  <c r="I1398" i="14"/>
  <c r="G1399" i="14"/>
  <c r="B1399" i="14"/>
  <c r="H1399" i="14"/>
  <c r="E1399" i="14"/>
  <c r="I1399" i="14"/>
  <c r="G1400" i="14"/>
  <c r="B1400" i="14"/>
  <c r="H1400" i="14"/>
  <c r="E1400" i="14"/>
  <c r="I1400" i="14"/>
  <c r="G1401" i="14"/>
  <c r="B1401" i="14"/>
  <c r="H1401" i="14"/>
  <c r="E1401" i="14"/>
  <c r="I1401" i="14"/>
  <c r="G1402" i="14"/>
  <c r="B1402" i="14"/>
  <c r="H1402" i="14"/>
  <c r="E1402" i="14"/>
  <c r="I1402" i="14"/>
  <c r="G1403" i="14"/>
  <c r="B1403" i="14"/>
  <c r="H1403" i="14"/>
  <c r="E1403" i="14"/>
  <c r="I1403" i="14"/>
  <c r="G1404" i="14"/>
  <c r="B1404" i="14"/>
  <c r="H1404" i="14"/>
  <c r="E1404" i="14"/>
  <c r="I1404" i="14"/>
  <c r="G1405" i="14"/>
  <c r="B1405" i="14"/>
  <c r="H1405" i="14"/>
  <c r="E1405" i="14"/>
  <c r="I1405" i="14"/>
  <c r="G1406" i="14"/>
  <c r="B1406" i="14"/>
  <c r="H1406" i="14"/>
  <c r="E1406" i="14"/>
  <c r="I1406" i="14"/>
  <c r="G1407" i="14"/>
  <c r="B1407" i="14"/>
  <c r="H1407" i="14"/>
  <c r="E1407" i="14"/>
  <c r="I1407" i="14"/>
  <c r="G1408" i="14"/>
  <c r="B1408" i="14"/>
  <c r="H1408" i="14"/>
  <c r="E1408" i="14"/>
  <c r="I1408" i="14"/>
  <c r="G1409" i="14"/>
  <c r="B1409" i="14"/>
  <c r="H1409" i="14"/>
  <c r="E1409" i="14"/>
  <c r="I1409" i="14"/>
  <c r="G1410" i="14"/>
  <c r="B1410" i="14"/>
  <c r="H1410" i="14"/>
  <c r="E1410" i="14"/>
  <c r="I1410" i="14"/>
  <c r="G1411" i="14"/>
  <c r="B1411" i="14"/>
  <c r="H1411" i="14"/>
  <c r="E1411" i="14"/>
  <c r="I1411" i="14"/>
  <c r="G1412" i="14"/>
  <c r="B1412" i="14"/>
  <c r="H1412" i="14"/>
  <c r="E1412" i="14"/>
  <c r="I1412" i="14"/>
  <c r="G1413" i="14"/>
  <c r="B1413" i="14"/>
  <c r="H1413" i="14"/>
  <c r="E1413" i="14"/>
  <c r="I1413" i="14"/>
  <c r="G1414" i="14"/>
  <c r="B1414" i="14"/>
  <c r="H1414" i="14"/>
  <c r="E1414" i="14"/>
  <c r="I1414" i="14"/>
  <c r="G1415" i="14"/>
  <c r="B1415" i="14"/>
  <c r="H1415" i="14"/>
  <c r="E1415" i="14"/>
  <c r="I1415" i="14"/>
  <c r="G1416" i="14"/>
  <c r="B1416" i="14"/>
  <c r="H1416" i="14"/>
  <c r="E1416" i="14"/>
  <c r="I1416" i="14"/>
  <c r="G1417" i="14"/>
  <c r="B1417" i="14"/>
  <c r="H1417" i="14"/>
  <c r="E1417" i="14"/>
  <c r="I1417" i="14"/>
  <c r="G1418" i="14"/>
  <c r="B1418" i="14"/>
  <c r="H1418" i="14"/>
  <c r="E1418" i="14"/>
  <c r="I1418" i="14"/>
  <c r="G1419" i="14"/>
  <c r="B1419" i="14"/>
  <c r="H1419" i="14"/>
  <c r="E1419" i="14"/>
  <c r="I1419" i="14"/>
  <c r="G1420" i="14"/>
  <c r="B1420" i="14"/>
  <c r="H1420" i="14"/>
  <c r="E1420" i="14"/>
  <c r="I1420" i="14"/>
  <c r="G1421" i="14"/>
  <c r="B1421" i="14"/>
  <c r="H1421" i="14"/>
  <c r="E1421" i="14"/>
  <c r="I1421" i="14"/>
  <c r="G1422" i="14"/>
  <c r="B1422" i="14"/>
  <c r="H1422" i="14"/>
  <c r="E1422" i="14"/>
  <c r="I1422" i="14"/>
  <c r="G1423" i="14"/>
  <c r="B1423" i="14"/>
  <c r="H1423" i="14"/>
  <c r="E1423" i="14"/>
  <c r="I1423" i="14"/>
  <c r="G1424" i="14"/>
  <c r="B1424" i="14"/>
  <c r="H1424" i="14"/>
  <c r="E1424" i="14"/>
  <c r="I1424" i="14"/>
  <c r="G1425" i="14"/>
  <c r="B1425" i="14"/>
  <c r="H1425" i="14"/>
  <c r="E1425" i="14"/>
  <c r="I1425" i="14"/>
  <c r="G1426" i="14"/>
  <c r="B1426" i="14"/>
  <c r="H1426" i="14"/>
  <c r="E1426" i="14"/>
  <c r="I1426" i="14"/>
  <c r="G1427" i="14"/>
  <c r="B1427" i="14"/>
  <c r="H1427" i="14"/>
  <c r="E1427" i="14"/>
  <c r="I1427" i="14"/>
  <c r="G1428" i="14"/>
  <c r="B1428" i="14"/>
  <c r="H1428" i="14"/>
  <c r="E1428" i="14"/>
  <c r="I1428" i="14"/>
  <c r="G1429" i="14"/>
  <c r="B1429" i="14"/>
  <c r="H1429" i="14"/>
  <c r="E1429" i="14"/>
  <c r="I1429" i="14"/>
  <c r="G1430" i="14"/>
  <c r="B1430" i="14"/>
  <c r="H1430" i="14"/>
  <c r="E1430" i="14"/>
  <c r="I1430" i="14"/>
  <c r="G1431" i="14"/>
  <c r="B1431" i="14"/>
  <c r="H1431" i="14"/>
  <c r="E1431" i="14"/>
  <c r="I1431" i="14"/>
  <c r="G1432" i="14"/>
  <c r="B1432" i="14"/>
  <c r="H1432" i="14"/>
  <c r="E1432" i="14"/>
  <c r="I1432" i="14"/>
  <c r="G1433" i="14"/>
  <c r="B1433" i="14"/>
  <c r="H1433" i="14"/>
  <c r="E1433" i="14"/>
  <c r="I1433" i="14"/>
  <c r="G1434" i="14"/>
  <c r="B1434" i="14"/>
  <c r="H1434" i="14"/>
  <c r="E1434" i="14"/>
  <c r="I1434" i="14"/>
  <c r="G1435" i="14"/>
  <c r="B1435" i="14"/>
  <c r="H1435" i="14"/>
  <c r="E1435" i="14"/>
  <c r="I1435" i="14"/>
  <c r="G1436" i="14"/>
  <c r="B1436" i="14"/>
  <c r="H1436" i="14"/>
  <c r="E1436" i="14"/>
  <c r="I1436" i="14"/>
  <c r="G1437" i="14"/>
  <c r="B1437" i="14"/>
  <c r="H1437" i="14"/>
  <c r="E1437" i="14"/>
  <c r="I1437" i="14"/>
  <c r="G1438" i="14"/>
  <c r="B1438" i="14"/>
  <c r="H1438" i="14"/>
  <c r="E1438" i="14"/>
  <c r="I1438" i="14"/>
  <c r="G1439" i="14"/>
  <c r="B1439" i="14"/>
  <c r="H1439" i="14"/>
  <c r="E1439" i="14"/>
  <c r="I1439" i="14"/>
  <c r="G1440" i="14"/>
  <c r="B1440" i="14"/>
  <c r="H1440" i="14"/>
  <c r="E1440" i="14"/>
  <c r="I1440" i="14"/>
  <c r="G1441" i="14"/>
  <c r="B1441" i="14"/>
  <c r="H1441" i="14"/>
  <c r="E1441" i="14"/>
  <c r="I1441" i="14"/>
  <c r="G1442" i="14"/>
  <c r="B1442" i="14"/>
  <c r="H1442" i="14"/>
  <c r="E1442" i="14"/>
  <c r="I1442" i="14"/>
  <c r="G1443" i="14"/>
  <c r="B1443" i="14"/>
  <c r="H1443" i="14"/>
  <c r="E1443" i="14"/>
  <c r="I1443" i="14"/>
  <c r="G1444" i="14"/>
  <c r="B1444" i="14"/>
  <c r="H1444" i="14"/>
  <c r="E1444" i="14"/>
  <c r="I1444" i="14"/>
  <c r="G1445" i="14"/>
  <c r="B1445" i="14"/>
  <c r="H1445" i="14"/>
  <c r="E1445" i="14"/>
  <c r="I1445" i="14"/>
  <c r="G1446" i="14"/>
  <c r="B1446" i="14"/>
  <c r="H1446" i="14"/>
  <c r="E1446" i="14"/>
  <c r="I1446" i="14"/>
  <c r="G1447" i="14"/>
  <c r="B1447" i="14"/>
  <c r="H1447" i="14"/>
  <c r="E1447" i="14"/>
  <c r="I1447" i="14"/>
  <c r="G1448" i="14"/>
  <c r="B1448" i="14"/>
  <c r="H1448" i="14"/>
  <c r="E1448" i="14"/>
  <c r="I1448" i="14"/>
  <c r="G1449" i="14"/>
  <c r="B1449" i="14"/>
  <c r="H1449" i="14"/>
  <c r="E1449" i="14"/>
  <c r="I1449" i="14"/>
  <c r="G1450" i="14"/>
  <c r="B1450" i="14"/>
  <c r="H1450" i="14"/>
  <c r="E1450" i="14"/>
  <c r="I1450" i="14"/>
  <c r="G1451" i="14"/>
  <c r="B1451" i="14"/>
  <c r="H1451" i="14"/>
  <c r="E1451" i="14"/>
  <c r="I1451" i="14"/>
  <c r="G1452" i="14"/>
  <c r="B1452" i="14"/>
  <c r="H1452" i="14"/>
  <c r="E1452" i="14"/>
  <c r="I1452" i="14"/>
  <c r="G1453" i="14"/>
  <c r="B1453" i="14"/>
  <c r="H1453" i="14"/>
  <c r="E1453" i="14"/>
  <c r="I1453" i="14"/>
  <c r="G1454" i="14"/>
  <c r="B1454" i="14"/>
  <c r="H1454" i="14"/>
  <c r="E1454" i="14"/>
  <c r="I1454" i="14"/>
  <c r="G1455" i="14"/>
  <c r="B1455" i="14"/>
  <c r="H1455" i="14"/>
  <c r="E1455" i="14"/>
  <c r="I1455" i="14"/>
  <c r="G1456" i="14"/>
  <c r="B1456" i="14"/>
  <c r="H1456" i="14"/>
  <c r="E1456" i="14"/>
  <c r="I1456" i="14"/>
  <c r="G1457" i="14"/>
  <c r="B1457" i="14"/>
  <c r="H1457" i="14"/>
  <c r="E1457" i="14"/>
  <c r="I1457" i="14"/>
  <c r="G1458" i="14"/>
  <c r="B1458" i="14"/>
  <c r="H1458" i="14"/>
  <c r="E1458" i="14"/>
  <c r="I1458" i="14"/>
  <c r="G1459" i="14"/>
  <c r="B1459" i="14"/>
  <c r="H1459" i="14"/>
  <c r="E1459" i="14"/>
  <c r="I1459" i="14"/>
  <c r="G1460" i="14"/>
  <c r="B1460" i="14"/>
  <c r="H1460" i="14"/>
  <c r="E1460" i="14"/>
  <c r="I1460" i="14"/>
  <c r="G1461" i="14"/>
  <c r="B1461" i="14"/>
  <c r="H1461" i="14"/>
  <c r="E1461" i="14"/>
  <c r="I1461" i="14"/>
  <c r="G1462" i="14"/>
  <c r="B1462" i="14"/>
  <c r="H1462" i="14"/>
  <c r="E1462" i="14"/>
  <c r="I1462" i="14"/>
  <c r="G1463" i="14"/>
  <c r="B1463" i="14"/>
  <c r="H1463" i="14"/>
  <c r="E1463" i="14"/>
  <c r="I1463" i="14"/>
  <c r="G1464" i="14"/>
  <c r="B1464" i="14"/>
  <c r="H1464" i="14"/>
  <c r="E1464" i="14"/>
  <c r="I1464" i="14"/>
  <c r="G1465" i="14"/>
  <c r="B1465" i="14"/>
  <c r="H1465" i="14"/>
  <c r="E1465" i="14"/>
  <c r="I1465" i="14"/>
  <c r="G1466" i="14"/>
  <c r="B1466" i="14"/>
  <c r="H1466" i="14"/>
  <c r="E1466" i="14"/>
  <c r="I1466" i="14"/>
  <c r="G1467" i="14"/>
  <c r="B1467" i="14"/>
  <c r="H1467" i="14"/>
  <c r="E1467" i="14"/>
  <c r="I1467" i="14"/>
  <c r="G1468" i="14"/>
  <c r="B1468" i="14"/>
  <c r="H1468" i="14"/>
  <c r="E1468" i="14"/>
  <c r="I1468" i="14"/>
  <c r="G1469" i="14"/>
  <c r="B1469" i="14"/>
  <c r="H1469" i="14"/>
  <c r="E1469" i="14"/>
  <c r="I1469" i="14"/>
  <c r="G1470" i="14"/>
  <c r="B1470" i="14"/>
  <c r="H1470" i="14"/>
  <c r="E1470" i="14"/>
  <c r="I1470" i="14"/>
  <c r="G1471" i="14"/>
  <c r="B1471" i="14"/>
  <c r="H1471" i="14"/>
  <c r="E1471" i="14"/>
  <c r="I1471" i="14"/>
  <c r="G1472" i="14"/>
  <c r="B1472" i="14"/>
  <c r="H1472" i="14"/>
  <c r="E1472" i="14"/>
  <c r="I1472" i="14"/>
  <c r="G1473" i="14"/>
  <c r="B1473" i="14"/>
  <c r="H1473" i="14"/>
  <c r="E1473" i="14"/>
  <c r="I1473" i="14"/>
  <c r="G1474" i="14"/>
  <c r="B1474" i="14"/>
  <c r="H1474" i="14"/>
  <c r="E1474" i="14"/>
  <c r="I1474" i="14"/>
  <c r="G1475" i="14"/>
  <c r="B1475" i="14"/>
  <c r="H1475" i="14"/>
  <c r="E1475" i="14"/>
  <c r="I1475" i="14"/>
  <c r="G1476" i="14"/>
  <c r="B1476" i="14"/>
  <c r="H1476" i="14"/>
  <c r="E1476" i="14"/>
  <c r="I1476" i="14"/>
  <c r="G1477" i="14"/>
  <c r="B1477" i="14"/>
  <c r="H1477" i="14"/>
  <c r="E1477" i="14"/>
  <c r="I1477" i="14"/>
  <c r="G1478" i="14"/>
  <c r="B1478" i="14"/>
  <c r="H1478" i="14"/>
  <c r="E1478" i="14"/>
  <c r="I1478" i="14"/>
  <c r="G1479" i="14"/>
  <c r="B1479" i="14"/>
  <c r="H1479" i="14"/>
  <c r="E1479" i="14"/>
  <c r="I1479" i="14"/>
  <c r="G1480" i="14"/>
  <c r="B1480" i="14"/>
  <c r="H1480" i="14"/>
  <c r="E1480" i="14"/>
  <c r="I1480" i="14"/>
  <c r="G1481" i="14"/>
  <c r="B1481" i="14"/>
  <c r="H1481" i="14"/>
  <c r="E1481" i="14"/>
  <c r="I1481" i="14"/>
  <c r="G1482" i="14"/>
  <c r="B1482" i="14"/>
  <c r="H1482" i="14"/>
  <c r="E1482" i="14"/>
  <c r="I1482" i="14"/>
  <c r="G1483" i="14"/>
  <c r="B1483" i="14"/>
  <c r="H1483" i="14"/>
  <c r="E1483" i="14"/>
  <c r="I1483" i="14"/>
  <c r="G1484" i="14"/>
  <c r="B1484" i="14"/>
  <c r="H1484" i="14"/>
  <c r="E1484" i="14"/>
  <c r="I1484" i="14"/>
  <c r="G1485" i="14"/>
  <c r="B1485" i="14"/>
  <c r="H1485" i="14"/>
  <c r="E1485" i="14"/>
  <c r="I1485" i="14"/>
  <c r="G1486" i="14"/>
  <c r="B1486" i="14"/>
  <c r="H1486" i="14"/>
  <c r="E1486" i="14"/>
  <c r="I1486" i="14"/>
  <c r="G1487" i="14"/>
  <c r="B1487" i="14"/>
  <c r="H1487" i="14"/>
  <c r="E1487" i="14"/>
  <c r="I1487" i="14"/>
  <c r="G1488" i="14"/>
  <c r="B1488" i="14"/>
  <c r="H1488" i="14"/>
  <c r="E1488" i="14"/>
  <c r="I1488" i="14"/>
  <c r="G1489" i="14"/>
  <c r="B1489" i="14"/>
  <c r="H1489" i="14"/>
  <c r="E1489" i="14"/>
  <c r="I1489" i="14"/>
  <c r="G1490" i="14"/>
  <c r="B1490" i="14"/>
  <c r="H1490" i="14"/>
  <c r="E1490" i="14"/>
  <c r="I1490" i="14"/>
  <c r="G1491" i="14"/>
  <c r="B1491" i="14"/>
  <c r="H1491" i="14"/>
  <c r="E1491" i="14"/>
  <c r="I1491" i="14"/>
  <c r="G1492" i="14"/>
  <c r="B1492" i="14"/>
  <c r="H1492" i="14"/>
  <c r="E1492" i="14"/>
  <c r="I1492" i="14"/>
  <c r="G1493" i="14"/>
  <c r="B1493" i="14"/>
  <c r="H1493" i="14"/>
  <c r="E1493" i="14"/>
  <c r="I1493" i="14"/>
  <c r="G1494" i="14"/>
  <c r="B1494" i="14"/>
  <c r="H1494" i="14"/>
  <c r="E1494" i="14"/>
  <c r="I1494" i="14"/>
  <c r="G1495" i="14"/>
  <c r="B1495" i="14"/>
  <c r="H1495" i="14"/>
  <c r="E1495" i="14"/>
  <c r="I1495" i="14"/>
  <c r="G1496" i="14"/>
  <c r="B1496" i="14"/>
  <c r="H1496" i="14"/>
  <c r="E1496" i="14"/>
  <c r="I1496" i="14"/>
  <c r="G1497" i="14"/>
  <c r="B1497" i="14"/>
  <c r="H1497" i="14"/>
  <c r="E1497" i="14"/>
  <c r="I1497" i="14"/>
  <c r="G1498" i="14"/>
  <c r="B1498" i="14"/>
  <c r="H1498" i="14"/>
  <c r="E1498" i="14"/>
  <c r="I1498" i="14"/>
  <c r="G1499" i="14"/>
  <c r="B1499" i="14"/>
  <c r="H1499" i="14"/>
  <c r="E1499" i="14"/>
  <c r="I1499" i="14"/>
  <c r="G1500" i="14"/>
  <c r="B1500" i="14"/>
  <c r="H1500" i="14"/>
  <c r="E1500" i="14"/>
  <c r="I1500" i="14"/>
  <c r="G1501" i="14"/>
  <c r="B1501" i="14"/>
  <c r="H1501" i="14"/>
  <c r="E1501" i="14"/>
  <c r="I1501" i="14"/>
  <c r="G1502" i="14"/>
  <c r="B1502" i="14"/>
  <c r="H1502" i="14"/>
  <c r="E1502" i="14"/>
  <c r="I1502" i="14"/>
  <c r="G1503" i="14"/>
  <c r="B1503" i="14"/>
  <c r="H1503" i="14"/>
  <c r="E1503" i="14"/>
  <c r="I1503" i="14"/>
  <c r="G1504" i="14"/>
  <c r="B1504" i="14"/>
  <c r="H1504" i="14"/>
  <c r="E1504" i="14"/>
  <c r="I1504" i="14"/>
  <c r="G1505" i="14"/>
  <c r="B1505" i="14"/>
  <c r="H1505" i="14"/>
  <c r="E1505" i="14"/>
  <c r="I1505" i="14"/>
  <c r="G1506" i="14"/>
  <c r="B1506" i="14"/>
  <c r="H1506" i="14"/>
  <c r="E1506" i="14"/>
  <c r="I1506" i="14"/>
  <c r="G1507" i="14"/>
  <c r="B1507" i="14"/>
  <c r="H1507" i="14"/>
  <c r="E1507" i="14"/>
  <c r="I1507" i="14"/>
  <c r="G1508" i="14"/>
  <c r="B1508" i="14"/>
  <c r="H1508" i="14"/>
  <c r="E1508" i="14"/>
  <c r="I1508" i="14"/>
  <c r="G1509" i="14"/>
  <c r="B1509" i="14"/>
  <c r="H1509" i="14"/>
  <c r="E1509" i="14"/>
  <c r="I1509" i="14"/>
  <c r="G1510" i="14"/>
  <c r="B1510" i="14"/>
  <c r="H1510" i="14"/>
  <c r="E1510" i="14"/>
  <c r="I1510" i="14"/>
  <c r="G1511" i="14"/>
  <c r="B1511" i="14"/>
  <c r="H1511" i="14"/>
  <c r="E1511" i="14"/>
  <c r="I1511" i="14"/>
  <c r="G1512" i="14"/>
  <c r="B1512" i="14"/>
  <c r="H1512" i="14"/>
  <c r="E1512" i="14"/>
  <c r="I1512" i="14"/>
  <c r="G1513" i="14"/>
  <c r="B1513" i="14"/>
  <c r="H1513" i="14"/>
  <c r="E1513" i="14"/>
  <c r="I1513" i="14"/>
  <c r="G1514" i="14"/>
  <c r="B1514" i="14"/>
  <c r="H1514" i="14"/>
  <c r="E1514" i="14"/>
  <c r="I1514" i="14"/>
  <c r="G1515" i="14"/>
  <c r="B1515" i="14"/>
  <c r="H1515" i="14"/>
  <c r="E1515" i="14"/>
  <c r="I1515" i="14"/>
  <c r="G1516" i="14"/>
  <c r="B1516" i="14"/>
  <c r="H1516" i="14"/>
  <c r="E1516" i="14"/>
  <c r="I1516" i="14"/>
  <c r="G1517" i="14"/>
  <c r="B1517" i="14"/>
  <c r="H1517" i="14"/>
  <c r="E1517" i="14"/>
  <c r="I1517" i="14"/>
  <c r="G1518" i="14"/>
  <c r="B1518" i="14"/>
  <c r="H1518" i="14"/>
  <c r="E1518" i="14"/>
  <c r="I1518" i="14"/>
  <c r="G1519" i="14"/>
  <c r="B1519" i="14"/>
  <c r="H1519" i="14"/>
  <c r="E1519" i="14"/>
  <c r="I1519" i="14"/>
  <c r="G1520" i="14"/>
  <c r="B1520" i="14"/>
  <c r="H1520" i="14"/>
  <c r="E1520" i="14"/>
  <c r="I1520" i="14"/>
  <c r="G1521" i="14"/>
  <c r="B1521" i="14"/>
  <c r="H1521" i="14"/>
  <c r="E1521" i="14"/>
  <c r="I1521" i="14"/>
  <c r="G1522" i="14"/>
  <c r="B1522" i="14"/>
  <c r="H1522" i="14"/>
  <c r="E1522" i="14"/>
  <c r="I1522" i="14"/>
  <c r="G1523" i="14"/>
  <c r="B1523" i="14"/>
  <c r="H1523" i="14"/>
  <c r="E1523" i="14"/>
  <c r="I1523" i="14"/>
  <c r="G1524" i="14"/>
  <c r="B1524" i="14"/>
  <c r="H1524" i="14"/>
  <c r="E1524" i="14"/>
  <c r="I1524" i="14"/>
  <c r="G1525" i="14"/>
  <c r="B1525" i="14"/>
  <c r="H1525" i="14"/>
  <c r="E1525" i="14"/>
  <c r="I1525" i="14"/>
  <c r="G1526" i="14"/>
  <c r="B1526" i="14"/>
  <c r="H1526" i="14"/>
  <c r="E1526" i="14"/>
  <c r="I1526" i="14"/>
  <c r="G1527" i="14"/>
  <c r="B1527" i="14"/>
  <c r="H1527" i="14"/>
  <c r="E1527" i="14"/>
  <c r="I1527" i="14"/>
  <c r="G1528" i="14"/>
  <c r="B1528" i="14"/>
  <c r="H1528" i="14"/>
  <c r="E1528" i="14"/>
  <c r="I1528" i="14"/>
  <c r="G1529" i="14"/>
  <c r="B1529" i="14"/>
  <c r="H1529" i="14"/>
  <c r="E1529" i="14"/>
  <c r="I1529" i="14"/>
  <c r="G1530" i="14"/>
  <c r="B1530" i="14"/>
  <c r="H1530" i="14"/>
  <c r="E1530" i="14"/>
  <c r="I1530" i="14"/>
  <c r="G1531" i="14"/>
  <c r="B1531" i="14"/>
  <c r="H1531" i="14"/>
  <c r="E1531" i="14"/>
  <c r="I1531" i="14"/>
  <c r="G1532" i="14"/>
  <c r="B1532" i="14"/>
  <c r="H1532" i="14"/>
  <c r="E1532" i="14"/>
  <c r="I1532" i="14"/>
  <c r="G1533" i="14"/>
  <c r="B1533" i="14"/>
  <c r="H1533" i="14"/>
  <c r="E1533" i="14"/>
  <c r="I1533" i="14"/>
  <c r="G1534" i="14"/>
  <c r="B1534" i="14"/>
  <c r="H1534" i="14"/>
  <c r="E1534" i="14"/>
  <c r="I1534" i="14"/>
  <c r="G1535" i="14"/>
  <c r="B1535" i="14"/>
  <c r="H1535" i="14"/>
  <c r="E1535" i="14"/>
  <c r="I1535" i="14"/>
  <c r="G1536" i="14"/>
  <c r="B1536" i="14"/>
  <c r="H1536" i="14"/>
  <c r="E1536" i="14"/>
  <c r="I1536" i="14"/>
  <c r="G1537" i="14"/>
  <c r="B1537" i="14"/>
  <c r="H1537" i="14"/>
  <c r="E1537" i="14"/>
  <c r="I1537" i="14"/>
  <c r="G1538" i="14"/>
  <c r="B1538" i="14"/>
  <c r="H1538" i="14"/>
  <c r="E1538" i="14"/>
  <c r="I1538" i="14"/>
  <c r="G1539" i="14"/>
  <c r="B1539" i="14"/>
  <c r="H1539" i="14"/>
  <c r="E1539" i="14"/>
  <c r="I1539" i="14"/>
  <c r="G1540" i="14"/>
  <c r="B1540" i="14"/>
  <c r="H1540" i="14"/>
  <c r="E1540" i="14"/>
  <c r="I1540" i="14"/>
  <c r="G1541" i="14"/>
  <c r="B1541" i="14"/>
  <c r="H1541" i="14"/>
  <c r="E1541" i="14"/>
  <c r="I1541" i="14"/>
  <c r="G1542" i="14"/>
  <c r="B1542" i="14"/>
  <c r="H1542" i="14"/>
  <c r="E1542" i="14"/>
  <c r="I1542" i="14"/>
  <c r="G1543" i="14"/>
  <c r="B1543" i="14"/>
  <c r="H1543" i="14"/>
  <c r="E1543" i="14"/>
  <c r="I1543" i="14"/>
  <c r="G1544" i="14"/>
  <c r="B1544" i="14"/>
  <c r="H1544" i="14"/>
  <c r="E1544" i="14"/>
  <c r="I1544" i="14"/>
  <c r="G1545" i="14"/>
  <c r="B1545" i="14"/>
  <c r="H1545" i="14"/>
  <c r="E1545" i="14"/>
  <c r="I1545" i="14"/>
  <c r="B8" i="14"/>
  <c r="H8" i="14"/>
  <c r="I8" i="14"/>
  <c r="B9" i="14"/>
  <c r="H9" i="14"/>
  <c r="I9" i="14"/>
  <c r="B10" i="14"/>
  <c r="H10" i="14"/>
  <c r="I10" i="14"/>
  <c r="B11" i="14"/>
  <c r="H11" i="14"/>
  <c r="I11" i="14"/>
  <c r="B12" i="14"/>
  <c r="H12" i="14"/>
  <c r="I12" i="14"/>
  <c r="B13" i="14"/>
  <c r="H13" i="14"/>
  <c r="I13" i="14"/>
  <c r="B14" i="14"/>
  <c r="H14" i="14"/>
  <c r="I14" i="14"/>
  <c r="B15" i="14"/>
  <c r="H15" i="14"/>
  <c r="I15" i="14"/>
  <c r="B16" i="14"/>
  <c r="H16" i="14"/>
  <c r="I16" i="14"/>
  <c r="B17" i="14"/>
  <c r="H17" i="14"/>
  <c r="I17" i="14"/>
  <c r="B18" i="14"/>
  <c r="H18" i="14"/>
  <c r="I18" i="14"/>
  <c r="B19" i="14"/>
  <c r="H19" i="14"/>
  <c r="I19" i="14"/>
  <c r="B20" i="14"/>
  <c r="H20" i="14"/>
  <c r="I20" i="14"/>
  <c r="B21" i="14"/>
  <c r="H21" i="14"/>
  <c r="I21" i="14"/>
  <c r="B22" i="14"/>
  <c r="H22" i="14"/>
  <c r="I22" i="14"/>
  <c r="B23" i="14"/>
  <c r="H23" i="14"/>
  <c r="I23" i="14"/>
  <c r="B24" i="14"/>
  <c r="H24" i="14"/>
  <c r="I24" i="14"/>
  <c r="B25" i="14"/>
  <c r="H25" i="14"/>
  <c r="I25" i="14"/>
  <c r="B26" i="14"/>
  <c r="H26" i="14"/>
  <c r="I26" i="14"/>
  <c r="B27" i="14"/>
  <c r="H27" i="14"/>
  <c r="I27" i="14"/>
  <c r="B28" i="14"/>
  <c r="H28" i="14"/>
  <c r="I28" i="14"/>
  <c r="B29" i="14"/>
  <c r="H29" i="14"/>
  <c r="I29" i="14"/>
  <c r="B30" i="14"/>
  <c r="H30" i="14"/>
  <c r="I30" i="14"/>
  <c r="B31" i="14"/>
  <c r="H31" i="14"/>
  <c r="I31" i="14"/>
  <c r="B7" i="14"/>
  <c r="H7" i="14"/>
  <c r="K7" i="14"/>
  <c r="B4" i="13"/>
  <c r="I7" i="14"/>
  <c r="L7" i="14"/>
  <c r="C4" i="13"/>
  <c r="D4" i="13"/>
  <c r="E4" i="13"/>
  <c r="F4" i="13"/>
  <c r="G4" i="13"/>
  <c r="H4" i="13"/>
  <c r="A4" i="13"/>
  <c r="W1623" i="7"/>
  <c r="V1623" i="7"/>
  <c r="U1623" i="7"/>
  <c r="T1623" i="7"/>
  <c r="S1623" i="7"/>
  <c r="R1623" i="7"/>
  <c r="Q1623" i="7"/>
  <c r="P1623" i="7"/>
  <c r="U1626" i="1"/>
  <c r="O1623" i="7"/>
  <c r="T1626" i="1"/>
  <c r="N1623" i="7"/>
  <c r="M1623" i="7"/>
  <c r="L1623" i="7"/>
  <c r="K1623" i="7"/>
  <c r="J1623" i="7"/>
  <c r="I1623" i="7"/>
  <c r="H1623" i="7"/>
  <c r="G1623" i="7"/>
  <c r="F1623" i="7"/>
  <c r="E1623" i="7"/>
  <c r="D1623" i="7"/>
  <c r="C1623" i="7"/>
  <c r="B1623" i="7"/>
  <c r="A1623" i="7"/>
  <c r="W1622" i="7"/>
  <c r="V1622" i="7"/>
  <c r="U1622" i="7"/>
  <c r="T1622" i="7"/>
  <c r="S1622" i="7"/>
  <c r="R1622" i="7"/>
  <c r="Q1622" i="7"/>
  <c r="P1622" i="7"/>
  <c r="U1625" i="1"/>
  <c r="O1622" i="7"/>
  <c r="T1625" i="1"/>
  <c r="N1622" i="7"/>
  <c r="M1622" i="7"/>
  <c r="L1622" i="7"/>
  <c r="K1622" i="7"/>
  <c r="J1622" i="7"/>
  <c r="I1622" i="7"/>
  <c r="H1622" i="7"/>
  <c r="G1622" i="7"/>
  <c r="F1622" i="7"/>
  <c r="E1622" i="7"/>
  <c r="D1622" i="7"/>
  <c r="C1622" i="7"/>
  <c r="B1622" i="7"/>
  <c r="A1622" i="7"/>
  <c r="W1621" i="7"/>
  <c r="V1621" i="7"/>
  <c r="U1621" i="7"/>
  <c r="T1621" i="7"/>
  <c r="S1621" i="7"/>
  <c r="R1621" i="7"/>
  <c r="Q1621" i="7"/>
  <c r="P1621" i="7"/>
  <c r="U1624" i="1"/>
  <c r="O1621" i="7"/>
  <c r="T1624" i="1"/>
  <c r="N1621" i="7"/>
  <c r="M1621" i="7"/>
  <c r="L1621" i="7"/>
  <c r="K1621" i="7"/>
  <c r="J1621" i="7"/>
  <c r="I1621" i="7"/>
  <c r="H1621" i="7"/>
  <c r="G1621" i="7"/>
  <c r="F1621" i="7"/>
  <c r="E1621" i="7"/>
  <c r="D1621" i="7"/>
  <c r="C1621" i="7"/>
  <c r="B1621" i="7"/>
  <c r="A1621" i="7"/>
  <c r="W1620" i="7"/>
  <c r="V1620" i="7"/>
  <c r="U1620" i="7"/>
  <c r="T1620" i="7"/>
  <c r="S1620" i="7"/>
  <c r="R1620" i="7"/>
  <c r="Q1620" i="7"/>
  <c r="P1620" i="7"/>
  <c r="U1623" i="1"/>
  <c r="O1620" i="7"/>
  <c r="T1623" i="1"/>
  <c r="N1620" i="7"/>
  <c r="M1620" i="7"/>
  <c r="L1620" i="7"/>
  <c r="K1620" i="7"/>
  <c r="J1620" i="7"/>
  <c r="I1620" i="7"/>
  <c r="H1620" i="7"/>
  <c r="G1620" i="7"/>
  <c r="F1620" i="7"/>
  <c r="E1620" i="7"/>
  <c r="D1620" i="7"/>
  <c r="C1620" i="7"/>
  <c r="B1620" i="7"/>
  <c r="A1620" i="7"/>
  <c r="W1619" i="7"/>
  <c r="V1619" i="7"/>
  <c r="U1619" i="7"/>
  <c r="T1619" i="7"/>
  <c r="S1619" i="7"/>
  <c r="R1619" i="7"/>
  <c r="Q1619" i="7"/>
  <c r="P1619" i="7"/>
  <c r="U1622" i="1"/>
  <c r="O1619" i="7"/>
  <c r="T1622" i="1"/>
  <c r="N1619" i="7"/>
  <c r="M1619" i="7"/>
  <c r="L1619" i="7"/>
  <c r="K1619" i="7"/>
  <c r="J1619" i="7"/>
  <c r="I1619" i="7"/>
  <c r="H1619" i="7"/>
  <c r="G1619" i="7"/>
  <c r="F1619" i="7"/>
  <c r="E1619" i="7"/>
  <c r="D1619" i="7"/>
  <c r="C1619" i="7"/>
  <c r="B1619" i="7"/>
  <c r="A1619" i="7"/>
  <c r="W1618" i="7"/>
  <c r="V1618" i="7"/>
  <c r="U1618" i="7"/>
  <c r="T1618" i="7"/>
  <c r="S1618" i="7"/>
  <c r="R1618" i="7"/>
  <c r="Q1618" i="7"/>
  <c r="P1618" i="7"/>
  <c r="U1621" i="1"/>
  <c r="O1618" i="7"/>
  <c r="T1621" i="1"/>
  <c r="N1618" i="7"/>
  <c r="M1618" i="7"/>
  <c r="L1618" i="7"/>
  <c r="K1618" i="7"/>
  <c r="J1618" i="7"/>
  <c r="I1618" i="7"/>
  <c r="H1618" i="7"/>
  <c r="G1618" i="7"/>
  <c r="F1618" i="7"/>
  <c r="E1618" i="7"/>
  <c r="D1618" i="7"/>
  <c r="C1618" i="7"/>
  <c r="B1618" i="7"/>
  <c r="A1618" i="7"/>
  <c r="W1617" i="7"/>
  <c r="V1617" i="7"/>
  <c r="U1617" i="7"/>
  <c r="T1617" i="7"/>
  <c r="S1617" i="7"/>
  <c r="R1617" i="7"/>
  <c r="Q1617" i="7"/>
  <c r="P1617" i="7"/>
  <c r="U1620" i="1"/>
  <c r="O1617" i="7"/>
  <c r="T1620" i="1"/>
  <c r="N1617" i="7"/>
  <c r="M1617" i="7"/>
  <c r="L1617" i="7"/>
  <c r="K1617" i="7"/>
  <c r="J1617" i="7"/>
  <c r="I1617" i="7"/>
  <c r="H1617" i="7"/>
  <c r="G1617" i="7"/>
  <c r="F1617" i="7"/>
  <c r="E1617" i="7"/>
  <c r="D1617" i="7"/>
  <c r="C1617" i="7"/>
  <c r="B1617" i="7"/>
  <c r="A1617" i="7"/>
  <c r="W1616" i="7"/>
  <c r="V1616" i="7"/>
  <c r="U1616" i="7"/>
  <c r="T1616" i="7"/>
  <c r="S1616" i="7"/>
  <c r="R1616" i="7"/>
  <c r="Q1616" i="7"/>
  <c r="P1616" i="7"/>
  <c r="U1619" i="1"/>
  <c r="O1616" i="7"/>
  <c r="T1619" i="1"/>
  <c r="N1616" i="7"/>
  <c r="M1616" i="7"/>
  <c r="L1616" i="7"/>
  <c r="K1616" i="7"/>
  <c r="J1616" i="7"/>
  <c r="I1616" i="7"/>
  <c r="H1616" i="7"/>
  <c r="G1616" i="7"/>
  <c r="F1616" i="7"/>
  <c r="E1616" i="7"/>
  <c r="D1616" i="7"/>
  <c r="C1616" i="7"/>
  <c r="B1616" i="7"/>
  <c r="A1616" i="7"/>
  <c r="W1615" i="7"/>
  <c r="V1615" i="7"/>
  <c r="U1615" i="7"/>
  <c r="T1615" i="7"/>
  <c r="S1615" i="7"/>
  <c r="R1615" i="7"/>
  <c r="Q1615" i="7"/>
  <c r="P1615" i="7"/>
  <c r="U1618" i="1"/>
  <c r="O1615" i="7"/>
  <c r="T1618" i="1"/>
  <c r="N1615" i="7"/>
  <c r="M1615" i="7"/>
  <c r="L1615" i="7"/>
  <c r="K1615" i="7"/>
  <c r="J1615" i="7"/>
  <c r="I1615" i="7"/>
  <c r="H1615" i="7"/>
  <c r="G1615" i="7"/>
  <c r="F1615" i="7"/>
  <c r="E1615" i="7"/>
  <c r="D1615" i="7"/>
  <c r="C1615" i="7"/>
  <c r="B1615" i="7"/>
  <c r="A1615" i="7"/>
  <c r="W1614" i="7"/>
  <c r="V1614" i="7"/>
  <c r="U1614" i="7"/>
  <c r="T1614" i="7"/>
  <c r="S1614" i="7"/>
  <c r="R1614" i="7"/>
  <c r="Q1614" i="7"/>
  <c r="P1614" i="7"/>
  <c r="U1617" i="1"/>
  <c r="O1614" i="7"/>
  <c r="T1617" i="1"/>
  <c r="N1614" i="7"/>
  <c r="M1614" i="7"/>
  <c r="L1614" i="7"/>
  <c r="K1614" i="7"/>
  <c r="J1614" i="7"/>
  <c r="I1614" i="7"/>
  <c r="H1614" i="7"/>
  <c r="G1614" i="7"/>
  <c r="F1614" i="7"/>
  <c r="E1614" i="7"/>
  <c r="D1614" i="7"/>
  <c r="C1614" i="7"/>
  <c r="B1614" i="7"/>
  <c r="A1614" i="7"/>
  <c r="W1613" i="7"/>
  <c r="V1613" i="7"/>
  <c r="U1613" i="7"/>
  <c r="T1613" i="7"/>
  <c r="S1613" i="7"/>
  <c r="R1613" i="7"/>
  <c r="Q1613" i="7"/>
  <c r="P1613" i="7"/>
  <c r="U1616" i="1"/>
  <c r="O1613" i="7"/>
  <c r="T1616" i="1"/>
  <c r="N1613" i="7"/>
  <c r="M1613" i="7"/>
  <c r="L1613" i="7"/>
  <c r="K1613" i="7"/>
  <c r="J1613" i="7"/>
  <c r="I1613" i="7"/>
  <c r="H1613" i="7"/>
  <c r="G1613" i="7"/>
  <c r="F1613" i="7"/>
  <c r="E1613" i="7"/>
  <c r="D1613" i="7"/>
  <c r="C1613" i="7"/>
  <c r="B1613" i="7"/>
  <c r="A1613" i="7"/>
  <c r="W1612" i="7"/>
  <c r="V1612" i="7"/>
  <c r="U1612" i="7"/>
  <c r="T1612" i="7"/>
  <c r="S1612" i="7"/>
  <c r="R1612" i="7"/>
  <c r="Q1612" i="7"/>
  <c r="P1612" i="7"/>
  <c r="U1615" i="1"/>
  <c r="O1612" i="7"/>
  <c r="T1615" i="1"/>
  <c r="N1612" i="7"/>
  <c r="M1612" i="7"/>
  <c r="L1612" i="7"/>
  <c r="K1612" i="7"/>
  <c r="J1612" i="7"/>
  <c r="I1612" i="7"/>
  <c r="H1612" i="7"/>
  <c r="G1612" i="7"/>
  <c r="F1612" i="7"/>
  <c r="E1612" i="7"/>
  <c r="D1612" i="7"/>
  <c r="C1612" i="7"/>
  <c r="B1612" i="7"/>
  <c r="A1612" i="7"/>
  <c r="W1611" i="7"/>
  <c r="V1611" i="7"/>
  <c r="U1611" i="7"/>
  <c r="T1611" i="7"/>
  <c r="S1611" i="7"/>
  <c r="R1611" i="7"/>
  <c r="Q1611" i="7"/>
  <c r="P1611" i="7"/>
  <c r="U1614" i="1"/>
  <c r="O1611" i="7"/>
  <c r="T1614" i="1"/>
  <c r="N1611" i="7"/>
  <c r="M1611" i="7"/>
  <c r="L1611" i="7"/>
  <c r="K1611" i="7"/>
  <c r="J1611" i="7"/>
  <c r="I1611" i="7"/>
  <c r="H1611" i="7"/>
  <c r="G1611" i="7"/>
  <c r="F1611" i="7"/>
  <c r="E1611" i="7"/>
  <c r="D1611" i="7"/>
  <c r="C1611" i="7"/>
  <c r="B1611" i="7"/>
  <c r="A1611" i="7"/>
  <c r="W1610" i="7"/>
  <c r="V1610" i="7"/>
  <c r="U1610" i="7"/>
  <c r="T1610" i="7"/>
  <c r="S1610" i="7"/>
  <c r="R1610" i="7"/>
  <c r="Q1610" i="7"/>
  <c r="P1610" i="7"/>
  <c r="U1613" i="1"/>
  <c r="O1610" i="7"/>
  <c r="T1613" i="1"/>
  <c r="N1610" i="7"/>
  <c r="M1610" i="7"/>
  <c r="L1610" i="7"/>
  <c r="K1610" i="7"/>
  <c r="J1610" i="7"/>
  <c r="I1610" i="7"/>
  <c r="H1610" i="7"/>
  <c r="G1610" i="7"/>
  <c r="F1610" i="7"/>
  <c r="E1610" i="7"/>
  <c r="D1610" i="7"/>
  <c r="C1610" i="7"/>
  <c r="B1610" i="7"/>
  <c r="A1610" i="7"/>
  <c r="W1609" i="7"/>
  <c r="V1609" i="7"/>
  <c r="U1609" i="7"/>
  <c r="T1609" i="7"/>
  <c r="S1609" i="7"/>
  <c r="R1609" i="7"/>
  <c r="Q1609" i="7"/>
  <c r="P1609" i="7"/>
  <c r="U1612" i="1"/>
  <c r="O1609" i="7"/>
  <c r="T1612" i="1"/>
  <c r="N1609" i="7"/>
  <c r="M1609" i="7"/>
  <c r="L1609" i="7"/>
  <c r="K1609" i="7"/>
  <c r="J1609" i="7"/>
  <c r="I1609" i="7"/>
  <c r="H1609" i="7"/>
  <c r="G1609" i="7"/>
  <c r="F1609" i="7"/>
  <c r="E1609" i="7"/>
  <c r="D1609" i="7"/>
  <c r="C1609" i="7"/>
  <c r="B1609" i="7"/>
  <c r="A1609" i="7"/>
  <c r="W1608" i="7"/>
  <c r="V1608" i="7"/>
  <c r="U1608" i="7"/>
  <c r="T1608" i="7"/>
  <c r="S1608" i="7"/>
  <c r="R1608" i="7"/>
  <c r="Q1608" i="7"/>
  <c r="P1608" i="7"/>
  <c r="U1611" i="1"/>
  <c r="O1608" i="7"/>
  <c r="T1611" i="1"/>
  <c r="N1608" i="7"/>
  <c r="M1608" i="7"/>
  <c r="L1608" i="7"/>
  <c r="K1608" i="7"/>
  <c r="J1608" i="7"/>
  <c r="I1608" i="7"/>
  <c r="H1608" i="7"/>
  <c r="G1608" i="7"/>
  <c r="F1608" i="7"/>
  <c r="E1608" i="7"/>
  <c r="D1608" i="7"/>
  <c r="C1608" i="7"/>
  <c r="B1608" i="7"/>
  <c r="A1608" i="7"/>
  <c r="W1607" i="7"/>
  <c r="V1607" i="7"/>
  <c r="U1607" i="7"/>
  <c r="T1607" i="7"/>
  <c r="S1607" i="7"/>
  <c r="R1607" i="7"/>
  <c r="Q1607" i="7"/>
  <c r="P1607" i="7"/>
  <c r="U1610" i="1"/>
  <c r="O1607" i="7"/>
  <c r="T1610" i="1"/>
  <c r="N1607" i="7"/>
  <c r="M1607" i="7"/>
  <c r="L1607" i="7"/>
  <c r="K1607" i="7"/>
  <c r="J1607" i="7"/>
  <c r="I1607" i="7"/>
  <c r="H1607" i="7"/>
  <c r="G1607" i="7"/>
  <c r="F1607" i="7"/>
  <c r="E1607" i="7"/>
  <c r="D1607" i="7"/>
  <c r="C1607" i="7"/>
  <c r="B1607" i="7"/>
  <c r="A1607" i="7"/>
  <c r="W1606" i="7"/>
  <c r="V1606" i="7"/>
  <c r="U1606" i="7"/>
  <c r="T1606" i="7"/>
  <c r="S1606" i="7"/>
  <c r="R1606" i="7"/>
  <c r="Q1606" i="7"/>
  <c r="P1606" i="7"/>
  <c r="U1609" i="1"/>
  <c r="O1606" i="7"/>
  <c r="T1609" i="1"/>
  <c r="N1606" i="7"/>
  <c r="M1606" i="7"/>
  <c r="L1606" i="7"/>
  <c r="K1606" i="7"/>
  <c r="J1606" i="7"/>
  <c r="I1606" i="7"/>
  <c r="H1606" i="7"/>
  <c r="G1606" i="7"/>
  <c r="F1606" i="7"/>
  <c r="E1606" i="7"/>
  <c r="D1606" i="7"/>
  <c r="C1606" i="7"/>
  <c r="B1606" i="7"/>
  <c r="A1606" i="7"/>
  <c r="W1605" i="7"/>
  <c r="V1605" i="7"/>
  <c r="U1605" i="7"/>
  <c r="T1605" i="7"/>
  <c r="S1605" i="7"/>
  <c r="R1605" i="7"/>
  <c r="Q1605" i="7"/>
  <c r="P1605" i="7"/>
  <c r="U1608" i="1"/>
  <c r="O1605" i="7"/>
  <c r="T1608" i="1"/>
  <c r="N1605" i="7"/>
  <c r="M1605" i="7"/>
  <c r="L1605" i="7"/>
  <c r="K1605" i="7"/>
  <c r="J1605" i="7"/>
  <c r="I1605" i="7"/>
  <c r="H1605" i="7"/>
  <c r="G1605" i="7"/>
  <c r="F1605" i="7"/>
  <c r="E1605" i="7"/>
  <c r="D1605" i="7"/>
  <c r="C1605" i="7"/>
  <c r="B1605" i="7"/>
  <c r="A1605" i="7"/>
  <c r="W1604" i="7"/>
  <c r="V1604" i="7"/>
  <c r="U1604" i="7"/>
  <c r="T1604" i="7"/>
  <c r="S1604" i="7"/>
  <c r="R1604" i="7"/>
  <c r="Q1604" i="7"/>
  <c r="P1604" i="7"/>
  <c r="U1607" i="1"/>
  <c r="O1604" i="7"/>
  <c r="T1607" i="1"/>
  <c r="N1604" i="7"/>
  <c r="M1604" i="7"/>
  <c r="L1604" i="7"/>
  <c r="K1604" i="7"/>
  <c r="J1604" i="7"/>
  <c r="I1604" i="7"/>
  <c r="H1604" i="7"/>
  <c r="G1604" i="7"/>
  <c r="F1604" i="7"/>
  <c r="E1604" i="7"/>
  <c r="D1604" i="7"/>
  <c r="C1604" i="7"/>
  <c r="B1604" i="7"/>
  <c r="A1604" i="7"/>
  <c r="W1603" i="7"/>
  <c r="V1603" i="7"/>
  <c r="U1603" i="7"/>
  <c r="T1603" i="7"/>
  <c r="S1603" i="7"/>
  <c r="R1603" i="7"/>
  <c r="Q1603" i="7"/>
  <c r="P1603" i="7"/>
  <c r="O1603" i="7"/>
  <c r="N1603" i="7"/>
  <c r="M1603" i="7"/>
  <c r="L1603" i="7"/>
  <c r="K1603" i="7"/>
  <c r="J1603" i="7"/>
  <c r="I1603" i="7"/>
  <c r="H1603" i="7"/>
  <c r="G1603" i="7"/>
  <c r="F1603" i="7"/>
  <c r="E1603" i="7"/>
  <c r="D1603" i="7"/>
  <c r="C1603" i="7"/>
  <c r="B1603" i="7"/>
  <c r="A1603" i="7"/>
  <c r="W1602" i="7"/>
  <c r="V1602" i="7"/>
  <c r="U1602" i="7"/>
  <c r="T1602" i="7"/>
  <c r="S1602" i="7"/>
  <c r="R1602" i="7"/>
  <c r="Q1602" i="7"/>
  <c r="P1602" i="7"/>
  <c r="O1602" i="7"/>
  <c r="N1602" i="7"/>
  <c r="M1602" i="7"/>
  <c r="L1602" i="7"/>
  <c r="K1602" i="7"/>
  <c r="J1602" i="7"/>
  <c r="I1602" i="7"/>
  <c r="H1602" i="7"/>
  <c r="G1602" i="7"/>
  <c r="F1602" i="7"/>
  <c r="E1602" i="7"/>
  <c r="D1602" i="7"/>
  <c r="C1602" i="7"/>
  <c r="B1602" i="7"/>
  <c r="A1602" i="7"/>
  <c r="W1601" i="7"/>
  <c r="V1601" i="7"/>
  <c r="U1601" i="7"/>
  <c r="T1601" i="7"/>
  <c r="S1601" i="7"/>
  <c r="R1601" i="7"/>
  <c r="Q1601" i="7"/>
  <c r="P1601" i="7"/>
  <c r="O1601" i="7"/>
  <c r="N1601" i="7"/>
  <c r="M1601" i="7"/>
  <c r="L1601" i="7"/>
  <c r="K1601" i="7"/>
  <c r="J1601" i="7"/>
  <c r="I1601" i="7"/>
  <c r="H1601" i="7"/>
  <c r="G1601" i="7"/>
  <c r="F1601" i="7"/>
  <c r="E1601" i="7"/>
  <c r="D1601" i="7"/>
  <c r="C1601" i="7"/>
  <c r="B1601" i="7"/>
  <c r="A1601" i="7"/>
  <c r="W1600" i="7"/>
  <c r="V1600" i="7"/>
  <c r="U1600" i="7"/>
  <c r="T1600" i="7"/>
  <c r="S1600" i="7"/>
  <c r="R1600" i="7"/>
  <c r="Q1600" i="7"/>
  <c r="P1600" i="7"/>
  <c r="O1600" i="7"/>
  <c r="N1600" i="7"/>
  <c r="M1600" i="7"/>
  <c r="L1600" i="7"/>
  <c r="K1600" i="7"/>
  <c r="J1600" i="7"/>
  <c r="I1600" i="7"/>
  <c r="H1600" i="7"/>
  <c r="G1600" i="7"/>
  <c r="F1600" i="7"/>
  <c r="E1600" i="7"/>
  <c r="D1600" i="7"/>
  <c r="C1600" i="7"/>
  <c r="B1600" i="7"/>
  <c r="A1600" i="7"/>
  <c r="W1599" i="7"/>
  <c r="V1599" i="7"/>
  <c r="U1599" i="7"/>
  <c r="T1599" i="7"/>
  <c r="S1599" i="7"/>
  <c r="R1599" i="7"/>
  <c r="Q1599" i="7"/>
  <c r="P1599" i="7"/>
  <c r="O1599" i="7"/>
  <c r="N1599" i="7"/>
  <c r="M1599" i="7"/>
  <c r="L1599" i="7"/>
  <c r="K1599" i="7"/>
  <c r="J1599" i="7"/>
  <c r="I1599" i="7"/>
  <c r="H1599" i="7"/>
  <c r="G1599" i="7"/>
  <c r="F1599" i="7"/>
  <c r="E1599" i="7"/>
  <c r="D1599" i="7"/>
  <c r="C1599" i="7"/>
  <c r="B1599" i="7"/>
  <c r="A1599" i="7"/>
  <c r="W1598" i="7"/>
  <c r="V1598" i="7"/>
  <c r="U1598" i="7"/>
  <c r="T1598" i="7"/>
  <c r="S1598" i="7"/>
  <c r="R1598" i="7"/>
  <c r="Q1598" i="7"/>
  <c r="P1598" i="7"/>
  <c r="O1598" i="7"/>
  <c r="N1598" i="7"/>
  <c r="M1598" i="7"/>
  <c r="L1598" i="7"/>
  <c r="K1598" i="7"/>
  <c r="J1598" i="7"/>
  <c r="I1598" i="7"/>
  <c r="H1598" i="7"/>
  <c r="G1598" i="7"/>
  <c r="F1598" i="7"/>
  <c r="E1598" i="7"/>
  <c r="D1598" i="7"/>
  <c r="C1598" i="7"/>
  <c r="B1598" i="7"/>
  <c r="A1598" i="7"/>
  <c r="W1597" i="7"/>
  <c r="V1597" i="7"/>
  <c r="U1597" i="7"/>
  <c r="T1597" i="7"/>
  <c r="S1597" i="7"/>
  <c r="R1597" i="7"/>
  <c r="Q1597" i="7"/>
  <c r="P1597" i="7"/>
  <c r="O1597" i="7"/>
  <c r="N1597" i="7"/>
  <c r="M1597" i="7"/>
  <c r="L1597" i="7"/>
  <c r="K1597" i="7"/>
  <c r="J1597" i="7"/>
  <c r="I1597" i="7"/>
  <c r="H1597" i="7"/>
  <c r="G1597" i="7"/>
  <c r="F1597" i="7"/>
  <c r="E1597" i="7"/>
  <c r="D1597" i="7"/>
  <c r="C1597" i="7"/>
  <c r="B1597" i="7"/>
  <c r="A1597" i="7"/>
  <c r="W1596" i="7"/>
  <c r="V1596" i="7"/>
  <c r="U1596" i="7"/>
  <c r="T1596" i="7"/>
  <c r="S1596" i="7"/>
  <c r="R1596" i="7"/>
  <c r="Q1596" i="7"/>
  <c r="P1596" i="7"/>
  <c r="O1596" i="7"/>
  <c r="N1596" i="7"/>
  <c r="M1596" i="7"/>
  <c r="L1596" i="7"/>
  <c r="K1596" i="7"/>
  <c r="J1596" i="7"/>
  <c r="I1596" i="7"/>
  <c r="H1596" i="7"/>
  <c r="G1596" i="7"/>
  <c r="F1596" i="7"/>
  <c r="E1596" i="7"/>
  <c r="D1596" i="7"/>
  <c r="C1596" i="7"/>
  <c r="B1596" i="7"/>
  <c r="A1596" i="7"/>
  <c r="W1595" i="7"/>
  <c r="V1595" i="7"/>
  <c r="U1595" i="7"/>
  <c r="T1595" i="7"/>
  <c r="S1595" i="7"/>
  <c r="R1595" i="7"/>
  <c r="Q1595" i="7"/>
  <c r="P1595" i="7"/>
  <c r="O1595" i="7"/>
  <c r="N1595" i="7"/>
  <c r="M1595" i="7"/>
  <c r="L1595" i="7"/>
  <c r="K1595" i="7"/>
  <c r="J1595" i="7"/>
  <c r="I1595" i="7"/>
  <c r="H1595" i="7"/>
  <c r="G1595" i="7"/>
  <c r="F1595" i="7"/>
  <c r="E1595" i="7"/>
  <c r="D1595" i="7"/>
  <c r="C1595" i="7"/>
  <c r="B1595" i="7"/>
  <c r="A1595" i="7"/>
  <c r="W1594" i="7"/>
  <c r="V1594" i="7"/>
  <c r="U1594" i="7"/>
  <c r="T1594" i="7"/>
  <c r="S1594" i="7"/>
  <c r="R1594" i="7"/>
  <c r="Q1594" i="7"/>
  <c r="P1594" i="7"/>
  <c r="O1594" i="7"/>
  <c r="N1594" i="7"/>
  <c r="M1594" i="7"/>
  <c r="L1594" i="7"/>
  <c r="K1594" i="7"/>
  <c r="J1594" i="7"/>
  <c r="I1594" i="7"/>
  <c r="H1594" i="7"/>
  <c r="G1594" i="7"/>
  <c r="F1594" i="7"/>
  <c r="E1594" i="7"/>
  <c r="D1594" i="7"/>
  <c r="C1594" i="7"/>
  <c r="B1594" i="7"/>
  <c r="A1594" i="7"/>
  <c r="W1593" i="7"/>
  <c r="V1593" i="7"/>
  <c r="U1593" i="7"/>
  <c r="T1593" i="7"/>
  <c r="S1593" i="7"/>
  <c r="R1593" i="7"/>
  <c r="Q1593" i="7"/>
  <c r="P1593" i="7"/>
  <c r="O1593" i="7"/>
  <c r="N1593" i="7"/>
  <c r="M1593" i="7"/>
  <c r="L1593" i="7"/>
  <c r="K1593" i="7"/>
  <c r="J1593" i="7"/>
  <c r="I1593" i="7"/>
  <c r="H1593" i="7"/>
  <c r="G1593" i="7"/>
  <c r="F1593" i="7"/>
  <c r="E1593" i="7"/>
  <c r="D1593" i="7"/>
  <c r="C1593" i="7"/>
  <c r="B1593" i="7"/>
  <c r="A1593" i="7"/>
  <c r="W1592" i="7"/>
  <c r="V1592" i="7"/>
  <c r="U1592" i="7"/>
  <c r="T1592" i="7"/>
  <c r="S1592" i="7"/>
  <c r="R1592" i="7"/>
  <c r="Q1592" i="7"/>
  <c r="P1592" i="7"/>
  <c r="O1592" i="7"/>
  <c r="N1592" i="7"/>
  <c r="M1592" i="7"/>
  <c r="L1592" i="7"/>
  <c r="K1592" i="7"/>
  <c r="J1592" i="7"/>
  <c r="I1592" i="7"/>
  <c r="H1592" i="7"/>
  <c r="G1592" i="7"/>
  <c r="F1592" i="7"/>
  <c r="E1592" i="7"/>
  <c r="D1592" i="7"/>
  <c r="C1592" i="7"/>
  <c r="B1592" i="7"/>
  <c r="A1592" i="7"/>
  <c r="W1591" i="7"/>
  <c r="V1591" i="7"/>
  <c r="U1591" i="7"/>
  <c r="T1591" i="7"/>
  <c r="S1591" i="7"/>
  <c r="R1591" i="7"/>
  <c r="Q1591" i="7"/>
  <c r="P1591" i="7"/>
  <c r="O1591" i="7"/>
  <c r="N1591" i="7"/>
  <c r="M1591" i="7"/>
  <c r="L1591" i="7"/>
  <c r="K1591" i="7"/>
  <c r="J1591" i="7"/>
  <c r="I1591" i="7"/>
  <c r="H1591" i="7"/>
  <c r="G1591" i="7"/>
  <c r="F1591" i="7"/>
  <c r="E1591" i="7"/>
  <c r="D1591" i="7"/>
  <c r="C1591" i="7"/>
  <c r="B1591" i="7"/>
  <c r="A1591" i="7"/>
  <c r="W1590" i="7"/>
  <c r="V1590" i="7"/>
  <c r="U1590" i="7"/>
  <c r="T1590" i="7"/>
  <c r="S1590" i="7"/>
  <c r="R1590" i="7"/>
  <c r="Q1590" i="7"/>
  <c r="P1590" i="7"/>
  <c r="O1590" i="7"/>
  <c r="N1590" i="7"/>
  <c r="M1590" i="7"/>
  <c r="L1590" i="7"/>
  <c r="K1590" i="7"/>
  <c r="J1590" i="7"/>
  <c r="I1590" i="7"/>
  <c r="H1590" i="7"/>
  <c r="G1590" i="7"/>
  <c r="F1590" i="7"/>
  <c r="E1590" i="7"/>
  <c r="D1590" i="7"/>
  <c r="C1590" i="7"/>
  <c r="B1590" i="7"/>
  <c r="A1590" i="7"/>
  <c r="W1589" i="7"/>
  <c r="V1589" i="7"/>
  <c r="U1589" i="7"/>
  <c r="T1589" i="7"/>
  <c r="S1589" i="7"/>
  <c r="R1589" i="7"/>
  <c r="Q1589" i="7"/>
  <c r="P1589" i="7"/>
  <c r="O1589" i="7"/>
  <c r="N1589" i="7"/>
  <c r="M1589" i="7"/>
  <c r="L1589" i="7"/>
  <c r="K1589" i="7"/>
  <c r="J1589" i="7"/>
  <c r="I1589" i="7"/>
  <c r="H1589" i="7"/>
  <c r="G1589" i="7"/>
  <c r="F1589" i="7"/>
  <c r="E1589" i="7"/>
  <c r="D1589" i="7"/>
  <c r="C1589" i="7"/>
  <c r="B1589" i="7"/>
  <c r="A1589" i="7"/>
  <c r="W1588" i="7"/>
  <c r="V1588" i="7"/>
  <c r="U1588" i="7"/>
  <c r="T1588" i="7"/>
  <c r="S1588" i="7"/>
  <c r="R1588" i="7"/>
  <c r="Q1588" i="7"/>
  <c r="P1588" i="7"/>
  <c r="O1588" i="7"/>
  <c r="N1588" i="7"/>
  <c r="M1588" i="7"/>
  <c r="L1588" i="7"/>
  <c r="K1588" i="7"/>
  <c r="J1588" i="7"/>
  <c r="I1588" i="7"/>
  <c r="H1588" i="7"/>
  <c r="G1588" i="7"/>
  <c r="F1588" i="7"/>
  <c r="E1588" i="7"/>
  <c r="D1588" i="7"/>
  <c r="C1588" i="7"/>
  <c r="B1588" i="7"/>
  <c r="A1588" i="7"/>
  <c r="W1587" i="7"/>
  <c r="V1587" i="7"/>
  <c r="U1587" i="7"/>
  <c r="T1587" i="7"/>
  <c r="S1587" i="7"/>
  <c r="R1587" i="7"/>
  <c r="Q1587" i="7"/>
  <c r="P1587" i="7"/>
  <c r="O1587" i="7"/>
  <c r="N1587" i="7"/>
  <c r="M1587" i="7"/>
  <c r="L1587" i="7"/>
  <c r="K1587" i="7"/>
  <c r="J1587" i="7"/>
  <c r="I1587" i="7"/>
  <c r="H1587" i="7"/>
  <c r="G1587" i="7"/>
  <c r="F1587" i="7"/>
  <c r="E1587" i="7"/>
  <c r="D1587" i="7"/>
  <c r="C1587" i="7"/>
  <c r="B1587" i="7"/>
  <c r="A1587" i="7"/>
  <c r="W1586" i="7"/>
  <c r="V1586" i="7"/>
  <c r="U1586" i="7"/>
  <c r="T1586" i="7"/>
  <c r="S1586" i="7"/>
  <c r="R1586" i="7"/>
  <c r="Q1586" i="7"/>
  <c r="P1586" i="7"/>
  <c r="O1586" i="7"/>
  <c r="N1586" i="7"/>
  <c r="M1586" i="7"/>
  <c r="L1586" i="7"/>
  <c r="K1586" i="7"/>
  <c r="J1586" i="7"/>
  <c r="I1586" i="7"/>
  <c r="H1586" i="7"/>
  <c r="G1586" i="7"/>
  <c r="F1586" i="7"/>
  <c r="E1586" i="7"/>
  <c r="D1586" i="7"/>
  <c r="C1586" i="7"/>
  <c r="B1586" i="7"/>
  <c r="A1586" i="7"/>
  <c r="W1585" i="7"/>
  <c r="V1585" i="7"/>
  <c r="U1585" i="7"/>
  <c r="T1585" i="7"/>
  <c r="S1585" i="7"/>
  <c r="R1585" i="7"/>
  <c r="Q1585" i="7"/>
  <c r="P1585" i="7"/>
  <c r="O1585" i="7"/>
  <c r="N1585" i="7"/>
  <c r="M1585" i="7"/>
  <c r="L1585" i="7"/>
  <c r="K1585" i="7"/>
  <c r="J1585" i="7"/>
  <c r="I1585" i="7"/>
  <c r="H1585" i="7"/>
  <c r="G1585" i="7"/>
  <c r="F1585" i="7"/>
  <c r="E1585" i="7"/>
  <c r="D1585" i="7"/>
  <c r="C1585" i="7"/>
  <c r="B1585" i="7"/>
  <c r="A1585" i="7"/>
  <c r="W1584" i="7"/>
  <c r="V1584" i="7"/>
  <c r="U1584" i="7"/>
  <c r="T1584" i="7"/>
  <c r="S1584" i="7"/>
  <c r="R1584" i="7"/>
  <c r="Q1584" i="7"/>
  <c r="P1584" i="7"/>
  <c r="O1584" i="7"/>
  <c r="N1584" i="7"/>
  <c r="M1584" i="7"/>
  <c r="L1584" i="7"/>
  <c r="K1584" i="7"/>
  <c r="J1584" i="7"/>
  <c r="I1584" i="7"/>
  <c r="H1584" i="7"/>
  <c r="G1584" i="7"/>
  <c r="F1584" i="7"/>
  <c r="E1584" i="7"/>
  <c r="D1584" i="7"/>
  <c r="C1584" i="7"/>
  <c r="B1584" i="7"/>
  <c r="A1584" i="7"/>
  <c r="W1583" i="7"/>
  <c r="V1583" i="7"/>
  <c r="U1583" i="7"/>
  <c r="T1583" i="7"/>
  <c r="S1583" i="7"/>
  <c r="R1583" i="7"/>
  <c r="Q1583" i="7"/>
  <c r="P1583" i="7"/>
  <c r="O1583" i="7"/>
  <c r="N1583" i="7"/>
  <c r="M1583" i="7"/>
  <c r="L1583" i="7"/>
  <c r="K1583" i="7"/>
  <c r="J1583" i="7"/>
  <c r="I1583" i="7"/>
  <c r="H1583" i="7"/>
  <c r="G1583" i="7"/>
  <c r="F1583" i="7"/>
  <c r="E1583" i="7"/>
  <c r="D1583" i="7"/>
  <c r="C1583" i="7"/>
  <c r="B1583" i="7"/>
  <c r="A1583" i="7"/>
  <c r="W1582" i="7"/>
  <c r="V1582" i="7"/>
  <c r="U1582" i="7"/>
  <c r="T1582" i="7"/>
  <c r="S1582" i="7"/>
  <c r="R1582" i="7"/>
  <c r="Q1582" i="7"/>
  <c r="P1582" i="7"/>
  <c r="O1582" i="7"/>
  <c r="N1582" i="7"/>
  <c r="M1582" i="7"/>
  <c r="L1582" i="7"/>
  <c r="K1582" i="7"/>
  <c r="J1582" i="7"/>
  <c r="I1582" i="7"/>
  <c r="H1582" i="7"/>
  <c r="G1582" i="7"/>
  <c r="F1582" i="7"/>
  <c r="E1582" i="7"/>
  <c r="D1582" i="7"/>
  <c r="C1582" i="7"/>
  <c r="B1582" i="7"/>
  <c r="A1582" i="7"/>
  <c r="W1581" i="7"/>
  <c r="V1581" i="7"/>
  <c r="U1581" i="7"/>
  <c r="T1581" i="7"/>
  <c r="S1581" i="7"/>
  <c r="R1581" i="7"/>
  <c r="Q1581" i="7"/>
  <c r="P1581" i="7"/>
  <c r="O1581" i="7"/>
  <c r="N1581" i="7"/>
  <c r="M1581" i="7"/>
  <c r="L1581" i="7"/>
  <c r="K1581" i="7"/>
  <c r="J1581" i="7"/>
  <c r="I1581" i="7"/>
  <c r="H1581" i="7"/>
  <c r="G1581" i="7"/>
  <c r="F1581" i="7"/>
  <c r="E1581" i="7"/>
  <c r="D1581" i="7"/>
  <c r="C1581" i="7"/>
  <c r="B1581" i="7"/>
  <c r="A1581" i="7"/>
  <c r="W1580" i="7"/>
  <c r="V1580" i="7"/>
  <c r="U1580" i="7"/>
  <c r="T1580" i="7"/>
  <c r="S1580" i="7"/>
  <c r="R1580" i="7"/>
  <c r="Q1580" i="7"/>
  <c r="P1580" i="7"/>
  <c r="O1580" i="7"/>
  <c r="N1580" i="7"/>
  <c r="M1580" i="7"/>
  <c r="L1580" i="7"/>
  <c r="K1580" i="7"/>
  <c r="J1580" i="7"/>
  <c r="I1580" i="7"/>
  <c r="H1580" i="7"/>
  <c r="G1580" i="7"/>
  <c r="F1580" i="7"/>
  <c r="E1580" i="7"/>
  <c r="D1580" i="7"/>
  <c r="C1580" i="7"/>
  <c r="B1580" i="7"/>
  <c r="A1580" i="7"/>
  <c r="W1579" i="7"/>
  <c r="V1579" i="7"/>
  <c r="U1579" i="7"/>
  <c r="T1579" i="7"/>
  <c r="S1579" i="7"/>
  <c r="R1579" i="7"/>
  <c r="Q1579" i="7"/>
  <c r="P1579" i="7"/>
  <c r="O1579" i="7"/>
  <c r="N1579" i="7"/>
  <c r="M1579" i="7"/>
  <c r="L1579" i="7"/>
  <c r="K1579" i="7"/>
  <c r="J1579" i="7"/>
  <c r="I1579" i="7"/>
  <c r="H1579" i="7"/>
  <c r="G1579" i="7"/>
  <c r="F1579" i="7"/>
  <c r="E1579" i="7"/>
  <c r="D1579" i="7"/>
  <c r="C1579" i="7"/>
  <c r="B1579" i="7"/>
  <c r="A1579" i="7"/>
  <c r="W1578" i="7"/>
  <c r="V1578" i="7"/>
  <c r="U1578" i="7"/>
  <c r="T1578" i="7"/>
  <c r="S1578" i="7"/>
  <c r="R1578" i="7"/>
  <c r="Q1578" i="7"/>
  <c r="P1578" i="7"/>
  <c r="O1578" i="7"/>
  <c r="N1578" i="7"/>
  <c r="M1578" i="7"/>
  <c r="L1578" i="7"/>
  <c r="K1578" i="7"/>
  <c r="J1578" i="7"/>
  <c r="I1578" i="7"/>
  <c r="H1578" i="7"/>
  <c r="G1578" i="7"/>
  <c r="F1578" i="7"/>
  <c r="E1578" i="7"/>
  <c r="D1578" i="7"/>
  <c r="C1578" i="7"/>
  <c r="B1578" i="7"/>
  <c r="A1578" i="7"/>
  <c r="W1577" i="7"/>
  <c r="V1577" i="7"/>
  <c r="U1577" i="7"/>
  <c r="T1577" i="7"/>
  <c r="S1577" i="7"/>
  <c r="R1577" i="7"/>
  <c r="Q1577" i="7"/>
  <c r="P1577" i="7"/>
  <c r="O1577" i="7"/>
  <c r="N1577" i="7"/>
  <c r="M1577" i="7"/>
  <c r="L1577" i="7"/>
  <c r="K1577" i="7"/>
  <c r="J1577" i="7"/>
  <c r="I1577" i="7"/>
  <c r="H1577" i="7"/>
  <c r="G1577" i="7"/>
  <c r="F1577" i="7"/>
  <c r="E1577" i="7"/>
  <c r="D1577" i="7"/>
  <c r="C1577" i="7"/>
  <c r="B1577" i="7"/>
  <c r="A1577" i="7"/>
  <c r="W1576" i="7"/>
  <c r="V1576" i="7"/>
  <c r="U1576" i="7"/>
  <c r="T1576" i="7"/>
  <c r="S1576" i="7"/>
  <c r="R1576" i="7"/>
  <c r="Q1576" i="7"/>
  <c r="P1576" i="7"/>
  <c r="O1576" i="7"/>
  <c r="N1576" i="7"/>
  <c r="M1576" i="7"/>
  <c r="L1576" i="7"/>
  <c r="K1576" i="7"/>
  <c r="J1576" i="7"/>
  <c r="I1576" i="7"/>
  <c r="H1576" i="7"/>
  <c r="G1576" i="7"/>
  <c r="F1576" i="7"/>
  <c r="E1576" i="7"/>
  <c r="D1576" i="7"/>
  <c r="C1576" i="7"/>
  <c r="B1576" i="7"/>
  <c r="A1576" i="7"/>
  <c r="W1575" i="7"/>
  <c r="V1575" i="7"/>
  <c r="U1575" i="7"/>
  <c r="T1575" i="7"/>
  <c r="S1575" i="7"/>
  <c r="R1575" i="7"/>
  <c r="Q1575" i="7"/>
  <c r="P1575" i="7"/>
  <c r="O1575" i="7"/>
  <c r="N1575" i="7"/>
  <c r="M1575" i="7"/>
  <c r="L1575" i="7"/>
  <c r="K1575" i="7"/>
  <c r="J1575" i="7"/>
  <c r="I1575" i="7"/>
  <c r="H1575" i="7"/>
  <c r="G1575" i="7"/>
  <c r="F1575" i="7"/>
  <c r="E1575" i="7"/>
  <c r="D1575" i="7"/>
  <c r="C1575" i="7"/>
  <c r="B1575" i="7"/>
  <c r="A1575" i="7"/>
  <c r="W1574" i="7"/>
  <c r="V1574" i="7"/>
  <c r="U1574" i="7"/>
  <c r="T1574" i="7"/>
  <c r="S1574" i="7"/>
  <c r="R1574" i="7"/>
  <c r="Q1574" i="7"/>
  <c r="P1574" i="7"/>
  <c r="O1574" i="7"/>
  <c r="N1574" i="7"/>
  <c r="M1574" i="7"/>
  <c r="L1574" i="7"/>
  <c r="K1574" i="7"/>
  <c r="J1574" i="7"/>
  <c r="I1574" i="7"/>
  <c r="H1574" i="7"/>
  <c r="G1574" i="7"/>
  <c r="F1574" i="7"/>
  <c r="E1574" i="7"/>
  <c r="D1574" i="7"/>
  <c r="C1574" i="7"/>
  <c r="B1574" i="7"/>
  <c r="A1574" i="7"/>
  <c r="W1573" i="7"/>
  <c r="V1573" i="7"/>
  <c r="U1573" i="7"/>
  <c r="T1573" i="7"/>
  <c r="S1573" i="7"/>
  <c r="R1573" i="7"/>
  <c r="Q1573" i="7"/>
  <c r="P1573" i="7"/>
  <c r="O1573" i="7"/>
  <c r="N1573" i="7"/>
  <c r="M1573" i="7"/>
  <c r="L1573" i="7"/>
  <c r="K1573" i="7"/>
  <c r="J1573" i="7"/>
  <c r="I1573" i="7"/>
  <c r="H1573" i="7"/>
  <c r="G1573" i="7"/>
  <c r="F1573" i="7"/>
  <c r="E1573" i="7"/>
  <c r="D1573" i="7"/>
  <c r="C1573" i="7"/>
  <c r="B1573" i="7"/>
  <c r="A1573" i="7"/>
  <c r="W1572" i="7"/>
  <c r="V1572" i="7"/>
  <c r="U1572" i="7"/>
  <c r="T1572" i="7"/>
  <c r="S1572" i="7"/>
  <c r="R1572" i="7"/>
  <c r="Q1572" i="7"/>
  <c r="P1572" i="7"/>
  <c r="O1572" i="7"/>
  <c r="N1572" i="7"/>
  <c r="M1572" i="7"/>
  <c r="L1572" i="7"/>
  <c r="K1572" i="7"/>
  <c r="J1572" i="7"/>
  <c r="I1572" i="7"/>
  <c r="H1572" i="7"/>
  <c r="G1572" i="7"/>
  <c r="F1572" i="7"/>
  <c r="E1572" i="7"/>
  <c r="D1572" i="7"/>
  <c r="C1572" i="7"/>
  <c r="B1572" i="7"/>
  <c r="A1572" i="7"/>
  <c r="W1571" i="7"/>
  <c r="V1571" i="7"/>
  <c r="U1571" i="7"/>
  <c r="T1571" i="7"/>
  <c r="S1571" i="7"/>
  <c r="R1571" i="7"/>
  <c r="Q1571" i="7"/>
  <c r="P1571" i="7"/>
  <c r="O1571" i="7"/>
  <c r="N1571" i="7"/>
  <c r="M1571" i="7"/>
  <c r="L1571" i="7"/>
  <c r="K1571" i="7"/>
  <c r="J1571" i="7"/>
  <c r="I1571" i="7"/>
  <c r="H1571" i="7"/>
  <c r="G1571" i="7"/>
  <c r="F1571" i="7"/>
  <c r="E1571" i="7"/>
  <c r="D1571" i="7"/>
  <c r="C1571" i="7"/>
  <c r="B1571" i="7"/>
  <c r="A1571" i="7"/>
  <c r="W1570" i="7"/>
  <c r="V1570" i="7"/>
  <c r="U1570" i="7"/>
  <c r="T1570" i="7"/>
  <c r="S1570" i="7"/>
  <c r="R1570" i="7"/>
  <c r="Q1570" i="7"/>
  <c r="P1570" i="7"/>
  <c r="O1570" i="7"/>
  <c r="N1570" i="7"/>
  <c r="M1570" i="7"/>
  <c r="L1570" i="7"/>
  <c r="K1570" i="7"/>
  <c r="J1570" i="7"/>
  <c r="I1570" i="7"/>
  <c r="H1570" i="7"/>
  <c r="G1570" i="7"/>
  <c r="F1570" i="7"/>
  <c r="E1570" i="7"/>
  <c r="D1570" i="7"/>
  <c r="C1570" i="7"/>
  <c r="B1570" i="7"/>
  <c r="A1570" i="7"/>
  <c r="W1569" i="7"/>
  <c r="V1569" i="7"/>
  <c r="U1569" i="7"/>
  <c r="T1569" i="7"/>
  <c r="S1569" i="7"/>
  <c r="R1569" i="7"/>
  <c r="Q1569" i="7"/>
  <c r="P1569" i="7"/>
  <c r="O1569" i="7"/>
  <c r="N1569" i="7"/>
  <c r="M1569" i="7"/>
  <c r="L1569" i="7"/>
  <c r="K1569" i="7"/>
  <c r="J1569" i="7"/>
  <c r="I1569" i="7"/>
  <c r="H1569" i="7"/>
  <c r="G1569" i="7"/>
  <c r="F1569" i="7"/>
  <c r="E1569" i="7"/>
  <c r="D1569" i="7"/>
  <c r="C1569" i="7"/>
  <c r="B1569" i="7"/>
  <c r="A1569" i="7"/>
  <c r="W1568" i="7"/>
  <c r="V1568" i="7"/>
  <c r="U1568" i="7"/>
  <c r="T1568" i="7"/>
  <c r="S1568" i="7"/>
  <c r="R1568" i="7"/>
  <c r="Q1568" i="7"/>
  <c r="P1568" i="7"/>
  <c r="O1568" i="7"/>
  <c r="N1568" i="7"/>
  <c r="M1568" i="7"/>
  <c r="L1568" i="7"/>
  <c r="K1568" i="7"/>
  <c r="J1568" i="7"/>
  <c r="I1568" i="7"/>
  <c r="H1568" i="7"/>
  <c r="G1568" i="7"/>
  <c r="F1568" i="7"/>
  <c r="E1568" i="7"/>
  <c r="D1568" i="7"/>
  <c r="C1568" i="7"/>
  <c r="B1568" i="7"/>
  <c r="A1568" i="7"/>
  <c r="W1567" i="7"/>
  <c r="V1567" i="7"/>
  <c r="U1567" i="7"/>
  <c r="T1567" i="7"/>
  <c r="S1567" i="7"/>
  <c r="R1567" i="7"/>
  <c r="Q1567" i="7"/>
  <c r="P1567" i="7"/>
  <c r="O1567" i="7"/>
  <c r="N1567" i="7"/>
  <c r="M1567" i="7"/>
  <c r="L1567" i="7"/>
  <c r="K1567" i="7"/>
  <c r="J1567" i="7"/>
  <c r="I1567" i="7"/>
  <c r="H1567" i="7"/>
  <c r="G1567" i="7"/>
  <c r="F1567" i="7"/>
  <c r="E1567" i="7"/>
  <c r="D1567" i="7"/>
  <c r="C1567" i="7"/>
  <c r="B1567" i="7"/>
  <c r="A1567" i="7"/>
  <c r="W1566" i="7"/>
  <c r="V1566" i="7"/>
  <c r="U1566" i="7"/>
  <c r="T1566" i="7"/>
  <c r="S1566" i="7"/>
  <c r="R1566" i="7"/>
  <c r="Q1566" i="7"/>
  <c r="P1566" i="7"/>
  <c r="O1566" i="7"/>
  <c r="N1566" i="7"/>
  <c r="M1566" i="7"/>
  <c r="L1566" i="7"/>
  <c r="K1566" i="7"/>
  <c r="J1566" i="7"/>
  <c r="I1566" i="7"/>
  <c r="H1566" i="7"/>
  <c r="G1566" i="7"/>
  <c r="F1566" i="7"/>
  <c r="E1566" i="7"/>
  <c r="D1566" i="7"/>
  <c r="C1566" i="7"/>
  <c r="B1566" i="7"/>
  <c r="A1566" i="7"/>
  <c r="W1565" i="7"/>
  <c r="V1565" i="7"/>
  <c r="U1565" i="7"/>
  <c r="T1565" i="7"/>
  <c r="S1565" i="7"/>
  <c r="R1565" i="7"/>
  <c r="Q1565" i="7"/>
  <c r="P1565" i="7"/>
  <c r="O1565" i="7"/>
  <c r="N1565" i="7"/>
  <c r="M1565" i="7"/>
  <c r="L1565" i="7"/>
  <c r="K1565" i="7"/>
  <c r="J1565" i="7"/>
  <c r="I1565" i="7"/>
  <c r="H1565" i="7"/>
  <c r="G1565" i="7"/>
  <c r="F1565" i="7"/>
  <c r="E1565" i="7"/>
  <c r="D1565" i="7"/>
  <c r="C1565" i="7"/>
  <c r="B1565" i="7"/>
  <c r="A1565" i="7"/>
  <c r="W1564" i="7"/>
  <c r="V1564" i="7"/>
  <c r="U1564" i="7"/>
  <c r="T1564" i="7"/>
  <c r="S1564" i="7"/>
  <c r="R1564" i="7"/>
  <c r="Q1564" i="7"/>
  <c r="P1564" i="7"/>
  <c r="O1564" i="7"/>
  <c r="N1564" i="7"/>
  <c r="M1564" i="7"/>
  <c r="L1564" i="7"/>
  <c r="K1564" i="7"/>
  <c r="J1564" i="7"/>
  <c r="I1564" i="7"/>
  <c r="H1564" i="7"/>
  <c r="G1564" i="7"/>
  <c r="F1564" i="7"/>
  <c r="E1564" i="7"/>
  <c r="D1564" i="7"/>
  <c r="C1564" i="7"/>
  <c r="B1564" i="7"/>
  <c r="A1564" i="7"/>
  <c r="W1563" i="7"/>
  <c r="V1563" i="7"/>
  <c r="U1563" i="7"/>
  <c r="T1563" i="7"/>
  <c r="S1563" i="7"/>
  <c r="R1563" i="7"/>
  <c r="Q1563" i="7"/>
  <c r="P1563" i="7"/>
  <c r="O1563" i="7"/>
  <c r="N1563" i="7"/>
  <c r="M1563" i="7"/>
  <c r="L1563" i="7"/>
  <c r="K1563" i="7"/>
  <c r="J1563" i="7"/>
  <c r="I1563" i="7"/>
  <c r="H1563" i="7"/>
  <c r="G1563" i="7"/>
  <c r="F1563" i="7"/>
  <c r="E1563" i="7"/>
  <c r="D1563" i="7"/>
  <c r="C1563" i="7"/>
  <c r="B1563" i="7"/>
  <c r="A1563" i="7"/>
  <c r="W1562" i="7"/>
  <c r="V1562" i="7"/>
  <c r="U1562" i="7"/>
  <c r="T1562" i="7"/>
  <c r="S1562" i="7"/>
  <c r="R1562" i="7"/>
  <c r="Q1562" i="7"/>
  <c r="P1562" i="7"/>
  <c r="O1562" i="7"/>
  <c r="N1562" i="7"/>
  <c r="M1562" i="7"/>
  <c r="L1562" i="7"/>
  <c r="K1562" i="7"/>
  <c r="J1562" i="7"/>
  <c r="I1562" i="7"/>
  <c r="H1562" i="7"/>
  <c r="G1562" i="7"/>
  <c r="F1562" i="7"/>
  <c r="E1562" i="7"/>
  <c r="D1562" i="7"/>
  <c r="C1562" i="7"/>
  <c r="B1562" i="7"/>
  <c r="A1562" i="7"/>
  <c r="W1561" i="7"/>
  <c r="V1561" i="7"/>
  <c r="U1561" i="7"/>
  <c r="T1561" i="7"/>
  <c r="S1561" i="7"/>
  <c r="R1561" i="7"/>
  <c r="Q1561" i="7"/>
  <c r="P1561" i="7"/>
  <c r="O1561" i="7"/>
  <c r="N1561" i="7"/>
  <c r="M1561" i="7"/>
  <c r="L1561" i="7"/>
  <c r="K1561" i="7"/>
  <c r="J1561" i="7"/>
  <c r="I1561" i="7"/>
  <c r="H1561" i="7"/>
  <c r="G1561" i="7"/>
  <c r="F1561" i="7"/>
  <c r="E1561" i="7"/>
  <c r="D1561" i="7"/>
  <c r="C1561" i="7"/>
  <c r="B1561" i="7"/>
  <c r="A1561" i="7"/>
  <c r="W1560" i="7"/>
  <c r="V1560" i="7"/>
  <c r="U1560" i="7"/>
  <c r="T1560" i="7"/>
  <c r="S1560" i="7"/>
  <c r="R1560" i="7"/>
  <c r="Q1560" i="7"/>
  <c r="P1560" i="7"/>
  <c r="O1560" i="7"/>
  <c r="N1560" i="7"/>
  <c r="M1560" i="7"/>
  <c r="L1560" i="7"/>
  <c r="K1560" i="7"/>
  <c r="J1560" i="7"/>
  <c r="I1560" i="7"/>
  <c r="H1560" i="7"/>
  <c r="G1560" i="7"/>
  <c r="F1560" i="7"/>
  <c r="E1560" i="7"/>
  <c r="D1560" i="7"/>
  <c r="C1560" i="7"/>
  <c r="B1560" i="7"/>
  <c r="A1560" i="7"/>
  <c r="W1559" i="7"/>
  <c r="V1559" i="7"/>
  <c r="U1559" i="7"/>
  <c r="T1559" i="7"/>
  <c r="S1559" i="7"/>
  <c r="R1559" i="7"/>
  <c r="Q1559" i="7"/>
  <c r="P1559" i="7"/>
  <c r="O1559" i="7"/>
  <c r="N1559" i="7"/>
  <c r="M1559" i="7"/>
  <c r="L1559" i="7"/>
  <c r="K1559" i="7"/>
  <c r="J1559" i="7"/>
  <c r="I1559" i="7"/>
  <c r="H1559" i="7"/>
  <c r="G1559" i="7"/>
  <c r="F1559" i="7"/>
  <c r="E1559" i="7"/>
  <c r="D1559" i="7"/>
  <c r="C1559" i="7"/>
  <c r="B1559" i="7"/>
  <c r="A1559" i="7"/>
  <c r="W1558" i="7"/>
  <c r="V1558" i="7"/>
  <c r="U1558" i="7"/>
  <c r="T1558" i="7"/>
  <c r="S1558" i="7"/>
  <c r="R1558" i="7"/>
  <c r="Q1558" i="7"/>
  <c r="P1558" i="7"/>
  <c r="O1558" i="7"/>
  <c r="N1558" i="7"/>
  <c r="M1558" i="7"/>
  <c r="L1558" i="7"/>
  <c r="K1558" i="7"/>
  <c r="J1558" i="7"/>
  <c r="I1558" i="7"/>
  <c r="H1558" i="7"/>
  <c r="G1558" i="7"/>
  <c r="F1558" i="7"/>
  <c r="E1558" i="7"/>
  <c r="D1558" i="7"/>
  <c r="C1558" i="7"/>
  <c r="B1558" i="7"/>
  <c r="A1558" i="7"/>
  <c r="W1557" i="7"/>
  <c r="V1557" i="7"/>
  <c r="U1557" i="7"/>
  <c r="T1557" i="7"/>
  <c r="S1557" i="7"/>
  <c r="R1557" i="7"/>
  <c r="Q1557" i="7"/>
  <c r="P1557" i="7"/>
  <c r="O1557" i="7"/>
  <c r="N1557" i="7"/>
  <c r="M1557" i="7"/>
  <c r="L1557" i="7"/>
  <c r="K1557" i="7"/>
  <c r="J1557" i="7"/>
  <c r="I1557" i="7"/>
  <c r="H1557" i="7"/>
  <c r="G1557" i="7"/>
  <c r="F1557" i="7"/>
  <c r="E1557" i="7"/>
  <c r="D1557" i="7"/>
  <c r="C1557" i="7"/>
  <c r="B1557" i="7"/>
  <c r="A1557" i="7"/>
  <c r="W1556" i="7"/>
  <c r="V1556" i="7"/>
  <c r="U1556" i="7"/>
  <c r="T1556" i="7"/>
  <c r="S1556" i="7"/>
  <c r="R1556" i="7"/>
  <c r="Q1556" i="7"/>
  <c r="P1556" i="7"/>
  <c r="O1556" i="7"/>
  <c r="N1556" i="7"/>
  <c r="M1556" i="7"/>
  <c r="L1556" i="7"/>
  <c r="K1556" i="7"/>
  <c r="J1556" i="7"/>
  <c r="I1556" i="7"/>
  <c r="H1556" i="7"/>
  <c r="G1556" i="7"/>
  <c r="F1556" i="7"/>
  <c r="E1556" i="7"/>
  <c r="D1556" i="7"/>
  <c r="C1556" i="7"/>
  <c r="B1556" i="7"/>
  <c r="A1556" i="7"/>
  <c r="W1555" i="7"/>
  <c r="V1555" i="7"/>
  <c r="U1555" i="7"/>
  <c r="T1555" i="7"/>
  <c r="S1555" i="7"/>
  <c r="R1555" i="7"/>
  <c r="Q1555" i="7"/>
  <c r="P1555" i="7"/>
  <c r="O1555" i="7"/>
  <c r="N1555" i="7"/>
  <c r="M1555" i="7"/>
  <c r="L1555" i="7"/>
  <c r="K1555" i="7"/>
  <c r="J1555" i="7"/>
  <c r="I1555" i="7"/>
  <c r="H1555" i="7"/>
  <c r="G1555" i="7"/>
  <c r="F1555" i="7"/>
  <c r="E1555" i="7"/>
  <c r="D1555" i="7"/>
  <c r="C1555" i="7"/>
  <c r="B1555" i="7"/>
  <c r="A1555" i="7"/>
  <c r="W1554" i="7"/>
  <c r="V1554" i="7"/>
  <c r="U1554" i="7"/>
  <c r="T1554" i="7"/>
  <c r="S1554" i="7"/>
  <c r="R1554" i="7"/>
  <c r="Q1554" i="7"/>
  <c r="P1554" i="7"/>
  <c r="O1554" i="7"/>
  <c r="N1554" i="7"/>
  <c r="M1554" i="7"/>
  <c r="L1554" i="7"/>
  <c r="K1554" i="7"/>
  <c r="J1554" i="7"/>
  <c r="I1554" i="7"/>
  <c r="H1554" i="7"/>
  <c r="G1554" i="7"/>
  <c r="F1554" i="7"/>
  <c r="E1554" i="7"/>
  <c r="D1554" i="7"/>
  <c r="C1554" i="7"/>
  <c r="B1554" i="7"/>
  <c r="A1554" i="7"/>
  <c r="W1553" i="7"/>
  <c r="V1553" i="7"/>
  <c r="U1553" i="7"/>
  <c r="T1553" i="7"/>
  <c r="S1553" i="7"/>
  <c r="R1553" i="7"/>
  <c r="Q1553" i="7"/>
  <c r="P1553" i="7"/>
  <c r="O1553" i="7"/>
  <c r="N1553" i="7"/>
  <c r="M1553" i="7"/>
  <c r="L1553" i="7"/>
  <c r="K1553" i="7"/>
  <c r="J1553" i="7"/>
  <c r="I1553" i="7"/>
  <c r="H1553" i="7"/>
  <c r="G1553" i="7"/>
  <c r="F1553" i="7"/>
  <c r="E1553" i="7"/>
  <c r="D1553" i="7"/>
  <c r="C1553" i="7"/>
  <c r="B1553" i="7"/>
  <c r="A1553" i="7"/>
  <c r="W1552" i="7"/>
  <c r="V1552" i="7"/>
  <c r="U1552" i="7"/>
  <c r="T1552" i="7"/>
  <c r="S1552" i="7"/>
  <c r="R1552" i="7"/>
  <c r="Q1552" i="7"/>
  <c r="P1552" i="7"/>
  <c r="O1552" i="7"/>
  <c r="N1552" i="7"/>
  <c r="M1552" i="7"/>
  <c r="L1552" i="7"/>
  <c r="K1552" i="7"/>
  <c r="J1552" i="7"/>
  <c r="I1552" i="7"/>
  <c r="H1552" i="7"/>
  <c r="G1552" i="7"/>
  <c r="F1552" i="7"/>
  <c r="E1552" i="7"/>
  <c r="D1552" i="7"/>
  <c r="C1552" i="7"/>
  <c r="B1552" i="7"/>
  <c r="A1552" i="7"/>
  <c r="W1551" i="7"/>
  <c r="V1551" i="7"/>
  <c r="U1551" i="7"/>
  <c r="T1551" i="7"/>
  <c r="S1551" i="7"/>
  <c r="R1551" i="7"/>
  <c r="Q1551" i="7"/>
  <c r="P1551" i="7"/>
  <c r="O1551" i="7"/>
  <c r="N1551" i="7"/>
  <c r="M1551" i="7"/>
  <c r="L1551" i="7"/>
  <c r="K1551" i="7"/>
  <c r="J1551" i="7"/>
  <c r="I1551" i="7"/>
  <c r="H1551" i="7"/>
  <c r="G1551" i="7"/>
  <c r="F1551" i="7"/>
  <c r="E1551" i="7"/>
  <c r="D1551" i="7"/>
  <c r="C1551" i="7"/>
  <c r="B1551" i="7"/>
  <c r="A1551" i="7"/>
  <c r="W1550" i="7"/>
  <c r="V1550" i="7"/>
  <c r="U1550" i="7"/>
  <c r="T1550" i="7"/>
  <c r="S1550" i="7"/>
  <c r="R1550" i="7"/>
  <c r="Q1550" i="7"/>
  <c r="P1550" i="7"/>
  <c r="O1550" i="7"/>
  <c r="N1550" i="7"/>
  <c r="M1550" i="7"/>
  <c r="L1550" i="7"/>
  <c r="K1550" i="7"/>
  <c r="J1550" i="7"/>
  <c r="I1550" i="7"/>
  <c r="H1550" i="7"/>
  <c r="G1550" i="7"/>
  <c r="F1550" i="7"/>
  <c r="E1550" i="7"/>
  <c r="D1550" i="7"/>
  <c r="C1550" i="7"/>
  <c r="B1550" i="7"/>
  <c r="A1550" i="7"/>
  <c r="W1549" i="7"/>
  <c r="V1549" i="7"/>
  <c r="U1549" i="7"/>
  <c r="T1549" i="7"/>
  <c r="S1549" i="7"/>
  <c r="R1549" i="7"/>
  <c r="Q1549" i="7"/>
  <c r="P1549" i="7"/>
  <c r="O1549" i="7"/>
  <c r="N1549" i="7"/>
  <c r="M1549" i="7"/>
  <c r="L1549" i="7"/>
  <c r="K1549" i="7"/>
  <c r="J1549" i="7"/>
  <c r="I1549" i="7"/>
  <c r="H1549" i="7"/>
  <c r="G1549" i="7"/>
  <c r="F1549" i="7"/>
  <c r="E1549" i="7"/>
  <c r="D1549" i="7"/>
  <c r="C1549" i="7"/>
  <c r="B1549" i="7"/>
  <c r="A1549" i="7"/>
  <c r="W1548" i="7"/>
  <c r="V1548" i="7"/>
  <c r="U1548" i="7"/>
  <c r="T1548" i="7"/>
  <c r="S1548" i="7"/>
  <c r="R1548" i="7"/>
  <c r="Q1548" i="7"/>
  <c r="P1548" i="7"/>
  <c r="O1548" i="7"/>
  <c r="N1548" i="7"/>
  <c r="M1548" i="7"/>
  <c r="L1548" i="7"/>
  <c r="K1548" i="7"/>
  <c r="J1548" i="7"/>
  <c r="I1548" i="7"/>
  <c r="H1548" i="7"/>
  <c r="G1548" i="7"/>
  <c r="F1548" i="7"/>
  <c r="E1548" i="7"/>
  <c r="D1548" i="7"/>
  <c r="C1548" i="7"/>
  <c r="B1548" i="7"/>
  <c r="A1548" i="7"/>
  <c r="W1547" i="7"/>
  <c r="V1547" i="7"/>
  <c r="U1547" i="7"/>
  <c r="T1547" i="7"/>
  <c r="S1547" i="7"/>
  <c r="R1547" i="7"/>
  <c r="Q1547" i="7"/>
  <c r="P1547" i="7"/>
  <c r="O1547" i="7"/>
  <c r="N1547" i="7"/>
  <c r="M1547" i="7"/>
  <c r="L1547" i="7"/>
  <c r="K1547" i="7"/>
  <c r="J1547" i="7"/>
  <c r="I1547" i="7"/>
  <c r="H1547" i="7"/>
  <c r="G1547" i="7"/>
  <c r="F1547" i="7"/>
  <c r="E1547" i="7"/>
  <c r="D1547" i="7"/>
  <c r="C1547" i="7"/>
  <c r="B1547" i="7"/>
  <c r="A1547" i="7"/>
  <c r="W1546" i="7"/>
  <c r="V1546" i="7"/>
  <c r="U1546" i="7"/>
  <c r="T1546" i="7"/>
  <c r="S1546" i="7"/>
  <c r="R1546" i="7"/>
  <c r="Q1546" i="7"/>
  <c r="P1546" i="7"/>
  <c r="O1546" i="7"/>
  <c r="N1546" i="7"/>
  <c r="M1546" i="7"/>
  <c r="L1546" i="7"/>
  <c r="K1546" i="7"/>
  <c r="J1546" i="7"/>
  <c r="I1546" i="7"/>
  <c r="H1546" i="7"/>
  <c r="G1546" i="7"/>
  <c r="F1546" i="7"/>
  <c r="E1546" i="7"/>
  <c r="D1546" i="7"/>
  <c r="C1546" i="7"/>
  <c r="B1546" i="7"/>
  <c r="A1546" i="7"/>
  <c r="W1545" i="7"/>
  <c r="V1545" i="7"/>
  <c r="U1545" i="7"/>
  <c r="T1545" i="7"/>
  <c r="S1545" i="7"/>
  <c r="R1545" i="7"/>
  <c r="Q1545" i="7"/>
  <c r="P1545" i="7"/>
  <c r="O1545" i="7"/>
  <c r="N1545" i="7"/>
  <c r="M1545" i="7"/>
  <c r="L1545" i="7"/>
  <c r="K1545" i="7"/>
  <c r="J1545" i="7"/>
  <c r="I1545" i="7"/>
  <c r="H1545" i="7"/>
  <c r="G1545" i="7"/>
  <c r="F1545" i="7"/>
  <c r="E1545" i="7"/>
  <c r="D1545" i="7"/>
  <c r="C1545" i="7"/>
  <c r="B1545" i="7"/>
  <c r="A1545" i="7"/>
  <c r="W1544" i="7"/>
  <c r="V1544" i="7"/>
  <c r="U1544" i="7"/>
  <c r="T1544" i="7"/>
  <c r="S1544" i="7"/>
  <c r="R1544" i="7"/>
  <c r="Q1544" i="7"/>
  <c r="P1544" i="7"/>
  <c r="O1544" i="7"/>
  <c r="N1544" i="7"/>
  <c r="M1544" i="7"/>
  <c r="L1544" i="7"/>
  <c r="K1544" i="7"/>
  <c r="J1544" i="7"/>
  <c r="I1544" i="7"/>
  <c r="H1544" i="7"/>
  <c r="G1544" i="7"/>
  <c r="F1544" i="7"/>
  <c r="E1544" i="7"/>
  <c r="D1544" i="7"/>
  <c r="C1544" i="7"/>
  <c r="B1544" i="7"/>
  <c r="A1544" i="7"/>
  <c r="W1543" i="7"/>
  <c r="V1543" i="7"/>
  <c r="U1543" i="7"/>
  <c r="T1543" i="7"/>
  <c r="S1543" i="7"/>
  <c r="R1543" i="7"/>
  <c r="Q1543" i="7"/>
  <c r="P1543" i="7"/>
  <c r="O1543" i="7"/>
  <c r="N1543" i="7"/>
  <c r="M1543" i="7"/>
  <c r="L1543" i="7"/>
  <c r="K1543" i="7"/>
  <c r="J1543" i="7"/>
  <c r="I1543" i="7"/>
  <c r="H1543" i="7"/>
  <c r="G1543" i="7"/>
  <c r="F1543" i="7"/>
  <c r="E1543" i="7"/>
  <c r="D1543" i="7"/>
  <c r="C1543" i="7"/>
  <c r="B1543" i="7"/>
  <c r="A1543" i="7"/>
  <c r="W1542" i="7"/>
  <c r="V1542" i="7"/>
  <c r="U1542" i="7"/>
  <c r="T1542" i="7"/>
  <c r="S1542" i="7"/>
  <c r="R1542" i="7"/>
  <c r="Q1542" i="7"/>
  <c r="P1542" i="7"/>
  <c r="O1542" i="7"/>
  <c r="N1542" i="7"/>
  <c r="M1542" i="7"/>
  <c r="L1542" i="7"/>
  <c r="K1542" i="7"/>
  <c r="J1542" i="7"/>
  <c r="I1542" i="7"/>
  <c r="H1542" i="7"/>
  <c r="G1542" i="7"/>
  <c r="F1542" i="7"/>
  <c r="E1542" i="7"/>
  <c r="D1542" i="7"/>
  <c r="C1542" i="7"/>
  <c r="B1542" i="7"/>
  <c r="A1542" i="7"/>
  <c r="W1541" i="7"/>
  <c r="V1541" i="7"/>
  <c r="U1541" i="7"/>
  <c r="T1541" i="7"/>
  <c r="S1541" i="7"/>
  <c r="R1541" i="7"/>
  <c r="Q1541" i="7"/>
  <c r="P1541" i="7"/>
  <c r="O1541" i="7"/>
  <c r="N1541" i="7"/>
  <c r="M1541" i="7"/>
  <c r="L1541" i="7"/>
  <c r="K1541" i="7"/>
  <c r="J1541" i="7"/>
  <c r="I1541" i="7"/>
  <c r="H1541" i="7"/>
  <c r="G1541" i="7"/>
  <c r="F1541" i="7"/>
  <c r="E1541" i="7"/>
  <c r="D1541" i="7"/>
  <c r="C1541" i="7"/>
  <c r="B1541" i="7"/>
  <c r="A1541" i="7"/>
  <c r="W1540" i="7"/>
  <c r="V1540" i="7"/>
  <c r="U1540" i="7"/>
  <c r="T1540" i="7"/>
  <c r="S1540" i="7"/>
  <c r="R1540" i="7"/>
  <c r="Q1540" i="7"/>
  <c r="P1540" i="7"/>
  <c r="O1540" i="7"/>
  <c r="N1540" i="7"/>
  <c r="M1540" i="7"/>
  <c r="L1540" i="7"/>
  <c r="K1540" i="7"/>
  <c r="J1540" i="7"/>
  <c r="I1540" i="7"/>
  <c r="H1540" i="7"/>
  <c r="G1540" i="7"/>
  <c r="F1540" i="7"/>
  <c r="E1540" i="7"/>
  <c r="D1540" i="7"/>
  <c r="C1540" i="7"/>
  <c r="B1540" i="7"/>
  <c r="A1540" i="7"/>
  <c r="W1539" i="7"/>
  <c r="V1539" i="7"/>
  <c r="U1539" i="7"/>
  <c r="T1539" i="7"/>
  <c r="S1539" i="7"/>
  <c r="R1539" i="7"/>
  <c r="Q1539" i="7"/>
  <c r="P1539" i="7"/>
  <c r="O1539" i="7"/>
  <c r="N1539" i="7"/>
  <c r="M1539" i="7"/>
  <c r="L1539" i="7"/>
  <c r="K1539" i="7"/>
  <c r="J1539" i="7"/>
  <c r="I1539" i="7"/>
  <c r="H1539" i="7"/>
  <c r="G1539" i="7"/>
  <c r="F1539" i="7"/>
  <c r="E1539" i="7"/>
  <c r="D1539" i="7"/>
  <c r="C1539" i="7"/>
  <c r="B1539" i="7"/>
  <c r="A1539" i="7"/>
  <c r="W1538" i="7"/>
  <c r="V1538" i="7"/>
  <c r="U1538" i="7"/>
  <c r="T1538" i="7"/>
  <c r="S1538" i="7"/>
  <c r="R1538" i="7"/>
  <c r="Q1538" i="7"/>
  <c r="P1538" i="7"/>
  <c r="O1538" i="7"/>
  <c r="N1538" i="7"/>
  <c r="M1538" i="7"/>
  <c r="L1538" i="7"/>
  <c r="K1538" i="7"/>
  <c r="J1538" i="7"/>
  <c r="I1538" i="7"/>
  <c r="H1538" i="7"/>
  <c r="G1538" i="7"/>
  <c r="F1538" i="7"/>
  <c r="E1538" i="7"/>
  <c r="D1538" i="7"/>
  <c r="C1538" i="7"/>
  <c r="B1538" i="7"/>
  <c r="A1538" i="7"/>
  <c r="W1537" i="7"/>
  <c r="V1537" i="7"/>
  <c r="U1537" i="7"/>
  <c r="T1537" i="7"/>
  <c r="S1537" i="7"/>
  <c r="R1537" i="7"/>
  <c r="Q1537" i="7"/>
  <c r="P1537" i="7"/>
  <c r="O1537" i="7"/>
  <c r="N1537" i="7"/>
  <c r="M1537" i="7"/>
  <c r="L1537" i="7"/>
  <c r="K1537" i="7"/>
  <c r="J1537" i="7"/>
  <c r="I1537" i="7"/>
  <c r="H1537" i="7"/>
  <c r="G1537" i="7"/>
  <c r="F1537" i="7"/>
  <c r="E1537" i="7"/>
  <c r="D1537" i="7"/>
  <c r="C1537" i="7"/>
  <c r="B1537" i="7"/>
  <c r="A1537" i="7"/>
  <c r="W1536" i="7"/>
  <c r="V1536" i="7"/>
  <c r="U1536" i="7"/>
  <c r="T1536" i="7"/>
  <c r="S1536" i="7"/>
  <c r="R1536" i="7"/>
  <c r="Q1536" i="7"/>
  <c r="P1536" i="7"/>
  <c r="O1536" i="7"/>
  <c r="N1536" i="7"/>
  <c r="M1536" i="7"/>
  <c r="L1536" i="7"/>
  <c r="K1536" i="7"/>
  <c r="J1536" i="7"/>
  <c r="I1536" i="7"/>
  <c r="H1536" i="7"/>
  <c r="G1536" i="7"/>
  <c r="F1536" i="7"/>
  <c r="E1536" i="7"/>
  <c r="D1536" i="7"/>
  <c r="C1536" i="7"/>
  <c r="B1536" i="7"/>
  <c r="A1536" i="7"/>
  <c r="W1535" i="7"/>
  <c r="V1535" i="7"/>
  <c r="U1535" i="7"/>
  <c r="T1535" i="7"/>
  <c r="S1535" i="7"/>
  <c r="R1535" i="7"/>
  <c r="Q1535" i="7"/>
  <c r="P1535" i="7"/>
  <c r="O1535" i="7"/>
  <c r="N1535" i="7"/>
  <c r="M1535" i="7"/>
  <c r="L1535" i="7"/>
  <c r="K1535" i="7"/>
  <c r="J1535" i="7"/>
  <c r="I1535" i="7"/>
  <c r="H1535" i="7"/>
  <c r="G1535" i="7"/>
  <c r="F1535" i="7"/>
  <c r="E1535" i="7"/>
  <c r="D1535" i="7"/>
  <c r="C1535" i="7"/>
  <c r="B1535" i="7"/>
  <c r="A1535" i="7"/>
  <c r="W1534" i="7"/>
  <c r="V1534" i="7"/>
  <c r="U1534" i="7"/>
  <c r="T1534" i="7"/>
  <c r="S1534" i="7"/>
  <c r="R1534" i="7"/>
  <c r="Q1534" i="7"/>
  <c r="P1534" i="7"/>
  <c r="O1534" i="7"/>
  <c r="N1534" i="7"/>
  <c r="M1534" i="7"/>
  <c r="L1534" i="7"/>
  <c r="K1534" i="7"/>
  <c r="J1534" i="7"/>
  <c r="I1534" i="7"/>
  <c r="H1534" i="7"/>
  <c r="G1534" i="7"/>
  <c r="F1534" i="7"/>
  <c r="E1534" i="7"/>
  <c r="D1534" i="7"/>
  <c r="C1534" i="7"/>
  <c r="B1534" i="7"/>
  <c r="A1534" i="7"/>
  <c r="W1533" i="7"/>
  <c r="V1533" i="7"/>
  <c r="U1533" i="7"/>
  <c r="T1533" i="7"/>
  <c r="S1533" i="7"/>
  <c r="R1533" i="7"/>
  <c r="Q1533" i="7"/>
  <c r="P1533" i="7"/>
  <c r="O1533" i="7"/>
  <c r="N1533" i="7"/>
  <c r="M1533" i="7"/>
  <c r="L1533" i="7"/>
  <c r="K1533" i="7"/>
  <c r="J1533" i="7"/>
  <c r="I1533" i="7"/>
  <c r="H1533" i="7"/>
  <c r="G1533" i="7"/>
  <c r="F1533" i="7"/>
  <c r="E1533" i="7"/>
  <c r="D1533" i="7"/>
  <c r="C1533" i="7"/>
  <c r="B1533" i="7"/>
  <c r="A1533" i="7"/>
  <c r="W1532" i="7"/>
  <c r="V1532" i="7"/>
  <c r="U1532" i="7"/>
  <c r="T1532" i="7"/>
  <c r="S1532" i="7"/>
  <c r="R1532" i="7"/>
  <c r="Q1532" i="7"/>
  <c r="P1532" i="7"/>
  <c r="O1532" i="7"/>
  <c r="N1532" i="7"/>
  <c r="M1532" i="7"/>
  <c r="L1532" i="7"/>
  <c r="K1532" i="7"/>
  <c r="J1532" i="7"/>
  <c r="I1532" i="7"/>
  <c r="H1532" i="7"/>
  <c r="G1532" i="7"/>
  <c r="F1532" i="7"/>
  <c r="E1532" i="7"/>
  <c r="D1532" i="7"/>
  <c r="C1532" i="7"/>
  <c r="B1532" i="7"/>
  <c r="A1532" i="7"/>
  <c r="W1531" i="7"/>
  <c r="V1531" i="7"/>
  <c r="U1531" i="7"/>
  <c r="T1531" i="7"/>
  <c r="S1531" i="7"/>
  <c r="R1531" i="7"/>
  <c r="Q1531" i="7"/>
  <c r="P1531" i="7"/>
  <c r="O1531" i="7"/>
  <c r="N1531" i="7"/>
  <c r="M1531" i="7"/>
  <c r="L1531" i="7"/>
  <c r="K1531" i="7"/>
  <c r="J1531" i="7"/>
  <c r="I1531" i="7"/>
  <c r="H1531" i="7"/>
  <c r="G1531" i="7"/>
  <c r="F1531" i="7"/>
  <c r="E1531" i="7"/>
  <c r="D1531" i="7"/>
  <c r="C1531" i="7"/>
  <c r="B1531" i="7"/>
  <c r="A1531" i="7"/>
  <c r="W1530" i="7"/>
  <c r="V1530" i="7"/>
  <c r="U1530" i="7"/>
  <c r="T1530" i="7"/>
  <c r="S1530" i="7"/>
  <c r="R1530" i="7"/>
  <c r="Q1530" i="7"/>
  <c r="P1530" i="7"/>
  <c r="O1530" i="7"/>
  <c r="N1530" i="7"/>
  <c r="M1530" i="7"/>
  <c r="L1530" i="7"/>
  <c r="K1530" i="7"/>
  <c r="J1530" i="7"/>
  <c r="I1530" i="7"/>
  <c r="H1530" i="7"/>
  <c r="G1530" i="7"/>
  <c r="F1530" i="7"/>
  <c r="E1530" i="7"/>
  <c r="D1530" i="7"/>
  <c r="C1530" i="7"/>
  <c r="B1530" i="7"/>
  <c r="A1530" i="7"/>
  <c r="W1529" i="7"/>
  <c r="V1529" i="7"/>
  <c r="U1529" i="7"/>
  <c r="T1529" i="7"/>
  <c r="S1529" i="7"/>
  <c r="R1529" i="7"/>
  <c r="Q1529" i="7"/>
  <c r="P1529" i="7"/>
  <c r="O1529" i="7"/>
  <c r="N1529" i="7"/>
  <c r="M1529" i="7"/>
  <c r="L1529" i="7"/>
  <c r="K1529" i="7"/>
  <c r="J1529" i="7"/>
  <c r="I1529" i="7"/>
  <c r="H1529" i="7"/>
  <c r="G1529" i="7"/>
  <c r="F1529" i="7"/>
  <c r="E1529" i="7"/>
  <c r="D1529" i="7"/>
  <c r="C1529" i="7"/>
  <c r="B1529" i="7"/>
  <c r="A1529" i="7"/>
  <c r="W1528" i="7"/>
  <c r="V1528" i="7"/>
  <c r="U1528" i="7"/>
  <c r="T1528" i="7"/>
  <c r="S1528" i="7"/>
  <c r="R1528" i="7"/>
  <c r="Q1528" i="7"/>
  <c r="P1528" i="7"/>
  <c r="O1528" i="7"/>
  <c r="N1528" i="7"/>
  <c r="M1528" i="7"/>
  <c r="L1528" i="7"/>
  <c r="K1528" i="7"/>
  <c r="J1528" i="7"/>
  <c r="I1528" i="7"/>
  <c r="H1528" i="7"/>
  <c r="G1528" i="7"/>
  <c r="F1528" i="7"/>
  <c r="E1528" i="7"/>
  <c r="D1528" i="7"/>
  <c r="C1528" i="7"/>
  <c r="B1528" i="7"/>
  <c r="A1528" i="7"/>
  <c r="W1527" i="7"/>
  <c r="V1527" i="7"/>
  <c r="U1527" i="7"/>
  <c r="T1527" i="7"/>
  <c r="S1527" i="7"/>
  <c r="R1527" i="7"/>
  <c r="Q1527" i="7"/>
  <c r="P1527" i="7"/>
  <c r="O1527" i="7"/>
  <c r="N1527" i="7"/>
  <c r="M1527" i="7"/>
  <c r="L1527" i="7"/>
  <c r="K1527" i="7"/>
  <c r="J1527" i="7"/>
  <c r="I1527" i="7"/>
  <c r="H1527" i="7"/>
  <c r="G1527" i="7"/>
  <c r="F1527" i="7"/>
  <c r="E1527" i="7"/>
  <c r="D1527" i="7"/>
  <c r="C1527" i="7"/>
  <c r="B1527" i="7"/>
  <c r="A1527" i="7"/>
  <c r="W1526" i="7"/>
  <c r="V1526" i="7"/>
  <c r="U1526" i="7"/>
  <c r="T1526" i="7"/>
  <c r="S1526" i="7"/>
  <c r="R1526" i="7"/>
  <c r="Q1526" i="7"/>
  <c r="P1526" i="7"/>
  <c r="O1526" i="7"/>
  <c r="N1526" i="7"/>
  <c r="M1526" i="7"/>
  <c r="L1526" i="7"/>
  <c r="K1526" i="7"/>
  <c r="J1526" i="7"/>
  <c r="I1526" i="7"/>
  <c r="H1526" i="7"/>
  <c r="G1526" i="7"/>
  <c r="F1526" i="7"/>
  <c r="E1526" i="7"/>
  <c r="D1526" i="7"/>
  <c r="C1526" i="7"/>
  <c r="B1526" i="7"/>
  <c r="A1526" i="7"/>
  <c r="W1525" i="7"/>
  <c r="V1525" i="7"/>
  <c r="U1525" i="7"/>
  <c r="T1525" i="7"/>
  <c r="S1525" i="7"/>
  <c r="R1525" i="7"/>
  <c r="Q1525" i="7"/>
  <c r="P1525" i="7"/>
  <c r="O1525" i="7"/>
  <c r="N1525" i="7"/>
  <c r="M1525" i="7"/>
  <c r="L1525" i="7"/>
  <c r="K1525" i="7"/>
  <c r="J1525" i="7"/>
  <c r="I1525" i="7"/>
  <c r="H1525" i="7"/>
  <c r="G1525" i="7"/>
  <c r="F1525" i="7"/>
  <c r="E1525" i="7"/>
  <c r="D1525" i="7"/>
  <c r="C1525" i="7"/>
  <c r="B1525" i="7"/>
  <c r="A1525" i="7"/>
  <c r="W1524" i="7"/>
  <c r="V1524" i="7"/>
  <c r="U1524" i="7"/>
  <c r="T1524" i="7"/>
  <c r="S1524" i="7"/>
  <c r="R1524" i="7"/>
  <c r="Q1524" i="7"/>
  <c r="P1524" i="7"/>
  <c r="O1524" i="7"/>
  <c r="N1524" i="7"/>
  <c r="M1524" i="7"/>
  <c r="L1524" i="7"/>
  <c r="K1524" i="7"/>
  <c r="J1524" i="7"/>
  <c r="I1524" i="7"/>
  <c r="H1524" i="7"/>
  <c r="G1524" i="7"/>
  <c r="F1524" i="7"/>
  <c r="E1524" i="7"/>
  <c r="D1524" i="7"/>
  <c r="C1524" i="7"/>
  <c r="B1524" i="7"/>
  <c r="A1524" i="7"/>
  <c r="W1523" i="7"/>
  <c r="V1523" i="7"/>
  <c r="U1523" i="7"/>
  <c r="T1523" i="7"/>
  <c r="S1523" i="7"/>
  <c r="R1523" i="7"/>
  <c r="Q1523" i="7"/>
  <c r="P1523" i="7"/>
  <c r="O1523" i="7"/>
  <c r="N1523" i="7"/>
  <c r="M1523" i="7"/>
  <c r="L1523" i="7"/>
  <c r="K1523" i="7"/>
  <c r="J1523" i="7"/>
  <c r="I1523" i="7"/>
  <c r="H1523" i="7"/>
  <c r="G1523" i="7"/>
  <c r="F1523" i="7"/>
  <c r="E1523" i="7"/>
  <c r="D1523" i="7"/>
  <c r="C1523" i="7"/>
  <c r="B1523" i="7"/>
  <c r="A1523" i="7"/>
  <c r="W1522" i="7"/>
  <c r="V1522" i="7"/>
  <c r="U1522" i="7"/>
  <c r="T1522" i="7"/>
  <c r="S1522" i="7"/>
  <c r="R1522" i="7"/>
  <c r="Q1522" i="7"/>
  <c r="P1522" i="7"/>
  <c r="O1522" i="7"/>
  <c r="N1522" i="7"/>
  <c r="M1522" i="7"/>
  <c r="L1522" i="7"/>
  <c r="K1522" i="7"/>
  <c r="J1522" i="7"/>
  <c r="I1522" i="7"/>
  <c r="H1522" i="7"/>
  <c r="G1522" i="7"/>
  <c r="F1522" i="7"/>
  <c r="E1522" i="7"/>
  <c r="D1522" i="7"/>
  <c r="C1522" i="7"/>
  <c r="B1522" i="7"/>
  <c r="A1522" i="7"/>
  <c r="W1521" i="7"/>
  <c r="V1521" i="7"/>
  <c r="U1521" i="7"/>
  <c r="T1521" i="7"/>
  <c r="S1521" i="7"/>
  <c r="R1521" i="7"/>
  <c r="Q1521" i="7"/>
  <c r="P1521" i="7"/>
  <c r="O1521" i="7"/>
  <c r="N1521" i="7"/>
  <c r="M1521" i="7"/>
  <c r="L1521" i="7"/>
  <c r="K1521" i="7"/>
  <c r="J1521" i="7"/>
  <c r="I1521" i="7"/>
  <c r="H1521" i="7"/>
  <c r="G1521" i="7"/>
  <c r="F1521" i="7"/>
  <c r="E1521" i="7"/>
  <c r="D1521" i="7"/>
  <c r="C1521" i="7"/>
  <c r="B1521" i="7"/>
  <c r="A1521" i="7"/>
  <c r="W1520" i="7"/>
  <c r="V1520" i="7"/>
  <c r="U1520" i="7"/>
  <c r="T1520" i="7"/>
  <c r="S1520" i="7"/>
  <c r="R1520" i="7"/>
  <c r="Q1520" i="7"/>
  <c r="P1520" i="7"/>
  <c r="O1520" i="7"/>
  <c r="N1520" i="7"/>
  <c r="M1520" i="7"/>
  <c r="L1520" i="7"/>
  <c r="K1520" i="7"/>
  <c r="J1520" i="7"/>
  <c r="I1520" i="7"/>
  <c r="H1520" i="7"/>
  <c r="G1520" i="7"/>
  <c r="F1520" i="7"/>
  <c r="E1520" i="7"/>
  <c r="D1520" i="7"/>
  <c r="C1520" i="7"/>
  <c r="B1520" i="7"/>
  <c r="A1520" i="7"/>
  <c r="W1519" i="7"/>
  <c r="V1519" i="7"/>
  <c r="U1519" i="7"/>
  <c r="T1519" i="7"/>
  <c r="S1519" i="7"/>
  <c r="R1519" i="7"/>
  <c r="Q1519" i="7"/>
  <c r="P1519" i="7"/>
  <c r="O1519" i="7"/>
  <c r="N1519" i="7"/>
  <c r="M1519" i="7"/>
  <c r="L1519" i="7"/>
  <c r="K1519" i="7"/>
  <c r="J1519" i="7"/>
  <c r="I1519" i="7"/>
  <c r="H1519" i="7"/>
  <c r="G1519" i="7"/>
  <c r="F1519" i="7"/>
  <c r="E1519" i="7"/>
  <c r="D1519" i="7"/>
  <c r="C1519" i="7"/>
  <c r="B1519" i="7"/>
  <c r="A1519" i="7"/>
  <c r="W1518" i="7"/>
  <c r="V1518" i="7"/>
  <c r="U1518" i="7"/>
  <c r="T1518" i="7"/>
  <c r="S1518" i="7"/>
  <c r="R1518" i="7"/>
  <c r="Q1518" i="7"/>
  <c r="P1518" i="7"/>
  <c r="O1518" i="7"/>
  <c r="N1518" i="7"/>
  <c r="M1518" i="7"/>
  <c r="L1518" i="7"/>
  <c r="K1518" i="7"/>
  <c r="J1518" i="7"/>
  <c r="I1518" i="7"/>
  <c r="H1518" i="7"/>
  <c r="G1518" i="7"/>
  <c r="F1518" i="7"/>
  <c r="E1518" i="7"/>
  <c r="D1518" i="7"/>
  <c r="C1518" i="7"/>
  <c r="B1518" i="7"/>
  <c r="A1518" i="7"/>
  <c r="W1517" i="7"/>
  <c r="V1517" i="7"/>
  <c r="U1517" i="7"/>
  <c r="T1517" i="7"/>
  <c r="S1517" i="7"/>
  <c r="R1517" i="7"/>
  <c r="Q1517" i="7"/>
  <c r="P1517" i="7"/>
  <c r="O1517" i="7"/>
  <c r="N1517" i="7"/>
  <c r="M1517" i="7"/>
  <c r="L1517" i="7"/>
  <c r="K1517" i="7"/>
  <c r="J1517" i="7"/>
  <c r="I1517" i="7"/>
  <c r="H1517" i="7"/>
  <c r="G1517" i="7"/>
  <c r="F1517" i="7"/>
  <c r="E1517" i="7"/>
  <c r="D1517" i="7"/>
  <c r="C1517" i="7"/>
  <c r="B1517" i="7"/>
  <c r="A1517" i="7"/>
  <c r="W1516" i="7"/>
  <c r="V1516" i="7"/>
  <c r="U1516" i="7"/>
  <c r="T1516" i="7"/>
  <c r="S1516" i="7"/>
  <c r="R1516" i="7"/>
  <c r="Q1516" i="7"/>
  <c r="P1516" i="7"/>
  <c r="O1516" i="7"/>
  <c r="N1516" i="7"/>
  <c r="M1516" i="7"/>
  <c r="L1516" i="7"/>
  <c r="K1516" i="7"/>
  <c r="J1516" i="7"/>
  <c r="I1516" i="7"/>
  <c r="H1516" i="7"/>
  <c r="G1516" i="7"/>
  <c r="F1516" i="7"/>
  <c r="E1516" i="7"/>
  <c r="D1516" i="7"/>
  <c r="C1516" i="7"/>
  <c r="B1516" i="7"/>
  <c r="A1516" i="7"/>
  <c r="W1515" i="7"/>
  <c r="V1515" i="7"/>
  <c r="U1515" i="7"/>
  <c r="T1515" i="7"/>
  <c r="S1515" i="7"/>
  <c r="R1515" i="7"/>
  <c r="Q1515" i="7"/>
  <c r="P1515" i="7"/>
  <c r="O1515" i="7"/>
  <c r="N1515" i="7"/>
  <c r="M1515" i="7"/>
  <c r="L1515" i="7"/>
  <c r="K1515" i="7"/>
  <c r="J1515" i="7"/>
  <c r="I1515" i="7"/>
  <c r="H1515" i="7"/>
  <c r="G1515" i="7"/>
  <c r="F1515" i="7"/>
  <c r="E1515" i="7"/>
  <c r="D1515" i="7"/>
  <c r="C1515" i="7"/>
  <c r="B1515" i="7"/>
  <c r="A1515" i="7"/>
  <c r="W1514" i="7"/>
  <c r="V1514" i="7"/>
  <c r="U1514" i="7"/>
  <c r="T1514" i="7"/>
  <c r="S1514" i="7"/>
  <c r="R1514" i="7"/>
  <c r="Q1514" i="7"/>
  <c r="P1514" i="7"/>
  <c r="O1514" i="7"/>
  <c r="N1514" i="7"/>
  <c r="M1514" i="7"/>
  <c r="L1514" i="7"/>
  <c r="K1514" i="7"/>
  <c r="J1514" i="7"/>
  <c r="I1514" i="7"/>
  <c r="H1514" i="7"/>
  <c r="G1514" i="7"/>
  <c r="F1514" i="7"/>
  <c r="E1514" i="7"/>
  <c r="D1514" i="7"/>
  <c r="C1514" i="7"/>
  <c r="B1514" i="7"/>
  <c r="A1514" i="7"/>
  <c r="W1513" i="7"/>
  <c r="V1513" i="7"/>
  <c r="U1513" i="7"/>
  <c r="T1513" i="7"/>
  <c r="S1513" i="7"/>
  <c r="R1513" i="7"/>
  <c r="Q1513" i="7"/>
  <c r="P1513" i="7"/>
  <c r="O1513" i="7"/>
  <c r="N1513" i="7"/>
  <c r="M1513" i="7"/>
  <c r="L1513" i="7"/>
  <c r="K1513" i="7"/>
  <c r="J1513" i="7"/>
  <c r="I1513" i="7"/>
  <c r="H1513" i="7"/>
  <c r="G1513" i="7"/>
  <c r="F1513" i="7"/>
  <c r="E1513" i="7"/>
  <c r="D1513" i="7"/>
  <c r="C1513" i="7"/>
  <c r="B1513" i="7"/>
  <c r="A1513" i="7"/>
  <c r="W1512" i="7"/>
  <c r="V1512" i="7"/>
  <c r="U1512" i="7"/>
  <c r="T1512" i="7"/>
  <c r="S1512" i="7"/>
  <c r="R1512" i="7"/>
  <c r="Q1512" i="7"/>
  <c r="P1512" i="7"/>
  <c r="O1512" i="7"/>
  <c r="N1512" i="7"/>
  <c r="M1512" i="7"/>
  <c r="L1512" i="7"/>
  <c r="K1512" i="7"/>
  <c r="J1512" i="7"/>
  <c r="I1512" i="7"/>
  <c r="H1512" i="7"/>
  <c r="G1512" i="7"/>
  <c r="F1512" i="7"/>
  <c r="E1512" i="7"/>
  <c r="D1512" i="7"/>
  <c r="C1512" i="7"/>
  <c r="B1512" i="7"/>
  <c r="A1512" i="7"/>
  <c r="W1511" i="7"/>
  <c r="V1511" i="7"/>
  <c r="U1511" i="7"/>
  <c r="T1511" i="7"/>
  <c r="S1511" i="7"/>
  <c r="R1511" i="7"/>
  <c r="Q1511" i="7"/>
  <c r="P1511" i="7"/>
  <c r="O1511" i="7"/>
  <c r="N1511" i="7"/>
  <c r="M1511" i="7"/>
  <c r="L1511" i="7"/>
  <c r="K1511" i="7"/>
  <c r="J1511" i="7"/>
  <c r="I1511" i="7"/>
  <c r="H1511" i="7"/>
  <c r="G1511" i="7"/>
  <c r="F1511" i="7"/>
  <c r="E1511" i="7"/>
  <c r="D1511" i="7"/>
  <c r="C1511" i="7"/>
  <c r="B1511" i="7"/>
  <c r="A1511" i="7"/>
  <c r="W1510" i="7"/>
  <c r="V1510" i="7"/>
  <c r="U1510" i="7"/>
  <c r="T1510" i="7"/>
  <c r="S1510" i="7"/>
  <c r="R1510" i="7"/>
  <c r="Q1510" i="7"/>
  <c r="P1510" i="7"/>
  <c r="O1510" i="7"/>
  <c r="N1510" i="7"/>
  <c r="M1510" i="7"/>
  <c r="L1510" i="7"/>
  <c r="K1510" i="7"/>
  <c r="J1510" i="7"/>
  <c r="I1510" i="7"/>
  <c r="H1510" i="7"/>
  <c r="G1510" i="7"/>
  <c r="F1510" i="7"/>
  <c r="E1510" i="7"/>
  <c r="D1510" i="7"/>
  <c r="C1510" i="7"/>
  <c r="B1510" i="7"/>
  <c r="A1510" i="7"/>
  <c r="W1509" i="7"/>
  <c r="V1509" i="7"/>
  <c r="U1509" i="7"/>
  <c r="T1509" i="7"/>
  <c r="S1509" i="7"/>
  <c r="R1509" i="7"/>
  <c r="Q1509" i="7"/>
  <c r="P1509" i="7"/>
  <c r="O1509" i="7"/>
  <c r="N1509" i="7"/>
  <c r="M1509" i="7"/>
  <c r="L1509" i="7"/>
  <c r="K1509" i="7"/>
  <c r="J1509" i="7"/>
  <c r="I1509" i="7"/>
  <c r="H1509" i="7"/>
  <c r="G1509" i="7"/>
  <c r="F1509" i="7"/>
  <c r="E1509" i="7"/>
  <c r="D1509" i="7"/>
  <c r="C1509" i="7"/>
  <c r="B1509" i="7"/>
  <c r="A1509" i="7"/>
  <c r="W1508" i="7"/>
  <c r="V1508" i="7"/>
  <c r="U1508" i="7"/>
  <c r="T1508" i="7"/>
  <c r="S1508" i="7"/>
  <c r="R1508" i="7"/>
  <c r="Q1508" i="7"/>
  <c r="P1508" i="7"/>
  <c r="O1508" i="7"/>
  <c r="N1508" i="7"/>
  <c r="M1508" i="7"/>
  <c r="L1508" i="7"/>
  <c r="K1508" i="7"/>
  <c r="J1508" i="7"/>
  <c r="I1508" i="7"/>
  <c r="H1508" i="7"/>
  <c r="G1508" i="7"/>
  <c r="F1508" i="7"/>
  <c r="E1508" i="7"/>
  <c r="D1508" i="7"/>
  <c r="C1508" i="7"/>
  <c r="B1508" i="7"/>
  <c r="A1508" i="7"/>
  <c r="W1507" i="7"/>
  <c r="V1507" i="7"/>
  <c r="U1507" i="7"/>
  <c r="T1507" i="7"/>
  <c r="S1507" i="7"/>
  <c r="R1507" i="7"/>
  <c r="Q1507" i="7"/>
  <c r="P1507" i="7"/>
  <c r="O1507" i="7"/>
  <c r="N1507" i="7"/>
  <c r="M1507" i="7"/>
  <c r="L1507" i="7"/>
  <c r="K1507" i="7"/>
  <c r="J1507" i="7"/>
  <c r="I1507" i="7"/>
  <c r="H1507" i="7"/>
  <c r="G1507" i="7"/>
  <c r="F1507" i="7"/>
  <c r="E1507" i="7"/>
  <c r="D1507" i="7"/>
  <c r="C1507" i="7"/>
  <c r="B1507" i="7"/>
  <c r="A1507" i="7"/>
  <c r="W1506" i="7"/>
  <c r="V1506" i="7"/>
  <c r="U1506" i="7"/>
  <c r="T1506" i="7"/>
  <c r="S1506" i="7"/>
  <c r="R1506" i="7"/>
  <c r="Q1506" i="7"/>
  <c r="P1506" i="7"/>
  <c r="O1506" i="7"/>
  <c r="N1506" i="7"/>
  <c r="M1506" i="7"/>
  <c r="L1506" i="7"/>
  <c r="K1506" i="7"/>
  <c r="J1506" i="7"/>
  <c r="I1506" i="7"/>
  <c r="H1506" i="7"/>
  <c r="G1506" i="7"/>
  <c r="F1506" i="7"/>
  <c r="E1506" i="7"/>
  <c r="D1506" i="7"/>
  <c r="C1506" i="7"/>
  <c r="B1506" i="7"/>
  <c r="A1506" i="7"/>
  <c r="W1505" i="7"/>
  <c r="V1505" i="7"/>
  <c r="U1505" i="7"/>
  <c r="T1505" i="7"/>
  <c r="S1505" i="7"/>
  <c r="R1505" i="7"/>
  <c r="Q1505" i="7"/>
  <c r="P1505" i="7"/>
  <c r="O1505" i="7"/>
  <c r="N1505" i="7"/>
  <c r="M1505" i="7"/>
  <c r="L1505" i="7"/>
  <c r="K1505" i="7"/>
  <c r="J1505" i="7"/>
  <c r="I1505" i="7"/>
  <c r="H1505" i="7"/>
  <c r="G1505" i="7"/>
  <c r="F1505" i="7"/>
  <c r="E1505" i="7"/>
  <c r="D1505" i="7"/>
  <c r="C1505" i="7"/>
  <c r="B1505" i="7"/>
  <c r="A1505" i="7"/>
  <c r="W1504" i="7"/>
  <c r="V1504" i="7"/>
  <c r="U1504" i="7"/>
  <c r="T1504" i="7"/>
  <c r="S1504" i="7"/>
  <c r="R1504" i="7"/>
  <c r="Q1504" i="7"/>
  <c r="P1504" i="7"/>
  <c r="O1504" i="7"/>
  <c r="N1504" i="7"/>
  <c r="M1504" i="7"/>
  <c r="L1504" i="7"/>
  <c r="K1504" i="7"/>
  <c r="J1504" i="7"/>
  <c r="I1504" i="7"/>
  <c r="H1504" i="7"/>
  <c r="G1504" i="7"/>
  <c r="F1504" i="7"/>
  <c r="E1504" i="7"/>
  <c r="D1504" i="7"/>
  <c r="C1504" i="7"/>
  <c r="B1504" i="7"/>
  <c r="A1504" i="7"/>
  <c r="W1503" i="7"/>
  <c r="V1503" i="7"/>
  <c r="U1503" i="7"/>
  <c r="T1503" i="7"/>
  <c r="S1503" i="7"/>
  <c r="R1503" i="7"/>
  <c r="Q1503" i="7"/>
  <c r="P1503" i="7"/>
  <c r="U1506" i="1"/>
  <c r="O1503" i="7"/>
  <c r="T1506" i="1"/>
  <c r="N1503" i="7"/>
  <c r="M1503" i="7"/>
  <c r="L1503" i="7"/>
  <c r="K1503" i="7"/>
  <c r="J1503" i="7"/>
  <c r="I1503" i="7"/>
  <c r="H1503" i="7"/>
  <c r="G1503" i="7"/>
  <c r="F1503" i="7"/>
  <c r="E1503" i="7"/>
  <c r="D1503" i="7"/>
  <c r="C1503" i="7"/>
  <c r="B1503" i="7"/>
  <c r="A1503" i="7"/>
  <c r="W1502" i="7"/>
  <c r="V1502" i="7"/>
  <c r="U1502" i="7"/>
  <c r="T1502" i="7"/>
  <c r="S1502" i="7"/>
  <c r="R1502" i="7"/>
  <c r="Q1502" i="7"/>
  <c r="P1502" i="7"/>
  <c r="U1505" i="1"/>
  <c r="O1502" i="7"/>
  <c r="T1505" i="1"/>
  <c r="N1502" i="7"/>
  <c r="M1502" i="7"/>
  <c r="L1502" i="7"/>
  <c r="K1502" i="7"/>
  <c r="J1502" i="7"/>
  <c r="I1502" i="7"/>
  <c r="H1502" i="7"/>
  <c r="G1502" i="7"/>
  <c r="F1502" i="7"/>
  <c r="E1502" i="7"/>
  <c r="D1502" i="7"/>
  <c r="C1502" i="7"/>
  <c r="B1502" i="7"/>
  <c r="A1502" i="7"/>
  <c r="W1501" i="7"/>
  <c r="V1501" i="7"/>
  <c r="U1501" i="7"/>
  <c r="T1501" i="7"/>
  <c r="S1501" i="7"/>
  <c r="R1501" i="7"/>
  <c r="Q1501" i="7"/>
  <c r="P1501" i="7"/>
  <c r="U1504" i="1"/>
  <c r="O1501" i="7"/>
  <c r="T1504" i="1"/>
  <c r="N1501" i="7"/>
  <c r="M1501" i="7"/>
  <c r="L1501" i="7"/>
  <c r="K1501" i="7"/>
  <c r="J1501" i="7"/>
  <c r="I1501" i="7"/>
  <c r="H1501" i="7"/>
  <c r="G1501" i="7"/>
  <c r="F1501" i="7"/>
  <c r="E1501" i="7"/>
  <c r="D1501" i="7"/>
  <c r="C1501" i="7"/>
  <c r="B1501" i="7"/>
  <c r="A1501" i="7"/>
  <c r="W1500" i="7"/>
  <c r="V1500" i="7"/>
  <c r="U1500" i="7"/>
  <c r="T1500" i="7"/>
  <c r="S1500" i="7"/>
  <c r="R1500" i="7"/>
  <c r="Q1500" i="7"/>
  <c r="P1500" i="7"/>
  <c r="U1503" i="1"/>
  <c r="O1500" i="7"/>
  <c r="T1503" i="1"/>
  <c r="N1500" i="7"/>
  <c r="M1500" i="7"/>
  <c r="L1500" i="7"/>
  <c r="K1500" i="7"/>
  <c r="J1500" i="7"/>
  <c r="I1500" i="7"/>
  <c r="H1500" i="7"/>
  <c r="G1500" i="7"/>
  <c r="F1500" i="7"/>
  <c r="E1500" i="7"/>
  <c r="D1500" i="7"/>
  <c r="C1500" i="7"/>
  <c r="B1500" i="7"/>
  <c r="A1500" i="7"/>
  <c r="W1499" i="7"/>
  <c r="V1499" i="7"/>
  <c r="U1499" i="7"/>
  <c r="T1499" i="7"/>
  <c r="S1499" i="7"/>
  <c r="R1499" i="7"/>
  <c r="Q1499" i="7"/>
  <c r="P1499" i="7"/>
  <c r="U1502" i="1"/>
  <c r="O1499" i="7"/>
  <c r="T1502" i="1"/>
  <c r="N1499" i="7"/>
  <c r="M1499" i="7"/>
  <c r="L1499" i="7"/>
  <c r="K1499" i="7"/>
  <c r="J1499" i="7"/>
  <c r="I1499" i="7"/>
  <c r="H1499" i="7"/>
  <c r="G1499" i="7"/>
  <c r="F1499" i="7"/>
  <c r="E1499" i="7"/>
  <c r="D1499" i="7"/>
  <c r="C1499" i="7"/>
  <c r="B1499" i="7"/>
  <c r="A1499" i="7"/>
  <c r="W1498" i="7"/>
  <c r="V1498" i="7"/>
  <c r="U1498" i="7"/>
  <c r="T1498" i="7"/>
  <c r="S1498" i="7"/>
  <c r="R1498" i="7"/>
  <c r="Q1498" i="7"/>
  <c r="P1498" i="7"/>
  <c r="U1501" i="1"/>
  <c r="O1498" i="7"/>
  <c r="T1501" i="1"/>
  <c r="N1498" i="7"/>
  <c r="M1498" i="7"/>
  <c r="L1498" i="7"/>
  <c r="K1498" i="7"/>
  <c r="J1498" i="7"/>
  <c r="I1498" i="7"/>
  <c r="H1498" i="7"/>
  <c r="G1498" i="7"/>
  <c r="F1498" i="7"/>
  <c r="E1498" i="7"/>
  <c r="D1498" i="7"/>
  <c r="C1498" i="7"/>
  <c r="B1498" i="7"/>
  <c r="A1498" i="7"/>
  <c r="W1497" i="7"/>
  <c r="V1497" i="7"/>
  <c r="U1497" i="7"/>
  <c r="T1497" i="7"/>
  <c r="S1497" i="7"/>
  <c r="R1497" i="7"/>
  <c r="Q1497" i="7"/>
  <c r="P1497" i="7"/>
  <c r="U1500" i="1"/>
  <c r="O1497" i="7"/>
  <c r="T1500" i="1"/>
  <c r="N1497" i="7"/>
  <c r="M1497" i="7"/>
  <c r="L1497" i="7"/>
  <c r="K1497" i="7"/>
  <c r="J1497" i="7"/>
  <c r="I1497" i="7"/>
  <c r="H1497" i="7"/>
  <c r="G1497" i="7"/>
  <c r="F1497" i="7"/>
  <c r="E1497" i="7"/>
  <c r="D1497" i="7"/>
  <c r="C1497" i="7"/>
  <c r="B1497" i="7"/>
  <c r="A1497" i="7"/>
  <c r="W1496" i="7"/>
  <c r="V1496" i="7"/>
  <c r="U1496" i="7"/>
  <c r="T1496" i="7"/>
  <c r="S1496" i="7"/>
  <c r="R1496" i="7"/>
  <c r="Q1496" i="7"/>
  <c r="P1496" i="7"/>
  <c r="U1499" i="1"/>
  <c r="O1496" i="7"/>
  <c r="T1499" i="1"/>
  <c r="N1496" i="7"/>
  <c r="M1496" i="7"/>
  <c r="L1496" i="7"/>
  <c r="K1496" i="7"/>
  <c r="J1496" i="7"/>
  <c r="I1496" i="7"/>
  <c r="H1496" i="7"/>
  <c r="G1496" i="7"/>
  <c r="F1496" i="7"/>
  <c r="E1496" i="7"/>
  <c r="D1496" i="7"/>
  <c r="C1496" i="7"/>
  <c r="B1496" i="7"/>
  <c r="A1496" i="7"/>
  <c r="W1495" i="7"/>
  <c r="V1495" i="7"/>
  <c r="U1495" i="7"/>
  <c r="T1495" i="7"/>
  <c r="S1495" i="7"/>
  <c r="R1495" i="7"/>
  <c r="Q1495" i="7"/>
  <c r="P1495" i="7"/>
  <c r="U1498" i="1"/>
  <c r="O1495" i="7"/>
  <c r="T1498" i="1"/>
  <c r="N1495" i="7"/>
  <c r="M1495" i="7"/>
  <c r="L1495" i="7"/>
  <c r="K1495" i="7"/>
  <c r="J1495" i="7"/>
  <c r="I1495" i="7"/>
  <c r="H1495" i="7"/>
  <c r="G1495" i="7"/>
  <c r="F1495" i="7"/>
  <c r="E1495" i="7"/>
  <c r="D1495" i="7"/>
  <c r="C1495" i="7"/>
  <c r="B1495" i="7"/>
  <c r="A1495" i="7"/>
  <c r="W1494" i="7"/>
  <c r="V1494" i="7"/>
  <c r="U1494" i="7"/>
  <c r="T1494" i="7"/>
  <c r="S1494" i="7"/>
  <c r="R1494" i="7"/>
  <c r="Q1494" i="7"/>
  <c r="P1494" i="7"/>
  <c r="U1497" i="1"/>
  <c r="O1494" i="7"/>
  <c r="T1497" i="1"/>
  <c r="N1494" i="7"/>
  <c r="M1494" i="7"/>
  <c r="L1494" i="7"/>
  <c r="K1494" i="7"/>
  <c r="J1494" i="7"/>
  <c r="I1494" i="7"/>
  <c r="H1494" i="7"/>
  <c r="G1494" i="7"/>
  <c r="F1494" i="7"/>
  <c r="E1494" i="7"/>
  <c r="D1494" i="7"/>
  <c r="C1494" i="7"/>
  <c r="B1494" i="7"/>
  <c r="A1494" i="7"/>
  <c r="W1493" i="7"/>
  <c r="V1493" i="7"/>
  <c r="U1493" i="7"/>
  <c r="T1493" i="7"/>
  <c r="S1493" i="7"/>
  <c r="R1493" i="7"/>
  <c r="Q1493" i="7"/>
  <c r="P1493" i="7"/>
  <c r="U1496" i="1"/>
  <c r="O1493" i="7"/>
  <c r="T1496" i="1"/>
  <c r="N1493" i="7"/>
  <c r="M1493" i="7"/>
  <c r="L1493" i="7"/>
  <c r="K1493" i="7"/>
  <c r="J1493" i="7"/>
  <c r="I1493" i="7"/>
  <c r="H1493" i="7"/>
  <c r="G1493" i="7"/>
  <c r="F1493" i="7"/>
  <c r="E1493" i="7"/>
  <c r="D1493" i="7"/>
  <c r="C1493" i="7"/>
  <c r="B1493" i="7"/>
  <c r="A1493" i="7"/>
  <c r="W1492" i="7"/>
  <c r="V1492" i="7"/>
  <c r="U1492" i="7"/>
  <c r="T1492" i="7"/>
  <c r="S1492" i="7"/>
  <c r="R1492" i="7"/>
  <c r="Q1492" i="7"/>
  <c r="P1492" i="7"/>
  <c r="U1495" i="1"/>
  <c r="O1492" i="7"/>
  <c r="T1495" i="1"/>
  <c r="N1492" i="7"/>
  <c r="M1492" i="7"/>
  <c r="L1492" i="7"/>
  <c r="K1492" i="7"/>
  <c r="J1492" i="7"/>
  <c r="I1492" i="7"/>
  <c r="H1492" i="7"/>
  <c r="G1492" i="7"/>
  <c r="F1492" i="7"/>
  <c r="E1492" i="7"/>
  <c r="D1492" i="7"/>
  <c r="C1492" i="7"/>
  <c r="B1492" i="7"/>
  <c r="A1492" i="7"/>
  <c r="W1491" i="7"/>
  <c r="V1491" i="7"/>
  <c r="U1491" i="7"/>
  <c r="T1491" i="7"/>
  <c r="S1491" i="7"/>
  <c r="R1491" i="7"/>
  <c r="Q1491" i="7"/>
  <c r="P1491" i="7"/>
  <c r="U1494" i="1"/>
  <c r="O1491" i="7"/>
  <c r="T1494" i="1"/>
  <c r="N1491" i="7"/>
  <c r="M1491" i="7"/>
  <c r="L1491" i="7"/>
  <c r="K1491" i="7"/>
  <c r="J1491" i="7"/>
  <c r="I1491" i="7"/>
  <c r="H1491" i="7"/>
  <c r="G1491" i="7"/>
  <c r="F1491" i="7"/>
  <c r="E1491" i="7"/>
  <c r="D1491" i="7"/>
  <c r="C1491" i="7"/>
  <c r="B1491" i="7"/>
  <c r="A1491" i="7"/>
  <c r="W1490" i="7"/>
  <c r="V1490" i="7"/>
  <c r="U1490" i="7"/>
  <c r="T1490" i="7"/>
  <c r="S1490" i="7"/>
  <c r="R1490" i="7"/>
  <c r="Q1490" i="7"/>
  <c r="P1490" i="7"/>
  <c r="U1493" i="1"/>
  <c r="O1490" i="7"/>
  <c r="T1493" i="1"/>
  <c r="N1490" i="7"/>
  <c r="M1490" i="7"/>
  <c r="L1490" i="7"/>
  <c r="K1490" i="7"/>
  <c r="J1490" i="7"/>
  <c r="I1490" i="7"/>
  <c r="H1490" i="7"/>
  <c r="G1490" i="7"/>
  <c r="F1490" i="7"/>
  <c r="E1490" i="7"/>
  <c r="D1490" i="7"/>
  <c r="C1490" i="7"/>
  <c r="B1490" i="7"/>
  <c r="A1490" i="7"/>
  <c r="W1489" i="7"/>
  <c r="V1489" i="7"/>
  <c r="U1489" i="7"/>
  <c r="T1489" i="7"/>
  <c r="S1489" i="7"/>
  <c r="R1489" i="7"/>
  <c r="Q1489" i="7"/>
  <c r="P1489" i="7"/>
  <c r="U1492" i="1"/>
  <c r="O1489" i="7"/>
  <c r="T1492" i="1"/>
  <c r="N1489" i="7"/>
  <c r="M1489" i="7"/>
  <c r="L1489" i="7"/>
  <c r="K1489" i="7"/>
  <c r="J1489" i="7"/>
  <c r="I1489" i="7"/>
  <c r="H1489" i="7"/>
  <c r="G1489" i="7"/>
  <c r="F1489" i="7"/>
  <c r="E1489" i="7"/>
  <c r="D1489" i="7"/>
  <c r="C1489" i="7"/>
  <c r="B1489" i="7"/>
  <c r="A1489" i="7"/>
  <c r="W1488" i="7"/>
  <c r="V1488" i="7"/>
  <c r="U1488" i="7"/>
  <c r="T1488" i="7"/>
  <c r="S1488" i="7"/>
  <c r="R1488" i="7"/>
  <c r="Q1488" i="7"/>
  <c r="P1488" i="7"/>
  <c r="U1491" i="1"/>
  <c r="O1488" i="7"/>
  <c r="T1491" i="1"/>
  <c r="N1488" i="7"/>
  <c r="M1488" i="7"/>
  <c r="L1488" i="7"/>
  <c r="K1488" i="7"/>
  <c r="J1488" i="7"/>
  <c r="I1488" i="7"/>
  <c r="H1488" i="7"/>
  <c r="G1488" i="7"/>
  <c r="F1488" i="7"/>
  <c r="E1488" i="7"/>
  <c r="D1488" i="7"/>
  <c r="C1488" i="7"/>
  <c r="B1488" i="7"/>
  <c r="A1488" i="7"/>
  <c r="W1487" i="7"/>
  <c r="V1487" i="7"/>
  <c r="U1487" i="7"/>
  <c r="T1487" i="7"/>
  <c r="S1487" i="7"/>
  <c r="R1487" i="7"/>
  <c r="Q1487" i="7"/>
  <c r="P1487" i="7"/>
  <c r="U1490" i="1"/>
  <c r="O1487" i="7"/>
  <c r="T1490" i="1"/>
  <c r="N1487" i="7"/>
  <c r="M1487" i="7"/>
  <c r="L1487" i="7"/>
  <c r="K1487" i="7"/>
  <c r="J1487" i="7"/>
  <c r="I1487" i="7"/>
  <c r="H1487" i="7"/>
  <c r="G1487" i="7"/>
  <c r="F1487" i="7"/>
  <c r="E1487" i="7"/>
  <c r="D1487" i="7"/>
  <c r="C1487" i="7"/>
  <c r="B1487" i="7"/>
  <c r="A1487" i="7"/>
  <c r="W1486" i="7"/>
  <c r="V1486" i="7"/>
  <c r="U1486" i="7"/>
  <c r="T1486" i="7"/>
  <c r="S1486" i="7"/>
  <c r="R1486" i="7"/>
  <c r="Q1486" i="7"/>
  <c r="P1486" i="7"/>
  <c r="U1489" i="1"/>
  <c r="O1486" i="7"/>
  <c r="T1489" i="1"/>
  <c r="N1486" i="7"/>
  <c r="M1486" i="7"/>
  <c r="L1486" i="7"/>
  <c r="K1486" i="7"/>
  <c r="J1486" i="7"/>
  <c r="I1486" i="7"/>
  <c r="H1486" i="7"/>
  <c r="G1486" i="7"/>
  <c r="F1486" i="7"/>
  <c r="E1486" i="7"/>
  <c r="D1486" i="7"/>
  <c r="C1486" i="7"/>
  <c r="B1486" i="7"/>
  <c r="A1486" i="7"/>
  <c r="W1485" i="7"/>
  <c r="V1485" i="7"/>
  <c r="U1485" i="7"/>
  <c r="T1485" i="7"/>
  <c r="S1485" i="7"/>
  <c r="R1485" i="7"/>
  <c r="Q1485" i="7"/>
  <c r="P1485" i="7"/>
  <c r="U1488" i="1"/>
  <c r="O1485" i="7"/>
  <c r="T1488" i="1"/>
  <c r="N1485" i="7"/>
  <c r="M1485" i="7"/>
  <c r="L1485" i="7"/>
  <c r="K1485" i="7"/>
  <c r="J1485" i="7"/>
  <c r="I1485" i="7"/>
  <c r="H1485" i="7"/>
  <c r="G1485" i="7"/>
  <c r="F1485" i="7"/>
  <c r="E1485" i="7"/>
  <c r="D1485" i="7"/>
  <c r="C1485" i="7"/>
  <c r="B1485" i="7"/>
  <c r="A1485" i="7"/>
  <c r="W1484" i="7"/>
  <c r="V1484" i="7"/>
  <c r="U1484" i="7"/>
  <c r="T1484" i="7"/>
  <c r="S1484" i="7"/>
  <c r="R1484" i="7"/>
  <c r="Q1484" i="7"/>
  <c r="P1484" i="7"/>
  <c r="U1487" i="1"/>
  <c r="O1484" i="7"/>
  <c r="T1487" i="1"/>
  <c r="N1484" i="7"/>
  <c r="M1484" i="7"/>
  <c r="L1484" i="7"/>
  <c r="K1484" i="7"/>
  <c r="J1484" i="7"/>
  <c r="I1484" i="7"/>
  <c r="H1484" i="7"/>
  <c r="G1484" i="7"/>
  <c r="F1484" i="7"/>
  <c r="E1484" i="7"/>
  <c r="D1484" i="7"/>
  <c r="C1484" i="7"/>
  <c r="B1484" i="7"/>
  <c r="A1484" i="7"/>
  <c r="W1483" i="7"/>
  <c r="V1483" i="7"/>
  <c r="U1483" i="7"/>
  <c r="T1483" i="7"/>
  <c r="S1483" i="7"/>
  <c r="R1483" i="7"/>
  <c r="Q1483" i="7"/>
  <c r="P1483" i="7"/>
  <c r="U1486" i="1"/>
  <c r="O1483" i="7"/>
  <c r="T1486" i="1"/>
  <c r="N1483" i="7"/>
  <c r="M1483" i="7"/>
  <c r="L1483" i="7"/>
  <c r="K1483" i="7"/>
  <c r="J1483" i="7"/>
  <c r="I1483" i="7"/>
  <c r="H1483" i="7"/>
  <c r="G1483" i="7"/>
  <c r="F1483" i="7"/>
  <c r="E1483" i="7"/>
  <c r="D1483" i="7"/>
  <c r="C1483" i="7"/>
  <c r="B1483" i="7"/>
  <c r="A1483" i="7"/>
  <c r="W1482" i="7"/>
  <c r="V1482" i="7"/>
  <c r="U1482" i="7"/>
  <c r="T1482" i="7"/>
  <c r="S1482" i="7"/>
  <c r="R1482" i="7"/>
  <c r="Q1482" i="7"/>
  <c r="P1482" i="7"/>
  <c r="U1485" i="1"/>
  <c r="O1482" i="7"/>
  <c r="T1485" i="1"/>
  <c r="N1482" i="7"/>
  <c r="M1482" i="7"/>
  <c r="L1482" i="7"/>
  <c r="K1482" i="7"/>
  <c r="J1482" i="7"/>
  <c r="I1482" i="7"/>
  <c r="H1482" i="7"/>
  <c r="G1482" i="7"/>
  <c r="F1482" i="7"/>
  <c r="E1482" i="7"/>
  <c r="D1482" i="7"/>
  <c r="C1482" i="7"/>
  <c r="B1482" i="7"/>
  <c r="A1482" i="7"/>
  <c r="W1481" i="7"/>
  <c r="V1481" i="7"/>
  <c r="U1481" i="7"/>
  <c r="T1481" i="7"/>
  <c r="S1481" i="7"/>
  <c r="R1481" i="7"/>
  <c r="Q1481" i="7"/>
  <c r="P1481" i="7"/>
  <c r="U1484" i="1"/>
  <c r="O1481" i="7"/>
  <c r="T1484" i="1"/>
  <c r="N1481" i="7"/>
  <c r="M1481" i="7"/>
  <c r="L1481" i="7"/>
  <c r="K1481" i="7"/>
  <c r="J1481" i="7"/>
  <c r="I1481" i="7"/>
  <c r="H1481" i="7"/>
  <c r="G1481" i="7"/>
  <c r="F1481" i="7"/>
  <c r="E1481" i="7"/>
  <c r="D1481" i="7"/>
  <c r="C1481" i="7"/>
  <c r="B1481" i="7"/>
  <c r="A1481" i="7"/>
  <c r="W1480" i="7"/>
  <c r="V1480" i="7"/>
  <c r="U1480" i="7"/>
  <c r="T1480" i="7"/>
  <c r="S1480" i="7"/>
  <c r="R1480" i="7"/>
  <c r="Q1480" i="7"/>
  <c r="P1480" i="7"/>
  <c r="U1483" i="1"/>
  <c r="O1480" i="7"/>
  <c r="T1483" i="1"/>
  <c r="N1480" i="7"/>
  <c r="M1480" i="7"/>
  <c r="L1480" i="7"/>
  <c r="K1480" i="7"/>
  <c r="J1480" i="7"/>
  <c r="I1480" i="7"/>
  <c r="H1480" i="7"/>
  <c r="G1480" i="7"/>
  <c r="F1480" i="7"/>
  <c r="E1480" i="7"/>
  <c r="D1480" i="7"/>
  <c r="C1480" i="7"/>
  <c r="B1480" i="7"/>
  <c r="A1480" i="7"/>
  <c r="W1479" i="7"/>
  <c r="V1479" i="7"/>
  <c r="U1479" i="7"/>
  <c r="T1479" i="7"/>
  <c r="S1479" i="7"/>
  <c r="R1479" i="7"/>
  <c r="Q1479" i="7"/>
  <c r="P1479" i="7"/>
  <c r="U1482" i="1"/>
  <c r="O1479" i="7"/>
  <c r="T1482" i="1"/>
  <c r="N1479" i="7"/>
  <c r="M1479" i="7"/>
  <c r="L1479" i="7"/>
  <c r="K1479" i="7"/>
  <c r="J1479" i="7"/>
  <c r="I1479" i="7"/>
  <c r="H1479" i="7"/>
  <c r="G1479" i="7"/>
  <c r="F1479" i="7"/>
  <c r="E1479" i="7"/>
  <c r="D1479" i="7"/>
  <c r="C1479" i="7"/>
  <c r="B1479" i="7"/>
  <c r="A1479" i="7"/>
  <c r="W1478" i="7"/>
  <c r="V1478" i="7"/>
  <c r="U1478" i="7"/>
  <c r="T1478" i="7"/>
  <c r="S1478" i="7"/>
  <c r="R1478" i="7"/>
  <c r="Q1478" i="7"/>
  <c r="P1478" i="7"/>
  <c r="U1481" i="1"/>
  <c r="O1478" i="7"/>
  <c r="T1481" i="1"/>
  <c r="N1478" i="7"/>
  <c r="M1478" i="7"/>
  <c r="L1478" i="7"/>
  <c r="K1478" i="7"/>
  <c r="J1478" i="7"/>
  <c r="I1478" i="7"/>
  <c r="H1478" i="7"/>
  <c r="G1478" i="7"/>
  <c r="F1478" i="7"/>
  <c r="E1478" i="7"/>
  <c r="D1478" i="7"/>
  <c r="C1478" i="7"/>
  <c r="B1478" i="7"/>
  <c r="A1478" i="7"/>
  <c r="W1477" i="7"/>
  <c r="V1477" i="7"/>
  <c r="U1477" i="7"/>
  <c r="T1477" i="7"/>
  <c r="S1477" i="7"/>
  <c r="R1477" i="7"/>
  <c r="Q1477" i="7"/>
  <c r="P1477" i="7"/>
  <c r="U1480" i="1"/>
  <c r="O1477" i="7"/>
  <c r="T1480" i="1"/>
  <c r="N1477" i="7"/>
  <c r="M1477" i="7"/>
  <c r="L1477" i="7"/>
  <c r="K1477" i="7"/>
  <c r="J1477" i="7"/>
  <c r="I1477" i="7"/>
  <c r="H1477" i="7"/>
  <c r="G1477" i="7"/>
  <c r="F1477" i="7"/>
  <c r="E1477" i="7"/>
  <c r="D1477" i="7"/>
  <c r="C1477" i="7"/>
  <c r="B1477" i="7"/>
  <c r="A1477" i="7"/>
  <c r="W1476" i="7"/>
  <c r="V1476" i="7"/>
  <c r="U1476" i="7"/>
  <c r="T1476" i="7"/>
  <c r="S1476" i="7"/>
  <c r="R1476" i="7"/>
  <c r="Q1476" i="7"/>
  <c r="P1476" i="7"/>
  <c r="U1479" i="1"/>
  <c r="O1476" i="7"/>
  <c r="T1479" i="1"/>
  <c r="N1476" i="7"/>
  <c r="M1476" i="7"/>
  <c r="L1476" i="7"/>
  <c r="K1476" i="7"/>
  <c r="J1476" i="7"/>
  <c r="I1476" i="7"/>
  <c r="H1476" i="7"/>
  <c r="G1476" i="7"/>
  <c r="F1476" i="7"/>
  <c r="E1476" i="7"/>
  <c r="D1476" i="7"/>
  <c r="C1476" i="7"/>
  <c r="B1476" i="7"/>
  <c r="A1476" i="7"/>
  <c r="W1475" i="7"/>
  <c r="V1475" i="7"/>
  <c r="U1475" i="7"/>
  <c r="T1475" i="7"/>
  <c r="S1475" i="7"/>
  <c r="R1475" i="7"/>
  <c r="Q1475" i="7"/>
  <c r="P1475" i="7"/>
  <c r="U1478" i="1"/>
  <c r="O1475" i="7"/>
  <c r="T1478" i="1"/>
  <c r="N1475" i="7"/>
  <c r="M1475" i="7"/>
  <c r="L1475" i="7"/>
  <c r="K1475" i="7"/>
  <c r="J1475" i="7"/>
  <c r="I1475" i="7"/>
  <c r="H1475" i="7"/>
  <c r="G1475" i="7"/>
  <c r="F1475" i="7"/>
  <c r="E1475" i="7"/>
  <c r="D1475" i="7"/>
  <c r="C1475" i="7"/>
  <c r="B1475" i="7"/>
  <c r="A1475" i="7"/>
  <c r="W1474" i="7"/>
  <c r="V1474" i="7"/>
  <c r="U1474" i="7"/>
  <c r="T1474" i="7"/>
  <c r="S1474" i="7"/>
  <c r="R1474" i="7"/>
  <c r="Q1474" i="7"/>
  <c r="P1474" i="7"/>
  <c r="U1477" i="1"/>
  <c r="O1474" i="7"/>
  <c r="T1477" i="1"/>
  <c r="N1474" i="7"/>
  <c r="M1474" i="7"/>
  <c r="L1474" i="7"/>
  <c r="K1474" i="7"/>
  <c r="J1474" i="7"/>
  <c r="I1474" i="7"/>
  <c r="H1474" i="7"/>
  <c r="G1474" i="7"/>
  <c r="F1474" i="7"/>
  <c r="E1474" i="7"/>
  <c r="D1474" i="7"/>
  <c r="C1474" i="7"/>
  <c r="B1474" i="7"/>
  <c r="A1474" i="7"/>
  <c r="W1473" i="7"/>
  <c r="V1473" i="7"/>
  <c r="U1473" i="7"/>
  <c r="T1473" i="7"/>
  <c r="S1473" i="7"/>
  <c r="R1473" i="7"/>
  <c r="Q1473" i="7"/>
  <c r="P1473" i="7"/>
  <c r="U1476" i="1"/>
  <c r="O1473" i="7"/>
  <c r="T1476" i="1"/>
  <c r="N1473" i="7"/>
  <c r="M1473" i="7"/>
  <c r="L1473" i="7"/>
  <c r="K1473" i="7"/>
  <c r="J1473" i="7"/>
  <c r="I1473" i="7"/>
  <c r="H1473" i="7"/>
  <c r="G1473" i="7"/>
  <c r="F1473" i="7"/>
  <c r="E1473" i="7"/>
  <c r="D1473" i="7"/>
  <c r="C1473" i="7"/>
  <c r="B1473" i="7"/>
  <c r="A1473" i="7"/>
  <c r="W1472" i="7"/>
  <c r="V1472" i="7"/>
  <c r="U1472" i="7"/>
  <c r="T1472" i="7"/>
  <c r="S1472" i="7"/>
  <c r="R1472" i="7"/>
  <c r="Q1472" i="7"/>
  <c r="P1472" i="7"/>
  <c r="U1475" i="1"/>
  <c r="O1472" i="7"/>
  <c r="T1475" i="1"/>
  <c r="N1472" i="7"/>
  <c r="M1472" i="7"/>
  <c r="L1472" i="7"/>
  <c r="K1472" i="7"/>
  <c r="J1472" i="7"/>
  <c r="I1472" i="7"/>
  <c r="H1472" i="7"/>
  <c r="G1472" i="7"/>
  <c r="F1472" i="7"/>
  <c r="E1472" i="7"/>
  <c r="D1472" i="7"/>
  <c r="C1472" i="7"/>
  <c r="B1472" i="7"/>
  <c r="A1472" i="7"/>
  <c r="W1471" i="7"/>
  <c r="V1471" i="7"/>
  <c r="U1471" i="7"/>
  <c r="T1471" i="7"/>
  <c r="S1471" i="7"/>
  <c r="R1471" i="7"/>
  <c r="Q1471" i="7"/>
  <c r="P1471" i="7"/>
  <c r="U1474" i="1"/>
  <c r="O1471" i="7"/>
  <c r="T1474" i="1"/>
  <c r="N1471" i="7"/>
  <c r="M1471" i="7"/>
  <c r="L1471" i="7"/>
  <c r="K1471" i="7"/>
  <c r="J1471" i="7"/>
  <c r="I1471" i="7"/>
  <c r="H1471" i="7"/>
  <c r="G1471" i="7"/>
  <c r="F1471" i="7"/>
  <c r="E1471" i="7"/>
  <c r="D1471" i="7"/>
  <c r="C1471" i="7"/>
  <c r="B1471" i="7"/>
  <c r="A1471" i="7"/>
  <c r="W1470" i="7"/>
  <c r="V1470" i="7"/>
  <c r="U1470" i="7"/>
  <c r="T1470" i="7"/>
  <c r="S1470" i="7"/>
  <c r="R1470" i="7"/>
  <c r="Q1470" i="7"/>
  <c r="P1470" i="7"/>
  <c r="U1473" i="1"/>
  <c r="O1470" i="7"/>
  <c r="T1473" i="1"/>
  <c r="N1470" i="7"/>
  <c r="M1470" i="7"/>
  <c r="L1470" i="7"/>
  <c r="K1470" i="7"/>
  <c r="J1470" i="7"/>
  <c r="I1470" i="7"/>
  <c r="H1470" i="7"/>
  <c r="G1470" i="7"/>
  <c r="F1470" i="7"/>
  <c r="E1470" i="7"/>
  <c r="D1470" i="7"/>
  <c r="C1470" i="7"/>
  <c r="B1470" i="7"/>
  <c r="A1470" i="7"/>
  <c r="W1469" i="7"/>
  <c r="V1469" i="7"/>
  <c r="U1469" i="7"/>
  <c r="T1469" i="7"/>
  <c r="S1469" i="7"/>
  <c r="R1469" i="7"/>
  <c r="Q1469" i="7"/>
  <c r="P1469" i="7"/>
  <c r="U1472" i="1"/>
  <c r="O1469" i="7"/>
  <c r="T1472" i="1"/>
  <c r="N1469" i="7"/>
  <c r="M1469" i="7"/>
  <c r="L1469" i="7"/>
  <c r="K1469" i="7"/>
  <c r="J1469" i="7"/>
  <c r="I1469" i="7"/>
  <c r="H1469" i="7"/>
  <c r="G1469" i="7"/>
  <c r="F1469" i="7"/>
  <c r="E1469" i="7"/>
  <c r="D1469" i="7"/>
  <c r="C1469" i="7"/>
  <c r="B1469" i="7"/>
  <c r="A1469" i="7"/>
  <c r="W1468" i="7"/>
  <c r="V1468" i="7"/>
  <c r="U1468" i="7"/>
  <c r="T1468" i="7"/>
  <c r="S1468" i="7"/>
  <c r="R1468" i="7"/>
  <c r="Q1468" i="7"/>
  <c r="P1468" i="7"/>
  <c r="U1471" i="1"/>
  <c r="O1468" i="7"/>
  <c r="T1471" i="1"/>
  <c r="N1468" i="7"/>
  <c r="M1468" i="7"/>
  <c r="L1468" i="7"/>
  <c r="K1468" i="7"/>
  <c r="J1468" i="7"/>
  <c r="I1468" i="7"/>
  <c r="H1468" i="7"/>
  <c r="G1468" i="7"/>
  <c r="F1468" i="7"/>
  <c r="E1468" i="7"/>
  <c r="D1468" i="7"/>
  <c r="C1468" i="7"/>
  <c r="B1468" i="7"/>
  <c r="A1468" i="7"/>
  <c r="W1467" i="7"/>
  <c r="V1467" i="7"/>
  <c r="U1467" i="7"/>
  <c r="T1467" i="7"/>
  <c r="S1467" i="7"/>
  <c r="R1467" i="7"/>
  <c r="Q1467" i="7"/>
  <c r="P1467" i="7"/>
  <c r="U1470" i="1"/>
  <c r="O1467" i="7"/>
  <c r="T1470" i="1"/>
  <c r="N1467" i="7"/>
  <c r="M1467" i="7"/>
  <c r="L1467" i="7"/>
  <c r="K1467" i="7"/>
  <c r="J1467" i="7"/>
  <c r="I1467" i="7"/>
  <c r="H1467" i="7"/>
  <c r="G1467" i="7"/>
  <c r="F1467" i="7"/>
  <c r="E1467" i="7"/>
  <c r="D1467" i="7"/>
  <c r="C1467" i="7"/>
  <c r="B1467" i="7"/>
  <c r="A1467" i="7"/>
  <c r="W1466" i="7"/>
  <c r="V1466" i="7"/>
  <c r="U1466" i="7"/>
  <c r="T1466" i="7"/>
  <c r="S1466" i="7"/>
  <c r="R1466" i="7"/>
  <c r="Q1466" i="7"/>
  <c r="P1466" i="7"/>
  <c r="U1469" i="1"/>
  <c r="O1466" i="7"/>
  <c r="T1469" i="1"/>
  <c r="N1466" i="7"/>
  <c r="M1466" i="7"/>
  <c r="L1466" i="7"/>
  <c r="K1466" i="7"/>
  <c r="J1466" i="7"/>
  <c r="I1466" i="7"/>
  <c r="H1466" i="7"/>
  <c r="G1466" i="7"/>
  <c r="F1466" i="7"/>
  <c r="E1466" i="7"/>
  <c r="D1466" i="7"/>
  <c r="C1466" i="7"/>
  <c r="B1466" i="7"/>
  <c r="A1466" i="7"/>
  <c r="W1465" i="7"/>
  <c r="V1465" i="7"/>
  <c r="U1465" i="7"/>
  <c r="T1465" i="7"/>
  <c r="S1465" i="7"/>
  <c r="R1465" i="7"/>
  <c r="Q1465" i="7"/>
  <c r="P1465" i="7"/>
  <c r="U1468" i="1"/>
  <c r="O1465" i="7"/>
  <c r="T1468" i="1"/>
  <c r="N1465" i="7"/>
  <c r="M1465" i="7"/>
  <c r="L1465" i="7"/>
  <c r="K1465" i="7"/>
  <c r="J1465" i="7"/>
  <c r="I1465" i="7"/>
  <c r="H1465" i="7"/>
  <c r="G1465" i="7"/>
  <c r="F1465" i="7"/>
  <c r="E1465" i="7"/>
  <c r="D1465" i="7"/>
  <c r="C1465" i="7"/>
  <c r="B1465" i="7"/>
  <c r="A1465" i="7"/>
  <c r="W1464" i="7"/>
  <c r="V1464" i="7"/>
  <c r="U1464" i="7"/>
  <c r="T1464" i="7"/>
  <c r="S1464" i="7"/>
  <c r="R1464" i="7"/>
  <c r="Q1464" i="7"/>
  <c r="P1464" i="7"/>
  <c r="U1467" i="1"/>
  <c r="O1464" i="7"/>
  <c r="T1467" i="1"/>
  <c r="N1464" i="7"/>
  <c r="M1464" i="7"/>
  <c r="L1464" i="7"/>
  <c r="K1464" i="7"/>
  <c r="J1464" i="7"/>
  <c r="I1464" i="7"/>
  <c r="H1464" i="7"/>
  <c r="G1464" i="7"/>
  <c r="F1464" i="7"/>
  <c r="E1464" i="7"/>
  <c r="D1464" i="7"/>
  <c r="C1464" i="7"/>
  <c r="B1464" i="7"/>
  <c r="A1464" i="7"/>
  <c r="W1463" i="7"/>
  <c r="V1463" i="7"/>
  <c r="U1463" i="7"/>
  <c r="T1463" i="7"/>
  <c r="S1463" i="7"/>
  <c r="R1463" i="7"/>
  <c r="Q1463" i="7"/>
  <c r="P1463" i="7"/>
  <c r="O1463" i="7"/>
  <c r="N1463" i="7"/>
  <c r="M1463" i="7"/>
  <c r="L1463" i="7"/>
  <c r="K1463" i="7"/>
  <c r="J1463" i="7"/>
  <c r="I1463" i="7"/>
  <c r="H1463" i="7"/>
  <c r="G1463" i="7"/>
  <c r="F1463" i="7"/>
  <c r="E1463" i="7"/>
  <c r="D1463" i="7"/>
  <c r="C1463" i="7"/>
  <c r="B1463" i="7"/>
  <c r="A1463" i="7"/>
  <c r="W1462" i="7"/>
  <c r="V1462" i="7"/>
  <c r="U1462" i="7"/>
  <c r="T1462" i="7"/>
  <c r="S1462" i="7"/>
  <c r="R1462" i="7"/>
  <c r="Q1462" i="7"/>
  <c r="P1462" i="7"/>
  <c r="O1462" i="7"/>
  <c r="N1462" i="7"/>
  <c r="M1462" i="7"/>
  <c r="L1462" i="7"/>
  <c r="K1462" i="7"/>
  <c r="J1462" i="7"/>
  <c r="I1462" i="7"/>
  <c r="H1462" i="7"/>
  <c r="G1462" i="7"/>
  <c r="F1462" i="7"/>
  <c r="E1462" i="7"/>
  <c r="D1462" i="7"/>
  <c r="C1462" i="7"/>
  <c r="B1462" i="7"/>
  <c r="A1462" i="7"/>
  <c r="W1461" i="7"/>
  <c r="V1461" i="7"/>
  <c r="U1461" i="7"/>
  <c r="T1461" i="7"/>
  <c r="S1461" i="7"/>
  <c r="R1461" i="7"/>
  <c r="Q1461" i="7"/>
  <c r="P1461" i="7"/>
  <c r="O1461" i="7"/>
  <c r="N1461" i="7"/>
  <c r="M1461" i="7"/>
  <c r="L1461" i="7"/>
  <c r="K1461" i="7"/>
  <c r="J1461" i="7"/>
  <c r="I1461" i="7"/>
  <c r="H1461" i="7"/>
  <c r="G1461" i="7"/>
  <c r="F1461" i="7"/>
  <c r="E1461" i="7"/>
  <c r="D1461" i="7"/>
  <c r="C1461" i="7"/>
  <c r="B1461" i="7"/>
  <c r="A1461" i="7"/>
  <c r="W1460" i="7"/>
  <c r="V1460" i="7"/>
  <c r="U1460" i="7"/>
  <c r="T1460" i="7"/>
  <c r="S1460" i="7"/>
  <c r="R1460" i="7"/>
  <c r="Q1460" i="7"/>
  <c r="P1460" i="7"/>
  <c r="O1460" i="7"/>
  <c r="N1460" i="7"/>
  <c r="M1460" i="7"/>
  <c r="L1460" i="7"/>
  <c r="K1460" i="7"/>
  <c r="J1460" i="7"/>
  <c r="I1460" i="7"/>
  <c r="H1460" i="7"/>
  <c r="G1460" i="7"/>
  <c r="F1460" i="7"/>
  <c r="E1460" i="7"/>
  <c r="D1460" i="7"/>
  <c r="C1460" i="7"/>
  <c r="B1460" i="7"/>
  <c r="A1460" i="7"/>
  <c r="W1459" i="7"/>
  <c r="V1459" i="7"/>
  <c r="U1459" i="7"/>
  <c r="T1459" i="7"/>
  <c r="S1459" i="7"/>
  <c r="R1459" i="7"/>
  <c r="Q1459" i="7"/>
  <c r="P1459" i="7"/>
  <c r="O1459" i="7"/>
  <c r="N1459" i="7"/>
  <c r="M1459" i="7"/>
  <c r="L1459" i="7"/>
  <c r="K1459" i="7"/>
  <c r="J1459" i="7"/>
  <c r="I1459" i="7"/>
  <c r="H1459" i="7"/>
  <c r="G1459" i="7"/>
  <c r="F1459" i="7"/>
  <c r="E1459" i="7"/>
  <c r="D1459" i="7"/>
  <c r="C1459" i="7"/>
  <c r="B1459" i="7"/>
  <c r="A1459" i="7"/>
  <c r="W1458" i="7"/>
  <c r="V1458" i="7"/>
  <c r="U1458" i="7"/>
  <c r="T1458" i="7"/>
  <c r="S1458" i="7"/>
  <c r="R1458" i="7"/>
  <c r="Q1458" i="7"/>
  <c r="P1458" i="7"/>
  <c r="O1458" i="7"/>
  <c r="N1458" i="7"/>
  <c r="M1458" i="7"/>
  <c r="L1458" i="7"/>
  <c r="K1458" i="7"/>
  <c r="J1458" i="7"/>
  <c r="I1458" i="7"/>
  <c r="H1458" i="7"/>
  <c r="G1458" i="7"/>
  <c r="F1458" i="7"/>
  <c r="E1458" i="7"/>
  <c r="D1458" i="7"/>
  <c r="C1458" i="7"/>
  <c r="B1458" i="7"/>
  <c r="A1458" i="7"/>
  <c r="W1457" i="7"/>
  <c r="V1457" i="7"/>
  <c r="U1457" i="7"/>
  <c r="T1457" i="7"/>
  <c r="S1457" i="7"/>
  <c r="R1457" i="7"/>
  <c r="Q1457" i="7"/>
  <c r="P1457" i="7"/>
  <c r="O1457" i="7"/>
  <c r="N1457" i="7"/>
  <c r="M1457" i="7"/>
  <c r="L1457" i="7"/>
  <c r="K1457" i="7"/>
  <c r="J1457" i="7"/>
  <c r="I1457" i="7"/>
  <c r="H1457" i="7"/>
  <c r="G1457" i="7"/>
  <c r="F1457" i="7"/>
  <c r="E1457" i="7"/>
  <c r="D1457" i="7"/>
  <c r="C1457" i="7"/>
  <c r="B1457" i="7"/>
  <c r="A1457" i="7"/>
  <c r="W1456" i="7"/>
  <c r="V1456" i="7"/>
  <c r="U1456" i="7"/>
  <c r="T1456" i="7"/>
  <c r="S1456" i="7"/>
  <c r="R1456" i="7"/>
  <c r="Q1456" i="7"/>
  <c r="P1456" i="7"/>
  <c r="O1456" i="7"/>
  <c r="N1456" i="7"/>
  <c r="M1456" i="7"/>
  <c r="L1456" i="7"/>
  <c r="K1456" i="7"/>
  <c r="J1456" i="7"/>
  <c r="I1456" i="7"/>
  <c r="H1456" i="7"/>
  <c r="G1456" i="7"/>
  <c r="F1456" i="7"/>
  <c r="E1456" i="7"/>
  <c r="D1456" i="7"/>
  <c r="C1456" i="7"/>
  <c r="B1456" i="7"/>
  <c r="A1456" i="7"/>
  <c r="W1455" i="7"/>
  <c r="V1455" i="7"/>
  <c r="U1455" i="7"/>
  <c r="T1455" i="7"/>
  <c r="S1455" i="7"/>
  <c r="R1455" i="7"/>
  <c r="Q1455" i="7"/>
  <c r="P1455" i="7"/>
  <c r="O1455" i="7"/>
  <c r="N1455" i="7"/>
  <c r="M1455" i="7"/>
  <c r="L1455" i="7"/>
  <c r="K1455" i="7"/>
  <c r="J1455" i="7"/>
  <c r="I1455" i="7"/>
  <c r="H1455" i="7"/>
  <c r="G1455" i="7"/>
  <c r="F1455" i="7"/>
  <c r="E1455" i="7"/>
  <c r="D1455" i="7"/>
  <c r="C1455" i="7"/>
  <c r="B1455" i="7"/>
  <c r="A1455" i="7"/>
  <c r="W1454" i="7"/>
  <c r="V1454" i="7"/>
  <c r="U1454" i="7"/>
  <c r="T1454" i="7"/>
  <c r="S1454" i="7"/>
  <c r="R1454" i="7"/>
  <c r="Q1454" i="7"/>
  <c r="P1454" i="7"/>
  <c r="O1454" i="7"/>
  <c r="N1454" i="7"/>
  <c r="M1454" i="7"/>
  <c r="L1454" i="7"/>
  <c r="K1454" i="7"/>
  <c r="J1454" i="7"/>
  <c r="I1454" i="7"/>
  <c r="H1454" i="7"/>
  <c r="G1454" i="7"/>
  <c r="F1454" i="7"/>
  <c r="E1454" i="7"/>
  <c r="D1454" i="7"/>
  <c r="C1454" i="7"/>
  <c r="B1454" i="7"/>
  <c r="A1454" i="7"/>
  <c r="W1453" i="7"/>
  <c r="V1453" i="7"/>
  <c r="U1453" i="7"/>
  <c r="T1453" i="7"/>
  <c r="S1453" i="7"/>
  <c r="R1453" i="7"/>
  <c r="Q1453" i="7"/>
  <c r="P1453" i="7"/>
  <c r="O1453" i="7"/>
  <c r="N1453" i="7"/>
  <c r="M1453" i="7"/>
  <c r="L1453" i="7"/>
  <c r="K1453" i="7"/>
  <c r="J1453" i="7"/>
  <c r="I1453" i="7"/>
  <c r="H1453" i="7"/>
  <c r="G1453" i="7"/>
  <c r="F1453" i="7"/>
  <c r="E1453" i="7"/>
  <c r="D1453" i="7"/>
  <c r="C1453" i="7"/>
  <c r="B1453" i="7"/>
  <c r="A1453" i="7"/>
  <c r="W1452" i="7"/>
  <c r="V1452" i="7"/>
  <c r="U1452" i="7"/>
  <c r="T1452" i="7"/>
  <c r="S1452" i="7"/>
  <c r="R1452" i="7"/>
  <c r="Q1452" i="7"/>
  <c r="P1452" i="7"/>
  <c r="O1452" i="7"/>
  <c r="N1452" i="7"/>
  <c r="M1452" i="7"/>
  <c r="L1452" i="7"/>
  <c r="K1452" i="7"/>
  <c r="J1452" i="7"/>
  <c r="I1452" i="7"/>
  <c r="H1452" i="7"/>
  <c r="G1452" i="7"/>
  <c r="F1452" i="7"/>
  <c r="E1452" i="7"/>
  <c r="D1452" i="7"/>
  <c r="C1452" i="7"/>
  <c r="B1452" i="7"/>
  <c r="A1452" i="7"/>
  <c r="W1451" i="7"/>
  <c r="V1451" i="7"/>
  <c r="U1451" i="7"/>
  <c r="T1451" i="7"/>
  <c r="S1451" i="7"/>
  <c r="R1451" i="7"/>
  <c r="Q1451" i="7"/>
  <c r="P1451" i="7"/>
  <c r="O1451" i="7"/>
  <c r="N1451" i="7"/>
  <c r="M1451" i="7"/>
  <c r="L1451" i="7"/>
  <c r="K1451" i="7"/>
  <c r="J1451" i="7"/>
  <c r="I1451" i="7"/>
  <c r="H1451" i="7"/>
  <c r="G1451" i="7"/>
  <c r="F1451" i="7"/>
  <c r="E1451" i="7"/>
  <c r="D1451" i="7"/>
  <c r="C1451" i="7"/>
  <c r="B1451" i="7"/>
  <c r="A1451" i="7"/>
  <c r="W1450" i="7"/>
  <c r="V1450" i="7"/>
  <c r="U1450" i="7"/>
  <c r="T1450" i="7"/>
  <c r="S1450" i="7"/>
  <c r="R1450" i="7"/>
  <c r="Q1450" i="7"/>
  <c r="P1450" i="7"/>
  <c r="O1450" i="7"/>
  <c r="N1450" i="7"/>
  <c r="M1450" i="7"/>
  <c r="L1450" i="7"/>
  <c r="K1450" i="7"/>
  <c r="J1450" i="7"/>
  <c r="I1450" i="7"/>
  <c r="H1450" i="7"/>
  <c r="G1450" i="7"/>
  <c r="F1450" i="7"/>
  <c r="E1450" i="7"/>
  <c r="D1450" i="7"/>
  <c r="C1450" i="7"/>
  <c r="B1450" i="7"/>
  <c r="A1450" i="7"/>
  <c r="W1449" i="7"/>
  <c r="V1449" i="7"/>
  <c r="U1449" i="7"/>
  <c r="T1449" i="7"/>
  <c r="S1449" i="7"/>
  <c r="R1449" i="7"/>
  <c r="Q1449" i="7"/>
  <c r="P1449" i="7"/>
  <c r="O1449" i="7"/>
  <c r="N1449" i="7"/>
  <c r="M1449" i="7"/>
  <c r="L1449" i="7"/>
  <c r="K1449" i="7"/>
  <c r="J1449" i="7"/>
  <c r="I1449" i="7"/>
  <c r="H1449" i="7"/>
  <c r="G1449" i="7"/>
  <c r="F1449" i="7"/>
  <c r="E1449" i="7"/>
  <c r="D1449" i="7"/>
  <c r="C1449" i="7"/>
  <c r="B1449" i="7"/>
  <c r="A1449" i="7"/>
  <c r="W1448" i="7"/>
  <c r="V1448" i="7"/>
  <c r="U1448" i="7"/>
  <c r="T1448" i="7"/>
  <c r="S1448" i="7"/>
  <c r="R1448" i="7"/>
  <c r="Q1448" i="7"/>
  <c r="P1448" i="7"/>
  <c r="O1448" i="7"/>
  <c r="N1448" i="7"/>
  <c r="M1448" i="7"/>
  <c r="L1448" i="7"/>
  <c r="K1448" i="7"/>
  <c r="J1448" i="7"/>
  <c r="I1448" i="7"/>
  <c r="H1448" i="7"/>
  <c r="G1448" i="7"/>
  <c r="F1448" i="7"/>
  <c r="E1448" i="7"/>
  <c r="D1448" i="7"/>
  <c r="C1448" i="7"/>
  <c r="B1448" i="7"/>
  <c r="A1448" i="7"/>
  <c r="W1447" i="7"/>
  <c r="V1447" i="7"/>
  <c r="U1447" i="7"/>
  <c r="T1447" i="7"/>
  <c r="S1447" i="7"/>
  <c r="R1447" i="7"/>
  <c r="Q1447" i="7"/>
  <c r="P1447" i="7"/>
  <c r="O1447" i="7"/>
  <c r="N1447" i="7"/>
  <c r="M1447" i="7"/>
  <c r="L1447" i="7"/>
  <c r="K1447" i="7"/>
  <c r="J1447" i="7"/>
  <c r="I1447" i="7"/>
  <c r="H1447" i="7"/>
  <c r="G1447" i="7"/>
  <c r="F1447" i="7"/>
  <c r="E1447" i="7"/>
  <c r="D1447" i="7"/>
  <c r="C1447" i="7"/>
  <c r="B1447" i="7"/>
  <c r="A1447" i="7"/>
  <c r="W1446" i="7"/>
  <c r="V1446" i="7"/>
  <c r="U1446" i="7"/>
  <c r="T1446" i="7"/>
  <c r="S1446" i="7"/>
  <c r="R1446" i="7"/>
  <c r="Q1446" i="7"/>
  <c r="P1446" i="7"/>
  <c r="O1446" i="7"/>
  <c r="N1446" i="7"/>
  <c r="M1446" i="7"/>
  <c r="L1446" i="7"/>
  <c r="K1446" i="7"/>
  <c r="J1446" i="7"/>
  <c r="I1446" i="7"/>
  <c r="H1446" i="7"/>
  <c r="G1446" i="7"/>
  <c r="F1446" i="7"/>
  <c r="E1446" i="7"/>
  <c r="D1446" i="7"/>
  <c r="C1446" i="7"/>
  <c r="B1446" i="7"/>
  <c r="A1446" i="7"/>
  <c r="W1445" i="7"/>
  <c r="V1445" i="7"/>
  <c r="U1445" i="7"/>
  <c r="T1445" i="7"/>
  <c r="S1445" i="7"/>
  <c r="R1445" i="7"/>
  <c r="Q1445" i="7"/>
  <c r="P1445" i="7"/>
  <c r="O1445" i="7"/>
  <c r="N1445" i="7"/>
  <c r="M1445" i="7"/>
  <c r="L1445" i="7"/>
  <c r="K1445" i="7"/>
  <c r="J1445" i="7"/>
  <c r="I1445" i="7"/>
  <c r="H1445" i="7"/>
  <c r="G1445" i="7"/>
  <c r="F1445" i="7"/>
  <c r="E1445" i="7"/>
  <c r="D1445" i="7"/>
  <c r="C1445" i="7"/>
  <c r="B1445" i="7"/>
  <c r="A1445" i="7"/>
  <c r="W1444" i="7"/>
  <c r="V1444" i="7"/>
  <c r="U1444" i="7"/>
  <c r="T1444" i="7"/>
  <c r="S1444" i="7"/>
  <c r="R1444" i="7"/>
  <c r="Q1444" i="7"/>
  <c r="P1444" i="7"/>
  <c r="O1444" i="7"/>
  <c r="N1444" i="7"/>
  <c r="M1444" i="7"/>
  <c r="L1444" i="7"/>
  <c r="K1444" i="7"/>
  <c r="J1444" i="7"/>
  <c r="I1444" i="7"/>
  <c r="H1444" i="7"/>
  <c r="G1444" i="7"/>
  <c r="F1444" i="7"/>
  <c r="E1444" i="7"/>
  <c r="D1444" i="7"/>
  <c r="C1444" i="7"/>
  <c r="B1444" i="7"/>
  <c r="A1444" i="7"/>
  <c r="W1443" i="7"/>
  <c r="V1443" i="7"/>
  <c r="U1443" i="7"/>
  <c r="T1443" i="7"/>
  <c r="S1443" i="7"/>
  <c r="R1443" i="7"/>
  <c r="Q1443" i="7"/>
  <c r="P1443" i="7"/>
  <c r="U1446" i="1"/>
  <c r="O1443" i="7"/>
  <c r="T1446" i="1"/>
  <c r="N1443" i="7"/>
  <c r="M1443" i="7"/>
  <c r="L1443" i="7"/>
  <c r="K1443" i="7"/>
  <c r="J1443" i="7"/>
  <c r="I1443" i="7"/>
  <c r="H1443" i="7"/>
  <c r="G1443" i="7"/>
  <c r="F1443" i="7"/>
  <c r="E1443" i="7"/>
  <c r="D1443" i="7"/>
  <c r="C1443" i="7"/>
  <c r="B1443" i="7"/>
  <c r="A1443" i="7"/>
  <c r="W1442" i="7"/>
  <c r="V1442" i="7"/>
  <c r="U1442" i="7"/>
  <c r="T1442" i="7"/>
  <c r="S1442" i="7"/>
  <c r="R1442" i="7"/>
  <c r="Q1442" i="7"/>
  <c r="P1442" i="7"/>
  <c r="U1445" i="1"/>
  <c r="O1442" i="7"/>
  <c r="T1445" i="1"/>
  <c r="N1442" i="7"/>
  <c r="M1442" i="7"/>
  <c r="L1442" i="7"/>
  <c r="K1442" i="7"/>
  <c r="J1442" i="7"/>
  <c r="I1442" i="7"/>
  <c r="H1442" i="7"/>
  <c r="G1442" i="7"/>
  <c r="F1442" i="7"/>
  <c r="E1442" i="7"/>
  <c r="D1442" i="7"/>
  <c r="C1442" i="7"/>
  <c r="B1442" i="7"/>
  <c r="A1442" i="7"/>
  <c r="W1441" i="7"/>
  <c r="V1441" i="7"/>
  <c r="U1441" i="7"/>
  <c r="T1441" i="7"/>
  <c r="S1441" i="7"/>
  <c r="R1441" i="7"/>
  <c r="Q1441" i="7"/>
  <c r="P1441" i="7"/>
  <c r="U1444" i="1"/>
  <c r="O1441" i="7"/>
  <c r="T1444" i="1"/>
  <c r="N1441" i="7"/>
  <c r="M1441" i="7"/>
  <c r="L1441" i="7"/>
  <c r="K1441" i="7"/>
  <c r="J1441" i="7"/>
  <c r="I1441" i="7"/>
  <c r="H1441" i="7"/>
  <c r="G1441" i="7"/>
  <c r="F1441" i="7"/>
  <c r="E1441" i="7"/>
  <c r="D1441" i="7"/>
  <c r="C1441" i="7"/>
  <c r="B1441" i="7"/>
  <c r="A1441" i="7"/>
  <c r="W1440" i="7"/>
  <c r="V1440" i="7"/>
  <c r="U1440" i="7"/>
  <c r="T1440" i="7"/>
  <c r="S1440" i="7"/>
  <c r="R1440" i="7"/>
  <c r="Q1440" i="7"/>
  <c r="P1440" i="7"/>
  <c r="U1443" i="1"/>
  <c r="O1440" i="7"/>
  <c r="T1443" i="1"/>
  <c r="N1440" i="7"/>
  <c r="M1440" i="7"/>
  <c r="L1440" i="7"/>
  <c r="K1440" i="7"/>
  <c r="J1440" i="7"/>
  <c r="I1440" i="7"/>
  <c r="H1440" i="7"/>
  <c r="G1440" i="7"/>
  <c r="F1440" i="7"/>
  <c r="E1440" i="7"/>
  <c r="D1440" i="7"/>
  <c r="C1440" i="7"/>
  <c r="B1440" i="7"/>
  <c r="A1440" i="7"/>
  <c r="W1439" i="7"/>
  <c r="V1439" i="7"/>
  <c r="U1439" i="7"/>
  <c r="T1439" i="7"/>
  <c r="S1439" i="7"/>
  <c r="R1439" i="7"/>
  <c r="Q1439" i="7"/>
  <c r="P1439" i="7"/>
  <c r="U1442" i="1"/>
  <c r="O1439" i="7"/>
  <c r="T1442" i="1"/>
  <c r="N1439" i="7"/>
  <c r="M1439" i="7"/>
  <c r="L1439" i="7"/>
  <c r="K1439" i="7"/>
  <c r="J1439" i="7"/>
  <c r="I1439" i="7"/>
  <c r="H1439" i="7"/>
  <c r="G1439" i="7"/>
  <c r="F1439" i="7"/>
  <c r="E1439" i="7"/>
  <c r="D1439" i="7"/>
  <c r="C1439" i="7"/>
  <c r="B1439" i="7"/>
  <c r="A1439" i="7"/>
  <c r="W1438" i="7"/>
  <c r="V1438" i="7"/>
  <c r="U1438" i="7"/>
  <c r="T1438" i="7"/>
  <c r="S1438" i="7"/>
  <c r="R1438" i="7"/>
  <c r="Q1438" i="7"/>
  <c r="P1438" i="7"/>
  <c r="U1441" i="1"/>
  <c r="O1438" i="7"/>
  <c r="T1441" i="1"/>
  <c r="N1438" i="7"/>
  <c r="M1438" i="7"/>
  <c r="L1438" i="7"/>
  <c r="K1438" i="7"/>
  <c r="J1438" i="7"/>
  <c r="I1438" i="7"/>
  <c r="H1438" i="7"/>
  <c r="G1438" i="7"/>
  <c r="F1438" i="7"/>
  <c r="E1438" i="7"/>
  <c r="D1438" i="7"/>
  <c r="C1438" i="7"/>
  <c r="B1438" i="7"/>
  <c r="A1438" i="7"/>
  <c r="W1437" i="7"/>
  <c r="V1437" i="7"/>
  <c r="U1437" i="7"/>
  <c r="T1437" i="7"/>
  <c r="S1437" i="7"/>
  <c r="R1437" i="7"/>
  <c r="Q1437" i="7"/>
  <c r="P1437" i="7"/>
  <c r="U1440" i="1"/>
  <c r="O1437" i="7"/>
  <c r="T1440" i="1"/>
  <c r="N1437" i="7"/>
  <c r="M1437" i="7"/>
  <c r="L1437" i="7"/>
  <c r="K1437" i="7"/>
  <c r="J1437" i="7"/>
  <c r="I1437" i="7"/>
  <c r="H1437" i="7"/>
  <c r="G1437" i="7"/>
  <c r="F1437" i="7"/>
  <c r="E1437" i="7"/>
  <c r="D1437" i="7"/>
  <c r="C1437" i="7"/>
  <c r="B1437" i="7"/>
  <c r="A1437" i="7"/>
  <c r="W1436" i="7"/>
  <c r="V1436" i="7"/>
  <c r="U1436" i="7"/>
  <c r="T1436" i="7"/>
  <c r="S1436" i="7"/>
  <c r="R1436" i="7"/>
  <c r="Q1436" i="7"/>
  <c r="P1436" i="7"/>
  <c r="U1439" i="1"/>
  <c r="O1436" i="7"/>
  <c r="T1439" i="1"/>
  <c r="N1436" i="7"/>
  <c r="M1436" i="7"/>
  <c r="L1436" i="7"/>
  <c r="K1436" i="7"/>
  <c r="J1436" i="7"/>
  <c r="I1436" i="7"/>
  <c r="H1436" i="7"/>
  <c r="G1436" i="7"/>
  <c r="F1436" i="7"/>
  <c r="E1436" i="7"/>
  <c r="D1436" i="7"/>
  <c r="C1436" i="7"/>
  <c r="B1436" i="7"/>
  <c r="A1436" i="7"/>
  <c r="W1435" i="7"/>
  <c r="V1435" i="7"/>
  <c r="U1435" i="7"/>
  <c r="T1435" i="7"/>
  <c r="S1435" i="7"/>
  <c r="R1435" i="7"/>
  <c r="Q1435" i="7"/>
  <c r="P1435" i="7"/>
  <c r="U1438" i="1"/>
  <c r="O1435" i="7"/>
  <c r="T1438" i="1"/>
  <c r="N1435" i="7"/>
  <c r="M1435" i="7"/>
  <c r="L1435" i="7"/>
  <c r="K1435" i="7"/>
  <c r="J1435" i="7"/>
  <c r="I1435" i="7"/>
  <c r="H1435" i="7"/>
  <c r="G1435" i="7"/>
  <c r="F1435" i="7"/>
  <c r="E1435" i="7"/>
  <c r="D1435" i="7"/>
  <c r="C1435" i="7"/>
  <c r="B1435" i="7"/>
  <c r="A1435" i="7"/>
  <c r="W1434" i="7"/>
  <c r="V1434" i="7"/>
  <c r="U1434" i="7"/>
  <c r="T1434" i="7"/>
  <c r="S1434" i="7"/>
  <c r="R1434" i="7"/>
  <c r="Q1434" i="7"/>
  <c r="P1434" i="7"/>
  <c r="U1437" i="1"/>
  <c r="O1434" i="7"/>
  <c r="T1437" i="1"/>
  <c r="N1434" i="7"/>
  <c r="M1434" i="7"/>
  <c r="L1434" i="7"/>
  <c r="K1434" i="7"/>
  <c r="J1434" i="7"/>
  <c r="I1434" i="7"/>
  <c r="H1434" i="7"/>
  <c r="G1434" i="7"/>
  <c r="F1434" i="7"/>
  <c r="E1434" i="7"/>
  <c r="D1434" i="7"/>
  <c r="C1434" i="7"/>
  <c r="B1434" i="7"/>
  <c r="A1434" i="7"/>
  <c r="W1433" i="7"/>
  <c r="V1433" i="7"/>
  <c r="U1433" i="7"/>
  <c r="T1433" i="7"/>
  <c r="S1433" i="7"/>
  <c r="R1433" i="7"/>
  <c r="Q1433" i="7"/>
  <c r="P1433" i="7"/>
  <c r="U1436" i="1"/>
  <c r="O1433" i="7"/>
  <c r="T1436" i="1"/>
  <c r="N1433" i="7"/>
  <c r="M1433" i="7"/>
  <c r="L1433" i="7"/>
  <c r="K1433" i="7"/>
  <c r="J1433" i="7"/>
  <c r="I1433" i="7"/>
  <c r="H1433" i="7"/>
  <c r="G1433" i="7"/>
  <c r="F1433" i="7"/>
  <c r="E1433" i="7"/>
  <c r="D1433" i="7"/>
  <c r="C1433" i="7"/>
  <c r="B1433" i="7"/>
  <c r="A1433" i="7"/>
  <c r="W1432" i="7"/>
  <c r="V1432" i="7"/>
  <c r="U1432" i="7"/>
  <c r="T1432" i="7"/>
  <c r="S1432" i="7"/>
  <c r="R1432" i="7"/>
  <c r="Q1432" i="7"/>
  <c r="P1432" i="7"/>
  <c r="U1435" i="1"/>
  <c r="O1432" i="7"/>
  <c r="T1435" i="1"/>
  <c r="N1432" i="7"/>
  <c r="M1432" i="7"/>
  <c r="L1432" i="7"/>
  <c r="K1432" i="7"/>
  <c r="J1432" i="7"/>
  <c r="I1432" i="7"/>
  <c r="H1432" i="7"/>
  <c r="G1432" i="7"/>
  <c r="F1432" i="7"/>
  <c r="E1432" i="7"/>
  <c r="D1432" i="7"/>
  <c r="C1432" i="7"/>
  <c r="B1432" i="7"/>
  <c r="A1432" i="7"/>
  <c r="W1431" i="7"/>
  <c r="V1431" i="7"/>
  <c r="U1431" i="7"/>
  <c r="T1431" i="7"/>
  <c r="S1431" i="7"/>
  <c r="R1431" i="7"/>
  <c r="Q1431" i="7"/>
  <c r="P1431" i="7"/>
  <c r="U1434" i="1"/>
  <c r="O1431" i="7"/>
  <c r="T1434" i="1"/>
  <c r="N1431" i="7"/>
  <c r="M1431" i="7"/>
  <c r="L1431" i="7"/>
  <c r="K1431" i="7"/>
  <c r="J1431" i="7"/>
  <c r="I1431" i="7"/>
  <c r="H1431" i="7"/>
  <c r="G1431" i="7"/>
  <c r="F1431" i="7"/>
  <c r="E1431" i="7"/>
  <c r="D1431" i="7"/>
  <c r="C1431" i="7"/>
  <c r="B1431" i="7"/>
  <c r="A1431" i="7"/>
  <c r="W1430" i="7"/>
  <c r="V1430" i="7"/>
  <c r="U1430" i="7"/>
  <c r="T1430" i="7"/>
  <c r="S1430" i="7"/>
  <c r="R1430" i="7"/>
  <c r="Q1430" i="7"/>
  <c r="P1430" i="7"/>
  <c r="U1433" i="1"/>
  <c r="O1430" i="7"/>
  <c r="T1433" i="1"/>
  <c r="N1430" i="7"/>
  <c r="M1430" i="7"/>
  <c r="L1430" i="7"/>
  <c r="K1430" i="7"/>
  <c r="J1430" i="7"/>
  <c r="I1430" i="7"/>
  <c r="H1430" i="7"/>
  <c r="G1430" i="7"/>
  <c r="F1430" i="7"/>
  <c r="E1430" i="7"/>
  <c r="D1430" i="7"/>
  <c r="C1430" i="7"/>
  <c r="B1430" i="7"/>
  <c r="A1430" i="7"/>
  <c r="W1429" i="7"/>
  <c r="V1429" i="7"/>
  <c r="U1429" i="7"/>
  <c r="T1429" i="7"/>
  <c r="S1429" i="7"/>
  <c r="R1429" i="7"/>
  <c r="Q1429" i="7"/>
  <c r="P1429" i="7"/>
  <c r="U1432" i="1"/>
  <c r="O1429" i="7"/>
  <c r="T1432" i="1"/>
  <c r="N1429" i="7"/>
  <c r="M1429" i="7"/>
  <c r="L1429" i="7"/>
  <c r="K1429" i="7"/>
  <c r="J1429" i="7"/>
  <c r="I1429" i="7"/>
  <c r="H1429" i="7"/>
  <c r="G1429" i="7"/>
  <c r="F1429" i="7"/>
  <c r="E1429" i="7"/>
  <c r="D1429" i="7"/>
  <c r="C1429" i="7"/>
  <c r="B1429" i="7"/>
  <c r="A1429" i="7"/>
  <c r="W1428" i="7"/>
  <c r="V1428" i="7"/>
  <c r="U1428" i="7"/>
  <c r="T1428" i="7"/>
  <c r="S1428" i="7"/>
  <c r="R1428" i="7"/>
  <c r="Q1428" i="7"/>
  <c r="P1428" i="7"/>
  <c r="U1431" i="1"/>
  <c r="O1428" i="7"/>
  <c r="T1431" i="1"/>
  <c r="N1428" i="7"/>
  <c r="M1428" i="7"/>
  <c r="L1428" i="7"/>
  <c r="K1428" i="7"/>
  <c r="J1428" i="7"/>
  <c r="I1428" i="7"/>
  <c r="H1428" i="7"/>
  <c r="G1428" i="7"/>
  <c r="F1428" i="7"/>
  <c r="E1428" i="7"/>
  <c r="D1428" i="7"/>
  <c r="C1428" i="7"/>
  <c r="B1428" i="7"/>
  <c r="A1428" i="7"/>
  <c r="W1427" i="7"/>
  <c r="V1427" i="7"/>
  <c r="U1427" i="7"/>
  <c r="T1427" i="7"/>
  <c r="S1427" i="7"/>
  <c r="R1427" i="7"/>
  <c r="Q1427" i="7"/>
  <c r="P1427" i="7"/>
  <c r="U1430" i="1"/>
  <c r="O1427" i="7"/>
  <c r="T1430" i="1"/>
  <c r="N1427" i="7"/>
  <c r="M1427" i="7"/>
  <c r="L1427" i="7"/>
  <c r="K1427" i="7"/>
  <c r="J1427" i="7"/>
  <c r="I1427" i="7"/>
  <c r="H1427" i="7"/>
  <c r="G1427" i="7"/>
  <c r="F1427" i="7"/>
  <c r="E1427" i="7"/>
  <c r="D1427" i="7"/>
  <c r="C1427" i="7"/>
  <c r="B1427" i="7"/>
  <c r="A1427" i="7"/>
  <c r="W1426" i="7"/>
  <c r="V1426" i="7"/>
  <c r="U1426" i="7"/>
  <c r="T1426" i="7"/>
  <c r="S1426" i="7"/>
  <c r="R1426" i="7"/>
  <c r="Q1426" i="7"/>
  <c r="P1426" i="7"/>
  <c r="U1429" i="1"/>
  <c r="O1426" i="7"/>
  <c r="T1429" i="1"/>
  <c r="N1426" i="7"/>
  <c r="M1426" i="7"/>
  <c r="L1426" i="7"/>
  <c r="K1426" i="7"/>
  <c r="J1426" i="7"/>
  <c r="I1426" i="7"/>
  <c r="H1426" i="7"/>
  <c r="G1426" i="7"/>
  <c r="F1426" i="7"/>
  <c r="E1426" i="7"/>
  <c r="D1426" i="7"/>
  <c r="C1426" i="7"/>
  <c r="B1426" i="7"/>
  <c r="A1426" i="7"/>
  <c r="W1425" i="7"/>
  <c r="V1425" i="7"/>
  <c r="U1425" i="7"/>
  <c r="T1425" i="7"/>
  <c r="S1425" i="7"/>
  <c r="R1425" i="7"/>
  <c r="Q1425" i="7"/>
  <c r="P1425" i="7"/>
  <c r="U1428" i="1"/>
  <c r="O1425" i="7"/>
  <c r="T1428" i="1"/>
  <c r="N1425" i="7"/>
  <c r="M1425" i="7"/>
  <c r="L1425" i="7"/>
  <c r="K1425" i="7"/>
  <c r="J1425" i="7"/>
  <c r="I1425" i="7"/>
  <c r="H1425" i="7"/>
  <c r="G1425" i="7"/>
  <c r="F1425" i="7"/>
  <c r="E1425" i="7"/>
  <c r="D1425" i="7"/>
  <c r="C1425" i="7"/>
  <c r="B1425" i="7"/>
  <c r="A1425" i="7"/>
  <c r="W1424" i="7"/>
  <c r="V1424" i="7"/>
  <c r="U1424" i="7"/>
  <c r="T1424" i="7"/>
  <c r="S1424" i="7"/>
  <c r="R1424" i="7"/>
  <c r="Q1424" i="7"/>
  <c r="P1424" i="7"/>
  <c r="U1427" i="1"/>
  <c r="O1424" i="7"/>
  <c r="T1427" i="1"/>
  <c r="N1424" i="7"/>
  <c r="M1424" i="7"/>
  <c r="L1424" i="7"/>
  <c r="K1424" i="7"/>
  <c r="J1424" i="7"/>
  <c r="I1424" i="7"/>
  <c r="H1424" i="7"/>
  <c r="G1424" i="7"/>
  <c r="F1424" i="7"/>
  <c r="E1424" i="7"/>
  <c r="D1424" i="7"/>
  <c r="C1424" i="7"/>
  <c r="B1424" i="7"/>
  <c r="A1424" i="7"/>
  <c r="W1423" i="7"/>
  <c r="V1423" i="7"/>
  <c r="U1423" i="7"/>
  <c r="T1423" i="7"/>
  <c r="S1423" i="7"/>
  <c r="R1423" i="7"/>
  <c r="Q1423" i="7"/>
  <c r="P1423" i="7"/>
  <c r="O1423" i="7"/>
  <c r="N1423" i="7"/>
  <c r="M1423" i="7"/>
  <c r="L1423" i="7"/>
  <c r="K1423" i="7"/>
  <c r="J1423" i="7"/>
  <c r="I1423" i="7"/>
  <c r="H1423" i="7"/>
  <c r="G1423" i="7"/>
  <c r="F1423" i="7"/>
  <c r="E1423" i="7"/>
  <c r="D1423" i="7"/>
  <c r="C1423" i="7"/>
  <c r="B1423" i="7"/>
  <c r="A1423" i="7"/>
  <c r="W1422" i="7"/>
  <c r="V1422" i="7"/>
  <c r="U1422" i="7"/>
  <c r="T1422" i="7"/>
  <c r="S1422" i="7"/>
  <c r="R1422" i="7"/>
  <c r="Q1422" i="7"/>
  <c r="P1422" i="7"/>
  <c r="O1422" i="7"/>
  <c r="N1422" i="7"/>
  <c r="M1422" i="7"/>
  <c r="L1422" i="7"/>
  <c r="K1422" i="7"/>
  <c r="J1422" i="7"/>
  <c r="I1422" i="7"/>
  <c r="H1422" i="7"/>
  <c r="G1422" i="7"/>
  <c r="F1422" i="7"/>
  <c r="E1422" i="7"/>
  <c r="D1422" i="7"/>
  <c r="C1422" i="7"/>
  <c r="B1422" i="7"/>
  <c r="A1422" i="7"/>
  <c r="W1421" i="7"/>
  <c r="V1421" i="7"/>
  <c r="U1421" i="7"/>
  <c r="T1421" i="7"/>
  <c r="S1421" i="7"/>
  <c r="R1421" i="7"/>
  <c r="Q1421" i="7"/>
  <c r="P1421" i="7"/>
  <c r="O1421" i="7"/>
  <c r="N1421" i="7"/>
  <c r="M1421" i="7"/>
  <c r="L1421" i="7"/>
  <c r="K1421" i="7"/>
  <c r="J1421" i="7"/>
  <c r="I1421" i="7"/>
  <c r="H1421" i="7"/>
  <c r="G1421" i="7"/>
  <c r="F1421" i="7"/>
  <c r="E1421" i="7"/>
  <c r="D1421" i="7"/>
  <c r="C1421" i="7"/>
  <c r="B1421" i="7"/>
  <c r="A1421" i="7"/>
  <c r="W1420" i="7"/>
  <c r="V1420" i="7"/>
  <c r="U1420" i="7"/>
  <c r="T1420" i="7"/>
  <c r="S1420" i="7"/>
  <c r="R1420" i="7"/>
  <c r="Q1420" i="7"/>
  <c r="P1420" i="7"/>
  <c r="O1420" i="7"/>
  <c r="N1420" i="7"/>
  <c r="M1420" i="7"/>
  <c r="L1420" i="7"/>
  <c r="K1420" i="7"/>
  <c r="J1420" i="7"/>
  <c r="I1420" i="7"/>
  <c r="H1420" i="7"/>
  <c r="G1420" i="7"/>
  <c r="F1420" i="7"/>
  <c r="E1420" i="7"/>
  <c r="D1420" i="7"/>
  <c r="C1420" i="7"/>
  <c r="B1420" i="7"/>
  <c r="A1420" i="7"/>
  <c r="W1419" i="7"/>
  <c r="V1419" i="7"/>
  <c r="U1419" i="7"/>
  <c r="T1419" i="7"/>
  <c r="S1419" i="7"/>
  <c r="R1419" i="7"/>
  <c r="Q1419" i="7"/>
  <c r="P1419" i="7"/>
  <c r="O1419" i="7"/>
  <c r="N1419" i="7"/>
  <c r="M1419" i="7"/>
  <c r="L1419" i="7"/>
  <c r="K1419" i="7"/>
  <c r="J1419" i="7"/>
  <c r="I1419" i="7"/>
  <c r="H1419" i="7"/>
  <c r="G1419" i="7"/>
  <c r="F1419" i="7"/>
  <c r="E1419" i="7"/>
  <c r="D1419" i="7"/>
  <c r="C1419" i="7"/>
  <c r="B1419" i="7"/>
  <c r="A1419" i="7"/>
  <c r="W1418" i="7"/>
  <c r="V1418" i="7"/>
  <c r="U1418" i="7"/>
  <c r="T1418" i="7"/>
  <c r="S1418" i="7"/>
  <c r="R1418" i="7"/>
  <c r="Q1418" i="7"/>
  <c r="P1418" i="7"/>
  <c r="O1418" i="7"/>
  <c r="N1418" i="7"/>
  <c r="M1418" i="7"/>
  <c r="L1418" i="7"/>
  <c r="K1418" i="7"/>
  <c r="J1418" i="7"/>
  <c r="I1418" i="7"/>
  <c r="H1418" i="7"/>
  <c r="G1418" i="7"/>
  <c r="F1418" i="7"/>
  <c r="E1418" i="7"/>
  <c r="D1418" i="7"/>
  <c r="C1418" i="7"/>
  <c r="B1418" i="7"/>
  <c r="A1418" i="7"/>
  <c r="W1417" i="7"/>
  <c r="V1417" i="7"/>
  <c r="U1417" i="7"/>
  <c r="T1417" i="7"/>
  <c r="S1417" i="7"/>
  <c r="R1417" i="7"/>
  <c r="Q1417" i="7"/>
  <c r="P1417" i="7"/>
  <c r="O1417" i="7"/>
  <c r="N1417" i="7"/>
  <c r="M1417" i="7"/>
  <c r="L1417" i="7"/>
  <c r="K1417" i="7"/>
  <c r="J1417" i="7"/>
  <c r="I1417" i="7"/>
  <c r="H1417" i="7"/>
  <c r="G1417" i="7"/>
  <c r="F1417" i="7"/>
  <c r="E1417" i="7"/>
  <c r="D1417" i="7"/>
  <c r="C1417" i="7"/>
  <c r="B1417" i="7"/>
  <c r="A1417" i="7"/>
  <c r="W1416" i="7"/>
  <c r="V1416" i="7"/>
  <c r="U1416" i="7"/>
  <c r="T1416" i="7"/>
  <c r="S1416" i="7"/>
  <c r="R1416" i="7"/>
  <c r="Q1416" i="7"/>
  <c r="P1416" i="7"/>
  <c r="O1416" i="7"/>
  <c r="N1416" i="7"/>
  <c r="M1416" i="7"/>
  <c r="L1416" i="7"/>
  <c r="K1416" i="7"/>
  <c r="J1416" i="7"/>
  <c r="I1416" i="7"/>
  <c r="H1416" i="7"/>
  <c r="G1416" i="7"/>
  <c r="F1416" i="7"/>
  <c r="E1416" i="7"/>
  <c r="D1416" i="7"/>
  <c r="C1416" i="7"/>
  <c r="B1416" i="7"/>
  <c r="A1416" i="7"/>
  <c r="W1415" i="7"/>
  <c r="V1415" i="7"/>
  <c r="U1415" i="7"/>
  <c r="T1415" i="7"/>
  <c r="S1415" i="7"/>
  <c r="R1415" i="7"/>
  <c r="Q1415" i="7"/>
  <c r="P1415" i="7"/>
  <c r="O1415" i="7"/>
  <c r="N1415" i="7"/>
  <c r="M1415" i="7"/>
  <c r="L1415" i="7"/>
  <c r="K1415" i="7"/>
  <c r="J1415" i="7"/>
  <c r="I1415" i="7"/>
  <c r="H1415" i="7"/>
  <c r="G1415" i="7"/>
  <c r="F1415" i="7"/>
  <c r="E1415" i="7"/>
  <c r="D1415" i="7"/>
  <c r="C1415" i="7"/>
  <c r="B1415" i="7"/>
  <c r="A1415" i="7"/>
  <c r="W1414" i="7"/>
  <c r="V1414" i="7"/>
  <c r="U1414" i="7"/>
  <c r="T1414" i="7"/>
  <c r="S1414" i="7"/>
  <c r="R1414" i="7"/>
  <c r="Q1414" i="7"/>
  <c r="P1414" i="7"/>
  <c r="O1414" i="7"/>
  <c r="N1414" i="7"/>
  <c r="M1414" i="7"/>
  <c r="L1414" i="7"/>
  <c r="K1414" i="7"/>
  <c r="J1414" i="7"/>
  <c r="I1414" i="7"/>
  <c r="H1414" i="7"/>
  <c r="G1414" i="7"/>
  <c r="F1414" i="7"/>
  <c r="E1414" i="7"/>
  <c r="D1414" i="7"/>
  <c r="C1414" i="7"/>
  <c r="B1414" i="7"/>
  <c r="A1414" i="7"/>
  <c r="W1413" i="7"/>
  <c r="V1413" i="7"/>
  <c r="U1413" i="7"/>
  <c r="T1413" i="7"/>
  <c r="S1413" i="7"/>
  <c r="R1413" i="7"/>
  <c r="Q1413" i="7"/>
  <c r="P1413" i="7"/>
  <c r="O1413" i="7"/>
  <c r="N1413" i="7"/>
  <c r="M1413" i="7"/>
  <c r="L1413" i="7"/>
  <c r="K1413" i="7"/>
  <c r="J1413" i="7"/>
  <c r="I1413" i="7"/>
  <c r="H1413" i="7"/>
  <c r="G1413" i="7"/>
  <c r="F1413" i="7"/>
  <c r="E1413" i="7"/>
  <c r="D1413" i="7"/>
  <c r="C1413" i="7"/>
  <c r="B1413" i="7"/>
  <c r="A1413" i="7"/>
  <c r="W1412" i="7"/>
  <c r="V1412" i="7"/>
  <c r="U1412" i="7"/>
  <c r="T1412" i="7"/>
  <c r="S1412" i="7"/>
  <c r="R1412" i="7"/>
  <c r="Q1412" i="7"/>
  <c r="P1412" i="7"/>
  <c r="O1412" i="7"/>
  <c r="N1412" i="7"/>
  <c r="M1412" i="7"/>
  <c r="L1412" i="7"/>
  <c r="K1412" i="7"/>
  <c r="J1412" i="7"/>
  <c r="I1412" i="7"/>
  <c r="H1412" i="7"/>
  <c r="G1412" i="7"/>
  <c r="F1412" i="7"/>
  <c r="E1412" i="7"/>
  <c r="D1412" i="7"/>
  <c r="C1412" i="7"/>
  <c r="B1412" i="7"/>
  <c r="A1412" i="7"/>
  <c r="W1411" i="7"/>
  <c r="V1411" i="7"/>
  <c r="U1411" i="7"/>
  <c r="T1411" i="7"/>
  <c r="S1411" i="7"/>
  <c r="R1411" i="7"/>
  <c r="Q1411" i="7"/>
  <c r="P1411" i="7"/>
  <c r="O1411" i="7"/>
  <c r="N1411" i="7"/>
  <c r="M1411" i="7"/>
  <c r="L1411" i="7"/>
  <c r="K1411" i="7"/>
  <c r="J1411" i="7"/>
  <c r="I1411" i="7"/>
  <c r="H1411" i="7"/>
  <c r="G1411" i="7"/>
  <c r="F1411" i="7"/>
  <c r="E1411" i="7"/>
  <c r="D1411" i="7"/>
  <c r="C1411" i="7"/>
  <c r="B1411" i="7"/>
  <c r="A1411" i="7"/>
  <c r="W1410" i="7"/>
  <c r="V1410" i="7"/>
  <c r="U1410" i="7"/>
  <c r="T1410" i="7"/>
  <c r="S1410" i="7"/>
  <c r="R1410" i="7"/>
  <c r="Q1410" i="7"/>
  <c r="P1410" i="7"/>
  <c r="O1410" i="7"/>
  <c r="N1410" i="7"/>
  <c r="M1410" i="7"/>
  <c r="L1410" i="7"/>
  <c r="K1410" i="7"/>
  <c r="J1410" i="7"/>
  <c r="I1410" i="7"/>
  <c r="H1410" i="7"/>
  <c r="G1410" i="7"/>
  <c r="F1410" i="7"/>
  <c r="E1410" i="7"/>
  <c r="D1410" i="7"/>
  <c r="C1410" i="7"/>
  <c r="B1410" i="7"/>
  <c r="A1410" i="7"/>
  <c r="W1409" i="7"/>
  <c r="V1409" i="7"/>
  <c r="U1409" i="7"/>
  <c r="T1409" i="7"/>
  <c r="S1409" i="7"/>
  <c r="R1409" i="7"/>
  <c r="Q1409" i="7"/>
  <c r="P1409" i="7"/>
  <c r="O1409" i="7"/>
  <c r="N1409" i="7"/>
  <c r="M1409" i="7"/>
  <c r="L1409" i="7"/>
  <c r="K1409" i="7"/>
  <c r="J1409" i="7"/>
  <c r="I1409" i="7"/>
  <c r="H1409" i="7"/>
  <c r="G1409" i="7"/>
  <c r="F1409" i="7"/>
  <c r="E1409" i="7"/>
  <c r="D1409" i="7"/>
  <c r="C1409" i="7"/>
  <c r="B1409" i="7"/>
  <c r="A1409" i="7"/>
  <c r="W1408" i="7"/>
  <c r="V1408" i="7"/>
  <c r="U1408" i="7"/>
  <c r="T1408" i="7"/>
  <c r="S1408" i="7"/>
  <c r="R1408" i="7"/>
  <c r="Q1408" i="7"/>
  <c r="P1408" i="7"/>
  <c r="O1408" i="7"/>
  <c r="N1408" i="7"/>
  <c r="M1408" i="7"/>
  <c r="L1408" i="7"/>
  <c r="K1408" i="7"/>
  <c r="J1408" i="7"/>
  <c r="I1408" i="7"/>
  <c r="H1408" i="7"/>
  <c r="G1408" i="7"/>
  <c r="F1408" i="7"/>
  <c r="E1408" i="7"/>
  <c r="D1408" i="7"/>
  <c r="C1408" i="7"/>
  <c r="B1408" i="7"/>
  <c r="A1408" i="7"/>
  <c r="W1407" i="7"/>
  <c r="V1407" i="7"/>
  <c r="U1407" i="7"/>
  <c r="T1407" i="7"/>
  <c r="S1407" i="7"/>
  <c r="R1407" i="7"/>
  <c r="Q1407" i="7"/>
  <c r="P1407" i="7"/>
  <c r="O1407" i="7"/>
  <c r="N1407" i="7"/>
  <c r="M1407" i="7"/>
  <c r="L1407" i="7"/>
  <c r="K1407" i="7"/>
  <c r="J1407" i="7"/>
  <c r="I1407" i="7"/>
  <c r="H1407" i="7"/>
  <c r="G1407" i="7"/>
  <c r="F1407" i="7"/>
  <c r="E1407" i="7"/>
  <c r="D1407" i="7"/>
  <c r="C1407" i="7"/>
  <c r="B1407" i="7"/>
  <c r="A1407" i="7"/>
  <c r="W1406" i="7"/>
  <c r="V1406" i="7"/>
  <c r="U1406" i="7"/>
  <c r="T1406" i="7"/>
  <c r="S1406" i="7"/>
  <c r="R1406" i="7"/>
  <c r="Q1406" i="7"/>
  <c r="P1406" i="7"/>
  <c r="O1406" i="7"/>
  <c r="N1406" i="7"/>
  <c r="M1406" i="7"/>
  <c r="L1406" i="7"/>
  <c r="K1406" i="7"/>
  <c r="J1406" i="7"/>
  <c r="I1406" i="7"/>
  <c r="H1406" i="7"/>
  <c r="G1406" i="7"/>
  <c r="F1406" i="7"/>
  <c r="E1406" i="7"/>
  <c r="D1406" i="7"/>
  <c r="C1406" i="7"/>
  <c r="B1406" i="7"/>
  <c r="A1406" i="7"/>
  <c r="W1405" i="7"/>
  <c r="V1405" i="7"/>
  <c r="U1405" i="7"/>
  <c r="T1405" i="7"/>
  <c r="S1405" i="7"/>
  <c r="R1405" i="7"/>
  <c r="Q1405" i="7"/>
  <c r="P1405" i="7"/>
  <c r="O1405" i="7"/>
  <c r="N1405" i="7"/>
  <c r="M1405" i="7"/>
  <c r="L1405" i="7"/>
  <c r="K1405" i="7"/>
  <c r="J1405" i="7"/>
  <c r="I1405" i="7"/>
  <c r="H1405" i="7"/>
  <c r="G1405" i="7"/>
  <c r="F1405" i="7"/>
  <c r="E1405" i="7"/>
  <c r="D1405" i="7"/>
  <c r="C1405" i="7"/>
  <c r="B1405" i="7"/>
  <c r="A1405" i="7"/>
  <c r="W1404" i="7"/>
  <c r="V1404" i="7"/>
  <c r="U1404" i="7"/>
  <c r="T1404" i="7"/>
  <c r="S1404" i="7"/>
  <c r="R1404" i="7"/>
  <c r="Q1404" i="7"/>
  <c r="P1404" i="7"/>
  <c r="O1404" i="7"/>
  <c r="N1404" i="7"/>
  <c r="M1404" i="7"/>
  <c r="L1404" i="7"/>
  <c r="K1404" i="7"/>
  <c r="J1404" i="7"/>
  <c r="I1404" i="7"/>
  <c r="H1404" i="7"/>
  <c r="G1404" i="7"/>
  <c r="F1404" i="7"/>
  <c r="E1404" i="7"/>
  <c r="D1404" i="7"/>
  <c r="C1404" i="7"/>
  <c r="B1404" i="7"/>
  <c r="A1404" i="7"/>
  <c r="W1403" i="7"/>
  <c r="V1403" i="7"/>
  <c r="U1403" i="7"/>
  <c r="T1403" i="7"/>
  <c r="S1403" i="7"/>
  <c r="R1403" i="7"/>
  <c r="Q1403" i="7"/>
  <c r="P1403" i="7"/>
  <c r="O1403" i="7"/>
  <c r="N1403" i="7"/>
  <c r="M1403" i="7"/>
  <c r="L1403" i="7"/>
  <c r="K1403" i="7"/>
  <c r="J1403" i="7"/>
  <c r="I1403" i="7"/>
  <c r="H1403" i="7"/>
  <c r="G1403" i="7"/>
  <c r="F1403" i="7"/>
  <c r="E1403" i="7"/>
  <c r="D1403" i="7"/>
  <c r="C1403" i="7"/>
  <c r="B1403" i="7"/>
  <c r="A1403" i="7"/>
  <c r="W1402" i="7"/>
  <c r="V1402" i="7"/>
  <c r="U1402" i="7"/>
  <c r="T1402" i="7"/>
  <c r="S1402" i="7"/>
  <c r="R1402" i="7"/>
  <c r="Q1402" i="7"/>
  <c r="P1402" i="7"/>
  <c r="O1402" i="7"/>
  <c r="N1402" i="7"/>
  <c r="M1402" i="7"/>
  <c r="L1402" i="7"/>
  <c r="K1402" i="7"/>
  <c r="J1402" i="7"/>
  <c r="I1402" i="7"/>
  <c r="H1402" i="7"/>
  <c r="G1402" i="7"/>
  <c r="F1402" i="7"/>
  <c r="E1402" i="7"/>
  <c r="D1402" i="7"/>
  <c r="C1402" i="7"/>
  <c r="B1402" i="7"/>
  <c r="A1402" i="7"/>
  <c r="W1401" i="7"/>
  <c r="V1401" i="7"/>
  <c r="U1401" i="7"/>
  <c r="T1401" i="7"/>
  <c r="S1401" i="7"/>
  <c r="R1401" i="7"/>
  <c r="Q1401" i="7"/>
  <c r="P1401" i="7"/>
  <c r="O1401" i="7"/>
  <c r="N1401" i="7"/>
  <c r="M1401" i="7"/>
  <c r="L1401" i="7"/>
  <c r="K1401" i="7"/>
  <c r="J1401" i="7"/>
  <c r="I1401" i="7"/>
  <c r="H1401" i="7"/>
  <c r="G1401" i="7"/>
  <c r="F1401" i="7"/>
  <c r="E1401" i="7"/>
  <c r="D1401" i="7"/>
  <c r="C1401" i="7"/>
  <c r="B1401" i="7"/>
  <c r="A1401" i="7"/>
  <c r="W1400" i="7"/>
  <c r="V1400" i="7"/>
  <c r="U1400" i="7"/>
  <c r="T1400" i="7"/>
  <c r="S1400" i="7"/>
  <c r="R1400" i="7"/>
  <c r="Q1400" i="7"/>
  <c r="P1400" i="7"/>
  <c r="O1400" i="7"/>
  <c r="N1400" i="7"/>
  <c r="M1400" i="7"/>
  <c r="L1400" i="7"/>
  <c r="K1400" i="7"/>
  <c r="J1400" i="7"/>
  <c r="I1400" i="7"/>
  <c r="H1400" i="7"/>
  <c r="G1400" i="7"/>
  <c r="F1400" i="7"/>
  <c r="E1400" i="7"/>
  <c r="D1400" i="7"/>
  <c r="C1400" i="7"/>
  <c r="B1400" i="7"/>
  <c r="A1400" i="7"/>
  <c r="W1399" i="7"/>
  <c r="V1399" i="7"/>
  <c r="U1399" i="7"/>
  <c r="T1399" i="7"/>
  <c r="S1399" i="7"/>
  <c r="R1399" i="7"/>
  <c r="Q1399" i="7"/>
  <c r="P1399" i="7"/>
  <c r="O1399" i="7"/>
  <c r="N1399" i="7"/>
  <c r="M1399" i="7"/>
  <c r="L1399" i="7"/>
  <c r="K1399" i="7"/>
  <c r="J1399" i="7"/>
  <c r="I1399" i="7"/>
  <c r="H1399" i="7"/>
  <c r="G1399" i="7"/>
  <c r="F1399" i="7"/>
  <c r="E1399" i="7"/>
  <c r="D1399" i="7"/>
  <c r="C1399" i="7"/>
  <c r="B1399" i="7"/>
  <c r="A1399" i="7"/>
  <c r="W1398" i="7"/>
  <c r="V1398" i="7"/>
  <c r="U1398" i="7"/>
  <c r="T1398" i="7"/>
  <c r="S1398" i="7"/>
  <c r="R1398" i="7"/>
  <c r="Q1398" i="7"/>
  <c r="P1398" i="7"/>
  <c r="O1398" i="7"/>
  <c r="N1398" i="7"/>
  <c r="M1398" i="7"/>
  <c r="L1398" i="7"/>
  <c r="K1398" i="7"/>
  <c r="J1398" i="7"/>
  <c r="I1398" i="7"/>
  <c r="H1398" i="7"/>
  <c r="G1398" i="7"/>
  <c r="F1398" i="7"/>
  <c r="E1398" i="7"/>
  <c r="D1398" i="7"/>
  <c r="C1398" i="7"/>
  <c r="B1398" i="7"/>
  <c r="A1398" i="7"/>
  <c r="W1397" i="7"/>
  <c r="V1397" i="7"/>
  <c r="U1397" i="7"/>
  <c r="T1397" i="7"/>
  <c r="S1397" i="7"/>
  <c r="R1397" i="7"/>
  <c r="Q1397" i="7"/>
  <c r="P1397" i="7"/>
  <c r="O1397" i="7"/>
  <c r="N1397" i="7"/>
  <c r="M1397" i="7"/>
  <c r="L1397" i="7"/>
  <c r="K1397" i="7"/>
  <c r="J1397" i="7"/>
  <c r="I1397" i="7"/>
  <c r="H1397" i="7"/>
  <c r="G1397" i="7"/>
  <c r="F1397" i="7"/>
  <c r="E1397" i="7"/>
  <c r="D1397" i="7"/>
  <c r="C1397" i="7"/>
  <c r="B1397" i="7"/>
  <c r="A1397" i="7"/>
  <c r="W1396" i="7"/>
  <c r="V1396" i="7"/>
  <c r="U1396" i="7"/>
  <c r="T1396" i="7"/>
  <c r="S1396" i="7"/>
  <c r="R1396" i="7"/>
  <c r="Q1396" i="7"/>
  <c r="P1396" i="7"/>
  <c r="O1396" i="7"/>
  <c r="N1396" i="7"/>
  <c r="M1396" i="7"/>
  <c r="L1396" i="7"/>
  <c r="K1396" i="7"/>
  <c r="J1396" i="7"/>
  <c r="I1396" i="7"/>
  <c r="H1396" i="7"/>
  <c r="G1396" i="7"/>
  <c r="F1396" i="7"/>
  <c r="E1396" i="7"/>
  <c r="D1396" i="7"/>
  <c r="C1396" i="7"/>
  <c r="B1396" i="7"/>
  <c r="A1396" i="7"/>
  <c r="W1395" i="7"/>
  <c r="V1395" i="7"/>
  <c r="U1395" i="7"/>
  <c r="T1395" i="7"/>
  <c r="S1395" i="7"/>
  <c r="R1395" i="7"/>
  <c r="Q1395" i="7"/>
  <c r="P1395" i="7"/>
  <c r="O1395" i="7"/>
  <c r="N1395" i="7"/>
  <c r="M1395" i="7"/>
  <c r="L1395" i="7"/>
  <c r="K1395" i="7"/>
  <c r="J1395" i="7"/>
  <c r="I1395" i="7"/>
  <c r="H1395" i="7"/>
  <c r="G1395" i="7"/>
  <c r="F1395" i="7"/>
  <c r="E1395" i="7"/>
  <c r="D1395" i="7"/>
  <c r="C1395" i="7"/>
  <c r="B1395" i="7"/>
  <c r="A1395" i="7"/>
  <c r="W1394" i="7"/>
  <c r="V1394" i="7"/>
  <c r="U1394" i="7"/>
  <c r="T1394" i="7"/>
  <c r="S1394" i="7"/>
  <c r="R1394" i="7"/>
  <c r="Q1394" i="7"/>
  <c r="P1394" i="7"/>
  <c r="O1394" i="7"/>
  <c r="N1394" i="7"/>
  <c r="M1394" i="7"/>
  <c r="L1394" i="7"/>
  <c r="K1394" i="7"/>
  <c r="J1394" i="7"/>
  <c r="I1394" i="7"/>
  <c r="H1394" i="7"/>
  <c r="G1394" i="7"/>
  <c r="F1394" i="7"/>
  <c r="E1394" i="7"/>
  <c r="D1394" i="7"/>
  <c r="C1394" i="7"/>
  <c r="B1394" i="7"/>
  <c r="A1394" i="7"/>
  <c r="W1393" i="7"/>
  <c r="V1393" i="7"/>
  <c r="U1393" i="7"/>
  <c r="T1393" i="7"/>
  <c r="S1393" i="7"/>
  <c r="R1393" i="7"/>
  <c r="Q1393" i="7"/>
  <c r="P1393" i="7"/>
  <c r="O1393" i="7"/>
  <c r="N1393" i="7"/>
  <c r="M1393" i="7"/>
  <c r="L1393" i="7"/>
  <c r="K1393" i="7"/>
  <c r="J1393" i="7"/>
  <c r="I1393" i="7"/>
  <c r="H1393" i="7"/>
  <c r="G1393" i="7"/>
  <c r="F1393" i="7"/>
  <c r="E1393" i="7"/>
  <c r="D1393" i="7"/>
  <c r="C1393" i="7"/>
  <c r="B1393" i="7"/>
  <c r="A1393" i="7"/>
  <c r="W1392" i="7"/>
  <c r="V1392" i="7"/>
  <c r="U1392" i="7"/>
  <c r="T1392" i="7"/>
  <c r="S1392" i="7"/>
  <c r="R1392" i="7"/>
  <c r="Q1392" i="7"/>
  <c r="P1392" i="7"/>
  <c r="O1392" i="7"/>
  <c r="N1392" i="7"/>
  <c r="M1392" i="7"/>
  <c r="L1392" i="7"/>
  <c r="K1392" i="7"/>
  <c r="J1392" i="7"/>
  <c r="I1392" i="7"/>
  <c r="H1392" i="7"/>
  <c r="G1392" i="7"/>
  <c r="F1392" i="7"/>
  <c r="E1392" i="7"/>
  <c r="D1392" i="7"/>
  <c r="C1392" i="7"/>
  <c r="B1392" i="7"/>
  <c r="A1392" i="7"/>
  <c r="W1391" i="7"/>
  <c r="V1391" i="7"/>
  <c r="U1391" i="7"/>
  <c r="T1391" i="7"/>
  <c r="S1391" i="7"/>
  <c r="R1391" i="7"/>
  <c r="Q1391" i="7"/>
  <c r="P1391" i="7"/>
  <c r="O1391" i="7"/>
  <c r="N1391" i="7"/>
  <c r="M1391" i="7"/>
  <c r="L1391" i="7"/>
  <c r="K1391" i="7"/>
  <c r="J1391" i="7"/>
  <c r="I1391" i="7"/>
  <c r="H1391" i="7"/>
  <c r="G1391" i="7"/>
  <c r="F1391" i="7"/>
  <c r="E1391" i="7"/>
  <c r="D1391" i="7"/>
  <c r="C1391" i="7"/>
  <c r="B1391" i="7"/>
  <c r="A1391" i="7"/>
  <c r="W1390" i="7"/>
  <c r="V1390" i="7"/>
  <c r="U1390" i="7"/>
  <c r="T1390" i="7"/>
  <c r="S1390" i="7"/>
  <c r="R1390" i="7"/>
  <c r="Q1390" i="7"/>
  <c r="P1390" i="7"/>
  <c r="O1390" i="7"/>
  <c r="N1390" i="7"/>
  <c r="M1390" i="7"/>
  <c r="L1390" i="7"/>
  <c r="K1390" i="7"/>
  <c r="J1390" i="7"/>
  <c r="I1390" i="7"/>
  <c r="H1390" i="7"/>
  <c r="G1390" i="7"/>
  <c r="F1390" i="7"/>
  <c r="E1390" i="7"/>
  <c r="D1390" i="7"/>
  <c r="C1390" i="7"/>
  <c r="B1390" i="7"/>
  <c r="A1390" i="7"/>
  <c r="W1389" i="7"/>
  <c r="V1389" i="7"/>
  <c r="U1389" i="7"/>
  <c r="T1389" i="7"/>
  <c r="S1389" i="7"/>
  <c r="R1389" i="7"/>
  <c r="Q1389" i="7"/>
  <c r="P1389" i="7"/>
  <c r="O1389" i="7"/>
  <c r="N1389" i="7"/>
  <c r="M1389" i="7"/>
  <c r="L1389" i="7"/>
  <c r="K1389" i="7"/>
  <c r="J1389" i="7"/>
  <c r="I1389" i="7"/>
  <c r="H1389" i="7"/>
  <c r="G1389" i="7"/>
  <c r="F1389" i="7"/>
  <c r="E1389" i="7"/>
  <c r="D1389" i="7"/>
  <c r="C1389" i="7"/>
  <c r="B1389" i="7"/>
  <c r="A1389" i="7"/>
  <c r="W1388" i="7"/>
  <c r="V1388" i="7"/>
  <c r="U1388" i="7"/>
  <c r="T1388" i="7"/>
  <c r="S1388" i="7"/>
  <c r="R1388" i="7"/>
  <c r="Q1388" i="7"/>
  <c r="P1388" i="7"/>
  <c r="O1388" i="7"/>
  <c r="N1388" i="7"/>
  <c r="M1388" i="7"/>
  <c r="L1388" i="7"/>
  <c r="K1388" i="7"/>
  <c r="J1388" i="7"/>
  <c r="I1388" i="7"/>
  <c r="H1388" i="7"/>
  <c r="G1388" i="7"/>
  <c r="F1388" i="7"/>
  <c r="E1388" i="7"/>
  <c r="D1388" i="7"/>
  <c r="C1388" i="7"/>
  <c r="B1388" i="7"/>
  <c r="A1388" i="7"/>
  <c r="W1387" i="7"/>
  <c r="V1387" i="7"/>
  <c r="U1387" i="7"/>
  <c r="T1387" i="7"/>
  <c r="S1387" i="7"/>
  <c r="R1387" i="7"/>
  <c r="Q1387" i="7"/>
  <c r="P1387" i="7"/>
  <c r="O1387" i="7"/>
  <c r="N1387" i="7"/>
  <c r="M1387" i="7"/>
  <c r="L1387" i="7"/>
  <c r="K1387" i="7"/>
  <c r="J1387" i="7"/>
  <c r="I1387" i="7"/>
  <c r="H1387" i="7"/>
  <c r="G1387" i="7"/>
  <c r="F1387" i="7"/>
  <c r="E1387" i="7"/>
  <c r="D1387" i="7"/>
  <c r="C1387" i="7"/>
  <c r="B1387" i="7"/>
  <c r="A1387" i="7"/>
  <c r="W1386" i="7"/>
  <c r="V1386" i="7"/>
  <c r="U1386" i="7"/>
  <c r="T1386" i="7"/>
  <c r="S1386" i="7"/>
  <c r="R1386" i="7"/>
  <c r="Q1386" i="7"/>
  <c r="P1386" i="7"/>
  <c r="O1386" i="7"/>
  <c r="N1386" i="7"/>
  <c r="M1386" i="7"/>
  <c r="L1386" i="7"/>
  <c r="K1386" i="7"/>
  <c r="J1386" i="7"/>
  <c r="I1386" i="7"/>
  <c r="H1386" i="7"/>
  <c r="G1386" i="7"/>
  <c r="F1386" i="7"/>
  <c r="E1386" i="7"/>
  <c r="D1386" i="7"/>
  <c r="C1386" i="7"/>
  <c r="B1386" i="7"/>
  <c r="A1386" i="7"/>
  <c r="W1385" i="7"/>
  <c r="V1385" i="7"/>
  <c r="U1385" i="7"/>
  <c r="T1385" i="7"/>
  <c r="S1385" i="7"/>
  <c r="R1385" i="7"/>
  <c r="Q1385" i="7"/>
  <c r="P1385" i="7"/>
  <c r="O1385" i="7"/>
  <c r="N1385" i="7"/>
  <c r="M1385" i="7"/>
  <c r="L1385" i="7"/>
  <c r="K1385" i="7"/>
  <c r="J1385" i="7"/>
  <c r="I1385" i="7"/>
  <c r="H1385" i="7"/>
  <c r="G1385" i="7"/>
  <c r="F1385" i="7"/>
  <c r="E1385" i="7"/>
  <c r="D1385" i="7"/>
  <c r="C1385" i="7"/>
  <c r="B1385" i="7"/>
  <c r="A1385" i="7"/>
  <c r="W1384" i="7"/>
  <c r="V1384" i="7"/>
  <c r="U1384" i="7"/>
  <c r="T1384" i="7"/>
  <c r="S1384" i="7"/>
  <c r="R1384" i="7"/>
  <c r="Q1384" i="7"/>
  <c r="P1384" i="7"/>
  <c r="O1384" i="7"/>
  <c r="N1384" i="7"/>
  <c r="M1384" i="7"/>
  <c r="L1384" i="7"/>
  <c r="K1384" i="7"/>
  <c r="J1384" i="7"/>
  <c r="I1384" i="7"/>
  <c r="H1384" i="7"/>
  <c r="G1384" i="7"/>
  <c r="F1384" i="7"/>
  <c r="E1384" i="7"/>
  <c r="D1384" i="7"/>
  <c r="C1384" i="7"/>
  <c r="B1384" i="7"/>
  <c r="A1384" i="7"/>
  <c r="W1383" i="7"/>
  <c r="V1383" i="7"/>
  <c r="U1383" i="7"/>
  <c r="T1383" i="7"/>
  <c r="S1383" i="7"/>
  <c r="R1383" i="7"/>
  <c r="Q1383" i="7"/>
  <c r="P1383" i="7"/>
  <c r="U1386" i="1"/>
  <c r="O1383" i="7"/>
  <c r="T1386" i="1"/>
  <c r="N1383" i="7"/>
  <c r="M1383" i="7"/>
  <c r="L1383" i="7"/>
  <c r="K1383" i="7"/>
  <c r="J1383" i="7"/>
  <c r="I1383" i="7"/>
  <c r="H1383" i="7"/>
  <c r="G1383" i="7"/>
  <c r="F1383" i="7"/>
  <c r="E1383" i="7"/>
  <c r="D1383" i="7"/>
  <c r="C1383" i="7"/>
  <c r="B1383" i="7"/>
  <c r="A1383" i="7"/>
  <c r="W1382" i="7"/>
  <c r="V1382" i="7"/>
  <c r="U1382" i="7"/>
  <c r="T1382" i="7"/>
  <c r="S1382" i="7"/>
  <c r="R1382" i="7"/>
  <c r="Q1382" i="7"/>
  <c r="P1382" i="7"/>
  <c r="U1385" i="1"/>
  <c r="O1382" i="7"/>
  <c r="T1385" i="1"/>
  <c r="N1382" i="7"/>
  <c r="M1382" i="7"/>
  <c r="L1382" i="7"/>
  <c r="K1382" i="7"/>
  <c r="J1382" i="7"/>
  <c r="I1382" i="7"/>
  <c r="H1382" i="7"/>
  <c r="G1382" i="7"/>
  <c r="F1382" i="7"/>
  <c r="E1382" i="7"/>
  <c r="D1382" i="7"/>
  <c r="C1382" i="7"/>
  <c r="B1382" i="7"/>
  <c r="A1382" i="7"/>
  <c r="W1381" i="7"/>
  <c r="V1381" i="7"/>
  <c r="U1381" i="7"/>
  <c r="T1381" i="7"/>
  <c r="S1381" i="7"/>
  <c r="R1381" i="7"/>
  <c r="Q1381" i="7"/>
  <c r="P1381" i="7"/>
  <c r="U1384" i="1"/>
  <c r="O1381" i="7"/>
  <c r="T1384" i="1"/>
  <c r="N1381" i="7"/>
  <c r="M1381" i="7"/>
  <c r="L1381" i="7"/>
  <c r="K1381" i="7"/>
  <c r="J1381" i="7"/>
  <c r="I1381" i="7"/>
  <c r="H1381" i="7"/>
  <c r="G1381" i="7"/>
  <c r="F1381" i="7"/>
  <c r="E1381" i="7"/>
  <c r="D1381" i="7"/>
  <c r="C1381" i="7"/>
  <c r="B1381" i="7"/>
  <c r="A1381" i="7"/>
  <c r="W1380" i="7"/>
  <c r="V1380" i="7"/>
  <c r="U1380" i="7"/>
  <c r="T1380" i="7"/>
  <c r="S1380" i="7"/>
  <c r="R1380" i="7"/>
  <c r="Q1380" i="7"/>
  <c r="P1380" i="7"/>
  <c r="U1383" i="1"/>
  <c r="O1380" i="7"/>
  <c r="T1383" i="1"/>
  <c r="N1380" i="7"/>
  <c r="M1380" i="7"/>
  <c r="L1380" i="7"/>
  <c r="K1380" i="7"/>
  <c r="J1380" i="7"/>
  <c r="I1380" i="7"/>
  <c r="H1380" i="7"/>
  <c r="G1380" i="7"/>
  <c r="F1380" i="7"/>
  <c r="E1380" i="7"/>
  <c r="D1380" i="7"/>
  <c r="C1380" i="7"/>
  <c r="B1380" i="7"/>
  <c r="A1380" i="7"/>
  <c r="W1379" i="7"/>
  <c r="V1379" i="7"/>
  <c r="U1379" i="7"/>
  <c r="T1379" i="7"/>
  <c r="S1379" i="7"/>
  <c r="R1379" i="7"/>
  <c r="Q1379" i="7"/>
  <c r="P1379" i="7"/>
  <c r="U1382" i="1"/>
  <c r="O1379" i="7"/>
  <c r="T1382" i="1"/>
  <c r="N1379" i="7"/>
  <c r="M1379" i="7"/>
  <c r="L1379" i="7"/>
  <c r="K1379" i="7"/>
  <c r="J1379" i="7"/>
  <c r="I1379" i="7"/>
  <c r="H1379" i="7"/>
  <c r="G1379" i="7"/>
  <c r="F1379" i="7"/>
  <c r="E1379" i="7"/>
  <c r="D1379" i="7"/>
  <c r="C1379" i="7"/>
  <c r="B1379" i="7"/>
  <c r="A1379" i="7"/>
  <c r="W1378" i="7"/>
  <c r="V1378" i="7"/>
  <c r="U1378" i="7"/>
  <c r="T1378" i="7"/>
  <c r="S1378" i="7"/>
  <c r="R1378" i="7"/>
  <c r="Q1378" i="7"/>
  <c r="P1378" i="7"/>
  <c r="U1381" i="1"/>
  <c r="O1378" i="7"/>
  <c r="T1381" i="1"/>
  <c r="N1378" i="7"/>
  <c r="M1378" i="7"/>
  <c r="L1378" i="7"/>
  <c r="K1378" i="7"/>
  <c r="J1378" i="7"/>
  <c r="I1378" i="7"/>
  <c r="H1378" i="7"/>
  <c r="G1378" i="7"/>
  <c r="F1378" i="7"/>
  <c r="E1378" i="7"/>
  <c r="D1378" i="7"/>
  <c r="C1378" i="7"/>
  <c r="B1378" i="7"/>
  <c r="A1378" i="7"/>
  <c r="W1377" i="7"/>
  <c r="V1377" i="7"/>
  <c r="U1377" i="7"/>
  <c r="T1377" i="7"/>
  <c r="S1377" i="7"/>
  <c r="R1377" i="7"/>
  <c r="Q1377" i="7"/>
  <c r="P1377" i="7"/>
  <c r="U1380" i="1"/>
  <c r="O1377" i="7"/>
  <c r="T1380" i="1"/>
  <c r="N1377" i="7"/>
  <c r="M1377" i="7"/>
  <c r="L1377" i="7"/>
  <c r="K1377" i="7"/>
  <c r="J1377" i="7"/>
  <c r="I1377" i="7"/>
  <c r="H1377" i="7"/>
  <c r="G1377" i="7"/>
  <c r="F1377" i="7"/>
  <c r="E1377" i="7"/>
  <c r="D1377" i="7"/>
  <c r="C1377" i="7"/>
  <c r="B1377" i="7"/>
  <c r="A1377" i="7"/>
  <c r="W1376" i="7"/>
  <c r="V1376" i="7"/>
  <c r="U1376" i="7"/>
  <c r="T1376" i="7"/>
  <c r="S1376" i="7"/>
  <c r="R1376" i="7"/>
  <c r="Q1376" i="7"/>
  <c r="P1376" i="7"/>
  <c r="U1379" i="1"/>
  <c r="O1376" i="7"/>
  <c r="T1379" i="1"/>
  <c r="N1376" i="7"/>
  <c r="M1376" i="7"/>
  <c r="L1376" i="7"/>
  <c r="K1376" i="7"/>
  <c r="J1376" i="7"/>
  <c r="I1376" i="7"/>
  <c r="H1376" i="7"/>
  <c r="G1376" i="7"/>
  <c r="F1376" i="7"/>
  <c r="E1376" i="7"/>
  <c r="D1376" i="7"/>
  <c r="C1376" i="7"/>
  <c r="B1376" i="7"/>
  <c r="A1376" i="7"/>
  <c r="W1375" i="7"/>
  <c r="V1375" i="7"/>
  <c r="U1375" i="7"/>
  <c r="T1375" i="7"/>
  <c r="S1375" i="7"/>
  <c r="R1375" i="7"/>
  <c r="Q1375" i="7"/>
  <c r="P1375" i="7"/>
  <c r="U1378" i="1"/>
  <c r="O1375" i="7"/>
  <c r="T1378" i="1"/>
  <c r="N1375" i="7"/>
  <c r="M1375" i="7"/>
  <c r="L1375" i="7"/>
  <c r="K1375" i="7"/>
  <c r="J1375" i="7"/>
  <c r="I1375" i="7"/>
  <c r="H1375" i="7"/>
  <c r="G1375" i="7"/>
  <c r="F1375" i="7"/>
  <c r="E1375" i="7"/>
  <c r="D1375" i="7"/>
  <c r="C1375" i="7"/>
  <c r="B1375" i="7"/>
  <c r="A1375" i="7"/>
  <c r="W1374" i="7"/>
  <c r="V1374" i="7"/>
  <c r="U1374" i="7"/>
  <c r="T1374" i="7"/>
  <c r="S1374" i="7"/>
  <c r="R1374" i="7"/>
  <c r="Q1374" i="7"/>
  <c r="P1374" i="7"/>
  <c r="U1377" i="1"/>
  <c r="O1374" i="7"/>
  <c r="T1377" i="1"/>
  <c r="N1374" i="7"/>
  <c r="M1374" i="7"/>
  <c r="L1374" i="7"/>
  <c r="K1374" i="7"/>
  <c r="J1374" i="7"/>
  <c r="I1374" i="7"/>
  <c r="H1374" i="7"/>
  <c r="G1374" i="7"/>
  <c r="F1374" i="7"/>
  <c r="E1374" i="7"/>
  <c r="D1374" i="7"/>
  <c r="C1374" i="7"/>
  <c r="B1374" i="7"/>
  <c r="A1374" i="7"/>
  <c r="W1373" i="7"/>
  <c r="V1373" i="7"/>
  <c r="U1373" i="7"/>
  <c r="T1373" i="7"/>
  <c r="S1373" i="7"/>
  <c r="R1373" i="7"/>
  <c r="Q1373" i="7"/>
  <c r="P1373" i="7"/>
  <c r="U1376" i="1"/>
  <c r="O1373" i="7"/>
  <c r="T1376" i="1"/>
  <c r="N1373" i="7"/>
  <c r="M1373" i="7"/>
  <c r="L1373" i="7"/>
  <c r="K1373" i="7"/>
  <c r="J1373" i="7"/>
  <c r="I1373" i="7"/>
  <c r="H1373" i="7"/>
  <c r="G1373" i="7"/>
  <c r="F1373" i="7"/>
  <c r="E1373" i="7"/>
  <c r="D1373" i="7"/>
  <c r="C1373" i="7"/>
  <c r="B1373" i="7"/>
  <c r="A1373" i="7"/>
  <c r="W1372" i="7"/>
  <c r="V1372" i="7"/>
  <c r="U1372" i="7"/>
  <c r="T1372" i="7"/>
  <c r="S1372" i="7"/>
  <c r="R1372" i="7"/>
  <c r="Q1372" i="7"/>
  <c r="P1372" i="7"/>
  <c r="U1375" i="1"/>
  <c r="O1372" i="7"/>
  <c r="T1375" i="1"/>
  <c r="N1372" i="7"/>
  <c r="M1372" i="7"/>
  <c r="L1372" i="7"/>
  <c r="K1372" i="7"/>
  <c r="J1372" i="7"/>
  <c r="I1372" i="7"/>
  <c r="H1372" i="7"/>
  <c r="G1372" i="7"/>
  <c r="F1372" i="7"/>
  <c r="E1372" i="7"/>
  <c r="D1372" i="7"/>
  <c r="C1372" i="7"/>
  <c r="B1372" i="7"/>
  <c r="A1372" i="7"/>
  <c r="W1371" i="7"/>
  <c r="V1371" i="7"/>
  <c r="U1371" i="7"/>
  <c r="T1371" i="7"/>
  <c r="S1371" i="7"/>
  <c r="R1371" i="7"/>
  <c r="Q1371" i="7"/>
  <c r="P1371" i="7"/>
  <c r="U1374" i="1"/>
  <c r="O1371" i="7"/>
  <c r="T1374" i="1"/>
  <c r="N1371" i="7"/>
  <c r="M1371" i="7"/>
  <c r="L1371" i="7"/>
  <c r="K1371" i="7"/>
  <c r="J1371" i="7"/>
  <c r="I1371" i="7"/>
  <c r="H1371" i="7"/>
  <c r="G1371" i="7"/>
  <c r="F1371" i="7"/>
  <c r="E1371" i="7"/>
  <c r="D1371" i="7"/>
  <c r="C1371" i="7"/>
  <c r="B1371" i="7"/>
  <c r="A1371" i="7"/>
  <c r="W1370" i="7"/>
  <c r="V1370" i="7"/>
  <c r="U1370" i="7"/>
  <c r="T1370" i="7"/>
  <c r="S1370" i="7"/>
  <c r="R1370" i="7"/>
  <c r="Q1370" i="7"/>
  <c r="P1370" i="7"/>
  <c r="U1373" i="1"/>
  <c r="O1370" i="7"/>
  <c r="T1373" i="1"/>
  <c r="N1370" i="7"/>
  <c r="M1370" i="7"/>
  <c r="L1370" i="7"/>
  <c r="K1370" i="7"/>
  <c r="J1370" i="7"/>
  <c r="I1370" i="7"/>
  <c r="H1370" i="7"/>
  <c r="G1370" i="7"/>
  <c r="F1370" i="7"/>
  <c r="E1370" i="7"/>
  <c r="D1370" i="7"/>
  <c r="C1370" i="7"/>
  <c r="B1370" i="7"/>
  <c r="A1370" i="7"/>
  <c r="W1369" i="7"/>
  <c r="V1369" i="7"/>
  <c r="U1369" i="7"/>
  <c r="T1369" i="7"/>
  <c r="S1369" i="7"/>
  <c r="R1369" i="7"/>
  <c r="Q1369" i="7"/>
  <c r="P1369" i="7"/>
  <c r="U1372" i="1"/>
  <c r="O1369" i="7"/>
  <c r="T1372" i="1"/>
  <c r="N1369" i="7"/>
  <c r="M1369" i="7"/>
  <c r="L1369" i="7"/>
  <c r="K1369" i="7"/>
  <c r="J1369" i="7"/>
  <c r="I1369" i="7"/>
  <c r="H1369" i="7"/>
  <c r="G1369" i="7"/>
  <c r="F1369" i="7"/>
  <c r="E1369" i="7"/>
  <c r="D1369" i="7"/>
  <c r="C1369" i="7"/>
  <c r="B1369" i="7"/>
  <c r="A1369" i="7"/>
  <c r="W1368" i="7"/>
  <c r="V1368" i="7"/>
  <c r="U1368" i="7"/>
  <c r="T1368" i="7"/>
  <c r="S1368" i="7"/>
  <c r="R1368" i="7"/>
  <c r="Q1368" i="7"/>
  <c r="P1368" i="7"/>
  <c r="U1371" i="1"/>
  <c r="O1368" i="7"/>
  <c r="T1371" i="1"/>
  <c r="N1368" i="7"/>
  <c r="M1368" i="7"/>
  <c r="L1368" i="7"/>
  <c r="K1368" i="7"/>
  <c r="J1368" i="7"/>
  <c r="I1368" i="7"/>
  <c r="H1368" i="7"/>
  <c r="G1368" i="7"/>
  <c r="F1368" i="7"/>
  <c r="E1368" i="7"/>
  <c r="D1368" i="7"/>
  <c r="C1368" i="7"/>
  <c r="B1368" i="7"/>
  <c r="A1368" i="7"/>
  <c r="W1367" i="7"/>
  <c r="V1367" i="7"/>
  <c r="U1367" i="7"/>
  <c r="T1367" i="7"/>
  <c r="S1367" i="7"/>
  <c r="R1367" i="7"/>
  <c r="Q1367" i="7"/>
  <c r="P1367" i="7"/>
  <c r="U1370" i="1"/>
  <c r="O1367" i="7"/>
  <c r="T1370" i="1"/>
  <c r="N1367" i="7"/>
  <c r="M1367" i="7"/>
  <c r="L1367" i="7"/>
  <c r="K1367" i="7"/>
  <c r="J1367" i="7"/>
  <c r="I1367" i="7"/>
  <c r="H1367" i="7"/>
  <c r="G1367" i="7"/>
  <c r="F1367" i="7"/>
  <c r="E1367" i="7"/>
  <c r="D1367" i="7"/>
  <c r="C1367" i="7"/>
  <c r="B1367" i="7"/>
  <c r="A1367" i="7"/>
  <c r="W1366" i="7"/>
  <c r="V1366" i="7"/>
  <c r="U1366" i="7"/>
  <c r="T1366" i="7"/>
  <c r="S1366" i="7"/>
  <c r="R1366" i="7"/>
  <c r="Q1366" i="7"/>
  <c r="P1366" i="7"/>
  <c r="U1369" i="1"/>
  <c r="O1366" i="7"/>
  <c r="T1369" i="1"/>
  <c r="N1366" i="7"/>
  <c r="M1366" i="7"/>
  <c r="L1366" i="7"/>
  <c r="K1366" i="7"/>
  <c r="J1366" i="7"/>
  <c r="I1366" i="7"/>
  <c r="H1366" i="7"/>
  <c r="G1366" i="7"/>
  <c r="F1366" i="7"/>
  <c r="E1366" i="7"/>
  <c r="D1366" i="7"/>
  <c r="C1366" i="7"/>
  <c r="B1366" i="7"/>
  <c r="A1366" i="7"/>
  <c r="W1365" i="7"/>
  <c r="V1365" i="7"/>
  <c r="U1365" i="7"/>
  <c r="T1365" i="7"/>
  <c r="S1365" i="7"/>
  <c r="R1365" i="7"/>
  <c r="Q1365" i="7"/>
  <c r="P1365" i="7"/>
  <c r="U1368" i="1"/>
  <c r="O1365" i="7"/>
  <c r="T1368" i="1"/>
  <c r="N1365" i="7"/>
  <c r="M1365" i="7"/>
  <c r="L1365" i="7"/>
  <c r="K1365" i="7"/>
  <c r="J1365" i="7"/>
  <c r="I1365" i="7"/>
  <c r="H1365" i="7"/>
  <c r="G1365" i="7"/>
  <c r="F1365" i="7"/>
  <c r="E1365" i="7"/>
  <c r="D1365" i="7"/>
  <c r="C1365" i="7"/>
  <c r="B1365" i="7"/>
  <c r="A1365" i="7"/>
  <c r="W1364" i="7"/>
  <c r="V1364" i="7"/>
  <c r="U1364" i="7"/>
  <c r="T1364" i="7"/>
  <c r="S1364" i="7"/>
  <c r="R1364" i="7"/>
  <c r="Q1364" i="7"/>
  <c r="P1364" i="7"/>
  <c r="U1367" i="1"/>
  <c r="O1364" i="7"/>
  <c r="T1367" i="1"/>
  <c r="N1364" i="7"/>
  <c r="M1364" i="7"/>
  <c r="L1364" i="7"/>
  <c r="K1364" i="7"/>
  <c r="J1364" i="7"/>
  <c r="I1364" i="7"/>
  <c r="H1364" i="7"/>
  <c r="G1364" i="7"/>
  <c r="F1364" i="7"/>
  <c r="E1364" i="7"/>
  <c r="D1364" i="7"/>
  <c r="C1364" i="7"/>
  <c r="B1364" i="7"/>
  <c r="A1364" i="7"/>
  <c r="W1363" i="7"/>
  <c r="V1363" i="7"/>
  <c r="U1363" i="7"/>
  <c r="T1363" i="7"/>
  <c r="S1363" i="7"/>
  <c r="R1363" i="7"/>
  <c r="Q1363" i="7"/>
  <c r="P1363" i="7"/>
  <c r="O1363" i="7"/>
  <c r="N1363" i="7"/>
  <c r="M1363" i="7"/>
  <c r="L1363" i="7"/>
  <c r="K1363" i="7"/>
  <c r="J1363" i="7"/>
  <c r="I1363" i="7"/>
  <c r="H1363" i="7"/>
  <c r="G1363" i="7"/>
  <c r="F1363" i="7"/>
  <c r="E1363" i="7"/>
  <c r="D1363" i="7"/>
  <c r="C1363" i="7"/>
  <c r="B1363" i="7"/>
  <c r="A1363" i="7"/>
  <c r="W1362" i="7"/>
  <c r="V1362" i="7"/>
  <c r="U1362" i="7"/>
  <c r="T1362" i="7"/>
  <c r="S1362" i="7"/>
  <c r="R1362" i="7"/>
  <c r="Q1362" i="7"/>
  <c r="P1362" i="7"/>
  <c r="O1362" i="7"/>
  <c r="N1362" i="7"/>
  <c r="M1362" i="7"/>
  <c r="L1362" i="7"/>
  <c r="K1362" i="7"/>
  <c r="J1362" i="7"/>
  <c r="I1362" i="7"/>
  <c r="H1362" i="7"/>
  <c r="G1362" i="7"/>
  <c r="F1362" i="7"/>
  <c r="E1362" i="7"/>
  <c r="D1362" i="7"/>
  <c r="C1362" i="7"/>
  <c r="B1362" i="7"/>
  <c r="A1362" i="7"/>
  <c r="W1361" i="7"/>
  <c r="V1361" i="7"/>
  <c r="U1361" i="7"/>
  <c r="T1361" i="7"/>
  <c r="S1361" i="7"/>
  <c r="R1361" i="7"/>
  <c r="Q1361" i="7"/>
  <c r="P1361" i="7"/>
  <c r="O1361" i="7"/>
  <c r="N1361" i="7"/>
  <c r="M1361" i="7"/>
  <c r="L1361" i="7"/>
  <c r="K1361" i="7"/>
  <c r="J1361" i="7"/>
  <c r="I1361" i="7"/>
  <c r="H1361" i="7"/>
  <c r="G1361" i="7"/>
  <c r="F1361" i="7"/>
  <c r="E1361" i="7"/>
  <c r="D1361" i="7"/>
  <c r="C1361" i="7"/>
  <c r="B1361" i="7"/>
  <c r="A1361" i="7"/>
  <c r="W1360" i="7"/>
  <c r="V1360" i="7"/>
  <c r="U1360" i="7"/>
  <c r="T1360" i="7"/>
  <c r="S1360" i="7"/>
  <c r="R1360" i="7"/>
  <c r="Q1360" i="7"/>
  <c r="P1360" i="7"/>
  <c r="O1360" i="7"/>
  <c r="N1360" i="7"/>
  <c r="M1360" i="7"/>
  <c r="L1360" i="7"/>
  <c r="K1360" i="7"/>
  <c r="J1360" i="7"/>
  <c r="I1360" i="7"/>
  <c r="H1360" i="7"/>
  <c r="G1360" i="7"/>
  <c r="F1360" i="7"/>
  <c r="E1360" i="7"/>
  <c r="D1360" i="7"/>
  <c r="C1360" i="7"/>
  <c r="B1360" i="7"/>
  <c r="A1360" i="7"/>
  <c r="W1359" i="7"/>
  <c r="V1359" i="7"/>
  <c r="U1359" i="7"/>
  <c r="T1359" i="7"/>
  <c r="S1359" i="7"/>
  <c r="R1359" i="7"/>
  <c r="Q1359" i="7"/>
  <c r="P1359" i="7"/>
  <c r="O1359" i="7"/>
  <c r="N1359" i="7"/>
  <c r="M1359" i="7"/>
  <c r="L1359" i="7"/>
  <c r="K1359" i="7"/>
  <c r="J1359" i="7"/>
  <c r="I1359" i="7"/>
  <c r="H1359" i="7"/>
  <c r="G1359" i="7"/>
  <c r="F1359" i="7"/>
  <c r="E1359" i="7"/>
  <c r="D1359" i="7"/>
  <c r="C1359" i="7"/>
  <c r="B1359" i="7"/>
  <c r="A1359" i="7"/>
  <c r="W1358" i="7"/>
  <c r="V1358" i="7"/>
  <c r="U1358" i="7"/>
  <c r="T1358" i="7"/>
  <c r="S1358" i="7"/>
  <c r="R1358" i="7"/>
  <c r="Q1358" i="7"/>
  <c r="P1358" i="7"/>
  <c r="O1358" i="7"/>
  <c r="N1358" i="7"/>
  <c r="M1358" i="7"/>
  <c r="L1358" i="7"/>
  <c r="K1358" i="7"/>
  <c r="J1358" i="7"/>
  <c r="I1358" i="7"/>
  <c r="H1358" i="7"/>
  <c r="G1358" i="7"/>
  <c r="F1358" i="7"/>
  <c r="E1358" i="7"/>
  <c r="D1358" i="7"/>
  <c r="C1358" i="7"/>
  <c r="B1358" i="7"/>
  <c r="A1358" i="7"/>
  <c r="W1357" i="7"/>
  <c r="V1357" i="7"/>
  <c r="U1357" i="7"/>
  <c r="T1357" i="7"/>
  <c r="S1357" i="7"/>
  <c r="R1357" i="7"/>
  <c r="Q1357" i="7"/>
  <c r="P1357" i="7"/>
  <c r="O1357" i="7"/>
  <c r="N1357" i="7"/>
  <c r="M1357" i="7"/>
  <c r="L1357" i="7"/>
  <c r="K1357" i="7"/>
  <c r="J1357" i="7"/>
  <c r="I1357" i="7"/>
  <c r="H1357" i="7"/>
  <c r="G1357" i="7"/>
  <c r="F1357" i="7"/>
  <c r="E1357" i="7"/>
  <c r="D1357" i="7"/>
  <c r="C1357" i="7"/>
  <c r="B1357" i="7"/>
  <c r="A1357" i="7"/>
  <c r="W1356" i="7"/>
  <c r="V1356" i="7"/>
  <c r="U1356" i="7"/>
  <c r="T1356" i="7"/>
  <c r="S1356" i="7"/>
  <c r="R1356" i="7"/>
  <c r="Q1356" i="7"/>
  <c r="P1356" i="7"/>
  <c r="O1356" i="7"/>
  <c r="N1356" i="7"/>
  <c r="M1356" i="7"/>
  <c r="L1356" i="7"/>
  <c r="K1356" i="7"/>
  <c r="J1356" i="7"/>
  <c r="I1356" i="7"/>
  <c r="H1356" i="7"/>
  <c r="G1356" i="7"/>
  <c r="F1356" i="7"/>
  <c r="E1356" i="7"/>
  <c r="D1356" i="7"/>
  <c r="C1356" i="7"/>
  <c r="B1356" i="7"/>
  <c r="A1356" i="7"/>
  <c r="W1355" i="7"/>
  <c r="V1355" i="7"/>
  <c r="U1355" i="7"/>
  <c r="T1355" i="7"/>
  <c r="S1355" i="7"/>
  <c r="R1355" i="7"/>
  <c r="Q1355" i="7"/>
  <c r="P1355" i="7"/>
  <c r="O1355" i="7"/>
  <c r="N1355" i="7"/>
  <c r="M1355" i="7"/>
  <c r="L1355" i="7"/>
  <c r="K1355" i="7"/>
  <c r="J1355" i="7"/>
  <c r="I1355" i="7"/>
  <c r="H1355" i="7"/>
  <c r="G1355" i="7"/>
  <c r="F1355" i="7"/>
  <c r="E1355" i="7"/>
  <c r="D1355" i="7"/>
  <c r="C1355" i="7"/>
  <c r="B1355" i="7"/>
  <c r="A1355" i="7"/>
  <c r="W1354" i="7"/>
  <c r="V1354" i="7"/>
  <c r="U1354" i="7"/>
  <c r="T1354" i="7"/>
  <c r="S1354" i="7"/>
  <c r="R1354" i="7"/>
  <c r="Q1354" i="7"/>
  <c r="P1354" i="7"/>
  <c r="O1354" i="7"/>
  <c r="N1354" i="7"/>
  <c r="M1354" i="7"/>
  <c r="L1354" i="7"/>
  <c r="K1354" i="7"/>
  <c r="J1354" i="7"/>
  <c r="I1354" i="7"/>
  <c r="H1354" i="7"/>
  <c r="G1354" i="7"/>
  <c r="F1354" i="7"/>
  <c r="E1354" i="7"/>
  <c r="D1354" i="7"/>
  <c r="C1354" i="7"/>
  <c r="B1354" i="7"/>
  <c r="A1354" i="7"/>
  <c r="W1353" i="7"/>
  <c r="V1353" i="7"/>
  <c r="U1353" i="7"/>
  <c r="T1353" i="7"/>
  <c r="S1353" i="7"/>
  <c r="R1353" i="7"/>
  <c r="Q1353" i="7"/>
  <c r="P1353" i="7"/>
  <c r="O1353" i="7"/>
  <c r="N1353" i="7"/>
  <c r="M1353" i="7"/>
  <c r="L1353" i="7"/>
  <c r="K1353" i="7"/>
  <c r="J1353" i="7"/>
  <c r="I1353" i="7"/>
  <c r="H1353" i="7"/>
  <c r="G1353" i="7"/>
  <c r="F1353" i="7"/>
  <c r="E1353" i="7"/>
  <c r="D1353" i="7"/>
  <c r="C1353" i="7"/>
  <c r="B1353" i="7"/>
  <c r="A1353" i="7"/>
  <c r="W1352" i="7"/>
  <c r="V1352" i="7"/>
  <c r="U1352" i="7"/>
  <c r="T1352" i="7"/>
  <c r="S1352" i="7"/>
  <c r="R1352" i="7"/>
  <c r="Q1352" i="7"/>
  <c r="P1352" i="7"/>
  <c r="O1352" i="7"/>
  <c r="N1352" i="7"/>
  <c r="M1352" i="7"/>
  <c r="L1352" i="7"/>
  <c r="K1352" i="7"/>
  <c r="J1352" i="7"/>
  <c r="I1352" i="7"/>
  <c r="H1352" i="7"/>
  <c r="G1352" i="7"/>
  <c r="F1352" i="7"/>
  <c r="E1352" i="7"/>
  <c r="D1352" i="7"/>
  <c r="C1352" i="7"/>
  <c r="B1352" i="7"/>
  <c r="A1352" i="7"/>
  <c r="W1351" i="7"/>
  <c r="V1351" i="7"/>
  <c r="U1351" i="7"/>
  <c r="T1351" i="7"/>
  <c r="S1351" i="7"/>
  <c r="R1351" i="7"/>
  <c r="Q1351" i="7"/>
  <c r="P1351" i="7"/>
  <c r="O1351" i="7"/>
  <c r="N1351" i="7"/>
  <c r="M1351" i="7"/>
  <c r="L1351" i="7"/>
  <c r="K1351" i="7"/>
  <c r="J1351" i="7"/>
  <c r="I1351" i="7"/>
  <c r="H1351" i="7"/>
  <c r="G1351" i="7"/>
  <c r="F1351" i="7"/>
  <c r="E1351" i="7"/>
  <c r="D1351" i="7"/>
  <c r="C1351" i="7"/>
  <c r="B1351" i="7"/>
  <c r="A1351" i="7"/>
  <c r="W1350" i="7"/>
  <c r="V1350" i="7"/>
  <c r="U1350" i="7"/>
  <c r="T1350" i="7"/>
  <c r="S1350" i="7"/>
  <c r="R1350" i="7"/>
  <c r="Q1350" i="7"/>
  <c r="P1350" i="7"/>
  <c r="O1350" i="7"/>
  <c r="N1350" i="7"/>
  <c r="M1350" i="7"/>
  <c r="L1350" i="7"/>
  <c r="K1350" i="7"/>
  <c r="J1350" i="7"/>
  <c r="I1350" i="7"/>
  <c r="H1350" i="7"/>
  <c r="G1350" i="7"/>
  <c r="F1350" i="7"/>
  <c r="E1350" i="7"/>
  <c r="D1350" i="7"/>
  <c r="C1350" i="7"/>
  <c r="B1350" i="7"/>
  <c r="A1350" i="7"/>
  <c r="W1349" i="7"/>
  <c r="V1349" i="7"/>
  <c r="U1349" i="7"/>
  <c r="T1349" i="7"/>
  <c r="S1349" i="7"/>
  <c r="R1349" i="7"/>
  <c r="Q1349" i="7"/>
  <c r="P1349" i="7"/>
  <c r="O1349" i="7"/>
  <c r="N1349" i="7"/>
  <c r="M1349" i="7"/>
  <c r="L1349" i="7"/>
  <c r="K1349" i="7"/>
  <c r="J1349" i="7"/>
  <c r="I1349" i="7"/>
  <c r="H1349" i="7"/>
  <c r="G1349" i="7"/>
  <c r="F1349" i="7"/>
  <c r="E1349" i="7"/>
  <c r="D1349" i="7"/>
  <c r="C1349" i="7"/>
  <c r="B1349" i="7"/>
  <c r="A1349" i="7"/>
  <c r="W1348" i="7"/>
  <c r="V1348" i="7"/>
  <c r="U1348" i="7"/>
  <c r="T1348" i="7"/>
  <c r="S1348" i="7"/>
  <c r="R1348" i="7"/>
  <c r="Q1348" i="7"/>
  <c r="P1348" i="7"/>
  <c r="O1348" i="7"/>
  <c r="N1348" i="7"/>
  <c r="M1348" i="7"/>
  <c r="L1348" i="7"/>
  <c r="K1348" i="7"/>
  <c r="J1348" i="7"/>
  <c r="I1348" i="7"/>
  <c r="H1348" i="7"/>
  <c r="G1348" i="7"/>
  <c r="F1348" i="7"/>
  <c r="E1348" i="7"/>
  <c r="D1348" i="7"/>
  <c r="C1348" i="7"/>
  <c r="B1348" i="7"/>
  <c r="A1348" i="7"/>
  <c r="W1347" i="7"/>
  <c r="V1347" i="7"/>
  <c r="U1347" i="7"/>
  <c r="T1347" i="7"/>
  <c r="S1347" i="7"/>
  <c r="R1347" i="7"/>
  <c r="Q1347" i="7"/>
  <c r="P1347" i="7"/>
  <c r="O1347" i="7"/>
  <c r="N1347" i="7"/>
  <c r="M1347" i="7"/>
  <c r="L1347" i="7"/>
  <c r="K1347" i="7"/>
  <c r="J1347" i="7"/>
  <c r="I1347" i="7"/>
  <c r="H1347" i="7"/>
  <c r="G1347" i="7"/>
  <c r="F1347" i="7"/>
  <c r="E1347" i="7"/>
  <c r="D1347" i="7"/>
  <c r="C1347" i="7"/>
  <c r="B1347" i="7"/>
  <c r="A1347" i="7"/>
  <c r="W1346" i="7"/>
  <c r="V1346" i="7"/>
  <c r="U1346" i="7"/>
  <c r="T1346" i="7"/>
  <c r="S1346" i="7"/>
  <c r="R1346" i="7"/>
  <c r="Q1346" i="7"/>
  <c r="P1346" i="7"/>
  <c r="O1346" i="7"/>
  <c r="N1346" i="7"/>
  <c r="M1346" i="7"/>
  <c r="L1346" i="7"/>
  <c r="K1346" i="7"/>
  <c r="J1346" i="7"/>
  <c r="I1346" i="7"/>
  <c r="H1346" i="7"/>
  <c r="G1346" i="7"/>
  <c r="F1346" i="7"/>
  <c r="E1346" i="7"/>
  <c r="D1346" i="7"/>
  <c r="C1346" i="7"/>
  <c r="B1346" i="7"/>
  <c r="A1346" i="7"/>
  <c r="W1345" i="7"/>
  <c r="V1345" i="7"/>
  <c r="U1345" i="7"/>
  <c r="T1345" i="7"/>
  <c r="S1345" i="7"/>
  <c r="R1345" i="7"/>
  <c r="Q1345" i="7"/>
  <c r="P1345" i="7"/>
  <c r="O1345" i="7"/>
  <c r="N1345" i="7"/>
  <c r="M1345" i="7"/>
  <c r="L1345" i="7"/>
  <c r="K1345" i="7"/>
  <c r="J1345" i="7"/>
  <c r="I1345" i="7"/>
  <c r="H1345" i="7"/>
  <c r="G1345" i="7"/>
  <c r="F1345" i="7"/>
  <c r="E1345" i="7"/>
  <c r="D1345" i="7"/>
  <c r="C1345" i="7"/>
  <c r="B1345" i="7"/>
  <c r="A1345" i="7"/>
  <c r="W1344" i="7"/>
  <c r="V1344" i="7"/>
  <c r="U1344" i="7"/>
  <c r="T1344" i="7"/>
  <c r="S1344" i="7"/>
  <c r="R1344" i="7"/>
  <c r="Q1344" i="7"/>
  <c r="P1344" i="7"/>
  <c r="O1344" i="7"/>
  <c r="N1344" i="7"/>
  <c r="M1344" i="7"/>
  <c r="L1344" i="7"/>
  <c r="K1344" i="7"/>
  <c r="J1344" i="7"/>
  <c r="I1344" i="7"/>
  <c r="H1344" i="7"/>
  <c r="G1344" i="7"/>
  <c r="F1344" i="7"/>
  <c r="E1344" i="7"/>
  <c r="D1344" i="7"/>
  <c r="C1344" i="7"/>
  <c r="B1344" i="7"/>
  <c r="A1344" i="7"/>
  <c r="W1343" i="7"/>
  <c r="V1343" i="7"/>
  <c r="U1343" i="7"/>
  <c r="T1343" i="7"/>
  <c r="S1343" i="7"/>
  <c r="R1343" i="7"/>
  <c r="Q1343" i="7"/>
  <c r="P1343" i="7"/>
  <c r="O1343" i="7"/>
  <c r="N1343" i="7"/>
  <c r="M1343" i="7"/>
  <c r="L1343" i="7"/>
  <c r="K1343" i="7"/>
  <c r="J1343" i="7"/>
  <c r="I1343" i="7"/>
  <c r="H1343" i="7"/>
  <c r="G1343" i="7"/>
  <c r="F1343" i="7"/>
  <c r="E1343" i="7"/>
  <c r="D1343" i="7"/>
  <c r="C1343" i="7"/>
  <c r="B1343" i="7"/>
  <c r="A1343" i="7"/>
  <c r="W1342" i="7"/>
  <c r="V1342" i="7"/>
  <c r="U1342" i="7"/>
  <c r="T1342" i="7"/>
  <c r="S1342" i="7"/>
  <c r="R1342" i="7"/>
  <c r="Q1342" i="7"/>
  <c r="P1342" i="7"/>
  <c r="O1342" i="7"/>
  <c r="N1342" i="7"/>
  <c r="M1342" i="7"/>
  <c r="L1342" i="7"/>
  <c r="K1342" i="7"/>
  <c r="J1342" i="7"/>
  <c r="I1342" i="7"/>
  <c r="H1342" i="7"/>
  <c r="G1342" i="7"/>
  <c r="F1342" i="7"/>
  <c r="E1342" i="7"/>
  <c r="D1342" i="7"/>
  <c r="C1342" i="7"/>
  <c r="B1342" i="7"/>
  <c r="A1342" i="7"/>
  <c r="W1341" i="7"/>
  <c r="V1341" i="7"/>
  <c r="U1341" i="7"/>
  <c r="T1341" i="7"/>
  <c r="S1341" i="7"/>
  <c r="R1341" i="7"/>
  <c r="Q1341" i="7"/>
  <c r="P1341" i="7"/>
  <c r="O1341" i="7"/>
  <c r="N1341" i="7"/>
  <c r="M1341" i="7"/>
  <c r="L1341" i="7"/>
  <c r="K1341" i="7"/>
  <c r="J1341" i="7"/>
  <c r="I1341" i="7"/>
  <c r="H1341" i="7"/>
  <c r="G1341" i="7"/>
  <c r="F1341" i="7"/>
  <c r="E1341" i="7"/>
  <c r="D1341" i="7"/>
  <c r="C1341" i="7"/>
  <c r="B1341" i="7"/>
  <c r="A1341" i="7"/>
  <c r="W1340" i="7"/>
  <c r="V1340" i="7"/>
  <c r="U1340" i="7"/>
  <c r="T1340" i="7"/>
  <c r="S1340" i="7"/>
  <c r="R1340" i="7"/>
  <c r="Q1340" i="7"/>
  <c r="P1340" i="7"/>
  <c r="O1340" i="7"/>
  <c r="N1340" i="7"/>
  <c r="M1340" i="7"/>
  <c r="L1340" i="7"/>
  <c r="K1340" i="7"/>
  <c r="J1340" i="7"/>
  <c r="I1340" i="7"/>
  <c r="H1340" i="7"/>
  <c r="G1340" i="7"/>
  <c r="F1340" i="7"/>
  <c r="E1340" i="7"/>
  <c r="D1340" i="7"/>
  <c r="C1340" i="7"/>
  <c r="B1340" i="7"/>
  <c r="A1340" i="7"/>
  <c r="W1339" i="7"/>
  <c r="V1339" i="7"/>
  <c r="U1339" i="7"/>
  <c r="T1339" i="7"/>
  <c r="S1339" i="7"/>
  <c r="R1339" i="7"/>
  <c r="Q1339" i="7"/>
  <c r="P1339" i="7"/>
  <c r="O1339" i="7"/>
  <c r="N1339" i="7"/>
  <c r="M1339" i="7"/>
  <c r="L1339" i="7"/>
  <c r="K1339" i="7"/>
  <c r="J1339" i="7"/>
  <c r="I1339" i="7"/>
  <c r="H1339" i="7"/>
  <c r="G1339" i="7"/>
  <c r="F1339" i="7"/>
  <c r="E1339" i="7"/>
  <c r="D1339" i="7"/>
  <c r="C1339" i="7"/>
  <c r="B1339" i="7"/>
  <c r="A1339" i="7"/>
  <c r="W1338" i="7"/>
  <c r="V1338" i="7"/>
  <c r="U1338" i="7"/>
  <c r="T1338" i="7"/>
  <c r="S1338" i="7"/>
  <c r="R1338" i="7"/>
  <c r="Q1338" i="7"/>
  <c r="P1338" i="7"/>
  <c r="O1338" i="7"/>
  <c r="N1338" i="7"/>
  <c r="M1338" i="7"/>
  <c r="L1338" i="7"/>
  <c r="K1338" i="7"/>
  <c r="J1338" i="7"/>
  <c r="I1338" i="7"/>
  <c r="H1338" i="7"/>
  <c r="G1338" i="7"/>
  <c r="F1338" i="7"/>
  <c r="E1338" i="7"/>
  <c r="D1338" i="7"/>
  <c r="C1338" i="7"/>
  <c r="B1338" i="7"/>
  <c r="A1338" i="7"/>
  <c r="W1337" i="7"/>
  <c r="V1337" i="7"/>
  <c r="U1337" i="7"/>
  <c r="T1337" i="7"/>
  <c r="S1337" i="7"/>
  <c r="R1337" i="7"/>
  <c r="Q1337" i="7"/>
  <c r="P1337" i="7"/>
  <c r="O1337" i="7"/>
  <c r="N1337" i="7"/>
  <c r="M1337" i="7"/>
  <c r="L1337" i="7"/>
  <c r="K1337" i="7"/>
  <c r="J1337" i="7"/>
  <c r="I1337" i="7"/>
  <c r="H1337" i="7"/>
  <c r="G1337" i="7"/>
  <c r="F1337" i="7"/>
  <c r="E1337" i="7"/>
  <c r="D1337" i="7"/>
  <c r="C1337" i="7"/>
  <c r="B1337" i="7"/>
  <c r="A1337" i="7"/>
  <c r="W1336" i="7"/>
  <c r="V1336" i="7"/>
  <c r="U1336" i="7"/>
  <c r="T1336" i="7"/>
  <c r="S1336" i="7"/>
  <c r="R1336" i="7"/>
  <c r="Q1336" i="7"/>
  <c r="P1336" i="7"/>
  <c r="O1336" i="7"/>
  <c r="N1336" i="7"/>
  <c r="M1336" i="7"/>
  <c r="L1336" i="7"/>
  <c r="K1336" i="7"/>
  <c r="J1336" i="7"/>
  <c r="I1336" i="7"/>
  <c r="H1336" i="7"/>
  <c r="G1336" i="7"/>
  <c r="F1336" i="7"/>
  <c r="E1336" i="7"/>
  <c r="D1336" i="7"/>
  <c r="C1336" i="7"/>
  <c r="B1336" i="7"/>
  <c r="A1336" i="7"/>
  <c r="W1335" i="7"/>
  <c r="V1335" i="7"/>
  <c r="U1335" i="7"/>
  <c r="T1335" i="7"/>
  <c r="S1335" i="7"/>
  <c r="R1335" i="7"/>
  <c r="Q1335" i="7"/>
  <c r="P1335" i="7"/>
  <c r="O1335" i="7"/>
  <c r="N1335" i="7"/>
  <c r="M1335" i="7"/>
  <c r="L1335" i="7"/>
  <c r="K1335" i="7"/>
  <c r="J1335" i="7"/>
  <c r="I1335" i="7"/>
  <c r="H1335" i="7"/>
  <c r="G1335" i="7"/>
  <c r="F1335" i="7"/>
  <c r="E1335" i="7"/>
  <c r="D1335" i="7"/>
  <c r="C1335" i="7"/>
  <c r="B1335" i="7"/>
  <c r="A1335" i="7"/>
  <c r="W1334" i="7"/>
  <c r="V1334" i="7"/>
  <c r="U1334" i="7"/>
  <c r="T1334" i="7"/>
  <c r="S1334" i="7"/>
  <c r="R1334" i="7"/>
  <c r="Q1334" i="7"/>
  <c r="P1334" i="7"/>
  <c r="O1334" i="7"/>
  <c r="N1334" i="7"/>
  <c r="M1334" i="7"/>
  <c r="L1334" i="7"/>
  <c r="K1334" i="7"/>
  <c r="J1334" i="7"/>
  <c r="I1334" i="7"/>
  <c r="H1334" i="7"/>
  <c r="G1334" i="7"/>
  <c r="F1334" i="7"/>
  <c r="E1334" i="7"/>
  <c r="D1334" i="7"/>
  <c r="C1334" i="7"/>
  <c r="B1334" i="7"/>
  <c r="A1334" i="7"/>
  <c r="W1333" i="7"/>
  <c r="V1333" i="7"/>
  <c r="U1333" i="7"/>
  <c r="T1333" i="7"/>
  <c r="S1333" i="7"/>
  <c r="R1333" i="7"/>
  <c r="Q1333" i="7"/>
  <c r="P1333" i="7"/>
  <c r="O1333" i="7"/>
  <c r="N1333" i="7"/>
  <c r="M1333" i="7"/>
  <c r="L1333" i="7"/>
  <c r="K1333" i="7"/>
  <c r="J1333" i="7"/>
  <c r="I1333" i="7"/>
  <c r="H1333" i="7"/>
  <c r="G1333" i="7"/>
  <c r="F1333" i="7"/>
  <c r="E1333" i="7"/>
  <c r="D1333" i="7"/>
  <c r="C1333" i="7"/>
  <c r="B1333" i="7"/>
  <c r="A1333" i="7"/>
  <c r="W1332" i="7"/>
  <c r="V1332" i="7"/>
  <c r="U1332" i="7"/>
  <c r="T1332" i="7"/>
  <c r="S1332" i="7"/>
  <c r="R1332" i="7"/>
  <c r="Q1332" i="7"/>
  <c r="P1332" i="7"/>
  <c r="O1332" i="7"/>
  <c r="N1332" i="7"/>
  <c r="M1332" i="7"/>
  <c r="L1332" i="7"/>
  <c r="K1332" i="7"/>
  <c r="J1332" i="7"/>
  <c r="I1332" i="7"/>
  <c r="H1332" i="7"/>
  <c r="G1332" i="7"/>
  <c r="F1332" i="7"/>
  <c r="E1332" i="7"/>
  <c r="D1332" i="7"/>
  <c r="C1332" i="7"/>
  <c r="B1332" i="7"/>
  <c r="A1332" i="7"/>
  <c r="W1331" i="7"/>
  <c r="V1331" i="7"/>
  <c r="U1331" i="7"/>
  <c r="T1331" i="7"/>
  <c r="S1331" i="7"/>
  <c r="R1331" i="7"/>
  <c r="Q1331" i="7"/>
  <c r="P1331" i="7"/>
  <c r="O1331" i="7"/>
  <c r="N1331" i="7"/>
  <c r="M1331" i="7"/>
  <c r="L1331" i="7"/>
  <c r="K1331" i="7"/>
  <c r="J1331" i="7"/>
  <c r="I1331" i="7"/>
  <c r="H1331" i="7"/>
  <c r="G1331" i="7"/>
  <c r="F1331" i="7"/>
  <c r="E1331" i="7"/>
  <c r="D1331" i="7"/>
  <c r="C1331" i="7"/>
  <c r="B1331" i="7"/>
  <c r="A1331" i="7"/>
  <c r="W1330" i="7"/>
  <c r="V1330" i="7"/>
  <c r="U1330" i="7"/>
  <c r="T1330" i="7"/>
  <c r="S1330" i="7"/>
  <c r="R1330" i="7"/>
  <c r="Q1330" i="7"/>
  <c r="P1330" i="7"/>
  <c r="O1330" i="7"/>
  <c r="N1330" i="7"/>
  <c r="M1330" i="7"/>
  <c r="L1330" i="7"/>
  <c r="K1330" i="7"/>
  <c r="J1330" i="7"/>
  <c r="I1330" i="7"/>
  <c r="H1330" i="7"/>
  <c r="G1330" i="7"/>
  <c r="F1330" i="7"/>
  <c r="E1330" i="7"/>
  <c r="D1330" i="7"/>
  <c r="C1330" i="7"/>
  <c r="B1330" i="7"/>
  <c r="A1330" i="7"/>
  <c r="W1329" i="7"/>
  <c r="V1329" i="7"/>
  <c r="U1329" i="7"/>
  <c r="T1329" i="7"/>
  <c r="S1329" i="7"/>
  <c r="R1329" i="7"/>
  <c r="Q1329" i="7"/>
  <c r="P1329" i="7"/>
  <c r="O1329" i="7"/>
  <c r="N1329" i="7"/>
  <c r="M1329" i="7"/>
  <c r="L1329" i="7"/>
  <c r="K1329" i="7"/>
  <c r="J1329" i="7"/>
  <c r="I1329" i="7"/>
  <c r="H1329" i="7"/>
  <c r="G1329" i="7"/>
  <c r="F1329" i="7"/>
  <c r="E1329" i="7"/>
  <c r="D1329" i="7"/>
  <c r="C1329" i="7"/>
  <c r="B1329" i="7"/>
  <c r="A1329" i="7"/>
  <c r="W1328" i="7"/>
  <c r="V1328" i="7"/>
  <c r="U1328" i="7"/>
  <c r="T1328" i="7"/>
  <c r="S1328" i="7"/>
  <c r="R1328" i="7"/>
  <c r="Q1328" i="7"/>
  <c r="P1328" i="7"/>
  <c r="O1328" i="7"/>
  <c r="N1328" i="7"/>
  <c r="M1328" i="7"/>
  <c r="L1328" i="7"/>
  <c r="K1328" i="7"/>
  <c r="J1328" i="7"/>
  <c r="I1328" i="7"/>
  <c r="H1328" i="7"/>
  <c r="G1328" i="7"/>
  <c r="F1328" i="7"/>
  <c r="E1328" i="7"/>
  <c r="D1328" i="7"/>
  <c r="C1328" i="7"/>
  <c r="B1328" i="7"/>
  <c r="A1328" i="7"/>
  <c r="W1327" i="7"/>
  <c r="V1327" i="7"/>
  <c r="U1327" i="7"/>
  <c r="T1327" i="7"/>
  <c r="S1327" i="7"/>
  <c r="R1327" i="7"/>
  <c r="Q1327" i="7"/>
  <c r="P1327" i="7"/>
  <c r="O1327" i="7"/>
  <c r="N1327" i="7"/>
  <c r="M1327" i="7"/>
  <c r="L1327" i="7"/>
  <c r="K1327" i="7"/>
  <c r="J1327" i="7"/>
  <c r="I1327" i="7"/>
  <c r="H1327" i="7"/>
  <c r="G1327" i="7"/>
  <c r="F1327" i="7"/>
  <c r="E1327" i="7"/>
  <c r="D1327" i="7"/>
  <c r="C1327" i="7"/>
  <c r="B1327" i="7"/>
  <c r="A1327" i="7"/>
  <c r="W1326" i="7"/>
  <c r="V1326" i="7"/>
  <c r="U1326" i="7"/>
  <c r="T1326" i="7"/>
  <c r="S1326" i="7"/>
  <c r="R1326" i="7"/>
  <c r="Q1326" i="7"/>
  <c r="P1326" i="7"/>
  <c r="O1326" i="7"/>
  <c r="N1326" i="7"/>
  <c r="M1326" i="7"/>
  <c r="L1326" i="7"/>
  <c r="K1326" i="7"/>
  <c r="J1326" i="7"/>
  <c r="I1326" i="7"/>
  <c r="H1326" i="7"/>
  <c r="G1326" i="7"/>
  <c r="F1326" i="7"/>
  <c r="E1326" i="7"/>
  <c r="D1326" i="7"/>
  <c r="C1326" i="7"/>
  <c r="B1326" i="7"/>
  <c r="A1326" i="7"/>
  <c r="W1325" i="7"/>
  <c r="V1325" i="7"/>
  <c r="U1325" i="7"/>
  <c r="T1325" i="7"/>
  <c r="S1325" i="7"/>
  <c r="R1325" i="7"/>
  <c r="Q1325" i="7"/>
  <c r="P1325" i="7"/>
  <c r="O1325" i="7"/>
  <c r="N1325" i="7"/>
  <c r="M1325" i="7"/>
  <c r="L1325" i="7"/>
  <c r="K1325" i="7"/>
  <c r="J1325" i="7"/>
  <c r="I1325" i="7"/>
  <c r="H1325" i="7"/>
  <c r="G1325" i="7"/>
  <c r="F1325" i="7"/>
  <c r="E1325" i="7"/>
  <c r="D1325" i="7"/>
  <c r="C1325" i="7"/>
  <c r="B1325" i="7"/>
  <c r="A1325" i="7"/>
  <c r="W1324" i="7"/>
  <c r="V1324" i="7"/>
  <c r="U1324" i="7"/>
  <c r="T1324" i="7"/>
  <c r="S1324" i="7"/>
  <c r="R1324" i="7"/>
  <c r="Q1324" i="7"/>
  <c r="P1324" i="7"/>
  <c r="O1324" i="7"/>
  <c r="N1324" i="7"/>
  <c r="M1324" i="7"/>
  <c r="L1324" i="7"/>
  <c r="K1324" i="7"/>
  <c r="J1324" i="7"/>
  <c r="I1324" i="7"/>
  <c r="H1324" i="7"/>
  <c r="G1324" i="7"/>
  <c r="F1324" i="7"/>
  <c r="E1324" i="7"/>
  <c r="D1324" i="7"/>
  <c r="C1324" i="7"/>
  <c r="B1324" i="7"/>
  <c r="A1324" i="7"/>
  <c r="W1323" i="7"/>
  <c r="V1323" i="7"/>
  <c r="U1323" i="7"/>
  <c r="T1323" i="7"/>
  <c r="S1323" i="7"/>
  <c r="R1323" i="7"/>
  <c r="Q1323" i="7"/>
  <c r="P1323" i="7"/>
  <c r="U1326" i="1"/>
  <c r="O1323" i="7"/>
  <c r="T1326" i="1"/>
  <c r="N1323" i="7"/>
  <c r="M1323" i="7"/>
  <c r="L1323" i="7"/>
  <c r="K1323" i="7"/>
  <c r="J1323" i="7"/>
  <c r="I1323" i="7"/>
  <c r="H1323" i="7"/>
  <c r="G1323" i="7"/>
  <c r="F1323" i="7"/>
  <c r="E1323" i="7"/>
  <c r="D1323" i="7"/>
  <c r="C1323" i="7"/>
  <c r="B1323" i="7"/>
  <c r="A1323" i="7"/>
  <c r="W1322" i="7"/>
  <c r="V1322" i="7"/>
  <c r="U1322" i="7"/>
  <c r="T1322" i="7"/>
  <c r="S1322" i="7"/>
  <c r="R1322" i="7"/>
  <c r="Q1322" i="7"/>
  <c r="P1322" i="7"/>
  <c r="U1325" i="1"/>
  <c r="O1322" i="7"/>
  <c r="T1325" i="1"/>
  <c r="N1322" i="7"/>
  <c r="M1322" i="7"/>
  <c r="L1322" i="7"/>
  <c r="K1322" i="7"/>
  <c r="J1322" i="7"/>
  <c r="I1322" i="7"/>
  <c r="H1322" i="7"/>
  <c r="G1322" i="7"/>
  <c r="F1322" i="7"/>
  <c r="E1322" i="7"/>
  <c r="D1322" i="7"/>
  <c r="C1322" i="7"/>
  <c r="B1322" i="7"/>
  <c r="A1322" i="7"/>
  <c r="W1321" i="7"/>
  <c r="V1321" i="7"/>
  <c r="U1321" i="7"/>
  <c r="T1321" i="7"/>
  <c r="S1321" i="7"/>
  <c r="R1321" i="7"/>
  <c r="Q1321" i="7"/>
  <c r="P1321" i="7"/>
  <c r="U1324" i="1"/>
  <c r="O1321" i="7"/>
  <c r="T1324" i="1"/>
  <c r="N1321" i="7"/>
  <c r="M1321" i="7"/>
  <c r="L1321" i="7"/>
  <c r="K1321" i="7"/>
  <c r="J1321" i="7"/>
  <c r="I1321" i="7"/>
  <c r="H1321" i="7"/>
  <c r="G1321" i="7"/>
  <c r="F1321" i="7"/>
  <c r="E1321" i="7"/>
  <c r="D1321" i="7"/>
  <c r="C1321" i="7"/>
  <c r="B1321" i="7"/>
  <c r="A1321" i="7"/>
  <c r="W1320" i="7"/>
  <c r="V1320" i="7"/>
  <c r="U1320" i="7"/>
  <c r="T1320" i="7"/>
  <c r="S1320" i="7"/>
  <c r="R1320" i="7"/>
  <c r="Q1320" i="7"/>
  <c r="P1320" i="7"/>
  <c r="U1323" i="1"/>
  <c r="O1320" i="7"/>
  <c r="T1323" i="1"/>
  <c r="N1320" i="7"/>
  <c r="M1320" i="7"/>
  <c r="L1320" i="7"/>
  <c r="K1320" i="7"/>
  <c r="J1320" i="7"/>
  <c r="I1320" i="7"/>
  <c r="H1320" i="7"/>
  <c r="G1320" i="7"/>
  <c r="F1320" i="7"/>
  <c r="E1320" i="7"/>
  <c r="D1320" i="7"/>
  <c r="C1320" i="7"/>
  <c r="B1320" i="7"/>
  <c r="A1320" i="7"/>
  <c r="W1319" i="7"/>
  <c r="V1319" i="7"/>
  <c r="U1319" i="7"/>
  <c r="T1319" i="7"/>
  <c r="S1319" i="7"/>
  <c r="R1319" i="7"/>
  <c r="Q1319" i="7"/>
  <c r="P1319" i="7"/>
  <c r="U1322" i="1"/>
  <c r="O1319" i="7"/>
  <c r="T1322" i="1"/>
  <c r="N1319" i="7"/>
  <c r="M1319" i="7"/>
  <c r="L1319" i="7"/>
  <c r="K1319" i="7"/>
  <c r="J1319" i="7"/>
  <c r="I1319" i="7"/>
  <c r="H1319" i="7"/>
  <c r="G1319" i="7"/>
  <c r="F1319" i="7"/>
  <c r="E1319" i="7"/>
  <c r="D1319" i="7"/>
  <c r="C1319" i="7"/>
  <c r="B1319" i="7"/>
  <c r="A1319" i="7"/>
  <c r="W1318" i="7"/>
  <c r="V1318" i="7"/>
  <c r="U1318" i="7"/>
  <c r="T1318" i="7"/>
  <c r="S1318" i="7"/>
  <c r="R1318" i="7"/>
  <c r="Q1318" i="7"/>
  <c r="P1318" i="7"/>
  <c r="U1321" i="1"/>
  <c r="O1318" i="7"/>
  <c r="T1321" i="1"/>
  <c r="N1318" i="7"/>
  <c r="M1318" i="7"/>
  <c r="L1318" i="7"/>
  <c r="K1318" i="7"/>
  <c r="J1318" i="7"/>
  <c r="I1318" i="7"/>
  <c r="H1318" i="7"/>
  <c r="G1318" i="7"/>
  <c r="F1318" i="7"/>
  <c r="E1318" i="7"/>
  <c r="D1318" i="7"/>
  <c r="C1318" i="7"/>
  <c r="B1318" i="7"/>
  <c r="A1318" i="7"/>
  <c r="W1317" i="7"/>
  <c r="V1317" i="7"/>
  <c r="U1317" i="7"/>
  <c r="T1317" i="7"/>
  <c r="S1317" i="7"/>
  <c r="R1317" i="7"/>
  <c r="Q1317" i="7"/>
  <c r="P1317" i="7"/>
  <c r="U1320" i="1"/>
  <c r="O1317" i="7"/>
  <c r="T1320" i="1"/>
  <c r="N1317" i="7"/>
  <c r="M1317" i="7"/>
  <c r="L1317" i="7"/>
  <c r="K1317" i="7"/>
  <c r="J1317" i="7"/>
  <c r="I1317" i="7"/>
  <c r="H1317" i="7"/>
  <c r="G1317" i="7"/>
  <c r="F1317" i="7"/>
  <c r="E1317" i="7"/>
  <c r="D1317" i="7"/>
  <c r="C1317" i="7"/>
  <c r="B1317" i="7"/>
  <c r="A1317" i="7"/>
  <c r="W1316" i="7"/>
  <c r="V1316" i="7"/>
  <c r="U1316" i="7"/>
  <c r="T1316" i="7"/>
  <c r="S1316" i="7"/>
  <c r="R1316" i="7"/>
  <c r="Q1316" i="7"/>
  <c r="P1316" i="7"/>
  <c r="U1319" i="1"/>
  <c r="O1316" i="7"/>
  <c r="T1319" i="1"/>
  <c r="N1316" i="7"/>
  <c r="M1316" i="7"/>
  <c r="L1316" i="7"/>
  <c r="K1316" i="7"/>
  <c r="J1316" i="7"/>
  <c r="I1316" i="7"/>
  <c r="H1316" i="7"/>
  <c r="G1316" i="7"/>
  <c r="F1316" i="7"/>
  <c r="E1316" i="7"/>
  <c r="D1316" i="7"/>
  <c r="C1316" i="7"/>
  <c r="B1316" i="7"/>
  <c r="A1316" i="7"/>
  <c r="W1315" i="7"/>
  <c r="V1315" i="7"/>
  <c r="U1315" i="7"/>
  <c r="T1315" i="7"/>
  <c r="S1315" i="7"/>
  <c r="R1315" i="7"/>
  <c r="Q1315" i="7"/>
  <c r="P1315" i="7"/>
  <c r="U1318" i="1"/>
  <c r="O1315" i="7"/>
  <c r="T1318" i="1"/>
  <c r="N1315" i="7"/>
  <c r="M1315" i="7"/>
  <c r="L1315" i="7"/>
  <c r="K1315" i="7"/>
  <c r="J1315" i="7"/>
  <c r="I1315" i="7"/>
  <c r="H1315" i="7"/>
  <c r="G1315" i="7"/>
  <c r="F1315" i="7"/>
  <c r="E1315" i="7"/>
  <c r="D1315" i="7"/>
  <c r="C1315" i="7"/>
  <c r="B1315" i="7"/>
  <c r="A1315" i="7"/>
  <c r="W1314" i="7"/>
  <c r="V1314" i="7"/>
  <c r="U1314" i="7"/>
  <c r="T1314" i="7"/>
  <c r="S1314" i="7"/>
  <c r="R1314" i="7"/>
  <c r="Q1314" i="7"/>
  <c r="P1314" i="7"/>
  <c r="U1317" i="1"/>
  <c r="O1314" i="7"/>
  <c r="T1317" i="1"/>
  <c r="N1314" i="7"/>
  <c r="M1314" i="7"/>
  <c r="L1314" i="7"/>
  <c r="K1314" i="7"/>
  <c r="J1314" i="7"/>
  <c r="I1314" i="7"/>
  <c r="H1314" i="7"/>
  <c r="G1314" i="7"/>
  <c r="F1314" i="7"/>
  <c r="E1314" i="7"/>
  <c r="D1314" i="7"/>
  <c r="C1314" i="7"/>
  <c r="B1314" i="7"/>
  <c r="A1314" i="7"/>
  <c r="W1313" i="7"/>
  <c r="V1313" i="7"/>
  <c r="U1313" i="7"/>
  <c r="T1313" i="7"/>
  <c r="S1313" i="7"/>
  <c r="R1313" i="7"/>
  <c r="Q1313" i="7"/>
  <c r="P1313" i="7"/>
  <c r="U1316" i="1"/>
  <c r="O1313" i="7"/>
  <c r="T1316" i="1"/>
  <c r="N1313" i="7"/>
  <c r="M1313" i="7"/>
  <c r="L1313" i="7"/>
  <c r="K1313" i="7"/>
  <c r="J1313" i="7"/>
  <c r="I1313" i="7"/>
  <c r="H1313" i="7"/>
  <c r="G1313" i="7"/>
  <c r="F1313" i="7"/>
  <c r="E1313" i="7"/>
  <c r="D1313" i="7"/>
  <c r="C1313" i="7"/>
  <c r="B1313" i="7"/>
  <c r="A1313" i="7"/>
  <c r="W1312" i="7"/>
  <c r="V1312" i="7"/>
  <c r="U1312" i="7"/>
  <c r="T1312" i="7"/>
  <c r="S1312" i="7"/>
  <c r="R1312" i="7"/>
  <c r="Q1312" i="7"/>
  <c r="P1312" i="7"/>
  <c r="U1315" i="1"/>
  <c r="O1312" i="7"/>
  <c r="T1315" i="1"/>
  <c r="N1312" i="7"/>
  <c r="M1312" i="7"/>
  <c r="L1312" i="7"/>
  <c r="K1312" i="7"/>
  <c r="J1312" i="7"/>
  <c r="I1312" i="7"/>
  <c r="H1312" i="7"/>
  <c r="G1312" i="7"/>
  <c r="F1312" i="7"/>
  <c r="E1312" i="7"/>
  <c r="D1312" i="7"/>
  <c r="C1312" i="7"/>
  <c r="B1312" i="7"/>
  <c r="A1312" i="7"/>
  <c r="W1311" i="7"/>
  <c r="V1311" i="7"/>
  <c r="U1311" i="7"/>
  <c r="T1311" i="7"/>
  <c r="S1311" i="7"/>
  <c r="R1311" i="7"/>
  <c r="Q1311" i="7"/>
  <c r="P1311" i="7"/>
  <c r="U1314" i="1"/>
  <c r="O1311" i="7"/>
  <c r="T1314" i="1"/>
  <c r="N1311" i="7"/>
  <c r="M1311" i="7"/>
  <c r="L1311" i="7"/>
  <c r="K1311" i="7"/>
  <c r="J1311" i="7"/>
  <c r="I1311" i="7"/>
  <c r="H1311" i="7"/>
  <c r="G1311" i="7"/>
  <c r="F1311" i="7"/>
  <c r="E1311" i="7"/>
  <c r="D1311" i="7"/>
  <c r="C1311" i="7"/>
  <c r="B1311" i="7"/>
  <c r="A1311" i="7"/>
  <c r="W1310" i="7"/>
  <c r="V1310" i="7"/>
  <c r="U1310" i="7"/>
  <c r="T1310" i="7"/>
  <c r="S1310" i="7"/>
  <c r="R1310" i="7"/>
  <c r="Q1310" i="7"/>
  <c r="P1310" i="7"/>
  <c r="U1313" i="1"/>
  <c r="O1310" i="7"/>
  <c r="T1313" i="1"/>
  <c r="N1310" i="7"/>
  <c r="M1310" i="7"/>
  <c r="L1310" i="7"/>
  <c r="K1310" i="7"/>
  <c r="J1310" i="7"/>
  <c r="I1310" i="7"/>
  <c r="H1310" i="7"/>
  <c r="G1310" i="7"/>
  <c r="F1310" i="7"/>
  <c r="E1310" i="7"/>
  <c r="D1310" i="7"/>
  <c r="C1310" i="7"/>
  <c r="B1310" i="7"/>
  <c r="A1310" i="7"/>
  <c r="W1309" i="7"/>
  <c r="V1309" i="7"/>
  <c r="U1309" i="7"/>
  <c r="T1309" i="7"/>
  <c r="S1309" i="7"/>
  <c r="R1309" i="7"/>
  <c r="Q1309" i="7"/>
  <c r="P1309" i="7"/>
  <c r="U1312" i="1"/>
  <c r="O1309" i="7"/>
  <c r="T1312" i="1"/>
  <c r="N1309" i="7"/>
  <c r="M1309" i="7"/>
  <c r="L1309" i="7"/>
  <c r="K1309" i="7"/>
  <c r="J1309" i="7"/>
  <c r="I1309" i="7"/>
  <c r="H1309" i="7"/>
  <c r="G1309" i="7"/>
  <c r="F1309" i="7"/>
  <c r="E1309" i="7"/>
  <c r="D1309" i="7"/>
  <c r="C1309" i="7"/>
  <c r="B1309" i="7"/>
  <c r="A1309" i="7"/>
  <c r="W1308" i="7"/>
  <c r="V1308" i="7"/>
  <c r="U1308" i="7"/>
  <c r="T1308" i="7"/>
  <c r="S1308" i="7"/>
  <c r="R1308" i="7"/>
  <c r="Q1308" i="7"/>
  <c r="P1308" i="7"/>
  <c r="U1311" i="1"/>
  <c r="O1308" i="7"/>
  <c r="T1311" i="1"/>
  <c r="N1308" i="7"/>
  <c r="M1308" i="7"/>
  <c r="L1308" i="7"/>
  <c r="K1308" i="7"/>
  <c r="J1308" i="7"/>
  <c r="I1308" i="7"/>
  <c r="H1308" i="7"/>
  <c r="G1308" i="7"/>
  <c r="F1308" i="7"/>
  <c r="E1308" i="7"/>
  <c r="D1308" i="7"/>
  <c r="C1308" i="7"/>
  <c r="B1308" i="7"/>
  <c r="A1308" i="7"/>
  <c r="W1307" i="7"/>
  <c r="V1307" i="7"/>
  <c r="U1307" i="7"/>
  <c r="T1307" i="7"/>
  <c r="S1307" i="7"/>
  <c r="R1307" i="7"/>
  <c r="Q1307" i="7"/>
  <c r="P1307" i="7"/>
  <c r="U1310" i="1"/>
  <c r="O1307" i="7"/>
  <c r="T1310" i="1"/>
  <c r="N1307" i="7"/>
  <c r="M1307" i="7"/>
  <c r="L1307" i="7"/>
  <c r="K1307" i="7"/>
  <c r="J1307" i="7"/>
  <c r="I1307" i="7"/>
  <c r="H1307" i="7"/>
  <c r="G1307" i="7"/>
  <c r="F1307" i="7"/>
  <c r="E1307" i="7"/>
  <c r="D1307" i="7"/>
  <c r="C1307" i="7"/>
  <c r="B1307" i="7"/>
  <c r="A1307" i="7"/>
  <c r="W1306" i="7"/>
  <c r="V1306" i="7"/>
  <c r="U1306" i="7"/>
  <c r="T1306" i="7"/>
  <c r="S1306" i="7"/>
  <c r="R1306" i="7"/>
  <c r="Q1306" i="7"/>
  <c r="P1306" i="7"/>
  <c r="U1309" i="1"/>
  <c r="O1306" i="7"/>
  <c r="T1309" i="1"/>
  <c r="N1306" i="7"/>
  <c r="M1306" i="7"/>
  <c r="L1306" i="7"/>
  <c r="K1306" i="7"/>
  <c r="J1306" i="7"/>
  <c r="I1306" i="7"/>
  <c r="H1306" i="7"/>
  <c r="G1306" i="7"/>
  <c r="F1306" i="7"/>
  <c r="E1306" i="7"/>
  <c r="D1306" i="7"/>
  <c r="C1306" i="7"/>
  <c r="B1306" i="7"/>
  <c r="A1306" i="7"/>
  <c r="W1305" i="7"/>
  <c r="V1305" i="7"/>
  <c r="U1305" i="7"/>
  <c r="T1305" i="7"/>
  <c r="S1305" i="7"/>
  <c r="R1305" i="7"/>
  <c r="Q1305" i="7"/>
  <c r="P1305" i="7"/>
  <c r="U1308" i="1"/>
  <c r="O1305" i="7"/>
  <c r="T1308" i="1"/>
  <c r="N1305" i="7"/>
  <c r="M1305" i="7"/>
  <c r="L1305" i="7"/>
  <c r="K1305" i="7"/>
  <c r="J1305" i="7"/>
  <c r="I1305" i="7"/>
  <c r="H1305" i="7"/>
  <c r="G1305" i="7"/>
  <c r="F1305" i="7"/>
  <c r="E1305" i="7"/>
  <c r="D1305" i="7"/>
  <c r="C1305" i="7"/>
  <c r="B1305" i="7"/>
  <c r="A1305" i="7"/>
  <c r="W1304" i="7"/>
  <c r="V1304" i="7"/>
  <c r="U1304" i="7"/>
  <c r="T1304" i="7"/>
  <c r="S1304" i="7"/>
  <c r="R1304" i="7"/>
  <c r="Q1304" i="7"/>
  <c r="P1304" i="7"/>
  <c r="U1307" i="1"/>
  <c r="O1304" i="7"/>
  <c r="T1307" i="1"/>
  <c r="N1304" i="7"/>
  <c r="M1304" i="7"/>
  <c r="L1304" i="7"/>
  <c r="K1304" i="7"/>
  <c r="J1304" i="7"/>
  <c r="I1304" i="7"/>
  <c r="H1304" i="7"/>
  <c r="G1304" i="7"/>
  <c r="F1304" i="7"/>
  <c r="E1304" i="7"/>
  <c r="D1304" i="7"/>
  <c r="C1304" i="7"/>
  <c r="B1304" i="7"/>
  <c r="A1304" i="7"/>
  <c r="W1303" i="7"/>
  <c r="V1303" i="7"/>
  <c r="U1303" i="7"/>
  <c r="T1303" i="7"/>
  <c r="S1303" i="7"/>
  <c r="R1303" i="7"/>
  <c r="Q1303" i="7"/>
  <c r="P1303" i="7"/>
  <c r="U1306" i="1"/>
  <c r="O1303" i="7"/>
  <c r="T1306" i="1"/>
  <c r="N1303" i="7"/>
  <c r="M1303" i="7"/>
  <c r="L1303" i="7"/>
  <c r="K1303" i="7"/>
  <c r="J1303" i="7"/>
  <c r="I1303" i="7"/>
  <c r="H1303" i="7"/>
  <c r="G1303" i="7"/>
  <c r="F1303" i="7"/>
  <c r="E1303" i="7"/>
  <c r="D1303" i="7"/>
  <c r="C1303" i="7"/>
  <c r="B1303" i="7"/>
  <c r="A1303" i="7"/>
  <c r="W1302" i="7"/>
  <c r="V1302" i="7"/>
  <c r="U1302" i="7"/>
  <c r="T1302" i="7"/>
  <c r="S1302" i="7"/>
  <c r="R1302" i="7"/>
  <c r="Q1302" i="7"/>
  <c r="P1302" i="7"/>
  <c r="U1305" i="1"/>
  <c r="O1302" i="7"/>
  <c r="T1305" i="1"/>
  <c r="N1302" i="7"/>
  <c r="M1302" i="7"/>
  <c r="L1302" i="7"/>
  <c r="K1302" i="7"/>
  <c r="J1302" i="7"/>
  <c r="I1302" i="7"/>
  <c r="H1302" i="7"/>
  <c r="G1302" i="7"/>
  <c r="F1302" i="7"/>
  <c r="E1302" i="7"/>
  <c r="D1302" i="7"/>
  <c r="C1302" i="7"/>
  <c r="B1302" i="7"/>
  <c r="A1302" i="7"/>
  <c r="W1301" i="7"/>
  <c r="V1301" i="7"/>
  <c r="U1301" i="7"/>
  <c r="T1301" i="7"/>
  <c r="S1301" i="7"/>
  <c r="R1301" i="7"/>
  <c r="Q1301" i="7"/>
  <c r="P1301" i="7"/>
  <c r="U1304" i="1"/>
  <c r="O1301" i="7"/>
  <c r="T1304" i="1"/>
  <c r="N1301" i="7"/>
  <c r="M1301" i="7"/>
  <c r="L1301" i="7"/>
  <c r="K1301" i="7"/>
  <c r="J1301" i="7"/>
  <c r="I1301" i="7"/>
  <c r="H1301" i="7"/>
  <c r="G1301" i="7"/>
  <c r="F1301" i="7"/>
  <c r="E1301" i="7"/>
  <c r="D1301" i="7"/>
  <c r="C1301" i="7"/>
  <c r="B1301" i="7"/>
  <c r="A1301" i="7"/>
  <c r="W1300" i="7"/>
  <c r="V1300" i="7"/>
  <c r="U1300" i="7"/>
  <c r="T1300" i="7"/>
  <c r="S1300" i="7"/>
  <c r="R1300" i="7"/>
  <c r="Q1300" i="7"/>
  <c r="P1300" i="7"/>
  <c r="U1303" i="1"/>
  <c r="O1300" i="7"/>
  <c r="T1303" i="1"/>
  <c r="N1300" i="7"/>
  <c r="M1300" i="7"/>
  <c r="L1300" i="7"/>
  <c r="K1300" i="7"/>
  <c r="J1300" i="7"/>
  <c r="I1300" i="7"/>
  <c r="H1300" i="7"/>
  <c r="G1300" i="7"/>
  <c r="F1300" i="7"/>
  <c r="E1300" i="7"/>
  <c r="D1300" i="7"/>
  <c r="C1300" i="7"/>
  <c r="B1300" i="7"/>
  <c r="A1300" i="7"/>
  <c r="W1299" i="7"/>
  <c r="V1299" i="7"/>
  <c r="U1299" i="7"/>
  <c r="T1299" i="7"/>
  <c r="S1299" i="7"/>
  <c r="R1299" i="7"/>
  <c r="Q1299" i="7"/>
  <c r="P1299" i="7"/>
  <c r="U1302" i="1"/>
  <c r="O1299" i="7"/>
  <c r="T1302" i="1"/>
  <c r="N1299" i="7"/>
  <c r="M1299" i="7"/>
  <c r="L1299" i="7"/>
  <c r="K1299" i="7"/>
  <c r="J1299" i="7"/>
  <c r="I1299" i="7"/>
  <c r="H1299" i="7"/>
  <c r="G1299" i="7"/>
  <c r="F1299" i="7"/>
  <c r="E1299" i="7"/>
  <c r="D1299" i="7"/>
  <c r="C1299" i="7"/>
  <c r="B1299" i="7"/>
  <c r="A1299" i="7"/>
  <c r="W1298" i="7"/>
  <c r="V1298" i="7"/>
  <c r="U1298" i="7"/>
  <c r="T1298" i="7"/>
  <c r="S1298" i="7"/>
  <c r="R1298" i="7"/>
  <c r="Q1298" i="7"/>
  <c r="P1298" i="7"/>
  <c r="U1301" i="1"/>
  <c r="O1298" i="7"/>
  <c r="T1301" i="1"/>
  <c r="N1298" i="7"/>
  <c r="M1298" i="7"/>
  <c r="L1298" i="7"/>
  <c r="K1298" i="7"/>
  <c r="J1298" i="7"/>
  <c r="I1298" i="7"/>
  <c r="H1298" i="7"/>
  <c r="G1298" i="7"/>
  <c r="F1298" i="7"/>
  <c r="E1298" i="7"/>
  <c r="D1298" i="7"/>
  <c r="C1298" i="7"/>
  <c r="B1298" i="7"/>
  <c r="A1298" i="7"/>
  <c r="W1297" i="7"/>
  <c r="V1297" i="7"/>
  <c r="U1297" i="7"/>
  <c r="T1297" i="7"/>
  <c r="S1297" i="7"/>
  <c r="R1297" i="7"/>
  <c r="Q1297" i="7"/>
  <c r="P1297" i="7"/>
  <c r="U1300" i="1"/>
  <c r="O1297" i="7"/>
  <c r="T1300" i="1"/>
  <c r="N1297" i="7"/>
  <c r="M1297" i="7"/>
  <c r="L1297" i="7"/>
  <c r="K1297" i="7"/>
  <c r="J1297" i="7"/>
  <c r="I1297" i="7"/>
  <c r="H1297" i="7"/>
  <c r="G1297" i="7"/>
  <c r="F1297" i="7"/>
  <c r="E1297" i="7"/>
  <c r="D1297" i="7"/>
  <c r="C1297" i="7"/>
  <c r="B1297" i="7"/>
  <c r="A1297" i="7"/>
  <c r="W1296" i="7"/>
  <c r="V1296" i="7"/>
  <c r="U1296" i="7"/>
  <c r="T1296" i="7"/>
  <c r="S1296" i="7"/>
  <c r="R1296" i="7"/>
  <c r="Q1296" i="7"/>
  <c r="P1296" i="7"/>
  <c r="U1299" i="1"/>
  <c r="O1296" i="7"/>
  <c r="T1299" i="1"/>
  <c r="N1296" i="7"/>
  <c r="M1296" i="7"/>
  <c r="L1296" i="7"/>
  <c r="K1296" i="7"/>
  <c r="J1296" i="7"/>
  <c r="I1296" i="7"/>
  <c r="H1296" i="7"/>
  <c r="G1296" i="7"/>
  <c r="F1296" i="7"/>
  <c r="E1296" i="7"/>
  <c r="D1296" i="7"/>
  <c r="C1296" i="7"/>
  <c r="B1296" i="7"/>
  <c r="A1296" i="7"/>
  <c r="W1295" i="7"/>
  <c r="V1295" i="7"/>
  <c r="U1295" i="7"/>
  <c r="T1295" i="7"/>
  <c r="S1295" i="7"/>
  <c r="R1295" i="7"/>
  <c r="Q1295" i="7"/>
  <c r="P1295" i="7"/>
  <c r="U1298" i="1"/>
  <c r="O1295" i="7"/>
  <c r="T1298" i="1"/>
  <c r="N1295" i="7"/>
  <c r="M1295" i="7"/>
  <c r="L1295" i="7"/>
  <c r="K1295" i="7"/>
  <c r="J1295" i="7"/>
  <c r="I1295" i="7"/>
  <c r="H1295" i="7"/>
  <c r="G1295" i="7"/>
  <c r="F1295" i="7"/>
  <c r="E1295" i="7"/>
  <c r="D1295" i="7"/>
  <c r="C1295" i="7"/>
  <c r="B1295" i="7"/>
  <c r="A1295" i="7"/>
  <c r="W1294" i="7"/>
  <c r="V1294" i="7"/>
  <c r="U1294" i="7"/>
  <c r="T1294" i="7"/>
  <c r="S1294" i="7"/>
  <c r="R1294" i="7"/>
  <c r="Q1294" i="7"/>
  <c r="P1294" i="7"/>
  <c r="U1297" i="1"/>
  <c r="O1294" i="7"/>
  <c r="T1297" i="1"/>
  <c r="N1294" i="7"/>
  <c r="M1294" i="7"/>
  <c r="L1294" i="7"/>
  <c r="K1294" i="7"/>
  <c r="J1294" i="7"/>
  <c r="I1294" i="7"/>
  <c r="H1294" i="7"/>
  <c r="G1294" i="7"/>
  <c r="F1294" i="7"/>
  <c r="E1294" i="7"/>
  <c r="D1294" i="7"/>
  <c r="C1294" i="7"/>
  <c r="B1294" i="7"/>
  <c r="A1294" i="7"/>
  <c r="W1293" i="7"/>
  <c r="V1293" i="7"/>
  <c r="U1293" i="7"/>
  <c r="T1293" i="7"/>
  <c r="S1293" i="7"/>
  <c r="R1293" i="7"/>
  <c r="Q1293" i="7"/>
  <c r="P1293" i="7"/>
  <c r="U1296" i="1"/>
  <c r="O1293" i="7"/>
  <c r="T1296" i="1"/>
  <c r="N1293" i="7"/>
  <c r="M1293" i="7"/>
  <c r="L1293" i="7"/>
  <c r="K1293" i="7"/>
  <c r="J1293" i="7"/>
  <c r="I1293" i="7"/>
  <c r="H1293" i="7"/>
  <c r="G1293" i="7"/>
  <c r="F1293" i="7"/>
  <c r="E1293" i="7"/>
  <c r="D1293" i="7"/>
  <c r="C1293" i="7"/>
  <c r="B1293" i="7"/>
  <c r="A1293" i="7"/>
  <c r="W1292" i="7"/>
  <c r="V1292" i="7"/>
  <c r="U1292" i="7"/>
  <c r="T1292" i="7"/>
  <c r="S1292" i="7"/>
  <c r="R1292" i="7"/>
  <c r="Q1292" i="7"/>
  <c r="P1292" i="7"/>
  <c r="U1295" i="1"/>
  <c r="O1292" i="7"/>
  <c r="T1295" i="1"/>
  <c r="N1292" i="7"/>
  <c r="M1292" i="7"/>
  <c r="L1292" i="7"/>
  <c r="K1292" i="7"/>
  <c r="J1292" i="7"/>
  <c r="I1292" i="7"/>
  <c r="H1292" i="7"/>
  <c r="G1292" i="7"/>
  <c r="F1292" i="7"/>
  <c r="E1292" i="7"/>
  <c r="D1292" i="7"/>
  <c r="C1292" i="7"/>
  <c r="B1292" i="7"/>
  <c r="A1292" i="7"/>
  <c r="W1291" i="7"/>
  <c r="V1291" i="7"/>
  <c r="U1291" i="7"/>
  <c r="T1291" i="7"/>
  <c r="S1291" i="7"/>
  <c r="R1291" i="7"/>
  <c r="Q1291" i="7"/>
  <c r="P1291" i="7"/>
  <c r="U1294" i="1"/>
  <c r="O1291" i="7"/>
  <c r="T1294" i="1"/>
  <c r="N1291" i="7"/>
  <c r="M1291" i="7"/>
  <c r="L1291" i="7"/>
  <c r="K1291" i="7"/>
  <c r="J1291" i="7"/>
  <c r="I1291" i="7"/>
  <c r="H1291" i="7"/>
  <c r="G1291" i="7"/>
  <c r="F1291" i="7"/>
  <c r="E1291" i="7"/>
  <c r="D1291" i="7"/>
  <c r="C1291" i="7"/>
  <c r="B1291" i="7"/>
  <c r="A1291" i="7"/>
  <c r="W1290" i="7"/>
  <c r="V1290" i="7"/>
  <c r="U1290" i="7"/>
  <c r="T1290" i="7"/>
  <c r="S1290" i="7"/>
  <c r="R1290" i="7"/>
  <c r="Q1290" i="7"/>
  <c r="P1290" i="7"/>
  <c r="U1293" i="1"/>
  <c r="O1290" i="7"/>
  <c r="T1293" i="1"/>
  <c r="N1290" i="7"/>
  <c r="M1290" i="7"/>
  <c r="L1290" i="7"/>
  <c r="K1290" i="7"/>
  <c r="J1290" i="7"/>
  <c r="I1290" i="7"/>
  <c r="H1290" i="7"/>
  <c r="G1290" i="7"/>
  <c r="F1290" i="7"/>
  <c r="E1290" i="7"/>
  <c r="D1290" i="7"/>
  <c r="C1290" i="7"/>
  <c r="B1290" i="7"/>
  <c r="A1290" i="7"/>
  <c r="W1289" i="7"/>
  <c r="V1289" i="7"/>
  <c r="U1289" i="7"/>
  <c r="T1289" i="7"/>
  <c r="S1289" i="7"/>
  <c r="R1289" i="7"/>
  <c r="Q1289" i="7"/>
  <c r="P1289" i="7"/>
  <c r="U1292" i="1"/>
  <c r="O1289" i="7"/>
  <c r="T1292" i="1"/>
  <c r="N1289" i="7"/>
  <c r="M1289" i="7"/>
  <c r="L1289" i="7"/>
  <c r="K1289" i="7"/>
  <c r="J1289" i="7"/>
  <c r="I1289" i="7"/>
  <c r="H1289" i="7"/>
  <c r="G1289" i="7"/>
  <c r="F1289" i="7"/>
  <c r="E1289" i="7"/>
  <c r="D1289" i="7"/>
  <c r="C1289" i="7"/>
  <c r="B1289" i="7"/>
  <c r="A1289" i="7"/>
  <c r="W1288" i="7"/>
  <c r="V1288" i="7"/>
  <c r="U1288" i="7"/>
  <c r="T1288" i="7"/>
  <c r="S1288" i="7"/>
  <c r="R1288" i="7"/>
  <c r="Q1288" i="7"/>
  <c r="P1288" i="7"/>
  <c r="U1291" i="1"/>
  <c r="O1288" i="7"/>
  <c r="T1291" i="1"/>
  <c r="N1288" i="7"/>
  <c r="M1288" i="7"/>
  <c r="L1288" i="7"/>
  <c r="K1288" i="7"/>
  <c r="J1288" i="7"/>
  <c r="I1288" i="7"/>
  <c r="H1288" i="7"/>
  <c r="G1288" i="7"/>
  <c r="F1288" i="7"/>
  <c r="E1288" i="7"/>
  <c r="D1288" i="7"/>
  <c r="C1288" i="7"/>
  <c r="B1288" i="7"/>
  <c r="A1288" i="7"/>
  <c r="W1287" i="7"/>
  <c r="V1287" i="7"/>
  <c r="U1287" i="7"/>
  <c r="T1287" i="7"/>
  <c r="S1287" i="7"/>
  <c r="R1287" i="7"/>
  <c r="Q1287" i="7"/>
  <c r="P1287" i="7"/>
  <c r="U1290" i="1"/>
  <c r="O1287" i="7"/>
  <c r="T1290" i="1"/>
  <c r="N1287" i="7"/>
  <c r="M1287" i="7"/>
  <c r="L1287" i="7"/>
  <c r="K1287" i="7"/>
  <c r="J1287" i="7"/>
  <c r="I1287" i="7"/>
  <c r="H1287" i="7"/>
  <c r="G1287" i="7"/>
  <c r="F1287" i="7"/>
  <c r="E1287" i="7"/>
  <c r="D1287" i="7"/>
  <c r="C1287" i="7"/>
  <c r="B1287" i="7"/>
  <c r="A1287" i="7"/>
  <c r="W1286" i="7"/>
  <c r="V1286" i="7"/>
  <c r="U1286" i="7"/>
  <c r="T1286" i="7"/>
  <c r="S1286" i="7"/>
  <c r="R1286" i="7"/>
  <c r="Q1286" i="7"/>
  <c r="P1286" i="7"/>
  <c r="U1289" i="1"/>
  <c r="O1286" i="7"/>
  <c r="T1289" i="1"/>
  <c r="N1286" i="7"/>
  <c r="M1286" i="7"/>
  <c r="L1286" i="7"/>
  <c r="K1286" i="7"/>
  <c r="J1286" i="7"/>
  <c r="I1286" i="7"/>
  <c r="H1286" i="7"/>
  <c r="G1286" i="7"/>
  <c r="F1286" i="7"/>
  <c r="E1286" i="7"/>
  <c r="D1286" i="7"/>
  <c r="C1286" i="7"/>
  <c r="B1286" i="7"/>
  <c r="A1286" i="7"/>
  <c r="W1285" i="7"/>
  <c r="V1285" i="7"/>
  <c r="U1285" i="7"/>
  <c r="T1285" i="7"/>
  <c r="S1285" i="7"/>
  <c r="R1285" i="7"/>
  <c r="Q1285" i="7"/>
  <c r="P1285" i="7"/>
  <c r="U1288" i="1"/>
  <c r="O1285" i="7"/>
  <c r="T1288" i="1"/>
  <c r="N1285" i="7"/>
  <c r="M1285" i="7"/>
  <c r="L1285" i="7"/>
  <c r="K1285" i="7"/>
  <c r="J1285" i="7"/>
  <c r="I1285" i="7"/>
  <c r="H1285" i="7"/>
  <c r="G1285" i="7"/>
  <c r="F1285" i="7"/>
  <c r="E1285" i="7"/>
  <c r="D1285" i="7"/>
  <c r="C1285" i="7"/>
  <c r="B1285" i="7"/>
  <c r="A1285" i="7"/>
  <c r="W1284" i="7"/>
  <c r="V1284" i="7"/>
  <c r="U1284" i="7"/>
  <c r="T1284" i="7"/>
  <c r="S1284" i="7"/>
  <c r="R1284" i="7"/>
  <c r="Q1284" i="7"/>
  <c r="P1284" i="7"/>
  <c r="U1287" i="1"/>
  <c r="O1284" i="7"/>
  <c r="T1287" i="1"/>
  <c r="N1284" i="7"/>
  <c r="M1284" i="7"/>
  <c r="L1284" i="7"/>
  <c r="K1284" i="7"/>
  <c r="J1284" i="7"/>
  <c r="I1284" i="7"/>
  <c r="H1284" i="7"/>
  <c r="G1284" i="7"/>
  <c r="F1284" i="7"/>
  <c r="E1284" i="7"/>
  <c r="D1284" i="7"/>
  <c r="C1284" i="7"/>
  <c r="B1284" i="7"/>
  <c r="A1284" i="7"/>
  <c r="W1283" i="7"/>
  <c r="V1283" i="7"/>
  <c r="U1283" i="7"/>
  <c r="T1283" i="7"/>
  <c r="S1283" i="7"/>
  <c r="R1283" i="7"/>
  <c r="Q1283" i="7"/>
  <c r="P1283" i="7"/>
  <c r="O1283" i="7"/>
  <c r="N1283" i="7"/>
  <c r="M1283" i="7"/>
  <c r="L1283" i="7"/>
  <c r="K1283" i="7"/>
  <c r="J1283" i="7"/>
  <c r="I1283" i="7"/>
  <c r="H1283" i="7"/>
  <c r="G1283" i="7"/>
  <c r="F1283" i="7"/>
  <c r="E1283" i="7"/>
  <c r="D1283" i="7"/>
  <c r="C1283" i="7"/>
  <c r="B1283" i="7"/>
  <c r="A1283" i="7"/>
  <c r="W1282" i="7"/>
  <c r="V1282" i="7"/>
  <c r="U1282" i="7"/>
  <c r="T1282" i="7"/>
  <c r="S1282" i="7"/>
  <c r="R1282" i="7"/>
  <c r="Q1282" i="7"/>
  <c r="P1282" i="7"/>
  <c r="O1282" i="7"/>
  <c r="N1282" i="7"/>
  <c r="M1282" i="7"/>
  <c r="L1282" i="7"/>
  <c r="K1282" i="7"/>
  <c r="J1282" i="7"/>
  <c r="I1282" i="7"/>
  <c r="H1282" i="7"/>
  <c r="G1282" i="7"/>
  <c r="F1282" i="7"/>
  <c r="E1282" i="7"/>
  <c r="D1282" i="7"/>
  <c r="C1282" i="7"/>
  <c r="B1282" i="7"/>
  <c r="A1282" i="7"/>
  <c r="W1281" i="7"/>
  <c r="V1281" i="7"/>
  <c r="U1281" i="7"/>
  <c r="T1281" i="7"/>
  <c r="S1281" i="7"/>
  <c r="R1281" i="7"/>
  <c r="Q1281" i="7"/>
  <c r="P1281" i="7"/>
  <c r="O1281" i="7"/>
  <c r="N1281" i="7"/>
  <c r="M1281" i="7"/>
  <c r="L1281" i="7"/>
  <c r="K1281" i="7"/>
  <c r="J1281" i="7"/>
  <c r="I1281" i="7"/>
  <c r="H1281" i="7"/>
  <c r="G1281" i="7"/>
  <c r="F1281" i="7"/>
  <c r="E1281" i="7"/>
  <c r="D1281" i="7"/>
  <c r="C1281" i="7"/>
  <c r="B1281" i="7"/>
  <c r="A1281" i="7"/>
  <c r="W1280" i="7"/>
  <c r="V1280" i="7"/>
  <c r="U1280" i="7"/>
  <c r="T1280" i="7"/>
  <c r="S1280" i="7"/>
  <c r="R1280" i="7"/>
  <c r="Q1280" i="7"/>
  <c r="P1280" i="7"/>
  <c r="O1280" i="7"/>
  <c r="N1280" i="7"/>
  <c r="M1280" i="7"/>
  <c r="L1280" i="7"/>
  <c r="K1280" i="7"/>
  <c r="J1280" i="7"/>
  <c r="I1280" i="7"/>
  <c r="H1280" i="7"/>
  <c r="G1280" i="7"/>
  <c r="F1280" i="7"/>
  <c r="E1280" i="7"/>
  <c r="D1280" i="7"/>
  <c r="C1280" i="7"/>
  <c r="B1280" i="7"/>
  <c r="A1280" i="7"/>
  <c r="W1279" i="7"/>
  <c r="V1279" i="7"/>
  <c r="U1279" i="7"/>
  <c r="T1279" i="7"/>
  <c r="S1279" i="7"/>
  <c r="R1279" i="7"/>
  <c r="Q1279" i="7"/>
  <c r="P1279" i="7"/>
  <c r="O1279" i="7"/>
  <c r="N1279" i="7"/>
  <c r="M1279" i="7"/>
  <c r="L1279" i="7"/>
  <c r="K1279" i="7"/>
  <c r="J1279" i="7"/>
  <c r="I1279" i="7"/>
  <c r="H1279" i="7"/>
  <c r="G1279" i="7"/>
  <c r="F1279" i="7"/>
  <c r="E1279" i="7"/>
  <c r="D1279" i="7"/>
  <c r="C1279" i="7"/>
  <c r="B1279" i="7"/>
  <c r="A1279" i="7"/>
  <c r="W1278" i="7"/>
  <c r="V1278" i="7"/>
  <c r="U1278" i="7"/>
  <c r="T1278" i="7"/>
  <c r="S1278" i="7"/>
  <c r="R1278" i="7"/>
  <c r="Q1278" i="7"/>
  <c r="P1278" i="7"/>
  <c r="O1278" i="7"/>
  <c r="N1278" i="7"/>
  <c r="M1278" i="7"/>
  <c r="L1278" i="7"/>
  <c r="K1278" i="7"/>
  <c r="J1278" i="7"/>
  <c r="I1278" i="7"/>
  <c r="H1278" i="7"/>
  <c r="G1278" i="7"/>
  <c r="F1278" i="7"/>
  <c r="E1278" i="7"/>
  <c r="D1278" i="7"/>
  <c r="C1278" i="7"/>
  <c r="B1278" i="7"/>
  <c r="A1278" i="7"/>
  <c r="W1277" i="7"/>
  <c r="V1277" i="7"/>
  <c r="U1277" i="7"/>
  <c r="T1277" i="7"/>
  <c r="S1277" i="7"/>
  <c r="R1277" i="7"/>
  <c r="Q1277" i="7"/>
  <c r="P1277" i="7"/>
  <c r="O1277" i="7"/>
  <c r="N1277" i="7"/>
  <c r="M1277" i="7"/>
  <c r="L1277" i="7"/>
  <c r="K1277" i="7"/>
  <c r="J1277" i="7"/>
  <c r="I1277" i="7"/>
  <c r="H1277" i="7"/>
  <c r="G1277" i="7"/>
  <c r="F1277" i="7"/>
  <c r="E1277" i="7"/>
  <c r="D1277" i="7"/>
  <c r="C1277" i="7"/>
  <c r="B1277" i="7"/>
  <c r="A1277" i="7"/>
  <c r="W1276" i="7"/>
  <c r="V1276" i="7"/>
  <c r="U1276" i="7"/>
  <c r="T1276" i="7"/>
  <c r="S1276" i="7"/>
  <c r="R1276" i="7"/>
  <c r="Q1276" i="7"/>
  <c r="P1276" i="7"/>
  <c r="O1276" i="7"/>
  <c r="N1276" i="7"/>
  <c r="M1276" i="7"/>
  <c r="L1276" i="7"/>
  <c r="K1276" i="7"/>
  <c r="J1276" i="7"/>
  <c r="I1276" i="7"/>
  <c r="H1276" i="7"/>
  <c r="G1276" i="7"/>
  <c r="F1276" i="7"/>
  <c r="E1276" i="7"/>
  <c r="D1276" i="7"/>
  <c r="C1276" i="7"/>
  <c r="B1276" i="7"/>
  <c r="A1276" i="7"/>
  <c r="W1275" i="7"/>
  <c r="V1275" i="7"/>
  <c r="U1275" i="7"/>
  <c r="T1275" i="7"/>
  <c r="S1275" i="7"/>
  <c r="R1275" i="7"/>
  <c r="Q1275" i="7"/>
  <c r="P1275" i="7"/>
  <c r="O1275" i="7"/>
  <c r="N1275" i="7"/>
  <c r="M1275" i="7"/>
  <c r="L1275" i="7"/>
  <c r="K1275" i="7"/>
  <c r="J1275" i="7"/>
  <c r="I1275" i="7"/>
  <c r="H1275" i="7"/>
  <c r="G1275" i="7"/>
  <c r="F1275" i="7"/>
  <c r="E1275" i="7"/>
  <c r="D1275" i="7"/>
  <c r="C1275" i="7"/>
  <c r="B1275" i="7"/>
  <c r="A1275" i="7"/>
  <c r="W1274" i="7"/>
  <c r="V1274" i="7"/>
  <c r="U1274" i="7"/>
  <c r="T1274" i="7"/>
  <c r="S1274" i="7"/>
  <c r="R1274" i="7"/>
  <c r="Q1274" i="7"/>
  <c r="P1274" i="7"/>
  <c r="O1274" i="7"/>
  <c r="N1274" i="7"/>
  <c r="M1274" i="7"/>
  <c r="L1274" i="7"/>
  <c r="K1274" i="7"/>
  <c r="J1274" i="7"/>
  <c r="I1274" i="7"/>
  <c r="H1274" i="7"/>
  <c r="G1274" i="7"/>
  <c r="F1274" i="7"/>
  <c r="E1274" i="7"/>
  <c r="D1274" i="7"/>
  <c r="C1274" i="7"/>
  <c r="B1274" i="7"/>
  <c r="A1274" i="7"/>
  <c r="W1273" i="7"/>
  <c r="V1273" i="7"/>
  <c r="U1273" i="7"/>
  <c r="T1273" i="7"/>
  <c r="S1273" i="7"/>
  <c r="R1273" i="7"/>
  <c r="Q1273" i="7"/>
  <c r="P1273" i="7"/>
  <c r="O1273" i="7"/>
  <c r="N1273" i="7"/>
  <c r="M1273" i="7"/>
  <c r="L1273" i="7"/>
  <c r="K1273" i="7"/>
  <c r="J1273" i="7"/>
  <c r="I1273" i="7"/>
  <c r="H1273" i="7"/>
  <c r="G1273" i="7"/>
  <c r="F1273" i="7"/>
  <c r="E1273" i="7"/>
  <c r="D1273" i="7"/>
  <c r="C1273" i="7"/>
  <c r="B1273" i="7"/>
  <c r="A1273" i="7"/>
  <c r="W1272" i="7"/>
  <c r="V1272" i="7"/>
  <c r="U1272" i="7"/>
  <c r="T1272" i="7"/>
  <c r="S1272" i="7"/>
  <c r="R1272" i="7"/>
  <c r="Q1272" i="7"/>
  <c r="P1272" i="7"/>
  <c r="O1272" i="7"/>
  <c r="N1272" i="7"/>
  <c r="M1272" i="7"/>
  <c r="L1272" i="7"/>
  <c r="K1272" i="7"/>
  <c r="J1272" i="7"/>
  <c r="I1272" i="7"/>
  <c r="H1272" i="7"/>
  <c r="G1272" i="7"/>
  <c r="F1272" i="7"/>
  <c r="E1272" i="7"/>
  <c r="D1272" i="7"/>
  <c r="C1272" i="7"/>
  <c r="B1272" i="7"/>
  <c r="A1272" i="7"/>
  <c r="W1271" i="7"/>
  <c r="V1271" i="7"/>
  <c r="U1271" i="7"/>
  <c r="T1271" i="7"/>
  <c r="S1271" i="7"/>
  <c r="R1271" i="7"/>
  <c r="Q1271" i="7"/>
  <c r="P1271" i="7"/>
  <c r="O1271" i="7"/>
  <c r="N1271" i="7"/>
  <c r="M1271" i="7"/>
  <c r="L1271" i="7"/>
  <c r="K1271" i="7"/>
  <c r="J1271" i="7"/>
  <c r="I1271" i="7"/>
  <c r="H1271" i="7"/>
  <c r="G1271" i="7"/>
  <c r="F1271" i="7"/>
  <c r="E1271" i="7"/>
  <c r="D1271" i="7"/>
  <c r="C1271" i="7"/>
  <c r="B1271" i="7"/>
  <c r="A1271" i="7"/>
  <c r="W1270" i="7"/>
  <c r="V1270" i="7"/>
  <c r="U1270" i="7"/>
  <c r="T1270" i="7"/>
  <c r="S1270" i="7"/>
  <c r="R1270" i="7"/>
  <c r="Q1270" i="7"/>
  <c r="P1270" i="7"/>
  <c r="O1270" i="7"/>
  <c r="N1270" i="7"/>
  <c r="M1270" i="7"/>
  <c r="L1270" i="7"/>
  <c r="K1270" i="7"/>
  <c r="J1270" i="7"/>
  <c r="I1270" i="7"/>
  <c r="H1270" i="7"/>
  <c r="G1270" i="7"/>
  <c r="F1270" i="7"/>
  <c r="E1270" i="7"/>
  <c r="D1270" i="7"/>
  <c r="C1270" i="7"/>
  <c r="B1270" i="7"/>
  <c r="A1270" i="7"/>
  <c r="W1269" i="7"/>
  <c r="V1269" i="7"/>
  <c r="U1269" i="7"/>
  <c r="T1269" i="7"/>
  <c r="S1269" i="7"/>
  <c r="R1269" i="7"/>
  <c r="Q1269" i="7"/>
  <c r="P1269" i="7"/>
  <c r="O1269" i="7"/>
  <c r="N1269" i="7"/>
  <c r="M1269" i="7"/>
  <c r="L1269" i="7"/>
  <c r="K1269" i="7"/>
  <c r="J1269" i="7"/>
  <c r="I1269" i="7"/>
  <c r="H1269" i="7"/>
  <c r="G1269" i="7"/>
  <c r="F1269" i="7"/>
  <c r="E1269" i="7"/>
  <c r="D1269" i="7"/>
  <c r="C1269" i="7"/>
  <c r="B1269" i="7"/>
  <c r="A1269" i="7"/>
  <c r="W1268" i="7"/>
  <c r="V1268" i="7"/>
  <c r="U1268" i="7"/>
  <c r="T1268" i="7"/>
  <c r="S1268" i="7"/>
  <c r="R1268" i="7"/>
  <c r="Q1268" i="7"/>
  <c r="P1268" i="7"/>
  <c r="O1268" i="7"/>
  <c r="N1268" i="7"/>
  <c r="M1268" i="7"/>
  <c r="L1268" i="7"/>
  <c r="K1268" i="7"/>
  <c r="J1268" i="7"/>
  <c r="I1268" i="7"/>
  <c r="H1268" i="7"/>
  <c r="G1268" i="7"/>
  <c r="F1268" i="7"/>
  <c r="E1268" i="7"/>
  <c r="D1268" i="7"/>
  <c r="C1268" i="7"/>
  <c r="B1268" i="7"/>
  <c r="A1268" i="7"/>
  <c r="W1267" i="7"/>
  <c r="V1267" i="7"/>
  <c r="U1267" i="7"/>
  <c r="T1267" i="7"/>
  <c r="S1267" i="7"/>
  <c r="R1267" i="7"/>
  <c r="Q1267" i="7"/>
  <c r="P1267" i="7"/>
  <c r="O1267" i="7"/>
  <c r="N1267" i="7"/>
  <c r="M1267" i="7"/>
  <c r="L1267" i="7"/>
  <c r="K1267" i="7"/>
  <c r="J1267" i="7"/>
  <c r="I1267" i="7"/>
  <c r="H1267" i="7"/>
  <c r="G1267" i="7"/>
  <c r="F1267" i="7"/>
  <c r="E1267" i="7"/>
  <c r="D1267" i="7"/>
  <c r="C1267" i="7"/>
  <c r="B1267" i="7"/>
  <c r="A1267" i="7"/>
  <c r="W1266" i="7"/>
  <c r="V1266" i="7"/>
  <c r="U1266" i="7"/>
  <c r="T1266" i="7"/>
  <c r="S1266" i="7"/>
  <c r="R1266" i="7"/>
  <c r="Q1266" i="7"/>
  <c r="P1266" i="7"/>
  <c r="O1266" i="7"/>
  <c r="N1266" i="7"/>
  <c r="M1266" i="7"/>
  <c r="L1266" i="7"/>
  <c r="K1266" i="7"/>
  <c r="J1266" i="7"/>
  <c r="I1266" i="7"/>
  <c r="H1266" i="7"/>
  <c r="G1266" i="7"/>
  <c r="F1266" i="7"/>
  <c r="E1266" i="7"/>
  <c r="D1266" i="7"/>
  <c r="C1266" i="7"/>
  <c r="B1266" i="7"/>
  <c r="A1266" i="7"/>
  <c r="W1265" i="7"/>
  <c r="V1265" i="7"/>
  <c r="U1265" i="7"/>
  <c r="T1265" i="7"/>
  <c r="S1265" i="7"/>
  <c r="R1265" i="7"/>
  <c r="Q1265" i="7"/>
  <c r="P1265" i="7"/>
  <c r="O1265" i="7"/>
  <c r="N1265" i="7"/>
  <c r="M1265" i="7"/>
  <c r="L1265" i="7"/>
  <c r="K1265" i="7"/>
  <c r="J1265" i="7"/>
  <c r="I1265" i="7"/>
  <c r="H1265" i="7"/>
  <c r="G1265" i="7"/>
  <c r="F1265" i="7"/>
  <c r="E1265" i="7"/>
  <c r="D1265" i="7"/>
  <c r="C1265" i="7"/>
  <c r="B1265" i="7"/>
  <c r="A1265" i="7"/>
  <c r="W1264" i="7"/>
  <c r="V1264" i="7"/>
  <c r="U1264" i="7"/>
  <c r="T1264" i="7"/>
  <c r="S1264" i="7"/>
  <c r="R1264" i="7"/>
  <c r="Q1264" i="7"/>
  <c r="P1264" i="7"/>
  <c r="O1264" i="7"/>
  <c r="N1264" i="7"/>
  <c r="M1264" i="7"/>
  <c r="L1264" i="7"/>
  <c r="K1264" i="7"/>
  <c r="J1264" i="7"/>
  <c r="I1264" i="7"/>
  <c r="H1264" i="7"/>
  <c r="G1264" i="7"/>
  <c r="F1264" i="7"/>
  <c r="E1264" i="7"/>
  <c r="D1264" i="7"/>
  <c r="C1264" i="7"/>
  <c r="B1264" i="7"/>
  <c r="A1264" i="7"/>
  <c r="W1263" i="7"/>
  <c r="V1263" i="7"/>
  <c r="U1263" i="7"/>
  <c r="T1263" i="7"/>
  <c r="S1263" i="7"/>
  <c r="R1263" i="7"/>
  <c r="Q1263" i="7"/>
  <c r="P1263" i="7"/>
  <c r="O1263" i="7"/>
  <c r="N1263" i="7"/>
  <c r="M1263" i="7"/>
  <c r="L1263" i="7"/>
  <c r="K1263" i="7"/>
  <c r="J1263" i="7"/>
  <c r="I1263" i="7"/>
  <c r="H1263" i="7"/>
  <c r="G1263" i="7"/>
  <c r="F1263" i="7"/>
  <c r="E1263" i="7"/>
  <c r="D1263" i="7"/>
  <c r="C1263" i="7"/>
  <c r="B1263" i="7"/>
  <c r="A1263" i="7"/>
  <c r="W1262" i="7"/>
  <c r="V1262" i="7"/>
  <c r="U1262" i="7"/>
  <c r="T1262" i="7"/>
  <c r="S1262" i="7"/>
  <c r="R1262" i="7"/>
  <c r="Q1262" i="7"/>
  <c r="P1262" i="7"/>
  <c r="O1262" i="7"/>
  <c r="N1262" i="7"/>
  <c r="M1262" i="7"/>
  <c r="L1262" i="7"/>
  <c r="K1262" i="7"/>
  <c r="J1262" i="7"/>
  <c r="I1262" i="7"/>
  <c r="H1262" i="7"/>
  <c r="G1262" i="7"/>
  <c r="F1262" i="7"/>
  <c r="E1262" i="7"/>
  <c r="D1262" i="7"/>
  <c r="C1262" i="7"/>
  <c r="B1262" i="7"/>
  <c r="A1262" i="7"/>
  <c r="W1261" i="7"/>
  <c r="V1261" i="7"/>
  <c r="U1261" i="7"/>
  <c r="T1261" i="7"/>
  <c r="S1261" i="7"/>
  <c r="R1261" i="7"/>
  <c r="Q1261" i="7"/>
  <c r="P1261" i="7"/>
  <c r="O1261" i="7"/>
  <c r="N1261" i="7"/>
  <c r="M1261" i="7"/>
  <c r="L1261" i="7"/>
  <c r="K1261" i="7"/>
  <c r="J1261" i="7"/>
  <c r="I1261" i="7"/>
  <c r="H1261" i="7"/>
  <c r="G1261" i="7"/>
  <c r="F1261" i="7"/>
  <c r="E1261" i="7"/>
  <c r="D1261" i="7"/>
  <c r="C1261" i="7"/>
  <c r="B1261" i="7"/>
  <c r="A1261" i="7"/>
  <c r="W1260" i="7"/>
  <c r="V1260" i="7"/>
  <c r="U1260" i="7"/>
  <c r="T1260" i="7"/>
  <c r="S1260" i="7"/>
  <c r="R1260" i="7"/>
  <c r="Q1260" i="7"/>
  <c r="P1260" i="7"/>
  <c r="O1260" i="7"/>
  <c r="N1260" i="7"/>
  <c r="M1260" i="7"/>
  <c r="L1260" i="7"/>
  <c r="K1260" i="7"/>
  <c r="J1260" i="7"/>
  <c r="I1260" i="7"/>
  <c r="H1260" i="7"/>
  <c r="G1260" i="7"/>
  <c r="F1260" i="7"/>
  <c r="E1260" i="7"/>
  <c r="D1260" i="7"/>
  <c r="C1260" i="7"/>
  <c r="B1260" i="7"/>
  <c r="A1260" i="7"/>
  <c r="W1259" i="7"/>
  <c r="V1259" i="7"/>
  <c r="U1259" i="7"/>
  <c r="T1259" i="7"/>
  <c r="S1259" i="7"/>
  <c r="R1259" i="7"/>
  <c r="Q1259" i="7"/>
  <c r="P1259" i="7"/>
  <c r="O1259" i="7"/>
  <c r="N1259" i="7"/>
  <c r="M1259" i="7"/>
  <c r="L1259" i="7"/>
  <c r="K1259" i="7"/>
  <c r="J1259" i="7"/>
  <c r="I1259" i="7"/>
  <c r="H1259" i="7"/>
  <c r="G1259" i="7"/>
  <c r="F1259" i="7"/>
  <c r="E1259" i="7"/>
  <c r="D1259" i="7"/>
  <c r="C1259" i="7"/>
  <c r="B1259" i="7"/>
  <c r="A1259" i="7"/>
  <c r="W1258" i="7"/>
  <c r="V1258" i="7"/>
  <c r="U1258" i="7"/>
  <c r="T1258" i="7"/>
  <c r="S1258" i="7"/>
  <c r="R1258" i="7"/>
  <c r="Q1258" i="7"/>
  <c r="P1258" i="7"/>
  <c r="O1258" i="7"/>
  <c r="N1258" i="7"/>
  <c r="M1258" i="7"/>
  <c r="L1258" i="7"/>
  <c r="K1258" i="7"/>
  <c r="J1258" i="7"/>
  <c r="I1258" i="7"/>
  <c r="H1258" i="7"/>
  <c r="G1258" i="7"/>
  <c r="F1258" i="7"/>
  <c r="E1258" i="7"/>
  <c r="D1258" i="7"/>
  <c r="C1258" i="7"/>
  <c r="B1258" i="7"/>
  <c r="A1258" i="7"/>
  <c r="W1257" i="7"/>
  <c r="V1257" i="7"/>
  <c r="U1257" i="7"/>
  <c r="T1257" i="7"/>
  <c r="S1257" i="7"/>
  <c r="R1257" i="7"/>
  <c r="Q1257" i="7"/>
  <c r="P1257" i="7"/>
  <c r="O1257" i="7"/>
  <c r="N1257" i="7"/>
  <c r="M1257" i="7"/>
  <c r="L1257" i="7"/>
  <c r="K1257" i="7"/>
  <c r="J1257" i="7"/>
  <c r="I1257" i="7"/>
  <c r="H1257" i="7"/>
  <c r="G1257" i="7"/>
  <c r="F1257" i="7"/>
  <c r="E1257" i="7"/>
  <c r="D1257" i="7"/>
  <c r="C1257" i="7"/>
  <c r="B1257" i="7"/>
  <c r="A1257" i="7"/>
  <c r="W1256" i="7"/>
  <c r="V1256" i="7"/>
  <c r="U1256" i="7"/>
  <c r="T1256" i="7"/>
  <c r="S1256" i="7"/>
  <c r="R1256" i="7"/>
  <c r="Q1256" i="7"/>
  <c r="P1256" i="7"/>
  <c r="O1256" i="7"/>
  <c r="N1256" i="7"/>
  <c r="M1256" i="7"/>
  <c r="L1256" i="7"/>
  <c r="K1256" i="7"/>
  <c r="J1256" i="7"/>
  <c r="I1256" i="7"/>
  <c r="H1256" i="7"/>
  <c r="G1256" i="7"/>
  <c r="F1256" i="7"/>
  <c r="E1256" i="7"/>
  <c r="D1256" i="7"/>
  <c r="C1256" i="7"/>
  <c r="B1256" i="7"/>
  <c r="A1256" i="7"/>
  <c r="W1255" i="7"/>
  <c r="V1255" i="7"/>
  <c r="U1255" i="7"/>
  <c r="T1255" i="7"/>
  <c r="S1255" i="7"/>
  <c r="R1255" i="7"/>
  <c r="Q1255" i="7"/>
  <c r="P1255" i="7"/>
  <c r="O1255" i="7"/>
  <c r="N1255" i="7"/>
  <c r="M1255" i="7"/>
  <c r="L1255" i="7"/>
  <c r="K1255" i="7"/>
  <c r="J1255" i="7"/>
  <c r="I1255" i="7"/>
  <c r="H1255" i="7"/>
  <c r="G1255" i="7"/>
  <c r="F1255" i="7"/>
  <c r="E1255" i="7"/>
  <c r="D1255" i="7"/>
  <c r="C1255" i="7"/>
  <c r="B1255" i="7"/>
  <c r="A1255" i="7"/>
  <c r="W1254" i="7"/>
  <c r="V1254" i="7"/>
  <c r="U1254" i="7"/>
  <c r="T1254" i="7"/>
  <c r="S1254" i="7"/>
  <c r="R1254" i="7"/>
  <c r="Q1254" i="7"/>
  <c r="P1254" i="7"/>
  <c r="O1254" i="7"/>
  <c r="N1254" i="7"/>
  <c r="M1254" i="7"/>
  <c r="L1254" i="7"/>
  <c r="K1254" i="7"/>
  <c r="J1254" i="7"/>
  <c r="I1254" i="7"/>
  <c r="H1254" i="7"/>
  <c r="G1254" i="7"/>
  <c r="F1254" i="7"/>
  <c r="E1254" i="7"/>
  <c r="D1254" i="7"/>
  <c r="C1254" i="7"/>
  <c r="B1254" i="7"/>
  <c r="A1254" i="7"/>
  <c r="W1253" i="7"/>
  <c r="V1253" i="7"/>
  <c r="U1253" i="7"/>
  <c r="T1253" i="7"/>
  <c r="S1253" i="7"/>
  <c r="R1253" i="7"/>
  <c r="Q1253" i="7"/>
  <c r="P1253" i="7"/>
  <c r="O1253" i="7"/>
  <c r="N1253" i="7"/>
  <c r="M1253" i="7"/>
  <c r="L1253" i="7"/>
  <c r="K1253" i="7"/>
  <c r="J1253" i="7"/>
  <c r="I1253" i="7"/>
  <c r="H1253" i="7"/>
  <c r="G1253" i="7"/>
  <c r="F1253" i="7"/>
  <c r="E1253" i="7"/>
  <c r="D1253" i="7"/>
  <c r="C1253" i="7"/>
  <c r="B1253" i="7"/>
  <c r="A1253" i="7"/>
  <c r="W1252" i="7"/>
  <c r="V1252" i="7"/>
  <c r="U1252" i="7"/>
  <c r="T1252" i="7"/>
  <c r="S1252" i="7"/>
  <c r="R1252" i="7"/>
  <c r="Q1252" i="7"/>
  <c r="P1252" i="7"/>
  <c r="O1252" i="7"/>
  <c r="N1252" i="7"/>
  <c r="M1252" i="7"/>
  <c r="L1252" i="7"/>
  <c r="K1252" i="7"/>
  <c r="J1252" i="7"/>
  <c r="I1252" i="7"/>
  <c r="H1252" i="7"/>
  <c r="G1252" i="7"/>
  <c r="F1252" i="7"/>
  <c r="E1252" i="7"/>
  <c r="D1252" i="7"/>
  <c r="C1252" i="7"/>
  <c r="B1252" i="7"/>
  <c r="A1252" i="7"/>
  <c r="W1251" i="7"/>
  <c r="V1251" i="7"/>
  <c r="U1251" i="7"/>
  <c r="T1251" i="7"/>
  <c r="S1251" i="7"/>
  <c r="R1251" i="7"/>
  <c r="Q1251" i="7"/>
  <c r="P1251" i="7"/>
  <c r="O1251" i="7"/>
  <c r="N1251" i="7"/>
  <c r="M1251" i="7"/>
  <c r="L1251" i="7"/>
  <c r="K1251" i="7"/>
  <c r="J1251" i="7"/>
  <c r="I1251" i="7"/>
  <c r="H1251" i="7"/>
  <c r="G1251" i="7"/>
  <c r="F1251" i="7"/>
  <c r="E1251" i="7"/>
  <c r="D1251" i="7"/>
  <c r="C1251" i="7"/>
  <c r="B1251" i="7"/>
  <c r="A1251" i="7"/>
  <c r="W1250" i="7"/>
  <c r="V1250" i="7"/>
  <c r="U1250" i="7"/>
  <c r="T1250" i="7"/>
  <c r="S1250" i="7"/>
  <c r="R1250" i="7"/>
  <c r="Q1250" i="7"/>
  <c r="P1250" i="7"/>
  <c r="O1250" i="7"/>
  <c r="N1250" i="7"/>
  <c r="M1250" i="7"/>
  <c r="L1250" i="7"/>
  <c r="K1250" i="7"/>
  <c r="J1250" i="7"/>
  <c r="I1250" i="7"/>
  <c r="H1250" i="7"/>
  <c r="G1250" i="7"/>
  <c r="F1250" i="7"/>
  <c r="E1250" i="7"/>
  <c r="D1250" i="7"/>
  <c r="C1250" i="7"/>
  <c r="B1250" i="7"/>
  <c r="A1250" i="7"/>
  <c r="W1249" i="7"/>
  <c r="V1249" i="7"/>
  <c r="U1249" i="7"/>
  <c r="T1249" i="7"/>
  <c r="S1249" i="7"/>
  <c r="R1249" i="7"/>
  <c r="Q1249" i="7"/>
  <c r="P1249" i="7"/>
  <c r="O1249" i="7"/>
  <c r="N1249" i="7"/>
  <c r="M1249" i="7"/>
  <c r="L1249" i="7"/>
  <c r="K1249" i="7"/>
  <c r="J1249" i="7"/>
  <c r="I1249" i="7"/>
  <c r="H1249" i="7"/>
  <c r="G1249" i="7"/>
  <c r="F1249" i="7"/>
  <c r="E1249" i="7"/>
  <c r="D1249" i="7"/>
  <c r="C1249" i="7"/>
  <c r="B1249" i="7"/>
  <c r="A1249" i="7"/>
  <c r="W1248" i="7"/>
  <c r="V1248" i="7"/>
  <c r="U1248" i="7"/>
  <c r="T1248" i="7"/>
  <c r="S1248" i="7"/>
  <c r="R1248" i="7"/>
  <c r="Q1248" i="7"/>
  <c r="P1248" i="7"/>
  <c r="O1248" i="7"/>
  <c r="N1248" i="7"/>
  <c r="M1248" i="7"/>
  <c r="L1248" i="7"/>
  <c r="K1248" i="7"/>
  <c r="J1248" i="7"/>
  <c r="I1248" i="7"/>
  <c r="H1248" i="7"/>
  <c r="G1248" i="7"/>
  <c r="F1248" i="7"/>
  <c r="E1248" i="7"/>
  <c r="D1248" i="7"/>
  <c r="C1248" i="7"/>
  <c r="B1248" i="7"/>
  <c r="A1248" i="7"/>
  <c r="W1247" i="7"/>
  <c r="V1247" i="7"/>
  <c r="U1247" i="7"/>
  <c r="T1247" i="7"/>
  <c r="S1247" i="7"/>
  <c r="R1247" i="7"/>
  <c r="Q1247" i="7"/>
  <c r="P1247" i="7"/>
  <c r="O1247" i="7"/>
  <c r="N1247" i="7"/>
  <c r="M1247" i="7"/>
  <c r="L1247" i="7"/>
  <c r="K1247" i="7"/>
  <c r="J1247" i="7"/>
  <c r="I1247" i="7"/>
  <c r="H1247" i="7"/>
  <c r="G1247" i="7"/>
  <c r="F1247" i="7"/>
  <c r="E1247" i="7"/>
  <c r="D1247" i="7"/>
  <c r="C1247" i="7"/>
  <c r="B1247" i="7"/>
  <c r="A1247" i="7"/>
  <c r="W1246" i="7"/>
  <c r="V1246" i="7"/>
  <c r="U1246" i="7"/>
  <c r="T1246" i="7"/>
  <c r="S1246" i="7"/>
  <c r="R1246" i="7"/>
  <c r="Q1246" i="7"/>
  <c r="P1246" i="7"/>
  <c r="O1246" i="7"/>
  <c r="N1246" i="7"/>
  <c r="M1246" i="7"/>
  <c r="L1246" i="7"/>
  <c r="K1246" i="7"/>
  <c r="J1246" i="7"/>
  <c r="I1246" i="7"/>
  <c r="H1246" i="7"/>
  <c r="G1246" i="7"/>
  <c r="F1246" i="7"/>
  <c r="E1246" i="7"/>
  <c r="D1246" i="7"/>
  <c r="C1246" i="7"/>
  <c r="B1246" i="7"/>
  <c r="A1246" i="7"/>
  <c r="W1245" i="7"/>
  <c r="V1245" i="7"/>
  <c r="U1245" i="7"/>
  <c r="T1245" i="7"/>
  <c r="S1245" i="7"/>
  <c r="R1245" i="7"/>
  <c r="Q1245" i="7"/>
  <c r="P1245" i="7"/>
  <c r="O1245" i="7"/>
  <c r="N1245" i="7"/>
  <c r="M1245" i="7"/>
  <c r="L1245" i="7"/>
  <c r="K1245" i="7"/>
  <c r="J1245" i="7"/>
  <c r="I1245" i="7"/>
  <c r="H1245" i="7"/>
  <c r="G1245" i="7"/>
  <c r="F1245" i="7"/>
  <c r="E1245" i="7"/>
  <c r="D1245" i="7"/>
  <c r="C1245" i="7"/>
  <c r="B1245" i="7"/>
  <c r="A1245" i="7"/>
  <c r="W1244" i="7"/>
  <c r="V1244" i="7"/>
  <c r="U1244" i="7"/>
  <c r="T1244" i="7"/>
  <c r="S1244" i="7"/>
  <c r="R1244" i="7"/>
  <c r="Q1244" i="7"/>
  <c r="P1244" i="7"/>
  <c r="O1244" i="7"/>
  <c r="N1244" i="7"/>
  <c r="M1244" i="7"/>
  <c r="L1244" i="7"/>
  <c r="K1244" i="7"/>
  <c r="J1244" i="7"/>
  <c r="I1244" i="7"/>
  <c r="H1244" i="7"/>
  <c r="G1244" i="7"/>
  <c r="F1244" i="7"/>
  <c r="E1244" i="7"/>
  <c r="D1244" i="7"/>
  <c r="C1244" i="7"/>
  <c r="B1244" i="7"/>
  <c r="A1244" i="7"/>
  <c r="W1243" i="7"/>
  <c r="V1243" i="7"/>
  <c r="U1243" i="7"/>
  <c r="T1243" i="7"/>
  <c r="S1243" i="7"/>
  <c r="R1243" i="7"/>
  <c r="Q1243" i="7"/>
  <c r="P1243" i="7"/>
  <c r="O1243" i="7"/>
  <c r="N1243" i="7"/>
  <c r="M1243" i="7"/>
  <c r="L1243" i="7"/>
  <c r="K1243" i="7"/>
  <c r="J1243" i="7"/>
  <c r="I1243" i="7"/>
  <c r="H1243" i="7"/>
  <c r="G1243" i="7"/>
  <c r="F1243" i="7"/>
  <c r="E1243" i="7"/>
  <c r="D1243" i="7"/>
  <c r="C1243" i="7"/>
  <c r="B1243" i="7"/>
  <c r="A1243" i="7"/>
  <c r="W1242" i="7"/>
  <c r="V1242" i="7"/>
  <c r="U1242" i="7"/>
  <c r="T1242" i="7"/>
  <c r="S1242" i="7"/>
  <c r="R1242" i="7"/>
  <c r="Q1242" i="7"/>
  <c r="P1242" i="7"/>
  <c r="O1242" i="7"/>
  <c r="N1242" i="7"/>
  <c r="M1242" i="7"/>
  <c r="L1242" i="7"/>
  <c r="K1242" i="7"/>
  <c r="J1242" i="7"/>
  <c r="I1242" i="7"/>
  <c r="H1242" i="7"/>
  <c r="G1242" i="7"/>
  <c r="F1242" i="7"/>
  <c r="E1242" i="7"/>
  <c r="D1242" i="7"/>
  <c r="C1242" i="7"/>
  <c r="B1242" i="7"/>
  <c r="A1242" i="7"/>
  <c r="W1241" i="7"/>
  <c r="V1241" i="7"/>
  <c r="U1241" i="7"/>
  <c r="T1241" i="7"/>
  <c r="S1241" i="7"/>
  <c r="R1241" i="7"/>
  <c r="Q1241" i="7"/>
  <c r="P1241" i="7"/>
  <c r="O1241" i="7"/>
  <c r="N1241" i="7"/>
  <c r="M1241" i="7"/>
  <c r="L1241" i="7"/>
  <c r="K1241" i="7"/>
  <c r="J1241" i="7"/>
  <c r="I1241" i="7"/>
  <c r="H1241" i="7"/>
  <c r="G1241" i="7"/>
  <c r="F1241" i="7"/>
  <c r="E1241" i="7"/>
  <c r="D1241" i="7"/>
  <c r="C1241" i="7"/>
  <c r="B1241" i="7"/>
  <c r="A1241" i="7"/>
  <c r="W1240" i="7"/>
  <c r="V1240" i="7"/>
  <c r="U1240" i="7"/>
  <c r="T1240" i="7"/>
  <c r="S1240" i="7"/>
  <c r="R1240" i="7"/>
  <c r="Q1240" i="7"/>
  <c r="P1240" i="7"/>
  <c r="O1240" i="7"/>
  <c r="N1240" i="7"/>
  <c r="M1240" i="7"/>
  <c r="L1240" i="7"/>
  <c r="K1240" i="7"/>
  <c r="J1240" i="7"/>
  <c r="I1240" i="7"/>
  <c r="H1240" i="7"/>
  <c r="G1240" i="7"/>
  <c r="F1240" i="7"/>
  <c r="E1240" i="7"/>
  <c r="D1240" i="7"/>
  <c r="C1240" i="7"/>
  <c r="B1240" i="7"/>
  <c r="A1240" i="7"/>
  <c r="W1239" i="7"/>
  <c r="V1239" i="7"/>
  <c r="U1239" i="7"/>
  <c r="T1239" i="7"/>
  <c r="S1239" i="7"/>
  <c r="R1239" i="7"/>
  <c r="Q1239" i="7"/>
  <c r="P1239" i="7"/>
  <c r="O1239" i="7"/>
  <c r="N1239" i="7"/>
  <c r="M1239" i="7"/>
  <c r="L1239" i="7"/>
  <c r="K1239" i="7"/>
  <c r="J1239" i="7"/>
  <c r="I1239" i="7"/>
  <c r="H1239" i="7"/>
  <c r="G1239" i="7"/>
  <c r="F1239" i="7"/>
  <c r="E1239" i="7"/>
  <c r="D1239" i="7"/>
  <c r="C1239" i="7"/>
  <c r="B1239" i="7"/>
  <c r="A1239" i="7"/>
  <c r="W1238" i="7"/>
  <c r="V1238" i="7"/>
  <c r="U1238" i="7"/>
  <c r="T1238" i="7"/>
  <c r="S1238" i="7"/>
  <c r="R1238" i="7"/>
  <c r="Q1238" i="7"/>
  <c r="P1238" i="7"/>
  <c r="O1238" i="7"/>
  <c r="N1238" i="7"/>
  <c r="M1238" i="7"/>
  <c r="L1238" i="7"/>
  <c r="K1238" i="7"/>
  <c r="J1238" i="7"/>
  <c r="I1238" i="7"/>
  <c r="H1238" i="7"/>
  <c r="G1238" i="7"/>
  <c r="F1238" i="7"/>
  <c r="E1238" i="7"/>
  <c r="D1238" i="7"/>
  <c r="C1238" i="7"/>
  <c r="B1238" i="7"/>
  <c r="A1238" i="7"/>
  <c r="W1237" i="7"/>
  <c r="V1237" i="7"/>
  <c r="U1237" i="7"/>
  <c r="T1237" i="7"/>
  <c r="S1237" i="7"/>
  <c r="R1237" i="7"/>
  <c r="Q1237" i="7"/>
  <c r="P1237" i="7"/>
  <c r="O1237" i="7"/>
  <c r="N1237" i="7"/>
  <c r="M1237" i="7"/>
  <c r="L1237" i="7"/>
  <c r="K1237" i="7"/>
  <c r="J1237" i="7"/>
  <c r="I1237" i="7"/>
  <c r="H1237" i="7"/>
  <c r="G1237" i="7"/>
  <c r="F1237" i="7"/>
  <c r="E1237" i="7"/>
  <c r="D1237" i="7"/>
  <c r="C1237" i="7"/>
  <c r="B1237" i="7"/>
  <c r="A1237" i="7"/>
  <c r="W1236" i="7"/>
  <c r="V1236" i="7"/>
  <c r="U1236" i="7"/>
  <c r="T1236" i="7"/>
  <c r="S1236" i="7"/>
  <c r="R1236" i="7"/>
  <c r="Q1236" i="7"/>
  <c r="P1236" i="7"/>
  <c r="O1236" i="7"/>
  <c r="N1236" i="7"/>
  <c r="M1236" i="7"/>
  <c r="L1236" i="7"/>
  <c r="K1236" i="7"/>
  <c r="J1236" i="7"/>
  <c r="I1236" i="7"/>
  <c r="H1236" i="7"/>
  <c r="G1236" i="7"/>
  <c r="F1236" i="7"/>
  <c r="E1236" i="7"/>
  <c r="D1236" i="7"/>
  <c r="C1236" i="7"/>
  <c r="B1236" i="7"/>
  <c r="A1236" i="7"/>
  <c r="W1235" i="7"/>
  <c r="V1235" i="7"/>
  <c r="U1235" i="7"/>
  <c r="T1235" i="7"/>
  <c r="S1235" i="7"/>
  <c r="R1235" i="7"/>
  <c r="Q1235" i="7"/>
  <c r="P1235" i="7"/>
  <c r="O1235" i="7"/>
  <c r="N1235" i="7"/>
  <c r="M1235" i="7"/>
  <c r="L1235" i="7"/>
  <c r="K1235" i="7"/>
  <c r="J1235" i="7"/>
  <c r="I1235" i="7"/>
  <c r="H1235" i="7"/>
  <c r="G1235" i="7"/>
  <c r="F1235" i="7"/>
  <c r="E1235" i="7"/>
  <c r="D1235" i="7"/>
  <c r="C1235" i="7"/>
  <c r="B1235" i="7"/>
  <c r="A1235" i="7"/>
  <c r="W1234" i="7"/>
  <c r="V1234" i="7"/>
  <c r="U1234" i="7"/>
  <c r="T1234" i="7"/>
  <c r="S1234" i="7"/>
  <c r="R1234" i="7"/>
  <c r="Q1234" i="7"/>
  <c r="P1234" i="7"/>
  <c r="O1234" i="7"/>
  <c r="N1234" i="7"/>
  <c r="M1234" i="7"/>
  <c r="L1234" i="7"/>
  <c r="K1234" i="7"/>
  <c r="J1234" i="7"/>
  <c r="I1234" i="7"/>
  <c r="H1234" i="7"/>
  <c r="G1234" i="7"/>
  <c r="F1234" i="7"/>
  <c r="E1234" i="7"/>
  <c r="D1234" i="7"/>
  <c r="C1234" i="7"/>
  <c r="B1234" i="7"/>
  <c r="A1234" i="7"/>
  <c r="W1233" i="7"/>
  <c r="V1233" i="7"/>
  <c r="U1233" i="7"/>
  <c r="T1233" i="7"/>
  <c r="S1233" i="7"/>
  <c r="R1233" i="7"/>
  <c r="Q1233" i="7"/>
  <c r="P1233" i="7"/>
  <c r="O1233" i="7"/>
  <c r="N1233" i="7"/>
  <c r="M1233" i="7"/>
  <c r="L1233" i="7"/>
  <c r="K1233" i="7"/>
  <c r="J1233" i="7"/>
  <c r="I1233" i="7"/>
  <c r="H1233" i="7"/>
  <c r="G1233" i="7"/>
  <c r="F1233" i="7"/>
  <c r="E1233" i="7"/>
  <c r="D1233" i="7"/>
  <c r="C1233" i="7"/>
  <c r="B1233" i="7"/>
  <c r="A1233" i="7"/>
  <c r="W1232" i="7"/>
  <c r="V1232" i="7"/>
  <c r="U1232" i="7"/>
  <c r="T1232" i="7"/>
  <c r="S1232" i="7"/>
  <c r="R1232" i="7"/>
  <c r="Q1232" i="7"/>
  <c r="P1232" i="7"/>
  <c r="O1232" i="7"/>
  <c r="N1232" i="7"/>
  <c r="M1232" i="7"/>
  <c r="L1232" i="7"/>
  <c r="K1232" i="7"/>
  <c r="J1232" i="7"/>
  <c r="I1232" i="7"/>
  <c r="H1232" i="7"/>
  <c r="G1232" i="7"/>
  <c r="F1232" i="7"/>
  <c r="E1232" i="7"/>
  <c r="D1232" i="7"/>
  <c r="C1232" i="7"/>
  <c r="B1232" i="7"/>
  <c r="A1232" i="7"/>
  <c r="W1231" i="7"/>
  <c r="V1231" i="7"/>
  <c r="U1231" i="7"/>
  <c r="T1231" i="7"/>
  <c r="S1231" i="7"/>
  <c r="R1231" i="7"/>
  <c r="Q1231" i="7"/>
  <c r="P1231" i="7"/>
  <c r="O1231" i="7"/>
  <c r="N1231" i="7"/>
  <c r="M1231" i="7"/>
  <c r="L1231" i="7"/>
  <c r="K1231" i="7"/>
  <c r="J1231" i="7"/>
  <c r="I1231" i="7"/>
  <c r="H1231" i="7"/>
  <c r="G1231" i="7"/>
  <c r="F1231" i="7"/>
  <c r="E1231" i="7"/>
  <c r="D1231" i="7"/>
  <c r="C1231" i="7"/>
  <c r="B1231" i="7"/>
  <c r="A1231" i="7"/>
  <c r="W1230" i="7"/>
  <c r="V1230" i="7"/>
  <c r="U1230" i="7"/>
  <c r="T1230" i="7"/>
  <c r="S1230" i="7"/>
  <c r="R1230" i="7"/>
  <c r="Q1230" i="7"/>
  <c r="P1230" i="7"/>
  <c r="O1230" i="7"/>
  <c r="N1230" i="7"/>
  <c r="M1230" i="7"/>
  <c r="L1230" i="7"/>
  <c r="K1230" i="7"/>
  <c r="J1230" i="7"/>
  <c r="I1230" i="7"/>
  <c r="H1230" i="7"/>
  <c r="G1230" i="7"/>
  <c r="F1230" i="7"/>
  <c r="E1230" i="7"/>
  <c r="D1230" i="7"/>
  <c r="C1230" i="7"/>
  <c r="B1230" i="7"/>
  <c r="A1230" i="7"/>
  <c r="W1229" i="7"/>
  <c r="V1229" i="7"/>
  <c r="U1229" i="7"/>
  <c r="T1229" i="7"/>
  <c r="S1229" i="7"/>
  <c r="R1229" i="7"/>
  <c r="Q1229" i="7"/>
  <c r="P1229" i="7"/>
  <c r="O1229" i="7"/>
  <c r="N1229" i="7"/>
  <c r="M1229" i="7"/>
  <c r="L1229" i="7"/>
  <c r="K1229" i="7"/>
  <c r="J1229" i="7"/>
  <c r="I1229" i="7"/>
  <c r="H1229" i="7"/>
  <c r="G1229" i="7"/>
  <c r="F1229" i="7"/>
  <c r="E1229" i="7"/>
  <c r="D1229" i="7"/>
  <c r="C1229" i="7"/>
  <c r="B1229" i="7"/>
  <c r="A1229" i="7"/>
  <c r="W1228" i="7"/>
  <c r="V1228" i="7"/>
  <c r="U1228" i="7"/>
  <c r="T1228" i="7"/>
  <c r="S1228" i="7"/>
  <c r="R1228" i="7"/>
  <c r="Q1228" i="7"/>
  <c r="P1228" i="7"/>
  <c r="O1228" i="7"/>
  <c r="N1228" i="7"/>
  <c r="M1228" i="7"/>
  <c r="L1228" i="7"/>
  <c r="K1228" i="7"/>
  <c r="J1228" i="7"/>
  <c r="I1228" i="7"/>
  <c r="H1228" i="7"/>
  <c r="G1228" i="7"/>
  <c r="F1228" i="7"/>
  <c r="E1228" i="7"/>
  <c r="D1228" i="7"/>
  <c r="C1228" i="7"/>
  <c r="B1228" i="7"/>
  <c r="A1228" i="7"/>
  <c r="W1227" i="7"/>
  <c r="V1227" i="7"/>
  <c r="U1227" i="7"/>
  <c r="T1227" i="7"/>
  <c r="S1227" i="7"/>
  <c r="R1227" i="7"/>
  <c r="Q1227" i="7"/>
  <c r="P1227" i="7"/>
  <c r="O1227" i="7"/>
  <c r="N1227" i="7"/>
  <c r="M1227" i="7"/>
  <c r="L1227" i="7"/>
  <c r="K1227" i="7"/>
  <c r="J1227" i="7"/>
  <c r="I1227" i="7"/>
  <c r="H1227" i="7"/>
  <c r="G1227" i="7"/>
  <c r="F1227" i="7"/>
  <c r="E1227" i="7"/>
  <c r="D1227" i="7"/>
  <c r="C1227" i="7"/>
  <c r="B1227" i="7"/>
  <c r="A1227" i="7"/>
  <c r="W1226" i="7"/>
  <c r="V1226" i="7"/>
  <c r="U1226" i="7"/>
  <c r="T1226" i="7"/>
  <c r="S1226" i="7"/>
  <c r="R1226" i="7"/>
  <c r="Q1226" i="7"/>
  <c r="P1226" i="7"/>
  <c r="O1226" i="7"/>
  <c r="N1226" i="7"/>
  <c r="M1226" i="7"/>
  <c r="L1226" i="7"/>
  <c r="K1226" i="7"/>
  <c r="J1226" i="7"/>
  <c r="I1226" i="7"/>
  <c r="H1226" i="7"/>
  <c r="G1226" i="7"/>
  <c r="F1226" i="7"/>
  <c r="E1226" i="7"/>
  <c r="D1226" i="7"/>
  <c r="C1226" i="7"/>
  <c r="B1226" i="7"/>
  <c r="A1226" i="7"/>
  <c r="W1225" i="7"/>
  <c r="V1225" i="7"/>
  <c r="U1225" i="7"/>
  <c r="T1225" i="7"/>
  <c r="S1225" i="7"/>
  <c r="R1225" i="7"/>
  <c r="Q1225" i="7"/>
  <c r="P1225" i="7"/>
  <c r="O1225" i="7"/>
  <c r="N1225" i="7"/>
  <c r="M1225" i="7"/>
  <c r="L1225" i="7"/>
  <c r="K1225" i="7"/>
  <c r="J1225" i="7"/>
  <c r="I1225" i="7"/>
  <c r="H1225" i="7"/>
  <c r="G1225" i="7"/>
  <c r="F1225" i="7"/>
  <c r="E1225" i="7"/>
  <c r="D1225" i="7"/>
  <c r="C1225" i="7"/>
  <c r="B1225" i="7"/>
  <c r="A1225" i="7"/>
  <c r="W1224" i="7"/>
  <c r="V1224" i="7"/>
  <c r="U1224" i="7"/>
  <c r="T1224" i="7"/>
  <c r="S1224" i="7"/>
  <c r="R1224" i="7"/>
  <c r="Q1224" i="7"/>
  <c r="P1224" i="7"/>
  <c r="O1224" i="7"/>
  <c r="N1224" i="7"/>
  <c r="M1224" i="7"/>
  <c r="L1224" i="7"/>
  <c r="K1224" i="7"/>
  <c r="J1224" i="7"/>
  <c r="I1224" i="7"/>
  <c r="H1224" i="7"/>
  <c r="G1224" i="7"/>
  <c r="F1224" i="7"/>
  <c r="E1224" i="7"/>
  <c r="D1224" i="7"/>
  <c r="C1224" i="7"/>
  <c r="B1224" i="7"/>
  <c r="A1224" i="7"/>
  <c r="W1223" i="7"/>
  <c r="V1223" i="7"/>
  <c r="U1223" i="7"/>
  <c r="T1223" i="7"/>
  <c r="S1223" i="7"/>
  <c r="R1223" i="7"/>
  <c r="Q1223" i="7"/>
  <c r="P1223" i="7"/>
  <c r="O1223" i="7"/>
  <c r="N1223" i="7"/>
  <c r="M1223" i="7"/>
  <c r="L1223" i="7"/>
  <c r="K1223" i="7"/>
  <c r="J1223" i="7"/>
  <c r="I1223" i="7"/>
  <c r="H1223" i="7"/>
  <c r="G1223" i="7"/>
  <c r="F1223" i="7"/>
  <c r="E1223" i="7"/>
  <c r="D1223" i="7"/>
  <c r="C1223" i="7"/>
  <c r="B1223" i="7"/>
  <c r="A1223" i="7"/>
  <c r="W1222" i="7"/>
  <c r="V1222" i="7"/>
  <c r="U1222" i="7"/>
  <c r="T1222" i="7"/>
  <c r="S1222" i="7"/>
  <c r="R1222" i="7"/>
  <c r="Q1222" i="7"/>
  <c r="P1222" i="7"/>
  <c r="O1222" i="7"/>
  <c r="N1222" i="7"/>
  <c r="M1222" i="7"/>
  <c r="L1222" i="7"/>
  <c r="K1222" i="7"/>
  <c r="J1222" i="7"/>
  <c r="I1222" i="7"/>
  <c r="H1222" i="7"/>
  <c r="G1222" i="7"/>
  <c r="F1222" i="7"/>
  <c r="E1222" i="7"/>
  <c r="D1222" i="7"/>
  <c r="C1222" i="7"/>
  <c r="B1222" i="7"/>
  <c r="A1222" i="7"/>
  <c r="W1221" i="7"/>
  <c r="V1221" i="7"/>
  <c r="U1221" i="7"/>
  <c r="T1221" i="7"/>
  <c r="S1221" i="7"/>
  <c r="R1221" i="7"/>
  <c r="Q1221" i="7"/>
  <c r="P1221" i="7"/>
  <c r="O1221" i="7"/>
  <c r="N1221" i="7"/>
  <c r="M1221" i="7"/>
  <c r="L1221" i="7"/>
  <c r="K1221" i="7"/>
  <c r="J1221" i="7"/>
  <c r="I1221" i="7"/>
  <c r="H1221" i="7"/>
  <c r="G1221" i="7"/>
  <c r="F1221" i="7"/>
  <c r="E1221" i="7"/>
  <c r="D1221" i="7"/>
  <c r="C1221" i="7"/>
  <c r="B1221" i="7"/>
  <c r="A1221" i="7"/>
  <c r="W1220" i="7"/>
  <c r="V1220" i="7"/>
  <c r="U1220" i="7"/>
  <c r="T1220" i="7"/>
  <c r="S1220" i="7"/>
  <c r="R1220" i="7"/>
  <c r="Q1220" i="7"/>
  <c r="P1220" i="7"/>
  <c r="O1220" i="7"/>
  <c r="N1220" i="7"/>
  <c r="M1220" i="7"/>
  <c r="L1220" i="7"/>
  <c r="K1220" i="7"/>
  <c r="J1220" i="7"/>
  <c r="I1220" i="7"/>
  <c r="H1220" i="7"/>
  <c r="G1220" i="7"/>
  <c r="F1220" i="7"/>
  <c r="E1220" i="7"/>
  <c r="D1220" i="7"/>
  <c r="C1220" i="7"/>
  <c r="B1220" i="7"/>
  <c r="A1220" i="7"/>
  <c r="W1219" i="7"/>
  <c r="V1219" i="7"/>
  <c r="U1219" i="7"/>
  <c r="T1219" i="7"/>
  <c r="S1219" i="7"/>
  <c r="R1219" i="7"/>
  <c r="Q1219" i="7"/>
  <c r="P1219" i="7"/>
  <c r="O1219" i="7"/>
  <c r="N1219" i="7"/>
  <c r="M1219" i="7"/>
  <c r="L1219" i="7"/>
  <c r="K1219" i="7"/>
  <c r="J1219" i="7"/>
  <c r="I1219" i="7"/>
  <c r="H1219" i="7"/>
  <c r="G1219" i="7"/>
  <c r="F1219" i="7"/>
  <c r="E1219" i="7"/>
  <c r="D1219" i="7"/>
  <c r="C1219" i="7"/>
  <c r="B1219" i="7"/>
  <c r="A1219" i="7"/>
  <c r="W1218" i="7"/>
  <c r="V1218" i="7"/>
  <c r="U1218" i="7"/>
  <c r="T1218" i="7"/>
  <c r="S1218" i="7"/>
  <c r="R1218" i="7"/>
  <c r="Q1218" i="7"/>
  <c r="P1218" i="7"/>
  <c r="O1218" i="7"/>
  <c r="N1218" i="7"/>
  <c r="M1218" i="7"/>
  <c r="L1218" i="7"/>
  <c r="K1218" i="7"/>
  <c r="J1218" i="7"/>
  <c r="I1218" i="7"/>
  <c r="H1218" i="7"/>
  <c r="G1218" i="7"/>
  <c r="F1218" i="7"/>
  <c r="E1218" i="7"/>
  <c r="D1218" i="7"/>
  <c r="C1218" i="7"/>
  <c r="B1218" i="7"/>
  <c r="A1218" i="7"/>
  <c r="W1217" i="7"/>
  <c r="V1217" i="7"/>
  <c r="U1217" i="7"/>
  <c r="T1217" i="7"/>
  <c r="S1217" i="7"/>
  <c r="R1217" i="7"/>
  <c r="Q1217" i="7"/>
  <c r="P1217" i="7"/>
  <c r="O1217" i="7"/>
  <c r="N1217" i="7"/>
  <c r="M1217" i="7"/>
  <c r="L1217" i="7"/>
  <c r="K1217" i="7"/>
  <c r="J1217" i="7"/>
  <c r="I1217" i="7"/>
  <c r="H1217" i="7"/>
  <c r="G1217" i="7"/>
  <c r="F1217" i="7"/>
  <c r="E1217" i="7"/>
  <c r="D1217" i="7"/>
  <c r="C1217" i="7"/>
  <c r="B1217" i="7"/>
  <c r="A1217" i="7"/>
  <c r="W1216" i="7"/>
  <c r="V1216" i="7"/>
  <c r="U1216" i="7"/>
  <c r="T1216" i="7"/>
  <c r="S1216" i="7"/>
  <c r="R1216" i="7"/>
  <c r="Q1216" i="7"/>
  <c r="P1216" i="7"/>
  <c r="O1216" i="7"/>
  <c r="N1216" i="7"/>
  <c r="M1216" i="7"/>
  <c r="L1216" i="7"/>
  <c r="K1216" i="7"/>
  <c r="J1216" i="7"/>
  <c r="I1216" i="7"/>
  <c r="H1216" i="7"/>
  <c r="G1216" i="7"/>
  <c r="F1216" i="7"/>
  <c r="E1216" i="7"/>
  <c r="D1216" i="7"/>
  <c r="C1216" i="7"/>
  <c r="B1216" i="7"/>
  <c r="A1216" i="7"/>
  <c r="W1215" i="7"/>
  <c r="V1215" i="7"/>
  <c r="U1215" i="7"/>
  <c r="T1215" i="7"/>
  <c r="S1215" i="7"/>
  <c r="R1215" i="7"/>
  <c r="Q1215" i="7"/>
  <c r="P1215" i="7"/>
  <c r="O1215" i="7"/>
  <c r="N1215" i="7"/>
  <c r="M1215" i="7"/>
  <c r="L1215" i="7"/>
  <c r="K1215" i="7"/>
  <c r="J1215" i="7"/>
  <c r="I1215" i="7"/>
  <c r="H1215" i="7"/>
  <c r="G1215" i="7"/>
  <c r="F1215" i="7"/>
  <c r="E1215" i="7"/>
  <c r="D1215" i="7"/>
  <c r="C1215" i="7"/>
  <c r="B1215" i="7"/>
  <c r="A1215" i="7"/>
  <c r="W1214" i="7"/>
  <c r="V1214" i="7"/>
  <c r="U1214" i="7"/>
  <c r="T1214" i="7"/>
  <c r="S1214" i="7"/>
  <c r="R1214" i="7"/>
  <c r="Q1214" i="7"/>
  <c r="P1214" i="7"/>
  <c r="O1214" i="7"/>
  <c r="N1214" i="7"/>
  <c r="M1214" i="7"/>
  <c r="L1214" i="7"/>
  <c r="K1214" i="7"/>
  <c r="J1214" i="7"/>
  <c r="I1214" i="7"/>
  <c r="H1214" i="7"/>
  <c r="G1214" i="7"/>
  <c r="F1214" i="7"/>
  <c r="E1214" i="7"/>
  <c r="D1214" i="7"/>
  <c r="C1214" i="7"/>
  <c r="B1214" i="7"/>
  <c r="A1214" i="7"/>
  <c r="W1213" i="7"/>
  <c r="V1213" i="7"/>
  <c r="U1213" i="7"/>
  <c r="T1213" i="7"/>
  <c r="S1213" i="7"/>
  <c r="R1213" i="7"/>
  <c r="Q1213" i="7"/>
  <c r="P1213" i="7"/>
  <c r="O1213" i="7"/>
  <c r="N1213" i="7"/>
  <c r="M1213" i="7"/>
  <c r="L1213" i="7"/>
  <c r="K1213" i="7"/>
  <c r="J1213" i="7"/>
  <c r="I1213" i="7"/>
  <c r="H1213" i="7"/>
  <c r="G1213" i="7"/>
  <c r="F1213" i="7"/>
  <c r="E1213" i="7"/>
  <c r="D1213" i="7"/>
  <c r="C1213" i="7"/>
  <c r="B1213" i="7"/>
  <c r="A1213" i="7"/>
  <c r="W1212" i="7"/>
  <c r="V1212" i="7"/>
  <c r="U1212" i="7"/>
  <c r="T1212" i="7"/>
  <c r="S1212" i="7"/>
  <c r="R1212" i="7"/>
  <c r="Q1212" i="7"/>
  <c r="P1212" i="7"/>
  <c r="O1212" i="7"/>
  <c r="N1212" i="7"/>
  <c r="M1212" i="7"/>
  <c r="L1212" i="7"/>
  <c r="K1212" i="7"/>
  <c r="J1212" i="7"/>
  <c r="I1212" i="7"/>
  <c r="H1212" i="7"/>
  <c r="G1212" i="7"/>
  <c r="F1212" i="7"/>
  <c r="E1212" i="7"/>
  <c r="D1212" i="7"/>
  <c r="C1212" i="7"/>
  <c r="B1212" i="7"/>
  <c r="A1212" i="7"/>
  <c r="W1211" i="7"/>
  <c r="V1211" i="7"/>
  <c r="U1211" i="7"/>
  <c r="T1211" i="7"/>
  <c r="S1211" i="7"/>
  <c r="R1211" i="7"/>
  <c r="Q1211" i="7"/>
  <c r="P1211" i="7"/>
  <c r="O1211" i="7"/>
  <c r="N1211" i="7"/>
  <c r="M1211" i="7"/>
  <c r="L1211" i="7"/>
  <c r="K1211" i="7"/>
  <c r="J1211" i="7"/>
  <c r="I1211" i="7"/>
  <c r="H1211" i="7"/>
  <c r="G1211" i="7"/>
  <c r="F1211" i="7"/>
  <c r="E1211" i="7"/>
  <c r="D1211" i="7"/>
  <c r="C1211" i="7"/>
  <c r="B1211" i="7"/>
  <c r="A1211" i="7"/>
  <c r="W1210" i="7"/>
  <c r="V1210" i="7"/>
  <c r="U1210" i="7"/>
  <c r="T1210" i="7"/>
  <c r="S1210" i="7"/>
  <c r="R1210" i="7"/>
  <c r="Q1210" i="7"/>
  <c r="P1210" i="7"/>
  <c r="O1210" i="7"/>
  <c r="N1210" i="7"/>
  <c r="M1210" i="7"/>
  <c r="L1210" i="7"/>
  <c r="K1210" i="7"/>
  <c r="J1210" i="7"/>
  <c r="I1210" i="7"/>
  <c r="H1210" i="7"/>
  <c r="G1210" i="7"/>
  <c r="F1210" i="7"/>
  <c r="E1210" i="7"/>
  <c r="D1210" i="7"/>
  <c r="C1210" i="7"/>
  <c r="B1210" i="7"/>
  <c r="A1210" i="7"/>
  <c r="W1209" i="7"/>
  <c r="V1209" i="7"/>
  <c r="U1209" i="7"/>
  <c r="T1209" i="7"/>
  <c r="S1209" i="7"/>
  <c r="R1209" i="7"/>
  <c r="Q1209" i="7"/>
  <c r="P1209" i="7"/>
  <c r="O1209" i="7"/>
  <c r="N1209" i="7"/>
  <c r="M1209" i="7"/>
  <c r="L1209" i="7"/>
  <c r="K1209" i="7"/>
  <c r="J1209" i="7"/>
  <c r="I1209" i="7"/>
  <c r="H1209" i="7"/>
  <c r="G1209" i="7"/>
  <c r="F1209" i="7"/>
  <c r="E1209" i="7"/>
  <c r="D1209" i="7"/>
  <c r="C1209" i="7"/>
  <c r="B1209" i="7"/>
  <c r="A1209" i="7"/>
  <c r="W1208" i="7"/>
  <c r="V1208" i="7"/>
  <c r="U1208" i="7"/>
  <c r="T1208" i="7"/>
  <c r="S1208" i="7"/>
  <c r="R1208" i="7"/>
  <c r="Q1208" i="7"/>
  <c r="P1208" i="7"/>
  <c r="O1208" i="7"/>
  <c r="N1208" i="7"/>
  <c r="M1208" i="7"/>
  <c r="L1208" i="7"/>
  <c r="K1208" i="7"/>
  <c r="J1208" i="7"/>
  <c r="I1208" i="7"/>
  <c r="H1208" i="7"/>
  <c r="G1208" i="7"/>
  <c r="F1208" i="7"/>
  <c r="E1208" i="7"/>
  <c r="D1208" i="7"/>
  <c r="C1208" i="7"/>
  <c r="B1208" i="7"/>
  <c r="A1208" i="7"/>
  <c r="W1207" i="7"/>
  <c r="V1207" i="7"/>
  <c r="U1207" i="7"/>
  <c r="T1207" i="7"/>
  <c r="S1207" i="7"/>
  <c r="R1207" i="7"/>
  <c r="Q1207" i="7"/>
  <c r="P1207" i="7"/>
  <c r="O1207" i="7"/>
  <c r="N1207" i="7"/>
  <c r="M1207" i="7"/>
  <c r="L1207" i="7"/>
  <c r="K1207" i="7"/>
  <c r="J1207" i="7"/>
  <c r="I1207" i="7"/>
  <c r="H1207" i="7"/>
  <c r="G1207" i="7"/>
  <c r="F1207" i="7"/>
  <c r="E1207" i="7"/>
  <c r="D1207" i="7"/>
  <c r="C1207" i="7"/>
  <c r="B1207" i="7"/>
  <c r="A1207" i="7"/>
  <c r="W1206" i="7"/>
  <c r="V1206" i="7"/>
  <c r="U1206" i="7"/>
  <c r="T1206" i="7"/>
  <c r="S1206" i="7"/>
  <c r="R1206" i="7"/>
  <c r="Q1206" i="7"/>
  <c r="P1206" i="7"/>
  <c r="O1206" i="7"/>
  <c r="N1206" i="7"/>
  <c r="M1206" i="7"/>
  <c r="L1206" i="7"/>
  <c r="K1206" i="7"/>
  <c r="J1206" i="7"/>
  <c r="I1206" i="7"/>
  <c r="H1206" i="7"/>
  <c r="G1206" i="7"/>
  <c r="F1206" i="7"/>
  <c r="E1206" i="7"/>
  <c r="D1206" i="7"/>
  <c r="C1206" i="7"/>
  <c r="B1206" i="7"/>
  <c r="A1206" i="7"/>
  <c r="W1205" i="7"/>
  <c r="V1205" i="7"/>
  <c r="U1205" i="7"/>
  <c r="T1205" i="7"/>
  <c r="S1205" i="7"/>
  <c r="R1205" i="7"/>
  <c r="Q1205" i="7"/>
  <c r="P1205" i="7"/>
  <c r="O1205" i="7"/>
  <c r="N1205" i="7"/>
  <c r="M1205" i="7"/>
  <c r="L1205" i="7"/>
  <c r="K1205" i="7"/>
  <c r="J1205" i="7"/>
  <c r="I1205" i="7"/>
  <c r="H1205" i="7"/>
  <c r="G1205" i="7"/>
  <c r="F1205" i="7"/>
  <c r="E1205" i="7"/>
  <c r="D1205" i="7"/>
  <c r="C1205" i="7"/>
  <c r="B1205" i="7"/>
  <c r="A1205" i="7"/>
  <c r="W1204" i="7"/>
  <c r="V1204" i="7"/>
  <c r="U1204" i="7"/>
  <c r="T1204" i="7"/>
  <c r="S1204" i="7"/>
  <c r="R1204" i="7"/>
  <c r="Q1204" i="7"/>
  <c r="P1204" i="7"/>
  <c r="O1204" i="7"/>
  <c r="N1204" i="7"/>
  <c r="M1204" i="7"/>
  <c r="L1204" i="7"/>
  <c r="K1204" i="7"/>
  <c r="J1204" i="7"/>
  <c r="I1204" i="7"/>
  <c r="H1204" i="7"/>
  <c r="G1204" i="7"/>
  <c r="F1204" i="7"/>
  <c r="E1204" i="7"/>
  <c r="D1204" i="7"/>
  <c r="C1204" i="7"/>
  <c r="B1204" i="7"/>
  <c r="A1204" i="7"/>
  <c r="W1203" i="7"/>
  <c r="V1203" i="7"/>
  <c r="U1203" i="7"/>
  <c r="T1203" i="7"/>
  <c r="S1203" i="7"/>
  <c r="R1203" i="7"/>
  <c r="Q1203" i="7"/>
  <c r="P1203" i="7"/>
  <c r="U1206" i="1"/>
  <c r="O1203" i="7"/>
  <c r="T1206" i="1"/>
  <c r="N1203" i="7"/>
  <c r="M1203" i="7"/>
  <c r="L1203" i="7"/>
  <c r="K1203" i="7"/>
  <c r="J1203" i="7"/>
  <c r="I1203" i="7"/>
  <c r="H1203" i="7"/>
  <c r="G1203" i="7"/>
  <c r="F1203" i="7"/>
  <c r="E1203" i="7"/>
  <c r="D1203" i="7"/>
  <c r="C1203" i="7"/>
  <c r="B1203" i="7"/>
  <c r="A1203" i="7"/>
  <c r="W1202" i="7"/>
  <c r="V1202" i="7"/>
  <c r="U1202" i="7"/>
  <c r="T1202" i="7"/>
  <c r="S1202" i="7"/>
  <c r="R1202" i="7"/>
  <c r="Q1202" i="7"/>
  <c r="P1202" i="7"/>
  <c r="U1205" i="1"/>
  <c r="O1202" i="7"/>
  <c r="T1205" i="1"/>
  <c r="N1202" i="7"/>
  <c r="M1202" i="7"/>
  <c r="L1202" i="7"/>
  <c r="K1202" i="7"/>
  <c r="J1202" i="7"/>
  <c r="I1202" i="7"/>
  <c r="H1202" i="7"/>
  <c r="G1202" i="7"/>
  <c r="F1202" i="7"/>
  <c r="E1202" i="7"/>
  <c r="D1202" i="7"/>
  <c r="C1202" i="7"/>
  <c r="B1202" i="7"/>
  <c r="A1202" i="7"/>
  <c r="W1201" i="7"/>
  <c r="V1201" i="7"/>
  <c r="U1201" i="7"/>
  <c r="T1201" i="7"/>
  <c r="S1201" i="7"/>
  <c r="R1201" i="7"/>
  <c r="Q1201" i="7"/>
  <c r="P1201" i="7"/>
  <c r="U1204" i="1"/>
  <c r="O1201" i="7"/>
  <c r="T1204" i="1"/>
  <c r="N1201" i="7"/>
  <c r="M1201" i="7"/>
  <c r="L1201" i="7"/>
  <c r="K1201" i="7"/>
  <c r="J1201" i="7"/>
  <c r="I1201" i="7"/>
  <c r="H1201" i="7"/>
  <c r="G1201" i="7"/>
  <c r="F1201" i="7"/>
  <c r="E1201" i="7"/>
  <c r="D1201" i="7"/>
  <c r="C1201" i="7"/>
  <c r="B1201" i="7"/>
  <c r="A1201" i="7"/>
  <c r="W1200" i="7"/>
  <c r="V1200" i="7"/>
  <c r="U1200" i="7"/>
  <c r="T1200" i="7"/>
  <c r="S1200" i="7"/>
  <c r="R1200" i="7"/>
  <c r="Q1200" i="7"/>
  <c r="P1200" i="7"/>
  <c r="U1203" i="1"/>
  <c r="O1200" i="7"/>
  <c r="T1203" i="1"/>
  <c r="N1200" i="7"/>
  <c r="M1200" i="7"/>
  <c r="L1200" i="7"/>
  <c r="K1200" i="7"/>
  <c r="J1200" i="7"/>
  <c r="I1200" i="7"/>
  <c r="H1200" i="7"/>
  <c r="G1200" i="7"/>
  <c r="F1200" i="7"/>
  <c r="E1200" i="7"/>
  <c r="D1200" i="7"/>
  <c r="C1200" i="7"/>
  <c r="B1200" i="7"/>
  <c r="A1200" i="7"/>
  <c r="W1199" i="7"/>
  <c r="V1199" i="7"/>
  <c r="U1199" i="7"/>
  <c r="T1199" i="7"/>
  <c r="S1199" i="7"/>
  <c r="R1199" i="7"/>
  <c r="Q1199" i="7"/>
  <c r="P1199" i="7"/>
  <c r="U1202" i="1"/>
  <c r="O1199" i="7"/>
  <c r="T1202" i="1"/>
  <c r="N1199" i="7"/>
  <c r="M1199" i="7"/>
  <c r="L1199" i="7"/>
  <c r="K1199" i="7"/>
  <c r="J1199" i="7"/>
  <c r="I1199" i="7"/>
  <c r="H1199" i="7"/>
  <c r="G1199" i="7"/>
  <c r="F1199" i="7"/>
  <c r="E1199" i="7"/>
  <c r="D1199" i="7"/>
  <c r="C1199" i="7"/>
  <c r="B1199" i="7"/>
  <c r="A1199" i="7"/>
  <c r="W1198" i="7"/>
  <c r="V1198" i="7"/>
  <c r="U1198" i="7"/>
  <c r="T1198" i="7"/>
  <c r="S1198" i="7"/>
  <c r="R1198" i="7"/>
  <c r="Q1198" i="7"/>
  <c r="P1198" i="7"/>
  <c r="U1201" i="1"/>
  <c r="O1198" i="7"/>
  <c r="T1201" i="1"/>
  <c r="N1198" i="7"/>
  <c r="M1198" i="7"/>
  <c r="L1198" i="7"/>
  <c r="K1198" i="7"/>
  <c r="J1198" i="7"/>
  <c r="I1198" i="7"/>
  <c r="H1198" i="7"/>
  <c r="G1198" i="7"/>
  <c r="F1198" i="7"/>
  <c r="E1198" i="7"/>
  <c r="D1198" i="7"/>
  <c r="C1198" i="7"/>
  <c r="B1198" i="7"/>
  <c r="A1198" i="7"/>
  <c r="W1197" i="7"/>
  <c r="V1197" i="7"/>
  <c r="U1197" i="7"/>
  <c r="T1197" i="7"/>
  <c r="S1197" i="7"/>
  <c r="R1197" i="7"/>
  <c r="Q1197" i="7"/>
  <c r="P1197" i="7"/>
  <c r="U1200" i="1"/>
  <c r="O1197" i="7"/>
  <c r="T1200" i="1"/>
  <c r="N1197" i="7"/>
  <c r="M1197" i="7"/>
  <c r="L1197" i="7"/>
  <c r="K1197" i="7"/>
  <c r="J1197" i="7"/>
  <c r="I1197" i="7"/>
  <c r="H1197" i="7"/>
  <c r="G1197" i="7"/>
  <c r="F1197" i="7"/>
  <c r="E1197" i="7"/>
  <c r="D1197" i="7"/>
  <c r="C1197" i="7"/>
  <c r="B1197" i="7"/>
  <c r="A1197" i="7"/>
  <c r="W1196" i="7"/>
  <c r="V1196" i="7"/>
  <c r="U1196" i="7"/>
  <c r="T1196" i="7"/>
  <c r="S1196" i="7"/>
  <c r="R1196" i="7"/>
  <c r="Q1196" i="7"/>
  <c r="P1196" i="7"/>
  <c r="U1199" i="1"/>
  <c r="O1196" i="7"/>
  <c r="T1199" i="1"/>
  <c r="N1196" i="7"/>
  <c r="M1196" i="7"/>
  <c r="L1196" i="7"/>
  <c r="K1196" i="7"/>
  <c r="J1196" i="7"/>
  <c r="I1196" i="7"/>
  <c r="H1196" i="7"/>
  <c r="G1196" i="7"/>
  <c r="F1196" i="7"/>
  <c r="E1196" i="7"/>
  <c r="D1196" i="7"/>
  <c r="C1196" i="7"/>
  <c r="B1196" i="7"/>
  <c r="A1196" i="7"/>
  <c r="W1195" i="7"/>
  <c r="V1195" i="7"/>
  <c r="U1195" i="7"/>
  <c r="T1195" i="7"/>
  <c r="S1195" i="7"/>
  <c r="R1195" i="7"/>
  <c r="Q1195" i="7"/>
  <c r="P1195" i="7"/>
  <c r="U1198" i="1"/>
  <c r="O1195" i="7"/>
  <c r="T1198" i="1"/>
  <c r="N1195" i="7"/>
  <c r="M1195" i="7"/>
  <c r="L1195" i="7"/>
  <c r="K1195" i="7"/>
  <c r="J1195" i="7"/>
  <c r="I1195" i="7"/>
  <c r="H1195" i="7"/>
  <c r="G1195" i="7"/>
  <c r="F1195" i="7"/>
  <c r="E1195" i="7"/>
  <c r="D1195" i="7"/>
  <c r="C1195" i="7"/>
  <c r="B1195" i="7"/>
  <c r="A1195" i="7"/>
  <c r="W1194" i="7"/>
  <c r="V1194" i="7"/>
  <c r="U1194" i="7"/>
  <c r="T1194" i="7"/>
  <c r="S1194" i="7"/>
  <c r="R1194" i="7"/>
  <c r="Q1194" i="7"/>
  <c r="P1194" i="7"/>
  <c r="U1197" i="1"/>
  <c r="O1194" i="7"/>
  <c r="T1197" i="1"/>
  <c r="N1194" i="7"/>
  <c r="M1194" i="7"/>
  <c r="L1194" i="7"/>
  <c r="K1194" i="7"/>
  <c r="J1194" i="7"/>
  <c r="I1194" i="7"/>
  <c r="H1194" i="7"/>
  <c r="G1194" i="7"/>
  <c r="F1194" i="7"/>
  <c r="E1194" i="7"/>
  <c r="D1194" i="7"/>
  <c r="C1194" i="7"/>
  <c r="B1194" i="7"/>
  <c r="A1194" i="7"/>
  <c r="W1193" i="7"/>
  <c r="V1193" i="7"/>
  <c r="U1193" i="7"/>
  <c r="T1193" i="7"/>
  <c r="S1193" i="7"/>
  <c r="R1193" i="7"/>
  <c r="Q1193" i="7"/>
  <c r="P1193" i="7"/>
  <c r="U1196" i="1"/>
  <c r="O1193" i="7"/>
  <c r="T1196" i="1"/>
  <c r="N1193" i="7"/>
  <c r="M1193" i="7"/>
  <c r="L1193" i="7"/>
  <c r="K1193" i="7"/>
  <c r="J1193" i="7"/>
  <c r="I1193" i="7"/>
  <c r="H1193" i="7"/>
  <c r="G1193" i="7"/>
  <c r="F1193" i="7"/>
  <c r="E1193" i="7"/>
  <c r="D1193" i="7"/>
  <c r="C1193" i="7"/>
  <c r="B1193" i="7"/>
  <c r="A1193" i="7"/>
  <c r="W1192" i="7"/>
  <c r="V1192" i="7"/>
  <c r="U1192" i="7"/>
  <c r="T1192" i="7"/>
  <c r="S1192" i="7"/>
  <c r="R1192" i="7"/>
  <c r="Q1192" i="7"/>
  <c r="P1192" i="7"/>
  <c r="U1195" i="1"/>
  <c r="O1192" i="7"/>
  <c r="T1195" i="1"/>
  <c r="N1192" i="7"/>
  <c r="M1192" i="7"/>
  <c r="L1192" i="7"/>
  <c r="K1192" i="7"/>
  <c r="J1192" i="7"/>
  <c r="I1192" i="7"/>
  <c r="H1192" i="7"/>
  <c r="G1192" i="7"/>
  <c r="F1192" i="7"/>
  <c r="E1192" i="7"/>
  <c r="D1192" i="7"/>
  <c r="C1192" i="7"/>
  <c r="B1192" i="7"/>
  <c r="A1192" i="7"/>
  <c r="W1191" i="7"/>
  <c r="V1191" i="7"/>
  <c r="U1191" i="7"/>
  <c r="T1191" i="7"/>
  <c r="S1191" i="7"/>
  <c r="R1191" i="7"/>
  <c r="Q1191" i="7"/>
  <c r="P1191" i="7"/>
  <c r="U1194" i="1"/>
  <c r="O1191" i="7"/>
  <c r="T1194" i="1"/>
  <c r="N1191" i="7"/>
  <c r="M1191" i="7"/>
  <c r="L1191" i="7"/>
  <c r="K1191" i="7"/>
  <c r="J1191" i="7"/>
  <c r="I1191" i="7"/>
  <c r="H1191" i="7"/>
  <c r="G1191" i="7"/>
  <c r="F1191" i="7"/>
  <c r="E1191" i="7"/>
  <c r="D1191" i="7"/>
  <c r="C1191" i="7"/>
  <c r="B1191" i="7"/>
  <c r="A1191" i="7"/>
  <c r="W1190" i="7"/>
  <c r="V1190" i="7"/>
  <c r="U1190" i="7"/>
  <c r="T1190" i="7"/>
  <c r="S1190" i="7"/>
  <c r="R1190" i="7"/>
  <c r="Q1190" i="7"/>
  <c r="P1190" i="7"/>
  <c r="U1193" i="1"/>
  <c r="O1190" i="7"/>
  <c r="T1193" i="1"/>
  <c r="N1190" i="7"/>
  <c r="M1190" i="7"/>
  <c r="L1190" i="7"/>
  <c r="K1190" i="7"/>
  <c r="J1190" i="7"/>
  <c r="I1190" i="7"/>
  <c r="H1190" i="7"/>
  <c r="G1190" i="7"/>
  <c r="F1190" i="7"/>
  <c r="E1190" i="7"/>
  <c r="D1190" i="7"/>
  <c r="C1190" i="7"/>
  <c r="B1190" i="7"/>
  <c r="A1190" i="7"/>
  <c r="W1189" i="7"/>
  <c r="V1189" i="7"/>
  <c r="U1189" i="7"/>
  <c r="T1189" i="7"/>
  <c r="S1189" i="7"/>
  <c r="R1189" i="7"/>
  <c r="Q1189" i="7"/>
  <c r="P1189" i="7"/>
  <c r="U1192" i="1"/>
  <c r="O1189" i="7"/>
  <c r="T1192" i="1"/>
  <c r="N1189" i="7"/>
  <c r="M1189" i="7"/>
  <c r="L1189" i="7"/>
  <c r="K1189" i="7"/>
  <c r="J1189" i="7"/>
  <c r="I1189" i="7"/>
  <c r="H1189" i="7"/>
  <c r="G1189" i="7"/>
  <c r="F1189" i="7"/>
  <c r="E1189" i="7"/>
  <c r="D1189" i="7"/>
  <c r="C1189" i="7"/>
  <c r="B1189" i="7"/>
  <c r="A1189" i="7"/>
  <c r="W1188" i="7"/>
  <c r="V1188" i="7"/>
  <c r="U1188" i="7"/>
  <c r="T1188" i="7"/>
  <c r="S1188" i="7"/>
  <c r="R1188" i="7"/>
  <c r="Q1188" i="7"/>
  <c r="P1188" i="7"/>
  <c r="U1191" i="1"/>
  <c r="O1188" i="7"/>
  <c r="T1191" i="1"/>
  <c r="N1188" i="7"/>
  <c r="M1188" i="7"/>
  <c r="L1188" i="7"/>
  <c r="K1188" i="7"/>
  <c r="J1188" i="7"/>
  <c r="I1188" i="7"/>
  <c r="H1188" i="7"/>
  <c r="G1188" i="7"/>
  <c r="F1188" i="7"/>
  <c r="E1188" i="7"/>
  <c r="D1188" i="7"/>
  <c r="C1188" i="7"/>
  <c r="B1188" i="7"/>
  <c r="A1188" i="7"/>
  <c r="W1187" i="7"/>
  <c r="V1187" i="7"/>
  <c r="U1187" i="7"/>
  <c r="T1187" i="7"/>
  <c r="S1187" i="7"/>
  <c r="R1187" i="7"/>
  <c r="Q1187" i="7"/>
  <c r="P1187" i="7"/>
  <c r="U1190" i="1"/>
  <c r="O1187" i="7"/>
  <c r="T1190" i="1"/>
  <c r="N1187" i="7"/>
  <c r="M1187" i="7"/>
  <c r="L1187" i="7"/>
  <c r="K1187" i="7"/>
  <c r="J1187" i="7"/>
  <c r="I1187" i="7"/>
  <c r="H1187" i="7"/>
  <c r="G1187" i="7"/>
  <c r="F1187" i="7"/>
  <c r="E1187" i="7"/>
  <c r="D1187" i="7"/>
  <c r="C1187" i="7"/>
  <c r="B1187" i="7"/>
  <c r="A1187" i="7"/>
  <c r="W1186" i="7"/>
  <c r="V1186" i="7"/>
  <c r="U1186" i="7"/>
  <c r="T1186" i="7"/>
  <c r="S1186" i="7"/>
  <c r="R1186" i="7"/>
  <c r="Q1186" i="7"/>
  <c r="P1186" i="7"/>
  <c r="U1189" i="1"/>
  <c r="O1186" i="7"/>
  <c r="T1189" i="1"/>
  <c r="N1186" i="7"/>
  <c r="M1186" i="7"/>
  <c r="L1186" i="7"/>
  <c r="K1186" i="7"/>
  <c r="J1186" i="7"/>
  <c r="I1186" i="7"/>
  <c r="H1186" i="7"/>
  <c r="G1186" i="7"/>
  <c r="F1186" i="7"/>
  <c r="E1186" i="7"/>
  <c r="D1186" i="7"/>
  <c r="C1186" i="7"/>
  <c r="B1186" i="7"/>
  <c r="A1186" i="7"/>
  <c r="W1185" i="7"/>
  <c r="V1185" i="7"/>
  <c r="U1185" i="7"/>
  <c r="T1185" i="7"/>
  <c r="S1185" i="7"/>
  <c r="R1185" i="7"/>
  <c r="Q1185" i="7"/>
  <c r="P1185" i="7"/>
  <c r="U1188" i="1"/>
  <c r="O1185" i="7"/>
  <c r="T1188" i="1"/>
  <c r="N1185" i="7"/>
  <c r="M1185" i="7"/>
  <c r="L1185" i="7"/>
  <c r="K1185" i="7"/>
  <c r="J1185" i="7"/>
  <c r="I1185" i="7"/>
  <c r="H1185" i="7"/>
  <c r="G1185" i="7"/>
  <c r="F1185" i="7"/>
  <c r="E1185" i="7"/>
  <c r="D1185" i="7"/>
  <c r="C1185" i="7"/>
  <c r="B1185" i="7"/>
  <c r="A1185" i="7"/>
  <c r="W1184" i="7"/>
  <c r="V1184" i="7"/>
  <c r="U1184" i="7"/>
  <c r="T1184" i="7"/>
  <c r="S1184" i="7"/>
  <c r="R1184" i="7"/>
  <c r="Q1184" i="7"/>
  <c r="P1184" i="7"/>
  <c r="U1187" i="1"/>
  <c r="O1184" i="7"/>
  <c r="T1187" i="1"/>
  <c r="N1184" i="7"/>
  <c r="M1184" i="7"/>
  <c r="L1184" i="7"/>
  <c r="K1184" i="7"/>
  <c r="J1184" i="7"/>
  <c r="I1184" i="7"/>
  <c r="H1184" i="7"/>
  <c r="G1184" i="7"/>
  <c r="F1184" i="7"/>
  <c r="E1184" i="7"/>
  <c r="D1184" i="7"/>
  <c r="C1184" i="7"/>
  <c r="B1184" i="7"/>
  <c r="A1184" i="7"/>
  <c r="W1183" i="7"/>
  <c r="V1183" i="7"/>
  <c r="U1183" i="7"/>
  <c r="T1183" i="7"/>
  <c r="S1183" i="7"/>
  <c r="R1183" i="7"/>
  <c r="Q1183" i="7"/>
  <c r="P1183" i="7"/>
  <c r="O1183" i="7"/>
  <c r="N1183" i="7"/>
  <c r="M1183" i="7"/>
  <c r="L1183" i="7"/>
  <c r="K1183" i="7"/>
  <c r="J1183" i="7"/>
  <c r="I1183" i="7"/>
  <c r="H1183" i="7"/>
  <c r="G1183" i="7"/>
  <c r="F1183" i="7"/>
  <c r="E1183" i="7"/>
  <c r="D1183" i="7"/>
  <c r="C1183" i="7"/>
  <c r="B1183" i="7"/>
  <c r="A1183" i="7"/>
  <c r="W1182" i="7"/>
  <c r="V1182" i="7"/>
  <c r="U1182" i="7"/>
  <c r="T1182" i="7"/>
  <c r="S1182" i="7"/>
  <c r="R1182" i="7"/>
  <c r="Q1182" i="7"/>
  <c r="P1182" i="7"/>
  <c r="O1182" i="7"/>
  <c r="N1182" i="7"/>
  <c r="M1182" i="7"/>
  <c r="L1182" i="7"/>
  <c r="K1182" i="7"/>
  <c r="J1182" i="7"/>
  <c r="I1182" i="7"/>
  <c r="H1182" i="7"/>
  <c r="G1182" i="7"/>
  <c r="F1182" i="7"/>
  <c r="E1182" i="7"/>
  <c r="D1182" i="7"/>
  <c r="C1182" i="7"/>
  <c r="B1182" i="7"/>
  <c r="A1182" i="7"/>
  <c r="W1181" i="7"/>
  <c r="V1181" i="7"/>
  <c r="U1181" i="7"/>
  <c r="T1181" i="7"/>
  <c r="S1181" i="7"/>
  <c r="R1181" i="7"/>
  <c r="Q1181" i="7"/>
  <c r="P1181" i="7"/>
  <c r="O1181" i="7"/>
  <c r="N1181" i="7"/>
  <c r="M1181" i="7"/>
  <c r="L1181" i="7"/>
  <c r="K1181" i="7"/>
  <c r="J1181" i="7"/>
  <c r="I1181" i="7"/>
  <c r="H1181" i="7"/>
  <c r="G1181" i="7"/>
  <c r="F1181" i="7"/>
  <c r="E1181" i="7"/>
  <c r="D1181" i="7"/>
  <c r="C1181" i="7"/>
  <c r="B1181" i="7"/>
  <c r="A1181" i="7"/>
  <c r="W1180" i="7"/>
  <c r="V1180" i="7"/>
  <c r="U1180" i="7"/>
  <c r="T1180" i="7"/>
  <c r="S1180" i="7"/>
  <c r="R1180" i="7"/>
  <c r="Q1180" i="7"/>
  <c r="P1180" i="7"/>
  <c r="O1180" i="7"/>
  <c r="N1180" i="7"/>
  <c r="M1180" i="7"/>
  <c r="L1180" i="7"/>
  <c r="K1180" i="7"/>
  <c r="J1180" i="7"/>
  <c r="I1180" i="7"/>
  <c r="H1180" i="7"/>
  <c r="G1180" i="7"/>
  <c r="F1180" i="7"/>
  <c r="E1180" i="7"/>
  <c r="D1180" i="7"/>
  <c r="C1180" i="7"/>
  <c r="B1180" i="7"/>
  <c r="A1180" i="7"/>
  <c r="W1179" i="7"/>
  <c r="V1179" i="7"/>
  <c r="U1179" i="7"/>
  <c r="T1179" i="7"/>
  <c r="S1179" i="7"/>
  <c r="R1179" i="7"/>
  <c r="Q1179" i="7"/>
  <c r="P1179" i="7"/>
  <c r="O1179" i="7"/>
  <c r="N1179" i="7"/>
  <c r="M1179" i="7"/>
  <c r="L1179" i="7"/>
  <c r="K1179" i="7"/>
  <c r="J1179" i="7"/>
  <c r="I1179" i="7"/>
  <c r="H1179" i="7"/>
  <c r="G1179" i="7"/>
  <c r="F1179" i="7"/>
  <c r="E1179" i="7"/>
  <c r="D1179" i="7"/>
  <c r="C1179" i="7"/>
  <c r="B1179" i="7"/>
  <c r="A1179" i="7"/>
  <c r="W1178" i="7"/>
  <c r="V1178" i="7"/>
  <c r="U1178" i="7"/>
  <c r="T1178" i="7"/>
  <c r="S1178" i="7"/>
  <c r="R1178" i="7"/>
  <c r="Q1178" i="7"/>
  <c r="P1178" i="7"/>
  <c r="O1178" i="7"/>
  <c r="N1178" i="7"/>
  <c r="M1178" i="7"/>
  <c r="L1178" i="7"/>
  <c r="K1178" i="7"/>
  <c r="J1178" i="7"/>
  <c r="I1178" i="7"/>
  <c r="H1178" i="7"/>
  <c r="G1178" i="7"/>
  <c r="F1178" i="7"/>
  <c r="E1178" i="7"/>
  <c r="D1178" i="7"/>
  <c r="C1178" i="7"/>
  <c r="B1178" i="7"/>
  <c r="A1178" i="7"/>
  <c r="W1177" i="7"/>
  <c r="V1177" i="7"/>
  <c r="U1177" i="7"/>
  <c r="T1177" i="7"/>
  <c r="S1177" i="7"/>
  <c r="R1177" i="7"/>
  <c r="Q1177" i="7"/>
  <c r="P1177" i="7"/>
  <c r="O1177" i="7"/>
  <c r="N1177" i="7"/>
  <c r="M1177" i="7"/>
  <c r="L1177" i="7"/>
  <c r="K1177" i="7"/>
  <c r="J1177" i="7"/>
  <c r="I1177" i="7"/>
  <c r="H1177" i="7"/>
  <c r="G1177" i="7"/>
  <c r="F1177" i="7"/>
  <c r="E1177" i="7"/>
  <c r="D1177" i="7"/>
  <c r="C1177" i="7"/>
  <c r="B1177" i="7"/>
  <c r="A1177" i="7"/>
  <c r="W1176" i="7"/>
  <c r="V1176" i="7"/>
  <c r="U1176" i="7"/>
  <c r="T1176" i="7"/>
  <c r="S1176" i="7"/>
  <c r="R1176" i="7"/>
  <c r="Q1176" i="7"/>
  <c r="P1176" i="7"/>
  <c r="O1176" i="7"/>
  <c r="N1176" i="7"/>
  <c r="M1176" i="7"/>
  <c r="L1176" i="7"/>
  <c r="K1176" i="7"/>
  <c r="J1176" i="7"/>
  <c r="I1176" i="7"/>
  <c r="H1176" i="7"/>
  <c r="G1176" i="7"/>
  <c r="F1176" i="7"/>
  <c r="E1176" i="7"/>
  <c r="D1176" i="7"/>
  <c r="C1176" i="7"/>
  <c r="B1176" i="7"/>
  <c r="A1176" i="7"/>
  <c r="W1175" i="7"/>
  <c r="V1175" i="7"/>
  <c r="U1175" i="7"/>
  <c r="T1175" i="7"/>
  <c r="S1175" i="7"/>
  <c r="R1175" i="7"/>
  <c r="Q1175" i="7"/>
  <c r="P1175" i="7"/>
  <c r="O1175" i="7"/>
  <c r="N1175" i="7"/>
  <c r="M1175" i="7"/>
  <c r="L1175" i="7"/>
  <c r="K1175" i="7"/>
  <c r="J1175" i="7"/>
  <c r="I1175" i="7"/>
  <c r="H1175" i="7"/>
  <c r="G1175" i="7"/>
  <c r="F1175" i="7"/>
  <c r="E1175" i="7"/>
  <c r="D1175" i="7"/>
  <c r="C1175" i="7"/>
  <c r="B1175" i="7"/>
  <c r="A1175" i="7"/>
  <c r="W1174" i="7"/>
  <c r="V1174" i="7"/>
  <c r="U1174" i="7"/>
  <c r="T1174" i="7"/>
  <c r="S1174" i="7"/>
  <c r="R1174" i="7"/>
  <c r="Q1174" i="7"/>
  <c r="P1174" i="7"/>
  <c r="O1174" i="7"/>
  <c r="N1174" i="7"/>
  <c r="M1174" i="7"/>
  <c r="L1174" i="7"/>
  <c r="K1174" i="7"/>
  <c r="J1174" i="7"/>
  <c r="I1174" i="7"/>
  <c r="H1174" i="7"/>
  <c r="G1174" i="7"/>
  <c r="F1174" i="7"/>
  <c r="E1174" i="7"/>
  <c r="D1174" i="7"/>
  <c r="C1174" i="7"/>
  <c r="B1174" i="7"/>
  <c r="A1174" i="7"/>
  <c r="W1173" i="7"/>
  <c r="V1173" i="7"/>
  <c r="U1173" i="7"/>
  <c r="T1173" i="7"/>
  <c r="S1173" i="7"/>
  <c r="R1173" i="7"/>
  <c r="Q1173" i="7"/>
  <c r="P1173" i="7"/>
  <c r="O1173" i="7"/>
  <c r="N1173" i="7"/>
  <c r="M1173" i="7"/>
  <c r="L1173" i="7"/>
  <c r="K1173" i="7"/>
  <c r="J1173" i="7"/>
  <c r="I1173" i="7"/>
  <c r="H1173" i="7"/>
  <c r="G1173" i="7"/>
  <c r="F1173" i="7"/>
  <c r="E1173" i="7"/>
  <c r="D1173" i="7"/>
  <c r="C1173" i="7"/>
  <c r="B1173" i="7"/>
  <c r="A1173" i="7"/>
  <c r="W1172" i="7"/>
  <c r="V1172" i="7"/>
  <c r="U1172" i="7"/>
  <c r="T1172" i="7"/>
  <c r="S1172" i="7"/>
  <c r="R1172" i="7"/>
  <c r="Q1172" i="7"/>
  <c r="P1172" i="7"/>
  <c r="O1172" i="7"/>
  <c r="N1172" i="7"/>
  <c r="M1172" i="7"/>
  <c r="L1172" i="7"/>
  <c r="K1172" i="7"/>
  <c r="J1172" i="7"/>
  <c r="I1172" i="7"/>
  <c r="H1172" i="7"/>
  <c r="G1172" i="7"/>
  <c r="F1172" i="7"/>
  <c r="E1172" i="7"/>
  <c r="D1172" i="7"/>
  <c r="C1172" i="7"/>
  <c r="B1172" i="7"/>
  <c r="A1172" i="7"/>
  <c r="W1171" i="7"/>
  <c r="V1171" i="7"/>
  <c r="U1171" i="7"/>
  <c r="T1171" i="7"/>
  <c r="S1171" i="7"/>
  <c r="R1171" i="7"/>
  <c r="Q1171" i="7"/>
  <c r="P1171" i="7"/>
  <c r="O1171" i="7"/>
  <c r="N1171" i="7"/>
  <c r="M1171" i="7"/>
  <c r="L1171" i="7"/>
  <c r="K1171" i="7"/>
  <c r="J1171" i="7"/>
  <c r="I1171" i="7"/>
  <c r="H1171" i="7"/>
  <c r="G1171" i="7"/>
  <c r="F1171" i="7"/>
  <c r="E1171" i="7"/>
  <c r="D1171" i="7"/>
  <c r="C1171" i="7"/>
  <c r="B1171" i="7"/>
  <c r="A1171" i="7"/>
  <c r="W1170" i="7"/>
  <c r="V1170" i="7"/>
  <c r="U1170" i="7"/>
  <c r="T1170" i="7"/>
  <c r="S1170" i="7"/>
  <c r="R1170" i="7"/>
  <c r="Q1170" i="7"/>
  <c r="P1170" i="7"/>
  <c r="O1170" i="7"/>
  <c r="N1170" i="7"/>
  <c r="M1170" i="7"/>
  <c r="L1170" i="7"/>
  <c r="K1170" i="7"/>
  <c r="J1170" i="7"/>
  <c r="I1170" i="7"/>
  <c r="H1170" i="7"/>
  <c r="G1170" i="7"/>
  <c r="F1170" i="7"/>
  <c r="E1170" i="7"/>
  <c r="D1170" i="7"/>
  <c r="C1170" i="7"/>
  <c r="B1170" i="7"/>
  <c r="A1170" i="7"/>
  <c r="W1169" i="7"/>
  <c r="V1169" i="7"/>
  <c r="U1169" i="7"/>
  <c r="T1169" i="7"/>
  <c r="S1169" i="7"/>
  <c r="R1169" i="7"/>
  <c r="Q1169" i="7"/>
  <c r="P1169" i="7"/>
  <c r="O1169" i="7"/>
  <c r="N1169" i="7"/>
  <c r="M1169" i="7"/>
  <c r="L1169" i="7"/>
  <c r="K1169" i="7"/>
  <c r="J1169" i="7"/>
  <c r="I1169" i="7"/>
  <c r="H1169" i="7"/>
  <c r="G1169" i="7"/>
  <c r="F1169" i="7"/>
  <c r="E1169" i="7"/>
  <c r="D1169" i="7"/>
  <c r="C1169" i="7"/>
  <c r="B1169" i="7"/>
  <c r="A1169" i="7"/>
  <c r="W1168" i="7"/>
  <c r="V1168" i="7"/>
  <c r="U1168" i="7"/>
  <c r="T1168" i="7"/>
  <c r="S1168" i="7"/>
  <c r="R1168" i="7"/>
  <c r="Q1168" i="7"/>
  <c r="P1168" i="7"/>
  <c r="O1168" i="7"/>
  <c r="N1168" i="7"/>
  <c r="M1168" i="7"/>
  <c r="L1168" i="7"/>
  <c r="K1168" i="7"/>
  <c r="J1168" i="7"/>
  <c r="I1168" i="7"/>
  <c r="H1168" i="7"/>
  <c r="G1168" i="7"/>
  <c r="F1168" i="7"/>
  <c r="E1168" i="7"/>
  <c r="D1168" i="7"/>
  <c r="C1168" i="7"/>
  <c r="B1168" i="7"/>
  <c r="A1168" i="7"/>
  <c r="W1167" i="7"/>
  <c r="V1167" i="7"/>
  <c r="U1167" i="7"/>
  <c r="T1167" i="7"/>
  <c r="S1167" i="7"/>
  <c r="R1167" i="7"/>
  <c r="Q1167" i="7"/>
  <c r="P1167" i="7"/>
  <c r="O1167" i="7"/>
  <c r="N1167" i="7"/>
  <c r="M1167" i="7"/>
  <c r="L1167" i="7"/>
  <c r="K1167" i="7"/>
  <c r="J1167" i="7"/>
  <c r="I1167" i="7"/>
  <c r="H1167" i="7"/>
  <c r="G1167" i="7"/>
  <c r="F1167" i="7"/>
  <c r="E1167" i="7"/>
  <c r="D1167" i="7"/>
  <c r="C1167" i="7"/>
  <c r="B1167" i="7"/>
  <c r="A1167" i="7"/>
  <c r="W1166" i="7"/>
  <c r="V1166" i="7"/>
  <c r="U1166" i="7"/>
  <c r="T1166" i="7"/>
  <c r="S1166" i="7"/>
  <c r="R1166" i="7"/>
  <c r="Q1166" i="7"/>
  <c r="P1166" i="7"/>
  <c r="O1166" i="7"/>
  <c r="N1166" i="7"/>
  <c r="M1166" i="7"/>
  <c r="L1166" i="7"/>
  <c r="K1166" i="7"/>
  <c r="J1166" i="7"/>
  <c r="I1166" i="7"/>
  <c r="H1166" i="7"/>
  <c r="G1166" i="7"/>
  <c r="F1166" i="7"/>
  <c r="E1166" i="7"/>
  <c r="D1166" i="7"/>
  <c r="C1166" i="7"/>
  <c r="B1166" i="7"/>
  <c r="A1166" i="7"/>
  <c r="W1165" i="7"/>
  <c r="V1165" i="7"/>
  <c r="U1165" i="7"/>
  <c r="T1165" i="7"/>
  <c r="S1165" i="7"/>
  <c r="R1165" i="7"/>
  <c r="Q1165" i="7"/>
  <c r="P1165" i="7"/>
  <c r="O1165" i="7"/>
  <c r="N1165" i="7"/>
  <c r="M1165" i="7"/>
  <c r="L1165" i="7"/>
  <c r="K1165" i="7"/>
  <c r="J1165" i="7"/>
  <c r="I1165" i="7"/>
  <c r="H1165" i="7"/>
  <c r="G1165" i="7"/>
  <c r="F1165" i="7"/>
  <c r="E1165" i="7"/>
  <c r="D1165" i="7"/>
  <c r="C1165" i="7"/>
  <c r="B1165" i="7"/>
  <c r="A1165" i="7"/>
  <c r="W1164" i="7"/>
  <c r="V1164" i="7"/>
  <c r="U1164" i="7"/>
  <c r="T1164" i="7"/>
  <c r="S1164" i="7"/>
  <c r="R1164" i="7"/>
  <c r="Q1164" i="7"/>
  <c r="P1164" i="7"/>
  <c r="O1164" i="7"/>
  <c r="N1164" i="7"/>
  <c r="M1164" i="7"/>
  <c r="L1164" i="7"/>
  <c r="K1164" i="7"/>
  <c r="J1164" i="7"/>
  <c r="I1164" i="7"/>
  <c r="H1164" i="7"/>
  <c r="G1164" i="7"/>
  <c r="F1164" i="7"/>
  <c r="E1164" i="7"/>
  <c r="D1164" i="7"/>
  <c r="C1164" i="7"/>
  <c r="B1164" i="7"/>
  <c r="A1164" i="7"/>
  <c r="W1163" i="7"/>
  <c r="V1163" i="7"/>
  <c r="U1163" i="7"/>
  <c r="T1163" i="7"/>
  <c r="S1163" i="7"/>
  <c r="R1163" i="7"/>
  <c r="Q1163" i="7"/>
  <c r="P1163" i="7"/>
  <c r="O1163" i="7"/>
  <c r="N1163" i="7"/>
  <c r="M1163" i="7"/>
  <c r="L1163" i="7"/>
  <c r="K1163" i="7"/>
  <c r="J1163" i="7"/>
  <c r="I1163" i="7"/>
  <c r="H1163" i="7"/>
  <c r="G1163" i="7"/>
  <c r="F1163" i="7"/>
  <c r="E1163" i="7"/>
  <c r="D1163" i="7"/>
  <c r="C1163" i="7"/>
  <c r="B1163" i="7"/>
  <c r="A1163" i="7"/>
  <c r="W1162" i="7"/>
  <c r="V1162" i="7"/>
  <c r="U1162" i="7"/>
  <c r="T1162" i="7"/>
  <c r="S1162" i="7"/>
  <c r="R1162" i="7"/>
  <c r="Q1162" i="7"/>
  <c r="P1162" i="7"/>
  <c r="O1162" i="7"/>
  <c r="N1162" i="7"/>
  <c r="M1162" i="7"/>
  <c r="L1162" i="7"/>
  <c r="K1162" i="7"/>
  <c r="J1162" i="7"/>
  <c r="I1162" i="7"/>
  <c r="H1162" i="7"/>
  <c r="G1162" i="7"/>
  <c r="F1162" i="7"/>
  <c r="E1162" i="7"/>
  <c r="D1162" i="7"/>
  <c r="C1162" i="7"/>
  <c r="B1162" i="7"/>
  <c r="A1162" i="7"/>
  <c r="W1161" i="7"/>
  <c r="V1161" i="7"/>
  <c r="U1161" i="7"/>
  <c r="T1161" i="7"/>
  <c r="S1161" i="7"/>
  <c r="R1161" i="7"/>
  <c r="Q1161" i="7"/>
  <c r="P1161" i="7"/>
  <c r="O1161" i="7"/>
  <c r="N1161" i="7"/>
  <c r="M1161" i="7"/>
  <c r="L1161" i="7"/>
  <c r="K1161" i="7"/>
  <c r="J1161" i="7"/>
  <c r="I1161" i="7"/>
  <c r="H1161" i="7"/>
  <c r="G1161" i="7"/>
  <c r="F1161" i="7"/>
  <c r="E1161" i="7"/>
  <c r="D1161" i="7"/>
  <c r="C1161" i="7"/>
  <c r="B1161" i="7"/>
  <c r="A1161" i="7"/>
  <c r="W1160" i="7"/>
  <c r="V1160" i="7"/>
  <c r="U1160" i="7"/>
  <c r="T1160" i="7"/>
  <c r="S1160" i="7"/>
  <c r="R1160" i="7"/>
  <c r="Q1160" i="7"/>
  <c r="P1160" i="7"/>
  <c r="O1160" i="7"/>
  <c r="N1160" i="7"/>
  <c r="M1160" i="7"/>
  <c r="L1160" i="7"/>
  <c r="K1160" i="7"/>
  <c r="J1160" i="7"/>
  <c r="I1160" i="7"/>
  <c r="H1160" i="7"/>
  <c r="G1160" i="7"/>
  <c r="F1160" i="7"/>
  <c r="E1160" i="7"/>
  <c r="D1160" i="7"/>
  <c r="C1160" i="7"/>
  <c r="B1160" i="7"/>
  <c r="A1160" i="7"/>
  <c r="W1159" i="7"/>
  <c r="V1159" i="7"/>
  <c r="U1159" i="7"/>
  <c r="T1159" i="7"/>
  <c r="S1159" i="7"/>
  <c r="R1159" i="7"/>
  <c r="Q1159" i="7"/>
  <c r="P1159" i="7"/>
  <c r="O1159" i="7"/>
  <c r="N1159" i="7"/>
  <c r="M1159" i="7"/>
  <c r="L1159" i="7"/>
  <c r="K1159" i="7"/>
  <c r="J1159" i="7"/>
  <c r="I1159" i="7"/>
  <c r="H1159" i="7"/>
  <c r="G1159" i="7"/>
  <c r="F1159" i="7"/>
  <c r="E1159" i="7"/>
  <c r="D1159" i="7"/>
  <c r="C1159" i="7"/>
  <c r="B1159" i="7"/>
  <c r="A1159" i="7"/>
  <c r="W1158" i="7"/>
  <c r="V1158" i="7"/>
  <c r="U1158" i="7"/>
  <c r="T1158" i="7"/>
  <c r="S1158" i="7"/>
  <c r="R1158" i="7"/>
  <c r="Q1158" i="7"/>
  <c r="P1158" i="7"/>
  <c r="O1158" i="7"/>
  <c r="N1158" i="7"/>
  <c r="M1158" i="7"/>
  <c r="L1158" i="7"/>
  <c r="K1158" i="7"/>
  <c r="J1158" i="7"/>
  <c r="I1158" i="7"/>
  <c r="H1158" i="7"/>
  <c r="G1158" i="7"/>
  <c r="F1158" i="7"/>
  <c r="E1158" i="7"/>
  <c r="D1158" i="7"/>
  <c r="C1158" i="7"/>
  <c r="B1158" i="7"/>
  <c r="A1158" i="7"/>
  <c r="W1157" i="7"/>
  <c r="V1157" i="7"/>
  <c r="U1157" i="7"/>
  <c r="T1157" i="7"/>
  <c r="S1157" i="7"/>
  <c r="R1157" i="7"/>
  <c r="Q1157" i="7"/>
  <c r="P1157" i="7"/>
  <c r="O1157" i="7"/>
  <c r="N1157" i="7"/>
  <c r="M1157" i="7"/>
  <c r="L1157" i="7"/>
  <c r="K1157" i="7"/>
  <c r="J1157" i="7"/>
  <c r="I1157" i="7"/>
  <c r="H1157" i="7"/>
  <c r="G1157" i="7"/>
  <c r="F1157" i="7"/>
  <c r="E1157" i="7"/>
  <c r="D1157" i="7"/>
  <c r="C1157" i="7"/>
  <c r="B1157" i="7"/>
  <c r="A1157" i="7"/>
  <c r="W1156" i="7"/>
  <c r="V1156" i="7"/>
  <c r="U1156" i="7"/>
  <c r="T1156" i="7"/>
  <c r="S1156" i="7"/>
  <c r="R1156" i="7"/>
  <c r="Q1156" i="7"/>
  <c r="P1156" i="7"/>
  <c r="O1156" i="7"/>
  <c r="N1156" i="7"/>
  <c r="M1156" i="7"/>
  <c r="L1156" i="7"/>
  <c r="K1156" i="7"/>
  <c r="J1156" i="7"/>
  <c r="I1156" i="7"/>
  <c r="H1156" i="7"/>
  <c r="G1156" i="7"/>
  <c r="F1156" i="7"/>
  <c r="E1156" i="7"/>
  <c r="D1156" i="7"/>
  <c r="C1156" i="7"/>
  <c r="B1156" i="7"/>
  <c r="A1156" i="7"/>
  <c r="W1155" i="7"/>
  <c r="V1155" i="7"/>
  <c r="U1155" i="7"/>
  <c r="T1155" i="7"/>
  <c r="S1155" i="7"/>
  <c r="R1155" i="7"/>
  <c r="Q1155" i="7"/>
  <c r="P1155" i="7"/>
  <c r="O1155" i="7"/>
  <c r="N1155" i="7"/>
  <c r="M1155" i="7"/>
  <c r="L1155" i="7"/>
  <c r="K1155" i="7"/>
  <c r="J1155" i="7"/>
  <c r="I1155" i="7"/>
  <c r="H1155" i="7"/>
  <c r="G1155" i="7"/>
  <c r="F1155" i="7"/>
  <c r="E1155" i="7"/>
  <c r="D1155" i="7"/>
  <c r="C1155" i="7"/>
  <c r="B1155" i="7"/>
  <c r="A1155" i="7"/>
  <c r="W1154" i="7"/>
  <c r="V1154" i="7"/>
  <c r="U1154" i="7"/>
  <c r="T1154" i="7"/>
  <c r="S1154" i="7"/>
  <c r="R1154" i="7"/>
  <c r="Q1154" i="7"/>
  <c r="P1154" i="7"/>
  <c r="O1154" i="7"/>
  <c r="N1154" i="7"/>
  <c r="M1154" i="7"/>
  <c r="L1154" i="7"/>
  <c r="K1154" i="7"/>
  <c r="J1154" i="7"/>
  <c r="I1154" i="7"/>
  <c r="H1154" i="7"/>
  <c r="G1154" i="7"/>
  <c r="F1154" i="7"/>
  <c r="E1154" i="7"/>
  <c r="D1154" i="7"/>
  <c r="C1154" i="7"/>
  <c r="B1154" i="7"/>
  <c r="A1154" i="7"/>
  <c r="W1153" i="7"/>
  <c r="V1153" i="7"/>
  <c r="U1153" i="7"/>
  <c r="T1153" i="7"/>
  <c r="S1153" i="7"/>
  <c r="R1153" i="7"/>
  <c r="Q1153" i="7"/>
  <c r="P1153" i="7"/>
  <c r="O1153" i="7"/>
  <c r="N1153" i="7"/>
  <c r="M1153" i="7"/>
  <c r="L1153" i="7"/>
  <c r="K1153" i="7"/>
  <c r="J1153" i="7"/>
  <c r="I1153" i="7"/>
  <c r="H1153" i="7"/>
  <c r="G1153" i="7"/>
  <c r="F1153" i="7"/>
  <c r="E1153" i="7"/>
  <c r="D1153" i="7"/>
  <c r="C1153" i="7"/>
  <c r="B1153" i="7"/>
  <c r="A1153" i="7"/>
  <c r="W1152" i="7"/>
  <c r="V1152" i="7"/>
  <c r="U1152" i="7"/>
  <c r="T1152" i="7"/>
  <c r="S1152" i="7"/>
  <c r="R1152" i="7"/>
  <c r="Q1152" i="7"/>
  <c r="P1152" i="7"/>
  <c r="O1152" i="7"/>
  <c r="N1152" i="7"/>
  <c r="M1152" i="7"/>
  <c r="L1152" i="7"/>
  <c r="K1152" i="7"/>
  <c r="J1152" i="7"/>
  <c r="I1152" i="7"/>
  <c r="H1152" i="7"/>
  <c r="G1152" i="7"/>
  <c r="F1152" i="7"/>
  <c r="E1152" i="7"/>
  <c r="D1152" i="7"/>
  <c r="C1152" i="7"/>
  <c r="B1152" i="7"/>
  <c r="A1152" i="7"/>
  <c r="W1151" i="7"/>
  <c r="V1151" i="7"/>
  <c r="U1151" i="7"/>
  <c r="T1151" i="7"/>
  <c r="S1151" i="7"/>
  <c r="R1151" i="7"/>
  <c r="Q1151" i="7"/>
  <c r="P1151" i="7"/>
  <c r="O1151" i="7"/>
  <c r="N1151" i="7"/>
  <c r="M1151" i="7"/>
  <c r="L1151" i="7"/>
  <c r="K1151" i="7"/>
  <c r="J1151" i="7"/>
  <c r="I1151" i="7"/>
  <c r="H1151" i="7"/>
  <c r="G1151" i="7"/>
  <c r="F1151" i="7"/>
  <c r="E1151" i="7"/>
  <c r="D1151" i="7"/>
  <c r="C1151" i="7"/>
  <c r="B1151" i="7"/>
  <c r="A1151" i="7"/>
  <c r="W1150" i="7"/>
  <c r="V1150" i="7"/>
  <c r="U1150" i="7"/>
  <c r="T1150" i="7"/>
  <c r="S1150" i="7"/>
  <c r="R1150" i="7"/>
  <c r="Q1150" i="7"/>
  <c r="P1150" i="7"/>
  <c r="O1150" i="7"/>
  <c r="N1150" i="7"/>
  <c r="M1150" i="7"/>
  <c r="L1150" i="7"/>
  <c r="K1150" i="7"/>
  <c r="J1150" i="7"/>
  <c r="I1150" i="7"/>
  <c r="H1150" i="7"/>
  <c r="G1150" i="7"/>
  <c r="F1150" i="7"/>
  <c r="E1150" i="7"/>
  <c r="D1150" i="7"/>
  <c r="C1150" i="7"/>
  <c r="B1150" i="7"/>
  <c r="A1150" i="7"/>
  <c r="W1149" i="7"/>
  <c r="V1149" i="7"/>
  <c r="U1149" i="7"/>
  <c r="T1149" i="7"/>
  <c r="S1149" i="7"/>
  <c r="R1149" i="7"/>
  <c r="Q1149" i="7"/>
  <c r="P1149" i="7"/>
  <c r="O1149" i="7"/>
  <c r="N1149" i="7"/>
  <c r="M1149" i="7"/>
  <c r="L1149" i="7"/>
  <c r="K1149" i="7"/>
  <c r="J1149" i="7"/>
  <c r="I1149" i="7"/>
  <c r="H1149" i="7"/>
  <c r="G1149" i="7"/>
  <c r="F1149" i="7"/>
  <c r="E1149" i="7"/>
  <c r="D1149" i="7"/>
  <c r="C1149" i="7"/>
  <c r="B1149" i="7"/>
  <c r="A1149" i="7"/>
  <c r="W1148" i="7"/>
  <c r="V1148" i="7"/>
  <c r="U1148" i="7"/>
  <c r="T1148" i="7"/>
  <c r="S1148" i="7"/>
  <c r="R1148" i="7"/>
  <c r="Q1148" i="7"/>
  <c r="P1148" i="7"/>
  <c r="O1148" i="7"/>
  <c r="N1148" i="7"/>
  <c r="M1148" i="7"/>
  <c r="L1148" i="7"/>
  <c r="K1148" i="7"/>
  <c r="J1148" i="7"/>
  <c r="I1148" i="7"/>
  <c r="H1148" i="7"/>
  <c r="G1148" i="7"/>
  <c r="F1148" i="7"/>
  <c r="E1148" i="7"/>
  <c r="D1148" i="7"/>
  <c r="C1148" i="7"/>
  <c r="B1148" i="7"/>
  <c r="A1148" i="7"/>
  <c r="W1147" i="7"/>
  <c r="V1147" i="7"/>
  <c r="U1147" i="7"/>
  <c r="T1147" i="7"/>
  <c r="S1147" i="7"/>
  <c r="R1147" i="7"/>
  <c r="Q1147" i="7"/>
  <c r="P1147" i="7"/>
  <c r="O1147" i="7"/>
  <c r="N1147" i="7"/>
  <c r="M1147" i="7"/>
  <c r="L1147" i="7"/>
  <c r="K1147" i="7"/>
  <c r="J1147" i="7"/>
  <c r="I1147" i="7"/>
  <c r="H1147" i="7"/>
  <c r="G1147" i="7"/>
  <c r="F1147" i="7"/>
  <c r="E1147" i="7"/>
  <c r="D1147" i="7"/>
  <c r="C1147" i="7"/>
  <c r="B1147" i="7"/>
  <c r="A1147" i="7"/>
  <c r="W1146" i="7"/>
  <c r="V1146" i="7"/>
  <c r="U1146" i="7"/>
  <c r="T1146" i="7"/>
  <c r="S1146" i="7"/>
  <c r="R1146" i="7"/>
  <c r="Q1146" i="7"/>
  <c r="P1146" i="7"/>
  <c r="O1146" i="7"/>
  <c r="N1146" i="7"/>
  <c r="M1146" i="7"/>
  <c r="L1146" i="7"/>
  <c r="K1146" i="7"/>
  <c r="J1146" i="7"/>
  <c r="I1146" i="7"/>
  <c r="H1146" i="7"/>
  <c r="G1146" i="7"/>
  <c r="F1146" i="7"/>
  <c r="E1146" i="7"/>
  <c r="D1146" i="7"/>
  <c r="C1146" i="7"/>
  <c r="B1146" i="7"/>
  <c r="A1146" i="7"/>
  <c r="W1145" i="7"/>
  <c r="V1145" i="7"/>
  <c r="U1145" i="7"/>
  <c r="T1145" i="7"/>
  <c r="S1145" i="7"/>
  <c r="R1145" i="7"/>
  <c r="Q1145" i="7"/>
  <c r="P1145" i="7"/>
  <c r="O1145" i="7"/>
  <c r="N1145" i="7"/>
  <c r="M1145" i="7"/>
  <c r="L1145" i="7"/>
  <c r="K1145" i="7"/>
  <c r="J1145" i="7"/>
  <c r="I1145" i="7"/>
  <c r="H1145" i="7"/>
  <c r="G1145" i="7"/>
  <c r="F1145" i="7"/>
  <c r="E1145" i="7"/>
  <c r="D1145" i="7"/>
  <c r="C1145" i="7"/>
  <c r="B1145" i="7"/>
  <c r="A1145" i="7"/>
  <c r="W1144" i="7"/>
  <c r="V1144" i="7"/>
  <c r="U1144" i="7"/>
  <c r="T1144" i="7"/>
  <c r="S1144" i="7"/>
  <c r="R1144" i="7"/>
  <c r="Q1144" i="7"/>
  <c r="P1144" i="7"/>
  <c r="O1144" i="7"/>
  <c r="N1144" i="7"/>
  <c r="M1144" i="7"/>
  <c r="L1144" i="7"/>
  <c r="K1144" i="7"/>
  <c r="J1144" i="7"/>
  <c r="I1144" i="7"/>
  <c r="H1144" i="7"/>
  <c r="G1144" i="7"/>
  <c r="F1144" i="7"/>
  <c r="E1144" i="7"/>
  <c r="D1144" i="7"/>
  <c r="C1144" i="7"/>
  <c r="B1144" i="7"/>
  <c r="A1144" i="7"/>
  <c r="W1143" i="7"/>
  <c r="V1143" i="7"/>
  <c r="U1143" i="7"/>
  <c r="T1143" i="7"/>
  <c r="S1143" i="7"/>
  <c r="R1143" i="7"/>
  <c r="Q1143" i="7"/>
  <c r="P1143" i="7"/>
  <c r="O1143" i="7"/>
  <c r="N1143" i="7"/>
  <c r="M1143" i="7"/>
  <c r="L1143" i="7"/>
  <c r="K1143" i="7"/>
  <c r="J1143" i="7"/>
  <c r="I1143" i="7"/>
  <c r="H1143" i="7"/>
  <c r="G1143" i="7"/>
  <c r="F1143" i="7"/>
  <c r="E1143" i="7"/>
  <c r="D1143" i="7"/>
  <c r="C1143" i="7"/>
  <c r="B1143" i="7"/>
  <c r="A1143" i="7"/>
  <c r="W1142" i="7"/>
  <c r="V1142" i="7"/>
  <c r="U1142" i="7"/>
  <c r="T1142" i="7"/>
  <c r="S1142" i="7"/>
  <c r="R1142" i="7"/>
  <c r="Q1142" i="7"/>
  <c r="P1142" i="7"/>
  <c r="O1142" i="7"/>
  <c r="N1142" i="7"/>
  <c r="M1142" i="7"/>
  <c r="L1142" i="7"/>
  <c r="K1142" i="7"/>
  <c r="J1142" i="7"/>
  <c r="I1142" i="7"/>
  <c r="H1142" i="7"/>
  <c r="G1142" i="7"/>
  <c r="F1142" i="7"/>
  <c r="E1142" i="7"/>
  <c r="D1142" i="7"/>
  <c r="C1142" i="7"/>
  <c r="B1142" i="7"/>
  <c r="A1142" i="7"/>
  <c r="W1141" i="7"/>
  <c r="V1141" i="7"/>
  <c r="U1141" i="7"/>
  <c r="T1141" i="7"/>
  <c r="S1141" i="7"/>
  <c r="R1141" i="7"/>
  <c r="Q1141" i="7"/>
  <c r="P1141" i="7"/>
  <c r="O1141" i="7"/>
  <c r="N1141" i="7"/>
  <c r="M1141" i="7"/>
  <c r="L1141" i="7"/>
  <c r="K1141" i="7"/>
  <c r="J1141" i="7"/>
  <c r="I1141" i="7"/>
  <c r="H1141" i="7"/>
  <c r="G1141" i="7"/>
  <c r="F1141" i="7"/>
  <c r="E1141" i="7"/>
  <c r="D1141" i="7"/>
  <c r="C1141" i="7"/>
  <c r="B1141" i="7"/>
  <c r="A1141" i="7"/>
  <c r="W1140" i="7"/>
  <c r="V1140" i="7"/>
  <c r="U1140" i="7"/>
  <c r="T1140" i="7"/>
  <c r="S1140" i="7"/>
  <c r="R1140" i="7"/>
  <c r="Q1140" i="7"/>
  <c r="P1140" i="7"/>
  <c r="O1140" i="7"/>
  <c r="N1140" i="7"/>
  <c r="M1140" i="7"/>
  <c r="L1140" i="7"/>
  <c r="K1140" i="7"/>
  <c r="J1140" i="7"/>
  <c r="I1140" i="7"/>
  <c r="H1140" i="7"/>
  <c r="G1140" i="7"/>
  <c r="F1140" i="7"/>
  <c r="E1140" i="7"/>
  <c r="D1140" i="7"/>
  <c r="C1140" i="7"/>
  <c r="B1140" i="7"/>
  <c r="A1140" i="7"/>
  <c r="W1139" i="7"/>
  <c r="V1139" i="7"/>
  <c r="U1139" i="7"/>
  <c r="T1139" i="7"/>
  <c r="S1139" i="7"/>
  <c r="R1139" i="7"/>
  <c r="Q1139" i="7"/>
  <c r="P1139" i="7"/>
  <c r="O1139" i="7"/>
  <c r="N1139" i="7"/>
  <c r="M1139" i="7"/>
  <c r="L1139" i="7"/>
  <c r="K1139" i="7"/>
  <c r="J1139" i="7"/>
  <c r="I1139" i="7"/>
  <c r="H1139" i="7"/>
  <c r="G1139" i="7"/>
  <c r="F1139" i="7"/>
  <c r="E1139" i="7"/>
  <c r="D1139" i="7"/>
  <c r="C1139" i="7"/>
  <c r="B1139" i="7"/>
  <c r="A1139" i="7"/>
  <c r="W1138" i="7"/>
  <c r="V1138" i="7"/>
  <c r="U1138" i="7"/>
  <c r="T1138" i="7"/>
  <c r="S1138" i="7"/>
  <c r="R1138" i="7"/>
  <c r="Q1138" i="7"/>
  <c r="P1138" i="7"/>
  <c r="O1138" i="7"/>
  <c r="N1138" i="7"/>
  <c r="M1138" i="7"/>
  <c r="L1138" i="7"/>
  <c r="K1138" i="7"/>
  <c r="J1138" i="7"/>
  <c r="I1138" i="7"/>
  <c r="H1138" i="7"/>
  <c r="G1138" i="7"/>
  <c r="F1138" i="7"/>
  <c r="E1138" i="7"/>
  <c r="D1138" i="7"/>
  <c r="C1138" i="7"/>
  <c r="B1138" i="7"/>
  <c r="A1138" i="7"/>
  <c r="W1137" i="7"/>
  <c r="V1137" i="7"/>
  <c r="U1137" i="7"/>
  <c r="T1137" i="7"/>
  <c r="S1137" i="7"/>
  <c r="R1137" i="7"/>
  <c r="Q1137" i="7"/>
  <c r="P1137" i="7"/>
  <c r="O1137" i="7"/>
  <c r="N1137" i="7"/>
  <c r="M1137" i="7"/>
  <c r="L1137" i="7"/>
  <c r="K1137" i="7"/>
  <c r="J1137" i="7"/>
  <c r="I1137" i="7"/>
  <c r="H1137" i="7"/>
  <c r="G1137" i="7"/>
  <c r="F1137" i="7"/>
  <c r="E1137" i="7"/>
  <c r="D1137" i="7"/>
  <c r="C1137" i="7"/>
  <c r="B1137" i="7"/>
  <c r="A1137" i="7"/>
  <c r="W1136" i="7"/>
  <c r="V1136" i="7"/>
  <c r="U1136" i="7"/>
  <c r="T1136" i="7"/>
  <c r="S1136" i="7"/>
  <c r="R1136" i="7"/>
  <c r="Q1136" i="7"/>
  <c r="P1136" i="7"/>
  <c r="O1136" i="7"/>
  <c r="N1136" i="7"/>
  <c r="M1136" i="7"/>
  <c r="L1136" i="7"/>
  <c r="K1136" i="7"/>
  <c r="J1136" i="7"/>
  <c r="I1136" i="7"/>
  <c r="H1136" i="7"/>
  <c r="G1136" i="7"/>
  <c r="F1136" i="7"/>
  <c r="E1136" i="7"/>
  <c r="D1136" i="7"/>
  <c r="C1136" i="7"/>
  <c r="B1136" i="7"/>
  <c r="A1136" i="7"/>
  <c r="W1135" i="7"/>
  <c r="V1135" i="7"/>
  <c r="U1135" i="7"/>
  <c r="T1135" i="7"/>
  <c r="S1135" i="7"/>
  <c r="R1135" i="7"/>
  <c r="Q1135" i="7"/>
  <c r="P1135" i="7"/>
  <c r="O1135" i="7"/>
  <c r="N1135" i="7"/>
  <c r="M1135" i="7"/>
  <c r="L1135" i="7"/>
  <c r="K1135" i="7"/>
  <c r="J1135" i="7"/>
  <c r="I1135" i="7"/>
  <c r="H1135" i="7"/>
  <c r="G1135" i="7"/>
  <c r="F1135" i="7"/>
  <c r="E1135" i="7"/>
  <c r="D1135" i="7"/>
  <c r="C1135" i="7"/>
  <c r="B1135" i="7"/>
  <c r="A1135" i="7"/>
  <c r="W1134" i="7"/>
  <c r="V1134" i="7"/>
  <c r="U1134" i="7"/>
  <c r="T1134" i="7"/>
  <c r="S1134" i="7"/>
  <c r="R1134" i="7"/>
  <c r="Q1134" i="7"/>
  <c r="P1134" i="7"/>
  <c r="O1134" i="7"/>
  <c r="N1134" i="7"/>
  <c r="M1134" i="7"/>
  <c r="L1134" i="7"/>
  <c r="K1134" i="7"/>
  <c r="J1134" i="7"/>
  <c r="I1134" i="7"/>
  <c r="H1134" i="7"/>
  <c r="G1134" i="7"/>
  <c r="F1134" i="7"/>
  <c r="E1134" i="7"/>
  <c r="D1134" i="7"/>
  <c r="C1134" i="7"/>
  <c r="B1134" i="7"/>
  <c r="A1134" i="7"/>
  <c r="W1133" i="7"/>
  <c r="V1133" i="7"/>
  <c r="U1133" i="7"/>
  <c r="T1133" i="7"/>
  <c r="S1133" i="7"/>
  <c r="R1133" i="7"/>
  <c r="Q1133" i="7"/>
  <c r="P1133" i="7"/>
  <c r="O1133" i="7"/>
  <c r="N1133" i="7"/>
  <c r="M1133" i="7"/>
  <c r="L1133" i="7"/>
  <c r="K1133" i="7"/>
  <c r="J1133" i="7"/>
  <c r="I1133" i="7"/>
  <c r="H1133" i="7"/>
  <c r="G1133" i="7"/>
  <c r="F1133" i="7"/>
  <c r="E1133" i="7"/>
  <c r="D1133" i="7"/>
  <c r="C1133" i="7"/>
  <c r="B1133" i="7"/>
  <c r="A1133" i="7"/>
  <c r="W1132" i="7"/>
  <c r="V1132" i="7"/>
  <c r="U1132" i="7"/>
  <c r="T1132" i="7"/>
  <c r="S1132" i="7"/>
  <c r="R1132" i="7"/>
  <c r="Q1132" i="7"/>
  <c r="P1132" i="7"/>
  <c r="O1132" i="7"/>
  <c r="N1132" i="7"/>
  <c r="M1132" i="7"/>
  <c r="L1132" i="7"/>
  <c r="K1132" i="7"/>
  <c r="J1132" i="7"/>
  <c r="I1132" i="7"/>
  <c r="H1132" i="7"/>
  <c r="G1132" i="7"/>
  <c r="F1132" i="7"/>
  <c r="E1132" i="7"/>
  <c r="D1132" i="7"/>
  <c r="C1132" i="7"/>
  <c r="B1132" i="7"/>
  <c r="A1132" i="7"/>
  <c r="W1131" i="7"/>
  <c r="V1131" i="7"/>
  <c r="U1131" i="7"/>
  <c r="T1131" i="7"/>
  <c r="S1131" i="7"/>
  <c r="R1131" i="7"/>
  <c r="Q1131" i="7"/>
  <c r="P1131" i="7"/>
  <c r="O1131" i="7"/>
  <c r="N1131" i="7"/>
  <c r="M1131" i="7"/>
  <c r="L1131" i="7"/>
  <c r="K1131" i="7"/>
  <c r="J1131" i="7"/>
  <c r="I1131" i="7"/>
  <c r="H1131" i="7"/>
  <c r="G1131" i="7"/>
  <c r="F1131" i="7"/>
  <c r="E1131" i="7"/>
  <c r="D1131" i="7"/>
  <c r="C1131" i="7"/>
  <c r="B1131" i="7"/>
  <c r="A1131" i="7"/>
  <c r="W1130" i="7"/>
  <c r="V1130" i="7"/>
  <c r="U1130" i="7"/>
  <c r="T1130" i="7"/>
  <c r="S1130" i="7"/>
  <c r="R1130" i="7"/>
  <c r="Q1130" i="7"/>
  <c r="P1130" i="7"/>
  <c r="O1130" i="7"/>
  <c r="N1130" i="7"/>
  <c r="M1130" i="7"/>
  <c r="L1130" i="7"/>
  <c r="K1130" i="7"/>
  <c r="J1130" i="7"/>
  <c r="I1130" i="7"/>
  <c r="H1130" i="7"/>
  <c r="G1130" i="7"/>
  <c r="F1130" i="7"/>
  <c r="E1130" i="7"/>
  <c r="D1130" i="7"/>
  <c r="C1130" i="7"/>
  <c r="B1130" i="7"/>
  <c r="A1130" i="7"/>
  <c r="W1129" i="7"/>
  <c r="V1129" i="7"/>
  <c r="U1129" i="7"/>
  <c r="T1129" i="7"/>
  <c r="S1129" i="7"/>
  <c r="R1129" i="7"/>
  <c r="Q1129" i="7"/>
  <c r="P1129" i="7"/>
  <c r="O1129" i="7"/>
  <c r="N1129" i="7"/>
  <c r="M1129" i="7"/>
  <c r="L1129" i="7"/>
  <c r="K1129" i="7"/>
  <c r="J1129" i="7"/>
  <c r="I1129" i="7"/>
  <c r="H1129" i="7"/>
  <c r="G1129" i="7"/>
  <c r="F1129" i="7"/>
  <c r="E1129" i="7"/>
  <c r="D1129" i="7"/>
  <c r="C1129" i="7"/>
  <c r="B1129" i="7"/>
  <c r="A1129" i="7"/>
  <c r="W1128" i="7"/>
  <c r="V1128" i="7"/>
  <c r="U1128" i="7"/>
  <c r="T1128" i="7"/>
  <c r="S1128" i="7"/>
  <c r="R1128" i="7"/>
  <c r="Q1128" i="7"/>
  <c r="P1128" i="7"/>
  <c r="O1128" i="7"/>
  <c r="N1128" i="7"/>
  <c r="M1128" i="7"/>
  <c r="L1128" i="7"/>
  <c r="K1128" i="7"/>
  <c r="J1128" i="7"/>
  <c r="I1128" i="7"/>
  <c r="H1128" i="7"/>
  <c r="G1128" i="7"/>
  <c r="F1128" i="7"/>
  <c r="E1128" i="7"/>
  <c r="D1128" i="7"/>
  <c r="C1128" i="7"/>
  <c r="B1128" i="7"/>
  <c r="A1128" i="7"/>
  <c r="W1127" i="7"/>
  <c r="V1127" i="7"/>
  <c r="U1127" i="7"/>
  <c r="T1127" i="7"/>
  <c r="S1127" i="7"/>
  <c r="R1127" i="7"/>
  <c r="Q1127" i="7"/>
  <c r="P1127" i="7"/>
  <c r="O1127" i="7"/>
  <c r="N1127" i="7"/>
  <c r="M1127" i="7"/>
  <c r="L1127" i="7"/>
  <c r="K1127" i="7"/>
  <c r="J1127" i="7"/>
  <c r="I1127" i="7"/>
  <c r="H1127" i="7"/>
  <c r="G1127" i="7"/>
  <c r="F1127" i="7"/>
  <c r="E1127" i="7"/>
  <c r="D1127" i="7"/>
  <c r="C1127" i="7"/>
  <c r="B1127" i="7"/>
  <c r="A1127" i="7"/>
  <c r="W1126" i="7"/>
  <c r="V1126" i="7"/>
  <c r="U1126" i="7"/>
  <c r="T1126" i="7"/>
  <c r="S1126" i="7"/>
  <c r="R1126" i="7"/>
  <c r="Q1126" i="7"/>
  <c r="P1126" i="7"/>
  <c r="O1126" i="7"/>
  <c r="N1126" i="7"/>
  <c r="M1126" i="7"/>
  <c r="L1126" i="7"/>
  <c r="K1126" i="7"/>
  <c r="J1126" i="7"/>
  <c r="I1126" i="7"/>
  <c r="H1126" i="7"/>
  <c r="G1126" i="7"/>
  <c r="F1126" i="7"/>
  <c r="E1126" i="7"/>
  <c r="D1126" i="7"/>
  <c r="C1126" i="7"/>
  <c r="B1126" i="7"/>
  <c r="A1126" i="7"/>
  <c r="W1125" i="7"/>
  <c r="V1125" i="7"/>
  <c r="U1125" i="7"/>
  <c r="T1125" i="7"/>
  <c r="S1125" i="7"/>
  <c r="R1125" i="7"/>
  <c r="Q1125" i="7"/>
  <c r="P1125" i="7"/>
  <c r="O1125" i="7"/>
  <c r="N1125" i="7"/>
  <c r="M1125" i="7"/>
  <c r="L1125" i="7"/>
  <c r="K1125" i="7"/>
  <c r="J1125" i="7"/>
  <c r="I1125" i="7"/>
  <c r="H1125" i="7"/>
  <c r="G1125" i="7"/>
  <c r="F1125" i="7"/>
  <c r="E1125" i="7"/>
  <c r="D1125" i="7"/>
  <c r="C1125" i="7"/>
  <c r="B1125" i="7"/>
  <c r="A1125" i="7"/>
  <c r="W1124" i="7"/>
  <c r="V1124" i="7"/>
  <c r="U1124" i="7"/>
  <c r="T1124" i="7"/>
  <c r="S1124" i="7"/>
  <c r="R1124" i="7"/>
  <c r="Q1124" i="7"/>
  <c r="P1124" i="7"/>
  <c r="O1124" i="7"/>
  <c r="N1124" i="7"/>
  <c r="M1124" i="7"/>
  <c r="L1124" i="7"/>
  <c r="K1124" i="7"/>
  <c r="J1124" i="7"/>
  <c r="I1124" i="7"/>
  <c r="H1124" i="7"/>
  <c r="G1124" i="7"/>
  <c r="F1124" i="7"/>
  <c r="E1124" i="7"/>
  <c r="D1124" i="7"/>
  <c r="C1124" i="7"/>
  <c r="B1124" i="7"/>
  <c r="A1124" i="7"/>
  <c r="W1123" i="7"/>
  <c r="V1123" i="7"/>
  <c r="U1123" i="7"/>
  <c r="T1123" i="7"/>
  <c r="S1123" i="7"/>
  <c r="R1123" i="7"/>
  <c r="Q1123" i="7"/>
  <c r="P1123" i="7"/>
  <c r="U1126" i="1"/>
  <c r="O1123" i="7"/>
  <c r="T1126" i="1"/>
  <c r="N1123" i="7"/>
  <c r="M1123" i="7"/>
  <c r="L1123" i="7"/>
  <c r="K1123" i="7"/>
  <c r="J1123" i="7"/>
  <c r="I1123" i="7"/>
  <c r="H1123" i="7"/>
  <c r="G1123" i="7"/>
  <c r="F1123" i="7"/>
  <c r="E1123" i="7"/>
  <c r="D1123" i="7"/>
  <c r="C1123" i="7"/>
  <c r="B1123" i="7"/>
  <c r="A1123" i="7"/>
  <c r="W1122" i="7"/>
  <c r="V1122" i="7"/>
  <c r="U1122" i="7"/>
  <c r="T1122" i="7"/>
  <c r="S1122" i="7"/>
  <c r="R1122" i="7"/>
  <c r="Q1122" i="7"/>
  <c r="P1122" i="7"/>
  <c r="U1125" i="1"/>
  <c r="O1122" i="7"/>
  <c r="T1125" i="1"/>
  <c r="N1122" i="7"/>
  <c r="M1122" i="7"/>
  <c r="L1122" i="7"/>
  <c r="K1122" i="7"/>
  <c r="J1122" i="7"/>
  <c r="I1122" i="7"/>
  <c r="H1122" i="7"/>
  <c r="G1122" i="7"/>
  <c r="F1122" i="7"/>
  <c r="E1122" i="7"/>
  <c r="D1122" i="7"/>
  <c r="C1122" i="7"/>
  <c r="B1122" i="7"/>
  <c r="A1122" i="7"/>
  <c r="W1121" i="7"/>
  <c r="V1121" i="7"/>
  <c r="U1121" i="7"/>
  <c r="T1121" i="7"/>
  <c r="S1121" i="7"/>
  <c r="R1121" i="7"/>
  <c r="Q1121" i="7"/>
  <c r="P1121" i="7"/>
  <c r="U1124" i="1"/>
  <c r="O1121" i="7"/>
  <c r="T1124" i="1"/>
  <c r="N1121" i="7"/>
  <c r="M1121" i="7"/>
  <c r="L1121" i="7"/>
  <c r="K1121" i="7"/>
  <c r="J1121" i="7"/>
  <c r="I1121" i="7"/>
  <c r="H1121" i="7"/>
  <c r="G1121" i="7"/>
  <c r="F1121" i="7"/>
  <c r="E1121" i="7"/>
  <c r="D1121" i="7"/>
  <c r="C1121" i="7"/>
  <c r="B1121" i="7"/>
  <c r="A1121" i="7"/>
  <c r="W1120" i="7"/>
  <c r="V1120" i="7"/>
  <c r="U1120" i="7"/>
  <c r="T1120" i="7"/>
  <c r="S1120" i="7"/>
  <c r="R1120" i="7"/>
  <c r="Q1120" i="7"/>
  <c r="P1120" i="7"/>
  <c r="U1123" i="1"/>
  <c r="O1120" i="7"/>
  <c r="T1123" i="1"/>
  <c r="N1120" i="7"/>
  <c r="M1120" i="7"/>
  <c r="L1120" i="7"/>
  <c r="K1120" i="7"/>
  <c r="J1120" i="7"/>
  <c r="I1120" i="7"/>
  <c r="H1120" i="7"/>
  <c r="G1120" i="7"/>
  <c r="F1120" i="7"/>
  <c r="E1120" i="7"/>
  <c r="D1120" i="7"/>
  <c r="C1120" i="7"/>
  <c r="B1120" i="7"/>
  <c r="A1120" i="7"/>
  <c r="W1119" i="7"/>
  <c r="V1119" i="7"/>
  <c r="U1119" i="7"/>
  <c r="T1119" i="7"/>
  <c r="S1119" i="7"/>
  <c r="R1119" i="7"/>
  <c r="Q1119" i="7"/>
  <c r="P1119" i="7"/>
  <c r="U1122" i="1"/>
  <c r="O1119" i="7"/>
  <c r="T1122" i="1"/>
  <c r="N1119" i="7"/>
  <c r="M1119" i="7"/>
  <c r="L1119" i="7"/>
  <c r="K1119" i="7"/>
  <c r="J1119" i="7"/>
  <c r="I1119" i="7"/>
  <c r="H1119" i="7"/>
  <c r="G1119" i="7"/>
  <c r="F1119" i="7"/>
  <c r="E1119" i="7"/>
  <c r="D1119" i="7"/>
  <c r="C1119" i="7"/>
  <c r="B1119" i="7"/>
  <c r="A1119" i="7"/>
  <c r="W1118" i="7"/>
  <c r="V1118" i="7"/>
  <c r="U1118" i="7"/>
  <c r="T1118" i="7"/>
  <c r="S1118" i="7"/>
  <c r="R1118" i="7"/>
  <c r="Q1118" i="7"/>
  <c r="P1118" i="7"/>
  <c r="U1121" i="1"/>
  <c r="O1118" i="7"/>
  <c r="T1121" i="1"/>
  <c r="N1118" i="7"/>
  <c r="M1118" i="7"/>
  <c r="L1118" i="7"/>
  <c r="K1118" i="7"/>
  <c r="J1118" i="7"/>
  <c r="I1118" i="7"/>
  <c r="H1118" i="7"/>
  <c r="G1118" i="7"/>
  <c r="F1118" i="7"/>
  <c r="E1118" i="7"/>
  <c r="D1118" i="7"/>
  <c r="C1118" i="7"/>
  <c r="B1118" i="7"/>
  <c r="A1118" i="7"/>
  <c r="W1117" i="7"/>
  <c r="V1117" i="7"/>
  <c r="U1117" i="7"/>
  <c r="T1117" i="7"/>
  <c r="S1117" i="7"/>
  <c r="R1117" i="7"/>
  <c r="Q1117" i="7"/>
  <c r="P1117" i="7"/>
  <c r="U1120" i="1"/>
  <c r="O1117" i="7"/>
  <c r="T1120" i="1"/>
  <c r="N1117" i="7"/>
  <c r="M1117" i="7"/>
  <c r="L1117" i="7"/>
  <c r="K1117" i="7"/>
  <c r="J1117" i="7"/>
  <c r="I1117" i="7"/>
  <c r="H1117" i="7"/>
  <c r="G1117" i="7"/>
  <c r="F1117" i="7"/>
  <c r="E1117" i="7"/>
  <c r="D1117" i="7"/>
  <c r="C1117" i="7"/>
  <c r="B1117" i="7"/>
  <c r="A1117" i="7"/>
  <c r="W1116" i="7"/>
  <c r="V1116" i="7"/>
  <c r="U1116" i="7"/>
  <c r="T1116" i="7"/>
  <c r="S1116" i="7"/>
  <c r="R1116" i="7"/>
  <c r="Q1116" i="7"/>
  <c r="P1116" i="7"/>
  <c r="U1119" i="1"/>
  <c r="O1116" i="7"/>
  <c r="T1119" i="1"/>
  <c r="N1116" i="7"/>
  <c r="M1116" i="7"/>
  <c r="L1116" i="7"/>
  <c r="K1116" i="7"/>
  <c r="J1116" i="7"/>
  <c r="I1116" i="7"/>
  <c r="H1116" i="7"/>
  <c r="G1116" i="7"/>
  <c r="F1116" i="7"/>
  <c r="E1116" i="7"/>
  <c r="D1116" i="7"/>
  <c r="C1116" i="7"/>
  <c r="B1116" i="7"/>
  <c r="A1116" i="7"/>
  <c r="W1115" i="7"/>
  <c r="V1115" i="7"/>
  <c r="U1115" i="7"/>
  <c r="T1115" i="7"/>
  <c r="S1115" i="7"/>
  <c r="R1115" i="7"/>
  <c r="Q1115" i="7"/>
  <c r="P1115" i="7"/>
  <c r="U1118" i="1"/>
  <c r="O1115" i="7"/>
  <c r="T1118" i="1"/>
  <c r="N1115" i="7"/>
  <c r="M1115" i="7"/>
  <c r="L1115" i="7"/>
  <c r="K1115" i="7"/>
  <c r="J1115" i="7"/>
  <c r="I1115" i="7"/>
  <c r="H1115" i="7"/>
  <c r="G1115" i="7"/>
  <c r="F1115" i="7"/>
  <c r="E1115" i="7"/>
  <c r="D1115" i="7"/>
  <c r="C1115" i="7"/>
  <c r="B1115" i="7"/>
  <c r="A1115" i="7"/>
  <c r="W1114" i="7"/>
  <c r="V1114" i="7"/>
  <c r="U1114" i="7"/>
  <c r="T1114" i="7"/>
  <c r="S1114" i="7"/>
  <c r="R1114" i="7"/>
  <c r="Q1114" i="7"/>
  <c r="P1114" i="7"/>
  <c r="U1117" i="1"/>
  <c r="O1114" i="7"/>
  <c r="T1117" i="1"/>
  <c r="N1114" i="7"/>
  <c r="M1114" i="7"/>
  <c r="L1114" i="7"/>
  <c r="K1114" i="7"/>
  <c r="J1114" i="7"/>
  <c r="I1114" i="7"/>
  <c r="H1114" i="7"/>
  <c r="G1114" i="7"/>
  <c r="F1114" i="7"/>
  <c r="E1114" i="7"/>
  <c r="D1114" i="7"/>
  <c r="C1114" i="7"/>
  <c r="B1114" i="7"/>
  <c r="A1114" i="7"/>
  <c r="W1113" i="7"/>
  <c r="V1113" i="7"/>
  <c r="U1113" i="7"/>
  <c r="T1113" i="7"/>
  <c r="S1113" i="7"/>
  <c r="R1113" i="7"/>
  <c r="Q1113" i="7"/>
  <c r="P1113" i="7"/>
  <c r="U1116" i="1"/>
  <c r="O1113" i="7"/>
  <c r="T1116" i="1"/>
  <c r="N1113" i="7"/>
  <c r="M1113" i="7"/>
  <c r="L1113" i="7"/>
  <c r="K1113" i="7"/>
  <c r="J1113" i="7"/>
  <c r="I1113" i="7"/>
  <c r="H1113" i="7"/>
  <c r="G1113" i="7"/>
  <c r="F1113" i="7"/>
  <c r="E1113" i="7"/>
  <c r="D1113" i="7"/>
  <c r="C1113" i="7"/>
  <c r="B1113" i="7"/>
  <c r="A1113" i="7"/>
  <c r="W1112" i="7"/>
  <c r="V1112" i="7"/>
  <c r="U1112" i="7"/>
  <c r="T1112" i="7"/>
  <c r="S1112" i="7"/>
  <c r="R1112" i="7"/>
  <c r="Q1112" i="7"/>
  <c r="P1112" i="7"/>
  <c r="U1115" i="1"/>
  <c r="O1112" i="7"/>
  <c r="T1115" i="1"/>
  <c r="N1112" i="7"/>
  <c r="M1112" i="7"/>
  <c r="L1112" i="7"/>
  <c r="K1112" i="7"/>
  <c r="J1112" i="7"/>
  <c r="I1112" i="7"/>
  <c r="H1112" i="7"/>
  <c r="G1112" i="7"/>
  <c r="F1112" i="7"/>
  <c r="E1112" i="7"/>
  <c r="D1112" i="7"/>
  <c r="C1112" i="7"/>
  <c r="B1112" i="7"/>
  <c r="A1112" i="7"/>
  <c r="W1111" i="7"/>
  <c r="V1111" i="7"/>
  <c r="U1111" i="7"/>
  <c r="T1111" i="7"/>
  <c r="S1111" i="7"/>
  <c r="R1111" i="7"/>
  <c r="Q1111" i="7"/>
  <c r="P1111" i="7"/>
  <c r="U1114" i="1"/>
  <c r="O1111" i="7"/>
  <c r="T1114" i="1"/>
  <c r="N1111" i="7"/>
  <c r="M1111" i="7"/>
  <c r="L1111" i="7"/>
  <c r="K1111" i="7"/>
  <c r="J1111" i="7"/>
  <c r="I1111" i="7"/>
  <c r="H1111" i="7"/>
  <c r="G1111" i="7"/>
  <c r="F1111" i="7"/>
  <c r="E1111" i="7"/>
  <c r="D1111" i="7"/>
  <c r="C1111" i="7"/>
  <c r="B1111" i="7"/>
  <c r="A1111" i="7"/>
  <c r="W1110" i="7"/>
  <c r="V1110" i="7"/>
  <c r="U1110" i="7"/>
  <c r="T1110" i="7"/>
  <c r="S1110" i="7"/>
  <c r="R1110" i="7"/>
  <c r="Q1110" i="7"/>
  <c r="P1110" i="7"/>
  <c r="U1113" i="1"/>
  <c r="O1110" i="7"/>
  <c r="T1113" i="1"/>
  <c r="N1110" i="7"/>
  <c r="M1110" i="7"/>
  <c r="L1110" i="7"/>
  <c r="K1110" i="7"/>
  <c r="J1110" i="7"/>
  <c r="I1110" i="7"/>
  <c r="H1110" i="7"/>
  <c r="G1110" i="7"/>
  <c r="F1110" i="7"/>
  <c r="E1110" i="7"/>
  <c r="D1110" i="7"/>
  <c r="C1110" i="7"/>
  <c r="B1110" i="7"/>
  <c r="A1110" i="7"/>
  <c r="W1109" i="7"/>
  <c r="V1109" i="7"/>
  <c r="U1109" i="7"/>
  <c r="T1109" i="7"/>
  <c r="S1109" i="7"/>
  <c r="R1109" i="7"/>
  <c r="Q1109" i="7"/>
  <c r="P1109" i="7"/>
  <c r="U1112" i="1"/>
  <c r="O1109" i="7"/>
  <c r="T1112" i="1"/>
  <c r="N1109" i="7"/>
  <c r="M1109" i="7"/>
  <c r="L1109" i="7"/>
  <c r="K1109" i="7"/>
  <c r="J1109" i="7"/>
  <c r="I1109" i="7"/>
  <c r="H1109" i="7"/>
  <c r="G1109" i="7"/>
  <c r="F1109" i="7"/>
  <c r="E1109" i="7"/>
  <c r="D1109" i="7"/>
  <c r="C1109" i="7"/>
  <c r="B1109" i="7"/>
  <c r="A1109" i="7"/>
  <c r="W1108" i="7"/>
  <c r="V1108" i="7"/>
  <c r="U1108" i="7"/>
  <c r="T1108" i="7"/>
  <c r="S1108" i="7"/>
  <c r="R1108" i="7"/>
  <c r="Q1108" i="7"/>
  <c r="P1108" i="7"/>
  <c r="U1111" i="1"/>
  <c r="O1108" i="7"/>
  <c r="T1111" i="1"/>
  <c r="N1108" i="7"/>
  <c r="M1108" i="7"/>
  <c r="L1108" i="7"/>
  <c r="K1108" i="7"/>
  <c r="J1108" i="7"/>
  <c r="I1108" i="7"/>
  <c r="H1108" i="7"/>
  <c r="G1108" i="7"/>
  <c r="F1108" i="7"/>
  <c r="E1108" i="7"/>
  <c r="D1108" i="7"/>
  <c r="C1108" i="7"/>
  <c r="B1108" i="7"/>
  <c r="A1108" i="7"/>
  <c r="W1107" i="7"/>
  <c r="V1107" i="7"/>
  <c r="U1107" i="7"/>
  <c r="T1107" i="7"/>
  <c r="S1107" i="7"/>
  <c r="R1107" i="7"/>
  <c r="Q1107" i="7"/>
  <c r="P1107" i="7"/>
  <c r="U1110" i="1"/>
  <c r="O1107" i="7"/>
  <c r="T1110" i="1"/>
  <c r="N1107" i="7"/>
  <c r="M1107" i="7"/>
  <c r="L1107" i="7"/>
  <c r="K1107" i="7"/>
  <c r="J1107" i="7"/>
  <c r="I1107" i="7"/>
  <c r="H1107" i="7"/>
  <c r="G1107" i="7"/>
  <c r="F1107" i="7"/>
  <c r="E1107" i="7"/>
  <c r="D1107" i="7"/>
  <c r="C1107" i="7"/>
  <c r="B1107" i="7"/>
  <c r="A1107" i="7"/>
  <c r="W1106" i="7"/>
  <c r="V1106" i="7"/>
  <c r="U1106" i="7"/>
  <c r="T1106" i="7"/>
  <c r="S1106" i="7"/>
  <c r="R1106" i="7"/>
  <c r="Q1106" i="7"/>
  <c r="P1106" i="7"/>
  <c r="U1109" i="1"/>
  <c r="O1106" i="7"/>
  <c r="T1109" i="1"/>
  <c r="N1106" i="7"/>
  <c r="M1106" i="7"/>
  <c r="L1106" i="7"/>
  <c r="K1106" i="7"/>
  <c r="J1106" i="7"/>
  <c r="I1106" i="7"/>
  <c r="H1106" i="7"/>
  <c r="G1106" i="7"/>
  <c r="F1106" i="7"/>
  <c r="E1106" i="7"/>
  <c r="D1106" i="7"/>
  <c r="C1106" i="7"/>
  <c r="B1106" i="7"/>
  <c r="A1106" i="7"/>
  <c r="W1105" i="7"/>
  <c r="V1105" i="7"/>
  <c r="U1105" i="7"/>
  <c r="T1105" i="7"/>
  <c r="S1105" i="7"/>
  <c r="R1105" i="7"/>
  <c r="Q1105" i="7"/>
  <c r="P1105" i="7"/>
  <c r="U1108" i="1"/>
  <c r="O1105" i="7"/>
  <c r="T1108" i="1"/>
  <c r="N1105" i="7"/>
  <c r="M1105" i="7"/>
  <c r="L1105" i="7"/>
  <c r="K1105" i="7"/>
  <c r="J1105" i="7"/>
  <c r="I1105" i="7"/>
  <c r="H1105" i="7"/>
  <c r="G1105" i="7"/>
  <c r="F1105" i="7"/>
  <c r="E1105" i="7"/>
  <c r="D1105" i="7"/>
  <c r="C1105" i="7"/>
  <c r="B1105" i="7"/>
  <c r="A1105" i="7"/>
  <c r="W1104" i="7"/>
  <c r="V1104" i="7"/>
  <c r="U1104" i="7"/>
  <c r="T1104" i="7"/>
  <c r="S1104" i="7"/>
  <c r="R1104" i="7"/>
  <c r="Q1104" i="7"/>
  <c r="P1104" i="7"/>
  <c r="U1107" i="1"/>
  <c r="O1104" i="7"/>
  <c r="T1107" i="1"/>
  <c r="N1104" i="7"/>
  <c r="M1104" i="7"/>
  <c r="L1104" i="7"/>
  <c r="K1104" i="7"/>
  <c r="J1104" i="7"/>
  <c r="I1104" i="7"/>
  <c r="H1104" i="7"/>
  <c r="G1104" i="7"/>
  <c r="F1104" i="7"/>
  <c r="E1104" i="7"/>
  <c r="D1104" i="7"/>
  <c r="C1104" i="7"/>
  <c r="B1104" i="7"/>
  <c r="A1104" i="7"/>
  <c r="W1103" i="7"/>
  <c r="V1103" i="7"/>
  <c r="U1103" i="7"/>
  <c r="T1103" i="7"/>
  <c r="S1103" i="7"/>
  <c r="R1103" i="7"/>
  <c r="Q1103" i="7"/>
  <c r="P1103" i="7"/>
  <c r="O1103" i="7"/>
  <c r="N1103" i="7"/>
  <c r="M1103" i="7"/>
  <c r="L1103" i="7"/>
  <c r="K1103" i="7"/>
  <c r="J1103" i="7"/>
  <c r="I1103" i="7"/>
  <c r="H1103" i="7"/>
  <c r="G1103" i="7"/>
  <c r="F1103" i="7"/>
  <c r="E1103" i="7"/>
  <c r="D1103" i="7"/>
  <c r="C1103" i="7"/>
  <c r="B1103" i="7"/>
  <c r="A1103" i="7"/>
  <c r="W1102" i="7"/>
  <c r="V1102" i="7"/>
  <c r="U1102" i="7"/>
  <c r="T1102" i="7"/>
  <c r="S1102" i="7"/>
  <c r="R1102" i="7"/>
  <c r="Q1102" i="7"/>
  <c r="P1102" i="7"/>
  <c r="O1102" i="7"/>
  <c r="N1102" i="7"/>
  <c r="M1102" i="7"/>
  <c r="L1102" i="7"/>
  <c r="K1102" i="7"/>
  <c r="J1102" i="7"/>
  <c r="I1102" i="7"/>
  <c r="H1102" i="7"/>
  <c r="G1102" i="7"/>
  <c r="F1102" i="7"/>
  <c r="E1102" i="7"/>
  <c r="D1102" i="7"/>
  <c r="C1102" i="7"/>
  <c r="B1102" i="7"/>
  <c r="A1102" i="7"/>
  <c r="W1101" i="7"/>
  <c r="V1101" i="7"/>
  <c r="U1101" i="7"/>
  <c r="T1101" i="7"/>
  <c r="S1101" i="7"/>
  <c r="R1101" i="7"/>
  <c r="Q1101" i="7"/>
  <c r="P1101" i="7"/>
  <c r="O1101" i="7"/>
  <c r="N1101" i="7"/>
  <c r="M1101" i="7"/>
  <c r="L1101" i="7"/>
  <c r="K1101" i="7"/>
  <c r="J1101" i="7"/>
  <c r="I1101" i="7"/>
  <c r="H1101" i="7"/>
  <c r="G1101" i="7"/>
  <c r="F1101" i="7"/>
  <c r="E1101" i="7"/>
  <c r="D1101" i="7"/>
  <c r="C1101" i="7"/>
  <c r="B1101" i="7"/>
  <c r="A1101" i="7"/>
  <c r="W1100" i="7"/>
  <c r="V1100" i="7"/>
  <c r="U1100" i="7"/>
  <c r="T1100" i="7"/>
  <c r="S1100" i="7"/>
  <c r="R1100" i="7"/>
  <c r="Q1100" i="7"/>
  <c r="P1100" i="7"/>
  <c r="O1100" i="7"/>
  <c r="N1100" i="7"/>
  <c r="M1100" i="7"/>
  <c r="L1100" i="7"/>
  <c r="K1100" i="7"/>
  <c r="J1100" i="7"/>
  <c r="I1100" i="7"/>
  <c r="H1100" i="7"/>
  <c r="G1100" i="7"/>
  <c r="F1100" i="7"/>
  <c r="E1100" i="7"/>
  <c r="D1100" i="7"/>
  <c r="C1100" i="7"/>
  <c r="B1100" i="7"/>
  <c r="A1100" i="7"/>
  <c r="W1099" i="7"/>
  <c r="V1099" i="7"/>
  <c r="U1099" i="7"/>
  <c r="T1099" i="7"/>
  <c r="S1099" i="7"/>
  <c r="R1099" i="7"/>
  <c r="Q1099" i="7"/>
  <c r="P1099" i="7"/>
  <c r="O1099" i="7"/>
  <c r="N1099" i="7"/>
  <c r="M1099" i="7"/>
  <c r="L1099" i="7"/>
  <c r="K1099" i="7"/>
  <c r="J1099" i="7"/>
  <c r="I1099" i="7"/>
  <c r="H1099" i="7"/>
  <c r="G1099" i="7"/>
  <c r="F1099" i="7"/>
  <c r="E1099" i="7"/>
  <c r="D1099" i="7"/>
  <c r="C1099" i="7"/>
  <c r="B1099" i="7"/>
  <c r="A1099" i="7"/>
  <c r="W1098" i="7"/>
  <c r="V1098" i="7"/>
  <c r="U1098" i="7"/>
  <c r="T1098" i="7"/>
  <c r="S1098" i="7"/>
  <c r="R1098" i="7"/>
  <c r="Q1098" i="7"/>
  <c r="P1098" i="7"/>
  <c r="O1098" i="7"/>
  <c r="N1098" i="7"/>
  <c r="M1098" i="7"/>
  <c r="L1098" i="7"/>
  <c r="K1098" i="7"/>
  <c r="J1098" i="7"/>
  <c r="I1098" i="7"/>
  <c r="H1098" i="7"/>
  <c r="G1098" i="7"/>
  <c r="F1098" i="7"/>
  <c r="E1098" i="7"/>
  <c r="D1098" i="7"/>
  <c r="C1098" i="7"/>
  <c r="B1098" i="7"/>
  <c r="A1098" i="7"/>
  <c r="W1097" i="7"/>
  <c r="V1097" i="7"/>
  <c r="U1097" i="7"/>
  <c r="T1097" i="7"/>
  <c r="S1097" i="7"/>
  <c r="R1097" i="7"/>
  <c r="Q1097" i="7"/>
  <c r="P1097" i="7"/>
  <c r="O1097" i="7"/>
  <c r="N1097" i="7"/>
  <c r="M1097" i="7"/>
  <c r="L1097" i="7"/>
  <c r="K1097" i="7"/>
  <c r="J1097" i="7"/>
  <c r="I1097" i="7"/>
  <c r="H1097" i="7"/>
  <c r="G1097" i="7"/>
  <c r="F1097" i="7"/>
  <c r="E1097" i="7"/>
  <c r="D1097" i="7"/>
  <c r="C1097" i="7"/>
  <c r="B1097" i="7"/>
  <c r="A1097" i="7"/>
  <c r="W1096" i="7"/>
  <c r="V1096" i="7"/>
  <c r="U1096" i="7"/>
  <c r="T1096" i="7"/>
  <c r="S1096" i="7"/>
  <c r="R1096" i="7"/>
  <c r="Q1096" i="7"/>
  <c r="P1096" i="7"/>
  <c r="O1096" i="7"/>
  <c r="N1096" i="7"/>
  <c r="M1096" i="7"/>
  <c r="L1096" i="7"/>
  <c r="K1096" i="7"/>
  <c r="J1096" i="7"/>
  <c r="I1096" i="7"/>
  <c r="H1096" i="7"/>
  <c r="G1096" i="7"/>
  <c r="F1096" i="7"/>
  <c r="E1096" i="7"/>
  <c r="D1096" i="7"/>
  <c r="C1096" i="7"/>
  <c r="B1096" i="7"/>
  <c r="A1096" i="7"/>
  <c r="W1095" i="7"/>
  <c r="V1095" i="7"/>
  <c r="U1095" i="7"/>
  <c r="T1095" i="7"/>
  <c r="S1095" i="7"/>
  <c r="R1095" i="7"/>
  <c r="Q1095" i="7"/>
  <c r="P1095" i="7"/>
  <c r="O1095" i="7"/>
  <c r="N1095" i="7"/>
  <c r="M1095" i="7"/>
  <c r="L1095" i="7"/>
  <c r="K1095" i="7"/>
  <c r="J1095" i="7"/>
  <c r="I1095" i="7"/>
  <c r="H1095" i="7"/>
  <c r="G1095" i="7"/>
  <c r="F1095" i="7"/>
  <c r="E1095" i="7"/>
  <c r="D1095" i="7"/>
  <c r="C1095" i="7"/>
  <c r="B1095" i="7"/>
  <c r="A1095" i="7"/>
  <c r="W1094" i="7"/>
  <c r="V1094" i="7"/>
  <c r="U1094" i="7"/>
  <c r="T1094" i="7"/>
  <c r="S1094" i="7"/>
  <c r="R1094" i="7"/>
  <c r="Q1094" i="7"/>
  <c r="P1094" i="7"/>
  <c r="O1094" i="7"/>
  <c r="N1094" i="7"/>
  <c r="M1094" i="7"/>
  <c r="L1094" i="7"/>
  <c r="K1094" i="7"/>
  <c r="J1094" i="7"/>
  <c r="I1094" i="7"/>
  <c r="H1094" i="7"/>
  <c r="G1094" i="7"/>
  <c r="F1094" i="7"/>
  <c r="E1094" i="7"/>
  <c r="D1094" i="7"/>
  <c r="C1094" i="7"/>
  <c r="B1094" i="7"/>
  <c r="A1094" i="7"/>
  <c r="W1093" i="7"/>
  <c r="V1093" i="7"/>
  <c r="U1093" i="7"/>
  <c r="T1093" i="7"/>
  <c r="S1093" i="7"/>
  <c r="R1093" i="7"/>
  <c r="Q1093" i="7"/>
  <c r="P1093" i="7"/>
  <c r="O1093" i="7"/>
  <c r="N1093" i="7"/>
  <c r="M1093" i="7"/>
  <c r="L1093" i="7"/>
  <c r="K1093" i="7"/>
  <c r="J1093" i="7"/>
  <c r="I1093" i="7"/>
  <c r="H1093" i="7"/>
  <c r="G1093" i="7"/>
  <c r="F1093" i="7"/>
  <c r="E1093" i="7"/>
  <c r="D1093" i="7"/>
  <c r="C1093" i="7"/>
  <c r="B1093" i="7"/>
  <c r="A1093" i="7"/>
  <c r="W1092" i="7"/>
  <c r="V1092" i="7"/>
  <c r="U1092" i="7"/>
  <c r="T1092" i="7"/>
  <c r="S1092" i="7"/>
  <c r="R1092" i="7"/>
  <c r="Q1092" i="7"/>
  <c r="P1092" i="7"/>
  <c r="O1092" i="7"/>
  <c r="N1092" i="7"/>
  <c r="M1092" i="7"/>
  <c r="L1092" i="7"/>
  <c r="K1092" i="7"/>
  <c r="J1092" i="7"/>
  <c r="I1092" i="7"/>
  <c r="H1092" i="7"/>
  <c r="G1092" i="7"/>
  <c r="F1092" i="7"/>
  <c r="E1092" i="7"/>
  <c r="D1092" i="7"/>
  <c r="C1092" i="7"/>
  <c r="B1092" i="7"/>
  <c r="A1092" i="7"/>
  <c r="W1091" i="7"/>
  <c r="V1091" i="7"/>
  <c r="U1091" i="7"/>
  <c r="T1091" i="7"/>
  <c r="S1091" i="7"/>
  <c r="R1091" i="7"/>
  <c r="Q1091" i="7"/>
  <c r="P1091" i="7"/>
  <c r="O1091" i="7"/>
  <c r="N1091" i="7"/>
  <c r="M1091" i="7"/>
  <c r="L1091" i="7"/>
  <c r="K1091" i="7"/>
  <c r="J1091" i="7"/>
  <c r="I1091" i="7"/>
  <c r="H1091" i="7"/>
  <c r="G1091" i="7"/>
  <c r="F1091" i="7"/>
  <c r="E1091" i="7"/>
  <c r="D1091" i="7"/>
  <c r="C1091" i="7"/>
  <c r="B1091" i="7"/>
  <c r="A1091" i="7"/>
  <c r="W1090" i="7"/>
  <c r="V1090" i="7"/>
  <c r="U1090" i="7"/>
  <c r="T1090" i="7"/>
  <c r="S1090" i="7"/>
  <c r="R1090" i="7"/>
  <c r="Q1090" i="7"/>
  <c r="P1090" i="7"/>
  <c r="O1090" i="7"/>
  <c r="N1090" i="7"/>
  <c r="M1090" i="7"/>
  <c r="L1090" i="7"/>
  <c r="K1090" i="7"/>
  <c r="J1090" i="7"/>
  <c r="I1090" i="7"/>
  <c r="H1090" i="7"/>
  <c r="G1090" i="7"/>
  <c r="F1090" i="7"/>
  <c r="E1090" i="7"/>
  <c r="D1090" i="7"/>
  <c r="C1090" i="7"/>
  <c r="B1090" i="7"/>
  <c r="A1090" i="7"/>
  <c r="W1089" i="7"/>
  <c r="V1089" i="7"/>
  <c r="U1089" i="7"/>
  <c r="T1089" i="7"/>
  <c r="S1089" i="7"/>
  <c r="R1089" i="7"/>
  <c r="Q1089" i="7"/>
  <c r="P1089" i="7"/>
  <c r="O1089" i="7"/>
  <c r="N1089" i="7"/>
  <c r="M1089" i="7"/>
  <c r="L1089" i="7"/>
  <c r="K1089" i="7"/>
  <c r="J1089" i="7"/>
  <c r="I1089" i="7"/>
  <c r="H1089" i="7"/>
  <c r="G1089" i="7"/>
  <c r="F1089" i="7"/>
  <c r="E1089" i="7"/>
  <c r="D1089" i="7"/>
  <c r="C1089" i="7"/>
  <c r="B1089" i="7"/>
  <c r="A1089" i="7"/>
  <c r="W1088" i="7"/>
  <c r="V1088" i="7"/>
  <c r="U1088" i="7"/>
  <c r="T1088" i="7"/>
  <c r="S1088" i="7"/>
  <c r="R1088" i="7"/>
  <c r="Q1088" i="7"/>
  <c r="P1088" i="7"/>
  <c r="O1088" i="7"/>
  <c r="N1088" i="7"/>
  <c r="M1088" i="7"/>
  <c r="L1088" i="7"/>
  <c r="K1088" i="7"/>
  <c r="J1088" i="7"/>
  <c r="I1088" i="7"/>
  <c r="H1088" i="7"/>
  <c r="G1088" i="7"/>
  <c r="F1088" i="7"/>
  <c r="E1088" i="7"/>
  <c r="D1088" i="7"/>
  <c r="C1088" i="7"/>
  <c r="B1088" i="7"/>
  <c r="A1088" i="7"/>
  <c r="W1087" i="7"/>
  <c r="V1087" i="7"/>
  <c r="U1087" i="7"/>
  <c r="T1087" i="7"/>
  <c r="S1087" i="7"/>
  <c r="R1087" i="7"/>
  <c r="Q1087" i="7"/>
  <c r="P1087" i="7"/>
  <c r="O1087" i="7"/>
  <c r="N1087" i="7"/>
  <c r="M1087" i="7"/>
  <c r="L1087" i="7"/>
  <c r="K1087" i="7"/>
  <c r="J1087" i="7"/>
  <c r="I1087" i="7"/>
  <c r="H1087" i="7"/>
  <c r="G1087" i="7"/>
  <c r="F1087" i="7"/>
  <c r="E1087" i="7"/>
  <c r="D1087" i="7"/>
  <c r="C1087" i="7"/>
  <c r="B1087" i="7"/>
  <c r="A1087" i="7"/>
  <c r="W1086" i="7"/>
  <c r="V1086" i="7"/>
  <c r="U1086" i="7"/>
  <c r="T1086" i="7"/>
  <c r="S1086" i="7"/>
  <c r="R1086" i="7"/>
  <c r="Q1086" i="7"/>
  <c r="P1086" i="7"/>
  <c r="O1086" i="7"/>
  <c r="N1086" i="7"/>
  <c r="M1086" i="7"/>
  <c r="L1086" i="7"/>
  <c r="K1086" i="7"/>
  <c r="J1086" i="7"/>
  <c r="I1086" i="7"/>
  <c r="H1086" i="7"/>
  <c r="G1086" i="7"/>
  <c r="F1086" i="7"/>
  <c r="E1086" i="7"/>
  <c r="D1086" i="7"/>
  <c r="C1086" i="7"/>
  <c r="B1086" i="7"/>
  <c r="A1086" i="7"/>
  <c r="W1085" i="7"/>
  <c r="V1085" i="7"/>
  <c r="U1085" i="7"/>
  <c r="T1085" i="7"/>
  <c r="S1085" i="7"/>
  <c r="R1085" i="7"/>
  <c r="Q1085" i="7"/>
  <c r="P1085" i="7"/>
  <c r="O1085" i="7"/>
  <c r="N1085" i="7"/>
  <c r="M1085" i="7"/>
  <c r="L1085" i="7"/>
  <c r="K1085" i="7"/>
  <c r="J1085" i="7"/>
  <c r="I1085" i="7"/>
  <c r="H1085" i="7"/>
  <c r="G1085" i="7"/>
  <c r="F1085" i="7"/>
  <c r="E1085" i="7"/>
  <c r="D1085" i="7"/>
  <c r="C1085" i="7"/>
  <c r="B1085" i="7"/>
  <c r="A1085" i="7"/>
  <c r="W1084" i="7"/>
  <c r="V1084" i="7"/>
  <c r="U1084" i="7"/>
  <c r="T1084" i="7"/>
  <c r="S1084" i="7"/>
  <c r="R1084" i="7"/>
  <c r="Q1084" i="7"/>
  <c r="P1084" i="7"/>
  <c r="O1084" i="7"/>
  <c r="N1084" i="7"/>
  <c r="M1084" i="7"/>
  <c r="L1084" i="7"/>
  <c r="K1084" i="7"/>
  <c r="J1084" i="7"/>
  <c r="I1084" i="7"/>
  <c r="H1084" i="7"/>
  <c r="G1084" i="7"/>
  <c r="F1084" i="7"/>
  <c r="E1084" i="7"/>
  <c r="D1084" i="7"/>
  <c r="C1084" i="7"/>
  <c r="B1084" i="7"/>
  <c r="A1084" i="7"/>
  <c r="W1083" i="7"/>
  <c r="V1083" i="7"/>
  <c r="U1083" i="7"/>
  <c r="T1083" i="7"/>
  <c r="S1083" i="7"/>
  <c r="R1083" i="7"/>
  <c r="Q1083" i="7"/>
  <c r="P1083" i="7"/>
  <c r="U1086" i="1"/>
  <c r="O1083" i="7"/>
  <c r="T1086" i="1"/>
  <c r="N1083" i="7"/>
  <c r="M1083" i="7"/>
  <c r="L1083" i="7"/>
  <c r="K1083" i="7"/>
  <c r="J1083" i="7"/>
  <c r="I1083" i="7"/>
  <c r="H1083" i="7"/>
  <c r="G1083" i="7"/>
  <c r="F1083" i="7"/>
  <c r="E1083" i="7"/>
  <c r="D1083" i="7"/>
  <c r="C1083" i="7"/>
  <c r="B1083" i="7"/>
  <c r="A1083" i="7"/>
  <c r="W1082" i="7"/>
  <c r="V1082" i="7"/>
  <c r="U1082" i="7"/>
  <c r="T1082" i="7"/>
  <c r="S1082" i="7"/>
  <c r="R1082" i="7"/>
  <c r="Q1082" i="7"/>
  <c r="P1082" i="7"/>
  <c r="U1085" i="1"/>
  <c r="O1082" i="7"/>
  <c r="T1085" i="1"/>
  <c r="N1082" i="7"/>
  <c r="M1082" i="7"/>
  <c r="L1082" i="7"/>
  <c r="K1082" i="7"/>
  <c r="J1082" i="7"/>
  <c r="I1082" i="7"/>
  <c r="H1082" i="7"/>
  <c r="G1082" i="7"/>
  <c r="F1082" i="7"/>
  <c r="E1082" i="7"/>
  <c r="D1082" i="7"/>
  <c r="C1082" i="7"/>
  <c r="B1082" i="7"/>
  <c r="A1082" i="7"/>
  <c r="W1081" i="7"/>
  <c r="V1081" i="7"/>
  <c r="U1081" i="7"/>
  <c r="T1081" i="7"/>
  <c r="S1081" i="7"/>
  <c r="R1081" i="7"/>
  <c r="Q1081" i="7"/>
  <c r="P1081" i="7"/>
  <c r="U1084" i="1"/>
  <c r="O1081" i="7"/>
  <c r="T1084" i="1"/>
  <c r="N1081" i="7"/>
  <c r="M1081" i="7"/>
  <c r="L1081" i="7"/>
  <c r="K1081" i="7"/>
  <c r="J1081" i="7"/>
  <c r="I1081" i="7"/>
  <c r="H1081" i="7"/>
  <c r="G1081" i="7"/>
  <c r="F1081" i="7"/>
  <c r="E1081" i="7"/>
  <c r="D1081" i="7"/>
  <c r="C1081" i="7"/>
  <c r="B1081" i="7"/>
  <c r="A1081" i="7"/>
  <c r="W1080" i="7"/>
  <c r="V1080" i="7"/>
  <c r="U1080" i="7"/>
  <c r="T1080" i="7"/>
  <c r="S1080" i="7"/>
  <c r="R1080" i="7"/>
  <c r="Q1080" i="7"/>
  <c r="P1080" i="7"/>
  <c r="U1083" i="1"/>
  <c r="O1080" i="7"/>
  <c r="T1083" i="1"/>
  <c r="N1080" i="7"/>
  <c r="M1080" i="7"/>
  <c r="L1080" i="7"/>
  <c r="K1080" i="7"/>
  <c r="J1080" i="7"/>
  <c r="I1080" i="7"/>
  <c r="H1080" i="7"/>
  <c r="G1080" i="7"/>
  <c r="F1080" i="7"/>
  <c r="E1080" i="7"/>
  <c r="D1080" i="7"/>
  <c r="C1080" i="7"/>
  <c r="B1080" i="7"/>
  <c r="A1080" i="7"/>
  <c r="W1079" i="7"/>
  <c r="V1079" i="7"/>
  <c r="U1079" i="7"/>
  <c r="T1079" i="7"/>
  <c r="S1079" i="7"/>
  <c r="R1079" i="7"/>
  <c r="Q1079" i="7"/>
  <c r="P1079" i="7"/>
  <c r="U1082" i="1"/>
  <c r="O1079" i="7"/>
  <c r="T1082" i="1"/>
  <c r="N1079" i="7"/>
  <c r="M1079" i="7"/>
  <c r="L1079" i="7"/>
  <c r="K1079" i="7"/>
  <c r="J1079" i="7"/>
  <c r="I1079" i="7"/>
  <c r="H1079" i="7"/>
  <c r="G1079" i="7"/>
  <c r="F1079" i="7"/>
  <c r="E1079" i="7"/>
  <c r="D1079" i="7"/>
  <c r="C1079" i="7"/>
  <c r="B1079" i="7"/>
  <c r="A1079" i="7"/>
  <c r="W1078" i="7"/>
  <c r="V1078" i="7"/>
  <c r="U1078" i="7"/>
  <c r="T1078" i="7"/>
  <c r="S1078" i="7"/>
  <c r="R1078" i="7"/>
  <c r="Q1078" i="7"/>
  <c r="P1078" i="7"/>
  <c r="U1081" i="1"/>
  <c r="O1078" i="7"/>
  <c r="T1081" i="1"/>
  <c r="N1078" i="7"/>
  <c r="M1078" i="7"/>
  <c r="L1078" i="7"/>
  <c r="K1078" i="7"/>
  <c r="J1078" i="7"/>
  <c r="I1078" i="7"/>
  <c r="H1078" i="7"/>
  <c r="G1078" i="7"/>
  <c r="F1078" i="7"/>
  <c r="E1078" i="7"/>
  <c r="D1078" i="7"/>
  <c r="C1078" i="7"/>
  <c r="B1078" i="7"/>
  <c r="A1078" i="7"/>
  <c r="W1077" i="7"/>
  <c r="V1077" i="7"/>
  <c r="U1077" i="7"/>
  <c r="T1077" i="7"/>
  <c r="S1077" i="7"/>
  <c r="R1077" i="7"/>
  <c r="Q1077" i="7"/>
  <c r="P1077" i="7"/>
  <c r="U1080" i="1"/>
  <c r="O1077" i="7"/>
  <c r="T1080" i="1"/>
  <c r="N1077" i="7"/>
  <c r="M1077" i="7"/>
  <c r="L1077" i="7"/>
  <c r="K1077" i="7"/>
  <c r="J1077" i="7"/>
  <c r="I1077" i="7"/>
  <c r="H1077" i="7"/>
  <c r="G1077" i="7"/>
  <c r="F1077" i="7"/>
  <c r="E1077" i="7"/>
  <c r="D1077" i="7"/>
  <c r="C1077" i="7"/>
  <c r="B1077" i="7"/>
  <c r="A1077" i="7"/>
  <c r="W1076" i="7"/>
  <c r="V1076" i="7"/>
  <c r="U1076" i="7"/>
  <c r="T1076" i="7"/>
  <c r="S1076" i="7"/>
  <c r="R1076" i="7"/>
  <c r="Q1076" i="7"/>
  <c r="P1076" i="7"/>
  <c r="U1079" i="1"/>
  <c r="O1076" i="7"/>
  <c r="T1079" i="1"/>
  <c r="N1076" i="7"/>
  <c r="M1076" i="7"/>
  <c r="L1076" i="7"/>
  <c r="K1076" i="7"/>
  <c r="J1076" i="7"/>
  <c r="I1076" i="7"/>
  <c r="H1076" i="7"/>
  <c r="G1076" i="7"/>
  <c r="F1076" i="7"/>
  <c r="E1076" i="7"/>
  <c r="D1076" i="7"/>
  <c r="C1076" i="7"/>
  <c r="B1076" i="7"/>
  <c r="A1076" i="7"/>
  <c r="W1075" i="7"/>
  <c r="V1075" i="7"/>
  <c r="U1075" i="7"/>
  <c r="T1075" i="7"/>
  <c r="S1075" i="7"/>
  <c r="R1075" i="7"/>
  <c r="Q1075" i="7"/>
  <c r="P1075" i="7"/>
  <c r="U1078" i="1"/>
  <c r="O1075" i="7"/>
  <c r="T1078" i="1"/>
  <c r="N1075" i="7"/>
  <c r="M1075" i="7"/>
  <c r="L1075" i="7"/>
  <c r="K1075" i="7"/>
  <c r="J1075" i="7"/>
  <c r="I1075" i="7"/>
  <c r="H1075" i="7"/>
  <c r="G1075" i="7"/>
  <c r="F1075" i="7"/>
  <c r="E1075" i="7"/>
  <c r="D1075" i="7"/>
  <c r="C1075" i="7"/>
  <c r="B1075" i="7"/>
  <c r="A1075" i="7"/>
  <c r="W1074" i="7"/>
  <c r="V1074" i="7"/>
  <c r="U1074" i="7"/>
  <c r="T1074" i="7"/>
  <c r="S1074" i="7"/>
  <c r="R1074" i="7"/>
  <c r="Q1074" i="7"/>
  <c r="P1074" i="7"/>
  <c r="U1077" i="1"/>
  <c r="O1074" i="7"/>
  <c r="T1077" i="1"/>
  <c r="N1074" i="7"/>
  <c r="M1074" i="7"/>
  <c r="L1074" i="7"/>
  <c r="K1074" i="7"/>
  <c r="J1074" i="7"/>
  <c r="I1074" i="7"/>
  <c r="H1074" i="7"/>
  <c r="G1074" i="7"/>
  <c r="F1074" i="7"/>
  <c r="E1074" i="7"/>
  <c r="D1074" i="7"/>
  <c r="C1074" i="7"/>
  <c r="B1074" i="7"/>
  <c r="A1074" i="7"/>
  <c r="W1073" i="7"/>
  <c r="V1073" i="7"/>
  <c r="U1073" i="7"/>
  <c r="T1073" i="7"/>
  <c r="S1073" i="7"/>
  <c r="R1073" i="7"/>
  <c r="Q1073" i="7"/>
  <c r="P1073" i="7"/>
  <c r="U1076" i="1"/>
  <c r="O1073" i="7"/>
  <c r="T1076" i="1"/>
  <c r="N1073" i="7"/>
  <c r="M1073" i="7"/>
  <c r="L1073" i="7"/>
  <c r="K1073" i="7"/>
  <c r="J1073" i="7"/>
  <c r="I1073" i="7"/>
  <c r="H1073" i="7"/>
  <c r="G1073" i="7"/>
  <c r="F1073" i="7"/>
  <c r="E1073" i="7"/>
  <c r="D1073" i="7"/>
  <c r="C1073" i="7"/>
  <c r="B1073" i="7"/>
  <c r="A1073" i="7"/>
  <c r="W1072" i="7"/>
  <c r="V1072" i="7"/>
  <c r="U1072" i="7"/>
  <c r="T1072" i="7"/>
  <c r="S1072" i="7"/>
  <c r="R1072" i="7"/>
  <c r="Q1072" i="7"/>
  <c r="P1072" i="7"/>
  <c r="U1075" i="1"/>
  <c r="O1072" i="7"/>
  <c r="T1075" i="1"/>
  <c r="N1072" i="7"/>
  <c r="M1072" i="7"/>
  <c r="L1072" i="7"/>
  <c r="K1072" i="7"/>
  <c r="J1072" i="7"/>
  <c r="I1072" i="7"/>
  <c r="H1072" i="7"/>
  <c r="G1072" i="7"/>
  <c r="F1072" i="7"/>
  <c r="E1072" i="7"/>
  <c r="D1072" i="7"/>
  <c r="C1072" i="7"/>
  <c r="B1072" i="7"/>
  <c r="A1072" i="7"/>
  <c r="W1071" i="7"/>
  <c r="V1071" i="7"/>
  <c r="U1071" i="7"/>
  <c r="T1071" i="7"/>
  <c r="S1071" i="7"/>
  <c r="R1071" i="7"/>
  <c r="Q1071" i="7"/>
  <c r="P1071" i="7"/>
  <c r="U1074" i="1"/>
  <c r="O1071" i="7"/>
  <c r="T1074" i="1"/>
  <c r="N1071" i="7"/>
  <c r="M1071" i="7"/>
  <c r="L1071" i="7"/>
  <c r="K1071" i="7"/>
  <c r="J1071" i="7"/>
  <c r="I1071" i="7"/>
  <c r="H1071" i="7"/>
  <c r="G1071" i="7"/>
  <c r="F1071" i="7"/>
  <c r="E1071" i="7"/>
  <c r="D1071" i="7"/>
  <c r="C1071" i="7"/>
  <c r="B1071" i="7"/>
  <c r="A1071" i="7"/>
  <c r="W1070" i="7"/>
  <c r="V1070" i="7"/>
  <c r="U1070" i="7"/>
  <c r="T1070" i="7"/>
  <c r="S1070" i="7"/>
  <c r="R1070" i="7"/>
  <c r="Q1070" i="7"/>
  <c r="P1070" i="7"/>
  <c r="U1073" i="1"/>
  <c r="O1070" i="7"/>
  <c r="T1073" i="1"/>
  <c r="N1070" i="7"/>
  <c r="M1070" i="7"/>
  <c r="L1070" i="7"/>
  <c r="K1070" i="7"/>
  <c r="J1070" i="7"/>
  <c r="I1070" i="7"/>
  <c r="H1070" i="7"/>
  <c r="G1070" i="7"/>
  <c r="F1070" i="7"/>
  <c r="E1070" i="7"/>
  <c r="D1070" i="7"/>
  <c r="C1070" i="7"/>
  <c r="B1070" i="7"/>
  <c r="A1070" i="7"/>
  <c r="W1069" i="7"/>
  <c r="V1069" i="7"/>
  <c r="U1069" i="7"/>
  <c r="T1069" i="7"/>
  <c r="S1069" i="7"/>
  <c r="R1069" i="7"/>
  <c r="Q1069" i="7"/>
  <c r="P1069" i="7"/>
  <c r="U1072" i="1"/>
  <c r="O1069" i="7"/>
  <c r="T1072" i="1"/>
  <c r="N1069" i="7"/>
  <c r="M1069" i="7"/>
  <c r="L1069" i="7"/>
  <c r="K1069" i="7"/>
  <c r="J1069" i="7"/>
  <c r="I1069" i="7"/>
  <c r="H1069" i="7"/>
  <c r="G1069" i="7"/>
  <c r="F1069" i="7"/>
  <c r="E1069" i="7"/>
  <c r="D1069" i="7"/>
  <c r="C1069" i="7"/>
  <c r="B1069" i="7"/>
  <c r="A1069" i="7"/>
  <c r="W1068" i="7"/>
  <c r="V1068" i="7"/>
  <c r="U1068" i="7"/>
  <c r="T1068" i="7"/>
  <c r="S1068" i="7"/>
  <c r="R1068" i="7"/>
  <c r="Q1068" i="7"/>
  <c r="P1068" i="7"/>
  <c r="U1071" i="1"/>
  <c r="O1068" i="7"/>
  <c r="T1071" i="1"/>
  <c r="N1068" i="7"/>
  <c r="M1068" i="7"/>
  <c r="L1068" i="7"/>
  <c r="K1068" i="7"/>
  <c r="J1068" i="7"/>
  <c r="I1068" i="7"/>
  <c r="H1068" i="7"/>
  <c r="G1068" i="7"/>
  <c r="F1068" i="7"/>
  <c r="E1068" i="7"/>
  <c r="D1068" i="7"/>
  <c r="C1068" i="7"/>
  <c r="B1068" i="7"/>
  <c r="A1068" i="7"/>
  <c r="W1067" i="7"/>
  <c r="V1067" i="7"/>
  <c r="U1067" i="7"/>
  <c r="T1067" i="7"/>
  <c r="S1067" i="7"/>
  <c r="R1067" i="7"/>
  <c r="Q1067" i="7"/>
  <c r="P1067" i="7"/>
  <c r="U1070" i="1"/>
  <c r="O1067" i="7"/>
  <c r="T1070" i="1"/>
  <c r="N1067" i="7"/>
  <c r="M1067" i="7"/>
  <c r="L1067" i="7"/>
  <c r="K1067" i="7"/>
  <c r="J1067" i="7"/>
  <c r="I1067" i="7"/>
  <c r="H1067" i="7"/>
  <c r="G1067" i="7"/>
  <c r="F1067" i="7"/>
  <c r="E1067" i="7"/>
  <c r="D1067" i="7"/>
  <c r="C1067" i="7"/>
  <c r="B1067" i="7"/>
  <c r="A1067" i="7"/>
  <c r="W1066" i="7"/>
  <c r="V1066" i="7"/>
  <c r="U1066" i="7"/>
  <c r="T1066" i="7"/>
  <c r="S1066" i="7"/>
  <c r="R1066" i="7"/>
  <c r="Q1066" i="7"/>
  <c r="P1066" i="7"/>
  <c r="U1069" i="1"/>
  <c r="O1066" i="7"/>
  <c r="T1069" i="1"/>
  <c r="N1066" i="7"/>
  <c r="M1066" i="7"/>
  <c r="L1066" i="7"/>
  <c r="K1066" i="7"/>
  <c r="J1066" i="7"/>
  <c r="I1066" i="7"/>
  <c r="H1066" i="7"/>
  <c r="G1066" i="7"/>
  <c r="F1066" i="7"/>
  <c r="E1066" i="7"/>
  <c r="D1066" i="7"/>
  <c r="C1066" i="7"/>
  <c r="B1066" i="7"/>
  <c r="A1066" i="7"/>
  <c r="W1065" i="7"/>
  <c r="V1065" i="7"/>
  <c r="U1065" i="7"/>
  <c r="T1065" i="7"/>
  <c r="S1065" i="7"/>
  <c r="R1065" i="7"/>
  <c r="Q1065" i="7"/>
  <c r="P1065" i="7"/>
  <c r="U1068" i="1"/>
  <c r="O1065" i="7"/>
  <c r="T1068" i="1"/>
  <c r="N1065" i="7"/>
  <c r="M1065" i="7"/>
  <c r="L1065" i="7"/>
  <c r="K1065" i="7"/>
  <c r="J1065" i="7"/>
  <c r="I1065" i="7"/>
  <c r="H1065" i="7"/>
  <c r="G1065" i="7"/>
  <c r="F1065" i="7"/>
  <c r="E1065" i="7"/>
  <c r="D1065" i="7"/>
  <c r="C1065" i="7"/>
  <c r="B1065" i="7"/>
  <c r="A1065" i="7"/>
  <c r="W1064" i="7"/>
  <c r="V1064" i="7"/>
  <c r="U1064" i="7"/>
  <c r="T1064" i="7"/>
  <c r="S1064" i="7"/>
  <c r="R1064" i="7"/>
  <c r="Q1064" i="7"/>
  <c r="P1064" i="7"/>
  <c r="U1067" i="1"/>
  <c r="O1064" i="7"/>
  <c r="T1067" i="1"/>
  <c r="N1064" i="7"/>
  <c r="M1064" i="7"/>
  <c r="L1064" i="7"/>
  <c r="K1064" i="7"/>
  <c r="J1064" i="7"/>
  <c r="I1064" i="7"/>
  <c r="H1064" i="7"/>
  <c r="G1064" i="7"/>
  <c r="F1064" i="7"/>
  <c r="E1064" i="7"/>
  <c r="D1064" i="7"/>
  <c r="C1064" i="7"/>
  <c r="B1064" i="7"/>
  <c r="A1064" i="7"/>
  <c r="W1063" i="7"/>
  <c r="V1063" i="7"/>
  <c r="U1063" i="7"/>
  <c r="T1063" i="7"/>
  <c r="S1063" i="7"/>
  <c r="R1063" i="7"/>
  <c r="Q1063" i="7"/>
  <c r="P1063" i="7"/>
  <c r="O1063" i="7"/>
  <c r="N1063" i="7"/>
  <c r="M1063" i="7"/>
  <c r="L1063" i="7"/>
  <c r="K1063" i="7"/>
  <c r="J1063" i="7"/>
  <c r="I1063" i="7"/>
  <c r="H1063" i="7"/>
  <c r="G1063" i="7"/>
  <c r="F1063" i="7"/>
  <c r="E1063" i="7"/>
  <c r="D1063" i="7"/>
  <c r="C1063" i="7"/>
  <c r="B1063" i="7"/>
  <c r="A1063" i="7"/>
  <c r="W1062" i="7"/>
  <c r="V1062" i="7"/>
  <c r="U1062" i="7"/>
  <c r="T1062" i="7"/>
  <c r="S1062" i="7"/>
  <c r="R1062" i="7"/>
  <c r="Q1062" i="7"/>
  <c r="P1062" i="7"/>
  <c r="O1062" i="7"/>
  <c r="N1062" i="7"/>
  <c r="M1062" i="7"/>
  <c r="L1062" i="7"/>
  <c r="K1062" i="7"/>
  <c r="J1062" i="7"/>
  <c r="I1062" i="7"/>
  <c r="H1062" i="7"/>
  <c r="G1062" i="7"/>
  <c r="F1062" i="7"/>
  <c r="E1062" i="7"/>
  <c r="D1062" i="7"/>
  <c r="C1062" i="7"/>
  <c r="B1062" i="7"/>
  <c r="A1062" i="7"/>
  <c r="W1061" i="7"/>
  <c r="V1061" i="7"/>
  <c r="U1061" i="7"/>
  <c r="T1061" i="7"/>
  <c r="S1061" i="7"/>
  <c r="R1061" i="7"/>
  <c r="Q1061" i="7"/>
  <c r="P1061" i="7"/>
  <c r="O1061" i="7"/>
  <c r="N1061" i="7"/>
  <c r="M1061" i="7"/>
  <c r="L1061" i="7"/>
  <c r="K1061" i="7"/>
  <c r="J1061" i="7"/>
  <c r="I1061" i="7"/>
  <c r="H1061" i="7"/>
  <c r="G1061" i="7"/>
  <c r="F1061" i="7"/>
  <c r="E1061" i="7"/>
  <c r="D1061" i="7"/>
  <c r="C1061" i="7"/>
  <c r="B1061" i="7"/>
  <c r="A1061" i="7"/>
  <c r="W1060" i="7"/>
  <c r="V1060" i="7"/>
  <c r="U1060" i="7"/>
  <c r="T1060" i="7"/>
  <c r="S1060" i="7"/>
  <c r="R1060" i="7"/>
  <c r="Q1060" i="7"/>
  <c r="P1060" i="7"/>
  <c r="O1060" i="7"/>
  <c r="N1060" i="7"/>
  <c r="M1060" i="7"/>
  <c r="L1060" i="7"/>
  <c r="K1060" i="7"/>
  <c r="J1060" i="7"/>
  <c r="I1060" i="7"/>
  <c r="H1060" i="7"/>
  <c r="G1060" i="7"/>
  <c r="F1060" i="7"/>
  <c r="E1060" i="7"/>
  <c r="D1060" i="7"/>
  <c r="C1060" i="7"/>
  <c r="B1060" i="7"/>
  <c r="A1060" i="7"/>
  <c r="W1059" i="7"/>
  <c r="V1059" i="7"/>
  <c r="U1059" i="7"/>
  <c r="T1059" i="7"/>
  <c r="S1059" i="7"/>
  <c r="R1059" i="7"/>
  <c r="Q1059" i="7"/>
  <c r="P1059" i="7"/>
  <c r="O1059" i="7"/>
  <c r="N1059" i="7"/>
  <c r="M1059" i="7"/>
  <c r="L1059" i="7"/>
  <c r="K1059" i="7"/>
  <c r="J1059" i="7"/>
  <c r="I1059" i="7"/>
  <c r="H1059" i="7"/>
  <c r="G1059" i="7"/>
  <c r="F1059" i="7"/>
  <c r="E1059" i="7"/>
  <c r="D1059" i="7"/>
  <c r="C1059" i="7"/>
  <c r="B1059" i="7"/>
  <c r="A1059" i="7"/>
  <c r="W1058" i="7"/>
  <c r="V1058" i="7"/>
  <c r="U1058" i="7"/>
  <c r="T1058" i="7"/>
  <c r="S1058" i="7"/>
  <c r="R1058" i="7"/>
  <c r="Q1058" i="7"/>
  <c r="P1058" i="7"/>
  <c r="O1058" i="7"/>
  <c r="N1058" i="7"/>
  <c r="M1058" i="7"/>
  <c r="L1058" i="7"/>
  <c r="K1058" i="7"/>
  <c r="J1058" i="7"/>
  <c r="I1058" i="7"/>
  <c r="H1058" i="7"/>
  <c r="G1058" i="7"/>
  <c r="F1058" i="7"/>
  <c r="E1058" i="7"/>
  <c r="D1058" i="7"/>
  <c r="C1058" i="7"/>
  <c r="B1058" i="7"/>
  <c r="A1058" i="7"/>
  <c r="W1057" i="7"/>
  <c r="V1057" i="7"/>
  <c r="U1057" i="7"/>
  <c r="T1057" i="7"/>
  <c r="S1057" i="7"/>
  <c r="R1057" i="7"/>
  <c r="Q1057" i="7"/>
  <c r="P1057" i="7"/>
  <c r="O1057" i="7"/>
  <c r="N1057" i="7"/>
  <c r="M1057" i="7"/>
  <c r="L1057" i="7"/>
  <c r="K1057" i="7"/>
  <c r="J1057" i="7"/>
  <c r="I1057" i="7"/>
  <c r="H1057" i="7"/>
  <c r="G1057" i="7"/>
  <c r="F1057" i="7"/>
  <c r="E1057" i="7"/>
  <c r="D1057" i="7"/>
  <c r="C1057" i="7"/>
  <c r="B1057" i="7"/>
  <c r="A1057" i="7"/>
  <c r="W1056" i="7"/>
  <c r="V1056" i="7"/>
  <c r="U1056" i="7"/>
  <c r="T1056" i="7"/>
  <c r="S1056" i="7"/>
  <c r="R1056" i="7"/>
  <c r="Q1056" i="7"/>
  <c r="P1056" i="7"/>
  <c r="O1056" i="7"/>
  <c r="N1056" i="7"/>
  <c r="M1056" i="7"/>
  <c r="L1056" i="7"/>
  <c r="K1056" i="7"/>
  <c r="J1056" i="7"/>
  <c r="I1056" i="7"/>
  <c r="H1056" i="7"/>
  <c r="G1056" i="7"/>
  <c r="F1056" i="7"/>
  <c r="E1056" i="7"/>
  <c r="D1056" i="7"/>
  <c r="C1056" i="7"/>
  <c r="B1056" i="7"/>
  <c r="A1056" i="7"/>
  <c r="W1055" i="7"/>
  <c r="V1055" i="7"/>
  <c r="U1055" i="7"/>
  <c r="T1055" i="7"/>
  <c r="S1055" i="7"/>
  <c r="R1055" i="7"/>
  <c r="Q1055" i="7"/>
  <c r="P1055" i="7"/>
  <c r="O1055" i="7"/>
  <c r="N1055" i="7"/>
  <c r="M1055" i="7"/>
  <c r="L1055" i="7"/>
  <c r="K1055" i="7"/>
  <c r="J1055" i="7"/>
  <c r="I1055" i="7"/>
  <c r="H1055" i="7"/>
  <c r="G1055" i="7"/>
  <c r="F1055" i="7"/>
  <c r="E1055" i="7"/>
  <c r="D1055" i="7"/>
  <c r="C1055" i="7"/>
  <c r="B1055" i="7"/>
  <c r="A1055" i="7"/>
  <c r="W1054" i="7"/>
  <c r="V1054" i="7"/>
  <c r="U1054" i="7"/>
  <c r="T1054" i="7"/>
  <c r="S1054" i="7"/>
  <c r="R1054" i="7"/>
  <c r="Q1054" i="7"/>
  <c r="P1054" i="7"/>
  <c r="O1054" i="7"/>
  <c r="N1054" i="7"/>
  <c r="M1054" i="7"/>
  <c r="L1054" i="7"/>
  <c r="K1054" i="7"/>
  <c r="J1054" i="7"/>
  <c r="I1054" i="7"/>
  <c r="H1054" i="7"/>
  <c r="G1054" i="7"/>
  <c r="F1054" i="7"/>
  <c r="E1054" i="7"/>
  <c r="D1054" i="7"/>
  <c r="C1054" i="7"/>
  <c r="B1054" i="7"/>
  <c r="A1054" i="7"/>
  <c r="W1053" i="7"/>
  <c r="V1053" i="7"/>
  <c r="U1053" i="7"/>
  <c r="T1053" i="7"/>
  <c r="S1053" i="7"/>
  <c r="R1053" i="7"/>
  <c r="Q1053" i="7"/>
  <c r="P1053" i="7"/>
  <c r="O1053" i="7"/>
  <c r="N1053" i="7"/>
  <c r="M1053" i="7"/>
  <c r="L1053" i="7"/>
  <c r="K1053" i="7"/>
  <c r="J1053" i="7"/>
  <c r="I1053" i="7"/>
  <c r="H1053" i="7"/>
  <c r="G1053" i="7"/>
  <c r="F1053" i="7"/>
  <c r="E1053" i="7"/>
  <c r="D1053" i="7"/>
  <c r="C1053" i="7"/>
  <c r="B1053" i="7"/>
  <c r="A1053" i="7"/>
  <c r="W1052" i="7"/>
  <c r="V1052" i="7"/>
  <c r="U1052" i="7"/>
  <c r="T1052" i="7"/>
  <c r="S1052" i="7"/>
  <c r="R1052" i="7"/>
  <c r="Q1052" i="7"/>
  <c r="P1052" i="7"/>
  <c r="O1052" i="7"/>
  <c r="N1052" i="7"/>
  <c r="M1052" i="7"/>
  <c r="L1052" i="7"/>
  <c r="K1052" i="7"/>
  <c r="J1052" i="7"/>
  <c r="I1052" i="7"/>
  <c r="H1052" i="7"/>
  <c r="G1052" i="7"/>
  <c r="F1052" i="7"/>
  <c r="E1052" i="7"/>
  <c r="D1052" i="7"/>
  <c r="C1052" i="7"/>
  <c r="B1052" i="7"/>
  <c r="A1052" i="7"/>
  <c r="W1051" i="7"/>
  <c r="V1051" i="7"/>
  <c r="U1051" i="7"/>
  <c r="T1051" i="7"/>
  <c r="S1051" i="7"/>
  <c r="R1051" i="7"/>
  <c r="Q1051" i="7"/>
  <c r="P1051" i="7"/>
  <c r="O1051" i="7"/>
  <c r="N1051" i="7"/>
  <c r="M1051" i="7"/>
  <c r="L1051" i="7"/>
  <c r="K1051" i="7"/>
  <c r="J1051" i="7"/>
  <c r="I1051" i="7"/>
  <c r="H1051" i="7"/>
  <c r="G1051" i="7"/>
  <c r="F1051" i="7"/>
  <c r="E1051" i="7"/>
  <c r="D1051" i="7"/>
  <c r="C1051" i="7"/>
  <c r="B1051" i="7"/>
  <c r="A1051" i="7"/>
  <c r="W1050" i="7"/>
  <c r="V1050" i="7"/>
  <c r="U1050" i="7"/>
  <c r="T1050" i="7"/>
  <c r="S1050" i="7"/>
  <c r="R1050" i="7"/>
  <c r="Q1050" i="7"/>
  <c r="P1050" i="7"/>
  <c r="O1050" i="7"/>
  <c r="N1050" i="7"/>
  <c r="M1050" i="7"/>
  <c r="L1050" i="7"/>
  <c r="K1050" i="7"/>
  <c r="J1050" i="7"/>
  <c r="I1050" i="7"/>
  <c r="H1050" i="7"/>
  <c r="G1050" i="7"/>
  <c r="F1050" i="7"/>
  <c r="E1050" i="7"/>
  <c r="D1050" i="7"/>
  <c r="C1050" i="7"/>
  <c r="B1050" i="7"/>
  <c r="A1050" i="7"/>
  <c r="W1049" i="7"/>
  <c r="V1049" i="7"/>
  <c r="U1049" i="7"/>
  <c r="T1049" i="7"/>
  <c r="S1049" i="7"/>
  <c r="R1049" i="7"/>
  <c r="Q1049" i="7"/>
  <c r="P1049" i="7"/>
  <c r="O1049" i="7"/>
  <c r="N1049" i="7"/>
  <c r="M1049" i="7"/>
  <c r="L1049" i="7"/>
  <c r="K1049" i="7"/>
  <c r="J1049" i="7"/>
  <c r="I1049" i="7"/>
  <c r="H1049" i="7"/>
  <c r="G1049" i="7"/>
  <c r="F1049" i="7"/>
  <c r="E1049" i="7"/>
  <c r="D1049" i="7"/>
  <c r="C1049" i="7"/>
  <c r="B1049" i="7"/>
  <c r="A1049" i="7"/>
  <c r="W1048" i="7"/>
  <c r="V1048" i="7"/>
  <c r="U1048" i="7"/>
  <c r="T1048" i="7"/>
  <c r="S1048" i="7"/>
  <c r="R1048" i="7"/>
  <c r="Q1048" i="7"/>
  <c r="P1048" i="7"/>
  <c r="O1048" i="7"/>
  <c r="N1048" i="7"/>
  <c r="M1048" i="7"/>
  <c r="L1048" i="7"/>
  <c r="K1048" i="7"/>
  <c r="J1048" i="7"/>
  <c r="I1048" i="7"/>
  <c r="H1048" i="7"/>
  <c r="G1048" i="7"/>
  <c r="F1048" i="7"/>
  <c r="E1048" i="7"/>
  <c r="D1048" i="7"/>
  <c r="C1048" i="7"/>
  <c r="B1048" i="7"/>
  <c r="A1048" i="7"/>
  <c r="W1047" i="7"/>
  <c r="V1047" i="7"/>
  <c r="U1047" i="7"/>
  <c r="T1047" i="7"/>
  <c r="S1047" i="7"/>
  <c r="R1047" i="7"/>
  <c r="Q1047" i="7"/>
  <c r="P1047" i="7"/>
  <c r="O1047" i="7"/>
  <c r="N1047" i="7"/>
  <c r="M1047" i="7"/>
  <c r="L1047" i="7"/>
  <c r="K1047" i="7"/>
  <c r="J1047" i="7"/>
  <c r="I1047" i="7"/>
  <c r="H1047" i="7"/>
  <c r="G1047" i="7"/>
  <c r="F1047" i="7"/>
  <c r="E1047" i="7"/>
  <c r="D1047" i="7"/>
  <c r="C1047" i="7"/>
  <c r="B1047" i="7"/>
  <c r="A1047" i="7"/>
  <c r="W1046" i="7"/>
  <c r="V1046" i="7"/>
  <c r="U1046" i="7"/>
  <c r="T1046" i="7"/>
  <c r="S1046" i="7"/>
  <c r="R1046" i="7"/>
  <c r="Q1046" i="7"/>
  <c r="P1046" i="7"/>
  <c r="O1046" i="7"/>
  <c r="N1046" i="7"/>
  <c r="M1046" i="7"/>
  <c r="L1046" i="7"/>
  <c r="K1046" i="7"/>
  <c r="J1046" i="7"/>
  <c r="I1046" i="7"/>
  <c r="H1046" i="7"/>
  <c r="G1046" i="7"/>
  <c r="F1046" i="7"/>
  <c r="E1046" i="7"/>
  <c r="D1046" i="7"/>
  <c r="C1046" i="7"/>
  <c r="B1046" i="7"/>
  <c r="A1046" i="7"/>
  <c r="W1045" i="7"/>
  <c r="V1045" i="7"/>
  <c r="U1045" i="7"/>
  <c r="T1045" i="7"/>
  <c r="S1045" i="7"/>
  <c r="R1045" i="7"/>
  <c r="Q1045" i="7"/>
  <c r="P1045" i="7"/>
  <c r="O1045" i="7"/>
  <c r="N1045" i="7"/>
  <c r="M1045" i="7"/>
  <c r="L1045" i="7"/>
  <c r="K1045" i="7"/>
  <c r="J1045" i="7"/>
  <c r="I1045" i="7"/>
  <c r="H1045" i="7"/>
  <c r="G1045" i="7"/>
  <c r="F1045" i="7"/>
  <c r="E1045" i="7"/>
  <c r="D1045" i="7"/>
  <c r="C1045" i="7"/>
  <c r="B1045" i="7"/>
  <c r="A1045" i="7"/>
  <c r="W1044" i="7"/>
  <c r="V1044" i="7"/>
  <c r="U1044" i="7"/>
  <c r="T1044" i="7"/>
  <c r="S1044" i="7"/>
  <c r="R1044" i="7"/>
  <c r="Q1044" i="7"/>
  <c r="P1044" i="7"/>
  <c r="O1044" i="7"/>
  <c r="N1044" i="7"/>
  <c r="M1044" i="7"/>
  <c r="L1044" i="7"/>
  <c r="K1044" i="7"/>
  <c r="J1044" i="7"/>
  <c r="I1044" i="7"/>
  <c r="H1044" i="7"/>
  <c r="G1044" i="7"/>
  <c r="F1044" i="7"/>
  <c r="E1044" i="7"/>
  <c r="D1044" i="7"/>
  <c r="C1044" i="7"/>
  <c r="B1044" i="7"/>
  <c r="A1044" i="7"/>
  <c r="W1043" i="7"/>
  <c r="V1043" i="7"/>
  <c r="U1043" i="7"/>
  <c r="T1043" i="7"/>
  <c r="S1043" i="7"/>
  <c r="R1043" i="7"/>
  <c r="Q1043" i="7"/>
  <c r="P1043" i="7"/>
  <c r="O1043" i="7"/>
  <c r="N1043" i="7"/>
  <c r="M1043" i="7"/>
  <c r="L1043" i="7"/>
  <c r="K1043" i="7"/>
  <c r="J1043" i="7"/>
  <c r="I1043" i="7"/>
  <c r="H1043" i="7"/>
  <c r="G1043" i="7"/>
  <c r="F1043" i="7"/>
  <c r="E1043" i="7"/>
  <c r="D1043" i="7"/>
  <c r="C1043" i="7"/>
  <c r="B1043" i="7"/>
  <c r="A1043" i="7"/>
  <c r="W1042" i="7"/>
  <c r="V1042" i="7"/>
  <c r="U1042" i="7"/>
  <c r="T1042" i="7"/>
  <c r="S1042" i="7"/>
  <c r="R1042" i="7"/>
  <c r="Q1042" i="7"/>
  <c r="P1042" i="7"/>
  <c r="O1042" i="7"/>
  <c r="N1042" i="7"/>
  <c r="M1042" i="7"/>
  <c r="L1042" i="7"/>
  <c r="K1042" i="7"/>
  <c r="J1042" i="7"/>
  <c r="I1042" i="7"/>
  <c r="H1042" i="7"/>
  <c r="G1042" i="7"/>
  <c r="F1042" i="7"/>
  <c r="E1042" i="7"/>
  <c r="D1042" i="7"/>
  <c r="C1042" i="7"/>
  <c r="B1042" i="7"/>
  <c r="A1042" i="7"/>
  <c r="W1041" i="7"/>
  <c r="V1041" i="7"/>
  <c r="U1041" i="7"/>
  <c r="T1041" i="7"/>
  <c r="S1041" i="7"/>
  <c r="R1041" i="7"/>
  <c r="Q1041" i="7"/>
  <c r="P1041" i="7"/>
  <c r="O1041" i="7"/>
  <c r="N1041" i="7"/>
  <c r="M1041" i="7"/>
  <c r="L1041" i="7"/>
  <c r="K1041" i="7"/>
  <c r="J1041" i="7"/>
  <c r="I1041" i="7"/>
  <c r="H1041" i="7"/>
  <c r="G1041" i="7"/>
  <c r="F1041" i="7"/>
  <c r="E1041" i="7"/>
  <c r="D1041" i="7"/>
  <c r="C1041" i="7"/>
  <c r="B1041" i="7"/>
  <c r="A1041" i="7"/>
  <c r="W1040" i="7"/>
  <c r="V1040" i="7"/>
  <c r="U1040" i="7"/>
  <c r="T1040" i="7"/>
  <c r="S1040" i="7"/>
  <c r="R1040" i="7"/>
  <c r="Q1040" i="7"/>
  <c r="P1040" i="7"/>
  <c r="O1040" i="7"/>
  <c r="N1040" i="7"/>
  <c r="M1040" i="7"/>
  <c r="L1040" i="7"/>
  <c r="K1040" i="7"/>
  <c r="J1040" i="7"/>
  <c r="I1040" i="7"/>
  <c r="H1040" i="7"/>
  <c r="G1040" i="7"/>
  <c r="F1040" i="7"/>
  <c r="E1040" i="7"/>
  <c r="D1040" i="7"/>
  <c r="C1040" i="7"/>
  <c r="B1040" i="7"/>
  <c r="A1040" i="7"/>
  <c r="W1039" i="7"/>
  <c r="V1039" i="7"/>
  <c r="U1039" i="7"/>
  <c r="T1039" i="7"/>
  <c r="S1039" i="7"/>
  <c r="R1039" i="7"/>
  <c r="Q1039" i="7"/>
  <c r="P1039" i="7"/>
  <c r="O1039" i="7"/>
  <c r="N1039" i="7"/>
  <c r="M1039" i="7"/>
  <c r="L1039" i="7"/>
  <c r="K1039" i="7"/>
  <c r="J1039" i="7"/>
  <c r="I1039" i="7"/>
  <c r="H1039" i="7"/>
  <c r="G1039" i="7"/>
  <c r="F1039" i="7"/>
  <c r="E1039" i="7"/>
  <c r="D1039" i="7"/>
  <c r="C1039" i="7"/>
  <c r="B1039" i="7"/>
  <c r="A1039" i="7"/>
  <c r="W1038" i="7"/>
  <c r="V1038" i="7"/>
  <c r="U1038" i="7"/>
  <c r="T1038" i="7"/>
  <c r="S1038" i="7"/>
  <c r="R1038" i="7"/>
  <c r="Q1038" i="7"/>
  <c r="P1038" i="7"/>
  <c r="O1038" i="7"/>
  <c r="N1038" i="7"/>
  <c r="M1038" i="7"/>
  <c r="L1038" i="7"/>
  <c r="K1038" i="7"/>
  <c r="J1038" i="7"/>
  <c r="I1038" i="7"/>
  <c r="H1038" i="7"/>
  <c r="G1038" i="7"/>
  <c r="F1038" i="7"/>
  <c r="E1038" i="7"/>
  <c r="D1038" i="7"/>
  <c r="C1038" i="7"/>
  <c r="B1038" i="7"/>
  <c r="A1038" i="7"/>
  <c r="W1037" i="7"/>
  <c r="V1037" i="7"/>
  <c r="U1037" i="7"/>
  <c r="T1037" i="7"/>
  <c r="S1037" i="7"/>
  <c r="R1037" i="7"/>
  <c r="Q1037" i="7"/>
  <c r="P1037" i="7"/>
  <c r="O1037" i="7"/>
  <c r="N1037" i="7"/>
  <c r="M1037" i="7"/>
  <c r="L1037" i="7"/>
  <c r="K1037" i="7"/>
  <c r="J1037" i="7"/>
  <c r="I1037" i="7"/>
  <c r="H1037" i="7"/>
  <c r="G1037" i="7"/>
  <c r="F1037" i="7"/>
  <c r="E1037" i="7"/>
  <c r="D1037" i="7"/>
  <c r="C1037" i="7"/>
  <c r="B1037" i="7"/>
  <c r="A1037" i="7"/>
  <c r="W1036" i="7"/>
  <c r="V1036" i="7"/>
  <c r="U1036" i="7"/>
  <c r="T1036" i="7"/>
  <c r="S1036" i="7"/>
  <c r="R1036" i="7"/>
  <c r="Q1036" i="7"/>
  <c r="P1036" i="7"/>
  <c r="O1036" i="7"/>
  <c r="N1036" i="7"/>
  <c r="M1036" i="7"/>
  <c r="L1036" i="7"/>
  <c r="K1036" i="7"/>
  <c r="J1036" i="7"/>
  <c r="I1036" i="7"/>
  <c r="H1036" i="7"/>
  <c r="G1036" i="7"/>
  <c r="F1036" i="7"/>
  <c r="E1036" i="7"/>
  <c r="D1036" i="7"/>
  <c r="C1036" i="7"/>
  <c r="B1036" i="7"/>
  <c r="A1036" i="7"/>
  <c r="W1035" i="7"/>
  <c r="V1035" i="7"/>
  <c r="U1035" i="7"/>
  <c r="T1035" i="7"/>
  <c r="S1035" i="7"/>
  <c r="R1035" i="7"/>
  <c r="Q1035" i="7"/>
  <c r="P1035" i="7"/>
  <c r="O1035" i="7"/>
  <c r="N1035" i="7"/>
  <c r="M1035" i="7"/>
  <c r="L1035" i="7"/>
  <c r="K1035" i="7"/>
  <c r="J1035" i="7"/>
  <c r="I1035" i="7"/>
  <c r="H1035" i="7"/>
  <c r="G1035" i="7"/>
  <c r="F1035" i="7"/>
  <c r="E1035" i="7"/>
  <c r="D1035" i="7"/>
  <c r="C1035" i="7"/>
  <c r="B1035" i="7"/>
  <c r="A1035" i="7"/>
  <c r="W1034" i="7"/>
  <c r="V1034" i="7"/>
  <c r="U1034" i="7"/>
  <c r="T1034" i="7"/>
  <c r="S1034" i="7"/>
  <c r="R1034" i="7"/>
  <c r="Q1034" i="7"/>
  <c r="P1034" i="7"/>
  <c r="O1034" i="7"/>
  <c r="N1034" i="7"/>
  <c r="M1034" i="7"/>
  <c r="L1034" i="7"/>
  <c r="K1034" i="7"/>
  <c r="J1034" i="7"/>
  <c r="I1034" i="7"/>
  <c r="H1034" i="7"/>
  <c r="G1034" i="7"/>
  <c r="F1034" i="7"/>
  <c r="E1034" i="7"/>
  <c r="D1034" i="7"/>
  <c r="C1034" i="7"/>
  <c r="B1034" i="7"/>
  <c r="A1034" i="7"/>
  <c r="W1033" i="7"/>
  <c r="V1033" i="7"/>
  <c r="U1033" i="7"/>
  <c r="T1033" i="7"/>
  <c r="S1033" i="7"/>
  <c r="R1033" i="7"/>
  <c r="Q1033" i="7"/>
  <c r="P1033" i="7"/>
  <c r="O1033" i="7"/>
  <c r="N1033" i="7"/>
  <c r="M1033" i="7"/>
  <c r="L1033" i="7"/>
  <c r="K1033" i="7"/>
  <c r="J1033" i="7"/>
  <c r="I1033" i="7"/>
  <c r="H1033" i="7"/>
  <c r="G1033" i="7"/>
  <c r="F1033" i="7"/>
  <c r="E1033" i="7"/>
  <c r="D1033" i="7"/>
  <c r="C1033" i="7"/>
  <c r="B1033" i="7"/>
  <c r="A1033" i="7"/>
  <c r="W1032" i="7"/>
  <c r="V1032" i="7"/>
  <c r="U1032" i="7"/>
  <c r="T1032" i="7"/>
  <c r="S1032" i="7"/>
  <c r="R1032" i="7"/>
  <c r="Q1032" i="7"/>
  <c r="P1032" i="7"/>
  <c r="O1032" i="7"/>
  <c r="N1032" i="7"/>
  <c r="M1032" i="7"/>
  <c r="L1032" i="7"/>
  <c r="K1032" i="7"/>
  <c r="J1032" i="7"/>
  <c r="I1032" i="7"/>
  <c r="H1032" i="7"/>
  <c r="G1032" i="7"/>
  <c r="F1032" i="7"/>
  <c r="E1032" i="7"/>
  <c r="D1032" i="7"/>
  <c r="C1032" i="7"/>
  <c r="B1032" i="7"/>
  <c r="A1032" i="7"/>
  <c r="W1031" i="7"/>
  <c r="V1031" i="7"/>
  <c r="U1031" i="7"/>
  <c r="T1031" i="7"/>
  <c r="S1031" i="7"/>
  <c r="R1031" i="7"/>
  <c r="Q1031" i="7"/>
  <c r="P1031" i="7"/>
  <c r="O1031" i="7"/>
  <c r="N1031" i="7"/>
  <c r="M1031" i="7"/>
  <c r="L1031" i="7"/>
  <c r="K1031" i="7"/>
  <c r="J1031" i="7"/>
  <c r="I1031" i="7"/>
  <c r="H1031" i="7"/>
  <c r="G1031" i="7"/>
  <c r="F1031" i="7"/>
  <c r="E1031" i="7"/>
  <c r="D1031" i="7"/>
  <c r="C1031" i="7"/>
  <c r="B1031" i="7"/>
  <c r="A1031" i="7"/>
  <c r="W1030" i="7"/>
  <c r="V1030" i="7"/>
  <c r="U1030" i="7"/>
  <c r="T1030" i="7"/>
  <c r="S1030" i="7"/>
  <c r="R1030" i="7"/>
  <c r="Q1030" i="7"/>
  <c r="P1030" i="7"/>
  <c r="O1030" i="7"/>
  <c r="N1030" i="7"/>
  <c r="M1030" i="7"/>
  <c r="L1030" i="7"/>
  <c r="K1030" i="7"/>
  <c r="J1030" i="7"/>
  <c r="I1030" i="7"/>
  <c r="H1030" i="7"/>
  <c r="G1030" i="7"/>
  <c r="F1030" i="7"/>
  <c r="E1030" i="7"/>
  <c r="D1030" i="7"/>
  <c r="C1030" i="7"/>
  <c r="B1030" i="7"/>
  <c r="A1030" i="7"/>
  <c r="W1029" i="7"/>
  <c r="V1029" i="7"/>
  <c r="U1029" i="7"/>
  <c r="T1029" i="7"/>
  <c r="S1029" i="7"/>
  <c r="R1029" i="7"/>
  <c r="Q1029" i="7"/>
  <c r="P1029" i="7"/>
  <c r="O1029" i="7"/>
  <c r="N1029" i="7"/>
  <c r="M1029" i="7"/>
  <c r="L1029" i="7"/>
  <c r="K1029" i="7"/>
  <c r="J1029" i="7"/>
  <c r="I1029" i="7"/>
  <c r="H1029" i="7"/>
  <c r="G1029" i="7"/>
  <c r="F1029" i="7"/>
  <c r="E1029" i="7"/>
  <c r="D1029" i="7"/>
  <c r="C1029" i="7"/>
  <c r="B1029" i="7"/>
  <c r="A1029" i="7"/>
  <c r="W1028" i="7"/>
  <c r="V1028" i="7"/>
  <c r="U1028" i="7"/>
  <c r="T1028" i="7"/>
  <c r="S1028" i="7"/>
  <c r="R1028" i="7"/>
  <c r="Q1028" i="7"/>
  <c r="P1028" i="7"/>
  <c r="O1028" i="7"/>
  <c r="N1028" i="7"/>
  <c r="M1028" i="7"/>
  <c r="L1028" i="7"/>
  <c r="K1028" i="7"/>
  <c r="J1028" i="7"/>
  <c r="I1028" i="7"/>
  <c r="H1028" i="7"/>
  <c r="G1028" i="7"/>
  <c r="F1028" i="7"/>
  <c r="E1028" i="7"/>
  <c r="D1028" i="7"/>
  <c r="C1028" i="7"/>
  <c r="B1028" i="7"/>
  <c r="A1028" i="7"/>
  <c r="W1027" i="7"/>
  <c r="V1027" i="7"/>
  <c r="U1027" i="7"/>
  <c r="T1027" i="7"/>
  <c r="S1027" i="7"/>
  <c r="R1027" i="7"/>
  <c r="Q1027" i="7"/>
  <c r="P1027" i="7"/>
  <c r="O1027" i="7"/>
  <c r="N1027" i="7"/>
  <c r="M1027" i="7"/>
  <c r="L1027" i="7"/>
  <c r="K1027" i="7"/>
  <c r="J1027" i="7"/>
  <c r="I1027" i="7"/>
  <c r="H1027" i="7"/>
  <c r="G1027" i="7"/>
  <c r="F1027" i="7"/>
  <c r="E1027" i="7"/>
  <c r="D1027" i="7"/>
  <c r="C1027" i="7"/>
  <c r="B1027" i="7"/>
  <c r="A1027" i="7"/>
  <c r="W1026" i="7"/>
  <c r="V1026" i="7"/>
  <c r="U1026" i="7"/>
  <c r="T1026" i="7"/>
  <c r="S1026" i="7"/>
  <c r="R1026" i="7"/>
  <c r="Q1026" i="7"/>
  <c r="P1026" i="7"/>
  <c r="O1026" i="7"/>
  <c r="N1026" i="7"/>
  <c r="M1026" i="7"/>
  <c r="L1026" i="7"/>
  <c r="K1026" i="7"/>
  <c r="J1026" i="7"/>
  <c r="I1026" i="7"/>
  <c r="H1026" i="7"/>
  <c r="G1026" i="7"/>
  <c r="F1026" i="7"/>
  <c r="E1026" i="7"/>
  <c r="D1026" i="7"/>
  <c r="C1026" i="7"/>
  <c r="B1026" i="7"/>
  <c r="A1026" i="7"/>
  <c r="W1025" i="7"/>
  <c r="V1025" i="7"/>
  <c r="U1025" i="7"/>
  <c r="T1025" i="7"/>
  <c r="S1025" i="7"/>
  <c r="R1025" i="7"/>
  <c r="Q1025" i="7"/>
  <c r="P1025" i="7"/>
  <c r="O1025" i="7"/>
  <c r="N1025" i="7"/>
  <c r="M1025" i="7"/>
  <c r="L1025" i="7"/>
  <c r="K1025" i="7"/>
  <c r="J1025" i="7"/>
  <c r="I1025" i="7"/>
  <c r="H1025" i="7"/>
  <c r="G1025" i="7"/>
  <c r="F1025" i="7"/>
  <c r="E1025" i="7"/>
  <c r="D1025" i="7"/>
  <c r="C1025" i="7"/>
  <c r="B1025" i="7"/>
  <c r="A1025" i="7"/>
  <c r="W1024" i="7"/>
  <c r="V1024" i="7"/>
  <c r="U1024" i="7"/>
  <c r="T1024" i="7"/>
  <c r="S1024" i="7"/>
  <c r="R1024" i="7"/>
  <c r="Q1024" i="7"/>
  <c r="P1024" i="7"/>
  <c r="O1024" i="7"/>
  <c r="N1024" i="7"/>
  <c r="M1024" i="7"/>
  <c r="L1024" i="7"/>
  <c r="K1024" i="7"/>
  <c r="J1024" i="7"/>
  <c r="I1024" i="7"/>
  <c r="H1024" i="7"/>
  <c r="G1024" i="7"/>
  <c r="F1024" i="7"/>
  <c r="E1024" i="7"/>
  <c r="D1024" i="7"/>
  <c r="C1024" i="7"/>
  <c r="B1024" i="7"/>
  <c r="A1024" i="7"/>
  <c r="W1023" i="7"/>
  <c r="V1023" i="7"/>
  <c r="U1023" i="7"/>
  <c r="T1023" i="7"/>
  <c r="S1023" i="7"/>
  <c r="R1023" i="7"/>
  <c r="Q1023" i="7"/>
  <c r="P1023" i="7"/>
  <c r="U1026" i="1"/>
  <c r="O1023" i="7"/>
  <c r="T1026" i="1"/>
  <c r="N1023" i="7"/>
  <c r="M1023" i="7"/>
  <c r="L1023" i="7"/>
  <c r="K1023" i="7"/>
  <c r="J1023" i="7"/>
  <c r="I1023" i="7"/>
  <c r="H1023" i="7"/>
  <c r="G1023" i="7"/>
  <c r="F1023" i="7"/>
  <c r="E1023" i="7"/>
  <c r="D1023" i="7"/>
  <c r="C1023" i="7"/>
  <c r="B1023" i="7"/>
  <c r="A1023" i="7"/>
  <c r="W1022" i="7"/>
  <c r="V1022" i="7"/>
  <c r="U1022" i="7"/>
  <c r="T1022" i="7"/>
  <c r="S1022" i="7"/>
  <c r="R1022" i="7"/>
  <c r="Q1022" i="7"/>
  <c r="P1022" i="7"/>
  <c r="U1025" i="1"/>
  <c r="O1022" i="7"/>
  <c r="T1025" i="1"/>
  <c r="N1022" i="7"/>
  <c r="M1022" i="7"/>
  <c r="L1022" i="7"/>
  <c r="K1022" i="7"/>
  <c r="J1022" i="7"/>
  <c r="I1022" i="7"/>
  <c r="H1022" i="7"/>
  <c r="G1022" i="7"/>
  <c r="F1022" i="7"/>
  <c r="E1022" i="7"/>
  <c r="D1022" i="7"/>
  <c r="C1022" i="7"/>
  <c r="B1022" i="7"/>
  <c r="A1022" i="7"/>
  <c r="W1021" i="7"/>
  <c r="V1021" i="7"/>
  <c r="U1021" i="7"/>
  <c r="T1021" i="7"/>
  <c r="S1021" i="7"/>
  <c r="R1021" i="7"/>
  <c r="Q1021" i="7"/>
  <c r="P1021" i="7"/>
  <c r="U1024" i="1"/>
  <c r="O1021" i="7"/>
  <c r="T1024" i="1"/>
  <c r="N1021" i="7"/>
  <c r="M1021" i="7"/>
  <c r="L1021" i="7"/>
  <c r="K1021" i="7"/>
  <c r="J1021" i="7"/>
  <c r="I1021" i="7"/>
  <c r="H1021" i="7"/>
  <c r="G1021" i="7"/>
  <c r="F1021" i="7"/>
  <c r="E1021" i="7"/>
  <c r="D1021" i="7"/>
  <c r="C1021" i="7"/>
  <c r="B1021" i="7"/>
  <c r="A1021" i="7"/>
  <c r="W1020" i="7"/>
  <c r="V1020" i="7"/>
  <c r="U1020" i="7"/>
  <c r="T1020" i="7"/>
  <c r="S1020" i="7"/>
  <c r="R1020" i="7"/>
  <c r="Q1020" i="7"/>
  <c r="P1020" i="7"/>
  <c r="U1023" i="1"/>
  <c r="O1020" i="7"/>
  <c r="T1023" i="1"/>
  <c r="N1020" i="7"/>
  <c r="M1020" i="7"/>
  <c r="L1020" i="7"/>
  <c r="K1020" i="7"/>
  <c r="J1020" i="7"/>
  <c r="I1020" i="7"/>
  <c r="H1020" i="7"/>
  <c r="G1020" i="7"/>
  <c r="F1020" i="7"/>
  <c r="E1020" i="7"/>
  <c r="D1020" i="7"/>
  <c r="C1020" i="7"/>
  <c r="B1020" i="7"/>
  <c r="A1020" i="7"/>
  <c r="W1019" i="7"/>
  <c r="V1019" i="7"/>
  <c r="U1019" i="7"/>
  <c r="T1019" i="7"/>
  <c r="S1019" i="7"/>
  <c r="R1019" i="7"/>
  <c r="Q1019" i="7"/>
  <c r="P1019" i="7"/>
  <c r="U1022" i="1"/>
  <c r="O1019" i="7"/>
  <c r="T1022" i="1"/>
  <c r="N1019" i="7"/>
  <c r="M1019" i="7"/>
  <c r="L1019" i="7"/>
  <c r="K1019" i="7"/>
  <c r="J1019" i="7"/>
  <c r="I1019" i="7"/>
  <c r="H1019" i="7"/>
  <c r="G1019" i="7"/>
  <c r="F1019" i="7"/>
  <c r="E1019" i="7"/>
  <c r="D1019" i="7"/>
  <c r="C1019" i="7"/>
  <c r="B1019" i="7"/>
  <c r="A1019" i="7"/>
  <c r="W1018" i="7"/>
  <c r="V1018" i="7"/>
  <c r="U1018" i="7"/>
  <c r="T1018" i="7"/>
  <c r="S1018" i="7"/>
  <c r="R1018" i="7"/>
  <c r="Q1018" i="7"/>
  <c r="P1018" i="7"/>
  <c r="U1021" i="1"/>
  <c r="O1018" i="7"/>
  <c r="T1021" i="1"/>
  <c r="N1018" i="7"/>
  <c r="M1018" i="7"/>
  <c r="L1018" i="7"/>
  <c r="K1018" i="7"/>
  <c r="J1018" i="7"/>
  <c r="I1018" i="7"/>
  <c r="H1018" i="7"/>
  <c r="G1018" i="7"/>
  <c r="F1018" i="7"/>
  <c r="E1018" i="7"/>
  <c r="D1018" i="7"/>
  <c r="C1018" i="7"/>
  <c r="B1018" i="7"/>
  <c r="A1018" i="7"/>
  <c r="W1017" i="7"/>
  <c r="V1017" i="7"/>
  <c r="U1017" i="7"/>
  <c r="T1017" i="7"/>
  <c r="S1017" i="7"/>
  <c r="R1017" i="7"/>
  <c r="Q1017" i="7"/>
  <c r="P1017" i="7"/>
  <c r="U1020" i="1"/>
  <c r="O1017" i="7"/>
  <c r="T1020" i="1"/>
  <c r="N1017" i="7"/>
  <c r="M1017" i="7"/>
  <c r="L1017" i="7"/>
  <c r="K1017" i="7"/>
  <c r="J1017" i="7"/>
  <c r="I1017" i="7"/>
  <c r="H1017" i="7"/>
  <c r="G1017" i="7"/>
  <c r="F1017" i="7"/>
  <c r="E1017" i="7"/>
  <c r="D1017" i="7"/>
  <c r="C1017" i="7"/>
  <c r="B1017" i="7"/>
  <c r="A1017" i="7"/>
  <c r="W1016" i="7"/>
  <c r="V1016" i="7"/>
  <c r="U1016" i="7"/>
  <c r="T1016" i="7"/>
  <c r="S1016" i="7"/>
  <c r="R1016" i="7"/>
  <c r="Q1016" i="7"/>
  <c r="P1016" i="7"/>
  <c r="U1019" i="1"/>
  <c r="O1016" i="7"/>
  <c r="T1019" i="1"/>
  <c r="N1016" i="7"/>
  <c r="M1016" i="7"/>
  <c r="L1016" i="7"/>
  <c r="K1016" i="7"/>
  <c r="J1016" i="7"/>
  <c r="I1016" i="7"/>
  <c r="H1016" i="7"/>
  <c r="G1016" i="7"/>
  <c r="F1016" i="7"/>
  <c r="E1016" i="7"/>
  <c r="D1016" i="7"/>
  <c r="C1016" i="7"/>
  <c r="B1016" i="7"/>
  <c r="A1016" i="7"/>
  <c r="W1015" i="7"/>
  <c r="V1015" i="7"/>
  <c r="U1015" i="7"/>
  <c r="T1015" i="7"/>
  <c r="S1015" i="7"/>
  <c r="R1015" i="7"/>
  <c r="Q1015" i="7"/>
  <c r="P1015" i="7"/>
  <c r="U1018" i="1"/>
  <c r="O1015" i="7"/>
  <c r="T1018" i="1"/>
  <c r="N1015" i="7"/>
  <c r="M1015" i="7"/>
  <c r="L1015" i="7"/>
  <c r="K1015" i="7"/>
  <c r="J1015" i="7"/>
  <c r="I1015" i="7"/>
  <c r="H1015" i="7"/>
  <c r="G1015" i="7"/>
  <c r="F1015" i="7"/>
  <c r="E1015" i="7"/>
  <c r="D1015" i="7"/>
  <c r="C1015" i="7"/>
  <c r="B1015" i="7"/>
  <c r="A1015" i="7"/>
  <c r="W1014" i="7"/>
  <c r="V1014" i="7"/>
  <c r="U1014" i="7"/>
  <c r="T1014" i="7"/>
  <c r="S1014" i="7"/>
  <c r="R1014" i="7"/>
  <c r="Q1014" i="7"/>
  <c r="P1014" i="7"/>
  <c r="U1017" i="1"/>
  <c r="O1014" i="7"/>
  <c r="T1017" i="1"/>
  <c r="N1014" i="7"/>
  <c r="M1014" i="7"/>
  <c r="L1014" i="7"/>
  <c r="K1014" i="7"/>
  <c r="J1014" i="7"/>
  <c r="I1014" i="7"/>
  <c r="H1014" i="7"/>
  <c r="G1014" i="7"/>
  <c r="F1014" i="7"/>
  <c r="E1014" i="7"/>
  <c r="D1014" i="7"/>
  <c r="C1014" i="7"/>
  <c r="B1014" i="7"/>
  <c r="A1014" i="7"/>
  <c r="W1013" i="7"/>
  <c r="V1013" i="7"/>
  <c r="U1013" i="7"/>
  <c r="T1013" i="7"/>
  <c r="S1013" i="7"/>
  <c r="R1013" i="7"/>
  <c r="Q1013" i="7"/>
  <c r="P1013" i="7"/>
  <c r="U1016" i="1"/>
  <c r="O1013" i="7"/>
  <c r="T1016" i="1"/>
  <c r="N1013" i="7"/>
  <c r="M1013" i="7"/>
  <c r="L1013" i="7"/>
  <c r="K1013" i="7"/>
  <c r="J1013" i="7"/>
  <c r="I1013" i="7"/>
  <c r="H1013" i="7"/>
  <c r="G1013" i="7"/>
  <c r="F1013" i="7"/>
  <c r="E1013" i="7"/>
  <c r="D1013" i="7"/>
  <c r="C1013" i="7"/>
  <c r="B1013" i="7"/>
  <c r="A1013" i="7"/>
  <c r="W1012" i="7"/>
  <c r="V1012" i="7"/>
  <c r="U1012" i="7"/>
  <c r="T1012" i="7"/>
  <c r="S1012" i="7"/>
  <c r="R1012" i="7"/>
  <c r="Q1012" i="7"/>
  <c r="P1012" i="7"/>
  <c r="U1015" i="1"/>
  <c r="O1012" i="7"/>
  <c r="T1015" i="1"/>
  <c r="N1012" i="7"/>
  <c r="M1012" i="7"/>
  <c r="L1012" i="7"/>
  <c r="K1012" i="7"/>
  <c r="J1012" i="7"/>
  <c r="I1012" i="7"/>
  <c r="H1012" i="7"/>
  <c r="G1012" i="7"/>
  <c r="F1012" i="7"/>
  <c r="E1012" i="7"/>
  <c r="D1012" i="7"/>
  <c r="C1012" i="7"/>
  <c r="B1012" i="7"/>
  <c r="A1012" i="7"/>
  <c r="W1011" i="7"/>
  <c r="V1011" i="7"/>
  <c r="U1011" i="7"/>
  <c r="T1011" i="7"/>
  <c r="S1011" i="7"/>
  <c r="R1011" i="7"/>
  <c r="Q1011" i="7"/>
  <c r="P1011" i="7"/>
  <c r="U1014" i="1"/>
  <c r="O1011" i="7"/>
  <c r="T1014" i="1"/>
  <c r="N1011" i="7"/>
  <c r="M1011" i="7"/>
  <c r="L1011" i="7"/>
  <c r="K1011" i="7"/>
  <c r="J1011" i="7"/>
  <c r="I1011" i="7"/>
  <c r="H1011" i="7"/>
  <c r="G1011" i="7"/>
  <c r="F1011" i="7"/>
  <c r="E1011" i="7"/>
  <c r="D1011" i="7"/>
  <c r="C1011" i="7"/>
  <c r="B1011" i="7"/>
  <c r="A1011" i="7"/>
  <c r="W1010" i="7"/>
  <c r="V1010" i="7"/>
  <c r="U1010" i="7"/>
  <c r="T1010" i="7"/>
  <c r="S1010" i="7"/>
  <c r="R1010" i="7"/>
  <c r="Q1010" i="7"/>
  <c r="P1010" i="7"/>
  <c r="U1013" i="1"/>
  <c r="O1010" i="7"/>
  <c r="T1013" i="1"/>
  <c r="N1010" i="7"/>
  <c r="M1010" i="7"/>
  <c r="L1010" i="7"/>
  <c r="K1010" i="7"/>
  <c r="J1010" i="7"/>
  <c r="I1010" i="7"/>
  <c r="H1010" i="7"/>
  <c r="G1010" i="7"/>
  <c r="F1010" i="7"/>
  <c r="E1010" i="7"/>
  <c r="D1010" i="7"/>
  <c r="C1010" i="7"/>
  <c r="B1010" i="7"/>
  <c r="A1010" i="7"/>
  <c r="W1009" i="7"/>
  <c r="V1009" i="7"/>
  <c r="U1009" i="7"/>
  <c r="T1009" i="7"/>
  <c r="S1009" i="7"/>
  <c r="R1009" i="7"/>
  <c r="Q1009" i="7"/>
  <c r="P1009" i="7"/>
  <c r="U1012" i="1"/>
  <c r="O1009" i="7"/>
  <c r="T1012" i="1"/>
  <c r="N1009" i="7"/>
  <c r="M1009" i="7"/>
  <c r="L1009" i="7"/>
  <c r="K1009" i="7"/>
  <c r="J1009" i="7"/>
  <c r="I1009" i="7"/>
  <c r="H1009" i="7"/>
  <c r="G1009" i="7"/>
  <c r="F1009" i="7"/>
  <c r="E1009" i="7"/>
  <c r="D1009" i="7"/>
  <c r="C1009" i="7"/>
  <c r="B1009" i="7"/>
  <c r="A1009" i="7"/>
  <c r="W1008" i="7"/>
  <c r="V1008" i="7"/>
  <c r="U1008" i="7"/>
  <c r="T1008" i="7"/>
  <c r="S1008" i="7"/>
  <c r="R1008" i="7"/>
  <c r="Q1008" i="7"/>
  <c r="P1008" i="7"/>
  <c r="U1011" i="1"/>
  <c r="O1008" i="7"/>
  <c r="T1011" i="1"/>
  <c r="N1008" i="7"/>
  <c r="M1008" i="7"/>
  <c r="L1008" i="7"/>
  <c r="K1008" i="7"/>
  <c r="J1008" i="7"/>
  <c r="I1008" i="7"/>
  <c r="H1008" i="7"/>
  <c r="G1008" i="7"/>
  <c r="F1008" i="7"/>
  <c r="E1008" i="7"/>
  <c r="D1008" i="7"/>
  <c r="C1008" i="7"/>
  <c r="B1008" i="7"/>
  <c r="A1008" i="7"/>
  <c r="W1007" i="7"/>
  <c r="V1007" i="7"/>
  <c r="U1007" i="7"/>
  <c r="T1007" i="7"/>
  <c r="S1007" i="7"/>
  <c r="R1007" i="7"/>
  <c r="Q1007" i="7"/>
  <c r="P1007" i="7"/>
  <c r="U1010" i="1"/>
  <c r="O1007" i="7"/>
  <c r="T1010" i="1"/>
  <c r="N1007" i="7"/>
  <c r="M1007" i="7"/>
  <c r="L1007" i="7"/>
  <c r="K1007" i="7"/>
  <c r="J1007" i="7"/>
  <c r="I1007" i="7"/>
  <c r="H1007" i="7"/>
  <c r="G1007" i="7"/>
  <c r="F1007" i="7"/>
  <c r="E1007" i="7"/>
  <c r="D1007" i="7"/>
  <c r="C1007" i="7"/>
  <c r="B1007" i="7"/>
  <c r="A1007" i="7"/>
  <c r="W1006" i="7"/>
  <c r="V1006" i="7"/>
  <c r="U1006" i="7"/>
  <c r="T1006" i="7"/>
  <c r="S1006" i="7"/>
  <c r="R1006" i="7"/>
  <c r="Q1006" i="7"/>
  <c r="P1006" i="7"/>
  <c r="U1009" i="1"/>
  <c r="O1006" i="7"/>
  <c r="T1009" i="1"/>
  <c r="N1006" i="7"/>
  <c r="M1006" i="7"/>
  <c r="L1006" i="7"/>
  <c r="K1006" i="7"/>
  <c r="J1006" i="7"/>
  <c r="I1006" i="7"/>
  <c r="H1006" i="7"/>
  <c r="G1006" i="7"/>
  <c r="F1006" i="7"/>
  <c r="E1006" i="7"/>
  <c r="D1006" i="7"/>
  <c r="C1006" i="7"/>
  <c r="B1006" i="7"/>
  <c r="A1006" i="7"/>
  <c r="W1005" i="7"/>
  <c r="V1005" i="7"/>
  <c r="U1005" i="7"/>
  <c r="T1005" i="7"/>
  <c r="S1005" i="7"/>
  <c r="R1005" i="7"/>
  <c r="Q1005" i="7"/>
  <c r="P1005" i="7"/>
  <c r="U1008" i="1"/>
  <c r="O1005" i="7"/>
  <c r="T1008" i="1"/>
  <c r="N1005" i="7"/>
  <c r="M1005" i="7"/>
  <c r="L1005" i="7"/>
  <c r="K1005" i="7"/>
  <c r="J1005" i="7"/>
  <c r="I1005" i="7"/>
  <c r="H1005" i="7"/>
  <c r="G1005" i="7"/>
  <c r="F1005" i="7"/>
  <c r="E1005" i="7"/>
  <c r="D1005" i="7"/>
  <c r="C1005" i="7"/>
  <c r="B1005" i="7"/>
  <c r="A1005" i="7"/>
  <c r="W1004" i="7"/>
  <c r="V1004" i="7"/>
  <c r="U1004" i="7"/>
  <c r="T1004" i="7"/>
  <c r="S1004" i="7"/>
  <c r="R1004" i="7"/>
  <c r="Q1004" i="7"/>
  <c r="P1004" i="7"/>
  <c r="U1007" i="1"/>
  <c r="O1004" i="7"/>
  <c r="T1007" i="1"/>
  <c r="N1004" i="7"/>
  <c r="M1004" i="7"/>
  <c r="L1004" i="7"/>
  <c r="K1004" i="7"/>
  <c r="J1004" i="7"/>
  <c r="I1004" i="7"/>
  <c r="H1004" i="7"/>
  <c r="G1004" i="7"/>
  <c r="F1004" i="7"/>
  <c r="E1004" i="7"/>
  <c r="D1004" i="7"/>
  <c r="C1004" i="7"/>
  <c r="B1004" i="7"/>
  <c r="A1004" i="7"/>
  <c r="W1003" i="7"/>
  <c r="V1003" i="7"/>
  <c r="U1003" i="7"/>
  <c r="T1003" i="7"/>
  <c r="S1003" i="7"/>
  <c r="R1003" i="7"/>
  <c r="Q1003" i="7"/>
  <c r="P1003" i="7"/>
  <c r="O1003" i="7"/>
  <c r="N1003" i="7"/>
  <c r="M1003" i="7"/>
  <c r="L1003" i="7"/>
  <c r="K1003" i="7"/>
  <c r="J1003" i="7"/>
  <c r="I1003" i="7"/>
  <c r="H1003" i="7"/>
  <c r="G1003" i="7"/>
  <c r="F1003" i="7"/>
  <c r="E1003" i="7"/>
  <c r="D1003" i="7"/>
  <c r="C1003" i="7"/>
  <c r="B1003" i="7"/>
  <c r="A1003" i="7"/>
  <c r="W1002" i="7"/>
  <c r="V1002" i="7"/>
  <c r="U1002" i="7"/>
  <c r="T1002" i="7"/>
  <c r="S1002" i="7"/>
  <c r="R1002" i="7"/>
  <c r="Q1002" i="7"/>
  <c r="P1002" i="7"/>
  <c r="O1002" i="7"/>
  <c r="N1002" i="7"/>
  <c r="M1002" i="7"/>
  <c r="L1002" i="7"/>
  <c r="K1002" i="7"/>
  <c r="J1002" i="7"/>
  <c r="I1002" i="7"/>
  <c r="H1002" i="7"/>
  <c r="G1002" i="7"/>
  <c r="F1002" i="7"/>
  <c r="E1002" i="7"/>
  <c r="D1002" i="7"/>
  <c r="C1002" i="7"/>
  <c r="B1002" i="7"/>
  <c r="A1002" i="7"/>
  <c r="W1001" i="7"/>
  <c r="V1001" i="7"/>
  <c r="U1001" i="7"/>
  <c r="T1001" i="7"/>
  <c r="S1001" i="7"/>
  <c r="R1001" i="7"/>
  <c r="Q1001" i="7"/>
  <c r="P1001" i="7"/>
  <c r="O1001" i="7"/>
  <c r="N1001" i="7"/>
  <c r="M1001" i="7"/>
  <c r="L1001" i="7"/>
  <c r="K1001" i="7"/>
  <c r="J1001" i="7"/>
  <c r="I1001" i="7"/>
  <c r="H1001" i="7"/>
  <c r="G1001" i="7"/>
  <c r="F1001" i="7"/>
  <c r="E1001" i="7"/>
  <c r="D1001" i="7"/>
  <c r="C1001" i="7"/>
  <c r="B1001" i="7"/>
  <c r="A1001" i="7"/>
  <c r="W1000" i="7"/>
  <c r="V1000" i="7"/>
  <c r="U1000" i="7"/>
  <c r="T1000" i="7"/>
  <c r="S1000" i="7"/>
  <c r="R1000" i="7"/>
  <c r="Q1000" i="7"/>
  <c r="P1000" i="7"/>
  <c r="O1000" i="7"/>
  <c r="N1000" i="7"/>
  <c r="M1000" i="7"/>
  <c r="L1000" i="7"/>
  <c r="K1000" i="7"/>
  <c r="J1000" i="7"/>
  <c r="I1000" i="7"/>
  <c r="H1000" i="7"/>
  <c r="G1000" i="7"/>
  <c r="F1000" i="7"/>
  <c r="E1000" i="7"/>
  <c r="D1000" i="7"/>
  <c r="C1000" i="7"/>
  <c r="B1000" i="7"/>
  <c r="A1000" i="7"/>
  <c r="W999" i="7"/>
  <c r="V999" i="7"/>
  <c r="U999" i="7"/>
  <c r="T999" i="7"/>
  <c r="S999" i="7"/>
  <c r="R999" i="7"/>
  <c r="Q999" i="7"/>
  <c r="P999" i="7"/>
  <c r="O999" i="7"/>
  <c r="N999" i="7"/>
  <c r="M999" i="7"/>
  <c r="L999" i="7"/>
  <c r="K999" i="7"/>
  <c r="J999" i="7"/>
  <c r="I999" i="7"/>
  <c r="H999" i="7"/>
  <c r="G999" i="7"/>
  <c r="F999" i="7"/>
  <c r="E999" i="7"/>
  <c r="D999" i="7"/>
  <c r="C999" i="7"/>
  <c r="B999" i="7"/>
  <c r="A999" i="7"/>
  <c r="W998" i="7"/>
  <c r="V998" i="7"/>
  <c r="U998" i="7"/>
  <c r="T998" i="7"/>
  <c r="S998" i="7"/>
  <c r="R998" i="7"/>
  <c r="Q998" i="7"/>
  <c r="P998" i="7"/>
  <c r="O998" i="7"/>
  <c r="N998" i="7"/>
  <c r="M998" i="7"/>
  <c r="L998" i="7"/>
  <c r="K998" i="7"/>
  <c r="J998" i="7"/>
  <c r="I998" i="7"/>
  <c r="H998" i="7"/>
  <c r="G998" i="7"/>
  <c r="F998" i="7"/>
  <c r="E998" i="7"/>
  <c r="D998" i="7"/>
  <c r="C998" i="7"/>
  <c r="B998" i="7"/>
  <c r="A998" i="7"/>
  <c r="W997" i="7"/>
  <c r="V997" i="7"/>
  <c r="U997" i="7"/>
  <c r="T997" i="7"/>
  <c r="S997" i="7"/>
  <c r="R997" i="7"/>
  <c r="Q997" i="7"/>
  <c r="P997" i="7"/>
  <c r="O997" i="7"/>
  <c r="N997" i="7"/>
  <c r="M997" i="7"/>
  <c r="L997" i="7"/>
  <c r="K997" i="7"/>
  <c r="J997" i="7"/>
  <c r="I997" i="7"/>
  <c r="H997" i="7"/>
  <c r="G997" i="7"/>
  <c r="F997" i="7"/>
  <c r="E997" i="7"/>
  <c r="D997" i="7"/>
  <c r="C997" i="7"/>
  <c r="B997" i="7"/>
  <c r="A997" i="7"/>
  <c r="W996" i="7"/>
  <c r="V996" i="7"/>
  <c r="U996" i="7"/>
  <c r="T996" i="7"/>
  <c r="S996" i="7"/>
  <c r="R996" i="7"/>
  <c r="Q996" i="7"/>
  <c r="P996" i="7"/>
  <c r="O996" i="7"/>
  <c r="N996" i="7"/>
  <c r="M996" i="7"/>
  <c r="L996" i="7"/>
  <c r="K996" i="7"/>
  <c r="J996" i="7"/>
  <c r="I996" i="7"/>
  <c r="H996" i="7"/>
  <c r="G996" i="7"/>
  <c r="F996" i="7"/>
  <c r="E996" i="7"/>
  <c r="D996" i="7"/>
  <c r="C996" i="7"/>
  <c r="B996" i="7"/>
  <c r="A996" i="7"/>
  <c r="W995" i="7"/>
  <c r="V995" i="7"/>
  <c r="U995" i="7"/>
  <c r="T995" i="7"/>
  <c r="S995" i="7"/>
  <c r="R995" i="7"/>
  <c r="Q995" i="7"/>
  <c r="P995" i="7"/>
  <c r="O995" i="7"/>
  <c r="N995" i="7"/>
  <c r="M995" i="7"/>
  <c r="L995" i="7"/>
  <c r="K995" i="7"/>
  <c r="J995" i="7"/>
  <c r="I995" i="7"/>
  <c r="H995" i="7"/>
  <c r="G995" i="7"/>
  <c r="F995" i="7"/>
  <c r="E995" i="7"/>
  <c r="D995" i="7"/>
  <c r="C995" i="7"/>
  <c r="B995" i="7"/>
  <c r="A995" i="7"/>
  <c r="W994" i="7"/>
  <c r="V994" i="7"/>
  <c r="U994" i="7"/>
  <c r="T994" i="7"/>
  <c r="S994" i="7"/>
  <c r="R994" i="7"/>
  <c r="Q994" i="7"/>
  <c r="P994" i="7"/>
  <c r="O994" i="7"/>
  <c r="N994" i="7"/>
  <c r="M994" i="7"/>
  <c r="L994" i="7"/>
  <c r="K994" i="7"/>
  <c r="J994" i="7"/>
  <c r="I994" i="7"/>
  <c r="H994" i="7"/>
  <c r="G994" i="7"/>
  <c r="F994" i="7"/>
  <c r="E994" i="7"/>
  <c r="D994" i="7"/>
  <c r="C994" i="7"/>
  <c r="B994" i="7"/>
  <c r="A994" i="7"/>
  <c r="W993" i="7"/>
  <c r="V993" i="7"/>
  <c r="U993" i="7"/>
  <c r="T993" i="7"/>
  <c r="S993" i="7"/>
  <c r="R993" i="7"/>
  <c r="Q993" i="7"/>
  <c r="P993" i="7"/>
  <c r="O993" i="7"/>
  <c r="N993" i="7"/>
  <c r="M993" i="7"/>
  <c r="L993" i="7"/>
  <c r="K993" i="7"/>
  <c r="J993" i="7"/>
  <c r="I993" i="7"/>
  <c r="H993" i="7"/>
  <c r="G993" i="7"/>
  <c r="F993" i="7"/>
  <c r="E993" i="7"/>
  <c r="D993" i="7"/>
  <c r="C993" i="7"/>
  <c r="B993" i="7"/>
  <c r="A993" i="7"/>
  <c r="W992" i="7"/>
  <c r="V992" i="7"/>
  <c r="U992" i="7"/>
  <c r="T992" i="7"/>
  <c r="S992" i="7"/>
  <c r="R992" i="7"/>
  <c r="Q992" i="7"/>
  <c r="P992" i="7"/>
  <c r="O992" i="7"/>
  <c r="N992" i="7"/>
  <c r="M992" i="7"/>
  <c r="L992" i="7"/>
  <c r="K992" i="7"/>
  <c r="J992" i="7"/>
  <c r="I992" i="7"/>
  <c r="H992" i="7"/>
  <c r="G992" i="7"/>
  <c r="F992" i="7"/>
  <c r="E992" i="7"/>
  <c r="D992" i="7"/>
  <c r="C992" i="7"/>
  <c r="B992" i="7"/>
  <c r="A992" i="7"/>
  <c r="W991" i="7"/>
  <c r="V991" i="7"/>
  <c r="U991" i="7"/>
  <c r="T991" i="7"/>
  <c r="S991" i="7"/>
  <c r="R991" i="7"/>
  <c r="Q991" i="7"/>
  <c r="P991" i="7"/>
  <c r="O991" i="7"/>
  <c r="N991" i="7"/>
  <c r="M991" i="7"/>
  <c r="L991" i="7"/>
  <c r="K991" i="7"/>
  <c r="J991" i="7"/>
  <c r="I991" i="7"/>
  <c r="H991" i="7"/>
  <c r="G991" i="7"/>
  <c r="F991" i="7"/>
  <c r="E991" i="7"/>
  <c r="D991" i="7"/>
  <c r="C991" i="7"/>
  <c r="B991" i="7"/>
  <c r="A991" i="7"/>
  <c r="W990" i="7"/>
  <c r="V990" i="7"/>
  <c r="U990" i="7"/>
  <c r="T990" i="7"/>
  <c r="S990" i="7"/>
  <c r="R990" i="7"/>
  <c r="Q990" i="7"/>
  <c r="P990" i="7"/>
  <c r="O990" i="7"/>
  <c r="N990" i="7"/>
  <c r="M990" i="7"/>
  <c r="L990" i="7"/>
  <c r="K990" i="7"/>
  <c r="J990" i="7"/>
  <c r="I990" i="7"/>
  <c r="H990" i="7"/>
  <c r="G990" i="7"/>
  <c r="F990" i="7"/>
  <c r="E990" i="7"/>
  <c r="D990" i="7"/>
  <c r="C990" i="7"/>
  <c r="B990" i="7"/>
  <c r="A990" i="7"/>
  <c r="W989" i="7"/>
  <c r="V989" i="7"/>
  <c r="U989" i="7"/>
  <c r="T989" i="7"/>
  <c r="S989" i="7"/>
  <c r="R989" i="7"/>
  <c r="Q989" i="7"/>
  <c r="P989" i="7"/>
  <c r="O989" i="7"/>
  <c r="N989" i="7"/>
  <c r="M989" i="7"/>
  <c r="L989" i="7"/>
  <c r="K989" i="7"/>
  <c r="J989" i="7"/>
  <c r="I989" i="7"/>
  <c r="H989" i="7"/>
  <c r="G989" i="7"/>
  <c r="F989" i="7"/>
  <c r="E989" i="7"/>
  <c r="D989" i="7"/>
  <c r="C989" i="7"/>
  <c r="B989" i="7"/>
  <c r="A989" i="7"/>
  <c r="W988" i="7"/>
  <c r="V988" i="7"/>
  <c r="U988" i="7"/>
  <c r="T988" i="7"/>
  <c r="S988" i="7"/>
  <c r="R988" i="7"/>
  <c r="Q988" i="7"/>
  <c r="P988" i="7"/>
  <c r="O988" i="7"/>
  <c r="N988" i="7"/>
  <c r="M988" i="7"/>
  <c r="L988" i="7"/>
  <c r="K988" i="7"/>
  <c r="J988" i="7"/>
  <c r="I988" i="7"/>
  <c r="H988" i="7"/>
  <c r="G988" i="7"/>
  <c r="F988" i="7"/>
  <c r="E988" i="7"/>
  <c r="D988" i="7"/>
  <c r="C988" i="7"/>
  <c r="B988" i="7"/>
  <c r="A988" i="7"/>
  <c r="W987" i="7"/>
  <c r="V987" i="7"/>
  <c r="U987" i="7"/>
  <c r="T987" i="7"/>
  <c r="S987" i="7"/>
  <c r="R987" i="7"/>
  <c r="Q987" i="7"/>
  <c r="P987" i="7"/>
  <c r="O987" i="7"/>
  <c r="N987" i="7"/>
  <c r="M987" i="7"/>
  <c r="L987" i="7"/>
  <c r="K987" i="7"/>
  <c r="J987" i="7"/>
  <c r="I987" i="7"/>
  <c r="H987" i="7"/>
  <c r="G987" i="7"/>
  <c r="F987" i="7"/>
  <c r="E987" i="7"/>
  <c r="D987" i="7"/>
  <c r="C987" i="7"/>
  <c r="B987" i="7"/>
  <c r="A987" i="7"/>
  <c r="W986" i="7"/>
  <c r="V986" i="7"/>
  <c r="U986" i="7"/>
  <c r="T986" i="7"/>
  <c r="S986" i="7"/>
  <c r="R986" i="7"/>
  <c r="Q986" i="7"/>
  <c r="P986" i="7"/>
  <c r="O986" i="7"/>
  <c r="N986" i="7"/>
  <c r="M986" i="7"/>
  <c r="L986" i="7"/>
  <c r="K986" i="7"/>
  <c r="J986" i="7"/>
  <c r="I986" i="7"/>
  <c r="H986" i="7"/>
  <c r="G986" i="7"/>
  <c r="F986" i="7"/>
  <c r="E986" i="7"/>
  <c r="D986" i="7"/>
  <c r="C986" i="7"/>
  <c r="B986" i="7"/>
  <c r="A986" i="7"/>
  <c r="W985" i="7"/>
  <c r="V985" i="7"/>
  <c r="U985" i="7"/>
  <c r="T985" i="7"/>
  <c r="S985" i="7"/>
  <c r="R985" i="7"/>
  <c r="Q985" i="7"/>
  <c r="P985" i="7"/>
  <c r="O985" i="7"/>
  <c r="N985" i="7"/>
  <c r="M985" i="7"/>
  <c r="L985" i="7"/>
  <c r="K985" i="7"/>
  <c r="J985" i="7"/>
  <c r="I985" i="7"/>
  <c r="H985" i="7"/>
  <c r="G985" i="7"/>
  <c r="F985" i="7"/>
  <c r="E985" i="7"/>
  <c r="D985" i="7"/>
  <c r="C985" i="7"/>
  <c r="B985" i="7"/>
  <c r="A985" i="7"/>
  <c r="W984" i="7"/>
  <c r="V984" i="7"/>
  <c r="U984" i="7"/>
  <c r="T984" i="7"/>
  <c r="S984" i="7"/>
  <c r="R984" i="7"/>
  <c r="Q984" i="7"/>
  <c r="P984" i="7"/>
  <c r="O984" i="7"/>
  <c r="N984" i="7"/>
  <c r="M984" i="7"/>
  <c r="L984" i="7"/>
  <c r="K984" i="7"/>
  <c r="J984" i="7"/>
  <c r="I984" i="7"/>
  <c r="H984" i="7"/>
  <c r="G984" i="7"/>
  <c r="F984" i="7"/>
  <c r="E984" i="7"/>
  <c r="D984" i="7"/>
  <c r="C984" i="7"/>
  <c r="B984" i="7"/>
  <c r="A984" i="7"/>
  <c r="W983" i="7"/>
  <c r="V983" i="7"/>
  <c r="U983" i="7"/>
  <c r="T983" i="7"/>
  <c r="S983" i="7"/>
  <c r="R983" i="7"/>
  <c r="Q983" i="7"/>
  <c r="P983" i="7"/>
  <c r="O983" i="7"/>
  <c r="N983" i="7"/>
  <c r="M983" i="7"/>
  <c r="L983" i="7"/>
  <c r="K983" i="7"/>
  <c r="J983" i="7"/>
  <c r="I983" i="7"/>
  <c r="H983" i="7"/>
  <c r="G983" i="7"/>
  <c r="F983" i="7"/>
  <c r="E983" i="7"/>
  <c r="D983" i="7"/>
  <c r="C983" i="7"/>
  <c r="B983" i="7"/>
  <c r="A983" i="7"/>
  <c r="W982" i="7"/>
  <c r="V982" i="7"/>
  <c r="U982" i="7"/>
  <c r="T982" i="7"/>
  <c r="S982" i="7"/>
  <c r="R982" i="7"/>
  <c r="Q982" i="7"/>
  <c r="P982" i="7"/>
  <c r="O982" i="7"/>
  <c r="N982" i="7"/>
  <c r="M982" i="7"/>
  <c r="L982" i="7"/>
  <c r="K982" i="7"/>
  <c r="J982" i="7"/>
  <c r="I982" i="7"/>
  <c r="H982" i="7"/>
  <c r="G982" i="7"/>
  <c r="F982" i="7"/>
  <c r="E982" i="7"/>
  <c r="D982" i="7"/>
  <c r="C982" i="7"/>
  <c r="B982" i="7"/>
  <c r="A982" i="7"/>
  <c r="W981" i="7"/>
  <c r="V981" i="7"/>
  <c r="U981" i="7"/>
  <c r="T981" i="7"/>
  <c r="S981" i="7"/>
  <c r="R981" i="7"/>
  <c r="Q981" i="7"/>
  <c r="P981" i="7"/>
  <c r="O981" i="7"/>
  <c r="N981" i="7"/>
  <c r="M981" i="7"/>
  <c r="L981" i="7"/>
  <c r="K981" i="7"/>
  <c r="J981" i="7"/>
  <c r="I981" i="7"/>
  <c r="H981" i="7"/>
  <c r="G981" i="7"/>
  <c r="F981" i="7"/>
  <c r="E981" i="7"/>
  <c r="D981" i="7"/>
  <c r="C981" i="7"/>
  <c r="B981" i="7"/>
  <c r="A981" i="7"/>
  <c r="W980" i="7"/>
  <c r="V980" i="7"/>
  <c r="U980" i="7"/>
  <c r="T980" i="7"/>
  <c r="S980" i="7"/>
  <c r="R980" i="7"/>
  <c r="Q980" i="7"/>
  <c r="P980" i="7"/>
  <c r="O980" i="7"/>
  <c r="N980" i="7"/>
  <c r="M980" i="7"/>
  <c r="L980" i="7"/>
  <c r="K980" i="7"/>
  <c r="J980" i="7"/>
  <c r="I980" i="7"/>
  <c r="H980" i="7"/>
  <c r="G980" i="7"/>
  <c r="F980" i="7"/>
  <c r="E980" i="7"/>
  <c r="D980" i="7"/>
  <c r="C980" i="7"/>
  <c r="B980" i="7"/>
  <c r="A980" i="7"/>
  <c r="W979" i="7"/>
  <c r="V979" i="7"/>
  <c r="U979" i="7"/>
  <c r="T979" i="7"/>
  <c r="S979" i="7"/>
  <c r="R979" i="7"/>
  <c r="Q979" i="7"/>
  <c r="P979" i="7"/>
  <c r="O979" i="7"/>
  <c r="N979" i="7"/>
  <c r="M979" i="7"/>
  <c r="L979" i="7"/>
  <c r="K979" i="7"/>
  <c r="J979" i="7"/>
  <c r="I979" i="7"/>
  <c r="H979" i="7"/>
  <c r="G979" i="7"/>
  <c r="F979" i="7"/>
  <c r="E979" i="7"/>
  <c r="D979" i="7"/>
  <c r="C979" i="7"/>
  <c r="B979" i="7"/>
  <c r="A979" i="7"/>
  <c r="W978" i="7"/>
  <c r="V978" i="7"/>
  <c r="U978" i="7"/>
  <c r="T978" i="7"/>
  <c r="S978" i="7"/>
  <c r="R978" i="7"/>
  <c r="Q978" i="7"/>
  <c r="P978" i="7"/>
  <c r="O978" i="7"/>
  <c r="N978" i="7"/>
  <c r="M978" i="7"/>
  <c r="L978" i="7"/>
  <c r="K978" i="7"/>
  <c r="J978" i="7"/>
  <c r="I978" i="7"/>
  <c r="H978" i="7"/>
  <c r="G978" i="7"/>
  <c r="F978" i="7"/>
  <c r="E978" i="7"/>
  <c r="D978" i="7"/>
  <c r="C978" i="7"/>
  <c r="B978" i="7"/>
  <c r="A978" i="7"/>
  <c r="W977" i="7"/>
  <c r="V977" i="7"/>
  <c r="U977" i="7"/>
  <c r="T977" i="7"/>
  <c r="S977" i="7"/>
  <c r="R977" i="7"/>
  <c r="Q977" i="7"/>
  <c r="P977" i="7"/>
  <c r="O977" i="7"/>
  <c r="N977" i="7"/>
  <c r="M977" i="7"/>
  <c r="L977" i="7"/>
  <c r="K977" i="7"/>
  <c r="J977" i="7"/>
  <c r="I977" i="7"/>
  <c r="H977" i="7"/>
  <c r="G977" i="7"/>
  <c r="F977" i="7"/>
  <c r="E977" i="7"/>
  <c r="D977" i="7"/>
  <c r="C977" i="7"/>
  <c r="B977" i="7"/>
  <c r="A977" i="7"/>
  <c r="W976" i="7"/>
  <c r="V976" i="7"/>
  <c r="U976" i="7"/>
  <c r="T976" i="7"/>
  <c r="S976" i="7"/>
  <c r="R976" i="7"/>
  <c r="Q976" i="7"/>
  <c r="P976" i="7"/>
  <c r="O976" i="7"/>
  <c r="N976" i="7"/>
  <c r="M976" i="7"/>
  <c r="L976" i="7"/>
  <c r="K976" i="7"/>
  <c r="J976" i="7"/>
  <c r="I976" i="7"/>
  <c r="H976" i="7"/>
  <c r="G976" i="7"/>
  <c r="F976" i="7"/>
  <c r="E976" i="7"/>
  <c r="D976" i="7"/>
  <c r="C976" i="7"/>
  <c r="B976" i="7"/>
  <c r="A976" i="7"/>
  <c r="W975" i="7"/>
  <c r="V975" i="7"/>
  <c r="U975" i="7"/>
  <c r="T975" i="7"/>
  <c r="S975" i="7"/>
  <c r="R975" i="7"/>
  <c r="Q975" i="7"/>
  <c r="P975" i="7"/>
  <c r="O975" i="7"/>
  <c r="N975" i="7"/>
  <c r="M975" i="7"/>
  <c r="L975" i="7"/>
  <c r="K975" i="7"/>
  <c r="J975" i="7"/>
  <c r="I975" i="7"/>
  <c r="H975" i="7"/>
  <c r="G975" i="7"/>
  <c r="F975" i="7"/>
  <c r="E975" i="7"/>
  <c r="D975" i="7"/>
  <c r="C975" i="7"/>
  <c r="B975" i="7"/>
  <c r="A975" i="7"/>
  <c r="W974" i="7"/>
  <c r="V974" i="7"/>
  <c r="U974" i="7"/>
  <c r="T974" i="7"/>
  <c r="S974" i="7"/>
  <c r="R974" i="7"/>
  <c r="Q974" i="7"/>
  <c r="P974" i="7"/>
  <c r="O974" i="7"/>
  <c r="N974" i="7"/>
  <c r="M974" i="7"/>
  <c r="L974" i="7"/>
  <c r="K974" i="7"/>
  <c r="J974" i="7"/>
  <c r="I974" i="7"/>
  <c r="H974" i="7"/>
  <c r="G974" i="7"/>
  <c r="F974" i="7"/>
  <c r="E974" i="7"/>
  <c r="D974" i="7"/>
  <c r="C974" i="7"/>
  <c r="B974" i="7"/>
  <c r="A974" i="7"/>
  <c r="W973" i="7"/>
  <c r="V973" i="7"/>
  <c r="U973" i="7"/>
  <c r="T973" i="7"/>
  <c r="S973" i="7"/>
  <c r="R973" i="7"/>
  <c r="Q973" i="7"/>
  <c r="P973" i="7"/>
  <c r="O973" i="7"/>
  <c r="N973" i="7"/>
  <c r="M973" i="7"/>
  <c r="L973" i="7"/>
  <c r="K973" i="7"/>
  <c r="J973" i="7"/>
  <c r="I973" i="7"/>
  <c r="H973" i="7"/>
  <c r="G973" i="7"/>
  <c r="F973" i="7"/>
  <c r="E973" i="7"/>
  <c r="D973" i="7"/>
  <c r="C973" i="7"/>
  <c r="B973" i="7"/>
  <c r="A973" i="7"/>
  <c r="W972" i="7"/>
  <c r="V972" i="7"/>
  <c r="U972" i="7"/>
  <c r="T972" i="7"/>
  <c r="S972" i="7"/>
  <c r="R972" i="7"/>
  <c r="Q972" i="7"/>
  <c r="P972" i="7"/>
  <c r="O972" i="7"/>
  <c r="N972" i="7"/>
  <c r="M972" i="7"/>
  <c r="L972" i="7"/>
  <c r="K972" i="7"/>
  <c r="J972" i="7"/>
  <c r="I972" i="7"/>
  <c r="H972" i="7"/>
  <c r="G972" i="7"/>
  <c r="F972" i="7"/>
  <c r="E972" i="7"/>
  <c r="D972" i="7"/>
  <c r="C972" i="7"/>
  <c r="B972" i="7"/>
  <c r="A972" i="7"/>
  <c r="W971" i="7"/>
  <c r="V971" i="7"/>
  <c r="U971" i="7"/>
  <c r="T971" i="7"/>
  <c r="S971" i="7"/>
  <c r="R971" i="7"/>
  <c r="Q971" i="7"/>
  <c r="P971" i="7"/>
  <c r="O971" i="7"/>
  <c r="N971" i="7"/>
  <c r="M971" i="7"/>
  <c r="L971" i="7"/>
  <c r="K971" i="7"/>
  <c r="J971" i="7"/>
  <c r="I971" i="7"/>
  <c r="H971" i="7"/>
  <c r="G971" i="7"/>
  <c r="F971" i="7"/>
  <c r="E971" i="7"/>
  <c r="D971" i="7"/>
  <c r="C971" i="7"/>
  <c r="B971" i="7"/>
  <c r="A971" i="7"/>
  <c r="W970" i="7"/>
  <c r="V970" i="7"/>
  <c r="U970" i="7"/>
  <c r="T970" i="7"/>
  <c r="S970" i="7"/>
  <c r="R970" i="7"/>
  <c r="Q970" i="7"/>
  <c r="P970" i="7"/>
  <c r="O970" i="7"/>
  <c r="N970" i="7"/>
  <c r="M970" i="7"/>
  <c r="L970" i="7"/>
  <c r="K970" i="7"/>
  <c r="J970" i="7"/>
  <c r="I970" i="7"/>
  <c r="H970" i="7"/>
  <c r="G970" i="7"/>
  <c r="F970" i="7"/>
  <c r="E970" i="7"/>
  <c r="D970" i="7"/>
  <c r="C970" i="7"/>
  <c r="B970" i="7"/>
  <c r="A970" i="7"/>
  <c r="W969" i="7"/>
  <c r="V969" i="7"/>
  <c r="U969" i="7"/>
  <c r="T969" i="7"/>
  <c r="S969" i="7"/>
  <c r="R969" i="7"/>
  <c r="Q969" i="7"/>
  <c r="P969" i="7"/>
  <c r="O969" i="7"/>
  <c r="N969" i="7"/>
  <c r="M969" i="7"/>
  <c r="L969" i="7"/>
  <c r="K969" i="7"/>
  <c r="J969" i="7"/>
  <c r="I969" i="7"/>
  <c r="H969" i="7"/>
  <c r="G969" i="7"/>
  <c r="F969" i="7"/>
  <c r="E969" i="7"/>
  <c r="D969" i="7"/>
  <c r="C969" i="7"/>
  <c r="B969" i="7"/>
  <c r="A969" i="7"/>
  <c r="W968" i="7"/>
  <c r="V968" i="7"/>
  <c r="U968" i="7"/>
  <c r="T968" i="7"/>
  <c r="S968" i="7"/>
  <c r="R968" i="7"/>
  <c r="Q968" i="7"/>
  <c r="P968" i="7"/>
  <c r="O968" i="7"/>
  <c r="N968" i="7"/>
  <c r="M968" i="7"/>
  <c r="L968" i="7"/>
  <c r="K968" i="7"/>
  <c r="J968" i="7"/>
  <c r="I968" i="7"/>
  <c r="H968" i="7"/>
  <c r="G968" i="7"/>
  <c r="F968" i="7"/>
  <c r="E968" i="7"/>
  <c r="D968" i="7"/>
  <c r="C968" i="7"/>
  <c r="B968" i="7"/>
  <c r="A968" i="7"/>
  <c r="W967" i="7"/>
  <c r="V967" i="7"/>
  <c r="U967" i="7"/>
  <c r="T967" i="7"/>
  <c r="S967" i="7"/>
  <c r="R967" i="7"/>
  <c r="Q967" i="7"/>
  <c r="P967" i="7"/>
  <c r="O967" i="7"/>
  <c r="N967" i="7"/>
  <c r="M967" i="7"/>
  <c r="L967" i="7"/>
  <c r="K967" i="7"/>
  <c r="J967" i="7"/>
  <c r="I967" i="7"/>
  <c r="H967" i="7"/>
  <c r="G967" i="7"/>
  <c r="F967" i="7"/>
  <c r="E967" i="7"/>
  <c r="D967" i="7"/>
  <c r="C967" i="7"/>
  <c r="B967" i="7"/>
  <c r="A967" i="7"/>
  <c r="W966" i="7"/>
  <c r="V966" i="7"/>
  <c r="U966" i="7"/>
  <c r="T966" i="7"/>
  <c r="S966" i="7"/>
  <c r="R966" i="7"/>
  <c r="Q966" i="7"/>
  <c r="P966" i="7"/>
  <c r="O966" i="7"/>
  <c r="N966" i="7"/>
  <c r="M966" i="7"/>
  <c r="L966" i="7"/>
  <c r="K966" i="7"/>
  <c r="J966" i="7"/>
  <c r="I966" i="7"/>
  <c r="H966" i="7"/>
  <c r="G966" i="7"/>
  <c r="F966" i="7"/>
  <c r="E966" i="7"/>
  <c r="D966" i="7"/>
  <c r="C966" i="7"/>
  <c r="B966" i="7"/>
  <c r="A966" i="7"/>
  <c r="W965" i="7"/>
  <c r="V965" i="7"/>
  <c r="U965" i="7"/>
  <c r="T965" i="7"/>
  <c r="S965" i="7"/>
  <c r="R965" i="7"/>
  <c r="Q965" i="7"/>
  <c r="P965" i="7"/>
  <c r="O965" i="7"/>
  <c r="N965" i="7"/>
  <c r="M965" i="7"/>
  <c r="L965" i="7"/>
  <c r="K965" i="7"/>
  <c r="J965" i="7"/>
  <c r="I965" i="7"/>
  <c r="H965" i="7"/>
  <c r="G965" i="7"/>
  <c r="F965" i="7"/>
  <c r="E965" i="7"/>
  <c r="D965" i="7"/>
  <c r="C965" i="7"/>
  <c r="B965" i="7"/>
  <c r="A965" i="7"/>
  <c r="W964" i="7"/>
  <c r="V964" i="7"/>
  <c r="U964" i="7"/>
  <c r="T964" i="7"/>
  <c r="S964" i="7"/>
  <c r="R964" i="7"/>
  <c r="Q964" i="7"/>
  <c r="P964" i="7"/>
  <c r="O964" i="7"/>
  <c r="N964" i="7"/>
  <c r="M964" i="7"/>
  <c r="L964" i="7"/>
  <c r="K964" i="7"/>
  <c r="J964" i="7"/>
  <c r="I964" i="7"/>
  <c r="H964" i="7"/>
  <c r="G964" i="7"/>
  <c r="F964" i="7"/>
  <c r="E964" i="7"/>
  <c r="D964" i="7"/>
  <c r="C964" i="7"/>
  <c r="B964" i="7"/>
  <c r="A964" i="7"/>
  <c r="W963" i="7"/>
  <c r="V963" i="7"/>
  <c r="U963" i="7"/>
  <c r="T963" i="7"/>
  <c r="S963" i="7"/>
  <c r="R963" i="7"/>
  <c r="Q963" i="7"/>
  <c r="P963" i="7"/>
  <c r="O963" i="7"/>
  <c r="N963" i="7"/>
  <c r="M963" i="7"/>
  <c r="L963" i="7"/>
  <c r="K963" i="7"/>
  <c r="J963" i="7"/>
  <c r="I963" i="7"/>
  <c r="H963" i="7"/>
  <c r="G963" i="7"/>
  <c r="F963" i="7"/>
  <c r="E963" i="7"/>
  <c r="D963" i="7"/>
  <c r="C963" i="7"/>
  <c r="B963" i="7"/>
  <c r="A963" i="7"/>
  <c r="W962" i="7"/>
  <c r="V962" i="7"/>
  <c r="U962" i="7"/>
  <c r="T962" i="7"/>
  <c r="S962" i="7"/>
  <c r="R962" i="7"/>
  <c r="Q962" i="7"/>
  <c r="P962" i="7"/>
  <c r="O962" i="7"/>
  <c r="N962" i="7"/>
  <c r="M962" i="7"/>
  <c r="L962" i="7"/>
  <c r="K962" i="7"/>
  <c r="J962" i="7"/>
  <c r="I962" i="7"/>
  <c r="H962" i="7"/>
  <c r="G962" i="7"/>
  <c r="F962" i="7"/>
  <c r="E962" i="7"/>
  <c r="D962" i="7"/>
  <c r="C962" i="7"/>
  <c r="B962" i="7"/>
  <c r="A962" i="7"/>
  <c r="W961" i="7"/>
  <c r="V961" i="7"/>
  <c r="U961" i="7"/>
  <c r="T961" i="7"/>
  <c r="S961" i="7"/>
  <c r="R961" i="7"/>
  <c r="Q961" i="7"/>
  <c r="P961" i="7"/>
  <c r="O961" i="7"/>
  <c r="N961" i="7"/>
  <c r="M961" i="7"/>
  <c r="L961" i="7"/>
  <c r="K961" i="7"/>
  <c r="J961" i="7"/>
  <c r="I961" i="7"/>
  <c r="H961" i="7"/>
  <c r="G961" i="7"/>
  <c r="F961" i="7"/>
  <c r="E961" i="7"/>
  <c r="D961" i="7"/>
  <c r="C961" i="7"/>
  <c r="B961" i="7"/>
  <c r="A961" i="7"/>
  <c r="W960" i="7"/>
  <c r="V960" i="7"/>
  <c r="U960" i="7"/>
  <c r="T960" i="7"/>
  <c r="S960" i="7"/>
  <c r="R960" i="7"/>
  <c r="Q960" i="7"/>
  <c r="P960" i="7"/>
  <c r="O960" i="7"/>
  <c r="N960" i="7"/>
  <c r="M960" i="7"/>
  <c r="L960" i="7"/>
  <c r="K960" i="7"/>
  <c r="J960" i="7"/>
  <c r="I960" i="7"/>
  <c r="H960" i="7"/>
  <c r="G960" i="7"/>
  <c r="F960" i="7"/>
  <c r="E960" i="7"/>
  <c r="D960" i="7"/>
  <c r="C960" i="7"/>
  <c r="B960" i="7"/>
  <c r="A960" i="7"/>
  <c r="W959" i="7"/>
  <c r="V959" i="7"/>
  <c r="U959" i="7"/>
  <c r="T959" i="7"/>
  <c r="S959" i="7"/>
  <c r="R959" i="7"/>
  <c r="Q959" i="7"/>
  <c r="P959" i="7"/>
  <c r="O959" i="7"/>
  <c r="N959" i="7"/>
  <c r="M959" i="7"/>
  <c r="L959" i="7"/>
  <c r="K959" i="7"/>
  <c r="J959" i="7"/>
  <c r="I959" i="7"/>
  <c r="H959" i="7"/>
  <c r="G959" i="7"/>
  <c r="F959" i="7"/>
  <c r="E959" i="7"/>
  <c r="D959" i="7"/>
  <c r="C959" i="7"/>
  <c r="B959" i="7"/>
  <c r="A959" i="7"/>
  <c r="W958" i="7"/>
  <c r="V958" i="7"/>
  <c r="U958" i="7"/>
  <c r="T958" i="7"/>
  <c r="S958" i="7"/>
  <c r="R958" i="7"/>
  <c r="Q958" i="7"/>
  <c r="P958" i="7"/>
  <c r="O958" i="7"/>
  <c r="N958" i="7"/>
  <c r="M958" i="7"/>
  <c r="L958" i="7"/>
  <c r="K958" i="7"/>
  <c r="J958" i="7"/>
  <c r="I958" i="7"/>
  <c r="H958" i="7"/>
  <c r="G958" i="7"/>
  <c r="F958" i="7"/>
  <c r="E958" i="7"/>
  <c r="D958" i="7"/>
  <c r="C958" i="7"/>
  <c r="B958" i="7"/>
  <c r="A958" i="7"/>
  <c r="W957" i="7"/>
  <c r="V957" i="7"/>
  <c r="U957" i="7"/>
  <c r="T957" i="7"/>
  <c r="S957" i="7"/>
  <c r="R957" i="7"/>
  <c r="Q957" i="7"/>
  <c r="P957" i="7"/>
  <c r="O957" i="7"/>
  <c r="N957" i="7"/>
  <c r="M957" i="7"/>
  <c r="L957" i="7"/>
  <c r="K957" i="7"/>
  <c r="J957" i="7"/>
  <c r="I957" i="7"/>
  <c r="H957" i="7"/>
  <c r="G957" i="7"/>
  <c r="F957" i="7"/>
  <c r="E957" i="7"/>
  <c r="D957" i="7"/>
  <c r="C957" i="7"/>
  <c r="B957" i="7"/>
  <c r="A957" i="7"/>
  <c r="W956" i="7"/>
  <c r="V956" i="7"/>
  <c r="U956" i="7"/>
  <c r="T956" i="7"/>
  <c r="S956" i="7"/>
  <c r="R956" i="7"/>
  <c r="Q956" i="7"/>
  <c r="P956" i="7"/>
  <c r="O956" i="7"/>
  <c r="N956" i="7"/>
  <c r="M956" i="7"/>
  <c r="L956" i="7"/>
  <c r="K956" i="7"/>
  <c r="J956" i="7"/>
  <c r="I956" i="7"/>
  <c r="H956" i="7"/>
  <c r="G956" i="7"/>
  <c r="F956" i="7"/>
  <c r="E956" i="7"/>
  <c r="D956" i="7"/>
  <c r="C956" i="7"/>
  <c r="B956" i="7"/>
  <c r="A956" i="7"/>
  <c r="W955" i="7"/>
  <c r="V955" i="7"/>
  <c r="U955" i="7"/>
  <c r="T955" i="7"/>
  <c r="S955" i="7"/>
  <c r="R955" i="7"/>
  <c r="Q955" i="7"/>
  <c r="P955" i="7"/>
  <c r="O955" i="7"/>
  <c r="N955" i="7"/>
  <c r="M955" i="7"/>
  <c r="L955" i="7"/>
  <c r="K955" i="7"/>
  <c r="J955" i="7"/>
  <c r="I955" i="7"/>
  <c r="H955" i="7"/>
  <c r="G955" i="7"/>
  <c r="F955" i="7"/>
  <c r="E955" i="7"/>
  <c r="D955" i="7"/>
  <c r="C955" i="7"/>
  <c r="B955" i="7"/>
  <c r="A955" i="7"/>
  <c r="W954" i="7"/>
  <c r="V954" i="7"/>
  <c r="U954" i="7"/>
  <c r="T954" i="7"/>
  <c r="S954" i="7"/>
  <c r="R954" i="7"/>
  <c r="Q954" i="7"/>
  <c r="P954" i="7"/>
  <c r="O954" i="7"/>
  <c r="N954" i="7"/>
  <c r="M954" i="7"/>
  <c r="L954" i="7"/>
  <c r="K954" i="7"/>
  <c r="J954" i="7"/>
  <c r="I954" i="7"/>
  <c r="H954" i="7"/>
  <c r="G954" i="7"/>
  <c r="F954" i="7"/>
  <c r="E954" i="7"/>
  <c r="D954" i="7"/>
  <c r="C954" i="7"/>
  <c r="B954" i="7"/>
  <c r="A954" i="7"/>
  <c r="W953" i="7"/>
  <c r="V953" i="7"/>
  <c r="U953" i="7"/>
  <c r="T953" i="7"/>
  <c r="S953" i="7"/>
  <c r="R953" i="7"/>
  <c r="Q953" i="7"/>
  <c r="P953" i="7"/>
  <c r="O953" i="7"/>
  <c r="N953" i="7"/>
  <c r="M953" i="7"/>
  <c r="L953" i="7"/>
  <c r="K953" i="7"/>
  <c r="J953" i="7"/>
  <c r="I953" i="7"/>
  <c r="H953" i="7"/>
  <c r="G953" i="7"/>
  <c r="F953" i="7"/>
  <c r="E953" i="7"/>
  <c r="D953" i="7"/>
  <c r="C953" i="7"/>
  <c r="B953" i="7"/>
  <c r="A953" i="7"/>
  <c r="W952" i="7"/>
  <c r="V952" i="7"/>
  <c r="U952" i="7"/>
  <c r="T952" i="7"/>
  <c r="S952" i="7"/>
  <c r="R952" i="7"/>
  <c r="Q952" i="7"/>
  <c r="P952" i="7"/>
  <c r="O952" i="7"/>
  <c r="N952" i="7"/>
  <c r="M952" i="7"/>
  <c r="L952" i="7"/>
  <c r="K952" i="7"/>
  <c r="J952" i="7"/>
  <c r="I952" i="7"/>
  <c r="H952" i="7"/>
  <c r="G952" i="7"/>
  <c r="F952" i="7"/>
  <c r="E952" i="7"/>
  <c r="D952" i="7"/>
  <c r="C952" i="7"/>
  <c r="B952" i="7"/>
  <c r="A952" i="7"/>
  <c r="W951" i="7"/>
  <c r="V951" i="7"/>
  <c r="U951" i="7"/>
  <c r="T951" i="7"/>
  <c r="S951" i="7"/>
  <c r="R951" i="7"/>
  <c r="Q951" i="7"/>
  <c r="P951" i="7"/>
  <c r="O951" i="7"/>
  <c r="N951" i="7"/>
  <c r="M951" i="7"/>
  <c r="L951" i="7"/>
  <c r="K951" i="7"/>
  <c r="J951" i="7"/>
  <c r="I951" i="7"/>
  <c r="H951" i="7"/>
  <c r="G951" i="7"/>
  <c r="F951" i="7"/>
  <c r="E951" i="7"/>
  <c r="D951" i="7"/>
  <c r="C951" i="7"/>
  <c r="B951" i="7"/>
  <c r="A951" i="7"/>
  <c r="W950" i="7"/>
  <c r="V950" i="7"/>
  <c r="U950" i="7"/>
  <c r="T950" i="7"/>
  <c r="S950" i="7"/>
  <c r="R950" i="7"/>
  <c r="Q950" i="7"/>
  <c r="P950" i="7"/>
  <c r="O950" i="7"/>
  <c r="N950" i="7"/>
  <c r="M950" i="7"/>
  <c r="L950" i="7"/>
  <c r="K950" i="7"/>
  <c r="J950" i="7"/>
  <c r="I950" i="7"/>
  <c r="H950" i="7"/>
  <c r="G950" i="7"/>
  <c r="F950" i="7"/>
  <c r="E950" i="7"/>
  <c r="D950" i="7"/>
  <c r="C950" i="7"/>
  <c r="B950" i="7"/>
  <c r="A950" i="7"/>
  <c r="W949" i="7"/>
  <c r="V949" i="7"/>
  <c r="U949" i="7"/>
  <c r="T949" i="7"/>
  <c r="S949" i="7"/>
  <c r="R949" i="7"/>
  <c r="Q949" i="7"/>
  <c r="P949" i="7"/>
  <c r="O949" i="7"/>
  <c r="N949" i="7"/>
  <c r="M949" i="7"/>
  <c r="L949" i="7"/>
  <c r="K949" i="7"/>
  <c r="J949" i="7"/>
  <c r="I949" i="7"/>
  <c r="H949" i="7"/>
  <c r="G949" i="7"/>
  <c r="F949" i="7"/>
  <c r="E949" i="7"/>
  <c r="D949" i="7"/>
  <c r="C949" i="7"/>
  <c r="B949" i="7"/>
  <c r="A949" i="7"/>
  <c r="W948" i="7"/>
  <c r="V948" i="7"/>
  <c r="U948" i="7"/>
  <c r="T948" i="7"/>
  <c r="S948" i="7"/>
  <c r="R948" i="7"/>
  <c r="Q948" i="7"/>
  <c r="P948" i="7"/>
  <c r="O948" i="7"/>
  <c r="N948" i="7"/>
  <c r="M948" i="7"/>
  <c r="L948" i="7"/>
  <c r="K948" i="7"/>
  <c r="J948" i="7"/>
  <c r="I948" i="7"/>
  <c r="H948" i="7"/>
  <c r="G948" i="7"/>
  <c r="F948" i="7"/>
  <c r="E948" i="7"/>
  <c r="D948" i="7"/>
  <c r="C948" i="7"/>
  <c r="B948" i="7"/>
  <c r="A948" i="7"/>
  <c r="W947" i="7"/>
  <c r="V947" i="7"/>
  <c r="U947" i="7"/>
  <c r="T947" i="7"/>
  <c r="S947" i="7"/>
  <c r="R947" i="7"/>
  <c r="Q947" i="7"/>
  <c r="P947" i="7"/>
  <c r="O947" i="7"/>
  <c r="N947" i="7"/>
  <c r="M947" i="7"/>
  <c r="L947" i="7"/>
  <c r="K947" i="7"/>
  <c r="J947" i="7"/>
  <c r="I947" i="7"/>
  <c r="H947" i="7"/>
  <c r="G947" i="7"/>
  <c r="F947" i="7"/>
  <c r="E947" i="7"/>
  <c r="D947" i="7"/>
  <c r="C947" i="7"/>
  <c r="B947" i="7"/>
  <c r="A947" i="7"/>
  <c r="W946" i="7"/>
  <c r="V946" i="7"/>
  <c r="U946" i="7"/>
  <c r="T946" i="7"/>
  <c r="S946" i="7"/>
  <c r="R946" i="7"/>
  <c r="Q946" i="7"/>
  <c r="P946" i="7"/>
  <c r="O946" i="7"/>
  <c r="N946" i="7"/>
  <c r="M946" i="7"/>
  <c r="L946" i="7"/>
  <c r="K946" i="7"/>
  <c r="J946" i="7"/>
  <c r="I946" i="7"/>
  <c r="H946" i="7"/>
  <c r="G946" i="7"/>
  <c r="F946" i="7"/>
  <c r="E946" i="7"/>
  <c r="D946" i="7"/>
  <c r="C946" i="7"/>
  <c r="B946" i="7"/>
  <c r="A946" i="7"/>
  <c r="W945" i="7"/>
  <c r="V945" i="7"/>
  <c r="U945" i="7"/>
  <c r="T945" i="7"/>
  <c r="S945" i="7"/>
  <c r="R945" i="7"/>
  <c r="Q945" i="7"/>
  <c r="P945" i="7"/>
  <c r="O945" i="7"/>
  <c r="N945" i="7"/>
  <c r="M945" i="7"/>
  <c r="L945" i="7"/>
  <c r="K945" i="7"/>
  <c r="J945" i="7"/>
  <c r="I945" i="7"/>
  <c r="H945" i="7"/>
  <c r="G945" i="7"/>
  <c r="F945" i="7"/>
  <c r="E945" i="7"/>
  <c r="D945" i="7"/>
  <c r="C945" i="7"/>
  <c r="B945" i="7"/>
  <c r="A945" i="7"/>
  <c r="W944" i="7"/>
  <c r="V944" i="7"/>
  <c r="U944" i="7"/>
  <c r="T944" i="7"/>
  <c r="S944" i="7"/>
  <c r="R944" i="7"/>
  <c r="Q944" i="7"/>
  <c r="P944" i="7"/>
  <c r="O944" i="7"/>
  <c r="N944" i="7"/>
  <c r="M944" i="7"/>
  <c r="L944" i="7"/>
  <c r="K944" i="7"/>
  <c r="J944" i="7"/>
  <c r="I944" i="7"/>
  <c r="H944" i="7"/>
  <c r="G944" i="7"/>
  <c r="F944" i="7"/>
  <c r="E944" i="7"/>
  <c r="D944" i="7"/>
  <c r="C944" i="7"/>
  <c r="B944" i="7"/>
  <c r="A944" i="7"/>
  <c r="W943" i="7"/>
  <c r="V943" i="7"/>
  <c r="U943" i="7"/>
  <c r="T943" i="7"/>
  <c r="S943" i="7"/>
  <c r="R943" i="7"/>
  <c r="Q943" i="7"/>
  <c r="P943" i="7"/>
  <c r="O943" i="7"/>
  <c r="N943" i="7"/>
  <c r="M943" i="7"/>
  <c r="L943" i="7"/>
  <c r="K943" i="7"/>
  <c r="J943" i="7"/>
  <c r="I943" i="7"/>
  <c r="H943" i="7"/>
  <c r="G943" i="7"/>
  <c r="F943" i="7"/>
  <c r="E943" i="7"/>
  <c r="D943" i="7"/>
  <c r="C943" i="7"/>
  <c r="B943" i="7"/>
  <c r="A943" i="7"/>
  <c r="W942" i="7"/>
  <c r="V942" i="7"/>
  <c r="U942" i="7"/>
  <c r="T942" i="7"/>
  <c r="S942" i="7"/>
  <c r="R942" i="7"/>
  <c r="Q942" i="7"/>
  <c r="P942" i="7"/>
  <c r="O942" i="7"/>
  <c r="N942" i="7"/>
  <c r="M942" i="7"/>
  <c r="L942" i="7"/>
  <c r="K942" i="7"/>
  <c r="J942" i="7"/>
  <c r="I942" i="7"/>
  <c r="H942" i="7"/>
  <c r="G942" i="7"/>
  <c r="F942" i="7"/>
  <c r="E942" i="7"/>
  <c r="D942" i="7"/>
  <c r="C942" i="7"/>
  <c r="B942" i="7"/>
  <c r="A942" i="7"/>
  <c r="W941" i="7"/>
  <c r="V941" i="7"/>
  <c r="U941" i="7"/>
  <c r="T941" i="7"/>
  <c r="S941" i="7"/>
  <c r="R941" i="7"/>
  <c r="Q941" i="7"/>
  <c r="P941" i="7"/>
  <c r="O941" i="7"/>
  <c r="N941" i="7"/>
  <c r="M941" i="7"/>
  <c r="L941" i="7"/>
  <c r="K941" i="7"/>
  <c r="J941" i="7"/>
  <c r="I941" i="7"/>
  <c r="H941" i="7"/>
  <c r="G941" i="7"/>
  <c r="F941" i="7"/>
  <c r="E941" i="7"/>
  <c r="D941" i="7"/>
  <c r="C941" i="7"/>
  <c r="B941" i="7"/>
  <c r="A941" i="7"/>
  <c r="W940" i="7"/>
  <c r="V940" i="7"/>
  <c r="U940" i="7"/>
  <c r="T940" i="7"/>
  <c r="S940" i="7"/>
  <c r="R940" i="7"/>
  <c r="Q940" i="7"/>
  <c r="P940" i="7"/>
  <c r="O940" i="7"/>
  <c r="N940" i="7"/>
  <c r="M940" i="7"/>
  <c r="L940" i="7"/>
  <c r="K940" i="7"/>
  <c r="J940" i="7"/>
  <c r="I940" i="7"/>
  <c r="H940" i="7"/>
  <c r="G940" i="7"/>
  <c r="F940" i="7"/>
  <c r="E940" i="7"/>
  <c r="D940" i="7"/>
  <c r="C940" i="7"/>
  <c r="B940" i="7"/>
  <c r="A940" i="7"/>
  <c r="W939" i="7"/>
  <c r="V939" i="7"/>
  <c r="U939" i="7"/>
  <c r="T939" i="7"/>
  <c r="S939" i="7"/>
  <c r="R939" i="7"/>
  <c r="Q939" i="7"/>
  <c r="P939" i="7"/>
  <c r="O939" i="7"/>
  <c r="N939" i="7"/>
  <c r="M939" i="7"/>
  <c r="L939" i="7"/>
  <c r="K939" i="7"/>
  <c r="J939" i="7"/>
  <c r="I939" i="7"/>
  <c r="H939" i="7"/>
  <c r="G939" i="7"/>
  <c r="F939" i="7"/>
  <c r="E939" i="7"/>
  <c r="D939" i="7"/>
  <c r="C939" i="7"/>
  <c r="B939" i="7"/>
  <c r="A939" i="7"/>
  <c r="W938" i="7"/>
  <c r="V938" i="7"/>
  <c r="U938" i="7"/>
  <c r="T938" i="7"/>
  <c r="S938" i="7"/>
  <c r="R938" i="7"/>
  <c r="Q938" i="7"/>
  <c r="P938" i="7"/>
  <c r="O938" i="7"/>
  <c r="N938" i="7"/>
  <c r="M938" i="7"/>
  <c r="L938" i="7"/>
  <c r="K938" i="7"/>
  <c r="J938" i="7"/>
  <c r="I938" i="7"/>
  <c r="H938" i="7"/>
  <c r="G938" i="7"/>
  <c r="F938" i="7"/>
  <c r="E938" i="7"/>
  <c r="D938" i="7"/>
  <c r="C938" i="7"/>
  <c r="B938" i="7"/>
  <c r="A938" i="7"/>
  <c r="W937" i="7"/>
  <c r="V937" i="7"/>
  <c r="U937" i="7"/>
  <c r="T937" i="7"/>
  <c r="S937" i="7"/>
  <c r="R937" i="7"/>
  <c r="Q937" i="7"/>
  <c r="P937" i="7"/>
  <c r="O937" i="7"/>
  <c r="N937" i="7"/>
  <c r="M937" i="7"/>
  <c r="L937" i="7"/>
  <c r="K937" i="7"/>
  <c r="J937" i="7"/>
  <c r="I937" i="7"/>
  <c r="H937" i="7"/>
  <c r="G937" i="7"/>
  <c r="F937" i="7"/>
  <c r="E937" i="7"/>
  <c r="D937" i="7"/>
  <c r="C937" i="7"/>
  <c r="B937" i="7"/>
  <c r="A937" i="7"/>
  <c r="W936" i="7"/>
  <c r="V936" i="7"/>
  <c r="U936" i="7"/>
  <c r="T936" i="7"/>
  <c r="S936" i="7"/>
  <c r="R936" i="7"/>
  <c r="Q936" i="7"/>
  <c r="P936" i="7"/>
  <c r="O936" i="7"/>
  <c r="N936" i="7"/>
  <c r="M936" i="7"/>
  <c r="L936" i="7"/>
  <c r="K936" i="7"/>
  <c r="J936" i="7"/>
  <c r="I936" i="7"/>
  <c r="H936" i="7"/>
  <c r="G936" i="7"/>
  <c r="F936" i="7"/>
  <c r="E936" i="7"/>
  <c r="D936" i="7"/>
  <c r="C936" i="7"/>
  <c r="B936" i="7"/>
  <c r="A936" i="7"/>
  <c r="W935" i="7"/>
  <c r="V935" i="7"/>
  <c r="U935" i="7"/>
  <c r="T935" i="7"/>
  <c r="S935" i="7"/>
  <c r="R935" i="7"/>
  <c r="Q935" i="7"/>
  <c r="P935" i="7"/>
  <c r="O935" i="7"/>
  <c r="N935" i="7"/>
  <c r="M935" i="7"/>
  <c r="L935" i="7"/>
  <c r="K935" i="7"/>
  <c r="J935" i="7"/>
  <c r="I935" i="7"/>
  <c r="H935" i="7"/>
  <c r="G935" i="7"/>
  <c r="F935" i="7"/>
  <c r="E935" i="7"/>
  <c r="D935" i="7"/>
  <c r="C935" i="7"/>
  <c r="B935" i="7"/>
  <c r="A935" i="7"/>
  <c r="W934" i="7"/>
  <c r="V934" i="7"/>
  <c r="U934" i="7"/>
  <c r="T934" i="7"/>
  <c r="S934" i="7"/>
  <c r="R934" i="7"/>
  <c r="Q934" i="7"/>
  <c r="P934" i="7"/>
  <c r="O934" i="7"/>
  <c r="N934" i="7"/>
  <c r="M934" i="7"/>
  <c r="L934" i="7"/>
  <c r="K934" i="7"/>
  <c r="J934" i="7"/>
  <c r="I934" i="7"/>
  <c r="H934" i="7"/>
  <c r="G934" i="7"/>
  <c r="F934" i="7"/>
  <c r="E934" i="7"/>
  <c r="D934" i="7"/>
  <c r="C934" i="7"/>
  <c r="B934" i="7"/>
  <c r="A934" i="7"/>
  <c r="W933" i="7"/>
  <c r="V933" i="7"/>
  <c r="U933" i="7"/>
  <c r="T933" i="7"/>
  <c r="S933" i="7"/>
  <c r="R933" i="7"/>
  <c r="Q933" i="7"/>
  <c r="P933" i="7"/>
  <c r="O933" i="7"/>
  <c r="N933" i="7"/>
  <c r="M933" i="7"/>
  <c r="L933" i="7"/>
  <c r="K933" i="7"/>
  <c r="J933" i="7"/>
  <c r="I933" i="7"/>
  <c r="H933" i="7"/>
  <c r="G933" i="7"/>
  <c r="F933" i="7"/>
  <c r="E933" i="7"/>
  <c r="D933" i="7"/>
  <c r="C933" i="7"/>
  <c r="B933" i="7"/>
  <c r="A933" i="7"/>
  <c r="W932" i="7"/>
  <c r="V932" i="7"/>
  <c r="U932" i="7"/>
  <c r="T932" i="7"/>
  <c r="S932" i="7"/>
  <c r="R932" i="7"/>
  <c r="Q932" i="7"/>
  <c r="P932" i="7"/>
  <c r="O932" i="7"/>
  <c r="N932" i="7"/>
  <c r="M932" i="7"/>
  <c r="L932" i="7"/>
  <c r="K932" i="7"/>
  <c r="J932" i="7"/>
  <c r="I932" i="7"/>
  <c r="H932" i="7"/>
  <c r="G932" i="7"/>
  <c r="F932" i="7"/>
  <c r="E932" i="7"/>
  <c r="D932" i="7"/>
  <c r="C932" i="7"/>
  <c r="B932" i="7"/>
  <c r="A932" i="7"/>
  <c r="W931" i="7"/>
  <c r="V931" i="7"/>
  <c r="U931" i="7"/>
  <c r="T931" i="7"/>
  <c r="S931" i="7"/>
  <c r="R931" i="7"/>
  <c r="Q931" i="7"/>
  <c r="P931" i="7"/>
  <c r="O931" i="7"/>
  <c r="N931" i="7"/>
  <c r="M931" i="7"/>
  <c r="L931" i="7"/>
  <c r="K931" i="7"/>
  <c r="J931" i="7"/>
  <c r="I931" i="7"/>
  <c r="H931" i="7"/>
  <c r="G931" i="7"/>
  <c r="F931" i="7"/>
  <c r="E931" i="7"/>
  <c r="D931" i="7"/>
  <c r="C931" i="7"/>
  <c r="B931" i="7"/>
  <c r="A931" i="7"/>
  <c r="W930" i="7"/>
  <c r="V930" i="7"/>
  <c r="U930" i="7"/>
  <c r="T930" i="7"/>
  <c r="S930" i="7"/>
  <c r="R930" i="7"/>
  <c r="Q930" i="7"/>
  <c r="P930" i="7"/>
  <c r="O930" i="7"/>
  <c r="N930" i="7"/>
  <c r="M930" i="7"/>
  <c r="L930" i="7"/>
  <c r="K930" i="7"/>
  <c r="J930" i="7"/>
  <c r="I930" i="7"/>
  <c r="H930" i="7"/>
  <c r="G930" i="7"/>
  <c r="F930" i="7"/>
  <c r="E930" i="7"/>
  <c r="D930" i="7"/>
  <c r="C930" i="7"/>
  <c r="B930" i="7"/>
  <c r="A930" i="7"/>
  <c r="W929" i="7"/>
  <c r="V929" i="7"/>
  <c r="U929" i="7"/>
  <c r="T929" i="7"/>
  <c r="S929" i="7"/>
  <c r="R929" i="7"/>
  <c r="Q929" i="7"/>
  <c r="P929" i="7"/>
  <c r="O929" i="7"/>
  <c r="N929" i="7"/>
  <c r="M929" i="7"/>
  <c r="L929" i="7"/>
  <c r="K929" i="7"/>
  <c r="J929" i="7"/>
  <c r="I929" i="7"/>
  <c r="H929" i="7"/>
  <c r="G929" i="7"/>
  <c r="F929" i="7"/>
  <c r="E929" i="7"/>
  <c r="D929" i="7"/>
  <c r="C929" i="7"/>
  <c r="B929" i="7"/>
  <c r="A929" i="7"/>
  <c r="W928" i="7"/>
  <c r="V928" i="7"/>
  <c r="U928" i="7"/>
  <c r="T928" i="7"/>
  <c r="S928" i="7"/>
  <c r="R928" i="7"/>
  <c r="Q928" i="7"/>
  <c r="P928" i="7"/>
  <c r="O928" i="7"/>
  <c r="N928" i="7"/>
  <c r="M928" i="7"/>
  <c r="L928" i="7"/>
  <c r="K928" i="7"/>
  <c r="J928" i="7"/>
  <c r="I928" i="7"/>
  <c r="H928" i="7"/>
  <c r="G928" i="7"/>
  <c r="F928" i="7"/>
  <c r="E928" i="7"/>
  <c r="D928" i="7"/>
  <c r="C928" i="7"/>
  <c r="B928" i="7"/>
  <c r="A928" i="7"/>
  <c r="W927" i="7"/>
  <c r="V927" i="7"/>
  <c r="U927" i="7"/>
  <c r="T927" i="7"/>
  <c r="S927" i="7"/>
  <c r="R927" i="7"/>
  <c r="Q927" i="7"/>
  <c r="P927" i="7"/>
  <c r="O927" i="7"/>
  <c r="N927" i="7"/>
  <c r="M927" i="7"/>
  <c r="L927" i="7"/>
  <c r="K927" i="7"/>
  <c r="J927" i="7"/>
  <c r="I927" i="7"/>
  <c r="H927" i="7"/>
  <c r="G927" i="7"/>
  <c r="F927" i="7"/>
  <c r="E927" i="7"/>
  <c r="D927" i="7"/>
  <c r="C927" i="7"/>
  <c r="B927" i="7"/>
  <c r="A927" i="7"/>
  <c r="W926" i="7"/>
  <c r="V926" i="7"/>
  <c r="U926" i="7"/>
  <c r="T926" i="7"/>
  <c r="S926" i="7"/>
  <c r="R926" i="7"/>
  <c r="Q926" i="7"/>
  <c r="P926" i="7"/>
  <c r="O926" i="7"/>
  <c r="N926" i="7"/>
  <c r="M926" i="7"/>
  <c r="L926" i="7"/>
  <c r="K926" i="7"/>
  <c r="J926" i="7"/>
  <c r="I926" i="7"/>
  <c r="H926" i="7"/>
  <c r="G926" i="7"/>
  <c r="F926" i="7"/>
  <c r="E926" i="7"/>
  <c r="D926" i="7"/>
  <c r="C926" i="7"/>
  <c r="B926" i="7"/>
  <c r="A926" i="7"/>
  <c r="W925" i="7"/>
  <c r="V925" i="7"/>
  <c r="U925" i="7"/>
  <c r="T925" i="7"/>
  <c r="S925" i="7"/>
  <c r="R925" i="7"/>
  <c r="Q925" i="7"/>
  <c r="P925" i="7"/>
  <c r="O925" i="7"/>
  <c r="N925" i="7"/>
  <c r="M925" i="7"/>
  <c r="L925" i="7"/>
  <c r="K925" i="7"/>
  <c r="J925" i="7"/>
  <c r="I925" i="7"/>
  <c r="H925" i="7"/>
  <c r="G925" i="7"/>
  <c r="F925" i="7"/>
  <c r="E925" i="7"/>
  <c r="D925" i="7"/>
  <c r="C925" i="7"/>
  <c r="B925" i="7"/>
  <c r="A925" i="7"/>
  <c r="W924" i="7"/>
  <c r="V924" i="7"/>
  <c r="U924" i="7"/>
  <c r="T924" i="7"/>
  <c r="S924" i="7"/>
  <c r="R924" i="7"/>
  <c r="Q924" i="7"/>
  <c r="P924" i="7"/>
  <c r="O924" i="7"/>
  <c r="N924" i="7"/>
  <c r="M924" i="7"/>
  <c r="L924" i="7"/>
  <c r="K924" i="7"/>
  <c r="J924" i="7"/>
  <c r="I924" i="7"/>
  <c r="H924" i="7"/>
  <c r="G924" i="7"/>
  <c r="F924" i="7"/>
  <c r="E924" i="7"/>
  <c r="D924" i="7"/>
  <c r="C924" i="7"/>
  <c r="B924" i="7"/>
  <c r="A924" i="7"/>
  <c r="W923" i="7"/>
  <c r="V923" i="7"/>
  <c r="U923" i="7"/>
  <c r="T923" i="7"/>
  <c r="S923" i="7"/>
  <c r="R923" i="7"/>
  <c r="Q923" i="7"/>
  <c r="P923" i="7"/>
  <c r="O923" i="7"/>
  <c r="N923" i="7"/>
  <c r="M923" i="7"/>
  <c r="L923" i="7"/>
  <c r="K923" i="7"/>
  <c r="J923" i="7"/>
  <c r="I923" i="7"/>
  <c r="H923" i="7"/>
  <c r="G923" i="7"/>
  <c r="F923" i="7"/>
  <c r="E923" i="7"/>
  <c r="D923" i="7"/>
  <c r="C923" i="7"/>
  <c r="B923" i="7"/>
  <c r="A923" i="7"/>
  <c r="W922" i="7"/>
  <c r="V922" i="7"/>
  <c r="U922" i="7"/>
  <c r="T922" i="7"/>
  <c r="S922" i="7"/>
  <c r="R922" i="7"/>
  <c r="Q922" i="7"/>
  <c r="P922" i="7"/>
  <c r="O922" i="7"/>
  <c r="N922" i="7"/>
  <c r="M922" i="7"/>
  <c r="L922" i="7"/>
  <c r="K922" i="7"/>
  <c r="J922" i="7"/>
  <c r="I922" i="7"/>
  <c r="H922" i="7"/>
  <c r="G922" i="7"/>
  <c r="F922" i="7"/>
  <c r="E922" i="7"/>
  <c r="D922" i="7"/>
  <c r="C922" i="7"/>
  <c r="B922" i="7"/>
  <c r="A922" i="7"/>
  <c r="W921" i="7"/>
  <c r="V921" i="7"/>
  <c r="U921" i="7"/>
  <c r="T921" i="7"/>
  <c r="S921" i="7"/>
  <c r="R921" i="7"/>
  <c r="Q921" i="7"/>
  <c r="P921" i="7"/>
  <c r="O921" i="7"/>
  <c r="N921" i="7"/>
  <c r="M921" i="7"/>
  <c r="L921" i="7"/>
  <c r="K921" i="7"/>
  <c r="J921" i="7"/>
  <c r="I921" i="7"/>
  <c r="H921" i="7"/>
  <c r="G921" i="7"/>
  <c r="F921" i="7"/>
  <c r="E921" i="7"/>
  <c r="D921" i="7"/>
  <c r="C921" i="7"/>
  <c r="B921" i="7"/>
  <c r="A921" i="7"/>
  <c r="W920" i="7"/>
  <c r="V920" i="7"/>
  <c r="U920" i="7"/>
  <c r="T920" i="7"/>
  <c r="S920" i="7"/>
  <c r="R920" i="7"/>
  <c r="Q920" i="7"/>
  <c r="P920" i="7"/>
  <c r="O920" i="7"/>
  <c r="N920" i="7"/>
  <c r="M920" i="7"/>
  <c r="L920" i="7"/>
  <c r="K920" i="7"/>
  <c r="J920" i="7"/>
  <c r="I920" i="7"/>
  <c r="H920" i="7"/>
  <c r="G920" i="7"/>
  <c r="F920" i="7"/>
  <c r="E920" i="7"/>
  <c r="D920" i="7"/>
  <c r="C920" i="7"/>
  <c r="B920" i="7"/>
  <c r="A920" i="7"/>
  <c r="W919" i="7"/>
  <c r="V919" i="7"/>
  <c r="U919" i="7"/>
  <c r="T919" i="7"/>
  <c r="S919" i="7"/>
  <c r="R919" i="7"/>
  <c r="Q919" i="7"/>
  <c r="P919" i="7"/>
  <c r="O919" i="7"/>
  <c r="N919" i="7"/>
  <c r="M919" i="7"/>
  <c r="L919" i="7"/>
  <c r="K919" i="7"/>
  <c r="J919" i="7"/>
  <c r="I919" i="7"/>
  <c r="H919" i="7"/>
  <c r="G919" i="7"/>
  <c r="F919" i="7"/>
  <c r="E919" i="7"/>
  <c r="D919" i="7"/>
  <c r="C919" i="7"/>
  <c r="B919" i="7"/>
  <c r="A919" i="7"/>
  <c r="W918" i="7"/>
  <c r="V918" i="7"/>
  <c r="U918" i="7"/>
  <c r="T918" i="7"/>
  <c r="S918" i="7"/>
  <c r="R918" i="7"/>
  <c r="Q918" i="7"/>
  <c r="P918" i="7"/>
  <c r="O918" i="7"/>
  <c r="N918" i="7"/>
  <c r="M918" i="7"/>
  <c r="L918" i="7"/>
  <c r="K918" i="7"/>
  <c r="J918" i="7"/>
  <c r="I918" i="7"/>
  <c r="H918" i="7"/>
  <c r="G918" i="7"/>
  <c r="F918" i="7"/>
  <c r="E918" i="7"/>
  <c r="D918" i="7"/>
  <c r="C918" i="7"/>
  <c r="B918" i="7"/>
  <c r="A918" i="7"/>
  <c r="W917" i="7"/>
  <c r="V917" i="7"/>
  <c r="U917" i="7"/>
  <c r="T917" i="7"/>
  <c r="S917" i="7"/>
  <c r="R917" i="7"/>
  <c r="Q917" i="7"/>
  <c r="P917" i="7"/>
  <c r="O917" i="7"/>
  <c r="N917" i="7"/>
  <c r="M917" i="7"/>
  <c r="L917" i="7"/>
  <c r="K917" i="7"/>
  <c r="J917" i="7"/>
  <c r="I917" i="7"/>
  <c r="H917" i="7"/>
  <c r="G917" i="7"/>
  <c r="F917" i="7"/>
  <c r="E917" i="7"/>
  <c r="D917" i="7"/>
  <c r="C917" i="7"/>
  <c r="B917" i="7"/>
  <c r="A917" i="7"/>
  <c r="W916" i="7"/>
  <c r="V916" i="7"/>
  <c r="U916" i="7"/>
  <c r="T916" i="7"/>
  <c r="S916" i="7"/>
  <c r="R916" i="7"/>
  <c r="Q916" i="7"/>
  <c r="P916" i="7"/>
  <c r="O916" i="7"/>
  <c r="N916" i="7"/>
  <c r="M916" i="7"/>
  <c r="L916" i="7"/>
  <c r="K916" i="7"/>
  <c r="J916" i="7"/>
  <c r="I916" i="7"/>
  <c r="H916" i="7"/>
  <c r="G916" i="7"/>
  <c r="F916" i="7"/>
  <c r="E916" i="7"/>
  <c r="D916" i="7"/>
  <c r="C916" i="7"/>
  <c r="B916" i="7"/>
  <c r="A916" i="7"/>
  <c r="W915" i="7"/>
  <c r="V915" i="7"/>
  <c r="U915" i="7"/>
  <c r="T915" i="7"/>
  <c r="S915" i="7"/>
  <c r="R915" i="7"/>
  <c r="Q915" i="7"/>
  <c r="P915" i="7"/>
  <c r="O915" i="7"/>
  <c r="N915" i="7"/>
  <c r="M915" i="7"/>
  <c r="L915" i="7"/>
  <c r="K915" i="7"/>
  <c r="J915" i="7"/>
  <c r="I915" i="7"/>
  <c r="H915" i="7"/>
  <c r="G915" i="7"/>
  <c r="F915" i="7"/>
  <c r="E915" i="7"/>
  <c r="D915" i="7"/>
  <c r="C915" i="7"/>
  <c r="B915" i="7"/>
  <c r="A915" i="7"/>
  <c r="W914" i="7"/>
  <c r="V914" i="7"/>
  <c r="U914" i="7"/>
  <c r="T914" i="7"/>
  <c r="S914" i="7"/>
  <c r="R914" i="7"/>
  <c r="Q914" i="7"/>
  <c r="P914" i="7"/>
  <c r="O914" i="7"/>
  <c r="N914" i="7"/>
  <c r="M914" i="7"/>
  <c r="L914" i="7"/>
  <c r="K914" i="7"/>
  <c r="J914" i="7"/>
  <c r="I914" i="7"/>
  <c r="H914" i="7"/>
  <c r="G914" i="7"/>
  <c r="F914" i="7"/>
  <c r="E914" i="7"/>
  <c r="D914" i="7"/>
  <c r="C914" i="7"/>
  <c r="B914" i="7"/>
  <c r="A914" i="7"/>
  <c r="W913" i="7"/>
  <c r="V913" i="7"/>
  <c r="U913" i="7"/>
  <c r="T913" i="7"/>
  <c r="S913" i="7"/>
  <c r="R913" i="7"/>
  <c r="Q913" i="7"/>
  <c r="P913" i="7"/>
  <c r="O913" i="7"/>
  <c r="N913" i="7"/>
  <c r="M913" i="7"/>
  <c r="L913" i="7"/>
  <c r="K913" i="7"/>
  <c r="J913" i="7"/>
  <c r="I913" i="7"/>
  <c r="H913" i="7"/>
  <c r="G913" i="7"/>
  <c r="F913" i="7"/>
  <c r="E913" i="7"/>
  <c r="D913" i="7"/>
  <c r="C913" i="7"/>
  <c r="B913" i="7"/>
  <c r="A913" i="7"/>
  <c r="W912" i="7"/>
  <c r="V912" i="7"/>
  <c r="U912" i="7"/>
  <c r="T912" i="7"/>
  <c r="S912" i="7"/>
  <c r="R912" i="7"/>
  <c r="Q912" i="7"/>
  <c r="P912" i="7"/>
  <c r="O912" i="7"/>
  <c r="N912" i="7"/>
  <c r="M912" i="7"/>
  <c r="L912" i="7"/>
  <c r="K912" i="7"/>
  <c r="J912" i="7"/>
  <c r="I912" i="7"/>
  <c r="H912" i="7"/>
  <c r="G912" i="7"/>
  <c r="F912" i="7"/>
  <c r="E912" i="7"/>
  <c r="D912" i="7"/>
  <c r="C912" i="7"/>
  <c r="B912" i="7"/>
  <c r="A912" i="7"/>
  <c r="W911" i="7"/>
  <c r="V911" i="7"/>
  <c r="U911" i="7"/>
  <c r="T911" i="7"/>
  <c r="S911" i="7"/>
  <c r="R911" i="7"/>
  <c r="Q911" i="7"/>
  <c r="P911" i="7"/>
  <c r="O911" i="7"/>
  <c r="N911" i="7"/>
  <c r="M911" i="7"/>
  <c r="L911" i="7"/>
  <c r="K911" i="7"/>
  <c r="J911" i="7"/>
  <c r="I911" i="7"/>
  <c r="H911" i="7"/>
  <c r="G911" i="7"/>
  <c r="F911" i="7"/>
  <c r="E911" i="7"/>
  <c r="D911" i="7"/>
  <c r="C911" i="7"/>
  <c r="B911" i="7"/>
  <c r="A911" i="7"/>
  <c r="W910" i="7"/>
  <c r="V910" i="7"/>
  <c r="U910" i="7"/>
  <c r="T910" i="7"/>
  <c r="S910" i="7"/>
  <c r="R910" i="7"/>
  <c r="Q910" i="7"/>
  <c r="P910" i="7"/>
  <c r="O910" i="7"/>
  <c r="N910" i="7"/>
  <c r="M910" i="7"/>
  <c r="L910" i="7"/>
  <c r="K910" i="7"/>
  <c r="J910" i="7"/>
  <c r="I910" i="7"/>
  <c r="H910" i="7"/>
  <c r="G910" i="7"/>
  <c r="F910" i="7"/>
  <c r="E910" i="7"/>
  <c r="D910" i="7"/>
  <c r="C910" i="7"/>
  <c r="B910" i="7"/>
  <c r="A910" i="7"/>
  <c r="W909" i="7"/>
  <c r="V909" i="7"/>
  <c r="U909" i="7"/>
  <c r="T909" i="7"/>
  <c r="S909" i="7"/>
  <c r="R909" i="7"/>
  <c r="Q909" i="7"/>
  <c r="P909" i="7"/>
  <c r="O909" i="7"/>
  <c r="N909" i="7"/>
  <c r="M909" i="7"/>
  <c r="L909" i="7"/>
  <c r="K909" i="7"/>
  <c r="J909" i="7"/>
  <c r="I909" i="7"/>
  <c r="H909" i="7"/>
  <c r="G909" i="7"/>
  <c r="F909" i="7"/>
  <c r="E909" i="7"/>
  <c r="D909" i="7"/>
  <c r="C909" i="7"/>
  <c r="B909" i="7"/>
  <c r="A909" i="7"/>
  <c r="W908" i="7"/>
  <c r="V908" i="7"/>
  <c r="U908" i="7"/>
  <c r="T908" i="7"/>
  <c r="S908" i="7"/>
  <c r="R908" i="7"/>
  <c r="Q908" i="7"/>
  <c r="P908" i="7"/>
  <c r="O908" i="7"/>
  <c r="N908" i="7"/>
  <c r="M908" i="7"/>
  <c r="L908" i="7"/>
  <c r="K908" i="7"/>
  <c r="J908" i="7"/>
  <c r="I908" i="7"/>
  <c r="H908" i="7"/>
  <c r="G908" i="7"/>
  <c r="F908" i="7"/>
  <c r="E908" i="7"/>
  <c r="D908" i="7"/>
  <c r="C908" i="7"/>
  <c r="B908" i="7"/>
  <c r="A908" i="7"/>
  <c r="W907" i="7"/>
  <c r="V907" i="7"/>
  <c r="U907" i="7"/>
  <c r="T907" i="7"/>
  <c r="S907" i="7"/>
  <c r="R907" i="7"/>
  <c r="Q907" i="7"/>
  <c r="P907" i="7"/>
  <c r="O907" i="7"/>
  <c r="N907" i="7"/>
  <c r="M907" i="7"/>
  <c r="L907" i="7"/>
  <c r="K907" i="7"/>
  <c r="J907" i="7"/>
  <c r="I907" i="7"/>
  <c r="H907" i="7"/>
  <c r="G907" i="7"/>
  <c r="F907" i="7"/>
  <c r="E907" i="7"/>
  <c r="D907" i="7"/>
  <c r="C907" i="7"/>
  <c r="B907" i="7"/>
  <c r="A907" i="7"/>
  <c r="W906" i="7"/>
  <c r="V906" i="7"/>
  <c r="U906" i="7"/>
  <c r="T906" i="7"/>
  <c r="S906" i="7"/>
  <c r="R906" i="7"/>
  <c r="Q906" i="7"/>
  <c r="P906" i="7"/>
  <c r="O906" i="7"/>
  <c r="N906" i="7"/>
  <c r="M906" i="7"/>
  <c r="L906" i="7"/>
  <c r="K906" i="7"/>
  <c r="J906" i="7"/>
  <c r="I906" i="7"/>
  <c r="H906" i="7"/>
  <c r="G906" i="7"/>
  <c r="F906" i="7"/>
  <c r="E906" i="7"/>
  <c r="D906" i="7"/>
  <c r="C906" i="7"/>
  <c r="B906" i="7"/>
  <c r="A906" i="7"/>
  <c r="W905" i="7"/>
  <c r="V905" i="7"/>
  <c r="U905" i="7"/>
  <c r="T905" i="7"/>
  <c r="S905" i="7"/>
  <c r="R905" i="7"/>
  <c r="Q905" i="7"/>
  <c r="P905" i="7"/>
  <c r="O905" i="7"/>
  <c r="N905" i="7"/>
  <c r="M905" i="7"/>
  <c r="L905" i="7"/>
  <c r="K905" i="7"/>
  <c r="J905" i="7"/>
  <c r="I905" i="7"/>
  <c r="H905" i="7"/>
  <c r="G905" i="7"/>
  <c r="F905" i="7"/>
  <c r="E905" i="7"/>
  <c r="D905" i="7"/>
  <c r="C905" i="7"/>
  <c r="B905" i="7"/>
  <c r="A905" i="7"/>
  <c r="W904" i="7"/>
  <c r="V904" i="7"/>
  <c r="U904" i="7"/>
  <c r="T904" i="7"/>
  <c r="S904" i="7"/>
  <c r="R904" i="7"/>
  <c r="Q904" i="7"/>
  <c r="P904" i="7"/>
  <c r="O904" i="7"/>
  <c r="N904" i="7"/>
  <c r="M904" i="7"/>
  <c r="L904" i="7"/>
  <c r="K904" i="7"/>
  <c r="J904" i="7"/>
  <c r="I904" i="7"/>
  <c r="H904" i="7"/>
  <c r="G904" i="7"/>
  <c r="F904" i="7"/>
  <c r="E904" i="7"/>
  <c r="D904" i="7"/>
  <c r="C904" i="7"/>
  <c r="B904" i="7"/>
  <c r="A904" i="7"/>
  <c r="W903" i="7"/>
  <c r="V903" i="7"/>
  <c r="U903" i="7"/>
  <c r="T903" i="7"/>
  <c r="S903" i="7"/>
  <c r="R903" i="7"/>
  <c r="Q903" i="7"/>
  <c r="P903" i="7"/>
  <c r="O903" i="7"/>
  <c r="N903" i="7"/>
  <c r="M903" i="7"/>
  <c r="L903" i="7"/>
  <c r="K903" i="7"/>
  <c r="J903" i="7"/>
  <c r="I903" i="7"/>
  <c r="H903" i="7"/>
  <c r="G903" i="7"/>
  <c r="F903" i="7"/>
  <c r="E903" i="7"/>
  <c r="D903" i="7"/>
  <c r="C903" i="7"/>
  <c r="B903" i="7"/>
  <c r="A903" i="7"/>
  <c r="W902" i="7"/>
  <c r="V902" i="7"/>
  <c r="U902" i="7"/>
  <c r="T902" i="7"/>
  <c r="S902" i="7"/>
  <c r="R902" i="7"/>
  <c r="Q902" i="7"/>
  <c r="P902" i="7"/>
  <c r="O902" i="7"/>
  <c r="N902" i="7"/>
  <c r="M902" i="7"/>
  <c r="L902" i="7"/>
  <c r="K902" i="7"/>
  <c r="J902" i="7"/>
  <c r="I902" i="7"/>
  <c r="H902" i="7"/>
  <c r="G902" i="7"/>
  <c r="F902" i="7"/>
  <c r="E902" i="7"/>
  <c r="D902" i="7"/>
  <c r="C902" i="7"/>
  <c r="B902" i="7"/>
  <c r="A902" i="7"/>
  <c r="W901" i="7"/>
  <c r="V901" i="7"/>
  <c r="U901" i="7"/>
  <c r="T901" i="7"/>
  <c r="S901" i="7"/>
  <c r="R901" i="7"/>
  <c r="Q901" i="7"/>
  <c r="P901" i="7"/>
  <c r="O901" i="7"/>
  <c r="N901" i="7"/>
  <c r="M901" i="7"/>
  <c r="L901" i="7"/>
  <c r="K901" i="7"/>
  <c r="J901" i="7"/>
  <c r="I901" i="7"/>
  <c r="H901" i="7"/>
  <c r="G901" i="7"/>
  <c r="F901" i="7"/>
  <c r="E901" i="7"/>
  <c r="D901" i="7"/>
  <c r="C901" i="7"/>
  <c r="B901" i="7"/>
  <c r="A901" i="7"/>
  <c r="W900" i="7"/>
  <c r="V900" i="7"/>
  <c r="U900" i="7"/>
  <c r="T900" i="7"/>
  <c r="S900" i="7"/>
  <c r="R900" i="7"/>
  <c r="Q900" i="7"/>
  <c r="P900" i="7"/>
  <c r="O900" i="7"/>
  <c r="N900" i="7"/>
  <c r="M900" i="7"/>
  <c r="L900" i="7"/>
  <c r="K900" i="7"/>
  <c r="J900" i="7"/>
  <c r="I900" i="7"/>
  <c r="H900" i="7"/>
  <c r="G900" i="7"/>
  <c r="F900" i="7"/>
  <c r="E900" i="7"/>
  <c r="D900" i="7"/>
  <c r="C900" i="7"/>
  <c r="B900" i="7"/>
  <c r="A900" i="7"/>
  <c r="W899" i="7"/>
  <c r="V899" i="7"/>
  <c r="U899" i="7"/>
  <c r="T899" i="7"/>
  <c r="S899" i="7"/>
  <c r="R899" i="7"/>
  <c r="Q899" i="7"/>
  <c r="P899" i="7"/>
  <c r="O899" i="7"/>
  <c r="N899" i="7"/>
  <c r="M899" i="7"/>
  <c r="L899" i="7"/>
  <c r="K899" i="7"/>
  <c r="J899" i="7"/>
  <c r="I899" i="7"/>
  <c r="H899" i="7"/>
  <c r="G899" i="7"/>
  <c r="F899" i="7"/>
  <c r="E899" i="7"/>
  <c r="D899" i="7"/>
  <c r="C899" i="7"/>
  <c r="B899" i="7"/>
  <c r="A899" i="7"/>
  <c r="W898" i="7"/>
  <c r="V898" i="7"/>
  <c r="U898" i="7"/>
  <c r="T898" i="7"/>
  <c r="S898" i="7"/>
  <c r="R898" i="7"/>
  <c r="Q898" i="7"/>
  <c r="P898" i="7"/>
  <c r="O898" i="7"/>
  <c r="N898" i="7"/>
  <c r="M898" i="7"/>
  <c r="L898" i="7"/>
  <c r="K898" i="7"/>
  <c r="J898" i="7"/>
  <c r="I898" i="7"/>
  <c r="H898" i="7"/>
  <c r="G898" i="7"/>
  <c r="F898" i="7"/>
  <c r="E898" i="7"/>
  <c r="D898" i="7"/>
  <c r="C898" i="7"/>
  <c r="B898" i="7"/>
  <c r="A898" i="7"/>
  <c r="W897" i="7"/>
  <c r="V897" i="7"/>
  <c r="U897" i="7"/>
  <c r="T897" i="7"/>
  <c r="S897" i="7"/>
  <c r="R897" i="7"/>
  <c r="Q897" i="7"/>
  <c r="P897" i="7"/>
  <c r="O897" i="7"/>
  <c r="N897" i="7"/>
  <c r="M897" i="7"/>
  <c r="L897" i="7"/>
  <c r="K897" i="7"/>
  <c r="J897" i="7"/>
  <c r="I897" i="7"/>
  <c r="H897" i="7"/>
  <c r="G897" i="7"/>
  <c r="F897" i="7"/>
  <c r="E897" i="7"/>
  <c r="D897" i="7"/>
  <c r="C897" i="7"/>
  <c r="B897" i="7"/>
  <c r="A897" i="7"/>
  <c r="W896" i="7"/>
  <c r="V896" i="7"/>
  <c r="U896" i="7"/>
  <c r="T896" i="7"/>
  <c r="S896" i="7"/>
  <c r="R896" i="7"/>
  <c r="Q896" i="7"/>
  <c r="P896" i="7"/>
  <c r="O896" i="7"/>
  <c r="N896" i="7"/>
  <c r="M896" i="7"/>
  <c r="L896" i="7"/>
  <c r="K896" i="7"/>
  <c r="J896" i="7"/>
  <c r="I896" i="7"/>
  <c r="H896" i="7"/>
  <c r="G896" i="7"/>
  <c r="F896" i="7"/>
  <c r="E896" i="7"/>
  <c r="D896" i="7"/>
  <c r="C896" i="7"/>
  <c r="B896" i="7"/>
  <c r="A896" i="7"/>
  <c r="W895" i="7"/>
  <c r="V895" i="7"/>
  <c r="U895" i="7"/>
  <c r="T895" i="7"/>
  <c r="S895" i="7"/>
  <c r="R895" i="7"/>
  <c r="Q895" i="7"/>
  <c r="P895" i="7"/>
  <c r="O895" i="7"/>
  <c r="N895" i="7"/>
  <c r="M895" i="7"/>
  <c r="L895" i="7"/>
  <c r="K895" i="7"/>
  <c r="J895" i="7"/>
  <c r="I895" i="7"/>
  <c r="H895" i="7"/>
  <c r="G895" i="7"/>
  <c r="F895" i="7"/>
  <c r="E895" i="7"/>
  <c r="D895" i="7"/>
  <c r="C895" i="7"/>
  <c r="B895" i="7"/>
  <c r="A895" i="7"/>
  <c r="W894" i="7"/>
  <c r="V894" i="7"/>
  <c r="U894" i="7"/>
  <c r="T894" i="7"/>
  <c r="S894" i="7"/>
  <c r="R894" i="7"/>
  <c r="Q894" i="7"/>
  <c r="P894" i="7"/>
  <c r="O894" i="7"/>
  <c r="N894" i="7"/>
  <c r="M894" i="7"/>
  <c r="L894" i="7"/>
  <c r="K894" i="7"/>
  <c r="J894" i="7"/>
  <c r="I894" i="7"/>
  <c r="H894" i="7"/>
  <c r="G894" i="7"/>
  <c r="F894" i="7"/>
  <c r="E894" i="7"/>
  <c r="D894" i="7"/>
  <c r="C894" i="7"/>
  <c r="B894" i="7"/>
  <c r="A894" i="7"/>
  <c r="W893" i="7"/>
  <c r="V893" i="7"/>
  <c r="U893" i="7"/>
  <c r="T893" i="7"/>
  <c r="S893" i="7"/>
  <c r="R893" i="7"/>
  <c r="Q893" i="7"/>
  <c r="P893" i="7"/>
  <c r="O893" i="7"/>
  <c r="N893" i="7"/>
  <c r="M893" i="7"/>
  <c r="L893" i="7"/>
  <c r="K893" i="7"/>
  <c r="J893" i="7"/>
  <c r="I893" i="7"/>
  <c r="H893" i="7"/>
  <c r="G893" i="7"/>
  <c r="F893" i="7"/>
  <c r="E893" i="7"/>
  <c r="D893" i="7"/>
  <c r="C893" i="7"/>
  <c r="B893" i="7"/>
  <c r="A893" i="7"/>
  <c r="W892" i="7"/>
  <c r="V892" i="7"/>
  <c r="U892" i="7"/>
  <c r="T892" i="7"/>
  <c r="S892" i="7"/>
  <c r="R892" i="7"/>
  <c r="Q892" i="7"/>
  <c r="P892" i="7"/>
  <c r="O892" i="7"/>
  <c r="N892" i="7"/>
  <c r="M892" i="7"/>
  <c r="L892" i="7"/>
  <c r="K892" i="7"/>
  <c r="J892" i="7"/>
  <c r="I892" i="7"/>
  <c r="H892" i="7"/>
  <c r="G892" i="7"/>
  <c r="F892" i="7"/>
  <c r="E892" i="7"/>
  <c r="D892" i="7"/>
  <c r="C892" i="7"/>
  <c r="B892" i="7"/>
  <c r="A892" i="7"/>
  <c r="W891" i="7"/>
  <c r="V891" i="7"/>
  <c r="U891" i="7"/>
  <c r="T891" i="7"/>
  <c r="S891" i="7"/>
  <c r="R891" i="7"/>
  <c r="Q891" i="7"/>
  <c r="P891" i="7"/>
  <c r="O891" i="7"/>
  <c r="N891" i="7"/>
  <c r="M891" i="7"/>
  <c r="L891" i="7"/>
  <c r="K891" i="7"/>
  <c r="J891" i="7"/>
  <c r="I891" i="7"/>
  <c r="H891" i="7"/>
  <c r="G891" i="7"/>
  <c r="F891" i="7"/>
  <c r="E891" i="7"/>
  <c r="D891" i="7"/>
  <c r="C891" i="7"/>
  <c r="B891" i="7"/>
  <c r="A891" i="7"/>
  <c r="W890" i="7"/>
  <c r="V890" i="7"/>
  <c r="U890" i="7"/>
  <c r="T890" i="7"/>
  <c r="S890" i="7"/>
  <c r="R890" i="7"/>
  <c r="Q890" i="7"/>
  <c r="P890" i="7"/>
  <c r="O890" i="7"/>
  <c r="N890" i="7"/>
  <c r="M890" i="7"/>
  <c r="L890" i="7"/>
  <c r="K890" i="7"/>
  <c r="J890" i="7"/>
  <c r="I890" i="7"/>
  <c r="H890" i="7"/>
  <c r="G890" i="7"/>
  <c r="F890" i="7"/>
  <c r="E890" i="7"/>
  <c r="D890" i="7"/>
  <c r="C890" i="7"/>
  <c r="B890" i="7"/>
  <c r="A890" i="7"/>
  <c r="W889" i="7"/>
  <c r="V889" i="7"/>
  <c r="U889" i="7"/>
  <c r="T889" i="7"/>
  <c r="S889" i="7"/>
  <c r="R889" i="7"/>
  <c r="Q889" i="7"/>
  <c r="P889" i="7"/>
  <c r="O889" i="7"/>
  <c r="N889" i="7"/>
  <c r="M889" i="7"/>
  <c r="L889" i="7"/>
  <c r="K889" i="7"/>
  <c r="J889" i="7"/>
  <c r="I889" i="7"/>
  <c r="H889" i="7"/>
  <c r="G889" i="7"/>
  <c r="F889" i="7"/>
  <c r="E889" i="7"/>
  <c r="D889" i="7"/>
  <c r="C889" i="7"/>
  <c r="B889" i="7"/>
  <c r="A889" i="7"/>
  <c r="W888" i="7"/>
  <c r="V888" i="7"/>
  <c r="U888" i="7"/>
  <c r="T888" i="7"/>
  <c r="S888" i="7"/>
  <c r="R888" i="7"/>
  <c r="Q888" i="7"/>
  <c r="P888" i="7"/>
  <c r="O888" i="7"/>
  <c r="N888" i="7"/>
  <c r="M888" i="7"/>
  <c r="L888" i="7"/>
  <c r="K888" i="7"/>
  <c r="J888" i="7"/>
  <c r="I888" i="7"/>
  <c r="H888" i="7"/>
  <c r="G888" i="7"/>
  <c r="F888" i="7"/>
  <c r="E888" i="7"/>
  <c r="D888" i="7"/>
  <c r="C888" i="7"/>
  <c r="B888" i="7"/>
  <c r="A888" i="7"/>
  <c r="W887" i="7"/>
  <c r="V887" i="7"/>
  <c r="U887" i="7"/>
  <c r="T887" i="7"/>
  <c r="S887" i="7"/>
  <c r="R887" i="7"/>
  <c r="Q887" i="7"/>
  <c r="P887" i="7"/>
  <c r="O887" i="7"/>
  <c r="N887" i="7"/>
  <c r="M887" i="7"/>
  <c r="L887" i="7"/>
  <c r="K887" i="7"/>
  <c r="J887" i="7"/>
  <c r="I887" i="7"/>
  <c r="H887" i="7"/>
  <c r="G887" i="7"/>
  <c r="F887" i="7"/>
  <c r="E887" i="7"/>
  <c r="D887" i="7"/>
  <c r="C887" i="7"/>
  <c r="B887" i="7"/>
  <c r="A887" i="7"/>
  <c r="W886" i="7"/>
  <c r="V886" i="7"/>
  <c r="U886" i="7"/>
  <c r="T886" i="7"/>
  <c r="S886" i="7"/>
  <c r="R886" i="7"/>
  <c r="Q886" i="7"/>
  <c r="P886" i="7"/>
  <c r="O886" i="7"/>
  <c r="N886" i="7"/>
  <c r="M886" i="7"/>
  <c r="L886" i="7"/>
  <c r="K886" i="7"/>
  <c r="J886" i="7"/>
  <c r="I886" i="7"/>
  <c r="H886" i="7"/>
  <c r="G886" i="7"/>
  <c r="F886" i="7"/>
  <c r="E886" i="7"/>
  <c r="D886" i="7"/>
  <c r="C886" i="7"/>
  <c r="B886" i="7"/>
  <c r="A886" i="7"/>
  <c r="W885" i="7"/>
  <c r="V885" i="7"/>
  <c r="U885" i="7"/>
  <c r="T885" i="7"/>
  <c r="S885" i="7"/>
  <c r="R885" i="7"/>
  <c r="Q885" i="7"/>
  <c r="P885" i="7"/>
  <c r="O885" i="7"/>
  <c r="N885" i="7"/>
  <c r="M885" i="7"/>
  <c r="L885" i="7"/>
  <c r="K885" i="7"/>
  <c r="J885" i="7"/>
  <c r="I885" i="7"/>
  <c r="H885" i="7"/>
  <c r="G885" i="7"/>
  <c r="F885" i="7"/>
  <c r="E885" i="7"/>
  <c r="D885" i="7"/>
  <c r="C885" i="7"/>
  <c r="B885" i="7"/>
  <c r="A885" i="7"/>
  <c r="W884" i="7"/>
  <c r="V884" i="7"/>
  <c r="U884" i="7"/>
  <c r="T884" i="7"/>
  <c r="S884" i="7"/>
  <c r="R884" i="7"/>
  <c r="Q884" i="7"/>
  <c r="P884" i="7"/>
  <c r="O884" i="7"/>
  <c r="N884" i="7"/>
  <c r="M884" i="7"/>
  <c r="L884" i="7"/>
  <c r="K884" i="7"/>
  <c r="J884" i="7"/>
  <c r="I884" i="7"/>
  <c r="H884" i="7"/>
  <c r="G884" i="7"/>
  <c r="F884" i="7"/>
  <c r="E884" i="7"/>
  <c r="D884" i="7"/>
  <c r="C884" i="7"/>
  <c r="B884" i="7"/>
  <c r="A884" i="7"/>
  <c r="W883" i="7"/>
  <c r="V883" i="7"/>
  <c r="U883" i="7"/>
  <c r="T883" i="7"/>
  <c r="S883" i="7"/>
  <c r="R883" i="7"/>
  <c r="Q883" i="7"/>
  <c r="P883" i="7"/>
  <c r="O883" i="7"/>
  <c r="N883" i="7"/>
  <c r="M883" i="7"/>
  <c r="L883" i="7"/>
  <c r="K883" i="7"/>
  <c r="J883" i="7"/>
  <c r="I883" i="7"/>
  <c r="H883" i="7"/>
  <c r="G883" i="7"/>
  <c r="F883" i="7"/>
  <c r="E883" i="7"/>
  <c r="D883" i="7"/>
  <c r="C883" i="7"/>
  <c r="B883" i="7"/>
  <c r="A883" i="7"/>
  <c r="W882" i="7"/>
  <c r="V882" i="7"/>
  <c r="U882" i="7"/>
  <c r="T882" i="7"/>
  <c r="S882" i="7"/>
  <c r="R882" i="7"/>
  <c r="Q882" i="7"/>
  <c r="P882" i="7"/>
  <c r="O882" i="7"/>
  <c r="N882" i="7"/>
  <c r="M882" i="7"/>
  <c r="L882" i="7"/>
  <c r="K882" i="7"/>
  <c r="J882" i="7"/>
  <c r="I882" i="7"/>
  <c r="H882" i="7"/>
  <c r="G882" i="7"/>
  <c r="F882" i="7"/>
  <c r="E882" i="7"/>
  <c r="D882" i="7"/>
  <c r="C882" i="7"/>
  <c r="B882" i="7"/>
  <c r="A882" i="7"/>
  <c r="W881" i="7"/>
  <c r="V881" i="7"/>
  <c r="U881" i="7"/>
  <c r="T881" i="7"/>
  <c r="S881" i="7"/>
  <c r="R881" i="7"/>
  <c r="Q881" i="7"/>
  <c r="P881" i="7"/>
  <c r="O881" i="7"/>
  <c r="N881" i="7"/>
  <c r="M881" i="7"/>
  <c r="L881" i="7"/>
  <c r="K881" i="7"/>
  <c r="J881" i="7"/>
  <c r="I881" i="7"/>
  <c r="H881" i="7"/>
  <c r="G881" i="7"/>
  <c r="F881" i="7"/>
  <c r="E881" i="7"/>
  <c r="D881" i="7"/>
  <c r="C881" i="7"/>
  <c r="B881" i="7"/>
  <c r="A881" i="7"/>
  <c r="W880" i="7"/>
  <c r="V880" i="7"/>
  <c r="U880" i="7"/>
  <c r="T880" i="7"/>
  <c r="S880" i="7"/>
  <c r="R880" i="7"/>
  <c r="Q880" i="7"/>
  <c r="P880" i="7"/>
  <c r="O880" i="7"/>
  <c r="N880" i="7"/>
  <c r="M880" i="7"/>
  <c r="L880" i="7"/>
  <c r="K880" i="7"/>
  <c r="J880" i="7"/>
  <c r="I880" i="7"/>
  <c r="H880" i="7"/>
  <c r="G880" i="7"/>
  <c r="F880" i="7"/>
  <c r="E880" i="7"/>
  <c r="D880" i="7"/>
  <c r="C880" i="7"/>
  <c r="B880" i="7"/>
  <c r="A880" i="7"/>
  <c r="W879" i="7"/>
  <c r="V879" i="7"/>
  <c r="U879" i="7"/>
  <c r="T879" i="7"/>
  <c r="S879" i="7"/>
  <c r="R879" i="7"/>
  <c r="Q879" i="7"/>
  <c r="P879" i="7"/>
  <c r="O879" i="7"/>
  <c r="N879" i="7"/>
  <c r="M879" i="7"/>
  <c r="L879" i="7"/>
  <c r="K879" i="7"/>
  <c r="J879" i="7"/>
  <c r="I879" i="7"/>
  <c r="H879" i="7"/>
  <c r="G879" i="7"/>
  <c r="F879" i="7"/>
  <c r="E879" i="7"/>
  <c r="D879" i="7"/>
  <c r="C879" i="7"/>
  <c r="B879" i="7"/>
  <c r="A879" i="7"/>
  <c r="W878" i="7"/>
  <c r="V878" i="7"/>
  <c r="U878" i="7"/>
  <c r="T878" i="7"/>
  <c r="S878" i="7"/>
  <c r="R878" i="7"/>
  <c r="Q878" i="7"/>
  <c r="P878" i="7"/>
  <c r="O878" i="7"/>
  <c r="N878" i="7"/>
  <c r="M878" i="7"/>
  <c r="L878" i="7"/>
  <c r="K878" i="7"/>
  <c r="J878" i="7"/>
  <c r="I878" i="7"/>
  <c r="H878" i="7"/>
  <c r="G878" i="7"/>
  <c r="F878" i="7"/>
  <c r="E878" i="7"/>
  <c r="D878" i="7"/>
  <c r="C878" i="7"/>
  <c r="B878" i="7"/>
  <c r="A878" i="7"/>
  <c r="W877" i="7"/>
  <c r="V877" i="7"/>
  <c r="U877" i="7"/>
  <c r="T877" i="7"/>
  <c r="S877" i="7"/>
  <c r="R877" i="7"/>
  <c r="Q877" i="7"/>
  <c r="P877" i="7"/>
  <c r="O877" i="7"/>
  <c r="N877" i="7"/>
  <c r="M877" i="7"/>
  <c r="L877" i="7"/>
  <c r="K877" i="7"/>
  <c r="J877" i="7"/>
  <c r="I877" i="7"/>
  <c r="H877" i="7"/>
  <c r="G877" i="7"/>
  <c r="F877" i="7"/>
  <c r="E877" i="7"/>
  <c r="D877" i="7"/>
  <c r="C877" i="7"/>
  <c r="B877" i="7"/>
  <c r="A877" i="7"/>
  <c r="W876" i="7"/>
  <c r="V876" i="7"/>
  <c r="U876" i="7"/>
  <c r="T876" i="7"/>
  <c r="S876" i="7"/>
  <c r="R876" i="7"/>
  <c r="Q876" i="7"/>
  <c r="P876" i="7"/>
  <c r="O876" i="7"/>
  <c r="N876" i="7"/>
  <c r="M876" i="7"/>
  <c r="L876" i="7"/>
  <c r="K876" i="7"/>
  <c r="J876" i="7"/>
  <c r="I876" i="7"/>
  <c r="H876" i="7"/>
  <c r="G876" i="7"/>
  <c r="F876" i="7"/>
  <c r="E876" i="7"/>
  <c r="D876" i="7"/>
  <c r="C876" i="7"/>
  <c r="B876" i="7"/>
  <c r="A876" i="7"/>
  <c r="W875" i="7"/>
  <c r="V875" i="7"/>
  <c r="U875" i="7"/>
  <c r="T875" i="7"/>
  <c r="S875" i="7"/>
  <c r="R875" i="7"/>
  <c r="Q875" i="7"/>
  <c r="P875" i="7"/>
  <c r="O875" i="7"/>
  <c r="N875" i="7"/>
  <c r="M875" i="7"/>
  <c r="L875" i="7"/>
  <c r="K875" i="7"/>
  <c r="J875" i="7"/>
  <c r="I875" i="7"/>
  <c r="H875" i="7"/>
  <c r="G875" i="7"/>
  <c r="F875" i="7"/>
  <c r="E875" i="7"/>
  <c r="D875" i="7"/>
  <c r="C875" i="7"/>
  <c r="B875" i="7"/>
  <c r="A875" i="7"/>
  <c r="W874" i="7"/>
  <c r="V874" i="7"/>
  <c r="U874" i="7"/>
  <c r="T874" i="7"/>
  <c r="S874" i="7"/>
  <c r="R874" i="7"/>
  <c r="Q874" i="7"/>
  <c r="P874" i="7"/>
  <c r="O874" i="7"/>
  <c r="N874" i="7"/>
  <c r="M874" i="7"/>
  <c r="L874" i="7"/>
  <c r="K874" i="7"/>
  <c r="J874" i="7"/>
  <c r="I874" i="7"/>
  <c r="H874" i="7"/>
  <c r="G874" i="7"/>
  <c r="F874" i="7"/>
  <c r="E874" i="7"/>
  <c r="D874" i="7"/>
  <c r="C874" i="7"/>
  <c r="B874" i="7"/>
  <c r="A874" i="7"/>
  <c r="W873" i="7"/>
  <c r="V873" i="7"/>
  <c r="U873" i="7"/>
  <c r="T873" i="7"/>
  <c r="S873" i="7"/>
  <c r="R873" i="7"/>
  <c r="Q873" i="7"/>
  <c r="P873" i="7"/>
  <c r="O873" i="7"/>
  <c r="N873" i="7"/>
  <c r="M873" i="7"/>
  <c r="L873" i="7"/>
  <c r="K873" i="7"/>
  <c r="J873" i="7"/>
  <c r="I873" i="7"/>
  <c r="H873" i="7"/>
  <c r="G873" i="7"/>
  <c r="F873" i="7"/>
  <c r="E873" i="7"/>
  <c r="D873" i="7"/>
  <c r="C873" i="7"/>
  <c r="B873" i="7"/>
  <c r="A873" i="7"/>
  <c r="W872" i="7"/>
  <c r="V872" i="7"/>
  <c r="U872" i="7"/>
  <c r="T872" i="7"/>
  <c r="S872" i="7"/>
  <c r="R872" i="7"/>
  <c r="Q872" i="7"/>
  <c r="P872" i="7"/>
  <c r="O872" i="7"/>
  <c r="N872" i="7"/>
  <c r="M872" i="7"/>
  <c r="L872" i="7"/>
  <c r="K872" i="7"/>
  <c r="J872" i="7"/>
  <c r="I872" i="7"/>
  <c r="H872" i="7"/>
  <c r="G872" i="7"/>
  <c r="F872" i="7"/>
  <c r="E872" i="7"/>
  <c r="D872" i="7"/>
  <c r="C872" i="7"/>
  <c r="B872" i="7"/>
  <c r="A872" i="7"/>
  <c r="W871" i="7"/>
  <c r="V871" i="7"/>
  <c r="U871" i="7"/>
  <c r="T871" i="7"/>
  <c r="S871" i="7"/>
  <c r="R871" i="7"/>
  <c r="Q871" i="7"/>
  <c r="P871" i="7"/>
  <c r="O871" i="7"/>
  <c r="N871" i="7"/>
  <c r="M871" i="7"/>
  <c r="L871" i="7"/>
  <c r="K871" i="7"/>
  <c r="J871" i="7"/>
  <c r="I871" i="7"/>
  <c r="H871" i="7"/>
  <c r="G871" i="7"/>
  <c r="F871" i="7"/>
  <c r="E871" i="7"/>
  <c r="D871" i="7"/>
  <c r="C871" i="7"/>
  <c r="B871" i="7"/>
  <c r="A871" i="7"/>
  <c r="W870" i="7"/>
  <c r="V870" i="7"/>
  <c r="U870" i="7"/>
  <c r="T870" i="7"/>
  <c r="S870" i="7"/>
  <c r="R870" i="7"/>
  <c r="Q870" i="7"/>
  <c r="P870" i="7"/>
  <c r="O870" i="7"/>
  <c r="N870" i="7"/>
  <c r="M870" i="7"/>
  <c r="L870" i="7"/>
  <c r="K870" i="7"/>
  <c r="J870" i="7"/>
  <c r="I870" i="7"/>
  <c r="H870" i="7"/>
  <c r="G870" i="7"/>
  <c r="F870" i="7"/>
  <c r="E870" i="7"/>
  <c r="D870" i="7"/>
  <c r="C870" i="7"/>
  <c r="B870" i="7"/>
  <c r="A870" i="7"/>
  <c r="W869" i="7"/>
  <c r="V869" i="7"/>
  <c r="U869" i="7"/>
  <c r="T869" i="7"/>
  <c r="S869" i="7"/>
  <c r="R869" i="7"/>
  <c r="Q869" i="7"/>
  <c r="P869" i="7"/>
  <c r="O869" i="7"/>
  <c r="N869" i="7"/>
  <c r="M869" i="7"/>
  <c r="L869" i="7"/>
  <c r="K869" i="7"/>
  <c r="J869" i="7"/>
  <c r="I869" i="7"/>
  <c r="H869" i="7"/>
  <c r="G869" i="7"/>
  <c r="F869" i="7"/>
  <c r="E869" i="7"/>
  <c r="D869" i="7"/>
  <c r="C869" i="7"/>
  <c r="B869" i="7"/>
  <c r="A869" i="7"/>
  <c r="W868" i="7"/>
  <c r="V868" i="7"/>
  <c r="U868" i="7"/>
  <c r="T868" i="7"/>
  <c r="S868" i="7"/>
  <c r="R868" i="7"/>
  <c r="Q868" i="7"/>
  <c r="P868" i="7"/>
  <c r="O868" i="7"/>
  <c r="N868" i="7"/>
  <c r="M868" i="7"/>
  <c r="L868" i="7"/>
  <c r="K868" i="7"/>
  <c r="J868" i="7"/>
  <c r="I868" i="7"/>
  <c r="H868" i="7"/>
  <c r="G868" i="7"/>
  <c r="F868" i="7"/>
  <c r="E868" i="7"/>
  <c r="D868" i="7"/>
  <c r="C868" i="7"/>
  <c r="B868" i="7"/>
  <c r="A868" i="7"/>
  <c r="W867" i="7"/>
  <c r="V867" i="7"/>
  <c r="U867" i="7"/>
  <c r="T867" i="7"/>
  <c r="S867" i="7"/>
  <c r="R867" i="7"/>
  <c r="Q867" i="7"/>
  <c r="P867" i="7"/>
  <c r="O867" i="7"/>
  <c r="N867" i="7"/>
  <c r="M867" i="7"/>
  <c r="L867" i="7"/>
  <c r="K867" i="7"/>
  <c r="J867" i="7"/>
  <c r="I867" i="7"/>
  <c r="H867" i="7"/>
  <c r="G867" i="7"/>
  <c r="F867" i="7"/>
  <c r="E867" i="7"/>
  <c r="D867" i="7"/>
  <c r="C867" i="7"/>
  <c r="B867" i="7"/>
  <c r="A867" i="7"/>
  <c r="W866" i="7"/>
  <c r="V866" i="7"/>
  <c r="U866" i="7"/>
  <c r="T866" i="7"/>
  <c r="S866" i="7"/>
  <c r="R866" i="7"/>
  <c r="Q866" i="7"/>
  <c r="P866" i="7"/>
  <c r="O866" i="7"/>
  <c r="N866" i="7"/>
  <c r="M866" i="7"/>
  <c r="L866" i="7"/>
  <c r="K866" i="7"/>
  <c r="J866" i="7"/>
  <c r="I866" i="7"/>
  <c r="H866" i="7"/>
  <c r="G866" i="7"/>
  <c r="F866" i="7"/>
  <c r="E866" i="7"/>
  <c r="D866" i="7"/>
  <c r="C866" i="7"/>
  <c r="B866" i="7"/>
  <c r="A866" i="7"/>
  <c r="W865" i="7"/>
  <c r="V865" i="7"/>
  <c r="U865" i="7"/>
  <c r="T865" i="7"/>
  <c r="S865" i="7"/>
  <c r="R865" i="7"/>
  <c r="Q865" i="7"/>
  <c r="P865" i="7"/>
  <c r="O865" i="7"/>
  <c r="N865" i="7"/>
  <c r="M865" i="7"/>
  <c r="L865" i="7"/>
  <c r="K865" i="7"/>
  <c r="J865" i="7"/>
  <c r="I865" i="7"/>
  <c r="H865" i="7"/>
  <c r="G865" i="7"/>
  <c r="F865" i="7"/>
  <c r="E865" i="7"/>
  <c r="D865" i="7"/>
  <c r="C865" i="7"/>
  <c r="B865" i="7"/>
  <c r="A865" i="7"/>
  <c r="W864" i="7"/>
  <c r="V864" i="7"/>
  <c r="U864" i="7"/>
  <c r="T864" i="7"/>
  <c r="S864" i="7"/>
  <c r="R864" i="7"/>
  <c r="Q864" i="7"/>
  <c r="P864" i="7"/>
  <c r="O864" i="7"/>
  <c r="N864" i="7"/>
  <c r="M864" i="7"/>
  <c r="L864" i="7"/>
  <c r="K864" i="7"/>
  <c r="J864" i="7"/>
  <c r="I864" i="7"/>
  <c r="H864" i="7"/>
  <c r="G864" i="7"/>
  <c r="F864" i="7"/>
  <c r="E864" i="7"/>
  <c r="D864" i="7"/>
  <c r="C864" i="7"/>
  <c r="B864" i="7"/>
  <c r="A864" i="7"/>
  <c r="W863" i="7"/>
  <c r="V863" i="7"/>
  <c r="U863" i="7"/>
  <c r="T863" i="7"/>
  <c r="S863" i="7"/>
  <c r="R863" i="7"/>
  <c r="Q863" i="7"/>
  <c r="P863" i="7"/>
  <c r="O863" i="7"/>
  <c r="N863" i="7"/>
  <c r="M863" i="7"/>
  <c r="L863" i="7"/>
  <c r="K863" i="7"/>
  <c r="J863" i="7"/>
  <c r="I863" i="7"/>
  <c r="H863" i="7"/>
  <c r="G863" i="7"/>
  <c r="F863" i="7"/>
  <c r="E863" i="7"/>
  <c r="D863" i="7"/>
  <c r="C863" i="7"/>
  <c r="B863" i="7"/>
  <c r="A863" i="7"/>
  <c r="W862" i="7"/>
  <c r="V862" i="7"/>
  <c r="U862" i="7"/>
  <c r="T862" i="7"/>
  <c r="S862" i="7"/>
  <c r="R862" i="7"/>
  <c r="Q862" i="7"/>
  <c r="P862" i="7"/>
  <c r="O862" i="7"/>
  <c r="N862" i="7"/>
  <c r="M862" i="7"/>
  <c r="L862" i="7"/>
  <c r="K862" i="7"/>
  <c r="J862" i="7"/>
  <c r="I862" i="7"/>
  <c r="H862" i="7"/>
  <c r="G862" i="7"/>
  <c r="F862" i="7"/>
  <c r="E862" i="7"/>
  <c r="D862" i="7"/>
  <c r="C862" i="7"/>
  <c r="B862" i="7"/>
  <c r="A862" i="7"/>
  <c r="W861" i="7"/>
  <c r="V861" i="7"/>
  <c r="U861" i="7"/>
  <c r="T861" i="7"/>
  <c r="S861" i="7"/>
  <c r="R861" i="7"/>
  <c r="Q861" i="7"/>
  <c r="P861" i="7"/>
  <c r="O861" i="7"/>
  <c r="N861" i="7"/>
  <c r="M861" i="7"/>
  <c r="L861" i="7"/>
  <c r="K861" i="7"/>
  <c r="J861" i="7"/>
  <c r="I861" i="7"/>
  <c r="H861" i="7"/>
  <c r="G861" i="7"/>
  <c r="F861" i="7"/>
  <c r="E861" i="7"/>
  <c r="D861" i="7"/>
  <c r="C861" i="7"/>
  <c r="B861" i="7"/>
  <c r="A861" i="7"/>
  <c r="W860" i="7"/>
  <c r="V860" i="7"/>
  <c r="U860" i="7"/>
  <c r="T860" i="7"/>
  <c r="S860" i="7"/>
  <c r="R860" i="7"/>
  <c r="Q860" i="7"/>
  <c r="P860" i="7"/>
  <c r="O860" i="7"/>
  <c r="N860" i="7"/>
  <c r="M860" i="7"/>
  <c r="L860" i="7"/>
  <c r="K860" i="7"/>
  <c r="J860" i="7"/>
  <c r="I860" i="7"/>
  <c r="H860" i="7"/>
  <c r="G860" i="7"/>
  <c r="F860" i="7"/>
  <c r="E860" i="7"/>
  <c r="D860" i="7"/>
  <c r="C860" i="7"/>
  <c r="B860" i="7"/>
  <c r="A860" i="7"/>
  <c r="W859" i="7"/>
  <c r="V859" i="7"/>
  <c r="U859" i="7"/>
  <c r="T859" i="7"/>
  <c r="S859" i="7"/>
  <c r="R859" i="7"/>
  <c r="Q859" i="7"/>
  <c r="P859" i="7"/>
  <c r="O859" i="7"/>
  <c r="N859" i="7"/>
  <c r="M859" i="7"/>
  <c r="L859" i="7"/>
  <c r="K859" i="7"/>
  <c r="J859" i="7"/>
  <c r="I859" i="7"/>
  <c r="H859" i="7"/>
  <c r="G859" i="7"/>
  <c r="F859" i="7"/>
  <c r="E859" i="7"/>
  <c r="D859" i="7"/>
  <c r="C859" i="7"/>
  <c r="B859" i="7"/>
  <c r="A859" i="7"/>
  <c r="W858" i="7"/>
  <c r="V858" i="7"/>
  <c r="U858" i="7"/>
  <c r="T858" i="7"/>
  <c r="S858" i="7"/>
  <c r="R858" i="7"/>
  <c r="Q858" i="7"/>
  <c r="P858" i="7"/>
  <c r="O858" i="7"/>
  <c r="N858" i="7"/>
  <c r="M858" i="7"/>
  <c r="L858" i="7"/>
  <c r="K858" i="7"/>
  <c r="J858" i="7"/>
  <c r="I858" i="7"/>
  <c r="H858" i="7"/>
  <c r="G858" i="7"/>
  <c r="F858" i="7"/>
  <c r="E858" i="7"/>
  <c r="D858" i="7"/>
  <c r="C858" i="7"/>
  <c r="B858" i="7"/>
  <c r="A858" i="7"/>
  <c r="W857" i="7"/>
  <c r="V857" i="7"/>
  <c r="U857" i="7"/>
  <c r="T857" i="7"/>
  <c r="S857" i="7"/>
  <c r="R857" i="7"/>
  <c r="Q857" i="7"/>
  <c r="P857" i="7"/>
  <c r="O857" i="7"/>
  <c r="N857" i="7"/>
  <c r="M857" i="7"/>
  <c r="L857" i="7"/>
  <c r="K857" i="7"/>
  <c r="J857" i="7"/>
  <c r="I857" i="7"/>
  <c r="H857" i="7"/>
  <c r="G857" i="7"/>
  <c r="F857" i="7"/>
  <c r="E857" i="7"/>
  <c r="D857" i="7"/>
  <c r="C857" i="7"/>
  <c r="B857" i="7"/>
  <c r="A857" i="7"/>
  <c r="W856" i="7"/>
  <c r="V856" i="7"/>
  <c r="U856" i="7"/>
  <c r="T856" i="7"/>
  <c r="S856" i="7"/>
  <c r="R856" i="7"/>
  <c r="Q856" i="7"/>
  <c r="P856" i="7"/>
  <c r="O856" i="7"/>
  <c r="N856" i="7"/>
  <c r="M856" i="7"/>
  <c r="L856" i="7"/>
  <c r="K856" i="7"/>
  <c r="J856" i="7"/>
  <c r="I856" i="7"/>
  <c r="H856" i="7"/>
  <c r="G856" i="7"/>
  <c r="F856" i="7"/>
  <c r="E856" i="7"/>
  <c r="D856" i="7"/>
  <c r="C856" i="7"/>
  <c r="B856" i="7"/>
  <c r="A856" i="7"/>
  <c r="W855" i="7"/>
  <c r="V855" i="7"/>
  <c r="U855" i="7"/>
  <c r="T855" i="7"/>
  <c r="S855" i="7"/>
  <c r="R855" i="7"/>
  <c r="Q855" i="7"/>
  <c r="P855" i="7"/>
  <c r="O855" i="7"/>
  <c r="N855" i="7"/>
  <c r="M855" i="7"/>
  <c r="L855" i="7"/>
  <c r="K855" i="7"/>
  <c r="J855" i="7"/>
  <c r="I855" i="7"/>
  <c r="H855" i="7"/>
  <c r="G855" i="7"/>
  <c r="F855" i="7"/>
  <c r="E855" i="7"/>
  <c r="D855" i="7"/>
  <c r="C855" i="7"/>
  <c r="B855" i="7"/>
  <c r="A855" i="7"/>
  <c r="W854" i="7"/>
  <c r="V854" i="7"/>
  <c r="U854" i="7"/>
  <c r="T854" i="7"/>
  <c r="S854" i="7"/>
  <c r="R854" i="7"/>
  <c r="Q854" i="7"/>
  <c r="P854" i="7"/>
  <c r="O854" i="7"/>
  <c r="N854" i="7"/>
  <c r="M854" i="7"/>
  <c r="L854" i="7"/>
  <c r="K854" i="7"/>
  <c r="J854" i="7"/>
  <c r="I854" i="7"/>
  <c r="H854" i="7"/>
  <c r="G854" i="7"/>
  <c r="F854" i="7"/>
  <c r="E854" i="7"/>
  <c r="D854" i="7"/>
  <c r="C854" i="7"/>
  <c r="B854" i="7"/>
  <c r="A854" i="7"/>
  <c r="W853" i="7"/>
  <c r="V853" i="7"/>
  <c r="U853" i="7"/>
  <c r="T853" i="7"/>
  <c r="S853" i="7"/>
  <c r="R853" i="7"/>
  <c r="Q853" i="7"/>
  <c r="P853" i="7"/>
  <c r="O853" i="7"/>
  <c r="N853" i="7"/>
  <c r="M853" i="7"/>
  <c r="L853" i="7"/>
  <c r="K853" i="7"/>
  <c r="J853" i="7"/>
  <c r="I853" i="7"/>
  <c r="H853" i="7"/>
  <c r="G853" i="7"/>
  <c r="F853" i="7"/>
  <c r="E853" i="7"/>
  <c r="D853" i="7"/>
  <c r="C853" i="7"/>
  <c r="B853" i="7"/>
  <c r="A853" i="7"/>
  <c r="W852" i="7"/>
  <c r="V852" i="7"/>
  <c r="U852" i="7"/>
  <c r="T852" i="7"/>
  <c r="S852" i="7"/>
  <c r="R852" i="7"/>
  <c r="Q852" i="7"/>
  <c r="P852" i="7"/>
  <c r="O852" i="7"/>
  <c r="N852" i="7"/>
  <c r="M852" i="7"/>
  <c r="L852" i="7"/>
  <c r="K852" i="7"/>
  <c r="J852" i="7"/>
  <c r="I852" i="7"/>
  <c r="H852" i="7"/>
  <c r="G852" i="7"/>
  <c r="F852" i="7"/>
  <c r="E852" i="7"/>
  <c r="D852" i="7"/>
  <c r="C852" i="7"/>
  <c r="B852" i="7"/>
  <c r="A852" i="7"/>
  <c r="W851" i="7"/>
  <c r="V851" i="7"/>
  <c r="U851" i="7"/>
  <c r="T851" i="7"/>
  <c r="S851" i="7"/>
  <c r="R851" i="7"/>
  <c r="Q851" i="7"/>
  <c r="P851" i="7"/>
  <c r="O851" i="7"/>
  <c r="N851" i="7"/>
  <c r="M851" i="7"/>
  <c r="L851" i="7"/>
  <c r="K851" i="7"/>
  <c r="J851" i="7"/>
  <c r="I851" i="7"/>
  <c r="H851" i="7"/>
  <c r="G851" i="7"/>
  <c r="F851" i="7"/>
  <c r="E851" i="7"/>
  <c r="D851" i="7"/>
  <c r="C851" i="7"/>
  <c r="B851" i="7"/>
  <c r="A851" i="7"/>
  <c r="W850" i="7"/>
  <c r="V850" i="7"/>
  <c r="U850" i="7"/>
  <c r="T850" i="7"/>
  <c r="S850" i="7"/>
  <c r="R850" i="7"/>
  <c r="Q850" i="7"/>
  <c r="P850" i="7"/>
  <c r="O850" i="7"/>
  <c r="N850" i="7"/>
  <c r="M850" i="7"/>
  <c r="L850" i="7"/>
  <c r="K850" i="7"/>
  <c r="J850" i="7"/>
  <c r="I850" i="7"/>
  <c r="H850" i="7"/>
  <c r="G850" i="7"/>
  <c r="F850" i="7"/>
  <c r="E850" i="7"/>
  <c r="D850" i="7"/>
  <c r="C850" i="7"/>
  <c r="B850" i="7"/>
  <c r="A850" i="7"/>
  <c r="W849" i="7"/>
  <c r="V849" i="7"/>
  <c r="U849" i="7"/>
  <c r="T849" i="7"/>
  <c r="S849" i="7"/>
  <c r="R849" i="7"/>
  <c r="Q849" i="7"/>
  <c r="P849" i="7"/>
  <c r="O849" i="7"/>
  <c r="N849" i="7"/>
  <c r="M849" i="7"/>
  <c r="L849" i="7"/>
  <c r="K849" i="7"/>
  <c r="J849" i="7"/>
  <c r="I849" i="7"/>
  <c r="H849" i="7"/>
  <c r="G849" i="7"/>
  <c r="F849" i="7"/>
  <c r="E849" i="7"/>
  <c r="D849" i="7"/>
  <c r="C849" i="7"/>
  <c r="B849" i="7"/>
  <c r="A849" i="7"/>
  <c r="W848" i="7"/>
  <c r="V848" i="7"/>
  <c r="U848" i="7"/>
  <c r="T848" i="7"/>
  <c r="S848" i="7"/>
  <c r="R848" i="7"/>
  <c r="Q848" i="7"/>
  <c r="P848" i="7"/>
  <c r="O848" i="7"/>
  <c r="N848" i="7"/>
  <c r="M848" i="7"/>
  <c r="L848" i="7"/>
  <c r="K848" i="7"/>
  <c r="J848" i="7"/>
  <c r="I848" i="7"/>
  <c r="H848" i="7"/>
  <c r="G848" i="7"/>
  <c r="F848" i="7"/>
  <c r="E848" i="7"/>
  <c r="D848" i="7"/>
  <c r="C848" i="7"/>
  <c r="B848" i="7"/>
  <c r="A848" i="7"/>
  <c r="W847" i="7"/>
  <c r="V847" i="7"/>
  <c r="U847" i="7"/>
  <c r="T847" i="7"/>
  <c r="S847" i="7"/>
  <c r="R847" i="7"/>
  <c r="Q847" i="7"/>
  <c r="P847" i="7"/>
  <c r="O847" i="7"/>
  <c r="N847" i="7"/>
  <c r="M847" i="7"/>
  <c r="L847" i="7"/>
  <c r="K847" i="7"/>
  <c r="J847" i="7"/>
  <c r="I847" i="7"/>
  <c r="H847" i="7"/>
  <c r="G847" i="7"/>
  <c r="F847" i="7"/>
  <c r="E847" i="7"/>
  <c r="D847" i="7"/>
  <c r="C847" i="7"/>
  <c r="B847" i="7"/>
  <c r="A847" i="7"/>
  <c r="W846" i="7"/>
  <c r="V846" i="7"/>
  <c r="U846" i="7"/>
  <c r="T846" i="7"/>
  <c r="S846" i="7"/>
  <c r="R846" i="7"/>
  <c r="Q846" i="7"/>
  <c r="P846" i="7"/>
  <c r="O846" i="7"/>
  <c r="N846" i="7"/>
  <c r="M846" i="7"/>
  <c r="L846" i="7"/>
  <c r="K846" i="7"/>
  <c r="J846" i="7"/>
  <c r="I846" i="7"/>
  <c r="H846" i="7"/>
  <c r="G846" i="7"/>
  <c r="F846" i="7"/>
  <c r="E846" i="7"/>
  <c r="D846" i="7"/>
  <c r="C846" i="7"/>
  <c r="B846" i="7"/>
  <c r="A846" i="7"/>
  <c r="W845" i="7"/>
  <c r="V845" i="7"/>
  <c r="U845" i="7"/>
  <c r="T845" i="7"/>
  <c r="S845" i="7"/>
  <c r="R845" i="7"/>
  <c r="Q845" i="7"/>
  <c r="P845" i="7"/>
  <c r="O845" i="7"/>
  <c r="N845" i="7"/>
  <c r="M845" i="7"/>
  <c r="L845" i="7"/>
  <c r="K845" i="7"/>
  <c r="J845" i="7"/>
  <c r="I845" i="7"/>
  <c r="H845" i="7"/>
  <c r="G845" i="7"/>
  <c r="F845" i="7"/>
  <c r="E845" i="7"/>
  <c r="D845" i="7"/>
  <c r="C845" i="7"/>
  <c r="B845" i="7"/>
  <c r="A845" i="7"/>
  <c r="W844" i="7"/>
  <c r="V844" i="7"/>
  <c r="U844" i="7"/>
  <c r="T844" i="7"/>
  <c r="S844" i="7"/>
  <c r="R844" i="7"/>
  <c r="Q844" i="7"/>
  <c r="P844" i="7"/>
  <c r="O844" i="7"/>
  <c r="N844" i="7"/>
  <c r="M844" i="7"/>
  <c r="L844" i="7"/>
  <c r="K844" i="7"/>
  <c r="J844" i="7"/>
  <c r="I844" i="7"/>
  <c r="H844" i="7"/>
  <c r="G844" i="7"/>
  <c r="F844" i="7"/>
  <c r="E844" i="7"/>
  <c r="D844" i="7"/>
  <c r="C844" i="7"/>
  <c r="B844" i="7"/>
  <c r="A844" i="7"/>
  <c r="W843" i="7"/>
  <c r="V843" i="7"/>
  <c r="U843" i="7"/>
  <c r="T843" i="7"/>
  <c r="S843" i="7"/>
  <c r="R843" i="7"/>
  <c r="Q843" i="7"/>
  <c r="P843" i="7"/>
  <c r="O843" i="7"/>
  <c r="N843" i="7"/>
  <c r="M843" i="7"/>
  <c r="L843" i="7"/>
  <c r="K843" i="7"/>
  <c r="J843" i="7"/>
  <c r="I843" i="7"/>
  <c r="H843" i="7"/>
  <c r="G843" i="7"/>
  <c r="F843" i="7"/>
  <c r="E843" i="7"/>
  <c r="D843" i="7"/>
  <c r="C843" i="7"/>
  <c r="B843" i="7"/>
  <c r="A843" i="7"/>
  <c r="W842" i="7"/>
  <c r="V842" i="7"/>
  <c r="U842" i="7"/>
  <c r="T842" i="7"/>
  <c r="S842" i="7"/>
  <c r="R842" i="7"/>
  <c r="Q842" i="7"/>
  <c r="P842" i="7"/>
  <c r="O842" i="7"/>
  <c r="N842" i="7"/>
  <c r="M842" i="7"/>
  <c r="L842" i="7"/>
  <c r="K842" i="7"/>
  <c r="J842" i="7"/>
  <c r="I842" i="7"/>
  <c r="H842" i="7"/>
  <c r="G842" i="7"/>
  <c r="F842" i="7"/>
  <c r="E842" i="7"/>
  <c r="D842" i="7"/>
  <c r="C842" i="7"/>
  <c r="B842" i="7"/>
  <c r="A842" i="7"/>
  <c r="W841" i="7"/>
  <c r="V841" i="7"/>
  <c r="U841" i="7"/>
  <c r="T841" i="7"/>
  <c r="S841" i="7"/>
  <c r="R841" i="7"/>
  <c r="Q841" i="7"/>
  <c r="P841" i="7"/>
  <c r="O841" i="7"/>
  <c r="N841" i="7"/>
  <c r="M841" i="7"/>
  <c r="L841" i="7"/>
  <c r="K841" i="7"/>
  <c r="J841" i="7"/>
  <c r="I841" i="7"/>
  <c r="H841" i="7"/>
  <c r="G841" i="7"/>
  <c r="F841" i="7"/>
  <c r="E841" i="7"/>
  <c r="D841" i="7"/>
  <c r="C841" i="7"/>
  <c r="B841" i="7"/>
  <c r="A841" i="7"/>
  <c r="W840" i="7"/>
  <c r="V840" i="7"/>
  <c r="U840" i="7"/>
  <c r="T840" i="7"/>
  <c r="S840" i="7"/>
  <c r="R840" i="7"/>
  <c r="Q840" i="7"/>
  <c r="P840" i="7"/>
  <c r="O840" i="7"/>
  <c r="N840" i="7"/>
  <c r="M840" i="7"/>
  <c r="L840" i="7"/>
  <c r="K840" i="7"/>
  <c r="J840" i="7"/>
  <c r="I840" i="7"/>
  <c r="H840" i="7"/>
  <c r="G840" i="7"/>
  <c r="F840" i="7"/>
  <c r="E840" i="7"/>
  <c r="D840" i="7"/>
  <c r="C840" i="7"/>
  <c r="B840" i="7"/>
  <c r="A840" i="7"/>
  <c r="W839" i="7"/>
  <c r="V839" i="7"/>
  <c r="U839" i="7"/>
  <c r="T839" i="7"/>
  <c r="S839" i="7"/>
  <c r="R839" i="7"/>
  <c r="Q839" i="7"/>
  <c r="P839" i="7"/>
  <c r="O839" i="7"/>
  <c r="N839" i="7"/>
  <c r="M839" i="7"/>
  <c r="L839" i="7"/>
  <c r="K839" i="7"/>
  <c r="J839" i="7"/>
  <c r="I839" i="7"/>
  <c r="H839" i="7"/>
  <c r="G839" i="7"/>
  <c r="F839" i="7"/>
  <c r="E839" i="7"/>
  <c r="D839" i="7"/>
  <c r="C839" i="7"/>
  <c r="B839" i="7"/>
  <c r="A839" i="7"/>
  <c r="W838" i="7"/>
  <c r="V838" i="7"/>
  <c r="U838" i="7"/>
  <c r="T838" i="7"/>
  <c r="S838" i="7"/>
  <c r="R838" i="7"/>
  <c r="Q838" i="7"/>
  <c r="P838" i="7"/>
  <c r="O838" i="7"/>
  <c r="N838" i="7"/>
  <c r="M838" i="7"/>
  <c r="L838" i="7"/>
  <c r="K838" i="7"/>
  <c r="J838" i="7"/>
  <c r="I838" i="7"/>
  <c r="H838" i="7"/>
  <c r="G838" i="7"/>
  <c r="F838" i="7"/>
  <c r="E838" i="7"/>
  <c r="D838" i="7"/>
  <c r="C838" i="7"/>
  <c r="B838" i="7"/>
  <c r="A838" i="7"/>
  <c r="W837" i="7"/>
  <c r="V837" i="7"/>
  <c r="U837" i="7"/>
  <c r="T837" i="7"/>
  <c r="S837" i="7"/>
  <c r="R837" i="7"/>
  <c r="Q837" i="7"/>
  <c r="P837" i="7"/>
  <c r="O837" i="7"/>
  <c r="N837" i="7"/>
  <c r="M837" i="7"/>
  <c r="L837" i="7"/>
  <c r="K837" i="7"/>
  <c r="J837" i="7"/>
  <c r="I837" i="7"/>
  <c r="H837" i="7"/>
  <c r="G837" i="7"/>
  <c r="F837" i="7"/>
  <c r="E837" i="7"/>
  <c r="D837" i="7"/>
  <c r="C837" i="7"/>
  <c r="B837" i="7"/>
  <c r="A837" i="7"/>
  <c r="W836" i="7"/>
  <c r="V836" i="7"/>
  <c r="U836" i="7"/>
  <c r="T836" i="7"/>
  <c r="S836" i="7"/>
  <c r="R836" i="7"/>
  <c r="Q836" i="7"/>
  <c r="P836" i="7"/>
  <c r="O836" i="7"/>
  <c r="N836" i="7"/>
  <c r="M836" i="7"/>
  <c r="L836" i="7"/>
  <c r="K836" i="7"/>
  <c r="J836" i="7"/>
  <c r="I836" i="7"/>
  <c r="H836" i="7"/>
  <c r="G836" i="7"/>
  <c r="F836" i="7"/>
  <c r="E836" i="7"/>
  <c r="D836" i="7"/>
  <c r="C836" i="7"/>
  <c r="B836" i="7"/>
  <c r="A836" i="7"/>
  <c r="W835" i="7"/>
  <c r="V835" i="7"/>
  <c r="U835" i="7"/>
  <c r="T835" i="7"/>
  <c r="S835" i="7"/>
  <c r="R835" i="7"/>
  <c r="Q835" i="7"/>
  <c r="P835" i="7"/>
  <c r="O835" i="7"/>
  <c r="N835" i="7"/>
  <c r="M835" i="7"/>
  <c r="L835" i="7"/>
  <c r="K835" i="7"/>
  <c r="J835" i="7"/>
  <c r="I835" i="7"/>
  <c r="H835" i="7"/>
  <c r="G835" i="7"/>
  <c r="F835" i="7"/>
  <c r="E835" i="7"/>
  <c r="D835" i="7"/>
  <c r="C835" i="7"/>
  <c r="B835" i="7"/>
  <c r="A835" i="7"/>
  <c r="W834" i="7"/>
  <c r="V834" i="7"/>
  <c r="U834" i="7"/>
  <c r="T834" i="7"/>
  <c r="S834" i="7"/>
  <c r="R834" i="7"/>
  <c r="Q834" i="7"/>
  <c r="P834" i="7"/>
  <c r="O834" i="7"/>
  <c r="N834" i="7"/>
  <c r="M834" i="7"/>
  <c r="L834" i="7"/>
  <c r="K834" i="7"/>
  <c r="J834" i="7"/>
  <c r="I834" i="7"/>
  <c r="H834" i="7"/>
  <c r="G834" i="7"/>
  <c r="F834" i="7"/>
  <c r="E834" i="7"/>
  <c r="D834" i="7"/>
  <c r="C834" i="7"/>
  <c r="B834" i="7"/>
  <c r="A834" i="7"/>
  <c r="W833" i="7"/>
  <c r="V833" i="7"/>
  <c r="U833" i="7"/>
  <c r="T833" i="7"/>
  <c r="S833" i="7"/>
  <c r="R833" i="7"/>
  <c r="Q833" i="7"/>
  <c r="P833" i="7"/>
  <c r="O833" i="7"/>
  <c r="N833" i="7"/>
  <c r="M833" i="7"/>
  <c r="L833" i="7"/>
  <c r="K833" i="7"/>
  <c r="J833" i="7"/>
  <c r="I833" i="7"/>
  <c r="H833" i="7"/>
  <c r="G833" i="7"/>
  <c r="F833" i="7"/>
  <c r="E833" i="7"/>
  <c r="D833" i="7"/>
  <c r="C833" i="7"/>
  <c r="B833" i="7"/>
  <c r="A833" i="7"/>
  <c r="W832" i="7"/>
  <c r="V832" i="7"/>
  <c r="U832" i="7"/>
  <c r="T832" i="7"/>
  <c r="S832" i="7"/>
  <c r="R832" i="7"/>
  <c r="Q832" i="7"/>
  <c r="P832" i="7"/>
  <c r="O832" i="7"/>
  <c r="N832" i="7"/>
  <c r="M832" i="7"/>
  <c r="L832" i="7"/>
  <c r="K832" i="7"/>
  <c r="J832" i="7"/>
  <c r="I832" i="7"/>
  <c r="H832" i="7"/>
  <c r="G832" i="7"/>
  <c r="F832" i="7"/>
  <c r="E832" i="7"/>
  <c r="D832" i="7"/>
  <c r="C832" i="7"/>
  <c r="B832" i="7"/>
  <c r="A832" i="7"/>
  <c r="W831" i="7"/>
  <c r="V831" i="7"/>
  <c r="U831" i="7"/>
  <c r="T831" i="7"/>
  <c r="S831" i="7"/>
  <c r="R831" i="7"/>
  <c r="Q831" i="7"/>
  <c r="P831" i="7"/>
  <c r="O831" i="7"/>
  <c r="N831" i="7"/>
  <c r="M831" i="7"/>
  <c r="L831" i="7"/>
  <c r="K831" i="7"/>
  <c r="J831" i="7"/>
  <c r="I831" i="7"/>
  <c r="H831" i="7"/>
  <c r="G831" i="7"/>
  <c r="F831" i="7"/>
  <c r="E831" i="7"/>
  <c r="D831" i="7"/>
  <c r="C831" i="7"/>
  <c r="B831" i="7"/>
  <c r="A831" i="7"/>
  <c r="W830" i="7"/>
  <c r="V830" i="7"/>
  <c r="U830" i="7"/>
  <c r="T830" i="7"/>
  <c r="S830" i="7"/>
  <c r="R830" i="7"/>
  <c r="Q830" i="7"/>
  <c r="P830" i="7"/>
  <c r="O830" i="7"/>
  <c r="N830" i="7"/>
  <c r="M830" i="7"/>
  <c r="L830" i="7"/>
  <c r="K830" i="7"/>
  <c r="J830" i="7"/>
  <c r="I830" i="7"/>
  <c r="H830" i="7"/>
  <c r="G830" i="7"/>
  <c r="F830" i="7"/>
  <c r="E830" i="7"/>
  <c r="D830" i="7"/>
  <c r="C830" i="7"/>
  <c r="B830" i="7"/>
  <c r="A830" i="7"/>
  <c r="W829" i="7"/>
  <c r="V829" i="7"/>
  <c r="U829" i="7"/>
  <c r="T829" i="7"/>
  <c r="S829" i="7"/>
  <c r="R829" i="7"/>
  <c r="Q829" i="7"/>
  <c r="P829" i="7"/>
  <c r="O829" i="7"/>
  <c r="N829" i="7"/>
  <c r="M829" i="7"/>
  <c r="L829" i="7"/>
  <c r="K829" i="7"/>
  <c r="J829" i="7"/>
  <c r="I829" i="7"/>
  <c r="H829" i="7"/>
  <c r="G829" i="7"/>
  <c r="F829" i="7"/>
  <c r="E829" i="7"/>
  <c r="D829" i="7"/>
  <c r="C829" i="7"/>
  <c r="B829" i="7"/>
  <c r="A829" i="7"/>
  <c r="W828" i="7"/>
  <c r="V828" i="7"/>
  <c r="U828" i="7"/>
  <c r="T828" i="7"/>
  <c r="S828" i="7"/>
  <c r="R828" i="7"/>
  <c r="Q828" i="7"/>
  <c r="P828" i="7"/>
  <c r="O828" i="7"/>
  <c r="N828" i="7"/>
  <c r="M828" i="7"/>
  <c r="L828" i="7"/>
  <c r="K828" i="7"/>
  <c r="J828" i="7"/>
  <c r="I828" i="7"/>
  <c r="H828" i="7"/>
  <c r="G828" i="7"/>
  <c r="F828" i="7"/>
  <c r="E828" i="7"/>
  <c r="D828" i="7"/>
  <c r="C828" i="7"/>
  <c r="B828" i="7"/>
  <c r="A828" i="7"/>
  <c r="W827" i="7"/>
  <c r="V827" i="7"/>
  <c r="U827" i="7"/>
  <c r="T827" i="7"/>
  <c r="S827" i="7"/>
  <c r="R827" i="7"/>
  <c r="Q827" i="7"/>
  <c r="P827" i="7"/>
  <c r="O827" i="7"/>
  <c r="N827" i="7"/>
  <c r="M827" i="7"/>
  <c r="L827" i="7"/>
  <c r="K827" i="7"/>
  <c r="J827" i="7"/>
  <c r="I827" i="7"/>
  <c r="H827" i="7"/>
  <c r="G827" i="7"/>
  <c r="F827" i="7"/>
  <c r="E827" i="7"/>
  <c r="D827" i="7"/>
  <c r="C827" i="7"/>
  <c r="B827" i="7"/>
  <c r="A827" i="7"/>
  <c r="W826" i="7"/>
  <c r="V826" i="7"/>
  <c r="U826" i="7"/>
  <c r="T826" i="7"/>
  <c r="S826" i="7"/>
  <c r="R826" i="7"/>
  <c r="Q826" i="7"/>
  <c r="P826" i="7"/>
  <c r="O826" i="7"/>
  <c r="N826" i="7"/>
  <c r="M826" i="7"/>
  <c r="L826" i="7"/>
  <c r="K826" i="7"/>
  <c r="J826" i="7"/>
  <c r="I826" i="7"/>
  <c r="H826" i="7"/>
  <c r="G826" i="7"/>
  <c r="F826" i="7"/>
  <c r="E826" i="7"/>
  <c r="D826" i="7"/>
  <c r="C826" i="7"/>
  <c r="B826" i="7"/>
  <c r="A826" i="7"/>
  <c r="W825" i="7"/>
  <c r="V825" i="7"/>
  <c r="U825" i="7"/>
  <c r="T825" i="7"/>
  <c r="S825" i="7"/>
  <c r="R825" i="7"/>
  <c r="Q825" i="7"/>
  <c r="P825" i="7"/>
  <c r="O825" i="7"/>
  <c r="N825" i="7"/>
  <c r="M825" i="7"/>
  <c r="L825" i="7"/>
  <c r="K825" i="7"/>
  <c r="J825" i="7"/>
  <c r="I825" i="7"/>
  <c r="H825" i="7"/>
  <c r="G825" i="7"/>
  <c r="F825" i="7"/>
  <c r="E825" i="7"/>
  <c r="D825" i="7"/>
  <c r="C825" i="7"/>
  <c r="B825" i="7"/>
  <c r="A825" i="7"/>
  <c r="W824" i="7"/>
  <c r="V824" i="7"/>
  <c r="U824" i="7"/>
  <c r="T824" i="7"/>
  <c r="S824" i="7"/>
  <c r="R824" i="7"/>
  <c r="Q824" i="7"/>
  <c r="P824" i="7"/>
  <c r="O824" i="7"/>
  <c r="N824" i="7"/>
  <c r="M824" i="7"/>
  <c r="L824" i="7"/>
  <c r="K824" i="7"/>
  <c r="J824" i="7"/>
  <c r="I824" i="7"/>
  <c r="H824" i="7"/>
  <c r="G824" i="7"/>
  <c r="F824" i="7"/>
  <c r="E824" i="7"/>
  <c r="D824" i="7"/>
  <c r="C824" i="7"/>
  <c r="B824" i="7"/>
  <c r="A824" i="7"/>
  <c r="W823" i="7"/>
  <c r="V823" i="7"/>
  <c r="U823" i="7"/>
  <c r="T823" i="7"/>
  <c r="S823" i="7"/>
  <c r="R823" i="7"/>
  <c r="Q823" i="7"/>
  <c r="P823" i="7"/>
  <c r="O823" i="7"/>
  <c r="N823" i="7"/>
  <c r="M823" i="7"/>
  <c r="L823" i="7"/>
  <c r="K823" i="7"/>
  <c r="J823" i="7"/>
  <c r="I823" i="7"/>
  <c r="H823" i="7"/>
  <c r="G823" i="7"/>
  <c r="F823" i="7"/>
  <c r="E823" i="7"/>
  <c r="D823" i="7"/>
  <c r="C823" i="7"/>
  <c r="B823" i="7"/>
  <c r="A823" i="7"/>
  <c r="W822" i="7"/>
  <c r="V822" i="7"/>
  <c r="U822" i="7"/>
  <c r="T822" i="7"/>
  <c r="S822" i="7"/>
  <c r="R822" i="7"/>
  <c r="Q822" i="7"/>
  <c r="P822" i="7"/>
  <c r="O822" i="7"/>
  <c r="N822" i="7"/>
  <c r="M822" i="7"/>
  <c r="L822" i="7"/>
  <c r="K822" i="7"/>
  <c r="J822" i="7"/>
  <c r="I822" i="7"/>
  <c r="H822" i="7"/>
  <c r="G822" i="7"/>
  <c r="F822" i="7"/>
  <c r="E822" i="7"/>
  <c r="D822" i="7"/>
  <c r="C822" i="7"/>
  <c r="B822" i="7"/>
  <c r="A822" i="7"/>
  <c r="W821" i="7"/>
  <c r="V821" i="7"/>
  <c r="U821" i="7"/>
  <c r="T821" i="7"/>
  <c r="S821" i="7"/>
  <c r="R821" i="7"/>
  <c r="Q821" i="7"/>
  <c r="P821" i="7"/>
  <c r="O821" i="7"/>
  <c r="N821" i="7"/>
  <c r="M821" i="7"/>
  <c r="L821" i="7"/>
  <c r="K821" i="7"/>
  <c r="J821" i="7"/>
  <c r="I821" i="7"/>
  <c r="H821" i="7"/>
  <c r="G821" i="7"/>
  <c r="F821" i="7"/>
  <c r="E821" i="7"/>
  <c r="D821" i="7"/>
  <c r="C821" i="7"/>
  <c r="B821" i="7"/>
  <c r="A821" i="7"/>
  <c r="W820" i="7"/>
  <c r="V820" i="7"/>
  <c r="U820" i="7"/>
  <c r="T820" i="7"/>
  <c r="S820" i="7"/>
  <c r="R820" i="7"/>
  <c r="Q820" i="7"/>
  <c r="P820" i="7"/>
  <c r="O820" i="7"/>
  <c r="N820" i="7"/>
  <c r="M820" i="7"/>
  <c r="L820" i="7"/>
  <c r="K820" i="7"/>
  <c r="J820" i="7"/>
  <c r="I820" i="7"/>
  <c r="H820" i="7"/>
  <c r="G820" i="7"/>
  <c r="F820" i="7"/>
  <c r="E820" i="7"/>
  <c r="D820" i="7"/>
  <c r="C820" i="7"/>
  <c r="B820" i="7"/>
  <c r="A820" i="7"/>
  <c r="W819" i="7"/>
  <c r="V819" i="7"/>
  <c r="U819" i="7"/>
  <c r="T819" i="7"/>
  <c r="S819" i="7"/>
  <c r="R819" i="7"/>
  <c r="Q819" i="7"/>
  <c r="P819" i="7"/>
  <c r="O819" i="7"/>
  <c r="N819" i="7"/>
  <c r="M819" i="7"/>
  <c r="L819" i="7"/>
  <c r="K819" i="7"/>
  <c r="J819" i="7"/>
  <c r="I819" i="7"/>
  <c r="H819" i="7"/>
  <c r="G819" i="7"/>
  <c r="F819" i="7"/>
  <c r="E819" i="7"/>
  <c r="D819" i="7"/>
  <c r="C819" i="7"/>
  <c r="B819" i="7"/>
  <c r="A819" i="7"/>
  <c r="W818" i="7"/>
  <c r="V818" i="7"/>
  <c r="U818" i="7"/>
  <c r="T818" i="7"/>
  <c r="S818" i="7"/>
  <c r="R818" i="7"/>
  <c r="Q818" i="7"/>
  <c r="P818" i="7"/>
  <c r="O818" i="7"/>
  <c r="N818" i="7"/>
  <c r="M818" i="7"/>
  <c r="L818" i="7"/>
  <c r="K818" i="7"/>
  <c r="J818" i="7"/>
  <c r="I818" i="7"/>
  <c r="H818" i="7"/>
  <c r="G818" i="7"/>
  <c r="F818" i="7"/>
  <c r="E818" i="7"/>
  <c r="D818" i="7"/>
  <c r="C818" i="7"/>
  <c r="B818" i="7"/>
  <c r="A818" i="7"/>
  <c r="W817" i="7"/>
  <c r="V817" i="7"/>
  <c r="U817" i="7"/>
  <c r="T817" i="7"/>
  <c r="S817" i="7"/>
  <c r="R817" i="7"/>
  <c r="Q817" i="7"/>
  <c r="P817" i="7"/>
  <c r="O817" i="7"/>
  <c r="N817" i="7"/>
  <c r="M817" i="7"/>
  <c r="L817" i="7"/>
  <c r="K817" i="7"/>
  <c r="J817" i="7"/>
  <c r="I817" i="7"/>
  <c r="H817" i="7"/>
  <c r="G817" i="7"/>
  <c r="F817" i="7"/>
  <c r="E817" i="7"/>
  <c r="D817" i="7"/>
  <c r="C817" i="7"/>
  <c r="B817" i="7"/>
  <c r="A817" i="7"/>
  <c r="W816" i="7"/>
  <c r="V816" i="7"/>
  <c r="U816" i="7"/>
  <c r="T816" i="7"/>
  <c r="S816" i="7"/>
  <c r="R816" i="7"/>
  <c r="Q816" i="7"/>
  <c r="P816" i="7"/>
  <c r="O816" i="7"/>
  <c r="N816" i="7"/>
  <c r="M816" i="7"/>
  <c r="L816" i="7"/>
  <c r="K816" i="7"/>
  <c r="J816" i="7"/>
  <c r="I816" i="7"/>
  <c r="H816" i="7"/>
  <c r="G816" i="7"/>
  <c r="F816" i="7"/>
  <c r="E816" i="7"/>
  <c r="D816" i="7"/>
  <c r="C816" i="7"/>
  <c r="B816" i="7"/>
  <c r="A816" i="7"/>
  <c r="W815" i="7"/>
  <c r="V815" i="7"/>
  <c r="U815" i="7"/>
  <c r="T815" i="7"/>
  <c r="S815" i="7"/>
  <c r="R815" i="7"/>
  <c r="Q815" i="7"/>
  <c r="P815" i="7"/>
  <c r="O815" i="7"/>
  <c r="N815" i="7"/>
  <c r="M815" i="7"/>
  <c r="L815" i="7"/>
  <c r="K815" i="7"/>
  <c r="J815" i="7"/>
  <c r="I815" i="7"/>
  <c r="H815" i="7"/>
  <c r="G815" i="7"/>
  <c r="F815" i="7"/>
  <c r="E815" i="7"/>
  <c r="D815" i="7"/>
  <c r="C815" i="7"/>
  <c r="B815" i="7"/>
  <c r="A815" i="7"/>
  <c r="W814" i="7"/>
  <c r="V814" i="7"/>
  <c r="U814" i="7"/>
  <c r="T814" i="7"/>
  <c r="S814" i="7"/>
  <c r="R814" i="7"/>
  <c r="Q814" i="7"/>
  <c r="P814" i="7"/>
  <c r="O814" i="7"/>
  <c r="N814" i="7"/>
  <c r="M814" i="7"/>
  <c r="L814" i="7"/>
  <c r="K814" i="7"/>
  <c r="J814" i="7"/>
  <c r="I814" i="7"/>
  <c r="H814" i="7"/>
  <c r="G814" i="7"/>
  <c r="F814" i="7"/>
  <c r="E814" i="7"/>
  <c r="D814" i="7"/>
  <c r="C814" i="7"/>
  <c r="B814" i="7"/>
  <c r="A814" i="7"/>
  <c r="W813" i="7"/>
  <c r="V813" i="7"/>
  <c r="U813" i="7"/>
  <c r="T813" i="7"/>
  <c r="S813" i="7"/>
  <c r="R813" i="7"/>
  <c r="Q813" i="7"/>
  <c r="P813" i="7"/>
  <c r="O813" i="7"/>
  <c r="N813" i="7"/>
  <c r="M813" i="7"/>
  <c r="L813" i="7"/>
  <c r="K813" i="7"/>
  <c r="J813" i="7"/>
  <c r="I813" i="7"/>
  <c r="H813" i="7"/>
  <c r="G813" i="7"/>
  <c r="F813" i="7"/>
  <c r="E813" i="7"/>
  <c r="D813" i="7"/>
  <c r="C813" i="7"/>
  <c r="B813" i="7"/>
  <c r="A813" i="7"/>
  <c r="W812" i="7"/>
  <c r="V812" i="7"/>
  <c r="U812" i="7"/>
  <c r="T812" i="7"/>
  <c r="S812" i="7"/>
  <c r="R812" i="7"/>
  <c r="Q812" i="7"/>
  <c r="P812" i="7"/>
  <c r="O812" i="7"/>
  <c r="N812" i="7"/>
  <c r="M812" i="7"/>
  <c r="L812" i="7"/>
  <c r="K812" i="7"/>
  <c r="J812" i="7"/>
  <c r="I812" i="7"/>
  <c r="H812" i="7"/>
  <c r="G812" i="7"/>
  <c r="F812" i="7"/>
  <c r="E812" i="7"/>
  <c r="D812" i="7"/>
  <c r="C812" i="7"/>
  <c r="B812" i="7"/>
  <c r="A812" i="7"/>
  <c r="W811" i="7"/>
  <c r="V811" i="7"/>
  <c r="U811" i="7"/>
  <c r="T811" i="7"/>
  <c r="S811" i="7"/>
  <c r="R811" i="7"/>
  <c r="Q811" i="7"/>
  <c r="P811" i="7"/>
  <c r="O811" i="7"/>
  <c r="N811" i="7"/>
  <c r="M811" i="7"/>
  <c r="L811" i="7"/>
  <c r="K811" i="7"/>
  <c r="J811" i="7"/>
  <c r="I811" i="7"/>
  <c r="H811" i="7"/>
  <c r="G811" i="7"/>
  <c r="F811" i="7"/>
  <c r="E811" i="7"/>
  <c r="D811" i="7"/>
  <c r="C811" i="7"/>
  <c r="B811" i="7"/>
  <c r="A811" i="7"/>
  <c r="W810" i="7"/>
  <c r="V810" i="7"/>
  <c r="U810" i="7"/>
  <c r="T810" i="7"/>
  <c r="S810" i="7"/>
  <c r="R810" i="7"/>
  <c r="Q810" i="7"/>
  <c r="P810" i="7"/>
  <c r="O810" i="7"/>
  <c r="N810" i="7"/>
  <c r="M810" i="7"/>
  <c r="L810" i="7"/>
  <c r="K810" i="7"/>
  <c r="J810" i="7"/>
  <c r="I810" i="7"/>
  <c r="H810" i="7"/>
  <c r="G810" i="7"/>
  <c r="F810" i="7"/>
  <c r="E810" i="7"/>
  <c r="D810" i="7"/>
  <c r="C810" i="7"/>
  <c r="B810" i="7"/>
  <c r="A810" i="7"/>
  <c r="W809" i="7"/>
  <c r="V809" i="7"/>
  <c r="U809" i="7"/>
  <c r="T809" i="7"/>
  <c r="S809" i="7"/>
  <c r="R809" i="7"/>
  <c r="Q809" i="7"/>
  <c r="P809" i="7"/>
  <c r="O809" i="7"/>
  <c r="N809" i="7"/>
  <c r="M809" i="7"/>
  <c r="L809" i="7"/>
  <c r="K809" i="7"/>
  <c r="J809" i="7"/>
  <c r="I809" i="7"/>
  <c r="H809" i="7"/>
  <c r="G809" i="7"/>
  <c r="F809" i="7"/>
  <c r="E809" i="7"/>
  <c r="D809" i="7"/>
  <c r="C809" i="7"/>
  <c r="B809" i="7"/>
  <c r="A809" i="7"/>
  <c r="W808" i="7"/>
  <c r="V808" i="7"/>
  <c r="U808" i="7"/>
  <c r="T808" i="7"/>
  <c r="S808" i="7"/>
  <c r="R808" i="7"/>
  <c r="Q808" i="7"/>
  <c r="P808" i="7"/>
  <c r="O808" i="7"/>
  <c r="N808" i="7"/>
  <c r="M808" i="7"/>
  <c r="L808" i="7"/>
  <c r="K808" i="7"/>
  <c r="J808" i="7"/>
  <c r="I808" i="7"/>
  <c r="H808" i="7"/>
  <c r="G808" i="7"/>
  <c r="F808" i="7"/>
  <c r="E808" i="7"/>
  <c r="D808" i="7"/>
  <c r="C808" i="7"/>
  <c r="B808" i="7"/>
  <c r="A808" i="7"/>
  <c r="W807" i="7"/>
  <c r="V807" i="7"/>
  <c r="U807" i="7"/>
  <c r="T807" i="7"/>
  <c r="S807" i="7"/>
  <c r="R807" i="7"/>
  <c r="Q807" i="7"/>
  <c r="P807" i="7"/>
  <c r="O807" i="7"/>
  <c r="N807" i="7"/>
  <c r="M807" i="7"/>
  <c r="L807" i="7"/>
  <c r="K807" i="7"/>
  <c r="J807" i="7"/>
  <c r="I807" i="7"/>
  <c r="H807" i="7"/>
  <c r="G807" i="7"/>
  <c r="F807" i="7"/>
  <c r="E807" i="7"/>
  <c r="D807" i="7"/>
  <c r="C807" i="7"/>
  <c r="B807" i="7"/>
  <c r="A807" i="7"/>
  <c r="W806" i="7"/>
  <c r="V806" i="7"/>
  <c r="U806" i="7"/>
  <c r="T806" i="7"/>
  <c r="S806" i="7"/>
  <c r="R806" i="7"/>
  <c r="Q806" i="7"/>
  <c r="P806" i="7"/>
  <c r="O806" i="7"/>
  <c r="N806" i="7"/>
  <c r="M806" i="7"/>
  <c r="L806" i="7"/>
  <c r="K806" i="7"/>
  <c r="J806" i="7"/>
  <c r="I806" i="7"/>
  <c r="H806" i="7"/>
  <c r="G806" i="7"/>
  <c r="F806" i="7"/>
  <c r="E806" i="7"/>
  <c r="D806" i="7"/>
  <c r="C806" i="7"/>
  <c r="B806" i="7"/>
  <c r="A806" i="7"/>
  <c r="W805" i="7"/>
  <c r="V805" i="7"/>
  <c r="U805" i="7"/>
  <c r="T805" i="7"/>
  <c r="S805" i="7"/>
  <c r="R805" i="7"/>
  <c r="Q805" i="7"/>
  <c r="P805" i="7"/>
  <c r="O805" i="7"/>
  <c r="N805" i="7"/>
  <c r="M805" i="7"/>
  <c r="L805" i="7"/>
  <c r="K805" i="7"/>
  <c r="J805" i="7"/>
  <c r="I805" i="7"/>
  <c r="H805" i="7"/>
  <c r="G805" i="7"/>
  <c r="F805" i="7"/>
  <c r="E805" i="7"/>
  <c r="D805" i="7"/>
  <c r="C805" i="7"/>
  <c r="B805" i="7"/>
  <c r="A805" i="7"/>
  <c r="W804" i="7"/>
  <c r="V804" i="7"/>
  <c r="U804" i="7"/>
  <c r="T804" i="7"/>
  <c r="S804" i="7"/>
  <c r="R804" i="7"/>
  <c r="Q804" i="7"/>
  <c r="P804" i="7"/>
  <c r="O804" i="7"/>
  <c r="N804" i="7"/>
  <c r="M804" i="7"/>
  <c r="L804" i="7"/>
  <c r="K804" i="7"/>
  <c r="J804" i="7"/>
  <c r="I804" i="7"/>
  <c r="H804" i="7"/>
  <c r="G804" i="7"/>
  <c r="F804" i="7"/>
  <c r="E804" i="7"/>
  <c r="D804" i="7"/>
  <c r="C804" i="7"/>
  <c r="B804" i="7"/>
  <c r="A804" i="7"/>
  <c r="W803" i="7"/>
  <c r="V803" i="7"/>
  <c r="U803" i="7"/>
  <c r="T803" i="7"/>
  <c r="S803" i="7"/>
  <c r="R803" i="7"/>
  <c r="Q803" i="7"/>
  <c r="P803" i="7"/>
  <c r="O803" i="7"/>
  <c r="N803" i="7"/>
  <c r="M803" i="7"/>
  <c r="L803" i="7"/>
  <c r="K803" i="7"/>
  <c r="J803" i="7"/>
  <c r="I803" i="7"/>
  <c r="H803" i="7"/>
  <c r="G803" i="7"/>
  <c r="F803" i="7"/>
  <c r="E803" i="7"/>
  <c r="D803" i="7"/>
  <c r="C803" i="7"/>
  <c r="B803" i="7"/>
  <c r="A803" i="7"/>
  <c r="W802" i="7"/>
  <c r="V802" i="7"/>
  <c r="U802" i="7"/>
  <c r="T802" i="7"/>
  <c r="S802" i="7"/>
  <c r="R802" i="7"/>
  <c r="Q802" i="7"/>
  <c r="P802" i="7"/>
  <c r="O802" i="7"/>
  <c r="N802" i="7"/>
  <c r="M802" i="7"/>
  <c r="L802" i="7"/>
  <c r="K802" i="7"/>
  <c r="J802" i="7"/>
  <c r="I802" i="7"/>
  <c r="H802" i="7"/>
  <c r="G802" i="7"/>
  <c r="F802" i="7"/>
  <c r="E802" i="7"/>
  <c r="D802" i="7"/>
  <c r="C802" i="7"/>
  <c r="B802" i="7"/>
  <c r="A802" i="7"/>
  <c r="W801" i="7"/>
  <c r="V801" i="7"/>
  <c r="U801" i="7"/>
  <c r="T801" i="7"/>
  <c r="S801" i="7"/>
  <c r="R801" i="7"/>
  <c r="Q801" i="7"/>
  <c r="P801" i="7"/>
  <c r="O801" i="7"/>
  <c r="N801" i="7"/>
  <c r="M801" i="7"/>
  <c r="L801" i="7"/>
  <c r="K801" i="7"/>
  <c r="J801" i="7"/>
  <c r="I801" i="7"/>
  <c r="H801" i="7"/>
  <c r="G801" i="7"/>
  <c r="F801" i="7"/>
  <c r="E801" i="7"/>
  <c r="D801" i="7"/>
  <c r="C801" i="7"/>
  <c r="B801" i="7"/>
  <c r="A801" i="7"/>
  <c r="W800" i="7"/>
  <c r="V800" i="7"/>
  <c r="U800" i="7"/>
  <c r="T800" i="7"/>
  <c r="S800" i="7"/>
  <c r="R800" i="7"/>
  <c r="Q800" i="7"/>
  <c r="P800" i="7"/>
  <c r="O800" i="7"/>
  <c r="N800" i="7"/>
  <c r="M800" i="7"/>
  <c r="L800" i="7"/>
  <c r="K800" i="7"/>
  <c r="J800" i="7"/>
  <c r="I800" i="7"/>
  <c r="H800" i="7"/>
  <c r="G800" i="7"/>
  <c r="F800" i="7"/>
  <c r="E800" i="7"/>
  <c r="D800" i="7"/>
  <c r="C800" i="7"/>
  <c r="B800" i="7"/>
  <c r="A800" i="7"/>
  <c r="W799" i="7"/>
  <c r="V799" i="7"/>
  <c r="U799" i="7"/>
  <c r="T799" i="7"/>
  <c r="S799" i="7"/>
  <c r="R799" i="7"/>
  <c r="Q799" i="7"/>
  <c r="P799" i="7"/>
  <c r="O799" i="7"/>
  <c r="N799" i="7"/>
  <c r="M799" i="7"/>
  <c r="L799" i="7"/>
  <c r="K799" i="7"/>
  <c r="J799" i="7"/>
  <c r="I799" i="7"/>
  <c r="H799" i="7"/>
  <c r="G799" i="7"/>
  <c r="F799" i="7"/>
  <c r="E799" i="7"/>
  <c r="D799" i="7"/>
  <c r="C799" i="7"/>
  <c r="B799" i="7"/>
  <c r="A799" i="7"/>
  <c r="W798" i="7"/>
  <c r="V798" i="7"/>
  <c r="U798" i="7"/>
  <c r="T798" i="7"/>
  <c r="S798" i="7"/>
  <c r="R798" i="7"/>
  <c r="Q798" i="7"/>
  <c r="P798" i="7"/>
  <c r="O798" i="7"/>
  <c r="N798" i="7"/>
  <c r="M798" i="7"/>
  <c r="L798" i="7"/>
  <c r="K798" i="7"/>
  <c r="J798" i="7"/>
  <c r="I798" i="7"/>
  <c r="H798" i="7"/>
  <c r="G798" i="7"/>
  <c r="F798" i="7"/>
  <c r="E798" i="7"/>
  <c r="D798" i="7"/>
  <c r="C798" i="7"/>
  <c r="B798" i="7"/>
  <c r="A798" i="7"/>
  <c r="W797" i="7"/>
  <c r="V797" i="7"/>
  <c r="U797" i="7"/>
  <c r="T797" i="7"/>
  <c r="S797" i="7"/>
  <c r="R797" i="7"/>
  <c r="Q797" i="7"/>
  <c r="P797" i="7"/>
  <c r="O797" i="7"/>
  <c r="N797" i="7"/>
  <c r="M797" i="7"/>
  <c r="L797" i="7"/>
  <c r="K797" i="7"/>
  <c r="J797" i="7"/>
  <c r="I797" i="7"/>
  <c r="H797" i="7"/>
  <c r="G797" i="7"/>
  <c r="F797" i="7"/>
  <c r="E797" i="7"/>
  <c r="D797" i="7"/>
  <c r="C797" i="7"/>
  <c r="B797" i="7"/>
  <c r="A797" i="7"/>
  <c r="W796" i="7"/>
  <c r="V796" i="7"/>
  <c r="U796" i="7"/>
  <c r="T796" i="7"/>
  <c r="S796" i="7"/>
  <c r="R796" i="7"/>
  <c r="Q796" i="7"/>
  <c r="P796" i="7"/>
  <c r="O796" i="7"/>
  <c r="N796" i="7"/>
  <c r="M796" i="7"/>
  <c r="L796" i="7"/>
  <c r="K796" i="7"/>
  <c r="J796" i="7"/>
  <c r="I796" i="7"/>
  <c r="H796" i="7"/>
  <c r="G796" i="7"/>
  <c r="F796" i="7"/>
  <c r="E796" i="7"/>
  <c r="D796" i="7"/>
  <c r="C796" i="7"/>
  <c r="B796" i="7"/>
  <c r="A796" i="7"/>
  <c r="W795" i="7"/>
  <c r="V795" i="7"/>
  <c r="U795" i="7"/>
  <c r="T795" i="7"/>
  <c r="S795" i="7"/>
  <c r="R795" i="7"/>
  <c r="Q795" i="7"/>
  <c r="P795" i="7"/>
  <c r="O795" i="7"/>
  <c r="N795" i="7"/>
  <c r="M795" i="7"/>
  <c r="L795" i="7"/>
  <c r="K795" i="7"/>
  <c r="J795" i="7"/>
  <c r="I795" i="7"/>
  <c r="H795" i="7"/>
  <c r="G795" i="7"/>
  <c r="F795" i="7"/>
  <c r="E795" i="7"/>
  <c r="D795" i="7"/>
  <c r="C795" i="7"/>
  <c r="B795" i="7"/>
  <c r="A795" i="7"/>
  <c r="W794" i="7"/>
  <c r="V794" i="7"/>
  <c r="U794" i="7"/>
  <c r="T794" i="7"/>
  <c r="S794" i="7"/>
  <c r="R794" i="7"/>
  <c r="Q794" i="7"/>
  <c r="P794" i="7"/>
  <c r="O794" i="7"/>
  <c r="N794" i="7"/>
  <c r="M794" i="7"/>
  <c r="L794" i="7"/>
  <c r="K794" i="7"/>
  <c r="J794" i="7"/>
  <c r="I794" i="7"/>
  <c r="H794" i="7"/>
  <c r="G794" i="7"/>
  <c r="F794" i="7"/>
  <c r="E794" i="7"/>
  <c r="D794" i="7"/>
  <c r="C794" i="7"/>
  <c r="B794" i="7"/>
  <c r="A794" i="7"/>
  <c r="W793" i="7"/>
  <c r="V793" i="7"/>
  <c r="U793" i="7"/>
  <c r="T793" i="7"/>
  <c r="S793" i="7"/>
  <c r="R793" i="7"/>
  <c r="Q793" i="7"/>
  <c r="P793" i="7"/>
  <c r="O793" i="7"/>
  <c r="N793" i="7"/>
  <c r="M793" i="7"/>
  <c r="L793" i="7"/>
  <c r="K793" i="7"/>
  <c r="J793" i="7"/>
  <c r="I793" i="7"/>
  <c r="H793" i="7"/>
  <c r="G793" i="7"/>
  <c r="F793" i="7"/>
  <c r="E793" i="7"/>
  <c r="D793" i="7"/>
  <c r="C793" i="7"/>
  <c r="B793" i="7"/>
  <c r="A793" i="7"/>
  <c r="W792" i="7"/>
  <c r="V792" i="7"/>
  <c r="U792" i="7"/>
  <c r="T792" i="7"/>
  <c r="S792" i="7"/>
  <c r="R792" i="7"/>
  <c r="Q792" i="7"/>
  <c r="P792" i="7"/>
  <c r="O792" i="7"/>
  <c r="N792" i="7"/>
  <c r="M792" i="7"/>
  <c r="L792" i="7"/>
  <c r="K792" i="7"/>
  <c r="J792" i="7"/>
  <c r="I792" i="7"/>
  <c r="H792" i="7"/>
  <c r="G792" i="7"/>
  <c r="F792" i="7"/>
  <c r="E792" i="7"/>
  <c r="D792" i="7"/>
  <c r="C792" i="7"/>
  <c r="B792" i="7"/>
  <c r="A792" i="7"/>
  <c r="W791" i="7"/>
  <c r="V791" i="7"/>
  <c r="U791" i="7"/>
  <c r="T791" i="7"/>
  <c r="S791" i="7"/>
  <c r="R791" i="7"/>
  <c r="Q791" i="7"/>
  <c r="P791" i="7"/>
  <c r="O791" i="7"/>
  <c r="N791" i="7"/>
  <c r="M791" i="7"/>
  <c r="L791" i="7"/>
  <c r="K791" i="7"/>
  <c r="J791" i="7"/>
  <c r="I791" i="7"/>
  <c r="H791" i="7"/>
  <c r="G791" i="7"/>
  <c r="F791" i="7"/>
  <c r="E791" i="7"/>
  <c r="D791" i="7"/>
  <c r="C791" i="7"/>
  <c r="B791" i="7"/>
  <c r="A791" i="7"/>
  <c r="W790" i="7"/>
  <c r="V790" i="7"/>
  <c r="U790" i="7"/>
  <c r="T790" i="7"/>
  <c r="S790" i="7"/>
  <c r="R790" i="7"/>
  <c r="Q790" i="7"/>
  <c r="P790" i="7"/>
  <c r="O790" i="7"/>
  <c r="N790" i="7"/>
  <c r="M790" i="7"/>
  <c r="L790" i="7"/>
  <c r="K790" i="7"/>
  <c r="J790" i="7"/>
  <c r="I790" i="7"/>
  <c r="H790" i="7"/>
  <c r="G790" i="7"/>
  <c r="F790" i="7"/>
  <c r="E790" i="7"/>
  <c r="D790" i="7"/>
  <c r="C790" i="7"/>
  <c r="B790" i="7"/>
  <c r="A790" i="7"/>
  <c r="W789" i="7"/>
  <c r="V789" i="7"/>
  <c r="U789" i="7"/>
  <c r="T789" i="7"/>
  <c r="S789" i="7"/>
  <c r="R789" i="7"/>
  <c r="Q789" i="7"/>
  <c r="P789" i="7"/>
  <c r="O789" i="7"/>
  <c r="N789" i="7"/>
  <c r="M789" i="7"/>
  <c r="L789" i="7"/>
  <c r="K789" i="7"/>
  <c r="J789" i="7"/>
  <c r="I789" i="7"/>
  <c r="H789" i="7"/>
  <c r="G789" i="7"/>
  <c r="F789" i="7"/>
  <c r="E789" i="7"/>
  <c r="D789" i="7"/>
  <c r="C789" i="7"/>
  <c r="B789" i="7"/>
  <c r="A789" i="7"/>
  <c r="W788" i="7"/>
  <c r="V788" i="7"/>
  <c r="U788" i="7"/>
  <c r="T788" i="7"/>
  <c r="S788" i="7"/>
  <c r="R788" i="7"/>
  <c r="Q788" i="7"/>
  <c r="P788" i="7"/>
  <c r="O788" i="7"/>
  <c r="N788" i="7"/>
  <c r="M788" i="7"/>
  <c r="L788" i="7"/>
  <c r="K788" i="7"/>
  <c r="J788" i="7"/>
  <c r="I788" i="7"/>
  <c r="H788" i="7"/>
  <c r="G788" i="7"/>
  <c r="F788" i="7"/>
  <c r="E788" i="7"/>
  <c r="D788" i="7"/>
  <c r="C788" i="7"/>
  <c r="B788" i="7"/>
  <c r="A788" i="7"/>
  <c r="W787" i="7"/>
  <c r="V787" i="7"/>
  <c r="U787" i="7"/>
  <c r="T787" i="7"/>
  <c r="S787" i="7"/>
  <c r="R787" i="7"/>
  <c r="Q787" i="7"/>
  <c r="P787" i="7"/>
  <c r="O787" i="7"/>
  <c r="N787" i="7"/>
  <c r="M787" i="7"/>
  <c r="L787" i="7"/>
  <c r="K787" i="7"/>
  <c r="J787" i="7"/>
  <c r="I787" i="7"/>
  <c r="H787" i="7"/>
  <c r="G787" i="7"/>
  <c r="F787" i="7"/>
  <c r="E787" i="7"/>
  <c r="D787" i="7"/>
  <c r="C787" i="7"/>
  <c r="B787" i="7"/>
  <c r="A787" i="7"/>
  <c r="W786" i="7"/>
  <c r="V786" i="7"/>
  <c r="U786" i="7"/>
  <c r="T786" i="7"/>
  <c r="S786" i="7"/>
  <c r="R786" i="7"/>
  <c r="Q786" i="7"/>
  <c r="P786" i="7"/>
  <c r="O786" i="7"/>
  <c r="N786" i="7"/>
  <c r="M786" i="7"/>
  <c r="L786" i="7"/>
  <c r="K786" i="7"/>
  <c r="J786" i="7"/>
  <c r="I786" i="7"/>
  <c r="H786" i="7"/>
  <c r="G786" i="7"/>
  <c r="F786" i="7"/>
  <c r="E786" i="7"/>
  <c r="D786" i="7"/>
  <c r="C786" i="7"/>
  <c r="B786" i="7"/>
  <c r="A786" i="7"/>
  <c r="W785" i="7"/>
  <c r="V785" i="7"/>
  <c r="U785" i="7"/>
  <c r="T785" i="7"/>
  <c r="S785" i="7"/>
  <c r="R785" i="7"/>
  <c r="Q785" i="7"/>
  <c r="P785" i="7"/>
  <c r="O785" i="7"/>
  <c r="N785" i="7"/>
  <c r="M785" i="7"/>
  <c r="L785" i="7"/>
  <c r="K785" i="7"/>
  <c r="J785" i="7"/>
  <c r="I785" i="7"/>
  <c r="H785" i="7"/>
  <c r="G785" i="7"/>
  <c r="F785" i="7"/>
  <c r="E785" i="7"/>
  <c r="D785" i="7"/>
  <c r="C785" i="7"/>
  <c r="B785" i="7"/>
  <c r="A785" i="7"/>
  <c r="W784" i="7"/>
  <c r="V784" i="7"/>
  <c r="U784" i="7"/>
  <c r="T784" i="7"/>
  <c r="S784" i="7"/>
  <c r="R784" i="7"/>
  <c r="Q784" i="7"/>
  <c r="P784" i="7"/>
  <c r="O784" i="7"/>
  <c r="N784" i="7"/>
  <c r="M784" i="7"/>
  <c r="L784" i="7"/>
  <c r="K784" i="7"/>
  <c r="J784" i="7"/>
  <c r="I784" i="7"/>
  <c r="H784" i="7"/>
  <c r="G784" i="7"/>
  <c r="F784" i="7"/>
  <c r="E784" i="7"/>
  <c r="D784" i="7"/>
  <c r="C784" i="7"/>
  <c r="B784" i="7"/>
  <c r="A784" i="7"/>
  <c r="W783" i="7"/>
  <c r="V783" i="7"/>
  <c r="U783" i="7"/>
  <c r="T783" i="7"/>
  <c r="S783" i="7"/>
  <c r="R783" i="7"/>
  <c r="Q783" i="7"/>
  <c r="P783" i="7"/>
  <c r="O783" i="7"/>
  <c r="N783" i="7"/>
  <c r="M783" i="7"/>
  <c r="L783" i="7"/>
  <c r="K783" i="7"/>
  <c r="J783" i="7"/>
  <c r="I783" i="7"/>
  <c r="H783" i="7"/>
  <c r="G783" i="7"/>
  <c r="F783" i="7"/>
  <c r="E783" i="7"/>
  <c r="D783" i="7"/>
  <c r="C783" i="7"/>
  <c r="B783" i="7"/>
  <c r="A783" i="7"/>
  <c r="W782" i="7"/>
  <c r="V782" i="7"/>
  <c r="U782" i="7"/>
  <c r="T782" i="7"/>
  <c r="S782" i="7"/>
  <c r="R782" i="7"/>
  <c r="Q782" i="7"/>
  <c r="P782" i="7"/>
  <c r="O782" i="7"/>
  <c r="N782" i="7"/>
  <c r="M782" i="7"/>
  <c r="L782" i="7"/>
  <c r="K782" i="7"/>
  <c r="J782" i="7"/>
  <c r="I782" i="7"/>
  <c r="H782" i="7"/>
  <c r="G782" i="7"/>
  <c r="F782" i="7"/>
  <c r="E782" i="7"/>
  <c r="D782" i="7"/>
  <c r="C782" i="7"/>
  <c r="B782" i="7"/>
  <c r="A782" i="7"/>
  <c r="W781" i="7"/>
  <c r="V781" i="7"/>
  <c r="U781" i="7"/>
  <c r="T781" i="7"/>
  <c r="S781" i="7"/>
  <c r="R781" i="7"/>
  <c r="Q781" i="7"/>
  <c r="P781" i="7"/>
  <c r="O781" i="7"/>
  <c r="N781" i="7"/>
  <c r="M781" i="7"/>
  <c r="L781" i="7"/>
  <c r="K781" i="7"/>
  <c r="J781" i="7"/>
  <c r="I781" i="7"/>
  <c r="H781" i="7"/>
  <c r="G781" i="7"/>
  <c r="F781" i="7"/>
  <c r="E781" i="7"/>
  <c r="D781" i="7"/>
  <c r="C781" i="7"/>
  <c r="B781" i="7"/>
  <c r="A781" i="7"/>
  <c r="W780" i="7"/>
  <c r="V780" i="7"/>
  <c r="U780" i="7"/>
  <c r="T780" i="7"/>
  <c r="S780" i="7"/>
  <c r="R780" i="7"/>
  <c r="Q780" i="7"/>
  <c r="P780" i="7"/>
  <c r="O780" i="7"/>
  <c r="N780" i="7"/>
  <c r="M780" i="7"/>
  <c r="L780" i="7"/>
  <c r="K780" i="7"/>
  <c r="J780" i="7"/>
  <c r="I780" i="7"/>
  <c r="H780" i="7"/>
  <c r="G780" i="7"/>
  <c r="F780" i="7"/>
  <c r="E780" i="7"/>
  <c r="D780" i="7"/>
  <c r="C780" i="7"/>
  <c r="B780" i="7"/>
  <c r="A780" i="7"/>
  <c r="W779" i="7"/>
  <c r="V779" i="7"/>
  <c r="U779" i="7"/>
  <c r="T779" i="7"/>
  <c r="S779" i="7"/>
  <c r="R779" i="7"/>
  <c r="Q779" i="7"/>
  <c r="P779" i="7"/>
  <c r="O779" i="7"/>
  <c r="N779" i="7"/>
  <c r="M779" i="7"/>
  <c r="L779" i="7"/>
  <c r="K779" i="7"/>
  <c r="J779" i="7"/>
  <c r="I779" i="7"/>
  <c r="H779" i="7"/>
  <c r="G779" i="7"/>
  <c r="F779" i="7"/>
  <c r="E779" i="7"/>
  <c r="D779" i="7"/>
  <c r="C779" i="7"/>
  <c r="B779" i="7"/>
  <c r="A779" i="7"/>
  <c r="W778" i="7"/>
  <c r="V778" i="7"/>
  <c r="U778" i="7"/>
  <c r="T778" i="7"/>
  <c r="S778" i="7"/>
  <c r="R778" i="7"/>
  <c r="Q778" i="7"/>
  <c r="P778" i="7"/>
  <c r="O778" i="7"/>
  <c r="N778" i="7"/>
  <c r="M778" i="7"/>
  <c r="L778" i="7"/>
  <c r="K778" i="7"/>
  <c r="J778" i="7"/>
  <c r="I778" i="7"/>
  <c r="H778" i="7"/>
  <c r="G778" i="7"/>
  <c r="F778" i="7"/>
  <c r="E778" i="7"/>
  <c r="D778" i="7"/>
  <c r="C778" i="7"/>
  <c r="B778" i="7"/>
  <c r="A778" i="7"/>
  <c r="W777" i="7"/>
  <c r="V777" i="7"/>
  <c r="U777" i="7"/>
  <c r="T777" i="7"/>
  <c r="S777" i="7"/>
  <c r="R777" i="7"/>
  <c r="Q777" i="7"/>
  <c r="P777" i="7"/>
  <c r="O777" i="7"/>
  <c r="N777" i="7"/>
  <c r="M777" i="7"/>
  <c r="L777" i="7"/>
  <c r="K777" i="7"/>
  <c r="J777" i="7"/>
  <c r="I777" i="7"/>
  <c r="H777" i="7"/>
  <c r="G777" i="7"/>
  <c r="F777" i="7"/>
  <c r="E777" i="7"/>
  <c r="D777" i="7"/>
  <c r="C777" i="7"/>
  <c r="B777" i="7"/>
  <c r="A777" i="7"/>
  <c r="W776" i="7"/>
  <c r="V776" i="7"/>
  <c r="U776" i="7"/>
  <c r="T776" i="7"/>
  <c r="S776" i="7"/>
  <c r="R776" i="7"/>
  <c r="Q776" i="7"/>
  <c r="P776" i="7"/>
  <c r="O776" i="7"/>
  <c r="N776" i="7"/>
  <c r="M776" i="7"/>
  <c r="L776" i="7"/>
  <c r="K776" i="7"/>
  <c r="J776" i="7"/>
  <c r="I776" i="7"/>
  <c r="H776" i="7"/>
  <c r="G776" i="7"/>
  <c r="F776" i="7"/>
  <c r="E776" i="7"/>
  <c r="D776" i="7"/>
  <c r="C776" i="7"/>
  <c r="B776" i="7"/>
  <c r="A776" i="7"/>
  <c r="W775" i="7"/>
  <c r="V775" i="7"/>
  <c r="U775" i="7"/>
  <c r="T775" i="7"/>
  <c r="S775" i="7"/>
  <c r="R775" i="7"/>
  <c r="Q775" i="7"/>
  <c r="P775" i="7"/>
  <c r="O775" i="7"/>
  <c r="N775" i="7"/>
  <c r="M775" i="7"/>
  <c r="L775" i="7"/>
  <c r="K775" i="7"/>
  <c r="J775" i="7"/>
  <c r="I775" i="7"/>
  <c r="H775" i="7"/>
  <c r="G775" i="7"/>
  <c r="F775" i="7"/>
  <c r="E775" i="7"/>
  <c r="D775" i="7"/>
  <c r="C775" i="7"/>
  <c r="B775" i="7"/>
  <c r="A775" i="7"/>
  <c r="W774" i="7"/>
  <c r="V774" i="7"/>
  <c r="U774" i="7"/>
  <c r="T774" i="7"/>
  <c r="S774" i="7"/>
  <c r="R774" i="7"/>
  <c r="Q774" i="7"/>
  <c r="P774" i="7"/>
  <c r="O774" i="7"/>
  <c r="N774" i="7"/>
  <c r="M774" i="7"/>
  <c r="L774" i="7"/>
  <c r="K774" i="7"/>
  <c r="J774" i="7"/>
  <c r="I774" i="7"/>
  <c r="H774" i="7"/>
  <c r="G774" i="7"/>
  <c r="F774" i="7"/>
  <c r="E774" i="7"/>
  <c r="D774" i="7"/>
  <c r="C774" i="7"/>
  <c r="B774" i="7"/>
  <c r="A774" i="7"/>
  <c r="W773" i="7"/>
  <c r="V773" i="7"/>
  <c r="U773" i="7"/>
  <c r="T773" i="7"/>
  <c r="S773" i="7"/>
  <c r="R773" i="7"/>
  <c r="Q773" i="7"/>
  <c r="P773" i="7"/>
  <c r="O773" i="7"/>
  <c r="N773" i="7"/>
  <c r="M773" i="7"/>
  <c r="L773" i="7"/>
  <c r="K773" i="7"/>
  <c r="J773" i="7"/>
  <c r="I773" i="7"/>
  <c r="H773" i="7"/>
  <c r="G773" i="7"/>
  <c r="F773" i="7"/>
  <c r="E773" i="7"/>
  <c r="D773" i="7"/>
  <c r="C773" i="7"/>
  <c r="B773" i="7"/>
  <c r="A773" i="7"/>
  <c r="W772" i="7"/>
  <c r="V772" i="7"/>
  <c r="U772" i="7"/>
  <c r="T772" i="7"/>
  <c r="S772" i="7"/>
  <c r="R772" i="7"/>
  <c r="Q772" i="7"/>
  <c r="P772" i="7"/>
  <c r="O772" i="7"/>
  <c r="N772" i="7"/>
  <c r="M772" i="7"/>
  <c r="L772" i="7"/>
  <c r="K772" i="7"/>
  <c r="J772" i="7"/>
  <c r="I772" i="7"/>
  <c r="H772" i="7"/>
  <c r="G772" i="7"/>
  <c r="F772" i="7"/>
  <c r="E772" i="7"/>
  <c r="D772" i="7"/>
  <c r="C772" i="7"/>
  <c r="B772" i="7"/>
  <c r="A772" i="7"/>
  <c r="W771" i="7"/>
  <c r="V771" i="7"/>
  <c r="U771" i="7"/>
  <c r="T771" i="7"/>
  <c r="S771" i="7"/>
  <c r="R771" i="7"/>
  <c r="Q771" i="7"/>
  <c r="P771" i="7"/>
  <c r="O771" i="7"/>
  <c r="N771" i="7"/>
  <c r="M771" i="7"/>
  <c r="L771" i="7"/>
  <c r="K771" i="7"/>
  <c r="J771" i="7"/>
  <c r="I771" i="7"/>
  <c r="H771" i="7"/>
  <c r="G771" i="7"/>
  <c r="F771" i="7"/>
  <c r="E771" i="7"/>
  <c r="D771" i="7"/>
  <c r="C771" i="7"/>
  <c r="B771" i="7"/>
  <c r="A771" i="7"/>
  <c r="W770" i="7"/>
  <c r="V770" i="7"/>
  <c r="U770" i="7"/>
  <c r="T770" i="7"/>
  <c r="S770" i="7"/>
  <c r="R770" i="7"/>
  <c r="Q770" i="7"/>
  <c r="P770" i="7"/>
  <c r="O770" i="7"/>
  <c r="N770" i="7"/>
  <c r="M770" i="7"/>
  <c r="L770" i="7"/>
  <c r="K770" i="7"/>
  <c r="J770" i="7"/>
  <c r="I770" i="7"/>
  <c r="H770" i="7"/>
  <c r="G770" i="7"/>
  <c r="F770" i="7"/>
  <c r="E770" i="7"/>
  <c r="D770" i="7"/>
  <c r="C770" i="7"/>
  <c r="B770" i="7"/>
  <c r="A770" i="7"/>
  <c r="W769" i="7"/>
  <c r="V769" i="7"/>
  <c r="U769" i="7"/>
  <c r="T769" i="7"/>
  <c r="S769" i="7"/>
  <c r="R769" i="7"/>
  <c r="Q769" i="7"/>
  <c r="P769" i="7"/>
  <c r="O769" i="7"/>
  <c r="N769" i="7"/>
  <c r="M769" i="7"/>
  <c r="L769" i="7"/>
  <c r="K769" i="7"/>
  <c r="J769" i="7"/>
  <c r="I769" i="7"/>
  <c r="H769" i="7"/>
  <c r="G769" i="7"/>
  <c r="F769" i="7"/>
  <c r="E769" i="7"/>
  <c r="D769" i="7"/>
  <c r="C769" i="7"/>
  <c r="B769" i="7"/>
  <c r="A769" i="7"/>
  <c r="W768" i="7"/>
  <c r="V768" i="7"/>
  <c r="U768" i="7"/>
  <c r="T768" i="7"/>
  <c r="S768" i="7"/>
  <c r="R768" i="7"/>
  <c r="Q768" i="7"/>
  <c r="P768" i="7"/>
  <c r="O768" i="7"/>
  <c r="N768" i="7"/>
  <c r="M768" i="7"/>
  <c r="L768" i="7"/>
  <c r="K768" i="7"/>
  <c r="J768" i="7"/>
  <c r="I768" i="7"/>
  <c r="H768" i="7"/>
  <c r="G768" i="7"/>
  <c r="F768" i="7"/>
  <c r="E768" i="7"/>
  <c r="D768" i="7"/>
  <c r="C768" i="7"/>
  <c r="B768" i="7"/>
  <c r="A768" i="7"/>
  <c r="W767" i="7"/>
  <c r="V767" i="7"/>
  <c r="U767" i="7"/>
  <c r="T767" i="7"/>
  <c r="S767" i="7"/>
  <c r="R767" i="7"/>
  <c r="Q767" i="7"/>
  <c r="P767" i="7"/>
  <c r="O767" i="7"/>
  <c r="N767" i="7"/>
  <c r="M767" i="7"/>
  <c r="L767" i="7"/>
  <c r="K767" i="7"/>
  <c r="J767" i="7"/>
  <c r="I767" i="7"/>
  <c r="H767" i="7"/>
  <c r="G767" i="7"/>
  <c r="F767" i="7"/>
  <c r="E767" i="7"/>
  <c r="D767" i="7"/>
  <c r="C767" i="7"/>
  <c r="B767" i="7"/>
  <c r="A767" i="7"/>
  <c r="W766" i="7"/>
  <c r="V766" i="7"/>
  <c r="U766" i="7"/>
  <c r="T766" i="7"/>
  <c r="S766" i="7"/>
  <c r="R766" i="7"/>
  <c r="Q766" i="7"/>
  <c r="P766" i="7"/>
  <c r="O766" i="7"/>
  <c r="N766" i="7"/>
  <c r="M766" i="7"/>
  <c r="L766" i="7"/>
  <c r="K766" i="7"/>
  <c r="J766" i="7"/>
  <c r="I766" i="7"/>
  <c r="H766" i="7"/>
  <c r="G766" i="7"/>
  <c r="F766" i="7"/>
  <c r="E766" i="7"/>
  <c r="D766" i="7"/>
  <c r="C766" i="7"/>
  <c r="B766" i="7"/>
  <c r="A766" i="7"/>
  <c r="W765" i="7"/>
  <c r="V765" i="7"/>
  <c r="U765" i="7"/>
  <c r="T765" i="7"/>
  <c r="S765" i="7"/>
  <c r="R765" i="7"/>
  <c r="Q765" i="7"/>
  <c r="P765" i="7"/>
  <c r="O765" i="7"/>
  <c r="N765" i="7"/>
  <c r="M765" i="7"/>
  <c r="L765" i="7"/>
  <c r="K765" i="7"/>
  <c r="J765" i="7"/>
  <c r="I765" i="7"/>
  <c r="H765" i="7"/>
  <c r="G765" i="7"/>
  <c r="F765" i="7"/>
  <c r="E765" i="7"/>
  <c r="D765" i="7"/>
  <c r="C765" i="7"/>
  <c r="B765" i="7"/>
  <c r="A765" i="7"/>
  <c r="W764" i="7"/>
  <c r="V764" i="7"/>
  <c r="U764" i="7"/>
  <c r="T764" i="7"/>
  <c r="S764" i="7"/>
  <c r="R764" i="7"/>
  <c r="Q764" i="7"/>
  <c r="P764" i="7"/>
  <c r="O764" i="7"/>
  <c r="N764" i="7"/>
  <c r="M764" i="7"/>
  <c r="L764" i="7"/>
  <c r="K764" i="7"/>
  <c r="J764" i="7"/>
  <c r="I764" i="7"/>
  <c r="H764" i="7"/>
  <c r="G764" i="7"/>
  <c r="F764" i="7"/>
  <c r="E764" i="7"/>
  <c r="D764" i="7"/>
  <c r="C764" i="7"/>
  <c r="B764" i="7"/>
  <c r="A764" i="7"/>
  <c r="W763" i="7"/>
  <c r="V763" i="7"/>
  <c r="U763" i="7"/>
  <c r="T763" i="7"/>
  <c r="S763" i="7"/>
  <c r="R763" i="7"/>
  <c r="Q763" i="7"/>
  <c r="P763" i="7"/>
  <c r="O763" i="7"/>
  <c r="N763" i="7"/>
  <c r="M763" i="7"/>
  <c r="L763" i="7"/>
  <c r="K763" i="7"/>
  <c r="J763" i="7"/>
  <c r="I763" i="7"/>
  <c r="H763" i="7"/>
  <c r="G763" i="7"/>
  <c r="F763" i="7"/>
  <c r="E763" i="7"/>
  <c r="D763" i="7"/>
  <c r="C763" i="7"/>
  <c r="B763" i="7"/>
  <c r="A763" i="7"/>
  <c r="W762" i="7"/>
  <c r="V762" i="7"/>
  <c r="U762" i="7"/>
  <c r="T762" i="7"/>
  <c r="S762" i="7"/>
  <c r="R762" i="7"/>
  <c r="Q762" i="7"/>
  <c r="P762" i="7"/>
  <c r="O762" i="7"/>
  <c r="N762" i="7"/>
  <c r="M762" i="7"/>
  <c r="L762" i="7"/>
  <c r="K762" i="7"/>
  <c r="J762" i="7"/>
  <c r="I762" i="7"/>
  <c r="H762" i="7"/>
  <c r="G762" i="7"/>
  <c r="F762" i="7"/>
  <c r="E762" i="7"/>
  <c r="D762" i="7"/>
  <c r="C762" i="7"/>
  <c r="B762" i="7"/>
  <c r="A762" i="7"/>
  <c r="W761" i="7"/>
  <c r="V761" i="7"/>
  <c r="U761" i="7"/>
  <c r="T761" i="7"/>
  <c r="S761" i="7"/>
  <c r="R761" i="7"/>
  <c r="Q761" i="7"/>
  <c r="P761" i="7"/>
  <c r="O761" i="7"/>
  <c r="N761" i="7"/>
  <c r="M761" i="7"/>
  <c r="L761" i="7"/>
  <c r="K761" i="7"/>
  <c r="J761" i="7"/>
  <c r="I761" i="7"/>
  <c r="H761" i="7"/>
  <c r="G761" i="7"/>
  <c r="F761" i="7"/>
  <c r="E761" i="7"/>
  <c r="D761" i="7"/>
  <c r="C761" i="7"/>
  <c r="B761" i="7"/>
  <c r="A761" i="7"/>
  <c r="W760" i="7"/>
  <c r="V760" i="7"/>
  <c r="U760" i="7"/>
  <c r="T760" i="7"/>
  <c r="S760" i="7"/>
  <c r="R760" i="7"/>
  <c r="Q760" i="7"/>
  <c r="P760" i="7"/>
  <c r="O760" i="7"/>
  <c r="N760" i="7"/>
  <c r="M760" i="7"/>
  <c r="L760" i="7"/>
  <c r="K760" i="7"/>
  <c r="J760" i="7"/>
  <c r="I760" i="7"/>
  <c r="H760" i="7"/>
  <c r="G760" i="7"/>
  <c r="F760" i="7"/>
  <c r="E760" i="7"/>
  <c r="D760" i="7"/>
  <c r="C760" i="7"/>
  <c r="B760" i="7"/>
  <c r="A760" i="7"/>
  <c r="W759" i="7"/>
  <c r="V759" i="7"/>
  <c r="U759" i="7"/>
  <c r="T759" i="7"/>
  <c r="S759" i="7"/>
  <c r="R759" i="7"/>
  <c r="Q759" i="7"/>
  <c r="P759" i="7"/>
  <c r="O759" i="7"/>
  <c r="N759" i="7"/>
  <c r="M759" i="7"/>
  <c r="L759" i="7"/>
  <c r="K759" i="7"/>
  <c r="J759" i="7"/>
  <c r="I759" i="7"/>
  <c r="H759" i="7"/>
  <c r="G759" i="7"/>
  <c r="F759" i="7"/>
  <c r="E759" i="7"/>
  <c r="D759" i="7"/>
  <c r="C759" i="7"/>
  <c r="B759" i="7"/>
  <c r="A759" i="7"/>
  <c r="W758" i="7"/>
  <c r="V758" i="7"/>
  <c r="U758" i="7"/>
  <c r="T758" i="7"/>
  <c r="S758" i="7"/>
  <c r="R758" i="7"/>
  <c r="Q758" i="7"/>
  <c r="P758" i="7"/>
  <c r="O758" i="7"/>
  <c r="N758" i="7"/>
  <c r="M758" i="7"/>
  <c r="L758" i="7"/>
  <c r="K758" i="7"/>
  <c r="J758" i="7"/>
  <c r="I758" i="7"/>
  <c r="H758" i="7"/>
  <c r="G758" i="7"/>
  <c r="F758" i="7"/>
  <c r="E758" i="7"/>
  <c r="D758" i="7"/>
  <c r="C758" i="7"/>
  <c r="B758" i="7"/>
  <c r="A758" i="7"/>
  <c r="W757" i="7"/>
  <c r="V757" i="7"/>
  <c r="U757" i="7"/>
  <c r="T757" i="7"/>
  <c r="S757" i="7"/>
  <c r="R757" i="7"/>
  <c r="Q757" i="7"/>
  <c r="P757" i="7"/>
  <c r="O757" i="7"/>
  <c r="N757" i="7"/>
  <c r="M757" i="7"/>
  <c r="L757" i="7"/>
  <c r="K757" i="7"/>
  <c r="J757" i="7"/>
  <c r="I757" i="7"/>
  <c r="H757" i="7"/>
  <c r="G757" i="7"/>
  <c r="F757" i="7"/>
  <c r="E757" i="7"/>
  <c r="D757" i="7"/>
  <c r="C757" i="7"/>
  <c r="B757" i="7"/>
  <c r="A757" i="7"/>
  <c r="W756" i="7"/>
  <c r="V756" i="7"/>
  <c r="U756" i="7"/>
  <c r="T756" i="7"/>
  <c r="S756" i="7"/>
  <c r="R756" i="7"/>
  <c r="Q756" i="7"/>
  <c r="P756" i="7"/>
  <c r="O756" i="7"/>
  <c r="N756" i="7"/>
  <c r="M756" i="7"/>
  <c r="L756" i="7"/>
  <c r="K756" i="7"/>
  <c r="J756" i="7"/>
  <c r="I756" i="7"/>
  <c r="H756" i="7"/>
  <c r="G756" i="7"/>
  <c r="F756" i="7"/>
  <c r="E756" i="7"/>
  <c r="D756" i="7"/>
  <c r="C756" i="7"/>
  <c r="B756" i="7"/>
  <c r="A756" i="7"/>
  <c r="W755" i="7"/>
  <c r="V755" i="7"/>
  <c r="U755" i="7"/>
  <c r="T755" i="7"/>
  <c r="S755" i="7"/>
  <c r="R755" i="7"/>
  <c r="Q755" i="7"/>
  <c r="P755" i="7"/>
  <c r="O755" i="7"/>
  <c r="N755" i="7"/>
  <c r="M755" i="7"/>
  <c r="L755" i="7"/>
  <c r="K755" i="7"/>
  <c r="J755" i="7"/>
  <c r="I755" i="7"/>
  <c r="H755" i="7"/>
  <c r="G755" i="7"/>
  <c r="F755" i="7"/>
  <c r="E755" i="7"/>
  <c r="D755" i="7"/>
  <c r="C755" i="7"/>
  <c r="B755" i="7"/>
  <c r="A755" i="7"/>
  <c r="W754" i="7"/>
  <c r="V754" i="7"/>
  <c r="U754" i="7"/>
  <c r="T754" i="7"/>
  <c r="S754" i="7"/>
  <c r="R754" i="7"/>
  <c r="Q754" i="7"/>
  <c r="P754" i="7"/>
  <c r="O754" i="7"/>
  <c r="N754" i="7"/>
  <c r="M754" i="7"/>
  <c r="L754" i="7"/>
  <c r="K754" i="7"/>
  <c r="J754" i="7"/>
  <c r="I754" i="7"/>
  <c r="H754" i="7"/>
  <c r="G754" i="7"/>
  <c r="F754" i="7"/>
  <c r="E754" i="7"/>
  <c r="D754" i="7"/>
  <c r="C754" i="7"/>
  <c r="B754" i="7"/>
  <c r="A754" i="7"/>
  <c r="W753" i="7"/>
  <c r="V753" i="7"/>
  <c r="U753" i="7"/>
  <c r="T753" i="7"/>
  <c r="S753" i="7"/>
  <c r="R753" i="7"/>
  <c r="Q753" i="7"/>
  <c r="P753" i="7"/>
  <c r="O753" i="7"/>
  <c r="N753" i="7"/>
  <c r="M753" i="7"/>
  <c r="L753" i="7"/>
  <c r="K753" i="7"/>
  <c r="J753" i="7"/>
  <c r="I753" i="7"/>
  <c r="H753" i="7"/>
  <c r="G753" i="7"/>
  <c r="F753" i="7"/>
  <c r="E753" i="7"/>
  <c r="D753" i="7"/>
  <c r="C753" i="7"/>
  <c r="B753" i="7"/>
  <c r="A753" i="7"/>
  <c r="W752" i="7"/>
  <c r="V752" i="7"/>
  <c r="U752" i="7"/>
  <c r="T752" i="7"/>
  <c r="S752" i="7"/>
  <c r="R752" i="7"/>
  <c r="Q752" i="7"/>
  <c r="P752" i="7"/>
  <c r="O752" i="7"/>
  <c r="N752" i="7"/>
  <c r="M752" i="7"/>
  <c r="L752" i="7"/>
  <c r="K752" i="7"/>
  <c r="J752" i="7"/>
  <c r="I752" i="7"/>
  <c r="H752" i="7"/>
  <c r="G752" i="7"/>
  <c r="F752" i="7"/>
  <c r="E752" i="7"/>
  <c r="D752" i="7"/>
  <c r="C752" i="7"/>
  <c r="B752" i="7"/>
  <c r="A752" i="7"/>
  <c r="W751" i="7"/>
  <c r="V751" i="7"/>
  <c r="U751" i="7"/>
  <c r="T751" i="7"/>
  <c r="S751" i="7"/>
  <c r="R751" i="7"/>
  <c r="Q751" i="7"/>
  <c r="P751" i="7"/>
  <c r="O751" i="7"/>
  <c r="N751" i="7"/>
  <c r="M751" i="7"/>
  <c r="L751" i="7"/>
  <c r="K751" i="7"/>
  <c r="J751" i="7"/>
  <c r="I751" i="7"/>
  <c r="H751" i="7"/>
  <c r="G751" i="7"/>
  <c r="F751" i="7"/>
  <c r="E751" i="7"/>
  <c r="D751" i="7"/>
  <c r="C751" i="7"/>
  <c r="B751" i="7"/>
  <c r="A751" i="7"/>
  <c r="W750" i="7"/>
  <c r="V750" i="7"/>
  <c r="U750" i="7"/>
  <c r="T750" i="7"/>
  <c r="S750" i="7"/>
  <c r="R750" i="7"/>
  <c r="Q750" i="7"/>
  <c r="P750" i="7"/>
  <c r="O750" i="7"/>
  <c r="N750" i="7"/>
  <c r="M750" i="7"/>
  <c r="L750" i="7"/>
  <c r="K750" i="7"/>
  <c r="J750" i="7"/>
  <c r="I750" i="7"/>
  <c r="H750" i="7"/>
  <c r="G750" i="7"/>
  <c r="F750" i="7"/>
  <c r="E750" i="7"/>
  <c r="D750" i="7"/>
  <c r="C750" i="7"/>
  <c r="B750" i="7"/>
  <c r="A750" i="7"/>
  <c r="W749" i="7"/>
  <c r="V749" i="7"/>
  <c r="U749" i="7"/>
  <c r="T749" i="7"/>
  <c r="S749" i="7"/>
  <c r="R749" i="7"/>
  <c r="Q749" i="7"/>
  <c r="P749" i="7"/>
  <c r="O749" i="7"/>
  <c r="N749" i="7"/>
  <c r="M749" i="7"/>
  <c r="L749" i="7"/>
  <c r="K749" i="7"/>
  <c r="J749" i="7"/>
  <c r="I749" i="7"/>
  <c r="H749" i="7"/>
  <c r="G749" i="7"/>
  <c r="F749" i="7"/>
  <c r="E749" i="7"/>
  <c r="D749" i="7"/>
  <c r="C749" i="7"/>
  <c r="B749" i="7"/>
  <c r="A749" i="7"/>
  <c r="W748" i="7"/>
  <c r="V748" i="7"/>
  <c r="U748" i="7"/>
  <c r="T748" i="7"/>
  <c r="S748" i="7"/>
  <c r="R748" i="7"/>
  <c r="Q748" i="7"/>
  <c r="P748" i="7"/>
  <c r="O748" i="7"/>
  <c r="N748" i="7"/>
  <c r="M748" i="7"/>
  <c r="L748" i="7"/>
  <c r="K748" i="7"/>
  <c r="J748" i="7"/>
  <c r="I748" i="7"/>
  <c r="H748" i="7"/>
  <c r="G748" i="7"/>
  <c r="F748" i="7"/>
  <c r="E748" i="7"/>
  <c r="D748" i="7"/>
  <c r="C748" i="7"/>
  <c r="B748" i="7"/>
  <c r="A748" i="7"/>
  <c r="W747" i="7"/>
  <c r="V747" i="7"/>
  <c r="U747" i="7"/>
  <c r="T747" i="7"/>
  <c r="S747" i="7"/>
  <c r="R747" i="7"/>
  <c r="Q747" i="7"/>
  <c r="P747" i="7"/>
  <c r="O747" i="7"/>
  <c r="N747" i="7"/>
  <c r="M747" i="7"/>
  <c r="L747" i="7"/>
  <c r="K747" i="7"/>
  <c r="J747" i="7"/>
  <c r="I747" i="7"/>
  <c r="H747" i="7"/>
  <c r="G747" i="7"/>
  <c r="F747" i="7"/>
  <c r="E747" i="7"/>
  <c r="D747" i="7"/>
  <c r="C747" i="7"/>
  <c r="B747" i="7"/>
  <c r="A747" i="7"/>
  <c r="W746" i="7"/>
  <c r="V746" i="7"/>
  <c r="U746" i="7"/>
  <c r="T746" i="7"/>
  <c r="S746" i="7"/>
  <c r="R746" i="7"/>
  <c r="Q746" i="7"/>
  <c r="P746" i="7"/>
  <c r="O746" i="7"/>
  <c r="N746" i="7"/>
  <c r="M746" i="7"/>
  <c r="L746" i="7"/>
  <c r="K746" i="7"/>
  <c r="J746" i="7"/>
  <c r="I746" i="7"/>
  <c r="H746" i="7"/>
  <c r="G746" i="7"/>
  <c r="F746" i="7"/>
  <c r="E746" i="7"/>
  <c r="D746" i="7"/>
  <c r="C746" i="7"/>
  <c r="B746" i="7"/>
  <c r="A746" i="7"/>
  <c r="W745" i="7"/>
  <c r="V745" i="7"/>
  <c r="U745" i="7"/>
  <c r="T745" i="7"/>
  <c r="S745" i="7"/>
  <c r="R745" i="7"/>
  <c r="Q745" i="7"/>
  <c r="P745" i="7"/>
  <c r="O745" i="7"/>
  <c r="N745" i="7"/>
  <c r="M745" i="7"/>
  <c r="L745" i="7"/>
  <c r="K745" i="7"/>
  <c r="J745" i="7"/>
  <c r="I745" i="7"/>
  <c r="H745" i="7"/>
  <c r="G745" i="7"/>
  <c r="F745" i="7"/>
  <c r="E745" i="7"/>
  <c r="D745" i="7"/>
  <c r="C745" i="7"/>
  <c r="B745" i="7"/>
  <c r="A745" i="7"/>
  <c r="W744" i="7"/>
  <c r="V744" i="7"/>
  <c r="U744" i="7"/>
  <c r="T744" i="7"/>
  <c r="S744" i="7"/>
  <c r="R744" i="7"/>
  <c r="Q744" i="7"/>
  <c r="P744" i="7"/>
  <c r="O744" i="7"/>
  <c r="N744" i="7"/>
  <c r="M744" i="7"/>
  <c r="L744" i="7"/>
  <c r="K744" i="7"/>
  <c r="J744" i="7"/>
  <c r="I744" i="7"/>
  <c r="H744" i="7"/>
  <c r="G744" i="7"/>
  <c r="F744" i="7"/>
  <c r="E744" i="7"/>
  <c r="D744" i="7"/>
  <c r="C744" i="7"/>
  <c r="B744" i="7"/>
  <c r="A744" i="7"/>
  <c r="W743" i="7"/>
  <c r="V743" i="7"/>
  <c r="U743" i="7"/>
  <c r="T743" i="7"/>
  <c r="S743" i="7"/>
  <c r="R743" i="7"/>
  <c r="Q743" i="7"/>
  <c r="P743" i="7"/>
  <c r="O743" i="7"/>
  <c r="N743" i="7"/>
  <c r="M743" i="7"/>
  <c r="L743" i="7"/>
  <c r="K743" i="7"/>
  <c r="J743" i="7"/>
  <c r="I743" i="7"/>
  <c r="H743" i="7"/>
  <c r="G743" i="7"/>
  <c r="F743" i="7"/>
  <c r="E743" i="7"/>
  <c r="D743" i="7"/>
  <c r="C743" i="7"/>
  <c r="B743" i="7"/>
  <c r="A743" i="7"/>
  <c r="W742" i="7"/>
  <c r="V742" i="7"/>
  <c r="U742" i="7"/>
  <c r="T742" i="7"/>
  <c r="S742" i="7"/>
  <c r="R742" i="7"/>
  <c r="Q742" i="7"/>
  <c r="P742" i="7"/>
  <c r="O742" i="7"/>
  <c r="N742" i="7"/>
  <c r="M742" i="7"/>
  <c r="L742" i="7"/>
  <c r="K742" i="7"/>
  <c r="J742" i="7"/>
  <c r="I742" i="7"/>
  <c r="H742" i="7"/>
  <c r="G742" i="7"/>
  <c r="F742" i="7"/>
  <c r="E742" i="7"/>
  <c r="D742" i="7"/>
  <c r="C742" i="7"/>
  <c r="B742" i="7"/>
  <c r="A742" i="7"/>
  <c r="W741" i="7"/>
  <c r="V741" i="7"/>
  <c r="U741" i="7"/>
  <c r="T741" i="7"/>
  <c r="S741" i="7"/>
  <c r="R741" i="7"/>
  <c r="Q741" i="7"/>
  <c r="P741" i="7"/>
  <c r="O741" i="7"/>
  <c r="N741" i="7"/>
  <c r="M741" i="7"/>
  <c r="L741" i="7"/>
  <c r="K741" i="7"/>
  <c r="J741" i="7"/>
  <c r="I741" i="7"/>
  <c r="H741" i="7"/>
  <c r="G741" i="7"/>
  <c r="F741" i="7"/>
  <c r="E741" i="7"/>
  <c r="D741" i="7"/>
  <c r="C741" i="7"/>
  <c r="B741" i="7"/>
  <c r="A741" i="7"/>
  <c r="W740" i="7"/>
  <c r="V740" i="7"/>
  <c r="U740" i="7"/>
  <c r="T740" i="7"/>
  <c r="S740" i="7"/>
  <c r="R740" i="7"/>
  <c r="Q740" i="7"/>
  <c r="P740" i="7"/>
  <c r="O740" i="7"/>
  <c r="N740" i="7"/>
  <c r="M740" i="7"/>
  <c r="L740" i="7"/>
  <c r="K740" i="7"/>
  <c r="J740" i="7"/>
  <c r="I740" i="7"/>
  <c r="H740" i="7"/>
  <c r="G740" i="7"/>
  <c r="F740" i="7"/>
  <c r="E740" i="7"/>
  <c r="D740" i="7"/>
  <c r="C740" i="7"/>
  <c r="B740" i="7"/>
  <c r="A740" i="7"/>
  <c r="W739" i="7"/>
  <c r="V739" i="7"/>
  <c r="U739" i="7"/>
  <c r="T739" i="7"/>
  <c r="S739" i="7"/>
  <c r="R739" i="7"/>
  <c r="Q739" i="7"/>
  <c r="P739" i="7"/>
  <c r="O739" i="7"/>
  <c r="N739" i="7"/>
  <c r="M739" i="7"/>
  <c r="L739" i="7"/>
  <c r="K739" i="7"/>
  <c r="J739" i="7"/>
  <c r="I739" i="7"/>
  <c r="H739" i="7"/>
  <c r="G739" i="7"/>
  <c r="F739" i="7"/>
  <c r="E739" i="7"/>
  <c r="D739" i="7"/>
  <c r="C739" i="7"/>
  <c r="B739" i="7"/>
  <c r="A739" i="7"/>
  <c r="W738" i="7"/>
  <c r="V738" i="7"/>
  <c r="U738" i="7"/>
  <c r="T738" i="7"/>
  <c r="S738" i="7"/>
  <c r="R738" i="7"/>
  <c r="Q738" i="7"/>
  <c r="P738" i="7"/>
  <c r="O738" i="7"/>
  <c r="N738" i="7"/>
  <c r="M738" i="7"/>
  <c r="L738" i="7"/>
  <c r="K738" i="7"/>
  <c r="J738" i="7"/>
  <c r="I738" i="7"/>
  <c r="H738" i="7"/>
  <c r="G738" i="7"/>
  <c r="F738" i="7"/>
  <c r="E738" i="7"/>
  <c r="D738" i="7"/>
  <c r="C738" i="7"/>
  <c r="B738" i="7"/>
  <c r="A738" i="7"/>
  <c r="W737" i="7"/>
  <c r="V737" i="7"/>
  <c r="U737" i="7"/>
  <c r="T737" i="7"/>
  <c r="S737" i="7"/>
  <c r="R737" i="7"/>
  <c r="Q737" i="7"/>
  <c r="P737" i="7"/>
  <c r="O737" i="7"/>
  <c r="N737" i="7"/>
  <c r="M737" i="7"/>
  <c r="L737" i="7"/>
  <c r="K737" i="7"/>
  <c r="J737" i="7"/>
  <c r="I737" i="7"/>
  <c r="H737" i="7"/>
  <c r="G737" i="7"/>
  <c r="F737" i="7"/>
  <c r="E737" i="7"/>
  <c r="D737" i="7"/>
  <c r="C737" i="7"/>
  <c r="B737" i="7"/>
  <c r="A737" i="7"/>
  <c r="W736" i="7"/>
  <c r="V736" i="7"/>
  <c r="U736" i="7"/>
  <c r="T736" i="7"/>
  <c r="S736" i="7"/>
  <c r="R736" i="7"/>
  <c r="Q736" i="7"/>
  <c r="P736" i="7"/>
  <c r="O736" i="7"/>
  <c r="N736" i="7"/>
  <c r="M736" i="7"/>
  <c r="L736" i="7"/>
  <c r="K736" i="7"/>
  <c r="J736" i="7"/>
  <c r="I736" i="7"/>
  <c r="H736" i="7"/>
  <c r="G736" i="7"/>
  <c r="F736" i="7"/>
  <c r="E736" i="7"/>
  <c r="D736" i="7"/>
  <c r="C736" i="7"/>
  <c r="B736" i="7"/>
  <c r="A736" i="7"/>
  <c r="W735" i="7"/>
  <c r="V735" i="7"/>
  <c r="U735" i="7"/>
  <c r="T735" i="7"/>
  <c r="S735" i="7"/>
  <c r="R735" i="7"/>
  <c r="Q735" i="7"/>
  <c r="P735" i="7"/>
  <c r="O735" i="7"/>
  <c r="N735" i="7"/>
  <c r="M735" i="7"/>
  <c r="L735" i="7"/>
  <c r="K735" i="7"/>
  <c r="J735" i="7"/>
  <c r="I735" i="7"/>
  <c r="H735" i="7"/>
  <c r="G735" i="7"/>
  <c r="F735" i="7"/>
  <c r="E735" i="7"/>
  <c r="D735" i="7"/>
  <c r="C735" i="7"/>
  <c r="B735" i="7"/>
  <c r="A735" i="7"/>
  <c r="W734" i="7"/>
  <c r="V734" i="7"/>
  <c r="U734" i="7"/>
  <c r="T734" i="7"/>
  <c r="S734" i="7"/>
  <c r="R734" i="7"/>
  <c r="Q734" i="7"/>
  <c r="P734" i="7"/>
  <c r="O734" i="7"/>
  <c r="N734" i="7"/>
  <c r="M734" i="7"/>
  <c r="L734" i="7"/>
  <c r="K734" i="7"/>
  <c r="J734" i="7"/>
  <c r="I734" i="7"/>
  <c r="H734" i="7"/>
  <c r="G734" i="7"/>
  <c r="F734" i="7"/>
  <c r="E734" i="7"/>
  <c r="D734" i="7"/>
  <c r="C734" i="7"/>
  <c r="B734" i="7"/>
  <c r="A734" i="7"/>
  <c r="W733" i="7"/>
  <c r="V733" i="7"/>
  <c r="U733" i="7"/>
  <c r="T733" i="7"/>
  <c r="S733" i="7"/>
  <c r="R733" i="7"/>
  <c r="Q733" i="7"/>
  <c r="P733" i="7"/>
  <c r="O733" i="7"/>
  <c r="N733" i="7"/>
  <c r="M733" i="7"/>
  <c r="L733" i="7"/>
  <c r="K733" i="7"/>
  <c r="J733" i="7"/>
  <c r="I733" i="7"/>
  <c r="H733" i="7"/>
  <c r="G733" i="7"/>
  <c r="F733" i="7"/>
  <c r="E733" i="7"/>
  <c r="D733" i="7"/>
  <c r="C733" i="7"/>
  <c r="B733" i="7"/>
  <c r="A733" i="7"/>
  <c r="W732" i="7"/>
  <c r="V732" i="7"/>
  <c r="U732" i="7"/>
  <c r="T732" i="7"/>
  <c r="S732" i="7"/>
  <c r="R732" i="7"/>
  <c r="Q732" i="7"/>
  <c r="P732" i="7"/>
  <c r="O732" i="7"/>
  <c r="N732" i="7"/>
  <c r="M732" i="7"/>
  <c r="L732" i="7"/>
  <c r="K732" i="7"/>
  <c r="J732" i="7"/>
  <c r="I732" i="7"/>
  <c r="H732" i="7"/>
  <c r="G732" i="7"/>
  <c r="F732" i="7"/>
  <c r="E732" i="7"/>
  <c r="D732" i="7"/>
  <c r="C732" i="7"/>
  <c r="B732" i="7"/>
  <c r="A732" i="7"/>
  <c r="W731" i="7"/>
  <c r="V731" i="7"/>
  <c r="U731" i="7"/>
  <c r="T731" i="7"/>
  <c r="S731" i="7"/>
  <c r="R731" i="7"/>
  <c r="Q731" i="7"/>
  <c r="P731" i="7"/>
  <c r="O731" i="7"/>
  <c r="N731" i="7"/>
  <c r="M731" i="7"/>
  <c r="L731" i="7"/>
  <c r="K731" i="7"/>
  <c r="J731" i="7"/>
  <c r="I731" i="7"/>
  <c r="H731" i="7"/>
  <c r="G731" i="7"/>
  <c r="F731" i="7"/>
  <c r="E731" i="7"/>
  <c r="D731" i="7"/>
  <c r="C731" i="7"/>
  <c r="B731" i="7"/>
  <c r="A731" i="7"/>
  <c r="W730" i="7"/>
  <c r="V730" i="7"/>
  <c r="U730" i="7"/>
  <c r="T730" i="7"/>
  <c r="S730" i="7"/>
  <c r="R730" i="7"/>
  <c r="Q730" i="7"/>
  <c r="P730" i="7"/>
  <c r="O730" i="7"/>
  <c r="N730" i="7"/>
  <c r="M730" i="7"/>
  <c r="L730" i="7"/>
  <c r="K730" i="7"/>
  <c r="J730" i="7"/>
  <c r="I730" i="7"/>
  <c r="H730" i="7"/>
  <c r="G730" i="7"/>
  <c r="F730" i="7"/>
  <c r="E730" i="7"/>
  <c r="D730" i="7"/>
  <c r="C730" i="7"/>
  <c r="B730" i="7"/>
  <c r="A730" i="7"/>
  <c r="W729" i="7"/>
  <c r="V729" i="7"/>
  <c r="U729" i="7"/>
  <c r="T729" i="7"/>
  <c r="S729" i="7"/>
  <c r="R729" i="7"/>
  <c r="Q729" i="7"/>
  <c r="P729" i="7"/>
  <c r="O729" i="7"/>
  <c r="N729" i="7"/>
  <c r="M729" i="7"/>
  <c r="L729" i="7"/>
  <c r="K729" i="7"/>
  <c r="J729" i="7"/>
  <c r="I729" i="7"/>
  <c r="H729" i="7"/>
  <c r="G729" i="7"/>
  <c r="F729" i="7"/>
  <c r="E729" i="7"/>
  <c r="D729" i="7"/>
  <c r="C729" i="7"/>
  <c r="B729" i="7"/>
  <c r="A729" i="7"/>
  <c r="W728" i="7"/>
  <c r="V728" i="7"/>
  <c r="U728" i="7"/>
  <c r="T728" i="7"/>
  <c r="S728" i="7"/>
  <c r="R728" i="7"/>
  <c r="Q728" i="7"/>
  <c r="P728" i="7"/>
  <c r="O728" i="7"/>
  <c r="N728" i="7"/>
  <c r="M728" i="7"/>
  <c r="L728" i="7"/>
  <c r="K728" i="7"/>
  <c r="J728" i="7"/>
  <c r="I728" i="7"/>
  <c r="H728" i="7"/>
  <c r="G728" i="7"/>
  <c r="F728" i="7"/>
  <c r="E728" i="7"/>
  <c r="D728" i="7"/>
  <c r="C728" i="7"/>
  <c r="B728" i="7"/>
  <c r="A728" i="7"/>
  <c r="W727" i="7"/>
  <c r="V727" i="7"/>
  <c r="U727" i="7"/>
  <c r="T727" i="7"/>
  <c r="S727" i="7"/>
  <c r="R727" i="7"/>
  <c r="Q727" i="7"/>
  <c r="P727" i="7"/>
  <c r="O727" i="7"/>
  <c r="N727" i="7"/>
  <c r="M727" i="7"/>
  <c r="L727" i="7"/>
  <c r="K727" i="7"/>
  <c r="J727" i="7"/>
  <c r="I727" i="7"/>
  <c r="H727" i="7"/>
  <c r="G727" i="7"/>
  <c r="F727" i="7"/>
  <c r="E727" i="7"/>
  <c r="D727" i="7"/>
  <c r="C727" i="7"/>
  <c r="B727" i="7"/>
  <c r="A727" i="7"/>
  <c r="W726" i="7"/>
  <c r="V726" i="7"/>
  <c r="U726" i="7"/>
  <c r="T726" i="7"/>
  <c r="S726" i="7"/>
  <c r="R726" i="7"/>
  <c r="Q726" i="7"/>
  <c r="P726" i="7"/>
  <c r="O726" i="7"/>
  <c r="N726" i="7"/>
  <c r="M726" i="7"/>
  <c r="L726" i="7"/>
  <c r="K726" i="7"/>
  <c r="J726" i="7"/>
  <c r="I726" i="7"/>
  <c r="H726" i="7"/>
  <c r="G726" i="7"/>
  <c r="F726" i="7"/>
  <c r="E726" i="7"/>
  <c r="D726" i="7"/>
  <c r="C726" i="7"/>
  <c r="B726" i="7"/>
  <c r="A726" i="7"/>
  <c r="W725" i="7"/>
  <c r="V725" i="7"/>
  <c r="U725" i="7"/>
  <c r="T725" i="7"/>
  <c r="S725" i="7"/>
  <c r="R725" i="7"/>
  <c r="Q725" i="7"/>
  <c r="P725" i="7"/>
  <c r="O725" i="7"/>
  <c r="N725" i="7"/>
  <c r="M725" i="7"/>
  <c r="L725" i="7"/>
  <c r="K725" i="7"/>
  <c r="J725" i="7"/>
  <c r="I725" i="7"/>
  <c r="H725" i="7"/>
  <c r="G725" i="7"/>
  <c r="F725" i="7"/>
  <c r="E725" i="7"/>
  <c r="D725" i="7"/>
  <c r="C725" i="7"/>
  <c r="B725" i="7"/>
  <c r="A725" i="7"/>
  <c r="W724" i="7"/>
  <c r="V724" i="7"/>
  <c r="U724" i="7"/>
  <c r="T724" i="7"/>
  <c r="S724" i="7"/>
  <c r="R724" i="7"/>
  <c r="Q724" i="7"/>
  <c r="P724" i="7"/>
  <c r="O724" i="7"/>
  <c r="N724" i="7"/>
  <c r="M724" i="7"/>
  <c r="L724" i="7"/>
  <c r="K724" i="7"/>
  <c r="J724" i="7"/>
  <c r="I724" i="7"/>
  <c r="H724" i="7"/>
  <c r="G724" i="7"/>
  <c r="F724" i="7"/>
  <c r="E724" i="7"/>
  <c r="D724" i="7"/>
  <c r="C724" i="7"/>
  <c r="B724" i="7"/>
  <c r="A724" i="7"/>
  <c r="W723" i="7"/>
  <c r="V723" i="7"/>
  <c r="U723" i="7"/>
  <c r="T723" i="7"/>
  <c r="S723" i="7"/>
  <c r="R723" i="7"/>
  <c r="Q723" i="7"/>
  <c r="P723" i="7"/>
  <c r="O723" i="7"/>
  <c r="N723" i="7"/>
  <c r="M723" i="7"/>
  <c r="L723" i="7"/>
  <c r="K723" i="7"/>
  <c r="J723" i="7"/>
  <c r="I723" i="7"/>
  <c r="H723" i="7"/>
  <c r="G723" i="7"/>
  <c r="F723" i="7"/>
  <c r="E723" i="7"/>
  <c r="D723" i="7"/>
  <c r="C723" i="7"/>
  <c r="B723" i="7"/>
  <c r="A723" i="7"/>
  <c r="W722" i="7"/>
  <c r="V722" i="7"/>
  <c r="U722" i="7"/>
  <c r="T722" i="7"/>
  <c r="S722" i="7"/>
  <c r="R722" i="7"/>
  <c r="Q722" i="7"/>
  <c r="P722" i="7"/>
  <c r="O722" i="7"/>
  <c r="N722" i="7"/>
  <c r="M722" i="7"/>
  <c r="L722" i="7"/>
  <c r="K722" i="7"/>
  <c r="J722" i="7"/>
  <c r="I722" i="7"/>
  <c r="H722" i="7"/>
  <c r="G722" i="7"/>
  <c r="F722" i="7"/>
  <c r="E722" i="7"/>
  <c r="D722" i="7"/>
  <c r="C722" i="7"/>
  <c r="B722" i="7"/>
  <c r="A722" i="7"/>
  <c r="W721" i="7"/>
  <c r="V721" i="7"/>
  <c r="U721" i="7"/>
  <c r="T721" i="7"/>
  <c r="S721" i="7"/>
  <c r="R721" i="7"/>
  <c r="Q721" i="7"/>
  <c r="P721" i="7"/>
  <c r="O721" i="7"/>
  <c r="N721" i="7"/>
  <c r="M721" i="7"/>
  <c r="L721" i="7"/>
  <c r="K721" i="7"/>
  <c r="J721" i="7"/>
  <c r="I721" i="7"/>
  <c r="H721" i="7"/>
  <c r="G721" i="7"/>
  <c r="F721" i="7"/>
  <c r="E721" i="7"/>
  <c r="D721" i="7"/>
  <c r="C721" i="7"/>
  <c r="B721" i="7"/>
  <c r="A721" i="7"/>
  <c r="W720" i="7"/>
  <c r="V720" i="7"/>
  <c r="U720" i="7"/>
  <c r="T720" i="7"/>
  <c r="S720" i="7"/>
  <c r="R720" i="7"/>
  <c r="Q720" i="7"/>
  <c r="P720" i="7"/>
  <c r="O720" i="7"/>
  <c r="N720" i="7"/>
  <c r="M720" i="7"/>
  <c r="L720" i="7"/>
  <c r="K720" i="7"/>
  <c r="J720" i="7"/>
  <c r="I720" i="7"/>
  <c r="H720" i="7"/>
  <c r="G720" i="7"/>
  <c r="F720" i="7"/>
  <c r="E720" i="7"/>
  <c r="D720" i="7"/>
  <c r="C720" i="7"/>
  <c r="B720" i="7"/>
  <c r="A720" i="7"/>
  <c r="W719" i="7"/>
  <c r="V719" i="7"/>
  <c r="U719" i="7"/>
  <c r="T719" i="7"/>
  <c r="S719" i="7"/>
  <c r="R719" i="7"/>
  <c r="Q719" i="7"/>
  <c r="P719" i="7"/>
  <c r="O719" i="7"/>
  <c r="N719" i="7"/>
  <c r="M719" i="7"/>
  <c r="L719" i="7"/>
  <c r="K719" i="7"/>
  <c r="J719" i="7"/>
  <c r="I719" i="7"/>
  <c r="H719" i="7"/>
  <c r="G719" i="7"/>
  <c r="F719" i="7"/>
  <c r="E719" i="7"/>
  <c r="D719" i="7"/>
  <c r="C719" i="7"/>
  <c r="B719" i="7"/>
  <c r="A719" i="7"/>
  <c r="W718" i="7"/>
  <c r="V718" i="7"/>
  <c r="U718" i="7"/>
  <c r="T718" i="7"/>
  <c r="S718" i="7"/>
  <c r="R718" i="7"/>
  <c r="Q718" i="7"/>
  <c r="P718" i="7"/>
  <c r="O718" i="7"/>
  <c r="N718" i="7"/>
  <c r="M718" i="7"/>
  <c r="L718" i="7"/>
  <c r="K718" i="7"/>
  <c r="J718" i="7"/>
  <c r="I718" i="7"/>
  <c r="H718" i="7"/>
  <c r="G718" i="7"/>
  <c r="F718" i="7"/>
  <c r="E718" i="7"/>
  <c r="D718" i="7"/>
  <c r="C718" i="7"/>
  <c r="B718" i="7"/>
  <c r="A718" i="7"/>
  <c r="W717" i="7"/>
  <c r="V717" i="7"/>
  <c r="U717" i="7"/>
  <c r="T717" i="7"/>
  <c r="S717" i="7"/>
  <c r="R717" i="7"/>
  <c r="Q717" i="7"/>
  <c r="P717" i="7"/>
  <c r="O717" i="7"/>
  <c r="N717" i="7"/>
  <c r="M717" i="7"/>
  <c r="L717" i="7"/>
  <c r="K717" i="7"/>
  <c r="J717" i="7"/>
  <c r="I717" i="7"/>
  <c r="H717" i="7"/>
  <c r="G717" i="7"/>
  <c r="F717" i="7"/>
  <c r="E717" i="7"/>
  <c r="D717" i="7"/>
  <c r="C717" i="7"/>
  <c r="B717" i="7"/>
  <c r="A717" i="7"/>
  <c r="W716" i="7"/>
  <c r="V716" i="7"/>
  <c r="U716" i="7"/>
  <c r="T716" i="7"/>
  <c r="S716" i="7"/>
  <c r="R716" i="7"/>
  <c r="Q716" i="7"/>
  <c r="P716" i="7"/>
  <c r="O716" i="7"/>
  <c r="N716" i="7"/>
  <c r="M716" i="7"/>
  <c r="L716" i="7"/>
  <c r="K716" i="7"/>
  <c r="J716" i="7"/>
  <c r="I716" i="7"/>
  <c r="H716" i="7"/>
  <c r="G716" i="7"/>
  <c r="F716" i="7"/>
  <c r="E716" i="7"/>
  <c r="D716" i="7"/>
  <c r="C716" i="7"/>
  <c r="B716" i="7"/>
  <c r="A716" i="7"/>
  <c r="W715" i="7"/>
  <c r="V715" i="7"/>
  <c r="U715" i="7"/>
  <c r="T715" i="7"/>
  <c r="S715" i="7"/>
  <c r="R715" i="7"/>
  <c r="Q715" i="7"/>
  <c r="P715" i="7"/>
  <c r="O715" i="7"/>
  <c r="N715" i="7"/>
  <c r="M715" i="7"/>
  <c r="L715" i="7"/>
  <c r="K715" i="7"/>
  <c r="J715" i="7"/>
  <c r="I715" i="7"/>
  <c r="H715" i="7"/>
  <c r="G715" i="7"/>
  <c r="F715" i="7"/>
  <c r="E715" i="7"/>
  <c r="D715" i="7"/>
  <c r="C715" i="7"/>
  <c r="B715" i="7"/>
  <c r="A715" i="7"/>
  <c r="W714" i="7"/>
  <c r="V714" i="7"/>
  <c r="U714" i="7"/>
  <c r="T714" i="7"/>
  <c r="S714" i="7"/>
  <c r="R714" i="7"/>
  <c r="Q714" i="7"/>
  <c r="P714" i="7"/>
  <c r="O714" i="7"/>
  <c r="N714" i="7"/>
  <c r="M714" i="7"/>
  <c r="L714" i="7"/>
  <c r="K714" i="7"/>
  <c r="J714" i="7"/>
  <c r="I714" i="7"/>
  <c r="H714" i="7"/>
  <c r="G714" i="7"/>
  <c r="F714" i="7"/>
  <c r="E714" i="7"/>
  <c r="D714" i="7"/>
  <c r="C714" i="7"/>
  <c r="B714" i="7"/>
  <c r="A714" i="7"/>
  <c r="W713" i="7"/>
  <c r="V713" i="7"/>
  <c r="U713" i="7"/>
  <c r="T713" i="7"/>
  <c r="S713" i="7"/>
  <c r="R713" i="7"/>
  <c r="Q713" i="7"/>
  <c r="P713" i="7"/>
  <c r="O713" i="7"/>
  <c r="N713" i="7"/>
  <c r="M713" i="7"/>
  <c r="L713" i="7"/>
  <c r="K713" i="7"/>
  <c r="J713" i="7"/>
  <c r="I713" i="7"/>
  <c r="H713" i="7"/>
  <c r="G713" i="7"/>
  <c r="F713" i="7"/>
  <c r="E713" i="7"/>
  <c r="D713" i="7"/>
  <c r="C713" i="7"/>
  <c r="B713" i="7"/>
  <c r="A713" i="7"/>
  <c r="W712" i="7"/>
  <c r="V712" i="7"/>
  <c r="U712" i="7"/>
  <c r="T712" i="7"/>
  <c r="S712" i="7"/>
  <c r="R712" i="7"/>
  <c r="Q712" i="7"/>
  <c r="P712" i="7"/>
  <c r="O712" i="7"/>
  <c r="N712" i="7"/>
  <c r="M712" i="7"/>
  <c r="L712" i="7"/>
  <c r="K712" i="7"/>
  <c r="J712" i="7"/>
  <c r="I712" i="7"/>
  <c r="H712" i="7"/>
  <c r="G712" i="7"/>
  <c r="F712" i="7"/>
  <c r="E712" i="7"/>
  <c r="D712" i="7"/>
  <c r="C712" i="7"/>
  <c r="B712" i="7"/>
  <c r="A712" i="7"/>
  <c r="W711" i="7"/>
  <c r="V711" i="7"/>
  <c r="U711" i="7"/>
  <c r="T711" i="7"/>
  <c r="S711" i="7"/>
  <c r="R711" i="7"/>
  <c r="Q711" i="7"/>
  <c r="P711" i="7"/>
  <c r="O711" i="7"/>
  <c r="N711" i="7"/>
  <c r="M711" i="7"/>
  <c r="L711" i="7"/>
  <c r="K711" i="7"/>
  <c r="J711" i="7"/>
  <c r="I711" i="7"/>
  <c r="H711" i="7"/>
  <c r="G711" i="7"/>
  <c r="F711" i="7"/>
  <c r="E711" i="7"/>
  <c r="D711" i="7"/>
  <c r="C711" i="7"/>
  <c r="B711" i="7"/>
  <c r="A711" i="7"/>
  <c r="W710" i="7"/>
  <c r="V710" i="7"/>
  <c r="U710" i="7"/>
  <c r="T710" i="7"/>
  <c r="S710" i="7"/>
  <c r="R710" i="7"/>
  <c r="Q710" i="7"/>
  <c r="P710" i="7"/>
  <c r="O710" i="7"/>
  <c r="N710" i="7"/>
  <c r="M710" i="7"/>
  <c r="L710" i="7"/>
  <c r="K710" i="7"/>
  <c r="J710" i="7"/>
  <c r="I710" i="7"/>
  <c r="H710" i="7"/>
  <c r="G710" i="7"/>
  <c r="F710" i="7"/>
  <c r="E710" i="7"/>
  <c r="D710" i="7"/>
  <c r="C710" i="7"/>
  <c r="B710" i="7"/>
  <c r="A710" i="7"/>
  <c r="W709" i="7"/>
  <c r="V709" i="7"/>
  <c r="U709" i="7"/>
  <c r="T709" i="7"/>
  <c r="S709" i="7"/>
  <c r="R709" i="7"/>
  <c r="Q709" i="7"/>
  <c r="P709" i="7"/>
  <c r="O709" i="7"/>
  <c r="N709" i="7"/>
  <c r="M709" i="7"/>
  <c r="L709" i="7"/>
  <c r="K709" i="7"/>
  <c r="J709" i="7"/>
  <c r="I709" i="7"/>
  <c r="H709" i="7"/>
  <c r="G709" i="7"/>
  <c r="F709" i="7"/>
  <c r="E709" i="7"/>
  <c r="D709" i="7"/>
  <c r="C709" i="7"/>
  <c r="B709" i="7"/>
  <c r="A709" i="7"/>
  <c r="W708" i="7"/>
  <c r="V708" i="7"/>
  <c r="U708" i="7"/>
  <c r="T708" i="7"/>
  <c r="S708" i="7"/>
  <c r="R708" i="7"/>
  <c r="Q708" i="7"/>
  <c r="P708" i="7"/>
  <c r="O708" i="7"/>
  <c r="N708" i="7"/>
  <c r="M708" i="7"/>
  <c r="L708" i="7"/>
  <c r="K708" i="7"/>
  <c r="J708" i="7"/>
  <c r="I708" i="7"/>
  <c r="H708" i="7"/>
  <c r="G708" i="7"/>
  <c r="F708" i="7"/>
  <c r="E708" i="7"/>
  <c r="D708" i="7"/>
  <c r="C708" i="7"/>
  <c r="B708" i="7"/>
  <c r="A708" i="7"/>
  <c r="W707" i="7"/>
  <c r="V707" i="7"/>
  <c r="U707" i="7"/>
  <c r="T707" i="7"/>
  <c r="S707" i="7"/>
  <c r="R707" i="7"/>
  <c r="Q707" i="7"/>
  <c r="P707" i="7"/>
  <c r="O707" i="7"/>
  <c r="N707" i="7"/>
  <c r="M707" i="7"/>
  <c r="L707" i="7"/>
  <c r="K707" i="7"/>
  <c r="J707" i="7"/>
  <c r="I707" i="7"/>
  <c r="H707" i="7"/>
  <c r="G707" i="7"/>
  <c r="F707" i="7"/>
  <c r="E707" i="7"/>
  <c r="D707" i="7"/>
  <c r="C707" i="7"/>
  <c r="B707" i="7"/>
  <c r="A707" i="7"/>
  <c r="W706" i="7"/>
  <c r="V706" i="7"/>
  <c r="U706" i="7"/>
  <c r="T706" i="7"/>
  <c r="S706" i="7"/>
  <c r="R706" i="7"/>
  <c r="Q706" i="7"/>
  <c r="P706" i="7"/>
  <c r="O706" i="7"/>
  <c r="N706" i="7"/>
  <c r="M706" i="7"/>
  <c r="L706" i="7"/>
  <c r="K706" i="7"/>
  <c r="J706" i="7"/>
  <c r="I706" i="7"/>
  <c r="H706" i="7"/>
  <c r="G706" i="7"/>
  <c r="F706" i="7"/>
  <c r="E706" i="7"/>
  <c r="D706" i="7"/>
  <c r="C706" i="7"/>
  <c r="B706" i="7"/>
  <c r="A706" i="7"/>
  <c r="W705" i="7"/>
  <c r="V705" i="7"/>
  <c r="U705" i="7"/>
  <c r="T705" i="7"/>
  <c r="S705" i="7"/>
  <c r="R705" i="7"/>
  <c r="Q705" i="7"/>
  <c r="P705" i="7"/>
  <c r="O705" i="7"/>
  <c r="N705" i="7"/>
  <c r="M705" i="7"/>
  <c r="L705" i="7"/>
  <c r="K705" i="7"/>
  <c r="J705" i="7"/>
  <c r="I705" i="7"/>
  <c r="H705" i="7"/>
  <c r="G705" i="7"/>
  <c r="F705" i="7"/>
  <c r="E705" i="7"/>
  <c r="D705" i="7"/>
  <c r="C705" i="7"/>
  <c r="B705" i="7"/>
  <c r="A705" i="7"/>
  <c r="W704" i="7"/>
  <c r="V704" i="7"/>
  <c r="U704" i="7"/>
  <c r="T704" i="7"/>
  <c r="S704" i="7"/>
  <c r="R704" i="7"/>
  <c r="Q704" i="7"/>
  <c r="P704" i="7"/>
  <c r="O704" i="7"/>
  <c r="N704" i="7"/>
  <c r="M704" i="7"/>
  <c r="L704" i="7"/>
  <c r="K704" i="7"/>
  <c r="J704" i="7"/>
  <c r="I704" i="7"/>
  <c r="H704" i="7"/>
  <c r="G704" i="7"/>
  <c r="F704" i="7"/>
  <c r="E704" i="7"/>
  <c r="D704" i="7"/>
  <c r="C704" i="7"/>
  <c r="B704" i="7"/>
  <c r="A704" i="7"/>
  <c r="W703" i="7"/>
  <c r="V703" i="7"/>
  <c r="U703" i="7"/>
  <c r="T703" i="7"/>
  <c r="S703" i="7"/>
  <c r="R703" i="7"/>
  <c r="Q703" i="7"/>
  <c r="P703" i="7"/>
  <c r="O703" i="7"/>
  <c r="N703" i="7"/>
  <c r="M703" i="7"/>
  <c r="L703" i="7"/>
  <c r="K703" i="7"/>
  <c r="J703" i="7"/>
  <c r="I703" i="7"/>
  <c r="H703" i="7"/>
  <c r="G703" i="7"/>
  <c r="F703" i="7"/>
  <c r="E703" i="7"/>
  <c r="D703" i="7"/>
  <c r="C703" i="7"/>
  <c r="B703" i="7"/>
  <c r="A703" i="7"/>
  <c r="W702" i="7"/>
  <c r="V702" i="7"/>
  <c r="U702" i="7"/>
  <c r="T702" i="7"/>
  <c r="S702" i="7"/>
  <c r="R702" i="7"/>
  <c r="Q702" i="7"/>
  <c r="P702" i="7"/>
  <c r="O702" i="7"/>
  <c r="N702" i="7"/>
  <c r="M702" i="7"/>
  <c r="L702" i="7"/>
  <c r="K702" i="7"/>
  <c r="J702" i="7"/>
  <c r="I702" i="7"/>
  <c r="H702" i="7"/>
  <c r="G702" i="7"/>
  <c r="F702" i="7"/>
  <c r="E702" i="7"/>
  <c r="D702" i="7"/>
  <c r="C702" i="7"/>
  <c r="B702" i="7"/>
  <c r="A702" i="7"/>
  <c r="W701" i="7"/>
  <c r="V701" i="7"/>
  <c r="U701" i="7"/>
  <c r="T701" i="7"/>
  <c r="S701" i="7"/>
  <c r="R701" i="7"/>
  <c r="Q701" i="7"/>
  <c r="P701" i="7"/>
  <c r="O701" i="7"/>
  <c r="N701" i="7"/>
  <c r="M701" i="7"/>
  <c r="L701" i="7"/>
  <c r="K701" i="7"/>
  <c r="J701" i="7"/>
  <c r="I701" i="7"/>
  <c r="H701" i="7"/>
  <c r="G701" i="7"/>
  <c r="F701" i="7"/>
  <c r="E701" i="7"/>
  <c r="D701" i="7"/>
  <c r="C701" i="7"/>
  <c r="B701" i="7"/>
  <c r="A701" i="7"/>
  <c r="W700" i="7"/>
  <c r="V700" i="7"/>
  <c r="U700" i="7"/>
  <c r="T700" i="7"/>
  <c r="S700" i="7"/>
  <c r="R700" i="7"/>
  <c r="Q700" i="7"/>
  <c r="P700" i="7"/>
  <c r="O700" i="7"/>
  <c r="N700" i="7"/>
  <c r="M700" i="7"/>
  <c r="L700" i="7"/>
  <c r="K700" i="7"/>
  <c r="J700" i="7"/>
  <c r="I700" i="7"/>
  <c r="H700" i="7"/>
  <c r="G700" i="7"/>
  <c r="F700" i="7"/>
  <c r="E700" i="7"/>
  <c r="D700" i="7"/>
  <c r="C700" i="7"/>
  <c r="B700" i="7"/>
  <c r="A700" i="7"/>
  <c r="W699" i="7"/>
  <c r="V699" i="7"/>
  <c r="U699" i="7"/>
  <c r="T699" i="7"/>
  <c r="S699" i="7"/>
  <c r="R699" i="7"/>
  <c r="Q699" i="7"/>
  <c r="P699" i="7"/>
  <c r="O699" i="7"/>
  <c r="N699" i="7"/>
  <c r="M699" i="7"/>
  <c r="L699" i="7"/>
  <c r="K699" i="7"/>
  <c r="J699" i="7"/>
  <c r="I699" i="7"/>
  <c r="H699" i="7"/>
  <c r="G699" i="7"/>
  <c r="F699" i="7"/>
  <c r="E699" i="7"/>
  <c r="D699" i="7"/>
  <c r="C699" i="7"/>
  <c r="B699" i="7"/>
  <c r="A699" i="7"/>
  <c r="W698" i="7"/>
  <c r="V698" i="7"/>
  <c r="U698" i="7"/>
  <c r="T698" i="7"/>
  <c r="S698" i="7"/>
  <c r="R698" i="7"/>
  <c r="Q698" i="7"/>
  <c r="P698" i="7"/>
  <c r="O698" i="7"/>
  <c r="N698" i="7"/>
  <c r="M698" i="7"/>
  <c r="L698" i="7"/>
  <c r="K698" i="7"/>
  <c r="J698" i="7"/>
  <c r="I698" i="7"/>
  <c r="H698" i="7"/>
  <c r="G698" i="7"/>
  <c r="F698" i="7"/>
  <c r="E698" i="7"/>
  <c r="D698" i="7"/>
  <c r="C698" i="7"/>
  <c r="B698" i="7"/>
  <c r="A698" i="7"/>
  <c r="W697" i="7"/>
  <c r="V697" i="7"/>
  <c r="U697" i="7"/>
  <c r="T697" i="7"/>
  <c r="S697" i="7"/>
  <c r="R697" i="7"/>
  <c r="Q697" i="7"/>
  <c r="P697" i="7"/>
  <c r="O697" i="7"/>
  <c r="N697" i="7"/>
  <c r="M697" i="7"/>
  <c r="L697" i="7"/>
  <c r="K697" i="7"/>
  <c r="J697" i="7"/>
  <c r="I697" i="7"/>
  <c r="H697" i="7"/>
  <c r="G697" i="7"/>
  <c r="F697" i="7"/>
  <c r="E697" i="7"/>
  <c r="D697" i="7"/>
  <c r="C697" i="7"/>
  <c r="B697" i="7"/>
  <c r="A697" i="7"/>
  <c r="W696" i="7"/>
  <c r="V696" i="7"/>
  <c r="U696" i="7"/>
  <c r="T696" i="7"/>
  <c r="S696" i="7"/>
  <c r="R696" i="7"/>
  <c r="Q696" i="7"/>
  <c r="P696" i="7"/>
  <c r="O696" i="7"/>
  <c r="N696" i="7"/>
  <c r="M696" i="7"/>
  <c r="L696" i="7"/>
  <c r="K696" i="7"/>
  <c r="J696" i="7"/>
  <c r="I696" i="7"/>
  <c r="H696" i="7"/>
  <c r="G696" i="7"/>
  <c r="F696" i="7"/>
  <c r="E696" i="7"/>
  <c r="D696" i="7"/>
  <c r="C696" i="7"/>
  <c r="B696" i="7"/>
  <c r="A696" i="7"/>
  <c r="W695" i="7"/>
  <c r="V695" i="7"/>
  <c r="U695" i="7"/>
  <c r="T695" i="7"/>
  <c r="S695" i="7"/>
  <c r="R695" i="7"/>
  <c r="Q695" i="7"/>
  <c r="P695" i="7"/>
  <c r="O695" i="7"/>
  <c r="N695" i="7"/>
  <c r="M695" i="7"/>
  <c r="L695" i="7"/>
  <c r="K695" i="7"/>
  <c r="J695" i="7"/>
  <c r="I695" i="7"/>
  <c r="H695" i="7"/>
  <c r="G695" i="7"/>
  <c r="F695" i="7"/>
  <c r="E695" i="7"/>
  <c r="D695" i="7"/>
  <c r="C695" i="7"/>
  <c r="B695" i="7"/>
  <c r="A695" i="7"/>
  <c r="W694" i="7"/>
  <c r="V694" i="7"/>
  <c r="U694" i="7"/>
  <c r="T694" i="7"/>
  <c r="S694" i="7"/>
  <c r="R694" i="7"/>
  <c r="Q694" i="7"/>
  <c r="P694" i="7"/>
  <c r="O694" i="7"/>
  <c r="N694" i="7"/>
  <c r="M694" i="7"/>
  <c r="L694" i="7"/>
  <c r="K694" i="7"/>
  <c r="J694" i="7"/>
  <c r="I694" i="7"/>
  <c r="H694" i="7"/>
  <c r="G694" i="7"/>
  <c r="F694" i="7"/>
  <c r="E694" i="7"/>
  <c r="D694" i="7"/>
  <c r="C694" i="7"/>
  <c r="B694" i="7"/>
  <c r="A694" i="7"/>
  <c r="W693" i="7"/>
  <c r="V693" i="7"/>
  <c r="U693" i="7"/>
  <c r="T693" i="7"/>
  <c r="S693" i="7"/>
  <c r="R693" i="7"/>
  <c r="Q693" i="7"/>
  <c r="P693" i="7"/>
  <c r="O693" i="7"/>
  <c r="N693" i="7"/>
  <c r="M693" i="7"/>
  <c r="L693" i="7"/>
  <c r="K693" i="7"/>
  <c r="J693" i="7"/>
  <c r="I693" i="7"/>
  <c r="H693" i="7"/>
  <c r="G693" i="7"/>
  <c r="F693" i="7"/>
  <c r="E693" i="7"/>
  <c r="D693" i="7"/>
  <c r="C693" i="7"/>
  <c r="B693" i="7"/>
  <c r="A693" i="7"/>
  <c r="W692" i="7"/>
  <c r="V692" i="7"/>
  <c r="U692" i="7"/>
  <c r="T692" i="7"/>
  <c r="S692" i="7"/>
  <c r="R692" i="7"/>
  <c r="Q692" i="7"/>
  <c r="P692" i="7"/>
  <c r="O692" i="7"/>
  <c r="N692" i="7"/>
  <c r="M692" i="7"/>
  <c r="L692" i="7"/>
  <c r="K692" i="7"/>
  <c r="J692" i="7"/>
  <c r="I692" i="7"/>
  <c r="H692" i="7"/>
  <c r="G692" i="7"/>
  <c r="F692" i="7"/>
  <c r="E692" i="7"/>
  <c r="D692" i="7"/>
  <c r="C692" i="7"/>
  <c r="B692" i="7"/>
  <c r="A692" i="7"/>
  <c r="W691" i="7"/>
  <c r="V691" i="7"/>
  <c r="U691" i="7"/>
  <c r="T691" i="7"/>
  <c r="S691" i="7"/>
  <c r="R691" i="7"/>
  <c r="Q691" i="7"/>
  <c r="P691" i="7"/>
  <c r="O691" i="7"/>
  <c r="N691" i="7"/>
  <c r="M691" i="7"/>
  <c r="L691" i="7"/>
  <c r="K691" i="7"/>
  <c r="J691" i="7"/>
  <c r="I691" i="7"/>
  <c r="H691" i="7"/>
  <c r="G691" i="7"/>
  <c r="F691" i="7"/>
  <c r="E691" i="7"/>
  <c r="D691" i="7"/>
  <c r="C691" i="7"/>
  <c r="B691" i="7"/>
  <c r="A691" i="7"/>
  <c r="W690" i="7"/>
  <c r="V690" i="7"/>
  <c r="U690" i="7"/>
  <c r="T690" i="7"/>
  <c r="S690" i="7"/>
  <c r="R690" i="7"/>
  <c r="Q690" i="7"/>
  <c r="P690" i="7"/>
  <c r="O690" i="7"/>
  <c r="N690" i="7"/>
  <c r="M690" i="7"/>
  <c r="L690" i="7"/>
  <c r="K690" i="7"/>
  <c r="J690" i="7"/>
  <c r="I690" i="7"/>
  <c r="H690" i="7"/>
  <c r="G690" i="7"/>
  <c r="F690" i="7"/>
  <c r="E690" i="7"/>
  <c r="D690" i="7"/>
  <c r="C690" i="7"/>
  <c r="B690" i="7"/>
  <c r="A690" i="7"/>
  <c r="W689" i="7"/>
  <c r="V689" i="7"/>
  <c r="U689" i="7"/>
  <c r="T689" i="7"/>
  <c r="S689" i="7"/>
  <c r="R689" i="7"/>
  <c r="Q689" i="7"/>
  <c r="P689" i="7"/>
  <c r="O689" i="7"/>
  <c r="N689" i="7"/>
  <c r="M689" i="7"/>
  <c r="L689" i="7"/>
  <c r="K689" i="7"/>
  <c r="J689" i="7"/>
  <c r="I689" i="7"/>
  <c r="H689" i="7"/>
  <c r="G689" i="7"/>
  <c r="F689" i="7"/>
  <c r="E689" i="7"/>
  <c r="D689" i="7"/>
  <c r="C689" i="7"/>
  <c r="B689" i="7"/>
  <c r="A689" i="7"/>
  <c r="W688" i="7"/>
  <c r="V688" i="7"/>
  <c r="U688" i="7"/>
  <c r="T688" i="7"/>
  <c r="S688" i="7"/>
  <c r="R688" i="7"/>
  <c r="Q688" i="7"/>
  <c r="P688" i="7"/>
  <c r="O688" i="7"/>
  <c r="N688" i="7"/>
  <c r="M688" i="7"/>
  <c r="L688" i="7"/>
  <c r="K688" i="7"/>
  <c r="J688" i="7"/>
  <c r="I688" i="7"/>
  <c r="H688" i="7"/>
  <c r="G688" i="7"/>
  <c r="F688" i="7"/>
  <c r="E688" i="7"/>
  <c r="D688" i="7"/>
  <c r="C688" i="7"/>
  <c r="B688" i="7"/>
  <c r="A688" i="7"/>
  <c r="W687" i="7"/>
  <c r="V687" i="7"/>
  <c r="U687" i="7"/>
  <c r="T687" i="7"/>
  <c r="S687" i="7"/>
  <c r="R687" i="7"/>
  <c r="Q687" i="7"/>
  <c r="P687" i="7"/>
  <c r="O687" i="7"/>
  <c r="N687" i="7"/>
  <c r="M687" i="7"/>
  <c r="L687" i="7"/>
  <c r="K687" i="7"/>
  <c r="J687" i="7"/>
  <c r="I687" i="7"/>
  <c r="H687" i="7"/>
  <c r="G687" i="7"/>
  <c r="F687" i="7"/>
  <c r="E687" i="7"/>
  <c r="D687" i="7"/>
  <c r="C687" i="7"/>
  <c r="B687" i="7"/>
  <c r="A687" i="7"/>
  <c r="W686" i="7"/>
  <c r="V686" i="7"/>
  <c r="U686" i="7"/>
  <c r="T686" i="7"/>
  <c r="S686" i="7"/>
  <c r="R686" i="7"/>
  <c r="Q686" i="7"/>
  <c r="P686" i="7"/>
  <c r="O686" i="7"/>
  <c r="N686" i="7"/>
  <c r="M686" i="7"/>
  <c r="L686" i="7"/>
  <c r="K686" i="7"/>
  <c r="J686" i="7"/>
  <c r="I686" i="7"/>
  <c r="H686" i="7"/>
  <c r="G686" i="7"/>
  <c r="F686" i="7"/>
  <c r="E686" i="7"/>
  <c r="D686" i="7"/>
  <c r="C686" i="7"/>
  <c r="B686" i="7"/>
  <c r="A686" i="7"/>
  <c r="W685" i="7"/>
  <c r="V685" i="7"/>
  <c r="U685" i="7"/>
  <c r="T685" i="7"/>
  <c r="S685" i="7"/>
  <c r="R685" i="7"/>
  <c r="Q685" i="7"/>
  <c r="P685" i="7"/>
  <c r="O685" i="7"/>
  <c r="N685" i="7"/>
  <c r="M685" i="7"/>
  <c r="L685" i="7"/>
  <c r="K685" i="7"/>
  <c r="J685" i="7"/>
  <c r="I685" i="7"/>
  <c r="H685" i="7"/>
  <c r="G685" i="7"/>
  <c r="F685" i="7"/>
  <c r="E685" i="7"/>
  <c r="D685" i="7"/>
  <c r="C685" i="7"/>
  <c r="B685" i="7"/>
  <c r="A685" i="7"/>
  <c r="W684" i="7"/>
  <c r="V684" i="7"/>
  <c r="U684" i="7"/>
  <c r="T684" i="7"/>
  <c r="S684" i="7"/>
  <c r="R684" i="7"/>
  <c r="Q684" i="7"/>
  <c r="P684" i="7"/>
  <c r="O684" i="7"/>
  <c r="N684" i="7"/>
  <c r="M684" i="7"/>
  <c r="L684" i="7"/>
  <c r="K684" i="7"/>
  <c r="J684" i="7"/>
  <c r="I684" i="7"/>
  <c r="H684" i="7"/>
  <c r="G684" i="7"/>
  <c r="F684" i="7"/>
  <c r="E684" i="7"/>
  <c r="D684" i="7"/>
  <c r="C684" i="7"/>
  <c r="B684" i="7"/>
  <c r="A684" i="7"/>
  <c r="W683" i="7"/>
  <c r="V683" i="7"/>
  <c r="U683" i="7"/>
  <c r="T683" i="7"/>
  <c r="S683" i="7"/>
  <c r="R683" i="7"/>
  <c r="Q683" i="7"/>
  <c r="P683" i="7"/>
  <c r="O683" i="7"/>
  <c r="N683" i="7"/>
  <c r="M683" i="7"/>
  <c r="L683" i="7"/>
  <c r="K683" i="7"/>
  <c r="J683" i="7"/>
  <c r="I683" i="7"/>
  <c r="H683" i="7"/>
  <c r="G683" i="7"/>
  <c r="F683" i="7"/>
  <c r="E683" i="7"/>
  <c r="D683" i="7"/>
  <c r="C683" i="7"/>
  <c r="B683" i="7"/>
  <c r="A683" i="7"/>
  <c r="W682" i="7"/>
  <c r="V682" i="7"/>
  <c r="U682" i="7"/>
  <c r="T682" i="7"/>
  <c r="S682" i="7"/>
  <c r="R682" i="7"/>
  <c r="Q682" i="7"/>
  <c r="P682" i="7"/>
  <c r="O682" i="7"/>
  <c r="N682" i="7"/>
  <c r="M682" i="7"/>
  <c r="L682" i="7"/>
  <c r="K682" i="7"/>
  <c r="J682" i="7"/>
  <c r="I682" i="7"/>
  <c r="H682" i="7"/>
  <c r="G682" i="7"/>
  <c r="F682" i="7"/>
  <c r="E682" i="7"/>
  <c r="D682" i="7"/>
  <c r="C682" i="7"/>
  <c r="B682" i="7"/>
  <c r="A682" i="7"/>
  <c r="W681" i="7"/>
  <c r="V681" i="7"/>
  <c r="U681" i="7"/>
  <c r="T681" i="7"/>
  <c r="S681" i="7"/>
  <c r="R681" i="7"/>
  <c r="Q681" i="7"/>
  <c r="P681" i="7"/>
  <c r="O681" i="7"/>
  <c r="N681" i="7"/>
  <c r="M681" i="7"/>
  <c r="L681" i="7"/>
  <c r="K681" i="7"/>
  <c r="J681" i="7"/>
  <c r="I681" i="7"/>
  <c r="H681" i="7"/>
  <c r="G681" i="7"/>
  <c r="F681" i="7"/>
  <c r="E681" i="7"/>
  <c r="D681" i="7"/>
  <c r="C681" i="7"/>
  <c r="B681" i="7"/>
  <c r="A681" i="7"/>
  <c r="W680" i="7"/>
  <c r="V680" i="7"/>
  <c r="U680" i="7"/>
  <c r="T680" i="7"/>
  <c r="S680" i="7"/>
  <c r="R680" i="7"/>
  <c r="Q680" i="7"/>
  <c r="P680" i="7"/>
  <c r="O680" i="7"/>
  <c r="N680" i="7"/>
  <c r="M680" i="7"/>
  <c r="L680" i="7"/>
  <c r="K680" i="7"/>
  <c r="J680" i="7"/>
  <c r="I680" i="7"/>
  <c r="H680" i="7"/>
  <c r="G680" i="7"/>
  <c r="F680" i="7"/>
  <c r="E680" i="7"/>
  <c r="D680" i="7"/>
  <c r="C680" i="7"/>
  <c r="B680" i="7"/>
  <c r="A680" i="7"/>
  <c r="W679" i="7"/>
  <c r="V679" i="7"/>
  <c r="U679" i="7"/>
  <c r="T679" i="7"/>
  <c r="S679" i="7"/>
  <c r="R679" i="7"/>
  <c r="Q679" i="7"/>
  <c r="P679" i="7"/>
  <c r="O679" i="7"/>
  <c r="N679" i="7"/>
  <c r="M679" i="7"/>
  <c r="L679" i="7"/>
  <c r="K679" i="7"/>
  <c r="J679" i="7"/>
  <c r="I679" i="7"/>
  <c r="H679" i="7"/>
  <c r="G679" i="7"/>
  <c r="F679" i="7"/>
  <c r="E679" i="7"/>
  <c r="D679" i="7"/>
  <c r="C679" i="7"/>
  <c r="B679" i="7"/>
  <c r="A679" i="7"/>
  <c r="W678" i="7"/>
  <c r="V678" i="7"/>
  <c r="U678" i="7"/>
  <c r="T678" i="7"/>
  <c r="S678" i="7"/>
  <c r="R678" i="7"/>
  <c r="Q678" i="7"/>
  <c r="P678" i="7"/>
  <c r="O678" i="7"/>
  <c r="N678" i="7"/>
  <c r="M678" i="7"/>
  <c r="L678" i="7"/>
  <c r="K678" i="7"/>
  <c r="J678" i="7"/>
  <c r="I678" i="7"/>
  <c r="H678" i="7"/>
  <c r="G678" i="7"/>
  <c r="F678" i="7"/>
  <c r="E678" i="7"/>
  <c r="D678" i="7"/>
  <c r="C678" i="7"/>
  <c r="B678" i="7"/>
  <c r="A678" i="7"/>
  <c r="W677" i="7"/>
  <c r="V677" i="7"/>
  <c r="U677" i="7"/>
  <c r="T677" i="7"/>
  <c r="S677" i="7"/>
  <c r="R677" i="7"/>
  <c r="Q677" i="7"/>
  <c r="P677" i="7"/>
  <c r="O677" i="7"/>
  <c r="N677" i="7"/>
  <c r="M677" i="7"/>
  <c r="L677" i="7"/>
  <c r="K677" i="7"/>
  <c r="J677" i="7"/>
  <c r="I677" i="7"/>
  <c r="H677" i="7"/>
  <c r="G677" i="7"/>
  <c r="F677" i="7"/>
  <c r="E677" i="7"/>
  <c r="D677" i="7"/>
  <c r="C677" i="7"/>
  <c r="B677" i="7"/>
  <c r="A677" i="7"/>
  <c r="W676" i="7"/>
  <c r="V676" i="7"/>
  <c r="U676" i="7"/>
  <c r="T676" i="7"/>
  <c r="S676" i="7"/>
  <c r="R676" i="7"/>
  <c r="Q676" i="7"/>
  <c r="P676" i="7"/>
  <c r="O676" i="7"/>
  <c r="N676" i="7"/>
  <c r="M676" i="7"/>
  <c r="L676" i="7"/>
  <c r="K676" i="7"/>
  <c r="J676" i="7"/>
  <c r="I676" i="7"/>
  <c r="H676" i="7"/>
  <c r="G676" i="7"/>
  <c r="F676" i="7"/>
  <c r="E676" i="7"/>
  <c r="D676" i="7"/>
  <c r="C676" i="7"/>
  <c r="B676" i="7"/>
  <c r="A676" i="7"/>
  <c r="W675" i="7"/>
  <c r="V675" i="7"/>
  <c r="U675" i="7"/>
  <c r="T675" i="7"/>
  <c r="S675" i="7"/>
  <c r="R675" i="7"/>
  <c r="Q675" i="7"/>
  <c r="P675" i="7"/>
  <c r="O675" i="7"/>
  <c r="N675" i="7"/>
  <c r="M675" i="7"/>
  <c r="L675" i="7"/>
  <c r="K675" i="7"/>
  <c r="J675" i="7"/>
  <c r="I675" i="7"/>
  <c r="H675" i="7"/>
  <c r="G675" i="7"/>
  <c r="F675" i="7"/>
  <c r="E675" i="7"/>
  <c r="D675" i="7"/>
  <c r="C675" i="7"/>
  <c r="B675" i="7"/>
  <c r="A675" i="7"/>
  <c r="W674" i="7"/>
  <c r="V674" i="7"/>
  <c r="U674" i="7"/>
  <c r="T674" i="7"/>
  <c r="S674" i="7"/>
  <c r="R674" i="7"/>
  <c r="Q674" i="7"/>
  <c r="P674" i="7"/>
  <c r="O674" i="7"/>
  <c r="N674" i="7"/>
  <c r="M674" i="7"/>
  <c r="L674" i="7"/>
  <c r="K674" i="7"/>
  <c r="J674" i="7"/>
  <c r="I674" i="7"/>
  <c r="H674" i="7"/>
  <c r="G674" i="7"/>
  <c r="F674" i="7"/>
  <c r="E674" i="7"/>
  <c r="D674" i="7"/>
  <c r="C674" i="7"/>
  <c r="B674" i="7"/>
  <c r="A674" i="7"/>
  <c r="W673" i="7"/>
  <c r="V673" i="7"/>
  <c r="U673" i="7"/>
  <c r="T673" i="7"/>
  <c r="S673" i="7"/>
  <c r="R673" i="7"/>
  <c r="Q673" i="7"/>
  <c r="P673" i="7"/>
  <c r="O673" i="7"/>
  <c r="N673" i="7"/>
  <c r="M673" i="7"/>
  <c r="L673" i="7"/>
  <c r="K673" i="7"/>
  <c r="J673" i="7"/>
  <c r="I673" i="7"/>
  <c r="H673" i="7"/>
  <c r="G673" i="7"/>
  <c r="F673" i="7"/>
  <c r="E673" i="7"/>
  <c r="D673" i="7"/>
  <c r="C673" i="7"/>
  <c r="B673" i="7"/>
  <c r="A673" i="7"/>
  <c r="W672" i="7"/>
  <c r="V672" i="7"/>
  <c r="U672" i="7"/>
  <c r="T672" i="7"/>
  <c r="S672" i="7"/>
  <c r="R672" i="7"/>
  <c r="Q672" i="7"/>
  <c r="P672" i="7"/>
  <c r="O672" i="7"/>
  <c r="N672" i="7"/>
  <c r="M672" i="7"/>
  <c r="L672" i="7"/>
  <c r="K672" i="7"/>
  <c r="J672" i="7"/>
  <c r="I672" i="7"/>
  <c r="H672" i="7"/>
  <c r="G672" i="7"/>
  <c r="F672" i="7"/>
  <c r="E672" i="7"/>
  <c r="D672" i="7"/>
  <c r="C672" i="7"/>
  <c r="B672" i="7"/>
  <c r="A672" i="7"/>
  <c r="W671" i="7"/>
  <c r="V671" i="7"/>
  <c r="U671" i="7"/>
  <c r="T671" i="7"/>
  <c r="S671" i="7"/>
  <c r="R671" i="7"/>
  <c r="Q671" i="7"/>
  <c r="P671" i="7"/>
  <c r="O671" i="7"/>
  <c r="N671" i="7"/>
  <c r="M671" i="7"/>
  <c r="L671" i="7"/>
  <c r="K671" i="7"/>
  <c r="J671" i="7"/>
  <c r="I671" i="7"/>
  <c r="H671" i="7"/>
  <c r="G671" i="7"/>
  <c r="F671" i="7"/>
  <c r="E671" i="7"/>
  <c r="D671" i="7"/>
  <c r="C671" i="7"/>
  <c r="B671" i="7"/>
  <c r="A671" i="7"/>
  <c r="W670" i="7"/>
  <c r="V670" i="7"/>
  <c r="U670" i="7"/>
  <c r="T670" i="7"/>
  <c r="S670" i="7"/>
  <c r="R670" i="7"/>
  <c r="Q670" i="7"/>
  <c r="P670" i="7"/>
  <c r="O670" i="7"/>
  <c r="N670" i="7"/>
  <c r="M670" i="7"/>
  <c r="L670" i="7"/>
  <c r="K670" i="7"/>
  <c r="J670" i="7"/>
  <c r="I670" i="7"/>
  <c r="H670" i="7"/>
  <c r="G670" i="7"/>
  <c r="F670" i="7"/>
  <c r="E670" i="7"/>
  <c r="D670" i="7"/>
  <c r="C670" i="7"/>
  <c r="B670" i="7"/>
  <c r="A670" i="7"/>
  <c r="W669" i="7"/>
  <c r="V669" i="7"/>
  <c r="U669" i="7"/>
  <c r="T669" i="7"/>
  <c r="S669" i="7"/>
  <c r="R669" i="7"/>
  <c r="Q669" i="7"/>
  <c r="P669" i="7"/>
  <c r="O669" i="7"/>
  <c r="N669" i="7"/>
  <c r="M669" i="7"/>
  <c r="L669" i="7"/>
  <c r="K669" i="7"/>
  <c r="J669" i="7"/>
  <c r="I669" i="7"/>
  <c r="H669" i="7"/>
  <c r="G669" i="7"/>
  <c r="F669" i="7"/>
  <c r="E669" i="7"/>
  <c r="D669" i="7"/>
  <c r="C669" i="7"/>
  <c r="B669" i="7"/>
  <c r="A669" i="7"/>
  <c r="W668" i="7"/>
  <c r="V668" i="7"/>
  <c r="U668" i="7"/>
  <c r="T668" i="7"/>
  <c r="S668" i="7"/>
  <c r="R668" i="7"/>
  <c r="Q668" i="7"/>
  <c r="P668" i="7"/>
  <c r="O668" i="7"/>
  <c r="N668" i="7"/>
  <c r="M668" i="7"/>
  <c r="L668" i="7"/>
  <c r="K668" i="7"/>
  <c r="J668" i="7"/>
  <c r="I668" i="7"/>
  <c r="H668" i="7"/>
  <c r="G668" i="7"/>
  <c r="F668" i="7"/>
  <c r="E668" i="7"/>
  <c r="D668" i="7"/>
  <c r="C668" i="7"/>
  <c r="B668" i="7"/>
  <c r="A668" i="7"/>
  <c r="W667" i="7"/>
  <c r="V667" i="7"/>
  <c r="U667" i="7"/>
  <c r="T667" i="7"/>
  <c r="S667" i="7"/>
  <c r="R667" i="7"/>
  <c r="Q667" i="7"/>
  <c r="P667" i="7"/>
  <c r="O667" i="7"/>
  <c r="N667" i="7"/>
  <c r="M667" i="7"/>
  <c r="L667" i="7"/>
  <c r="K667" i="7"/>
  <c r="J667" i="7"/>
  <c r="I667" i="7"/>
  <c r="H667" i="7"/>
  <c r="G667" i="7"/>
  <c r="F667" i="7"/>
  <c r="E667" i="7"/>
  <c r="D667" i="7"/>
  <c r="C667" i="7"/>
  <c r="B667" i="7"/>
  <c r="A667" i="7"/>
  <c r="W666" i="7"/>
  <c r="V666" i="7"/>
  <c r="U666" i="7"/>
  <c r="T666" i="7"/>
  <c r="S666" i="7"/>
  <c r="R666" i="7"/>
  <c r="Q666" i="7"/>
  <c r="P666" i="7"/>
  <c r="O666" i="7"/>
  <c r="N666" i="7"/>
  <c r="M666" i="7"/>
  <c r="L666" i="7"/>
  <c r="K666" i="7"/>
  <c r="J666" i="7"/>
  <c r="I666" i="7"/>
  <c r="H666" i="7"/>
  <c r="G666" i="7"/>
  <c r="F666" i="7"/>
  <c r="E666" i="7"/>
  <c r="D666" i="7"/>
  <c r="C666" i="7"/>
  <c r="B666" i="7"/>
  <c r="A666" i="7"/>
  <c r="W665" i="7"/>
  <c r="V665" i="7"/>
  <c r="U665" i="7"/>
  <c r="T665" i="7"/>
  <c r="S665" i="7"/>
  <c r="R665" i="7"/>
  <c r="Q665" i="7"/>
  <c r="P665" i="7"/>
  <c r="O665" i="7"/>
  <c r="N665" i="7"/>
  <c r="M665" i="7"/>
  <c r="L665" i="7"/>
  <c r="K665" i="7"/>
  <c r="J665" i="7"/>
  <c r="I665" i="7"/>
  <c r="H665" i="7"/>
  <c r="G665" i="7"/>
  <c r="F665" i="7"/>
  <c r="E665" i="7"/>
  <c r="D665" i="7"/>
  <c r="C665" i="7"/>
  <c r="B665" i="7"/>
  <c r="A665" i="7"/>
  <c r="W664" i="7"/>
  <c r="V664" i="7"/>
  <c r="U664" i="7"/>
  <c r="T664" i="7"/>
  <c r="S664" i="7"/>
  <c r="R664" i="7"/>
  <c r="Q664" i="7"/>
  <c r="P664" i="7"/>
  <c r="O664" i="7"/>
  <c r="N664" i="7"/>
  <c r="M664" i="7"/>
  <c r="L664" i="7"/>
  <c r="K664" i="7"/>
  <c r="J664" i="7"/>
  <c r="I664" i="7"/>
  <c r="H664" i="7"/>
  <c r="G664" i="7"/>
  <c r="F664" i="7"/>
  <c r="E664" i="7"/>
  <c r="D664" i="7"/>
  <c r="C664" i="7"/>
  <c r="B664" i="7"/>
  <c r="A664" i="7"/>
  <c r="W663" i="7"/>
  <c r="V663" i="7"/>
  <c r="U663" i="7"/>
  <c r="T663" i="7"/>
  <c r="S663" i="7"/>
  <c r="R663" i="7"/>
  <c r="Q663" i="7"/>
  <c r="P663" i="7"/>
  <c r="U666" i="1"/>
  <c r="O663" i="7"/>
  <c r="T666" i="1"/>
  <c r="N663" i="7"/>
  <c r="M663" i="7"/>
  <c r="L663" i="7"/>
  <c r="K663" i="7"/>
  <c r="J663" i="7"/>
  <c r="I663" i="7"/>
  <c r="H663" i="7"/>
  <c r="G663" i="7"/>
  <c r="F663" i="7"/>
  <c r="E663" i="7"/>
  <c r="D663" i="7"/>
  <c r="C663" i="7"/>
  <c r="B663" i="7"/>
  <c r="A663" i="7"/>
  <c r="W662" i="7"/>
  <c r="V662" i="7"/>
  <c r="U662" i="7"/>
  <c r="T662" i="7"/>
  <c r="S662" i="7"/>
  <c r="R662" i="7"/>
  <c r="Q662" i="7"/>
  <c r="P662" i="7"/>
  <c r="U665" i="1"/>
  <c r="O662" i="7"/>
  <c r="T665" i="1"/>
  <c r="N662" i="7"/>
  <c r="M662" i="7"/>
  <c r="L662" i="7"/>
  <c r="K662" i="7"/>
  <c r="J662" i="7"/>
  <c r="I662" i="7"/>
  <c r="H662" i="7"/>
  <c r="G662" i="7"/>
  <c r="F662" i="7"/>
  <c r="E662" i="7"/>
  <c r="D662" i="7"/>
  <c r="C662" i="7"/>
  <c r="B662" i="7"/>
  <c r="A662" i="7"/>
  <c r="W661" i="7"/>
  <c r="V661" i="7"/>
  <c r="U661" i="7"/>
  <c r="T661" i="7"/>
  <c r="S661" i="7"/>
  <c r="R661" i="7"/>
  <c r="Q661" i="7"/>
  <c r="P661" i="7"/>
  <c r="U664" i="1"/>
  <c r="O661" i="7"/>
  <c r="T664" i="1"/>
  <c r="N661" i="7"/>
  <c r="M661" i="7"/>
  <c r="L661" i="7"/>
  <c r="K661" i="7"/>
  <c r="J661" i="7"/>
  <c r="I661" i="7"/>
  <c r="H661" i="7"/>
  <c r="G661" i="7"/>
  <c r="F661" i="7"/>
  <c r="E661" i="7"/>
  <c r="D661" i="7"/>
  <c r="C661" i="7"/>
  <c r="B661" i="7"/>
  <c r="A661" i="7"/>
  <c r="W660" i="7"/>
  <c r="V660" i="7"/>
  <c r="U660" i="7"/>
  <c r="T660" i="7"/>
  <c r="S660" i="7"/>
  <c r="R660" i="7"/>
  <c r="Q660" i="7"/>
  <c r="P660" i="7"/>
  <c r="U663" i="1"/>
  <c r="O660" i="7"/>
  <c r="T663" i="1"/>
  <c r="N660" i="7"/>
  <c r="M660" i="7"/>
  <c r="L660" i="7"/>
  <c r="K660" i="7"/>
  <c r="J660" i="7"/>
  <c r="I660" i="7"/>
  <c r="H660" i="7"/>
  <c r="G660" i="7"/>
  <c r="F660" i="7"/>
  <c r="E660" i="7"/>
  <c r="D660" i="7"/>
  <c r="C660" i="7"/>
  <c r="B660" i="7"/>
  <c r="A660" i="7"/>
  <c r="W659" i="7"/>
  <c r="V659" i="7"/>
  <c r="U659" i="7"/>
  <c r="T659" i="7"/>
  <c r="S659" i="7"/>
  <c r="R659" i="7"/>
  <c r="Q659" i="7"/>
  <c r="P659" i="7"/>
  <c r="U662" i="1"/>
  <c r="O659" i="7"/>
  <c r="T662" i="1"/>
  <c r="N659" i="7"/>
  <c r="M659" i="7"/>
  <c r="L659" i="7"/>
  <c r="K659" i="7"/>
  <c r="J659" i="7"/>
  <c r="I659" i="7"/>
  <c r="H659" i="7"/>
  <c r="G659" i="7"/>
  <c r="F659" i="7"/>
  <c r="E659" i="7"/>
  <c r="D659" i="7"/>
  <c r="C659" i="7"/>
  <c r="B659" i="7"/>
  <c r="A659" i="7"/>
  <c r="W658" i="7"/>
  <c r="V658" i="7"/>
  <c r="U658" i="7"/>
  <c r="T658" i="7"/>
  <c r="S658" i="7"/>
  <c r="R658" i="7"/>
  <c r="Q658" i="7"/>
  <c r="P658" i="7"/>
  <c r="U661" i="1"/>
  <c r="O658" i="7"/>
  <c r="T661" i="1"/>
  <c r="N658" i="7"/>
  <c r="M658" i="7"/>
  <c r="L658" i="7"/>
  <c r="K658" i="7"/>
  <c r="J658" i="7"/>
  <c r="I658" i="7"/>
  <c r="H658" i="7"/>
  <c r="G658" i="7"/>
  <c r="F658" i="7"/>
  <c r="E658" i="7"/>
  <c r="D658" i="7"/>
  <c r="C658" i="7"/>
  <c r="B658" i="7"/>
  <c r="A658" i="7"/>
  <c r="W657" i="7"/>
  <c r="V657" i="7"/>
  <c r="U657" i="7"/>
  <c r="T657" i="7"/>
  <c r="S657" i="7"/>
  <c r="R657" i="7"/>
  <c r="Q657" i="7"/>
  <c r="P657" i="7"/>
  <c r="U660" i="1"/>
  <c r="O657" i="7"/>
  <c r="T660" i="1"/>
  <c r="N657" i="7"/>
  <c r="M657" i="7"/>
  <c r="L657" i="7"/>
  <c r="K657" i="7"/>
  <c r="J657" i="7"/>
  <c r="I657" i="7"/>
  <c r="H657" i="7"/>
  <c r="G657" i="7"/>
  <c r="F657" i="7"/>
  <c r="E657" i="7"/>
  <c r="D657" i="7"/>
  <c r="C657" i="7"/>
  <c r="B657" i="7"/>
  <c r="A657" i="7"/>
  <c r="W656" i="7"/>
  <c r="V656" i="7"/>
  <c r="U656" i="7"/>
  <c r="T656" i="7"/>
  <c r="S656" i="7"/>
  <c r="R656" i="7"/>
  <c r="Q656" i="7"/>
  <c r="P656" i="7"/>
  <c r="U659" i="1"/>
  <c r="O656" i="7"/>
  <c r="T659" i="1"/>
  <c r="N656" i="7"/>
  <c r="M656" i="7"/>
  <c r="L656" i="7"/>
  <c r="K656" i="7"/>
  <c r="J656" i="7"/>
  <c r="I656" i="7"/>
  <c r="H656" i="7"/>
  <c r="G656" i="7"/>
  <c r="F656" i="7"/>
  <c r="E656" i="7"/>
  <c r="D656" i="7"/>
  <c r="C656" i="7"/>
  <c r="B656" i="7"/>
  <c r="A656" i="7"/>
  <c r="W655" i="7"/>
  <c r="V655" i="7"/>
  <c r="U655" i="7"/>
  <c r="T655" i="7"/>
  <c r="S655" i="7"/>
  <c r="R655" i="7"/>
  <c r="Q655" i="7"/>
  <c r="P655" i="7"/>
  <c r="U658" i="1"/>
  <c r="O655" i="7"/>
  <c r="T658" i="1"/>
  <c r="N655" i="7"/>
  <c r="M655" i="7"/>
  <c r="L655" i="7"/>
  <c r="K655" i="7"/>
  <c r="J655" i="7"/>
  <c r="I655" i="7"/>
  <c r="H655" i="7"/>
  <c r="G655" i="7"/>
  <c r="F655" i="7"/>
  <c r="E655" i="7"/>
  <c r="D655" i="7"/>
  <c r="C655" i="7"/>
  <c r="B655" i="7"/>
  <c r="A655" i="7"/>
  <c r="W654" i="7"/>
  <c r="V654" i="7"/>
  <c r="U654" i="7"/>
  <c r="T654" i="7"/>
  <c r="S654" i="7"/>
  <c r="R654" i="7"/>
  <c r="Q654" i="7"/>
  <c r="P654" i="7"/>
  <c r="U657" i="1"/>
  <c r="O654" i="7"/>
  <c r="T657" i="1"/>
  <c r="N654" i="7"/>
  <c r="M654" i="7"/>
  <c r="L654" i="7"/>
  <c r="K654" i="7"/>
  <c r="J654" i="7"/>
  <c r="I654" i="7"/>
  <c r="H654" i="7"/>
  <c r="G654" i="7"/>
  <c r="F654" i="7"/>
  <c r="E654" i="7"/>
  <c r="D654" i="7"/>
  <c r="C654" i="7"/>
  <c r="B654" i="7"/>
  <c r="A654" i="7"/>
  <c r="W653" i="7"/>
  <c r="V653" i="7"/>
  <c r="U653" i="7"/>
  <c r="T653" i="7"/>
  <c r="S653" i="7"/>
  <c r="R653" i="7"/>
  <c r="Q653" i="7"/>
  <c r="P653" i="7"/>
  <c r="U656" i="1"/>
  <c r="O653" i="7"/>
  <c r="T656" i="1"/>
  <c r="N653" i="7"/>
  <c r="M653" i="7"/>
  <c r="L653" i="7"/>
  <c r="K653" i="7"/>
  <c r="J653" i="7"/>
  <c r="I653" i="7"/>
  <c r="H653" i="7"/>
  <c r="G653" i="7"/>
  <c r="F653" i="7"/>
  <c r="E653" i="7"/>
  <c r="D653" i="7"/>
  <c r="C653" i="7"/>
  <c r="B653" i="7"/>
  <c r="A653" i="7"/>
  <c r="W652" i="7"/>
  <c r="V652" i="7"/>
  <c r="U652" i="7"/>
  <c r="T652" i="7"/>
  <c r="S652" i="7"/>
  <c r="R652" i="7"/>
  <c r="Q652" i="7"/>
  <c r="P652" i="7"/>
  <c r="U655" i="1"/>
  <c r="O652" i="7"/>
  <c r="T655" i="1"/>
  <c r="N652" i="7"/>
  <c r="M652" i="7"/>
  <c r="L652" i="7"/>
  <c r="K652" i="7"/>
  <c r="J652" i="7"/>
  <c r="I652" i="7"/>
  <c r="H652" i="7"/>
  <c r="G652" i="7"/>
  <c r="F652" i="7"/>
  <c r="E652" i="7"/>
  <c r="D652" i="7"/>
  <c r="C652" i="7"/>
  <c r="B652" i="7"/>
  <c r="A652" i="7"/>
  <c r="W651" i="7"/>
  <c r="V651" i="7"/>
  <c r="U651" i="7"/>
  <c r="T651" i="7"/>
  <c r="S651" i="7"/>
  <c r="R651" i="7"/>
  <c r="Q651" i="7"/>
  <c r="P651" i="7"/>
  <c r="U654" i="1"/>
  <c r="O651" i="7"/>
  <c r="T654" i="1"/>
  <c r="N651" i="7"/>
  <c r="M651" i="7"/>
  <c r="L651" i="7"/>
  <c r="K651" i="7"/>
  <c r="J651" i="7"/>
  <c r="I651" i="7"/>
  <c r="H651" i="7"/>
  <c r="G651" i="7"/>
  <c r="F651" i="7"/>
  <c r="E651" i="7"/>
  <c r="D651" i="7"/>
  <c r="C651" i="7"/>
  <c r="B651" i="7"/>
  <c r="A651" i="7"/>
  <c r="W650" i="7"/>
  <c r="V650" i="7"/>
  <c r="U650" i="7"/>
  <c r="T650" i="7"/>
  <c r="S650" i="7"/>
  <c r="R650" i="7"/>
  <c r="Q650" i="7"/>
  <c r="P650" i="7"/>
  <c r="U653" i="1"/>
  <c r="O650" i="7"/>
  <c r="T653" i="1"/>
  <c r="N650" i="7"/>
  <c r="M650" i="7"/>
  <c r="L650" i="7"/>
  <c r="K650" i="7"/>
  <c r="J650" i="7"/>
  <c r="I650" i="7"/>
  <c r="H650" i="7"/>
  <c r="G650" i="7"/>
  <c r="F650" i="7"/>
  <c r="E650" i="7"/>
  <c r="D650" i="7"/>
  <c r="C650" i="7"/>
  <c r="B650" i="7"/>
  <c r="A650" i="7"/>
  <c r="W649" i="7"/>
  <c r="V649" i="7"/>
  <c r="U649" i="7"/>
  <c r="T649" i="7"/>
  <c r="S649" i="7"/>
  <c r="R649" i="7"/>
  <c r="Q649" i="7"/>
  <c r="P649" i="7"/>
  <c r="U652" i="1"/>
  <c r="O649" i="7"/>
  <c r="T652" i="1"/>
  <c r="N649" i="7"/>
  <c r="M649" i="7"/>
  <c r="L649" i="7"/>
  <c r="K649" i="7"/>
  <c r="J649" i="7"/>
  <c r="I649" i="7"/>
  <c r="H649" i="7"/>
  <c r="G649" i="7"/>
  <c r="F649" i="7"/>
  <c r="E649" i="7"/>
  <c r="D649" i="7"/>
  <c r="C649" i="7"/>
  <c r="B649" i="7"/>
  <c r="A649" i="7"/>
  <c r="W648" i="7"/>
  <c r="V648" i="7"/>
  <c r="U648" i="7"/>
  <c r="T648" i="7"/>
  <c r="S648" i="7"/>
  <c r="R648" i="7"/>
  <c r="Q648" i="7"/>
  <c r="P648" i="7"/>
  <c r="U651" i="1"/>
  <c r="O648" i="7"/>
  <c r="T651" i="1"/>
  <c r="N648" i="7"/>
  <c r="M648" i="7"/>
  <c r="L648" i="7"/>
  <c r="K648" i="7"/>
  <c r="J648" i="7"/>
  <c r="I648" i="7"/>
  <c r="H648" i="7"/>
  <c r="G648" i="7"/>
  <c r="F648" i="7"/>
  <c r="E648" i="7"/>
  <c r="D648" i="7"/>
  <c r="C648" i="7"/>
  <c r="B648" i="7"/>
  <c r="A648" i="7"/>
  <c r="W647" i="7"/>
  <c r="V647" i="7"/>
  <c r="U647" i="7"/>
  <c r="T647" i="7"/>
  <c r="S647" i="7"/>
  <c r="R647" i="7"/>
  <c r="Q647" i="7"/>
  <c r="P647" i="7"/>
  <c r="U650" i="1"/>
  <c r="O647" i="7"/>
  <c r="T650" i="1"/>
  <c r="N647" i="7"/>
  <c r="M647" i="7"/>
  <c r="L647" i="7"/>
  <c r="K647" i="7"/>
  <c r="J647" i="7"/>
  <c r="I647" i="7"/>
  <c r="H647" i="7"/>
  <c r="G647" i="7"/>
  <c r="F647" i="7"/>
  <c r="E647" i="7"/>
  <c r="D647" i="7"/>
  <c r="C647" i="7"/>
  <c r="B647" i="7"/>
  <c r="A647" i="7"/>
  <c r="W646" i="7"/>
  <c r="V646" i="7"/>
  <c r="U646" i="7"/>
  <c r="T646" i="7"/>
  <c r="S646" i="7"/>
  <c r="R646" i="7"/>
  <c r="Q646" i="7"/>
  <c r="P646" i="7"/>
  <c r="U649" i="1"/>
  <c r="O646" i="7"/>
  <c r="T649" i="1"/>
  <c r="N646" i="7"/>
  <c r="M646" i="7"/>
  <c r="L646" i="7"/>
  <c r="K646" i="7"/>
  <c r="J646" i="7"/>
  <c r="I646" i="7"/>
  <c r="H646" i="7"/>
  <c r="G646" i="7"/>
  <c r="F646" i="7"/>
  <c r="E646" i="7"/>
  <c r="D646" i="7"/>
  <c r="C646" i="7"/>
  <c r="B646" i="7"/>
  <c r="A646" i="7"/>
  <c r="W645" i="7"/>
  <c r="V645" i="7"/>
  <c r="U645" i="7"/>
  <c r="T645" i="7"/>
  <c r="S645" i="7"/>
  <c r="R645" i="7"/>
  <c r="Q645" i="7"/>
  <c r="P645" i="7"/>
  <c r="U648" i="1"/>
  <c r="O645" i="7"/>
  <c r="T648" i="1"/>
  <c r="N645" i="7"/>
  <c r="M645" i="7"/>
  <c r="L645" i="7"/>
  <c r="K645" i="7"/>
  <c r="J645" i="7"/>
  <c r="I645" i="7"/>
  <c r="H645" i="7"/>
  <c r="G645" i="7"/>
  <c r="F645" i="7"/>
  <c r="E645" i="7"/>
  <c r="D645" i="7"/>
  <c r="C645" i="7"/>
  <c r="B645" i="7"/>
  <c r="A645" i="7"/>
  <c r="W644" i="7"/>
  <c r="V644" i="7"/>
  <c r="U644" i="7"/>
  <c r="T644" i="7"/>
  <c r="S644" i="7"/>
  <c r="R644" i="7"/>
  <c r="Q644" i="7"/>
  <c r="P644" i="7"/>
  <c r="U647" i="1"/>
  <c r="O644" i="7"/>
  <c r="T647" i="1"/>
  <c r="N644" i="7"/>
  <c r="M644" i="7"/>
  <c r="L644" i="7"/>
  <c r="K644" i="7"/>
  <c r="J644" i="7"/>
  <c r="I644" i="7"/>
  <c r="H644" i="7"/>
  <c r="G644" i="7"/>
  <c r="F644" i="7"/>
  <c r="E644" i="7"/>
  <c r="D644" i="7"/>
  <c r="C644" i="7"/>
  <c r="B644" i="7"/>
  <c r="A644" i="7"/>
  <c r="W643" i="7"/>
  <c r="V643" i="7"/>
  <c r="U643" i="7"/>
  <c r="T643" i="7"/>
  <c r="S643" i="7"/>
  <c r="R643" i="7"/>
  <c r="Q643" i="7"/>
  <c r="P643" i="7"/>
  <c r="U646" i="1"/>
  <c r="O643" i="7"/>
  <c r="T646" i="1"/>
  <c r="N643" i="7"/>
  <c r="M643" i="7"/>
  <c r="L643" i="7"/>
  <c r="K643" i="7"/>
  <c r="J643" i="7"/>
  <c r="I643" i="7"/>
  <c r="H643" i="7"/>
  <c r="G643" i="7"/>
  <c r="F643" i="7"/>
  <c r="E643" i="7"/>
  <c r="D643" i="7"/>
  <c r="C643" i="7"/>
  <c r="B643" i="7"/>
  <c r="A643" i="7"/>
  <c r="W642" i="7"/>
  <c r="V642" i="7"/>
  <c r="U642" i="7"/>
  <c r="T642" i="7"/>
  <c r="S642" i="7"/>
  <c r="R642" i="7"/>
  <c r="Q642" i="7"/>
  <c r="P642" i="7"/>
  <c r="U645" i="1"/>
  <c r="O642" i="7"/>
  <c r="T645" i="1"/>
  <c r="N642" i="7"/>
  <c r="M642" i="7"/>
  <c r="L642" i="7"/>
  <c r="K642" i="7"/>
  <c r="J642" i="7"/>
  <c r="I642" i="7"/>
  <c r="H642" i="7"/>
  <c r="G642" i="7"/>
  <c r="F642" i="7"/>
  <c r="E642" i="7"/>
  <c r="D642" i="7"/>
  <c r="C642" i="7"/>
  <c r="B642" i="7"/>
  <c r="A642" i="7"/>
  <c r="W641" i="7"/>
  <c r="V641" i="7"/>
  <c r="U641" i="7"/>
  <c r="T641" i="7"/>
  <c r="S641" i="7"/>
  <c r="R641" i="7"/>
  <c r="Q641" i="7"/>
  <c r="P641" i="7"/>
  <c r="U644" i="1"/>
  <c r="O641" i="7"/>
  <c r="T644" i="1"/>
  <c r="N641" i="7"/>
  <c r="M641" i="7"/>
  <c r="L641" i="7"/>
  <c r="K641" i="7"/>
  <c r="J641" i="7"/>
  <c r="I641" i="7"/>
  <c r="H641" i="7"/>
  <c r="G641" i="7"/>
  <c r="F641" i="7"/>
  <c r="E641" i="7"/>
  <c r="D641" i="7"/>
  <c r="C641" i="7"/>
  <c r="B641" i="7"/>
  <c r="A641" i="7"/>
  <c r="W640" i="7"/>
  <c r="V640" i="7"/>
  <c r="U640" i="7"/>
  <c r="T640" i="7"/>
  <c r="S640" i="7"/>
  <c r="R640" i="7"/>
  <c r="Q640" i="7"/>
  <c r="P640" i="7"/>
  <c r="U643" i="1"/>
  <c r="O640" i="7"/>
  <c r="T643" i="1"/>
  <c r="N640" i="7"/>
  <c r="M640" i="7"/>
  <c r="L640" i="7"/>
  <c r="K640" i="7"/>
  <c r="J640" i="7"/>
  <c r="I640" i="7"/>
  <c r="H640" i="7"/>
  <c r="G640" i="7"/>
  <c r="F640" i="7"/>
  <c r="E640" i="7"/>
  <c r="D640" i="7"/>
  <c r="C640" i="7"/>
  <c r="B640" i="7"/>
  <c r="A640" i="7"/>
  <c r="W639" i="7"/>
  <c r="V639" i="7"/>
  <c r="U639" i="7"/>
  <c r="T639" i="7"/>
  <c r="S639" i="7"/>
  <c r="R639" i="7"/>
  <c r="Q639" i="7"/>
  <c r="P639" i="7"/>
  <c r="U642" i="1"/>
  <c r="O639" i="7"/>
  <c r="T642" i="1"/>
  <c r="N639" i="7"/>
  <c r="M639" i="7"/>
  <c r="L639" i="7"/>
  <c r="K639" i="7"/>
  <c r="J639" i="7"/>
  <c r="I639" i="7"/>
  <c r="H639" i="7"/>
  <c r="G639" i="7"/>
  <c r="F639" i="7"/>
  <c r="E639" i="7"/>
  <c r="D639" i="7"/>
  <c r="C639" i="7"/>
  <c r="B639" i="7"/>
  <c r="A639" i="7"/>
  <c r="W638" i="7"/>
  <c r="V638" i="7"/>
  <c r="U638" i="7"/>
  <c r="T638" i="7"/>
  <c r="S638" i="7"/>
  <c r="R638" i="7"/>
  <c r="Q638" i="7"/>
  <c r="P638" i="7"/>
  <c r="U641" i="1"/>
  <c r="O638" i="7"/>
  <c r="T641" i="1"/>
  <c r="N638" i="7"/>
  <c r="M638" i="7"/>
  <c r="L638" i="7"/>
  <c r="K638" i="7"/>
  <c r="J638" i="7"/>
  <c r="I638" i="7"/>
  <c r="H638" i="7"/>
  <c r="G638" i="7"/>
  <c r="F638" i="7"/>
  <c r="E638" i="7"/>
  <c r="D638" i="7"/>
  <c r="C638" i="7"/>
  <c r="B638" i="7"/>
  <c r="A638" i="7"/>
  <c r="W637" i="7"/>
  <c r="V637" i="7"/>
  <c r="U637" i="7"/>
  <c r="T637" i="7"/>
  <c r="S637" i="7"/>
  <c r="R637" i="7"/>
  <c r="Q637" i="7"/>
  <c r="P637" i="7"/>
  <c r="U640" i="1"/>
  <c r="O637" i="7"/>
  <c r="T640" i="1"/>
  <c r="N637" i="7"/>
  <c r="M637" i="7"/>
  <c r="L637" i="7"/>
  <c r="K637" i="7"/>
  <c r="J637" i="7"/>
  <c r="I637" i="7"/>
  <c r="H637" i="7"/>
  <c r="G637" i="7"/>
  <c r="F637" i="7"/>
  <c r="E637" i="7"/>
  <c r="D637" i="7"/>
  <c r="C637" i="7"/>
  <c r="B637" i="7"/>
  <c r="A637" i="7"/>
  <c r="W636" i="7"/>
  <c r="V636" i="7"/>
  <c r="U636" i="7"/>
  <c r="T636" i="7"/>
  <c r="S636" i="7"/>
  <c r="R636" i="7"/>
  <c r="Q636" i="7"/>
  <c r="P636" i="7"/>
  <c r="U639" i="1"/>
  <c r="O636" i="7"/>
  <c r="T639" i="1"/>
  <c r="N636" i="7"/>
  <c r="M636" i="7"/>
  <c r="L636" i="7"/>
  <c r="K636" i="7"/>
  <c r="J636" i="7"/>
  <c r="I636" i="7"/>
  <c r="H636" i="7"/>
  <c r="G636" i="7"/>
  <c r="F636" i="7"/>
  <c r="E636" i="7"/>
  <c r="D636" i="7"/>
  <c r="C636" i="7"/>
  <c r="B636" i="7"/>
  <c r="A636" i="7"/>
  <c r="W635" i="7"/>
  <c r="V635" i="7"/>
  <c r="U635" i="7"/>
  <c r="T635" i="7"/>
  <c r="S635" i="7"/>
  <c r="R635" i="7"/>
  <c r="Q635" i="7"/>
  <c r="P635" i="7"/>
  <c r="U638" i="1"/>
  <c r="O635" i="7"/>
  <c r="T638" i="1"/>
  <c r="N635" i="7"/>
  <c r="M635" i="7"/>
  <c r="L635" i="7"/>
  <c r="K635" i="7"/>
  <c r="J635" i="7"/>
  <c r="I635" i="7"/>
  <c r="H635" i="7"/>
  <c r="G635" i="7"/>
  <c r="F635" i="7"/>
  <c r="E635" i="7"/>
  <c r="D635" i="7"/>
  <c r="C635" i="7"/>
  <c r="B635" i="7"/>
  <c r="A635" i="7"/>
  <c r="W634" i="7"/>
  <c r="V634" i="7"/>
  <c r="U634" i="7"/>
  <c r="T634" i="7"/>
  <c r="S634" i="7"/>
  <c r="R634" i="7"/>
  <c r="Q634" i="7"/>
  <c r="P634" i="7"/>
  <c r="U637" i="1"/>
  <c r="O634" i="7"/>
  <c r="T637" i="1"/>
  <c r="N634" i="7"/>
  <c r="M634" i="7"/>
  <c r="L634" i="7"/>
  <c r="K634" i="7"/>
  <c r="J634" i="7"/>
  <c r="I634" i="7"/>
  <c r="H634" i="7"/>
  <c r="G634" i="7"/>
  <c r="F634" i="7"/>
  <c r="E634" i="7"/>
  <c r="D634" i="7"/>
  <c r="C634" i="7"/>
  <c r="B634" i="7"/>
  <c r="A634" i="7"/>
  <c r="W633" i="7"/>
  <c r="V633" i="7"/>
  <c r="U633" i="7"/>
  <c r="T633" i="7"/>
  <c r="S633" i="7"/>
  <c r="R633" i="7"/>
  <c r="Q633" i="7"/>
  <c r="P633" i="7"/>
  <c r="U636" i="1"/>
  <c r="O633" i="7"/>
  <c r="T636" i="1"/>
  <c r="N633" i="7"/>
  <c r="M633" i="7"/>
  <c r="L633" i="7"/>
  <c r="K633" i="7"/>
  <c r="J633" i="7"/>
  <c r="I633" i="7"/>
  <c r="H633" i="7"/>
  <c r="G633" i="7"/>
  <c r="F633" i="7"/>
  <c r="E633" i="7"/>
  <c r="D633" i="7"/>
  <c r="C633" i="7"/>
  <c r="B633" i="7"/>
  <c r="A633" i="7"/>
  <c r="W632" i="7"/>
  <c r="V632" i="7"/>
  <c r="U632" i="7"/>
  <c r="T632" i="7"/>
  <c r="S632" i="7"/>
  <c r="R632" i="7"/>
  <c r="Q632" i="7"/>
  <c r="P632" i="7"/>
  <c r="U635" i="1"/>
  <c r="O632" i="7"/>
  <c r="T635" i="1"/>
  <c r="N632" i="7"/>
  <c r="M632" i="7"/>
  <c r="L632" i="7"/>
  <c r="K632" i="7"/>
  <c r="J632" i="7"/>
  <c r="I632" i="7"/>
  <c r="H632" i="7"/>
  <c r="G632" i="7"/>
  <c r="F632" i="7"/>
  <c r="E632" i="7"/>
  <c r="D632" i="7"/>
  <c r="C632" i="7"/>
  <c r="B632" i="7"/>
  <c r="A632" i="7"/>
  <c r="W631" i="7"/>
  <c r="V631" i="7"/>
  <c r="U631" i="7"/>
  <c r="T631" i="7"/>
  <c r="S631" i="7"/>
  <c r="R631" i="7"/>
  <c r="Q631" i="7"/>
  <c r="P631" i="7"/>
  <c r="U634" i="1"/>
  <c r="O631" i="7"/>
  <c r="T634" i="1"/>
  <c r="N631" i="7"/>
  <c r="M631" i="7"/>
  <c r="L631" i="7"/>
  <c r="K631" i="7"/>
  <c r="J631" i="7"/>
  <c r="I631" i="7"/>
  <c r="H631" i="7"/>
  <c r="G631" i="7"/>
  <c r="F631" i="7"/>
  <c r="E631" i="7"/>
  <c r="D631" i="7"/>
  <c r="C631" i="7"/>
  <c r="B631" i="7"/>
  <c r="A631" i="7"/>
  <c r="W630" i="7"/>
  <c r="V630" i="7"/>
  <c r="U630" i="7"/>
  <c r="T630" i="7"/>
  <c r="S630" i="7"/>
  <c r="R630" i="7"/>
  <c r="Q630" i="7"/>
  <c r="P630" i="7"/>
  <c r="U633" i="1"/>
  <c r="O630" i="7"/>
  <c r="T633" i="1"/>
  <c r="N630" i="7"/>
  <c r="M630" i="7"/>
  <c r="L630" i="7"/>
  <c r="K630" i="7"/>
  <c r="J630" i="7"/>
  <c r="I630" i="7"/>
  <c r="H630" i="7"/>
  <c r="G630" i="7"/>
  <c r="F630" i="7"/>
  <c r="E630" i="7"/>
  <c r="D630" i="7"/>
  <c r="C630" i="7"/>
  <c r="B630" i="7"/>
  <c r="A630" i="7"/>
  <c r="W629" i="7"/>
  <c r="V629" i="7"/>
  <c r="U629" i="7"/>
  <c r="T629" i="7"/>
  <c r="S629" i="7"/>
  <c r="R629" i="7"/>
  <c r="Q629" i="7"/>
  <c r="P629" i="7"/>
  <c r="U632" i="1"/>
  <c r="O629" i="7"/>
  <c r="T632" i="1"/>
  <c r="N629" i="7"/>
  <c r="M629" i="7"/>
  <c r="L629" i="7"/>
  <c r="K629" i="7"/>
  <c r="J629" i="7"/>
  <c r="I629" i="7"/>
  <c r="H629" i="7"/>
  <c r="G629" i="7"/>
  <c r="F629" i="7"/>
  <c r="E629" i="7"/>
  <c r="D629" i="7"/>
  <c r="C629" i="7"/>
  <c r="B629" i="7"/>
  <c r="A629" i="7"/>
  <c r="W628" i="7"/>
  <c r="V628" i="7"/>
  <c r="U628" i="7"/>
  <c r="T628" i="7"/>
  <c r="S628" i="7"/>
  <c r="R628" i="7"/>
  <c r="Q628" i="7"/>
  <c r="P628" i="7"/>
  <c r="U631" i="1"/>
  <c r="O628" i="7"/>
  <c r="T631" i="1"/>
  <c r="N628" i="7"/>
  <c r="M628" i="7"/>
  <c r="L628" i="7"/>
  <c r="K628" i="7"/>
  <c r="J628" i="7"/>
  <c r="I628" i="7"/>
  <c r="H628" i="7"/>
  <c r="G628" i="7"/>
  <c r="F628" i="7"/>
  <c r="E628" i="7"/>
  <c r="D628" i="7"/>
  <c r="C628" i="7"/>
  <c r="B628" i="7"/>
  <c r="A628" i="7"/>
  <c r="W627" i="7"/>
  <c r="V627" i="7"/>
  <c r="U627" i="7"/>
  <c r="T627" i="7"/>
  <c r="S627" i="7"/>
  <c r="R627" i="7"/>
  <c r="Q627" i="7"/>
  <c r="P627" i="7"/>
  <c r="U630" i="1"/>
  <c r="O627" i="7"/>
  <c r="T630" i="1"/>
  <c r="N627" i="7"/>
  <c r="M627" i="7"/>
  <c r="L627" i="7"/>
  <c r="K627" i="7"/>
  <c r="J627" i="7"/>
  <c r="I627" i="7"/>
  <c r="H627" i="7"/>
  <c r="G627" i="7"/>
  <c r="F627" i="7"/>
  <c r="E627" i="7"/>
  <c r="D627" i="7"/>
  <c r="C627" i="7"/>
  <c r="B627" i="7"/>
  <c r="A627" i="7"/>
  <c r="W626" i="7"/>
  <c r="V626" i="7"/>
  <c r="U626" i="7"/>
  <c r="T626" i="7"/>
  <c r="S626" i="7"/>
  <c r="R626" i="7"/>
  <c r="Q626" i="7"/>
  <c r="P626" i="7"/>
  <c r="U629" i="1"/>
  <c r="O626" i="7"/>
  <c r="T629" i="1"/>
  <c r="N626" i="7"/>
  <c r="M626" i="7"/>
  <c r="L626" i="7"/>
  <c r="K626" i="7"/>
  <c r="J626" i="7"/>
  <c r="I626" i="7"/>
  <c r="H626" i="7"/>
  <c r="G626" i="7"/>
  <c r="F626" i="7"/>
  <c r="E626" i="7"/>
  <c r="D626" i="7"/>
  <c r="C626" i="7"/>
  <c r="B626" i="7"/>
  <c r="A626" i="7"/>
  <c r="W625" i="7"/>
  <c r="V625" i="7"/>
  <c r="U625" i="7"/>
  <c r="T625" i="7"/>
  <c r="S625" i="7"/>
  <c r="R625" i="7"/>
  <c r="Q625" i="7"/>
  <c r="P625" i="7"/>
  <c r="U628" i="1"/>
  <c r="O625" i="7"/>
  <c r="T628" i="1"/>
  <c r="N625" i="7"/>
  <c r="M625" i="7"/>
  <c r="L625" i="7"/>
  <c r="K625" i="7"/>
  <c r="J625" i="7"/>
  <c r="I625" i="7"/>
  <c r="H625" i="7"/>
  <c r="G625" i="7"/>
  <c r="F625" i="7"/>
  <c r="E625" i="7"/>
  <c r="D625" i="7"/>
  <c r="C625" i="7"/>
  <c r="B625" i="7"/>
  <c r="A625" i="7"/>
  <c r="W624" i="7"/>
  <c r="V624" i="7"/>
  <c r="U624" i="7"/>
  <c r="T624" i="7"/>
  <c r="S624" i="7"/>
  <c r="R624" i="7"/>
  <c r="Q624" i="7"/>
  <c r="P624" i="7"/>
  <c r="U627" i="1"/>
  <c r="O624" i="7"/>
  <c r="T627" i="1"/>
  <c r="N624" i="7"/>
  <c r="M624" i="7"/>
  <c r="L624" i="7"/>
  <c r="K624" i="7"/>
  <c r="J624" i="7"/>
  <c r="I624" i="7"/>
  <c r="H624" i="7"/>
  <c r="G624" i="7"/>
  <c r="F624" i="7"/>
  <c r="E624" i="7"/>
  <c r="D624" i="7"/>
  <c r="C624" i="7"/>
  <c r="B624" i="7"/>
  <c r="A624" i="7"/>
  <c r="W623" i="7"/>
  <c r="V623" i="7"/>
  <c r="U623" i="7"/>
  <c r="T623" i="7"/>
  <c r="S623" i="7"/>
  <c r="R623" i="7"/>
  <c r="Q623" i="7"/>
  <c r="P623" i="7"/>
  <c r="U626" i="1"/>
  <c r="O623" i="7"/>
  <c r="T626" i="1"/>
  <c r="N623" i="7"/>
  <c r="M623" i="7"/>
  <c r="L623" i="7"/>
  <c r="K623" i="7"/>
  <c r="J623" i="7"/>
  <c r="I623" i="7"/>
  <c r="H623" i="7"/>
  <c r="G623" i="7"/>
  <c r="F623" i="7"/>
  <c r="E623" i="7"/>
  <c r="D623" i="7"/>
  <c r="C623" i="7"/>
  <c r="B623" i="7"/>
  <c r="A623" i="7"/>
  <c r="W622" i="7"/>
  <c r="V622" i="7"/>
  <c r="U622" i="7"/>
  <c r="T622" i="7"/>
  <c r="S622" i="7"/>
  <c r="R622" i="7"/>
  <c r="Q622" i="7"/>
  <c r="P622" i="7"/>
  <c r="U625" i="1"/>
  <c r="O622" i="7"/>
  <c r="T625" i="1"/>
  <c r="N622" i="7"/>
  <c r="M622" i="7"/>
  <c r="L622" i="7"/>
  <c r="K622" i="7"/>
  <c r="J622" i="7"/>
  <c r="I622" i="7"/>
  <c r="H622" i="7"/>
  <c r="G622" i="7"/>
  <c r="F622" i="7"/>
  <c r="E622" i="7"/>
  <c r="D622" i="7"/>
  <c r="C622" i="7"/>
  <c r="B622" i="7"/>
  <c r="A622" i="7"/>
  <c r="W621" i="7"/>
  <c r="V621" i="7"/>
  <c r="U621" i="7"/>
  <c r="T621" i="7"/>
  <c r="S621" i="7"/>
  <c r="R621" i="7"/>
  <c r="Q621" i="7"/>
  <c r="P621" i="7"/>
  <c r="U624" i="1"/>
  <c r="O621" i="7"/>
  <c r="T624" i="1"/>
  <c r="N621" i="7"/>
  <c r="M621" i="7"/>
  <c r="L621" i="7"/>
  <c r="K621" i="7"/>
  <c r="J621" i="7"/>
  <c r="I621" i="7"/>
  <c r="H621" i="7"/>
  <c r="G621" i="7"/>
  <c r="F621" i="7"/>
  <c r="E621" i="7"/>
  <c r="D621" i="7"/>
  <c r="C621" i="7"/>
  <c r="B621" i="7"/>
  <c r="A621" i="7"/>
  <c r="W620" i="7"/>
  <c r="V620" i="7"/>
  <c r="U620" i="7"/>
  <c r="T620" i="7"/>
  <c r="S620" i="7"/>
  <c r="R620" i="7"/>
  <c r="Q620" i="7"/>
  <c r="P620" i="7"/>
  <c r="U623" i="1"/>
  <c r="O620" i="7"/>
  <c r="T623" i="1"/>
  <c r="N620" i="7"/>
  <c r="M620" i="7"/>
  <c r="L620" i="7"/>
  <c r="K620" i="7"/>
  <c r="J620" i="7"/>
  <c r="I620" i="7"/>
  <c r="H620" i="7"/>
  <c r="G620" i="7"/>
  <c r="F620" i="7"/>
  <c r="E620" i="7"/>
  <c r="D620" i="7"/>
  <c r="C620" i="7"/>
  <c r="B620" i="7"/>
  <c r="A620" i="7"/>
  <c r="W619" i="7"/>
  <c r="V619" i="7"/>
  <c r="U619" i="7"/>
  <c r="T619" i="7"/>
  <c r="S619" i="7"/>
  <c r="R619" i="7"/>
  <c r="Q619" i="7"/>
  <c r="P619" i="7"/>
  <c r="U622" i="1"/>
  <c r="O619" i="7"/>
  <c r="T622" i="1"/>
  <c r="N619" i="7"/>
  <c r="M619" i="7"/>
  <c r="L619" i="7"/>
  <c r="K619" i="7"/>
  <c r="J619" i="7"/>
  <c r="I619" i="7"/>
  <c r="H619" i="7"/>
  <c r="G619" i="7"/>
  <c r="F619" i="7"/>
  <c r="E619" i="7"/>
  <c r="D619" i="7"/>
  <c r="C619" i="7"/>
  <c r="B619" i="7"/>
  <c r="A619" i="7"/>
  <c r="W618" i="7"/>
  <c r="V618" i="7"/>
  <c r="U618" i="7"/>
  <c r="T618" i="7"/>
  <c r="S618" i="7"/>
  <c r="R618" i="7"/>
  <c r="Q618" i="7"/>
  <c r="P618" i="7"/>
  <c r="U621" i="1"/>
  <c r="O618" i="7"/>
  <c r="T621" i="1"/>
  <c r="N618" i="7"/>
  <c r="M618" i="7"/>
  <c r="L618" i="7"/>
  <c r="K618" i="7"/>
  <c r="J618" i="7"/>
  <c r="I618" i="7"/>
  <c r="H618" i="7"/>
  <c r="G618" i="7"/>
  <c r="F618" i="7"/>
  <c r="E618" i="7"/>
  <c r="D618" i="7"/>
  <c r="C618" i="7"/>
  <c r="B618" i="7"/>
  <c r="A618" i="7"/>
  <c r="W617" i="7"/>
  <c r="V617" i="7"/>
  <c r="U617" i="7"/>
  <c r="T617" i="7"/>
  <c r="S617" i="7"/>
  <c r="R617" i="7"/>
  <c r="Q617" i="7"/>
  <c r="P617" i="7"/>
  <c r="U620" i="1"/>
  <c r="O617" i="7"/>
  <c r="T620" i="1"/>
  <c r="N617" i="7"/>
  <c r="M617" i="7"/>
  <c r="L617" i="7"/>
  <c r="K617" i="7"/>
  <c r="J617" i="7"/>
  <c r="I617" i="7"/>
  <c r="H617" i="7"/>
  <c r="G617" i="7"/>
  <c r="F617" i="7"/>
  <c r="E617" i="7"/>
  <c r="D617" i="7"/>
  <c r="C617" i="7"/>
  <c r="B617" i="7"/>
  <c r="A617" i="7"/>
  <c r="W616" i="7"/>
  <c r="V616" i="7"/>
  <c r="U616" i="7"/>
  <c r="T616" i="7"/>
  <c r="S616" i="7"/>
  <c r="R616" i="7"/>
  <c r="Q616" i="7"/>
  <c r="P616" i="7"/>
  <c r="U619" i="1"/>
  <c r="O616" i="7"/>
  <c r="T619" i="1"/>
  <c r="N616" i="7"/>
  <c r="M616" i="7"/>
  <c r="L616" i="7"/>
  <c r="K616" i="7"/>
  <c r="J616" i="7"/>
  <c r="I616" i="7"/>
  <c r="H616" i="7"/>
  <c r="G616" i="7"/>
  <c r="F616" i="7"/>
  <c r="E616" i="7"/>
  <c r="D616" i="7"/>
  <c r="C616" i="7"/>
  <c r="B616" i="7"/>
  <c r="A616" i="7"/>
  <c r="W615" i="7"/>
  <c r="V615" i="7"/>
  <c r="U615" i="7"/>
  <c r="T615" i="7"/>
  <c r="S615" i="7"/>
  <c r="R615" i="7"/>
  <c r="Q615" i="7"/>
  <c r="P615" i="7"/>
  <c r="U618" i="1"/>
  <c r="O615" i="7"/>
  <c r="T618" i="1"/>
  <c r="N615" i="7"/>
  <c r="M615" i="7"/>
  <c r="L615" i="7"/>
  <c r="K615" i="7"/>
  <c r="J615" i="7"/>
  <c r="I615" i="7"/>
  <c r="H615" i="7"/>
  <c r="G615" i="7"/>
  <c r="F615" i="7"/>
  <c r="E615" i="7"/>
  <c r="D615" i="7"/>
  <c r="C615" i="7"/>
  <c r="B615" i="7"/>
  <c r="A615" i="7"/>
  <c r="W614" i="7"/>
  <c r="V614" i="7"/>
  <c r="U614" i="7"/>
  <c r="T614" i="7"/>
  <c r="S614" i="7"/>
  <c r="R614" i="7"/>
  <c r="Q614" i="7"/>
  <c r="P614" i="7"/>
  <c r="U617" i="1"/>
  <c r="O614" i="7"/>
  <c r="T617" i="1"/>
  <c r="N614" i="7"/>
  <c r="M614" i="7"/>
  <c r="L614" i="7"/>
  <c r="K614" i="7"/>
  <c r="J614" i="7"/>
  <c r="I614" i="7"/>
  <c r="H614" i="7"/>
  <c r="G614" i="7"/>
  <c r="F614" i="7"/>
  <c r="E614" i="7"/>
  <c r="D614" i="7"/>
  <c r="C614" i="7"/>
  <c r="B614" i="7"/>
  <c r="A614" i="7"/>
  <c r="W613" i="7"/>
  <c r="V613" i="7"/>
  <c r="U613" i="7"/>
  <c r="T613" i="7"/>
  <c r="S613" i="7"/>
  <c r="R613" i="7"/>
  <c r="Q613" i="7"/>
  <c r="P613" i="7"/>
  <c r="U616" i="1"/>
  <c r="O613" i="7"/>
  <c r="T616" i="1"/>
  <c r="N613" i="7"/>
  <c r="M613" i="7"/>
  <c r="L613" i="7"/>
  <c r="K613" i="7"/>
  <c r="J613" i="7"/>
  <c r="I613" i="7"/>
  <c r="H613" i="7"/>
  <c r="G613" i="7"/>
  <c r="F613" i="7"/>
  <c r="E613" i="7"/>
  <c r="D613" i="7"/>
  <c r="C613" i="7"/>
  <c r="B613" i="7"/>
  <c r="A613" i="7"/>
  <c r="W612" i="7"/>
  <c r="V612" i="7"/>
  <c r="U612" i="7"/>
  <c r="T612" i="7"/>
  <c r="S612" i="7"/>
  <c r="R612" i="7"/>
  <c r="Q612" i="7"/>
  <c r="P612" i="7"/>
  <c r="U615" i="1"/>
  <c r="O612" i="7"/>
  <c r="T615" i="1"/>
  <c r="N612" i="7"/>
  <c r="M612" i="7"/>
  <c r="L612" i="7"/>
  <c r="K612" i="7"/>
  <c r="J612" i="7"/>
  <c r="I612" i="7"/>
  <c r="H612" i="7"/>
  <c r="G612" i="7"/>
  <c r="F612" i="7"/>
  <c r="E612" i="7"/>
  <c r="D612" i="7"/>
  <c r="C612" i="7"/>
  <c r="B612" i="7"/>
  <c r="A612" i="7"/>
  <c r="W611" i="7"/>
  <c r="V611" i="7"/>
  <c r="U611" i="7"/>
  <c r="T611" i="7"/>
  <c r="S611" i="7"/>
  <c r="R611" i="7"/>
  <c r="Q611" i="7"/>
  <c r="P611" i="7"/>
  <c r="U614" i="1"/>
  <c r="O611" i="7"/>
  <c r="T614" i="1"/>
  <c r="N611" i="7"/>
  <c r="M611" i="7"/>
  <c r="L611" i="7"/>
  <c r="K611" i="7"/>
  <c r="J611" i="7"/>
  <c r="I611" i="7"/>
  <c r="H611" i="7"/>
  <c r="G611" i="7"/>
  <c r="F611" i="7"/>
  <c r="E611" i="7"/>
  <c r="D611" i="7"/>
  <c r="C611" i="7"/>
  <c r="B611" i="7"/>
  <c r="A611" i="7"/>
  <c r="W610" i="7"/>
  <c r="V610" i="7"/>
  <c r="U610" i="7"/>
  <c r="T610" i="7"/>
  <c r="S610" i="7"/>
  <c r="R610" i="7"/>
  <c r="Q610" i="7"/>
  <c r="P610" i="7"/>
  <c r="U613" i="1"/>
  <c r="O610" i="7"/>
  <c r="T613" i="1"/>
  <c r="N610" i="7"/>
  <c r="M610" i="7"/>
  <c r="L610" i="7"/>
  <c r="K610" i="7"/>
  <c r="J610" i="7"/>
  <c r="I610" i="7"/>
  <c r="H610" i="7"/>
  <c r="G610" i="7"/>
  <c r="F610" i="7"/>
  <c r="E610" i="7"/>
  <c r="D610" i="7"/>
  <c r="C610" i="7"/>
  <c r="B610" i="7"/>
  <c r="A610" i="7"/>
  <c r="W609" i="7"/>
  <c r="V609" i="7"/>
  <c r="U609" i="7"/>
  <c r="T609" i="7"/>
  <c r="S609" i="7"/>
  <c r="R609" i="7"/>
  <c r="Q609" i="7"/>
  <c r="P609" i="7"/>
  <c r="U612" i="1"/>
  <c r="O609" i="7"/>
  <c r="T612" i="1"/>
  <c r="N609" i="7"/>
  <c r="M609" i="7"/>
  <c r="L609" i="7"/>
  <c r="K609" i="7"/>
  <c r="J609" i="7"/>
  <c r="I609" i="7"/>
  <c r="H609" i="7"/>
  <c r="G609" i="7"/>
  <c r="F609" i="7"/>
  <c r="E609" i="7"/>
  <c r="D609" i="7"/>
  <c r="C609" i="7"/>
  <c r="B609" i="7"/>
  <c r="A609" i="7"/>
  <c r="W608" i="7"/>
  <c r="V608" i="7"/>
  <c r="U608" i="7"/>
  <c r="T608" i="7"/>
  <c r="S608" i="7"/>
  <c r="R608" i="7"/>
  <c r="Q608" i="7"/>
  <c r="P608" i="7"/>
  <c r="U611" i="1"/>
  <c r="O608" i="7"/>
  <c r="T611" i="1"/>
  <c r="N608" i="7"/>
  <c r="M608" i="7"/>
  <c r="L608" i="7"/>
  <c r="K608" i="7"/>
  <c r="J608" i="7"/>
  <c r="I608" i="7"/>
  <c r="H608" i="7"/>
  <c r="G608" i="7"/>
  <c r="F608" i="7"/>
  <c r="E608" i="7"/>
  <c r="D608" i="7"/>
  <c r="C608" i="7"/>
  <c r="B608" i="7"/>
  <c r="A608" i="7"/>
  <c r="W607" i="7"/>
  <c r="V607" i="7"/>
  <c r="U607" i="7"/>
  <c r="T607" i="7"/>
  <c r="S607" i="7"/>
  <c r="R607" i="7"/>
  <c r="Q607" i="7"/>
  <c r="P607" i="7"/>
  <c r="U610" i="1"/>
  <c r="O607" i="7"/>
  <c r="T610" i="1"/>
  <c r="N607" i="7"/>
  <c r="M607" i="7"/>
  <c r="L607" i="7"/>
  <c r="K607" i="7"/>
  <c r="J607" i="7"/>
  <c r="I607" i="7"/>
  <c r="H607" i="7"/>
  <c r="G607" i="7"/>
  <c r="F607" i="7"/>
  <c r="E607" i="7"/>
  <c r="D607" i="7"/>
  <c r="C607" i="7"/>
  <c r="B607" i="7"/>
  <c r="A607" i="7"/>
  <c r="W606" i="7"/>
  <c r="V606" i="7"/>
  <c r="U606" i="7"/>
  <c r="T606" i="7"/>
  <c r="S606" i="7"/>
  <c r="R606" i="7"/>
  <c r="Q606" i="7"/>
  <c r="P606" i="7"/>
  <c r="U609" i="1"/>
  <c r="O606" i="7"/>
  <c r="T609" i="1"/>
  <c r="N606" i="7"/>
  <c r="M606" i="7"/>
  <c r="L606" i="7"/>
  <c r="K606" i="7"/>
  <c r="J606" i="7"/>
  <c r="I606" i="7"/>
  <c r="H606" i="7"/>
  <c r="G606" i="7"/>
  <c r="F606" i="7"/>
  <c r="E606" i="7"/>
  <c r="D606" i="7"/>
  <c r="C606" i="7"/>
  <c r="B606" i="7"/>
  <c r="A606" i="7"/>
  <c r="W605" i="7"/>
  <c r="V605" i="7"/>
  <c r="U605" i="7"/>
  <c r="T605" i="7"/>
  <c r="S605" i="7"/>
  <c r="R605" i="7"/>
  <c r="Q605" i="7"/>
  <c r="P605" i="7"/>
  <c r="U608" i="1"/>
  <c r="O605" i="7"/>
  <c r="T608" i="1"/>
  <c r="N605" i="7"/>
  <c r="M605" i="7"/>
  <c r="L605" i="7"/>
  <c r="K605" i="7"/>
  <c r="J605" i="7"/>
  <c r="I605" i="7"/>
  <c r="H605" i="7"/>
  <c r="G605" i="7"/>
  <c r="F605" i="7"/>
  <c r="E605" i="7"/>
  <c r="D605" i="7"/>
  <c r="C605" i="7"/>
  <c r="B605" i="7"/>
  <c r="A605" i="7"/>
  <c r="W604" i="7"/>
  <c r="V604" i="7"/>
  <c r="U604" i="7"/>
  <c r="T604" i="7"/>
  <c r="S604" i="7"/>
  <c r="R604" i="7"/>
  <c r="Q604" i="7"/>
  <c r="P604" i="7"/>
  <c r="U607" i="1"/>
  <c r="O604" i="7"/>
  <c r="T607" i="1"/>
  <c r="N604" i="7"/>
  <c r="M604" i="7"/>
  <c r="L604" i="7"/>
  <c r="K604" i="7"/>
  <c r="J604" i="7"/>
  <c r="I604" i="7"/>
  <c r="H604" i="7"/>
  <c r="G604" i="7"/>
  <c r="F604" i="7"/>
  <c r="E604" i="7"/>
  <c r="D604" i="7"/>
  <c r="C604" i="7"/>
  <c r="B604" i="7"/>
  <c r="A604" i="7"/>
  <c r="W603" i="7"/>
  <c r="V603" i="7"/>
  <c r="U603" i="7"/>
  <c r="T603" i="7"/>
  <c r="S603" i="7"/>
  <c r="R603" i="7"/>
  <c r="Q603" i="7"/>
  <c r="P603" i="7"/>
  <c r="U606" i="1"/>
  <c r="O603" i="7"/>
  <c r="T606" i="1"/>
  <c r="N603" i="7"/>
  <c r="M603" i="7"/>
  <c r="L603" i="7"/>
  <c r="K603" i="7"/>
  <c r="J603" i="7"/>
  <c r="I603" i="7"/>
  <c r="H603" i="7"/>
  <c r="G603" i="7"/>
  <c r="F603" i="7"/>
  <c r="E603" i="7"/>
  <c r="D603" i="7"/>
  <c r="C603" i="7"/>
  <c r="B603" i="7"/>
  <c r="A603" i="7"/>
  <c r="W602" i="7"/>
  <c r="V602" i="7"/>
  <c r="U602" i="7"/>
  <c r="T602" i="7"/>
  <c r="S602" i="7"/>
  <c r="R602" i="7"/>
  <c r="Q602" i="7"/>
  <c r="P602" i="7"/>
  <c r="U605" i="1"/>
  <c r="O602" i="7"/>
  <c r="T605" i="1"/>
  <c r="N602" i="7"/>
  <c r="M602" i="7"/>
  <c r="L602" i="7"/>
  <c r="K602" i="7"/>
  <c r="J602" i="7"/>
  <c r="I602" i="7"/>
  <c r="H602" i="7"/>
  <c r="G602" i="7"/>
  <c r="F602" i="7"/>
  <c r="E602" i="7"/>
  <c r="D602" i="7"/>
  <c r="C602" i="7"/>
  <c r="B602" i="7"/>
  <c r="A602" i="7"/>
  <c r="W601" i="7"/>
  <c r="V601" i="7"/>
  <c r="U601" i="7"/>
  <c r="T601" i="7"/>
  <c r="S601" i="7"/>
  <c r="R601" i="7"/>
  <c r="Q601" i="7"/>
  <c r="P601" i="7"/>
  <c r="U604" i="1"/>
  <c r="O601" i="7"/>
  <c r="T604" i="1"/>
  <c r="N601" i="7"/>
  <c r="M601" i="7"/>
  <c r="L601" i="7"/>
  <c r="K601" i="7"/>
  <c r="J601" i="7"/>
  <c r="I601" i="7"/>
  <c r="H601" i="7"/>
  <c r="G601" i="7"/>
  <c r="F601" i="7"/>
  <c r="E601" i="7"/>
  <c r="D601" i="7"/>
  <c r="C601" i="7"/>
  <c r="B601" i="7"/>
  <c r="A601" i="7"/>
  <c r="W600" i="7"/>
  <c r="V600" i="7"/>
  <c r="U600" i="7"/>
  <c r="T600" i="7"/>
  <c r="S600" i="7"/>
  <c r="R600" i="7"/>
  <c r="Q600" i="7"/>
  <c r="P600" i="7"/>
  <c r="U603" i="1"/>
  <c r="O600" i="7"/>
  <c r="T603" i="1"/>
  <c r="N600" i="7"/>
  <c r="M600" i="7"/>
  <c r="L600" i="7"/>
  <c r="K600" i="7"/>
  <c r="J600" i="7"/>
  <c r="I600" i="7"/>
  <c r="H600" i="7"/>
  <c r="G600" i="7"/>
  <c r="F600" i="7"/>
  <c r="E600" i="7"/>
  <c r="D600" i="7"/>
  <c r="C600" i="7"/>
  <c r="B600" i="7"/>
  <c r="A600" i="7"/>
  <c r="W599" i="7"/>
  <c r="V599" i="7"/>
  <c r="U599" i="7"/>
  <c r="T599" i="7"/>
  <c r="S599" i="7"/>
  <c r="R599" i="7"/>
  <c r="Q599" i="7"/>
  <c r="P599" i="7"/>
  <c r="U602" i="1"/>
  <c r="O599" i="7"/>
  <c r="T602" i="1"/>
  <c r="N599" i="7"/>
  <c r="M599" i="7"/>
  <c r="L599" i="7"/>
  <c r="K599" i="7"/>
  <c r="J599" i="7"/>
  <c r="I599" i="7"/>
  <c r="H599" i="7"/>
  <c r="G599" i="7"/>
  <c r="F599" i="7"/>
  <c r="E599" i="7"/>
  <c r="D599" i="7"/>
  <c r="C599" i="7"/>
  <c r="B599" i="7"/>
  <c r="A599" i="7"/>
  <c r="W598" i="7"/>
  <c r="V598" i="7"/>
  <c r="U598" i="7"/>
  <c r="T598" i="7"/>
  <c r="S598" i="7"/>
  <c r="R598" i="7"/>
  <c r="Q598" i="7"/>
  <c r="P598" i="7"/>
  <c r="U601" i="1"/>
  <c r="O598" i="7"/>
  <c r="T601" i="1"/>
  <c r="N598" i="7"/>
  <c r="M598" i="7"/>
  <c r="L598" i="7"/>
  <c r="K598" i="7"/>
  <c r="J598" i="7"/>
  <c r="I598" i="7"/>
  <c r="H598" i="7"/>
  <c r="G598" i="7"/>
  <c r="F598" i="7"/>
  <c r="E598" i="7"/>
  <c r="D598" i="7"/>
  <c r="C598" i="7"/>
  <c r="B598" i="7"/>
  <c r="A598" i="7"/>
  <c r="W597" i="7"/>
  <c r="V597" i="7"/>
  <c r="U597" i="7"/>
  <c r="T597" i="7"/>
  <c r="S597" i="7"/>
  <c r="R597" i="7"/>
  <c r="Q597" i="7"/>
  <c r="P597" i="7"/>
  <c r="U600" i="1"/>
  <c r="O597" i="7"/>
  <c r="T600" i="1"/>
  <c r="N597" i="7"/>
  <c r="M597" i="7"/>
  <c r="L597" i="7"/>
  <c r="K597" i="7"/>
  <c r="J597" i="7"/>
  <c r="I597" i="7"/>
  <c r="H597" i="7"/>
  <c r="G597" i="7"/>
  <c r="F597" i="7"/>
  <c r="E597" i="7"/>
  <c r="D597" i="7"/>
  <c r="C597" i="7"/>
  <c r="B597" i="7"/>
  <c r="A597" i="7"/>
  <c r="W596" i="7"/>
  <c r="V596" i="7"/>
  <c r="U596" i="7"/>
  <c r="T596" i="7"/>
  <c r="S596" i="7"/>
  <c r="R596" i="7"/>
  <c r="Q596" i="7"/>
  <c r="P596" i="7"/>
  <c r="U599" i="1"/>
  <c r="O596" i="7"/>
  <c r="T599" i="1"/>
  <c r="N596" i="7"/>
  <c r="M596" i="7"/>
  <c r="L596" i="7"/>
  <c r="K596" i="7"/>
  <c r="J596" i="7"/>
  <c r="I596" i="7"/>
  <c r="H596" i="7"/>
  <c r="G596" i="7"/>
  <c r="F596" i="7"/>
  <c r="E596" i="7"/>
  <c r="D596" i="7"/>
  <c r="C596" i="7"/>
  <c r="B596" i="7"/>
  <c r="A596" i="7"/>
  <c r="W595" i="7"/>
  <c r="V595" i="7"/>
  <c r="U595" i="7"/>
  <c r="T595" i="7"/>
  <c r="S595" i="7"/>
  <c r="R595" i="7"/>
  <c r="Q595" i="7"/>
  <c r="P595" i="7"/>
  <c r="U598" i="1"/>
  <c r="O595" i="7"/>
  <c r="T598" i="1"/>
  <c r="N595" i="7"/>
  <c r="M595" i="7"/>
  <c r="L595" i="7"/>
  <c r="K595" i="7"/>
  <c r="J595" i="7"/>
  <c r="I595" i="7"/>
  <c r="H595" i="7"/>
  <c r="G595" i="7"/>
  <c r="F595" i="7"/>
  <c r="E595" i="7"/>
  <c r="D595" i="7"/>
  <c r="C595" i="7"/>
  <c r="B595" i="7"/>
  <c r="A595" i="7"/>
  <c r="W594" i="7"/>
  <c r="V594" i="7"/>
  <c r="U594" i="7"/>
  <c r="T594" i="7"/>
  <c r="S594" i="7"/>
  <c r="R594" i="7"/>
  <c r="Q594" i="7"/>
  <c r="P594" i="7"/>
  <c r="U597" i="1"/>
  <c r="O594" i="7"/>
  <c r="T597" i="1"/>
  <c r="N594" i="7"/>
  <c r="M594" i="7"/>
  <c r="L594" i="7"/>
  <c r="K594" i="7"/>
  <c r="J594" i="7"/>
  <c r="I594" i="7"/>
  <c r="H594" i="7"/>
  <c r="G594" i="7"/>
  <c r="F594" i="7"/>
  <c r="E594" i="7"/>
  <c r="D594" i="7"/>
  <c r="C594" i="7"/>
  <c r="B594" i="7"/>
  <c r="A594" i="7"/>
  <c r="W593" i="7"/>
  <c r="V593" i="7"/>
  <c r="U593" i="7"/>
  <c r="T593" i="7"/>
  <c r="S593" i="7"/>
  <c r="R593" i="7"/>
  <c r="Q593" i="7"/>
  <c r="P593" i="7"/>
  <c r="U596" i="1"/>
  <c r="O593" i="7"/>
  <c r="T596" i="1"/>
  <c r="N593" i="7"/>
  <c r="M593" i="7"/>
  <c r="L593" i="7"/>
  <c r="K593" i="7"/>
  <c r="J593" i="7"/>
  <c r="I593" i="7"/>
  <c r="H593" i="7"/>
  <c r="G593" i="7"/>
  <c r="F593" i="7"/>
  <c r="E593" i="7"/>
  <c r="D593" i="7"/>
  <c r="C593" i="7"/>
  <c r="B593" i="7"/>
  <c r="A593" i="7"/>
  <c r="W592" i="7"/>
  <c r="V592" i="7"/>
  <c r="U592" i="7"/>
  <c r="T592" i="7"/>
  <c r="S592" i="7"/>
  <c r="R592" i="7"/>
  <c r="Q592" i="7"/>
  <c r="P592" i="7"/>
  <c r="U595" i="1"/>
  <c r="O592" i="7"/>
  <c r="T595" i="1"/>
  <c r="N592" i="7"/>
  <c r="M592" i="7"/>
  <c r="L592" i="7"/>
  <c r="K592" i="7"/>
  <c r="J592" i="7"/>
  <c r="I592" i="7"/>
  <c r="H592" i="7"/>
  <c r="G592" i="7"/>
  <c r="F592" i="7"/>
  <c r="E592" i="7"/>
  <c r="D592" i="7"/>
  <c r="C592" i="7"/>
  <c r="B592" i="7"/>
  <c r="A592" i="7"/>
  <c r="W591" i="7"/>
  <c r="V591" i="7"/>
  <c r="U591" i="7"/>
  <c r="T591" i="7"/>
  <c r="S591" i="7"/>
  <c r="R591" i="7"/>
  <c r="Q591" i="7"/>
  <c r="P591" i="7"/>
  <c r="U594" i="1"/>
  <c r="O591" i="7"/>
  <c r="T594" i="1"/>
  <c r="N591" i="7"/>
  <c r="M591" i="7"/>
  <c r="L591" i="7"/>
  <c r="K591" i="7"/>
  <c r="J591" i="7"/>
  <c r="I591" i="7"/>
  <c r="H591" i="7"/>
  <c r="G591" i="7"/>
  <c r="F591" i="7"/>
  <c r="E591" i="7"/>
  <c r="D591" i="7"/>
  <c r="C591" i="7"/>
  <c r="B591" i="7"/>
  <c r="A591" i="7"/>
  <c r="W590" i="7"/>
  <c r="V590" i="7"/>
  <c r="U590" i="7"/>
  <c r="T590" i="7"/>
  <c r="S590" i="7"/>
  <c r="R590" i="7"/>
  <c r="Q590" i="7"/>
  <c r="P590" i="7"/>
  <c r="U593" i="1"/>
  <c r="O590" i="7"/>
  <c r="T593" i="1"/>
  <c r="N590" i="7"/>
  <c r="M590" i="7"/>
  <c r="L590" i="7"/>
  <c r="K590" i="7"/>
  <c r="J590" i="7"/>
  <c r="I590" i="7"/>
  <c r="H590" i="7"/>
  <c r="G590" i="7"/>
  <c r="F590" i="7"/>
  <c r="E590" i="7"/>
  <c r="D590" i="7"/>
  <c r="C590" i="7"/>
  <c r="B590" i="7"/>
  <c r="A590" i="7"/>
  <c r="W589" i="7"/>
  <c r="V589" i="7"/>
  <c r="U589" i="7"/>
  <c r="T589" i="7"/>
  <c r="S589" i="7"/>
  <c r="R589" i="7"/>
  <c r="Q589" i="7"/>
  <c r="P589" i="7"/>
  <c r="U592" i="1"/>
  <c r="O589" i="7"/>
  <c r="T592" i="1"/>
  <c r="N589" i="7"/>
  <c r="M589" i="7"/>
  <c r="L589" i="7"/>
  <c r="K589" i="7"/>
  <c r="J589" i="7"/>
  <c r="I589" i="7"/>
  <c r="H589" i="7"/>
  <c r="G589" i="7"/>
  <c r="F589" i="7"/>
  <c r="E589" i="7"/>
  <c r="D589" i="7"/>
  <c r="C589" i="7"/>
  <c r="B589" i="7"/>
  <c r="A589" i="7"/>
  <c r="W588" i="7"/>
  <c r="V588" i="7"/>
  <c r="U588" i="7"/>
  <c r="T588" i="7"/>
  <c r="S588" i="7"/>
  <c r="R588" i="7"/>
  <c r="Q588" i="7"/>
  <c r="P588" i="7"/>
  <c r="U591" i="1"/>
  <c r="O588" i="7"/>
  <c r="T591" i="1"/>
  <c r="N588" i="7"/>
  <c r="M588" i="7"/>
  <c r="L588" i="7"/>
  <c r="K588" i="7"/>
  <c r="J588" i="7"/>
  <c r="I588" i="7"/>
  <c r="H588" i="7"/>
  <c r="G588" i="7"/>
  <c r="F588" i="7"/>
  <c r="E588" i="7"/>
  <c r="D588" i="7"/>
  <c r="C588" i="7"/>
  <c r="B588" i="7"/>
  <c r="A588" i="7"/>
  <c r="W587" i="7"/>
  <c r="V587" i="7"/>
  <c r="U587" i="7"/>
  <c r="T587" i="7"/>
  <c r="S587" i="7"/>
  <c r="R587" i="7"/>
  <c r="Q587" i="7"/>
  <c r="P587" i="7"/>
  <c r="U590" i="1"/>
  <c r="O587" i="7"/>
  <c r="T590" i="1"/>
  <c r="N587" i="7"/>
  <c r="M587" i="7"/>
  <c r="L587" i="7"/>
  <c r="K587" i="7"/>
  <c r="J587" i="7"/>
  <c r="I587" i="7"/>
  <c r="H587" i="7"/>
  <c r="G587" i="7"/>
  <c r="F587" i="7"/>
  <c r="E587" i="7"/>
  <c r="D587" i="7"/>
  <c r="C587" i="7"/>
  <c r="B587" i="7"/>
  <c r="A587" i="7"/>
  <c r="W586" i="7"/>
  <c r="V586" i="7"/>
  <c r="U586" i="7"/>
  <c r="T586" i="7"/>
  <c r="S586" i="7"/>
  <c r="R586" i="7"/>
  <c r="Q586" i="7"/>
  <c r="P586" i="7"/>
  <c r="U589" i="1"/>
  <c r="O586" i="7"/>
  <c r="T589" i="1"/>
  <c r="N586" i="7"/>
  <c r="M586" i="7"/>
  <c r="L586" i="7"/>
  <c r="K586" i="7"/>
  <c r="J586" i="7"/>
  <c r="I586" i="7"/>
  <c r="H586" i="7"/>
  <c r="G586" i="7"/>
  <c r="F586" i="7"/>
  <c r="E586" i="7"/>
  <c r="D586" i="7"/>
  <c r="C586" i="7"/>
  <c r="B586" i="7"/>
  <c r="A586" i="7"/>
  <c r="W585" i="7"/>
  <c r="V585" i="7"/>
  <c r="U585" i="7"/>
  <c r="T585" i="7"/>
  <c r="S585" i="7"/>
  <c r="R585" i="7"/>
  <c r="Q585" i="7"/>
  <c r="P585" i="7"/>
  <c r="U588" i="1"/>
  <c r="O585" i="7"/>
  <c r="T588" i="1"/>
  <c r="N585" i="7"/>
  <c r="M585" i="7"/>
  <c r="L585" i="7"/>
  <c r="K585" i="7"/>
  <c r="J585" i="7"/>
  <c r="I585" i="7"/>
  <c r="H585" i="7"/>
  <c r="G585" i="7"/>
  <c r="F585" i="7"/>
  <c r="E585" i="7"/>
  <c r="D585" i="7"/>
  <c r="C585" i="7"/>
  <c r="B585" i="7"/>
  <c r="A585" i="7"/>
  <c r="W584" i="7"/>
  <c r="V584" i="7"/>
  <c r="U584" i="7"/>
  <c r="T584" i="7"/>
  <c r="S584" i="7"/>
  <c r="R584" i="7"/>
  <c r="Q584" i="7"/>
  <c r="P584" i="7"/>
  <c r="U587" i="1"/>
  <c r="O584" i="7"/>
  <c r="T587" i="1"/>
  <c r="N584" i="7"/>
  <c r="M584" i="7"/>
  <c r="L584" i="7"/>
  <c r="K584" i="7"/>
  <c r="J584" i="7"/>
  <c r="I584" i="7"/>
  <c r="H584" i="7"/>
  <c r="G584" i="7"/>
  <c r="F584" i="7"/>
  <c r="E584" i="7"/>
  <c r="D584" i="7"/>
  <c r="C584" i="7"/>
  <c r="B584" i="7"/>
  <c r="A584" i="7"/>
  <c r="W583" i="7"/>
  <c r="V583" i="7"/>
  <c r="U583" i="7"/>
  <c r="T583" i="7"/>
  <c r="S583" i="7"/>
  <c r="R583" i="7"/>
  <c r="Q583" i="7"/>
  <c r="P583" i="7"/>
  <c r="O583" i="7"/>
  <c r="N583" i="7"/>
  <c r="M583" i="7"/>
  <c r="L583" i="7"/>
  <c r="K583" i="7"/>
  <c r="J583" i="7"/>
  <c r="I583" i="7"/>
  <c r="H583" i="7"/>
  <c r="G583" i="7"/>
  <c r="F583" i="7"/>
  <c r="E583" i="7"/>
  <c r="D583" i="7"/>
  <c r="C583" i="7"/>
  <c r="B583" i="7"/>
  <c r="A583" i="7"/>
  <c r="W582" i="7"/>
  <c r="V582" i="7"/>
  <c r="U582" i="7"/>
  <c r="T582" i="7"/>
  <c r="S582" i="7"/>
  <c r="R582" i="7"/>
  <c r="Q582" i="7"/>
  <c r="P582" i="7"/>
  <c r="O582" i="7"/>
  <c r="N582" i="7"/>
  <c r="M582" i="7"/>
  <c r="L582" i="7"/>
  <c r="K582" i="7"/>
  <c r="J582" i="7"/>
  <c r="I582" i="7"/>
  <c r="H582" i="7"/>
  <c r="G582" i="7"/>
  <c r="F582" i="7"/>
  <c r="E582" i="7"/>
  <c r="D582" i="7"/>
  <c r="C582" i="7"/>
  <c r="B582" i="7"/>
  <c r="A582" i="7"/>
  <c r="W581" i="7"/>
  <c r="V581" i="7"/>
  <c r="U581" i="7"/>
  <c r="T581" i="7"/>
  <c r="S581" i="7"/>
  <c r="R581" i="7"/>
  <c r="Q581" i="7"/>
  <c r="P581" i="7"/>
  <c r="O581" i="7"/>
  <c r="N581" i="7"/>
  <c r="M581" i="7"/>
  <c r="L581" i="7"/>
  <c r="K581" i="7"/>
  <c r="J581" i="7"/>
  <c r="I581" i="7"/>
  <c r="H581" i="7"/>
  <c r="G581" i="7"/>
  <c r="F581" i="7"/>
  <c r="E581" i="7"/>
  <c r="D581" i="7"/>
  <c r="C581" i="7"/>
  <c r="B581" i="7"/>
  <c r="A581" i="7"/>
  <c r="W580" i="7"/>
  <c r="V580" i="7"/>
  <c r="U580" i="7"/>
  <c r="T580" i="7"/>
  <c r="S580" i="7"/>
  <c r="R580" i="7"/>
  <c r="Q580" i="7"/>
  <c r="P580" i="7"/>
  <c r="O580" i="7"/>
  <c r="N580" i="7"/>
  <c r="M580" i="7"/>
  <c r="L580" i="7"/>
  <c r="K580" i="7"/>
  <c r="J580" i="7"/>
  <c r="I580" i="7"/>
  <c r="H580" i="7"/>
  <c r="G580" i="7"/>
  <c r="F580" i="7"/>
  <c r="E580" i="7"/>
  <c r="D580" i="7"/>
  <c r="C580" i="7"/>
  <c r="B580" i="7"/>
  <c r="A580" i="7"/>
  <c r="W579" i="7"/>
  <c r="V579" i="7"/>
  <c r="U579" i="7"/>
  <c r="T579" i="7"/>
  <c r="S579" i="7"/>
  <c r="R579" i="7"/>
  <c r="Q579" i="7"/>
  <c r="P579" i="7"/>
  <c r="O579" i="7"/>
  <c r="N579" i="7"/>
  <c r="M579" i="7"/>
  <c r="L579" i="7"/>
  <c r="K579" i="7"/>
  <c r="J579" i="7"/>
  <c r="I579" i="7"/>
  <c r="H579" i="7"/>
  <c r="G579" i="7"/>
  <c r="F579" i="7"/>
  <c r="E579" i="7"/>
  <c r="D579" i="7"/>
  <c r="C579" i="7"/>
  <c r="B579" i="7"/>
  <c r="A579" i="7"/>
  <c r="W578" i="7"/>
  <c r="V578" i="7"/>
  <c r="U578" i="7"/>
  <c r="T578" i="7"/>
  <c r="S578" i="7"/>
  <c r="R578" i="7"/>
  <c r="Q578" i="7"/>
  <c r="P578" i="7"/>
  <c r="O578" i="7"/>
  <c r="N578" i="7"/>
  <c r="M578" i="7"/>
  <c r="L578" i="7"/>
  <c r="K578" i="7"/>
  <c r="J578" i="7"/>
  <c r="I578" i="7"/>
  <c r="H578" i="7"/>
  <c r="G578" i="7"/>
  <c r="F578" i="7"/>
  <c r="E578" i="7"/>
  <c r="D578" i="7"/>
  <c r="C578" i="7"/>
  <c r="B578" i="7"/>
  <c r="A578" i="7"/>
  <c r="W577" i="7"/>
  <c r="V577" i="7"/>
  <c r="U577" i="7"/>
  <c r="T577" i="7"/>
  <c r="S577" i="7"/>
  <c r="R577" i="7"/>
  <c r="Q577" i="7"/>
  <c r="P577" i="7"/>
  <c r="O577" i="7"/>
  <c r="N577" i="7"/>
  <c r="M577" i="7"/>
  <c r="L577" i="7"/>
  <c r="K577" i="7"/>
  <c r="J577" i="7"/>
  <c r="I577" i="7"/>
  <c r="H577" i="7"/>
  <c r="G577" i="7"/>
  <c r="F577" i="7"/>
  <c r="E577" i="7"/>
  <c r="D577" i="7"/>
  <c r="C577" i="7"/>
  <c r="B577" i="7"/>
  <c r="A577" i="7"/>
  <c r="W576" i="7"/>
  <c r="V576" i="7"/>
  <c r="U576" i="7"/>
  <c r="T576" i="7"/>
  <c r="S576" i="7"/>
  <c r="R576" i="7"/>
  <c r="Q576" i="7"/>
  <c r="P576" i="7"/>
  <c r="O576" i="7"/>
  <c r="N576" i="7"/>
  <c r="M576" i="7"/>
  <c r="L576" i="7"/>
  <c r="K576" i="7"/>
  <c r="J576" i="7"/>
  <c r="I576" i="7"/>
  <c r="H576" i="7"/>
  <c r="G576" i="7"/>
  <c r="F576" i="7"/>
  <c r="E576" i="7"/>
  <c r="D576" i="7"/>
  <c r="C576" i="7"/>
  <c r="B576" i="7"/>
  <c r="A576" i="7"/>
  <c r="W575" i="7"/>
  <c r="V575" i="7"/>
  <c r="U575" i="7"/>
  <c r="T575" i="7"/>
  <c r="S575" i="7"/>
  <c r="R575" i="7"/>
  <c r="Q575" i="7"/>
  <c r="P575" i="7"/>
  <c r="O575" i="7"/>
  <c r="N575" i="7"/>
  <c r="M575" i="7"/>
  <c r="L575" i="7"/>
  <c r="K575" i="7"/>
  <c r="J575" i="7"/>
  <c r="I575" i="7"/>
  <c r="H575" i="7"/>
  <c r="G575" i="7"/>
  <c r="F575" i="7"/>
  <c r="E575" i="7"/>
  <c r="D575" i="7"/>
  <c r="C575" i="7"/>
  <c r="B575" i="7"/>
  <c r="A575" i="7"/>
  <c r="W574" i="7"/>
  <c r="V574" i="7"/>
  <c r="U574" i="7"/>
  <c r="T574" i="7"/>
  <c r="S574" i="7"/>
  <c r="R574" i="7"/>
  <c r="Q574" i="7"/>
  <c r="P574" i="7"/>
  <c r="O574" i="7"/>
  <c r="N574" i="7"/>
  <c r="M574" i="7"/>
  <c r="L574" i="7"/>
  <c r="K574" i="7"/>
  <c r="J574" i="7"/>
  <c r="I574" i="7"/>
  <c r="H574" i="7"/>
  <c r="G574" i="7"/>
  <c r="F574" i="7"/>
  <c r="E574" i="7"/>
  <c r="D574" i="7"/>
  <c r="C574" i="7"/>
  <c r="B574" i="7"/>
  <c r="A574" i="7"/>
  <c r="W573" i="7"/>
  <c r="V573" i="7"/>
  <c r="U573" i="7"/>
  <c r="T573" i="7"/>
  <c r="S573" i="7"/>
  <c r="R573" i="7"/>
  <c r="Q573" i="7"/>
  <c r="P573" i="7"/>
  <c r="O573" i="7"/>
  <c r="N573" i="7"/>
  <c r="M573" i="7"/>
  <c r="L573" i="7"/>
  <c r="K573" i="7"/>
  <c r="J573" i="7"/>
  <c r="I573" i="7"/>
  <c r="H573" i="7"/>
  <c r="G573" i="7"/>
  <c r="F573" i="7"/>
  <c r="E573" i="7"/>
  <c r="D573" i="7"/>
  <c r="C573" i="7"/>
  <c r="B573" i="7"/>
  <c r="A573" i="7"/>
  <c r="W572" i="7"/>
  <c r="V572" i="7"/>
  <c r="U572" i="7"/>
  <c r="T572" i="7"/>
  <c r="S572" i="7"/>
  <c r="R572" i="7"/>
  <c r="Q572" i="7"/>
  <c r="P572" i="7"/>
  <c r="O572" i="7"/>
  <c r="N572" i="7"/>
  <c r="M572" i="7"/>
  <c r="L572" i="7"/>
  <c r="K572" i="7"/>
  <c r="J572" i="7"/>
  <c r="I572" i="7"/>
  <c r="H572" i="7"/>
  <c r="G572" i="7"/>
  <c r="F572" i="7"/>
  <c r="E572" i="7"/>
  <c r="D572" i="7"/>
  <c r="C572" i="7"/>
  <c r="B572" i="7"/>
  <c r="A572" i="7"/>
  <c r="W571" i="7"/>
  <c r="V571" i="7"/>
  <c r="U571" i="7"/>
  <c r="T571" i="7"/>
  <c r="S571" i="7"/>
  <c r="R571" i="7"/>
  <c r="Q571" i="7"/>
  <c r="P571" i="7"/>
  <c r="O571" i="7"/>
  <c r="N571" i="7"/>
  <c r="M571" i="7"/>
  <c r="L571" i="7"/>
  <c r="K571" i="7"/>
  <c r="J571" i="7"/>
  <c r="I571" i="7"/>
  <c r="H571" i="7"/>
  <c r="G571" i="7"/>
  <c r="F571" i="7"/>
  <c r="E571" i="7"/>
  <c r="D571" i="7"/>
  <c r="C571" i="7"/>
  <c r="B571" i="7"/>
  <c r="A571" i="7"/>
  <c r="W570" i="7"/>
  <c r="V570" i="7"/>
  <c r="U570" i="7"/>
  <c r="T570" i="7"/>
  <c r="S570" i="7"/>
  <c r="R570" i="7"/>
  <c r="Q570" i="7"/>
  <c r="P570" i="7"/>
  <c r="O570" i="7"/>
  <c r="N570" i="7"/>
  <c r="M570" i="7"/>
  <c r="L570" i="7"/>
  <c r="K570" i="7"/>
  <c r="J570" i="7"/>
  <c r="I570" i="7"/>
  <c r="H570" i="7"/>
  <c r="G570" i="7"/>
  <c r="F570" i="7"/>
  <c r="E570" i="7"/>
  <c r="D570" i="7"/>
  <c r="C570" i="7"/>
  <c r="B570" i="7"/>
  <c r="A570" i="7"/>
  <c r="W569" i="7"/>
  <c r="V569" i="7"/>
  <c r="U569" i="7"/>
  <c r="T569" i="7"/>
  <c r="S569" i="7"/>
  <c r="R569" i="7"/>
  <c r="Q569" i="7"/>
  <c r="P569" i="7"/>
  <c r="O569" i="7"/>
  <c r="N569" i="7"/>
  <c r="M569" i="7"/>
  <c r="L569" i="7"/>
  <c r="K569" i="7"/>
  <c r="J569" i="7"/>
  <c r="I569" i="7"/>
  <c r="H569" i="7"/>
  <c r="G569" i="7"/>
  <c r="F569" i="7"/>
  <c r="E569" i="7"/>
  <c r="D569" i="7"/>
  <c r="C569" i="7"/>
  <c r="B569" i="7"/>
  <c r="A569" i="7"/>
  <c r="W568" i="7"/>
  <c r="V568" i="7"/>
  <c r="U568" i="7"/>
  <c r="T568" i="7"/>
  <c r="S568" i="7"/>
  <c r="R568" i="7"/>
  <c r="Q568" i="7"/>
  <c r="P568" i="7"/>
  <c r="O568" i="7"/>
  <c r="N568" i="7"/>
  <c r="M568" i="7"/>
  <c r="L568" i="7"/>
  <c r="K568" i="7"/>
  <c r="J568" i="7"/>
  <c r="I568" i="7"/>
  <c r="H568" i="7"/>
  <c r="G568" i="7"/>
  <c r="F568" i="7"/>
  <c r="E568" i="7"/>
  <c r="D568" i="7"/>
  <c r="C568" i="7"/>
  <c r="B568" i="7"/>
  <c r="A568" i="7"/>
  <c r="W567" i="7"/>
  <c r="V567" i="7"/>
  <c r="U567" i="7"/>
  <c r="T567" i="7"/>
  <c r="S567" i="7"/>
  <c r="R567" i="7"/>
  <c r="Q567" i="7"/>
  <c r="P567" i="7"/>
  <c r="O567" i="7"/>
  <c r="N567" i="7"/>
  <c r="M567" i="7"/>
  <c r="L567" i="7"/>
  <c r="K567" i="7"/>
  <c r="J567" i="7"/>
  <c r="I567" i="7"/>
  <c r="H567" i="7"/>
  <c r="G567" i="7"/>
  <c r="F567" i="7"/>
  <c r="E567" i="7"/>
  <c r="D567" i="7"/>
  <c r="C567" i="7"/>
  <c r="B567" i="7"/>
  <c r="A567" i="7"/>
  <c r="W566" i="7"/>
  <c r="V566" i="7"/>
  <c r="U566" i="7"/>
  <c r="T566" i="7"/>
  <c r="S566" i="7"/>
  <c r="R566" i="7"/>
  <c r="Q566" i="7"/>
  <c r="P566" i="7"/>
  <c r="O566" i="7"/>
  <c r="N566" i="7"/>
  <c r="M566" i="7"/>
  <c r="L566" i="7"/>
  <c r="K566" i="7"/>
  <c r="J566" i="7"/>
  <c r="I566" i="7"/>
  <c r="H566" i="7"/>
  <c r="G566" i="7"/>
  <c r="F566" i="7"/>
  <c r="E566" i="7"/>
  <c r="D566" i="7"/>
  <c r="C566" i="7"/>
  <c r="B566" i="7"/>
  <c r="A566" i="7"/>
  <c r="W565" i="7"/>
  <c r="V565" i="7"/>
  <c r="U565" i="7"/>
  <c r="T565" i="7"/>
  <c r="S565" i="7"/>
  <c r="R565" i="7"/>
  <c r="Q565" i="7"/>
  <c r="P565" i="7"/>
  <c r="O565" i="7"/>
  <c r="N565" i="7"/>
  <c r="M565" i="7"/>
  <c r="L565" i="7"/>
  <c r="K565" i="7"/>
  <c r="J565" i="7"/>
  <c r="I565" i="7"/>
  <c r="H565" i="7"/>
  <c r="G565" i="7"/>
  <c r="F565" i="7"/>
  <c r="E565" i="7"/>
  <c r="D565" i="7"/>
  <c r="C565" i="7"/>
  <c r="B565" i="7"/>
  <c r="A565" i="7"/>
  <c r="W564" i="7"/>
  <c r="V564" i="7"/>
  <c r="U564" i="7"/>
  <c r="T564" i="7"/>
  <c r="S564" i="7"/>
  <c r="R564" i="7"/>
  <c r="Q564" i="7"/>
  <c r="P564" i="7"/>
  <c r="O564" i="7"/>
  <c r="N564" i="7"/>
  <c r="M564" i="7"/>
  <c r="L564" i="7"/>
  <c r="K564" i="7"/>
  <c r="J564" i="7"/>
  <c r="I564" i="7"/>
  <c r="H564" i="7"/>
  <c r="G564" i="7"/>
  <c r="F564" i="7"/>
  <c r="E564" i="7"/>
  <c r="D564" i="7"/>
  <c r="C564" i="7"/>
  <c r="B564" i="7"/>
  <c r="A564" i="7"/>
  <c r="W563" i="7"/>
  <c r="V563" i="7"/>
  <c r="U563" i="7"/>
  <c r="T563" i="7"/>
  <c r="S563" i="7"/>
  <c r="R563" i="7"/>
  <c r="Q563" i="7"/>
  <c r="P563" i="7"/>
  <c r="O563" i="7"/>
  <c r="N563" i="7"/>
  <c r="M563" i="7"/>
  <c r="L563" i="7"/>
  <c r="K563" i="7"/>
  <c r="J563" i="7"/>
  <c r="I563" i="7"/>
  <c r="H563" i="7"/>
  <c r="G563" i="7"/>
  <c r="F563" i="7"/>
  <c r="E563" i="7"/>
  <c r="D563" i="7"/>
  <c r="C563" i="7"/>
  <c r="B563" i="7"/>
  <c r="A563" i="7"/>
  <c r="W562" i="7"/>
  <c r="V562" i="7"/>
  <c r="U562" i="7"/>
  <c r="T562" i="7"/>
  <c r="S562" i="7"/>
  <c r="R562" i="7"/>
  <c r="Q562" i="7"/>
  <c r="P562" i="7"/>
  <c r="O562" i="7"/>
  <c r="N562" i="7"/>
  <c r="M562" i="7"/>
  <c r="L562" i="7"/>
  <c r="K562" i="7"/>
  <c r="J562" i="7"/>
  <c r="I562" i="7"/>
  <c r="H562" i="7"/>
  <c r="G562" i="7"/>
  <c r="F562" i="7"/>
  <c r="E562" i="7"/>
  <c r="D562" i="7"/>
  <c r="C562" i="7"/>
  <c r="B562" i="7"/>
  <c r="A562" i="7"/>
  <c r="W561" i="7"/>
  <c r="V561" i="7"/>
  <c r="U561" i="7"/>
  <c r="T561" i="7"/>
  <c r="S561" i="7"/>
  <c r="R561" i="7"/>
  <c r="Q561" i="7"/>
  <c r="P561" i="7"/>
  <c r="O561" i="7"/>
  <c r="N561" i="7"/>
  <c r="M561" i="7"/>
  <c r="L561" i="7"/>
  <c r="K561" i="7"/>
  <c r="J561" i="7"/>
  <c r="I561" i="7"/>
  <c r="H561" i="7"/>
  <c r="G561" i="7"/>
  <c r="F561" i="7"/>
  <c r="E561" i="7"/>
  <c r="D561" i="7"/>
  <c r="C561" i="7"/>
  <c r="B561" i="7"/>
  <c r="A561" i="7"/>
  <c r="W560" i="7"/>
  <c r="V560" i="7"/>
  <c r="U560" i="7"/>
  <c r="T560" i="7"/>
  <c r="S560" i="7"/>
  <c r="R560" i="7"/>
  <c r="Q560" i="7"/>
  <c r="P560" i="7"/>
  <c r="O560" i="7"/>
  <c r="N560" i="7"/>
  <c r="M560" i="7"/>
  <c r="L560" i="7"/>
  <c r="K560" i="7"/>
  <c r="J560" i="7"/>
  <c r="I560" i="7"/>
  <c r="H560" i="7"/>
  <c r="G560" i="7"/>
  <c r="F560" i="7"/>
  <c r="E560" i="7"/>
  <c r="D560" i="7"/>
  <c r="C560" i="7"/>
  <c r="B560" i="7"/>
  <c r="A560" i="7"/>
  <c r="W559" i="7"/>
  <c r="V559" i="7"/>
  <c r="U559" i="7"/>
  <c r="T559" i="7"/>
  <c r="S559" i="7"/>
  <c r="R559" i="7"/>
  <c r="Q559" i="7"/>
  <c r="P559" i="7"/>
  <c r="O559" i="7"/>
  <c r="N559" i="7"/>
  <c r="M559" i="7"/>
  <c r="L559" i="7"/>
  <c r="K559" i="7"/>
  <c r="J559" i="7"/>
  <c r="I559" i="7"/>
  <c r="H559" i="7"/>
  <c r="G559" i="7"/>
  <c r="F559" i="7"/>
  <c r="E559" i="7"/>
  <c r="D559" i="7"/>
  <c r="C559" i="7"/>
  <c r="B559" i="7"/>
  <c r="A559" i="7"/>
  <c r="W558" i="7"/>
  <c r="V558" i="7"/>
  <c r="U558" i="7"/>
  <c r="T558" i="7"/>
  <c r="S558" i="7"/>
  <c r="R558" i="7"/>
  <c r="Q558" i="7"/>
  <c r="P558" i="7"/>
  <c r="O558" i="7"/>
  <c r="N558" i="7"/>
  <c r="M558" i="7"/>
  <c r="L558" i="7"/>
  <c r="K558" i="7"/>
  <c r="J558" i="7"/>
  <c r="I558" i="7"/>
  <c r="H558" i="7"/>
  <c r="G558" i="7"/>
  <c r="F558" i="7"/>
  <c r="E558" i="7"/>
  <c r="D558" i="7"/>
  <c r="C558" i="7"/>
  <c r="B558" i="7"/>
  <c r="A558" i="7"/>
  <c r="W557" i="7"/>
  <c r="V557" i="7"/>
  <c r="U557" i="7"/>
  <c r="T557" i="7"/>
  <c r="S557" i="7"/>
  <c r="R557" i="7"/>
  <c r="Q557" i="7"/>
  <c r="P557" i="7"/>
  <c r="O557" i="7"/>
  <c r="N557" i="7"/>
  <c r="M557" i="7"/>
  <c r="L557" i="7"/>
  <c r="K557" i="7"/>
  <c r="J557" i="7"/>
  <c r="I557" i="7"/>
  <c r="H557" i="7"/>
  <c r="G557" i="7"/>
  <c r="F557" i="7"/>
  <c r="E557" i="7"/>
  <c r="D557" i="7"/>
  <c r="C557" i="7"/>
  <c r="B557" i="7"/>
  <c r="A557" i="7"/>
  <c r="W556" i="7"/>
  <c r="V556" i="7"/>
  <c r="U556" i="7"/>
  <c r="T556" i="7"/>
  <c r="S556" i="7"/>
  <c r="R556" i="7"/>
  <c r="Q556" i="7"/>
  <c r="P556" i="7"/>
  <c r="O556" i="7"/>
  <c r="N556" i="7"/>
  <c r="M556" i="7"/>
  <c r="L556" i="7"/>
  <c r="K556" i="7"/>
  <c r="J556" i="7"/>
  <c r="I556" i="7"/>
  <c r="H556" i="7"/>
  <c r="G556" i="7"/>
  <c r="F556" i="7"/>
  <c r="E556" i="7"/>
  <c r="D556" i="7"/>
  <c r="C556" i="7"/>
  <c r="B556" i="7"/>
  <c r="A556" i="7"/>
  <c r="W555" i="7"/>
  <c r="V555" i="7"/>
  <c r="U555" i="7"/>
  <c r="T555" i="7"/>
  <c r="S555" i="7"/>
  <c r="R555" i="7"/>
  <c r="Q555" i="7"/>
  <c r="P555" i="7"/>
  <c r="O555" i="7"/>
  <c r="N555" i="7"/>
  <c r="M555" i="7"/>
  <c r="L555" i="7"/>
  <c r="K555" i="7"/>
  <c r="J555" i="7"/>
  <c r="I555" i="7"/>
  <c r="H555" i="7"/>
  <c r="G555" i="7"/>
  <c r="F555" i="7"/>
  <c r="E555" i="7"/>
  <c r="D555" i="7"/>
  <c r="C555" i="7"/>
  <c r="B555" i="7"/>
  <c r="A555" i="7"/>
  <c r="W554" i="7"/>
  <c r="V554" i="7"/>
  <c r="U554" i="7"/>
  <c r="T554" i="7"/>
  <c r="S554" i="7"/>
  <c r="R554" i="7"/>
  <c r="Q554" i="7"/>
  <c r="P554" i="7"/>
  <c r="O554" i="7"/>
  <c r="N554" i="7"/>
  <c r="M554" i="7"/>
  <c r="L554" i="7"/>
  <c r="K554" i="7"/>
  <c r="J554" i="7"/>
  <c r="I554" i="7"/>
  <c r="H554" i="7"/>
  <c r="G554" i="7"/>
  <c r="F554" i="7"/>
  <c r="E554" i="7"/>
  <c r="D554" i="7"/>
  <c r="C554" i="7"/>
  <c r="B554" i="7"/>
  <c r="A554" i="7"/>
  <c r="W553" i="7"/>
  <c r="V553" i="7"/>
  <c r="U553" i="7"/>
  <c r="T553" i="7"/>
  <c r="S553" i="7"/>
  <c r="R553" i="7"/>
  <c r="Q553" i="7"/>
  <c r="P553" i="7"/>
  <c r="O553" i="7"/>
  <c r="N553" i="7"/>
  <c r="M553" i="7"/>
  <c r="L553" i="7"/>
  <c r="K553" i="7"/>
  <c r="J553" i="7"/>
  <c r="I553" i="7"/>
  <c r="H553" i="7"/>
  <c r="G553" i="7"/>
  <c r="F553" i="7"/>
  <c r="E553" i="7"/>
  <c r="D553" i="7"/>
  <c r="C553" i="7"/>
  <c r="B553" i="7"/>
  <c r="A553" i="7"/>
  <c r="W552" i="7"/>
  <c r="V552" i="7"/>
  <c r="U552" i="7"/>
  <c r="T552" i="7"/>
  <c r="S552" i="7"/>
  <c r="R552" i="7"/>
  <c r="Q552" i="7"/>
  <c r="P552" i="7"/>
  <c r="O552" i="7"/>
  <c r="N552" i="7"/>
  <c r="M552" i="7"/>
  <c r="L552" i="7"/>
  <c r="K552" i="7"/>
  <c r="J552" i="7"/>
  <c r="I552" i="7"/>
  <c r="H552" i="7"/>
  <c r="G552" i="7"/>
  <c r="F552" i="7"/>
  <c r="E552" i="7"/>
  <c r="D552" i="7"/>
  <c r="C552" i="7"/>
  <c r="B552" i="7"/>
  <c r="A552" i="7"/>
  <c r="W551" i="7"/>
  <c r="V551" i="7"/>
  <c r="U551" i="7"/>
  <c r="T551" i="7"/>
  <c r="S551" i="7"/>
  <c r="R551" i="7"/>
  <c r="Q551" i="7"/>
  <c r="P551" i="7"/>
  <c r="O551" i="7"/>
  <c r="N551" i="7"/>
  <c r="M551" i="7"/>
  <c r="L551" i="7"/>
  <c r="K551" i="7"/>
  <c r="J551" i="7"/>
  <c r="I551" i="7"/>
  <c r="H551" i="7"/>
  <c r="G551" i="7"/>
  <c r="F551" i="7"/>
  <c r="E551" i="7"/>
  <c r="D551" i="7"/>
  <c r="C551" i="7"/>
  <c r="B551" i="7"/>
  <c r="A551" i="7"/>
  <c r="W550" i="7"/>
  <c r="V550" i="7"/>
  <c r="U550" i="7"/>
  <c r="T550" i="7"/>
  <c r="S550" i="7"/>
  <c r="R550" i="7"/>
  <c r="Q550" i="7"/>
  <c r="P550" i="7"/>
  <c r="O550" i="7"/>
  <c r="N550" i="7"/>
  <c r="M550" i="7"/>
  <c r="L550" i="7"/>
  <c r="K550" i="7"/>
  <c r="J550" i="7"/>
  <c r="I550" i="7"/>
  <c r="H550" i="7"/>
  <c r="G550" i="7"/>
  <c r="F550" i="7"/>
  <c r="E550" i="7"/>
  <c r="D550" i="7"/>
  <c r="C550" i="7"/>
  <c r="B550" i="7"/>
  <c r="A550" i="7"/>
  <c r="W549" i="7"/>
  <c r="V549" i="7"/>
  <c r="U549" i="7"/>
  <c r="T549" i="7"/>
  <c r="S549" i="7"/>
  <c r="R549" i="7"/>
  <c r="Q549" i="7"/>
  <c r="P549" i="7"/>
  <c r="O549" i="7"/>
  <c r="N549" i="7"/>
  <c r="M549" i="7"/>
  <c r="L549" i="7"/>
  <c r="K549" i="7"/>
  <c r="J549" i="7"/>
  <c r="I549" i="7"/>
  <c r="H549" i="7"/>
  <c r="G549" i="7"/>
  <c r="F549" i="7"/>
  <c r="E549" i="7"/>
  <c r="D549" i="7"/>
  <c r="C549" i="7"/>
  <c r="B549" i="7"/>
  <c r="A549" i="7"/>
  <c r="W548" i="7"/>
  <c r="V548" i="7"/>
  <c r="U548" i="7"/>
  <c r="T548" i="7"/>
  <c r="S548" i="7"/>
  <c r="R548" i="7"/>
  <c r="Q548" i="7"/>
  <c r="P548" i="7"/>
  <c r="O548" i="7"/>
  <c r="N548" i="7"/>
  <c r="M548" i="7"/>
  <c r="L548" i="7"/>
  <c r="K548" i="7"/>
  <c r="J548" i="7"/>
  <c r="I548" i="7"/>
  <c r="H548" i="7"/>
  <c r="G548" i="7"/>
  <c r="F548" i="7"/>
  <c r="E548" i="7"/>
  <c r="D548" i="7"/>
  <c r="C548" i="7"/>
  <c r="B548" i="7"/>
  <c r="A548" i="7"/>
  <c r="W547" i="7"/>
  <c r="V547" i="7"/>
  <c r="U547" i="7"/>
  <c r="T547" i="7"/>
  <c r="S547" i="7"/>
  <c r="R547" i="7"/>
  <c r="Q547" i="7"/>
  <c r="P547" i="7"/>
  <c r="O547" i="7"/>
  <c r="N547" i="7"/>
  <c r="M547" i="7"/>
  <c r="L547" i="7"/>
  <c r="K547" i="7"/>
  <c r="J547" i="7"/>
  <c r="I547" i="7"/>
  <c r="H547" i="7"/>
  <c r="G547" i="7"/>
  <c r="F547" i="7"/>
  <c r="E547" i="7"/>
  <c r="D547" i="7"/>
  <c r="C547" i="7"/>
  <c r="B547" i="7"/>
  <c r="A547" i="7"/>
  <c r="W546" i="7"/>
  <c r="V546" i="7"/>
  <c r="U546" i="7"/>
  <c r="T546" i="7"/>
  <c r="S546" i="7"/>
  <c r="R546" i="7"/>
  <c r="Q546" i="7"/>
  <c r="P546" i="7"/>
  <c r="O546" i="7"/>
  <c r="N546" i="7"/>
  <c r="M546" i="7"/>
  <c r="L546" i="7"/>
  <c r="K546" i="7"/>
  <c r="J546" i="7"/>
  <c r="I546" i="7"/>
  <c r="H546" i="7"/>
  <c r="G546" i="7"/>
  <c r="F546" i="7"/>
  <c r="E546" i="7"/>
  <c r="D546" i="7"/>
  <c r="C546" i="7"/>
  <c r="B546" i="7"/>
  <c r="A546" i="7"/>
  <c r="W545" i="7"/>
  <c r="V545" i="7"/>
  <c r="U545" i="7"/>
  <c r="T545" i="7"/>
  <c r="S545" i="7"/>
  <c r="R545" i="7"/>
  <c r="Q545" i="7"/>
  <c r="P545" i="7"/>
  <c r="O545" i="7"/>
  <c r="N545" i="7"/>
  <c r="M545" i="7"/>
  <c r="L545" i="7"/>
  <c r="K545" i="7"/>
  <c r="J545" i="7"/>
  <c r="I545" i="7"/>
  <c r="H545" i="7"/>
  <c r="G545" i="7"/>
  <c r="F545" i="7"/>
  <c r="E545" i="7"/>
  <c r="D545" i="7"/>
  <c r="C545" i="7"/>
  <c r="B545" i="7"/>
  <c r="A545" i="7"/>
  <c r="W544" i="7"/>
  <c r="V544" i="7"/>
  <c r="U544" i="7"/>
  <c r="T544" i="7"/>
  <c r="S544" i="7"/>
  <c r="R544" i="7"/>
  <c r="Q544" i="7"/>
  <c r="P544" i="7"/>
  <c r="O544" i="7"/>
  <c r="N544" i="7"/>
  <c r="M544" i="7"/>
  <c r="L544" i="7"/>
  <c r="K544" i="7"/>
  <c r="J544" i="7"/>
  <c r="I544" i="7"/>
  <c r="H544" i="7"/>
  <c r="G544" i="7"/>
  <c r="F544" i="7"/>
  <c r="E544" i="7"/>
  <c r="D544" i="7"/>
  <c r="C544" i="7"/>
  <c r="B544" i="7"/>
  <c r="A544" i="7"/>
  <c r="W543" i="7"/>
  <c r="V543" i="7"/>
  <c r="U543" i="7"/>
  <c r="T543" i="7"/>
  <c r="S543" i="7"/>
  <c r="R543" i="7"/>
  <c r="Q543" i="7"/>
  <c r="P543" i="7"/>
  <c r="U546" i="1"/>
  <c r="O543" i="7"/>
  <c r="T546" i="1"/>
  <c r="N543" i="7"/>
  <c r="M543" i="7"/>
  <c r="L543" i="7"/>
  <c r="K543" i="7"/>
  <c r="J543" i="7"/>
  <c r="I543" i="7"/>
  <c r="H543" i="7"/>
  <c r="G543" i="7"/>
  <c r="F543" i="7"/>
  <c r="E543" i="7"/>
  <c r="D543" i="7"/>
  <c r="C543" i="7"/>
  <c r="B543" i="7"/>
  <c r="A543" i="7"/>
  <c r="W542" i="7"/>
  <c r="V542" i="7"/>
  <c r="U542" i="7"/>
  <c r="T542" i="7"/>
  <c r="S542" i="7"/>
  <c r="R542" i="7"/>
  <c r="Q542" i="7"/>
  <c r="P542" i="7"/>
  <c r="U545" i="1"/>
  <c r="O542" i="7"/>
  <c r="T545" i="1"/>
  <c r="N542" i="7"/>
  <c r="M542" i="7"/>
  <c r="L542" i="7"/>
  <c r="K542" i="7"/>
  <c r="J542" i="7"/>
  <c r="I542" i="7"/>
  <c r="H542" i="7"/>
  <c r="G542" i="7"/>
  <c r="F542" i="7"/>
  <c r="E542" i="7"/>
  <c r="D542" i="7"/>
  <c r="C542" i="7"/>
  <c r="B542" i="7"/>
  <c r="A542" i="7"/>
  <c r="W541" i="7"/>
  <c r="V541" i="7"/>
  <c r="U541" i="7"/>
  <c r="T541" i="7"/>
  <c r="S541" i="7"/>
  <c r="R541" i="7"/>
  <c r="Q541" i="7"/>
  <c r="P541" i="7"/>
  <c r="U544" i="1"/>
  <c r="O541" i="7"/>
  <c r="T544" i="1"/>
  <c r="N541" i="7"/>
  <c r="M541" i="7"/>
  <c r="L541" i="7"/>
  <c r="K541" i="7"/>
  <c r="J541" i="7"/>
  <c r="I541" i="7"/>
  <c r="H541" i="7"/>
  <c r="G541" i="7"/>
  <c r="F541" i="7"/>
  <c r="E541" i="7"/>
  <c r="D541" i="7"/>
  <c r="C541" i="7"/>
  <c r="B541" i="7"/>
  <c r="A541" i="7"/>
  <c r="W540" i="7"/>
  <c r="V540" i="7"/>
  <c r="U540" i="7"/>
  <c r="T540" i="7"/>
  <c r="S540" i="7"/>
  <c r="R540" i="7"/>
  <c r="Q540" i="7"/>
  <c r="P540" i="7"/>
  <c r="U543" i="1"/>
  <c r="O540" i="7"/>
  <c r="T543" i="1"/>
  <c r="N540" i="7"/>
  <c r="M540" i="7"/>
  <c r="L540" i="7"/>
  <c r="K540" i="7"/>
  <c r="J540" i="7"/>
  <c r="I540" i="7"/>
  <c r="H540" i="7"/>
  <c r="G540" i="7"/>
  <c r="F540" i="7"/>
  <c r="E540" i="7"/>
  <c r="D540" i="7"/>
  <c r="C540" i="7"/>
  <c r="B540" i="7"/>
  <c r="A540" i="7"/>
  <c r="W539" i="7"/>
  <c r="V539" i="7"/>
  <c r="U539" i="7"/>
  <c r="T539" i="7"/>
  <c r="S539" i="7"/>
  <c r="R539" i="7"/>
  <c r="Q539" i="7"/>
  <c r="P539" i="7"/>
  <c r="U542" i="1"/>
  <c r="O539" i="7"/>
  <c r="T542" i="1"/>
  <c r="N539" i="7"/>
  <c r="M539" i="7"/>
  <c r="L539" i="7"/>
  <c r="K539" i="7"/>
  <c r="J539" i="7"/>
  <c r="I539" i="7"/>
  <c r="H539" i="7"/>
  <c r="G539" i="7"/>
  <c r="F539" i="7"/>
  <c r="E539" i="7"/>
  <c r="D539" i="7"/>
  <c r="C539" i="7"/>
  <c r="B539" i="7"/>
  <c r="A539" i="7"/>
  <c r="W538" i="7"/>
  <c r="V538" i="7"/>
  <c r="U538" i="7"/>
  <c r="T538" i="7"/>
  <c r="S538" i="7"/>
  <c r="R538" i="7"/>
  <c r="Q538" i="7"/>
  <c r="P538" i="7"/>
  <c r="U541" i="1"/>
  <c r="O538" i="7"/>
  <c r="T541" i="1"/>
  <c r="N538" i="7"/>
  <c r="M538" i="7"/>
  <c r="L538" i="7"/>
  <c r="K538" i="7"/>
  <c r="J538" i="7"/>
  <c r="I538" i="7"/>
  <c r="H538" i="7"/>
  <c r="G538" i="7"/>
  <c r="F538" i="7"/>
  <c r="E538" i="7"/>
  <c r="D538" i="7"/>
  <c r="C538" i="7"/>
  <c r="B538" i="7"/>
  <c r="A538" i="7"/>
  <c r="W537" i="7"/>
  <c r="V537" i="7"/>
  <c r="U537" i="7"/>
  <c r="T537" i="7"/>
  <c r="S537" i="7"/>
  <c r="R537" i="7"/>
  <c r="Q537" i="7"/>
  <c r="P537" i="7"/>
  <c r="U540" i="1"/>
  <c r="O537" i="7"/>
  <c r="T540" i="1"/>
  <c r="N537" i="7"/>
  <c r="M537" i="7"/>
  <c r="L537" i="7"/>
  <c r="K537" i="7"/>
  <c r="J537" i="7"/>
  <c r="I537" i="7"/>
  <c r="H537" i="7"/>
  <c r="G537" i="7"/>
  <c r="F537" i="7"/>
  <c r="E537" i="7"/>
  <c r="D537" i="7"/>
  <c r="C537" i="7"/>
  <c r="B537" i="7"/>
  <c r="A537" i="7"/>
  <c r="W536" i="7"/>
  <c r="V536" i="7"/>
  <c r="U536" i="7"/>
  <c r="T536" i="7"/>
  <c r="S536" i="7"/>
  <c r="R536" i="7"/>
  <c r="Q536" i="7"/>
  <c r="P536" i="7"/>
  <c r="U539" i="1"/>
  <c r="O536" i="7"/>
  <c r="T539" i="1"/>
  <c r="N536" i="7"/>
  <c r="M536" i="7"/>
  <c r="L536" i="7"/>
  <c r="K536" i="7"/>
  <c r="J536" i="7"/>
  <c r="I536" i="7"/>
  <c r="H536" i="7"/>
  <c r="G536" i="7"/>
  <c r="F536" i="7"/>
  <c r="E536" i="7"/>
  <c r="D536" i="7"/>
  <c r="C536" i="7"/>
  <c r="B536" i="7"/>
  <c r="A536" i="7"/>
  <c r="W535" i="7"/>
  <c r="V535" i="7"/>
  <c r="U535" i="7"/>
  <c r="T535" i="7"/>
  <c r="S535" i="7"/>
  <c r="R535" i="7"/>
  <c r="Q535" i="7"/>
  <c r="P535" i="7"/>
  <c r="U538" i="1"/>
  <c r="O535" i="7"/>
  <c r="T538" i="1"/>
  <c r="N535" i="7"/>
  <c r="M535" i="7"/>
  <c r="L535" i="7"/>
  <c r="K535" i="7"/>
  <c r="J535" i="7"/>
  <c r="I535" i="7"/>
  <c r="H535" i="7"/>
  <c r="G535" i="7"/>
  <c r="F535" i="7"/>
  <c r="E535" i="7"/>
  <c r="D535" i="7"/>
  <c r="C535" i="7"/>
  <c r="B535" i="7"/>
  <c r="A535" i="7"/>
  <c r="W534" i="7"/>
  <c r="V534" i="7"/>
  <c r="U534" i="7"/>
  <c r="T534" i="7"/>
  <c r="S534" i="7"/>
  <c r="R534" i="7"/>
  <c r="Q534" i="7"/>
  <c r="P534" i="7"/>
  <c r="U537" i="1"/>
  <c r="O534" i="7"/>
  <c r="T537" i="1"/>
  <c r="N534" i="7"/>
  <c r="M534" i="7"/>
  <c r="L534" i="7"/>
  <c r="K534" i="7"/>
  <c r="J534" i="7"/>
  <c r="I534" i="7"/>
  <c r="H534" i="7"/>
  <c r="G534" i="7"/>
  <c r="F534" i="7"/>
  <c r="E534" i="7"/>
  <c r="D534" i="7"/>
  <c r="C534" i="7"/>
  <c r="B534" i="7"/>
  <c r="A534" i="7"/>
  <c r="W533" i="7"/>
  <c r="V533" i="7"/>
  <c r="U533" i="7"/>
  <c r="T533" i="7"/>
  <c r="S533" i="7"/>
  <c r="R533" i="7"/>
  <c r="Q533" i="7"/>
  <c r="P533" i="7"/>
  <c r="U536" i="1"/>
  <c r="O533" i="7"/>
  <c r="T536" i="1"/>
  <c r="N533" i="7"/>
  <c r="M533" i="7"/>
  <c r="L533" i="7"/>
  <c r="K533" i="7"/>
  <c r="J533" i="7"/>
  <c r="I533" i="7"/>
  <c r="H533" i="7"/>
  <c r="G533" i="7"/>
  <c r="F533" i="7"/>
  <c r="E533" i="7"/>
  <c r="D533" i="7"/>
  <c r="C533" i="7"/>
  <c r="B533" i="7"/>
  <c r="A533" i="7"/>
  <c r="W532" i="7"/>
  <c r="V532" i="7"/>
  <c r="U532" i="7"/>
  <c r="T532" i="7"/>
  <c r="S532" i="7"/>
  <c r="R532" i="7"/>
  <c r="Q532" i="7"/>
  <c r="P532" i="7"/>
  <c r="U535" i="1"/>
  <c r="O532" i="7"/>
  <c r="T535" i="1"/>
  <c r="N532" i="7"/>
  <c r="M532" i="7"/>
  <c r="L532" i="7"/>
  <c r="K532" i="7"/>
  <c r="J532" i="7"/>
  <c r="I532" i="7"/>
  <c r="H532" i="7"/>
  <c r="G532" i="7"/>
  <c r="F532" i="7"/>
  <c r="E532" i="7"/>
  <c r="D532" i="7"/>
  <c r="C532" i="7"/>
  <c r="B532" i="7"/>
  <c r="A532" i="7"/>
  <c r="W531" i="7"/>
  <c r="V531" i="7"/>
  <c r="U531" i="7"/>
  <c r="T531" i="7"/>
  <c r="S531" i="7"/>
  <c r="R531" i="7"/>
  <c r="Q531" i="7"/>
  <c r="P531" i="7"/>
  <c r="U534" i="1"/>
  <c r="O531" i="7"/>
  <c r="T534" i="1"/>
  <c r="N531" i="7"/>
  <c r="M531" i="7"/>
  <c r="L531" i="7"/>
  <c r="K531" i="7"/>
  <c r="J531" i="7"/>
  <c r="I531" i="7"/>
  <c r="H531" i="7"/>
  <c r="G531" i="7"/>
  <c r="F531" i="7"/>
  <c r="E531" i="7"/>
  <c r="D531" i="7"/>
  <c r="C531" i="7"/>
  <c r="B531" i="7"/>
  <c r="A531" i="7"/>
  <c r="W530" i="7"/>
  <c r="V530" i="7"/>
  <c r="U530" i="7"/>
  <c r="T530" i="7"/>
  <c r="S530" i="7"/>
  <c r="R530" i="7"/>
  <c r="Q530" i="7"/>
  <c r="P530" i="7"/>
  <c r="U533" i="1"/>
  <c r="O530" i="7"/>
  <c r="T533" i="1"/>
  <c r="N530" i="7"/>
  <c r="M530" i="7"/>
  <c r="L530" i="7"/>
  <c r="K530" i="7"/>
  <c r="J530" i="7"/>
  <c r="I530" i="7"/>
  <c r="H530" i="7"/>
  <c r="G530" i="7"/>
  <c r="F530" i="7"/>
  <c r="E530" i="7"/>
  <c r="D530" i="7"/>
  <c r="C530" i="7"/>
  <c r="B530" i="7"/>
  <c r="A530" i="7"/>
  <c r="W529" i="7"/>
  <c r="V529" i="7"/>
  <c r="U529" i="7"/>
  <c r="T529" i="7"/>
  <c r="S529" i="7"/>
  <c r="R529" i="7"/>
  <c r="Q529" i="7"/>
  <c r="P529" i="7"/>
  <c r="U532" i="1"/>
  <c r="O529" i="7"/>
  <c r="T532" i="1"/>
  <c r="N529" i="7"/>
  <c r="M529" i="7"/>
  <c r="L529" i="7"/>
  <c r="K529" i="7"/>
  <c r="J529" i="7"/>
  <c r="I529" i="7"/>
  <c r="H529" i="7"/>
  <c r="G529" i="7"/>
  <c r="F529" i="7"/>
  <c r="E529" i="7"/>
  <c r="D529" i="7"/>
  <c r="C529" i="7"/>
  <c r="B529" i="7"/>
  <c r="A529" i="7"/>
  <c r="W528" i="7"/>
  <c r="V528" i="7"/>
  <c r="U528" i="7"/>
  <c r="T528" i="7"/>
  <c r="S528" i="7"/>
  <c r="R528" i="7"/>
  <c r="Q528" i="7"/>
  <c r="P528" i="7"/>
  <c r="U531" i="1"/>
  <c r="O528" i="7"/>
  <c r="T531" i="1"/>
  <c r="N528" i="7"/>
  <c r="M528" i="7"/>
  <c r="L528" i="7"/>
  <c r="K528" i="7"/>
  <c r="J528" i="7"/>
  <c r="I528" i="7"/>
  <c r="H528" i="7"/>
  <c r="G528" i="7"/>
  <c r="F528" i="7"/>
  <c r="E528" i="7"/>
  <c r="D528" i="7"/>
  <c r="C528" i="7"/>
  <c r="B528" i="7"/>
  <c r="A528" i="7"/>
  <c r="W527" i="7"/>
  <c r="V527" i="7"/>
  <c r="U527" i="7"/>
  <c r="T527" i="7"/>
  <c r="S527" i="7"/>
  <c r="R527" i="7"/>
  <c r="Q527" i="7"/>
  <c r="P527" i="7"/>
  <c r="U530" i="1"/>
  <c r="O527" i="7"/>
  <c r="T530" i="1"/>
  <c r="N527" i="7"/>
  <c r="M527" i="7"/>
  <c r="L527" i="7"/>
  <c r="K527" i="7"/>
  <c r="J527" i="7"/>
  <c r="I527" i="7"/>
  <c r="H527" i="7"/>
  <c r="G527" i="7"/>
  <c r="F527" i="7"/>
  <c r="E527" i="7"/>
  <c r="D527" i="7"/>
  <c r="C527" i="7"/>
  <c r="B527" i="7"/>
  <c r="A527" i="7"/>
  <c r="W526" i="7"/>
  <c r="V526" i="7"/>
  <c r="U526" i="7"/>
  <c r="T526" i="7"/>
  <c r="S526" i="7"/>
  <c r="R526" i="7"/>
  <c r="Q526" i="7"/>
  <c r="P526" i="7"/>
  <c r="U529" i="1"/>
  <c r="O526" i="7"/>
  <c r="T529" i="1"/>
  <c r="N526" i="7"/>
  <c r="M526" i="7"/>
  <c r="L526" i="7"/>
  <c r="K526" i="7"/>
  <c r="J526" i="7"/>
  <c r="I526" i="7"/>
  <c r="H526" i="7"/>
  <c r="G526" i="7"/>
  <c r="F526" i="7"/>
  <c r="E526" i="7"/>
  <c r="D526" i="7"/>
  <c r="C526" i="7"/>
  <c r="B526" i="7"/>
  <c r="A526" i="7"/>
  <c r="W525" i="7"/>
  <c r="V525" i="7"/>
  <c r="U525" i="7"/>
  <c r="T525" i="7"/>
  <c r="S525" i="7"/>
  <c r="R525" i="7"/>
  <c r="Q525" i="7"/>
  <c r="P525" i="7"/>
  <c r="U528" i="1"/>
  <c r="O525" i="7"/>
  <c r="T528" i="1"/>
  <c r="N525" i="7"/>
  <c r="M525" i="7"/>
  <c r="L525" i="7"/>
  <c r="K525" i="7"/>
  <c r="J525" i="7"/>
  <c r="I525" i="7"/>
  <c r="H525" i="7"/>
  <c r="G525" i="7"/>
  <c r="F525" i="7"/>
  <c r="E525" i="7"/>
  <c r="D525" i="7"/>
  <c r="C525" i="7"/>
  <c r="B525" i="7"/>
  <c r="A525" i="7"/>
  <c r="W524" i="7"/>
  <c r="V524" i="7"/>
  <c r="U524" i="7"/>
  <c r="T524" i="7"/>
  <c r="S524" i="7"/>
  <c r="R524" i="7"/>
  <c r="Q524" i="7"/>
  <c r="P524" i="7"/>
  <c r="U527" i="1"/>
  <c r="O524" i="7"/>
  <c r="T527" i="1"/>
  <c r="N524" i="7"/>
  <c r="M524" i="7"/>
  <c r="L524" i="7"/>
  <c r="K524" i="7"/>
  <c r="J524" i="7"/>
  <c r="I524" i="7"/>
  <c r="H524" i="7"/>
  <c r="G524" i="7"/>
  <c r="F524" i="7"/>
  <c r="E524" i="7"/>
  <c r="D524" i="7"/>
  <c r="C524" i="7"/>
  <c r="B524" i="7"/>
  <c r="A524" i="7"/>
  <c r="W523" i="7"/>
  <c r="V523" i="7"/>
  <c r="U523" i="7"/>
  <c r="T523" i="7"/>
  <c r="S523" i="7"/>
  <c r="R523" i="7"/>
  <c r="Q523" i="7"/>
  <c r="P523" i="7"/>
  <c r="U526" i="1"/>
  <c r="O523" i="7"/>
  <c r="T526" i="1"/>
  <c r="N523" i="7"/>
  <c r="M523" i="7"/>
  <c r="L523" i="7"/>
  <c r="K523" i="7"/>
  <c r="J523" i="7"/>
  <c r="I523" i="7"/>
  <c r="H523" i="7"/>
  <c r="G523" i="7"/>
  <c r="F523" i="7"/>
  <c r="E523" i="7"/>
  <c r="D523" i="7"/>
  <c r="B523" i="7"/>
  <c r="A523" i="7"/>
  <c r="W522" i="7"/>
  <c r="V522" i="7"/>
  <c r="U522" i="7"/>
  <c r="T522" i="7"/>
  <c r="S522" i="7"/>
  <c r="R522" i="7"/>
  <c r="Q522" i="7"/>
  <c r="P522" i="7"/>
  <c r="U525" i="1"/>
  <c r="O522" i="7"/>
  <c r="T525" i="1"/>
  <c r="N522" i="7"/>
  <c r="M522" i="7"/>
  <c r="L522" i="7"/>
  <c r="K522" i="7"/>
  <c r="J522" i="7"/>
  <c r="I522" i="7"/>
  <c r="H522" i="7"/>
  <c r="G522" i="7"/>
  <c r="F522" i="7"/>
  <c r="E522" i="7"/>
  <c r="D522" i="7"/>
  <c r="B522" i="7"/>
  <c r="A522" i="7"/>
  <c r="W521" i="7"/>
  <c r="V521" i="7"/>
  <c r="U521" i="7"/>
  <c r="T521" i="7"/>
  <c r="S521" i="7"/>
  <c r="R521" i="7"/>
  <c r="Q521" i="7"/>
  <c r="P521" i="7"/>
  <c r="U524" i="1"/>
  <c r="O521" i="7"/>
  <c r="T524" i="1"/>
  <c r="N521" i="7"/>
  <c r="M521" i="7"/>
  <c r="L521" i="7"/>
  <c r="K521" i="7"/>
  <c r="J521" i="7"/>
  <c r="I521" i="7"/>
  <c r="H521" i="7"/>
  <c r="G521" i="7"/>
  <c r="F521" i="7"/>
  <c r="E521" i="7"/>
  <c r="D521" i="7"/>
  <c r="B521" i="7"/>
  <c r="A521" i="7"/>
  <c r="W520" i="7"/>
  <c r="V520" i="7"/>
  <c r="U520" i="7"/>
  <c r="T520" i="7"/>
  <c r="S520" i="7"/>
  <c r="R520" i="7"/>
  <c r="Q520" i="7"/>
  <c r="P520" i="7"/>
  <c r="U523" i="1"/>
  <c r="O520" i="7"/>
  <c r="T523" i="1"/>
  <c r="N520" i="7"/>
  <c r="M520" i="7"/>
  <c r="L520" i="7"/>
  <c r="K520" i="7"/>
  <c r="J520" i="7"/>
  <c r="I520" i="7"/>
  <c r="H520" i="7"/>
  <c r="G520" i="7"/>
  <c r="F520" i="7"/>
  <c r="E520" i="7"/>
  <c r="D520" i="7"/>
  <c r="B520" i="7"/>
  <c r="A520" i="7"/>
  <c r="W519" i="7"/>
  <c r="V519" i="7"/>
  <c r="U519" i="7"/>
  <c r="T519" i="7"/>
  <c r="S519" i="7"/>
  <c r="R519" i="7"/>
  <c r="Q519" i="7"/>
  <c r="P519" i="7"/>
  <c r="U522" i="1"/>
  <c r="O519" i="7"/>
  <c r="T522" i="1"/>
  <c r="N519" i="7"/>
  <c r="M519" i="7"/>
  <c r="L519" i="7"/>
  <c r="K519" i="7"/>
  <c r="J519" i="7"/>
  <c r="I519" i="7"/>
  <c r="H519" i="7"/>
  <c r="G519" i="7"/>
  <c r="F519" i="7"/>
  <c r="E519" i="7"/>
  <c r="D519" i="7"/>
  <c r="B519" i="7"/>
  <c r="A519" i="7"/>
  <c r="W518" i="7"/>
  <c r="V518" i="7"/>
  <c r="U518" i="7"/>
  <c r="T518" i="7"/>
  <c r="S518" i="7"/>
  <c r="R518" i="7"/>
  <c r="Q518" i="7"/>
  <c r="P518" i="7"/>
  <c r="U521" i="1"/>
  <c r="O518" i="7"/>
  <c r="T521" i="1"/>
  <c r="N518" i="7"/>
  <c r="M518" i="7"/>
  <c r="L518" i="7"/>
  <c r="K518" i="7"/>
  <c r="J518" i="7"/>
  <c r="I518" i="7"/>
  <c r="H518" i="7"/>
  <c r="G518" i="7"/>
  <c r="F518" i="7"/>
  <c r="E518" i="7"/>
  <c r="D518" i="7"/>
  <c r="B518" i="7"/>
  <c r="A518" i="7"/>
  <c r="W517" i="7"/>
  <c r="V517" i="7"/>
  <c r="U517" i="7"/>
  <c r="T517" i="7"/>
  <c r="S517" i="7"/>
  <c r="R517" i="7"/>
  <c r="Q517" i="7"/>
  <c r="P517" i="7"/>
  <c r="U520" i="1"/>
  <c r="O517" i="7"/>
  <c r="T520" i="1"/>
  <c r="N517" i="7"/>
  <c r="M517" i="7"/>
  <c r="L517" i="7"/>
  <c r="K517" i="7"/>
  <c r="J517" i="7"/>
  <c r="I517" i="7"/>
  <c r="H517" i="7"/>
  <c r="G517" i="7"/>
  <c r="F517" i="7"/>
  <c r="E517" i="7"/>
  <c r="D517" i="7"/>
  <c r="B517" i="7"/>
  <c r="A517" i="7"/>
  <c r="W516" i="7"/>
  <c r="V516" i="7"/>
  <c r="U516" i="7"/>
  <c r="T516" i="7"/>
  <c r="S516" i="7"/>
  <c r="R516" i="7"/>
  <c r="Q516" i="7"/>
  <c r="P516" i="7"/>
  <c r="U519" i="1"/>
  <c r="O516" i="7"/>
  <c r="T519" i="1"/>
  <c r="N516" i="7"/>
  <c r="M516" i="7"/>
  <c r="L516" i="7"/>
  <c r="K516" i="7"/>
  <c r="J516" i="7"/>
  <c r="I516" i="7"/>
  <c r="H516" i="7"/>
  <c r="G516" i="7"/>
  <c r="F516" i="7"/>
  <c r="E516" i="7"/>
  <c r="D516" i="7"/>
  <c r="B516" i="7"/>
  <c r="A516" i="7"/>
  <c r="W515" i="7"/>
  <c r="V515" i="7"/>
  <c r="U515" i="7"/>
  <c r="T515" i="7"/>
  <c r="S515" i="7"/>
  <c r="R515" i="7"/>
  <c r="Q515" i="7"/>
  <c r="P515" i="7"/>
  <c r="U518" i="1"/>
  <c r="O515" i="7"/>
  <c r="T518" i="1"/>
  <c r="N515" i="7"/>
  <c r="M515" i="7"/>
  <c r="L515" i="7"/>
  <c r="K515" i="7"/>
  <c r="J515" i="7"/>
  <c r="I515" i="7"/>
  <c r="H515" i="7"/>
  <c r="G515" i="7"/>
  <c r="F515" i="7"/>
  <c r="E515" i="7"/>
  <c r="D515" i="7"/>
  <c r="B515" i="7"/>
  <c r="A515" i="7"/>
  <c r="W514" i="7"/>
  <c r="V514" i="7"/>
  <c r="U514" i="7"/>
  <c r="T514" i="7"/>
  <c r="S514" i="7"/>
  <c r="R514" i="7"/>
  <c r="Q514" i="7"/>
  <c r="P514" i="7"/>
  <c r="U517" i="1"/>
  <c r="O514" i="7"/>
  <c r="T517" i="1"/>
  <c r="N514" i="7"/>
  <c r="M514" i="7"/>
  <c r="L514" i="7"/>
  <c r="K514" i="7"/>
  <c r="J514" i="7"/>
  <c r="I514" i="7"/>
  <c r="H514" i="7"/>
  <c r="G514" i="7"/>
  <c r="F514" i="7"/>
  <c r="E514" i="7"/>
  <c r="D514" i="7"/>
  <c r="B514" i="7"/>
  <c r="A514" i="7"/>
  <c r="W513" i="7"/>
  <c r="V513" i="7"/>
  <c r="U513" i="7"/>
  <c r="T513" i="7"/>
  <c r="S513" i="7"/>
  <c r="R513" i="7"/>
  <c r="Q513" i="7"/>
  <c r="P513" i="7"/>
  <c r="U516" i="1"/>
  <c r="O513" i="7"/>
  <c r="T516" i="1"/>
  <c r="N513" i="7"/>
  <c r="M513" i="7"/>
  <c r="L513" i="7"/>
  <c r="K513" i="7"/>
  <c r="J513" i="7"/>
  <c r="I513" i="7"/>
  <c r="H513" i="7"/>
  <c r="G513" i="7"/>
  <c r="F513" i="7"/>
  <c r="E513" i="7"/>
  <c r="D513" i="7"/>
  <c r="B513" i="7"/>
  <c r="A513" i="7"/>
  <c r="W512" i="7"/>
  <c r="V512" i="7"/>
  <c r="U512" i="7"/>
  <c r="T512" i="7"/>
  <c r="S512" i="7"/>
  <c r="R512" i="7"/>
  <c r="Q512" i="7"/>
  <c r="P512" i="7"/>
  <c r="U515" i="1"/>
  <c r="O512" i="7"/>
  <c r="T515" i="1"/>
  <c r="N512" i="7"/>
  <c r="M512" i="7"/>
  <c r="L512" i="7"/>
  <c r="K512" i="7"/>
  <c r="J512" i="7"/>
  <c r="I512" i="7"/>
  <c r="H512" i="7"/>
  <c r="G512" i="7"/>
  <c r="F512" i="7"/>
  <c r="E512" i="7"/>
  <c r="D512" i="7"/>
  <c r="B512" i="7"/>
  <c r="A512" i="7"/>
  <c r="W511" i="7"/>
  <c r="V511" i="7"/>
  <c r="U511" i="7"/>
  <c r="T511" i="7"/>
  <c r="S511" i="7"/>
  <c r="R511" i="7"/>
  <c r="Q511" i="7"/>
  <c r="P511" i="7"/>
  <c r="U514" i="1"/>
  <c r="O511" i="7"/>
  <c r="T514" i="1"/>
  <c r="N511" i="7"/>
  <c r="M511" i="7"/>
  <c r="L511" i="7"/>
  <c r="K511" i="7"/>
  <c r="J511" i="7"/>
  <c r="I511" i="7"/>
  <c r="H511" i="7"/>
  <c r="G511" i="7"/>
  <c r="F511" i="7"/>
  <c r="E511" i="7"/>
  <c r="D511" i="7"/>
  <c r="B511" i="7"/>
  <c r="A511" i="7"/>
  <c r="W510" i="7"/>
  <c r="V510" i="7"/>
  <c r="U510" i="7"/>
  <c r="T510" i="7"/>
  <c r="S510" i="7"/>
  <c r="R510" i="7"/>
  <c r="Q510" i="7"/>
  <c r="P510" i="7"/>
  <c r="U513" i="1"/>
  <c r="O510" i="7"/>
  <c r="T513" i="1"/>
  <c r="N510" i="7"/>
  <c r="M510" i="7"/>
  <c r="L510" i="7"/>
  <c r="K510" i="7"/>
  <c r="J510" i="7"/>
  <c r="I510" i="7"/>
  <c r="H510" i="7"/>
  <c r="G510" i="7"/>
  <c r="F510" i="7"/>
  <c r="E510" i="7"/>
  <c r="D510" i="7"/>
  <c r="B510" i="7"/>
  <c r="A510" i="7"/>
  <c r="W509" i="7"/>
  <c r="V509" i="7"/>
  <c r="U509" i="7"/>
  <c r="T509" i="7"/>
  <c r="S509" i="7"/>
  <c r="R509" i="7"/>
  <c r="Q509" i="7"/>
  <c r="P509" i="7"/>
  <c r="U512" i="1"/>
  <c r="O509" i="7"/>
  <c r="T512" i="1"/>
  <c r="N509" i="7"/>
  <c r="M509" i="7"/>
  <c r="L509" i="7"/>
  <c r="K509" i="7"/>
  <c r="J509" i="7"/>
  <c r="I509" i="7"/>
  <c r="H509" i="7"/>
  <c r="G509" i="7"/>
  <c r="F509" i="7"/>
  <c r="E509" i="7"/>
  <c r="D509" i="7"/>
  <c r="B509" i="7"/>
  <c r="A509" i="7"/>
  <c r="W508" i="7"/>
  <c r="V508" i="7"/>
  <c r="U508" i="7"/>
  <c r="T508" i="7"/>
  <c r="S508" i="7"/>
  <c r="R508" i="7"/>
  <c r="Q508" i="7"/>
  <c r="P508" i="7"/>
  <c r="U511" i="1"/>
  <c r="O508" i="7"/>
  <c r="T511" i="1"/>
  <c r="N508" i="7"/>
  <c r="M508" i="7"/>
  <c r="L508" i="7"/>
  <c r="K508" i="7"/>
  <c r="J508" i="7"/>
  <c r="I508" i="7"/>
  <c r="H508" i="7"/>
  <c r="G508" i="7"/>
  <c r="F508" i="7"/>
  <c r="E508" i="7"/>
  <c r="D508" i="7"/>
  <c r="B508" i="7"/>
  <c r="A508" i="7"/>
  <c r="W507" i="7"/>
  <c r="V507" i="7"/>
  <c r="U507" i="7"/>
  <c r="T507" i="7"/>
  <c r="S507" i="7"/>
  <c r="R507" i="7"/>
  <c r="Q507" i="7"/>
  <c r="P507" i="7"/>
  <c r="U510" i="1"/>
  <c r="O507" i="7"/>
  <c r="T510" i="1"/>
  <c r="N507" i="7"/>
  <c r="M507" i="7"/>
  <c r="L507" i="7"/>
  <c r="K507" i="7"/>
  <c r="J507" i="7"/>
  <c r="I507" i="7"/>
  <c r="H507" i="7"/>
  <c r="G507" i="7"/>
  <c r="F507" i="7"/>
  <c r="E507" i="7"/>
  <c r="D507" i="7"/>
  <c r="B507" i="7"/>
  <c r="A507" i="7"/>
  <c r="W506" i="7"/>
  <c r="V506" i="7"/>
  <c r="U506" i="7"/>
  <c r="T506" i="7"/>
  <c r="S506" i="7"/>
  <c r="R506" i="7"/>
  <c r="Q506" i="7"/>
  <c r="P506" i="7"/>
  <c r="U509" i="1"/>
  <c r="O506" i="7"/>
  <c r="T509" i="1"/>
  <c r="N506" i="7"/>
  <c r="M506" i="7"/>
  <c r="L506" i="7"/>
  <c r="K506" i="7"/>
  <c r="J506" i="7"/>
  <c r="I506" i="7"/>
  <c r="H506" i="7"/>
  <c r="G506" i="7"/>
  <c r="F506" i="7"/>
  <c r="E506" i="7"/>
  <c r="D506" i="7"/>
  <c r="B506" i="7"/>
  <c r="A506" i="7"/>
  <c r="W505" i="7"/>
  <c r="V505" i="7"/>
  <c r="U505" i="7"/>
  <c r="T505" i="7"/>
  <c r="S505" i="7"/>
  <c r="R505" i="7"/>
  <c r="Q505" i="7"/>
  <c r="P505" i="7"/>
  <c r="U508" i="1"/>
  <c r="O505" i="7"/>
  <c r="T508" i="1"/>
  <c r="N505" i="7"/>
  <c r="M505" i="7"/>
  <c r="L505" i="7"/>
  <c r="K505" i="7"/>
  <c r="J505" i="7"/>
  <c r="I505" i="7"/>
  <c r="H505" i="7"/>
  <c r="G505" i="7"/>
  <c r="F505" i="7"/>
  <c r="E505" i="7"/>
  <c r="D505" i="7"/>
  <c r="B505" i="7"/>
  <c r="A505" i="7"/>
  <c r="W504" i="7"/>
  <c r="V504" i="7"/>
  <c r="U504" i="7"/>
  <c r="T504" i="7"/>
  <c r="S504" i="7"/>
  <c r="R504" i="7"/>
  <c r="Q504" i="7"/>
  <c r="P504" i="7"/>
  <c r="U507" i="1"/>
  <c r="O504" i="7"/>
  <c r="T507" i="1"/>
  <c r="N504" i="7"/>
  <c r="M504" i="7"/>
  <c r="L504" i="7"/>
  <c r="K504" i="7"/>
  <c r="J504" i="7"/>
  <c r="I504" i="7"/>
  <c r="H504" i="7"/>
  <c r="G504" i="7"/>
  <c r="F504" i="7"/>
  <c r="E504" i="7"/>
  <c r="D504" i="7"/>
  <c r="B504" i="7"/>
  <c r="A504" i="7"/>
  <c r="W503" i="7"/>
  <c r="V503" i="7"/>
  <c r="U503" i="7"/>
  <c r="T503" i="7"/>
  <c r="S503" i="7"/>
  <c r="R503" i="7"/>
  <c r="Q503" i="7"/>
  <c r="P503" i="7"/>
  <c r="O503" i="7"/>
  <c r="N503" i="7"/>
  <c r="M503" i="7"/>
  <c r="L503" i="7"/>
  <c r="K503" i="7"/>
  <c r="J503" i="7"/>
  <c r="I503" i="7"/>
  <c r="H503" i="7"/>
  <c r="G503" i="7"/>
  <c r="F503" i="7"/>
  <c r="E503" i="7"/>
  <c r="D503" i="7"/>
  <c r="C503" i="7"/>
  <c r="B503" i="7"/>
  <c r="A503" i="7"/>
  <c r="W502" i="7"/>
  <c r="V502" i="7"/>
  <c r="U502" i="7"/>
  <c r="T502" i="7"/>
  <c r="S502" i="7"/>
  <c r="R502" i="7"/>
  <c r="Q502" i="7"/>
  <c r="P502" i="7"/>
  <c r="O502" i="7"/>
  <c r="N502" i="7"/>
  <c r="M502" i="7"/>
  <c r="L502" i="7"/>
  <c r="K502" i="7"/>
  <c r="J502" i="7"/>
  <c r="I502" i="7"/>
  <c r="H502" i="7"/>
  <c r="G502" i="7"/>
  <c r="F502" i="7"/>
  <c r="E502" i="7"/>
  <c r="D502" i="7"/>
  <c r="C502" i="7"/>
  <c r="B502" i="7"/>
  <c r="A502" i="7"/>
  <c r="W501" i="7"/>
  <c r="V501" i="7"/>
  <c r="U501" i="7"/>
  <c r="T501" i="7"/>
  <c r="S501" i="7"/>
  <c r="R501" i="7"/>
  <c r="Q501" i="7"/>
  <c r="P501" i="7"/>
  <c r="O501" i="7"/>
  <c r="N501" i="7"/>
  <c r="M501" i="7"/>
  <c r="L501" i="7"/>
  <c r="K501" i="7"/>
  <c r="J501" i="7"/>
  <c r="I501" i="7"/>
  <c r="H501" i="7"/>
  <c r="G501" i="7"/>
  <c r="F501" i="7"/>
  <c r="E501" i="7"/>
  <c r="D501" i="7"/>
  <c r="C501" i="7"/>
  <c r="B501" i="7"/>
  <c r="A501" i="7"/>
  <c r="W500" i="7"/>
  <c r="V500" i="7"/>
  <c r="U500" i="7"/>
  <c r="T500" i="7"/>
  <c r="S500" i="7"/>
  <c r="R500" i="7"/>
  <c r="Q500" i="7"/>
  <c r="P500" i="7"/>
  <c r="O500" i="7"/>
  <c r="N500" i="7"/>
  <c r="M500" i="7"/>
  <c r="L500" i="7"/>
  <c r="K500" i="7"/>
  <c r="J500" i="7"/>
  <c r="I500" i="7"/>
  <c r="H500" i="7"/>
  <c r="G500" i="7"/>
  <c r="F500" i="7"/>
  <c r="E500" i="7"/>
  <c r="D500" i="7"/>
  <c r="C500" i="7"/>
  <c r="B500" i="7"/>
  <c r="A500" i="7"/>
  <c r="W499" i="7"/>
  <c r="V499" i="7"/>
  <c r="U499" i="7"/>
  <c r="T499" i="7"/>
  <c r="S499" i="7"/>
  <c r="R499" i="7"/>
  <c r="Q499" i="7"/>
  <c r="P499" i="7"/>
  <c r="O499" i="7"/>
  <c r="N499" i="7"/>
  <c r="M499" i="7"/>
  <c r="L499" i="7"/>
  <c r="K499" i="7"/>
  <c r="J499" i="7"/>
  <c r="I499" i="7"/>
  <c r="H499" i="7"/>
  <c r="G499" i="7"/>
  <c r="F499" i="7"/>
  <c r="E499" i="7"/>
  <c r="D499" i="7"/>
  <c r="C499" i="7"/>
  <c r="B499" i="7"/>
  <c r="A499" i="7"/>
  <c r="W498" i="7"/>
  <c r="V498" i="7"/>
  <c r="U498" i="7"/>
  <c r="T498" i="7"/>
  <c r="S498" i="7"/>
  <c r="R498" i="7"/>
  <c r="Q498" i="7"/>
  <c r="P498" i="7"/>
  <c r="O498" i="7"/>
  <c r="N498" i="7"/>
  <c r="M498" i="7"/>
  <c r="L498" i="7"/>
  <c r="K498" i="7"/>
  <c r="J498" i="7"/>
  <c r="I498" i="7"/>
  <c r="H498" i="7"/>
  <c r="G498" i="7"/>
  <c r="F498" i="7"/>
  <c r="E498" i="7"/>
  <c r="D498" i="7"/>
  <c r="C498" i="7"/>
  <c r="B498" i="7"/>
  <c r="A498" i="7"/>
  <c r="W497" i="7"/>
  <c r="V497" i="7"/>
  <c r="U497" i="7"/>
  <c r="T497" i="7"/>
  <c r="S497" i="7"/>
  <c r="R497" i="7"/>
  <c r="Q497" i="7"/>
  <c r="P497" i="7"/>
  <c r="O497" i="7"/>
  <c r="N497" i="7"/>
  <c r="M497" i="7"/>
  <c r="L497" i="7"/>
  <c r="K497" i="7"/>
  <c r="J497" i="7"/>
  <c r="I497" i="7"/>
  <c r="H497" i="7"/>
  <c r="G497" i="7"/>
  <c r="F497" i="7"/>
  <c r="E497" i="7"/>
  <c r="D497" i="7"/>
  <c r="C497" i="7"/>
  <c r="B497" i="7"/>
  <c r="A497" i="7"/>
  <c r="W496" i="7"/>
  <c r="V496" i="7"/>
  <c r="U496" i="7"/>
  <c r="T496" i="7"/>
  <c r="S496" i="7"/>
  <c r="R496" i="7"/>
  <c r="Q496" i="7"/>
  <c r="P496" i="7"/>
  <c r="O496" i="7"/>
  <c r="N496" i="7"/>
  <c r="M496" i="7"/>
  <c r="L496" i="7"/>
  <c r="K496" i="7"/>
  <c r="J496" i="7"/>
  <c r="I496" i="7"/>
  <c r="H496" i="7"/>
  <c r="G496" i="7"/>
  <c r="F496" i="7"/>
  <c r="E496" i="7"/>
  <c r="D496" i="7"/>
  <c r="C496" i="7"/>
  <c r="B496" i="7"/>
  <c r="A496" i="7"/>
  <c r="W495" i="7"/>
  <c r="V495" i="7"/>
  <c r="U495" i="7"/>
  <c r="T495" i="7"/>
  <c r="S495" i="7"/>
  <c r="R495" i="7"/>
  <c r="Q495" i="7"/>
  <c r="P495" i="7"/>
  <c r="O495" i="7"/>
  <c r="N495" i="7"/>
  <c r="M495" i="7"/>
  <c r="L495" i="7"/>
  <c r="K495" i="7"/>
  <c r="J495" i="7"/>
  <c r="I495" i="7"/>
  <c r="H495" i="7"/>
  <c r="G495" i="7"/>
  <c r="F495" i="7"/>
  <c r="E495" i="7"/>
  <c r="D495" i="7"/>
  <c r="C495" i="7"/>
  <c r="B495" i="7"/>
  <c r="A495" i="7"/>
  <c r="W494" i="7"/>
  <c r="V494" i="7"/>
  <c r="U494" i="7"/>
  <c r="T494" i="7"/>
  <c r="S494" i="7"/>
  <c r="R494" i="7"/>
  <c r="Q494" i="7"/>
  <c r="P494" i="7"/>
  <c r="O494" i="7"/>
  <c r="N494" i="7"/>
  <c r="M494" i="7"/>
  <c r="L494" i="7"/>
  <c r="K494" i="7"/>
  <c r="J494" i="7"/>
  <c r="I494" i="7"/>
  <c r="H494" i="7"/>
  <c r="G494" i="7"/>
  <c r="F494" i="7"/>
  <c r="E494" i="7"/>
  <c r="D494" i="7"/>
  <c r="C494" i="7"/>
  <c r="B494" i="7"/>
  <c r="A494" i="7"/>
  <c r="W493" i="7"/>
  <c r="V493" i="7"/>
  <c r="U493" i="7"/>
  <c r="T493" i="7"/>
  <c r="S493" i="7"/>
  <c r="R493" i="7"/>
  <c r="Q493" i="7"/>
  <c r="P493" i="7"/>
  <c r="O493" i="7"/>
  <c r="N493" i="7"/>
  <c r="M493" i="7"/>
  <c r="L493" i="7"/>
  <c r="K493" i="7"/>
  <c r="J493" i="7"/>
  <c r="I493" i="7"/>
  <c r="H493" i="7"/>
  <c r="G493" i="7"/>
  <c r="F493" i="7"/>
  <c r="E493" i="7"/>
  <c r="D493" i="7"/>
  <c r="C493" i="7"/>
  <c r="B493" i="7"/>
  <c r="A493" i="7"/>
  <c r="W492" i="7"/>
  <c r="V492" i="7"/>
  <c r="U492" i="7"/>
  <c r="T492" i="7"/>
  <c r="S492" i="7"/>
  <c r="R492" i="7"/>
  <c r="Q492" i="7"/>
  <c r="P492" i="7"/>
  <c r="O492" i="7"/>
  <c r="N492" i="7"/>
  <c r="M492" i="7"/>
  <c r="L492" i="7"/>
  <c r="K492" i="7"/>
  <c r="J492" i="7"/>
  <c r="I492" i="7"/>
  <c r="H492" i="7"/>
  <c r="G492" i="7"/>
  <c r="F492" i="7"/>
  <c r="E492" i="7"/>
  <c r="D492" i="7"/>
  <c r="C492" i="7"/>
  <c r="B492" i="7"/>
  <c r="A492" i="7"/>
  <c r="W491" i="7"/>
  <c r="V491" i="7"/>
  <c r="U491" i="7"/>
  <c r="T491" i="7"/>
  <c r="S491" i="7"/>
  <c r="R491" i="7"/>
  <c r="Q491" i="7"/>
  <c r="P491" i="7"/>
  <c r="O491" i="7"/>
  <c r="N491" i="7"/>
  <c r="M491" i="7"/>
  <c r="L491" i="7"/>
  <c r="K491" i="7"/>
  <c r="J491" i="7"/>
  <c r="I491" i="7"/>
  <c r="H491" i="7"/>
  <c r="G491" i="7"/>
  <c r="F491" i="7"/>
  <c r="E491" i="7"/>
  <c r="D491" i="7"/>
  <c r="C491" i="7"/>
  <c r="B491" i="7"/>
  <c r="A491" i="7"/>
  <c r="W490" i="7"/>
  <c r="V490" i="7"/>
  <c r="U490" i="7"/>
  <c r="T490" i="7"/>
  <c r="S490" i="7"/>
  <c r="R490" i="7"/>
  <c r="Q490" i="7"/>
  <c r="P490" i="7"/>
  <c r="O490" i="7"/>
  <c r="N490" i="7"/>
  <c r="M490" i="7"/>
  <c r="L490" i="7"/>
  <c r="K490" i="7"/>
  <c r="J490" i="7"/>
  <c r="I490" i="7"/>
  <c r="H490" i="7"/>
  <c r="G490" i="7"/>
  <c r="F490" i="7"/>
  <c r="E490" i="7"/>
  <c r="D490" i="7"/>
  <c r="C490" i="7"/>
  <c r="B490" i="7"/>
  <c r="A490" i="7"/>
  <c r="W489" i="7"/>
  <c r="V489" i="7"/>
  <c r="U489" i="7"/>
  <c r="T489" i="7"/>
  <c r="S489" i="7"/>
  <c r="R489" i="7"/>
  <c r="Q489" i="7"/>
  <c r="P489" i="7"/>
  <c r="O489" i="7"/>
  <c r="N489" i="7"/>
  <c r="M489" i="7"/>
  <c r="L489" i="7"/>
  <c r="K489" i="7"/>
  <c r="J489" i="7"/>
  <c r="I489" i="7"/>
  <c r="H489" i="7"/>
  <c r="G489" i="7"/>
  <c r="F489" i="7"/>
  <c r="E489" i="7"/>
  <c r="D489" i="7"/>
  <c r="C489" i="7"/>
  <c r="B489" i="7"/>
  <c r="A489" i="7"/>
  <c r="W488" i="7"/>
  <c r="V488" i="7"/>
  <c r="U488" i="7"/>
  <c r="T488" i="7"/>
  <c r="S488" i="7"/>
  <c r="R488" i="7"/>
  <c r="Q488" i="7"/>
  <c r="P488" i="7"/>
  <c r="O488" i="7"/>
  <c r="N488" i="7"/>
  <c r="M488" i="7"/>
  <c r="L488" i="7"/>
  <c r="K488" i="7"/>
  <c r="J488" i="7"/>
  <c r="I488" i="7"/>
  <c r="H488" i="7"/>
  <c r="G488" i="7"/>
  <c r="F488" i="7"/>
  <c r="E488" i="7"/>
  <c r="D488" i="7"/>
  <c r="C488" i="7"/>
  <c r="B488" i="7"/>
  <c r="A488" i="7"/>
  <c r="W487" i="7"/>
  <c r="V487" i="7"/>
  <c r="U487" i="7"/>
  <c r="T487" i="7"/>
  <c r="S487" i="7"/>
  <c r="R487" i="7"/>
  <c r="Q487" i="7"/>
  <c r="P487" i="7"/>
  <c r="O487" i="7"/>
  <c r="N487" i="7"/>
  <c r="M487" i="7"/>
  <c r="L487" i="7"/>
  <c r="K487" i="7"/>
  <c r="J487" i="7"/>
  <c r="I487" i="7"/>
  <c r="H487" i="7"/>
  <c r="G487" i="7"/>
  <c r="F487" i="7"/>
  <c r="E487" i="7"/>
  <c r="D487" i="7"/>
  <c r="C487" i="7"/>
  <c r="B487" i="7"/>
  <c r="A487" i="7"/>
  <c r="W486" i="7"/>
  <c r="V486" i="7"/>
  <c r="U486" i="7"/>
  <c r="T486" i="7"/>
  <c r="S486" i="7"/>
  <c r="R486" i="7"/>
  <c r="Q486" i="7"/>
  <c r="P486" i="7"/>
  <c r="O486" i="7"/>
  <c r="N486" i="7"/>
  <c r="M486" i="7"/>
  <c r="L486" i="7"/>
  <c r="K486" i="7"/>
  <c r="J486" i="7"/>
  <c r="I486" i="7"/>
  <c r="H486" i="7"/>
  <c r="G486" i="7"/>
  <c r="F486" i="7"/>
  <c r="E486" i="7"/>
  <c r="D486" i="7"/>
  <c r="C486" i="7"/>
  <c r="B486" i="7"/>
  <c r="A486" i="7"/>
  <c r="W485" i="7"/>
  <c r="V485" i="7"/>
  <c r="U485" i="7"/>
  <c r="T485" i="7"/>
  <c r="S485" i="7"/>
  <c r="R485" i="7"/>
  <c r="Q485" i="7"/>
  <c r="P485" i="7"/>
  <c r="O485" i="7"/>
  <c r="N485" i="7"/>
  <c r="M485" i="7"/>
  <c r="L485" i="7"/>
  <c r="K485" i="7"/>
  <c r="J485" i="7"/>
  <c r="I485" i="7"/>
  <c r="H485" i="7"/>
  <c r="G485" i="7"/>
  <c r="F485" i="7"/>
  <c r="E485" i="7"/>
  <c r="D485" i="7"/>
  <c r="C485" i="7"/>
  <c r="B485" i="7"/>
  <c r="A485" i="7"/>
  <c r="W484" i="7"/>
  <c r="V484" i="7"/>
  <c r="U484" i="7"/>
  <c r="T484" i="7"/>
  <c r="S484" i="7"/>
  <c r="R484" i="7"/>
  <c r="Q484" i="7"/>
  <c r="P484" i="7"/>
  <c r="O484" i="7"/>
  <c r="N484" i="7"/>
  <c r="M484" i="7"/>
  <c r="L484" i="7"/>
  <c r="K484" i="7"/>
  <c r="J484" i="7"/>
  <c r="I484" i="7"/>
  <c r="H484" i="7"/>
  <c r="G484" i="7"/>
  <c r="F484" i="7"/>
  <c r="E484" i="7"/>
  <c r="D484" i="7"/>
  <c r="C484" i="7"/>
  <c r="B484" i="7"/>
  <c r="A484" i="7"/>
  <c r="W483" i="7"/>
  <c r="V483" i="7"/>
  <c r="U483" i="7"/>
  <c r="T483" i="7"/>
  <c r="S483" i="7"/>
  <c r="R483" i="7"/>
  <c r="Q483" i="7"/>
  <c r="P483" i="7"/>
  <c r="U486" i="1"/>
  <c r="O483" i="7"/>
  <c r="T486" i="1"/>
  <c r="N483" i="7"/>
  <c r="M483" i="7"/>
  <c r="L483" i="7"/>
  <c r="K483" i="7"/>
  <c r="J483" i="7"/>
  <c r="I483" i="7"/>
  <c r="H483" i="7"/>
  <c r="G483" i="7"/>
  <c r="F483" i="7"/>
  <c r="E483" i="7"/>
  <c r="D483" i="7"/>
  <c r="C483" i="7"/>
  <c r="B483" i="7"/>
  <c r="A483" i="7"/>
  <c r="W482" i="7"/>
  <c r="V482" i="7"/>
  <c r="U482" i="7"/>
  <c r="T482" i="7"/>
  <c r="S482" i="7"/>
  <c r="R482" i="7"/>
  <c r="Q482" i="7"/>
  <c r="P482" i="7"/>
  <c r="U485" i="1"/>
  <c r="O482" i="7"/>
  <c r="T485" i="1"/>
  <c r="N482" i="7"/>
  <c r="M482" i="7"/>
  <c r="L482" i="7"/>
  <c r="K482" i="7"/>
  <c r="J482" i="7"/>
  <c r="I482" i="7"/>
  <c r="H482" i="7"/>
  <c r="G482" i="7"/>
  <c r="F482" i="7"/>
  <c r="E482" i="7"/>
  <c r="D482" i="7"/>
  <c r="C482" i="7"/>
  <c r="B482" i="7"/>
  <c r="A482" i="7"/>
  <c r="W481" i="7"/>
  <c r="V481" i="7"/>
  <c r="U481" i="7"/>
  <c r="T481" i="7"/>
  <c r="S481" i="7"/>
  <c r="R481" i="7"/>
  <c r="Q481" i="7"/>
  <c r="P481" i="7"/>
  <c r="U484" i="1"/>
  <c r="O481" i="7"/>
  <c r="T484" i="1"/>
  <c r="N481" i="7"/>
  <c r="M481" i="7"/>
  <c r="L481" i="7"/>
  <c r="K481" i="7"/>
  <c r="J481" i="7"/>
  <c r="I481" i="7"/>
  <c r="H481" i="7"/>
  <c r="G481" i="7"/>
  <c r="F481" i="7"/>
  <c r="E481" i="7"/>
  <c r="D481" i="7"/>
  <c r="C481" i="7"/>
  <c r="B481" i="7"/>
  <c r="A481" i="7"/>
  <c r="W480" i="7"/>
  <c r="V480" i="7"/>
  <c r="U480" i="7"/>
  <c r="T480" i="7"/>
  <c r="S480" i="7"/>
  <c r="R480" i="7"/>
  <c r="Q480" i="7"/>
  <c r="P480" i="7"/>
  <c r="U483" i="1"/>
  <c r="O480" i="7"/>
  <c r="T483" i="1"/>
  <c r="N480" i="7"/>
  <c r="M480" i="7"/>
  <c r="L480" i="7"/>
  <c r="K480" i="7"/>
  <c r="J480" i="7"/>
  <c r="I480" i="7"/>
  <c r="H480" i="7"/>
  <c r="G480" i="7"/>
  <c r="F480" i="7"/>
  <c r="E480" i="7"/>
  <c r="D480" i="7"/>
  <c r="C480" i="7"/>
  <c r="B480" i="7"/>
  <c r="A480" i="7"/>
  <c r="W479" i="7"/>
  <c r="V479" i="7"/>
  <c r="U479" i="7"/>
  <c r="T479" i="7"/>
  <c r="S479" i="7"/>
  <c r="R479" i="7"/>
  <c r="Q479" i="7"/>
  <c r="P479" i="7"/>
  <c r="U482" i="1"/>
  <c r="O479" i="7"/>
  <c r="T482" i="1"/>
  <c r="N479" i="7"/>
  <c r="M479" i="7"/>
  <c r="L479" i="7"/>
  <c r="K479" i="7"/>
  <c r="J479" i="7"/>
  <c r="I479" i="7"/>
  <c r="H479" i="7"/>
  <c r="G479" i="7"/>
  <c r="F479" i="7"/>
  <c r="E479" i="7"/>
  <c r="D479" i="7"/>
  <c r="C479" i="7"/>
  <c r="B479" i="7"/>
  <c r="A479" i="7"/>
  <c r="W478" i="7"/>
  <c r="V478" i="7"/>
  <c r="U478" i="7"/>
  <c r="T478" i="7"/>
  <c r="S478" i="7"/>
  <c r="R478" i="7"/>
  <c r="Q478" i="7"/>
  <c r="P478" i="7"/>
  <c r="U481" i="1"/>
  <c r="O478" i="7"/>
  <c r="T481" i="1"/>
  <c r="N478" i="7"/>
  <c r="M478" i="7"/>
  <c r="L478" i="7"/>
  <c r="K478" i="7"/>
  <c r="J478" i="7"/>
  <c r="I478" i="7"/>
  <c r="H478" i="7"/>
  <c r="G478" i="7"/>
  <c r="F478" i="7"/>
  <c r="E478" i="7"/>
  <c r="D478" i="7"/>
  <c r="C478" i="7"/>
  <c r="B478" i="7"/>
  <c r="A478" i="7"/>
  <c r="W477" i="7"/>
  <c r="V477" i="7"/>
  <c r="U477" i="7"/>
  <c r="T477" i="7"/>
  <c r="S477" i="7"/>
  <c r="R477" i="7"/>
  <c r="Q477" i="7"/>
  <c r="P477" i="7"/>
  <c r="U480" i="1"/>
  <c r="O477" i="7"/>
  <c r="T480" i="1"/>
  <c r="N477" i="7"/>
  <c r="M477" i="7"/>
  <c r="L477" i="7"/>
  <c r="K477" i="7"/>
  <c r="J477" i="7"/>
  <c r="I477" i="7"/>
  <c r="H477" i="7"/>
  <c r="G477" i="7"/>
  <c r="F477" i="7"/>
  <c r="E477" i="7"/>
  <c r="D477" i="7"/>
  <c r="C477" i="7"/>
  <c r="B477" i="7"/>
  <c r="A477" i="7"/>
  <c r="W476" i="7"/>
  <c r="V476" i="7"/>
  <c r="U476" i="7"/>
  <c r="T476" i="7"/>
  <c r="S476" i="7"/>
  <c r="R476" i="7"/>
  <c r="Q476" i="7"/>
  <c r="P476" i="7"/>
  <c r="U479" i="1"/>
  <c r="O476" i="7"/>
  <c r="T479" i="1"/>
  <c r="N476" i="7"/>
  <c r="M476" i="7"/>
  <c r="L476" i="7"/>
  <c r="K476" i="7"/>
  <c r="J476" i="7"/>
  <c r="I476" i="7"/>
  <c r="H476" i="7"/>
  <c r="G476" i="7"/>
  <c r="F476" i="7"/>
  <c r="E476" i="7"/>
  <c r="D476" i="7"/>
  <c r="C476" i="7"/>
  <c r="B476" i="7"/>
  <c r="A476" i="7"/>
  <c r="W475" i="7"/>
  <c r="V475" i="7"/>
  <c r="U475" i="7"/>
  <c r="T475" i="7"/>
  <c r="S475" i="7"/>
  <c r="R475" i="7"/>
  <c r="Q475" i="7"/>
  <c r="P475" i="7"/>
  <c r="U478" i="1"/>
  <c r="O475" i="7"/>
  <c r="T478" i="1"/>
  <c r="N475" i="7"/>
  <c r="M475" i="7"/>
  <c r="L475" i="7"/>
  <c r="K475" i="7"/>
  <c r="J475" i="7"/>
  <c r="I475" i="7"/>
  <c r="H475" i="7"/>
  <c r="G475" i="7"/>
  <c r="F475" i="7"/>
  <c r="E475" i="7"/>
  <c r="D475" i="7"/>
  <c r="C475" i="7"/>
  <c r="B475" i="7"/>
  <c r="A475" i="7"/>
  <c r="W474" i="7"/>
  <c r="V474" i="7"/>
  <c r="U474" i="7"/>
  <c r="T474" i="7"/>
  <c r="S474" i="7"/>
  <c r="R474" i="7"/>
  <c r="Q474" i="7"/>
  <c r="P474" i="7"/>
  <c r="U477" i="1"/>
  <c r="O474" i="7"/>
  <c r="T477" i="1"/>
  <c r="N474" i="7"/>
  <c r="M474" i="7"/>
  <c r="L474" i="7"/>
  <c r="K474" i="7"/>
  <c r="J474" i="7"/>
  <c r="I474" i="7"/>
  <c r="H474" i="7"/>
  <c r="G474" i="7"/>
  <c r="F474" i="7"/>
  <c r="E474" i="7"/>
  <c r="D474" i="7"/>
  <c r="C474" i="7"/>
  <c r="B474" i="7"/>
  <c r="A474" i="7"/>
  <c r="W473" i="7"/>
  <c r="V473" i="7"/>
  <c r="U473" i="7"/>
  <c r="T473" i="7"/>
  <c r="S473" i="7"/>
  <c r="R473" i="7"/>
  <c r="Q473" i="7"/>
  <c r="P473" i="7"/>
  <c r="U476" i="1"/>
  <c r="O473" i="7"/>
  <c r="T476" i="1"/>
  <c r="N473" i="7"/>
  <c r="M473" i="7"/>
  <c r="L473" i="7"/>
  <c r="K473" i="7"/>
  <c r="J473" i="7"/>
  <c r="I473" i="7"/>
  <c r="H473" i="7"/>
  <c r="G473" i="7"/>
  <c r="F473" i="7"/>
  <c r="E473" i="7"/>
  <c r="D473" i="7"/>
  <c r="C473" i="7"/>
  <c r="B473" i="7"/>
  <c r="A473" i="7"/>
  <c r="W472" i="7"/>
  <c r="V472" i="7"/>
  <c r="U472" i="7"/>
  <c r="T472" i="7"/>
  <c r="S472" i="7"/>
  <c r="R472" i="7"/>
  <c r="Q472" i="7"/>
  <c r="P472" i="7"/>
  <c r="U475" i="1"/>
  <c r="O472" i="7"/>
  <c r="T475" i="1"/>
  <c r="N472" i="7"/>
  <c r="M472" i="7"/>
  <c r="L472" i="7"/>
  <c r="K472" i="7"/>
  <c r="J472" i="7"/>
  <c r="I472" i="7"/>
  <c r="H472" i="7"/>
  <c r="G472" i="7"/>
  <c r="F472" i="7"/>
  <c r="E472" i="7"/>
  <c r="D472" i="7"/>
  <c r="C472" i="7"/>
  <c r="B472" i="7"/>
  <c r="A472" i="7"/>
  <c r="W471" i="7"/>
  <c r="V471" i="7"/>
  <c r="U471" i="7"/>
  <c r="T471" i="7"/>
  <c r="S471" i="7"/>
  <c r="R471" i="7"/>
  <c r="Q471" i="7"/>
  <c r="P471" i="7"/>
  <c r="U474" i="1"/>
  <c r="O471" i="7"/>
  <c r="T474" i="1"/>
  <c r="N471" i="7"/>
  <c r="M471" i="7"/>
  <c r="L471" i="7"/>
  <c r="K471" i="7"/>
  <c r="J471" i="7"/>
  <c r="I471" i="7"/>
  <c r="H471" i="7"/>
  <c r="G471" i="7"/>
  <c r="F471" i="7"/>
  <c r="E471" i="7"/>
  <c r="D471" i="7"/>
  <c r="C471" i="7"/>
  <c r="B471" i="7"/>
  <c r="A471" i="7"/>
  <c r="W470" i="7"/>
  <c r="V470" i="7"/>
  <c r="U470" i="7"/>
  <c r="T470" i="7"/>
  <c r="S470" i="7"/>
  <c r="R470" i="7"/>
  <c r="Q470" i="7"/>
  <c r="P470" i="7"/>
  <c r="U473" i="1"/>
  <c r="O470" i="7"/>
  <c r="T473" i="1"/>
  <c r="N470" i="7"/>
  <c r="M470" i="7"/>
  <c r="L470" i="7"/>
  <c r="K470" i="7"/>
  <c r="J470" i="7"/>
  <c r="I470" i="7"/>
  <c r="H470" i="7"/>
  <c r="G470" i="7"/>
  <c r="F470" i="7"/>
  <c r="E470" i="7"/>
  <c r="D470" i="7"/>
  <c r="C470" i="7"/>
  <c r="B470" i="7"/>
  <c r="A470" i="7"/>
  <c r="W469" i="7"/>
  <c r="V469" i="7"/>
  <c r="U469" i="7"/>
  <c r="T469" i="7"/>
  <c r="S469" i="7"/>
  <c r="R469" i="7"/>
  <c r="Q469" i="7"/>
  <c r="P469" i="7"/>
  <c r="U472" i="1"/>
  <c r="O469" i="7"/>
  <c r="T472" i="1"/>
  <c r="N469" i="7"/>
  <c r="M469" i="7"/>
  <c r="L469" i="7"/>
  <c r="K469" i="7"/>
  <c r="J469" i="7"/>
  <c r="I469" i="7"/>
  <c r="H469" i="7"/>
  <c r="G469" i="7"/>
  <c r="F469" i="7"/>
  <c r="E469" i="7"/>
  <c r="D469" i="7"/>
  <c r="C469" i="7"/>
  <c r="B469" i="7"/>
  <c r="A469" i="7"/>
  <c r="W468" i="7"/>
  <c r="V468" i="7"/>
  <c r="U468" i="7"/>
  <c r="T468" i="7"/>
  <c r="S468" i="7"/>
  <c r="R468" i="7"/>
  <c r="Q468" i="7"/>
  <c r="P468" i="7"/>
  <c r="U471" i="1"/>
  <c r="O468" i="7"/>
  <c r="T471" i="1"/>
  <c r="N468" i="7"/>
  <c r="M468" i="7"/>
  <c r="L468" i="7"/>
  <c r="K468" i="7"/>
  <c r="J468" i="7"/>
  <c r="I468" i="7"/>
  <c r="H468" i="7"/>
  <c r="G468" i="7"/>
  <c r="F468" i="7"/>
  <c r="E468" i="7"/>
  <c r="D468" i="7"/>
  <c r="C468" i="7"/>
  <c r="B468" i="7"/>
  <c r="A468" i="7"/>
  <c r="W467" i="7"/>
  <c r="V467" i="7"/>
  <c r="U467" i="7"/>
  <c r="T467" i="7"/>
  <c r="S467" i="7"/>
  <c r="R467" i="7"/>
  <c r="Q467" i="7"/>
  <c r="P467" i="7"/>
  <c r="U470" i="1"/>
  <c r="O467" i="7"/>
  <c r="T470" i="1"/>
  <c r="N467" i="7"/>
  <c r="M467" i="7"/>
  <c r="L467" i="7"/>
  <c r="K467" i="7"/>
  <c r="J467" i="7"/>
  <c r="I467" i="7"/>
  <c r="H467" i="7"/>
  <c r="G467" i="7"/>
  <c r="F467" i="7"/>
  <c r="E467" i="7"/>
  <c r="D467" i="7"/>
  <c r="C467" i="7"/>
  <c r="B467" i="7"/>
  <c r="A467" i="7"/>
  <c r="W466" i="7"/>
  <c r="V466" i="7"/>
  <c r="U466" i="7"/>
  <c r="T466" i="7"/>
  <c r="S466" i="7"/>
  <c r="R466" i="7"/>
  <c r="Q466" i="7"/>
  <c r="P466" i="7"/>
  <c r="U469" i="1"/>
  <c r="O466" i="7"/>
  <c r="T469" i="1"/>
  <c r="N466" i="7"/>
  <c r="M466" i="7"/>
  <c r="L466" i="7"/>
  <c r="K466" i="7"/>
  <c r="J466" i="7"/>
  <c r="I466" i="7"/>
  <c r="H466" i="7"/>
  <c r="G466" i="7"/>
  <c r="F466" i="7"/>
  <c r="E466" i="7"/>
  <c r="D466" i="7"/>
  <c r="C466" i="7"/>
  <c r="B466" i="7"/>
  <c r="A466" i="7"/>
  <c r="W465" i="7"/>
  <c r="V465" i="7"/>
  <c r="U465" i="7"/>
  <c r="T465" i="7"/>
  <c r="S465" i="7"/>
  <c r="R465" i="7"/>
  <c r="Q465" i="7"/>
  <c r="P465" i="7"/>
  <c r="U468" i="1"/>
  <c r="O465" i="7"/>
  <c r="T468" i="1"/>
  <c r="N465" i="7"/>
  <c r="M465" i="7"/>
  <c r="L465" i="7"/>
  <c r="K465" i="7"/>
  <c r="J465" i="7"/>
  <c r="I465" i="7"/>
  <c r="H465" i="7"/>
  <c r="G465" i="7"/>
  <c r="F465" i="7"/>
  <c r="E465" i="7"/>
  <c r="D465" i="7"/>
  <c r="C465" i="7"/>
  <c r="B465" i="7"/>
  <c r="A465" i="7"/>
  <c r="W464" i="7"/>
  <c r="V464" i="7"/>
  <c r="U464" i="7"/>
  <c r="T464" i="7"/>
  <c r="S464" i="7"/>
  <c r="R464" i="7"/>
  <c r="Q464" i="7"/>
  <c r="P464" i="7"/>
  <c r="U467" i="1"/>
  <c r="O464" i="7"/>
  <c r="T467" i="1"/>
  <c r="N464" i="7"/>
  <c r="M464" i="7"/>
  <c r="L464" i="7"/>
  <c r="K464" i="7"/>
  <c r="J464" i="7"/>
  <c r="I464" i="7"/>
  <c r="H464" i="7"/>
  <c r="G464" i="7"/>
  <c r="F464" i="7"/>
  <c r="E464" i="7"/>
  <c r="D464" i="7"/>
  <c r="C464" i="7"/>
  <c r="B464" i="7"/>
  <c r="A464" i="7"/>
  <c r="W463" i="7"/>
  <c r="V463" i="7"/>
  <c r="U463" i="7"/>
  <c r="T463" i="7"/>
  <c r="S463" i="7"/>
  <c r="R463" i="7"/>
  <c r="Q463" i="7"/>
  <c r="P463" i="7"/>
  <c r="O463" i="7"/>
  <c r="N463" i="7"/>
  <c r="M463" i="7"/>
  <c r="L463" i="7"/>
  <c r="K463" i="7"/>
  <c r="J463" i="7"/>
  <c r="I463" i="7"/>
  <c r="H463" i="7"/>
  <c r="G463" i="7"/>
  <c r="F463" i="7"/>
  <c r="E463" i="7"/>
  <c r="D463" i="7"/>
  <c r="C463" i="7"/>
  <c r="B463" i="7"/>
  <c r="A463" i="7"/>
  <c r="W462" i="7"/>
  <c r="V462" i="7"/>
  <c r="U462" i="7"/>
  <c r="T462" i="7"/>
  <c r="S462" i="7"/>
  <c r="R462" i="7"/>
  <c r="Q462" i="7"/>
  <c r="P462" i="7"/>
  <c r="O462" i="7"/>
  <c r="N462" i="7"/>
  <c r="M462" i="7"/>
  <c r="L462" i="7"/>
  <c r="K462" i="7"/>
  <c r="J462" i="7"/>
  <c r="I462" i="7"/>
  <c r="H462" i="7"/>
  <c r="G462" i="7"/>
  <c r="F462" i="7"/>
  <c r="E462" i="7"/>
  <c r="D462" i="7"/>
  <c r="C462" i="7"/>
  <c r="B462" i="7"/>
  <c r="A462" i="7"/>
  <c r="W461" i="7"/>
  <c r="V461" i="7"/>
  <c r="U461" i="7"/>
  <c r="T461" i="7"/>
  <c r="S461" i="7"/>
  <c r="R461" i="7"/>
  <c r="Q461" i="7"/>
  <c r="P461" i="7"/>
  <c r="O461" i="7"/>
  <c r="N461" i="7"/>
  <c r="M461" i="7"/>
  <c r="L461" i="7"/>
  <c r="K461" i="7"/>
  <c r="J461" i="7"/>
  <c r="I461" i="7"/>
  <c r="H461" i="7"/>
  <c r="G461" i="7"/>
  <c r="F461" i="7"/>
  <c r="E461" i="7"/>
  <c r="D461" i="7"/>
  <c r="C461" i="7"/>
  <c r="B461" i="7"/>
  <c r="A461" i="7"/>
  <c r="W460" i="7"/>
  <c r="V460" i="7"/>
  <c r="U460" i="7"/>
  <c r="T460" i="7"/>
  <c r="S460" i="7"/>
  <c r="R460" i="7"/>
  <c r="Q460" i="7"/>
  <c r="P460" i="7"/>
  <c r="O460" i="7"/>
  <c r="N460" i="7"/>
  <c r="M460" i="7"/>
  <c r="L460" i="7"/>
  <c r="K460" i="7"/>
  <c r="J460" i="7"/>
  <c r="I460" i="7"/>
  <c r="H460" i="7"/>
  <c r="G460" i="7"/>
  <c r="F460" i="7"/>
  <c r="E460" i="7"/>
  <c r="D460" i="7"/>
  <c r="C460" i="7"/>
  <c r="B460" i="7"/>
  <c r="A460" i="7"/>
  <c r="W459" i="7"/>
  <c r="V459" i="7"/>
  <c r="U459" i="7"/>
  <c r="T459" i="7"/>
  <c r="S459" i="7"/>
  <c r="R459" i="7"/>
  <c r="Q459" i="7"/>
  <c r="P459" i="7"/>
  <c r="O459" i="7"/>
  <c r="N459" i="7"/>
  <c r="M459" i="7"/>
  <c r="L459" i="7"/>
  <c r="K459" i="7"/>
  <c r="J459" i="7"/>
  <c r="I459" i="7"/>
  <c r="H459" i="7"/>
  <c r="G459" i="7"/>
  <c r="F459" i="7"/>
  <c r="E459" i="7"/>
  <c r="D459" i="7"/>
  <c r="C459" i="7"/>
  <c r="B459" i="7"/>
  <c r="A459" i="7"/>
  <c r="W458" i="7"/>
  <c r="V458" i="7"/>
  <c r="U458" i="7"/>
  <c r="T458" i="7"/>
  <c r="S458" i="7"/>
  <c r="R458" i="7"/>
  <c r="Q458" i="7"/>
  <c r="P458" i="7"/>
  <c r="O458" i="7"/>
  <c r="N458" i="7"/>
  <c r="M458" i="7"/>
  <c r="L458" i="7"/>
  <c r="K458" i="7"/>
  <c r="J458" i="7"/>
  <c r="I458" i="7"/>
  <c r="H458" i="7"/>
  <c r="G458" i="7"/>
  <c r="F458" i="7"/>
  <c r="E458" i="7"/>
  <c r="D458" i="7"/>
  <c r="C458" i="7"/>
  <c r="B458" i="7"/>
  <c r="A458" i="7"/>
  <c r="W457" i="7"/>
  <c r="V457" i="7"/>
  <c r="U457" i="7"/>
  <c r="T457" i="7"/>
  <c r="S457" i="7"/>
  <c r="R457" i="7"/>
  <c r="Q457" i="7"/>
  <c r="P457" i="7"/>
  <c r="O457" i="7"/>
  <c r="N457" i="7"/>
  <c r="M457" i="7"/>
  <c r="L457" i="7"/>
  <c r="K457" i="7"/>
  <c r="J457" i="7"/>
  <c r="I457" i="7"/>
  <c r="H457" i="7"/>
  <c r="G457" i="7"/>
  <c r="F457" i="7"/>
  <c r="E457" i="7"/>
  <c r="D457" i="7"/>
  <c r="C457" i="7"/>
  <c r="B457" i="7"/>
  <c r="A457" i="7"/>
  <c r="W456" i="7"/>
  <c r="V456" i="7"/>
  <c r="U456" i="7"/>
  <c r="T456" i="7"/>
  <c r="S456" i="7"/>
  <c r="R456" i="7"/>
  <c r="Q456" i="7"/>
  <c r="P456" i="7"/>
  <c r="O456" i="7"/>
  <c r="N456" i="7"/>
  <c r="M456" i="7"/>
  <c r="L456" i="7"/>
  <c r="K456" i="7"/>
  <c r="J456" i="7"/>
  <c r="I456" i="7"/>
  <c r="H456" i="7"/>
  <c r="G456" i="7"/>
  <c r="F456" i="7"/>
  <c r="E456" i="7"/>
  <c r="D456" i="7"/>
  <c r="C456" i="7"/>
  <c r="B456" i="7"/>
  <c r="A456" i="7"/>
  <c r="W455" i="7"/>
  <c r="V455" i="7"/>
  <c r="U455" i="7"/>
  <c r="T455" i="7"/>
  <c r="S455" i="7"/>
  <c r="R455" i="7"/>
  <c r="Q455" i="7"/>
  <c r="P455" i="7"/>
  <c r="O455" i="7"/>
  <c r="N455" i="7"/>
  <c r="M455" i="7"/>
  <c r="L455" i="7"/>
  <c r="K455" i="7"/>
  <c r="J455" i="7"/>
  <c r="I455" i="7"/>
  <c r="H455" i="7"/>
  <c r="G455" i="7"/>
  <c r="F455" i="7"/>
  <c r="E455" i="7"/>
  <c r="D455" i="7"/>
  <c r="C455" i="7"/>
  <c r="B455" i="7"/>
  <c r="A455" i="7"/>
  <c r="W454" i="7"/>
  <c r="V454" i="7"/>
  <c r="U454" i="7"/>
  <c r="T454" i="7"/>
  <c r="S454" i="7"/>
  <c r="R454" i="7"/>
  <c r="Q454" i="7"/>
  <c r="P454" i="7"/>
  <c r="O454" i="7"/>
  <c r="N454" i="7"/>
  <c r="M454" i="7"/>
  <c r="L454" i="7"/>
  <c r="K454" i="7"/>
  <c r="J454" i="7"/>
  <c r="I454" i="7"/>
  <c r="H454" i="7"/>
  <c r="G454" i="7"/>
  <c r="F454" i="7"/>
  <c r="E454" i="7"/>
  <c r="D454" i="7"/>
  <c r="C454" i="7"/>
  <c r="B454" i="7"/>
  <c r="A454" i="7"/>
  <c r="W453" i="7"/>
  <c r="V453" i="7"/>
  <c r="U453" i="7"/>
  <c r="T453" i="7"/>
  <c r="S453" i="7"/>
  <c r="R453" i="7"/>
  <c r="Q453" i="7"/>
  <c r="P453" i="7"/>
  <c r="O453" i="7"/>
  <c r="N453" i="7"/>
  <c r="M453" i="7"/>
  <c r="L453" i="7"/>
  <c r="K453" i="7"/>
  <c r="J453" i="7"/>
  <c r="I453" i="7"/>
  <c r="H453" i="7"/>
  <c r="G453" i="7"/>
  <c r="F453" i="7"/>
  <c r="E453" i="7"/>
  <c r="D453" i="7"/>
  <c r="C453" i="7"/>
  <c r="B453" i="7"/>
  <c r="A453" i="7"/>
  <c r="W452" i="7"/>
  <c r="V452" i="7"/>
  <c r="U452" i="7"/>
  <c r="T452" i="7"/>
  <c r="S452" i="7"/>
  <c r="R452" i="7"/>
  <c r="Q452" i="7"/>
  <c r="P452" i="7"/>
  <c r="O452" i="7"/>
  <c r="N452" i="7"/>
  <c r="M452" i="7"/>
  <c r="L452" i="7"/>
  <c r="K452" i="7"/>
  <c r="J452" i="7"/>
  <c r="I452" i="7"/>
  <c r="H452" i="7"/>
  <c r="G452" i="7"/>
  <c r="F452" i="7"/>
  <c r="E452" i="7"/>
  <c r="D452" i="7"/>
  <c r="C452" i="7"/>
  <c r="B452" i="7"/>
  <c r="A452" i="7"/>
  <c r="W451" i="7"/>
  <c r="V451" i="7"/>
  <c r="U451" i="7"/>
  <c r="T451" i="7"/>
  <c r="S451" i="7"/>
  <c r="R451" i="7"/>
  <c r="Q451" i="7"/>
  <c r="P451" i="7"/>
  <c r="O451" i="7"/>
  <c r="N451" i="7"/>
  <c r="M451" i="7"/>
  <c r="L451" i="7"/>
  <c r="K451" i="7"/>
  <c r="J451" i="7"/>
  <c r="I451" i="7"/>
  <c r="H451" i="7"/>
  <c r="G451" i="7"/>
  <c r="F451" i="7"/>
  <c r="E451" i="7"/>
  <c r="D451" i="7"/>
  <c r="C451" i="7"/>
  <c r="B451" i="7"/>
  <c r="A451" i="7"/>
  <c r="W450" i="7"/>
  <c r="V450" i="7"/>
  <c r="U450" i="7"/>
  <c r="T450" i="7"/>
  <c r="S450" i="7"/>
  <c r="R450" i="7"/>
  <c r="Q450" i="7"/>
  <c r="P450" i="7"/>
  <c r="O450" i="7"/>
  <c r="N450" i="7"/>
  <c r="M450" i="7"/>
  <c r="L450" i="7"/>
  <c r="K450" i="7"/>
  <c r="J450" i="7"/>
  <c r="I450" i="7"/>
  <c r="H450" i="7"/>
  <c r="G450" i="7"/>
  <c r="F450" i="7"/>
  <c r="E450" i="7"/>
  <c r="D450" i="7"/>
  <c r="C450" i="7"/>
  <c r="B450" i="7"/>
  <c r="A450" i="7"/>
  <c r="W449" i="7"/>
  <c r="V449" i="7"/>
  <c r="U449" i="7"/>
  <c r="T449" i="7"/>
  <c r="S449" i="7"/>
  <c r="R449" i="7"/>
  <c r="Q449" i="7"/>
  <c r="P449" i="7"/>
  <c r="O449" i="7"/>
  <c r="N449" i="7"/>
  <c r="M449" i="7"/>
  <c r="L449" i="7"/>
  <c r="K449" i="7"/>
  <c r="J449" i="7"/>
  <c r="I449" i="7"/>
  <c r="H449" i="7"/>
  <c r="G449" i="7"/>
  <c r="F449" i="7"/>
  <c r="E449" i="7"/>
  <c r="D449" i="7"/>
  <c r="C449" i="7"/>
  <c r="B449" i="7"/>
  <c r="A449" i="7"/>
  <c r="W448" i="7"/>
  <c r="V448" i="7"/>
  <c r="U448" i="7"/>
  <c r="T448" i="7"/>
  <c r="S448" i="7"/>
  <c r="R448" i="7"/>
  <c r="Q448" i="7"/>
  <c r="P448" i="7"/>
  <c r="O448" i="7"/>
  <c r="N448" i="7"/>
  <c r="M448" i="7"/>
  <c r="L448" i="7"/>
  <c r="K448" i="7"/>
  <c r="J448" i="7"/>
  <c r="I448" i="7"/>
  <c r="H448" i="7"/>
  <c r="G448" i="7"/>
  <c r="F448" i="7"/>
  <c r="E448" i="7"/>
  <c r="D448" i="7"/>
  <c r="C448" i="7"/>
  <c r="B448" i="7"/>
  <c r="A448" i="7"/>
  <c r="W447" i="7"/>
  <c r="V447" i="7"/>
  <c r="U447" i="7"/>
  <c r="T447" i="7"/>
  <c r="S447" i="7"/>
  <c r="R447" i="7"/>
  <c r="Q447" i="7"/>
  <c r="P447" i="7"/>
  <c r="O447" i="7"/>
  <c r="N447" i="7"/>
  <c r="M447" i="7"/>
  <c r="L447" i="7"/>
  <c r="K447" i="7"/>
  <c r="J447" i="7"/>
  <c r="I447" i="7"/>
  <c r="H447" i="7"/>
  <c r="G447" i="7"/>
  <c r="F447" i="7"/>
  <c r="E447" i="7"/>
  <c r="D447" i="7"/>
  <c r="C447" i="7"/>
  <c r="B447" i="7"/>
  <c r="A447" i="7"/>
  <c r="W446" i="7"/>
  <c r="V446" i="7"/>
  <c r="U446" i="7"/>
  <c r="T446" i="7"/>
  <c r="S446" i="7"/>
  <c r="R446" i="7"/>
  <c r="Q446" i="7"/>
  <c r="P446" i="7"/>
  <c r="O446" i="7"/>
  <c r="N446" i="7"/>
  <c r="M446" i="7"/>
  <c r="L446" i="7"/>
  <c r="K446" i="7"/>
  <c r="J446" i="7"/>
  <c r="I446" i="7"/>
  <c r="H446" i="7"/>
  <c r="G446" i="7"/>
  <c r="F446" i="7"/>
  <c r="E446" i="7"/>
  <c r="D446" i="7"/>
  <c r="C446" i="7"/>
  <c r="B446" i="7"/>
  <c r="A446" i="7"/>
  <c r="W445" i="7"/>
  <c r="V445" i="7"/>
  <c r="U445" i="7"/>
  <c r="T445" i="7"/>
  <c r="S445" i="7"/>
  <c r="R445" i="7"/>
  <c r="Q445" i="7"/>
  <c r="P445" i="7"/>
  <c r="O445" i="7"/>
  <c r="N445" i="7"/>
  <c r="M445" i="7"/>
  <c r="L445" i="7"/>
  <c r="K445" i="7"/>
  <c r="J445" i="7"/>
  <c r="I445" i="7"/>
  <c r="H445" i="7"/>
  <c r="G445" i="7"/>
  <c r="F445" i="7"/>
  <c r="E445" i="7"/>
  <c r="D445" i="7"/>
  <c r="C445" i="7"/>
  <c r="B445" i="7"/>
  <c r="A445" i="7"/>
  <c r="W444" i="7"/>
  <c r="V444" i="7"/>
  <c r="U444" i="7"/>
  <c r="T444" i="7"/>
  <c r="S444" i="7"/>
  <c r="R444" i="7"/>
  <c r="Q444" i="7"/>
  <c r="P444" i="7"/>
  <c r="O444" i="7"/>
  <c r="N444" i="7"/>
  <c r="M444" i="7"/>
  <c r="L444" i="7"/>
  <c r="K444" i="7"/>
  <c r="J444" i="7"/>
  <c r="I444" i="7"/>
  <c r="H444" i="7"/>
  <c r="G444" i="7"/>
  <c r="F444" i="7"/>
  <c r="E444" i="7"/>
  <c r="D444" i="7"/>
  <c r="C444" i="7"/>
  <c r="B444" i="7"/>
  <c r="A444" i="7"/>
  <c r="W443" i="7"/>
  <c r="V443" i="7"/>
  <c r="U443" i="7"/>
  <c r="T443" i="7"/>
  <c r="S443" i="7"/>
  <c r="R443" i="7"/>
  <c r="Q443" i="7"/>
  <c r="P443" i="7"/>
  <c r="O443" i="7"/>
  <c r="N443" i="7"/>
  <c r="M443" i="7"/>
  <c r="L443" i="7"/>
  <c r="K443" i="7"/>
  <c r="J443" i="7"/>
  <c r="I443" i="7"/>
  <c r="H443" i="7"/>
  <c r="G443" i="7"/>
  <c r="F443" i="7"/>
  <c r="E443" i="7"/>
  <c r="D443" i="7"/>
  <c r="C443" i="7"/>
  <c r="B443" i="7"/>
  <c r="A443" i="7"/>
  <c r="W442" i="7"/>
  <c r="V442" i="7"/>
  <c r="U442" i="7"/>
  <c r="T442" i="7"/>
  <c r="S442" i="7"/>
  <c r="R442" i="7"/>
  <c r="Q442" i="7"/>
  <c r="P442" i="7"/>
  <c r="O442" i="7"/>
  <c r="N442" i="7"/>
  <c r="M442" i="7"/>
  <c r="L442" i="7"/>
  <c r="K442" i="7"/>
  <c r="J442" i="7"/>
  <c r="I442" i="7"/>
  <c r="H442" i="7"/>
  <c r="G442" i="7"/>
  <c r="F442" i="7"/>
  <c r="E442" i="7"/>
  <c r="D442" i="7"/>
  <c r="C442" i="7"/>
  <c r="B442" i="7"/>
  <c r="A442" i="7"/>
  <c r="W441" i="7"/>
  <c r="V441" i="7"/>
  <c r="U441" i="7"/>
  <c r="T441" i="7"/>
  <c r="S441" i="7"/>
  <c r="R441" i="7"/>
  <c r="Q441" i="7"/>
  <c r="P441" i="7"/>
  <c r="O441" i="7"/>
  <c r="N441" i="7"/>
  <c r="M441" i="7"/>
  <c r="L441" i="7"/>
  <c r="K441" i="7"/>
  <c r="J441" i="7"/>
  <c r="I441" i="7"/>
  <c r="H441" i="7"/>
  <c r="G441" i="7"/>
  <c r="F441" i="7"/>
  <c r="E441" i="7"/>
  <c r="D441" i="7"/>
  <c r="C441" i="7"/>
  <c r="B441" i="7"/>
  <c r="A441" i="7"/>
  <c r="W440" i="7"/>
  <c r="V440" i="7"/>
  <c r="U440" i="7"/>
  <c r="T440" i="7"/>
  <c r="S440" i="7"/>
  <c r="R440" i="7"/>
  <c r="Q440" i="7"/>
  <c r="P440" i="7"/>
  <c r="O440" i="7"/>
  <c r="N440" i="7"/>
  <c r="M440" i="7"/>
  <c r="L440" i="7"/>
  <c r="K440" i="7"/>
  <c r="J440" i="7"/>
  <c r="I440" i="7"/>
  <c r="H440" i="7"/>
  <c r="G440" i="7"/>
  <c r="F440" i="7"/>
  <c r="E440" i="7"/>
  <c r="D440" i="7"/>
  <c r="C440" i="7"/>
  <c r="B440" i="7"/>
  <c r="A440" i="7"/>
  <c r="W439" i="7"/>
  <c r="V439" i="7"/>
  <c r="U439" i="7"/>
  <c r="T439" i="7"/>
  <c r="S439" i="7"/>
  <c r="R439" i="7"/>
  <c r="Q439" i="7"/>
  <c r="P439" i="7"/>
  <c r="O439" i="7"/>
  <c r="N439" i="7"/>
  <c r="M439" i="7"/>
  <c r="L439" i="7"/>
  <c r="K439" i="7"/>
  <c r="J439" i="7"/>
  <c r="I439" i="7"/>
  <c r="H439" i="7"/>
  <c r="G439" i="7"/>
  <c r="F439" i="7"/>
  <c r="E439" i="7"/>
  <c r="D439" i="7"/>
  <c r="C439" i="7"/>
  <c r="B439" i="7"/>
  <c r="A439" i="7"/>
  <c r="W438" i="7"/>
  <c r="V438" i="7"/>
  <c r="U438" i="7"/>
  <c r="T438" i="7"/>
  <c r="S438" i="7"/>
  <c r="R438" i="7"/>
  <c r="Q438" i="7"/>
  <c r="P438" i="7"/>
  <c r="O438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438" i="7"/>
  <c r="A438" i="7"/>
  <c r="W437" i="7"/>
  <c r="V437" i="7"/>
  <c r="U437" i="7"/>
  <c r="T437" i="7"/>
  <c r="S437" i="7"/>
  <c r="R437" i="7"/>
  <c r="Q437" i="7"/>
  <c r="P437" i="7"/>
  <c r="O437" i="7"/>
  <c r="N437" i="7"/>
  <c r="M437" i="7"/>
  <c r="L437" i="7"/>
  <c r="K437" i="7"/>
  <c r="J437" i="7"/>
  <c r="I437" i="7"/>
  <c r="H437" i="7"/>
  <c r="G437" i="7"/>
  <c r="F437" i="7"/>
  <c r="E437" i="7"/>
  <c r="D437" i="7"/>
  <c r="C437" i="7"/>
  <c r="B437" i="7"/>
  <c r="A437" i="7"/>
  <c r="W436" i="7"/>
  <c r="V436" i="7"/>
  <c r="U436" i="7"/>
  <c r="T436" i="7"/>
  <c r="S436" i="7"/>
  <c r="R436" i="7"/>
  <c r="Q436" i="7"/>
  <c r="P436" i="7"/>
  <c r="O436" i="7"/>
  <c r="N436" i="7"/>
  <c r="M436" i="7"/>
  <c r="L436" i="7"/>
  <c r="K436" i="7"/>
  <c r="J436" i="7"/>
  <c r="I436" i="7"/>
  <c r="H436" i="7"/>
  <c r="G436" i="7"/>
  <c r="F436" i="7"/>
  <c r="E436" i="7"/>
  <c r="D436" i="7"/>
  <c r="C436" i="7"/>
  <c r="B436" i="7"/>
  <c r="A436" i="7"/>
  <c r="W435" i="7"/>
  <c r="V435" i="7"/>
  <c r="U435" i="7"/>
  <c r="T435" i="7"/>
  <c r="S435" i="7"/>
  <c r="R435" i="7"/>
  <c r="Q435" i="7"/>
  <c r="P435" i="7"/>
  <c r="O435" i="7"/>
  <c r="N435" i="7"/>
  <c r="M435" i="7"/>
  <c r="L435" i="7"/>
  <c r="K435" i="7"/>
  <c r="J435" i="7"/>
  <c r="I435" i="7"/>
  <c r="H435" i="7"/>
  <c r="G435" i="7"/>
  <c r="F435" i="7"/>
  <c r="E435" i="7"/>
  <c r="D435" i="7"/>
  <c r="C435" i="7"/>
  <c r="B435" i="7"/>
  <c r="A435" i="7"/>
  <c r="W434" i="7"/>
  <c r="V434" i="7"/>
  <c r="U434" i="7"/>
  <c r="T434" i="7"/>
  <c r="S434" i="7"/>
  <c r="R434" i="7"/>
  <c r="Q434" i="7"/>
  <c r="P434" i="7"/>
  <c r="O434" i="7"/>
  <c r="N434" i="7"/>
  <c r="M434" i="7"/>
  <c r="L434" i="7"/>
  <c r="K434" i="7"/>
  <c r="J434" i="7"/>
  <c r="I434" i="7"/>
  <c r="H434" i="7"/>
  <c r="G434" i="7"/>
  <c r="F434" i="7"/>
  <c r="E434" i="7"/>
  <c r="D434" i="7"/>
  <c r="C434" i="7"/>
  <c r="B434" i="7"/>
  <c r="A434" i="7"/>
  <c r="W433" i="7"/>
  <c r="V433" i="7"/>
  <c r="U433" i="7"/>
  <c r="T433" i="7"/>
  <c r="S433" i="7"/>
  <c r="R433" i="7"/>
  <c r="Q433" i="7"/>
  <c r="P433" i="7"/>
  <c r="O433" i="7"/>
  <c r="N433" i="7"/>
  <c r="M433" i="7"/>
  <c r="L433" i="7"/>
  <c r="K433" i="7"/>
  <c r="J433" i="7"/>
  <c r="I433" i="7"/>
  <c r="H433" i="7"/>
  <c r="G433" i="7"/>
  <c r="F433" i="7"/>
  <c r="E433" i="7"/>
  <c r="D433" i="7"/>
  <c r="C433" i="7"/>
  <c r="B433" i="7"/>
  <c r="A433" i="7"/>
  <c r="W432" i="7"/>
  <c r="V432" i="7"/>
  <c r="U432" i="7"/>
  <c r="T432" i="7"/>
  <c r="S432" i="7"/>
  <c r="R432" i="7"/>
  <c r="Q432" i="7"/>
  <c r="P432" i="7"/>
  <c r="O432" i="7"/>
  <c r="N432" i="7"/>
  <c r="M432" i="7"/>
  <c r="L432" i="7"/>
  <c r="K432" i="7"/>
  <c r="J432" i="7"/>
  <c r="I432" i="7"/>
  <c r="H432" i="7"/>
  <c r="G432" i="7"/>
  <c r="F432" i="7"/>
  <c r="E432" i="7"/>
  <c r="D432" i="7"/>
  <c r="C432" i="7"/>
  <c r="B432" i="7"/>
  <c r="A432" i="7"/>
  <c r="W431" i="7"/>
  <c r="V431" i="7"/>
  <c r="U431" i="7"/>
  <c r="T431" i="7"/>
  <c r="S431" i="7"/>
  <c r="R431" i="7"/>
  <c r="Q431" i="7"/>
  <c r="P431" i="7"/>
  <c r="O431" i="7"/>
  <c r="N431" i="7"/>
  <c r="M431" i="7"/>
  <c r="L431" i="7"/>
  <c r="K431" i="7"/>
  <c r="J431" i="7"/>
  <c r="I431" i="7"/>
  <c r="H431" i="7"/>
  <c r="G431" i="7"/>
  <c r="F431" i="7"/>
  <c r="E431" i="7"/>
  <c r="D431" i="7"/>
  <c r="C431" i="7"/>
  <c r="B431" i="7"/>
  <c r="A431" i="7"/>
  <c r="W430" i="7"/>
  <c r="V430" i="7"/>
  <c r="U430" i="7"/>
  <c r="T430" i="7"/>
  <c r="S430" i="7"/>
  <c r="R430" i="7"/>
  <c r="Q430" i="7"/>
  <c r="P430" i="7"/>
  <c r="O430" i="7"/>
  <c r="N430" i="7"/>
  <c r="M430" i="7"/>
  <c r="L430" i="7"/>
  <c r="K430" i="7"/>
  <c r="J430" i="7"/>
  <c r="I430" i="7"/>
  <c r="H430" i="7"/>
  <c r="G430" i="7"/>
  <c r="F430" i="7"/>
  <c r="E430" i="7"/>
  <c r="D430" i="7"/>
  <c r="C430" i="7"/>
  <c r="B430" i="7"/>
  <c r="A430" i="7"/>
  <c r="W429" i="7"/>
  <c r="V429" i="7"/>
  <c r="U429" i="7"/>
  <c r="T429" i="7"/>
  <c r="S429" i="7"/>
  <c r="R429" i="7"/>
  <c r="Q429" i="7"/>
  <c r="P429" i="7"/>
  <c r="O429" i="7"/>
  <c r="N429" i="7"/>
  <c r="M429" i="7"/>
  <c r="L429" i="7"/>
  <c r="K429" i="7"/>
  <c r="J429" i="7"/>
  <c r="I429" i="7"/>
  <c r="H429" i="7"/>
  <c r="G429" i="7"/>
  <c r="F429" i="7"/>
  <c r="E429" i="7"/>
  <c r="D429" i="7"/>
  <c r="C429" i="7"/>
  <c r="B429" i="7"/>
  <c r="A429" i="7"/>
  <c r="W428" i="7"/>
  <c r="V428" i="7"/>
  <c r="U428" i="7"/>
  <c r="T428" i="7"/>
  <c r="S428" i="7"/>
  <c r="R428" i="7"/>
  <c r="Q428" i="7"/>
  <c r="P428" i="7"/>
  <c r="O428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428" i="7"/>
  <c r="A428" i="7"/>
  <c r="W427" i="7"/>
  <c r="V427" i="7"/>
  <c r="U427" i="7"/>
  <c r="T427" i="7"/>
  <c r="S427" i="7"/>
  <c r="R427" i="7"/>
  <c r="Q427" i="7"/>
  <c r="P427" i="7"/>
  <c r="O427" i="7"/>
  <c r="N427" i="7"/>
  <c r="M427" i="7"/>
  <c r="L427" i="7"/>
  <c r="K427" i="7"/>
  <c r="J427" i="7"/>
  <c r="I427" i="7"/>
  <c r="H427" i="7"/>
  <c r="G427" i="7"/>
  <c r="F427" i="7"/>
  <c r="E427" i="7"/>
  <c r="D427" i="7"/>
  <c r="C427" i="7"/>
  <c r="B427" i="7"/>
  <c r="A427" i="7"/>
  <c r="W426" i="7"/>
  <c r="V426" i="7"/>
  <c r="U426" i="7"/>
  <c r="T426" i="7"/>
  <c r="S426" i="7"/>
  <c r="R426" i="7"/>
  <c r="Q426" i="7"/>
  <c r="P426" i="7"/>
  <c r="O426" i="7"/>
  <c r="N426" i="7"/>
  <c r="M426" i="7"/>
  <c r="L426" i="7"/>
  <c r="K426" i="7"/>
  <c r="J426" i="7"/>
  <c r="I426" i="7"/>
  <c r="H426" i="7"/>
  <c r="G426" i="7"/>
  <c r="F426" i="7"/>
  <c r="E426" i="7"/>
  <c r="D426" i="7"/>
  <c r="C426" i="7"/>
  <c r="B426" i="7"/>
  <c r="A426" i="7"/>
  <c r="W425" i="7"/>
  <c r="V425" i="7"/>
  <c r="U425" i="7"/>
  <c r="T425" i="7"/>
  <c r="S425" i="7"/>
  <c r="R425" i="7"/>
  <c r="Q425" i="7"/>
  <c r="P425" i="7"/>
  <c r="O425" i="7"/>
  <c r="N425" i="7"/>
  <c r="M425" i="7"/>
  <c r="L425" i="7"/>
  <c r="K425" i="7"/>
  <c r="J425" i="7"/>
  <c r="I425" i="7"/>
  <c r="H425" i="7"/>
  <c r="G425" i="7"/>
  <c r="F425" i="7"/>
  <c r="E425" i="7"/>
  <c r="D425" i="7"/>
  <c r="C425" i="7"/>
  <c r="B425" i="7"/>
  <c r="A425" i="7"/>
  <c r="W424" i="7"/>
  <c r="V424" i="7"/>
  <c r="U424" i="7"/>
  <c r="T424" i="7"/>
  <c r="S424" i="7"/>
  <c r="R424" i="7"/>
  <c r="Q424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A424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T416" i="1"/>
  <c r="N413" i="7"/>
  <c r="U416" i="1"/>
  <c r="O413" i="7"/>
  <c r="P413" i="7"/>
  <c r="Q413" i="7"/>
  <c r="R413" i="7"/>
  <c r="S413" i="7"/>
  <c r="T413" i="7"/>
  <c r="U413" i="7"/>
  <c r="V413" i="7"/>
  <c r="W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T417" i="1"/>
  <c r="N414" i="7"/>
  <c r="U417" i="1"/>
  <c r="O414" i="7"/>
  <c r="P414" i="7"/>
  <c r="Q414" i="7"/>
  <c r="R414" i="7"/>
  <c r="S414" i="7"/>
  <c r="T414" i="7"/>
  <c r="U414" i="7"/>
  <c r="V414" i="7"/>
  <c r="W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T418" i="1"/>
  <c r="N415" i="7"/>
  <c r="U418" i="1"/>
  <c r="O415" i="7"/>
  <c r="P415" i="7"/>
  <c r="Q415" i="7"/>
  <c r="R415" i="7"/>
  <c r="S415" i="7"/>
  <c r="T415" i="7"/>
  <c r="U415" i="7"/>
  <c r="V415" i="7"/>
  <c r="W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T419" i="1"/>
  <c r="N416" i="7"/>
  <c r="U419" i="1"/>
  <c r="O416" i="7"/>
  <c r="P416" i="7"/>
  <c r="Q416" i="7"/>
  <c r="R416" i="7"/>
  <c r="S416" i="7"/>
  <c r="T416" i="7"/>
  <c r="U416" i="7"/>
  <c r="V416" i="7"/>
  <c r="W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T420" i="1"/>
  <c r="N417" i="7"/>
  <c r="U420" i="1"/>
  <c r="O417" i="7"/>
  <c r="P417" i="7"/>
  <c r="Q417" i="7"/>
  <c r="R417" i="7"/>
  <c r="S417" i="7"/>
  <c r="T417" i="7"/>
  <c r="U417" i="7"/>
  <c r="V417" i="7"/>
  <c r="W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T421" i="1"/>
  <c r="N418" i="7"/>
  <c r="U421" i="1"/>
  <c r="O418" i="7"/>
  <c r="P418" i="7"/>
  <c r="Q418" i="7"/>
  <c r="R418" i="7"/>
  <c r="S418" i="7"/>
  <c r="T418" i="7"/>
  <c r="U418" i="7"/>
  <c r="V418" i="7"/>
  <c r="W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T422" i="1"/>
  <c r="N419" i="7"/>
  <c r="U422" i="1"/>
  <c r="O419" i="7"/>
  <c r="P419" i="7"/>
  <c r="Q419" i="7"/>
  <c r="R419" i="7"/>
  <c r="S419" i="7"/>
  <c r="T419" i="7"/>
  <c r="U419" i="7"/>
  <c r="V419" i="7"/>
  <c r="W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T423" i="1"/>
  <c r="N420" i="7"/>
  <c r="U423" i="1"/>
  <c r="O420" i="7"/>
  <c r="P420" i="7"/>
  <c r="Q420" i="7"/>
  <c r="R420" i="7"/>
  <c r="S420" i="7"/>
  <c r="T420" i="7"/>
  <c r="U420" i="7"/>
  <c r="V420" i="7"/>
  <c r="W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T424" i="1"/>
  <c r="N421" i="7"/>
  <c r="U424" i="1"/>
  <c r="O421" i="7"/>
  <c r="P421" i="7"/>
  <c r="Q421" i="7"/>
  <c r="R421" i="7"/>
  <c r="S421" i="7"/>
  <c r="T421" i="7"/>
  <c r="U421" i="7"/>
  <c r="V421" i="7"/>
  <c r="W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T425" i="1"/>
  <c r="N422" i="7"/>
  <c r="U425" i="1"/>
  <c r="O422" i="7"/>
  <c r="P422" i="7"/>
  <c r="Q422" i="7"/>
  <c r="R422" i="7"/>
  <c r="S422" i="7"/>
  <c r="T422" i="7"/>
  <c r="U422" i="7"/>
  <c r="V422" i="7"/>
  <c r="W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T426" i="1"/>
  <c r="N423" i="7"/>
  <c r="U426" i="1"/>
  <c r="O423" i="7"/>
  <c r="P423" i="7"/>
  <c r="Q423" i="7"/>
  <c r="R423" i="7"/>
  <c r="S423" i="7"/>
  <c r="T423" i="7"/>
  <c r="U423" i="7"/>
  <c r="V423" i="7"/>
  <c r="W423" i="7"/>
  <c r="A411" i="7"/>
  <c r="A412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T187" i="1"/>
  <c r="N184" i="7"/>
  <c r="U187" i="1"/>
  <c r="O184" i="7"/>
  <c r="P184" i="7"/>
  <c r="Q184" i="7"/>
  <c r="R184" i="7"/>
  <c r="S184" i="7"/>
  <c r="T184" i="7"/>
  <c r="U184" i="7"/>
  <c r="V184" i="7"/>
  <c r="W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T188" i="1"/>
  <c r="N185" i="7"/>
  <c r="U188" i="1"/>
  <c r="O185" i="7"/>
  <c r="P185" i="7"/>
  <c r="Q185" i="7"/>
  <c r="R185" i="7"/>
  <c r="S185" i="7"/>
  <c r="T185" i="7"/>
  <c r="U185" i="7"/>
  <c r="V185" i="7"/>
  <c r="W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T189" i="1"/>
  <c r="N186" i="7"/>
  <c r="U189" i="1"/>
  <c r="O186" i="7"/>
  <c r="P186" i="7"/>
  <c r="Q186" i="7"/>
  <c r="R186" i="7"/>
  <c r="S186" i="7"/>
  <c r="T186" i="7"/>
  <c r="U186" i="7"/>
  <c r="V186" i="7"/>
  <c r="W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T190" i="1"/>
  <c r="N187" i="7"/>
  <c r="U190" i="1"/>
  <c r="O187" i="7"/>
  <c r="P187" i="7"/>
  <c r="Q187" i="7"/>
  <c r="R187" i="7"/>
  <c r="S187" i="7"/>
  <c r="T187" i="7"/>
  <c r="U187" i="7"/>
  <c r="V187" i="7"/>
  <c r="W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T191" i="1"/>
  <c r="N188" i="7"/>
  <c r="U191" i="1"/>
  <c r="O188" i="7"/>
  <c r="P188" i="7"/>
  <c r="Q188" i="7"/>
  <c r="R188" i="7"/>
  <c r="S188" i="7"/>
  <c r="T188" i="7"/>
  <c r="U188" i="7"/>
  <c r="V188" i="7"/>
  <c r="W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T192" i="1"/>
  <c r="N189" i="7"/>
  <c r="U192" i="1"/>
  <c r="O189" i="7"/>
  <c r="P189" i="7"/>
  <c r="Q189" i="7"/>
  <c r="R189" i="7"/>
  <c r="S189" i="7"/>
  <c r="T189" i="7"/>
  <c r="U189" i="7"/>
  <c r="V189" i="7"/>
  <c r="W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T193" i="1"/>
  <c r="N190" i="7"/>
  <c r="U193" i="1"/>
  <c r="O190" i="7"/>
  <c r="P190" i="7"/>
  <c r="Q190" i="7"/>
  <c r="R190" i="7"/>
  <c r="S190" i="7"/>
  <c r="T190" i="7"/>
  <c r="U190" i="7"/>
  <c r="V190" i="7"/>
  <c r="W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T194" i="1"/>
  <c r="N191" i="7"/>
  <c r="U194" i="1"/>
  <c r="O191" i="7"/>
  <c r="P191" i="7"/>
  <c r="Q191" i="7"/>
  <c r="R191" i="7"/>
  <c r="S191" i="7"/>
  <c r="T191" i="7"/>
  <c r="U191" i="7"/>
  <c r="V191" i="7"/>
  <c r="W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T195" i="1"/>
  <c r="N192" i="7"/>
  <c r="U195" i="1"/>
  <c r="O192" i="7"/>
  <c r="P192" i="7"/>
  <c r="Q192" i="7"/>
  <c r="R192" i="7"/>
  <c r="S192" i="7"/>
  <c r="T192" i="7"/>
  <c r="U192" i="7"/>
  <c r="V192" i="7"/>
  <c r="W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T196" i="1"/>
  <c r="N193" i="7"/>
  <c r="U196" i="1"/>
  <c r="O193" i="7"/>
  <c r="P193" i="7"/>
  <c r="Q193" i="7"/>
  <c r="R193" i="7"/>
  <c r="S193" i="7"/>
  <c r="T193" i="7"/>
  <c r="U193" i="7"/>
  <c r="V193" i="7"/>
  <c r="W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T197" i="1"/>
  <c r="N194" i="7"/>
  <c r="U197" i="1"/>
  <c r="O194" i="7"/>
  <c r="P194" i="7"/>
  <c r="Q194" i="7"/>
  <c r="R194" i="7"/>
  <c r="S194" i="7"/>
  <c r="T194" i="7"/>
  <c r="U194" i="7"/>
  <c r="V194" i="7"/>
  <c r="W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T198" i="1"/>
  <c r="N195" i="7"/>
  <c r="U198" i="1"/>
  <c r="O195" i="7"/>
  <c r="P195" i="7"/>
  <c r="Q195" i="7"/>
  <c r="R195" i="7"/>
  <c r="S195" i="7"/>
  <c r="T195" i="7"/>
  <c r="U195" i="7"/>
  <c r="V195" i="7"/>
  <c r="W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T199" i="1"/>
  <c r="N196" i="7"/>
  <c r="U199" i="1"/>
  <c r="O196" i="7"/>
  <c r="P196" i="7"/>
  <c r="Q196" i="7"/>
  <c r="R196" i="7"/>
  <c r="S196" i="7"/>
  <c r="T196" i="7"/>
  <c r="U196" i="7"/>
  <c r="V196" i="7"/>
  <c r="W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T200" i="1"/>
  <c r="N197" i="7"/>
  <c r="U200" i="1"/>
  <c r="O197" i="7"/>
  <c r="P197" i="7"/>
  <c r="Q197" i="7"/>
  <c r="R197" i="7"/>
  <c r="S197" i="7"/>
  <c r="T197" i="7"/>
  <c r="U197" i="7"/>
  <c r="V197" i="7"/>
  <c r="W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T201" i="1"/>
  <c r="N198" i="7"/>
  <c r="U201" i="1"/>
  <c r="O198" i="7"/>
  <c r="P198" i="7"/>
  <c r="Q198" i="7"/>
  <c r="R198" i="7"/>
  <c r="S198" i="7"/>
  <c r="T198" i="7"/>
  <c r="U198" i="7"/>
  <c r="V198" i="7"/>
  <c r="W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T202" i="1"/>
  <c r="N199" i="7"/>
  <c r="U202" i="1"/>
  <c r="O199" i="7"/>
  <c r="P199" i="7"/>
  <c r="Q199" i="7"/>
  <c r="R199" i="7"/>
  <c r="S199" i="7"/>
  <c r="T199" i="7"/>
  <c r="U199" i="7"/>
  <c r="V199" i="7"/>
  <c r="W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T203" i="1"/>
  <c r="N200" i="7"/>
  <c r="U203" i="1"/>
  <c r="O200" i="7"/>
  <c r="P200" i="7"/>
  <c r="Q200" i="7"/>
  <c r="R200" i="7"/>
  <c r="S200" i="7"/>
  <c r="T200" i="7"/>
  <c r="U200" i="7"/>
  <c r="V200" i="7"/>
  <c r="W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T204" i="1"/>
  <c r="N201" i="7"/>
  <c r="U204" i="1"/>
  <c r="O201" i="7"/>
  <c r="P201" i="7"/>
  <c r="Q201" i="7"/>
  <c r="R201" i="7"/>
  <c r="S201" i="7"/>
  <c r="T201" i="7"/>
  <c r="U201" i="7"/>
  <c r="V201" i="7"/>
  <c r="W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T205" i="1"/>
  <c r="N202" i="7"/>
  <c r="U205" i="1"/>
  <c r="O202" i="7"/>
  <c r="P202" i="7"/>
  <c r="Q202" i="7"/>
  <c r="R202" i="7"/>
  <c r="S202" i="7"/>
  <c r="T202" i="7"/>
  <c r="U202" i="7"/>
  <c r="V202" i="7"/>
  <c r="W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T206" i="1"/>
  <c r="N203" i="7"/>
  <c r="U206" i="1"/>
  <c r="O203" i="7"/>
  <c r="P203" i="7"/>
  <c r="Q203" i="7"/>
  <c r="R203" i="7"/>
  <c r="S203" i="7"/>
  <c r="T203" i="7"/>
  <c r="U203" i="7"/>
  <c r="V203" i="7"/>
  <c r="W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T207" i="1"/>
  <c r="N204" i="7"/>
  <c r="U207" i="1"/>
  <c r="O204" i="7"/>
  <c r="P204" i="7"/>
  <c r="Q204" i="7"/>
  <c r="R204" i="7"/>
  <c r="S204" i="7"/>
  <c r="T204" i="7"/>
  <c r="U204" i="7"/>
  <c r="V204" i="7"/>
  <c r="W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T208" i="1"/>
  <c r="N205" i="7"/>
  <c r="U208" i="1"/>
  <c r="O205" i="7"/>
  <c r="P205" i="7"/>
  <c r="Q205" i="7"/>
  <c r="R205" i="7"/>
  <c r="S205" i="7"/>
  <c r="T205" i="7"/>
  <c r="U205" i="7"/>
  <c r="V205" i="7"/>
  <c r="W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T209" i="1"/>
  <c r="N206" i="7"/>
  <c r="U209" i="1"/>
  <c r="O206" i="7"/>
  <c r="P206" i="7"/>
  <c r="Q206" i="7"/>
  <c r="R206" i="7"/>
  <c r="S206" i="7"/>
  <c r="T206" i="7"/>
  <c r="U206" i="7"/>
  <c r="V206" i="7"/>
  <c r="W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T210" i="1"/>
  <c r="N207" i="7"/>
  <c r="U210" i="1"/>
  <c r="O207" i="7"/>
  <c r="P207" i="7"/>
  <c r="Q207" i="7"/>
  <c r="R207" i="7"/>
  <c r="S207" i="7"/>
  <c r="T207" i="7"/>
  <c r="U207" i="7"/>
  <c r="V207" i="7"/>
  <c r="W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T211" i="1"/>
  <c r="N208" i="7"/>
  <c r="U211" i="1"/>
  <c r="O208" i="7"/>
  <c r="P208" i="7"/>
  <c r="Q208" i="7"/>
  <c r="R208" i="7"/>
  <c r="S208" i="7"/>
  <c r="T208" i="7"/>
  <c r="U208" i="7"/>
  <c r="V208" i="7"/>
  <c r="W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T212" i="1"/>
  <c r="N209" i="7"/>
  <c r="U212" i="1"/>
  <c r="O209" i="7"/>
  <c r="P209" i="7"/>
  <c r="Q209" i="7"/>
  <c r="R209" i="7"/>
  <c r="S209" i="7"/>
  <c r="T209" i="7"/>
  <c r="U209" i="7"/>
  <c r="V209" i="7"/>
  <c r="W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T213" i="1"/>
  <c r="N210" i="7"/>
  <c r="U213" i="1"/>
  <c r="O210" i="7"/>
  <c r="P210" i="7"/>
  <c r="Q210" i="7"/>
  <c r="R210" i="7"/>
  <c r="S210" i="7"/>
  <c r="T210" i="7"/>
  <c r="U210" i="7"/>
  <c r="V210" i="7"/>
  <c r="W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T214" i="1"/>
  <c r="N211" i="7"/>
  <c r="U214" i="1"/>
  <c r="O211" i="7"/>
  <c r="P211" i="7"/>
  <c r="Q211" i="7"/>
  <c r="R211" i="7"/>
  <c r="S211" i="7"/>
  <c r="T211" i="7"/>
  <c r="U211" i="7"/>
  <c r="V211" i="7"/>
  <c r="W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T215" i="1"/>
  <c r="N212" i="7"/>
  <c r="U215" i="1"/>
  <c r="O212" i="7"/>
  <c r="P212" i="7"/>
  <c r="Q212" i="7"/>
  <c r="R212" i="7"/>
  <c r="S212" i="7"/>
  <c r="T212" i="7"/>
  <c r="U212" i="7"/>
  <c r="V212" i="7"/>
  <c r="W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T216" i="1"/>
  <c r="N213" i="7"/>
  <c r="U216" i="1"/>
  <c r="O213" i="7"/>
  <c r="P213" i="7"/>
  <c r="Q213" i="7"/>
  <c r="R213" i="7"/>
  <c r="S213" i="7"/>
  <c r="T213" i="7"/>
  <c r="U213" i="7"/>
  <c r="V213" i="7"/>
  <c r="W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T217" i="1"/>
  <c r="N214" i="7"/>
  <c r="U217" i="1"/>
  <c r="O214" i="7"/>
  <c r="P214" i="7"/>
  <c r="Q214" i="7"/>
  <c r="R214" i="7"/>
  <c r="S214" i="7"/>
  <c r="T214" i="7"/>
  <c r="U214" i="7"/>
  <c r="V214" i="7"/>
  <c r="W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T218" i="1"/>
  <c r="N215" i="7"/>
  <c r="U218" i="1"/>
  <c r="O215" i="7"/>
  <c r="P215" i="7"/>
  <c r="Q215" i="7"/>
  <c r="R215" i="7"/>
  <c r="S215" i="7"/>
  <c r="T215" i="7"/>
  <c r="U215" i="7"/>
  <c r="V215" i="7"/>
  <c r="W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T219" i="1"/>
  <c r="N216" i="7"/>
  <c r="U219" i="1"/>
  <c r="O216" i="7"/>
  <c r="P216" i="7"/>
  <c r="Q216" i="7"/>
  <c r="R216" i="7"/>
  <c r="S216" i="7"/>
  <c r="T216" i="7"/>
  <c r="U216" i="7"/>
  <c r="V216" i="7"/>
  <c r="W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T220" i="1"/>
  <c r="N217" i="7"/>
  <c r="U220" i="1"/>
  <c r="O217" i="7"/>
  <c r="P217" i="7"/>
  <c r="Q217" i="7"/>
  <c r="R217" i="7"/>
  <c r="S217" i="7"/>
  <c r="T217" i="7"/>
  <c r="U217" i="7"/>
  <c r="V217" i="7"/>
  <c r="W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T221" i="1"/>
  <c r="N218" i="7"/>
  <c r="U221" i="1"/>
  <c r="O218" i="7"/>
  <c r="P218" i="7"/>
  <c r="Q218" i="7"/>
  <c r="R218" i="7"/>
  <c r="S218" i="7"/>
  <c r="T218" i="7"/>
  <c r="U218" i="7"/>
  <c r="V218" i="7"/>
  <c r="W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T222" i="1"/>
  <c r="N219" i="7"/>
  <c r="U222" i="1"/>
  <c r="O219" i="7"/>
  <c r="P219" i="7"/>
  <c r="Q219" i="7"/>
  <c r="R219" i="7"/>
  <c r="S219" i="7"/>
  <c r="T219" i="7"/>
  <c r="U219" i="7"/>
  <c r="V219" i="7"/>
  <c r="W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T223" i="1"/>
  <c r="N220" i="7"/>
  <c r="U223" i="1"/>
  <c r="O220" i="7"/>
  <c r="P220" i="7"/>
  <c r="Q220" i="7"/>
  <c r="R220" i="7"/>
  <c r="S220" i="7"/>
  <c r="T220" i="7"/>
  <c r="U220" i="7"/>
  <c r="V220" i="7"/>
  <c r="W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T224" i="1"/>
  <c r="N221" i="7"/>
  <c r="U224" i="1"/>
  <c r="O221" i="7"/>
  <c r="P221" i="7"/>
  <c r="Q221" i="7"/>
  <c r="R221" i="7"/>
  <c r="S221" i="7"/>
  <c r="T221" i="7"/>
  <c r="U221" i="7"/>
  <c r="V221" i="7"/>
  <c r="W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T225" i="1"/>
  <c r="N222" i="7"/>
  <c r="U225" i="1"/>
  <c r="O222" i="7"/>
  <c r="P222" i="7"/>
  <c r="Q222" i="7"/>
  <c r="R222" i="7"/>
  <c r="S222" i="7"/>
  <c r="T222" i="7"/>
  <c r="U222" i="7"/>
  <c r="V222" i="7"/>
  <c r="W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T226" i="1"/>
  <c r="N223" i="7"/>
  <c r="U226" i="1"/>
  <c r="O223" i="7"/>
  <c r="P223" i="7"/>
  <c r="Q223" i="7"/>
  <c r="R223" i="7"/>
  <c r="S223" i="7"/>
  <c r="T223" i="7"/>
  <c r="U223" i="7"/>
  <c r="V223" i="7"/>
  <c r="W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T227" i="1"/>
  <c r="N224" i="7"/>
  <c r="U227" i="1"/>
  <c r="O224" i="7"/>
  <c r="P224" i="7"/>
  <c r="Q224" i="7"/>
  <c r="R224" i="7"/>
  <c r="S224" i="7"/>
  <c r="T224" i="7"/>
  <c r="U224" i="7"/>
  <c r="V224" i="7"/>
  <c r="W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T228" i="1"/>
  <c r="N225" i="7"/>
  <c r="U228" i="1"/>
  <c r="O225" i="7"/>
  <c r="P225" i="7"/>
  <c r="Q225" i="7"/>
  <c r="R225" i="7"/>
  <c r="S225" i="7"/>
  <c r="T225" i="7"/>
  <c r="U225" i="7"/>
  <c r="V225" i="7"/>
  <c r="W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T229" i="1"/>
  <c r="N226" i="7"/>
  <c r="U229" i="1"/>
  <c r="O226" i="7"/>
  <c r="P226" i="7"/>
  <c r="Q226" i="7"/>
  <c r="R226" i="7"/>
  <c r="S226" i="7"/>
  <c r="T226" i="7"/>
  <c r="U226" i="7"/>
  <c r="V226" i="7"/>
  <c r="W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T230" i="1"/>
  <c r="N227" i="7"/>
  <c r="U230" i="1"/>
  <c r="O227" i="7"/>
  <c r="P227" i="7"/>
  <c r="Q227" i="7"/>
  <c r="R227" i="7"/>
  <c r="S227" i="7"/>
  <c r="T227" i="7"/>
  <c r="U227" i="7"/>
  <c r="V227" i="7"/>
  <c r="W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T231" i="1"/>
  <c r="N228" i="7"/>
  <c r="U231" i="1"/>
  <c r="O228" i="7"/>
  <c r="P228" i="7"/>
  <c r="Q228" i="7"/>
  <c r="R228" i="7"/>
  <c r="S228" i="7"/>
  <c r="T228" i="7"/>
  <c r="U228" i="7"/>
  <c r="V228" i="7"/>
  <c r="W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T232" i="1"/>
  <c r="N229" i="7"/>
  <c r="U232" i="1"/>
  <c r="O229" i="7"/>
  <c r="P229" i="7"/>
  <c r="Q229" i="7"/>
  <c r="R229" i="7"/>
  <c r="S229" i="7"/>
  <c r="T229" i="7"/>
  <c r="U229" i="7"/>
  <c r="V229" i="7"/>
  <c r="W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T233" i="1"/>
  <c r="N230" i="7"/>
  <c r="U233" i="1"/>
  <c r="O230" i="7"/>
  <c r="P230" i="7"/>
  <c r="Q230" i="7"/>
  <c r="R230" i="7"/>
  <c r="S230" i="7"/>
  <c r="T230" i="7"/>
  <c r="U230" i="7"/>
  <c r="V230" i="7"/>
  <c r="W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T234" i="1"/>
  <c r="N231" i="7"/>
  <c r="U234" i="1"/>
  <c r="O231" i="7"/>
  <c r="P231" i="7"/>
  <c r="Q231" i="7"/>
  <c r="R231" i="7"/>
  <c r="S231" i="7"/>
  <c r="T231" i="7"/>
  <c r="U231" i="7"/>
  <c r="V231" i="7"/>
  <c r="W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T235" i="1"/>
  <c r="N232" i="7"/>
  <c r="U235" i="1"/>
  <c r="O232" i="7"/>
  <c r="P232" i="7"/>
  <c r="Q232" i="7"/>
  <c r="R232" i="7"/>
  <c r="S232" i="7"/>
  <c r="T232" i="7"/>
  <c r="U232" i="7"/>
  <c r="V232" i="7"/>
  <c r="W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T236" i="1"/>
  <c r="N233" i="7"/>
  <c r="U236" i="1"/>
  <c r="O233" i="7"/>
  <c r="P233" i="7"/>
  <c r="Q233" i="7"/>
  <c r="R233" i="7"/>
  <c r="S233" i="7"/>
  <c r="T233" i="7"/>
  <c r="U233" i="7"/>
  <c r="V233" i="7"/>
  <c r="W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T237" i="1"/>
  <c r="N234" i="7"/>
  <c r="U237" i="1"/>
  <c r="O234" i="7"/>
  <c r="P234" i="7"/>
  <c r="Q234" i="7"/>
  <c r="R234" i="7"/>
  <c r="S234" i="7"/>
  <c r="T234" i="7"/>
  <c r="U234" i="7"/>
  <c r="V234" i="7"/>
  <c r="W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T238" i="1"/>
  <c r="N235" i="7"/>
  <c r="U238" i="1"/>
  <c r="O235" i="7"/>
  <c r="P235" i="7"/>
  <c r="Q235" i="7"/>
  <c r="R235" i="7"/>
  <c r="S235" i="7"/>
  <c r="T235" i="7"/>
  <c r="U235" i="7"/>
  <c r="V235" i="7"/>
  <c r="W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T239" i="1"/>
  <c r="N236" i="7"/>
  <c r="U239" i="1"/>
  <c r="O236" i="7"/>
  <c r="P236" i="7"/>
  <c r="Q236" i="7"/>
  <c r="R236" i="7"/>
  <c r="S236" i="7"/>
  <c r="T236" i="7"/>
  <c r="U236" i="7"/>
  <c r="V236" i="7"/>
  <c r="W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T240" i="1"/>
  <c r="N237" i="7"/>
  <c r="U240" i="1"/>
  <c r="O237" i="7"/>
  <c r="P237" i="7"/>
  <c r="Q237" i="7"/>
  <c r="R237" i="7"/>
  <c r="S237" i="7"/>
  <c r="T237" i="7"/>
  <c r="U237" i="7"/>
  <c r="V237" i="7"/>
  <c r="W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T241" i="1"/>
  <c r="N238" i="7"/>
  <c r="U241" i="1"/>
  <c r="O238" i="7"/>
  <c r="P238" i="7"/>
  <c r="Q238" i="7"/>
  <c r="R238" i="7"/>
  <c r="S238" i="7"/>
  <c r="T238" i="7"/>
  <c r="U238" i="7"/>
  <c r="V238" i="7"/>
  <c r="W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T242" i="1"/>
  <c r="N239" i="7"/>
  <c r="U242" i="1"/>
  <c r="O239" i="7"/>
  <c r="P239" i="7"/>
  <c r="Q239" i="7"/>
  <c r="R239" i="7"/>
  <c r="S239" i="7"/>
  <c r="T239" i="7"/>
  <c r="U239" i="7"/>
  <c r="V239" i="7"/>
  <c r="W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T243" i="1"/>
  <c r="N240" i="7"/>
  <c r="U243" i="1"/>
  <c r="O240" i="7"/>
  <c r="P240" i="7"/>
  <c r="Q240" i="7"/>
  <c r="R240" i="7"/>
  <c r="S240" i="7"/>
  <c r="T240" i="7"/>
  <c r="U240" i="7"/>
  <c r="V240" i="7"/>
  <c r="W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T244" i="1"/>
  <c r="N241" i="7"/>
  <c r="U244" i="1"/>
  <c r="O241" i="7"/>
  <c r="P241" i="7"/>
  <c r="Q241" i="7"/>
  <c r="R241" i="7"/>
  <c r="S241" i="7"/>
  <c r="T241" i="7"/>
  <c r="U241" i="7"/>
  <c r="V241" i="7"/>
  <c r="W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T245" i="1"/>
  <c r="N242" i="7"/>
  <c r="U245" i="1"/>
  <c r="O242" i="7"/>
  <c r="P242" i="7"/>
  <c r="Q242" i="7"/>
  <c r="R242" i="7"/>
  <c r="S242" i="7"/>
  <c r="T242" i="7"/>
  <c r="U242" i="7"/>
  <c r="V242" i="7"/>
  <c r="W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T246" i="1"/>
  <c r="N243" i="7"/>
  <c r="U246" i="1"/>
  <c r="O243" i="7"/>
  <c r="P243" i="7"/>
  <c r="Q243" i="7"/>
  <c r="R243" i="7"/>
  <c r="S243" i="7"/>
  <c r="T243" i="7"/>
  <c r="U243" i="7"/>
  <c r="V243" i="7"/>
  <c r="W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T247" i="1"/>
  <c r="N244" i="7"/>
  <c r="U247" i="1"/>
  <c r="O244" i="7"/>
  <c r="P244" i="7"/>
  <c r="Q244" i="7"/>
  <c r="R244" i="7"/>
  <c r="S244" i="7"/>
  <c r="T244" i="7"/>
  <c r="U244" i="7"/>
  <c r="V244" i="7"/>
  <c r="W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T248" i="1"/>
  <c r="N245" i="7"/>
  <c r="U248" i="1"/>
  <c r="O245" i="7"/>
  <c r="P245" i="7"/>
  <c r="Q245" i="7"/>
  <c r="R245" i="7"/>
  <c r="S245" i="7"/>
  <c r="T245" i="7"/>
  <c r="U245" i="7"/>
  <c r="V245" i="7"/>
  <c r="W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T249" i="1"/>
  <c r="N246" i="7"/>
  <c r="U249" i="1"/>
  <c r="O246" i="7"/>
  <c r="P246" i="7"/>
  <c r="Q246" i="7"/>
  <c r="R246" i="7"/>
  <c r="S246" i="7"/>
  <c r="T246" i="7"/>
  <c r="U246" i="7"/>
  <c r="V246" i="7"/>
  <c r="W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T250" i="1"/>
  <c r="N247" i="7"/>
  <c r="U250" i="1"/>
  <c r="O247" i="7"/>
  <c r="P247" i="7"/>
  <c r="Q247" i="7"/>
  <c r="R247" i="7"/>
  <c r="S247" i="7"/>
  <c r="T247" i="7"/>
  <c r="U247" i="7"/>
  <c r="V247" i="7"/>
  <c r="W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T251" i="1"/>
  <c r="N248" i="7"/>
  <c r="U251" i="1"/>
  <c r="O248" i="7"/>
  <c r="P248" i="7"/>
  <c r="Q248" i="7"/>
  <c r="R248" i="7"/>
  <c r="S248" i="7"/>
  <c r="T248" i="7"/>
  <c r="U248" i="7"/>
  <c r="V248" i="7"/>
  <c r="W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T252" i="1"/>
  <c r="N249" i="7"/>
  <c r="U252" i="1"/>
  <c r="O249" i="7"/>
  <c r="P249" i="7"/>
  <c r="Q249" i="7"/>
  <c r="R249" i="7"/>
  <c r="S249" i="7"/>
  <c r="T249" i="7"/>
  <c r="U249" i="7"/>
  <c r="V249" i="7"/>
  <c r="W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T253" i="1"/>
  <c r="N250" i="7"/>
  <c r="U253" i="1"/>
  <c r="O250" i="7"/>
  <c r="P250" i="7"/>
  <c r="Q250" i="7"/>
  <c r="R250" i="7"/>
  <c r="S250" i="7"/>
  <c r="T250" i="7"/>
  <c r="U250" i="7"/>
  <c r="V250" i="7"/>
  <c r="W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T254" i="1"/>
  <c r="N251" i="7"/>
  <c r="U254" i="1"/>
  <c r="O251" i="7"/>
  <c r="P251" i="7"/>
  <c r="Q251" i="7"/>
  <c r="R251" i="7"/>
  <c r="S251" i="7"/>
  <c r="T251" i="7"/>
  <c r="U251" i="7"/>
  <c r="V251" i="7"/>
  <c r="W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T255" i="1"/>
  <c r="N252" i="7"/>
  <c r="U255" i="1"/>
  <c r="O252" i="7"/>
  <c r="P252" i="7"/>
  <c r="Q252" i="7"/>
  <c r="R252" i="7"/>
  <c r="S252" i="7"/>
  <c r="T252" i="7"/>
  <c r="U252" i="7"/>
  <c r="V252" i="7"/>
  <c r="W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T256" i="1"/>
  <c r="N253" i="7"/>
  <c r="U256" i="1"/>
  <c r="O253" i="7"/>
  <c r="P253" i="7"/>
  <c r="Q253" i="7"/>
  <c r="R253" i="7"/>
  <c r="S253" i="7"/>
  <c r="T253" i="7"/>
  <c r="U253" i="7"/>
  <c r="V253" i="7"/>
  <c r="W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T257" i="1"/>
  <c r="N254" i="7"/>
  <c r="U257" i="1"/>
  <c r="O254" i="7"/>
  <c r="P254" i="7"/>
  <c r="Q254" i="7"/>
  <c r="R254" i="7"/>
  <c r="S254" i="7"/>
  <c r="T254" i="7"/>
  <c r="U254" i="7"/>
  <c r="V254" i="7"/>
  <c r="W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T258" i="1"/>
  <c r="N255" i="7"/>
  <c r="U258" i="1"/>
  <c r="O255" i="7"/>
  <c r="P255" i="7"/>
  <c r="Q255" i="7"/>
  <c r="R255" i="7"/>
  <c r="S255" i="7"/>
  <c r="T255" i="7"/>
  <c r="U255" i="7"/>
  <c r="V255" i="7"/>
  <c r="W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T259" i="1"/>
  <c r="N256" i="7"/>
  <c r="U259" i="1"/>
  <c r="O256" i="7"/>
  <c r="P256" i="7"/>
  <c r="Q256" i="7"/>
  <c r="R256" i="7"/>
  <c r="S256" i="7"/>
  <c r="T256" i="7"/>
  <c r="U256" i="7"/>
  <c r="V256" i="7"/>
  <c r="W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T260" i="1"/>
  <c r="N257" i="7"/>
  <c r="U260" i="1"/>
  <c r="O257" i="7"/>
  <c r="P257" i="7"/>
  <c r="Q257" i="7"/>
  <c r="R257" i="7"/>
  <c r="S257" i="7"/>
  <c r="T257" i="7"/>
  <c r="U257" i="7"/>
  <c r="V257" i="7"/>
  <c r="W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T261" i="1"/>
  <c r="N258" i="7"/>
  <c r="U261" i="1"/>
  <c r="O258" i="7"/>
  <c r="P258" i="7"/>
  <c r="Q258" i="7"/>
  <c r="R258" i="7"/>
  <c r="S258" i="7"/>
  <c r="T258" i="7"/>
  <c r="U258" i="7"/>
  <c r="V258" i="7"/>
  <c r="W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T262" i="1"/>
  <c r="N259" i="7"/>
  <c r="U262" i="1"/>
  <c r="O259" i="7"/>
  <c r="P259" i="7"/>
  <c r="Q259" i="7"/>
  <c r="R259" i="7"/>
  <c r="S259" i="7"/>
  <c r="T259" i="7"/>
  <c r="U259" i="7"/>
  <c r="V259" i="7"/>
  <c r="W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T263" i="1"/>
  <c r="N260" i="7"/>
  <c r="U263" i="1"/>
  <c r="O260" i="7"/>
  <c r="P260" i="7"/>
  <c r="Q260" i="7"/>
  <c r="R260" i="7"/>
  <c r="S260" i="7"/>
  <c r="T260" i="7"/>
  <c r="U260" i="7"/>
  <c r="V260" i="7"/>
  <c r="W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T264" i="1"/>
  <c r="N261" i="7"/>
  <c r="U264" i="1"/>
  <c r="O261" i="7"/>
  <c r="P261" i="7"/>
  <c r="Q261" i="7"/>
  <c r="R261" i="7"/>
  <c r="S261" i="7"/>
  <c r="T261" i="7"/>
  <c r="U261" i="7"/>
  <c r="V261" i="7"/>
  <c r="W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T265" i="1"/>
  <c r="N262" i="7"/>
  <c r="U265" i="1"/>
  <c r="O262" i="7"/>
  <c r="P262" i="7"/>
  <c r="Q262" i="7"/>
  <c r="R262" i="7"/>
  <c r="S262" i="7"/>
  <c r="T262" i="7"/>
  <c r="U262" i="7"/>
  <c r="V262" i="7"/>
  <c r="W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T266" i="1"/>
  <c r="N263" i="7"/>
  <c r="U266" i="1"/>
  <c r="O263" i="7"/>
  <c r="P263" i="7"/>
  <c r="Q263" i="7"/>
  <c r="R263" i="7"/>
  <c r="S263" i="7"/>
  <c r="T263" i="7"/>
  <c r="U263" i="7"/>
  <c r="V263" i="7"/>
  <c r="W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T307" i="1"/>
  <c r="N304" i="7"/>
  <c r="U307" i="1"/>
  <c r="O304" i="7"/>
  <c r="P304" i="7"/>
  <c r="Q304" i="7"/>
  <c r="R304" i="7"/>
  <c r="S304" i="7"/>
  <c r="T304" i="7"/>
  <c r="U304" i="7"/>
  <c r="V304" i="7"/>
  <c r="W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T308" i="1"/>
  <c r="N305" i="7"/>
  <c r="U308" i="1"/>
  <c r="O305" i="7"/>
  <c r="P305" i="7"/>
  <c r="Q305" i="7"/>
  <c r="R305" i="7"/>
  <c r="S305" i="7"/>
  <c r="T305" i="7"/>
  <c r="U305" i="7"/>
  <c r="V305" i="7"/>
  <c r="W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T309" i="1"/>
  <c r="N306" i="7"/>
  <c r="U309" i="1"/>
  <c r="O306" i="7"/>
  <c r="P306" i="7"/>
  <c r="Q306" i="7"/>
  <c r="R306" i="7"/>
  <c r="S306" i="7"/>
  <c r="T306" i="7"/>
  <c r="U306" i="7"/>
  <c r="V306" i="7"/>
  <c r="W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T310" i="1"/>
  <c r="N307" i="7"/>
  <c r="U310" i="1"/>
  <c r="O307" i="7"/>
  <c r="P307" i="7"/>
  <c r="Q307" i="7"/>
  <c r="R307" i="7"/>
  <c r="S307" i="7"/>
  <c r="T307" i="7"/>
  <c r="U307" i="7"/>
  <c r="V307" i="7"/>
  <c r="W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T311" i="1"/>
  <c r="N308" i="7"/>
  <c r="U311" i="1"/>
  <c r="O308" i="7"/>
  <c r="P308" i="7"/>
  <c r="Q308" i="7"/>
  <c r="R308" i="7"/>
  <c r="S308" i="7"/>
  <c r="T308" i="7"/>
  <c r="U308" i="7"/>
  <c r="V308" i="7"/>
  <c r="W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T312" i="1"/>
  <c r="N309" i="7"/>
  <c r="U312" i="1"/>
  <c r="O309" i="7"/>
  <c r="P309" i="7"/>
  <c r="Q309" i="7"/>
  <c r="R309" i="7"/>
  <c r="S309" i="7"/>
  <c r="T309" i="7"/>
  <c r="U309" i="7"/>
  <c r="V309" i="7"/>
  <c r="W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T313" i="1"/>
  <c r="N310" i="7"/>
  <c r="U313" i="1"/>
  <c r="O310" i="7"/>
  <c r="P310" i="7"/>
  <c r="Q310" i="7"/>
  <c r="R310" i="7"/>
  <c r="S310" i="7"/>
  <c r="T310" i="7"/>
  <c r="U310" i="7"/>
  <c r="V310" i="7"/>
  <c r="W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T314" i="1"/>
  <c r="N311" i="7"/>
  <c r="U314" i="1"/>
  <c r="O311" i="7"/>
  <c r="P311" i="7"/>
  <c r="Q311" i="7"/>
  <c r="R311" i="7"/>
  <c r="S311" i="7"/>
  <c r="T311" i="7"/>
  <c r="U311" i="7"/>
  <c r="V311" i="7"/>
  <c r="W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T315" i="1"/>
  <c r="N312" i="7"/>
  <c r="U315" i="1"/>
  <c r="O312" i="7"/>
  <c r="P312" i="7"/>
  <c r="Q312" i="7"/>
  <c r="R312" i="7"/>
  <c r="S312" i="7"/>
  <c r="T312" i="7"/>
  <c r="U312" i="7"/>
  <c r="V312" i="7"/>
  <c r="W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T316" i="1"/>
  <c r="N313" i="7"/>
  <c r="U316" i="1"/>
  <c r="O313" i="7"/>
  <c r="P313" i="7"/>
  <c r="Q313" i="7"/>
  <c r="R313" i="7"/>
  <c r="S313" i="7"/>
  <c r="T313" i="7"/>
  <c r="U313" i="7"/>
  <c r="V313" i="7"/>
  <c r="W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T317" i="1"/>
  <c r="N314" i="7"/>
  <c r="U317" i="1"/>
  <c r="O314" i="7"/>
  <c r="P314" i="7"/>
  <c r="Q314" i="7"/>
  <c r="R314" i="7"/>
  <c r="S314" i="7"/>
  <c r="T314" i="7"/>
  <c r="U314" i="7"/>
  <c r="V314" i="7"/>
  <c r="W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T318" i="1"/>
  <c r="N315" i="7"/>
  <c r="U318" i="1"/>
  <c r="O315" i="7"/>
  <c r="P315" i="7"/>
  <c r="Q315" i="7"/>
  <c r="R315" i="7"/>
  <c r="S315" i="7"/>
  <c r="T315" i="7"/>
  <c r="U315" i="7"/>
  <c r="V315" i="7"/>
  <c r="W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T319" i="1"/>
  <c r="N316" i="7"/>
  <c r="U319" i="1"/>
  <c r="O316" i="7"/>
  <c r="P316" i="7"/>
  <c r="Q316" i="7"/>
  <c r="R316" i="7"/>
  <c r="S316" i="7"/>
  <c r="T316" i="7"/>
  <c r="U316" i="7"/>
  <c r="V316" i="7"/>
  <c r="W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T320" i="1"/>
  <c r="N317" i="7"/>
  <c r="U320" i="1"/>
  <c r="O317" i="7"/>
  <c r="P317" i="7"/>
  <c r="Q317" i="7"/>
  <c r="R317" i="7"/>
  <c r="S317" i="7"/>
  <c r="T317" i="7"/>
  <c r="U317" i="7"/>
  <c r="V317" i="7"/>
  <c r="W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T321" i="1"/>
  <c r="N318" i="7"/>
  <c r="U321" i="1"/>
  <c r="O318" i="7"/>
  <c r="P318" i="7"/>
  <c r="Q318" i="7"/>
  <c r="R318" i="7"/>
  <c r="S318" i="7"/>
  <c r="T318" i="7"/>
  <c r="U318" i="7"/>
  <c r="V318" i="7"/>
  <c r="W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T322" i="1"/>
  <c r="N319" i="7"/>
  <c r="U322" i="1"/>
  <c r="O319" i="7"/>
  <c r="P319" i="7"/>
  <c r="Q319" i="7"/>
  <c r="R319" i="7"/>
  <c r="S319" i="7"/>
  <c r="T319" i="7"/>
  <c r="U319" i="7"/>
  <c r="V319" i="7"/>
  <c r="W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T323" i="1"/>
  <c r="N320" i="7"/>
  <c r="U323" i="1"/>
  <c r="O320" i="7"/>
  <c r="P320" i="7"/>
  <c r="Q320" i="7"/>
  <c r="R320" i="7"/>
  <c r="S320" i="7"/>
  <c r="T320" i="7"/>
  <c r="U320" i="7"/>
  <c r="V320" i="7"/>
  <c r="W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T324" i="1"/>
  <c r="N321" i="7"/>
  <c r="U324" i="1"/>
  <c r="O321" i="7"/>
  <c r="P321" i="7"/>
  <c r="Q321" i="7"/>
  <c r="R321" i="7"/>
  <c r="S321" i="7"/>
  <c r="T321" i="7"/>
  <c r="U321" i="7"/>
  <c r="V321" i="7"/>
  <c r="W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T325" i="1"/>
  <c r="N322" i="7"/>
  <c r="U325" i="1"/>
  <c r="O322" i="7"/>
  <c r="P322" i="7"/>
  <c r="Q322" i="7"/>
  <c r="R322" i="7"/>
  <c r="S322" i="7"/>
  <c r="T322" i="7"/>
  <c r="U322" i="7"/>
  <c r="V322" i="7"/>
  <c r="W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T326" i="1"/>
  <c r="N323" i="7"/>
  <c r="U326" i="1"/>
  <c r="O323" i="7"/>
  <c r="P323" i="7"/>
  <c r="Q323" i="7"/>
  <c r="R323" i="7"/>
  <c r="S323" i="7"/>
  <c r="T323" i="7"/>
  <c r="U323" i="7"/>
  <c r="V323" i="7"/>
  <c r="W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T327" i="1"/>
  <c r="N324" i="7"/>
  <c r="U327" i="1"/>
  <c r="O324" i="7"/>
  <c r="P324" i="7"/>
  <c r="Q324" i="7"/>
  <c r="R324" i="7"/>
  <c r="S324" i="7"/>
  <c r="T324" i="7"/>
  <c r="U324" i="7"/>
  <c r="V324" i="7"/>
  <c r="W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T328" i="1"/>
  <c r="N325" i="7"/>
  <c r="U328" i="1"/>
  <c r="O325" i="7"/>
  <c r="P325" i="7"/>
  <c r="Q325" i="7"/>
  <c r="R325" i="7"/>
  <c r="S325" i="7"/>
  <c r="T325" i="7"/>
  <c r="U325" i="7"/>
  <c r="V325" i="7"/>
  <c r="W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T329" i="1"/>
  <c r="N326" i="7"/>
  <c r="U329" i="1"/>
  <c r="O326" i="7"/>
  <c r="P326" i="7"/>
  <c r="Q326" i="7"/>
  <c r="R326" i="7"/>
  <c r="S326" i="7"/>
  <c r="T326" i="7"/>
  <c r="U326" i="7"/>
  <c r="V326" i="7"/>
  <c r="W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T330" i="1"/>
  <c r="N327" i="7"/>
  <c r="U330" i="1"/>
  <c r="O327" i="7"/>
  <c r="P327" i="7"/>
  <c r="Q327" i="7"/>
  <c r="R327" i="7"/>
  <c r="S327" i="7"/>
  <c r="T327" i="7"/>
  <c r="U327" i="7"/>
  <c r="V327" i="7"/>
  <c r="W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T331" i="1"/>
  <c r="N328" i="7"/>
  <c r="U331" i="1"/>
  <c r="O328" i="7"/>
  <c r="P328" i="7"/>
  <c r="Q328" i="7"/>
  <c r="R328" i="7"/>
  <c r="S328" i="7"/>
  <c r="T328" i="7"/>
  <c r="U328" i="7"/>
  <c r="V328" i="7"/>
  <c r="W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T332" i="1"/>
  <c r="N329" i="7"/>
  <c r="U332" i="1"/>
  <c r="O329" i="7"/>
  <c r="P329" i="7"/>
  <c r="Q329" i="7"/>
  <c r="R329" i="7"/>
  <c r="S329" i="7"/>
  <c r="T329" i="7"/>
  <c r="U329" i="7"/>
  <c r="V329" i="7"/>
  <c r="W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T333" i="1"/>
  <c r="N330" i="7"/>
  <c r="U333" i="1"/>
  <c r="O330" i="7"/>
  <c r="P330" i="7"/>
  <c r="Q330" i="7"/>
  <c r="R330" i="7"/>
  <c r="S330" i="7"/>
  <c r="T330" i="7"/>
  <c r="U330" i="7"/>
  <c r="V330" i="7"/>
  <c r="W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T334" i="1"/>
  <c r="N331" i="7"/>
  <c r="U334" i="1"/>
  <c r="O331" i="7"/>
  <c r="P331" i="7"/>
  <c r="Q331" i="7"/>
  <c r="R331" i="7"/>
  <c r="S331" i="7"/>
  <c r="T331" i="7"/>
  <c r="U331" i="7"/>
  <c r="V331" i="7"/>
  <c r="W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T335" i="1"/>
  <c r="N332" i="7"/>
  <c r="U335" i="1"/>
  <c r="O332" i="7"/>
  <c r="P332" i="7"/>
  <c r="Q332" i="7"/>
  <c r="R332" i="7"/>
  <c r="S332" i="7"/>
  <c r="T332" i="7"/>
  <c r="U332" i="7"/>
  <c r="V332" i="7"/>
  <c r="W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T336" i="1"/>
  <c r="N333" i="7"/>
  <c r="U336" i="1"/>
  <c r="O333" i="7"/>
  <c r="P333" i="7"/>
  <c r="Q333" i="7"/>
  <c r="R333" i="7"/>
  <c r="S333" i="7"/>
  <c r="T333" i="7"/>
  <c r="U333" i="7"/>
  <c r="V333" i="7"/>
  <c r="W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T337" i="1"/>
  <c r="N334" i="7"/>
  <c r="U337" i="1"/>
  <c r="O334" i="7"/>
  <c r="P334" i="7"/>
  <c r="Q334" i="7"/>
  <c r="R334" i="7"/>
  <c r="S334" i="7"/>
  <c r="T334" i="7"/>
  <c r="U334" i="7"/>
  <c r="V334" i="7"/>
  <c r="W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T338" i="1"/>
  <c r="N335" i="7"/>
  <c r="U338" i="1"/>
  <c r="O335" i="7"/>
  <c r="P335" i="7"/>
  <c r="Q335" i="7"/>
  <c r="R335" i="7"/>
  <c r="S335" i="7"/>
  <c r="T335" i="7"/>
  <c r="U335" i="7"/>
  <c r="V335" i="7"/>
  <c r="W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T339" i="1"/>
  <c r="N336" i="7"/>
  <c r="U339" i="1"/>
  <c r="O336" i="7"/>
  <c r="P336" i="7"/>
  <c r="Q336" i="7"/>
  <c r="R336" i="7"/>
  <c r="S336" i="7"/>
  <c r="T336" i="7"/>
  <c r="U336" i="7"/>
  <c r="V336" i="7"/>
  <c r="W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T340" i="1"/>
  <c r="N337" i="7"/>
  <c r="U340" i="1"/>
  <c r="O337" i="7"/>
  <c r="P337" i="7"/>
  <c r="Q337" i="7"/>
  <c r="R337" i="7"/>
  <c r="S337" i="7"/>
  <c r="T337" i="7"/>
  <c r="U337" i="7"/>
  <c r="V337" i="7"/>
  <c r="W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T341" i="1"/>
  <c r="N338" i="7"/>
  <c r="U341" i="1"/>
  <c r="O338" i="7"/>
  <c r="P338" i="7"/>
  <c r="Q338" i="7"/>
  <c r="R338" i="7"/>
  <c r="S338" i="7"/>
  <c r="T338" i="7"/>
  <c r="U338" i="7"/>
  <c r="V338" i="7"/>
  <c r="W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T342" i="1"/>
  <c r="N339" i="7"/>
  <c r="U342" i="1"/>
  <c r="O339" i="7"/>
  <c r="P339" i="7"/>
  <c r="Q339" i="7"/>
  <c r="R339" i="7"/>
  <c r="S339" i="7"/>
  <c r="T339" i="7"/>
  <c r="U339" i="7"/>
  <c r="V339" i="7"/>
  <c r="W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T343" i="1"/>
  <c r="N340" i="7"/>
  <c r="U343" i="1"/>
  <c r="O340" i="7"/>
  <c r="P340" i="7"/>
  <c r="Q340" i="7"/>
  <c r="R340" i="7"/>
  <c r="S340" i="7"/>
  <c r="T340" i="7"/>
  <c r="U340" i="7"/>
  <c r="V340" i="7"/>
  <c r="W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T344" i="1"/>
  <c r="N341" i="7"/>
  <c r="U344" i="1"/>
  <c r="O341" i="7"/>
  <c r="P341" i="7"/>
  <c r="Q341" i="7"/>
  <c r="R341" i="7"/>
  <c r="S341" i="7"/>
  <c r="T341" i="7"/>
  <c r="U341" i="7"/>
  <c r="V341" i="7"/>
  <c r="W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T345" i="1"/>
  <c r="N342" i="7"/>
  <c r="U345" i="1"/>
  <c r="O342" i="7"/>
  <c r="P342" i="7"/>
  <c r="Q342" i="7"/>
  <c r="R342" i="7"/>
  <c r="S342" i="7"/>
  <c r="T342" i="7"/>
  <c r="U342" i="7"/>
  <c r="V342" i="7"/>
  <c r="W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T346" i="1"/>
  <c r="N343" i="7"/>
  <c r="U346" i="1"/>
  <c r="O343" i="7"/>
  <c r="P343" i="7"/>
  <c r="Q343" i="7"/>
  <c r="R343" i="7"/>
  <c r="S343" i="7"/>
  <c r="T343" i="7"/>
  <c r="U343" i="7"/>
  <c r="V343" i="7"/>
  <c r="W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T347" i="1"/>
  <c r="N344" i="7"/>
  <c r="U347" i="1"/>
  <c r="O344" i="7"/>
  <c r="P344" i="7"/>
  <c r="Q344" i="7"/>
  <c r="R344" i="7"/>
  <c r="S344" i="7"/>
  <c r="T344" i="7"/>
  <c r="U344" i="7"/>
  <c r="V344" i="7"/>
  <c r="W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T348" i="1"/>
  <c r="N345" i="7"/>
  <c r="U348" i="1"/>
  <c r="O345" i="7"/>
  <c r="P345" i="7"/>
  <c r="Q345" i="7"/>
  <c r="R345" i="7"/>
  <c r="S345" i="7"/>
  <c r="T345" i="7"/>
  <c r="U345" i="7"/>
  <c r="V345" i="7"/>
  <c r="W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T349" i="1"/>
  <c r="N346" i="7"/>
  <c r="U349" i="1"/>
  <c r="O346" i="7"/>
  <c r="P346" i="7"/>
  <c r="Q346" i="7"/>
  <c r="R346" i="7"/>
  <c r="S346" i="7"/>
  <c r="T346" i="7"/>
  <c r="U346" i="7"/>
  <c r="V346" i="7"/>
  <c r="W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T350" i="1"/>
  <c r="N347" i="7"/>
  <c r="U350" i="1"/>
  <c r="O347" i="7"/>
  <c r="P347" i="7"/>
  <c r="Q347" i="7"/>
  <c r="R347" i="7"/>
  <c r="S347" i="7"/>
  <c r="T347" i="7"/>
  <c r="U347" i="7"/>
  <c r="V347" i="7"/>
  <c r="W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T351" i="1"/>
  <c r="N348" i="7"/>
  <c r="U351" i="1"/>
  <c r="O348" i="7"/>
  <c r="P348" i="7"/>
  <c r="Q348" i="7"/>
  <c r="R348" i="7"/>
  <c r="S348" i="7"/>
  <c r="T348" i="7"/>
  <c r="U348" i="7"/>
  <c r="V348" i="7"/>
  <c r="W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T352" i="1"/>
  <c r="N349" i="7"/>
  <c r="U352" i="1"/>
  <c r="O349" i="7"/>
  <c r="P349" i="7"/>
  <c r="Q349" i="7"/>
  <c r="R349" i="7"/>
  <c r="S349" i="7"/>
  <c r="T349" i="7"/>
  <c r="U349" i="7"/>
  <c r="V349" i="7"/>
  <c r="W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T353" i="1"/>
  <c r="N350" i="7"/>
  <c r="U353" i="1"/>
  <c r="O350" i="7"/>
  <c r="P350" i="7"/>
  <c r="Q350" i="7"/>
  <c r="R350" i="7"/>
  <c r="S350" i="7"/>
  <c r="T350" i="7"/>
  <c r="U350" i="7"/>
  <c r="V350" i="7"/>
  <c r="W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T354" i="1"/>
  <c r="N351" i="7"/>
  <c r="U354" i="1"/>
  <c r="O351" i="7"/>
  <c r="P351" i="7"/>
  <c r="Q351" i="7"/>
  <c r="R351" i="7"/>
  <c r="S351" i="7"/>
  <c r="T351" i="7"/>
  <c r="U351" i="7"/>
  <c r="V351" i="7"/>
  <c r="W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T355" i="1"/>
  <c r="N352" i="7"/>
  <c r="U355" i="1"/>
  <c r="O352" i="7"/>
  <c r="P352" i="7"/>
  <c r="Q352" i="7"/>
  <c r="R352" i="7"/>
  <c r="S352" i="7"/>
  <c r="T352" i="7"/>
  <c r="U352" i="7"/>
  <c r="V352" i="7"/>
  <c r="W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T356" i="1"/>
  <c r="N353" i="7"/>
  <c r="U356" i="1"/>
  <c r="O353" i="7"/>
  <c r="P353" i="7"/>
  <c r="Q353" i="7"/>
  <c r="R353" i="7"/>
  <c r="S353" i="7"/>
  <c r="T353" i="7"/>
  <c r="U353" i="7"/>
  <c r="V353" i="7"/>
  <c r="W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T357" i="1"/>
  <c r="N354" i="7"/>
  <c r="U357" i="1"/>
  <c r="O354" i="7"/>
  <c r="P354" i="7"/>
  <c r="Q354" i="7"/>
  <c r="R354" i="7"/>
  <c r="S354" i="7"/>
  <c r="T354" i="7"/>
  <c r="U354" i="7"/>
  <c r="V354" i="7"/>
  <c r="W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T358" i="1"/>
  <c r="N355" i="7"/>
  <c r="U358" i="1"/>
  <c r="O355" i="7"/>
  <c r="P355" i="7"/>
  <c r="Q355" i="7"/>
  <c r="R355" i="7"/>
  <c r="S355" i="7"/>
  <c r="T355" i="7"/>
  <c r="U355" i="7"/>
  <c r="V355" i="7"/>
  <c r="W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T359" i="1"/>
  <c r="N356" i="7"/>
  <c r="U359" i="1"/>
  <c r="O356" i="7"/>
  <c r="P356" i="7"/>
  <c r="Q356" i="7"/>
  <c r="R356" i="7"/>
  <c r="S356" i="7"/>
  <c r="T356" i="7"/>
  <c r="U356" i="7"/>
  <c r="V356" i="7"/>
  <c r="W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T360" i="1"/>
  <c r="N357" i="7"/>
  <c r="U360" i="1"/>
  <c r="O357" i="7"/>
  <c r="P357" i="7"/>
  <c r="Q357" i="7"/>
  <c r="R357" i="7"/>
  <c r="S357" i="7"/>
  <c r="T357" i="7"/>
  <c r="U357" i="7"/>
  <c r="V357" i="7"/>
  <c r="W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T361" i="1"/>
  <c r="N358" i="7"/>
  <c r="U361" i="1"/>
  <c r="O358" i="7"/>
  <c r="P358" i="7"/>
  <c r="Q358" i="7"/>
  <c r="R358" i="7"/>
  <c r="S358" i="7"/>
  <c r="T358" i="7"/>
  <c r="U358" i="7"/>
  <c r="V358" i="7"/>
  <c r="W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T362" i="1"/>
  <c r="N359" i="7"/>
  <c r="U362" i="1"/>
  <c r="O359" i="7"/>
  <c r="P359" i="7"/>
  <c r="Q359" i="7"/>
  <c r="R359" i="7"/>
  <c r="S359" i="7"/>
  <c r="T359" i="7"/>
  <c r="U359" i="7"/>
  <c r="V359" i="7"/>
  <c r="W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T363" i="1"/>
  <c r="N360" i="7"/>
  <c r="U363" i="1"/>
  <c r="O360" i="7"/>
  <c r="P360" i="7"/>
  <c r="Q360" i="7"/>
  <c r="R360" i="7"/>
  <c r="S360" i="7"/>
  <c r="T360" i="7"/>
  <c r="U360" i="7"/>
  <c r="V360" i="7"/>
  <c r="W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T364" i="1"/>
  <c r="N361" i="7"/>
  <c r="U364" i="1"/>
  <c r="O361" i="7"/>
  <c r="P361" i="7"/>
  <c r="Q361" i="7"/>
  <c r="R361" i="7"/>
  <c r="S361" i="7"/>
  <c r="T361" i="7"/>
  <c r="U361" i="7"/>
  <c r="V361" i="7"/>
  <c r="W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T365" i="1"/>
  <c r="N362" i="7"/>
  <c r="U365" i="1"/>
  <c r="O362" i="7"/>
  <c r="P362" i="7"/>
  <c r="Q362" i="7"/>
  <c r="R362" i="7"/>
  <c r="S362" i="7"/>
  <c r="T362" i="7"/>
  <c r="U362" i="7"/>
  <c r="V362" i="7"/>
  <c r="W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T366" i="1"/>
  <c r="N363" i="7"/>
  <c r="U366" i="1"/>
  <c r="O363" i="7"/>
  <c r="P363" i="7"/>
  <c r="Q363" i="7"/>
  <c r="R363" i="7"/>
  <c r="S363" i="7"/>
  <c r="T363" i="7"/>
  <c r="U363" i="7"/>
  <c r="V363" i="7"/>
  <c r="W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T376" i="1"/>
  <c r="N373" i="7"/>
  <c r="U376" i="1"/>
  <c r="O373" i="7"/>
  <c r="P373" i="7"/>
  <c r="Q373" i="7"/>
  <c r="R373" i="7"/>
  <c r="S373" i="7"/>
  <c r="T373" i="7"/>
  <c r="U373" i="7"/>
  <c r="V373" i="7"/>
  <c r="W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T377" i="1"/>
  <c r="N374" i="7"/>
  <c r="U377" i="1"/>
  <c r="O374" i="7"/>
  <c r="P374" i="7"/>
  <c r="Q374" i="7"/>
  <c r="R374" i="7"/>
  <c r="S374" i="7"/>
  <c r="T374" i="7"/>
  <c r="U374" i="7"/>
  <c r="V374" i="7"/>
  <c r="W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T378" i="1"/>
  <c r="N375" i="7"/>
  <c r="U378" i="1"/>
  <c r="O375" i="7"/>
  <c r="P375" i="7"/>
  <c r="Q375" i="7"/>
  <c r="R375" i="7"/>
  <c r="S375" i="7"/>
  <c r="T375" i="7"/>
  <c r="U375" i="7"/>
  <c r="V375" i="7"/>
  <c r="W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T379" i="1"/>
  <c r="N376" i="7"/>
  <c r="U379" i="1"/>
  <c r="O376" i="7"/>
  <c r="P376" i="7"/>
  <c r="Q376" i="7"/>
  <c r="R376" i="7"/>
  <c r="S376" i="7"/>
  <c r="T376" i="7"/>
  <c r="U376" i="7"/>
  <c r="V376" i="7"/>
  <c r="W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T380" i="1"/>
  <c r="N377" i="7"/>
  <c r="U380" i="1"/>
  <c r="O377" i="7"/>
  <c r="P377" i="7"/>
  <c r="Q377" i="7"/>
  <c r="R377" i="7"/>
  <c r="S377" i="7"/>
  <c r="T377" i="7"/>
  <c r="U377" i="7"/>
  <c r="V377" i="7"/>
  <c r="W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T381" i="1"/>
  <c r="N378" i="7"/>
  <c r="U381" i="1"/>
  <c r="O378" i="7"/>
  <c r="P378" i="7"/>
  <c r="Q378" i="7"/>
  <c r="R378" i="7"/>
  <c r="S378" i="7"/>
  <c r="T378" i="7"/>
  <c r="U378" i="7"/>
  <c r="V378" i="7"/>
  <c r="W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T382" i="1"/>
  <c r="N379" i="7"/>
  <c r="U382" i="1"/>
  <c r="O379" i="7"/>
  <c r="P379" i="7"/>
  <c r="Q379" i="7"/>
  <c r="R379" i="7"/>
  <c r="S379" i="7"/>
  <c r="T379" i="7"/>
  <c r="U379" i="7"/>
  <c r="V379" i="7"/>
  <c r="W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T383" i="1"/>
  <c r="N380" i="7"/>
  <c r="U383" i="1"/>
  <c r="O380" i="7"/>
  <c r="P380" i="7"/>
  <c r="Q380" i="7"/>
  <c r="R380" i="7"/>
  <c r="S380" i="7"/>
  <c r="T380" i="7"/>
  <c r="U380" i="7"/>
  <c r="V380" i="7"/>
  <c r="W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T384" i="1"/>
  <c r="N381" i="7"/>
  <c r="U384" i="1"/>
  <c r="O381" i="7"/>
  <c r="P381" i="7"/>
  <c r="Q381" i="7"/>
  <c r="R381" i="7"/>
  <c r="S381" i="7"/>
  <c r="T381" i="7"/>
  <c r="U381" i="7"/>
  <c r="V381" i="7"/>
  <c r="W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T385" i="1"/>
  <c r="N382" i="7"/>
  <c r="U385" i="1"/>
  <c r="O382" i="7"/>
  <c r="P382" i="7"/>
  <c r="Q382" i="7"/>
  <c r="R382" i="7"/>
  <c r="S382" i="7"/>
  <c r="T382" i="7"/>
  <c r="U382" i="7"/>
  <c r="V382" i="7"/>
  <c r="W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T386" i="1"/>
  <c r="N383" i="7"/>
  <c r="U386" i="1"/>
  <c r="O383" i="7"/>
  <c r="P383" i="7"/>
  <c r="Q383" i="7"/>
  <c r="R383" i="7"/>
  <c r="S383" i="7"/>
  <c r="T383" i="7"/>
  <c r="U383" i="7"/>
  <c r="V383" i="7"/>
  <c r="W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T407" i="1"/>
  <c r="N404" i="7"/>
  <c r="U407" i="1"/>
  <c r="O404" i="7"/>
  <c r="P404" i="7"/>
  <c r="Q404" i="7"/>
  <c r="R404" i="7"/>
  <c r="S404" i="7"/>
  <c r="T404" i="7"/>
  <c r="U404" i="7"/>
  <c r="V404" i="7"/>
  <c r="W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T408" i="1"/>
  <c r="N405" i="7"/>
  <c r="U408" i="1"/>
  <c r="O405" i="7"/>
  <c r="P405" i="7"/>
  <c r="Q405" i="7"/>
  <c r="R405" i="7"/>
  <c r="S405" i="7"/>
  <c r="T405" i="7"/>
  <c r="U405" i="7"/>
  <c r="V405" i="7"/>
  <c r="W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T409" i="1"/>
  <c r="N406" i="7"/>
  <c r="U409" i="1"/>
  <c r="O406" i="7"/>
  <c r="P406" i="7"/>
  <c r="Q406" i="7"/>
  <c r="R406" i="7"/>
  <c r="S406" i="7"/>
  <c r="T406" i="7"/>
  <c r="U406" i="7"/>
  <c r="V406" i="7"/>
  <c r="W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T410" i="1"/>
  <c r="N407" i="7"/>
  <c r="U410" i="1"/>
  <c r="O407" i="7"/>
  <c r="P407" i="7"/>
  <c r="Q407" i="7"/>
  <c r="R407" i="7"/>
  <c r="S407" i="7"/>
  <c r="T407" i="7"/>
  <c r="U407" i="7"/>
  <c r="V407" i="7"/>
  <c r="W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T411" i="1"/>
  <c r="N408" i="7"/>
  <c r="U411" i="1"/>
  <c r="O408" i="7"/>
  <c r="P408" i="7"/>
  <c r="Q408" i="7"/>
  <c r="R408" i="7"/>
  <c r="S408" i="7"/>
  <c r="T408" i="7"/>
  <c r="U408" i="7"/>
  <c r="V408" i="7"/>
  <c r="W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T412" i="1"/>
  <c r="N409" i="7"/>
  <c r="U412" i="1"/>
  <c r="O409" i="7"/>
  <c r="P409" i="7"/>
  <c r="Q409" i="7"/>
  <c r="R409" i="7"/>
  <c r="S409" i="7"/>
  <c r="T409" i="7"/>
  <c r="U409" i="7"/>
  <c r="V409" i="7"/>
  <c r="W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T413" i="1"/>
  <c r="N410" i="7"/>
  <c r="U413" i="1"/>
  <c r="O410" i="7"/>
  <c r="P410" i="7"/>
  <c r="Q410" i="7"/>
  <c r="R410" i="7"/>
  <c r="S410" i="7"/>
  <c r="T410" i="7"/>
  <c r="U410" i="7"/>
  <c r="V410" i="7"/>
  <c r="W410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T414" i="1"/>
  <c r="N411" i="7"/>
  <c r="U414" i="1"/>
  <c r="O411" i="7"/>
  <c r="P411" i="7"/>
  <c r="Q411" i="7"/>
  <c r="R411" i="7"/>
  <c r="S411" i="7"/>
  <c r="T411" i="7"/>
  <c r="U411" i="7"/>
  <c r="V411" i="7"/>
  <c r="W411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T415" i="1"/>
  <c r="N412" i="7"/>
  <c r="U415" i="1"/>
  <c r="O412" i="7"/>
  <c r="P412" i="7"/>
  <c r="Q412" i="7"/>
  <c r="R412" i="7"/>
  <c r="S412" i="7"/>
  <c r="T412" i="7"/>
  <c r="U412" i="7"/>
  <c r="V412" i="7"/>
  <c r="W412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A5" i="12"/>
  <c r="B5" i="12"/>
  <c r="C5" i="12"/>
  <c r="D5" i="12"/>
  <c r="E5" i="12"/>
  <c r="F5" i="12"/>
  <c r="G5" i="12"/>
  <c r="H5" i="12"/>
  <c r="A6" i="12"/>
  <c r="B6" i="12"/>
  <c r="C6" i="12"/>
  <c r="D6" i="12"/>
  <c r="E6" i="12"/>
  <c r="F6" i="12"/>
  <c r="G6" i="12"/>
  <c r="H6" i="12"/>
  <c r="A7" i="12"/>
  <c r="B7" i="12"/>
  <c r="C7" i="12"/>
  <c r="D7" i="12"/>
  <c r="E7" i="12"/>
  <c r="F7" i="12"/>
  <c r="G7" i="12"/>
  <c r="H7" i="12"/>
  <c r="B4" i="12"/>
  <c r="C4" i="12"/>
  <c r="D4" i="12"/>
  <c r="E4" i="12"/>
  <c r="F4" i="12"/>
  <c r="G4" i="12"/>
  <c r="H4" i="12"/>
  <c r="A4" i="12"/>
  <c r="B4" i="10"/>
  <c r="C4" i="10"/>
  <c r="D4" i="10"/>
  <c r="E4" i="10"/>
  <c r="F4" i="10"/>
  <c r="A4" i="10"/>
  <c r="D4" i="8"/>
  <c r="B4" i="8"/>
  <c r="C4" i="8"/>
  <c r="E4" i="8"/>
  <c r="A4" i="8"/>
  <c r="A4" i="7"/>
  <c r="P4" i="7"/>
  <c r="Q4" i="7"/>
  <c r="R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  <c r="I526" i="1"/>
  <c r="C523" i="7"/>
  <c r="I525" i="1"/>
  <c r="C522" i="7"/>
  <c r="I524" i="1"/>
  <c r="C521" i="7"/>
  <c r="I523" i="1"/>
  <c r="C520" i="7"/>
  <c r="I522" i="1"/>
  <c r="C519" i="7"/>
  <c r="I521" i="1"/>
  <c r="C518" i="7"/>
  <c r="I520" i="1"/>
  <c r="C517" i="7"/>
  <c r="I519" i="1"/>
  <c r="C516" i="7"/>
  <c r="I518" i="1"/>
  <c r="C515" i="7"/>
  <c r="I517" i="1"/>
  <c r="C514" i="7"/>
  <c r="I516" i="1"/>
  <c r="C513" i="7"/>
  <c r="I515" i="1"/>
  <c r="C512" i="7"/>
  <c r="I514" i="1"/>
  <c r="C511" i="7"/>
  <c r="I513" i="1"/>
  <c r="C510" i="7"/>
  <c r="I512" i="1"/>
  <c r="C509" i="7"/>
  <c r="I511" i="1"/>
  <c r="C508" i="7"/>
  <c r="I510" i="1"/>
  <c r="C507" i="7"/>
  <c r="I509" i="1"/>
  <c r="C506" i="7"/>
  <c r="I508" i="1"/>
  <c r="C505" i="7"/>
  <c r="I507" i="1"/>
  <c r="C504" i="7"/>
</calcChain>
</file>

<file path=xl/comments1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T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Y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<sst xmlns="http://schemas.openxmlformats.org/spreadsheetml/2006/main" count="21556" uniqueCount="1824">
  <si>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</si>
  <si>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</si>
  <si>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</si>
  <si>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</si>
  <si>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</si>
  <si>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</si>
  <si>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</si>
  <si>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</si>
  <si>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</si>
  <si>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</si>
  <si>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</si>
  <si>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</si>
  <si>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</si>
  <si>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</si>
  <si>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</si>
  <si>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</si>
  <si>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</si>
  <si>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</si>
  <si>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</si>
  <si>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</si>
  <si>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</si>
  <si>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</si>
  <si>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</si>
  <si>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</si>
  <si>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</si>
  <si>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</si>
  <si>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</si>
  <si>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</si>
  <si>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</si>
  <si>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</si>
  <si>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</si>
  <si>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</si>
  <si>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</si>
  <si>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</si>
  <si>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</si>
  <si>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</si>
  <si>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</si>
  <si>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</si>
  <si>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</si>
  <si>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</si>
  <si>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</si>
  <si>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</si>
  <si>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</si>
  <si>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</si>
  <si>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</si>
  <si>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</si>
  <si>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</si>
  <si>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</si>
  <si>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</si>
  <si>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</si>
  <si>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</si>
  <si>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</si>
  <si>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对敌方单体造成1次200%攻击伤害</t>
    <rPh sb="0" eb="1">
      <t>dui</t>
    </rPh>
    <rPh sb="1" eb="2">
      <t>di'f</t>
    </rPh>
    <rPh sb="3" eb="4">
      <t>dan't</t>
    </rPh>
    <rPh sb="5" eb="6">
      <t>zao'c</t>
    </rPh>
    <rPh sb="8" eb="9">
      <t>ci</t>
    </rPh>
    <rPh sb="13" eb="14">
      <t>gong'j</t>
    </rPh>
    <rPh sb="15" eb="16">
      <t>shang'h</t>
    </rPh>
    <phoneticPr fontId="2" type="noConversion"/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</si>
  <si>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</si>
  <si>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</si>
  <si>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</si>
  <si>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</si>
  <si>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</si>
  <si>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</si>
  <si>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</si>
  <si>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</si>
  <si>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</si>
  <si>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</si>
  <si>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</si>
  <si>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</si>
  <si>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</si>
  <si>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</si>
  <si>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</si>
  <si>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</si>
  <si>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</si>
  <si>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</si>
  <si>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</si>
  <si>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</si>
  <si>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</si>
  <si>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</si>
  <si>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</si>
  <si>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</si>
  <si>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</si>
  <si>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</si>
  <si>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</si>
  <si>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</si>
  <si>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</si>
  <si>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</si>
  <si>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</si>
  <si>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</si>
  <si>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</si>
  <si>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</si>
  <si>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</si>
  <si>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</si>
  <si>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</si>
  <si>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</si>
  <si>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</si>
  <si>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</si>
  <si>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</si>
  <si>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</si>
  <si>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</si>
  <si>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</si>
  <si>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</si>
  <si>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</si>
  <si>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</si>
  <si>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</si>
  <si>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</si>
  <si>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</si>
  <si>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</si>
  <si>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</si>
  <si>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</si>
  <si>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</si>
  <si>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</si>
  <si>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</si>
  <si>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</si>
  <si>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</si>
  <si>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</si>
  <si>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</si>
  <si>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</si>
  <si>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</si>
  <si>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</si>
  <si>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</si>
  <si>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</si>
  <si>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</si>
  <si>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</si>
  <si>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</si>
  <si>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</si>
  <si>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</si>
  <si>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</si>
  <si>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</si>
  <si>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</si>
  <si>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</si>
  <si>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</si>
  <si>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</si>
  <si>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</si>
  <si>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</si>
  <si>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</si>
  <si>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</si>
  <si>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</si>
  <si>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</si>
  <si>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</si>
  <si>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</si>
  <si>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</si>
  <si>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</si>
  <si>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</si>
  <si>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</si>
  <si>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</si>
  <si>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</si>
  <si>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</si>
  <si>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</si>
  <si>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</si>
  <si>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</si>
  <si>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</si>
  <si>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</si>
  <si>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</si>
  <si>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</si>
  <si>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</si>
  <si>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</si>
  <si>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</si>
  <si>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</si>
  <si>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</si>
  <si>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</si>
  <si>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</si>
  <si>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</si>
  <si>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</si>
  <si>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</si>
  <si>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</si>
  <si>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</si>
  <si>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</si>
  <si>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</si>
  <si>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</si>
  <si>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</si>
  <si>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</si>
  <si>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</si>
  <si>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</si>
  <si>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</si>
  <si>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</si>
  <si>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</si>
  <si>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</si>
  <si>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</si>
  <si>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</si>
  <si>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</si>
  <si>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</si>
  <si>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</si>
  <si>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</si>
  <si>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</si>
  <si>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</si>
  <si>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</si>
  <si>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</si>
  <si>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</si>
  <si>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</si>
  <si>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</si>
  <si>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</si>
  <si>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</si>
  <si>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</si>
  <si>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</si>
  <si>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</si>
  <si>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</si>
  <si>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</si>
  <si>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</si>
  <si>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</si>
  <si>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</si>
  <si>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</si>
  <si>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</si>
  <si>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</si>
  <si>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</si>
  <si>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</si>
  <si>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</si>
  <si>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</si>
  <si>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</si>
  <si>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</si>
  <si>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</si>
  <si>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</si>
  <si>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</si>
  <si>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</si>
  <si>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</si>
  <si>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</si>
  <si>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</si>
  <si>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</si>
  <si>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</si>
  <si>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</si>
  <si>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</si>
  <si>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</si>
  <si>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</si>
  <si>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</si>
  <si>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</si>
  <si>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</si>
  <si>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</si>
  <si>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</si>
  <si>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</si>
  <si>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</si>
  <si>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</si>
  <si>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</si>
  <si>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</si>
  <si>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</si>
  <si>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</si>
  <si>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</si>
  <si>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</si>
  <si>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</si>
  <si>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</si>
  <si>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</si>
  <si>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</si>
  <si>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</si>
  <si>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</si>
  <si>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</si>
  <si>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</si>
  <si>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</si>
  <si>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</si>
  <si>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</si>
  <si>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</si>
  <si>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</si>
  <si>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</si>
  <si>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</si>
  <si>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</si>
  <si>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</si>
  <si>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</si>
  <si>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</si>
  <si>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</si>
  <si>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</si>
  <si>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</si>
  <si>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</si>
  <si>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</si>
  <si>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</si>
  <si>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主动技能3</t>
    <rPh sb="0" eb="1">
      <t>zhu'd</t>
    </rPh>
    <rPh sb="2" eb="3">
      <t>ji'neng</t>
    </rPh>
    <phoneticPr fontId="2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</si>
  <si>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</si>
  <si>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</si>
  <si>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</si>
  <si>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</si>
  <si>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</si>
  <si>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莲华</t>
    <phoneticPr fontId="1" type="noConversion"/>
  </si>
  <si>
    <t>笈笙</t>
    <phoneticPr fontId="1" type="noConversion"/>
  </si>
  <si>
    <t>越城</t>
    <phoneticPr fontId="1" type="noConversion"/>
  </si>
  <si>
    <t>云颜</t>
    <phoneticPr fontId="1" type="noConversion"/>
  </si>
  <si>
    <t>飞将</t>
    <phoneticPr fontId="1" type="noConversion"/>
  </si>
  <si>
    <t>胧月</t>
    <phoneticPr fontId="1" type="noConversion"/>
  </si>
  <si>
    <t>离墟</t>
    <phoneticPr fontId="1" type="noConversion"/>
  </si>
  <si>
    <t>绝影</t>
    <phoneticPr fontId="1" type="noConversion"/>
  </si>
  <si>
    <t>岚汐</t>
    <phoneticPr fontId="1" type="noConversion"/>
  </si>
  <si>
    <t>玄法</t>
    <phoneticPr fontId="1" type="noConversion"/>
  </si>
  <si>
    <t>岚依</t>
    <phoneticPr fontId="1" type="noConversion"/>
  </si>
  <si>
    <t>炀烈</t>
    <phoneticPr fontId="1" type="noConversion"/>
  </si>
  <si>
    <t>炘诀</t>
    <phoneticPr fontId="1" type="noConversion"/>
  </si>
  <si>
    <t>奈落</t>
    <phoneticPr fontId="1" type="noConversion"/>
  </si>
  <si>
    <t>卡尔</t>
    <phoneticPr fontId="1" type="noConversion"/>
  </si>
  <si>
    <t>星泽</t>
    <phoneticPr fontId="1" type="noConversion"/>
  </si>
  <si>
    <t>释</t>
    <phoneticPr fontId="1" type="noConversion"/>
  </si>
  <si>
    <t>凰邪</t>
    <phoneticPr fontId="1" type="noConversion"/>
  </si>
  <si>
    <t>猎风</t>
    <phoneticPr fontId="1" type="noConversion"/>
  </si>
  <si>
    <t>夜音</t>
    <phoneticPr fontId="1" type="noConversion"/>
  </si>
  <si>
    <t>琅琊</t>
    <phoneticPr fontId="1" type="noConversion"/>
  </si>
  <si>
    <t>乐涯</t>
    <phoneticPr fontId="1" type="noConversion"/>
  </si>
  <si>
    <t>辽</t>
    <phoneticPr fontId="1" type="noConversion"/>
  </si>
  <si>
    <t>星霜</t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</si>
  <si>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</si>
  <si>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</si>
  <si>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</si>
  <si>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</si>
  <si>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</si>
  <si>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</si>
  <si>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</si>
  <si>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</si>
  <si>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</si>
  <si>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</si>
  <si>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</si>
  <si>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</si>
  <si>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</si>
  <si>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</si>
  <si>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</si>
  <si>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</si>
  <si>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</si>
  <si>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</si>
  <si>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</si>
  <si>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</si>
  <si>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</si>
  <si>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</si>
  <si>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</si>
  <si>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</si>
  <si>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</si>
  <si>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</si>
  <si>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</si>
  <si>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</si>
  <si>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</si>
  <si>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</si>
  <si>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</si>
  <si>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</si>
  <si>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</si>
  <si>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</si>
  <si>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</si>
  <si>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</si>
  <si>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</si>
  <si>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</si>
  <si>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</si>
  <si>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莲华</t>
    <rPh sb="0" eb="1">
      <t>lian'hua</t>
    </rPh>
    <rPh sb="1" eb="2">
      <t>hua</t>
    </rPh>
    <phoneticPr fontId="2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</si>
  <si>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</si>
  <si>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</si>
  <si>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</si>
  <si>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</si>
  <si>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</si>
  <si>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</si>
  <si>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</si>
  <si>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</si>
  <si>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</si>
  <si>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</si>
  <si>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</si>
  <si>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</si>
  <si>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</si>
  <si>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</si>
  <si>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</si>
  <si>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</si>
  <si>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</si>
  <si>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</si>
  <si>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</si>
  <si>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</si>
  <si>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</si>
  <si>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</si>
  <si>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</si>
  <si>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</si>
  <si>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</si>
  <si>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</si>
  <si>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</si>
  <si>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</si>
  <si>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</si>
  <si>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</si>
  <si>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</si>
  <si>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</si>
  <si>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</si>
  <si>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</si>
  <si>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</si>
  <si>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</si>
  <si>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</si>
  <si>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</si>
  <si>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</si>
  <si>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</si>
  <si>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</si>
  <si>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</si>
  <si>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</si>
  <si>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</si>
  <si>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</si>
  <si>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</si>
  <si>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</si>
  <si>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</si>
  <si>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</si>
  <si>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</si>
  <si>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</si>
  <si>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</si>
  <si>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</si>
  <si>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</si>
  <si>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</si>
  <si>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</si>
  <si>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</si>
  <si>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</si>
  <si>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</si>
  <si>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</si>
  <si>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</si>
  <si>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</si>
  <si>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</si>
  <si>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</si>
  <si>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</si>
  <si>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</si>
  <si>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</si>
  <si>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</si>
  <si>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</si>
  <si>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</si>
  <si>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</si>
  <si>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</si>
  <si>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</si>
  <si>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</si>
  <si>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</si>
  <si>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</si>
  <si>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</si>
  <si>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</si>
  <si>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</si>
  <si>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</si>
  <si>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</si>
  <si>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</si>
  <si>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</si>
  <si>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</si>
  <si>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</si>
  <si>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</si>
  <si>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</si>
  <si>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</si>
  <si>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</si>
  <si>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</si>
  <si>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月之舞</t>
    <rPh sb="0" eb="1">
      <t>yue</t>
    </rPh>
    <rPh sb="1" eb="2">
      <t>zhi</t>
    </rPh>
    <rPh sb="2" eb="3">
      <t>wu'dao</t>
    </rPh>
    <phoneticPr fontId="2" type="noConversion"/>
  </si>
  <si>
    <t>攻击值</t>
    <rPh sb="0" eb="1">
      <t>gong'j</t>
    </rPh>
    <rPh sb="2" eb="3">
      <t>zhi</t>
    </rPh>
    <phoneticPr fontId="1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</si>
  <si>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</si>
  <si>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</si>
  <si>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</si>
  <si>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急速</t>
    <rPh sb="0" eb="1">
      <t>ji'su</t>
    </rPh>
    <phoneticPr fontId="2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</si>
  <si>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</si>
  <si>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</si>
  <si>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</si>
  <si>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</si>
  <si>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</si>
  <si>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</si>
  <si>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笈笙</t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</si>
  <si>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</si>
  <si>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</si>
  <si>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</si>
  <si>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</si>
  <si>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</si>
  <si>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</si>
  <si>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</si>
  <si>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</si>
  <si>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</si>
  <si>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</si>
  <si>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</si>
  <si>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</si>
  <si>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</si>
  <si>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冷静</t>
    <rPh sb="0" eb="1">
      <t>leng'j</t>
    </rPh>
    <phoneticPr fontId="2" type="noConversion"/>
  </si>
  <si>
    <t>云颜</t>
    <rPh sb="0" eb="1">
      <t>yun</t>
    </rPh>
    <rPh sb="1" eb="2">
      <t>yan's</t>
    </rPh>
    <phoneticPr fontId="2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</si>
  <si>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</si>
  <si>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</si>
  <si>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驱逐之乐</t>
    <rPh sb="0" eb="1">
      <t>qu'zhu</t>
    </rPh>
    <rPh sb="2" eb="3">
      <t>zhi</t>
    </rPh>
    <rPh sb="3" eb="4">
      <t>yue'zhang</t>
    </rPh>
    <phoneticPr fontId="2" type="noConversion"/>
  </si>
  <si>
    <t>生命小</t>
    <rPh sb="0" eb="1">
      <t>sheng'm</t>
    </rPh>
    <rPh sb="2" eb="3">
      <t>xiao</t>
    </rPh>
    <phoneticPr fontId="2" type="noConversion"/>
  </si>
  <si>
    <t>鼓舞</t>
    <rPh sb="0" eb="1">
      <t>gu'wu</t>
    </rPh>
    <phoneticPr fontId="2" type="noConversion"/>
  </si>
  <si>
    <t>聚怒气值</t>
    <rPh sb="0" eb="1">
      <t>ju</t>
    </rPh>
    <rPh sb="1" eb="2">
      <t>nu'q</t>
    </rPh>
    <rPh sb="3" eb="4">
      <t>zhi</t>
    </rPh>
    <phoneticPr fontId="1" type="noConversion"/>
  </si>
  <si>
    <t>防御小</t>
    <rPh sb="0" eb="1">
      <t>fang'y</t>
    </rPh>
    <rPh sb="2" eb="3">
      <t>xiao</t>
    </rPh>
    <phoneticPr fontId="2" type="noConversion"/>
  </si>
  <si>
    <t>防御值</t>
    <rPh sb="0" eb="1">
      <t>fang'y</t>
    </rPh>
    <rPh sb="2" eb="3">
      <t>zhi</t>
    </rPh>
    <phoneticPr fontId="1" type="noConversion"/>
  </si>
  <si>
    <t>飞将</t>
    <rPh sb="0" eb="1">
      <t>fei'jiang</t>
    </rPh>
    <phoneticPr fontId="2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</si>
  <si>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</si>
  <si>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</si>
  <si>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</si>
  <si>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刚烈</t>
    <rPh sb="0" eb="1">
      <t>gang'lie</t>
    </rPh>
    <phoneticPr fontId="2" type="noConversion"/>
  </si>
  <si>
    <t>胧月</t>
    <rPh sb="0" eb="1">
      <t>long'yue</t>
    </rPh>
    <phoneticPr fontId="1" type="noConversion"/>
  </si>
  <si>
    <t>回春术</t>
    <rPh sb="0" eb="1">
      <t>hui</t>
    </rPh>
    <rPh sb="1" eb="2">
      <t>chun</t>
    </rPh>
    <rPh sb="2" eb="3">
      <t>shu</t>
    </rPh>
    <phoneticPr fontId="2" type="noConversion"/>
  </si>
  <si>
    <t>己方</t>
    <rPh sb="0" eb="1">
      <t>ji'f</t>
    </rPh>
    <phoneticPr fontId="2" type="noConversion"/>
  </si>
  <si>
    <t>祝福术</t>
    <rPh sb="0" eb="1">
      <t>zhu'f</t>
    </rPh>
    <rPh sb="2" eb="3">
      <t>shu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</si>
  <si>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</si>
  <si>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</si>
  <si>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离墟</t>
    <rPh sb="0" eb="1">
      <t>li</t>
    </rPh>
    <rPh sb="1" eb="2">
      <t>xu</t>
    </rPh>
    <phoneticPr fontId="2" type="noConversion"/>
  </si>
  <si>
    <t>守护之力</t>
    <rPh sb="0" eb="1">
      <t>shou'hu</t>
    </rPh>
    <rPh sb="2" eb="3">
      <t>zhi'l</t>
    </rPh>
    <phoneticPr fontId="2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</si>
  <si>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</si>
  <si>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守护</t>
    <rPh sb="0" eb="1">
      <t>shou'hu</t>
    </rPh>
    <phoneticPr fontId="2" type="noConversion"/>
  </si>
  <si>
    <t>岚汐</t>
  </si>
  <si>
    <t>人鱼之怒</t>
    <rPh sb="0" eb="1">
      <t>ren'yu</t>
    </rPh>
    <rPh sb="2" eb="3">
      <t>zhi</t>
    </rPh>
    <rPh sb="3" eb="4">
      <t>nu</t>
    </rPh>
    <phoneticPr fontId="2" type="noConversion"/>
  </si>
  <si>
    <t>冷血</t>
    <rPh sb="0" eb="1">
      <t>leng</t>
    </rPh>
    <rPh sb="1" eb="2">
      <t>xue</t>
    </rPh>
    <phoneticPr fontId="2" type="noConversion"/>
  </si>
  <si>
    <t>玄法</t>
    <rPh sb="0" eb="1">
      <t>xuan'fa</t>
    </rPh>
    <phoneticPr fontId="2" type="noConversion"/>
  </si>
  <si>
    <t>玄冰箭</t>
    <rPh sb="0" eb="1">
      <t>xuan'b'jian</t>
    </rPh>
    <rPh sb="2" eb="3">
      <t>jian</t>
    </rPh>
    <phoneticPr fontId="2" type="noConversion"/>
  </si>
  <si>
    <t>雷击</t>
    <rPh sb="0" eb="1">
      <t>lei</t>
    </rPh>
    <rPh sb="1" eb="2">
      <t>ji</t>
    </rPh>
    <phoneticPr fontId="2" type="noConversion"/>
  </si>
  <si>
    <t>岚依</t>
  </si>
  <si>
    <t>炀烈</t>
  </si>
  <si>
    <t>怒焰斩击</t>
    <rPh sb="0" eb="1">
      <t>nu</t>
    </rPh>
    <rPh sb="1" eb="2">
      <t>yan'huo</t>
    </rPh>
    <rPh sb="2" eb="3">
      <t>zhan</t>
    </rPh>
    <rPh sb="3" eb="4">
      <t>ji</t>
    </rPh>
    <phoneticPr fontId="2" type="noConversion"/>
  </si>
  <si>
    <t>炘诀</t>
  </si>
  <si>
    <t>必中</t>
    <rPh sb="0" eb="1">
      <t>bi'z</t>
    </rPh>
    <phoneticPr fontId="1" type="noConversion"/>
  </si>
  <si>
    <t>奈落</t>
    <rPh sb="0" eb="1">
      <t>nai'l</t>
    </rPh>
    <phoneticPr fontId="2" type="noConversion"/>
  </si>
  <si>
    <t>冰突刺</t>
    <rPh sb="0" eb="1">
      <t>bing</t>
    </rPh>
    <rPh sb="1" eb="2">
      <t>tu'ci</t>
    </rPh>
    <phoneticPr fontId="2" type="noConversion"/>
  </si>
  <si>
    <t>雪飘千里</t>
    <rPh sb="0" eb="1">
      <t>xue</t>
    </rPh>
    <rPh sb="1" eb="2">
      <t>piao</t>
    </rPh>
    <rPh sb="2" eb="3">
      <t>qian'li</t>
    </rPh>
    <phoneticPr fontId="2" type="noConversion"/>
  </si>
  <si>
    <t>生命中</t>
    <rPh sb="0" eb="1">
      <t>sheng'm</t>
    </rPh>
    <rPh sb="2" eb="3">
      <t>zhong</t>
    </rPh>
    <phoneticPr fontId="2" type="noConversion"/>
  </si>
  <si>
    <t>格挡</t>
    <rPh sb="0" eb="1">
      <t>ge'd</t>
    </rPh>
    <phoneticPr fontId="2" type="noConversion"/>
  </si>
  <si>
    <t>防御中</t>
    <rPh sb="0" eb="1">
      <t>fang'y</t>
    </rPh>
    <rPh sb="2" eb="3">
      <t>zhong</t>
    </rPh>
    <phoneticPr fontId="2" type="noConversion"/>
  </si>
  <si>
    <t>卡尔</t>
    <rPh sb="0" eb="1">
      <t>ka'er</t>
    </rPh>
    <phoneticPr fontId="2" type="noConversion"/>
  </si>
  <si>
    <t>玄冰剑</t>
    <rPh sb="0" eb="1">
      <t>xuan'b</t>
    </rPh>
    <rPh sb="2" eb="3">
      <t>jian</t>
    </rPh>
    <phoneticPr fontId="2" type="noConversion"/>
  </si>
  <si>
    <t>玄冰巨浪</t>
    <rPh sb="0" eb="1">
      <t>xuan'b</t>
    </rPh>
    <rPh sb="2" eb="3">
      <t>ju'lang</t>
    </rPh>
    <phoneticPr fontId="2" type="noConversion"/>
  </si>
  <si>
    <t>精准</t>
    <rPh sb="0" eb="1">
      <t>jing'z</t>
    </rPh>
    <phoneticPr fontId="2" type="noConversion"/>
  </si>
  <si>
    <t>星泽</t>
    <rPh sb="0" eb="1">
      <t>xing</t>
    </rPh>
    <rPh sb="1" eb="2">
      <t>ze</t>
    </rPh>
    <phoneticPr fontId="2" type="noConversion"/>
  </si>
  <si>
    <t>光辉之力</t>
    <rPh sb="0" eb="1">
      <t>guang'hui</t>
    </rPh>
    <rPh sb="2" eb="3">
      <t>zhi</t>
    </rPh>
    <rPh sb="3" eb="4">
      <t>li</t>
    </rPh>
    <phoneticPr fontId="2" type="noConversion"/>
  </si>
  <si>
    <t>自由</t>
    <rPh sb="0" eb="1">
      <t>z'you</t>
    </rPh>
    <phoneticPr fontId="1" type="noConversion"/>
  </si>
  <si>
    <t>束缚之乐</t>
    <rPh sb="0" eb="1">
      <t>su'fu</t>
    </rPh>
    <rPh sb="2" eb="3">
      <t>zhi'li</t>
    </rPh>
    <rPh sb="3" eb="4">
      <t>yue</t>
    </rPh>
    <phoneticPr fontId="2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</si>
  <si>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</si>
  <si>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</si>
  <si>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释</t>
    <rPh sb="0" eb="1">
      <t>shi'f</t>
    </rPh>
    <phoneticPr fontId="2" type="noConversion"/>
  </si>
  <si>
    <t>狂龙刺</t>
    <rPh sb="0" eb="1">
      <t>kuang'l</t>
    </rPh>
    <rPh sb="2" eb="3">
      <t>ci</t>
    </rPh>
    <phoneticPr fontId="2" type="noConversion"/>
  </si>
  <si>
    <t>贯穿</t>
    <rPh sb="0" eb="1">
      <t>guan'c</t>
    </rPh>
    <phoneticPr fontId="1" type="noConversion"/>
  </si>
  <si>
    <t>吸血</t>
    <rPh sb="0" eb="1">
      <t>xi'x</t>
    </rPh>
    <phoneticPr fontId="2" type="noConversion"/>
  </si>
  <si>
    <t>凰邪</t>
  </si>
  <si>
    <t>女神祝福</t>
    <rPh sb="0" eb="1">
      <t>nv'shen</t>
    </rPh>
    <rPh sb="2" eb="3">
      <t>zhu'f</t>
    </rPh>
    <phoneticPr fontId="2" type="noConversion"/>
  </si>
  <si>
    <t>祝福中</t>
    <rPh sb="0" eb="1">
      <t>zhu'f</t>
    </rPh>
    <rPh sb="2" eb="3">
      <t>zhong</t>
    </rPh>
    <phoneticPr fontId="2" type="noConversion"/>
  </si>
  <si>
    <t>猎风</t>
    <rPh sb="0" eb="1">
      <t>lie'feng</t>
    </rPh>
    <phoneticPr fontId="2" type="noConversion"/>
  </si>
  <si>
    <t>黑龙卷风</t>
    <rPh sb="0" eb="1">
      <t>hei'l</t>
    </rPh>
    <rPh sb="2" eb="3">
      <t>juan'feng</t>
    </rPh>
    <phoneticPr fontId="2" type="noConversion"/>
  </si>
  <si>
    <t>自由</t>
    <rPh sb="0" eb="1">
      <t>zi'y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</si>
  <si>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2" type="noConversion"/>
  </si>
  <si>
    <t>风之子</t>
    <rPh sb="0" eb="1">
      <t>feng</t>
    </rPh>
    <rPh sb="1" eb="2">
      <t>zhi</t>
    </rPh>
    <rPh sb="2" eb="3">
      <t>zi</t>
    </rPh>
    <phoneticPr fontId="2" type="noConversion"/>
  </si>
  <si>
    <t>速度值</t>
    <rPh sb="0" eb="1">
      <t>su'd</t>
    </rPh>
    <rPh sb="2" eb="3">
      <t>zhi</t>
    </rPh>
    <phoneticPr fontId="1" type="noConversion"/>
  </si>
  <si>
    <t>夜音</t>
    <rPh sb="0" eb="1">
      <t>ye</t>
    </rPh>
    <rPh sb="1" eb="2">
      <t>yin</t>
    </rPh>
    <phoneticPr fontId="2" type="noConversion"/>
  </si>
  <si>
    <t>死神之舞</t>
    <rPh sb="0" eb="1">
      <t>si'shen</t>
    </rPh>
    <rPh sb="2" eb="3">
      <t>zhi</t>
    </rPh>
    <rPh sb="3" eb="4">
      <t>wu</t>
    </rPh>
    <phoneticPr fontId="2" type="noConversion"/>
  </si>
  <si>
    <t>琅琊</t>
    <rPh sb="0" eb="1">
      <t>lang'ya</t>
    </rPh>
    <phoneticPr fontId="2" type="noConversion"/>
  </si>
  <si>
    <t>大回春术</t>
    <rPh sb="0" eb="1">
      <t>da</t>
    </rPh>
    <rPh sb="1" eb="2">
      <t>hui</t>
    </rPh>
    <rPh sb="2" eb="3">
      <t>chun</t>
    </rPh>
    <rPh sb="3" eb="4">
      <t>shu</t>
    </rPh>
    <phoneticPr fontId="2" type="noConversion"/>
  </si>
  <si>
    <t>自然馈赠</t>
    <rPh sb="0" eb="1">
      <t>zi'ran</t>
    </rPh>
    <rPh sb="2" eb="3">
      <t>kui'z</t>
    </rPh>
    <phoneticPr fontId="2" type="noConversion"/>
  </si>
  <si>
    <t>祝福大</t>
    <rPh sb="0" eb="1">
      <t>zhu'f</t>
    </rPh>
    <rPh sb="2" eb="3">
      <t>da</t>
    </rPh>
    <phoneticPr fontId="2" type="noConversion"/>
  </si>
  <si>
    <t>乐涯</t>
    <rPh sb="0" eb="1">
      <t>yue</t>
    </rPh>
    <rPh sb="1" eb="2">
      <t>ya</t>
    </rPh>
    <phoneticPr fontId="2" type="noConversion"/>
  </si>
  <si>
    <t>巫诅之阵</t>
  </si>
  <si>
    <t>神乐之华彩</t>
    <rPh sb="0" eb="1">
      <t>shen</t>
    </rPh>
    <rPh sb="1" eb="2">
      <t>yue</t>
    </rPh>
    <rPh sb="2" eb="3">
      <t>zhi</t>
    </rPh>
    <rPh sb="3" eb="4">
      <t>hua'cai</t>
    </rPh>
    <phoneticPr fontId="2" type="noConversion"/>
  </si>
  <si>
    <t>生命大</t>
    <rPh sb="0" eb="1">
      <t>sheng'm</t>
    </rPh>
    <rPh sb="2" eb="3">
      <t>da</t>
    </rPh>
    <phoneticPr fontId="2" type="noConversion"/>
  </si>
  <si>
    <t>免伤</t>
    <rPh sb="0" eb="1">
      <t>mian'shang</t>
    </rPh>
    <phoneticPr fontId="2" type="noConversion"/>
  </si>
  <si>
    <t>辽</t>
    <rPh sb="0" eb="1">
      <t>liao</t>
    </rPh>
    <phoneticPr fontId="2" type="noConversion"/>
  </si>
  <si>
    <t>星霜</t>
    <rPh sb="0" eb="1">
      <t>xing'shuang</t>
    </rPh>
    <phoneticPr fontId="2" type="noConversion"/>
  </si>
  <si>
    <t>极寒冰爆</t>
    <rPh sb="0" eb="1">
      <t>ji</t>
    </rPh>
    <rPh sb="1" eb="2">
      <t>han</t>
    </rPh>
    <rPh sb="2" eb="3">
      <t>bing</t>
    </rPh>
    <rPh sb="3" eb="4">
      <t>bao</t>
    </rPh>
    <phoneticPr fontId="2" type="noConversion"/>
  </si>
  <si>
    <t>寒狱审批</t>
    <rPh sb="0" eb="1">
      <t>han</t>
    </rPh>
    <rPh sb="2" eb="3">
      <t>shen'p</t>
    </rPh>
    <phoneticPr fontId="2" type="noConversion"/>
  </si>
  <si>
    <t>痛苦</t>
    <rPh sb="0" eb="1">
      <t>tong'k</t>
    </rPh>
    <phoneticPr fontId="2" type="noConversion"/>
  </si>
  <si>
    <t>迟钝</t>
    <rPh sb="0" eb="1">
      <t>chi'dun</t>
    </rPh>
    <phoneticPr fontId="2" type="noConversion"/>
  </si>
  <si>
    <t>普攻</t>
    <rPh sb="0" eb="1">
      <t>pu'g</t>
    </rPh>
    <phoneticPr fontId="2" type="noConversion"/>
  </si>
  <si>
    <t>流血击</t>
    <rPh sb="0" eb="1">
      <t>liu'x</t>
    </rPh>
    <rPh sb="2" eb="3">
      <t>ji</t>
    </rPh>
    <phoneticPr fontId="2" type="noConversion"/>
  </si>
  <si>
    <t>被动攻击小lv1</t>
    <rPh sb="0" eb="1">
      <t>bei'd</t>
    </rPh>
    <rPh sb="2" eb="3">
      <t>gong'j</t>
    </rPh>
    <rPh sb="4" eb="5">
      <t>xiao</t>
    </rPh>
    <phoneticPr fontId="2" type="noConversion"/>
  </si>
  <si>
    <t>被动攻击小lv2</t>
    <rPh sb="0" eb="1">
      <t>bei'd</t>
    </rPh>
    <rPh sb="2" eb="3">
      <t>gong'j</t>
    </rPh>
    <rPh sb="4" eb="5">
      <t>xiao</t>
    </rPh>
    <phoneticPr fontId="2" type="noConversion"/>
  </si>
  <si>
    <t>被动攻击小lv3</t>
    <rPh sb="0" eb="1">
      <t>bei'd</t>
    </rPh>
    <rPh sb="2" eb="3">
      <t>gong'j</t>
    </rPh>
    <rPh sb="4" eb="5">
      <t>xiao</t>
    </rPh>
    <phoneticPr fontId="2" type="noConversion"/>
  </si>
  <si>
    <t>被动攻击小lv4</t>
    <rPh sb="0" eb="1">
      <t>bei'd</t>
    </rPh>
    <rPh sb="2" eb="3">
      <t>gong'j</t>
    </rPh>
    <rPh sb="4" eb="5">
      <t>xiao</t>
    </rPh>
    <phoneticPr fontId="2" type="noConversion"/>
  </si>
  <si>
    <t>被动攻击小lv5</t>
    <rPh sb="0" eb="1">
      <t>bei'd</t>
    </rPh>
    <rPh sb="2" eb="3">
      <t>gong'j</t>
    </rPh>
    <rPh sb="4" eb="5">
      <t>xiao</t>
    </rPh>
    <phoneticPr fontId="2" type="noConversion"/>
  </si>
  <si>
    <t>被动攻击小lv6</t>
    <rPh sb="0" eb="1">
      <t>bei'd</t>
    </rPh>
    <rPh sb="2" eb="3">
      <t>gong'j</t>
    </rPh>
    <rPh sb="4" eb="5">
      <t>xiao</t>
    </rPh>
    <phoneticPr fontId="2" type="noConversion"/>
  </si>
  <si>
    <t>被动攻击小lv7</t>
    <rPh sb="0" eb="1">
      <t>bei'd</t>
    </rPh>
    <rPh sb="2" eb="3">
      <t>gong'j</t>
    </rPh>
    <rPh sb="4" eb="5">
      <t>xiao</t>
    </rPh>
    <phoneticPr fontId="2" type="noConversion"/>
  </si>
  <si>
    <t>被动攻击小lv8</t>
    <rPh sb="0" eb="1">
      <t>bei'd</t>
    </rPh>
    <rPh sb="2" eb="3">
      <t>gong'j</t>
    </rPh>
    <rPh sb="4" eb="5">
      <t>xiao</t>
    </rPh>
    <phoneticPr fontId="2" type="noConversion"/>
  </si>
  <si>
    <t>被动攻击小lv9</t>
    <rPh sb="0" eb="1">
      <t>bei'd</t>
    </rPh>
    <rPh sb="2" eb="3">
      <t>gong'j</t>
    </rPh>
    <rPh sb="4" eb="5">
      <t>xiao</t>
    </rPh>
    <phoneticPr fontId="2" type="noConversion"/>
  </si>
  <si>
    <t>被动攻击小lv10</t>
    <rPh sb="0" eb="1">
      <t>bei'd</t>
    </rPh>
    <rPh sb="2" eb="3">
      <t>gong'j</t>
    </rPh>
    <rPh sb="4" eb="5">
      <t>xiao</t>
    </rPh>
    <phoneticPr fontId="2" type="noConversion"/>
  </si>
  <si>
    <t>被动攻击小lv11</t>
    <rPh sb="0" eb="1">
      <t>bei'd</t>
    </rPh>
    <rPh sb="2" eb="3">
      <t>gong'j</t>
    </rPh>
    <rPh sb="4" eb="5">
      <t>xiao</t>
    </rPh>
    <phoneticPr fontId="2" type="noConversion"/>
  </si>
  <si>
    <t>被动攻击小lv12</t>
    <rPh sb="0" eb="1">
      <t>bei'd</t>
    </rPh>
    <rPh sb="2" eb="3">
      <t>gong'j</t>
    </rPh>
    <rPh sb="4" eb="5">
      <t>xiao</t>
    </rPh>
    <phoneticPr fontId="2" type="noConversion"/>
  </si>
  <si>
    <t>被动攻击小lv13</t>
    <rPh sb="0" eb="1">
      <t>bei'd</t>
    </rPh>
    <rPh sb="2" eb="3">
      <t>gong'j</t>
    </rPh>
    <rPh sb="4" eb="5">
      <t>xiao</t>
    </rPh>
    <phoneticPr fontId="2" type="noConversion"/>
  </si>
  <si>
    <t>被动攻击小lv14</t>
    <rPh sb="0" eb="1">
      <t>bei'd</t>
    </rPh>
    <rPh sb="2" eb="3">
      <t>gong'j</t>
    </rPh>
    <rPh sb="4" eb="5">
      <t>xiao</t>
    </rPh>
    <phoneticPr fontId="2" type="noConversion"/>
  </si>
  <si>
    <t>被动攻击小lv15</t>
    <rPh sb="0" eb="1">
      <t>bei'd</t>
    </rPh>
    <rPh sb="2" eb="3">
      <t>gong'j</t>
    </rPh>
    <rPh sb="4" eb="5">
      <t>xiao</t>
    </rPh>
    <phoneticPr fontId="2" type="noConversion"/>
  </si>
  <si>
    <t>被动攻击小lv16</t>
    <rPh sb="0" eb="1">
      <t>bei'd</t>
    </rPh>
    <rPh sb="2" eb="3">
      <t>gong'j</t>
    </rPh>
    <rPh sb="4" eb="5">
      <t>xiao</t>
    </rPh>
    <phoneticPr fontId="2" type="noConversion"/>
  </si>
  <si>
    <t>被动攻击小lv17</t>
    <rPh sb="0" eb="1">
      <t>bei'd</t>
    </rPh>
    <rPh sb="2" eb="3">
      <t>gong'j</t>
    </rPh>
    <rPh sb="4" eb="5">
      <t>xiao</t>
    </rPh>
    <phoneticPr fontId="2" type="noConversion"/>
  </si>
  <si>
    <t>被动攻击小lv18</t>
    <rPh sb="0" eb="1">
      <t>bei'd</t>
    </rPh>
    <rPh sb="2" eb="3">
      <t>gong'j</t>
    </rPh>
    <rPh sb="4" eb="5">
      <t>xiao</t>
    </rPh>
    <phoneticPr fontId="2" type="noConversion"/>
  </si>
  <si>
    <t>被动攻击小lv19</t>
    <rPh sb="0" eb="1">
      <t>bei'd</t>
    </rPh>
    <rPh sb="2" eb="3">
      <t>gong'j</t>
    </rPh>
    <rPh sb="4" eb="5">
      <t>xiao</t>
    </rPh>
    <phoneticPr fontId="2" type="noConversion"/>
  </si>
  <si>
    <t>被动攻击小lv20</t>
    <rPh sb="0" eb="1">
      <t>bei'd</t>
    </rPh>
    <rPh sb="2" eb="3">
      <t>gong'j</t>
    </rPh>
    <rPh sb="4" eb="5">
      <t>xiao</t>
    </rPh>
    <phoneticPr fontId="2" type="noConversion"/>
  </si>
  <si>
    <t>被动攻击中lv1</t>
    <rPh sb="0" eb="1">
      <t>bei'd</t>
    </rPh>
    <rPh sb="2" eb="3">
      <t>gong'j</t>
    </rPh>
    <rPh sb="4" eb="5">
      <t>zhong</t>
    </rPh>
    <phoneticPr fontId="2" type="noConversion"/>
  </si>
  <si>
    <t>被动攻击中lv2</t>
    <rPh sb="0" eb="1">
      <t>bei'd</t>
    </rPh>
    <rPh sb="2" eb="3">
      <t>gong'j</t>
    </rPh>
    <rPh sb="4" eb="5">
      <t>zhong</t>
    </rPh>
    <phoneticPr fontId="2" type="noConversion"/>
  </si>
  <si>
    <t>被动攻击中lv3</t>
    <rPh sb="0" eb="1">
      <t>bei'd</t>
    </rPh>
    <rPh sb="2" eb="3">
      <t>gong'j</t>
    </rPh>
    <rPh sb="4" eb="5">
      <t>zhong</t>
    </rPh>
    <phoneticPr fontId="2" type="noConversion"/>
  </si>
  <si>
    <t>被动攻击中lv4</t>
    <rPh sb="0" eb="1">
      <t>bei'd</t>
    </rPh>
    <rPh sb="2" eb="3">
      <t>gong'j</t>
    </rPh>
    <rPh sb="4" eb="5">
      <t>zhong</t>
    </rPh>
    <phoneticPr fontId="2" type="noConversion"/>
  </si>
  <si>
    <t>被动攻击中lv5</t>
    <rPh sb="0" eb="1">
      <t>bei'd</t>
    </rPh>
    <rPh sb="2" eb="3">
      <t>gong'j</t>
    </rPh>
    <rPh sb="4" eb="5">
      <t>zhong</t>
    </rPh>
    <phoneticPr fontId="2" type="noConversion"/>
  </si>
  <si>
    <t>被动攻击中lv6</t>
    <rPh sb="0" eb="1">
      <t>bei'd</t>
    </rPh>
    <rPh sb="2" eb="3">
      <t>gong'j</t>
    </rPh>
    <rPh sb="4" eb="5">
      <t>zhong</t>
    </rPh>
    <phoneticPr fontId="2" type="noConversion"/>
  </si>
  <si>
    <t>被动攻击中lv7</t>
    <rPh sb="0" eb="1">
      <t>bei'd</t>
    </rPh>
    <rPh sb="2" eb="3">
      <t>gong'j</t>
    </rPh>
    <rPh sb="4" eb="5">
      <t>zhong</t>
    </rPh>
    <phoneticPr fontId="2" type="noConversion"/>
  </si>
  <si>
    <t>被动攻击中lv8</t>
    <rPh sb="0" eb="1">
      <t>bei'd</t>
    </rPh>
    <rPh sb="2" eb="3">
      <t>gong'j</t>
    </rPh>
    <rPh sb="4" eb="5">
      <t>zhong</t>
    </rPh>
    <phoneticPr fontId="2" type="noConversion"/>
  </si>
  <si>
    <t>被动攻击中lv9</t>
    <rPh sb="0" eb="1">
      <t>bei'd</t>
    </rPh>
    <rPh sb="2" eb="3">
      <t>gong'j</t>
    </rPh>
    <rPh sb="4" eb="5">
      <t>zhong</t>
    </rPh>
    <phoneticPr fontId="2" type="noConversion"/>
  </si>
  <si>
    <t>被动攻击中lv10</t>
    <rPh sb="0" eb="1">
      <t>bei'd</t>
    </rPh>
    <rPh sb="2" eb="3">
      <t>gong'j</t>
    </rPh>
    <rPh sb="4" eb="5">
      <t>zhong</t>
    </rPh>
    <phoneticPr fontId="2" type="noConversion"/>
  </si>
  <si>
    <t>被动攻击中lv11</t>
    <rPh sb="0" eb="1">
      <t>bei'd</t>
    </rPh>
    <rPh sb="2" eb="3">
      <t>gong'j</t>
    </rPh>
    <rPh sb="4" eb="5">
      <t>zhong</t>
    </rPh>
    <phoneticPr fontId="2" type="noConversion"/>
  </si>
  <si>
    <t>被动攻击中lv12</t>
    <rPh sb="0" eb="1">
      <t>bei'd</t>
    </rPh>
    <rPh sb="2" eb="3">
      <t>gong'j</t>
    </rPh>
    <rPh sb="4" eb="5">
      <t>zhong</t>
    </rPh>
    <phoneticPr fontId="2" type="noConversion"/>
  </si>
  <si>
    <t>被动攻击中lv13</t>
    <rPh sb="0" eb="1">
      <t>bei'd</t>
    </rPh>
    <rPh sb="2" eb="3">
      <t>gong'j</t>
    </rPh>
    <rPh sb="4" eb="5">
      <t>zhong</t>
    </rPh>
    <phoneticPr fontId="2" type="noConversion"/>
  </si>
  <si>
    <t>被动攻击中lv14</t>
    <rPh sb="0" eb="1">
      <t>bei'd</t>
    </rPh>
    <rPh sb="2" eb="3">
      <t>gong'j</t>
    </rPh>
    <rPh sb="4" eb="5">
      <t>zhong</t>
    </rPh>
    <phoneticPr fontId="2" type="noConversion"/>
  </si>
  <si>
    <t>被动攻击中lv15</t>
    <rPh sb="0" eb="1">
      <t>bei'd</t>
    </rPh>
    <rPh sb="2" eb="3">
      <t>gong'j</t>
    </rPh>
    <rPh sb="4" eb="5">
      <t>zhong</t>
    </rPh>
    <phoneticPr fontId="2" type="noConversion"/>
  </si>
  <si>
    <t>被动攻击中lv16</t>
    <rPh sb="0" eb="1">
      <t>bei'd</t>
    </rPh>
    <rPh sb="2" eb="3">
      <t>gong'j</t>
    </rPh>
    <rPh sb="4" eb="5">
      <t>zhong</t>
    </rPh>
    <phoneticPr fontId="2" type="noConversion"/>
  </si>
  <si>
    <t>被动攻击中lv17</t>
    <rPh sb="0" eb="1">
      <t>bei'd</t>
    </rPh>
    <rPh sb="2" eb="3">
      <t>gong'j</t>
    </rPh>
    <rPh sb="4" eb="5">
      <t>zhong</t>
    </rPh>
    <phoneticPr fontId="2" type="noConversion"/>
  </si>
  <si>
    <t>被动攻击中lv18</t>
    <rPh sb="0" eb="1">
      <t>bei'd</t>
    </rPh>
    <rPh sb="2" eb="3">
      <t>gong'j</t>
    </rPh>
    <rPh sb="4" eb="5">
      <t>zhong</t>
    </rPh>
    <phoneticPr fontId="2" type="noConversion"/>
  </si>
  <si>
    <t>被动攻击中lv19</t>
    <rPh sb="0" eb="1">
      <t>bei'd</t>
    </rPh>
    <rPh sb="2" eb="3">
      <t>gong'j</t>
    </rPh>
    <rPh sb="4" eb="5">
      <t>zhong</t>
    </rPh>
    <phoneticPr fontId="2" type="noConversion"/>
  </si>
  <si>
    <t>被动攻击中lv20</t>
    <rPh sb="0" eb="1">
      <t>bei'd</t>
    </rPh>
    <rPh sb="2" eb="3">
      <t>gong'j</t>
    </rPh>
    <rPh sb="4" eb="5">
      <t>zhong</t>
    </rPh>
    <phoneticPr fontId="2" type="noConversion"/>
  </si>
  <si>
    <t>被动攻击大lv1</t>
    <rPh sb="0" eb="1">
      <t>bei'd</t>
    </rPh>
    <rPh sb="2" eb="3">
      <t>gong'j</t>
    </rPh>
    <rPh sb="4" eb="5">
      <t>da</t>
    </rPh>
    <phoneticPr fontId="2" type="noConversion"/>
  </si>
  <si>
    <t>被动攻击大lv2</t>
    <rPh sb="0" eb="1">
      <t>bei'd</t>
    </rPh>
    <rPh sb="2" eb="3">
      <t>gong'j</t>
    </rPh>
    <rPh sb="4" eb="5">
      <t>da</t>
    </rPh>
    <phoneticPr fontId="2" type="noConversion"/>
  </si>
  <si>
    <t>被动攻击大lv3</t>
    <rPh sb="0" eb="1">
      <t>bei'd</t>
    </rPh>
    <rPh sb="2" eb="3">
      <t>gong'j</t>
    </rPh>
    <rPh sb="4" eb="5">
      <t>da</t>
    </rPh>
    <phoneticPr fontId="2" type="noConversion"/>
  </si>
  <si>
    <t>被动攻击大lv4</t>
    <rPh sb="0" eb="1">
      <t>bei'd</t>
    </rPh>
    <rPh sb="2" eb="3">
      <t>gong'j</t>
    </rPh>
    <rPh sb="4" eb="5">
      <t>da</t>
    </rPh>
    <phoneticPr fontId="2" type="noConversion"/>
  </si>
  <si>
    <t>被动攻击大lv5</t>
    <rPh sb="0" eb="1">
      <t>bei'd</t>
    </rPh>
    <rPh sb="2" eb="3">
      <t>gong'j</t>
    </rPh>
    <rPh sb="4" eb="5">
      <t>da</t>
    </rPh>
    <phoneticPr fontId="2" type="noConversion"/>
  </si>
  <si>
    <t>被动攻击大lv6</t>
    <rPh sb="0" eb="1">
      <t>bei'd</t>
    </rPh>
    <rPh sb="2" eb="3">
      <t>gong'j</t>
    </rPh>
    <rPh sb="4" eb="5">
      <t>da</t>
    </rPh>
    <phoneticPr fontId="2" type="noConversion"/>
  </si>
  <si>
    <t>被动攻击大lv7</t>
    <rPh sb="0" eb="1">
      <t>bei'd</t>
    </rPh>
    <rPh sb="2" eb="3">
      <t>gong'j</t>
    </rPh>
    <rPh sb="4" eb="5">
      <t>da</t>
    </rPh>
    <phoneticPr fontId="2" type="noConversion"/>
  </si>
  <si>
    <t>被动攻击大lv8</t>
    <rPh sb="0" eb="1">
      <t>bei'd</t>
    </rPh>
    <rPh sb="2" eb="3">
      <t>gong'j</t>
    </rPh>
    <rPh sb="4" eb="5">
      <t>da</t>
    </rPh>
    <phoneticPr fontId="2" type="noConversion"/>
  </si>
  <si>
    <t>被动攻击大lv9</t>
    <rPh sb="0" eb="1">
      <t>bei'd</t>
    </rPh>
    <rPh sb="2" eb="3">
      <t>gong'j</t>
    </rPh>
    <rPh sb="4" eb="5">
      <t>da</t>
    </rPh>
    <phoneticPr fontId="2" type="noConversion"/>
  </si>
  <si>
    <t>被动攻击大lv10</t>
    <rPh sb="0" eb="1">
      <t>bei'd</t>
    </rPh>
    <rPh sb="2" eb="3">
      <t>gong'j</t>
    </rPh>
    <rPh sb="4" eb="5">
      <t>da</t>
    </rPh>
    <phoneticPr fontId="2" type="noConversion"/>
  </si>
  <si>
    <t>被动攻击大lv11</t>
    <rPh sb="0" eb="1">
      <t>bei'd</t>
    </rPh>
    <rPh sb="2" eb="3">
      <t>gong'j</t>
    </rPh>
    <rPh sb="4" eb="5">
      <t>da</t>
    </rPh>
    <phoneticPr fontId="2" type="noConversion"/>
  </si>
  <si>
    <t>被动攻击大lv12</t>
    <rPh sb="0" eb="1">
      <t>bei'd</t>
    </rPh>
    <rPh sb="2" eb="3">
      <t>gong'j</t>
    </rPh>
    <rPh sb="4" eb="5">
      <t>da</t>
    </rPh>
    <phoneticPr fontId="2" type="noConversion"/>
  </si>
  <si>
    <t>被动攻击大lv13</t>
    <rPh sb="0" eb="1">
      <t>bei'd</t>
    </rPh>
    <rPh sb="2" eb="3">
      <t>gong'j</t>
    </rPh>
    <rPh sb="4" eb="5">
      <t>da</t>
    </rPh>
    <phoneticPr fontId="2" type="noConversion"/>
  </si>
  <si>
    <t>被动攻击大lv14</t>
    <rPh sb="0" eb="1">
      <t>bei'd</t>
    </rPh>
    <rPh sb="2" eb="3">
      <t>gong'j</t>
    </rPh>
    <rPh sb="4" eb="5">
      <t>da</t>
    </rPh>
    <phoneticPr fontId="2" type="noConversion"/>
  </si>
  <si>
    <t>被动攻击大lv15</t>
    <rPh sb="0" eb="1">
      <t>bei'd</t>
    </rPh>
    <rPh sb="2" eb="3">
      <t>gong'j</t>
    </rPh>
    <rPh sb="4" eb="5">
      <t>da</t>
    </rPh>
    <phoneticPr fontId="2" type="noConversion"/>
  </si>
  <si>
    <t>被动攻击大lv16</t>
    <rPh sb="0" eb="1">
      <t>bei'd</t>
    </rPh>
    <rPh sb="2" eb="3">
      <t>gong'j</t>
    </rPh>
    <rPh sb="4" eb="5">
      <t>da</t>
    </rPh>
    <phoneticPr fontId="2" type="noConversion"/>
  </si>
  <si>
    <t>被动攻击大lv17</t>
    <rPh sb="0" eb="1">
      <t>bei'd</t>
    </rPh>
    <rPh sb="2" eb="3">
      <t>gong'j</t>
    </rPh>
    <rPh sb="4" eb="5">
      <t>da</t>
    </rPh>
    <phoneticPr fontId="2" type="noConversion"/>
  </si>
  <si>
    <t>被动攻击大lv18</t>
    <rPh sb="0" eb="1">
      <t>bei'd</t>
    </rPh>
    <rPh sb="2" eb="3">
      <t>gong'j</t>
    </rPh>
    <rPh sb="4" eb="5">
      <t>da</t>
    </rPh>
    <phoneticPr fontId="2" type="noConversion"/>
  </si>
  <si>
    <t>被动攻击大lv19</t>
    <rPh sb="0" eb="1">
      <t>bei'd</t>
    </rPh>
    <rPh sb="2" eb="3">
      <t>gong'j</t>
    </rPh>
    <rPh sb="4" eb="5">
      <t>da</t>
    </rPh>
    <phoneticPr fontId="2" type="noConversion"/>
  </si>
  <si>
    <t>被动攻击大lv20</t>
    <rPh sb="0" eb="1">
      <t>bei'd</t>
    </rPh>
    <rPh sb="2" eb="3">
      <t>gong'j</t>
    </rPh>
    <rPh sb="4" eb="5">
      <t>da</t>
    </rPh>
    <phoneticPr fontId="2" type="noConversion"/>
  </si>
  <si>
    <t>被动防御小lv1</t>
    <rPh sb="0" eb="1">
      <t>bei'd</t>
    </rPh>
    <rPh sb="4" eb="5">
      <t>xiao</t>
    </rPh>
    <phoneticPr fontId="2" type="noConversion"/>
  </si>
  <si>
    <t>被动防御小lv2</t>
    <rPh sb="0" eb="1">
      <t>bei'd</t>
    </rPh>
    <rPh sb="4" eb="5">
      <t>xiao</t>
    </rPh>
    <phoneticPr fontId="2" type="noConversion"/>
  </si>
  <si>
    <t>被动防御小lv3</t>
    <rPh sb="0" eb="1">
      <t>bei'd</t>
    </rPh>
    <rPh sb="4" eb="5">
      <t>xiao</t>
    </rPh>
    <phoneticPr fontId="2" type="noConversion"/>
  </si>
  <si>
    <t>被动防御小lv4</t>
    <rPh sb="0" eb="1">
      <t>bei'd</t>
    </rPh>
    <rPh sb="4" eb="5">
      <t>xiao</t>
    </rPh>
    <phoneticPr fontId="2" type="noConversion"/>
  </si>
  <si>
    <t>被动防御小lv5</t>
    <rPh sb="0" eb="1">
      <t>bei'd</t>
    </rPh>
    <rPh sb="4" eb="5">
      <t>xiao</t>
    </rPh>
    <phoneticPr fontId="2" type="noConversion"/>
  </si>
  <si>
    <t>被动防御小lv6</t>
    <rPh sb="0" eb="1">
      <t>bei'd</t>
    </rPh>
    <rPh sb="4" eb="5">
      <t>xiao</t>
    </rPh>
    <phoneticPr fontId="2" type="noConversion"/>
  </si>
  <si>
    <t>被动防御小lv7</t>
    <rPh sb="0" eb="1">
      <t>bei'd</t>
    </rPh>
    <rPh sb="4" eb="5">
      <t>xiao</t>
    </rPh>
    <phoneticPr fontId="2" type="noConversion"/>
  </si>
  <si>
    <t>被动防御小lv8</t>
    <rPh sb="0" eb="1">
      <t>bei'd</t>
    </rPh>
    <rPh sb="4" eb="5">
      <t>xiao</t>
    </rPh>
    <phoneticPr fontId="2" type="noConversion"/>
  </si>
  <si>
    <t>被动防御小lv9</t>
    <rPh sb="0" eb="1">
      <t>bei'd</t>
    </rPh>
    <rPh sb="4" eb="5">
      <t>xiao</t>
    </rPh>
    <phoneticPr fontId="2" type="noConversion"/>
  </si>
  <si>
    <t>被动防御小lv10</t>
    <rPh sb="0" eb="1">
      <t>bei'd</t>
    </rPh>
    <rPh sb="4" eb="5">
      <t>xiao</t>
    </rPh>
    <phoneticPr fontId="2" type="noConversion"/>
  </si>
  <si>
    <t>被动防御小lv11</t>
    <rPh sb="0" eb="1">
      <t>bei'd</t>
    </rPh>
    <rPh sb="4" eb="5">
      <t>xiao</t>
    </rPh>
    <phoneticPr fontId="2" type="noConversion"/>
  </si>
  <si>
    <t>被动防御小lv12</t>
    <rPh sb="0" eb="1">
      <t>bei'd</t>
    </rPh>
    <rPh sb="4" eb="5">
      <t>xiao</t>
    </rPh>
    <phoneticPr fontId="2" type="noConversion"/>
  </si>
  <si>
    <t>被动防御小lv13</t>
    <rPh sb="0" eb="1">
      <t>bei'd</t>
    </rPh>
    <rPh sb="4" eb="5">
      <t>xiao</t>
    </rPh>
    <phoneticPr fontId="2" type="noConversion"/>
  </si>
  <si>
    <t>被动防御小lv14</t>
    <rPh sb="0" eb="1">
      <t>bei'd</t>
    </rPh>
    <rPh sb="4" eb="5">
      <t>xiao</t>
    </rPh>
    <phoneticPr fontId="2" type="noConversion"/>
  </si>
  <si>
    <t>被动防御小lv15</t>
    <rPh sb="0" eb="1">
      <t>bei'd</t>
    </rPh>
    <rPh sb="4" eb="5">
      <t>xiao</t>
    </rPh>
    <phoneticPr fontId="2" type="noConversion"/>
  </si>
  <si>
    <t>被动防御小lv16</t>
    <rPh sb="0" eb="1">
      <t>bei'd</t>
    </rPh>
    <rPh sb="4" eb="5">
      <t>xiao</t>
    </rPh>
    <phoneticPr fontId="2" type="noConversion"/>
  </si>
  <si>
    <t>被动防御小lv17</t>
    <rPh sb="0" eb="1">
      <t>bei'd</t>
    </rPh>
    <rPh sb="4" eb="5">
      <t>xiao</t>
    </rPh>
    <phoneticPr fontId="2" type="noConversion"/>
  </si>
  <si>
    <t>被动防御小lv18</t>
    <rPh sb="0" eb="1">
      <t>bei'd</t>
    </rPh>
    <rPh sb="4" eb="5">
      <t>xiao</t>
    </rPh>
    <phoneticPr fontId="2" type="noConversion"/>
  </si>
  <si>
    <t>被动防御小lv19</t>
    <rPh sb="0" eb="1">
      <t>bei'd</t>
    </rPh>
    <rPh sb="4" eb="5">
      <t>xiao</t>
    </rPh>
    <phoneticPr fontId="2" type="noConversion"/>
  </si>
  <si>
    <t>被动防御小lv20</t>
    <rPh sb="0" eb="1">
      <t>bei'd</t>
    </rPh>
    <rPh sb="4" eb="5">
      <t>xiao</t>
    </rPh>
    <phoneticPr fontId="2" type="noConversion"/>
  </si>
  <si>
    <t>被动防御中lv1</t>
    <rPh sb="0" eb="1">
      <t>bei'd</t>
    </rPh>
    <rPh sb="4" eb="5">
      <t>zhong</t>
    </rPh>
    <phoneticPr fontId="2" type="noConversion"/>
  </si>
  <si>
    <t>被动防御中lv2</t>
    <rPh sb="0" eb="1">
      <t>bei'd</t>
    </rPh>
    <rPh sb="4" eb="5">
      <t>zhong</t>
    </rPh>
    <phoneticPr fontId="2" type="noConversion"/>
  </si>
  <si>
    <t>被动防御中lv3</t>
    <rPh sb="0" eb="1">
      <t>bei'd</t>
    </rPh>
    <rPh sb="4" eb="5">
      <t>zhong</t>
    </rPh>
    <phoneticPr fontId="2" type="noConversion"/>
  </si>
  <si>
    <t>被动防御中lv4</t>
    <rPh sb="0" eb="1">
      <t>bei'd</t>
    </rPh>
    <rPh sb="4" eb="5">
      <t>zhong</t>
    </rPh>
    <phoneticPr fontId="2" type="noConversion"/>
  </si>
  <si>
    <t>被动防御中lv5</t>
    <rPh sb="0" eb="1">
      <t>bei'd</t>
    </rPh>
    <rPh sb="4" eb="5">
      <t>zhong</t>
    </rPh>
    <phoneticPr fontId="2" type="noConversion"/>
  </si>
  <si>
    <t>被动防御中lv6</t>
    <rPh sb="0" eb="1">
      <t>bei'd</t>
    </rPh>
    <rPh sb="4" eb="5">
      <t>zhong</t>
    </rPh>
    <phoneticPr fontId="2" type="noConversion"/>
  </si>
  <si>
    <t>被动防御中lv7</t>
    <rPh sb="0" eb="1">
      <t>bei'd</t>
    </rPh>
    <rPh sb="4" eb="5">
      <t>zhong</t>
    </rPh>
    <phoneticPr fontId="2" type="noConversion"/>
  </si>
  <si>
    <t>被动防御中lv8</t>
    <rPh sb="0" eb="1">
      <t>bei'd</t>
    </rPh>
    <rPh sb="4" eb="5">
      <t>zhong</t>
    </rPh>
    <phoneticPr fontId="2" type="noConversion"/>
  </si>
  <si>
    <t>被动防御中lv9</t>
    <rPh sb="0" eb="1">
      <t>bei'd</t>
    </rPh>
    <rPh sb="4" eb="5">
      <t>zhong</t>
    </rPh>
    <phoneticPr fontId="2" type="noConversion"/>
  </si>
  <si>
    <t>被动防御中lv10</t>
    <rPh sb="0" eb="1">
      <t>bei'd</t>
    </rPh>
    <rPh sb="4" eb="5">
      <t>zhong</t>
    </rPh>
    <phoneticPr fontId="2" type="noConversion"/>
  </si>
  <si>
    <t>被动防御中lv11</t>
    <rPh sb="0" eb="1">
      <t>bei'd</t>
    </rPh>
    <rPh sb="4" eb="5">
      <t>zhong</t>
    </rPh>
    <phoneticPr fontId="2" type="noConversion"/>
  </si>
  <si>
    <t>被动防御中lv12</t>
    <rPh sb="0" eb="1">
      <t>bei'd</t>
    </rPh>
    <rPh sb="4" eb="5">
      <t>zhong</t>
    </rPh>
    <phoneticPr fontId="2" type="noConversion"/>
  </si>
  <si>
    <t>被动防御中lv13</t>
    <rPh sb="0" eb="1">
      <t>bei'd</t>
    </rPh>
    <rPh sb="4" eb="5">
      <t>zhong</t>
    </rPh>
    <phoneticPr fontId="2" type="noConversion"/>
  </si>
  <si>
    <t>被动防御中lv14</t>
    <rPh sb="0" eb="1">
      <t>bei'd</t>
    </rPh>
    <rPh sb="4" eb="5">
      <t>zhong</t>
    </rPh>
    <phoneticPr fontId="2" type="noConversion"/>
  </si>
  <si>
    <t>被动防御中lv15</t>
    <rPh sb="0" eb="1">
      <t>bei'd</t>
    </rPh>
    <rPh sb="4" eb="5">
      <t>zhong</t>
    </rPh>
    <phoneticPr fontId="2" type="noConversion"/>
  </si>
  <si>
    <t>被动防御中lv16</t>
    <rPh sb="0" eb="1">
      <t>bei'd</t>
    </rPh>
    <rPh sb="4" eb="5">
      <t>zhong</t>
    </rPh>
    <phoneticPr fontId="2" type="noConversion"/>
  </si>
  <si>
    <t>被动防御中lv17</t>
    <rPh sb="0" eb="1">
      <t>bei'd</t>
    </rPh>
    <rPh sb="4" eb="5">
      <t>zhong</t>
    </rPh>
    <phoneticPr fontId="2" type="noConversion"/>
  </si>
  <si>
    <t>被动防御中lv18</t>
    <rPh sb="0" eb="1">
      <t>bei'd</t>
    </rPh>
    <rPh sb="4" eb="5">
      <t>zhong</t>
    </rPh>
    <phoneticPr fontId="2" type="noConversion"/>
  </si>
  <si>
    <t>被动防御中lv19</t>
    <rPh sb="0" eb="1">
      <t>bei'd</t>
    </rPh>
    <rPh sb="4" eb="5">
      <t>zhong</t>
    </rPh>
    <phoneticPr fontId="2" type="noConversion"/>
  </si>
  <si>
    <t>被动防御中lv20</t>
    <rPh sb="0" eb="1">
      <t>bei'd</t>
    </rPh>
    <rPh sb="4" eb="5">
      <t>zhong</t>
    </rPh>
    <phoneticPr fontId="2" type="noConversion"/>
  </si>
  <si>
    <t>被动防御大lv1</t>
    <rPh sb="0" eb="1">
      <t>bei'd</t>
    </rPh>
    <rPh sb="4" eb="5">
      <t>da</t>
    </rPh>
    <phoneticPr fontId="2" type="noConversion"/>
  </si>
  <si>
    <t>被动防御大lv2</t>
    <rPh sb="0" eb="1">
      <t>bei'd</t>
    </rPh>
    <rPh sb="4" eb="5">
      <t>da</t>
    </rPh>
    <phoneticPr fontId="2" type="noConversion"/>
  </si>
  <si>
    <t>被动防御大lv3</t>
    <rPh sb="0" eb="1">
      <t>bei'd</t>
    </rPh>
    <rPh sb="4" eb="5">
      <t>da</t>
    </rPh>
    <phoneticPr fontId="2" type="noConversion"/>
  </si>
  <si>
    <t>被动防御大lv4</t>
    <rPh sb="0" eb="1">
      <t>bei'd</t>
    </rPh>
    <rPh sb="4" eb="5">
      <t>da</t>
    </rPh>
    <phoneticPr fontId="2" type="noConversion"/>
  </si>
  <si>
    <t>被动防御大lv5</t>
    <rPh sb="0" eb="1">
      <t>bei'd</t>
    </rPh>
    <rPh sb="4" eb="5">
      <t>da</t>
    </rPh>
    <phoneticPr fontId="2" type="noConversion"/>
  </si>
  <si>
    <t>被动防御大lv6</t>
    <rPh sb="0" eb="1">
      <t>bei'd</t>
    </rPh>
    <rPh sb="4" eb="5">
      <t>da</t>
    </rPh>
    <phoneticPr fontId="2" type="noConversion"/>
  </si>
  <si>
    <t>被动防御大lv7</t>
    <rPh sb="0" eb="1">
      <t>bei'd</t>
    </rPh>
    <rPh sb="4" eb="5">
      <t>da</t>
    </rPh>
    <phoneticPr fontId="2" type="noConversion"/>
  </si>
  <si>
    <t>被动防御大lv8</t>
    <rPh sb="0" eb="1">
      <t>bei'd</t>
    </rPh>
    <rPh sb="4" eb="5">
      <t>da</t>
    </rPh>
    <phoneticPr fontId="2" type="noConversion"/>
  </si>
  <si>
    <t>被动防御大lv9</t>
    <rPh sb="0" eb="1">
      <t>bei'd</t>
    </rPh>
    <rPh sb="4" eb="5">
      <t>da</t>
    </rPh>
    <phoneticPr fontId="2" type="noConversion"/>
  </si>
  <si>
    <t>被动防御大lv10</t>
    <rPh sb="0" eb="1">
      <t>bei'd</t>
    </rPh>
    <rPh sb="4" eb="5">
      <t>da</t>
    </rPh>
    <phoneticPr fontId="2" type="noConversion"/>
  </si>
  <si>
    <t>被动防御大lv11</t>
    <rPh sb="0" eb="1">
      <t>bei'd</t>
    </rPh>
    <rPh sb="4" eb="5">
      <t>da</t>
    </rPh>
    <phoneticPr fontId="2" type="noConversion"/>
  </si>
  <si>
    <t>被动防御大lv12</t>
    <rPh sb="0" eb="1">
      <t>bei'd</t>
    </rPh>
    <rPh sb="4" eb="5">
      <t>da</t>
    </rPh>
    <phoneticPr fontId="2" type="noConversion"/>
  </si>
  <si>
    <t>被动防御大lv13</t>
    <rPh sb="0" eb="1">
      <t>bei'd</t>
    </rPh>
    <rPh sb="4" eb="5">
      <t>da</t>
    </rPh>
    <phoneticPr fontId="2" type="noConversion"/>
  </si>
  <si>
    <t>被动防御大lv14</t>
    <rPh sb="0" eb="1">
      <t>bei'd</t>
    </rPh>
    <rPh sb="4" eb="5">
      <t>da</t>
    </rPh>
    <phoneticPr fontId="2" type="noConversion"/>
  </si>
  <si>
    <t>被动防御大lv15</t>
    <rPh sb="0" eb="1">
      <t>bei'd</t>
    </rPh>
    <rPh sb="4" eb="5">
      <t>da</t>
    </rPh>
    <phoneticPr fontId="2" type="noConversion"/>
  </si>
  <si>
    <t>被动防御大lv16</t>
    <rPh sb="0" eb="1">
      <t>bei'd</t>
    </rPh>
    <rPh sb="4" eb="5">
      <t>da</t>
    </rPh>
    <phoneticPr fontId="2" type="noConversion"/>
  </si>
  <si>
    <t>被动防御大lv17</t>
    <rPh sb="0" eb="1">
      <t>bei'd</t>
    </rPh>
    <rPh sb="4" eb="5">
      <t>da</t>
    </rPh>
    <phoneticPr fontId="2" type="noConversion"/>
  </si>
  <si>
    <t>被动防御大lv18</t>
    <rPh sb="0" eb="1">
      <t>bei'd</t>
    </rPh>
    <rPh sb="4" eb="5">
      <t>da</t>
    </rPh>
    <phoneticPr fontId="2" type="noConversion"/>
  </si>
  <si>
    <t>被动防御大lv19</t>
    <rPh sb="0" eb="1">
      <t>bei'd</t>
    </rPh>
    <rPh sb="4" eb="5">
      <t>da</t>
    </rPh>
    <phoneticPr fontId="2" type="noConversion"/>
  </si>
  <si>
    <t>被动防御大lv20</t>
    <rPh sb="0" eb="1">
      <t>bei'd</t>
    </rPh>
    <rPh sb="4" eb="5">
      <t>da</t>
    </rPh>
    <phoneticPr fontId="2" type="noConversion"/>
  </si>
  <si>
    <t>防御大</t>
    <rPh sb="0" eb="1">
      <t>fang'y</t>
    </rPh>
    <rPh sb="2" eb="3">
      <t>da</t>
    </rPh>
    <phoneticPr fontId="2" type="noConversion"/>
  </si>
  <si>
    <t>被动生命小lv1</t>
    <rPh sb="0" eb="1">
      <t>bei'd</t>
    </rPh>
    <rPh sb="2" eb="3">
      <t>sheng'm</t>
    </rPh>
    <rPh sb="4" eb="5">
      <t>xiao</t>
    </rPh>
    <phoneticPr fontId="2" type="noConversion"/>
  </si>
  <si>
    <t>被动生命小lv2</t>
    <rPh sb="0" eb="1">
      <t>bei'd</t>
    </rPh>
    <rPh sb="2" eb="3">
      <t>sheng'm</t>
    </rPh>
    <rPh sb="4" eb="5">
      <t>xiao</t>
    </rPh>
    <phoneticPr fontId="2" type="noConversion"/>
  </si>
  <si>
    <t>被动生命小lv3</t>
    <rPh sb="0" eb="1">
      <t>bei'd</t>
    </rPh>
    <rPh sb="2" eb="3">
      <t>sheng'm</t>
    </rPh>
    <rPh sb="4" eb="5">
      <t>xiao</t>
    </rPh>
    <phoneticPr fontId="2" type="noConversion"/>
  </si>
  <si>
    <t>被动生命小lv4</t>
    <rPh sb="0" eb="1">
      <t>bei'd</t>
    </rPh>
    <rPh sb="2" eb="3">
      <t>sheng'm</t>
    </rPh>
    <rPh sb="4" eb="5">
      <t>xiao</t>
    </rPh>
    <phoneticPr fontId="2" type="noConversion"/>
  </si>
  <si>
    <t>被动生命小lv5</t>
    <rPh sb="0" eb="1">
      <t>bei'd</t>
    </rPh>
    <rPh sb="2" eb="3">
      <t>sheng'm</t>
    </rPh>
    <rPh sb="4" eb="5">
      <t>xiao</t>
    </rPh>
    <phoneticPr fontId="2" type="noConversion"/>
  </si>
  <si>
    <t>被动生命小lv6</t>
    <rPh sb="0" eb="1">
      <t>bei'd</t>
    </rPh>
    <rPh sb="2" eb="3">
      <t>sheng'm</t>
    </rPh>
    <rPh sb="4" eb="5">
      <t>xiao</t>
    </rPh>
    <phoneticPr fontId="2" type="noConversion"/>
  </si>
  <si>
    <t>被动生命小lv7</t>
    <rPh sb="0" eb="1">
      <t>bei'd</t>
    </rPh>
    <rPh sb="2" eb="3">
      <t>sheng'm</t>
    </rPh>
    <rPh sb="4" eb="5">
      <t>xiao</t>
    </rPh>
    <phoneticPr fontId="2" type="noConversion"/>
  </si>
  <si>
    <t>被动生命小lv8</t>
    <rPh sb="0" eb="1">
      <t>bei'd</t>
    </rPh>
    <rPh sb="2" eb="3">
      <t>sheng'm</t>
    </rPh>
    <rPh sb="4" eb="5">
      <t>xiao</t>
    </rPh>
    <phoneticPr fontId="2" type="noConversion"/>
  </si>
  <si>
    <t>被动生命小lv9</t>
    <rPh sb="0" eb="1">
      <t>bei'd</t>
    </rPh>
    <rPh sb="2" eb="3">
      <t>sheng'm</t>
    </rPh>
    <rPh sb="4" eb="5">
      <t>xiao</t>
    </rPh>
    <phoneticPr fontId="2" type="noConversion"/>
  </si>
  <si>
    <t>被动生命小lv10</t>
    <rPh sb="0" eb="1">
      <t>bei'd</t>
    </rPh>
    <rPh sb="2" eb="3">
      <t>sheng'm</t>
    </rPh>
    <rPh sb="4" eb="5">
      <t>xiao</t>
    </rPh>
    <phoneticPr fontId="2" type="noConversion"/>
  </si>
  <si>
    <t>被动生命小lv11</t>
    <rPh sb="0" eb="1">
      <t>bei'd</t>
    </rPh>
    <rPh sb="2" eb="3">
      <t>sheng'm</t>
    </rPh>
    <rPh sb="4" eb="5">
      <t>xiao</t>
    </rPh>
    <phoneticPr fontId="2" type="noConversion"/>
  </si>
  <si>
    <t>被动生命小lv12</t>
    <rPh sb="0" eb="1">
      <t>bei'd</t>
    </rPh>
    <rPh sb="2" eb="3">
      <t>sheng'm</t>
    </rPh>
    <rPh sb="4" eb="5">
      <t>xiao</t>
    </rPh>
    <phoneticPr fontId="2" type="noConversion"/>
  </si>
  <si>
    <t>被动生命小lv13</t>
    <rPh sb="0" eb="1">
      <t>bei'd</t>
    </rPh>
    <rPh sb="2" eb="3">
      <t>sheng'm</t>
    </rPh>
    <rPh sb="4" eb="5">
      <t>xiao</t>
    </rPh>
    <phoneticPr fontId="2" type="noConversion"/>
  </si>
  <si>
    <t>被动生命小lv14</t>
    <rPh sb="0" eb="1">
      <t>bei'd</t>
    </rPh>
    <rPh sb="2" eb="3">
      <t>sheng'm</t>
    </rPh>
    <rPh sb="4" eb="5">
      <t>xiao</t>
    </rPh>
    <phoneticPr fontId="2" type="noConversion"/>
  </si>
  <si>
    <t>被动生命小lv15</t>
    <rPh sb="0" eb="1">
      <t>bei'd</t>
    </rPh>
    <rPh sb="2" eb="3">
      <t>sheng'm</t>
    </rPh>
    <rPh sb="4" eb="5">
      <t>xiao</t>
    </rPh>
    <phoneticPr fontId="2" type="noConversion"/>
  </si>
  <si>
    <t>被动生命小lv16</t>
    <rPh sb="0" eb="1">
      <t>bei'd</t>
    </rPh>
    <rPh sb="2" eb="3">
      <t>sheng'm</t>
    </rPh>
    <rPh sb="4" eb="5">
      <t>xiao</t>
    </rPh>
    <phoneticPr fontId="2" type="noConversion"/>
  </si>
  <si>
    <t>被动生命小lv17</t>
    <rPh sb="0" eb="1">
      <t>bei'd</t>
    </rPh>
    <rPh sb="2" eb="3">
      <t>sheng'm</t>
    </rPh>
    <rPh sb="4" eb="5">
      <t>xiao</t>
    </rPh>
    <phoneticPr fontId="2" type="noConversion"/>
  </si>
  <si>
    <t>被动生命小lv18</t>
    <rPh sb="0" eb="1">
      <t>bei'd</t>
    </rPh>
    <rPh sb="2" eb="3">
      <t>sheng'm</t>
    </rPh>
    <rPh sb="4" eb="5">
      <t>xiao</t>
    </rPh>
    <phoneticPr fontId="2" type="noConversion"/>
  </si>
  <si>
    <t>被动生命小lv19</t>
    <rPh sb="0" eb="1">
      <t>bei'd</t>
    </rPh>
    <rPh sb="2" eb="3">
      <t>sheng'm</t>
    </rPh>
    <rPh sb="4" eb="5">
      <t>xiao</t>
    </rPh>
    <phoneticPr fontId="2" type="noConversion"/>
  </si>
  <si>
    <t>被动生命小lv20</t>
    <rPh sb="0" eb="1">
      <t>bei'd</t>
    </rPh>
    <rPh sb="2" eb="3">
      <t>sheng'm</t>
    </rPh>
    <rPh sb="4" eb="5">
      <t>xiao</t>
    </rPh>
    <phoneticPr fontId="2" type="noConversion"/>
  </si>
  <si>
    <t>被动生命中lv1</t>
    <rPh sb="0" eb="1">
      <t>bei'd</t>
    </rPh>
    <rPh sb="2" eb="3">
      <t>sheng'm</t>
    </rPh>
    <rPh sb="4" eb="5">
      <t>zhong</t>
    </rPh>
    <phoneticPr fontId="2" type="noConversion"/>
  </si>
  <si>
    <t>被动生命中lv2</t>
    <rPh sb="0" eb="1">
      <t>bei'd</t>
    </rPh>
    <rPh sb="2" eb="3">
      <t>sheng'm</t>
    </rPh>
    <rPh sb="4" eb="5">
      <t>zhong</t>
    </rPh>
    <phoneticPr fontId="2" type="noConversion"/>
  </si>
  <si>
    <t>被动生命中lv3</t>
    <rPh sb="0" eb="1">
      <t>bei'd</t>
    </rPh>
    <rPh sb="2" eb="3">
      <t>sheng'm</t>
    </rPh>
    <rPh sb="4" eb="5">
      <t>zhong</t>
    </rPh>
    <phoneticPr fontId="2" type="noConversion"/>
  </si>
  <si>
    <t>被动生命中lv4</t>
    <rPh sb="0" eb="1">
      <t>bei'd</t>
    </rPh>
    <rPh sb="2" eb="3">
      <t>sheng'm</t>
    </rPh>
    <rPh sb="4" eb="5">
      <t>zhong</t>
    </rPh>
    <phoneticPr fontId="2" type="noConversion"/>
  </si>
  <si>
    <t>被动生命中lv5</t>
    <rPh sb="0" eb="1">
      <t>bei'd</t>
    </rPh>
    <rPh sb="2" eb="3">
      <t>sheng'm</t>
    </rPh>
    <rPh sb="4" eb="5">
      <t>zhong</t>
    </rPh>
    <phoneticPr fontId="2" type="noConversion"/>
  </si>
  <si>
    <t>被动生命中lv6</t>
    <rPh sb="0" eb="1">
      <t>bei'd</t>
    </rPh>
    <rPh sb="2" eb="3">
      <t>sheng'm</t>
    </rPh>
    <rPh sb="4" eb="5">
      <t>zhong</t>
    </rPh>
    <phoneticPr fontId="2" type="noConversion"/>
  </si>
  <si>
    <t>被动生命中lv7</t>
    <rPh sb="0" eb="1">
      <t>bei'd</t>
    </rPh>
    <rPh sb="2" eb="3">
      <t>sheng'm</t>
    </rPh>
    <rPh sb="4" eb="5">
      <t>zhong</t>
    </rPh>
    <phoneticPr fontId="2" type="noConversion"/>
  </si>
  <si>
    <t>被动生命中lv8</t>
    <rPh sb="0" eb="1">
      <t>bei'd</t>
    </rPh>
    <rPh sb="2" eb="3">
      <t>sheng'm</t>
    </rPh>
    <rPh sb="4" eb="5">
      <t>zhong</t>
    </rPh>
    <phoneticPr fontId="2" type="noConversion"/>
  </si>
  <si>
    <t>被动生命中lv9</t>
    <rPh sb="0" eb="1">
      <t>bei'd</t>
    </rPh>
    <rPh sb="2" eb="3">
      <t>sheng'm</t>
    </rPh>
    <rPh sb="4" eb="5">
      <t>zhong</t>
    </rPh>
    <phoneticPr fontId="2" type="noConversion"/>
  </si>
  <si>
    <t>被动生命中lv10</t>
    <rPh sb="0" eb="1">
      <t>bei'd</t>
    </rPh>
    <rPh sb="2" eb="3">
      <t>sheng'm</t>
    </rPh>
    <rPh sb="4" eb="5">
      <t>zhong</t>
    </rPh>
    <phoneticPr fontId="2" type="noConversion"/>
  </si>
  <si>
    <t>被动生命中lv11</t>
    <rPh sb="0" eb="1">
      <t>bei'd</t>
    </rPh>
    <rPh sb="2" eb="3">
      <t>sheng'm</t>
    </rPh>
    <rPh sb="4" eb="5">
      <t>zhong</t>
    </rPh>
    <phoneticPr fontId="2" type="noConversion"/>
  </si>
  <si>
    <t>被动生命中lv12</t>
    <rPh sb="0" eb="1">
      <t>bei'd</t>
    </rPh>
    <rPh sb="2" eb="3">
      <t>sheng'm</t>
    </rPh>
    <rPh sb="4" eb="5">
      <t>zhong</t>
    </rPh>
    <phoneticPr fontId="2" type="noConversion"/>
  </si>
  <si>
    <t>被动生命中lv13</t>
    <rPh sb="0" eb="1">
      <t>bei'd</t>
    </rPh>
    <rPh sb="2" eb="3">
      <t>sheng'm</t>
    </rPh>
    <rPh sb="4" eb="5">
      <t>zhong</t>
    </rPh>
    <phoneticPr fontId="2" type="noConversion"/>
  </si>
  <si>
    <t>被动生命中lv14</t>
    <rPh sb="0" eb="1">
      <t>bei'd</t>
    </rPh>
    <rPh sb="2" eb="3">
      <t>sheng'm</t>
    </rPh>
    <rPh sb="4" eb="5">
      <t>zhong</t>
    </rPh>
    <phoneticPr fontId="2" type="noConversion"/>
  </si>
  <si>
    <t>被动生命中lv15</t>
    <rPh sb="0" eb="1">
      <t>bei'd</t>
    </rPh>
    <rPh sb="2" eb="3">
      <t>sheng'm</t>
    </rPh>
    <rPh sb="4" eb="5">
      <t>zhong</t>
    </rPh>
    <phoneticPr fontId="2" type="noConversion"/>
  </si>
  <si>
    <t>被动生命中lv16</t>
    <rPh sb="0" eb="1">
      <t>bei'd</t>
    </rPh>
    <rPh sb="2" eb="3">
      <t>sheng'm</t>
    </rPh>
    <rPh sb="4" eb="5">
      <t>zhong</t>
    </rPh>
    <phoneticPr fontId="2" type="noConversion"/>
  </si>
  <si>
    <t>被动生命中lv17</t>
    <rPh sb="0" eb="1">
      <t>bei'd</t>
    </rPh>
    <rPh sb="2" eb="3">
      <t>sheng'm</t>
    </rPh>
    <rPh sb="4" eb="5">
      <t>zhong</t>
    </rPh>
    <phoneticPr fontId="2" type="noConversion"/>
  </si>
  <si>
    <t>被动生命中lv18</t>
    <rPh sb="0" eb="1">
      <t>bei'd</t>
    </rPh>
    <rPh sb="2" eb="3">
      <t>sheng'm</t>
    </rPh>
    <rPh sb="4" eb="5">
      <t>zhong</t>
    </rPh>
    <phoneticPr fontId="2" type="noConversion"/>
  </si>
  <si>
    <t>被动生命中lv19</t>
    <rPh sb="0" eb="1">
      <t>bei'd</t>
    </rPh>
    <rPh sb="2" eb="3">
      <t>sheng'm</t>
    </rPh>
    <rPh sb="4" eb="5">
      <t>zhong</t>
    </rPh>
    <phoneticPr fontId="2" type="noConversion"/>
  </si>
  <si>
    <t>被动生命中lv20</t>
    <rPh sb="0" eb="1">
      <t>bei'd</t>
    </rPh>
    <rPh sb="2" eb="3">
      <t>sheng'm</t>
    </rPh>
    <rPh sb="4" eb="5">
      <t>zhong</t>
    </rPh>
    <phoneticPr fontId="2" type="noConversion"/>
  </si>
  <si>
    <t>被动生命大lv1</t>
    <rPh sb="0" eb="1">
      <t>bei'd</t>
    </rPh>
    <rPh sb="2" eb="3">
      <t>sheng'm</t>
    </rPh>
    <rPh sb="4" eb="5">
      <t>da</t>
    </rPh>
    <phoneticPr fontId="2" type="noConversion"/>
  </si>
  <si>
    <t>被动生命大lv2</t>
    <rPh sb="0" eb="1">
      <t>bei'd</t>
    </rPh>
    <rPh sb="2" eb="3">
      <t>sheng'm</t>
    </rPh>
    <rPh sb="4" eb="5">
      <t>da</t>
    </rPh>
    <phoneticPr fontId="2" type="noConversion"/>
  </si>
  <si>
    <t>被动生命大lv3</t>
    <rPh sb="0" eb="1">
      <t>bei'd</t>
    </rPh>
    <rPh sb="2" eb="3">
      <t>sheng'm</t>
    </rPh>
    <rPh sb="4" eb="5">
      <t>da</t>
    </rPh>
    <phoneticPr fontId="2" type="noConversion"/>
  </si>
  <si>
    <t>被动生命大lv4</t>
    <rPh sb="0" eb="1">
      <t>bei'd</t>
    </rPh>
    <rPh sb="2" eb="3">
      <t>sheng'm</t>
    </rPh>
    <rPh sb="4" eb="5">
      <t>da</t>
    </rPh>
    <phoneticPr fontId="2" type="noConversion"/>
  </si>
  <si>
    <t>被动生命大lv5</t>
    <rPh sb="0" eb="1">
      <t>bei'd</t>
    </rPh>
    <rPh sb="2" eb="3">
      <t>sheng'm</t>
    </rPh>
    <rPh sb="4" eb="5">
      <t>da</t>
    </rPh>
    <phoneticPr fontId="2" type="noConversion"/>
  </si>
  <si>
    <t>被动生命大lv6</t>
    <rPh sb="0" eb="1">
      <t>bei'd</t>
    </rPh>
    <rPh sb="2" eb="3">
      <t>sheng'm</t>
    </rPh>
    <rPh sb="4" eb="5">
      <t>da</t>
    </rPh>
    <phoneticPr fontId="2" type="noConversion"/>
  </si>
  <si>
    <t>被动生命大lv7</t>
    <rPh sb="0" eb="1">
      <t>bei'd</t>
    </rPh>
    <rPh sb="2" eb="3">
      <t>sheng'm</t>
    </rPh>
    <rPh sb="4" eb="5">
      <t>da</t>
    </rPh>
    <phoneticPr fontId="2" type="noConversion"/>
  </si>
  <si>
    <t>被动生命大lv8</t>
    <rPh sb="0" eb="1">
      <t>bei'd</t>
    </rPh>
    <rPh sb="2" eb="3">
      <t>sheng'm</t>
    </rPh>
    <rPh sb="4" eb="5">
      <t>da</t>
    </rPh>
    <phoneticPr fontId="2" type="noConversion"/>
  </si>
  <si>
    <t>被动生命大lv9</t>
    <rPh sb="0" eb="1">
      <t>bei'd</t>
    </rPh>
    <rPh sb="2" eb="3">
      <t>sheng'm</t>
    </rPh>
    <rPh sb="4" eb="5">
      <t>da</t>
    </rPh>
    <phoneticPr fontId="2" type="noConversion"/>
  </si>
  <si>
    <t>被动生命大lv10</t>
    <rPh sb="0" eb="1">
      <t>bei'd</t>
    </rPh>
    <rPh sb="2" eb="3">
      <t>sheng'm</t>
    </rPh>
    <rPh sb="4" eb="5">
      <t>da</t>
    </rPh>
    <phoneticPr fontId="2" type="noConversion"/>
  </si>
  <si>
    <t>被动生命大lv11</t>
    <rPh sb="0" eb="1">
      <t>bei'd</t>
    </rPh>
    <rPh sb="2" eb="3">
      <t>sheng'm</t>
    </rPh>
    <rPh sb="4" eb="5">
      <t>da</t>
    </rPh>
    <phoneticPr fontId="2" type="noConversion"/>
  </si>
  <si>
    <t>被动生命大lv12</t>
    <rPh sb="0" eb="1">
      <t>bei'd</t>
    </rPh>
    <rPh sb="2" eb="3">
      <t>sheng'm</t>
    </rPh>
    <rPh sb="4" eb="5">
      <t>da</t>
    </rPh>
    <phoneticPr fontId="2" type="noConversion"/>
  </si>
  <si>
    <t>被动生命大lv13</t>
    <rPh sb="0" eb="1">
      <t>bei'd</t>
    </rPh>
    <rPh sb="2" eb="3">
      <t>sheng'm</t>
    </rPh>
    <rPh sb="4" eb="5">
      <t>da</t>
    </rPh>
    <phoneticPr fontId="2" type="noConversion"/>
  </si>
  <si>
    <t>被动生命大lv14</t>
    <rPh sb="0" eb="1">
      <t>bei'd</t>
    </rPh>
    <rPh sb="2" eb="3">
      <t>sheng'm</t>
    </rPh>
    <rPh sb="4" eb="5">
      <t>da</t>
    </rPh>
    <phoneticPr fontId="2" type="noConversion"/>
  </si>
  <si>
    <t>被动生命大lv15</t>
    <rPh sb="0" eb="1">
      <t>bei'd</t>
    </rPh>
    <rPh sb="2" eb="3">
      <t>sheng'm</t>
    </rPh>
    <rPh sb="4" eb="5">
      <t>da</t>
    </rPh>
    <phoneticPr fontId="2" type="noConversion"/>
  </si>
  <si>
    <t>被动生命大lv16</t>
    <rPh sb="0" eb="1">
      <t>bei'd</t>
    </rPh>
    <rPh sb="2" eb="3">
      <t>sheng'm</t>
    </rPh>
    <rPh sb="4" eb="5">
      <t>da</t>
    </rPh>
    <phoneticPr fontId="2" type="noConversion"/>
  </si>
  <si>
    <t>被动生命大lv17</t>
    <rPh sb="0" eb="1">
      <t>bei'd</t>
    </rPh>
    <rPh sb="2" eb="3">
      <t>sheng'm</t>
    </rPh>
    <rPh sb="4" eb="5">
      <t>da</t>
    </rPh>
    <phoneticPr fontId="2" type="noConversion"/>
  </si>
  <si>
    <t>被动生命大lv18</t>
    <rPh sb="0" eb="1">
      <t>bei'd</t>
    </rPh>
    <rPh sb="2" eb="3">
      <t>sheng'm</t>
    </rPh>
    <rPh sb="4" eb="5">
      <t>da</t>
    </rPh>
    <phoneticPr fontId="2" type="noConversion"/>
  </si>
  <si>
    <t>被动生命大lv19</t>
    <rPh sb="0" eb="1">
      <t>bei'd</t>
    </rPh>
    <rPh sb="2" eb="3">
      <t>sheng'm</t>
    </rPh>
    <rPh sb="4" eb="5">
      <t>da</t>
    </rPh>
    <phoneticPr fontId="2" type="noConversion"/>
  </si>
  <si>
    <t>被动生命大lv20</t>
    <rPh sb="0" eb="1">
      <t>bei'd</t>
    </rPh>
    <rPh sb="2" eb="3">
      <t>sheng'm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</si>
  <si>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1" type="noConversion"/>
  </si>
  <si>
    <t>被动急速lv2</t>
    <rPh sb="0" eb="1">
      <t>bei'd</t>
    </rPh>
    <rPh sb="2" eb="3">
      <t>ji'su</t>
    </rPh>
    <phoneticPr fontId="1" type="noConversion"/>
  </si>
  <si>
    <t>被动急速lv3</t>
    <rPh sb="0" eb="1">
      <t>bei'd</t>
    </rPh>
    <rPh sb="2" eb="3">
      <t>ji'su</t>
    </rPh>
    <phoneticPr fontId="1" type="noConversion"/>
  </si>
  <si>
    <t>被动急速lv4</t>
    <rPh sb="0" eb="1">
      <t>bei'd</t>
    </rPh>
    <rPh sb="2" eb="3">
      <t>ji'su</t>
    </rPh>
    <phoneticPr fontId="1" type="noConversion"/>
  </si>
  <si>
    <t>被动急速lv5</t>
    <rPh sb="0" eb="1">
      <t>bei'd</t>
    </rPh>
    <rPh sb="2" eb="3">
      <t>ji'su</t>
    </rPh>
    <phoneticPr fontId="1" type="noConversion"/>
  </si>
  <si>
    <t>被动急速lv6</t>
    <rPh sb="0" eb="1">
      <t>bei'd</t>
    </rPh>
    <rPh sb="2" eb="3">
      <t>ji'su</t>
    </rPh>
    <phoneticPr fontId="1" type="noConversion"/>
  </si>
  <si>
    <t>被动急速lv7</t>
    <rPh sb="0" eb="1">
      <t>bei'd</t>
    </rPh>
    <rPh sb="2" eb="3">
      <t>ji'su</t>
    </rPh>
    <phoneticPr fontId="1" type="noConversion"/>
  </si>
  <si>
    <t>被动急速lv8</t>
    <rPh sb="0" eb="1">
      <t>bei'd</t>
    </rPh>
    <rPh sb="2" eb="3">
      <t>ji'su</t>
    </rPh>
    <phoneticPr fontId="1" type="noConversion"/>
  </si>
  <si>
    <t>被动急速lv9</t>
    <rPh sb="0" eb="1">
      <t>bei'd</t>
    </rPh>
    <rPh sb="2" eb="3">
      <t>ji'su</t>
    </rPh>
    <phoneticPr fontId="1" type="noConversion"/>
  </si>
  <si>
    <t>被动急速lv10</t>
    <rPh sb="0" eb="1">
      <t>bei'd</t>
    </rPh>
    <rPh sb="2" eb="3">
      <t>ji'su</t>
    </rPh>
    <phoneticPr fontId="1" type="noConversion"/>
  </si>
  <si>
    <t>被动急速lv11</t>
    <rPh sb="0" eb="1">
      <t>bei'd</t>
    </rPh>
    <rPh sb="2" eb="3">
      <t>ji'su</t>
    </rPh>
    <phoneticPr fontId="1" type="noConversion"/>
  </si>
  <si>
    <t>被动急速lv12</t>
    <rPh sb="0" eb="1">
      <t>bei'd</t>
    </rPh>
    <rPh sb="2" eb="3">
      <t>ji'su</t>
    </rPh>
    <phoneticPr fontId="1" type="noConversion"/>
  </si>
  <si>
    <t>被动急速lv13</t>
    <rPh sb="0" eb="1">
      <t>bei'd</t>
    </rPh>
    <rPh sb="2" eb="3">
      <t>ji'su</t>
    </rPh>
    <phoneticPr fontId="1" type="noConversion"/>
  </si>
  <si>
    <t>被动急速lv14</t>
    <rPh sb="0" eb="1">
      <t>bei'd</t>
    </rPh>
    <rPh sb="2" eb="3">
      <t>ji'su</t>
    </rPh>
    <phoneticPr fontId="1" type="noConversion"/>
  </si>
  <si>
    <t>被动急速lv15</t>
    <rPh sb="0" eb="1">
      <t>bei'd</t>
    </rPh>
    <rPh sb="2" eb="3">
      <t>ji'su</t>
    </rPh>
    <phoneticPr fontId="1" type="noConversion"/>
  </si>
  <si>
    <t>被动急速lv16</t>
    <rPh sb="0" eb="1">
      <t>bei'd</t>
    </rPh>
    <rPh sb="2" eb="3">
      <t>ji'su</t>
    </rPh>
    <phoneticPr fontId="1" type="noConversion"/>
  </si>
  <si>
    <t>被动急速lv17</t>
    <rPh sb="0" eb="1">
      <t>bei'd</t>
    </rPh>
    <rPh sb="2" eb="3">
      <t>ji'su</t>
    </rPh>
    <phoneticPr fontId="1" type="noConversion"/>
  </si>
  <si>
    <t>被动急速lv18</t>
    <rPh sb="0" eb="1">
      <t>bei'd</t>
    </rPh>
    <rPh sb="2" eb="3">
      <t>ji'su</t>
    </rPh>
    <phoneticPr fontId="1" type="noConversion"/>
  </si>
  <si>
    <t>被动急速lv19</t>
    <rPh sb="0" eb="1">
      <t>bei'd</t>
    </rPh>
    <rPh sb="2" eb="3">
      <t>ji'su</t>
    </rPh>
    <phoneticPr fontId="1" type="noConversion"/>
  </si>
  <si>
    <t>被动急速lv20</t>
    <rPh sb="0" eb="1">
      <t>bei'd</t>
    </rPh>
    <rPh sb="2" eb="3">
      <t>ji'su</t>
    </rPh>
    <phoneticPr fontId="1" type="noConversion"/>
  </si>
  <si>
    <t>暴伤</t>
    <rPh sb="0" eb="1">
      <t>bao'j</t>
    </rPh>
    <rPh sb="1" eb="2">
      <t>shang</t>
    </rPh>
    <phoneticPr fontId="2" type="noConversion"/>
  </si>
  <si>
    <t>被动致命lv1</t>
    <rPh sb="0" eb="1">
      <t>bei'd</t>
    </rPh>
    <rPh sb="2" eb="3">
      <t>zhi'm</t>
    </rPh>
    <phoneticPr fontId="1" type="noConversion"/>
  </si>
  <si>
    <t>被动致命lv2</t>
    <rPh sb="0" eb="1">
      <t>bei'd</t>
    </rPh>
    <rPh sb="2" eb="3">
      <t>zhi'm</t>
    </rPh>
    <phoneticPr fontId="1" type="noConversion"/>
  </si>
  <si>
    <t>被动致命lv3</t>
    <rPh sb="0" eb="1">
      <t>bei'd</t>
    </rPh>
    <rPh sb="2" eb="3">
      <t>zhi'm</t>
    </rPh>
    <phoneticPr fontId="1" type="noConversion"/>
  </si>
  <si>
    <t>被动致命lv4</t>
    <rPh sb="0" eb="1">
      <t>bei'd</t>
    </rPh>
    <rPh sb="2" eb="3">
      <t>zhi'm</t>
    </rPh>
    <phoneticPr fontId="1" type="noConversion"/>
  </si>
  <si>
    <t>被动致命lv5</t>
    <rPh sb="0" eb="1">
      <t>bei'd</t>
    </rPh>
    <rPh sb="2" eb="3">
      <t>zhi'm</t>
    </rPh>
    <phoneticPr fontId="1" type="noConversion"/>
  </si>
  <si>
    <t>被动致命lv6</t>
    <rPh sb="0" eb="1">
      <t>bei'd</t>
    </rPh>
    <rPh sb="2" eb="3">
      <t>zhi'm</t>
    </rPh>
    <phoneticPr fontId="1" type="noConversion"/>
  </si>
  <si>
    <t>被动致命lv7</t>
    <rPh sb="0" eb="1">
      <t>bei'd</t>
    </rPh>
    <rPh sb="2" eb="3">
      <t>zhi'm</t>
    </rPh>
    <phoneticPr fontId="1" type="noConversion"/>
  </si>
  <si>
    <t>被动致命lv8</t>
    <rPh sb="0" eb="1">
      <t>bei'd</t>
    </rPh>
    <rPh sb="2" eb="3">
      <t>zhi'm</t>
    </rPh>
    <phoneticPr fontId="1" type="noConversion"/>
  </si>
  <si>
    <t>被动致命lv9</t>
    <rPh sb="0" eb="1">
      <t>bei'd</t>
    </rPh>
    <rPh sb="2" eb="3">
      <t>zhi'm</t>
    </rPh>
    <phoneticPr fontId="1" type="noConversion"/>
  </si>
  <si>
    <t>被动致命lv10</t>
    <rPh sb="0" eb="1">
      <t>bei'd</t>
    </rPh>
    <rPh sb="2" eb="3">
      <t>zhi'm</t>
    </rPh>
    <phoneticPr fontId="1" type="noConversion"/>
  </si>
  <si>
    <t>被动致命lv11</t>
    <rPh sb="0" eb="1">
      <t>bei'd</t>
    </rPh>
    <rPh sb="2" eb="3">
      <t>zhi'm</t>
    </rPh>
    <phoneticPr fontId="1" type="noConversion"/>
  </si>
  <si>
    <t>被动致命lv12</t>
    <rPh sb="0" eb="1">
      <t>bei'd</t>
    </rPh>
    <rPh sb="2" eb="3">
      <t>zhi'm</t>
    </rPh>
    <phoneticPr fontId="1" type="noConversion"/>
  </si>
  <si>
    <t>被动致命lv13</t>
    <rPh sb="0" eb="1">
      <t>bei'd</t>
    </rPh>
    <rPh sb="2" eb="3">
      <t>zhi'm</t>
    </rPh>
    <phoneticPr fontId="1" type="noConversion"/>
  </si>
  <si>
    <t>被动致命lv14</t>
    <rPh sb="0" eb="1">
      <t>bei'd</t>
    </rPh>
    <rPh sb="2" eb="3">
      <t>zhi'm</t>
    </rPh>
    <phoneticPr fontId="1" type="noConversion"/>
  </si>
  <si>
    <t>被动致命lv15</t>
    <rPh sb="0" eb="1">
      <t>bei'd</t>
    </rPh>
    <rPh sb="2" eb="3">
      <t>zhi'm</t>
    </rPh>
    <phoneticPr fontId="1" type="noConversion"/>
  </si>
  <si>
    <t>被动致命lv16</t>
    <rPh sb="0" eb="1">
      <t>bei'd</t>
    </rPh>
    <rPh sb="2" eb="3">
      <t>zhi'm</t>
    </rPh>
    <phoneticPr fontId="1" type="noConversion"/>
  </si>
  <si>
    <t>被动致命lv17</t>
    <rPh sb="0" eb="1">
      <t>bei'd</t>
    </rPh>
    <rPh sb="2" eb="3">
      <t>zhi'm</t>
    </rPh>
    <phoneticPr fontId="1" type="noConversion"/>
  </si>
  <si>
    <t>被动致命lv18</t>
    <rPh sb="0" eb="1">
      <t>bei'd</t>
    </rPh>
    <rPh sb="2" eb="3">
      <t>zhi'm</t>
    </rPh>
    <phoneticPr fontId="1" type="noConversion"/>
  </si>
  <si>
    <t>被动致命lv19</t>
    <rPh sb="0" eb="1">
      <t>bei'd</t>
    </rPh>
    <rPh sb="2" eb="3">
      <t>zhi'm</t>
    </rPh>
    <phoneticPr fontId="1" type="noConversion"/>
  </si>
  <si>
    <t>被动致命lv20</t>
    <rPh sb="0" eb="1">
      <t>bei'd</t>
    </rPh>
    <rPh sb="2" eb="3">
      <t>zhi'm</t>
    </rPh>
    <phoneticPr fontId="1" type="noConversion"/>
  </si>
  <si>
    <t>致命</t>
    <rPh sb="0" eb="1">
      <t>zhi'ming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</si>
  <si>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</si>
  <si>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</si>
  <si>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</si>
  <si>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</si>
  <si>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</si>
  <si>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</si>
  <si>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</si>
  <si>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</si>
  <si>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</si>
  <si>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</si>
  <si>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</si>
  <si>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</si>
  <si>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</si>
  <si>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</si>
  <si>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</si>
  <si>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</si>
  <si>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</si>
  <si>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</si>
  <si>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</si>
  <si>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</si>
  <si>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被动鼓舞lv1</t>
    <rPh sb="0" eb="1">
      <t>bei'd</t>
    </rPh>
    <rPh sb="2" eb="3">
      <t>gu'w</t>
    </rPh>
    <phoneticPr fontId="1" type="noConversion"/>
  </si>
  <si>
    <t>被动鼓舞lv2</t>
    <rPh sb="0" eb="1">
      <t>bei'd</t>
    </rPh>
    <rPh sb="2" eb="3">
      <t>gu'w</t>
    </rPh>
    <phoneticPr fontId="1" type="noConversion"/>
  </si>
  <si>
    <t>被动鼓舞lv3</t>
    <rPh sb="0" eb="1">
      <t>bei'd</t>
    </rPh>
    <rPh sb="2" eb="3">
      <t>gu'w</t>
    </rPh>
    <phoneticPr fontId="1" type="noConversion"/>
  </si>
  <si>
    <t>被动鼓舞lv4</t>
    <rPh sb="0" eb="1">
      <t>bei'd</t>
    </rPh>
    <rPh sb="2" eb="3">
      <t>gu'w</t>
    </rPh>
    <phoneticPr fontId="1" type="noConversion"/>
  </si>
  <si>
    <t>被动鼓舞lv5</t>
    <rPh sb="0" eb="1">
      <t>bei'd</t>
    </rPh>
    <rPh sb="2" eb="3">
      <t>gu'w</t>
    </rPh>
    <phoneticPr fontId="1" type="noConversion"/>
  </si>
  <si>
    <t>被动鼓舞lv6</t>
    <rPh sb="0" eb="1">
      <t>bei'd</t>
    </rPh>
    <rPh sb="2" eb="3">
      <t>gu'w</t>
    </rPh>
    <phoneticPr fontId="1" type="noConversion"/>
  </si>
  <si>
    <t>被动鼓舞lv7</t>
    <rPh sb="0" eb="1">
      <t>bei'd</t>
    </rPh>
    <rPh sb="2" eb="3">
      <t>gu'w</t>
    </rPh>
    <phoneticPr fontId="1" type="noConversion"/>
  </si>
  <si>
    <t>被动鼓舞lv8</t>
    <rPh sb="0" eb="1">
      <t>bei'd</t>
    </rPh>
    <rPh sb="2" eb="3">
      <t>gu'w</t>
    </rPh>
    <phoneticPr fontId="1" type="noConversion"/>
  </si>
  <si>
    <t>被动鼓舞lv9</t>
    <rPh sb="0" eb="1">
      <t>bei'd</t>
    </rPh>
    <rPh sb="2" eb="3">
      <t>gu'w</t>
    </rPh>
    <phoneticPr fontId="1" type="noConversion"/>
  </si>
  <si>
    <t>被动鼓舞lv10</t>
    <rPh sb="0" eb="1">
      <t>bei'd</t>
    </rPh>
    <rPh sb="2" eb="3">
      <t>gu'w</t>
    </rPh>
    <phoneticPr fontId="1" type="noConversion"/>
  </si>
  <si>
    <t>被动鼓舞lv11</t>
    <rPh sb="0" eb="1">
      <t>bei'd</t>
    </rPh>
    <rPh sb="2" eb="3">
      <t>gu'w</t>
    </rPh>
    <phoneticPr fontId="1" type="noConversion"/>
  </si>
  <si>
    <t>被动鼓舞lv12</t>
    <rPh sb="0" eb="1">
      <t>bei'd</t>
    </rPh>
    <rPh sb="2" eb="3">
      <t>gu'w</t>
    </rPh>
    <phoneticPr fontId="1" type="noConversion"/>
  </si>
  <si>
    <t>被动鼓舞lv13</t>
    <rPh sb="0" eb="1">
      <t>bei'd</t>
    </rPh>
    <rPh sb="2" eb="3">
      <t>gu'w</t>
    </rPh>
    <phoneticPr fontId="1" type="noConversion"/>
  </si>
  <si>
    <t>被动鼓舞lv14</t>
    <rPh sb="0" eb="1">
      <t>bei'd</t>
    </rPh>
    <rPh sb="2" eb="3">
      <t>gu'w</t>
    </rPh>
    <phoneticPr fontId="1" type="noConversion"/>
  </si>
  <si>
    <t>被动鼓舞lv15</t>
    <rPh sb="0" eb="1">
      <t>bei'd</t>
    </rPh>
    <rPh sb="2" eb="3">
      <t>gu'w</t>
    </rPh>
    <phoneticPr fontId="1" type="noConversion"/>
  </si>
  <si>
    <t>被动鼓舞lv16</t>
    <rPh sb="0" eb="1">
      <t>bei'd</t>
    </rPh>
    <rPh sb="2" eb="3">
      <t>gu'w</t>
    </rPh>
    <phoneticPr fontId="1" type="noConversion"/>
  </si>
  <si>
    <t>被动鼓舞lv17</t>
    <rPh sb="0" eb="1">
      <t>bei'd</t>
    </rPh>
    <rPh sb="2" eb="3">
      <t>gu'w</t>
    </rPh>
    <phoneticPr fontId="1" type="noConversion"/>
  </si>
  <si>
    <t>被动鼓舞lv18</t>
    <rPh sb="0" eb="1">
      <t>bei'd</t>
    </rPh>
    <rPh sb="2" eb="3">
      <t>gu'w</t>
    </rPh>
    <phoneticPr fontId="1" type="noConversion"/>
  </si>
  <si>
    <t>被动鼓舞lv19</t>
    <rPh sb="0" eb="1">
      <t>bei'd</t>
    </rPh>
    <rPh sb="2" eb="3">
      <t>gu'w</t>
    </rPh>
    <phoneticPr fontId="1" type="noConversion"/>
  </si>
  <si>
    <t>被动鼓舞lv20</t>
    <rPh sb="0" eb="1">
      <t>bei'd</t>
    </rPh>
    <rPh sb="2" eb="3">
      <t>gu'w</t>
    </rPh>
    <phoneticPr fontId="1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</si>
  <si>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</si>
  <si>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</si>
  <si>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</si>
  <si>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</si>
  <si>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</si>
  <si>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</si>
  <si>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</si>
  <si>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</si>
  <si>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</si>
  <si>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</si>
  <si>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</si>
  <si>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</si>
  <si>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</si>
  <si>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</si>
  <si>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</si>
  <si>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</si>
  <si>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</si>
  <si>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</si>
  <si>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</si>
  <si>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</si>
  <si>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直觉</t>
    <rPh sb="0" eb="1">
      <t>zhi'jue</t>
    </rPh>
    <phoneticPr fontId="2" type="noConversion"/>
  </si>
  <si>
    <t>被动直觉lv1</t>
    <rPh sb="0" eb="1">
      <t>bei'd</t>
    </rPh>
    <rPh sb="2" eb="3">
      <t>zhi'j</t>
    </rPh>
    <phoneticPr fontId="2" type="noConversion"/>
  </si>
  <si>
    <t>被动直觉lv2</t>
    <rPh sb="0" eb="1">
      <t>bei'd</t>
    </rPh>
    <rPh sb="2" eb="3">
      <t>zhi'j</t>
    </rPh>
    <phoneticPr fontId="2" type="noConversion"/>
  </si>
  <si>
    <t>被动直觉lv3</t>
    <rPh sb="0" eb="1">
      <t>bei'd</t>
    </rPh>
    <rPh sb="2" eb="3">
      <t>zhi'j</t>
    </rPh>
    <phoneticPr fontId="2" type="noConversion"/>
  </si>
  <si>
    <t>被动直觉lv4</t>
    <rPh sb="0" eb="1">
      <t>bei'd</t>
    </rPh>
    <rPh sb="2" eb="3">
      <t>zhi'j</t>
    </rPh>
    <phoneticPr fontId="2" type="noConversion"/>
  </si>
  <si>
    <t>被动直觉lv5</t>
    <rPh sb="0" eb="1">
      <t>bei'd</t>
    </rPh>
    <rPh sb="2" eb="3">
      <t>zhi'j</t>
    </rPh>
    <phoneticPr fontId="2" type="noConversion"/>
  </si>
  <si>
    <t>被动直觉lv6</t>
    <rPh sb="0" eb="1">
      <t>bei'd</t>
    </rPh>
    <rPh sb="2" eb="3">
      <t>zhi'j</t>
    </rPh>
    <phoneticPr fontId="2" type="noConversion"/>
  </si>
  <si>
    <t>被动直觉lv7</t>
    <rPh sb="0" eb="1">
      <t>bei'd</t>
    </rPh>
    <rPh sb="2" eb="3">
      <t>zhi'j</t>
    </rPh>
    <phoneticPr fontId="2" type="noConversion"/>
  </si>
  <si>
    <t>被动直觉lv8</t>
    <rPh sb="0" eb="1">
      <t>bei'd</t>
    </rPh>
    <rPh sb="2" eb="3">
      <t>zhi'j</t>
    </rPh>
    <phoneticPr fontId="2" type="noConversion"/>
  </si>
  <si>
    <t>被动直觉lv9</t>
    <rPh sb="0" eb="1">
      <t>bei'd</t>
    </rPh>
    <rPh sb="2" eb="3">
      <t>zhi'j</t>
    </rPh>
    <phoneticPr fontId="2" type="noConversion"/>
  </si>
  <si>
    <t>被动直觉lv10</t>
    <rPh sb="0" eb="1">
      <t>bei'd</t>
    </rPh>
    <rPh sb="2" eb="3">
      <t>zhi'j</t>
    </rPh>
    <phoneticPr fontId="2" type="noConversion"/>
  </si>
  <si>
    <t>被动直觉lv11</t>
    <rPh sb="0" eb="1">
      <t>bei'd</t>
    </rPh>
    <rPh sb="2" eb="3">
      <t>zhi'j</t>
    </rPh>
    <phoneticPr fontId="2" type="noConversion"/>
  </si>
  <si>
    <t>被动直觉lv12</t>
    <rPh sb="0" eb="1">
      <t>bei'd</t>
    </rPh>
    <rPh sb="2" eb="3">
      <t>zhi'j</t>
    </rPh>
    <phoneticPr fontId="2" type="noConversion"/>
  </si>
  <si>
    <t>被动直觉lv13</t>
    <rPh sb="0" eb="1">
      <t>bei'd</t>
    </rPh>
    <rPh sb="2" eb="3">
      <t>zhi'j</t>
    </rPh>
    <phoneticPr fontId="2" type="noConversion"/>
  </si>
  <si>
    <t>被动直觉lv14</t>
    <rPh sb="0" eb="1">
      <t>bei'd</t>
    </rPh>
    <rPh sb="2" eb="3">
      <t>zhi'j</t>
    </rPh>
    <phoneticPr fontId="2" type="noConversion"/>
  </si>
  <si>
    <t>被动直觉lv15</t>
    <rPh sb="0" eb="1">
      <t>bei'd</t>
    </rPh>
    <rPh sb="2" eb="3">
      <t>zhi'j</t>
    </rPh>
    <phoneticPr fontId="2" type="noConversion"/>
  </si>
  <si>
    <t>被动直觉lv16</t>
    <rPh sb="0" eb="1">
      <t>bei'd</t>
    </rPh>
    <rPh sb="2" eb="3">
      <t>zhi'j</t>
    </rPh>
    <phoneticPr fontId="2" type="noConversion"/>
  </si>
  <si>
    <t>被动直觉lv17</t>
    <rPh sb="0" eb="1">
      <t>bei'd</t>
    </rPh>
    <rPh sb="2" eb="3">
      <t>zhi'j</t>
    </rPh>
    <phoneticPr fontId="2" type="noConversion"/>
  </si>
  <si>
    <t>被动直觉lv18</t>
    <rPh sb="0" eb="1">
      <t>bei'd</t>
    </rPh>
    <rPh sb="2" eb="3">
      <t>zhi'j</t>
    </rPh>
    <phoneticPr fontId="2" type="noConversion"/>
  </si>
  <si>
    <t>被动直觉lv19</t>
    <rPh sb="0" eb="1">
      <t>bei'd</t>
    </rPh>
    <rPh sb="2" eb="3">
      <t>zhi'j</t>
    </rPh>
    <phoneticPr fontId="2" type="noConversion"/>
  </si>
  <si>
    <t>被动直觉lv20</t>
    <rPh sb="0" eb="1">
      <t>bei'd</t>
    </rPh>
    <rPh sb="2" eb="3">
      <t>zhi'j</t>
    </rPh>
    <phoneticPr fontId="2" type="noConversion"/>
  </si>
  <si>
    <t>被动守护lv1</t>
    <rPh sb="0" eb="1">
      <t>bei'd</t>
    </rPh>
    <rPh sb="2" eb="3">
      <t>shou'h</t>
    </rPh>
    <phoneticPr fontId="1" type="noConversion"/>
  </si>
  <si>
    <t>被动守护lv2</t>
    <rPh sb="0" eb="1">
      <t>bei'd</t>
    </rPh>
    <rPh sb="2" eb="3">
      <t>shou'h</t>
    </rPh>
    <phoneticPr fontId="1" type="noConversion"/>
  </si>
  <si>
    <t>被动守护lv3</t>
    <rPh sb="0" eb="1">
      <t>bei'd</t>
    </rPh>
    <rPh sb="2" eb="3">
      <t>shou'h</t>
    </rPh>
    <phoneticPr fontId="1" type="noConversion"/>
  </si>
  <si>
    <t>被动守护lv4</t>
    <rPh sb="0" eb="1">
      <t>bei'd</t>
    </rPh>
    <rPh sb="2" eb="3">
      <t>shou'h</t>
    </rPh>
    <phoneticPr fontId="1" type="noConversion"/>
  </si>
  <si>
    <t>被动守护lv5</t>
    <rPh sb="0" eb="1">
      <t>bei'd</t>
    </rPh>
    <rPh sb="2" eb="3">
      <t>shou'h</t>
    </rPh>
    <phoneticPr fontId="1" type="noConversion"/>
  </si>
  <si>
    <t>被动守护lv6</t>
    <rPh sb="0" eb="1">
      <t>bei'd</t>
    </rPh>
    <rPh sb="2" eb="3">
      <t>shou'h</t>
    </rPh>
    <phoneticPr fontId="1" type="noConversion"/>
  </si>
  <si>
    <t>被动守护lv7</t>
    <rPh sb="0" eb="1">
      <t>bei'd</t>
    </rPh>
    <rPh sb="2" eb="3">
      <t>shou'h</t>
    </rPh>
    <phoneticPr fontId="1" type="noConversion"/>
  </si>
  <si>
    <t>被动守护lv8</t>
    <rPh sb="0" eb="1">
      <t>bei'd</t>
    </rPh>
    <rPh sb="2" eb="3">
      <t>shou'h</t>
    </rPh>
    <phoneticPr fontId="1" type="noConversion"/>
  </si>
  <si>
    <t>被动守护lv9</t>
    <rPh sb="0" eb="1">
      <t>bei'd</t>
    </rPh>
    <rPh sb="2" eb="3">
      <t>shou'h</t>
    </rPh>
    <phoneticPr fontId="1" type="noConversion"/>
  </si>
  <si>
    <t>被动守护lv10</t>
    <rPh sb="0" eb="1">
      <t>bei'd</t>
    </rPh>
    <rPh sb="2" eb="3">
      <t>shou'h</t>
    </rPh>
    <phoneticPr fontId="1" type="noConversion"/>
  </si>
  <si>
    <t>被动守护lv11</t>
    <rPh sb="0" eb="1">
      <t>bei'd</t>
    </rPh>
    <rPh sb="2" eb="3">
      <t>shou'h</t>
    </rPh>
    <phoneticPr fontId="1" type="noConversion"/>
  </si>
  <si>
    <t>被动守护lv12</t>
    <rPh sb="0" eb="1">
      <t>bei'd</t>
    </rPh>
    <rPh sb="2" eb="3">
      <t>shou'h</t>
    </rPh>
    <phoneticPr fontId="1" type="noConversion"/>
  </si>
  <si>
    <t>被动守护lv13</t>
    <rPh sb="0" eb="1">
      <t>bei'd</t>
    </rPh>
    <rPh sb="2" eb="3">
      <t>shou'h</t>
    </rPh>
    <phoneticPr fontId="1" type="noConversion"/>
  </si>
  <si>
    <t>被动守护lv14</t>
    <rPh sb="0" eb="1">
      <t>bei'd</t>
    </rPh>
    <rPh sb="2" eb="3">
      <t>shou'h</t>
    </rPh>
    <phoneticPr fontId="1" type="noConversion"/>
  </si>
  <si>
    <t>被动守护lv15</t>
    <rPh sb="0" eb="1">
      <t>bei'd</t>
    </rPh>
    <rPh sb="2" eb="3">
      <t>shou'h</t>
    </rPh>
    <phoneticPr fontId="1" type="noConversion"/>
  </si>
  <si>
    <t>被动守护lv16</t>
    <rPh sb="0" eb="1">
      <t>bei'd</t>
    </rPh>
    <rPh sb="2" eb="3">
      <t>shou'h</t>
    </rPh>
    <phoneticPr fontId="1" type="noConversion"/>
  </si>
  <si>
    <t>被动守护lv17</t>
    <rPh sb="0" eb="1">
      <t>bei'd</t>
    </rPh>
    <rPh sb="2" eb="3">
      <t>shou'h</t>
    </rPh>
    <phoneticPr fontId="1" type="noConversion"/>
  </si>
  <si>
    <t>被动守护lv18</t>
    <rPh sb="0" eb="1">
      <t>bei'd</t>
    </rPh>
    <rPh sb="2" eb="3">
      <t>shou'h</t>
    </rPh>
    <phoneticPr fontId="1" type="noConversion"/>
  </si>
  <si>
    <t>被动守护lv19</t>
    <rPh sb="0" eb="1">
      <t>bei'd</t>
    </rPh>
    <rPh sb="2" eb="3">
      <t>shou'h</t>
    </rPh>
    <phoneticPr fontId="1" type="noConversion"/>
  </si>
  <si>
    <t>被动守护lv20</t>
    <rPh sb="0" eb="1">
      <t>bei'd</t>
    </rPh>
    <rPh sb="2" eb="3">
      <t>shou'h</t>
    </rPh>
    <phoneticPr fontId="1" type="noConversion"/>
  </si>
  <si>
    <t>被动冷血lv1</t>
    <rPh sb="0" eb="1">
      <t>bei'd</t>
    </rPh>
    <rPh sb="2" eb="3">
      <t>leng'x</t>
    </rPh>
    <phoneticPr fontId="1" type="noConversion"/>
  </si>
  <si>
    <t>被动冷血lv2</t>
    <rPh sb="0" eb="1">
      <t>bei'd</t>
    </rPh>
    <rPh sb="2" eb="3">
      <t>leng'x</t>
    </rPh>
    <phoneticPr fontId="1" type="noConversion"/>
  </si>
  <si>
    <t>被动冷血lv3</t>
    <rPh sb="0" eb="1">
      <t>bei'd</t>
    </rPh>
    <rPh sb="2" eb="3">
      <t>leng'x</t>
    </rPh>
    <phoneticPr fontId="1" type="noConversion"/>
  </si>
  <si>
    <t>被动冷血lv4</t>
    <rPh sb="0" eb="1">
      <t>bei'd</t>
    </rPh>
    <rPh sb="2" eb="3">
      <t>leng'x</t>
    </rPh>
    <phoneticPr fontId="1" type="noConversion"/>
  </si>
  <si>
    <t>被动冷血lv5</t>
    <rPh sb="0" eb="1">
      <t>bei'd</t>
    </rPh>
    <rPh sb="2" eb="3">
      <t>leng'x</t>
    </rPh>
    <phoneticPr fontId="1" type="noConversion"/>
  </si>
  <si>
    <t>被动冷血lv6</t>
    <rPh sb="0" eb="1">
      <t>bei'd</t>
    </rPh>
    <rPh sb="2" eb="3">
      <t>leng'x</t>
    </rPh>
    <phoneticPr fontId="1" type="noConversion"/>
  </si>
  <si>
    <t>被动冷血lv7</t>
    <rPh sb="0" eb="1">
      <t>bei'd</t>
    </rPh>
    <rPh sb="2" eb="3">
      <t>leng'x</t>
    </rPh>
    <phoneticPr fontId="1" type="noConversion"/>
  </si>
  <si>
    <t>被动冷血lv8</t>
    <rPh sb="0" eb="1">
      <t>bei'd</t>
    </rPh>
    <rPh sb="2" eb="3">
      <t>leng'x</t>
    </rPh>
    <phoneticPr fontId="1" type="noConversion"/>
  </si>
  <si>
    <t>被动冷血lv9</t>
    <rPh sb="0" eb="1">
      <t>bei'd</t>
    </rPh>
    <rPh sb="2" eb="3">
      <t>leng'x</t>
    </rPh>
    <phoneticPr fontId="1" type="noConversion"/>
  </si>
  <si>
    <t>被动冷血lv10</t>
    <rPh sb="0" eb="1">
      <t>bei'd</t>
    </rPh>
    <rPh sb="2" eb="3">
      <t>leng'x</t>
    </rPh>
    <phoneticPr fontId="1" type="noConversion"/>
  </si>
  <si>
    <t>被动冷血lv11</t>
    <rPh sb="0" eb="1">
      <t>bei'd</t>
    </rPh>
    <rPh sb="2" eb="3">
      <t>leng'x</t>
    </rPh>
    <phoneticPr fontId="1" type="noConversion"/>
  </si>
  <si>
    <t>被动冷血lv12</t>
    <rPh sb="0" eb="1">
      <t>bei'd</t>
    </rPh>
    <rPh sb="2" eb="3">
      <t>leng'x</t>
    </rPh>
    <phoneticPr fontId="1" type="noConversion"/>
  </si>
  <si>
    <t>被动冷血lv13</t>
    <rPh sb="0" eb="1">
      <t>bei'd</t>
    </rPh>
    <rPh sb="2" eb="3">
      <t>leng'x</t>
    </rPh>
    <phoneticPr fontId="1" type="noConversion"/>
  </si>
  <si>
    <t>被动冷血lv14</t>
    <rPh sb="0" eb="1">
      <t>bei'd</t>
    </rPh>
    <rPh sb="2" eb="3">
      <t>leng'x</t>
    </rPh>
    <phoneticPr fontId="1" type="noConversion"/>
  </si>
  <si>
    <t>被动冷血lv15</t>
    <rPh sb="0" eb="1">
      <t>bei'd</t>
    </rPh>
    <rPh sb="2" eb="3">
      <t>leng'x</t>
    </rPh>
    <phoneticPr fontId="1" type="noConversion"/>
  </si>
  <si>
    <t>被动冷血lv16</t>
    <rPh sb="0" eb="1">
      <t>bei'd</t>
    </rPh>
    <rPh sb="2" eb="3">
      <t>leng'x</t>
    </rPh>
    <phoneticPr fontId="1" type="noConversion"/>
  </si>
  <si>
    <t>被动冷血lv17</t>
    <rPh sb="0" eb="1">
      <t>bei'd</t>
    </rPh>
    <rPh sb="2" eb="3">
      <t>leng'x</t>
    </rPh>
    <phoneticPr fontId="1" type="noConversion"/>
  </si>
  <si>
    <t>被动冷血lv18</t>
    <rPh sb="0" eb="1">
      <t>bei'd</t>
    </rPh>
    <rPh sb="2" eb="3">
      <t>leng'x</t>
    </rPh>
    <phoneticPr fontId="1" type="noConversion"/>
  </si>
  <si>
    <t>被动冷血lv19</t>
    <rPh sb="0" eb="1">
      <t>bei'd</t>
    </rPh>
    <rPh sb="2" eb="3">
      <t>leng'x</t>
    </rPh>
    <phoneticPr fontId="1" type="noConversion"/>
  </si>
  <si>
    <t>被动冷血lv20</t>
    <rPh sb="0" eb="1">
      <t>bei'd</t>
    </rPh>
    <rPh sb="2" eb="3">
      <t>leng'x</t>
    </rPh>
    <phoneticPr fontId="1" type="noConversion"/>
  </si>
  <si>
    <t>被动格挡lv1</t>
    <rPh sb="0" eb="1">
      <t>bei'd</t>
    </rPh>
    <rPh sb="2" eb="3">
      <t>ge'dang</t>
    </rPh>
    <phoneticPr fontId="2" type="noConversion"/>
  </si>
  <si>
    <t>被动格挡lv2</t>
    <rPh sb="0" eb="1">
      <t>bei'd</t>
    </rPh>
    <rPh sb="2" eb="3">
      <t>ge'dang</t>
    </rPh>
    <phoneticPr fontId="2" type="noConversion"/>
  </si>
  <si>
    <t>被动格挡lv3</t>
    <rPh sb="0" eb="1">
      <t>bei'd</t>
    </rPh>
    <rPh sb="2" eb="3">
      <t>ge'dang</t>
    </rPh>
    <phoneticPr fontId="2" type="noConversion"/>
  </si>
  <si>
    <t>被动格挡lv4</t>
    <rPh sb="0" eb="1">
      <t>bei'd</t>
    </rPh>
    <rPh sb="2" eb="3">
      <t>ge'dang</t>
    </rPh>
    <phoneticPr fontId="2" type="noConversion"/>
  </si>
  <si>
    <t>被动格挡lv5</t>
    <rPh sb="0" eb="1">
      <t>bei'd</t>
    </rPh>
    <rPh sb="2" eb="3">
      <t>ge'dang</t>
    </rPh>
    <phoneticPr fontId="2" type="noConversion"/>
  </si>
  <si>
    <t>被动格挡lv6</t>
    <rPh sb="0" eb="1">
      <t>bei'd</t>
    </rPh>
    <rPh sb="2" eb="3">
      <t>ge'dang</t>
    </rPh>
    <phoneticPr fontId="2" type="noConversion"/>
  </si>
  <si>
    <t>被动格挡lv7</t>
    <rPh sb="0" eb="1">
      <t>bei'd</t>
    </rPh>
    <rPh sb="2" eb="3">
      <t>ge'dang</t>
    </rPh>
    <phoneticPr fontId="2" type="noConversion"/>
  </si>
  <si>
    <t>被动格挡lv8</t>
    <rPh sb="0" eb="1">
      <t>bei'd</t>
    </rPh>
    <rPh sb="2" eb="3">
      <t>ge'dang</t>
    </rPh>
    <phoneticPr fontId="2" type="noConversion"/>
  </si>
  <si>
    <t>被动格挡lv9</t>
    <rPh sb="0" eb="1">
      <t>bei'd</t>
    </rPh>
    <rPh sb="2" eb="3">
      <t>ge'dang</t>
    </rPh>
    <phoneticPr fontId="2" type="noConversion"/>
  </si>
  <si>
    <t>被动格挡lv10</t>
    <rPh sb="0" eb="1">
      <t>bei'd</t>
    </rPh>
    <rPh sb="2" eb="3">
      <t>ge'dang</t>
    </rPh>
    <phoneticPr fontId="2" type="noConversion"/>
  </si>
  <si>
    <t>被动格挡lv11</t>
    <rPh sb="0" eb="1">
      <t>bei'd</t>
    </rPh>
    <rPh sb="2" eb="3">
      <t>ge'dang</t>
    </rPh>
    <phoneticPr fontId="2" type="noConversion"/>
  </si>
  <si>
    <t>被动格挡lv12</t>
    <rPh sb="0" eb="1">
      <t>bei'd</t>
    </rPh>
    <rPh sb="2" eb="3">
      <t>ge'dang</t>
    </rPh>
    <phoneticPr fontId="2" type="noConversion"/>
  </si>
  <si>
    <t>被动格挡lv13</t>
    <rPh sb="0" eb="1">
      <t>bei'd</t>
    </rPh>
    <rPh sb="2" eb="3">
      <t>ge'dang</t>
    </rPh>
    <phoneticPr fontId="2" type="noConversion"/>
  </si>
  <si>
    <t>被动格挡lv14</t>
    <rPh sb="0" eb="1">
      <t>bei'd</t>
    </rPh>
    <rPh sb="2" eb="3">
      <t>ge'dang</t>
    </rPh>
    <phoneticPr fontId="2" type="noConversion"/>
  </si>
  <si>
    <t>被动格挡lv15</t>
    <rPh sb="0" eb="1">
      <t>bei'd</t>
    </rPh>
    <rPh sb="2" eb="3">
      <t>ge'dang</t>
    </rPh>
    <phoneticPr fontId="2" type="noConversion"/>
  </si>
  <si>
    <t>被动格挡lv16</t>
    <rPh sb="0" eb="1">
      <t>bei'd</t>
    </rPh>
    <rPh sb="2" eb="3">
      <t>ge'dang</t>
    </rPh>
    <phoneticPr fontId="2" type="noConversion"/>
  </si>
  <si>
    <t>被动格挡lv17</t>
    <rPh sb="0" eb="1">
      <t>bei'd</t>
    </rPh>
    <rPh sb="2" eb="3">
      <t>ge'dang</t>
    </rPh>
    <phoneticPr fontId="2" type="noConversion"/>
  </si>
  <si>
    <t>被动格挡lv18</t>
    <rPh sb="0" eb="1">
      <t>bei'd</t>
    </rPh>
    <rPh sb="2" eb="3">
      <t>ge'dang</t>
    </rPh>
    <phoneticPr fontId="2" type="noConversion"/>
  </si>
  <si>
    <t>被动格挡lv19</t>
    <rPh sb="0" eb="1">
      <t>bei'd</t>
    </rPh>
    <rPh sb="2" eb="3">
      <t>ge'dang</t>
    </rPh>
    <phoneticPr fontId="2" type="noConversion"/>
  </si>
  <si>
    <t>被动格挡lv20</t>
    <rPh sb="0" eb="1">
      <t>bei'd</t>
    </rPh>
    <rPh sb="2" eb="3">
      <t>ge'dang</t>
    </rPh>
    <phoneticPr fontId="2" type="noConversion"/>
  </si>
  <si>
    <t>腐蚀</t>
    <rPh sb="0" eb="1">
      <t>fu'shi</t>
    </rPh>
    <phoneticPr fontId="2" type="noConversion"/>
  </si>
  <si>
    <t>被动腐蚀lv1</t>
    <rPh sb="0" eb="1">
      <t>bei'd</t>
    </rPh>
    <rPh sb="2" eb="3">
      <t>fu'shi</t>
    </rPh>
    <phoneticPr fontId="2" type="noConversion"/>
  </si>
  <si>
    <t>被动腐蚀lv2</t>
    <rPh sb="0" eb="1">
      <t>bei'd</t>
    </rPh>
    <rPh sb="2" eb="3">
      <t>fu'shi</t>
    </rPh>
    <phoneticPr fontId="2" type="noConversion"/>
  </si>
  <si>
    <t>被动腐蚀lv3</t>
    <rPh sb="0" eb="1">
      <t>bei'd</t>
    </rPh>
    <rPh sb="2" eb="3">
      <t>fu'shi</t>
    </rPh>
    <phoneticPr fontId="2" type="noConversion"/>
  </si>
  <si>
    <t>被动腐蚀lv4</t>
    <rPh sb="0" eb="1">
      <t>bei'd</t>
    </rPh>
    <rPh sb="2" eb="3">
      <t>fu'shi</t>
    </rPh>
    <phoneticPr fontId="2" type="noConversion"/>
  </si>
  <si>
    <t>被动腐蚀lv5</t>
    <rPh sb="0" eb="1">
      <t>bei'd</t>
    </rPh>
    <rPh sb="2" eb="3">
      <t>fu'shi</t>
    </rPh>
    <phoneticPr fontId="2" type="noConversion"/>
  </si>
  <si>
    <t>被动腐蚀lv6</t>
    <rPh sb="0" eb="1">
      <t>bei'd</t>
    </rPh>
    <rPh sb="2" eb="3">
      <t>fu'shi</t>
    </rPh>
    <phoneticPr fontId="2" type="noConversion"/>
  </si>
  <si>
    <t>被动腐蚀lv7</t>
    <rPh sb="0" eb="1">
      <t>bei'd</t>
    </rPh>
    <rPh sb="2" eb="3">
      <t>fu'shi</t>
    </rPh>
    <phoneticPr fontId="2" type="noConversion"/>
  </si>
  <si>
    <t>被动腐蚀lv8</t>
    <rPh sb="0" eb="1">
      <t>bei'd</t>
    </rPh>
    <rPh sb="2" eb="3">
      <t>fu'shi</t>
    </rPh>
    <phoneticPr fontId="2" type="noConversion"/>
  </si>
  <si>
    <t>被动腐蚀lv9</t>
    <rPh sb="0" eb="1">
      <t>bei'd</t>
    </rPh>
    <rPh sb="2" eb="3">
      <t>fu'shi</t>
    </rPh>
    <phoneticPr fontId="2" type="noConversion"/>
  </si>
  <si>
    <t>被动腐蚀lv10</t>
    <rPh sb="0" eb="1">
      <t>bei'd</t>
    </rPh>
    <rPh sb="2" eb="3">
      <t>fu'shi</t>
    </rPh>
    <phoneticPr fontId="2" type="noConversion"/>
  </si>
  <si>
    <t>被动腐蚀lv11</t>
    <rPh sb="0" eb="1">
      <t>bei'd</t>
    </rPh>
    <rPh sb="2" eb="3">
      <t>fu'shi</t>
    </rPh>
    <phoneticPr fontId="2" type="noConversion"/>
  </si>
  <si>
    <t>被动腐蚀lv12</t>
    <rPh sb="0" eb="1">
      <t>bei'd</t>
    </rPh>
    <rPh sb="2" eb="3">
      <t>fu'shi</t>
    </rPh>
    <phoneticPr fontId="2" type="noConversion"/>
  </si>
  <si>
    <t>被动腐蚀lv13</t>
    <rPh sb="0" eb="1">
      <t>bei'd</t>
    </rPh>
    <rPh sb="2" eb="3">
      <t>fu'shi</t>
    </rPh>
    <phoneticPr fontId="2" type="noConversion"/>
  </si>
  <si>
    <t>被动腐蚀lv14</t>
    <rPh sb="0" eb="1">
      <t>bei'd</t>
    </rPh>
    <rPh sb="2" eb="3">
      <t>fu'shi</t>
    </rPh>
    <phoneticPr fontId="2" type="noConversion"/>
  </si>
  <si>
    <t>被动腐蚀lv15</t>
    <rPh sb="0" eb="1">
      <t>bei'd</t>
    </rPh>
    <rPh sb="2" eb="3">
      <t>fu'shi</t>
    </rPh>
    <phoneticPr fontId="2" type="noConversion"/>
  </si>
  <si>
    <t>被动腐蚀lv16</t>
    <rPh sb="0" eb="1">
      <t>bei'd</t>
    </rPh>
    <rPh sb="2" eb="3">
      <t>fu'shi</t>
    </rPh>
    <phoneticPr fontId="2" type="noConversion"/>
  </si>
  <si>
    <t>被动腐蚀lv17</t>
    <rPh sb="0" eb="1">
      <t>bei'd</t>
    </rPh>
    <rPh sb="2" eb="3">
      <t>fu'shi</t>
    </rPh>
    <phoneticPr fontId="2" type="noConversion"/>
  </si>
  <si>
    <t>被动腐蚀lv18</t>
    <rPh sb="0" eb="1">
      <t>bei'd</t>
    </rPh>
    <rPh sb="2" eb="3">
      <t>fu'shi</t>
    </rPh>
    <phoneticPr fontId="2" type="noConversion"/>
  </si>
  <si>
    <t>被动腐蚀lv19</t>
    <rPh sb="0" eb="1">
      <t>bei'd</t>
    </rPh>
    <rPh sb="2" eb="3">
      <t>fu'shi</t>
    </rPh>
    <phoneticPr fontId="2" type="noConversion"/>
  </si>
  <si>
    <t>被动腐蚀lv20</t>
    <rPh sb="0" eb="1">
      <t>bei'd</t>
    </rPh>
    <rPh sb="2" eb="3">
      <t>fu'shi</t>
    </rPh>
    <phoneticPr fontId="2" type="noConversion"/>
  </si>
  <si>
    <t>被动精准lv1</t>
    <rPh sb="0" eb="1">
      <t>bei'd</t>
    </rPh>
    <rPh sb="2" eb="3">
      <t>jing'z</t>
    </rPh>
    <phoneticPr fontId="1" type="noConversion"/>
  </si>
  <si>
    <t>被动精准lv2</t>
    <rPh sb="0" eb="1">
      <t>bei'd</t>
    </rPh>
    <rPh sb="2" eb="3">
      <t>jing'z</t>
    </rPh>
    <phoneticPr fontId="1" type="noConversion"/>
  </si>
  <si>
    <t>被动精准lv3</t>
    <rPh sb="0" eb="1">
      <t>bei'd</t>
    </rPh>
    <rPh sb="2" eb="3">
      <t>jing'z</t>
    </rPh>
    <phoneticPr fontId="1" type="noConversion"/>
  </si>
  <si>
    <t>被动精准lv4</t>
    <rPh sb="0" eb="1">
      <t>bei'd</t>
    </rPh>
    <rPh sb="2" eb="3">
      <t>jing'z</t>
    </rPh>
    <phoneticPr fontId="1" type="noConversion"/>
  </si>
  <si>
    <t>被动精准lv5</t>
    <rPh sb="0" eb="1">
      <t>bei'd</t>
    </rPh>
    <rPh sb="2" eb="3">
      <t>jing'z</t>
    </rPh>
    <phoneticPr fontId="1" type="noConversion"/>
  </si>
  <si>
    <t>被动精准lv6</t>
    <rPh sb="0" eb="1">
      <t>bei'd</t>
    </rPh>
    <rPh sb="2" eb="3">
      <t>jing'z</t>
    </rPh>
    <phoneticPr fontId="1" type="noConversion"/>
  </si>
  <si>
    <t>被动精准lv7</t>
    <rPh sb="0" eb="1">
      <t>bei'd</t>
    </rPh>
    <rPh sb="2" eb="3">
      <t>jing'z</t>
    </rPh>
    <phoneticPr fontId="1" type="noConversion"/>
  </si>
  <si>
    <t>被动精准lv8</t>
    <rPh sb="0" eb="1">
      <t>bei'd</t>
    </rPh>
    <rPh sb="2" eb="3">
      <t>jing'z</t>
    </rPh>
    <phoneticPr fontId="1" type="noConversion"/>
  </si>
  <si>
    <t>被动精准lv9</t>
    <rPh sb="0" eb="1">
      <t>bei'd</t>
    </rPh>
    <rPh sb="2" eb="3">
      <t>jing'z</t>
    </rPh>
    <phoneticPr fontId="1" type="noConversion"/>
  </si>
  <si>
    <t>被动精准lv10</t>
    <rPh sb="0" eb="1">
      <t>bei'd</t>
    </rPh>
    <rPh sb="2" eb="3">
      <t>jing'z</t>
    </rPh>
    <phoneticPr fontId="1" type="noConversion"/>
  </si>
  <si>
    <t>被动精准lv11</t>
    <rPh sb="0" eb="1">
      <t>bei'd</t>
    </rPh>
    <rPh sb="2" eb="3">
      <t>jing'z</t>
    </rPh>
    <phoneticPr fontId="1" type="noConversion"/>
  </si>
  <si>
    <t>被动精准lv12</t>
    <rPh sb="0" eb="1">
      <t>bei'd</t>
    </rPh>
    <rPh sb="2" eb="3">
      <t>jing'z</t>
    </rPh>
    <phoneticPr fontId="1" type="noConversion"/>
  </si>
  <si>
    <t>被动精准lv13</t>
    <rPh sb="0" eb="1">
      <t>bei'd</t>
    </rPh>
    <rPh sb="2" eb="3">
      <t>jing'z</t>
    </rPh>
    <phoneticPr fontId="1" type="noConversion"/>
  </si>
  <si>
    <t>被动精准lv14</t>
    <rPh sb="0" eb="1">
      <t>bei'd</t>
    </rPh>
    <rPh sb="2" eb="3">
      <t>jing'z</t>
    </rPh>
    <phoneticPr fontId="1" type="noConversion"/>
  </si>
  <si>
    <t>被动精准lv15</t>
    <rPh sb="0" eb="1">
      <t>bei'd</t>
    </rPh>
    <rPh sb="2" eb="3">
      <t>jing'z</t>
    </rPh>
    <phoneticPr fontId="1" type="noConversion"/>
  </si>
  <si>
    <t>被动精准lv16</t>
    <rPh sb="0" eb="1">
      <t>bei'd</t>
    </rPh>
    <rPh sb="2" eb="3">
      <t>jing'z</t>
    </rPh>
    <phoneticPr fontId="1" type="noConversion"/>
  </si>
  <si>
    <t>被动精准lv17</t>
    <rPh sb="0" eb="1">
      <t>bei'd</t>
    </rPh>
    <rPh sb="2" eb="3">
      <t>jing'z</t>
    </rPh>
    <phoneticPr fontId="1" type="noConversion"/>
  </si>
  <si>
    <t>被动精准lv18</t>
    <rPh sb="0" eb="1">
      <t>bei'd</t>
    </rPh>
    <rPh sb="2" eb="3">
      <t>jing'z</t>
    </rPh>
    <phoneticPr fontId="1" type="noConversion"/>
  </si>
  <si>
    <t>被动精准lv19</t>
    <rPh sb="0" eb="1">
      <t>bei'd</t>
    </rPh>
    <rPh sb="2" eb="3">
      <t>jing'z</t>
    </rPh>
    <phoneticPr fontId="1" type="noConversion"/>
  </si>
  <si>
    <t>被动精准lv20</t>
    <rPh sb="0" eb="1">
      <t>bei'd</t>
    </rPh>
    <rPh sb="2" eb="3">
      <t>jing'z</t>
    </rPh>
    <phoneticPr fontId="1" type="noConversion"/>
  </si>
  <si>
    <t>被动吸血lv1</t>
    <rPh sb="0" eb="1">
      <t>bei'd</t>
    </rPh>
    <rPh sb="2" eb="3">
      <t>xi'x</t>
    </rPh>
    <phoneticPr fontId="2" type="noConversion"/>
  </si>
  <si>
    <t>被动吸血lv2</t>
    <rPh sb="0" eb="1">
      <t>bei'd</t>
    </rPh>
    <rPh sb="2" eb="3">
      <t>xi'x</t>
    </rPh>
    <phoneticPr fontId="2" type="noConversion"/>
  </si>
  <si>
    <t>被动吸血lv3</t>
    <rPh sb="0" eb="1">
      <t>bei'd</t>
    </rPh>
    <rPh sb="2" eb="3">
      <t>xi'x</t>
    </rPh>
    <phoneticPr fontId="2" type="noConversion"/>
  </si>
  <si>
    <t>被动吸血lv4</t>
    <rPh sb="0" eb="1">
      <t>bei'd</t>
    </rPh>
    <rPh sb="2" eb="3">
      <t>xi'x</t>
    </rPh>
    <phoneticPr fontId="2" type="noConversion"/>
  </si>
  <si>
    <t>被动吸血lv5</t>
    <rPh sb="0" eb="1">
      <t>bei'd</t>
    </rPh>
    <rPh sb="2" eb="3">
      <t>xi'x</t>
    </rPh>
    <phoneticPr fontId="2" type="noConversion"/>
  </si>
  <si>
    <t>被动吸血lv6</t>
    <rPh sb="0" eb="1">
      <t>bei'd</t>
    </rPh>
    <rPh sb="2" eb="3">
      <t>xi'x</t>
    </rPh>
    <phoneticPr fontId="2" type="noConversion"/>
  </si>
  <si>
    <t>被动吸血lv7</t>
    <rPh sb="0" eb="1">
      <t>bei'd</t>
    </rPh>
    <rPh sb="2" eb="3">
      <t>xi'x</t>
    </rPh>
    <phoneticPr fontId="2" type="noConversion"/>
  </si>
  <si>
    <t>被动吸血lv8</t>
    <rPh sb="0" eb="1">
      <t>bei'd</t>
    </rPh>
    <rPh sb="2" eb="3">
      <t>xi'x</t>
    </rPh>
    <phoneticPr fontId="2" type="noConversion"/>
  </si>
  <si>
    <t>被动吸血lv9</t>
    <rPh sb="0" eb="1">
      <t>bei'd</t>
    </rPh>
    <rPh sb="2" eb="3">
      <t>xi'x</t>
    </rPh>
    <phoneticPr fontId="2" type="noConversion"/>
  </si>
  <si>
    <t>被动吸血lv10</t>
    <rPh sb="0" eb="1">
      <t>bei'd</t>
    </rPh>
    <rPh sb="2" eb="3">
      <t>xi'x</t>
    </rPh>
    <phoneticPr fontId="2" type="noConversion"/>
  </si>
  <si>
    <t>被动吸血lv11</t>
    <rPh sb="0" eb="1">
      <t>bei'd</t>
    </rPh>
    <rPh sb="2" eb="3">
      <t>xi'x</t>
    </rPh>
    <phoneticPr fontId="2" type="noConversion"/>
  </si>
  <si>
    <t>被动吸血lv12</t>
    <rPh sb="0" eb="1">
      <t>bei'd</t>
    </rPh>
    <rPh sb="2" eb="3">
      <t>xi'x</t>
    </rPh>
    <phoneticPr fontId="2" type="noConversion"/>
  </si>
  <si>
    <t>被动吸血lv13</t>
    <rPh sb="0" eb="1">
      <t>bei'd</t>
    </rPh>
    <rPh sb="2" eb="3">
      <t>xi'x</t>
    </rPh>
    <phoneticPr fontId="2" type="noConversion"/>
  </si>
  <si>
    <t>被动吸血lv14</t>
    <rPh sb="0" eb="1">
      <t>bei'd</t>
    </rPh>
    <rPh sb="2" eb="3">
      <t>xi'x</t>
    </rPh>
    <phoneticPr fontId="2" type="noConversion"/>
  </si>
  <si>
    <t>被动吸血lv15</t>
    <rPh sb="0" eb="1">
      <t>bei'd</t>
    </rPh>
    <rPh sb="2" eb="3">
      <t>xi'x</t>
    </rPh>
    <phoneticPr fontId="2" type="noConversion"/>
  </si>
  <si>
    <t>被动吸血lv16</t>
    <rPh sb="0" eb="1">
      <t>bei'd</t>
    </rPh>
    <rPh sb="2" eb="3">
      <t>xi'x</t>
    </rPh>
    <phoneticPr fontId="2" type="noConversion"/>
  </si>
  <si>
    <t>被动吸血lv17</t>
    <rPh sb="0" eb="1">
      <t>bei'd</t>
    </rPh>
    <rPh sb="2" eb="3">
      <t>xi'x</t>
    </rPh>
    <phoneticPr fontId="2" type="noConversion"/>
  </si>
  <si>
    <t>被动吸血lv18</t>
    <rPh sb="0" eb="1">
      <t>bei'd</t>
    </rPh>
    <rPh sb="2" eb="3">
      <t>xi'x</t>
    </rPh>
    <phoneticPr fontId="2" type="noConversion"/>
  </si>
  <si>
    <t>被动吸血lv19</t>
    <rPh sb="0" eb="1">
      <t>bei'd</t>
    </rPh>
    <rPh sb="2" eb="3">
      <t>xi'x</t>
    </rPh>
    <phoneticPr fontId="2" type="noConversion"/>
  </si>
  <si>
    <t>被动吸血lv20</t>
    <rPh sb="0" eb="1">
      <t>bei'd</t>
    </rPh>
    <rPh sb="2" eb="3">
      <t>xi'x</t>
    </rPh>
    <phoneticPr fontId="2" type="noConversion"/>
  </si>
  <si>
    <t>祝福小</t>
    <rPh sb="0" eb="1">
      <t>zhu'f</t>
    </rPh>
    <rPh sb="2" eb="3">
      <t>xiao</t>
    </rPh>
    <phoneticPr fontId="2" type="noConversion"/>
  </si>
  <si>
    <t>被动祝福小lv1</t>
    <rPh sb="0" eb="1">
      <t>bei'd</t>
    </rPh>
    <rPh sb="2" eb="3">
      <t>zhu'f</t>
    </rPh>
    <rPh sb="4" eb="5">
      <t>xiao</t>
    </rPh>
    <phoneticPr fontId="2" type="noConversion"/>
  </si>
  <si>
    <t>被动祝福小lv2</t>
    <rPh sb="0" eb="1">
      <t>bei'd</t>
    </rPh>
    <rPh sb="2" eb="3">
      <t>zhu'f</t>
    </rPh>
    <rPh sb="4" eb="5">
      <t>xiao</t>
    </rPh>
    <phoneticPr fontId="2" type="noConversion"/>
  </si>
  <si>
    <t>被动祝福小lv3</t>
    <rPh sb="0" eb="1">
      <t>bei'd</t>
    </rPh>
    <rPh sb="2" eb="3">
      <t>zhu'f</t>
    </rPh>
    <rPh sb="4" eb="5">
      <t>xiao</t>
    </rPh>
    <phoneticPr fontId="2" type="noConversion"/>
  </si>
  <si>
    <t>被动祝福小lv4</t>
    <rPh sb="0" eb="1">
      <t>bei'd</t>
    </rPh>
    <rPh sb="2" eb="3">
      <t>zhu'f</t>
    </rPh>
    <rPh sb="4" eb="5">
      <t>xiao</t>
    </rPh>
    <phoneticPr fontId="2" type="noConversion"/>
  </si>
  <si>
    <t>被动祝福小lv5</t>
    <rPh sb="0" eb="1">
      <t>bei'd</t>
    </rPh>
    <rPh sb="2" eb="3">
      <t>zhu'f</t>
    </rPh>
    <rPh sb="4" eb="5">
      <t>xiao</t>
    </rPh>
    <phoneticPr fontId="2" type="noConversion"/>
  </si>
  <si>
    <t>被动祝福小lv6</t>
    <rPh sb="0" eb="1">
      <t>bei'd</t>
    </rPh>
    <rPh sb="2" eb="3">
      <t>zhu'f</t>
    </rPh>
    <rPh sb="4" eb="5">
      <t>xiao</t>
    </rPh>
    <phoneticPr fontId="2" type="noConversion"/>
  </si>
  <si>
    <t>被动祝福小lv7</t>
    <rPh sb="0" eb="1">
      <t>bei'd</t>
    </rPh>
    <rPh sb="2" eb="3">
      <t>zhu'f</t>
    </rPh>
    <rPh sb="4" eb="5">
      <t>xiao</t>
    </rPh>
    <phoneticPr fontId="2" type="noConversion"/>
  </si>
  <si>
    <t>被动祝福小lv8</t>
    <rPh sb="0" eb="1">
      <t>bei'd</t>
    </rPh>
    <rPh sb="2" eb="3">
      <t>zhu'f</t>
    </rPh>
    <rPh sb="4" eb="5">
      <t>xiao</t>
    </rPh>
    <phoneticPr fontId="2" type="noConversion"/>
  </si>
  <si>
    <t>被动祝福小lv9</t>
    <rPh sb="0" eb="1">
      <t>bei'd</t>
    </rPh>
    <rPh sb="2" eb="3">
      <t>zhu'f</t>
    </rPh>
    <rPh sb="4" eb="5">
      <t>xiao</t>
    </rPh>
    <phoneticPr fontId="2" type="noConversion"/>
  </si>
  <si>
    <t>被动祝福小lv10</t>
    <rPh sb="0" eb="1">
      <t>bei'd</t>
    </rPh>
    <rPh sb="2" eb="3">
      <t>zhu'f</t>
    </rPh>
    <rPh sb="4" eb="5">
      <t>xiao</t>
    </rPh>
    <phoneticPr fontId="2" type="noConversion"/>
  </si>
  <si>
    <t>被动祝福小lv11</t>
    <rPh sb="0" eb="1">
      <t>bei'd</t>
    </rPh>
    <rPh sb="2" eb="3">
      <t>zhu'f</t>
    </rPh>
    <rPh sb="4" eb="5">
      <t>xiao</t>
    </rPh>
    <phoneticPr fontId="2" type="noConversion"/>
  </si>
  <si>
    <t>被动祝福小lv12</t>
    <rPh sb="0" eb="1">
      <t>bei'd</t>
    </rPh>
    <rPh sb="2" eb="3">
      <t>zhu'f</t>
    </rPh>
    <rPh sb="4" eb="5">
      <t>xiao</t>
    </rPh>
    <phoneticPr fontId="2" type="noConversion"/>
  </si>
  <si>
    <t>被动祝福小lv13</t>
    <rPh sb="0" eb="1">
      <t>bei'd</t>
    </rPh>
    <rPh sb="2" eb="3">
      <t>zhu'f</t>
    </rPh>
    <rPh sb="4" eb="5">
      <t>xiao</t>
    </rPh>
    <phoneticPr fontId="2" type="noConversion"/>
  </si>
  <si>
    <t>被动祝福小lv14</t>
    <rPh sb="0" eb="1">
      <t>bei'd</t>
    </rPh>
    <rPh sb="2" eb="3">
      <t>zhu'f</t>
    </rPh>
    <rPh sb="4" eb="5">
      <t>xiao</t>
    </rPh>
    <phoneticPr fontId="2" type="noConversion"/>
  </si>
  <si>
    <t>被动祝福小lv15</t>
    <rPh sb="0" eb="1">
      <t>bei'd</t>
    </rPh>
    <rPh sb="2" eb="3">
      <t>zhu'f</t>
    </rPh>
    <rPh sb="4" eb="5">
      <t>xiao</t>
    </rPh>
    <phoneticPr fontId="2" type="noConversion"/>
  </si>
  <si>
    <t>被动祝福小lv16</t>
    <rPh sb="0" eb="1">
      <t>bei'd</t>
    </rPh>
    <rPh sb="2" eb="3">
      <t>zhu'f</t>
    </rPh>
    <rPh sb="4" eb="5">
      <t>xiao</t>
    </rPh>
    <phoneticPr fontId="2" type="noConversion"/>
  </si>
  <si>
    <t>被动祝福小lv17</t>
    <rPh sb="0" eb="1">
      <t>bei'd</t>
    </rPh>
    <rPh sb="2" eb="3">
      <t>zhu'f</t>
    </rPh>
    <rPh sb="4" eb="5">
      <t>xiao</t>
    </rPh>
    <phoneticPr fontId="2" type="noConversion"/>
  </si>
  <si>
    <t>被动祝福小lv18</t>
    <rPh sb="0" eb="1">
      <t>bei'd</t>
    </rPh>
    <rPh sb="2" eb="3">
      <t>zhu'f</t>
    </rPh>
    <rPh sb="4" eb="5">
      <t>xiao</t>
    </rPh>
    <phoneticPr fontId="2" type="noConversion"/>
  </si>
  <si>
    <t>被动祝福小lv19</t>
    <rPh sb="0" eb="1">
      <t>bei'd</t>
    </rPh>
    <rPh sb="2" eb="3">
      <t>zhu'f</t>
    </rPh>
    <rPh sb="4" eb="5">
      <t>xiao</t>
    </rPh>
    <phoneticPr fontId="2" type="noConversion"/>
  </si>
  <si>
    <t>被动祝福小lv20</t>
    <rPh sb="0" eb="1">
      <t>bei'd</t>
    </rPh>
    <rPh sb="2" eb="3">
      <t>zhu'f</t>
    </rPh>
    <rPh sb="4" eb="5">
      <t>xiao</t>
    </rPh>
    <phoneticPr fontId="2" type="noConversion"/>
  </si>
  <si>
    <t>被动祝福中lv1</t>
    <rPh sb="0" eb="1">
      <t>bei'd</t>
    </rPh>
    <rPh sb="2" eb="3">
      <t>zhu'f</t>
    </rPh>
    <rPh sb="4" eb="5">
      <t>zhong</t>
    </rPh>
    <phoneticPr fontId="2" type="noConversion"/>
  </si>
  <si>
    <t>被动祝福中lv2</t>
    <rPh sb="0" eb="1">
      <t>bei'd</t>
    </rPh>
    <rPh sb="2" eb="3">
      <t>zhu'f</t>
    </rPh>
    <rPh sb="4" eb="5">
      <t>zhong</t>
    </rPh>
    <phoneticPr fontId="2" type="noConversion"/>
  </si>
  <si>
    <t>被动祝福中lv3</t>
    <rPh sb="0" eb="1">
      <t>bei'd</t>
    </rPh>
    <rPh sb="2" eb="3">
      <t>zhu'f</t>
    </rPh>
    <rPh sb="4" eb="5">
      <t>zhong</t>
    </rPh>
    <phoneticPr fontId="2" type="noConversion"/>
  </si>
  <si>
    <t>被动祝福中lv4</t>
    <rPh sb="0" eb="1">
      <t>bei'd</t>
    </rPh>
    <rPh sb="2" eb="3">
      <t>zhu'f</t>
    </rPh>
    <rPh sb="4" eb="5">
      <t>zhong</t>
    </rPh>
    <phoneticPr fontId="2" type="noConversion"/>
  </si>
  <si>
    <t>被动祝福中lv5</t>
    <rPh sb="0" eb="1">
      <t>bei'd</t>
    </rPh>
    <rPh sb="2" eb="3">
      <t>zhu'f</t>
    </rPh>
    <rPh sb="4" eb="5">
      <t>zhong</t>
    </rPh>
    <phoneticPr fontId="2" type="noConversion"/>
  </si>
  <si>
    <t>被动祝福中lv6</t>
    <rPh sb="0" eb="1">
      <t>bei'd</t>
    </rPh>
    <rPh sb="2" eb="3">
      <t>zhu'f</t>
    </rPh>
    <rPh sb="4" eb="5">
      <t>zhong</t>
    </rPh>
    <phoneticPr fontId="2" type="noConversion"/>
  </si>
  <si>
    <t>被动祝福中lv7</t>
    <rPh sb="0" eb="1">
      <t>bei'd</t>
    </rPh>
    <rPh sb="2" eb="3">
      <t>zhu'f</t>
    </rPh>
    <rPh sb="4" eb="5">
      <t>zhong</t>
    </rPh>
    <phoneticPr fontId="2" type="noConversion"/>
  </si>
  <si>
    <t>被动祝福中lv8</t>
    <rPh sb="0" eb="1">
      <t>bei'd</t>
    </rPh>
    <rPh sb="2" eb="3">
      <t>zhu'f</t>
    </rPh>
    <rPh sb="4" eb="5">
      <t>zhong</t>
    </rPh>
    <phoneticPr fontId="2" type="noConversion"/>
  </si>
  <si>
    <t>被动祝福中lv9</t>
    <rPh sb="0" eb="1">
      <t>bei'd</t>
    </rPh>
    <rPh sb="2" eb="3">
      <t>zhu'f</t>
    </rPh>
    <rPh sb="4" eb="5">
      <t>zhong</t>
    </rPh>
    <phoneticPr fontId="2" type="noConversion"/>
  </si>
  <si>
    <t>被动祝福中lv10</t>
    <rPh sb="0" eb="1">
      <t>bei'd</t>
    </rPh>
    <rPh sb="2" eb="3">
      <t>zhu'f</t>
    </rPh>
    <rPh sb="4" eb="5">
      <t>zhong</t>
    </rPh>
    <phoneticPr fontId="2" type="noConversion"/>
  </si>
  <si>
    <t>被动祝福中lv11</t>
    <rPh sb="0" eb="1">
      <t>bei'd</t>
    </rPh>
    <rPh sb="2" eb="3">
      <t>zhu'f</t>
    </rPh>
    <rPh sb="4" eb="5">
      <t>zhong</t>
    </rPh>
    <phoneticPr fontId="2" type="noConversion"/>
  </si>
  <si>
    <t>被动祝福中lv12</t>
    <rPh sb="0" eb="1">
      <t>bei'd</t>
    </rPh>
    <rPh sb="2" eb="3">
      <t>zhu'f</t>
    </rPh>
    <rPh sb="4" eb="5">
      <t>zhong</t>
    </rPh>
    <phoneticPr fontId="2" type="noConversion"/>
  </si>
  <si>
    <t>被动祝福中lv13</t>
    <rPh sb="0" eb="1">
      <t>bei'd</t>
    </rPh>
    <rPh sb="2" eb="3">
      <t>zhu'f</t>
    </rPh>
    <rPh sb="4" eb="5">
      <t>zhong</t>
    </rPh>
    <phoneticPr fontId="2" type="noConversion"/>
  </si>
  <si>
    <t>被动祝福中lv14</t>
    <rPh sb="0" eb="1">
      <t>bei'd</t>
    </rPh>
    <rPh sb="2" eb="3">
      <t>zhu'f</t>
    </rPh>
    <rPh sb="4" eb="5">
      <t>zhong</t>
    </rPh>
    <phoneticPr fontId="2" type="noConversion"/>
  </si>
  <si>
    <t>被动祝福中lv15</t>
    <rPh sb="0" eb="1">
      <t>bei'd</t>
    </rPh>
    <rPh sb="2" eb="3">
      <t>zhu'f</t>
    </rPh>
    <rPh sb="4" eb="5">
      <t>zhong</t>
    </rPh>
    <phoneticPr fontId="2" type="noConversion"/>
  </si>
  <si>
    <t>被动祝福中lv16</t>
    <rPh sb="0" eb="1">
      <t>bei'd</t>
    </rPh>
    <rPh sb="2" eb="3">
      <t>zhu'f</t>
    </rPh>
    <rPh sb="4" eb="5">
      <t>zhong</t>
    </rPh>
    <phoneticPr fontId="2" type="noConversion"/>
  </si>
  <si>
    <t>被动祝福中lv17</t>
    <rPh sb="0" eb="1">
      <t>bei'd</t>
    </rPh>
    <rPh sb="2" eb="3">
      <t>zhu'f</t>
    </rPh>
    <rPh sb="4" eb="5">
      <t>zhong</t>
    </rPh>
    <phoneticPr fontId="2" type="noConversion"/>
  </si>
  <si>
    <t>被动祝福中lv18</t>
    <rPh sb="0" eb="1">
      <t>bei'd</t>
    </rPh>
    <rPh sb="2" eb="3">
      <t>zhu'f</t>
    </rPh>
    <rPh sb="4" eb="5">
      <t>zhong</t>
    </rPh>
    <phoneticPr fontId="2" type="noConversion"/>
  </si>
  <si>
    <t>被动祝福中lv19</t>
    <rPh sb="0" eb="1">
      <t>bei'd</t>
    </rPh>
    <rPh sb="2" eb="3">
      <t>zhu'f</t>
    </rPh>
    <rPh sb="4" eb="5">
      <t>zhong</t>
    </rPh>
    <phoneticPr fontId="2" type="noConversion"/>
  </si>
  <si>
    <t>被动祝福中lv20</t>
    <rPh sb="0" eb="1">
      <t>bei'd</t>
    </rPh>
    <rPh sb="2" eb="3">
      <t>zhu'f</t>
    </rPh>
    <rPh sb="4" eb="5">
      <t>zhong</t>
    </rPh>
    <phoneticPr fontId="2" type="noConversion"/>
  </si>
  <si>
    <t>被动祝福大lv1</t>
    <rPh sb="0" eb="1">
      <t>bei'd</t>
    </rPh>
    <rPh sb="2" eb="3">
      <t>zhu'f</t>
    </rPh>
    <rPh sb="4" eb="5">
      <t>da</t>
    </rPh>
    <phoneticPr fontId="2" type="noConversion"/>
  </si>
  <si>
    <t>被动祝福大lv2</t>
    <rPh sb="0" eb="1">
      <t>bei'd</t>
    </rPh>
    <rPh sb="2" eb="3">
      <t>zhu'f</t>
    </rPh>
    <rPh sb="4" eb="5">
      <t>da</t>
    </rPh>
    <phoneticPr fontId="2" type="noConversion"/>
  </si>
  <si>
    <t>被动祝福大lv3</t>
    <rPh sb="0" eb="1">
      <t>bei'd</t>
    </rPh>
    <rPh sb="2" eb="3">
      <t>zhu'f</t>
    </rPh>
    <rPh sb="4" eb="5">
      <t>da</t>
    </rPh>
    <phoneticPr fontId="2" type="noConversion"/>
  </si>
  <si>
    <t>被动祝福大lv4</t>
    <rPh sb="0" eb="1">
      <t>bei'd</t>
    </rPh>
    <rPh sb="2" eb="3">
      <t>zhu'f</t>
    </rPh>
    <rPh sb="4" eb="5">
      <t>da</t>
    </rPh>
    <phoneticPr fontId="2" type="noConversion"/>
  </si>
  <si>
    <t>被动祝福大lv5</t>
    <rPh sb="0" eb="1">
      <t>bei'd</t>
    </rPh>
    <rPh sb="2" eb="3">
      <t>zhu'f</t>
    </rPh>
    <rPh sb="4" eb="5">
      <t>da</t>
    </rPh>
    <phoneticPr fontId="2" type="noConversion"/>
  </si>
  <si>
    <t>被动祝福大lv6</t>
    <rPh sb="0" eb="1">
      <t>bei'd</t>
    </rPh>
    <rPh sb="2" eb="3">
      <t>zhu'f</t>
    </rPh>
    <rPh sb="4" eb="5">
      <t>da</t>
    </rPh>
    <phoneticPr fontId="2" type="noConversion"/>
  </si>
  <si>
    <t>被动祝福大lv7</t>
    <rPh sb="0" eb="1">
      <t>bei'd</t>
    </rPh>
    <rPh sb="2" eb="3">
      <t>zhu'f</t>
    </rPh>
    <rPh sb="4" eb="5">
      <t>da</t>
    </rPh>
    <phoneticPr fontId="2" type="noConversion"/>
  </si>
  <si>
    <t>被动祝福大lv8</t>
    <rPh sb="0" eb="1">
      <t>bei'd</t>
    </rPh>
    <rPh sb="2" eb="3">
      <t>zhu'f</t>
    </rPh>
    <rPh sb="4" eb="5">
      <t>da</t>
    </rPh>
    <phoneticPr fontId="2" type="noConversion"/>
  </si>
  <si>
    <t>被动祝福大lv9</t>
    <rPh sb="0" eb="1">
      <t>bei'd</t>
    </rPh>
    <rPh sb="2" eb="3">
      <t>zhu'f</t>
    </rPh>
    <rPh sb="4" eb="5">
      <t>da</t>
    </rPh>
    <phoneticPr fontId="2" type="noConversion"/>
  </si>
  <si>
    <t>被动祝福大lv10</t>
    <rPh sb="0" eb="1">
      <t>bei'd</t>
    </rPh>
    <rPh sb="2" eb="3">
      <t>zhu'f</t>
    </rPh>
    <rPh sb="4" eb="5">
      <t>da</t>
    </rPh>
    <phoneticPr fontId="2" type="noConversion"/>
  </si>
  <si>
    <t>被动祝福大lv11</t>
    <rPh sb="0" eb="1">
      <t>bei'd</t>
    </rPh>
    <rPh sb="2" eb="3">
      <t>zhu'f</t>
    </rPh>
    <rPh sb="4" eb="5">
      <t>da</t>
    </rPh>
    <phoneticPr fontId="2" type="noConversion"/>
  </si>
  <si>
    <t>被动祝福大lv12</t>
    <rPh sb="0" eb="1">
      <t>bei'd</t>
    </rPh>
    <rPh sb="2" eb="3">
      <t>zhu'f</t>
    </rPh>
    <rPh sb="4" eb="5">
      <t>da</t>
    </rPh>
    <phoneticPr fontId="2" type="noConversion"/>
  </si>
  <si>
    <t>被动祝福大lv13</t>
    <rPh sb="0" eb="1">
      <t>bei'd</t>
    </rPh>
    <rPh sb="2" eb="3">
      <t>zhu'f</t>
    </rPh>
    <rPh sb="4" eb="5">
      <t>da</t>
    </rPh>
    <phoneticPr fontId="2" type="noConversion"/>
  </si>
  <si>
    <t>被动祝福大lv14</t>
    <rPh sb="0" eb="1">
      <t>bei'd</t>
    </rPh>
    <rPh sb="2" eb="3">
      <t>zhu'f</t>
    </rPh>
    <rPh sb="4" eb="5">
      <t>da</t>
    </rPh>
    <phoneticPr fontId="2" type="noConversion"/>
  </si>
  <si>
    <t>被动祝福大lv15</t>
    <rPh sb="0" eb="1">
      <t>bei'd</t>
    </rPh>
    <rPh sb="2" eb="3">
      <t>zhu'f</t>
    </rPh>
    <rPh sb="4" eb="5">
      <t>da</t>
    </rPh>
    <phoneticPr fontId="2" type="noConversion"/>
  </si>
  <si>
    <t>被动祝福大lv16</t>
    <rPh sb="0" eb="1">
      <t>bei'd</t>
    </rPh>
    <rPh sb="2" eb="3">
      <t>zhu'f</t>
    </rPh>
    <rPh sb="4" eb="5">
      <t>da</t>
    </rPh>
    <phoneticPr fontId="2" type="noConversion"/>
  </si>
  <si>
    <t>被动祝福大lv17</t>
    <rPh sb="0" eb="1">
      <t>bei'd</t>
    </rPh>
    <rPh sb="2" eb="3">
      <t>zhu'f</t>
    </rPh>
    <rPh sb="4" eb="5">
      <t>da</t>
    </rPh>
    <phoneticPr fontId="2" type="noConversion"/>
  </si>
  <si>
    <t>被动祝福大lv18</t>
    <rPh sb="0" eb="1">
      <t>bei'd</t>
    </rPh>
    <rPh sb="2" eb="3">
      <t>zhu'f</t>
    </rPh>
    <rPh sb="4" eb="5">
      <t>da</t>
    </rPh>
    <phoneticPr fontId="2" type="noConversion"/>
  </si>
  <si>
    <t>被动祝福大lv19</t>
    <rPh sb="0" eb="1">
      <t>bei'd</t>
    </rPh>
    <rPh sb="2" eb="3">
      <t>zhu'f</t>
    </rPh>
    <rPh sb="4" eb="5">
      <t>da</t>
    </rPh>
    <phoneticPr fontId="2" type="noConversion"/>
  </si>
  <si>
    <t>被动祝福大lv20</t>
    <rPh sb="0" eb="1">
      <t>bei'd</t>
    </rPh>
    <rPh sb="2" eb="3">
      <t>zhu'f</t>
    </rPh>
    <rPh sb="4" eb="5">
      <t>da</t>
    </rPh>
    <phoneticPr fontId="2" type="noConversion"/>
  </si>
  <si>
    <t>被动风之子lv1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</si>
  <si>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</si>
  <si>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</si>
  <si>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</si>
  <si>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</si>
  <si>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</si>
  <si>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</si>
  <si>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</si>
  <si>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</si>
  <si>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</si>
  <si>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</si>
  <si>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</si>
  <si>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</si>
  <si>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</si>
  <si>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</si>
  <si>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</si>
  <si>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</si>
  <si>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</si>
  <si>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</si>
  <si>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</si>
  <si>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祈祷</t>
    <rPh sb="0" eb="1">
      <t>qi'dao</t>
    </rPh>
    <phoneticPr fontId="2" type="noConversion"/>
  </si>
  <si>
    <t>被动祈祷lv1</t>
    <rPh sb="0" eb="1">
      <t>bei'd</t>
    </rPh>
    <rPh sb="2" eb="3">
      <t>qi'dao</t>
    </rPh>
    <phoneticPr fontId="2" type="noConversion"/>
  </si>
  <si>
    <t>被动祈祷lv2</t>
    <rPh sb="0" eb="1">
      <t>bei'd</t>
    </rPh>
    <rPh sb="2" eb="3">
      <t>qi'dao</t>
    </rPh>
    <phoneticPr fontId="2" type="noConversion"/>
  </si>
  <si>
    <t>被动祈祷lv3</t>
    <rPh sb="0" eb="1">
      <t>bei'd</t>
    </rPh>
    <rPh sb="2" eb="3">
      <t>qi'dao</t>
    </rPh>
    <phoneticPr fontId="2" type="noConversion"/>
  </si>
  <si>
    <t>被动祈祷lv4</t>
    <rPh sb="0" eb="1">
      <t>bei'd</t>
    </rPh>
    <rPh sb="2" eb="3">
      <t>qi'dao</t>
    </rPh>
    <phoneticPr fontId="2" type="noConversion"/>
  </si>
  <si>
    <t>被动祈祷lv5</t>
    <rPh sb="0" eb="1">
      <t>bei'd</t>
    </rPh>
    <rPh sb="2" eb="3">
      <t>qi'dao</t>
    </rPh>
    <phoneticPr fontId="2" type="noConversion"/>
  </si>
  <si>
    <t>被动祈祷lv6</t>
    <rPh sb="0" eb="1">
      <t>bei'd</t>
    </rPh>
    <rPh sb="2" eb="3">
      <t>qi'dao</t>
    </rPh>
    <phoneticPr fontId="2" type="noConversion"/>
  </si>
  <si>
    <t>被动祈祷lv7</t>
    <rPh sb="0" eb="1">
      <t>bei'd</t>
    </rPh>
    <rPh sb="2" eb="3">
      <t>qi'dao</t>
    </rPh>
    <phoneticPr fontId="2" type="noConversion"/>
  </si>
  <si>
    <t>被动祈祷lv8</t>
    <rPh sb="0" eb="1">
      <t>bei'd</t>
    </rPh>
    <rPh sb="2" eb="3">
      <t>qi'dao</t>
    </rPh>
    <phoneticPr fontId="2" type="noConversion"/>
  </si>
  <si>
    <t>被动祈祷lv9</t>
    <rPh sb="0" eb="1">
      <t>bei'd</t>
    </rPh>
    <rPh sb="2" eb="3">
      <t>qi'dao</t>
    </rPh>
    <phoneticPr fontId="2" type="noConversion"/>
  </si>
  <si>
    <t>被动祈祷lv10</t>
    <rPh sb="0" eb="1">
      <t>bei'd</t>
    </rPh>
    <rPh sb="2" eb="3">
      <t>qi'dao</t>
    </rPh>
    <phoneticPr fontId="2" type="noConversion"/>
  </si>
  <si>
    <t>被动祈祷lv11</t>
    <rPh sb="0" eb="1">
      <t>bei'd</t>
    </rPh>
    <rPh sb="2" eb="3">
      <t>qi'dao</t>
    </rPh>
    <phoneticPr fontId="2" type="noConversion"/>
  </si>
  <si>
    <t>被动祈祷lv12</t>
    <rPh sb="0" eb="1">
      <t>bei'd</t>
    </rPh>
    <rPh sb="2" eb="3">
      <t>qi'dao</t>
    </rPh>
    <phoneticPr fontId="2" type="noConversion"/>
  </si>
  <si>
    <t>被动祈祷lv13</t>
    <rPh sb="0" eb="1">
      <t>bei'd</t>
    </rPh>
    <rPh sb="2" eb="3">
      <t>qi'dao</t>
    </rPh>
    <phoneticPr fontId="2" type="noConversion"/>
  </si>
  <si>
    <t>被动祈祷lv14</t>
    <rPh sb="0" eb="1">
      <t>bei'd</t>
    </rPh>
    <rPh sb="2" eb="3">
      <t>qi'dao</t>
    </rPh>
    <phoneticPr fontId="2" type="noConversion"/>
  </si>
  <si>
    <t>被动祈祷lv15</t>
    <rPh sb="0" eb="1">
      <t>bei'd</t>
    </rPh>
    <rPh sb="2" eb="3">
      <t>qi'dao</t>
    </rPh>
    <phoneticPr fontId="2" type="noConversion"/>
  </si>
  <si>
    <t>被动祈祷lv16</t>
    <rPh sb="0" eb="1">
      <t>bei'd</t>
    </rPh>
    <rPh sb="2" eb="3">
      <t>qi'dao</t>
    </rPh>
    <phoneticPr fontId="2" type="noConversion"/>
  </si>
  <si>
    <t>被动祈祷lv17</t>
    <rPh sb="0" eb="1">
      <t>bei'd</t>
    </rPh>
    <rPh sb="2" eb="3">
      <t>qi'dao</t>
    </rPh>
    <phoneticPr fontId="2" type="noConversion"/>
  </si>
  <si>
    <t>被动祈祷lv18</t>
    <rPh sb="0" eb="1">
      <t>bei'd</t>
    </rPh>
    <rPh sb="2" eb="3">
      <t>qi'dao</t>
    </rPh>
    <phoneticPr fontId="2" type="noConversion"/>
  </si>
  <si>
    <t>被动祈祷lv19</t>
    <rPh sb="0" eb="1">
      <t>bei'd</t>
    </rPh>
    <rPh sb="2" eb="3">
      <t>qi'dao</t>
    </rPh>
    <phoneticPr fontId="2" type="noConversion"/>
  </si>
  <si>
    <t>被动祈祷lv20</t>
    <rPh sb="0" eb="1">
      <t>bei'd</t>
    </rPh>
    <rPh sb="2" eb="3">
      <t>qi'dao</t>
    </rPh>
    <phoneticPr fontId="2" type="noConversion"/>
  </si>
  <si>
    <t>被动免伤lv1</t>
    <rPh sb="0" eb="1">
      <t>bei'd</t>
    </rPh>
    <rPh sb="2" eb="3">
      <t>mian'shang</t>
    </rPh>
    <phoneticPr fontId="1" type="noConversion"/>
  </si>
  <si>
    <t>被动免伤lv2</t>
    <rPh sb="0" eb="1">
      <t>bei'd</t>
    </rPh>
    <rPh sb="2" eb="3">
      <t>mian'shang</t>
    </rPh>
    <phoneticPr fontId="1" type="noConversion"/>
  </si>
  <si>
    <t>被动免伤lv3</t>
    <rPh sb="0" eb="1">
      <t>bei'd</t>
    </rPh>
    <rPh sb="2" eb="3">
      <t>mian'shang</t>
    </rPh>
    <phoneticPr fontId="1" type="noConversion"/>
  </si>
  <si>
    <t>被动免伤lv4</t>
    <rPh sb="0" eb="1">
      <t>bei'd</t>
    </rPh>
    <rPh sb="2" eb="3">
      <t>mian'shang</t>
    </rPh>
    <phoneticPr fontId="1" type="noConversion"/>
  </si>
  <si>
    <t>被动免伤lv5</t>
    <rPh sb="0" eb="1">
      <t>bei'd</t>
    </rPh>
    <rPh sb="2" eb="3">
      <t>mian'shang</t>
    </rPh>
    <phoneticPr fontId="1" type="noConversion"/>
  </si>
  <si>
    <t>被动免伤lv6</t>
    <rPh sb="0" eb="1">
      <t>bei'd</t>
    </rPh>
    <rPh sb="2" eb="3">
      <t>mian'shang</t>
    </rPh>
    <phoneticPr fontId="1" type="noConversion"/>
  </si>
  <si>
    <t>被动免伤lv7</t>
    <rPh sb="0" eb="1">
      <t>bei'd</t>
    </rPh>
    <rPh sb="2" eb="3">
      <t>mian'shang</t>
    </rPh>
    <phoneticPr fontId="1" type="noConversion"/>
  </si>
  <si>
    <t>被动免伤lv8</t>
    <rPh sb="0" eb="1">
      <t>bei'd</t>
    </rPh>
    <rPh sb="2" eb="3">
      <t>mian'shang</t>
    </rPh>
    <phoneticPr fontId="1" type="noConversion"/>
  </si>
  <si>
    <t>被动免伤lv9</t>
    <rPh sb="0" eb="1">
      <t>bei'd</t>
    </rPh>
    <rPh sb="2" eb="3">
      <t>mian'shang</t>
    </rPh>
    <phoneticPr fontId="1" type="noConversion"/>
  </si>
  <si>
    <t>被动免伤lv10</t>
    <rPh sb="0" eb="1">
      <t>bei'd</t>
    </rPh>
    <rPh sb="2" eb="3">
      <t>mian'shang</t>
    </rPh>
    <phoneticPr fontId="1" type="noConversion"/>
  </si>
  <si>
    <t>被动免伤lv11</t>
    <rPh sb="0" eb="1">
      <t>bei'd</t>
    </rPh>
    <rPh sb="2" eb="3">
      <t>mian'shang</t>
    </rPh>
    <phoneticPr fontId="1" type="noConversion"/>
  </si>
  <si>
    <t>被动免伤lv12</t>
    <rPh sb="0" eb="1">
      <t>bei'd</t>
    </rPh>
    <rPh sb="2" eb="3">
      <t>mian'shang</t>
    </rPh>
    <phoneticPr fontId="1" type="noConversion"/>
  </si>
  <si>
    <t>被动免伤lv13</t>
    <rPh sb="0" eb="1">
      <t>bei'd</t>
    </rPh>
    <rPh sb="2" eb="3">
      <t>mian'shang</t>
    </rPh>
    <phoneticPr fontId="1" type="noConversion"/>
  </si>
  <si>
    <t>被动免伤lv14</t>
    <rPh sb="0" eb="1">
      <t>bei'd</t>
    </rPh>
    <rPh sb="2" eb="3">
      <t>mian'shang</t>
    </rPh>
    <phoneticPr fontId="1" type="noConversion"/>
  </si>
  <si>
    <t>被动免伤lv15</t>
    <rPh sb="0" eb="1">
      <t>bei'd</t>
    </rPh>
    <rPh sb="2" eb="3">
      <t>mian'shang</t>
    </rPh>
    <phoneticPr fontId="1" type="noConversion"/>
  </si>
  <si>
    <t>被动免伤lv16</t>
    <rPh sb="0" eb="1">
      <t>bei'd</t>
    </rPh>
    <rPh sb="2" eb="3">
      <t>mian'shang</t>
    </rPh>
    <phoneticPr fontId="1" type="noConversion"/>
  </si>
  <si>
    <t>被动免伤lv17</t>
    <rPh sb="0" eb="1">
      <t>bei'd</t>
    </rPh>
    <rPh sb="2" eb="3">
      <t>mian'shang</t>
    </rPh>
    <phoneticPr fontId="1" type="noConversion"/>
  </si>
  <si>
    <t>被动免伤lv18</t>
    <rPh sb="0" eb="1">
      <t>bei'd</t>
    </rPh>
    <rPh sb="2" eb="3">
      <t>mian'shang</t>
    </rPh>
    <phoneticPr fontId="1" type="noConversion"/>
  </si>
  <si>
    <t>被动免伤lv19</t>
    <rPh sb="0" eb="1">
      <t>bei'd</t>
    </rPh>
    <rPh sb="2" eb="3">
      <t>mian'shang</t>
    </rPh>
    <phoneticPr fontId="1" type="noConversion"/>
  </si>
  <si>
    <t>被动免伤lv20</t>
    <rPh sb="0" eb="1">
      <t>bei'd</t>
    </rPh>
    <rPh sb="2" eb="3">
      <t>mian'shang</t>
    </rPh>
    <phoneticPr fontId="1" type="noConversion"/>
  </si>
  <si>
    <t>必胜</t>
    <rPh sb="0" eb="1">
      <t>bi'sheng</t>
    </rPh>
    <phoneticPr fontId="2" type="noConversion"/>
  </si>
  <si>
    <t>被动必胜lv1</t>
    <rPh sb="0" eb="1">
      <t>bei'd</t>
    </rPh>
    <rPh sb="2" eb="3">
      <t>bi'sh</t>
    </rPh>
    <phoneticPr fontId="2" type="noConversion"/>
  </si>
  <si>
    <t>被动必胜lv2</t>
    <rPh sb="0" eb="1">
      <t>bei'd</t>
    </rPh>
    <rPh sb="2" eb="3">
      <t>bi'sh</t>
    </rPh>
    <phoneticPr fontId="2" type="noConversion"/>
  </si>
  <si>
    <t>被动必胜lv3</t>
    <rPh sb="0" eb="1">
      <t>bei'd</t>
    </rPh>
    <rPh sb="2" eb="3">
      <t>bi'sh</t>
    </rPh>
    <phoneticPr fontId="2" type="noConversion"/>
  </si>
  <si>
    <t>被动必胜lv4</t>
    <rPh sb="0" eb="1">
      <t>bei'd</t>
    </rPh>
    <rPh sb="2" eb="3">
      <t>bi'sh</t>
    </rPh>
    <phoneticPr fontId="2" type="noConversion"/>
  </si>
  <si>
    <t>被动必胜lv5</t>
    <rPh sb="0" eb="1">
      <t>bei'd</t>
    </rPh>
    <rPh sb="2" eb="3">
      <t>bi'sh</t>
    </rPh>
    <phoneticPr fontId="2" type="noConversion"/>
  </si>
  <si>
    <t>被动必胜lv6</t>
    <rPh sb="0" eb="1">
      <t>bei'd</t>
    </rPh>
    <rPh sb="2" eb="3">
      <t>bi'sh</t>
    </rPh>
    <phoneticPr fontId="2" type="noConversion"/>
  </si>
  <si>
    <t>被动必胜lv7</t>
    <rPh sb="0" eb="1">
      <t>bei'd</t>
    </rPh>
    <rPh sb="2" eb="3">
      <t>bi'sh</t>
    </rPh>
    <phoneticPr fontId="2" type="noConversion"/>
  </si>
  <si>
    <t>被动必胜lv8</t>
    <rPh sb="0" eb="1">
      <t>bei'd</t>
    </rPh>
    <rPh sb="2" eb="3">
      <t>bi'sh</t>
    </rPh>
    <phoneticPr fontId="2" type="noConversion"/>
  </si>
  <si>
    <t>被动必胜lv9</t>
    <rPh sb="0" eb="1">
      <t>bei'd</t>
    </rPh>
    <rPh sb="2" eb="3">
      <t>bi'sh</t>
    </rPh>
    <phoneticPr fontId="2" type="noConversion"/>
  </si>
  <si>
    <t>被动必胜lv10</t>
    <rPh sb="0" eb="1">
      <t>bei'd</t>
    </rPh>
    <rPh sb="2" eb="3">
      <t>bi'sh</t>
    </rPh>
    <phoneticPr fontId="2" type="noConversion"/>
  </si>
  <si>
    <t>被动必胜lv11</t>
    <rPh sb="0" eb="1">
      <t>bei'd</t>
    </rPh>
    <rPh sb="2" eb="3">
      <t>bi'sh</t>
    </rPh>
    <phoneticPr fontId="2" type="noConversion"/>
  </si>
  <si>
    <t>被动必胜lv12</t>
    <rPh sb="0" eb="1">
      <t>bei'd</t>
    </rPh>
    <rPh sb="2" eb="3">
      <t>bi'sh</t>
    </rPh>
    <phoneticPr fontId="2" type="noConversion"/>
  </si>
  <si>
    <t>被动必胜lv13</t>
    <rPh sb="0" eb="1">
      <t>bei'd</t>
    </rPh>
    <rPh sb="2" eb="3">
      <t>bi'sh</t>
    </rPh>
    <phoneticPr fontId="2" type="noConversion"/>
  </si>
  <si>
    <t>被动必胜lv14</t>
    <rPh sb="0" eb="1">
      <t>bei'd</t>
    </rPh>
    <rPh sb="2" eb="3">
      <t>bi'sh</t>
    </rPh>
    <phoneticPr fontId="2" type="noConversion"/>
  </si>
  <si>
    <t>被动必胜lv15</t>
    <rPh sb="0" eb="1">
      <t>bei'd</t>
    </rPh>
    <rPh sb="2" eb="3">
      <t>bi'sh</t>
    </rPh>
    <phoneticPr fontId="2" type="noConversion"/>
  </si>
  <si>
    <t>被动必胜lv16</t>
    <rPh sb="0" eb="1">
      <t>bei'd</t>
    </rPh>
    <rPh sb="2" eb="3">
      <t>bi'sh</t>
    </rPh>
    <phoneticPr fontId="2" type="noConversion"/>
  </si>
  <si>
    <t>被动必胜lv17</t>
    <rPh sb="0" eb="1">
      <t>bei'd</t>
    </rPh>
    <rPh sb="2" eb="3">
      <t>bi'sh</t>
    </rPh>
    <phoneticPr fontId="2" type="noConversion"/>
  </si>
  <si>
    <t>被动必胜lv18</t>
    <rPh sb="0" eb="1">
      <t>bei'd</t>
    </rPh>
    <rPh sb="2" eb="3">
      <t>bi'sh</t>
    </rPh>
    <phoneticPr fontId="2" type="noConversion"/>
  </si>
  <si>
    <t>被动必胜lv19</t>
    <rPh sb="0" eb="1">
      <t>bei'd</t>
    </rPh>
    <rPh sb="2" eb="3">
      <t>bi'sh</t>
    </rPh>
    <phoneticPr fontId="2" type="noConversion"/>
  </si>
  <si>
    <t>被动必胜lv20</t>
    <rPh sb="0" eb="1">
      <t>bei'd</t>
    </rPh>
    <rPh sb="2" eb="3">
      <t>bi'sh</t>
    </rPh>
    <phoneticPr fontId="2" type="noConversion"/>
  </si>
  <si>
    <t>被动痛苦lv1</t>
    <rPh sb="0" eb="1">
      <t>bei'd</t>
    </rPh>
    <rPh sb="2" eb="3">
      <t>tong'k</t>
    </rPh>
    <phoneticPr fontId="2" type="noConversion"/>
  </si>
  <si>
    <t>被动痛苦lv2</t>
    <rPh sb="0" eb="1">
      <t>bei'd</t>
    </rPh>
    <rPh sb="2" eb="3">
      <t>tong'k</t>
    </rPh>
    <phoneticPr fontId="2" type="noConversion"/>
  </si>
  <si>
    <t>被动痛苦lv3</t>
    <rPh sb="0" eb="1">
      <t>bei'd</t>
    </rPh>
    <rPh sb="2" eb="3">
      <t>tong'k</t>
    </rPh>
    <phoneticPr fontId="2" type="noConversion"/>
  </si>
  <si>
    <t>被动痛苦lv4</t>
    <rPh sb="0" eb="1">
      <t>bei'd</t>
    </rPh>
    <rPh sb="2" eb="3">
      <t>tong'k</t>
    </rPh>
    <phoneticPr fontId="2" type="noConversion"/>
  </si>
  <si>
    <t>被动痛苦lv5</t>
    <rPh sb="0" eb="1">
      <t>bei'd</t>
    </rPh>
    <rPh sb="2" eb="3">
      <t>tong'k</t>
    </rPh>
    <phoneticPr fontId="2" type="noConversion"/>
  </si>
  <si>
    <t>被动痛苦lv6</t>
    <rPh sb="0" eb="1">
      <t>bei'd</t>
    </rPh>
    <rPh sb="2" eb="3">
      <t>tong'k</t>
    </rPh>
    <phoneticPr fontId="2" type="noConversion"/>
  </si>
  <si>
    <t>被动痛苦lv7</t>
    <rPh sb="0" eb="1">
      <t>bei'd</t>
    </rPh>
    <rPh sb="2" eb="3">
      <t>tong'k</t>
    </rPh>
    <phoneticPr fontId="2" type="noConversion"/>
  </si>
  <si>
    <t>被动痛苦lv8</t>
    <rPh sb="0" eb="1">
      <t>bei'd</t>
    </rPh>
    <rPh sb="2" eb="3">
      <t>tong'k</t>
    </rPh>
    <phoneticPr fontId="2" type="noConversion"/>
  </si>
  <si>
    <t>被动痛苦lv9</t>
    <rPh sb="0" eb="1">
      <t>bei'd</t>
    </rPh>
    <rPh sb="2" eb="3">
      <t>tong'k</t>
    </rPh>
    <phoneticPr fontId="2" type="noConversion"/>
  </si>
  <si>
    <t>被动痛苦lv10</t>
    <rPh sb="0" eb="1">
      <t>bei'd</t>
    </rPh>
    <rPh sb="2" eb="3">
      <t>tong'k</t>
    </rPh>
    <phoneticPr fontId="2" type="noConversion"/>
  </si>
  <si>
    <t>被动痛苦lv11</t>
    <rPh sb="0" eb="1">
      <t>bei'd</t>
    </rPh>
    <rPh sb="2" eb="3">
      <t>tong'k</t>
    </rPh>
    <phoneticPr fontId="2" type="noConversion"/>
  </si>
  <si>
    <t>被动痛苦lv12</t>
    <rPh sb="0" eb="1">
      <t>bei'd</t>
    </rPh>
    <rPh sb="2" eb="3">
      <t>tong'k</t>
    </rPh>
    <phoneticPr fontId="2" type="noConversion"/>
  </si>
  <si>
    <t>被动痛苦lv13</t>
    <rPh sb="0" eb="1">
      <t>bei'd</t>
    </rPh>
    <rPh sb="2" eb="3">
      <t>tong'k</t>
    </rPh>
    <phoneticPr fontId="2" type="noConversion"/>
  </si>
  <si>
    <t>被动痛苦lv14</t>
    <rPh sb="0" eb="1">
      <t>bei'd</t>
    </rPh>
    <rPh sb="2" eb="3">
      <t>tong'k</t>
    </rPh>
    <phoneticPr fontId="2" type="noConversion"/>
  </si>
  <si>
    <t>被动痛苦lv15</t>
    <rPh sb="0" eb="1">
      <t>bei'd</t>
    </rPh>
    <rPh sb="2" eb="3">
      <t>tong'k</t>
    </rPh>
    <phoneticPr fontId="2" type="noConversion"/>
  </si>
  <si>
    <t>被动痛苦lv16</t>
    <rPh sb="0" eb="1">
      <t>bei'd</t>
    </rPh>
    <rPh sb="2" eb="3">
      <t>tong'k</t>
    </rPh>
    <phoneticPr fontId="2" type="noConversion"/>
  </si>
  <si>
    <t>被动痛苦lv17</t>
    <rPh sb="0" eb="1">
      <t>bei'd</t>
    </rPh>
    <rPh sb="2" eb="3">
      <t>tong'k</t>
    </rPh>
    <phoneticPr fontId="2" type="noConversion"/>
  </si>
  <si>
    <t>被动痛苦lv18</t>
    <rPh sb="0" eb="1">
      <t>bei'd</t>
    </rPh>
    <rPh sb="2" eb="3">
      <t>tong'k</t>
    </rPh>
    <phoneticPr fontId="2" type="noConversion"/>
  </si>
  <si>
    <t>被动痛苦lv19</t>
    <rPh sb="0" eb="1">
      <t>bei'd</t>
    </rPh>
    <rPh sb="2" eb="3">
      <t>tong'k</t>
    </rPh>
    <phoneticPr fontId="2" type="noConversion"/>
  </si>
  <si>
    <t>被动痛苦lv20</t>
    <rPh sb="0" eb="1">
      <t>bei'd</t>
    </rPh>
    <rPh sb="2" eb="3">
      <t>tong'k</t>
    </rPh>
    <phoneticPr fontId="2" type="noConversion"/>
  </si>
  <si>
    <t>被动迟钝lv1</t>
    <rPh sb="0" eb="1">
      <t>bei'd</t>
    </rPh>
    <rPh sb="2" eb="3">
      <t>chi'dun</t>
    </rPh>
    <phoneticPr fontId="2" type="noConversion"/>
  </si>
  <si>
    <t>被动迟钝lv2</t>
    <rPh sb="0" eb="1">
      <t>bei'd</t>
    </rPh>
    <rPh sb="2" eb="3">
      <t>chi'dun</t>
    </rPh>
    <phoneticPr fontId="2" type="noConversion"/>
  </si>
  <si>
    <t>被动迟钝lv3</t>
    <rPh sb="0" eb="1">
      <t>bei'd</t>
    </rPh>
    <rPh sb="2" eb="3">
      <t>chi'dun</t>
    </rPh>
    <phoneticPr fontId="2" type="noConversion"/>
  </si>
  <si>
    <t>被动迟钝lv4</t>
    <rPh sb="0" eb="1">
      <t>bei'd</t>
    </rPh>
    <rPh sb="2" eb="3">
      <t>chi'dun</t>
    </rPh>
    <phoneticPr fontId="2" type="noConversion"/>
  </si>
  <si>
    <t>被动迟钝lv5</t>
    <rPh sb="0" eb="1">
      <t>bei'd</t>
    </rPh>
    <rPh sb="2" eb="3">
      <t>chi'dun</t>
    </rPh>
    <phoneticPr fontId="2" type="noConversion"/>
  </si>
  <si>
    <t>被动迟钝lv6</t>
    <rPh sb="0" eb="1">
      <t>bei'd</t>
    </rPh>
    <rPh sb="2" eb="3">
      <t>chi'dun</t>
    </rPh>
    <phoneticPr fontId="2" type="noConversion"/>
  </si>
  <si>
    <t>被动迟钝lv7</t>
    <rPh sb="0" eb="1">
      <t>bei'd</t>
    </rPh>
    <rPh sb="2" eb="3">
      <t>chi'dun</t>
    </rPh>
    <phoneticPr fontId="2" type="noConversion"/>
  </si>
  <si>
    <t>被动迟钝lv8</t>
    <rPh sb="0" eb="1">
      <t>bei'd</t>
    </rPh>
    <rPh sb="2" eb="3">
      <t>chi'dun</t>
    </rPh>
    <phoneticPr fontId="2" type="noConversion"/>
  </si>
  <si>
    <t>被动迟钝lv9</t>
    <rPh sb="0" eb="1">
      <t>bei'd</t>
    </rPh>
    <rPh sb="2" eb="3">
      <t>chi'dun</t>
    </rPh>
    <phoneticPr fontId="2" type="noConversion"/>
  </si>
  <si>
    <t>被动迟钝lv10</t>
    <rPh sb="0" eb="1">
      <t>bei'd</t>
    </rPh>
    <rPh sb="2" eb="3">
      <t>chi'dun</t>
    </rPh>
    <phoneticPr fontId="2" type="noConversion"/>
  </si>
  <si>
    <t>被动迟钝lv11</t>
    <rPh sb="0" eb="1">
      <t>bei'd</t>
    </rPh>
    <rPh sb="2" eb="3">
      <t>chi'dun</t>
    </rPh>
    <phoneticPr fontId="2" type="noConversion"/>
  </si>
  <si>
    <t>被动迟钝lv12</t>
    <rPh sb="0" eb="1">
      <t>bei'd</t>
    </rPh>
    <rPh sb="2" eb="3">
      <t>chi'dun</t>
    </rPh>
    <phoneticPr fontId="2" type="noConversion"/>
  </si>
  <si>
    <t>被动迟钝lv13</t>
    <rPh sb="0" eb="1">
      <t>bei'd</t>
    </rPh>
    <rPh sb="2" eb="3">
      <t>chi'dun</t>
    </rPh>
    <phoneticPr fontId="2" type="noConversion"/>
  </si>
  <si>
    <t>被动迟钝lv14</t>
    <rPh sb="0" eb="1">
      <t>bei'd</t>
    </rPh>
    <rPh sb="2" eb="3">
      <t>chi'dun</t>
    </rPh>
    <phoneticPr fontId="2" type="noConversion"/>
  </si>
  <si>
    <t>被动迟钝lv15</t>
    <rPh sb="0" eb="1">
      <t>bei'd</t>
    </rPh>
    <rPh sb="2" eb="3">
      <t>chi'dun</t>
    </rPh>
    <phoneticPr fontId="2" type="noConversion"/>
  </si>
  <si>
    <t>被动迟钝lv16</t>
    <rPh sb="0" eb="1">
      <t>bei'd</t>
    </rPh>
    <rPh sb="2" eb="3">
      <t>chi'dun</t>
    </rPh>
    <phoneticPr fontId="2" type="noConversion"/>
  </si>
  <si>
    <t>被动迟钝lv17</t>
    <rPh sb="0" eb="1">
      <t>bei'd</t>
    </rPh>
    <rPh sb="2" eb="3">
      <t>chi'dun</t>
    </rPh>
    <phoneticPr fontId="2" type="noConversion"/>
  </si>
  <si>
    <t>被动迟钝lv18</t>
    <rPh sb="0" eb="1">
      <t>bei'd</t>
    </rPh>
    <rPh sb="2" eb="3">
      <t>chi'dun</t>
    </rPh>
    <phoneticPr fontId="2" type="noConversion"/>
  </si>
  <si>
    <t>被动迟钝lv19</t>
    <rPh sb="0" eb="1">
      <t>bei'd</t>
    </rPh>
    <rPh sb="2" eb="3">
      <t>chi'dun</t>
    </rPh>
    <phoneticPr fontId="2" type="noConversion"/>
  </si>
  <si>
    <t>被动迟钝lv20</t>
    <rPh sb="0" eb="1">
      <t>bei'd</t>
    </rPh>
    <rPh sb="2" eb="3">
      <t>chi'dun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</si>
  <si>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</si>
  <si>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</si>
  <si>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</si>
  <si>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</si>
  <si>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</si>
  <si>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</si>
  <si>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</si>
  <si>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被动攻击中lv1</t>
    <rPh sb="0" eb="1">
      <t>bei'd</t>
    </rPh>
    <rPh sb="2" eb="3">
      <t>gong'j</t>
    </rPh>
    <rPh sb="4" eb="5">
      <t>zhong'f</t>
    </rPh>
    <phoneticPr fontId="2" type="noConversion"/>
  </si>
  <si>
    <t>被动攻击中lv2</t>
    <rPh sb="0" eb="1">
      <t>bei'd</t>
    </rPh>
    <rPh sb="2" eb="3">
      <t>gong'j</t>
    </rPh>
    <rPh sb="4" eb="5">
      <t>zhong'f</t>
    </rPh>
    <phoneticPr fontId="2" type="noConversion"/>
  </si>
  <si>
    <t>被动攻击中lv3</t>
    <rPh sb="0" eb="1">
      <t>bei'd</t>
    </rPh>
    <rPh sb="2" eb="3">
      <t>gong'j</t>
    </rPh>
    <rPh sb="4" eb="5">
      <t>zhong'f</t>
    </rPh>
    <phoneticPr fontId="2" type="noConversion"/>
  </si>
  <si>
    <t>被动攻击中lv4</t>
    <rPh sb="0" eb="1">
      <t>bei'd</t>
    </rPh>
    <rPh sb="2" eb="3">
      <t>gong'j</t>
    </rPh>
    <rPh sb="4" eb="5">
      <t>zhong'f</t>
    </rPh>
    <phoneticPr fontId="2" type="noConversion"/>
  </si>
  <si>
    <t>被动攻击中lv5</t>
    <rPh sb="0" eb="1">
      <t>bei'd</t>
    </rPh>
    <rPh sb="2" eb="3">
      <t>gong'j</t>
    </rPh>
    <rPh sb="4" eb="5">
      <t>zhong'f</t>
    </rPh>
    <phoneticPr fontId="2" type="noConversion"/>
  </si>
  <si>
    <t>被动攻击中lv6</t>
    <rPh sb="0" eb="1">
      <t>bei'd</t>
    </rPh>
    <rPh sb="2" eb="3">
      <t>gong'j</t>
    </rPh>
    <rPh sb="4" eb="5">
      <t>zhong'f</t>
    </rPh>
    <phoneticPr fontId="2" type="noConversion"/>
  </si>
  <si>
    <t>被动攻击中lv7</t>
    <rPh sb="0" eb="1">
      <t>bei'd</t>
    </rPh>
    <rPh sb="2" eb="3">
      <t>gong'j</t>
    </rPh>
    <rPh sb="4" eb="5">
      <t>zhong'f</t>
    </rPh>
    <phoneticPr fontId="2" type="noConversion"/>
  </si>
  <si>
    <t>被动攻击中lv8</t>
    <rPh sb="0" eb="1">
      <t>bei'd</t>
    </rPh>
    <rPh sb="2" eb="3">
      <t>gong'j</t>
    </rPh>
    <rPh sb="4" eb="5">
      <t>zhong'f</t>
    </rPh>
    <phoneticPr fontId="2" type="noConversion"/>
  </si>
  <si>
    <t>被动攻击中lv9</t>
    <rPh sb="0" eb="1">
      <t>bei'd</t>
    </rPh>
    <rPh sb="2" eb="3">
      <t>gong'j</t>
    </rPh>
    <rPh sb="4" eb="5">
      <t>zhong'f</t>
    </rPh>
    <phoneticPr fontId="2" type="noConversion"/>
  </si>
  <si>
    <t>被动攻击中lv10</t>
    <rPh sb="0" eb="1">
      <t>bei'd</t>
    </rPh>
    <rPh sb="2" eb="3">
      <t>gong'j</t>
    </rPh>
    <rPh sb="4" eb="5">
      <t>zhong'f</t>
    </rPh>
    <phoneticPr fontId="2" type="noConversion"/>
  </si>
  <si>
    <t>被动攻击中lv11</t>
    <rPh sb="0" eb="1">
      <t>bei'd</t>
    </rPh>
    <rPh sb="2" eb="3">
      <t>gong'j</t>
    </rPh>
    <rPh sb="4" eb="5">
      <t>zhong'f</t>
    </rPh>
    <phoneticPr fontId="2" type="noConversion"/>
  </si>
  <si>
    <t>被动攻击中lv12</t>
    <rPh sb="0" eb="1">
      <t>bei'd</t>
    </rPh>
    <rPh sb="2" eb="3">
      <t>gong'j</t>
    </rPh>
    <rPh sb="4" eb="5">
      <t>zhong'f</t>
    </rPh>
    <phoneticPr fontId="2" type="noConversion"/>
  </si>
  <si>
    <t>被动攻击中lv13</t>
    <rPh sb="0" eb="1">
      <t>bei'd</t>
    </rPh>
    <rPh sb="2" eb="3">
      <t>gong'j</t>
    </rPh>
    <rPh sb="4" eb="5">
      <t>zhong'f</t>
    </rPh>
    <phoneticPr fontId="2" type="noConversion"/>
  </si>
  <si>
    <t>被动攻击中lv14</t>
    <rPh sb="0" eb="1">
      <t>bei'd</t>
    </rPh>
    <rPh sb="2" eb="3">
      <t>gong'j</t>
    </rPh>
    <rPh sb="4" eb="5">
      <t>zhong'f</t>
    </rPh>
    <phoneticPr fontId="2" type="noConversion"/>
  </si>
  <si>
    <t>被动攻击中lv15</t>
    <rPh sb="0" eb="1">
      <t>bei'd</t>
    </rPh>
    <rPh sb="2" eb="3">
      <t>gong'j</t>
    </rPh>
    <rPh sb="4" eb="5">
      <t>zhong'f</t>
    </rPh>
    <phoneticPr fontId="2" type="noConversion"/>
  </si>
  <si>
    <t>被动攻击中lv16</t>
    <rPh sb="0" eb="1">
      <t>bei'd</t>
    </rPh>
    <rPh sb="2" eb="3">
      <t>gong'j</t>
    </rPh>
    <rPh sb="4" eb="5">
      <t>zhong'f</t>
    </rPh>
    <phoneticPr fontId="2" type="noConversion"/>
  </si>
  <si>
    <t>被动攻击中lv17</t>
    <rPh sb="0" eb="1">
      <t>bei'd</t>
    </rPh>
    <rPh sb="2" eb="3">
      <t>gong'j</t>
    </rPh>
    <rPh sb="4" eb="5">
      <t>zhong'f</t>
    </rPh>
    <phoneticPr fontId="2" type="noConversion"/>
  </si>
  <si>
    <t>被动攻击中lv18</t>
    <rPh sb="0" eb="1">
      <t>bei'd</t>
    </rPh>
    <rPh sb="2" eb="3">
      <t>gong'j</t>
    </rPh>
    <rPh sb="4" eb="5">
      <t>zhong'f</t>
    </rPh>
    <phoneticPr fontId="2" type="noConversion"/>
  </si>
  <si>
    <t>被动攻击中lv19</t>
    <rPh sb="0" eb="1">
      <t>bei'd</t>
    </rPh>
    <rPh sb="2" eb="3">
      <t>gong'j</t>
    </rPh>
    <rPh sb="4" eb="5">
      <t>zhong'f</t>
    </rPh>
    <phoneticPr fontId="2" type="noConversion"/>
  </si>
  <si>
    <t>被动攻击中lv20</t>
    <rPh sb="0" eb="1">
      <t>bei'd</t>
    </rPh>
    <rPh sb="2" eb="3">
      <t>gong'j</t>
    </rPh>
    <rPh sb="4" eb="5">
      <t>zhong'f</t>
    </rPh>
    <phoneticPr fontId="2" type="noConversion"/>
  </si>
  <si>
    <t>被动防御小lv1</t>
    <rPh sb="0" eb="1">
      <t>bei'd</t>
    </rPh>
    <rPh sb="2" eb="3">
      <t>fang'y</t>
    </rPh>
    <rPh sb="4" eb="5">
      <t>xiao</t>
    </rPh>
    <phoneticPr fontId="2" type="noConversion"/>
  </si>
  <si>
    <t>被动防御小lv2</t>
    <rPh sb="0" eb="1">
      <t>bei'd</t>
    </rPh>
    <rPh sb="2" eb="3">
      <t>fang'y</t>
    </rPh>
    <rPh sb="4" eb="5">
      <t>xiao</t>
    </rPh>
    <phoneticPr fontId="2" type="noConversion"/>
  </si>
  <si>
    <t>被动防御小lv3</t>
    <rPh sb="0" eb="1">
      <t>bei'd</t>
    </rPh>
    <rPh sb="2" eb="3">
      <t>fang'y</t>
    </rPh>
    <rPh sb="4" eb="5">
      <t>xiao</t>
    </rPh>
    <phoneticPr fontId="2" type="noConversion"/>
  </si>
  <si>
    <t>被动防御小lv4</t>
    <rPh sb="0" eb="1">
      <t>bei'd</t>
    </rPh>
    <rPh sb="2" eb="3">
      <t>fang'y</t>
    </rPh>
    <rPh sb="4" eb="5">
      <t>xiao</t>
    </rPh>
    <phoneticPr fontId="2" type="noConversion"/>
  </si>
  <si>
    <t>被动防御小lv5</t>
    <rPh sb="0" eb="1">
      <t>bei'd</t>
    </rPh>
    <rPh sb="2" eb="3">
      <t>fang'y</t>
    </rPh>
    <rPh sb="4" eb="5">
      <t>xiao</t>
    </rPh>
    <phoneticPr fontId="2" type="noConversion"/>
  </si>
  <si>
    <t>被动防御小lv6</t>
    <rPh sb="0" eb="1">
      <t>bei'd</t>
    </rPh>
    <rPh sb="2" eb="3">
      <t>fang'y</t>
    </rPh>
    <rPh sb="4" eb="5">
      <t>xiao</t>
    </rPh>
    <phoneticPr fontId="2" type="noConversion"/>
  </si>
  <si>
    <t>被动防御小lv7</t>
    <rPh sb="0" eb="1">
      <t>bei'd</t>
    </rPh>
    <rPh sb="2" eb="3">
      <t>fang'y</t>
    </rPh>
    <rPh sb="4" eb="5">
      <t>xiao</t>
    </rPh>
    <phoneticPr fontId="2" type="noConversion"/>
  </si>
  <si>
    <t>被动防御小lv8</t>
    <rPh sb="0" eb="1">
      <t>bei'd</t>
    </rPh>
    <rPh sb="2" eb="3">
      <t>fang'y</t>
    </rPh>
    <rPh sb="4" eb="5">
      <t>xiao</t>
    </rPh>
    <phoneticPr fontId="2" type="noConversion"/>
  </si>
  <si>
    <t>被动防御小lv9</t>
    <rPh sb="0" eb="1">
      <t>bei'd</t>
    </rPh>
    <rPh sb="2" eb="3">
      <t>fang'y</t>
    </rPh>
    <rPh sb="4" eb="5">
      <t>xiao</t>
    </rPh>
    <phoneticPr fontId="2" type="noConversion"/>
  </si>
  <si>
    <t>被动防御小lv10</t>
    <rPh sb="0" eb="1">
      <t>bei'd</t>
    </rPh>
    <rPh sb="2" eb="3">
      <t>fang'y</t>
    </rPh>
    <rPh sb="4" eb="5">
      <t>xiao</t>
    </rPh>
    <phoneticPr fontId="2" type="noConversion"/>
  </si>
  <si>
    <t>被动防御小lv11</t>
    <rPh sb="0" eb="1">
      <t>bei'd</t>
    </rPh>
    <rPh sb="2" eb="3">
      <t>fang'y</t>
    </rPh>
    <rPh sb="4" eb="5">
      <t>xiao</t>
    </rPh>
    <phoneticPr fontId="2" type="noConversion"/>
  </si>
  <si>
    <t>被动防御小lv12</t>
    <rPh sb="0" eb="1">
      <t>bei'd</t>
    </rPh>
    <rPh sb="2" eb="3">
      <t>fang'y</t>
    </rPh>
    <rPh sb="4" eb="5">
      <t>xiao</t>
    </rPh>
    <phoneticPr fontId="2" type="noConversion"/>
  </si>
  <si>
    <t>被动防御小lv13</t>
    <rPh sb="0" eb="1">
      <t>bei'd</t>
    </rPh>
    <rPh sb="2" eb="3">
      <t>fang'y</t>
    </rPh>
    <rPh sb="4" eb="5">
      <t>xiao</t>
    </rPh>
    <phoneticPr fontId="2" type="noConversion"/>
  </si>
  <si>
    <t>被动防御小lv14</t>
    <rPh sb="0" eb="1">
      <t>bei'd</t>
    </rPh>
    <rPh sb="2" eb="3">
      <t>fang'y</t>
    </rPh>
    <rPh sb="4" eb="5">
      <t>xiao</t>
    </rPh>
    <phoneticPr fontId="2" type="noConversion"/>
  </si>
  <si>
    <t>被动防御小lv15</t>
    <rPh sb="0" eb="1">
      <t>bei'd</t>
    </rPh>
    <rPh sb="2" eb="3">
      <t>fang'y</t>
    </rPh>
    <rPh sb="4" eb="5">
      <t>xiao</t>
    </rPh>
    <phoneticPr fontId="2" type="noConversion"/>
  </si>
  <si>
    <t>被动防御小lv16</t>
    <rPh sb="0" eb="1">
      <t>bei'd</t>
    </rPh>
    <rPh sb="2" eb="3">
      <t>fang'y</t>
    </rPh>
    <rPh sb="4" eb="5">
      <t>xiao</t>
    </rPh>
    <phoneticPr fontId="2" type="noConversion"/>
  </si>
  <si>
    <t>被动防御小lv17</t>
    <rPh sb="0" eb="1">
      <t>bei'd</t>
    </rPh>
    <rPh sb="2" eb="3">
      <t>fang'y</t>
    </rPh>
    <rPh sb="4" eb="5">
      <t>xiao</t>
    </rPh>
    <phoneticPr fontId="2" type="noConversion"/>
  </si>
  <si>
    <t>被动防御小lv18</t>
    <rPh sb="0" eb="1">
      <t>bei'd</t>
    </rPh>
    <rPh sb="2" eb="3">
      <t>fang'y</t>
    </rPh>
    <rPh sb="4" eb="5">
      <t>xiao</t>
    </rPh>
    <phoneticPr fontId="2" type="noConversion"/>
  </si>
  <si>
    <t>被动防御小lv19</t>
    <rPh sb="0" eb="1">
      <t>bei'd</t>
    </rPh>
    <rPh sb="2" eb="3">
      <t>fang'y</t>
    </rPh>
    <rPh sb="4" eb="5">
      <t>xiao</t>
    </rPh>
    <phoneticPr fontId="2" type="noConversion"/>
  </si>
  <si>
    <t>被动防御小lv20</t>
    <rPh sb="0" eb="1">
      <t>bei'd</t>
    </rPh>
    <rPh sb="2" eb="3">
      <t>fang'y</t>
    </rPh>
    <rPh sb="4" eb="5">
      <t>xiao</t>
    </rPh>
    <phoneticPr fontId="2" type="noConversion"/>
  </si>
  <si>
    <t>被动防御中lv1</t>
    <rPh sb="0" eb="1">
      <t>bei'd</t>
    </rPh>
    <rPh sb="2" eb="3">
      <t>fang'y</t>
    </rPh>
    <rPh sb="4" eb="5">
      <t>zhong</t>
    </rPh>
    <phoneticPr fontId="2" type="noConversion"/>
  </si>
  <si>
    <t>被动防御中lv2</t>
    <rPh sb="0" eb="1">
      <t>bei'd</t>
    </rPh>
    <rPh sb="2" eb="3">
      <t>fang'y</t>
    </rPh>
    <rPh sb="4" eb="5">
      <t>zhong</t>
    </rPh>
    <phoneticPr fontId="2" type="noConversion"/>
  </si>
  <si>
    <t>被动防御中lv3</t>
    <rPh sb="0" eb="1">
      <t>bei'd</t>
    </rPh>
    <rPh sb="2" eb="3">
      <t>fang'y</t>
    </rPh>
    <rPh sb="4" eb="5">
      <t>zhong</t>
    </rPh>
    <phoneticPr fontId="2" type="noConversion"/>
  </si>
  <si>
    <t>被动防御中lv4</t>
    <rPh sb="0" eb="1">
      <t>bei'd</t>
    </rPh>
    <rPh sb="2" eb="3">
      <t>fang'y</t>
    </rPh>
    <rPh sb="4" eb="5">
      <t>zhong</t>
    </rPh>
    <phoneticPr fontId="2" type="noConversion"/>
  </si>
  <si>
    <t>被动防御中lv5</t>
    <rPh sb="0" eb="1">
      <t>bei'd</t>
    </rPh>
    <rPh sb="2" eb="3">
      <t>fang'y</t>
    </rPh>
    <rPh sb="4" eb="5">
      <t>zhong</t>
    </rPh>
    <phoneticPr fontId="2" type="noConversion"/>
  </si>
  <si>
    <t>被动防御中lv6</t>
    <rPh sb="0" eb="1">
      <t>bei'd</t>
    </rPh>
    <rPh sb="2" eb="3">
      <t>fang'y</t>
    </rPh>
    <rPh sb="4" eb="5">
      <t>zhong</t>
    </rPh>
    <phoneticPr fontId="2" type="noConversion"/>
  </si>
  <si>
    <t>被动防御中lv7</t>
    <rPh sb="0" eb="1">
      <t>bei'd</t>
    </rPh>
    <rPh sb="2" eb="3">
      <t>fang'y</t>
    </rPh>
    <rPh sb="4" eb="5">
      <t>zhong</t>
    </rPh>
    <phoneticPr fontId="2" type="noConversion"/>
  </si>
  <si>
    <t>被动防御中lv8</t>
    <rPh sb="0" eb="1">
      <t>bei'd</t>
    </rPh>
    <rPh sb="2" eb="3">
      <t>fang'y</t>
    </rPh>
    <rPh sb="4" eb="5">
      <t>zhong</t>
    </rPh>
    <phoneticPr fontId="2" type="noConversion"/>
  </si>
  <si>
    <t>被动防御中lv9</t>
    <rPh sb="0" eb="1">
      <t>bei'd</t>
    </rPh>
    <rPh sb="2" eb="3">
      <t>fang'y</t>
    </rPh>
    <rPh sb="4" eb="5">
      <t>zhong</t>
    </rPh>
    <phoneticPr fontId="2" type="noConversion"/>
  </si>
  <si>
    <t>被动防御中lv10</t>
    <rPh sb="0" eb="1">
      <t>bei'd</t>
    </rPh>
    <rPh sb="2" eb="3">
      <t>fang'y</t>
    </rPh>
    <rPh sb="4" eb="5">
      <t>zhong</t>
    </rPh>
    <phoneticPr fontId="2" type="noConversion"/>
  </si>
  <si>
    <t>被动防御中lv11</t>
    <rPh sb="0" eb="1">
      <t>bei'd</t>
    </rPh>
    <rPh sb="2" eb="3">
      <t>fang'y</t>
    </rPh>
    <rPh sb="4" eb="5">
      <t>zhong</t>
    </rPh>
    <phoneticPr fontId="2" type="noConversion"/>
  </si>
  <si>
    <t>被动防御中lv12</t>
    <rPh sb="0" eb="1">
      <t>bei'd</t>
    </rPh>
    <rPh sb="2" eb="3">
      <t>fang'y</t>
    </rPh>
    <rPh sb="4" eb="5">
      <t>zhong</t>
    </rPh>
    <phoneticPr fontId="2" type="noConversion"/>
  </si>
  <si>
    <t>被动防御中lv13</t>
    <rPh sb="0" eb="1">
      <t>bei'd</t>
    </rPh>
    <rPh sb="2" eb="3">
      <t>fang'y</t>
    </rPh>
    <rPh sb="4" eb="5">
      <t>zhong</t>
    </rPh>
    <phoneticPr fontId="2" type="noConversion"/>
  </si>
  <si>
    <t>被动防御中lv14</t>
    <rPh sb="0" eb="1">
      <t>bei'd</t>
    </rPh>
    <rPh sb="2" eb="3">
      <t>fang'y</t>
    </rPh>
    <rPh sb="4" eb="5">
      <t>zhong</t>
    </rPh>
    <phoneticPr fontId="2" type="noConversion"/>
  </si>
  <si>
    <t>被动防御中lv15</t>
    <rPh sb="0" eb="1">
      <t>bei'd</t>
    </rPh>
    <rPh sb="2" eb="3">
      <t>fang'y</t>
    </rPh>
    <rPh sb="4" eb="5">
      <t>zhong</t>
    </rPh>
    <phoneticPr fontId="2" type="noConversion"/>
  </si>
  <si>
    <t>被动防御中lv16</t>
    <rPh sb="0" eb="1">
      <t>bei'd</t>
    </rPh>
    <rPh sb="2" eb="3">
      <t>fang'y</t>
    </rPh>
    <rPh sb="4" eb="5">
      <t>zhong</t>
    </rPh>
    <phoneticPr fontId="2" type="noConversion"/>
  </si>
  <si>
    <t>被动防御中lv17</t>
    <rPh sb="0" eb="1">
      <t>bei'd</t>
    </rPh>
    <rPh sb="2" eb="3">
      <t>fang'y</t>
    </rPh>
    <rPh sb="4" eb="5">
      <t>zhong</t>
    </rPh>
    <phoneticPr fontId="2" type="noConversion"/>
  </si>
  <si>
    <t>被动防御中lv18</t>
    <rPh sb="0" eb="1">
      <t>bei'd</t>
    </rPh>
    <rPh sb="2" eb="3">
      <t>fang'y</t>
    </rPh>
    <rPh sb="4" eb="5">
      <t>zhong</t>
    </rPh>
    <phoneticPr fontId="2" type="noConversion"/>
  </si>
  <si>
    <t>被动防御中lv19</t>
    <rPh sb="0" eb="1">
      <t>bei'd</t>
    </rPh>
    <rPh sb="2" eb="3">
      <t>fang'y</t>
    </rPh>
    <rPh sb="4" eb="5">
      <t>zhong</t>
    </rPh>
    <phoneticPr fontId="2" type="noConversion"/>
  </si>
  <si>
    <t>被动防御中lv20</t>
    <rPh sb="0" eb="1">
      <t>bei'd</t>
    </rPh>
    <rPh sb="2" eb="3">
      <t>fang'y</t>
    </rPh>
    <rPh sb="4" eb="5">
      <t>zhong</t>
    </rPh>
    <phoneticPr fontId="2" type="noConversion"/>
  </si>
  <si>
    <t>被动防御大lv1</t>
    <rPh sb="0" eb="1">
      <t>bei'd</t>
    </rPh>
    <rPh sb="2" eb="3">
      <t>fang'y</t>
    </rPh>
    <rPh sb="4" eb="5">
      <t>da</t>
    </rPh>
    <phoneticPr fontId="2" type="noConversion"/>
  </si>
  <si>
    <t>被动防御大lv2</t>
    <rPh sb="0" eb="1">
      <t>bei'd</t>
    </rPh>
    <rPh sb="2" eb="3">
      <t>fang'y</t>
    </rPh>
    <rPh sb="4" eb="5">
      <t>da</t>
    </rPh>
    <phoneticPr fontId="2" type="noConversion"/>
  </si>
  <si>
    <t>被动防御大lv3</t>
    <rPh sb="0" eb="1">
      <t>bei'd</t>
    </rPh>
    <rPh sb="2" eb="3">
      <t>fang'y</t>
    </rPh>
    <rPh sb="4" eb="5">
      <t>da</t>
    </rPh>
    <phoneticPr fontId="2" type="noConversion"/>
  </si>
  <si>
    <t>被动防御大lv4</t>
    <rPh sb="0" eb="1">
      <t>bei'd</t>
    </rPh>
    <rPh sb="2" eb="3">
      <t>fang'y</t>
    </rPh>
    <rPh sb="4" eb="5">
      <t>da</t>
    </rPh>
    <phoneticPr fontId="2" type="noConversion"/>
  </si>
  <si>
    <t>被动防御大lv5</t>
    <rPh sb="0" eb="1">
      <t>bei'd</t>
    </rPh>
    <rPh sb="2" eb="3">
      <t>fang'y</t>
    </rPh>
    <rPh sb="4" eb="5">
      <t>da</t>
    </rPh>
    <phoneticPr fontId="2" type="noConversion"/>
  </si>
  <si>
    <t>被动防御大lv6</t>
    <rPh sb="0" eb="1">
      <t>bei'd</t>
    </rPh>
    <rPh sb="2" eb="3">
      <t>fang'y</t>
    </rPh>
    <rPh sb="4" eb="5">
      <t>da</t>
    </rPh>
    <phoneticPr fontId="2" type="noConversion"/>
  </si>
  <si>
    <t>被动防御大lv7</t>
    <rPh sb="0" eb="1">
      <t>bei'd</t>
    </rPh>
    <rPh sb="2" eb="3">
      <t>fang'y</t>
    </rPh>
    <rPh sb="4" eb="5">
      <t>da</t>
    </rPh>
    <phoneticPr fontId="2" type="noConversion"/>
  </si>
  <si>
    <t>被动防御大lv8</t>
    <rPh sb="0" eb="1">
      <t>bei'd</t>
    </rPh>
    <rPh sb="2" eb="3">
      <t>fang'y</t>
    </rPh>
    <rPh sb="4" eb="5">
      <t>da</t>
    </rPh>
    <phoneticPr fontId="2" type="noConversion"/>
  </si>
  <si>
    <t>被动防御大lv9</t>
    <rPh sb="0" eb="1">
      <t>bei'd</t>
    </rPh>
    <rPh sb="2" eb="3">
      <t>fang'y</t>
    </rPh>
    <rPh sb="4" eb="5">
      <t>da</t>
    </rPh>
    <phoneticPr fontId="2" type="noConversion"/>
  </si>
  <si>
    <t>被动防御大lv10</t>
    <rPh sb="0" eb="1">
      <t>bei'd</t>
    </rPh>
    <rPh sb="2" eb="3">
      <t>fang'y</t>
    </rPh>
    <rPh sb="4" eb="5">
      <t>da</t>
    </rPh>
    <phoneticPr fontId="2" type="noConversion"/>
  </si>
  <si>
    <t>被动防御大lv11</t>
    <rPh sb="0" eb="1">
      <t>bei'd</t>
    </rPh>
    <rPh sb="2" eb="3">
      <t>fang'y</t>
    </rPh>
    <rPh sb="4" eb="5">
      <t>da</t>
    </rPh>
    <phoneticPr fontId="2" type="noConversion"/>
  </si>
  <si>
    <t>被动防御大lv12</t>
    <rPh sb="0" eb="1">
      <t>bei'd</t>
    </rPh>
    <rPh sb="2" eb="3">
      <t>fang'y</t>
    </rPh>
    <rPh sb="4" eb="5">
      <t>da</t>
    </rPh>
    <phoneticPr fontId="2" type="noConversion"/>
  </si>
  <si>
    <t>被动防御大lv13</t>
    <rPh sb="0" eb="1">
      <t>bei'd</t>
    </rPh>
    <rPh sb="2" eb="3">
      <t>fang'y</t>
    </rPh>
    <rPh sb="4" eb="5">
      <t>da</t>
    </rPh>
    <phoneticPr fontId="2" type="noConversion"/>
  </si>
  <si>
    <t>被动防御大lv14</t>
    <rPh sb="0" eb="1">
      <t>bei'd</t>
    </rPh>
    <rPh sb="2" eb="3">
      <t>fang'y</t>
    </rPh>
    <rPh sb="4" eb="5">
      <t>da</t>
    </rPh>
    <phoneticPr fontId="2" type="noConversion"/>
  </si>
  <si>
    <t>被动防御大lv15</t>
    <rPh sb="0" eb="1">
      <t>bei'd</t>
    </rPh>
    <rPh sb="2" eb="3">
      <t>fang'y</t>
    </rPh>
    <rPh sb="4" eb="5">
      <t>da</t>
    </rPh>
    <phoneticPr fontId="2" type="noConversion"/>
  </si>
  <si>
    <t>被动防御大lv16</t>
    <rPh sb="0" eb="1">
      <t>bei'd</t>
    </rPh>
    <rPh sb="2" eb="3">
      <t>fang'y</t>
    </rPh>
    <rPh sb="4" eb="5">
      <t>da</t>
    </rPh>
    <phoneticPr fontId="2" type="noConversion"/>
  </si>
  <si>
    <t>被动防御大lv17</t>
    <rPh sb="0" eb="1">
      <t>bei'd</t>
    </rPh>
    <rPh sb="2" eb="3">
      <t>fang'y</t>
    </rPh>
    <rPh sb="4" eb="5">
      <t>da</t>
    </rPh>
    <phoneticPr fontId="2" type="noConversion"/>
  </si>
  <si>
    <t>被动防御大lv18</t>
    <rPh sb="0" eb="1">
      <t>bei'd</t>
    </rPh>
    <rPh sb="2" eb="3">
      <t>fang'y</t>
    </rPh>
    <rPh sb="4" eb="5">
      <t>da</t>
    </rPh>
    <phoneticPr fontId="2" type="noConversion"/>
  </si>
  <si>
    <t>被动防御大lv19</t>
    <rPh sb="0" eb="1">
      <t>bei'd</t>
    </rPh>
    <rPh sb="2" eb="3">
      <t>fang'y</t>
    </rPh>
    <rPh sb="4" eb="5">
      <t>da</t>
    </rPh>
    <phoneticPr fontId="2" type="noConversion"/>
  </si>
  <si>
    <t>被动防御大lv20</t>
    <rPh sb="0" eb="1">
      <t>bei'd</t>
    </rPh>
    <rPh sb="2" eb="3">
      <t>fang'y</t>
    </rPh>
    <rPh sb="4" eb="5">
      <t>da</t>
    </rPh>
    <phoneticPr fontId="2" type="noConversion"/>
  </si>
  <si>
    <t>血量值</t>
    <rPh sb="2" eb="3">
      <t>zhi</t>
    </rPh>
    <phoneticPr fontId="1" type="noConversion"/>
  </si>
  <si>
    <t>被动生命小lv1</t>
    <rPh sb="0" eb="1">
      <t>bei'd</t>
    </rPh>
    <rPh sb="4" eb="5">
      <t>xiao</t>
    </rPh>
    <phoneticPr fontId="2" type="noConversion"/>
  </si>
  <si>
    <t>被动生命小lv2</t>
    <rPh sb="0" eb="1">
      <t>bei'd</t>
    </rPh>
    <rPh sb="4" eb="5">
      <t>xiao</t>
    </rPh>
    <phoneticPr fontId="2" type="noConversion"/>
  </si>
  <si>
    <t>被动生命小lv3</t>
    <rPh sb="0" eb="1">
      <t>bei'd</t>
    </rPh>
    <rPh sb="4" eb="5">
      <t>xiao</t>
    </rPh>
    <phoneticPr fontId="2" type="noConversion"/>
  </si>
  <si>
    <t>被动生命小lv4</t>
    <rPh sb="0" eb="1">
      <t>bei'd</t>
    </rPh>
    <rPh sb="4" eb="5">
      <t>xiao</t>
    </rPh>
    <phoneticPr fontId="2" type="noConversion"/>
  </si>
  <si>
    <t>被动生命小lv5</t>
    <rPh sb="0" eb="1">
      <t>bei'd</t>
    </rPh>
    <rPh sb="4" eb="5">
      <t>xiao</t>
    </rPh>
    <phoneticPr fontId="2" type="noConversion"/>
  </si>
  <si>
    <t>被动生命小lv6</t>
    <rPh sb="0" eb="1">
      <t>bei'd</t>
    </rPh>
    <rPh sb="4" eb="5">
      <t>xiao</t>
    </rPh>
    <phoneticPr fontId="2" type="noConversion"/>
  </si>
  <si>
    <t>被动生命小lv7</t>
    <rPh sb="0" eb="1">
      <t>bei'd</t>
    </rPh>
    <rPh sb="4" eb="5">
      <t>xiao</t>
    </rPh>
    <phoneticPr fontId="2" type="noConversion"/>
  </si>
  <si>
    <t>被动生命小lv8</t>
    <rPh sb="0" eb="1">
      <t>bei'd</t>
    </rPh>
    <rPh sb="4" eb="5">
      <t>xiao</t>
    </rPh>
    <phoneticPr fontId="2" type="noConversion"/>
  </si>
  <si>
    <t>被动生命小lv9</t>
    <rPh sb="0" eb="1">
      <t>bei'd</t>
    </rPh>
    <rPh sb="4" eb="5">
      <t>xiao</t>
    </rPh>
    <phoneticPr fontId="2" type="noConversion"/>
  </si>
  <si>
    <t>被动生命小lv10</t>
    <rPh sb="0" eb="1">
      <t>bei'd</t>
    </rPh>
    <rPh sb="4" eb="5">
      <t>xiao</t>
    </rPh>
    <phoneticPr fontId="2" type="noConversion"/>
  </si>
  <si>
    <t>被动生命小lv11</t>
    <rPh sb="0" eb="1">
      <t>bei'd</t>
    </rPh>
    <rPh sb="4" eb="5">
      <t>xiao</t>
    </rPh>
    <phoneticPr fontId="2" type="noConversion"/>
  </si>
  <si>
    <t>被动生命小lv12</t>
    <rPh sb="0" eb="1">
      <t>bei'd</t>
    </rPh>
    <rPh sb="4" eb="5">
      <t>xiao</t>
    </rPh>
    <phoneticPr fontId="2" type="noConversion"/>
  </si>
  <si>
    <t>被动生命小lv13</t>
    <rPh sb="0" eb="1">
      <t>bei'd</t>
    </rPh>
    <rPh sb="4" eb="5">
      <t>xiao</t>
    </rPh>
    <phoneticPr fontId="2" type="noConversion"/>
  </si>
  <si>
    <t>被动生命小lv14</t>
    <rPh sb="0" eb="1">
      <t>bei'd</t>
    </rPh>
    <rPh sb="4" eb="5">
      <t>xiao</t>
    </rPh>
    <phoneticPr fontId="2" type="noConversion"/>
  </si>
  <si>
    <t>被动生命小lv15</t>
    <rPh sb="0" eb="1">
      <t>bei'd</t>
    </rPh>
    <rPh sb="4" eb="5">
      <t>xiao</t>
    </rPh>
    <phoneticPr fontId="2" type="noConversion"/>
  </si>
  <si>
    <t>被动生命小lv16</t>
    <rPh sb="0" eb="1">
      <t>bei'd</t>
    </rPh>
    <rPh sb="4" eb="5">
      <t>xiao</t>
    </rPh>
    <phoneticPr fontId="2" type="noConversion"/>
  </si>
  <si>
    <t>被动生命小lv17</t>
    <rPh sb="0" eb="1">
      <t>bei'd</t>
    </rPh>
    <rPh sb="4" eb="5">
      <t>xiao</t>
    </rPh>
    <phoneticPr fontId="2" type="noConversion"/>
  </si>
  <si>
    <t>被动生命小lv18</t>
    <rPh sb="0" eb="1">
      <t>bei'd</t>
    </rPh>
    <rPh sb="4" eb="5">
      <t>xiao</t>
    </rPh>
    <phoneticPr fontId="2" type="noConversion"/>
  </si>
  <si>
    <t>被动生命小lv19</t>
    <rPh sb="0" eb="1">
      <t>bei'd</t>
    </rPh>
    <rPh sb="4" eb="5">
      <t>xiao</t>
    </rPh>
    <phoneticPr fontId="2" type="noConversion"/>
  </si>
  <si>
    <t>被动生命小lv20</t>
    <rPh sb="0" eb="1">
      <t>bei'd</t>
    </rPh>
    <rPh sb="4" eb="5">
      <t>xiao</t>
    </rPh>
    <phoneticPr fontId="2" type="noConversion"/>
  </si>
  <si>
    <t>被动生命中lv1</t>
    <rPh sb="0" eb="1">
      <t>bei'd</t>
    </rPh>
    <rPh sb="4" eb="5">
      <t>zhong</t>
    </rPh>
    <phoneticPr fontId="2" type="noConversion"/>
  </si>
  <si>
    <t>被动生命中lv2</t>
    <rPh sb="0" eb="1">
      <t>bei'd</t>
    </rPh>
    <rPh sb="4" eb="5">
      <t>zhong</t>
    </rPh>
    <phoneticPr fontId="2" type="noConversion"/>
  </si>
  <si>
    <t>被动生命中lv3</t>
    <rPh sb="0" eb="1">
      <t>bei'd</t>
    </rPh>
    <rPh sb="4" eb="5">
      <t>zhong</t>
    </rPh>
    <phoneticPr fontId="2" type="noConversion"/>
  </si>
  <si>
    <t>被动生命中lv4</t>
    <rPh sb="0" eb="1">
      <t>bei'd</t>
    </rPh>
    <rPh sb="4" eb="5">
      <t>zhong</t>
    </rPh>
    <phoneticPr fontId="2" type="noConversion"/>
  </si>
  <si>
    <t>被动生命中lv5</t>
    <rPh sb="0" eb="1">
      <t>bei'd</t>
    </rPh>
    <rPh sb="4" eb="5">
      <t>zhong</t>
    </rPh>
    <phoneticPr fontId="2" type="noConversion"/>
  </si>
  <si>
    <t>被动生命中lv6</t>
    <rPh sb="0" eb="1">
      <t>bei'd</t>
    </rPh>
    <rPh sb="4" eb="5">
      <t>zhong</t>
    </rPh>
    <phoneticPr fontId="2" type="noConversion"/>
  </si>
  <si>
    <t>被动生命中lv7</t>
    <rPh sb="0" eb="1">
      <t>bei'd</t>
    </rPh>
    <rPh sb="4" eb="5">
      <t>zhong</t>
    </rPh>
    <phoneticPr fontId="2" type="noConversion"/>
  </si>
  <si>
    <t>被动生命中lv8</t>
    <rPh sb="0" eb="1">
      <t>bei'd</t>
    </rPh>
    <rPh sb="4" eb="5">
      <t>zhong</t>
    </rPh>
    <phoneticPr fontId="2" type="noConversion"/>
  </si>
  <si>
    <t>被动生命中lv9</t>
    <rPh sb="0" eb="1">
      <t>bei'd</t>
    </rPh>
    <rPh sb="4" eb="5">
      <t>zhong</t>
    </rPh>
    <phoneticPr fontId="2" type="noConversion"/>
  </si>
  <si>
    <t>被动生命中lv10</t>
    <rPh sb="0" eb="1">
      <t>bei'd</t>
    </rPh>
    <rPh sb="4" eb="5">
      <t>zhong</t>
    </rPh>
    <phoneticPr fontId="2" type="noConversion"/>
  </si>
  <si>
    <t>被动生命中lv11</t>
    <rPh sb="0" eb="1">
      <t>bei'd</t>
    </rPh>
    <rPh sb="4" eb="5">
      <t>zhong</t>
    </rPh>
    <phoneticPr fontId="2" type="noConversion"/>
  </si>
  <si>
    <t>被动生命中lv12</t>
    <rPh sb="0" eb="1">
      <t>bei'd</t>
    </rPh>
    <rPh sb="4" eb="5">
      <t>zhong</t>
    </rPh>
    <phoneticPr fontId="2" type="noConversion"/>
  </si>
  <si>
    <t>被动生命中lv13</t>
    <rPh sb="0" eb="1">
      <t>bei'd</t>
    </rPh>
    <rPh sb="4" eb="5">
      <t>zhong</t>
    </rPh>
    <phoneticPr fontId="2" type="noConversion"/>
  </si>
  <si>
    <t>被动生命中lv14</t>
    <rPh sb="0" eb="1">
      <t>bei'd</t>
    </rPh>
    <rPh sb="4" eb="5">
      <t>zhong</t>
    </rPh>
    <phoneticPr fontId="2" type="noConversion"/>
  </si>
  <si>
    <t>被动生命中lv15</t>
    <rPh sb="0" eb="1">
      <t>bei'd</t>
    </rPh>
    <rPh sb="4" eb="5">
      <t>zhong</t>
    </rPh>
    <phoneticPr fontId="2" type="noConversion"/>
  </si>
  <si>
    <t>被动生命中lv16</t>
    <rPh sb="0" eb="1">
      <t>bei'd</t>
    </rPh>
    <rPh sb="4" eb="5">
      <t>zhong</t>
    </rPh>
    <phoneticPr fontId="2" type="noConversion"/>
  </si>
  <si>
    <t>被动生命中lv17</t>
    <rPh sb="0" eb="1">
      <t>bei'd</t>
    </rPh>
    <rPh sb="4" eb="5">
      <t>zhong</t>
    </rPh>
    <phoneticPr fontId="2" type="noConversion"/>
  </si>
  <si>
    <t>被动生命中lv18</t>
    <rPh sb="0" eb="1">
      <t>bei'd</t>
    </rPh>
    <rPh sb="4" eb="5">
      <t>zhong</t>
    </rPh>
    <phoneticPr fontId="2" type="noConversion"/>
  </si>
  <si>
    <t>被动生命中lv19</t>
    <rPh sb="0" eb="1">
      <t>bei'd</t>
    </rPh>
    <rPh sb="4" eb="5">
      <t>zhong</t>
    </rPh>
    <phoneticPr fontId="2" type="noConversion"/>
  </si>
  <si>
    <t>被动生命中lv20</t>
    <rPh sb="0" eb="1">
      <t>bei'd</t>
    </rPh>
    <rPh sb="4" eb="5">
      <t>zhong</t>
    </rPh>
    <phoneticPr fontId="2" type="noConversion"/>
  </si>
  <si>
    <t>被动生命大lv1</t>
    <rPh sb="0" eb="1">
      <t>bei'd</t>
    </rPh>
    <rPh sb="4" eb="5">
      <t>da</t>
    </rPh>
    <phoneticPr fontId="2" type="noConversion"/>
  </si>
  <si>
    <t>被动生命大lv2</t>
    <rPh sb="0" eb="1">
      <t>bei'd</t>
    </rPh>
    <rPh sb="4" eb="5">
      <t>da</t>
    </rPh>
    <phoneticPr fontId="2" type="noConversion"/>
  </si>
  <si>
    <t>被动生命大lv3</t>
    <rPh sb="0" eb="1">
      <t>bei'd</t>
    </rPh>
    <rPh sb="4" eb="5">
      <t>da</t>
    </rPh>
    <phoneticPr fontId="2" type="noConversion"/>
  </si>
  <si>
    <t>被动生命大lv4</t>
    <rPh sb="0" eb="1">
      <t>bei'd</t>
    </rPh>
    <rPh sb="4" eb="5">
      <t>da</t>
    </rPh>
    <phoneticPr fontId="2" type="noConversion"/>
  </si>
  <si>
    <t>被动生命大lv5</t>
    <rPh sb="0" eb="1">
      <t>bei'd</t>
    </rPh>
    <rPh sb="4" eb="5">
      <t>da</t>
    </rPh>
    <phoneticPr fontId="2" type="noConversion"/>
  </si>
  <si>
    <t>被动生命大lv6</t>
    <rPh sb="0" eb="1">
      <t>bei'd</t>
    </rPh>
    <rPh sb="4" eb="5">
      <t>da</t>
    </rPh>
    <phoneticPr fontId="2" type="noConversion"/>
  </si>
  <si>
    <t>被动生命大lv7</t>
    <rPh sb="0" eb="1">
      <t>bei'd</t>
    </rPh>
    <rPh sb="4" eb="5">
      <t>da</t>
    </rPh>
    <phoneticPr fontId="2" type="noConversion"/>
  </si>
  <si>
    <t>被动生命大lv8</t>
    <rPh sb="0" eb="1">
      <t>bei'd</t>
    </rPh>
    <rPh sb="4" eb="5">
      <t>da</t>
    </rPh>
    <phoneticPr fontId="2" type="noConversion"/>
  </si>
  <si>
    <t>被动生命大lv9</t>
    <rPh sb="0" eb="1">
      <t>bei'd</t>
    </rPh>
    <rPh sb="4" eb="5">
      <t>da</t>
    </rPh>
    <phoneticPr fontId="2" type="noConversion"/>
  </si>
  <si>
    <t>被动生命大lv10</t>
    <rPh sb="0" eb="1">
      <t>bei'd</t>
    </rPh>
    <rPh sb="4" eb="5">
      <t>da</t>
    </rPh>
    <phoneticPr fontId="2" type="noConversion"/>
  </si>
  <si>
    <t>被动生命大lv11</t>
    <rPh sb="0" eb="1">
      <t>bei'd</t>
    </rPh>
    <rPh sb="4" eb="5">
      <t>da</t>
    </rPh>
    <phoneticPr fontId="2" type="noConversion"/>
  </si>
  <si>
    <t>被动生命大lv12</t>
    <rPh sb="0" eb="1">
      <t>bei'd</t>
    </rPh>
    <rPh sb="4" eb="5">
      <t>da</t>
    </rPh>
    <phoneticPr fontId="2" type="noConversion"/>
  </si>
  <si>
    <t>被动生命大lv13</t>
    <rPh sb="0" eb="1">
      <t>bei'd</t>
    </rPh>
    <rPh sb="4" eb="5">
      <t>da</t>
    </rPh>
    <phoneticPr fontId="2" type="noConversion"/>
  </si>
  <si>
    <t>被动生命大lv14</t>
    <rPh sb="0" eb="1">
      <t>bei'd</t>
    </rPh>
    <rPh sb="4" eb="5">
      <t>da</t>
    </rPh>
    <phoneticPr fontId="2" type="noConversion"/>
  </si>
  <si>
    <t>被动生命大lv15</t>
    <rPh sb="0" eb="1">
      <t>bei'd</t>
    </rPh>
    <rPh sb="4" eb="5">
      <t>da</t>
    </rPh>
    <phoneticPr fontId="2" type="noConversion"/>
  </si>
  <si>
    <t>被动生命大lv16</t>
    <rPh sb="0" eb="1">
      <t>bei'd</t>
    </rPh>
    <rPh sb="4" eb="5">
      <t>da</t>
    </rPh>
    <phoneticPr fontId="2" type="noConversion"/>
  </si>
  <si>
    <t>被动生命大lv17</t>
    <rPh sb="0" eb="1">
      <t>bei'd</t>
    </rPh>
    <rPh sb="4" eb="5">
      <t>da</t>
    </rPh>
    <phoneticPr fontId="2" type="noConversion"/>
  </si>
  <si>
    <t>被动生命大lv18</t>
    <rPh sb="0" eb="1">
      <t>bei'd</t>
    </rPh>
    <rPh sb="4" eb="5">
      <t>da</t>
    </rPh>
    <phoneticPr fontId="2" type="noConversion"/>
  </si>
  <si>
    <t>被动生命大lv19</t>
    <rPh sb="0" eb="1">
      <t>bei'd</t>
    </rPh>
    <rPh sb="4" eb="5">
      <t>da</t>
    </rPh>
    <phoneticPr fontId="2" type="noConversion"/>
  </si>
  <si>
    <t>被动生命大lv20</t>
    <rPh sb="0" eb="1">
      <t>bei'd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</si>
  <si>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</si>
  <si>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</si>
  <si>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</si>
  <si>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</si>
  <si>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</si>
  <si>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</si>
  <si>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</si>
  <si>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</si>
  <si>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</si>
  <si>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</si>
  <si>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</si>
  <si>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</si>
  <si>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</si>
  <si>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</si>
  <si>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</si>
  <si>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</si>
  <si>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</si>
  <si>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</si>
  <si>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</si>
  <si>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</si>
  <si>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速度比率</t>
    <rPh sb="0" eb="1">
      <t>su'd</t>
    </rPh>
    <rPh sb="2" eb="3">
      <t>bi'lv</t>
    </rPh>
    <phoneticPr fontId="1" type="noConversion"/>
  </si>
  <si>
    <t>被动暴伤lv1</t>
    <rPh sb="0" eb="1">
      <t>bei'd</t>
    </rPh>
    <rPh sb="2" eb="3">
      <t>bao</t>
    </rPh>
    <rPh sb="3" eb="4">
      <t>shang</t>
    </rPh>
    <phoneticPr fontId="2" type="noConversion"/>
  </si>
  <si>
    <t>被动暴伤lv2</t>
    <rPh sb="0" eb="1">
      <t>bei'd</t>
    </rPh>
    <rPh sb="2" eb="3">
      <t>bao</t>
    </rPh>
    <rPh sb="3" eb="4">
      <t>shang</t>
    </rPh>
    <phoneticPr fontId="2" type="noConversion"/>
  </si>
  <si>
    <t>被动暴伤lv3</t>
    <rPh sb="0" eb="1">
      <t>bei'd</t>
    </rPh>
    <rPh sb="2" eb="3">
      <t>bao</t>
    </rPh>
    <rPh sb="3" eb="4">
      <t>shang</t>
    </rPh>
    <phoneticPr fontId="2" type="noConversion"/>
  </si>
  <si>
    <t>被动暴伤lv4</t>
    <rPh sb="0" eb="1">
      <t>bei'd</t>
    </rPh>
    <rPh sb="2" eb="3">
      <t>bao</t>
    </rPh>
    <rPh sb="3" eb="4">
      <t>shang</t>
    </rPh>
    <phoneticPr fontId="2" type="noConversion"/>
  </si>
  <si>
    <t>被动暴伤lv5</t>
    <rPh sb="0" eb="1">
      <t>bei'd</t>
    </rPh>
    <rPh sb="2" eb="3">
      <t>bao</t>
    </rPh>
    <rPh sb="3" eb="4">
      <t>shang</t>
    </rPh>
    <phoneticPr fontId="2" type="noConversion"/>
  </si>
  <si>
    <t>被动暴伤lv6</t>
    <rPh sb="0" eb="1">
      <t>bei'd</t>
    </rPh>
    <rPh sb="2" eb="3">
      <t>bao</t>
    </rPh>
    <rPh sb="3" eb="4">
      <t>shang</t>
    </rPh>
    <phoneticPr fontId="2" type="noConversion"/>
  </si>
  <si>
    <t>被动暴伤lv7</t>
    <rPh sb="0" eb="1">
      <t>bei'd</t>
    </rPh>
    <rPh sb="2" eb="3">
      <t>bao</t>
    </rPh>
    <rPh sb="3" eb="4">
      <t>shang</t>
    </rPh>
    <phoneticPr fontId="2" type="noConversion"/>
  </si>
  <si>
    <t>被动暴伤lv8</t>
    <rPh sb="0" eb="1">
      <t>bei'd</t>
    </rPh>
    <rPh sb="2" eb="3">
      <t>bao</t>
    </rPh>
    <rPh sb="3" eb="4">
      <t>shang</t>
    </rPh>
    <phoneticPr fontId="2" type="noConversion"/>
  </si>
  <si>
    <t>被动暴伤lv9</t>
    <rPh sb="0" eb="1">
      <t>bei'd</t>
    </rPh>
    <rPh sb="2" eb="3">
      <t>bao</t>
    </rPh>
    <rPh sb="3" eb="4">
      <t>shang</t>
    </rPh>
    <phoneticPr fontId="2" type="noConversion"/>
  </si>
  <si>
    <t>被动暴伤lv10</t>
    <rPh sb="0" eb="1">
      <t>bei'd</t>
    </rPh>
    <rPh sb="2" eb="3">
      <t>bao</t>
    </rPh>
    <rPh sb="3" eb="4">
      <t>shang</t>
    </rPh>
    <phoneticPr fontId="2" type="noConversion"/>
  </si>
  <si>
    <t>被动暴伤lv11</t>
    <rPh sb="0" eb="1">
      <t>bei'd</t>
    </rPh>
    <rPh sb="2" eb="3">
      <t>bao</t>
    </rPh>
    <rPh sb="3" eb="4">
      <t>shang</t>
    </rPh>
    <phoneticPr fontId="2" type="noConversion"/>
  </si>
  <si>
    <t>被动暴伤lv12</t>
    <rPh sb="0" eb="1">
      <t>bei'd</t>
    </rPh>
    <rPh sb="2" eb="3">
      <t>bao</t>
    </rPh>
    <rPh sb="3" eb="4">
      <t>shang</t>
    </rPh>
    <phoneticPr fontId="2" type="noConversion"/>
  </si>
  <si>
    <t>被动暴伤lv13</t>
    <rPh sb="0" eb="1">
      <t>bei'd</t>
    </rPh>
    <rPh sb="2" eb="3">
      <t>bao</t>
    </rPh>
    <rPh sb="3" eb="4">
      <t>shang</t>
    </rPh>
    <phoneticPr fontId="2" type="noConversion"/>
  </si>
  <si>
    <t>被动暴伤lv14</t>
    <rPh sb="0" eb="1">
      <t>bei'd</t>
    </rPh>
    <rPh sb="2" eb="3">
      <t>bao</t>
    </rPh>
    <rPh sb="3" eb="4">
      <t>shang</t>
    </rPh>
    <phoneticPr fontId="2" type="noConversion"/>
  </si>
  <si>
    <t>被动暴伤lv15</t>
    <rPh sb="0" eb="1">
      <t>bei'd</t>
    </rPh>
    <rPh sb="2" eb="3">
      <t>bao</t>
    </rPh>
    <rPh sb="3" eb="4">
      <t>shang</t>
    </rPh>
    <phoneticPr fontId="2" type="noConversion"/>
  </si>
  <si>
    <t>被动暴伤lv16</t>
    <rPh sb="0" eb="1">
      <t>bei'd</t>
    </rPh>
    <rPh sb="2" eb="3">
      <t>bao</t>
    </rPh>
    <rPh sb="3" eb="4">
      <t>shang</t>
    </rPh>
    <phoneticPr fontId="2" type="noConversion"/>
  </si>
  <si>
    <t>被动暴伤lv17</t>
    <rPh sb="0" eb="1">
      <t>bei'd</t>
    </rPh>
    <rPh sb="2" eb="3">
      <t>bao</t>
    </rPh>
    <rPh sb="3" eb="4">
      <t>shang</t>
    </rPh>
    <phoneticPr fontId="2" type="noConversion"/>
  </si>
  <si>
    <t>被动暴伤lv18</t>
    <rPh sb="0" eb="1">
      <t>bei'd</t>
    </rPh>
    <rPh sb="2" eb="3">
      <t>bao</t>
    </rPh>
    <rPh sb="3" eb="4">
      <t>shang</t>
    </rPh>
    <phoneticPr fontId="2" type="noConversion"/>
  </si>
  <si>
    <t>被动暴伤lv19</t>
    <rPh sb="0" eb="1">
      <t>bei'd</t>
    </rPh>
    <rPh sb="2" eb="3">
      <t>bao</t>
    </rPh>
    <rPh sb="3" eb="4">
      <t>shang</t>
    </rPh>
    <phoneticPr fontId="2" type="noConversion"/>
  </si>
  <si>
    <t>被动暴伤lv20</t>
    <rPh sb="0" eb="1">
      <t>bei'd</t>
    </rPh>
    <rPh sb="2" eb="3">
      <t>bao</t>
    </rPh>
    <rPh sb="3" eb="4">
      <t>shang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</si>
  <si>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</si>
  <si>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</si>
  <si>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</si>
  <si>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</si>
  <si>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</si>
  <si>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</si>
  <si>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</si>
  <si>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</si>
  <si>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</si>
  <si>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</si>
  <si>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</si>
  <si>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</si>
  <si>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</si>
  <si>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</si>
  <si>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</si>
  <si>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</si>
  <si>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</si>
  <si>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</si>
  <si>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</si>
  <si>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</si>
  <si>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</si>
  <si>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</si>
  <si>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被动暴伤lv1</t>
    <rPh sb="0" eb="1">
      <t>bei'd</t>
    </rPh>
    <rPh sb="2" eb="3">
      <t>bao</t>
    </rPh>
    <phoneticPr fontId="1" type="noConversion"/>
  </si>
  <si>
    <t>被动暴伤lv2</t>
    <rPh sb="0" eb="1">
      <t>bei'd</t>
    </rPh>
    <rPh sb="2" eb="3">
      <t>bao</t>
    </rPh>
    <phoneticPr fontId="1" type="noConversion"/>
  </si>
  <si>
    <t>被动暴伤lv3</t>
    <rPh sb="0" eb="1">
      <t>bei'd</t>
    </rPh>
    <rPh sb="2" eb="3">
      <t>bao</t>
    </rPh>
    <phoneticPr fontId="1" type="noConversion"/>
  </si>
  <si>
    <t>被动暴伤lv4</t>
    <rPh sb="0" eb="1">
      <t>bei'd</t>
    </rPh>
    <rPh sb="2" eb="3">
      <t>bao</t>
    </rPh>
    <phoneticPr fontId="1" type="noConversion"/>
  </si>
  <si>
    <t>被动暴伤lv5</t>
    <rPh sb="0" eb="1">
      <t>bei'd</t>
    </rPh>
    <rPh sb="2" eb="3">
      <t>bao</t>
    </rPh>
    <phoneticPr fontId="1" type="noConversion"/>
  </si>
  <si>
    <t>被动暴伤lv6</t>
    <rPh sb="0" eb="1">
      <t>bei'd</t>
    </rPh>
    <rPh sb="2" eb="3">
      <t>bao</t>
    </rPh>
    <phoneticPr fontId="1" type="noConversion"/>
  </si>
  <si>
    <t>被动暴伤lv7</t>
    <rPh sb="0" eb="1">
      <t>bei'd</t>
    </rPh>
    <rPh sb="2" eb="3">
      <t>bao</t>
    </rPh>
    <phoneticPr fontId="1" type="noConversion"/>
  </si>
  <si>
    <t>被动暴伤lv8</t>
    <rPh sb="0" eb="1">
      <t>bei'd</t>
    </rPh>
    <rPh sb="2" eb="3">
      <t>bao</t>
    </rPh>
    <phoneticPr fontId="1" type="noConversion"/>
  </si>
  <si>
    <t>被动暴伤lv9</t>
    <rPh sb="0" eb="1">
      <t>bei'd</t>
    </rPh>
    <rPh sb="2" eb="3">
      <t>bao</t>
    </rPh>
    <phoneticPr fontId="1" type="noConversion"/>
  </si>
  <si>
    <t>被动暴伤lv10</t>
    <rPh sb="0" eb="1">
      <t>bei'd</t>
    </rPh>
    <rPh sb="2" eb="3">
      <t>bao</t>
    </rPh>
    <phoneticPr fontId="1" type="noConversion"/>
  </si>
  <si>
    <t>被动暴伤lv11</t>
    <rPh sb="0" eb="1">
      <t>bei'd</t>
    </rPh>
    <rPh sb="2" eb="3">
      <t>bao</t>
    </rPh>
    <phoneticPr fontId="1" type="noConversion"/>
  </si>
  <si>
    <t>被动暴伤lv12</t>
    <rPh sb="0" eb="1">
      <t>bei'd</t>
    </rPh>
    <rPh sb="2" eb="3">
      <t>bao</t>
    </rPh>
    <phoneticPr fontId="1" type="noConversion"/>
  </si>
  <si>
    <t>被动暴伤lv13</t>
    <rPh sb="0" eb="1">
      <t>bei'd</t>
    </rPh>
    <rPh sb="2" eb="3">
      <t>bao</t>
    </rPh>
    <phoneticPr fontId="1" type="noConversion"/>
  </si>
  <si>
    <t>被动暴伤lv14</t>
    <rPh sb="0" eb="1">
      <t>bei'd</t>
    </rPh>
    <rPh sb="2" eb="3">
      <t>bao</t>
    </rPh>
    <phoneticPr fontId="1" type="noConversion"/>
  </si>
  <si>
    <t>被动暴伤lv15</t>
    <rPh sb="0" eb="1">
      <t>bei'd</t>
    </rPh>
    <rPh sb="2" eb="3">
      <t>bao</t>
    </rPh>
    <phoneticPr fontId="1" type="noConversion"/>
  </si>
  <si>
    <t>被动暴伤lv16</t>
    <rPh sb="0" eb="1">
      <t>bei'd</t>
    </rPh>
    <rPh sb="2" eb="3">
      <t>bao</t>
    </rPh>
    <phoneticPr fontId="1" type="noConversion"/>
  </si>
  <si>
    <t>被动暴伤lv17</t>
    <rPh sb="0" eb="1">
      <t>bei'd</t>
    </rPh>
    <rPh sb="2" eb="3">
      <t>bao</t>
    </rPh>
    <phoneticPr fontId="1" type="noConversion"/>
  </si>
  <si>
    <t>被动暴伤lv18</t>
    <rPh sb="0" eb="1">
      <t>bei'd</t>
    </rPh>
    <rPh sb="2" eb="3">
      <t>bao</t>
    </rPh>
    <phoneticPr fontId="1" type="noConversion"/>
  </si>
  <si>
    <t>被动暴伤lv19</t>
    <rPh sb="0" eb="1">
      <t>bei'd</t>
    </rPh>
    <rPh sb="2" eb="3">
      <t>bao</t>
    </rPh>
    <phoneticPr fontId="1" type="noConversion"/>
  </si>
  <si>
    <t>被动暴伤lv20</t>
    <rPh sb="0" eb="1">
      <t>bei'd</t>
    </rPh>
    <rPh sb="2" eb="3">
      <t>bao</t>
    </rPh>
    <phoneticPr fontId="1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</si>
  <si>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</si>
  <si>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被动鼓舞lv1</t>
    <rPh sb="0" eb="1">
      <t>bei'd</t>
    </rPh>
    <rPh sb="2" eb="3">
      <t>gu'w</t>
    </rPh>
    <phoneticPr fontId="2" type="noConversion"/>
  </si>
  <si>
    <t>被动鼓舞lv2</t>
    <rPh sb="0" eb="1">
      <t>bei'd</t>
    </rPh>
    <rPh sb="2" eb="3">
      <t>gu'w</t>
    </rPh>
    <phoneticPr fontId="2" type="noConversion"/>
  </si>
  <si>
    <t>被动鼓舞lv3</t>
    <rPh sb="0" eb="1">
      <t>bei'd</t>
    </rPh>
    <rPh sb="2" eb="3">
      <t>gu'w</t>
    </rPh>
    <phoneticPr fontId="2" type="noConversion"/>
  </si>
  <si>
    <t>被动鼓舞lv4</t>
    <rPh sb="0" eb="1">
      <t>bei'd</t>
    </rPh>
    <rPh sb="2" eb="3">
      <t>gu'w</t>
    </rPh>
    <phoneticPr fontId="2" type="noConversion"/>
  </si>
  <si>
    <t>被动鼓舞lv5</t>
    <rPh sb="0" eb="1">
      <t>bei'd</t>
    </rPh>
    <rPh sb="2" eb="3">
      <t>gu'w</t>
    </rPh>
    <phoneticPr fontId="2" type="noConversion"/>
  </si>
  <si>
    <t>被动鼓舞lv6</t>
    <rPh sb="0" eb="1">
      <t>bei'd</t>
    </rPh>
    <rPh sb="2" eb="3">
      <t>gu'w</t>
    </rPh>
    <phoneticPr fontId="2" type="noConversion"/>
  </si>
  <si>
    <t>被动鼓舞lv7</t>
    <rPh sb="0" eb="1">
      <t>bei'd</t>
    </rPh>
    <rPh sb="2" eb="3">
      <t>gu'w</t>
    </rPh>
    <phoneticPr fontId="2" type="noConversion"/>
  </si>
  <si>
    <t>被动鼓舞lv8</t>
    <rPh sb="0" eb="1">
      <t>bei'd</t>
    </rPh>
    <rPh sb="2" eb="3">
      <t>gu'w</t>
    </rPh>
    <phoneticPr fontId="2" type="noConversion"/>
  </si>
  <si>
    <t>被动鼓舞lv9</t>
    <rPh sb="0" eb="1">
      <t>bei'd</t>
    </rPh>
    <rPh sb="2" eb="3">
      <t>gu'w</t>
    </rPh>
    <phoneticPr fontId="2" type="noConversion"/>
  </si>
  <si>
    <t>被动鼓舞lv10</t>
    <rPh sb="0" eb="1">
      <t>bei'd</t>
    </rPh>
    <rPh sb="2" eb="3">
      <t>gu'w</t>
    </rPh>
    <phoneticPr fontId="2" type="noConversion"/>
  </si>
  <si>
    <t>被动鼓舞lv11</t>
    <rPh sb="0" eb="1">
      <t>bei'd</t>
    </rPh>
    <rPh sb="2" eb="3">
      <t>gu'w</t>
    </rPh>
    <phoneticPr fontId="2" type="noConversion"/>
  </si>
  <si>
    <t>被动鼓舞lv12</t>
    <rPh sb="0" eb="1">
      <t>bei'd</t>
    </rPh>
    <rPh sb="2" eb="3">
      <t>gu'w</t>
    </rPh>
    <phoneticPr fontId="2" type="noConversion"/>
  </si>
  <si>
    <t>被动鼓舞lv13</t>
    <rPh sb="0" eb="1">
      <t>bei'd</t>
    </rPh>
    <rPh sb="2" eb="3">
      <t>gu'w</t>
    </rPh>
    <phoneticPr fontId="2" type="noConversion"/>
  </si>
  <si>
    <t>被动鼓舞lv14</t>
    <rPh sb="0" eb="1">
      <t>bei'd</t>
    </rPh>
    <rPh sb="2" eb="3">
      <t>gu'w</t>
    </rPh>
    <phoneticPr fontId="2" type="noConversion"/>
  </si>
  <si>
    <t>被动鼓舞lv15</t>
    <rPh sb="0" eb="1">
      <t>bei'd</t>
    </rPh>
    <rPh sb="2" eb="3">
      <t>gu'w</t>
    </rPh>
    <phoneticPr fontId="2" type="noConversion"/>
  </si>
  <si>
    <t>被动鼓舞lv16</t>
    <rPh sb="0" eb="1">
      <t>bei'd</t>
    </rPh>
    <rPh sb="2" eb="3">
      <t>gu'w</t>
    </rPh>
    <phoneticPr fontId="2" type="noConversion"/>
  </si>
  <si>
    <t>被动鼓舞lv17</t>
    <rPh sb="0" eb="1">
      <t>bei'd</t>
    </rPh>
    <rPh sb="2" eb="3">
      <t>gu'w</t>
    </rPh>
    <phoneticPr fontId="2" type="noConversion"/>
  </si>
  <si>
    <t>被动鼓舞lv18</t>
    <rPh sb="0" eb="1">
      <t>bei'd</t>
    </rPh>
    <rPh sb="2" eb="3">
      <t>gu'w</t>
    </rPh>
    <phoneticPr fontId="2" type="noConversion"/>
  </si>
  <si>
    <t>被动鼓舞lv19</t>
    <rPh sb="0" eb="1">
      <t>bei'd</t>
    </rPh>
    <rPh sb="2" eb="3">
      <t>gu'w</t>
    </rPh>
    <phoneticPr fontId="2" type="noConversion"/>
  </si>
  <si>
    <t>被动鼓舞lv20</t>
    <rPh sb="0" eb="1">
      <t>bei'd</t>
    </rPh>
    <rPh sb="2" eb="3">
      <t>gu'w</t>
    </rPh>
    <phoneticPr fontId="2" type="noConversion"/>
  </si>
  <si>
    <t>初始怒气值</t>
    <rPh sb="0" eb="1">
      <t>chu'shi</t>
    </rPh>
    <rPh sb="2" eb="3">
      <t>nu'q</t>
    </rPh>
    <rPh sb="4" eb="5">
      <t>zhi</t>
    </rPh>
    <phoneticPr fontId="1" type="noConversion"/>
  </si>
  <si>
    <t>被动刚烈lv1</t>
    <rPh sb="0" eb="1">
      <t>bei'd</t>
    </rPh>
    <phoneticPr fontId="2" type="noConversion"/>
  </si>
  <si>
    <t>被动刚烈lv2</t>
    <rPh sb="0" eb="1">
      <t>bei'd</t>
    </rPh>
    <phoneticPr fontId="2" type="noConversion"/>
  </si>
  <si>
    <t>被动刚烈lv3</t>
    <rPh sb="0" eb="1">
      <t>bei'd</t>
    </rPh>
    <phoneticPr fontId="2" type="noConversion"/>
  </si>
  <si>
    <t>被动刚烈lv4</t>
    <rPh sb="0" eb="1">
      <t>bei'd</t>
    </rPh>
    <phoneticPr fontId="2" type="noConversion"/>
  </si>
  <si>
    <t>被动刚烈lv5</t>
    <rPh sb="0" eb="1">
      <t>bei'd</t>
    </rPh>
    <phoneticPr fontId="2" type="noConversion"/>
  </si>
  <si>
    <t>被动刚烈lv6</t>
    <rPh sb="0" eb="1">
      <t>bei'd</t>
    </rPh>
    <phoneticPr fontId="2" type="noConversion"/>
  </si>
  <si>
    <t>被动刚烈lv7</t>
    <rPh sb="0" eb="1">
      <t>bei'd</t>
    </rPh>
    <phoneticPr fontId="2" type="noConversion"/>
  </si>
  <si>
    <t>被动刚烈lv8</t>
    <rPh sb="0" eb="1">
      <t>bei'd</t>
    </rPh>
    <phoneticPr fontId="2" type="noConversion"/>
  </si>
  <si>
    <t>被动刚烈lv9</t>
    <rPh sb="0" eb="1">
      <t>bei'd</t>
    </rPh>
    <phoneticPr fontId="2" type="noConversion"/>
  </si>
  <si>
    <t>被动刚烈lv10</t>
    <rPh sb="0" eb="1">
      <t>bei'd</t>
    </rPh>
    <phoneticPr fontId="2" type="noConversion"/>
  </si>
  <si>
    <t>被动刚烈lv11</t>
    <rPh sb="0" eb="1">
      <t>bei'd</t>
    </rPh>
    <phoneticPr fontId="2" type="noConversion"/>
  </si>
  <si>
    <t>被动刚烈lv12</t>
    <rPh sb="0" eb="1">
      <t>bei'd</t>
    </rPh>
    <phoneticPr fontId="2" type="noConversion"/>
  </si>
  <si>
    <t>被动刚烈lv13</t>
    <rPh sb="0" eb="1">
      <t>bei'd</t>
    </rPh>
    <phoneticPr fontId="2" type="noConversion"/>
  </si>
  <si>
    <t>被动刚烈lv14</t>
    <rPh sb="0" eb="1">
      <t>bei'd</t>
    </rPh>
    <phoneticPr fontId="2" type="noConversion"/>
  </si>
  <si>
    <t>被动刚烈lv15</t>
    <rPh sb="0" eb="1">
      <t>bei'd</t>
    </rPh>
    <phoneticPr fontId="2" type="noConversion"/>
  </si>
  <si>
    <t>被动刚烈lv16</t>
    <rPh sb="0" eb="1">
      <t>bei'd</t>
    </rPh>
    <phoneticPr fontId="2" type="noConversion"/>
  </si>
  <si>
    <t>被动刚烈lv17</t>
    <rPh sb="0" eb="1">
      <t>bei'd</t>
    </rPh>
    <phoneticPr fontId="2" type="noConversion"/>
  </si>
  <si>
    <t>被动刚烈lv18</t>
    <rPh sb="0" eb="1">
      <t>bei'd</t>
    </rPh>
    <phoneticPr fontId="2" type="noConversion"/>
  </si>
  <si>
    <t>被动刚烈lv19</t>
    <rPh sb="0" eb="1">
      <t>bei'd</t>
    </rPh>
    <phoneticPr fontId="2" type="noConversion"/>
  </si>
  <si>
    <t>被动刚烈lv20</t>
    <rPh sb="0" eb="1">
      <t>bei'd</t>
    </rPh>
    <phoneticPr fontId="2" type="noConversion"/>
  </si>
  <si>
    <t>被动直觉lv1</t>
    <rPh sb="0" eb="1">
      <t>bei'd</t>
    </rPh>
    <rPh sb="2" eb="3">
      <t>zhi'jue</t>
    </rPh>
    <phoneticPr fontId="2" type="noConversion"/>
  </si>
  <si>
    <t>被动直觉lv2</t>
    <rPh sb="0" eb="1">
      <t>bei'd</t>
    </rPh>
    <rPh sb="2" eb="3">
      <t>zhi'jue</t>
    </rPh>
    <phoneticPr fontId="2" type="noConversion"/>
  </si>
  <si>
    <t>被动直觉lv3</t>
    <rPh sb="0" eb="1">
      <t>bei'd</t>
    </rPh>
    <rPh sb="2" eb="3">
      <t>zhi'jue</t>
    </rPh>
    <phoneticPr fontId="2" type="noConversion"/>
  </si>
  <si>
    <t>被动直觉lv4</t>
    <rPh sb="0" eb="1">
      <t>bei'd</t>
    </rPh>
    <rPh sb="2" eb="3">
      <t>zhi'jue</t>
    </rPh>
    <phoneticPr fontId="2" type="noConversion"/>
  </si>
  <si>
    <t>被动直觉lv5</t>
    <rPh sb="0" eb="1">
      <t>bei'd</t>
    </rPh>
    <rPh sb="2" eb="3">
      <t>zhi'jue</t>
    </rPh>
    <phoneticPr fontId="2" type="noConversion"/>
  </si>
  <si>
    <t>被动直觉lv6</t>
    <rPh sb="0" eb="1">
      <t>bei'd</t>
    </rPh>
    <rPh sb="2" eb="3">
      <t>zhi'jue</t>
    </rPh>
    <phoneticPr fontId="2" type="noConversion"/>
  </si>
  <si>
    <t>被动直觉lv7</t>
    <rPh sb="0" eb="1">
      <t>bei'd</t>
    </rPh>
    <rPh sb="2" eb="3">
      <t>zhi'jue</t>
    </rPh>
    <phoneticPr fontId="2" type="noConversion"/>
  </si>
  <si>
    <t>被动直觉lv8</t>
    <rPh sb="0" eb="1">
      <t>bei'd</t>
    </rPh>
    <rPh sb="2" eb="3">
      <t>zhi'jue</t>
    </rPh>
    <phoneticPr fontId="2" type="noConversion"/>
  </si>
  <si>
    <t>被动直觉lv9</t>
    <rPh sb="0" eb="1">
      <t>bei'd</t>
    </rPh>
    <rPh sb="2" eb="3">
      <t>zhi'jue</t>
    </rPh>
    <phoneticPr fontId="2" type="noConversion"/>
  </si>
  <si>
    <t>被动直觉lv10</t>
    <rPh sb="0" eb="1">
      <t>bei'd</t>
    </rPh>
    <rPh sb="2" eb="3">
      <t>zhi'jue</t>
    </rPh>
    <phoneticPr fontId="2" type="noConversion"/>
  </si>
  <si>
    <t>被动直觉lv11</t>
    <rPh sb="0" eb="1">
      <t>bei'd</t>
    </rPh>
    <rPh sb="2" eb="3">
      <t>zhi'jue</t>
    </rPh>
    <phoneticPr fontId="2" type="noConversion"/>
  </si>
  <si>
    <t>被动直觉lv12</t>
    <rPh sb="0" eb="1">
      <t>bei'd</t>
    </rPh>
    <rPh sb="2" eb="3">
      <t>zhi'jue</t>
    </rPh>
    <phoneticPr fontId="2" type="noConversion"/>
  </si>
  <si>
    <t>被动直觉lv13</t>
    <rPh sb="0" eb="1">
      <t>bei'd</t>
    </rPh>
    <rPh sb="2" eb="3">
      <t>zhi'jue</t>
    </rPh>
    <phoneticPr fontId="2" type="noConversion"/>
  </si>
  <si>
    <t>被动直觉lv14</t>
    <rPh sb="0" eb="1">
      <t>bei'd</t>
    </rPh>
    <rPh sb="2" eb="3">
      <t>zhi'jue</t>
    </rPh>
    <phoneticPr fontId="2" type="noConversion"/>
  </si>
  <si>
    <t>被动直觉lv15</t>
    <rPh sb="0" eb="1">
      <t>bei'd</t>
    </rPh>
    <rPh sb="2" eb="3">
      <t>zhi'jue</t>
    </rPh>
    <phoneticPr fontId="2" type="noConversion"/>
  </si>
  <si>
    <t>被动直觉lv16</t>
    <rPh sb="0" eb="1">
      <t>bei'd</t>
    </rPh>
    <rPh sb="2" eb="3">
      <t>zhi'jue</t>
    </rPh>
    <phoneticPr fontId="2" type="noConversion"/>
  </si>
  <si>
    <t>被动直觉lv17</t>
    <rPh sb="0" eb="1">
      <t>bei'd</t>
    </rPh>
    <rPh sb="2" eb="3">
      <t>zhi'jue</t>
    </rPh>
    <phoneticPr fontId="2" type="noConversion"/>
  </si>
  <si>
    <t>被动直觉lv18</t>
    <rPh sb="0" eb="1">
      <t>bei'd</t>
    </rPh>
    <rPh sb="2" eb="3">
      <t>zhi'jue</t>
    </rPh>
    <phoneticPr fontId="2" type="noConversion"/>
  </si>
  <si>
    <t>被动直觉lv19</t>
    <rPh sb="0" eb="1">
      <t>bei'd</t>
    </rPh>
    <rPh sb="2" eb="3">
      <t>zhi'jue</t>
    </rPh>
    <phoneticPr fontId="2" type="noConversion"/>
  </si>
  <si>
    <t>被动直觉lv20</t>
    <rPh sb="0" eb="1">
      <t>bei'd</t>
    </rPh>
    <rPh sb="2" eb="3">
      <t>zhi'jue</t>
    </rPh>
    <phoneticPr fontId="2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</si>
  <si>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</si>
  <si>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</si>
  <si>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</si>
  <si>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</si>
  <si>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</si>
  <si>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</si>
  <si>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</si>
  <si>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</si>
  <si>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</si>
  <si>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</si>
  <si>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</si>
  <si>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</si>
  <si>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</si>
  <si>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</si>
  <si>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</si>
  <si>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</si>
  <si>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</si>
  <si>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</si>
  <si>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</si>
  <si>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</si>
  <si>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</si>
  <si>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</si>
  <si>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</si>
  <si>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被动冷血lv1</t>
    <rPh sb="0" eb="1">
      <t>bei'd</t>
    </rPh>
    <rPh sb="2" eb="3">
      <t>leng'xue</t>
    </rPh>
    <phoneticPr fontId="2" type="noConversion"/>
  </si>
  <si>
    <t>被动冷血lv2</t>
    <rPh sb="0" eb="1">
      <t>bei'd</t>
    </rPh>
    <rPh sb="2" eb="3">
      <t>leng'xue</t>
    </rPh>
    <phoneticPr fontId="2" type="noConversion"/>
  </si>
  <si>
    <t>被动冷血lv3</t>
    <rPh sb="0" eb="1">
      <t>bei'd</t>
    </rPh>
    <rPh sb="2" eb="3">
      <t>leng'xue</t>
    </rPh>
    <phoneticPr fontId="2" type="noConversion"/>
  </si>
  <si>
    <t>被动冷血lv4</t>
    <rPh sb="0" eb="1">
      <t>bei'd</t>
    </rPh>
    <rPh sb="2" eb="3">
      <t>leng'xue</t>
    </rPh>
    <phoneticPr fontId="2" type="noConversion"/>
  </si>
  <si>
    <t>被动冷血lv5</t>
    <rPh sb="0" eb="1">
      <t>bei'd</t>
    </rPh>
    <rPh sb="2" eb="3">
      <t>leng'xue</t>
    </rPh>
    <phoneticPr fontId="2" type="noConversion"/>
  </si>
  <si>
    <t>被动冷血lv6</t>
    <rPh sb="0" eb="1">
      <t>bei'd</t>
    </rPh>
    <rPh sb="2" eb="3">
      <t>leng'xue</t>
    </rPh>
    <phoneticPr fontId="2" type="noConversion"/>
  </si>
  <si>
    <t>被动冷血lv7</t>
    <rPh sb="0" eb="1">
      <t>bei'd</t>
    </rPh>
    <rPh sb="2" eb="3">
      <t>leng'xue</t>
    </rPh>
    <phoneticPr fontId="2" type="noConversion"/>
  </si>
  <si>
    <t>被动冷血lv8</t>
    <rPh sb="0" eb="1">
      <t>bei'd</t>
    </rPh>
    <rPh sb="2" eb="3">
      <t>leng'xue</t>
    </rPh>
    <phoneticPr fontId="2" type="noConversion"/>
  </si>
  <si>
    <t>被动冷血lv9</t>
    <rPh sb="0" eb="1">
      <t>bei'd</t>
    </rPh>
    <rPh sb="2" eb="3">
      <t>leng'xue</t>
    </rPh>
    <phoneticPr fontId="2" type="noConversion"/>
  </si>
  <si>
    <t>被动冷血lv10</t>
    <rPh sb="0" eb="1">
      <t>bei'd</t>
    </rPh>
    <rPh sb="2" eb="3">
      <t>leng'xue</t>
    </rPh>
    <phoneticPr fontId="2" type="noConversion"/>
  </si>
  <si>
    <t>被动冷血lv11</t>
    <rPh sb="0" eb="1">
      <t>bei'd</t>
    </rPh>
    <rPh sb="2" eb="3">
      <t>leng'xue</t>
    </rPh>
    <phoneticPr fontId="2" type="noConversion"/>
  </si>
  <si>
    <t>被动冷血lv12</t>
    <rPh sb="0" eb="1">
      <t>bei'd</t>
    </rPh>
    <rPh sb="2" eb="3">
      <t>leng'xue</t>
    </rPh>
    <phoneticPr fontId="2" type="noConversion"/>
  </si>
  <si>
    <t>被动冷血lv13</t>
    <rPh sb="0" eb="1">
      <t>bei'd</t>
    </rPh>
    <rPh sb="2" eb="3">
      <t>leng'xue</t>
    </rPh>
    <phoneticPr fontId="2" type="noConversion"/>
  </si>
  <si>
    <t>被动冷血lv14</t>
    <rPh sb="0" eb="1">
      <t>bei'd</t>
    </rPh>
    <rPh sb="2" eb="3">
      <t>leng'xue</t>
    </rPh>
    <phoneticPr fontId="2" type="noConversion"/>
  </si>
  <si>
    <t>被动冷血lv15</t>
    <rPh sb="0" eb="1">
      <t>bei'd</t>
    </rPh>
    <rPh sb="2" eb="3">
      <t>leng'xue</t>
    </rPh>
    <phoneticPr fontId="2" type="noConversion"/>
  </si>
  <si>
    <t>被动冷血lv16</t>
    <rPh sb="0" eb="1">
      <t>bei'd</t>
    </rPh>
    <rPh sb="2" eb="3">
      <t>leng'xue</t>
    </rPh>
    <phoneticPr fontId="2" type="noConversion"/>
  </si>
  <si>
    <t>被动冷血lv17</t>
    <rPh sb="0" eb="1">
      <t>bei'd</t>
    </rPh>
    <rPh sb="2" eb="3">
      <t>leng'xue</t>
    </rPh>
    <phoneticPr fontId="2" type="noConversion"/>
  </si>
  <si>
    <t>被动冷血lv18</t>
    <rPh sb="0" eb="1">
      <t>bei'd</t>
    </rPh>
    <rPh sb="2" eb="3">
      <t>leng'xue</t>
    </rPh>
    <phoneticPr fontId="2" type="noConversion"/>
  </si>
  <si>
    <t>被动冷血lv19</t>
    <rPh sb="0" eb="1">
      <t>bei'd</t>
    </rPh>
    <rPh sb="2" eb="3">
      <t>leng'xue</t>
    </rPh>
    <phoneticPr fontId="2" type="noConversion"/>
  </si>
  <si>
    <t>被动冷血lv20</t>
    <rPh sb="0" eb="1">
      <t>bei'd</t>
    </rPh>
    <rPh sb="2" eb="3">
      <t>leng'xue</t>
    </rPh>
    <phoneticPr fontId="2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</si>
  <si>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</si>
  <si>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</si>
  <si>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</si>
  <si>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</si>
  <si>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</si>
  <si>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</si>
  <si>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</si>
  <si>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</si>
  <si>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</si>
  <si>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</si>
  <si>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</si>
  <si>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</si>
  <si>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</si>
  <si>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</si>
  <si>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</si>
  <si>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</si>
  <si>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</si>
  <si>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</si>
  <si>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</si>
  <si>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</si>
  <si>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格挡率值</t>
    <rPh sb="0" eb="1">
      <t>ge'd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</si>
  <si>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jing'zhun</t>
    </rPh>
    <phoneticPr fontId="2" type="noConversion"/>
  </si>
  <si>
    <t>被动精准lv2</t>
    <rPh sb="0" eb="1">
      <t>bei'd</t>
    </rPh>
    <rPh sb="2" eb="3">
      <t>jing'zhun</t>
    </rPh>
    <phoneticPr fontId="2" type="noConversion"/>
  </si>
  <si>
    <t>被动精准lv3</t>
    <rPh sb="0" eb="1">
      <t>bei'd</t>
    </rPh>
    <rPh sb="2" eb="3">
      <t>jing'zhun</t>
    </rPh>
    <phoneticPr fontId="2" type="noConversion"/>
  </si>
  <si>
    <t>被动精准lv4</t>
    <rPh sb="0" eb="1">
      <t>bei'd</t>
    </rPh>
    <rPh sb="2" eb="3">
      <t>jing'zhun</t>
    </rPh>
    <phoneticPr fontId="2" type="noConversion"/>
  </si>
  <si>
    <t>被动精准lv5</t>
    <rPh sb="0" eb="1">
      <t>bei'd</t>
    </rPh>
    <rPh sb="2" eb="3">
      <t>jing'zhun</t>
    </rPh>
    <phoneticPr fontId="2" type="noConversion"/>
  </si>
  <si>
    <t>被动精准lv6</t>
    <rPh sb="0" eb="1">
      <t>bei'd</t>
    </rPh>
    <rPh sb="2" eb="3">
      <t>jing'zhun</t>
    </rPh>
    <phoneticPr fontId="2" type="noConversion"/>
  </si>
  <si>
    <t>被动精准lv7</t>
    <rPh sb="0" eb="1">
      <t>bei'd</t>
    </rPh>
    <rPh sb="2" eb="3">
      <t>jing'zhun</t>
    </rPh>
    <phoneticPr fontId="2" type="noConversion"/>
  </si>
  <si>
    <t>被动精准lv8</t>
    <rPh sb="0" eb="1">
      <t>bei'd</t>
    </rPh>
    <rPh sb="2" eb="3">
      <t>jing'zhun</t>
    </rPh>
    <phoneticPr fontId="2" type="noConversion"/>
  </si>
  <si>
    <t>被动精准lv9</t>
    <rPh sb="0" eb="1">
      <t>bei'd</t>
    </rPh>
    <rPh sb="2" eb="3">
      <t>jing'zhun</t>
    </rPh>
    <phoneticPr fontId="2" type="noConversion"/>
  </si>
  <si>
    <t>被动精准lv10</t>
    <rPh sb="0" eb="1">
      <t>bei'd</t>
    </rPh>
    <rPh sb="2" eb="3">
      <t>jing'zhun</t>
    </rPh>
    <phoneticPr fontId="2" type="noConversion"/>
  </si>
  <si>
    <t>被动精准lv11</t>
    <rPh sb="0" eb="1">
      <t>bei'd</t>
    </rPh>
    <rPh sb="2" eb="3">
      <t>jing'zhun</t>
    </rPh>
    <phoneticPr fontId="2" type="noConversion"/>
  </si>
  <si>
    <t>被动精准lv12</t>
    <rPh sb="0" eb="1">
      <t>bei'd</t>
    </rPh>
    <rPh sb="2" eb="3">
      <t>jing'zhun</t>
    </rPh>
    <phoneticPr fontId="2" type="noConversion"/>
  </si>
  <si>
    <t>被动精准lv13</t>
    <rPh sb="0" eb="1">
      <t>bei'd</t>
    </rPh>
    <rPh sb="2" eb="3">
      <t>jing'zhun</t>
    </rPh>
    <phoneticPr fontId="2" type="noConversion"/>
  </si>
  <si>
    <t>被动精准lv14</t>
    <rPh sb="0" eb="1">
      <t>bei'd</t>
    </rPh>
    <rPh sb="2" eb="3">
      <t>jing'zhun</t>
    </rPh>
    <phoneticPr fontId="2" type="noConversion"/>
  </si>
  <si>
    <t>被动精准lv15</t>
    <rPh sb="0" eb="1">
      <t>bei'd</t>
    </rPh>
    <rPh sb="2" eb="3">
      <t>jing'zhun</t>
    </rPh>
    <phoneticPr fontId="2" type="noConversion"/>
  </si>
  <si>
    <t>被动精准lv16</t>
    <rPh sb="0" eb="1">
      <t>bei'd</t>
    </rPh>
    <rPh sb="2" eb="3">
      <t>jing'zhun</t>
    </rPh>
    <phoneticPr fontId="2" type="noConversion"/>
  </si>
  <si>
    <t>被动精准lv17</t>
    <rPh sb="0" eb="1">
      <t>bei'd</t>
    </rPh>
    <rPh sb="2" eb="3">
      <t>jing'zhun</t>
    </rPh>
    <phoneticPr fontId="2" type="noConversion"/>
  </si>
  <si>
    <t>被动精准lv18</t>
    <rPh sb="0" eb="1">
      <t>bei'd</t>
    </rPh>
    <rPh sb="2" eb="3">
      <t>jing'zhun</t>
    </rPh>
    <phoneticPr fontId="2" type="noConversion"/>
  </si>
  <si>
    <t>被动精准lv19</t>
    <rPh sb="0" eb="1">
      <t>bei'd</t>
    </rPh>
    <rPh sb="2" eb="3">
      <t>jing'zhun</t>
    </rPh>
    <phoneticPr fontId="2" type="noConversion"/>
  </si>
  <si>
    <t>被动精准lv20</t>
    <rPh sb="0" eb="1">
      <t>bei'd</t>
    </rPh>
    <rPh sb="2" eb="3">
      <t>jing'zhun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</si>
  <si>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</si>
  <si>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</si>
  <si>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</si>
  <si>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</si>
  <si>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</si>
  <si>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</si>
  <si>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</si>
  <si>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</si>
  <si>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</si>
  <si>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</si>
  <si>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</si>
  <si>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</si>
  <si>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</si>
  <si>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</si>
  <si>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</si>
  <si>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</si>
  <si>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</si>
  <si>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</si>
  <si>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</si>
  <si>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</si>
  <si>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被动必胜lv1</t>
    <rPh sb="0" eb="1">
      <t>bei'd</t>
    </rPh>
    <rPh sb="2" eb="3">
      <t>bi'sheng</t>
    </rPh>
    <phoneticPr fontId="2" type="noConversion"/>
  </si>
  <si>
    <t>被动必胜lv2</t>
    <rPh sb="0" eb="1">
      <t>bei'd</t>
    </rPh>
    <rPh sb="2" eb="3">
      <t>bi'sheng</t>
    </rPh>
    <phoneticPr fontId="2" type="noConversion"/>
  </si>
  <si>
    <t>被动必胜lv3</t>
    <rPh sb="0" eb="1">
      <t>bei'd</t>
    </rPh>
    <rPh sb="2" eb="3">
      <t>bi'sheng</t>
    </rPh>
    <phoneticPr fontId="2" type="noConversion"/>
  </si>
  <si>
    <t>被动必胜lv4</t>
    <rPh sb="0" eb="1">
      <t>bei'd</t>
    </rPh>
    <rPh sb="2" eb="3">
      <t>bi'sheng</t>
    </rPh>
    <phoneticPr fontId="2" type="noConversion"/>
  </si>
  <si>
    <t>被动必胜lv5</t>
    <rPh sb="0" eb="1">
      <t>bei'd</t>
    </rPh>
    <rPh sb="2" eb="3">
      <t>bi'sheng</t>
    </rPh>
    <phoneticPr fontId="2" type="noConversion"/>
  </si>
  <si>
    <t>被动必胜lv6</t>
    <rPh sb="0" eb="1">
      <t>bei'd</t>
    </rPh>
    <rPh sb="2" eb="3">
      <t>bi'sheng</t>
    </rPh>
    <phoneticPr fontId="2" type="noConversion"/>
  </si>
  <si>
    <t>被动必胜lv7</t>
    <rPh sb="0" eb="1">
      <t>bei'd</t>
    </rPh>
    <rPh sb="2" eb="3">
      <t>bi'sheng</t>
    </rPh>
    <phoneticPr fontId="2" type="noConversion"/>
  </si>
  <si>
    <t>被动必胜lv8</t>
    <rPh sb="0" eb="1">
      <t>bei'd</t>
    </rPh>
    <rPh sb="2" eb="3">
      <t>bi'sheng</t>
    </rPh>
    <phoneticPr fontId="2" type="noConversion"/>
  </si>
  <si>
    <t>被动必胜lv9</t>
    <rPh sb="0" eb="1">
      <t>bei'd</t>
    </rPh>
    <rPh sb="2" eb="3">
      <t>bi'sheng</t>
    </rPh>
    <phoneticPr fontId="2" type="noConversion"/>
  </si>
  <si>
    <t>被动必胜lv10</t>
    <rPh sb="0" eb="1">
      <t>bei'd</t>
    </rPh>
    <rPh sb="2" eb="3">
      <t>bi'sheng</t>
    </rPh>
    <phoneticPr fontId="2" type="noConversion"/>
  </si>
  <si>
    <t>被动必胜lv11</t>
    <rPh sb="0" eb="1">
      <t>bei'd</t>
    </rPh>
    <rPh sb="2" eb="3">
      <t>bi'sheng</t>
    </rPh>
    <phoneticPr fontId="2" type="noConversion"/>
  </si>
  <si>
    <t>被动必胜lv12</t>
    <rPh sb="0" eb="1">
      <t>bei'd</t>
    </rPh>
    <rPh sb="2" eb="3">
      <t>bi'sheng</t>
    </rPh>
    <phoneticPr fontId="2" type="noConversion"/>
  </si>
  <si>
    <t>被动必胜lv13</t>
    <rPh sb="0" eb="1">
      <t>bei'd</t>
    </rPh>
    <rPh sb="2" eb="3">
      <t>bi'sheng</t>
    </rPh>
    <phoneticPr fontId="2" type="noConversion"/>
  </si>
  <si>
    <t>被动必胜lv14</t>
    <rPh sb="0" eb="1">
      <t>bei'd</t>
    </rPh>
    <rPh sb="2" eb="3">
      <t>bi'sheng</t>
    </rPh>
    <phoneticPr fontId="2" type="noConversion"/>
  </si>
  <si>
    <t>被动必胜lv15</t>
    <rPh sb="0" eb="1">
      <t>bei'd</t>
    </rPh>
    <rPh sb="2" eb="3">
      <t>bi'sheng</t>
    </rPh>
    <phoneticPr fontId="2" type="noConversion"/>
  </si>
  <si>
    <t>被动必胜lv16</t>
    <rPh sb="0" eb="1">
      <t>bei'd</t>
    </rPh>
    <rPh sb="2" eb="3">
      <t>bi'sheng</t>
    </rPh>
    <phoneticPr fontId="2" type="noConversion"/>
  </si>
  <si>
    <t>被动必胜lv17</t>
    <rPh sb="0" eb="1">
      <t>bei'd</t>
    </rPh>
    <rPh sb="2" eb="3">
      <t>bi'sheng</t>
    </rPh>
    <phoneticPr fontId="2" type="noConversion"/>
  </si>
  <si>
    <t>被动必胜lv18</t>
    <rPh sb="0" eb="1">
      <t>bei'd</t>
    </rPh>
    <rPh sb="2" eb="3">
      <t>bi'sheng</t>
    </rPh>
    <phoneticPr fontId="2" type="noConversion"/>
  </si>
  <si>
    <t>被动必胜lv19</t>
    <rPh sb="0" eb="1">
      <t>bei'd</t>
    </rPh>
    <rPh sb="2" eb="3">
      <t>bi'sheng</t>
    </rPh>
    <phoneticPr fontId="2" type="noConversion"/>
  </si>
  <si>
    <t>被动必胜lv20</t>
    <rPh sb="0" eb="1">
      <t>bei'd</t>
    </rPh>
    <rPh sb="2" eb="3">
      <t>bi'sheng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</si>
  <si>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</si>
  <si>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</si>
  <si>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</si>
  <si>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</si>
  <si>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主动眩晕</t>
    <rPh sb="0" eb="1">
      <t>zhu'd</t>
    </rPh>
    <rPh sb="2" eb="3">
      <t>xuan'yun</t>
    </rPh>
    <phoneticPr fontId="1" type="noConversion"/>
  </si>
  <si>
    <t>主动减速</t>
    <rPh sb="0" eb="1">
      <t>zhu'd</t>
    </rPh>
    <rPh sb="2" eb="3">
      <t>jian'su</t>
    </rPh>
    <phoneticPr fontId="2" type="noConversion"/>
  </si>
  <si>
    <t>主动流血</t>
    <rPh sb="0" eb="1">
      <t>zhu'd</t>
    </rPh>
    <rPh sb="2" eb="3">
      <t>liu'x</t>
    </rPh>
    <phoneticPr fontId="1" type="noConversion"/>
  </si>
  <si>
    <t>主动减速</t>
    <rPh sb="0" eb="1">
      <t>zhu'd</t>
    </rPh>
    <rPh sb="2" eb="3">
      <t>jian'su</t>
    </rPh>
    <phoneticPr fontId="1" type="noConversion"/>
  </si>
  <si>
    <t>主动单体回复生命lv1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</si>
  <si>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</si>
  <si>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</si>
  <si>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</si>
  <si>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</si>
  <si>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</si>
  <si>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</si>
  <si>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</si>
  <si>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</si>
  <si>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</si>
  <si>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</si>
  <si>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</si>
  <si>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</si>
  <si>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</si>
  <si>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</si>
  <si>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</si>
  <si>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</si>
  <si>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</si>
  <si>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</si>
  <si>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</si>
  <si>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</si>
  <si>
    <t>主动单体防御lv1</t>
    <rPh sb="0" eb="1">
      <t>zhu'd</t>
    </rPh>
    <phoneticPr fontId="2" type="noConversion"/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</si>
  <si>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</si>
  <si>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</si>
  <si>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rPh sb="2" eb="3">
      <t>dan't</t>
    </rPh>
    <rPh sb="4" eb="5">
      <t>fang'yu</t>
    </rPh>
    <phoneticPr fontId="2" type="noConversion"/>
  </si>
  <si>
    <t>主动单体防御lv3</t>
    <rPh sb="0" eb="1">
      <t>zhu'd</t>
    </rPh>
    <rPh sb="2" eb="3">
      <t>dan't</t>
    </rPh>
    <rPh sb="4" eb="5">
      <t>fang'yu</t>
    </rPh>
    <phoneticPr fontId="2" type="noConversion"/>
  </si>
  <si>
    <t>主动单体防御lv4</t>
    <rPh sb="0" eb="1">
      <t>zhu'd</t>
    </rPh>
    <rPh sb="2" eb="3">
      <t>dan't</t>
    </rPh>
    <rPh sb="4" eb="5">
      <t>fang'yu</t>
    </rPh>
    <phoneticPr fontId="2" type="noConversion"/>
  </si>
  <si>
    <t>主动单体防御lv5</t>
    <rPh sb="0" eb="1">
      <t>zhu'd</t>
    </rPh>
    <rPh sb="2" eb="3">
      <t>dan't</t>
    </rPh>
    <rPh sb="4" eb="5">
      <t>fang'yu</t>
    </rPh>
    <phoneticPr fontId="2" type="noConversion"/>
  </si>
  <si>
    <t>主动单体防御lv6</t>
    <rPh sb="0" eb="1">
      <t>zhu'd</t>
    </rPh>
    <rPh sb="2" eb="3">
      <t>dan't</t>
    </rPh>
    <rPh sb="4" eb="5">
      <t>fang'yu</t>
    </rPh>
    <phoneticPr fontId="2" type="noConversion"/>
  </si>
  <si>
    <t>主动单体防御lv7</t>
    <rPh sb="0" eb="1">
      <t>zhu'd</t>
    </rPh>
    <rPh sb="2" eb="3">
      <t>dan't</t>
    </rPh>
    <rPh sb="4" eb="5">
      <t>fang'yu</t>
    </rPh>
    <phoneticPr fontId="2" type="noConversion"/>
  </si>
  <si>
    <t>主动单体防御lv8</t>
    <rPh sb="0" eb="1">
      <t>zhu'd</t>
    </rPh>
    <rPh sb="2" eb="3">
      <t>dan't</t>
    </rPh>
    <rPh sb="4" eb="5">
      <t>fang'yu</t>
    </rPh>
    <phoneticPr fontId="2" type="noConversion"/>
  </si>
  <si>
    <t>主动单体防御lv9</t>
    <rPh sb="0" eb="1">
      <t>zhu'd</t>
    </rPh>
    <rPh sb="2" eb="3">
      <t>dan't</t>
    </rPh>
    <rPh sb="4" eb="5">
      <t>fang'yu</t>
    </rPh>
    <phoneticPr fontId="2" type="noConversion"/>
  </si>
  <si>
    <t>主动单体防御lv10</t>
    <rPh sb="0" eb="1">
      <t>zhu'd</t>
    </rPh>
    <rPh sb="2" eb="3">
      <t>dan't</t>
    </rPh>
    <rPh sb="4" eb="5">
      <t>fang'yu</t>
    </rPh>
    <phoneticPr fontId="2" type="noConversion"/>
  </si>
  <si>
    <t>主动单体防御lv11</t>
    <rPh sb="0" eb="1">
      <t>zhu'd</t>
    </rPh>
    <rPh sb="2" eb="3">
      <t>dan't</t>
    </rPh>
    <rPh sb="4" eb="5">
      <t>fang'yu</t>
    </rPh>
    <phoneticPr fontId="2" type="noConversion"/>
  </si>
  <si>
    <t>主动单体防御lv12</t>
    <rPh sb="0" eb="1">
      <t>zhu'd</t>
    </rPh>
    <rPh sb="2" eb="3">
      <t>dan't</t>
    </rPh>
    <rPh sb="4" eb="5">
      <t>fang'yu</t>
    </rPh>
    <phoneticPr fontId="2" type="noConversion"/>
  </si>
  <si>
    <t>主动单体防御lv13</t>
    <rPh sb="0" eb="1">
      <t>zhu'd</t>
    </rPh>
    <rPh sb="2" eb="3">
      <t>dan't</t>
    </rPh>
    <rPh sb="4" eb="5">
      <t>fang'yu</t>
    </rPh>
    <phoneticPr fontId="2" type="noConversion"/>
  </si>
  <si>
    <t>主动单体防御lv14</t>
    <rPh sb="0" eb="1">
      <t>zhu'd</t>
    </rPh>
    <rPh sb="2" eb="3">
      <t>dan't</t>
    </rPh>
    <rPh sb="4" eb="5">
      <t>fang'yu</t>
    </rPh>
    <phoneticPr fontId="2" type="noConversion"/>
  </si>
  <si>
    <t>主动单体防御lv15</t>
    <rPh sb="0" eb="1">
      <t>zhu'd</t>
    </rPh>
    <rPh sb="2" eb="3">
      <t>dan't</t>
    </rPh>
    <rPh sb="4" eb="5">
      <t>fang'yu</t>
    </rPh>
    <phoneticPr fontId="2" type="noConversion"/>
  </si>
  <si>
    <t>主动单体防御lv16</t>
    <rPh sb="0" eb="1">
      <t>zhu'd</t>
    </rPh>
    <rPh sb="2" eb="3">
      <t>dan't</t>
    </rPh>
    <rPh sb="4" eb="5">
      <t>fang'yu</t>
    </rPh>
    <phoneticPr fontId="2" type="noConversion"/>
  </si>
  <si>
    <t>主动单体防御lv17</t>
    <rPh sb="0" eb="1">
      <t>zhu'd</t>
    </rPh>
    <rPh sb="2" eb="3">
      <t>dan't</t>
    </rPh>
    <rPh sb="4" eb="5">
      <t>fang'yu</t>
    </rPh>
    <phoneticPr fontId="2" type="noConversion"/>
  </si>
  <si>
    <t>主动单体防御lv18</t>
    <rPh sb="0" eb="1">
      <t>zhu'd</t>
    </rPh>
    <rPh sb="2" eb="3">
      <t>dan't</t>
    </rPh>
    <rPh sb="4" eb="5">
      <t>fang'yu</t>
    </rPh>
    <phoneticPr fontId="2" type="noConversion"/>
  </si>
  <si>
    <t>主动单体防御lv19</t>
    <rPh sb="0" eb="1">
      <t>zhu'd</t>
    </rPh>
    <rPh sb="2" eb="3">
      <t>dan't</t>
    </rPh>
    <rPh sb="4" eb="5">
      <t>fang'yu</t>
    </rPh>
    <phoneticPr fontId="2" type="noConversion"/>
  </si>
  <si>
    <t>主动单体防御lv20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</si>
  <si>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phoneticPr fontId="2" type="noConversion"/>
  </si>
  <si>
    <t>主动单体防御lv3</t>
    <rPh sb="0" eb="1">
      <t>zhu'd</t>
    </rPh>
    <phoneticPr fontId="2" type="noConversion"/>
  </si>
  <si>
    <t>主动单体防御lv4</t>
    <rPh sb="0" eb="1">
      <t>zhu'd</t>
    </rPh>
    <phoneticPr fontId="2" type="noConversion"/>
  </si>
  <si>
    <t>主动单体防御lv5</t>
    <rPh sb="0" eb="1">
      <t>zhu'd</t>
    </rPh>
    <phoneticPr fontId="2" type="noConversion"/>
  </si>
  <si>
    <t>主动单体防御lv6</t>
    <rPh sb="0" eb="1">
      <t>zhu'd</t>
    </rPh>
    <phoneticPr fontId="2" type="noConversion"/>
  </si>
  <si>
    <t>主动单体防御lv7</t>
    <rPh sb="0" eb="1">
      <t>zhu'd</t>
    </rPh>
    <phoneticPr fontId="2" type="noConversion"/>
  </si>
  <si>
    <t>主动单体防御lv8</t>
    <rPh sb="0" eb="1">
      <t>zhu'd</t>
    </rPh>
    <phoneticPr fontId="2" type="noConversion"/>
  </si>
  <si>
    <t>主动单体防御lv9</t>
    <rPh sb="0" eb="1">
      <t>zhu'd</t>
    </rPh>
    <phoneticPr fontId="2" type="noConversion"/>
  </si>
  <si>
    <t>主动单体防御lv10</t>
    <rPh sb="0" eb="1">
      <t>zhu'd</t>
    </rPh>
    <phoneticPr fontId="2" type="noConversion"/>
  </si>
  <si>
    <t>主动单体防御lv11</t>
    <rPh sb="0" eb="1">
      <t>zhu'd</t>
    </rPh>
    <phoneticPr fontId="2" type="noConversion"/>
  </si>
  <si>
    <t>主动单体防御lv12</t>
    <rPh sb="0" eb="1">
      <t>zhu'd</t>
    </rPh>
    <phoneticPr fontId="2" type="noConversion"/>
  </si>
  <si>
    <t>主动单体防御lv13</t>
    <rPh sb="0" eb="1">
      <t>zhu'd</t>
    </rPh>
    <phoneticPr fontId="2" type="noConversion"/>
  </si>
  <si>
    <t>主动单体防御lv14</t>
    <rPh sb="0" eb="1">
      <t>zhu'd</t>
    </rPh>
    <phoneticPr fontId="2" type="noConversion"/>
  </si>
  <si>
    <t>主动单体防御lv15</t>
    <rPh sb="0" eb="1">
      <t>zhu'd</t>
    </rPh>
    <phoneticPr fontId="2" type="noConversion"/>
  </si>
  <si>
    <t>主动单体防御lv16</t>
    <rPh sb="0" eb="1">
      <t>zhu'd</t>
    </rPh>
    <phoneticPr fontId="2" type="noConversion"/>
  </si>
  <si>
    <t>主动单体防御lv17</t>
    <rPh sb="0" eb="1">
      <t>zhu'd</t>
    </rPh>
    <phoneticPr fontId="2" type="noConversion"/>
  </si>
  <si>
    <t>主动单体防御lv18</t>
    <rPh sb="0" eb="1">
      <t>zhu'd</t>
    </rPh>
    <phoneticPr fontId="2" type="noConversion"/>
  </si>
  <si>
    <t>主动单体防御lv19</t>
    <rPh sb="0" eb="1">
      <t>zhu'd</t>
    </rPh>
    <phoneticPr fontId="2" type="noConversion"/>
  </si>
  <si>
    <t>主动单体防御lv20</t>
    <rPh sb="0" eb="1">
      <t>zhu'd</t>
    </rPh>
    <phoneticPr fontId="2" type="noConversion"/>
  </si>
  <si>
    <t>主动守护之力lv1</t>
    <rPh sb="0" eb="1">
      <t>zhu'd</t>
    </rPh>
    <rPh sb="2" eb="3">
      <t>shou'h</t>
    </rPh>
    <rPh sb="4" eb="5">
      <t>zhi'l</t>
    </rPh>
    <phoneticPr fontId="2" type="noConversion"/>
  </si>
  <si>
    <t>主动守护之力lv2</t>
    <rPh sb="0" eb="1">
      <t>zhu'd</t>
    </rPh>
    <rPh sb="2" eb="3">
      <t>shou'h</t>
    </rPh>
    <rPh sb="4" eb="5">
      <t>zhi'l</t>
    </rPh>
    <phoneticPr fontId="2" type="noConversion"/>
  </si>
  <si>
    <t>主动守护之力lv3</t>
    <rPh sb="0" eb="1">
      <t>zhu'd</t>
    </rPh>
    <rPh sb="2" eb="3">
      <t>shou'h</t>
    </rPh>
    <rPh sb="4" eb="5">
      <t>zhi'l</t>
    </rPh>
    <phoneticPr fontId="2" type="noConversion"/>
  </si>
  <si>
    <t>主动守护之力lv4</t>
    <rPh sb="0" eb="1">
      <t>zhu'd</t>
    </rPh>
    <rPh sb="2" eb="3">
      <t>shou'h</t>
    </rPh>
    <rPh sb="4" eb="5">
      <t>zhi'l</t>
    </rPh>
    <phoneticPr fontId="2" type="noConversion"/>
  </si>
  <si>
    <t>主动守护之力lv5</t>
    <rPh sb="0" eb="1">
      <t>zhu'd</t>
    </rPh>
    <rPh sb="2" eb="3">
      <t>shou'h</t>
    </rPh>
    <rPh sb="4" eb="5">
      <t>zhi'l</t>
    </rPh>
    <phoneticPr fontId="2" type="noConversion"/>
  </si>
  <si>
    <t>主动守护之力lv6</t>
    <rPh sb="0" eb="1">
      <t>zhu'd</t>
    </rPh>
    <rPh sb="2" eb="3">
      <t>shou'h</t>
    </rPh>
    <rPh sb="4" eb="5">
      <t>zhi'l</t>
    </rPh>
    <phoneticPr fontId="2" type="noConversion"/>
  </si>
  <si>
    <t>主动守护之力lv7</t>
    <rPh sb="0" eb="1">
      <t>zhu'd</t>
    </rPh>
    <rPh sb="2" eb="3">
      <t>shou'h</t>
    </rPh>
    <rPh sb="4" eb="5">
      <t>zhi'l</t>
    </rPh>
    <phoneticPr fontId="2" type="noConversion"/>
  </si>
  <si>
    <t>主动守护之力lv8</t>
    <rPh sb="0" eb="1">
      <t>zhu'd</t>
    </rPh>
    <rPh sb="2" eb="3">
      <t>shou'h</t>
    </rPh>
    <rPh sb="4" eb="5">
      <t>zhi'l</t>
    </rPh>
    <phoneticPr fontId="2" type="noConversion"/>
  </si>
  <si>
    <t>主动守护之力lv9</t>
    <rPh sb="0" eb="1">
      <t>zhu'd</t>
    </rPh>
    <rPh sb="2" eb="3">
      <t>shou'h</t>
    </rPh>
    <rPh sb="4" eb="5">
      <t>zhi'l</t>
    </rPh>
    <phoneticPr fontId="2" type="noConversion"/>
  </si>
  <si>
    <t>主动守护之力lv10</t>
    <rPh sb="0" eb="1">
      <t>zhu'd</t>
    </rPh>
    <rPh sb="2" eb="3">
      <t>shou'h</t>
    </rPh>
    <rPh sb="4" eb="5">
      <t>zhi'l</t>
    </rPh>
    <phoneticPr fontId="2" type="noConversion"/>
  </si>
  <si>
    <t>主动守护之力lv11</t>
    <rPh sb="0" eb="1">
      <t>zhu'd</t>
    </rPh>
    <rPh sb="2" eb="3">
      <t>shou'h</t>
    </rPh>
    <rPh sb="4" eb="5">
      <t>zhi'l</t>
    </rPh>
    <phoneticPr fontId="2" type="noConversion"/>
  </si>
  <si>
    <t>主动守护之力lv12</t>
    <rPh sb="0" eb="1">
      <t>zhu'd</t>
    </rPh>
    <rPh sb="2" eb="3">
      <t>shou'h</t>
    </rPh>
    <rPh sb="4" eb="5">
      <t>zhi'l</t>
    </rPh>
    <phoneticPr fontId="2" type="noConversion"/>
  </si>
  <si>
    <t>主动守护之力lv13</t>
    <rPh sb="0" eb="1">
      <t>zhu'd</t>
    </rPh>
    <rPh sb="2" eb="3">
      <t>shou'h</t>
    </rPh>
    <rPh sb="4" eb="5">
      <t>zhi'l</t>
    </rPh>
    <phoneticPr fontId="2" type="noConversion"/>
  </si>
  <si>
    <t>主动守护之力lv14</t>
    <rPh sb="0" eb="1">
      <t>zhu'd</t>
    </rPh>
    <rPh sb="2" eb="3">
      <t>shou'h</t>
    </rPh>
    <rPh sb="4" eb="5">
      <t>zhi'l</t>
    </rPh>
    <phoneticPr fontId="2" type="noConversion"/>
  </si>
  <si>
    <t>主动守护之力lv15</t>
    <rPh sb="0" eb="1">
      <t>zhu'd</t>
    </rPh>
    <rPh sb="2" eb="3">
      <t>shou'h</t>
    </rPh>
    <rPh sb="4" eb="5">
      <t>zhi'l</t>
    </rPh>
    <phoneticPr fontId="2" type="noConversion"/>
  </si>
  <si>
    <t>主动守护之力lv16</t>
    <rPh sb="0" eb="1">
      <t>zhu'd</t>
    </rPh>
    <rPh sb="2" eb="3">
      <t>shou'h</t>
    </rPh>
    <rPh sb="4" eb="5">
      <t>zhi'l</t>
    </rPh>
    <phoneticPr fontId="2" type="noConversion"/>
  </si>
  <si>
    <t>主动守护之力lv17</t>
    <rPh sb="0" eb="1">
      <t>zhu'd</t>
    </rPh>
    <rPh sb="2" eb="3">
      <t>shou'h</t>
    </rPh>
    <rPh sb="4" eb="5">
      <t>zhi'l</t>
    </rPh>
    <phoneticPr fontId="2" type="noConversion"/>
  </si>
  <si>
    <t>主动守护之力lv18</t>
    <rPh sb="0" eb="1">
      <t>zhu'd</t>
    </rPh>
    <rPh sb="2" eb="3">
      <t>shou'h</t>
    </rPh>
    <rPh sb="4" eb="5">
      <t>zhi'l</t>
    </rPh>
    <phoneticPr fontId="2" type="noConversion"/>
  </si>
  <si>
    <t>主动守护之力lv19</t>
    <rPh sb="0" eb="1">
      <t>zhu'd</t>
    </rPh>
    <rPh sb="2" eb="3">
      <t>shou'h</t>
    </rPh>
    <rPh sb="4" eb="5">
      <t>zhi'l</t>
    </rPh>
    <phoneticPr fontId="2" type="noConversion"/>
  </si>
  <si>
    <t>主动守护之力lv20</t>
    <rPh sb="0" eb="1">
      <t>zhu'd</t>
    </rPh>
    <rPh sb="2" eb="3">
      <t>shou'h</t>
    </rPh>
    <rPh sb="4" eb="5">
      <t>zhi'l</t>
    </rPh>
    <phoneticPr fontId="2" type="noConversion"/>
  </si>
  <si>
    <r>
      <t>主动减防</t>
    </r>
    <r>
      <rPr>
        <sz val="12"/>
        <color theme="1"/>
        <rFont val="宋体 (正文)"/>
        <family val="1"/>
        <charset val="134"/>
      </rPr>
      <t>0.5</t>
    </r>
    <rPh sb="0" eb="1">
      <t>zhu'd</t>
    </rPh>
    <rPh sb="2" eb="3">
      <t>jian'f</t>
    </rPh>
    <rPh sb="3" eb="4">
      <t>fang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</si>
  <si>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</si>
  <si>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主动减防0.5</t>
    <rPh sb="0" eb="1">
      <t>zhu'd</t>
    </rPh>
    <rPh sb="2" eb="3">
      <t>jian'f</t>
    </rPh>
    <phoneticPr fontId="1" type="noConversion"/>
  </si>
  <si>
    <r>
      <t>主动减攻</t>
    </r>
    <r>
      <rPr>
        <sz val="12"/>
        <color theme="1"/>
        <rFont val="宋体 (正文)"/>
        <family val="1"/>
        <charset val="134"/>
      </rPr>
      <t>0.2</t>
    </r>
    <rPh sb="0" eb="1">
      <t>zhu'd</t>
    </rPh>
    <rPh sb="2" eb="3">
      <t>jian'f</t>
    </rPh>
    <rPh sb="3" eb="4">
      <t>gong</t>
    </rPh>
    <phoneticPr fontId="2" type="noConversion"/>
  </si>
  <si>
    <t>攻击比率</t>
    <rPh sb="0" eb="1">
      <t>gjong'j</t>
    </rPh>
    <rPh sb="2" eb="3">
      <t>bi'l</t>
    </rPh>
    <phoneticPr fontId="1" type="noConversion"/>
  </si>
  <si>
    <t>主动减攻0.2</t>
    <rPh sb="0" eb="1">
      <t>zhu'd</t>
    </rPh>
    <rPh sb="2" eb="3">
      <t>jian'shao</t>
    </rPh>
    <rPh sb="3" eb="4">
      <t>gong</t>
    </rPh>
    <phoneticPr fontId="2" type="noConversion"/>
  </si>
  <si>
    <t>主动光辉之力lv1</t>
    <rPh sb="0" eb="1">
      <t>zhu'd</t>
    </rPh>
    <rPh sb="2" eb="3">
      <t>guang'hui</t>
    </rPh>
    <rPh sb="4" eb="5">
      <t>zhi'l</t>
    </rPh>
    <phoneticPr fontId="1" type="noConversion"/>
  </si>
  <si>
    <t>主动光辉之力lv2</t>
    <rPh sb="0" eb="1">
      <t>zhu'd</t>
    </rPh>
    <rPh sb="2" eb="3">
      <t>guang'hui</t>
    </rPh>
    <rPh sb="4" eb="5">
      <t>zhi'l</t>
    </rPh>
    <phoneticPr fontId="1" type="noConversion"/>
  </si>
  <si>
    <t>主动光辉之力lv3</t>
    <rPh sb="0" eb="1">
      <t>zhu'd</t>
    </rPh>
    <rPh sb="2" eb="3">
      <t>guang'hui</t>
    </rPh>
    <rPh sb="4" eb="5">
      <t>zhi'l</t>
    </rPh>
    <phoneticPr fontId="1" type="noConversion"/>
  </si>
  <si>
    <t>主动光辉之力lv4</t>
    <rPh sb="0" eb="1">
      <t>zhu'd</t>
    </rPh>
    <rPh sb="2" eb="3">
      <t>guang'hui</t>
    </rPh>
    <rPh sb="4" eb="5">
      <t>zhi'l</t>
    </rPh>
    <phoneticPr fontId="1" type="noConversion"/>
  </si>
  <si>
    <t>主动光辉之力lv5</t>
    <rPh sb="0" eb="1">
      <t>zhu'd</t>
    </rPh>
    <rPh sb="2" eb="3">
      <t>guang'hui</t>
    </rPh>
    <rPh sb="4" eb="5">
      <t>zhi'l</t>
    </rPh>
    <phoneticPr fontId="1" type="noConversion"/>
  </si>
  <si>
    <t>主动光辉之力lv6</t>
    <rPh sb="0" eb="1">
      <t>zhu'd</t>
    </rPh>
    <rPh sb="2" eb="3">
      <t>guang'hui</t>
    </rPh>
    <rPh sb="4" eb="5">
      <t>zhi'l</t>
    </rPh>
    <phoneticPr fontId="1" type="noConversion"/>
  </si>
  <si>
    <t>主动光辉之力lv7</t>
    <rPh sb="0" eb="1">
      <t>zhu'd</t>
    </rPh>
    <rPh sb="2" eb="3">
      <t>guang'hui</t>
    </rPh>
    <rPh sb="4" eb="5">
      <t>zhi'l</t>
    </rPh>
    <phoneticPr fontId="1" type="noConversion"/>
  </si>
  <si>
    <t>主动光辉之力lv8</t>
    <rPh sb="0" eb="1">
      <t>zhu'd</t>
    </rPh>
    <rPh sb="2" eb="3">
      <t>guang'hui</t>
    </rPh>
    <rPh sb="4" eb="5">
      <t>zhi'l</t>
    </rPh>
    <phoneticPr fontId="1" type="noConversion"/>
  </si>
  <si>
    <t>主动光辉之力lv9</t>
    <rPh sb="0" eb="1">
      <t>zhu'd</t>
    </rPh>
    <rPh sb="2" eb="3">
      <t>guang'hui</t>
    </rPh>
    <rPh sb="4" eb="5">
      <t>zhi'l</t>
    </rPh>
    <phoneticPr fontId="1" type="noConversion"/>
  </si>
  <si>
    <t>主动光辉之力lv10</t>
    <rPh sb="0" eb="1">
      <t>zhu'd</t>
    </rPh>
    <rPh sb="2" eb="3">
      <t>guang'hui</t>
    </rPh>
    <rPh sb="4" eb="5">
      <t>zhi'l</t>
    </rPh>
    <phoneticPr fontId="1" type="noConversion"/>
  </si>
  <si>
    <t>主动光辉之力lv11</t>
    <rPh sb="0" eb="1">
      <t>zhu'd</t>
    </rPh>
    <rPh sb="2" eb="3">
      <t>guang'hui</t>
    </rPh>
    <rPh sb="4" eb="5">
      <t>zhi'l</t>
    </rPh>
    <phoneticPr fontId="1" type="noConversion"/>
  </si>
  <si>
    <t>主动光辉之力lv12</t>
    <rPh sb="0" eb="1">
      <t>zhu'd</t>
    </rPh>
    <rPh sb="2" eb="3">
      <t>guang'hui</t>
    </rPh>
    <rPh sb="4" eb="5">
      <t>zhi'l</t>
    </rPh>
    <phoneticPr fontId="1" type="noConversion"/>
  </si>
  <si>
    <t>主动光辉之力lv13</t>
    <rPh sb="0" eb="1">
      <t>zhu'd</t>
    </rPh>
    <rPh sb="2" eb="3">
      <t>guang'hui</t>
    </rPh>
    <rPh sb="4" eb="5">
      <t>zhi'l</t>
    </rPh>
    <phoneticPr fontId="1" type="noConversion"/>
  </si>
  <si>
    <t>主动光辉之力lv14</t>
    <rPh sb="0" eb="1">
      <t>zhu'd</t>
    </rPh>
    <rPh sb="2" eb="3">
      <t>guang'hui</t>
    </rPh>
    <rPh sb="4" eb="5">
      <t>zhi'l</t>
    </rPh>
    <phoneticPr fontId="1" type="noConversion"/>
  </si>
  <si>
    <t>主动光辉之力lv15</t>
    <rPh sb="0" eb="1">
      <t>zhu'd</t>
    </rPh>
    <rPh sb="2" eb="3">
      <t>guang'hui</t>
    </rPh>
    <rPh sb="4" eb="5">
      <t>zhi'l</t>
    </rPh>
    <phoneticPr fontId="1" type="noConversion"/>
  </si>
  <si>
    <t>主动光辉之力lv16</t>
    <rPh sb="0" eb="1">
      <t>zhu'd</t>
    </rPh>
    <rPh sb="2" eb="3">
      <t>guang'hui</t>
    </rPh>
    <rPh sb="4" eb="5">
      <t>zhi'l</t>
    </rPh>
    <phoneticPr fontId="1" type="noConversion"/>
  </si>
  <si>
    <t>主动光辉之力lv17</t>
    <rPh sb="0" eb="1">
      <t>zhu'd</t>
    </rPh>
    <rPh sb="2" eb="3">
      <t>guang'hui</t>
    </rPh>
    <rPh sb="4" eb="5">
      <t>zhi'l</t>
    </rPh>
    <phoneticPr fontId="1" type="noConversion"/>
  </si>
  <si>
    <t>主动光辉之力lv18</t>
    <rPh sb="0" eb="1">
      <t>zhu'd</t>
    </rPh>
    <rPh sb="2" eb="3">
      <t>guang'hui</t>
    </rPh>
    <rPh sb="4" eb="5">
      <t>zhi'l</t>
    </rPh>
    <phoneticPr fontId="1" type="noConversion"/>
  </si>
  <si>
    <t>主动光辉之力lv19</t>
    <rPh sb="0" eb="1">
      <t>zhu'd</t>
    </rPh>
    <rPh sb="2" eb="3">
      <t>guang'hui</t>
    </rPh>
    <rPh sb="4" eb="5">
      <t>zhi'l</t>
    </rPh>
    <phoneticPr fontId="1" type="noConversion"/>
  </si>
  <si>
    <t>主动光辉之力lv20</t>
    <rPh sb="0" eb="1">
      <t>zhu'd</t>
    </rPh>
    <rPh sb="2" eb="3">
      <t>guang'hui</t>
    </rPh>
    <rPh sb="4" eb="5">
      <t>zhi'l</t>
    </rPh>
    <phoneticPr fontId="1" type="noConversion"/>
  </si>
  <si>
    <t>主动光辉之力lv1</t>
    <rPh sb="0" eb="1">
      <t>zhu'd</t>
    </rPh>
    <rPh sb="2" eb="3">
      <t>guang'hui</t>
    </rPh>
    <rPh sb="4" eb="5">
      <t>zhi'l</t>
    </rPh>
    <phoneticPr fontId="2" type="noConversion"/>
  </si>
  <si>
    <t>主动光辉之力lv2</t>
    <rPh sb="0" eb="1">
      <t>zhu'd</t>
    </rPh>
    <rPh sb="2" eb="3">
      <t>guang'hui</t>
    </rPh>
    <rPh sb="4" eb="5">
      <t>zhi'l</t>
    </rPh>
    <phoneticPr fontId="2" type="noConversion"/>
  </si>
  <si>
    <t>主动光辉之力lv3</t>
    <rPh sb="0" eb="1">
      <t>zhu'd</t>
    </rPh>
    <rPh sb="2" eb="3">
      <t>guang'hui</t>
    </rPh>
    <rPh sb="4" eb="5">
      <t>zhi'l</t>
    </rPh>
    <phoneticPr fontId="2" type="noConversion"/>
  </si>
  <si>
    <t>主动光辉之力lv4</t>
    <rPh sb="0" eb="1">
      <t>zhu'd</t>
    </rPh>
    <rPh sb="2" eb="3">
      <t>guang'hui</t>
    </rPh>
    <rPh sb="4" eb="5">
      <t>zhi'l</t>
    </rPh>
    <phoneticPr fontId="2" type="noConversion"/>
  </si>
  <si>
    <t>主动光辉之力lv5</t>
    <rPh sb="0" eb="1">
      <t>zhu'd</t>
    </rPh>
    <rPh sb="2" eb="3">
      <t>guang'hui</t>
    </rPh>
    <rPh sb="4" eb="5">
      <t>zhi'l</t>
    </rPh>
    <phoneticPr fontId="2" type="noConversion"/>
  </si>
  <si>
    <t>主动光辉之力lv6</t>
    <rPh sb="0" eb="1">
      <t>zhu'd</t>
    </rPh>
    <rPh sb="2" eb="3">
      <t>guang'hui</t>
    </rPh>
    <rPh sb="4" eb="5">
      <t>zhi'l</t>
    </rPh>
    <phoneticPr fontId="2" type="noConversion"/>
  </si>
  <si>
    <t>主动光辉之力lv7</t>
    <rPh sb="0" eb="1">
      <t>zhu'd</t>
    </rPh>
    <rPh sb="2" eb="3">
      <t>guang'hui</t>
    </rPh>
    <rPh sb="4" eb="5">
      <t>zhi'l</t>
    </rPh>
    <phoneticPr fontId="2" type="noConversion"/>
  </si>
  <si>
    <t>主动光辉之力lv8</t>
    <rPh sb="0" eb="1">
      <t>zhu'd</t>
    </rPh>
    <rPh sb="2" eb="3">
      <t>guang'hui</t>
    </rPh>
    <rPh sb="4" eb="5">
      <t>zhi'l</t>
    </rPh>
    <phoneticPr fontId="2" type="noConversion"/>
  </si>
  <si>
    <t>主动光辉之力lv9</t>
    <rPh sb="0" eb="1">
      <t>zhu'd</t>
    </rPh>
    <rPh sb="2" eb="3">
      <t>guang'hui</t>
    </rPh>
    <rPh sb="4" eb="5">
      <t>zhi'l</t>
    </rPh>
    <phoneticPr fontId="2" type="noConversion"/>
  </si>
  <si>
    <t>主动光辉之力lv10</t>
    <rPh sb="0" eb="1">
      <t>zhu'd</t>
    </rPh>
    <rPh sb="2" eb="3">
      <t>guang'hui</t>
    </rPh>
    <rPh sb="4" eb="5">
      <t>zhi'l</t>
    </rPh>
    <phoneticPr fontId="2" type="noConversion"/>
  </si>
  <si>
    <t>主动光辉之力lv11</t>
    <rPh sb="0" eb="1">
      <t>zhu'd</t>
    </rPh>
    <rPh sb="2" eb="3">
      <t>guang'hui</t>
    </rPh>
    <rPh sb="4" eb="5">
      <t>zhi'l</t>
    </rPh>
    <phoneticPr fontId="2" type="noConversion"/>
  </si>
  <si>
    <t>主动光辉之力lv12</t>
    <rPh sb="0" eb="1">
      <t>zhu'd</t>
    </rPh>
    <rPh sb="2" eb="3">
      <t>guang'hui</t>
    </rPh>
    <rPh sb="4" eb="5">
      <t>zhi'l</t>
    </rPh>
    <phoneticPr fontId="2" type="noConversion"/>
  </si>
  <si>
    <t>主动光辉之力lv13</t>
    <rPh sb="0" eb="1">
      <t>zhu'd</t>
    </rPh>
    <rPh sb="2" eb="3">
      <t>guang'hui</t>
    </rPh>
    <rPh sb="4" eb="5">
      <t>zhi'l</t>
    </rPh>
    <phoneticPr fontId="2" type="noConversion"/>
  </si>
  <si>
    <t>主动光辉之力lv14</t>
    <rPh sb="0" eb="1">
      <t>zhu'd</t>
    </rPh>
    <rPh sb="2" eb="3">
      <t>guang'hui</t>
    </rPh>
    <rPh sb="4" eb="5">
      <t>zhi'l</t>
    </rPh>
    <phoneticPr fontId="2" type="noConversion"/>
  </si>
  <si>
    <t>主动光辉之力lv15</t>
    <rPh sb="0" eb="1">
      <t>zhu'd</t>
    </rPh>
    <rPh sb="2" eb="3">
      <t>guang'hui</t>
    </rPh>
    <rPh sb="4" eb="5">
      <t>zhi'l</t>
    </rPh>
    <phoneticPr fontId="2" type="noConversion"/>
  </si>
  <si>
    <t>主动光辉之力lv16</t>
    <rPh sb="0" eb="1">
      <t>zhu'd</t>
    </rPh>
    <rPh sb="2" eb="3">
      <t>guang'hui</t>
    </rPh>
    <rPh sb="4" eb="5">
      <t>zhi'l</t>
    </rPh>
    <phoneticPr fontId="2" type="noConversion"/>
  </si>
  <si>
    <t>主动光辉之力lv17</t>
    <rPh sb="0" eb="1">
      <t>zhu'd</t>
    </rPh>
    <rPh sb="2" eb="3">
      <t>guang'hui</t>
    </rPh>
    <rPh sb="4" eb="5">
      <t>zhi'l</t>
    </rPh>
    <phoneticPr fontId="2" type="noConversion"/>
  </si>
  <si>
    <t>主动光辉之力lv18</t>
    <rPh sb="0" eb="1">
      <t>zhu'd</t>
    </rPh>
    <rPh sb="2" eb="3">
      <t>guang'hui</t>
    </rPh>
    <rPh sb="4" eb="5">
      <t>zhi'l</t>
    </rPh>
    <phoneticPr fontId="2" type="noConversion"/>
  </si>
  <si>
    <t>主动光辉之力lv19</t>
    <rPh sb="0" eb="1">
      <t>zhu'd</t>
    </rPh>
    <rPh sb="2" eb="3">
      <t>guang'hui</t>
    </rPh>
    <rPh sb="4" eb="5">
      <t>zhi'l</t>
    </rPh>
    <phoneticPr fontId="2" type="noConversion"/>
  </si>
  <si>
    <t>主动光辉之力lv20</t>
    <rPh sb="0" eb="1">
      <t>zhu'd</t>
    </rPh>
    <rPh sb="2" eb="3">
      <t>guang'hui</t>
    </rPh>
    <rPh sb="4" eb="5">
      <t>zhi'l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</si>
  <si>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2" type="noConversion"/>
  </si>
  <si>
    <t>主动防御增加0.2</t>
    <rPh sb="0" eb="1">
      <t>zhu'd</t>
    </rPh>
    <rPh sb="2" eb="3">
      <t>fang'y</t>
    </rPh>
    <rPh sb="4" eb="5">
      <t>zeng'j</t>
    </rPh>
    <phoneticPr fontId="2" type="noConversion"/>
  </si>
  <si>
    <t>主动攻击增加0.1</t>
    <rPh sb="0" eb="1">
      <t>zhu'd</t>
    </rPh>
    <rPh sb="2" eb="3">
      <t>gong'j</t>
    </rPh>
    <rPh sb="4" eb="5">
      <t>zeng'j</t>
    </rPh>
    <phoneticPr fontId="2" type="noConversion"/>
  </si>
  <si>
    <t>主动攻击增加0.2</t>
    <rPh sb="0" eb="1">
      <t>zhu'd</t>
    </rPh>
    <rPh sb="2" eb="3">
      <t>gong'j</t>
    </rPh>
    <rPh sb="4" eb="5">
      <t>zeng'j</t>
    </rPh>
    <phoneticPr fontId="2" type="noConversion"/>
  </si>
  <si>
    <t>主动死亡回血</t>
    <rPh sb="0" eb="1">
      <t>zhu'd</t>
    </rPh>
    <rPh sb="2" eb="3">
      <t>si'w</t>
    </rPh>
    <rPh sb="4" eb="5">
      <t>hui'x</t>
    </rPh>
    <phoneticPr fontId="2" type="noConversion"/>
  </si>
  <si>
    <t>主动随机3体回血lv1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</si>
  <si>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</si>
  <si>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</si>
  <si>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</si>
  <si>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</si>
  <si>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</si>
  <si>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</si>
  <si>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</si>
  <si>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</si>
  <si>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</si>
  <si>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</si>
  <si>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</si>
  <si>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</si>
  <si>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</si>
  <si>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</si>
  <si>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</si>
  <si>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</si>
  <si>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</si>
  <si>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</si>
  <si>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</si>
  <si>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主动每回合回血0.05</t>
    <rPh sb="0" eb="1">
      <t>zhu'd</t>
    </rPh>
    <rPh sb="2" eb="3">
      <t>mei</t>
    </rPh>
    <rPh sb="3" eb="4">
      <t>hui'h</t>
    </rPh>
    <rPh sb="5" eb="6">
      <t>hui'xue</t>
    </rPh>
    <phoneticPr fontId="2" type="noConversion"/>
  </si>
  <si>
    <t>主动减防lv1</t>
  </si>
  <si>
    <t>主动减防lv1</t>
    <rPh sb="0" eb="1">
      <t>zhu'd</t>
    </rPh>
    <rPh sb="2" eb="3">
      <t>jian'f</t>
    </rPh>
    <phoneticPr fontId="2" type="noConversion"/>
  </si>
  <si>
    <t>主动减防lv2</t>
    <rPh sb="0" eb="1">
      <t>zhu'd</t>
    </rPh>
    <rPh sb="2" eb="3">
      <t>jian'f</t>
    </rPh>
    <phoneticPr fontId="2" type="noConversion"/>
  </si>
  <si>
    <t>主动减防lv3</t>
    <rPh sb="0" eb="1">
      <t>zhu'd</t>
    </rPh>
    <rPh sb="2" eb="3">
      <t>jian'f</t>
    </rPh>
    <phoneticPr fontId="2" type="noConversion"/>
  </si>
  <si>
    <t>主动减防lv4</t>
    <rPh sb="0" eb="1">
      <t>zhu'd</t>
    </rPh>
    <rPh sb="2" eb="3">
      <t>jian'f</t>
    </rPh>
    <phoneticPr fontId="2" type="noConversion"/>
  </si>
  <si>
    <t>主动减防lv5</t>
    <rPh sb="0" eb="1">
      <t>zhu'd</t>
    </rPh>
    <rPh sb="2" eb="3">
      <t>jian'f</t>
    </rPh>
    <phoneticPr fontId="2" type="noConversion"/>
  </si>
  <si>
    <t>主动减防lv6</t>
    <rPh sb="0" eb="1">
      <t>zhu'd</t>
    </rPh>
    <rPh sb="2" eb="3">
      <t>jian'f</t>
    </rPh>
    <phoneticPr fontId="2" type="noConversion"/>
  </si>
  <si>
    <t>主动减防lv7</t>
    <rPh sb="0" eb="1">
      <t>zhu'd</t>
    </rPh>
    <rPh sb="2" eb="3">
      <t>jian'f</t>
    </rPh>
    <phoneticPr fontId="2" type="noConversion"/>
  </si>
  <si>
    <t>主动减防lv8</t>
    <rPh sb="0" eb="1">
      <t>zhu'd</t>
    </rPh>
    <rPh sb="2" eb="3">
      <t>jian'f</t>
    </rPh>
    <phoneticPr fontId="2" type="noConversion"/>
  </si>
  <si>
    <t>主动减防lv9</t>
    <rPh sb="0" eb="1">
      <t>zhu'd</t>
    </rPh>
    <rPh sb="2" eb="3">
      <t>jian'f</t>
    </rPh>
    <phoneticPr fontId="2" type="noConversion"/>
  </si>
  <si>
    <t>主动减防lv10</t>
    <rPh sb="0" eb="1">
      <t>zhu'd</t>
    </rPh>
    <rPh sb="2" eb="3">
      <t>jian'f</t>
    </rPh>
    <phoneticPr fontId="2" type="noConversion"/>
  </si>
  <si>
    <t>主动减防lv11</t>
    <rPh sb="0" eb="1">
      <t>zhu'd</t>
    </rPh>
    <rPh sb="2" eb="3">
      <t>jian'f</t>
    </rPh>
    <phoneticPr fontId="2" type="noConversion"/>
  </si>
  <si>
    <t>主动减防lv12</t>
    <rPh sb="0" eb="1">
      <t>zhu'd</t>
    </rPh>
    <rPh sb="2" eb="3">
      <t>jian'f</t>
    </rPh>
    <phoneticPr fontId="2" type="noConversion"/>
  </si>
  <si>
    <t>主动减防lv13</t>
    <rPh sb="0" eb="1">
      <t>zhu'd</t>
    </rPh>
    <rPh sb="2" eb="3">
      <t>jian'f</t>
    </rPh>
    <phoneticPr fontId="2" type="noConversion"/>
  </si>
  <si>
    <t>主动减防lv14</t>
    <rPh sb="0" eb="1">
      <t>zhu'd</t>
    </rPh>
    <rPh sb="2" eb="3">
      <t>jian'f</t>
    </rPh>
    <phoneticPr fontId="2" type="noConversion"/>
  </si>
  <si>
    <t>主动减防lv15</t>
    <rPh sb="0" eb="1">
      <t>zhu'd</t>
    </rPh>
    <rPh sb="2" eb="3">
      <t>jian'f</t>
    </rPh>
    <phoneticPr fontId="2" type="noConversion"/>
  </si>
  <si>
    <t>主动减防lv16</t>
    <rPh sb="0" eb="1">
      <t>zhu'd</t>
    </rPh>
    <rPh sb="2" eb="3">
      <t>jian'f</t>
    </rPh>
    <phoneticPr fontId="2" type="noConversion"/>
  </si>
  <si>
    <t>主动减防lv17</t>
    <rPh sb="0" eb="1">
      <t>zhu'd</t>
    </rPh>
    <rPh sb="2" eb="3">
      <t>jian'f</t>
    </rPh>
    <phoneticPr fontId="2" type="noConversion"/>
  </si>
  <si>
    <t>主动减防lv18</t>
    <rPh sb="0" eb="1">
      <t>zhu'd</t>
    </rPh>
    <rPh sb="2" eb="3">
      <t>jian'f</t>
    </rPh>
    <phoneticPr fontId="2" type="noConversion"/>
  </si>
  <si>
    <t>主动减防lv19</t>
    <rPh sb="0" eb="1">
      <t>zhu'd</t>
    </rPh>
    <rPh sb="2" eb="3">
      <t>jian'f</t>
    </rPh>
    <phoneticPr fontId="2" type="noConversion"/>
  </si>
  <si>
    <t>主动减防lv20</t>
    <rPh sb="0" eb="1">
      <t>zhu'd</t>
    </rPh>
    <rPh sb="2" eb="3">
      <t>jian'f</t>
    </rPh>
    <phoneticPr fontId="2" type="noConversion"/>
  </si>
  <si>
    <t>主动减防lv2</t>
  </si>
  <si>
    <t>主动减防lv3</t>
  </si>
  <si>
    <t>主动减防lv4</t>
  </si>
  <si>
    <t>主动减防lv5</t>
  </si>
  <si>
    <t>主动减防lv6</t>
  </si>
  <si>
    <t>主动减防lv7</t>
  </si>
  <si>
    <t>主动减防lv8</t>
  </si>
  <si>
    <t>主动减防lv9</t>
  </si>
  <si>
    <t>主动减防lv10</t>
  </si>
  <si>
    <t>主动减防lv11</t>
  </si>
  <si>
    <t>主动减防lv12</t>
  </si>
  <si>
    <t>主动减防lv13</t>
  </si>
  <si>
    <t>主动减防lv14</t>
  </si>
  <si>
    <t>主动减防lv15</t>
  </si>
  <si>
    <t>主动减防lv16</t>
  </si>
  <si>
    <t>主动减防lv17</t>
  </si>
  <si>
    <t>主动减防lv18</t>
  </si>
  <si>
    <t>主动减防lv19</t>
  </si>
  <si>
    <t>主动减防lv20</t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</si>
  <si>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</si>
  <si>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</si>
  <si>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</si>
  <si>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</si>
  <si>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</si>
  <si>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</si>
  <si>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</si>
  <si>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</si>
  <si>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</si>
  <si>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</si>
  <si>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</si>
  <si>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</si>
  <si>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</si>
  <si>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</si>
  <si>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</si>
  <si>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</si>
  <si>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</si>
  <si>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</si>
  <si>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</si>
  <si>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主动加速</t>
    <rPh sb="0" eb="1">
      <t>zhu'd</t>
    </rPh>
    <rPh sb="2" eb="3">
      <t>jia'su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</si>
  <si>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1" type="noConversion"/>
  </si>
  <si>
    <t>主动概率眩晕0.5</t>
  </si>
  <si>
    <t>主动概率眩晕0.5</t>
    <rPh sb="0" eb="1">
      <t>zhu'd</t>
    </rPh>
    <rPh sb="2" eb="3">
      <t>gai'l</t>
    </rPh>
    <rPh sb="4" eb="5">
      <t>xuan'y</t>
    </rPh>
    <phoneticPr fontId="2" type="noConversion"/>
  </si>
  <si>
    <t>攻击小</t>
    <rPh sb="0" eb="1">
      <t>gong'j</t>
    </rPh>
    <rPh sb="2" eb="3">
      <t>xiao</t>
    </rPh>
    <phoneticPr fontId="1" type="noConversion"/>
  </si>
  <si>
    <t>防御中</t>
    <rPh sb="0" eb="1">
      <t>fang'yu</t>
    </rPh>
    <rPh sb="2" eb="3">
      <t>zhong</t>
    </rPh>
    <phoneticPr fontId="1" type="noConversion"/>
  </si>
  <si>
    <t>生命中</t>
    <rPh sb="0" eb="1">
      <t>sheng'm</t>
    </rPh>
    <rPh sb="2" eb="3">
      <t>zhong</t>
    </rPh>
    <phoneticPr fontId="1" type="noConversion"/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</si>
  <si>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</si>
  <si>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</si>
  <si>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致命</t>
    <rPh sb="0" eb="1">
      <t>zhi'm</t>
    </rPh>
    <phoneticPr fontId="1" type="noConversion"/>
  </si>
  <si>
    <t>冷静</t>
    <rPh sb="0" eb="1">
      <t>leng'j</t>
    </rPh>
    <phoneticPr fontId="1" type="noConversion"/>
  </si>
  <si>
    <t>生命小</t>
    <rPh sb="0" eb="1">
      <t>sheng'm</t>
    </rPh>
    <rPh sb="2" eb="3">
      <t>xiao</t>
    </rPh>
    <phoneticPr fontId="1" type="noConversion"/>
  </si>
  <si>
    <t>鼓舞</t>
    <rPh sb="0" eb="1">
      <t>gu'wu</t>
    </rPh>
    <phoneticPr fontId="1" type="noConversion"/>
  </si>
  <si>
    <t>防御小</t>
    <rPh sb="0" eb="1">
      <t>fang'y</t>
    </rPh>
    <rPh sb="2" eb="3">
      <t>xiao</t>
    </rPh>
    <phoneticPr fontId="1" type="noConversion"/>
  </si>
  <si>
    <t>刚烈</t>
    <rPh sb="0" eb="1">
      <t>gang'lie</t>
    </rPh>
    <phoneticPr fontId="1" type="noConversion"/>
  </si>
  <si>
    <t>鼓舞</t>
    <rPh sb="0" eb="1">
      <t>gu'w</t>
    </rPh>
    <phoneticPr fontId="1" type="noConversion"/>
  </si>
  <si>
    <t>祝福小</t>
    <rPh sb="0" eb="1">
      <t>zhu'f</t>
    </rPh>
    <rPh sb="2" eb="3">
      <t>xiao</t>
    </rPh>
    <phoneticPr fontId="1" type="noConversion"/>
  </si>
  <si>
    <t>攻击小</t>
    <rPh sb="0" eb="1">
      <t>gong'j'l</t>
    </rPh>
    <rPh sb="2" eb="3">
      <t>xiao</t>
    </rPh>
    <phoneticPr fontId="2" type="noConversion"/>
  </si>
  <si>
    <t>攻击中</t>
    <rPh sb="0" eb="1">
      <t>gong'j'l</t>
    </rPh>
    <rPh sb="2" eb="3">
      <t>zhong</t>
    </rPh>
    <phoneticPr fontId="2" type="noConversion"/>
  </si>
  <si>
    <t>攻击大</t>
    <rPh sb="0" eb="1">
      <t>gong'j'l</t>
    </rPh>
    <rPh sb="2" eb="3">
      <t>da</t>
    </rPh>
    <phoneticPr fontId="2" type="noConversion"/>
  </si>
  <si>
    <t>攻击中</t>
    <rPh sb="0" eb="1">
      <t>gong'j</t>
    </rPh>
    <rPh sb="2" eb="3">
      <t>zhong</t>
    </rPh>
    <phoneticPr fontId="1" type="noConversion"/>
  </si>
  <si>
    <t>攻击小</t>
    <rPh sb="0" eb="1">
      <t>gong'j'l</t>
    </rPh>
    <rPh sb="2" eb="3">
      <t>xiao</t>
    </rPh>
    <phoneticPr fontId="1" type="noConversion"/>
  </si>
  <si>
    <t>直觉</t>
    <rPh sb="0" eb="1">
      <t>zhi'jue</t>
    </rPh>
    <phoneticPr fontId="1" type="noConversion"/>
  </si>
  <si>
    <t>守护</t>
    <rPh sb="0" eb="1">
      <t>shou'hu</t>
    </rPh>
    <phoneticPr fontId="1" type="noConversion"/>
  </si>
  <si>
    <t>冷血</t>
    <rPh sb="0" eb="1">
      <t>leng'xue</t>
    </rPh>
    <phoneticPr fontId="1" type="noConversion"/>
  </si>
  <si>
    <t>暴伤</t>
    <rPh sb="0" eb="1">
      <t>bao</t>
    </rPh>
    <rPh sb="1" eb="2">
      <t>shang</t>
    </rPh>
    <phoneticPr fontId="1" type="noConversion"/>
  </si>
  <si>
    <t>冷静</t>
    <rPh sb="0" eb="1">
      <t>leng'jing</t>
    </rPh>
    <phoneticPr fontId="1" type="noConversion"/>
  </si>
  <si>
    <t>直觉</t>
    <rPh sb="0" eb="1">
      <t>zhi'j</t>
    </rPh>
    <phoneticPr fontId="1" type="noConversion"/>
  </si>
  <si>
    <t>防御中</t>
    <rPh sb="0" eb="1">
      <t>fang'y</t>
    </rPh>
    <rPh sb="2" eb="3">
      <t>zhong</t>
    </rPh>
    <phoneticPr fontId="1" type="noConversion"/>
  </si>
  <si>
    <t>攻击中</t>
    <rPh sb="0" eb="1">
      <t>gong'j</t>
    </rPh>
    <rPh sb="2" eb="3">
      <t>hzong</t>
    </rPh>
    <phoneticPr fontId="1" type="noConversion"/>
  </si>
  <si>
    <t>腐蚀</t>
    <rPh sb="0" eb="1">
      <t>fu'shi</t>
    </rPh>
    <phoneticPr fontId="1" type="noConversion"/>
  </si>
  <si>
    <t>精准</t>
    <rPh sb="0" eb="1">
      <t>jing'z</t>
    </rPh>
    <phoneticPr fontId="1" type="noConversion"/>
  </si>
  <si>
    <t>格挡</t>
    <rPh sb="0" eb="1">
      <t>ge'd</t>
    </rPh>
    <phoneticPr fontId="1" type="noConversion"/>
  </si>
  <si>
    <t>祝福中</t>
    <rPh sb="0" eb="1">
      <t>zhu'f</t>
    </rPh>
    <rPh sb="2" eb="3">
      <t>zhong</t>
    </rPh>
    <phoneticPr fontId="1" type="noConversion"/>
  </si>
  <si>
    <t>风之子</t>
    <rPh sb="0" eb="1">
      <t>feng</t>
    </rPh>
    <rPh sb="1" eb="2">
      <t>zhi</t>
    </rPh>
    <rPh sb="2" eb="3">
      <t>zi</t>
    </rPh>
    <phoneticPr fontId="1" type="noConversion"/>
  </si>
  <si>
    <t>攻击大</t>
    <rPh sb="0" eb="1">
      <t>gong'j</t>
    </rPh>
    <rPh sb="2" eb="3">
      <t>da</t>
    </rPh>
    <phoneticPr fontId="1" type="noConversion"/>
  </si>
  <si>
    <t>祈祷</t>
    <rPh sb="0" eb="1">
      <t>qi'dao</t>
    </rPh>
    <phoneticPr fontId="1" type="noConversion"/>
  </si>
  <si>
    <t>祝福大</t>
    <rPh sb="0" eb="1">
      <t>zhu'f</t>
    </rPh>
    <rPh sb="2" eb="3">
      <t>da</t>
    </rPh>
    <phoneticPr fontId="1" type="noConversion"/>
  </si>
  <si>
    <t>生命大</t>
    <rPh sb="0" eb="1">
      <t>sheng'm</t>
    </rPh>
    <rPh sb="2" eb="3">
      <t>da</t>
    </rPh>
    <phoneticPr fontId="1" type="noConversion"/>
  </si>
  <si>
    <t>免伤</t>
    <rPh sb="0" eb="1">
      <t>mian'shang</t>
    </rPh>
    <phoneticPr fontId="1" type="noConversion"/>
  </si>
  <si>
    <t>防御大</t>
    <rPh sb="0" eb="1">
      <t>fang'yu</t>
    </rPh>
    <rPh sb="2" eb="3">
      <t>da</t>
    </rPh>
    <phoneticPr fontId="1" type="noConversion"/>
  </si>
  <si>
    <t>刚烈</t>
    <rPh sb="0" eb="1">
      <t>gang'l</t>
    </rPh>
    <phoneticPr fontId="1" type="noConversion"/>
  </si>
  <si>
    <t>必胜</t>
    <rPh sb="0" eb="1">
      <t>bi'sheng</t>
    </rPh>
    <phoneticPr fontId="1" type="noConversion"/>
  </si>
  <si>
    <t>痛苦</t>
    <rPh sb="0" eb="1">
      <t>tong'k</t>
    </rPh>
    <phoneticPr fontId="1" type="noConversion"/>
  </si>
  <si>
    <t>迟钝</t>
    <rPh sb="0" eb="1">
      <t>chi'dun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</si>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</sst>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sz val="12"/>
      <color theme="1"/>
      <name val="宋体 (正文)"/>
      <family val="1"/>
      <charset val="134"/>
    </font>
  </fonts>
  <fills count="11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10" borderId="0" xfId="0" applyFill="1"/>
    <xf numFmtId="0" fontId="0" fillId="10" borderId="0" xfId="0" applyFont="1" applyFill="1" applyBorder="1" applyAlignment="1" applyProtection="1"/>
    <xf numFmtId="0" fontId="3" fillId="10" borderId="0" xfId="0" applyFont="1" applyFill="1" applyBorder="1" applyAlignment="1" applyProtection="1"/>
    <xf numFmtId="0" fontId="0" fillId="3" borderId="0" xfId="0" applyFont="1" applyFill="1" applyBorder="1" applyAlignment="1" applyProtection="1"/>
    <xf numFmtId="0" fontId="0" fillId="8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3" borderId="0" xfId="0" applyFill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F39" sqref="F39"/>
    </sheetView>
  </sheetViews>
  <sheetFormatPr baseColWidth="10" defaultRowHeight="15" x14ac:dyDescent="0.15"/>
  <cols>
    <col min="6" max="6" width="20.6640625" customWidth="1"/>
    <col min="7" max="11" width="19.5" bestFit="1" customWidth="1"/>
    <col min="12" max="12" width="75.5" bestFit="1" customWidth="1"/>
  </cols>
  <sheetData>
    <row r="1" spans="1:17" x14ac:dyDescent="0.15">
      <c r="F1" s="18" t="s">
        <v>295</v>
      </c>
      <c r="G1" s="18" t="s">
        <v>296</v>
      </c>
      <c r="H1" s="19" t="s">
        <v>297</v>
      </c>
      <c r="I1" s="18" t="s">
        <v>298</v>
      </c>
      <c r="J1" s="18" t="s">
        <v>299</v>
      </c>
      <c r="K1" s="18" t="s">
        <v>300</v>
      </c>
    </row>
    <row r="2" spans="1:17" x14ac:dyDescent="0.15">
      <c r="F2" t="s">
        <v>255</v>
      </c>
      <c r="G2" t="s">
        <v>255</v>
      </c>
      <c r="H2" t="s">
        <v>255</v>
      </c>
      <c r="I2" t="s">
        <v>255</v>
      </c>
      <c r="J2" t="s">
        <v>255</v>
      </c>
      <c r="K2" t="s">
        <v>255</v>
      </c>
      <c r="L2" t="s">
        <v>290</v>
      </c>
    </row>
    <row r="3" spans="1:17" x14ac:dyDescent="0.15">
      <c r="A3" t="s">
        <v>260</v>
      </c>
      <c r="B3" t="s">
        <v>256</v>
      </c>
      <c r="C3" t="s">
        <v>153</v>
      </c>
      <c r="D3" t="s">
        <v>154</v>
      </c>
      <c r="E3" t="s">
        <v>155</v>
      </c>
      <c r="F3" t="s">
        <v>128</v>
      </c>
      <c r="G3" t="s">
        <v>129</v>
      </c>
      <c r="H3" t="s">
        <v>257</v>
      </c>
      <c r="I3" t="s">
        <v>153</v>
      </c>
      <c r="J3" t="s">
        <v>154</v>
      </c>
      <c r="K3" t="s">
        <v>155</v>
      </c>
    </row>
    <row r="4" spans="1:17" x14ac:dyDescent="0.15">
      <c r="A4">
        <v>1</v>
      </c>
      <c r="B4" t="s">
        <v>261</v>
      </c>
      <c r="C4" t="s">
        <v>1794</v>
      </c>
      <c r="D4" t="s">
        <v>1779</v>
      </c>
      <c r="E4" t="s">
        <v>1780</v>
      </c>
      <c r="F4">
        <f>_xlfn.IFNA(VLOOKUP($B4&amp;F$3&amp;F$2,主动技能!$A:$B,2,FALSE),"")</f>
        <v>1</v>
      </c>
      <c r="G4">
        <f>_xlfn.IFNA(VLOOKUP($B4&amp;G$3&amp;G$2,主动技能!$A:$B,2,FALSE),"")</f>
        <v>21</v>
      </c>
      <c r="H4">
        <f>_xlfn.IFNA(VLOOKUP($B4&amp;H$3&amp;H$2,主动技能!$A:$B,2,FALSE),"")</f>
        <v>41</v>
      </c>
      <c r="I4">
        <f>VLOOKUP(C4,被动技能!$F:$G,2,FALSE)</f>
        <v>21</v>
      </c>
      <c r="J4">
        <f>VLOOKUP(D4,被动技能!$F:$G,2,FALSE)</f>
        <v>81</v>
      </c>
      <c r="K4">
        <f>VLOOKUP(E4,被动技能!$F:$G,2,FALSE)</f>
        <v>141</v>
      </c>
      <c r="L4" s="18" t="str">
        <f>"{"&amp;IF(F4="","",F$1&amp;F4)&amp;IF(G4="","",G$1&amp;G4)&amp;IF(H4="","",H$1&amp;H4)&amp;IF(I4="","",I$1&amp;I4)&amp;IF(J4="","",J$1&amp;J4)&amp;IF(K4="","",K$1&amp;K4)&amp;"}"</f>
        <v>{"master1":1,"master2":21,"master3":41,"slave1":21,"slave2":81,"slave3":141}</v>
      </c>
      <c r="M4" s="18"/>
      <c r="N4" s="18"/>
      <c r="O4" s="18"/>
      <c r="P4" s="18"/>
      <c r="Q4" s="18"/>
    </row>
    <row r="5" spans="1:17" x14ac:dyDescent="0.15">
      <c r="A5">
        <v>2</v>
      </c>
      <c r="B5" t="s">
        <v>262</v>
      </c>
      <c r="C5" t="s">
        <v>1794</v>
      </c>
      <c r="D5" t="s">
        <v>1779</v>
      </c>
      <c r="E5" t="s">
        <v>1780</v>
      </c>
      <c r="F5">
        <f>_xlfn.IFNA(VLOOKUP($B5&amp;F$3&amp;F$2,主动技能!$A:$B,2,FALSE),"")</f>
        <v>61</v>
      </c>
      <c r="G5">
        <f>_xlfn.IFNA(VLOOKUP($B5&amp;G$3&amp;G$2,主动技能!$A:$B,2,FALSE),"")</f>
        <v>81</v>
      </c>
      <c r="H5">
        <f>_xlfn.IFNA(VLOOKUP($B5&amp;H$3&amp;H$2,主动技能!$A:$B,2,FALSE),"")</f>
        <v>101</v>
      </c>
      <c r="I5">
        <f>VLOOKUP(C5,被动技能!$F:$G,2,FALSE)</f>
        <v>21</v>
      </c>
      <c r="J5">
        <f>VLOOKUP(D5,被动技能!$F:$G,2,FALSE)</f>
        <v>81</v>
      </c>
      <c r="K5">
        <f>VLOOKUP(E5,被动技能!$F:$G,2,FALSE)</f>
        <v>141</v>
      </c>
      <c r="L5" s="18" t="str">
        <f t="shared" ref="L5:L30" si="0">"{"&amp;IF(F5="","",F$1&amp;F5)&amp;IF(G5="","",G$1&amp;G5)&amp;IF(H5="","",H$1&amp;H5)&amp;IF(I5="","",I$1&amp;I5)&amp;IF(J5="","",J$1&amp;J5)&amp;IF(K5="","",K$1&amp;K5)&amp;"}"</f>
        <v>{"master1":61,"master2":81,"master3":101,"slave1":21,"slave2":81,"slave3":141}</v>
      </c>
    </row>
    <row r="6" spans="1:17" x14ac:dyDescent="0.15">
      <c r="A6">
        <v>3</v>
      </c>
      <c r="B6" t="s">
        <v>263</v>
      </c>
      <c r="C6" t="s">
        <v>1794</v>
      </c>
      <c r="D6" t="s">
        <v>1779</v>
      </c>
      <c r="E6" t="s">
        <v>1780</v>
      </c>
      <c r="F6">
        <f>_xlfn.IFNA(VLOOKUP($B6&amp;F$3&amp;F$2,主动技能!$A:$B,2,FALSE),"")</f>
        <v>121</v>
      </c>
      <c r="G6">
        <f>_xlfn.IFNA(VLOOKUP($B6&amp;G$3&amp;G$2,主动技能!$A:$B,2,FALSE),"")</f>
        <v>141</v>
      </c>
      <c r="H6">
        <f>_xlfn.IFNA(VLOOKUP($B6&amp;H$3&amp;H$2,主动技能!$A:$B,2,FALSE),"")</f>
        <v>161</v>
      </c>
      <c r="I6">
        <f>VLOOKUP(C6,被动技能!$F:$G,2,FALSE)</f>
        <v>21</v>
      </c>
      <c r="J6">
        <f>VLOOKUP(D6,被动技能!$F:$G,2,FALSE)</f>
        <v>81</v>
      </c>
      <c r="K6">
        <f>VLOOKUP(E6,被动技能!$F:$G,2,FALSE)</f>
        <v>141</v>
      </c>
      <c r="L6" s="18" t="str">
        <f t="shared" si="0"/>
        <v>{"master1":121,"master2":141,"master3":161,"slave1":21,"slave2":81,"slave3":141}</v>
      </c>
    </row>
    <row r="7" spans="1:17" x14ac:dyDescent="0.15">
      <c r="A7">
        <v>4</v>
      </c>
      <c r="B7" s="13" t="s">
        <v>264</v>
      </c>
      <c r="C7" s="27" t="s">
        <v>1795</v>
      </c>
      <c r="D7" s="27" t="s">
        <v>1781</v>
      </c>
      <c r="E7" s="27" t="s">
        <v>1782</v>
      </c>
      <c r="F7">
        <f>_xlfn.IFNA(VLOOKUP($B7&amp;F$3&amp;F$2,主动技能!$A:$B,2,FALSE),"")</f>
        <v>181</v>
      </c>
      <c r="G7">
        <f>_xlfn.IFNA(VLOOKUP($B7&amp;G$3&amp;G$2,主动技能!$A:$B,2,FALSE),"")</f>
        <v>201</v>
      </c>
      <c r="H7">
        <f>_xlfn.IFNA(VLOOKUP($B7&amp;H$3&amp;H$2,主动技能!$A:$B,2,FALSE),"")</f>
        <v>221</v>
      </c>
      <c r="I7">
        <f>VLOOKUP(C7,被动技能!$F:$G,2,FALSE)</f>
        <v>1</v>
      </c>
      <c r="J7">
        <f>VLOOKUP(D7,被动技能!$F:$G,2,FALSE)</f>
        <v>181</v>
      </c>
      <c r="K7">
        <f>VLOOKUP(E7,被动技能!$F:$G,2,FALSE)</f>
        <v>201</v>
      </c>
      <c r="L7" s="18" t="str">
        <f t="shared" si="0"/>
        <v>{"master1":181,"master2":201,"master3":221,"slave1":1,"slave2":181,"slave3":201}</v>
      </c>
    </row>
    <row r="8" spans="1:17" x14ac:dyDescent="0.15">
      <c r="A8">
        <v>5</v>
      </c>
      <c r="B8" s="13" t="s">
        <v>265</v>
      </c>
      <c r="C8" s="27" t="s">
        <v>1778</v>
      </c>
      <c r="D8" s="27" t="s">
        <v>1783</v>
      </c>
      <c r="E8" s="27" t="s">
        <v>1784</v>
      </c>
      <c r="F8">
        <f>_xlfn.IFNA(VLOOKUP($B8&amp;F$3&amp;F$2,主动技能!$A:$B,2,FALSE),"")</f>
        <v>241</v>
      </c>
      <c r="G8">
        <f>_xlfn.IFNA(VLOOKUP($B8&amp;G$3&amp;G$2,主动技能!$A:$B,2,FALSE),"")</f>
        <v>261</v>
      </c>
      <c r="H8">
        <f>_xlfn.IFNA(VLOOKUP($B8&amp;H$3&amp;H$2,主动技能!$A:$B,2,FALSE),"")</f>
        <v>281</v>
      </c>
      <c r="I8">
        <f>VLOOKUP(C8,被动技能!$F:$G,2,FALSE)</f>
        <v>1</v>
      </c>
      <c r="J8">
        <f>VLOOKUP(D8,被动技能!$F:$G,2,FALSE)</f>
        <v>221</v>
      </c>
      <c r="K8">
        <f>VLOOKUP(E8,被动技能!$F:$G,2,FALSE)</f>
        <v>241</v>
      </c>
      <c r="L8" s="18" t="str">
        <f t="shared" si="0"/>
        <v>{"master1":241,"master2":261,"master3":281,"slave1":1,"slave2":221,"slave3":241}</v>
      </c>
    </row>
    <row r="9" spans="1:17" x14ac:dyDescent="0.15">
      <c r="A9">
        <v>6</v>
      </c>
      <c r="B9" s="13" t="s">
        <v>266</v>
      </c>
      <c r="C9" t="s">
        <v>1794</v>
      </c>
      <c r="D9" t="s">
        <v>1779</v>
      </c>
      <c r="E9" t="s">
        <v>1780</v>
      </c>
      <c r="F9">
        <f>_xlfn.IFNA(VLOOKUP($B9&amp;F$3&amp;F$2,主动技能!$A:$B,2,FALSE),"")</f>
        <v>301</v>
      </c>
      <c r="G9">
        <f>_xlfn.IFNA(VLOOKUP($B9&amp;G$3&amp;G$2,主动技能!$A:$B,2,FALSE),"")</f>
        <v>321</v>
      </c>
      <c r="H9">
        <f>_xlfn.IFNA(VLOOKUP($B9&amp;H$3&amp;H$2,主动技能!$A:$B,2,FALSE),"")</f>
        <v>341</v>
      </c>
      <c r="I9">
        <f>VLOOKUP(C9,被动技能!$F:$G,2,FALSE)</f>
        <v>21</v>
      </c>
      <c r="J9">
        <f>VLOOKUP(D9,被动技能!$F:$G,2,FALSE)</f>
        <v>81</v>
      </c>
      <c r="K9">
        <f>VLOOKUP(E9,被动技能!$F:$G,2,FALSE)</f>
        <v>141</v>
      </c>
      <c r="L9" s="18" t="str">
        <f t="shared" si="0"/>
        <v>{"master1":301,"master2":321,"master3":341,"slave1":21,"slave2":81,"slave3":141}</v>
      </c>
    </row>
    <row r="10" spans="1:17" x14ac:dyDescent="0.15">
      <c r="A10">
        <v>7</v>
      </c>
      <c r="B10" s="13" t="s">
        <v>267</v>
      </c>
      <c r="C10" s="27" t="s">
        <v>1785</v>
      </c>
      <c r="D10" s="27" t="s">
        <v>1786</v>
      </c>
      <c r="E10" s="27" t="s">
        <v>1787</v>
      </c>
      <c r="F10">
        <f>_xlfn.IFNA(VLOOKUP($B10&amp;F$3&amp;F$2,主动技能!$A:$B,2,FALSE),"")</f>
        <v>361</v>
      </c>
      <c r="G10">
        <f>_xlfn.IFNA(VLOOKUP($B10&amp;G$3&amp;G$2,主动技能!$A:$B,2,FALSE),"")</f>
        <v>381</v>
      </c>
      <c r="H10">
        <f>_xlfn.IFNA(VLOOKUP($B10&amp;H$3&amp;H$2,主动技能!$A:$B,2,FALSE),"")</f>
        <v>401</v>
      </c>
      <c r="I10">
        <f>VLOOKUP(C10,被动技能!$F:$G,2,FALSE)</f>
        <v>121</v>
      </c>
      <c r="J10">
        <f>VLOOKUP(D10,被动技能!$F:$G,2,FALSE)</f>
        <v>261</v>
      </c>
      <c r="K10">
        <f>VLOOKUP(E10,被动技能!$F:$G,2,FALSE)</f>
        <v>61</v>
      </c>
      <c r="L10" s="18" t="str">
        <f t="shared" si="0"/>
        <v>{"master1":361,"master2":381,"master3":401,"slave1":121,"slave2":261,"slave3":61}</v>
      </c>
    </row>
    <row r="11" spans="1:17" x14ac:dyDescent="0.15">
      <c r="A11">
        <v>8</v>
      </c>
      <c r="B11" s="13" t="s">
        <v>268</v>
      </c>
      <c r="C11" s="27" t="s">
        <v>1785</v>
      </c>
      <c r="D11" s="27" t="s">
        <v>1788</v>
      </c>
      <c r="E11" s="27" t="s">
        <v>1787</v>
      </c>
      <c r="F11">
        <f>_xlfn.IFNA(VLOOKUP($B11&amp;F$3&amp;F$2,主动技能!$A:$B,2,FALSE),"")</f>
        <v>421</v>
      </c>
      <c r="G11">
        <f>_xlfn.IFNA(VLOOKUP($B11&amp;G$3&amp;G$2,主动技能!$A:$B,2,FALSE),"")</f>
        <v>441</v>
      </c>
      <c r="H11">
        <f>_xlfn.IFNA(VLOOKUP($B11&amp;H$3&amp;H$2,主动技能!$A:$B,2,FALSE),"")</f>
        <v>461</v>
      </c>
      <c r="I11">
        <f>VLOOKUP(C11,被动技能!$F:$G,2,FALSE)</f>
        <v>121</v>
      </c>
      <c r="J11">
        <f>VLOOKUP(D11,被动技能!$F:$G,2,FALSE)</f>
        <v>281</v>
      </c>
      <c r="K11">
        <f>VLOOKUP(E11,被动技能!$F:$G,2,FALSE)</f>
        <v>61</v>
      </c>
      <c r="L11" s="18" t="str">
        <f t="shared" si="0"/>
        <v>{"master1":421,"master2":441,"master3":461,"slave1":121,"slave2":281,"slave3":61}</v>
      </c>
    </row>
    <row r="12" spans="1:17" x14ac:dyDescent="0.15">
      <c r="A12">
        <v>9</v>
      </c>
      <c r="B12" s="13" t="s">
        <v>269</v>
      </c>
      <c r="C12" s="27" t="s">
        <v>1789</v>
      </c>
      <c r="D12" s="27" t="s">
        <v>1795</v>
      </c>
      <c r="E12" s="27" t="s">
        <v>1790</v>
      </c>
      <c r="F12">
        <f>_xlfn.IFNA(VLOOKUP($B12&amp;F$3&amp;F$2,主动技能!$A:$B,2,FALSE),"")</f>
        <v>481</v>
      </c>
      <c r="G12">
        <f>_xlfn.IFNA(VLOOKUP($B12&amp;G$3&amp;G$2,主动技能!$A:$B,2,FALSE),"")</f>
        <v>501</v>
      </c>
      <c r="H12">
        <f>_xlfn.IFNA(VLOOKUP($B12&amp;H$3&amp;H$2,主动技能!$A:$B,2,FALSE),"")</f>
        <v>521</v>
      </c>
      <c r="I12">
        <f>VLOOKUP(C12,被动技能!$F:$G,2,FALSE)</f>
        <v>261</v>
      </c>
      <c r="J12">
        <f>VLOOKUP(D12,被动技能!$F:$G,2,FALSE)</f>
        <v>1</v>
      </c>
      <c r="K12">
        <f>VLOOKUP(E12,被动技能!$F:$G,2,FALSE)</f>
        <v>301</v>
      </c>
      <c r="L12" s="18" t="str">
        <f t="shared" si="0"/>
        <v>{"master1":481,"master2":501,"master3":521,"slave1":261,"slave2":1,"slave3":301}</v>
      </c>
    </row>
    <row r="13" spans="1:17" x14ac:dyDescent="0.15">
      <c r="A13">
        <v>10</v>
      </c>
      <c r="B13" s="13" t="s">
        <v>270</v>
      </c>
      <c r="C13" s="27" t="s">
        <v>1785</v>
      </c>
      <c r="D13" s="27" t="s">
        <v>1796</v>
      </c>
      <c r="E13" s="27" t="s">
        <v>1797</v>
      </c>
      <c r="F13">
        <f>_xlfn.IFNA(VLOOKUP($B13&amp;F$3&amp;F$2,主动技能!$A:$B,2,FALSE),"")</f>
        <v>541</v>
      </c>
      <c r="G13">
        <f>_xlfn.IFNA(VLOOKUP($B13&amp;G$3&amp;G$2,主动技能!$A:$B,2,FALSE),"")</f>
        <v>561</v>
      </c>
      <c r="H13">
        <f>_xlfn.IFNA(VLOOKUP($B13&amp;H$3&amp;H$2,主动技能!$A:$B,2,FALSE),"")</f>
        <v>581</v>
      </c>
      <c r="I13">
        <f>VLOOKUP(C13,被动技能!$F:$G,2,FALSE)</f>
        <v>121</v>
      </c>
      <c r="J13">
        <f>VLOOKUP(D13,被动技能!$F:$G,2,FALSE)</f>
        <v>361</v>
      </c>
      <c r="K13">
        <f>VLOOKUP(E13,被动技能!$F:$G,2,FALSE)</f>
        <v>381</v>
      </c>
      <c r="L13" s="18" t="str">
        <f t="shared" si="0"/>
        <v>{"master1":541,"master2":561,"master3":581,"slave1":121,"slave2":361,"slave3":381}</v>
      </c>
    </row>
    <row r="14" spans="1:17" x14ac:dyDescent="0.15">
      <c r="A14">
        <v>11</v>
      </c>
      <c r="B14" s="13" t="s">
        <v>271</v>
      </c>
      <c r="C14" t="s">
        <v>1794</v>
      </c>
      <c r="D14" t="s">
        <v>1779</v>
      </c>
      <c r="E14" t="s">
        <v>1780</v>
      </c>
      <c r="F14">
        <f>_xlfn.IFNA(VLOOKUP($B14&amp;F$3&amp;F$2,主动技能!$A:$B,2,FALSE),"")</f>
        <v>601</v>
      </c>
      <c r="G14">
        <f>_xlfn.IFNA(VLOOKUP($B14&amp;G$3&amp;G$2,主动技能!$A:$B,2,FALSE),"")</f>
        <v>621</v>
      </c>
      <c r="H14">
        <f>_xlfn.IFNA(VLOOKUP($B14&amp;H$3&amp;H$2,主动技能!$A:$B,2,FALSE),"")</f>
        <v>641</v>
      </c>
      <c r="I14">
        <f>VLOOKUP(C14,被动技能!$F:$G,2,FALSE)</f>
        <v>21</v>
      </c>
      <c r="J14">
        <f>VLOOKUP(D14,被动技能!$F:$G,2,FALSE)</f>
        <v>81</v>
      </c>
      <c r="K14">
        <f>VLOOKUP(E14,被动技能!$F:$G,2,FALSE)</f>
        <v>141</v>
      </c>
      <c r="L14" s="18" t="str">
        <f t="shared" si="0"/>
        <v>{"master1":601,"master2":621,"master3":641,"slave1":21,"slave2":81,"slave3":141}</v>
      </c>
    </row>
    <row r="15" spans="1:17" x14ac:dyDescent="0.15">
      <c r="A15">
        <v>12</v>
      </c>
      <c r="B15" s="13" t="s">
        <v>272</v>
      </c>
      <c r="C15" s="27" t="s">
        <v>1778</v>
      </c>
      <c r="D15" s="27" t="s">
        <v>1796</v>
      </c>
      <c r="E15" s="27" t="s">
        <v>1798</v>
      </c>
      <c r="F15">
        <f>_xlfn.IFNA(VLOOKUP($B15&amp;F$3&amp;F$2,主动技能!$A:$B,2,FALSE),"")</f>
        <v>661</v>
      </c>
      <c r="G15">
        <f>_xlfn.IFNA(VLOOKUP($B15&amp;G$3&amp;G$2,主动技能!$A:$B,2,FALSE),"")</f>
        <v>681</v>
      </c>
      <c r="H15">
        <f>_xlfn.IFNA(VLOOKUP($B15&amp;H$3&amp;H$2,主动技能!$A:$B,2,FALSE),"")</f>
        <v>701</v>
      </c>
      <c r="I15">
        <f>VLOOKUP(C15,被动技能!$F:$G,2,FALSE)</f>
        <v>1</v>
      </c>
      <c r="J15">
        <f>VLOOKUP(D15,被动技能!$F:$G,2,FALSE)</f>
        <v>361</v>
      </c>
      <c r="K15">
        <f>VLOOKUP(E15,被动技能!$F:$G,2,FALSE)</f>
        <v>401</v>
      </c>
      <c r="L15" s="18" t="str">
        <f t="shared" si="0"/>
        <v>{"master1":661,"master2":681,"master3":701,"slave1":1,"slave2":361,"slave3":401}</v>
      </c>
    </row>
    <row r="16" spans="1:17" x14ac:dyDescent="0.15">
      <c r="A16">
        <v>13</v>
      </c>
      <c r="B16" s="13" t="s">
        <v>273</v>
      </c>
      <c r="C16" s="27" t="s">
        <v>1778</v>
      </c>
      <c r="D16" s="27" t="s">
        <v>1781</v>
      </c>
      <c r="E16" s="27" t="s">
        <v>1799</v>
      </c>
      <c r="F16">
        <f>_xlfn.IFNA(VLOOKUP($B16&amp;F$3&amp;F$2,主动技能!$A:$B,2,FALSE),"")</f>
        <v>721</v>
      </c>
      <c r="G16">
        <f>_xlfn.IFNA(VLOOKUP($B16&amp;G$3&amp;G$2,主动技能!$A:$B,2,FALSE),"")</f>
        <v>741</v>
      </c>
      <c r="H16">
        <f>_xlfn.IFNA(VLOOKUP($B16&amp;H$3&amp;H$2,主动技能!$A:$B,2,FALSE),"")</f>
        <v>761</v>
      </c>
      <c r="I16">
        <f>VLOOKUP(C16,被动技能!$F:$G,2,FALSE)</f>
        <v>1</v>
      </c>
      <c r="J16">
        <f>VLOOKUP(D16,被动技能!$F:$G,2,FALSE)</f>
        <v>181</v>
      </c>
      <c r="K16">
        <f>VLOOKUP(E16,被动技能!$F:$G,2,FALSE)</f>
        <v>201</v>
      </c>
      <c r="L16" s="18" t="str">
        <f t="shared" si="0"/>
        <v>{"master1":721,"master2":741,"master3":761,"slave1":1,"slave2":181,"slave3":201}</v>
      </c>
    </row>
    <row r="17" spans="1:12" x14ac:dyDescent="0.15">
      <c r="A17">
        <v>14</v>
      </c>
      <c r="B17" s="14" t="s">
        <v>274</v>
      </c>
      <c r="C17" s="28" t="s">
        <v>1794</v>
      </c>
      <c r="D17" s="28" t="s">
        <v>1783</v>
      </c>
      <c r="E17" s="28" t="s">
        <v>1800</v>
      </c>
      <c r="F17">
        <f>_xlfn.IFNA(VLOOKUP($B17&amp;F$3&amp;F$2,主动技能!$A:$B,2,FALSE),"")</f>
        <v>781</v>
      </c>
      <c r="G17">
        <f>_xlfn.IFNA(VLOOKUP($B17&amp;G$3&amp;G$2,主动技能!$A:$B,2,FALSE),"")</f>
        <v>801</v>
      </c>
      <c r="H17">
        <f>_xlfn.IFNA(VLOOKUP($B17&amp;H$3&amp;H$2,主动技能!$A:$B,2,FALSE),"")</f>
        <v>821</v>
      </c>
      <c r="I17">
        <f>VLOOKUP(C17,被动技能!$F:$G,2,FALSE)</f>
        <v>21</v>
      </c>
      <c r="J17">
        <f>VLOOKUP(D17,被动技能!$F:$G,2,FALSE)</f>
        <v>221</v>
      </c>
      <c r="K17">
        <f>VLOOKUP(E17,被动技能!$F:$G,2,FALSE)</f>
        <v>241</v>
      </c>
      <c r="L17" s="18" t="str">
        <f t="shared" si="0"/>
        <v>{"master1":781,"master2":801,"master3":821,"slave1":21,"slave2":221,"slave3":241}</v>
      </c>
    </row>
    <row r="18" spans="1:12" x14ac:dyDescent="0.15">
      <c r="A18">
        <v>15</v>
      </c>
      <c r="B18" s="14" t="s">
        <v>275</v>
      </c>
      <c r="C18" s="28" t="s">
        <v>1794</v>
      </c>
      <c r="D18" s="28" t="s">
        <v>1801</v>
      </c>
      <c r="E18" s="28" t="s">
        <v>1798</v>
      </c>
      <c r="F18">
        <f>_xlfn.IFNA(VLOOKUP($B18&amp;F$3&amp;F$2,主动技能!$A:$B,2,FALSE),"")</f>
        <v>841</v>
      </c>
      <c r="G18">
        <f>_xlfn.IFNA(VLOOKUP($B18&amp;G$3&amp;G$2,主动技能!$A:$B,2,FALSE),"")</f>
        <v>861</v>
      </c>
      <c r="H18">
        <f>_xlfn.IFNA(VLOOKUP($B18&amp;H$3&amp;H$2,主动技能!$A:$B,2,FALSE),"")</f>
        <v>881</v>
      </c>
      <c r="I18">
        <f>VLOOKUP(C18,被动技能!$F:$G,2,FALSE)</f>
        <v>21</v>
      </c>
      <c r="J18">
        <f>VLOOKUP(D18,被动技能!$F:$G,2,FALSE)</f>
        <v>361</v>
      </c>
      <c r="K18">
        <f>VLOOKUP(E18,被动技能!$F:$G,2,FALSE)</f>
        <v>401</v>
      </c>
      <c r="L18" s="18" t="str">
        <f t="shared" si="0"/>
        <v>{"master1":841,"master2":861,"master3":881,"slave1":21,"slave2":361,"slave3":401}</v>
      </c>
    </row>
    <row r="19" spans="1:12" x14ac:dyDescent="0.15">
      <c r="A19">
        <v>16</v>
      </c>
      <c r="B19" s="14" t="s">
        <v>276</v>
      </c>
      <c r="C19" s="28" t="s">
        <v>1780</v>
      </c>
      <c r="D19" s="28" t="s">
        <v>349</v>
      </c>
      <c r="E19" s="28" t="s">
        <v>1802</v>
      </c>
      <c r="F19">
        <f>_xlfn.IFNA(VLOOKUP($B19&amp;F$3&amp;F$2,主动技能!$A:$B,2,FALSE),"")</f>
        <v>901</v>
      </c>
      <c r="G19">
        <f>_xlfn.IFNA(VLOOKUP($B19&amp;G$3&amp;G$2,主动技能!$A:$B,2,FALSE),"")</f>
        <v>921</v>
      </c>
      <c r="H19">
        <f>_xlfn.IFNA(VLOOKUP($B19&amp;H$3&amp;H$2,主动技能!$A:$B,2,FALSE),"")</f>
        <v>941</v>
      </c>
      <c r="I19">
        <f>VLOOKUP(C19,被动技能!$F:$G,2,FALSE)</f>
        <v>141</v>
      </c>
      <c r="J19">
        <f>VLOOKUP(D19,被动技能!$F:$G,2,FALSE)</f>
        <v>421</v>
      </c>
      <c r="K19">
        <f>VLOOKUP(E19,被动技能!$F:$G,2,FALSE)</f>
        <v>81</v>
      </c>
      <c r="L19" s="18" t="str">
        <f t="shared" si="0"/>
        <v>{"master1":901,"master2":921,"master3":941,"slave1":141,"slave2":421,"slave3":81}</v>
      </c>
    </row>
    <row r="20" spans="1:12" x14ac:dyDescent="0.15">
      <c r="A20">
        <v>17</v>
      </c>
      <c r="B20" s="14" t="s">
        <v>277</v>
      </c>
      <c r="C20" s="28" t="s">
        <v>1794</v>
      </c>
      <c r="D20" s="28" t="s">
        <v>1781</v>
      </c>
      <c r="E20" s="28" t="s">
        <v>1799</v>
      </c>
      <c r="F20">
        <f>_xlfn.IFNA(VLOOKUP($B20&amp;F$3&amp;F$2,主动技能!$A:$B,2,FALSE),"")</f>
        <v>961</v>
      </c>
      <c r="G20">
        <f>_xlfn.IFNA(VLOOKUP($B20&amp;G$3&amp;G$2,主动技能!$A:$B,2,FALSE),"")</f>
        <v>981</v>
      </c>
      <c r="H20">
        <f>_xlfn.IFNA(VLOOKUP($B20&amp;H$3&amp;H$2,主动技能!$A:$B,2,FALSE),"")</f>
        <v>1001</v>
      </c>
      <c r="I20">
        <f>VLOOKUP(C20,被动技能!$F:$G,2,FALSE)</f>
        <v>21</v>
      </c>
      <c r="J20">
        <f>VLOOKUP(D20,被动技能!$F:$G,2,FALSE)</f>
        <v>181</v>
      </c>
      <c r="K20">
        <f>VLOOKUP(E20,被动技能!$F:$G,2,FALSE)</f>
        <v>201</v>
      </c>
      <c r="L20" s="18" t="str">
        <f t="shared" si="0"/>
        <v>{"master1":961,"master2":981,"master3":1001,"slave1":21,"slave2":181,"slave3":201}</v>
      </c>
    </row>
    <row r="21" spans="1:12" x14ac:dyDescent="0.15">
      <c r="A21">
        <v>18</v>
      </c>
      <c r="B21" s="14" t="s">
        <v>278</v>
      </c>
      <c r="C21" s="28" t="s">
        <v>1803</v>
      </c>
      <c r="D21" s="28" t="s">
        <v>1804</v>
      </c>
      <c r="E21" s="28" t="s">
        <v>1805</v>
      </c>
      <c r="F21">
        <f>_xlfn.IFNA(VLOOKUP($B21&amp;F$3&amp;F$2,主动技能!$A:$B,2,FALSE),"")</f>
        <v>1021</v>
      </c>
      <c r="G21">
        <f>_xlfn.IFNA(VLOOKUP($B21&amp;G$3&amp;G$2,主动技能!$A:$B,2,FALSE),"")</f>
        <v>1041</v>
      </c>
      <c r="H21">
        <f>_xlfn.IFNA(VLOOKUP($B21&amp;H$3&amp;H$2,主动技能!$A:$B,2,FALSE),"")</f>
        <v>1061</v>
      </c>
      <c r="I21">
        <f>VLOOKUP(C21,被动技能!$F:$G,2,FALSE)</f>
        <v>21</v>
      </c>
      <c r="J21">
        <f>VLOOKUP(D21,被动技能!$F:$G,2,FALSE)</f>
        <v>441</v>
      </c>
      <c r="K21">
        <f>VLOOKUP(E21,被动技能!$F:$G,2,FALSE)</f>
        <v>461</v>
      </c>
      <c r="L21" s="18" t="str">
        <f t="shared" si="0"/>
        <v>{"master1":1021,"master2":1041,"master3":1061,"slave1":21,"slave2":441,"slave3":461}</v>
      </c>
    </row>
    <row r="22" spans="1:12" x14ac:dyDescent="0.15">
      <c r="A22">
        <v>19</v>
      </c>
      <c r="B22" s="14" t="s">
        <v>279</v>
      </c>
      <c r="C22" s="28" t="s">
        <v>1780</v>
      </c>
      <c r="D22" s="28" t="s">
        <v>1789</v>
      </c>
      <c r="E22" s="28" t="s">
        <v>1802</v>
      </c>
      <c r="F22">
        <f>_xlfn.IFNA(VLOOKUP($B22&amp;F$3&amp;F$2,主动技能!$A:$B,2,FALSE),"")</f>
        <v>1081</v>
      </c>
      <c r="G22">
        <f>_xlfn.IFNA(VLOOKUP($B22&amp;G$3&amp;G$2,主动技能!$A:$B,2,FALSE),"")</f>
        <v>1101</v>
      </c>
      <c r="H22">
        <f>_xlfn.IFNA(VLOOKUP($B22&amp;H$3&amp;H$2,主动技能!$A:$B,2,FALSE),"")</f>
        <v>1121</v>
      </c>
      <c r="I22">
        <f>VLOOKUP(C22,被动技能!$F:$G,2,FALSE)</f>
        <v>141</v>
      </c>
      <c r="J22">
        <f>VLOOKUP(D22,被动技能!$F:$G,2,FALSE)</f>
        <v>261</v>
      </c>
      <c r="K22">
        <f>VLOOKUP(E22,被动技能!$F:$G,2,FALSE)</f>
        <v>81</v>
      </c>
      <c r="L22" s="18" t="str">
        <f t="shared" si="0"/>
        <v>{"master1":1081,"master2":1101,"master3":1121,"slave1":141,"slave2":261,"slave3":81}</v>
      </c>
    </row>
    <row r="23" spans="1:12" x14ac:dyDescent="0.15">
      <c r="A23">
        <v>20</v>
      </c>
      <c r="B23" s="14" t="s">
        <v>280</v>
      </c>
      <c r="C23" s="28" t="s">
        <v>350</v>
      </c>
      <c r="D23" s="28" t="s">
        <v>1788</v>
      </c>
      <c r="E23" s="28" t="s">
        <v>1806</v>
      </c>
      <c r="F23">
        <f>_xlfn.IFNA(VLOOKUP($B23&amp;F$3&amp;F$2,主动技能!$A:$B,2,FALSE),"")</f>
        <v>1141</v>
      </c>
      <c r="G23">
        <f>_xlfn.IFNA(VLOOKUP($B23&amp;G$3&amp;G$2,主动技能!$A:$B,2,FALSE),"")</f>
        <v>1161</v>
      </c>
      <c r="H23">
        <f>_xlfn.IFNA(VLOOKUP($B23&amp;H$3&amp;H$2,主动技能!$A:$B,2,FALSE),"")</f>
        <v>1181</v>
      </c>
      <c r="I23">
        <f>VLOOKUP(C23,被动技能!$F:$G,2,FALSE)</f>
        <v>481</v>
      </c>
      <c r="J23">
        <f>VLOOKUP(D23,被动技能!$F:$G,2,FALSE)</f>
        <v>281</v>
      </c>
      <c r="K23">
        <f>VLOOKUP(E23,被动技能!$F:$G,2,FALSE)</f>
        <v>421</v>
      </c>
      <c r="L23" s="18" t="str">
        <f t="shared" si="0"/>
        <v>{"master1":1141,"master2":1161,"master3":1181,"slave1":481,"slave2":281,"slave3":421}</v>
      </c>
    </row>
    <row r="24" spans="1:12" x14ac:dyDescent="0.15">
      <c r="A24">
        <v>21</v>
      </c>
      <c r="B24" s="14" t="s">
        <v>281</v>
      </c>
      <c r="C24" s="28" t="s">
        <v>1789</v>
      </c>
      <c r="D24" s="28" t="s">
        <v>1794</v>
      </c>
      <c r="E24" s="28" t="s">
        <v>1807</v>
      </c>
      <c r="F24">
        <f>_xlfn.IFNA(VLOOKUP($B24&amp;F$3&amp;F$2,主动技能!$A:$B,2,FALSE),"")</f>
        <v>1201</v>
      </c>
      <c r="G24">
        <f>_xlfn.IFNA(VLOOKUP($B24&amp;G$3&amp;G$2,主动技能!$A:$B,2,FALSE),"")</f>
        <v>1221</v>
      </c>
      <c r="H24">
        <f>_xlfn.IFNA(VLOOKUP($B24&amp;H$3&amp;H$2,主动技能!$A:$B,2,FALSE),"")</f>
        <v>1241</v>
      </c>
      <c r="I24">
        <f>VLOOKUP(C24,被动技能!$F:$G,2,FALSE)</f>
        <v>261</v>
      </c>
      <c r="J24">
        <f>VLOOKUP(D24,被动技能!$F:$G,2,FALSE)</f>
        <v>21</v>
      </c>
      <c r="K24">
        <f>VLOOKUP(E24,被动技能!$F:$G,2,FALSE)</f>
        <v>321</v>
      </c>
      <c r="L24" s="18" t="str">
        <f t="shared" si="0"/>
        <v>{"master1":1201,"master2":1221,"master3":1241,"slave1":261,"slave2":21,"slave3":321}</v>
      </c>
    </row>
    <row r="25" spans="1:12" x14ac:dyDescent="0.15">
      <c r="A25">
        <v>22</v>
      </c>
      <c r="B25" s="15" t="s">
        <v>282</v>
      </c>
      <c r="C25" s="29" t="s">
        <v>1808</v>
      </c>
      <c r="D25" s="29" t="s">
        <v>1783</v>
      </c>
      <c r="E25" s="29" t="s">
        <v>1796</v>
      </c>
      <c r="F25">
        <f>_xlfn.IFNA(VLOOKUP($B25&amp;F$3&amp;F$2,主动技能!$A:$B,2,FALSE),"")</f>
        <v>1261</v>
      </c>
      <c r="G25">
        <f>_xlfn.IFNA(VLOOKUP($B25&amp;G$3&amp;G$2,主动技能!$A:$B,2,FALSE),"")</f>
        <v>1281</v>
      </c>
      <c r="H25">
        <f>_xlfn.IFNA(VLOOKUP($B25&amp;H$3&amp;H$2,主动技能!$A:$B,2,FALSE),"")</f>
        <v>1301</v>
      </c>
      <c r="I25">
        <f>VLOOKUP(C25,被动技能!$F:$G,2,FALSE)</f>
        <v>501</v>
      </c>
      <c r="J25">
        <f>VLOOKUP(D25,被动技能!$F:$G,2,FALSE)</f>
        <v>221</v>
      </c>
      <c r="K25">
        <f>VLOOKUP(E25,被动技能!$F:$G,2,FALSE)</f>
        <v>361</v>
      </c>
      <c r="L25" s="18" t="str">
        <f t="shared" si="0"/>
        <v>{"master1":1261,"master2":1281,"master3":1301,"slave1":501,"slave2":221,"slave3":361}</v>
      </c>
    </row>
    <row r="26" spans="1:12" x14ac:dyDescent="0.15">
      <c r="A26">
        <v>23</v>
      </c>
      <c r="B26" s="15" t="s">
        <v>283</v>
      </c>
      <c r="C26" s="29" t="s">
        <v>1809</v>
      </c>
      <c r="D26" s="29" t="s">
        <v>1783</v>
      </c>
      <c r="E26" s="29" t="s">
        <v>1800</v>
      </c>
      <c r="F26">
        <f>_xlfn.IFNA(VLOOKUP($B26&amp;F$3&amp;F$2,主动技能!$A:$B,2,FALSE),"")</f>
        <v>1321</v>
      </c>
      <c r="G26">
        <f>_xlfn.IFNA(VLOOKUP($B26&amp;G$3&amp;G$2,主动技能!$A:$B,2,FALSE),"")</f>
        <v>1341</v>
      </c>
      <c r="H26">
        <f>_xlfn.IFNA(VLOOKUP($B26&amp;H$3&amp;H$2,主动技能!$A:$B,2,FALSE),"")</f>
        <v>1361</v>
      </c>
      <c r="I26">
        <f>VLOOKUP(C26,被动技能!$F:$G,2,FALSE)</f>
        <v>41</v>
      </c>
      <c r="J26">
        <f>VLOOKUP(D26,被动技能!$F:$G,2,FALSE)</f>
        <v>221</v>
      </c>
      <c r="K26">
        <f>VLOOKUP(E26,被动技能!$F:$G,2,FALSE)</f>
        <v>241</v>
      </c>
      <c r="L26" s="18" t="str">
        <f t="shared" si="0"/>
        <v>{"master1":1321,"master2":1341,"master3":1361,"slave1":41,"slave2":221,"slave3":241}</v>
      </c>
    </row>
    <row r="27" spans="1:12" x14ac:dyDescent="0.15">
      <c r="A27">
        <v>24</v>
      </c>
      <c r="B27" s="15" t="s">
        <v>284</v>
      </c>
      <c r="C27" s="29" t="s">
        <v>1789</v>
      </c>
      <c r="D27" s="29" t="s">
        <v>1810</v>
      </c>
      <c r="E27" s="29" t="s">
        <v>1811</v>
      </c>
      <c r="F27">
        <f>_xlfn.IFNA(VLOOKUP($B27&amp;F$3&amp;F$2,主动技能!$A:$B,2,FALSE),"")</f>
        <v>1381</v>
      </c>
      <c r="G27">
        <f>_xlfn.IFNA(VLOOKUP($B27&amp;G$3&amp;G$2,主动技能!$A:$B,2,FALSE),"")</f>
        <v>1401</v>
      </c>
      <c r="H27">
        <f>_xlfn.IFNA(VLOOKUP($B27&amp;H$3&amp;H$2,主动技能!$A:$B,2,FALSE),"")</f>
        <v>1421</v>
      </c>
      <c r="I27">
        <f>VLOOKUP(C27,被动技能!$F:$G,2,FALSE)</f>
        <v>261</v>
      </c>
      <c r="J27">
        <f>VLOOKUP(D27,被动技能!$F:$G,2,FALSE)</f>
        <v>521</v>
      </c>
      <c r="K27">
        <f>VLOOKUP(E27,被动技能!$F:$G,2,FALSE)</f>
        <v>341</v>
      </c>
      <c r="L27" s="18" t="str">
        <f t="shared" si="0"/>
        <v>{"master1":1381,"master2":1401,"master3":1421,"slave1":261,"slave2":521,"slave3":341}</v>
      </c>
    </row>
    <row r="28" spans="1:12" x14ac:dyDescent="0.15">
      <c r="A28">
        <v>25</v>
      </c>
      <c r="B28" s="15" t="s">
        <v>285</v>
      </c>
      <c r="C28" s="29" t="s">
        <v>1812</v>
      </c>
      <c r="D28" s="29" t="s">
        <v>1813</v>
      </c>
      <c r="E28" s="29" t="s">
        <v>1814</v>
      </c>
      <c r="F28">
        <f>_xlfn.IFNA(VLOOKUP($B28&amp;F$3&amp;F$2,主动技能!$A:$B,2,FALSE),"")</f>
        <v>1441</v>
      </c>
      <c r="G28">
        <f>_xlfn.IFNA(VLOOKUP($B28&amp;G$3&amp;G$2,主动技能!$A:$B,2,FALSE),"")</f>
        <v>1461</v>
      </c>
      <c r="H28">
        <f>_xlfn.IFNA(VLOOKUP($B28&amp;H$3&amp;H$2,主动技能!$A:$B,2,FALSE),"")</f>
        <v>1481</v>
      </c>
      <c r="I28">
        <f>VLOOKUP(C28,被动技能!$F:$G,2,FALSE)</f>
        <v>161</v>
      </c>
      <c r="J28">
        <f>VLOOKUP(D28,被动技能!$F:$G,2,FALSE)</f>
        <v>541</v>
      </c>
      <c r="K28">
        <f>VLOOKUP(E28,被动技能!$F:$G,2,FALSE)</f>
        <v>101</v>
      </c>
      <c r="L28" s="18" t="str">
        <f t="shared" si="0"/>
        <v>{"master1":1441,"master2":1461,"master3":1481,"slave1":161,"slave2":541,"slave3":101}</v>
      </c>
    </row>
    <row r="29" spans="1:12" x14ac:dyDescent="0.15">
      <c r="A29">
        <v>26</v>
      </c>
      <c r="B29" s="15" t="s">
        <v>286</v>
      </c>
      <c r="C29" s="29" t="s">
        <v>1812</v>
      </c>
      <c r="D29" s="29" t="s">
        <v>1815</v>
      </c>
      <c r="E29" s="29" t="s">
        <v>1806</v>
      </c>
      <c r="F29">
        <f>_xlfn.IFNA(VLOOKUP($B29&amp;F$3&amp;F$2,主动技能!$A:$B,2,FALSE),"")</f>
        <v>1501</v>
      </c>
      <c r="G29">
        <f>_xlfn.IFNA(VLOOKUP($B29&amp;G$3&amp;G$2,主动技能!$A:$B,2,FALSE),"")</f>
        <v>1521</v>
      </c>
      <c r="H29">
        <f>_xlfn.IFNA(VLOOKUP($B29&amp;H$3&amp;H$2,主动技能!$A:$B,2,FALSE),"")</f>
        <v>1541</v>
      </c>
      <c r="I29">
        <f>VLOOKUP(C29,被动技能!$F:$G,2,FALSE)</f>
        <v>161</v>
      </c>
      <c r="J29">
        <f>VLOOKUP(D29,被动技能!$F:$G,2,FALSE)</f>
        <v>281</v>
      </c>
      <c r="K29">
        <f>VLOOKUP(E29,被动技能!$F:$G,2,FALSE)</f>
        <v>421</v>
      </c>
      <c r="L29" s="18" t="str">
        <f t="shared" si="0"/>
        <v>{"master1":1501,"master2":1521,"master3":1541,"slave1":161,"slave2":281,"slave3":421}</v>
      </c>
    </row>
    <row r="30" spans="1:12" x14ac:dyDescent="0.15">
      <c r="A30">
        <v>27</v>
      </c>
      <c r="B30" s="16" t="s">
        <v>287</v>
      </c>
      <c r="C30" s="29" t="s">
        <v>1816</v>
      </c>
      <c r="D30" s="29" t="s">
        <v>1817</v>
      </c>
      <c r="E30" s="29" t="s">
        <v>1818</v>
      </c>
      <c r="F30">
        <f>_xlfn.IFNA(VLOOKUP($B30&amp;F$3&amp;F$2,主动技能!$A:$B,2,FALSE),"")</f>
        <v>1561</v>
      </c>
      <c r="G30">
        <f>_xlfn.IFNA(VLOOKUP($B30&amp;G$3&amp;G$2,主动技能!$A:$B,2,FALSE),"")</f>
        <v>1581</v>
      </c>
      <c r="H30">
        <f>_xlfn.IFNA(VLOOKUP($B30&amp;H$3&amp;H$2,主动技能!$A:$B,2,FALSE),"")</f>
        <v>1601</v>
      </c>
      <c r="I30">
        <f>VLOOKUP(C30,被动技能!$F:$G,2,FALSE)</f>
        <v>561</v>
      </c>
      <c r="J30">
        <f>VLOOKUP(D30,被动技能!$F:$G,2,FALSE)</f>
        <v>581</v>
      </c>
      <c r="K30">
        <f>VLOOKUP(E30,被动技能!$F:$G,2,FALSE)</f>
        <v>601</v>
      </c>
      <c r="L30" s="18" t="str">
        <f t="shared" si="0"/>
        <v>{"master1":1561,"master2":1581,"master3":1601,"slave1":561,"slave2":581,"slave3":601}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3"/>
  <sheetViews>
    <sheetView workbookViewId="0">
      <selection activeCell="F53" sqref="F53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24" max="24" width="13.5" bestFit="1" customWidth="1"/>
    <col min="29" max="29" width="21.5" bestFit="1" customWidth="1"/>
  </cols>
  <sheetData>
    <row r="1" spans="1:40" x14ac:dyDescent="0.15">
      <c r="L1">
        <v>1</v>
      </c>
      <c r="M1">
        <v>1</v>
      </c>
      <c r="N1">
        <v>1.6</v>
      </c>
      <c r="O1">
        <v>0.5</v>
      </c>
      <c r="AC1" t="s">
        <v>343</v>
      </c>
      <c r="AD1" t="s">
        <v>304</v>
      </c>
      <c r="AE1" t="s">
        <v>420</v>
      </c>
    </row>
    <row r="2" spans="1:40" x14ac:dyDescent="0.15">
      <c r="A2" s="12" t="s">
        <v>133</v>
      </c>
      <c r="B2" t="s">
        <v>328</v>
      </c>
      <c r="E2" t="s">
        <v>329</v>
      </c>
      <c r="I2" s="12" t="s">
        <v>333</v>
      </c>
      <c r="J2" t="s">
        <v>334</v>
      </c>
      <c r="K2" t="s">
        <v>1136</v>
      </c>
      <c r="L2" t="s">
        <v>335</v>
      </c>
      <c r="M2" t="s">
        <v>336</v>
      </c>
      <c r="N2" t="s">
        <v>337</v>
      </c>
      <c r="O2" t="s">
        <v>1142</v>
      </c>
      <c r="X2" t="s">
        <v>338</v>
      </c>
      <c r="Y2">
        <v>0.2</v>
      </c>
      <c r="AB2" t="s">
        <v>340</v>
      </c>
      <c r="AC2" t="s">
        <v>355</v>
      </c>
      <c r="AD2">
        <v>0</v>
      </c>
      <c r="AH2" s="12" t="s">
        <v>421</v>
      </c>
      <c r="AI2" s="12" t="s">
        <v>341</v>
      </c>
    </row>
    <row r="3" spans="1:40" x14ac:dyDescent="0.15">
      <c r="A3" s="12">
        <v>0</v>
      </c>
      <c r="B3">
        <v>200</v>
      </c>
      <c r="E3" s="12" t="s">
        <v>330</v>
      </c>
      <c r="F3">
        <v>0.8</v>
      </c>
      <c r="I3" s="12">
        <v>1</v>
      </c>
      <c r="J3">
        <v>3</v>
      </c>
      <c r="K3">
        <f>INT(VLOOKUP($J3,$A:$B,2,FALSE))</f>
        <v>380</v>
      </c>
      <c r="L3">
        <f>INT($K3*L$1)</f>
        <v>380</v>
      </c>
      <c r="M3">
        <f t="shared" ref="M3:O18" si="0">INT($K3*M$1)</f>
        <v>380</v>
      </c>
      <c r="N3">
        <f t="shared" si="0"/>
        <v>608</v>
      </c>
      <c r="O3">
        <f t="shared" si="0"/>
        <v>190</v>
      </c>
      <c r="Q3" t="s">
        <v>356</v>
      </c>
      <c r="R3">
        <f>INT(K3*$F$3)</f>
        <v>304</v>
      </c>
      <c r="X3" t="s">
        <v>339</v>
      </c>
      <c r="Y3">
        <v>0.2</v>
      </c>
      <c r="AB3" t="s">
        <v>128</v>
      </c>
      <c r="AC3" t="s">
        <v>342</v>
      </c>
      <c r="AD3">
        <v>50</v>
      </c>
      <c r="AH3" s="12" t="s">
        <v>347</v>
      </c>
      <c r="AI3">
        <f>2/12</f>
        <v>0.16666666666666666</v>
      </c>
    </row>
    <row r="4" spans="1:40" x14ac:dyDescent="0.15">
      <c r="A4" s="12">
        <v>1</v>
      </c>
      <c r="B4">
        <v>260</v>
      </c>
      <c r="E4" s="12" t="s">
        <v>331</v>
      </c>
      <c r="F4">
        <v>1</v>
      </c>
      <c r="I4" s="12">
        <v>2</v>
      </c>
      <c r="J4">
        <v>6</v>
      </c>
      <c r="K4">
        <f t="shared" ref="K4:K22" si="1">INT(VLOOKUP($J4,$A:$B,2,FALSE))</f>
        <v>560</v>
      </c>
      <c r="L4">
        <f t="shared" ref="L4:O22" si="2">INT($K4*L$1)</f>
        <v>560</v>
      </c>
      <c r="M4">
        <f t="shared" si="0"/>
        <v>560</v>
      </c>
      <c r="N4">
        <f t="shared" si="0"/>
        <v>896</v>
      </c>
      <c r="O4">
        <f t="shared" si="0"/>
        <v>280</v>
      </c>
      <c r="Q4" t="s">
        <v>357</v>
      </c>
      <c r="R4">
        <f t="shared" ref="R4:R22" si="3">INT(K4*$F$3)</f>
        <v>448</v>
      </c>
      <c r="AB4" t="s">
        <v>344</v>
      </c>
      <c r="AC4" t="s">
        <v>346</v>
      </c>
      <c r="AD4">
        <v>100</v>
      </c>
      <c r="AH4" s="12" t="s">
        <v>354</v>
      </c>
      <c r="AI4">
        <v>0.4</v>
      </c>
    </row>
    <row r="5" spans="1:40" x14ac:dyDescent="0.15">
      <c r="A5" s="12">
        <v>2</v>
      </c>
      <c r="B5">
        <v>320</v>
      </c>
      <c r="E5" s="12" t="s">
        <v>332</v>
      </c>
      <c r="F5">
        <v>1.25</v>
      </c>
      <c r="I5" s="12">
        <v>3</v>
      </c>
      <c r="J5">
        <v>9</v>
      </c>
      <c r="K5">
        <f t="shared" si="1"/>
        <v>740</v>
      </c>
      <c r="L5">
        <f t="shared" si="2"/>
        <v>740</v>
      </c>
      <c r="M5">
        <f t="shared" si="0"/>
        <v>740</v>
      </c>
      <c r="N5">
        <f t="shared" si="0"/>
        <v>1184</v>
      </c>
      <c r="O5">
        <f t="shared" si="0"/>
        <v>370</v>
      </c>
      <c r="Q5" t="s">
        <v>358</v>
      </c>
      <c r="R5">
        <f t="shared" si="3"/>
        <v>592</v>
      </c>
      <c r="AB5" t="s">
        <v>293</v>
      </c>
      <c r="AC5" t="s">
        <v>345</v>
      </c>
      <c r="AH5" s="12" t="s">
        <v>348</v>
      </c>
      <c r="AI5">
        <v>0.6</v>
      </c>
      <c r="AN5" s="22"/>
    </row>
    <row r="6" spans="1:40" x14ac:dyDescent="0.15">
      <c r="A6" s="12">
        <v>3</v>
      </c>
      <c r="B6">
        <v>380</v>
      </c>
      <c r="I6" s="12">
        <v>4</v>
      </c>
      <c r="J6">
        <v>12</v>
      </c>
      <c r="K6">
        <f t="shared" si="1"/>
        <v>919</v>
      </c>
      <c r="L6">
        <f t="shared" si="2"/>
        <v>919</v>
      </c>
      <c r="M6">
        <f t="shared" si="0"/>
        <v>919</v>
      </c>
      <c r="N6">
        <f t="shared" si="0"/>
        <v>1470</v>
      </c>
      <c r="O6">
        <f t="shared" si="0"/>
        <v>459</v>
      </c>
      <c r="Q6" t="s">
        <v>359</v>
      </c>
      <c r="R6">
        <f t="shared" si="3"/>
        <v>735</v>
      </c>
      <c r="AH6" s="12" t="s">
        <v>349</v>
      </c>
      <c r="AI6">
        <f>AI3*2</f>
        <v>0.33333333333333331</v>
      </c>
    </row>
    <row r="7" spans="1:40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 t="s">
        <v>360</v>
      </c>
      <c r="R7">
        <f t="shared" si="3"/>
        <v>904</v>
      </c>
      <c r="AH7" s="12" t="s">
        <v>350</v>
      </c>
      <c r="AI7">
        <v>0.2</v>
      </c>
    </row>
    <row r="8" spans="1:40" x14ac:dyDescent="0.15">
      <c r="A8" s="12">
        <v>5</v>
      </c>
      <c r="B8">
        <v>500</v>
      </c>
      <c r="I8" s="12">
        <v>6</v>
      </c>
      <c r="J8">
        <v>18</v>
      </c>
      <c r="K8">
        <f t="shared" si="1"/>
        <v>1393</v>
      </c>
      <c r="L8">
        <f t="shared" si="2"/>
        <v>1393</v>
      </c>
      <c r="M8">
        <f t="shared" si="0"/>
        <v>1393</v>
      </c>
      <c r="N8">
        <f t="shared" si="0"/>
        <v>2228</v>
      </c>
      <c r="O8">
        <f t="shared" si="0"/>
        <v>696</v>
      </c>
      <c r="Q8" t="s">
        <v>361</v>
      </c>
      <c r="R8">
        <f t="shared" si="3"/>
        <v>1114</v>
      </c>
      <c r="AH8" s="12" t="s">
        <v>351</v>
      </c>
      <c r="AI8">
        <v>0.2</v>
      </c>
    </row>
    <row r="9" spans="1:40" x14ac:dyDescent="0.15">
      <c r="A9" s="12">
        <v>6</v>
      </c>
      <c r="B9">
        <v>560</v>
      </c>
      <c r="I9" s="12">
        <v>7</v>
      </c>
      <c r="J9">
        <v>21</v>
      </c>
      <c r="K9">
        <f t="shared" si="1"/>
        <v>1715</v>
      </c>
      <c r="L9">
        <f t="shared" si="2"/>
        <v>1715</v>
      </c>
      <c r="M9">
        <f t="shared" si="0"/>
        <v>1715</v>
      </c>
      <c r="N9">
        <f t="shared" si="0"/>
        <v>2744</v>
      </c>
      <c r="O9">
        <f t="shared" si="0"/>
        <v>857</v>
      </c>
      <c r="Q9" t="s">
        <v>362</v>
      </c>
      <c r="R9">
        <f t="shared" si="3"/>
        <v>1372</v>
      </c>
      <c r="AH9" s="12" t="s">
        <v>352</v>
      </c>
      <c r="AI9" s="22">
        <v>0.2</v>
      </c>
    </row>
    <row r="10" spans="1:40" x14ac:dyDescent="0.15">
      <c r="A10" s="12">
        <v>7</v>
      </c>
      <c r="B10">
        <v>620</v>
      </c>
      <c r="I10" s="12">
        <v>8</v>
      </c>
      <c r="J10">
        <v>24</v>
      </c>
      <c r="K10">
        <f t="shared" si="1"/>
        <v>2112</v>
      </c>
      <c r="L10">
        <f t="shared" si="2"/>
        <v>2112</v>
      </c>
      <c r="M10">
        <f t="shared" si="0"/>
        <v>2112</v>
      </c>
      <c r="N10">
        <f t="shared" si="0"/>
        <v>3379</v>
      </c>
      <c r="O10">
        <f t="shared" si="0"/>
        <v>1056</v>
      </c>
      <c r="Q10" t="s">
        <v>363</v>
      </c>
      <c r="R10">
        <f t="shared" si="3"/>
        <v>1689</v>
      </c>
      <c r="AH10" s="12" t="s">
        <v>353</v>
      </c>
      <c r="AI10">
        <v>0.2</v>
      </c>
    </row>
    <row r="11" spans="1:40" x14ac:dyDescent="0.15">
      <c r="A11" s="12">
        <v>8</v>
      </c>
      <c r="B11">
        <v>680</v>
      </c>
      <c r="I11" s="12">
        <v>9</v>
      </c>
      <c r="J11">
        <v>27</v>
      </c>
      <c r="K11">
        <f t="shared" si="1"/>
        <v>2600</v>
      </c>
      <c r="L11">
        <f t="shared" si="2"/>
        <v>2600</v>
      </c>
      <c r="M11">
        <f t="shared" si="0"/>
        <v>2600</v>
      </c>
      <c r="N11">
        <f t="shared" si="0"/>
        <v>4160</v>
      </c>
      <c r="O11">
        <f t="shared" si="0"/>
        <v>1300</v>
      </c>
      <c r="Q11" t="s">
        <v>364</v>
      </c>
      <c r="R11">
        <f t="shared" si="3"/>
        <v>2080</v>
      </c>
      <c r="AH11" s="12" t="s">
        <v>456</v>
      </c>
      <c r="AI11">
        <v>0.4</v>
      </c>
    </row>
    <row r="12" spans="1:40" x14ac:dyDescent="0.15">
      <c r="A12" s="12">
        <v>9</v>
      </c>
      <c r="B12">
        <v>740</v>
      </c>
      <c r="I12" s="12">
        <v>10</v>
      </c>
      <c r="J12">
        <v>30</v>
      </c>
      <c r="K12">
        <f t="shared" si="1"/>
        <v>3202</v>
      </c>
      <c r="L12">
        <f t="shared" si="2"/>
        <v>3202</v>
      </c>
      <c r="M12">
        <f t="shared" si="0"/>
        <v>3202</v>
      </c>
      <c r="N12">
        <f t="shared" si="0"/>
        <v>5123</v>
      </c>
      <c r="O12">
        <f t="shared" si="0"/>
        <v>1601</v>
      </c>
      <c r="Q12" t="s">
        <v>365</v>
      </c>
      <c r="R12">
        <f t="shared" si="3"/>
        <v>2561</v>
      </c>
    </row>
    <row r="13" spans="1:40" x14ac:dyDescent="0.15">
      <c r="A13" s="12">
        <v>10</v>
      </c>
      <c r="B13">
        <v>800.19810470532047</v>
      </c>
      <c r="I13" s="12">
        <v>11</v>
      </c>
      <c r="J13">
        <v>33</v>
      </c>
      <c r="K13">
        <f t="shared" si="1"/>
        <v>3942</v>
      </c>
      <c r="L13">
        <f t="shared" si="2"/>
        <v>3942</v>
      </c>
      <c r="M13">
        <f t="shared" si="0"/>
        <v>3942</v>
      </c>
      <c r="N13">
        <f t="shared" si="0"/>
        <v>6307</v>
      </c>
      <c r="O13">
        <f t="shared" si="0"/>
        <v>1971</v>
      </c>
      <c r="Q13" t="s">
        <v>366</v>
      </c>
      <c r="R13">
        <f t="shared" si="3"/>
        <v>3153</v>
      </c>
    </row>
    <row r="14" spans="1:40" x14ac:dyDescent="0.15">
      <c r="A14" s="12">
        <v>11</v>
      </c>
      <c r="B14">
        <v>857.65232862316248</v>
      </c>
      <c r="I14" s="12">
        <v>12</v>
      </c>
      <c r="J14">
        <v>36</v>
      </c>
      <c r="K14">
        <f t="shared" si="1"/>
        <v>4854</v>
      </c>
      <c r="L14">
        <f t="shared" si="2"/>
        <v>4854</v>
      </c>
      <c r="M14">
        <f t="shared" si="0"/>
        <v>4854</v>
      </c>
      <c r="N14">
        <f t="shared" si="0"/>
        <v>7766</v>
      </c>
      <c r="O14">
        <f t="shared" si="0"/>
        <v>2427</v>
      </c>
      <c r="Q14" t="s">
        <v>367</v>
      </c>
      <c r="R14">
        <f t="shared" si="3"/>
        <v>3883</v>
      </c>
    </row>
    <row r="15" spans="1:40" x14ac:dyDescent="0.15">
      <c r="A15" s="12">
        <v>12</v>
      </c>
      <c r="B15">
        <v>919.2317658183058</v>
      </c>
      <c r="I15" s="12">
        <v>13</v>
      </c>
      <c r="J15">
        <v>39</v>
      </c>
      <c r="K15">
        <f t="shared" si="1"/>
        <v>5977</v>
      </c>
      <c r="L15">
        <f t="shared" si="2"/>
        <v>5977</v>
      </c>
      <c r="M15">
        <f t="shared" si="0"/>
        <v>5977</v>
      </c>
      <c r="N15">
        <f t="shared" si="0"/>
        <v>9563</v>
      </c>
      <c r="O15">
        <f t="shared" si="0"/>
        <v>2988</v>
      </c>
      <c r="Q15" t="s">
        <v>368</v>
      </c>
      <c r="R15">
        <f t="shared" si="3"/>
        <v>4781</v>
      </c>
    </row>
    <row r="16" spans="1:40" x14ac:dyDescent="0.15">
      <c r="A16" s="12">
        <v>13</v>
      </c>
      <c r="B16">
        <v>985.23260660406015</v>
      </c>
      <c r="I16" s="12">
        <v>14</v>
      </c>
      <c r="J16">
        <v>42</v>
      </c>
      <c r="K16">
        <f t="shared" si="1"/>
        <v>7359</v>
      </c>
      <c r="L16">
        <f t="shared" si="2"/>
        <v>7359</v>
      </c>
      <c r="M16">
        <f t="shared" si="0"/>
        <v>7359</v>
      </c>
      <c r="N16">
        <f t="shared" si="0"/>
        <v>11774</v>
      </c>
      <c r="O16">
        <f t="shared" si="0"/>
        <v>3679</v>
      </c>
      <c r="Q16" t="s">
        <v>369</v>
      </c>
      <c r="R16">
        <f t="shared" si="3"/>
        <v>5887</v>
      </c>
    </row>
    <row r="17" spans="1:35" x14ac:dyDescent="0.15">
      <c r="A17" s="12">
        <v>14</v>
      </c>
      <c r="B17">
        <v>1055.9723077582319</v>
      </c>
      <c r="I17" s="12">
        <v>15</v>
      </c>
      <c r="J17">
        <v>45</v>
      </c>
      <c r="K17">
        <f t="shared" si="1"/>
        <v>9061</v>
      </c>
      <c r="L17">
        <f t="shared" si="2"/>
        <v>9061</v>
      </c>
      <c r="M17">
        <f t="shared" si="0"/>
        <v>9061</v>
      </c>
      <c r="N17">
        <f t="shared" si="0"/>
        <v>14497</v>
      </c>
      <c r="O17">
        <f t="shared" si="0"/>
        <v>4530</v>
      </c>
      <c r="Q17" t="s">
        <v>370</v>
      </c>
      <c r="R17">
        <f t="shared" si="3"/>
        <v>7248</v>
      </c>
      <c r="AI17" s="22"/>
    </row>
    <row r="18" spans="1:35" x14ac:dyDescent="0.15">
      <c r="A18" s="12">
        <v>15</v>
      </c>
      <c r="B18">
        <v>1131.7911194552732</v>
      </c>
      <c r="I18" s="12">
        <v>16</v>
      </c>
      <c r="J18">
        <v>48</v>
      </c>
      <c r="K18">
        <f t="shared" si="1"/>
        <v>11156</v>
      </c>
      <c r="L18">
        <f t="shared" si="2"/>
        <v>11156</v>
      </c>
      <c r="M18">
        <f t="shared" si="0"/>
        <v>11156</v>
      </c>
      <c r="N18">
        <f t="shared" si="0"/>
        <v>17849</v>
      </c>
      <c r="O18">
        <f t="shared" si="0"/>
        <v>5578</v>
      </c>
      <c r="Q18" t="s">
        <v>371</v>
      </c>
      <c r="R18">
        <f t="shared" si="3"/>
        <v>8924</v>
      </c>
    </row>
    <row r="19" spans="1:35" x14ac:dyDescent="0.15">
      <c r="A19" s="12">
        <v>16</v>
      </c>
      <c r="B19">
        <v>1213.053721832162</v>
      </c>
      <c r="I19" s="12">
        <v>17</v>
      </c>
      <c r="J19">
        <v>51</v>
      </c>
      <c r="K19">
        <f t="shared" si="1"/>
        <v>13736</v>
      </c>
      <c r="L19">
        <f t="shared" si="2"/>
        <v>13736</v>
      </c>
      <c r="M19">
        <f t="shared" si="2"/>
        <v>13736</v>
      </c>
      <c r="N19">
        <f t="shared" si="2"/>
        <v>21977</v>
      </c>
      <c r="O19">
        <f t="shared" si="2"/>
        <v>6868</v>
      </c>
      <c r="Q19" t="s">
        <v>372</v>
      </c>
      <c r="R19">
        <f t="shared" si="3"/>
        <v>10988</v>
      </c>
    </row>
    <row r="20" spans="1:35" x14ac:dyDescent="0.15">
      <c r="A20" s="12">
        <v>17</v>
      </c>
      <c r="B20">
        <v>1300.1509790597113</v>
      </c>
      <c r="I20" s="12">
        <v>18</v>
      </c>
      <c r="J20">
        <v>54</v>
      </c>
      <c r="K20">
        <f t="shared" si="1"/>
        <v>16912</v>
      </c>
      <c r="L20">
        <f t="shared" si="2"/>
        <v>16912</v>
      </c>
      <c r="M20">
        <f t="shared" si="2"/>
        <v>16912</v>
      </c>
      <c r="N20">
        <f t="shared" si="2"/>
        <v>27059</v>
      </c>
      <c r="O20">
        <f t="shared" si="2"/>
        <v>8456</v>
      </c>
      <c r="Q20" t="s">
        <v>373</v>
      </c>
      <c r="R20">
        <f t="shared" si="3"/>
        <v>13529</v>
      </c>
    </row>
    <row r="21" spans="1:35" x14ac:dyDescent="0.15">
      <c r="A21" s="12">
        <v>18</v>
      </c>
      <c r="B21">
        <v>1393.5018193561989</v>
      </c>
      <c r="I21" s="12">
        <v>19</v>
      </c>
      <c r="J21">
        <v>57</v>
      </c>
      <c r="K21">
        <f t="shared" si="1"/>
        <v>20823</v>
      </c>
      <c r="L21">
        <f t="shared" si="2"/>
        <v>20823</v>
      </c>
      <c r="M21">
        <f t="shared" si="2"/>
        <v>20823</v>
      </c>
      <c r="N21">
        <f t="shared" si="2"/>
        <v>33316</v>
      </c>
      <c r="O21">
        <f t="shared" si="2"/>
        <v>10411</v>
      </c>
      <c r="Q21" t="s">
        <v>374</v>
      </c>
      <c r="R21">
        <f t="shared" si="3"/>
        <v>16658</v>
      </c>
    </row>
    <row r="22" spans="1:35" x14ac:dyDescent="0.15">
      <c r="A22" s="12">
        <v>19</v>
      </c>
      <c r="B22">
        <v>1493.5552499859743</v>
      </c>
      <c r="I22" s="12">
        <v>20</v>
      </c>
      <c r="J22">
        <v>60</v>
      </c>
      <c r="K22">
        <f t="shared" si="1"/>
        <v>25638</v>
      </c>
      <c r="L22">
        <f t="shared" si="2"/>
        <v>25638</v>
      </c>
      <c r="M22">
        <f t="shared" si="2"/>
        <v>25638</v>
      </c>
      <c r="N22">
        <f t="shared" si="2"/>
        <v>41020</v>
      </c>
      <c r="O22">
        <f t="shared" si="2"/>
        <v>12819</v>
      </c>
      <c r="Q22" t="s">
        <v>375</v>
      </c>
      <c r="R22">
        <f t="shared" si="3"/>
        <v>20510</v>
      </c>
    </row>
    <row r="23" spans="1:35" x14ac:dyDescent="0.15">
      <c r="A23" s="12">
        <v>20</v>
      </c>
      <c r="B23">
        <v>1600.7925169349676</v>
      </c>
    </row>
    <row r="24" spans="1:35" x14ac:dyDescent="0.15">
      <c r="A24" s="12">
        <v>21</v>
      </c>
      <c r="B24">
        <v>1715.7294196508985</v>
      </c>
    </row>
    <row r="25" spans="1:35" x14ac:dyDescent="0.15">
      <c r="A25" s="12">
        <v>22</v>
      </c>
      <c r="B25">
        <v>1838.918791981833</v>
      </c>
      <c r="Q25" t="s">
        <v>376</v>
      </c>
      <c r="R25">
        <f>INT(K3*F$4)</f>
        <v>380</v>
      </c>
    </row>
    <row r="26" spans="1:35" x14ac:dyDescent="0.15">
      <c r="A26" s="12">
        <v>23</v>
      </c>
      <c r="B26">
        <v>1970.9531612461292</v>
      </c>
      <c r="Q26" t="s">
        <v>377</v>
      </c>
      <c r="R26">
        <f t="shared" ref="R26:R44" si="4">INT(K4*F$4)</f>
        <v>560</v>
      </c>
    </row>
    <row r="27" spans="1:35" x14ac:dyDescent="0.15">
      <c r="A27" s="12">
        <v>24</v>
      </c>
      <c r="B27">
        <v>2112.4675982236017</v>
      </c>
      <c r="Q27" t="s">
        <v>378</v>
      </c>
      <c r="R27">
        <f t="shared" si="4"/>
        <v>740</v>
      </c>
    </row>
    <row r="28" spans="1:35" x14ac:dyDescent="0.15">
      <c r="A28" s="12">
        <v>25</v>
      </c>
      <c r="B28">
        <v>2264.1427717760562</v>
      </c>
      <c r="Q28" t="s">
        <v>379</v>
      </c>
      <c r="R28">
        <f t="shared" si="4"/>
        <v>919</v>
      </c>
    </row>
    <row r="29" spans="1:35" x14ac:dyDescent="0.15">
      <c r="A29" s="12">
        <v>26</v>
      </c>
      <c r="B29">
        <v>2426.7082227895776</v>
      </c>
      <c r="Q29" t="s">
        <v>380</v>
      </c>
      <c r="R29">
        <f t="shared" si="4"/>
        <v>1131</v>
      </c>
    </row>
    <row r="30" spans="1:35" x14ac:dyDescent="0.15">
      <c r="A30" s="12">
        <v>27</v>
      </c>
      <c r="B30">
        <v>2600.9458731858695</v>
      </c>
      <c r="Q30" t="s">
        <v>381</v>
      </c>
      <c r="R30">
        <f t="shared" si="4"/>
        <v>1393</v>
      </c>
    </row>
    <row r="31" spans="1:35" x14ac:dyDescent="0.15">
      <c r="A31" s="12">
        <v>28</v>
      </c>
      <c r="B31">
        <v>2787.6937868806158</v>
      </c>
      <c r="Q31" t="s">
        <v>382</v>
      </c>
      <c r="R31">
        <f t="shared" si="4"/>
        <v>1715</v>
      </c>
    </row>
    <row r="32" spans="1:35" x14ac:dyDescent="0.15">
      <c r="A32" s="12">
        <v>29</v>
      </c>
      <c r="B32">
        <v>2987.8502007786442</v>
      </c>
      <c r="Q32" t="s">
        <v>383</v>
      </c>
      <c r="R32">
        <f t="shared" si="4"/>
        <v>2112</v>
      </c>
    </row>
    <row r="33" spans="1:18" x14ac:dyDescent="0.15">
      <c r="A33" s="12">
        <v>30</v>
      </c>
      <c r="B33">
        <v>3202.3778451945509</v>
      </c>
      <c r="Q33" t="s">
        <v>384</v>
      </c>
      <c r="R33">
        <f t="shared" si="4"/>
        <v>2600</v>
      </c>
    </row>
    <row r="34" spans="1:18" x14ac:dyDescent="0.15">
      <c r="A34" s="12">
        <v>31</v>
      </c>
      <c r="B34">
        <v>3432.3085744795208</v>
      </c>
      <c r="Q34" t="s">
        <v>385</v>
      </c>
      <c r="R34">
        <f t="shared" si="4"/>
        <v>3202</v>
      </c>
    </row>
    <row r="35" spans="1:18" x14ac:dyDescent="0.15">
      <c r="A35" s="12">
        <v>32</v>
      </c>
      <c r="B35">
        <v>3678.7483301271509</v>
      </c>
      <c r="Q35" t="s">
        <v>386</v>
      </c>
      <c r="R35">
        <f t="shared" si="4"/>
        <v>3942</v>
      </c>
    </row>
    <row r="36" spans="1:18" x14ac:dyDescent="0.15">
      <c r="A36" s="12">
        <v>33</v>
      </c>
      <c r="B36">
        <v>3942.8824602302802</v>
      </c>
      <c r="Q36" t="s">
        <v>387</v>
      </c>
      <c r="R36">
        <f t="shared" si="4"/>
        <v>4854</v>
      </c>
    </row>
    <row r="37" spans="1:18" x14ac:dyDescent="0.15">
      <c r="A37" s="12">
        <v>34</v>
      </c>
      <c r="B37">
        <v>4225.9814208748157</v>
      </c>
      <c r="Q37" t="s">
        <v>388</v>
      </c>
      <c r="R37">
        <f t="shared" si="4"/>
        <v>5977</v>
      </c>
    </row>
    <row r="38" spans="1:18" x14ac:dyDescent="0.15">
      <c r="A38" s="12">
        <v>35</v>
      </c>
      <c r="B38">
        <v>4529.4068868936274</v>
      </c>
      <c r="Q38" t="s">
        <v>389</v>
      </c>
      <c r="R38">
        <f t="shared" si="4"/>
        <v>7359</v>
      </c>
    </row>
    <row r="39" spans="1:18" x14ac:dyDescent="0.15">
      <c r="A39" s="12">
        <v>36</v>
      </c>
      <c r="B39">
        <v>4854.6183013725913</v>
      </c>
      <c r="Q39" t="s">
        <v>390</v>
      </c>
      <c r="R39">
        <f t="shared" si="4"/>
        <v>9061</v>
      </c>
    </row>
    <row r="40" spans="1:18" x14ac:dyDescent="0.15">
      <c r="A40" s="12">
        <v>37</v>
      </c>
      <c r="B40">
        <v>5203.1798954111437</v>
      </c>
      <c r="Q40" t="s">
        <v>391</v>
      </c>
      <c r="R40">
        <f t="shared" si="4"/>
        <v>11156</v>
      </c>
    </row>
    <row r="41" spans="1:18" x14ac:dyDescent="0.15">
      <c r="A41" s="12">
        <v>38</v>
      </c>
      <c r="B41">
        <v>5576.7682119016645</v>
      </c>
      <c r="Q41" t="s">
        <v>392</v>
      </c>
      <c r="R41">
        <f t="shared" si="4"/>
        <v>13736</v>
      </c>
    </row>
    <row r="42" spans="1:18" x14ac:dyDescent="0.15">
      <c r="A42" s="12">
        <v>39</v>
      </c>
      <c r="B42">
        <v>5977.1801695162048</v>
      </c>
      <c r="Q42" t="s">
        <v>393</v>
      </c>
      <c r="R42">
        <f t="shared" si="4"/>
        <v>16912</v>
      </c>
    </row>
    <row r="43" spans="1:18" x14ac:dyDescent="0.15">
      <c r="A43" s="12">
        <v>40</v>
      </c>
      <c r="B43">
        <v>6406.3417056874696</v>
      </c>
      <c r="Q43" t="s">
        <v>394</v>
      </c>
      <c r="R43">
        <f t="shared" si="4"/>
        <v>20823</v>
      </c>
    </row>
    <row r="44" spans="1:18" x14ac:dyDescent="0.15">
      <c r="A44" s="12">
        <v>41</v>
      </c>
      <c r="B44">
        <v>6866.3170401558318</v>
      </c>
      <c r="Q44" t="s">
        <v>395</v>
      </c>
      <c r="R44">
        <f t="shared" si="4"/>
        <v>25638</v>
      </c>
    </row>
    <row r="45" spans="1:18" x14ac:dyDescent="0.15">
      <c r="A45" s="12">
        <v>42</v>
      </c>
      <c r="B45">
        <v>7359.3186036390207</v>
      </c>
    </row>
    <row r="46" spans="1:18" x14ac:dyDescent="0.15">
      <c r="A46" s="12">
        <v>43</v>
      </c>
      <c r="B46">
        <v>7887.7176793803028</v>
      </c>
    </row>
    <row r="47" spans="1:18" x14ac:dyDescent="0.15">
      <c r="A47" s="12">
        <v>44</v>
      </c>
      <c r="B47">
        <v>8454.055808759811</v>
      </c>
      <c r="Q47" t="s">
        <v>396</v>
      </c>
      <c r="R47">
        <f>INT(K3*F$5)</f>
        <v>475</v>
      </c>
    </row>
    <row r="48" spans="1:18" x14ac:dyDescent="0.15">
      <c r="A48" s="12">
        <v>45</v>
      </c>
      <c r="B48">
        <v>9061.0570158287665</v>
      </c>
      <c r="Q48" t="s">
        <v>397</v>
      </c>
      <c r="R48">
        <f t="shared" ref="R48:R66" si="5">INT(K4*F$5)</f>
        <v>700</v>
      </c>
    </row>
    <row r="49" spans="1:18" x14ac:dyDescent="0.15">
      <c r="A49" s="12">
        <v>46</v>
      </c>
      <c r="B49">
        <v>9711.6409095652725</v>
      </c>
      <c r="Q49" t="s">
        <v>398</v>
      </c>
      <c r="R49">
        <f t="shared" si="5"/>
        <v>925</v>
      </c>
    </row>
    <row r="50" spans="1:18" x14ac:dyDescent="0.15">
      <c r="A50" s="12">
        <v>47</v>
      </c>
      <c r="B50">
        <v>10408.936726872062</v>
      </c>
      <c r="Q50" t="s">
        <v>399</v>
      </c>
      <c r="R50">
        <f t="shared" si="5"/>
        <v>1148</v>
      </c>
    </row>
    <row r="51" spans="1:18" x14ac:dyDescent="0.15">
      <c r="A51" s="12">
        <v>48</v>
      </c>
      <c r="B51">
        <v>11156.298383861478</v>
      </c>
      <c r="Q51" t="s">
        <v>400</v>
      </c>
      <c r="R51">
        <f t="shared" si="5"/>
        <v>1413</v>
      </c>
    </row>
    <row r="52" spans="1:18" x14ac:dyDescent="0.15">
      <c r="A52" s="12">
        <v>49</v>
      </c>
      <c r="B52">
        <v>11957.320607822732</v>
      </c>
      <c r="Q52" t="s">
        <v>401</v>
      </c>
      <c r="R52">
        <f t="shared" si="5"/>
        <v>1741</v>
      </c>
    </row>
    <row r="53" spans="1:18" x14ac:dyDescent="0.15">
      <c r="A53" s="12">
        <v>50</v>
      </c>
      <c r="B53">
        <v>12815.856227464408</v>
      </c>
      <c r="Q53" t="s">
        <v>402</v>
      </c>
      <c r="R53">
        <f t="shared" si="5"/>
        <v>2143</v>
      </c>
    </row>
    <row r="54" spans="1:18" x14ac:dyDescent="0.15">
      <c r="A54" s="12">
        <v>51</v>
      </c>
      <c r="B54">
        <v>13736.034704596355</v>
      </c>
      <c r="Q54" t="s">
        <v>403</v>
      </c>
      <c r="R54">
        <f t="shared" si="5"/>
        <v>2640</v>
      </c>
    </row>
    <row r="55" spans="1:18" x14ac:dyDescent="0.15">
      <c r="A55" s="12">
        <v>52</v>
      </c>
      <c r="B55">
        <v>14722.281996386377</v>
      </c>
      <c r="Q55" t="s">
        <v>404</v>
      </c>
      <c r="R55">
        <f t="shared" si="5"/>
        <v>3250</v>
      </c>
    </row>
    <row r="56" spans="1:18" x14ac:dyDescent="0.15">
      <c r="A56" s="12">
        <v>53</v>
      </c>
      <c r="B56">
        <v>15779.341843726923</v>
      </c>
      <c r="Q56" t="s">
        <v>405</v>
      </c>
      <c r="R56">
        <f t="shared" si="5"/>
        <v>4002</v>
      </c>
    </row>
    <row r="57" spans="1:18" x14ac:dyDescent="0.15">
      <c r="A57" s="12">
        <v>54</v>
      </c>
      <c r="B57">
        <v>16912.298588106511</v>
      </c>
      <c r="Q57" t="s">
        <v>406</v>
      </c>
      <c r="R57">
        <f t="shared" si="5"/>
        <v>4927</v>
      </c>
    </row>
    <row r="58" spans="1:18" x14ac:dyDescent="0.15">
      <c r="A58" s="12">
        <v>55</v>
      </c>
      <c r="B58">
        <v>18126.601626732565</v>
      </c>
      <c r="Q58" t="s">
        <v>407</v>
      </c>
      <c r="R58">
        <f t="shared" si="5"/>
        <v>6067</v>
      </c>
    </row>
    <row r="59" spans="1:18" x14ac:dyDescent="0.15">
      <c r="A59" s="12">
        <v>56</v>
      </c>
      <c r="B59">
        <v>19428.091623531971</v>
      </c>
      <c r="Q59" t="s">
        <v>408</v>
      </c>
      <c r="R59">
        <f t="shared" si="5"/>
        <v>7471</v>
      </c>
    </row>
    <row r="60" spans="1:18" x14ac:dyDescent="0.15">
      <c r="A60" s="12">
        <v>57</v>
      </c>
      <c r="B60">
        <v>20823.028602101564</v>
      </c>
      <c r="Q60" t="s">
        <v>409</v>
      </c>
      <c r="R60">
        <f t="shared" si="5"/>
        <v>9198</v>
      </c>
    </row>
    <row r="61" spans="1:18" x14ac:dyDescent="0.15">
      <c r="A61" s="12">
        <v>58</v>
      </c>
      <c r="B61">
        <v>22318.122055732463</v>
      </c>
      <c r="Q61" t="s">
        <v>410</v>
      </c>
      <c r="R61">
        <f t="shared" si="5"/>
        <v>11326</v>
      </c>
    </row>
    <row r="62" spans="1:18" x14ac:dyDescent="0.15">
      <c r="A62" s="12">
        <v>59</v>
      </c>
      <c r="B62">
        <v>23920.563219334057</v>
      </c>
      <c r="Q62" t="s">
        <v>411</v>
      </c>
      <c r="R62">
        <f t="shared" si="5"/>
        <v>13945</v>
      </c>
    </row>
    <row r="63" spans="1:18" x14ac:dyDescent="0.15">
      <c r="A63" s="12">
        <v>60</v>
      </c>
      <c r="B63">
        <v>25638.059658482245</v>
      </c>
      <c r="Q63" t="s">
        <v>412</v>
      </c>
      <c r="R63">
        <f t="shared" si="5"/>
        <v>17170</v>
      </c>
    </row>
    <row r="64" spans="1:18" x14ac:dyDescent="0.15">
      <c r="A64" s="12">
        <v>61</v>
      </c>
      <c r="B64">
        <v>27478.872341961272</v>
      </c>
      <c r="Q64" t="s">
        <v>413</v>
      </c>
      <c r="R64">
        <f t="shared" si="5"/>
        <v>21140</v>
      </c>
    </row>
    <row r="65" spans="1:18" x14ac:dyDescent="0.15">
      <c r="A65" s="12">
        <v>62</v>
      </c>
      <c r="B65">
        <v>29451.855376114094</v>
      </c>
      <c r="Q65" t="s">
        <v>414</v>
      </c>
      <c r="R65">
        <f t="shared" si="5"/>
        <v>26028</v>
      </c>
    </row>
    <row r="66" spans="1:18" x14ac:dyDescent="0.15">
      <c r="A66" s="12">
        <v>63</v>
      </c>
      <c r="B66">
        <v>31566.498592119096</v>
      </c>
      <c r="Q66" t="s">
        <v>415</v>
      </c>
      <c r="R66">
        <f t="shared" si="5"/>
        <v>32047</v>
      </c>
    </row>
    <row r="67" spans="1:18" x14ac:dyDescent="0.15">
      <c r="A67" s="12">
        <v>64</v>
      </c>
      <c r="B67">
        <v>33832.973191033248</v>
      </c>
    </row>
    <row r="68" spans="1:18" x14ac:dyDescent="0.15">
      <c r="A68" s="12">
        <v>65</v>
      </c>
      <c r="B68">
        <v>36262.180666149441</v>
      </c>
    </row>
    <row r="69" spans="1:18" x14ac:dyDescent="0.15">
      <c r="A69" s="12">
        <v>66</v>
      </c>
      <c r="B69">
        <v>38865.805237978973</v>
      </c>
    </row>
    <row r="70" spans="1:18" x14ac:dyDescent="0.15">
      <c r="A70" s="12">
        <v>67</v>
      </c>
      <c r="B70">
        <v>41656.370054065868</v>
      </c>
    </row>
    <row r="71" spans="1:18" x14ac:dyDescent="0.15">
      <c r="A71" s="12">
        <v>68</v>
      </c>
      <c r="B71">
        <v>44647.297423947814</v>
      </c>
    </row>
    <row r="72" spans="1:18" x14ac:dyDescent="0.15">
      <c r="A72" s="12">
        <v>69</v>
      </c>
      <c r="B72">
        <v>47852.97337898727</v>
      </c>
    </row>
    <row r="73" spans="1:18" x14ac:dyDescent="0.15">
      <c r="A73" s="12">
        <v>70</v>
      </c>
      <c r="B73">
        <v>51288.816867598565</v>
      </c>
    </row>
    <row r="74" spans="1:18" x14ac:dyDescent="0.15">
      <c r="A74" s="12">
        <v>71</v>
      </c>
      <c r="B74">
        <v>54971.353918692148</v>
      </c>
    </row>
    <row r="75" spans="1:18" x14ac:dyDescent="0.15">
      <c r="A75" s="12">
        <v>72</v>
      </c>
      <c r="B75">
        <v>58918.297130054256</v>
      </c>
    </row>
    <row r="76" spans="1:18" x14ac:dyDescent="0.15">
      <c r="A76" s="12">
        <v>73</v>
      </c>
      <c r="B76">
        <v>63148.630863992163</v>
      </c>
    </row>
    <row r="77" spans="1:18" x14ac:dyDescent="0.15">
      <c r="A77" s="12">
        <v>74</v>
      </c>
      <c r="B77">
        <v>67682.70256002681</v>
      </c>
    </row>
    <row r="78" spans="1:18" x14ac:dyDescent="0.15">
      <c r="A78" s="12">
        <v>75</v>
      </c>
      <c r="B78">
        <v>72542.320603836735</v>
      </c>
    </row>
    <row r="79" spans="1:18" x14ac:dyDescent="0.15">
      <c r="A79" s="12">
        <v>76</v>
      </c>
      <c r="B79">
        <v>77750.859223192238</v>
      </c>
    </row>
    <row r="80" spans="1:18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0"/>
  <sheetViews>
    <sheetView workbookViewId="0">
      <selection activeCell="F6" sqref="F6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329</v>
      </c>
    </row>
    <row r="4" spans="1:18" x14ac:dyDescent="0.15">
      <c r="A4">
        <v>1</v>
      </c>
      <c r="B4" t="s">
        <v>261</v>
      </c>
      <c r="C4" t="s">
        <v>332</v>
      </c>
    </row>
    <row r="5" spans="1:18" x14ac:dyDescent="0.15">
      <c r="A5">
        <v>2</v>
      </c>
      <c r="B5" t="s">
        <v>262</v>
      </c>
      <c r="C5" t="s">
        <v>332</v>
      </c>
    </row>
    <row r="6" spans="1:18" x14ac:dyDescent="0.15">
      <c r="A6">
        <v>3</v>
      </c>
      <c r="B6" t="s">
        <v>263</v>
      </c>
      <c r="C6" t="s">
        <v>332</v>
      </c>
    </row>
    <row r="7" spans="1:18" x14ac:dyDescent="0.15">
      <c r="A7">
        <v>4</v>
      </c>
      <c r="B7" s="13" t="s">
        <v>264</v>
      </c>
      <c r="C7" t="s">
        <v>330</v>
      </c>
    </row>
    <row r="8" spans="1:18" x14ac:dyDescent="0.15">
      <c r="A8">
        <v>5</v>
      </c>
      <c r="B8" s="13" t="s">
        <v>265</v>
      </c>
      <c r="C8" t="s">
        <v>330</v>
      </c>
    </row>
    <row r="9" spans="1:18" x14ac:dyDescent="0.15">
      <c r="A9">
        <v>6</v>
      </c>
      <c r="B9" s="13" t="s">
        <v>266</v>
      </c>
      <c r="C9" t="s">
        <v>330</v>
      </c>
    </row>
    <row r="10" spans="1:18" x14ac:dyDescent="0.15">
      <c r="A10">
        <v>7</v>
      </c>
      <c r="B10" s="13" t="s">
        <v>267</v>
      </c>
      <c r="C10" t="s">
        <v>330</v>
      </c>
    </row>
    <row r="11" spans="1:18" x14ac:dyDescent="0.15">
      <c r="A11">
        <v>8</v>
      </c>
      <c r="B11" s="13" t="s">
        <v>268</v>
      </c>
      <c r="C11" t="s">
        <v>330</v>
      </c>
    </row>
    <row r="12" spans="1:18" x14ac:dyDescent="0.15">
      <c r="A12">
        <v>9</v>
      </c>
      <c r="B12" s="13" t="s">
        <v>269</v>
      </c>
      <c r="C12" t="s">
        <v>330</v>
      </c>
    </row>
    <row r="13" spans="1:18" x14ac:dyDescent="0.15">
      <c r="A13">
        <v>10</v>
      </c>
      <c r="B13" s="13" t="s">
        <v>270</v>
      </c>
      <c r="C13" t="s">
        <v>330</v>
      </c>
    </row>
    <row r="14" spans="1:18" x14ac:dyDescent="0.15">
      <c r="A14">
        <v>11</v>
      </c>
      <c r="B14" s="13" t="s">
        <v>271</v>
      </c>
      <c r="C14" t="s">
        <v>330</v>
      </c>
    </row>
    <row r="15" spans="1:18" x14ac:dyDescent="0.15">
      <c r="A15">
        <v>12</v>
      </c>
      <c r="B15" s="13" t="s">
        <v>272</v>
      </c>
      <c r="C15" t="s">
        <v>330</v>
      </c>
    </row>
    <row r="16" spans="1:18" x14ac:dyDescent="0.15">
      <c r="A16">
        <v>13</v>
      </c>
      <c r="B16" s="13" t="s">
        <v>273</v>
      </c>
      <c r="C16" t="s">
        <v>330</v>
      </c>
      <c r="M16" t="s">
        <v>432</v>
      </c>
      <c r="N16" t="s">
        <v>433</v>
      </c>
      <c r="O16" t="s">
        <v>434</v>
      </c>
      <c r="P16" t="s">
        <v>435</v>
      </c>
      <c r="Q16" t="s">
        <v>443</v>
      </c>
      <c r="R16" t="s">
        <v>436</v>
      </c>
    </row>
    <row r="17" spans="1:18" x14ac:dyDescent="0.15">
      <c r="A17">
        <v>14</v>
      </c>
      <c r="B17" s="14" t="s">
        <v>274</v>
      </c>
      <c r="C17" t="s">
        <v>331</v>
      </c>
      <c r="L17" t="s">
        <v>431</v>
      </c>
      <c r="M17" s="21" t="s">
        <v>438</v>
      </c>
      <c r="N17" s="21">
        <v>10</v>
      </c>
      <c r="O17" s="21" t="s">
        <v>439</v>
      </c>
      <c r="P17" s="21">
        <v>5</v>
      </c>
      <c r="Q17" s="21" t="s">
        <v>443</v>
      </c>
      <c r="R17" s="21">
        <v>100</v>
      </c>
    </row>
    <row r="18" spans="1:18" x14ac:dyDescent="0.15">
      <c r="A18">
        <v>15</v>
      </c>
      <c r="B18" s="14" t="s">
        <v>275</v>
      </c>
      <c r="C18" t="s">
        <v>331</v>
      </c>
      <c r="L18" t="s">
        <v>429</v>
      </c>
      <c r="M18" t="s">
        <v>438</v>
      </c>
      <c r="N18">
        <v>20</v>
      </c>
      <c r="O18" t="s">
        <v>439</v>
      </c>
      <c r="P18">
        <v>15</v>
      </c>
      <c r="R18">
        <v>200</v>
      </c>
    </row>
    <row r="19" spans="1:18" x14ac:dyDescent="0.15">
      <c r="A19">
        <v>16</v>
      </c>
      <c r="B19" s="14" t="s">
        <v>276</v>
      </c>
      <c r="C19" t="s">
        <v>331</v>
      </c>
      <c r="L19" t="s">
        <v>428</v>
      </c>
      <c r="M19" t="s">
        <v>438</v>
      </c>
      <c r="N19">
        <v>30</v>
      </c>
      <c r="O19" t="s">
        <v>439</v>
      </c>
      <c r="P19">
        <v>25</v>
      </c>
      <c r="R19">
        <v>300</v>
      </c>
    </row>
    <row r="20" spans="1:18" x14ac:dyDescent="0.15">
      <c r="A20">
        <v>17</v>
      </c>
      <c r="B20" s="14" t="s">
        <v>277</v>
      </c>
      <c r="C20" t="s">
        <v>331</v>
      </c>
    </row>
    <row r="21" spans="1:18" x14ac:dyDescent="0.15">
      <c r="A21">
        <v>18</v>
      </c>
      <c r="B21" s="14" t="s">
        <v>278</v>
      </c>
      <c r="C21" t="s">
        <v>331</v>
      </c>
    </row>
    <row r="22" spans="1:18" x14ac:dyDescent="0.15">
      <c r="A22">
        <v>19</v>
      </c>
      <c r="B22" s="14" t="s">
        <v>279</v>
      </c>
      <c r="C22" t="s">
        <v>331</v>
      </c>
    </row>
    <row r="23" spans="1:18" x14ac:dyDescent="0.15">
      <c r="A23">
        <v>20</v>
      </c>
      <c r="B23" s="14" t="s">
        <v>280</v>
      </c>
      <c r="C23" t="s">
        <v>331</v>
      </c>
    </row>
    <row r="24" spans="1:18" x14ac:dyDescent="0.15">
      <c r="A24">
        <v>21</v>
      </c>
      <c r="B24" s="14" t="s">
        <v>281</v>
      </c>
      <c r="C24" t="s">
        <v>331</v>
      </c>
      <c r="L24" t="s">
        <v>437</v>
      </c>
    </row>
    <row r="25" spans="1:18" x14ac:dyDescent="0.15">
      <c r="A25">
        <v>22</v>
      </c>
      <c r="B25" s="15" t="s">
        <v>282</v>
      </c>
      <c r="C25" t="s">
        <v>332</v>
      </c>
      <c r="M25" t="s">
        <v>329</v>
      </c>
      <c r="N25" t="s">
        <v>127</v>
      </c>
      <c r="O25" t="s">
        <v>440</v>
      </c>
      <c r="P25" t="s">
        <v>441</v>
      </c>
    </row>
    <row r="26" spans="1:18" x14ac:dyDescent="0.15">
      <c r="A26">
        <v>23</v>
      </c>
      <c r="B26" s="15" t="s">
        <v>283</v>
      </c>
      <c r="C26" t="s">
        <v>332</v>
      </c>
      <c r="L26" t="s">
        <v>431</v>
      </c>
      <c r="M26">
        <v>0</v>
      </c>
      <c r="N26">
        <v>50</v>
      </c>
      <c r="O26" t="s">
        <v>438</v>
      </c>
      <c r="P26" s="18" t="s">
        <v>442</v>
      </c>
    </row>
    <row r="27" spans="1:18" x14ac:dyDescent="0.15">
      <c r="A27">
        <v>24</v>
      </c>
      <c r="B27" s="15" t="s">
        <v>284</v>
      </c>
      <c r="C27" t="s">
        <v>332</v>
      </c>
    </row>
    <row r="28" spans="1:18" x14ac:dyDescent="0.15">
      <c r="A28">
        <v>25</v>
      </c>
      <c r="B28" s="15" t="s">
        <v>285</v>
      </c>
      <c r="C28" t="s">
        <v>332</v>
      </c>
    </row>
    <row r="29" spans="1:18" x14ac:dyDescent="0.15">
      <c r="A29">
        <v>26</v>
      </c>
      <c r="B29" s="15" t="s">
        <v>286</v>
      </c>
      <c r="C29" t="s">
        <v>332</v>
      </c>
    </row>
    <row r="30" spans="1:18" x14ac:dyDescent="0.15">
      <c r="A30">
        <v>27</v>
      </c>
      <c r="B30" s="16" t="s">
        <v>287</v>
      </c>
      <c r="C30" t="s">
        <v>332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D1626"/>
  <sheetViews>
    <sheetView topLeftCell="X1" workbookViewId="0">
      <selection activeCell="AH36" sqref="AH36"/>
    </sheetView>
  </sheetViews>
  <sheetFormatPr baseColWidth="10" defaultRowHeight="15" x14ac:dyDescent="0.15"/>
  <cols>
    <col min="1" max="1" width="19.5" bestFit="1" customWidth="1"/>
    <col min="2" max="2" width="10.83203125" style="8"/>
    <col min="3" max="3" width="12.5" style="8" bestFit="1" customWidth="1"/>
    <col min="4" max="4" width="12.5" style="8" customWidth="1"/>
    <col min="5" max="7" width="10.83203125" style="8"/>
    <col min="8" max="8" width="13.5" bestFit="1" customWidth="1"/>
    <col min="9" max="9" width="79" customWidth="1"/>
    <col min="14" max="15" width="14.83203125" bestFit="1" customWidth="1"/>
    <col min="20" max="20" width="50.5" style="6" customWidth="1"/>
    <col min="21" max="21" width="16.5" style="6" customWidth="1"/>
    <col min="26" max="27" width="22" customWidth="1"/>
    <col min="28" max="28" width="13.1640625" bestFit="1" customWidth="1"/>
    <col min="30" max="30" width="14.83203125" bestFit="1" customWidth="1"/>
    <col min="31" max="34" width="14.83203125" customWidth="1"/>
    <col min="35" max="35" width="21.5" bestFit="1" customWidth="1"/>
    <col min="36" max="36" width="19.5" bestFit="1" customWidth="1"/>
    <col min="37" max="39" width="14.83203125" customWidth="1"/>
    <col min="40" max="49" width="30.5" style="6" bestFit="1" customWidth="1"/>
    <col min="50" max="50" width="14.1640625" bestFit="1" customWidth="1"/>
    <col min="54" max="54" width="13.5" bestFit="1" customWidth="1"/>
    <col min="56" max="56" width="11.83203125" bestFit="1" customWidth="1"/>
  </cols>
  <sheetData>
    <row r="1" spans="1:82" x14ac:dyDescent="0.15">
      <c r="B1" s="8" t="s">
        <v>0</v>
      </c>
    </row>
    <row r="2" spans="1:82" x14ac:dyDescent="0.15">
      <c r="P2" t="s">
        <v>1</v>
      </c>
    </row>
    <row r="3" spans="1:82" x14ac:dyDescent="0.15">
      <c r="AA3" s="1" t="s">
        <v>416</v>
      </c>
    </row>
    <row r="4" spans="1:82" x14ac:dyDescent="0.15">
      <c r="B4" s="7" t="s">
        <v>2</v>
      </c>
      <c r="C4" s="7"/>
      <c r="D4" s="7" t="s">
        <v>292</v>
      </c>
      <c r="E4" s="7" t="s">
        <v>259</v>
      </c>
      <c r="F4" s="7" t="s">
        <v>288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3" t="s">
        <v>11</v>
      </c>
      <c r="Q4" s="3" t="s">
        <v>12</v>
      </c>
      <c r="R4" s="3" t="s">
        <v>13</v>
      </c>
      <c r="S4" s="3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117</v>
      </c>
      <c r="Z4" s="1" t="s">
        <v>21</v>
      </c>
      <c r="AA4" s="1" t="s">
        <v>416</v>
      </c>
      <c r="AB4" s="1" t="s">
        <v>22</v>
      </c>
      <c r="AC4" s="1" t="s">
        <v>23</v>
      </c>
      <c r="AD4" s="1" t="s">
        <v>24</v>
      </c>
      <c r="AE4" s="1" t="s">
        <v>309</v>
      </c>
      <c r="AF4" s="1" t="s">
        <v>310</v>
      </c>
      <c r="AG4" s="1" t="s">
        <v>311</v>
      </c>
      <c r="AH4" s="1" t="s">
        <v>321</v>
      </c>
      <c r="AI4" s="1"/>
      <c r="AJ4" s="1"/>
      <c r="AK4" s="1"/>
      <c r="AL4" s="1"/>
      <c r="AM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</row>
    <row r="5" spans="1:82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1" t="s">
        <v>26</v>
      </c>
      <c r="Q5" s="1" t="s">
        <v>25</v>
      </c>
      <c r="R5" s="1" t="s">
        <v>25</v>
      </c>
      <c r="S5" s="1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1" t="s">
        <v>25</v>
      </c>
      <c r="AF5" s="1" t="s">
        <v>25</v>
      </c>
      <c r="AG5" s="1" t="s">
        <v>25</v>
      </c>
      <c r="AH5" s="1" t="s">
        <v>118</v>
      </c>
      <c r="AI5" s="1"/>
      <c r="AJ5" s="1"/>
      <c r="AK5" s="1"/>
      <c r="AL5" s="1"/>
      <c r="AM5" s="1"/>
      <c r="AN5" s="6" t="s">
        <v>118</v>
      </c>
      <c r="AO5" s="6" t="s">
        <v>118</v>
      </c>
      <c r="AP5" s="6" t="s">
        <v>118</v>
      </c>
      <c r="AQ5" s="6" t="s">
        <v>118</v>
      </c>
      <c r="AR5" s="6" t="s">
        <v>118</v>
      </c>
      <c r="AS5" s="6" t="s">
        <v>119</v>
      </c>
      <c r="AT5" s="6" t="s">
        <v>119</v>
      </c>
      <c r="AU5" s="6" t="s">
        <v>119</v>
      </c>
      <c r="AV5" s="6" t="s">
        <v>119</v>
      </c>
      <c r="AW5" s="6" t="s">
        <v>119</v>
      </c>
      <c r="BC5" s="1"/>
      <c r="BD5" s="1"/>
      <c r="BE5" s="1"/>
      <c r="BF5" s="1"/>
    </row>
    <row r="6" spans="1:82" x14ac:dyDescent="0.15">
      <c r="B6" s="7" t="s">
        <v>27</v>
      </c>
      <c r="C6" s="17" t="s">
        <v>28</v>
      </c>
      <c r="D6" s="17" t="s">
        <v>29</v>
      </c>
      <c r="E6" s="17" t="s">
        <v>133</v>
      </c>
      <c r="F6" s="7" t="s">
        <v>288</v>
      </c>
      <c r="G6" s="17" t="s">
        <v>289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1" t="s">
        <v>38</v>
      </c>
      <c r="Q6" s="1" t="s">
        <v>39</v>
      </c>
      <c r="R6" s="1" t="s">
        <v>40</v>
      </c>
      <c r="S6" s="1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1" t="s">
        <v>312</v>
      </c>
      <c r="AF6" s="1" t="s">
        <v>313</v>
      </c>
      <c r="AG6" s="1" t="s">
        <v>314</v>
      </c>
      <c r="AH6" s="2" t="s">
        <v>119</v>
      </c>
      <c r="AI6" s="21" t="s">
        <v>134</v>
      </c>
      <c r="AJ6" s="21" t="s">
        <v>130</v>
      </c>
      <c r="AK6" s="21" t="s">
        <v>135</v>
      </c>
      <c r="AL6" s="21" t="s">
        <v>136</v>
      </c>
      <c r="AM6" s="21" t="s">
        <v>137</v>
      </c>
      <c r="AN6" s="6" t="s">
        <v>134</v>
      </c>
      <c r="AO6" s="6" t="s">
        <v>130</v>
      </c>
      <c r="AP6" s="6" t="s">
        <v>135</v>
      </c>
      <c r="AQ6" s="6" t="s">
        <v>136</v>
      </c>
      <c r="AR6" s="6" t="s">
        <v>137</v>
      </c>
      <c r="AS6" s="6" t="s">
        <v>134</v>
      </c>
      <c r="AT6" s="6" t="s">
        <v>130</v>
      </c>
      <c r="AU6" s="6" t="s">
        <v>135</v>
      </c>
      <c r="AV6" s="6" t="s">
        <v>136</v>
      </c>
      <c r="AW6" s="6" t="s">
        <v>137</v>
      </c>
      <c r="AX6" s="6" t="s">
        <v>464</v>
      </c>
      <c r="AY6" s="6"/>
      <c r="AZ6" s="6"/>
      <c r="BA6" s="6" t="s">
        <v>1822</v>
      </c>
      <c r="BB6" s="6" t="s">
        <v>1823</v>
      </c>
      <c r="BC6" s="6" t="s">
        <v>301</v>
      </c>
      <c r="BD6" s="6" t="s">
        <v>304</v>
      </c>
    </row>
    <row r="7" spans="1:82" x14ac:dyDescent="0.15">
      <c r="A7" t="str">
        <f>C7&amp;D7&amp;$E$6&amp;E7</f>
        <v>战士主动技能1等级1</v>
      </c>
      <c r="B7" s="8">
        <v>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526</v>
      </c>
      <c r="I7" s="24" t="str">
        <f>"对敌方单体攻击，造成100%攻击力（+"&amp;AB7&amp;"）点伤害。"</f>
        <v>对敌方单体攻击，造成100%攻击力（+47）点伤害。</v>
      </c>
      <c r="J7" s="24" t="s">
        <v>305</v>
      </c>
      <c r="K7" s="25" t="s">
        <v>103</v>
      </c>
      <c r="L7" s="24" t="s">
        <v>107</v>
      </c>
      <c r="M7" s="24"/>
      <c r="N7" s="24">
        <v>100</v>
      </c>
      <c r="O7" s="24"/>
      <c r="P7" s="23"/>
      <c r="Q7" s="23"/>
      <c r="R7" s="23"/>
      <c r="S7" s="23"/>
      <c r="T7" s="23" t="str">
        <f t="shared" ref="T7:T70" si="0">IF(AN7="","",AN7)&amp;IF(AO7="","","|"&amp;AO7)&amp;IF(AP7="","","|"&amp;AP7)&amp;IF(AQ7="","","|"&amp;AQ7)&amp;IF(AR7="","","|"&amp;AR7)</f>
        <v/>
      </c>
      <c r="U7" s="23" t="str">
        <f t="shared" ref="U7:U70" si="1">IF(AS7="","",AS7)&amp;IF(AT7="","","|"&amp;AT7)&amp;IF(AU7="","","|"&amp;AU7)&amp;IF(AV7="","","|"&amp;AV7)&amp;IF(AW7="","","|"&amp;AW7)</f>
        <v/>
      </c>
      <c r="V7" s="23"/>
      <c r="W7" s="23"/>
      <c r="X7" s="23"/>
      <c r="Y7" s="23">
        <f t="shared" ref="Y7:Y38" si="2">VLOOKUP(D7,BC:BD,2,FALSE)</f>
        <v>0</v>
      </c>
      <c r="Z7" s="23">
        <v>100</v>
      </c>
      <c r="AA7" s="23">
        <v>10</v>
      </c>
      <c r="AB7" s="23">
        <f>INT(VLOOKUP(VLOOKUP($C7,角色技能升级比率表!$B:$C,2,FALSE),角色属性概况!E:F,2,FALSE)*VLOOKUP(E7,角色属性概况!I:M,3,FALSE)*AA7/100)</f>
        <v>47</v>
      </c>
      <c r="AC7" s="23"/>
      <c r="AD7" s="23"/>
      <c r="AE7" s="23">
        <v>0</v>
      </c>
      <c r="AF7" s="23">
        <f>BA7</f>
        <v>0</v>
      </c>
      <c r="AG7" s="23">
        <f>BB7</f>
        <v>0</v>
      </c>
      <c r="AH7" s="23"/>
      <c r="AI7" s="23"/>
      <c r="AJ7" s="23"/>
      <c r="AK7" s="23"/>
      <c r="AL7" s="23"/>
      <c r="AM7" s="23"/>
      <c r="AN7" s="6" t="str">
        <f>IF(IF($AH7=AN$5,VLOOKUP(AI7,buff!$K:$L,2,FALSE),"")=0,"",IF($AH7=AN$5,VLOOKUP(AI7,buff!$K:$L,2,FALSE),""))</f>
        <v/>
      </c>
      <c r="AO7" s="6" t="str">
        <f>IF(IF($AH7=AO$5,VLOOKUP(AJ7,buff!$K:$L,2,FALSE),"")=0,"",IF($AH7=AO$5,VLOOKUP(AJ7,buff!$K:$L,2,FALSE),""))</f>
        <v/>
      </c>
      <c r="AP7" s="6" t="str">
        <f>IF(IF($AH7=AP$5,VLOOKUP(AK7,buff!$K:$L,2,FALSE),"")=0,"",IF($AH7=AP$5,VLOOKUP(AK7,buff!$K:$L,2,FALSE),""))</f>
        <v/>
      </c>
      <c r="AQ7" s="6" t="str">
        <f>IF(IF($AH7=AQ$5,VLOOKUP(AL7,buff!$K:$L,2,FALSE),"")=0,"",IF($AH7=AQ$5,VLOOKUP(AL7,buff!$K:$L,2,FALSE),""))</f>
        <v/>
      </c>
      <c r="AR7" s="6" t="str">
        <f>IF(IF($AH7=AR$5,VLOOKUP(AM7,buff!$K:$L,2,FALSE),"")=0,"",IF($AH7=AR$5,VLOOKUP(AM7,buff!$K:$L,2,FALSE),""))</f>
        <v/>
      </c>
      <c r="AS7" s="6" t="str">
        <f>_xlfn.IFNA(IF(IF($AH7=AS$5,VLOOKUP(AI7,buff!$K:$L,2,FALSE),"")=0,"",IF($AH7=AS$5,VLOOKUP(AI7,buff!$K:$L,2,FALSE),"")),"")</f>
        <v/>
      </c>
      <c r="AT7" s="6" t="str">
        <f>_xlfn.IFNA(IF(IF($AH7=AT$5,VLOOKUP(AJ7,buff!$K:$L,2,FALSE),"")=0,"",IF($AH7=AT$5,VLOOKUP(AJ7,buff!$K:$L,2,FALSE),"")),"")</f>
        <v/>
      </c>
      <c r="AU7" s="6" t="str">
        <f>_xlfn.IFNA(IF(IF($AH7=AU$5,VLOOKUP(AK7,buff!$K:$L,2,FALSE),"")=0,"",IF($AH7=AU$5,VLOOKUP(AK7,buff!$K:$L,2,FALSE),"")),"")</f>
        <v/>
      </c>
      <c r="AV7" s="6" t="str">
        <f>_xlfn.IFNA(IF(IF($AH7=AV$5,VLOOKUP(AL7,buff!$K:$L,2,FALSE),"")=0,"",IF($AH7=AV$5,VLOOKUP(AL7,buff!$K:$L,2,FALSE),"")),"")</f>
        <v/>
      </c>
      <c r="AW7" s="6" t="str">
        <f>_xlfn.IFNA(IF(IF($AH7=AW$5,VLOOKUP(AM7,buff!$K:$L,2,FALSE),"")=0,"",IF($AH7=AW$5,VLOOKUP(AM7,buff!$K:$L,2,FALSE),"")),"")</f>
        <v/>
      </c>
      <c r="AX7" s="6" t="e">
        <f>VLOOKUP(AI7,buff!K:P,6,FALSE)</f>
        <v>#N/A</v>
      </c>
      <c r="AY7" t="e">
        <f>AX7</f>
        <v>#N/A</v>
      </c>
      <c r="AZ7" t="e">
        <f>AY7</f>
        <v>#N/A</v>
      </c>
      <c r="BA7">
        <f>IF(F7=1,0,IF(F7=2,2,3))</f>
        <v>0</v>
      </c>
      <c r="BB7">
        <f>IF(F7=1,0,IF(F7=2,1,2))</f>
        <v>0</v>
      </c>
      <c r="BC7" t="s">
        <v>128</v>
      </c>
      <c r="BD7">
        <v>0</v>
      </c>
    </row>
    <row r="8" spans="1:82" x14ac:dyDescent="0.15">
      <c r="A8" t="str">
        <f t="shared" ref="A8:A63" si="3">C8&amp;D8&amp;$E$6&amp;E8</f>
        <v>战士主动技能1等级2</v>
      </c>
      <c r="B8" s="8">
        <v>2</v>
      </c>
      <c r="C8" s="8" t="str">
        <f>VLOOKUP(G8,角色!A:B,2,FALSE)</f>
        <v>战士</v>
      </c>
      <c r="D8" s="8" t="str">
        <f t="shared" ref="D8:D71" si="4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526</v>
      </c>
      <c r="I8" s="24" t="str">
        <f t="shared" ref="I8:I15" si="5">"对敌方单体攻击，造成100%攻击力（+"&amp;AB8&amp;"）点伤害。"</f>
        <v>对敌方单体攻击，造成100%攻击力（+70）点伤害。</v>
      </c>
      <c r="J8" s="4" t="s">
        <v>305</v>
      </c>
      <c r="K8" s="1" t="s">
        <v>103</v>
      </c>
      <c r="L8" s="24" t="s">
        <v>107</v>
      </c>
      <c r="M8" s="4"/>
      <c r="N8" s="4">
        <v>100</v>
      </c>
      <c r="O8" s="4"/>
      <c r="T8" s="6" t="str">
        <f t="shared" si="0"/>
        <v/>
      </c>
      <c r="U8" s="6" t="str">
        <f t="shared" si="1"/>
        <v/>
      </c>
      <c r="Y8">
        <f t="shared" si="2"/>
        <v>0</v>
      </c>
      <c r="Z8">
        <v>100</v>
      </c>
      <c r="AA8" s="23">
        <v>10</v>
      </c>
      <c r="AB8" s="23">
        <f>INT(VLOOKUP(VLOOKUP($C8,角色技能升级比率表!$B:$C,2,FALSE),角色属性概况!E:F,2,FALSE)*VLOOKUP(E8,角色属性概况!I:M,3,FALSE)*AA8/100)</f>
        <v>70</v>
      </c>
      <c r="AE8">
        <v>0</v>
      </c>
      <c r="AF8" s="23">
        <f t="shared" ref="AF8:AF71" si="6">BA8</f>
        <v>0</v>
      </c>
      <c r="AG8" s="23">
        <f t="shared" ref="AG8:AG71" si="7">BB8</f>
        <v>0</v>
      </c>
      <c r="AN8" s="6" t="str">
        <f>IF(IF($AH8=AN$5,VLOOKUP(AI8,buff!$K:$L,2,FALSE),"")=0,"",IF($AH8=AN$5,VLOOKUP(AI8,buff!$K:$L,2,FALSE),""))</f>
        <v/>
      </c>
      <c r="AO8" s="6" t="str">
        <f>IF(IF($AH8=AO$5,VLOOKUP(AJ8,buff!$K:$L,2,FALSE),"")=0,"",IF($AH8=AO$5,VLOOKUP(AJ8,buff!$K:$L,2,FALSE),""))</f>
        <v/>
      </c>
      <c r="AP8" s="6" t="str">
        <f>IF(IF($AH8=AP$5,VLOOKUP(AK8,buff!$K:$L,2,FALSE),"")=0,"",IF($AH8=AP$5,VLOOKUP(AK8,buff!$K:$L,2,FALSE),""))</f>
        <v/>
      </c>
      <c r="AQ8" s="6" t="str">
        <f>IF(IF($AH8=AQ$5,VLOOKUP(AL8,buff!$K:$L,2,FALSE),"")=0,"",IF($AH8=AQ$5,VLOOKUP(AL8,buff!$K:$L,2,FALSE),""))</f>
        <v/>
      </c>
      <c r="AR8" s="6" t="str">
        <f>IF(IF($AH8=AR$5,VLOOKUP(AM8,buff!$K:$L,2,FALSE),"")=0,"",IF($AH8=AR$5,VLOOKUP(AM8,buff!$K:$L,2,FALSE),""))</f>
        <v/>
      </c>
      <c r="AS8" s="6" t="str">
        <f>_xlfn.IFNA(IF(IF($AH8=AS$5,VLOOKUP(AI8,buff!$K:$L,2,FALSE),"")=0,"",IF($AH8=AS$5,VLOOKUP(AI8,buff!$K:$L,2,FALSE),"")),"")</f>
        <v/>
      </c>
      <c r="AT8" s="6" t="str">
        <f>_xlfn.IFNA(IF(IF($AH8=AT$5,VLOOKUP(AJ8,buff!$K:$L,2,FALSE),"")=0,"",IF($AH8=AT$5,VLOOKUP(AJ8,buff!$K:$L,2,FALSE),"")),"")</f>
        <v/>
      </c>
      <c r="AU8" s="6" t="str">
        <f>_xlfn.IFNA(IF(IF($AH8=AU$5,VLOOKUP(AK8,buff!$K:$L,2,FALSE),"")=0,"",IF($AH8=AU$5,VLOOKUP(AK8,buff!$K:$L,2,FALSE),"")),"")</f>
        <v/>
      </c>
      <c r="AV8" s="6" t="str">
        <f>_xlfn.IFNA(IF(IF($AH8=AV$5,VLOOKUP(AL8,buff!$K:$L,2,FALSE),"")=0,"",IF($AH8=AV$5,VLOOKUP(AL8,buff!$K:$L,2,FALSE),"")),"")</f>
        <v/>
      </c>
      <c r="AW8" s="6" t="str">
        <f>_xlfn.IFNA(IF(IF($AH8=AW$5,VLOOKUP(AM8,buff!$K:$L,2,FALSE),"")=0,"",IF($AH8=AW$5,VLOOKUP(AM8,buff!$K:$L,2,FALSE),"")),"")</f>
        <v/>
      </c>
      <c r="AX8" s="6" t="e">
        <f>VLOOKUP(AI8,buff!K:P,6,FALSE)</f>
        <v>#N/A</v>
      </c>
      <c r="AY8" t="e">
        <f t="shared" ref="AY8:AZ71" si="8">AX8</f>
        <v>#N/A</v>
      </c>
      <c r="AZ8" t="e">
        <f t="shared" si="8"/>
        <v>#N/A</v>
      </c>
      <c r="BA8">
        <f t="shared" ref="BA8:BA71" si="9">IF(F8=1,0,IF(F8=2,2,3))</f>
        <v>0</v>
      </c>
      <c r="BB8">
        <f t="shared" ref="BB8:BB71" si="10">IF(F8=1,0,IF(F8=2,1,2))</f>
        <v>0</v>
      </c>
      <c r="BC8" t="s">
        <v>129</v>
      </c>
      <c r="BD8">
        <v>50</v>
      </c>
    </row>
    <row r="9" spans="1:82" x14ac:dyDescent="0.15">
      <c r="A9" t="str">
        <f t="shared" si="3"/>
        <v>战士主动技能1等级3</v>
      </c>
      <c r="B9" s="8">
        <v>3</v>
      </c>
      <c r="C9" s="8" t="str">
        <f>VLOOKUP(G9,角色!A:B,2,FALSE)</f>
        <v>战士</v>
      </c>
      <c r="D9" s="8" t="str">
        <f t="shared" si="4"/>
        <v>主动技能1</v>
      </c>
      <c r="E9" s="8">
        <f t="shared" ref="E9:E72" si="11">IF(E8=E$5,1,E8+1)</f>
        <v>3</v>
      </c>
      <c r="F9" s="8">
        <f t="shared" ref="F9:F72" si="12">IF(E9=1,IF(F8=$F$5,1,F8+1),F8)</f>
        <v>1</v>
      </c>
      <c r="G9" s="8">
        <f t="shared" ref="G9:G72" si="13">IF((F9=1)*(E9=1),G8+1,G8)</f>
        <v>1</v>
      </c>
      <c r="H9" s="4" t="s">
        <v>526</v>
      </c>
      <c r="I9" s="24" t="str">
        <f t="shared" si="5"/>
        <v>对敌方单体攻击，造成100%攻击力（+92）点伤害。</v>
      </c>
      <c r="J9" s="4" t="s">
        <v>305</v>
      </c>
      <c r="K9" s="1" t="s">
        <v>103</v>
      </c>
      <c r="L9" s="24" t="s">
        <v>107</v>
      </c>
      <c r="M9" s="4"/>
      <c r="N9" s="4">
        <v>100</v>
      </c>
      <c r="O9" s="4"/>
      <c r="T9" s="6" t="str">
        <f t="shared" si="0"/>
        <v/>
      </c>
      <c r="U9" s="6" t="str">
        <f t="shared" si="1"/>
        <v/>
      </c>
      <c r="Y9">
        <f t="shared" si="2"/>
        <v>0</v>
      </c>
      <c r="Z9">
        <v>100</v>
      </c>
      <c r="AA9" s="23">
        <v>10</v>
      </c>
      <c r="AB9" s="23">
        <f>INT(VLOOKUP(VLOOKUP($C9,角色技能升级比率表!$B:$C,2,FALSE),角色属性概况!E:F,2,FALSE)*VLOOKUP(E9,角色属性概况!I:M,3,FALSE)*AA9/100)</f>
        <v>92</v>
      </c>
      <c r="AE9">
        <v>0</v>
      </c>
      <c r="AF9" s="23">
        <f t="shared" si="6"/>
        <v>0</v>
      </c>
      <c r="AG9" s="23">
        <f t="shared" si="7"/>
        <v>0</v>
      </c>
      <c r="AN9" s="6" t="str">
        <f>IF(IF($AH9=AN$5,VLOOKUP(AI9,buff!$K:$L,2,FALSE),"")=0,"",IF($AH9=AN$5,VLOOKUP(AI9,buff!$K:$L,2,FALSE),""))</f>
        <v/>
      </c>
      <c r="AO9" s="6" t="str">
        <f>IF(IF($AH9=AO$5,VLOOKUP(AJ9,buff!$K:$L,2,FALSE),"")=0,"",IF($AH9=AO$5,VLOOKUP(AJ9,buff!$K:$L,2,FALSE),""))</f>
        <v/>
      </c>
      <c r="AP9" s="6" t="str">
        <f>IF(IF($AH9=AP$5,VLOOKUP(AK9,buff!$K:$L,2,FALSE),"")=0,"",IF($AH9=AP$5,VLOOKUP(AK9,buff!$K:$L,2,FALSE),""))</f>
        <v/>
      </c>
      <c r="AQ9" s="6" t="str">
        <f>IF(IF($AH9=AQ$5,VLOOKUP(AL9,buff!$K:$L,2,FALSE),"")=0,"",IF($AH9=AQ$5,VLOOKUP(AL9,buff!$K:$L,2,FALSE),""))</f>
        <v/>
      </c>
      <c r="AR9" s="6" t="str">
        <f>IF(IF($AH9=AR$5,VLOOKUP(AM9,buff!$K:$L,2,FALSE),"")=0,"",IF($AH9=AR$5,VLOOKUP(AM9,buff!$K:$L,2,FALSE),""))</f>
        <v/>
      </c>
      <c r="AS9" s="6" t="str">
        <f>_xlfn.IFNA(IF(IF($AH9=AS$5,VLOOKUP(AI9,buff!$K:$L,2,FALSE),"")=0,"",IF($AH9=AS$5,VLOOKUP(AI9,buff!$K:$L,2,FALSE),"")),"")</f>
        <v/>
      </c>
      <c r="AT9" s="6" t="str">
        <f>_xlfn.IFNA(IF(IF($AH9=AT$5,VLOOKUP(AJ9,buff!$K:$L,2,FALSE),"")=0,"",IF($AH9=AT$5,VLOOKUP(AJ9,buff!$K:$L,2,FALSE),"")),"")</f>
        <v/>
      </c>
      <c r="AU9" s="6" t="str">
        <f>_xlfn.IFNA(IF(IF($AH9=AU$5,VLOOKUP(AK9,buff!$K:$L,2,FALSE),"")=0,"",IF($AH9=AU$5,VLOOKUP(AK9,buff!$K:$L,2,FALSE),"")),"")</f>
        <v/>
      </c>
      <c r="AV9" s="6" t="str">
        <f>_xlfn.IFNA(IF(IF($AH9=AV$5,VLOOKUP(AL9,buff!$K:$L,2,FALSE),"")=0,"",IF($AH9=AV$5,VLOOKUP(AL9,buff!$K:$L,2,FALSE),"")),"")</f>
        <v/>
      </c>
      <c r="AW9" s="6" t="str">
        <f>_xlfn.IFNA(IF(IF($AH9=AW$5,VLOOKUP(AM9,buff!$K:$L,2,FALSE),"")=0,"",IF($AH9=AW$5,VLOOKUP(AM9,buff!$K:$L,2,FALSE),"")),"")</f>
        <v/>
      </c>
      <c r="AX9" s="6" t="e">
        <f>VLOOKUP(AI9,buff!K:P,6,FALSE)</f>
        <v>#N/A</v>
      </c>
      <c r="AY9" t="e">
        <f t="shared" si="8"/>
        <v>#N/A</v>
      </c>
      <c r="AZ9" t="e">
        <f t="shared" si="8"/>
        <v>#N/A</v>
      </c>
      <c r="BA9">
        <f t="shared" si="9"/>
        <v>0</v>
      </c>
      <c r="BB9">
        <f t="shared" si="10"/>
        <v>0</v>
      </c>
      <c r="BC9" t="s">
        <v>257</v>
      </c>
      <c r="BD9">
        <v>100</v>
      </c>
    </row>
    <row r="10" spans="1:82" x14ac:dyDescent="0.15">
      <c r="A10" t="str">
        <f t="shared" si="3"/>
        <v>战士主动技能1等级4</v>
      </c>
      <c r="B10" s="8">
        <v>4</v>
      </c>
      <c r="C10" s="8" t="str">
        <f>VLOOKUP(G10,角色!A:B,2,FALSE)</f>
        <v>战士</v>
      </c>
      <c r="D10" s="8" t="str">
        <f t="shared" si="4"/>
        <v>主动技能1</v>
      </c>
      <c r="E10" s="8">
        <f t="shared" si="11"/>
        <v>4</v>
      </c>
      <c r="F10" s="8">
        <f t="shared" si="12"/>
        <v>1</v>
      </c>
      <c r="G10" s="8">
        <f t="shared" si="13"/>
        <v>1</v>
      </c>
      <c r="H10" s="4" t="s">
        <v>526</v>
      </c>
      <c r="I10" s="24" t="str">
        <f t="shared" si="5"/>
        <v>对敌方单体攻击，造成100%攻击力（+114）点伤害。</v>
      </c>
      <c r="J10" s="4" t="s">
        <v>305</v>
      </c>
      <c r="K10" s="1" t="s">
        <v>103</v>
      </c>
      <c r="L10" s="24" t="s">
        <v>107</v>
      </c>
      <c r="M10" s="4"/>
      <c r="N10" s="4">
        <v>100</v>
      </c>
      <c r="O10" s="4"/>
      <c r="T10" s="6" t="str">
        <f t="shared" si="0"/>
        <v/>
      </c>
      <c r="U10" s="6" t="str">
        <f t="shared" si="1"/>
        <v/>
      </c>
      <c r="Y10">
        <f t="shared" si="2"/>
        <v>0</v>
      </c>
      <c r="Z10">
        <v>100</v>
      </c>
      <c r="AA10" s="23">
        <v>10</v>
      </c>
      <c r="AB10" s="23">
        <f>INT(VLOOKUP(VLOOKUP($C10,角色技能升级比率表!$B:$C,2,FALSE),角色属性概况!E:F,2,FALSE)*VLOOKUP(E10,角色属性概况!I:M,3,FALSE)*AA10/100)</f>
        <v>114</v>
      </c>
      <c r="AE10">
        <v>0</v>
      </c>
      <c r="AF10" s="23">
        <f t="shared" si="6"/>
        <v>0</v>
      </c>
      <c r="AG10" s="23">
        <f t="shared" si="7"/>
        <v>0</v>
      </c>
      <c r="AN10" s="6" t="str">
        <f>IF(IF($AH10=AN$5,VLOOKUP(AI10,buff!$K:$L,2,FALSE),"")=0,"",IF($AH10=AN$5,VLOOKUP(AI10,buff!$K:$L,2,FALSE),""))</f>
        <v/>
      </c>
      <c r="AO10" s="6" t="str">
        <f>IF(IF($AH10=AO$5,VLOOKUP(AJ10,buff!$K:$L,2,FALSE),"")=0,"",IF($AH10=AO$5,VLOOKUP(AJ10,buff!$K:$L,2,FALSE),""))</f>
        <v/>
      </c>
      <c r="AP10" s="6" t="str">
        <f>IF(IF($AH10=AP$5,VLOOKUP(AK10,buff!$K:$L,2,FALSE),"")=0,"",IF($AH10=AP$5,VLOOKUP(AK10,buff!$K:$L,2,FALSE),""))</f>
        <v/>
      </c>
      <c r="AQ10" s="6" t="str">
        <f>IF(IF($AH10=AQ$5,VLOOKUP(AL10,buff!$K:$L,2,FALSE),"")=0,"",IF($AH10=AQ$5,VLOOKUP(AL10,buff!$K:$L,2,FALSE),""))</f>
        <v/>
      </c>
      <c r="AR10" s="6" t="str">
        <f>IF(IF($AH10=AR$5,VLOOKUP(AM10,buff!$K:$L,2,FALSE),"")=0,"",IF($AH10=AR$5,VLOOKUP(AM10,buff!$K:$L,2,FALSE),""))</f>
        <v/>
      </c>
      <c r="AS10" s="6" t="str">
        <f>_xlfn.IFNA(IF(IF($AH10=AS$5,VLOOKUP(AI10,buff!$K:$L,2,FALSE),"")=0,"",IF($AH10=AS$5,VLOOKUP(AI10,buff!$K:$L,2,FALSE),"")),"")</f>
        <v/>
      </c>
      <c r="AT10" s="6" t="str">
        <f>_xlfn.IFNA(IF(IF($AH10=AT$5,VLOOKUP(AJ10,buff!$K:$L,2,FALSE),"")=0,"",IF($AH10=AT$5,VLOOKUP(AJ10,buff!$K:$L,2,FALSE),"")),"")</f>
        <v/>
      </c>
      <c r="AU10" s="6" t="str">
        <f>_xlfn.IFNA(IF(IF($AH10=AU$5,VLOOKUP(AK10,buff!$K:$L,2,FALSE),"")=0,"",IF($AH10=AU$5,VLOOKUP(AK10,buff!$K:$L,2,FALSE),"")),"")</f>
        <v/>
      </c>
      <c r="AV10" s="6" t="str">
        <f>_xlfn.IFNA(IF(IF($AH10=AV$5,VLOOKUP(AL10,buff!$K:$L,2,FALSE),"")=0,"",IF($AH10=AV$5,VLOOKUP(AL10,buff!$K:$L,2,FALSE),"")),"")</f>
        <v/>
      </c>
      <c r="AW10" s="6" t="str">
        <f>_xlfn.IFNA(IF(IF($AH10=AW$5,VLOOKUP(AM10,buff!$K:$L,2,FALSE),"")=0,"",IF($AH10=AW$5,VLOOKUP(AM10,buff!$K:$L,2,FALSE),"")),"")</f>
        <v/>
      </c>
      <c r="AX10" s="6" t="e">
        <f>VLOOKUP(AI10,buff!K:P,6,FALSE)</f>
        <v>#N/A</v>
      </c>
      <c r="AY10" t="e">
        <f t="shared" si="8"/>
        <v>#N/A</v>
      </c>
      <c r="AZ10" t="e">
        <f t="shared" si="8"/>
        <v>#N/A</v>
      </c>
      <c r="BA10">
        <f t="shared" si="9"/>
        <v>0</v>
      </c>
      <c r="BB10">
        <f t="shared" si="10"/>
        <v>0</v>
      </c>
      <c r="BC10" t="s">
        <v>302</v>
      </c>
      <c r="BD10">
        <v>100</v>
      </c>
    </row>
    <row r="11" spans="1:82" x14ac:dyDescent="0.15">
      <c r="A11" t="str">
        <f t="shared" si="3"/>
        <v>战士主动技能1等级5</v>
      </c>
      <c r="B11" s="8">
        <v>5</v>
      </c>
      <c r="C11" s="8" t="str">
        <f>VLOOKUP(G11,角色!A:B,2,FALSE)</f>
        <v>战士</v>
      </c>
      <c r="D11" s="8" t="str">
        <f t="shared" si="4"/>
        <v>主动技能1</v>
      </c>
      <c r="E11" s="8">
        <f t="shared" si="11"/>
        <v>5</v>
      </c>
      <c r="F11" s="8">
        <f t="shared" si="12"/>
        <v>1</v>
      </c>
      <c r="G11" s="8">
        <f t="shared" si="13"/>
        <v>1</v>
      </c>
      <c r="H11" s="4" t="s">
        <v>526</v>
      </c>
      <c r="I11" s="24" t="str">
        <f t="shared" si="5"/>
        <v>对敌方单体攻击，造成100%攻击力（+141）点伤害。</v>
      </c>
      <c r="J11" s="4" t="s">
        <v>305</v>
      </c>
      <c r="K11" s="1" t="s">
        <v>103</v>
      </c>
      <c r="L11" s="24" t="s">
        <v>107</v>
      </c>
      <c r="M11" s="4"/>
      <c r="N11" s="4">
        <v>100</v>
      </c>
      <c r="O11" s="4"/>
      <c r="T11" s="6" t="str">
        <f t="shared" si="0"/>
        <v/>
      </c>
      <c r="U11" s="6" t="str">
        <f t="shared" si="1"/>
        <v/>
      </c>
      <c r="Y11">
        <f t="shared" si="2"/>
        <v>0</v>
      </c>
      <c r="Z11">
        <v>100</v>
      </c>
      <c r="AA11" s="23">
        <v>10</v>
      </c>
      <c r="AB11" s="23">
        <f>INT(VLOOKUP(VLOOKUP($C11,角色技能升级比率表!$B:$C,2,FALSE),角色属性概况!E:F,2,FALSE)*VLOOKUP(E11,角色属性概况!I:M,3,FALSE)*AA11/100)</f>
        <v>141</v>
      </c>
      <c r="AE11">
        <v>0</v>
      </c>
      <c r="AF11" s="23">
        <f t="shared" si="6"/>
        <v>0</v>
      </c>
      <c r="AG11" s="23">
        <f t="shared" si="7"/>
        <v>0</v>
      </c>
      <c r="AN11" s="6" t="str">
        <f>IF(IF($AH11=AN$5,VLOOKUP(AI11,buff!$K:$L,2,FALSE),"")=0,"",IF($AH11=AN$5,VLOOKUP(AI11,buff!$K:$L,2,FALSE),""))</f>
        <v/>
      </c>
      <c r="AO11" s="6" t="str">
        <f>IF(IF($AH11=AO$5,VLOOKUP(AJ11,buff!$K:$L,2,FALSE),"")=0,"",IF($AH11=AO$5,VLOOKUP(AJ11,buff!$K:$L,2,FALSE),""))</f>
        <v/>
      </c>
      <c r="AP11" s="6" t="str">
        <f>IF(IF($AH11=AP$5,VLOOKUP(AK11,buff!$K:$L,2,FALSE),"")=0,"",IF($AH11=AP$5,VLOOKUP(AK11,buff!$K:$L,2,FALSE),""))</f>
        <v/>
      </c>
      <c r="AQ11" s="6" t="str">
        <f>IF(IF($AH11=AQ$5,VLOOKUP(AL11,buff!$K:$L,2,FALSE),"")=0,"",IF($AH11=AQ$5,VLOOKUP(AL11,buff!$K:$L,2,FALSE),""))</f>
        <v/>
      </c>
      <c r="AR11" s="6" t="str">
        <f>IF(IF($AH11=AR$5,VLOOKUP(AM11,buff!$K:$L,2,FALSE),"")=0,"",IF($AH11=AR$5,VLOOKUP(AM11,buff!$K:$L,2,FALSE),""))</f>
        <v/>
      </c>
      <c r="AS11" s="6" t="str">
        <f>_xlfn.IFNA(IF(IF($AH11=AS$5,VLOOKUP(AI11,buff!$K:$L,2,FALSE),"")=0,"",IF($AH11=AS$5,VLOOKUP(AI11,buff!$K:$L,2,FALSE),"")),"")</f>
        <v/>
      </c>
      <c r="AT11" s="6" t="str">
        <f>_xlfn.IFNA(IF(IF($AH11=AT$5,VLOOKUP(AJ11,buff!$K:$L,2,FALSE),"")=0,"",IF($AH11=AT$5,VLOOKUP(AJ11,buff!$K:$L,2,FALSE),"")),"")</f>
        <v/>
      </c>
      <c r="AU11" s="6" t="str">
        <f>_xlfn.IFNA(IF(IF($AH11=AU$5,VLOOKUP(AK11,buff!$K:$L,2,FALSE),"")=0,"",IF($AH11=AU$5,VLOOKUP(AK11,buff!$K:$L,2,FALSE),"")),"")</f>
        <v/>
      </c>
      <c r="AV11" s="6" t="str">
        <f>_xlfn.IFNA(IF(IF($AH11=AV$5,VLOOKUP(AL11,buff!$K:$L,2,FALSE),"")=0,"",IF($AH11=AV$5,VLOOKUP(AL11,buff!$K:$L,2,FALSE),"")),"")</f>
        <v/>
      </c>
      <c r="AW11" s="6" t="str">
        <f>_xlfn.IFNA(IF(IF($AH11=AW$5,VLOOKUP(AM11,buff!$K:$L,2,FALSE),"")=0,"",IF($AH11=AW$5,VLOOKUP(AM11,buff!$K:$L,2,FALSE),"")),"")</f>
        <v/>
      </c>
      <c r="AX11" s="6" t="e">
        <f>VLOOKUP(AI11,buff!K:P,6,FALSE)</f>
        <v>#N/A</v>
      </c>
      <c r="AY11" t="e">
        <f t="shared" si="8"/>
        <v>#N/A</v>
      </c>
      <c r="AZ11" t="e">
        <f t="shared" si="8"/>
        <v>#N/A</v>
      </c>
      <c r="BA11">
        <f t="shared" si="9"/>
        <v>0</v>
      </c>
      <c r="BB11">
        <f t="shared" si="10"/>
        <v>0</v>
      </c>
      <c r="BC11" t="s">
        <v>303</v>
      </c>
      <c r="BD11">
        <v>100</v>
      </c>
    </row>
    <row r="12" spans="1:82" x14ac:dyDescent="0.15">
      <c r="A12" t="str">
        <f t="shared" si="3"/>
        <v>战士主动技能1等级6</v>
      </c>
      <c r="B12" s="8">
        <v>6</v>
      </c>
      <c r="C12" s="8" t="str">
        <f>VLOOKUP(G12,角色!A:B,2,FALSE)</f>
        <v>战士</v>
      </c>
      <c r="D12" s="8" t="str">
        <f t="shared" si="4"/>
        <v>主动技能1</v>
      </c>
      <c r="E12" s="8">
        <f t="shared" si="11"/>
        <v>6</v>
      </c>
      <c r="F12" s="8">
        <f t="shared" si="12"/>
        <v>1</v>
      </c>
      <c r="G12" s="8">
        <f t="shared" si="13"/>
        <v>1</v>
      </c>
      <c r="H12" s="4" t="s">
        <v>526</v>
      </c>
      <c r="I12" s="24" t="str">
        <f t="shared" si="5"/>
        <v>对敌方单体攻击，造成100%攻击力（+174）点伤害。</v>
      </c>
      <c r="J12" s="4" t="s">
        <v>305</v>
      </c>
      <c r="K12" s="1" t="s">
        <v>103</v>
      </c>
      <c r="L12" s="24" t="s">
        <v>107</v>
      </c>
      <c r="M12" s="4"/>
      <c r="N12" s="4">
        <v>100</v>
      </c>
      <c r="O12" s="4"/>
      <c r="T12" s="6" t="str">
        <f t="shared" si="0"/>
        <v/>
      </c>
      <c r="U12" s="6" t="str">
        <f t="shared" si="1"/>
        <v/>
      </c>
      <c r="Y12">
        <f t="shared" si="2"/>
        <v>0</v>
      </c>
      <c r="Z12">
        <v>100</v>
      </c>
      <c r="AA12" s="23">
        <v>10</v>
      </c>
      <c r="AB12" s="23">
        <f>INT(VLOOKUP(VLOOKUP($C12,角色技能升级比率表!$B:$C,2,FALSE),角色属性概况!E:F,2,FALSE)*VLOOKUP(E12,角色属性概况!I:M,3,FALSE)*AA12/100)</f>
        <v>174</v>
      </c>
      <c r="AE12">
        <v>0</v>
      </c>
      <c r="AF12" s="23">
        <f t="shared" si="6"/>
        <v>0</v>
      </c>
      <c r="AG12" s="23">
        <f t="shared" si="7"/>
        <v>0</v>
      </c>
      <c r="AN12" s="6" t="str">
        <f>IF(IF($AH12=AN$5,VLOOKUP(AI12,buff!$K:$L,2,FALSE),"")=0,"",IF($AH12=AN$5,VLOOKUP(AI12,buff!$K:$L,2,FALSE),""))</f>
        <v/>
      </c>
      <c r="AO12" s="6" t="str">
        <f>IF(IF($AH12=AO$5,VLOOKUP(AJ12,buff!$K:$L,2,FALSE),"")=0,"",IF($AH12=AO$5,VLOOKUP(AJ12,buff!$K:$L,2,FALSE),""))</f>
        <v/>
      </c>
      <c r="AP12" s="6" t="str">
        <f>IF(IF($AH12=AP$5,VLOOKUP(AK12,buff!$K:$L,2,FALSE),"")=0,"",IF($AH12=AP$5,VLOOKUP(AK12,buff!$K:$L,2,FALSE),""))</f>
        <v/>
      </c>
      <c r="AQ12" s="6" t="str">
        <f>IF(IF($AH12=AQ$5,VLOOKUP(AL12,buff!$K:$L,2,FALSE),"")=0,"",IF($AH12=AQ$5,VLOOKUP(AL12,buff!$K:$L,2,FALSE),""))</f>
        <v/>
      </c>
      <c r="AR12" s="6" t="str">
        <f>IF(IF($AH12=AR$5,VLOOKUP(AM12,buff!$K:$L,2,FALSE),"")=0,"",IF($AH12=AR$5,VLOOKUP(AM12,buff!$K:$L,2,FALSE),""))</f>
        <v/>
      </c>
      <c r="AS12" s="6" t="str">
        <f>_xlfn.IFNA(IF(IF($AH12=AS$5,VLOOKUP(AI12,buff!$K:$L,2,FALSE),"")=0,"",IF($AH12=AS$5,VLOOKUP(AI12,buff!$K:$L,2,FALSE),"")),"")</f>
        <v/>
      </c>
      <c r="AT12" s="6" t="str">
        <f>_xlfn.IFNA(IF(IF($AH12=AT$5,VLOOKUP(AJ12,buff!$K:$L,2,FALSE),"")=0,"",IF($AH12=AT$5,VLOOKUP(AJ12,buff!$K:$L,2,FALSE),"")),"")</f>
        <v/>
      </c>
      <c r="AU12" s="6" t="str">
        <f>_xlfn.IFNA(IF(IF($AH12=AU$5,VLOOKUP(AK12,buff!$K:$L,2,FALSE),"")=0,"",IF($AH12=AU$5,VLOOKUP(AK12,buff!$K:$L,2,FALSE),"")),"")</f>
        <v/>
      </c>
      <c r="AV12" s="6" t="str">
        <f>_xlfn.IFNA(IF(IF($AH12=AV$5,VLOOKUP(AL12,buff!$K:$L,2,FALSE),"")=0,"",IF($AH12=AV$5,VLOOKUP(AL12,buff!$K:$L,2,FALSE),"")),"")</f>
        <v/>
      </c>
      <c r="AW12" s="6" t="str">
        <f>_xlfn.IFNA(IF(IF($AH12=AW$5,VLOOKUP(AM12,buff!$K:$L,2,FALSE),"")=0,"",IF($AH12=AW$5,VLOOKUP(AM12,buff!$K:$L,2,FALSE),"")),"")</f>
        <v/>
      </c>
      <c r="AX12" s="6" t="e">
        <f>VLOOKUP(AI12,buff!K:P,6,FALSE)</f>
        <v>#N/A</v>
      </c>
      <c r="AY12" t="e">
        <f t="shared" si="8"/>
        <v>#N/A</v>
      </c>
      <c r="AZ12" t="e">
        <f t="shared" si="8"/>
        <v>#N/A</v>
      </c>
      <c r="BA12">
        <f t="shared" si="9"/>
        <v>0</v>
      </c>
      <c r="BB12">
        <f t="shared" si="10"/>
        <v>0</v>
      </c>
    </row>
    <row r="13" spans="1:82" x14ac:dyDescent="0.15">
      <c r="A13" t="str">
        <f t="shared" si="3"/>
        <v>战士主动技能1等级7</v>
      </c>
      <c r="B13" s="8">
        <v>7</v>
      </c>
      <c r="C13" s="8" t="str">
        <f>VLOOKUP(G13,角色!A:B,2,FALSE)</f>
        <v>战士</v>
      </c>
      <c r="D13" s="8" t="str">
        <f t="shared" si="4"/>
        <v>主动技能1</v>
      </c>
      <c r="E13" s="8">
        <f t="shared" si="11"/>
        <v>7</v>
      </c>
      <c r="F13" s="8">
        <f t="shared" si="12"/>
        <v>1</v>
      </c>
      <c r="G13" s="8">
        <f t="shared" si="13"/>
        <v>1</v>
      </c>
      <c r="H13" s="4" t="s">
        <v>526</v>
      </c>
      <c r="I13" s="24" t="str">
        <f t="shared" si="5"/>
        <v>对敌方单体攻击，造成100%攻击力（+214）点伤害。</v>
      </c>
      <c r="J13" s="4" t="s">
        <v>305</v>
      </c>
      <c r="K13" s="1" t="s">
        <v>103</v>
      </c>
      <c r="L13" s="24" t="s">
        <v>107</v>
      </c>
      <c r="M13" s="4"/>
      <c r="N13" s="4">
        <v>100</v>
      </c>
      <c r="O13" s="4"/>
      <c r="T13" s="6" t="str">
        <f t="shared" si="0"/>
        <v/>
      </c>
      <c r="U13" s="6" t="str">
        <f t="shared" si="1"/>
        <v/>
      </c>
      <c r="Y13">
        <f t="shared" si="2"/>
        <v>0</v>
      </c>
      <c r="Z13">
        <v>100</v>
      </c>
      <c r="AA13" s="23">
        <v>10</v>
      </c>
      <c r="AB13" s="23">
        <f>INT(VLOOKUP(VLOOKUP($C13,角色技能升级比率表!$B:$C,2,FALSE),角色属性概况!E:F,2,FALSE)*VLOOKUP(E13,角色属性概况!I:M,3,FALSE)*AA13/100)</f>
        <v>214</v>
      </c>
      <c r="AE13">
        <v>0</v>
      </c>
      <c r="AF13" s="23">
        <f t="shared" si="6"/>
        <v>0</v>
      </c>
      <c r="AG13" s="23">
        <f t="shared" si="7"/>
        <v>0</v>
      </c>
      <c r="AN13" s="6" t="str">
        <f>IF(IF($AH13=AN$5,VLOOKUP(AI13,buff!$K:$L,2,FALSE),"")=0,"",IF($AH13=AN$5,VLOOKUP(AI13,buff!$K:$L,2,FALSE),""))</f>
        <v/>
      </c>
      <c r="AO13" s="6" t="str">
        <f>IF(IF($AH13=AO$5,VLOOKUP(AJ13,buff!$K:$L,2,FALSE),"")=0,"",IF($AH13=AO$5,VLOOKUP(AJ13,buff!$K:$L,2,FALSE),""))</f>
        <v/>
      </c>
      <c r="AP13" s="6" t="str">
        <f>IF(IF($AH13=AP$5,VLOOKUP(AK13,buff!$K:$L,2,FALSE),"")=0,"",IF($AH13=AP$5,VLOOKUP(AK13,buff!$K:$L,2,FALSE),""))</f>
        <v/>
      </c>
      <c r="AQ13" s="6" t="str">
        <f>IF(IF($AH13=AQ$5,VLOOKUP(AL13,buff!$K:$L,2,FALSE),"")=0,"",IF($AH13=AQ$5,VLOOKUP(AL13,buff!$K:$L,2,FALSE),""))</f>
        <v/>
      </c>
      <c r="AR13" s="6" t="str">
        <f>IF(IF($AH13=AR$5,VLOOKUP(AM13,buff!$K:$L,2,FALSE),"")=0,"",IF($AH13=AR$5,VLOOKUP(AM13,buff!$K:$L,2,FALSE),""))</f>
        <v/>
      </c>
      <c r="AS13" s="6" t="str">
        <f>_xlfn.IFNA(IF(IF($AH13=AS$5,VLOOKUP(AI13,buff!$K:$L,2,FALSE),"")=0,"",IF($AH13=AS$5,VLOOKUP(AI13,buff!$K:$L,2,FALSE),"")),"")</f>
        <v/>
      </c>
      <c r="AT13" s="6" t="str">
        <f>_xlfn.IFNA(IF(IF($AH13=AT$5,VLOOKUP(AJ13,buff!$K:$L,2,FALSE),"")=0,"",IF($AH13=AT$5,VLOOKUP(AJ13,buff!$K:$L,2,FALSE),"")),"")</f>
        <v/>
      </c>
      <c r="AU13" s="6" t="str">
        <f>_xlfn.IFNA(IF(IF($AH13=AU$5,VLOOKUP(AK13,buff!$K:$L,2,FALSE),"")=0,"",IF($AH13=AU$5,VLOOKUP(AK13,buff!$K:$L,2,FALSE),"")),"")</f>
        <v/>
      </c>
      <c r="AV13" s="6" t="str">
        <f>_xlfn.IFNA(IF(IF($AH13=AV$5,VLOOKUP(AL13,buff!$K:$L,2,FALSE),"")=0,"",IF($AH13=AV$5,VLOOKUP(AL13,buff!$K:$L,2,FALSE),"")),"")</f>
        <v/>
      </c>
      <c r="AW13" s="6" t="str">
        <f>_xlfn.IFNA(IF(IF($AH13=AW$5,VLOOKUP(AM13,buff!$K:$L,2,FALSE),"")=0,"",IF($AH13=AW$5,VLOOKUP(AM13,buff!$K:$L,2,FALSE),"")),"")</f>
        <v/>
      </c>
      <c r="AX13" s="6" t="e">
        <f>VLOOKUP(AI13,buff!K:P,6,FALSE)</f>
        <v>#N/A</v>
      </c>
      <c r="AY13" t="e">
        <f t="shared" si="8"/>
        <v>#N/A</v>
      </c>
      <c r="AZ13" t="e">
        <f t="shared" si="8"/>
        <v>#N/A</v>
      </c>
      <c r="BA13">
        <f t="shared" si="9"/>
        <v>0</v>
      </c>
      <c r="BB13">
        <f t="shared" si="10"/>
        <v>0</v>
      </c>
    </row>
    <row r="14" spans="1:82" x14ac:dyDescent="0.15">
      <c r="A14" t="str">
        <f t="shared" si="3"/>
        <v>战士主动技能1等级8</v>
      </c>
      <c r="B14" s="8">
        <v>8</v>
      </c>
      <c r="C14" s="8" t="str">
        <f>VLOOKUP(G14,角色!A:B,2,FALSE)</f>
        <v>战士</v>
      </c>
      <c r="D14" s="8" t="str">
        <f t="shared" si="4"/>
        <v>主动技能1</v>
      </c>
      <c r="E14" s="8">
        <f t="shared" si="11"/>
        <v>8</v>
      </c>
      <c r="F14" s="8">
        <f t="shared" si="12"/>
        <v>1</v>
      </c>
      <c r="G14" s="8">
        <f t="shared" si="13"/>
        <v>1</v>
      </c>
      <c r="H14" s="4" t="s">
        <v>526</v>
      </c>
      <c r="I14" s="24" t="str">
        <f t="shared" si="5"/>
        <v>对敌方单体攻击，造成100%攻击力（+264）点伤害。</v>
      </c>
      <c r="J14" s="4" t="s">
        <v>305</v>
      </c>
      <c r="K14" s="1" t="s">
        <v>103</v>
      </c>
      <c r="L14" s="24" t="s">
        <v>107</v>
      </c>
      <c r="M14" s="4"/>
      <c r="N14" s="4">
        <v>100</v>
      </c>
      <c r="O14" s="4"/>
      <c r="T14" s="6" t="str">
        <f t="shared" si="0"/>
        <v/>
      </c>
      <c r="U14" s="6" t="str">
        <f t="shared" si="1"/>
        <v/>
      </c>
      <c r="Y14">
        <f t="shared" si="2"/>
        <v>0</v>
      </c>
      <c r="Z14">
        <v>100</v>
      </c>
      <c r="AA14" s="23">
        <v>10</v>
      </c>
      <c r="AB14" s="23">
        <f>INT(VLOOKUP(VLOOKUP($C14,角色技能升级比率表!$B:$C,2,FALSE),角色属性概况!E:F,2,FALSE)*VLOOKUP(E14,角色属性概况!I:M,3,FALSE)*AA14/100)</f>
        <v>264</v>
      </c>
      <c r="AE14">
        <v>0</v>
      </c>
      <c r="AF14" s="23">
        <f t="shared" si="6"/>
        <v>0</v>
      </c>
      <c r="AG14" s="23">
        <f t="shared" si="7"/>
        <v>0</v>
      </c>
      <c r="AN14" s="6" t="str">
        <f>IF(IF($AH14=AN$5,VLOOKUP(AI14,buff!$K:$L,2,FALSE),"")=0,"",IF($AH14=AN$5,VLOOKUP(AI14,buff!$K:$L,2,FALSE),""))</f>
        <v/>
      </c>
      <c r="AO14" s="6" t="str">
        <f>IF(IF($AH14=AO$5,VLOOKUP(AJ14,buff!$K:$L,2,FALSE),"")=0,"",IF($AH14=AO$5,VLOOKUP(AJ14,buff!$K:$L,2,FALSE),""))</f>
        <v/>
      </c>
      <c r="AP14" s="6" t="str">
        <f>IF(IF($AH14=AP$5,VLOOKUP(AK14,buff!$K:$L,2,FALSE),"")=0,"",IF($AH14=AP$5,VLOOKUP(AK14,buff!$K:$L,2,FALSE),""))</f>
        <v/>
      </c>
      <c r="AQ14" s="6" t="str">
        <f>IF(IF($AH14=AQ$5,VLOOKUP(AL14,buff!$K:$L,2,FALSE),"")=0,"",IF($AH14=AQ$5,VLOOKUP(AL14,buff!$K:$L,2,FALSE),""))</f>
        <v/>
      </c>
      <c r="AR14" s="6" t="str">
        <f>IF(IF($AH14=AR$5,VLOOKUP(AM14,buff!$K:$L,2,FALSE),"")=0,"",IF($AH14=AR$5,VLOOKUP(AM14,buff!$K:$L,2,FALSE),""))</f>
        <v/>
      </c>
      <c r="AS14" s="6" t="str">
        <f>_xlfn.IFNA(IF(IF($AH14=AS$5,VLOOKUP(AI14,buff!$K:$L,2,FALSE),"")=0,"",IF($AH14=AS$5,VLOOKUP(AI14,buff!$K:$L,2,FALSE),"")),"")</f>
        <v/>
      </c>
      <c r="AT14" s="6" t="str">
        <f>_xlfn.IFNA(IF(IF($AH14=AT$5,VLOOKUP(AJ14,buff!$K:$L,2,FALSE),"")=0,"",IF($AH14=AT$5,VLOOKUP(AJ14,buff!$K:$L,2,FALSE),"")),"")</f>
        <v/>
      </c>
      <c r="AU14" s="6" t="str">
        <f>_xlfn.IFNA(IF(IF($AH14=AU$5,VLOOKUP(AK14,buff!$K:$L,2,FALSE),"")=0,"",IF($AH14=AU$5,VLOOKUP(AK14,buff!$K:$L,2,FALSE),"")),"")</f>
        <v/>
      </c>
      <c r="AV14" s="6" t="str">
        <f>_xlfn.IFNA(IF(IF($AH14=AV$5,VLOOKUP(AL14,buff!$K:$L,2,FALSE),"")=0,"",IF($AH14=AV$5,VLOOKUP(AL14,buff!$K:$L,2,FALSE),"")),"")</f>
        <v/>
      </c>
      <c r="AW14" s="6" t="str">
        <f>_xlfn.IFNA(IF(IF($AH14=AW$5,VLOOKUP(AM14,buff!$K:$L,2,FALSE),"")=0,"",IF($AH14=AW$5,VLOOKUP(AM14,buff!$K:$L,2,FALSE),"")),"")</f>
        <v/>
      </c>
      <c r="AX14" s="6" t="e">
        <f>VLOOKUP(AI14,buff!K:P,6,FALSE)</f>
        <v>#N/A</v>
      </c>
      <c r="AY14" t="e">
        <f t="shared" si="8"/>
        <v>#N/A</v>
      </c>
      <c r="AZ14" t="e">
        <f t="shared" si="8"/>
        <v>#N/A</v>
      </c>
      <c r="BA14">
        <f t="shared" si="9"/>
        <v>0</v>
      </c>
      <c r="BB14">
        <f t="shared" si="10"/>
        <v>0</v>
      </c>
    </row>
    <row r="15" spans="1:82" x14ac:dyDescent="0.15">
      <c r="A15" t="str">
        <f t="shared" si="3"/>
        <v>战士主动技能1等级9</v>
      </c>
      <c r="B15" s="8">
        <v>9</v>
      </c>
      <c r="C15" s="8" t="str">
        <f>VLOOKUP(G15,角色!A:B,2,FALSE)</f>
        <v>战士</v>
      </c>
      <c r="D15" s="8" t="str">
        <f t="shared" si="4"/>
        <v>主动技能1</v>
      </c>
      <c r="E15" s="8">
        <f t="shared" si="11"/>
        <v>9</v>
      </c>
      <c r="F15" s="8">
        <f t="shared" si="12"/>
        <v>1</v>
      </c>
      <c r="G15" s="8">
        <f t="shared" si="13"/>
        <v>1</v>
      </c>
      <c r="H15" s="4" t="s">
        <v>526</v>
      </c>
      <c r="I15" s="24" t="str">
        <f t="shared" si="5"/>
        <v>对敌方单体攻击，造成100%攻击力（+325）点伤害。</v>
      </c>
      <c r="J15" s="4" t="s">
        <v>305</v>
      </c>
      <c r="K15" s="1" t="s">
        <v>103</v>
      </c>
      <c r="L15" s="24" t="s">
        <v>107</v>
      </c>
      <c r="M15" s="4"/>
      <c r="N15" s="4">
        <v>100</v>
      </c>
      <c r="O15" s="4"/>
      <c r="T15" s="6" t="str">
        <f t="shared" si="0"/>
        <v/>
      </c>
      <c r="U15" s="6" t="str">
        <f t="shared" si="1"/>
        <v/>
      </c>
      <c r="Y15">
        <f t="shared" si="2"/>
        <v>0</v>
      </c>
      <c r="Z15">
        <v>100</v>
      </c>
      <c r="AA15" s="23">
        <v>10</v>
      </c>
      <c r="AB15" s="23">
        <f>INT(VLOOKUP(VLOOKUP($C15,角色技能升级比率表!$B:$C,2,FALSE),角色属性概况!E:F,2,FALSE)*VLOOKUP(E15,角色属性概况!I:M,3,FALSE)*AA15/100)</f>
        <v>325</v>
      </c>
      <c r="AE15">
        <v>0</v>
      </c>
      <c r="AF15" s="23">
        <f t="shared" si="6"/>
        <v>0</v>
      </c>
      <c r="AG15" s="23">
        <f t="shared" si="7"/>
        <v>0</v>
      </c>
      <c r="AN15" s="6" t="str">
        <f>IF(IF($AH15=AN$5,VLOOKUP(AI15,buff!$K:$L,2,FALSE),"")=0,"",IF($AH15=AN$5,VLOOKUP(AI15,buff!$K:$L,2,FALSE),""))</f>
        <v/>
      </c>
      <c r="AO15" s="6" t="str">
        <f>IF(IF($AH15=AO$5,VLOOKUP(AJ15,buff!$K:$L,2,FALSE),"")=0,"",IF($AH15=AO$5,VLOOKUP(AJ15,buff!$K:$L,2,FALSE),""))</f>
        <v/>
      </c>
      <c r="AP15" s="6" t="str">
        <f>IF(IF($AH15=AP$5,VLOOKUP(AK15,buff!$K:$L,2,FALSE),"")=0,"",IF($AH15=AP$5,VLOOKUP(AK15,buff!$K:$L,2,FALSE),""))</f>
        <v/>
      </c>
      <c r="AQ15" s="6" t="str">
        <f>IF(IF($AH15=AQ$5,VLOOKUP(AL15,buff!$K:$L,2,FALSE),"")=0,"",IF($AH15=AQ$5,VLOOKUP(AL15,buff!$K:$L,2,FALSE),""))</f>
        <v/>
      </c>
      <c r="AR15" s="6" t="str">
        <f>IF(IF($AH15=AR$5,VLOOKUP(AM15,buff!$K:$L,2,FALSE),"")=0,"",IF($AH15=AR$5,VLOOKUP(AM15,buff!$K:$L,2,FALSE),""))</f>
        <v/>
      </c>
      <c r="AS15" s="6" t="str">
        <f>_xlfn.IFNA(IF(IF($AH15=AS$5,VLOOKUP(AI15,buff!$K:$L,2,FALSE),"")=0,"",IF($AH15=AS$5,VLOOKUP(AI15,buff!$K:$L,2,FALSE),"")),"")</f>
        <v/>
      </c>
      <c r="AT15" s="6" t="str">
        <f>_xlfn.IFNA(IF(IF($AH15=AT$5,VLOOKUP(AJ15,buff!$K:$L,2,FALSE),"")=0,"",IF($AH15=AT$5,VLOOKUP(AJ15,buff!$K:$L,2,FALSE),"")),"")</f>
        <v/>
      </c>
      <c r="AU15" s="6" t="str">
        <f>_xlfn.IFNA(IF(IF($AH15=AU$5,VLOOKUP(AK15,buff!$K:$L,2,FALSE),"")=0,"",IF($AH15=AU$5,VLOOKUP(AK15,buff!$K:$L,2,FALSE),"")),"")</f>
        <v/>
      </c>
      <c r="AV15" s="6" t="str">
        <f>_xlfn.IFNA(IF(IF($AH15=AV$5,VLOOKUP(AL15,buff!$K:$L,2,FALSE),"")=0,"",IF($AH15=AV$5,VLOOKUP(AL15,buff!$K:$L,2,FALSE),"")),"")</f>
        <v/>
      </c>
      <c r="AW15" s="6" t="str">
        <f>_xlfn.IFNA(IF(IF($AH15=AW$5,VLOOKUP(AM15,buff!$K:$L,2,FALSE),"")=0,"",IF($AH15=AW$5,VLOOKUP(AM15,buff!$K:$L,2,FALSE),"")),"")</f>
        <v/>
      </c>
      <c r="AX15" s="6" t="e">
        <f>VLOOKUP(AI15,buff!K:P,6,FALSE)</f>
        <v>#N/A</v>
      </c>
      <c r="AY15" t="e">
        <f t="shared" si="8"/>
        <v>#N/A</v>
      </c>
      <c r="AZ15" t="e">
        <f t="shared" si="8"/>
        <v>#N/A</v>
      </c>
      <c r="BA15">
        <f t="shared" si="9"/>
        <v>0</v>
      </c>
      <c r="BB15">
        <f t="shared" si="10"/>
        <v>0</v>
      </c>
    </row>
    <row r="16" spans="1:82" x14ac:dyDescent="0.15">
      <c r="A16" t="str">
        <f t="shared" si="3"/>
        <v>战士主动技能1等级10</v>
      </c>
      <c r="B16" s="8">
        <v>10</v>
      </c>
      <c r="C16" s="8" t="str">
        <f>VLOOKUP(G16,角色!A:B,2,FALSE)</f>
        <v>战士</v>
      </c>
      <c r="D16" s="8" t="str">
        <f t="shared" si="4"/>
        <v>主动技能1</v>
      </c>
      <c r="E16" s="8">
        <f t="shared" si="11"/>
        <v>10</v>
      </c>
      <c r="F16" s="8">
        <f t="shared" si="12"/>
        <v>1</v>
      </c>
      <c r="G16" s="8">
        <f t="shared" si="13"/>
        <v>1</v>
      </c>
      <c r="H16" s="4" t="s">
        <v>526</v>
      </c>
      <c r="I16" s="24" t="str">
        <f t="shared" ref="I16:I26" si="14">"对敌方单体进行穿透攻击，造成100%攻击力（+"&amp;AB16&amp;"）点伤害。"</f>
        <v>对敌方单体进行穿透攻击，造成100%攻击力（+400）点伤害。</v>
      </c>
      <c r="J16" s="4" t="s">
        <v>305</v>
      </c>
      <c r="K16" s="1" t="s">
        <v>103</v>
      </c>
      <c r="L16" s="4" t="s">
        <v>110</v>
      </c>
      <c r="M16" s="4"/>
      <c r="N16" s="4">
        <v>100</v>
      </c>
      <c r="O16" s="4">
        <v>100</v>
      </c>
      <c r="T16" s="6" t="str">
        <f t="shared" si="0"/>
        <v/>
      </c>
      <c r="U16" s="6" t="str">
        <f t="shared" si="1"/>
        <v/>
      </c>
      <c r="Y16">
        <f t="shared" si="2"/>
        <v>0</v>
      </c>
      <c r="Z16">
        <v>100</v>
      </c>
      <c r="AA16" s="23">
        <v>10</v>
      </c>
      <c r="AB16" s="23">
        <f>INT(VLOOKUP(VLOOKUP($C16,角色技能升级比率表!$B:$C,2,FALSE),角色属性概况!E:F,2,FALSE)*VLOOKUP(E16,角色属性概况!I:M,3,FALSE)*AA16/100)</f>
        <v>400</v>
      </c>
      <c r="AE16">
        <v>0</v>
      </c>
      <c r="AF16" s="23">
        <f t="shared" si="6"/>
        <v>0</v>
      </c>
      <c r="AG16" s="23">
        <f t="shared" si="7"/>
        <v>0</v>
      </c>
      <c r="AN16" s="6" t="str">
        <f>IF(IF($AH16=AN$5,VLOOKUP(AI16,buff!$K:$L,2,FALSE),"")=0,"",IF($AH16=AN$5,VLOOKUP(AI16,buff!$K:$L,2,FALSE),""))</f>
        <v/>
      </c>
      <c r="AO16" s="6" t="str">
        <f>IF(IF($AH16=AO$5,VLOOKUP(AJ16,buff!$K:$L,2,FALSE),"")=0,"",IF($AH16=AO$5,VLOOKUP(AJ16,buff!$K:$L,2,FALSE),""))</f>
        <v/>
      </c>
      <c r="AP16" s="6" t="str">
        <f>IF(IF($AH16=AP$5,VLOOKUP(AK16,buff!$K:$L,2,FALSE),"")=0,"",IF($AH16=AP$5,VLOOKUP(AK16,buff!$K:$L,2,FALSE),""))</f>
        <v/>
      </c>
      <c r="AQ16" s="6" t="str">
        <f>IF(IF($AH16=AQ$5,VLOOKUP(AL16,buff!$K:$L,2,FALSE),"")=0,"",IF($AH16=AQ$5,VLOOKUP(AL16,buff!$K:$L,2,FALSE),""))</f>
        <v/>
      </c>
      <c r="AR16" s="6" t="str">
        <f>IF(IF($AH16=AR$5,VLOOKUP(AM16,buff!$K:$L,2,FALSE),"")=0,"",IF($AH16=AR$5,VLOOKUP(AM16,buff!$K:$L,2,FALSE),""))</f>
        <v/>
      </c>
      <c r="AS16" s="6" t="str">
        <f>_xlfn.IFNA(IF(IF($AH16=AS$5,VLOOKUP(AI16,buff!$K:$L,2,FALSE),"")=0,"",IF($AH16=AS$5,VLOOKUP(AI16,buff!$K:$L,2,FALSE),"")),"")</f>
        <v/>
      </c>
      <c r="AT16" s="6" t="str">
        <f>_xlfn.IFNA(IF(IF($AH16=AT$5,VLOOKUP(AJ16,buff!$K:$L,2,FALSE),"")=0,"",IF($AH16=AT$5,VLOOKUP(AJ16,buff!$K:$L,2,FALSE),"")),"")</f>
        <v/>
      </c>
      <c r="AU16" s="6" t="str">
        <f>_xlfn.IFNA(IF(IF($AH16=AU$5,VLOOKUP(AK16,buff!$K:$L,2,FALSE),"")=0,"",IF($AH16=AU$5,VLOOKUP(AK16,buff!$K:$L,2,FALSE),"")),"")</f>
        <v/>
      </c>
      <c r="AV16" s="6" t="str">
        <f>_xlfn.IFNA(IF(IF($AH16=AV$5,VLOOKUP(AL16,buff!$K:$L,2,FALSE),"")=0,"",IF($AH16=AV$5,VLOOKUP(AL16,buff!$K:$L,2,FALSE),"")),"")</f>
        <v/>
      </c>
      <c r="AW16" s="6" t="str">
        <f>_xlfn.IFNA(IF(IF($AH16=AW$5,VLOOKUP(AM16,buff!$K:$L,2,FALSE),"")=0,"",IF($AH16=AW$5,VLOOKUP(AM16,buff!$K:$L,2,FALSE),"")),"")</f>
        <v/>
      </c>
      <c r="AX16" s="6" t="e">
        <f>VLOOKUP(AI16,buff!K:P,6,FALSE)</f>
        <v>#N/A</v>
      </c>
      <c r="AY16" t="e">
        <f t="shared" si="8"/>
        <v>#N/A</v>
      </c>
      <c r="AZ16" t="e">
        <f t="shared" si="8"/>
        <v>#N/A</v>
      </c>
      <c r="BA16">
        <f t="shared" si="9"/>
        <v>0</v>
      </c>
      <c r="BB16">
        <f t="shared" si="10"/>
        <v>0</v>
      </c>
    </row>
    <row r="17" spans="1:54" x14ac:dyDescent="0.15">
      <c r="A17" t="str">
        <f t="shared" si="3"/>
        <v>战士主动技能1等级11</v>
      </c>
      <c r="B17" s="8">
        <v>11</v>
      </c>
      <c r="C17" s="8" t="str">
        <f>VLOOKUP(G17,角色!A:B,2,FALSE)</f>
        <v>战士</v>
      </c>
      <c r="D17" s="8" t="str">
        <f t="shared" si="4"/>
        <v>主动技能1</v>
      </c>
      <c r="E17" s="8">
        <f t="shared" si="11"/>
        <v>11</v>
      </c>
      <c r="F17" s="8">
        <f t="shared" si="12"/>
        <v>1</v>
      </c>
      <c r="G17" s="8">
        <f t="shared" si="13"/>
        <v>1</v>
      </c>
      <c r="H17" s="4" t="s">
        <v>526</v>
      </c>
      <c r="I17" s="24" t="str">
        <f t="shared" si="14"/>
        <v>对敌方单体进行穿透攻击，造成100%攻击力（+492）点伤害。</v>
      </c>
      <c r="J17" s="4" t="s">
        <v>305</v>
      </c>
      <c r="K17" s="1" t="s">
        <v>103</v>
      </c>
      <c r="L17" s="4" t="s">
        <v>110</v>
      </c>
      <c r="M17" s="4"/>
      <c r="N17" s="4">
        <v>100</v>
      </c>
      <c r="O17" s="4">
        <v>100</v>
      </c>
      <c r="T17" s="6" t="str">
        <f t="shared" si="0"/>
        <v/>
      </c>
      <c r="U17" s="6" t="str">
        <f t="shared" si="1"/>
        <v/>
      </c>
      <c r="Y17">
        <f t="shared" si="2"/>
        <v>0</v>
      </c>
      <c r="Z17">
        <v>100</v>
      </c>
      <c r="AA17" s="23">
        <v>10</v>
      </c>
      <c r="AB17" s="23">
        <f>INT(VLOOKUP(VLOOKUP($C17,角色技能升级比率表!$B:$C,2,FALSE),角色属性概况!E:F,2,FALSE)*VLOOKUP(E17,角色属性概况!I:M,3,FALSE)*AA17/100)</f>
        <v>492</v>
      </c>
      <c r="AE17">
        <v>0</v>
      </c>
      <c r="AF17" s="23">
        <f t="shared" si="6"/>
        <v>0</v>
      </c>
      <c r="AG17" s="23">
        <f t="shared" si="7"/>
        <v>0</v>
      </c>
      <c r="AN17" s="6" t="str">
        <f>IF(IF($AH17=AN$5,VLOOKUP(AI17,buff!$K:$L,2,FALSE),"")=0,"",IF($AH17=AN$5,VLOOKUP(AI17,buff!$K:$L,2,FALSE),""))</f>
        <v/>
      </c>
      <c r="AO17" s="6" t="str">
        <f>IF(IF($AH17=AO$5,VLOOKUP(AJ17,buff!$K:$L,2,FALSE),"")=0,"",IF($AH17=AO$5,VLOOKUP(AJ17,buff!$K:$L,2,FALSE),""))</f>
        <v/>
      </c>
      <c r="AP17" s="6" t="str">
        <f>IF(IF($AH17=AP$5,VLOOKUP(AK17,buff!$K:$L,2,FALSE),"")=0,"",IF($AH17=AP$5,VLOOKUP(AK17,buff!$K:$L,2,FALSE),""))</f>
        <v/>
      </c>
      <c r="AQ17" s="6" t="str">
        <f>IF(IF($AH17=AQ$5,VLOOKUP(AL17,buff!$K:$L,2,FALSE),"")=0,"",IF($AH17=AQ$5,VLOOKUP(AL17,buff!$K:$L,2,FALSE),""))</f>
        <v/>
      </c>
      <c r="AR17" s="6" t="str">
        <f>IF(IF($AH17=AR$5,VLOOKUP(AM17,buff!$K:$L,2,FALSE),"")=0,"",IF($AH17=AR$5,VLOOKUP(AM17,buff!$K:$L,2,FALSE),""))</f>
        <v/>
      </c>
      <c r="AS17" s="6" t="str">
        <f>_xlfn.IFNA(IF(IF($AH17=AS$5,VLOOKUP(AI17,buff!$K:$L,2,FALSE),"")=0,"",IF($AH17=AS$5,VLOOKUP(AI17,buff!$K:$L,2,FALSE),"")),"")</f>
        <v/>
      </c>
      <c r="AT17" s="6" t="str">
        <f>_xlfn.IFNA(IF(IF($AH17=AT$5,VLOOKUP(AJ17,buff!$K:$L,2,FALSE),"")=0,"",IF($AH17=AT$5,VLOOKUP(AJ17,buff!$K:$L,2,FALSE),"")),"")</f>
        <v/>
      </c>
      <c r="AU17" s="6" t="str">
        <f>_xlfn.IFNA(IF(IF($AH17=AU$5,VLOOKUP(AK17,buff!$K:$L,2,FALSE),"")=0,"",IF($AH17=AU$5,VLOOKUP(AK17,buff!$K:$L,2,FALSE),"")),"")</f>
        <v/>
      </c>
      <c r="AV17" s="6" t="str">
        <f>_xlfn.IFNA(IF(IF($AH17=AV$5,VLOOKUP(AL17,buff!$K:$L,2,FALSE),"")=0,"",IF($AH17=AV$5,VLOOKUP(AL17,buff!$K:$L,2,FALSE),"")),"")</f>
        <v/>
      </c>
      <c r="AW17" s="6" t="str">
        <f>_xlfn.IFNA(IF(IF($AH17=AW$5,VLOOKUP(AM17,buff!$K:$L,2,FALSE),"")=0,"",IF($AH17=AW$5,VLOOKUP(AM17,buff!$K:$L,2,FALSE),"")),"")</f>
        <v/>
      </c>
      <c r="AX17" s="6" t="e">
        <f>VLOOKUP(AI17,buff!K:P,6,FALSE)</f>
        <v>#N/A</v>
      </c>
      <c r="AY17" t="e">
        <f t="shared" si="8"/>
        <v>#N/A</v>
      </c>
      <c r="AZ17" t="e">
        <f t="shared" si="8"/>
        <v>#N/A</v>
      </c>
      <c r="BA17">
        <f t="shared" si="9"/>
        <v>0</v>
      </c>
      <c r="BB17">
        <f t="shared" si="10"/>
        <v>0</v>
      </c>
    </row>
    <row r="18" spans="1:54" x14ac:dyDescent="0.15">
      <c r="A18" t="str">
        <f t="shared" si="3"/>
        <v>战士主动技能1等级12</v>
      </c>
      <c r="B18" s="8">
        <v>12</v>
      </c>
      <c r="C18" s="8" t="str">
        <f>VLOOKUP(G18,角色!A:B,2,FALSE)</f>
        <v>战士</v>
      </c>
      <c r="D18" s="8" t="str">
        <f t="shared" si="4"/>
        <v>主动技能1</v>
      </c>
      <c r="E18" s="8">
        <f t="shared" si="11"/>
        <v>12</v>
      </c>
      <c r="F18" s="8">
        <f t="shared" si="12"/>
        <v>1</v>
      </c>
      <c r="G18" s="8">
        <f t="shared" si="13"/>
        <v>1</v>
      </c>
      <c r="H18" s="4" t="s">
        <v>526</v>
      </c>
      <c r="I18" s="24" t="str">
        <f t="shared" si="14"/>
        <v>对敌方单体进行穿透攻击，造成100%攻击力（+606）点伤害。</v>
      </c>
      <c r="J18" s="4" t="s">
        <v>305</v>
      </c>
      <c r="K18" s="1" t="s">
        <v>103</v>
      </c>
      <c r="L18" s="4" t="s">
        <v>110</v>
      </c>
      <c r="M18" s="4"/>
      <c r="N18" s="4">
        <v>100</v>
      </c>
      <c r="O18" s="4">
        <v>100</v>
      </c>
      <c r="T18" s="6" t="str">
        <f t="shared" si="0"/>
        <v/>
      </c>
      <c r="U18" s="6" t="str">
        <f t="shared" si="1"/>
        <v/>
      </c>
      <c r="Y18">
        <f t="shared" si="2"/>
        <v>0</v>
      </c>
      <c r="Z18">
        <v>100</v>
      </c>
      <c r="AA18" s="23">
        <v>10</v>
      </c>
      <c r="AB18" s="23">
        <f>INT(VLOOKUP(VLOOKUP($C18,角色技能升级比率表!$B:$C,2,FALSE),角色属性概况!E:F,2,FALSE)*VLOOKUP(E18,角色属性概况!I:M,3,FALSE)*AA18/100)</f>
        <v>606</v>
      </c>
      <c r="AE18">
        <v>0</v>
      </c>
      <c r="AF18" s="23">
        <f t="shared" si="6"/>
        <v>0</v>
      </c>
      <c r="AG18" s="23">
        <f t="shared" si="7"/>
        <v>0</v>
      </c>
      <c r="AN18" s="6" t="str">
        <f>IF(IF($AH18=AN$5,VLOOKUP(AI18,buff!$K:$L,2,FALSE),"")=0,"",IF($AH18=AN$5,VLOOKUP(AI18,buff!$K:$L,2,FALSE),""))</f>
        <v/>
      </c>
      <c r="AO18" s="6" t="str">
        <f>IF(IF($AH18=AO$5,VLOOKUP(AJ18,buff!$K:$L,2,FALSE),"")=0,"",IF($AH18=AO$5,VLOOKUP(AJ18,buff!$K:$L,2,FALSE),""))</f>
        <v/>
      </c>
      <c r="AP18" s="6" t="str">
        <f>IF(IF($AH18=AP$5,VLOOKUP(AK18,buff!$K:$L,2,FALSE),"")=0,"",IF($AH18=AP$5,VLOOKUP(AK18,buff!$K:$L,2,FALSE),""))</f>
        <v/>
      </c>
      <c r="AQ18" s="6" t="str">
        <f>IF(IF($AH18=AQ$5,VLOOKUP(AL18,buff!$K:$L,2,FALSE),"")=0,"",IF($AH18=AQ$5,VLOOKUP(AL18,buff!$K:$L,2,FALSE),""))</f>
        <v/>
      </c>
      <c r="AR18" s="6" t="str">
        <f>IF(IF($AH18=AR$5,VLOOKUP(AM18,buff!$K:$L,2,FALSE),"")=0,"",IF($AH18=AR$5,VLOOKUP(AM18,buff!$K:$L,2,FALSE),""))</f>
        <v/>
      </c>
      <c r="AS18" s="6" t="str">
        <f>_xlfn.IFNA(IF(IF($AH18=AS$5,VLOOKUP(AI18,buff!$K:$L,2,FALSE),"")=0,"",IF($AH18=AS$5,VLOOKUP(AI18,buff!$K:$L,2,FALSE),"")),"")</f>
        <v/>
      </c>
      <c r="AT18" s="6" t="str">
        <f>_xlfn.IFNA(IF(IF($AH18=AT$5,VLOOKUP(AJ18,buff!$K:$L,2,FALSE),"")=0,"",IF($AH18=AT$5,VLOOKUP(AJ18,buff!$K:$L,2,FALSE),"")),"")</f>
        <v/>
      </c>
      <c r="AU18" s="6" t="str">
        <f>_xlfn.IFNA(IF(IF($AH18=AU$5,VLOOKUP(AK18,buff!$K:$L,2,FALSE),"")=0,"",IF($AH18=AU$5,VLOOKUP(AK18,buff!$K:$L,2,FALSE),"")),"")</f>
        <v/>
      </c>
      <c r="AV18" s="6" t="str">
        <f>_xlfn.IFNA(IF(IF($AH18=AV$5,VLOOKUP(AL18,buff!$K:$L,2,FALSE),"")=0,"",IF($AH18=AV$5,VLOOKUP(AL18,buff!$K:$L,2,FALSE),"")),"")</f>
        <v/>
      </c>
      <c r="AW18" s="6" t="str">
        <f>_xlfn.IFNA(IF(IF($AH18=AW$5,VLOOKUP(AM18,buff!$K:$L,2,FALSE),"")=0,"",IF($AH18=AW$5,VLOOKUP(AM18,buff!$K:$L,2,FALSE),"")),"")</f>
        <v/>
      </c>
      <c r="AX18" s="6" t="e">
        <f>VLOOKUP(AI18,buff!K:P,6,FALSE)</f>
        <v>#N/A</v>
      </c>
      <c r="AY18" t="e">
        <f t="shared" si="8"/>
        <v>#N/A</v>
      </c>
      <c r="AZ18" t="e">
        <f t="shared" si="8"/>
        <v>#N/A</v>
      </c>
      <c r="BA18">
        <f t="shared" si="9"/>
        <v>0</v>
      </c>
      <c r="BB18">
        <f t="shared" si="10"/>
        <v>0</v>
      </c>
    </row>
    <row r="19" spans="1:54" x14ac:dyDescent="0.15">
      <c r="A19" t="str">
        <f t="shared" si="3"/>
        <v>战士主动技能1等级13</v>
      </c>
      <c r="B19" s="8">
        <v>13</v>
      </c>
      <c r="C19" s="8" t="str">
        <f>VLOOKUP(G19,角色!A:B,2,FALSE)</f>
        <v>战士</v>
      </c>
      <c r="D19" s="8" t="str">
        <f t="shared" si="4"/>
        <v>主动技能1</v>
      </c>
      <c r="E19" s="8">
        <f t="shared" si="11"/>
        <v>13</v>
      </c>
      <c r="F19" s="8">
        <f t="shared" si="12"/>
        <v>1</v>
      </c>
      <c r="G19" s="8">
        <f t="shared" si="13"/>
        <v>1</v>
      </c>
      <c r="H19" s="4" t="s">
        <v>526</v>
      </c>
      <c r="I19" s="24" t="str">
        <f t="shared" si="14"/>
        <v>对敌方单体进行穿透攻击，造成100%攻击力（+747）点伤害。</v>
      </c>
      <c r="J19" s="4" t="s">
        <v>305</v>
      </c>
      <c r="K19" s="1" t="s">
        <v>103</v>
      </c>
      <c r="L19" s="4" t="s">
        <v>110</v>
      </c>
      <c r="M19" s="4"/>
      <c r="N19" s="4">
        <v>100</v>
      </c>
      <c r="O19" s="4">
        <v>100</v>
      </c>
      <c r="T19" s="6" t="str">
        <f t="shared" si="0"/>
        <v/>
      </c>
      <c r="U19" s="6" t="str">
        <f t="shared" si="1"/>
        <v/>
      </c>
      <c r="Y19">
        <f t="shared" si="2"/>
        <v>0</v>
      </c>
      <c r="Z19">
        <v>100</v>
      </c>
      <c r="AA19" s="23">
        <v>10</v>
      </c>
      <c r="AB19" s="23">
        <f>INT(VLOOKUP(VLOOKUP($C19,角色技能升级比率表!$B:$C,2,FALSE),角色属性概况!E:F,2,FALSE)*VLOOKUP(E19,角色属性概况!I:M,3,FALSE)*AA19/100)</f>
        <v>747</v>
      </c>
      <c r="AE19">
        <v>0</v>
      </c>
      <c r="AF19" s="23">
        <f t="shared" si="6"/>
        <v>0</v>
      </c>
      <c r="AG19" s="23">
        <f t="shared" si="7"/>
        <v>0</v>
      </c>
      <c r="AN19" s="6" t="str">
        <f>IF(IF($AH19=AN$5,VLOOKUP(AI19,buff!$K:$L,2,FALSE),"")=0,"",IF($AH19=AN$5,VLOOKUP(AI19,buff!$K:$L,2,FALSE),""))</f>
        <v/>
      </c>
      <c r="AO19" s="6" t="str">
        <f>IF(IF($AH19=AO$5,VLOOKUP(AJ19,buff!$K:$L,2,FALSE),"")=0,"",IF($AH19=AO$5,VLOOKUP(AJ19,buff!$K:$L,2,FALSE),""))</f>
        <v/>
      </c>
      <c r="AP19" s="6" t="str">
        <f>IF(IF($AH19=AP$5,VLOOKUP(AK19,buff!$K:$L,2,FALSE),"")=0,"",IF($AH19=AP$5,VLOOKUP(AK19,buff!$K:$L,2,FALSE),""))</f>
        <v/>
      </c>
      <c r="AQ19" s="6" t="str">
        <f>IF(IF($AH19=AQ$5,VLOOKUP(AL19,buff!$K:$L,2,FALSE),"")=0,"",IF($AH19=AQ$5,VLOOKUP(AL19,buff!$K:$L,2,FALSE),""))</f>
        <v/>
      </c>
      <c r="AR19" s="6" t="str">
        <f>IF(IF($AH19=AR$5,VLOOKUP(AM19,buff!$K:$L,2,FALSE),"")=0,"",IF($AH19=AR$5,VLOOKUP(AM19,buff!$K:$L,2,FALSE),""))</f>
        <v/>
      </c>
      <c r="AS19" s="6" t="str">
        <f>_xlfn.IFNA(IF(IF($AH19=AS$5,VLOOKUP(AI19,buff!$K:$L,2,FALSE),"")=0,"",IF($AH19=AS$5,VLOOKUP(AI19,buff!$K:$L,2,FALSE),"")),"")</f>
        <v/>
      </c>
      <c r="AT19" s="6" t="str">
        <f>_xlfn.IFNA(IF(IF($AH19=AT$5,VLOOKUP(AJ19,buff!$K:$L,2,FALSE),"")=0,"",IF($AH19=AT$5,VLOOKUP(AJ19,buff!$K:$L,2,FALSE),"")),"")</f>
        <v/>
      </c>
      <c r="AU19" s="6" t="str">
        <f>_xlfn.IFNA(IF(IF($AH19=AU$5,VLOOKUP(AK19,buff!$K:$L,2,FALSE),"")=0,"",IF($AH19=AU$5,VLOOKUP(AK19,buff!$K:$L,2,FALSE),"")),"")</f>
        <v/>
      </c>
      <c r="AV19" s="6" t="str">
        <f>_xlfn.IFNA(IF(IF($AH19=AV$5,VLOOKUP(AL19,buff!$K:$L,2,FALSE),"")=0,"",IF($AH19=AV$5,VLOOKUP(AL19,buff!$K:$L,2,FALSE),"")),"")</f>
        <v/>
      </c>
      <c r="AW19" s="6" t="str">
        <f>_xlfn.IFNA(IF(IF($AH19=AW$5,VLOOKUP(AM19,buff!$K:$L,2,FALSE),"")=0,"",IF($AH19=AW$5,VLOOKUP(AM19,buff!$K:$L,2,FALSE),"")),"")</f>
        <v/>
      </c>
      <c r="AX19" s="6" t="e">
        <f>VLOOKUP(AI19,buff!K:P,6,FALSE)</f>
        <v>#N/A</v>
      </c>
      <c r="AY19" t="e">
        <f t="shared" si="8"/>
        <v>#N/A</v>
      </c>
      <c r="AZ19" t="e">
        <f t="shared" si="8"/>
        <v>#N/A</v>
      </c>
      <c r="BA19">
        <f t="shared" si="9"/>
        <v>0</v>
      </c>
      <c r="BB19">
        <f t="shared" si="10"/>
        <v>0</v>
      </c>
    </row>
    <row r="20" spans="1:54" x14ac:dyDescent="0.15">
      <c r="A20" t="str">
        <f t="shared" si="3"/>
        <v>战士主动技能1等级14</v>
      </c>
      <c r="B20" s="8">
        <v>14</v>
      </c>
      <c r="C20" s="8" t="str">
        <f>VLOOKUP(G20,角色!A:B,2,FALSE)</f>
        <v>战士</v>
      </c>
      <c r="D20" s="8" t="str">
        <f t="shared" si="4"/>
        <v>主动技能1</v>
      </c>
      <c r="E20" s="8">
        <f t="shared" si="11"/>
        <v>14</v>
      </c>
      <c r="F20" s="8">
        <f t="shared" si="12"/>
        <v>1</v>
      </c>
      <c r="G20" s="8">
        <f t="shared" si="13"/>
        <v>1</v>
      </c>
      <c r="H20" s="4" t="s">
        <v>526</v>
      </c>
      <c r="I20" s="24" t="str">
        <f t="shared" si="14"/>
        <v>对敌方单体进行穿透攻击，造成100%攻击力（+919）点伤害。</v>
      </c>
      <c r="J20" s="4" t="s">
        <v>305</v>
      </c>
      <c r="K20" s="1" t="s">
        <v>103</v>
      </c>
      <c r="L20" s="4" t="s">
        <v>110</v>
      </c>
      <c r="M20" s="4"/>
      <c r="N20" s="4">
        <v>100</v>
      </c>
      <c r="O20" s="4">
        <v>100</v>
      </c>
      <c r="T20" s="6" t="str">
        <f t="shared" si="0"/>
        <v/>
      </c>
      <c r="U20" s="6" t="str">
        <f t="shared" si="1"/>
        <v/>
      </c>
      <c r="Y20">
        <f t="shared" si="2"/>
        <v>0</v>
      </c>
      <c r="Z20">
        <v>100</v>
      </c>
      <c r="AA20" s="23">
        <v>10</v>
      </c>
      <c r="AB20" s="23">
        <f>INT(VLOOKUP(VLOOKUP($C20,角色技能升级比率表!$B:$C,2,FALSE),角色属性概况!E:F,2,FALSE)*VLOOKUP(E20,角色属性概况!I:M,3,FALSE)*AA20/100)</f>
        <v>919</v>
      </c>
      <c r="AE20">
        <v>0</v>
      </c>
      <c r="AF20" s="23">
        <f t="shared" si="6"/>
        <v>0</v>
      </c>
      <c r="AG20" s="23">
        <f t="shared" si="7"/>
        <v>0</v>
      </c>
      <c r="AN20" s="6" t="str">
        <f>IF(IF($AH20=AN$5,VLOOKUP(AI20,buff!$K:$L,2,FALSE),"")=0,"",IF($AH20=AN$5,VLOOKUP(AI20,buff!$K:$L,2,FALSE),""))</f>
        <v/>
      </c>
      <c r="AO20" s="6" t="str">
        <f>IF(IF($AH20=AO$5,VLOOKUP(AJ20,buff!$K:$L,2,FALSE),"")=0,"",IF($AH20=AO$5,VLOOKUP(AJ20,buff!$K:$L,2,FALSE),""))</f>
        <v/>
      </c>
      <c r="AP20" s="6" t="str">
        <f>IF(IF($AH20=AP$5,VLOOKUP(AK20,buff!$K:$L,2,FALSE),"")=0,"",IF($AH20=AP$5,VLOOKUP(AK20,buff!$K:$L,2,FALSE),""))</f>
        <v/>
      </c>
      <c r="AQ20" s="6" t="str">
        <f>IF(IF($AH20=AQ$5,VLOOKUP(AL20,buff!$K:$L,2,FALSE),"")=0,"",IF($AH20=AQ$5,VLOOKUP(AL20,buff!$K:$L,2,FALSE),""))</f>
        <v/>
      </c>
      <c r="AR20" s="6" t="str">
        <f>IF(IF($AH20=AR$5,VLOOKUP(AM20,buff!$K:$L,2,FALSE),"")=0,"",IF($AH20=AR$5,VLOOKUP(AM20,buff!$K:$L,2,FALSE),""))</f>
        <v/>
      </c>
      <c r="AS20" s="6" t="str">
        <f>_xlfn.IFNA(IF(IF($AH20=AS$5,VLOOKUP(AI20,buff!$K:$L,2,FALSE),"")=0,"",IF($AH20=AS$5,VLOOKUP(AI20,buff!$K:$L,2,FALSE),"")),"")</f>
        <v/>
      </c>
      <c r="AT20" s="6" t="str">
        <f>_xlfn.IFNA(IF(IF($AH20=AT$5,VLOOKUP(AJ20,buff!$K:$L,2,FALSE),"")=0,"",IF($AH20=AT$5,VLOOKUP(AJ20,buff!$K:$L,2,FALSE),"")),"")</f>
        <v/>
      </c>
      <c r="AU20" s="6" t="str">
        <f>_xlfn.IFNA(IF(IF($AH20=AU$5,VLOOKUP(AK20,buff!$K:$L,2,FALSE),"")=0,"",IF($AH20=AU$5,VLOOKUP(AK20,buff!$K:$L,2,FALSE),"")),"")</f>
        <v/>
      </c>
      <c r="AV20" s="6" t="str">
        <f>_xlfn.IFNA(IF(IF($AH20=AV$5,VLOOKUP(AL20,buff!$K:$L,2,FALSE),"")=0,"",IF($AH20=AV$5,VLOOKUP(AL20,buff!$K:$L,2,FALSE),"")),"")</f>
        <v/>
      </c>
      <c r="AW20" s="6" t="str">
        <f>_xlfn.IFNA(IF(IF($AH20=AW$5,VLOOKUP(AM20,buff!$K:$L,2,FALSE),"")=0,"",IF($AH20=AW$5,VLOOKUP(AM20,buff!$K:$L,2,FALSE),"")),"")</f>
        <v/>
      </c>
      <c r="AX20" s="6" t="e">
        <f>VLOOKUP(AI20,buff!K:P,6,FALSE)</f>
        <v>#N/A</v>
      </c>
      <c r="AY20" t="e">
        <f t="shared" si="8"/>
        <v>#N/A</v>
      </c>
      <c r="AZ20" t="e">
        <f t="shared" si="8"/>
        <v>#N/A</v>
      </c>
      <c r="BA20">
        <f t="shared" si="9"/>
        <v>0</v>
      </c>
      <c r="BB20">
        <f t="shared" si="10"/>
        <v>0</v>
      </c>
    </row>
    <row r="21" spans="1:54" x14ac:dyDescent="0.15">
      <c r="A21" t="str">
        <f t="shared" si="3"/>
        <v>战士主动技能1等级15</v>
      </c>
      <c r="B21" s="8">
        <v>15</v>
      </c>
      <c r="C21" s="8" t="str">
        <f>VLOOKUP(G21,角色!A:B,2,FALSE)</f>
        <v>战士</v>
      </c>
      <c r="D21" s="8" t="str">
        <f t="shared" si="4"/>
        <v>主动技能1</v>
      </c>
      <c r="E21" s="8">
        <f t="shared" si="11"/>
        <v>15</v>
      </c>
      <c r="F21" s="8">
        <f t="shared" si="12"/>
        <v>1</v>
      </c>
      <c r="G21" s="8">
        <f t="shared" si="13"/>
        <v>1</v>
      </c>
      <c r="H21" s="4" t="s">
        <v>526</v>
      </c>
      <c r="I21" s="24" t="str">
        <f t="shared" si="14"/>
        <v>对敌方单体进行穿透攻击，造成100%攻击力（+1132）点伤害。</v>
      </c>
      <c r="J21" s="4" t="s">
        <v>305</v>
      </c>
      <c r="K21" s="1" t="s">
        <v>103</v>
      </c>
      <c r="L21" s="4" t="s">
        <v>110</v>
      </c>
      <c r="M21" s="4"/>
      <c r="N21" s="4">
        <v>100</v>
      </c>
      <c r="O21" s="4">
        <v>100</v>
      </c>
      <c r="T21" s="6" t="str">
        <f t="shared" si="0"/>
        <v/>
      </c>
      <c r="U21" s="6" t="str">
        <f t="shared" si="1"/>
        <v/>
      </c>
      <c r="Y21">
        <f t="shared" si="2"/>
        <v>0</v>
      </c>
      <c r="Z21">
        <v>100</v>
      </c>
      <c r="AA21" s="23">
        <v>10</v>
      </c>
      <c r="AB21" s="23">
        <f>INT(VLOOKUP(VLOOKUP($C21,角色技能升级比率表!$B:$C,2,FALSE),角色属性概况!E:F,2,FALSE)*VLOOKUP(E21,角色属性概况!I:M,3,FALSE)*AA21/100)</f>
        <v>1132</v>
      </c>
      <c r="AE21">
        <v>0</v>
      </c>
      <c r="AF21" s="23">
        <f t="shared" si="6"/>
        <v>0</v>
      </c>
      <c r="AG21" s="23">
        <f t="shared" si="7"/>
        <v>0</v>
      </c>
      <c r="AN21" s="6" t="str">
        <f>IF(IF($AH21=AN$5,VLOOKUP(AI21,buff!$K:$L,2,FALSE),"")=0,"",IF($AH21=AN$5,VLOOKUP(AI21,buff!$K:$L,2,FALSE),""))</f>
        <v/>
      </c>
      <c r="AO21" s="6" t="str">
        <f>IF(IF($AH21=AO$5,VLOOKUP(AJ21,buff!$K:$L,2,FALSE),"")=0,"",IF($AH21=AO$5,VLOOKUP(AJ21,buff!$K:$L,2,FALSE),""))</f>
        <v/>
      </c>
      <c r="AP21" s="6" t="str">
        <f>IF(IF($AH21=AP$5,VLOOKUP(AK21,buff!$K:$L,2,FALSE),"")=0,"",IF($AH21=AP$5,VLOOKUP(AK21,buff!$K:$L,2,FALSE),""))</f>
        <v/>
      </c>
      <c r="AQ21" s="6" t="str">
        <f>IF(IF($AH21=AQ$5,VLOOKUP(AL21,buff!$K:$L,2,FALSE),"")=0,"",IF($AH21=AQ$5,VLOOKUP(AL21,buff!$K:$L,2,FALSE),""))</f>
        <v/>
      </c>
      <c r="AR21" s="6" t="str">
        <f>IF(IF($AH21=AR$5,VLOOKUP(AM21,buff!$K:$L,2,FALSE),"")=0,"",IF($AH21=AR$5,VLOOKUP(AM21,buff!$K:$L,2,FALSE),""))</f>
        <v/>
      </c>
      <c r="AS21" s="6" t="str">
        <f>_xlfn.IFNA(IF(IF($AH21=AS$5,VLOOKUP(AI21,buff!$K:$L,2,FALSE),"")=0,"",IF($AH21=AS$5,VLOOKUP(AI21,buff!$K:$L,2,FALSE),"")),"")</f>
        <v/>
      </c>
      <c r="AT21" s="6" t="str">
        <f>_xlfn.IFNA(IF(IF($AH21=AT$5,VLOOKUP(AJ21,buff!$K:$L,2,FALSE),"")=0,"",IF($AH21=AT$5,VLOOKUP(AJ21,buff!$K:$L,2,FALSE),"")),"")</f>
        <v/>
      </c>
      <c r="AU21" s="6" t="str">
        <f>_xlfn.IFNA(IF(IF($AH21=AU$5,VLOOKUP(AK21,buff!$K:$L,2,FALSE),"")=0,"",IF($AH21=AU$5,VLOOKUP(AK21,buff!$K:$L,2,FALSE),"")),"")</f>
        <v/>
      </c>
      <c r="AV21" s="6" t="str">
        <f>_xlfn.IFNA(IF(IF($AH21=AV$5,VLOOKUP(AL21,buff!$K:$L,2,FALSE),"")=0,"",IF($AH21=AV$5,VLOOKUP(AL21,buff!$K:$L,2,FALSE),"")),"")</f>
        <v/>
      </c>
      <c r="AW21" s="6" t="str">
        <f>_xlfn.IFNA(IF(IF($AH21=AW$5,VLOOKUP(AM21,buff!$K:$L,2,FALSE),"")=0,"",IF($AH21=AW$5,VLOOKUP(AM21,buff!$K:$L,2,FALSE),"")),"")</f>
        <v/>
      </c>
      <c r="AX21" s="6" t="e">
        <f>VLOOKUP(AI21,buff!K:P,6,FALSE)</f>
        <v>#N/A</v>
      </c>
      <c r="AY21" t="e">
        <f t="shared" si="8"/>
        <v>#N/A</v>
      </c>
      <c r="AZ21" t="e">
        <f t="shared" si="8"/>
        <v>#N/A</v>
      </c>
      <c r="BA21">
        <f t="shared" si="9"/>
        <v>0</v>
      </c>
      <c r="BB21">
        <f t="shared" si="10"/>
        <v>0</v>
      </c>
    </row>
    <row r="22" spans="1:54" x14ac:dyDescent="0.15">
      <c r="A22" t="str">
        <f t="shared" si="3"/>
        <v>战士主动技能1等级16</v>
      </c>
      <c r="B22" s="8">
        <v>16</v>
      </c>
      <c r="C22" s="8" t="str">
        <f>VLOOKUP(G22,角色!A:B,2,FALSE)</f>
        <v>战士</v>
      </c>
      <c r="D22" s="8" t="str">
        <f t="shared" si="4"/>
        <v>主动技能1</v>
      </c>
      <c r="E22" s="8">
        <f t="shared" si="11"/>
        <v>16</v>
      </c>
      <c r="F22" s="8">
        <f t="shared" si="12"/>
        <v>1</v>
      </c>
      <c r="G22" s="8">
        <f t="shared" si="13"/>
        <v>1</v>
      </c>
      <c r="H22" s="4" t="s">
        <v>526</v>
      </c>
      <c r="I22" s="24" t="str">
        <f t="shared" si="14"/>
        <v>对敌方单体进行穿透攻击，造成100%攻击力（+1394）点伤害。</v>
      </c>
      <c r="J22" s="4" t="s">
        <v>305</v>
      </c>
      <c r="K22" s="1" t="s">
        <v>103</v>
      </c>
      <c r="L22" s="4" t="s">
        <v>110</v>
      </c>
      <c r="M22" s="4"/>
      <c r="N22" s="4">
        <v>100</v>
      </c>
      <c r="O22" s="4">
        <v>100</v>
      </c>
      <c r="T22" s="6" t="str">
        <f t="shared" si="0"/>
        <v/>
      </c>
      <c r="U22" s="6" t="str">
        <f t="shared" si="1"/>
        <v/>
      </c>
      <c r="Y22">
        <f t="shared" si="2"/>
        <v>0</v>
      </c>
      <c r="Z22">
        <v>100</v>
      </c>
      <c r="AA22" s="23">
        <v>10</v>
      </c>
      <c r="AB22" s="23">
        <f>INT(VLOOKUP(VLOOKUP($C22,角色技能升级比率表!$B:$C,2,FALSE),角色属性概况!E:F,2,FALSE)*VLOOKUP(E22,角色属性概况!I:M,3,FALSE)*AA22/100)</f>
        <v>1394</v>
      </c>
      <c r="AE22">
        <v>0</v>
      </c>
      <c r="AF22" s="23">
        <f t="shared" si="6"/>
        <v>0</v>
      </c>
      <c r="AG22" s="23">
        <f t="shared" si="7"/>
        <v>0</v>
      </c>
      <c r="AN22" s="6" t="str">
        <f>IF(IF($AH22=AN$5,VLOOKUP(AI22,buff!$K:$L,2,FALSE),"")=0,"",IF($AH22=AN$5,VLOOKUP(AI22,buff!$K:$L,2,FALSE),""))</f>
        <v/>
      </c>
      <c r="AO22" s="6" t="str">
        <f>IF(IF($AH22=AO$5,VLOOKUP(AJ22,buff!$K:$L,2,FALSE),"")=0,"",IF($AH22=AO$5,VLOOKUP(AJ22,buff!$K:$L,2,FALSE),""))</f>
        <v/>
      </c>
      <c r="AP22" s="6" t="str">
        <f>IF(IF($AH22=AP$5,VLOOKUP(AK22,buff!$K:$L,2,FALSE),"")=0,"",IF($AH22=AP$5,VLOOKUP(AK22,buff!$K:$L,2,FALSE),""))</f>
        <v/>
      </c>
      <c r="AQ22" s="6" t="str">
        <f>IF(IF($AH22=AQ$5,VLOOKUP(AL22,buff!$K:$L,2,FALSE),"")=0,"",IF($AH22=AQ$5,VLOOKUP(AL22,buff!$K:$L,2,FALSE),""))</f>
        <v/>
      </c>
      <c r="AR22" s="6" t="str">
        <f>IF(IF($AH22=AR$5,VLOOKUP(AM22,buff!$K:$L,2,FALSE),"")=0,"",IF($AH22=AR$5,VLOOKUP(AM22,buff!$K:$L,2,FALSE),""))</f>
        <v/>
      </c>
      <c r="AS22" s="6" t="str">
        <f>_xlfn.IFNA(IF(IF($AH22=AS$5,VLOOKUP(AI22,buff!$K:$L,2,FALSE),"")=0,"",IF($AH22=AS$5,VLOOKUP(AI22,buff!$K:$L,2,FALSE),"")),"")</f>
        <v/>
      </c>
      <c r="AT22" s="6" t="str">
        <f>_xlfn.IFNA(IF(IF($AH22=AT$5,VLOOKUP(AJ22,buff!$K:$L,2,FALSE),"")=0,"",IF($AH22=AT$5,VLOOKUP(AJ22,buff!$K:$L,2,FALSE),"")),"")</f>
        <v/>
      </c>
      <c r="AU22" s="6" t="str">
        <f>_xlfn.IFNA(IF(IF($AH22=AU$5,VLOOKUP(AK22,buff!$K:$L,2,FALSE),"")=0,"",IF($AH22=AU$5,VLOOKUP(AK22,buff!$K:$L,2,FALSE),"")),"")</f>
        <v/>
      </c>
      <c r="AV22" s="6" t="str">
        <f>_xlfn.IFNA(IF(IF($AH22=AV$5,VLOOKUP(AL22,buff!$K:$L,2,FALSE),"")=0,"",IF($AH22=AV$5,VLOOKUP(AL22,buff!$K:$L,2,FALSE),"")),"")</f>
        <v/>
      </c>
      <c r="AW22" s="6" t="str">
        <f>_xlfn.IFNA(IF(IF($AH22=AW$5,VLOOKUP(AM22,buff!$K:$L,2,FALSE),"")=0,"",IF($AH22=AW$5,VLOOKUP(AM22,buff!$K:$L,2,FALSE),"")),"")</f>
        <v/>
      </c>
      <c r="AX22" s="6" t="e">
        <f>VLOOKUP(AI22,buff!K:P,6,FALSE)</f>
        <v>#N/A</v>
      </c>
      <c r="AY22" t="e">
        <f t="shared" si="8"/>
        <v>#N/A</v>
      </c>
      <c r="AZ22" t="e">
        <f t="shared" si="8"/>
        <v>#N/A</v>
      </c>
      <c r="BA22">
        <f t="shared" si="9"/>
        <v>0</v>
      </c>
      <c r="BB22">
        <f t="shared" si="10"/>
        <v>0</v>
      </c>
    </row>
    <row r="23" spans="1:54" x14ac:dyDescent="0.15">
      <c r="A23" t="str">
        <f t="shared" si="3"/>
        <v>战士主动技能1等级17</v>
      </c>
      <c r="B23" s="8">
        <v>17</v>
      </c>
      <c r="C23" s="8" t="str">
        <f>VLOOKUP(G23,角色!A:B,2,FALSE)</f>
        <v>战士</v>
      </c>
      <c r="D23" s="8" t="str">
        <f t="shared" si="4"/>
        <v>主动技能1</v>
      </c>
      <c r="E23" s="8">
        <f t="shared" si="11"/>
        <v>17</v>
      </c>
      <c r="F23" s="8">
        <f t="shared" si="12"/>
        <v>1</v>
      </c>
      <c r="G23" s="8">
        <f t="shared" si="13"/>
        <v>1</v>
      </c>
      <c r="H23" s="4" t="s">
        <v>526</v>
      </c>
      <c r="I23" s="24" t="str">
        <f t="shared" si="14"/>
        <v>对敌方单体进行穿透攻击，造成100%攻击力（+1717）点伤害。</v>
      </c>
      <c r="J23" s="4" t="s">
        <v>305</v>
      </c>
      <c r="K23" s="1" t="s">
        <v>103</v>
      </c>
      <c r="L23" s="4" t="s">
        <v>110</v>
      </c>
      <c r="M23" s="4"/>
      <c r="N23" s="4">
        <v>100</v>
      </c>
      <c r="O23" s="4">
        <v>100</v>
      </c>
      <c r="T23" s="6" t="str">
        <f t="shared" si="0"/>
        <v/>
      </c>
      <c r="U23" s="6" t="str">
        <f t="shared" si="1"/>
        <v/>
      </c>
      <c r="Y23">
        <f t="shared" si="2"/>
        <v>0</v>
      </c>
      <c r="Z23">
        <v>100</v>
      </c>
      <c r="AA23" s="23">
        <v>10</v>
      </c>
      <c r="AB23" s="23">
        <f>INT(VLOOKUP(VLOOKUP($C23,角色技能升级比率表!$B:$C,2,FALSE),角色属性概况!E:F,2,FALSE)*VLOOKUP(E23,角色属性概况!I:M,3,FALSE)*AA23/100)</f>
        <v>1717</v>
      </c>
      <c r="AE23">
        <v>0</v>
      </c>
      <c r="AF23" s="23">
        <f t="shared" si="6"/>
        <v>0</v>
      </c>
      <c r="AG23" s="23">
        <f t="shared" si="7"/>
        <v>0</v>
      </c>
      <c r="AN23" s="6" t="str">
        <f>IF(IF($AH23=AN$5,VLOOKUP(AI23,buff!$K:$L,2,FALSE),"")=0,"",IF($AH23=AN$5,VLOOKUP(AI23,buff!$K:$L,2,FALSE),""))</f>
        <v/>
      </c>
      <c r="AO23" s="6" t="str">
        <f>IF(IF($AH23=AO$5,VLOOKUP(AJ23,buff!$K:$L,2,FALSE),"")=0,"",IF($AH23=AO$5,VLOOKUP(AJ23,buff!$K:$L,2,FALSE),""))</f>
        <v/>
      </c>
      <c r="AP23" s="6" t="str">
        <f>IF(IF($AH23=AP$5,VLOOKUP(AK23,buff!$K:$L,2,FALSE),"")=0,"",IF($AH23=AP$5,VLOOKUP(AK23,buff!$K:$L,2,FALSE),""))</f>
        <v/>
      </c>
      <c r="AQ23" s="6" t="str">
        <f>IF(IF($AH23=AQ$5,VLOOKUP(AL23,buff!$K:$L,2,FALSE),"")=0,"",IF($AH23=AQ$5,VLOOKUP(AL23,buff!$K:$L,2,FALSE),""))</f>
        <v/>
      </c>
      <c r="AR23" s="6" t="str">
        <f>IF(IF($AH23=AR$5,VLOOKUP(AM23,buff!$K:$L,2,FALSE),"")=0,"",IF($AH23=AR$5,VLOOKUP(AM23,buff!$K:$L,2,FALSE),""))</f>
        <v/>
      </c>
      <c r="AS23" s="6" t="str">
        <f>_xlfn.IFNA(IF(IF($AH23=AS$5,VLOOKUP(AI23,buff!$K:$L,2,FALSE),"")=0,"",IF($AH23=AS$5,VLOOKUP(AI23,buff!$K:$L,2,FALSE),"")),"")</f>
        <v/>
      </c>
      <c r="AT23" s="6" t="str">
        <f>_xlfn.IFNA(IF(IF($AH23=AT$5,VLOOKUP(AJ23,buff!$K:$L,2,FALSE),"")=0,"",IF($AH23=AT$5,VLOOKUP(AJ23,buff!$K:$L,2,FALSE),"")),"")</f>
        <v/>
      </c>
      <c r="AU23" s="6" t="str">
        <f>_xlfn.IFNA(IF(IF($AH23=AU$5,VLOOKUP(AK23,buff!$K:$L,2,FALSE),"")=0,"",IF($AH23=AU$5,VLOOKUP(AK23,buff!$K:$L,2,FALSE),"")),"")</f>
        <v/>
      </c>
      <c r="AV23" s="6" t="str">
        <f>_xlfn.IFNA(IF(IF($AH23=AV$5,VLOOKUP(AL23,buff!$K:$L,2,FALSE),"")=0,"",IF($AH23=AV$5,VLOOKUP(AL23,buff!$K:$L,2,FALSE),"")),"")</f>
        <v/>
      </c>
      <c r="AW23" s="6" t="str">
        <f>_xlfn.IFNA(IF(IF($AH23=AW$5,VLOOKUP(AM23,buff!$K:$L,2,FALSE),"")=0,"",IF($AH23=AW$5,VLOOKUP(AM23,buff!$K:$L,2,FALSE),"")),"")</f>
        <v/>
      </c>
      <c r="AX23" s="6" t="e">
        <f>VLOOKUP(AI23,buff!K:P,6,FALSE)</f>
        <v>#N/A</v>
      </c>
      <c r="AY23" t="e">
        <f t="shared" si="8"/>
        <v>#N/A</v>
      </c>
      <c r="AZ23" t="e">
        <f t="shared" si="8"/>
        <v>#N/A</v>
      </c>
      <c r="BA23">
        <f t="shared" si="9"/>
        <v>0</v>
      </c>
      <c r="BB23">
        <f t="shared" si="10"/>
        <v>0</v>
      </c>
    </row>
    <row r="24" spans="1:54" x14ac:dyDescent="0.15">
      <c r="A24" t="str">
        <f t="shared" si="3"/>
        <v>战士主动技能1等级18</v>
      </c>
      <c r="B24" s="8">
        <v>18</v>
      </c>
      <c r="C24" s="8" t="str">
        <f>VLOOKUP(G24,角色!A:B,2,FALSE)</f>
        <v>战士</v>
      </c>
      <c r="D24" s="8" t="str">
        <f t="shared" si="4"/>
        <v>主动技能1</v>
      </c>
      <c r="E24" s="8">
        <f t="shared" si="11"/>
        <v>18</v>
      </c>
      <c r="F24" s="8">
        <f t="shared" si="12"/>
        <v>1</v>
      </c>
      <c r="G24" s="8">
        <f t="shared" si="13"/>
        <v>1</v>
      </c>
      <c r="H24" s="4" t="s">
        <v>526</v>
      </c>
      <c r="I24" s="24" t="str">
        <f t="shared" si="14"/>
        <v>对敌方单体进行穿透攻击，造成100%攻击力（+2114）点伤害。</v>
      </c>
      <c r="J24" s="4" t="s">
        <v>305</v>
      </c>
      <c r="K24" s="1" t="s">
        <v>103</v>
      </c>
      <c r="L24" s="4" t="s">
        <v>110</v>
      </c>
      <c r="M24" s="4"/>
      <c r="N24" s="4">
        <v>100</v>
      </c>
      <c r="O24" s="4">
        <v>100</v>
      </c>
      <c r="T24" s="6" t="str">
        <f t="shared" si="0"/>
        <v/>
      </c>
      <c r="U24" s="6" t="str">
        <f t="shared" si="1"/>
        <v/>
      </c>
      <c r="Y24">
        <f t="shared" si="2"/>
        <v>0</v>
      </c>
      <c r="Z24">
        <v>100</v>
      </c>
      <c r="AA24" s="23">
        <v>10</v>
      </c>
      <c r="AB24" s="23">
        <f>INT(VLOOKUP(VLOOKUP($C24,角色技能升级比率表!$B:$C,2,FALSE),角色属性概况!E:F,2,FALSE)*VLOOKUP(E24,角色属性概况!I:M,3,FALSE)*AA24/100)</f>
        <v>2114</v>
      </c>
      <c r="AE24">
        <v>0</v>
      </c>
      <c r="AF24" s="23">
        <f t="shared" si="6"/>
        <v>0</v>
      </c>
      <c r="AG24" s="23">
        <f t="shared" si="7"/>
        <v>0</v>
      </c>
      <c r="AN24" s="6" t="str">
        <f>IF(IF($AH24=AN$5,VLOOKUP(AI24,buff!$K:$L,2,FALSE),"")=0,"",IF($AH24=AN$5,VLOOKUP(AI24,buff!$K:$L,2,FALSE),""))</f>
        <v/>
      </c>
      <c r="AO24" s="6" t="str">
        <f>IF(IF($AH24=AO$5,VLOOKUP(AJ24,buff!$K:$L,2,FALSE),"")=0,"",IF($AH24=AO$5,VLOOKUP(AJ24,buff!$K:$L,2,FALSE),""))</f>
        <v/>
      </c>
      <c r="AP24" s="6" t="str">
        <f>IF(IF($AH24=AP$5,VLOOKUP(AK24,buff!$K:$L,2,FALSE),"")=0,"",IF($AH24=AP$5,VLOOKUP(AK24,buff!$K:$L,2,FALSE),""))</f>
        <v/>
      </c>
      <c r="AQ24" s="6" t="str">
        <f>IF(IF($AH24=AQ$5,VLOOKUP(AL24,buff!$K:$L,2,FALSE),"")=0,"",IF($AH24=AQ$5,VLOOKUP(AL24,buff!$K:$L,2,FALSE),""))</f>
        <v/>
      </c>
      <c r="AR24" s="6" t="str">
        <f>IF(IF($AH24=AR$5,VLOOKUP(AM24,buff!$K:$L,2,FALSE),"")=0,"",IF($AH24=AR$5,VLOOKUP(AM24,buff!$K:$L,2,FALSE),""))</f>
        <v/>
      </c>
      <c r="AS24" s="6" t="str">
        <f>_xlfn.IFNA(IF(IF($AH24=AS$5,VLOOKUP(AI24,buff!$K:$L,2,FALSE),"")=0,"",IF($AH24=AS$5,VLOOKUP(AI24,buff!$K:$L,2,FALSE),"")),"")</f>
        <v/>
      </c>
      <c r="AT24" s="6" t="str">
        <f>_xlfn.IFNA(IF(IF($AH24=AT$5,VLOOKUP(AJ24,buff!$K:$L,2,FALSE),"")=0,"",IF($AH24=AT$5,VLOOKUP(AJ24,buff!$K:$L,2,FALSE),"")),"")</f>
        <v/>
      </c>
      <c r="AU24" s="6" t="str">
        <f>_xlfn.IFNA(IF(IF($AH24=AU$5,VLOOKUP(AK24,buff!$K:$L,2,FALSE),"")=0,"",IF($AH24=AU$5,VLOOKUP(AK24,buff!$K:$L,2,FALSE),"")),"")</f>
        <v/>
      </c>
      <c r="AV24" s="6" t="str">
        <f>_xlfn.IFNA(IF(IF($AH24=AV$5,VLOOKUP(AL24,buff!$K:$L,2,FALSE),"")=0,"",IF($AH24=AV$5,VLOOKUP(AL24,buff!$K:$L,2,FALSE),"")),"")</f>
        <v/>
      </c>
      <c r="AW24" s="6" t="str">
        <f>_xlfn.IFNA(IF(IF($AH24=AW$5,VLOOKUP(AM24,buff!$K:$L,2,FALSE),"")=0,"",IF($AH24=AW$5,VLOOKUP(AM24,buff!$K:$L,2,FALSE),"")),"")</f>
        <v/>
      </c>
      <c r="AX24" s="6" t="e">
        <f>VLOOKUP(AI24,buff!K:P,6,FALSE)</f>
        <v>#N/A</v>
      </c>
      <c r="AY24" t="e">
        <f t="shared" si="8"/>
        <v>#N/A</v>
      </c>
      <c r="AZ24" t="e">
        <f t="shared" si="8"/>
        <v>#N/A</v>
      </c>
      <c r="BA24">
        <f t="shared" si="9"/>
        <v>0</v>
      </c>
      <c r="BB24">
        <f t="shared" si="10"/>
        <v>0</v>
      </c>
    </row>
    <row r="25" spans="1:54" x14ac:dyDescent="0.15">
      <c r="A25" t="str">
        <f t="shared" si="3"/>
        <v>战士主动技能1等级19</v>
      </c>
      <c r="B25" s="8">
        <v>19</v>
      </c>
      <c r="C25" s="8" t="str">
        <f>VLOOKUP(G25,角色!A:B,2,FALSE)</f>
        <v>战士</v>
      </c>
      <c r="D25" s="8" t="str">
        <f t="shared" si="4"/>
        <v>主动技能1</v>
      </c>
      <c r="E25" s="8">
        <f t="shared" si="11"/>
        <v>19</v>
      </c>
      <c r="F25" s="8">
        <f t="shared" si="12"/>
        <v>1</v>
      </c>
      <c r="G25" s="8">
        <f t="shared" si="13"/>
        <v>1</v>
      </c>
      <c r="H25" s="4" t="s">
        <v>526</v>
      </c>
      <c r="I25" s="24" t="str">
        <f t="shared" si="14"/>
        <v>对敌方单体进行穿透攻击，造成100%攻击力（+2602）点伤害。</v>
      </c>
      <c r="J25" s="4" t="s">
        <v>305</v>
      </c>
      <c r="K25" s="1" t="s">
        <v>103</v>
      </c>
      <c r="L25" s="4" t="s">
        <v>110</v>
      </c>
      <c r="M25" s="4"/>
      <c r="N25" s="4">
        <v>100</v>
      </c>
      <c r="O25" s="4">
        <v>100</v>
      </c>
      <c r="T25" s="6" t="str">
        <f t="shared" si="0"/>
        <v/>
      </c>
      <c r="U25" s="6" t="str">
        <f t="shared" si="1"/>
        <v/>
      </c>
      <c r="Y25">
        <f t="shared" si="2"/>
        <v>0</v>
      </c>
      <c r="Z25">
        <v>100</v>
      </c>
      <c r="AA25" s="23">
        <v>10</v>
      </c>
      <c r="AB25" s="23">
        <f>INT(VLOOKUP(VLOOKUP($C25,角色技能升级比率表!$B:$C,2,FALSE),角色属性概况!E:F,2,FALSE)*VLOOKUP(E25,角色属性概况!I:M,3,FALSE)*AA25/100)</f>
        <v>2602</v>
      </c>
      <c r="AE25">
        <v>0</v>
      </c>
      <c r="AF25" s="23">
        <f t="shared" si="6"/>
        <v>0</v>
      </c>
      <c r="AG25" s="23">
        <f t="shared" si="7"/>
        <v>0</v>
      </c>
      <c r="AN25" s="6" t="str">
        <f>IF(IF($AH25=AN$5,VLOOKUP(AI25,buff!$K:$L,2,FALSE),"")=0,"",IF($AH25=AN$5,VLOOKUP(AI25,buff!$K:$L,2,FALSE),""))</f>
        <v/>
      </c>
      <c r="AO25" s="6" t="str">
        <f>IF(IF($AH25=AO$5,VLOOKUP(AJ25,buff!$K:$L,2,FALSE),"")=0,"",IF($AH25=AO$5,VLOOKUP(AJ25,buff!$K:$L,2,FALSE),""))</f>
        <v/>
      </c>
      <c r="AP25" s="6" t="str">
        <f>IF(IF($AH25=AP$5,VLOOKUP(AK25,buff!$K:$L,2,FALSE),"")=0,"",IF($AH25=AP$5,VLOOKUP(AK25,buff!$K:$L,2,FALSE),""))</f>
        <v/>
      </c>
      <c r="AQ25" s="6" t="str">
        <f>IF(IF($AH25=AQ$5,VLOOKUP(AL25,buff!$K:$L,2,FALSE),"")=0,"",IF($AH25=AQ$5,VLOOKUP(AL25,buff!$K:$L,2,FALSE),""))</f>
        <v/>
      </c>
      <c r="AR25" s="6" t="str">
        <f>IF(IF($AH25=AR$5,VLOOKUP(AM25,buff!$K:$L,2,FALSE),"")=0,"",IF($AH25=AR$5,VLOOKUP(AM25,buff!$K:$L,2,FALSE),""))</f>
        <v/>
      </c>
      <c r="AS25" s="6" t="str">
        <f>_xlfn.IFNA(IF(IF($AH25=AS$5,VLOOKUP(AI25,buff!$K:$L,2,FALSE),"")=0,"",IF($AH25=AS$5,VLOOKUP(AI25,buff!$K:$L,2,FALSE),"")),"")</f>
        <v/>
      </c>
      <c r="AT25" s="6" t="str">
        <f>_xlfn.IFNA(IF(IF($AH25=AT$5,VLOOKUP(AJ25,buff!$K:$L,2,FALSE),"")=0,"",IF($AH25=AT$5,VLOOKUP(AJ25,buff!$K:$L,2,FALSE),"")),"")</f>
        <v/>
      </c>
      <c r="AU25" s="6" t="str">
        <f>_xlfn.IFNA(IF(IF($AH25=AU$5,VLOOKUP(AK25,buff!$K:$L,2,FALSE),"")=0,"",IF($AH25=AU$5,VLOOKUP(AK25,buff!$K:$L,2,FALSE),"")),"")</f>
        <v/>
      </c>
      <c r="AV25" s="6" t="str">
        <f>_xlfn.IFNA(IF(IF($AH25=AV$5,VLOOKUP(AL25,buff!$K:$L,2,FALSE),"")=0,"",IF($AH25=AV$5,VLOOKUP(AL25,buff!$K:$L,2,FALSE),"")),"")</f>
        <v/>
      </c>
      <c r="AW25" s="6" t="str">
        <f>_xlfn.IFNA(IF(IF($AH25=AW$5,VLOOKUP(AM25,buff!$K:$L,2,FALSE),"")=0,"",IF($AH25=AW$5,VLOOKUP(AM25,buff!$K:$L,2,FALSE),"")),"")</f>
        <v/>
      </c>
      <c r="AX25" s="6" t="e">
        <f>VLOOKUP(AI25,buff!K:P,6,FALSE)</f>
        <v>#N/A</v>
      </c>
      <c r="AY25" t="e">
        <f t="shared" si="8"/>
        <v>#N/A</v>
      </c>
      <c r="AZ25" t="e">
        <f t="shared" si="8"/>
        <v>#N/A</v>
      </c>
      <c r="BA25">
        <f t="shared" si="9"/>
        <v>0</v>
      </c>
      <c r="BB25">
        <f t="shared" si="10"/>
        <v>0</v>
      </c>
    </row>
    <row r="26" spans="1:54" x14ac:dyDescent="0.15">
      <c r="A26" t="str">
        <f t="shared" si="3"/>
        <v>战士主动技能1等级20</v>
      </c>
      <c r="B26" s="8">
        <v>20</v>
      </c>
      <c r="C26" s="8" t="str">
        <f>VLOOKUP(G26,角色!A:B,2,FALSE)</f>
        <v>战士</v>
      </c>
      <c r="D26" s="8" t="str">
        <f t="shared" si="4"/>
        <v>主动技能1</v>
      </c>
      <c r="E26" s="8">
        <f t="shared" si="11"/>
        <v>20</v>
      </c>
      <c r="F26" s="8">
        <f t="shared" si="12"/>
        <v>1</v>
      </c>
      <c r="G26" s="8">
        <f t="shared" si="13"/>
        <v>1</v>
      </c>
      <c r="H26" s="4" t="s">
        <v>526</v>
      </c>
      <c r="I26" s="24" t="str">
        <f t="shared" si="14"/>
        <v>对敌方单体进行穿透攻击，造成100%攻击力（+3204）点伤害。</v>
      </c>
      <c r="J26" s="4" t="s">
        <v>305</v>
      </c>
      <c r="K26" s="1" t="s">
        <v>103</v>
      </c>
      <c r="L26" s="4" t="s">
        <v>110</v>
      </c>
      <c r="M26" s="4"/>
      <c r="N26" s="4">
        <v>100</v>
      </c>
      <c r="O26" s="4">
        <v>100</v>
      </c>
      <c r="T26" s="6" t="str">
        <f t="shared" si="0"/>
        <v/>
      </c>
      <c r="U26" s="6" t="str">
        <f t="shared" si="1"/>
        <v/>
      </c>
      <c r="Y26">
        <f t="shared" si="2"/>
        <v>0</v>
      </c>
      <c r="Z26">
        <v>100</v>
      </c>
      <c r="AA26" s="23">
        <v>10</v>
      </c>
      <c r="AB26" s="23">
        <f>INT(VLOOKUP(VLOOKUP($C26,角色技能升级比率表!$B:$C,2,FALSE),角色属性概况!E:F,2,FALSE)*VLOOKUP(E26,角色属性概况!I:M,3,FALSE)*AA26/100)</f>
        <v>3204</v>
      </c>
      <c r="AE26">
        <v>0</v>
      </c>
      <c r="AF26" s="23">
        <f t="shared" si="6"/>
        <v>0</v>
      </c>
      <c r="AG26" s="23">
        <f t="shared" si="7"/>
        <v>0</v>
      </c>
      <c r="AN26" s="6" t="str">
        <f>IF(IF($AH26=AN$5,VLOOKUP(AI26,buff!$K:$L,2,FALSE),"")=0,"",IF($AH26=AN$5,VLOOKUP(AI26,buff!$K:$L,2,FALSE),""))</f>
        <v/>
      </c>
      <c r="AO26" s="6" t="str">
        <f>IF(IF($AH26=AO$5,VLOOKUP(AJ26,buff!$K:$L,2,FALSE),"")=0,"",IF($AH26=AO$5,VLOOKUP(AJ26,buff!$K:$L,2,FALSE),""))</f>
        <v/>
      </c>
      <c r="AP26" s="6" t="str">
        <f>IF(IF($AH26=AP$5,VLOOKUP(AK26,buff!$K:$L,2,FALSE),"")=0,"",IF($AH26=AP$5,VLOOKUP(AK26,buff!$K:$L,2,FALSE),""))</f>
        <v/>
      </c>
      <c r="AQ26" s="6" t="str">
        <f>IF(IF($AH26=AQ$5,VLOOKUP(AL26,buff!$K:$L,2,FALSE),"")=0,"",IF($AH26=AQ$5,VLOOKUP(AL26,buff!$K:$L,2,FALSE),""))</f>
        <v/>
      </c>
      <c r="AR26" s="6" t="str">
        <f>IF(IF($AH26=AR$5,VLOOKUP(AM26,buff!$K:$L,2,FALSE),"")=0,"",IF($AH26=AR$5,VLOOKUP(AM26,buff!$K:$L,2,FALSE),""))</f>
        <v/>
      </c>
      <c r="AS26" s="6" t="str">
        <f>_xlfn.IFNA(IF(IF($AH26=AS$5,VLOOKUP(AI26,buff!$K:$L,2,FALSE),"")=0,"",IF($AH26=AS$5,VLOOKUP(AI26,buff!$K:$L,2,FALSE),"")),"")</f>
        <v/>
      </c>
      <c r="AT26" s="6" t="str">
        <f>_xlfn.IFNA(IF(IF($AH26=AT$5,VLOOKUP(AJ26,buff!$K:$L,2,FALSE),"")=0,"",IF($AH26=AT$5,VLOOKUP(AJ26,buff!$K:$L,2,FALSE),"")),"")</f>
        <v/>
      </c>
      <c r="AU26" s="6" t="str">
        <f>_xlfn.IFNA(IF(IF($AH26=AU$5,VLOOKUP(AK26,buff!$K:$L,2,FALSE),"")=0,"",IF($AH26=AU$5,VLOOKUP(AK26,buff!$K:$L,2,FALSE),"")),"")</f>
        <v/>
      </c>
      <c r="AV26" s="6" t="str">
        <f>_xlfn.IFNA(IF(IF($AH26=AV$5,VLOOKUP(AL26,buff!$K:$L,2,FALSE),"")=0,"",IF($AH26=AV$5,VLOOKUP(AL26,buff!$K:$L,2,FALSE),"")),"")</f>
        <v/>
      </c>
      <c r="AW26" s="6" t="str">
        <f>_xlfn.IFNA(IF(IF($AH26=AW$5,VLOOKUP(AM26,buff!$K:$L,2,FALSE),"")=0,"",IF($AH26=AW$5,VLOOKUP(AM26,buff!$K:$L,2,FALSE),"")),"")</f>
        <v/>
      </c>
      <c r="AX26" s="6" t="e">
        <f>VLOOKUP(AI26,buff!K:P,6,FALSE)</f>
        <v>#N/A</v>
      </c>
      <c r="AY26" t="e">
        <f t="shared" si="8"/>
        <v>#N/A</v>
      </c>
      <c r="AZ26" t="e">
        <f t="shared" si="8"/>
        <v>#N/A</v>
      </c>
      <c r="BA26">
        <f t="shared" si="9"/>
        <v>0</v>
      </c>
      <c r="BB26">
        <f t="shared" si="10"/>
        <v>0</v>
      </c>
    </row>
    <row r="27" spans="1:54" x14ac:dyDescent="0.15">
      <c r="A27" t="str">
        <f t="shared" si="3"/>
        <v>战士主动技能2等级1</v>
      </c>
      <c r="B27" s="8">
        <v>21</v>
      </c>
      <c r="C27" s="8" t="str">
        <f>VLOOKUP(G27,角色!A:B,2,FALSE)</f>
        <v>战士</v>
      </c>
      <c r="D27" s="8" t="str">
        <f t="shared" si="4"/>
        <v>主动技能2</v>
      </c>
      <c r="E27" s="8">
        <f t="shared" si="11"/>
        <v>1</v>
      </c>
      <c r="F27" s="8">
        <f t="shared" si="12"/>
        <v>2</v>
      </c>
      <c r="G27" s="8">
        <f t="shared" si="13"/>
        <v>1</v>
      </c>
      <c r="H27" s="4" t="s">
        <v>417</v>
      </c>
      <c r="I27" s="24" t="str">
        <f>"对敌方单体造成125%攻击力（+"&amp;AB27&amp;"）点伤害。"</f>
        <v>对敌方单体造成125%攻击力（+118）点伤害。</v>
      </c>
      <c r="J27" s="4" t="s">
        <v>305</v>
      </c>
      <c r="K27" s="1" t="s">
        <v>103</v>
      </c>
      <c r="L27" s="4" t="s">
        <v>107</v>
      </c>
      <c r="M27" s="4"/>
      <c r="N27" s="4">
        <v>100</v>
      </c>
      <c r="O27" s="4"/>
      <c r="T27" s="6" t="str">
        <f t="shared" si="0"/>
        <v/>
      </c>
      <c r="U27" s="6" t="str">
        <f t="shared" si="1"/>
        <v/>
      </c>
      <c r="Y27">
        <f t="shared" si="2"/>
        <v>50</v>
      </c>
      <c r="Z27">
        <v>125</v>
      </c>
      <c r="AA27" s="23">
        <v>25</v>
      </c>
      <c r="AB27" s="23">
        <f>INT(VLOOKUP(VLOOKUP($C27,角色技能升级比率表!$B:$C,2,FALSE),角色属性概况!E:F,2,FALSE)*VLOOKUP(E27,角色属性概况!I:M,3,FALSE)*AA27/100)</f>
        <v>118</v>
      </c>
      <c r="AE27">
        <v>0</v>
      </c>
      <c r="AF27" s="23">
        <f t="shared" si="6"/>
        <v>2</v>
      </c>
      <c r="AG27" s="23">
        <f t="shared" si="7"/>
        <v>1</v>
      </c>
      <c r="AN27" s="6" t="str">
        <f>IF(IF($AH27=AN$5,VLOOKUP(AI27,buff!$K:$L,2,FALSE),"")=0,"",IF($AH27=AN$5,VLOOKUP(AI27,buff!$K:$L,2,FALSE),""))</f>
        <v/>
      </c>
      <c r="AO27" s="6" t="str">
        <f>IF(IF($AH27=AO$5,VLOOKUP(AJ27,buff!$K:$L,2,FALSE),"")=0,"",IF($AH27=AO$5,VLOOKUP(AJ27,buff!$K:$L,2,FALSE),""))</f>
        <v/>
      </c>
      <c r="AP27" s="6" t="str">
        <f>IF(IF($AH27=AP$5,VLOOKUP(AK27,buff!$K:$L,2,FALSE),"")=0,"",IF($AH27=AP$5,VLOOKUP(AK27,buff!$K:$L,2,FALSE),""))</f>
        <v/>
      </c>
      <c r="AQ27" s="6" t="str">
        <f>IF(IF($AH27=AQ$5,VLOOKUP(AL27,buff!$K:$L,2,FALSE),"")=0,"",IF($AH27=AQ$5,VLOOKUP(AL27,buff!$K:$L,2,FALSE),""))</f>
        <v/>
      </c>
      <c r="AR27" s="6" t="str">
        <f>IF(IF($AH27=AR$5,VLOOKUP(AM27,buff!$K:$L,2,FALSE),"")=0,"",IF($AH27=AR$5,VLOOKUP(AM27,buff!$K:$L,2,FALSE),""))</f>
        <v/>
      </c>
      <c r="AS27" s="6" t="str">
        <f>_xlfn.IFNA(IF(IF($AH27=AS$5,VLOOKUP(AI27,buff!$K:$L,2,FALSE),"")=0,"",IF($AH27=AS$5,VLOOKUP(AI27,buff!$K:$L,2,FALSE),"")),"")</f>
        <v/>
      </c>
      <c r="AT27" s="6" t="str">
        <f>_xlfn.IFNA(IF(IF($AH27=AT$5,VLOOKUP(AJ27,buff!$K:$L,2,FALSE),"")=0,"",IF($AH27=AT$5,VLOOKUP(AJ27,buff!$K:$L,2,FALSE),"")),"")</f>
        <v/>
      </c>
      <c r="AU27" s="6" t="str">
        <f>_xlfn.IFNA(IF(IF($AH27=AU$5,VLOOKUP(AK27,buff!$K:$L,2,FALSE),"")=0,"",IF($AH27=AU$5,VLOOKUP(AK27,buff!$K:$L,2,FALSE),"")),"")</f>
        <v/>
      </c>
      <c r="AV27" s="6" t="str">
        <f>_xlfn.IFNA(IF(IF($AH27=AV$5,VLOOKUP(AL27,buff!$K:$L,2,FALSE),"")=0,"",IF($AH27=AV$5,VLOOKUP(AL27,buff!$K:$L,2,FALSE),"")),"")</f>
        <v/>
      </c>
      <c r="AW27" s="6" t="str">
        <f>_xlfn.IFNA(IF(IF($AH27=AW$5,VLOOKUP(AM27,buff!$K:$L,2,FALSE),"")=0,"",IF($AH27=AW$5,VLOOKUP(AM27,buff!$K:$L,2,FALSE),"")),"")</f>
        <v/>
      </c>
      <c r="AX27" s="6" t="e">
        <f>VLOOKUP(AI27,buff!K:P,6,FALSE)</f>
        <v>#N/A</v>
      </c>
      <c r="AY27" t="e">
        <f t="shared" si="8"/>
        <v>#N/A</v>
      </c>
      <c r="AZ27" t="e">
        <f t="shared" si="8"/>
        <v>#N/A</v>
      </c>
      <c r="BA27">
        <f t="shared" si="9"/>
        <v>2</v>
      </c>
      <c r="BB27">
        <f t="shared" si="10"/>
        <v>1</v>
      </c>
    </row>
    <row r="28" spans="1:54" x14ac:dyDescent="0.15">
      <c r="A28" t="str">
        <f t="shared" si="3"/>
        <v>战士主动技能2等级2</v>
      </c>
      <c r="B28" s="8">
        <v>22</v>
      </c>
      <c r="C28" s="8" t="str">
        <f>VLOOKUP(G28,角色!A:B,2,FALSE)</f>
        <v>战士</v>
      </c>
      <c r="D28" s="8" t="str">
        <f t="shared" si="4"/>
        <v>主动技能2</v>
      </c>
      <c r="E28" s="8">
        <f t="shared" si="11"/>
        <v>2</v>
      </c>
      <c r="F28" s="8">
        <f t="shared" si="12"/>
        <v>2</v>
      </c>
      <c r="G28" s="8">
        <f t="shared" si="13"/>
        <v>1</v>
      </c>
      <c r="H28" s="4" t="s">
        <v>417</v>
      </c>
      <c r="I28" s="24" t="str">
        <f t="shared" ref="I28:I46" si="15">"对敌方单体造成125%攻击力（+"&amp;AB28&amp;"）点伤害。"</f>
        <v>对敌方单体造成125%攻击力（+175）点伤害。</v>
      </c>
      <c r="J28" s="4" t="s">
        <v>305</v>
      </c>
      <c r="K28" s="1" t="s">
        <v>103</v>
      </c>
      <c r="L28" s="4" t="s">
        <v>107</v>
      </c>
      <c r="M28" s="4"/>
      <c r="N28" s="4">
        <v>100</v>
      </c>
      <c r="O28" s="4"/>
      <c r="T28" s="6" t="str">
        <f t="shared" si="0"/>
        <v/>
      </c>
      <c r="U28" s="6" t="str">
        <f t="shared" si="1"/>
        <v/>
      </c>
      <c r="Y28">
        <f t="shared" si="2"/>
        <v>50</v>
      </c>
      <c r="Z28">
        <v>125</v>
      </c>
      <c r="AA28" s="23">
        <v>25</v>
      </c>
      <c r="AB28" s="23">
        <f>INT(VLOOKUP(VLOOKUP($C28,角色技能升级比率表!$B:$C,2,FALSE),角色属性概况!E:F,2,FALSE)*VLOOKUP(E28,角色属性概况!I:M,3,FALSE)*AA28/100)</f>
        <v>175</v>
      </c>
      <c r="AE28">
        <v>0</v>
      </c>
      <c r="AF28" s="23">
        <f t="shared" si="6"/>
        <v>2</v>
      </c>
      <c r="AG28" s="23">
        <f t="shared" si="7"/>
        <v>1</v>
      </c>
      <c r="AN28" s="6" t="str">
        <f>IF(IF($AH28=AN$5,VLOOKUP(AI28,buff!$K:$L,2,FALSE),"")=0,"",IF($AH28=AN$5,VLOOKUP(AI28,buff!$K:$L,2,FALSE),""))</f>
        <v/>
      </c>
      <c r="AO28" s="6" t="str">
        <f>IF(IF($AH28=AO$5,VLOOKUP(AJ28,buff!$K:$L,2,FALSE),"")=0,"",IF($AH28=AO$5,VLOOKUP(AJ28,buff!$K:$L,2,FALSE),""))</f>
        <v/>
      </c>
      <c r="AP28" s="6" t="str">
        <f>IF(IF($AH28=AP$5,VLOOKUP(AK28,buff!$K:$L,2,FALSE),"")=0,"",IF($AH28=AP$5,VLOOKUP(AK28,buff!$K:$L,2,FALSE),""))</f>
        <v/>
      </c>
      <c r="AQ28" s="6" t="str">
        <f>IF(IF($AH28=AQ$5,VLOOKUP(AL28,buff!$K:$L,2,FALSE),"")=0,"",IF($AH28=AQ$5,VLOOKUP(AL28,buff!$K:$L,2,FALSE),""))</f>
        <v/>
      </c>
      <c r="AR28" s="6" t="str">
        <f>IF(IF($AH28=AR$5,VLOOKUP(AM28,buff!$K:$L,2,FALSE),"")=0,"",IF($AH28=AR$5,VLOOKUP(AM28,buff!$K:$L,2,FALSE),""))</f>
        <v/>
      </c>
      <c r="AS28" s="6" t="str">
        <f>_xlfn.IFNA(IF(IF($AH28=AS$5,VLOOKUP(AI28,buff!$K:$L,2,FALSE),"")=0,"",IF($AH28=AS$5,VLOOKUP(AI28,buff!$K:$L,2,FALSE),"")),"")</f>
        <v/>
      </c>
      <c r="AT28" s="6" t="str">
        <f>_xlfn.IFNA(IF(IF($AH28=AT$5,VLOOKUP(AJ28,buff!$K:$L,2,FALSE),"")=0,"",IF($AH28=AT$5,VLOOKUP(AJ28,buff!$K:$L,2,FALSE),"")),"")</f>
        <v/>
      </c>
      <c r="AU28" s="6" t="str">
        <f>_xlfn.IFNA(IF(IF($AH28=AU$5,VLOOKUP(AK28,buff!$K:$L,2,FALSE),"")=0,"",IF($AH28=AU$5,VLOOKUP(AK28,buff!$K:$L,2,FALSE),"")),"")</f>
        <v/>
      </c>
      <c r="AV28" s="6" t="str">
        <f>_xlfn.IFNA(IF(IF($AH28=AV$5,VLOOKUP(AL28,buff!$K:$L,2,FALSE),"")=0,"",IF($AH28=AV$5,VLOOKUP(AL28,buff!$K:$L,2,FALSE),"")),"")</f>
        <v/>
      </c>
      <c r="AW28" s="6" t="str">
        <f>_xlfn.IFNA(IF(IF($AH28=AW$5,VLOOKUP(AM28,buff!$K:$L,2,FALSE),"")=0,"",IF($AH28=AW$5,VLOOKUP(AM28,buff!$K:$L,2,FALSE),"")),"")</f>
        <v/>
      </c>
      <c r="AX28" s="6" t="e">
        <f>VLOOKUP(AI28,buff!K:P,6,FALSE)</f>
        <v>#N/A</v>
      </c>
      <c r="AY28" t="e">
        <f t="shared" si="8"/>
        <v>#N/A</v>
      </c>
      <c r="AZ28" t="e">
        <f t="shared" si="8"/>
        <v>#N/A</v>
      </c>
      <c r="BA28">
        <f t="shared" si="9"/>
        <v>2</v>
      </c>
      <c r="BB28">
        <f t="shared" si="10"/>
        <v>1</v>
      </c>
    </row>
    <row r="29" spans="1:54" x14ac:dyDescent="0.15">
      <c r="A29" t="str">
        <f t="shared" si="3"/>
        <v>战士主动技能2等级3</v>
      </c>
      <c r="B29" s="8">
        <v>23</v>
      </c>
      <c r="C29" s="8" t="str">
        <f>VLOOKUP(G29,角色!A:B,2,FALSE)</f>
        <v>战士</v>
      </c>
      <c r="D29" s="8" t="str">
        <f t="shared" si="4"/>
        <v>主动技能2</v>
      </c>
      <c r="E29" s="8">
        <f t="shared" si="11"/>
        <v>3</v>
      </c>
      <c r="F29" s="8">
        <f t="shared" si="12"/>
        <v>2</v>
      </c>
      <c r="G29" s="8">
        <f t="shared" si="13"/>
        <v>1</v>
      </c>
      <c r="H29" s="4" t="s">
        <v>417</v>
      </c>
      <c r="I29" s="24" t="str">
        <f t="shared" si="15"/>
        <v>对敌方单体造成125%攻击力（+231）点伤害。</v>
      </c>
      <c r="J29" s="4" t="s">
        <v>305</v>
      </c>
      <c r="K29" s="1" t="s">
        <v>103</v>
      </c>
      <c r="L29" s="4" t="s">
        <v>107</v>
      </c>
      <c r="M29" s="4"/>
      <c r="N29" s="4">
        <v>100</v>
      </c>
      <c r="O29" s="4"/>
      <c r="T29" s="6" t="str">
        <f t="shared" si="0"/>
        <v/>
      </c>
      <c r="U29" s="6" t="str">
        <f t="shared" si="1"/>
        <v/>
      </c>
      <c r="Y29">
        <f t="shared" si="2"/>
        <v>50</v>
      </c>
      <c r="Z29">
        <v>125</v>
      </c>
      <c r="AA29" s="23">
        <v>25</v>
      </c>
      <c r="AB29" s="23">
        <f>INT(VLOOKUP(VLOOKUP($C29,角色技能升级比率表!$B:$C,2,FALSE),角色属性概况!E:F,2,FALSE)*VLOOKUP(E29,角色属性概况!I:M,3,FALSE)*AA29/100)</f>
        <v>231</v>
      </c>
      <c r="AE29">
        <v>0</v>
      </c>
      <c r="AF29" s="23">
        <f t="shared" si="6"/>
        <v>2</v>
      </c>
      <c r="AG29" s="23">
        <f t="shared" si="7"/>
        <v>1</v>
      </c>
      <c r="AN29" s="6" t="str">
        <f>IF(IF($AH29=AN$5,VLOOKUP(AI29,buff!$K:$L,2,FALSE),"")=0,"",IF($AH29=AN$5,VLOOKUP(AI29,buff!$K:$L,2,FALSE),""))</f>
        <v/>
      </c>
      <c r="AO29" s="6" t="str">
        <f>IF(IF($AH29=AO$5,VLOOKUP(AJ29,buff!$K:$L,2,FALSE),"")=0,"",IF($AH29=AO$5,VLOOKUP(AJ29,buff!$K:$L,2,FALSE),""))</f>
        <v/>
      </c>
      <c r="AP29" s="6" t="str">
        <f>IF(IF($AH29=AP$5,VLOOKUP(AK29,buff!$K:$L,2,FALSE),"")=0,"",IF($AH29=AP$5,VLOOKUP(AK29,buff!$K:$L,2,FALSE),""))</f>
        <v/>
      </c>
      <c r="AQ29" s="6" t="str">
        <f>IF(IF($AH29=AQ$5,VLOOKUP(AL29,buff!$K:$L,2,FALSE),"")=0,"",IF($AH29=AQ$5,VLOOKUP(AL29,buff!$K:$L,2,FALSE),""))</f>
        <v/>
      </c>
      <c r="AR29" s="6" t="str">
        <f>IF(IF($AH29=AR$5,VLOOKUP(AM29,buff!$K:$L,2,FALSE),"")=0,"",IF($AH29=AR$5,VLOOKUP(AM29,buff!$K:$L,2,FALSE),""))</f>
        <v/>
      </c>
      <c r="AS29" s="6" t="str">
        <f>_xlfn.IFNA(IF(IF($AH29=AS$5,VLOOKUP(AI29,buff!$K:$L,2,FALSE),"")=0,"",IF($AH29=AS$5,VLOOKUP(AI29,buff!$K:$L,2,FALSE),"")),"")</f>
        <v/>
      </c>
      <c r="AT29" s="6" t="str">
        <f>_xlfn.IFNA(IF(IF($AH29=AT$5,VLOOKUP(AJ29,buff!$K:$L,2,FALSE),"")=0,"",IF($AH29=AT$5,VLOOKUP(AJ29,buff!$K:$L,2,FALSE),"")),"")</f>
        <v/>
      </c>
      <c r="AU29" s="6" t="str">
        <f>_xlfn.IFNA(IF(IF($AH29=AU$5,VLOOKUP(AK29,buff!$K:$L,2,FALSE),"")=0,"",IF($AH29=AU$5,VLOOKUP(AK29,buff!$K:$L,2,FALSE),"")),"")</f>
        <v/>
      </c>
      <c r="AV29" s="6" t="str">
        <f>_xlfn.IFNA(IF(IF($AH29=AV$5,VLOOKUP(AL29,buff!$K:$L,2,FALSE),"")=0,"",IF($AH29=AV$5,VLOOKUP(AL29,buff!$K:$L,2,FALSE),"")),"")</f>
        <v/>
      </c>
      <c r="AW29" s="6" t="str">
        <f>_xlfn.IFNA(IF(IF($AH29=AW$5,VLOOKUP(AM29,buff!$K:$L,2,FALSE),"")=0,"",IF($AH29=AW$5,VLOOKUP(AM29,buff!$K:$L,2,FALSE),"")),"")</f>
        <v/>
      </c>
      <c r="AX29" s="6" t="e">
        <f>VLOOKUP(AI29,buff!K:P,6,FALSE)</f>
        <v>#N/A</v>
      </c>
      <c r="AY29" t="e">
        <f t="shared" si="8"/>
        <v>#N/A</v>
      </c>
      <c r="AZ29" t="e">
        <f t="shared" si="8"/>
        <v>#N/A</v>
      </c>
      <c r="BA29">
        <f t="shared" si="9"/>
        <v>2</v>
      </c>
      <c r="BB29">
        <f t="shared" si="10"/>
        <v>1</v>
      </c>
    </row>
    <row r="30" spans="1:54" x14ac:dyDescent="0.15">
      <c r="A30" t="str">
        <f t="shared" si="3"/>
        <v>战士主动技能2等级4</v>
      </c>
      <c r="B30" s="8">
        <v>24</v>
      </c>
      <c r="C30" s="8" t="str">
        <f>VLOOKUP(G30,角色!A:B,2,FALSE)</f>
        <v>战士</v>
      </c>
      <c r="D30" s="8" t="str">
        <f t="shared" si="4"/>
        <v>主动技能2</v>
      </c>
      <c r="E30" s="8">
        <f t="shared" si="11"/>
        <v>4</v>
      </c>
      <c r="F30" s="8">
        <f t="shared" si="12"/>
        <v>2</v>
      </c>
      <c r="G30" s="8">
        <f t="shared" si="13"/>
        <v>1</v>
      </c>
      <c r="H30" s="4" t="s">
        <v>417</v>
      </c>
      <c r="I30" s="24" t="str">
        <f t="shared" si="15"/>
        <v>对敌方单体造成125%攻击力（+287）点伤害。</v>
      </c>
      <c r="J30" s="4" t="s">
        <v>305</v>
      </c>
      <c r="K30" s="1" t="s">
        <v>103</v>
      </c>
      <c r="L30" s="4" t="s">
        <v>107</v>
      </c>
      <c r="M30" s="4"/>
      <c r="N30" s="4">
        <v>100</v>
      </c>
      <c r="O30" s="4"/>
      <c r="T30" s="6" t="str">
        <f t="shared" si="0"/>
        <v/>
      </c>
      <c r="U30" s="6" t="str">
        <f t="shared" si="1"/>
        <v/>
      </c>
      <c r="Y30">
        <f t="shared" si="2"/>
        <v>50</v>
      </c>
      <c r="Z30">
        <v>125</v>
      </c>
      <c r="AA30" s="23">
        <v>25</v>
      </c>
      <c r="AB30" s="23">
        <f>INT(VLOOKUP(VLOOKUP($C30,角色技能升级比率表!$B:$C,2,FALSE),角色属性概况!E:F,2,FALSE)*VLOOKUP(E30,角色属性概况!I:M,3,FALSE)*AA30/100)</f>
        <v>287</v>
      </c>
      <c r="AE30">
        <v>0</v>
      </c>
      <c r="AF30" s="23">
        <f t="shared" si="6"/>
        <v>2</v>
      </c>
      <c r="AG30" s="23">
        <f t="shared" si="7"/>
        <v>1</v>
      </c>
      <c r="AN30" s="6" t="str">
        <f>_xlfn.IFNA(IF(IF($AH30=AN$5,VLOOKUP(AI30,buff!$K:$L,2,FALSE),"")=0,"",IF($AH30=AN$5,VLOOKUP(AI30,buff!$K:$L,2,FALSE),"")),"")</f>
        <v/>
      </c>
      <c r="AO30" s="6" t="str">
        <f>_xlfn.IFNA(IF(IF($AH30=AO$5,VLOOKUP(AJ30,buff!$K:$L,2,FALSE),"")=0,"",IF($AH30=AO$5,VLOOKUP(AJ30,buff!$K:$L,2,FALSE),"")),"")</f>
        <v/>
      </c>
      <c r="AP30" s="6" t="str">
        <f>_xlfn.IFNA(IF(IF($AH30=AP$5,VLOOKUP(AK30,buff!$K:$L,2,FALSE),"")=0,"",IF($AH30=AP$5,VLOOKUP(AK30,buff!$K:$L,2,FALSE),"")),"")</f>
        <v/>
      </c>
      <c r="AQ30" s="6" t="str">
        <f>_xlfn.IFNA(IF(IF($AH30=AQ$5,VLOOKUP(AL30,buff!$K:$L,2,FALSE),"")=0,"",IF($AH30=AQ$5,VLOOKUP(AL30,buff!$K:$L,2,FALSE),"")),"")</f>
        <v/>
      </c>
      <c r="AR30" s="6" t="str">
        <f>_xlfn.IFNA(IF(IF($AH30=AR$5,VLOOKUP(AM30,buff!$K:$L,2,FALSE),"")=0,"",IF($AH30=AR$5,VLOOKUP(AM30,buff!$K:$L,2,FALSE),"")),"")</f>
        <v/>
      </c>
      <c r="AS30" s="6" t="str">
        <f>_xlfn.IFNA(IF(IF($AH30=AS$5,VLOOKUP(AI30,buff!$K:$L,2,FALSE),"")=0,"",IF($AH30=AS$5,VLOOKUP(AI30,buff!$K:$L,2,FALSE),"")),"")</f>
        <v/>
      </c>
      <c r="AT30" s="6" t="str">
        <f>_xlfn.IFNA(IF(IF($AH30=AT$5,VLOOKUP(AJ30,buff!$K:$L,2,FALSE),"")=0,"",IF($AH30=AT$5,VLOOKUP(AJ30,buff!$K:$L,2,FALSE),"")),"")</f>
        <v/>
      </c>
      <c r="AU30" s="6" t="str">
        <f>_xlfn.IFNA(IF(IF($AH30=AU$5,VLOOKUP(AK30,buff!$K:$L,2,FALSE),"")=0,"",IF($AH30=AU$5,VLOOKUP(AK30,buff!$K:$L,2,FALSE),"")),"")</f>
        <v/>
      </c>
      <c r="AV30" s="6" t="str">
        <f>_xlfn.IFNA(IF(IF($AH30=AV$5,VLOOKUP(AL30,buff!$K:$L,2,FALSE),"")=0,"",IF($AH30=AV$5,VLOOKUP(AL30,buff!$K:$L,2,FALSE),"")),"")</f>
        <v/>
      </c>
      <c r="AW30" s="6" t="str">
        <f>_xlfn.IFNA(IF(IF($AH30=AW$5,VLOOKUP(AM30,buff!$K:$L,2,FALSE),"")=0,"",IF($AH30=AW$5,VLOOKUP(AM30,buff!$K:$L,2,FALSE),"")),"")</f>
        <v/>
      </c>
      <c r="AX30" s="6" t="e">
        <f>VLOOKUP(AI30,buff!K:P,6,FALSE)</f>
        <v>#N/A</v>
      </c>
      <c r="AY30" t="e">
        <f t="shared" si="8"/>
        <v>#N/A</v>
      </c>
      <c r="AZ30" t="e">
        <f t="shared" si="8"/>
        <v>#N/A</v>
      </c>
      <c r="BA30">
        <f t="shared" si="9"/>
        <v>2</v>
      </c>
      <c r="BB30">
        <f t="shared" si="10"/>
        <v>1</v>
      </c>
    </row>
    <row r="31" spans="1:54" x14ac:dyDescent="0.15">
      <c r="A31" t="str">
        <f t="shared" si="3"/>
        <v>战士主动技能2等级5</v>
      </c>
      <c r="B31" s="8">
        <v>25</v>
      </c>
      <c r="C31" s="8" t="str">
        <f>VLOOKUP(G31,角色!A:B,2,FALSE)</f>
        <v>战士</v>
      </c>
      <c r="D31" s="8" t="str">
        <f t="shared" si="4"/>
        <v>主动技能2</v>
      </c>
      <c r="E31" s="8">
        <f t="shared" si="11"/>
        <v>5</v>
      </c>
      <c r="F31" s="8">
        <f t="shared" si="12"/>
        <v>2</v>
      </c>
      <c r="G31" s="8">
        <f t="shared" si="13"/>
        <v>1</v>
      </c>
      <c r="H31" s="4" t="s">
        <v>417</v>
      </c>
      <c r="I31" s="24" t="str">
        <f t="shared" si="15"/>
        <v>对敌方单体造成125%攻击力（+353）点伤害。</v>
      </c>
      <c r="J31" s="4" t="s">
        <v>305</v>
      </c>
      <c r="K31" s="1" t="s">
        <v>103</v>
      </c>
      <c r="L31" s="4" t="s">
        <v>107</v>
      </c>
      <c r="M31" s="4"/>
      <c r="N31" s="4">
        <v>100</v>
      </c>
      <c r="O31" s="4"/>
      <c r="T31" s="6" t="str">
        <f t="shared" si="0"/>
        <v/>
      </c>
      <c r="U31" s="6" t="str">
        <f t="shared" si="1"/>
        <v/>
      </c>
      <c r="Y31">
        <f t="shared" si="2"/>
        <v>50</v>
      </c>
      <c r="Z31">
        <v>125</v>
      </c>
      <c r="AA31" s="23">
        <v>25</v>
      </c>
      <c r="AB31" s="23">
        <f>INT(VLOOKUP(VLOOKUP($C31,角色技能升级比率表!$B:$C,2,FALSE),角色属性概况!E:F,2,FALSE)*VLOOKUP(E31,角色属性概况!I:M,3,FALSE)*AA31/100)</f>
        <v>353</v>
      </c>
      <c r="AE31">
        <v>0</v>
      </c>
      <c r="AF31" s="23">
        <f t="shared" si="6"/>
        <v>2</v>
      </c>
      <c r="AG31" s="23">
        <f t="shared" si="7"/>
        <v>1</v>
      </c>
      <c r="AN31" s="6" t="str">
        <f>_xlfn.IFNA(IF(IF($AH31=AN$5,VLOOKUP(AI31,buff!$K:$L,2,FALSE),"")=0,"",IF($AH31=AN$5,VLOOKUP(AI31,buff!$K:$L,2,FALSE),"")),"")</f>
        <v/>
      </c>
      <c r="AO31" s="6" t="str">
        <f>_xlfn.IFNA(IF(IF($AH31=AO$5,VLOOKUP(AJ31,buff!$K:$L,2,FALSE),"")=0,"",IF($AH31=AO$5,VLOOKUP(AJ31,buff!$K:$L,2,FALSE),"")),"")</f>
        <v/>
      </c>
      <c r="AP31" s="6" t="str">
        <f>_xlfn.IFNA(IF(IF($AH31=AP$5,VLOOKUP(AK31,buff!$K:$L,2,FALSE),"")=0,"",IF($AH31=AP$5,VLOOKUP(AK31,buff!$K:$L,2,FALSE),"")),"")</f>
        <v/>
      </c>
      <c r="AQ31" s="6" t="str">
        <f>_xlfn.IFNA(IF(IF($AH31=AQ$5,VLOOKUP(AL31,buff!$K:$L,2,FALSE),"")=0,"",IF($AH31=AQ$5,VLOOKUP(AL31,buff!$K:$L,2,FALSE),"")),"")</f>
        <v/>
      </c>
      <c r="AR31" s="6" t="str">
        <f>_xlfn.IFNA(IF(IF($AH31=AR$5,VLOOKUP(AM31,buff!$K:$L,2,FALSE),"")=0,"",IF($AH31=AR$5,VLOOKUP(AM31,buff!$K:$L,2,FALSE),"")),"")</f>
        <v/>
      </c>
      <c r="AS31" s="6" t="str">
        <f>_xlfn.IFNA(IF(IF($AH31=AS$5,VLOOKUP(AI31,buff!$K:$L,2,FALSE),"")=0,"",IF($AH31=AS$5,VLOOKUP(AI31,buff!$K:$L,2,FALSE),"")),"")</f>
        <v/>
      </c>
      <c r="AT31" s="6" t="str">
        <f>_xlfn.IFNA(IF(IF($AH31=AT$5,VLOOKUP(AJ31,buff!$K:$L,2,FALSE),"")=0,"",IF($AH31=AT$5,VLOOKUP(AJ31,buff!$K:$L,2,FALSE),"")),"")</f>
        <v/>
      </c>
      <c r="AU31" s="6" t="str">
        <f>_xlfn.IFNA(IF(IF($AH31=AU$5,VLOOKUP(AK31,buff!$K:$L,2,FALSE),"")=0,"",IF($AH31=AU$5,VLOOKUP(AK31,buff!$K:$L,2,FALSE),"")),"")</f>
        <v/>
      </c>
      <c r="AV31" s="6" t="str">
        <f>_xlfn.IFNA(IF(IF($AH31=AV$5,VLOOKUP(AL31,buff!$K:$L,2,FALSE),"")=0,"",IF($AH31=AV$5,VLOOKUP(AL31,buff!$K:$L,2,FALSE),"")),"")</f>
        <v/>
      </c>
      <c r="AW31" s="6" t="str">
        <f>_xlfn.IFNA(IF(IF($AH31=AW$5,VLOOKUP(AM31,buff!$K:$L,2,FALSE),"")=0,"",IF($AH31=AW$5,VLOOKUP(AM31,buff!$K:$L,2,FALSE),"")),"")</f>
        <v/>
      </c>
      <c r="AX31" s="6" t="e">
        <f>VLOOKUP(AI31,buff!K:P,6,FALSE)</f>
        <v>#N/A</v>
      </c>
      <c r="AY31" t="e">
        <f t="shared" si="8"/>
        <v>#N/A</v>
      </c>
      <c r="AZ31" t="e">
        <f t="shared" si="8"/>
        <v>#N/A</v>
      </c>
      <c r="BA31">
        <f t="shared" si="9"/>
        <v>2</v>
      </c>
      <c r="BB31">
        <f t="shared" si="10"/>
        <v>1</v>
      </c>
    </row>
    <row r="32" spans="1:54" x14ac:dyDescent="0.15">
      <c r="A32" t="str">
        <f t="shared" si="3"/>
        <v>战士主动技能2等级6</v>
      </c>
      <c r="B32" s="8">
        <v>26</v>
      </c>
      <c r="C32" s="8" t="str">
        <f>VLOOKUP(G32,角色!A:B,2,FALSE)</f>
        <v>战士</v>
      </c>
      <c r="D32" s="8" t="str">
        <f t="shared" si="4"/>
        <v>主动技能2</v>
      </c>
      <c r="E32" s="8">
        <f t="shared" si="11"/>
        <v>6</v>
      </c>
      <c r="F32" s="8">
        <f t="shared" si="12"/>
        <v>2</v>
      </c>
      <c r="G32" s="8">
        <f t="shared" si="13"/>
        <v>1</v>
      </c>
      <c r="H32" s="4" t="s">
        <v>417</v>
      </c>
      <c r="I32" s="24" t="str">
        <f t="shared" si="15"/>
        <v>对敌方单体造成125%攻击力（+435）点伤害。</v>
      </c>
      <c r="J32" s="4" t="s">
        <v>305</v>
      </c>
      <c r="K32" s="1" t="s">
        <v>103</v>
      </c>
      <c r="L32" s="4" t="s">
        <v>107</v>
      </c>
      <c r="M32" s="4"/>
      <c r="N32" s="4">
        <v>100</v>
      </c>
      <c r="O32" s="4"/>
      <c r="T32" s="6" t="str">
        <f t="shared" si="0"/>
        <v/>
      </c>
      <c r="U32" s="6" t="str">
        <f t="shared" si="1"/>
        <v/>
      </c>
      <c r="Y32">
        <f t="shared" si="2"/>
        <v>50</v>
      </c>
      <c r="Z32">
        <v>125</v>
      </c>
      <c r="AA32" s="23">
        <v>25</v>
      </c>
      <c r="AB32" s="23">
        <f>INT(VLOOKUP(VLOOKUP($C32,角色技能升级比率表!$B:$C,2,FALSE),角色属性概况!E:F,2,FALSE)*VLOOKUP(E32,角色属性概况!I:M,3,FALSE)*AA32/100)</f>
        <v>435</v>
      </c>
      <c r="AE32">
        <v>0</v>
      </c>
      <c r="AF32" s="23">
        <f t="shared" si="6"/>
        <v>2</v>
      </c>
      <c r="AG32" s="23">
        <f t="shared" si="7"/>
        <v>1</v>
      </c>
      <c r="AN32" s="6" t="str">
        <f>_xlfn.IFNA(IF(IF($AH32=AN$5,VLOOKUP(AI32,buff!$K:$L,2,FALSE),"")=0,"",IF($AH32=AN$5,VLOOKUP(AI32,buff!$K:$L,2,FALSE),"")),"")</f>
        <v/>
      </c>
      <c r="AO32" s="6" t="str">
        <f>_xlfn.IFNA(IF(IF($AH32=AO$5,VLOOKUP(AJ32,buff!$K:$L,2,FALSE),"")=0,"",IF($AH32=AO$5,VLOOKUP(AJ32,buff!$K:$L,2,FALSE),"")),"")</f>
        <v/>
      </c>
      <c r="AP32" s="6" t="str">
        <f>_xlfn.IFNA(IF(IF($AH32=AP$5,VLOOKUP(AK32,buff!$K:$L,2,FALSE),"")=0,"",IF($AH32=AP$5,VLOOKUP(AK32,buff!$K:$L,2,FALSE),"")),"")</f>
        <v/>
      </c>
      <c r="AQ32" s="6" t="str">
        <f>_xlfn.IFNA(IF(IF($AH32=AQ$5,VLOOKUP(AL32,buff!$K:$L,2,FALSE),"")=0,"",IF($AH32=AQ$5,VLOOKUP(AL32,buff!$K:$L,2,FALSE),"")),"")</f>
        <v/>
      </c>
      <c r="AR32" s="6" t="str">
        <f>_xlfn.IFNA(IF(IF($AH32=AR$5,VLOOKUP(AM32,buff!$K:$L,2,FALSE),"")=0,"",IF($AH32=AR$5,VLOOKUP(AM32,buff!$K:$L,2,FALSE),"")),"")</f>
        <v/>
      </c>
      <c r="AS32" s="6" t="str">
        <f>_xlfn.IFNA(IF(IF($AH32=AS$5,VLOOKUP(AI32,buff!$K:$L,2,FALSE),"")=0,"",IF($AH32=AS$5,VLOOKUP(AI32,buff!$K:$L,2,FALSE),"")),"")</f>
        <v/>
      </c>
      <c r="AT32" s="6" t="str">
        <f>_xlfn.IFNA(IF(IF($AH32=AT$5,VLOOKUP(AJ32,buff!$K:$L,2,FALSE),"")=0,"",IF($AH32=AT$5,VLOOKUP(AJ32,buff!$K:$L,2,FALSE),"")),"")</f>
        <v/>
      </c>
      <c r="AU32" s="6" t="str">
        <f>_xlfn.IFNA(IF(IF($AH32=AU$5,VLOOKUP(AK32,buff!$K:$L,2,FALSE),"")=0,"",IF($AH32=AU$5,VLOOKUP(AK32,buff!$K:$L,2,FALSE),"")),"")</f>
        <v/>
      </c>
      <c r="AV32" s="6" t="str">
        <f>_xlfn.IFNA(IF(IF($AH32=AV$5,VLOOKUP(AL32,buff!$K:$L,2,FALSE),"")=0,"",IF($AH32=AV$5,VLOOKUP(AL32,buff!$K:$L,2,FALSE),"")),"")</f>
        <v/>
      </c>
      <c r="AW32" s="6" t="str">
        <f>_xlfn.IFNA(IF(IF($AH32=AW$5,VLOOKUP(AM32,buff!$K:$L,2,FALSE),"")=0,"",IF($AH32=AW$5,VLOOKUP(AM32,buff!$K:$L,2,FALSE),"")),"")</f>
        <v/>
      </c>
      <c r="AX32" s="6" t="e">
        <f>VLOOKUP(AI32,buff!K:P,6,FALSE)</f>
        <v>#N/A</v>
      </c>
      <c r="AY32" t="e">
        <f t="shared" si="8"/>
        <v>#N/A</v>
      </c>
      <c r="AZ32" t="e">
        <f t="shared" si="8"/>
        <v>#N/A</v>
      </c>
      <c r="BA32">
        <f t="shared" si="9"/>
        <v>2</v>
      </c>
      <c r="BB32">
        <f t="shared" si="10"/>
        <v>1</v>
      </c>
    </row>
    <row r="33" spans="1:54" x14ac:dyDescent="0.15">
      <c r="A33" t="str">
        <f t="shared" si="3"/>
        <v>战士主动技能2等级7</v>
      </c>
      <c r="B33" s="8">
        <v>27</v>
      </c>
      <c r="C33" s="8" t="str">
        <f>VLOOKUP(G33,角色!A:B,2,FALSE)</f>
        <v>战士</v>
      </c>
      <c r="D33" s="8" t="str">
        <f t="shared" si="4"/>
        <v>主动技能2</v>
      </c>
      <c r="E33" s="8">
        <f t="shared" si="11"/>
        <v>7</v>
      </c>
      <c r="F33" s="8">
        <f t="shared" si="12"/>
        <v>2</v>
      </c>
      <c r="G33" s="8">
        <f t="shared" si="13"/>
        <v>1</v>
      </c>
      <c r="H33" s="4" t="s">
        <v>417</v>
      </c>
      <c r="I33" s="24" t="str">
        <f t="shared" si="15"/>
        <v>对敌方单体造成125%攻击力（+535）点伤害。</v>
      </c>
      <c r="J33" s="4" t="s">
        <v>305</v>
      </c>
      <c r="K33" s="1" t="s">
        <v>103</v>
      </c>
      <c r="L33" s="4" t="s">
        <v>107</v>
      </c>
      <c r="M33" s="4"/>
      <c r="N33" s="4">
        <v>100</v>
      </c>
      <c r="O33" s="4"/>
      <c r="T33" s="6" t="str">
        <f t="shared" si="0"/>
        <v/>
      </c>
      <c r="U33" s="6" t="str">
        <f t="shared" si="1"/>
        <v/>
      </c>
      <c r="Y33">
        <f t="shared" si="2"/>
        <v>50</v>
      </c>
      <c r="Z33">
        <v>125</v>
      </c>
      <c r="AA33" s="23">
        <v>25</v>
      </c>
      <c r="AB33" s="23">
        <f>INT(VLOOKUP(VLOOKUP($C33,角色技能升级比率表!$B:$C,2,FALSE),角色属性概况!E:F,2,FALSE)*VLOOKUP(E33,角色属性概况!I:M,3,FALSE)*AA33/100)</f>
        <v>535</v>
      </c>
      <c r="AE33">
        <v>0</v>
      </c>
      <c r="AF33" s="23">
        <f t="shared" si="6"/>
        <v>2</v>
      </c>
      <c r="AG33" s="23">
        <f t="shared" si="7"/>
        <v>1</v>
      </c>
      <c r="AN33" s="6" t="str">
        <f>_xlfn.IFNA(IF(IF($AH33=AN$5,VLOOKUP(AI33,buff!$K:$L,2,FALSE),"")=0,"",IF($AH33=AN$5,VLOOKUP(AI33,buff!$K:$L,2,FALSE),"")),"")</f>
        <v/>
      </c>
      <c r="AO33" s="6" t="str">
        <f>_xlfn.IFNA(IF(IF($AH33=AO$5,VLOOKUP(AJ33,buff!$K:$L,2,FALSE),"")=0,"",IF($AH33=AO$5,VLOOKUP(AJ33,buff!$K:$L,2,FALSE),"")),"")</f>
        <v/>
      </c>
      <c r="AP33" s="6" t="str">
        <f>_xlfn.IFNA(IF(IF($AH33=AP$5,VLOOKUP(AK33,buff!$K:$L,2,FALSE),"")=0,"",IF($AH33=AP$5,VLOOKUP(AK33,buff!$K:$L,2,FALSE),"")),"")</f>
        <v/>
      </c>
      <c r="AQ33" s="6" t="str">
        <f>_xlfn.IFNA(IF(IF($AH33=AQ$5,VLOOKUP(AL33,buff!$K:$L,2,FALSE),"")=0,"",IF($AH33=AQ$5,VLOOKUP(AL33,buff!$K:$L,2,FALSE),"")),"")</f>
        <v/>
      </c>
      <c r="AR33" s="6" t="str">
        <f>_xlfn.IFNA(IF(IF($AH33=AR$5,VLOOKUP(AM33,buff!$K:$L,2,FALSE),"")=0,"",IF($AH33=AR$5,VLOOKUP(AM33,buff!$K:$L,2,FALSE),"")),"")</f>
        <v/>
      </c>
      <c r="AS33" s="6" t="str">
        <f>_xlfn.IFNA(IF(IF($AH33=AS$5,VLOOKUP(AI33,buff!$K:$L,2,FALSE),"")=0,"",IF($AH33=AS$5,VLOOKUP(AI33,buff!$K:$L,2,FALSE),"")),"")</f>
        <v/>
      </c>
      <c r="AT33" s="6" t="str">
        <f>_xlfn.IFNA(IF(IF($AH33=AT$5,VLOOKUP(AJ33,buff!$K:$L,2,FALSE),"")=0,"",IF($AH33=AT$5,VLOOKUP(AJ33,buff!$K:$L,2,FALSE),"")),"")</f>
        <v/>
      </c>
      <c r="AU33" s="6" t="str">
        <f>_xlfn.IFNA(IF(IF($AH33=AU$5,VLOOKUP(AK33,buff!$K:$L,2,FALSE),"")=0,"",IF($AH33=AU$5,VLOOKUP(AK33,buff!$K:$L,2,FALSE),"")),"")</f>
        <v/>
      </c>
      <c r="AV33" s="6" t="str">
        <f>_xlfn.IFNA(IF(IF($AH33=AV$5,VLOOKUP(AL33,buff!$K:$L,2,FALSE),"")=0,"",IF($AH33=AV$5,VLOOKUP(AL33,buff!$K:$L,2,FALSE),"")),"")</f>
        <v/>
      </c>
      <c r="AW33" s="6" t="str">
        <f>_xlfn.IFNA(IF(IF($AH33=AW$5,VLOOKUP(AM33,buff!$K:$L,2,FALSE),"")=0,"",IF($AH33=AW$5,VLOOKUP(AM33,buff!$K:$L,2,FALSE),"")),"")</f>
        <v/>
      </c>
      <c r="AX33" s="6" t="e">
        <f>VLOOKUP(AI33,buff!K:P,6,FALSE)</f>
        <v>#N/A</v>
      </c>
      <c r="AY33" t="e">
        <f t="shared" si="8"/>
        <v>#N/A</v>
      </c>
      <c r="AZ33" t="e">
        <f t="shared" si="8"/>
        <v>#N/A</v>
      </c>
      <c r="BA33">
        <f t="shared" si="9"/>
        <v>2</v>
      </c>
      <c r="BB33">
        <f t="shared" si="10"/>
        <v>1</v>
      </c>
    </row>
    <row r="34" spans="1:54" x14ac:dyDescent="0.15">
      <c r="A34" t="str">
        <f t="shared" si="3"/>
        <v>战士主动技能2等级8</v>
      </c>
      <c r="B34" s="8">
        <v>28</v>
      </c>
      <c r="C34" s="8" t="str">
        <f>VLOOKUP(G34,角色!A:B,2,FALSE)</f>
        <v>战士</v>
      </c>
      <c r="D34" s="8" t="str">
        <f t="shared" si="4"/>
        <v>主动技能2</v>
      </c>
      <c r="E34" s="8">
        <f t="shared" si="11"/>
        <v>8</v>
      </c>
      <c r="F34" s="8">
        <f t="shared" si="12"/>
        <v>2</v>
      </c>
      <c r="G34" s="8">
        <f t="shared" si="13"/>
        <v>1</v>
      </c>
      <c r="H34" s="4" t="s">
        <v>417</v>
      </c>
      <c r="I34" s="24" t="str">
        <f t="shared" si="15"/>
        <v>对敌方单体造成125%攻击力（+660）点伤害。</v>
      </c>
      <c r="J34" s="4" t="s">
        <v>305</v>
      </c>
      <c r="K34" s="1" t="s">
        <v>103</v>
      </c>
      <c r="L34" s="4" t="s">
        <v>107</v>
      </c>
      <c r="M34" s="4"/>
      <c r="N34" s="4">
        <v>100</v>
      </c>
      <c r="O34" s="4"/>
      <c r="T34" s="6" t="str">
        <f t="shared" si="0"/>
        <v/>
      </c>
      <c r="U34" s="6" t="str">
        <f t="shared" si="1"/>
        <v/>
      </c>
      <c r="Y34">
        <f t="shared" si="2"/>
        <v>50</v>
      </c>
      <c r="Z34">
        <v>125</v>
      </c>
      <c r="AA34" s="23">
        <v>25</v>
      </c>
      <c r="AB34" s="23">
        <f>INT(VLOOKUP(VLOOKUP($C34,角色技能升级比率表!$B:$C,2,FALSE),角色属性概况!E:F,2,FALSE)*VLOOKUP(E34,角色属性概况!I:M,3,FALSE)*AA34/100)</f>
        <v>660</v>
      </c>
      <c r="AE34">
        <v>0</v>
      </c>
      <c r="AF34" s="23">
        <f t="shared" si="6"/>
        <v>2</v>
      </c>
      <c r="AG34" s="23">
        <f t="shared" si="7"/>
        <v>1</v>
      </c>
      <c r="AN34" s="6" t="str">
        <f>_xlfn.IFNA(IF(IF($AH34=AN$5,VLOOKUP(AI34,buff!$K:$L,2,FALSE),"")=0,"",IF($AH34=AN$5,VLOOKUP(AI34,buff!$K:$L,2,FALSE),"")),"")</f>
        <v/>
      </c>
      <c r="AO34" s="6" t="str">
        <f>_xlfn.IFNA(IF(IF($AH34=AO$5,VLOOKUP(AJ34,buff!$K:$L,2,FALSE),"")=0,"",IF($AH34=AO$5,VLOOKUP(AJ34,buff!$K:$L,2,FALSE),"")),"")</f>
        <v/>
      </c>
      <c r="AP34" s="6" t="str">
        <f>_xlfn.IFNA(IF(IF($AH34=AP$5,VLOOKUP(AK34,buff!$K:$L,2,FALSE),"")=0,"",IF($AH34=AP$5,VLOOKUP(AK34,buff!$K:$L,2,FALSE),"")),"")</f>
        <v/>
      </c>
      <c r="AQ34" s="6" t="str">
        <f>_xlfn.IFNA(IF(IF($AH34=AQ$5,VLOOKUP(AL34,buff!$K:$L,2,FALSE),"")=0,"",IF($AH34=AQ$5,VLOOKUP(AL34,buff!$K:$L,2,FALSE),"")),"")</f>
        <v/>
      </c>
      <c r="AR34" s="6" t="str">
        <f>_xlfn.IFNA(IF(IF($AH34=AR$5,VLOOKUP(AM34,buff!$K:$L,2,FALSE),"")=0,"",IF($AH34=AR$5,VLOOKUP(AM34,buff!$K:$L,2,FALSE),"")),"")</f>
        <v/>
      </c>
      <c r="AS34" s="6" t="str">
        <f>_xlfn.IFNA(IF(IF($AH34=AS$5,VLOOKUP(AI34,buff!$K:$L,2,FALSE),"")=0,"",IF($AH34=AS$5,VLOOKUP(AI34,buff!$K:$L,2,FALSE),"")),"")</f>
        <v/>
      </c>
      <c r="AT34" s="6" t="str">
        <f>_xlfn.IFNA(IF(IF($AH34=AT$5,VLOOKUP(AJ34,buff!$K:$L,2,FALSE),"")=0,"",IF($AH34=AT$5,VLOOKUP(AJ34,buff!$K:$L,2,FALSE),"")),"")</f>
        <v/>
      </c>
      <c r="AU34" s="6" t="str">
        <f>_xlfn.IFNA(IF(IF($AH34=AU$5,VLOOKUP(AK34,buff!$K:$L,2,FALSE),"")=0,"",IF($AH34=AU$5,VLOOKUP(AK34,buff!$K:$L,2,FALSE),"")),"")</f>
        <v/>
      </c>
      <c r="AV34" s="6" t="str">
        <f>_xlfn.IFNA(IF(IF($AH34=AV$5,VLOOKUP(AL34,buff!$K:$L,2,FALSE),"")=0,"",IF($AH34=AV$5,VLOOKUP(AL34,buff!$K:$L,2,FALSE),"")),"")</f>
        <v/>
      </c>
      <c r="AW34" s="6" t="str">
        <f>_xlfn.IFNA(IF(IF($AH34=AW$5,VLOOKUP(AM34,buff!$K:$L,2,FALSE),"")=0,"",IF($AH34=AW$5,VLOOKUP(AM34,buff!$K:$L,2,FALSE),"")),"")</f>
        <v/>
      </c>
      <c r="AX34" s="6" t="e">
        <f>VLOOKUP(AI34,buff!K:P,6,FALSE)</f>
        <v>#N/A</v>
      </c>
      <c r="AY34" t="e">
        <f t="shared" si="8"/>
        <v>#N/A</v>
      </c>
      <c r="AZ34" t="e">
        <f t="shared" si="8"/>
        <v>#N/A</v>
      </c>
      <c r="BA34">
        <f t="shared" si="9"/>
        <v>2</v>
      </c>
      <c r="BB34">
        <f t="shared" si="10"/>
        <v>1</v>
      </c>
    </row>
    <row r="35" spans="1:54" x14ac:dyDescent="0.15">
      <c r="A35" t="str">
        <f t="shared" si="3"/>
        <v>战士主动技能2等级9</v>
      </c>
      <c r="B35" s="8">
        <v>29</v>
      </c>
      <c r="C35" s="8" t="str">
        <f>VLOOKUP(G35,角色!A:B,2,FALSE)</f>
        <v>战士</v>
      </c>
      <c r="D35" s="8" t="str">
        <f t="shared" si="4"/>
        <v>主动技能2</v>
      </c>
      <c r="E35" s="8">
        <f t="shared" si="11"/>
        <v>9</v>
      </c>
      <c r="F35" s="8">
        <f t="shared" si="12"/>
        <v>2</v>
      </c>
      <c r="G35" s="8">
        <f t="shared" si="13"/>
        <v>1</v>
      </c>
      <c r="H35" s="4" t="s">
        <v>417</v>
      </c>
      <c r="I35" s="24" t="str">
        <f t="shared" si="15"/>
        <v>对敌方单体造成125%攻击力（+812）点伤害。</v>
      </c>
      <c r="J35" s="4" t="s">
        <v>305</v>
      </c>
      <c r="K35" s="1" t="s">
        <v>103</v>
      </c>
      <c r="L35" s="4" t="s">
        <v>107</v>
      </c>
      <c r="M35" s="4"/>
      <c r="N35" s="4">
        <v>100</v>
      </c>
      <c r="O35" s="4"/>
      <c r="T35" s="6" t="str">
        <f t="shared" si="0"/>
        <v/>
      </c>
      <c r="U35" s="6" t="str">
        <f t="shared" si="1"/>
        <v/>
      </c>
      <c r="Y35">
        <f t="shared" si="2"/>
        <v>50</v>
      </c>
      <c r="Z35">
        <v>125</v>
      </c>
      <c r="AA35" s="23">
        <v>25</v>
      </c>
      <c r="AB35" s="23">
        <f>INT(VLOOKUP(VLOOKUP($C35,角色技能升级比率表!$B:$C,2,FALSE),角色属性概况!E:F,2,FALSE)*VLOOKUP(E35,角色属性概况!I:M,3,FALSE)*AA35/100)</f>
        <v>812</v>
      </c>
      <c r="AE35">
        <v>0</v>
      </c>
      <c r="AF35" s="23">
        <f t="shared" si="6"/>
        <v>2</v>
      </c>
      <c r="AG35" s="23">
        <f t="shared" si="7"/>
        <v>1</v>
      </c>
      <c r="AN35" s="6" t="str">
        <f>_xlfn.IFNA(IF(IF($AH35=AN$5,VLOOKUP(AI35,buff!$K:$L,2,FALSE),"")=0,"",IF($AH35=AN$5,VLOOKUP(AI35,buff!$K:$L,2,FALSE),"")),"")</f>
        <v/>
      </c>
      <c r="AO35" s="6" t="str">
        <f>_xlfn.IFNA(IF(IF($AH35=AO$5,VLOOKUP(AJ35,buff!$K:$L,2,FALSE),"")=0,"",IF($AH35=AO$5,VLOOKUP(AJ35,buff!$K:$L,2,FALSE),"")),"")</f>
        <v/>
      </c>
      <c r="AP35" s="6" t="str">
        <f>_xlfn.IFNA(IF(IF($AH35=AP$5,VLOOKUP(AK35,buff!$K:$L,2,FALSE),"")=0,"",IF($AH35=AP$5,VLOOKUP(AK35,buff!$K:$L,2,FALSE),"")),"")</f>
        <v/>
      </c>
      <c r="AQ35" s="6" t="str">
        <f>_xlfn.IFNA(IF(IF($AH35=AQ$5,VLOOKUP(AL35,buff!$K:$L,2,FALSE),"")=0,"",IF($AH35=AQ$5,VLOOKUP(AL35,buff!$K:$L,2,FALSE),"")),"")</f>
        <v/>
      </c>
      <c r="AR35" s="6" t="str">
        <f>_xlfn.IFNA(IF(IF($AH35=AR$5,VLOOKUP(AM35,buff!$K:$L,2,FALSE),"")=0,"",IF($AH35=AR$5,VLOOKUP(AM35,buff!$K:$L,2,FALSE),"")),"")</f>
        <v/>
      </c>
      <c r="AS35" s="6" t="str">
        <f>_xlfn.IFNA(IF(IF($AH35=AS$5,VLOOKUP(AI35,buff!$K:$L,2,FALSE),"")=0,"",IF($AH35=AS$5,VLOOKUP(AI35,buff!$K:$L,2,FALSE),"")),"")</f>
        <v/>
      </c>
      <c r="AT35" s="6" t="str">
        <f>_xlfn.IFNA(IF(IF($AH35=AT$5,VLOOKUP(AJ35,buff!$K:$L,2,FALSE),"")=0,"",IF($AH35=AT$5,VLOOKUP(AJ35,buff!$K:$L,2,FALSE),"")),"")</f>
        <v/>
      </c>
      <c r="AU35" s="6" t="str">
        <f>_xlfn.IFNA(IF(IF($AH35=AU$5,VLOOKUP(AK35,buff!$K:$L,2,FALSE),"")=0,"",IF($AH35=AU$5,VLOOKUP(AK35,buff!$K:$L,2,FALSE),"")),"")</f>
        <v/>
      </c>
      <c r="AV35" s="6" t="str">
        <f>_xlfn.IFNA(IF(IF($AH35=AV$5,VLOOKUP(AL35,buff!$K:$L,2,FALSE),"")=0,"",IF($AH35=AV$5,VLOOKUP(AL35,buff!$K:$L,2,FALSE),"")),"")</f>
        <v/>
      </c>
      <c r="AW35" s="6" t="str">
        <f>_xlfn.IFNA(IF(IF($AH35=AW$5,VLOOKUP(AM35,buff!$K:$L,2,FALSE),"")=0,"",IF($AH35=AW$5,VLOOKUP(AM35,buff!$K:$L,2,FALSE),"")),"")</f>
        <v/>
      </c>
      <c r="AX35" s="6" t="e">
        <f>VLOOKUP(AI35,buff!K:P,6,FALSE)</f>
        <v>#N/A</v>
      </c>
      <c r="AY35" t="e">
        <f t="shared" si="8"/>
        <v>#N/A</v>
      </c>
      <c r="AZ35" t="e">
        <f t="shared" si="8"/>
        <v>#N/A</v>
      </c>
      <c r="BA35">
        <f t="shared" si="9"/>
        <v>2</v>
      </c>
      <c r="BB35">
        <f t="shared" si="10"/>
        <v>1</v>
      </c>
    </row>
    <row r="36" spans="1:54" x14ac:dyDescent="0.15">
      <c r="A36" t="str">
        <f t="shared" si="3"/>
        <v>战士主动技能2等级10</v>
      </c>
      <c r="B36" s="8">
        <v>30</v>
      </c>
      <c r="C36" s="8" t="str">
        <f>VLOOKUP(G36,角色!A:B,2,FALSE)</f>
        <v>战士</v>
      </c>
      <c r="D36" s="8" t="str">
        <f t="shared" si="4"/>
        <v>主动技能2</v>
      </c>
      <c r="E36" s="8">
        <f t="shared" si="11"/>
        <v>10</v>
      </c>
      <c r="F36" s="8">
        <f t="shared" si="12"/>
        <v>2</v>
      </c>
      <c r="G36" s="8">
        <f t="shared" si="13"/>
        <v>1</v>
      </c>
      <c r="H36" s="4" t="s">
        <v>417</v>
      </c>
      <c r="I36" s="24" t="str">
        <f t="shared" si="15"/>
        <v>对敌方单体造成125%攻击力（+1000）点伤害。</v>
      </c>
      <c r="J36" s="4" t="s">
        <v>305</v>
      </c>
      <c r="K36" s="1" t="s">
        <v>103</v>
      </c>
      <c r="L36" s="4" t="s">
        <v>107</v>
      </c>
      <c r="M36" s="4"/>
      <c r="N36" s="4">
        <v>100</v>
      </c>
      <c r="O36" s="4"/>
      <c r="T36" s="6" t="str">
        <f t="shared" si="0"/>
        <v/>
      </c>
      <c r="U36" s="6" t="str">
        <f t="shared" si="1"/>
        <v/>
      </c>
      <c r="Y36">
        <f t="shared" si="2"/>
        <v>50</v>
      </c>
      <c r="Z36">
        <v>125</v>
      </c>
      <c r="AA36" s="23">
        <v>25</v>
      </c>
      <c r="AB36" s="23">
        <f>INT(VLOOKUP(VLOOKUP($C36,角色技能升级比率表!$B:$C,2,FALSE),角色属性概况!E:F,2,FALSE)*VLOOKUP(E36,角色属性概况!I:M,3,FALSE)*AA36/100)</f>
        <v>1000</v>
      </c>
      <c r="AE36">
        <v>0</v>
      </c>
      <c r="AF36" s="23">
        <f t="shared" si="6"/>
        <v>2</v>
      </c>
      <c r="AG36" s="23">
        <f t="shared" si="7"/>
        <v>1</v>
      </c>
      <c r="AN36" s="6" t="str">
        <f>_xlfn.IFNA(IF(IF($AH36=AN$5,VLOOKUP(AI36,buff!$K:$L,2,FALSE),"")=0,"",IF($AH36=AN$5,VLOOKUP(AI36,buff!$K:$L,2,FALSE),"")),"")</f>
        <v/>
      </c>
      <c r="AO36" s="6" t="str">
        <f>_xlfn.IFNA(IF(IF($AH36=AO$5,VLOOKUP(AJ36,buff!$K:$L,2,FALSE),"")=0,"",IF($AH36=AO$5,VLOOKUP(AJ36,buff!$K:$L,2,FALSE),"")),"")</f>
        <v/>
      </c>
      <c r="AP36" s="6" t="str">
        <f>_xlfn.IFNA(IF(IF($AH36=AP$5,VLOOKUP(AK36,buff!$K:$L,2,FALSE),"")=0,"",IF($AH36=AP$5,VLOOKUP(AK36,buff!$K:$L,2,FALSE),"")),"")</f>
        <v/>
      </c>
      <c r="AQ36" s="6" t="str">
        <f>_xlfn.IFNA(IF(IF($AH36=AQ$5,VLOOKUP(AL36,buff!$K:$L,2,FALSE),"")=0,"",IF($AH36=AQ$5,VLOOKUP(AL36,buff!$K:$L,2,FALSE),"")),"")</f>
        <v/>
      </c>
      <c r="AR36" s="6" t="str">
        <f>_xlfn.IFNA(IF(IF($AH36=AR$5,VLOOKUP(AM36,buff!$K:$L,2,FALSE),"")=0,"",IF($AH36=AR$5,VLOOKUP(AM36,buff!$K:$L,2,FALSE),"")),"")</f>
        <v/>
      </c>
      <c r="AS36" s="6" t="str">
        <f>_xlfn.IFNA(IF(IF($AH36=AS$5,VLOOKUP(AI36,buff!$K:$L,2,FALSE),"")=0,"",IF($AH36=AS$5,VLOOKUP(AI36,buff!$K:$L,2,FALSE),"")),"")</f>
        <v/>
      </c>
      <c r="AT36" s="6" t="str">
        <f>_xlfn.IFNA(IF(IF($AH36=AT$5,VLOOKUP(AJ36,buff!$K:$L,2,FALSE),"")=0,"",IF($AH36=AT$5,VLOOKUP(AJ36,buff!$K:$L,2,FALSE),"")),"")</f>
        <v/>
      </c>
      <c r="AU36" s="6" t="str">
        <f>_xlfn.IFNA(IF(IF($AH36=AU$5,VLOOKUP(AK36,buff!$K:$L,2,FALSE),"")=0,"",IF($AH36=AU$5,VLOOKUP(AK36,buff!$K:$L,2,FALSE),"")),"")</f>
        <v/>
      </c>
      <c r="AV36" s="6" t="str">
        <f>_xlfn.IFNA(IF(IF($AH36=AV$5,VLOOKUP(AL36,buff!$K:$L,2,FALSE),"")=0,"",IF($AH36=AV$5,VLOOKUP(AL36,buff!$K:$L,2,FALSE),"")),"")</f>
        <v/>
      </c>
      <c r="AW36" s="6" t="str">
        <f>_xlfn.IFNA(IF(IF($AH36=AW$5,VLOOKUP(AM36,buff!$K:$L,2,FALSE),"")=0,"",IF($AH36=AW$5,VLOOKUP(AM36,buff!$K:$L,2,FALSE),"")),"")</f>
        <v/>
      </c>
      <c r="AX36" s="6" t="e">
        <f>VLOOKUP(AI36,buff!K:P,6,FALSE)</f>
        <v>#N/A</v>
      </c>
      <c r="AY36" t="e">
        <f t="shared" si="8"/>
        <v>#N/A</v>
      </c>
      <c r="AZ36" t="e">
        <f t="shared" si="8"/>
        <v>#N/A</v>
      </c>
      <c r="BA36">
        <f t="shared" si="9"/>
        <v>2</v>
      </c>
      <c r="BB36">
        <f t="shared" si="10"/>
        <v>1</v>
      </c>
    </row>
    <row r="37" spans="1:54" x14ac:dyDescent="0.15">
      <c r="A37" t="str">
        <f t="shared" si="3"/>
        <v>战士主动技能2等级11</v>
      </c>
      <c r="B37" s="8">
        <v>31</v>
      </c>
      <c r="C37" s="8" t="str">
        <f>VLOOKUP(G37,角色!A:B,2,FALSE)</f>
        <v>战士</v>
      </c>
      <c r="D37" s="8" t="str">
        <f t="shared" si="4"/>
        <v>主动技能2</v>
      </c>
      <c r="E37" s="8">
        <f t="shared" si="11"/>
        <v>11</v>
      </c>
      <c r="F37" s="8">
        <f t="shared" si="12"/>
        <v>2</v>
      </c>
      <c r="G37" s="8">
        <f t="shared" si="13"/>
        <v>1</v>
      </c>
      <c r="H37" s="4" t="s">
        <v>417</v>
      </c>
      <c r="I37" s="24" t="str">
        <f t="shared" si="15"/>
        <v>对敌方单体造成125%攻击力（+1231）点伤害。</v>
      </c>
      <c r="J37" s="4" t="s">
        <v>305</v>
      </c>
      <c r="K37" s="1" t="s">
        <v>103</v>
      </c>
      <c r="L37" s="4" t="s">
        <v>107</v>
      </c>
      <c r="M37" s="4"/>
      <c r="N37" s="4">
        <v>100</v>
      </c>
      <c r="O37" s="4"/>
      <c r="T37" s="6" t="str">
        <f t="shared" si="0"/>
        <v/>
      </c>
      <c r="U37" s="6" t="str">
        <f t="shared" si="1"/>
        <v/>
      </c>
      <c r="Y37">
        <f t="shared" si="2"/>
        <v>50</v>
      </c>
      <c r="Z37">
        <v>125</v>
      </c>
      <c r="AA37" s="23">
        <v>25</v>
      </c>
      <c r="AB37" s="23">
        <f>INT(VLOOKUP(VLOOKUP($C37,角色技能升级比率表!$B:$C,2,FALSE),角色属性概况!E:F,2,FALSE)*VLOOKUP(E37,角色属性概况!I:M,3,FALSE)*AA37/100)</f>
        <v>1231</v>
      </c>
      <c r="AE37">
        <v>0</v>
      </c>
      <c r="AF37" s="23">
        <f t="shared" si="6"/>
        <v>2</v>
      </c>
      <c r="AG37" s="23">
        <f t="shared" si="7"/>
        <v>1</v>
      </c>
      <c r="AN37" s="6" t="str">
        <f>_xlfn.IFNA(IF(IF($AH37=AN$5,VLOOKUP(AI37,buff!$K:$L,2,FALSE),"")=0,"",IF($AH37=AN$5,VLOOKUP(AI37,buff!$K:$L,2,FALSE),"")),"")</f>
        <v/>
      </c>
      <c r="AO37" s="6" t="str">
        <f>_xlfn.IFNA(IF(IF($AH37=AO$5,VLOOKUP(AJ37,buff!$K:$L,2,FALSE),"")=0,"",IF($AH37=AO$5,VLOOKUP(AJ37,buff!$K:$L,2,FALSE),"")),"")</f>
        <v/>
      </c>
      <c r="AP37" s="6" t="str">
        <f>_xlfn.IFNA(IF(IF($AH37=AP$5,VLOOKUP(AK37,buff!$K:$L,2,FALSE),"")=0,"",IF($AH37=AP$5,VLOOKUP(AK37,buff!$K:$L,2,FALSE),"")),"")</f>
        <v/>
      </c>
      <c r="AQ37" s="6" t="str">
        <f>_xlfn.IFNA(IF(IF($AH37=AQ$5,VLOOKUP(AL37,buff!$K:$L,2,FALSE),"")=0,"",IF($AH37=AQ$5,VLOOKUP(AL37,buff!$K:$L,2,FALSE),"")),"")</f>
        <v/>
      </c>
      <c r="AR37" s="6" t="str">
        <f>_xlfn.IFNA(IF(IF($AH37=AR$5,VLOOKUP(AM37,buff!$K:$L,2,FALSE),"")=0,"",IF($AH37=AR$5,VLOOKUP(AM37,buff!$K:$L,2,FALSE),"")),"")</f>
        <v/>
      </c>
      <c r="AS37" s="6" t="str">
        <f>_xlfn.IFNA(IF(IF($AH37=AS$5,VLOOKUP(AI37,buff!$K:$L,2,FALSE),"")=0,"",IF($AH37=AS$5,VLOOKUP(AI37,buff!$K:$L,2,FALSE),"")),"")</f>
        <v/>
      </c>
      <c r="AT37" s="6" t="str">
        <f>_xlfn.IFNA(IF(IF($AH37=AT$5,VLOOKUP(AJ37,buff!$K:$L,2,FALSE),"")=0,"",IF($AH37=AT$5,VLOOKUP(AJ37,buff!$K:$L,2,FALSE),"")),"")</f>
        <v/>
      </c>
      <c r="AU37" s="6" t="str">
        <f>_xlfn.IFNA(IF(IF($AH37=AU$5,VLOOKUP(AK37,buff!$K:$L,2,FALSE),"")=0,"",IF($AH37=AU$5,VLOOKUP(AK37,buff!$K:$L,2,FALSE),"")),"")</f>
        <v/>
      </c>
      <c r="AV37" s="6" t="str">
        <f>_xlfn.IFNA(IF(IF($AH37=AV$5,VLOOKUP(AL37,buff!$K:$L,2,FALSE),"")=0,"",IF($AH37=AV$5,VLOOKUP(AL37,buff!$K:$L,2,FALSE),"")),"")</f>
        <v/>
      </c>
      <c r="AW37" s="6" t="str">
        <f>_xlfn.IFNA(IF(IF($AH37=AW$5,VLOOKUP(AM37,buff!$K:$L,2,FALSE),"")=0,"",IF($AH37=AW$5,VLOOKUP(AM37,buff!$K:$L,2,FALSE),"")),"")</f>
        <v/>
      </c>
      <c r="AX37" s="6" t="e">
        <f>VLOOKUP(AI37,buff!K:P,6,FALSE)</f>
        <v>#N/A</v>
      </c>
      <c r="AY37" t="e">
        <f t="shared" si="8"/>
        <v>#N/A</v>
      </c>
      <c r="AZ37" t="e">
        <f t="shared" si="8"/>
        <v>#N/A</v>
      </c>
      <c r="BA37">
        <f t="shared" si="9"/>
        <v>2</v>
      </c>
      <c r="BB37">
        <f t="shared" si="10"/>
        <v>1</v>
      </c>
    </row>
    <row r="38" spans="1:54" x14ac:dyDescent="0.15">
      <c r="A38" t="str">
        <f t="shared" si="3"/>
        <v>战士主动技能2等级12</v>
      </c>
      <c r="B38" s="8">
        <v>32</v>
      </c>
      <c r="C38" s="8" t="str">
        <f>VLOOKUP(G38,角色!A:B,2,FALSE)</f>
        <v>战士</v>
      </c>
      <c r="D38" s="8" t="str">
        <f t="shared" si="4"/>
        <v>主动技能2</v>
      </c>
      <c r="E38" s="8">
        <f t="shared" si="11"/>
        <v>12</v>
      </c>
      <c r="F38" s="8">
        <f t="shared" si="12"/>
        <v>2</v>
      </c>
      <c r="G38" s="8">
        <f t="shared" si="13"/>
        <v>1</v>
      </c>
      <c r="H38" s="4" t="s">
        <v>417</v>
      </c>
      <c r="I38" s="24" t="str">
        <f t="shared" si="15"/>
        <v>对敌方单体造成125%攻击力（+1516）点伤害。</v>
      </c>
      <c r="J38" s="4" t="s">
        <v>305</v>
      </c>
      <c r="K38" s="1" t="s">
        <v>103</v>
      </c>
      <c r="L38" s="4" t="s">
        <v>107</v>
      </c>
      <c r="M38" s="4"/>
      <c r="N38" s="4">
        <v>100</v>
      </c>
      <c r="O38" s="4"/>
      <c r="T38" s="6" t="str">
        <f t="shared" si="0"/>
        <v/>
      </c>
      <c r="U38" s="6" t="str">
        <f t="shared" si="1"/>
        <v/>
      </c>
      <c r="Y38">
        <f t="shared" si="2"/>
        <v>50</v>
      </c>
      <c r="Z38">
        <v>125</v>
      </c>
      <c r="AA38" s="23">
        <v>25</v>
      </c>
      <c r="AB38" s="23">
        <f>INT(VLOOKUP(VLOOKUP($C38,角色技能升级比率表!$B:$C,2,FALSE),角色属性概况!E:F,2,FALSE)*VLOOKUP(E38,角色属性概况!I:M,3,FALSE)*AA38/100)</f>
        <v>1516</v>
      </c>
      <c r="AE38">
        <v>0</v>
      </c>
      <c r="AF38" s="23">
        <f t="shared" si="6"/>
        <v>2</v>
      </c>
      <c r="AG38" s="23">
        <f t="shared" si="7"/>
        <v>1</v>
      </c>
      <c r="AN38" s="6" t="str">
        <f>_xlfn.IFNA(IF(IF($AH38=AN$5,VLOOKUP(AI38,buff!$K:$L,2,FALSE),"")=0,"",IF($AH38=AN$5,VLOOKUP(AI38,buff!$K:$L,2,FALSE),"")),"")</f>
        <v/>
      </c>
      <c r="AO38" s="6" t="str">
        <f>_xlfn.IFNA(IF(IF($AH38=AO$5,VLOOKUP(AJ38,buff!$K:$L,2,FALSE),"")=0,"",IF($AH38=AO$5,VLOOKUP(AJ38,buff!$K:$L,2,FALSE),"")),"")</f>
        <v/>
      </c>
      <c r="AP38" s="6" t="str">
        <f>_xlfn.IFNA(IF(IF($AH38=AP$5,VLOOKUP(AK38,buff!$K:$L,2,FALSE),"")=0,"",IF($AH38=AP$5,VLOOKUP(AK38,buff!$K:$L,2,FALSE),"")),"")</f>
        <v/>
      </c>
      <c r="AQ38" s="6" t="str">
        <f>_xlfn.IFNA(IF(IF($AH38=AQ$5,VLOOKUP(AL38,buff!$K:$L,2,FALSE),"")=0,"",IF($AH38=AQ$5,VLOOKUP(AL38,buff!$K:$L,2,FALSE),"")),"")</f>
        <v/>
      </c>
      <c r="AR38" s="6" t="str">
        <f>_xlfn.IFNA(IF(IF($AH38=AR$5,VLOOKUP(AM38,buff!$K:$L,2,FALSE),"")=0,"",IF($AH38=AR$5,VLOOKUP(AM38,buff!$K:$L,2,FALSE),"")),"")</f>
        <v/>
      </c>
      <c r="AS38" s="6" t="str">
        <f>_xlfn.IFNA(IF(IF($AH38=AS$5,VLOOKUP(AI38,buff!$K:$L,2,FALSE),"")=0,"",IF($AH38=AS$5,VLOOKUP(AI38,buff!$K:$L,2,FALSE),"")),"")</f>
        <v/>
      </c>
      <c r="AT38" s="6" t="str">
        <f>_xlfn.IFNA(IF(IF($AH38=AT$5,VLOOKUP(AJ38,buff!$K:$L,2,FALSE),"")=0,"",IF($AH38=AT$5,VLOOKUP(AJ38,buff!$K:$L,2,FALSE),"")),"")</f>
        <v/>
      </c>
      <c r="AU38" s="6" t="str">
        <f>_xlfn.IFNA(IF(IF($AH38=AU$5,VLOOKUP(AK38,buff!$K:$L,2,FALSE),"")=0,"",IF($AH38=AU$5,VLOOKUP(AK38,buff!$K:$L,2,FALSE),"")),"")</f>
        <v/>
      </c>
      <c r="AV38" s="6" t="str">
        <f>_xlfn.IFNA(IF(IF($AH38=AV$5,VLOOKUP(AL38,buff!$K:$L,2,FALSE),"")=0,"",IF($AH38=AV$5,VLOOKUP(AL38,buff!$K:$L,2,FALSE),"")),"")</f>
        <v/>
      </c>
      <c r="AW38" s="6" t="str">
        <f>_xlfn.IFNA(IF(IF($AH38=AW$5,VLOOKUP(AM38,buff!$K:$L,2,FALSE),"")=0,"",IF($AH38=AW$5,VLOOKUP(AM38,buff!$K:$L,2,FALSE),"")),"")</f>
        <v/>
      </c>
      <c r="AX38" s="6" t="e">
        <f>VLOOKUP(AI38,buff!K:P,6,FALSE)</f>
        <v>#N/A</v>
      </c>
      <c r="AY38" t="e">
        <f t="shared" si="8"/>
        <v>#N/A</v>
      </c>
      <c r="AZ38" t="e">
        <f t="shared" si="8"/>
        <v>#N/A</v>
      </c>
      <c r="BA38">
        <f t="shared" si="9"/>
        <v>2</v>
      </c>
      <c r="BB38">
        <f t="shared" si="10"/>
        <v>1</v>
      </c>
    </row>
    <row r="39" spans="1:54" x14ac:dyDescent="0.15">
      <c r="A39" t="str">
        <f t="shared" si="3"/>
        <v>战士主动技能2等级13</v>
      </c>
      <c r="B39" s="8">
        <v>33</v>
      </c>
      <c r="C39" s="8" t="str">
        <f>VLOOKUP(G39,角色!A:B,2,FALSE)</f>
        <v>战士</v>
      </c>
      <c r="D39" s="8" t="str">
        <f t="shared" si="4"/>
        <v>主动技能2</v>
      </c>
      <c r="E39" s="8">
        <f t="shared" si="11"/>
        <v>13</v>
      </c>
      <c r="F39" s="8">
        <f t="shared" si="12"/>
        <v>2</v>
      </c>
      <c r="G39" s="8">
        <f t="shared" si="13"/>
        <v>1</v>
      </c>
      <c r="H39" s="4" t="s">
        <v>417</v>
      </c>
      <c r="I39" s="24" t="str">
        <f t="shared" si="15"/>
        <v>对敌方单体造成125%攻击力（+1867）点伤害。</v>
      </c>
      <c r="J39" s="4" t="s">
        <v>305</v>
      </c>
      <c r="K39" s="1" t="s">
        <v>103</v>
      </c>
      <c r="L39" s="4" t="s">
        <v>107</v>
      </c>
      <c r="M39" s="4"/>
      <c r="N39" s="4">
        <v>100</v>
      </c>
      <c r="O39" s="4"/>
      <c r="T39" s="6" t="str">
        <f t="shared" si="0"/>
        <v/>
      </c>
      <c r="U39" s="6" t="str">
        <f t="shared" si="1"/>
        <v/>
      </c>
      <c r="Y39">
        <f t="shared" ref="Y39:Y70" si="16">VLOOKUP(D39,BC:BD,2,FALSE)</f>
        <v>50</v>
      </c>
      <c r="Z39">
        <v>125</v>
      </c>
      <c r="AA39" s="23">
        <v>25</v>
      </c>
      <c r="AB39" s="23">
        <f>INT(VLOOKUP(VLOOKUP($C39,角色技能升级比率表!$B:$C,2,FALSE),角色属性概况!E:F,2,FALSE)*VLOOKUP(E39,角色属性概况!I:M,3,FALSE)*AA39/100)</f>
        <v>1867</v>
      </c>
      <c r="AE39">
        <v>0</v>
      </c>
      <c r="AF39" s="23">
        <f t="shared" si="6"/>
        <v>2</v>
      </c>
      <c r="AG39" s="23">
        <f t="shared" si="7"/>
        <v>1</v>
      </c>
      <c r="AN39" s="6" t="str">
        <f>_xlfn.IFNA(IF(IF($AH39=AN$5,VLOOKUP(AI39,buff!$K:$L,2,FALSE),"")=0,"",IF($AH39=AN$5,VLOOKUP(AI39,buff!$K:$L,2,FALSE),"")),"")</f>
        <v/>
      </c>
      <c r="AO39" s="6" t="str">
        <f>_xlfn.IFNA(IF(IF($AH39=AO$5,VLOOKUP(AJ39,buff!$K:$L,2,FALSE),"")=0,"",IF($AH39=AO$5,VLOOKUP(AJ39,buff!$K:$L,2,FALSE),"")),"")</f>
        <v/>
      </c>
      <c r="AP39" s="6" t="str">
        <f>_xlfn.IFNA(IF(IF($AH39=AP$5,VLOOKUP(AK39,buff!$K:$L,2,FALSE),"")=0,"",IF($AH39=AP$5,VLOOKUP(AK39,buff!$K:$L,2,FALSE),"")),"")</f>
        <v/>
      </c>
      <c r="AQ39" s="6" t="str">
        <f>_xlfn.IFNA(IF(IF($AH39=AQ$5,VLOOKUP(AL39,buff!$K:$L,2,FALSE),"")=0,"",IF($AH39=AQ$5,VLOOKUP(AL39,buff!$K:$L,2,FALSE),"")),"")</f>
        <v/>
      </c>
      <c r="AR39" s="6" t="str">
        <f>_xlfn.IFNA(IF(IF($AH39=AR$5,VLOOKUP(AM39,buff!$K:$L,2,FALSE),"")=0,"",IF($AH39=AR$5,VLOOKUP(AM39,buff!$K:$L,2,FALSE),"")),"")</f>
        <v/>
      </c>
      <c r="AS39" s="6" t="str">
        <f>_xlfn.IFNA(IF(IF($AH39=AS$5,VLOOKUP(AI39,buff!$K:$L,2,FALSE),"")=0,"",IF($AH39=AS$5,VLOOKUP(AI39,buff!$K:$L,2,FALSE),"")),"")</f>
        <v/>
      </c>
      <c r="AT39" s="6" t="str">
        <f>_xlfn.IFNA(IF(IF($AH39=AT$5,VLOOKUP(AJ39,buff!$K:$L,2,FALSE),"")=0,"",IF($AH39=AT$5,VLOOKUP(AJ39,buff!$K:$L,2,FALSE),"")),"")</f>
        <v/>
      </c>
      <c r="AU39" s="6" t="str">
        <f>_xlfn.IFNA(IF(IF($AH39=AU$5,VLOOKUP(AK39,buff!$K:$L,2,FALSE),"")=0,"",IF($AH39=AU$5,VLOOKUP(AK39,buff!$K:$L,2,FALSE),"")),"")</f>
        <v/>
      </c>
      <c r="AV39" s="6" t="str">
        <f>_xlfn.IFNA(IF(IF($AH39=AV$5,VLOOKUP(AL39,buff!$K:$L,2,FALSE),"")=0,"",IF($AH39=AV$5,VLOOKUP(AL39,buff!$K:$L,2,FALSE),"")),"")</f>
        <v/>
      </c>
      <c r="AW39" s="6" t="str">
        <f>_xlfn.IFNA(IF(IF($AH39=AW$5,VLOOKUP(AM39,buff!$K:$L,2,FALSE),"")=0,"",IF($AH39=AW$5,VLOOKUP(AM39,buff!$K:$L,2,FALSE),"")),"")</f>
        <v/>
      </c>
      <c r="AX39" s="6" t="e">
        <f>VLOOKUP(AI39,buff!K:P,6,FALSE)</f>
        <v>#N/A</v>
      </c>
      <c r="AY39" t="e">
        <f t="shared" si="8"/>
        <v>#N/A</v>
      </c>
      <c r="AZ39" t="e">
        <f t="shared" si="8"/>
        <v>#N/A</v>
      </c>
      <c r="BA39">
        <f t="shared" si="9"/>
        <v>2</v>
      </c>
      <c r="BB39">
        <f t="shared" si="10"/>
        <v>1</v>
      </c>
    </row>
    <row r="40" spans="1:54" x14ac:dyDescent="0.15">
      <c r="A40" t="str">
        <f t="shared" si="3"/>
        <v>战士主动技能2等级14</v>
      </c>
      <c r="B40" s="8">
        <v>34</v>
      </c>
      <c r="C40" s="8" t="str">
        <f>VLOOKUP(G40,角色!A:B,2,FALSE)</f>
        <v>战士</v>
      </c>
      <c r="D40" s="8" t="str">
        <f t="shared" si="4"/>
        <v>主动技能2</v>
      </c>
      <c r="E40" s="8">
        <f t="shared" si="11"/>
        <v>14</v>
      </c>
      <c r="F40" s="8">
        <f t="shared" si="12"/>
        <v>2</v>
      </c>
      <c r="G40" s="8">
        <f t="shared" si="13"/>
        <v>1</v>
      </c>
      <c r="H40" s="4" t="s">
        <v>417</v>
      </c>
      <c r="I40" s="24" t="str">
        <f t="shared" si="15"/>
        <v>对敌方单体造成125%攻击力（+2299）点伤害。</v>
      </c>
      <c r="J40" s="4" t="s">
        <v>305</v>
      </c>
      <c r="K40" s="1" t="s">
        <v>103</v>
      </c>
      <c r="L40" s="4" t="s">
        <v>107</v>
      </c>
      <c r="M40" s="4"/>
      <c r="N40" s="4">
        <v>100</v>
      </c>
      <c r="O40" s="4"/>
      <c r="T40" s="6" t="str">
        <f t="shared" si="0"/>
        <v/>
      </c>
      <c r="U40" s="6" t="str">
        <f t="shared" si="1"/>
        <v/>
      </c>
      <c r="Y40">
        <f t="shared" si="16"/>
        <v>50</v>
      </c>
      <c r="Z40">
        <v>125</v>
      </c>
      <c r="AA40" s="23">
        <v>25</v>
      </c>
      <c r="AB40" s="23">
        <f>INT(VLOOKUP(VLOOKUP($C40,角色技能升级比率表!$B:$C,2,FALSE),角色属性概况!E:F,2,FALSE)*VLOOKUP(E40,角色属性概况!I:M,3,FALSE)*AA40/100)</f>
        <v>2299</v>
      </c>
      <c r="AE40">
        <v>0</v>
      </c>
      <c r="AF40" s="23">
        <f t="shared" si="6"/>
        <v>2</v>
      </c>
      <c r="AG40" s="23">
        <f t="shared" si="7"/>
        <v>1</v>
      </c>
      <c r="AN40" s="6" t="str">
        <f>_xlfn.IFNA(IF(IF($AH40=AN$5,VLOOKUP(AI40,buff!$K:$L,2,FALSE),"")=0,"",IF($AH40=AN$5,VLOOKUP(AI40,buff!$K:$L,2,FALSE),"")),"")</f>
        <v/>
      </c>
      <c r="AO40" s="6" t="str">
        <f>_xlfn.IFNA(IF(IF($AH40=AO$5,VLOOKUP(AJ40,buff!$K:$L,2,FALSE),"")=0,"",IF($AH40=AO$5,VLOOKUP(AJ40,buff!$K:$L,2,FALSE),"")),"")</f>
        <v/>
      </c>
      <c r="AP40" s="6" t="str">
        <f>_xlfn.IFNA(IF(IF($AH40=AP$5,VLOOKUP(AK40,buff!$K:$L,2,FALSE),"")=0,"",IF($AH40=AP$5,VLOOKUP(AK40,buff!$K:$L,2,FALSE),"")),"")</f>
        <v/>
      </c>
      <c r="AQ40" s="6" t="str">
        <f>_xlfn.IFNA(IF(IF($AH40=AQ$5,VLOOKUP(AL40,buff!$K:$L,2,FALSE),"")=0,"",IF($AH40=AQ$5,VLOOKUP(AL40,buff!$K:$L,2,FALSE),"")),"")</f>
        <v/>
      </c>
      <c r="AR40" s="6" t="str">
        <f>_xlfn.IFNA(IF(IF($AH40=AR$5,VLOOKUP(AM40,buff!$K:$L,2,FALSE),"")=0,"",IF($AH40=AR$5,VLOOKUP(AM40,buff!$K:$L,2,FALSE),"")),"")</f>
        <v/>
      </c>
      <c r="AS40" s="6" t="str">
        <f>_xlfn.IFNA(IF(IF($AH40=AS$5,VLOOKUP(AI40,buff!$K:$L,2,FALSE),"")=0,"",IF($AH40=AS$5,VLOOKUP(AI40,buff!$K:$L,2,FALSE),"")),"")</f>
        <v/>
      </c>
      <c r="AT40" s="6" t="str">
        <f>_xlfn.IFNA(IF(IF($AH40=AT$5,VLOOKUP(AJ40,buff!$K:$L,2,FALSE),"")=0,"",IF($AH40=AT$5,VLOOKUP(AJ40,buff!$K:$L,2,FALSE),"")),"")</f>
        <v/>
      </c>
      <c r="AU40" s="6" t="str">
        <f>_xlfn.IFNA(IF(IF($AH40=AU$5,VLOOKUP(AK40,buff!$K:$L,2,FALSE),"")=0,"",IF($AH40=AU$5,VLOOKUP(AK40,buff!$K:$L,2,FALSE),"")),"")</f>
        <v/>
      </c>
      <c r="AV40" s="6" t="str">
        <f>_xlfn.IFNA(IF(IF($AH40=AV$5,VLOOKUP(AL40,buff!$K:$L,2,FALSE),"")=0,"",IF($AH40=AV$5,VLOOKUP(AL40,buff!$K:$L,2,FALSE),"")),"")</f>
        <v/>
      </c>
      <c r="AW40" s="6" t="str">
        <f>_xlfn.IFNA(IF(IF($AH40=AW$5,VLOOKUP(AM40,buff!$K:$L,2,FALSE),"")=0,"",IF($AH40=AW$5,VLOOKUP(AM40,buff!$K:$L,2,FALSE),"")),"")</f>
        <v/>
      </c>
      <c r="AX40" s="6" t="e">
        <f>VLOOKUP(AI40,buff!K:P,6,FALSE)</f>
        <v>#N/A</v>
      </c>
      <c r="AY40" t="e">
        <f t="shared" si="8"/>
        <v>#N/A</v>
      </c>
      <c r="AZ40" t="e">
        <f t="shared" si="8"/>
        <v>#N/A</v>
      </c>
      <c r="BA40">
        <f t="shared" si="9"/>
        <v>2</v>
      </c>
      <c r="BB40">
        <f t="shared" si="10"/>
        <v>1</v>
      </c>
    </row>
    <row r="41" spans="1:54" x14ac:dyDescent="0.15">
      <c r="A41" t="str">
        <f t="shared" si="3"/>
        <v>战士主动技能2等级15</v>
      </c>
      <c r="B41" s="8">
        <v>35</v>
      </c>
      <c r="C41" s="8" t="str">
        <f>VLOOKUP(G41,角色!A:B,2,FALSE)</f>
        <v>战士</v>
      </c>
      <c r="D41" s="8" t="str">
        <f t="shared" si="4"/>
        <v>主动技能2</v>
      </c>
      <c r="E41" s="8">
        <f t="shared" si="11"/>
        <v>15</v>
      </c>
      <c r="F41" s="8">
        <f t="shared" si="12"/>
        <v>2</v>
      </c>
      <c r="G41" s="8">
        <f t="shared" si="13"/>
        <v>1</v>
      </c>
      <c r="H41" s="4" t="s">
        <v>417</v>
      </c>
      <c r="I41" s="24" t="str">
        <f t="shared" si="15"/>
        <v>对敌方单体造成125%攻击力（+2831）点伤害。</v>
      </c>
      <c r="J41" s="4" t="s">
        <v>305</v>
      </c>
      <c r="K41" s="1" t="s">
        <v>103</v>
      </c>
      <c r="L41" s="4" t="s">
        <v>107</v>
      </c>
      <c r="M41" s="4"/>
      <c r="N41" s="4">
        <v>100</v>
      </c>
      <c r="O41" s="4"/>
      <c r="T41" s="6" t="str">
        <f t="shared" si="0"/>
        <v/>
      </c>
      <c r="U41" s="6" t="str">
        <f t="shared" si="1"/>
        <v/>
      </c>
      <c r="Y41">
        <f t="shared" si="16"/>
        <v>50</v>
      </c>
      <c r="Z41">
        <v>125</v>
      </c>
      <c r="AA41" s="23">
        <v>25</v>
      </c>
      <c r="AB41" s="23">
        <f>INT(VLOOKUP(VLOOKUP($C41,角色技能升级比率表!$B:$C,2,FALSE),角色属性概况!E:F,2,FALSE)*VLOOKUP(E41,角色属性概况!I:M,3,FALSE)*AA41/100)</f>
        <v>2831</v>
      </c>
      <c r="AE41">
        <v>0</v>
      </c>
      <c r="AF41" s="23">
        <f t="shared" si="6"/>
        <v>2</v>
      </c>
      <c r="AG41" s="23">
        <f t="shared" si="7"/>
        <v>1</v>
      </c>
      <c r="AN41" s="6" t="str">
        <f>_xlfn.IFNA(IF(IF($AH41=AN$5,VLOOKUP(AI41,buff!$K:$L,2,FALSE),"")=0,"",IF($AH41=AN$5,VLOOKUP(AI41,buff!$K:$L,2,FALSE),"")),"")</f>
        <v/>
      </c>
      <c r="AO41" s="6" t="str">
        <f>_xlfn.IFNA(IF(IF($AH41=AO$5,VLOOKUP(AJ41,buff!$K:$L,2,FALSE),"")=0,"",IF($AH41=AO$5,VLOOKUP(AJ41,buff!$K:$L,2,FALSE),"")),"")</f>
        <v/>
      </c>
      <c r="AP41" s="6" t="str">
        <f>_xlfn.IFNA(IF(IF($AH41=AP$5,VLOOKUP(AK41,buff!$K:$L,2,FALSE),"")=0,"",IF($AH41=AP$5,VLOOKUP(AK41,buff!$K:$L,2,FALSE),"")),"")</f>
        <v/>
      </c>
      <c r="AQ41" s="6" t="str">
        <f>_xlfn.IFNA(IF(IF($AH41=AQ$5,VLOOKUP(AL41,buff!$K:$L,2,FALSE),"")=0,"",IF($AH41=AQ$5,VLOOKUP(AL41,buff!$K:$L,2,FALSE),"")),"")</f>
        <v/>
      </c>
      <c r="AR41" s="6" t="str">
        <f>_xlfn.IFNA(IF(IF($AH41=AR$5,VLOOKUP(AM41,buff!$K:$L,2,FALSE),"")=0,"",IF($AH41=AR$5,VLOOKUP(AM41,buff!$K:$L,2,FALSE),"")),"")</f>
        <v/>
      </c>
      <c r="AS41" s="6" t="str">
        <f>_xlfn.IFNA(IF(IF($AH41=AS$5,VLOOKUP(AI41,buff!$K:$L,2,FALSE),"")=0,"",IF($AH41=AS$5,VLOOKUP(AI41,buff!$K:$L,2,FALSE),"")),"")</f>
        <v/>
      </c>
      <c r="AT41" s="6" t="str">
        <f>_xlfn.IFNA(IF(IF($AH41=AT$5,VLOOKUP(AJ41,buff!$K:$L,2,FALSE),"")=0,"",IF($AH41=AT$5,VLOOKUP(AJ41,buff!$K:$L,2,FALSE),"")),"")</f>
        <v/>
      </c>
      <c r="AU41" s="6" t="str">
        <f>_xlfn.IFNA(IF(IF($AH41=AU$5,VLOOKUP(AK41,buff!$K:$L,2,FALSE),"")=0,"",IF($AH41=AU$5,VLOOKUP(AK41,buff!$K:$L,2,FALSE),"")),"")</f>
        <v/>
      </c>
      <c r="AV41" s="6" t="str">
        <f>_xlfn.IFNA(IF(IF($AH41=AV$5,VLOOKUP(AL41,buff!$K:$L,2,FALSE),"")=0,"",IF($AH41=AV$5,VLOOKUP(AL41,buff!$K:$L,2,FALSE),"")),"")</f>
        <v/>
      </c>
      <c r="AW41" s="6" t="str">
        <f>_xlfn.IFNA(IF(IF($AH41=AW$5,VLOOKUP(AM41,buff!$K:$L,2,FALSE),"")=0,"",IF($AH41=AW$5,VLOOKUP(AM41,buff!$K:$L,2,FALSE),"")),"")</f>
        <v/>
      </c>
      <c r="AX41" s="6" t="e">
        <f>VLOOKUP(AI41,buff!K:P,6,FALSE)</f>
        <v>#N/A</v>
      </c>
      <c r="AY41" t="e">
        <f t="shared" si="8"/>
        <v>#N/A</v>
      </c>
      <c r="AZ41" t="e">
        <f t="shared" si="8"/>
        <v>#N/A</v>
      </c>
      <c r="BA41">
        <f t="shared" si="9"/>
        <v>2</v>
      </c>
      <c r="BB41">
        <f t="shared" si="10"/>
        <v>1</v>
      </c>
    </row>
    <row r="42" spans="1:54" x14ac:dyDescent="0.15">
      <c r="A42" t="str">
        <f t="shared" si="3"/>
        <v>战士主动技能2等级16</v>
      </c>
      <c r="B42" s="8">
        <v>36</v>
      </c>
      <c r="C42" s="8" t="str">
        <f>VLOOKUP(G42,角色!A:B,2,FALSE)</f>
        <v>战士</v>
      </c>
      <c r="D42" s="8" t="str">
        <f t="shared" si="4"/>
        <v>主动技能2</v>
      </c>
      <c r="E42" s="8">
        <f t="shared" si="11"/>
        <v>16</v>
      </c>
      <c r="F42" s="8">
        <f t="shared" si="12"/>
        <v>2</v>
      </c>
      <c r="G42" s="8">
        <f t="shared" si="13"/>
        <v>1</v>
      </c>
      <c r="H42" s="4" t="s">
        <v>417</v>
      </c>
      <c r="I42" s="24" t="str">
        <f t="shared" si="15"/>
        <v>对敌方单体造成125%攻击力（+3486）点伤害。</v>
      </c>
      <c r="J42" s="4" t="s">
        <v>305</v>
      </c>
      <c r="K42" s="1" t="s">
        <v>103</v>
      </c>
      <c r="L42" s="4" t="s">
        <v>107</v>
      </c>
      <c r="M42" s="4"/>
      <c r="N42" s="4">
        <v>100</v>
      </c>
      <c r="O42" s="4"/>
      <c r="T42" s="6" t="str">
        <f t="shared" si="0"/>
        <v/>
      </c>
      <c r="U42" s="6" t="str">
        <f t="shared" si="1"/>
        <v/>
      </c>
      <c r="Y42">
        <f t="shared" si="16"/>
        <v>50</v>
      </c>
      <c r="Z42">
        <v>125</v>
      </c>
      <c r="AA42" s="23">
        <v>25</v>
      </c>
      <c r="AB42" s="23">
        <f>INT(VLOOKUP(VLOOKUP($C42,角色技能升级比率表!$B:$C,2,FALSE),角色属性概况!E:F,2,FALSE)*VLOOKUP(E42,角色属性概况!I:M,3,FALSE)*AA42/100)</f>
        <v>3486</v>
      </c>
      <c r="AE42">
        <v>0</v>
      </c>
      <c r="AF42" s="23">
        <f t="shared" si="6"/>
        <v>2</v>
      </c>
      <c r="AG42" s="23">
        <f t="shared" si="7"/>
        <v>1</v>
      </c>
      <c r="AN42" s="6" t="str">
        <f>_xlfn.IFNA(IF(IF($AH42=AN$5,VLOOKUP(AI42,buff!$K:$L,2,FALSE),"")=0,"",IF($AH42=AN$5,VLOOKUP(AI42,buff!$K:$L,2,FALSE),"")),"")</f>
        <v/>
      </c>
      <c r="AO42" s="6" t="str">
        <f>_xlfn.IFNA(IF(IF($AH42=AO$5,VLOOKUP(AJ42,buff!$K:$L,2,FALSE),"")=0,"",IF($AH42=AO$5,VLOOKUP(AJ42,buff!$K:$L,2,FALSE),"")),"")</f>
        <v/>
      </c>
      <c r="AP42" s="6" t="str">
        <f>_xlfn.IFNA(IF(IF($AH42=AP$5,VLOOKUP(AK42,buff!$K:$L,2,FALSE),"")=0,"",IF($AH42=AP$5,VLOOKUP(AK42,buff!$K:$L,2,FALSE),"")),"")</f>
        <v/>
      </c>
      <c r="AQ42" s="6" t="str">
        <f>_xlfn.IFNA(IF(IF($AH42=AQ$5,VLOOKUP(AL42,buff!$K:$L,2,FALSE),"")=0,"",IF($AH42=AQ$5,VLOOKUP(AL42,buff!$K:$L,2,FALSE),"")),"")</f>
        <v/>
      </c>
      <c r="AR42" s="6" t="str">
        <f>_xlfn.IFNA(IF(IF($AH42=AR$5,VLOOKUP(AM42,buff!$K:$L,2,FALSE),"")=0,"",IF($AH42=AR$5,VLOOKUP(AM42,buff!$K:$L,2,FALSE),"")),"")</f>
        <v/>
      </c>
      <c r="AS42" s="6" t="str">
        <f>_xlfn.IFNA(IF(IF($AH42=AS$5,VLOOKUP(AI42,buff!$K:$L,2,FALSE),"")=0,"",IF($AH42=AS$5,VLOOKUP(AI42,buff!$K:$L,2,FALSE),"")),"")</f>
        <v/>
      </c>
      <c r="AT42" s="6" t="str">
        <f>_xlfn.IFNA(IF(IF($AH42=AT$5,VLOOKUP(AJ42,buff!$K:$L,2,FALSE),"")=0,"",IF($AH42=AT$5,VLOOKUP(AJ42,buff!$K:$L,2,FALSE),"")),"")</f>
        <v/>
      </c>
      <c r="AU42" s="6" t="str">
        <f>_xlfn.IFNA(IF(IF($AH42=AU$5,VLOOKUP(AK42,buff!$K:$L,2,FALSE),"")=0,"",IF($AH42=AU$5,VLOOKUP(AK42,buff!$K:$L,2,FALSE),"")),"")</f>
        <v/>
      </c>
      <c r="AV42" s="6" t="str">
        <f>_xlfn.IFNA(IF(IF($AH42=AV$5,VLOOKUP(AL42,buff!$K:$L,2,FALSE),"")=0,"",IF($AH42=AV$5,VLOOKUP(AL42,buff!$K:$L,2,FALSE),"")),"")</f>
        <v/>
      </c>
      <c r="AW42" s="6" t="str">
        <f>_xlfn.IFNA(IF(IF($AH42=AW$5,VLOOKUP(AM42,buff!$K:$L,2,FALSE),"")=0,"",IF($AH42=AW$5,VLOOKUP(AM42,buff!$K:$L,2,FALSE),"")),"")</f>
        <v/>
      </c>
      <c r="AX42" s="6" t="e">
        <f>VLOOKUP(AI42,buff!K:P,6,FALSE)</f>
        <v>#N/A</v>
      </c>
      <c r="AY42" t="e">
        <f t="shared" si="8"/>
        <v>#N/A</v>
      </c>
      <c r="AZ42" t="e">
        <f t="shared" si="8"/>
        <v>#N/A</v>
      </c>
      <c r="BA42">
        <f t="shared" si="9"/>
        <v>2</v>
      </c>
      <c r="BB42">
        <f t="shared" si="10"/>
        <v>1</v>
      </c>
    </row>
    <row r="43" spans="1:54" x14ac:dyDescent="0.15">
      <c r="A43" t="str">
        <f t="shared" si="3"/>
        <v>战士主动技能2等级17</v>
      </c>
      <c r="B43" s="8">
        <v>37</v>
      </c>
      <c r="C43" s="8" t="str">
        <f>VLOOKUP(G43,角色!A:B,2,FALSE)</f>
        <v>战士</v>
      </c>
      <c r="D43" s="8" t="str">
        <f t="shared" si="4"/>
        <v>主动技能2</v>
      </c>
      <c r="E43" s="8">
        <f t="shared" si="11"/>
        <v>17</v>
      </c>
      <c r="F43" s="8">
        <f t="shared" si="12"/>
        <v>2</v>
      </c>
      <c r="G43" s="8">
        <f t="shared" si="13"/>
        <v>1</v>
      </c>
      <c r="H43" s="4" t="s">
        <v>417</v>
      </c>
      <c r="I43" s="24" t="str">
        <f t="shared" si="15"/>
        <v>对敌方单体造成125%攻击力（+4292）点伤害。</v>
      </c>
      <c r="J43" s="4" t="s">
        <v>305</v>
      </c>
      <c r="K43" s="1" t="s">
        <v>103</v>
      </c>
      <c r="L43" s="4" t="s">
        <v>107</v>
      </c>
      <c r="M43" s="4"/>
      <c r="N43" s="4">
        <v>100</v>
      </c>
      <c r="O43" s="4"/>
      <c r="T43" s="6" t="str">
        <f t="shared" si="0"/>
        <v/>
      </c>
      <c r="U43" s="6" t="str">
        <f t="shared" si="1"/>
        <v/>
      </c>
      <c r="Y43">
        <f t="shared" si="16"/>
        <v>50</v>
      </c>
      <c r="Z43">
        <v>125</v>
      </c>
      <c r="AA43" s="23">
        <v>25</v>
      </c>
      <c r="AB43" s="23">
        <f>INT(VLOOKUP(VLOOKUP($C43,角色技能升级比率表!$B:$C,2,FALSE),角色属性概况!E:F,2,FALSE)*VLOOKUP(E43,角色属性概况!I:M,3,FALSE)*AA43/100)</f>
        <v>4292</v>
      </c>
      <c r="AE43">
        <v>0</v>
      </c>
      <c r="AF43" s="23">
        <f t="shared" si="6"/>
        <v>2</v>
      </c>
      <c r="AG43" s="23">
        <f t="shared" si="7"/>
        <v>1</v>
      </c>
      <c r="AN43" s="6" t="str">
        <f>_xlfn.IFNA(IF(IF($AH43=AN$5,VLOOKUP(AI43,buff!$K:$L,2,FALSE),"")=0,"",IF($AH43=AN$5,VLOOKUP(AI43,buff!$K:$L,2,FALSE),"")),"")</f>
        <v/>
      </c>
      <c r="AO43" s="6" t="str">
        <f>_xlfn.IFNA(IF(IF($AH43=AO$5,VLOOKUP(AJ43,buff!$K:$L,2,FALSE),"")=0,"",IF($AH43=AO$5,VLOOKUP(AJ43,buff!$K:$L,2,FALSE),"")),"")</f>
        <v/>
      </c>
      <c r="AP43" s="6" t="str">
        <f>_xlfn.IFNA(IF(IF($AH43=AP$5,VLOOKUP(AK43,buff!$K:$L,2,FALSE),"")=0,"",IF($AH43=AP$5,VLOOKUP(AK43,buff!$K:$L,2,FALSE),"")),"")</f>
        <v/>
      </c>
      <c r="AQ43" s="6" t="str">
        <f>_xlfn.IFNA(IF(IF($AH43=AQ$5,VLOOKUP(AL43,buff!$K:$L,2,FALSE),"")=0,"",IF($AH43=AQ$5,VLOOKUP(AL43,buff!$K:$L,2,FALSE),"")),"")</f>
        <v/>
      </c>
      <c r="AR43" s="6" t="str">
        <f>_xlfn.IFNA(IF(IF($AH43=AR$5,VLOOKUP(AM43,buff!$K:$L,2,FALSE),"")=0,"",IF($AH43=AR$5,VLOOKUP(AM43,buff!$K:$L,2,FALSE),"")),"")</f>
        <v/>
      </c>
      <c r="AS43" s="6" t="str">
        <f>_xlfn.IFNA(IF(IF($AH43=AS$5,VLOOKUP(AI43,buff!$K:$L,2,FALSE),"")=0,"",IF($AH43=AS$5,VLOOKUP(AI43,buff!$K:$L,2,FALSE),"")),"")</f>
        <v/>
      </c>
      <c r="AT43" s="6" t="str">
        <f>_xlfn.IFNA(IF(IF($AH43=AT$5,VLOOKUP(AJ43,buff!$K:$L,2,FALSE),"")=0,"",IF($AH43=AT$5,VLOOKUP(AJ43,buff!$K:$L,2,FALSE),"")),"")</f>
        <v/>
      </c>
      <c r="AU43" s="6" t="str">
        <f>_xlfn.IFNA(IF(IF($AH43=AU$5,VLOOKUP(AK43,buff!$K:$L,2,FALSE),"")=0,"",IF($AH43=AU$5,VLOOKUP(AK43,buff!$K:$L,2,FALSE),"")),"")</f>
        <v/>
      </c>
      <c r="AV43" s="6" t="str">
        <f>_xlfn.IFNA(IF(IF($AH43=AV$5,VLOOKUP(AL43,buff!$K:$L,2,FALSE),"")=0,"",IF($AH43=AV$5,VLOOKUP(AL43,buff!$K:$L,2,FALSE),"")),"")</f>
        <v/>
      </c>
      <c r="AW43" s="6" t="str">
        <f>_xlfn.IFNA(IF(IF($AH43=AW$5,VLOOKUP(AM43,buff!$K:$L,2,FALSE),"")=0,"",IF($AH43=AW$5,VLOOKUP(AM43,buff!$K:$L,2,FALSE),"")),"")</f>
        <v/>
      </c>
      <c r="AX43" s="6" t="e">
        <f>VLOOKUP(AI43,buff!K:P,6,FALSE)</f>
        <v>#N/A</v>
      </c>
      <c r="AY43" t="e">
        <f t="shared" si="8"/>
        <v>#N/A</v>
      </c>
      <c r="AZ43" t="e">
        <f t="shared" si="8"/>
        <v>#N/A</v>
      </c>
      <c r="BA43">
        <f t="shared" si="9"/>
        <v>2</v>
      </c>
      <c r="BB43">
        <f t="shared" si="10"/>
        <v>1</v>
      </c>
    </row>
    <row r="44" spans="1:54" x14ac:dyDescent="0.15">
      <c r="A44" t="str">
        <f t="shared" si="3"/>
        <v>战士主动技能2等级18</v>
      </c>
      <c r="B44" s="8">
        <v>38</v>
      </c>
      <c r="C44" s="8" t="str">
        <f>VLOOKUP(G44,角色!A:B,2,FALSE)</f>
        <v>战士</v>
      </c>
      <c r="D44" s="8" t="str">
        <f t="shared" si="4"/>
        <v>主动技能2</v>
      </c>
      <c r="E44" s="8">
        <f t="shared" si="11"/>
        <v>18</v>
      </c>
      <c r="F44" s="8">
        <f t="shared" si="12"/>
        <v>2</v>
      </c>
      <c r="G44" s="8">
        <f t="shared" si="13"/>
        <v>1</v>
      </c>
      <c r="H44" s="4" t="s">
        <v>417</v>
      </c>
      <c r="I44" s="24" t="str">
        <f t="shared" si="15"/>
        <v>对敌方单体造成125%攻击力（+5285）点伤害。</v>
      </c>
      <c r="J44" s="4" t="s">
        <v>305</v>
      </c>
      <c r="K44" s="1" t="s">
        <v>103</v>
      </c>
      <c r="L44" s="4" t="s">
        <v>107</v>
      </c>
      <c r="M44" s="4"/>
      <c r="N44" s="4">
        <v>100</v>
      </c>
      <c r="O44" s="4"/>
      <c r="T44" s="6" t="str">
        <f t="shared" si="0"/>
        <v/>
      </c>
      <c r="U44" s="6" t="str">
        <f t="shared" si="1"/>
        <v/>
      </c>
      <c r="Y44">
        <f t="shared" si="16"/>
        <v>50</v>
      </c>
      <c r="Z44">
        <v>125</v>
      </c>
      <c r="AA44" s="23">
        <v>25</v>
      </c>
      <c r="AB44" s="23">
        <f>INT(VLOOKUP(VLOOKUP($C44,角色技能升级比率表!$B:$C,2,FALSE),角色属性概况!E:F,2,FALSE)*VLOOKUP(E44,角色属性概况!I:M,3,FALSE)*AA44/100)</f>
        <v>5285</v>
      </c>
      <c r="AE44">
        <v>0</v>
      </c>
      <c r="AF44" s="23">
        <f t="shared" si="6"/>
        <v>2</v>
      </c>
      <c r="AG44" s="23">
        <f t="shared" si="7"/>
        <v>1</v>
      </c>
      <c r="AN44" s="6" t="str">
        <f>_xlfn.IFNA(IF(IF($AH44=AN$5,VLOOKUP(AI44,buff!$K:$L,2,FALSE),"")=0,"",IF($AH44=AN$5,VLOOKUP(AI44,buff!$K:$L,2,FALSE),"")),"")</f>
        <v/>
      </c>
      <c r="AO44" s="6" t="str">
        <f>_xlfn.IFNA(IF(IF($AH44=AO$5,VLOOKUP(AJ44,buff!$K:$L,2,FALSE),"")=0,"",IF($AH44=AO$5,VLOOKUP(AJ44,buff!$K:$L,2,FALSE),"")),"")</f>
        <v/>
      </c>
      <c r="AP44" s="6" t="str">
        <f>_xlfn.IFNA(IF(IF($AH44=AP$5,VLOOKUP(AK44,buff!$K:$L,2,FALSE),"")=0,"",IF($AH44=AP$5,VLOOKUP(AK44,buff!$K:$L,2,FALSE),"")),"")</f>
        <v/>
      </c>
      <c r="AQ44" s="6" t="str">
        <f>_xlfn.IFNA(IF(IF($AH44=AQ$5,VLOOKUP(AL44,buff!$K:$L,2,FALSE),"")=0,"",IF($AH44=AQ$5,VLOOKUP(AL44,buff!$K:$L,2,FALSE),"")),"")</f>
        <v/>
      </c>
      <c r="AR44" s="6" t="str">
        <f>_xlfn.IFNA(IF(IF($AH44=AR$5,VLOOKUP(AM44,buff!$K:$L,2,FALSE),"")=0,"",IF($AH44=AR$5,VLOOKUP(AM44,buff!$K:$L,2,FALSE),"")),"")</f>
        <v/>
      </c>
      <c r="AS44" s="6" t="str">
        <f>_xlfn.IFNA(IF(IF($AH44=AS$5,VLOOKUP(AI44,buff!$K:$L,2,FALSE),"")=0,"",IF($AH44=AS$5,VLOOKUP(AI44,buff!$K:$L,2,FALSE),"")),"")</f>
        <v/>
      </c>
      <c r="AT44" s="6" t="str">
        <f>_xlfn.IFNA(IF(IF($AH44=AT$5,VLOOKUP(AJ44,buff!$K:$L,2,FALSE),"")=0,"",IF($AH44=AT$5,VLOOKUP(AJ44,buff!$K:$L,2,FALSE),"")),"")</f>
        <v/>
      </c>
      <c r="AU44" s="6" t="str">
        <f>_xlfn.IFNA(IF(IF($AH44=AU$5,VLOOKUP(AK44,buff!$K:$L,2,FALSE),"")=0,"",IF($AH44=AU$5,VLOOKUP(AK44,buff!$K:$L,2,FALSE),"")),"")</f>
        <v/>
      </c>
      <c r="AV44" s="6" t="str">
        <f>_xlfn.IFNA(IF(IF($AH44=AV$5,VLOOKUP(AL44,buff!$K:$L,2,FALSE),"")=0,"",IF($AH44=AV$5,VLOOKUP(AL44,buff!$K:$L,2,FALSE),"")),"")</f>
        <v/>
      </c>
      <c r="AW44" s="6" t="str">
        <f>_xlfn.IFNA(IF(IF($AH44=AW$5,VLOOKUP(AM44,buff!$K:$L,2,FALSE),"")=0,"",IF($AH44=AW$5,VLOOKUP(AM44,buff!$K:$L,2,FALSE),"")),"")</f>
        <v/>
      </c>
      <c r="AX44" s="6" t="e">
        <f>VLOOKUP(AI44,buff!K:P,6,FALSE)</f>
        <v>#N/A</v>
      </c>
      <c r="AY44" t="e">
        <f t="shared" si="8"/>
        <v>#N/A</v>
      </c>
      <c r="AZ44" t="e">
        <f t="shared" si="8"/>
        <v>#N/A</v>
      </c>
      <c r="BA44">
        <f t="shared" si="9"/>
        <v>2</v>
      </c>
      <c r="BB44">
        <f t="shared" si="10"/>
        <v>1</v>
      </c>
    </row>
    <row r="45" spans="1:54" x14ac:dyDescent="0.15">
      <c r="A45" t="str">
        <f t="shared" si="3"/>
        <v>战士主动技能2等级19</v>
      </c>
      <c r="B45" s="8">
        <v>39</v>
      </c>
      <c r="C45" s="8" t="str">
        <f>VLOOKUP(G45,角色!A:B,2,FALSE)</f>
        <v>战士</v>
      </c>
      <c r="D45" s="8" t="str">
        <f t="shared" si="4"/>
        <v>主动技能2</v>
      </c>
      <c r="E45" s="8">
        <f t="shared" si="11"/>
        <v>19</v>
      </c>
      <c r="F45" s="8">
        <f t="shared" si="12"/>
        <v>2</v>
      </c>
      <c r="G45" s="8">
        <f t="shared" si="13"/>
        <v>1</v>
      </c>
      <c r="H45" s="4" t="s">
        <v>417</v>
      </c>
      <c r="I45" s="24" t="str">
        <f t="shared" si="15"/>
        <v>对敌方单体造成125%攻击力（+6507）点伤害。</v>
      </c>
      <c r="J45" s="4" t="s">
        <v>305</v>
      </c>
      <c r="K45" s="1" t="s">
        <v>103</v>
      </c>
      <c r="L45" s="4" t="s">
        <v>107</v>
      </c>
      <c r="M45" s="4"/>
      <c r="N45" s="4">
        <v>100</v>
      </c>
      <c r="O45" s="4"/>
      <c r="T45" s="6" t="str">
        <f t="shared" si="0"/>
        <v/>
      </c>
      <c r="U45" s="6" t="str">
        <f t="shared" si="1"/>
        <v/>
      </c>
      <c r="Y45">
        <f t="shared" si="16"/>
        <v>50</v>
      </c>
      <c r="Z45">
        <v>125</v>
      </c>
      <c r="AA45" s="23">
        <v>25</v>
      </c>
      <c r="AB45" s="23">
        <f>INT(VLOOKUP(VLOOKUP($C45,角色技能升级比率表!$B:$C,2,FALSE),角色属性概况!E:F,2,FALSE)*VLOOKUP(E45,角色属性概况!I:M,3,FALSE)*AA45/100)</f>
        <v>6507</v>
      </c>
      <c r="AE45">
        <v>0</v>
      </c>
      <c r="AF45" s="23">
        <f t="shared" si="6"/>
        <v>2</v>
      </c>
      <c r="AG45" s="23">
        <f t="shared" si="7"/>
        <v>1</v>
      </c>
      <c r="AN45" s="6" t="str">
        <f>_xlfn.IFNA(IF(IF($AH45=AN$5,VLOOKUP(AI45,buff!$K:$L,2,FALSE),"")=0,"",IF($AH45=AN$5,VLOOKUP(AI45,buff!$K:$L,2,FALSE),"")),"")</f>
        <v/>
      </c>
      <c r="AO45" s="6" t="str">
        <f>_xlfn.IFNA(IF(IF($AH45=AO$5,VLOOKUP(AJ45,buff!$K:$L,2,FALSE),"")=0,"",IF($AH45=AO$5,VLOOKUP(AJ45,buff!$K:$L,2,FALSE),"")),"")</f>
        <v/>
      </c>
      <c r="AP45" s="6" t="str">
        <f>_xlfn.IFNA(IF(IF($AH45=AP$5,VLOOKUP(AK45,buff!$K:$L,2,FALSE),"")=0,"",IF($AH45=AP$5,VLOOKUP(AK45,buff!$K:$L,2,FALSE),"")),"")</f>
        <v/>
      </c>
      <c r="AQ45" s="6" t="str">
        <f>_xlfn.IFNA(IF(IF($AH45=AQ$5,VLOOKUP(AL45,buff!$K:$L,2,FALSE),"")=0,"",IF($AH45=AQ$5,VLOOKUP(AL45,buff!$K:$L,2,FALSE),"")),"")</f>
        <v/>
      </c>
      <c r="AR45" s="6" t="str">
        <f>_xlfn.IFNA(IF(IF($AH45=AR$5,VLOOKUP(AM45,buff!$K:$L,2,FALSE),"")=0,"",IF($AH45=AR$5,VLOOKUP(AM45,buff!$K:$L,2,FALSE),"")),"")</f>
        <v/>
      </c>
      <c r="AS45" s="6" t="str">
        <f>_xlfn.IFNA(IF(IF($AH45=AS$5,VLOOKUP(AI45,buff!$K:$L,2,FALSE),"")=0,"",IF($AH45=AS$5,VLOOKUP(AI45,buff!$K:$L,2,FALSE),"")),"")</f>
        <v/>
      </c>
      <c r="AT45" s="6" t="str">
        <f>_xlfn.IFNA(IF(IF($AH45=AT$5,VLOOKUP(AJ45,buff!$K:$L,2,FALSE),"")=0,"",IF($AH45=AT$5,VLOOKUP(AJ45,buff!$K:$L,2,FALSE),"")),"")</f>
        <v/>
      </c>
      <c r="AU45" s="6" t="str">
        <f>_xlfn.IFNA(IF(IF($AH45=AU$5,VLOOKUP(AK45,buff!$K:$L,2,FALSE),"")=0,"",IF($AH45=AU$5,VLOOKUP(AK45,buff!$K:$L,2,FALSE),"")),"")</f>
        <v/>
      </c>
      <c r="AV45" s="6" t="str">
        <f>_xlfn.IFNA(IF(IF($AH45=AV$5,VLOOKUP(AL45,buff!$K:$L,2,FALSE),"")=0,"",IF($AH45=AV$5,VLOOKUP(AL45,buff!$K:$L,2,FALSE),"")),"")</f>
        <v/>
      </c>
      <c r="AW45" s="6" t="str">
        <f>_xlfn.IFNA(IF(IF($AH45=AW$5,VLOOKUP(AM45,buff!$K:$L,2,FALSE),"")=0,"",IF($AH45=AW$5,VLOOKUP(AM45,buff!$K:$L,2,FALSE),"")),"")</f>
        <v/>
      </c>
      <c r="AX45" s="6" t="e">
        <f>VLOOKUP(AI45,buff!K:P,6,FALSE)</f>
        <v>#N/A</v>
      </c>
      <c r="AY45" t="e">
        <f t="shared" si="8"/>
        <v>#N/A</v>
      </c>
      <c r="AZ45" t="e">
        <f t="shared" si="8"/>
        <v>#N/A</v>
      </c>
      <c r="BA45">
        <f t="shared" si="9"/>
        <v>2</v>
      </c>
      <c r="BB45">
        <f t="shared" si="10"/>
        <v>1</v>
      </c>
    </row>
    <row r="46" spans="1:54" x14ac:dyDescent="0.15">
      <c r="A46" t="str">
        <f t="shared" si="3"/>
        <v>战士主动技能2等级20</v>
      </c>
      <c r="B46" s="8">
        <v>40</v>
      </c>
      <c r="C46" s="8" t="str">
        <f>VLOOKUP(G46,角色!A:B,2,FALSE)</f>
        <v>战士</v>
      </c>
      <c r="D46" s="8" t="str">
        <f t="shared" si="4"/>
        <v>主动技能2</v>
      </c>
      <c r="E46" s="8">
        <f t="shared" si="11"/>
        <v>20</v>
      </c>
      <c r="F46" s="8">
        <f t="shared" si="12"/>
        <v>2</v>
      </c>
      <c r="G46" s="8">
        <f t="shared" si="13"/>
        <v>1</v>
      </c>
      <c r="H46" s="4" t="s">
        <v>417</v>
      </c>
      <c r="I46" s="24" t="str">
        <f t="shared" si="15"/>
        <v>对敌方单体造成125%攻击力（+8011）点伤害。</v>
      </c>
      <c r="J46" s="4" t="s">
        <v>305</v>
      </c>
      <c r="K46" s="1" t="s">
        <v>103</v>
      </c>
      <c r="L46" s="4" t="s">
        <v>107</v>
      </c>
      <c r="M46" s="4"/>
      <c r="N46" s="4">
        <v>100</v>
      </c>
      <c r="O46" s="4"/>
      <c r="T46" s="6" t="str">
        <f t="shared" si="0"/>
        <v/>
      </c>
      <c r="U46" s="6" t="str">
        <f t="shared" si="1"/>
        <v/>
      </c>
      <c r="Y46">
        <f t="shared" si="16"/>
        <v>50</v>
      </c>
      <c r="Z46">
        <v>125</v>
      </c>
      <c r="AA46" s="23">
        <v>25</v>
      </c>
      <c r="AB46" s="23">
        <f>INT(VLOOKUP(VLOOKUP($C46,角色技能升级比率表!$B:$C,2,FALSE),角色属性概况!E:F,2,FALSE)*VLOOKUP(E46,角色属性概况!I:M,3,FALSE)*AA46/100)</f>
        <v>8011</v>
      </c>
      <c r="AE46">
        <v>0</v>
      </c>
      <c r="AF46" s="23">
        <f t="shared" si="6"/>
        <v>2</v>
      </c>
      <c r="AG46" s="23">
        <f t="shared" si="7"/>
        <v>1</v>
      </c>
      <c r="AN46" s="6" t="str">
        <f>_xlfn.IFNA(IF(IF($AH46=AN$5,VLOOKUP(AI46,buff!$K:$L,2,FALSE),"")=0,"",IF($AH46=AN$5,VLOOKUP(AI46,buff!$K:$L,2,FALSE),"")),"")</f>
        <v/>
      </c>
      <c r="AO46" s="6" t="str">
        <f>_xlfn.IFNA(IF(IF($AH46=AO$5,VLOOKUP(AJ46,buff!$K:$L,2,FALSE),"")=0,"",IF($AH46=AO$5,VLOOKUP(AJ46,buff!$K:$L,2,FALSE),"")),"")</f>
        <v/>
      </c>
      <c r="AP46" s="6" t="str">
        <f>_xlfn.IFNA(IF(IF($AH46=AP$5,VLOOKUP(AK46,buff!$K:$L,2,FALSE),"")=0,"",IF($AH46=AP$5,VLOOKUP(AK46,buff!$K:$L,2,FALSE),"")),"")</f>
        <v/>
      </c>
      <c r="AQ46" s="6" t="str">
        <f>_xlfn.IFNA(IF(IF($AH46=AQ$5,VLOOKUP(AL46,buff!$K:$L,2,FALSE),"")=0,"",IF($AH46=AQ$5,VLOOKUP(AL46,buff!$K:$L,2,FALSE),"")),"")</f>
        <v/>
      </c>
      <c r="AR46" s="6" t="str">
        <f>_xlfn.IFNA(IF(IF($AH46=AR$5,VLOOKUP(AM46,buff!$K:$L,2,FALSE),"")=0,"",IF($AH46=AR$5,VLOOKUP(AM46,buff!$K:$L,2,FALSE),"")),"")</f>
        <v/>
      </c>
      <c r="AS46" s="6" t="str">
        <f>_xlfn.IFNA(IF(IF($AH46=AS$5,VLOOKUP(AI46,buff!$K:$L,2,FALSE),"")=0,"",IF($AH46=AS$5,VLOOKUP(AI46,buff!$K:$L,2,FALSE),"")),"")</f>
        <v/>
      </c>
      <c r="AT46" s="6" t="str">
        <f>_xlfn.IFNA(IF(IF($AH46=AT$5,VLOOKUP(AJ46,buff!$K:$L,2,FALSE),"")=0,"",IF($AH46=AT$5,VLOOKUP(AJ46,buff!$K:$L,2,FALSE),"")),"")</f>
        <v/>
      </c>
      <c r="AU46" s="6" t="str">
        <f>_xlfn.IFNA(IF(IF($AH46=AU$5,VLOOKUP(AK46,buff!$K:$L,2,FALSE),"")=0,"",IF($AH46=AU$5,VLOOKUP(AK46,buff!$K:$L,2,FALSE),"")),"")</f>
        <v/>
      </c>
      <c r="AV46" s="6" t="str">
        <f>_xlfn.IFNA(IF(IF($AH46=AV$5,VLOOKUP(AL46,buff!$K:$L,2,FALSE),"")=0,"",IF($AH46=AV$5,VLOOKUP(AL46,buff!$K:$L,2,FALSE),"")),"")</f>
        <v/>
      </c>
      <c r="AW46" s="6" t="str">
        <f>_xlfn.IFNA(IF(IF($AH46=AW$5,VLOOKUP(AM46,buff!$K:$L,2,FALSE),"")=0,"",IF($AH46=AW$5,VLOOKUP(AM46,buff!$K:$L,2,FALSE),"")),"")</f>
        <v/>
      </c>
      <c r="AX46" s="6" t="e">
        <f>VLOOKUP(AI46,buff!K:P,6,FALSE)</f>
        <v>#N/A</v>
      </c>
      <c r="AY46" t="e">
        <f t="shared" si="8"/>
        <v>#N/A</v>
      </c>
      <c r="AZ46" t="e">
        <f t="shared" si="8"/>
        <v>#N/A</v>
      </c>
      <c r="BA46">
        <f t="shared" si="9"/>
        <v>2</v>
      </c>
      <c r="BB46">
        <f t="shared" si="10"/>
        <v>1</v>
      </c>
    </row>
    <row r="47" spans="1:54" x14ac:dyDescent="0.15">
      <c r="A47" t="str">
        <f t="shared" si="3"/>
        <v>战士主动技能3等级1</v>
      </c>
      <c r="B47" s="8">
        <v>41</v>
      </c>
      <c r="C47" s="8" t="str">
        <f>VLOOKUP(G47,角色!A:B,2,FALSE)</f>
        <v>战士</v>
      </c>
      <c r="D47" s="8" t="str">
        <f t="shared" si="4"/>
        <v>主动技能3</v>
      </c>
      <c r="E47" s="8">
        <f t="shared" si="11"/>
        <v>1</v>
      </c>
      <c r="F47" s="8">
        <f t="shared" si="12"/>
        <v>3</v>
      </c>
      <c r="G47" s="8">
        <f t="shared" si="13"/>
        <v>1</v>
      </c>
      <c r="H47" s="4" t="s">
        <v>527</v>
      </c>
      <c r="I47" s="24" t="str">
        <f>"对敌方单体造成150%攻击力（+"&amp;AB47&amp;"）点伤害。并附带流血。"</f>
        <v>对敌方单体造成150%攻击力（+237）点伤害。并附带流血。</v>
      </c>
      <c r="J47" s="4" t="s">
        <v>305</v>
      </c>
      <c r="K47" s="1" t="s">
        <v>103</v>
      </c>
      <c r="L47" s="4" t="s">
        <v>107</v>
      </c>
      <c r="M47" s="4"/>
      <c r="N47" s="4">
        <v>100</v>
      </c>
      <c r="O47" s="4"/>
      <c r="T47" s="6" t="str">
        <f t="shared" si="0"/>
        <v>1:100:2:0</v>
      </c>
      <c r="U47" s="6" t="str">
        <f t="shared" si="1"/>
        <v/>
      </c>
      <c r="Y47">
        <f t="shared" si="16"/>
        <v>100</v>
      </c>
      <c r="Z47">
        <v>150</v>
      </c>
      <c r="AA47" s="23">
        <v>50</v>
      </c>
      <c r="AB47" s="23">
        <f>INT(VLOOKUP(VLOOKUP($C47,角色技能升级比率表!$B:$C,2,FALSE),角色属性概况!E:F,2,FALSE)*VLOOKUP(E47,角色属性概况!I:M,3,FALSE)*AA47/100)</f>
        <v>237</v>
      </c>
      <c r="AE47">
        <v>0</v>
      </c>
      <c r="AF47" s="23">
        <f t="shared" si="6"/>
        <v>3</v>
      </c>
      <c r="AG47" s="23">
        <f t="shared" si="7"/>
        <v>2</v>
      </c>
      <c r="AH47" t="s">
        <v>118</v>
      </c>
      <c r="AI47" s="4" t="s">
        <v>1555</v>
      </c>
      <c r="AJ47" s="4"/>
      <c r="AN47" s="6" t="str">
        <f>_xlfn.IFNA(IF(IF($AH47=AN$5,VLOOKUP(AI47,buff!$K:$L,2,FALSE),"")=0,"",IF($AH47=AN$5,VLOOKUP(AI47,buff!$K:$L,2,FALSE),"")),"")</f>
        <v>1:100:2:0</v>
      </c>
      <c r="AO47" s="6" t="str">
        <f>_xlfn.IFNA(IF(IF($AH47=AO$5,VLOOKUP(AJ47,buff!$K:$L,2,FALSE),"")=0,"",IF($AH47=AO$5,VLOOKUP(AJ47,buff!$K:$L,2,FALSE),"")),"")</f>
        <v/>
      </c>
      <c r="AP47" s="6" t="str">
        <f>_xlfn.IFNA(IF(IF($AH47=AP$5,VLOOKUP(AK47,buff!$K:$L,2,FALSE),"")=0,"",IF($AH47=AP$5,VLOOKUP(AK47,buff!$K:$L,2,FALSE),"")),"")</f>
        <v/>
      </c>
      <c r="AQ47" s="6" t="str">
        <f>_xlfn.IFNA(IF(IF($AH47=AQ$5,VLOOKUP(AL47,buff!$K:$L,2,FALSE),"")=0,"",IF($AH47=AQ$5,VLOOKUP(AL47,buff!$K:$L,2,FALSE),"")),"")</f>
        <v/>
      </c>
      <c r="AR47" s="6" t="str">
        <f>_xlfn.IFNA(IF(IF($AH47=AR$5,VLOOKUP(AM47,buff!$K:$L,2,FALSE),"")=0,"",IF($AH47=AR$5,VLOOKUP(AM47,buff!$K:$L,2,FALSE),"")),"")</f>
        <v/>
      </c>
      <c r="AS47" s="6" t="str">
        <f>_xlfn.IFNA(IF(IF($AH47=AS$5,VLOOKUP(AI47,buff!$K:$L,2,FALSE),"")=0,"",IF($AH47=AS$5,VLOOKUP(AI47,buff!$K:$L,2,FALSE),"")),"")</f>
        <v/>
      </c>
      <c r="AT47" s="6" t="str">
        <f>_xlfn.IFNA(IF(IF($AH47=AT$5,VLOOKUP(AJ47,buff!$K:$L,2,FALSE),"")=0,"",IF($AH47=AT$5,VLOOKUP(AJ47,buff!$K:$L,2,FALSE),"")),"")</f>
        <v/>
      </c>
      <c r="AU47" s="6" t="str">
        <f>_xlfn.IFNA(IF(IF($AH47=AU$5,VLOOKUP(AK47,buff!$K:$L,2,FALSE),"")=0,"",IF($AH47=AU$5,VLOOKUP(AK47,buff!$K:$L,2,FALSE),"")),"")</f>
        <v/>
      </c>
      <c r="AV47" s="6" t="str">
        <f>_xlfn.IFNA(IF(IF($AH47=AV$5,VLOOKUP(AL47,buff!$K:$L,2,FALSE),"")=0,"",IF($AH47=AV$5,VLOOKUP(AL47,buff!$K:$L,2,FALSE),"")),"")</f>
        <v/>
      </c>
      <c r="AW47" s="6" t="str">
        <f>_xlfn.IFNA(IF(IF($AH47=AW$5,VLOOKUP(AM47,buff!$K:$L,2,FALSE),"")=0,"",IF($AH47=AW$5,VLOOKUP(AM47,buff!$K:$L,2,FALSE),"")),"")</f>
        <v/>
      </c>
      <c r="AX47" s="6">
        <f>VLOOKUP(AI47,buff!K:P,6,FALSE)</f>
        <v>0</v>
      </c>
      <c r="AY47">
        <f t="shared" si="8"/>
        <v>0</v>
      </c>
      <c r="AZ47">
        <f t="shared" si="8"/>
        <v>0</v>
      </c>
      <c r="BA47">
        <f t="shared" si="9"/>
        <v>3</v>
      </c>
      <c r="BB47">
        <f t="shared" si="10"/>
        <v>2</v>
      </c>
    </row>
    <row r="48" spans="1:54" x14ac:dyDescent="0.15">
      <c r="A48" t="str">
        <f t="shared" si="3"/>
        <v>战士主动技能3等级2</v>
      </c>
      <c r="B48" s="8">
        <v>42</v>
      </c>
      <c r="C48" s="8" t="str">
        <f>VLOOKUP(G48,角色!A:B,2,FALSE)</f>
        <v>战士</v>
      </c>
      <c r="D48" s="8" t="str">
        <f t="shared" si="4"/>
        <v>主动技能3</v>
      </c>
      <c r="E48" s="8">
        <f t="shared" si="11"/>
        <v>2</v>
      </c>
      <c r="F48" s="8">
        <f t="shared" si="12"/>
        <v>3</v>
      </c>
      <c r="G48" s="8">
        <f t="shared" si="13"/>
        <v>1</v>
      </c>
      <c r="H48" s="4" t="s">
        <v>527</v>
      </c>
      <c r="I48" s="24" t="str">
        <f t="shared" ref="I48:I66" si="17">"对敌方单体造成150%攻击力（+"&amp;AB48&amp;"）点伤害。并附带流血。"</f>
        <v>对敌方单体造成150%攻击力（+350）点伤害。并附带流血。</v>
      </c>
      <c r="J48" s="4" t="s">
        <v>305</v>
      </c>
      <c r="K48" s="1" t="s">
        <v>103</v>
      </c>
      <c r="L48" s="4" t="s">
        <v>107</v>
      </c>
      <c r="M48" s="4"/>
      <c r="N48" s="4">
        <v>100</v>
      </c>
      <c r="O48" s="4"/>
      <c r="T48" s="6" t="str">
        <f t="shared" si="0"/>
        <v>1:100:2:0</v>
      </c>
      <c r="U48" s="6" t="str">
        <f t="shared" si="1"/>
        <v/>
      </c>
      <c r="Y48">
        <f t="shared" si="16"/>
        <v>100</v>
      </c>
      <c r="Z48">
        <v>150</v>
      </c>
      <c r="AA48" s="23">
        <v>50</v>
      </c>
      <c r="AB48" s="23">
        <f>INT(VLOOKUP(VLOOKUP($C48,角色技能升级比率表!$B:$C,2,FALSE),角色属性概况!E:F,2,FALSE)*VLOOKUP(E48,角色属性概况!I:M,3,FALSE)*AA48/100)</f>
        <v>350</v>
      </c>
      <c r="AE48">
        <v>0</v>
      </c>
      <c r="AF48" s="23">
        <f t="shared" si="6"/>
        <v>3</v>
      </c>
      <c r="AG48" s="23">
        <f t="shared" si="7"/>
        <v>2</v>
      </c>
      <c r="AH48" t="s">
        <v>118</v>
      </c>
      <c r="AI48" s="4" t="s">
        <v>1555</v>
      </c>
      <c r="AN48" s="6" t="str">
        <f>_xlfn.IFNA(IF(IF($AH48=AN$5,VLOOKUP(AI48,buff!$K:$L,2,FALSE),"")=0,"",IF($AH48=AN$5,VLOOKUP(AI48,buff!$K:$L,2,FALSE),"")),"")</f>
        <v>1:100:2:0</v>
      </c>
      <c r="AO48" s="6" t="str">
        <f>_xlfn.IFNA(IF(IF($AH48=AO$5,VLOOKUP(AJ48,buff!$K:$L,2,FALSE),"")=0,"",IF($AH48=AO$5,VLOOKUP(AJ48,buff!$K:$L,2,FALSE),"")),"")</f>
        <v/>
      </c>
      <c r="AP48" s="6" t="str">
        <f>_xlfn.IFNA(IF(IF($AH48=AP$5,VLOOKUP(AK48,buff!$K:$L,2,FALSE),"")=0,"",IF($AH48=AP$5,VLOOKUP(AK48,buff!$K:$L,2,FALSE),"")),"")</f>
        <v/>
      </c>
      <c r="AQ48" s="6" t="str">
        <f>_xlfn.IFNA(IF(IF($AH48=AQ$5,VLOOKUP(AL48,buff!$K:$L,2,FALSE),"")=0,"",IF($AH48=AQ$5,VLOOKUP(AL48,buff!$K:$L,2,FALSE),"")),"")</f>
        <v/>
      </c>
      <c r="AR48" s="6" t="str">
        <f>_xlfn.IFNA(IF(IF($AH48=AR$5,VLOOKUP(AM48,buff!$K:$L,2,FALSE),"")=0,"",IF($AH48=AR$5,VLOOKUP(AM48,buff!$K:$L,2,FALSE),"")),"")</f>
        <v/>
      </c>
      <c r="AS48" s="6" t="str">
        <f>_xlfn.IFNA(IF(IF($AH48=AS$5,VLOOKUP(AI48,buff!$K:$L,2,FALSE),"")=0,"",IF($AH48=AS$5,VLOOKUP(AI48,buff!$K:$L,2,FALSE),"")),"")</f>
        <v/>
      </c>
      <c r="AT48" s="6" t="str">
        <f>_xlfn.IFNA(IF(IF($AH48=AT$5,VLOOKUP(AJ48,buff!$K:$L,2,FALSE),"")=0,"",IF($AH48=AT$5,VLOOKUP(AJ48,buff!$K:$L,2,FALSE),"")),"")</f>
        <v/>
      </c>
      <c r="AU48" s="6" t="str">
        <f>_xlfn.IFNA(IF(IF($AH48=AU$5,VLOOKUP(AK48,buff!$K:$L,2,FALSE),"")=0,"",IF($AH48=AU$5,VLOOKUP(AK48,buff!$K:$L,2,FALSE),"")),"")</f>
        <v/>
      </c>
      <c r="AV48" s="6" t="str">
        <f>_xlfn.IFNA(IF(IF($AH48=AV$5,VLOOKUP(AL48,buff!$K:$L,2,FALSE),"")=0,"",IF($AH48=AV$5,VLOOKUP(AL48,buff!$K:$L,2,FALSE),"")),"")</f>
        <v/>
      </c>
      <c r="AW48" s="6" t="str">
        <f>_xlfn.IFNA(IF(IF($AH48=AW$5,VLOOKUP(AM48,buff!$K:$L,2,FALSE),"")=0,"",IF($AH48=AW$5,VLOOKUP(AM48,buff!$K:$L,2,FALSE),"")),"")</f>
        <v/>
      </c>
      <c r="AX48" s="6">
        <f>VLOOKUP(AI48,buff!K:P,6,FALSE)</f>
        <v>0</v>
      </c>
      <c r="AY48">
        <f t="shared" si="8"/>
        <v>0</v>
      </c>
      <c r="AZ48">
        <f t="shared" si="8"/>
        <v>0</v>
      </c>
      <c r="BA48">
        <f t="shared" si="9"/>
        <v>3</v>
      </c>
      <c r="BB48">
        <f t="shared" si="10"/>
        <v>2</v>
      </c>
    </row>
    <row r="49" spans="1:54" x14ac:dyDescent="0.15">
      <c r="A49" t="str">
        <f t="shared" si="3"/>
        <v>战士主动技能3等级3</v>
      </c>
      <c r="B49" s="8">
        <v>43</v>
      </c>
      <c r="C49" s="8" t="str">
        <f>VLOOKUP(G49,角色!A:B,2,FALSE)</f>
        <v>战士</v>
      </c>
      <c r="D49" s="8" t="str">
        <f t="shared" si="4"/>
        <v>主动技能3</v>
      </c>
      <c r="E49" s="8">
        <f t="shared" si="11"/>
        <v>3</v>
      </c>
      <c r="F49" s="8">
        <f t="shared" si="12"/>
        <v>3</v>
      </c>
      <c r="G49" s="8">
        <f t="shared" si="13"/>
        <v>1</v>
      </c>
      <c r="H49" s="4" t="s">
        <v>527</v>
      </c>
      <c r="I49" s="24" t="str">
        <f t="shared" si="17"/>
        <v>对敌方单体造成150%攻击力（+462）点伤害。并附带流血。</v>
      </c>
      <c r="J49" s="4" t="s">
        <v>305</v>
      </c>
      <c r="K49" s="1" t="s">
        <v>103</v>
      </c>
      <c r="L49" s="4" t="s">
        <v>107</v>
      </c>
      <c r="M49" s="4"/>
      <c r="N49" s="4">
        <v>100</v>
      </c>
      <c r="O49" s="4"/>
      <c r="T49" s="6" t="str">
        <f t="shared" si="0"/>
        <v>1:100:2:0</v>
      </c>
      <c r="U49" s="6" t="str">
        <f t="shared" si="1"/>
        <v/>
      </c>
      <c r="Y49">
        <f t="shared" si="16"/>
        <v>100</v>
      </c>
      <c r="Z49">
        <v>150</v>
      </c>
      <c r="AA49" s="23">
        <v>50</v>
      </c>
      <c r="AB49" s="23">
        <f>INT(VLOOKUP(VLOOKUP($C49,角色技能升级比率表!$B:$C,2,FALSE),角色属性概况!E:F,2,FALSE)*VLOOKUP(E49,角色属性概况!I:M,3,FALSE)*AA49/100)</f>
        <v>462</v>
      </c>
      <c r="AE49">
        <v>0</v>
      </c>
      <c r="AF49" s="23">
        <f t="shared" si="6"/>
        <v>3</v>
      </c>
      <c r="AG49" s="23">
        <f t="shared" si="7"/>
        <v>2</v>
      </c>
      <c r="AH49" t="s">
        <v>118</v>
      </c>
      <c r="AI49" s="4" t="s">
        <v>1555</v>
      </c>
      <c r="AN49" s="6" t="str">
        <f>_xlfn.IFNA(IF(IF($AH49=AN$5,VLOOKUP(AI49,buff!$K:$L,2,FALSE),"")=0,"",IF($AH49=AN$5,VLOOKUP(AI49,buff!$K:$L,2,FALSE),"")),"")</f>
        <v>1:100:2:0</v>
      </c>
      <c r="AO49" s="6" t="str">
        <f>_xlfn.IFNA(IF(IF($AH49=AO$5,VLOOKUP(AJ49,buff!$K:$L,2,FALSE),"")=0,"",IF($AH49=AO$5,VLOOKUP(AJ49,buff!$K:$L,2,FALSE),"")),"")</f>
        <v/>
      </c>
      <c r="AP49" s="6" t="str">
        <f>_xlfn.IFNA(IF(IF($AH49=AP$5,VLOOKUP(AK49,buff!$K:$L,2,FALSE),"")=0,"",IF($AH49=AP$5,VLOOKUP(AK49,buff!$K:$L,2,FALSE),"")),"")</f>
        <v/>
      </c>
      <c r="AQ49" s="6" t="str">
        <f>_xlfn.IFNA(IF(IF($AH49=AQ$5,VLOOKUP(AL49,buff!$K:$L,2,FALSE),"")=0,"",IF($AH49=AQ$5,VLOOKUP(AL49,buff!$K:$L,2,FALSE),"")),"")</f>
        <v/>
      </c>
      <c r="AR49" s="6" t="str">
        <f>_xlfn.IFNA(IF(IF($AH49=AR$5,VLOOKUP(AM49,buff!$K:$L,2,FALSE),"")=0,"",IF($AH49=AR$5,VLOOKUP(AM49,buff!$K:$L,2,FALSE),"")),"")</f>
        <v/>
      </c>
      <c r="AS49" s="6" t="str">
        <f>_xlfn.IFNA(IF(IF($AH49=AS$5,VLOOKUP(AI49,buff!$K:$L,2,FALSE),"")=0,"",IF($AH49=AS$5,VLOOKUP(AI49,buff!$K:$L,2,FALSE),"")),"")</f>
        <v/>
      </c>
      <c r="AT49" s="6" t="str">
        <f>_xlfn.IFNA(IF(IF($AH49=AT$5,VLOOKUP(AJ49,buff!$K:$L,2,FALSE),"")=0,"",IF($AH49=AT$5,VLOOKUP(AJ49,buff!$K:$L,2,FALSE),"")),"")</f>
        <v/>
      </c>
      <c r="AU49" s="6" t="str">
        <f>_xlfn.IFNA(IF(IF($AH49=AU$5,VLOOKUP(AK49,buff!$K:$L,2,FALSE),"")=0,"",IF($AH49=AU$5,VLOOKUP(AK49,buff!$K:$L,2,FALSE),"")),"")</f>
        <v/>
      </c>
      <c r="AV49" s="6" t="str">
        <f>_xlfn.IFNA(IF(IF($AH49=AV$5,VLOOKUP(AL49,buff!$K:$L,2,FALSE),"")=0,"",IF($AH49=AV$5,VLOOKUP(AL49,buff!$K:$L,2,FALSE),"")),"")</f>
        <v/>
      </c>
      <c r="AW49" s="6" t="str">
        <f>_xlfn.IFNA(IF(IF($AH49=AW$5,VLOOKUP(AM49,buff!$K:$L,2,FALSE),"")=0,"",IF($AH49=AW$5,VLOOKUP(AM49,buff!$K:$L,2,FALSE),"")),"")</f>
        <v/>
      </c>
      <c r="AX49" s="6">
        <f>VLOOKUP(AI49,buff!K:P,6,FALSE)</f>
        <v>0</v>
      </c>
      <c r="AY49">
        <f t="shared" si="8"/>
        <v>0</v>
      </c>
      <c r="AZ49">
        <f t="shared" si="8"/>
        <v>0</v>
      </c>
      <c r="BA49">
        <f t="shared" si="9"/>
        <v>3</v>
      </c>
      <c r="BB49">
        <f t="shared" si="10"/>
        <v>2</v>
      </c>
    </row>
    <row r="50" spans="1:54" x14ac:dyDescent="0.15">
      <c r="A50" t="str">
        <f t="shared" si="3"/>
        <v>战士主动技能3等级4</v>
      </c>
      <c r="B50" s="8">
        <v>44</v>
      </c>
      <c r="C50" s="8" t="str">
        <f>VLOOKUP(G50,角色!A:B,2,FALSE)</f>
        <v>战士</v>
      </c>
      <c r="D50" s="8" t="str">
        <f t="shared" si="4"/>
        <v>主动技能3</v>
      </c>
      <c r="E50" s="8">
        <f t="shared" si="11"/>
        <v>4</v>
      </c>
      <c r="F50" s="8">
        <f t="shared" si="12"/>
        <v>3</v>
      </c>
      <c r="G50" s="8">
        <f t="shared" si="13"/>
        <v>1</v>
      </c>
      <c r="H50" s="4" t="s">
        <v>527</v>
      </c>
      <c r="I50" s="24" t="str">
        <f t="shared" si="17"/>
        <v>对敌方单体造成150%攻击力（+574）点伤害。并附带流血。</v>
      </c>
      <c r="J50" s="4" t="s">
        <v>305</v>
      </c>
      <c r="K50" s="1" t="s">
        <v>103</v>
      </c>
      <c r="L50" s="4" t="s">
        <v>107</v>
      </c>
      <c r="M50" s="4"/>
      <c r="N50" s="4">
        <v>100</v>
      </c>
      <c r="O50" s="4"/>
      <c r="T50" s="6" t="str">
        <f t="shared" si="0"/>
        <v>1:100:2:0</v>
      </c>
      <c r="U50" s="6" t="str">
        <f t="shared" si="1"/>
        <v/>
      </c>
      <c r="Y50">
        <f t="shared" si="16"/>
        <v>100</v>
      </c>
      <c r="Z50">
        <v>150</v>
      </c>
      <c r="AA50" s="23">
        <v>50</v>
      </c>
      <c r="AB50" s="23">
        <f>INT(VLOOKUP(VLOOKUP($C50,角色技能升级比率表!$B:$C,2,FALSE),角色属性概况!E:F,2,FALSE)*VLOOKUP(E50,角色属性概况!I:M,3,FALSE)*AA50/100)</f>
        <v>574</v>
      </c>
      <c r="AE50">
        <v>0</v>
      </c>
      <c r="AF50" s="23">
        <f t="shared" si="6"/>
        <v>3</v>
      </c>
      <c r="AG50" s="23">
        <f t="shared" si="7"/>
        <v>2</v>
      </c>
      <c r="AH50" t="s">
        <v>118</v>
      </c>
      <c r="AI50" s="4" t="s">
        <v>1555</v>
      </c>
      <c r="AN50" s="6" t="str">
        <f>_xlfn.IFNA(IF(IF($AH50=AN$5,VLOOKUP(AI50,buff!$K:$L,2,FALSE),"")=0,"",IF($AH50=AN$5,VLOOKUP(AI50,buff!$K:$L,2,FALSE),"")),"")</f>
        <v>1:100:2:0</v>
      </c>
      <c r="AO50" s="6" t="str">
        <f>_xlfn.IFNA(IF(IF($AH50=AO$5,VLOOKUP(AJ50,buff!$K:$L,2,FALSE),"")=0,"",IF($AH50=AO$5,VLOOKUP(AJ50,buff!$K:$L,2,FALSE),"")),"")</f>
        <v/>
      </c>
      <c r="AP50" s="6" t="str">
        <f>_xlfn.IFNA(IF(IF($AH50=AP$5,VLOOKUP(AK50,buff!$K:$L,2,FALSE),"")=0,"",IF($AH50=AP$5,VLOOKUP(AK50,buff!$K:$L,2,FALSE),"")),"")</f>
        <v/>
      </c>
      <c r="AQ50" s="6" t="str">
        <f>_xlfn.IFNA(IF(IF($AH50=AQ$5,VLOOKUP(AL50,buff!$K:$L,2,FALSE),"")=0,"",IF($AH50=AQ$5,VLOOKUP(AL50,buff!$K:$L,2,FALSE),"")),"")</f>
        <v/>
      </c>
      <c r="AR50" s="6" t="str">
        <f>_xlfn.IFNA(IF(IF($AH50=AR$5,VLOOKUP(AM50,buff!$K:$L,2,FALSE),"")=0,"",IF($AH50=AR$5,VLOOKUP(AM50,buff!$K:$L,2,FALSE),"")),"")</f>
        <v/>
      </c>
      <c r="AS50" s="6" t="str">
        <f>_xlfn.IFNA(IF(IF($AH50=AS$5,VLOOKUP(AI50,buff!$K:$L,2,FALSE),"")=0,"",IF($AH50=AS$5,VLOOKUP(AI50,buff!$K:$L,2,FALSE),"")),"")</f>
        <v/>
      </c>
      <c r="AT50" s="6" t="str">
        <f>_xlfn.IFNA(IF(IF($AH50=AT$5,VLOOKUP(AJ50,buff!$K:$L,2,FALSE),"")=0,"",IF($AH50=AT$5,VLOOKUP(AJ50,buff!$K:$L,2,FALSE),"")),"")</f>
        <v/>
      </c>
      <c r="AU50" s="6" t="str">
        <f>_xlfn.IFNA(IF(IF($AH50=AU$5,VLOOKUP(AK50,buff!$K:$L,2,FALSE),"")=0,"",IF($AH50=AU$5,VLOOKUP(AK50,buff!$K:$L,2,FALSE),"")),"")</f>
        <v/>
      </c>
      <c r="AV50" s="6" t="str">
        <f>_xlfn.IFNA(IF(IF($AH50=AV$5,VLOOKUP(AL50,buff!$K:$L,2,FALSE),"")=0,"",IF($AH50=AV$5,VLOOKUP(AL50,buff!$K:$L,2,FALSE),"")),"")</f>
        <v/>
      </c>
      <c r="AW50" s="6" t="str">
        <f>_xlfn.IFNA(IF(IF($AH50=AW$5,VLOOKUP(AM50,buff!$K:$L,2,FALSE),"")=0,"",IF($AH50=AW$5,VLOOKUP(AM50,buff!$K:$L,2,FALSE),"")),"")</f>
        <v/>
      </c>
      <c r="AX50" s="6">
        <f>VLOOKUP(AI50,buff!K:P,6,FALSE)</f>
        <v>0</v>
      </c>
      <c r="AY50">
        <f t="shared" si="8"/>
        <v>0</v>
      </c>
      <c r="AZ50">
        <f t="shared" si="8"/>
        <v>0</v>
      </c>
      <c r="BA50">
        <f t="shared" si="9"/>
        <v>3</v>
      </c>
      <c r="BB50">
        <f t="shared" si="10"/>
        <v>2</v>
      </c>
    </row>
    <row r="51" spans="1:54" x14ac:dyDescent="0.15">
      <c r="A51" t="str">
        <f t="shared" si="3"/>
        <v>战士主动技能3等级5</v>
      </c>
      <c r="B51" s="8">
        <v>45</v>
      </c>
      <c r="C51" s="8" t="str">
        <f>VLOOKUP(G51,角色!A:B,2,FALSE)</f>
        <v>战士</v>
      </c>
      <c r="D51" s="8" t="str">
        <f t="shared" si="4"/>
        <v>主动技能3</v>
      </c>
      <c r="E51" s="8">
        <f t="shared" si="11"/>
        <v>5</v>
      </c>
      <c r="F51" s="8">
        <f t="shared" si="12"/>
        <v>3</v>
      </c>
      <c r="G51" s="8">
        <f t="shared" si="13"/>
        <v>1</v>
      </c>
      <c r="H51" s="4" t="s">
        <v>527</v>
      </c>
      <c r="I51" s="24" t="str">
        <f t="shared" si="17"/>
        <v>对敌方单体造成150%攻击力（+706）点伤害。并附带流血。</v>
      </c>
      <c r="J51" s="4" t="s">
        <v>305</v>
      </c>
      <c r="K51" s="1" t="s">
        <v>103</v>
      </c>
      <c r="L51" s="4" t="s">
        <v>107</v>
      </c>
      <c r="M51" s="4"/>
      <c r="N51" s="4">
        <v>100</v>
      </c>
      <c r="O51" s="4"/>
      <c r="T51" s="6" t="str">
        <f t="shared" si="0"/>
        <v>1:100:2:0</v>
      </c>
      <c r="U51" s="6" t="str">
        <f t="shared" si="1"/>
        <v/>
      </c>
      <c r="Y51">
        <f t="shared" si="16"/>
        <v>100</v>
      </c>
      <c r="Z51">
        <v>150</v>
      </c>
      <c r="AA51" s="23">
        <v>50</v>
      </c>
      <c r="AB51" s="23">
        <f>INT(VLOOKUP(VLOOKUP($C51,角色技能升级比率表!$B:$C,2,FALSE),角色属性概况!E:F,2,FALSE)*VLOOKUP(E51,角色属性概况!I:M,3,FALSE)*AA51/100)</f>
        <v>706</v>
      </c>
      <c r="AE51">
        <v>0</v>
      </c>
      <c r="AF51" s="23">
        <f t="shared" si="6"/>
        <v>3</v>
      </c>
      <c r="AG51" s="23">
        <f t="shared" si="7"/>
        <v>2</v>
      </c>
      <c r="AH51" t="s">
        <v>118</v>
      </c>
      <c r="AI51" s="4" t="s">
        <v>1555</v>
      </c>
      <c r="AN51" s="6" t="str">
        <f>_xlfn.IFNA(IF(IF($AH51=AN$5,VLOOKUP(AI51,buff!$K:$L,2,FALSE),"")=0,"",IF($AH51=AN$5,VLOOKUP(AI51,buff!$K:$L,2,FALSE),"")),"")</f>
        <v>1:100:2:0</v>
      </c>
      <c r="AO51" s="6" t="str">
        <f>_xlfn.IFNA(IF(IF($AH51=AO$5,VLOOKUP(AJ51,buff!$K:$L,2,FALSE),"")=0,"",IF($AH51=AO$5,VLOOKUP(AJ51,buff!$K:$L,2,FALSE),"")),"")</f>
        <v/>
      </c>
      <c r="AP51" s="6" t="str">
        <f>_xlfn.IFNA(IF(IF($AH51=AP$5,VLOOKUP(AK51,buff!$K:$L,2,FALSE),"")=0,"",IF($AH51=AP$5,VLOOKUP(AK51,buff!$K:$L,2,FALSE),"")),"")</f>
        <v/>
      </c>
      <c r="AQ51" s="6" t="str">
        <f>_xlfn.IFNA(IF(IF($AH51=AQ$5,VLOOKUP(AL51,buff!$K:$L,2,FALSE),"")=0,"",IF($AH51=AQ$5,VLOOKUP(AL51,buff!$K:$L,2,FALSE),"")),"")</f>
        <v/>
      </c>
      <c r="AR51" s="6" t="str">
        <f>_xlfn.IFNA(IF(IF($AH51=AR$5,VLOOKUP(AM51,buff!$K:$L,2,FALSE),"")=0,"",IF($AH51=AR$5,VLOOKUP(AM51,buff!$K:$L,2,FALSE),"")),"")</f>
        <v/>
      </c>
      <c r="AS51" s="6" t="str">
        <f>_xlfn.IFNA(IF(IF($AH51=AS$5,VLOOKUP(AI51,buff!$K:$L,2,FALSE),"")=0,"",IF($AH51=AS$5,VLOOKUP(AI51,buff!$K:$L,2,FALSE),"")),"")</f>
        <v/>
      </c>
      <c r="AT51" s="6" t="str">
        <f>_xlfn.IFNA(IF(IF($AH51=AT$5,VLOOKUP(AJ51,buff!$K:$L,2,FALSE),"")=0,"",IF($AH51=AT$5,VLOOKUP(AJ51,buff!$K:$L,2,FALSE),"")),"")</f>
        <v/>
      </c>
      <c r="AU51" s="6" t="str">
        <f>_xlfn.IFNA(IF(IF($AH51=AU$5,VLOOKUP(AK51,buff!$K:$L,2,FALSE),"")=0,"",IF($AH51=AU$5,VLOOKUP(AK51,buff!$K:$L,2,FALSE),"")),"")</f>
        <v/>
      </c>
      <c r="AV51" s="6" t="str">
        <f>_xlfn.IFNA(IF(IF($AH51=AV$5,VLOOKUP(AL51,buff!$K:$L,2,FALSE),"")=0,"",IF($AH51=AV$5,VLOOKUP(AL51,buff!$K:$L,2,FALSE),"")),"")</f>
        <v/>
      </c>
      <c r="AW51" s="6" t="str">
        <f>_xlfn.IFNA(IF(IF($AH51=AW$5,VLOOKUP(AM51,buff!$K:$L,2,FALSE),"")=0,"",IF($AH51=AW$5,VLOOKUP(AM51,buff!$K:$L,2,FALSE),"")),"")</f>
        <v/>
      </c>
      <c r="AX51" s="6">
        <f>VLOOKUP(AI51,buff!K:P,6,FALSE)</f>
        <v>0</v>
      </c>
      <c r="AY51">
        <f t="shared" si="8"/>
        <v>0</v>
      </c>
      <c r="AZ51">
        <f t="shared" si="8"/>
        <v>0</v>
      </c>
      <c r="BA51">
        <f t="shared" si="9"/>
        <v>3</v>
      </c>
      <c r="BB51">
        <f t="shared" si="10"/>
        <v>2</v>
      </c>
    </row>
    <row r="52" spans="1:54" x14ac:dyDescent="0.15">
      <c r="A52" t="str">
        <f t="shared" si="3"/>
        <v>战士主动技能3等级6</v>
      </c>
      <c r="B52" s="8">
        <v>46</v>
      </c>
      <c r="C52" s="8" t="str">
        <f>VLOOKUP(G52,角色!A:B,2,FALSE)</f>
        <v>战士</v>
      </c>
      <c r="D52" s="8" t="str">
        <f t="shared" si="4"/>
        <v>主动技能3</v>
      </c>
      <c r="E52" s="8">
        <f t="shared" si="11"/>
        <v>6</v>
      </c>
      <c r="F52" s="8">
        <f t="shared" si="12"/>
        <v>3</v>
      </c>
      <c r="G52" s="8">
        <f t="shared" si="13"/>
        <v>1</v>
      </c>
      <c r="H52" s="4" t="s">
        <v>527</v>
      </c>
      <c r="I52" s="24" t="str">
        <f t="shared" si="17"/>
        <v>对敌方单体造成150%攻击力（+870）点伤害。并附带流血。</v>
      </c>
      <c r="J52" s="4" t="s">
        <v>305</v>
      </c>
      <c r="K52" s="1" t="s">
        <v>103</v>
      </c>
      <c r="L52" s="4" t="s">
        <v>107</v>
      </c>
      <c r="M52" s="4"/>
      <c r="N52" s="4">
        <v>100</v>
      </c>
      <c r="O52" s="4"/>
      <c r="T52" s="6" t="str">
        <f t="shared" si="0"/>
        <v>1:100:2:0</v>
      </c>
      <c r="U52" s="6" t="str">
        <f t="shared" si="1"/>
        <v/>
      </c>
      <c r="Y52">
        <f t="shared" si="16"/>
        <v>100</v>
      </c>
      <c r="Z52">
        <v>150</v>
      </c>
      <c r="AA52" s="23">
        <v>50</v>
      </c>
      <c r="AB52" s="23">
        <f>INT(VLOOKUP(VLOOKUP($C52,角色技能升级比率表!$B:$C,2,FALSE),角色属性概况!E:F,2,FALSE)*VLOOKUP(E52,角色属性概况!I:M,3,FALSE)*AA52/100)</f>
        <v>870</v>
      </c>
      <c r="AE52">
        <v>0</v>
      </c>
      <c r="AF52" s="23">
        <f t="shared" si="6"/>
        <v>3</v>
      </c>
      <c r="AG52" s="23">
        <f t="shared" si="7"/>
        <v>2</v>
      </c>
      <c r="AH52" t="s">
        <v>118</v>
      </c>
      <c r="AI52" s="4" t="s">
        <v>1555</v>
      </c>
      <c r="AN52" s="6" t="str">
        <f>_xlfn.IFNA(IF(IF($AH52=AN$5,VLOOKUP(AI52,buff!$K:$L,2,FALSE),"")=0,"",IF($AH52=AN$5,VLOOKUP(AI52,buff!$K:$L,2,FALSE),"")),"")</f>
        <v>1:100:2:0</v>
      </c>
      <c r="AO52" s="6" t="str">
        <f>_xlfn.IFNA(IF(IF($AH52=AO$5,VLOOKUP(AJ52,buff!$K:$L,2,FALSE),"")=0,"",IF($AH52=AO$5,VLOOKUP(AJ52,buff!$K:$L,2,FALSE),"")),"")</f>
        <v/>
      </c>
      <c r="AP52" s="6" t="str">
        <f>_xlfn.IFNA(IF(IF($AH52=AP$5,VLOOKUP(AK52,buff!$K:$L,2,FALSE),"")=0,"",IF($AH52=AP$5,VLOOKUP(AK52,buff!$K:$L,2,FALSE),"")),"")</f>
        <v/>
      </c>
      <c r="AQ52" s="6" t="str">
        <f>_xlfn.IFNA(IF(IF($AH52=AQ$5,VLOOKUP(AL52,buff!$K:$L,2,FALSE),"")=0,"",IF($AH52=AQ$5,VLOOKUP(AL52,buff!$K:$L,2,FALSE),"")),"")</f>
        <v/>
      </c>
      <c r="AR52" s="6" t="str">
        <f>_xlfn.IFNA(IF(IF($AH52=AR$5,VLOOKUP(AM52,buff!$K:$L,2,FALSE),"")=0,"",IF($AH52=AR$5,VLOOKUP(AM52,buff!$K:$L,2,FALSE),"")),"")</f>
        <v/>
      </c>
      <c r="AS52" s="6" t="str">
        <f>_xlfn.IFNA(IF(IF($AH52=AS$5,VLOOKUP(AI52,buff!$K:$L,2,FALSE),"")=0,"",IF($AH52=AS$5,VLOOKUP(AI52,buff!$K:$L,2,FALSE),"")),"")</f>
        <v/>
      </c>
      <c r="AT52" s="6" t="str">
        <f>_xlfn.IFNA(IF(IF($AH52=AT$5,VLOOKUP(AJ52,buff!$K:$L,2,FALSE),"")=0,"",IF($AH52=AT$5,VLOOKUP(AJ52,buff!$K:$L,2,FALSE),"")),"")</f>
        <v/>
      </c>
      <c r="AU52" s="6" t="str">
        <f>_xlfn.IFNA(IF(IF($AH52=AU$5,VLOOKUP(AK52,buff!$K:$L,2,FALSE),"")=0,"",IF($AH52=AU$5,VLOOKUP(AK52,buff!$K:$L,2,FALSE),"")),"")</f>
        <v/>
      </c>
      <c r="AV52" s="6" t="str">
        <f>_xlfn.IFNA(IF(IF($AH52=AV$5,VLOOKUP(AL52,buff!$K:$L,2,FALSE),"")=0,"",IF($AH52=AV$5,VLOOKUP(AL52,buff!$K:$L,2,FALSE),"")),"")</f>
        <v/>
      </c>
      <c r="AW52" s="6" t="str">
        <f>_xlfn.IFNA(IF(IF($AH52=AW$5,VLOOKUP(AM52,buff!$K:$L,2,FALSE),"")=0,"",IF($AH52=AW$5,VLOOKUP(AM52,buff!$K:$L,2,FALSE),"")),"")</f>
        <v/>
      </c>
      <c r="AX52" s="6">
        <f>VLOOKUP(AI52,buff!K:P,6,FALSE)</f>
        <v>0</v>
      </c>
      <c r="AY52">
        <f t="shared" si="8"/>
        <v>0</v>
      </c>
      <c r="AZ52">
        <f t="shared" si="8"/>
        <v>0</v>
      </c>
      <c r="BA52">
        <f t="shared" si="9"/>
        <v>3</v>
      </c>
      <c r="BB52">
        <f t="shared" si="10"/>
        <v>2</v>
      </c>
    </row>
    <row r="53" spans="1:54" x14ac:dyDescent="0.15">
      <c r="A53" t="str">
        <f t="shared" si="3"/>
        <v>战士主动技能3等级7</v>
      </c>
      <c r="B53" s="8">
        <v>47</v>
      </c>
      <c r="C53" s="8" t="str">
        <f>VLOOKUP(G53,角色!A:B,2,FALSE)</f>
        <v>战士</v>
      </c>
      <c r="D53" s="8" t="str">
        <f t="shared" si="4"/>
        <v>主动技能3</v>
      </c>
      <c r="E53" s="8">
        <f t="shared" si="11"/>
        <v>7</v>
      </c>
      <c r="F53" s="8">
        <f t="shared" si="12"/>
        <v>3</v>
      </c>
      <c r="G53" s="8">
        <f t="shared" si="13"/>
        <v>1</v>
      </c>
      <c r="H53" s="4" t="s">
        <v>527</v>
      </c>
      <c r="I53" s="24" t="str">
        <f t="shared" si="17"/>
        <v>对敌方单体造成150%攻击力（+1071）点伤害。并附带流血。</v>
      </c>
      <c r="J53" s="4" t="s">
        <v>305</v>
      </c>
      <c r="K53" s="1" t="s">
        <v>103</v>
      </c>
      <c r="L53" s="4" t="s">
        <v>107</v>
      </c>
      <c r="M53" s="4"/>
      <c r="N53" s="4">
        <v>100</v>
      </c>
      <c r="O53" s="4"/>
      <c r="T53" s="6" t="str">
        <f t="shared" si="0"/>
        <v>1:100:2:0</v>
      </c>
      <c r="U53" s="6" t="str">
        <f t="shared" si="1"/>
        <v/>
      </c>
      <c r="Y53">
        <f t="shared" si="16"/>
        <v>100</v>
      </c>
      <c r="Z53">
        <v>150</v>
      </c>
      <c r="AA53" s="23">
        <v>50</v>
      </c>
      <c r="AB53" s="23">
        <f>INT(VLOOKUP(VLOOKUP($C53,角色技能升级比率表!$B:$C,2,FALSE),角色属性概况!E:F,2,FALSE)*VLOOKUP(E53,角色属性概况!I:M,3,FALSE)*AA53/100)</f>
        <v>1071</v>
      </c>
      <c r="AE53">
        <v>0</v>
      </c>
      <c r="AF53" s="23">
        <f t="shared" si="6"/>
        <v>3</v>
      </c>
      <c r="AG53" s="23">
        <f t="shared" si="7"/>
        <v>2</v>
      </c>
      <c r="AH53" t="s">
        <v>118</v>
      </c>
      <c r="AI53" s="4" t="s">
        <v>1555</v>
      </c>
      <c r="AN53" s="6" t="str">
        <f>_xlfn.IFNA(IF(IF($AH53=AN$5,VLOOKUP(AI53,buff!$K:$L,2,FALSE),"")=0,"",IF($AH53=AN$5,VLOOKUP(AI53,buff!$K:$L,2,FALSE),"")),"")</f>
        <v>1:100:2:0</v>
      </c>
      <c r="AO53" s="6" t="str">
        <f>_xlfn.IFNA(IF(IF($AH53=AO$5,VLOOKUP(AJ53,buff!$K:$L,2,FALSE),"")=0,"",IF($AH53=AO$5,VLOOKUP(AJ53,buff!$K:$L,2,FALSE),"")),"")</f>
        <v/>
      </c>
      <c r="AP53" s="6" t="str">
        <f>_xlfn.IFNA(IF(IF($AH53=AP$5,VLOOKUP(AK53,buff!$K:$L,2,FALSE),"")=0,"",IF($AH53=AP$5,VLOOKUP(AK53,buff!$K:$L,2,FALSE),"")),"")</f>
        <v/>
      </c>
      <c r="AQ53" s="6" t="str">
        <f>_xlfn.IFNA(IF(IF($AH53=AQ$5,VLOOKUP(AL53,buff!$K:$L,2,FALSE),"")=0,"",IF($AH53=AQ$5,VLOOKUP(AL53,buff!$K:$L,2,FALSE),"")),"")</f>
        <v/>
      </c>
      <c r="AR53" s="6" t="str">
        <f>_xlfn.IFNA(IF(IF($AH53=AR$5,VLOOKUP(AM53,buff!$K:$L,2,FALSE),"")=0,"",IF($AH53=AR$5,VLOOKUP(AM53,buff!$K:$L,2,FALSE),"")),"")</f>
        <v/>
      </c>
      <c r="AS53" s="6" t="str">
        <f>_xlfn.IFNA(IF(IF($AH53=AS$5,VLOOKUP(AI53,buff!$K:$L,2,FALSE),"")=0,"",IF($AH53=AS$5,VLOOKUP(AI53,buff!$K:$L,2,FALSE),"")),"")</f>
        <v/>
      </c>
      <c r="AT53" s="6" t="str">
        <f>_xlfn.IFNA(IF(IF($AH53=AT$5,VLOOKUP(AJ53,buff!$K:$L,2,FALSE),"")=0,"",IF($AH53=AT$5,VLOOKUP(AJ53,buff!$K:$L,2,FALSE),"")),"")</f>
        <v/>
      </c>
      <c r="AU53" s="6" t="str">
        <f>_xlfn.IFNA(IF(IF($AH53=AU$5,VLOOKUP(AK53,buff!$K:$L,2,FALSE),"")=0,"",IF($AH53=AU$5,VLOOKUP(AK53,buff!$K:$L,2,FALSE),"")),"")</f>
        <v/>
      </c>
      <c r="AV53" s="6" t="str">
        <f>_xlfn.IFNA(IF(IF($AH53=AV$5,VLOOKUP(AL53,buff!$K:$L,2,FALSE),"")=0,"",IF($AH53=AV$5,VLOOKUP(AL53,buff!$K:$L,2,FALSE),"")),"")</f>
        <v/>
      </c>
      <c r="AW53" s="6" t="str">
        <f>_xlfn.IFNA(IF(IF($AH53=AW$5,VLOOKUP(AM53,buff!$K:$L,2,FALSE),"")=0,"",IF($AH53=AW$5,VLOOKUP(AM53,buff!$K:$L,2,FALSE),"")),"")</f>
        <v/>
      </c>
      <c r="AX53" s="6">
        <f>VLOOKUP(AI53,buff!K:P,6,FALSE)</f>
        <v>0</v>
      </c>
      <c r="AY53">
        <f t="shared" si="8"/>
        <v>0</v>
      </c>
      <c r="AZ53">
        <f t="shared" si="8"/>
        <v>0</v>
      </c>
      <c r="BA53">
        <f t="shared" si="9"/>
        <v>3</v>
      </c>
      <c r="BB53">
        <f t="shared" si="10"/>
        <v>2</v>
      </c>
    </row>
    <row r="54" spans="1:54" x14ac:dyDescent="0.15">
      <c r="A54" t="str">
        <f t="shared" si="3"/>
        <v>战士主动技能3等级8</v>
      </c>
      <c r="B54" s="8">
        <v>48</v>
      </c>
      <c r="C54" s="8" t="str">
        <f>VLOOKUP(G54,角色!A:B,2,FALSE)</f>
        <v>战士</v>
      </c>
      <c r="D54" s="8" t="str">
        <f t="shared" si="4"/>
        <v>主动技能3</v>
      </c>
      <c r="E54" s="8">
        <f t="shared" si="11"/>
        <v>8</v>
      </c>
      <c r="F54" s="8">
        <f t="shared" si="12"/>
        <v>3</v>
      </c>
      <c r="G54" s="8">
        <f t="shared" si="13"/>
        <v>1</v>
      </c>
      <c r="H54" s="4" t="s">
        <v>527</v>
      </c>
      <c r="I54" s="24" t="str">
        <f t="shared" si="17"/>
        <v>对敌方单体造成150%攻击力（+1320）点伤害。并附带流血。</v>
      </c>
      <c r="J54" s="4" t="s">
        <v>305</v>
      </c>
      <c r="K54" s="1" t="s">
        <v>103</v>
      </c>
      <c r="L54" s="4" t="s">
        <v>107</v>
      </c>
      <c r="M54" s="4"/>
      <c r="N54" s="4">
        <v>100</v>
      </c>
      <c r="O54" s="4"/>
      <c r="T54" s="6" t="str">
        <f t="shared" si="0"/>
        <v>1:100:2:0</v>
      </c>
      <c r="U54" s="6" t="str">
        <f t="shared" si="1"/>
        <v/>
      </c>
      <c r="Y54">
        <f t="shared" si="16"/>
        <v>100</v>
      </c>
      <c r="Z54">
        <v>150</v>
      </c>
      <c r="AA54" s="23">
        <v>50</v>
      </c>
      <c r="AB54" s="23">
        <f>INT(VLOOKUP(VLOOKUP($C54,角色技能升级比率表!$B:$C,2,FALSE),角色属性概况!E:F,2,FALSE)*VLOOKUP(E54,角色属性概况!I:M,3,FALSE)*AA54/100)</f>
        <v>1320</v>
      </c>
      <c r="AE54">
        <v>0</v>
      </c>
      <c r="AF54" s="23">
        <f t="shared" si="6"/>
        <v>3</v>
      </c>
      <c r="AG54" s="23">
        <f t="shared" si="7"/>
        <v>2</v>
      </c>
      <c r="AH54" t="s">
        <v>118</v>
      </c>
      <c r="AI54" s="4" t="s">
        <v>1555</v>
      </c>
      <c r="AN54" s="6" t="str">
        <f>_xlfn.IFNA(IF(IF($AH54=AN$5,VLOOKUP(AI54,buff!$K:$L,2,FALSE),"")=0,"",IF($AH54=AN$5,VLOOKUP(AI54,buff!$K:$L,2,FALSE),"")),"")</f>
        <v>1:100:2:0</v>
      </c>
      <c r="AO54" s="6" t="str">
        <f>_xlfn.IFNA(IF(IF($AH54=AO$5,VLOOKUP(AJ54,buff!$K:$L,2,FALSE),"")=0,"",IF($AH54=AO$5,VLOOKUP(AJ54,buff!$K:$L,2,FALSE),"")),"")</f>
        <v/>
      </c>
      <c r="AP54" s="6" t="str">
        <f>_xlfn.IFNA(IF(IF($AH54=AP$5,VLOOKUP(AK54,buff!$K:$L,2,FALSE),"")=0,"",IF($AH54=AP$5,VLOOKUP(AK54,buff!$K:$L,2,FALSE),"")),"")</f>
        <v/>
      </c>
      <c r="AQ54" s="6" t="str">
        <f>_xlfn.IFNA(IF(IF($AH54=AQ$5,VLOOKUP(AL54,buff!$K:$L,2,FALSE),"")=0,"",IF($AH54=AQ$5,VLOOKUP(AL54,buff!$K:$L,2,FALSE),"")),"")</f>
        <v/>
      </c>
      <c r="AR54" s="6" t="str">
        <f>_xlfn.IFNA(IF(IF($AH54=AR$5,VLOOKUP(AM54,buff!$K:$L,2,FALSE),"")=0,"",IF($AH54=AR$5,VLOOKUP(AM54,buff!$K:$L,2,FALSE),"")),"")</f>
        <v/>
      </c>
      <c r="AS54" s="6" t="str">
        <f>_xlfn.IFNA(IF(IF($AH54=AS$5,VLOOKUP(AI54,buff!$K:$L,2,FALSE),"")=0,"",IF($AH54=AS$5,VLOOKUP(AI54,buff!$K:$L,2,FALSE),"")),"")</f>
        <v/>
      </c>
      <c r="AT54" s="6" t="str">
        <f>_xlfn.IFNA(IF(IF($AH54=AT$5,VLOOKUP(AJ54,buff!$K:$L,2,FALSE),"")=0,"",IF($AH54=AT$5,VLOOKUP(AJ54,buff!$K:$L,2,FALSE),"")),"")</f>
        <v/>
      </c>
      <c r="AU54" s="6" t="str">
        <f>_xlfn.IFNA(IF(IF($AH54=AU$5,VLOOKUP(AK54,buff!$K:$L,2,FALSE),"")=0,"",IF($AH54=AU$5,VLOOKUP(AK54,buff!$K:$L,2,FALSE),"")),"")</f>
        <v/>
      </c>
      <c r="AV54" s="6" t="str">
        <f>_xlfn.IFNA(IF(IF($AH54=AV$5,VLOOKUP(AL54,buff!$K:$L,2,FALSE),"")=0,"",IF($AH54=AV$5,VLOOKUP(AL54,buff!$K:$L,2,FALSE),"")),"")</f>
        <v/>
      </c>
      <c r="AW54" s="6" t="str">
        <f>_xlfn.IFNA(IF(IF($AH54=AW$5,VLOOKUP(AM54,buff!$K:$L,2,FALSE),"")=0,"",IF($AH54=AW$5,VLOOKUP(AM54,buff!$K:$L,2,FALSE),"")),"")</f>
        <v/>
      </c>
      <c r="AX54" s="6">
        <f>VLOOKUP(AI54,buff!K:P,6,FALSE)</f>
        <v>0</v>
      </c>
      <c r="AY54">
        <f t="shared" si="8"/>
        <v>0</v>
      </c>
      <c r="AZ54">
        <f t="shared" si="8"/>
        <v>0</v>
      </c>
      <c r="BA54">
        <f t="shared" si="9"/>
        <v>3</v>
      </c>
      <c r="BB54">
        <f t="shared" si="10"/>
        <v>2</v>
      </c>
    </row>
    <row r="55" spans="1:54" x14ac:dyDescent="0.15">
      <c r="A55" t="str">
        <f t="shared" si="3"/>
        <v>战士主动技能3等级9</v>
      </c>
      <c r="B55" s="8">
        <v>49</v>
      </c>
      <c r="C55" s="8" t="str">
        <f>VLOOKUP(G55,角色!A:B,2,FALSE)</f>
        <v>战士</v>
      </c>
      <c r="D55" s="8" t="str">
        <f t="shared" si="4"/>
        <v>主动技能3</v>
      </c>
      <c r="E55" s="8">
        <f t="shared" si="11"/>
        <v>9</v>
      </c>
      <c r="F55" s="8">
        <f t="shared" si="12"/>
        <v>3</v>
      </c>
      <c r="G55" s="8">
        <f t="shared" si="13"/>
        <v>1</v>
      </c>
      <c r="H55" s="4" t="s">
        <v>527</v>
      </c>
      <c r="I55" s="24" t="str">
        <f t="shared" si="17"/>
        <v>对敌方单体造成150%攻击力（+1625）点伤害。并附带流血。</v>
      </c>
      <c r="J55" s="4" t="s">
        <v>305</v>
      </c>
      <c r="K55" s="1" t="s">
        <v>103</v>
      </c>
      <c r="L55" s="4" t="s">
        <v>107</v>
      </c>
      <c r="M55" s="4"/>
      <c r="N55" s="4">
        <v>100</v>
      </c>
      <c r="O55" s="4"/>
      <c r="T55" s="6" t="str">
        <f t="shared" si="0"/>
        <v>1:100:2:0</v>
      </c>
      <c r="U55" s="6" t="str">
        <f t="shared" si="1"/>
        <v/>
      </c>
      <c r="Y55">
        <f t="shared" si="16"/>
        <v>100</v>
      </c>
      <c r="Z55">
        <v>150</v>
      </c>
      <c r="AA55" s="23">
        <v>50</v>
      </c>
      <c r="AB55" s="23">
        <f>INT(VLOOKUP(VLOOKUP($C55,角色技能升级比率表!$B:$C,2,FALSE),角色属性概况!E:F,2,FALSE)*VLOOKUP(E55,角色属性概况!I:M,3,FALSE)*AA55/100)</f>
        <v>1625</v>
      </c>
      <c r="AE55">
        <v>0</v>
      </c>
      <c r="AF55" s="23">
        <f t="shared" si="6"/>
        <v>3</v>
      </c>
      <c r="AG55" s="23">
        <f t="shared" si="7"/>
        <v>2</v>
      </c>
      <c r="AH55" t="s">
        <v>118</v>
      </c>
      <c r="AI55" s="4" t="s">
        <v>1555</v>
      </c>
      <c r="AN55" s="6" t="str">
        <f>_xlfn.IFNA(IF(IF($AH55=AN$5,VLOOKUP(AI55,buff!$K:$L,2,FALSE),"")=0,"",IF($AH55=AN$5,VLOOKUP(AI55,buff!$K:$L,2,FALSE),"")),"")</f>
        <v>1:100:2:0</v>
      </c>
      <c r="AO55" s="6" t="str">
        <f>_xlfn.IFNA(IF(IF($AH55=AO$5,VLOOKUP(AJ55,buff!$K:$L,2,FALSE),"")=0,"",IF($AH55=AO$5,VLOOKUP(AJ55,buff!$K:$L,2,FALSE),"")),"")</f>
        <v/>
      </c>
      <c r="AP55" s="6" t="str">
        <f>_xlfn.IFNA(IF(IF($AH55=AP$5,VLOOKUP(AK55,buff!$K:$L,2,FALSE),"")=0,"",IF($AH55=AP$5,VLOOKUP(AK55,buff!$K:$L,2,FALSE),"")),"")</f>
        <v/>
      </c>
      <c r="AQ55" s="6" t="str">
        <f>_xlfn.IFNA(IF(IF($AH55=AQ$5,VLOOKUP(AL55,buff!$K:$L,2,FALSE),"")=0,"",IF($AH55=AQ$5,VLOOKUP(AL55,buff!$K:$L,2,FALSE),"")),"")</f>
        <v/>
      </c>
      <c r="AR55" s="6" t="str">
        <f>_xlfn.IFNA(IF(IF($AH55=AR$5,VLOOKUP(AM55,buff!$K:$L,2,FALSE),"")=0,"",IF($AH55=AR$5,VLOOKUP(AM55,buff!$K:$L,2,FALSE),"")),"")</f>
        <v/>
      </c>
      <c r="AS55" s="6" t="str">
        <f>_xlfn.IFNA(IF(IF($AH55=AS$5,VLOOKUP(AI55,buff!$K:$L,2,FALSE),"")=0,"",IF($AH55=AS$5,VLOOKUP(AI55,buff!$K:$L,2,FALSE),"")),"")</f>
        <v/>
      </c>
      <c r="AT55" s="6" t="str">
        <f>_xlfn.IFNA(IF(IF($AH55=AT$5,VLOOKUP(AJ55,buff!$K:$L,2,FALSE),"")=0,"",IF($AH55=AT$5,VLOOKUP(AJ55,buff!$K:$L,2,FALSE),"")),"")</f>
        <v/>
      </c>
      <c r="AU55" s="6" t="str">
        <f>_xlfn.IFNA(IF(IF($AH55=AU$5,VLOOKUP(AK55,buff!$K:$L,2,FALSE),"")=0,"",IF($AH55=AU$5,VLOOKUP(AK55,buff!$K:$L,2,FALSE),"")),"")</f>
        <v/>
      </c>
      <c r="AV55" s="6" t="str">
        <f>_xlfn.IFNA(IF(IF($AH55=AV$5,VLOOKUP(AL55,buff!$K:$L,2,FALSE),"")=0,"",IF($AH55=AV$5,VLOOKUP(AL55,buff!$K:$L,2,FALSE),"")),"")</f>
        <v/>
      </c>
      <c r="AW55" s="6" t="str">
        <f>_xlfn.IFNA(IF(IF($AH55=AW$5,VLOOKUP(AM55,buff!$K:$L,2,FALSE),"")=0,"",IF($AH55=AW$5,VLOOKUP(AM55,buff!$K:$L,2,FALSE),"")),"")</f>
        <v/>
      </c>
      <c r="AX55" s="6">
        <f>VLOOKUP(AI55,buff!K:P,6,FALSE)</f>
        <v>0</v>
      </c>
      <c r="AY55">
        <f t="shared" si="8"/>
        <v>0</v>
      </c>
      <c r="AZ55">
        <f t="shared" si="8"/>
        <v>0</v>
      </c>
      <c r="BA55">
        <f t="shared" si="9"/>
        <v>3</v>
      </c>
      <c r="BB55">
        <f t="shared" si="10"/>
        <v>2</v>
      </c>
    </row>
    <row r="56" spans="1:54" x14ac:dyDescent="0.15">
      <c r="A56" t="str">
        <f t="shared" si="3"/>
        <v>战士主动技能3等级10</v>
      </c>
      <c r="B56" s="8">
        <v>50</v>
      </c>
      <c r="C56" s="8" t="str">
        <f>VLOOKUP(G56,角色!A:B,2,FALSE)</f>
        <v>战士</v>
      </c>
      <c r="D56" s="8" t="str">
        <f t="shared" si="4"/>
        <v>主动技能3</v>
      </c>
      <c r="E56" s="8">
        <f t="shared" si="11"/>
        <v>10</v>
      </c>
      <c r="F56" s="8">
        <f t="shared" si="12"/>
        <v>3</v>
      </c>
      <c r="G56" s="8">
        <f t="shared" si="13"/>
        <v>1</v>
      </c>
      <c r="H56" s="4" t="s">
        <v>527</v>
      </c>
      <c r="I56" s="24" t="str">
        <f t="shared" si="17"/>
        <v>对敌方单体造成150%攻击力（+2001）点伤害。并附带流血。</v>
      </c>
      <c r="J56" s="4" t="s">
        <v>305</v>
      </c>
      <c r="K56" s="1" t="s">
        <v>103</v>
      </c>
      <c r="L56" s="4" t="s">
        <v>107</v>
      </c>
      <c r="M56" s="4"/>
      <c r="N56" s="4">
        <v>100</v>
      </c>
      <c r="O56" s="4"/>
      <c r="T56" s="6" t="str">
        <f t="shared" si="0"/>
        <v>1:100:2:0</v>
      </c>
      <c r="U56" s="6" t="str">
        <f t="shared" si="1"/>
        <v/>
      </c>
      <c r="Y56">
        <f t="shared" si="16"/>
        <v>100</v>
      </c>
      <c r="Z56">
        <v>150</v>
      </c>
      <c r="AA56" s="23">
        <v>50</v>
      </c>
      <c r="AB56" s="23">
        <f>INT(VLOOKUP(VLOOKUP($C56,角色技能升级比率表!$B:$C,2,FALSE),角色属性概况!E:F,2,FALSE)*VLOOKUP(E56,角色属性概况!I:M,3,FALSE)*AA56/100)</f>
        <v>2001</v>
      </c>
      <c r="AE56">
        <v>0</v>
      </c>
      <c r="AF56" s="23">
        <f t="shared" si="6"/>
        <v>3</v>
      </c>
      <c r="AG56" s="23">
        <f t="shared" si="7"/>
        <v>2</v>
      </c>
      <c r="AH56" t="s">
        <v>118</v>
      </c>
      <c r="AI56" s="4" t="s">
        <v>1555</v>
      </c>
      <c r="AN56" s="6" t="str">
        <f>_xlfn.IFNA(IF(IF($AH56=AN$5,VLOOKUP(AI56,buff!$K:$L,2,FALSE),"")=0,"",IF($AH56=AN$5,VLOOKUP(AI56,buff!$K:$L,2,FALSE),"")),"")</f>
        <v>1:100:2:0</v>
      </c>
      <c r="AO56" s="6" t="str">
        <f>_xlfn.IFNA(IF(IF($AH56=AO$5,VLOOKUP(AJ56,buff!$K:$L,2,FALSE),"")=0,"",IF($AH56=AO$5,VLOOKUP(AJ56,buff!$K:$L,2,FALSE),"")),"")</f>
        <v/>
      </c>
      <c r="AP56" s="6" t="str">
        <f>_xlfn.IFNA(IF(IF($AH56=AP$5,VLOOKUP(AK56,buff!$K:$L,2,FALSE),"")=0,"",IF($AH56=AP$5,VLOOKUP(AK56,buff!$K:$L,2,FALSE),"")),"")</f>
        <v/>
      </c>
      <c r="AQ56" s="6" t="str">
        <f>_xlfn.IFNA(IF(IF($AH56=AQ$5,VLOOKUP(AL56,buff!$K:$L,2,FALSE),"")=0,"",IF($AH56=AQ$5,VLOOKUP(AL56,buff!$K:$L,2,FALSE),"")),"")</f>
        <v/>
      </c>
      <c r="AR56" s="6" t="str">
        <f>_xlfn.IFNA(IF(IF($AH56=AR$5,VLOOKUP(AM56,buff!$K:$L,2,FALSE),"")=0,"",IF($AH56=AR$5,VLOOKUP(AM56,buff!$K:$L,2,FALSE),"")),"")</f>
        <v/>
      </c>
      <c r="AS56" s="6" t="str">
        <f>_xlfn.IFNA(IF(IF($AH56=AS$5,VLOOKUP(AI56,buff!$K:$L,2,FALSE),"")=0,"",IF($AH56=AS$5,VLOOKUP(AI56,buff!$K:$L,2,FALSE),"")),"")</f>
        <v/>
      </c>
      <c r="AT56" s="6" t="str">
        <f>_xlfn.IFNA(IF(IF($AH56=AT$5,VLOOKUP(AJ56,buff!$K:$L,2,FALSE),"")=0,"",IF($AH56=AT$5,VLOOKUP(AJ56,buff!$K:$L,2,FALSE),"")),"")</f>
        <v/>
      </c>
      <c r="AU56" s="6" t="str">
        <f>_xlfn.IFNA(IF(IF($AH56=AU$5,VLOOKUP(AK56,buff!$K:$L,2,FALSE),"")=0,"",IF($AH56=AU$5,VLOOKUP(AK56,buff!$K:$L,2,FALSE),"")),"")</f>
        <v/>
      </c>
      <c r="AV56" s="6" t="str">
        <f>_xlfn.IFNA(IF(IF($AH56=AV$5,VLOOKUP(AL56,buff!$K:$L,2,FALSE),"")=0,"",IF($AH56=AV$5,VLOOKUP(AL56,buff!$K:$L,2,FALSE),"")),"")</f>
        <v/>
      </c>
      <c r="AW56" s="6" t="str">
        <f>_xlfn.IFNA(IF(IF($AH56=AW$5,VLOOKUP(AM56,buff!$K:$L,2,FALSE),"")=0,"",IF($AH56=AW$5,VLOOKUP(AM56,buff!$K:$L,2,FALSE),"")),"")</f>
        <v/>
      </c>
      <c r="AX56" s="6">
        <f>VLOOKUP(AI56,buff!K:P,6,FALSE)</f>
        <v>0</v>
      </c>
      <c r="AY56">
        <f t="shared" si="8"/>
        <v>0</v>
      </c>
      <c r="AZ56">
        <f t="shared" si="8"/>
        <v>0</v>
      </c>
      <c r="BA56">
        <f t="shared" si="9"/>
        <v>3</v>
      </c>
      <c r="BB56">
        <f t="shared" si="10"/>
        <v>2</v>
      </c>
    </row>
    <row r="57" spans="1:54" x14ac:dyDescent="0.15">
      <c r="A57" t="str">
        <f t="shared" si="3"/>
        <v>战士主动技能3等级11</v>
      </c>
      <c r="B57" s="8">
        <v>51</v>
      </c>
      <c r="C57" s="8" t="str">
        <f>VLOOKUP(G57,角色!A:B,2,FALSE)</f>
        <v>战士</v>
      </c>
      <c r="D57" s="8" t="str">
        <f t="shared" si="4"/>
        <v>主动技能3</v>
      </c>
      <c r="E57" s="8">
        <f t="shared" si="11"/>
        <v>11</v>
      </c>
      <c r="F57" s="8">
        <f t="shared" si="12"/>
        <v>3</v>
      </c>
      <c r="G57" s="8">
        <f t="shared" si="13"/>
        <v>1</v>
      </c>
      <c r="H57" s="4" t="s">
        <v>527</v>
      </c>
      <c r="I57" s="24" t="str">
        <f t="shared" si="17"/>
        <v>对敌方单体造成150%攻击力（+2463）点伤害。并附带流血。</v>
      </c>
      <c r="J57" s="4" t="s">
        <v>305</v>
      </c>
      <c r="K57" s="1" t="s">
        <v>103</v>
      </c>
      <c r="L57" s="4" t="s">
        <v>107</v>
      </c>
      <c r="M57" s="4"/>
      <c r="N57" s="4">
        <v>100</v>
      </c>
      <c r="O57" s="4"/>
      <c r="T57" s="6" t="str">
        <f t="shared" si="0"/>
        <v>1:100:2:0</v>
      </c>
      <c r="U57" s="6" t="str">
        <f t="shared" si="1"/>
        <v/>
      </c>
      <c r="Y57">
        <f t="shared" si="16"/>
        <v>100</v>
      </c>
      <c r="Z57">
        <v>150</v>
      </c>
      <c r="AA57" s="23">
        <v>50</v>
      </c>
      <c r="AB57" s="23">
        <f>INT(VLOOKUP(VLOOKUP($C57,角色技能升级比率表!$B:$C,2,FALSE),角色属性概况!E:F,2,FALSE)*VLOOKUP(E57,角色属性概况!I:M,3,FALSE)*AA57/100)</f>
        <v>2463</v>
      </c>
      <c r="AE57">
        <v>0</v>
      </c>
      <c r="AF57" s="23">
        <f t="shared" si="6"/>
        <v>3</v>
      </c>
      <c r="AG57" s="23">
        <f t="shared" si="7"/>
        <v>2</v>
      </c>
      <c r="AH57" t="s">
        <v>118</v>
      </c>
      <c r="AI57" s="4" t="s">
        <v>1555</v>
      </c>
      <c r="AN57" s="6" t="str">
        <f>_xlfn.IFNA(IF(IF($AH57=AN$5,VLOOKUP(AI57,buff!$K:$L,2,FALSE),"")=0,"",IF($AH57=AN$5,VLOOKUP(AI57,buff!$K:$L,2,FALSE),"")),"")</f>
        <v>1:100:2:0</v>
      </c>
      <c r="AO57" s="6" t="str">
        <f>_xlfn.IFNA(IF(IF($AH57=AO$5,VLOOKUP(AJ57,buff!$K:$L,2,FALSE),"")=0,"",IF($AH57=AO$5,VLOOKUP(AJ57,buff!$K:$L,2,FALSE),"")),"")</f>
        <v/>
      </c>
      <c r="AP57" s="6" t="str">
        <f>_xlfn.IFNA(IF(IF($AH57=AP$5,VLOOKUP(AK57,buff!$K:$L,2,FALSE),"")=0,"",IF($AH57=AP$5,VLOOKUP(AK57,buff!$K:$L,2,FALSE),"")),"")</f>
        <v/>
      </c>
      <c r="AQ57" s="6" t="str">
        <f>_xlfn.IFNA(IF(IF($AH57=AQ$5,VLOOKUP(AL57,buff!$K:$L,2,FALSE),"")=0,"",IF($AH57=AQ$5,VLOOKUP(AL57,buff!$K:$L,2,FALSE),"")),"")</f>
        <v/>
      </c>
      <c r="AR57" s="6" t="str">
        <f>_xlfn.IFNA(IF(IF($AH57=AR$5,VLOOKUP(AM57,buff!$K:$L,2,FALSE),"")=0,"",IF($AH57=AR$5,VLOOKUP(AM57,buff!$K:$L,2,FALSE),"")),"")</f>
        <v/>
      </c>
      <c r="AS57" s="6" t="str">
        <f>_xlfn.IFNA(IF(IF($AH57=AS$5,VLOOKUP(AI57,buff!$K:$L,2,FALSE),"")=0,"",IF($AH57=AS$5,VLOOKUP(AI57,buff!$K:$L,2,FALSE),"")),"")</f>
        <v/>
      </c>
      <c r="AT57" s="6" t="str">
        <f>_xlfn.IFNA(IF(IF($AH57=AT$5,VLOOKUP(AJ57,buff!$K:$L,2,FALSE),"")=0,"",IF($AH57=AT$5,VLOOKUP(AJ57,buff!$K:$L,2,FALSE),"")),"")</f>
        <v/>
      </c>
      <c r="AU57" s="6" t="str">
        <f>_xlfn.IFNA(IF(IF($AH57=AU$5,VLOOKUP(AK57,buff!$K:$L,2,FALSE),"")=0,"",IF($AH57=AU$5,VLOOKUP(AK57,buff!$K:$L,2,FALSE),"")),"")</f>
        <v/>
      </c>
      <c r="AV57" s="6" t="str">
        <f>_xlfn.IFNA(IF(IF($AH57=AV$5,VLOOKUP(AL57,buff!$K:$L,2,FALSE),"")=0,"",IF($AH57=AV$5,VLOOKUP(AL57,buff!$K:$L,2,FALSE),"")),"")</f>
        <v/>
      </c>
      <c r="AW57" s="6" t="str">
        <f>_xlfn.IFNA(IF(IF($AH57=AW$5,VLOOKUP(AM57,buff!$K:$L,2,FALSE),"")=0,"",IF($AH57=AW$5,VLOOKUP(AM57,buff!$K:$L,2,FALSE),"")),"")</f>
        <v/>
      </c>
      <c r="AX57" s="6">
        <f>VLOOKUP(AI57,buff!K:P,6,FALSE)</f>
        <v>0</v>
      </c>
      <c r="AY57">
        <f t="shared" si="8"/>
        <v>0</v>
      </c>
      <c r="AZ57">
        <f t="shared" si="8"/>
        <v>0</v>
      </c>
      <c r="BA57">
        <f t="shared" si="9"/>
        <v>3</v>
      </c>
      <c r="BB57">
        <f t="shared" si="10"/>
        <v>2</v>
      </c>
    </row>
    <row r="58" spans="1:54" x14ac:dyDescent="0.15">
      <c r="A58" t="str">
        <f t="shared" si="3"/>
        <v>战士主动技能3等级12</v>
      </c>
      <c r="B58" s="8">
        <v>52</v>
      </c>
      <c r="C58" s="8" t="str">
        <f>VLOOKUP(G58,角色!A:B,2,FALSE)</f>
        <v>战士</v>
      </c>
      <c r="D58" s="8" t="str">
        <f t="shared" si="4"/>
        <v>主动技能3</v>
      </c>
      <c r="E58" s="8">
        <f t="shared" si="11"/>
        <v>12</v>
      </c>
      <c r="F58" s="8">
        <f t="shared" si="12"/>
        <v>3</v>
      </c>
      <c r="G58" s="8">
        <f t="shared" si="13"/>
        <v>1</v>
      </c>
      <c r="H58" s="4" t="s">
        <v>527</v>
      </c>
      <c r="I58" s="24" t="str">
        <f t="shared" si="17"/>
        <v>对敌方单体造成150%攻击力（+3033）点伤害。并附带流血。</v>
      </c>
      <c r="J58" s="4" t="s">
        <v>305</v>
      </c>
      <c r="K58" s="1" t="s">
        <v>103</v>
      </c>
      <c r="L58" s="4" t="s">
        <v>107</v>
      </c>
      <c r="M58" s="4"/>
      <c r="N58" s="4">
        <v>100</v>
      </c>
      <c r="O58" s="4"/>
      <c r="T58" s="6" t="str">
        <f t="shared" si="0"/>
        <v>1:100:2:0</v>
      </c>
      <c r="U58" s="6" t="str">
        <f t="shared" si="1"/>
        <v/>
      </c>
      <c r="Y58">
        <f t="shared" si="16"/>
        <v>100</v>
      </c>
      <c r="Z58">
        <v>150</v>
      </c>
      <c r="AA58" s="23">
        <v>50</v>
      </c>
      <c r="AB58" s="23">
        <f>INT(VLOOKUP(VLOOKUP($C58,角色技能升级比率表!$B:$C,2,FALSE),角色属性概况!E:F,2,FALSE)*VLOOKUP(E58,角色属性概况!I:M,3,FALSE)*AA58/100)</f>
        <v>3033</v>
      </c>
      <c r="AE58">
        <v>0</v>
      </c>
      <c r="AF58" s="23">
        <f t="shared" si="6"/>
        <v>3</v>
      </c>
      <c r="AG58" s="23">
        <f t="shared" si="7"/>
        <v>2</v>
      </c>
      <c r="AH58" t="s">
        <v>118</v>
      </c>
      <c r="AI58" s="4" t="s">
        <v>1555</v>
      </c>
      <c r="AN58" s="6" t="str">
        <f>_xlfn.IFNA(IF(IF($AH58=AN$5,VLOOKUP(AI58,buff!$K:$L,2,FALSE),"")=0,"",IF($AH58=AN$5,VLOOKUP(AI58,buff!$K:$L,2,FALSE),"")),"")</f>
        <v>1:100:2:0</v>
      </c>
      <c r="AO58" s="6" t="str">
        <f>_xlfn.IFNA(IF(IF($AH58=AO$5,VLOOKUP(AJ58,buff!$K:$L,2,FALSE),"")=0,"",IF($AH58=AO$5,VLOOKUP(AJ58,buff!$K:$L,2,FALSE),"")),"")</f>
        <v/>
      </c>
      <c r="AP58" s="6" t="str">
        <f>_xlfn.IFNA(IF(IF($AH58=AP$5,VLOOKUP(AK58,buff!$K:$L,2,FALSE),"")=0,"",IF($AH58=AP$5,VLOOKUP(AK58,buff!$K:$L,2,FALSE),"")),"")</f>
        <v/>
      </c>
      <c r="AQ58" s="6" t="str">
        <f>_xlfn.IFNA(IF(IF($AH58=AQ$5,VLOOKUP(AL58,buff!$K:$L,2,FALSE),"")=0,"",IF($AH58=AQ$5,VLOOKUP(AL58,buff!$K:$L,2,FALSE),"")),"")</f>
        <v/>
      </c>
      <c r="AR58" s="6" t="str">
        <f>_xlfn.IFNA(IF(IF($AH58=AR$5,VLOOKUP(AM58,buff!$K:$L,2,FALSE),"")=0,"",IF($AH58=AR$5,VLOOKUP(AM58,buff!$K:$L,2,FALSE),"")),"")</f>
        <v/>
      </c>
      <c r="AS58" s="6" t="str">
        <f>_xlfn.IFNA(IF(IF($AH58=AS$5,VLOOKUP(AI58,buff!$K:$L,2,FALSE),"")=0,"",IF($AH58=AS$5,VLOOKUP(AI58,buff!$K:$L,2,FALSE),"")),"")</f>
        <v/>
      </c>
      <c r="AT58" s="6" t="str">
        <f>_xlfn.IFNA(IF(IF($AH58=AT$5,VLOOKUP(AJ58,buff!$K:$L,2,FALSE),"")=0,"",IF($AH58=AT$5,VLOOKUP(AJ58,buff!$K:$L,2,FALSE),"")),"")</f>
        <v/>
      </c>
      <c r="AU58" s="6" t="str">
        <f>_xlfn.IFNA(IF(IF($AH58=AU$5,VLOOKUP(AK58,buff!$K:$L,2,FALSE),"")=0,"",IF($AH58=AU$5,VLOOKUP(AK58,buff!$K:$L,2,FALSE),"")),"")</f>
        <v/>
      </c>
      <c r="AV58" s="6" t="str">
        <f>_xlfn.IFNA(IF(IF($AH58=AV$5,VLOOKUP(AL58,buff!$K:$L,2,FALSE),"")=0,"",IF($AH58=AV$5,VLOOKUP(AL58,buff!$K:$L,2,FALSE),"")),"")</f>
        <v/>
      </c>
      <c r="AW58" s="6" t="str">
        <f>_xlfn.IFNA(IF(IF($AH58=AW$5,VLOOKUP(AM58,buff!$K:$L,2,FALSE),"")=0,"",IF($AH58=AW$5,VLOOKUP(AM58,buff!$K:$L,2,FALSE),"")),"")</f>
        <v/>
      </c>
      <c r="AX58" s="6">
        <f>VLOOKUP(AI58,buff!K:P,6,FALSE)</f>
        <v>0</v>
      </c>
      <c r="AY58">
        <f t="shared" si="8"/>
        <v>0</v>
      </c>
      <c r="AZ58">
        <f t="shared" si="8"/>
        <v>0</v>
      </c>
      <c r="BA58">
        <f t="shared" si="9"/>
        <v>3</v>
      </c>
      <c r="BB58">
        <f t="shared" si="10"/>
        <v>2</v>
      </c>
    </row>
    <row r="59" spans="1:54" x14ac:dyDescent="0.15">
      <c r="A59" t="str">
        <f t="shared" si="3"/>
        <v>战士主动技能3等级13</v>
      </c>
      <c r="B59" s="8">
        <v>53</v>
      </c>
      <c r="C59" s="8" t="str">
        <f>VLOOKUP(G59,角色!A:B,2,FALSE)</f>
        <v>战士</v>
      </c>
      <c r="D59" s="8" t="str">
        <f t="shared" si="4"/>
        <v>主动技能3</v>
      </c>
      <c r="E59" s="8">
        <f t="shared" si="11"/>
        <v>13</v>
      </c>
      <c r="F59" s="8">
        <f t="shared" si="12"/>
        <v>3</v>
      </c>
      <c r="G59" s="8">
        <f t="shared" si="13"/>
        <v>1</v>
      </c>
      <c r="H59" s="4" t="s">
        <v>527</v>
      </c>
      <c r="I59" s="24" t="str">
        <f t="shared" si="17"/>
        <v>对敌方单体造成150%攻击力（+3735）点伤害。并附带流血。</v>
      </c>
      <c r="J59" s="4" t="s">
        <v>305</v>
      </c>
      <c r="K59" s="1" t="s">
        <v>103</v>
      </c>
      <c r="L59" s="4" t="s">
        <v>107</v>
      </c>
      <c r="M59" s="4"/>
      <c r="N59" s="4">
        <v>100</v>
      </c>
      <c r="O59" s="4"/>
      <c r="T59" s="6" t="str">
        <f t="shared" si="0"/>
        <v>1:100:2:0</v>
      </c>
      <c r="U59" s="6" t="str">
        <f t="shared" si="1"/>
        <v/>
      </c>
      <c r="Y59">
        <f t="shared" si="16"/>
        <v>100</v>
      </c>
      <c r="Z59">
        <v>150</v>
      </c>
      <c r="AA59" s="23">
        <v>50</v>
      </c>
      <c r="AB59" s="23">
        <f>INT(VLOOKUP(VLOOKUP($C59,角色技能升级比率表!$B:$C,2,FALSE),角色属性概况!E:F,2,FALSE)*VLOOKUP(E59,角色属性概况!I:M,3,FALSE)*AA59/100)</f>
        <v>3735</v>
      </c>
      <c r="AE59">
        <v>0</v>
      </c>
      <c r="AF59" s="23">
        <f t="shared" si="6"/>
        <v>3</v>
      </c>
      <c r="AG59" s="23">
        <f t="shared" si="7"/>
        <v>2</v>
      </c>
      <c r="AH59" t="s">
        <v>118</v>
      </c>
      <c r="AI59" s="4" t="s">
        <v>1555</v>
      </c>
      <c r="AN59" s="6" t="str">
        <f>_xlfn.IFNA(IF(IF($AH59=AN$5,VLOOKUP(AI59,buff!$K:$L,2,FALSE),"")=0,"",IF($AH59=AN$5,VLOOKUP(AI59,buff!$K:$L,2,FALSE),"")),"")</f>
        <v>1:100:2:0</v>
      </c>
      <c r="AO59" s="6" t="str">
        <f>_xlfn.IFNA(IF(IF($AH59=AO$5,VLOOKUP(AJ59,buff!$K:$L,2,FALSE),"")=0,"",IF($AH59=AO$5,VLOOKUP(AJ59,buff!$K:$L,2,FALSE),"")),"")</f>
        <v/>
      </c>
      <c r="AP59" s="6" t="str">
        <f>_xlfn.IFNA(IF(IF($AH59=AP$5,VLOOKUP(AK59,buff!$K:$L,2,FALSE),"")=0,"",IF($AH59=AP$5,VLOOKUP(AK59,buff!$K:$L,2,FALSE),"")),"")</f>
        <v/>
      </c>
      <c r="AQ59" s="6" t="str">
        <f>_xlfn.IFNA(IF(IF($AH59=AQ$5,VLOOKUP(AL59,buff!$K:$L,2,FALSE),"")=0,"",IF($AH59=AQ$5,VLOOKUP(AL59,buff!$K:$L,2,FALSE),"")),"")</f>
        <v/>
      </c>
      <c r="AR59" s="6" t="str">
        <f>_xlfn.IFNA(IF(IF($AH59=AR$5,VLOOKUP(AM59,buff!$K:$L,2,FALSE),"")=0,"",IF($AH59=AR$5,VLOOKUP(AM59,buff!$K:$L,2,FALSE),"")),"")</f>
        <v/>
      </c>
      <c r="AS59" s="6" t="str">
        <f>_xlfn.IFNA(IF(IF($AH59=AS$5,VLOOKUP(AI59,buff!$K:$L,2,FALSE),"")=0,"",IF($AH59=AS$5,VLOOKUP(AI59,buff!$K:$L,2,FALSE),"")),"")</f>
        <v/>
      </c>
      <c r="AT59" s="6" t="str">
        <f>_xlfn.IFNA(IF(IF($AH59=AT$5,VLOOKUP(AJ59,buff!$K:$L,2,FALSE),"")=0,"",IF($AH59=AT$5,VLOOKUP(AJ59,buff!$K:$L,2,FALSE),"")),"")</f>
        <v/>
      </c>
      <c r="AU59" s="6" t="str">
        <f>_xlfn.IFNA(IF(IF($AH59=AU$5,VLOOKUP(AK59,buff!$K:$L,2,FALSE),"")=0,"",IF($AH59=AU$5,VLOOKUP(AK59,buff!$K:$L,2,FALSE),"")),"")</f>
        <v/>
      </c>
      <c r="AV59" s="6" t="str">
        <f>_xlfn.IFNA(IF(IF($AH59=AV$5,VLOOKUP(AL59,buff!$K:$L,2,FALSE),"")=0,"",IF($AH59=AV$5,VLOOKUP(AL59,buff!$K:$L,2,FALSE),"")),"")</f>
        <v/>
      </c>
      <c r="AW59" s="6" t="str">
        <f>_xlfn.IFNA(IF(IF($AH59=AW$5,VLOOKUP(AM59,buff!$K:$L,2,FALSE),"")=0,"",IF($AH59=AW$5,VLOOKUP(AM59,buff!$K:$L,2,FALSE),"")),"")</f>
        <v/>
      </c>
      <c r="AX59" s="6">
        <f>VLOOKUP(AI59,buff!K:P,6,FALSE)</f>
        <v>0</v>
      </c>
      <c r="AY59">
        <f t="shared" si="8"/>
        <v>0</v>
      </c>
      <c r="AZ59">
        <f t="shared" si="8"/>
        <v>0</v>
      </c>
      <c r="BA59">
        <f t="shared" si="9"/>
        <v>3</v>
      </c>
      <c r="BB59">
        <f t="shared" si="10"/>
        <v>2</v>
      </c>
    </row>
    <row r="60" spans="1:54" x14ac:dyDescent="0.15">
      <c r="A60" t="str">
        <f t="shared" si="3"/>
        <v>战士主动技能3等级14</v>
      </c>
      <c r="B60" s="8">
        <v>54</v>
      </c>
      <c r="C60" s="8" t="str">
        <f>VLOOKUP(G60,角色!A:B,2,FALSE)</f>
        <v>战士</v>
      </c>
      <c r="D60" s="8" t="str">
        <f t="shared" si="4"/>
        <v>主动技能3</v>
      </c>
      <c r="E60" s="8">
        <f t="shared" si="11"/>
        <v>14</v>
      </c>
      <c r="F60" s="8">
        <f t="shared" si="12"/>
        <v>3</v>
      </c>
      <c r="G60" s="8">
        <f t="shared" si="13"/>
        <v>1</v>
      </c>
      <c r="H60" s="4" t="s">
        <v>527</v>
      </c>
      <c r="I60" s="24" t="str">
        <f t="shared" si="17"/>
        <v>对敌方单体造成150%攻击力（+4599）点伤害。并附带流血。</v>
      </c>
      <c r="J60" s="4" t="s">
        <v>305</v>
      </c>
      <c r="K60" s="1" t="s">
        <v>103</v>
      </c>
      <c r="L60" s="4" t="s">
        <v>107</v>
      </c>
      <c r="M60" s="4"/>
      <c r="N60" s="4">
        <v>100</v>
      </c>
      <c r="O60" s="4"/>
      <c r="T60" s="6" t="str">
        <f t="shared" si="0"/>
        <v>1:100:2:0</v>
      </c>
      <c r="U60" s="6" t="str">
        <f t="shared" si="1"/>
        <v/>
      </c>
      <c r="Y60">
        <f t="shared" si="16"/>
        <v>100</v>
      </c>
      <c r="Z60">
        <v>150</v>
      </c>
      <c r="AA60" s="23">
        <v>50</v>
      </c>
      <c r="AB60" s="23">
        <f>INT(VLOOKUP(VLOOKUP($C60,角色技能升级比率表!$B:$C,2,FALSE),角色属性概况!E:F,2,FALSE)*VLOOKUP(E60,角色属性概况!I:M,3,FALSE)*AA60/100)</f>
        <v>4599</v>
      </c>
      <c r="AE60">
        <v>0</v>
      </c>
      <c r="AF60" s="23">
        <f t="shared" si="6"/>
        <v>3</v>
      </c>
      <c r="AG60" s="23">
        <f t="shared" si="7"/>
        <v>2</v>
      </c>
      <c r="AH60" t="s">
        <v>118</v>
      </c>
      <c r="AI60" s="4" t="s">
        <v>1555</v>
      </c>
      <c r="AN60" s="6" t="str">
        <f>_xlfn.IFNA(IF(IF($AH60=AN$5,VLOOKUP(AI60,buff!$K:$L,2,FALSE),"")=0,"",IF($AH60=AN$5,VLOOKUP(AI60,buff!$K:$L,2,FALSE),"")),"")</f>
        <v>1:100:2:0</v>
      </c>
      <c r="AO60" s="6" t="str">
        <f>_xlfn.IFNA(IF(IF($AH60=AO$5,VLOOKUP(AJ60,buff!$K:$L,2,FALSE),"")=0,"",IF($AH60=AO$5,VLOOKUP(AJ60,buff!$K:$L,2,FALSE),"")),"")</f>
        <v/>
      </c>
      <c r="AP60" s="6" t="str">
        <f>_xlfn.IFNA(IF(IF($AH60=AP$5,VLOOKUP(AK60,buff!$K:$L,2,FALSE),"")=0,"",IF($AH60=AP$5,VLOOKUP(AK60,buff!$K:$L,2,FALSE),"")),"")</f>
        <v/>
      </c>
      <c r="AQ60" s="6" t="str">
        <f>_xlfn.IFNA(IF(IF($AH60=AQ$5,VLOOKUP(AL60,buff!$K:$L,2,FALSE),"")=0,"",IF($AH60=AQ$5,VLOOKUP(AL60,buff!$K:$L,2,FALSE),"")),"")</f>
        <v/>
      </c>
      <c r="AR60" s="6" t="str">
        <f>_xlfn.IFNA(IF(IF($AH60=AR$5,VLOOKUP(AM60,buff!$K:$L,2,FALSE),"")=0,"",IF($AH60=AR$5,VLOOKUP(AM60,buff!$K:$L,2,FALSE),"")),"")</f>
        <v/>
      </c>
      <c r="AS60" s="6" t="str">
        <f>_xlfn.IFNA(IF(IF($AH60=AS$5,VLOOKUP(AI60,buff!$K:$L,2,FALSE),"")=0,"",IF($AH60=AS$5,VLOOKUP(AI60,buff!$K:$L,2,FALSE),"")),"")</f>
        <v/>
      </c>
      <c r="AT60" s="6" t="str">
        <f>_xlfn.IFNA(IF(IF($AH60=AT$5,VLOOKUP(AJ60,buff!$K:$L,2,FALSE),"")=0,"",IF($AH60=AT$5,VLOOKUP(AJ60,buff!$K:$L,2,FALSE),"")),"")</f>
        <v/>
      </c>
      <c r="AU60" s="6" t="str">
        <f>_xlfn.IFNA(IF(IF($AH60=AU$5,VLOOKUP(AK60,buff!$K:$L,2,FALSE),"")=0,"",IF($AH60=AU$5,VLOOKUP(AK60,buff!$K:$L,2,FALSE),"")),"")</f>
        <v/>
      </c>
      <c r="AV60" s="6" t="str">
        <f>_xlfn.IFNA(IF(IF($AH60=AV$5,VLOOKUP(AL60,buff!$K:$L,2,FALSE),"")=0,"",IF($AH60=AV$5,VLOOKUP(AL60,buff!$K:$L,2,FALSE),"")),"")</f>
        <v/>
      </c>
      <c r="AW60" s="6" t="str">
        <f>_xlfn.IFNA(IF(IF($AH60=AW$5,VLOOKUP(AM60,buff!$K:$L,2,FALSE),"")=0,"",IF($AH60=AW$5,VLOOKUP(AM60,buff!$K:$L,2,FALSE),"")),"")</f>
        <v/>
      </c>
      <c r="AX60" s="6">
        <f>VLOOKUP(AI60,buff!K:P,6,FALSE)</f>
        <v>0</v>
      </c>
      <c r="AY60">
        <f t="shared" si="8"/>
        <v>0</v>
      </c>
      <c r="AZ60">
        <f t="shared" si="8"/>
        <v>0</v>
      </c>
      <c r="BA60">
        <f t="shared" si="9"/>
        <v>3</v>
      </c>
      <c r="BB60">
        <f t="shared" si="10"/>
        <v>2</v>
      </c>
    </row>
    <row r="61" spans="1:54" x14ac:dyDescent="0.15">
      <c r="A61" t="str">
        <f t="shared" si="3"/>
        <v>战士主动技能3等级15</v>
      </c>
      <c r="B61" s="8">
        <v>55</v>
      </c>
      <c r="C61" s="8" t="str">
        <f>VLOOKUP(G61,角色!A:B,2,FALSE)</f>
        <v>战士</v>
      </c>
      <c r="D61" s="8" t="str">
        <f t="shared" si="4"/>
        <v>主动技能3</v>
      </c>
      <c r="E61" s="8">
        <f t="shared" si="11"/>
        <v>15</v>
      </c>
      <c r="F61" s="8">
        <f t="shared" si="12"/>
        <v>3</v>
      </c>
      <c r="G61" s="8">
        <f t="shared" si="13"/>
        <v>1</v>
      </c>
      <c r="H61" s="4" t="s">
        <v>527</v>
      </c>
      <c r="I61" s="24" t="str">
        <f t="shared" si="17"/>
        <v>对敌方单体造成150%攻击力（+5663）点伤害。并附带流血。</v>
      </c>
      <c r="J61" s="4" t="s">
        <v>305</v>
      </c>
      <c r="K61" s="1" t="s">
        <v>103</v>
      </c>
      <c r="L61" s="4" t="s">
        <v>107</v>
      </c>
      <c r="M61" s="4"/>
      <c r="N61" s="4">
        <v>100</v>
      </c>
      <c r="O61" s="4"/>
      <c r="T61" s="6" t="str">
        <f t="shared" si="0"/>
        <v>1:100:2:0</v>
      </c>
      <c r="U61" s="6" t="str">
        <f t="shared" si="1"/>
        <v/>
      </c>
      <c r="Y61">
        <f t="shared" si="16"/>
        <v>100</v>
      </c>
      <c r="Z61">
        <v>150</v>
      </c>
      <c r="AA61" s="23">
        <v>50</v>
      </c>
      <c r="AB61" s="23">
        <f>INT(VLOOKUP(VLOOKUP($C61,角色技能升级比率表!$B:$C,2,FALSE),角色属性概况!E:F,2,FALSE)*VLOOKUP(E61,角色属性概况!I:M,3,FALSE)*AA61/100)</f>
        <v>5663</v>
      </c>
      <c r="AE61">
        <v>0</v>
      </c>
      <c r="AF61" s="23">
        <f t="shared" si="6"/>
        <v>3</v>
      </c>
      <c r="AG61" s="23">
        <f t="shared" si="7"/>
        <v>2</v>
      </c>
      <c r="AH61" t="s">
        <v>118</v>
      </c>
      <c r="AI61" s="4" t="s">
        <v>1555</v>
      </c>
      <c r="AN61" s="6" t="str">
        <f>_xlfn.IFNA(IF(IF($AH61=AN$5,VLOOKUP(AI61,buff!$K:$L,2,FALSE),"")=0,"",IF($AH61=AN$5,VLOOKUP(AI61,buff!$K:$L,2,FALSE),"")),"")</f>
        <v>1:100:2:0</v>
      </c>
      <c r="AO61" s="6" t="str">
        <f>_xlfn.IFNA(IF(IF($AH61=AO$5,VLOOKUP(AJ61,buff!$K:$L,2,FALSE),"")=0,"",IF($AH61=AO$5,VLOOKUP(AJ61,buff!$K:$L,2,FALSE),"")),"")</f>
        <v/>
      </c>
      <c r="AP61" s="6" t="str">
        <f>_xlfn.IFNA(IF(IF($AH61=AP$5,VLOOKUP(AK61,buff!$K:$L,2,FALSE),"")=0,"",IF($AH61=AP$5,VLOOKUP(AK61,buff!$K:$L,2,FALSE),"")),"")</f>
        <v/>
      </c>
      <c r="AQ61" s="6" t="str">
        <f>_xlfn.IFNA(IF(IF($AH61=AQ$5,VLOOKUP(AL61,buff!$K:$L,2,FALSE),"")=0,"",IF($AH61=AQ$5,VLOOKUP(AL61,buff!$K:$L,2,FALSE),"")),"")</f>
        <v/>
      </c>
      <c r="AR61" s="6" t="str">
        <f>_xlfn.IFNA(IF(IF($AH61=AR$5,VLOOKUP(AM61,buff!$K:$L,2,FALSE),"")=0,"",IF($AH61=AR$5,VLOOKUP(AM61,buff!$K:$L,2,FALSE),"")),"")</f>
        <v/>
      </c>
      <c r="AS61" s="6" t="str">
        <f>_xlfn.IFNA(IF(IF($AH61=AS$5,VLOOKUP(AI61,buff!$K:$L,2,FALSE),"")=0,"",IF($AH61=AS$5,VLOOKUP(AI61,buff!$K:$L,2,FALSE),"")),"")</f>
        <v/>
      </c>
      <c r="AT61" s="6" t="str">
        <f>_xlfn.IFNA(IF(IF($AH61=AT$5,VLOOKUP(AJ61,buff!$K:$L,2,FALSE),"")=0,"",IF($AH61=AT$5,VLOOKUP(AJ61,buff!$K:$L,2,FALSE),"")),"")</f>
        <v/>
      </c>
      <c r="AU61" s="6" t="str">
        <f>_xlfn.IFNA(IF(IF($AH61=AU$5,VLOOKUP(AK61,buff!$K:$L,2,FALSE),"")=0,"",IF($AH61=AU$5,VLOOKUP(AK61,buff!$K:$L,2,FALSE),"")),"")</f>
        <v/>
      </c>
      <c r="AV61" s="6" t="str">
        <f>_xlfn.IFNA(IF(IF($AH61=AV$5,VLOOKUP(AL61,buff!$K:$L,2,FALSE),"")=0,"",IF($AH61=AV$5,VLOOKUP(AL61,buff!$K:$L,2,FALSE),"")),"")</f>
        <v/>
      </c>
      <c r="AW61" s="6" t="str">
        <f>_xlfn.IFNA(IF(IF($AH61=AW$5,VLOOKUP(AM61,buff!$K:$L,2,FALSE),"")=0,"",IF($AH61=AW$5,VLOOKUP(AM61,buff!$K:$L,2,FALSE),"")),"")</f>
        <v/>
      </c>
      <c r="AX61" s="6">
        <f>VLOOKUP(AI61,buff!K:P,6,FALSE)</f>
        <v>0</v>
      </c>
      <c r="AY61">
        <f t="shared" si="8"/>
        <v>0</v>
      </c>
      <c r="AZ61">
        <f t="shared" si="8"/>
        <v>0</v>
      </c>
      <c r="BA61">
        <f t="shared" si="9"/>
        <v>3</v>
      </c>
      <c r="BB61">
        <f t="shared" si="10"/>
        <v>2</v>
      </c>
    </row>
    <row r="62" spans="1:54" x14ac:dyDescent="0.15">
      <c r="A62" t="str">
        <f t="shared" si="3"/>
        <v>战士主动技能3等级16</v>
      </c>
      <c r="B62" s="8">
        <v>56</v>
      </c>
      <c r="C62" s="8" t="str">
        <f>VLOOKUP(G62,角色!A:B,2,FALSE)</f>
        <v>战士</v>
      </c>
      <c r="D62" s="8" t="str">
        <f t="shared" si="4"/>
        <v>主动技能3</v>
      </c>
      <c r="E62" s="8">
        <f t="shared" si="11"/>
        <v>16</v>
      </c>
      <c r="F62" s="8">
        <f t="shared" si="12"/>
        <v>3</v>
      </c>
      <c r="G62" s="8">
        <f t="shared" si="13"/>
        <v>1</v>
      </c>
      <c r="H62" s="4" t="s">
        <v>527</v>
      </c>
      <c r="I62" s="24" t="str">
        <f t="shared" si="17"/>
        <v>对敌方单体造成150%攻击力（+6972）点伤害。并附带流血。</v>
      </c>
      <c r="J62" s="4" t="s">
        <v>305</v>
      </c>
      <c r="K62" s="1" t="s">
        <v>103</v>
      </c>
      <c r="L62" s="4" t="s">
        <v>107</v>
      </c>
      <c r="M62" s="4"/>
      <c r="N62" s="4">
        <v>100</v>
      </c>
      <c r="O62" s="4"/>
      <c r="T62" s="6" t="str">
        <f t="shared" si="0"/>
        <v>1:100:2:0</v>
      </c>
      <c r="U62" s="6" t="str">
        <f t="shared" si="1"/>
        <v/>
      </c>
      <c r="Y62">
        <f t="shared" si="16"/>
        <v>100</v>
      </c>
      <c r="Z62">
        <v>150</v>
      </c>
      <c r="AA62" s="23">
        <v>50</v>
      </c>
      <c r="AB62" s="23">
        <f>INT(VLOOKUP(VLOOKUP($C62,角色技能升级比率表!$B:$C,2,FALSE),角色属性概况!E:F,2,FALSE)*VLOOKUP(E62,角色属性概况!I:M,3,FALSE)*AA62/100)</f>
        <v>6972</v>
      </c>
      <c r="AE62">
        <v>0</v>
      </c>
      <c r="AF62" s="23">
        <f t="shared" si="6"/>
        <v>3</v>
      </c>
      <c r="AG62" s="23">
        <f t="shared" si="7"/>
        <v>2</v>
      </c>
      <c r="AH62" t="s">
        <v>118</v>
      </c>
      <c r="AI62" s="4" t="s">
        <v>1555</v>
      </c>
      <c r="AN62" s="6" t="str">
        <f>_xlfn.IFNA(IF(IF($AH62=AN$5,VLOOKUP(AI62,buff!$K:$L,2,FALSE),"")=0,"",IF($AH62=AN$5,VLOOKUP(AI62,buff!$K:$L,2,FALSE),"")),"")</f>
        <v>1:100:2:0</v>
      </c>
      <c r="AO62" s="6" t="str">
        <f>_xlfn.IFNA(IF(IF($AH62=AO$5,VLOOKUP(AJ62,buff!$K:$L,2,FALSE),"")=0,"",IF($AH62=AO$5,VLOOKUP(AJ62,buff!$K:$L,2,FALSE),"")),"")</f>
        <v/>
      </c>
      <c r="AP62" s="6" t="str">
        <f>_xlfn.IFNA(IF(IF($AH62=AP$5,VLOOKUP(AK62,buff!$K:$L,2,FALSE),"")=0,"",IF($AH62=AP$5,VLOOKUP(AK62,buff!$K:$L,2,FALSE),"")),"")</f>
        <v/>
      </c>
      <c r="AQ62" s="6" t="str">
        <f>_xlfn.IFNA(IF(IF($AH62=AQ$5,VLOOKUP(AL62,buff!$K:$L,2,FALSE),"")=0,"",IF($AH62=AQ$5,VLOOKUP(AL62,buff!$K:$L,2,FALSE),"")),"")</f>
        <v/>
      </c>
      <c r="AR62" s="6" t="str">
        <f>_xlfn.IFNA(IF(IF($AH62=AR$5,VLOOKUP(AM62,buff!$K:$L,2,FALSE),"")=0,"",IF($AH62=AR$5,VLOOKUP(AM62,buff!$K:$L,2,FALSE),"")),"")</f>
        <v/>
      </c>
      <c r="AS62" s="6" t="str">
        <f>_xlfn.IFNA(IF(IF($AH62=AS$5,VLOOKUP(AI62,buff!$K:$L,2,FALSE),"")=0,"",IF($AH62=AS$5,VLOOKUP(AI62,buff!$K:$L,2,FALSE),"")),"")</f>
        <v/>
      </c>
      <c r="AT62" s="6" t="str">
        <f>_xlfn.IFNA(IF(IF($AH62=AT$5,VLOOKUP(AJ62,buff!$K:$L,2,FALSE),"")=0,"",IF($AH62=AT$5,VLOOKUP(AJ62,buff!$K:$L,2,FALSE),"")),"")</f>
        <v/>
      </c>
      <c r="AU62" s="6" t="str">
        <f>_xlfn.IFNA(IF(IF($AH62=AU$5,VLOOKUP(AK62,buff!$K:$L,2,FALSE),"")=0,"",IF($AH62=AU$5,VLOOKUP(AK62,buff!$K:$L,2,FALSE),"")),"")</f>
        <v/>
      </c>
      <c r="AV62" s="6" t="str">
        <f>_xlfn.IFNA(IF(IF($AH62=AV$5,VLOOKUP(AL62,buff!$K:$L,2,FALSE),"")=0,"",IF($AH62=AV$5,VLOOKUP(AL62,buff!$K:$L,2,FALSE),"")),"")</f>
        <v/>
      </c>
      <c r="AW62" s="6" t="str">
        <f>_xlfn.IFNA(IF(IF($AH62=AW$5,VLOOKUP(AM62,buff!$K:$L,2,FALSE),"")=0,"",IF($AH62=AW$5,VLOOKUP(AM62,buff!$K:$L,2,FALSE),"")),"")</f>
        <v/>
      </c>
      <c r="AX62" s="6">
        <f>VLOOKUP(AI62,buff!K:P,6,FALSE)</f>
        <v>0</v>
      </c>
      <c r="AY62">
        <f t="shared" si="8"/>
        <v>0</v>
      </c>
      <c r="AZ62">
        <f t="shared" si="8"/>
        <v>0</v>
      </c>
      <c r="BA62">
        <f t="shared" si="9"/>
        <v>3</v>
      </c>
      <c r="BB62">
        <f t="shared" si="10"/>
        <v>2</v>
      </c>
    </row>
    <row r="63" spans="1:54" x14ac:dyDescent="0.15">
      <c r="A63" t="str">
        <f t="shared" si="3"/>
        <v>战士主动技能3等级17</v>
      </c>
      <c r="B63" s="8">
        <v>57</v>
      </c>
      <c r="C63" s="8" t="str">
        <f>VLOOKUP(G63,角色!A:B,2,FALSE)</f>
        <v>战士</v>
      </c>
      <c r="D63" s="8" t="str">
        <f t="shared" si="4"/>
        <v>主动技能3</v>
      </c>
      <c r="E63" s="8">
        <f t="shared" si="11"/>
        <v>17</v>
      </c>
      <c r="F63" s="8">
        <f t="shared" si="12"/>
        <v>3</v>
      </c>
      <c r="G63" s="8">
        <f t="shared" si="13"/>
        <v>1</v>
      </c>
      <c r="H63" s="4" t="s">
        <v>527</v>
      </c>
      <c r="I63" s="24" t="str">
        <f t="shared" si="17"/>
        <v>对敌方单体造成150%攻击力（+8585）点伤害。并附带流血。</v>
      </c>
      <c r="J63" s="4" t="s">
        <v>305</v>
      </c>
      <c r="K63" s="1" t="s">
        <v>103</v>
      </c>
      <c r="L63" s="4" t="s">
        <v>107</v>
      </c>
      <c r="M63" s="4"/>
      <c r="N63" s="4">
        <v>100</v>
      </c>
      <c r="O63" s="4"/>
      <c r="T63" s="6" t="str">
        <f t="shared" si="0"/>
        <v>1:100:2:0</v>
      </c>
      <c r="U63" s="6" t="str">
        <f t="shared" si="1"/>
        <v/>
      </c>
      <c r="Y63">
        <f t="shared" si="16"/>
        <v>100</v>
      </c>
      <c r="Z63">
        <v>150</v>
      </c>
      <c r="AA63" s="23">
        <v>50</v>
      </c>
      <c r="AB63" s="23">
        <f>INT(VLOOKUP(VLOOKUP($C63,角色技能升级比率表!$B:$C,2,FALSE),角色属性概况!E:F,2,FALSE)*VLOOKUP(E63,角色属性概况!I:M,3,FALSE)*AA63/100)</f>
        <v>8585</v>
      </c>
      <c r="AE63">
        <v>0</v>
      </c>
      <c r="AF63" s="23">
        <f t="shared" si="6"/>
        <v>3</v>
      </c>
      <c r="AG63" s="23">
        <f t="shared" si="7"/>
        <v>2</v>
      </c>
      <c r="AH63" t="s">
        <v>118</v>
      </c>
      <c r="AI63" s="4" t="s">
        <v>1555</v>
      </c>
      <c r="AN63" s="6" t="str">
        <f>_xlfn.IFNA(IF(IF($AH63=AN$5,VLOOKUP(AI63,buff!$K:$L,2,FALSE),"")=0,"",IF($AH63=AN$5,VLOOKUP(AI63,buff!$K:$L,2,FALSE),"")),"")</f>
        <v>1:100:2:0</v>
      </c>
      <c r="AO63" s="6" t="str">
        <f>_xlfn.IFNA(IF(IF($AH63=AO$5,VLOOKUP(AJ63,buff!$K:$L,2,FALSE),"")=0,"",IF($AH63=AO$5,VLOOKUP(AJ63,buff!$K:$L,2,FALSE),"")),"")</f>
        <v/>
      </c>
      <c r="AP63" s="6" t="str">
        <f>_xlfn.IFNA(IF(IF($AH63=AP$5,VLOOKUP(AK63,buff!$K:$L,2,FALSE),"")=0,"",IF($AH63=AP$5,VLOOKUP(AK63,buff!$K:$L,2,FALSE),"")),"")</f>
        <v/>
      </c>
      <c r="AQ63" s="6" t="str">
        <f>_xlfn.IFNA(IF(IF($AH63=AQ$5,VLOOKUP(AL63,buff!$K:$L,2,FALSE),"")=0,"",IF($AH63=AQ$5,VLOOKUP(AL63,buff!$K:$L,2,FALSE),"")),"")</f>
        <v/>
      </c>
      <c r="AR63" s="6" t="str">
        <f>_xlfn.IFNA(IF(IF($AH63=AR$5,VLOOKUP(AM63,buff!$K:$L,2,FALSE),"")=0,"",IF($AH63=AR$5,VLOOKUP(AM63,buff!$K:$L,2,FALSE),"")),"")</f>
        <v/>
      </c>
      <c r="AS63" s="6" t="str">
        <f>_xlfn.IFNA(IF(IF($AH63=AS$5,VLOOKUP(AI63,buff!$K:$L,2,FALSE),"")=0,"",IF($AH63=AS$5,VLOOKUP(AI63,buff!$K:$L,2,FALSE),"")),"")</f>
        <v/>
      </c>
      <c r="AT63" s="6" t="str">
        <f>_xlfn.IFNA(IF(IF($AH63=AT$5,VLOOKUP(AJ63,buff!$K:$L,2,FALSE),"")=0,"",IF($AH63=AT$5,VLOOKUP(AJ63,buff!$K:$L,2,FALSE),"")),"")</f>
        <v/>
      </c>
      <c r="AU63" s="6" t="str">
        <f>_xlfn.IFNA(IF(IF($AH63=AU$5,VLOOKUP(AK63,buff!$K:$L,2,FALSE),"")=0,"",IF($AH63=AU$5,VLOOKUP(AK63,buff!$K:$L,2,FALSE),"")),"")</f>
        <v/>
      </c>
      <c r="AV63" s="6" t="str">
        <f>_xlfn.IFNA(IF(IF($AH63=AV$5,VLOOKUP(AL63,buff!$K:$L,2,FALSE),"")=0,"",IF($AH63=AV$5,VLOOKUP(AL63,buff!$K:$L,2,FALSE),"")),"")</f>
        <v/>
      </c>
      <c r="AW63" s="6" t="str">
        <f>_xlfn.IFNA(IF(IF($AH63=AW$5,VLOOKUP(AM63,buff!$K:$L,2,FALSE),"")=0,"",IF($AH63=AW$5,VLOOKUP(AM63,buff!$K:$L,2,FALSE),"")),"")</f>
        <v/>
      </c>
      <c r="AX63" s="6">
        <f>VLOOKUP(AI63,buff!K:P,6,FALSE)</f>
        <v>0</v>
      </c>
      <c r="AY63">
        <f t="shared" si="8"/>
        <v>0</v>
      </c>
      <c r="AZ63">
        <f t="shared" si="8"/>
        <v>0</v>
      </c>
      <c r="BA63">
        <f t="shared" si="9"/>
        <v>3</v>
      </c>
      <c r="BB63">
        <f t="shared" si="10"/>
        <v>2</v>
      </c>
    </row>
    <row r="64" spans="1:54" x14ac:dyDescent="0.15">
      <c r="A64" t="str">
        <f t="shared" ref="A64:A68" si="18">C64&amp;D64&amp;$E$6&amp;E64</f>
        <v>战士主动技能3等级18</v>
      </c>
      <c r="B64" s="8">
        <v>58</v>
      </c>
      <c r="C64" s="8" t="str">
        <f>VLOOKUP(G64,角色!A:B,2,FALSE)</f>
        <v>战士</v>
      </c>
      <c r="D64" s="8" t="str">
        <f t="shared" si="4"/>
        <v>主动技能3</v>
      </c>
      <c r="E64" s="8">
        <f t="shared" si="11"/>
        <v>18</v>
      </c>
      <c r="F64" s="8">
        <f t="shared" si="12"/>
        <v>3</v>
      </c>
      <c r="G64" s="8">
        <f t="shared" si="13"/>
        <v>1</v>
      </c>
      <c r="H64" s="4" t="s">
        <v>527</v>
      </c>
      <c r="I64" s="24" t="str">
        <f t="shared" si="17"/>
        <v>对敌方单体造成150%攻击力（+10570）点伤害。并附带流血。</v>
      </c>
      <c r="J64" s="4" t="s">
        <v>305</v>
      </c>
      <c r="K64" s="1" t="s">
        <v>103</v>
      </c>
      <c r="L64" s="4" t="s">
        <v>107</v>
      </c>
      <c r="M64" s="4"/>
      <c r="N64" s="4">
        <v>100</v>
      </c>
      <c r="O64" s="4"/>
      <c r="T64" s="6" t="str">
        <f t="shared" si="0"/>
        <v>1:100:2:0</v>
      </c>
      <c r="U64" s="6" t="str">
        <f t="shared" si="1"/>
        <v/>
      </c>
      <c r="Y64">
        <f t="shared" si="16"/>
        <v>100</v>
      </c>
      <c r="Z64">
        <v>150</v>
      </c>
      <c r="AA64" s="23">
        <v>50</v>
      </c>
      <c r="AB64" s="23">
        <f>INT(VLOOKUP(VLOOKUP($C64,角色技能升级比率表!$B:$C,2,FALSE),角色属性概况!E:F,2,FALSE)*VLOOKUP(E64,角色属性概况!I:M,3,FALSE)*AA64/100)</f>
        <v>10570</v>
      </c>
      <c r="AE64">
        <v>0</v>
      </c>
      <c r="AF64" s="23">
        <f t="shared" si="6"/>
        <v>3</v>
      </c>
      <c r="AG64" s="23">
        <f t="shared" si="7"/>
        <v>2</v>
      </c>
      <c r="AH64" t="s">
        <v>118</v>
      </c>
      <c r="AI64" s="4" t="s">
        <v>1555</v>
      </c>
      <c r="AN64" s="6" t="str">
        <f>_xlfn.IFNA(IF(IF($AH64=AN$5,VLOOKUP(AI64,buff!$K:$L,2,FALSE),"")=0,"",IF($AH64=AN$5,VLOOKUP(AI64,buff!$K:$L,2,FALSE),"")),"")</f>
        <v>1:100:2:0</v>
      </c>
      <c r="AO64" s="6" t="str">
        <f>_xlfn.IFNA(IF(IF($AH64=AO$5,VLOOKUP(AJ64,buff!$K:$L,2,FALSE),"")=0,"",IF($AH64=AO$5,VLOOKUP(AJ64,buff!$K:$L,2,FALSE),"")),"")</f>
        <v/>
      </c>
      <c r="AP64" s="6" t="str">
        <f>_xlfn.IFNA(IF(IF($AH64=AP$5,VLOOKUP(AK64,buff!$K:$L,2,FALSE),"")=0,"",IF($AH64=AP$5,VLOOKUP(AK64,buff!$K:$L,2,FALSE),"")),"")</f>
        <v/>
      </c>
      <c r="AQ64" s="6" t="str">
        <f>_xlfn.IFNA(IF(IF($AH64=AQ$5,VLOOKUP(AL64,buff!$K:$L,2,FALSE),"")=0,"",IF($AH64=AQ$5,VLOOKUP(AL64,buff!$K:$L,2,FALSE),"")),"")</f>
        <v/>
      </c>
      <c r="AR64" s="6" t="str">
        <f>_xlfn.IFNA(IF(IF($AH64=AR$5,VLOOKUP(AM64,buff!$K:$L,2,FALSE),"")=0,"",IF($AH64=AR$5,VLOOKUP(AM64,buff!$K:$L,2,FALSE),"")),"")</f>
        <v/>
      </c>
      <c r="AS64" s="6" t="str">
        <f>_xlfn.IFNA(IF(IF($AH64=AS$5,VLOOKUP(AI64,buff!$K:$L,2,FALSE),"")=0,"",IF($AH64=AS$5,VLOOKUP(AI64,buff!$K:$L,2,FALSE),"")),"")</f>
        <v/>
      </c>
      <c r="AT64" s="6" t="str">
        <f>_xlfn.IFNA(IF(IF($AH64=AT$5,VLOOKUP(AJ64,buff!$K:$L,2,FALSE),"")=0,"",IF($AH64=AT$5,VLOOKUP(AJ64,buff!$K:$L,2,FALSE),"")),"")</f>
        <v/>
      </c>
      <c r="AU64" s="6" t="str">
        <f>_xlfn.IFNA(IF(IF($AH64=AU$5,VLOOKUP(AK64,buff!$K:$L,2,FALSE),"")=0,"",IF($AH64=AU$5,VLOOKUP(AK64,buff!$K:$L,2,FALSE),"")),"")</f>
        <v/>
      </c>
      <c r="AV64" s="6" t="str">
        <f>_xlfn.IFNA(IF(IF($AH64=AV$5,VLOOKUP(AL64,buff!$K:$L,2,FALSE),"")=0,"",IF($AH64=AV$5,VLOOKUP(AL64,buff!$K:$L,2,FALSE),"")),"")</f>
        <v/>
      </c>
      <c r="AW64" s="6" t="str">
        <f>_xlfn.IFNA(IF(IF($AH64=AW$5,VLOOKUP(AM64,buff!$K:$L,2,FALSE),"")=0,"",IF($AH64=AW$5,VLOOKUP(AM64,buff!$K:$L,2,FALSE),"")),"")</f>
        <v/>
      </c>
      <c r="AX64" s="6">
        <f>VLOOKUP(AI64,buff!K:P,6,FALSE)</f>
        <v>0</v>
      </c>
      <c r="AY64">
        <f t="shared" si="8"/>
        <v>0</v>
      </c>
      <c r="AZ64">
        <f t="shared" si="8"/>
        <v>0</v>
      </c>
      <c r="BA64">
        <f t="shared" si="9"/>
        <v>3</v>
      </c>
      <c r="BB64">
        <f t="shared" si="10"/>
        <v>2</v>
      </c>
    </row>
    <row r="65" spans="1:54" x14ac:dyDescent="0.15">
      <c r="A65" t="str">
        <f t="shared" si="18"/>
        <v>战士主动技能3等级19</v>
      </c>
      <c r="B65" s="8">
        <v>59</v>
      </c>
      <c r="C65" s="8" t="str">
        <f>VLOOKUP(G65,角色!A:B,2,FALSE)</f>
        <v>战士</v>
      </c>
      <c r="D65" s="8" t="str">
        <f t="shared" si="4"/>
        <v>主动技能3</v>
      </c>
      <c r="E65" s="8">
        <f t="shared" si="11"/>
        <v>19</v>
      </c>
      <c r="F65" s="8">
        <f t="shared" si="12"/>
        <v>3</v>
      </c>
      <c r="G65" s="8">
        <f t="shared" si="13"/>
        <v>1</v>
      </c>
      <c r="H65" s="4" t="s">
        <v>527</v>
      </c>
      <c r="I65" s="24" t="str">
        <f t="shared" si="17"/>
        <v>对敌方单体造成150%攻击力（+13014）点伤害。并附带流血。</v>
      </c>
      <c r="J65" s="4" t="s">
        <v>305</v>
      </c>
      <c r="K65" s="1" t="s">
        <v>103</v>
      </c>
      <c r="L65" s="4" t="s">
        <v>107</v>
      </c>
      <c r="M65" s="4"/>
      <c r="N65" s="4">
        <v>100</v>
      </c>
      <c r="O65" s="4"/>
      <c r="T65" s="6" t="str">
        <f t="shared" si="0"/>
        <v>1:100:2:0</v>
      </c>
      <c r="U65" s="6" t="str">
        <f t="shared" si="1"/>
        <v/>
      </c>
      <c r="Y65">
        <f t="shared" si="16"/>
        <v>100</v>
      </c>
      <c r="Z65">
        <v>150</v>
      </c>
      <c r="AA65" s="23">
        <v>50</v>
      </c>
      <c r="AB65" s="23">
        <f>INT(VLOOKUP(VLOOKUP($C65,角色技能升级比率表!$B:$C,2,FALSE),角色属性概况!E:F,2,FALSE)*VLOOKUP(E65,角色属性概况!I:M,3,FALSE)*AA65/100)</f>
        <v>13014</v>
      </c>
      <c r="AE65">
        <v>0</v>
      </c>
      <c r="AF65" s="23">
        <f t="shared" si="6"/>
        <v>3</v>
      </c>
      <c r="AG65" s="23">
        <f t="shared" si="7"/>
        <v>2</v>
      </c>
      <c r="AH65" t="s">
        <v>118</v>
      </c>
      <c r="AI65" s="4" t="s">
        <v>1555</v>
      </c>
      <c r="AN65" s="6" t="str">
        <f>_xlfn.IFNA(IF(IF($AH65=AN$5,VLOOKUP(AI65,buff!$K:$L,2,FALSE),"")=0,"",IF($AH65=AN$5,VLOOKUP(AI65,buff!$K:$L,2,FALSE),"")),"")</f>
        <v>1:100:2:0</v>
      </c>
      <c r="AO65" s="6" t="str">
        <f>_xlfn.IFNA(IF(IF($AH65=AO$5,VLOOKUP(AJ65,buff!$K:$L,2,FALSE),"")=0,"",IF($AH65=AO$5,VLOOKUP(AJ65,buff!$K:$L,2,FALSE),"")),"")</f>
        <v/>
      </c>
      <c r="AP65" s="6" t="str">
        <f>_xlfn.IFNA(IF(IF($AH65=AP$5,VLOOKUP(AK65,buff!$K:$L,2,FALSE),"")=0,"",IF($AH65=AP$5,VLOOKUP(AK65,buff!$K:$L,2,FALSE),"")),"")</f>
        <v/>
      </c>
      <c r="AQ65" s="6" t="str">
        <f>_xlfn.IFNA(IF(IF($AH65=AQ$5,VLOOKUP(AL65,buff!$K:$L,2,FALSE),"")=0,"",IF($AH65=AQ$5,VLOOKUP(AL65,buff!$K:$L,2,FALSE),"")),"")</f>
        <v/>
      </c>
      <c r="AR65" s="6" t="str">
        <f>_xlfn.IFNA(IF(IF($AH65=AR$5,VLOOKUP(AM65,buff!$K:$L,2,FALSE),"")=0,"",IF($AH65=AR$5,VLOOKUP(AM65,buff!$K:$L,2,FALSE),"")),"")</f>
        <v/>
      </c>
      <c r="AS65" s="6" t="str">
        <f>_xlfn.IFNA(IF(IF($AH65=AS$5,VLOOKUP(AI65,buff!$K:$L,2,FALSE),"")=0,"",IF($AH65=AS$5,VLOOKUP(AI65,buff!$K:$L,2,FALSE),"")),"")</f>
        <v/>
      </c>
      <c r="AT65" s="6" t="str">
        <f>_xlfn.IFNA(IF(IF($AH65=AT$5,VLOOKUP(AJ65,buff!$K:$L,2,FALSE),"")=0,"",IF($AH65=AT$5,VLOOKUP(AJ65,buff!$K:$L,2,FALSE),"")),"")</f>
        <v/>
      </c>
      <c r="AU65" s="6" t="str">
        <f>_xlfn.IFNA(IF(IF($AH65=AU$5,VLOOKUP(AK65,buff!$K:$L,2,FALSE),"")=0,"",IF($AH65=AU$5,VLOOKUP(AK65,buff!$K:$L,2,FALSE),"")),"")</f>
        <v/>
      </c>
      <c r="AV65" s="6" t="str">
        <f>_xlfn.IFNA(IF(IF($AH65=AV$5,VLOOKUP(AL65,buff!$K:$L,2,FALSE),"")=0,"",IF($AH65=AV$5,VLOOKUP(AL65,buff!$K:$L,2,FALSE),"")),"")</f>
        <v/>
      </c>
      <c r="AW65" s="6" t="str">
        <f>_xlfn.IFNA(IF(IF($AH65=AW$5,VLOOKUP(AM65,buff!$K:$L,2,FALSE),"")=0,"",IF($AH65=AW$5,VLOOKUP(AM65,buff!$K:$L,2,FALSE),"")),"")</f>
        <v/>
      </c>
      <c r="AX65" s="6">
        <f>VLOOKUP(AI65,buff!K:P,6,FALSE)</f>
        <v>0</v>
      </c>
      <c r="AY65">
        <f t="shared" si="8"/>
        <v>0</v>
      </c>
      <c r="AZ65">
        <f t="shared" si="8"/>
        <v>0</v>
      </c>
      <c r="BA65">
        <f t="shared" si="9"/>
        <v>3</v>
      </c>
      <c r="BB65">
        <f t="shared" si="10"/>
        <v>2</v>
      </c>
    </row>
    <row r="66" spans="1:54" x14ac:dyDescent="0.15">
      <c r="A66" t="str">
        <f t="shared" si="18"/>
        <v>战士主动技能3等级20</v>
      </c>
      <c r="B66" s="8">
        <v>60</v>
      </c>
      <c r="C66" s="8" t="str">
        <f>VLOOKUP(G66,角色!A:B,2,FALSE)</f>
        <v>战士</v>
      </c>
      <c r="D66" s="8" t="str">
        <f t="shared" si="4"/>
        <v>主动技能3</v>
      </c>
      <c r="E66" s="8">
        <f t="shared" si="11"/>
        <v>20</v>
      </c>
      <c r="F66" s="8">
        <f t="shared" si="12"/>
        <v>3</v>
      </c>
      <c r="G66" s="8">
        <f t="shared" si="13"/>
        <v>1</v>
      </c>
      <c r="H66" s="4" t="s">
        <v>527</v>
      </c>
      <c r="I66" s="24" t="str">
        <f t="shared" si="17"/>
        <v>对敌方单体造成150%攻击力（+16023）点伤害。并附带流血。</v>
      </c>
      <c r="J66" s="4" t="s">
        <v>305</v>
      </c>
      <c r="K66" s="1" t="s">
        <v>103</v>
      </c>
      <c r="L66" s="4" t="s">
        <v>107</v>
      </c>
      <c r="M66" s="4"/>
      <c r="N66" s="4">
        <v>100</v>
      </c>
      <c r="O66" s="4"/>
      <c r="T66" s="6" t="str">
        <f t="shared" si="0"/>
        <v>1:100:2:0</v>
      </c>
      <c r="U66" s="6" t="str">
        <f t="shared" si="1"/>
        <v/>
      </c>
      <c r="Y66">
        <f t="shared" si="16"/>
        <v>100</v>
      </c>
      <c r="Z66">
        <v>150</v>
      </c>
      <c r="AA66" s="23">
        <v>50</v>
      </c>
      <c r="AB66" s="23">
        <f>INT(VLOOKUP(VLOOKUP($C66,角色技能升级比率表!$B:$C,2,FALSE),角色属性概况!E:F,2,FALSE)*VLOOKUP(E66,角色属性概况!I:M,3,FALSE)*AA66/100)</f>
        <v>16023</v>
      </c>
      <c r="AE66">
        <v>0</v>
      </c>
      <c r="AF66" s="23">
        <f t="shared" si="6"/>
        <v>3</v>
      </c>
      <c r="AG66" s="23">
        <f t="shared" si="7"/>
        <v>2</v>
      </c>
      <c r="AH66" t="s">
        <v>118</v>
      </c>
      <c r="AI66" s="4" t="s">
        <v>1555</v>
      </c>
      <c r="AN66" s="6" t="str">
        <f>_xlfn.IFNA(IF(IF($AH66=AN$5,VLOOKUP(AI66,buff!$K:$L,2,FALSE),"")=0,"",IF($AH66=AN$5,VLOOKUP(AI66,buff!$K:$L,2,FALSE),"")),"")</f>
        <v>1:100:2:0</v>
      </c>
      <c r="AO66" s="6" t="str">
        <f>_xlfn.IFNA(IF(IF($AH66=AO$5,VLOOKUP(AJ66,buff!$K:$L,2,FALSE),"")=0,"",IF($AH66=AO$5,VLOOKUP(AJ66,buff!$K:$L,2,FALSE),"")),"")</f>
        <v/>
      </c>
      <c r="AP66" s="6" t="str">
        <f>_xlfn.IFNA(IF(IF($AH66=AP$5,VLOOKUP(AK66,buff!$K:$L,2,FALSE),"")=0,"",IF($AH66=AP$5,VLOOKUP(AK66,buff!$K:$L,2,FALSE),"")),"")</f>
        <v/>
      </c>
      <c r="AQ66" s="6" t="str">
        <f>_xlfn.IFNA(IF(IF($AH66=AQ$5,VLOOKUP(AL66,buff!$K:$L,2,FALSE),"")=0,"",IF($AH66=AQ$5,VLOOKUP(AL66,buff!$K:$L,2,FALSE),"")),"")</f>
        <v/>
      </c>
      <c r="AR66" s="6" t="str">
        <f>_xlfn.IFNA(IF(IF($AH66=AR$5,VLOOKUP(AM66,buff!$K:$L,2,FALSE),"")=0,"",IF($AH66=AR$5,VLOOKUP(AM66,buff!$K:$L,2,FALSE),"")),"")</f>
        <v/>
      </c>
      <c r="AS66" s="6" t="str">
        <f>_xlfn.IFNA(IF(IF($AH66=AS$5,VLOOKUP(AI66,buff!$K:$L,2,FALSE),"")=0,"",IF($AH66=AS$5,VLOOKUP(AI66,buff!$K:$L,2,FALSE),"")),"")</f>
        <v/>
      </c>
      <c r="AT66" s="6" t="str">
        <f>_xlfn.IFNA(IF(IF($AH66=AT$5,VLOOKUP(AJ66,buff!$K:$L,2,FALSE),"")=0,"",IF($AH66=AT$5,VLOOKUP(AJ66,buff!$K:$L,2,FALSE),"")),"")</f>
        <v/>
      </c>
      <c r="AU66" s="6" t="str">
        <f>_xlfn.IFNA(IF(IF($AH66=AU$5,VLOOKUP(AK66,buff!$K:$L,2,FALSE),"")=0,"",IF($AH66=AU$5,VLOOKUP(AK66,buff!$K:$L,2,FALSE),"")),"")</f>
        <v/>
      </c>
      <c r="AV66" s="6" t="str">
        <f>_xlfn.IFNA(IF(IF($AH66=AV$5,VLOOKUP(AL66,buff!$K:$L,2,FALSE),"")=0,"",IF($AH66=AV$5,VLOOKUP(AL66,buff!$K:$L,2,FALSE),"")),"")</f>
        <v/>
      </c>
      <c r="AW66" s="6" t="str">
        <f>_xlfn.IFNA(IF(IF($AH66=AW$5,VLOOKUP(AM66,buff!$K:$L,2,FALSE),"")=0,"",IF($AH66=AW$5,VLOOKUP(AM66,buff!$K:$L,2,FALSE),"")),"")</f>
        <v/>
      </c>
      <c r="AX66" s="6">
        <f>VLOOKUP(AI66,buff!K:P,6,FALSE)</f>
        <v>0</v>
      </c>
      <c r="AY66">
        <f t="shared" si="8"/>
        <v>0</v>
      </c>
      <c r="AZ66">
        <f t="shared" si="8"/>
        <v>0</v>
      </c>
      <c r="BA66">
        <f t="shared" si="9"/>
        <v>3</v>
      </c>
      <c r="BB66">
        <f t="shared" si="10"/>
        <v>2</v>
      </c>
    </row>
    <row r="67" spans="1:54" x14ac:dyDescent="0.15">
      <c r="A67" t="str">
        <f t="shared" si="18"/>
        <v>法师主动技能1等级1</v>
      </c>
      <c r="B67" s="8">
        <v>61</v>
      </c>
      <c r="C67" s="8" t="str">
        <f>VLOOKUP(G67,角色!A:B,2,FALSE)</f>
        <v>法师</v>
      </c>
      <c r="D67" s="8" t="str">
        <f t="shared" si="4"/>
        <v>主动技能1</v>
      </c>
      <c r="E67" s="8">
        <f t="shared" si="11"/>
        <v>1</v>
      </c>
      <c r="F67" s="8">
        <f t="shared" si="12"/>
        <v>1</v>
      </c>
      <c r="G67" s="8">
        <f t="shared" si="13"/>
        <v>2</v>
      </c>
      <c r="H67" s="4" t="s">
        <v>526</v>
      </c>
      <c r="I67" s="24" t="str">
        <f>"对敌方单体攻击，造成100%攻击力（+"&amp;AB67&amp;"）点伤害。"</f>
        <v>对敌方单体攻击，造成100%攻击力（+47）点伤害。</v>
      </c>
      <c r="J67" s="24" t="s">
        <v>305</v>
      </c>
      <c r="K67" s="25" t="s">
        <v>103</v>
      </c>
      <c r="L67" s="24" t="s">
        <v>107</v>
      </c>
      <c r="M67" s="24"/>
      <c r="N67" s="24">
        <v>100</v>
      </c>
      <c r="O67" s="24"/>
      <c r="P67" s="23"/>
      <c r="Q67" s="23"/>
      <c r="R67" s="23"/>
      <c r="S67" s="23"/>
      <c r="T67" s="23" t="str">
        <f t="shared" si="0"/>
        <v/>
      </c>
      <c r="U67" s="23" t="str">
        <f t="shared" si="1"/>
        <v/>
      </c>
      <c r="V67" s="23"/>
      <c r="W67" s="23"/>
      <c r="X67" s="23"/>
      <c r="Y67" s="23">
        <f t="shared" si="16"/>
        <v>0</v>
      </c>
      <c r="Z67" s="23">
        <v>100</v>
      </c>
      <c r="AA67" s="23">
        <v>10</v>
      </c>
      <c r="AB67" s="23">
        <f>INT(VLOOKUP(VLOOKUP($C67,角色技能升级比率表!$B:$C,2,FALSE),角色属性概况!E:F,2,FALSE)*VLOOKUP(E67,角色属性概况!I:M,3,FALSE)*AA67/100)</f>
        <v>47</v>
      </c>
      <c r="AC67" s="23"/>
      <c r="AD67" s="23"/>
      <c r="AE67" s="23">
        <v>0</v>
      </c>
      <c r="AF67" s="23">
        <f t="shared" si="6"/>
        <v>0</v>
      </c>
      <c r="AG67" s="23">
        <f t="shared" si="7"/>
        <v>0</v>
      </c>
      <c r="AH67" s="23"/>
      <c r="AI67" s="23"/>
      <c r="AJ67" s="23"/>
      <c r="AK67" s="23"/>
      <c r="AN67" s="6" t="str">
        <f>_xlfn.IFNA(IF(IF($AH67=AN$5,VLOOKUP(AI67,buff!$K:$L,2,FALSE),"")=0,"",IF($AH67=AN$5,VLOOKUP(AI67,buff!$K:$L,2,FALSE),"")),"")</f>
        <v/>
      </c>
      <c r="AO67" s="6" t="str">
        <f>_xlfn.IFNA(IF(IF($AH67=AO$5,VLOOKUP(AJ67,buff!$K:$L,2,FALSE),"")=0,"",IF($AH67=AO$5,VLOOKUP(AJ67,buff!$K:$L,2,FALSE),"")),"")</f>
        <v/>
      </c>
      <c r="AP67" s="6" t="str">
        <f>_xlfn.IFNA(IF(IF($AH67=AP$5,VLOOKUP(AK67,buff!$K:$L,2,FALSE),"")=0,"",IF($AH67=AP$5,VLOOKUP(AK67,buff!$K:$L,2,FALSE),"")),"")</f>
        <v/>
      </c>
      <c r="AQ67" s="6" t="str">
        <f>_xlfn.IFNA(IF(IF($AH67=AQ$5,VLOOKUP(AL67,buff!$K:$L,2,FALSE),"")=0,"",IF($AH67=AQ$5,VLOOKUP(AL67,buff!$K:$L,2,FALSE),"")),"")</f>
        <v/>
      </c>
      <c r="AR67" s="6" t="str">
        <f>_xlfn.IFNA(IF(IF($AH67=AR$5,VLOOKUP(AM67,buff!$K:$L,2,FALSE),"")=0,"",IF($AH67=AR$5,VLOOKUP(AM67,buff!$K:$L,2,FALSE),"")),"")</f>
        <v/>
      </c>
      <c r="AS67" s="6" t="str">
        <f>_xlfn.IFNA(IF(IF($AH67=AS$5,VLOOKUP(AI67,buff!$K:$L,2,FALSE),"")=0,"",IF($AH67=AS$5,VLOOKUP(AI67,buff!$K:$L,2,FALSE),"")),"")</f>
        <v/>
      </c>
      <c r="AT67" s="6" t="str">
        <f>_xlfn.IFNA(IF(IF($AH67=AT$5,VLOOKUP(AJ67,buff!$K:$L,2,FALSE),"")=0,"",IF($AH67=AT$5,VLOOKUP(AJ67,buff!$K:$L,2,FALSE),"")),"")</f>
        <v/>
      </c>
      <c r="AU67" s="6" t="str">
        <f>_xlfn.IFNA(IF(IF($AH67=AU$5,VLOOKUP(AK67,buff!$K:$L,2,FALSE),"")=0,"",IF($AH67=AU$5,VLOOKUP(AK67,buff!$K:$L,2,FALSE),"")),"")</f>
        <v/>
      </c>
      <c r="AV67" s="6" t="str">
        <f>_xlfn.IFNA(IF(IF($AH67=AV$5,VLOOKUP(AL67,buff!$K:$L,2,FALSE),"")=0,"",IF($AH67=AV$5,VLOOKUP(AL67,buff!$K:$L,2,FALSE),"")),"")</f>
        <v/>
      </c>
      <c r="AW67" s="6" t="str">
        <f>_xlfn.IFNA(IF(IF($AH67=AW$5,VLOOKUP(AM67,buff!$K:$L,2,FALSE),"")=0,"",IF($AH67=AW$5,VLOOKUP(AM67,buff!$K:$L,2,FALSE),"")),"")</f>
        <v/>
      </c>
      <c r="AX67" s="6" t="e">
        <f>VLOOKUP(AI67,buff!K:P,6,FALSE)</f>
        <v>#N/A</v>
      </c>
      <c r="AY67" t="e">
        <f t="shared" si="8"/>
        <v>#N/A</v>
      </c>
      <c r="AZ67" t="e">
        <f t="shared" si="8"/>
        <v>#N/A</v>
      </c>
      <c r="BA67">
        <f t="shared" si="9"/>
        <v>0</v>
      </c>
      <c r="BB67">
        <f t="shared" si="10"/>
        <v>0</v>
      </c>
    </row>
    <row r="68" spans="1:54" x14ac:dyDescent="0.15">
      <c r="A68" t="str">
        <f t="shared" si="18"/>
        <v>法师主动技能1等级2</v>
      </c>
      <c r="B68" s="8">
        <v>62</v>
      </c>
      <c r="C68" s="8" t="str">
        <f>VLOOKUP(G68,角色!A:B,2,FALSE)</f>
        <v>法师</v>
      </c>
      <c r="D68" s="8" t="str">
        <f t="shared" si="4"/>
        <v>主动技能1</v>
      </c>
      <c r="E68" s="8">
        <f t="shared" si="11"/>
        <v>2</v>
      </c>
      <c r="F68" s="8">
        <f t="shared" si="12"/>
        <v>1</v>
      </c>
      <c r="G68" s="8">
        <f t="shared" si="13"/>
        <v>2</v>
      </c>
      <c r="H68" s="4" t="s">
        <v>526</v>
      </c>
      <c r="I68" s="24" t="str">
        <f t="shared" ref="I68:I86" si="19">"对敌方单体攻击，造成100%攻击力（+"&amp;AB68&amp;"）点伤害。"</f>
        <v>对敌方单体攻击，造成100%攻击力（+70）点伤害。</v>
      </c>
      <c r="J68" s="4" t="s">
        <v>305</v>
      </c>
      <c r="K68" s="1" t="s">
        <v>103</v>
      </c>
      <c r="L68" s="24" t="s">
        <v>107</v>
      </c>
      <c r="M68" s="4"/>
      <c r="N68" s="4">
        <v>100</v>
      </c>
      <c r="O68" s="4"/>
      <c r="T68" s="6" t="str">
        <f t="shared" si="0"/>
        <v/>
      </c>
      <c r="U68" s="6" t="str">
        <f t="shared" si="1"/>
        <v/>
      </c>
      <c r="Y68">
        <f t="shared" si="16"/>
        <v>0</v>
      </c>
      <c r="Z68">
        <v>100</v>
      </c>
      <c r="AA68" s="23">
        <v>10</v>
      </c>
      <c r="AB68" s="23">
        <f>INT(VLOOKUP(VLOOKUP($C68,角色技能升级比率表!$B:$C,2,FALSE),角色属性概况!E:F,2,FALSE)*VLOOKUP(E68,角色属性概况!I:M,3,FALSE)*AA68/100)</f>
        <v>70</v>
      </c>
      <c r="AE68">
        <v>0</v>
      </c>
      <c r="AF68" s="23">
        <f t="shared" si="6"/>
        <v>0</v>
      </c>
      <c r="AG68" s="23">
        <f t="shared" si="7"/>
        <v>0</v>
      </c>
      <c r="AN68" s="6" t="str">
        <f>_xlfn.IFNA(IF(IF($AH68=AN$5,VLOOKUP(AI68,buff!$K:$L,2,FALSE),"")=0,"",IF($AH68=AN$5,VLOOKUP(AI68,buff!$K:$L,2,FALSE),"")),"")</f>
        <v/>
      </c>
      <c r="AO68" s="6" t="str">
        <f>_xlfn.IFNA(IF(IF($AH68=AO$5,VLOOKUP(AJ68,buff!$K:$L,2,FALSE),"")=0,"",IF($AH68=AO$5,VLOOKUP(AJ68,buff!$K:$L,2,FALSE),"")),"")</f>
        <v/>
      </c>
      <c r="AP68" s="6" t="str">
        <f>_xlfn.IFNA(IF(IF($AH68=AP$5,VLOOKUP(AK68,buff!$K:$L,2,FALSE),"")=0,"",IF($AH68=AP$5,VLOOKUP(AK68,buff!$K:$L,2,FALSE),"")),"")</f>
        <v/>
      </c>
      <c r="AQ68" s="6" t="str">
        <f>_xlfn.IFNA(IF(IF($AH68=AQ$5,VLOOKUP(AL68,buff!$K:$L,2,FALSE),"")=0,"",IF($AH68=AQ$5,VLOOKUP(AL68,buff!$K:$L,2,FALSE),"")),"")</f>
        <v/>
      </c>
      <c r="AR68" s="6" t="str">
        <f>_xlfn.IFNA(IF(IF($AH68=AR$5,VLOOKUP(AM68,buff!$K:$L,2,FALSE),"")=0,"",IF($AH68=AR$5,VLOOKUP(AM68,buff!$K:$L,2,FALSE),"")),"")</f>
        <v/>
      </c>
      <c r="AS68" s="6" t="str">
        <f>_xlfn.IFNA(IF(IF($AH68=AS$5,VLOOKUP(AI68,buff!$K:$L,2,FALSE),"")=0,"",IF($AH68=AS$5,VLOOKUP(AI68,buff!$K:$L,2,FALSE),"")),"")</f>
        <v/>
      </c>
      <c r="AT68" s="6" t="str">
        <f>_xlfn.IFNA(IF(IF($AH68=AT$5,VLOOKUP(AJ68,buff!$K:$L,2,FALSE),"")=0,"",IF($AH68=AT$5,VLOOKUP(AJ68,buff!$K:$L,2,FALSE),"")),"")</f>
        <v/>
      </c>
      <c r="AU68" s="6" t="str">
        <f>_xlfn.IFNA(IF(IF($AH68=AU$5,VLOOKUP(AK68,buff!$K:$L,2,FALSE),"")=0,"",IF($AH68=AU$5,VLOOKUP(AK68,buff!$K:$L,2,FALSE),"")),"")</f>
        <v/>
      </c>
      <c r="AV68" s="6" t="str">
        <f>_xlfn.IFNA(IF(IF($AH68=AV$5,VLOOKUP(AL68,buff!$K:$L,2,FALSE),"")=0,"",IF($AH68=AV$5,VLOOKUP(AL68,buff!$K:$L,2,FALSE),"")),"")</f>
        <v/>
      </c>
      <c r="AW68" s="6" t="str">
        <f>_xlfn.IFNA(IF(IF($AH68=AW$5,VLOOKUP(AM68,buff!$K:$L,2,FALSE),"")=0,"",IF($AH68=AW$5,VLOOKUP(AM68,buff!$K:$L,2,FALSE),"")),"")</f>
        <v/>
      </c>
      <c r="AX68" s="6" t="e">
        <f>VLOOKUP(AI68,buff!K:P,6,FALSE)</f>
        <v>#N/A</v>
      </c>
      <c r="AY68" t="e">
        <f t="shared" si="8"/>
        <v>#N/A</v>
      </c>
      <c r="AZ68" t="e">
        <f t="shared" si="8"/>
        <v>#N/A</v>
      </c>
      <c r="BA68">
        <f t="shared" si="9"/>
        <v>0</v>
      </c>
      <c r="BB68">
        <f t="shared" si="10"/>
        <v>0</v>
      </c>
    </row>
    <row r="69" spans="1:54" x14ac:dyDescent="0.15">
      <c r="A69" t="str">
        <f t="shared" ref="A69:A102" si="20">C69&amp;D69&amp;$E$6&amp;E69</f>
        <v>法师主动技能1等级3</v>
      </c>
      <c r="B69" s="8">
        <v>63</v>
      </c>
      <c r="C69" s="8" t="str">
        <f>VLOOKUP(G69,角色!A:B,2,FALSE)</f>
        <v>法师</v>
      </c>
      <c r="D69" s="8" t="str">
        <f t="shared" si="4"/>
        <v>主动技能1</v>
      </c>
      <c r="E69" s="8">
        <f t="shared" si="11"/>
        <v>3</v>
      </c>
      <c r="F69" s="8">
        <f t="shared" si="12"/>
        <v>1</v>
      </c>
      <c r="G69" s="8">
        <f t="shared" si="13"/>
        <v>2</v>
      </c>
      <c r="H69" s="4" t="s">
        <v>526</v>
      </c>
      <c r="I69" s="24" t="str">
        <f t="shared" si="19"/>
        <v>对敌方单体攻击，造成100%攻击力（+92）点伤害。</v>
      </c>
      <c r="J69" s="4" t="s">
        <v>305</v>
      </c>
      <c r="K69" s="1" t="s">
        <v>103</v>
      </c>
      <c r="L69" s="24" t="s">
        <v>107</v>
      </c>
      <c r="M69" s="4"/>
      <c r="N69" s="4">
        <v>100</v>
      </c>
      <c r="O69" s="4"/>
      <c r="T69" s="6" t="str">
        <f t="shared" si="0"/>
        <v/>
      </c>
      <c r="U69" s="6" t="str">
        <f t="shared" si="1"/>
        <v/>
      </c>
      <c r="Y69">
        <f t="shared" si="16"/>
        <v>0</v>
      </c>
      <c r="Z69">
        <v>100</v>
      </c>
      <c r="AA69" s="23">
        <v>10</v>
      </c>
      <c r="AB69" s="23">
        <f>INT(VLOOKUP(VLOOKUP($C69,角色技能升级比率表!$B:$C,2,FALSE),角色属性概况!E:F,2,FALSE)*VLOOKUP(E69,角色属性概况!I:M,3,FALSE)*AA69/100)</f>
        <v>92</v>
      </c>
      <c r="AE69">
        <v>0</v>
      </c>
      <c r="AF69" s="23">
        <f t="shared" si="6"/>
        <v>0</v>
      </c>
      <c r="AG69" s="23">
        <f t="shared" si="7"/>
        <v>0</v>
      </c>
      <c r="AN69" s="6" t="str">
        <f>_xlfn.IFNA(IF(IF($AH69=AN$5,VLOOKUP(AI69,buff!$K:$L,2,FALSE),"")=0,"",IF($AH69=AN$5,VLOOKUP(AI69,buff!$K:$L,2,FALSE),"")),"")</f>
        <v/>
      </c>
      <c r="AO69" s="6" t="str">
        <f>_xlfn.IFNA(IF(IF($AH69=AO$5,VLOOKUP(AJ69,buff!$K:$L,2,FALSE),"")=0,"",IF($AH69=AO$5,VLOOKUP(AJ69,buff!$K:$L,2,FALSE),"")),"")</f>
        <v/>
      </c>
      <c r="AP69" s="6" t="str">
        <f>_xlfn.IFNA(IF(IF($AH69=AP$5,VLOOKUP(AK69,buff!$K:$L,2,FALSE),"")=0,"",IF($AH69=AP$5,VLOOKUP(AK69,buff!$K:$L,2,FALSE),"")),"")</f>
        <v/>
      </c>
      <c r="AQ69" s="6" t="str">
        <f>_xlfn.IFNA(IF(IF($AH69=AQ$5,VLOOKUP(AL69,buff!$K:$L,2,FALSE),"")=0,"",IF($AH69=AQ$5,VLOOKUP(AL69,buff!$K:$L,2,FALSE),"")),"")</f>
        <v/>
      </c>
      <c r="AR69" s="6" t="str">
        <f>_xlfn.IFNA(IF(IF($AH69=AR$5,VLOOKUP(AM69,buff!$K:$L,2,FALSE),"")=0,"",IF($AH69=AR$5,VLOOKUP(AM69,buff!$K:$L,2,FALSE),"")),"")</f>
        <v/>
      </c>
      <c r="AS69" s="6" t="str">
        <f>_xlfn.IFNA(IF(IF($AH69=AS$5,VLOOKUP(AI69,buff!$K:$L,2,FALSE),"")=0,"",IF($AH69=AS$5,VLOOKUP(AI69,buff!$K:$L,2,FALSE),"")),"")</f>
        <v/>
      </c>
      <c r="AT69" s="6" t="str">
        <f>_xlfn.IFNA(IF(IF($AH69=AT$5,VLOOKUP(AJ69,buff!$K:$L,2,FALSE),"")=0,"",IF($AH69=AT$5,VLOOKUP(AJ69,buff!$K:$L,2,FALSE),"")),"")</f>
        <v/>
      </c>
      <c r="AU69" s="6" t="str">
        <f>_xlfn.IFNA(IF(IF($AH69=AU$5,VLOOKUP(AK69,buff!$K:$L,2,FALSE),"")=0,"",IF($AH69=AU$5,VLOOKUP(AK69,buff!$K:$L,2,FALSE),"")),"")</f>
        <v/>
      </c>
      <c r="AV69" s="6" t="str">
        <f>_xlfn.IFNA(IF(IF($AH69=AV$5,VLOOKUP(AL69,buff!$K:$L,2,FALSE),"")=0,"",IF($AH69=AV$5,VLOOKUP(AL69,buff!$K:$L,2,FALSE),"")),"")</f>
        <v/>
      </c>
      <c r="AW69" s="6" t="str">
        <f>_xlfn.IFNA(IF(IF($AH69=AW$5,VLOOKUP(AM69,buff!$K:$L,2,FALSE),"")=0,"",IF($AH69=AW$5,VLOOKUP(AM69,buff!$K:$L,2,FALSE),"")),"")</f>
        <v/>
      </c>
      <c r="AX69" s="6" t="e">
        <f>VLOOKUP(AI69,buff!K:P,6,FALSE)</f>
        <v>#N/A</v>
      </c>
      <c r="AY69" t="e">
        <f t="shared" si="8"/>
        <v>#N/A</v>
      </c>
      <c r="AZ69" t="e">
        <f t="shared" si="8"/>
        <v>#N/A</v>
      </c>
      <c r="BA69">
        <f t="shared" si="9"/>
        <v>0</v>
      </c>
      <c r="BB69">
        <f t="shared" si="10"/>
        <v>0</v>
      </c>
    </row>
    <row r="70" spans="1:54" x14ac:dyDescent="0.15">
      <c r="A70" t="str">
        <f t="shared" si="20"/>
        <v>法师主动技能1等级4</v>
      </c>
      <c r="B70" s="8">
        <v>64</v>
      </c>
      <c r="C70" s="8" t="str">
        <f>VLOOKUP(G70,角色!A:B,2,FALSE)</f>
        <v>法师</v>
      </c>
      <c r="D70" s="8" t="str">
        <f t="shared" si="4"/>
        <v>主动技能1</v>
      </c>
      <c r="E70" s="8">
        <f t="shared" si="11"/>
        <v>4</v>
      </c>
      <c r="F70" s="8">
        <f t="shared" si="12"/>
        <v>1</v>
      </c>
      <c r="G70" s="8">
        <f t="shared" si="13"/>
        <v>2</v>
      </c>
      <c r="H70" s="4" t="s">
        <v>526</v>
      </c>
      <c r="I70" s="24" t="str">
        <f t="shared" si="19"/>
        <v>对敌方单体攻击，造成100%攻击力（+114）点伤害。</v>
      </c>
      <c r="J70" s="4" t="s">
        <v>305</v>
      </c>
      <c r="K70" s="1" t="s">
        <v>103</v>
      </c>
      <c r="L70" s="24" t="s">
        <v>107</v>
      </c>
      <c r="M70" s="4"/>
      <c r="N70" s="4">
        <v>100</v>
      </c>
      <c r="O70" s="4"/>
      <c r="T70" s="6" t="str">
        <f t="shared" si="0"/>
        <v/>
      </c>
      <c r="U70" s="6" t="str">
        <f t="shared" si="1"/>
        <v/>
      </c>
      <c r="Y70">
        <f t="shared" si="16"/>
        <v>0</v>
      </c>
      <c r="Z70">
        <v>100</v>
      </c>
      <c r="AA70" s="23">
        <v>10</v>
      </c>
      <c r="AB70" s="23">
        <f>INT(VLOOKUP(VLOOKUP($C70,角色技能升级比率表!$B:$C,2,FALSE),角色属性概况!E:F,2,FALSE)*VLOOKUP(E70,角色属性概况!I:M,3,FALSE)*AA70/100)</f>
        <v>114</v>
      </c>
      <c r="AE70">
        <v>0</v>
      </c>
      <c r="AF70" s="23">
        <f t="shared" si="6"/>
        <v>0</v>
      </c>
      <c r="AG70" s="23">
        <f t="shared" si="7"/>
        <v>0</v>
      </c>
      <c r="AN70" s="6" t="str">
        <f>_xlfn.IFNA(IF(IF($AH70=AN$5,VLOOKUP(AI70,buff!$K:$L,2,FALSE),"")=0,"",IF($AH70=AN$5,VLOOKUP(AI70,buff!$K:$L,2,FALSE),"")),"")</f>
        <v/>
      </c>
      <c r="AO70" s="6" t="str">
        <f>_xlfn.IFNA(IF(IF($AH70=AO$5,VLOOKUP(AJ70,buff!$K:$L,2,FALSE),"")=0,"",IF($AH70=AO$5,VLOOKUP(AJ70,buff!$K:$L,2,FALSE),"")),"")</f>
        <v/>
      </c>
      <c r="AP70" s="6" t="str">
        <f>_xlfn.IFNA(IF(IF($AH70=AP$5,VLOOKUP(AK70,buff!$K:$L,2,FALSE),"")=0,"",IF($AH70=AP$5,VLOOKUP(AK70,buff!$K:$L,2,FALSE),"")),"")</f>
        <v/>
      </c>
      <c r="AQ70" s="6" t="str">
        <f>_xlfn.IFNA(IF(IF($AH70=AQ$5,VLOOKUP(AL70,buff!$K:$L,2,FALSE),"")=0,"",IF($AH70=AQ$5,VLOOKUP(AL70,buff!$K:$L,2,FALSE),"")),"")</f>
        <v/>
      </c>
      <c r="AR70" s="6" t="str">
        <f>_xlfn.IFNA(IF(IF($AH70=AR$5,VLOOKUP(AM70,buff!$K:$L,2,FALSE),"")=0,"",IF($AH70=AR$5,VLOOKUP(AM70,buff!$K:$L,2,FALSE),"")),"")</f>
        <v/>
      </c>
      <c r="AS70" s="6" t="str">
        <f>_xlfn.IFNA(IF(IF($AH70=AS$5,VLOOKUP(AI70,buff!$K:$L,2,FALSE),"")=0,"",IF($AH70=AS$5,VLOOKUP(AI70,buff!$K:$L,2,FALSE),"")),"")</f>
        <v/>
      </c>
      <c r="AT70" s="6" t="str">
        <f>_xlfn.IFNA(IF(IF($AH70=AT$5,VLOOKUP(AJ70,buff!$K:$L,2,FALSE),"")=0,"",IF($AH70=AT$5,VLOOKUP(AJ70,buff!$K:$L,2,FALSE),"")),"")</f>
        <v/>
      </c>
      <c r="AU70" s="6" t="str">
        <f>_xlfn.IFNA(IF(IF($AH70=AU$5,VLOOKUP(AK70,buff!$K:$L,2,FALSE),"")=0,"",IF($AH70=AU$5,VLOOKUP(AK70,buff!$K:$L,2,FALSE),"")),"")</f>
        <v/>
      </c>
      <c r="AV70" s="6" t="str">
        <f>_xlfn.IFNA(IF(IF($AH70=AV$5,VLOOKUP(AL70,buff!$K:$L,2,FALSE),"")=0,"",IF($AH70=AV$5,VLOOKUP(AL70,buff!$K:$L,2,FALSE),"")),"")</f>
        <v/>
      </c>
      <c r="AW70" s="6" t="str">
        <f>_xlfn.IFNA(IF(IF($AH70=AW$5,VLOOKUP(AM70,buff!$K:$L,2,FALSE),"")=0,"",IF($AH70=AW$5,VLOOKUP(AM70,buff!$K:$L,2,FALSE),"")),"")</f>
        <v/>
      </c>
      <c r="AX70" s="6" t="e">
        <f>VLOOKUP(AI70,buff!K:P,6,FALSE)</f>
        <v>#N/A</v>
      </c>
      <c r="AY70" t="e">
        <f t="shared" si="8"/>
        <v>#N/A</v>
      </c>
      <c r="AZ70" t="e">
        <f t="shared" si="8"/>
        <v>#N/A</v>
      </c>
      <c r="BA70">
        <f t="shared" si="9"/>
        <v>0</v>
      </c>
      <c r="BB70">
        <f t="shared" si="10"/>
        <v>0</v>
      </c>
    </row>
    <row r="71" spans="1:54" x14ac:dyDescent="0.15">
      <c r="A71" t="str">
        <f t="shared" si="20"/>
        <v>法师主动技能1等级5</v>
      </c>
      <c r="B71" s="8">
        <v>65</v>
      </c>
      <c r="C71" s="8" t="str">
        <f>VLOOKUP(G71,角色!A:B,2,FALSE)</f>
        <v>法师</v>
      </c>
      <c r="D71" s="8" t="str">
        <f t="shared" si="4"/>
        <v>主动技能1</v>
      </c>
      <c r="E71" s="8">
        <f t="shared" si="11"/>
        <v>5</v>
      </c>
      <c r="F71" s="8">
        <f t="shared" si="12"/>
        <v>1</v>
      </c>
      <c r="G71" s="8">
        <f t="shared" si="13"/>
        <v>2</v>
      </c>
      <c r="H71" s="4" t="s">
        <v>526</v>
      </c>
      <c r="I71" s="24" t="str">
        <f t="shared" si="19"/>
        <v>对敌方单体攻击，造成100%攻击力（+141）点伤害。</v>
      </c>
      <c r="J71" s="4" t="s">
        <v>305</v>
      </c>
      <c r="K71" s="1" t="s">
        <v>103</v>
      </c>
      <c r="L71" s="24" t="s">
        <v>107</v>
      </c>
      <c r="M71" s="4"/>
      <c r="N71" s="4">
        <v>100</v>
      </c>
      <c r="O71" s="4"/>
      <c r="T71" s="6" t="str">
        <f t="shared" ref="T71:T134" si="21">IF(AN71="","",AN71)&amp;IF(AO71="","","|"&amp;AO71)&amp;IF(AP71="","","|"&amp;AP71)&amp;IF(AQ71="","","|"&amp;AQ71)&amp;IF(AR71="","","|"&amp;AR71)</f>
        <v/>
      </c>
      <c r="U71" s="6" t="str">
        <f t="shared" ref="U71:U134" si="22">IF(AS71="","",AS71)&amp;IF(AT71="","","|"&amp;AT71)&amp;IF(AU71="","","|"&amp;AU71)&amp;IF(AV71="","","|"&amp;AV71)&amp;IF(AW71="","","|"&amp;AW71)</f>
        <v/>
      </c>
      <c r="Y71">
        <f t="shared" ref="Y71:Y87" si="23">VLOOKUP(D71,BC:BD,2,FALSE)</f>
        <v>0</v>
      </c>
      <c r="Z71">
        <v>100</v>
      </c>
      <c r="AA71" s="23">
        <v>10</v>
      </c>
      <c r="AB71" s="23">
        <f>INT(VLOOKUP(VLOOKUP($C71,角色技能升级比率表!$B:$C,2,FALSE),角色属性概况!E:F,2,FALSE)*VLOOKUP(E71,角色属性概况!I:M,3,FALSE)*AA71/100)</f>
        <v>141</v>
      </c>
      <c r="AE71">
        <v>0</v>
      </c>
      <c r="AF71" s="23">
        <f t="shared" si="6"/>
        <v>0</v>
      </c>
      <c r="AG71" s="23">
        <f t="shared" si="7"/>
        <v>0</v>
      </c>
      <c r="AN71" s="6" t="str">
        <f>_xlfn.IFNA(IF(IF($AH71=AN$5,VLOOKUP(AI71,buff!$K:$L,2,FALSE),"")=0,"",IF($AH71=AN$5,VLOOKUP(AI71,buff!$K:$L,2,FALSE),"")),"")</f>
        <v/>
      </c>
      <c r="AO71" s="6" t="str">
        <f>_xlfn.IFNA(IF(IF($AH71=AO$5,VLOOKUP(AJ71,buff!$K:$L,2,FALSE),"")=0,"",IF($AH71=AO$5,VLOOKUP(AJ71,buff!$K:$L,2,FALSE),"")),"")</f>
        <v/>
      </c>
      <c r="AP71" s="6" t="str">
        <f>_xlfn.IFNA(IF(IF($AH71=AP$5,VLOOKUP(AK71,buff!$K:$L,2,FALSE),"")=0,"",IF($AH71=AP$5,VLOOKUP(AK71,buff!$K:$L,2,FALSE),"")),"")</f>
        <v/>
      </c>
      <c r="AQ71" s="6" t="str">
        <f>_xlfn.IFNA(IF(IF($AH71=AQ$5,VLOOKUP(AL71,buff!$K:$L,2,FALSE),"")=0,"",IF($AH71=AQ$5,VLOOKUP(AL71,buff!$K:$L,2,FALSE),"")),"")</f>
        <v/>
      </c>
      <c r="AR71" s="6" t="str">
        <f>_xlfn.IFNA(IF(IF($AH71=AR$5,VLOOKUP(AM71,buff!$K:$L,2,FALSE),"")=0,"",IF($AH71=AR$5,VLOOKUP(AM71,buff!$K:$L,2,FALSE),"")),"")</f>
        <v/>
      </c>
      <c r="AS71" s="6" t="str">
        <f>_xlfn.IFNA(IF(IF($AH71=AS$5,VLOOKUP(AI71,buff!$K:$L,2,FALSE),"")=0,"",IF($AH71=AS$5,VLOOKUP(AI71,buff!$K:$L,2,FALSE),"")),"")</f>
        <v/>
      </c>
      <c r="AT71" s="6" t="str">
        <f>_xlfn.IFNA(IF(IF($AH71=AT$5,VLOOKUP(AJ71,buff!$K:$L,2,FALSE),"")=0,"",IF($AH71=AT$5,VLOOKUP(AJ71,buff!$K:$L,2,FALSE),"")),"")</f>
        <v/>
      </c>
      <c r="AU71" s="6" t="str">
        <f>_xlfn.IFNA(IF(IF($AH71=AU$5,VLOOKUP(AK71,buff!$K:$L,2,FALSE),"")=0,"",IF($AH71=AU$5,VLOOKUP(AK71,buff!$K:$L,2,FALSE),"")),"")</f>
        <v/>
      </c>
      <c r="AV71" s="6" t="str">
        <f>_xlfn.IFNA(IF(IF($AH71=AV$5,VLOOKUP(AL71,buff!$K:$L,2,FALSE),"")=0,"",IF($AH71=AV$5,VLOOKUP(AL71,buff!$K:$L,2,FALSE),"")),"")</f>
        <v/>
      </c>
      <c r="AW71" s="6" t="str">
        <f>_xlfn.IFNA(IF(IF($AH71=AW$5,VLOOKUP(AM71,buff!$K:$L,2,FALSE),"")=0,"",IF($AH71=AW$5,VLOOKUP(AM71,buff!$K:$L,2,FALSE),"")),"")</f>
        <v/>
      </c>
      <c r="AX71" s="6" t="e">
        <f>VLOOKUP(AI71,buff!K:P,6,FALSE)</f>
        <v>#N/A</v>
      </c>
      <c r="AY71" t="e">
        <f t="shared" si="8"/>
        <v>#N/A</v>
      </c>
      <c r="AZ71" t="e">
        <f t="shared" si="8"/>
        <v>#N/A</v>
      </c>
      <c r="BA71">
        <f t="shared" si="9"/>
        <v>0</v>
      </c>
      <c r="BB71">
        <f t="shared" si="10"/>
        <v>0</v>
      </c>
    </row>
    <row r="72" spans="1:54" x14ac:dyDescent="0.15">
      <c r="A72" t="str">
        <f t="shared" si="20"/>
        <v>法师主动技能1等级6</v>
      </c>
      <c r="B72" s="8">
        <v>66</v>
      </c>
      <c r="C72" s="8" t="str">
        <f>VLOOKUP(G72,角色!A:B,2,FALSE)</f>
        <v>法师</v>
      </c>
      <c r="D72" s="8" t="str">
        <f t="shared" ref="D72:D135" si="24">$D$4&amp;F72</f>
        <v>主动技能1</v>
      </c>
      <c r="E72" s="8">
        <f t="shared" si="11"/>
        <v>6</v>
      </c>
      <c r="F72" s="8">
        <f t="shared" si="12"/>
        <v>1</v>
      </c>
      <c r="G72" s="8">
        <f t="shared" si="13"/>
        <v>2</v>
      </c>
      <c r="H72" s="4" t="s">
        <v>526</v>
      </c>
      <c r="I72" s="24" t="str">
        <f t="shared" si="19"/>
        <v>对敌方单体攻击，造成100%攻击力（+174）点伤害。</v>
      </c>
      <c r="J72" s="4" t="s">
        <v>305</v>
      </c>
      <c r="K72" s="1" t="s">
        <v>103</v>
      </c>
      <c r="L72" s="24" t="s">
        <v>107</v>
      </c>
      <c r="M72" s="4"/>
      <c r="N72" s="4">
        <v>100</v>
      </c>
      <c r="O72" s="4"/>
      <c r="T72" s="6" t="str">
        <f t="shared" si="21"/>
        <v/>
      </c>
      <c r="U72" s="6" t="str">
        <f t="shared" si="22"/>
        <v/>
      </c>
      <c r="Y72">
        <f t="shared" si="23"/>
        <v>0</v>
      </c>
      <c r="Z72">
        <v>100</v>
      </c>
      <c r="AA72" s="23">
        <v>10</v>
      </c>
      <c r="AB72" s="23">
        <f>INT(VLOOKUP(VLOOKUP($C72,角色技能升级比率表!$B:$C,2,FALSE),角色属性概况!E:F,2,FALSE)*VLOOKUP(E72,角色属性概况!I:M,3,FALSE)*AA72/100)</f>
        <v>174</v>
      </c>
      <c r="AE72">
        <v>0</v>
      </c>
      <c r="AF72" s="23">
        <f t="shared" ref="AF72:AF135" si="25">BA72</f>
        <v>0</v>
      </c>
      <c r="AG72" s="23">
        <f t="shared" ref="AG72:AG135" si="26">BB72</f>
        <v>0</v>
      </c>
      <c r="AN72" s="6" t="str">
        <f>_xlfn.IFNA(IF(IF($AH72=AN$5,VLOOKUP(AI72,buff!$K:$L,2,FALSE),"")=0,"",IF($AH72=AN$5,VLOOKUP(AI72,buff!$K:$L,2,FALSE),"")),"")</f>
        <v/>
      </c>
      <c r="AO72" s="6" t="str">
        <f>_xlfn.IFNA(IF(IF($AH72=AO$5,VLOOKUP(AJ72,buff!$K:$L,2,FALSE),"")=0,"",IF($AH72=AO$5,VLOOKUP(AJ72,buff!$K:$L,2,FALSE),"")),"")</f>
        <v/>
      </c>
      <c r="AP72" s="6" t="str">
        <f>_xlfn.IFNA(IF(IF($AH72=AP$5,VLOOKUP(AK72,buff!$K:$L,2,FALSE),"")=0,"",IF($AH72=AP$5,VLOOKUP(AK72,buff!$K:$L,2,FALSE),"")),"")</f>
        <v/>
      </c>
      <c r="AQ72" s="6" t="str">
        <f>_xlfn.IFNA(IF(IF($AH72=AQ$5,VLOOKUP(AL72,buff!$K:$L,2,FALSE),"")=0,"",IF($AH72=AQ$5,VLOOKUP(AL72,buff!$K:$L,2,FALSE),"")),"")</f>
        <v/>
      </c>
      <c r="AR72" s="6" t="str">
        <f>_xlfn.IFNA(IF(IF($AH72=AR$5,VLOOKUP(AM72,buff!$K:$L,2,FALSE),"")=0,"",IF($AH72=AR$5,VLOOKUP(AM72,buff!$K:$L,2,FALSE),"")),"")</f>
        <v/>
      </c>
      <c r="AS72" s="6" t="str">
        <f>_xlfn.IFNA(IF(IF($AH72=AS$5,VLOOKUP(AI72,buff!$K:$L,2,FALSE),"")=0,"",IF($AH72=AS$5,VLOOKUP(AI72,buff!$K:$L,2,FALSE),"")),"")</f>
        <v/>
      </c>
      <c r="AT72" s="6" t="str">
        <f>_xlfn.IFNA(IF(IF($AH72=AT$5,VLOOKUP(AJ72,buff!$K:$L,2,FALSE),"")=0,"",IF($AH72=AT$5,VLOOKUP(AJ72,buff!$K:$L,2,FALSE),"")),"")</f>
        <v/>
      </c>
      <c r="AU72" s="6" t="str">
        <f>_xlfn.IFNA(IF(IF($AH72=AU$5,VLOOKUP(AK72,buff!$K:$L,2,FALSE),"")=0,"",IF($AH72=AU$5,VLOOKUP(AK72,buff!$K:$L,2,FALSE),"")),"")</f>
        <v/>
      </c>
      <c r="AV72" s="6" t="str">
        <f>_xlfn.IFNA(IF(IF($AH72=AV$5,VLOOKUP(AL72,buff!$K:$L,2,FALSE),"")=0,"",IF($AH72=AV$5,VLOOKUP(AL72,buff!$K:$L,2,FALSE),"")),"")</f>
        <v/>
      </c>
      <c r="AW72" s="6" t="str">
        <f>_xlfn.IFNA(IF(IF($AH72=AW$5,VLOOKUP(AM72,buff!$K:$L,2,FALSE),"")=0,"",IF($AH72=AW$5,VLOOKUP(AM72,buff!$K:$L,2,FALSE),"")),"")</f>
        <v/>
      </c>
      <c r="AX72" s="6" t="e">
        <f>VLOOKUP(AI72,buff!K:P,6,FALSE)</f>
        <v>#N/A</v>
      </c>
      <c r="AY72" t="e">
        <f t="shared" ref="AY72:AZ135" si="27">AX72</f>
        <v>#N/A</v>
      </c>
      <c r="AZ72" t="e">
        <f t="shared" si="27"/>
        <v>#N/A</v>
      </c>
      <c r="BA72">
        <f t="shared" ref="BA72:BA135" si="28">IF(F72=1,0,IF(F72=2,2,3))</f>
        <v>0</v>
      </c>
      <c r="BB72">
        <f t="shared" ref="BB72:BB135" si="29">IF(F72=1,0,IF(F72=2,1,2))</f>
        <v>0</v>
      </c>
    </row>
    <row r="73" spans="1:54" x14ac:dyDescent="0.15">
      <c r="A73" t="str">
        <f t="shared" si="20"/>
        <v>法师主动技能1等级7</v>
      </c>
      <c r="B73" s="8">
        <v>67</v>
      </c>
      <c r="C73" s="8" t="str">
        <f>VLOOKUP(G73,角色!A:B,2,FALSE)</f>
        <v>法师</v>
      </c>
      <c r="D73" s="8" t="str">
        <f t="shared" si="24"/>
        <v>主动技能1</v>
      </c>
      <c r="E73" s="8">
        <f t="shared" ref="E73:E136" si="30">IF(E72=E$5,1,E72+1)</f>
        <v>7</v>
      </c>
      <c r="F73" s="8">
        <f t="shared" ref="F73:F136" si="31">IF(E73=1,IF(F72=$F$5,1,F72+1),F72)</f>
        <v>1</v>
      </c>
      <c r="G73" s="8">
        <f t="shared" ref="G73:G136" si="32">IF((F73=1)*(E73=1),G72+1,G72)</f>
        <v>2</v>
      </c>
      <c r="H73" s="4" t="s">
        <v>526</v>
      </c>
      <c r="I73" s="24" t="str">
        <f t="shared" si="19"/>
        <v>对敌方单体攻击，造成100%攻击力（+214）点伤害。</v>
      </c>
      <c r="J73" s="4" t="s">
        <v>305</v>
      </c>
      <c r="K73" s="1" t="s">
        <v>103</v>
      </c>
      <c r="L73" s="24" t="s">
        <v>107</v>
      </c>
      <c r="M73" s="4"/>
      <c r="N73" s="4">
        <v>100</v>
      </c>
      <c r="O73" s="4"/>
      <c r="T73" s="6" t="str">
        <f t="shared" si="21"/>
        <v/>
      </c>
      <c r="U73" s="6" t="str">
        <f t="shared" si="22"/>
        <v/>
      </c>
      <c r="Y73">
        <f t="shared" si="23"/>
        <v>0</v>
      </c>
      <c r="Z73">
        <v>100</v>
      </c>
      <c r="AA73" s="23">
        <v>10</v>
      </c>
      <c r="AB73" s="23">
        <f>INT(VLOOKUP(VLOOKUP($C73,角色技能升级比率表!$B:$C,2,FALSE),角色属性概况!E:F,2,FALSE)*VLOOKUP(E73,角色属性概况!I:M,3,FALSE)*AA73/100)</f>
        <v>214</v>
      </c>
      <c r="AE73">
        <v>0</v>
      </c>
      <c r="AF73" s="23">
        <f t="shared" si="25"/>
        <v>0</v>
      </c>
      <c r="AG73" s="23">
        <f t="shared" si="26"/>
        <v>0</v>
      </c>
      <c r="AN73" s="6" t="str">
        <f>_xlfn.IFNA(IF(IF($AH73=AN$5,VLOOKUP(AI73,buff!$K:$L,2,FALSE),"")=0,"",IF($AH73=AN$5,VLOOKUP(AI73,buff!$K:$L,2,FALSE),"")),"")</f>
        <v/>
      </c>
      <c r="AO73" s="6" t="str">
        <f>_xlfn.IFNA(IF(IF($AH73=AO$5,VLOOKUP(AJ73,buff!$K:$L,2,FALSE),"")=0,"",IF($AH73=AO$5,VLOOKUP(AJ73,buff!$K:$L,2,FALSE),"")),"")</f>
        <v/>
      </c>
      <c r="AP73" s="6" t="str">
        <f>_xlfn.IFNA(IF(IF($AH73=AP$5,VLOOKUP(AK73,buff!$K:$L,2,FALSE),"")=0,"",IF($AH73=AP$5,VLOOKUP(AK73,buff!$K:$L,2,FALSE),"")),"")</f>
        <v/>
      </c>
      <c r="AQ73" s="6" t="str">
        <f>_xlfn.IFNA(IF(IF($AH73=AQ$5,VLOOKUP(AL73,buff!$K:$L,2,FALSE),"")=0,"",IF($AH73=AQ$5,VLOOKUP(AL73,buff!$K:$L,2,FALSE),"")),"")</f>
        <v/>
      </c>
      <c r="AR73" s="6" t="str">
        <f>_xlfn.IFNA(IF(IF($AH73=AR$5,VLOOKUP(AM73,buff!$K:$L,2,FALSE),"")=0,"",IF($AH73=AR$5,VLOOKUP(AM73,buff!$K:$L,2,FALSE),"")),"")</f>
        <v/>
      </c>
      <c r="AS73" s="6" t="str">
        <f>_xlfn.IFNA(IF(IF($AH73=AS$5,VLOOKUP(AI73,buff!$K:$L,2,FALSE),"")=0,"",IF($AH73=AS$5,VLOOKUP(AI73,buff!$K:$L,2,FALSE),"")),"")</f>
        <v/>
      </c>
      <c r="AT73" s="6" t="str">
        <f>_xlfn.IFNA(IF(IF($AH73=AT$5,VLOOKUP(AJ73,buff!$K:$L,2,FALSE),"")=0,"",IF($AH73=AT$5,VLOOKUP(AJ73,buff!$K:$L,2,FALSE),"")),"")</f>
        <v/>
      </c>
      <c r="AU73" s="6" t="str">
        <f>_xlfn.IFNA(IF(IF($AH73=AU$5,VLOOKUP(AK73,buff!$K:$L,2,FALSE),"")=0,"",IF($AH73=AU$5,VLOOKUP(AK73,buff!$K:$L,2,FALSE),"")),"")</f>
        <v/>
      </c>
      <c r="AV73" s="6" t="str">
        <f>_xlfn.IFNA(IF(IF($AH73=AV$5,VLOOKUP(AL73,buff!$K:$L,2,FALSE),"")=0,"",IF($AH73=AV$5,VLOOKUP(AL73,buff!$K:$L,2,FALSE),"")),"")</f>
        <v/>
      </c>
      <c r="AW73" s="6" t="str">
        <f>_xlfn.IFNA(IF(IF($AH73=AW$5,VLOOKUP(AM73,buff!$K:$L,2,FALSE),"")=0,"",IF($AH73=AW$5,VLOOKUP(AM73,buff!$K:$L,2,FALSE),"")),"")</f>
        <v/>
      </c>
      <c r="AX73" s="6" t="e">
        <f>VLOOKUP(AI73,buff!K:P,6,FALSE)</f>
        <v>#N/A</v>
      </c>
      <c r="AY73" t="e">
        <f t="shared" si="27"/>
        <v>#N/A</v>
      </c>
      <c r="AZ73" t="e">
        <f t="shared" si="27"/>
        <v>#N/A</v>
      </c>
      <c r="BA73">
        <f t="shared" si="28"/>
        <v>0</v>
      </c>
      <c r="BB73">
        <f t="shared" si="29"/>
        <v>0</v>
      </c>
    </row>
    <row r="74" spans="1:54" x14ac:dyDescent="0.15">
      <c r="A74" t="str">
        <f t="shared" si="20"/>
        <v>法师主动技能1等级8</v>
      </c>
      <c r="B74" s="8">
        <v>68</v>
      </c>
      <c r="C74" s="8" t="str">
        <f>VLOOKUP(G74,角色!A:B,2,FALSE)</f>
        <v>法师</v>
      </c>
      <c r="D74" s="8" t="str">
        <f t="shared" si="24"/>
        <v>主动技能1</v>
      </c>
      <c r="E74" s="8">
        <f t="shared" si="30"/>
        <v>8</v>
      </c>
      <c r="F74" s="8">
        <f t="shared" si="31"/>
        <v>1</v>
      </c>
      <c r="G74" s="8">
        <f t="shared" si="32"/>
        <v>2</v>
      </c>
      <c r="H74" s="4" t="s">
        <v>526</v>
      </c>
      <c r="I74" s="24" t="str">
        <f t="shared" si="19"/>
        <v>对敌方单体攻击，造成100%攻击力（+264）点伤害。</v>
      </c>
      <c r="J74" s="4" t="s">
        <v>305</v>
      </c>
      <c r="K74" s="1" t="s">
        <v>103</v>
      </c>
      <c r="L74" s="24" t="s">
        <v>107</v>
      </c>
      <c r="M74" s="4"/>
      <c r="N74" s="4">
        <v>100</v>
      </c>
      <c r="O74" s="4"/>
      <c r="T74" s="6" t="str">
        <f t="shared" si="21"/>
        <v/>
      </c>
      <c r="U74" s="6" t="str">
        <f t="shared" si="22"/>
        <v/>
      </c>
      <c r="Y74">
        <f t="shared" si="23"/>
        <v>0</v>
      </c>
      <c r="Z74">
        <v>100</v>
      </c>
      <c r="AA74" s="23">
        <v>10</v>
      </c>
      <c r="AB74" s="23">
        <f>INT(VLOOKUP(VLOOKUP($C74,角色技能升级比率表!$B:$C,2,FALSE),角色属性概况!E:F,2,FALSE)*VLOOKUP(E74,角色属性概况!I:M,3,FALSE)*AA74/100)</f>
        <v>264</v>
      </c>
      <c r="AE74">
        <v>0</v>
      </c>
      <c r="AF74" s="23">
        <f t="shared" si="25"/>
        <v>0</v>
      </c>
      <c r="AG74" s="23">
        <f t="shared" si="26"/>
        <v>0</v>
      </c>
      <c r="AN74" s="6" t="str">
        <f>_xlfn.IFNA(IF(IF($AH74=AN$5,VLOOKUP(AI74,buff!$K:$L,2,FALSE),"")=0,"",IF($AH74=AN$5,VLOOKUP(AI74,buff!$K:$L,2,FALSE),"")),"")</f>
        <v/>
      </c>
      <c r="AO74" s="6" t="str">
        <f>_xlfn.IFNA(IF(IF($AH74=AO$5,VLOOKUP(AJ74,buff!$K:$L,2,FALSE),"")=0,"",IF($AH74=AO$5,VLOOKUP(AJ74,buff!$K:$L,2,FALSE),"")),"")</f>
        <v/>
      </c>
      <c r="AP74" s="6" t="str">
        <f>_xlfn.IFNA(IF(IF($AH74=AP$5,VLOOKUP(AK74,buff!$K:$L,2,FALSE),"")=0,"",IF($AH74=AP$5,VLOOKUP(AK74,buff!$K:$L,2,FALSE),"")),"")</f>
        <v/>
      </c>
      <c r="AQ74" s="6" t="str">
        <f>_xlfn.IFNA(IF(IF($AH74=AQ$5,VLOOKUP(AL74,buff!$K:$L,2,FALSE),"")=0,"",IF($AH74=AQ$5,VLOOKUP(AL74,buff!$K:$L,2,FALSE),"")),"")</f>
        <v/>
      </c>
      <c r="AR74" s="6" t="str">
        <f>_xlfn.IFNA(IF(IF($AH74=AR$5,VLOOKUP(AM74,buff!$K:$L,2,FALSE),"")=0,"",IF($AH74=AR$5,VLOOKUP(AM74,buff!$K:$L,2,FALSE),"")),"")</f>
        <v/>
      </c>
      <c r="AS74" s="6" t="str">
        <f>_xlfn.IFNA(IF(IF($AH74=AS$5,VLOOKUP(AI74,buff!$K:$L,2,FALSE),"")=0,"",IF($AH74=AS$5,VLOOKUP(AI74,buff!$K:$L,2,FALSE),"")),"")</f>
        <v/>
      </c>
      <c r="AT74" s="6" t="str">
        <f>_xlfn.IFNA(IF(IF($AH74=AT$5,VLOOKUP(AJ74,buff!$K:$L,2,FALSE),"")=0,"",IF($AH74=AT$5,VLOOKUP(AJ74,buff!$K:$L,2,FALSE),"")),"")</f>
        <v/>
      </c>
      <c r="AU74" s="6" t="str">
        <f>_xlfn.IFNA(IF(IF($AH74=AU$5,VLOOKUP(AK74,buff!$K:$L,2,FALSE),"")=0,"",IF($AH74=AU$5,VLOOKUP(AK74,buff!$K:$L,2,FALSE),"")),"")</f>
        <v/>
      </c>
      <c r="AV74" s="6" t="str">
        <f>_xlfn.IFNA(IF(IF($AH74=AV$5,VLOOKUP(AL74,buff!$K:$L,2,FALSE),"")=0,"",IF($AH74=AV$5,VLOOKUP(AL74,buff!$K:$L,2,FALSE),"")),"")</f>
        <v/>
      </c>
      <c r="AW74" s="6" t="str">
        <f>_xlfn.IFNA(IF(IF($AH74=AW$5,VLOOKUP(AM74,buff!$K:$L,2,FALSE),"")=0,"",IF($AH74=AW$5,VLOOKUP(AM74,buff!$K:$L,2,FALSE),"")),"")</f>
        <v/>
      </c>
      <c r="AX74" s="6" t="e">
        <f>VLOOKUP(AI74,buff!K:P,6,FALSE)</f>
        <v>#N/A</v>
      </c>
      <c r="AY74" t="e">
        <f t="shared" si="27"/>
        <v>#N/A</v>
      </c>
      <c r="AZ74" t="e">
        <f t="shared" si="27"/>
        <v>#N/A</v>
      </c>
      <c r="BA74">
        <f t="shared" si="28"/>
        <v>0</v>
      </c>
      <c r="BB74">
        <f t="shared" si="29"/>
        <v>0</v>
      </c>
    </row>
    <row r="75" spans="1:54" x14ac:dyDescent="0.15">
      <c r="A75" t="str">
        <f t="shared" si="20"/>
        <v>法师主动技能1等级9</v>
      </c>
      <c r="B75" s="8">
        <v>69</v>
      </c>
      <c r="C75" s="8" t="str">
        <f>VLOOKUP(G75,角色!A:B,2,FALSE)</f>
        <v>法师</v>
      </c>
      <c r="D75" s="8" t="str">
        <f t="shared" si="24"/>
        <v>主动技能1</v>
      </c>
      <c r="E75" s="8">
        <f t="shared" si="30"/>
        <v>9</v>
      </c>
      <c r="F75" s="8">
        <f t="shared" si="31"/>
        <v>1</v>
      </c>
      <c r="G75" s="8">
        <f t="shared" si="32"/>
        <v>2</v>
      </c>
      <c r="H75" s="4" t="s">
        <v>526</v>
      </c>
      <c r="I75" s="24" t="str">
        <f t="shared" si="19"/>
        <v>对敌方单体攻击，造成100%攻击力（+325）点伤害。</v>
      </c>
      <c r="J75" s="4" t="s">
        <v>305</v>
      </c>
      <c r="K75" s="1" t="s">
        <v>103</v>
      </c>
      <c r="L75" s="24" t="s">
        <v>107</v>
      </c>
      <c r="M75" s="4"/>
      <c r="N75" s="4">
        <v>100</v>
      </c>
      <c r="O75" s="4"/>
      <c r="T75" s="6" t="str">
        <f t="shared" si="21"/>
        <v/>
      </c>
      <c r="U75" s="6" t="str">
        <f t="shared" si="22"/>
        <v/>
      </c>
      <c r="Y75">
        <f t="shared" si="23"/>
        <v>0</v>
      </c>
      <c r="Z75">
        <v>100</v>
      </c>
      <c r="AA75" s="23">
        <v>10</v>
      </c>
      <c r="AB75" s="23">
        <f>INT(VLOOKUP(VLOOKUP($C75,角色技能升级比率表!$B:$C,2,FALSE),角色属性概况!E:F,2,FALSE)*VLOOKUP(E75,角色属性概况!I:M,3,FALSE)*AA75/100)</f>
        <v>325</v>
      </c>
      <c r="AE75">
        <v>0</v>
      </c>
      <c r="AF75" s="23">
        <f t="shared" si="25"/>
        <v>0</v>
      </c>
      <c r="AG75" s="23">
        <f t="shared" si="26"/>
        <v>0</v>
      </c>
      <c r="AN75" s="6" t="str">
        <f>_xlfn.IFNA(IF(IF($AH75=AN$5,VLOOKUP(AI75,buff!$K:$L,2,FALSE),"")=0,"",IF($AH75=AN$5,VLOOKUP(AI75,buff!$K:$L,2,FALSE),"")),"")</f>
        <v/>
      </c>
      <c r="AO75" s="6" t="str">
        <f>_xlfn.IFNA(IF(IF($AH75=AO$5,VLOOKUP(AJ75,buff!$K:$L,2,FALSE),"")=0,"",IF($AH75=AO$5,VLOOKUP(AJ75,buff!$K:$L,2,FALSE),"")),"")</f>
        <v/>
      </c>
      <c r="AP75" s="6" t="str">
        <f>_xlfn.IFNA(IF(IF($AH75=AP$5,VLOOKUP(AK75,buff!$K:$L,2,FALSE),"")=0,"",IF($AH75=AP$5,VLOOKUP(AK75,buff!$K:$L,2,FALSE),"")),"")</f>
        <v/>
      </c>
      <c r="AQ75" s="6" t="str">
        <f>_xlfn.IFNA(IF(IF($AH75=AQ$5,VLOOKUP(AL75,buff!$K:$L,2,FALSE),"")=0,"",IF($AH75=AQ$5,VLOOKUP(AL75,buff!$K:$L,2,FALSE),"")),"")</f>
        <v/>
      </c>
      <c r="AR75" s="6" t="str">
        <f>_xlfn.IFNA(IF(IF($AH75=AR$5,VLOOKUP(AM75,buff!$K:$L,2,FALSE),"")=0,"",IF($AH75=AR$5,VLOOKUP(AM75,buff!$K:$L,2,FALSE),"")),"")</f>
        <v/>
      </c>
      <c r="AS75" s="6" t="str">
        <f>_xlfn.IFNA(IF(IF($AH75=AS$5,VLOOKUP(AI75,buff!$K:$L,2,FALSE),"")=0,"",IF($AH75=AS$5,VLOOKUP(AI75,buff!$K:$L,2,FALSE),"")),"")</f>
        <v/>
      </c>
      <c r="AT75" s="6" t="str">
        <f>_xlfn.IFNA(IF(IF($AH75=AT$5,VLOOKUP(AJ75,buff!$K:$L,2,FALSE),"")=0,"",IF($AH75=AT$5,VLOOKUP(AJ75,buff!$K:$L,2,FALSE),"")),"")</f>
        <v/>
      </c>
      <c r="AU75" s="6" t="str">
        <f>_xlfn.IFNA(IF(IF($AH75=AU$5,VLOOKUP(AK75,buff!$K:$L,2,FALSE),"")=0,"",IF($AH75=AU$5,VLOOKUP(AK75,buff!$K:$L,2,FALSE),"")),"")</f>
        <v/>
      </c>
      <c r="AV75" s="6" t="str">
        <f>_xlfn.IFNA(IF(IF($AH75=AV$5,VLOOKUP(AL75,buff!$K:$L,2,FALSE),"")=0,"",IF($AH75=AV$5,VLOOKUP(AL75,buff!$K:$L,2,FALSE),"")),"")</f>
        <v/>
      </c>
      <c r="AW75" s="6" t="str">
        <f>_xlfn.IFNA(IF(IF($AH75=AW$5,VLOOKUP(AM75,buff!$K:$L,2,FALSE),"")=0,"",IF($AH75=AW$5,VLOOKUP(AM75,buff!$K:$L,2,FALSE),"")),"")</f>
        <v/>
      </c>
      <c r="AX75" s="6" t="e">
        <f>VLOOKUP(AI75,buff!K:P,6,FALSE)</f>
        <v>#N/A</v>
      </c>
      <c r="AY75" t="e">
        <f t="shared" si="27"/>
        <v>#N/A</v>
      </c>
      <c r="AZ75" t="e">
        <f t="shared" si="27"/>
        <v>#N/A</v>
      </c>
      <c r="BA75">
        <f t="shared" si="28"/>
        <v>0</v>
      </c>
      <c r="BB75">
        <f t="shared" si="29"/>
        <v>0</v>
      </c>
    </row>
    <row r="76" spans="1:54" x14ac:dyDescent="0.15">
      <c r="A76" t="str">
        <f t="shared" si="20"/>
        <v>法师主动技能1等级10</v>
      </c>
      <c r="B76" s="8">
        <v>70</v>
      </c>
      <c r="C76" s="8" t="str">
        <f>VLOOKUP(G76,角色!A:B,2,FALSE)</f>
        <v>法师</v>
      </c>
      <c r="D76" s="8" t="str">
        <f t="shared" si="24"/>
        <v>主动技能1</v>
      </c>
      <c r="E76" s="8">
        <f t="shared" si="30"/>
        <v>10</v>
      </c>
      <c r="F76" s="8">
        <f t="shared" si="31"/>
        <v>1</v>
      </c>
      <c r="G76" s="8">
        <f t="shared" si="32"/>
        <v>2</v>
      </c>
      <c r="H76" s="4" t="s">
        <v>526</v>
      </c>
      <c r="I76" s="24" t="str">
        <f t="shared" si="19"/>
        <v>对敌方单体攻击，造成100%攻击力（+400）点伤害。</v>
      </c>
      <c r="J76" s="4" t="s">
        <v>305</v>
      </c>
      <c r="K76" s="1" t="s">
        <v>103</v>
      </c>
      <c r="L76" s="4" t="s">
        <v>107</v>
      </c>
      <c r="M76" s="4"/>
      <c r="N76" s="4">
        <v>100</v>
      </c>
      <c r="O76" s="4"/>
      <c r="T76" s="6" t="str">
        <f t="shared" si="21"/>
        <v/>
      </c>
      <c r="U76" s="6" t="str">
        <f t="shared" si="22"/>
        <v/>
      </c>
      <c r="Y76">
        <f t="shared" si="23"/>
        <v>0</v>
      </c>
      <c r="Z76">
        <v>100</v>
      </c>
      <c r="AA76" s="23">
        <v>10</v>
      </c>
      <c r="AB76" s="23">
        <f>INT(VLOOKUP(VLOOKUP($C76,角色技能升级比率表!$B:$C,2,FALSE),角色属性概况!E:F,2,FALSE)*VLOOKUP(E76,角色属性概况!I:M,3,FALSE)*AA76/100)</f>
        <v>400</v>
      </c>
      <c r="AE76">
        <v>0</v>
      </c>
      <c r="AF76" s="23">
        <f t="shared" si="25"/>
        <v>0</v>
      </c>
      <c r="AG76" s="23">
        <f t="shared" si="26"/>
        <v>0</v>
      </c>
      <c r="AN76" s="6" t="str">
        <f>_xlfn.IFNA(IF(IF($AH76=AN$5,VLOOKUP(AI76,buff!$K:$L,2,FALSE),"")=0,"",IF($AH76=AN$5,VLOOKUP(AI76,buff!$K:$L,2,FALSE),"")),"")</f>
        <v/>
      </c>
      <c r="AO76" s="6" t="str">
        <f>_xlfn.IFNA(IF(IF($AH76=AO$5,VLOOKUP(AJ76,buff!$K:$L,2,FALSE),"")=0,"",IF($AH76=AO$5,VLOOKUP(AJ76,buff!$K:$L,2,FALSE),"")),"")</f>
        <v/>
      </c>
      <c r="AP76" s="6" t="str">
        <f>_xlfn.IFNA(IF(IF($AH76=AP$5,VLOOKUP(AK76,buff!$K:$L,2,FALSE),"")=0,"",IF($AH76=AP$5,VLOOKUP(AK76,buff!$K:$L,2,FALSE),"")),"")</f>
        <v/>
      </c>
      <c r="AQ76" s="6" t="str">
        <f>_xlfn.IFNA(IF(IF($AH76=AQ$5,VLOOKUP(AL76,buff!$K:$L,2,FALSE),"")=0,"",IF($AH76=AQ$5,VLOOKUP(AL76,buff!$K:$L,2,FALSE),"")),"")</f>
        <v/>
      </c>
      <c r="AR76" s="6" t="str">
        <f>_xlfn.IFNA(IF(IF($AH76=AR$5,VLOOKUP(AM76,buff!$K:$L,2,FALSE),"")=0,"",IF($AH76=AR$5,VLOOKUP(AM76,buff!$K:$L,2,FALSE),"")),"")</f>
        <v/>
      </c>
      <c r="AS76" s="6" t="str">
        <f>_xlfn.IFNA(IF(IF($AH76=AS$5,VLOOKUP(AI76,buff!$K:$L,2,FALSE),"")=0,"",IF($AH76=AS$5,VLOOKUP(AI76,buff!$K:$L,2,FALSE),"")),"")</f>
        <v/>
      </c>
      <c r="AT76" s="6" t="str">
        <f>_xlfn.IFNA(IF(IF($AH76=AT$5,VLOOKUP(AJ76,buff!$K:$L,2,FALSE),"")=0,"",IF($AH76=AT$5,VLOOKUP(AJ76,buff!$K:$L,2,FALSE),"")),"")</f>
        <v/>
      </c>
      <c r="AU76" s="6" t="str">
        <f>_xlfn.IFNA(IF(IF($AH76=AU$5,VLOOKUP(AK76,buff!$K:$L,2,FALSE),"")=0,"",IF($AH76=AU$5,VLOOKUP(AK76,buff!$K:$L,2,FALSE),"")),"")</f>
        <v/>
      </c>
      <c r="AV76" s="6" t="str">
        <f>_xlfn.IFNA(IF(IF($AH76=AV$5,VLOOKUP(AL76,buff!$K:$L,2,FALSE),"")=0,"",IF($AH76=AV$5,VLOOKUP(AL76,buff!$K:$L,2,FALSE),"")),"")</f>
        <v/>
      </c>
      <c r="AW76" s="6" t="str">
        <f>_xlfn.IFNA(IF(IF($AH76=AW$5,VLOOKUP(AM76,buff!$K:$L,2,FALSE),"")=0,"",IF($AH76=AW$5,VLOOKUP(AM76,buff!$K:$L,2,FALSE),"")),"")</f>
        <v/>
      </c>
      <c r="AX76" s="6" t="e">
        <f>VLOOKUP(AI76,buff!K:P,6,FALSE)</f>
        <v>#N/A</v>
      </c>
      <c r="AY76" t="e">
        <f t="shared" si="27"/>
        <v>#N/A</v>
      </c>
      <c r="AZ76" t="e">
        <f t="shared" si="27"/>
        <v>#N/A</v>
      </c>
      <c r="BA76">
        <f t="shared" si="28"/>
        <v>0</v>
      </c>
      <c r="BB76">
        <f t="shared" si="29"/>
        <v>0</v>
      </c>
    </row>
    <row r="77" spans="1:54" x14ac:dyDescent="0.15">
      <c r="A77" t="str">
        <f t="shared" si="20"/>
        <v>法师主动技能1等级11</v>
      </c>
      <c r="B77" s="8">
        <v>71</v>
      </c>
      <c r="C77" s="8" t="str">
        <f>VLOOKUP(G77,角色!A:B,2,FALSE)</f>
        <v>法师</v>
      </c>
      <c r="D77" s="8" t="str">
        <f t="shared" si="24"/>
        <v>主动技能1</v>
      </c>
      <c r="E77" s="8">
        <f t="shared" si="30"/>
        <v>11</v>
      </c>
      <c r="F77" s="8">
        <f t="shared" si="31"/>
        <v>1</v>
      </c>
      <c r="G77" s="8">
        <f t="shared" si="32"/>
        <v>2</v>
      </c>
      <c r="H77" s="4" t="s">
        <v>526</v>
      </c>
      <c r="I77" s="24" t="str">
        <f t="shared" si="19"/>
        <v>对敌方单体攻击，造成100%攻击力（+492）点伤害。</v>
      </c>
      <c r="J77" s="4" t="s">
        <v>305</v>
      </c>
      <c r="K77" s="1" t="s">
        <v>103</v>
      </c>
      <c r="L77" s="4" t="s">
        <v>107</v>
      </c>
      <c r="M77" s="4"/>
      <c r="N77" s="4">
        <v>100</v>
      </c>
      <c r="O77" s="4"/>
      <c r="T77" s="6" t="str">
        <f t="shared" si="21"/>
        <v/>
      </c>
      <c r="U77" s="6" t="str">
        <f t="shared" si="22"/>
        <v/>
      </c>
      <c r="Y77">
        <f t="shared" si="23"/>
        <v>0</v>
      </c>
      <c r="Z77">
        <v>100</v>
      </c>
      <c r="AA77" s="23">
        <v>10</v>
      </c>
      <c r="AB77" s="23">
        <f>INT(VLOOKUP(VLOOKUP($C77,角色技能升级比率表!$B:$C,2,FALSE),角色属性概况!E:F,2,FALSE)*VLOOKUP(E77,角色属性概况!I:M,3,FALSE)*AA77/100)</f>
        <v>492</v>
      </c>
      <c r="AE77">
        <v>0</v>
      </c>
      <c r="AF77" s="23">
        <f t="shared" si="25"/>
        <v>0</v>
      </c>
      <c r="AG77" s="23">
        <f t="shared" si="26"/>
        <v>0</v>
      </c>
      <c r="AN77" s="6" t="str">
        <f>_xlfn.IFNA(IF(IF($AH77=AN$5,VLOOKUP(AI77,buff!$K:$L,2,FALSE),"")=0,"",IF($AH77=AN$5,VLOOKUP(AI77,buff!$K:$L,2,FALSE),"")),"")</f>
        <v/>
      </c>
      <c r="AO77" s="6" t="str">
        <f>_xlfn.IFNA(IF(IF($AH77=AO$5,VLOOKUP(AJ77,buff!$K:$L,2,FALSE),"")=0,"",IF($AH77=AO$5,VLOOKUP(AJ77,buff!$K:$L,2,FALSE),"")),"")</f>
        <v/>
      </c>
      <c r="AP77" s="6" t="str">
        <f>_xlfn.IFNA(IF(IF($AH77=AP$5,VLOOKUP(AK77,buff!$K:$L,2,FALSE),"")=0,"",IF($AH77=AP$5,VLOOKUP(AK77,buff!$K:$L,2,FALSE),"")),"")</f>
        <v/>
      </c>
      <c r="AQ77" s="6" t="str">
        <f>_xlfn.IFNA(IF(IF($AH77=AQ$5,VLOOKUP(AL77,buff!$K:$L,2,FALSE),"")=0,"",IF($AH77=AQ$5,VLOOKUP(AL77,buff!$K:$L,2,FALSE),"")),"")</f>
        <v/>
      </c>
      <c r="AR77" s="6" t="str">
        <f>_xlfn.IFNA(IF(IF($AH77=AR$5,VLOOKUP(AM77,buff!$K:$L,2,FALSE),"")=0,"",IF($AH77=AR$5,VLOOKUP(AM77,buff!$K:$L,2,FALSE),"")),"")</f>
        <v/>
      </c>
      <c r="AS77" s="6" t="str">
        <f>_xlfn.IFNA(IF(IF($AH77=AS$5,VLOOKUP(AI77,buff!$K:$L,2,FALSE),"")=0,"",IF($AH77=AS$5,VLOOKUP(AI77,buff!$K:$L,2,FALSE),"")),"")</f>
        <v/>
      </c>
      <c r="AT77" s="6" t="str">
        <f>_xlfn.IFNA(IF(IF($AH77=AT$5,VLOOKUP(AJ77,buff!$K:$L,2,FALSE),"")=0,"",IF($AH77=AT$5,VLOOKUP(AJ77,buff!$K:$L,2,FALSE),"")),"")</f>
        <v/>
      </c>
      <c r="AU77" s="6" t="str">
        <f>_xlfn.IFNA(IF(IF($AH77=AU$5,VLOOKUP(AK77,buff!$K:$L,2,FALSE),"")=0,"",IF($AH77=AU$5,VLOOKUP(AK77,buff!$K:$L,2,FALSE),"")),"")</f>
        <v/>
      </c>
      <c r="AV77" s="6" t="str">
        <f>_xlfn.IFNA(IF(IF($AH77=AV$5,VLOOKUP(AL77,buff!$K:$L,2,FALSE),"")=0,"",IF($AH77=AV$5,VLOOKUP(AL77,buff!$K:$L,2,FALSE),"")),"")</f>
        <v/>
      </c>
      <c r="AW77" s="6" t="str">
        <f>_xlfn.IFNA(IF(IF($AH77=AW$5,VLOOKUP(AM77,buff!$K:$L,2,FALSE),"")=0,"",IF($AH77=AW$5,VLOOKUP(AM77,buff!$K:$L,2,FALSE),"")),"")</f>
        <v/>
      </c>
      <c r="AX77" s="6" t="e">
        <f>VLOOKUP(AI77,buff!K:P,6,FALSE)</f>
        <v>#N/A</v>
      </c>
      <c r="AY77" t="e">
        <f t="shared" si="27"/>
        <v>#N/A</v>
      </c>
      <c r="AZ77" t="e">
        <f t="shared" si="27"/>
        <v>#N/A</v>
      </c>
      <c r="BA77">
        <f t="shared" si="28"/>
        <v>0</v>
      </c>
      <c r="BB77">
        <f t="shared" si="29"/>
        <v>0</v>
      </c>
    </row>
    <row r="78" spans="1:54" x14ac:dyDescent="0.15">
      <c r="A78" t="str">
        <f t="shared" si="20"/>
        <v>法师主动技能1等级12</v>
      </c>
      <c r="B78" s="8">
        <v>72</v>
      </c>
      <c r="C78" s="8" t="str">
        <f>VLOOKUP(G78,角色!A:B,2,FALSE)</f>
        <v>法师</v>
      </c>
      <c r="D78" s="8" t="str">
        <f t="shared" si="24"/>
        <v>主动技能1</v>
      </c>
      <c r="E78" s="8">
        <f t="shared" si="30"/>
        <v>12</v>
      </c>
      <c r="F78" s="8">
        <f t="shared" si="31"/>
        <v>1</v>
      </c>
      <c r="G78" s="8">
        <f t="shared" si="32"/>
        <v>2</v>
      </c>
      <c r="H78" s="4" t="s">
        <v>526</v>
      </c>
      <c r="I78" s="24" t="str">
        <f t="shared" si="19"/>
        <v>对敌方单体攻击，造成100%攻击力（+606）点伤害。</v>
      </c>
      <c r="J78" s="4" t="s">
        <v>305</v>
      </c>
      <c r="K78" s="1" t="s">
        <v>103</v>
      </c>
      <c r="L78" s="4" t="s">
        <v>107</v>
      </c>
      <c r="M78" s="4"/>
      <c r="N78" s="4">
        <v>100</v>
      </c>
      <c r="O78" s="4"/>
      <c r="T78" s="6" t="str">
        <f t="shared" si="21"/>
        <v/>
      </c>
      <c r="U78" s="6" t="str">
        <f t="shared" si="22"/>
        <v/>
      </c>
      <c r="Y78">
        <f t="shared" si="23"/>
        <v>0</v>
      </c>
      <c r="Z78">
        <v>100</v>
      </c>
      <c r="AA78" s="23">
        <v>10</v>
      </c>
      <c r="AB78" s="23">
        <f>INT(VLOOKUP(VLOOKUP($C78,角色技能升级比率表!$B:$C,2,FALSE),角色属性概况!E:F,2,FALSE)*VLOOKUP(E78,角色属性概况!I:M,3,FALSE)*AA78/100)</f>
        <v>606</v>
      </c>
      <c r="AE78">
        <v>0</v>
      </c>
      <c r="AF78" s="23">
        <f t="shared" si="25"/>
        <v>0</v>
      </c>
      <c r="AG78" s="23">
        <f t="shared" si="26"/>
        <v>0</v>
      </c>
      <c r="AN78" s="6" t="str">
        <f>_xlfn.IFNA(IF(IF($AH78=AN$5,VLOOKUP(AI78,buff!$K:$L,2,FALSE),"")=0,"",IF($AH78=AN$5,VLOOKUP(AI78,buff!$K:$L,2,FALSE),"")),"")</f>
        <v/>
      </c>
      <c r="AO78" s="6" t="str">
        <f>_xlfn.IFNA(IF(IF($AH78=AO$5,VLOOKUP(AJ78,buff!$K:$L,2,FALSE),"")=0,"",IF($AH78=AO$5,VLOOKUP(AJ78,buff!$K:$L,2,FALSE),"")),"")</f>
        <v/>
      </c>
      <c r="AP78" s="6" t="str">
        <f>_xlfn.IFNA(IF(IF($AH78=AP$5,VLOOKUP(AK78,buff!$K:$L,2,FALSE),"")=0,"",IF($AH78=AP$5,VLOOKUP(AK78,buff!$K:$L,2,FALSE),"")),"")</f>
        <v/>
      </c>
      <c r="AQ78" s="6" t="str">
        <f>_xlfn.IFNA(IF(IF($AH78=AQ$5,VLOOKUP(AL78,buff!$K:$L,2,FALSE),"")=0,"",IF($AH78=AQ$5,VLOOKUP(AL78,buff!$K:$L,2,FALSE),"")),"")</f>
        <v/>
      </c>
      <c r="AR78" s="6" t="str">
        <f>_xlfn.IFNA(IF(IF($AH78=AR$5,VLOOKUP(AM78,buff!$K:$L,2,FALSE),"")=0,"",IF($AH78=AR$5,VLOOKUP(AM78,buff!$K:$L,2,FALSE),"")),"")</f>
        <v/>
      </c>
      <c r="AS78" s="6" t="str">
        <f>_xlfn.IFNA(IF(IF($AH78=AS$5,VLOOKUP(AI78,buff!$K:$L,2,FALSE),"")=0,"",IF($AH78=AS$5,VLOOKUP(AI78,buff!$K:$L,2,FALSE),"")),"")</f>
        <v/>
      </c>
      <c r="AT78" s="6" t="str">
        <f>_xlfn.IFNA(IF(IF($AH78=AT$5,VLOOKUP(AJ78,buff!$K:$L,2,FALSE),"")=0,"",IF($AH78=AT$5,VLOOKUP(AJ78,buff!$K:$L,2,FALSE),"")),"")</f>
        <v/>
      </c>
      <c r="AU78" s="6" t="str">
        <f>_xlfn.IFNA(IF(IF($AH78=AU$5,VLOOKUP(AK78,buff!$K:$L,2,FALSE),"")=0,"",IF($AH78=AU$5,VLOOKUP(AK78,buff!$K:$L,2,FALSE),"")),"")</f>
        <v/>
      </c>
      <c r="AV78" s="6" t="str">
        <f>_xlfn.IFNA(IF(IF($AH78=AV$5,VLOOKUP(AL78,buff!$K:$L,2,FALSE),"")=0,"",IF($AH78=AV$5,VLOOKUP(AL78,buff!$K:$L,2,FALSE),"")),"")</f>
        <v/>
      </c>
      <c r="AW78" s="6" t="str">
        <f>_xlfn.IFNA(IF(IF($AH78=AW$5,VLOOKUP(AM78,buff!$K:$L,2,FALSE),"")=0,"",IF($AH78=AW$5,VLOOKUP(AM78,buff!$K:$L,2,FALSE),"")),"")</f>
        <v/>
      </c>
      <c r="AX78" s="6" t="e">
        <f>VLOOKUP(AI78,buff!K:P,6,FALSE)</f>
        <v>#N/A</v>
      </c>
      <c r="AY78" t="e">
        <f t="shared" si="27"/>
        <v>#N/A</v>
      </c>
      <c r="AZ78" t="e">
        <f t="shared" si="27"/>
        <v>#N/A</v>
      </c>
      <c r="BA78">
        <f t="shared" si="28"/>
        <v>0</v>
      </c>
      <c r="BB78">
        <f t="shared" si="29"/>
        <v>0</v>
      </c>
    </row>
    <row r="79" spans="1:54" x14ac:dyDescent="0.15">
      <c r="A79" t="str">
        <f t="shared" si="20"/>
        <v>法师主动技能1等级13</v>
      </c>
      <c r="B79" s="8">
        <v>73</v>
      </c>
      <c r="C79" s="8" t="str">
        <f>VLOOKUP(G79,角色!A:B,2,FALSE)</f>
        <v>法师</v>
      </c>
      <c r="D79" s="8" t="str">
        <f t="shared" si="24"/>
        <v>主动技能1</v>
      </c>
      <c r="E79" s="8">
        <f t="shared" si="30"/>
        <v>13</v>
      </c>
      <c r="F79" s="8">
        <f t="shared" si="31"/>
        <v>1</v>
      </c>
      <c r="G79" s="8">
        <f t="shared" si="32"/>
        <v>2</v>
      </c>
      <c r="H79" s="4" t="s">
        <v>526</v>
      </c>
      <c r="I79" s="24" t="str">
        <f t="shared" si="19"/>
        <v>对敌方单体攻击，造成100%攻击力（+747）点伤害。</v>
      </c>
      <c r="J79" s="4" t="s">
        <v>305</v>
      </c>
      <c r="K79" s="1" t="s">
        <v>103</v>
      </c>
      <c r="L79" s="4" t="s">
        <v>107</v>
      </c>
      <c r="M79" s="4"/>
      <c r="N79" s="4">
        <v>100</v>
      </c>
      <c r="O79" s="4"/>
      <c r="T79" s="6" t="str">
        <f t="shared" si="21"/>
        <v/>
      </c>
      <c r="U79" s="6" t="str">
        <f t="shared" si="22"/>
        <v/>
      </c>
      <c r="Y79">
        <f t="shared" si="23"/>
        <v>0</v>
      </c>
      <c r="Z79">
        <v>100</v>
      </c>
      <c r="AA79" s="23">
        <v>10</v>
      </c>
      <c r="AB79" s="23">
        <f>INT(VLOOKUP(VLOOKUP($C79,角色技能升级比率表!$B:$C,2,FALSE),角色属性概况!E:F,2,FALSE)*VLOOKUP(E79,角色属性概况!I:M,3,FALSE)*AA79/100)</f>
        <v>747</v>
      </c>
      <c r="AE79">
        <v>0</v>
      </c>
      <c r="AF79" s="23">
        <f t="shared" si="25"/>
        <v>0</v>
      </c>
      <c r="AG79" s="23">
        <f t="shared" si="26"/>
        <v>0</v>
      </c>
      <c r="AN79" s="6" t="str">
        <f>_xlfn.IFNA(IF(IF($AH79=AN$5,VLOOKUP(AI79,buff!$K:$L,2,FALSE),"")=0,"",IF($AH79=AN$5,VLOOKUP(AI79,buff!$K:$L,2,FALSE),"")),"")</f>
        <v/>
      </c>
      <c r="AO79" s="6" t="str">
        <f>_xlfn.IFNA(IF(IF($AH79=AO$5,VLOOKUP(AJ79,buff!$K:$L,2,FALSE),"")=0,"",IF($AH79=AO$5,VLOOKUP(AJ79,buff!$K:$L,2,FALSE),"")),"")</f>
        <v/>
      </c>
      <c r="AP79" s="6" t="str">
        <f>_xlfn.IFNA(IF(IF($AH79=AP$5,VLOOKUP(AK79,buff!$K:$L,2,FALSE),"")=0,"",IF($AH79=AP$5,VLOOKUP(AK79,buff!$K:$L,2,FALSE),"")),"")</f>
        <v/>
      </c>
      <c r="AQ79" s="6" t="str">
        <f>_xlfn.IFNA(IF(IF($AH79=AQ$5,VLOOKUP(AL79,buff!$K:$L,2,FALSE),"")=0,"",IF($AH79=AQ$5,VLOOKUP(AL79,buff!$K:$L,2,FALSE),"")),"")</f>
        <v/>
      </c>
      <c r="AR79" s="6" t="str">
        <f>_xlfn.IFNA(IF(IF($AH79=AR$5,VLOOKUP(AM79,buff!$K:$L,2,FALSE),"")=0,"",IF($AH79=AR$5,VLOOKUP(AM79,buff!$K:$L,2,FALSE),"")),"")</f>
        <v/>
      </c>
      <c r="AS79" s="6" t="str">
        <f>_xlfn.IFNA(IF(IF($AH79=AS$5,VLOOKUP(AI79,buff!$K:$L,2,FALSE),"")=0,"",IF($AH79=AS$5,VLOOKUP(AI79,buff!$K:$L,2,FALSE),"")),"")</f>
        <v/>
      </c>
      <c r="AT79" s="6" t="str">
        <f>_xlfn.IFNA(IF(IF($AH79=AT$5,VLOOKUP(AJ79,buff!$K:$L,2,FALSE),"")=0,"",IF($AH79=AT$5,VLOOKUP(AJ79,buff!$K:$L,2,FALSE),"")),"")</f>
        <v/>
      </c>
      <c r="AU79" s="6" t="str">
        <f>_xlfn.IFNA(IF(IF($AH79=AU$5,VLOOKUP(AK79,buff!$K:$L,2,FALSE),"")=0,"",IF($AH79=AU$5,VLOOKUP(AK79,buff!$K:$L,2,FALSE),"")),"")</f>
        <v/>
      </c>
      <c r="AV79" s="6" t="str">
        <f>_xlfn.IFNA(IF(IF($AH79=AV$5,VLOOKUP(AL79,buff!$K:$L,2,FALSE),"")=0,"",IF($AH79=AV$5,VLOOKUP(AL79,buff!$K:$L,2,FALSE),"")),"")</f>
        <v/>
      </c>
      <c r="AW79" s="6" t="str">
        <f>_xlfn.IFNA(IF(IF($AH79=AW$5,VLOOKUP(AM79,buff!$K:$L,2,FALSE),"")=0,"",IF($AH79=AW$5,VLOOKUP(AM79,buff!$K:$L,2,FALSE),"")),"")</f>
        <v/>
      </c>
      <c r="AX79" s="6" t="e">
        <f>VLOOKUP(AI79,buff!K:P,6,FALSE)</f>
        <v>#N/A</v>
      </c>
      <c r="AY79" t="e">
        <f t="shared" si="27"/>
        <v>#N/A</v>
      </c>
      <c r="AZ79" t="e">
        <f t="shared" si="27"/>
        <v>#N/A</v>
      </c>
      <c r="BA79">
        <f t="shared" si="28"/>
        <v>0</v>
      </c>
      <c r="BB79">
        <f t="shared" si="29"/>
        <v>0</v>
      </c>
    </row>
    <row r="80" spans="1:54" x14ac:dyDescent="0.15">
      <c r="A80" t="str">
        <f t="shared" si="20"/>
        <v>法师主动技能1等级14</v>
      </c>
      <c r="B80" s="8">
        <v>74</v>
      </c>
      <c r="C80" s="8" t="str">
        <f>VLOOKUP(G80,角色!A:B,2,FALSE)</f>
        <v>法师</v>
      </c>
      <c r="D80" s="8" t="str">
        <f t="shared" si="24"/>
        <v>主动技能1</v>
      </c>
      <c r="E80" s="8">
        <f t="shared" si="30"/>
        <v>14</v>
      </c>
      <c r="F80" s="8">
        <f t="shared" si="31"/>
        <v>1</v>
      </c>
      <c r="G80" s="8">
        <f t="shared" si="32"/>
        <v>2</v>
      </c>
      <c r="H80" s="4" t="s">
        <v>526</v>
      </c>
      <c r="I80" s="24" t="str">
        <f t="shared" si="19"/>
        <v>对敌方单体攻击，造成100%攻击力（+919）点伤害。</v>
      </c>
      <c r="J80" s="4" t="s">
        <v>305</v>
      </c>
      <c r="K80" s="1" t="s">
        <v>103</v>
      </c>
      <c r="L80" s="4" t="s">
        <v>107</v>
      </c>
      <c r="M80" s="4"/>
      <c r="N80" s="4">
        <v>100</v>
      </c>
      <c r="O80" s="4"/>
      <c r="T80" s="6" t="str">
        <f t="shared" si="21"/>
        <v/>
      </c>
      <c r="U80" s="6" t="str">
        <f t="shared" si="22"/>
        <v/>
      </c>
      <c r="Y80">
        <f t="shared" si="23"/>
        <v>0</v>
      </c>
      <c r="Z80">
        <v>100</v>
      </c>
      <c r="AA80" s="23">
        <v>10</v>
      </c>
      <c r="AB80" s="23">
        <f>INT(VLOOKUP(VLOOKUP($C80,角色技能升级比率表!$B:$C,2,FALSE),角色属性概况!E:F,2,FALSE)*VLOOKUP(E80,角色属性概况!I:M,3,FALSE)*AA80/100)</f>
        <v>919</v>
      </c>
      <c r="AE80">
        <v>0</v>
      </c>
      <c r="AF80" s="23">
        <f t="shared" si="25"/>
        <v>0</v>
      </c>
      <c r="AG80" s="23">
        <f t="shared" si="26"/>
        <v>0</v>
      </c>
      <c r="AN80" s="6" t="str">
        <f>_xlfn.IFNA(IF(IF($AH80=AN$5,VLOOKUP(AI80,buff!$K:$L,2,FALSE),"")=0,"",IF($AH80=AN$5,VLOOKUP(AI80,buff!$K:$L,2,FALSE),"")),"")</f>
        <v/>
      </c>
      <c r="AO80" s="6" t="str">
        <f>_xlfn.IFNA(IF(IF($AH80=AO$5,VLOOKUP(AJ80,buff!$K:$L,2,FALSE),"")=0,"",IF($AH80=AO$5,VLOOKUP(AJ80,buff!$K:$L,2,FALSE),"")),"")</f>
        <v/>
      </c>
      <c r="AP80" s="6" t="str">
        <f>_xlfn.IFNA(IF(IF($AH80=AP$5,VLOOKUP(AK80,buff!$K:$L,2,FALSE),"")=0,"",IF($AH80=AP$5,VLOOKUP(AK80,buff!$K:$L,2,FALSE),"")),"")</f>
        <v/>
      </c>
      <c r="AQ80" s="6" t="str">
        <f>_xlfn.IFNA(IF(IF($AH80=AQ$5,VLOOKUP(AL80,buff!$K:$L,2,FALSE),"")=0,"",IF($AH80=AQ$5,VLOOKUP(AL80,buff!$K:$L,2,FALSE),"")),"")</f>
        <v/>
      </c>
      <c r="AR80" s="6" t="str">
        <f>_xlfn.IFNA(IF(IF($AH80=AR$5,VLOOKUP(AM80,buff!$K:$L,2,FALSE),"")=0,"",IF($AH80=AR$5,VLOOKUP(AM80,buff!$K:$L,2,FALSE),"")),"")</f>
        <v/>
      </c>
      <c r="AS80" s="6" t="str">
        <f>_xlfn.IFNA(IF(IF($AH80=AS$5,VLOOKUP(AI80,buff!$K:$L,2,FALSE),"")=0,"",IF($AH80=AS$5,VLOOKUP(AI80,buff!$K:$L,2,FALSE),"")),"")</f>
        <v/>
      </c>
      <c r="AT80" s="6" t="str">
        <f>_xlfn.IFNA(IF(IF($AH80=AT$5,VLOOKUP(AJ80,buff!$K:$L,2,FALSE),"")=0,"",IF($AH80=AT$5,VLOOKUP(AJ80,buff!$K:$L,2,FALSE),"")),"")</f>
        <v/>
      </c>
      <c r="AU80" s="6" t="str">
        <f>_xlfn.IFNA(IF(IF($AH80=AU$5,VLOOKUP(AK80,buff!$K:$L,2,FALSE),"")=0,"",IF($AH80=AU$5,VLOOKUP(AK80,buff!$K:$L,2,FALSE),"")),"")</f>
        <v/>
      </c>
      <c r="AV80" s="6" t="str">
        <f>_xlfn.IFNA(IF(IF($AH80=AV$5,VLOOKUP(AL80,buff!$K:$L,2,FALSE),"")=0,"",IF($AH80=AV$5,VLOOKUP(AL80,buff!$K:$L,2,FALSE),"")),"")</f>
        <v/>
      </c>
      <c r="AW80" s="6" t="str">
        <f>_xlfn.IFNA(IF(IF($AH80=AW$5,VLOOKUP(AM80,buff!$K:$L,2,FALSE),"")=0,"",IF($AH80=AW$5,VLOOKUP(AM80,buff!$K:$L,2,FALSE),"")),"")</f>
        <v/>
      </c>
      <c r="AX80" s="6" t="e">
        <f>VLOOKUP(AI80,buff!K:P,6,FALSE)</f>
        <v>#N/A</v>
      </c>
      <c r="AY80" t="e">
        <f t="shared" si="27"/>
        <v>#N/A</v>
      </c>
      <c r="AZ80" t="e">
        <f t="shared" si="27"/>
        <v>#N/A</v>
      </c>
      <c r="BA80">
        <f t="shared" si="28"/>
        <v>0</v>
      </c>
      <c r="BB80">
        <f t="shared" si="29"/>
        <v>0</v>
      </c>
    </row>
    <row r="81" spans="1:54" x14ac:dyDescent="0.15">
      <c r="A81" t="str">
        <f t="shared" si="20"/>
        <v>法师主动技能1等级15</v>
      </c>
      <c r="B81" s="8">
        <v>75</v>
      </c>
      <c r="C81" s="8" t="str">
        <f>VLOOKUP(G81,角色!A:B,2,FALSE)</f>
        <v>法师</v>
      </c>
      <c r="D81" s="8" t="str">
        <f t="shared" si="24"/>
        <v>主动技能1</v>
      </c>
      <c r="E81" s="8">
        <f t="shared" si="30"/>
        <v>15</v>
      </c>
      <c r="F81" s="8">
        <f t="shared" si="31"/>
        <v>1</v>
      </c>
      <c r="G81" s="8">
        <f t="shared" si="32"/>
        <v>2</v>
      </c>
      <c r="H81" s="4" t="s">
        <v>526</v>
      </c>
      <c r="I81" s="24" t="str">
        <f t="shared" si="19"/>
        <v>对敌方单体攻击，造成100%攻击力（+1132）点伤害。</v>
      </c>
      <c r="J81" s="4" t="s">
        <v>305</v>
      </c>
      <c r="K81" s="1" t="s">
        <v>103</v>
      </c>
      <c r="L81" s="4" t="s">
        <v>107</v>
      </c>
      <c r="M81" s="4"/>
      <c r="N81" s="4">
        <v>100</v>
      </c>
      <c r="O81" s="4"/>
      <c r="T81" s="6" t="str">
        <f t="shared" si="21"/>
        <v/>
      </c>
      <c r="U81" s="6" t="str">
        <f t="shared" si="22"/>
        <v/>
      </c>
      <c r="Y81">
        <f t="shared" si="23"/>
        <v>0</v>
      </c>
      <c r="Z81">
        <v>100</v>
      </c>
      <c r="AA81" s="23">
        <v>10</v>
      </c>
      <c r="AB81" s="23">
        <f>INT(VLOOKUP(VLOOKUP($C81,角色技能升级比率表!$B:$C,2,FALSE),角色属性概况!E:F,2,FALSE)*VLOOKUP(E81,角色属性概况!I:M,3,FALSE)*AA81/100)</f>
        <v>1132</v>
      </c>
      <c r="AE81">
        <v>0</v>
      </c>
      <c r="AF81" s="23">
        <f t="shared" si="25"/>
        <v>0</v>
      </c>
      <c r="AG81" s="23">
        <f t="shared" si="26"/>
        <v>0</v>
      </c>
      <c r="AN81" s="6" t="str">
        <f>_xlfn.IFNA(IF(IF($AH81=AN$5,VLOOKUP(AI81,buff!$K:$L,2,FALSE),"")=0,"",IF($AH81=AN$5,VLOOKUP(AI81,buff!$K:$L,2,FALSE),"")),"")</f>
        <v/>
      </c>
      <c r="AO81" s="6" t="str">
        <f>_xlfn.IFNA(IF(IF($AH81=AO$5,VLOOKUP(AJ81,buff!$K:$L,2,FALSE),"")=0,"",IF($AH81=AO$5,VLOOKUP(AJ81,buff!$K:$L,2,FALSE),"")),"")</f>
        <v/>
      </c>
      <c r="AP81" s="6" t="str">
        <f>_xlfn.IFNA(IF(IF($AH81=AP$5,VLOOKUP(AK81,buff!$K:$L,2,FALSE),"")=0,"",IF($AH81=AP$5,VLOOKUP(AK81,buff!$K:$L,2,FALSE),"")),"")</f>
        <v/>
      </c>
      <c r="AQ81" s="6" t="str">
        <f>_xlfn.IFNA(IF(IF($AH81=AQ$5,VLOOKUP(AL81,buff!$K:$L,2,FALSE),"")=0,"",IF($AH81=AQ$5,VLOOKUP(AL81,buff!$K:$L,2,FALSE),"")),"")</f>
        <v/>
      </c>
      <c r="AR81" s="6" t="str">
        <f>_xlfn.IFNA(IF(IF($AH81=AR$5,VLOOKUP(AM81,buff!$K:$L,2,FALSE),"")=0,"",IF($AH81=AR$5,VLOOKUP(AM81,buff!$K:$L,2,FALSE),"")),"")</f>
        <v/>
      </c>
      <c r="AS81" s="6" t="str">
        <f>_xlfn.IFNA(IF(IF($AH81=AS$5,VLOOKUP(AI81,buff!$K:$L,2,FALSE),"")=0,"",IF($AH81=AS$5,VLOOKUP(AI81,buff!$K:$L,2,FALSE),"")),"")</f>
        <v/>
      </c>
      <c r="AT81" s="6" t="str">
        <f>_xlfn.IFNA(IF(IF($AH81=AT$5,VLOOKUP(AJ81,buff!$K:$L,2,FALSE),"")=0,"",IF($AH81=AT$5,VLOOKUP(AJ81,buff!$K:$L,2,FALSE),"")),"")</f>
        <v/>
      </c>
      <c r="AU81" s="6" t="str">
        <f>_xlfn.IFNA(IF(IF($AH81=AU$5,VLOOKUP(AK81,buff!$K:$L,2,FALSE),"")=0,"",IF($AH81=AU$5,VLOOKUP(AK81,buff!$K:$L,2,FALSE),"")),"")</f>
        <v/>
      </c>
      <c r="AV81" s="6" t="str">
        <f>_xlfn.IFNA(IF(IF($AH81=AV$5,VLOOKUP(AL81,buff!$K:$L,2,FALSE),"")=0,"",IF($AH81=AV$5,VLOOKUP(AL81,buff!$K:$L,2,FALSE),"")),"")</f>
        <v/>
      </c>
      <c r="AW81" s="6" t="str">
        <f>_xlfn.IFNA(IF(IF($AH81=AW$5,VLOOKUP(AM81,buff!$K:$L,2,FALSE),"")=0,"",IF($AH81=AW$5,VLOOKUP(AM81,buff!$K:$L,2,FALSE),"")),"")</f>
        <v/>
      </c>
      <c r="AX81" s="6" t="e">
        <f>VLOOKUP(AI81,buff!K:P,6,FALSE)</f>
        <v>#N/A</v>
      </c>
      <c r="AY81" t="e">
        <f t="shared" si="27"/>
        <v>#N/A</v>
      </c>
      <c r="AZ81" t="e">
        <f t="shared" si="27"/>
        <v>#N/A</v>
      </c>
      <c r="BA81">
        <f t="shared" si="28"/>
        <v>0</v>
      </c>
      <c r="BB81">
        <f t="shared" si="29"/>
        <v>0</v>
      </c>
    </row>
    <row r="82" spans="1:54" x14ac:dyDescent="0.15">
      <c r="A82" t="str">
        <f t="shared" si="20"/>
        <v>法师主动技能1等级16</v>
      </c>
      <c r="B82" s="8">
        <v>76</v>
      </c>
      <c r="C82" s="8" t="str">
        <f>VLOOKUP(G82,角色!A:B,2,FALSE)</f>
        <v>法师</v>
      </c>
      <c r="D82" s="8" t="str">
        <f t="shared" si="24"/>
        <v>主动技能1</v>
      </c>
      <c r="E82" s="8">
        <f t="shared" si="30"/>
        <v>16</v>
      </c>
      <c r="F82" s="8">
        <f t="shared" si="31"/>
        <v>1</v>
      </c>
      <c r="G82" s="8">
        <f t="shared" si="32"/>
        <v>2</v>
      </c>
      <c r="H82" s="4" t="s">
        <v>526</v>
      </c>
      <c r="I82" s="24" t="str">
        <f t="shared" si="19"/>
        <v>对敌方单体攻击，造成100%攻击力（+1394）点伤害。</v>
      </c>
      <c r="J82" s="4" t="s">
        <v>305</v>
      </c>
      <c r="K82" s="1" t="s">
        <v>103</v>
      </c>
      <c r="L82" s="4" t="s">
        <v>107</v>
      </c>
      <c r="M82" s="4"/>
      <c r="N82" s="4">
        <v>100</v>
      </c>
      <c r="O82" s="4"/>
      <c r="T82" s="6" t="str">
        <f t="shared" si="21"/>
        <v/>
      </c>
      <c r="U82" s="6" t="str">
        <f t="shared" si="22"/>
        <v/>
      </c>
      <c r="Y82">
        <f t="shared" si="23"/>
        <v>0</v>
      </c>
      <c r="Z82">
        <v>100</v>
      </c>
      <c r="AA82" s="23">
        <v>10</v>
      </c>
      <c r="AB82" s="23">
        <f>INT(VLOOKUP(VLOOKUP($C82,角色技能升级比率表!$B:$C,2,FALSE),角色属性概况!E:F,2,FALSE)*VLOOKUP(E82,角色属性概况!I:M,3,FALSE)*AA82/100)</f>
        <v>1394</v>
      </c>
      <c r="AE82">
        <v>0</v>
      </c>
      <c r="AF82" s="23">
        <f t="shared" si="25"/>
        <v>0</v>
      </c>
      <c r="AG82" s="23">
        <f t="shared" si="26"/>
        <v>0</v>
      </c>
      <c r="AN82" s="6" t="str">
        <f>_xlfn.IFNA(IF(IF($AH82=AN$5,VLOOKUP(AI82,buff!$K:$L,2,FALSE),"")=0,"",IF($AH82=AN$5,VLOOKUP(AI82,buff!$K:$L,2,FALSE),"")),"")</f>
        <v/>
      </c>
      <c r="AO82" s="6" t="str">
        <f>_xlfn.IFNA(IF(IF($AH82=AO$5,VLOOKUP(AJ82,buff!$K:$L,2,FALSE),"")=0,"",IF($AH82=AO$5,VLOOKUP(AJ82,buff!$K:$L,2,FALSE),"")),"")</f>
        <v/>
      </c>
      <c r="AP82" s="6" t="str">
        <f>_xlfn.IFNA(IF(IF($AH82=AP$5,VLOOKUP(AK82,buff!$K:$L,2,FALSE),"")=0,"",IF($AH82=AP$5,VLOOKUP(AK82,buff!$K:$L,2,FALSE),"")),"")</f>
        <v/>
      </c>
      <c r="AQ82" s="6" t="str">
        <f>_xlfn.IFNA(IF(IF($AH82=AQ$5,VLOOKUP(AL82,buff!$K:$L,2,FALSE),"")=0,"",IF($AH82=AQ$5,VLOOKUP(AL82,buff!$K:$L,2,FALSE),"")),"")</f>
        <v/>
      </c>
      <c r="AR82" s="6" t="str">
        <f>_xlfn.IFNA(IF(IF($AH82=AR$5,VLOOKUP(AM82,buff!$K:$L,2,FALSE),"")=0,"",IF($AH82=AR$5,VLOOKUP(AM82,buff!$K:$L,2,FALSE),"")),"")</f>
        <v/>
      </c>
      <c r="AS82" s="6" t="str">
        <f>_xlfn.IFNA(IF(IF($AH82=AS$5,VLOOKUP(AI82,buff!$K:$L,2,FALSE),"")=0,"",IF($AH82=AS$5,VLOOKUP(AI82,buff!$K:$L,2,FALSE),"")),"")</f>
        <v/>
      </c>
      <c r="AT82" s="6" t="str">
        <f>_xlfn.IFNA(IF(IF($AH82=AT$5,VLOOKUP(AJ82,buff!$K:$L,2,FALSE),"")=0,"",IF($AH82=AT$5,VLOOKUP(AJ82,buff!$K:$L,2,FALSE),"")),"")</f>
        <v/>
      </c>
      <c r="AU82" s="6" t="str">
        <f>_xlfn.IFNA(IF(IF($AH82=AU$5,VLOOKUP(AK82,buff!$K:$L,2,FALSE),"")=0,"",IF($AH82=AU$5,VLOOKUP(AK82,buff!$K:$L,2,FALSE),"")),"")</f>
        <v/>
      </c>
      <c r="AV82" s="6" t="str">
        <f>_xlfn.IFNA(IF(IF($AH82=AV$5,VLOOKUP(AL82,buff!$K:$L,2,FALSE),"")=0,"",IF($AH82=AV$5,VLOOKUP(AL82,buff!$K:$L,2,FALSE),"")),"")</f>
        <v/>
      </c>
      <c r="AW82" s="6" t="str">
        <f>_xlfn.IFNA(IF(IF($AH82=AW$5,VLOOKUP(AM82,buff!$K:$L,2,FALSE),"")=0,"",IF($AH82=AW$5,VLOOKUP(AM82,buff!$K:$L,2,FALSE),"")),"")</f>
        <v/>
      </c>
      <c r="AX82" s="6" t="e">
        <f>VLOOKUP(AI82,buff!K:P,6,FALSE)</f>
        <v>#N/A</v>
      </c>
      <c r="AY82" t="e">
        <f t="shared" si="27"/>
        <v>#N/A</v>
      </c>
      <c r="AZ82" t="e">
        <f t="shared" si="27"/>
        <v>#N/A</v>
      </c>
      <c r="BA82">
        <f t="shared" si="28"/>
        <v>0</v>
      </c>
      <c r="BB82">
        <f t="shared" si="29"/>
        <v>0</v>
      </c>
    </row>
    <row r="83" spans="1:54" x14ac:dyDescent="0.15">
      <c r="A83" t="str">
        <f t="shared" si="20"/>
        <v>法师主动技能1等级17</v>
      </c>
      <c r="B83" s="8">
        <v>77</v>
      </c>
      <c r="C83" s="8" t="str">
        <f>VLOOKUP(G83,角色!A:B,2,FALSE)</f>
        <v>法师</v>
      </c>
      <c r="D83" s="8" t="str">
        <f t="shared" si="24"/>
        <v>主动技能1</v>
      </c>
      <c r="E83" s="8">
        <f t="shared" si="30"/>
        <v>17</v>
      </c>
      <c r="F83" s="8">
        <f t="shared" si="31"/>
        <v>1</v>
      </c>
      <c r="G83" s="8">
        <f t="shared" si="32"/>
        <v>2</v>
      </c>
      <c r="H83" s="4" t="s">
        <v>526</v>
      </c>
      <c r="I83" s="24" t="str">
        <f t="shared" si="19"/>
        <v>对敌方单体攻击，造成100%攻击力（+1717）点伤害。</v>
      </c>
      <c r="J83" s="4" t="s">
        <v>305</v>
      </c>
      <c r="K83" s="1" t="s">
        <v>103</v>
      </c>
      <c r="L83" s="4" t="s">
        <v>107</v>
      </c>
      <c r="M83" s="4"/>
      <c r="N83" s="4">
        <v>100</v>
      </c>
      <c r="O83" s="4"/>
      <c r="T83" s="6" t="str">
        <f t="shared" si="21"/>
        <v/>
      </c>
      <c r="U83" s="6" t="str">
        <f t="shared" si="22"/>
        <v/>
      </c>
      <c r="Y83">
        <f t="shared" si="23"/>
        <v>0</v>
      </c>
      <c r="Z83">
        <v>100</v>
      </c>
      <c r="AA83" s="23">
        <v>10</v>
      </c>
      <c r="AB83" s="23">
        <f>INT(VLOOKUP(VLOOKUP($C83,角色技能升级比率表!$B:$C,2,FALSE),角色属性概况!E:F,2,FALSE)*VLOOKUP(E83,角色属性概况!I:M,3,FALSE)*AA83/100)</f>
        <v>1717</v>
      </c>
      <c r="AE83">
        <v>0</v>
      </c>
      <c r="AF83" s="23">
        <f t="shared" si="25"/>
        <v>0</v>
      </c>
      <c r="AG83" s="23">
        <f t="shared" si="26"/>
        <v>0</v>
      </c>
      <c r="AN83" s="6" t="str">
        <f>_xlfn.IFNA(IF(IF($AH83=AN$5,VLOOKUP(AI83,buff!$K:$L,2,FALSE),"")=0,"",IF($AH83=AN$5,VLOOKUP(AI83,buff!$K:$L,2,FALSE),"")),"")</f>
        <v/>
      </c>
      <c r="AO83" s="6" t="str">
        <f>_xlfn.IFNA(IF(IF($AH83=AO$5,VLOOKUP(AJ83,buff!$K:$L,2,FALSE),"")=0,"",IF($AH83=AO$5,VLOOKUP(AJ83,buff!$K:$L,2,FALSE),"")),"")</f>
        <v/>
      </c>
      <c r="AP83" s="6" t="str">
        <f>_xlfn.IFNA(IF(IF($AH83=AP$5,VLOOKUP(AK83,buff!$K:$L,2,FALSE),"")=0,"",IF($AH83=AP$5,VLOOKUP(AK83,buff!$K:$L,2,FALSE),"")),"")</f>
        <v/>
      </c>
      <c r="AQ83" s="6" t="str">
        <f>_xlfn.IFNA(IF(IF($AH83=AQ$5,VLOOKUP(AL83,buff!$K:$L,2,FALSE),"")=0,"",IF($AH83=AQ$5,VLOOKUP(AL83,buff!$K:$L,2,FALSE),"")),"")</f>
        <v/>
      </c>
      <c r="AR83" s="6" t="str">
        <f>_xlfn.IFNA(IF(IF($AH83=AR$5,VLOOKUP(AM83,buff!$K:$L,2,FALSE),"")=0,"",IF($AH83=AR$5,VLOOKUP(AM83,buff!$K:$L,2,FALSE),"")),"")</f>
        <v/>
      </c>
      <c r="AS83" s="6" t="str">
        <f>_xlfn.IFNA(IF(IF($AH83=AS$5,VLOOKUP(AI83,buff!$K:$L,2,FALSE),"")=0,"",IF($AH83=AS$5,VLOOKUP(AI83,buff!$K:$L,2,FALSE),"")),"")</f>
        <v/>
      </c>
      <c r="AT83" s="6" t="str">
        <f>_xlfn.IFNA(IF(IF($AH83=AT$5,VLOOKUP(AJ83,buff!$K:$L,2,FALSE),"")=0,"",IF($AH83=AT$5,VLOOKUP(AJ83,buff!$K:$L,2,FALSE),"")),"")</f>
        <v/>
      </c>
      <c r="AU83" s="6" t="str">
        <f>_xlfn.IFNA(IF(IF($AH83=AU$5,VLOOKUP(AK83,buff!$K:$L,2,FALSE),"")=0,"",IF($AH83=AU$5,VLOOKUP(AK83,buff!$K:$L,2,FALSE),"")),"")</f>
        <v/>
      </c>
      <c r="AV83" s="6" t="str">
        <f>_xlfn.IFNA(IF(IF($AH83=AV$5,VLOOKUP(AL83,buff!$K:$L,2,FALSE),"")=0,"",IF($AH83=AV$5,VLOOKUP(AL83,buff!$K:$L,2,FALSE),"")),"")</f>
        <v/>
      </c>
      <c r="AW83" s="6" t="str">
        <f>_xlfn.IFNA(IF(IF($AH83=AW$5,VLOOKUP(AM83,buff!$K:$L,2,FALSE),"")=0,"",IF($AH83=AW$5,VLOOKUP(AM83,buff!$K:$L,2,FALSE),"")),"")</f>
        <v/>
      </c>
      <c r="AX83" s="6" t="e">
        <f>VLOOKUP(AI83,buff!K:P,6,FALSE)</f>
        <v>#N/A</v>
      </c>
      <c r="AY83" t="e">
        <f t="shared" si="27"/>
        <v>#N/A</v>
      </c>
      <c r="AZ83" t="e">
        <f t="shared" si="27"/>
        <v>#N/A</v>
      </c>
      <c r="BA83">
        <f t="shared" si="28"/>
        <v>0</v>
      </c>
      <c r="BB83">
        <f t="shared" si="29"/>
        <v>0</v>
      </c>
    </row>
    <row r="84" spans="1:54" x14ac:dyDescent="0.15">
      <c r="A84" t="str">
        <f t="shared" si="20"/>
        <v>法师主动技能1等级18</v>
      </c>
      <c r="B84" s="8">
        <v>78</v>
      </c>
      <c r="C84" s="8" t="str">
        <f>VLOOKUP(G84,角色!A:B,2,FALSE)</f>
        <v>法师</v>
      </c>
      <c r="D84" s="8" t="str">
        <f t="shared" si="24"/>
        <v>主动技能1</v>
      </c>
      <c r="E84" s="8">
        <f t="shared" si="30"/>
        <v>18</v>
      </c>
      <c r="F84" s="8">
        <f t="shared" si="31"/>
        <v>1</v>
      </c>
      <c r="G84" s="8">
        <f t="shared" si="32"/>
        <v>2</v>
      </c>
      <c r="H84" s="4" t="s">
        <v>526</v>
      </c>
      <c r="I84" s="24" t="str">
        <f t="shared" si="19"/>
        <v>对敌方单体攻击，造成100%攻击力（+2114）点伤害。</v>
      </c>
      <c r="J84" s="4" t="s">
        <v>305</v>
      </c>
      <c r="K84" s="1" t="s">
        <v>103</v>
      </c>
      <c r="L84" s="4" t="s">
        <v>107</v>
      </c>
      <c r="M84" s="4"/>
      <c r="N84" s="4">
        <v>100</v>
      </c>
      <c r="O84" s="4"/>
      <c r="T84" s="6" t="str">
        <f t="shared" si="21"/>
        <v/>
      </c>
      <c r="U84" s="6" t="str">
        <f t="shared" si="22"/>
        <v/>
      </c>
      <c r="Y84">
        <f t="shared" si="23"/>
        <v>0</v>
      </c>
      <c r="Z84">
        <v>100</v>
      </c>
      <c r="AA84" s="23">
        <v>10</v>
      </c>
      <c r="AB84" s="23">
        <f>INT(VLOOKUP(VLOOKUP($C84,角色技能升级比率表!$B:$C,2,FALSE),角色属性概况!E:F,2,FALSE)*VLOOKUP(E84,角色属性概况!I:M,3,FALSE)*AA84/100)</f>
        <v>2114</v>
      </c>
      <c r="AE84">
        <v>0</v>
      </c>
      <c r="AF84" s="23">
        <f t="shared" si="25"/>
        <v>0</v>
      </c>
      <c r="AG84" s="23">
        <f t="shared" si="26"/>
        <v>0</v>
      </c>
      <c r="AN84" s="6" t="str">
        <f>_xlfn.IFNA(IF(IF($AH84=AN$5,VLOOKUP(AI84,buff!$K:$L,2,FALSE),"")=0,"",IF($AH84=AN$5,VLOOKUP(AI84,buff!$K:$L,2,FALSE),"")),"")</f>
        <v/>
      </c>
      <c r="AO84" s="6" t="str">
        <f>_xlfn.IFNA(IF(IF($AH84=AO$5,VLOOKUP(AJ84,buff!$K:$L,2,FALSE),"")=0,"",IF($AH84=AO$5,VLOOKUP(AJ84,buff!$K:$L,2,FALSE),"")),"")</f>
        <v/>
      </c>
      <c r="AP84" s="6" t="str">
        <f>_xlfn.IFNA(IF(IF($AH84=AP$5,VLOOKUP(AK84,buff!$K:$L,2,FALSE),"")=0,"",IF($AH84=AP$5,VLOOKUP(AK84,buff!$K:$L,2,FALSE),"")),"")</f>
        <v/>
      </c>
      <c r="AQ84" s="6" t="str">
        <f>_xlfn.IFNA(IF(IF($AH84=AQ$5,VLOOKUP(AL84,buff!$K:$L,2,FALSE),"")=0,"",IF($AH84=AQ$5,VLOOKUP(AL84,buff!$K:$L,2,FALSE),"")),"")</f>
        <v/>
      </c>
      <c r="AR84" s="6" t="str">
        <f>_xlfn.IFNA(IF(IF($AH84=AR$5,VLOOKUP(AM84,buff!$K:$L,2,FALSE),"")=0,"",IF($AH84=AR$5,VLOOKUP(AM84,buff!$K:$L,2,FALSE),"")),"")</f>
        <v/>
      </c>
      <c r="AS84" s="6" t="str">
        <f>_xlfn.IFNA(IF(IF($AH84=AS$5,VLOOKUP(AI84,buff!$K:$L,2,FALSE),"")=0,"",IF($AH84=AS$5,VLOOKUP(AI84,buff!$K:$L,2,FALSE),"")),"")</f>
        <v/>
      </c>
      <c r="AT84" s="6" t="str">
        <f>_xlfn.IFNA(IF(IF($AH84=AT$5,VLOOKUP(AJ84,buff!$K:$L,2,FALSE),"")=0,"",IF($AH84=AT$5,VLOOKUP(AJ84,buff!$K:$L,2,FALSE),"")),"")</f>
        <v/>
      </c>
      <c r="AU84" s="6" t="str">
        <f>_xlfn.IFNA(IF(IF($AH84=AU$5,VLOOKUP(AK84,buff!$K:$L,2,FALSE),"")=0,"",IF($AH84=AU$5,VLOOKUP(AK84,buff!$K:$L,2,FALSE),"")),"")</f>
        <v/>
      </c>
      <c r="AV84" s="6" t="str">
        <f>_xlfn.IFNA(IF(IF($AH84=AV$5,VLOOKUP(AL84,buff!$K:$L,2,FALSE),"")=0,"",IF($AH84=AV$5,VLOOKUP(AL84,buff!$K:$L,2,FALSE),"")),"")</f>
        <v/>
      </c>
      <c r="AW84" s="6" t="str">
        <f>_xlfn.IFNA(IF(IF($AH84=AW$5,VLOOKUP(AM84,buff!$K:$L,2,FALSE),"")=0,"",IF($AH84=AW$5,VLOOKUP(AM84,buff!$K:$L,2,FALSE),"")),"")</f>
        <v/>
      </c>
      <c r="AX84" s="6" t="e">
        <f>VLOOKUP(AI84,buff!K:P,6,FALSE)</f>
        <v>#N/A</v>
      </c>
      <c r="AY84" t="e">
        <f t="shared" si="27"/>
        <v>#N/A</v>
      </c>
      <c r="AZ84" t="e">
        <f t="shared" si="27"/>
        <v>#N/A</v>
      </c>
      <c r="BA84">
        <f t="shared" si="28"/>
        <v>0</v>
      </c>
      <c r="BB84">
        <f t="shared" si="29"/>
        <v>0</v>
      </c>
    </row>
    <row r="85" spans="1:54" x14ac:dyDescent="0.15">
      <c r="A85" t="str">
        <f t="shared" si="20"/>
        <v>法师主动技能1等级19</v>
      </c>
      <c r="B85" s="8">
        <v>79</v>
      </c>
      <c r="C85" s="8" t="str">
        <f>VLOOKUP(G85,角色!A:B,2,FALSE)</f>
        <v>法师</v>
      </c>
      <c r="D85" s="8" t="str">
        <f t="shared" si="24"/>
        <v>主动技能1</v>
      </c>
      <c r="E85" s="8">
        <f t="shared" si="30"/>
        <v>19</v>
      </c>
      <c r="F85" s="8">
        <f t="shared" si="31"/>
        <v>1</v>
      </c>
      <c r="G85" s="8">
        <f t="shared" si="32"/>
        <v>2</v>
      </c>
      <c r="H85" s="4" t="s">
        <v>526</v>
      </c>
      <c r="I85" s="24" t="str">
        <f t="shared" si="19"/>
        <v>对敌方单体攻击，造成100%攻击力（+2602）点伤害。</v>
      </c>
      <c r="J85" s="4" t="s">
        <v>305</v>
      </c>
      <c r="K85" s="1" t="s">
        <v>103</v>
      </c>
      <c r="L85" s="4" t="s">
        <v>107</v>
      </c>
      <c r="M85" s="4"/>
      <c r="N85" s="4">
        <v>100</v>
      </c>
      <c r="O85" s="4"/>
      <c r="T85" s="6" t="str">
        <f t="shared" si="21"/>
        <v/>
      </c>
      <c r="U85" s="6" t="str">
        <f t="shared" si="22"/>
        <v/>
      </c>
      <c r="Y85">
        <f t="shared" si="23"/>
        <v>0</v>
      </c>
      <c r="Z85">
        <v>100</v>
      </c>
      <c r="AA85" s="23">
        <v>10</v>
      </c>
      <c r="AB85" s="23">
        <f>INT(VLOOKUP(VLOOKUP($C85,角色技能升级比率表!$B:$C,2,FALSE),角色属性概况!E:F,2,FALSE)*VLOOKUP(E85,角色属性概况!I:M,3,FALSE)*AA85/100)</f>
        <v>2602</v>
      </c>
      <c r="AE85">
        <v>0</v>
      </c>
      <c r="AF85" s="23">
        <f t="shared" si="25"/>
        <v>0</v>
      </c>
      <c r="AG85" s="23">
        <f t="shared" si="26"/>
        <v>0</v>
      </c>
      <c r="AN85" s="6" t="str">
        <f>_xlfn.IFNA(IF(IF($AH85=AN$5,VLOOKUP(AI85,buff!$K:$L,2,FALSE),"")=0,"",IF($AH85=AN$5,VLOOKUP(AI85,buff!$K:$L,2,FALSE),"")),"")</f>
        <v/>
      </c>
      <c r="AO85" s="6" t="str">
        <f>_xlfn.IFNA(IF(IF($AH85=AO$5,VLOOKUP(AJ85,buff!$K:$L,2,FALSE),"")=0,"",IF($AH85=AO$5,VLOOKUP(AJ85,buff!$K:$L,2,FALSE),"")),"")</f>
        <v/>
      </c>
      <c r="AP85" s="6" t="str">
        <f>_xlfn.IFNA(IF(IF($AH85=AP$5,VLOOKUP(AK85,buff!$K:$L,2,FALSE),"")=0,"",IF($AH85=AP$5,VLOOKUP(AK85,buff!$K:$L,2,FALSE),"")),"")</f>
        <v/>
      </c>
      <c r="AQ85" s="6" t="str">
        <f>_xlfn.IFNA(IF(IF($AH85=AQ$5,VLOOKUP(AL85,buff!$K:$L,2,FALSE),"")=0,"",IF($AH85=AQ$5,VLOOKUP(AL85,buff!$K:$L,2,FALSE),"")),"")</f>
        <v/>
      </c>
      <c r="AR85" s="6" t="str">
        <f>_xlfn.IFNA(IF(IF($AH85=AR$5,VLOOKUP(AM85,buff!$K:$L,2,FALSE),"")=0,"",IF($AH85=AR$5,VLOOKUP(AM85,buff!$K:$L,2,FALSE),"")),"")</f>
        <v/>
      </c>
      <c r="AS85" s="6" t="str">
        <f>_xlfn.IFNA(IF(IF($AH85=AS$5,VLOOKUP(AI85,buff!$K:$L,2,FALSE),"")=0,"",IF($AH85=AS$5,VLOOKUP(AI85,buff!$K:$L,2,FALSE),"")),"")</f>
        <v/>
      </c>
      <c r="AT85" s="6" t="str">
        <f>_xlfn.IFNA(IF(IF($AH85=AT$5,VLOOKUP(AJ85,buff!$K:$L,2,FALSE),"")=0,"",IF($AH85=AT$5,VLOOKUP(AJ85,buff!$K:$L,2,FALSE),"")),"")</f>
        <v/>
      </c>
      <c r="AU85" s="6" t="str">
        <f>_xlfn.IFNA(IF(IF($AH85=AU$5,VLOOKUP(AK85,buff!$K:$L,2,FALSE),"")=0,"",IF($AH85=AU$5,VLOOKUP(AK85,buff!$K:$L,2,FALSE),"")),"")</f>
        <v/>
      </c>
      <c r="AV85" s="6" t="str">
        <f>_xlfn.IFNA(IF(IF($AH85=AV$5,VLOOKUP(AL85,buff!$K:$L,2,FALSE),"")=0,"",IF($AH85=AV$5,VLOOKUP(AL85,buff!$K:$L,2,FALSE),"")),"")</f>
        <v/>
      </c>
      <c r="AW85" s="6" t="str">
        <f>_xlfn.IFNA(IF(IF($AH85=AW$5,VLOOKUP(AM85,buff!$K:$L,2,FALSE),"")=0,"",IF($AH85=AW$5,VLOOKUP(AM85,buff!$K:$L,2,FALSE),"")),"")</f>
        <v/>
      </c>
      <c r="AX85" s="6" t="e">
        <f>VLOOKUP(AI85,buff!K:P,6,FALSE)</f>
        <v>#N/A</v>
      </c>
      <c r="AY85" t="e">
        <f t="shared" si="27"/>
        <v>#N/A</v>
      </c>
      <c r="AZ85" t="e">
        <f t="shared" si="27"/>
        <v>#N/A</v>
      </c>
      <c r="BA85">
        <f t="shared" si="28"/>
        <v>0</v>
      </c>
      <c r="BB85">
        <f t="shared" si="29"/>
        <v>0</v>
      </c>
    </row>
    <row r="86" spans="1:54" x14ac:dyDescent="0.15">
      <c r="A86" t="str">
        <f t="shared" si="20"/>
        <v>法师主动技能1等级20</v>
      </c>
      <c r="B86" s="8">
        <v>80</v>
      </c>
      <c r="C86" s="8" t="str">
        <f>VLOOKUP(G86,角色!A:B,2,FALSE)</f>
        <v>法师</v>
      </c>
      <c r="D86" s="8" t="str">
        <f t="shared" si="24"/>
        <v>主动技能1</v>
      </c>
      <c r="E86" s="8">
        <f t="shared" si="30"/>
        <v>20</v>
      </c>
      <c r="F86" s="8">
        <f t="shared" si="31"/>
        <v>1</v>
      </c>
      <c r="G86" s="8">
        <f t="shared" si="32"/>
        <v>2</v>
      </c>
      <c r="H86" s="4" t="s">
        <v>526</v>
      </c>
      <c r="I86" s="24" t="str">
        <f t="shared" si="19"/>
        <v>对敌方单体攻击，造成100%攻击力（+3204）点伤害。</v>
      </c>
      <c r="J86" s="4" t="s">
        <v>305</v>
      </c>
      <c r="K86" s="1" t="s">
        <v>103</v>
      </c>
      <c r="L86" s="4" t="s">
        <v>107</v>
      </c>
      <c r="M86" s="4"/>
      <c r="N86" s="4">
        <v>100</v>
      </c>
      <c r="O86" s="4"/>
      <c r="T86" s="6" t="str">
        <f t="shared" si="21"/>
        <v/>
      </c>
      <c r="U86" s="6" t="str">
        <f t="shared" si="22"/>
        <v/>
      </c>
      <c r="Y86">
        <f t="shared" si="23"/>
        <v>0</v>
      </c>
      <c r="Z86">
        <v>100</v>
      </c>
      <c r="AA86" s="23">
        <v>10</v>
      </c>
      <c r="AB86" s="23">
        <f>INT(VLOOKUP(VLOOKUP($C86,角色技能升级比率表!$B:$C,2,FALSE),角色属性概况!E:F,2,FALSE)*VLOOKUP(E86,角色属性概况!I:M,3,FALSE)*AA86/100)</f>
        <v>3204</v>
      </c>
      <c r="AE86">
        <v>0</v>
      </c>
      <c r="AF86" s="23">
        <f t="shared" si="25"/>
        <v>0</v>
      </c>
      <c r="AG86" s="23">
        <f t="shared" si="26"/>
        <v>0</v>
      </c>
      <c r="AN86" s="6" t="str">
        <f>_xlfn.IFNA(IF(IF($AH86=AN$5,VLOOKUP(AI86,buff!$K:$L,2,FALSE),"")=0,"",IF($AH86=AN$5,VLOOKUP(AI86,buff!$K:$L,2,FALSE),"")),"")</f>
        <v/>
      </c>
      <c r="AO86" s="6" t="str">
        <f>_xlfn.IFNA(IF(IF($AH86=AO$5,VLOOKUP(AJ86,buff!$K:$L,2,FALSE),"")=0,"",IF($AH86=AO$5,VLOOKUP(AJ86,buff!$K:$L,2,FALSE),"")),"")</f>
        <v/>
      </c>
      <c r="AP86" s="6" t="str">
        <f>_xlfn.IFNA(IF(IF($AH86=AP$5,VLOOKUP(AK86,buff!$K:$L,2,FALSE),"")=0,"",IF($AH86=AP$5,VLOOKUP(AK86,buff!$K:$L,2,FALSE),"")),"")</f>
        <v/>
      </c>
      <c r="AQ86" s="6" t="str">
        <f>_xlfn.IFNA(IF(IF($AH86=AQ$5,VLOOKUP(AL86,buff!$K:$L,2,FALSE),"")=0,"",IF($AH86=AQ$5,VLOOKUP(AL86,buff!$K:$L,2,FALSE),"")),"")</f>
        <v/>
      </c>
      <c r="AR86" s="6" t="str">
        <f>_xlfn.IFNA(IF(IF($AH86=AR$5,VLOOKUP(AM86,buff!$K:$L,2,FALSE),"")=0,"",IF($AH86=AR$5,VLOOKUP(AM86,buff!$K:$L,2,FALSE),"")),"")</f>
        <v/>
      </c>
      <c r="AS86" s="6" t="str">
        <f>_xlfn.IFNA(IF(IF($AH86=AS$5,VLOOKUP(AI86,buff!$K:$L,2,FALSE),"")=0,"",IF($AH86=AS$5,VLOOKUP(AI86,buff!$K:$L,2,FALSE),"")),"")</f>
        <v/>
      </c>
      <c r="AT86" s="6" t="str">
        <f>_xlfn.IFNA(IF(IF($AH86=AT$5,VLOOKUP(AJ86,buff!$K:$L,2,FALSE),"")=0,"",IF($AH86=AT$5,VLOOKUP(AJ86,buff!$K:$L,2,FALSE),"")),"")</f>
        <v/>
      </c>
      <c r="AU86" s="6" t="str">
        <f>_xlfn.IFNA(IF(IF($AH86=AU$5,VLOOKUP(AK86,buff!$K:$L,2,FALSE),"")=0,"",IF($AH86=AU$5,VLOOKUP(AK86,buff!$K:$L,2,FALSE),"")),"")</f>
        <v/>
      </c>
      <c r="AV86" s="6" t="str">
        <f>_xlfn.IFNA(IF(IF($AH86=AV$5,VLOOKUP(AL86,buff!$K:$L,2,FALSE),"")=0,"",IF($AH86=AV$5,VLOOKUP(AL86,buff!$K:$L,2,FALSE),"")),"")</f>
        <v/>
      </c>
      <c r="AW86" s="6" t="str">
        <f>_xlfn.IFNA(IF(IF($AH86=AW$5,VLOOKUP(AM86,buff!$K:$L,2,FALSE),"")=0,"",IF($AH86=AW$5,VLOOKUP(AM86,buff!$K:$L,2,FALSE),"")),"")</f>
        <v/>
      </c>
      <c r="AX86" s="6" t="e">
        <f>VLOOKUP(AI86,buff!K:P,6,FALSE)</f>
        <v>#N/A</v>
      </c>
      <c r="AY86" t="e">
        <f t="shared" si="27"/>
        <v>#N/A</v>
      </c>
      <c r="AZ86" t="e">
        <f t="shared" si="27"/>
        <v>#N/A</v>
      </c>
      <c r="BA86">
        <f t="shared" si="28"/>
        <v>0</v>
      </c>
      <c r="BB86">
        <f t="shared" si="29"/>
        <v>0</v>
      </c>
    </row>
    <row r="87" spans="1:54" x14ac:dyDescent="0.15">
      <c r="A87" t="str">
        <f t="shared" si="20"/>
        <v>法师主动技能2等级1</v>
      </c>
      <c r="B87" s="8">
        <v>81</v>
      </c>
      <c r="C87" s="8" t="str">
        <f>VLOOKUP(G87,角色!A:B,2,FALSE)</f>
        <v>法师</v>
      </c>
      <c r="D87" s="8" t="str">
        <f t="shared" si="24"/>
        <v>主动技能2</v>
      </c>
      <c r="E87" s="8">
        <f t="shared" si="30"/>
        <v>1</v>
      </c>
      <c r="F87" s="8">
        <f t="shared" si="31"/>
        <v>2</v>
      </c>
      <c r="G87" s="8">
        <f t="shared" si="32"/>
        <v>2</v>
      </c>
      <c r="H87" s="4" t="s">
        <v>446</v>
      </c>
      <c r="I87" s="24" t="str">
        <f>"对敌方单体造成125%攻击力（+"&amp;AB87&amp;"）点伤害,附带眩晕。"</f>
        <v>对敌方单体造成125%攻击力（+118）点伤害,附带眩晕。</v>
      </c>
      <c r="J87" s="4" t="s">
        <v>305</v>
      </c>
      <c r="K87" s="1" t="s">
        <v>103</v>
      </c>
      <c r="L87" s="4" t="s">
        <v>107</v>
      </c>
      <c r="M87" s="4"/>
      <c r="N87" s="4">
        <v>100</v>
      </c>
      <c r="O87" s="4"/>
      <c r="T87" s="6" t="str">
        <f t="shared" si="21"/>
        <v/>
      </c>
      <c r="U87" s="6" t="str">
        <f t="shared" si="22"/>
        <v>2:100:2:0</v>
      </c>
      <c r="Y87">
        <f t="shared" si="23"/>
        <v>50</v>
      </c>
      <c r="Z87">
        <v>125</v>
      </c>
      <c r="AA87" s="23">
        <v>25</v>
      </c>
      <c r="AB87" s="23">
        <f>INT(VLOOKUP(VLOOKUP($C87,角色技能升级比率表!$B:$C,2,FALSE),角色属性概况!E:F,2,FALSE)*VLOOKUP(E87,角色属性概况!I:M,3,FALSE)*AA87/100)</f>
        <v>118</v>
      </c>
      <c r="AE87">
        <v>0</v>
      </c>
      <c r="AF87" s="23">
        <f t="shared" si="25"/>
        <v>2</v>
      </c>
      <c r="AG87" s="23">
        <f t="shared" si="26"/>
        <v>1</v>
      </c>
      <c r="AH87" s="2" t="s">
        <v>119</v>
      </c>
      <c r="AI87" t="s">
        <v>1557</v>
      </c>
      <c r="AN87" s="6" t="str">
        <f>_xlfn.IFNA(IF(IF($AH87=AN$5,VLOOKUP(AI87,buff!$K:$L,2,FALSE),"")=0,"",IF($AH87=AN$5,VLOOKUP(AI87,buff!$K:$L,2,FALSE),"")),"")</f>
        <v/>
      </c>
      <c r="AO87" s="6" t="str">
        <f>_xlfn.IFNA(IF(IF($AH87=AO$5,VLOOKUP(AJ87,buff!$K:$L,2,FALSE),"")=0,"",IF($AH87=AO$5,VLOOKUP(AJ87,buff!$K:$L,2,FALSE),"")),"")</f>
        <v/>
      </c>
      <c r="AP87" s="6" t="str">
        <f>_xlfn.IFNA(IF(IF($AH87=AP$5,VLOOKUP(AK87,buff!$K:$L,2,FALSE),"")=0,"",IF($AH87=AP$5,VLOOKUP(AK87,buff!$K:$L,2,FALSE),"")),"")</f>
        <v/>
      </c>
      <c r="AQ87" s="6" t="str">
        <f>_xlfn.IFNA(IF(IF($AH87=AQ$5,VLOOKUP(AL87,buff!$K:$L,2,FALSE),"")=0,"",IF($AH87=AQ$5,VLOOKUP(AL87,buff!$K:$L,2,FALSE),"")),"")</f>
        <v/>
      </c>
      <c r="AR87" s="6" t="str">
        <f>_xlfn.IFNA(IF(IF($AH87=AR$5,VLOOKUP(AM87,buff!$K:$L,2,FALSE),"")=0,"",IF($AH87=AR$5,VLOOKUP(AM87,buff!$K:$L,2,FALSE),"")),"")</f>
        <v/>
      </c>
      <c r="AS87" s="6" t="str">
        <f>_xlfn.IFNA(IF(IF($AH87=AS$5,VLOOKUP(AI87,buff!$K:$L,2,FALSE),"")=0,"",IF($AH87=AS$5,VLOOKUP(AI87,buff!$K:$L,2,FALSE),"")),"")</f>
        <v>2:100:2:0</v>
      </c>
      <c r="AT87" s="6" t="str">
        <f>_xlfn.IFNA(IF(IF($AH87=AT$5,VLOOKUP(AJ87,buff!$K:$L,2,FALSE),"")=0,"",IF($AH87=AT$5,VLOOKUP(AJ87,buff!$K:$L,2,FALSE),"")),"")</f>
        <v/>
      </c>
      <c r="AU87" s="6" t="str">
        <f>_xlfn.IFNA(IF(IF($AH87=AU$5,VLOOKUP(AK87,buff!$K:$L,2,FALSE),"")=0,"",IF($AH87=AU$5,VLOOKUP(AK87,buff!$K:$L,2,FALSE),"")),"")</f>
        <v/>
      </c>
      <c r="AV87" s="6" t="str">
        <f>_xlfn.IFNA(IF(IF($AH87=AV$5,VLOOKUP(AL87,buff!$K:$L,2,FALSE),"")=0,"",IF($AH87=AV$5,VLOOKUP(AL87,buff!$K:$L,2,FALSE),"")),"")</f>
        <v/>
      </c>
      <c r="AW87" s="6" t="str">
        <f>_xlfn.IFNA(IF(IF($AH87=AW$5,VLOOKUP(AM87,buff!$K:$L,2,FALSE),"")=0,"",IF($AH87=AW$5,VLOOKUP(AM87,buff!$K:$L,2,FALSE),"")),"")</f>
        <v/>
      </c>
      <c r="AX87" s="6">
        <f>VLOOKUP(AI87,buff!K:P,6,FALSE)</f>
        <v>0</v>
      </c>
      <c r="AY87">
        <f t="shared" si="27"/>
        <v>0</v>
      </c>
      <c r="AZ87">
        <f t="shared" si="27"/>
        <v>0</v>
      </c>
      <c r="BA87">
        <f t="shared" si="28"/>
        <v>2</v>
      </c>
      <c r="BB87">
        <f t="shared" si="29"/>
        <v>1</v>
      </c>
    </row>
    <row r="88" spans="1:54" x14ac:dyDescent="0.15">
      <c r="A88" t="str">
        <f t="shared" si="20"/>
        <v>法师主动技能2等级2</v>
      </c>
      <c r="B88" s="8">
        <v>82</v>
      </c>
      <c r="C88" s="8" t="str">
        <f>VLOOKUP(G88,角色!A:B,2,FALSE)</f>
        <v>法师</v>
      </c>
      <c r="D88" s="8" t="str">
        <f t="shared" si="24"/>
        <v>主动技能2</v>
      </c>
      <c r="E88" s="8">
        <f t="shared" si="30"/>
        <v>2</v>
      </c>
      <c r="F88" s="8">
        <f t="shared" si="31"/>
        <v>2</v>
      </c>
      <c r="G88" s="8">
        <f t="shared" si="32"/>
        <v>2</v>
      </c>
      <c r="H88" s="4" t="s">
        <v>446</v>
      </c>
      <c r="I88" s="24" t="str">
        <f t="shared" ref="I88:I106" si="33">"对敌方单体造成125%攻击力（+"&amp;AB88&amp;"）点伤害,附带眩晕。"</f>
        <v>对敌方单体造成125%攻击力（+175）点伤害,附带眩晕。</v>
      </c>
      <c r="J88" s="4" t="s">
        <v>305</v>
      </c>
      <c r="K88" s="1" t="s">
        <v>103</v>
      </c>
      <c r="L88" s="4" t="s">
        <v>107</v>
      </c>
      <c r="M88" s="4"/>
      <c r="N88" s="4">
        <v>100</v>
      </c>
      <c r="O88" s="4"/>
      <c r="T88" s="6" t="str">
        <f t="shared" si="21"/>
        <v/>
      </c>
      <c r="U88" s="6" t="str">
        <f t="shared" si="22"/>
        <v>2:100:2:0</v>
      </c>
      <c r="Y88">
        <f t="shared" ref="Y88:Y106" si="34">VLOOKUP(D88,BC:BD,2,FALSE)</f>
        <v>50</v>
      </c>
      <c r="Z88">
        <v>125</v>
      </c>
      <c r="AA88" s="23">
        <v>25</v>
      </c>
      <c r="AB88" s="23">
        <f>INT(VLOOKUP(VLOOKUP($C88,角色技能升级比率表!$B:$C,2,FALSE),角色属性概况!E:F,2,FALSE)*VLOOKUP(E88,角色属性概况!I:M,3,FALSE)*AA88/100)</f>
        <v>175</v>
      </c>
      <c r="AE88">
        <v>0</v>
      </c>
      <c r="AF88" s="23">
        <f t="shared" si="25"/>
        <v>2</v>
      </c>
      <c r="AG88" s="23">
        <f t="shared" si="26"/>
        <v>1</v>
      </c>
      <c r="AH88" s="2" t="s">
        <v>119</v>
      </c>
      <c r="AI88" t="s">
        <v>1557</v>
      </c>
      <c r="AN88" s="6" t="str">
        <f>_xlfn.IFNA(IF(IF($AH88=AN$5,VLOOKUP(AI88,buff!$K:$L,2,FALSE),"")=0,"",IF($AH88=AN$5,VLOOKUP(AI88,buff!$K:$L,2,FALSE),"")),"")</f>
        <v/>
      </c>
      <c r="AO88" s="6" t="str">
        <f>_xlfn.IFNA(IF(IF($AH88=AO$5,VLOOKUP(AJ88,buff!$K:$L,2,FALSE),"")=0,"",IF($AH88=AO$5,VLOOKUP(AJ88,buff!$K:$L,2,FALSE),"")),"")</f>
        <v/>
      </c>
      <c r="AP88" s="6" t="str">
        <f>_xlfn.IFNA(IF(IF($AH88=AP$5,VLOOKUP(AK88,buff!$K:$L,2,FALSE),"")=0,"",IF($AH88=AP$5,VLOOKUP(AK88,buff!$K:$L,2,FALSE),"")),"")</f>
        <v/>
      </c>
      <c r="AQ88" s="6" t="str">
        <f>_xlfn.IFNA(IF(IF($AH88=AQ$5,VLOOKUP(AL88,buff!$K:$L,2,FALSE),"")=0,"",IF($AH88=AQ$5,VLOOKUP(AL88,buff!$K:$L,2,FALSE),"")),"")</f>
        <v/>
      </c>
      <c r="AR88" s="6" t="str">
        <f>_xlfn.IFNA(IF(IF($AH88=AR$5,VLOOKUP(AM88,buff!$K:$L,2,FALSE),"")=0,"",IF($AH88=AR$5,VLOOKUP(AM88,buff!$K:$L,2,FALSE),"")),"")</f>
        <v/>
      </c>
      <c r="AS88" s="6" t="str">
        <f>_xlfn.IFNA(IF(IF($AH88=AS$5,VLOOKUP(AI88,buff!$K:$L,2,FALSE),"")=0,"",IF($AH88=AS$5,VLOOKUP(AI88,buff!$K:$L,2,FALSE),"")),"")</f>
        <v>2:100:2:0</v>
      </c>
      <c r="AT88" s="6" t="str">
        <f>_xlfn.IFNA(IF(IF($AH88=AT$5,VLOOKUP(AJ88,buff!$K:$L,2,FALSE),"")=0,"",IF($AH88=AT$5,VLOOKUP(AJ88,buff!$K:$L,2,FALSE),"")),"")</f>
        <v/>
      </c>
      <c r="AU88" s="6" t="str">
        <f>_xlfn.IFNA(IF(IF($AH88=AU$5,VLOOKUP(AK88,buff!$K:$L,2,FALSE),"")=0,"",IF($AH88=AU$5,VLOOKUP(AK88,buff!$K:$L,2,FALSE),"")),"")</f>
        <v/>
      </c>
      <c r="AV88" s="6" t="str">
        <f>_xlfn.IFNA(IF(IF($AH88=AV$5,VLOOKUP(AL88,buff!$K:$L,2,FALSE),"")=0,"",IF($AH88=AV$5,VLOOKUP(AL88,buff!$K:$L,2,FALSE),"")),"")</f>
        <v/>
      </c>
      <c r="AW88" s="6" t="str">
        <f>_xlfn.IFNA(IF(IF($AH88=AW$5,VLOOKUP(AM88,buff!$K:$L,2,FALSE),"")=0,"",IF($AH88=AW$5,VLOOKUP(AM88,buff!$K:$L,2,FALSE),"")),"")</f>
        <v/>
      </c>
      <c r="AX88" s="6">
        <f>VLOOKUP(AI88,buff!K:P,6,FALSE)</f>
        <v>0</v>
      </c>
      <c r="AY88">
        <f t="shared" si="27"/>
        <v>0</v>
      </c>
      <c r="AZ88">
        <f t="shared" si="27"/>
        <v>0</v>
      </c>
      <c r="BA88">
        <f t="shared" si="28"/>
        <v>2</v>
      </c>
      <c r="BB88">
        <f t="shared" si="29"/>
        <v>1</v>
      </c>
    </row>
    <row r="89" spans="1:54" x14ac:dyDescent="0.15">
      <c r="A89" t="str">
        <f t="shared" si="20"/>
        <v>法师主动技能2等级3</v>
      </c>
      <c r="B89" s="8">
        <v>83</v>
      </c>
      <c r="C89" s="8" t="str">
        <f>VLOOKUP(G89,角色!A:B,2,FALSE)</f>
        <v>法师</v>
      </c>
      <c r="D89" s="8" t="str">
        <f t="shared" si="24"/>
        <v>主动技能2</v>
      </c>
      <c r="E89" s="8">
        <f t="shared" si="30"/>
        <v>3</v>
      </c>
      <c r="F89" s="8">
        <f t="shared" si="31"/>
        <v>2</v>
      </c>
      <c r="G89" s="8">
        <f t="shared" si="32"/>
        <v>2</v>
      </c>
      <c r="H89" s="4" t="s">
        <v>446</v>
      </c>
      <c r="I89" s="24" t="str">
        <f t="shared" si="33"/>
        <v>对敌方单体造成125%攻击力（+231）点伤害,附带眩晕。</v>
      </c>
      <c r="J89" s="4" t="s">
        <v>305</v>
      </c>
      <c r="K89" s="1" t="s">
        <v>103</v>
      </c>
      <c r="L89" s="4" t="s">
        <v>107</v>
      </c>
      <c r="M89" s="4"/>
      <c r="N89" s="4">
        <v>100</v>
      </c>
      <c r="O89" s="4"/>
      <c r="T89" s="6" t="str">
        <f t="shared" si="21"/>
        <v/>
      </c>
      <c r="U89" s="6" t="str">
        <f t="shared" si="22"/>
        <v>2:100:2:0</v>
      </c>
      <c r="Y89">
        <f t="shared" si="34"/>
        <v>50</v>
      </c>
      <c r="Z89">
        <v>125</v>
      </c>
      <c r="AA89" s="23">
        <v>25</v>
      </c>
      <c r="AB89" s="23">
        <f>INT(VLOOKUP(VLOOKUP($C89,角色技能升级比率表!$B:$C,2,FALSE),角色属性概况!E:F,2,FALSE)*VLOOKUP(E89,角色属性概况!I:M,3,FALSE)*AA89/100)</f>
        <v>231</v>
      </c>
      <c r="AE89">
        <v>0</v>
      </c>
      <c r="AF89" s="23">
        <f t="shared" si="25"/>
        <v>2</v>
      </c>
      <c r="AG89" s="23">
        <f t="shared" si="26"/>
        <v>1</v>
      </c>
      <c r="AH89" s="2" t="s">
        <v>119</v>
      </c>
      <c r="AI89" t="s">
        <v>1557</v>
      </c>
      <c r="AN89" s="6" t="str">
        <f>_xlfn.IFNA(IF(IF($AH89=AN$5,VLOOKUP(AI89,buff!$K:$L,2,FALSE),"")=0,"",IF($AH89=AN$5,VLOOKUP(AI89,buff!$K:$L,2,FALSE),"")),"")</f>
        <v/>
      </c>
      <c r="AO89" s="6" t="str">
        <f>_xlfn.IFNA(IF(IF($AH89=AO$5,VLOOKUP(AJ89,buff!$K:$L,2,FALSE),"")=0,"",IF($AH89=AO$5,VLOOKUP(AJ89,buff!$K:$L,2,FALSE),"")),"")</f>
        <v/>
      </c>
      <c r="AP89" s="6" t="str">
        <f>_xlfn.IFNA(IF(IF($AH89=AP$5,VLOOKUP(AK89,buff!$K:$L,2,FALSE),"")=0,"",IF($AH89=AP$5,VLOOKUP(AK89,buff!$K:$L,2,FALSE),"")),"")</f>
        <v/>
      </c>
      <c r="AQ89" s="6" t="str">
        <f>_xlfn.IFNA(IF(IF($AH89=AQ$5,VLOOKUP(AL89,buff!$K:$L,2,FALSE),"")=0,"",IF($AH89=AQ$5,VLOOKUP(AL89,buff!$K:$L,2,FALSE),"")),"")</f>
        <v/>
      </c>
      <c r="AR89" s="6" t="str">
        <f>_xlfn.IFNA(IF(IF($AH89=AR$5,VLOOKUP(AM89,buff!$K:$L,2,FALSE),"")=0,"",IF($AH89=AR$5,VLOOKUP(AM89,buff!$K:$L,2,FALSE),"")),"")</f>
        <v/>
      </c>
      <c r="AS89" s="6" t="str">
        <f>_xlfn.IFNA(IF(IF($AH89=AS$5,VLOOKUP(AI89,buff!$K:$L,2,FALSE),"")=0,"",IF($AH89=AS$5,VLOOKUP(AI89,buff!$K:$L,2,FALSE),"")),"")</f>
        <v>2:100:2:0</v>
      </c>
      <c r="AT89" s="6" t="str">
        <f>_xlfn.IFNA(IF(IF($AH89=AT$5,VLOOKUP(AJ89,buff!$K:$L,2,FALSE),"")=0,"",IF($AH89=AT$5,VLOOKUP(AJ89,buff!$K:$L,2,FALSE),"")),"")</f>
        <v/>
      </c>
      <c r="AU89" s="6" t="str">
        <f>_xlfn.IFNA(IF(IF($AH89=AU$5,VLOOKUP(AK89,buff!$K:$L,2,FALSE),"")=0,"",IF($AH89=AU$5,VLOOKUP(AK89,buff!$K:$L,2,FALSE),"")),"")</f>
        <v/>
      </c>
      <c r="AV89" s="6" t="str">
        <f>_xlfn.IFNA(IF(IF($AH89=AV$5,VLOOKUP(AL89,buff!$K:$L,2,FALSE),"")=0,"",IF($AH89=AV$5,VLOOKUP(AL89,buff!$K:$L,2,FALSE),"")),"")</f>
        <v/>
      </c>
      <c r="AW89" s="6" t="str">
        <f>_xlfn.IFNA(IF(IF($AH89=AW$5,VLOOKUP(AM89,buff!$K:$L,2,FALSE),"")=0,"",IF($AH89=AW$5,VLOOKUP(AM89,buff!$K:$L,2,FALSE),"")),"")</f>
        <v/>
      </c>
      <c r="AX89" s="6">
        <f>VLOOKUP(AI89,buff!K:P,6,FALSE)</f>
        <v>0</v>
      </c>
      <c r="AY89">
        <f t="shared" si="27"/>
        <v>0</v>
      </c>
      <c r="AZ89">
        <f t="shared" si="27"/>
        <v>0</v>
      </c>
      <c r="BA89">
        <f t="shared" si="28"/>
        <v>2</v>
      </c>
      <c r="BB89">
        <f t="shared" si="29"/>
        <v>1</v>
      </c>
    </row>
    <row r="90" spans="1:54" x14ac:dyDescent="0.15">
      <c r="A90" t="str">
        <f t="shared" si="20"/>
        <v>法师主动技能2等级4</v>
      </c>
      <c r="B90" s="8">
        <v>84</v>
      </c>
      <c r="C90" s="8" t="str">
        <f>VLOOKUP(G90,角色!A:B,2,FALSE)</f>
        <v>法师</v>
      </c>
      <c r="D90" s="8" t="str">
        <f t="shared" si="24"/>
        <v>主动技能2</v>
      </c>
      <c r="E90" s="8">
        <f t="shared" si="30"/>
        <v>4</v>
      </c>
      <c r="F90" s="8">
        <f t="shared" si="31"/>
        <v>2</v>
      </c>
      <c r="G90" s="8">
        <f t="shared" si="32"/>
        <v>2</v>
      </c>
      <c r="H90" s="4" t="s">
        <v>446</v>
      </c>
      <c r="I90" s="24" t="str">
        <f t="shared" si="33"/>
        <v>对敌方单体造成125%攻击力（+287）点伤害,附带眩晕。</v>
      </c>
      <c r="J90" s="4" t="s">
        <v>305</v>
      </c>
      <c r="K90" s="1" t="s">
        <v>103</v>
      </c>
      <c r="L90" s="4" t="s">
        <v>107</v>
      </c>
      <c r="M90" s="4"/>
      <c r="N90" s="4">
        <v>100</v>
      </c>
      <c r="O90" s="4"/>
      <c r="T90" s="6" t="str">
        <f t="shared" si="21"/>
        <v/>
      </c>
      <c r="U90" s="6" t="str">
        <f t="shared" si="22"/>
        <v>2:100:2:0</v>
      </c>
      <c r="Y90">
        <f t="shared" si="34"/>
        <v>50</v>
      </c>
      <c r="Z90">
        <v>125</v>
      </c>
      <c r="AA90" s="23">
        <v>25</v>
      </c>
      <c r="AB90" s="23">
        <f>INT(VLOOKUP(VLOOKUP($C90,角色技能升级比率表!$B:$C,2,FALSE),角色属性概况!E:F,2,FALSE)*VLOOKUP(E90,角色属性概况!I:M,3,FALSE)*AA90/100)</f>
        <v>287</v>
      </c>
      <c r="AE90">
        <v>0</v>
      </c>
      <c r="AF90" s="23">
        <f t="shared" si="25"/>
        <v>2</v>
      </c>
      <c r="AG90" s="23">
        <f t="shared" si="26"/>
        <v>1</v>
      </c>
      <c r="AH90" s="2" t="s">
        <v>119</v>
      </c>
      <c r="AI90" t="s">
        <v>1557</v>
      </c>
      <c r="AN90" s="6" t="str">
        <f>_xlfn.IFNA(IF(IF($AH90=AN$5,VLOOKUP(AI90,buff!$K:$L,2,FALSE),"")=0,"",IF($AH90=AN$5,VLOOKUP(AI90,buff!$K:$L,2,FALSE),"")),"")</f>
        <v/>
      </c>
      <c r="AO90" s="6" t="str">
        <f>_xlfn.IFNA(IF(IF($AH90=AO$5,VLOOKUP(AJ90,buff!$K:$L,2,FALSE),"")=0,"",IF($AH90=AO$5,VLOOKUP(AJ90,buff!$K:$L,2,FALSE),"")),"")</f>
        <v/>
      </c>
      <c r="AP90" s="6" t="str">
        <f>_xlfn.IFNA(IF(IF($AH90=AP$5,VLOOKUP(AK90,buff!$K:$L,2,FALSE),"")=0,"",IF($AH90=AP$5,VLOOKUP(AK90,buff!$K:$L,2,FALSE),"")),"")</f>
        <v/>
      </c>
      <c r="AQ90" s="6" t="str">
        <f>_xlfn.IFNA(IF(IF($AH90=AQ$5,VLOOKUP(AL90,buff!$K:$L,2,FALSE),"")=0,"",IF($AH90=AQ$5,VLOOKUP(AL90,buff!$K:$L,2,FALSE),"")),"")</f>
        <v/>
      </c>
      <c r="AR90" s="6" t="str">
        <f>_xlfn.IFNA(IF(IF($AH90=AR$5,VLOOKUP(AM90,buff!$K:$L,2,FALSE),"")=0,"",IF($AH90=AR$5,VLOOKUP(AM90,buff!$K:$L,2,FALSE),"")),"")</f>
        <v/>
      </c>
      <c r="AS90" s="6" t="str">
        <f>_xlfn.IFNA(IF(IF($AH90=AS$5,VLOOKUP(AI90,buff!$K:$L,2,FALSE),"")=0,"",IF($AH90=AS$5,VLOOKUP(AI90,buff!$K:$L,2,FALSE),"")),"")</f>
        <v>2:100:2:0</v>
      </c>
      <c r="AT90" s="6" t="str">
        <f>_xlfn.IFNA(IF(IF($AH90=AT$5,VLOOKUP(AJ90,buff!$K:$L,2,FALSE),"")=0,"",IF($AH90=AT$5,VLOOKUP(AJ90,buff!$K:$L,2,FALSE),"")),"")</f>
        <v/>
      </c>
      <c r="AU90" s="6" t="str">
        <f>_xlfn.IFNA(IF(IF($AH90=AU$5,VLOOKUP(AK90,buff!$K:$L,2,FALSE),"")=0,"",IF($AH90=AU$5,VLOOKUP(AK90,buff!$K:$L,2,FALSE),"")),"")</f>
        <v/>
      </c>
      <c r="AV90" s="6" t="str">
        <f>_xlfn.IFNA(IF(IF($AH90=AV$5,VLOOKUP(AL90,buff!$K:$L,2,FALSE),"")=0,"",IF($AH90=AV$5,VLOOKUP(AL90,buff!$K:$L,2,FALSE),"")),"")</f>
        <v/>
      </c>
      <c r="AW90" s="6" t="str">
        <f>_xlfn.IFNA(IF(IF($AH90=AW$5,VLOOKUP(AM90,buff!$K:$L,2,FALSE),"")=0,"",IF($AH90=AW$5,VLOOKUP(AM90,buff!$K:$L,2,FALSE),"")),"")</f>
        <v/>
      </c>
      <c r="AX90" s="6">
        <f>VLOOKUP(AI90,buff!K:P,6,FALSE)</f>
        <v>0</v>
      </c>
      <c r="AY90">
        <f t="shared" si="27"/>
        <v>0</v>
      </c>
      <c r="AZ90">
        <f t="shared" si="27"/>
        <v>0</v>
      </c>
      <c r="BA90">
        <f t="shared" si="28"/>
        <v>2</v>
      </c>
      <c r="BB90">
        <f t="shared" si="29"/>
        <v>1</v>
      </c>
    </row>
    <row r="91" spans="1:54" x14ac:dyDescent="0.15">
      <c r="A91" t="str">
        <f t="shared" si="20"/>
        <v>法师主动技能2等级5</v>
      </c>
      <c r="B91" s="8">
        <v>85</v>
      </c>
      <c r="C91" s="8" t="str">
        <f>VLOOKUP(G91,角色!A:B,2,FALSE)</f>
        <v>法师</v>
      </c>
      <c r="D91" s="8" t="str">
        <f t="shared" si="24"/>
        <v>主动技能2</v>
      </c>
      <c r="E91" s="8">
        <f t="shared" si="30"/>
        <v>5</v>
      </c>
      <c r="F91" s="8">
        <f t="shared" si="31"/>
        <v>2</v>
      </c>
      <c r="G91" s="8">
        <f t="shared" si="32"/>
        <v>2</v>
      </c>
      <c r="H91" s="4" t="s">
        <v>446</v>
      </c>
      <c r="I91" s="24" t="str">
        <f t="shared" si="33"/>
        <v>对敌方单体造成125%攻击力（+353）点伤害,附带眩晕。</v>
      </c>
      <c r="J91" s="4" t="s">
        <v>305</v>
      </c>
      <c r="K91" s="1" t="s">
        <v>103</v>
      </c>
      <c r="L91" s="4" t="s">
        <v>107</v>
      </c>
      <c r="M91" s="4"/>
      <c r="N91" s="4">
        <v>100</v>
      </c>
      <c r="O91" s="4"/>
      <c r="T91" s="6" t="str">
        <f t="shared" si="21"/>
        <v/>
      </c>
      <c r="U91" s="6" t="str">
        <f t="shared" si="22"/>
        <v>2:100:2:0</v>
      </c>
      <c r="Y91">
        <f t="shared" si="34"/>
        <v>50</v>
      </c>
      <c r="Z91">
        <v>125</v>
      </c>
      <c r="AA91" s="23">
        <v>25</v>
      </c>
      <c r="AB91" s="23">
        <f>INT(VLOOKUP(VLOOKUP($C91,角色技能升级比率表!$B:$C,2,FALSE),角色属性概况!E:F,2,FALSE)*VLOOKUP(E91,角色属性概况!I:M,3,FALSE)*AA91/100)</f>
        <v>353</v>
      </c>
      <c r="AE91">
        <v>0</v>
      </c>
      <c r="AF91" s="23">
        <f t="shared" si="25"/>
        <v>2</v>
      </c>
      <c r="AG91" s="23">
        <f t="shared" si="26"/>
        <v>1</v>
      </c>
      <c r="AH91" s="2" t="s">
        <v>119</v>
      </c>
      <c r="AI91" t="s">
        <v>1557</v>
      </c>
      <c r="AN91" s="6" t="str">
        <f>_xlfn.IFNA(IF(IF($AH91=AN$5,VLOOKUP(AI91,buff!$K:$L,2,FALSE),"")=0,"",IF($AH91=AN$5,VLOOKUP(AI91,buff!$K:$L,2,FALSE),"")),"")</f>
        <v/>
      </c>
      <c r="AO91" s="6" t="str">
        <f>_xlfn.IFNA(IF(IF($AH91=AO$5,VLOOKUP(AJ91,buff!$K:$L,2,FALSE),"")=0,"",IF($AH91=AO$5,VLOOKUP(AJ91,buff!$K:$L,2,FALSE),"")),"")</f>
        <v/>
      </c>
      <c r="AP91" s="6" t="str">
        <f>_xlfn.IFNA(IF(IF($AH91=AP$5,VLOOKUP(AK91,buff!$K:$L,2,FALSE),"")=0,"",IF($AH91=AP$5,VLOOKUP(AK91,buff!$K:$L,2,FALSE),"")),"")</f>
        <v/>
      </c>
      <c r="AQ91" s="6" t="str">
        <f>_xlfn.IFNA(IF(IF($AH91=AQ$5,VLOOKUP(AL91,buff!$K:$L,2,FALSE),"")=0,"",IF($AH91=AQ$5,VLOOKUP(AL91,buff!$K:$L,2,FALSE),"")),"")</f>
        <v/>
      </c>
      <c r="AR91" s="6" t="str">
        <f>_xlfn.IFNA(IF(IF($AH91=AR$5,VLOOKUP(AM91,buff!$K:$L,2,FALSE),"")=0,"",IF($AH91=AR$5,VLOOKUP(AM91,buff!$K:$L,2,FALSE),"")),"")</f>
        <v/>
      </c>
      <c r="AS91" s="6" t="str">
        <f>_xlfn.IFNA(IF(IF($AH91=AS$5,VLOOKUP(AI91,buff!$K:$L,2,FALSE),"")=0,"",IF($AH91=AS$5,VLOOKUP(AI91,buff!$K:$L,2,FALSE),"")),"")</f>
        <v>2:100:2:0</v>
      </c>
      <c r="AT91" s="6" t="str">
        <f>_xlfn.IFNA(IF(IF($AH91=AT$5,VLOOKUP(AJ91,buff!$K:$L,2,FALSE),"")=0,"",IF($AH91=AT$5,VLOOKUP(AJ91,buff!$K:$L,2,FALSE),"")),"")</f>
        <v/>
      </c>
      <c r="AU91" s="6" t="str">
        <f>_xlfn.IFNA(IF(IF($AH91=AU$5,VLOOKUP(AK91,buff!$K:$L,2,FALSE),"")=0,"",IF($AH91=AU$5,VLOOKUP(AK91,buff!$K:$L,2,FALSE),"")),"")</f>
        <v/>
      </c>
      <c r="AV91" s="6" t="str">
        <f>_xlfn.IFNA(IF(IF($AH91=AV$5,VLOOKUP(AL91,buff!$K:$L,2,FALSE),"")=0,"",IF($AH91=AV$5,VLOOKUP(AL91,buff!$K:$L,2,FALSE),"")),"")</f>
        <v/>
      </c>
      <c r="AW91" s="6" t="str">
        <f>_xlfn.IFNA(IF(IF($AH91=AW$5,VLOOKUP(AM91,buff!$K:$L,2,FALSE),"")=0,"",IF($AH91=AW$5,VLOOKUP(AM91,buff!$K:$L,2,FALSE),"")),"")</f>
        <v/>
      </c>
      <c r="AX91" s="6">
        <f>VLOOKUP(AI91,buff!K:P,6,FALSE)</f>
        <v>0</v>
      </c>
      <c r="AY91">
        <f t="shared" si="27"/>
        <v>0</v>
      </c>
      <c r="AZ91">
        <f t="shared" si="27"/>
        <v>0</v>
      </c>
      <c r="BA91">
        <f t="shared" si="28"/>
        <v>2</v>
      </c>
      <c r="BB91">
        <f t="shared" si="29"/>
        <v>1</v>
      </c>
    </row>
    <row r="92" spans="1:54" x14ac:dyDescent="0.15">
      <c r="A92" t="str">
        <f t="shared" si="20"/>
        <v>法师主动技能2等级6</v>
      </c>
      <c r="B92" s="8">
        <v>86</v>
      </c>
      <c r="C92" s="8" t="str">
        <f>VLOOKUP(G92,角色!A:B,2,FALSE)</f>
        <v>法师</v>
      </c>
      <c r="D92" s="8" t="str">
        <f t="shared" si="24"/>
        <v>主动技能2</v>
      </c>
      <c r="E92" s="8">
        <f t="shared" si="30"/>
        <v>6</v>
      </c>
      <c r="F92" s="8">
        <f t="shared" si="31"/>
        <v>2</v>
      </c>
      <c r="G92" s="8">
        <f t="shared" si="32"/>
        <v>2</v>
      </c>
      <c r="H92" s="4" t="s">
        <v>446</v>
      </c>
      <c r="I92" s="24" t="str">
        <f t="shared" si="33"/>
        <v>对敌方单体造成125%攻击力（+435）点伤害,附带眩晕。</v>
      </c>
      <c r="J92" s="4" t="s">
        <v>305</v>
      </c>
      <c r="K92" s="1" t="s">
        <v>103</v>
      </c>
      <c r="L92" s="4" t="s">
        <v>107</v>
      </c>
      <c r="M92" s="4"/>
      <c r="N92" s="4">
        <v>100</v>
      </c>
      <c r="O92" s="4"/>
      <c r="T92" s="6" t="str">
        <f t="shared" si="21"/>
        <v/>
      </c>
      <c r="U92" s="6" t="str">
        <f t="shared" si="22"/>
        <v>2:100:2:0</v>
      </c>
      <c r="Y92">
        <f t="shared" si="34"/>
        <v>50</v>
      </c>
      <c r="Z92">
        <v>125</v>
      </c>
      <c r="AA92" s="23">
        <v>25</v>
      </c>
      <c r="AB92" s="23">
        <f>INT(VLOOKUP(VLOOKUP($C92,角色技能升级比率表!$B:$C,2,FALSE),角色属性概况!E:F,2,FALSE)*VLOOKUP(E92,角色属性概况!I:M,3,FALSE)*AA92/100)</f>
        <v>435</v>
      </c>
      <c r="AE92">
        <v>0</v>
      </c>
      <c r="AF92" s="23">
        <f t="shared" si="25"/>
        <v>2</v>
      </c>
      <c r="AG92" s="23">
        <f t="shared" si="26"/>
        <v>1</v>
      </c>
      <c r="AH92" s="2" t="s">
        <v>119</v>
      </c>
      <c r="AI92" t="s">
        <v>1557</v>
      </c>
      <c r="AN92" s="6" t="str">
        <f>_xlfn.IFNA(IF(IF($AH92=AN$5,VLOOKUP(AI92,buff!$K:$L,2,FALSE),"")=0,"",IF($AH92=AN$5,VLOOKUP(AI92,buff!$K:$L,2,FALSE),"")),"")</f>
        <v/>
      </c>
      <c r="AO92" s="6" t="str">
        <f>_xlfn.IFNA(IF(IF($AH92=AO$5,VLOOKUP(AJ92,buff!$K:$L,2,FALSE),"")=0,"",IF($AH92=AO$5,VLOOKUP(AJ92,buff!$K:$L,2,FALSE),"")),"")</f>
        <v/>
      </c>
      <c r="AP92" s="6" t="str">
        <f>_xlfn.IFNA(IF(IF($AH92=AP$5,VLOOKUP(AK92,buff!$K:$L,2,FALSE),"")=0,"",IF($AH92=AP$5,VLOOKUP(AK92,buff!$K:$L,2,FALSE),"")),"")</f>
        <v/>
      </c>
      <c r="AQ92" s="6" t="str">
        <f>_xlfn.IFNA(IF(IF($AH92=AQ$5,VLOOKUP(AL92,buff!$K:$L,2,FALSE),"")=0,"",IF($AH92=AQ$5,VLOOKUP(AL92,buff!$K:$L,2,FALSE),"")),"")</f>
        <v/>
      </c>
      <c r="AR92" s="6" t="str">
        <f>_xlfn.IFNA(IF(IF($AH92=AR$5,VLOOKUP(AM92,buff!$K:$L,2,FALSE),"")=0,"",IF($AH92=AR$5,VLOOKUP(AM92,buff!$K:$L,2,FALSE),"")),"")</f>
        <v/>
      </c>
      <c r="AS92" s="6" t="str">
        <f>_xlfn.IFNA(IF(IF($AH92=AS$5,VLOOKUP(AI92,buff!$K:$L,2,FALSE),"")=0,"",IF($AH92=AS$5,VLOOKUP(AI92,buff!$K:$L,2,FALSE),"")),"")</f>
        <v>2:100:2:0</v>
      </c>
      <c r="AT92" s="6" t="str">
        <f>_xlfn.IFNA(IF(IF($AH92=AT$5,VLOOKUP(AJ92,buff!$K:$L,2,FALSE),"")=0,"",IF($AH92=AT$5,VLOOKUP(AJ92,buff!$K:$L,2,FALSE),"")),"")</f>
        <v/>
      </c>
      <c r="AU92" s="6" t="str">
        <f>_xlfn.IFNA(IF(IF($AH92=AU$5,VLOOKUP(AK92,buff!$K:$L,2,FALSE),"")=0,"",IF($AH92=AU$5,VLOOKUP(AK92,buff!$K:$L,2,FALSE),"")),"")</f>
        <v/>
      </c>
      <c r="AV92" s="6" t="str">
        <f>_xlfn.IFNA(IF(IF($AH92=AV$5,VLOOKUP(AL92,buff!$K:$L,2,FALSE),"")=0,"",IF($AH92=AV$5,VLOOKUP(AL92,buff!$K:$L,2,FALSE),"")),"")</f>
        <v/>
      </c>
      <c r="AW92" s="6" t="str">
        <f>_xlfn.IFNA(IF(IF($AH92=AW$5,VLOOKUP(AM92,buff!$K:$L,2,FALSE),"")=0,"",IF($AH92=AW$5,VLOOKUP(AM92,buff!$K:$L,2,FALSE),"")),"")</f>
        <v/>
      </c>
      <c r="AX92" s="6">
        <f>VLOOKUP(AI92,buff!K:P,6,FALSE)</f>
        <v>0</v>
      </c>
      <c r="AY92">
        <f t="shared" si="27"/>
        <v>0</v>
      </c>
      <c r="AZ92">
        <f t="shared" si="27"/>
        <v>0</v>
      </c>
      <c r="BA92">
        <f t="shared" si="28"/>
        <v>2</v>
      </c>
      <c r="BB92">
        <f t="shared" si="29"/>
        <v>1</v>
      </c>
    </row>
    <row r="93" spans="1:54" x14ac:dyDescent="0.15">
      <c r="A93" t="str">
        <f t="shared" si="20"/>
        <v>法师主动技能2等级7</v>
      </c>
      <c r="B93" s="8">
        <v>87</v>
      </c>
      <c r="C93" s="8" t="str">
        <f>VLOOKUP(G93,角色!A:B,2,FALSE)</f>
        <v>法师</v>
      </c>
      <c r="D93" s="8" t="str">
        <f t="shared" si="24"/>
        <v>主动技能2</v>
      </c>
      <c r="E93" s="8">
        <f t="shared" si="30"/>
        <v>7</v>
      </c>
      <c r="F93" s="8">
        <f t="shared" si="31"/>
        <v>2</v>
      </c>
      <c r="G93" s="8">
        <f t="shared" si="32"/>
        <v>2</v>
      </c>
      <c r="H93" s="4" t="s">
        <v>446</v>
      </c>
      <c r="I93" s="24" t="str">
        <f t="shared" si="33"/>
        <v>对敌方单体造成125%攻击力（+535）点伤害,附带眩晕。</v>
      </c>
      <c r="J93" s="4" t="s">
        <v>305</v>
      </c>
      <c r="K93" s="1" t="s">
        <v>103</v>
      </c>
      <c r="L93" s="4" t="s">
        <v>107</v>
      </c>
      <c r="M93" s="4"/>
      <c r="N93" s="4">
        <v>100</v>
      </c>
      <c r="O93" s="4"/>
      <c r="T93" s="6" t="str">
        <f t="shared" si="21"/>
        <v/>
      </c>
      <c r="U93" s="6" t="str">
        <f t="shared" si="22"/>
        <v>2:100:2:0</v>
      </c>
      <c r="Y93">
        <f t="shared" si="34"/>
        <v>50</v>
      </c>
      <c r="Z93">
        <v>125</v>
      </c>
      <c r="AA93" s="23">
        <v>25</v>
      </c>
      <c r="AB93" s="23">
        <f>INT(VLOOKUP(VLOOKUP($C93,角色技能升级比率表!$B:$C,2,FALSE),角色属性概况!E:F,2,FALSE)*VLOOKUP(E93,角色属性概况!I:M,3,FALSE)*AA93/100)</f>
        <v>535</v>
      </c>
      <c r="AE93">
        <v>0</v>
      </c>
      <c r="AF93" s="23">
        <f t="shared" si="25"/>
        <v>2</v>
      </c>
      <c r="AG93" s="23">
        <f t="shared" si="26"/>
        <v>1</v>
      </c>
      <c r="AH93" s="2" t="s">
        <v>119</v>
      </c>
      <c r="AI93" t="s">
        <v>1557</v>
      </c>
      <c r="AN93" s="6" t="str">
        <f>_xlfn.IFNA(IF(IF($AH93=AN$5,VLOOKUP(AI93,buff!$K:$L,2,FALSE),"")=0,"",IF($AH93=AN$5,VLOOKUP(AI93,buff!$K:$L,2,FALSE),"")),"")</f>
        <v/>
      </c>
      <c r="AO93" s="6" t="str">
        <f>_xlfn.IFNA(IF(IF($AH93=AO$5,VLOOKUP(AJ93,buff!$K:$L,2,FALSE),"")=0,"",IF($AH93=AO$5,VLOOKUP(AJ93,buff!$K:$L,2,FALSE),"")),"")</f>
        <v/>
      </c>
      <c r="AP93" s="6" t="str">
        <f>_xlfn.IFNA(IF(IF($AH93=AP$5,VLOOKUP(AK93,buff!$K:$L,2,FALSE),"")=0,"",IF($AH93=AP$5,VLOOKUP(AK93,buff!$K:$L,2,FALSE),"")),"")</f>
        <v/>
      </c>
      <c r="AQ93" s="6" t="str">
        <f>_xlfn.IFNA(IF(IF($AH93=AQ$5,VLOOKUP(AL93,buff!$K:$L,2,FALSE),"")=0,"",IF($AH93=AQ$5,VLOOKUP(AL93,buff!$K:$L,2,FALSE),"")),"")</f>
        <v/>
      </c>
      <c r="AR93" s="6" t="str">
        <f>_xlfn.IFNA(IF(IF($AH93=AR$5,VLOOKUP(AM93,buff!$K:$L,2,FALSE),"")=0,"",IF($AH93=AR$5,VLOOKUP(AM93,buff!$K:$L,2,FALSE),"")),"")</f>
        <v/>
      </c>
      <c r="AS93" s="6" t="str">
        <f>_xlfn.IFNA(IF(IF($AH93=AS$5,VLOOKUP(AI93,buff!$K:$L,2,FALSE),"")=0,"",IF($AH93=AS$5,VLOOKUP(AI93,buff!$K:$L,2,FALSE),"")),"")</f>
        <v>2:100:2:0</v>
      </c>
      <c r="AT93" s="6" t="str">
        <f>_xlfn.IFNA(IF(IF($AH93=AT$5,VLOOKUP(AJ93,buff!$K:$L,2,FALSE),"")=0,"",IF($AH93=AT$5,VLOOKUP(AJ93,buff!$K:$L,2,FALSE),"")),"")</f>
        <v/>
      </c>
      <c r="AU93" s="6" t="str">
        <f>_xlfn.IFNA(IF(IF($AH93=AU$5,VLOOKUP(AK93,buff!$K:$L,2,FALSE),"")=0,"",IF($AH93=AU$5,VLOOKUP(AK93,buff!$K:$L,2,FALSE),"")),"")</f>
        <v/>
      </c>
      <c r="AV93" s="6" t="str">
        <f>_xlfn.IFNA(IF(IF($AH93=AV$5,VLOOKUP(AL93,buff!$K:$L,2,FALSE),"")=0,"",IF($AH93=AV$5,VLOOKUP(AL93,buff!$K:$L,2,FALSE),"")),"")</f>
        <v/>
      </c>
      <c r="AW93" s="6" t="str">
        <f>_xlfn.IFNA(IF(IF($AH93=AW$5,VLOOKUP(AM93,buff!$K:$L,2,FALSE),"")=0,"",IF($AH93=AW$5,VLOOKUP(AM93,buff!$K:$L,2,FALSE),"")),"")</f>
        <v/>
      </c>
      <c r="AX93" s="6">
        <f>VLOOKUP(AI93,buff!K:P,6,FALSE)</f>
        <v>0</v>
      </c>
      <c r="AY93">
        <f t="shared" si="27"/>
        <v>0</v>
      </c>
      <c r="AZ93">
        <f t="shared" si="27"/>
        <v>0</v>
      </c>
      <c r="BA93">
        <f t="shared" si="28"/>
        <v>2</v>
      </c>
      <c r="BB93">
        <f t="shared" si="29"/>
        <v>1</v>
      </c>
    </row>
    <row r="94" spans="1:54" x14ac:dyDescent="0.15">
      <c r="A94" t="str">
        <f t="shared" si="20"/>
        <v>法师主动技能2等级8</v>
      </c>
      <c r="B94" s="8">
        <v>88</v>
      </c>
      <c r="C94" s="8" t="str">
        <f>VLOOKUP(G94,角色!A:B,2,FALSE)</f>
        <v>法师</v>
      </c>
      <c r="D94" s="8" t="str">
        <f t="shared" si="24"/>
        <v>主动技能2</v>
      </c>
      <c r="E94" s="8">
        <f t="shared" si="30"/>
        <v>8</v>
      </c>
      <c r="F94" s="8">
        <f t="shared" si="31"/>
        <v>2</v>
      </c>
      <c r="G94" s="8">
        <f t="shared" si="32"/>
        <v>2</v>
      </c>
      <c r="H94" s="4" t="s">
        <v>446</v>
      </c>
      <c r="I94" s="24" t="str">
        <f t="shared" si="33"/>
        <v>对敌方单体造成125%攻击力（+660）点伤害,附带眩晕。</v>
      </c>
      <c r="J94" s="4" t="s">
        <v>305</v>
      </c>
      <c r="K94" s="1" t="s">
        <v>103</v>
      </c>
      <c r="L94" s="4" t="s">
        <v>107</v>
      </c>
      <c r="M94" s="4"/>
      <c r="N94" s="4">
        <v>100</v>
      </c>
      <c r="O94" s="4"/>
      <c r="T94" s="6" t="str">
        <f t="shared" si="21"/>
        <v/>
      </c>
      <c r="U94" s="6" t="str">
        <f t="shared" si="22"/>
        <v>2:100:2:0</v>
      </c>
      <c r="Y94">
        <f t="shared" si="34"/>
        <v>50</v>
      </c>
      <c r="Z94">
        <v>125</v>
      </c>
      <c r="AA94" s="23">
        <v>25</v>
      </c>
      <c r="AB94" s="23">
        <f>INT(VLOOKUP(VLOOKUP($C94,角色技能升级比率表!$B:$C,2,FALSE),角色属性概况!E:F,2,FALSE)*VLOOKUP(E94,角色属性概况!I:M,3,FALSE)*AA94/100)</f>
        <v>660</v>
      </c>
      <c r="AE94">
        <v>0</v>
      </c>
      <c r="AF94" s="23">
        <f t="shared" si="25"/>
        <v>2</v>
      </c>
      <c r="AG94" s="23">
        <f t="shared" si="26"/>
        <v>1</v>
      </c>
      <c r="AH94" s="2" t="s">
        <v>119</v>
      </c>
      <c r="AI94" t="s">
        <v>1557</v>
      </c>
      <c r="AN94" s="6" t="str">
        <f>_xlfn.IFNA(IF(IF($AH94=AN$5,VLOOKUP(AI94,buff!$K:$L,2,FALSE),"")=0,"",IF($AH94=AN$5,VLOOKUP(AI94,buff!$K:$L,2,FALSE),"")),"")</f>
        <v/>
      </c>
      <c r="AO94" s="6" t="str">
        <f>_xlfn.IFNA(IF(IF($AH94=AO$5,VLOOKUP(AJ94,buff!$K:$L,2,FALSE),"")=0,"",IF($AH94=AO$5,VLOOKUP(AJ94,buff!$K:$L,2,FALSE),"")),"")</f>
        <v/>
      </c>
      <c r="AP94" s="6" t="str">
        <f>_xlfn.IFNA(IF(IF($AH94=AP$5,VLOOKUP(AK94,buff!$K:$L,2,FALSE),"")=0,"",IF($AH94=AP$5,VLOOKUP(AK94,buff!$K:$L,2,FALSE),"")),"")</f>
        <v/>
      </c>
      <c r="AQ94" s="6" t="str">
        <f>_xlfn.IFNA(IF(IF($AH94=AQ$5,VLOOKUP(AL94,buff!$K:$L,2,FALSE),"")=0,"",IF($AH94=AQ$5,VLOOKUP(AL94,buff!$K:$L,2,FALSE),"")),"")</f>
        <v/>
      </c>
      <c r="AR94" s="6" t="str">
        <f>_xlfn.IFNA(IF(IF($AH94=AR$5,VLOOKUP(AM94,buff!$K:$L,2,FALSE),"")=0,"",IF($AH94=AR$5,VLOOKUP(AM94,buff!$K:$L,2,FALSE),"")),"")</f>
        <v/>
      </c>
      <c r="AS94" s="6" t="str">
        <f>_xlfn.IFNA(IF(IF($AH94=AS$5,VLOOKUP(AI94,buff!$K:$L,2,FALSE),"")=0,"",IF($AH94=AS$5,VLOOKUP(AI94,buff!$K:$L,2,FALSE),"")),"")</f>
        <v>2:100:2:0</v>
      </c>
      <c r="AT94" s="6" t="str">
        <f>_xlfn.IFNA(IF(IF($AH94=AT$5,VLOOKUP(AJ94,buff!$K:$L,2,FALSE),"")=0,"",IF($AH94=AT$5,VLOOKUP(AJ94,buff!$K:$L,2,FALSE),"")),"")</f>
        <v/>
      </c>
      <c r="AU94" s="6" t="str">
        <f>_xlfn.IFNA(IF(IF($AH94=AU$5,VLOOKUP(AK94,buff!$K:$L,2,FALSE),"")=0,"",IF($AH94=AU$5,VLOOKUP(AK94,buff!$K:$L,2,FALSE),"")),"")</f>
        <v/>
      </c>
      <c r="AV94" s="6" t="str">
        <f>_xlfn.IFNA(IF(IF($AH94=AV$5,VLOOKUP(AL94,buff!$K:$L,2,FALSE),"")=0,"",IF($AH94=AV$5,VLOOKUP(AL94,buff!$K:$L,2,FALSE),"")),"")</f>
        <v/>
      </c>
      <c r="AW94" s="6" t="str">
        <f>_xlfn.IFNA(IF(IF($AH94=AW$5,VLOOKUP(AM94,buff!$K:$L,2,FALSE),"")=0,"",IF($AH94=AW$5,VLOOKUP(AM94,buff!$K:$L,2,FALSE),"")),"")</f>
        <v/>
      </c>
      <c r="AX94" s="6">
        <f>VLOOKUP(AI94,buff!K:P,6,FALSE)</f>
        <v>0</v>
      </c>
      <c r="AY94">
        <f t="shared" si="27"/>
        <v>0</v>
      </c>
      <c r="AZ94">
        <f t="shared" si="27"/>
        <v>0</v>
      </c>
      <c r="BA94">
        <f t="shared" si="28"/>
        <v>2</v>
      </c>
      <c r="BB94">
        <f t="shared" si="29"/>
        <v>1</v>
      </c>
    </row>
    <row r="95" spans="1:54" x14ac:dyDescent="0.15">
      <c r="A95" t="str">
        <f t="shared" si="20"/>
        <v>法师主动技能2等级9</v>
      </c>
      <c r="B95" s="8">
        <v>89</v>
      </c>
      <c r="C95" s="8" t="str">
        <f>VLOOKUP(G95,角色!A:B,2,FALSE)</f>
        <v>法师</v>
      </c>
      <c r="D95" s="8" t="str">
        <f t="shared" si="24"/>
        <v>主动技能2</v>
      </c>
      <c r="E95" s="8">
        <f t="shared" si="30"/>
        <v>9</v>
      </c>
      <c r="F95" s="8">
        <f t="shared" si="31"/>
        <v>2</v>
      </c>
      <c r="G95" s="8">
        <f t="shared" si="32"/>
        <v>2</v>
      </c>
      <c r="H95" s="4" t="s">
        <v>446</v>
      </c>
      <c r="I95" s="24" t="str">
        <f t="shared" si="33"/>
        <v>对敌方单体造成125%攻击力（+812）点伤害,附带眩晕。</v>
      </c>
      <c r="J95" s="4" t="s">
        <v>305</v>
      </c>
      <c r="K95" s="1" t="s">
        <v>103</v>
      </c>
      <c r="L95" s="4" t="s">
        <v>107</v>
      </c>
      <c r="M95" s="4"/>
      <c r="N95" s="4">
        <v>100</v>
      </c>
      <c r="O95" s="4"/>
      <c r="T95" s="6" t="str">
        <f t="shared" si="21"/>
        <v/>
      </c>
      <c r="U95" s="6" t="str">
        <f t="shared" si="22"/>
        <v>2:100:2:0</v>
      </c>
      <c r="Y95">
        <f t="shared" si="34"/>
        <v>50</v>
      </c>
      <c r="Z95">
        <v>125</v>
      </c>
      <c r="AA95" s="23">
        <v>25</v>
      </c>
      <c r="AB95" s="23">
        <f>INT(VLOOKUP(VLOOKUP($C95,角色技能升级比率表!$B:$C,2,FALSE),角色属性概况!E:F,2,FALSE)*VLOOKUP(E95,角色属性概况!I:M,3,FALSE)*AA95/100)</f>
        <v>812</v>
      </c>
      <c r="AE95">
        <v>0</v>
      </c>
      <c r="AF95" s="23">
        <f t="shared" si="25"/>
        <v>2</v>
      </c>
      <c r="AG95" s="23">
        <f t="shared" si="26"/>
        <v>1</v>
      </c>
      <c r="AH95" s="2" t="s">
        <v>119</v>
      </c>
      <c r="AI95" t="s">
        <v>1557</v>
      </c>
      <c r="AN95" s="6" t="str">
        <f>_xlfn.IFNA(IF(IF($AH95=AN$5,VLOOKUP(AI95,buff!$K:$L,2,FALSE),"")=0,"",IF($AH95=AN$5,VLOOKUP(AI95,buff!$K:$L,2,FALSE),"")),"")</f>
        <v/>
      </c>
      <c r="AO95" s="6" t="str">
        <f>_xlfn.IFNA(IF(IF($AH95=AO$5,VLOOKUP(AJ95,buff!$K:$L,2,FALSE),"")=0,"",IF($AH95=AO$5,VLOOKUP(AJ95,buff!$K:$L,2,FALSE),"")),"")</f>
        <v/>
      </c>
      <c r="AP95" s="6" t="str">
        <f>_xlfn.IFNA(IF(IF($AH95=AP$5,VLOOKUP(AK95,buff!$K:$L,2,FALSE),"")=0,"",IF($AH95=AP$5,VLOOKUP(AK95,buff!$K:$L,2,FALSE),"")),"")</f>
        <v/>
      </c>
      <c r="AQ95" s="6" t="str">
        <f>_xlfn.IFNA(IF(IF($AH95=AQ$5,VLOOKUP(AL95,buff!$K:$L,2,FALSE),"")=0,"",IF($AH95=AQ$5,VLOOKUP(AL95,buff!$K:$L,2,FALSE),"")),"")</f>
        <v/>
      </c>
      <c r="AR95" s="6" t="str">
        <f>_xlfn.IFNA(IF(IF($AH95=AR$5,VLOOKUP(AM95,buff!$K:$L,2,FALSE),"")=0,"",IF($AH95=AR$5,VLOOKUP(AM95,buff!$K:$L,2,FALSE),"")),"")</f>
        <v/>
      </c>
      <c r="AS95" s="6" t="str">
        <f>_xlfn.IFNA(IF(IF($AH95=AS$5,VLOOKUP(AI95,buff!$K:$L,2,FALSE),"")=0,"",IF($AH95=AS$5,VLOOKUP(AI95,buff!$K:$L,2,FALSE),"")),"")</f>
        <v>2:100:2:0</v>
      </c>
      <c r="AT95" s="6" t="str">
        <f>_xlfn.IFNA(IF(IF($AH95=AT$5,VLOOKUP(AJ95,buff!$K:$L,2,FALSE),"")=0,"",IF($AH95=AT$5,VLOOKUP(AJ95,buff!$K:$L,2,FALSE),"")),"")</f>
        <v/>
      </c>
      <c r="AU95" s="6" t="str">
        <f>_xlfn.IFNA(IF(IF($AH95=AU$5,VLOOKUP(AK95,buff!$K:$L,2,FALSE),"")=0,"",IF($AH95=AU$5,VLOOKUP(AK95,buff!$K:$L,2,FALSE),"")),"")</f>
        <v/>
      </c>
      <c r="AV95" s="6" t="str">
        <f>_xlfn.IFNA(IF(IF($AH95=AV$5,VLOOKUP(AL95,buff!$K:$L,2,FALSE),"")=0,"",IF($AH95=AV$5,VLOOKUP(AL95,buff!$K:$L,2,FALSE),"")),"")</f>
        <v/>
      </c>
      <c r="AW95" s="6" t="str">
        <f>_xlfn.IFNA(IF(IF($AH95=AW$5,VLOOKUP(AM95,buff!$K:$L,2,FALSE),"")=0,"",IF($AH95=AW$5,VLOOKUP(AM95,buff!$K:$L,2,FALSE),"")),"")</f>
        <v/>
      </c>
      <c r="AX95" s="6">
        <f>VLOOKUP(AI95,buff!K:P,6,FALSE)</f>
        <v>0</v>
      </c>
      <c r="AY95">
        <f t="shared" si="27"/>
        <v>0</v>
      </c>
      <c r="AZ95">
        <f t="shared" si="27"/>
        <v>0</v>
      </c>
      <c r="BA95">
        <f t="shared" si="28"/>
        <v>2</v>
      </c>
      <c r="BB95">
        <f t="shared" si="29"/>
        <v>1</v>
      </c>
    </row>
    <row r="96" spans="1:54" x14ac:dyDescent="0.15">
      <c r="A96" t="str">
        <f t="shared" si="20"/>
        <v>法师主动技能2等级10</v>
      </c>
      <c r="B96" s="8">
        <v>90</v>
      </c>
      <c r="C96" s="8" t="str">
        <f>VLOOKUP(G96,角色!A:B,2,FALSE)</f>
        <v>法师</v>
      </c>
      <c r="D96" s="8" t="str">
        <f t="shared" si="24"/>
        <v>主动技能2</v>
      </c>
      <c r="E96" s="8">
        <f t="shared" si="30"/>
        <v>10</v>
      </c>
      <c r="F96" s="8">
        <f t="shared" si="31"/>
        <v>2</v>
      </c>
      <c r="G96" s="8">
        <f t="shared" si="32"/>
        <v>2</v>
      </c>
      <c r="H96" s="4" t="s">
        <v>446</v>
      </c>
      <c r="I96" s="24" t="str">
        <f t="shared" si="33"/>
        <v>对敌方单体造成125%攻击力（+1000）点伤害,附带眩晕。</v>
      </c>
      <c r="J96" s="4" t="s">
        <v>305</v>
      </c>
      <c r="K96" s="1" t="s">
        <v>103</v>
      </c>
      <c r="L96" s="4" t="s">
        <v>107</v>
      </c>
      <c r="M96" s="4"/>
      <c r="N96" s="4">
        <v>100</v>
      </c>
      <c r="O96" s="4"/>
      <c r="T96" s="6" t="str">
        <f t="shared" si="21"/>
        <v/>
      </c>
      <c r="U96" s="6" t="str">
        <f t="shared" si="22"/>
        <v>2:100:2:0</v>
      </c>
      <c r="Y96">
        <f t="shared" si="34"/>
        <v>50</v>
      </c>
      <c r="Z96">
        <v>125</v>
      </c>
      <c r="AA96" s="23">
        <v>25</v>
      </c>
      <c r="AB96" s="23">
        <f>INT(VLOOKUP(VLOOKUP($C96,角色技能升级比率表!$B:$C,2,FALSE),角色属性概况!E:F,2,FALSE)*VLOOKUP(E96,角色属性概况!I:M,3,FALSE)*AA96/100)</f>
        <v>1000</v>
      </c>
      <c r="AE96">
        <v>0</v>
      </c>
      <c r="AF96" s="23">
        <f t="shared" si="25"/>
        <v>2</v>
      </c>
      <c r="AG96" s="23">
        <f t="shared" si="26"/>
        <v>1</v>
      </c>
      <c r="AH96" s="2" t="s">
        <v>119</v>
      </c>
      <c r="AI96" t="s">
        <v>1557</v>
      </c>
      <c r="AN96" s="6" t="str">
        <f>_xlfn.IFNA(IF(IF($AH96=AN$5,VLOOKUP(AI96,buff!$K:$L,2,FALSE),"")=0,"",IF($AH96=AN$5,VLOOKUP(AI96,buff!$K:$L,2,FALSE),"")),"")</f>
        <v/>
      </c>
      <c r="AO96" s="6" t="str">
        <f>_xlfn.IFNA(IF(IF($AH96=AO$5,VLOOKUP(AJ96,buff!$K:$L,2,FALSE),"")=0,"",IF($AH96=AO$5,VLOOKUP(AJ96,buff!$K:$L,2,FALSE),"")),"")</f>
        <v/>
      </c>
      <c r="AP96" s="6" t="str">
        <f>_xlfn.IFNA(IF(IF($AH96=AP$5,VLOOKUP(AK96,buff!$K:$L,2,FALSE),"")=0,"",IF($AH96=AP$5,VLOOKUP(AK96,buff!$K:$L,2,FALSE),"")),"")</f>
        <v/>
      </c>
      <c r="AQ96" s="6" t="str">
        <f>_xlfn.IFNA(IF(IF($AH96=AQ$5,VLOOKUP(AL96,buff!$K:$L,2,FALSE),"")=0,"",IF($AH96=AQ$5,VLOOKUP(AL96,buff!$K:$L,2,FALSE),"")),"")</f>
        <v/>
      </c>
      <c r="AR96" s="6" t="str">
        <f>_xlfn.IFNA(IF(IF($AH96=AR$5,VLOOKUP(AM96,buff!$K:$L,2,FALSE),"")=0,"",IF($AH96=AR$5,VLOOKUP(AM96,buff!$K:$L,2,FALSE),"")),"")</f>
        <v/>
      </c>
      <c r="AS96" s="6" t="str">
        <f>_xlfn.IFNA(IF(IF($AH96=AS$5,VLOOKUP(AI96,buff!$K:$L,2,FALSE),"")=0,"",IF($AH96=AS$5,VLOOKUP(AI96,buff!$K:$L,2,FALSE),"")),"")</f>
        <v>2:100:2:0</v>
      </c>
      <c r="AT96" s="6" t="str">
        <f>_xlfn.IFNA(IF(IF($AH96=AT$5,VLOOKUP(AJ96,buff!$K:$L,2,FALSE),"")=0,"",IF($AH96=AT$5,VLOOKUP(AJ96,buff!$K:$L,2,FALSE),"")),"")</f>
        <v/>
      </c>
      <c r="AU96" s="6" t="str">
        <f>_xlfn.IFNA(IF(IF($AH96=AU$5,VLOOKUP(AK96,buff!$K:$L,2,FALSE),"")=0,"",IF($AH96=AU$5,VLOOKUP(AK96,buff!$K:$L,2,FALSE),"")),"")</f>
        <v/>
      </c>
      <c r="AV96" s="6" t="str">
        <f>_xlfn.IFNA(IF(IF($AH96=AV$5,VLOOKUP(AL96,buff!$K:$L,2,FALSE),"")=0,"",IF($AH96=AV$5,VLOOKUP(AL96,buff!$K:$L,2,FALSE),"")),"")</f>
        <v/>
      </c>
      <c r="AW96" s="6" t="str">
        <f>_xlfn.IFNA(IF(IF($AH96=AW$5,VLOOKUP(AM96,buff!$K:$L,2,FALSE),"")=0,"",IF($AH96=AW$5,VLOOKUP(AM96,buff!$K:$L,2,FALSE),"")),"")</f>
        <v/>
      </c>
      <c r="AX96" s="6">
        <f>VLOOKUP(AI96,buff!K:P,6,FALSE)</f>
        <v>0</v>
      </c>
      <c r="AY96">
        <f t="shared" si="27"/>
        <v>0</v>
      </c>
      <c r="AZ96">
        <f t="shared" si="27"/>
        <v>0</v>
      </c>
      <c r="BA96">
        <f t="shared" si="28"/>
        <v>2</v>
      </c>
      <c r="BB96">
        <f t="shared" si="29"/>
        <v>1</v>
      </c>
    </row>
    <row r="97" spans="1:54" x14ac:dyDescent="0.15">
      <c r="A97" t="str">
        <f t="shared" si="20"/>
        <v>法师主动技能2等级11</v>
      </c>
      <c r="B97" s="8">
        <v>91</v>
      </c>
      <c r="C97" s="8" t="str">
        <f>VLOOKUP(G97,角色!A:B,2,FALSE)</f>
        <v>法师</v>
      </c>
      <c r="D97" s="8" t="str">
        <f t="shared" si="24"/>
        <v>主动技能2</v>
      </c>
      <c r="E97" s="8">
        <f t="shared" si="30"/>
        <v>11</v>
      </c>
      <c r="F97" s="8">
        <f t="shared" si="31"/>
        <v>2</v>
      </c>
      <c r="G97" s="8">
        <f t="shared" si="32"/>
        <v>2</v>
      </c>
      <c r="H97" s="4" t="s">
        <v>446</v>
      </c>
      <c r="I97" s="24" t="str">
        <f t="shared" si="33"/>
        <v>对敌方单体造成125%攻击力（+1231）点伤害,附带眩晕。</v>
      </c>
      <c r="J97" s="4" t="s">
        <v>305</v>
      </c>
      <c r="K97" s="1" t="s">
        <v>103</v>
      </c>
      <c r="L97" s="4" t="s">
        <v>107</v>
      </c>
      <c r="M97" s="4"/>
      <c r="N97" s="4">
        <v>100</v>
      </c>
      <c r="O97" s="4"/>
      <c r="T97" s="6" t="str">
        <f t="shared" si="21"/>
        <v/>
      </c>
      <c r="U97" s="6" t="str">
        <f t="shared" si="22"/>
        <v>2:100:2:0</v>
      </c>
      <c r="Y97">
        <f t="shared" si="34"/>
        <v>50</v>
      </c>
      <c r="Z97">
        <v>125</v>
      </c>
      <c r="AA97" s="23">
        <v>25</v>
      </c>
      <c r="AB97" s="23">
        <f>INT(VLOOKUP(VLOOKUP($C97,角色技能升级比率表!$B:$C,2,FALSE),角色属性概况!E:F,2,FALSE)*VLOOKUP(E97,角色属性概况!I:M,3,FALSE)*AA97/100)</f>
        <v>1231</v>
      </c>
      <c r="AE97">
        <v>0</v>
      </c>
      <c r="AF97" s="23">
        <f t="shared" si="25"/>
        <v>2</v>
      </c>
      <c r="AG97" s="23">
        <f t="shared" si="26"/>
        <v>1</v>
      </c>
      <c r="AH97" s="2" t="s">
        <v>119</v>
      </c>
      <c r="AI97" t="s">
        <v>1557</v>
      </c>
      <c r="AN97" s="6" t="str">
        <f>_xlfn.IFNA(IF(IF($AH97=AN$5,VLOOKUP(AI97,buff!$K:$L,2,FALSE),"")=0,"",IF($AH97=AN$5,VLOOKUP(AI97,buff!$K:$L,2,FALSE),"")),"")</f>
        <v/>
      </c>
      <c r="AO97" s="6" t="str">
        <f>_xlfn.IFNA(IF(IF($AH97=AO$5,VLOOKUP(AJ97,buff!$K:$L,2,FALSE),"")=0,"",IF($AH97=AO$5,VLOOKUP(AJ97,buff!$K:$L,2,FALSE),"")),"")</f>
        <v/>
      </c>
      <c r="AP97" s="6" t="str">
        <f>_xlfn.IFNA(IF(IF($AH97=AP$5,VLOOKUP(AK97,buff!$K:$L,2,FALSE),"")=0,"",IF($AH97=AP$5,VLOOKUP(AK97,buff!$K:$L,2,FALSE),"")),"")</f>
        <v/>
      </c>
      <c r="AQ97" s="6" t="str">
        <f>_xlfn.IFNA(IF(IF($AH97=AQ$5,VLOOKUP(AL97,buff!$K:$L,2,FALSE),"")=0,"",IF($AH97=AQ$5,VLOOKUP(AL97,buff!$K:$L,2,FALSE),"")),"")</f>
        <v/>
      </c>
      <c r="AR97" s="6" t="str">
        <f>_xlfn.IFNA(IF(IF($AH97=AR$5,VLOOKUP(AM97,buff!$K:$L,2,FALSE),"")=0,"",IF($AH97=AR$5,VLOOKUP(AM97,buff!$K:$L,2,FALSE),"")),"")</f>
        <v/>
      </c>
      <c r="AS97" s="6" t="str">
        <f>_xlfn.IFNA(IF(IF($AH97=AS$5,VLOOKUP(AI97,buff!$K:$L,2,FALSE),"")=0,"",IF($AH97=AS$5,VLOOKUP(AI97,buff!$K:$L,2,FALSE),"")),"")</f>
        <v>2:100:2:0</v>
      </c>
      <c r="AT97" s="6" t="str">
        <f>_xlfn.IFNA(IF(IF($AH97=AT$5,VLOOKUP(AJ97,buff!$K:$L,2,FALSE),"")=0,"",IF($AH97=AT$5,VLOOKUP(AJ97,buff!$K:$L,2,FALSE),"")),"")</f>
        <v/>
      </c>
      <c r="AU97" s="6" t="str">
        <f>_xlfn.IFNA(IF(IF($AH97=AU$5,VLOOKUP(AK97,buff!$K:$L,2,FALSE),"")=0,"",IF($AH97=AU$5,VLOOKUP(AK97,buff!$K:$L,2,FALSE),"")),"")</f>
        <v/>
      </c>
      <c r="AV97" s="6" t="str">
        <f>_xlfn.IFNA(IF(IF($AH97=AV$5,VLOOKUP(AL97,buff!$K:$L,2,FALSE),"")=0,"",IF($AH97=AV$5,VLOOKUP(AL97,buff!$K:$L,2,FALSE),"")),"")</f>
        <v/>
      </c>
      <c r="AW97" s="6" t="str">
        <f>_xlfn.IFNA(IF(IF($AH97=AW$5,VLOOKUP(AM97,buff!$K:$L,2,FALSE),"")=0,"",IF($AH97=AW$5,VLOOKUP(AM97,buff!$K:$L,2,FALSE),"")),"")</f>
        <v/>
      </c>
      <c r="AX97" s="6">
        <f>VLOOKUP(AI97,buff!K:P,6,FALSE)</f>
        <v>0</v>
      </c>
      <c r="AY97">
        <f t="shared" si="27"/>
        <v>0</v>
      </c>
      <c r="AZ97">
        <f t="shared" si="27"/>
        <v>0</v>
      </c>
      <c r="BA97">
        <f t="shared" si="28"/>
        <v>2</v>
      </c>
      <c r="BB97">
        <f t="shared" si="29"/>
        <v>1</v>
      </c>
    </row>
    <row r="98" spans="1:54" x14ac:dyDescent="0.15">
      <c r="A98" t="str">
        <f t="shared" si="20"/>
        <v>法师主动技能2等级12</v>
      </c>
      <c r="B98" s="8">
        <v>92</v>
      </c>
      <c r="C98" s="8" t="str">
        <f>VLOOKUP(G98,角色!A:B,2,FALSE)</f>
        <v>法师</v>
      </c>
      <c r="D98" s="8" t="str">
        <f t="shared" si="24"/>
        <v>主动技能2</v>
      </c>
      <c r="E98" s="8">
        <f t="shared" si="30"/>
        <v>12</v>
      </c>
      <c r="F98" s="8">
        <f t="shared" si="31"/>
        <v>2</v>
      </c>
      <c r="G98" s="8">
        <f t="shared" si="32"/>
        <v>2</v>
      </c>
      <c r="H98" s="4" t="s">
        <v>446</v>
      </c>
      <c r="I98" s="24" t="str">
        <f t="shared" si="33"/>
        <v>对敌方单体造成125%攻击力（+1516）点伤害,附带眩晕。</v>
      </c>
      <c r="J98" s="4" t="s">
        <v>305</v>
      </c>
      <c r="K98" s="1" t="s">
        <v>103</v>
      </c>
      <c r="L98" s="4" t="s">
        <v>107</v>
      </c>
      <c r="M98" s="4"/>
      <c r="N98" s="4">
        <v>100</v>
      </c>
      <c r="O98" s="4"/>
      <c r="T98" s="6" t="str">
        <f t="shared" si="21"/>
        <v/>
      </c>
      <c r="U98" s="6" t="str">
        <f t="shared" si="22"/>
        <v>2:100:2:0</v>
      </c>
      <c r="Y98">
        <f t="shared" si="34"/>
        <v>50</v>
      </c>
      <c r="Z98">
        <v>125</v>
      </c>
      <c r="AA98" s="23">
        <v>25</v>
      </c>
      <c r="AB98" s="23">
        <f>INT(VLOOKUP(VLOOKUP($C98,角色技能升级比率表!$B:$C,2,FALSE),角色属性概况!E:F,2,FALSE)*VLOOKUP(E98,角色属性概况!I:M,3,FALSE)*AA98/100)</f>
        <v>1516</v>
      </c>
      <c r="AE98">
        <v>0</v>
      </c>
      <c r="AF98" s="23">
        <f t="shared" si="25"/>
        <v>2</v>
      </c>
      <c r="AG98" s="23">
        <f t="shared" si="26"/>
        <v>1</v>
      </c>
      <c r="AH98" s="2" t="s">
        <v>119</v>
      </c>
      <c r="AI98" t="s">
        <v>1557</v>
      </c>
      <c r="AN98" s="6" t="str">
        <f>_xlfn.IFNA(IF(IF($AH98=AN$5,VLOOKUP(AI98,buff!$K:$L,2,FALSE),"")=0,"",IF($AH98=AN$5,VLOOKUP(AI98,buff!$K:$L,2,FALSE),"")),"")</f>
        <v/>
      </c>
      <c r="AO98" s="6" t="str">
        <f>_xlfn.IFNA(IF(IF($AH98=AO$5,VLOOKUP(AJ98,buff!$K:$L,2,FALSE),"")=0,"",IF($AH98=AO$5,VLOOKUP(AJ98,buff!$K:$L,2,FALSE),"")),"")</f>
        <v/>
      </c>
      <c r="AP98" s="6" t="str">
        <f>_xlfn.IFNA(IF(IF($AH98=AP$5,VLOOKUP(AK98,buff!$K:$L,2,FALSE),"")=0,"",IF($AH98=AP$5,VLOOKUP(AK98,buff!$K:$L,2,FALSE),"")),"")</f>
        <v/>
      </c>
      <c r="AQ98" s="6" t="str">
        <f>_xlfn.IFNA(IF(IF($AH98=AQ$5,VLOOKUP(AL98,buff!$K:$L,2,FALSE),"")=0,"",IF($AH98=AQ$5,VLOOKUP(AL98,buff!$K:$L,2,FALSE),"")),"")</f>
        <v/>
      </c>
      <c r="AR98" s="6" t="str">
        <f>_xlfn.IFNA(IF(IF($AH98=AR$5,VLOOKUP(AM98,buff!$K:$L,2,FALSE),"")=0,"",IF($AH98=AR$5,VLOOKUP(AM98,buff!$K:$L,2,FALSE),"")),"")</f>
        <v/>
      </c>
      <c r="AS98" s="6" t="str">
        <f>_xlfn.IFNA(IF(IF($AH98=AS$5,VLOOKUP(AI98,buff!$K:$L,2,FALSE),"")=0,"",IF($AH98=AS$5,VLOOKUP(AI98,buff!$K:$L,2,FALSE),"")),"")</f>
        <v>2:100:2:0</v>
      </c>
      <c r="AT98" s="6" t="str">
        <f>_xlfn.IFNA(IF(IF($AH98=AT$5,VLOOKUP(AJ98,buff!$K:$L,2,FALSE),"")=0,"",IF($AH98=AT$5,VLOOKUP(AJ98,buff!$K:$L,2,FALSE),"")),"")</f>
        <v/>
      </c>
      <c r="AU98" s="6" t="str">
        <f>_xlfn.IFNA(IF(IF($AH98=AU$5,VLOOKUP(AK98,buff!$K:$L,2,FALSE),"")=0,"",IF($AH98=AU$5,VLOOKUP(AK98,buff!$K:$L,2,FALSE),"")),"")</f>
        <v/>
      </c>
      <c r="AV98" s="6" t="str">
        <f>_xlfn.IFNA(IF(IF($AH98=AV$5,VLOOKUP(AL98,buff!$K:$L,2,FALSE),"")=0,"",IF($AH98=AV$5,VLOOKUP(AL98,buff!$K:$L,2,FALSE),"")),"")</f>
        <v/>
      </c>
      <c r="AW98" s="6" t="str">
        <f>_xlfn.IFNA(IF(IF($AH98=AW$5,VLOOKUP(AM98,buff!$K:$L,2,FALSE),"")=0,"",IF($AH98=AW$5,VLOOKUP(AM98,buff!$K:$L,2,FALSE),"")),"")</f>
        <v/>
      </c>
      <c r="AX98" s="6">
        <f>VLOOKUP(AI98,buff!K:P,6,FALSE)</f>
        <v>0</v>
      </c>
      <c r="AY98">
        <f t="shared" si="27"/>
        <v>0</v>
      </c>
      <c r="AZ98">
        <f t="shared" si="27"/>
        <v>0</v>
      </c>
      <c r="BA98">
        <f t="shared" si="28"/>
        <v>2</v>
      </c>
      <c r="BB98">
        <f t="shared" si="29"/>
        <v>1</v>
      </c>
    </row>
    <row r="99" spans="1:54" x14ac:dyDescent="0.15">
      <c r="A99" t="str">
        <f t="shared" si="20"/>
        <v>法师主动技能2等级13</v>
      </c>
      <c r="B99" s="8">
        <v>93</v>
      </c>
      <c r="C99" s="8" t="str">
        <f>VLOOKUP(G99,角色!A:B,2,FALSE)</f>
        <v>法师</v>
      </c>
      <c r="D99" s="8" t="str">
        <f t="shared" si="24"/>
        <v>主动技能2</v>
      </c>
      <c r="E99" s="8">
        <f t="shared" si="30"/>
        <v>13</v>
      </c>
      <c r="F99" s="8">
        <f t="shared" si="31"/>
        <v>2</v>
      </c>
      <c r="G99" s="8">
        <f t="shared" si="32"/>
        <v>2</v>
      </c>
      <c r="H99" s="4" t="s">
        <v>446</v>
      </c>
      <c r="I99" s="24" t="str">
        <f t="shared" si="33"/>
        <v>对敌方单体造成125%攻击力（+1867）点伤害,附带眩晕。</v>
      </c>
      <c r="J99" s="4" t="s">
        <v>305</v>
      </c>
      <c r="K99" s="1" t="s">
        <v>103</v>
      </c>
      <c r="L99" s="4" t="s">
        <v>107</v>
      </c>
      <c r="M99" s="4"/>
      <c r="N99" s="4">
        <v>100</v>
      </c>
      <c r="O99" s="4"/>
      <c r="T99" s="6" t="str">
        <f t="shared" si="21"/>
        <v/>
      </c>
      <c r="U99" s="6" t="str">
        <f t="shared" si="22"/>
        <v>2:100:2:0</v>
      </c>
      <c r="Y99">
        <f t="shared" si="34"/>
        <v>50</v>
      </c>
      <c r="Z99">
        <v>125</v>
      </c>
      <c r="AA99" s="23">
        <v>25</v>
      </c>
      <c r="AB99" s="23">
        <f>INT(VLOOKUP(VLOOKUP($C99,角色技能升级比率表!$B:$C,2,FALSE),角色属性概况!E:F,2,FALSE)*VLOOKUP(E99,角色属性概况!I:M,3,FALSE)*AA99/100)</f>
        <v>1867</v>
      </c>
      <c r="AE99">
        <v>0</v>
      </c>
      <c r="AF99" s="23">
        <f t="shared" si="25"/>
        <v>2</v>
      </c>
      <c r="AG99" s="23">
        <f t="shared" si="26"/>
        <v>1</v>
      </c>
      <c r="AH99" s="2" t="s">
        <v>119</v>
      </c>
      <c r="AI99" t="s">
        <v>1557</v>
      </c>
      <c r="AN99" s="6" t="str">
        <f>_xlfn.IFNA(IF(IF($AH99=AN$5,VLOOKUP(AI99,buff!$K:$L,2,FALSE),"")=0,"",IF($AH99=AN$5,VLOOKUP(AI99,buff!$K:$L,2,FALSE),"")),"")</f>
        <v/>
      </c>
      <c r="AO99" s="6" t="str">
        <f>_xlfn.IFNA(IF(IF($AH99=AO$5,VLOOKUP(AJ99,buff!$K:$L,2,FALSE),"")=0,"",IF($AH99=AO$5,VLOOKUP(AJ99,buff!$K:$L,2,FALSE),"")),"")</f>
        <v/>
      </c>
      <c r="AP99" s="6" t="str">
        <f>_xlfn.IFNA(IF(IF($AH99=AP$5,VLOOKUP(AK99,buff!$K:$L,2,FALSE),"")=0,"",IF($AH99=AP$5,VLOOKUP(AK99,buff!$K:$L,2,FALSE),"")),"")</f>
        <v/>
      </c>
      <c r="AQ99" s="6" t="str">
        <f>_xlfn.IFNA(IF(IF($AH99=AQ$5,VLOOKUP(AL99,buff!$K:$L,2,FALSE),"")=0,"",IF($AH99=AQ$5,VLOOKUP(AL99,buff!$K:$L,2,FALSE),"")),"")</f>
        <v/>
      </c>
      <c r="AR99" s="6" t="str">
        <f>_xlfn.IFNA(IF(IF($AH99=AR$5,VLOOKUP(AM99,buff!$K:$L,2,FALSE),"")=0,"",IF($AH99=AR$5,VLOOKUP(AM99,buff!$K:$L,2,FALSE),"")),"")</f>
        <v/>
      </c>
      <c r="AS99" s="6" t="str">
        <f>_xlfn.IFNA(IF(IF($AH99=AS$5,VLOOKUP(AI99,buff!$K:$L,2,FALSE),"")=0,"",IF($AH99=AS$5,VLOOKUP(AI99,buff!$K:$L,2,FALSE),"")),"")</f>
        <v>2:100:2:0</v>
      </c>
      <c r="AT99" s="6" t="str">
        <f>_xlfn.IFNA(IF(IF($AH99=AT$5,VLOOKUP(AJ99,buff!$K:$L,2,FALSE),"")=0,"",IF($AH99=AT$5,VLOOKUP(AJ99,buff!$K:$L,2,FALSE),"")),"")</f>
        <v/>
      </c>
      <c r="AU99" s="6" t="str">
        <f>_xlfn.IFNA(IF(IF($AH99=AU$5,VLOOKUP(AK99,buff!$K:$L,2,FALSE),"")=0,"",IF($AH99=AU$5,VLOOKUP(AK99,buff!$K:$L,2,FALSE),"")),"")</f>
        <v/>
      </c>
      <c r="AV99" s="6" t="str">
        <f>_xlfn.IFNA(IF(IF($AH99=AV$5,VLOOKUP(AL99,buff!$K:$L,2,FALSE),"")=0,"",IF($AH99=AV$5,VLOOKUP(AL99,buff!$K:$L,2,FALSE),"")),"")</f>
        <v/>
      </c>
      <c r="AW99" s="6" t="str">
        <f>_xlfn.IFNA(IF(IF($AH99=AW$5,VLOOKUP(AM99,buff!$K:$L,2,FALSE),"")=0,"",IF($AH99=AW$5,VLOOKUP(AM99,buff!$K:$L,2,FALSE),"")),"")</f>
        <v/>
      </c>
      <c r="AX99" s="6">
        <f>VLOOKUP(AI99,buff!K:P,6,FALSE)</f>
        <v>0</v>
      </c>
      <c r="AY99">
        <f t="shared" si="27"/>
        <v>0</v>
      </c>
      <c r="AZ99">
        <f t="shared" si="27"/>
        <v>0</v>
      </c>
      <c r="BA99">
        <f t="shared" si="28"/>
        <v>2</v>
      </c>
      <c r="BB99">
        <f t="shared" si="29"/>
        <v>1</v>
      </c>
    </row>
    <row r="100" spans="1:54" x14ac:dyDescent="0.15">
      <c r="A100" t="str">
        <f t="shared" si="20"/>
        <v>法师主动技能2等级14</v>
      </c>
      <c r="B100" s="8">
        <v>94</v>
      </c>
      <c r="C100" s="8" t="str">
        <f>VLOOKUP(G100,角色!A:B,2,FALSE)</f>
        <v>法师</v>
      </c>
      <c r="D100" s="8" t="str">
        <f t="shared" si="24"/>
        <v>主动技能2</v>
      </c>
      <c r="E100" s="8">
        <f t="shared" si="30"/>
        <v>14</v>
      </c>
      <c r="F100" s="8">
        <f t="shared" si="31"/>
        <v>2</v>
      </c>
      <c r="G100" s="8">
        <f t="shared" si="32"/>
        <v>2</v>
      </c>
      <c r="H100" s="4" t="s">
        <v>446</v>
      </c>
      <c r="I100" s="24" t="str">
        <f t="shared" si="33"/>
        <v>对敌方单体造成125%攻击力（+2299）点伤害,附带眩晕。</v>
      </c>
      <c r="J100" s="4" t="s">
        <v>305</v>
      </c>
      <c r="K100" s="1" t="s">
        <v>103</v>
      </c>
      <c r="L100" s="4" t="s">
        <v>107</v>
      </c>
      <c r="M100" s="4"/>
      <c r="N100" s="4">
        <v>100</v>
      </c>
      <c r="O100" s="4"/>
      <c r="T100" s="6" t="str">
        <f t="shared" si="21"/>
        <v/>
      </c>
      <c r="U100" s="6" t="str">
        <f t="shared" si="22"/>
        <v>2:100:2:0</v>
      </c>
      <c r="Y100">
        <f t="shared" si="34"/>
        <v>50</v>
      </c>
      <c r="Z100">
        <v>125</v>
      </c>
      <c r="AA100" s="23">
        <v>25</v>
      </c>
      <c r="AB100" s="23">
        <f>INT(VLOOKUP(VLOOKUP($C100,角色技能升级比率表!$B:$C,2,FALSE),角色属性概况!E:F,2,FALSE)*VLOOKUP(E100,角色属性概况!I:M,3,FALSE)*AA100/100)</f>
        <v>2299</v>
      </c>
      <c r="AE100">
        <v>0</v>
      </c>
      <c r="AF100" s="23">
        <f t="shared" si="25"/>
        <v>2</v>
      </c>
      <c r="AG100" s="23">
        <f t="shared" si="26"/>
        <v>1</v>
      </c>
      <c r="AH100" s="2" t="s">
        <v>119</v>
      </c>
      <c r="AI100" t="s">
        <v>1557</v>
      </c>
      <c r="AN100" s="6" t="str">
        <f>_xlfn.IFNA(IF(IF($AH100=AN$5,VLOOKUP(AI100,buff!$K:$L,2,FALSE),"")=0,"",IF($AH100=AN$5,VLOOKUP(AI100,buff!$K:$L,2,FALSE),"")),"")</f>
        <v/>
      </c>
      <c r="AO100" s="6" t="str">
        <f>_xlfn.IFNA(IF(IF($AH100=AO$5,VLOOKUP(AJ100,buff!$K:$L,2,FALSE),"")=0,"",IF($AH100=AO$5,VLOOKUP(AJ100,buff!$K:$L,2,FALSE),"")),"")</f>
        <v/>
      </c>
      <c r="AP100" s="6" t="str">
        <f>_xlfn.IFNA(IF(IF($AH100=AP$5,VLOOKUP(AK100,buff!$K:$L,2,FALSE),"")=0,"",IF($AH100=AP$5,VLOOKUP(AK100,buff!$K:$L,2,FALSE),"")),"")</f>
        <v/>
      </c>
      <c r="AQ100" s="6" t="str">
        <f>_xlfn.IFNA(IF(IF($AH100=AQ$5,VLOOKUP(AL100,buff!$K:$L,2,FALSE),"")=0,"",IF($AH100=AQ$5,VLOOKUP(AL100,buff!$K:$L,2,FALSE),"")),"")</f>
        <v/>
      </c>
      <c r="AR100" s="6" t="str">
        <f>_xlfn.IFNA(IF(IF($AH100=AR$5,VLOOKUP(AM100,buff!$K:$L,2,FALSE),"")=0,"",IF($AH100=AR$5,VLOOKUP(AM100,buff!$K:$L,2,FALSE),"")),"")</f>
        <v/>
      </c>
      <c r="AS100" s="6" t="str">
        <f>_xlfn.IFNA(IF(IF($AH100=AS$5,VLOOKUP(AI100,buff!$K:$L,2,FALSE),"")=0,"",IF($AH100=AS$5,VLOOKUP(AI100,buff!$K:$L,2,FALSE),"")),"")</f>
        <v>2:100:2:0</v>
      </c>
      <c r="AT100" s="6" t="str">
        <f>_xlfn.IFNA(IF(IF($AH100=AT$5,VLOOKUP(AJ100,buff!$K:$L,2,FALSE),"")=0,"",IF($AH100=AT$5,VLOOKUP(AJ100,buff!$K:$L,2,FALSE),"")),"")</f>
        <v/>
      </c>
      <c r="AU100" s="6" t="str">
        <f>_xlfn.IFNA(IF(IF($AH100=AU$5,VLOOKUP(AK100,buff!$K:$L,2,FALSE),"")=0,"",IF($AH100=AU$5,VLOOKUP(AK100,buff!$K:$L,2,FALSE),"")),"")</f>
        <v/>
      </c>
      <c r="AV100" s="6" t="str">
        <f>_xlfn.IFNA(IF(IF($AH100=AV$5,VLOOKUP(AL100,buff!$K:$L,2,FALSE),"")=0,"",IF($AH100=AV$5,VLOOKUP(AL100,buff!$K:$L,2,FALSE),"")),"")</f>
        <v/>
      </c>
      <c r="AW100" s="6" t="str">
        <f>_xlfn.IFNA(IF(IF($AH100=AW$5,VLOOKUP(AM100,buff!$K:$L,2,FALSE),"")=0,"",IF($AH100=AW$5,VLOOKUP(AM100,buff!$K:$L,2,FALSE),"")),"")</f>
        <v/>
      </c>
      <c r="AX100" s="6">
        <f>VLOOKUP(AI100,buff!K:P,6,FALSE)</f>
        <v>0</v>
      </c>
      <c r="AY100">
        <f t="shared" si="27"/>
        <v>0</v>
      </c>
      <c r="AZ100">
        <f t="shared" si="27"/>
        <v>0</v>
      </c>
      <c r="BA100">
        <f t="shared" si="28"/>
        <v>2</v>
      </c>
      <c r="BB100">
        <f t="shared" si="29"/>
        <v>1</v>
      </c>
    </row>
    <row r="101" spans="1:54" x14ac:dyDescent="0.15">
      <c r="A101" t="str">
        <f t="shared" si="20"/>
        <v>法师主动技能2等级15</v>
      </c>
      <c r="B101" s="8">
        <v>95</v>
      </c>
      <c r="C101" s="8" t="str">
        <f>VLOOKUP(G101,角色!A:B,2,FALSE)</f>
        <v>法师</v>
      </c>
      <c r="D101" s="8" t="str">
        <f t="shared" si="24"/>
        <v>主动技能2</v>
      </c>
      <c r="E101" s="8">
        <f t="shared" si="30"/>
        <v>15</v>
      </c>
      <c r="F101" s="8">
        <f t="shared" si="31"/>
        <v>2</v>
      </c>
      <c r="G101" s="8">
        <f t="shared" si="32"/>
        <v>2</v>
      </c>
      <c r="H101" s="4" t="s">
        <v>446</v>
      </c>
      <c r="I101" s="24" t="str">
        <f t="shared" si="33"/>
        <v>对敌方单体造成125%攻击力（+2831）点伤害,附带眩晕。</v>
      </c>
      <c r="J101" s="4" t="s">
        <v>305</v>
      </c>
      <c r="K101" s="1" t="s">
        <v>103</v>
      </c>
      <c r="L101" s="4" t="s">
        <v>107</v>
      </c>
      <c r="M101" s="4"/>
      <c r="N101" s="4">
        <v>100</v>
      </c>
      <c r="O101" s="4"/>
      <c r="T101" s="6" t="str">
        <f t="shared" si="21"/>
        <v/>
      </c>
      <c r="U101" s="6" t="str">
        <f t="shared" si="22"/>
        <v>2:100:2:0</v>
      </c>
      <c r="Y101">
        <f t="shared" si="34"/>
        <v>50</v>
      </c>
      <c r="Z101">
        <v>125</v>
      </c>
      <c r="AA101" s="23">
        <v>25</v>
      </c>
      <c r="AB101" s="23">
        <f>INT(VLOOKUP(VLOOKUP($C101,角色技能升级比率表!$B:$C,2,FALSE),角色属性概况!E:F,2,FALSE)*VLOOKUP(E101,角色属性概况!I:M,3,FALSE)*AA101/100)</f>
        <v>2831</v>
      </c>
      <c r="AE101">
        <v>0</v>
      </c>
      <c r="AF101" s="23">
        <f t="shared" si="25"/>
        <v>2</v>
      </c>
      <c r="AG101" s="23">
        <f t="shared" si="26"/>
        <v>1</v>
      </c>
      <c r="AH101" s="2" t="s">
        <v>119</v>
      </c>
      <c r="AI101" t="s">
        <v>1557</v>
      </c>
      <c r="AN101" s="6" t="str">
        <f>_xlfn.IFNA(IF(IF($AH101=AN$5,VLOOKUP(AI101,buff!$K:$L,2,FALSE),"")=0,"",IF($AH101=AN$5,VLOOKUP(AI101,buff!$K:$L,2,FALSE),"")),"")</f>
        <v/>
      </c>
      <c r="AO101" s="6" t="str">
        <f>_xlfn.IFNA(IF(IF($AH101=AO$5,VLOOKUP(AJ101,buff!$K:$L,2,FALSE),"")=0,"",IF($AH101=AO$5,VLOOKUP(AJ101,buff!$K:$L,2,FALSE),"")),"")</f>
        <v/>
      </c>
      <c r="AP101" s="6" t="str">
        <f>_xlfn.IFNA(IF(IF($AH101=AP$5,VLOOKUP(AK101,buff!$K:$L,2,FALSE),"")=0,"",IF($AH101=AP$5,VLOOKUP(AK101,buff!$K:$L,2,FALSE),"")),"")</f>
        <v/>
      </c>
      <c r="AQ101" s="6" t="str">
        <f>_xlfn.IFNA(IF(IF($AH101=AQ$5,VLOOKUP(AL101,buff!$K:$L,2,FALSE),"")=0,"",IF($AH101=AQ$5,VLOOKUP(AL101,buff!$K:$L,2,FALSE),"")),"")</f>
        <v/>
      </c>
      <c r="AR101" s="6" t="str">
        <f>_xlfn.IFNA(IF(IF($AH101=AR$5,VLOOKUP(AM101,buff!$K:$L,2,FALSE),"")=0,"",IF($AH101=AR$5,VLOOKUP(AM101,buff!$K:$L,2,FALSE),"")),"")</f>
        <v/>
      </c>
      <c r="AS101" s="6" t="str">
        <f>_xlfn.IFNA(IF(IF($AH101=AS$5,VLOOKUP(AI101,buff!$K:$L,2,FALSE),"")=0,"",IF($AH101=AS$5,VLOOKUP(AI101,buff!$K:$L,2,FALSE),"")),"")</f>
        <v>2:100:2:0</v>
      </c>
      <c r="AT101" s="6" t="str">
        <f>_xlfn.IFNA(IF(IF($AH101=AT$5,VLOOKUP(AJ101,buff!$K:$L,2,FALSE),"")=0,"",IF($AH101=AT$5,VLOOKUP(AJ101,buff!$K:$L,2,FALSE),"")),"")</f>
        <v/>
      </c>
      <c r="AU101" s="6" t="str">
        <f>_xlfn.IFNA(IF(IF($AH101=AU$5,VLOOKUP(AK101,buff!$K:$L,2,FALSE),"")=0,"",IF($AH101=AU$5,VLOOKUP(AK101,buff!$K:$L,2,FALSE),"")),"")</f>
        <v/>
      </c>
      <c r="AV101" s="6" t="str">
        <f>_xlfn.IFNA(IF(IF($AH101=AV$5,VLOOKUP(AL101,buff!$K:$L,2,FALSE),"")=0,"",IF($AH101=AV$5,VLOOKUP(AL101,buff!$K:$L,2,FALSE),"")),"")</f>
        <v/>
      </c>
      <c r="AW101" s="6" t="str">
        <f>_xlfn.IFNA(IF(IF($AH101=AW$5,VLOOKUP(AM101,buff!$K:$L,2,FALSE),"")=0,"",IF($AH101=AW$5,VLOOKUP(AM101,buff!$K:$L,2,FALSE),"")),"")</f>
        <v/>
      </c>
      <c r="AX101" s="6">
        <f>VLOOKUP(AI101,buff!K:P,6,FALSE)</f>
        <v>0</v>
      </c>
      <c r="AY101">
        <f t="shared" si="27"/>
        <v>0</v>
      </c>
      <c r="AZ101">
        <f t="shared" si="27"/>
        <v>0</v>
      </c>
      <c r="BA101">
        <f t="shared" si="28"/>
        <v>2</v>
      </c>
      <c r="BB101">
        <f t="shared" si="29"/>
        <v>1</v>
      </c>
    </row>
    <row r="102" spans="1:54" x14ac:dyDescent="0.15">
      <c r="A102" t="str">
        <f t="shared" si="20"/>
        <v>法师主动技能2等级16</v>
      </c>
      <c r="B102" s="8">
        <v>96</v>
      </c>
      <c r="C102" s="8" t="str">
        <f>VLOOKUP(G102,角色!A:B,2,FALSE)</f>
        <v>法师</v>
      </c>
      <c r="D102" s="8" t="str">
        <f t="shared" si="24"/>
        <v>主动技能2</v>
      </c>
      <c r="E102" s="8">
        <f t="shared" si="30"/>
        <v>16</v>
      </c>
      <c r="F102" s="8">
        <f t="shared" si="31"/>
        <v>2</v>
      </c>
      <c r="G102" s="8">
        <f t="shared" si="32"/>
        <v>2</v>
      </c>
      <c r="H102" s="4" t="s">
        <v>446</v>
      </c>
      <c r="I102" s="24" t="str">
        <f t="shared" si="33"/>
        <v>对敌方单体造成125%攻击力（+3486）点伤害,附带眩晕。</v>
      </c>
      <c r="J102" s="4" t="s">
        <v>305</v>
      </c>
      <c r="K102" s="1" t="s">
        <v>103</v>
      </c>
      <c r="L102" s="4" t="s">
        <v>107</v>
      </c>
      <c r="M102" s="4"/>
      <c r="N102" s="4">
        <v>100</v>
      </c>
      <c r="O102" s="4"/>
      <c r="T102" s="6" t="str">
        <f t="shared" si="21"/>
        <v/>
      </c>
      <c r="U102" s="6" t="str">
        <f t="shared" si="22"/>
        <v>2:100:2:0</v>
      </c>
      <c r="Y102">
        <f t="shared" si="34"/>
        <v>50</v>
      </c>
      <c r="Z102">
        <v>125</v>
      </c>
      <c r="AA102" s="23">
        <v>25</v>
      </c>
      <c r="AB102" s="23">
        <f>INT(VLOOKUP(VLOOKUP($C102,角色技能升级比率表!$B:$C,2,FALSE),角色属性概况!E:F,2,FALSE)*VLOOKUP(E102,角色属性概况!I:M,3,FALSE)*AA102/100)</f>
        <v>3486</v>
      </c>
      <c r="AE102">
        <v>0</v>
      </c>
      <c r="AF102" s="23">
        <f t="shared" si="25"/>
        <v>2</v>
      </c>
      <c r="AG102" s="23">
        <f t="shared" si="26"/>
        <v>1</v>
      </c>
      <c r="AH102" s="2" t="s">
        <v>119</v>
      </c>
      <c r="AI102" t="s">
        <v>1557</v>
      </c>
      <c r="AN102" s="6" t="str">
        <f>_xlfn.IFNA(IF(IF($AH102=AN$5,VLOOKUP(AI102,buff!$K:$L,2,FALSE),"")=0,"",IF($AH102=AN$5,VLOOKUP(AI102,buff!$K:$L,2,FALSE),"")),"")</f>
        <v/>
      </c>
      <c r="AO102" s="6" t="str">
        <f>_xlfn.IFNA(IF(IF($AH102=AO$5,VLOOKUP(AJ102,buff!$K:$L,2,FALSE),"")=0,"",IF($AH102=AO$5,VLOOKUP(AJ102,buff!$K:$L,2,FALSE),"")),"")</f>
        <v/>
      </c>
      <c r="AP102" s="6" t="str">
        <f>_xlfn.IFNA(IF(IF($AH102=AP$5,VLOOKUP(AK102,buff!$K:$L,2,FALSE),"")=0,"",IF($AH102=AP$5,VLOOKUP(AK102,buff!$K:$L,2,FALSE),"")),"")</f>
        <v/>
      </c>
      <c r="AQ102" s="6" t="str">
        <f>_xlfn.IFNA(IF(IF($AH102=AQ$5,VLOOKUP(AL102,buff!$K:$L,2,FALSE),"")=0,"",IF($AH102=AQ$5,VLOOKUP(AL102,buff!$K:$L,2,FALSE),"")),"")</f>
        <v/>
      </c>
      <c r="AR102" s="6" t="str">
        <f>_xlfn.IFNA(IF(IF($AH102=AR$5,VLOOKUP(AM102,buff!$K:$L,2,FALSE),"")=0,"",IF($AH102=AR$5,VLOOKUP(AM102,buff!$K:$L,2,FALSE),"")),"")</f>
        <v/>
      </c>
      <c r="AS102" s="6" t="str">
        <f>_xlfn.IFNA(IF(IF($AH102=AS$5,VLOOKUP(AI102,buff!$K:$L,2,FALSE),"")=0,"",IF($AH102=AS$5,VLOOKUP(AI102,buff!$K:$L,2,FALSE),"")),"")</f>
        <v>2:100:2:0</v>
      </c>
      <c r="AT102" s="6" t="str">
        <f>_xlfn.IFNA(IF(IF($AH102=AT$5,VLOOKUP(AJ102,buff!$K:$L,2,FALSE),"")=0,"",IF($AH102=AT$5,VLOOKUP(AJ102,buff!$K:$L,2,FALSE),"")),"")</f>
        <v/>
      </c>
      <c r="AU102" s="6" t="str">
        <f>_xlfn.IFNA(IF(IF($AH102=AU$5,VLOOKUP(AK102,buff!$K:$L,2,FALSE),"")=0,"",IF($AH102=AU$5,VLOOKUP(AK102,buff!$K:$L,2,FALSE),"")),"")</f>
        <v/>
      </c>
      <c r="AV102" s="6" t="str">
        <f>_xlfn.IFNA(IF(IF($AH102=AV$5,VLOOKUP(AL102,buff!$K:$L,2,FALSE),"")=0,"",IF($AH102=AV$5,VLOOKUP(AL102,buff!$K:$L,2,FALSE),"")),"")</f>
        <v/>
      </c>
      <c r="AW102" s="6" t="str">
        <f>_xlfn.IFNA(IF(IF($AH102=AW$5,VLOOKUP(AM102,buff!$K:$L,2,FALSE),"")=0,"",IF($AH102=AW$5,VLOOKUP(AM102,buff!$K:$L,2,FALSE),"")),"")</f>
        <v/>
      </c>
      <c r="AX102" s="6">
        <f>VLOOKUP(AI102,buff!K:P,6,FALSE)</f>
        <v>0</v>
      </c>
      <c r="AY102">
        <f t="shared" si="27"/>
        <v>0</v>
      </c>
      <c r="AZ102">
        <f t="shared" si="27"/>
        <v>0</v>
      </c>
      <c r="BA102">
        <f t="shared" si="28"/>
        <v>2</v>
      </c>
      <c r="BB102">
        <f t="shared" si="29"/>
        <v>1</v>
      </c>
    </row>
    <row r="103" spans="1:54" x14ac:dyDescent="0.15">
      <c r="A103" t="str">
        <f t="shared" ref="A103:A122" si="35">C103&amp;D103&amp;$E$6&amp;E103</f>
        <v>法师主动技能2等级17</v>
      </c>
      <c r="B103" s="8">
        <v>97</v>
      </c>
      <c r="C103" s="8" t="str">
        <f>VLOOKUP(G103,角色!A:B,2,FALSE)</f>
        <v>法师</v>
      </c>
      <c r="D103" s="8" t="str">
        <f t="shared" si="24"/>
        <v>主动技能2</v>
      </c>
      <c r="E103" s="8">
        <f t="shared" si="30"/>
        <v>17</v>
      </c>
      <c r="F103" s="8">
        <f t="shared" si="31"/>
        <v>2</v>
      </c>
      <c r="G103" s="8">
        <f t="shared" si="32"/>
        <v>2</v>
      </c>
      <c r="H103" s="4" t="s">
        <v>446</v>
      </c>
      <c r="I103" s="24" t="str">
        <f t="shared" si="33"/>
        <v>对敌方单体造成125%攻击力（+4292）点伤害,附带眩晕。</v>
      </c>
      <c r="J103" s="4" t="s">
        <v>305</v>
      </c>
      <c r="K103" s="1" t="s">
        <v>103</v>
      </c>
      <c r="L103" s="4" t="s">
        <v>107</v>
      </c>
      <c r="M103" s="4"/>
      <c r="N103" s="4">
        <v>100</v>
      </c>
      <c r="O103" s="4"/>
      <c r="T103" s="6" t="str">
        <f t="shared" si="21"/>
        <v/>
      </c>
      <c r="U103" s="6" t="str">
        <f t="shared" si="22"/>
        <v>2:100:2:0</v>
      </c>
      <c r="Y103">
        <f t="shared" si="34"/>
        <v>50</v>
      </c>
      <c r="Z103">
        <v>125</v>
      </c>
      <c r="AA103" s="23">
        <v>25</v>
      </c>
      <c r="AB103" s="23">
        <f>INT(VLOOKUP(VLOOKUP($C103,角色技能升级比率表!$B:$C,2,FALSE),角色属性概况!E:F,2,FALSE)*VLOOKUP(E103,角色属性概况!I:M,3,FALSE)*AA103/100)</f>
        <v>4292</v>
      </c>
      <c r="AE103">
        <v>0</v>
      </c>
      <c r="AF103" s="23">
        <f t="shared" si="25"/>
        <v>2</v>
      </c>
      <c r="AG103" s="23">
        <f t="shared" si="26"/>
        <v>1</v>
      </c>
      <c r="AH103" s="2" t="s">
        <v>119</v>
      </c>
      <c r="AI103" t="s">
        <v>1557</v>
      </c>
      <c r="AN103" s="6" t="str">
        <f>_xlfn.IFNA(IF(IF($AH103=AN$5,VLOOKUP(AI103,buff!$K:$L,2,FALSE),"")=0,"",IF($AH103=AN$5,VLOOKUP(AI103,buff!$K:$L,2,FALSE),"")),"")</f>
        <v/>
      </c>
      <c r="AO103" s="6" t="str">
        <f>_xlfn.IFNA(IF(IF($AH103=AO$5,VLOOKUP(AJ103,buff!$K:$L,2,FALSE),"")=0,"",IF($AH103=AO$5,VLOOKUP(AJ103,buff!$K:$L,2,FALSE),"")),"")</f>
        <v/>
      </c>
      <c r="AP103" s="6" t="str">
        <f>_xlfn.IFNA(IF(IF($AH103=AP$5,VLOOKUP(AK103,buff!$K:$L,2,FALSE),"")=0,"",IF($AH103=AP$5,VLOOKUP(AK103,buff!$K:$L,2,FALSE),"")),"")</f>
        <v/>
      </c>
      <c r="AQ103" s="6" t="str">
        <f>_xlfn.IFNA(IF(IF($AH103=AQ$5,VLOOKUP(AL103,buff!$K:$L,2,FALSE),"")=0,"",IF($AH103=AQ$5,VLOOKUP(AL103,buff!$K:$L,2,FALSE),"")),"")</f>
        <v/>
      </c>
      <c r="AR103" s="6" t="str">
        <f>_xlfn.IFNA(IF(IF($AH103=AR$5,VLOOKUP(AM103,buff!$K:$L,2,FALSE),"")=0,"",IF($AH103=AR$5,VLOOKUP(AM103,buff!$K:$L,2,FALSE),"")),"")</f>
        <v/>
      </c>
      <c r="AS103" s="6" t="str">
        <f>_xlfn.IFNA(IF(IF($AH103=AS$5,VLOOKUP(AI103,buff!$K:$L,2,FALSE),"")=0,"",IF($AH103=AS$5,VLOOKUP(AI103,buff!$K:$L,2,FALSE),"")),"")</f>
        <v>2:100:2:0</v>
      </c>
      <c r="AT103" s="6" t="str">
        <f>_xlfn.IFNA(IF(IF($AH103=AT$5,VLOOKUP(AJ103,buff!$K:$L,2,FALSE),"")=0,"",IF($AH103=AT$5,VLOOKUP(AJ103,buff!$K:$L,2,FALSE),"")),"")</f>
        <v/>
      </c>
      <c r="AU103" s="6" t="str">
        <f>_xlfn.IFNA(IF(IF($AH103=AU$5,VLOOKUP(AK103,buff!$K:$L,2,FALSE),"")=0,"",IF($AH103=AU$5,VLOOKUP(AK103,buff!$K:$L,2,FALSE),"")),"")</f>
        <v/>
      </c>
      <c r="AV103" s="6" t="str">
        <f>_xlfn.IFNA(IF(IF($AH103=AV$5,VLOOKUP(AL103,buff!$K:$L,2,FALSE),"")=0,"",IF($AH103=AV$5,VLOOKUP(AL103,buff!$K:$L,2,FALSE),"")),"")</f>
        <v/>
      </c>
      <c r="AW103" s="6" t="str">
        <f>_xlfn.IFNA(IF(IF($AH103=AW$5,VLOOKUP(AM103,buff!$K:$L,2,FALSE),"")=0,"",IF($AH103=AW$5,VLOOKUP(AM103,buff!$K:$L,2,FALSE),"")),"")</f>
        <v/>
      </c>
      <c r="AX103" s="6">
        <f>VLOOKUP(AI103,buff!K:P,6,FALSE)</f>
        <v>0</v>
      </c>
      <c r="AY103">
        <f t="shared" si="27"/>
        <v>0</v>
      </c>
      <c r="AZ103">
        <f t="shared" si="27"/>
        <v>0</v>
      </c>
      <c r="BA103">
        <f t="shared" si="28"/>
        <v>2</v>
      </c>
      <c r="BB103">
        <f t="shared" si="29"/>
        <v>1</v>
      </c>
    </row>
    <row r="104" spans="1:54" x14ac:dyDescent="0.15">
      <c r="A104" t="str">
        <f t="shared" si="35"/>
        <v>法师主动技能2等级18</v>
      </c>
      <c r="B104" s="8">
        <v>98</v>
      </c>
      <c r="C104" s="8" t="str">
        <f>VLOOKUP(G104,角色!A:B,2,FALSE)</f>
        <v>法师</v>
      </c>
      <c r="D104" s="8" t="str">
        <f t="shared" si="24"/>
        <v>主动技能2</v>
      </c>
      <c r="E104" s="8">
        <f t="shared" si="30"/>
        <v>18</v>
      </c>
      <c r="F104" s="8">
        <f t="shared" si="31"/>
        <v>2</v>
      </c>
      <c r="G104" s="8">
        <f t="shared" si="32"/>
        <v>2</v>
      </c>
      <c r="H104" s="4" t="s">
        <v>446</v>
      </c>
      <c r="I104" s="24" t="str">
        <f t="shared" si="33"/>
        <v>对敌方单体造成125%攻击力（+5285）点伤害,附带眩晕。</v>
      </c>
      <c r="J104" s="4" t="s">
        <v>305</v>
      </c>
      <c r="K104" s="1" t="s">
        <v>103</v>
      </c>
      <c r="L104" s="4" t="s">
        <v>107</v>
      </c>
      <c r="M104" s="4"/>
      <c r="N104" s="4">
        <v>100</v>
      </c>
      <c r="O104" s="4"/>
      <c r="T104" s="6" t="str">
        <f t="shared" si="21"/>
        <v/>
      </c>
      <c r="U104" s="6" t="str">
        <f t="shared" si="22"/>
        <v>2:100:2:0</v>
      </c>
      <c r="Y104">
        <f t="shared" si="34"/>
        <v>50</v>
      </c>
      <c r="Z104">
        <v>125</v>
      </c>
      <c r="AA104" s="23">
        <v>25</v>
      </c>
      <c r="AB104" s="23">
        <f>INT(VLOOKUP(VLOOKUP($C104,角色技能升级比率表!$B:$C,2,FALSE),角色属性概况!E:F,2,FALSE)*VLOOKUP(E104,角色属性概况!I:M,3,FALSE)*AA104/100)</f>
        <v>5285</v>
      </c>
      <c r="AE104">
        <v>0</v>
      </c>
      <c r="AF104" s="23">
        <f t="shared" si="25"/>
        <v>2</v>
      </c>
      <c r="AG104" s="23">
        <f t="shared" si="26"/>
        <v>1</v>
      </c>
      <c r="AH104" s="2" t="s">
        <v>119</v>
      </c>
      <c r="AI104" t="s">
        <v>1557</v>
      </c>
      <c r="AN104" s="6" t="str">
        <f>_xlfn.IFNA(IF(IF($AH104=AN$5,VLOOKUP(AI104,buff!$K:$L,2,FALSE),"")=0,"",IF($AH104=AN$5,VLOOKUP(AI104,buff!$K:$L,2,FALSE),"")),"")</f>
        <v/>
      </c>
      <c r="AO104" s="6" t="str">
        <f>_xlfn.IFNA(IF(IF($AH104=AO$5,VLOOKUP(AJ104,buff!$K:$L,2,FALSE),"")=0,"",IF($AH104=AO$5,VLOOKUP(AJ104,buff!$K:$L,2,FALSE),"")),"")</f>
        <v/>
      </c>
      <c r="AP104" s="6" t="str">
        <f>_xlfn.IFNA(IF(IF($AH104=AP$5,VLOOKUP(AK104,buff!$K:$L,2,FALSE),"")=0,"",IF($AH104=AP$5,VLOOKUP(AK104,buff!$K:$L,2,FALSE),"")),"")</f>
        <v/>
      </c>
      <c r="AQ104" s="6" t="str">
        <f>_xlfn.IFNA(IF(IF($AH104=AQ$5,VLOOKUP(AL104,buff!$K:$L,2,FALSE),"")=0,"",IF($AH104=AQ$5,VLOOKUP(AL104,buff!$K:$L,2,FALSE),"")),"")</f>
        <v/>
      </c>
      <c r="AR104" s="6" t="str">
        <f>_xlfn.IFNA(IF(IF($AH104=AR$5,VLOOKUP(AM104,buff!$K:$L,2,FALSE),"")=0,"",IF($AH104=AR$5,VLOOKUP(AM104,buff!$K:$L,2,FALSE),"")),"")</f>
        <v/>
      </c>
      <c r="AS104" s="6" t="str">
        <f>_xlfn.IFNA(IF(IF($AH104=AS$5,VLOOKUP(AI104,buff!$K:$L,2,FALSE),"")=0,"",IF($AH104=AS$5,VLOOKUP(AI104,buff!$K:$L,2,FALSE),"")),"")</f>
        <v>2:100:2:0</v>
      </c>
      <c r="AT104" s="6" t="str">
        <f>_xlfn.IFNA(IF(IF($AH104=AT$5,VLOOKUP(AJ104,buff!$K:$L,2,FALSE),"")=0,"",IF($AH104=AT$5,VLOOKUP(AJ104,buff!$K:$L,2,FALSE),"")),"")</f>
        <v/>
      </c>
      <c r="AU104" s="6" t="str">
        <f>_xlfn.IFNA(IF(IF($AH104=AU$5,VLOOKUP(AK104,buff!$K:$L,2,FALSE),"")=0,"",IF($AH104=AU$5,VLOOKUP(AK104,buff!$K:$L,2,FALSE),"")),"")</f>
        <v/>
      </c>
      <c r="AV104" s="6" t="str">
        <f>_xlfn.IFNA(IF(IF($AH104=AV$5,VLOOKUP(AL104,buff!$K:$L,2,FALSE),"")=0,"",IF($AH104=AV$5,VLOOKUP(AL104,buff!$K:$L,2,FALSE),"")),"")</f>
        <v/>
      </c>
      <c r="AW104" s="6" t="str">
        <f>_xlfn.IFNA(IF(IF($AH104=AW$5,VLOOKUP(AM104,buff!$K:$L,2,FALSE),"")=0,"",IF($AH104=AW$5,VLOOKUP(AM104,buff!$K:$L,2,FALSE),"")),"")</f>
        <v/>
      </c>
      <c r="AX104" s="6">
        <f>VLOOKUP(AI104,buff!K:P,6,FALSE)</f>
        <v>0</v>
      </c>
      <c r="AY104">
        <f t="shared" si="27"/>
        <v>0</v>
      </c>
      <c r="AZ104">
        <f t="shared" si="27"/>
        <v>0</v>
      </c>
      <c r="BA104">
        <f t="shared" si="28"/>
        <v>2</v>
      </c>
      <c r="BB104">
        <f t="shared" si="29"/>
        <v>1</v>
      </c>
    </row>
    <row r="105" spans="1:54" x14ac:dyDescent="0.15">
      <c r="A105" t="str">
        <f t="shared" si="35"/>
        <v>法师主动技能2等级19</v>
      </c>
      <c r="B105" s="8">
        <v>99</v>
      </c>
      <c r="C105" s="8" t="str">
        <f>VLOOKUP(G105,角色!A:B,2,FALSE)</f>
        <v>法师</v>
      </c>
      <c r="D105" s="8" t="str">
        <f t="shared" si="24"/>
        <v>主动技能2</v>
      </c>
      <c r="E105" s="8">
        <f t="shared" si="30"/>
        <v>19</v>
      </c>
      <c r="F105" s="8">
        <f t="shared" si="31"/>
        <v>2</v>
      </c>
      <c r="G105" s="8">
        <f t="shared" si="32"/>
        <v>2</v>
      </c>
      <c r="H105" s="4" t="s">
        <v>446</v>
      </c>
      <c r="I105" s="24" t="str">
        <f t="shared" si="33"/>
        <v>对敌方单体造成125%攻击力（+6507）点伤害,附带眩晕。</v>
      </c>
      <c r="J105" s="4" t="s">
        <v>305</v>
      </c>
      <c r="K105" s="1" t="s">
        <v>103</v>
      </c>
      <c r="L105" s="4" t="s">
        <v>107</v>
      </c>
      <c r="M105" s="4"/>
      <c r="N105" s="4">
        <v>100</v>
      </c>
      <c r="O105" s="4"/>
      <c r="T105" s="6" t="str">
        <f t="shared" si="21"/>
        <v/>
      </c>
      <c r="U105" s="6" t="str">
        <f t="shared" si="22"/>
        <v>2:100:2:0</v>
      </c>
      <c r="Y105">
        <f t="shared" si="34"/>
        <v>50</v>
      </c>
      <c r="Z105">
        <v>125</v>
      </c>
      <c r="AA105" s="23">
        <v>25</v>
      </c>
      <c r="AB105" s="23">
        <f>INT(VLOOKUP(VLOOKUP($C105,角色技能升级比率表!$B:$C,2,FALSE),角色属性概况!E:F,2,FALSE)*VLOOKUP(E105,角色属性概况!I:M,3,FALSE)*AA105/100)</f>
        <v>6507</v>
      </c>
      <c r="AE105">
        <v>0</v>
      </c>
      <c r="AF105" s="23">
        <f t="shared" si="25"/>
        <v>2</v>
      </c>
      <c r="AG105" s="23">
        <f t="shared" si="26"/>
        <v>1</v>
      </c>
      <c r="AH105" s="2" t="s">
        <v>119</v>
      </c>
      <c r="AI105" t="s">
        <v>1557</v>
      </c>
      <c r="AN105" s="6" t="str">
        <f>_xlfn.IFNA(IF(IF($AH105=AN$5,VLOOKUP(AI105,buff!$K:$L,2,FALSE),"")=0,"",IF($AH105=AN$5,VLOOKUP(AI105,buff!$K:$L,2,FALSE),"")),"")</f>
        <v/>
      </c>
      <c r="AO105" s="6" t="str">
        <f>_xlfn.IFNA(IF(IF($AH105=AO$5,VLOOKUP(AJ105,buff!$K:$L,2,FALSE),"")=0,"",IF($AH105=AO$5,VLOOKUP(AJ105,buff!$K:$L,2,FALSE),"")),"")</f>
        <v/>
      </c>
      <c r="AP105" s="6" t="str">
        <f>_xlfn.IFNA(IF(IF($AH105=AP$5,VLOOKUP(AK105,buff!$K:$L,2,FALSE),"")=0,"",IF($AH105=AP$5,VLOOKUP(AK105,buff!$K:$L,2,FALSE),"")),"")</f>
        <v/>
      </c>
      <c r="AQ105" s="6" t="str">
        <f>_xlfn.IFNA(IF(IF($AH105=AQ$5,VLOOKUP(AL105,buff!$K:$L,2,FALSE),"")=0,"",IF($AH105=AQ$5,VLOOKUP(AL105,buff!$K:$L,2,FALSE),"")),"")</f>
        <v/>
      </c>
      <c r="AR105" s="6" t="str">
        <f>_xlfn.IFNA(IF(IF($AH105=AR$5,VLOOKUP(AM105,buff!$K:$L,2,FALSE),"")=0,"",IF($AH105=AR$5,VLOOKUP(AM105,buff!$K:$L,2,FALSE),"")),"")</f>
        <v/>
      </c>
      <c r="AS105" s="6" t="str">
        <f>_xlfn.IFNA(IF(IF($AH105=AS$5,VLOOKUP(AI105,buff!$K:$L,2,FALSE),"")=0,"",IF($AH105=AS$5,VLOOKUP(AI105,buff!$K:$L,2,FALSE),"")),"")</f>
        <v>2:100:2:0</v>
      </c>
      <c r="AT105" s="6" t="str">
        <f>_xlfn.IFNA(IF(IF($AH105=AT$5,VLOOKUP(AJ105,buff!$K:$L,2,FALSE),"")=0,"",IF($AH105=AT$5,VLOOKUP(AJ105,buff!$K:$L,2,FALSE),"")),"")</f>
        <v/>
      </c>
      <c r="AU105" s="6" t="str">
        <f>_xlfn.IFNA(IF(IF($AH105=AU$5,VLOOKUP(AK105,buff!$K:$L,2,FALSE),"")=0,"",IF($AH105=AU$5,VLOOKUP(AK105,buff!$K:$L,2,FALSE),"")),"")</f>
        <v/>
      </c>
      <c r="AV105" s="6" t="str">
        <f>_xlfn.IFNA(IF(IF($AH105=AV$5,VLOOKUP(AL105,buff!$K:$L,2,FALSE),"")=0,"",IF($AH105=AV$5,VLOOKUP(AL105,buff!$K:$L,2,FALSE),"")),"")</f>
        <v/>
      </c>
      <c r="AW105" s="6" t="str">
        <f>_xlfn.IFNA(IF(IF($AH105=AW$5,VLOOKUP(AM105,buff!$K:$L,2,FALSE),"")=0,"",IF($AH105=AW$5,VLOOKUP(AM105,buff!$K:$L,2,FALSE),"")),"")</f>
        <v/>
      </c>
      <c r="AX105" s="6">
        <f>VLOOKUP(AI105,buff!K:P,6,FALSE)</f>
        <v>0</v>
      </c>
      <c r="AY105">
        <f t="shared" si="27"/>
        <v>0</v>
      </c>
      <c r="AZ105">
        <f t="shared" si="27"/>
        <v>0</v>
      </c>
      <c r="BA105">
        <f t="shared" si="28"/>
        <v>2</v>
      </c>
      <c r="BB105">
        <f t="shared" si="29"/>
        <v>1</v>
      </c>
    </row>
    <row r="106" spans="1:54" x14ac:dyDescent="0.15">
      <c r="A106" t="str">
        <f t="shared" si="35"/>
        <v>法师主动技能2等级20</v>
      </c>
      <c r="B106" s="8">
        <v>100</v>
      </c>
      <c r="C106" s="8" t="str">
        <f>VLOOKUP(G106,角色!A:B,2,FALSE)</f>
        <v>法师</v>
      </c>
      <c r="D106" s="8" t="str">
        <f t="shared" si="24"/>
        <v>主动技能2</v>
      </c>
      <c r="E106" s="8">
        <f t="shared" si="30"/>
        <v>20</v>
      </c>
      <c r="F106" s="8">
        <f t="shared" si="31"/>
        <v>2</v>
      </c>
      <c r="G106" s="8">
        <f t="shared" si="32"/>
        <v>2</v>
      </c>
      <c r="H106" s="4" t="s">
        <v>446</v>
      </c>
      <c r="I106" s="24" t="str">
        <f t="shared" si="33"/>
        <v>对敌方单体造成125%攻击力（+8011）点伤害,附带眩晕。</v>
      </c>
      <c r="J106" s="4" t="s">
        <v>305</v>
      </c>
      <c r="K106" s="1" t="s">
        <v>103</v>
      </c>
      <c r="L106" s="4" t="s">
        <v>107</v>
      </c>
      <c r="M106" s="4"/>
      <c r="N106" s="4">
        <v>100</v>
      </c>
      <c r="O106" s="4"/>
      <c r="T106" s="6" t="str">
        <f t="shared" si="21"/>
        <v/>
      </c>
      <c r="U106" s="6" t="str">
        <f t="shared" si="22"/>
        <v>2:100:2:0</v>
      </c>
      <c r="Y106">
        <f t="shared" si="34"/>
        <v>50</v>
      </c>
      <c r="Z106">
        <v>125</v>
      </c>
      <c r="AA106" s="23">
        <v>25</v>
      </c>
      <c r="AB106" s="23">
        <f>INT(VLOOKUP(VLOOKUP($C106,角色技能升级比率表!$B:$C,2,FALSE),角色属性概况!E:F,2,FALSE)*VLOOKUP(E106,角色属性概况!I:M,3,FALSE)*AA106/100)</f>
        <v>8011</v>
      </c>
      <c r="AE106">
        <v>0</v>
      </c>
      <c r="AF106" s="23">
        <f t="shared" si="25"/>
        <v>2</v>
      </c>
      <c r="AG106" s="23">
        <f t="shared" si="26"/>
        <v>1</v>
      </c>
      <c r="AH106" s="2" t="s">
        <v>119</v>
      </c>
      <c r="AI106" t="s">
        <v>1557</v>
      </c>
      <c r="AN106" s="6" t="str">
        <f>_xlfn.IFNA(IF(IF($AH106=AN$5,VLOOKUP(AI106,buff!$K:$L,2,FALSE),"")=0,"",IF($AH106=AN$5,VLOOKUP(AI106,buff!$K:$L,2,FALSE),"")),"")</f>
        <v/>
      </c>
      <c r="AO106" s="6" t="str">
        <f>_xlfn.IFNA(IF(IF($AH106=AO$5,VLOOKUP(AJ106,buff!$K:$L,2,FALSE),"")=0,"",IF($AH106=AO$5,VLOOKUP(AJ106,buff!$K:$L,2,FALSE),"")),"")</f>
        <v/>
      </c>
      <c r="AP106" s="6" t="str">
        <f>_xlfn.IFNA(IF(IF($AH106=AP$5,VLOOKUP(AK106,buff!$K:$L,2,FALSE),"")=0,"",IF($AH106=AP$5,VLOOKUP(AK106,buff!$K:$L,2,FALSE),"")),"")</f>
        <v/>
      </c>
      <c r="AQ106" s="6" t="str">
        <f>_xlfn.IFNA(IF(IF($AH106=AQ$5,VLOOKUP(AL106,buff!$K:$L,2,FALSE),"")=0,"",IF($AH106=AQ$5,VLOOKUP(AL106,buff!$K:$L,2,FALSE),"")),"")</f>
        <v/>
      </c>
      <c r="AR106" s="6" t="str">
        <f>_xlfn.IFNA(IF(IF($AH106=AR$5,VLOOKUP(AM106,buff!$K:$L,2,FALSE),"")=0,"",IF($AH106=AR$5,VLOOKUP(AM106,buff!$K:$L,2,FALSE),"")),"")</f>
        <v/>
      </c>
      <c r="AS106" s="6" t="str">
        <f>_xlfn.IFNA(IF(IF($AH106=AS$5,VLOOKUP(AI106,buff!$K:$L,2,FALSE),"")=0,"",IF($AH106=AS$5,VLOOKUP(AI106,buff!$K:$L,2,FALSE),"")),"")</f>
        <v>2:100:2:0</v>
      </c>
      <c r="AT106" s="6" t="str">
        <f>_xlfn.IFNA(IF(IF($AH106=AT$5,VLOOKUP(AJ106,buff!$K:$L,2,FALSE),"")=0,"",IF($AH106=AT$5,VLOOKUP(AJ106,buff!$K:$L,2,FALSE),"")),"")</f>
        <v/>
      </c>
      <c r="AU106" s="6" t="str">
        <f>_xlfn.IFNA(IF(IF($AH106=AU$5,VLOOKUP(AK106,buff!$K:$L,2,FALSE),"")=0,"",IF($AH106=AU$5,VLOOKUP(AK106,buff!$K:$L,2,FALSE),"")),"")</f>
        <v/>
      </c>
      <c r="AV106" s="6" t="str">
        <f>_xlfn.IFNA(IF(IF($AH106=AV$5,VLOOKUP(AL106,buff!$K:$L,2,FALSE),"")=0,"",IF($AH106=AV$5,VLOOKUP(AL106,buff!$K:$L,2,FALSE),"")),"")</f>
        <v/>
      </c>
      <c r="AW106" s="6" t="str">
        <f>_xlfn.IFNA(IF(IF($AH106=AW$5,VLOOKUP(AM106,buff!$K:$L,2,FALSE),"")=0,"",IF($AH106=AW$5,VLOOKUP(AM106,buff!$K:$L,2,FALSE),"")),"")</f>
        <v/>
      </c>
      <c r="AX106" s="6">
        <f>VLOOKUP(AI106,buff!K:P,6,FALSE)</f>
        <v>0</v>
      </c>
      <c r="AY106">
        <f t="shared" si="27"/>
        <v>0</v>
      </c>
      <c r="AZ106">
        <f t="shared" si="27"/>
        <v>0</v>
      </c>
      <c r="BA106">
        <f t="shared" si="28"/>
        <v>2</v>
      </c>
      <c r="BB106">
        <f t="shared" si="29"/>
        <v>1</v>
      </c>
    </row>
    <row r="107" spans="1:54" x14ac:dyDescent="0.15">
      <c r="A107" t="str">
        <f t="shared" si="35"/>
        <v>法师主动技能3等级1</v>
      </c>
      <c r="B107" s="8">
        <v>101</v>
      </c>
      <c r="C107" s="8" t="str">
        <f>VLOOKUP(G107,角色!A:B,2,FALSE)</f>
        <v>法师</v>
      </c>
      <c r="D107" s="8" t="str">
        <f t="shared" si="24"/>
        <v>主动技能3</v>
      </c>
      <c r="E107" s="8">
        <f t="shared" si="30"/>
        <v>1</v>
      </c>
      <c r="F107" s="8">
        <f t="shared" si="31"/>
        <v>3</v>
      </c>
      <c r="G107" s="8">
        <f t="shared" si="32"/>
        <v>2</v>
      </c>
      <c r="H107" s="4" t="s">
        <v>448</v>
      </c>
      <c r="I107" s="24" t="str">
        <f>"对敌方全体造成100%攻击力（+"&amp;AB107&amp;"）点伤害,附带减速。"</f>
        <v>对敌方全体造成100%攻击力（+118）点伤害,附带减速。</v>
      </c>
      <c r="J107" s="4" t="s">
        <v>305</v>
      </c>
      <c r="K107" s="1" t="s">
        <v>105</v>
      </c>
      <c r="L107" s="4" t="s">
        <v>109</v>
      </c>
      <c r="M107" s="4"/>
      <c r="N107" s="4">
        <v>100</v>
      </c>
      <c r="O107" s="4">
        <v>100</v>
      </c>
      <c r="T107" s="6" t="str">
        <f t="shared" si="21"/>
        <v>3:100:2:0</v>
      </c>
      <c r="U107" s="6" t="str">
        <f t="shared" si="22"/>
        <v/>
      </c>
      <c r="Y107">
        <f t="shared" ref="Y107:Y135" si="36">VLOOKUP(D107,BC:BD,2,FALSE)</f>
        <v>100</v>
      </c>
      <c r="Z107">
        <v>100</v>
      </c>
      <c r="AA107" s="23">
        <v>25</v>
      </c>
      <c r="AB107" s="23">
        <f>INT(VLOOKUP(VLOOKUP($C107,角色技能升级比率表!$B:$C,2,FALSE),角色属性概况!E:F,2,FALSE)*VLOOKUP(E107,角色属性概况!I:M,3,FALSE)*AA107/100)</f>
        <v>118</v>
      </c>
      <c r="AE107">
        <v>0</v>
      </c>
      <c r="AF107" s="23">
        <f t="shared" si="25"/>
        <v>3</v>
      </c>
      <c r="AG107" s="23">
        <f t="shared" si="26"/>
        <v>2</v>
      </c>
      <c r="AH107" s="2" t="s">
        <v>118</v>
      </c>
      <c r="AI107" s="4" t="s">
        <v>1560</v>
      </c>
      <c r="AN107" s="6" t="str">
        <f>_xlfn.IFNA(IF(IF($AH107=AN$5,VLOOKUP(AI107,buff!$K:$L,2,FALSE),"")=0,"",IF($AH107=AN$5,VLOOKUP(AI107,buff!$K:$L,2,FALSE),"")),"")</f>
        <v>3:100:2:0</v>
      </c>
      <c r="AO107" s="6" t="str">
        <f>_xlfn.IFNA(IF(IF($AH107=AO$5,VLOOKUP(AJ107,buff!$K:$L,2,FALSE),"")=0,"",IF($AH107=AO$5,VLOOKUP(AJ107,buff!$K:$L,2,FALSE),"")),"")</f>
        <v/>
      </c>
      <c r="AP107" s="6" t="str">
        <f>_xlfn.IFNA(IF(IF($AH107=AP$5,VLOOKUP(AK107,buff!$K:$L,2,FALSE),"")=0,"",IF($AH107=AP$5,VLOOKUP(AK107,buff!$K:$L,2,FALSE),"")),"")</f>
        <v/>
      </c>
      <c r="AQ107" s="6" t="str">
        <f>_xlfn.IFNA(IF(IF($AH107=AQ$5,VLOOKUP(AL107,buff!$K:$L,2,FALSE),"")=0,"",IF($AH107=AQ$5,VLOOKUP(AL107,buff!$K:$L,2,FALSE),"")),"")</f>
        <v/>
      </c>
      <c r="AR107" s="6" t="str">
        <f>_xlfn.IFNA(IF(IF($AH107=AR$5,VLOOKUP(AM107,buff!$K:$L,2,FALSE),"")=0,"",IF($AH107=AR$5,VLOOKUP(AM107,buff!$K:$L,2,FALSE),"")),"")</f>
        <v/>
      </c>
      <c r="AS107" s="6" t="str">
        <f>_xlfn.IFNA(IF(IF($AH107=AS$5,VLOOKUP(AI107,buff!$K:$L,2,FALSE),"")=0,"",IF($AH107=AS$5,VLOOKUP(AI107,buff!$K:$L,2,FALSE),"")),"")</f>
        <v/>
      </c>
      <c r="AT107" s="6" t="str">
        <f>_xlfn.IFNA(IF(IF($AH107=AT$5,VLOOKUP(AJ107,buff!$K:$L,2,FALSE),"")=0,"",IF($AH107=AT$5,VLOOKUP(AJ107,buff!$K:$L,2,FALSE),"")),"")</f>
        <v/>
      </c>
      <c r="AU107" s="6" t="str">
        <f>_xlfn.IFNA(IF(IF($AH107=AU$5,VLOOKUP(AK107,buff!$K:$L,2,FALSE),"")=0,"",IF($AH107=AU$5,VLOOKUP(AK107,buff!$K:$L,2,FALSE),"")),"")</f>
        <v/>
      </c>
      <c r="AV107" s="6" t="str">
        <f>_xlfn.IFNA(IF(IF($AH107=AV$5,VLOOKUP(AL107,buff!$K:$L,2,FALSE),"")=0,"",IF($AH107=AV$5,VLOOKUP(AL107,buff!$K:$L,2,FALSE),"")),"")</f>
        <v/>
      </c>
      <c r="AW107" s="6" t="str">
        <f>_xlfn.IFNA(IF(IF($AH107=AW$5,VLOOKUP(AM107,buff!$K:$L,2,FALSE),"")=0,"",IF($AH107=AW$5,VLOOKUP(AM107,buff!$K:$L,2,FALSE),"")),"")</f>
        <v/>
      </c>
      <c r="AX107" s="6">
        <f>VLOOKUP(AI107,buff!K:P,6,FALSE)</f>
        <v>-25</v>
      </c>
      <c r="AY107">
        <f t="shared" si="27"/>
        <v>-25</v>
      </c>
      <c r="AZ107">
        <f t="shared" si="27"/>
        <v>-25</v>
      </c>
      <c r="BA107">
        <f t="shared" si="28"/>
        <v>3</v>
      </c>
      <c r="BB107">
        <f t="shared" si="29"/>
        <v>2</v>
      </c>
    </row>
    <row r="108" spans="1:54" x14ac:dyDescent="0.15">
      <c r="A108" t="str">
        <f t="shared" si="35"/>
        <v>法师主动技能3等级2</v>
      </c>
      <c r="B108" s="8">
        <v>102</v>
      </c>
      <c r="C108" s="8" t="str">
        <f>VLOOKUP(G108,角色!A:B,2,FALSE)</f>
        <v>法师</v>
      </c>
      <c r="D108" s="8" t="str">
        <f t="shared" si="24"/>
        <v>主动技能3</v>
      </c>
      <c r="E108" s="8">
        <f t="shared" si="30"/>
        <v>2</v>
      </c>
      <c r="F108" s="8">
        <f t="shared" si="31"/>
        <v>3</v>
      </c>
      <c r="G108" s="8">
        <f t="shared" si="32"/>
        <v>2</v>
      </c>
      <c r="H108" s="4" t="s">
        <v>448</v>
      </c>
      <c r="I108" s="24" t="str">
        <f t="shared" ref="I108:I125" si="37">"对敌方全体造成100%攻击力（+"&amp;AB108&amp;"）点伤害,附带减速。"</f>
        <v>对敌方全体造成100%攻击力（+175）点伤害,附带减速。</v>
      </c>
      <c r="J108" s="4" t="s">
        <v>305</v>
      </c>
      <c r="K108" s="1" t="s">
        <v>105</v>
      </c>
      <c r="L108" s="4" t="s">
        <v>109</v>
      </c>
      <c r="M108" s="4"/>
      <c r="N108" s="4">
        <v>100</v>
      </c>
      <c r="O108" s="4">
        <v>100</v>
      </c>
      <c r="T108" s="6" t="str">
        <f t="shared" si="21"/>
        <v>3:100:2:0</v>
      </c>
      <c r="U108" s="6" t="str">
        <f t="shared" si="22"/>
        <v/>
      </c>
      <c r="Y108">
        <f t="shared" si="36"/>
        <v>100</v>
      </c>
      <c r="Z108">
        <v>100</v>
      </c>
      <c r="AA108" s="23">
        <v>25</v>
      </c>
      <c r="AB108" s="23">
        <f>INT(VLOOKUP(VLOOKUP($C108,角色技能升级比率表!$B:$C,2,FALSE),角色属性概况!E:F,2,FALSE)*VLOOKUP(E108,角色属性概况!I:M,3,FALSE)*AA108/100)</f>
        <v>175</v>
      </c>
      <c r="AE108">
        <v>0</v>
      </c>
      <c r="AF108" s="23">
        <f t="shared" si="25"/>
        <v>3</v>
      </c>
      <c r="AG108" s="23">
        <f t="shared" si="26"/>
        <v>2</v>
      </c>
      <c r="AH108" s="2" t="s">
        <v>118</v>
      </c>
      <c r="AI108" s="4" t="s">
        <v>1560</v>
      </c>
      <c r="AN108" s="6" t="str">
        <f>_xlfn.IFNA(IF(IF($AH108=AN$5,VLOOKUP(AI108,buff!$K:$L,2,FALSE),"")=0,"",IF($AH108=AN$5,VLOOKUP(AI108,buff!$K:$L,2,FALSE),"")),"")</f>
        <v>3:100:2:0</v>
      </c>
      <c r="AO108" s="6" t="str">
        <f>_xlfn.IFNA(IF(IF($AH108=AO$5,VLOOKUP(AJ108,buff!$K:$L,2,FALSE),"")=0,"",IF($AH108=AO$5,VLOOKUP(AJ108,buff!$K:$L,2,FALSE),"")),"")</f>
        <v/>
      </c>
      <c r="AP108" s="6" t="str">
        <f>_xlfn.IFNA(IF(IF($AH108=AP$5,VLOOKUP(AK108,buff!$K:$L,2,FALSE),"")=0,"",IF($AH108=AP$5,VLOOKUP(AK108,buff!$K:$L,2,FALSE),"")),"")</f>
        <v/>
      </c>
      <c r="AQ108" s="6" t="str">
        <f>_xlfn.IFNA(IF(IF($AH108=AQ$5,VLOOKUP(AL108,buff!$K:$L,2,FALSE),"")=0,"",IF($AH108=AQ$5,VLOOKUP(AL108,buff!$K:$L,2,FALSE),"")),"")</f>
        <v/>
      </c>
      <c r="AR108" s="6" t="str">
        <f>_xlfn.IFNA(IF(IF($AH108=AR$5,VLOOKUP(AM108,buff!$K:$L,2,FALSE),"")=0,"",IF($AH108=AR$5,VLOOKUP(AM108,buff!$K:$L,2,FALSE),"")),"")</f>
        <v/>
      </c>
      <c r="AS108" s="6" t="str">
        <f>_xlfn.IFNA(IF(IF($AH108=AS$5,VLOOKUP(AI108,buff!$K:$L,2,FALSE),"")=0,"",IF($AH108=AS$5,VLOOKUP(AI108,buff!$K:$L,2,FALSE),"")),"")</f>
        <v/>
      </c>
      <c r="AT108" s="6" t="str">
        <f>_xlfn.IFNA(IF(IF($AH108=AT$5,VLOOKUP(AJ108,buff!$K:$L,2,FALSE),"")=0,"",IF($AH108=AT$5,VLOOKUP(AJ108,buff!$K:$L,2,FALSE),"")),"")</f>
        <v/>
      </c>
      <c r="AU108" s="6" t="str">
        <f>_xlfn.IFNA(IF(IF($AH108=AU$5,VLOOKUP(AK108,buff!$K:$L,2,FALSE),"")=0,"",IF($AH108=AU$5,VLOOKUP(AK108,buff!$K:$L,2,FALSE),"")),"")</f>
        <v/>
      </c>
      <c r="AV108" s="6" t="str">
        <f>_xlfn.IFNA(IF(IF($AH108=AV$5,VLOOKUP(AL108,buff!$K:$L,2,FALSE),"")=0,"",IF($AH108=AV$5,VLOOKUP(AL108,buff!$K:$L,2,FALSE),"")),"")</f>
        <v/>
      </c>
      <c r="AW108" s="6" t="str">
        <f>_xlfn.IFNA(IF(IF($AH108=AW$5,VLOOKUP(AM108,buff!$K:$L,2,FALSE),"")=0,"",IF($AH108=AW$5,VLOOKUP(AM108,buff!$K:$L,2,FALSE),"")),"")</f>
        <v/>
      </c>
      <c r="AX108" s="6">
        <f>VLOOKUP(AI108,buff!K:P,6,FALSE)</f>
        <v>-25</v>
      </c>
      <c r="AY108">
        <f t="shared" si="27"/>
        <v>-25</v>
      </c>
      <c r="AZ108">
        <f t="shared" si="27"/>
        <v>-25</v>
      </c>
      <c r="BA108">
        <f t="shared" si="28"/>
        <v>3</v>
      </c>
      <c r="BB108">
        <f t="shared" si="29"/>
        <v>2</v>
      </c>
    </row>
    <row r="109" spans="1:54" x14ac:dyDescent="0.15">
      <c r="A109" t="str">
        <f t="shared" si="35"/>
        <v>法师主动技能3等级3</v>
      </c>
      <c r="B109" s="8">
        <v>103</v>
      </c>
      <c r="C109" s="8" t="str">
        <f>VLOOKUP(G109,角色!A:B,2,FALSE)</f>
        <v>法师</v>
      </c>
      <c r="D109" s="8" t="str">
        <f t="shared" si="24"/>
        <v>主动技能3</v>
      </c>
      <c r="E109" s="8">
        <f t="shared" si="30"/>
        <v>3</v>
      </c>
      <c r="F109" s="8">
        <f t="shared" si="31"/>
        <v>3</v>
      </c>
      <c r="G109" s="8">
        <f t="shared" si="32"/>
        <v>2</v>
      </c>
      <c r="H109" s="4" t="s">
        <v>448</v>
      </c>
      <c r="I109" s="24" t="str">
        <f t="shared" si="37"/>
        <v>对敌方全体造成100%攻击力（+231）点伤害,附带减速。</v>
      </c>
      <c r="J109" s="4" t="s">
        <v>305</v>
      </c>
      <c r="K109" s="1" t="s">
        <v>105</v>
      </c>
      <c r="L109" s="4" t="s">
        <v>109</v>
      </c>
      <c r="M109" s="4"/>
      <c r="N109" s="4">
        <v>100</v>
      </c>
      <c r="O109" s="4">
        <v>100</v>
      </c>
      <c r="T109" s="6" t="str">
        <f t="shared" si="21"/>
        <v>3:100:2:0</v>
      </c>
      <c r="U109" s="6" t="str">
        <f t="shared" si="22"/>
        <v/>
      </c>
      <c r="Y109">
        <f t="shared" si="36"/>
        <v>100</v>
      </c>
      <c r="Z109">
        <v>100</v>
      </c>
      <c r="AA109" s="23">
        <v>25</v>
      </c>
      <c r="AB109" s="23">
        <f>INT(VLOOKUP(VLOOKUP($C109,角色技能升级比率表!$B:$C,2,FALSE),角色属性概况!E:F,2,FALSE)*VLOOKUP(E109,角色属性概况!I:M,3,FALSE)*AA109/100)</f>
        <v>231</v>
      </c>
      <c r="AE109">
        <v>0</v>
      </c>
      <c r="AF109" s="23">
        <f t="shared" si="25"/>
        <v>3</v>
      </c>
      <c r="AG109" s="23">
        <f t="shared" si="26"/>
        <v>2</v>
      </c>
      <c r="AH109" s="2" t="s">
        <v>118</v>
      </c>
      <c r="AI109" s="4" t="s">
        <v>1560</v>
      </c>
      <c r="AN109" s="6" t="str">
        <f>_xlfn.IFNA(IF(IF($AH109=AN$5,VLOOKUP(AI109,buff!$K:$L,2,FALSE),"")=0,"",IF($AH109=AN$5,VLOOKUP(AI109,buff!$K:$L,2,FALSE),"")),"")</f>
        <v>3:100:2:0</v>
      </c>
      <c r="AO109" s="6" t="str">
        <f>_xlfn.IFNA(IF(IF($AH109=AO$5,VLOOKUP(AJ109,buff!$K:$L,2,FALSE),"")=0,"",IF($AH109=AO$5,VLOOKUP(AJ109,buff!$K:$L,2,FALSE),"")),"")</f>
        <v/>
      </c>
      <c r="AP109" s="6" t="str">
        <f>_xlfn.IFNA(IF(IF($AH109=AP$5,VLOOKUP(AK109,buff!$K:$L,2,FALSE),"")=0,"",IF($AH109=AP$5,VLOOKUP(AK109,buff!$K:$L,2,FALSE),"")),"")</f>
        <v/>
      </c>
      <c r="AQ109" s="6" t="str">
        <f>_xlfn.IFNA(IF(IF($AH109=AQ$5,VLOOKUP(AL109,buff!$K:$L,2,FALSE),"")=0,"",IF($AH109=AQ$5,VLOOKUP(AL109,buff!$K:$L,2,FALSE),"")),"")</f>
        <v/>
      </c>
      <c r="AR109" s="6" t="str">
        <f>_xlfn.IFNA(IF(IF($AH109=AR$5,VLOOKUP(AM109,buff!$K:$L,2,FALSE),"")=0,"",IF($AH109=AR$5,VLOOKUP(AM109,buff!$K:$L,2,FALSE),"")),"")</f>
        <v/>
      </c>
      <c r="AS109" s="6" t="str">
        <f>_xlfn.IFNA(IF(IF($AH109=AS$5,VLOOKUP(AI109,buff!$K:$L,2,FALSE),"")=0,"",IF($AH109=AS$5,VLOOKUP(AI109,buff!$K:$L,2,FALSE),"")),"")</f>
        <v/>
      </c>
      <c r="AT109" s="6" t="str">
        <f>_xlfn.IFNA(IF(IF($AH109=AT$5,VLOOKUP(AJ109,buff!$K:$L,2,FALSE),"")=0,"",IF($AH109=AT$5,VLOOKUP(AJ109,buff!$K:$L,2,FALSE),"")),"")</f>
        <v/>
      </c>
      <c r="AU109" s="6" t="str">
        <f>_xlfn.IFNA(IF(IF($AH109=AU$5,VLOOKUP(AK109,buff!$K:$L,2,FALSE),"")=0,"",IF($AH109=AU$5,VLOOKUP(AK109,buff!$K:$L,2,FALSE),"")),"")</f>
        <v/>
      </c>
      <c r="AV109" s="6" t="str">
        <f>_xlfn.IFNA(IF(IF($AH109=AV$5,VLOOKUP(AL109,buff!$K:$L,2,FALSE),"")=0,"",IF($AH109=AV$5,VLOOKUP(AL109,buff!$K:$L,2,FALSE),"")),"")</f>
        <v/>
      </c>
      <c r="AW109" s="6" t="str">
        <f>_xlfn.IFNA(IF(IF($AH109=AW$5,VLOOKUP(AM109,buff!$K:$L,2,FALSE),"")=0,"",IF($AH109=AW$5,VLOOKUP(AM109,buff!$K:$L,2,FALSE),"")),"")</f>
        <v/>
      </c>
      <c r="AX109" s="6">
        <f>VLOOKUP(AI109,buff!K:P,6,FALSE)</f>
        <v>-25</v>
      </c>
      <c r="AY109">
        <f t="shared" si="27"/>
        <v>-25</v>
      </c>
      <c r="AZ109">
        <f t="shared" si="27"/>
        <v>-25</v>
      </c>
      <c r="BA109">
        <f t="shared" si="28"/>
        <v>3</v>
      </c>
      <c r="BB109">
        <f t="shared" si="29"/>
        <v>2</v>
      </c>
    </row>
    <row r="110" spans="1:54" x14ac:dyDescent="0.15">
      <c r="A110" t="str">
        <f t="shared" si="35"/>
        <v>法师主动技能3等级4</v>
      </c>
      <c r="B110" s="8">
        <v>104</v>
      </c>
      <c r="C110" s="8" t="str">
        <f>VLOOKUP(G110,角色!A:B,2,FALSE)</f>
        <v>法师</v>
      </c>
      <c r="D110" s="8" t="str">
        <f t="shared" si="24"/>
        <v>主动技能3</v>
      </c>
      <c r="E110" s="8">
        <f t="shared" si="30"/>
        <v>4</v>
      </c>
      <c r="F110" s="8">
        <f t="shared" si="31"/>
        <v>3</v>
      </c>
      <c r="G110" s="8">
        <f t="shared" si="32"/>
        <v>2</v>
      </c>
      <c r="H110" s="4" t="s">
        <v>448</v>
      </c>
      <c r="I110" s="24" t="str">
        <f t="shared" si="37"/>
        <v>对敌方全体造成100%攻击力（+287）点伤害,附带减速。</v>
      </c>
      <c r="J110" s="4" t="s">
        <v>305</v>
      </c>
      <c r="K110" s="1" t="s">
        <v>105</v>
      </c>
      <c r="L110" s="4" t="s">
        <v>109</v>
      </c>
      <c r="M110" s="4"/>
      <c r="N110" s="4">
        <v>100</v>
      </c>
      <c r="O110" s="4">
        <v>100</v>
      </c>
      <c r="T110" s="6" t="str">
        <f t="shared" si="21"/>
        <v>3:100:2:0</v>
      </c>
      <c r="U110" s="6" t="str">
        <f t="shared" si="22"/>
        <v/>
      </c>
      <c r="Y110">
        <f t="shared" si="36"/>
        <v>100</v>
      </c>
      <c r="Z110">
        <v>100</v>
      </c>
      <c r="AA110" s="23">
        <v>25</v>
      </c>
      <c r="AB110" s="23">
        <f>INT(VLOOKUP(VLOOKUP($C110,角色技能升级比率表!$B:$C,2,FALSE),角色属性概况!E:F,2,FALSE)*VLOOKUP(E110,角色属性概况!I:M,3,FALSE)*AA110/100)</f>
        <v>287</v>
      </c>
      <c r="AE110">
        <v>0</v>
      </c>
      <c r="AF110" s="23">
        <f t="shared" si="25"/>
        <v>3</v>
      </c>
      <c r="AG110" s="23">
        <f t="shared" si="26"/>
        <v>2</v>
      </c>
      <c r="AH110" s="2" t="s">
        <v>118</v>
      </c>
      <c r="AI110" s="4" t="s">
        <v>1560</v>
      </c>
      <c r="AN110" s="6" t="str">
        <f>_xlfn.IFNA(IF(IF($AH110=AN$5,VLOOKUP(AI110,buff!$K:$L,2,FALSE),"")=0,"",IF($AH110=AN$5,VLOOKUP(AI110,buff!$K:$L,2,FALSE),"")),"")</f>
        <v>3:100:2:0</v>
      </c>
      <c r="AO110" s="6" t="str">
        <f>_xlfn.IFNA(IF(IF($AH110=AO$5,VLOOKUP(AJ110,buff!$K:$L,2,FALSE),"")=0,"",IF($AH110=AO$5,VLOOKUP(AJ110,buff!$K:$L,2,FALSE),"")),"")</f>
        <v/>
      </c>
      <c r="AP110" s="6" t="str">
        <f>_xlfn.IFNA(IF(IF($AH110=AP$5,VLOOKUP(AK110,buff!$K:$L,2,FALSE),"")=0,"",IF($AH110=AP$5,VLOOKUP(AK110,buff!$K:$L,2,FALSE),"")),"")</f>
        <v/>
      </c>
      <c r="AQ110" s="6" t="str">
        <f>_xlfn.IFNA(IF(IF($AH110=AQ$5,VLOOKUP(AL110,buff!$K:$L,2,FALSE),"")=0,"",IF($AH110=AQ$5,VLOOKUP(AL110,buff!$K:$L,2,FALSE),"")),"")</f>
        <v/>
      </c>
      <c r="AR110" s="6" t="str">
        <f>_xlfn.IFNA(IF(IF($AH110=AR$5,VLOOKUP(AM110,buff!$K:$L,2,FALSE),"")=0,"",IF($AH110=AR$5,VLOOKUP(AM110,buff!$K:$L,2,FALSE),"")),"")</f>
        <v/>
      </c>
      <c r="AS110" s="6" t="str">
        <f>_xlfn.IFNA(IF(IF($AH110=AS$5,VLOOKUP(AI110,buff!$K:$L,2,FALSE),"")=0,"",IF($AH110=AS$5,VLOOKUP(AI110,buff!$K:$L,2,FALSE),"")),"")</f>
        <v/>
      </c>
      <c r="AT110" s="6" t="str">
        <f>_xlfn.IFNA(IF(IF($AH110=AT$5,VLOOKUP(AJ110,buff!$K:$L,2,FALSE),"")=0,"",IF($AH110=AT$5,VLOOKUP(AJ110,buff!$K:$L,2,FALSE),"")),"")</f>
        <v/>
      </c>
      <c r="AU110" s="6" t="str">
        <f>_xlfn.IFNA(IF(IF($AH110=AU$5,VLOOKUP(AK110,buff!$K:$L,2,FALSE),"")=0,"",IF($AH110=AU$5,VLOOKUP(AK110,buff!$K:$L,2,FALSE),"")),"")</f>
        <v/>
      </c>
      <c r="AV110" s="6" t="str">
        <f>_xlfn.IFNA(IF(IF($AH110=AV$5,VLOOKUP(AL110,buff!$K:$L,2,FALSE),"")=0,"",IF($AH110=AV$5,VLOOKUP(AL110,buff!$K:$L,2,FALSE),"")),"")</f>
        <v/>
      </c>
      <c r="AW110" s="6" t="str">
        <f>_xlfn.IFNA(IF(IF($AH110=AW$5,VLOOKUP(AM110,buff!$K:$L,2,FALSE),"")=0,"",IF($AH110=AW$5,VLOOKUP(AM110,buff!$K:$L,2,FALSE),"")),"")</f>
        <v/>
      </c>
      <c r="AX110" s="6">
        <f>VLOOKUP(AI110,buff!K:P,6,FALSE)</f>
        <v>-25</v>
      </c>
      <c r="AY110">
        <f t="shared" si="27"/>
        <v>-25</v>
      </c>
      <c r="AZ110">
        <f t="shared" si="27"/>
        <v>-25</v>
      </c>
      <c r="BA110">
        <f t="shared" si="28"/>
        <v>3</v>
      </c>
      <c r="BB110">
        <f t="shared" si="29"/>
        <v>2</v>
      </c>
    </row>
    <row r="111" spans="1:54" x14ac:dyDescent="0.15">
      <c r="A111" t="str">
        <f t="shared" si="35"/>
        <v>法师主动技能3等级5</v>
      </c>
      <c r="B111" s="8">
        <v>105</v>
      </c>
      <c r="C111" s="8" t="str">
        <f>VLOOKUP(G111,角色!A:B,2,FALSE)</f>
        <v>法师</v>
      </c>
      <c r="D111" s="8" t="str">
        <f t="shared" si="24"/>
        <v>主动技能3</v>
      </c>
      <c r="E111" s="8">
        <f t="shared" si="30"/>
        <v>5</v>
      </c>
      <c r="F111" s="8">
        <f t="shared" si="31"/>
        <v>3</v>
      </c>
      <c r="G111" s="8">
        <f t="shared" si="32"/>
        <v>2</v>
      </c>
      <c r="H111" s="4" t="s">
        <v>448</v>
      </c>
      <c r="I111" s="24" t="str">
        <f t="shared" si="37"/>
        <v>对敌方全体造成100%攻击力（+353）点伤害,附带减速。</v>
      </c>
      <c r="J111" s="4" t="s">
        <v>305</v>
      </c>
      <c r="K111" s="1" t="s">
        <v>105</v>
      </c>
      <c r="L111" s="4" t="s">
        <v>109</v>
      </c>
      <c r="M111" s="4"/>
      <c r="N111" s="4">
        <v>100</v>
      </c>
      <c r="O111" s="4">
        <v>100</v>
      </c>
      <c r="T111" s="6" t="str">
        <f t="shared" si="21"/>
        <v>3:100:2:0</v>
      </c>
      <c r="U111" s="6" t="str">
        <f t="shared" si="22"/>
        <v/>
      </c>
      <c r="Y111">
        <f t="shared" si="36"/>
        <v>100</v>
      </c>
      <c r="Z111">
        <v>100</v>
      </c>
      <c r="AA111" s="23">
        <v>25</v>
      </c>
      <c r="AB111" s="23">
        <f>INT(VLOOKUP(VLOOKUP($C111,角色技能升级比率表!$B:$C,2,FALSE),角色属性概况!E:F,2,FALSE)*VLOOKUP(E111,角色属性概况!I:M,3,FALSE)*AA111/100)</f>
        <v>353</v>
      </c>
      <c r="AE111">
        <v>0</v>
      </c>
      <c r="AF111" s="23">
        <f t="shared" si="25"/>
        <v>3</v>
      </c>
      <c r="AG111" s="23">
        <f t="shared" si="26"/>
        <v>2</v>
      </c>
      <c r="AH111" s="2" t="s">
        <v>118</v>
      </c>
      <c r="AI111" s="4" t="s">
        <v>1560</v>
      </c>
      <c r="AN111" s="6" t="str">
        <f>_xlfn.IFNA(IF(IF($AH111=AN$5,VLOOKUP(AI111,buff!$K:$L,2,FALSE),"")=0,"",IF($AH111=AN$5,VLOOKUP(AI111,buff!$K:$L,2,FALSE),"")),"")</f>
        <v>3:100:2:0</v>
      </c>
      <c r="AO111" s="6" t="str">
        <f>_xlfn.IFNA(IF(IF($AH111=AO$5,VLOOKUP(AJ111,buff!$K:$L,2,FALSE),"")=0,"",IF($AH111=AO$5,VLOOKUP(AJ111,buff!$K:$L,2,FALSE),"")),"")</f>
        <v/>
      </c>
      <c r="AP111" s="6" t="str">
        <f>_xlfn.IFNA(IF(IF($AH111=AP$5,VLOOKUP(AK111,buff!$K:$L,2,FALSE),"")=0,"",IF($AH111=AP$5,VLOOKUP(AK111,buff!$K:$L,2,FALSE),"")),"")</f>
        <v/>
      </c>
      <c r="AQ111" s="6" t="str">
        <f>_xlfn.IFNA(IF(IF($AH111=AQ$5,VLOOKUP(AL111,buff!$K:$L,2,FALSE),"")=0,"",IF($AH111=AQ$5,VLOOKUP(AL111,buff!$K:$L,2,FALSE),"")),"")</f>
        <v/>
      </c>
      <c r="AR111" s="6" t="str">
        <f>_xlfn.IFNA(IF(IF($AH111=AR$5,VLOOKUP(AM111,buff!$K:$L,2,FALSE),"")=0,"",IF($AH111=AR$5,VLOOKUP(AM111,buff!$K:$L,2,FALSE),"")),"")</f>
        <v/>
      </c>
      <c r="AS111" s="6" t="str">
        <f>_xlfn.IFNA(IF(IF($AH111=AS$5,VLOOKUP(AI111,buff!$K:$L,2,FALSE),"")=0,"",IF($AH111=AS$5,VLOOKUP(AI111,buff!$K:$L,2,FALSE),"")),"")</f>
        <v/>
      </c>
      <c r="AT111" s="6" t="str">
        <f>_xlfn.IFNA(IF(IF($AH111=AT$5,VLOOKUP(AJ111,buff!$K:$L,2,FALSE),"")=0,"",IF($AH111=AT$5,VLOOKUP(AJ111,buff!$K:$L,2,FALSE),"")),"")</f>
        <v/>
      </c>
      <c r="AU111" s="6" t="str">
        <f>_xlfn.IFNA(IF(IF($AH111=AU$5,VLOOKUP(AK111,buff!$K:$L,2,FALSE),"")=0,"",IF($AH111=AU$5,VLOOKUP(AK111,buff!$K:$L,2,FALSE),"")),"")</f>
        <v/>
      </c>
      <c r="AV111" s="6" t="str">
        <f>_xlfn.IFNA(IF(IF($AH111=AV$5,VLOOKUP(AL111,buff!$K:$L,2,FALSE),"")=0,"",IF($AH111=AV$5,VLOOKUP(AL111,buff!$K:$L,2,FALSE),"")),"")</f>
        <v/>
      </c>
      <c r="AW111" s="6" t="str">
        <f>_xlfn.IFNA(IF(IF($AH111=AW$5,VLOOKUP(AM111,buff!$K:$L,2,FALSE),"")=0,"",IF($AH111=AW$5,VLOOKUP(AM111,buff!$K:$L,2,FALSE),"")),"")</f>
        <v/>
      </c>
      <c r="AX111" s="6">
        <f>VLOOKUP(AI111,buff!K:P,6,FALSE)</f>
        <v>-25</v>
      </c>
      <c r="AY111">
        <f t="shared" si="27"/>
        <v>-25</v>
      </c>
      <c r="AZ111">
        <f t="shared" si="27"/>
        <v>-25</v>
      </c>
      <c r="BA111">
        <f t="shared" si="28"/>
        <v>3</v>
      </c>
      <c r="BB111">
        <f t="shared" si="29"/>
        <v>2</v>
      </c>
    </row>
    <row r="112" spans="1:54" x14ac:dyDescent="0.15">
      <c r="A112" t="str">
        <f t="shared" si="35"/>
        <v>法师主动技能3等级6</v>
      </c>
      <c r="B112" s="8">
        <v>106</v>
      </c>
      <c r="C112" s="8" t="str">
        <f>VLOOKUP(G112,角色!A:B,2,FALSE)</f>
        <v>法师</v>
      </c>
      <c r="D112" s="8" t="str">
        <f t="shared" si="24"/>
        <v>主动技能3</v>
      </c>
      <c r="E112" s="8">
        <f t="shared" si="30"/>
        <v>6</v>
      </c>
      <c r="F112" s="8">
        <f t="shared" si="31"/>
        <v>3</v>
      </c>
      <c r="G112" s="8">
        <f t="shared" si="32"/>
        <v>2</v>
      </c>
      <c r="H112" s="4" t="s">
        <v>448</v>
      </c>
      <c r="I112" s="24" t="str">
        <f t="shared" si="37"/>
        <v>对敌方全体造成100%攻击力（+435）点伤害,附带减速。</v>
      </c>
      <c r="J112" s="4" t="s">
        <v>305</v>
      </c>
      <c r="K112" s="1" t="s">
        <v>105</v>
      </c>
      <c r="L112" s="4" t="s">
        <v>109</v>
      </c>
      <c r="M112" s="4"/>
      <c r="N112" s="4">
        <v>100</v>
      </c>
      <c r="O112" s="4">
        <v>100</v>
      </c>
      <c r="T112" s="6" t="str">
        <f t="shared" si="21"/>
        <v>3:100:2:0</v>
      </c>
      <c r="U112" s="6" t="str">
        <f t="shared" si="22"/>
        <v/>
      </c>
      <c r="Y112">
        <f t="shared" si="36"/>
        <v>100</v>
      </c>
      <c r="Z112">
        <v>100</v>
      </c>
      <c r="AA112" s="23">
        <v>25</v>
      </c>
      <c r="AB112" s="23">
        <f>INT(VLOOKUP(VLOOKUP($C112,角色技能升级比率表!$B:$C,2,FALSE),角色属性概况!E:F,2,FALSE)*VLOOKUP(E112,角色属性概况!I:M,3,FALSE)*AA112/100)</f>
        <v>435</v>
      </c>
      <c r="AE112">
        <v>0</v>
      </c>
      <c r="AF112" s="23">
        <f t="shared" si="25"/>
        <v>3</v>
      </c>
      <c r="AG112" s="23">
        <f t="shared" si="26"/>
        <v>2</v>
      </c>
      <c r="AH112" s="2" t="s">
        <v>118</v>
      </c>
      <c r="AI112" s="4" t="s">
        <v>1560</v>
      </c>
      <c r="AN112" s="6" t="str">
        <f>_xlfn.IFNA(IF(IF($AH112=AN$5,VLOOKUP(AI112,buff!$K:$L,2,FALSE),"")=0,"",IF($AH112=AN$5,VLOOKUP(AI112,buff!$K:$L,2,FALSE),"")),"")</f>
        <v>3:100:2:0</v>
      </c>
      <c r="AO112" s="6" t="str">
        <f>_xlfn.IFNA(IF(IF($AH112=AO$5,VLOOKUP(AJ112,buff!$K:$L,2,FALSE),"")=0,"",IF($AH112=AO$5,VLOOKUP(AJ112,buff!$K:$L,2,FALSE),"")),"")</f>
        <v/>
      </c>
      <c r="AP112" s="6" t="str">
        <f>_xlfn.IFNA(IF(IF($AH112=AP$5,VLOOKUP(AK112,buff!$K:$L,2,FALSE),"")=0,"",IF($AH112=AP$5,VLOOKUP(AK112,buff!$K:$L,2,FALSE),"")),"")</f>
        <v/>
      </c>
      <c r="AQ112" s="6" t="str">
        <f>_xlfn.IFNA(IF(IF($AH112=AQ$5,VLOOKUP(AL112,buff!$K:$L,2,FALSE),"")=0,"",IF($AH112=AQ$5,VLOOKUP(AL112,buff!$K:$L,2,FALSE),"")),"")</f>
        <v/>
      </c>
      <c r="AR112" s="6" t="str">
        <f>_xlfn.IFNA(IF(IF($AH112=AR$5,VLOOKUP(AM112,buff!$K:$L,2,FALSE),"")=0,"",IF($AH112=AR$5,VLOOKUP(AM112,buff!$K:$L,2,FALSE),"")),"")</f>
        <v/>
      </c>
      <c r="AS112" s="6" t="str">
        <f>_xlfn.IFNA(IF(IF($AH112=AS$5,VLOOKUP(AI112,buff!$K:$L,2,FALSE),"")=0,"",IF($AH112=AS$5,VLOOKUP(AI112,buff!$K:$L,2,FALSE),"")),"")</f>
        <v/>
      </c>
      <c r="AT112" s="6" t="str">
        <f>_xlfn.IFNA(IF(IF($AH112=AT$5,VLOOKUP(AJ112,buff!$K:$L,2,FALSE),"")=0,"",IF($AH112=AT$5,VLOOKUP(AJ112,buff!$K:$L,2,FALSE),"")),"")</f>
        <v/>
      </c>
      <c r="AU112" s="6" t="str">
        <f>_xlfn.IFNA(IF(IF($AH112=AU$5,VLOOKUP(AK112,buff!$K:$L,2,FALSE),"")=0,"",IF($AH112=AU$5,VLOOKUP(AK112,buff!$K:$L,2,FALSE),"")),"")</f>
        <v/>
      </c>
      <c r="AV112" s="6" t="str">
        <f>_xlfn.IFNA(IF(IF($AH112=AV$5,VLOOKUP(AL112,buff!$K:$L,2,FALSE),"")=0,"",IF($AH112=AV$5,VLOOKUP(AL112,buff!$K:$L,2,FALSE),"")),"")</f>
        <v/>
      </c>
      <c r="AW112" s="6" t="str">
        <f>_xlfn.IFNA(IF(IF($AH112=AW$5,VLOOKUP(AM112,buff!$K:$L,2,FALSE),"")=0,"",IF($AH112=AW$5,VLOOKUP(AM112,buff!$K:$L,2,FALSE),"")),"")</f>
        <v/>
      </c>
      <c r="AX112" s="6">
        <f>VLOOKUP(AI112,buff!K:P,6,FALSE)</f>
        <v>-25</v>
      </c>
      <c r="AY112">
        <f t="shared" si="27"/>
        <v>-25</v>
      </c>
      <c r="AZ112">
        <f t="shared" si="27"/>
        <v>-25</v>
      </c>
      <c r="BA112">
        <f t="shared" si="28"/>
        <v>3</v>
      </c>
      <c r="BB112">
        <f t="shared" si="29"/>
        <v>2</v>
      </c>
    </row>
    <row r="113" spans="1:54" x14ac:dyDescent="0.15">
      <c r="A113" t="str">
        <f t="shared" si="35"/>
        <v>法师主动技能3等级7</v>
      </c>
      <c r="B113" s="8">
        <v>107</v>
      </c>
      <c r="C113" s="8" t="str">
        <f>VLOOKUP(G113,角色!A:B,2,FALSE)</f>
        <v>法师</v>
      </c>
      <c r="D113" s="8" t="str">
        <f t="shared" si="24"/>
        <v>主动技能3</v>
      </c>
      <c r="E113" s="8">
        <f t="shared" si="30"/>
        <v>7</v>
      </c>
      <c r="F113" s="8">
        <f t="shared" si="31"/>
        <v>3</v>
      </c>
      <c r="G113" s="8">
        <f t="shared" si="32"/>
        <v>2</v>
      </c>
      <c r="H113" s="4" t="s">
        <v>448</v>
      </c>
      <c r="I113" s="24" t="str">
        <f t="shared" si="37"/>
        <v>对敌方全体造成100%攻击力（+535）点伤害,附带减速。</v>
      </c>
      <c r="J113" s="4" t="s">
        <v>305</v>
      </c>
      <c r="K113" s="1" t="s">
        <v>105</v>
      </c>
      <c r="L113" s="4" t="s">
        <v>109</v>
      </c>
      <c r="M113" s="4"/>
      <c r="N113" s="4">
        <v>100</v>
      </c>
      <c r="O113" s="4">
        <v>100</v>
      </c>
      <c r="T113" s="6" t="str">
        <f t="shared" si="21"/>
        <v>3:100:2:0</v>
      </c>
      <c r="U113" s="6" t="str">
        <f t="shared" si="22"/>
        <v/>
      </c>
      <c r="Y113">
        <f t="shared" si="36"/>
        <v>100</v>
      </c>
      <c r="Z113">
        <v>100</v>
      </c>
      <c r="AA113" s="23">
        <v>25</v>
      </c>
      <c r="AB113" s="23">
        <f>INT(VLOOKUP(VLOOKUP($C113,角色技能升级比率表!$B:$C,2,FALSE),角色属性概况!E:F,2,FALSE)*VLOOKUP(E113,角色属性概况!I:M,3,FALSE)*AA113/100)</f>
        <v>535</v>
      </c>
      <c r="AE113">
        <v>0</v>
      </c>
      <c r="AF113" s="23">
        <f t="shared" si="25"/>
        <v>3</v>
      </c>
      <c r="AG113" s="23">
        <f t="shared" si="26"/>
        <v>2</v>
      </c>
      <c r="AH113" s="2" t="s">
        <v>118</v>
      </c>
      <c r="AI113" s="4" t="s">
        <v>1560</v>
      </c>
      <c r="AN113" s="6" t="str">
        <f>_xlfn.IFNA(IF(IF($AH113=AN$5,VLOOKUP(AI113,buff!$K:$L,2,FALSE),"")=0,"",IF($AH113=AN$5,VLOOKUP(AI113,buff!$K:$L,2,FALSE),"")),"")</f>
        <v>3:100:2:0</v>
      </c>
      <c r="AO113" s="6" t="str">
        <f>_xlfn.IFNA(IF(IF($AH113=AO$5,VLOOKUP(AJ113,buff!$K:$L,2,FALSE),"")=0,"",IF($AH113=AO$5,VLOOKUP(AJ113,buff!$K:$L,2,FALSE),"")),"")</f>
        <v/>
      </c>
      <c r="AP113" s="6" t="str">
        <f>_xlfn.IFNA(IF(IF($AH113=AP$5,VLOOKUP(AK113,buff!$K:$L,2,FALSE),"")=0,"",IF($AH113=AP$5,VLOOKUP(AK113,buff!$K:$L,2,FALSE),"")),"")</f>
        <v/>
      </c>
      <c r="AQ113" s="6" t="str">
        <f>_xlfn.IFNA(IF(IF($AH113=AQ$5,VLOOKUP(AL113,buff!$K:$L,2,FALSE),"")=0,"",IF($AH113=AQ$5,VLOOKUP(AL113,buff!$K:$L,2,FALSE),"")),"")</f>
        <v/>
      </c>
      <c r="AR113" s="6" t="str">
        <f>_xlfn.IFNA(IF(IF($AH113=AR$5,VLOOKUP(AM113,buff!$K:$L,2,FALSE),"")=0,"",IF($AH113=AR$5,VLOOKUP(AM113,buff!$K:$L,2,FALSE),"")),"")</f>
        <v/>
      </c>
      <c r="AS113" s="6" t="str">
        <f>_xlfn.IFNA(IF(IF($AH113=AS$5,VLOOKUP(AI113,buff!$K:$L,2,FALSE),"")=0,"",IF($AH113=AS$5,VLOOKUP(AI113,buff!$K:$L,2,FALSE),"")),"")</f>
        <v/>
      </c>
      <c r="AT113" s="6" t="str">
        <f>_xlfn.IFNA(IF(IF($AH113=AT$5,VLOOKUP(AJ113,buff!$K:$L,2,FALSE),"")=0,"",IF($AH113=AT$5,VLOOKUP(AJ113,buff!$K:$L,2,FALSE),"")),"")</f>
        <v/>
      </c>
      <c r="AU113" s="6" t="str">
        <f>_xlfn.IFNA(IF(IF($AH113=AU$5,VLOOKUP(AK113,buff!$K:$L,2,FALSE),"")=0,"",IF($AH113=AU$5,VLOOKUP(AK113,buff!$K:$L,2,FALSE),"")),"")</f>
        <v/>
      </c>
      <c r="AV113" s="6" t="str">
        <f>_xlfn.IFNA(IF(IF($AH113=AV$5,VLOOKUP(AL113,buff!$K:$L,2,FALSE),"")=0,"",IF($AH113=AV$5,VLOOKUP(AL113,buff!$K:$L,2,FALSE),"")),"")</f>
        <v/>
      </c>
      <c r="AW113" s="6" t="str">
        <f>_xlfn.IFNA(IF(IF($AH113=AW$5,VLOOKUP(AM113,buff!$K:$L,2,FALSE),"")=0,"",IF($AH113=AW$5,VLOOKUP(AM113,buff!$K:$L,2,FALSE),"")),"")</f>
        <v/>
      </c>
      <c r="AX113" s="6">
        <f>VLOOKUP(AI113,buff!K:P,6,FALSE)</f>
        <v>-25</v>
      </c>
      <c r="AY113">
        <f t="shared" si="27"/>
        <v>-25</v>
      </c>
      <c r="AZ113">
        <f t="shared" si="27"/>
        <v>-25</v>
      </c>
      <c r="BA113">
        <f t="shared" si="28"/>
        <v>3</v>
      </c>
      <c r="BB113">
        <f t="shared" si="29"/>
        <v>2</v>
      </c>
    </row>
    <row r="114" spans="1:54" x14ac:dyDescent="0.15">
      <c r="A114" t="str">
        <f t="shared" si="35"/>
        <v>法师主动技能3等级8</v>
      </c>
      <c r="B114" s="8">
        <v>108</v>
      </c>
      <c r="C114" s="8" t="str">
        <f>VLOOKUP(G114,角色!A:B,2,FALSE)</f>
        <v>法师</v>
      </c>
      <c r="D114" s="8" t="str">
        <f t="shared" si="24"/>
        <v>主动技能3</v>
      </c>
      <c r="E114" s="8">
        <f t="shared" si="30"/>
        <v>8</v>
      </c>
      <c r="F114" s="8">
        <f t="shared" si="31"/>
        <v>3</v>
      </c>
      <c r="G114" s="8">
        <f t="shared" si="32"/>
        <v>2</v>
      </c>
      <c r="H114" s="4" t="s">
        <v>448</v>
      </c>
      <c r="I114" s="24" t="str">
        <f t="shared" si="37"/>
        <v>对敌方全体造成100%攻击力（+660）点伤害,附带减速。</v>
      </c>
      <c r="J114" s="4" t="s">
        <v>305</v>
      </c>
      <c r="K114" s="1" t="s">
        <v>105</v>
      </c>
      <c r="L114" s="4" t="s">
        <v>109</v>
      </c>
      <c r="M114" s="4"/>
      <c r="N114" s="4">
        <v>100</v>
      </c>
      <c r="O114" s="4">
        <v>100</v>
      </c>
      <c r="T114" s="6" t="str">
        <f t="shared" si="21"/>
        <v>3:100:2:0</v>
      </c>
      <c r="U114" s="6" t="str">
        <f t="shared" si="22"/>
        <v/>
      </c>
      <c r="Y114">
        <f t="shared" si="36"/>
        <v>100</v>
      </c>
      <c r="Z114">
        <v>100</v>
      </c>
      <c r="AA114" s="23">
        <v>25</v>
      </c>
      <c r="AB114" s="23">
        <f>INT(VLOOKUP(VLOOKUP($C114,角色技能升级比率表!$B:$C,2,FALSE),角色属性概况!E:F,2,FALSE)*VLOOKUP(E114,角色属性概况!I:M,3,FALSE)*AA114/100)</f>
        <v>660</v>
      </c>
      <c r="AE114">
        <v>0</v>
      </c>
      <c r="AF114" s="23">
        <f t="shared" si="25"/>
        <v>3</v>
      </c>
      <c r="AG114" s="23">
        <f t="shared" si="26"/>
        <v>2</v>
      </c>
      <c r="AH114" s="2" t="s">
        <v>118</v>
      </c>
      <c r="AI114" s="4" t="s">
        <v>1560</v>
      </c>
      <c r="AN114" s="6" t="str">
        <f>_xlfn.IFNA(IF(IF($AH114=AN$5,VLOOKUP(AI114,buff!$K:$L,2,FALSE),"")=0,"",IF($AH114=AN$5,VLOOKUP(AI114,buff!$K:$L,2,FALSE),"")),"")</f>
        <v>3:100:2:0</v>
      </c>
      <c r="AO114" s="6" t="str">
        <f>_xlfn.IFNA(IF(IF($AH114=AO$5,VLOOKUP(AJ114,buff!$K:$L,2,FALSE),"")=0,"",IF($AH114=AO$5,VLOOKUP(AJ114,buff!$K:$L,2,FALSE),"")),"")</f>
        <v/>
      </c>
      <c r="AP114" s="6" t="str">
        <f>_xlfn.IFNA(IF(IF($AH114=AP$5,VLOOKUP(AK114,buff!$K:$L,2,FALSE),"")=0,"",IF($AH114=AP$5,VLOOKUP(AK114,buff!$K:$L,2,FALSE),"")),"")</f>
        <v/>
      </c>
      <c r="AQ114" s="6" t="str">
        <f>_xlfn.IFNA(IF(IF($AH114=AQ$5,VLOOKUP(AL114,buff!$K:$L,2,FALSE),"")=0,"",IF($AH114=AQ$5,VLOOKUP(AL114,buff!$K:$L,2,FALSE),"")),"")</f>
        <v/>
      </c>
      <c r="AR114" s="6" t="str">
        <f>_xlfn.IFNA(IF(IF($AH114=AR$5,VLOOKUP(AM114,buff!$K:$L,2,FALSE),"")=0,"",IF($AH114=AR$5,VLOOKUP(AM114,buff!$K:$L,2,FALSE),"")),"")</f>
        <v/>
      </c>
      <c r="AS114" s="6" t="str">
        <f>_xlfn.IFNA(IF(IF($AH114=AS$5,VLOOKUP(AI114,buff!$K:$L,2,FALSE),"")=0,"",IF($AH114=AS$5,VLOOKUP(AI114,buff!$K:$L,2,FALSE),"")),"")</f>
        <v/>
      </c>
      <c r="AT114" s="6" t="str">
        <f>_xlfn.IFNA(IF(IF($AH114=AT$5,VLOOKUP(AJ114,buff!$K:$L,2,FALSE),"")=0,"",IF($AH114=AT$5,VLOOKUP(AJ114,buff!$K:$L,2,FALSE),"")),"")</f>
        <v/>
      </c>
      <c r="AU114" s="6" t="str">
        <f>_xlfn.IFNA(IF(IF($AH114=AU$5,VLOOKUP(AK114,buff!$K:$L,2,FALSE),"")=0,"",IF($AH114=AU$5,VLOOKUP(AK114,buff!$K:$L,2,FALSE),"")),"")</f>
        <v/>
      </c>
      <c r="AV114" s="6" t="str">
        <f>_xlfn.IFNA(IF(IF($AH114=AV$5,VLOOKUP(AL114,buff!$K:$L,2,FALSE),"")=0,"",IF($AH114=AV$5,VLOOKUP(AL114,buff!$K:$L,2,FALSE),"")),"")</f>
        <v/>
      </c>
      <c r="AW114" s="6" t="str">
        <f>_xlfn.IFNA(IF(IF($AH114=AW$5,VLOOKUP(AM114,buff!$K:$L,2,FALSE),"")=0,"",IF($AH114=AW$5,VLOOKUP(AM114,buff!$K:$L,2,FALSE),"")),"")</f>
        <v/>
      </c>
      <c r="AX114" s="6">
        <f>VLOOKUP(AI114,buff!K:P,6,FALSE)</f>
        <v>-25</v>
      </c>
      <c r="AY114">
        <f t="shared" si="27"/>
        <v>-25</v>
      </c>
      <c r="AZ114">
        <f t="shared" si="27"/>
        <v>-25</v>
      </c>
      <c r="BA114">
        <f t="shared" si="28"/>
        <v>3</v>
      </c>
      <c r="BB114">
        <f t="shared" si="29"/>
        <v>2</v>
      </c>
    </row>
    <row r="115" spans="1:54" x14ac:dyDescent="0.15">
      <c r="A115" t="str">
        <f t="shared" si="35"/>
        <v>法师主动技能3等级9</v>
      </c>
      <c r="B115" s="8">
        <v>109</v>
      </c>
      <c r="C115" s="8" t="str">
        <f>VLOOKUP(G115,角色!A:B,2,FALSE)</f>
        <v>法师</v>
      </c>
      <c r="D115" s="8" t="str">
        <f t="shared" si="24"/>
        <v>主动技能3</v>
      </c>
      <c r="E115" s="8">
        <f t="shared" si="30"/>
        <v>9</v>
      </c>
      <c r="F115" s="8">
        <f t="shared" si="31"/>
        <v>3</v>
      </c>
      <c r="G115" s="8">
        <f t="shared" si="32"/>
        <v>2</v>
      </c>
      <c r="H115" s="4" t="s">
        <v>448</v>
      </c>
      <c r="I115" s="24" t="str">
        <f t="shared" si="37"/>
        <v>对敌方全体造成100%攻击力（+812）点伤害,附带减速。</v>
      </c>
      <c r="J115" s="4" t="s">
        <v>305</v>
      </c>
      <c r="K115" s="1" t="s">
        <v>105</v>
      </c>
      <c r="L115" s="4" t="s">
        <v>109</v>
      </c>
      <c r="M115" s="4"/>
      <c r="N115" s="4">
        <v>100</v>
      </c>
      <c r="O115" s="4">
        <v>100</v>
      </c>
      <c r="T115" s="6" t="str">
        <f t="shared" si="21"/>
        <v>3:100:2:0</v>
      </c>
      <c r="U115" s="6" t="str">
        <f t="shared" si="22"/>
        <v/>
      </c>
      <c r="Y115">
        <f t="shared" si="36"/>
        <v>100</v>
      </c>
      <c r="Z115">
        <v>100</v>
      </c>
      <c r="AA115" s="23">
        <v>25</v>
      </c>
      <c r="AB115" s="23">
        <f>INT(VLOOKUP(VLOOKUP($C115,角色技能升级比率表!$B:$C,2,FALSE),角色属性概况!E:F,2,FALSE)*VLOOKUP(E115,角色属性概况!I:M,3,FALSE)*AA115/100)</f>
        <v>812</v>
      </c>
      <c r="AE115">
        <v>0</v>
      </c>
      <c r="AF115" s="23">
        <f t="shared" si="25"/>
        <v>3</v>
      </c>
      <c r="AG115" s="23">
        <f t="shared" si="26"/>
        <v>2</v>
      </c>
      <c r="AH115" s="2" t="s">
        <v>118</v>
      </c>
      <c r="AI115" s="4" t="s">
        <v>1560</v>
      </c>
      <c r="AN115" s="6" t="str">
        <f>_xlfn.IFNA(IF(IF($AH115=AN$5,VLOOKUP(AI115,buff!$K:$L,2,FALSE),"")=0,"",IF($AH115=AN$5,VLOOKUP(AI115,buff!$K:$L,2,FALSE),"")),"")</f>
        <v>3:100:2:0</v>
      </c>
      <c r="AO115" s="6" t="str">
        <f>_xlfn.IFNA(IF(IF($AH115=AO$5,VLOOKUP(AJ115,buff!$K:$L,2,FALSE),"")=0,"",IF($AH115=AO$5,VLOOKUP(AJ115,buff!$K:$L,2,FALSE),"")),"")</f>
        <v/>
      </c>
      <c r="AP115" s="6" t="str">
        <f>_xlfn.IFNA(IF(IF($AH115=AP$5,VLOOKUP(AK115,buff!$K:$L,2,FALSE),"")=0,"",IF($AH115=AP$5,VLOOKUP(AK115,buff!$K:$L,2,FALSE),"")),"")</f>
        <v/>
      </c>
      <c r="AQ115" s="6" t="str">
        <f>_xlfn.IFNA(IF(IF($AH115=AQ$5,VLOOKUP(AL115,buff!$K:$L,2,FALSE),"")=0,"",IF($AH115=AQ$5,VLOOKUP(AL115,buff!$K:$L,2,FALSE),"")),"")</f>
        <v/>
      </c>
      <c r="AR115" s="6" t="str">
        <f>_xlfn.IFNA(IF(IF($AH115=AR$5,VLOOKUP(AM115,buff!$K:$L,2,FALSE),"")=0,"",IF($AH115=AR$5,VLOOKUP(AM115,buff!$K:$L,2,FALSE),"")),"")</f>
        <v/>
      </c>
      <c r="AS115" s="6" t="str">
        <f>_xlfn.IFNA(IF(IF($AH115=AS$5,VLOOKUP(AI115,buff!$K:$L,2,FALSE),"")=0,"",IF($AH115=AS$5,VLOOKUP(AI115,buff!$K:$L,2,FALSE),"")),"")</f>
        <v/>
      </c>
      <c r="AT115" s="6" t="str">
        <f>_xlfn.IFNA(IF(IF($AH115=AT$5,VLOOKUP(AJ115,buff!$K:$L,2,FALSE),"")=0,"",IF($AH115=AT$5,VLOOKUP(AJ115,buff!$K:$L,2,FALSE),"")),"")</f>
        <v/>
      </c>
      <c r="AU115" s="6" t="str">
        <f>_xlfn.IFNA(IF(IF($AH115=AU$5,VLOOKUP(AK115,buff!$K:$L,2,FALSE),"")=0,"",IF($AH115=AU$5,VLOOKUP(AK115,buff!$K:$L,2,FALSE),"")),"")</f>
        <v/>
      </c>
      <c r="AV115" s="6" t="str">
        <f>_xlfn.IFNA(IF(IF($AH115=AV$5,VLOOKUP(AL115,buff!$K:$L,2,FALSE),"")=0,"",IF($AH115=AV$5,VLOOKUP(AL115,buff!$K:$L,2,FALSE),"")),"")</f>
        <v/>
      </c>
      <c r="AW115" s="6" t="str">
        <f>_xlfn.IFNA(IF(IF($AH115=AW$5,VLOOKUP(AM115,buff!$K:$L,2,FALSE),"")=0,"",IF($AH115=AW$5,VLOOKUP(AM115,buff!$K:$L,2,FALSE),"")),"")</f>
        <v/>
      </c>
      <c r="AX115" s="6">
        <f>VLOOKUP(AI115,buff!K:P,6,FALSE)</f>
        <v>-25</v>
      </c>
      <c r="AY115">
        <f t="shared" si="27"/>
        <v>-25</v>
      </c>
      <c r="AZ115">
        <f t="shared" si="27"/>
        <v>-25</v>
      </c>
      <c r="BA115">
        <f t="shared" si="28"/>
        <v>3</v>
      </c>
      <c r="BB115">
        <f t="shared" si="29"/>
        <v>2</v>
      </c>
    </row>
    <row r="116" spans="1:54" x14ac:dyDescent="0.15">
      <c r="A116" t="str">
        <f t="shared" si="35"/>
        <v>法师主动技能3等级10</v>
      </c>
      <c r="B116" s="8">
        <v>110</v>
      </c>
      <c r="C116" s="8" t="str">
        <f>VLOOKUP(G116,角色!A:B,2,FALSE)</f>
        <v>法师</v>
      </c>
      <c r="D116" s="8" t="str">
        <f t="shared" si="24"/>
        <v>主动技能3</v>
      </c>
      <c r="E116" s="8">
        <f t="shared" si="30"/>
        <v>10</v>
      </c>
      <c r="F116" s="8">
        <f t="shared" si="31"/>
        <v>3</v>
      </c>
      <c r="G116" s="8">
        <f t="shared" si="32"/>
        <v>2</v>
      </c>
      <c r="H116" s="4" t="s">
        <v>448</v>
      </c>
      <c r="I116" s="24" t="str">
        <f t="shared" si="37"/>
        <v>对敌方全体造成100%攻击力（+1000）点伤害,附带减速。</v>
      </c>
      <c r="J116" s="4" t="s">
        <v>305</v>
      </c>
      <c r="K116" s="1" t="s">
        <v>105</v>
      </c>
      <c r="L116" s="4" t="s">
        <v>109</v>
      </c>
      <c r="M116" s="4"/>
      <c r="N116" s="4">
        <v>100</v>
      </c>
      <c r="O116" s="4">
        <v>100</v>
      </c>
      <c r="T116" s="6" t="str">
        <f t="shared" si="21"/>
        <v>3:100:2:0</v>
      </c>
      <c r="U116" s="6" t="str">
        <f t="shared" si="22"/>
        <v/>
      </c>
      <c r="Y116">
        <f t="shared" si="36"/>
        <v>100</v>
      </c>
      <c r="Z116">
        <v>100</v>
      </c>
      <c r="AA116" s="23">
        <v>25</v>
      </c>
      <c r="AB116" s="23">
        <f>INT(VLOOKUP(VLOOKUP($C116,角色技能升级比率表!$B:$C,2,FALSE),角色属性概况!E:F,2,FALSE)*VLOOKUP(E116,角色属性概况!I:M,3,FALSE)*AA116/100)</f>
        <v>1000</v>
      </c>
      <c r="AE116">
        <v>0</v>
      </c>
      <c r="AF116" s="23">
        <f t="shared" si="25"/>
        <v>3</v>
      </c>
      <c r="AG116" s="23">
        <f t="shared" si="26"/>
        <v>2</v>
      </c>
      <c r="AH116" s="2" t="s">
        <v>118</v>
      </c>
      <c r="AI116" s="4" t="s">
        <v>1560</v>
      </c>
      <c r="AN116" s="6" t="str">
        <f>_xlfn.IFNA(IF(IF($AH116=AN$5,VLOOKUP(AI116,buff!$K:$L,2,FALSE),"")=0,"",IF($AH116=AN$5,VLOOKUP(AI116,buff!$K:$L,2,FALSE),"")),"")</f>
        <v>3:100:2:0</v>
      </c>
      <c r="AO116" s="6" t="str">
        <f>_xlfn.IFNA(IF(IF($AH116=AO$5,VLOOKUP(AJ116,buff!$K:$L,2,FALSE),"")=0,"",IF($AH116=AO$5,VLOOKUP(AJ116,buff!$K:$L,2,FALSE),"")),"")</f>
        <v/>
      </c>
      <c r="AP116" s="6" t="str">
        <f>_xlfn.IFNA(IF(IF($AH116=AP$5,VLOOKUP(AK116,buff!$K:$L,2,FALSE),"")=0,"",IF($AH116=AP$5,VLOOKUP(AK116,buff!$K:$L,2,FALSE),"")),"")</f>
        <v/>
      </c>
      <c r="AQ116" s="6" t="str">
        <f>_xlfn.IFNA(IF(IF($AH116=AQ$5,VLOOKUP(AL116,buff!$K:$L,2,FALSE),"")=0,"",IF($AH116=AQ$5,VLOOKUP(AL116,buff!$K:$L,2,FALSE),"")),"")</f>
        <v/>
      </c>
      <c r="AR116" s="6" t="str">
        <f>_xlfn.IFNA(IF(IF($AH116=AR$5,VLOOKUP(AM116,buff!$K:$L,2,FALSE),"")=0,"",IF($AH116=AR$5,VLOOKUP(AM116,buff!$K:$L,2,FALSE),"")),"")</f>
        <v/>
      </c>
      <c r="AS116" s="6" t="str">
        <f>_xlfn.IFNA(IF(IF($AH116=AS$5,VLOOKUP(AI116,buff!$K:$L,2,FALSE),"")=0,"",IF($AH116=AS$5,VLOOKUP(AI116,buff!$K:$L,2,FALSE),"")),"")</f>
        <v/>
      </c>
      <c r="AT116" s="6" t="str">
        <f>_xlfn.IFNA(IF(IF($AH116=AT$5,VLOOKUP(AJ116,buff!$K:$L,2,FALSE),"")=0,"",IF($AH116=AT$5,VLOOKUP(AJ116,buff!$K:$L,2,FALSE),"")),"")</f>
        <v/>
      </c>
      <c r="AU116" s="6" t="str">
        <f>_xlfn.IFNA(IF(IF($AH116=AU$5,VLOOKUP(AK116,buff!$K:$L,2,FALSE),"")=0,"",IF($AH116=AU$5,VLOOKUP(AK116,buff!$K:$L,2,FALSE),"")),"")</f>
        <v/>
      </c>
      <c r="AV116" s="6" t="str">
        <f>_xlfn.IFNA(IF(IF($AH116=AV$5,VLOOKUP(AL116,buff!$K:$L,2,FALSE),"")=0,"",IF($AH116=AV$5,VLOOKUP(AL116,buff!$K:$L,2,FALSE),"")),"")</f>
        <v/>
      </c>
      <c r="AW116" s="6" t="str">
        <f>_xlfn.IFNA(IF(IF($AH116=AW$5,VLOOKUP(AM116,buff!$K:$L,2,FALSE),"")=0,"",IF($AH116=AW$5,VLOOKUP(AM116,buff!$K:$L,2,FALSE),"")),"")</f>
        <v/>
      </c>
      <c r="AX116" s="6">
        <f>VLOOKUP(AI116,buff!K:P,6,FALSE)</f>
        <v>-25</v>
      </c>
      <c r="AY116">
        <f t="shared" si="27"/>
        <v>-25</v>
      </c>
      <c r="AZ116">
        <f t="shared" si="27"/>
        <v>-25</v>
      </c>
      <c r="BA116">
        <f t="shared" si="28"/>
        <v>3</v>
      </c>
      <c r="BB116">
        <f t="shared" si="29"/>
        <v>2</v>
      </c>
    </row>
    <row r="117" spans="1:54" x14ac:dyDescent="0.15">
      <c r="A117" t="str">
        <f t="shared" si="35"/>
        <v>法师主动技能3等级11</v>
      </c>
      <c r="B117" s="8">
        <v>111</v>
      </c>
      <c r="C117" s="8" t="str">
        <f>VLOOKUP(G117,角色!A:B,2,FALSE)</f>
        <v>法师</v>
      </c>
      <c r="D117" s="8" t="str">
        <f t="shared" si="24"/>
        <v>主动技能3</v>
      </c>
      <c r="E117" s="8">
        <f t="shared" si="30"/>
        <v>11</v>
      </c>
      <c r="F117" s="8">
        <f t="shared" si="31"/>
        <v>3</v>
      </c>
      <c r="G117" s="8">
        <f t="shared" si="32"/>
        <v>2</v>
      </c>
      <c r="H117" s="4" t="s">
        <v>448</v>
      </c>
      <c r="I117" s="24" t="str">
        <f t="shared" si="37"/>
        <v>对敌方全体造成100%攻击力（+1231）点伤害,附带减速。</v>
      </c>
      <c r="J117" s="4" t="s">
        <v>305</v>
      </c>
      <c r="K117" s="1" t="s">
        <v>105</v>
      </c>
      <c r="L117" s="4" t="s">
        <v>109</v>
      </c>
      <c r="M117" s="4"/>
      <c r="N117" s="4">
        <v>100</v>
      </c>
      <c r="O117" s="4">
        <v>100</v>
      </c>
      <c r="T117" s="6" t="str">
        <f t="shared" si="21"/>
        <v>3:100:2:0</v>
      </c>
      <c r="U117" s="6" t="str">
        <f t="shared" si="22"/>
        <v/>
      </c>
      <c r="Y117">
        <f t="shared" si="36"/>
        <v>100</v>
      </c>
      <c r="Z117">
        <v>100</v>
      </c>
      <c r="AA117" s="23">
        <v>25</v>
      </c>
      <c r="AB117" s="23">
        <f>INT(VLOOKUP(VLOOKUP($C117,角色技能升级比率表!$B:$C,2,FALSE),角色属性概况!E:F,2,FALSE)*VLOOKUP(E117,角色属性概况!I:M,3,FALSE)*AA117/100)</f>
        <v>1231</v>
      </c>
      <c r="AE117">
        <v>0</v>
      </c>
      <c r="AF117" s="23">
        <f t="shared" si="25"/>
        <v>3</v>
      </c>
      <c r="AG117" s="23">
        <f t="shared" si="26"/>
        <v>2</v>
      </c>
      <c r="AH117" s="2" t="s">
        <v>118</v>
      </c>
      <c r="AI117" s="4" t="s">
        <v>1560</v>
      </c>
      <c r="AN117" s="6" t="str">
        <f>_xlfn.IFNA(IF(IF($AH117=AN$5,VLOOKUP(AI117,buff!$K:$L,2,FALSE),"")=0,"",IF($AH117=AN$5,VLOOKUP(AI117,buff!$K:$L,2,FALSE),"")),"")</f>
        <v>3:100:2:0</v>
      </c>
      <c r="AO117" s="6" t="str">
        <f>_xlfn.IFNA(IF(IF($AH117=AO$5,VLOOKUP(AJ117,buff!$K:$L,2,FALSE),"")=0,"",IF($AH117=AO$5,VLOOKUP(AJ117,buff!$K:$L,2,FALSE),"")),"")</f>
        <v/>
      </c>
      <c r="AP117" s="6" t="str">
        <f>_xlfn.IFNA(IF(IF($AH117=AP$5,VLOOKUP(AK117,buff!$K:$L,2,FALSE),"")=0,"",IF($AH117=AP$5,VLOOKUP(AK117,buff!$K:$L,2,FALSE),"")),"")</f>
        <v/>
      </c>
      <c r="AQ117" s="6" t="str">
        <f>_xlfn.IFNA(IF(IF($AH117=AQ$5,VLOOKUP(AL117,buff!$K:$L,2,FALSE),"")=0,"",IF($AH117=AQ$5,VLOOKUP(AL117,buff!$K:$L,2,FALSE),"")),"")</f>
        <v/>
      </c>
      <c r="AR117" s="6" t="str">
        <f>_xlfn.IFNA(IF(IF($AH117=AR$5,VLOOKUP(AM117,buff!$K:$L,2,FALSE),"")=0,"",IF($AH117=AR$5,VLOOKUP(AM117,buff!$K:$L,2,FALSE),"")),"")</f>
        <v/>
      </c>
      <c r="AS117" s="6" t="str">
        <f>_xlfn.IFNA(IF(IF($AH117=AS$5,VLOOKUP(AI117,buff!$K:$L,2,FALSE),"")=0,"",IF($AH117=AS$5,VLOOKUP(AI117,buff!$K:$L,2,FALSE),"")),"")</f>
        <v/>
      </c>
      <c r="AT117" s="6" t="str">
        <f>_xlfn.IFNA(IF(IF($AH117=AT$5,VLOOKUP(AJ117,buff!$K:$L,2,FALSE),"")=0,"",IF($AH117=AT$5,VLOOKUP(AJ117,buff!$K:$L,2,FALSE),"")),"")</f>
        <v/>
      </c>
      <c r="AU117" s="6" t="str">
        <f>_xlfn.IFNA(IF(IF($AH117=AU$5,VLOOKUP(AK117,buff!$K:$L,2,FALSE),"")=0,"",IF($AH117=AU$5,VLOOKUP(AK117,buff!$K:$L,2,FALSE),"")),"")</f>
        <v/>
      </c>
      <c r="AV117" s="6" t="str">
        <f>_xlfn.IFNA(IF(IF($AH117=AV$5,VLOOKUP(AL117,buff!$K:$L,2,FALSE),"")=0,"",IF($AH117=AV$5,VLOOKUP(AL117,buff!$K:$L,2,FALSE),"")),"")</f>
        <v/>
      </c>
      <c r="AW117" s="6" t="str">
        <f>_xlfn.IFNA(IF(IF($AH117=AW$5,VLOOKUP(AM117,buff!$K:$L,2,FALSE),"")=0,"",IF($AH117=AW$5,VLOOKUP(AM117,buff!$K:$L,2,FALSE),"")),"")</f>
        <v/>
      </c>
      <c r="AX117" s="6">
        <f>VLOOKUP(AI117,buff!K:P,6,FALSE)</f>
        <v>-25</v>
      </c>
      <c r="AY117">
        <f t="shared" si="27"/>
        <v>-25</v>
      </c>
      <c r="AZ117">
        <f t="shared" si="27"/>
        <v>-25</v>
      </c>
      <c r="BA117">
        <f t="shared" si="28"/>
        <v>3</v>
      </c>
      <c r="BB117">
        <f t="shared" si="29"/>
        <v>2</v>
      </c>
    </row>
    <row r="118" spans="1:54" x14ac:dyDescent="0.15">
      <c r="A118" t="str">
        <f t="shared" si="35"/>
        <v>法师主动技能3等级12</v>
      </c>
      <c r="B118" s="8">
        <v>112</v>
      </c>
      <c r="C118" s="8" t="str">
        <f>VLOOKUP(G118,角色!A:B,2,FALSE)</f>
        <v>法师</v>
      </c>
      <c r="D118" s="8" t="str">
        <f t="shared" si="24"/>
        <v>主动技能3</v>
      </c>
      <c r="E118" s="8">
        <f t="shared" si="30"/>
        <v>12</v>
      </c>
      <c r="F118" s="8">
        <f t="shared" si="31"/>
        <v>3</v>
      </c>
      <c r="G118" s="8">
        <f t="shared" si="32"/>
        <v>2</v>
      </c>
      <c r="H118" s="4" t="s">
        <v>448</v>
      </c>
      <c r="I118" s="24" t="str">
        <f t="shared" si="37"/>
        <v>对敌方全体造成100%攻击力（+1516）点伤害,附带减速。</v>
      </c>
      <c r="J118" s="4" t="s">
        <v>305</v>
      </c>
      <c r="K118" s="1" t="s">
        <v>105</v>
      </c>
      <c r="L118" s="4" t="s">
        <v>109</v>
      </c>
      <c r="M118" s="4"/>
      <c r="N118" s="4">
        <v>100</v>
      </c>
      <c r="O118" s="4">
        <v>100</v>
      </c>
      <c r="T118" s="6" t="str">
        <f t="shared" si="21"/>
        <v>3:100:2:0</v>
      </c>
      <c r="U118" s="6" t="str">
        <f t="shared" si="22"/>
        <v/>
      </c>
      <c r="Y118">
        <f t="shared" si="36"/>
        <v>100</v>
      </c>
      <c r="Z118">
        <v>100</v>
      </c>
      <c r="AA118" s="23">
        <v>25</v>
      </c>
      <c r="AB118" s="23">
        <f>INT(VLOOKUP(VLOOKUP($C118,角色技能升级比率表!$B:$C,2,FALSE),角色属性概况!E:F,2,FALSE)*VLOOKUP(E118,角色属性概况!I:M,3,FALSE)*AA118/100)</f>
        <v>1516</v>
      </c>
      <c r="AE118">
        <v>0</v>
      </c>
      <c r="AF118" s="23">
        <f t="shared" si="25"/>
        <v>3</v>
      </c>
      <c r="AG118" s="23">
        <f t="shared" si="26"/>
        <v>2</v>
      </c>
      <c r="AH118" s="2" t="s">
        <v>118</v>
      </c>
      <c r="AI118" s="4" t="s">
        <v>1560</v>
      </c>
      <c r="AN118" s="6" t="str">
        <f>_xlfn.IFNA(IF(IF($AH118=AN$5,VLOOKUP(AI118,buff!$K:$L,2,FALSE),"")=0,"",IF($AH118=AN$5,VLOOKUP(AI118,buff!$K:$L,2,FALSE),"")),"")</f>
        <v>3:100:2:0</v>
      </c>
      <c r="AO118" s="6" t="str">
        <f>_xlfn.IFNA(IF(IF($AH118=AO$5,VLOOKUP(AJ118,buff!$K:$L,2,FALSE),"")=0,"",IF($AH118=AO$5,VLOOKUP(AJ118,buff!$K:$L,2,FALSE),"")),"")</f>
        <v/>
      </c>
      <c r="AP118" s="6" t="str">
        <f>_xlfn.IFNA(IF(IF($AH118=AP$5,VLOOKUP(AK118,buff!$K:$L,2,FALSE),"")=0,"",IF($AH118=AP$5,VLOOKUP(AK118,buff!$K:$L,2,FALSE),"")),"")</f>
        <v/>
      </c>
      <c r="AQ118" s="6" t="str">
        <f>_xlfn.IFNA(IF(IF($AH118=AQ$5,VLOOKUP(AL118,buff!$K:$L,2,FALSE),"")=0,"",IF($AH118=AQ$5,VLOOKUP(AL118,buff!$K:$L,2,FALSE),"")),"")</f>
        <v/>
      </c>
      <c r="AR118" s="6" t="str">
        <f>_xlfn.IFNA(IF(IF($AH118=AR$5,VLOOKUP(AM118,buff!$K:$L,2,FALSE),"")=0,"",IF($AH118=AR$5,VLOOKUP(AM118,buff!$K:$L,2,FALSE),"")),"")</f>
        <v/>
      </c>
      <c r="AS118" s="6" t="str">
        <f>_xlfn.IFNA(IF(IF($AH118=AS$5,VLOOKUP(AI118,buff!$K:$L,2,FALSE),"")=0,"",IF($AH118=AS$5,VLOOKUP(AI118,buff!$K:$L,2,FALSE),"")),"")</f>
        <v/>
      </c>
      <c r="AT118" s="6" t="str">
        <f>_xlfn.IFNA(IF(IF($AH118=AT$5,VLOOKUP(AJ118,buff!$K:$L,2,FALSE),"")=0,"",IF($AH118=AT$5,VLOOKUP(AJ118,buff!$K:$L,2,FALSE),"")),"")</f>
        <v/>
      </c>
      <c r="AU118" s="6" t="str">
        <f>_xlfn.IFNA(IF(IF($AH118=AU$5,VLOOKUP(AK118,buff!$K:$L,2,FALSE),"")=0,"",IF($AH118=AU$5,VLOOKUP(AK118,buff!$K:$L,2,FALSE),"")),"")</f>
        <v/>
      </c>
      <c r="AV118" s="6" t="str">
        <f>_xlfn.IFNA(IF(IF($AH118=AV$5,VLOOKUP(AL118,buff!$K:$L,2,FALSE),"")=0,"",IF($AH118=AV$5,VLOOKUP(AL118,buff!$K:$L,2,FALSE),"")),"")</f>
        <v/>
      </c>
      <c r="AW118" s="6" t="str">
        <f>_xlfn.IFNA(IF(IF($AH118=AW$5,VLOOKUP(AM118,buff!$K:$L,2,FALSE),"")=0,"",IF($AH118=AW$5,VLOOKUP(AM118,buff!$K:$L,2,FALSE),"")),"")</f>
        <v/>
      </c>
      <c r="AX118" s="6">
        <f>VLOOKUP(AI118,buff!K:P,6,FALSE)</f>
        <v>-25</v>
      </c>
      <c r="AY118">
        <f t="shared" si="27"/>
        <v>-25</v>
      </c>
      <c r="AZ118">
        <f t="shared" si="27"/>
        <v>-25</v>
      </c>
      <c r="BA118">
        <f t="shared" si="28"/>
        <v>3</v>
      </c>
      <c r="BB118">
        <f t="shared" si="29"/>
        <v>2</v>
      </c>
    </row>
    <row r="119" spans="1:54" x14ac:dyDescent="0.15">
      <c r="A119" t="str">
        <f t="shared" si="35"/>
        <v>法师主动技能3等级13</v>
      </c>
      <c r="B119" s="8">
        <v>113</v>
      </c>
      <c r="C119" s="8" t="str">
        <f>VLOOKUP(G119,角色!A:B,2,FALSE)</f>
        <v>法师</v>
      </c>
      <c r="D119" s="8" t="str">
        <f t="shared" si="24"/>
        <v>主动技能3</v>
      </c>
      <c r="E119" s="8">
        <f t="shared" si="30"/>
        <v>13</v>
      </c>
      <c r="F119" s="8">
        <f t="shared" si="31"/>
        <v>3</v>
      </c>
      <c r="G119" s="8">
        <f t="shared" si="32"/>
        <v>2</v>
      </c>
      <c r="H119" s="4" t="s">
        <v>448</v>
      </c>
      <c r="I119" s="24" t="str">
        <f t="shared" si="37"/>
        <v>对敌方全体造成100%攻击力（+1867）点伤害,附带减速。</v>
      </c>
      <c r="J119" s="4" t="s">
        <v>305</v>
      </c>
      <c r="K119" s="1" t="s">
        <v>105</v>
      </c>
      <c r="L119" s="4" t="s">
        <v>109</v>
      </c>
      <c r="M119" s="4"/>
      <c r="N119" s="4">
        <v>100</v>
      </c>
      <c r="O119" s="4">
        <v>100</v>
      </c>
      <c r="T119" s="6" t="str">
        <f t="shared" si="21"/>
        <v>3:100:2:0</v>
      </c>
      <c r="U119" s="6" t="str">
        <f t="shared" si="22"/>
        <v/>
      </c>
      <c r="Y119">
        <f t="shared" si="36"/>
        <v>100</v>
      </c>
      <c r="Z119">
        <v>100</v>
      </c>
      <c r="AA119" s="23">
        <v>25</v>
      </c>
      <c r="AB119" s="23">
        <f>INT(VLOOKUP(VLOOKUP($C119,角色技能升级比率表!$B:$C,2,FALSE),角色属性概况!E:F,2,FALSE)*VLOOKUP(E119,角色属性概况!I:M,3,FALSE)*AA119/100)</f>
        <v>1867</v>
      </c>
      <c r="AE119">
        <v>0</v>
      </c>
      <c r="AF119" s="23">
        <f t="shared" si="25"/>
        <v>3</v>
      </c>
      <c r="AG119" s="23">
        <f t="shared" si="26"/>
        <v>2</v>
      </c>
      <c r="AH119" s="2" t="s">
        <v>118</v>
      </c>
      <c r="AI119" s="4" t="s">
        <v>1560</v>
      </c>
      <c r="AN119" s="6" t="str">
        <f>_xlfn.IFNA(IF(IF($AH119=AN$5,VLOOKUP(AI119,buff!$K:$L,2,FALSE),"")=0,"",IF($AH119=AN$5,VLOOKUP(AI119,buff!$K:$L,2,FALSE),"")),"")</f>
        <v>3:100:2:0</v>
      </c>
      <c r="AO119" s="6" t="str">
        <f>_xlfn.IFNA(IF(IF($AH119=AO$5,VLOOKUP(AJ119,buff!$K:$L,2,FALSE),"")=0,"",IF($AH119=AO$5,VLOOKUP(AJ119,buff!$K:$L,2,FALSE),"")),"")</f>
        <v/>
      </c>
      <c r="AP119" s="6" t="str">
        <f>_xlfn.IFNA(IF(IF($AH119=AP$5,VLOOKUP(AK119,buff!$K:$L,2,FALSE),"")=0,"",IF($AH119=AP$5,VLOOKUP(AK119,buff!$K:$L,2,FALSE),"")),"")</f>
        <v/>
      </c>
      <c r="AQ119" s="6" t="str">
        <f>_xlfn.IFNA(IF(IF($AH119=AQ$5,VLOOKUP(AL119,buff!$K:$L,2,FALSE),"")=0,"",IF($AH119=AQ$5,VLOOKUP(AL119,buff!$K:$L,2,FALSE),"")),"")</f>
        <v/>
      </c>
      <c r="AR119" s="6" t="str">
        <f>_xlfn.IFNA(IF(IF($AH119=AR$5,VLOOKUP(AM119,buff!$K:$L,2,FALSE),"")=0,"",IF($AH119=AR$5,VLOOKUP(AM119,buff!$K:$L,2,FALSE),"")),"")</f>
        <v/>
      </c>
      <c r="AS119" s="6" t="str">
        <f>_xlfn.IFNA(IF(IF($AH119=AS$5,VLOOKUP(AI119,buff!$K:$L,2,FALSE),"")=0,"",IF($AH119=AS$5,VLOOKUP(AI119,buff!$K:$L,2,FALSE),"")),"")</f>
        <v/>
      </c>
      <c r="AT119" s="6" t="str">
        <f>_xlfn.IFNA(IF(IF($AH119=AT$5,VLOOKUP(AJ119,buff!$K:$L,2,FALSE),"")=0,"",IF($AH119=AT$5,VLOOKUP(AJ119,buff!$K:$L,2,FALSE),"")),"")</f>
        <v/>
      </c>
      <c r="AU119" s="6" t="str">
        <f>_xlfn.IFNA(IF(IF($AH119=AU$5,VLOOKUP(AK119,buff!$K:$L,2,FALSE),"")=0,"",IF($AH119=AU$5,VLOOKUP(AK119,buff!$K:$L,2,FALSE),"")),"")</f>
        <v/>
      </c>
      <c r="AV119" s="6" t="str">
        <f>_xlfn.IFNA(IF(IF($AH119=AV$5,VLOOKUP(AL119,buff!$K:$L,2,FALSE),"")=0,"",IF($AH119=AV$5,VLOOKUP(AL119,buff!$K:$L,2,FALSE),"")),"")</f>
        <v/>
      </c>
      <c r="AW119" s="6" t="str">
        <f>_xlfn.IFNA(IF(IF($AH119=AW$5,VLOOKUP(AM119,buff!$K:$L,2,FALSE),"")=0,"",IF($AH119=AW$5,VLOOKUP(AM119,buff!$K:$L,2,FALSE),"")),"")</f>
        <v/>
      </c>
      <c r="AX119" s="6">
        <f>VLOOKUP(AI119,buff!K:P,6,FALSE)</f>
        <v>-25</v>
      </c>
      <c r="AY119">
        <f t="shared" si="27"/>
        <v>-25</v>
      </c>
      <c r="AZ119">
        <f t="shared" si="27"/>
        <v>-25</v>
      </c>
      <c r="BA119">
        <f t="shared" si="28"/>
        <v>3</v>
      </c>
      <c r="BB119">
        <f t="shared" si="29"/>
        <v>2</v>
      </c>
    </row>
    <row r="120" spans="1:54" x14ac:dyDescent="0.15">
      <c r="A120" t="str">
        <f t="shared" si="35"/>
        <v>法师主动技能3等级14</v>
      </c>
      <c r="B120" s="8">
        <v>114</v>
      </c>
      <c r="C120" s="8" t="str">
        <f>VLOOKUP(G120,角色!A:B,2,FALSE)</f>
        <v>法师</v>
      </c>
      <c r="D120" s="8" t="str">
        <f t="shared" si="24"/>
        <v>主动技能3</v>
      </c>
      <c r="E120" s="8">
        <f t="shared" si="30"/>
        <v>14</v>
      </c>
      <c r="F120" s="8">
        <f t="shared" si="31"/>
        <v>3</v>
      </c>
      <c r="G120" s="8">
        <f t="shared" si="32"/>
        <v>2</v>
      </c>
      <c r="H120" s="4" t="s">
        <v>448</v>
      </c>
      <c r="I120" s="24" t="str">
        <f t="shared" si="37"/>
        <v>对敌方全体造成100%攻击力（+2299）点伤害,附带减速。</v>
      </c>
      <c r="J120" s="4" t="s">
        <v>305</v>
      </c>
      <c r="K120" s="1" t="s">
        <v>105</v>
      </c>
      <c r="L120" s="4" t="s">
        <v>109</v>
      </c>
      <c r="M120" s="4"/>
      <c r="N120" s="4">
        <v>100</v>
      </c>
      <c r="O120" s="4">
        <v>100</v>
      </c>
      <c r="T120" s="6" t="str">
        <f t="shared" si="21"/>
        <v>3:100:2:0</v>
      </c>
      <c r="U120" s="6" t="str">
        <f t="shared" si="22"/>
        <v/>
      </c>
      <c r="Y120">
        <f t="shared" si="36"/>
        <v>100</v>
      </c>
      <c r="Z120">
        <v>100</v>
      </c>
      <c r="AA120" s="23">
        <v>25</v>
      </c>
      <c r="AB120" s="23">
        <f>INT(VLOOKUP(VLOOKUP($C120,角色技能升级比率表!$B:$C,2,FALSE),角色属性概况!E:F,2,FALSE)*VLOOKUP(E120,角色属性概况!I:M,3,FALSE)*AA120/100)</f>
        <v>2299</v>
      </c>
      <c r="AE120">
        <v>0</v>
      </c>
      <c r="AF120" s="23">
        <f t="shared" si="25"/>
        <v>3</v>
      </c>
      <c r="AG120" s="23">
        <f t="shared" si="26"/>
        <v>2</v>
      </c>
      <c r="AH120" s="2" t="s">
        <v>118</v>
      </c>
      <c r="AI120" s="4" t="s">
        <v>1560</v>
      </c>
      <c r="AN120" s="6" t="str">
        <f>_xlfn.IFNA(IF(IF($AH120=AN$5,VLOOKUP(AI120,buff!$K:$L,2,FALSE),"")=0,"",IF($AH120=AN$5,VLOOKUP(AI120,buff!$K:$L,2,FALSE),"")),"")</f>
        <v>3:100:2:0</v>
      </c>
      <c r="AO120" s="6" t="str">
        <f>_xlfn.IFNA(IF(IF($AH120=AO$5,VLOOKUP(AJ120,buff!$K:$L,2,FALSE),"")=0,"",IF($AH120=AO$5,VLOOKUP(AJ120,buff!$K:$L,2,FALSE),"")),"")</f>
        <v/>
      </c>
      <c r="AP120" s="6" t="str">
        <f>_xlfn.IFNA(IF(IF($AH120=AP$5,VLOOKUP(AK120,buff!$K:$L,2,FALSE),"")=0,"",IF($AH120=AP$5,VLOOKUP(AK120,buff!$K:$L,2,FALSE),"")),"")</f>
        <v/>
      </c>
      <c r="AQ120" s="6" t="str">
        <f>_xlfn.IFNA(IF(IF($AH120=AQ$5,VLOOKUP(AL120,buff!$K:$L,2,FALSE),"")=0,"",IF($AH120=AQ$5,VLOOKUP(AL120,buff!$K:$L,2,FALSE),"")),"")</f>
        <v/>
      </c>
      <c r="AR120" s="6" t="str">
        <f>_xlfn.IFNA(IF(IF($AH120=AR$5,VLOOKUP(AM120,buff!$K:$L,2,FALSE),"")=0,"",IF($AH120=AR$5,VLOOKUP(AM120,buff!$K:$L,2,FALSE),"")),"")</f>
        <v/>
      </c>
      <c r="AS120" s="6" t="str">
        <f>_xlfn.IFNA(IF(IF($AH120=AS$5,VLOOKUP(AI120,buff!$K:$L,2,FALSE),"")=0,"",IF($AH120=AS$5,VLOOKUP(AI120,buff!$K:$L,2,FALSE),"")),"")</f>
        <v/>
      </c>
      <c r="AT120" s="6" t="str">
        <f>_xlfn.IFNA(IF(IF($AH120=AT$5,VLOOKUP(AJ120,buff!$K:$L,2,FALSE),"")=0,"",IF($AH120=AT$5,VLOOKUP(AJ120,buff!$K:$L,2,FALSE),"")),"")</f>
        <v/>
      </c>
      <c r="AU120" s="6" t="str">
        <f>_xlfn.IFNA(IF(IF($AH120=AU$5,VLOOKUP(AK120,buff!$K:$L,2,FALSE),"")=0,"",IF($AH120=AU$5,VLOOKUP(AK120,buff!$K:$L,2,FALSE),"")),"")</f>
        <v/>
      </c>
      <c r="AV120" s="6" t="str">
        <f>_xlfn.IFNA(IF(IF($AH120=AV$5,VLOOKUP(AL120,buff!$K:$L,2,FALSE),"")=0,"",IF($AH120=AV$5,VLOOKUP(AL120,buff!$K:$L,2,FALSE),"")),"")</f>
        <v/>
      </c>
      <c r="AW120" s="6" t="str">
        <f>_xlfn.IFNA(IF(IF($AH120=AW$5,VLOOKUP(AM120,buff!$K:$L,2,FALSE),"")=0,"",IF($AH120=AW$5,VLOOKUP(AM120,buff!$K:$L,2,FALSE),"")),"")</f>
        <v/>
      </c>
      <c r="AX120" s="6">
        <f>VLOOKUP(AI120,buff!K:P,6,FALSE)</f>
        <v>-25</v>
      </c>
      <c r="AY120">
        <f t="shared" si="27"/>
        <v>-25</v>
      </c>
      <c r="AZ120">
        <f t="shared" si="27"/>
        <v>-25</v>
      </c>
      <c r="BA120">
        <f t="shared" si="28"/>
        <v>3</v>
      </c>
      <c r="BB120">
        <f t="shared" si="29"/>
        <v>2</v>
      </c>
    </row>
    <row r="121" spans="1:54" x14ac:dyDescent="0.15">
      <c r="A121" t="str">
        <f t="shared" si="35"/>
        <v>法师主动技能3等级15</v>
      </c>
      <c r="B121" s="8">
        <v>115</v>
      </c>
      <c r="C121" s="8" t="str">
        <f>VLOOKUP(G121,角色!A:B,2,FALSE)</f>
        <v>法师</v>
      </c>
      <c r="D121" s="8" t="str">
        <f t="shared" si="24"/>
        <v>主动技能3</v>
      </c>
      <c r="E121" s="8">
        <f t="shared" si="30"/>
        <v>15</v>
      </c>
      <c r="F121" s="8">
        <f t="shared" si="31"/>
        <v>3</v>
      </c>
      <c r="G121" s="8">
        <f t="shared" si="32"/>
        <v>2</v>
      </c>
      <c r="H121" s="4" t="s">
        <v>448</v>
      </c>
      <c r="I121" s="24" t="str">
        <f t="shared" si="37"/>
        <v>对敌方全体造成100%攻击力（+2831）点伤害,附带减速。</v>
      </c>
      <c r="J121" s="4" t="s">
        <v>305</v>
      </c>
      <c r="K121" s="1" t="s">
        <v>105</v>
      </c>
      <c r="L121" s="4" t="s">
        <v>109</v>
      </c>
      <c r="M121" s="4"/>
      <c r="N121" s="4">
        <v>100</v>
      </c>
      <c r="O121" s="4">
        <v>100</v>
      </c>
      <c r="T121" s="6" t="str">
        <f t="shared" si="21"/>
        <v>3:100:2:0</v>
      </c>
      <c r="U121" s="6" t="str">
        <f t="shared" si="22"/>
        <v/>
      </c>
      <c r="Y121">
        <f t="shared" si="36"/>
        <v>100</v>
      </c>
      <c r="Z121">
        <v>100</v>
      </c>
      <c r="AA121" s="23">
        <v>25</v>
      </c>
      <c r="AB121" s="23">
        <f>INT(VLOOKUP(VLOOKUP($C121,角色技能升级比率表!$B:$C,2,FALSE),角色属性概况!E:F,2,FALSE)*VLOOKUP(E121,角色属性概况!I:M,3,FALSE)*AA121/100)</f>
        <v>2831</v>
      </c>
      <c r="AE121">
        <v>0</v>
      </c>
      <c r="AF121" s="23">
        <f t="shared" si="25"/>
        <v>3</v>
      </c>
      <c r="AG121" s="23">
        <f t="shared" si="26"/>
        <v>2</v>
      </c>
      <c r="AH121" s="2" t="s">
        <v>118</v>
      </c>
      <c r="AI121" s="4" t="s">
        <v>1560</v>
      </c>
      <c r="AN121" s="6" t="str">
        <f>_xlfn.IFNA(IF(IF($AH121=AN$5,VLOOKUP(AI121,buff!$K:$L,2,FALSE),"")=0,"",IF($AH121=AN$5,VLOOKUP(AI121,buff!$K:$L,2,FALSE),"")),"")</f>
        <v>3:100:2:0</v>
      </c>
      <c r="AO121" s="6" t="str">
        <f>_xlfn.IFNA(IF(IF($AH121=AO$5,VLOOKUP(AJ121,buff!$K:$L,2,FALSE),"")=0,"",IF($AH121=AO$5,VLOOKUP(AJ121,buff!$K:$L,2,FALSE),"")),"")</f>
        <v/>
      </c>
      <c r="AP121" s="6" t="str">
        <f>_xlfn.IFNA(IF(IF($AH121=AP$5,VLOOKUP(AK121,buff!$K:$L,2,FALSE),"")=0,"",IF($AH121=AP$5,VLOOKUP(AK121,buff!$K:$L,2,FALSE),"")),"")</f>
        <v/>
      </c>
      <c r="AQ121" s="6" t="str">
        <f>_xlfn.IFNA(IF(IF($AH121=AQ$5,VLOOKUP(AL121,buff!$K:$L,2,FALSE),"")=0,"",IF($AH121=AQ$5,VLOOKUP(AL121,buff!$K:$L,2,FALSE),"")),"")</f>
        <v/>
      </c>
      <c r="AR121" s="6" t="str">
        <f>_xlfn.IFNA(IF(IF($AH121=AR$5,VLOOKUP(AM121,buff!$K:$L,2,FALSE),"")=0,"",IF($AH121=AR$5,VLOOKUP(AM121,buff!$K:$L,2,FALSE),"")),"")</f>
        <v/>
      </c>
      <c r="AS121" s="6" t="str">
        <f>_xlfn.IFNA(IF(IF($AH121=AS$5,VLOOKUP(AI121,buff!$K:$L,2,FALSE),"")=0,"",IF($AH121=AS$5,VLOOKUP(AI121,buff!$K:$L,2,FALSE),"")),"")</f>
        <v/>
      </c>
      <c r="AT121" s="6" t="str">
        <f>_xlfn.IFNA(IF(IF($AH121=AT$5,VLOOKUP(AJ121,buff!$K:$L,2,FALSE),"")=0,"",IF($AH121=AT$5,VLOOKUP(AJ121,buff!$K:$L,2,FALSE),"")),"")</f>
        <v/>
      </c>
      <c r="AU121" s="6" t="str">
        <f>_xlfn.IFNA(IF(IF($AH121=AU$5,VLOOKUP(AK121,buff!$K:$L,2,FALSE),"")=0,"",IF($AH121=AU$5,VLOOKUP(AK121,buff!$K:$L,2,FALSE),"")),"")</f>
        <v/>
      </c>
      <c r="AV121" s="6" t="str">
        <f>_xlfn.IFNA(IF(IF($AH121=AV$5,VLOOKUP(AL121,buff!$K:$L,2,FALSE),"")=0,"",IF($AH121=AV$5,VLOOKUP(AL121,buff!$K:$L,2,FALSE),"")),"")</f>
        <v/>
      </c>
      <c r="AW121" s="6" t="str">
        <f>_xlfn.IFNA(IF(IF($AH121=AW$5,VLOOKUP(AM121,buff!$K:$L,2,FALSE),"")=0,"",IF($AH121=AW$5,VLOOKUP(AM121,buff!$K:$L,2,FALSE),"")),"")</f>
        <v/>
      </c>
      <c r="AX121" s="6">
        <f>VLOOKUP(AI121,buff!K:P,6,FALSE)</f>
        <v>-25</v>
      </c>
      <c r="AY121">
        <f t="shared" si="27"/>
        <v>-25</v>
      </c>
      <c r="AZ121">
        <f t="shared" si="27"/>
        <v>-25</v>
      </c>
      <c r="BA121">
        <f t="shared" si="28"/>
        <v>3</v>
      </c>
      <c r="BB121">
        <f t="shared" si="29"/>
        <v>2</v>
      </c>
    </row>
    <row r="122" spans="1:54" x14ac:dyDescent="0.15">
      <c r="A122" t="str">
        <f t="shared" si="35"/>
        <v>法师主动技能3等级16</v>
      </c>
      <c r="B122" s="8">
        <v>116</v>
      </c>
      <c r="C122" s="8" t="str">
        <f>VLOOKUP(G122,角色!A:B,2,FALSE)</f>
        <v>法师</v>
      </c>
      <c r="D122" s="8" t="str">
        <f t="shared" si="24"/>
        <v>主动技能3</v>
      </c>
      <c r="E122" s="8">
        <f t="shared" si="30"/>
        <v>16</v>
      </c>
      <c r="F122" s="8">
        <f t="shared" si="31"/>
        <v>3</v>
      </c>
      <c r="G122" s="8">
        <f t="shared" si="32"/>
        <v>2</v>
      </c>
      <c r="H122" s="4" t="s">
        <v>448</v>
      </c>
      <c r="I122" s="24" t="str">
        <f t="shared" si="37"/>
        <v>对敌方全体造成100%攻击力（+3486）点伤害,附带减速。</v>
      </c>
      <c r="J122" s="4" t="s">
        <v>305</v>
      </c>
      <c r="K122" s="1" t="s">
        <v>105</v>
      </c>
      <c r="L122" s="4" t="s">
        <v>109</v>
      </c>
      <c r="M122" s="4"/>
      <c r="N122" s="4">
        <v>100</v>
      </c>
      <c r="O122" s="4">
        <v>100</v>
      </c>
      <c r="T122" s="6" t="str">
        <f t="shared" si="21"/>
        <v>3:100:2:0</v>
      </c>
      <c r="U122" s="6" t="str">
        <f t="shared" si="22"/>
        <v/>
      </c>
      <c r="Y122">
        <f t="shared" si="36"/>
        <v>100</v>
      </c>
      <c r="Z122">
        <v>100</v>
      </c>
      <c r="AA122" s="23">
        <v>25</v>
      </c>
      <c r="AB122" s="23">
        <f>INT(VLOOKUP(VLOOKUP($C122,角色技能升级比率表!$B:$C,2,FALSE),角色属性概况!E:F,2,FALSE)*VLOOKUP(E122,角色属性概况!I:M,3,FALSE)*AA122/100)</f>
        <v>3486</v>
      </c>
      <c r="AE122">
        <v>0</v>
      </c>
      <c r="AF122" s="23">
        <f t="shared" si="25"/>
        <v>3</v>
      </c>
      <c r="AG122" s="23">
        <f t="shared" si="26"/>
        <v>2</v>
      </c>
      <c r="AH122" s="2" t="s">
        <v>118</v>
      </c>
      <c r="AI122" s="4" t="s">
        <v>1560</v>
      </c>
      <c r="AN122" s="6" t="str">
        <f>_xlfn.IFNA(IF(IF($AH122=AN$5,VLOOKUP(AI122,buff!$K:$L,2,FALSE),"")=0,"",IF($AH122=AN$5,VLOOKUP(AI122,buff!$K:$L,2,FALSE),"")),"")</f>
        <v>3:100:2:0</v>
      </c>
      <c r="AO122" s="6" t="str">
        <f>_xlfn.IFNA(IF(IF($AH122=AO$5,VLOOKUP(AJ122,buff!$K:$L,2,FALSE),"")=0,"",IF($AH122=AO$5,VLOOKUP(AJ122,buff!$K:$L,2,FALSE),"")),"")</f>
        <v/>
      </c>
      <c r="AP122" s="6" t="str">
        <f>_xlfn.IFNA(IF(IF($AH122=AP$5,VLOOKUP(AK122,buff!$K:$L,2,FALSE),"")=0,"",IF($AH122=AP$5,VLOOKUP(AK122,buff!$K:$L,2,FALSE),"")),"")</f>
        <v/>
      </c>
      <c r="AQ122" s="6" t="str">
        <f>_xlfn.IFNA(IF(IF($AH122=AQ$5,VLOOKUP(AL122,buff!$K:$L,2,FALSE),"")=0,"",IF($AH122=AQ$5,VLOOKUP(AL122,buff!$K:$L,2,FALSE),"")),"")</f>
        <v/>
      </c>
      <c r="AR122" s="6" t="str">
        <f>_xlfn.IFNA(IF(IF($AH122=AR$5,VLOOKUP(AM122,buff!$K:$L,2,FALSE),"")=0,"",IF($AH122=AR$5,VLOOKUP(AM122,buff!$K:$L,2,FALSE),"")),"")</f>
        <v/>
      </c>
      <c r="AS122" s="6" t="str">
        <f>_xlfn.IFNA(IF(IF($AH122=AS$5,VLOOKUP(AI122,buff!$K:$L,2,FALSE),"")=0,"",IF($AH122=AS$5,VLOOKUP(AI122,buff!$K:$L,2,FALSE),"")),"")</f>
        <v/>
      </c>
      <c r="AT122" s="6" t="str">
        <f>_xlfn.IFNA(IF(IF($AH122=AT$5,VLOOKUP(AJ122,buff!$K:$L,2,FALSE),"")=0,"",IF($AH122=AT$5,VLOOKUP(AJ122,buff!$K:$L,2,FALSE),"")),"")</f>
        <v/>
      </c>
      <c r="AU122" s="6" t="str">
        <f>_xlfn.IFNA(IF(IF($AH122=AU$5,VLOOKUP(AK122,buff!$K:$L,2,FALSE),"")=0,"",IF($AH122=AU$5,VLOOKUP(AK122,buff!$K:$L,2,FALSE),"")),"")</f>
        <v/>
      </c>
      <c r="AV122" s="6" t="str">
        <f>_xlfn.IFNA(IF(IF($AH122=AV$5,VLOOKUP(AL122,buff!$K:$L,2,FALSE),"")=0,"",IF($AH122=AV$5,VLOOKUP(AL122,buff!$K:$L,2,FALSE),"")),"")</f>
        <v/>
      </c>
      <c r="AW122" s="6" t="str">
        <f>_xlfn.IFNA(IF(IF($AH122=AW$5,VLOOKUP(AM122,buff!$K:$L,2,FALSE),"")=0,"",IF($AH122=AW$5,VLOOKUP(AM122,buff!$K:$L,2,FALSE),"")),"")</f>
        <v/>
      </c>
      <c r="AX122" s="6">
        <f>VLOOKUP(AI122,buff!K:P,6,FALSE)</f>
        <v>-25</v>
      </c>
      <c r="AY122">
        <f t="shared" si="27"/>
        <v>-25</v>
      </c>
      <c r="AZ122">
        <f t="shared" si="27"/>
        <v>-25</v>
      </c>
      <c r="BA122">
        <f t="shared" si="28"/>
        <v>3</v>
      </c>
      <c r="BB122">
        <f t="shared" si="29"/>
        <v>2</v>
      </c>
    </row>
    <row r="123" spans="1:54" x14ac:dyDescent="0.15">
      <c r="A123" t="str">
        <f t="shared" ref="A123:A186" si="38">C123&amp;D123&amp;$E$6&amp;E123</f>
        <v>法师主动技能3等级17</v>
      </c>
      <c r="B123" s="8">
        <v>117</v>
      </c>
      <c r="C123" s="8" t="str">
        <f>VLOOKUP(G123,角色!A:B,2,FALSE)</f>
        <v>法师</v>
      </c>
      <c r="D123" s="8" t="str">
        <f t="shared" si="24"/>
        <v>主动技能3</v>
      </c>
      <c r="E123" s="8">
        <f t="shared" si="30"/>
        <v>17</v>
      </c>
      <c r="F123" s="8">
        <f t="shared" si="31"/>
        <v>3</v>
      </c>
      <c r="G123" s="8">
        <f t="shared" si="32"/>
        <v>2</v>
      </c>
      <c r="H123" s="4" t="s">
        <v>448</v>
      </c>
      <c r="I123" s="24" t="str">
        <f t="shared" si="37"/>
        <v>对敌方全体造成100%攻击力（+4292）点伤害,附带减速。</v>
      </c>
      <c r="J123" s="4" t="s">
        <v>305</v>
      </c>
      <c r="K123" s="1" t="s">
        <v>105</v>
      </c>
      <c r="L123" s="4" t="s">
        <v>109</v>
      </c>
      <c r="M123" s="4"/>
      <c r="N123" s="4">
        <v>100</v>
      </c>
      <c r="O123" s="4">
        <v>100</v>
      </c>
      <c r="T123" s="6" t="str">
        <f t="shared" si="21"/>
        <v>3:100:2:0</v>
      </c>
      <c r="U123" s="6" t="str">
        <f t="shared" si="22"/>
        <v/>
      </c>
      <c r="Y123">
        <f t="shared" si="36"/>
        <v>100</v>
      </c>
      <c r="Z123">
        <v>100</v>
      </c>
      <c r="AA123" s="23">
        <v>25</v>
      </c>
      <c r="AB123" s="23">
        <f>INT(VLOOKUP(VLOOKUP($C123,角色技能升级比率表!$B:$C,2,FALSE),角色属性概况!E:F,2,FALSE)*VLOOKUP(E123,角色属性概况!I:M,3,FALSE)*AA123/100)</f>
        <v>4292</v>
      </c>
      <c r="AE123">
        <v>0</v>
      </c>
      <c r="AF123" s="23">
        <f t="shared" si="25"/>
        <v>3</v>
      </c>
      <c r="AG123" s="23">
        <f t="shared" si="26"/>
        <v>2</v>
      </c>
      <c r="AH123" s="2" t="s">
        <v>118</v>
      </c>
      <c r="AI123" s="4" t="s">
        <v>1560</v>
      </c>
      <c r="AN123" s="6" t="str">
        <f>_xlfn.IFNA(IF(IF($AH123=AN$5,VLOOKUP(AI123,buff!$K:$L,2,FALSE),"")=0,"",IF($AH123=AN$5,VLOOKUP(AI123,buff!$K:$L,2,FALSE),"")),"")</f>
        <v>3:100:2:0</v>
      </c>
      <c r="AO123" s="6" t="str">
        <f>_xlfn.IFNA(IF(IF($AH123=AO$5,VLOOKUP(AJ123,buff!$K:$L,2,FALSE),"")=0,"",IF($AH123=AO$5,VLOOKUP(AJ123,buff!$K:$L,2,FALSE),"")),"")</f>
        <v/>
      </c>
      <c r="AP123" s="6" t="str">
        <f>_xlfn.IFNA(IF(IF($AH123=AP$5,VLOOKUP(AK123,buff!$K:$L,2,FALSE),"")=0,"",IF($AH123=AP$5,VLOOKUP(AK123,buff!$K:$L,2,FALSE),"")),"")</f>
        <v/>
      </c>
      <c r="AQ123" s="6" t="str">
        <f>_xlfn.IFNA(IF(IF($AH123=AQ$5,VLOOKUP(AL123,buff!$K:$L,2,FALSE),"")=0,"",IF($AH123=AQ$5,VLOOKUP(AL123,buff!$K:$L,2,FALSE),"")),"")</f>
        <v/>
      </c>
      <c r="AR123" s="6" t="str">
        <f>_xlfn.IFNA(IF(IF($AH123=AR$5,VLOOKUP(AM123,buff!$K:$L,2,FALSE),"")=0,"",IF($AH123=AR$5,VLOOKUP(AM123,buff!$K:$L,2,FALSE),"")),"")</f>
        <v/>
      </c>
      <c r="AS123" s="6" t="str">
        <f>_xlfn.IFNA(IF(IF($AH123=AS$5,VLOOKUP(AI123,buff!$K:$L,2,FALSE),"")=0,"",IF($AH123=AS$5,VLOOKUP(AI123,buff!$K:$L,2,FALSE),"")),"")</f>
        <v/>
      </c>
      <c r="AT123" s="6" t="str">
        <f>_xlfn.IFNA(IF(IF($AH123=AT$5,VLOOKUP(AJ123,buff!$K:$L,2,FALSE),"")=0,"",IF($AH123=AT$5,VLOOKUP(AJ123,buff!$K:$L,2,FALSE),"")),"")</f>
        <v/>
      </c>
      <c r="AU123" s="6" t="str">
        <f>_xlfn.IFNA(IF(IF($AH123=AU$5,VLOOKUP(AK123,buff!$K:$L,2,FALSE),"")=0,"",IF($AH123=AU$5,VLOOKUP(AK123,buff!$K:$L,2,FALSE),"")),"")</f>
        <v/>
      </c>
      <c r="AV123" s="6" t="str">
        <f>_xlfn.IFNA(IF(IF($AH123=AV$5,VLOOKUP(AL123,buff!$K:$L,2,FALSE),"")=0,"",IF($AH123=AV$5,VLOOKUP(AL123,buff!$K:$L,2,FALSE),"")),"")</f>
        <v/>
      </c>
      <c r="AW123" s="6" t="str">
        <f>_xlfn.IFNA(IF(IF($AH123=AW$5,VLOOKUP(AM123,buff!$K:$L,2,FALSE),"")=0,"",IF($AH123=AW$5,VLOOKUP(AM123,buff!$K:$L,2,FALSE),"")),"")</f>
        <v/>
      </c>
      <c r="AX123" s="6">
        <f>VLOOKUP(AI123,buff!K:P,6,FALSE)</f>
        <v>-25</v>
      </c>
      <c r="AY123">
        <f t="shared" si="27"/>
        <v>-25</v>
      </c>
      <c r="AZ123">
        <f t="shared" si="27"/>
        <v>-25</v>
      </c>
      <c r="BA123">
        <f t="shared" si="28"/>
        <v>3</v>
      </c>
      <c r="BB123">
        <f t="shared" si="29"/>
        <v>2</v>
      </c>
    </row>
    <row r="124" spans="1:54" x14ac:dyDescent="0.15">
      <c r="A124" t="str">
        <f t="shared" si="38"/>
        <v>法师主动技能3等级18</v>
      </c>
      <c r="B124" s="8">
        <v>118</v>
      </c>
      <c r="C124" s="8" t="str">
        <f>VLOOKUP(G124,角色!A:B,2,FALSE)</f>
        <v>法师</v>
      </c>
      <c r="D124" s="8" t="str">
        <f t="shared" si="24"/>
        <v>主动技能3</v>
      </c>
      <c r="E124" s="8">
        <f t="shared" si="30"/>
        <v>18</v>
      </c>
      <c r="F124" s="8">
        <f t="shared" si="31"/>
        <v>3</v>
      </c>
      <c r="G124" s="8">
        <f t="shared" si="32"/>
        <v>2</v>
      </c>
      <c r="H124" s="4" t="s">
        <v>448</v>
      </c>
      <c r="I124" s="24" t="str">
        <f t="shared" si="37"/>
        <v>对敌方全体造成100%攻击力（+5285）点伤害,附带减速。</v>
      </c>
      <c r="J124" s="4" t="s">
        <v>305</v>
      </c>
      <c r="K124" s="1" t="s">
        <v>105</v>
      </c>
      <c r="L124" s="4" t="s">
        <v>109</v>
      </c>
      <c r="M124" s="4"/>
      <c r="N124" s="4">
        <v>100</v>
      </c>
      <c r="O124" s="4">
        <v>100</v>
      </c>
      <c r="T124" s="6" t="str">
        <f t="shared" si="21"/>
        <v>3:100:2:0</v>
      </c>
      <c r="U124" s="6" t="str">
        <f t="shared" si="22"/>
        <v/>
      </c>
      <c r="Y124">
        <f t="shared" si="36"/>
        <v>100</v>
      </c>
      <c r="Z124">
        <v>100</v>
      </c>
      <c r="AA124" s="23">
        <v>25</v>
      </c>
      <c r="AB124" s="23">
        <f>INT(VLOOKUP(VLOOKUP($C124,角色技能升级比率表!$B:$C,2,FALSE),角色属性概况!E:F,2,FALSE)*VLOOKUP(E124,角色属性概况!I:M,3,FALSE)*AA124/100)</f>
        <v>5285</v>
      </c>
      <c r="AE124">
        <v>0</v>
      </c>
      <c r="AF124" s="23">
        <f t="shared" si="25"/>
        <v>3</v>
      </c>
      <c r="AG124" s="23">
        <f t="shared" si="26"/>
        <v>2</v>
      </c>
      <c r="AH124" s="2" t="s">
        <v>118</v>
      </c>
      <c r="AI124" s="4" t="s">
        <v>1560</v>
      </c>
      <c r="AN124" s="6" t="str">
        <f>_xlfn.IFNA(IF(IF($AH124=AN$5,VLOOKUP(AI124,buff!$K:$L,2,FALSE),"")=0,"",IF($AH124=AN$5,VLOOKUP(AI124,buff!$K:$L,2,FALSE),"")),"")</f>
        <v>3:100:2:0</v>
      </c>
      <c r="AO124" s="6" t="str">
        <f>_xlfn.IFNA(IF(IF($AH124=AO$5,VLOOKUP(AJ124,buff!$K:$L,2,FALSE),"")=0,"",IF($AH124=AO$5,VLOOKUP(AJ124,buff!$K:$L,2,FALSE),"")),"")</f>
        <v/>
      </c>
      <c r="AP124" s="6" t="str">
        <f>_xlfn.IFNA(IF(IF($AH124=AP$5,VLOOKUP(AK124,buff!$K:$L,2,FALSE),"")=0,"",IF($AH124=AP$5,VLOOKUP(AK124,buff!$K:$L,2,FALSE),"")),"")</f>
        <v/>
      </c>
      <c r="AQ124" s="6" t="str">
        <f>_xlfn.IFNA(IF(IF($AH124=AQ$5,VLOOKUP(AL124,buff!$K:$L,2,FALSE),"")=0,"",IF($AH124=AQ$5,VLOOKUP(AL124,buff!$K:$L,2,FALSE),"")),"")</f>
        <v/>
      </c>
      <c r="AR124" s="6" t="str">
        <f>_xlfn.IFNA(IF(IF($AH124=AR$5,VLOOKUP(AM124,buff!$K:$L,2,FALSE),"")=0,"",IF($AH124=AR$5,VLOOKUP(AM124,buff!$K:$L,2,FALSE),"")),"")</f>
        <v/>
      </c>
      <c r="AS124" s="6" t="str">
        <f>_xlfn.IFNA(IF(IF($AH124=AS$5,VLOOKUP(AI124,buff!$K:$L,2,FALSE),"")=0,"",IF($AH124=AS$5,VLOOKUP(AI124,buff!$K:$L,2,FALSE),"")),"")</f>
        <v/>
      </c>
      <c r="AT124" s="6" t="str">
        <f>_xlfn.IFNA(IF(IF($AH124=AT$5,VLOOKUP(AJ124,buff!$K:$L,2,FALSE),"")=0,"",IF($AH124=AT$5,VLOOKUP(AJ124,buff!$K:$L,2,FALSE),"")),"")</f>
        <v/>
      </c>
      <c r="AU124" s="6" t="str">
        <f>_xlfn.IFNA(IF(IF($AH124=AU$5,VLOOKUP(AK124,buff!$K:$L,2,FALSE),"")=0,"",IF($AH124=AU$5,VLOOKUP(AK124,buff!$K:$L,2,FALSE),"")),"")</f>
        <v/>
      </c>
      <c r="AV124" s="6" t="str">
        <f>_xlfn.IFNA(IF(IF($AH124=AV$5,VLOOKUP(AL124,buff!$K:$L,2,FALSE),"")=0,"",IF($AH124=AV$5,VLOOKUP(AL124,buff!$K:$L,2,FALSE),"")),"")</f>
        <v/>
      </c>
      <c r="AW124" s="6" t="str">
        <f>_xlfn.IFNA(IF(IF($AH124=AW$5,VLOOKUP(AM124,buff!$K:$L,2,FALSE),"")=0,"",IF($AH124=AW$5,VLOOKUP(AM124,buff!$K:$L,2,FALSE),"")),"")</f>
        <v/>
      </c>
      <c r="AX124" s="6">
        <f>VLOOKUP(AI124,buff!K:P,6,FALSE)</f>
        <v>-25</v>
      </c>
      <c r="AY124">
        <f t="shared" si="27"/>
        <v>-25</v>
      </c>
      <c r="AZ124">
        <f t="shared" si="27"/>
        <v>-25</v>
      </c>
      <c r="BA124">
        <f t="shared" si="28"/>
        <v>3</v>
      </c>
      <c r="BB124">
        <f t="shared" si="29"/>
        <v>2</v>
      </c>
    </row>
    <row r="125" spans="1:54" x14ac:dyDescent="0.15">
      <c r="A125" t="str">
        <f t="shared" si="38"/>
        <v>法师主动技能3等级19</v>
      </c>
      <c r="B125" s="8">
        <v>119</v>
      </c>
      <c r="C125" s="8" t="str">
        <f>VLOOKUP(G125,角色!A:B,2,FALSE)</f>
        <v>法师</v>
      </c>
      <c r="D125" s="8" t="str">
        <f t="shared" si="24"/>
        <v>主动技能3</v>
      </c>
      <c r="E125" s="8">
        <f t="shared" si="30"/>
        <v>19</v>
      </c>
      <c r="F125" s="8">
        <f t="shared" si="31"/>
        <v>3</v>
      </c>
      <c r="G125" s="8">
        <f t="shared" si="32"/>
        <v>2</v>
      </c>
      <c r="H125" s="4" t="s">
        <v>448</v>
      </c>
      <c r="I125" s="24" t="str">
        <f t="shared" si="37"/>
        <v>对敌方全体造成100%攻击力（+6507）点伤害,附带减速。</v>
      </c>
      <c r="J125" s="4" t="s">
        <v>305</v>
      </c>
      <c r="K125" s="1" t="s">
        <v>105</v>
      </c>
      <c r="L125" s="4" t="s">
        <v>109</v>
      </c>
      <c r="M125" s="4"/>
      <c r="N125" s="4">
        <v>100</v>
      </c>
      <c r="O125" s="4">
        <v>100</v>
      </c>
      <c r="T125" s="6" t="str">
        <f t="shared" si="21"/>
        <v>3:100:2:0</v>
      </c>
      <c r="U125" s="6" t="str">
        <f t="shared" si="22"/>
        <v/>
      </c>
      <c r="Y125">
        <f t="shared" si="36"/>
        <v>100</v>
      </c>
      <c r="Z125">
        <v>100</v>
      </c>
      <c r="AA125" s="23">
        <v>25</v>
      </c>
      <c r="AB125" s="23">
        <f>INT(VLOOKUP(VLOOKUP($C125,角色技能升级比率表!$B:$C,2,FALSE),角色属性概况!E:F,2,FALSE)*VLOOKUP(E125,角色属性概况!I:M,3,FALSE)*AA125/100)</f>
        <v>6507</v>
      </c>
      <c r="AE125">
        <v>0</v>
      </c>
      <c r="AF125" s="23">
        <f t="shared" si="25"/>
        <v>3</v>
      </c>
      <c r="AG125" s="23">
        <f t="shared" si="26"/>
        <v>2</v>
      </c>
      <c r="AH125" s="2" t="s">
        <v>118</v>
      </c>
      <c r="AI125" s="4" t="s">
        <v>1560</v>
      </c>
      <c r="AN125" s="6" t="str">
        <f>_xlfn.IFNA(IF(IF($AH125=AN$5,VLOOKUP(AI125,buff!$K:$L,2,FALSE),"")=0,"",IF($AH125=AN$5,VLOOKUP(AI125,buff!$K:$L,2,FALSE),"")),"")</f>
        <v>3:100:2:0</v>
      </c>
      <c r="AO125" s="6" t="str">
        <f>_xlfn.IFNA(IF(IF($AH125=AO$5,VLOOKUP(AJ125,buff!$K:$L,2,FALSE),"")=0,"",IF($AH125=AO$5,VLOOKUP(AJ125,buff!$K:$L,2,FALSE),"")),"")</f>
        <v/>
      </c>
      <c r="AP125" s="6" t="str">
        <f>_xlfn.IFNA(IF(IF($AH125=AP$5,VLOOKUP(AK125,buff!$K:$L,2,FALSE),"")=0,"",IF($AH125=AP$5,VLOOKUP(AK125,buff!$K:$L,2,FALSE),"")),"")</f>
        <v/>
      </c>
      <c r="AQ125" s="6" t="str">
        <f>_xlfn.IFNA(IF(IF($AH125=AQ$5,VLOOKUP(AL125,buff!$K:$L,2,FALSE),"")=0,"",IF($AH125=AQ$5,VLOOKUP(AL125,buff!$K:$L,2,FALSE),"")),"")</f>
        <v/>
      </c>
      <c r="AR125" s="6" t="str">
        <f>_xlfn.IFNA(IF(IF($AH125=AR$5,VLOOKUP(AM125,buff!$K:$L,2,FALSE),"")=0,"",IF($AH125=AR$5,VLOOKUP(AM125,buff!$K:$L,2,FALSE),"")),"")</f>
        <v/>
      </c>
      <c r="AS125" s="6" t="str">
        <f>_xlfn.IFNA(IF(IF($AH125=AS$5,VLOOKUP(AI125,buff!$K:$L,2,FALSE),"")=0,"",IF($AH125=AS$5,VLOOKUP(AI125,buff!$K:$L,2,FALSE),"")),"")</f>
        <v/>
      </c>
      <c r="AT125" s="6" t="str">
        <f>_xlfn.IFNA(IF(IF($AH125=AT$5,VLOOKUP(AJ125,buff!$K:$L,2,FALSE),"")=0,"",IF($AH125=AT$5,VLOOKUP(AJ125,buff!$K:$L,2,FALSE),"")),"")</f>
        <v/>
      </c>
      <c r="AU125" s="6" t="str">
        <f>_xlfn.IFNA(IF(IF($AH125=AU$5,VLOOKUP(AK125,buff!$K:$L,2,FALSE),"")=0,"",IF($AH125=AU$5,VLOOKUP(AK125,buff!$K:$L,2,FALSE),"")),"")</f>
        <v/>
      </c>
      <c r="AV125" s="6" t="str">
        <f>_xlfn.IFNA(IF(IF($AH125=AV$5,VLOOKUP(AL125,buff!$K:$L,2,FALSE),"")=0,"",IF($AH125=AV$5,VLOOKUP(AL125,buff!$K:$L,2,FALSE),"")),"")</f>
        <v/>
      </c>
      <c r="AW125" s="6" t="str">
        <f>_xlfn.IFNA(IF(IF($AH125=AW$5,VLOOKUP(AM125,buff!$K:$L,2,FALSE),"")=0,"",IF($AH125=AW$5,VLOOKUP(AM125,buff!$K:$L,2,FALSE),"")),"")</f>
        <v/>
      </c>
      <c r="AX125" s="6">
        <f>VLOOKUP(AI125,buff!K:P,6,FALSE)</f>
        <v>-25</v>
      </c>
      <c r="AY125">
        <f t="shared" si="27"/>
        <v>-25</v>
      </c>
      <c r="AZ125">
        <f t="shared" si="27"/>
        <v>-25</v>
      </c>
      <c r="BA125">
        <f t="shared" si="28"/>
        <v>3</v>
      </c>
      <c r="BB125">
        <f t="shared" si="29"/>
        <v>2</v>
      </c>
    </row>
    <row r="126" spans="1:54" x14ac:dyDescent="0.15">
      <c r="A126" t="str">
        <f t="shared" si="38"/>
        <v>法师主动技能3等级20</v>
      </c>
      <c r="B126" s="8">
        <v>120</v>
      </c>
      <c r="C126" s="8" t="str">
        <f>VLOOKUP(G126,角色!A:B,2,FALSE)</f>
        <v>法师</v>
      </c>
      <c r="D126" s="8" t="str">
        <f t="shared" si="24"/>
        <v>主动技能3</v>
      </c>
      <c r="E126" s="8">
        <f t="shared" si="30"/>
        <v>20</v>
      </c>
      <c r="F126" s="8">
        <f t="shared" si="31"/>
        <v>3</v>
      </c>
      <c r="G126" s="8">
        <f t="shared" si="32"/>
        <v>2</v>
      </c>
      <c r="H126" s="4" t="s">
        <v>448</v>
      </c>
      <c r="I126" s="24" t="str">
        <f>"对敌方全体造成100%攻击力（+"&amp;AB126&amp;"）点伤害,附带减速。"</f>
        <v>对敌方全体造成100%攻击力（+8011）点伤害,附带减速。</v>
      </c>
      <c r="J126" s="4" t="s">
        <v>305</v>
      </c>
      <c r="K126" s="1" t="s">
        <v>105</v>
      </c>
      <c r="L126" s="4" t="s">
        <v>109</v>
      </c>
      <c r="M126" s="4"/>
      <c r="N126" s="4">
        <v>100</v>
      </c>
      <c r="O126" s="4">
        <v>100</v>
      </c>
      <c r="T126" s="6" t="str">
        <f t="shared" si="21"/>
        <v>3:100:2:0</v>
      </c>
      <c r="U126" s="6" t="str">
        <f t="shared" si="22"/>
        <v/>
      </c>
      <c r="Y126">
        <f t="shared" si="36"/>
        <v>100</v>
      </c>
      <c r="Z126">
        <v>100</v>
      </c>
      <c r="AA126" s="23">
        <v>25</v>
      </c>
      <c r="AB126" s="23">
        <f>INT(VLOOKUP(VLOOKUP($C126,角色技能升级比率表!$B:$C,2,FALSE),角色属性概况!E:F,2,FALSE)*VLOOKUP(E126,角色属性概况!I:M,3,FALSE)*AA126/100)</f>
        <v>8011</v>
      </c>
      <c r="AE126">
        <v>0</v>
      </c>
      <c r="AF126" s="23">
        <f t="shared" si="25"/>
        <v>3</v>
      </c>
      <c r="AG126" s="23">
        <f t="shared" si="26"/>
        <v>2</v>
      </c>
      <c r="AH126" s="2" t="s">
        <v>118</v>
      </c>
      <c r="AI126" s="4" t="s">
        <v>1560</v>
      </c>
      <c r="AN126" s="6" t="str">
        <f>_xlfn.IFNA(IF(IF($AH126=AN$5,VLOOKUP(AI126,buff!$K:$L,2,FALSE),"")=0,"",IF($AH126=AN$5,VLOOKUP(AI126,buff!$K:$L,2,FALSE),"")),"")</f>
        <v>3:100:2:0</v>
      </c>
      <c r="AO126" s="6" t="str">
        <f>_xlfn.IFNA(IF(IF($AH126=AO$5,VLOOKUP(AJ126,buff!$K:$L,2,FALSE),"")=0,"",IF($AH126=AO$5,VLOOKUP(AJ126,buff!$K:$L,2,FALSE),"")),"")</f>
        <v/>
      </c>
      <c r="AP126" s="6" t="str">
        <f>_xlfn.IFNA(IF(IF($AH126=AP$5,VLOOKUP(AK126,buff!$K:$L,2,FALSE),"")=0,"",IF($AH126=AP$5,VLOOKUP(AK126,buff!$K:$L,2,FALSE),"")),"")</f>
        <v/>
      </c>
      <c r="AQ126" s="6" t="str">
        <f>_xlfn.IFNA(IF(IF($AH126=AQ$5,VLOOKUP(AL126,buff!$K:$L,2,FALSE),"")=0,"",IF($AH126=AQ$5,VLOOKUP(AL126,buff!$K:$L,2,FALSE),"")),"")</f>
        <v/>
      </c>
      <c r="AR126" s="6" t="str">
        <f>_xlfn.IFNA(IF(IF($AH126=AR$5,VLOOKUP(AM126,buff!$K:$L,2,FALSE),"")=0,"",IF($AH126=AR$5,VLOOKUP(AM126,buff!$K:$L,2,FALSE),"")),"")</f>
        <v/>
      </c>
      <c r="AS126" s="6" t="str">
        <f>_xlfn.IFNA(IF(IF($AH126=AS$5,VLOOKUP(AI126,buff!$K:$L,2,FALSE),"")=0,"",IF($AH126=AS$5,VLOOKUP(AI126,buff!$K:$L,2,FALSE),"")),"")</f>
        <v/>
      </c>
      <c r="AT126" s="6" t="str">
        <f>_xlfn.IFNA(IF(IF($AH126=AT$5,VLOOKUP(AJ126,buff!$K:$L,2,FALSE),"")=0,"",IF($AH126=AT$5,VLOOKUP(AJ126,buff!$K:$L,2,FALSE),"")),"")</f>
        <v/>
      </c>
      <c r="AU126" s="6" t="str">
        <f>_xlfn.IFNA(IF(IF($AH126=AU$5,VLOOKUP(AK126,buff!$K:$L,2,FALSE),"")=0,"",IF($AH126=AU$5,VLOOKUP(AK126,buff!$K:$L,2,FALSE),"")),"")</f>
        <v/>
      </c>
      <c r="AV126" s="6" t="str">
        <f>_xlfn.IFNA(IF(IF($AH126=AV$5,VLOOKUP(AL126,buff!$K:$L,2,FALSE),"")=0,"",IF($AH126=AV$5,VLOOKUP(AL126,buff!$K:$L,2,FALSE),"")),"")</f>
        <v/>
      </c>
      <c r="AW126" s="6" t="str">
        <f>_xlfn.IFNA(IF(IF($AH126=AW$5,VLOOKUP(AM126,buff!$K:$L,2,FALSE),"")=0,"",IF($AH126=AW$5,VLOOKUP(AM126,buff!$K:$L,2,FALSE),"")),"")</f>
        <v/>
      </c>
      <c r="AX126" s="6">
        <f>VLOOKUP(AI126,buff!K:P,6,FALSE)</f>
        <v>-25</v>
      </c>
      <c r="AY126">
        <f t="shared" si="27"/>
        <v>-25</v>
      </c>
      <c r="AZ126">
        <f t="shared" si="27"/>
        <v>-25</v>
      </c>
      <c r="BA126">
        <f t="shared" si="28"/>
        <v>3</v>
      </c>
      <c r="BB126">
        <f t="shared" si="29"/>
        <v>2</v>
      </c>
    </row>
    <row r="127" spans="1:54" x14ac:dyDescent="0.15">
      <c r="A127" t="str">
        <f t="shared" si="38"/>
        <v>刺客主动技能1等级1</v>
      </c>
      <c r="B127" s="8">
        <v>121</v>
      </c>
      <c r="C127" s="8" t="str">
        <f>VLOOKUP(G127,角色!A:B,2,FALSE)</f>
        <v>刺客</v>
      </c>
      <c r="D127" s="8" t="str">
        <f t="shared" si="24"/>
        <v>主动技能1</v>
      </c>
      <c r="E127" s="8">
        <f t="shared" si="30"/>
        <v>1</v>
      </c>
      <c r="F127" s="8">
        <f t="shared" si="31"/>
        <v>1</v>
      </c>
      <c r="G127" s="8">
        <f t="shared" si="32"/>
        <v>3</v>
      </c>
      <c r="H127" s="4" t="s">
        <v>526</v>
      </c>
      <c r="I127" s="24" t="str">
        <f>"对敌方单体攻击，造成100%攻击力（+"&amp;AB127&amp;"）点伤害。"</f>
        <v>对敌方单体攻击，造成100%攻击力（+47）点伤害。</v>
      </c>
      <c r="J127" s="24" t="s">
        <v>305</v>
      </c>
      <c r="K127" s="25" t="s">
        <v>103</v>
      </c>
      <c r="L127" s="24" t="s">
        <v>107</v>
      </c>
      <c r="M127" s="24"/>
      <c r="N127" s="24">
        <v>100</v>
      </c>
      <c r="O127" s="24"/>
      <c r="P127" s="23"/>
      <c r="Q127" s="23"/>
      <c r="R127" s="23"/>
      <c r="S127" s="23"/>
      <c r="T127" s="23" t="str">
        <f t="shared" si="21"/>
        <v/>
      </c>
      <c r="U127" s="23" t="str">
        <f t="shared" si="22"/>
        <v/>
      </c>
      <c r="V127" s="23"/>
      <c r="W127" s="23"/>
      <c r="X127" s="23"/>
      <c r="Y127" s="23">
        <f t="shared" si="36"/>
        <v>0</v>
      </c>
      <c r="Z127" s="23">
        <v>100</v>
      </c>
      <c r="AA127" s="23">
        <v>10</v>
      </c>
      <c r="AB127" s="23">
        <f>INT(VLOOKUP(VLOOKUP($C127,角色技能升级比率表!$B:$C,2,FALSE),角色属性概况!E:F,2,FALSE)*VLOOKUP(E127,角色属性概况!I:M,3,FALSE)*AA127/100)</f>
        <v>47</v>
      </c>
      <c r="AC127" s="23"/>
      <c r="AD127" s="23"/>
      <c r="AE127" s="23">
        <v>0</v>
      </c>
      <c r="AF127" s="23">
        <f t="shared" si="25"/>
        <v>0</v>
      </c>
      <c r="AG127" s="23">
        <f t="shared" si="26"/>
        <v>0</v>
      </c>
      <c r="AH127" s="23"/>
      <c r="AI127" s="23"/>
      <c r="AJ127" s="23"/>
      <c r="AN127" s="6" t="str">
        <f>_xlfn.IFNA(IF(IF($AH127=AN$5,VLOOKUP(AI127,buff!$K:$L,2,FALSE),"")=0,"",IF($AH127=AN$5,VLOOKUP(AI127,buff!$K:$L,2,FALSE),"")),"")</f>
        <v/>
      </c>
      <c r="AO127" s="6" t="str">
        <f>_xlfn.IFNA(IF(IF($AH127=AO$5,VLOOKUP(AJ127,buff!$K:$L,2,FALSE),"")=0,"",IF($AH127=AO$5,VLOOKUP(AJ127,buff!$K:$L,2,FALSE),"")),"")</f>
        <v/>
      </c>
      <c r="AP127" s="6" t="str">
        <f>_xlfn.IFNA(IF(IF($AH127=AP$5,VLOOKUP(AK127,buff!$K:$L,2,FALSE),"")=0,"",IF($AH127=AP$5,VLOOKUP(AK127,buff!$K:$L,2,FALSE),"")),"")</f>
        <v/>
      </c>
      <c r="AQ127" s="6" t="str">
        <f>_xlfn.IFNA(IF(IF($AH127=AQ$5,VLOOKUP(AL127,buff!$K:$L,2,FALSE),"")=0,"",IF($AH127=AQ$5,VLOOKUP(AL127,buff!$K:$L,2,FALSE),"")),"")</f>
        <v/>
      </c>
      <c r="AR127" s="6" t="str">
        <f>_xlfn.IFNA(IF(IF($AH127=AR$5,VLOOKUP(AM127,buff!$K:$L,2,FALSE),"")=0,"",IF($AH127=AR$5,VLOOKUP(AM127,buff!$K:$L,2,FALSE),"")),"")</f>
        <v/>
      </c>
      <c r="AS127" s="6" t="str">
        <f>_xlfn.IFNA(IF(IF($AH127=AS$5,VLOOKUP(AI127,buff!$K:$L,2,FALSE),"")=0,"",IF($AH127=AS$5,VLOOKUP(AI127,buff!$K:$L,2,FALSE),"")),"")</f>
        <v/>
      </c>
      <c r="AT127" s="6" t="str">
        <f>_xlfn.IFNA(IF(IF($AH127=AT$5,VLOOKUP(AJ127,buff!$K:$L,2,FALSE),"")=0,"",IF($AH127=AT$5,VLOOKUP(AJ127,buff!$K:$L,2,FALSE),"")),"")</f>
        <v/>
      </c>
      <c r="AU127" s="6" t="str">
        <f>_xlfn.IFNA(IF(IF($AH127=AU$5,VLOOKUP(AK127,buff!$K:$L,2,FALSE),"")=0,"",IF($AH127=AU$5,VLOOKUP(AK127,buff!$K:$L,2,FALSE),"")),"")</f>
        <v/>
      </c>
      <c r="AV127" s="6" t="str">
        <f>_xlfn.IFNA(IF(IF($AH127=AV$5,VLOOKUP(AL127,buff!$K:$L,2,FALSE),"")=0,"",IF($AH127=AV$5,VLOOKUP(AL127,buff!$K:$L,2,FALSE),"")),"")</f>
        <v/>
      </c>
      <c r="AW127" s="6" t="str">
        <f>_xlfn.IFNA(IF(IF($AH127=AW$5,VLOOKUP(AM127,buff!$K:$L,2,FALSE),"")=0,"",IF($AH127=AW$5,VLOOKUP(AM127,buff!$K:$L,2,FALSE),"")),"")</f>
        <v/>
      </c>
      <c r="AX127" s="6" t="e">
        <f>VLOOKUP(AI127,buff!K:P,6,FALSE)</f>
        <v>#N/A</v>
      </c>
      <c r="AY127" t="e">
        <f t="shared" si="27"/>
        <v>#N/A</v>
      </c>
      <c r="AZ127" t="e">
        <f t="shared" si="27"/>
        <v>#N/A</v>
      </c>
      <c r="BA127">
        <f t="shared" si="28"/>
        <v>0</v>
      </c>
      <c r="BB127">
        <f t="shared" si="29"/>
        <v>0</v>
      </c>
    </row>
    <row r="128" spans="1:54" x14ac:dyDescent="0.15">
      <c r="A128" t="str">
        <f t="shared" si="38"/>
        <v>刺客主动技能1等级2</v>
      </c>
      <c r="B128" s="8">
        <v>122</v>
      </c>
      <c r="C128" s="8" t="str">
        <f>VLOOKUP(G128,角色!A:B,2,FALSE)</f>
        <v>刺客</v>
      </c>
      <c r="D128" s="8" t="str">
        <f t="shared" si="24"/>
        <v>主动技能1</v>
      </c>
      <c r="E128" s="8">
        <f t="shared" si="30"/>
        <v>2</v>
      </c>
      <c r="F128" s="8">
        <f t="shared" si="31"/>
        <v>1</v>
      </c>
      <c r="G128" s="8">
        <f t="shared" si="32"/>
        <v>3</v>
      </c>
      <c r="H128" s="4" t="s">
        <v>526</v>
      </c>
      <c r="I128" s="24" t="str">
        <f t="shared" ref="I128:I146" si="39">"对敌方单体攻击，造成100%攻击力（+"&amp;AB128&amp;"）点伤害。"</f>
        <v>对敌方单体攻击，造成100%攻击力（+70）点伤害。</v>
      </c>
      <c r="J128" s="4" t="s">
        <v>305</v>
      </c>
      <c r="K128" s="1" t="s">
        <v>103</v>
      </c>
      <c r="L128" s="24" t="s">
        <v>107</v>
      </c>
      <c r="M128" s="4"/>
      <c r="N128" s="4">
        <v>100</v>
      </c>
      <c r="O128" s="4"/>
      <c r="T128" s="6" t="str">
        <f t="shared" si="21"/>
        <v/>
      </c>
      <c r="U128" s="6" t="str">
        <f t="shared" si="22"/>
        <v/>
      </c>
      <c r="Y128">
        <f t="shared" si="36"/>
        <v>0</v>
      </c>
      <c r="Z128">
        <v>100</v>
      </c>
      <c r="AA128" s="23">
        <v>10</v>
      </c>
      <c r="AB128" s="23">
        <f>INT(VLOOKUP(VLOOKUP($C128,角色技能升级比率表!$B:$C,2,FALSE),角色属性概况!E:F,2,FALSE)*VLOOKUP(E128,角色属性概况!I:M,3,FALSE)*AA128/100)</f>
        <v>70</v>
      </c>
      <c r="AE128">
        <v>0</v>
      </c>
      <c r="AF128" s="23">
        <f t="shared" si="25"/>
        <v>0</v>
      </c>
      <c r="AG128" s="23">
        <f t="shared" si="26"/>
        <v>0</v>
      </c>
      <c r="AN128" s="6" t="str">
        <f>_xlfn.IFNA(IF(IF($AH128=AN$5,VLOOKUP(AI128,buff!$K:$L,2,FALSE),"")=0,"",IF($AH128=AN$5,VLOOKUP(AI128,buff!$K:$L,2,FALSE),"")),"")</f>
        <v/>
      </c>
      <c r="AO128" s="6" t="str">
        <f>_xlfn.IFNA(IF(IF($AH128=AO$5,VLOOKUP(AJ128,buff!$K:$L,2,FALSE),"")=0,"",IF($AH128=AO$5,VLOOKUP(AJ128,buff!$K:$L,2,FALSE),"")),"")</f>
        <v/>
      </c>
      <c r="AP128" s="6" t="str">
        <f>_xlfn.IFNA(IF(IF($AH128=AP$5,VLOOKUP(AK128,buff!$K:$L,2,FALSE),"")=0,"",IF($AH128=AP$5,VLOOKUP(AK128,buff!$K:$L,2,FALSE),"")),"")</f>
        <v/>
      </c>
      <c r="AQ128" s="6" t="str">
        <f>_xlfn.IFNA(IF(IF($AH128=AQ$5,VLOOKUP(AL128,buff!$K:$L,2,FALSE),"")=0,"",IF($AH128=AQ$5,VLOOKUP(AL128,buff!$K:$L,2,FALSE),"")),"")</f>
        <v/>
      </c>
      <c r="AR128" s="6" t="str">
        <f>_xlfn.IFNA(IF(IF($AH128=AR$5,VLOOKUP(AM128,buff!$K:$L,2,FALSE),"")=0,"",IF($AH128=AR$5,VLOOKUP(AM128,buff!$K:$L,2,FALSE),"")),"")</f>
        <v/>
      </c>
      <c r="AS128" s="6" t="str">
        <f>_xlfn.IFNA(IF(IF($AH128=AS$5,VLOOKUP(AI128,buff!$K:$L,2,FALSE),"")=0,"",IF($AH128=AS$5,VLOOKUP(AI128,buff!$K:$L,2,FALSE),"")),"")</f>
        <v/>
      </c>
      <c r="AT128" s="6" t="str">
        <f>_xlfn.IFNA(IF(IF($AH128=AT$5,VLOOKUP(AJ128,buff!$K:$L,2,FALSE),"")=0,"",IF($AH128=AT$5,VLOOKUP(AJ128,buff!$K:$L,2,FALSE),"")),"")</f>
        <v/>
      </c>
      <c r="AU128" s="6" t="str">
        <f>_xlfn.IFNA(IF(IF($AH128=AU$5,VLOOKUP(AK128,buff!$K:$L,2,FALSE),"")=0,"",IF($AH128=AU$5,VLOOKUP(AK128,buff!$K:$L,2,FALSE),"")),"")</f>
        <v/>
      </c>
      <c r="AV128" s="6" t="str">
        <f>_xlfn.IFNA(IF(IF($AH128=AV$5,VLOOKUP(AL128,buff!$K:$L,2,FALSE),"")=0,"",IF($AH128=AV$5,VLOOKUP(AL128,buff!$K:$L,2,FALSE),"")),"")</f>
        <v/>
      </c>
      <c r="AW128" s="6" t="str">
        <f>_xlfn.IFNA(IF(IF($AH128=AW$5,VLOOKUP(AM128,buff!$K:$L,2,FALSE),"")=0,"",IF($AH128=AW$5,VLOOKUP(AM128,buff!$K:$L,2,FALSE),"")),"")</f>
        <v/>
      </c>
      <c r="AX128" s="6" t="e">
        <f>VLOOKUP(AI128,buff!K:P,6,FALSE)</f>
        <v>#N/A</v>
      </c>
      <c r="AY128" t="e">
        <f t="shared" si="27"/>
        <v>#N/A</v>
      </c>
      <c r="AZ128" t="e">
        <f t="shared" si="27"/>
        <v>#N/A</v>
      </c>
      <c r="BA128">
        <f t="shared" si="28"/>
        <v>0</v>
      </c>
      <c r="BB128">
        <f t="shared" si="29"/>
        <v>0</v>
      </c>
    </row>
    <row r="129" spans="1:54" x14ac:dyDescent="0.15">
      <c r="A129" t="str">
        <f t="shared" si="38"/>
        <v>刺客主动技能1等级3</v>
      </c>
      <c r="B129" s="8">
        <v>123</v>
      </c>
      <c r="C129" s="8" t="str">
        <f>VLOOKUP(G129,角色!A:B,2,FALSE)</f>
        <v>刺客</v>
      </c>
      <c r="D129" s="8" t="str">
        <f t="shared" si="24"/>
        <v>主动技能1</v>
      </c>
      <c r="E129" s="8">
        <f t="shared" si="30"/>
        <v>3</v>
      </c>
      <c r="F129" s="8">
        <f t="shared" si="31"/>
        <v>1</v>
      </c>
      <c r="G129" s="8">
        <f t="shared" si="32"/>
        <v>3</v>
      </c>
      <c r="H129" s="4" t="s">
        <v>526</v>
      </c>
      <c r="I129" s="24" t="str">
        <f t="shared" si="39"/>
        <v>对敌方单体攻击，造成100%攻击力（+92）点伤害。</v>
      </c>
      <c r="J129" s="4" t="s">
        <v>305</v>
      </c>
      <c r="K129" s="1" t="s">
        <v>103</v>
      </c>
      <c r="L129" s="24" t="s">
        <v>107</v>
      </c>
      <c r="M129" s="4"/>
      <c r="N129" s="4">
        <v>100</v>
      </c>
      <c r="O129" s="4"/>
      <c r="T129" s="6" t="str">
        <f t="shared" si="21"/>
        <v/>
      </c>
      <c r="U129" s="6" t="str">
        <f t="shared" si="22"/>
        <v/>
      </c>
      <c r="Y129">
        <f t="shared" si="36"/>
        <v>0</v>
      </c>
      <c r="Z129">
        <v>100</v>
      </c>
      <c r="AA129" s="23">
        <v>10</v>
      </c>
      <c r="AB129" s="23">
        <f>INT(VLOOKUP(VLOOKUP($C129,角色技能升级比率表!$B:$C,2,FALSE),角色属性概况!E:F,2,FALSE)*VLOOKUP(E129,角色属性概况!I:M,3,FALSE)*AA129/100)</f>
        <v>92</v>
      </c>
      <c r="AE129">
        <v>0</v>
      </c>
      <c r="AF129" s="23">
        <f t="shared" si="25"/>
        <v>0</v>
      </c>
      <c r="AG129" s="23">
        <f t="shared" si="26"/>
        <v>0</v>
      </c>
      <c r="AN129" s="6" t="str">
        <f>_xlfn.IFNA(IF(IF($AH129=AN$5,VLOOKUP(AI129,buff!$K:$L,2,FALSE),"")=0,"",IF($AH129=AN$5,VLOOKUP(AI129,buff!$K:$L,2,FALSE),"")),"")</f>
        <v/>
      </c>
      <c r="AO129" s="6" t="str">
        <f>_xlfn.IFNA(IF(IF($AH129=AO$5,VLOOKUP(AJ129,buff!$K:$L,2,FALSE),"")=0,"",IF($AH129=AO$5,VLOOKUP(AJ129,buff!$K:$L,2,FALSE),"")),"")</f>
        <v/>
      </c>
      <c r="AP129" s="6" t="str">
        <f>_xlfn.IFNA(IF(IF($AH129=AP$5,VLOOKUP(AK129,buff!$K:$L,2,FALSE),"")=0,"",IF($AH129=AP$5,VLOOKUP(AK129,buff!$K:$L,2,FALSE),"")),"")</f>
        <v/>
      </c>
      <c r="AQ129" s="6" t="str">
        <f>_xlfn.IFNA(IF(IF($AH129=AQ$5,VLOOKUP(AL129,buff!$K:$L,2,FALSE),"")=0,"",IF($AH129=AQ$5,VLOOKUP(AL129,buff!$K:$L,2,FALSE),"")),"")</f>
        <v/>
      </c>
      <c r="AR129" s="6" t="str">
        <f>_xlfn.IFNA(IF(IF($AH129=AR$5,VLOOKUP(AM129,buff!$K:$L,2,FALSE),"")=0,"",IF($AH129=AR$5,VLOOKUP(AM129,buff!$K:$L,2,FALSE),"")),"")</f>
        <v/>
      </c>
      <c r="AS129" s="6" t="str">
        <f>_xlfn.IFNA(IF(IF($AH129=AS$5,VLOOKUP(AI129,buff!$K:$L,2,FALSE),"")=0,"",IF($AH129=AS$5,VLOOKUP(AI129,buff!$K:$L,2,FALSE),"")),"")</f>
        <v/>
      </c>
      <c r="AT129" s="6" t="str">
        <f>_xlfn.IFNA(IF(IF($AH129=AT$5,VLOOKUP(AJ129,buff!$K:$L,2,FALSE),"")=0,"",IF($AH129=AT$5,VLOOKUP(AJ129,buff!$K:$L,2,FALSE),"")),"")</f>
        <v/>
      </c>
      <c r="AU129" s="6" t="str">
        <f>_xlfn.IFNA(IF(IF($AH129=AU$5,VLOOKUP(AK129,buff!$K:$L,2,FALSE),"")=0,"",IF($AH129=AU$5,VLOOKUP(AK129,buff!$K:$L,2,FALSE),"")),"")</f>
        <v/>
      </c>
      <c r="AV129" s="6" t="str">
        <f>_xlfn.IFNA(IF(IF($AH129=AV$5,VLOOKUP(AL129,buff!$K:$L,2,FALSE),"")=0,"",IF($AH129=AV$5,VLOOKUP(AL129,buff!$K:$L,2,FALSE),"")),"")</f>
        <v/>
      </c>
      <c r="AW129" s="6" t="str">
        <f>_xlfn.IFNA(IF(IF($AH129=AW$5,VLOOKUP(AM129,buff!$K:$L,2,FALSE),"")=0,"",IF($AH129=AW$5,VLOOKUP(AM129,buff!$K:$L,2,FALSE),"")),"")</f>
        <v/>
      </c>
      <c r="AX129" s="6" t="e">
        <f>VLOOKUP(AI129,buff!K:P,6,FALSE)</f>
        <v>#N/A</v>
      </c>
      <c r="AY129" t="e">
        <f t="shared" si="27"/>
        <v>#N/A</v>
      </c>
      <c r="AZ129" t="e">
        <f t="shared" si="27"/>
        <v>#N/A</v>
      </c>
      <c r="BA129">
        <f t="shared" si="28"/>
        <v>0</v>
      </c>
      <c r="BB129">
        <f t="shared" si="29"/>
        <v>0</v>
      </c>
    </row>
    <row r="130" spans="1:54" x14ac:dyDescent="0.15">
      <c r="A130" t="str">
        <f t="shared" si="38"/>
        <v>刺客主动技能1等级4</v>
      </c>
      <c r="B130" s="8">
        <v>124</v>
      </c>
      <c r="C130" s="8" t="str">
        <f>VLOOKUP(G130,角色!A:B,2,FALSE)</f>
        <v>刺客</v>
      </c>
      <c r="D130" s="8" t="str">
        <f t="shared" si="24"/>
        <v>主动技能1</v>
      </c>
      <c r="E130" s="8">
        <f t="shared" si="30"/>
        <v>4</v>
      </c>
      <c r="F130" s="8">
        <f t="shared" si="31"/>
        <v>1</v>
      </c>
      <c r="G130" s="8">
        <f t="shared" si="32"/>
        <v>3</v>
      </c>
      <c r="H130" s="4" t="s">
        <v>526</v>
      </c>
      <c r="I130" s="24" t="str">
        <f t="shared" si="39"/>
        <v>对敌方单体攻击，造成100%攻击力（+114）点伤害。</v>
      </c>
      <c r="J130" s="4" t="s">
        <v>305</v>
      </c>
      <c r="K130" s="1" t="s">
        <v>103</v>
      </c>
      <c r="L130" s="24" t="s">
        <v>107</v>
      </c>
      <c r="M130" s="4"/>
      <c r="N130" s="4">
        <v>100</v>
      </c>
      <c r="O130" s="4"/>
      <c r="T130" s="6" t="str">
        <f t="shared" si="21"/>
        <v/>
      </c>
      <c r="U130" s="6" t="str">
        <f t="shared" si="22"/>
        <v/>
      </c>
      <c r="Y130">
        <f t="shared" si="36"/>
        <v>0</v>
      </c>
      <c r="Z130">
        <v>100</v>
      </c>
      <c r="AA130" s="23">
        <v>10</v>
      </c>
      <c r="AB130" s="23">
        <f>INT(VLOOKUP(VLOOKUP($C130,角色技能升级比率表!$B:$C,2,FALSE),角色属性概况!E:F,2,FALSE)*VLOOKUP(E130,角色属性概况!I:M,3,FALSE)*AA130/100)</f>
        <v>114</v>
      </c>
      <c r="AE130">
        <v>0</v>
      </c>
      <c r="AF130" s="23">
        <f t="shared" si="25"/>
        <v>0</v>
      </c>
      <c r="AG130" s="23">
        <f t="shared" si="26"/>
        <v>0</v>
      </c>
      <c r="AN130" s="6" t="str">
        <f>_xlfn.IFNA(IF(IF($AH130=AN$5,VLOOKUP(AI130,buff!$K:$L,2,FALSE),"")=0,"",IF($AH130=AN$5,VLOOKUP(AI130,buff!$K:$L,2,FALSE),"")),"")</f>
        <v/>
      </c>
      <c r="AO130" s="6" t="str">
        <f>_xlfn.IFNA(IF(IF($AH130=AO$5,VLOOKUP(AJ130,buff!$K:$L,2,FALSE),"")=0,"",IF($AH130=AO$5,VLOOKUP(AJ130,buff!$K:$L,2,FALSE),"")),"")</f>
        <v/>
      </c>
      <c r="AP130" s="6" t="str">
        <f>_xlfn.IFNA(IF(IF($AH130=AP$5,VLOOKUP(AK130,buff!$K:$L,2,FALSE),"")=0,"",IF($AH130=AP$5,VLOOKUP(AK130,buff!$K:$L,2,FALSE),"")),"")</f>
        <v/>
      </c>
      <c r="AQ130" s="6" t="str">
        <f>_xlfn.IFNA(IF(IF($AH130=AQ$5,VLOOKUP(AL130,buff!$K:$L,2,FALSE),"")=0,"",IF($AH130=AQ$5,VLOOKUP(AL130,buff!$K:$L,2,FALSE),"")),"")</f>
        <v/>
      </c>
      <c r="AR130" s="6" t="str">
        <f>_xlfn.IFNA(IF(IF($AH130=AR$5,VLOOKUP(AM130,buff!$K:$L,2,FALSE),"")=0,"",IF($AH130=AR$5,VLOOKUP(AM130,buff!$K:$L,2,FALSE),"")),"")</f>
        <v/>
      </c>
      <c r="AS130" s="6" t="str">
        <f>_xlfn.IFNA(IF(IF($AH130=AS$5,VLOOKUP(AI130,buff!$K:$L,2,FALSE),"")=0,"",IF($AH130=AS$5,VLOOKUP(AI130,buff!$K:$L,2,FALSE),"")),"")</f>
        <v/>
      </c>
      <c r="AT130" s="6" t="str">
        <f>_xlfn.IFNA(IF(IF($AH130=AT$5,VLOOKUP(AJ130,buff!$K:$L,2,FALSE),"")=0,"",IF($AH130=AT$5,VLOOKUP(AJ130,buff!$K:$L,2,FALSE),"")),"")</f>
        <v/>
      </c>
      <c r="AU130" s="6" t="str">
        <f>_xlfn.IFNA(IF(IF($AH130=AU$5,VLOOKUP(AK130,buff!$K:$L,2,FALSE),"")=0,"",IF($AH130=AU$5,VLOOKUP(AK130,buff!$K:$L,2,FALSE),"")),"")</f>
        <v/>
      </c>
      <c r="AV130" s="6" t="str">
        <f>_xlfn.IFNA(IF(IF($AH130=AV$5,VLOOKUP(AL130,buff!$K:$L,2,FALSE),"")=0,"",IF($AH130=AV$5,VLOOKUP(AL130,buff!$K:$L,2,FALSE),"")),"")</f>
        <v/>
      </c>
      <c r="AW130" s="6" t="str">
        <f>_xlfn.IFNA(IF(IF($AH130=AW$5,VLOOKUP(AM130,buff!$K:$L,2,FALSE),"")=0,"",IF($AH130=AW$5,VLOOKUP(AM130,buff!$K:$L,2,FALSE),"")),"")</f>
        <v/>
      </c>
      <c r="AX130" s="6" t="e">
        <f>VLOOKUP(AI130,buff!K:P,6,FALSE)</f>
        <v>#N/A</v>
      </c>
      <c r="AY130" t="e">
        <f t="shared" si="27"/>
        <v>#N/A</v>
      </c>
      <c r="AZ130" t="e">
        <f t="shared" si="27"/>
        <v>#N/A</v>
      </c>
      <c r="BA130">
        <f t="shared" si="28"/>
        <v>0</v>
      </c>
      <c r="BB130">
        <f t="shared" si="29"/>
        <v>0</v>
      </c>
    </row>
    <row r="131" spans="1:54" x14ac:dyDescent="0.15">
      <c r="A131" t="str">
        <f t="shared" si="38"/>
        <v>刺客主动技能1等级5</v>
      </c>
      <c r="B131" s="8">
        <v>125</v>
      </c>
      <c r="C131" s="8" t="str">
        <f>VLOOKUP(G131,角色!A:B,2,FALSE)</f>
        <v>刺客</v>
      </c>
      <c r="D131" s="8" t="str">
        <f t="shared" si="24"/>
        <v>主动技能1</v>
      </c>
      <c r="E131" s="8">
        <f t="shared" si="30"/>
        <v>5</v>
      </c>
      <c r="F131" s="8">
        <f t="shared" si="31"/>
        <v>1</v>
      </c>
      <c r="G131" s="8">
        <f t="shared" si="32"/>
        <v>3</v>
      </c>
      <c r="H131" s="4" t="s">
        <v>526</v>
      </c>
      <c r="I131" s="24" t="str">
        <f t="shared" si="39"/>
        <v>对敌方单体攻击，造成100%攻击力（+141）点伤害。</v>
      </c>
      <c r="J131" s="4" t="s">
        <v>305</v>
      </c>
      <c r="K131" s="1" t="s">
        <v>103</v>
      </c>
      <c r="L131" s="24" t="s">
        <v>107</v>
      </c>
      <c r="M131" s="4"/>
      <c r="N131" s="4">
        <v>100</v>
      </c>
      <c r="O131" s="4"/>
      <c r="T131" s="6" t="str">
        <f t="shared" si="21"/>
        <v/>
      </c>
      <c r="U131" s="6" t="str">
        <f t="shared" si="22"/>
        <v/>
      </c>
      <c r="Y131">
        <f t="shared" si="36"/>
        <v>0</v>
      </c>
      <c r="Z131">
        <v>100</v>
      </c>
      <c r="AA131" s="23">
        <v>10</v>
      </c>
      <c r="AB131" s="23">
        <f>INT(VLOOKUP(VLOOKUP($C131,角色技能升级比率表!$B:$C,2,FALSE),角色属性概况!E:F,2,FALSE)*VLOOKUP(E131,角色属性概况!I:M,3,FALSE)*AA131/100)</f>
        <v>141</v>
      </c>
      <c r="AE131">
        <v>0</v>
      </c>
      <c r="AF131" s="23">
        <f t="shared" si="25"/>
        <v>0</v>
      </c>
      <c r="AG131" s="23">
        <f t="shared" si="26"/>
        <v>0</v>
      </c>
      <c r="AN131" s="6" t="str">
        <f>_xlfn.IFNA(IF(IF($AH131=AN$5,VLOOKUP(AI131,buff!$K:$L,2,FALSE),"")=0,"",IF($AH131=AN$5,VLOOKUP(AI131,buff!$K:$L,2,FALSE),"")),"")</f>
        <v/>
      </c>
      <c r="AO131" s="6" t="str">
        <f>_xlfn.IFNA(IF(IF($AH131=AO$5,VLOOKUP(AJ131,buff!$K:$L,2,FALSE),"")=0,"",IF($AH131=AO$5,VLOOKUP(AJ131,buff!$K:$L,2,FALSE),"")),"")</f>
        <v/>
      </c>
      <c r="AP131" s="6" t="str">
        <f>_xlfn.IFNA(IF(IF($AH131=AP$5,VLOOKUP(AK131,buff!$K:$L,2,FALSE),"")=0,"",IF($AH131=AP$5,VLOOKUP(AK131,buff!$K:$L,2,FALSE),"")),"")</f>
        <v/>
      </c>
      <c r="AQ131" s="6" t="str">
        <f>_xlfn.IFNA(IF(IF($AH131=AQ$5,VLOOKUP(AL131,buff!$K:$L,2,FALSE),"")=0,"",IF($AH131=AQ$5,VLOOKUP(AL131,buff!$K:$L,2,FALSE),"")),"")</f>
        <v/>
      </c>
      <c r="AR131" s="6" t="str">
        <f>_xlfn.IFNA(IF(IF($AH131=AR$5,VLOOKUP(AM131,buff!$K:$L,2,FALSE),"")=0,"",IF($AH131=AR$5,VLOOKUP(AM131,buff!$K:$L,2,FALSE),"")),"")</f>
        <v/>
      </c>
      <c r="AS131" s="6" t="str">
        <f>_xlfn.IFNA(IF(IF($AH131=AS$5,VLOOKUP(AI131,buff!$K:$L,2,FALSE),"")=0,"",IF($AH131=AS$5,VLOOKUP(AI131,buff!$K:$L,2,FALSE),"")),"")</f>
        <v/>
      </c>
      <c r="AT131" s="6" t="str">
        <f>_xlfn.IFNA(IF(IF($AH131=AT$5,VLOOKUP(AJ131,buff!$K:$L,2,FALSE),"")=0,"",IF($AH131=AT$5,VLOOKUP(AJ131,buff!$K:$L,2,FALSE),"")),"")</f>
        <v/>
      </c>
      <c r="AU131" s="6" t="str">
        <f>_xlfn.IFNA(IF(IF($AH131=AU$5,VLOOKUP(AK131,buff!$K:$L,2,FALSE),"")=0,"",IF($AH131=AU$5,VLOOKUP(AK131,buff!$K:$L,2,FALSE),"")),"")</f>
        <v/>
      </c>
      <c r="AV131" s="6" t="str">
        <f>_xlfn.IFNA(IF(IF($AH131=AV$5,VLOOKUP(AL131,buff!$K:$L,2,FALSE),"")=0,"",IF($AH131=AV$5,VLOOKUP(AL131,buff!$K:$L,2,FALSE),"")),"")</f>
        <v/>
      </c>
      <c r="AW131" s="6" t="str">
        <f>_xlfn.IFNA(IF(IF($AH131=AW$5,VLOOKUP(AM131,buff!$K:$L,2,FALSE),"")=0,"",IF($AH131=AW$5,VLOOKUP(AM131,buff!$K:$L,2,FALSE),"")),"")</f>
        <v/>
      </c>
      <c r="AX131" s="6" t="e">
        <f>VLOOKUP(AI131,buff!K:P,6,FALSE)</f>
        <v>#N/A</v>
      </c>
      <c r="AY131" t="e">
        <f t="shared" si="27"/>
        <v>#N/A</v>
      </c>
      <c r="AZ131" t="e">
        <f t="shared" si="27"/>
        <v>#N/A</v>
      </c>
      <c r="BA131">
        <f t="shared" si="28"/>
        <v>0</v>
      </c>
      <c r="BB131">
        <f t="shared" si="29"/>
        <v>0</v>
      </c>
    </row>
    <row r="132" spans="1:54" x14ac:dyDescent="0.15">
      <c r="A132" t="str">
        <f t="shared" si="38"/>
        <v>刺客主动技能1等级6</v>
      </c>
      <c r="B132" s="8">
        <v>126</v>
      </c>
      <c r="C132" s="8" t="str">
        <f>VLOOKUP(G132,角色!A:B,2,FALSE)</f>
        <v>刺客</v>
      </c>
      <c r="D132" s="8" t="str">
        <f t="shared" si="24"/>
        <v>主动技能1</v>
      </c>
      <c r="E132" s="8">
        <f t="shared" si="30"/>
        <v>6</v>
      </c>
      <c r="F132" s="8">
        <f t="shared" si="31"/>
        <v>1</v>
      </c>
      <c r="G132" s="8">
        <f t="shared" si="32"/>
        <v>3</v>
      </c>
      <c r="H132" s="4" t="s">
        <v>526</v>
      </c>
      <c r="I132" s="24" t="str">
        <f t="shared" si="39"/>
        <v>对敌方单体攻击，造成100%攻击力（+174）点伤害。</v>
      </c>
      <c r="J132" s="4" t="s">
        <v>305</v>
      </c>
      <c r="K132" s="1" t="s">
        <v>103</v>
      </c>
      <c r="L132" s="24" t="s">
        <v>107</v>
      </c>
      <c r="M132" s="4"/>
      <c r="N132" s="4">
        <v>100</v>
      </c>
      <c r="O132" s="4"/>
      <c r="T132" s="6" t="str">
        <f t="shared" si="21"/>
        <v/>
      </c>
      <c r="U132" s="6" t="str">
        <f t="shared" si="22"/>
        <v/>
      </c>
      <c r="Y132">
        <f t="shared" si="36"/>
        <v>0</v>
      </c>
      <c r="Z132">
        <v>100</v>
      </c>
      <c r="AA132" s="23">
        <v>10</v>
      </c>
      <c r="AB132" s="23">
        <f>INT(VLOOKUP(VLOOKUP($C132,角色技能升级比率表!$B:$C,2,FALSE),角色属性概况!E:F,2,FALSE)*VLOOKUP(E132,角色属性概况!I:M,3,FALSE)*AA132/100)</f>
        <v>174</v>
      </c>
      <c r="AE132">
        <v>0</v>
      </c>
      <c r="AF132" s="23">
        <f t="shared" si="25"/>
        <v>0</v>
      </c>
      <c r="AG132" s="23">
        <f t="shared" si="26"/>
        <v>0</v>
      </c>
      <c r="AN132" s="6" t="str">
        <f>_xlfn.IFNA(IF(IF($AH132=AN$5,VLOOKUP(AI132,buff!$K:$L,2,FALSE),"")=0,"",IF($AH132=AN$5,VLOOKUP(AI132,buff!$K:$L,2,FALSE),"")),"")</f>
        <v/>
      </c>
      <c r="AO132" s="6" t="str">
        <f>_xlfn.IFNA(IF(IF($AH132=AO$5,VLOOKUP(AJ132,buff!$K:$L,2,FALSE),"")=0,"",IF($AH132=AO$5,VLOOKUP(AJ132,buff!$K:$L,2,FALSE),"")),"")</f>
        <v/>
      </c>
      <c r="AP132" s="6" t="str">
        <f>_xlfn.IFNA(IF(IF($AH132=AP$5,VLOOKUP(AK132,buff!$K:$L,2,FALSE),"")=0,"",IF($AH132=AP$5,VLOOKUP(AK132,buff!$K:$L,2,FALSE),"")),"")</f>
        <v/>
      </c>
      <c r="AQ132" s="6" t="str">
        <f>_xlfn.IFNA(IF(IF($AH132=AQ$5,VLOOKUP(AL132,buff!$K:$L,2,FALSE),"")=0,"",IF($AH132=AQ$5,VLOOKUP(AL132,buff!$K:$L,2,FALSE),"")),"")</f>
        <v/>
      </c>
      <c r="AR132" s="6" t="str">
        <f>_xlfn.IFNA(IF(IF($AH132=AR$5,VLOOKUP(AM132,buff!$K:$L,2,FALSE),"")=0,"",IF($AH132=AR$5,VLOOKUP(AM132,buff!$K:$L,2,FALSE),"")),"")</f>
        <v/>
      </c>
      <c r="AS132" s="6" t="str">
        <f>_xlfn.IFNA(IF(IF($AH132=AS$5,VLOOKUP(AI132,buff!$K:$L,2,FALSE),"")=0,"",IF($AH132=AS$5,VLOOKUP(AI132,buff!$K:$L,2,FALSE),"")),"")</f>
        <v/>
      </c>
      <c r="AT132" s="6" t="str">
        <f>_xlfn.IFNA(IF(IF($AH132=AT$5,VLOOKUP(AJ132,buff!$K:$L,2,FALSE),"")=0,"",IF($AH132=AT$5,VLOOKUP(AJ132,buff!$K:$L,2,FALSE),"")),"")</f>
        <v/>
      </c>
      <c r="AU132" s="6" t="str">
        <f>_xlfn.IFNA(IF(IF($AH132=AU$5,VLOOKUP(AK132,buff!$K:$L,2,FALSE),"")=0,"",IF($AH132=AU$5,VLOOKUP(AK132,buff!$K:$L,2,FALSE),"")),"")</f>
        <v/>
      </c>
      <c r="AV132" s="6" t="str">
        <f>_xlfn.IFNA(IF(IF($AH132=AV$5,VLOOKUP(AL132,buff!$K:$L,2,FALSE),"")=0,"",IF($AH132=AV$5,VLOOKUP(AL132,buff!$K:$L,2,FALSE),"")),"")</f>
        <v/>
      </c>
      <c r="AW132" s="6" t="str">
        <f>_xlfn.IFNA(IF(IF($AH132=AW$5,VLOOKUP(AM132,buff!$K:$L,2,FALSE),"")=0,"",IF($AH132=AW$5,VLOOKUP(AM132,buff!$K:$L,2,FALSE),"")),"")</f>
        <v/>
      </c>
      <c r="AX132" s="6" t="e">
        <f>VLOOKUP(AI132,buff!K:P,6,FALSE)</f>
        <v>#N/A</v>
      </c>
      <c r="AY132" t="e">
        <f t="shared" si="27"/>
        <v>#N/A</v>
      </c>
      <c r="AZ132" t="e">
        <f t="shared" si="27"/>
        <v>#N/A</v>
      </c>
      <c r="BA132">
        <f t="shared" si="28"/>
        <v>0</v>
      </c>
      <c r="BB132">
        <f t="shared" si="29"/>
        <v>0</v>
      </c>
    </row>
    <row r="133" spans="1:54" x14ac:dyDescent="0.15">
      <c r="A133" t="str">
        <f t="shared" si="38"/>
        <v>刺客主动技能1等级7</v>
      </c>
      <c r="B133" s="8">
        <v>127</v>
      </c>
      <c r="C133" s="8" t="str">
        <f>VLOOKUP(G133,角色!A:B,2,FALSE)</f>
        <v>刺客</v>
      </c>
      <c r="D133" s="8" t="str">
        <f t="shared" si="24"/>
        <v>主动技能1</v>
      </c>
      <c r="E133" s="8">
        <f t="shared" si="30"/>
        <v>7</v>
      </c>
      <c r="F133" s="8">
        <f t="shared" si="31"/>
        <v>1</v>
      </c>
      <c r="G133" s="8">
        <f t="shared" si="32"/>
        <v>3</v>
      </c>
      <c r="H133" s="4" t="s">
        <v>526</v>
      </c>
      <c r="I133" s="24" t="str">
        <f t="shared" si="39"/>
        <v>对敌方单体攻击，造成100%攻击力（+214）点伤害。</v>
      </c>
      <c r="J133" s="4" t="s">
        <v>305</v>
      </c>
      <c r="K133" s="1" t="s">
        <v>103</v>
      </c>
      <c r="L133" s="24" t="s">
        <v>107</v>
      </c>
      <c r="M133" s="4"/>
      <c r="N133" s="4">
        <v>100</v>
      </c>
      <c r="O133" s="4"/>
      <c r="T133" s="6" t="str">
        <f t="shared" si="21"/>
        <v/>
      </c>
      <c r="U133" s="6" t="str">
        <f t="shared" si="22"/>
        <v/>
      </c>
      <c r="Y133">
        <f t="shared" si="36"/>
        <v>0</v>
      </c>
      <c r="Z133">
        <v>100</v>
      </c>
      <c r="AA133" s="23">
        <v>10</v>
      </c>
      <c r="AB133" s="23">
        <f>INT(VLOOKUP(VLOOKUP($C133,角色技能升级比率表!$B:$C,2,FALSE),角色属性概况!E:F,2,FALSE)*VLOOKUP(E133,角色属性概况!I:M,3,FALSE)*AA133/100)</f>
        <v>214</v>
      </c>
      <c r="AE133">
        <v>0</v>
      </c>
      <c r="AF133" s="23">
        <f t="shared" si="25"/>
        <v>0</v>
      </c>
      <c r="AG133" s="23">
        <f t="shared" si="26"/>
        <v>0</v>
      </c>
      <c r="AN133" s="6" t="str">
        <f>_xlfn.IFNA(IF(IF($AH133=AN$5,VLOOKUP(AI133,buff!$K:$L,2,FALSE),"")=0,"",IF($AH133=AN$5,VLOOKUP(AI133,buff!$K:$L,2,FALSE),"")),"")</f>
        <v/>
      </c>
      <c r="AO133" s="6" t="str">
        <f>_xlfn.IFNA(IF(IF($AH133=AO$5,VLOOKUP(AJ133,buff!$K:$L,2,FALSE),"")=0,"",IF($AH133=AO$5,VLOOKUP(AJ133,buff!$K:$L,2,FALSE),"")),"")</f>
        <v/>
      </c>
      <c r="AP133" s="6" t="str">
        <f>_xlfn.IFNA(IF(IF($AH133=AP$5,VLOOKUP(AK133,buff!$K:$L,2,FALSE),"")=0,"",IF($AH133=AP$5,VLOOKUP(AK133,buff!$K:$L,2,FALSE),"")),"")</f>
        <v/>
      </c>
      <c r="AQ133" s="6" t="str">
        <f>_xlfn.IFNA(IF(IF($AH133=AQ$5,VLOOKUP(AL133,buff!$K:$L,2,FALSE),"")=0,"",IF($AH133=AQ$5,VLOOKUP(AL133,buff!$K:$L,2,FALSE),"")),"")</f>
        <v/>
      </c>
      <c r="AR133" s="6" t="str">
        <f>_xlfn.IFNA(IF(IF($AH133=AR$5,VLOOKUP(AM133,buff!$K:$L,2,FALSE),"")=0,"",IF($AH133=AR$5,VLOOKUP(AM133,buff!$K:$L,2,FALSE),"")),"")</f>
        <v/>
      </c>
      <c r="AS133" s="6" t="str">
        <f>_xlfn.IFNA(IF(IF($AH133=AS$5,VLOOKUP(AI133,buff!$K:$L,2,FALSE),"")=0,"",IF($AH133=AS$5,VLOOKUP(AI133,buff!$K:$L,2,FALSE),"")),"")</f>
        <v/>
      </c>
      <c r="AT133" s="6" t="str">
        <f>_xlfn.IFNA(IF(IF($AH133=AT$5,VLOOKUP(AJ133,buff!$K:$L,2,FALSE),"")=0,"",IF($AH133=AT$5,VLOOKUP(AJ133,buff!$K:$L,2,FALSE),"")),"")</f>
        <v/>
      </c>
      <c r="AU133" s="6" t="str">
        <f>_xlfn.IFNA(IF(IF($AH133=AU$5,VLOOKUP(AK133,buff!$K:$L,2,FALSE),"")=0,"",IF($AH133=AU$5,VLOOKUP(AK133,buff!$K:$L,2,FALSE),"")),"")</f>
        <v/>
      </c>
      <c r="AV133" s="6" t="str">
        <f>_xlfn.IFNA(IF(IF($AH133=AV$5,VLOOKUP(AL133,buff!$K:$L,2,FALSE),"")=0,"",IF($AH133=AV$5,VLOOKUP(AL133,buff!$K:$L,2,FALSE),"")),"")</f>
        <v/>
      </c>
      <c r="AW133" s="6" t="str">
        <f>_xlfn.IFNA(IF(IF($AH133=AW$5,VLOOKUP(AM133,buff!$K:$L,2,FALSE),"")=0,"",IF($AH133=AW$5,VLOOKUP(AM133,buff!$K:$L,2,FALSE),"")),"")</f>
        <v/>
      </c>
      <c r="AX133" s="6" t="e">
        <f>VLOOKUP(AI133,buff!K:P,6,FALSE)</f>
        <v>#N/A</v>
      </c>
      <c r="AY133" t="e">
        <f t="shared" si="27"/>
        <v>#N/A</v>
      </c>
      <c r="AZ133" t="e">
        <f t="shared" si="27"/>
        <v>#N/A</v>
      </c>
      <c r="BA133">
        <f t="shared" si="28"/>
        <v>0</v>
      </c>
      <c r="BB133">
        <f t="shared" si="29"/>
        <v>0</v>
      </c>
    </row>
    <row r="134" spans="1:54" x14ac:dyDescent="0.15">
      <c r="A134" t="str">
        <f t="shared" si="38"/>
        <v>刺客主动技能1等级8</v>
      </c>
      <c r="B134" s="8">
        <v>128</v>
      </c>
      <c r="C134" s="8" t="str">
        <f>VLOOKUP(G134,角色!A:B,2,FALSE)</f>
        <v>刺客</v>
      </c>
      <c r="D134" s="8" t="str">
        <f t="shared" si="24"/>
        <v>主动技能1</v>
      </c>
      <c r="E134" s="8">
        <f t="shared" si="30"/>
        <v>8</v>
      </c>
      <c r="F134" s="8">
        <f t="shared" si="31"/>
        <v>1</v>
      </c>
      <c r="G134" s="8">
        <f t="shared" si="32"/>
        <v>3</v>
      </c>
      <c r="H134" s="4" t="s">
        <v>526</v>
      </c>
      <c r="I134" s="24" t="str">
        <f t="shared" si="39"/>
        <v>对敌方单体攻击，造成100%攻击力（+264）点伤害。</v>
      </c>
      <c r="J134" s="4" t="s">
        <v>305</v>
      </c>
      <c r="K134" s="1" t="s">
        <v>103</v>
      </c>
      <c r="L134" s="24" t="s">
        <v>107</v>
      </c>
      <c r="M134" s="4"/>
      <c r="N134" s="4">
        <v>100</v>
      </c>
      <c r="O134" s="4"/>
      <c r="T134" s="6" t="str">
        <f t="shared" si="21"/>
        <v/>
      </c>
      <c r="U134" s="6" t="str">
        <f t="shared" si="22"/>
        <v/>
      </c>
      <c r="Y134">
        <f t="shared" si="36"/>
        <v>0</v>
      </c>
      <c r="Z134">
        <v>100</v>
      </c>
      <c r="AA134" s="23">
        <v>10</v>
      </c>
      <c r="AB134" s="23">
        <f>INT(VLOOKUP(VLOOKUP($C134,角色技能升级比率表!$B:$C,2,FALSE),角色属性概况!E:F,2,FALSE)*VLOOKUP(E134,角色属性概况!I:M,3,FALSE)*AA134/100)</f>
        <v>264</v>
      </c>
      <c r="AE134">
        <v>0</v>
      </c>
      <c r="AF134" s="23">
        <f t="shared" si="25"/>
        <v>0</v>
      </c>
      <c r="AG134" s="23">
        <f t="shared" si="26"/>
        <v>0</v>
      </c>
      <c r="AN134" s="6" t="str">
        <f>_xlfn.IFNA(IF(IF($AH134=AN$5,VLOOKUP(AI134,buff!$K:$L,2,FALSE),"")=0,"",IF($AH134=AN$5,VLOOKUP(AI134,buff!$K:$L,2,FALSE),"")),"")</f>
        <v/>
      </c>
      <c r="AO134" s="6" t="str">
        <f>_xlfn.IFNA(IF(IF($AH134=AO$5,VLOOKUP(AJ134,buff!$K:$L,2,FALSE),"")=0,"",IF($AH134=AO$5,VLOOKUP(AJ134,buff!$K:$L,2,FALSE),"")),"")</f>
        <v/>
      </c>
      <c r="AP134" s="6" t="str">
        <f>_xlfn.IFNA(IF(IF($AH134=AP$5,VLOOKUP(AK134,buff!$K:$L,2,FALSE),"")=0,"",IF($AH134=AP$5,VLOOKUP(AK134,buff!$K:$L,2,FALSE),"")),"")</f>
        <v/>
      </c>
      <c r="AQ134" s="6" t="str">
        <f>_xlfn.IFNA(IF(IF($AH134=AQ$5,VLOOKUP(AL134,buff!$K:$L,2,FALSE),"")=0,"",IF($AH134=AQ$5,VLOOKUP(AL134,buff!$K:$L,2,FALSE),"")),"")</f>
        <v/>
      </c>
      <c r="AR134" s="6" t="str">
        <f>_xlfn.IFNA(IF(IF($AH134=AR$5,VLOOKUP(AM134,buff!$K:$L,2,FALSE),"")=0,"",IF($AH134=AR$5,VLOOKUP(AM134,buff!$K:$L,2,FALSE),"")),"")</f>
        <v/>
      </c>
      <c r="AS134" s="6" t="str">
        <f>_xlfn.IFNA(IF(IF($AH134=AS$5,VLOOKUP(AI134,buff!$K:$L,2,FALSE),"")=0,"",IF($AH134=AS$5,VLOOKUP(AI134,buff!$K:$L,2,FALSE),"")),"")</f>
        <v/>
      </c>
      <c r="AT134" s="6" t="str">
        <f>_xlfn.IFNA(IF(IF($AH134=AT$5,VLOOKUP(AJ134,buff!$K:$L,2,FALSE),"")=0,"",IF($AH134=AT$5,VLOOKUP(AJ134,buff!$K:$L,2,FALSE),"")),"")</f>
        <v/>
      </c>
      <c r="AU134" s="6" t="str">
        <f>_xlfn.IFNA(IF(IF($AH134=AU$5,VLOOKUP(AK134,buff!$K:$L,2,FALSE),"")=0,"",IF($AH134=AU$5,VLOOKUP(AK134,buff!$K:$L,2,FALSE),"")),"")</f>
        <v/>
      </c>
      <c r="AV134" s="6" t="str">
        <f>_xlfn.IFNA(IF(IF($AH134=AV$5,VLOOKUP(AL134,buff!$K:$L,2,FALSE),"")=0,"",IF($AH134=AV$5,VLOOKUP(AL134,buff!$K:$L,2,FALSE),"")),"")</f>
        <v/>
      </c>
      <c r="AW134" s="6" t="str">
        <f>_xlfn.IFNA(IF(IF($AH134=AW$5,VLOOKUP(AM134,buff!$K:$L,2,FALSE),"")=0,"",IF($AH134=AW$5,VLOOKUP(AM134,buff!$K:$L,2,FALSE),"")),"")</f>
        <v/>
      </c>
      <c r="AX134" s="6" t="e">
        <f>VLOOKUP(AI134,buff!K:P,6,FALSE)</f>
        <v>#N/A</v>
      </c>
      <c r="AY134" t="e">
        <f t="shared" si="27"/>
        <v>#N/A</v>
      </c>
      <c r="AZ134" t="e">
        <f t="shared" si="27"/>
        <v>#N/A</v>
      </c>
      <c r="BA134">
        <f t="shared" si="28"/>
        <v>0</v>
      </c>
      <c r="BB134">
        <f t="shared" si="29"/>
        <v>0</v>
      </c>
    </row>
    <row r="135" spans="1:54" x14ac:dyDescent="0.15">
      <c r="A135" t="str">
        <f t="shared" si="38"/>
        <v>刺客主动技能1等级9</v>
      </c>
      <c r="B135" s="8">
        <v>129</v>
      </c>
      <c r="C135" s="8" t="str">
        <f>VLOOKUP(G135,角色!A:B,2,FALSE)</f>
        <v>刺客</v>
      </c>
      <c r="D135" s="8" t="str">
        <f t="shared" si="24"/>
        <v>主动技能1</v>
      </c>
      <c r="E135" s="8">
        <f t="shared" si="30"/>
        <v>9</v>
      </c>
      <c r="F135" s="8">
        <f t="shared" si="31"/>
        <v>1</v>
      </c>
      <c r="G135" s="8">
        <f t="shared" si="32"/>
        <v>3</v>
      </c>
      <c r="H135" s="4" t="s">
        <v>526</v>
      </c>
      <c r="I135" s="24" t="str">
        <f t="shared" si="39"/>
        <v>对敌方单体攻击，造成100%攻击力（+325）点伤害。</v>
      </c>
      <c r="J135" s="4" t="s">
        <v>305</v>
      </c>
      <c r="K135" s="1" t="s">
        <v>103</v>
      </c>
      <c r="L135" s="24" t="s">
        <v>107</v>
      </c>
      <c r="M135" s="4"/>
      <c r="N135" s="4">
        <v>100</v>
      </c>
      <c r="O135" s="4"/>
      <c r="T135" s="6" t="str">
        <f t="shared" ref="T135:T186" si="40">IF(AN135="","",AN135)&amp;IF(AO135="","","|"&amp;AO135)&amp;IF(AP135="","","|"&amp;AP135)&amp;IF(AQ135="","","|"&amp;AQ135)&amp;IF(AR135="","","|"&amp;AR135)</f>
        <v/>
      </c>
      <c r="U135" s="6" t="str">
        <f t="shared" ref="U135:U186" si="41">IF(AS135="","",AS135)&amp;IF(AT135="","","|"&amp;AT135)&amp;IF(AU135="","","|"&amp;AU135)&amp;IF(AV135="","","|"&amp;AV135)&amp;IF(AW135="","","|"&amp;AW135)</f>
        <v/>
      </c>
      <c r="Y135">
        <f t="shared" si="36"/>
        <v>0</v>
      </c>
      <c r="Z135">
        <v>100</v>
      </c>
      <c r="AA135" s="23">
        <v>10</v>
      </c>
      <c r="AB135" s="23">
        <f>INT(VLOOKUP(VLOOKUP($C135,角色技能升级比率表!$B:$C,2,FALSE),角色属性概况!E:F,2,FALSE)*VLOOKUP(E135,角色属性概况!I:M,3,FALSE)*AA135/100)</f>
        <v>325</v>
      </c>
      <c r="AE135">
        <v>0</v>
      </c>
      <c r="AF135" s="23">
        <f t="shared" si="25"/>
        <v>0</v>
      </c>
      <c r="AG135" s="23">
        <f t="shared" si="26"/>
        <v>0</v>
      </c>
      <c r="AN135" s="6" t="str">
        <f>_xlfn.IFNA(IF(IF($AH135=AN$5,VLOOKUP(AI135,buff!$K:$L,2,FALSE),"")=0,"",IF($AH135=AN$5,VLOOKUP(AI135,buff!$K:$L,2,FALSE),"")),"")</f>
        <v/>
      </c>
      <c r="AO135" s="6" t="str">
        <f>_xlfn.IFNA(IF(IF($AH135=AO$5,VLOOKUP(AJ135,buff!$K:$L,2,FALSE),"")=0,"",IF($AH135=AO$5,VLOOKUP(AJ135,buff!$K:$L,2,FALSE),"")),"")</f>
        <v/>
      </c>
      <c r="AP135" s="6" t="str">
        <f>_xlfn.IFNA(IF(IF($AH135=AP$5,VLOOKUP(AK135,buff!$K:$L,2,FALSE),"")=0,"",IF($AH135=AP$5,VLOOKUP(AK135,buff!$K:$L,2,FALSE),"")),"")</f>
        <v/>
      </c>
      <c r="AQ135" s="6" t="str">
        <f>_xlfn.IFNA(IF(IF($AH135=AQ$5,VLOOKUP(AL135,buff!$K:$L,2,FALSE),"")=0,"",IF($AH135=AQ$5,VLOOKUP(AL135,buff!$K:$L,2,FALSE),"")),"")</f>
        <v/>
      </c>
      <c r="AR135" s="6" t="str">
        <f>_xlfn.IFNA(IF(IF($AH135=AR$5,VLOOKUP(AM135,buff!$K:$L,2,FALSE),"")=0,"",IF($AH135=AR$5,VLOOKUP(AM135,buff!$K:$L,2,FALSE),"")),"")</f>
        <v/>
      </c>
      <c r="AS135" s="6" t="str">
        <f>_xlfn.IFNA(IF(IF($AH135=AS$5,VLOOKUP(AI135,buff!$K:$L,2,FALSE),"")=0,"",IF($AH135=AS$5,VLOOKUP(AI135,buff!$K:$L,2,FALSE),"")),"")</f>
        <v/>
      </c>
      <c r="AT135" s="6" t="str">
        <f>_xlfn.IFNA(IF(IF($AH135=AT$5,VLOOKUP(AJ135,buff!$K:$L,2,FALSE),"")=0,"",IF($AH135=AT$5,VLOOKUP(AJ135,buff!$K:$L,2,FALSE),"")),"")</f>
        <v/>
      </c>
      <c r="AU135" s="6" t="str">
        <f>_xlfn.IFNA(IF(IF($AH135=AU$5,VLOOKUP(AK135,buff!$K:$L,2,FALSE),"")=0,"",IF($AH135=AU$5,VLOOKUP(AK135,buff!$K:$L,2,FALSE),"")),"")</f>
        <v/>
      </c>
      <c r="AV135" s="6" t="str">
        <f>_xlfn.IFNA(IF(IF($AH135=AV$5,VLOOKUP(AL135,buff!$K:$L,2,FALSE),"")=0,"",IF($AH135=AV$5,VLOOKUP(AL135,buff!$K:$L,2,FALSE),"")),"")</f>
        <v/>
      </c>
      <c r="AW135" s="6" t="str">
        <f>_xlfn.IFNA(IF(IF($AH135=AW$5,VLOOKUP(AM135,buff!$K:$L,2,FALSE),"")=0,"",IF($AH135=AW$5,VLOOKUP(AM135,buff!$K:$L,2,FALSE),"")),"")</f>
        <v/>
      </c>
      <c r="AX135" s="6" t="e">
        <f>VLOOKUP(AI135,buff!K:P,6,FALSE)</f>
        <v>#N/A</v>
      </c>
      <c r="AY135" t="e">
        <f t="shared" si="27"/>
        <v>#N/A</v>
      </c>
      <c r="AZ135" t="e">
        <f t="shared" si="27"/>
        <v>#N/A</v>
      </c>
      <c r="BA135">
        <f t="shared" si="28"/>
        <v>0</v>
      </c>
      <c r="BB135">
        <f t="shared" si="29"/>
        <v>0</v>
      </c>
    </row>
    <row r="136" spans="1:54" x14ac:dyDescent="0.15">
      <c r="A136" t="str">
        <f t="shared" si="38"/>
        <v>刺客主动技能1等级10</v>
      </c>
      <c r="B136" s="8">
        <v>130</v>
      </c>
      <c r="C136" s="8" t="str">
        <f>VLOOKUP(G136,角色!A:B,2,FALSE)</f>
        <v>刺客</v>
      </c>
      <c r="D136" s="8" t="str">
        <f t="shared" ref="D136:D199" si="42">$D$4&amp;F136</f>
        <v>主动技能1</v>
      </c>
      <c r="E136" s="8">
        <f t="shared" si="30"/>
        <v>10</v>
      </c>
      <c r="F136" s="8">
        <f t="shared" si="31"/>
        <v>1</v>
      </c>
      <c r="G136" s="8">
        <f t="shared" si="32"/>
        <v>3</v>
      </c>
      <c r="H136" s="4" t="s">
        <v>526</v>
      </c>
      <c r="I136" s="24" t="str">
        <f t="shared" si="39"/>
        <v>对敌方单体攻击，造成100%攻击力（+400）点伤害。</v>
      </c>
      <c r="J136" s="4" t="s">
        <v>305</v>
      </c>
      <c r="K136" s="1" t="s">
        <v>103</v>
      </c>
      <c r="L136" s="24" t="s">
        <v>107</v>
      </c>
      <c r="M136" s="4"/>
      <c r="N136" s="4">
        <v>100</v>
      </c>
      <c r="O136" s="4"/>
      <c r="T136" s="6" t="str">
        <f t="shared" si="40"/>
        <v/>
      </c>
      <c r="U136" s="6" t="str">
        <f t="shared" si="41"/>
        <v/>
      </c>
      <c r="Y136">
        <f t="shared" ref="Y136:Y146" si="43">VLOOKUP(D136,BC:BD,2,FALSE)</f>
        <v>0</v>
      </c>
      <c r="Z136">
        <v>100</v>
      </c>
      <c r="AA136" s="23">
        <v>10</v>
      </c>
      <c r="AB136" s="23">
        <f>INT(VLOOKUP(VLOOKUP($C136,角色技能升级比率表!$B:$C,2,FALSE),角色属性概况!E:F,2,FALSE)*VLOOKUP(E136,角色属性概况!I:M,3,FALSE)*AA136/100)</f>
        <v>400</v>
      </c>
      <c r="AE136">
        <v>0</v>
      </c>
      <c r="AF136" s="23">
        <f t="shared" ref="AF136:AF199" si="44">BA136</f>
        <v>0</v>
      </c>
      <c r="AG136" s="23">
        <f t="shared" ref="AG136:AG199" si="45">BB136</f>
        <v>0</v>
      </c>
      <c r="AN136" s="6" t="str">
        <f>_xlfn.IFNA(IF(IF($AH136=AN$5,VLOOKUP(AI136,buff!$K:$L,2,FALSE),"")=0,"",IF($AH136=AN$5,VLOOKUP(AI136,buff!$K:$L,2,FALSE),"")),"")</f>
        <v/>
      </c>
      <c r="AO136" s="6" t="str">
        <f>_xlfn.IFNA(IF(IF($AH136=AO$5,VLOOKUP(AJ136,buff!$K:$L,2,FALSE),"")=0,"",IF($AH136=AO$5,VLOOKUP(AJ136,buff!$K:$L,2,FALSE),"")),"")</f>
        <v/>
      </c>
      <c r="AP136" s="6" t="str">
        <f>_xlfn.IFNA(IF(IF($AH136=AP$5,VLOOKUP(AK136,buff!$K:$L,2,FALSE),"")=0,"",IF($AH136=AP$5,VLOOKUP(AK136,buff!$K:$L,2,FALSE),"")),"")</f>
        <v/>
      </c>
      <c r="AQ136" s="6" t="str">
        <f>_xlfn.IFNA(IF(IF($AH136=AQ$5,VLOOKUP(AL136,buff!$K:$L,2,FALSE),"")=0,"",IF($AH136=AQ$5,VLOOKUP(AL136,buff!$K:$L,2,FALSE),"")),"")</f>
        <v/>
      </c>
      <c r="AR136" s="6" t="str">
        <f>_xlfn.IFNA(IF(IF($AH136=AR$5,VLOOKUP(AM136,buff!$K:$L,2,FALSE),"")=0,"",IF($AH136=AR$5,VLOOKUP(AM136,buff!$K:$L,2,FALSE),"")),"")</f>
        <v/>
      </c>
      <c r="AS136" s="6" t="str">
        <f>_xlfn.IFNA(IF(IF($AH136=AS$5,VLOOKUP(AI136,buff!$K:$L,2,FALSE),"")=0,"",IF($AH136=AS$5,VLOOKUP(AI136,buff!$K:$L,2,FALSE),"")),"")</f>
        <v/>
      </c>
      <c r="AT136" s="6" t="str">
        <f>_xlfn.IFNA(IF(IF($AH136=AT$5,VLOOKUP(AJ136,buff!$K:$L,2,FALSE),"")=0,"",IF($AH136=AT$5,VLOOKUP(AJ136,buff!$K:$L,2,FALSE),"")),"")</f>
        <v/>
      </c>
      <c r="AU136" s="6" t="str">
        <f>_xlfn.IFNA(IF(IF($AH136=AU$5,VLOOKUP(AK136,buff!$K:$L,2,FALSE),"")=0,"",IF($AH136=AU$5,VLOOKUP(AK136,buff!$K:$L,2,FALSE),"")),"")</f>
        <v/>
      </c>
      <c r="AV136" s="6" t="str">
        <f>_xlfn.IFNA(IF(IF($AH136=AV$5,VLOOKUP(AL136,buff!$K:$L,2,FALSE),"")=0,"",IF($AH136=AV$5,VLOOKUP(AL136,buff!$K:$L,2,FALSE),"")),"")</f>
        <v/>
      </c>
      <c r="AW136" s="6" t="str">
        <f>_xlfn.IFNA(IF(IF($AH136=AW$5,VLOOKUP(AM136,buff!$K:$L,2,FALSE),"")=0,"",IF($AH136=AW$5,VLOOKUP(AM136,buff!$K:$L,2,FALSE),"")),"")</f>
        <v/>
      </c>
      <c r="AX136" s="6" t="e">
        <f>VLOOKUP(AI136,buff!K:P,6,FALSE)</f>
        <v>#N/A</v>
      </c>
      <c r="AY136" t="e">
        <f t="shared" ref="AY136:AZ199" si="46">AX136</f>
        <v>#N/A</v>
      </c>
      <c r="AZ136" t="e">
        <f t="shared" si="46"/>
        <v>#N/A</v>
      </c>
      <c r="BA136">
        <f t="shared" ref="BA136:BA199" si="47">IF(F136=1,0,IF(F136=2,2,3))</f>
        <v>0</v>
      </c>
      <c r="BB136">
        <f t="shared" ref="BB136:BB199" si="48">IF(F136=1,0,IF(F136=2,1,2))</f>
        <v>0</v>
      </c>
    </row>
    <row r="137" spans="1:54" x14ac:dyDescent="0.15">
      <c r="A137" t="str">
        <f t="shared" si="38"/>
        <v>刺客主动技能1等级11</v>
      </c>
      <c r="B137" s="8">
        <v>131</v>
      </c>
      <c r="C137" s="8" t="str">
        <f>VLOOKUP(G137,角色!A:B,2,FALSE)</f>
        <v>刺客</v>
      </c>
      <c r="D137" s="8" t="str">
        <f t="shared" si="42"/>
        <v>主动技能1</v>
      </c>
      <c r="E137" s="8">
        <f t="shared" ref="E137:E200" si="49">IF(E136=E$5,1,E136+1)</f>
        <v>11</v>
      </c>
      <c r="F137" s="8">
        <f t="shared" ref="F137:F200" si="50">IF(E137=1,IF(F136=$F$5,1,F136+1),F136)</f>
        <v>1</v>
      </c>
      <c r="G137" s="8">
        <f t="shared" ref="G137:G200" si="51">IF((F137=1)*(E137=1),G136+1,G136)</f>
        <v>3</v>
      </c>
      <c r="H137" s="4" t="s">
        <v>526</v>
      </c>
      <c r="I137" s="24" t="str">
        <f t="shared" si="39"/>
        <v>对敌方单体攻击，造成100%攻击力（+492）点伤害。</v>
      </c>
      <c r="J137" s="4" t="s">
        <v>305</v>
      </c>
      <c r="K137" s="1" t="s">
        <v>103</v>
      </c>
      <c r="L137" s="24" t="s">
        <v>107</v>
      </c>
      <c r="M137" s="4"/>
      <c r="N137" s="4">
        <v>100</v>
      </c>
      <c r="O137" s="4"/>
      <c r="T137" s="6" t="str">
        <f t="shared" si="40"/>
        <v/>
      </c>
      <c r="U137" s="6" t="str">
        <f t="shared" si="41"/>
        <v/>
      </c>
      <c r="Y137">
        <f t="shared" si="43"/>
        <v>0</v>
      </c>
      <c r="Z137">
        <v>100</v>
      </c>
      <c r="AA137" s="23">
        <v>10</v>
      </c>
      <c r="AB137" s="23">
        <f>INT(VLOOKUP(VLOOKUP($C137,角色技能升级比率表!$B:$C,2,FALSE),角色属性概况!E:F,2,FALSE)*VLOOKUP(E137,角色属性概况!I:M,3,FALSE)*AA137/100)</f>
        <v>492</v>
      </c>
      <c r="AE137">
        <v>0</v>
      </c>
      <c r="AF137" s="23">
        <f t="shared" si="44"/>
        <v>0</v>
      </c>
      <c r="AG137" s="23">
        <f t="shared" si="45"/>
        <v>0</v>
      </c>
      <c r="AN137" s="6" t="str">
        <f>_xlfn.IFNA(IF(IF($AH137=AN$5,VLOOKUP(AI137,buff!$K:$L,2,FALSE),"")=0,"",IF($AH137=AN$5,VLOOKUP(AI137,buff!$K:$L,2,FALSE),"")),"")</f>
        <v/>
      </c>
      <c r="AO137" s="6" t="str">
        <f>_xlfn.IFNA(IF(IF($AH137=AO$5,VLOOKUP(AJ137,buff!$K:$L,2,FALSE),"")=0,"",IF($AH137=AO$5,VLOOKUP(AJ137,buff!$K:$L,2,FALSE),"")),"")</f>
        <v/>
      </c>
      <c r="AP137" s="6" t="str">
        <f>_xlfn.IFNA(IF(IF($AH137=AP$5,VLOOKUP(AK137,buff!$K:$L,2,FALSE),"")=0,"",IF($AH137=AP$5,VLOOKUP(AK137,buff!$K:$L,2,FALSE),"")),"")</f>
        <v/>
      </c>
      <c r="AQ137" s="6" t="str">
        <f>_xlfn.IFNA(IF(IF($AH137=AQ$5,VLOOKUP(AL137,buff!$K:$L,2,FALSE),"")=0,"",IF($AH137=AQ$5,VLOOKUP(AL137,buff!$K:$L,2,FALSE),"")),"")</f>
        <v/>
      </c>
      <c r="AR137" s="6" t="str">
        <f>_xlfn.IFNA(IF(IF($AH137=AR$5,VLOOKUP(AM137,buff!$K:$L,2,FALSE),"")=0,"",IF($AH137=AR$5,VLOOKUP(AM137,buff!$K:$L,2,FALSE),"")),"")</f>
        <v/>
      </c>
      <c r="AS137" s="6" t="str">
        <f>_xlfn.IFNA(IF(IF($AH137=AS$5,VLOOKUP(AI137,buff!$K:$L,2,FALSE),"")=0,"",IF($AH137=AS$5,VLOOKUP(AI137,buff!$K:$L,2,FALSE),"")),"")</f>
        <v/>
      </c>
      <c r="AT137" s="6" t="str">
        <f>_xlfn.IFNA(IF(IF($AH137=AT$5,VLOOKUP(AJ137,buff!$K:$L,2,FALSE),"")=0,"",IF($AH137=AT$5,VLOOKUP(AJ137,buff!$K:$L,2,FALSE),"")),"")</f>
        <v/>
      </c>
      <c r="AU137" s="6" t="str">
        <f>_xlfn.IFNA(IF(IF($AH137=AU$5,VLOOKUP(AK137,buff!$K:$L,2,FALSE),"")=0,"",IF($AH137=AU$5,VLOOKUP(AK137,buff!$K:$L,2,FALSE),"")),"")</f>
        <v/>
      </c>
      <c r="AV137" s="6" t="str">
        <f>_xlfn.IFNA(IF(IF($AH137=AV$5,VLOOKUP(AL137,buff!$K:$L,2,FALSE),"")=0,"",IF($AH137=AV$5,VLOOKUP(AL137,buff!$K:$L,2,FALSE),"")),"")</f>
        <v/>
      </c>
      <c r="AW137" s="6" t="str">
        <f>_xlfn.IFNA(IF(IF($AH137=AW$5,VLOOKUP(AM137,buff!$K:$L,2,FALSE),"")=0,"",IF($AH137=AW$5,VLOOKUP(AM137,buff!$K:$L,2,FALSE),"")),"")</f>
        <v/>
      </c>
      <c r="AX137" s="6" t="e">
        <f>VLOOKUP(AI137,buff!K:P,6,FALSE)</f>
        <v>#N/A</v>
      </c>
      <c r="AY137" t="e">
        <f t="shared" si="46"/>
        <v>#N/A</v>
      </c>
      <c r="AZ137" t="e">
        <f t="shared" si="46"/>
        <v>#N/A</v>
      </c>
      <c r="BA137">
        <f t="shared" si="47"/>
        <v>0</v>
      </c>
      <c r="BB137">
        <f t="shared" si="48"/>
        <v>0</v>
      </c>
    </row>
    <row r="138" spans="1:54" x14ac:dyDescent="0.15">
      <c r="A138" t="str">
        <f t="shared" si="38"/>
        <v>刺客主动技能1等级12</v>
      </c>
      <c r="B138" s="8">
        <v>132</v>
      </c>
      <c r="C138" s="8" t="str">
        <f>VLOOKUP(G138,角色!A:B,2,FALSE)</f>
        <v>刺客</v>
      </c>
      <c r="D138" s="8" t="str">
        <f t="shared" si="42"/>
        <v>主动技能1</v>
      </c>
      <c r="E138" s="8">
        <f t="shared" si="49"/>
        <v>12</v>
      </c>
      <c r="F138" s="8">
        <f t="shared" si="50"/>
        <v>1</v>
      </c>
      <c r="G138" s="8">
        <f t="shared" si="51"/>
        <v>3</v>
      </c>
      <c r="H138" s="4" t="s">
        <v>526</v>
      </c>
      <c r="I138" s="24" t="str">
        <f t="shared" si="39"/>
        <v>对敌方单体攻击，造成100%攻击力（+606）点伤害。</v>
      </c>
      <c r="J138" s="4" t="s">
        <v>305</v>
      </c>
      <c r="K138" s="1" t="s">
        <v>103</v>
      </c>
      <c r="L138" s="24" t="s">
        <v>107</v>
      </c>
      <c r="M138" s="4"/>
      <c r="N138" s="4">
        <v>100</v>
      </c>
      <c r="O138" s="4"/>
      <c r="T138" s="6" t="str">
        <f t="shared" si="40"/>
        <v/>
      </c>
      <c r="U138" s="6" t="str">
        <f t="shared" si="41"/>
        <v/>
      </c>
      <c r="Y138">
        <f t="shared" si="43"/>
        <v>0</v>
      </c>
      <c r="Z138">
        <v>100</v>
      </c>
      <c r="AA138" s="23">
        <v>10</v>
      </c>
      <c r="AB138" s="23">
        <f>INT(VLOOKUP(VLOOKUP($C138,角色技能升级比率表!$B:$C,2,FALSE),角色属性概况!E:F,2,FALSE)*VLOOKUP(E138,角色属性概况!I:M,3,FALSE)*AA138/100)</f>
        <v>606</v>
      </c>
      <c r="AE138">
        <v>0</v>
      </c>
      <c r="AF138" s="23">
        <f t="shared" si="44"/>
        <v>0</v>
      </c>
      <c r="AG138" s="23">
        <f t="shared" si="45"/>
        <v>0</v>
      </c>
      <c r="AN138" s="6" t="str">
        <f>_xlfn.IFNA(IF(IF($AH138=AN$5,VLOOKUP(AI138,buff!$K:$L,2,FALSE),"")=0,"",IF($AH138=AN$5,VLOOKUP(AI138,buff!$K:$L,2,FALSE),"")),"")</f>
        <v/>
      </c>
      <c r="AO138" s="6" t="str">
        <f>_xlfn.IFNA(IF(IF($AH138=AO$5,VLOOKUP(AJ138,buff!$K:$L,2,FALSE),"")=0,"",IF($AH138=AO$5,VLOOKUP(AJ138,buff!$K:$L,2,FALSE),"")),"")</f>
        <v/>
      </c>
      <c r="AP138" s="6" t="str">
        <f>_xlfn.IFNA(IF(IF($AH138=AP$5,VLOOKUP(AK138,buff!$K:$L,2,FALSE),"")=0,"",IF($AH138=AP$5,VLOOKUP(AK138,buff!$K:$L,2,FALSE),"")),"")</f>
        <v/>
      </c>
      <c r="AQ138" s="6" t="str">
        <f>_xlfn.IFNA(IF(IF($AH138=AQ$5,VLOOKUP(AL138,buff!$K:$L,2,FALSE),"")=0,"",IF($AH138=AQ$5,VLOOKUP(AL138,buff!$K:$L,2,FALSE),"")),"")</f>
        <v/>
      </c>
      <c r="AR138" s="6" t="str">
        <f>_xlfn.IFNA(IF(IF($AH138=AR$5,VLOOKUP(AM138,buff!$K:$L,2,FALSE),"")=0,"",IF($AH138=AR$5,VLOOKUP(AM138,buff!$K:$L,2,FALSE),"")),"")</f>
        <v/>
      </c>
      <c r="AS138" s="6" t="str">
        <f>_xlfn.IFNA(IF(IF($AH138=AS$5,VLOOKUP(AI138,buff!$K:$L,2,FALSE),"")=0,"",IF($AH138=AS$5,VLOOKUP(AI138,buff!$K:$L,2,FALSE),"")),"")</f>
        <v/>
      </c>
      <c r="AT138" s="6" t="str">
        <f>_xlfn.IFNA(IF(IF($AH138=AT$5,VLOOKUP(AJ138,buff!$K:$L,2,FALSE),"")=0,"",IF($AH138=AT$5,VLOOKUP(AJ138,buff!$K:$L,2,FALSE),"")),"")</f>
        <v/>
      </c>
      <c r="AU138" s="6" t="str">
        <f>_xlfn.IFNA(IF(IF($AH138=AU$5,VLOOKUP(AK138,buff!$K:$L,2,FALSE),"")=0,"",IF($AH138=AU$5,VLOOKUP(AK138,buff!$K:$L,2,FALSE),"")),"")</f>
        <v/>
      </c>
      <c r="AV138" s="6" t="str">
        <f>_xlfn.IFNA(IF(IF($AH138=AV$5,VLOOKUP(AL138,buff!$K:$L,2,FALSE),"")=0,"",IF($AH138=AV$5,VLOOKUP(AL138,buff!$K:$L,2,FALSE),"")),"")</f>
        <v/>
      </c>
      <c r="AW138" s="6" t="str">
        <f>_xlfn.IFNA(IF(IF($AH138=AW$5,VLOOKUP(AM138,buff!$K:$L,2,FALSE),"")=0,"",IF($AH138=AW$5,VLOOKUP(AM138,buff!$K:$L,2,FALSE),"")),"")</f>
        <v/>
      </c>
      <c r="AX138" s="6" t="e">
        <f>VLOOKUP(AI138,buff!K:P,6,FALSE)</f>
        <v>#N/A</v>
      </c>
      <c r="AY138" t="e">
        <f t="shared" si="46"/>
        <v>#N/A</v>
      </c>
      <c r="AZ138" t="e">
        <f t="shared" si="46"/>
        <v>#N/A</v>
      </c>
      <c r="BA138">
        <f t="shared" si="47"/>
        <v>0</v>
      </c>
      <c r="BB138">
        <f t="shared" si="48"/>
        <v>0</v>
      </c>
    </row>
    <row r="139" spans="1:54" x14ac:dyDescent="0.15">
      <c r="A139" t="str">
        <f t="shared" si="38"/>
        <v>刺客主动技能1等级13</v>
      </c>
      <c r="B139" s="8">
        <v>133</v>
      </c>
      <c r="C139" s="8" t="str">
        <f>VLOOKUP(G139,角色!A:B,2,FALSE)</f>
        <v>刺客</v>
      </c>
      <c r="D139" s="8" t="str">
        <f t="shared" si="42"/>
        <v>主动技能1</v>
      </c>
      <c r="E139" s="8">
        <f t="shared" si="49"/>
        <v>13</v>
      </c>
      <c r="F139" s="8">
        <f t="shared" si="50"/>
        <v>1</v>
      </c>
      <c r="G139" s="8">
        <f t="shared" si="51"/>
        <v>3</v>
      </c>
      <c r="H139" s="4" t="s">
        <v>526</v>
      </c>
      <c r="I139" s="24" t="str">
        <f t="shared" si="39"/>
        <v>对敌方单体攻击，造成100%攻击力（+747）点伤害。</v>
      </c>
      <c r="J139" s="4" t="s">
        <v>305</v>
      </c>
      <c r="K139" s="1" t="s">
        <v>103</v>
      </c>
      <c r="L139" s="24" t="s">
        <v>107</v>
      </c>
      <c r="M139" s="4"/>
      <c r="N139" s="4">
        <v>100</v>
      </c>
      <c r="O139" s="4"/>
      <c r="T139" s="6" t="str">
        <f t="shared" si="40"/>
        <v/>
      </c>
      <c r="U139" s="6" t="str">
        <f t="shared" si="41"/>
        <v/>
      </c>
      <c r="Y139">
        <f t="shared" si="43"/>
        <v>0</v>
      </c>
      <c r="Z139">
        <v>100</v>
      </c>
      <c r="AA139" s="23">
        <v>10</v>
      </c>
      <c r="AB139" s="23">
        <f>INT(VLOOKUP(VLOOKUP($C139,角色技能升级比率表!$B:$C,2,FALSE),角色属性概况!E:F,2,FALSE)*VLOOKUP(E139,角色属性概况!I:M,3,FALSE)*AA139/100)</f>
        <v>747</v>
      </c>
      <c r="AE139">
        <v>0</v>
      </c>
      <c r="AF139" s="23">
        <f t="shared" si="44"/>
        <v>0</v>
      </c>
      <c r="AG139" s="23">
        <f t="shared" si="45"/>
        <v>0</v>
      </c>
      <c r="AN139" s="6" t="str">
        <f>_xlfn.IFNA(IF(IF($AH139=AN$5,VLOOKUP(AI139,buff!$K:$L,2,FALSE),"")=0,"",IF($AH139=AN$5,VLOOKUP(AI139,buff!$K:$L,2,FALSE),"")),"")</f>
        <v/>
      </c>
      <c r="AO139" s="6" t="str">
        <f>_xlfn.IFNA(IF(IF($AH139=AO$5,VLOOKUP(AJ139,buff!$K:$L,2,FALSE),"")=0,"",IF($AH139=AO$5,VLOOKUP(AJ139,buff!$K:$L,2,FALSE),"")),"")</f>
        <v/>
      </c>
      <c r="AP139" s="6" t="str">
        <f>_xlfn.IFNA(IF(IF($AH139=AP$5,VLOOKUP(AK139,buff!$K:$L,2,FALSE),"")=0,"",IF($AH139=AP$5,VLOOKUP(AK139,buff!$K:$L,2,FALSE),"")),"")</f>
        <v/>
      </c>
      <c r="AQ139" s="6" t="str">
        <f>_xlfn.IFNA(IF(IF($AH139=AQ$5,VLOOKUP(AL139,buff!$K:$L,2,FALSE),"")=0,"",IF($AH139=AQ$5,VLOOKUP(AL139,buff!$K:$L,2,FALSE),"")),"")</f>
        <v/>
      </c>
      <c r="AR139" s="6" t="str">
        <f>_xlfn.IFNA(IF(IF($AH139=AR$5,VLOOKUP(AM139,buff!$K:$L,2,FALSE),"")=0,"",IF($AH139=AR$5,VLOOKUP(AM139,buff!$K:$L,2,FALSE),"")),"")</f>
        <v/>
      </c>
      <c r="AS139" s="6" t="str">
        <f>_xlfn.IFNA(IF(IF($AH139=AS$5,VLOOKUP(AI139,buff!$K:$L,2,FALSE),"")=0,"",IF($AH139=AS$5,VLOOKUP(AI139,buff!$K:$L,2,FALSE),"")),"")</f>
        <v/>
      </c>
      <c r="AT139" s="6" t="str">
        <f>_xlfn.IFNA(IF(IF($AH139=AT$5,VLOOKUP(AJ139,buff!$K:$L,2,FALSE),"")=0,"",IF($AH139=AT$5,VLOOKUP(AJ139,buff!$K:$L,2,FALSE),"")),"")</f>
        <v/>
      </c>
      <c r="AU139" s="6" t="str">
        <f>_xlfn.IFNA(IF(IF($AH139=AU$5,VLOOKUP(AK139,buff!$K:$L,2,FALSE),"")=0,"",IF($AH139=AU$5,VLOOKUP(AK139,buff!$K:$L,2,FALSE),"")),"")</f>
        <v/>
      </c>
      <c r="AV139" s="6" t="str">
        <f>_xlfn.IFNA(IF(IF($AH139=AV$5,VLOOKUP(AL139,buff!$K:$L,2,FALSE),"")=0,"",IF($AH139=AV$5,VLOOKUP(AL139,buff!$K:$L,2,FALSE),"")),"")</f>
        <v/>
      </c>
      <c r="AW139" s="6" t="str">
        <f>_xlfn.IFNA(IF(IF($AH139=AW$5,VLOOKUP(AM139,buff!$K:$L,2,FALSE),"")=0,"",IF($AH139=AW$5,VLOOKUP(AM139,buff!$K:$L,2,FALSE),"")),"")</f>
        <v/>
      </c>
      <c r="AX139" s="6" t="e">
        <f>VLOOKUP(AI139,buff!K:P,6,FALSE)</f>
        <v>#N/A</v>
      </c>
      <c r="AY139" t="e">
        <f t="shared" si="46"/>
        <v>#N/A</v>
      </c>
      <c r="AZ139" t="e">
        <f t="shared" si="46"/>
        <v>#N/A</v>
      </c>
      <c r="BA139">
        <f t="shared" si="47"/>
        <v>0</v>
      </c>
      <c r="BB139">
        <f t="shared" si="48"/>
        <v>0</v>
      </c>
    </row>
    <row r="140" spans="1:54" x14ac:dyDescent="0.15">
      <c r="A140" t="str">
        <f t="shared" si="38"/>
        <v>刺客主动技能1等级14</v>
      </c>
      <c r="B140" s="8">
        <v>134</v>
      </c>
      <c r="C140" s="8" t="str">
        <f>VLOOKUP(G140,角色!A:B,2,FALSE)</f>
        <v>刺客</v>
      </c>
      <c r="D140" s="8" t="str">
        <f t="shared" si="42"/>
        <v>主动技能1</v>
      </c>
      <c r="E140" s="8">
        <f t="shared" si="49"/>
        <v>14</v>
      </c>
      <c r="F140" s="8">
        <f t="shared" si="50"/>
        <v>1</v>
      </c>
      <c r="G140" s="8">
        <f t="shared" si="51"/>
        <v>3</v>
      </c>
      <c r="H140" s="4" t="s">
        <v>526</v>
      </c>
      <c r="I140" s="24" t="str">
        <f t="shared" si="39"/>
        <v>对敌方单体攻击，造成100%攻击力（+919）点伤害。</v>
      </c>
      <c r="J140" s="4" t="s">
        <v>305</v>
      </c>
      <c r="K140" s="1" t="s">
        <v>103</v>
      </c>
      <c r="L140" s="24" t="s">
        <v>107</v>
      </c>
      <c r="M140" s="4"/>
      <c r="N140" s="4">
        <v>100</v>
      </c>
      <c r="O140" s="4"/>
      <c r="T140" s="6" t="str">
        <f t="shared" si="40"/>
        <v/>
      </c>
      <c r="U140" s="6" t="str">
        <f t="shared" si="41"/>
        <v/>
      </c>
      <c r="Y140">
        <f t="shared" si="43"/>
        <v>0</v>
      </c>
      <c r="Z140">
        <v>100</v>
      </c>
      <c r="AA140" s="23">
        <v>10</v>
      </c>
      <c r="AB140" s="23">
        <f>INT(VLOOKUP(VLOOKUP($C140,角色技能升级比率表!$B:$C,2,FALSE),角色属性概况!E:F,2,FALSE)*VLOOKUP(E140,角色属性概况!I:M,3,FALSE)*AA140/100)</f>
        <v>919</v>
      </c>
      <c r="AE140">
        <v>0</v>
      </c>
      <c r="AF140" s="23">
        <f t="shared" si="44"/>
        <v>0</v>
      </c>
      <c r="AG140" s="23">
        <f t="shared" si="45"/>
        <v>0</v>
      </c>
      <c r="AN140" s="6" t="str">
        <f>_xlfn.IFNA(IF(IF($AH140=AN$5,VLOOKUP(AI140,buff!$K:$L,2,FALSE),"")=0,"",IF($AH140=AN$5,VLOOKUP(AI140,buff!$K:$L,2,FALSE),"")),"")</f>
        <v/>
      </c>
      <c r="AO140" s="6" t="str">
        <f>_xlfn.IFNA(IF(IF($AH140=AO$5,VLOOKUP(AJ140,buff!$K:$L,2,FALSE),"")=0,"",IF($AH140=AO$5,VLOOKUP(AJ140,buff!$K:$L,2,FALSE),"")),"")</f>
        <v/>
      </c>
      <c r="AP140" s="6" t="str">
        <f>_xlfn.IFNA(IF(IF($AH140=AP$5,VLOOKUP(AK140,buff!$K:$L,2,FALSE),"")=0,"",IF($AH140=AP$5,VLOOKUP(AK140,buff!$K:$L,2,FALSE),"")),"")</f>
        <v/>
      </c>
      <c r="AQ140" s="6" t="str">
        <f>_xlfn.IFNA(IF(IF($AH140=AQ$5,VLOOKUP(AL140,buff!$K:$L,2,FALSE),"")=0,"",IF($AH140=AQ$5,VLOOKUP(AL140,buff!$K:$L,2,FALSE),"")),"")</f>
        <v/>
      </c>
      <c r="AR140" s="6" t="str">
        <f>_xlfn.IFNA(IF(IF($AH140=AR$5,VLOOKUP(AM140,buff!$K:$L,2,FALSE),"")=0,"",IF($AH140=AR$5,VLOOKUP(AM140,buff!$K:$L,2,FALSE),"")),"")</f>
        <v/>
      </c>
      <c r="AS140" s="6" t="str">
        <f>_xlfn.IFNA(IF(IF($AH140=AS$5,VLOOKUP(AI140,buff!$K:$L,2,FALSE),"")=0,"",IF($AH140=AS$5,VLOOKUP(AI140,buff!$K:$L,2,FALSE),"")),"")</f>
        <v/>
      </c>
      <c r="AT140" s="6" t="str">
        <f>_xlfn.IFNA(IF(IF($AH140=AT$5,VLOOKUP(AJ140,buff!$K:$L,2,FALSE),"")=0,"",IF($AH140=AT$5,VLOOKUP(AJ140,buff!$K:$L,2,FALSE),"")),"")</f>
        <v/>
      </c>
      <c r="AU140" s="6" t="str">
        <f>_xlfn.IFNA(IF(IF($AH140=AU$5,VLOOKUP(AK140,buff!$K:$L,2,FALSE),"")=0,"",IF($AH140=AU$5,VLOOKUP(AK140,buff!$K:$L,2,FALSE),"")),"")</f>
        <v/>
      </c>
      <c r="AV140" s="6" t="str">
        <f>_xlfn.IFNA(IF(IF($AH140=AV$5,VLOOKUP(AL140,buff!$K:$L,2,FALSE),"")=0,"",IF($AH140=AV$5,VLOOKUP(AL140,buff!$K:$L,2,FALSE),"")),"")</f>
        <v/>
      </c>
      <c r="AW140" s="6" t="str">
        <f>_xlfn.IFNA(IF(IF($AH140=AW$5,VLOOKUP(AM140,buff!$K:$L,2,FALSE),"")=0,"",IF($AH140=AW$5,VLOOKUP(AM140,buff!$K:$L,2,FALSE),"")),"")</f>
        <v/>
      </c>
      <c r="AX140" s="6" t="e">
        <f>VLOOKUP(AI140,buff!K:P,6,FALSE)</f>
        <v>#N/A</v>
      </c>
      <c r="AY140" t="e">
        <f t="shared" si="46"/>
        <v>#N/A</v>
      </c>
      <c r="AZ140" t="e">
        <f t="shared" si="46"/>
        <v>#N/A</v>
      </c>
      <c r="BA140">
        <f t="shared" si="47"/>
        <v>0</v>
      </c>
      <c r="BB140">
        <f t="shared" si="48"/>
        <v>0</v>
      </c>
    </row>
    <row r="141" spans="1:54" x14ac:dyDescent="0.15">
      <c r="A141" t="str">
        <f t="shared" si="38"/>
        <v>刺客主动技能1等级15</v>
      </c>
      <c r="B141" s="8">
        <v>135</v>
      </c>
      <c r="C141" s="8" t="str">
        <f>VLOOKUP(G141,角色!A:B,2,FALSE)</f>
        <v>刺客</v>
      </c>
      <c r="D141" s="8" t="str">
        <f t="shared" si="42"/>
        <v>主动技能1</v>
      </c>
      <c r="E141" s="8">
        <f t="shared" si="49"/>
        <v>15</v>
      </c>
      <c r="F141" s="8">
        <f t="shared" si="50"/>
        <v>1</v>
      </c>
      <c r="G141" s="8">
        <f t="shared" si="51"/>
        <v>3</v>
      </c>
      <c r="H141" s="4" t="s">
        <v>526</v>
      </c>
      <c r="I141" s="24" t="str">
        <f t="shared" si="39"/>
        <v>对敌方单体攻击，造成100%攻击力（+1132）点伤害。</v>
      </c>
      <c r="J141" s="4" t="s">
        <v>305</v>
      </c>
      <c r="K141" s="1" t="s">
        <v>103</v>
      </c>
      <c r="L141" s="24" t="s">
        <v>107</v>
      </c>
      <c r="M141" s="4"/>
      <c r="N141" s="4">
        <v>100</v>
      </c>
      <c r="O141" s="4"/>
      <c r="T141" s="6" t="str">
        <f t="shared" si="40"/>
        <v/>
      </c>
      <c r="U141" s="6" t="str">
        <f t="shared" si="41"/>
        <v/>
      </c>
      <c r="Y141">
        <f t="shared" si="43"/>
        <v>0</v>
      </c>
      <c r="Z141">
        <v>100</v>
      </c>
      <c r="AA141" s="23">
        <v>10</v>
      </c>
      <c r="AB141" s="23">
        <f>INT(VLOOKUP(VLOOKUP($C141,角色技能升级比率表!$B:$C,2,FALSE),角色属性概况!E:F,2,FALSE)*VLOOKUP(E141,角色属性概况!I:M,3,FALSE)*AA141/100)</f>
        <v>1132</v>
      </c>
      <c r="AE141">
        <v>0</v>
      </c>
      <c r="AF141" s="23">
        <f t="shared" si="44"/>
        <v>0</v>
      </c>
      <c r="AG141" s="23">
        <f t="shared" si="45"/>
        <v>0</v>
      </c>
      <c r="AN141" s="6" t="str">
        <f>_xlfn.IFNA(IF(IF($AH141=AN$5,VLOOKUP(AI141,buff!$K:$L,2,FALSE),"")=0,"",IF($AH141=AN$5,VLOOKUP(AI141,buff!$K:$L,2,FALSE),"")),"")</f>
        <v/>
      </c>
      <c r="AO141" s="6" t="str">
        <f>_xlfn.IFNA(IF(IF($AH141=AO$5,VLOOKUP(AJ141,buff!$K:$L,2,FALSE),"")=0,"",IF($AH141=AO$5,VLOOKUP(AJ141,buff!$K:$L,2,FALSE),"")),"")</f>
        <v/>
      </c>
      <c r="AP141" s="6" t="str">
        <f>_xlfn.IFNA(IF(IF($AH141=AP$5,VLOOKUP(AK141,buff!$K:$L,2,FALSE),"")=0,"",IF($AH141=AP$5,VLOOKUP(AK141,buff!$K:$L,2,FALSE),"")),"")</f>
        <v/>
      </c>
      <c r="AQ141" s="6" t="str">
        <f>_xlfn.IFNA(IF(IF($AH141=AQ$5,VLOOKUP(AL141,buff!$K:$L,2,FALSE),"")=0,"",IF($AH141=AQ$5,VLOOKUP(AL141,buff!$K:$L,2,FALSE),"")),"")</f>
        <v/>
      </c>
      <c r="AR141" s="6" t="str">
        <f>_xlfn.IFNA(IF(IF($AH141=AR$5,VLOOKUP(AM141,buff!$K:$L,2,FALSE),"")=0,"",IF($AH141=AR$5,VLOOKUP(AM141,buff!$K:$L,2,FALSE),"")),"")</f>
        <v/>
      </c>
      <c r="AS141" s="6" t="str">
        <f>_xlfn.IFNA(IF(IF($AH141=AS$5,VLOOKUP(AI141,buff!$K:$L,2,FALSE),"")=0,"",IF($AH141=AS$5,VLOOKUP(AI141,buff!$K:$L,2,FALSE),"")),"")</f>
        <v/>
      </c>
      <c r="AT141" s="6" t="str">
        <f>_xlfn.IFNA(IF(IF($AH141=AT$5,VLOOKUP(AJ141,buff!$K:$L,2,FALSE),"")=0,"",IF($AH141=AT$5,VLOOKUP(AJ141,buff!$K:$L,2,FALSE),"")),"")</f>
        <v/>
      </c>
      <c r="AU141" s="6" t="str">
        <f>_xlfn.IFNA(IF(IF($AH141=AU$5,VLOOKUP(AK141,buff!$K:$L,2,FALSE),"")=0,"",IF($AH141=AU$5,VLOOKUP(AK141,buff!$K:$L,2,FALSE),"")),"")</f>
        <v/>
      </c>
      <c r="AV141" s="6" t="str">
        <f>_xlfn.IFNA(IF(IF($AH141=AV$5,VLOOKUP(AL141,buff!$K:$L,2,FALSE),"")=0,"",IF($AH141=AV$5,VLOOKUP(AL141,buff!$K:$L,2,FALSE),"")),"")</f>
        <v/>
      </c>
      <c r="AW141" s="6" t="str">
        <f>_xlfn.IFNA(IF(IF($AH141=AW$5,VLOOKUP(AM141,buff!$K:$L,2,FALSE),"")=0,"",IF($AH141=AW$5,VLOOKUP(AM141,buff!$K:$L,2,FALSE),"")),"")</f>
        <v/>
      </c>
      <c r="AX141" s="6" t="e">
        <f>VLOOKUP(AI141,buff!K:P,6,FALSE)</f>
        <v>#N/A</v>
      </c>
      <c r="AY141" t="e">
        <f t="shared" si="46"/>
        <v>#N/A</v>
      </c>
      <c r="AZ141" t="e">
        <f t="shared" si="46"/>
        <v>#N/A</v>
      </c>
      <c r="BA141">
        <f t="shared" si="47"/>
        <v>0</v>
      </c>
      <c r="BB141">
        <f t="shared" si="48"/>
        <v>0</v>
      </c>
    </row>
    <row r="142" spans="1:54" x14ac:dyDescent="0.15">
      <c r="A142" t="str">
        <f t="shared" si="38"/>
        <v>刺客主动技能1等级16</v>
      </c>
      <c r="B142" s="8">
        <v>136</v>
      </c>
      <c r="C142" s="8" t="str">
        <f>VLOOKUP(G142,角色!A:B,2,FALSE)</f>
        <v>刺客</v>
      </c>
      <c r="D142" s="8" t="str">
        <f t="shared" si="42"/>
        <v>主动技能1</v>
      </c>
      <c r="E142" s="8">
        <f t="shared" si="49"/>
        <v>16</v>
      </c>
      <c r="F142" s="8">
        <f t="shared" si="50"/>
        <v>1</v>
      </c>
      <c r="G142" s="8">
        <f t="shared" si="51"/>
        <v>3</v>
      </c>
      <c r="H142" s="4" t="s">
        <v>526</v>
      </c>
      <c r="I142" s="24" t="str">
        <f t="shared" si="39"/>
        <v>对敌方单体攻击，造成100%攻击力（+1394）点伤害。</v>
      </c>
      <c r="J142" s="4" t="s">
        <v>305</v>
      </c>
      <c r="K142" s="1" t="s">
        <v>103</v>
      </c>
      <c r="L142" s="24" t="s">
        <v>107</v>
      </c>
      <c r="M142" s="4"/>
      <c r="N142" s="4">
        <v>100</v>
      </c>
      <c r="O142" s="4"/>
      <c r="T142" s="6" t="str">
        <f t="shared" si="40"/>
        <v/>
      </c>
      <c r="U142" s="6" t="str">
        <f t="shared" si="41"/>
        <v/>
      </c>
      <c r="Y142">
        <f t="shared" si="43"/>
        <v>0</v>
      </c>
      <c r="Z142">
        <v>100</v>
      </c>
      <c r="AA142" s="23">
        <v>10</v>
      </c>
      <c r="AB142" s="23">
        <f>INT(VLOOKUP(VLOOKUP($C142,角色技能升级比率表!$B:$C,2,FALSE),角色属性概况!E:F,2,FALSE)*VLOOKUP(E142,角色属性概况!I:M,3,FALSE)*AA142/100)</f>
        <v>1394</v>
      </c>
      <c r="AE142">
        <v>0</v>
      </c>
      <c r="AF142" s="23">
        <f t="shared" si="44"/>
        <v>0</v>
      </c>
      <c r="AG142" s="23">
        <f t="shared" si="45"/>
        <v>0</v>
      </c>
      <c r="AN142" s="6" t="str">
        <f>_xlfn.IFNA(IF(IF($AH142=AN$5,VLOOKUP(AI142,buff!$K:$L,2,FALSE),"")=0,"",IF($AH142=AN$5,VLOOKUP(AI142,buff!$K:$L,2,FALSE),"")),"")</f>
        <v/>
      </c>
      <c r="AO142" s="6" t="str">
        <f>_xlfn.IFNA(IF(IF($AH142=AO$5,VLOOKUP(AJ142,buff!$K:$L,2,FALSE),"")=0,"",IF($AH142=AO$5,VLOOKUP(AJ142,buff!$K:$L,2,FALSE),"")),"")</f>
        <v/>
      </c>
      <c r="AP142" s="6" t="str">
        <f>_xlfn.IFNA(IF(IF($AH142=AP$5,VLOOKUP(AK142,buff!$K:$L,2,FALSE),"")=0,"",IF($AH142=AP$5,VLOOKUP(AK142,buff!$K:$L,2,FALSE),"")),"")</f>
        <v/>
      </c>
      <c r="AQ142" s="6" t="str">
        <f>_xlfn.IFNA(IF(IF($AH142=AQ$5,VLOOKUP(AL142,buff!$K:$L,2,FALSE),"")=0,"",IF($AH142=AQ$5,VLOOKUP(AL142,buff!$K:$L,2,FALSE),"")),"")</f>
        <v/>
      </c>
      <c r="AR142" s="6" t="str">
        <f>_xlfn.IFNA(IF(IF($AH142=AR$5,VLOOKUP(AM142,buff!$K:$L,2,FALSE),"")=0,"",IF($AH142=AR$5,VLOOKUP(AM142,buff!$K:$L,2,FALSE),"")),"")</f>
        <v/>
      </c>
      <c r="AS142" s="6" t="str">
        <f>_xlfn.IFNA(IF(IF($AH142=AS$5,VLOOKUP(AI142,buff!$K:$L,2,FALSE),"")=0,"",IF($AH142=AS$5,VLOOKUP(AI142,buff!$K:$L,2,FALSE),"")),"")</f>
        <v/>
      </c>
      <c r="AT142" s="6" t="str">
        <f>_xlfn.IFNA(IF(IF($AH142=AT$5,VLOOKUP(AJ142,buff!$K:$L,2,FALSE),"")=0,"",IF($AH142=AT$5,VLOOKUP(AJ142,buff!$K:$L,2,FALSE),"")),"")</f>
        <v/>
      </c>
      <c r="AU142" s="6" t="str">
        <f>_xlfn.IFNA(IF(IF($AH142=AU$5,VLOOKUP(AK142,buff!$K:$L,2,FALSE),"")=0,"",IF($AH142=AU$5,VLOOKUP(AK142,buff!$K:$L,2,FALSE),"")),"")</f>
        <v/>
      </c>
      <c r="AV142" s="6" t="str">
        <f>_xlfn.IFNA(IF(IF($AH142=AV$5,VLOOKUP(AL142,buff!$K:$L,2,FALSE),"")=0,"",IF($AH142=AV$5,VLOOKUP(AL142,buff!$K:$L,2,FALSE),"")),"")</f>
        <v/>
      </c>
      <c r="AW142" s="6" t="str">
        <f>_xlfn.IFNA(IF(IF($AH142=AW$5,VLOOKUP(AM142,buff!$K:$L,2,FALSE),"")=0,"",IF($AH142=AW$5,VLOOKUP(AM142,buff!$K:$L,2,FALSE),"")),"")</f>
        <v/>
      </c>
      <c r="AX142" s="6" t="e">
        <f>VLOOKUP(AI142,buff!K:P,6,FALSE)</f>
        <v>#N/A</v>
      </c>
      <c r="AY142" t="e">
        <f t="shared" si="46"/>
        <v>#N/A</v>
      </c>
      <c r="AZ142" t="e">
        <f t="shared" si="46"/>
        <v>#N/A</v>
      </c>
      <c r="BA142">
        <f t="shared" si="47"/>
        <v>0</v>
      </c>
      <c r="BB142">
        <f t="shared" si="48"/>
        <v>0</v>
      </c>
    </row>
    <row r="143" spans="1:54" x14ac:dyDescent="0.15">
      <c r="A143" t="str">
        <f t="shared" si="38"/>
        <v>刺客主动技能1等级17</v>
      </c>
      <c r="B143" s="8">
        <v>137</v>
      </c>
      <c r="C143" s="8" t="str">
        <f>VLOOKUP(G143,角色!A:B,2,FALSE)</f>
        <v>刺客</v>
      </c>
      <c r="D143" s="8" t="str">
        <f t="shared" si="42"/>
        <v>主动技能1</v>
      </c>
      <c r="E143" s="8">
        <f t="shared" si="49"/>
        <v>17</v>
      </c>
      <c r="F143" s="8">
        <f t="shared" si="50"/>
        <v>1</v>
      </c>
      <c r="G143" s="8">
        <f t="shared" si="51"/>
        <v>3</v>
      </c>
      <c r="H143" s="4" t="s">
        <v>526</v>
      </c>
      <c r="I143" s="24" t="str">
        <f t="shared" si="39"/>
        <v>对敌方单体攻击，造成100%攻击力（+1717）点伤害。</v>
      </c>
      <c r="J143" s="4" t="s">
        <v>305</v>
      </c>
      <c r="K143" s="1" t="s">
        <v>103</v>
      </c>
      <c r="L143" s="24" t="s">
        <v>107</v>
      </c>
      <c r="M143" s="4"/>
      <c r="N143" s="4">
        <v>100</v>
      </c>
      <c r="O143" s="4"/>
      <c r="T143" s="6" t="str">
        <f t="shared" si="40"/>
        <v/>
      </c>
      <c r="U143" s="6" t="str">
        <f t="shared" si="41"/>
        <v/>
      </c>
      <c r="Y143">
        <f t="shared" si="43"/>
        <v>0</v>
      </c>
      <c r="Z143">
        <v>100</v>
      </c>
      <c r="AA143" s="23">
        <v>10</v>
      </c>
      <c r="AB143" s="23">
        <f>INT(VLOOKUP(VLOOKUP($C143,角色技能升级比率表!$B:$C,2,FALSE),角色属性概况!E:F,2,FALSE)*VLOOKUP(E143,角色属性概况!I:M,3,FALSE)*AA143/100)</f>
        <v>1717</v>
      </c>
      <c r="AE143">
        <v>0</v>
      </c>
      <c r="AF143" s="23">
        <f t="shared" si="44"/>
        <v>0</v>
      </c>
      <c r="AG143" s="23">
        <f t="shared" si="45"/>
        <v>0</v>
      </c>
      <c r="AN143" s="6" t="str">
        <f>_xlfn.IFNA(IF(IF($AH143=AN$5,VLOOKUP(AI143,buff!$K:$L,2,FALSE),"")=0,"",IF($AH143=AN$5,VLOOKUP(AI143,buff!$K:$L,2,FALSE),"")),"")</f>
        <v/>
      </c>
      <c r="AO143" s="6" t="str">
        <f>_xlfn.IFNA(IF(IF($AH143=AO$5,VLOOKUP(AJ143,buff!$K:$L,2,FALSE),"")=0,"",IF($AH143=AO$5,VLOOKUP(AJ143,buff!$K:$L,2,FALSE),"")),"")</f>
        <v/>
      </c>
      <c r="AP143" s="6" t="str">
        <f>_xlfn.IFNA(IF(IF($AH143=AP$5,VLOOKUP(AK143,buff!$K:$L,2,FALSE),"")=0,"",IF($AH143=AP$5,VLOOKUP(AK143,buff!$K:$L,2,FALSE),"")),"")</f>
        <v/>
      </c>
      <c r="AQ143" s="6" t="str">
        <f>_xlfn.IFNA(IF(IF($AH143=AQ$5,VLOOKUP(AL143,buff!$K:$L,2,FALSE),"")=0,"",IF($AH143=AQ$5,VLOOKUP(AL143,buff!$K:$L,2,FALSE),"")),"")</f>
        <v/>
      </c>
      <c r="AR143" s="6" t="str">
        <f>_xlfn.IFNA(IF(IF($AH143=AR$5,VLOOKUP(AM143,buff!$K:$L,2,FALSE),"")=0,"",IF($AH143=AR$5,VLOOKUP(AM143,buff!$K:$L,2,FALSE),"")),"")</f>
        <v/>
      </c>
      <c r="AS143" s="6" t="str">
        <f>_xlfn.IFNA(IF(IF($AH143=AS$5,VLOOKUP(AI143,buff!$K:$L,2,FALSE),"")=0,"",IF($AH143=AS$5,VLOOKUP(AI143,buff!$K:$L,2,FALSE),"")),"")</f>
        <v/>
      </c>
      <c r="AT143" s="6" t="str">
        <f>_xlfn.IFNA(IF(IF($AH143=AT$5,VLOOKUP(AJ143,buff!$K:$L,2,FALSE),"")=0,"",IF($AH143=AT$5,VLOOKUP(AJ143,buff!$K:$L,2,FALSE),"")),"")</f>
        <v/>
      </c>
      <c r="AU143" s="6" t="str">
        <f>_xlfn.IFNA(IF(IF($AH143=AU$5,VLOOKUP(AK143,buff!$K:$L,2,FALSE),"")=0,"",IF($AH143=AU$5,VLOOKUP(AK143,buff!$K:$L,2,FALSE),"")),"")</f>
        <v/>
      </c>
      <c r="AV143" s="6" t="str">
        <f>_xlfn.IFNA(IF(IF($AH143=AV$5,VLOOKUP(AL143,buff!$K:$L,2,FALSE),"")=0,"",IF($AH143=AV$5,VLOOKUP(AL143,buff!$K:$L,2,FALSE),"")),"")</f>
        <v/>
      </c>
      <c r="AW143" s="6" t="str">
        <f>_xlfn.IFNA(IF(IF($AH143=AW$5,VLOOKUP(AM143,buff!$K:$L,2,FALSE),"")=0,"",IF($AH143=AW$5,VLOOKUP(AM143,buff!$K:$L,2,FALSE),"")),"")</f>
        <v/>
      </c>
      <c r="AX143" s="6" t="e">
        <f>VLOOKUP(AI143,buff!K:P,6,FALSE)</f>
        <v>#N/A</v>
      </c>
      <c r="AY143" t="e">
        <f t="shared" si="46"/>
        <v>#N/A</v>
      </c>
      <c r="AZ143" t="e">
        <f t="shared" si="46"/>
        <v>#N/A</v>
      </c>
      <c r="BA143">
        <f t="shared" si="47"/>
        <v>0</v>
      </c>
      <c r="BB143">
        <f t="shared" si="48"/>
        <v>0</v>
      </c>
    </row>
    <row r="144" spans="1:54" x14ac:dyDescent="0.15">
      <c r="A144" t="str">
        <f t="shared" si="38"/>
        <v>刺客主动技能1等级18</v>
      </c>
      <c r="B144" s="8">
        <v>138</v>
      </c>
      <c r="C144" s="8" t="str">
        <f>VLOOKUP(G144,角色!A:B,2,FALSE)</f>
        <v>刺客</v>
      </c>
      <c r="D144" s="8" t="str">
        <f t="shared" si="42"/>
        <v>主动技能1</v>
      </c>
      <c r="E144" s="8">
        <f t="shared" si="49"/>
        <v>18</v>
      </c>
      <c r="F144" s="8">
        <f t="shared" si="50"/>
        <v>1</v>
      </c>
      <c r="G144" s="8">
        <f t="shared" si="51"/>
        <v>3</v>
      </c>
      <c r="H144" s="4" t="s">
        <v>526</v>
      </c>
      <c r="I144" s="24" t="str">
        <f t="shared" si="39"/>
        <v>对敌方单体攻击，造成100%攻击力（+2114）点伤害。</v>
      </c>
      <c r="J144" s="4" t="s">
        <v>305</v>
      </c>
      <c r="K144" s="1" t="s">
        <v>103</v>
      </c>
      <c r="L144" s="24" t="s">
        <v>107</v>
      </c>
      <c r="M144" s="4"/>
      <c r="N144" s="4">
        <v>100</v>
      </c>
      <c r="O144" s="4"/>
      <c r="T144" s="6" t="str">
        <f t="shared" si="40"/>
        <v/>
      </c>
      <c r="U144" s="6" t="str">
        <f t="shared" si="41"/>
        <v/>
      </c>
      <c r="Y144">
        <f t="shared" si="43"/>
        <v>0</v>
      </c>
      <c r="Z144">
        <v>100</v>
      </c>
      <c r="AA144" s="23">
        <v>10</v>
      </c>
      <c r="AB144" s="23">
        <f>INT(VLOOKUP(VLOOKUP($C144,角色技能升级比率表!$B:$C,2,FALSE),角色属性概况!E:F,2,FALSE)*VLOOKUP(E144,角色属性概况!I:M,3,FALSE)*AA144/100)</f>
        <v>2114</v>
      </c>
      <c r="AE144">
        <v>0</v>
      </c>
      <c r="AF144" s="23">
        <f t="shared" si="44"/>
        <v>0</v>
      </c>
      <c r="AG144" s="23">
        <f t="shared" si="45"/>
        <v>0</v>
      </c>
      <c r="AN144" s="6" t="str">
        <f>_xlfn.IFNA(IF(IF($AH144=AN$5,VLOOKUP(AI144,buff!$K:$L,2,FALSE),"")=0,"",IF($AH144=AN$5,VLOOKUP(AI144,buff!$K:$L,2,FALSE),"")),"")</f>
        <v/>
      </c>
      <c r="AO144" s="6" t="str">
        <f>_xlfn.IFNA(IF(IF($AH144=AO$5,VLOOKUP(AJ144,buff!$K:$L,2,FALSE),"")=0,"",IF($AH144=AO$5,VLOOKUP(AJ144,buff!$K:$L,2,FALSE),"")),"")</f>
        <v/>
      </c>
      <c r="AP144" s="6" t="str">
        <f>_xlfn.IFNA(IF(IF($AH144=AP$5,VLOOKUP(AK144,buff!$K:$L,2,FALSE),"")=0,"",IF($AH144=AP$5,VLOOKUP(AK144,buff!$K:$L,2,FALSE),"")),"")</f>
        <v/>
      </c>
      <c r="AQ144" s="6" t="str">
        <f>_xlfn.IFNA(IF(IF($AH144=AQ$5,VLOOKUP(AL144,buff!$K:$L,2,FALSE),"")=0,"",IF($AH144=AQ$5,VLOOKUP(AL144,buff!$K:$L,2,FALSE),"")),"")</f>
        <v/>
      </c>
      <c r="AR144" s="6" t="str">
        <f>_xlfn.IFNA(IF(IF($AH144=AR$5,VLOOKUP(AM144,buff!$K:$L,2,FALSE),"")=0,"",IF($AH144=AR$5,VLOOKUP(AM144,buff!$K:$L,2,FALSE),"")),"")</f>
        <v/>
      </c>
      <c r="AS144" s="6" t="str">
        <f>_xlfn.IFNA(IF(IF($AH144=AS$5,VLOOKUP(AI144,buff!$K:$L,2,FALSE),"")=0,"",IF($AH144=AS$5,VLOOKUP(AI144,buff!$K:$L,2,FALSE),"")),"")</f>
        <v/>
      </c>
      <c r="AT144" s="6" t="str">
        <f>_xlfn.IFNA(IF(IF($AH144=AT$5,VLOOKUP(AJ144,buff!$K:$L,2,FALSE),"")=0,"",IF($AH144=AT$5,VLOOKUP(AJ144,buff!$K:$L,2,FALSE),"")),"")</f>
        <v/>
      </c>
      <c r="AU144" s="6" t="str">
        <f>_xlfn.IFNA(IF(IF($AH144=AU$5,VLOOKUP(AK144,buff!$K:$L,2,FALSE),"")=0,"",IF($AH144=AU$5,VLOOKUP(AK144,buff!$K:$L,2,FALSE),"")),"")</f>
        <v/>
      </c>
      <c r="AV144" s="6" t="str">
        <f>_xlfn.IFNA(IF(IF($AH144=AV$5,VLOOKUP(AL144,buff!$K:$L,2,FALSE),"")=0,"",IF($AH144=AV$5,VLOOKUP(AL144,buff!$K:$L,2,FALSE),"")),"")</f>
        <v/>
      </c>
      <c r="AW144" s="6" t="str">
        <f>_xlfn.IFNA(IF(IF($AH144=AW$5,VLOOKUP(AM144,buff!$K:$L,2,FALSE),"")=0,"",IF($AH144=AW$5,VLOOKUP(AM144,buff!$K:$L,2,FALSE),"")),"")</f>
        <v/>
      </c>
      <c r="AX144" s="6" t="e">
        <f>VLOOKUP(AI144,buff!K:P,6,FALSE)</f>
        <v>#N/A</v>
      </c>
      <c r="AY144" t="e">
        <f t="shared" si="46"/>
        <v>#N/A</v>
      </c>
      <c r="AZ144" t="e">
        <f t="shared" si="46"/>
        <v>#N/A</v>
      </c>
      <c r="BA144">
        <f t="shared" si="47"/>
        <v>0</v>
      </c>
      <c r="BB144">
        <f t="shared" si="48"/>
        <v>0</v>
      </c>
    </row>
    <row r="145" spans="1:54" x14ac:dyDescent="0.15">
      <c r="A145" t="str">
        <f t="shared" si="38"/>
        <v>刺客主动技能1等级19</v>
      </c>
      <c r="B145" s="8">
        <v>139</v>
      </c>
      <c r="C145" s="8" t="str">
        <f>VLOOKUP(G145,角色!A:B,2,FALSE)</f>
        <v>刺客</v>
      </c>
      <c r="D145" s="8" t="str">
        <f t="shared" si="42"/>
        <v>主动技能1</v>
      </c>
      <c r="E145" s="8">
        <f t="shared" si="49"/>
        <v>19</v>
      </c>
      <c r="F145" s="8">
        <f t="shared" si="50"/>
        <v>1</v>
      </c>
      <c r="G145" s="8">
        <f t="shared" si="51"/>
        <v>3</v>
      </c>
      <c r="H145" s="4" t="s">
        <v>526</v>
      </c>
      <c r="I145" s="24" t="str">
        <f t="shared" si="39"/>
        <v>对敌方单体攻击，造成100%攻击力（+2602）点伤害。</v>
      </c>
      <c r="J145" s="4" t="s">
        <v>305</v>
      </c>
      <c r="K145" s="1" t="s">
        <v>103</v>
      </c>
      <c r="L145" s="24" t="s">
        <v>107</v>
      </c>
      <c r="M145" s="4"/>
      <c r="N145" s="4">
        <v>100</v>
      </c>
      <c r="O145" s="4"/>
      <c r="T145" s="6" t="str">
        <f t="shared" si="40"/>
        <v/>
      </c>
      <c r="U145" s="6" t="str">
        <f t="shared" si="41"/>
        <v/>
      </c>
      <c r="Y145">
        <f t="shared" si="43"/>
        <v>0</v>
      </c>
      <c r="Z145">
        <v>100</v>
      </c>
      <c r="AA145" s="23">
        <v>10</v>
      </c>
      <c r="AB145" s="23">
        <f>INT(VLOOKUP(VLOOKUP($C145,角色技能升级比率表!$B:$C,2,FALSE),角色属性概况!E:F,2,FALSE)*VLOOKUP(E145,角色属性概况!I:M,3,FALSE)*AA145/100)</f>
        <v>2602</v>
      </c>
      <c r="AE145">
        <v>0</v>
      </c>
      <c r="AF145" s="23">
        <f t="shared" si="44"/>
        <v>0</v>
      </c>
      <c r="AG145" s="23">
        <f t="shared" si="45"/>
        <v>0</v>
      </c>
      <c r="AN145" s="6" t="str">
        <f>_xlfn.IFNA(IF(IF($AH145=AN$5,VLOOKUP(AI145,buff!$K:$L,2,FALSE),"")=0,"",IF($AH145=AN$5,VLOOKUP(AI145,buff!$K:$L,2,FALSE),"")),"")</f>
        <v/>
      </c>
      <c r="AO145" s="6" t="str">
        <f>_xlfn.IFNA(IF(IF($AH145=AO$5,VLOOKUP(AJ145,buff!$K:$L,2,FALSE),"")=0,"",IF($AH145=AO$5,VLOOKUP(AJ145,buff!$K:$L,2,FALSE),"")),"")</f>
        <v/>
      </c>
      <c r="AP145" s="6" t="str">
        <f>_xlfn.IFNA(IF(IF($AH145=AP$5,VLOOKUP(AK145,buff!$K:$L,2,FALSE),"")=0,"",IF($AH145=AP$5,VLOOKUP(AK145,buff!$K:$L,2,FALSE),"")),"")</f>
        <v/>
      </c>
      <c r="AQ145" s="6" t="str">
        <f>_xlfn.IFNA(IF(IF($AH145=AQ$5,VLOOKUP(AL145,buff!$K:$L,2,FALSE),"")=0,"",IF($AH145=AQ$5,VLOOKUP(AL145,buff!$K:$L,2,FALSE),"")),"")</f>
        <v/>
      </c>
      <c r="AR145" s="6" t="str">
        <f>_xlfn.IFNA(IF(IF($AH145=AR$5,VLOOKUP(AM145,buff!$K:$L,2,FALSE),"")=0,"",IF($AH145=AR$5,VLOOKUP(AM145,buff!$K:$L,2,FALSE),"")),"")</f>
        <v/>
      </c>
      <c r="AS145" s="6" t="str">
        <f>_xlfn.IFNA(IF(IF($AH145=AS$5,VLOOKUP(AI145,buff!$K:$L,2,FALSE),"")=0,"",IF($AH145=AS$5,VLOOKUP(AI145,buff!$K:$L,2,FALSE),"")),"")</f>
        <v/>
      </c>
      <c r="AT145" s="6" t="str">
        <f>_xlfn.IFNA(IF(IF($AH145=AT$5,VLOOKUP(AJ145,buff!$K:$L,2,FALSE),"")=0,"",IF($AH145=AT$5,VLOOKUP(AJ145,buff!$K:$L,2,FALSE),"")),"")</f>
        <v/>
      </c>
      <c r="AU145" s="6" t="str">
        <f>_xlfn.IFNA(IF(IF($AH145=AU$5,VLOOKUP(AK145,buff!$K:$L,2,FALSE),"")=0,"",IF($AH145=AU$5,VLOOKUP(AK145,buff!$K:$L,2,FALSE),"")),"")</f>
        <v/>
      </c>
      <c r="AV145" s="6" t="str">
        <f>_xlfn.IFNA(IF(IF($AH145=AV$5,VLOOKUP(AL145,buff!$K:$L,2,FALSE),"")=0,"",IF($AH145=AV$5,VLOOKUP(AL145,buff!$K:$L,2,FALSE),"")),"")</f>
        <v/>
      </c>
      <c r="AW145" s="6" t="str">
        <f>_xlfn.IFNA(IF(IF($AH145=AW$5,VLOOKUP(AM145,buff!$K:$L,2,FALSE),"")=0,"",IF($AH145=AW$5,VLOOKUP(AM145,buff!$K:$L,2,FALSE),"")),"")</f>
        <v/>
      </c>
      <c r="AX145" s="6" t="e">
        <f>VLOOKUP(AI145,buff!K:P,6,FALSE)</f>
        <v>#N/A</v>
      </c>
      <c r="AY145" t="e">
        <f t="shared" si="46"/>
        <v>#N/A</v>
      </c>
      <c r="AZ145" t="e">
        <f t="shared" si="46"/>
        <v>#N/A</v>
      </c>
      <c r="BA145">
        <f t="shared" si="47"/>
        <v>0</v>
      </c>
      <c r="BB145">
        <f t="shared" si="48"/>
        <v>0</v>
      </c>
    </row>
    <row r="146" spans="1:54" x14ac:dyDescent="0.15">
      <c r="A146" t="str">
        <f t="shared" si="38"/>
        <v>刺客主动技能1等级20</v>
      </c>
      <c r="B146" s="8">
        <v>140</v>
      </c>
      <c r="C146" s="8" t="str">
        <f>VLOOKUP(G146,角色!A:B,2,FALSE)</f>
        <v>刺客</v>
      </c>
      <c r="D146" s="8" t="str">
        <f t="shared" si="42"/>
        <v>主动技能1</v>
      </c>
      <c r="E146" s="8">
        <f t="shared" si="49"/>
        <v>20</v>
      </c>
      <c r="F146" s="8">
        <f t="shared" si="50"/>
        <v>1</v>
      </c>
      <c r="G146" s="8">
        <f t="shared" si="51"/>
        <v>3</v>
      </c>
      <c r="H146" s="4" t="s">
        <v>526</v>
      </c>
      <c r="I146" s="24" t="str">
        <f t="shared" si="39"/>
        <v>对敌方单体攻击，造成100%攻击力（+3204）点伤害。</v>
      </c>
      <c r="J146" s="4" t="s">
        <v>305</v>
      </c>
      <c r="K146" s="1" t="s">
        <v>103</v>
      </c>
      <c r="L146" s="24" t="s">
        <v>107</v>
      </c>
      <c r="M146" s="4"/>
      <c r="N146" s="4">
        <v>100</v>
      </c>
      <c r="O146" s="4"/>
      <c r="T146" s="6" t="str">
        <f t="shared" si="40"/>
        <v/>
      </c>
      <c r="U146" s="6" t="str">
        <f t="shared" si="41"/>
        <v/>
      </c>
      <c r="Y146">
        <f t="shared" si="43"/>
        <v>0</v>
      </c>
      <c r="Z146">
        <v>100</v>
      </c>
      <c r="AA146" s="23">
        <v>10</v>
      </c>
      <c r="AB146" s="23">
        <f>INT(VLOOKUP(VLOOKUP($C146,角色技能升级比率表!$B:$C,2,FALSE),角色属性概况!E:F,2,FALSE)*VLOOKUP(E146,角色属性概况!I:M,3,FALSE)*AA146/100)</f>
        <v>3204</v>
      </c>
      <c r="AE146">
        <v>0</v>
      </c>
      <c r="AF146" s="23">
        <f t="shared" si="44"/>
        <v>0</v>
      </c>
      <c r="AG146" s="23">
        <f t="shared" si="45"/>
        <v>0</v>
      </c>
      <c r="AN146" s="6" t="str">
        <f>_xlfn.IFNA(IF(IF($AH146=AN$5,VLOOKUP(AI146,buff!$K:$L,2,FALSE),"")=0,"",IF($AH146=AN$5,VLOOKUP(AI146,buff!$K:$L,2,FALSE),"")),"")</f>
        <v/>
      </c>
      <c r="AO146" s="6" t="str">
        <f>_xlfn.IFNA(IF(IF($AH146=AO$5,VLOOKUP(AJ146,buff!$K:$L,2,FALSE),"")=0,"",IF($AH146=AO$5,VLOOKUP(AJ146,buff!$K:$L,2,FALSE),"")),"")</f>
        <v/>
      </c>
      <c r="AP146" s="6" t="str">
        <f>_xlfn.IFNA(IF(IF($AH146=AP$5,VLOOKUP(AK146,buff!$K:$L,2,FALSE),"")=0,"",IF($AH146=AP$5,VLOOKUP(AK146,buff!$K:$L,2,FALSE),"")),"")</f>
        <v/>
      </c>
      <c r="AQ146" s="6" t="str">
        <f>_xlfn.IFNA(IF(IF($AH146=AQ$5,VLOOKUP(AL146,buff!$K:$L,2,FALSE),"")=0,"",IF($AH146=AQ$5,VLOOKUP(AL146,buff!$K:$L,2,FALSE),"")),"")</f>
        <v/>
      </c>
      <c r="AR146" s="6" t="str">
        <f>_xlfn.IFNA(IF(IF($AH146=AR$5,VLOOKUP(AM146,buff!$K:$L,2,FALSE),"")=0,"",IF($AH146=AR$5,VLOOKUP(AM146,buff!$K:$L,2,FALSE),"")),"")</f>
        <v/>
      </c>
      <c r="AS146" s="6" t="str">
        <f>_xlfn.IFNA(IF(IF($AH146=AS$5,VLOOKUP(AI146,buff!$K:$L,2,FALSE),"")=0,"",IF($AH146=AS$5,VLOOKUP(AI146,buff!$K:$L,2,FALSE),"")),"")</f>
        <v/>
      </c>
      <c r="AT146" s="6" t="str">
        <f>_xlfn.IFNA(IF(IF($AH146=AT$5,VLOOKUP(AJ146,buff!$K:$L,2,FALSE),"")=0,"",IF($AH146=AT$5,VLOOKUP(AJ146,buff!$K:$L,2,FALSE),"")),"")</f>
        <v/>
      </c>
      <c r="AU146" s="6" t="str">
        <f>_xlfn.IFNA(IF(IF($AH146=AU$5,VLOOKUP(AK146,buff!$K:$L,2,FALSE),"")=0,"",IF($AH146=AU$5,VLOOKUP(AK146,buff!$K:$L,2,FALSE),"")),"")</f>
        <v/>
      </c>
      <c r="AV146" s="6" t="str">
        <f>_xlfn.IFNA(IF(IF($AH146=AV$5,VLOOKUP(AL146,buff!$K:$L,2,FALSE),"")=0,"",IF($AH146=AV$5,VLOOKUP(AL146,buff!$K:$L,2,FALSE),"")),"")</f>
        <v/>
      </c>
      <c r="AW146" s="6" t="str">
        <f>_xlfn.IFNA(IF(IF($AH146=AW$5,VLOOKUP(AM146,buff!$K:$L,2,FALSE),"")=0,"",IF($AH146=AW$5,VLOOKUP(AM146,buff!$K:$L,2,FALSE),"")),"")</f>
        <v/>
      </c>
      <c r="AX146" s="6" t="e">
        <f>VLOOKUP(AI146,buff!K:P,6,FALSE)</f>
        <v>#N/A</v>
      </c>
      <c r="AY146" t="e">
        <f t="shared" si="46"/>
        <v>#N/A</v>
      </c>
      <c r="AZ146" t="e">
        <f t="shared" si="46"/>
        <v>#N/A</v>
      </c>
      <c r="BA146">
        <f t="shared" si="47"/>
        <v>0</v>
      </c>
      <c r="BB146">
        <f t="shared" si="48"/>
        <v>0</v>
      </c>
    </row>
    <row r="147" spans="1:54" x14ac:dyDescent="0.15">
      <c r="A147" t="str">
        <f t="shared" si="38"/>
        <v>刺客主动技能2等级1</v>
      </c>
      <c r="B147" s="8">
        <v>141</v>
      </c>
      <c r="C147" s="8" t="str">
        <f>VLOOKUP(G147,角色!A:B,2,FALSE)</f>
        <v>刺客</v>
      </c>
      <c r="D147" s="8" t="str">
        <f t="shared" si="42"/>
        <v>主动技能2</v>
      </c>
      <c r="E147" s="8">
        <f t="shared" si="49"/>
        <v>1</v>
      </c>
      <c r="F147" s="8">
        <f t="shared" si="50"/>
        <v>2</v>
      </c>
      <c r="G147" s="8">
        <f t="shared" si="51"/>
        <v>3</v>
      </c>
      <c r="H147" s="4" t="s">
        <v>473</v>
      </c>
      <c r="I147" s="24" t="str">
        <f>"对敌方单体造成125%攻击力（+"&amp;AB147&amp;"）点伤害。"</f>
        <v>对敌方单体造成125%攻击力（+118）点伤害。</v>
      </c>
      <c r="J147" s="4" t="s">
        <v>305</v>
      </c>
      <c r="K147" s="1" t="s">
        <v>103</v>
      </c>
      <c r="L147" s="4" t="s">
        <v>107</v>
      </c>
      <c r="M147" s="4"/>
      <c r="N147" s="4">
        <v>100</v>
      </c>
      <c r="O147" s="4"/>
      <c r="T147" s="6" t="str">
        <f t="shared" si="40"/>
        <v/>
      </c>
      <c r="U147" s="6" t="str">
        <f t="shared" si="41"/>
        <v/>
      </c>
      <c r="Y147">
        <f t="shared" ref="Y147:Y210" si="52">VLOOKUP(D147,BC:BD,2,FALSE)</f>
        <v>50</v>
      </c>
      <c r="Z147">
        <v>125</v>
      </c>
      <c r="AA147" s="23">
        <v>25</v>
      </c>
      <c r="AB147" s="23">
        <f>INT(VLOOKUP(VLOOKUP($C147,角色技能升级比率表!$B:$C,2,FALSE),角色属性概况!E:F,2,FALSE)*VLOOKUP(E147,角色属性概况!I:M,3,FALSE)*AA147/100)</f>
        <v>118</v>
      </c>
      <c r="AE147">
        <v>0</v>
      </c>
      <c r="AF147" s="23">
        <f t="shared" si="44"/>
        <v>2</v>
      </c>
      <c r="AG147" s="23">
        <f t="shared" si="45"/>
        <v>1</v>
      </c>
      <c r="AN147" s="6" t="str">
        <f>_xlfn.IFNA(IF(IF($AH147=AN$5,VLOOKUP(AI147,buff!$K:$L,2,FALSE),"")=0,"",IF($AH147=AN$5,VLOOKUP(AI147,buff!$K:$L,2,FALSE),"")),"")</f>
        <v/>
      </c>
      <c r="AO147" s="6" t="str">
        <f>_xlfn.IFNA(IF(IF($AH147=AO$5,VLOOKUP(AJ147,buff!$K:$L,2,FALSE),"")=0,"",IF($AH147=AO$5,VLOOKUP(AJ147,buff!$K:$L,2,FALSE),"")),"")</f>
        <v/>
      </c>
      <c r="AP147" s="6" t="str">
        <f>_xlfn.IFNA(IF(IF($AH147=AP$5,VLOOKUP(AK147,buff!$K:$L,2,FALSE),"")=0,"",IF($AH147=AP$5,VLOOKUP(AK147,buff!$K:$L,2,FALSE),"")),"")</f>
        <v/>
      </c>
      <c r="AQ147" s="6" t="str">
        <f>_xlfn.IFNA(IF(IF($AH147=AQ$5,VLOOKUP(AL147,buff!$K:$L,2,FALSE),"")=0,"",IF($AH147=AQ$5,VLOOKUP(AL147,buff!$K:$L,2,FALSE),"")),"")</f>
        <v/>
      </c>
      <c r="AR147" s="6" t="str">
        <f>_xlfn.IFNA(IF(IF($AH147=AR$5,VLOOKUP(AM147,buff!$K:$L,2,FALSE),"")=0,"",IF($AH147=AR$5,VLOOKUP(AM147,buff!$K:$L,2,FALSE),"")),"")</f>
        <v/>
      </c>
      <c r="AS147" s="6" t="str">
        <f>_xlfn.IFNA(IF(IF($AH147=AS$5,VLOOKUP(AI147,buff!$K:$L,2,FALSE),"")=0,"",IF($AH147=AS$5,VLOOKUP(AI147,buff!$K:$L,2,FALSE),"")),"")</f>
        <v/>
      </c>
      <c r="AT147" s="6" t="str">
        <f>_xlfn.IFNA(IF(IF($AH147=AT$5,VLOOKUP(AJ147,buff!$K:$L,2,FALSE),"")=0,"",IF($AH147=AT$5,VLOOKUP(AJ147,buff!$K:$L,2,FALSE),"")),"")</f>
        <v/>
      </c>
      <c r="AU147" s="6" t="str">
        <f>_xlfn.IFNA(IF(IF($AH147=AU$5,VLOOKUP(AK147,buff!$K:$L,2,FALSE),"")=0,"",IF($AH147=AU$5,VLOOKUP(AK147,buff!$K:$L,2,FALSE),"")),"")</f>
        <v/>
      </c>
      <c r="AV147" s="6" t="str">
        <f>_xlfn.IFNA(IF(IF($AH147=AV$5,VLOOKUP(AL147,buff!$K:$L,2,FALSE),"")=0,"",IF($AH147=AV$5,VLOOKUP(AL147,buff!$K:$L,2,FALSE),"")),"")</f>
        <v/>
      </c>
      <c r="AW147" s="6" t="str">
        <f>_xlfn.IFNA(IF(IF($AH147=AW$5,VLOOKUP(AM147,buff!$K:$L,2,FALSE),"")=0,"",IF($AH147=AW$5,VLOOKUP(AM147,buff!$K:$L,2,FALSE),"")),"")</f>
        <v/>
      </c>
      <c r="AX147" s="6" t="e">
        <f>VLOOKUP(AI147,buff!K:P,6,FALSE)</f>
        <v>#N/A</v>
      </c>
      <c r="AY147" t="e">
        <f t="shared" si="46"/>
        <v>#N/A</v>
      </c>
      <c r="AZ147" t="e">
        <f t="shared" si="46"/>
        <v>#N/A</v>
      </c>
      <c r="BA147">
        <f t="shared" si="47"/>
        <v>2</v>
      </c>
      <c r="BB147">
        <f t="shared" si="48"/>
        <v>1</v>
      </c>
    </row>
    <row r="148" spans="1:54" x14ac:dyDescent="0.15">
      <c r="A148" t="str">
        <f t="shared" si="38"/>
        <v>刺客主动技能2等级2</v>
      </c>
      <c r="B148" s="8">
        <v>142</v>
      </c>
      <c r="C148" s="8" t="str">
        <f>VLOOKUP(G148,角色!A:B,2,FALSE)</f>
        <v>刺客</v>
      </c>
      <c r="D148" s="8" t="str">
        <f t="shared" si="42"/>
        <v>主动技能2</v>
      </c>
      <c r="E148" s="8">
        <f t="shared" si="49"/>
        <v>2</v>
      </c>
      <c r="F148" s="8">
        <f t="shared" si="50"/>
        <v>2</v>
      </c>
      <c r="G148" s="8">
        <f t="shared" si="51"/>
        <v>3</v>
      </c>
      <c r="H148" s="4" t="s">
        <v>473</v>
      </c>
      <c r="I148" s="24" t="str">
        <f t="shared" ref="I148:I166" si="53">"对敌方单体造成125%攻击力（+"&amp;AB148&amp;"）点伤害。"</f>
        <v>对敌方单体造成125%攻击力（+175）点伤害。</v>
      </c>
      <c r="J148" s="4" t="s">
        <v>305</v>
      </c>
      <c r="K148" s="1" t="s">
        <v>103</v>
      </c>
      <c r="L148" s="4" t="s">
        <v>107</v>
      </c>
      <c r="M148" s="4"/>
      <c r="N148" s="4">
        <v>100</v>
      </c>
      <c r="O148" s="4"/>
      <c r="T148" s="6" t="str">
        <f t="shared" si="40"/>
        <v/>
      </c>
      <c r="U148" s="6" t="str">
        <f t="shared" si="41"/>
        <v/>
      </c>
      <c r="Y148">
        <f t="shared" si="52"/>
        <v>50</v>
      </c>
      <c r="Z148">
        <v>125</v>
      </c>
      <c r="AA148" s="23">
        <v>25</v>
      </c>
      <c r="AB148" s="23">
        <f>INT(VLOOKUP(VLOOKUP($C148,角色技能升级比率表!$B:$C,2,FALSE),角色属性概况!E:F,2,FALSE)*VLOOKUP(E148,角色属性概况!I:M,3,FALSE)*AA148/100)</f>
        <v>175</v>
      </c>
      <c r="AE148">
        <v>0</v>
      </c>
      <c r="AF148" s="23">
        <f t="shared" si="44"/>
        <v>2</v>
      </c>
      <c r="AG148" s="23">
        <f t="shared" si="45"/>
        <v>1</v>
      </c>
      <c r="AN148" s="6" t="str">
        <f>_xlfn.IFNA(IF(IF($AH148=AN$5,VLOOKUP(AI148,buff!$K:$L,2,FALSE),"")=0,"",IF($AH148=AN$5,VLOOKUP(AI148,buff!$K:$L,2,FALSE),"")),"")</f>
        <v/>
      </c>
      <c r="AO148" s="6" t="str">
        <f>_xlfn.IFNA(IF(IF($AH148=AO$5,VLOOKUP(AJ148,buff!$K:$L,2,FALSE),"")=0,"",IF($AH148=AO$5,VLOOKUP(AJ148,buff!$K:$L,2,FALSE),"")),"")</f>
        <v/>
      </c>
      <c r="AP148" s="6" t="str">
        <f>_xlfn.IFNA(IF(IF($AH148=AP$5,VLOOKUP(AK148,buff!$K:$L,2,FALSE),"")=0,"",IF($AH148=AP$5,VLOOKUP(AK148,buff!$K:$L,2,FALSE),"")),"")</f>
        <v/>
      </c>
      <c r="AQ148" s="6" t="str">
        <f>_xlfn.IFNA(IF(IF($AH148=AQ$5,VLOOKUP(AL148,buff!$K:$L,2,FALSE),"")=0,"",IF($AH148=AQ$5,VLOOKUP(AL148,buff!$K:$L,2,FALSE),"")),"")</f>
        <v/>
      </c>
      <c r="AR148" s="6" t="str">
        <f>_xlfn.IFNA(IF(IF($AH148=AR$5,VLOOKUP(AM148,buff!$K:$L,2,FALSE),"")=0,"",IF($AH148=AR$5,VLOOKUP(AM148,buff!$K:$L,2,FALSE),"")),"")</f>
        <v/>
      </c>
      <c r="AS148" s="6" t="str">
        <f>_xlfn.IFNA(IF(IF($AH148=AS$5,VLOOKUP(AI148,buff!$K:$L,2,FALSE),"")=0,"",IF($AH148=AS$5,VLOOKUP(AI148,buff!$K:$L,2,FALSE),"")),"")</f>
        <v/>
      </c>
      <c r="AT148" s="6" t="str">
        <f>_xlfn.IFNA(IF(IF($AH148=AT$5,VLOOKUP(AJ148,buff!$K:$L,2,FALSE),"")=0,"",IF($AH148=AT$5,VLOOKUP(AJ148,buff!$K:$L,2,FALSE),"")),"")</f>
        <v/>
      </c>
      <c r="AU148" s="6" t="str">
        <f>_xlfn.IFNA(IF(IF($AH148=AU$5,VLOOKUP(AK148,buff!$K:$L,2,FALSE),"")=0,"",IF($AH148=AU$5,VLOOKUP(AK148,buff!$K:$L,2,FALSE),"")),"")</f>
        <v/>
      </c>
      <c r="AV148" s="6" t="str">
        <f>_xlfn.IFNA(IF(IF($AH148=AV$5,VLOOKUP(AL148,buff!$K:$L,2,FALSE),"")=0,"",IF($AH148=AV$5,VLOOKUP(AL148,buff!$K:$L,2,FALSE),"")),"")</f>
        <v/>
      </c>
      <c r="AW148" s="6" t="str">
        <f>_xlfn.IFNA(IF(IF($AH148=AW$5,VLOOKUP(AM148,buff!$K:$L,2,FALSE),"")=0,"",IF($AH148=AW$5,VLOOKUP(AM148,buff!$K:$L,2,FALSE),"")),"")</f>
        <v/>
      </c>
      <c r="AX148" s="6" t="e">
        <f>VLOOKUP(AI148,buff!K:P,6,FALSE)</f>
        <v>#N/A</v>
      </c>
      <c r="AY148" t="e">
        <f t="shared" si="46"/>
        <v>#N/A</v>
      </c>
      <c r="AZ148" t="e">
        <f t="shared" si="46"/>
        <v>#N/A</v>
      </c>
      <c r="BA148">
        <f t="shared" si="47"/>
        <v>2</v>
      </c>
      <c r="BB148">
        <f t="shared" si="48"/>
        <v>1</v>
      </c>
    </row>
    <row r="149" spans="1:54" x14ac:dyDescent="0.15">
      <c r="A149" t="str">
        <f t="shared" si="38"/>
        <v>刺客主动技能2等级3</v>
      </c>
      <c r="B149" s="8">
        <v>143</v>
      </c>
      <c r="C149" s="8" t="str">
        <f>VLOOKUP(G149,角色!A:B,2,FALSE)</f>
        <v>刺客</v>
      </c>
      <c r="D149" s="8" t="str">
        <f t="shared" si="42"/>
        <v>主动技能2</v>
      </c>
      <c r="E149" s="8">
        <f t="shared" si="49"/>
        <v>3</v>
      </c>
      <c r="F149" s="8">
        <f t="shared" si="50"/>
        <v>2</v>
      </c>
      <c r="G149" s="8">
        <f t="shared" si="51"/>
        <v>3</v>
      </c>
      <c r="H149" s="4" t="s">
        <v>473</v>
      </c>
      <c r="I149" s="24" t="str">
        <f t="shared" si="53"/>
        <v>对敌方单体造成125%攻击力（+231）点伤害。</v>
      </c>
      <c r="J149" s="4" t="s">
        <v>305</v>
      </c>
      <c r="K149" s="1" t="s">
        <v>103</v>
      </c>
      <c r="L149" s="4" t="s">
        <v>107</v>
      </c>
      <c r="M149" s="4"/>
      <c r="N149" s="4">
        <v>100</v>
      </c>
      <c r="O149" s="4"/>
      <c r="T149" s="6" t="str">
        <f t="shared" si="40"/>
        <v/>
      </c>
      <c r="U149" s="6" t="str">
        <f t="shared" si="41"/>
        <v/>
      </c>
      <c r="Y149">
        <f t="shared" si="52"/>
        <v>50</v>
      </c>
      <c r="Z149">
        <v>125</v>
      </c>
      <c r="AA149" s="23">
        <v>25</v>
      </c>
      <c r="AB149" s="23">
        <f>INT(VLOOKUP(VLOOKUP($C149,角色技能升级比率表!$B:$C,2,FALSE),角色属性概况!E:F,2,FALSE)*VLOOKUP(E149,角色属性概况!I:M,3,FALSE)*AA149/100)</f>
        <v>231</v>
      </c>
      <c r="AE149">
        <v>0</v>
      </c>
      <c r="AF149" s="23">
        <f t="shared" si="44"/>
        <v>2</v>
      </c>
      <c r="AG149" s="23">
        <f t="shared" si="45"/>
        <v>1</v>
      </c>
      <c r="AN149" s="6" t="str">
        <f>_xlfn.IFNA(IF(IF($AH149=AN$5,VLOOKUP(AI149,buff!$K:$L,2,FALSE),"")=0,"",IF($AH149=AN$5,VLOOKUP(AI149,buff!$K:$L,2,FALSE),"")),"")</f>
        <v/>
      </c>
      <c r="AO149" s="6" t="str">
        <f>_xlfn.IFNA(IF(IF($AH149=AO$5,VLOOKUP(AJ149,buff!$K:$L,2,FALSE),"")=0,"",IF($AH149=AO$5,VLOOKUP(AJ149,buff!$K:$L,2,FALSE),"")),"")</f>
        <v/>
      </c>
      <c r="AP149" s="6" t="str">
        <f>_xlfn.IFNA(IF(IF($AH149=AP$5,VLOOKUP(AK149,buff!$K:$L,2,FALSE),"")=0,"",IF($AH149=AP$5,VLOOKUP(AK149,buff!$K:$L,2,FALSE),"")),"")</f>
        <v/>
      </c>
      <c r="AQ149" s="6" t="str">
        <f>_xlfn.IFNA(IF(IF($AH149=AQ$5,VLOOKUP(AL149,buff!$K:$L,2,FALSE),"")=0,"",IF($AH149=AQ$5,VLOOKUP(AL149,buff!$K:$L,2,FALSE),"")),"")</f>
        <v/>
      </c>
      <c r="AR149" s="6" t="str">
        <f>_xlfn.IFNA(IF(IF($AH149=AR$5,VLOOKUP(AM149,buff!$K:$L,2,FALSE),"")=0,"",IF($AH149=AR$5,VLOOKUP(AM149,buff!$K:$L,2,FALSE),"")),"")</f>
        <v/>
      </c>
      <c r="AS149" s="6" t="str">
        <f>_xlfn.IFNA(IF(IF($AH149=AS$5,VLOOKUP(AI149,buff!$K:$L,2,FALSE),"")=0,"",IF($AH149=AS$5,VLOOKUP(AI149,buff!$K:$L,2,FALSE),"")),"")</f>
        <v/>
      </c>
      <c r="AT149" s="6" t="str">
        <f>_xlfn.IFNA(IF(IF($AH149=AT$5,VLOOKUP(AJ149,buff!$K:$L,2,FALSE),"")=0,"",IF($AH149=AT$5,VLOOKUP(AJ149,buff!$K:$L,2,FALSE),"")),"")</f>
        <v/>
      </c>
      <c r="AU149" s="6" t="str">
        <f>_xlfn.IFNA(IF(IF($AH149=AU$5,VLOOKUP(AK149,buff!$K:$L,2,FALSE),"")=0,"",IF($AH149=AU$5,VLOOKUP(AK149,buff!$K:$L,2,FALSE),"")),"")</f>
        <v/>
      </c>
      <c r="AV149" s="6" t="str">
        <f>_xlfn.IFNA(IF(IF($AH149=AV$5,VLOOKUP(AL149,buff!$K:$L,2,FALSE),"")=0,"",IF($AH149=AV$5,VLOOKUP(AL149,buff!$K:$L,2,FALSE),"")),"")</f>
        <v/>
      </c>
      <c r="AW149" s="6" t="str">
        <f>_xlfn.IFNA(IF(IF($AH149=AW$5,VLOOKUP(AM149,buff!$K:$L,2,FALSE),"")=0,"",IF($AH149=AW$5,VLOOKUP(AM149,buff!$K:$L,2,FALSE),"")),"")</f>
        <v/>
      </c>
      <c r="AX149" s="6" t="e">
        <f>VLOOKUP(AI149,buff!K:P,6,FALSE)</f>
        <v>#N/A</v>
      </c>
      <c r="AY149" t="e">
        <f t="shared" si="46"/>
        <v>#N/A</v>
      </c>
      <c r="AZ149" t="e">
        <f t="shared" si="46"/>
        <v>#N/A</v>
      </c>
      <c r="BA149">
        <f t="shared" si="47"/>
        <v>2</v>
      </c>
      <c r="BB149">
        <f t="shared" si="48"/>
        <v>1</v>
      </c>
    </row>
    <row r="150" spans="1:54" x14ac:dyDescent="0.15">
      <c r="A150" t="str">
        <f t="shared" si="38"/>
        <v>刺客主动技能2等级4</v>
      </c>
      <c r="B150" s="8">
        <v>144</v>
      </c>
      <c r="C150" s="8" t="str">
        <f>VLOOKUP(G150,角色!A:B,2,FALSE)</f>
        <v>刺客</v>
      </c>
      <c r="D150" s="8" t="str">
        <f t="shared" si="42"/>
        <v>主动技能2</v>
      </c>
      <c r="E150" s="8">
        <f t="shared" si="49"/>
        <v>4</v>
      </c>
      <c r="F150" s="8">
        <f t="shared" si="50"/>
        <v>2</v>
      </c>
      <c r="G150" s="8">
        <f t="shared" si="51"/>
        <v>3</v>
      </c>
      <c r="H150" s="4" t="s">
        <v>473</v>
      </c>
      <c r="I150" s="24" t="str">
        <f t="shared" si="53"/>
        <v>对敌方单体造成125%攻击力（+287）点伤害。</v>
      </c>
      <c r="J150" s="4" t="s">
        <v>305</v>
      </c>
      <c r="K150" s="1" t="s">
        <v>103</v>
      </c>
      <c r="L150" s="4" t="s">
        <v>107</v>
      </c>
      <c r="M150" s="4"/>
      <c r="N150" s="4">
        <v>100</v>
      </c>
      <c r="O150" s="4"/>
      <c r="T150" s="6" t="str">
        <f t="shared" si="40"/>
        <v/>
      </c>
      <c r="U150" s="6" t="str">
        <f t="shared" si="41"/>
        <v/>
      </c>
      <c r="Y150">
        <f t="shared" si="52"/>
        <v>50</v>
      </c>
      <c r="Z150">
        <v>125</v>
      </c>
      <c r="AA150" s="23">
        <v>25</v>
      </c>
      <c r="AB150" s="23">
        <f>INT(VLOOKUP(VLOOKUP($C150,角色技能升级比率表!$B:$C,2,FALSE),角色属性概况!E:F,2,FALSE)*VLOOKUP(E150,角色属性概况!I:M,3,FALSE)*AA150/100)</f>
        <v>287</v>
      </c>
      <c r="AE150">
        <v>0</v>
      </c>
      <c r="AF150" s="23">
        <f t="shared" si="44"/>
        <v>2</v>
      </c>
      <c r="AG150" s="23">
        <f t="shared" si="45"/>
        <v>1</v>
      </c>
      <c r="AN150" s="6" t="str">
        <f>_xlfn.IFNA(IF(IF($AH150=AN$5,VLOOKUP(AI150,buff!$K:$L,2,FALSE),"")=0,"",IF($AH150=AN$5,VLOOKUP(AI150,buff!$K:$L,2,FALSE),"")),"")</f>
        <v/>
      </c>
      <c r="AO150" s="6" t="str">
        <f>_xlfn.IFNA(IF(IF($AH150=AO$5,VLOOKUP(AJ150,buff!$K:$L,2,FALSE),"")=0,"",IF($AH150=AO$5,VLOOKUP(AJ150,buff!$K:$L,2,FALSE),"")),"")</f>
        <v/>
      </c>
      <c r="AP150" s="6" t="str">
        <f>_xlfn.IFNA(IF(IF($AH150=AP$5,VLOOKUP(AK150,buff!$K:$L,2,FALSE),"")=0,"",IF($AH150=AP$5,VLOOKUP(AK150,buff!$K:$L,2,FALSE),"")),"")</f>
        <v/>
      </c>
      <c r="AQ150" s="6" t="str">
        <f>_xlfn.IFNA(IF(IF($AH150=AQ$5,VLOOKUP(AL150,buff!$K:$L,2,FALSE),"")=0,"",IF($AH150=AQ$5,VLOOKUP(AL150,buff!$K:$L,2,FALSE),"")),"")</f>
        <v/>
      </c>
      <c r="AR150" s="6" t="str">
        <f>_xlfn.IFNA(IF(IF($AH150=AR$5,VLOOKUP(AM150,buff!$K:$L,2,FALSE),"")=0,"",IF($AH150=AR$5,VLOOKUP(AM150,buff!$K:$L,2,FALSE),"")),"")</f>
        <v/>
      </c>
      <c r="AS150" s="6" t="str">
        <f>_xlfn.IFNA(IF(IF($AH150=AS$5,VLOOKUP(AI150,buff!$K:$L,2,FALSE),"")=0,"",IF($AH150=AS$5,VLOOKUP(AI150,buff!$K:$L,2,FALSE),"")),"")</f>
        <v/>
      </c>
      <c r="AT150" s="6" t="str">
        <f>_xlfn.IFNA(IF(IF($AH150=AT$5,VLOOKUP(AJ150,buff!$K:$L,2,FALSE),"")=0,"",IF($AH150=AT$5,VLOOKUP(AJ150,buff!$K:$L,2,FALSE),"")),"")</f>
        <v/>
      </c>
      <c r="AU150" s="6" t="str">
        <f>_xlfn.IFNA(IF(IF($AH150=AU$5,VLOOKUP(AK150,buff!$K:$L,2,FALSE),"")=0,"",IF($AH150=AU$5,VLOOKUP(AK150,buff!$K:$L,2,FALSE),"")),"")</f>
        <v/>
      </c>
      <c r="AV150" s="6" t="str">
        <f>_xlfn.IFNA(IF(IF($AH150=AV$5,VLOOKUP(AL150,buff!$K:$L,2,FALSE),"")=0,"",IF($AH150=AV$5,VLOOKUP(AL150,buff!$K:$L,2,FALSE),"")),"")</f>
        <v/>
      </c>
      <c r="AW150" s="6" t="str">
        <f>_xlfn.IFNA(IF(IF($AH150=AW$5,VLOOKUP(AM150,buff!$K:$L,2,FALSE),"")=0,"",IF($AH150=AW$5,VLOOKUP(AM150,buff!$K:$L,2,FALSE),"")),"")</f>
        <v/>
      </c>
      <c r="AX150" s="6" t="e">
        <f>VLOOKUP(AI150,buff!K:P,6,FALSE)</f>
        <v>#N/A</v>
      </c>
      <c r="AY150" t="e">
        <f t="shared" si="46"/>
        <v>#N/A</v>
      </c>
      <c r="AZ150" t="e">
        <f t="shared" si="46"/>
        <v>#N/A</v>
      </c>
      <c r="BA150">
        <f t="shared" si="47"/>
        <v>2</v>
      </c>
      <c r="BB150">
        <f t="shared" si="48"/>
        <v>1</v>
      </c>
    </row>
    <row r="151" spans="1:54" x14ac:dyDescent="0.15">
      <c r="A151" t="str">
        <f t="shared" si="38"/>
        <v>刺客主动技能2等级5</v>
      </c>
      <c r="B151" s="8">
        <v>145</v>
      </c>
      <c r="C151" s="8" t="str">
        <f>VLOOKUP(G151,角色!A:B,2,FALSE)</f>
        <v>刺客</v>
      </c>
      <c r="D151" s="8" t="str">
        <f t="shared" si="42"/>
        <v>主动技能2</v>
      </c>
      <c r="E151" s="8">
        <f t="shared" si="49"/>
        <v>5</v>
      </c>
      <c r="F151" s="8">
        <f t="shared" si="50"/>
        <v>2</v>
      </c>
      <c r="G151" s="8">
        <f t="shared" si="51"/>
        <v>3</v>
      </c>
      <c r="H151" s="4" t="s">
        <v>473</v>
      </c>
      <c r="I151" s="24" t="str">
        <f t="shared" si="53"/>
        <v>对敌方单体造成125%攻击力（+353）点伤害。</v>
      </c>
      <c r="J151" s="4" t="s">
        <v>305</v>
      </c>
      <c r="K151" s="1" t="s">
        <v>103</v>
      </c>
      <c r="L151" s="4" t="s">
        <v>107</v>
      </c>
      <c r="M151" s="4"/>
      <c r="N151" s="4">
        <v>100</v>
      </c>
      <c r="O151" s="4"/>
      <c r="T151" s="6" t="str">
        <f t="shared" si="40"/>
        <v/>
      </c>
      <c r="U151" s="6" t="str">
        <f t="shared" si="41"/>
        <v/>
      </c>
      <c r="Y151">
        <f t="shared" si="52"/>
        <v>50</v>
      </c>
      <c r="Z151">
        <v>125</v>
      </c>
      <c r="AA151" s="23">
        <v>25</v>
      </c>
      <c r="AB151" s="23">
        <f>INT(VLOOKUP(VLOOKUP($C151,角色技能升级比率表!$B:$C,2,FALSE),角色属性概况!E:F,2,FALSE)*VLOOKUP(E151,角色属性概况!I:M,3,FALSE)*AA151/100)</f>
        <v>353</v>
      </c>
      <c r="AE151">
        <v>0</v>
      </c>
      <c r="AF151" s="23">
        <f t="shared" si="44"/>
        <v>2</v>
      </c>
      <c r="AG151" s="23">
        <f t="shared" si="45"/>
        <v>1</v>
      </c>
      <c r="AN151" s="6" t="str">
        <f>_xlfn.IFNA(IF(IF($AH151=AN$5,VLOOKUP(AI151,buff!$K:$L,2,FALSE),"")=0,"",IF($AH151=AN$5,VLOOKUP(AI151,buff!$K:$L,2,FALSE),"")),"")</f>
        <v/>
      </c>
      <c r="AO151" s="6" t="str">
        <f>_xlfn.IFNA(IF(IF($AH151=AO$5,VLOOKUP(AJ151,buff!$K:$L,2,FALSE),"")=0,"",IF($AH151=AO$5,VLOOKUP(AJ151,buff!$K:$L,2,FALSE),"")),"")</f>
        <v/>
      </c>
      <c r="AP151" s="6" t="str">
        <f>_xlfn.IFNA(IF(IF($AH151=AP$5,VLOOKUP(AK151,buff!$K:$L,2,FALSE),"")=0,"",IF($AH151=AP$5,VLOOKUP(AK151,buff!$K:$L,2,FALSE),"")),"")</f>
        <v/>
      </c>
      <c r="AQ151" s="6" t="str">
        <f>_xlfn.IFNA(IF(IF($AH151=AQ$5,VLOOKUP(AL151,buff!$K:$L,2,FALSE),"")=0,"",IF($AH151=AQ$5,VLOOKUP(AL151,buff!$K:$L,2,FALSE),"")),"")</f>
        <v/>
      </c>
      <c r="AR151" s="6" t="str">
        <f>_xlfn.IFNA(IF(IF($AH151=AR$5,VLOOKUP(AM151,buff!$K:$L,2,FALSE),"")=0,"",IF($AH151=AR$5,VLOOKUP(AM151,buff!$K:$L,2,FALSE),"")),"")</f>
        <v/>
      </c>
      <c r="AS151" s="6" t="str">
        <f>_xlfn.IFNA(IF(IF($AH151=AS$5,VLOOKUP(AI151,buff!$K:$L,2,FALSE),"")=0,"",IF($AH151=AS$5,VLOOKUP(AI151,buff!$K:$L,2,FALSE),"")),"")</f>
        <v/>
      </c>
      <c r="AT151" s="6" t="str">
        <f>_xlfn.IFNA(IF(IF($AH151=AT$5,VLOOKUP(AJ151,buff!$K:$L,2,FALSE),"")=0,"",IF($AH151=AT$5,VLOOKUP(AJ151,buff!$K:$L,2,FALSE),"")),"")</f>
        <v/>
      </c>
      <c r="AU151" s="6" t="str">
        <f>_xlfn.IFNA(IF(IF($AH151=AU$5,VLOOKUP(AK151,buff!$K:$L,2,FALSE),"")=0,"",IF($AH151=AU$5,VLOOKUP(AK151,buff!$K:$L,2,FALSE),"")),"")</f>
        <v/>
      </c>
      <c r="AV151" s="6" t="str">
        <f>_xlfn.IFNA(IF(IF($AH151=AV$5,VLOOKUP(AL151,buff!$K:$L,2,FALSE),"")=0,"",IF($AH151=AV$5,VLOOKUP(AL151,buff!$K:$L,2,FALSE),"")),"")</f>
        <v/>
      </c>
      <c r="AW151" s="6" t="str">
        <f>_xlfn.IFNA(IF(IF($AH151=AW$5,VLOOKUP(AM151,buff!$K:$L,2,FALSE),"")=0,"",IF($AH151=AW$5,VLOOKUP(AM151,buff!$K:$L,2,FALSE),"")),"")</f>
        <v/>
      </c>
      <c r="AX151" s="6" t="e">
        <f>VLOOKUP(AI151,buff!K:P,6,FALSE)</f>
        <v>#N/A</v>
      </c>
      <c r="AY151" t="e">
        <f t="shared" si="46"/>
        <v>#N/A</v>
      </c>
      <c r="AZ151" t="e">
        <f t="shared" si="46"/>
        <v>#N/A</v>
      </c>
      <c r="BA151">
        <f t="shared" si="47"/>
        <v>2</v>
      </c>
      <c r="BB151">
        <f t="shared" si="48"/>
        <v>1</v>
      </c>
    </row>
    <row r="152" spans="1:54" x14ac:dyDescent="0.15">
      <c r="A152" t="str">
        <f t="shared" si="38"/>
        <v>刺客主动技能2等级6</v>
      </c>
      <c r="B152" s="8">
        <v>146</v>
      </c>
      <c r="C152" s="8" t="str">
        <f>VLOOKUP(G152,角色!A:B,2,FALSE)</f>
        <v>刺客</v>
      </c>
      <c r="D152" s="8" t="str">
        <f t="shared" si="42"/>
        <v>主动技能2</v>
      </c>
      <c r="E152" s="8">
        <f t="shared" si="49"/>
        <v>6</v>
      </c>
      <c r="F152" s="8">
        <f t="shared" si="50"/>
        <v>2</v>
      </c>
      <c r="G152" s="8">
        <f t="shared" si="51"/>
        <v>3</v>
      </c>
      <c r="H152" s="4" t="s">
        <v>473</v>
      </c>
      <c r="I152" s="24" t="str">
        <f t="shared" si="53"/>
        <v>对敌方单体造成125%攻击力（+435）点伤害。</v>
      </c>
      <c r="J152" s="4" t="s">
        <v>305</v>
      </c>
      <c r="K152" s="1" t="s">
        <v>103</v>
      </c>
      <c r="L152" s="4" t="s">
        <v>107</v>
      </c>
      <c r="M152" s="4"/>
      <c r="N152" s="4">
        <v>100</v>
      </c>
      <c r="O152" s="4"/>
      <c r="T152" s="6" t="str">
        <f t="shared" si="40"/>
        <v/>
      </c>
      <c r="U152" s="6" t="str">
        <f t="shared" si="41"/>
        <v/>
      </c>
      <c r="Y152">
        <f t="shared" si="52"/>
        <v>50</v>
      </c>
      <c r="Z152">
        <v>125</v>
      </c>
      <c r="AA152" s="23">
        <v>25</v>
      </c>
      <c r="AB152" s="23">
        <f>INT(VLOOKUP(VLOOKUP($C152,角色技能升级比率表!$B:$C,2,FALSE),角色属性概况!E:F,2,FALSE)*VLOOKUP(E152,角色属性概况!I:M,3,FALSE)*AA152/100)</f>
        <v>435</v>
      </c>
      <c r="AE152">
        <v>0</v>
      </c>
      <c r="AF152" s="23">
        <f t="shared" si="44"/>
        <v>2</v>
      </c>
      <c r="AG152" s="23">
        <f t="shared" si="45"/>
        <v>1</v>
      </c>
      <c r="AN152" s="6" t="str">
        <f>_xlfn.IFNA(IF(IF($AH152=AN$5,VLOOKUP(AI152,buff!$K:$L,2,FALSE),"")=0,"",IF($AH152=AN$5,VLOOKUP(AI152,buff!$K:$L,2,FALSE),"")),"")</f>
        <v/>
      </c>
      <c r="AO152" s="6" t="str">
        <f>_xlfn.IFNA(IF(IF($AH152=AO$5,VLOOKUP(AJ152,buff!$K:$L,2,FALSE),"")=0,"",IF($AH152=AO$5,VLOOKUP(AJ152,buff!$K:$L,2,FALSE),"")),"")</f>
        <v/>
      </c>
      <c r="AP152" s="6" t="str">
        <f>_xlfn.IFNA(IF(IF($AH152=AP$5,VLOOKUP(AK152,buff!$K:$L,2,FALSE),"")=0,"",IF($AH152=AP$5,VLOOKUP(AK152,buff!$K:$L,2,FALSE),"")),"")</f>
        <v/>
      </c>
      <c r="AQ152" s="6" t="str">
        <f>_xlfn.IFNA(IF(IF($AH152=AQ$5,VLOOKUP(AL152,buff!$K:$L,2,FALSE),"")=0,"",IF($AH152=AQ$5,VLOOKUP(AL152,buff!$K:$L,2,FALSE),"")),"")</f>
        <v/>
      </c>
      <c r="AR152" s="6" t="str">
        <f>_xlfn.IFNA(IF(IF($AH152=AR$5,VLOOKUP(AM152,buff!$K:$L,2,FALSE),"")=0,"",IF($AH152=AR$5,VLOOKUP(AM152,buff!$K:$L,2,FALSE),"")),"")</f>
        <v/>
      </c>
      <c r="AS152" s="6" t="str">
        <f>_xlfn.IFNA(IF(IF($AH152=AS$5,VLOOKUP(AI152,buff!$K:$L,2,FALSE),"")=0,"",IF($AH152=AS$5,VLOOKUP(AI152,buff!$K:$L,2,FALSE),"")),"")</f>
        <v/>
      </c>
      <c r="AT152" s="6" t="str">
        <f>_xlfn.IFNA(IF(IF($AH152=AT$5,VLOOKUP(AJ152,buff!$K:$L,2,FALSE),"")=0,"",IF($AH152=AT$5,VLOOKUP(AJ152,buff!$K:$L,2,FALSE),"")),"")</f>
        <v/>
      </c>
      <c r="AU152" s="6" t="str">
        <f>_xlfn.IFNA(IF(IF($AH152=AU$5,VLOOKUP(AK152,buff!$K:$L,2,FALSE),"")=0,"",IF($AH152=AU$5,VLOOKUP(AK152,buff!$K:$L,2,FALSE),"")),"")</f>
        <v/>
      </c>
      <c r="AV152" s="6" t="str">
        <f>_xlfn.IFNA(IF(IF($AH152=AV$5,VLOOKUP(AL152,buff!$K:$L,2,FALSE),"")=0,"",IF($AH152=AV$5,VLOOKUP(AL152,buff!$K:$L,2,FALSE),"")),"")</f>
        <v/>
      </c>
      <c r="AW152" s="6" t="str">
        <f>_xlfn.IFNA(IF(IF($AH152=AW$5,VLOOKUP(AM152,buff!$K:$L,2,FALSE),"")=0,"",IF($AH152=AW$5,VLOOKUP(AM152,buff!$K:$L,2,FALSE),"")),"")</f>
        <v/>
      </c>
      <c r="AX152" s="6" t="e">
        <f>VLOOKUP(AI152,buff!K:P,6,FALSE)</f>
        <v>#N/A</v>
      </c>
      <c r="AY152" t="e">
        <f t="shared" si="46"/>
        <v>#N/A</v>
      </c>
      <c r="AZ152" t="e">
        <f t="shared" si="46"/>
        <v>#N/A</v>
      </c>
      <c r="BA152">
        <f t="shared" si="47"/>
        <v>2</v>
      </c>
      <c r="BB152">
        <f t="shared" si="48"/>
        <v>1</v>
      </c>
    </row>
    <row r="153" spans="1:54" x14ac:dyDescent="0.15">
      <c r="A153" t="str">
        <f t="shared" si="38"/>
        <v>刺客主动技能2等级7</v>
      </c>
      <c r="B153" s="8">
        <v>147</v>
      </c>
      <c r="C153" s="8" t="str">
        <f>VLOOKUP(G153,角色!A:B,2,FALSE)</f>
        <v>刺客</v>
      </c>
      <c r="D153" s="8" t="str">
        <f t="shared" si="42"/>
        <v>主动技能2</v>
      </c>
      <c r="E153" s="8">
        <f t="shared" si="49"/>
        <v>7</v>
      </c>
      <c r="F153" s="8">
        <f t="shared" si="50"/>
        <v>2</v>
      </c>
      <c r="G153" s="8">
        <f t="shared" si="51"/>
        <v>3</v>
      </c>
      <c r="H153" s="4" t="s">
        <v>473</v>
      </c>
      <c r="I153" s="24" t="str">
        <f t="shared" si="53"/>
        <v>对敌方单体造成125%攻击力（+535）点伤害。</v>
      </c>
      <c r="J153" s="4" t="s">
        <v>305</v>
      </c>
      <c r="K153" s="1" t="s">
        <v>103</v>
      </c>
      <c r="L153" s="4" t="s">
        <v>107</v>
      </c>
      <c r="M153" s="4"/>
      <c r="N153" s="4">
        <v>100</v>
      </c>
      <c r="O153" s="4"/>
      <c r="T153" s="6" t="str">
        <f t="shared" si="40"/>
        <v/>
      </c>
      <c r="U153" s="6" t="str">
        <f t="shared" si="41"/>
        <v/>
      </c>
      <c r="Y153">
        <f t="shared" si="52"/>
        <v>50</v>
      </c>
      <c r="Z153">
        <v>125</v>
      </c>
      <c r="AA153" s="23">
        <v>25</v>
      </c>
      <c r="AB153" s="23">
        <f>INT(VLOOKUP(VLOOKUP($C153,角色技能升级比率表!$B:$C,2,FALSE),角色属性概况!E:F,2,FALSE)*VLOOKUP(E153,角色属性概况!I:M,3,FALSE)*AA153/100)</f>
        <v>535</v>
      </c>
      <c r="AE153">
        <v>0</v>
      </c>
      <c r="AF153" s="23">
        <f t="shared" si="44"/>
        <v>2</v>
      </c>
      <c r="AG153" s="23">
        <f t="shared" si="45"/>
        <v>1</v>
      </c>
      <c r="AN153" s="6" t="str">
        <f>_xlfn.IFNA(IF(IF($AH153=AN$5,VLOOKUP(AI153,buff!$K:$L,2,FALSE),"")=0,"",IF($AH153=AN$5,VLOOKUP(AI153,buff!$K:$L,2,FALSE),"")),"")</f>
        <v/>
      </c>
      <c r="AO153" s="6" t="str">
        <f>_xlfn.IFNA(IF(IF($AH153=AO$5,VLOOKUP(AJ153,buff!$K:$L,2,FALSE),"")=0,"",IF($AH153=AO$5,VLOOKUP(AJ153,buff!$K:$L,2,FALSE),"")),"")</f>
        <v/>
      </c>
      <c r="AP153" s="6" t="str">
        <f>_xlfn.IFNA(IF(IF($AH153=AP$5,VLOOKUP(AK153,buff!$K:$L,2,FALSE),"")=0,"",IF($AH153=AP$5,VLOOKUP(AK153,buff!$K:$L,2,FALSE),"")),"")</f>
        <v/>
      </c>
      <c r="AQ153" s="6" t="str">
        <f>_xlfn.IFNA(IF(IF($AH153=AQ$5,VLOOKUP(AL153,buff!$K:$L,2,FALSE),"")=0,"",IF($AH153=AQ$5,VLOOKUP(AL153,buff!$K:$L,2,FALSE),"")),"")</f>
        <v/>
      </c>
      <c r="AR153" s="6" t="str">
        <f>_xlfn.IFNA(IF(IF($AH153=AR$5,VLOOKUP(AM153,buff!$K:$L,2,FALSE),"")=0,"",IF($AH153=AR$5,VLOOKUP(AM153,buff!$K:$L,2,FALSE),"")),"")</f>
        <v/>
      </c>
      <c r="AS153" s="6" t="str">
        <f>_xlfn.IFNA(IF(IF($AH153=AS$5,VLOOKUP(AI153,buff!$K:$L,2,FALSE),"")=0,"",IF($AH153=AS$5,VLOOKUP(AI153,buff!$K:$L,2,FALSE),"")),"")</f>
        <v/>
      </c>
      <c r="AT153" s="6" t="str">
        <f>_xlfn.IFNA(IF(IF($AH153=AT$5,VLOOKUP(AJ153,buff!$K:$L,2,FALSE),"")=0,"",IF($AH153=AT$5,VLOOKUP(AJ153,buff!$K:$L,2,FALSE),"")),"")</f>
        <v/>
      </c>
      <c r="AU153" s="6" t="str">
        <f>_xlfn.IFNA(IF(IF($AH153=AU$5,VLOOKUP(AK153,buff!$K:$L,2,FALSE),"")=0,"",IF($AH153=AU$5,VLOOKUP(AK153,buff!$K:$L,2,FALSE),"")),"")</f>
        <v/>
      </c>
      <c r="AV153" s="6" t="str">
        <f>_xlfn.IFNA(IF(IF($AH153=AV$5,VLOOKUP(AL153,buff!$K:$L,2,FALSE),"")=0,"",IF($AH153=AV$5,VLOOKUP(AL153,buff!$K:$L,2,FALSE),"")),"")</f>
        <v/>
      </c>
      <c r="AW153" s="6" t="str">
        <f>_xlfn.IFNA(IF(IF($AH153=AW$5,VLOOKUP(AM153,buff!$K:$L,2,FALSE),"")=0,"",IF($AH153=AW$5,VLOOKUP(AM153,buff!$K:$L,2,FALSE),"")),"")</f>
        <v/>
      </c>
      <c r="AX153" s="6" t="e">
        <f>VLOOKUP(AI153,buff!K:P,6,FALSE)</f>
        <v>#N/A</v>
      </c>
      <c r="AY153" t="e">
        <f t="shared" si="46"/>
        <v>#N/A</v>
      </c>
      <c r="AZ153" t="e">
        <f t="shared" si="46"/>
        <v>#N/A</v>
      </c>
      <c r="BA153">
        <f t="shared" si="47"/>
        <v>2</v>
      </c>
      <c r="BB153">
        <f t="shared" si="48"/>
        <v>1</v>
      </c>
    </row>
    <row r="154" spans="1:54" x14ac:dyDescent="0.15">
      <c r="A154" t="str">
        <f t="shared" si="38"/>
        <v>刺客主动技能2等级8</v>
      </c>
      <c r="B154" s="8">
        <v>148</v>
      </c>
      <c r="C154" s="8" t="str">
        <f>VLOOKUP(G154,角色!A:B,2,FALSE)</f>
        <v>刺客</v>
      </c>
      <c r="D154" s="8" t="str">
        <f t="shared" si="42"/>
        <v>主动技能2</v>
      </c>
      <c r="E154" s="8">
        <f t="shared" si="49"/>
        <v>8</v>
      </c>
      <c r="F154" s="8">
        <f t="shared" si="50"/>
        <v>2</v>
      </c>
      <c r="G154" s="8">
        <f t="shared" si="51"/>
        <v>3</v>
      </c>
      <c r="H154" s="4" t="s">
        <v>473</v>
      </c>
      <c r="I154" s="24" t="str">
        <f t="shared" si="53"/>
        <v>对敌方单体造成125%攻击力（+660）点伤害。</v>
      </c>
      <c r="J154" s="4" t="s">
        <v>305</v>
      </c>
      <c r="K154" s="1" t="s">
        <v>103</v>
      </c>
      <c r="L154" s="4" t="s">
        <v>107</v>
      </c>
      <c r="M154" s="4"/>
      <c r="N154" s="4">
        <v>100</v>
      </c>
      <c r="O154" s="4"/>
      <c r="T154" s="6" t="str">
        <f t="shared" si="40"/>
        <v/>
      </c>
      <c r="U154" s="6" t="str">
        <f t="shared" si="41"/>
        <v/>
      </c>
      <c r="Y154">
        <f t="shared" si="52"/>
        <v>50</v>
      </c>
      <c r="Z154">
        <v>125</v>
      </c>
      <c r="AA154" s="23">
        <v>25</v>
      </c>
      <c r="AB154" s="23">
        <f>INT(VLOOKUP(VLOOKUP($C154,角色技能升级比率表!$B:$C,2,FALSE),角色属性概况!E:F,2,FALSE)*VLOOKUP(E154,角色属性概况!I:M,3,FALSE)*AA154/100)</f>
        <v>660</v>
      </c>
      <c r="AE154">
        <v>0</v>
      </c>
      <c r="AF154" s="23">
        <f t="shared" si="44"/>
        <v>2</v>
      </c>
      <c r="AG154" s="23">
        <f t="shared" si="45"/>
        <v>1</v>
      </c>
      <c r="AN154" s="6" t="str">
        <f>_xlfn.IFNA(IF(IF($AH154=AN$5,VLOOKUP(AI154,buff!$K:$L,2,FALSE),"")=0,"",IF($AH154=AN$5,VLOOKUP(AI154,buff!$K:$L,2,FALSE),"")),"")</f>
        <v/>
      </c>
      <c r="AO154" s="6" t="str">
        <f>_xlfn.IFNA(IF(IF($AH154=AO$5,VLOOKUP(AJ154,buff!$K:$L,2,FALSE),"")=0,"",IF($AH154=AO$5,VLOOKUP(AJ154,buff!$K:$L,2,FALSE),"")),"")</f>
        <v/>
      </c>
      <c r="AP154" s="6" t="str">
        <f>_xlfn.IFNA(IF(IF($AH154=AP$5,VLOOKUP(AK154,buff!$K:$L,2,FALSE),"")=0,"",IF($AH154=AP$5,VLOOKUP(AK154,buff!$K:$L,2,FALSE),"")),"")</f>
        <v/>
      </c>
      <c r="AQ154" s="6" t="str">
        <f>_xlfn.IFNA(IF(IF($AH154=AQ$5,VLOOKUP(AL154,buff!$K:$L,2,FALSE),"")=0,"",IF($AH154=AQ$5,VLOOKUP(AL154,buff!$K:$L,2,FALSE),"")),"")</f>
        <v/>
      </c>
      <c r="AR154" s="6" t="str">
        <f>_xlfn.IFNA(IF(IF($AH154=AR$5,VLOOKUP(AM154,buff!$K:$L,2,FALSE),"")=0,"",IF($AH154=AR$5,VLOOKUP(AM154,buff!$K:$L,2,FALSE),"")),"")</f>
        <v/>
      </c>
      <c r="AS154" s="6" t="str">
        <f>_xlfn.IFNA(IF(IF($AH154=AS$5,VLOOKUP(AI154,buff!$K:$L,2,FALSE),"")=0,"",IF($AH154=AS$5,VLOOKUP(AI154,buff!$K:$L,2,FALSE),"")),"")</f>
        <v/>
      </c>
      <c r="AT154" s="6" t="str">
        <f>_xlfn.IFNA(IF(IF($AH154=AT$5,VLOOKUP(AJ154,buff!$K:$L,2,FALSE),"")=0,"",IF($AH154=AT$5,VLOOKUP(AJ154,buff!$K:$L,2,FALSE),"")),"")</f>
        <v/>
      </c>
      <c r="AU154" s="6" t="str">
        <f>_xlfn.IFNA(IF(IF($AH154=AU$5,VLOOKUP(AK154,buff!$K:$L,2,FALSE),"")=0,"",IF($AH154=AU$5,VLOOKUP(AK154,buff!$K:$L,2,FALSE),"")),"")</f>
        <v/>
      </c>
      <c r="AV154" s="6" t="str">
        <f>_xlfn.IFNA(IF(IF($AH154=AV$5,VLOOKUP(AL154,buff!$K:$L,2,FALSE),"")=0,"",IF($AH154=AV$5,VLOOKUP(AL154,buff!$K:$L,2,FALSE),"")),"")</f>
        <v/>
      </c>
      <c r="AW154" s="6" t="str">
        <f>_xlfn.IFNA(IF(IF($AH154=AW$5,VLOOKUP(AM154,buff!$K:$L,2,FALSE),"")=0,"",IF($AH154=AW$5,VLOOKUP(AM154,buff!$K:$L,2,FALSE),"")),"")</f>
        <v/>
      </c>
      <c r="AX154" s="6" t="e">
        <f>VLOOKUP(AI154,buff!K:P,6,FALSE)</f>
        <v>#N/A</v>
      </c>
      <c r="AY154" t="e">
        <f t="shared" si="46"/>
        <v>#N/A</v>
      </c>
      <c r="AZ154" t="e">
        <f t="shared" si="46"/>
        <v>#N/A</v>
      </c>
      <c r="BA154">
        <f t="shared" si="47"/>
        <v>2</v>
      </c>
      <c r="BB154">
        <f t="shared" si="48"/>
        <v>1</v>
      </c>
    </row>
    <row r="155" spans="1:54" x14ac:dyDescent="0.15">
      <c r="A155" t="str">
        <f t="shared" si="38"/>
        <v>刺客主动技能2等级9</v>
      </c>
      <c r="B155" s="8">
        <v>149</v>
      </c>
      <c r="C155" s="8" t="str">
        <f>VLOOKUP(G155,角色!A:B,2,FALSE)</f>
        <v>刺客</v>
      </c>
      <c r="D155" s="8" t="str">
        <f t="shared" si="42"/>
        <v>主动技能2</v>
      </c>
      <c r="E155" s="8">
        <f t="shared" si="49"/>
        <v>9</v>
      </c>
      <c r="F155" s="8">
        <f t="shared" si="50"/>
        <v>2</v>
      </c>
      <c r="G155" s="8">
        <f t="shared" si="51"/>
        <v>3</v>
      </c>
      <c r="H155" s="4" t="s">
        <v>473</v>
      </c>
      <c r="I155" s="24" t="str">
        <f t="shared" si="53"/>
        <v>对敌方单体造成125%攻击力（+812）点伤害。</v>
      </c>
      <c r="J155" s="4" t="s">
        <v>305</v>
      </c>
      <c r="K155" s="1" t="s">
        <v>103</v>
      </c>
      <c r="L155" s="4" t="s">
        <v>107</v>
      </c>
      <c r="M155" s="4"/>
      <c r="N155" s="4">
        <v>100</v>
      </c>
      <c r="O155" s="4"/>
      <c r="T155" s="6" t="str">
        <f t="shared" si="40"/>
        <v/>
      </c>
      <c r="U155" s="6" t="str">
        <f t="shared" si="41"/>
        <v/>
      </c>
      <c r="Y155">
        <f t="shared" si="52"/>
        <v>50</v>
      </c>
      <c r="Z155">
        <v>125</v>
      </c>
      <c r="AA155" s="23">
        <v>25</v>
      </c>
      <c r="AB155" s="23">
        <f>INT(VLOOKUP(VLOOKUP($C155,角色技能升级比率表!$B:$C,2,FALSE),角色属性概况!E:F,2,FALSE)*VLOOKUP(E155,角色属性概况!I:M,3,FALSE)*AA155/100)</f>
        <v>812</v>
      </c>
      <c r="AE155">
        <v>0</v>
      </c>
      <c r="AF155" s="23">
        <f t="shared" si="44"/>
        <v>2</v>
      </c>
      <c r="AG155" s="23">
        <f t="shared" si="45"/>
        <v>1</v>
      </c>
      <c r="AN155" s="6" t="str">
        <f>_xlfn.IFNA(IF(IF($AH155=AN$5,VLOOKUP(AI155,buff!$K:$L,2,FALSE),"")=0,"",IF($AH155=AN$5,VLOOKUP(AI155,buff!$K:$L,2,FALSE),"")),"")</f>
        <v/>
      </c>
      <c r="AO155" s="6" t="str">
        <f>_xlfn.IFNA(IF(IF($AH155=AO$5,VLOOKUP(AJ155,buff!$K:$L,2,FALSE),"")=0,"",IF($AH155=AO$5,VLOOKUP(AJ155,buff!$K:$L,2,FALSE),"")),"")</f>
        <v/>
      </c>
      <c r="AP155" s="6" t="str">
        <f>_xlfn.IFNA(IF(IF($AH155=AP$5,VLOOKUP(AK155,buff!$K:$L,2,FALSE),"")=0,"",IF($AH155=AP$5,VLOOKUP(AK155,buff!$K:$L,2,FALSE),"")),"")</f>
        <v/>
      </c>
      <c r="AQ155" s="6" t="str">
        <f>_xlfn.IFNA(IF(IF($AH155=AQ$5,VLOOKUP(AL155,buff!$K:$L,2,FALSE),"")=0,"",IF($AH155=AQ$5,VLOOKUP(AL155,buff!$K:$L,2,FALSE),"")),"")</f>
        <v/>
      </c>
      <c r="AR155" s="6" t="str">
        <f>_xlfn.IFNA(IF(IF($AH155=AR$5,VLOOKUP(AM155,buff!$K:$L,2,FALSE),"")=0,"",IF($AH155=AR$5,VLOOKUP(AM155,buff!$K:$L,2,FALSE),"")),"")</f>
        <v/>
      </c>
      <c r="AS155" s="6" t="str">
        <f>_xlfn.IFNA(IF(IF($AH155=AS$5,VLOOKUP(AI155,buff!$K:$L,2,FALSE),"")=0,"",IF($AH155=AS$5,VLOOKUP(AI155,buff!$K:$L,2,FALSE),"")),"")</f>
        <v/>
      </c>
      <c r="AT155" s="6" t="str">
        <f>_xlfn.IFNA(IF(IF($AH155=AT$5,VLOOKUP(AJ155,buff!$K:$L,2,FALSE),"")=0,"",IF($AH155=AT$5,VLOOKUP(AJ155,buff!$K:$L,2,FALSE),"")),"")</f>
        <v/>
      </c>
      <c r="AU155" s="6" t="str">
        <f>_xlfn.IFNA(IF(IF($AH155=AU$5,VLOOKUP(AK155,buff!$K:$L,2,FALSE),"")=0,"",IF($AH155=AU$5,VLOOKUP(AK155,buff!$K:$L,2,FALSE),"")),"")</f>
        <v/>
      </c>
      <c r="AV155" s="6" t="str">
        <f>_xlfn.IFNA(IF(IF($AH155=AV$5,VLOOKUP(AL155,buff!$K:$L,2,FALSE),"")=0,"",IF($AH155=AV$5,VLOOKUP(AL155,buff!$K:$L,2,FALSE),"")),"")</f>
        <v/>
      </c>
      <c r="AW155" s="6" t="str">
        <f>_xlfn.IFNA(IF(IF($AH155=AW$5,VLOOKUP(AM155,buff!$K:$L,2,FALSE),"")=0,"",IF($AH155=AW$5,VLOOKUP(AM155,buff!$K:$L,2,FALSE),"")),"")</f>
        <v/>
      </c>
      <c r="AX155" s="6" t="e">
        <f>VLOOKUP(AI155,buff!K:P,6,FALSE)</f>
        <v>#N/A</v>
      </c>
      <c r="AY155" t="e">
        <f t="shared" si="46"/>
        <v>#N/A</v>
      </c>
      <c r="AZ155" t="e">
        <f t="shared" si="46"/>
        <v>#N/A</v>
      </c>
      <c r="BA155">
        <f t="shared" si="47"/>
        <v>2</v>
      </c>
      <c r="BB155">
        <f t="shared" si="48"/>
        <v>1</v>
      </c>
    </row>
    <row r="156" spans="1:54" x14ac:dyDescent="0.15">
      <c r="A156" t="str">
        <f t="shared" si="38"/>
        <v>刺客主动技能2等级10</v>
      </c>
      <c r="B156" s="8">
        <v>150</v>
      </c>
      <c r="C156" s="8" t="str">
        <f>VLOOKUP(G156,角色!A:B,2,FALSE)</f>
        <v>刺客</v>
      </c>
      <c r="D156" s="8" t="str">
        <f t="shared" si="42"/>
        <v>主动技能2</v>
      </c>
      <c r="E156" s="8">
        <f t="shared" si="49"/>
        <v>10</v>
      </c>
      <c r="F156" s="8">
        <f t="shared" si="50"/>
        <v>2</v>
      </c>
      <c r="G156" s="8">
        <f t="shared" si="51"/>
        <v>3</v>
      </c>
      <c r="H156" s="4" t="s">
        <v>473</v>
      </c>
      <c r="I156" s="24" t="str">
        <f t="shared" si="53"/>
        <v>对敌方单体造成125%攻击力（+1000）点伤害。</v>
      </c>
      <c r="J156" s="4" t="s">
        <v>305</v>
      </c>
      <c r="K156" s="1" t="s">
        <v>103</v>
      </c>
      <c r="L156" s="4" t="s">
        <v>107</v>
      </c>
      <c r="M156" s="4"/>
      <c r="N156" s="4">
        <v>100</v>
      </c>
      <c r="O156" s="4"/>
      <c r="T156" s="6" t="str">
        <f t="shared" si="40"/>
        <v/>
      </c>
      <c r="U156" s="6" t="str">
        <f t="shared" si="41"/>
        <v/>
      </c>
      <c r="Y156">
        <f t="shared" si="52"/>
        <v>50</v>
      </c>
      <c r="Z156">
        <v>125</v>
      </c>
      <c r="AA156" s="23">
        <v>25</v>
      </c>
      <c r="AB156" s="23">
        <f>INT(VLOOKUP(VLOOKUP($C156,角色技能升级比率表!$B:$C,2,FALSE),角色属性概况!E:F,2,FALSE)*VLOOKUP(E156,角色属性概况!I:M,3,FALSE)*AA156/100)</f>
        <v>1000</v>
      </c>
      <c r="AE156">
        <v>0</v>
      </c>
      <c r="AF156" s="23">
        <f t="shared" si="44"/>
        <v>2</v>
      </c>
      <c r="AG156" s="23">
        <f t="shared" si="45"/>
        <v>1</v>
      </c>
      <c r="AN156" s="6" t="str">
        <f>_xlfn.IFNA(IF(IF($AH156=AN$5,VLOOKUP(AI156,buff!$K:$L,2,FALSE),"")=0,"",IF($AH156=AN$5,VLOOKUP(AI156,buff!$K:$L,2,FALSE),"")),"")</f>
        <v/>
      </c>
      <c r="AO156" s="6" t="str">
        <f>_xlfn.IFNA(IF(IF($AH156=AO$5,VLOOKUP(AJ156,buff!$K:$L,2,FALSE),"")=0,"",IF($AH156=AO$5,VLOOKUP(AJ156,buff!$K:$L,2,FALSE),"")),"")</f>
        <v/>
      </c>
      <c r="AP156" s="6" t="str">
        <f>_xlfn.IFNA(IF(IF($AH156=AP$5,VLOOKUP(AK156,buff!$K:$L,2,FALSE),"")=0,"",IF($AH156=AP$5,VLOOKUP(AK156,buff!$K:$L,2,FALSE),"")),"")</f>
        <v/>
      </c>
      <c r="AQ156" s="6" t="str">
        <f>_xlfn.IFNA(IF(IF($AH156=AQ$5,VLOOKUP(AL156,buff!$K:$L,2,FALSE),"")=0,"",IF($AH156=AQ$5,VLOOKUP(AL156,buff!$K:$L,2,FALSE),"")),"")</f>
        <v/>
      </c>
      <c r="AR156" s="6" t="str">
        <f>_xlfn.IFNA(IF(IF($AH156=AR$5,VLOOKUP(AM156,buff!$K:$L,2,FALSE),"")=0,"",IF($AH156=AR$5,VLOOKUP(AM156,buff!$K:$L,2,FALSE),"")),"")</f>
        <v/>
      </c>
      <c r="AS156" s="6" t="str">
        <f>_xlfn.IFNA(IF(IF($AH156=AS$5,VLOOKUP(AI156,buff!$K:$L,2,FALSE),"")=0,"",IF($AH156=AS$5,VLOOKUP(AI156,buff!$K:$L,2,FALSE),"")),"")</f>
        <v/>
      </c>
      <c r="AT156" s="6" t="str">
        <f>_xlfn.IFNA(IF(IF($AH156=AT$5,VLOOKUP(AJ156,buff!$K:$L,2,FALSE),"")=0,"",IF($AH156=AT$5,VLOOKUP(AJ156,buff!$K:$L,2,FALSE),"")),"")</f>
        <v/>
      </c>
      <c r="AU156" s="6" t="str">
        <f>_xlfn.IFNA(IF(IF($AH156=AU$5,VLOOKUP(AK156,buff!$K:$L,2,FALSE),"")=0,"",IF($AH156=AU$5,VLOOKUP(AK156,buff!$K:$L,2,FALSE),"")),"")</f>
        <v/>
      </c>
      <c r="AV156" s="6" t="str">
        <f>_xlfn.IFNA(IF(IF($AH156=AV$5,VLOOKUP(AL156,buff!$K:$L,2,FALSE),"")=0,"",IF($AH156=AV$5,VLOOKUP(AL156,buff!$K:$L,2,FALSE),"")),"")</f>
        <v/>
      </c>
      <c r="AW156" s="6" t="str">
        <f>_xlfn.IFNA(IF(IF($AH156=AW$5,VLOOKUP(AM156,buff!$K:$L,2,FALSE),"")=0,"",IF($AH156=AW$5,VLOOKUP(AM156,buff!$K:$L,2,FALSE),"")),"")</f>
        <v/>
      </c>
      <c r="AX156" s="6" t="e">
        <f>VLOOKUP(AI156,buff!K:P,6,FALSE)</f>
        <v>#N/A</v>
      </c>
      <c r="AY156" t="e">
        <f t="shared" si="46"/>
        <v>#N/A</v>
      </c>
      <c r="AZ156" t="e">
        <f t="shared" si="46"/>
        <v>#N/A</v>
      </c>
      <c r="BA156">
        <f t="shared" si="47"/>
        <v>2</v>
      </c>
      <c r="BB156">
        <f t="shared" si="48"/>
        <v>1</v>
      </c>
    </row>
    <row r="157" spans="1:54" x14ac:dyDescent="0.15">
      <c r="A157" t="str">
        <f t="shared" si="38"/>
        <v>刺客主动技能2等级11</v>
      </c>
      <c r="B157" s="8">
        <v>151</v>
      </c>
      <c r="C157" s="8" t="str">
        <f>VLOOKUP(G157,角色!A:B,2,FALSE)</f>
        <v>刺客</v>
      </c>
      <c r="D157" s="8" t="str">
        <f t="shared" si="42"/>
        <v>主动技能2</v>
      </c>
      <c r="E157" s="8">
        <f t="shared" si="49"/>
        <v>11</v>
      </c>
      <c r="F157" s="8">
        <f t="shared" si="50"/>
        <v>2</v>
      </c>
      <c r="G157" s="8">
        <f t="shared" si="51"/>
        <v>3</v>
      </c>
      <c r="H157" s="4" t="s">
        <v>473</v>
      </c>
      <c r="I157" s="24" t="str">
        <f t="shared" si="53"/>
        <v>对敌方单体造成125%攻击力（+1231）点伤害。</v>
      </c>
      <c r="J157" s="4" t="s">
        <v>305</v>
      </c>
      <c r="K157" s="1" t="s">
        <v>103</v>
      </c>
      <c r="L157" s="4" t="s">
        <v>107</v>
      </c>
      <c r="M157" s="4"/>
      <c r="N157" s="4">
        <v>100</v>
      </c>
      <c r="O157" s="4"/>
      <c r="T157" s="6" t="str">
        <f t="shared" si="40"/>
        <v/>
      </c>
      <c r="U157" s="6" t="str">
        <f t="shared" si="41"/>
        <v/>
      </c>
      <c r="Y157">
        <f t="shared" si="52"/>
        <v>50</v>
      </c>
      <c r="Z157">
        <v>125</v>
      </c>
      <c r="AA157" s="23">
        <v>25</v>
      </c>
      <c r="AB157" s="23">
        <f>INT(VLOOKUP(VLOOKUP($C157,角色技能升级比率表!$B:$C,2,FALSE),角色属性概况!E:F,2,FALSE)*VLOOKUP(E157,角色属性概况!I:M,3,FALSE)*AA157/100)</f>
        <v>1231</v>
      </c>
      <c r="AE157">
        <v>0</v>
      </c>
      <c r="AF157" s="23">
        <f t="shared" si="44"/>
        <v>2</v>
      </c>
      <c r="AG157" s="23">
        <f t="shared" si="45"/>
        <v>1</v>
      </c>
      <c r="AN157" s="6" t="str">
        <f>_xlfn.IFNA(IF(IF($AH157=AN$5,VLOOKUP(AI157,buff!$K:$L,2,FALSE),"")=0,"",IF($AH157=AN$5,VLOOKUP(AI157,buff!$K:$L,2,FALSE),"")),"")</f>
        <v/>
      </c>
      <c r="AO157" s="6" t="str">
        <f>_xlfn.IFNA(IF(IF($AH157=AO$5,VLOOKUP(AJ157,buff!$K:$L,2,FALSE),"")=0,"",IF($AH157=AO$5,VLOOKUP(AJ157,buff!$K:$L,2,FALSE),"")),"")</f>
        <v/>
      </c>
      <c r="AP157" s="6" t="str">
        <f>_xlfn.IFNA(IF(IF($AH157=AP$5,VLOOKUP(AK157,buff!$K:$L,2,FALSE),"")=0,"",IF($AH157=AP$5,VLOOKUP(AK157,buff!$K:$L,2,FALSE),"")),"")</f>
        <v/>
      </c>
      <c r="AQ157" s="6" t="str">
        <f>_xlfn.IFNA(IF(IF($AH157=AQ$5,VLOOKUP(AL157,buff!$K:$L,2,FALSE),"")=0,"",IF($AH157=AQ$5,VLOOKUP(AL157,buff!$K:$L,2,FALSE),"")),"")</f>
        <v/>
      </c>
      <c r="AR157" s="6" t="str">
        <f>_xlfn.IFNA(IF(IF($AH157=AR$5,VLOOKUP(AM157,buff!$K:$L,2,FALSE),"")=0,"",IF($AH157=AR$5,VLOOKUP(AM157,buff!$K:$L,2,FALSE),"")),"")</f>
        <v/>
      </c>
      <c r="AS157" s="6" t="str">
        <f>_xlfn.IFNA(IF(IF($AH157=AS$5,VLOOKUP(AI157,buff!$K:$L,2,FALSE),"")=0,"",IF($AH157=AS$5,VLOOKUP(AI157,buff!$K:$L,2,FALSE),"")),"")</f>
        <v/>
      </c>
      <c r="AT157" s="6" t="str">
        <f>_xlfn.IFNA(IF(IF($AH157=AT$5,VLOOKUP(AJ157,buff!$K:$L,2,FALSE),"")=0,"",IF($AH157=AT$5,VLOOKUP(AJ157,buff!$K:$L,2,FALSE),"")),"")</f>
        <v/>
      </c>
      <c r="AU157" s="6" t="str">
        <f>_xlfn.IFNA(IF(IF($AH157=AU$5,VLOOKUP(AK157,buff!$K:$L,2,FALSE),"")=0,"",IF($AH157=AU$5,VLOOKUP(AK157,buff!$K:$L,2,FALSE),"")),"")</f>
        <v/>
      </c>
      <c r="AV157" s="6" t="str">
        <f>_xlfn.IFNA(IF(IF($AH157=AV$5,VLOOKUP(AL157,buff!$K:$L,2,FALSE),"")=0,"",IF($AH157=AV$5,VLOOKUP(AL157,buff!$K:$L,2,FALSE),"")),"")</f>
        <v/>
      </c>
      <c r="AW157" s="6" t="str">
        <f>_xlfn.IFNA(IF(IF($AH157=AW$5,VLOOKUP(AM157,buff!$K:$L,2,FALSE),"")=0,"",IF($AH157=AW$5,VLOOKUP(AM157,buff!$K:$L,2,FALSE),"")),"")</f>
        <v/>
      </c>
      <c r="AX157" s="6" t="e">
        <f>VLOOKUP(AI157,buff!K:P,6,FALSE)</f>
        <v>#N/A</v>
      </c>
      <c r="AY157" t="e">
        <f t="shared" si="46"/>
        <v>#N/A</v>
      </c>
      <c r="AZ157" t="e">
        <f t="shared" si="46"/>
        <v>#N/A</v>
      </c>
      <c r="BA157">
        <f t="shared" si="47"/>
        <v>2</v>
      </c>
      <c r="BB157">
        <f t="shared" si="48"/>
        <v>1</v>
      </c>
    </row>
    <row r="158" spans="1:54" x14ac:dyDescent="0.15">
      <c r="A158" t="str">
        <f t="shared" si="38"/>
        <v>刺客主动技能2等级12</v>
      </c>
      <c r="B158" s="8">
        <v>152</v>
      </c>
      <c r="C158" s="8" t="str">
        <f>VLOOKUP(G158,角色!A:B,2,FALSE)</f>
        <v>刺客</v>
      </c>
      <c r="D158" s="8" t="str">
        <f t="shared" si="42"/>
        <v>主动技能2</v>
      </c>
      <c r="E158" s="8">
        <f t="shared" si="49"/>
        <v>12</v>
      </c>
      <c r="F158" s="8">
        <f t="shared" si="50"/>
        <v>2</v>
      </c>
      <c r="G158" s="8">
        <f t="shared" si="51"/>
        <v>3</v>
      </c>
      <c r="H158" s="4" t="s">
        <v>473</v>
      </c>
      <c r="I158" s="24" t="str">
        <f t="shared" si="53"/>
        <v>对敌方单体造成125%攻击力（+1516）点伤害。</v>
      </c>
      <c r="J158" s="4" t="s">
        <v>305</v>
      </c>
      <c r="K158" s="1" t="s">
        <v>103</v>
      </c>
      <c r="L158" s="4" t="s">
        <v>107</v>
      </c>
      <c r="M158" s="4"/>
      <c r="N158" s="4">
        <v>100</v>
      </c>
      <c r="O158" s="4"/>
      <c r="T158" s="6" t="str">
        <f t="shared" si="40"/>
        <v/>
      </c>
      <c r="U158" s="6" t="str">
        <f t="shared" si="41"/>
        <v/>
      </c>
      <c r="Y158">
        <f t="shared" si="52"/>
        <v>50</v>
      </c>
      <c r="Z158">
        <v>125</v>
      </c>
      <c r="AA158" s="23">
        <v>25</v>
      </c>
      <c r="AB158" s="23">
        <f>INT(VLOOKUP(VLOOKUP($C158,角色技能升级比率表!$B:$C,2,FALSE),角色属性概况!E:F,2,FALSE)*VLOOKUP(E158,角色属性概况!I:M,3,FALSE)*AA158/100)</f>
        <v>1516</v>
      </c>
      <c r="AE158">
        <v>0</v>
      </c>
      <c r="AF158" s="23">
        <f t="shared" si="44"/>
        <v>2</v>
      </c>
      <c r="AG158" s="23">
        <f t="shared" si="45"/>
        <v>1</v>
      </c>
      <c r="AN158" s="6" t="str">
        <f>_xlfn.IFNA(IF(IF($AH158=AN$5,VLOOKUP(AI158,buff!$K:$L,2,FALSE),"")=0,"",IF($AH158=AN$5,VLOOKUP(AI158,buff!$K:$L,2,FALSE),"")),"")</f>
        <v/>
      </c>
      <c r="AO158" s="6" t="str">
        <f>_xlfn.IFNA(IF(IF($AH158=AO$5,VLOOKUP(AJ158,buff!$K:$L,2,FALSE),"")=0,"",IF($AH158=AO$5,VLOOKUP(AJ158,buff!$K:$L,2,FALSE),"")),"")</f>
        <v/>
      </c>
      <c r="AP158" s="6" t="str">
        <f>_xlfn.IFNA(IF(IF($AH158=AP$5,VLOOKUP(AK158,buff!$K:$L,2,FALSE),"")=0,"",IF($AH158=AP$5,VLOOKUP(AK158,buff!$K:$L,2,FALSE),"")),"")</f>
        <v/>
      </c>
      <c r="AQ158" s="6" t="str">
        <f>_xlfn.IFNA(IF(IF($AH158=AQ$5,VLOOKUP(AL158,buff!$K:$L,2,FALSE),"")=0,"",IF($AH158=AQ$5,VLOOKUP(AL158,buff!$K:$L,2,FALSE),"")),"")</f>
        <v/>
      </c>
      <c r="AR158" s="6" t="str">
        <f>_xlfn.IFNA(IF(IF($AH158=AR$5,VLOOKUP(AM158,buff!$K:$L,2,FALSE),"")=0,"",IF($AH158=AR$5,VLOOKUP(AM158,buff!$K:$L,2,FALSE),"")),"")</f>
        <v/>
      </c>
      <c r="AS158" s="6" t="str">
        <f>_xlfn.IFNA(IF(IF($AH158=AS$5,VLOOKUP(AI158,buff!$K:$L,2,FALSE),"")=0,"",IF($AH158=AS$5,VLOOKUP(AI158,buff!$K:$L,2,FALSE),"")),"")</f>
        <v/>
      </c>
      <c r="AT158" s="6" t="str">
        <f>_xlfn.IFNA(IF(IF($AH158=AT$5,VLOOKUP(AJ158,buff!$K:$L,2,FALSE),"")=0,"",IF($AH158=AT$5,VLOOKUP(AJ158,buff!$K:$L,2,FALSE),"")),"")</f>
        <v/>
      </c>
      <c r="AU158" s="6" t="str">
        <f>_xlfn.IFNA(IF(IF($AH158=AU$5,VLOOKUP(AK158,buff!$K:$L,2,FALSE),"")=0,"",IF($AH158=AU$5,VLOOKUP(AK158,buff!$K:$L,2,FALSE),"")),"")</f>
        <v/>
      </c>
      <c r="AV158" s="6" t="str">
        <f>_xlfn.IFNA(IF(IF($AH158=AV$5,VLOOKUP(AL158,buff!$K:$L,2,FALSE),"")=0,"",IF($AH158=AV$5,VLOOKUP(AL158,buff!$K:$L,2,FALSE),"")),"")</f>
        <v/>
      </c>
      <c r="AW158" s="6" t="str">
        <f>_xlfn.IFNA(IF(IF($AH158=AW$5,VLOOKUP(AM158,buff!$K:$L,2,FALSE),"")=0,"",IF($AH158=AW$5,VLOOKUP(AM158,buff!$K:$L,2,FALSE),"")),"")</f>
        <v/>
      </c>
      <c r="AX158" s="6" t="e">
        <f>VLOOKUP(AI158,buff!K:P,6,FALSE)</f>
        <v>#N/A</v>
      </c>
      <c r="AY158" t="e">
        <f t="shared" si="46"/>
        <v>#N/A</v>
      </c>
      <c r="AZ158" t="e">
        <f t="shared" si="46"/>
        <v>#N/A</v>
      </c>
      <c r="BA158">
        <f t="shared" si="47"/>
        <v>2</v>
      </c>
      <c r="BB158">
        <f t="shared" si="48"/>
        <v>1</v>
      </c>
    </row>
    <row r="159" spans="1:54" x14ac:dyDescent="0.15">
      <c r="A159" t="str">
        <f t="shared" si="38"/>
        <v>刺客主动技能2等级13</v>
      </c>
      <c r="B159" s="8">
        <v>153</v>
      </c>
      <c r="C159" s="8" t="str">
        <f>VLOOKUP(G159,角色!A:B,2,FALSE)</f>
        <v>刺客</v>
      </c>
      <c r="D159" s="8" t="str">
        <f t="shared" si="42"/>
        <v>主动技能2</v>
      </c>
      <c r="E159" s="8">
        <f t="shared" si="49"/>
        <v>13</v>
      </c>
      <c r="F159" s="8">
        <f t="shared" si="50"/>
        <v>2</v>
      </c>
      <c r="G159" s="8">
        <f t="shared" si="51"/>
        <v>3</v>
      </c>
      <c r="H159" s="4" t="s">
        <v>473</v>
      </c>
      <c r="I159" s="24" t="str">
        <f t="shared" si="53"/>
        <v>对敌方单体造成125%攻击力（+1867）点伤害。</v>
      </c>
      <c r="J159" s="4" t="s">
        <v>305</v>
      </c>
      <c r="K159" s="1" t="s">
        <v>103</v>
      </c>
      <c r="L159" s="4" t="s">
        <v>107</v>
      </c>
      <c r="M159" s="4"/>
      <c r="N159" s="4">
        <v>100</v>
      </c>
      <c r="O159" s="4"/>
      <c r="T159" s="6" t="str">
        <f t="shared" si="40"/>
        <v/>
      </c>
      <c r="U159" s="6" t="str">
        <f t="shared" si="41"/>
        <v/>
      </c>
      <c r="Y159">
        <f t="shared" si="52"/>
        <v>50</v>
      </c>
      <c r="Z159">
        <v>125</v>
      </c>
      <c r="AA159" s="23">
        <v>25</v>
      </c>
      <c r="AB159" s="23">
        <f>INT(VLOOKUP(VLOOKUP($C159,角色技能升级比率表!$B:$C,2,FALSE),角色属性概况!E:F,2,FALSE)*VLOOKUP(E159,角色属性概况!I:M,3,FALSE)*AA159/100)</f>
        <v>1867</v>
      </c>
      <c r="AE159">
        <v>0</v>
      </c>
      <c r="AF159" s="23">
        <f t="shared" si="44"/>
        <v>2</v>
      </c>
      <c r="AG159" s="23">
        <f t="shared" si="45"/>
        <v>1</v>
      </c>
      <c r="AN159" s="6" t="str">
        <f>_xlfn.IFNA(IF(IF($AH159=AN$5,VLOOKUP(AI159,buff!$K:$L,2,FALSE),"")=0,"",IF($AH159=AN$5,VLOOKUP(AI159,buff!$K:$L,2,FALSE),"")),"")</f>
        <v/>
      </c>
      <c r="AO159" s="6" t="str">
        <f>_xlfn.IFNA(IF(IF($AH159=AO$5,VLOOKUP(AJ159,buff!$K:$L,2,FALSE),"")=0,"",IF($AH159=AO$5,VLOOKUP(AJ159,buff!$K:$L,2,FALSE),"")),"")</f>
        <v/>
      </c>
      <c r="AP159" s="6" t="str">
        <f>_xlfn.IFNA(IF(IF($AH159=AP$5,VLOOKUP(AK159,buff!$K:$L,2,FALSE),"")=0,"",IF($AH159=AP$5,VLOOKUP(AK159,buff!$K:$L,2,FALSE),"")),"")</f>
        <v/>
      </c>
      <c r="AQ159" s="6" t="str">
        <f>_xlfn.IFNA(IF(IF($AH159=AQ$5,VLOOKUP(AL159,buff!$K:$L,2,FALSE),"")=0,"",IF($AH159=AQ$5,VLOOKUP(AL159,buff!$K:$L,2,FALSE),"")),"")</f>
        <v/>
      </c>
      <c r="AR159" s="6" t="str">
        <f>_xlfn.IFNA(IF(IF($AH159=AR$5,VLOOKUP(AM159,buff!$K:$L,2,FALSE),"")=0,"",IF($AH159=AR$5,VLOOKUP(AM159,buff!$K:$L,2,FALSE),"")),"")</f>
        <v/>
      </c>
      <c r="AS159" s="6" t="str">
        <f>_xlfn.IFNA(IF(IF($AH159=AS$5,VLOOKUP(AI159,buff!$K:$L,2,FALSE),"")=0,"",IF($AH159=AS$5,VLOOKUP(AI159,buff!$K:$L,2,FALSE),"")),"")</f>
        <v/>
      </c>
      <c r="AT159" s="6" t="str">
        <f>_xlfn.IFNA(IF(IF($AH159=AT$5,VLOOKUP(AJ159,buff!$K:$L,2,FALSE),"")=0,"",IF($AH159=AT$5,VLOOKUP(AJ159,buff!$K:$L,2,FALSE),"")),"")</f>
        <v/>
      </c>
      <c r="AU159" s="6" t="str">
        <f>_xlfn.IFNA(IF(IF($AH159=AU$5,VLOOKUP(AK159,buff!$K:$L,2,FALSE),"")=0,"",IF($AH159=AU$5,VLOOKUP(AK159,buff!$K:$L,2,FALSE),"")),"")</f>
        <v/>
      </c>
      <c r="AV159" s="6" t="str">
        <f>_xlfn.IFNA(IF(IF($AH159=AV$5,VLOOKUP(AL159,buff!$K:$L,2,FALSE),"")=0,"",IF($AH159=AV$5,VLOOKUP(AL159,buff!$K:$L,2,FALSE),"")),"")</f>
        <v/>
      </c>
      <c r="AW159" s="6" t="str">
        <f>_xlfn.IFNA(IF(IF($AH159=AW$5,VLOOKUP(AM159,buff!$K:$L,2,FALSE),"")=0,"",IF($AH159=AW$5,VLOOKUP(AM159,buff!$K:$L,2,FALSE),"")),"")</f>
        <v/>
      </c>
      <c r="AX159" s="6" t="e">
        <f>VLOOKUP(AI159,buff!K:P,6,FALSE)</f>
        <v>#N/A</v>
      </c>
      <c r="AY159" t="e">
        <f t="shared" si="46"/>
        <v>#N/A</v>
      </c>
      <c r="AZ159" t="e">
        <f t="shared" si="46"/>
        <v>#N/A</v>
      </c>
      <c r="BA159">
        <f t="shared" si="47"/>
        <v>2</v>
      </c>
      <c r="BB159">
        <f t="shared" si="48"/>
        <v>1</v>
      </c>
    </row>
    <row r="160" spans="1:54" x14ac:dyDescent="0.15">
      <c r="A160" t="str">
        <f t="shared" si="38"/>
        <v>刺客主动技能2等级14</v>
      </c>
      <c r="B160" s="8">
        <v>154</v>
      </c>
      <c r="C160" s="8" t="str">
        <f>VLOOKUP(G160,角色!A:B,2,FALSE)</f>
        <v>刺客</v>
      </c>
      <c r="D160" s="8" t="str">
        <f t="shared" si="42"/>
        <v>主动技能2</v>
      </c>
      <c r="E160" s="8">
        <f t="shared" si="49"/>
        <v>14</v>
      </c>
      <c r="F160" s="8">
        <f t="shared" si="50"/>
        <v>2</v>
      </c>
      <c r="G160" s="8">
        <f t="shared" si="51"/>
        <v>3</v>
      </c>
      <c r="H160" s="4" t="s">
        <v>473</v>
      </c>
      <c r="I160" s="24" t="str">
        <f t="shared" si="53"/>
        <v>对敌方单体造成125%攻击力（+2299）点伤害。</v>
      </c>
      <c r="J160" s="4" t="s">
        <v>305</v>
      </c>
      <c r="K160" s="1" t="s">
        <v>103</v>
      </c>
      <c r="L160" s="4" t="s">
        <v>107</v>
      </c>
      <c r="M160" s="4"/>
      <c r="N160" s="4">
        <v>100</v>
      </c>
      <c r="O160" s="4"/>
      <c r="T160" s="6" t="str">
        <f t="shared" si="40"/>
        <v/>
      </c>
      <c r="U160" s="6" t="str">
        <f t="shared" si="41"/>
        <v/>
      </c>
      <c r="Y160">
        <f t="shared" si="52"/>
        <v>50</v>
      </c>
      <c r="Z160">
        <v>125</v>
      </c>
      <c r="AA160" s="23">
        <v>25</v>
      </c>
      <c r="AB160" s="23">
        <f>INT(VLOOKUP(VLOOKUP($C160,角色技能升级比率表!$B:$C,2,FALSE),角色属性概况!E:F,2,FALSE)*VLOOKUP(E160,角色属性概况!I:M,3,FALSE)*AA160/100)</f>
        <v>2299</v>
      </c>
      <c r="AE160">
        <v>0</v>
      </c>
      <c r="AF160" s="23">
        <f t="shared" si="44"/>
        <v>2</v>
      </c>
      <c r="AG160" s="23">
        <f t="shared" si="45"/>
        <v>1</v>
      </c>
      <c r="AN160" s="6" t="str">
        <f>_xlfn.IFNA(IF(IF($AH160=AN$5,VLOOKUP(AI160,buff!$K:$L,2,FALSE),"")=0,"",IF($AH160=AN$5,VLOOKUP(AI160,buff!$K:$L,2,FALSE),"")),"")</f>
        <v/>
      </c>
      <c r="AO160" s="6" t="str">
        <f>_xlfn.IFNA(IF(IF($AH160=AO$5,VLOOKUP(AJ160,buff!$K:$L,2,FALSE),"")=0,"",IF($AH160=AO$5,VLOOKUP(AJ160,buff!$K:$L,2,FALSE),"")),"")</f>
        <v/>
      </c>
      <c r="AP160" s="6" t="str">
        <f>_xlfn.IFNA(IF(IF($AH160=AP$5,VLOOKUP(AK160,buff!$K:$L,2,FALSE),"")=0,"",IF($AH160=AP$5,VLOOKUP(AK160,buff!$K:$L,2,FALSE),"")),"")</f>
        <v/>
      </c>
      <c r="AQ160" s="6" t="str">
        <f>_xlfn.IFNA(IF(IF($AH160=AQ$5,VLOOKUP(AL160,buff!$K:$L,2,FALSE),"")=0,"",IF($AH160=AQ$5,VLOOKUP(AL160,buff!$K:$L,2,FALSE),"")),"")</f>
        <v/>
      </c>
      <c r="AR160" s="6" t="str">
        <f>_xlfn.IFNA(IF(IF($AH160=AR$5,VLOOKUP(AM160,buff!$K:$L,2,FALSE),"")=0,"",IF($AH160=AR$5,VLOOKUP(AM160,buff!$K:$L,2,FALSE),"")),"")</f>
        <v/>
      </c>
      <c r="AS160" s="6" t="str">
        <f>_xlfn.IFNA(IF(IF($AH160=AS$5,VLOOKUP(AI160,buff!$K:$L,2,FALSE),"")=0,"",IF($AH160=AS$5,VLOOKUP(AI160,buff!$K:$L,2,FALSE),"")),"")</f>
        <v/>
      </c>
      <c r="AT160" s="6" t="str">
        <f>_xlfn.IFNA(IF(IF($AH160=AT$5,VLOOKUP(AJ160,buff!$K:$L,2,FALSE),"")=0,"",IF($AH160=AT$5,VLOOKUP(AJ160,buff!$K:$L,2,FALSE),"")),"")</f>
        <v/>
      </c>
      <c r="AU160" s="6" t="str">
        <f>_xlfn.IFNA(IF(IF($AH160=AU$5,VLOOKUP(AK160,buff!$K:$L,2,FALSE),"")=0,"",IF($AH160=AU$5,VLOOKUP(AK160,buff!$K:$L,2,FALSE),"")),"")</f>
        <v/>
      </c>
      <c r="AV160" s="6" t="str">
        <f>_xlfn.IFNA(IF(IF($AH160=AV$5,VLOOKUP(AL160,buff!$K:$L,2,FALSE),"")=0,"",IF($AH160=AV$5,VLOOKUP(AL160,buff!$K:$L,2,FALSE),"")),"")</f>
        <v/>
      </c>
      <c r="AW160" s="6" t="str">
        <f>_xlfn.IFNA(IF(IF($AH160=AW$5,VLOOKUP(AM160,buff!$K:$L,2,FALSE),"")=0,"",IF($AH160=AW$5,VLOOKUP(AM160,buff!$K:$L,2,FALSE),"")),"")</f>
        <v/>
      </c>
      <c r="AX160" s="6" t="e">
        <f>VLOOKUP(AI160,buff!K:P,6,FALSE)</f>
        <v>#N/A</v>
      </c>
      <c r="AY160" t="e">
        <f t="shared" si="46"/>
        <v>#N/A</v>
      </c>
      <c r="AZ160" t="e">
        <f t="shared" si="46"/>
        <v>#N/A</v>
      </c>
      <c r="BA160">
        <f t="shared" si="47"/>
        <v>2</v>
      </c>
      <c r="BB160">
        <f t="shared" si="48"/>
        <v>1</v>
      </c>
    </row>
    <row r="161" spans="1:54" x14ac:dyDescent="0.15">
      <c r="A161" t="str">
        <f t="shared" si="38"/>
        <v>刺客主动技能2等级15</v>
      </c>
      <c r="B161" s="8">
        <v>155</v>
      </c>
      <c r="C161" s="8" t="str">
        <f>VLOOKUP(G161,角色!A:B,2,FALSE)</f>
        <v>刺客</v>
      </c>
      <c r="D161" s="8" t="str">
        <f t="shared" si="42"/>
        <v>主动技能2</v>
      </c>
      <c r="E161" s="8">
        <f t="shared" si="49"/>
        <v>15</v>
      </c>
      <c r="F161" s="8">
        <f t="shared" si="50"/>
        <v>2</v>
      </c>
      <c r="G161" s="8">
        <f t="shared" si="51"/>
        <v>3</v>
      </c>
      <c r="H161" s="4" t="s">
        <v>473</v>
      </c>
      <c r="I161" s="24" t="str">
        <f t="shared" si="53"/>
        <v>对敌方单体造成125%攻击力（+2831）点伤害。</v>
      </c>
      <c r="J161" s="4" t="s">
        <v>305</v>
      </c>
      <c r="K161" s="1" t="s">
        <v>103</v>
      </c>
      <c r="L161" s="4" t="s">
        <v>107</v>
      </c>
      <c r="M161" s="4"/>
      <c r="N161" s="4">
        <v>100</v>
      </c>
      <c r="O161" s="4"/>
      <c r="T161" s="6" t="str">
        <f t="shared" si="40"/>
        <v/>
      </c>
      <c r="U161" s="6" t="str">
        <f t="shared" si="41"/>
        <v/>
      </c>
      <c r="Y161">
        <f t="shared" si="52"/>
        <v>50</v>
      </c>
      <c r="Z161">
        <v>125</v>
      </c>
      <c r="AA161" s="23">
        <v>25</v>
      </c>
      <c r="AB161" s="23">
        <f>INT(VLOOKUP(VLOOKUP($C161,角色技能升级比率表!$B:$C,2,FALSE),角色属性概况!E:F,2,FALSE)*VLOOKUP(E161,角色属性概况!I:M,3,FALSE)*AA161/100)</f>
        <v>2831</v>
      </c>
      <c r="AE161">
        <v>0</v>
      </c>
      <c r="AF161" s="23">
        <f t="shared" si="44"/>
        <v>2</v>
      </c>
      <c r="AG161" s="23">
        <f t="shared" si="45"/>
        <v>1</v>
      </c>
      <c r="AN161" s="6" t="str">
        <f>_xlfn.IFNA(IF(IF($AH161=AN$5,VLOOKUP(AI161,buff!$K:$L,2,FALSE),"")=0,"",IF($AH161=AN$5,VLOOKUP(AI161,buff!$K:$L,2,FALSE),"")),"")</f>
        <v/>
      </c>
      <c r="AO161" s="6" t="str">
        <f>_xlfn.IFNA(IF(IF($AH161=AO$5,VLOOKUP(AJ161,buff!$K:$L,2,FALSE),"")=0,"",IF($AH161=AO$5,VLOOKUP(AJ161,buff!$K:$L,2,FALSE),"")),"")</f>
        <v/>
      </c>
      <c r="AP161" s="6" t="str">
        <f>_xlfn.IFNA(IF(IF($AH161=AP$5,VLOOKUP(AK161,buff!$K:$L,2,FALSE),"")=0,"",IF($AH161=AP$5,VLOOKUP(AK161,buff!$K:$L,2,FALSE),"")),"")</f>
        <v/>
      </c>
      <c r="AQ161" s="6" t="str">
        <f>_xlfn.IFNA(IF(IF($AH161=AQ$5,VLOOKUP(AL161,buff!$K:$L,2,FALSE),"")=0,"",IF($AH161=AQ$5,VLOOKUP(AL161,buff!$K:$L,2,FALSE),"")),"")</f>
        <v/>
      </c>
      <c r="AR161" s="6" t="str">
        <f>_xlfn.IFNA(IF(IF($AH161=AR$5,VLOOKUP(AM161,buff!$K:$L,2,FALSE),"")=0,"",IF($AH161=AR$5,VLOOKUP(AM161,buff!$K:$L,2,FALSE),"")),"")</f>
        <v/>
      </c>
      <c r="AS161" s="6" t="str">
        <f>_xlfn.IFNA(IF(IF($AH161=AS$5,VLOOKUP(AI161,buff!$K:$L,2,FALSE),"")=0,"",IF($AH161=AS$5,VLOOKUP(AI161,buff!$K:$L,2,FALSE),"")),"")</f>
        <v/>
      </c>
      <c r="AT161" s="6" t="str">
        <f>_xlfn.IFNA(IF(IF($AH161=AT$5,VLOOKUP(AJ161,buff!$K:$L,2,FALSE),"")=0,"",IF($AH161=AT$5,VLOOKUP(AJ161,buff!$K:$L,2,FALSE),"")),"")</f>
        <v/>
      </c>
      <c r="AU161" s="6" t="str">
        <f>_xlfn.IFNA(IF(IF($AH161=AU$5,VLOOKUP(AK161,buff!$K:$L,2,FALSE),"")=0,"",IF($AH161=AU$5,VLOOKUP(AK161,buff!$K:$L,2,FALSE),"")),"")</f>
        <v/>
      </c>
      <c r="AV161" s="6" t="str">
        <f>_xlfn.IFNA(IF(IF($AH161=AV$5,VLOOKUP(AL161,buff!$K:$L,2,FALSE),"")=0,"",IF($AH161=AV$5,VLOOKUP(AL161,buff!$K:$L,2,FALSE),"")),"")</f>
        <v/>
      </c>
      <c r="AW161" s="6" t="str">
        <f>_xlfn.IFNA(IF(IF($AH161=AW$5,VLOOKUP(AM161,buff!$K:$L,2,FALSE),"")=0,"",IF($AH161=AW$5,VLOOKUP(AM161,buff!$K:$L,2,FALSE),"")),"")</f>
        <v/>
      </c>
      <c r="AX161" s="6" t="e">
        <f>VLOOKUP(AI161,buff!K:P,6,FALSE)</f>
        <v>#N/A</v>
      </c>
      <c r="AY161" t="e">
        <f t="shared" si="46"/>
        <v>#N/A</v>
      </c>
      <c r="AZ161" t="e">
        <f t="shared" si="46"/>
        <v>#N/A</v>
      </c>
      <c r="BA161">
        <f t="shared" si="47"/>
        <v>2</v>
      </c>
      <c r="BB161">
        <f t="shared" si="48"/>
        <v>1</v>
      </c>
    </row>
    <row r="162" spans="1:54" x14ac:dyDescent="0.15">
      <c r="A162" t="str">
        <f t="shared" si="38"/>
        <v>刺客主动技能2等级16</v>
      </c>
      <c r="B162" s="8">
        <v>156</v>
      </c>
      <c r="C162" s="8" t="str">
        <f>VLOOKUP(G162,角色!A:B,2,FALSE)</f>
        <v>刺客</v>
      </c>
      <c r="D162" s="8" t="str">
        <f t="shared" si="42"/>
        <v>主动技能2</v>
      </c>
      <c r="E162" s="8">
        <f t="shared" si="49"/>
        <v>16</v>
      </c>
      <c r="F162" s="8">
        <f t="shared" si="50"/>
        <v>2</v>
      </c>
      <c r="G162" s="8">
        <f t="shared" si="51"/>
        <v>3</v>
      </c>
      <c r="H162" s="4" t="s">
        <v>473</v>
      </c>
      <c r="I162" s="24" t="str">
        <f t="shared" si="53"/>
        <v>对敌方单体造成125%攻击力（+3486）点伤害。</v>
      </c>
      <c r="J162" s="4" t="s">
        <v>305</v>
      </c>
      <c r="K162" s="1" t="s">
        <v>103</v>
      </c>
      <c r="L162" s="4" t="s">
        <v>107</v>
      </c>
      <c r="M162" s="4"/>
      <c r="N162" s="4">
        <v>100</v>
      </c>
      <c r="O162" s="4"/>
      <c r="T162" s="6" t="str">
        <f t="shared" si="40"/>
        <v/>
      </c>
      <c r="U162" s="6" t="str">
        <f t="shared" si="41"/>
        <v/>
      </c>
      <c r="Y162">
        <f t="shared" si="52"/>
        <v>50</v>
      </c>
      <c r="Z162">
        <v>125</v>
      </c>
      <c r="AA162" s="23">
        <v>25</v>
      </c>
      <c r="AB162" s="23">
        <f>INT(VLOOKUP(VLOOKUP($C162,角色技能升级比率表!$B:$C,2,FALSE),角色属性概况!E:F,2,FALSE)*VLOOKUP(E162,角色属性概况!I:M,3,FALSE)*AA162/100)</f>
        <v>3486</v>
      </c>
      <c r="AE162">
        <v>0</v>
      </c>
      <c r="AF162" s="23">
        <f t="shared" si="44"/>
        <v>2</v>
      </c>
      <c r="AG162" s="23">
        <f t="shared" si="45"/>
        <v>1</v>
      </c>
      <c r="AN162" s="6" t="str">
        <f>_xlfn.IFNA(IF(IF($AH162=AN$5,VLOOKUP(AI162,buff!$K:$L,2,FALSE),"")=0,"",IF($AH162=AN$5,VLOOKUP(AI162,buff!$K:$L,2,FALSE),"")),"")</f>
        <v/>
      </c>
      <c r="AO162" s="6" t="str">
        <f>_xlfn.IFNA(IF(IF($AH162=AO$5,VLOOKUP(AJ162,buff!$K:$L,2,FALSE),"")=0,"",IF($AH162=AO$5,VLOOKUP(AJ162,buff!$K:$L,2,FALSE),"")),"")</f>
        <v/>
      </c>
      <c r="AP162" s="6" t="str">
        <f>_xlfn.IFNA(IF(IF($AH162=AP$5,VLOOKUP(AK162,buff!$K:$L,2,FALSE),"")=0,"",IF($AH162=AP$5,VLOOKUP(AK162,buff!$K:$L,2,FALSE),"")),"")</f>
        <v/>
      </c>
      <c r="AQ162" s="6" t="str">
        <f>_xlfn.IFNA(IF(IF($AH162=AQ$5,VLOOKUP(AL162,buff!$K:$L,2,FALSE),"")=0,"",IF($AH162=AQ$5,VLOOKUP(AL162,buff!$K:$L,2,FALSE),"")),"")</f>
        <v/>
      </c>
      <c r="AR162" s="6" t="str">
        <f>_xlfn.IFNA(IF(IF($AH162=AR$5,VLOOKUP(AM162,buff!$K:$L,2,FALSE),"")=0,"",IF($AH162=AR$5,VLOOKUP(AM162,buff!$K:$L,2,FALSE),"")),"")</f>
        <v/>
      </c>
      <c r="AS162" s="6" t="str">
        <f>_xlfn.IFNA(IF(IF($AH162=AS$5,VLOOKUP(AI162,buff!$K:$L,2,FALSE),"")=0,"",IF($AH162=AS$5,VLOOKUP(AI162,buff!$K:$L,2,FALSE),"")),"")</f>
        <v/>
      </c>
      <c r="AT162" s="6" t="str">
        <f>_xlfn.IFNA(IF(IF($AH162=AT$5,VLOOKUP(AJ162,buff!$K:$L,2,FALSE),"")=0,"",IF($AH162=AT$5,VLOOKUP(AJ162,buff!$K:$L,2,FALSE),"")),"")</f>
        <v/>
      </c>
      <c r="AU162" s="6" t="str">
        <f>_xlfn.IFNA(IF(IF($AH162=AU$5,VLOOKUP(AK162,buff!$K:$L,2,FALSE),"")=0,"",IF($AH162=AU$5,VLOOKUP(AK162,buff!$K:$L,2,FALSE),"")),"")</f>
        <v/>
      </c>
      <c r="AV162" s="6" t="str">
        <f>_xlfn.IFNA(IF(IF($AH162=AV$5,VLOOKUP(AL162,buff!$K:$L,2,FALSE),"")=0,"",IF($AH162=AV$5,VLOOKUP(AL162,buff!$K:$L,2,FALSE),"")),"")</f>
        <v/>
      </c>
      <c r="AW162" s="6" t="str">
        <f>_xlfn.IFNA(IF(IF($AH162=AW$5,VLOOKUP(AM162,buff!$K:$L,2,FALSE),"")=0,"",IF($AH162=AW$5,VLOOKUP(AM162,buff!$K:$L,2,FALSE),"")),"")</f>
        <v/>
      </c>
      <c r="AX162" s="6" t="e">
        <f>VLOOKUP(AI162,buff!K:P,6,FALSE)</f>
        <v>#N/A</v>
      </c>
      <c r="AY162" t="e">
        <f t="shared" si="46"/>
        <v>#N/A</v>
      </c>
      <c r="AZ162" t="e">
        <f t="shared" si="46"/>
        <v>#N/A</v>
      </c>
      <c r="BA162">
        <f t="shared" si="47"/>
        <v>2</v>
      </c>
      <c r="BB162">
        <f t="shared" si="48"/>
        <v>1</v>
      </c>
    </row>
    <row r="163" spans="1:54" x14ac:dyDescent="0.15">
      <c r="A163" t="str">
        <f t="shared" si="38"/>
        <v>刺客主动技能2等级17</v>
      </c>
      <c r="B163" s="8">
        <v>157</v>
      </c>
      <c r="C163" s="8" t="str">
        <f>VLOOKUP(G163,角色!A:B,2,FALSE)</f>
        <v>刺客</v>
      </c>
      <c r="D163" s="8" t="str">
        <f t="shared" si="42"/>
        <v>主动技能2</v>
      </c>
      <c r="E163" s="8">
        <f t="shared" si="49"/>
        <v>17</v>
      </c>
      <c r="F163" s="8">
        <f t="shared" si="50"/>
        <v>2</v>
      </c>
      <c r="G163" s="8">
        <f t="shared" si="51"/>
        <v>3</v>
      </c>
      <c r="H163" s="4" t="s">
        <v>473</v>
      </c>
      <c r="I163" s="24" t="str">
        <f t="shared" si="53"/>
        <v>对敌方单体造成125%攻击力（+4292）点伤害。</v>
      </c>
      <c r="J163" s="4" t="s">
        <v>305</v>
      </c>
      <c r="K163" s="1" t="s">
        <v>103</v>
      </c>
      <c r="L163" s="4" t="s">
        <v>107</v>
      </c>
      <c r="M163" s="4"/>
      <c r="N163" s="4">
        <v>100</v>
      </c>
      <c r="O163" s="4"/>
      <c r="T163" s="6" t="str">
        <f t="shared" si="40"/>
        <v/>
      </c>
      <c r="U163" s="6" t="str">
        <f t="shared" si="41"/>
        <v/>
      </c>
      <c r="Y163">
        <f t="shared" si="52"/>
        <v>50</v>
      </c>
      <c r="Z163">
        <v>125</v>
      </c>
      <c r="AA163" s="23">
        <v>25</v>
      </c>
      <c r="AB163" s="23">
        <f>INT(VLOOKUP(VLOOKUP($C163,角色技能升级比率表!$B:$C,2,FALSE),角色属性概况!E:F,2,FALSE)*VLOOKUP(E163,角色属性概况!I:M,3,FALSE)*AA163/100)</f>
        <v>4292</v>
      </c>
      <c r="AE163">
        <v>0</v>
      </c>
      <c r="AF163" s="23">
        <f t="shared" si="44"/>
        <v>2</v>
      </c>
      <c r="AG163" s="23">
        <f t="shared" si="45"/>
        <v>1</v>
      </c>
      <c r="AN163" s="6" t="str">
        <f>_xlfn.IFNA(IF(IF($AH163=AN$5,VLOOKUP(AI163,buff!$K:$L,2,FALSE),"")=0,"",IF($AH163=AN$5,VLOOKUP(AI163,buff!$K:$L,2,FALSE),"")),"")</f>
        <v/>
      </c>
      <c r="AO163" s="6" t="str">
        <f>_xlfn.IFNA(IF(IF($AH163=AO$5,VLOOKUP(AJ163,buff!$K:$L,2,FALSE),"")=0,"",IF($AH163=AO$5,VLOOKUP(AJ163,buff!$K:$L,2,FALSE),"")),"")</f>
        <v/>
      </c>
      <c r="AP163" s="6" t="str">
        <f>_xlfn.IFNA(IF(IF($AH163=AP$5,VLOOKUP(AK163,buff!$K:$L,2,FALSE),"")=0,"",IF($AH163=AP$5,VLOOKUP(AK163,buff!$K:$L,2,FALSE),"")),"")</f>
        <v/>
      </c>
      <c r="AQ163" s="6" t="str">
        <f>_xlfn.IFNA(IF(IF($AH163=AQ$5,VLOOKUP(AL163,buff!$K:$L,2,FALSE),"")=0,"",IF($AH163=AQ$5,VLOOKUP(AL163,buff!$K:$L,2,FALSE),"")),"")</f>
        <v/>
      </c>
      <c r="AR163" s="6" t="str">
        <f>_xlfn.IFNA(IF(IF($AH163=AR$5,VLOOKUP(AM163,buff!$K:$L,2,FALSE),"")=0,"",IF($AH163=AR$5,VLOOKUP(AM163,buff!$K:$L,2,FALSE),"")),"")</f>
        <v/>
      </c>
      <c r="AS163" s="6" t="str">
        <f>_xlfn.IFNA(IF(IF($AH163=AS$5,VLOOKUP(AI163,buff!$K:$L,2,FALSE),"")=0,"",IF($AH163=AS$5,VLOOKUP(AI163,buff!$K:$L,2,FALSE),"")),"")</f>
        <v/>
      </c>
      <c r="AT163" s="6" t="str">
        <f>_xlfn.IFNA(IF(IF($AH163=AT$5,VLOOKUP(AJ163,buff!$K:$L,2,FALSE),"")=0,"",IF($AH163=AT$5,VLOOKUP(AJ163,buff!$K:$L,2,FALSE),"")),"")</f>
        <v/>
      </c>
      <c r="AU163" s="6" t="str">
        <f>_xlfn.IFNA(IF(IF($AH163=AU$5,VLOOKUP(AK163,buff!$K:$L,2,FALSE),"")=0,"",IF($AH163=AU$5,VLOOKUP(AK163,buff!$K:$L,2,FALSE),"")),"")</f>
        <v/>
      </c>
      <c r="AV163" s="6" t="str">
        <f>_xlfn.IFNA(IF(IF($AH163=AV$5,VLOOKUP(AL163,buff!$K:$L,2,FALSE),"")=0,"",IF($AH163=AV$5,VLOOKUP(AL163,buff!$K:$L,2,FALSE),"")),"")</f>
        <v/>
      </c>
      <c r="AW163" s="6" t="str">
        <f>_xlfn.IFNA(IF(IF($AH163=AW$5,VLOOKUP(AM163,buff!$K:$L,2,FALSE),"")=0,"",IF($AH163=AW$5,VLOOKUP(AM163,buff!$K:$L,2,FALSE),"")),"")</f>
        <v/>
      </c>
      <c r="AX163" s="6" t="e">
        <f>VLOOKUP(AI163,buff!K:P,6,FALSE)</f>
        <v>#N/A</v>
      </c>
      <c r="AY163" t="e">
        <f t="shared" si="46"/>
        <v>#N/A</v>
      </c>
      <c r="AZ163" t="e">
        <f t="shared" si="46"/>
        <v>#N/A</v>
      </c>
      <c r="BA163">
        <f t="shared" si="47"/>
        <v>2</v>
      </c>
      <c r="BB163">
        <f t="shared" si="48"/>
        <v>1</v>
      </c>
    </row>
    <row r="164" spans="1:54" x14ac:dyDescent="0.15">
      <c r="A164" t="str">
        <f t="shared" si="38"/>
        <v>刺客主动技能2等级18</v>
      </c>
      <c r="B164" s="8">
        <v>158</v>
      </c>
      <c r="C164" s="8" t="str">
        <f>VLOOKUP(G164,角色!A:B,2,FALSE)</f>
        <v>刺客</v>
      </c>
      <c r="D164" s="8" t="str">
        <f t="shared" si="42"/>
        <v>主动技能2</v>
      </c>
      <c r="E164" s="8">
        <f t="shared" si="49"/>
        <v>18</v>
      </c>
      <c r="F164" s="8">
        <f t="shared" si="50"/>
        <v>2</v>
      </c>
      <c r="G164" s="8">
        <f t="shared" si="51"/>
        <v>3</v>
      </c>
      <c r="H164" s="4" t="s">
        <v>473</v>
      </c>
      <c r="I164" s="24" t="str">
        <f t="shared" si="53"/>
        <v>对敌方单体造成125%攻击力（+5285）点伤害。</v>
      </c>
      <c r="J164" s="4" t="s">
        <v>305</v>
      </c>
      <c r="K164" s="1" t="s">
        <v>103</v>
      </c>
      <c r="L164" s="4" t="s">
        <v>107</v>
      </c>
      <c r="M164" s="4"/>
      <c r="N164" s="4">
        <v>100</v>
      </c>
      <c r="O164" s="4"/>
      <c r="T164" s="6" t="str">
        <f t="shared" si="40"/>
        <v/>
      </c>
      <c r="U164" s="6" t="str">
        <f t="shared" si="41"/>
        <v/>
      </c>
      <c r="Y164">
        <f t="shared" si="52"/>
        <v>50</v>
      </c>
      <c r="Z164">
        <v>125</v>
      </c>
      <c r="AA164" s="23">
        <v>25</v>
      </c>
      <c r="AB164" s="23">
        <f>INT(VLOOKUP(VLOOKUP($C164,角色技能升级比率表!$B:$C,2,FALSE),角色属性概况!E:F,2,FALSE)*VLOOKUP(E164,角色属性概况!I:M,3,FALSE)*AA164/100)</f>
        <v>5285</v>
      </c>
      <c r="AE164">
        <v>0</v>
      </c>
      <c r="AF164" s="23">
        <f t="shared" si="44"/>
        <v>2</v>
      </c>
      <c r="AG164" s="23">
        <f t="shared" si="45"/>
        <v>1</v>
      </c>
      <c r="AN164" s="6" t="str">
        <f>_xlfn.IFNA(IF(IF($AH164=AN$5,VLOOKUP(AI164,buff!$K:$L,2,FALSE),"")=0,"",IF($AH164=AN$5,VLOOKUP(AI164,buff!$K:$L,2,FALSE),"")),"")</f>
        <v/>
      </c>
      <c r="AO164" s="6" t="str">
        <f>_xlfn.IFNA(IF(IF($AH164=AO$5,VLOOKUP(AJ164,buff!$K:$L,2,FALSE),"")=0,"",IF($AH164=AO$5,VLOOKUP(AJ164,buff!$K:$L,2,FALSE),"")),"")</f>
        <v/>
      </c>
      <c r="AP164" s="6" t="str">
        <f>_xlfn.IFNA(IF(IF($AH164=AP$5,VLOOKUP(AK164,buff!$K:$L,2,FALSE),"")=0,"",IF($AH164=AP$5,VLOOKUP(AK164,buff!$K:$L,2,FALSE),"")),"")</f>
        <v/>
      </c>
      <c r="AQ164" s="6" t="str">
        <f>_xlfn.IFNA(IF(IF($AH164=AQ$5,VLOOKUP(AL164,buff!$K:$L,2,FALSE),"")=0,"",IF($AH164=AQ$5,VLOOKUP(AL164,buff!$K:$L,2,FALSE),"")),"")</f>
        <v/>
      </c>
      <c r="AR164" s="6" t="str">
        <f>_xlfn.IFNA(IF(IF($AH164=AR$5,VLOOKUP(AM164,buff!$K:$L,2,FALSE),"")=0,"",IF($AH164=AR$5,VLOOKUP(AM164,buff!$K:$L,2,FALSE),"")),"")</f>
        <v/>
      </c>
      <c r="AS164" s="6" t="str">
        <f>_xlfn.IFNA(IF(IF($AH164=AS$5,VLOOKUP(AI164,buff!$K:$L,2,FALSE),"")=0,"",IF($AH164=AS$5,VLOOKUP(AI164,buff!$K:$L,2,FALSE),"")),"")</f>
        <v/>
      </c>
      <c r="AT164" s="6" t="str">
        <f>_xlfn.IFNA(IF(IF($AH164=AT$5,VLOOKUP(AJ164,buff!$K:$L,2,FALSE),"")=0,"",IF($AH164=AT$5,VLOOKUP(AJ164,buff!$K:$L,2,FALSE),"")),"")</f>
        <v/>
      </c>
      <c r="AU164" s="6" t="str">
        <f>_xlfn.IFNA(IF(IF($AH164=AU$5,VLOOKUP(AK164,buff!$K:$L,2,FALSE),"")=0,"",IF($AH164=AU$5,VLOOKUP(AK164,buff!$K:$L,2,FALSE),"")),"")</f>
        <v/>
      </c>
      <c r="AV164" s="6" t="str">
        <f>_xlfn.IFNA(IF(IF($AH164=AV$5,VLOOKUP(AL164,buff!$K:$L,2,FALSE),"")=0,"",IF($AH164=AV$5,VLOOKUP(AL164,buff!$K:$L,2,FALSE),"")),"")</f>
        <v/>
      </c>
      <c r="AW164" s="6" t="str">
        <f>_xlfn.IFNA(IF(IF($AH164=AW$5,VLOOKUP(AM164,buff!$K:$L,2,FALSE),"")=0,"",IF($AH164=AW$5,VLOOKUP(AM164,buff!$K:$L,2,FALSE),"")),"")</f>
        <v/>
      </c>
      <c r="AX164" s="6" t="e">
        <f>VLOOKUP(AI164,buff!K:P,6,FALSE)</f>
        <v>#N/A</v>
      </c>
      <c r="AY164" t="e">
        <f t="shared" si="46"/>
        <v>#N/A</v>
      </c>
      <c r="AZ164" t="e">
        <f t="shared" si="46"/>
        <v>#N/A</v>
      </c>
      <c r="BA164">
        <f t="shared" si="47"/>
        <v>2</v>
      </c>
      <c r="BB164">
        <f t="shared" si="48"/>
        <v>1</v>
      </c>
    </row>
    <row r="165" spans="1:54" x14ac:dyDescent="0.15">
      <c r="A165" t="str">
        <f t="shared" si="38"/>
        <v>刺客主动技能2等级19</v>
      </c>
      <c r="B165" s="8">
        <v>159</v>
      </c>
      <c r="C165" s="8" t="str">
        <f>VLOOKUP(G165,角色!A:B,2,FALSE)</f>
        <v>刺客</v>
      </c>
      <c r="D165" s="8" t="str">
        <f t="shared" si="42"/>
        <v>主动技能2</v>
      </c>
      <c r="E165" s="8">
        <f t="shared" si="49"/>
        <v>19</v>
      </c>
      <c r="F165" s="8">
        <f t="shared" si="50"/>
        <v>2</v>
      </c>
      <c r="G165" s="8">
        <f t="shared" si="51"/>
        <v>3</v>
      </c>
      <c r="H165" s="4" t="s">
        <v>473</v>
      </c>
      <c r="I165" s="24" t="str">
        <f t="shared" si="53"/>
        <v>对敌方单体造成125%攻击力（+6507）点伤害。</v>
      </c>
      <c r="J165" s="4" t="s">
        <v>305</v>
      </c>
      <c r="K165" s="1" t="s">
        <v>103</v>
      </c>
      <c r="L165" s="4" t="s">
        <v>107</v>
      </c>
      <c r="M165" s="4"/>
      <c r="N165" s="4">
        <v>100</v>
      </c>
      <c r="O165" s="4"/>
      <c r="T165" s="6" t="str">
        <f t="shared" si="40"/>
        <v/>
      </c>
      <c r="U165" s="6" t="str">
        <f t="shared" si="41"/>
        <v/>
      </c>
      <c r="Y165">
        <f t="shared" si="52"/>
        <v>50</v>
      </c>
      <c r="Z165">
        <v>125</v>
      </c>
      <c r="AA165" s="23">
        <v>25</v>
      </c>
      <c r="AB165" s="23">
        <f>INT(VLOOKUP(VLOOKUP($C165,角色技能升级比率表!$B:$C,2,FALSE),角色属性概况!E:F,2,FALSE)*VLOOKUP(E165,角色属性概况!I:M,3,FALSE)*AA165/100)</f>
        <v>6507</v>
      </c>
      <c r="AE165">
        <v>0</v>
      </c>
      <c r="AF165" s="23">
        <f t="shared" si="44"/>
        <v>2</v>
      </c>
      <c r="AG165" s="23">
        <f t="shared" si="45"/>
        <v>1</v>
      </c>
      <c r="AN165" s="6" t="str">
        <f>_xlfn.IFNA(IF(IF($AH165=AN$5,VLOOKUP(AI165,buff!$K:$L,2,FALSE),"")=0,"",IF($AH165=AN$5,VLOOKUP(AI165,buff!$K:$L,2,FALSE),"")),"")</f>
        <v/>
      </c>
      <c r="AO165" s="6" t="str">
        <f>_xlfn.IFNA(IF(IF($AH165=AO$5,VLOOKUP(AJ165,buff!$K:$L,2,FALSE),"")=0,"",IF($AH165=AO$5,VLOOKUP(AJ165,buff!$K:$L,2,FALSE),"")),"")</f>
        <v/>
      </c>
      <c r="AP165" s="6" t="str">
        <f>_xlfn.IFNA(IF(IF($AH165=AP$5,VLOOKUP(AK165,buff!$K:$L,2,FALSE),"")=0,"",IF($AH165=AP$5,VLOOKUP(AK165,buff!$K:$L,2,FALSE),"")),"")</f>
        <v/>
      </c>
      <c r="AQ165" s="6" t="str">
        <f>_xlfn.IFNA(IF(IF($AH165=AQ$5,VLOOKUP(AL165,buff!$K:$L,2,FALSE),"")=0,"",IF($AH165=AQ$5,VLOOKUP(AL165,buff!$K:$L,2,FALSE),"")),"")</f>
        <v/>
      </c>
      <c r="AR165" s="6" t="str">
        <f>_xlfn.IFNA(IF(IF($AH165=AR$5,VLOOKUP(AM165,buff!$K:$L,2,FALSE),"")=0,"",IF($AH165=AR$5,VLOOKUP(AM165,buff!$K:$L,2,FALSE),"")),"")</f>
        <v/>
      </c>
      <c r="AS165" s="6" t="str">
        <f>_xlfn.IFNA(IF(IF($AH165=AS$5,VLOOKUP(AI165,buff!$K:$L,2,FALSE),"")=0,"",IF($AH165=AS$5,VLOOKUP(AI165,buff!$K:$L,2,FALSE),"")),"")</f>
        <v/>
      </c>
      <c r="AT165" s="6" t="str">
        <f>_xlfn.IFNA(IF(IF($AH165=AT$5,VLOOKUP(AJ165,buff!$K:$L,2,FALSE),"")=0,"",IF($AH165=AT$5,VLOOKUP(AJ165,buff!$K:$L,2,FALSE),"")),"")</f>
        <v/>
      </c>
      <c r="AU165" s="6" t="str">
        <f>_xlfn.IFNA(IF(IF($AH165=AU$5,VLOOKUP(AK165,buff!$K:$L,2,FALSE),"")=0,"",IF($AH165=AU$5,VLOOKUP(AK165,buff!$K:$L,2,FALSE),"")),"")</f>
        <v/>
      </c>
      <c r="AV165" s="6" t="str">
        <f>_xlfn.IFNA(IF(IF($AH165=AV$5,VLOOKUP(AL165,buff!$K:$L,2,FALSE),"")=0,"",IF($AH165=AV$5,VLOOKUP(AL165,buff!$K:$L,2,FALSE),"")),"")</f>
        <v/>
      </c>
      <c r="AW165" s="6" t="str">
        <f>_xlfn.IFNA(IF(IF($AH165=AW$5,VLOOKUP(AM165,buff!$K:$L,2,FALSE),"")=0,"",IF($AH165=AW$5,VLOOKUP(AM165,buff!$K:$L,2,FALSE),"")),"")</f>
        <v/>
      </c>
      <c r="AX165" s="6" t="e">
        <f>VLOOKUP(AI165,buff!K:P,6,FALSE)</f>
        <v>#N/A</v>
      </c>
      <c r="AY165" t="e">
        <f t="shared" si="46"/>
        <v>#N/A</v>
      </c>
      <c r="AZ165" t="e">
        <f t="shared" si="46"/>
        <v>#N/A</v>
      </c>
      <c r="BA165">
        <f t="shared" si="47"/>
        <v>2</v>
      </c>
      <c r="BB165">
        <f t="shared" si="48"/>
        <v>1</v>
      </c>
    </row>
    <row r="166" spans="1:54" x14ac:dyDescent="0.15">
      <c r="A166" t="str">
        <f t="shared" si="38"/>
        <v>刺客主动技能2等级20</v>
      </c>
      <c r="B166" s="8">
        <v>160</v>
      </c>
      <c r="C166" s="8" t="str">
        <f>VLOOKUP(G166,角色!A:B,2,FALSE)</f>
        <v>刺客</v>
      </c>
      <c r="D166" s="8" t="str">
        <f t="shared" si="42"/>
        <v>主动技能2</v>
      </c>
      <c r="E166" s="8">
        <f t="shared" si="49"/>
        <v>20</v>
      </c>
      <c r="F166" s="8">
        <f t="shared" si="50"/>
        <v>2</v>
      </c>
      <c r="G166" s="8">
        <f t="shared" si="51"/>
        <v>3</v>
      </c>
      <c r="H166" s="4" t="s">
        <v>473</v>
      </c>
      <c r="I166" s="24" t="str">
        <f t="shared" si="53"/>
        <v>对敌方单体造成125%攻击力（+8011）点伤害。</v>
      </c>
      <c r="J166" s="4" t="s">
        <v>305</v>
      </c>
      <c r="K166" s="1" t="s">
        <v>103</v>
      </c>
      <c r="L166" s="4" t="s">
        <v>107</v>
      </c>
      <c r="M166" s="4"/>
      <c r="N166" s="4">
        <v>100</v>
      </c>
      <c r="O166" s="4"/>
      <c r="T166" s="6" t="str">
        <f t="shared" si="40"/>
        <v/>
      </c>
      <c r="U166" s="6" t="str">
        <f t="shared" si="41"/>
        <v/>
      </c>
      <c r="Y166">
        <f t="shared" si="52"/>
        <v>50</v>
      </c>
      <c r="Z166">
        <v>125</v>
      </c>
      <c r="AA166" s="23">
        <v>25</v>
      </c>
      <c r="AB166" s="23">
        <f>INT(VLOOKUP(VLOOKUP($C166,角色技能升级比率表!$B:$C,2,FALSE),角色属性概况!E:F,2,FALSE)*VLOOKUP(E166,角色属性概况!I:M,3,FALSE)*AA166/100)</f>
        <v>8011</v>
      </c>
      <c r="AE166">
        <v>0</v>
      </c>
      <c r="AF166" s="23">
        <f t="shared" si="44"/>
        <v>2</v>
      </c>
      <c r="AG166" s="23">
        <f t="shared" si="45"/>
        <v>1</v>
      </c>
      <c r="AN166" s="6" t="str">
        <f>_xlfn.IFNA(IF(IF($AH166=AN$5,VLOOKUP(AI166,buff!$K:$L,2,FALSE),"")=0,"",IF($AH166=AN$5,VLOOKUP(AI166,buff!$K:$L,2,FALSE),"")),"")</f>
        <v/>
      </c>
      <c r="AO166" s="6" t="str">
        <f>_xlfn.IFNA(IF(IF($AH166=AO$5,VLOOKUP(AJ166,buff!$K:$L,2,FALSE),"")=0,"",IF($AH166=AO$5,VLOOKUP(AJ166,buff!$K:$L,2,FALSE),"")),"")</f>
        <v/>
      </c>
      <c r="AP166" s="6" t="str">
        <f>_xlfn.IFNA(IF(IF($AH166=AP$5,VLOOKUP(AK166,buff!$K:$L,2,FALSE),"")=0,"",IF($AH166=AP$5,VLOOKUP(AK166,buff!$K:$L,2,FALSE),"")),"")</f>
        <v/>
      </c>
      <c r="AQ166" s="6" t="str">
        <f>_xlfn.IFNA(IF(IF($AH166=AQ$5,VLOOKUP(AL166,buff!$K:$L,2,FALSE),"")=0,"",IF($AH166=AQ$5,VLOOKUP(AL166,buff!$K:$L,2,FALSE),"")),"")</f>
        <v/>
      </c>
      <c r="AR166" s="6" t="str">
        <f>_xlfn.IFNA(IF(IF($AH166=AR$5,VLOOKUP(AM166,buff!$K:$L,2,FALSE),"")=0,"",IF($AH166=AR$5,VLOOKUP(AM166,buff!$K:$L,2,FALSE),"")),"")</f>
        <v/>
      </c>
      <c r="AS166" s="6" t="str">
        <f>_xlfn.IFNA(IF(IF($AH166=AS$5,VLOOKUP(AI166,buff!$K:$L,2,FALSE),"")=0,"",IF($AH166=AS$5,VLOOKUP(AI166,buff!$K:$L,2,FALSE),"")),"")</f>
        <v/>
      </c>
      <c r="AT166" s="6" t="str">
        <f>_xlfn.IFNA(IF(IF($AH166=AT$5,VLOOKUP(AJ166,buff!$K:$L,2,FALSE),"")=0,"",IF($AH166=AT$5,VLOOKUP(AJ166,buff!$K:$L,2,FALSE),"")),"")</f>
        <v/>
      </c>
      <c r="AU166" s="6" t="str">
        <f>_xlfn.IFNA(IF(IF($AH166=AU$5,VLOOKUP(AK166,buff!$K:$L,2,FALSE),"")=0,"",IF($AH166=AU$5,VLOOKUP(AK166,buff!$K:$L,2,FALSE),"")),"")</f>
        <v/>
      </c>
      <c r="AV166" s="6" t="str">
        <f>_xlfn.IFNA(IF(IF($AH166=AV$5,VLOOKUP(AL166,buff!$K:$L,2,FALSE),"")=0,"",IF($AH166=AV$5,VLOOKUP(AL166,buff!$K:$L,2,FALSE),"")),"")</f>
        <v/>
      </c>
      <c r="AW166" s="6" t="str">
        <f>_xlfn.IFNA(IF(IF($AH166=AW$5,VLOOKUP(AM166,buff!$K:$L,2,FALSE),"")=0,"",IF($AH166=AW$5,VLOOKUP(AM166,buff!$K:$L,2,FALSE),"")),"")</f>
        <v/>
      </c>
      <c r="AX166" s="6" t="e">
        <f>VLOOKUP(AI166,buff!K:P,6,FALSE)</f>
        <v>#N/A</v>
      </c>
      <c r="AY166" t="e">
        <f t="shared" si="46"/>
        <v>#N/A</v>
      </c>
      <c r="AZ166" t="e">
        <f t="shared" si="46"/>
        <v>#N/A</v>
      </c>
      <c r="BA166">
        <f t="shared" si="47"/>
        <v>2</v>
      </c>
      <c r="BB166">
        <f t="shared" si="48"/>
        <v>1</v>
      </c>
    </row>
    <row r="167" spans="1:54" x14ac:dyDescent="0.15">
      <c r="A167" t="str">
        <f t="shared" si="38"/>
        <v>刺客主动技能3等级1</v>
      </c>
      <c r="B167" s="8">
        <v>161</v>
      </c>
      <c r="C167" s="8" t="str">
        <f>VLOOKUP(G167,角色!A:B,2,FALSE)</f>
        <v>刺客</v>
      </c>
      <c r="D167" s="8" t="str">
        <f t="shared" si="42"/>
        <v>主动技能3</v>
      </c>
      <c r="E167" s="8">
        <f t="shared" si="49"/>
        <v>1</v>
      </c>
      <c r="F167" s="8">
        <f t="shared" si="50"/>
        <v>3</v>
      </c>
      <c r="G167" s="8">
        <f t="shared" si="51"/>
        <v>3</v>
      </c>
      <c r="H167" s="4" t="s">
        <v>474</v>
      </c>
      <c r="I167" s="24" t="str">
        <f>"对敌方单体造成150%攻击力（+"&amp;AB167&amp;"）点伤害。并附带眩晕。"</f>
        <v>对敌方单体造成150%攻击力（+237）点伤害。并附带眩晕。</v>
      </c>
      <c r="J167" s="4" t="s">
        <v>305</v>
      </c>
      <c r="K167" s="1" t="s">
        <v>103</v>
      </c>
      <c r="L167" s="4" t="s">
        <v>107</v>
      </c>
      <c r="M167" s="4"/>
      <c r="N167" s="4">
        <v>100</v>
      </c>
      <c r="O167" s="4"/>
      <c r="T167" s="6" t="str">
        <f t="shared" si="40"/>
        <v>2:100:2:0</v>
      </c>
      <c r="U167" s="6" t="str">
        <f t="shared" si="41"/>
        <v/>
      </c>
      <c r="Y167">
        <f t="shared" si="52"/>
        <v>100</v>
      </c>
      <c r="Z167">
        <v>150</v>
      </c>
      <c r="AA167" s="23">
        <v>50</v>
      </c>
      <c r="AB167" s="23">
        <f>INT(VLOOKUP(VLOOKUP($C167,角色技能升级比率表!$B:$C,2,FALSE),角色属性概况!E:F,2,FALSE)*VLOOKUP(E167,角色属性概况!I:M,3,FALSE)*AA167/100)</f>
        <v>237</v>
      </c>
      <c r="AE167">
        <v>0</v>
      </c>
      <c r="AF167" s="23">
        <f t="shared" si="44"/>
        <v>3</v>
      </c>
      <c r="AG167" s="23">
        <f t="shared" si="45"/>
        <v>2</v>
      </c>
      <c r="AH167" t="s">
        <v>118</v>
      </c>
      <c r="AI167" t="s">
        <v>1557</v>
      </c>
      <c r="AN167" s="6" t="str">
        <f>_xlfn.IFNA(IF(IF($AH167=AN$5,VLOOKUP(AI167,buff!$K:$L,2,FALSE),"")=0,"",IF($AH167=AN$5,VLOOKUP(AI167,buff!$K:$L,2,FALSE),"")),"")</f>
        <v>2:100:2:0</v>
      </c>
      <c r="AO167" s="6" t="str">
        <f>_xlfn.IFNA(IF(IF($AH167=AO$5,VLOOKUP(AJ167,buff!$K:$L,2,FALSE),"")=0,"",IF($AH167=AO$5,VLOOKUP(AJ167,buff!$K:$L,2,FALSE),"")),"")</f>
        <v/>
      </c>
      <c r="AP167" s="6" t="str">
        <f>_xlfn.IFNA(IF(IF($AH167=AP$5,VLOOKUP(AK167,buff!$K:$L,2,FALSE),"")=0,"",IF($AH167=AP$5,VLOOKUP(AK167,buff!$K:$L,2,FALSE),"")),"")</f>
        <v/>
      </c>
      <c r="AQ167" s="6" t="str">
        <f>_xlfn.IFNA(IF(IF($AH167=AQ$5,VLOOKUP(AL167,buff!$K:$L,2,FALSE),"")=0,"",IF($AH167=AQ$5,VLOOKUP(AL167,buff!$K:$L,2,FALSE),"")),"")</f>
        <v/>
      </c>
      <c r="AR167" s="6" t="str">
        <f>_xlfn.IFNA(IF(IF($AH167=AR$5,VLOOKUP(AM167,buff!$K:$L,2,FALSE),"")=0,"",IF($AH167=AR$5,VLOOKUP(AM167,buff!$K:$L,2,FALSE),"")),"")</f>
        <v/>
      </c>
      <c r="AS167" s="6" t="str">
        <f>_xlfn.IFNA(IF(IF($AH167=AS$5,VLOOKUP(AI167,buff!$K:$L,2,FALSE),"")=0,"",IF($AH167=AS$5,VLOOKUP(AI167,buff!$K:$L,2,FALSE),"")),"")</f>
        <v/>
      </c>
      <c r="AT167" s="6" t="str">
        <f>_xlfn.IFNA(IF(IF($AH167=AT$5,VLOOKUP(AJ167,buff!$K:$L,2,FALSE),"")=0,"",IF($AH167=AT$5,VLOOKUP(AJ167,buff!$K:$L,2,FALSE),"")),"")</f>
        <v/>
      </c>
      <c r="AU167" s="6" t="str">
        <f>_xlfn.IFNA(IF(IF($AH167=AU$5,VLOOKUP(AK167,buff!$K:$L,2,FALSE),"")=0,"",IF($AH167=AU$5,VLOOKUP(AK167,buff!$K:$L,2,FALSE),"")),"")</f>
        <v/>
      </c>
      <c r="AV167" s="6" t="str">
        <f>_xlfn.IFNA(IF(IF($AH167=AV$5,VLOOKUP(AL167,buff!$K:$L,2,FALSE),"")=0,"",IF($AH167=AV$5,VLOOKUP(AL167,buff!$K:$L,2,FALSE),"")),"")</f>
        <v/>
      </c>
      <c r="AW167" s="6" t="str">
        <f>_xlfn.IFNA(IF(IF($AH167=AW$5,VLOOKUP(AM167,buff!$K:$L,2,FALSE),"")=0,"",IF($AH167=AW$5,VLOOKUP(AM167,buff!$K:$L,2,FALSE),"")),"")</f>
        <v/>
      </c>
      <c r="AX167" s="6">
        <f>VLOOKUP(AI167,buff!K:P,6,FALSE)</f>
        <v>0</v>
      </c>
      <c r="AY167">
        <f t="shared" si="46"/>
        <v>0</v>
      </c>
      <c r="AZ167">
        <f t="shared" si="46"/>
        <v>0</v>
      </c>
      <c r="BA167">
        <f t="shared" si="47"/>
        <v>3</v>
      </c>
      <c r="BB167">
        <f t="shared" si="48"/>
        <v>2</v>
      </c>
    </row>
    <row r="168" spans="1:54" x14ac:dyDescent="0.15">
      <c r="A168" t="str">
        <f t="shared" si="38"/>
        <v>刺客主动技能3等级2</v>
      </c>
      <c r="B168" s="8">
        <v>162</v>
      </c>
      <c r="C168" s="8" t="str">
        <f>VLOOKUP(G168,角色!A:B,2,FALSE)</f>
        <v>刺客</v>
      </c>
      <c r="D168" s="8" t="str">
        <f t="shared" si="42"/>
        <v>主动技能3</v>
      </c>
      <c r="E168" s="8">
        <f t="shared" si="49"/>
        <v>2</v>
      </c>
      <c r="F168" s="8">
        <f t="shared" si="50"/>
        <v>3</v>
      </c>
      <c r="G168" s="8">
        <f t="shared" si="51"/>
        <v>3</v>
      </c>
      <c r="H168" s="4" t="s">
        <v>474</v>
      </c>
      <c r="I168" s="24" t="str">
        <f t="shared" ref="I168:I186" si="54">"对敌方单体造成150%攻击力（+"&amp;AB168&amp;"）点伤害。并附带眩晕。"</f>
        <v>对敌方单体造成150%攻击力（+350）点伤害。并附带眩晕。</v>
      </c>
      <c r="J168" s="4" t="s">
        <v>305</v>
      </c>
      <c r="K168" s="1" t="s">
        <v>103</v>
      </c>
      <c r="L168" s="4" t="s">
        <v>107</v>
      </c>
      <c r="M168" s="4"/>
      <c r="N168" s="4">
        <v>100</v>
      </c>
      <c r="O168" s="4"/>
      <c r="T168" s="6" t="str">
        <f t="shared" si="40"/>
        <v>2:100:2:0</v>
      </c>
      <c r="U168" s="6" t="str">
        <f t="shared" si="41"/>
        <v/>
      </c>
      <c r="Y168">
        <f t="shared" si="52"/>
        <v>100</v>
      </c>
      <c r="Z168">
        <v>150</v>
      </c>
      <c r="AA168" s="23">
        <v>50</v>
      </c>
      <c r="AB168" s="23">
        <f>INT(VLOOKUP(VLOOKUP($C168,角色技能升级比率表!$B:$C,2,FALSE),角色属性概况!E:F,2,FALSE)*VLOOKUP(E168,角色属性概况!I:M,3,FALSE)*AA168/100)</f>
        <v>350</v>
      </c>
      <c r="AE168">
        <v>0</v>
      </c>
      <c r="AF168" s="23">
        <f t="shared" si="44"/>
        <v>3</v>
      </c>
      <c r="AG168" s="23">
        <f t="shared" si="45"/>
        <v>2</v>
      </c>
      <c r="AH168" t="s">
        <v>118</v>
      </c>
      <c r="AI168" t="s">
        <v>1557</v>
      </c>
      <c r="AN168" s="6" t="str">
        <f>_xlfn.IFNA(IF(IF($AH168=AN$5,VLOOKUP(AI168,buff!$K:$L,2,FALSE),"")=0,"",IF($AH168=AN$5,VLOOKUP(AI168,buff!$K:$L,2,FALSE),"")),"")</f>
        <v>2:100:2:0</v>
      </c>
      <c r="AO168" s="6" t="str">
        <f>_xlfn.IFNA(IF(IF($AH168=AO$5,VLOOKUP(AJ168,buff!$K:$L,2,FALSE),"")=0,"",IF($AH168=AO$5,VLOOKUP(AJ168,buff!$K:$L,2,FALSE),"")),"")</f>
        <v/>
      </c>
      <c r="AP168" s="6" t="str">
        <f>_xlfn.IFNA(IF(IF($AH168=AP$5,VLOOKUP(AK168,buff!$K:$L,2,FALSE),"")=0,"",IF($AH168=AP$5,VLOOKUP(AK168,buff!$K:$L,2,FALSE),"")),"")</f>
        <v/>
      </c>
      <c r="AQ168" s="6" t="str">
        <f>_xlfn.IFNA(IF(IF($AH168=AQ$5,VLOOKUP(AL168,buff!$K:$L,2,FALSE),"")=0,"",IF($AH168=AQ$5,VLOOKUP(AL168,buff!$K:$L,2,FALSE),"")),"")</f>
        <v/>
      </c>
      <c r="AR168" s="6" t="str">
        <f>_xlfn.IFNA(IF(IF($AH168=AR$5,VLOOKUP(AM168,buff!$K:$L,2,FALSE),"")=0,"",IF($AH168=AR$5,VLOOKUP(AM168,buff!$K:$L,2,FALSE),"")),"")</f>
        <v/>
      </c>
      <c r="AS168" s="6" t="str">
        <f>_xlfn.IFNA(IF(IF($AH168=AS$5,VLOOKUP(AI168,buff!$K:$L,2,FALSE),"")=0,"",IF($AH168=AS$5,VLOOKUP(AI168,buff!$K:$L,2,FALSE),"")),"")</f>
        <v/>
      </c>
      <c r="AT168" s="6" t="str">
        <f>_xlfn.IFNA(IF(IF($AH168=AT$5,VLOOKUP(AJ168,buff!$K:$L,2,FALSE),"")=0,"",IF($AH168=AT$5,VLOOKUP(AJ168,buff!$K:$L,2,FALSE),"")),"")</f>
        <v/>
      </c>
      <c r="AU168" s="6" t="str">
        <f>_xlfn.IFNA(IF(IF($AH168=AU$5,VLOOKUP(AK168,buff!$K:$L,2,FALSE),"")=0,"",IF($AH168=AU$5,VLOOKUP(AK168,buff!$K:$L,2,FALSE),"")),"")</f>
        <v/>
      </c>
      <c r="AV168" s="6" t="str">
        <f>_xlfn.IFNA(IF(IF($AH168=AV$5,VLOOKUP(AL168,buff!$K:$L,2,FALSE),"")=0,"",IF($AH168=AV$5,VLOOKUP(AL168,buff!$K:$L,2,FALSE),"")),"")</f>
        <v/>
      </c>
      <c r="AW168" s="6" t="str">
        <f>_xlfn.IFNA(IF(IF($AH168=AW$5,VLOOKUP(AM168,buff!$K:$L,2,FALSE),"")=0,"",IF($AH168=AW$5,VLOOKUP(AM168,buff!$K:$L,2,FALSE),"")),"")</f>
        <v/>
      </c>
      <c r="AX168" s="6">
        <f>VLOOKUP(AI168,buff!K:P,6,FALSE)</f>
        <v>0</v>
      </c>
      <c r="AY168">
        <f t="shared" si="46"/>
        <v>0</v>
      </c>
      <c r="AZ168">
        <f t="shared" si="46"/>
        <v>0</v>
      </c>
      <c r="BA168">
        <f t="shared" si="47"/>
        <v>3</v>
      </c>
      <c r="BB168">
        <f t="shared" si="48"/>
        <v>2</v>
      </c>
    </row>
    <row r="169" spans="1:54" x14ac:dyDescent="0.15">
      <c r="A169" t="str">
        <f t="shared" si="38"/>
        <v>刺客主动技能3等级3</v>
      </c>
      <c r="B169" s="8">
        <v>163</v>
      </c>
      <c r="C169" s="8" t="str">
        <f>VLOOKUP(G169,角色!A:B,2,FALSE)</f>
        <v>刺客</v>
      </c>
      <c r="D169" s="8" t="str">
        <f t="shared" si="42"/>
        <v>主动技能3</v>
      </c>
      <c r="E169" s="8">
        <f t="shared" si="49"/>
        <v>3</v>
      </c>
      <c r="F169" s="8">
        <f t="shared" si="50"/>
        <v>3</v>
      </c>
      <c r="G169" s="8">
        <f t="shared" si="51"/>
        <v>3</v>
      </c>
      <c r="H169" s="4" t="s">
        <v>474</v>
      </c>
      <c r="I169" s="24" t="str">
        <f t="shared" si="54"/>
        <v>对敌方单体造成150%攻击力（+462）点伤害。并附带眩晕。</v>
      </c>
      <c r="J169" s="4" t="s">
        <v>305</v>
      </c>
      <c r="K169" s="1" t="s">
        <v>103</v>
      </c>
      <c r="L169" s="4" t="s">
        <v>107</v>
      </c>
      <c r="M169" s="4"/>
      <c r="N169" s="4">
        <v>100</v>
      </c>
      <c r="O169" s="4"/>
      <c r="T169" s="6" t="str">
        <f t="shared" si="40"/>
        <v>2:100:2:0</v>
      </c>
      <c r="U169" s="6" t="str">
        <f t="shared" si="41"/>
        <v/>
      </c>
      <c r="Y169">
        <f t="shared" si="52"/>
        <v>100</v>
      </c>
      <c r="Z169">
        <v>150</v>
      </c>
      <c r="AA169" s="23">
        <v>50</v>
      </c>
      <c r="AB169" s="23">
        <f>INT(VLOOKUP(VLOOKUP($C169,角色技能升级比率表!$B:$C,2,FALSE),角色属性概况!E:F,2,FALSE)*VLOOKUP(E169,角色属性概况!I:M,3,FALSE)*AA169/100)</f>
        <v>462</v>
      </c>
      <c r="AE169">
        <v>0</v>
      </c>
      <c r="AF169" s="23">
        <f t="shared" si="44"/>
        <v>3</v>
      </c>
      <c r="AG169" s="23">
        <f t="shared" si="45"/>
        <v>2</v>
      </c>
      <c r="AH169" t="s">
        <v>118</v>
      </c>
      <c r="AI169" t="s">
        <v>1557</v>
      </c>
      <c r="AN169" s="6" t="str">
        <f>_xlfn.IFNA(IF(IF($AH169=AN$5,VLOOKUP(AI169,buff!$K:$L,2,FALSE),"")=0,"",IF($AH169=AN$5,VLOOKUP(AI169,buff!$K:$L,2,FALSE),"")),"")</f>
        <v>2:100:2:0</v>
      </c>
      <c r="AO169" s="6" t="str">
        <f>_xlfn.IFNA(IF(IF($AH169=AO$5,VLOOKUP(AJ169,buff!$K:$L,2,FALSE),"")=0,"",IF($AH169=AO$5,VLOOKUP(AJ169,buff!$K:$L,2,FALSE),"")),"")</f>
        <v/>
      </c>
      <c r="AP169" s="6" t="str">
        <f>_xlfn.IFNA(IF(IF($AH169=AP$5,VLOOKUP(AK169,buff!$K:$L,2,FALSE),"")=0,"",IF($AH169=AP$5,VLOOKUP(AK169,buff!$K:$L,2,FALSE),"")),"")</f>
        <v/>
      </c>
      <c r="AQ169" s="6" t="str">
        <f>_xlfn.IFNA(IF(IF($AH169=AQ$5,VLOOKUP(AL169,buff!$K:$L,2,FALSE),"")=0,"",IF($AH169=AQ$5,VLOOKUP(AL169,buff!$K:$L,2,FALSE),"")),"")</f>
        <v/>
      </c>
      <c r="AR169" s="6" t="str">
        <f>_xlfn.IFNA(IF(IF($AH169=AR$5,VLOOKUP(AM169,buff!$K:$L,2,FALSE),"")=0,"",IF($AH169=AR$5,VLOOKUP(AM169,buff!$K:$L,2,FALSE),"")),"")</f>
        <v/>
      </c>
      <c r="AS169" s="6" t="str">
        <f>_xlfn.IFNA(IF(IF($AH169=AS$5,VLOOKUP(AI169,buff!$K:$L,2,FALSE),"")=0,"",IF($AH169=AS$5,VLOOKUP(AI169,buff!$K:$L,2,FALSE),"")),"")</f>
        <v/>
      </c>
      <c r="AT169" s="6" t="str">
        <f>_xlfn.IFNA(IF(IF($AH169=AT$5,VLOOKUP(AJ169,buff!$K:$L,2,FALSE),"")=0,"",IF($AH169=AT$5,VLOOKUP(AJ169,buff!$K:$L,2,FALSE),"")),"")</f>
        <v/>
      </c>
      <c r="AU169" s="6" t="str">
        <f>_xlfn.IFNA(IF(IF($AH169=AU$5,VLOOKUP(AK169,buff!$K:$L,2,FALSE),"")=0,"",IF($AH169=AU$5,VLOOKUP(AK169,buff!$K:$L,2,FALSE),"")),"")</f>
        <v/>
      </c>
      <c r="AV169" s="6" t="str">
        <f>_xlfn.IFNA(IF(IF($AH169=AV$5,VLOOKUP(AL169,buff!$K:$L,2,FALSE),"")=0,"",IF($AH169=AV$5,VLOOKUP(AL169,buff!$K:$L,2,FALSE),"")),"")</f>
        <v/>
      </c>
      <c r="AW169" s="6" t="str">
        <f>_xlfn.IFNA(IF(IF($AH169=AW$5,VLOOKUP(AM169,buff!$K:$L,2,FALSE),"")=0,"",IF($AH169=AW$5,VLOOKUP(AM169,buff!$K:$L,2,FALSE),"")),"")</f>
        <v/>
      </c>
      <c r="AX169" s="6">
        <f>VLOOKUP(AI169,buff!K:P,6,FALSE)</f>
        <v>0</v>
      </c>
      <c r="AY169">
        <f t="shared" si="46"/>
        <v>0</v>
      </c>
      <c r="AZ169">
        <f t="shared" si="46"/>
        <v>0</v>
      </c>
      <c r="BA169">
        <f t="shared" si="47"/>
        <v>3</v>
      </c>
      <c r="BB169">
        <f t="shared" si="48"/>
        <v>2</v>
      </c>
    </row>
    <row r="170" spans="1:54" x14ac:dyDescent="0.15">
      <c r="A170" t="str">
        <f t="shared" si="38"/>
        <v>刺客主动技能3等级4</v>
      </c>
      <c r="B170" s="8">
        <v>164</v>
      </c>
      <c r="C170" s="8" t="str">
        <f>VLOOKUP(G170,角色!A:B,2,FALSE)</f>
        <v>刺客</v>
      </c>
      <c r="D170" s="8" t="str">
        <f t="shared" si="42"/>
        <v>主动技能3</v>
      </c>
      <c r="E170" s="8">
        <f t="shared" si="49"/>
        <v>4</v>
      </c>
      <c r="F170" s="8">
        <f t="shared" si="50"/>
        <v>3</v>
      </c>
      <c r="G170" s="8">
        <f t="shared" si="51"/>
        <v>3</v>
      </c>
      <c r="H170" s="4" t="s">
        <v>474</v>
      </c>
      <c r="I170" s="24" t="str">
        <f t="shared" si="54"/>
        <v>对敌方单体造成150%攻击力（+574）点伤害。并附带眩晕。</v>
      </c>
      <c r="J170" s="4" t="s">
        <v>305</v>
      </c>
      <c r="K170" s="1" t="s">
        <v>103</v>
      </c>
      <c r="L170" s="4" t="s">
        <v>107</v>
      </c>
      <c r="M170" s="4"/>
      <c r="N170" s="4">
        <v>100</v>
      </c>
      <c r="O170" s="4"/>
      <c r="T170" s="6" t="str">
        <f t="shared" si="40"/>
        <v>2:100:2:0</v>
      </c>
      <c r="U170" s="6" t="str">
        <f t="shared" si="41"/>
        <v/>
      </c>
      <c r="Y170">
        <f t="shared" si="52"/>
        <v>100</v>
      </c>
      <c r="Z170">
        <v>150</v>
      </c>
      <c r="AA170" s="23">
        <v>50</v>
      </c>
      <c r="AB170" s="23">
        <f>INT(VLOOKUP(VLOOKUP($C170,角色技能升级比率表!$B:$C,2,FALSE),角色属性概况!E:F,2,FALSE)*VLOOKUP(E170,角色属性概况!I:M,3,FALSE)*AA170/100)</f>
        <v>574</v>
      </c>
      <c r="AE170">
        <v>0</v>
      </c>
      <c r="AF170" s="23">
        <f t="shared" si="44"/>
        <v>3</v>
      </c>
      <c r="AG170" s="23">
        <f t="shared" si="45"/>
        <v>2</v>
      </c>
      <c r="AH170" t="s">
        <v>118</v>
      </c>
      <c r="AI170" t="s">
        <v>1557</v>
      </c>
      <c r="AN170" s="6" t="str">
        <f>_xlfn.IFNA(IF(IF($AH170=AN$5,VLOOKUP(AI170,buff!$K:$L,2,FALSE),"")=0,"",IF($AH170=AN$5,VLOOKUP(AI170,buff!$K:$L,2,FALSE),"")),"")</f>
        <v>2:100:2:0</v>
      </c>
      <c r="AO170" s="6" t="str">
        <f>_xlfn.IFNA(IF(IF($AH170=AO$5,VLOOKUP(AJ170,buff!$K:$L,2,FALSE),"")=0,"",IF($AH170=AO$5,VLOOKUP(AJ170,buff!$K:$L,2,FALSE),"")),"")</f>
        <v/>
      </c>
      <c r="AP170" s="6" t="str">
        <f>_xlfn.IFNA(IF(IF($AH170=AP$5,VLOOKUP(AK170,buff!$K:$L,2,FALSE),"")=0,"",IF($AH170=AP$5,VLOOKUP(AK170,buff!$K:$L,2,FALSE),"")),"")</f>
        <v/>
      </c>
      <c r="AQ170" s="6" t="str">
        <f>_xlfn.IFNA(IF(IF($AH170=AQ$5,VLOOKUP(AL170,buff!$K:$L,2,FALSE),"")=0,"",IF($AH170=AQ$5,VLOOKUP(AL170,buff!$K:$L,2,FALSE),"")),"")</f>
        <v/>
      </c>
      <c r="AR170" s="6" t="str">
        <f>_xlfn.IFNA(IF(IF($AH170=AR$5,VLOOKUP(AM170,buff!$K:$L,2,FALSE),"")=0,"",IF($AH170=AR$5,VLOOKUP(AM170,buff!$K:$L,2,FALSE),"")),"")</f>
        <v/>
      </c>
      <c r="AS170" s="6" t="str">
        <f>_xlfn.IFNA(IF(IF($AH170=AS$5,VLOOKUP(AI170,buff!$K:$L,2,FALSE),"")=0,"",IF($AH170=AS$5,VLOOKUP(AI170,buff!$K:$L,2,FALSE),"")),"")</f>
        <v/>
      </c>
      <c r="AT170" s="6" t="str">
        <f>_xlfn.IFNA(IF(IF($AH170=AT$5,VLOOKUP(AJ170,buff!$K:$L,2,FALSE),"")=0,"",IF($AH170=AT$5,VLOOKUP(AJ170,buff!$K:$L,2,FALSE),"")),"")</f>
        <v/>
      </c>
      <c r="AU170" s="6" t="str">
        <f>_xlfn.IFNA(IF(IF($AH170=AU$5,VLOOKUP(AK170,buff!$K:$L,2,FALSE),"")=0,"",IF($AH170=AU$5,VLOOKUP(AK170,buff!$K:$L,2,FALSE),"")),"")</f>
        <v/>
      </c>
      <c r="AV170" s="6" t="str">
        <f>_xlfn.IFNA(IF(IF($AH170=AV$5,VLOOKUP(AL170,buff!$K:$L,2,FALSE),"")=0,"",IF($AH170=AV$5,VLOOKUP(AL170,buff!$K:$L,2,FALSE),"")),"")</f>
        <v/>
      </c>
      <c r="AW170" s="6" t="str">
        <f>_xlfn.IFNA(IF(IF($AH170=AW$5,VLOOKUP(AM170,buff!$K:$L,2,FALSE),"")=0,"",IF($AH170=AW$5,VLOOKUP(AM170,buff!$K:$L,2,FALSE),"")),"")</f>
        <v/>
      </c>
      <c r="AX170" s="6">
        <f>VLOOKUP(AI170,buff!K:P,6,FALSE)</f>
        <v>0</v>
      </c>
      <c r="AY170">
        <f t="shared" si="46"/>
        <v>0</v>
      </c>
      <c r="AZ170">
        <f t="shared" si="46"/>
        <v>0</v>
      </c>
      <c r="BA170">
        <f t="shared" si="47"/>
        <v>3</v>
      </c>
      <c r="BB170">
        <f t="shared" si="48"/>
        <v>2</v>
      </c>
    </row>
    <row r="171" spans="1:54" x14ac:dyDescent="0.15">
      <c r="A171" t="str">
        <f t="shared" si="38"/>
        <v>刺客主动技能3等级5</v>
      </c>
      <c r="B171" s="8">
        <v>165</v>
      </c>
      <c r="C171" s="8" t="str">
        <f>VLOOKUP(G171,角色!A:B,2,FALSE)</f>
        <v>刺客</v>
      </c>
      <c r="D171" s="8" t="str">
        <f t="shared" si="42"/>
        <v>主动技能3</v>
      </c>
      <c r="E171" s="8">
        <f t="shared" si="49"/>
        <v>5</v>
      </c>
      <c r="F171" s="8">
        <f t="shared" si="50"/>
        <v>3</v>
      </c>
      <c r="G171" s="8">
        <f t="shared" si="51"/>
        <v>3</v>
      </c>
      <c r="H171" s="4" t="s">
        <v>474</v>
      </c>
      <c r="I171" s="24" t="str">
        <f t="shared" si="54"/>
        <v>对敌方单体造成150%攻击力（+706）点伤害。并附带眩晕。</v>
      </c>
      <c r="J171" s="4" t="s">
        <v>305</v>
      </c>
      <c r="K171" s="1" t="s">
        <v>103</v>
      </c>
      <c r="L171" s="4" t="s">
        <v>107</v>
      </c>
      <c r="M171" s="4"/>
      <c r="N171" s="4">
        <v>100</v>
      </c>
      <c r="O171" s="4"/>
      <c r="T171" s="6" t="str">
        <f t="shared" si="40"/>
        <v>2:100:2:0</v>
      </c>
      <c r="U171" s="6" t="str">
        <f t="shared" si="41"/>
        <v/>
      </c>
      <c r="Y171">
        <f t="shared" si="52"/>
        <v>100</v>
      </c>
      <c r="Z171">
        <v>150</v>
      </c>
      <c r="AA171" s="23">
        <v>50</v>
      </c>
      <c r="AB171" s="23">
        <f>INT(VLOOKUP(VLOOKUP($C171,角色技能升级比率表!$B:$C,2,FALSE),角色属性概况!E:F,2,FALSE)*VLOOKUP(E171,角色属性概况!I:M,3,FALSE)*AA171/100)</f>
        <v>706</v>
      </c>
      <c r="AE171">
        <v>0</v>
      </c>
      <c r="AF171" s="23">
        <f t="shared" si="44"/>
        <v>3</v>
      </c>
      <c r="AG171" s="23">
        <f t="shared" si="45"/>
        <v>2</v>
      </c>
      <c r="AH171" t="s">
        <v>118</v>
      </c>
      <c r="AI171" t="s">
        <v>1557</v>
      </c>
      <c r="AN171" s="6" t="str">
        <f>_xlfn.IFNA(IF(IF($AH171=AN$5,VLOOKUP(AI171,buff!$K:$L,2,FALSE),"")=0,"",IF($AH171=AN$5,VLOOKUP(AI171,buff!$K:$L,2,FALSE),"")),"")</f>
        <v>2:100:2:0</v>
      </c>
      <c r="AO171" s="6" t="str">
        <f>_xlfn.IFNA(IF(IF($AH171=AO$5,VLOOKUP(AJ171,buff!$K:$L,2,FALSE),"")=0,"",IF($AH171=AO$5,VLOOKUP(AJ171,buff!$K:$L,2,FALSE),"")),"")</f>
        <v/>
      </c>
      <c r="AP171" s="6" t="str">
        <f>_xlfn.IFNA(IF(IF($AH171=AP$5,VLOOKUP(AK171,buff!$K:$L,2,FALSE),"")=0,"",IF($AH171=AP$5,VLOOKUP(AK171,buff!$K:$L,2,FALSE),"")),"")</f>
        <v/>
      </c>
      <c r="AQ171" s="6" t="str">
        <f>_xlfn.IFNA(IF(IF($AH171=AQ$5,VLOOKUP(AL171,buff!$K:$L,2,FALSE),"")=0,"",IF($AH171=AQ$5,VLOOKUP(AL171,buff!$K:$L,2,FALSE),"")),"")</f>
        <v/>
      </c>
      <c r="AR171" s="6" t="str">
        <f>_xlfn.IFNA(IF(IF($AH171=AR$5,VLOOKUP(AM171,buff!$K:$L,2,FALSE),"")=0,"",IF($AH171=AR$5,VLOOKUP(AM171,buff!$K:$L,2,FALSE),"")),"")</f>
        <v/>
      </c>
      <c r="AS171" s="6" t="str">
        <f>_xlfn.IFNA(IF(IF($AH171=AS$5,VLOOKUP(AI171,buff!$K:$L,2,FALSE),"")=0,"",IF($AH171=AS$5,VLOOKUP(AI171,buff!$K:$L,2,FALSE),"")),"")</f>
        <v/>
      </c>
      <c r="AT171" s="6" t="str">
        <f>_xlfn.IFNA(IF(IF($AH171=AT$5,VLOOKUP(AJ171,buff!$K:$L,2,FALSE),"")=0,"",IF($AH171=AT$5,VLOOKUP(AJ171,buff!$K:$L,2,FALSE),"")),"")</f>
        <v/>
      </c>
      <c r="AU171" s="6" t="str">
        <f>_xlfn.IFNA(IF(IF($AH171=AU$5,VLOOKUP(AK171,buff!$K:$L,2,FALSE),"")=0,"",IF($AH171=AU$5,VLOOKUP(AK171,buff!$K:$L,2,FALSE),"")),"")</f>
        <v/>
      </c>
      <c r="AV171" s="6" t="str">
        <f>_xlfn.IFNA(IF(IF($AH171=AV$5,VLOOKUP(AL171,buff!$K:$L,2,FALSE),"")=0,"",IF($AH171=AV$5,VLOOKUP(AL171,buff!$K:$L,2,FALSE),"")),"")</f>
        <v/>
      </c>
      <c r="AW171" s="6" t="str">
        <f>_xlfn.IFNA(IF(IF($AH171=AW$5,VLOOKUP(AM171,buff!$K:$L,2,FALSE),"")=0,"",IF($AH171=AW$5,VLOOKUP(AM171,buff!$K:$L,2,FALSE),"")),"")</f>
        <v/>
      </c>
      <c r="AX171" s="6">
        <f>VLOOKUP(AI171,buff!K:P,6,FALSE)</f>
        <v>0</v>
      </c>
      <c r="AY171">
        <f t="shared" si="46"/>
        <v>0</v>
      </c>
      <c r="AZ171">
        <f t="shared" si="46"/>
        <v>0</v>
      </c>
      <c r="BA171">
        <f t="shared" si="47"/>
        <v>3</v>
      </c>
      <c r="BB171">
        <f t="shared" si="48"/>
        <v>2</v>
      </c>
    </row>
    <row r="172" spans="1:54" x14ac:dyDescent="0.15">
      <c r="A172" t="str">
        <f t="shared" si="38"/>
        <v>刺客主动技能3等级6</v>
      </c>
      <c r="B172" s="8">
        <v>166</v>
      </c>
      <c r="C172" s="8" t="str">
        <f>VLOOKUP(G172,角色!A:B,2,FALSE)</f>
        <v>刺客</v>
      </c>
      <c r="D172" s="8" t="str">
        <f t="shared" si="42"/>
        <v>主动技能3</v>
      </c>
      <c r="E172" s="8">
        <f t="shared" si="49"/>
        <v>6</v>
      </c>
      <c r="F172" s="8">
        <f t="shared" si="50"/>
        <v>3</v>
      </c>
      <c r="G172" s="8">
        <f t="shared" si="51"/>
        <v>3</v>
      </c>
      <c r="H172" s="4" t="s">
        <v>474</v>
      </c>
      <c r="I172" s="24" t="str">
        <f t="shared" si="54"/>
        <v>对敌方单体造成150%攻击力（+870）点伤害。并附带眩晕。</v>
      </c>
      <c r="J172" s="4" t="s">
        <v>305</v>
      </c>
      <c r="K172" s="1" t="s">
        <v>103</v>
      </c>
      <c r="L172" s="4" t="s">
        <v>107</v>
      </c>
      <c r="M172" s="4"/>
      <c r="N172" s="4">
        <v>100</v>
      </c>
      <c r="O172" s="4"/>
      <c r="T172" s="6" t="str">
        <f t="shared" si="40"/>
        <v>2:100:2:0</v>
      </c>
      <c r="U172" s="6" t="str">
        <f t="shared" si="41"/>
        <v/>
      </c>
      <c r="Y172">
        <f t="shared" si="52"/>
        <v>100</v>
      </c>
      <c r="Z172">
        <v>150</v>
      </c>
      <c r="AA172" s="23">
        <v>50</v>
      </c>
      <c r="AB172" s="23">
        <f>INT(VLOOKUP(VLOOKUP($C172,角色技能升级比率表!$B:$C,2,FALSE),角色属性概况!E:F,2,FALSE)*VLOOKUP(E172,角色属性概况!I:M,3,FALSE)*AA172/100)</f>
        <v>870</v>
      </c>
      <c r="AE172">
        <v>0</v>
      </c>
      <c r="AF172" s="23">
        <f t="shared" si="44"/>
        <v>3</v>
      </c>
      <c r="AG172" s="23">
        <f t="shared" si="45"/>
        <v>2</v>
      </c>
      <c r="AH172" t="s">
        <v>118</v>
      </c>
      <c r="AI172" t="s">
        <v>1557</v>
      </c>
      <c r="AN172" s="6" t="str">
        <f>_xlfn.IFNA(IF(IF($AH172=AN$5,VLOOKUP(AI172,buff!$K:$L,2,FALSE),"")=0,"",IF($AH172=AN$5,VLOOKUP(AI172,buff!$K:$L,2,FALSE),"")),"")</f>
        <v>2:100:2:0</v>
      </c>
      <c r="AO172" s="6" t="str">
        <f>_xlfn.IFNA(IF(IF($AH172=AO$5,VLOOKUP(AJ172,buff!$K:$L,2,FALSE),"")=0,"",IF($AH172=AO$5,VLOOKUP(AJ172,buff!$K:$L,2,FALSE),"")),"")</f>
        <v/>
      </c>
      <c r="AP172" s="6" t="str">
        <f>_xlfn.IFNA(IF(IF($AH172=AP$5,VLOOKUP(AK172,buff!$K:$L,2,FALSE),"")=0,"",IF($AH172=AP$5,VLOOKUP(AK172,buff!$K:$L,2,FALSE),"")),"")</f>
        <v/>
      </c>
      <c r="AQ172" s="6" t="str">
        <f>_xlfn.IFNA(IF(IF($AH172=AQ$5,VLOOKUP(AL172,buff!$K:$L,2,FALSE),"")=0,"",IF($AH172=AQ$5,VLOOKUP(AL172,buff!$K:$L,2,FALSE),"")),"")</f>
        <v/>
      </c>
      <c r="AR172" s="6" t="str">
        <f>_xlfn.IFNA(IF(IF($AH172=AR$5,VLOOKUP(AM172,buff!$K:$L,2,FALSE),"")=0,"",IF($AH172=AR$5,VLOOKUP(AM172,buff!$K:$L,2,FALSE),"")),"")</f>
        <v/>
      </c>
      <c r="AS172" s="6" t="str">
        <f>_xlfn.IFNA(IF(IF($AH172=AS$5,VLOOKUP(AI172,buff!$K:$L,2,FALSE),"")=0,"",IF($AH172=AS$5,VLOOKUP(AI172,buff!$K:$L,2,FALSE),"")),"")</f>
        <v/>
      </c>
      <c r="AT172" s="6" t="str">
        <f>_xlfn.IFNA(IF(IF($AH172=AT$5,VLOOKUP(AJ172,buff!$K:$L,2,FALSE),"")=0,"",IF($AH172=AT$5,VLOOKUP(AJ172,buff!$K:$L,2,FALSE),"")),"")</f>
        <v/>
      </c>
      <c r="AU172" s="6" t="str">
        <f>_xlfn.IFNA(IF(IF($AH172=AU$5,VLOOKUP(AK172,buff!$K:$L,2,FALSE),"")=0,"",IF($AH172=AU$5,VLOOKUP(AK172,buff!$K:$L,2,FALSE),"")),"")</f>
        <v/>
      </c>
      <c r="AV172" s="6" t="str">
        <f>_xlfn.IFNA(IF(IF($AH172=AV$5,VLOOKUP(AL172,buff!$K:$L,2,FALSE),"")=0,"",IF($AH172=AV$5,VLOOKUP(AL172,buff!$K:$L,2,FALSE),"")),"")</f>
        <v/>
      </c>
      <c r="AW172" s="6" t="str">
        <f>_xlfn.IFNA(IF(IF($AH172=AW$5,VLOOKUP(AM172,buff!$K:$L,2,FALSE),"")=0,"",IF($AH172=AW$5,VLOOKUP(AM172,buff!$K:$L,2,FALSE),"")),"")</f>
        <v/>
      </c>
      <c r="AX172" s="6">
        <f>VLOOKUP(AI172,buff!K:P,6,FALSE)</f>
        <v>0</v>
      </c>
      <c r="AY172">
        <f t="shared" si="46"/>
        <v>0</v>
      </c>
      <c r="AZ172">
        <f t="shared" si="46"/>
        <v>0</v>
      </c>
      <c r="BA172">
        <f t="shared" si="47"/>
        <v>3</v>
      </c>
      <c r="BB172">
        <f t="shared" si="48"/>
        <v>2</v>
      </c>
    </row>
    <row r="173" spans="1:54" x14ac:dyDescent="0.15">
      <c r="A173" t="str">
        <f t="shared" si="38"/>
        <v>刺客主动技能3等级7</v>
      </c>
      <c r="B173" s="8">
        <v>167</v>
      </c>
      <c r="C173" s="8" t="str">
        <f>VLOOKUP(G173,角色!A:B,2,FALSE)</f>
        <v>刺客</v>
      </c>
      <c r="D173" s="8" t="str">
        <f t="shared" si="42"/>
        <v>主动技能3</v>
      </c>
      <c r="E173" s="8">
        <f t="shared" si="49"/>
        <v>7</v>
      </c>
      <c r="F173" s="8">
        <f t="shared" si="50"/>
        <v>3</v>
      </c>
      <c r="G173" s="8">
        <f t="shared" si="51"/>
        <v>3</v>
      </c>
      <c r="H173" s="4" t="s">
        <v>474</v>
      </c>
      <c r="I173" s="24" t="str">
        <f t="shared" si="54"/>
        <v>对敌方单体造成150%攻击力（+1071）点伤害。并附带眩晕。</v>
      </c>
      <c r="J173" s="4" t="s">
        <v>305</v>
      </c>
      <c r="K173" s="1" t="s">
        <v>103</v>
      </c>
      <c r="L173" s="4" t="s">
        <v>107</v>
      </c>
      <c r="M173" s="4"/>
      <c r="N173" s="4">
        <v>100</v>
      </c>
      <c r="O173" s="4"/>
      <c r="T173" s="6" t="str">
        <f t="shared" si="40"/>
        <v>2:100:2:0</v>
      </c>
      <c r="U173" s="6" t="str">
        <f t="shared" si="41"/>
        <v/>
      </c>
      <c r="Y173">
        <f t="shared" si="52"/>
        <v>100</v>
      </c>
      <c r="Z173">
        <v>150</v>
      </c>
      <c r="AA173" s="23">
        <v>50</v>
      </c>
      <c r="AB173" s="23">
        <f>INT(VLOOKUP(VLOOKUP($C173,角色技能升级比率表!$B:$C,2,FALSE),角色属性概况!E:F,2,FALSE)*VLOOKUP(E173,角色属性概况!I:M,3,FALSE)*AA173/100)</f>
        <v>1071</v>
      </c>
      <c r="AE173">
        <v>0</v>
      </c>
      <c r="AF173" s="23">
        <f t="shared" si="44"/>
        <v>3</v>
      </c>
      <c r="AG173" s="23">
        <f t="shared" si="45"/>
        <v>2</v>
      </c>
      <c r="AH173" t="s">
        <v>118</v>
      </c>
      <c r="AI173" t="s">
        <v>1557</v>
      </c>
      <c r="AN173" s="6" t="str">
        <f>_xlfn.IFNA(IF(IF($AH173=AN$5,VLOOKUP(AI173,buff!$K:$L,2,FALSE),"")=0,"",IF($AH173=AN$5,VLOOKUP(AI173,buff!$K:$L,2,FALSE),"")),"")</f>
        <v>2:100:2:0</v>
      </c>
      <c r="AO173" s="6" t="str">
        <f>_xlfn.IFNA(IF(IF($AH173=AO$5,VLOOKUP(AJ173,buff!$K:$L,2,FALSE),"")=0,"",IF($AH173=AO$5,VLOOKUP(AJ173,buff!$K:$L,2,FALSE),"")),"")</f>
        <v/>
      </c>
      <c r="AP173" s="6" t="str">
        <f>_xlfn.IFNA(IF(IF($AH173=AP$5,VLOOKUP(AK173,buff!$K:$L,2,FALSE),"")=0,"",IF($AH173=AP$5,VLOOKUP(AK173,buff!$K:$L,2,FALSE),"")),"")</f>
        <v/>
      </c>
      <c r="AQ173" s="6" t="str">
        <f>_xlfn.IFNA(IF(IF($AH173=AQ$5,VLOOKUP(AL173,buff!$K:$L,2,FALSE),"")=0,"",IF($AH173=AQ$5,VLOOKUP(AL173,buff!$K:$L,2,FALSE),"")),"")</f>
        <v/>
      </c>
      <c r="AR173" s="6" t="str">
        <f>_xlfn.IFNA(IF(IF($AH173=AR$5,VLOOKUP(AM173,buff!$K:$L,2,FALSE),"")=0,"",IF($AH173=AR$5,VLOOKUP(AM173,buff!$K:$L,2,FALSE),"")),"")</f>
        <v/>
      </c>
      <c r="AS173" s="6" t="str">
        <f>_xlfn.IFNA(IF(IF($AH173=AS$5,VLOOKUP(AI173,buff!$K:$L,2,FALSE),"")=0,"",IF($AH173=AS$5,VLOOKUP(AI173,buff!$K:$L,2,FALSE),"")),"")</f>
        <v/>
      </c>
      <c r="AT173" s="6" t="str">
        <f>_xlfn.IFNA(IF(IF($AH173=AT$5,VLOOKUP(AJ173,buff!$K:$L,2,FALSE),"")=0,"",IF($AH173=AT$5,VLOOKUP(AJ173,buff!$K:$L,2,FALSE),"")),"")</f>
        <v/>
      </c>
      <c r="AU173" s="6" t="str">
        <f>_xlfn.IFNA(IF(IF($AH173=AU$5,VLOOKUP(AK173,buff!$K:$L,2,FALSE),"")=0,"",IF($AH173=AU$5,VLOOKUP(AK173,buff!$K:$L,2,FALSE),"")),"")</f>
        <v/>
      </c>
      <c r="AV173" s="6" t="str">
        <f>_xlfn.IFNA(IF(IF($AH173=AV$5,VLOOKUP(AL173,buff!$K:$L,2,FALSE),"")=0,"",IF($AH173=AV$5,VLOOKUP(AL173,buff!$K:$L,2,FALSE),"")),"")</f>
        <v/>
      </c>
      <c r="AW173" s="6" t="str">
        <f>_xlfn.IFNA(IF(IF($AH173=AW$5,VLOOKUP(AM173,buff!$K:$L,2,FALSE),"")=0,"",IF($AH173=AW$5,VLOOKUP(AM173,buff!$K:$L,2,FALSE),"")),"")</f>
        <v/>
      </c>
      <c r="AX173" s="6">
        <f>VLOOKUP(AI173,buff!K:P,6,FALSE)</f>
        <v>0</v>
      </c>
      <c r="AY173">
        <f t="shared" si="46"/>
        <v>0</v>
      </c>
      <c r="AZ173">
        <f t="shared" si="46"/>
        <v>0</v>
      </c>
      <c r="BA173">
        <f t="shared" si="47"/>
        <v>3</v>
      </c>
      <c r="BB173">
        <f t="shared" si="48"/>
        <v>2</v>
      </c>
    </row>
    <row r="174" spans="1:54" x14ac:dyDescent="0.15">
      <c r="A174" t="str">
        <f t="shared" si="38"/>
        <v>刺客主动技能3等级8</v>
      </c>
      <c r="B174" s="8">
        <v>168</v>
      </c>
      <c r="C174" s="8" t="str">
        <f>VLOOKUP(G174,角色!A:B,2,FALSE)</f>
        <v>刺客</v>
      </c>
      <c r="D174" s="8" t="str">
        <f t="shared" si="42"/>
        <v>主动技能3</v>
      </c>
      <c r="E174" s="8">
        <f t="shared" si="49"/>
        <v>8</v>
      </c>
      <c r="F174" s="8">
        <f t="shared" si="50"/>
        <v>3</v>
      </c>
      <c r="G174" s="8">
        <f t="shared" si="51"/>
        <v>3</v>
      </c>
      <c r="H174" s="4" t="s">
        <v>474</v>
      </c>
      <c r="I174" s="24" t="str">
        <f t="shared" si="54"/>
        <v>对敌方单体造成150%攻击力（+1320）点伤害。并附带眩晕。</v>
      </c>
      <c r="J174" s="4" t="s">
        <v>305</v>
      </c>
      <c r="K174" s="1" t="s">
        <v>103</v>
      </c>
      <c r="L174" s="4" t="s">
        <v>107</v>
      </c>
      <c r="M174" s="4"/>
      <c r="N174" s="4">
        <v>100</v>
      </c>
      <c r="O174" s="4"/>
      <c r="T174" s="6" t="str">
        <f t="shared" si="40"/>
        <v>2:100:2:0</v>
      </c>
      <c r="U174" s="6" t="str">
        <f t="shared" si="41"/>
        <v/>
      </c>
      <c r="Y174">
        <f t="shared" si="52"/>
        <v>100</v>
      </c>
      <c r="Z174">
        <v>150</v>
      </c>
      <c r="AA174" s="23">
        <v>50</v>
      </c>
      <c r="AB174" s="23">
        <f>INT(VLOOKUP(VLOOKUP($C174,角色技能升级比率表!$B:$C,2,FALSE),角色属性概况!E:F,2,FALSE)*VLOOKUP(E174,角色属性概况!I:M,3,FALSE)*AA174/100)</f>
        <v>1320</v>
      </c>
      <c r="AE174">
        <v>0</v>
      </c>
      <c r="AF174" s="23">
        <f t="shared" si="44"/>
        <v>3</v>
      </c>
      <c r="AG174" s="23">
        <f t="shared" si="45"/>
        <v>2</v>
      </c>
      <c r="AH174" t="s">
        <v>118</v>
      </c>
      <c r="AI174" t="s">
        <v>1557</v>
      </c>
      <c r="AN174" s="6" t="str">
        <f>_xlfn.IFNA(IF(IF($AH174=AN$5,VLOOKUP(AI174,buff!$K:$L,2,FALSE),"")=0,"",IF($AH174=AN$5,VLOOKUP(AI174,buff!$K:$L,2,FALSE),"")),"")</f>
        <v>2:100:2:0</v>
      </c>
      <c r="AO174" s="6" t="str">
        <f>_xlfn.IFNA(IF(IF($AH174=AO$5,VLOOKUP(AJ174,buff!$K:$L,2,FALSE),"")=0,"",IF($AH174=AO$5,VLOOKUP(AJ174,buff!$K:$L,2,FALSE),"")),"")</f>
        <v/>
      </c>
      <c r="AP174" s="6" t="str">
        <f>_xlfn.IFNA(IF(IF($AH174=AP$5,VLOOKUP(AK174,buff!$K:$L,2,FALSE),"")=0,"",IF($AH174=AP$5,VLOOKUP(AK174,buff!$K:$L,2,FALSE),"")),"")</f>
        <v/>
      </c>
      <c r="AQ174" s="6" t="str">
        <f>_xlfn.IFNA(IF(IF($AH174=AQ$5,VLOOKUP(AL174,buff!$K:$L,2,FALSE),"")=0,"",IF($AH174=AQ$5,VLOOKUP(AL174,buff!$K:$L,2,FALSE),"")),"")</f>
        <v/>
      </c>
      <c r="AR174" s="6" t="str">
        <f>_xlfn.IFNA(IF(IF($AH174=AR$5,VLOOKUP(AM174,buff!$K:$L,2,FALSE),"")=0,"",IF($AH174=AR$5,VLOOKUP(AM174,buff!$K:$L,2,FALSE),"")),"")</f>
        <v/>
      </c>
      <c r="AS174" s="6" t="str">
        <f>_xlfn.IFNA(IF(IF($AH174=AS$5,VLOOKUP(AI174,buff!$K:$L,2,FALSE),"")=0,"",IF($AH174=AS$5,VLOOKUP(AI174,buff!$K:$L,2,FALSE),"")),"")</f>
        <v/>
      </c>
      <c r="AT174" s="6" t="str">
        <f>_xlfn.IFNA(IF(IF($AH174=AT$5,VLOOKUP(AJ174,buff!$K:$L,2,FALSE),"")=0,"",IF($AH174=AT$5,VLOOKUP(AJ174,buff!$K:$L,2,FALSE),"")),"")</f>
        <v/>
      </c>
      <c r="AU174" s="6" t="str">
        <f>_xlfn.IFNA(IF(IF($AH174=AU$5,VLOOKUP(AK174,buff!$K:$L,2,FALSE),"")=0,"",IF($AH174=AU$5,VLOOKUP(AK174,buff!$K:$L,2,FALSE),"")),"")</f>
        <v/>
      </c>
      <c r="AV174" s="6" t="str">
        <f>_xlfn.IFNA(IF(IF($AH174=AV$5,VLOOKUP(AL174,buff!$K:$L,2,FALSE),"")=0,"",IF($AH174=AV$5,VLOOKUP(AL174,buff!$K:$L,2,FALSE),"")),"")</f>
        <v/>
      </c>
      <c r="AW174" s="6" t="str">
        <f>_xlfn.IFNA(IF(IF($AH174=AW$5,VLOOKUP(AM174,buff!$K:$L,2,FALSE),"")=0,"",IF($AH174=AW$5,VLOOKUP(AM174,buff!$K:$L,2,FALSE),"")),"")</f>
        <v/>
      </c>
      <c r="AX174" s="6">
        <f>VLOOKUP(AI174,buff!K:P,6,FALSE)</f>
        <v>0</v>
      </c>
      <c r="AY174">
        <f t="shared" si="46"/>
        <v>0</v>
      </c>
      <c r="AZ174">
        <f t="shared" si="46"/>
        <v>0</v>
      </c>
      <c r="BA174">
        <f t="shared" si="47"/>
        <v>3</v>
      </c>
      <c r="BB174">
        <f t="shared" si="48"/>
        <v>2</v>
      </c>
    </row>
    <row r="175" spans="1:54" x14ac:dyDescent="0.15">
      <c r="A175" t="str">
        <f t="shared" si="38"/>
        <v>刺客主动技能3等级9</v>
      </c>
      <c r="B175" s="8">
        <v>169</v>
      </c>
      <c r="C175" s="8" t="str">
        <f>VLOOKUP(G175,角色!A:B,2,FALSE)</f>
        <v>刺客</v>
      </c>
      <c r="D175" s="8" t="str">
        <f t="shared" si="42"/>
        <v>主动技能3</v>
      </c>
      <c r="E175" s="8">
        <f t="shared" si="49"/>
        <v>9</v>
      </c>
      <c r="F175" s="8">
        <f t="shared" si="50"/>
        <v>3</v>
      </c>
      <c r="G175" s="8">
        <f t="shared" si="51"/>
        <v>3</v>
      </c>
      <c r="H175" s="4" t="s">
        <v>474</v>
      </c>
      <c r="I175" s="24" t="str">
        <f t="shared" si="54"/>
        <v>对敌方单体造成150%攻击力（+1625）点伤害。并附带眩晕。</v>
      </c>
      <c r="J175" s="4" t="s">
        <v>305</v>
      </c>
      <c r="K175" s="1" t="s">
        <v>103</v>
      </c>
      <c r="L175" s="4" t="s">
        <v>107</v>
      </c>
      <c r="M175" s="4"/>
      <c r="N175" s="4">
        <v>100</v>
      </c>
      <c r="O175" s="4"/>
      <c r="T175" s="6" t="str">
        <f t="shared" si="40"/>
        <v>2:100:2:0</v>
      </c>
      <c r="U175" s="6" t="str">
        <f t="shared" si="41"/>
        <v/>
      </c>
      <c r="Y175">
        <f t="shared" si="52"/>
        <v>100</v>
      </c>
      <c r="Z175">
        <v>150</v>
      </c>
      <c r="AA175" s="23">
        <v>50</v>
      </c>
      <c r="AB175" s="23">
        <f>INT(VLOOKUP(VLOOKUP($C175,角色技能升级比率表!$B:$C,2,FALSE),角色属性概况!E:F,2,FALSE)*VLOOKUP(E175,角色属性概况!I:M,3,FALSE)*AA175/100)</f>
        <v>1625</v>
      </c>
      <c r="AE175">
        <v>0</v>
      </c>
      <c r="AF175" s="23">
        <f t="shared" si="44"/>
        <v>3</v>
      </c>
      <c r="AG175" s="23">
        <f t="shared" si="45"/>
        <v>2</v>
      </c>
      <c r="AH175" t="s">
        <v>118</v>
      </c>
      <c r="AI175" t="s">
        <v>1557</v>
      </c>
      <c r="AN175" s="6" t="str">
        <f>_xlfn.IFNA(IF(IF($AH175=AN$5,VLOOKUP(AI175,buff!$K:$L,2,FALSE),"")=0,"",IF($AH175=AN$5,VLOOKUP(AI175,buff!$K:$L,2,FALSE),"")),"")</f>
        <v>2:100:2:0</v>
      </c>
      <c r="AO175" s="6" t="str">
        <f>_xlfn.IFNA(IF(IF($AH175=AO$5,VLOOKUP(AJ175,buff!$K:$L,2,FALSE),"")=0,"",IF($AH175=AO$5,VLOOKUP(AJ175,buff!$K:$L,2,FALSE),"")),"")</f>
        <v/>
      </c>
      <c r="AP175" s="6" t="str">
        <f>_xlfn.IFNA(IF(IF($AH175=AP$5,VLOOKUP(AK175,buff!$K:$L,2,FALSE),"")=0,"",IF($AH175=AP$5,VLOOKUP(AK175,buff!$K:$L,2,FALSE),"")),"")</f>
        <v/>
      </c>
      <c r="AQ175" s="6" t="str">
        <f>_xlfn.IFNA(IF(IF($AH175=AQ$5,VLOOKUP(AL175,buff!$K:$L,2,FALSE),"")=0,"",IF($AH175=AQ$5,VLOOKUP(AL175,buff!$K:$L,2,FALSE),"")),"")</f>
        <v/>
      </c>
      <c r="AR175" s="6" t="str">
        <f>_xlfn.IFNA(IF(IF($AH175=AR$5,VLOOKUP(AM175,buff!$K:$L,2,FALSE),"")=0,"",IF($AH175=AR$5,VLOOKUP(AM175,buff!$K:$L,2,FALSE),"")),"")</f>
        <v/>
      </c>
      <c r="AS175" s="6" t="str">
        <f>_xlfn.IFNA(IF(IF($AH175=AS$5,VLOOKUP(AI175,buff!$K:$L,2,FALSE),"")=0,"",IF($AH175=AS$5,VLOOKUP(AI175,buff!$K:$L,2,FALSE),"")),"")</f>
        <v/>
      </c>
      <c r="AT175" s="6" t="str">
        <f>_xlfn.IFNA(IF(IF($AH175=AT$5,VLOOKUP(AJ175,buff!$K:$L,2,FALSE),"")=0,"",IF($AH175=AT$5,VLOOKUP(AJ175,buff!$K:$L,2,FALSE),"")),"")</f>
        <v/>
      </c>
      <c r="AU175" s="6" t="str">
        <f>_xlfn.IFNA(IF(IF($AH175=AU$5,VLOOKUP(AK175,buff!$K:$L,2,FALSE),"")=0,"",IF($AH175=AU$5,VLOOKUP(AK175,buff!$K:$L,2,FALSE),"")),"")</f>
        <v/>
      </c>
      <c r="AV175" s="6" t="str">
        <f>_xlfn.IFNA(IF(IF($AH175=AV$5,VLOOKUP(AL175,buff!$K:$L,2,FALSE),"")=0,"",IF($AH175=AV$5,VLOOKUP(AL175,buff!$K:$L,2,FALSE),"")),"")</f>
        <v/>
      </c>
      <c r="AW175" s="6" t="str">
        <f>_xlfn.IFNA(IF(IF($AH175=AW$5,VLOOKUP(AM175,buff!$K:$L,2,FALSE),"")=0,"",IF($AH175=AW$5,VLOOKUP(AM175,buff!$K:$L,2,FALSE),"")),"")</f>
        <v/>
      </c>
      <c r="AX175" s="6">
        <f>VLOOKUP(AI175,buff!K:P,6,FALSE)</f>
        <v>0</v>
      </c>
      <c r="AY175">
        <f t="shared" si="46"/>
        <v>0</v>
      </c>
      <c r="AZ175">
        <f t="shared" si="46"/>
        <v>0</v>
      </c>
      <c r="BA175">
        <f t="shared" si="47"/>
        <v>3</v>
      </c>
      <c r="BB175">
        <f t="shared" si="48"/>
        <v>2</v>
      </c>
    </row>
    <row r="176" spans="1:54" x14ac:dyDescent="0.15">
      <c r="A176" t="str">
        <f t="shared" si="38"/>
        <v>刺客主动技能3等级10</v>
      </c>
      <c r="B176" s="8">
        <v>170</v>
      </c>
      <c r="C176" s="8" t="str">
        <f>VLOOKUP(G176,角色!A:B,2,FALSE)</f>
        <v>刺客</v>
      </c>
      <c r="D176" s="8" t="str">
        <f t="shared" si="42"/>
        <v>主动技能3</v>
      </c>
      <c r="E176" s="8">
        <f t="shared" si="49"/>
        <v>10</v>
      </c>
      <c r="F176" s="8">
        <f t="shared" si="50"/>
        <v>3</v>
      </c>
      <c r="G176" s="8">
        <f t="shared" si="51"/>
        <v>3</v>
      </c>
      <c r="H176" s="4" t="s">
        <v>474</v>
      </c>
      <c r="I176" s="24" t="str">
        <f t="shared" si="54"/>
        <v>对敌方单体造成150%攻击力（+2001）点伤害。并附带眩晕。</v>
      </c>
      <c r="J176" s="4" t="s">
        <v>305</v>
      </c>
      <c r="K176" s="1" t="s">
        <v>103</v>
      </c>
      <c r="L176" s="4" t="s">
        <v>107</v>
      </c>
      <c r="M176" s="4"/>
      <c r="N176" s="4">
        <v>100</v>
      </c>
      <c r="O176" s="4"/>
      <c r="T176" s="6" t="str">
        <f t="shared" si="40"/>
        <v>2:100:2:0</v>
      </c>
      <c r="U176" s="6" t="str">
        <f t="shared" si="41"/>
        <v/>
      </c>
      <c r="Y176">
        <f t="shared" si="52"/>
        <v>100</v>
      </c>
      <c r="Z176">
        <v>150</v>
      </c>
      <c r="AA176" s="23">
        <v>50</v>
      </c>
      <c r="AB176" s="23">
        <f>INT(VLOOKUP(VLOOKUP($C176,角色技能升级比率表!$B:$C,2,FALSE),角色属性概况!E:F,2,FALSE)*VLOOKUP(E176,角色属性概况!I:M,3,FALSE)*AA176/100)</f>
        <v>2001</v>
      </c>
      <c r="AE176">
        <v>0</v>
      </c>
      <c r="AF176" s="23">
        <f t="shared" si="44"/>
        <v>3</v>
      </c>
      <c r="AG176" s="23">
        <f t="shared" si="45"/>
        <v>2</v>
      </c>
      <c r="AH176" t="s">
        <v>118</v>
      </c>
      <c r="AI176" t="s">
        <v>1557</v>
      </c>
      <c r="AN176" s="6" t="str">
        <f>_xlfn.IFNA(IF(IF($AH176=AN$5,VLOOKUP(AI176,buff!$K:$L,2,FALSE),"")=0,"",IF($AH176=AN$5,VLOOKUP(AI176,buff!$K:$L,2,FALSE),"")),"")</f>
        <v>2:100:2:0</v>
      </c>
      <c r="AO176" s="6" t="str">
        <f>_xlfn.IFNA(IF(IF($AH176=AO$5,VLOOKUP(AJ176,buff!$K:$L,2,FALSE),"")=0,"",IF($AH176=AO$5,VLOOKUP(AJ176,buff!$K:$L,2,FALSE),"")),"")</f>
        <v/>
      </c>
      <c r="AP176" s="6" t="str">
        <f>_xlfn.IFNA(IF(IF($AH176=AP$5,VLOOKUP(AK176,buff!$K:$L,2,FALSE),"")=0,"",IF($AH176=AP$5,VLOOKUP(AK176,buff!$K:$L,2,FALSE),"")),"")</f>
        <v/>
      </c>
      <c r="AQ176" s="6" t="str">
        <f>_xlfn.IFNA(IF(IF($AH176=AQ$5,VLOOKUP(AL176,buff!$K:$L,2,FALSE),"")=0,"",IF($AH176=AQ$5,VLOOKUP(AL176,buff!$K:$L,2,FALSE),"")),"")</f>
        <v/>
      </c>
      <c r="AR176" s="6" t="str">
        <f>_xlfn.IFNA(IF(IF($AH176=AR$5,VLOOKUP(AM176,buff!$K:$L,2,FALSE),"")=0,"",IF($AH176=AR$5,VLOOKUP(AM176,buff!$K:$L,2,FALSE),"")),"")</f>
        <v/>
      </c>
      <c r="AS176" s="6" t="str">
        <f>_xlfn.IFNA(IF(IF($AH176=AS$5,VLOOKUP(AI176,buff!$K:$L,2,FALSE),"")=0,"",IF($AH176=AS$5,VLOOKUP(AI176,buff!$K:$L,2,FALSE),"")),"")</f>
        <v/>
      </c>
      <c r="AT176" s="6" t="str">
        <f>_xlfn.IFNA(IF(IF($AH176=AT$5,VLOOKUP(AJ176,buff!$K:$L,2,FALSE),"")=0,"",IF($AH176=AT$5,VLOOKUP(AJ176,buff!$K:$L,2,FALSE),"")),"")</f>
        <v/>
      </c>
      <c r="AU176" s="6" t="str">
        <f>_xlfn.IFNA(IF(IF($AH176=AU$5,VLOOKUP(AK176,buff!$K:$L,2,FALSE),"")=0,"",IF($AH176=AU$5,VLOOKUP(AK176,buff!$K:$L,2,FALSE),"")),"")</f>
        <v/>
      </c>
      <c r="AV176" s="6" t="str">
        <f>_xlfn.IFNA(IF(IF($AH176=AV$5,VLOOKUP(AL176,buff!$K:$L,2,FALSE),"")=0,"",IF($AH176=AV$5,VLOOKUP(AL176,buff!$K:$L,2,FALSE),"")),"")</f>
        <v/>
      </c>
      <c r="AW176" s="6" t="str">
        <f>_xlfn.IFNA(IF(IF($AH176=AW$5,VLOOKUP(AM176,buff!$K:$L,2,FALSE),"")=0,"",IF($AH176=AW$5,VLOOKUP(AM176,buff!$K:$L,2,FALSE),"")),"")</f>
        <v/>
      </c>
      <c r="AX176" s="6">
        <f>VLOOKUP(AI176,buff!K:P,6,FALSE)</f>
        <v>0</v>
      </c>
      <c r="AY176">
        <f t="shared" si="46"/>
        <v>0</v>
      </c>
      <c r="AZ176">
        <f t="shared" si="46"/>
        <v>0</v>
      </c>
      <c r="BA176">
        <f t="shared" si="47"/>
        <v>3</v>
      </c>
      <c r="BB176">
        <f t="shared" si="48"/>
        <v>2</v>
      </c>
    </row>
    <row r="177" spans="1:54" x14ac:dyDescent="0.15">
      <c r="A177" t="str">
        <f t="shared" si="38"/>
        <v>刺客主动技能3等级11</v>
      </c>
      <c r="B177" s="8">
        <v>171</v>
      </c>
      <c r="C177" s="8" t="str">
        <f>VLOOKUP(G177,角色!A:B,2,FALSE)</f>
        <v>刺客</v>
      </c>
      <c r="D177" s="8" t="str">
        <f t="shared" si="42"/>
        <v>主动技能3</v>
      </c>
      <c r="E177" s="8">
        <f t="shared" si="49"/>
        <v>11</v>
      </c>
      <c r="F177" s="8">
        <f t="shared" si="50"/>
        <v>3</v>
      </c>
      <c r="G177" s="8">
        <f t="shared" si="51"/>
        <v>3</v>
      </c>
      <c r="H177" s="4" t="s">
        <v>474</v>
      </c>
      <c r="I177" s="24" t="str">
        <f t="shared" si="54"/>
        <v>对敌方单体造成150%攻击力（+2463）点伤害。并附带眩晕。</v>
      </c>
      <c r="J177" s="4" t="s">
        <v>305</v>
      </c>
      <c r="K177" s="1" t="s">
        <v>103</v>
      </c>
      <c r="L177" s="4" t="s">
        <v>107</v>
      </c>
      <c r="M177" s="4"/>
      <c r="N177" s="4">
        <v>100</v>
      </c>
      <c r="O177" s="4"/>
      <c r="T177" s="6" t="str">
        <f t="shared" si="40"/>
        <v>2:100:2:0</v>
      </c>
      <c r="U177" s="6" t="str">
        <f t="shared" si="41"/>
        <v/>
      </c>
      <c r="Y177">
        <f t="shared" si="52"/>
        <v>100</v>
      </c>
      <c r="Z177">
        <v>150</v>
      </c>
      <c r="AA177" s="23">
        <v>50</v>
      </c>
      <c r="AB177" s="23">
        <f>INT(VLOOKUP(VLOOKUP($C177,角色技能升级比率表!$B:$C,2,FALSE),角色属性概况!E:F,2,FALSE)*VLOOKUP(E177,角色属性概况!I:M,3,FALSE)*AA177/100)</f>
        <v>2463</v>
      </c>
      <c r="AE177">
        <v>0</v>
      </c>
      <c r="AF177" s="23">
        <f t="shared" si="44"/>
        <v>3</v>
      </c>
      <c r="AG177" s="23">
        <f t="shared" si="45"/>
        <v>2</v>
      </c>
      <c r="AH177" t="s">
        <v>118</v>
      </c>
      <c r="AI177" t="s">
        <v>1557</v>
      </c>
      <c r="AN177" s="6" t="str">
        <f>_xlfn.IFNA(IF(IF($AH177=AN$5,VLOOKUP(AI177,buff!$K:$L,2,FALSE),"")=0,"",IF($AH177=AN$5,VLOOKUP(AI177,buff!$K:$L,2,FALSE),"")),"")</f>
        <v>2:100:2:0</v>
      </c>
      <c r="AO177" s="6" t="str">
        <f>_xlfn.IFNA(IF(IF($AH177=AO$5,VLOOKUP(AJ177,buff!$K:$L,2,FALSE),"")=0,"",IF($AH177=AO$5,VLOOKUP(AJ177,buff!$K:$L,2,FALSE),"")),"")</f>
        <v/>
      </c>
      <c r="AP177" s="6" t="str">
        <f>_xlfn.IFNA(IF(IF($AH177=AP$5,VLOOKUP(AK177,buff!$K:$L,2,FALSE),"")=0,"",IF($AH177=AP$5,VLOOKUP(AK177,buff!$K:$L,2,FALSE),"")),"")</f>
        <v/>
      </c>
      <c r="AQ177" s="6" t="str">
        <f>_xlfn.IFNA(IF(IF($AH177=AQ$5,VLOOKUP(AL177,buff!$K:$L,2,FALSE),"")=0,"",IF($AH177=AQ$5,VLOOKUP(AL177,buff!$K:$L,2,FALSE),"")),"")</f>
        <v/>
      </c>
      <c r="AR177" s="6" t="str">
        <f>_xlfn.IFNA(IF(IF($AH177=AR$5,VLOOKUP(AM177,buff!$K:$L,2,FALSE),"")=0,"",IF($AH177=AR$5,VLOOKUP(AM177,buff!$K:$L,2,FALSE),"")),"")</f>
        <v/>
      </c>
      <c r="AS177" s="6" t="str">
        <f>_xlfn.IFNA(IF(IF($AH177=AS$5,VLOOKUP(AI177,buff!$K:$L,2,FALSE),"")=0,"",IF($AH177=AS$5,VLOOKUP(AI177,buff!$K:$L,2,FALSE),"")),"")</f>
        <v/>
      </c>
      <c r="AT177" s="6" t="str">
        <f>_xlfn.IFNA(IF(IF($AH177=AT$5,VLOOKUP(AJ177,buff!$K:$L,2,FALSE),"")=0,"",IF($AH177=AT$5,VLOOKUP(AJ177,buff!$K:$L,2,FALSE),"")),"")</f>
        <v/>
      </c>
      <c r="AU177" s="6" t="str">
        <f>_xlfn.IFNA(IF(IF($AH177=AU$5,VLOOKUP(AK177,buff!$K:$L,2,FALSE),"")=0,"",IF($AH177=AU$5,VLOOKUP(AK177,buff!$K:$L,2,FALSE),"")),"")</f>
        <v/>
      </c>
      <c r="AV177" s="6" t="str">
        <f>_xlfn.IFNA(IF(IF($AH177=AV$5,VLOOKUP(AL177,buff!$K:$L,2,FALSE),"")=0,"",IF($AH177=AV$5,VLOOKUP(AL177,buff!$K:$L,2,FALSE),"")),"")</f>
        <v/>
      </c>
      <c r="AW177" s="6" t="str">
        <f>_xlfn.IFNA(IF(IF($AH177=AW$5,VLOOKUP(AM177,buff!$K:$L,2,FALSE),"")=0,"",IF($AH177=AW$5,VLOOKUP(AM177,buff!$K:$L,2,FALSE),"")),"")</f>
        <v/>
      </c>
      <c r="AX177" s="6">
        <f>VLOOKUP(AI177,buff!K:P,6,FALSE)</f>
        <v>0</v>
      </c>
      <c r="AY177">
        <f t="shared" si="46"/>
        <v>0</v>
      </c>
      <c r="AZ177">
        <f t="shared" si="46"/>
        <v>0</v>
      </c>
      <c r="BA177">
        <f t="shared" si="47"/>
        <v>3</v>
      </c>
      <c r="BB177">
        <f t="shared" si="48"/>
        <v>2</v>
      </c>
    </row>
    <row r="178" spans="1:54" x14ac:dyDescent="0.15">
      <c r="A178" t="str">
        <f t="shared" si="38"/>
        <v>刺客主动技能3等级12</v>
      </c>
      <c r="B178" s="8">
        <v>172</v>
      </c>
      <c r="C178" s="8" t="str">
        <f>VLOOKUP(G178,角色!A:B,2,FALSE)</f>
        <v>刺客</v>
      </c>
      <c r="D178" s="8" t="str">
        <f t="shared" si="42"/>
        <v>主动技能3</v>
      </c>
      <c r="E178" s="8">
        <f t="shared" si="49"/>
        <v>12</v>
      </c>
      <c r="F178" s="8">
        <f t="shared" si="50"/>
        <v>3</v>
      </c>
      <c r="G178" s="8">
        <f t="shared" si="51"/>
        <v>3</v>
      </c>
      <c r="H178" s="4" t="s">
        <v>474</v>
      </c>
      <c r="I178" s="24" t="str">
        <f t="shared" si="54"/>
        <v>对敌方单体造成150%攻击力（+3033）点伤害。并附带眩晕。</v>
      </c>
      <c r="J178" s="4" t="s">
        <v>305</v>
      </c>
      <c r="K178" s="1" t="s">
        <v>103</v>
      </c>
      <c r="L178" s="4" t="s">
        <v>107</v>
      </c>
      <c r="M178" s="4"/>
      <c r="N178" s="4">
        <v>100</v>
      </c>
      <c r="O178" s="4"/>
      <c r="T178" s="6" t="str">
        <f t="shared" si="40"/>
        <v>2:100:2:0</v>
      </c>
      <c r="U178" s="6" t="str">
        <f t="shared" si="41"/>
        <v/>
      </c>
      <c r="Y178">
        <f t="shared" si="52"/>
        <v>100</v>
      </c>
      <c r="Z178">
        <v>150</v>
      </c>
      <c r="AA178" s="23">
        <v>50</v>
      </c>
      <c r="AB178" s="23">
        <f>INT(VLOOKUP(VLOOKUP($C178,角色技能升级比率表!$B:$C,2,FALSE),角色属性概况!E:F,2,FALSE)*VLOOKUP(E178,角色属性概况!I:M,3,FALSE)*AA178/100)</f>
        <v>3033</v>
      </c>
      <c r="AE178">
        <v>0</v>
      </c>
      <c r="AF178" s="23">
        <f t="shared" si="44"/>
        <v>3</v>
      </c>
      <c r="AG178" s="23">
        <f t="shared" si="45"/>
        <v>2</v>
      </c>
      <c r="AH178" t="s">
        <v>118</v>
      </c>
      <c r="AI178" t="s">
        <v>1557</v>
      </c>
      <c r="AN178" s="6" t="str">
        <f>_xlfn.IFNA(IF(IF($AH178=AN$5,VLOOKUP(AI178,buff!$K:$L,2,FALSE),"")=0,"",IF($AH178=AN$5,VLOOKUP(AI178,buff!$K:$L,2,FALSE),"")),"")</f>
        <v>2:100:2:0</v>
      </c>
      <c r="AO178" s="6" t="str">
        <f>_xlfn.IFNA(IF(IF($AH178=AO$5,VLOOKUP(AJ178,buff!$K:$L,2,FALSE),"")=0,"",IF($AH178=AO$5,VLOOKUP(AJ178,buff!$K:$L,2,FALSE),"")),"")</f>
        <v/>
      </c>
      <c r="AP178" s="6" t="str">
        <f>_xlfn.IFNA(IF(IF($AH178=AP$5,VLOOKUP(AK178,buff!$K:$L,2,FALSE),"")=0,"",IF($AH178=AP$5,VLOOKUP(AK178,buff!$K:$L,2,FALSE),"")),"")</f>
        <v/>
      </c>
      <c r="AQ178" s="6" t="str">
        <f>_xlfn.IFNA(IF(IF($AH178=AQ$5,VLOOKUP(AL178,buff!$K:$L,2,FALSE),"")=0,"",IF($AH178=AQ$5,VLOOKUP(AL178,buff!$K:$L,2,FALSE),"")),"")</f>
        <v/>
      </c>
      <c r="AR178" s="6" t="str">
        <f>_xlfn.IFNA(IF(IF($AH178=AR$5,VLOOKUP(AM178,buff!$K:$L,2,FALSE),"")=0,"",IF($AH178=AR$5,VLOOKUP(AM178,buff!$K:$L,2,FALSE),"")),"")</f>
        <v/>
      </c>
      <c r="AS178" s="6" t="str">
        <f>_xlfn.IFNA(IF(IF($AH178=AS$5,VLOOKUP(AI178,buff!$K:$L,2,FALSE),"")=0,"",IF($AH178=AS$5,VLOOKUP(AI178,buff!$K:$L,2,FALSE),"")),"")</f>
        <v/>
      </c>
      <c r="AT178" s="6" t="str">
        <f>_xlfn.IFNA(IF(IF($AH178=AT$5,VLOOKUP(AJ178,buff!$K:$L,2,FALSE),"")=0,"",IF($AH178=AT$5,VLOOKUP(AJ178,buff!$K:$L,2,FALSE),"")),"")</f>
        <v/>
      </c>
      <c r="AU178" s="6" t="str">
        <f>_xlfn.IFNA(IF(IF($AH178=AU$5,VLOOKUP(AK178,buff!$K:$L,2,FALSE),"")=0,"",IF($AH178=AU$5,VLOOKUP(AK178,buff!$K:$L,2,FALSE),"")),"")</f>
        <v/>
      </c>
      <c r="AV178" s="6" t="str">
        <f>_xlfn.IFNA(IF(IF($AH178=AV$5,VLOOKUP(AL178,buff!$K:$L,2,FALSE),"")=0,"",IF($AH178=AV$5,VLOOKUP(AL178,buff!$K:$L,2,FALSE),"")),"")</f>
        <v/>
      </c>
      <c r="AW178" s="6" t="str">
        <f>_xlfn.IFNA(IF(IF($AH178=AW$5,VLOOKUP(AM178,buff!$K:$L,2,FALSE),"")=0,"",IF($AH178=AW$5,VLOOKUP(AM178,buff!$K:$L,2,FALSE),"")),"")</f>
        <v/>
      </c>
      <c r="AX178" s="6">
        <f>VLOOKUP(AI178,buff!K:P,6,FALSE)</f>
        <v>0</v>
      </c>
      <c r="AY178">
        <f t="shared" si="46"/>
        <v>0</v>
      </c>
      <c r="AZ178">
        <f t="shared" si="46"/>
        <v>0</v>
      </c>
      <c r="BA178">
        <f t="shared" si="47"/>
        <v>3</v>
      </c>
      <c r="BB178">
        <f t="shared" si="48"/>
        <v>2</v>
      </c>
    </row>
    <row r="179" spans="1:54" x14ac:dyDescent="0.15">
      <c r="A179" t="str">
        <f t="shared" si="38"/>
        <v>刺客主动技能3等级13</v>
      </c>
      <c r="B179" s="8">
        <v>173</v>
      </c>
      <c r="C179" s="8" t="str">
        <f>VLOOKUP(G179,角色!A:B,2,FALSE)</f>
        <v>刺客</v>
      </c>
      <c r="D179" s="8" t="str">
        <f t="shared" si="42"/>
        <v>主动技能3</v>
      </c>
      <c r="E179" s="8">
        <f t="shared" si="49"/>
        <v>13</v>
      </c>
      <c r="F179" s="8">
        <f t="shared" si="50"/>
        <v>3</v>
      </c>
      <c r="G179" s="8">
        <f t="shared" si="51"/>
        <v>3</v>
      </c>
      <c r="H179" s="4" t="s">
        <v>474</v>
      </c>
      <c r="I179" s="24" t="str">
        <f t="shared" si="54"/>
        <v>对敌方单体造成150%攻击力（+3735）点伤害。并附带眩晕。</v>
      </c>
      <c r="J179" s="4" t="s">
        <v>305</v>
      </c>
      <c r="K179" s="1" t="s">
        <v>103</v>
      </c>
      <c r="L179" s="4" t="s">
        <v>107</v>
      </c>
      <c r="M179" s="4"/>
      <c r="N179" s="4">
        <v>100</v>
      </c>
      <c r="O179" s="4"/>
      <c r="T179" s="6" t="str">
        <f t="shared" si="40"/>
        <v>2:100:2:0</v>
      </c>
      <c r="U179" s="6" t="str">
        <f t="shared" si="41"/>
        <v/>
      </c>
      <c r="Y179">
        <f t="shared" si="52"/>
        <v>100</v>
      </c>
      <c r="Z179">
        <v>150</v>
      </c>
      <c r="AA179" s="23">
        <v>50</v>
      </c>
      <c r="AB179" s="23">
        <f>INT(VLOOKUP(VLOOKUP($C179,角色技能升级比率表!$B:$C,2,FALSE),角色属性概况!E:F,2,FALSE)*VLOOKUP(E179,角色属性概况!I:M,3,FALSE)*AA179/100)</f>
        <v>3735</v>
      </c>
      <c r="AE179">
        <v>0</v>
      </c>
      <c r="AF179" s="23">
        <f t="shared" si="44"/>
        <v>3</v>
      </c>
      <c r="AG179" s="23">
        <f t="shared" si="45"/>
        <v>2</v>
      </c>
      <c r="AH179" t="s">
        <v>118</v>
      </c>
      <c r="AI179" t="s">
        <v>1557</v>
      </c>
      <c r="AN179" s="6" t="str">
        <f>_xlfn.IFNA(IF(IF($AH179=AN$5,VLOOKUP(AI179,buff!$K:$L,2,FALSE),"")=0,"",IF($AH179=AN$5,VLOOKUP(AI179,buff!$K:$L,2,FALSE),"")),"")</f>
        <v>2:100:2:0</v>
      </c>
      <c r="AO179" s="6" t="str">
        <f>_xlfn.IFNA(IF(IF($AH179=AO$5,VLOOKUP(AJ179,buff!$K:$L,2,FALSE),"")=0,"",IF($AH179=AO$5,VLOOKUP(AJ179,buff!$K:$L,2,FALSE),"")),"")</f>
        <v/>
      </c>
      <c r="AP179" s="6" t="str">
        <f>_xlfn.IFNA(IF(IF($AH179=AP$5,VLOOKUP(AK179,buff!$K:$L,2,FALSE),"")=0,"",IF($AH179=AP$5,VLOOKUP(AK179,buff!$K:$L,2,FALSE),"")),"")</f>
        <v/>
      </c>
      <c r="AQ179" s="6" t="str">
        <f>_xlfn.IFNA(IF(IF($AH179=AQ$5,VLOOKUP(AL179,buff!$K:$L,2,FALSE),"")=0,"",IF($AH179=AQ$5,VLOOKUP(AL179,buff!$K:$L,2,FALSE),"")),"")</f>
        <v/>
      </c>
      <c r="AR179" s="6" t="str">
        <f>_xlfn.IFNA(IF(IF($AH179=AR$5,VLOOKUP(AM179,buff!$K:$L,2,FALSE),"")=0,"",IF($AH179=AR$5,VLOOKUP(AM179,buff!$K:$L,2,FALSE),"")),"")</f>
        <v/>
      </c>
      <c r="AS179" s="6" t="str">
        <f>_xlfn.IFNA(IF(IF($AH179=AS$5,VLOOKUP(AI179,buff!$K:$L,2,FALSE),"")=0,"",IF($AH179=AS$5,VLOOKUP(AI179,buff!$K:$L,2,FALSE),"")),"")</f>
        <v/>
      </c>
      <c r="AT179" s="6" t="str">
        <f>_xlfn.IFNA(IF(IF($AH179=AT$5,VLOOKUP(AJ179,buff!$K:$L,2,FALSE),"")=0,"",IF($AH179=AT$5,VLOOKUP(AJ179,buff!$K:$L,2,FALSE),"")),"")</f>
        <v/>
      </c>
      <c r="AU179" s="6" t="str">
        <f>_xlfn.IFNA(IF(IF($AH179=AU$5,VLOOKUP(AK179,buff!$K:$L,2,FALSE),"")=0,"",IF($AH179=AU$5,VLOOKUP(AK179,buff!$K:$L,2,FALSE),"")),"")</f>
        <v/>
      </c>
      <c r="AV179" s="6" t="str">
        <f>_xlfn.IFNA(IF(IF($AH179=AV$5,VLOOKUP(AL179,buff!$K:$L,2,FALSE),"")=0,"",IF($AH179=AV$5,VLOOKUP(AL179,buff!$K:$L,2,FALSE),"")),"")</f>
        <v/>
      </c>
      <c r="AW179" s="6" t="str">
        <f>_xlfn.IFNA(IF(IF($AH179=AW$5,VLOOKUP(AM179,buff!$K:$L,2,FALSE),"")=0,"",IF($AH179=AW$5,VLOOKUP(AM179,buff!$K:$L,2,FALSE),"")),"")</f>
        <v/>
      </c>
      <c r="AX179" s="6">
        <f>VLOOKUP(AI179,buff!K:P,6,FALSE)</f>
        <v>0</v>
      </c>
      <c r="AY179">
        <f t="shared" si="46"/>
        <v>0</v>
      </c>
      <c r="AZ179">
        <f t="shared" si="46"/>
        <v>0</v>
      </c>
      <c r="BA179">
        <f t="shared" si="47"/>
        <v>3</v>
      </c>
      <c r="BB179">
        <f t="shared" si="48"/>
        <v>2</v>
      </c>
    </row>
    <row r="180" spans="1:54" x14ac:dyDescent="0.15">
      <c r="A180" t="str">
        <f t="shared" si="38"/>
        <v>刺客主动技能3等级14</v>
      </c>
      <c r="B180" s="8">
        <v>174</v>
      </c>
      <c r="C180" s="8" t="str">
        <f>VLOOKUP(G180,角色!A:B,2,FALSE)</f>
        <v>刺客</v>
      </c>
      <c r="D180" s="8" t="str">
        <f t="shared" si="42"/>
        <v>主动技能3</v>
      </c>
      <c r="E180" s="8">
        <f t="shared" si="49"/>
        <v>14</v>
      </c>
      <c r="F180" s="8">
        <f t="shared" si="50"/>
        <v>3</v>
      </c>
      <c r="G180" s="8">
        <f t="shared" si="51"/>
        <v>3</v>
      </c>
      <c r="H180" s="4" t="s">
        <v>474</v>
      </c>
      <c r="I180" s="24" t="str">
        <f t="shared" si="54"/>
        <v>对敌方单体造成150%攻击力（+4599）点伤害。并附带眩晕。</v>
      </c>
      <c r="J180" s="4" t="s">
        <v>305</v>
      </c>
      <c r="K180" s="1" t="s">
        <v>103</v>
      </c>
      <c r="L180" s="4" t="s">
        <v>107</v>
      </c>
      <c r="M180" s="4"/>
      <c r="N180" s="4">
        <v>100</v>
      </c>
      <c r="O180" s="4"/>
      <c r="T180" s="6" t="str">
        <f t="shared" si="40"/>
        <v>2:100:2:0</v>
      </c>
      <c r="U180" s="6" t="str">
        <f t="shared" si="41"/>
        <v/>
      </c>
      <c r="Y180">
        <f t="shared" si="52"/>
        <v>100</v>
      </c>
      <c r="Z180">
        <v>150</v>
      </c>
      <c r="AA180" s="23">
        <v>50</v>
      </c>
      <c r="AB180" s="23">
        <f>INT(VLOOKUP(VLOOKUP($C180,角色技能升级比率表!$B:$C,2,FALSE),角色属性概况!E:F,2,FALSE)*VLOOKUP(E180,角色属性概况!I:M,3,FALSE)*AA180/100)</f>
        <v>4599</v>
      </c>
      <c r="AE180">
        <v>0</v>
      </c>
      <c r="AF180" s="23">
        <f t="shared" si="44"/>
        <v>3</v>
      </c>
      <c r="AG180" s="23">
        <f t="shared" si="45"/>
        <v>2</v>
      </c>
      <c r="AH180" t="s">
        <v>118</v>
      </c>
      <c r="AI180" t="s">
        <v>1557</v>
      </c>
      <c r="AN180" s="6" t="str">
        <f>_xlfn.IFNA(IF(IF($AH180=AN$5,VLOOKUP(AI180,buff!$K:$L,2,FALSE),"")=0,"",IF($AH180=AN$5,VLOOKUP(AI180,buff!$K:$L,2,FALSE),"")),"")</f>
        <v>2:100:2:0</v>
      </c>
      <c r="AO180" s="6" t="str">
        <f>_xlfn.IFNA(IF(IF($AH180=AO$5,VLOOKUP(AJ180,buff!$K:$L,2,FALSE),"")=0,"",IF($AH180=AO$5,VLOOKUP(AJ180,buff!$K:$L,2,FALSE),"")),"")</f>
        <v/>
      </c>
      <c r="AP180" s="6" t="str">
        <f>_xlfn.IFNA(IF(IF($AH180=AP$5,VLOOKUP(AK180,buff!$K:$L,2,FALSE),"")=0,"",IF($AH180=AP$5,VLOOKUP(AK180,buff!$K:$L,2,FALSE),"")),"")</f>
        <v/>
      </c>
      <c r="AQ180" s="6" t="str">
        <f>_xlfn.IFNA(IF(IF($AH180=AQ$5,VLOOKUP(AL180,buff!$K:$L,2,FALSE),"")=0,"",IF($AH180=AQ$5,VLOOKUP(AL180,buff!$K:$L,2,FALSE),"")),"")</f>
        <v/>
      </c>
      <c r="AR180" s="6" t="str">
        <f>_xlfn.IFNA(IF(IF($AH180=AR$5,VLOOKUP(AM180,buff!$K:$L,2,FALSE),"")=0,"",IF($AH180=AR$5,VLOOKUP(AM180,buff!$K:$L,2,FALSE),"")),"")</f>
        <v/>
      </c>
      <c r="AS180" s="6" t="str">
        <f>_xlfn.IFNA(IF(IF($AH180=AS$5,VLOOKUP(AI180,buff!$K:$L,2,FALSE),"")=0,"",IF($AH180=AS$5,VLOOKUP(AI180,buff!$K:$L,2,FALSE),"")),"")</f>
        <v/>
      </c>
      <c r="AT180" s="6" t="str">
        <f>_xlfn.IFNA(IF(IF($AH180=AT$5,VLOOKUP(AJ180,buff!$K:$L,2,FALSE),"")=0,"",IF($AH180=AT$5,VLOOKUP(AJ180,buff!$K:$L,2,FALSE),"")),"")</f>
        <v/>
      </c>
      <c r="AU180" s="6" t="str">
        <f>_xlfn.IFNA(IF(IF($AH180=AU$5,VLOOKUP(AK180,buff!$K:$L,2,FALSE),"")=0,"",IF($AH180=AU$5,VLOOKUP(AK180,buff!$K:$L,2,FALSE),"")),"")</f>
        <v/>
      </c>
      <c r="AV180" s="6" t="str">
        <f>_xlfn.IFNA(IF(IF($AH180=AV$5,VLOOKUP(AL180,buff!$K:$L,2,FALSE),"")=0,"",IF($AH180=AV$5,VLOOKUP(AL180,buff!$K:$L,2,FALSE),"")),"")</f>
        <v/>
      </c>
      <c r="AW180" s="6" t="str">
        <f>_xlfn.IFNA(IF(IF($AH180=AW$5,VLOOKUP(AM180,buff!$K:$L,2,FALSE),"")=0,"",IF($AH180=AW$5,VLOOKUP(AM180,buff!$K:$L,2,FALSE),"")),"")</f>
        <v/>
      </c>
      <c r="AX180" s="6">
        <f>VLOOKUP(AI180,buff!K:P,6,FALSE)</f>
        <v>0</v>
      </c>
      <c r="AY180">
        <f t="shared" si="46"/>
        <v>0</v>
      </c>
      <c r="AZ180">
        <f t="shared" si="46"/>
        <v>0</v>
      </c>
      <c r="BA180">
        <f t="shared" si="47"/>
        <v>3</v>
      </c>
      <c r="BB180">
        <f t="shared" si="48"/>
        <v>2</v>
      </c>
    </row>
    <row r="181" spans="1:54" x14ac:dyDescent="0.15">
      <c r="A181" t="str">
        <f t="shared" si="38"/>
        <v>刺客主动技能3等级15</v>
      </c>
      <c r="B181" s="8">
        <v>175</v>
      </c>
      <c r="C181" s="8" t="str">
        <f>VLOOKUP(G181,角色!A:B,2,FALSE)</f>
        <v>刺客</v>
      </c>
      <c r="D181" s="8" t="str">
        <f t="shared" si="42"/>
        <v>主动技能3</v>
      </c>
      <c r="E181" s="8">
        <f t="shared" si="49"/>
        <v>15</v>
      </c>
      <c r="F181" s="8">
        <f t="shared" si="50"/>
        <v>3</v>
      </c>
      <c r="G181" s="8">
        <f t="shared" si="51"/>
        <v>3</v>
      </c>
      <c r="H181" s="4" t="s">
        <v>474</v>
      </c>
      <c r="I181" s="24" t="str">
        <f t="shared" si="54"/>
        <v>对敌方单体造成150%攻击力（+5663）点伤害。并附带眩晕。</v>
      </c>
      <c r="J181" s="4" t="s">
        <v>305</v>
      </c>
      <c r="K181" s="1" t="s">
        <v>103</v>
      </c>
      <c r="L181" s="4" t="s">
        <v>107</v>
      </c>
      <c r="M181" s="4"/>
      <c r="N181" s="4">
        <v>100</v>
      </c>
      <c r="O181" s="4"/>
      <c r="T181" s="6" t="str">
        <f t="shared" si="40"/>
        <v>2:100:2:0</v>
      </c>
      <c r="U181" s="6" t="str">
        <f t="shared" si="41"/>
        <v/>
      </c>
      <c r="Y181">
        <f t="shared" si="52"/>
        <v>100</v>
      </c>
      <c r="Z181">
        <v>150</v>
      </c>
      <c r="AA181" s="23">
        <v>50</v>
      </c>
      <c r="AB181" s="23">
        <f>INT(VLOOKUP(VLOOKUP($C181,角色技能升级比率表!$B:$C,2,FALSE),角色属性概况!E:F,2,FALSE)*VLOOKUP(E181,角色属性概况!I:M,3,FALSE)*AA181/100)</f>
        <v>5663</v>
      </c>
      <c r="AE181">
        <v>0</v>
      </c>
      <c r="AF181" s="23">
        <f t="shared" si="44"/>
        <v>3</v>
      </c>
      <c r="AG181" s="23">
        <f t="shared" si="45"/>
        <v>2</v>
      </c>
      <c r="AH181" t="s">
        <v>118</v>
      </c>
      <c r="AI181" t="s">
        <v>1557</v>
      </c>
      <c r="AN181" s="6" t="str">
        <f>_xlfn.IFNA(IF(IF($AH181=AN$5,VLOOKUP(AI181,buff!$K:$L,2,FALSE),"")=0,"",IF($AH181=AN$5,VLOOKUP(AI181,buff!$K:$L,2,FALSE),"")),"")</f>
        <v>2:100:2:0</v>
      </c>
      <c r="AO181" s="6" t="str">
        <f>_xlfn.IFNA(IF(IF($AH181=AO$5,VLOOKUP(AJ181,buff!$K:$L,2,FALSE),"")=0,"",IF($AH181=AO$5,VLOOKUP(AJ181,buff!$K:$L,2,FALSE),"")),"")</f>
        <v/>
      </c>
      <c r="AP181" s="6" t="str">
        <f>_xlfn.IFNA(IF(IF($AH181=AP$5,VLOOKUP(AK181,buff!$K:$L,2,FALSE),"")=0,"",IF($AH181=AP$5,VLOOKUP(AK181,buff!$K:$L,2,FALSE),"")),"")</f>
        <v/>
      </c>
      <c r="AQ181" s="6" t="str">
        <f>_xlfn.IFNA(IF(IF($AH181=AQ$5,VLOOKUP(AL181,buff!$K:$L,2,FALSE),"")=0,"",IF($AH181=AQ$5,VLOOKUP(AL181,buff!$K:$L,2,FALSE),"")),"")</f>
        <v/>
      </c>
      <c r="AR181" s="6" t="str">
        <f>_xlfn.IFNA(IF(IF($AH181=AR$5,VLOOKUP(AM181,buff!$K:$L,2,FALSE),"")=0,"",IF($AH181=AR$5,VLOOKUP(AM181,buff!$K:$L,2,FALSE),"")),"")</f>
        <v/>
      </c>
      <c r="AS181" s="6" t="str">
        <f>_xlfn.IFNA(IF(IF($AH181=AS$5,VLOOKUP(AI181,buff!$K:$L,2,FALSE),"")=0,"",IF($AH181=AS$5,VLOOKUP(AI181,buff!$K:$L,2,FALSE),"")),"")</f>
        <v/>
      </c>
      <c r="AT181" s="6" t="str">
        <f>_xlfn.IFNA(IF(IF($AH181=AT$5,VLOOKUP(AJ181,buff!$K:$L,2,FALSE),"")=0,"",IF($AH181=AT$5,VLOOKUP(AJ181,buff!$K:$L,2,FALSE),"")),"")</f>
        <v/>
      </c>
      <c r="AU181" s="6" t="str">
        <f>_xlfn.IFNA(IF(IF($AH181=AU$5,VLOOKUP(AK181,buff!$K:$L,2,FALSE),"")=0,"",IF($AH181=AU$5,VLOOKUP(AK181,buff!$K:$L,2,FALSE),"")),"")</f>
        <v/>
      </c>
      <c r="AV181" s="6" t="str">
        <f>_xlfn.IFNA(IF(IF($AH181=AV$5,VLOOKUP(AL181,buff!$K:$L,2,FALSE),"")=0,"",IF($AH181=AV$5,VLOOKUP(AL181,buff!$K:$L,2,FALSE),"")),"")</f>
        <v/>
      </c>
      <c r="AW181" s="6" t="str">
        <f>_xlfn.IFNA(IF(IF($AH181=AW$5,VLOOKUP(AM181,buff!$K:$L,2,FALSE),"")=0,"",IF($AH181=AW$5,VLOOKUP(AM181,buff!$K:$L,2,FALSE),"")),"")</f>
        <v/>
      </c>
      <c r="AX181" s="6">
        <f>VLOOKUP(AI181,buff!K:P,6,FALSE)</f>
        <v>0</v>
      </c>
      <c r="AY181">
        <f t="shared" si="46"/>
        <v>0</v>
      </c>
      <c r="AZ181">
        <f t="shared" si="46"/>
        <v>0</v>
      </c>
      <c r="BA181">
        <f t="shared" si="47"/>
        <v>3</v>
      </c>
      <c r="BB181">
        <f t="shared" si="48"/>
        <v>2</v>
      </c>
    </row>
    <row r="182" spans="1:54" x14ac:dyDescent="0.15">
      <c r="A182" t="str">
        <f t="shared" si="38"/>
        <v>刺客主动技能3等级16</v>
      </c>
      <c r="B182" s="8">
        <v>176</v>
      </c>
      <c r="C182" s="8" t="str">
        <f>VLOOKUP(G182,角色!A:B,2,FALSE)</f>
        <v>刺客</v>
      </c>
      <c r="D182" s="8" t="str">
        <f t="shared" si="42"/>
        <v>主动技能3</v>
      </c>
      <c r="E182" s="8">
        <f t="shared" si="49"/>
        <v>16</v>
      </c>
      <c r="F182" s="8">
        <f t="shared" si="50"/>
        <v>3</v>
      </c>
      <c r="G182" s="8">
        <f t="shared" si="51"/>
        <v>3</v>
      </c>
      <c r="H182" s="4" t="s">
        <v>474</v>
      </c>
      <c r="I182" s="24" t="str">
        <f t="shared" si="54"/>
        <v>对敌方单体造成150%攻击力（+6972）点伤害。并附带眩晕。</v>
      </c>
      <c r="J182" s="4" t="s">
        <v>305</v>
      </c>
      <c r="K182" s="1" t="s">
        <v>103</v>
      </c>
      <c r="L182" s="4" t="s">
        <v>107</v>
      </c>
      <c r="M182" s="4"/>
      <c r="N182" s="4">
        <v>100</v>
      </c>
      <c r="O182" s="4"/>
      <c r="T182" s="6" t="str">
        <f t="shared" si="40"/>
        <v>2:100:2:0</v>
      </c>
      <c r="U182" s="6" t="str">
        <f t="shared" si="41"/>
        <v/>
      </c>
      <c r="Y182">
        <f t="shared" si="52"/>
        <v>100</v>
      </c>
      <c r="Z182">
        <v>150</v>
      </c>
      <c r="AA182" s="23">
        <v>50</v>
      </c>
      <c r="AB182" s="23">
        <f>INT(VLOOKUP(VLOOKUP($C182,角色技能升级比率表!$B:$C,2,FALSE),角色属性概况!E:F,2,FALSE)*VLOOKUP(E182,角色属性概况!I:M,3,FALSE)*AA182/100)</f>
        <v>6972</v>
      </c>
      <c r="AE182">
        <v>0</v>
      </c>
      <c r="AF182" s="23">
        <f t="shared" si="44"/>
        <v>3</v>
      </c>
      <c r="AG182" s="23">
        <f t="shared" si="45"/>
        <v>2</v>
      </c>
      <c r="AH182" t="s">
        <v>118</v>
      </c>
      <c r="AI182" t="s">
        <v>1557</v>
      </c>
      <c r="AN182" s="6" t="str">
        <f>_xlfn.IFNA(IF(IF($AH182=AN$5,VLOOKUP(AI182,buff!$K:$L,2,FALSE),"")=0,"",IF($AH182=AN$5,VLOOKUP(AI182,buff!$K:$L,2,FALSE),"")),"")</f>
        <v>2:100:2:0</v>
      </c>
      <c r="AO182" s="6" t="str">
        <f>_xlfn.IFNA(IF(IF($AH182=AO$5,VLOOKUP(AJ182,buff!$K:$L,2,FALSE),"")=0,"",IF($AH182=AO$5,VLOOKUP(AJ182,buff!$K:$L,2,FALSE),"")),"")</f>
        <v/>
      </c>
      <c r="AP182" s="6" t="str">
        <f>_xlfn.IFNA(IF(IF($AH182=AP$5,VLOOKUP(AK182,buff!$K:$L,2,FALSE),"")=0,"",IF($AH182=AP$5,VLOOKUP(AK182,buff!$K:$L,2,FALSE),"")),"")</f>
        <v/>
      </c>
      <c r="AQ182" s="6" t="str">
        <f>_xlfn.IFNA(IF(IF($AH182=AQ$5,VLOOKUP(AL182,buff!$K:$L,2,FALSE),"")=0,"",IF($AH182=AQ$5,VLOOKUP(AL182,buff!$K:$L,2,FALSE),"")),"")</f>
        <v/>
      </c>
      <c r="AR182" s="6" t="str">
        <f>_xlfn.IFNA(IF(IF($AH182=AR$5,VLOOKUP(AM182,buff!$K:$L,2,FALSE),"")=0,"",IF($AH182=AR$5,VLOOKUP(AM182,buff!$K:$L,2,FALSE),"")),"")</f>
        <v/>
      </c>
      <c r="AS182" s="6" t="str">
        <f>_xlfn.IFNA(IF(IF($AH182=AS$5,VLOOKUP(AI182,buff!$K:$L,2,FALSE),"")=0,"",IF($AH182=AS$5,VLOOKUP(AI182,buff!$K:$L,2,FALSE),"")),"")</f>
        <v/>
      </c>
      <c r="AT182" s="6" t="str">
        <f>_xlfn.IFNA(IF(IF($AH182=AT$5,VLOOKUP(AJ182,buff!$K:$L,2,FALSE),"")=0,"",IF($AH182=AT$5,VLOOKUP(AJ182,buff!$K:$L,2,FALSE),"")),"")</f>
        <v/>
      </c>
      <c r="AU182" s="6" t="str">
        <f>_xlfn.IFNA(IF(IF($AH182=AU$5,VLOOKUP(AK182,buff!$K:$L,2,FALSE),"")=0,"",IF($AH182=AU$5,VLOOKUP(AK182,buff!$K:$L,2,FALSE),"")),"")</f>
        <v/>
      </c>
      <c r="AV182" s="6" t="str">
        <f>_xlfn.IFNA(IF(IF($AH182=AV$5,VLOOKUP(AL182,buff!$K:$L,2,FALSE),"")=0,"",IF($AH182=AV$5,VLOOKUP(AL182,buff!$K:$L,2,FALSE),"")),"")</f>
        <v/>
      </c>
      <c r="AW182" s="6" t="str">
        <f>_xlfn.IFNA(IF(IF($AH182=AW$5,VLOOKUP(AM182,buff!$K:$L,2,FALSE),"")=0,"",IF($AH182=AW$5,VLOOKUP(AM182,buff!$K:$L,2,FALSE),"")),"")</f>
        <v/>
      </c>
      <c r="AX182" s="6">
        <f>VLOOKUP(AI182,buff!K:P,6,FALSE)</f>
        <v>0</v>
      </c>
      <c r="AY182">
        <f t="shared" si="46"/>
        <v>0</v>
      </c>
      <c r="AZ182">
        <f t="shared" si="46"/>
        <v>0</v>
      </c>
      <c r="BA182">
        <f t="shared" si="47"/>
        <v>3</v>
      </c>
      <c r="BB182">
        <f t="shared" si="48"/>
        <v>2</v>
      </c>
    </row>
    <row r="183" spans="1:54" x14ac:dyDescent="0.15">
      <c r="A183" t="str">
        <f t="shared" si="38"/>
        <v>刺客主动技能3等级17</v>
      </c>
      <c r="B183" s="8">
        <v>177</v>
      </c>
      <c r="C183" s="8" t="str">
        <f>VLOOKUP(G183,角色!A:B,2,FALSE)</f>
        <v>刺客</v>
      </c>
      <c r="D183" s="8" t="str">
        <f t="shared" si="42"/>
        <v>主动技能3</v>
      </c>
      <c r="E183" s="8">
        <f t="shared" si="49"/>
        <v>17</v>
      </c>
      <c r="F183" s="8">
        <f t="shared" si="50"/>
        <v>3</v>
      </c>
      <c r="G183" s="8">
        <f t="shared" si="51"/>
        <v>3</v>
      </c>
      <c r="H183" s="4" t="s">
        <v>474</v>
      </c>
      <c r="I183" s="24" t="str">
        <f t="shared" si="54"/>
        <v>对敌方单体造成150%攻击力（+8585）点伤害。并附带眩晕。</v>
      </c>
      <c r="J183" s="4" t="s">
        <v>305</v>
      </c>
      <c r="K183" s="1" t="s">
        <v>103</v>
      </c>
      <c r="L183" s="4" t="s">
        <v>107</v>
      </c>
      <c r="M183" s="4"/>
      <c r="N183" s="4">
        <v>100</v>
      </c>
      <c r="O183" s="4"/>
      <c r="T183" s="6" t="str">
        <f t="shared" si="40"/>
        <v>2:100:2:0</v>
      </c>
      <c r="U183" s="6" t="str">
        <f t="shared" si="41"/>
        <v/>
      </c>
      <c r="Y183">
        <f t="shared" si="52"/>
        <v>100</v>
      </c>
      <c r="Z183">
        <v>150</v>
      </c>
      <c r="AA183" s="23">
        <v>50</v>
      </c>
      <c r="AB183" s="23">
        <f>INT(VLOOKUP(VLOOKUP($C183,角色技能升级比率表!$B:$C,2,FALSE),角色属性概况!E:F,2,FALSE)*VLOOKUP(E183,角色属性概况!I:M,3,FALSE)*AA183/100)</f>
        <v>8585</v>
      </c>
      <c r="AE183">
        <v>0</v>
      </c>
      <c r="AF183" s="23">
        <f t="shared" si="44"/>
        <v>3</v>
      </c>
      <c r="AG183" s="23">
        <f t="shared" si="45"/>
        <v>2</v>
      </c>
      <c r="AH183" t="s">
        <v>118</v>
      </c>
      <c r="AI183" t="s">
        <v>1557</v>
      </c>
      <c r="AN183" s="6" t="str">
        <f>_xlfn.IFNA(IF(IF($AH183=AN$5,VLOOKUP(AI183,buff!$K:$L,2,FALSE),"")=0,"",IF($AH183=AN$5,VLOOKUP(AI183,buff!$K:$L,2,FALSE),"")),"")</f>
        <v>2:100:2:0</v>
      </c>
      <c r="AO183" s="6" t="str">
        <f>_xlfn.IFNA(IF(IF($AH183=AO$5,VLOOKUP(AJ183,buff!$K:$L,2,FALSE),"")=0,"",IF($AH183=AO$5,VLOOKUP(AJ183,buff!$K:$L,2,FALSE),"")),"")</f>
        <v/>
      </c>
      <c r="AP183" s="6" t="str">
        <f>_xlfn.IFNA(IF(IF($AH183=AP$5,VLOOKUP(AK183,buff!$K:$L,2,FALSE),"")=0,"",IF($AH183=AP$5,VLOOKUP(AK183,buff!$K:$L,2,FALSE),"")),"")</f>
        <v/>
      </c>
      <c r="AQ183" s="6" t="str">
        <f>_xlfn.IFNA(IF(IF($AH183=AQ$5,VLOOKUP(AL183,buff!$K:$L,2,FALSE),"")=0,"",IF($AH183=AQ$5,VLOOKUP(AL183,buff!$K:$L,2,FALSE),"")),"")</f>
        <v/>
      </c>
      <c r="AR183" s="6" t="str">
        <f>_xlfn.IFNA(IF(IF($AH183=AR$5,VLOOKUP(AM183,buff!$K:$L,2,FALSE),"")=0,"",IF($AH183=AR$5,VLOOKUP(AM183,buff!$K:$L,2,FALSE),"")),"")</f>
        <v/>
      </c>
      <c r="AS183" s="6" t="str">
        <f>_xlfn.IFNA(IF(IF($AH183=AS$5,VLOOKUP(AI183,buff!$K:$L,2,FALSE),"")=0,"",IF($AH183=AS$5,VLOOKUP(AI183,buff!$K:$L,2,FALSE),"")),"")</f>
        <v/>
      </c>
      <c r="AT183" s="6" t="str">
        <f>_xlfn.IFNA(IF(IF($AH183=AT$5,VLOOKUP(AJ183,buff!$K:$L,2,FALSE),"")=0,"",IF($AH183=AT$5,VLOOKUP(AJ183,buff!$K:$L,2,FALSE),"")),"")</f>
        <v/>
      </c>
      <c r="AU183" s="6" t="str">
        <f>_xlfn.IFNA(IF(IF($AH183=AU$5,VLOOKUP(AK183,buff!$K:$L,2,FALSE),"")=0,"",IF($AH183=AU$5,VLOOKUP(AK183,buff!$K:$L,2,FALSE),"")),"")</f>
        <v/>
      </c>
      <c r="AV183" s="6" t="str">
        <f>_xlfn.IFNA(IF(IF($AH183=AV$5,VLOOKUP(AL183,buff!$K:$L,2,FALSE),"")=0,"",IF($AH183=AV$5,VLOOKUP(AL183,buff!$K:$L,2,FALSE),"")),"")</f>
        <v/>
      </c>
      <c r="AW183" s="6" t="str">
        <f>_xlfn.IFNA(IF(IF($AH183=AW$5,VLOOKUP(AM183,buff!$K:$L,2,FALSE),"")=0,"",IF($AH183=AW$5,VLOOKUP(AM183,buff!$K:$L,2,FALSE),"")),"")</f>
        <v/>
      </c>
      <c r="AX183" s="6">
        <f>VLOOKUP(AI183,buff!K:P,6,FALSE)</f>
        <v>0</v>
      </c>
      <c r="AY183">
        <f t="shared" si="46"/>
        <v>0</v>
      </c>
      <c r="AZ183">
        <f t="shared" si="46"/>
        <v>0</v>
      </c>
      <c r="BA183">
        <f t="shared" si="47"/>
        <v>3</v>
      </c>
      <c r="BB183">
        <f t="shared" si="48"/>
        <v>2</v>
      </c>
    </row>
    <row r="184" spans="1:54" x14ac:dyDescent="0.15">
      <c r="A184" t="str">
        <f t="shared" si="38"/>
        <v>刺客主动技能3等级18</v>
      </c>
      <c r="B184" s="8">
        <v>178</v>
      </c>
      <c r="C184" s="8" t="str">
        <f>VLOOKUP(G184,角色!A:B,2,FALSE)</f>
        <v>刺客</v>
      </c>
      <c r="D184" s="8" t="str">
        <f t="shared" si="42"/>
        <v>主动技能3</v>
      </c>
      <c r="E184" s="8">
        <f t="shared" si="49"/>
        <v>18</v>
      </c>
      <c r="F184" s="8">
        <f t="shared" si="50"/>
        <v>3</v>
      </c>
      <c r="G184" s="8">
        <f t="shared" si="51"/>
        <v>3</v>
      </c>
      <c r="H184" s="4" t="s">
        <v>474</v>
      </c>
      <c r="I184" s="24" t="str">
        <f t="shared" si="54"/>
        <v>对敌方单体造成150%攻击力（+10570）点伤害。并附带眩晕。</v>
      </c>
      <c r="J184" s="4" t="s">
        <v>305</v>
      </c>
      <c r="K184" s="1" t="s">
        <v>103</v>
      </c>
      <c r="L184" s="4" t="s">
        <v>107</v>
      </c>
      <c r="M184" s="4"/>
      <c r="N184" s="4">
        <v>100</v>
      </c>
      <c r="O184" s="4"/>
      <c r="T184" s="6" t="str">
        <f t="shared" si="40"/>
        <v>2:100:2:0</v>
      </c>
      <c r="U184" s="6" t="str">
        <f t="shared" si="41"/>
        <v/>
      </c>
      <c r="Y184">
        <f t="shared" si="52"/>
        <v>100</v>
      </c>
      <c r="Z184">
        <v>150</v>
      </c>
      <c r="AA184" s="23">
        <v>50</v>
      </c>
      <c r="AB184" s="23">
        <f>INT(VLOOKUP(VLOOKUP($C184,角色技能升级比率表!$B:$C,2,FALSE),角色属性概况!E:F,2,FALSE)*VLOOKUP(E184,角色属性概况!I:M,3,FALSE)*AA184/100)</f>
        <v>10570</v>
      </c>
      <c r="AE184">
        <v>0</v>
      </c>
      <c r="AF184" s="23">
        <f t="shared" si="44"/>
        <v>3</v>
      </c>
      <c r="AG184" s="23">
        <f t="shared" si="45"/>
        <v>2</v>
      </c>
      <c r="AH184" t="s">
        <v>118</v>
      </c>
      <c r="AI184" t="s">
        <v>1557</v>
      </c>
      <c r="AN184" s="6" t="str">
        <f>_xlfn.IFNA(IF(IF($AH184=AN$5,VLOOKUP(AI184,buff!$K:$L,2,FALSE),"")=0,"",IF($AH184=AN$5,VLOOKUP(AI184,buff!$K:$L,2,FALSE),"")),"")</f>
        <v>2:100:2:0</v>
      </c>
      <c r="AO184" s="6" t="str">
        <f>_xlfn.IFNA(IF(IF($AH184=AO$5,VLOOKUP(AJ184,buff!$K:$L,2,FALSE),"")=0,"",IF($AH184=AO$5,VLOOKUP(AJ184,buff!$K:$L,2,FALSE),"")),"")</f>
        <v/>
      </c>
      <c r="AP184" s="6" t="str">
        <f>_xlfn.IFNA(IF(IF($AH184=AP$5,VLOOKUP(AK184,buff!$K:$L,2,FALSE),"")=0,"",IF($AH184=AP$5,VLOOKUP(AK184,buff!$K:$L,2,FALSE),"")),"")</f>
        <v/>
      </c>
      <c r="AQ184" s="6" t="str">
        <f>_xlfn.IFNA(IF(IF($AH184=AQ$5,VLOOKUP(AL184,buff!$K:$L,2,FALSE),"")=0,"",IF($AH184=AQ$5,VLOOKUP(AL184,buff!$K:$L,2,FALSE),"")),"")</f>
        <v/>
      </c>
      <c r="AR184" s="6" t="str">
        <f>_xlfn.IFNA(IF(IF($AH184=AR$5,VLOOKUP(AM184,buff!$K:$L,2,FALSE),"")=0,"",IF($AH184=AR$5,VLOOKUP(AM184,buff!$K:$L,2,FALSE),"")),"")</f>
        <v/>
      </c>
      <c r="AS184" s="6" t="str">
        <f>_xlfn.IFNA(IF(IF($AH184=AS$5,VLOOKUP(AI184,buff!$K:$L,2,FALSE),"")=0,"",IF($AH184=AS$5,VLOOKUP(AI184,buff!$K:$L,2,FALSE),"")),"")</f>
        <v/>
      </c>
      <c r="AT184" s="6" t="str">
        <f>_xlfn.IFNA(IF(IF($AH184=AT$5,VLOOKUP(AJ184,buff!$K:$L,2,FALSE),"")=0,"",IF($AH184=AT$5,VLOOKUP(AJ184,buff!$K:$L,2,FALSE),"")),"")</f>
        <v/>
      </c>
      <c r="AU184" s="6" t="str">
        <f>_xlfn.IFNA(IF(IF($AH184=AU$5,VLOOKUP(AK184,buff!$K:$L,2,FALSE),"")=0,"",IF($AH184=AU$5,VLOOKUP(AK184,buff!$K:$L,2,FALSE),"")),"")</f>
        <v/>
      </c>
      <c r="AV184" s="6" t="str">
        <f>_xlfn.IFNA(IF(IF($AH184=AV$5,VLOOKUP(AL184,buff!$K:$L,2,FALSE),"")=0,"",IF($AH184=AV$5,VLOOKUP(AL184,buff!$K:$L,2,FALSE),"")),"")</f>
        <v/>
      </c>
      <c r="AW184" s="6" t="str">
        <f>_xlfn.IFNA(IF(IF($AH184=AW$5,VLOOKUP(AM184,buff!$K:$L,2,FALSE),"")=0,"",IF($AH184=AW$5,VLOOKUP(AM184,buff!$K:$L,2,FALSE),"")),"")</f>
        <v/>
      </c>
      <c r="AX184" s="6">
        <f>VLOOKUP(AI184,buff!K:P,6,FALSE)</f>
        <v>0</v>
      </c>
      <c r="AY184">
        <f t="shared" si="46"/>
        <v>0</v>
      </c>
      <c r="AZ184">
        <f t="shared" si="46"/>
        <v>0</v>
      </c>
      <c r="BA184">
        <f t="shared" si="47"/>
        <v>3</v>
      </c>
      <c r="BB184">
        <f t="shared" si="48"/>
        <v>2</v>
      </c>
    </row>
    <row r="185" spans="1:54" x14ac:dyDescent="0.15">
      <c r="A185" t="str">
        <f t="shared" si="38"/>
        <v>刺客主动技能3等级19</v>
      </c>
      <c r="B185" s="8">
        <v>179</v>
      </c>
      <c r="C185" s="8" t="str">
        <f>VLOOKUP(G185,角色!A:B,2,FALSE)</f>
        <v>刺客</v>
      </c>
      <c r="D185" s="8" t="str">
        <f t="shared" si="42"/>
        <v>主动技能3</v>
      </c>
      <c r="E185" s="8">
        <f t="shared" si="49"/>
        <v>19</v>
      </c>
      <c r="F185" s="8">
        <f t="shared" si="50"/>
        <v>3</v>
      </c>
      <c r="G185" s="8">
        <f t="shared" si="51"/>
        <v>3</v>
      </c>
      <c r="H185" s="4" t="s">
        <v>474</v>
      </c>
      <c r="I185" s="24" t="str">
        <f t="shared" si="54"/>
        <v>对敌方单体造成150%攻击力（+13014）点伤害。并附带眩晕。</v>
      </c>
      <c r="J185" s="4" t="s">
        <v>305</v>
      </c>
      <c r="K185" s="1" t="s">
        <v>103</v>
      </c>
      <c r="L185" s="4" t="s">
        <v>107</v>
      </c>
      <c r="M185" s="4"/>
      <c r="N185" s="4">
        <v>100</v>
      </c>
      <c r="O185" s="4"/>
      <c r="T185" s="6" t="str">
        <f t="shared" si="40"/>
        <v>2:100:2:0</v>
      </c>
      <c r="U185" s="6" t="str">
        <f t="shared" si="41"/>
        <v/>
      </c>
      <c r="Y185">
        <f t="shared" si="52"/>
        <v>100</v>
      </c>
      <c r="Z185">
        <v>150</v>
      </c>
      <c r="AA185" s="23">
        <v>50</v>
      </c>
      <c r="AB185" s="23">
        <f>INT(VLOOKUP(VLOOKUP($C185,角色技能升级比率表!$B:$C,2,FALSE),角色属性概况!E:F,2,FALSE)*VLOOKUP(E185,角色属性概况!I:M,3,FALSE)*AA185/100)</f>
        <v>13014</v>
      </c>
      <c r="AE185">
        <v>0</v>
      </c>
      <c r="AF185" s="23">
        <f t="shared" si="44"/>
        <v>3</v>
      </c>
      <c r="AG185" s="23">
        <f t="shared" si="45"/>
        <v>2</v>
      </c>
      <c r="AH185" t="s">
        <v>118</v>
      </c>
      <c r="AI185" t="s">
        <v>1557</v>
      </c>
      <c r="AN185" s="6" t="str">
        <f>_xlfn.IFNA(IF(IF($AH185=AN$5,VLOOKUP(AI185,buff!$K:$L,2,FALSE),"")=0,"",IF($AH185=AN$5,VLOOKUP(AI185,buff!$K:$L,2,FALSE),"")),"")</f>
        <v>2:100:2:0</v>
      </c>
      <c r="AO185" s="6" t="str">
        <f>_xlfn.IFNA(IF(IF($AH185=AO$5,VLOOKUP(AJ185,buff!$K:$L,2,FALSE),"")=0,"",IF($AH185=AO$5,VLOOKUP(AJ185,buff!$K:$L,2,FALSE),"")),"")</f>
        <v/>
      </c>
      <c r="AP185" s="6" t="str">
        <f>_xlfn.IFNA(IF(IF($AH185=AP$5,VLOOKUP(AK185,buff!$K:$L,2,FALSE),"")=0,"",IF($AH185=AP$5,VLOOKUP(AK185,buff!$K:$L,2,FALSE),"")),"")</f>
        <v/>
      </c>
      <c r="AQ185" s="6" t="str">
        <f>_xlfn.IFNA(IF(IF($AH185=AQ$5,VLOOKUP(AL185,buff!$K:$L,2,FALSE),"")=0,"",IF($AH185=AQ$5,VLOOKUP(AL185,buff!$K:$L,2,FALSE),"")),"")</f>
        <v/>
      </c>
      <c r="AR185" s="6" t="str">
        <f>_xlfn.IFNA(IF(IF($AH185=AR$5,VLOOKUP(AM185,buff!$K:$L,2,FALSE),"")=0,"",IF($AH185=AR$5,VLOOKUP(AM185,buff!$K:$L,2,FALSE),"")),"")</f>
        <v/>
      </c>
      <c r="AS185" s="6" t="str">
        <f>_xlfn.IFNA(IF(IF($AH185=AS$5,VLOOKUP(AI185,buff!$K:$L,2,FALSE),"")=0,"",IF($AH185=AS$5,VLOOKUP(AI185,buff!$K:$L,2,FALSE),"")),"")</f>
        <v/>
      </c>
      <c r="AT185" s="6" t="str">
        <f>_xlfn.IFNA(IF(IF($AH185=AT$5,VLOOKUP(AJ185,buff!$K:$L,2,FALSE),"")=0,"",IF($AH185=AT$5,VLOOKUP(AJ185,buff!$K:$L,2,FALSE),"")),"")</f>
        <v/>
      </c>
      <c r="AU185" s="6" t="str">
        <f>_xlfn.IFNA(IF(IF($AH185=AU$5,VLOOKUP(AK185,buff!$K:$L,2,FALSE),"")=0,"",IF($AH185=AU$5,VLOOKUP(AK185,buff!$K:$L,2,FALSE),"")),"")</f>
        <v/>
      </c>
      <c r="AV185" s="6" t="str">
        <f>_xlfn.IFNA(IF(IF($AH185=AV$5,VLOOKUP(AL185,buff!$K:$L,2,FALSE),"")=0,"",IF($AH185=AV$5,VLOOKUP(AL185,buff!$K:$L,2,FALSE),"")),"")</f>
        <v/>
      </c>
      <c r="AW185" s="6" t="str">
        <f>_xlfn.IFNA(IF(IF($AH185=AW$5,VLOOKUP(AM185,buff!$K:$L,2,FALSE),"")=0,"",IF($AH185=AW$5,VLOOKUP(AM185,buff!$K:$L,2,FALSE),"")),"")</f>
        <v/>
      </c>
      <c r="AX185" s="6">
        <f>VLOOKUP(AI185,buff!K:P,6,FALSE)</f>
        <v>0</v>
      </c>
      <c r="AY185">
        <f t="shared" si="46"/>
        <v>0</v>
      </c>
      <c r="AZ185">
        <f t="shared" si="46"/>
        <v>0</v>
      </c>
      <c r="BA185">
        <f t="shared" si="47"/>
        <v>3</v>
      </c>
      <c r="BB185">
        <f t="shared" si="48"/>
        <v>2</v>
      </c>
    </row>
    <row r="186" spans="1:54" x14ac:dyDescent="0.15">
      <c r="A186" t="str">
        <f t="shared" si="38"/>
        <v>刺客主动技能3等级20</v>
      </c>
      <c r="B186" s="8">
        <v>180</v>
      </c>
      <c r="C186" s="8" t="str">
        <f>VLOOKUP(G186,角色!A:B,2,FALSE)</f>
        <v>刺客</v>
      </c>
      <c r="D186" s="8" t="str">
        <f t="shared" si="42"/>
        <v>主动技能3</v>
      </c>
      <c r="E186" s="8">
        <f t="shared" si="49"/>
        <v>20</v>
      </c>
      <c r="F186" s="8">
        <f t="shared" si="50"/>
        <v>3</v>
      </c>
      <c r="G186" s="8">
        <f t="shared" si="51"/>
        <v>3</v>
      </c>
      <c r="H186" s="4" t="s">
        <v>474</v>
      </c>
      <c r="I186" s="24" t="str">
        <f t="shared" si="54"/>
        <v>对敌方单体造成150%攻击力（+16023）点伤害。并附带眩晕。</v>
      </c>
      <c r="J186" s="4" t="s">
        <v>305</v>
      </c>
      <c r="K186" s="1" t="s">
        <v>103</v>
      </c>
      <c r="L186" s="4" t="s">
        <v>107</v>
      </c>
      <c r="M186" s="4"/>
      <c r="N186" s="4">
        <v>100</v>
      </c>
      <c r="O186" s="4"/>
      <c r="T186" s="6" t="str">
        <f t="shared" si="40"/>
        <v>2:100:2:0</v>
      </c>
      <c r="U186" s="6" t="str">
        <f t="shared" si="41"/>
        <v/>
      </c>
      <c r="Y186">
        <f t="shared" si="52"/>
        <v>100</v>
      </c>
      <c r="Z186">
        <v>150</v>
      </c>
      <c r="AA186" s="23">
        <v>50</v>
      </c>
      <c r="AB186" s="23">
        <f>INT(VLOOKUP(VLOOKUP($C186,角色技能升级比率表!$B:$C,2,FALSE),角色属性概况!E:F,2,FALSE)*VLOOKUP(E186,角色属性概况!I:M,3,FALSE)*AA186/100)</f>
        <v>16023</v>
      </c>
      <c r="AE186">
        <v>0</v>
      </c>
      <c r="AF186" s="23">
        <f t="shared" si="44"/>
        <v>3</v>
      </c>
      <c r="AG186" s="23">
        <f t="shared" si="45"/>
        <v>2</v>
      </c>
      <c r="AH186" t="s">
        <v>118</v>
      </c>
      <c r="AI186" t="s">
        <v>1557</v>
      </c>
      <c r="AN186" s="6" t="str">
        <f>_xlfn.IFNA(IF(IF($AH186=AN$5,VLOOKUP(AI186,buff!$K:$L,2,FALSE),"")=0,"",IF($AH186=AN$5,VLOOKUP(AI186,buff!$K:$L,2,FALSE),"")),"")</f>
        <v>2:100:2:0</v>
      </c>
      <c r="AO186" s="6" t="str">
        <f>_xlfn.IFNA(IF(IF($AH186=AO$5,VLOOKUP(AJ186,buff!$K:$L,2,FALSE),"")=0,"",IF($AH186=AO$5,VLOOKUP(AJ186,buff!$K:$L,2,FALSE),"")),"")</f>
        <v/>
      </c>
      <c r="AP186" s="6" t="str">
        <f>_xlfn.IFNA(IF(IF($AH186=AP$5,VLOOKUP(AK186,buff!$K:$L,2,FALSE),"")=0,"",IF($AH186=AP$5,VLOOKUP(AK186,buff!$K:$L,2,FALSE),"")),"")</f>
        <v/>
      </c>
      <c r="AQ186" s="6" t="str">
        <f>_xlfn.IFNA(IF(IF($AH186=AQ$5,VLOOKUP(AL186,buff!$K:$L,2,FALSE),"")=0,"",IF($AH186=AQ$5,VLOOKUP(AL186,buff!$K:$L,2,FALSE),"")),"")</f>
        <v/>
      </c>
      <c r="AR186" s="6" t="str">
        <f>_xlfn.IFNA(IF(IF($AH186=AR$5,VLOOKUP(AM186,buff!$K:$L,2,FALSE),"")=0,"",IF($AH186=AR$5,VLOOKUP(AM186,buff!$K:$L,2,FALSE),"")),"")</f>
        <v/>
      </c>
      <c r="AS186" s="6" t="str">
        <f>_xlfn.IFNA(IF(IF($AH186=AS$5,VLOOKUP(AI186,buff!$K:$L,2,FALSE),"")=0,"",IF($AH186=AS$5,VLOOKUP(AI186,buff!$K:$L,2,FALSE),"")),"")</f>
        <v/>
      </c>
      <c r="AT186" s="6" t="str">
        <f>_xlfn.IFNA(IF(IF($AH186=AT$5,VLOOKUP(AJ186,buff!$K:$L,2,FALSE),"")=0,"",IF($AH186=AT$5,VLOOKUP(AJ186,buff!$K:$L,2,FALSE),"")),"")</f>
        <v/>
      </c>
      <c r="AU186" s="6" t="str">
        <f>_xlfn.IFNA(IF(IF($AH186=AU$5,VLOOKUP(AK186,buff!$K:$L,2,FALSE),"")=0,"",IF($AH186=AU$5,VLOOKUP(AK186,buff!$K:$L,2,FALSE),"")),"")</f>
        <v/>
      </c>
      <c r="AV186" s="6" t="str">
        <f>_xlfn.IFNA(IF(IF($AH186=AV$5,VLOOKUP(AL186,buff!$K:$L,2,FALSE),"")=0,"",IF($AH186=AV$5,VLOOKUP(AL186,buff!$K:$L,2,FALSE),"")),"")</f>
        <v/>
      </c>
      <c r="AW186" s="6" t="str">
        <f>_xlfn.IFNA(IF(IF($AH186=AW$5,VLOOKUP(AM186,buff!$K:$L,2,FALSE),"")=0,"",IF($AH186=AW$5,VLOOKUP(AM186,buff!$K:$L,2,FALSE),"")),"")</f>
        <v/>
      </c>
      <c r="AX186" s="6">
        <f>VLOOKUP(AI186,buff!K:P,6,FALSE)</f>
        <v>0</v>
      </c>
      <c r="AY186">
        <f t="shared" si="46"/>
        <v>0</v>
      </c>
      <c r="AZ186">
        <f t="shared" si="46"/>
        <v>0</v>
      </c>
      <c r="BA186">
        <f t="shared" si="47"/>
        <v>3</v>
      </c>
      <c r="BB186">
        <f t="shared" si="48"/>
        <v>2</v>
      </c>
    </row>
    <row r="187" spans="1:54" s="23" customFormat="1" x14ac:dyDescent="0.15">
      <c r="A187" s="23" t="str">
        <f t="shared" ref="A187:A250" si="55">C187&amp;D187&amp;$E$6&amp;E187</f>
        <v>莲华主动技能1等级1</v>
      </c>
      <c r="B187" s="23">
        <v>181</v>
      </c>
      <c r="C187" s="23" t="str">
        <f>VLOOKUP(G187,角色!A:B,2,FALSE)</f>
        <v>莲华</v>
      </c>
      <c r="D187" s="23" t="str">
        <f t="shared" si="42"/>
        <v>主动技能1</v>
      </c>
      <c r="E187" s="23">
        <f t="shared" si="49"/>
        <v>1</v>
      </c>
      <c r="F187" s="23">
        <f t="shared" si="50"/>
        <v>1</v>
      </c>
      <c r="G187" s="23">
        <f t="shared" si="51"/>
        <v>4</v>
      </c>
      <c r="H187" s="24" t="s">
        <v>327</v>
      </c>
      <c r="I187" s="24" t="str">
        <f>"对敌方单体攻击，造成100%攻击力（+"&amp;AB187&amp;"）点伤害。"</f>
        <v>对敌方单体攻击，造成100%攻击力（+30）点伤害。</v>
      </c>
      <c r="J187" s="24" t="s">
        <v>305</v>
      </c>
      <c r="K187" s="25" t="s">
        <v>103</v>
      </c>
      <c r="L187" s="24" t="s">
        <v>107</v>
      </c>
      <c r="M187" s="24"/>
      <c r="N187" s="24">
        <v>100</v>
      </c>
      <c r="O187" s="24"/>
      <c r="T187" s="23" t="str">
        <f t="shared" ref="T187:T250" si="56">IF(AN187="","",AN187)&amp;IF(AO187="","","|"&amp;AO187)&amp;IF(AP187="","","|"&amp;AP187)&amp;IF(AQ187="","","|"&amp;AQ187)&amp;IF(AR187="","","|"&amp;AR187)</f>
        <v/>
      </c>
      <c r="U187" s="23" t="str">
        <f t="shared" ref="U187:U250" si="57">IF(AS187="","",AS187)&amp;IF(AT187="","","|"&amp;AT187)&amp;IF(AU187="","","|"&amp;AU187)&amp;IF(AV187="","","|"&amp;AV187)&amp;IF(AW187="","","|"&amp;AW187)</f>
        <v/>
      </c>
      <c r="Y187" s="23">
        <f t="shared" si="52"/>
        <v>0</v>
      </c>
      <c r="Z187" s="23">
        <v>100</v>
      </c>
      <c r="AA187" s="23">
        <v>10</v>
      </c>
      <c r="AB187" s="23">
        <f>INT(VLOOKUP(VLOOKUP($C187,角色技能升级比率表!$B:$C,2,FALSE),角色属性概况!E:F,2,FALSE)*VLOOKUP(E187,角色属性概况!I:M,3,FALSE)*AA187/100)</f>
        <v>30</v>
      </c>
      <c r="AE187" s="23">
        <v>0</v>
      </c>
      <c r="AF187" s="23">
        <f t="shared" si="44"/>
        <v>0</v>
      </c>
      <c r="AG187" s="23">
        <f t="shared" si="45"/>
        <v>0</v>
      </c>
      <c r="AN187" s="6" t="str">
        <f>_xlfn.IFNA(IF(IF($AH187=AN$5,VLOOKUP(AI187,buff!$K:$L,2,FALSE),"")=0,"",IF($AH187=AN$5,VLOOKUP(AI187,buff!$K:$L,2,FALSE),"")),"")</f>
        <v/>
      </c>
      <c r="AO187" s="6" t="str">
        <f>_xlfn.IFNA(IF(IF($AH187=AO$5,VLOOKUP(AJ187,buff!$K:$L,2,FALSE),"")=0,"",IF($AH187=AO$5,VLOOKUP(AJ187,buff!$K:$L,2,FALSE),"")),"")</f>
        <v/>
      </c>
      <c r="AP187" s="6" t="str">
        <f>_xlfn.IFNA(IF(IF($AH187=AP$5,VLOOKUP(AK187,buff!$K:$L,2,FALSE),"")=0,"",IF($AH187=AP$5,VLOOKUP(AK187,buff!$K:$L,2,FALSE),"")),"")</f>
        <v/>
      </c>
      <c r="AQ187" s="6" t="str">
        <f>_xlfn.IFNA(IF(IF($AH187=AQ$5,VLOOKUP(AL187,buff!$K:$L,2,FALSE),"")=0,"",IF($AH187=AQ$5,VLOOKUP(AL187,buff!$K:$L,2,FALSE),"")),"")</f>
        <v/>
      </c>
      <c r="AR187" s="6" t="str">
        <f>_xlfn.IFNA(IF(IF($AH187=AR$5,VLOOKUP(AM187,buff!$K:$L,2,FALSE),"")=0,"",IF($AH187=AR$5,VLOOKUP(AM187,buff!$K:$L,2,FALSE),"")),"")</f>
        <v/>
      </c>
      <c r="AS187" s="6" t="str">
        <f>_xlfn.IFNA(IF(IF($AH187=AS$5,VLOOKUP(AI187,buff!$K:$L,2,FALSE),"")=0,"",IF($AH187=AS$5,VLOOKUP(AI187,buff!$K:$L,2,FALSE),"")),"")</f>
        <v/>
      </c>
      <c r="AT187" s="6" t="str">
        <f>_xlfn.IFNA(IF(IF($AH187=AT$5,VLOOKUP(AJ187,buff!$K:$L,2,FALSE),"")=0,"",IF($AH187=AT$5,VLOOKUP(AJ187,buff!$K:$L,2,FALSE),"")),"")</f>
        <v/>
      </c>
      <c r="AU187" s="6" t="str">
        <f>_xlfn.IFNA(IF(IF($AH187=AU$5,VLOOKUP(AK187,buff!$K:$L,2,FALSE),"")=0,"",IF($AH187=AU$5,VLOOKUP(AK187,buff!$K:$L,2,FALSE),"")),"")</f>
        <v/>
      </c>
      <c r="AV187" s="6" t="str">
        <f>_xlfn.IFNA(IF(IF($AH187=AV$5,VLOOKUP(AL187,buff!$K:$L,2,FALSE),"")=0,"",IF($AH187=AV$5,VLOOKUP(AL187,buff!$K:$L,2,FALSE),"")),"")</f>
        <v/>
      </c>
      <c r="AW187" s="6" t="str">
        <f>_xlfn.IFNA(IF(IF($AH187=AW$5,VLOOKUP(AM187,buff!$K:$L,2,FALSE),"")=0,"",IF($AH187=AW$5,VLOOKUP(AM187,buff!$K:$L,2,FALSE),"")),"")</f>
        <v/>
      </c>
      <c r="AX187" s="6" t="e">
        <f>VLOOKUP(AI187,buff!K:P,6,FALSE)</f>
        <v>#N/A</v>
      </c>
      <c r="AY187" t="e">
        <f t="shared" si="46"/>
        <v>#N/A</v>
      </c>
      <c r="AZ187" t="e">
        <f t="shared" si="46"/>
        <v>#N/A</v>
      </c>
      <c r="BA187">
        <f t="shared" si="47"/>
        <v>0</v>
      </c>
      <c r="BB187">
        <f t="shared" si="48"/>
        <v>0</v>
      </c>
    </row>
    <row r="188" spans="1:54" x14ac:dyDescent="0.15">
      <c r="A188" t="str">
        <f t="shared" si="55"/>
        <v>莲华主动技能1等级2</v>
      </c>
      <c r="B188" s="8">
        <v>182</v>
      </c>
      <c r="C188" s="8" t="str">
        <f>VLOOKUP(G188,角色!A:B,2,FALSE)</f>
        <v>莲华</v>
      </c>
      <c r="D188" s="8" t="str">
        <f t="shared" si="42"/>
        <v>主动技能1</v>
      </c>
      <c r="E188" s="8">
        <f t="shared" si="49"/>
        <v>2</v>
      </c>
      <c r="F188" s="8">
        <f t="shared" si="50"/>
        <v>1</v>
      </c>
      <c r="G188" s="8">
        <f t="shared" si="51"/>
        <v>4</v>
      </c>
      <c r="H188" s="4" t="s">
        <v>327</v>
      </c>
      <c r="I188" s="24" t="str">
        <f t="shared" ref="I188:I195" si="58">"对敌方单体攻击，造成100%攻击力（+"&amp;AB188&amp;"）点伤害。"</f>
        <v>对敌方单体攻击，造成100%攻击力（+44）点伤害。</v>
      </c>
      <c r="J188" s="4" t="s">
        <v>305</v>
      </c>
      <c r="K188" s="1" t="s">
        <v>103</v>
      </c>
      <c r="L188" s="24" t="s">
        <v>107</v>
      </c>
      <c r="M188" s="4"/>
      <c r="N188" s="4">
        <v>100</v>
      </c>
      <c r="O188" s="4"/>
      <c r="T188" s="6" t="str">
        <f t="shared" si="56"/>
        <v/>
      </c>
      <c r="U188" s="6" t="str">
        <f t="shared" si="57"/>
        <v/>
      </c>
      <c r="Y188">
        <f t="shared" si="52"/>
        <v>0</v>
      </c>
      <c r="Z188">
        <v>100</v>
      </c>
      <c r="AA188" s="23">
        <v>10</v>
      </c>
      <c r="AB188" s="23">
        <f>INT(VLOOKUP(VLOOKUP($C188,角色技能升级比率表!$B:$C,2,FALSE),角色属性概况!E:F,2,FALSE)*VLOOKUP(E188,角色属性概况!I:M,3,FALSE)*AA188/100)</f>
        <v>44</v>
      </c>
      <c r="AE188">
        <v>0</v>
      </c>
      <c r="AF188" s="23">
        <f t="shared" si="44"/>
        <v>0</v>
      </c>
      <c r="AG188" s="23">
        <f t="shared" si="45"/>
        <v>0</v>
      </c>
      <c r="AN188" s="6" t="str">
        <f>_xlfn.IFNA(IF(IF($AH188=AN$5,VLOOKUP(AI188,buff!$K:$L,2,FALSE),"")=0,"",IF($AH188=AN$5,VLOOKUP(AI188,buff!$K:$L,2,FALSE),"")),"")</f>
        <v/>
      </c>
      <c r="AO188" s="6" t="str">
        <f>_xlfn.IFNA(IF(IF($AH188=AO$5,VLOOKUP(AJ188,buff!$K:$L,2,FALSE),"")=0,"",IF($AH188=AO$5,VLOOKUP(AJ188,buff!$K:$L,2,FALSE),"")),"")</f>
        <v/>
      </c>
      <c r="AP188" s="6" t="str">
        <f>_xlfn.IFNA(IF(IF($AH188=AP$5,VLOOKUP(AK188,buff!$K:$L,2,FALSE),"")=0,"",IF($AH188=AP$5,VLOOKUP(AK188,buff!$K:$L,2,FALSE),"")),"")</f>
        <v/>
      </c>
      <c r="AQ188" s="6" t="str">
        <f>_xlfn.IFNA(IF(IF($AH188=AQ$5,VLOOKUP(AL188,buff!$K:$L,2,FALSE),"")=0,"",IF($AH188=AQ$5,VLOOKUP(AL188,buff!$K:$L,2,FALSE),"")),"")</f>
        <v/>
      </c>
      <c r="AR188" s="6" t="str">
        <f>_xlfn.IFNA(IF(IF($AH188=AR$5,VLOOKUP(AM188,buff!$K:$L,2,FALSE),"")=0,"",IF($AH188=AR$5,VLOOKUP(AM188,buff!$K:$L,2,FALSE),"")),"")</f>
        <v/>
      </c>
      <c r="AS188" s="6" t="str">
        <f>_xlfn.IFNA(IF(IF($AH188=AS$5,VLOOKUP(AI188,buff!$K:$L,2,FALSE),"")=0,"",IF($AH188=AS$5,VLOOKUP(AI188,buff!$K:$L,2,FALSE),"")),"")</f>
        <v/>
      </c>
      <c r="AT188" s="6" t="str">
        <f>_xlfn.IFNA(IF(IF($AH188=AT$5,VLOOKUP(AJ188,buff!$K:$L,2,FALSE),"")=0,"",IF($AH188=AT$5,VLOOKUP(AJ188,buff!$K:$L,2,FALSE),"")),"")</f>
        <v/>
      </c>
      <c r="AU188" s="6" t="str">
        <f>_xlfn.IFNA(IF(IF($AH188=AU$5,VLOOKUP(AK188,buff!$K:$L,2,FALSE),"")=0,"",IF($AH188=AU$5,VLOOKUP(AK188,buff!$K:$L,2,FALSE),"")),"")</f>
        <v/>
      </c>
      <c r="AV188" s="6" t="str">
        <f>_xlfn.IFNA(IF(IF($AH188=AV$5,VLOOKUP(AL188,buff!$K:$L,2,FALSE),"")=0,"",IF($AH188=AV$5,VLOOKUP(AL188,buff!$K:$L,2,FALSE),"")),"")</f>
        <v/>
      </c>
      <c r="AW188" s="6" t="str">
        <f>_xlfn.IFNA(IF(IF($AH188=AW$5,VLOOKUP(AM188,buff!$K:$L,2,FALSE),"")=0,"",IF($AH188=AW$5,VLOOKUP(AM188,buff!$K:$L,2,FALSE),"")),"")</f>
        <v/>
      </c>
      <c r="AX188" s="6" t="e">
        <f>VLOOKUP(AI188,buff!K:P,6,FALSE)</f>
        <v>#N/A</v>
      </c>
      <c r="AY188" t="e">
        <f t="shared" si="46"/>
        <v>#N/A</v>
      </c>
      <c r="AZ188" t="e">
        <f t="shared" si="46"/>
        <v>#N/A</v>
      </c>
      <c r="BA188">
        <f t="shared" si="47"/>
        <v>0</v>
      </c>
      <c r="BB188">
        <f t="shared" si="48"/>
        <v>0</v>
      </c>
    </row>
    <row r="189" spans="1:54" x14ac:dyDescent="0.15">
      <c r="A189" t="str">
        <f t="shared" si="55"/>
        <v>莲华主动技能1等级3</v>
      </c>
      <c r="B189" s="8">
        <v>183</v>
      </c>
      <c r="C189" s="8" t="str">
        <f>VLOOKUP(G189,角色!A:B,2,FALSE)</f>
        <v>莲华</v>
      </c>
      <c r="D189" s="8" t="str">
        <f t="shared" si="42"/>
        <v>主动技能1</v>
      </c>
      <c r="E189" s="8">
        <f t="shared" si="49"/>
        <v>3</v>
      </c>
      <c r="F189" s="8">
        <f t="shared" si="50"/>
        <v>1</v>
      </c>
      <c r="G189" s="8">
        <f t="shared" si="51"/>
        <v>4</v>
      </c>
      <c r="H189" s="4" t="s">
        <v>327</v>
      </c>
      <c r="I189" s="24" t="str">
        <f t="shared" si="58"/>
        <v>对敌方单体攻击，造成100%攻击力（+59）点伤害。</v>
      </c>
      <c r="J189" s="4" t="s">
        <v>305</v>
      </c>
      <c r="K189" s="1" t="s">
        <v>103</v>
      </c>
      <c r="L189" s="24" t="s">
        <v>107</v>
      </c>
      <c r="M189" s="4"/>
      <c r="N189" s="4">
        <v>100</v>
      </c>
      <c r="O189" s="4"/>
      <c r="T189" s="6" t="str">
        <f t="shared" si="56"/>
        <v/>
      </c>
      <c r="U189" s="6" t="str">
        <f t="shared" si="57"/>
        <v/>
      </c>
      <c r="Y189">
        <f t="shared" si="52"/>
        <v>0</v>
      </c>
      <c r="Z189">
        <v>100</v>
      </c>
      <c r="AA189" s="23">
        <v>10</v>
      </c>
      <c r="AB189" s="23">
        <f>INT(VLOOKUP(VLOOKUP($C189,角色技能升级比率表!$B:$C,2,FALSE),角色属性概况!E:F,2,FALSE)*VLOOKUP(E189,角色属性概况!I:M,3,FALSE)*AA189/100)</f>
        <v>59</v>
      </c>
      <c r="AE189">
        <v>0</v>
      </c>
      <c r="AF189" s="23">
        <f t="shared" si="44"/>
        <v>0</v>
      </c>
      <c r="AG189" s="23">
        <f t="shared" si="45"/>
        <v>0</v>
      </c>
      <c r="AN189" s="6" t="str">
        <f>_xlfn.IFNA(IF(IF($AH189=AN$5,VLOOKUP(AI189,buff!$K:$L,2,FALSE),"")=0,"",IF($AH189=AN$5,VLOOKUP(AI189,buff!$K:$L,2,FALSE),"")),"")</f>
        <v/>
      </c>
      <c r="AO189" s="6" t="str">
        <f>_xlfn.IFNA(IF(IF($AH189=AO$5,VLOOKUP(AJ189,buff!$K:$L,2,FALSE),"")=0,"",IF($AH189=AO$5,VLOOKUP(AJ189,buff!$K:$L,2,FALSE),"")),"")</f>
        <v/>
      </c>
      <c r="AP189" s="6" t="str">
        <f>_xlfn.IFNA(IF(IF($AH189=AP$5,VLOOKUP(AK189,buff!$K:$L,2,FALSE),"")=0,"",IF($AH189=AP$5,VLOOKUP(AK189,buff!$K:$L,2,FALSE),"")),"")</f>
        <v/>
      </c>
      <c r="AQ189" s="6" t="str">
        <f>_xlfn.IFNA(IF(IF($AH189=AQ$5,VLOOKUP(AL189,buff!$K:$L,2,FALSE),"")=0,"",IF($AH189=AQ$5,VLOOKUP(AL189,buff!$K:$L,2,FALSE),"")),"")</f>
        <v/>
      </c>
      <c r="AR189" s="6" t="str">
        <f>_xlfn.IFNA(IF(IF($AH189=AR$5,VLOOKUP(AM189,buff!$K:$L,2,FALSE),"")=0,"",IF($AH189=AR$5,VLOOKUP(AM189,buff!$K:$L,2,FALSE),"")),"")</f>
        <v/>
      </c>
      <c r="AS189" s="6" t="str">
        <f>_xlfn.IFNA(IF(IF($AH189=AS$5,VLOOKUP(AI189,buff!$K:$L,2,FALSE),"")=0,"",IF($AH189=AS$5,VLOOKUP(AI189,buff!$K:$L,2,FALSE),"")),"")</f>
        <v/>
      </c>
      <c r="AT189" s="6" t="str">
        <f>_xlfn.IFNA(IF(IF($AH189=AT$5,VLOOKUP(AJ189,buff!$K:$L,2,FALSE),"")=0,"",IF($AH189=AT$5,VLOOKUP(AJ189,buff!$K:$L,2,FALSE),"")),"")</f>
        <v/>
      </c>
      <c r="AU189" s="6" t="str">
        <f>_xlfn.IFNA(IF(IF($AH189=AU$5,VLOOKUP(AK189,buff!$K:$L,2,FALSE),"")=0,"",IF($AH189=AU$5,VLOOKUP(AK189,buff!$K:$L,2,FALSE),"")),"")</f>
        <v/>
      </c>
      <c r="AV189" s="6" t="str">
        <f>_xlfn.IFNA(IF(IF($AH189=AV$5,VLOOKUP(AL189,buff!$K:$L,2,FALSE),"")=0,"",IF($AH189=AV$5,VLOOKUP(AL189,buff!$K:$L,2,FALSE),"")),"")</f>
        <v/>
      </c>
      <c r="AW189" s="6" t="str">
        <f>_xlfn.IFNA(IF(IF($AH189=AW$5,VLOOKUP(AM189,buff!$K:$L,2,FALSE),"")=0,"",IF($AH189=AW$5,VLOOKUP(AM189,buff!$K:$L,2,FALSE),"")),"")</f>
        <v/>
      </c>
      <c r="AX189" s="6" t="e">
        <f>VLOOKUP(AI189,buff!K:P,6,FALSE)</f>
        <v>#N/A</v>
      </c>
      <c r="AY189" t="e">
        <f t="shared" si="46"/>
        <v>#N/A</v>
      </c>
      <c r="AZ189" t="e">
        <f t="shared" si="46"/>
        <v>#N/A</v>
      </c>
      <c r="BA189">
        <f t="shared" si="47"/>
        <v>0</v>
      </c>
      <c r="BB189">
        <f t="shared" si="48"/>
        <v>0</v>
      </c>
    </row>
    <row r="190" spans="1:54" x14ac:dyDescent="0.15">
      <c r="A190" t="str">
        <f t="shared" si="55"/>
        <v>莲华主动技能1等级4</v>
      </c>
      <c r="B190" s="8">
        <v>184</v>
      </c>
      <c r="C190" s="8" t="str">
        <f>VLOOKUP(G190,角色!A:B,2,FALSE)</f>
        <v>莲华</v>
      </c>
      <c r="D190" s="8" t="str">
        <f t="shared" si="42"/>
        <v>主动技能1</v>
      </c>
      <c r="E190" s="8">
        <f t="shared" si="49"/>
        <v>4</v>
      </c>
      <c r="F190" s="8">
        <f t="shared" si="50"/>
        <v>1</v>
      </c>
      <c r="G190" s="8">
        <f t="shared" si="51"/>
        <v>4</v>
      </c>
      <c r="H190" s="4" t="s">
        <v>327</v>
      </c>
      <c r="I190" s="24" t="str">
        <f t="shared" si="58"/>
        <v>对敌方单体攻击，造成100%攻击力（+73）点伤害。</v>
      </c>
      <c r="J190" s="4" t="s">
        <v>305</v>
      </c>
      <c r="K190" s="1" t="s">
        <v>103</v>
      </c>
      <c r="L190" s="24" t="s">
        <v>107</v>
      </c>
      <c r="M190" s="4"/>
      <c r="N190" s="4">
        <v>100</v>
      </c>
      <c r="O190" s="4"/>
      <c r="T190" s="6" t="str">
        <f t="shared" si="56"/>
        <v/>
      </c>
      <c r="U190" s="6" t="str">
        <f t="shared" si="57"/>
        <v/>
      </c>
      <c r="Y190">
        <f t="shared" si="52"/>
        <v>0</v>
      </c>
      <c r="Z190">
        <v>100</v>
      </c>
      <c r="AA190" s="23">
        <v>10</v>
      </c>
      <c r="AB190" s="23">
        <f>INT(VLOOKUP(VLOOKUP($C190,角色技能升级比率表!$B:$C,2,FALSE),角色属性概况!E:F,2,FALSE)*VLOOKUP(E190,角色属性概况!I:M,3,FALSE)*AA190/100)</f>
        <v>73</v>
      </c>
      <c r="AE190">
        <v>0</v>
      </c>
      <c r="AF190" s="23">
        <f t="shared" si="44"/>
        <v>0</v>
      </c>
      <c r="AG190" s="23">
        <f t="shared" si="45"/>
        <v>0</v>
      </c>
      <c r="AN190" s="6" t="str">
        <f>_xlfn.IFNA(IF(IF($AH190=AN$5,VLOOKUP(AI190,buff!$K:$L,2,FALSE),"")=0,"",IF($AH190=AN$5,VLOOKUP(AI190,buff!$K:$L,2,FALSE),"")),"")</f>
        <v/>
      </c>
      <c r="AO190" s="6" t="str">
        <f>_xlfn.IFNA(IF(IF($AH190=AO$5,VLOOKUP(AJ190,buff!$K:$L,2,FALSE),"")=0,"",IF($AH190=AO$5,VLOOKUP(AJ190,buff!$K:$L,2,FALSE),"")),"")</f>
        <v/>
      </c>
      <c r="AP190" s="6" t="str">
        <f>_xlfn.IFNA(IF(IF($AH190=AP$5,VLOOKUP(AK190,buff!$K:$L,2,FALSE),"")=0,"",IF($AH190=AP$5,VLOOKUP(AK190,buff!$K:$L,2,FALSE),"")),"")</f>
        <v/>
      </c>
      <c r="AQ190" s="6" t="str">
        <f>_xlfn.IFNA(IF(IF($AH190=AQ$5,VLOOKUP(AL190,buff!$K:$L,2,FALSE),"")=0,"",IF($AH190=AQ$5,VLOOKUP(AL190,buff!$K:$L,2,FALSE),"")),"")</f>
        <v/>
      </c>
      <c r="AR190" s="6" t="str">
        <f>_xlfn.IFNA(IF(IF($AH190=AR$5,VLOOKUP(AM190,buff!$K:$L,2,FALSE),"")=0,"",IF($AH190=AR$5,VLOOKUP(AM190,buff!$K:$L,2,FALSE),"")),"")</f>
        <v/>
      </c>
      <c r="AS190" s="6" t="str">
        <f>_xlfn.IFNA(IF(IF($AH190=AS$5,VLOOKUP(AI190,buff!$K:$L,2,FALSE),"")=0,"",IF($AH190=AS$5,VLOOKUP(AI190,buff!$K:$L,2,FALSE),"")),"")</f>
        <v/>
      </c>
      <c r="AT190" s="6" t="str">
        <f>_xlfn.IFNA(IF(IF($AH190=AT$5,VLOOKUP(AJ190,buff!$K:$L,2,FALSE),"")=0,"",IF($AH190=AT$5,VLOOKUP(AJ190,buff!$K:$L,2,FALSE),"")),"")</f>
        <v/>
      </c>
      <c r="AU190" s="6" t="str">
        <f>_xlfn.IFNA(IF(IF($AH190=AU$5,VLOOKUP(AK190,buff!$K:$L,2,FALSE),"")=0,"",IF($AH190=AU$5,VLOOKUP(AK190,buff!$K:$L,2,FALSE),"")),"")</f>
        <v/>
      </c>
      <c r="AV190" s="6" t="str">
        <f>_xlfn.IFNA(IF(IF($AH190=AV$5,VLOOKUP(AL190,buff!$K:$L,2,FALSE),"")=0,"",IF($AH190=AV$5,VLOOKUP(AL190,buff!$K:$L,2,FALSE),"")),"")</f>
        <v/>
      </c>
      <c r="AW190" s="6" t="str">
        <f>_xlfn.IFNA(IF(IF($AH190=AW$5,VLOOKUP(AM190,buff!$K:$L,2,FALSE),"")=0,"",IF($AH190=AW$5,VLOOKUP(AM190,buff!$K:$L,2,FALSE),"")),"")</f>
        <v/>
      </c>
      <c r="AX190" s="6" t="e">
        <f>VLOOKUP(AI190,buff!K:P,6,FALSE)</f>
        <v>#N/A</v>
      </c>
      <c r="AY190" t="e">
        <f t="shared" si="46"/>
        <v>#N/A</v>
      </c>
      <c r="AZ190" t="e">
        <f t="shared" si="46"/>
        <v>#N/A</v>
      </c>
      <c r="BA190">
        <f t="shared" si="47"/>
        <v>0</v>
      </c>
      <c r="BB190">
        <f t="shared" si="48"/>
        <v>0</v>
      </c>
    </row>
    <row r="191" spans="1:54" x14ac:dyDescent="0.15">
      <c r="A191" t="str">
        <f t="shared" si="55"/>
        <v>莲华主动技能1等级5</v>
      </c>
      <c r="B191" s="8">
        <v>185</v>
      </c>
      <c r="C191" s="8" t="str">
        <f>VLOOKUP(G191,角色!A:B,2,FALSE)</f>
        <v>莲华</v>
      </c>
      <c r="D191" s="8" t="str">
        <f t="shared" si="42"/>
        <v>主动技能1</v>
      </c>
      <c r="E191" s="8">
        <f t="shared" si="49"/>
        <v>5</v>
      </c>
      <c r="F191" s="8">
        <f t="shared" si="50"/>
        <v>1</v>
      </c>
      <c r="G191" s="8">
        <f t="shared" si="51"/>
        <v>4</v>
      </c>
      <c r="H191" s="4" t="s">
        <v>327</v>
      </c>
      <c r="I191" s="24" t="str">
        <f t="shared" si="58"/>
        <v>对敌方单体攻击，造成100%攻击力（+90）点伤害。</v>
      </c>
      <c r="J191" s="4" t="s">
        <v>305</v>
      </c>
      <c r="K191" s="1" t="s">
        <v>103</v>
      </c>
      <c r="L191" s="24" t="s">
        <v>107</v>
      </c>
      <c r="M191" s="4"/>
      <c r="N191" s="4">
        <v>100</v>
      </c>
      <c r="O191" s="4"/>
      <c r="T191" s="6" t="str">
        <f t="shared" si="56"/>
        <v/>
      </c>
      <c r="U191" s="6" t="str">
        <f t="shared" si="57"/>
        <v/>
      </c>
      <c r="Y191">
        <f t="shared" si="52"/>
        <v>0</v>
      </c>
      <c r="Z191">
        <v>100</v>
      </c>
      <c r="AA191" s="23">
        <v>10</v>
      </c>
      <c r="AB191" s="23">
        <f>INT(VLOOKUP(VLOOKUP($C191,角色技能升级比率表!$B:$C,2,FALSE),角色属性概况!E:F,2,FALSE)*VLOOKUP(E191,角色属性概况!I:M,3,FALSE)*AA191/100)</f>
        <v>90</v>
      </c>
      <c r="AE191">
        <v>0</v>
      </c>
      <c r="AF191" s="23">
        <f t="shared" si="44"/>
        <v>0</v>
      </c>
      <c r="AG191" s="23">
        <f t="shared" si="45"/>
        <v>0</v>
      </c>
      <c r="AN191" s="6" t="str">
        <f>_xlfn.IFNA(IF(IF($AH191=AN$5,VLOOKUP(AI191,buff!$K:$L,2,FALSE),"")=0,"",IF($AH191=AN$5,VLOOKUP(AI191,buff!$K:$L,2,FALSE),"")),"")</f>
        <v/>
      </c>
      <c r="AO191" s="6" t="str">
        <f>_xlfn.IFNA(IF(IF($AH191=AO$5,VLOOKUP(AJ191,buff!$K:$L,2,FALSE),"")=0,"",IF($AH191=AO$5,VLOOKUP(AJ191,buff!$K:$L,2,FALSE),"")),"")</f>
        <v/>
      </c>
      <c r="AP191" s="6" t="str">
        <f>_xlfn.IFNA(IF(IF($AH191=AP$5,VLOOKUP(AK191,buff!$K:$L,2,FALSE),"")=0,"",IF($AH191=AP$5,VLOOKUP(AK191,buff!$K:$L,2,FALSE),"")),"")</f>
        <v/>
      </c>
      <c r="AQ191" s="6" t="str">
        <f>_xlfn.IFNA(IF(IF($AH191=AQ$5,VLOOKUP(AL191,buff!$K:$L,2,FALSE),"")=0,"",IF($AH191=AQ$5,VLOOKUP(AL191,buff!$K:$L,2,FALSE),"")),"")</f>
        <v/>
      </c>
      <c r="AR191" s="6" t="str">
        <f>_xlfn.IFNA(IF(IF($AH191=AR$5,VLOOKUP(AM191,buff!$K:$L,2,FALSE),"")=0,"",IF($AH191=AR$5,VLOOKUP(AM191,buff!$K:$L,2,FALSE),"")),"")</f>
        <v/>
      </c>
      <c r="AS191" s="6" t="str">
        <f>_xlfn.IFNA(IF(IF($AH191=AS$5,VLOOKUP(AI191,buff!$K:$L,2,FALSE),"")=0,"",IF($AH191=AS$5,VLOOKUP(AI191,buff!$K:$L,2,FALSE),"")),"")</f>
        <v/>
      </c>
      <c r="AT191" s="6" t="str">
        <f>_xlfn.IFNA(IF(IF($AH191=AT$5,VLOOKUP(AJ191,buff!$K:$L,2,FALSE),"")=0,"",IF($AH191=AT$5,VLOOKUP(AJ191,buff!$K:$L,2,FALSE),"")),"")</f>
        <v/>
      </c>
      <c r="AU191" s="6" t="str">
        <f>_xlfn.IFNA(IF(IF($AH191=AU$5,VLOOKUP(AK191,buff!$K:$L,2,FALSE),"")=0,"",IF($AH191=AU$5,VLOOKUP(AK191,buff!$K:$L,2,FALSE),"")),"")</f>
        <v/>
      </c>
      <c r="AV191" s="6" t="str">
        <f>_xlfn.IFNA(IF(IF($AH191=AV$5,VLOOKUP(AL191,buff!$K:$L,2,FALSE),"")=0,"",IF($AH191=AV$5,VLOOKUP(AL191,buff!$K:$L,2,FALSE),"")),"")</f>
        <v/>
      </c>
      <c r="AW191" s="6" t="str">
        <f>_xlfn.IFNA(IF(IF($AH191=AW$5,VLOOKUP(AM191,buff!$K:$L,2,FALSE),"")=0,"",IF($AH191=AW$5,VLOOKUP(AM191,buff!$K:$L,2,FALSE),"")),"")</f>
        <v/>
      </c>
      <c r="AX191" s="6" t="e">
        <f>VLOOKUP(AI191,buff!K:P,6,FALSE)</f>
        <v>#N/A</v>
      </c>
      <c r="AY191" t="e">
        <f t="shared" si="46"/>
        <v>#N/A</v>
      </c>
      <c r="AZ191" t="e">
        <f t="shared" si="46"/>
        <v>#N/A</v>
      </c>
      <c r="BA191">
        <f t="shared" si="47"/>
        <v>0</v>
      </c>
      <c r="BB191">
        <f t="shared" si="48"/>
        <v>0</v>
      </c>
    </row>
    <row r="192" spans="1:54" x14ac:dyDescent="0.15">
      <c r="A192" t="str">
        <f t="shared" si="55"/>
        <v>莲华主动技能1等级6</v>
      </c>
      <c r="B192" s="8">
        <v>186</v>
      </c>
      <c r="C192" s="8" t="str">
        <f>VLOOKUP(G192,角色!A:B,2,FALSE)</f>
        <v>莲华</v>
      </c>
      <c r="D192" s="8" t="str">
        <f t="shared" si="42"/>
        <v>主动技能1</v>
      </c>
      <c r="E192" s="8">
        <f t="shared" si="49"/>
        <v>6</v>
      </c>
      <c r="F192" s="8">
        <f t="shared" si="50"/>
        <v>1</v>
      </c>
      <c r="G192" s="8">
        <f t="shared" si="51"/>
        <v>4</v>
      </c>
      <c r="H192" s="4" t="s">
        <v>327</v>
      </c>
      <c r="I192" s="24" t="str">
        <f t="shared" si="58"/>
        <v>对敌方单体攻击，造成100%攻击力（+111）点伤害。</v>
      </c>
      <c r="J192" s="4" t="s">
        <v>305</v>
      </c>
      <c r="K192" s="1" t="s">
        <v>103</v>
      </c>
      <c r="L192" s="24" t="s">
        <v>107</v>
      </c>
      <c r="M192" s="4"/>
      <c r="N192" s="4">
        <v>100</v>
      </c>
      <c r="O192" s="4"/>
      <c r="T192" s="6" t="str">
        <f t="shared" si="56"/>
        <v/>
      </c>
      <c r="U192" s="6" t="str">
        <f t="shared" si="57"/>
        <v/>
      </c>
      <c r="Y192">
        <f t="shared" si="52"/>
        <v>0</v>
      </c>
      <c r="Z192">
        <v>100</v>
      </c>
      <c r="AA192" s="23">
        <v>10</v>
      </c>
      <c r="AB192" s="23">
        <f>INT(VLOOKUP(VLOOKUP($C192,角色技能升级比率表!$B:$C,2,FALSE),角色属性概况!E:F,2,FALSE)*VLOOKUP(E192,角色属性概况!I:M,3,FALSE)*AA192/100)</f>
        <v>111</v>
      </c>
      <c r="AE192">
        <v>0</v>
      </c>
      <c r="AF192" s="23">
        <f t="shared" si="44"/>
        <v>0</v>
      </c>
      <c r="AG192" s="23">
        <f t="shared" si="45"/>
        <v>0</v>
      </c>
      <c r="AN192" s="6" t="str">
        <f>_xlfn.IFNA(IF(IF($AH192=AN$5,VLOOKUP(AI192,buff!$K:$L,2,FALSE),"")=0,"",IF($AH192=AN$5,VLOOKUP(AI192,buff!$K:$L,2,FALSE),"")),"")</f>
        <v/>
      </c>
      <c r="AO192" s="6" t="str">
        <f>_xlfn.IFNA(IF(IF($AH192=AO$5,VLOOKUP(AJ192,buff!$K:$L,2,FALSE),"")=0,"",IF($AH192=AO$5,VLOOKUP(AJ192,buff!$K:$L,2,FALSE),"")),"")</f>
        <v/>
      </c>
      <c r="AP192" s="6" t="str">
        <f>_xlfn.IFNA(IF(IF($AH192=AP$5,VLOOKUP(AK192,buff!$K:$L,2,FALSE),"")=0,"",IF($AH192=AP$5,VLOOKUP(AK192,buff!$K:$L,2,FALSE),"")),"")</f>
        <v/>
      </c>
      <c r="AQ192" s="6" t="str">
        <f>_xlfn.IFNA(IF(IF($AH192=AQ$5,VLOOKUP(AL192,buff!$K:$L,2,FALSE),"")=0,"",IF($AH192=AQ$5,VLOOKUP(AL192,buff!$K:$L,2,FALSE),"")),"")</f>
        <v/>
      </c>
      <c r="AR192" s="6" t="str">
        <f>_xlfn.IFNA(IF(IF($AH192=AR$5,VLOOKUP(AM192,buff!$K:$L,2,FALSE),"")=0,"",IF($AH192=AR$5,VLOOKUP(AM192,buff!$K:$L,2,FALSE),"")),"")</f>
        <v/>
      </c>
      <c r="AS192" s="6" t="str">
        <f>_xlfn.IFNA(IF(IF($AH192=AS$5,VLOOKUP(AI192,buff!$K:$L,2,FALSE),"")=0,"",IF($AH192=AS$5,VLOOKUP(AI192,buff!$K:$L,2,FALSE),"")),"")</f>
        <v/>
      </c>
      <c r="AT192" s="6" t="str">
        <f>_xlfn.IFNA(IF(IF($AH192=AT$5,VLOOKUP(AJ192,buff!$K:$L,2,FALSE),"")=0,"",IF($AH192=AT$5,VLOOKUP(AJ192,buff!$K:$L,2,FALSE),"")),"")</f>
        <v/>
      </c>
      <c r="AU192" s="6" t="str">
        <f>_xlfn.IFNA(IF(IF($AH192=AU$5,VLOOKUP(AK192,buff!$K:$L,2,FALSE),"")=0,"",IF($AH192=AU$5,VLOOKUP(AK192,buff!$K:$L,2,FALSE),"")),"")</f>
        <v/>
      </c>
      <c r="AV192" s="6" t="str">
        <f>_xlfn.IFNA(IF(IF($AH192=AV$5,VLOOKUP(AL192,buff!$K:$L,2,FALSE),"")=0,"",IF($AH192=AV$5,VLOOKUP(AL192,buff!$K:$L,2,FALSE),"")),"")</f>
        <v/>
      </c>
      <c r="AW192" s="6" t="str">
        <f>_xlfn.IFNA(IF(IF($AH192=AW$5,VLOOKUP(AM192,buff!$K:$L,2,FALSE),"")=0,"",IF($AH192=AW$5,VLOOKUP(AM192,buff!$K:$L,2,FALSE),"")),"")</f>
        <v/>
      </c>
      <c r="AX192" s="6" t="e">
        <f>VLOOKUP(AI192,buff!K:P,6,FALSE)</f>
        <v>#N/A</v>
      </c>
      <c r="AY192" t="e">
        <f t="shared" si="46"/>
        <v>#N/A</v>
      </c>
      <c r="AZ192" t="e">
        <f t="shared" si="46"/>
        <v>#N/A</v>
      </c>
      <c r="BA192">
        <f t="shared" si="47"/>
        <v>0</v>
      </c>
      <c r="BB192">
        <f t="shared" si="48"/>
        <v>0</v>
      </c>
    </row>
    <row r="193" spans="1:54" x14ac:dyDescent="0.15">
      <c r="A193" t="str">
        <f t="shared" si="55"/>
        <v>莲华主动技能1等级7</v>
      </c>
      <c r="B193" s="8">
        <v>187</v>
      </c>
      <c r="C193" s="8" t="str">
        <f>VLOOKUP(G193,角色!A:B,2,FALSE)</f>
        <v>莲华</v>
      </c>
      <c r="D193" s="8" t="str">
        <f t="shared" si="42"/>
        <v>主动技能1</v>
      </c>
      <c r="E193" s="8">
        <f t="shared" si="49"/>
        <v>7</v>
      </c>
      <c r="F193" s="8">
        <f t="shared" si="50"/>
        <v>1</v>
      </c>
      <c r="G193" s="8">
        <f t="shared" si="51"/>
        <v>4</v>
      </c>
      <c r="H193" s="4" t="s">
        <v>327</v>
      </c>
      <c r="I193" s="24" t="str">
        <f t="shared" si="58"/>
        <v>对敌方单体攻击，造成100%攻击力（+137）点伤害。</v>
      </c>
      <c r="J193" s="4" t="s">
        <v>305</v>
      </c>
      <c r="K193" s="1" t="s">
        <v>103</v>
      </c>
      <c r="L193" s="24" t="s">
        <v>107</v>
      </c>
      <c r="M193" s="4"/>
      <c r="N193" s="4">
        <v>100</v>
      </c>
      <c r="O193" s="4"/>
      <c r="T193" s="6" t="str">
        <f t="shared" si="56"/>
        <v/>
      </c>
      <c r="U193" s="6" t="str">
        <f t="shared" si="57"/>
        <v/>
      </c>
      <c r="Y193">
        <f t="shared" si="52"/>
        <v>0</v>
      </c>
      <c r="Z193">
        <v>100</v>
      </c>
      <c r="AA193" s="23">
        <v>10</v>
      </c>
      <c r="AB193" s="23">
        <f>INT(VLOOKUP(VLOOKUP($C193,角色技能升级比率表!$B:$C,2,FALSE),角色属性概况!E:F,2,FALSE)*VLOOKUP(E193,角色属性概况!I:M,3,FALSE)*AA193/100)</f>
        <v>137</v>
      </c>
      <c r="AE193">
        <v>0</v>
      </c>
      <c r="AF193" s="23">
        <f t="shared" si="44"/>
        <v>0</v>
      </c>
      <c r="AG193" s="23">
        <f t="shared" si="45"/>
        <v>0</v>
      </c>
      <c r="AN193" s="6" t="str">
        <f>_xlfn.IFNA(IF(IF($AH193=AN$5,VLOOKUP(AI193,buff!$K:$L,2,FALSE),"")=0,"",IF($AH193=AN$5,VLOOKUP(AI193,buff!$K:$L,2,FALSE),"")),"")</f>
        <v/>
      </c>
      <c r="AO193" s="6" t="str">
        <f>_xlfn.IFNA(IF(IF($AH193=AO$5,VLOOKUP(AJ193,buff!$K:$L,2,FALSE),"")=0,"",IF($AH193=AO$5,VLOOKUP(AJ193,buff!$K:$L,2,FALSE),"")),"")</f>
        <v/>
      </c>
      <c r="AP193" s="6" t="str">
        <f>_xlfn.IFNA(IF(IF($AH193=AP$5,VLOOKUP(AK193,buff!$K:$L,2,FALSE),"")=0,"",IF($AH193=AP$5,VLOOKUP(AK193,buff!$K:$L,2,FALSE),"")),"")</f>
        <v/>
      </c>
      <c r="AQ193" s="6" t="str">
        <f>_xlfn.IFNA(IF(IF($AH193=AQ$5,VLOOKUP(AL193,buff!$K:$L,2,FALSE),"")=0,"",IF($AH193=AQ$5,VLOOKUP(AL193,buff!$K:$L,2,FALSE),"")),"")</f>
        <v/>
      </c>
      <c r="AR193" s="6" t="str">
        <f>_xlfn.IFNA(IF(IF($AH193=AR$5,VLOOKUP(AM193,buff!$K:$L,2,FALSE),"")=0,"",IF($AH193=AR$5,VLOOKUP(AM193,buff!$K:$L,2,FALSE),"")),"")</f>
        <v/>
      </c>
      <c r="AS193" s="6" t="str">
        <f>_xlfn.IFNA(IF(IF($AH193=AS$5,VLOOKUP(AI193,buff!$K:$L,2,FALSE),"")=0,"",IF($AH193=AS$5,VLOOKUP(AI193,buff!$K:$L,2,FALSE),"")),"")</f>
        <v/>
      </c>
      <c r="AT193" s="6" t="str">
        <f>_xlfn.IFNA(IF(IF($AH193=AT$5,VLOOKUP(AJ193,buff!$K:$L,2,FALSE),"")=0,"",IF($AH193=AT$5,VLOOKUP(AJ193,buff!$K:$L,2,FALSE),"")),"")</f>
        <v/>
      </c>
      <c r="AU193" s="6" t="str">
        <f>_xlfn.IFNA(IF(IF($AH193=AU$5,VLOOKUP(AK193,buff!$K:$L,2,FALSE),"")=0,"",IF($AH193=AU$5,VLOOKUP(AK193,buff!$K:$L,2,FALSE),"")),"")</f>
        <v/>
      </c>
      <c r="AV193" s="6" t="str">
        <f>_xlfn.IFNA(IF(IF($AH193=AV$5,VLOOKUP(AL193,buff!$K:$L,2,FALSE),"")=0,"",IF($AH193=AV$5,VLOOKUP(AL193,buff!$K:$L,2,FALSE),"")),"")</f>
        <v/>
      </c>
      <c r="AW193" s="6" t="str">
        <f>_xlfn.IFNA(IF(IF($AH193=AW$5,VLOOKUP(AM193,buff!$K:$L,2,FALSE),"")=0,"",IF($AH193=AW$5,VLOOKUP(AM193,buff!$K:$L,2,FALSE),"")),"")</f>
        <v/>
      </c>
      <c r="AX193" s="6" t="e">
        <f>VLOOKUP(AI193,buff!K:P,6,FALSE)</f>
        <v>#N/A</v>
      </c>
      <c r="AY193" t="e">
        <f t="shared" si="46"/>
        <v>#N/A</v>
      </c>
      <c r="AZ193" t="e">
        <f t="shared" si="46"/>
        <v>#N/A</v>
      </c>
      <c r="BA193">
        <f t="shared" si="47"/>
        <v>0</v>
      </c>
      <c r="BB193">
        <f t="shared" si="48"/>
        <v>0</v>
      </c>
    </row>
    <row r="194" spans="1:54" x14ac:dyDescent="0.15">
      <c r="A194" t="str">
        <f t="shared" si="55"/>
        <v>莲华主动技能1等级8</v>
      </c>
      <c r="B194" s="8">
        <v>188</v>
      </c>
      <c r="C194" s="8" t="str">
        <f>VLOOKUP(G194,角色!A:B,2,FALSE)</f>
        <v>莲华</v>
      </c>
      <c r="D194" s="8" t="str">
        <f t="shared" si="42"/>
        <v>主动技能1</v>
      </c>
      <c r="E194" s="8">
        <f t="shared" si="49"/>
        <v>8</v>
      </c>
      <c r="F194" s="8">
        <f t="shared" si="50"/>
        <v>1</v>
      </c>
      <c r="G194" s="8">
        <f t="shared" si="51"/>
        <v>4</v>
      </c>
      <c r="H194" s="4" t="s">
        <v>327</v>
      </c>
      <c r="I194" s="24" t="str">
        <f t="shared" si="58"/>
        <v>对敌方单体攻击，造成100%攻击力（+168）点伤害。</v>
      </c>
      <c r="J194" s="4" t="s">
        <v>305</v>
      </c>
      <c r="K194" s="1" t="s">
        <v>103</v>
      </c>
      <c r="L194" s="24" t="s">
        <v>107</v>
      </c>
      <c r="M194" s="4"/>
      <c r="N194" s="4">
        <v>100</v>
      </c>
      <c r="O194" s="4"/>
      <c r="T194" s="6" t="str">
        <f t="shared" si="56"/>
        <v/>
      </c>
      <c r="U194" s="6" t="str">
        <f t="shared" si="57"/>
        <v/>
      </c>
      <c r="Y194">
        <f t="shared" si="52"/>
        <v>0</v>
      </c>
      <c r="Z194">
        <v>100</v>
      </c>
      <c r="AA194" s="23">
        <v>10</v>
      </c>
      <c r="AB194" s="23">
        <f>INT(VLOOKUP(VLOOKUP($C194,角色技能升级比率表!$B:$C,2,FALSE),角色属性概况!E:F,2,FALSE)*VLOOKUP(E194,角色属性概况!I:M,3,FALSE)*AA194/100)</f>
        <v>168</v>
      </c>
      <c r="AE194">
        <v>0</v>
      </c>
      <c r="AF194" s="23">
        <f t="shared" si="44"/>
        <v>0</v>
      </c>
      <c r="AG194" s="23">
        <f t="shared" si="45"/>
        <v>0</v>
      </c>
      <c r="AN194" s="6" t="str">
        <f>_xlfn.IFNA(IF(IF($AH194=AN$5,VLOOKUP(AI194,buff!$K:$L,2,FALSE),"")=0,"",IF($AH194=AN$5,VLOOKUP(AI194,buff!$K:$L,2,FALSE),"")),"")</f>
        <v/>
      </c>
      <c r="AO194" s="6" t="str">
        <f>_xlfn.IFNA(IF(IF($AH194=AO$5,VLOOKUP(AJ194,buff!$K:$L,2,FALSE),"")=0,"",IF($AH194=AO$5,VLOOKUP(AJ194,buff!$K:$L,2,FALSE),"")),"")</f>
        <v/>
      </c>
      <c r="AP194" s="6" t="str">
        <f>_xlfn.IFNA(IF(IF($AH194=AP$5,VLOOKUP(AK194,buff!$K:$L,2,FALSE),"")=0,"",IF($AH194=AP$5,VLOOKUP(AK194,buff!$K:$L,2,FALSE),"")),"")</f>
        <v/>
      </c>
      <c r="AQ194" s="6" t="str">
        <f>_xlfn.IFNA(IF(IF($AH194=AQ$5,VLOOKUP(AL194,buff!$K:$L,2,FALSE),"")=0,"",IF($AH194=AQ$5,VLOOKUP(AL194,buff!$K:$L,2,FALSE),"")),"")</f>
        <v/>
      </c>
      <c r="AR194" s="6" t="str">
        <f>_xlfn.IFNA(IF(IF($AH194=AR$5,VLOOKUP(AM194,buff!$K:$L,2,FALSE),"")=0,"",IF($AH194=AR$5,VLOOKUP(AM194,buff!$K:$L,2,FALSE),"")),"")</f>
        <v/>
      </c>
      <c r="AS194" s="6" t="str">
        <f>_xlfn.IFNA(IF(IF($AH194=AS$5,VLOOKUP(AI194,buff!$K:$L,2,FALSE),"")=0,"",IF($AH194=AS$5,VLOOKUP(AI194,buff!$K:$L,2,FALSE),"")),"")</f>
        <v/>
      </c>
      <c r="AT194" s="6" t="str">
        <f>_xlfn.IFNA(IF(IF($AH194=AT$5,VLOOKUP(AJ194,buff!$K:$L,2,FALSE),"")=0,"",IF($AH194=AT$5,VLOOKUP(AJ194,buff!$K:$L,2,FALSE),"")),"")</f>
        <v/>
      </c>
      <c r="AU194" s="6" t="str">
        <f>_xlfn.IFNA(IF(IF($AH194=AU$5,VLOOKUP(AK194,buff!$K:$L,2,FALSE),"")=0,"",IF($AH194=AU$5,VLOOKUP(AK194,buff!$K:$L,2,FALSE),"")),"")</f>
        <v/>
      </c>
      <c r="AV194" s="6" t="str">
        <f>_xlfn.IFNA(IF(IF($AH194=AV$5,VLOOKUP(AL194,buff!$K:$L,2,FALSE),"")=0,"",IF($AH194=AV$5,VLOOKUP(AL194,buff!$K:$L,2,FALSE),"")),"")</f>
        <v/>
      </c>
      <c r="AW194" s="6" t="str">
        <f>_xlfn.IFNA(IF(IF($AH194=AW$5,VLOOKUP(AM194,buff!$K:$L,2,FALSE),"")=0,"",IF($AH194=AW$5,VLOOKUP(AM194,buff!$K:$L,2,FALSE),"")),"")</f>
        <v/>
      </c>
      <c r="AX194" s="6" t="e">
        <f>VLOOKUP(AI194,buff!K:P,6,FALSE)</f>
        <v>#N/A</v>
      </c>
      <c r="AY194" t="e">
        <f t="shared" si="46"/>
        <v>#N/A</v>
      </c>
      <c r="AZ194" t="e">
        <f t="shared" si="46"/>
        <v>#N/A</v>
      </c>
      <c r="BA194">
        <f t="shared" si="47"/>
        <v>0</v>
      </c>
      <c r="BB194">
        <f t="shared" si="48"/>
        <v>0</v>
      </c>
    </row>
    <row r="195" spans="1:54" x14ac:dyDescent="0.15">
      <c r="A195" t="str">
        <f t="shared" si="55"/>
        <v>莲华主动技能1等级9</v>
      </c>
      <c r="B195" s="8">
        <v>189</v>
      </c>
      <c r="C195" s="8" t="str">
        <f>VLOOKUP(G195,角色!A:B,2,FALSE)</f>
        <v>莲华</v>
      </c>
      <c r="D195" s="8" t="str">
        <f t="shared" si="42"/>
        <v>主动技能1</v>
      </c>
      <c r="E195" s="8">
        <f t="shared" si="49"/>
        <v>9</v>
      </c>
      <c r="F195" s="8">
        <f t="shared" si="50"/>
        <v>1</v>
      </c>
      <c r="G195" s="8">
        <f t="shared" si="51"/>
        <v>4</v>
      </c>
      <c r="H195" s="4" t="s">
        <v>327</v>
      </c>
      <c r="I195" s="24" t="str">
        <f t="shared" si="58"/>
        <v>对敌方单体攻击，造成100%攻击力（+208）点伤害。</v>
      </c>
      <c r="J195" s="4" t="s">
        <v>305</v>
      </c>
      <c r="K195" s="1" t="s">
        <v>103</v>
      </c>
      <c r="L195" s="24" t="s">
        <v>107</v>
      </c>
      <c r="M195" s="4"/>
      <c r="N195" s="4">
        <v>100</v>
      </c>
      <c r="O195" s="4"/>
      <c r="T195" s="6" t="str">
        <f t="shared" si="56"/>
        <v/>
      </c>
      <c r="U195" s="6" t="str">
        <f t="shared" si="57"/>
        <v/>
      </c>
      <c r="Y195">
        <f t="shared" si="52"/>
        <v>0</v>
      </c>
      <c r="Z195">
        <v>100</v>
      </c>
      <c r="AA195" s="23">
        <v>10</v>
      </c>
      <c r="AB195" s="23">
        <f>INT(VLOOKUP(VLOOKUP($C195,角色技能升级比率表!$B:$C,2,FALSE),角色属性概况!E:F,2,FALSE)*VLOOKUP(E195,角色属性概况!I:M,3,FALSE)*AA195/100)</f>
        <v>208</v>
      </c>
      <c r="AE195">
        <v>0</v>
      </c>
      <c r="AF195" s="23">
        <f t="shared" si="44"/>
        <v>0</v>
      </c>
      <c r="AG195" s="23">
        <f t="shared" si="45"/>
        <v>0</v>
      </c>
      <c r="AN195" s="6" t="str">
        <f>_xlfn.IFNA(IF(IF($AH195=AN$5,VLOOKUP(AI195,buff!$K:$L,2,FALSE),"")=0,"",IF($AH195=AN$5,VLOOKUP(AI195,buff!$K:$L,2,FALSE),"")),"")</f>
        <v/>
      </c>
      <c r="AO195" s="6" t="str">
        <f>_xlfn.IFNA(IF(IF($AH195=AO$5,VLOOKUP(AJ195,buff!$K:$L,2,FALSE),"")=0,"",IF($AH195=AO$5,VLOOKUP(AJ195,buff!$K:$L,2,FALSE),"")),"")</f>
        <v/>
      </c>
      <c r="AP195" s="6" t="str">
        <f>_xlfn.IFNA(IF(IF($AH195=AP$5,VLOOKUP(AK195,buff!$K:$L,2,FALSE),"")=0,"",IF($AH195=AP$5,VLOOKUP(AK195,buff!$K:$L,2,FALSE),"")),"")</f>
        <v/>
      </c>
      <c r="AQ195" s="6" t="str">
        <f>_xlfn.IFNA(IF(IF($AH195=AQ$5,VLOOKUP(AL195,buff!$K:$L,2,FALSE),"")=0,"",IF($AH195=AQ$5,VLOOKUP(AL195,buff!$K:$L,2,FALSE),"")),"")</f>
        <v/>
      </c>
      <c r="AR195" s="6" t="str">
        <f>_xlfn.IFNA(IF(IF($AH195=AR$5,VLOOKUP(AM195,buff!$K:$L,2,FALSE),"")=0,"",IF($AH195=AR$5,VLOOKUP(AM195,buff!$K:$L,2,FALSE),"")),"")</f>
        <v/>
      </c>
      <c r="AS195" s="6" t="str">
        <f>_xlfn.IFNA(IF(IF($AH195=AS$5,VLOOKUP(AI195,buff!$K:$L,2,FALSE),"")=0,"",IF($AH195=AS$5,VLOOKUP(AI195,buff!$K:$L,2,FALSE),"")),"")</f>
        <v/>
      </c>
      <c r="AT195" s="6" t="str">
        <f>_xlfn.IFNA(IF(IF($AH195=AT$5,VLOOKUP(AJ195,buff!$K:$L,2,FALSE),"")=0,"",IF($AH195=AT$5,VLOOKUP(AJ195,buff!$K:$L,2,FALSE),"")),"")</f>
        <v/>
      </c>
      <c r="AU195" s="6" t="str">
        <f>_xlfn.IFNA(IF(IF($AH195=AU$5,VLOOKUP(AK195,buff!$K:$L,2,FALSE),"")=0,"",IF($AH195=AU$5,VLOOKUP(AK195,buff!$K:$L,2,FALSE),"")),"")</f>
        <v/>
      </c>
      <c r="AV195" s="6" t="str">
        <f>_xlfn.IFNA(IF(IF($AH195=AV$5,VLOOKUP(AL195,buff!$K:$L,2,FALSE),"")=0,"",IF($AH195=AV$5,VLOOKUP(AL195,buff!$K:$L,2,FALSE),"")),"")</f>
        <v/>
      </c>
      <c r="AW195" s="6" t="str">
        <f>_xlfn.IFNA(IF(IF($AH195=AW$5,VLOOKUP(AM195,buff!$K:$L,2,FALSE),"")=0,"",IF($AH195=AW$5,VLOOKUP(AM195,buff!$K:$L,2,FALSE),"")),"")</f>
        <v/>
      </c>
      <c r="AX195" s="6" t="e">
        <f>VLOOKUP(AI195,buff!K:P,6,FALSE)</f>
        <v>#N/A</v>
      </c>
      <c r="AY195" t="e">
        <f t="shared" si="46"/>
        <v>#N/A</v>
      </c>
      <c r="AZ195" t="e">
        <f t="shared" si="46"/>
        <v>#N/A</v>
      </c>
      <c r="BA195">
        <f t="shared" si="47"/>
        <v>0</v>
      </c>
      <c r="BB195">
        <f t="shared" si="48"/>
        <v>0</v>
      </c>
    </row>
    <row r="196" spans="1:54" x14ac:dyDescent="0.15">
      <c r="A196" t="str">
        <f t="shared" si="55"/>
        <v>莲华主动技能1等级10</v>
      </c>
      <c r="B196" s="8">
        <v>190</v>
      </c>
      <c r="C196" s="8" t="str">
        <f>VLOOKUP(G196,角色!A:B,2,FALSE)</f>
        <v>莲华</v>
      </c>
      <c r="D196" s="8" t="str">
        <f t="shared" si="42"/>
        <v>主动技能1</v>
      </c>
      <c r="E196" s="8">
        <f t="shared" si="49"/>
        <v>10</v>
      </c>
      <c r="F196" s="8">
        <f t="shared" si="50"/>
        <v>1</v>
      </c>
      <c r="G196" s="8">
        <f t="shared" si="51"/>
        <v>4</v>
      </c>
      <c r="H196" s="4" t="s">
        <v>327</v>
      </c>
      <c r="I196" s="24" t="str">
        <f t="shared" ref="I196:I206" si="59">"对敌方单体进行穿透攻击，造成100%攻击力（+"&amp;AB196&amp;"）点伤害。"</f>
        <v>对敌方单体进行穿透攻击，造成100%攻击力（+256）点伤害。</v>
      </c>
      <c r="J196" s="4" t="s">
        <v>305</v>
      </c>
      <c r="K196" s="1" t="s">
        <v>103</v>
      </c>
      <c r="L196" s="4" t="s">
        <v>110</v>
      </c>
      <c r="M196" s="4"/>
      <c r="N196" s="4">
        <v>100</v>
      </c>
      <c r="O196" s="4">
        <v>100</v>
      </c>
      <c r="T196" s="6" t="str">
        <f t="shared" si="56"/>
        <v/>
      </c>
      <c r="U196" s="6" t="str">
        <f t="shared" si="57"/>
        <v/>
      </c>
      <c r="Y196">
        <f t="shared" si="52"/>
        <v>0</v>
      </c>
      <c r="Z196">
        <v>100</v>
      </c>
      <c r="AA196" s="23">
        <v>10</v>
      </c>
      <c r="AB196" s="23">
        <f>INT(VLOOKUP(VLOOKUP($C196,角色技能升级比率表!$B:$C,2,FALSE),角色属性概况!E:F,2,FALSE)*VLOOKUP(E196,角色属性概况!I:M,3,FALSE)*AA196/100)</f>
        <v>256</v>
      </c>
      <c r="AE196">
        <v>0</v>
      </c>
      <c r="AF196" s="23">
        <f t="shared" si="44"/>
        <v>0</v>
      </c>
      <c r="AG196" s="23">
        <f t="shared" si="45"/>
        <v>0</v>
      </c>
      <c r="AN196" s="6" t="str">
        <f>_xlfn.IFNA(IF(IF($AH196=AN$5,VLOOKUP(AI196,buff!$K:$L,2,FALSE),"")=0,"",IF($AH196=AN$5,VLOOKUP(AI196,buff!$K:$L,2,FALSE),"")),"")</f>
        <v/>
      </c>
      <c r="AO196" s="6" t="str">
        <f>_xlfn.IFNA(IF(IF($AH196=AO$5,VLOOKUP(AJ196,buff!$K:$L,2,FALSE),"")=0,"",IF($AH196=AO$5,VLOOKUP(AJ196,buff!$K:$L,2,FALSE),"")),"")</f>
        <v/>
      </c>
      <c r="AP196" s="6" t="str">
        <f>_xlfn.IFNA(IF(IF($AH196=AP$5,VLOOKUP(AK196,buff!$K:$L,2,FALSE),"")=0,"",IF($AH196=AP$5,VLOOKUP(AK196,buff!$K:$L,2,FALSE),"")),"")</f>
        <v/>
      </c>
      <c r="AQ196" s="6" t="str">
        <f>_xlfn.IFNA(IF(IF($AH196=AQ$5,VLOOKUP(AL196,buff!$K:$L,2,FALSE),"")=0,"",IF($AH196=AQ$5,VLOOKUP(AL196,buff!$K:$L,2,FALSE),"")),"")</f>
        <v/>
      </c>
      <c r="AR196" s="6" t="str">
        <f>_xlfn.IFNA(IF(IF($AH196=AR$5,VLOOKUP(AM196,buff!$K:$L,2,FALSE),"")=0,"",IF($AH196=AR$5,VLOOKUP(AM196,buff!$K:$L,2,FALSE),"")),"")</f>
        <v/>
      </c>
      <c r="AS196" s="6" t="str">
        <f>_xlfn.IFNA(IF(IF($AH196=AS$5,VLOOKUP(AI196,buff!$K:$L,2,FALSE),"")=0,"",IF($AH196=AS$5,VLOOKUP(AI196,buff!$K:$L,2,FALSE),"")),"")</f>
        <v/>
      </c>
      <c r="AT196" s="6" t="str">
        <f>_xlfn.IFNA(IF(IF($AH196=AT$5,VLOOKUP(AJ196,buff!$K:$L,2,FALSE),"")=0,"",IF($AH196=AT$5,VLOOKUP(AJ196,buff!$K:$L,2,FALSE),"")),"")</f>
        <v/>
      </c>
      <c r="AU196" s="6" t="str">
        <f>_xlfn.IFNA(IF(IF($AH196=AU$5,VLOOKUP(AK196,buff!$K:$L,2,FALSE),"")=0,"",IF($AH196=AU$5,VLOOKUP(AK196,buff!$K:$L,2,FALSE),"")),"")</f>
        <v/>
      </c>
      <c r="AV196" s="6" t="str">
        <f>_xlfn.IFNA(IF(IF($AH196=AV$5,VLOOKUP(AL196,buff!$K:$L,2,FALSE),"")=0,"",IF($AH196=AV$5,VLOOKUP(AL196,buff!$K:$L,2,FALSE),"")),"")</f>
        <v/>
      </c>
      <c r="AW196" s="6" t="str">
        <f>_xlfn.IFNA(IF(IF($AH196=AW$5,VLOOKUP(AM196,buff!$K:$L,2,FALSE),"")=0,"",IF($AH196=AW$5,VLOOKUP(AM196,buff!$K:$L,2,FALSE),"")),"")</f>
        <v/>
      </c>
      <c r="AX196" s="6" t="e">
        <f>VLOOKUP(AI196,buff!K:P,6,FALSE)</f>
        <v>#N/A</v>
      </c>
      <c r="AY196" t="e">
        <f t="shared" si="46"/>
        <v>#N/A</v>
      </c>
      <c r="AZ196" t="e">
        <f t="shared" si="46"/>
        <v>#N/A</v>
      </c>
      <c r="BA196">
        <f t="shared" si="47"/>
        <v>0</v>
      </c>
      <c r="BB196">
        <f t="shared" si="48"/>
        <v>0</v>
      </c>
    </row>
    <row r="197" spans="1:54" x14ac:dyDescent="0.15">
      <c r="A197" t="str">
        <f t="shared" si="55"/>
        <v>莲华主动技能1等级11</v>
      </c>
      <c r="B197" s="8">
        <v>191</v>
      </c>
      <c r="C197" s="8" t="str">
        <f>VLOOKUP(G197,角色!A:B,2,FALSE)</f>
        <v>莲华</v>
      </c>
      <c r="D197" s="8" t="str">
        <f t="shared" si="42"/>
        <v>主动技能1</v>
      </c>
      <c r="E197" s="8">
        <f t="shared" si="49"/>
        <v>11</v>
      </c>
      <c r="F197" s="8">
        <f t="shared" si="50"/>
        <v>1</v>
      </c>
      <c r="G197" s="8">
        <f t="shared" si="51"/>
        <v>4</v>
      </c>
      <c r="H197" s="4" t="s">
        <v>327</v>
      </c>
      <c r="I197" s="24" t="str">
        <f t="shared" si="59"/>
        <v>对敌方单体进行穿透攻击，造成100%攻击力（+315）点伤害。</v>
      </c>
      <c r="J197" s="4" t="s">
        <v>305</v>
      </c>
      <c r="K197" s="1" t="s">
        <v>103</v>
      </c>
      <c r="L197" s="4" t="s">
        <v>110</v>
      </c>
      <c r="M197" s="4"/>
      <c r="N197" s="4">
        <v>100</v>
      </c>
      <c r="O197" s="4">
        <v>100</v>
      </c>
      <c r="T197" s="6" t="str">
        <f t="shared" si="56"/>
        <v/>
      </c>
      <c r="U197" s="6" t="str">
        <f t="shared" si="57"/>
        <v/>
      </c>
      <c r="Y197">
        <f t="shared" si="52"/>
        <v>0</v>
      </c>
      <c r="Z197">
        <v>100</v>
      </c>
      <c r="AA197" s="23">
        <v>10</v>
      </c>
      <c r="AB197" s="23">
        <f>INT(VLOOKUP(VLOOKUP($C197,角色技能升级比率表!$B:$C,2,FALSE),角色属性概况!E:F,2,FALSE)*VLOOKUP(E197,角色属性概况!I:M,3,FALSE)*AA197/100)</f>
        <v>315</v>
      </c>
      <c r="AE197">
        <v>0</v>
      </c>
      <c r="AF197" s="23">
        <f t="shared" si="44"/>
        <v>0</v>
      </c>
      <c r="AG197" s="23">
        <f t="shared" si="45"/>
        <v>0</v>
      </c>
      <c r="AN197" s="6" t="str">
        <f>_xlfn.IFNA(IF(IF($AH197=AN$5,VLOOKUP(AI197,buff!$K:$L,2,FALSE),"")=0,"",IF($AH197=AN$5,VLOOKUP(AI197,buff!$K:$L,2,FALSE),"")),"")</f>
        <v/>
      </c>
      <c r="AO197" s="6" t="str">
        <f>_xlfn.IFNA(IF(IF($AH197=AO$5,VLOOKUP(AJ197,buff!$K:$L,2,FALSE),"")=0,"",IF($AH197=AO$5,VLOOKUP(AJ197,buff!$K:$L,2,FALSE),"")),"")</f>
        <v/>
      </c>
      <c r="AP197" s="6" t="str">
        <f>_xlfn.IFNA(IF(IF($AH197=AP$5,VLOOKUP(AK197,buff!$K:$L,2,FALSE),"")=0,"",IF($AH197=AP$5,VLOOKUP(AK197,buff!$K:$L,2,FALSE),"")),"")</f>
        <v/>
      </c>
      <c r="AQ197" s="6" t="str">
        <f>_xlfn.IFNA(IF(IF($AH197=AQ$5,VLOOKUP(AL197,buff!$K:$L,2,FALSE),"")=0,"",IF($AH197=AQ$5,VLOOKUP(AL197,buff!$K:$L,2,FALSE),"")),"")</f>
        <v/>
      </c>
      <c r="AR197" s="6" t="str">
        <f>_xlfn.IFNA(IF(IF($AH197=AR$5,VLOOKUP(AM197,buff!$K:$L,2,FALSE),"")=0,"",IF($AH197=AR$5,VLOOKUP(AM197,buff!$K:$L,2,FALSE),"")),"")</f>
        <v/>
      </c>
      <c r="AS197" s="6" t="str">
        <f>_xlfn.IFNA(IF(IF($AH197=AS$5,VLOOKUP(AI197,buff!$K:$L,2,FALSE),"")=0,"",IF($AH197=AS$5,VLOOKUP(AI197,buff!$K:$L,2,FALSE),"")),"")</f>
        <v/>
      </c>
      <c r="AT197" s="6" t="str">
        <f>_xlfn.IFNA(IF(IF($AH197=AT$5,VLOOKUP(AJ197,buff!$K:$L,2,FALSE),"")=0,"",IF($AH197=AT$5,VLOOKUP(AJ197,buff!$K:$L,2,FALSE),"")),"")</f>
        <v/>
      </c>
      <c r="AU197" s="6" t="str">
        <f>_xlfn.IFNA(IF(IF($AH197=AU$5,VLOOKUP(AK197,buff!$K:$L,2,FALSE),"")=0,"",IF($AH197=AU$5,VLOOKUP(AK197,buff!$K:$L,2,FALSE),"")),"")</f>
        <v/>
      </c>
      <c r="AV197" s="6" t="str">
        <f>_xlfn.IFNA(IF(IF($AH197=AV$5,VLOOKUP(AL197,buff!$K:$L,2,FALSE),"")=0,"",IF($AH197=AV$5,VLOOKUP(AL197,buff!$K:$L,2,FALSE),"")),"")</f>
        <v/>
      </c>
      <c r="AW197" s="6" t="str">
        <f>_xlfn.IFNA(IF(IF($AH197=AW$5,VLOOKUP(AM197,buff!$K:$L,2,FALSE),"")=0,"",IF($AH197=AW$5,VLOOKUP(AM197,buff!$K:$L,2,FALSE),"")),"")</f>
        <v/>
      </c>
      <c r="AX197" s="6" t="e">
        <f>VLOOKUP(AI197,buff!K:P,6,FALSE)</f>
        <v>#N/A</v>
      </c>
      <c r="AY197" t="e">
        <f t="shared" si="46"/>
        <v>#N/A</v>
      </c>
      <c r="AZ197" t="e">
        <f t="shared" si="46"/>
        <v>#N/A</v>
      </c>
      <c r="BA197">
        <f t="shared" si="47"/>
        <v>0</v>
      </c>
      <c r="BB197">
        <f t="shared" si="48"/>
        <v>0</v>
      </c>
    </row>
    <row r="198" spans="1:54" x14ac:dyDescent="0.15">
      <c r="A198" t="str">
        <f t="shared" si="55"/>
        <v>莲华主动技能1等级12</v>
      </c>
      <c r="B198" s="8">
        <v>192</v>
      </c>
      <c r="C198" s="8" t="str">
        <f>VLOOKUP(G198,角色!A:B,2,FALSE)</f>
        <v>莲华</v>
      </c>
      <c r="D198" s="8" t="str">
        <f t="shared" si="42"/>
        <v>主动技能1</v>
      </c>
      <c r="E198" s="8">
        <f t="shared" si="49"/>
        <v>12</v>
      </c>
      <c r="F198" s="8">
        <f t="shared" si="50"/>
        <v>1</v>
      </c>
      <c r="G198" s="8">
        <f t="shared" si="51"/>
        <v>4</v>
      </c>
      <c r="H198" s="4" t="s">
        <v>327</v>
      </c>
      <c r="I198" s="24" t="str">
        <f t="shared" si="59"/>
        <v>对敌方单体进行穿透攻击，造成100%攻击力（+388）点伤害。</v>
      </c>
      <c r="J198" s="4" t="s">
        <v>305</v>
      </c>
      <c r="K198" s="1" t="s">
        <v>103</v>
      </c>
      <c r="L198" s="4" t="s">
        <v>110</v>
      </c>
      <c r="M198" s="4"/>
      <c r="N198" s="4">
        <v>100</v>
      </c>
      <c r="O198" s="4">
        <v>100</v>
      </c>
      <c r="T198" s="6" t="str">
        <f t="shared" si="56"/>
        <v/>
      </c>
      <c r="U198" s="6" t="str">
        <f t="shared" si="57"/>
        <v/>
      </c>
      <c r="Y198">
        <f t="shared" si="52"/>
        <v>0</v>
      </c>
      <c r="Z198">
        <v>100</v>
      </c>
      <c r="AA198" s="23">
        <v>10</v>
      </c>
      <c r="AB198" s="23">
        <f>INT(VLOOKUP(VLOOKUP($C198,角色技能升级比率表!$B:$C,2,FALSE),角色属性概况!E:F,2,FALSE)*VLOOKUP(E198,角色属性概况!I:M,3,FALSE)*AA198/100)</f>
        <v>388</v>
      </c>
      <c r="AE198">
        <v>0</v>
      </c>
      <c r="AF198" s="23">
        <f t="shared" si="44"/>
        <v>0</v>
      </c>
      <c r="AG198" s="23">
        <f t="shared" si="45"/>
        <v>0</v>
      </c>
      <c r="AN198" s="6" t="str">
        <f>_xlfn.IFNA(IF(IF($AH198=AN$5,VLOOKUP(AI198,buff!$K:$L,2,FALSE),"")=0,"",IF($AH198=AN$5,VLOOKUP(AI198,buff!$K:$L,2,FALSE),"")),"")</f>
        <v/>
      </c>
      <c r="AO198" s="6" t="str">
        <f>_xlfn.IFNA(IF(IF($AH198=AO$5,VLOOKUP(AJ198,buff!$K:$L,2,FALSE),"")=0,"",IF($AH198=AO$5,VLOOKUP(AJ198,buff!$K:$L,2,FALSE),"")),"")</f>
        <v/>
      </c>
      <c r="AP198" s="6" t="str">
        <f>_xlfn.IFNA(IF(IF($AH198=AP$5,VLOOKUP(AK198,buff!$K:$L,2,FALSE),"")=0,"",IF($AH198=AP$5,VLOOKUP(AK198,buff!$K:$L,2,FALSE),"")),"")</f>
        <v/>
      </c>
      <c r="AQ198" s="6" t="str">
        <f>_xlfn.IFNA(IF(IF($AH198=AQ$5,VLOOKUP(AL198,buff!$K:$L,2,FALSE),"")=0,"",IF($AH198=AQ$5,VLOOKUP(AL198,buff!$K:$L,2,FALSE),"")),"")</f>
        <v/>
      </c>
      <c r="AR198" s="6" t="str">
        <f>_xlfn.IFNA(IF(IF($AH198=AR$5,VLOOKUP(AM198,buff!$K:$L,2,FALSE),"")=0,"",IF($AH198=AR$5,VLOOKUP(AM198,buff!$K:$L,2,FALSE),"")),"")</f>
        <v/>
      </c>
      <c r="AS198" s="6" t="str">
        <f>_xlfn.IFNA(IF(IF($AH198=AS$5,VLOOKUP(AI198,buff!$K:$L,2,FALSE),"")=0,"",IF($AH198=AS$5,VLOOKUP(AI198,buff!$K:$L,2,FALSE),"")),"")</f>
        <v/>
      </c>
      <c r="AT198" s="6" t="str">
        <f>_xlfn.IFNA(IF(IF($AH198=AT$5,VLOOKUP(AJ198,buff!$K:$L,2,FALSE),"")=0,"",IF($AH198=AT$5,VLOOKUP(AJ198,buff!$K:$L,2,FALSE),"")),"")</f>
        <v/>
      </c>
      <c r="AU198" s="6" t="str">
        <f>_xlfn.IFNA(IF(IF($AH198=AU$5,VLOOKUP(AK198,buff!$K:$L,2,FALSE),"")=0,"",IF($AH198=AU$5,VLOOKUP(AK198,buff!$K:$L,2,FALSE),"")),"")</f>
        <v/>
      </c>
      <c r="AV198" s="6" t="str">
        <f>_xlfn.IFNA(IF(IF($AH198=AV$5,VLOOKUP(AL198,buff!$K:$L,2,FALSE),"")=0,"",IF($AH198=AV$5,VLOOKUP(AL198,buff!$K:$L,2,FALSE),"")),"")</f>
        <v/>
      </c>
      <c r="AW198" s="6" t="str">
        <f>_xlfn.IFNA(IF(IF($AH198=AW$5,VLOOKUP(AM198,buff!$K:$L,2,FALSE),"")=0,"",IF($AH198=AW$5,VLOOKUP(AM198,buff!$K:$L,2,FALSE),"")),"")</f>
        <v/>
      </c>
      <c r="AX198" s="6" t="e">
        <f>VLOOKUP(AI198,buff!K:P,6,FALSE)</f>
        <v>#N/A</v>
      </c>
      <c r="AY198" t="e">
        <f t="shared" si="46"/>
        <v>#N/A</v>
      </c>
      <c r="AZ198" t="e">
        <f t="shared" si="46"/>
        <v>#N/A</v>
      </c>
      <c r="BA198">
        <f t="shared" si="47"/>
        <v>0</v>
      </c>
      <c r="BB198">
        <f t="shared" si="48"/>
        <v>0</v>
      </c>
    </row>
    <row r="199" spans="1:54" x14ac:dyDescent="0.15">
      <c r="A199" t="str">
        <f t="shared" si="55"/>
        <v>莲华主动技能1等级13</v>
      </c>
      <c r="B199" s="8">
        <v>193</v>
      </c>
      <c r="C199" s="8" t="str">
        <f>VLOOKUP(G199,角色!A:B,2,FALSE)</f>
        <v>莲华</v>
      </c>
      <c r="D199" s="8" t="str">
        <f t="shared" si="42"/>
        <v>主动技能1</v>
      </c>
      <c r="E199" s="8">
        <f t="shared" si="49"/>
        <v>13</v>
      </c>
      <c r="F199" s="8">
        <f t="shared" si="50"/>
        <v>1</v>
      </c>
      <c r="G199" s="8">
        <f t="shared" si="51"/>
        <v>4</v>
      </c>
      <c r="H199" s="4" t="s">
        <v>327</v>
      </c>
      <c r="I199" s="24" t="str">
        <f t="shared" si="59"/>
        <v>对敌方单体进行穿透攻击，造成100%攻击力（+478）点伤害。</v>
      </c>
      <c r="J199" s="4" t="s">
        <v>305</v>
      </c>
      <c r="K199" s="1" t="s">
        <v>103</v>
      </c>
      <c r="L199" s="4" t="s">
        <v>110</v>
      </c>
      <c r="M199" s="4"/>
      <c r="N199" s="4">
        <v>100</v>
      </c>
      <c r="O199" s="4">
        <v>100</v>
      </c>
      <c r="T199" s="6" t="str">
        <f t="shared" si="56"/>
        <v/>
      </c>
      <c r="U199" s="6" t="str">
        <f t="shared" si="57"/>
        <v/>
      </c>
      <c r="Y199">
        <f t="shared" si="52"/>
        <v>0</v>
      </c>
      <c r="Z199">
        <v>100</v>
      </c>
      <c r="AA199" s="23">
        <v>10</v>
      </c>
      <c r="AB199" s="23">
        <f>INT(VLOOKUP(VLOOKUP($C199,角色技能升级比率表!$B:$C,2,FALSE),角色属性概况!E:F,2,FALSE)*VLOOKUP(E199,角色属性概况!I:M,3,FALSE)*AA199/100)</f>
        <v>478</v>
      </c>
      <c r="AE199">
        <v>0</v>
      </c>
      <c r="AF199" s="23">
        <f t="shared" si="44"/>
        <v>0</v>
      </c>
      <c r="AG199" s="23">
        <f t="shared" si="45"/>
        <v>0</v>
      </c>
      <c r="AN199" s="6" t="str">
        <f>_xlfn.IFNA(IF(IF($AH199=AN$5,VLOOKUP(AI199,buff!$K:$L,2,FALSE),"")=0,"",IF($AH199=AN$5,VLOOKUP(AI199,buff!$K:$L,2,FALSE),"")),"")</f>
        <v/>
      </c>
      <c r="AO199" s="6" t="str">
        <f>_xlfn.IFNA(IF(IF($AH199=AO$5,VLOOKUP(AJ199,buff!$K:$L,2,FALSE),"")=0,"",IF($AH199=AO$5,VLOOKUP(AJ199,buff!$K:$L,2,FALSE),"")),"")</f>
        <v/>
      </c>
      <c r="AP199" s="6" t="str">
        <f>_xlfn.IFNA(IF(IF($AH199=AP$5,VLOOKUP(AK199,buff!$K:$L,2,FALSE),"")=0,"",IF($AH199=AP$5,VLOOKUP(AK199,buff!$K:$L,2,FALSE),"")),"")</f>
        <v/>
      </c>
      <c r="AQ199" s="6" t="str">
        <f>_xlfn.IFNA(IF(IF($AH199=AQ$5,VLOOKUP(AL199,buff!$K:$L,2,FALSE),"")=0,"",IF($AH199=AQ$5,VLOOKUP(AL199,buff!$K:$L,2,FALSE),"")),"")</f>
        <v/>
      </c>
      <c r="AR199" s="6" t="str">
        <f>_xlfn.IFNA(IF(IF($AH199=AR$5,VLOOKUP(AM199,buff!$K:$L,2,FALSE),"")=0,"",IF($AH199=AR$5,VLOOKUP(AM199,buff!$K:$L,2,FALSE),"")),"")</f>
        <v/>
      </c>
      <c r="AS199" s="6" t="str">
        <f>_xlfn.IFNA(IF(IF($AH199=AS$5,VLOOKUP(AI199,buff!$K:$L,2,FALSE),"")=0,"",IF($AH199=AS$5,VLOOKUP(AI199,buff!$K:$L,2,FALSE),"")),"")</f>
        <v/>
      </c>
      <c r="AT199" s="6" t="str">
        <f>_xlfn.IFNA(IF(IF($AH199=AT$5,VLOOKUP(AJ199,buff!$K:$L,2,FALSE),"")=0,"",IF($AH199=AT$5,VLOOKUP(AJ199,buff!$K:$L,2,FALSE),"")),"")</f>
        <v/>
      </c>
      <c r="AU199" s="6" t="str">
        <f>_xlfn.IFNA(IF(IF($AH199=AU$5,VLOOKUP(AK199,buff!$K:$L,2,FALSE),"")=0,"",IF($AH199=AU$5,VLOOKUP(AK199,buff!$K:$L,2,FALSE),"")),"")</f>
        <v/>
      </c>
      <c r="AV199" s="6" t="str">
        <f>_xlfn.IFNA(IF(IF($AH199=AV$5,VLOOKUP(AL199,buff!$K:$L,2,FALSE),"")=0,"",IF($AH199=AV$5,VLOOKUP(AL199,buff!$K:$L,2,FALSE),"")),"")</f>
        <v/>
      </c>
      <c r="AW199" s="6" t="str">
        <f>_xlfn.IFNA(IF(IF($AH199=AW$5,VLOOKUP(AM199,buff!$K:$L,2,FALSE),"")=0,"",IF($AH199=AW$5,VLOOKUP(AM199,buff!$K:$L,2,FALSE),"")),"")</f>
        <v/>
      </c>
      <c r="AX199" s="6" t="e">
        <f>VLOOKUP(AI199,buff!K:P,6,FALSE)</f>
        <v>#N/A</v>
      </c>
      <c r="AY199" t="e">
        <f t="shared" si="46"/>
        <v>#N/A</v>
      </c>
      <c r="AZ199" t="e">
        <f t="shared" si="46"/>
        <v>#N/A</v>
      </c>
      <c r="BA199">
        <f t="shared" si="47"/>
        <v>0</v>
      </c>
      <c r="BB199">
        <f t="shared" si="48"/>
        <v>0</v>
      </c>
    </row>
    <row r="200" spans="1:54" x14ac:dyDescent="0.15">
      <c r="A200" t="str">
        <f t="shared" si="55"/>
        <v>莲华主动技能1等级14</v>
      </c>
      <c r="B200" s="8">
        <v>194</v>
      </c>
      <c r="C200" s="8" t="str">
        <f>VLOOKUP(G200,角色!A:B,2,FALSE)</f>
        <v>莲华</v>
      </c>
      <c r="D200" s="8" t="str">
        <f t="shared" ref="D200:D263" si="60">$D$4&amp;F200</f>
        <v>主动技能1</v>
      </c>
      <c r="E200" s="8">
        <f t="shared" si="49"/>
        <v>14</v>
      </c>
      <c r="F200" s="8">
        <f t="shared" si="50"/>
        <v>1</v>
      </c>
      <c r="G200" s="8">
        <f t="shared" si="51"/>
        <v>4</v>
      </c>
      <c r="H200" s="4" t="s">
        <v>327</v>
      </c>
      <c r="I200" s="24" t="str">
        <f t="shared" si="59"/>
        <v>对敌方单体进行穿透攻击，造成100%攻击力（+588）点伤害。</v>
      </c>
      <c r="J200" s="4" t="s">
        <v>305</v>
      </c>
      <c r="K200" s="1" t="s">
        <v>103</v>
      </c>
      <c r="L200" s="4" t="s">
        <v>110</v>
      </c>
      <c r="M200" s="4"/>
      <c r="N200" s="4">
        <v>100</v>
      </c>
      <c r="O200" s="4">
        <v>100</v>
      </c>
      <c r="T200" s="6" t="str">
        <f t="shared" si="56"/>
        <v/>
      </c>
      <c r="U200" s="6" t="str">
        <f t="shared" si="57"/>
        <v/>
      </c>
      <c r="Y200">
        <f t="shared" si="52"/>
        <v>0</v>
      </c>
      <c r="Z200">
        <v>100</v>
      </c>
      <c r="AA200" s="23">
        <v>10</v>
      </c>
      <c r="AB200" s="23">
        <f>INT(VLOOKUP(VLOOKUP($C200,角色技能升级比率表!$B:$C,2,FALSE),角色属性概况!E:F,2,FALSE)*VLOOKUP(E200,角色属性概况!I:M,3,FALSE)*AA200/100)</f>
        <v>588</v>
      </c>
      <c r="AE200">
        <v>0</v>
      </c>
      <c r="AF200" s="23">
        <f t="shared" ref="AF200:AF263" si="61">BA200</f>
        <v>0</v>
      </c>
      <c r="AG200" s="23">
        <f t="shared" ref="AG200:AG263" si="62">BB200</f>
        <v>0</v>
      </c>
      <c r="AN200" s="6" t="str">
        <f>_xlfn.IFNA(IF(IF($AH200=AN$5,VLOOKUP(AI200,buff!$K:$L,2,FALSE),"")=0,"",IF($AH200=AN$5,VLOOKUP(AI200,buff!$K:$L,2,FALSE),"")),"")</f>
        <v/>
      </c>
      <c r="AO200" s="6" t="str">
        <f>_xlfn.IFNA(IF(IF($AH200=AO$5,VLOOKUP(AJ200,buff!$K:$L,2,FALSE),"")=0,"",IF($AH200=AO$5,VLOOKUP(AJ200,buff!$K:$L,2,FALSE),"")),"")</f>
        <v/>
      </c>
      <c r="AP200" s="6" t="str">
        <f>_xlfn.IFNA(IF(IF($AH200=AP$5,VLOOKUP(AK200,buff!$K:$L,2,FALSE),"")=0,"",IF($AH200=AP$5,VLOOKUP(AK200,buff!$K:$L,2,FALSE),"")),"")</f>
        <v/>
      </c>
      <c r="AQ200" s="6" t="str">
        <f>_xlfn.IFNA(IF(IF($AH200=AQ$5,VLOOKUP(AL200,buff!$K:$L,2,FALSE),"")=0,"",IF($AH200=AQ$5,VLOOKUP(AL200,buff!$K:$L,2,FALSE),"")),"")</f>
        <v/>
      </c>
      <c r="AR200" s="6" t="str">
        <f>_xlfn.IFNA(IF(IF($AH200=AR$5,VLOOKUP(AM200,buff!$K:$L,2,FALSE),"")=0,"",IF($AH200=AR$5,VLOOKUP(AM200,buff!$K:$L,2,FALSE),"")),"")</f>
        <v/>
      </c>
      <c r="AS200" s="6" t="str">
        <f>_xlfn.IFNA(IF(IF($AH200=AS$5,VLOOKUP(AI200,buff!$K:$L,2,FALSE),"")=0,"",IF($AH200=AS$5,VLOOKUP(AI200,buff!$K:$L,2,FALSE),"")),"")</f>
        <v/>
      </c>
      <c r="AT200" s="6" t="str">
        <f>_xlfn.IFNA(IF(IF($AH200=AT$5,VLOOKUP(AJ200,buff!$K:$L,2,FALSE),"")=0,"",IF($AH200=AT$5,VLOOKUP(AJ200,buff!$K:$L,2,FALSE),"")),"")</f>
        <v/>
      </c>
      <c r="AU200" s="6" t="str">
        <f>_xlfn.IFNA(IF(IF($AH200=AU$5,VLOOKUP(AK200,buff!$K:$L,2,FALSE),"")=0,"",IF($AH200=AU$5,VLOOKUP(AK200,buff!$K:$L,2,FALSE),"")),"")</f>
        <v/>
      </c>
      <c r="AV200" s="6" t="str">
        <f>_xlfn.IFNA(IF(IF($AH200=AV$5,VLOOKUP(AL200,buff!$K:$L,2,FALSE),"")=0,"",IF($AH200=AV$5,VLOOKUP(AL200,buff!$K:$L,2,FALSE),"")),"")</f>
        <v/>
      </c>
      <c r="AW200" s="6" t="str">
        <f>_xlfn.IFNA(IF(IF($AH200=AW$5,VLOOKUP(AM200,buff!$K:$L,2,FALSE),"")=0,"",IF($AH200=AW$5,VLOOKUP(AM200,buff!$K:$L,2,FALSE),"")),"")</f>
        <v/>
      </c>
      <c r="AX200" s="6" t="e">
        <f>VLOOKUP(AI200,buff!K:P,6,FALSE)</f>
        <v>#N/A</v>
      </c>
      <c r="AY200" t="e">
        <f t="shared" ref="AY200:AZ263" si="63">AX200</f>
        <v>#N/A</v>
      </c>
      <c r="AZ200" t="e">
        <f t="shared" si="63"/>
        <v>#N/A</v>
      </c>
      <c r="BA200">
        <f t="shared" ref="BA200:BA263" si="64">IF(F200=1,0,IF(F200=2,2,3))</f>
        <v>0</v>
      </c>
      <c r="BB200">
        <f t="shared" ref="BB200:BB263" si="65">IF(F200=1,0,IF(F200=2,1,2))</f>
        <v>0</v>
      </c>
    </row>
    <row r="201" spans="1:54" x14ac:dyDescent="0.15">
      <c r="A201" t="str">
        <f t="shared" si="55"/>
        <v>莲华主动技能1等级15</v>
      </c>
      <c r="B201" s="8">
        <v>195</v>
      </c>
      <c r="C201" s="8" t="str">
        <f>VLOOKUP(G201,角色!A:B,2,FALSE)</f>
        <v>莲华</v>
      </c>
      <c r="D201" s="8" t="str">
        <f t="shared" si="60"/>
        <v>主动技能1</v>
      </c>
      <c r="E201" s="8">
        <f t="shared" ref="E201:E264" si="66">IF(E200=E$5,1,E200+1)</f>
        <v>15</v>
      </c>
      <c r="F201" s="8">
        <f t="shared" ref="F201:F264" si="67">IF(E201=1,IF(F200=$F$5,1,F200+1),F200)</f>
        <v>1</v>
      </c>
      <c r="G201" s="8">
        <f t="shared" ref="G201:G264" si="68">IF((F201=1)*(E201=1),G200+1,G200)</f>
        <v>4</v>
      </c>
      <c r="H201" s="4" t="s">
        <v>327</v>
      </c>
      <c r="I201" s="24" t="str">
        <f t="shared" si="59"/>
        <v>对敌方单体进行穿透攻击，造成100%攻击力（+724）点伤害。</v>
      </c>
      <c r="J201" s="4" t="s">
        <v>305</v>
      </c>
      <c r="K201" s="1" t="s">
        <v>103</v>
      </c>
      <c r="L201" s="4" t="s">
        <v>110</v>
      </c>
      <c r="M201" s="4"/>
      <c r="N201" s="4">
        <v>100</v>
      </c>
      <c r="O201" s="4">
        <v>100</v>
      </c>
      <c r="T201" s="6" t="str">
        <f t="shared" si="56"/>
        <v/>
      </c>
      <c r="U201" s="6" t="str">
        <f t="shared" si="57"/>
        <v/>
      </c>
      <c r="Y201">
        <f t="shared" si="52"/>
        <v>0</v>
      </c>
      <c r="Z201">
        <v>100</v>
      </c>
      <c r="AA201" s="23">
        <v>10</v>
      </c>
      <c r="AB201" s="23">
        <f>INT(VLOOKUP(VLOOKUP($C201,角色技能升级比率表!$B:$C,2,FALSE),角色属性概况!E:F,2,FALSE)*VLOOKUP(E201,角色属性概况!I:M,3,FALSE)*AA201/100)</f>
        <v>724</v>
      </c>
      <c r="AE201">
        <v>0</v>
      </c>
      <c r="AF201" s="23">
        <f t="shared" si="61"/>
        <v>0</v>
      </c>
      <c r="AG201" s="23">
        <f t="shared" si="62"/>
        <v>0</v>
      </c>
      <c r="AN201" s="6" t="str">
        <f>_xlfn.IFNA(IF(IF($AH201=AN$5,VLOOKUP(AI201,buff!$K:$L,2,FALSE),"")=0,"",IF($AH201=AN$5,VLOOKUP(AI201,buff!$K:$L,2,FALSE),"")),"")</f>
        <v/>
      </c>
      <c r="AO201" s="6" t="str">
        <f>_xlfn.IFNA(IF(IF($AH201=AO$5,VLOOKUP(AJ201,buff!$K:$L,2,FALSE),"")=0,"",IF($AH201=AO$5,VLOOKUP(AJ201,buff!$K:$L,2,FALSE),"")),"")</f>
        <v/>
      </c>
      <c r="AP201" s="6" t="str">
        <f>_xlfn.IFNA(IF(IF($AH201=AP$5,VLOOKUP(AK201,buff!$K:$L,2,FALSE),"")=0,"",IF($AH201=AP$5,VLOOKUP(AK201,buff!$K:$L,2,FALSE),"")),"")</f>
        <v/>
      </c>
      <c r="AQ201" s="6" t="str">
        <f>_xlfn.IFNA(IF(IF($AH201=AQ$5,VLOOKUP(AL201,buff!$K:$L,2,FALSE),"")=0,"",IF($AH201=AQ$5,VLOOKUP(AL201,buff!$K:$L,2,FALSE),"")),"")</f>
        <v/>
      </c>
      <c r="AR201" s="6" t="str">
        <f>_xlfn.IFNA(IF(IF($AH201=AR$5,VLOOKUP(AM201,buff!$K:$L,2,FALSE),"")=0,"",IF($AH201=AR$5,VLOOKUP(AM201,buff!$K:$L,2,FALSE),"")),"")</f>
        <v/>
      </c>
      <c r="AS201" s="6" t="str">
        <f>_xlfn.IFNA(IF(IF($AH201=AS$5,VLOOKUP(AI201,buff!$K:$L,2,FALSE),"")=0,"",IF($AH201=AS$5,VLOOKUP(AI201,buff!$K:$L,2,FALSE),"")),"")</f>
        <v/>
      </c>
      <c r="AT201" s="6" t="str">
        <f>_xlfn.IFNA(IF(IF($AH201=AT$5,VLOOKUP(AJ201,buff!$K:$L,2,FALSE),"")=0,"",IF($AH201=AT$5,VLOOKUP(AJ201,buff!$K:$L,2,FALSE),"")),"")</f>
        <v/>
      </c>
      <c r="AU201" s="6" t="str">
        <f>_xlfn.IFNA(IF(IF($AH201=AU$5,VLOOKUP(AK201,buff!$K:$L,2,FALSE),"")=0,"",IF($AH201=AU$5,VLOOKUP(AK201,buff!$K:$L,2,FALSE),"")),"")</f>
        <v/>
      </c>
      <c r="AV201" s="6" t="str">
        <f>_xlfn.IFNA(IF(IF($AH201=AV$5,VLOOKUP(AL201,buff!$K:$L,2,FALSE),"")=0,"",IF($AH201=AV$5,VLOOKUP(AL201,buff!$K:$L,2,FALSE),"")),"")</f>
        <v/>
      </c>
      <c r="AW201" s="6" t="str">
        <f>_xlfn.IFNA(IF(IF($AH201=AW$5,VLOOKUP(AM201,buff!$K:$L,2,FALSE),"")=0,"",IF($AH201=AW$5,VLOOKUP(AM201,buff!$K:$L,2,FALSE),"")),"")</f>
        <v/>
      </c>
      <c r="AX201" s="6" t="e">
        <f>VLOOKUP(AI201,buff!K:P,6,FALSE)</f>
        <v>#N/A</v>
      </c>
      <c r="AY201" t="e">
        <f t="shared" si="63"/>
        <v>#N/A</v>
      </c>
      <c r="AZ201" t="e">
        <f t="shared" si="63"/>
        <v>#N/A</v>
      </c>
      <c r="BA201">
        <f t="shared" si="64"/>
        <v>0</v>
      </c>
      <c r="BB201">
        <f t="shared" si="65"/>
        <v>0</v>
      </c>
    </row>
    <row r="202" spans="1:54" x14ac:dyDescent="0.15">
      <c r="A202" t="str">
        <f t="shared" si="55"/>
        <v>莲华主动技能1等级16</v>
      </c>
      <c r="B202" s="8">
        <v>196</v>
      </c>
      <c r="C202" s="8" t="str">
        <f>VLOOKUP(G202,角色!A:B,2,FALSE)</f>
        <v>莲华</v>
      </c>
      <c r="D202" s="8" t="str">
        <f t="shared" si="60"/>
        <v>主动技能1</v>
      </c>
      <c r="E202" s="8">
        <f t="shared" si="66"/>
        <v>16</v>
      </c>
      <c r="F202" s="8">
        <f t="shared" si="67"/>
        <v>1</v>
      </c>
      <c r="G202" s="8">
        <f t="shared" si="68"/>
        <v>4</v>
      </c>
      <c r="H202" s="4" t="s">
        <v>327</v>
      </c>
      <c r="I202" s="24" t="str">
        <f t="shared" si="59"/>
        <v>对敌方单体进行穿透攻击，造成100%攻击力（+892）点伤害。</v>
      </c>
      <c r="J202" s="4" t="s">
        <v>305</v>
      </c>
      <c r="K202" s="1" t="s">
        <v>103</v>
      </c>
      <c r="L202" s="4" t="s">
        <v>110</v>
      </c>
      <c r="M202" s="4"/>
      <c r="N202" s="4">
        <v>100</v>
      </c>
      <c r="O202" s="4">
        <v>100</v>
      </c>
      <c r="T202" s="6" t="str">
        <f t="shared" si="56"/>
        <v/>
      </c>
      <c r="U202" s="6" t="str">
        <f t="shared" si="57"/>
        <v/>
      </c>
      <c r="Y202">
        <f t="shared" si="52"/>
        <v>0</v>
      </c>
      <c r="Z202">
        <v>100</v>
      </c>
      <c r="AA202" s="23">
        <v>10</v>
      </c>
      <c r="AB202" s="23">
        <f>INT(VLOOKUP(VLOOKUP($C202,角色技能升级比率表!$B:$C,2,FALSE),角色属性概况!E:F,2,FALSE)*VLOOKUP(E202,角色属性概况!I:M,3,FALSE)*AA202/100)</f>
        <v>892</v>
      </c>
      <c r="AE202">
        <v>0</v>
      </c>
      <c r="AF202" s="23">
        <f t="shared" si="61"/>
        <v>0</v>
      </c>
      <c r="AG202" s="23">
        <f t="shared" si="62"/>
        <v>0</v>
      </c>
      <c r="AN202" s="6" t="str">
        <f>_xlfn.IFNA(IF(IF($AH202=AN$5,VLOOKUP(AI202,buff!$K:$L,2,FALSE),"")=0,"",IF($AH202=AN$5,VLOOKUP(AI202,buff!$K:$L,2,FALSE),"")),"")</f>
        <v/>
      </c>
      <c r="AO202" s="6" t="str">
        <f>_xlfn.IFNA(IF(IF($AH202=AO$5,VLOOKUP(AJ202,buff!$K:$L,2,FALSE),"")=0,"",IF($AH202=AO$5,VLOOKUP(AJ202,buff!$K:$L,2,FALSE),"")),"")</f>
        <v/>
      </c>
      <c r="AP202" s="6" t="str">
        <f>_xlfn.IFNA(IF(IF($AH202=AP$5,VLOOKUP(AK202,buff!$K:$L,2,FALSE),"")=0,"",IF($AH202=AP$5,VLOOKUP(AK202,buff!$K:$L,2,FALSE),"")),"")</f>
        <v/>
      </c>
      <c r="AQ202" s="6" t="str">
        <f>_xlfn.IFNA(IF(IF($AH202=AQ$5,VLOOKUP(AL202,buff!$K:$L,2,FALSE),"")=0,"",IF($AH202=AQ$5,VLOOKUP(AL202,buff!$K:$L,2,FALSE),"")),"")</f>
        <v/>
      </c>
      <c r="AR202" s="6" t="str">
        <f>_xlfn.IFNA(IF(IF($AH202=AR$5,VLOOKUP(AM202,buff!$K:$L,2,FALSE),"")=0,"",IF($AH202=AR$5,VLOOKUP(AM202,buff!$K:$L,2,FALSE),"")),"")</f>
        <v/>
      </c>
      <c r="AS202" s="6" t="str">
        <f>_xlfn.IFNA(IF(IF($AH202=AS$5,VLOOKUP(AI202,buff!$K:$L,2,FALSE),"")=0,"",IF($AH202=AS$5,VLOOKUP(AI202,buff!$K:$L,2,FALSE),"")),"")</f>
        <v/>
      </c>
      <c r="AT202" s="6" t="str">
        <f>_xlfn.IFNA(IF(IF($AH202=AT$5,VLOOKUP(AJ202,buff!$K:$L,2,FALSE),"")=0,"",IF($AH202=AT$5,VLOOKUP(AJ202,buff!$K:$L,2,FALSE),"")),"")</f>
        <v/>
      </c>
      <c r="AU202" s="6" t="str">
        <f>_xlfn.IFNA(IF(IF($AH202=AU$5,VLOOKUP(AK202,buff!$K:$L,2,FALSE),"")=0,"",IF($AH202=AU$5,VLOOKUP(AK202,buff!$K:$L,2,FALSE),"")),"")</f>
        <v/>
      </c>
      <c r="AV202" s="6" t="str">
        <f>_xlfn.IFNA(IF(IF($AH202=AV$5,VLOOKUP(AL202,buff!$K:$L,2,FALSE),"")=0,"",IF($AH202=AV$5,VLOOKUP(AL202,buff!$K:$L,2,FALSE),"")),"")</f>
        <v/>
      </c>
      <c r="AW202" s="6" t="str">
        <f>_xlfn.IFNA(IF(IF($AH202=AW$5,VLOOKUP(AM202,buff!$K:$L,2,FALSE),"")=0,"",IF($AH202=AW$5,VLOOKUP(AM202,buff!$K:$L,2,FALSE),"")),"")</f>
        <v/>
      </c>
      <c r="AX202" s="6" t="e">
        <f>VLOOKUP(AI202,buff!K:P,6,FALSE)</f>
        <v>#N/A</v>
      </c>
      <c r="AY202" t="e">
        <f t="shared" si="63"/>
        <v>#N/A</v>
      </c>
      <c r="AZ202" t="e">
        <f t="shared" si="63"/>
        <v>#N/A</v>
      </c>
      <c r="BA202">
        <f t="shared" si="64"/>
        <v>0</v>
      </c>
      <c r="BB202">
        <f t="shared" si="65"/>
        <v>0</v>
      </c>
    </row>
    <row r="203" spans="1:54" x14ac:dyDescent="0.15">
      <c r="A203" t="str">
        <f t="shared" si="55"/>
        <v>莲华主动技能1等级17</v>
      </c>
      <c r="B203" s="8">
        <v>197</v>
      </c>
      <c r="C203" s="8" t="str">
        <f>VLOOKUP(G203,角色!A:B,2,FALSE)</f>
        <v>莲华</v>
      </c>
      <c r="D203" s="8" t="str">
        <f t="shared" si="60"/>
        <v>主动技能1</v>
      </c>
      <c r="E203" s="8">
        <f t="shared" si="66"/>
        <v>17</v>
      </c>
      <c r="F203" s="8">
        <f t="shared" si="67"/>
        <v>1</v>
      </c>
      <c r="G203" s="8">
        <f t="shared" si="68"/>
        <v>4</v>
      </c>
      <c r="H203" s="4" t="s">
        <v>327</v>
      </c>
      <c r="I203" s="24" t="str">
        <f t="shared" si="59"/>
        <v>对敌方单体进行穿透攻击，造成100%攻击力（+1098）点伤害。</v>
      </c>
      <c r="J203" s="4" t="s">
        <v>305</v>
      </c>
      <c r="K203" s="1" t="s">
        <v>103</v>
      </c>
      <c r="L203" s="4" t="s">
        <v>110</v>
      </c>
      <c r="M203" s="4"/>
      <c r="N203" s="4">
        <v>100</v>
      </c>
      <c r="O203" s="4">
        <v>100</v>
      </c>
      <c r="T203" s="6" t="str">
        <f t="shared" si="56"/>
        <v/>
      </c>
      <c r="U203" s="6" t="str">
        <f t="shared" si="57"/>
        <v/>
      </c>
      <c r="Y203">
        <f t="shared" si="52"/>
        <v>0</v>
      </c>
      <c r="Z203">
        <v>100</v>
      </c>
      <c r="AA203" s="23">
        <v>10</v>
      </c>
      <c r="AB203" s="23">
        <f>INT(VLOOKUP(VLOOKUP($C203,角色技能升级比率表!$B:$C,2,FALSE),角色属性概况!E:F,2,FALSE)*VLOOKUP(E203,角色属性概况!I:M,3,FALSE)*AA203/100)</f>
        <v>1098</v>
      </c>
      <c r="AE203">
        <v>0</v>
      </c>
      <c r="AF203" s="23">
        <f t="shared" si="61"/>
        <v>0</v>
      </c>
      <c r="AG203" s="23">
        <f t="shared" si="62"/>
        <v>0</v>
      </c>
      <c r="AN203" s="6" t="str">
        <f>_xlfn.IFNA(IF(IF($AH203=AN$5,VLOOKUP(AI203,buff!$K:$L,2,FALSE),"")=0,"",IF($AH203=AN$5,VLOOKUP(AI203,buff!$K:$L,2,FALSE),"")),"")</f>
        <v/>
      </c>
      <c r="AO203" s="6" t="str">
        <f>_xlfn.IFNA(IF(IF($AH203=AO$5,VLOOKUP(AJ203,buff!$K:$L,2,FALSE),"")=0,"",IF($AH203=AO$5,VLOOKUP(AJ203,buff!$K:$L,2,FALSE),"")),"")</f>
        <v/>
      </c>
      <c r="AP203" s="6" t="str">
        <f>_xlfn.IFNA(IF(IF($AH203=AP$5,VLOOKUP(AK203,buff!$K:$L,2,FALSE),"")=0,"",IF($AH203=AP$5,VLOOKUP(AK203,buff!$K:$L,2,FALSE),"")),"")</f>
        <v/>
      </c>
      <c r="AQ203" s="6" t="str">
        <f>_xlfn.IFNA(IF(IF($AH203=AQ$5,VLOOKUP(AL203,buff!$K:$L,2,FALSE),"")=0,"",IF($AH203=AQ$5,VLOOKUP(AL203,buff!$K:$L,2,FALSE),"")),"")</f>
        <v/>
      </c>
      <c r="AR203" s="6" t="str">
        <f>_xlfn.IFNA(IF(IF($AH203=AR$5,VLOOKUP(AM203,buff!$K:$L,2,FALSE),"")=0,"",IF($AH203=AR$5,VLOOKUP(AM203,buff!$K:$L,2,FALSE),"")),"")</f>
        <v/>
      </c>
      <c r="AS203" s="6" t="str">
        <f>_xlfn.IFNA(IF(IF($AH203=AS$5,VLOOKUP(AI203,buff!$K:$L,2,FALSE),"")=0,"",IF($AH203=AS$5,VLOOKUP(AI203,buff!$K:$L,2,FALSE),"")),"")</f>
        <v/>
      </c>
      <c r="AT203" s="6" t="str">
        <f>_xlfn.IFNA(IF(IF($AH203=AT$5,VLOOKUP(AJ203,buff!$K:$L,2,FALSE),"")=0,"",IF($AH203=AT$5,VLOOKUP(AJ203,buff!$K:$L,2,FALSE),"")),"")</f>
        <v/>
      </c>
      <c r="AU203" s="6" t="str">
        <f>_xlfn.IFNA(IF(IF($AH203=AU$5,VLOOKUP(AK203,buff!$K:$L,2,FALSE),"")=0,"",IF($AH203=AU$5,VLOOKUP(AK203,buff!$K:$L,2,FALSE),"")),"")</f>
        <v/>
      </c>
      <c r="AV203" s="6" t="str">
        <f>_xlfn.IFNA(IF(IF($AH203=AV$5,VLOOKUP(AL203,buff!$K:$L,2,FALSE),"")=0,"",IF($AH203=AV$5,VLOOKUP(AL203,buff!$K:$L,2,FALSE),"")),"")</f>
        <v/>
      </c>
      <c r="AW203" s="6" t="str">
        <f>_xlfn.IFNA(IF(IF($AH203=AW$5,VLOOKUP(AM203,buff!$K:$L,2,FALSE),"")=0,"",IF($AH203=AW$5,VLOOKUP(AM203,buff!$K:$L,2,FALSE),"")),"")</f>
        <v/>
      </c>
      <c r="AX203" s="6" t="e">
        <f>VLOOKUP(AI203,buff!K:P,6,FALSE)</f>
        <v>#N/A</v>
      </c>
      <c r="AY203" t="e">
        <f t="shared" si="63"/>
        <v>#N/A</v>
      </c>
      <c r="AZ203" t="e">
        <f t="shared" si="63"/>
        <v>#N/A</v>
      </c>
      <c r="BA203">
        <f t="shared" si="64"/>
        <v>0</v>
      </c>
      <c r="BB203">
        <f t="shared" si="65"/>
        <v>0</v>
      </c>
    </row>
    <row r="204" spans="1:54" x14ac:dyDescent="0.15">
      <c r="A204" t="str">
        <f t="shared" si="55"/>
        <v>莲华主动技能1等级18</v>
      </c>
      <c r="B204" s="8">
        <v>198</v>
      </c>
      <c r="C204" s="8" t="str">
        <f>VLOOKUP(G204,角色!A:B,2,FALSE)</f>
        <v>莲华</v>
      </c>
      <c r="D204" s="8" t="str">
        <f t="shared" si="60"/>
        <v>主动技能1</v>
      </c>
      <c r="E204" s="8">
        <f t="shared" si="66"/>
        <v>18</v>
      </c>
      <c r="F204" s="8">
        <f t="shared" si="67"/>
        <v>1</v>
      </c>
      <c r="G204" s="8">
        <f t="shared" si="68"/>
        <v>4</v>
      </c>
      <c r="H204" s="4" t="s">
        <v>327</v>
      </c>
      <c r="I204" s="24" t="str">
        <f t="shared" si="59"/>
        <v>对敌方单体进行穿透攻击，造成100%攻击力（+1352）点伤害。</v>
      </c>
      <c r="J204" s="4" t="s">
        <v>305</v>
      </c>
      <c r="K204" s="1" t="s">
        <v>103</v>
      </c>
      <c r="L204" s="4" t="s">
        <v>110</v>
      </c>
      <c r="M204" s="4"/>
      <c r="N204" s="4">
        <v>100</v>
      </c>
      <c r="O204" s="4">
        <v>100</v>
      </c>
      <c r="T204" s="6" t="str">
        <f t="shared" si="56"/>
        <v/>
      </c>
      <c r="U204" s="6" t="str">
        <f t="shared" si="57"/>
        <v/>
      </c>
      <c r="Y204">
        <f t="shared" si="52"/>
        <v>0</v>
      </c>
      <c r="Z204">
        <v>100</v>
      </c>
      <c r="AA204" s="23">
        <v>10</v>
      </c>
      <c r="AB204" s="23">
        <f>INT(VLOOKUP(VLOOKUP($C204,角色技能升级比率表!$B:$C,2,FALSE),角色属性概况!E:F,2,FALSE)*VLOOKUP(E204,角色属性概况!I:M,3,FALSE)*AA204/100)</f>
        <v>1352</v>
      </c>
      <c r="AE204">
        <v>0</v>
      </c>
      <c r="AF204" s="23">
        <f t="shared" si="61"/>
        <v>0</v>
      </c>
      <c r="AG204" s="23">
        <f t="shared" si="62"/>
        <v>0</v>
      </c>
      <c r="AN204" s="6" t="str">
        <f>_xlfn.IFNA(IF(IF($AH204=AN$5,VLOOKUP(AI204,buff!$K:$L,2,FALSE),"")=0,"",IF($AH204=AN$5,VLOOKUP(AI204,buff!$K:$L,2,FALSE),"")),"")</f>
        <v/>
      </c>
      <c r="AO204" s="6" t="str">
        <f>_xlfn.IFNA(IF(IF($AH204=AO$5,VLOOKUP(AJ204,buff!$K:$L,2,FALSE),"")=0,"",IF($AH204=AO$5,VLOOKUP(AJ204,buff!$K:$L,2,FALSE),"")),"")</f>
        <v/>
      </c>
      <c r="AP204" s="6" t="str">
        <f>_xlfn.IFNA(IF(IF($AH204=AP$5,VLOOKUP(AK204,buff!$K:$L,2,FALSE),"")=0,"",IF($AH204=AP$5,VLOOKUP(AK204,buff!$K:$L,2,FALSE),"")),"")</f>
        <v/>
      </c>
      <c r="AQ204" s="6" t="str">
        <f>_xlfn.IFNA(IF(IF($AH204=AQ$5,VLOOKUP(AL204,buff!$K:$L,2,FALSE),"")=0,"",IF($AH204=AQ$5,VLOOKUP(AL204,buff!$K:$L,2,FALSE),"")),"")</f>
        <v/>
      </c>
      <c r="AR204" s="6" t="str">
        <f>_xlfn.IFNA(IF(IF($AH204=AR$5,VLOOKUP(AM204,buff!$K:$L,2,FALSE),"")=0,"",IF($AH204=AR$5,VLOOKUP(AM204,buff!$K:$L,2,FALSE),"")),"")</f>
        <v/>
      </c>
      <c r="AS204" s="6" t="str">
        <f>_xlfn.IFNA(IF(IF($AH204=AS$5,VLOOKUP(AI204,buff!$K:$L,2,FALSE),"")=0,"",IF($AH204=AS$5,VLOOKUP(AI204,buff!$K:$L,2,FALSE),"")),"")</f>
        <v/>
      </c>
      <c r="AT204" s="6" t="str">
        <f>_xlfn.IFNA(IF(IF($AH204=AT$5,VLOOKUP(AJ204,buff!$K:$L,2,FALSE),"")=0,"",IF($AH204=AT$5,VLOOKUP(AJ204,buff!$K:$L,2,FALSE),"")),"")</f>
        <v/>
      </c>
      <c r="AU204" s="6" t="str">
        <f>_xlfn.IFNA(IF(IF($AH204=AU$5,VLOOKUP(AK204,buff!$K:$L,2,FALSE),"")=0,"",IF($AH204=AU$5,VLOOKUP(AK204,buff!$K:$L,2,FALSE),"")),"")</f>
        <v/>
      </c>
      <c r="AV204" s="6" t="str">
        <f>_xlfn.IFNA(IF(IF($AH204=AV$5,VLOOKUP(AL204,buff!$K:$L,2,FALSE),"")=0,"",IF($AH204=AV$5,VLOOKUP(AL204,buff!$K:$L,2,FALSE),"")),"")</f>
        <v/>
      </c>
      <c r="AW204" s="6" t="str">
        <f>_xlfn.IFNA(IF(IF($AH204=AW$5,VLOOKUP(AM204,buff!$K:$L,2,FALSE),"")=0,"",IF($AH204=AW$5,VLOOKUP(AM204,buff!$K:$L,2,FALSE),"")),"")</f>
        <v/>
      </c>
      <c r="AX204" s="6" t="e">
        <f>VLOOKUP(AI204,buff!K:P,6,FALSE)</f>
        <v>#N/A</v>
      </c>
      <c r="AY204" t="e">
        <f t="shared" si="63"/>
        <v>#N/A</v>
      </c>
      <c r="AZ204" t="e">
        <f t="shared" si="63"/>
        <v>#N/A</v>
      </c>
      <c r="BA204">
        <f t="shared" si="64"/>
        <v>0</v>
      </c>
      <c r="BB204">
        <f t="shared" si="65"/>
        <v>0</v>
      </c>
    </row>
    <row r="205" spans="1:54" x14ac:dyDescent="0.15">
      <c r="A205" t="str">
        <f t="shared" si="55"/>
        <v>莲华主动技能1等级19</v>
      </c>
      <c r="B205" s="8">
        <v>199</v>
      </c>
      <c r="C205" s="8" t="str">
        <f>VLOOKUP(G205,角色!A:B,2,FALSE)</f>
        <v>莲华</v>
      </c>
      <c r="D205" s="8" t="str">
        <f t="shared" si="60"/>
        <v>主动技能1</v>
      </c>
      <c r="E205" s="8">
        <f t="shared" si="66"/>
        <v>19</v>
      </c>
      <c r="F205" s="8">
        <f t="shared" si="67"/>
        <v>1</v>
      </c>
      <c r="G205" s="8">
        <f t="shared" si="68"/>
        <v>4</v>
      </c>
      <c r="H205" s="4" t="s">
        <v>327</v>
      </c>
      <c r="I205" s="24" t="str">
        <f t="shared" si="59"/>
        <v>对敌方单体进行穿透攻击，造成100%攻击力（+1665）点伤害。</v>
      </c>
      <c r="J205" s="4" t="s">
        <v>305</v>
      </c>
      <c r="K205" s="1" t="s">
        <v>103</v>
      </c>
      <c r="L205" s="4" t="s">
        <v>110</v>
      </c>
      <c r="M205" s="4"/>
      <c r="N205" s="4">
        <v>100</v>
      </c>
      <c r="O205" s="4">
        <v>100</v>
      </c>
      <c r="T205" s="6" t="str">
        <f t="shared" si="56"/>
        <v/>
      </c>
      <c r="U205" s="6" t="str">
        <f t="shared" si="57"/>
        <v/>
      </c>
      <c r="Y205">
        <f t="shared" si="52"/>
        <v>0</v>
      </c>
      <c r="Z205">
        <v>100</v>
      </c>
      <c r="AA205" s="23">
        <v>10</v>
      </c>
      <c r="AB205" s="23">
        <f>INT(VLOOKUP(VLOOKUP($C205,角色技能升级比率表!$B:$C,2,FALSE),角色属性概况!E:F,2,FALSE)*VLOOKUP(E205,角色属性概况!I:M,3,FALSE)*AA205/100)</f>
        <v>1665</v>
      </c>
      <c r="AE205">
        <v>0</v>
      </c>
      <c r="AF205" s="23">
        <f t="shared" si="61"/>
        <v>0</v>
      </c>
      <c r="AG205" s="23">
        <f t="shared" si="62"/>
        <v>0</v>
      </c>
      <c r="AN205" s="6" t="str">
        <f>_xlfn.IFNA(IF(IF($AH205=AN$5,VLOOKUP(AI205,buff!$K:$L,2,FALSE),"")=0,"",IF($AH205=AN$5,VLOOKUP(AI205,buff!$K:$L,2,FALSE),"")),"")</f>
        <v/>
      </c>
      <c r="AO205" s="6" t="str">
        <f>_xlfn.IFNA(IF(IF($AH205=AO$5,VLOOKUP(AJ205,buff!$K:$L,2,FALSE),"")=0,"",IF($AH205=AO$5,VLOOKUP(AJ205,buff!$K:$L,2,FALSE),"")),"")</f>
        <v/>
      </c>
      <c r="AP205" s="6" t="str">
        <f>_xlfn.IFNA(IF(IF($AH205=AP$5,VLOOKUP(AK205,buff!$K:$L,2,FALSE),"")=0,"",IF($AH205=AP$5,VLOOKUP(AK205,buff!$K:$L,2,FALSE),"")),"")</f>
        <v/>
      </c>
      <c r="AQ205" s="6" t="str">
        <f>_xlfn.IFNA(IF(IF($AH205=AQ$5,VLOOKUP(AL205,buff!$K:$L,2,FALSE),"")=0,"",IF($AH205=AQ$5,VLOOKUP(AL205,buff!$K:$L,2,FALSE),"")),"")</f>
        <v/>
      </c>
      <c r="AR205" s="6" t="str">
        <f>_xlfn.IFNA(IF(IF($AH205=AR$5,VLOOKUP(AM205,buff!$K:$L,2,FALSE),"")=0,"",IF($AH205=AR$5,VLOOKUP(AM205,buff!$K:$L,2,FALSE),"")),"")</f>
        <v/>
      </c>
      <c r="AS205" s="6" t="str">
        <f>_xlfn.IFNA(IF(IF($AH205=AS$5,VLOOKUP(AI205,buff!$K:$L,2,FALSE),"")=0,"",IF($AH205=AS$5,VLOOKUP(AI205,buff!$K:$L,2,FALSE),"")),"")</f>
        <v/>
      </c>
      <c r="AT205" s="6" t="str">
        <f>_xlfn.IFNA(IF(IF($AH205=AT$5,VLOOKUP(AJ205,buff!$K:$L,2,FALSE),"")=0,"",IF($AH205=AT$5,VLOOKUP(AJ205,buff!$K:$L,2,FALSE),"")),"")</f>
        <v/>
      </c>
      <c r="AU205" s="6" t="str">
        <f>_xlfn.IFNA(IF(IF($AH205=AU$5,VLOOKUP(AK205,buff!$K:$L,2,FALSE),"")=0,"",IF($AH205=AU$5,VLOOKUP(AK205,buff!$K:$L,2,FALSE),"")),"")</f>
        <v/>
      </c>
      <c r="AV205" s="6" t="str">
        <f>_xlfn.IFNA(IF(IF($AH205=AV$5,VLOOKUP(AL205,buff!$K:$L,2,FALSE),"")=0,"",IF($AH205=AV$5,VLOOKUP(AL205,buff!$K:$L,2,FALSE),"")),"")</f>
        <v/>
      </c>
      <c r="AW205" s="6" t="str">
        <f>_xlfn.IFNA(IF(IF($AH205=AW$5,VLOOKUP(AM205,buff!$K:$L,2,FALSE),"")=0,"",IF($AH205=AW$5,VLOOKUP(AM205,buff!$K:$L,2,FALSE),"")),"")</f>
        <v/>
      </c>
      <c r="AX205" s="6" t="e">
        <f>VLOOKUP(AI205,buff!K:P,6,FALSE)</f>
        <v>#N/A</v>
      </c>
      <c r="AY205" t="e">
        <f t="shared" si="63"/>
        <v>#N/A</v>
      </c>
      <c r="AZ205" t="e">
        <f t="shared" si="63"/>
        <v>#N/A</v>
      </c>
      <c r="BA205">
        <f t="shared" si="64"/>
        <v>0</v>
      </c>
      <c r="BB205">
        <f t="shared" si="65"/>
        <v>0</v>
      </c>
    </row>
    <row r="206" spans="1:54" x14ac:dyDescent="0.15">
      <c r="A206" t="str">
        <f t="shared" si="55"/>
        <v>莲华主动技能1等级20</v>
      </c>
      <c r="B206" s="8">
        <v>200</v>
      </c>
      <c r="C206" s="8" t="str">
        <f>VLOOKUP(G206,角色!A:B,2,FALSE)</f>
        <v>莲华</v>
      </c>
      <c r="D206" s="8" t="str">
        <f t="shared" si="60"/>
        <v>主动技能1</v>
      </c>
      <c r="E206" s="8">
        <f t="shared" si="66"/>
        <v>20</v>
      </c>
      <c r="F206" s="8">
        <f t="shared" si="67"/>
        <v>1</v>
      </c>
      <c r="G206" s="8">
        <f t="shared" si="68"/>
        <v>4</v>
      </c>
      <c r="H206" s="4" t="s">
        <v>327</v>
      </c>
      <c r="I206" s="24" t="str">
        <f t="shared" si="59"/>
        <v>对敌方单体进行穿透攻击，造成100%攻击力（+2051）点伤害。</v>
      </c>
      <c r="J206" s="4" t="s">
        <v>305</v>
      </c>
      <c r="K206" s="1" t="s">
        <v>103</v>
      </c>
      <c r="L206" s="4" t="s">
        <v>110</v>
      </c>
      <c r="M206" s="4"/>
      <c r="N206" s="4">
        <v>100</v>
      </c>
      <c r="O206" s="4">
        <v>100</v>
      </c>
      <c r="T206" s="6" t="str">
        <f t="shared" si="56"/>
        <v/>
      </c>
      <c r="U206" s="6" t="str">
        <f t="shared" si="57"/>
        <v/>
      </c>
      <c r="Y206">
        <f t="shared" si="52"/>
        <v>0</v>
      </c>
      <c r="Z206">
        <v>100</v>
      </c>
      <c r="AA206" s="23">
        <v>10</v>
      </c>
      <c r="AB206" s="23">
        <f>INT(VLOOKUP(VLOOKUP($C206,角色技能升级比率表!$B:$C,2,FALSE),角色属性概况!E:F,2,FALSE)*VLOOKUP(E206,角色属性概况!I:M,3,FALSE)*AA206/100)</f>
        <v>2051</v>
      </c>
      <c r="AE206">
        <v>0</v>
      </c>
      <c r="AF206" s="23">
        <f t="shared" si="61"/>
        <v>0</v>
      </c>
      <c r="AG206" s="23">
        <f t="shared" si="62"/>
        <v>0</v>
      </c>
      <c r="AN206" s="6" t="str">
        <f>_xlfn.IFNA(IF(IF($AH206=AN$5,VLOOKUP(AI206,buff!$K:$L,2,FALSE),"")=0,"",IF($AH206=AN$5,VLOOKUP(AI206,buff!$K:$L,2,FALSE),"")),"")</f>
        <v/>
      </c>
      <c r="AO206" s="6" t="str">
        <f>_xlfn.IFNA(IF(IF($AH206=AO$5,VLOOKUP(AJ206,buff!$K:$L,2,FALSE),"")=0,"",IF($AH206=AO$5,VLOOKUP(AJ206,buff!$K:$L,2,FALSE),"")),"")</f>
        <v/>
      </c>
      <c r="AP206" s="6" t="str">
        <f>_xlfn.IFNA(IF(IF($AH206=AP$5,VLOOKUP(AK206,buff!$K:$L,2,FALSE),"")=0,"",IF($AH206=AP$5,VLOOKUP(AK206,buff!$K:$L,2,FALSE),"")),"")</f>
        <v/>
      </c>
      <c r="AQ206" s="6" t="str">
        <f>_xlfn.IFNA(IF(IF($AH206=AQ$5,VLOOKUP(AL206,buff!$K:$L,2,FALSE),"")=0,"",IF($AH206=AQ$5,VLOOKUP(AL206,buff!$K:$L,2,FALSE),"")),"")</f>
        <v/>
      </c>
      <c r="AR206" s="6" t="str">
        <f>_xlfn.IFNA(IF(IF($AH206=AR$5,VLOOKUP(AM206,buff!$K:$L,2,FALSE),"")=0,"",IF($AH206=AR$5,VLOOKUP(AM206,buff!$K:$L,2,FALSE),"")),"")</f>
        <v/>
      </c>
      <c r="AS206" s="6" t="str">
        <f>_xlfn.IFNA(IF(IF($AH206=AS$5,VLOOKUP(AI206,buff!$K:$L,2,FALSE),"")=0,"",IF($AH206=AS$5,VLOOKUP(AI206,buff!$K:$L,2,FALSE),"")),"")</f>
        <v/>
      </c>
      <c r="AT206" s="6" t="str">
        <f>_xlfn.IFNA(IF(IF($AH206=AT$5,VLOOKUP(AJ206,buff!$K:$L,2,FALSE),"")=0,"",IF($AH206=AT$5,VLOOKUP(AJ206,buff!$K:$L,2,FALSE),"")),"")</f>
        <v/>
      </c>
      <c r="AU206" s="6" t="str">
        <f>_xlfn.IFNA(IF(IF($AH206=AU$5,VLOOKUP(AK206,buff!$K:$L,2,FALSE),"")=0,"",IF($AH206=AU$5,VLOOKUP(AK206,buff!$K:$L,2,FALSE),"")),"")</f>
        <v/>
      </c>
      <c r="AV206" s="6" t="str">
        <f>_xlfn.IFNA(IF(IF($AH206=AV$5,VLOOKUP(AL206,buff!$K:$L,2,FALSE),"")=0,"",IF($AH206=AV$5,VLOOKUP(AL206,buff!$K:$L,2,FALSE),"")),"")</f>
        <v/>
      </c>
      <c r="AW206" s="6" t="str">
        <f>_xlfn.IFNA(IF(IF($AH206=AW$5,VLOOKUP(AM206,buff!$K:$L,2,FALSE),"")=0,"",IF($AH206=AW$5,VLOOKUP(AM206,buff!$K:$L,2,FALSE),"")),"")</f>
        <v/>
      </c>
      <c r="AX206" s="6" t="e">
        <f>VLOOKUP(AI206,buff!K:P,6,FALSE)</f>
        <v>#N/A</v>
      </c>
      <c r="AY206" t="e">
        <f t="shared" si="63"/>
        <v>#N/A</v>
      </c>
      <c r="AZ206" t="e">
        <f t="shared" si="63"/>
        <v>#N/A</v>
      </c>
      <c r="BA206">
        <f t="shared" si="64"/>
        <v>0</v>
      </c>
      <c r="BB206">
        <f t="shared" si="65"/>
        <v>0</v>
      </c>
    </row>
    <row r="207" spans="1:54" x14ac:dyDescent="0.15">
      <c r="A207" t="str">
        <f t="shared" si="55"/>
        <v>莲华主动技能2等级1</v>
      </c>
      <c r="B207" s="8">
        <v>201</v>
      </c>
      <c r="C207" s="8" t="str">
        <f>VLOOKUP(G207,角色!A:B,2,FALSE)</f>
        <v>莲华</v>
      </c>
      <c r="D207" s="8" t="str">
        <f t="shared" si="60"/>
        <v>主动技能2</v>
      </c>
      <c r="E207" s="8">
        <f t="shared" si="66"/>
        <v>1</v>
      </c>
      <c r="F207" s="8">
        <f t="shared" si="67"/>
        <v>2</v>
      </c>
      <c r="G207" s="8">
        <f t="shared" si="68"/>
        <v>4</v>
      </c>
      <c r="H207" s="4" t="s">
        <v>417</v>
      </c>
      <c r="I207" s="24" t="str">
        <f>"对敌方单体造成125%攻击力（+"&amp;AB207&amp;"）点伤害。"</f>
        <v>对敌方单体造成125%攻击力（+76）点伤害。</v>
      </c>
      <c r="J207" s="4" t="s">
        <v>305</v>
      </c>
      <c r="K207" s="1" t="s">
        <v>103</v>
      </c>
      <c r="L207" s="4" t="s">
        <v>107</v>
      </c>
      <c r="M207" s="4"/>
      <c r="N207" s="4">
        <v>100</v>
      </c>
      <c r="O207" s="4"/>
      <c r="T207" s="6" t="str">
        <f t="shared" si="56"/>
        <v/>
      </c>
      <c r="U207" s="6" t="str">
        <f t="shared" si="57"/>
        <v/>
      </c>
      <c r="Y207">
        <f t="shared" si="52"/>
        <v>50</v>
      </c>
      <c r="Z207">
        <v>125</v>
      </c>
      <c r="AA207" s="23">
        <v>25</v>
      </c>
      <c r="AB207" s="23">
        <f>INT(VLOOKUP(VLOOKUP($C207,角色技能升级比率表!$B:$C,2,FALSE),角色属性概况!E:F,2,FALSE)*VLOOKUP(E207,角色属性概况!I:M,3,FALSE)*AA207/100)</f>
        <v>76</v>
      </c>
      <c r="AE207">
        <v>0</v>
      </c>
      <c r="AF207" s="23">
        <f t="shared" si="61"/>
        <v>2</v>
      </c>
      <c r="AG207" s="23">
        <f t="shared" si="62"/>
        <v>1</v>
      </c>
      <c r="AN207" s="6" t="str">
        <f>_xlfn.IFNA(IF(IF($AH207=AN$5,VLOOKUP(AI207,buff!$K:$L,2,FALSE),"")=0,"",IF($AH207=AN$5,VLOOKUP(AI207,buff!$K:$L,2,FALSE),"")),"")</f>
        <v/>
      </c>
      <c r="AO207" s="6" t="str">
        <f>_xlfn.IFNA(IF(IF($AH207=AO$5,VLOOKUP(AJ207,buff!$K:$L,2,FALSE),"")=0,"",IF($AH207=AO$5,VLOOKUP(AJ207,buff!$K:$L,2,FALSE),"")),"")</f>
        <v/>
      </c>
      <c r="AP207" s="6" t="str">
        <f>_xlfn.IFNA(IF(IF($AH207=AP$5,VLOOKUP(AK207,buff!$K:$L,2,FALSE),"")=0,"",IF($AH207=AP$5,VLOOKUP(AK207,buff!$K:$L,2,FALSE),"")),"")</f>
        <v/>
      </c>
      <c r="AQ207" s="6" t="str">
        <f>_xlfn.IFNA(IF(IF($AH207=AQ$5,VLOOKUP(AL207,buff!$K:$L,2,FALSE),"")=0,"",IF($AH207=AQ$5,VLOOKUP(AL207,buff!$K:$L,2,FALSE),"")),"")</f>
        <v/>
      </c>
      <c r="AR207" s="6" t="str">
        <f>_xlfn.IFNA(IF(IF($AH207=AR$5,VLOOKUP(AM207,buff!$K:$L,2,FALSE),"")=0,"",IF($AH207=AR$5,VLOOKUP(AM207,buff!$K:$L,2,FALSE),"")),"")</f>
        <v/>
      </c>
      <c r="AS207" s="6" t="str">
        <f>_xlfn.IFNA(IF(IF($AH207=AS$5,VLOOKUP(AI207,buff!$K:$L,2,FALSE),"")=0,"",IF($AH207=AS$5,VLOOKUP(AI207,buff!$K:$L,2,FALSE),"")),"")</f>
        <v/>
      </c>
      <c r="AT207" s="6" t="str">
        <f>_xlfn.IFNA(IF(IF($AH207=AT$5,VLOOKUP(AJ207,buff!$K:$L,2,FALSE),"")=0,"",IF($AH207=AT$5,VLOOKUP(AJ207,buff!$K:$L,2,FALSE),"")),"")</f>
        <v/>
      </c>
      <c r="AU207" s="6" t="str">
        <f>_xlfn.IFNA(IF(IF($AH207=AU$5,VLOOKUP(AK207,buff!$K:$L,2,FALSE),"")=0,"",IF($AH207=AU$5,VLOOKUP(AK207,buff!$K:$L,2,FALSE),"")),"")</f>
        <v/>
      </c>
      <c r="AV207" s="6" t="str">
        <f>_xlfn.IFNA(IF(IF($AH207=AV$5,VLOOKUP(AL207,buff!$K:$L,2,FALSE),"")=0,"",IF($AH207=AV$5,VLOOKUP(AL207,buff!$K:$L,2,FALSE),"")),"")</f>
        <v/>
      </c>
      <c r="AW207" s="6" t="str">
        <f>_xlfn.IFNA(IF(IF($AH207=AW$5,VLOOKUP(AM207,buff!$K:$L,2,FALSE),"")=0,"",IF($AH207=AW$5,VLOOKUP(AM207,buff!$K:$L,2,FALSE),"")),"")</f>
        <v/>
      </c>
      <c r="AX207" s="6" t="e">
        <f>VLOOKUP(AI207,buff!K:P,6,FALSE)</f>
        <v>#N/A</v>
      </c>
      <c r="AY207" t="e">
        <f t="shared" si="63"/>
        <v>#N/A</v>
      </c>
      <c r="AZ207" t="e">
        <f t="shared" si="63"/>
        <v>#N/A</v>
      </c>
      <c r="BA207">
        <f t="shared" si="64"/>
        <v>2</v>
      </c>
      <c r="BB207">
        <f t="shared" si="65"/>
        <v>1</v>
      </c>
    </row>
    <row r="208" spans="1:54" x14ac:dyDescent="0.15">
      <c r="A208" t="str">
        <f t="shared" si="55"/>
        <v>莲华主动技能2等级2</v>
      </c>
      <c r="B208" s="8">
        <v>202</v>
      </c>
      <c r="C208" s="8" t="str">
        <f>VLOOKUP(G208,角色!A:B,2,FALSE)</f>
        <v>莲华</v>
      </c>
      <c r="D208" s="8" t="str">
        <f t="shared" si="60"/>
        <v>主动技能2</v>
      </c>
      <c r="E208" s="8">
        <f t="shared" si="66"/>
        <v>2</v>
      </c>
      <c r="F208" s="8">
        <f t="shared" si="67"/>
        <v>2</v>
      </c>
      <c r="G208" s="8">
        <f t="shared" si="68"/>
        <v>4</v>
      </c>
      <c r="H208" s="4" t="s">
        <v>417</v>
      </c>
      <c r="I208" s="24" t="str">
        <f t="shared" ref="I208:I226" si="69">"对敌方单体造成125%攻击力（+"&amp;AB208&amp;"）点伤害。"</f>
        <v>对敌方单体造成125%攻击力（+112）点伤害。</v>
      </c>
      <c r="J208" s="4" t="s">
        <v>305</v>
      </c>
      <c r="K208" s="1" t="s">
        <v>103</v>
      </c>
      <c r="L208" s="4" t="s">
        <v>107</v>
      </c>
      <c r="M208" s="4"/>
      <c r="N208" s="4">
        <v>100</v>
      </c>
      <c r="O208" s="4"/>
      <c r="T208" s="6" t="str">
        <f t="shared" si="56"/>
        <v/>
      </c>
      <c r="U208" s="6" t="str">
        <f t="shared" si="57"/>
        <v/>
      </c>
      <c r="Y208">
        <f t="shared" si="52"/>
        <v>50</v>
      </c>
      <c r="Z208">
        <v>125</v>
      </c>
      <c r="AA208" s="23">
        <v>25</v>
      </c>
      <c r="AB208" s="23">
        <f>INT(VLOOKUP(VLOOKUP($C208,角色技能升级比率表!$B:$C,2,FALSE),角色属性概况!E:F,2,FALSE)*VLOOKUP(E208,角色属性概况!I:M,3,FALSE)*AA208/100)</f>
        <v>112</v>
      </c>
      <c r="AE208">
        <v>0</v>
      </c>
      <c r="AF208" s="23">
        <f t="shared" si="61"/>
        <v>2</v>
      </c>
      <c r="AG208" s="23">
        <f t="shared" si="62"/>
        <v>1</v>
      </c>
      <c r="AN208" s="6" t="str">
        <f>_xlfn.IFNA(IF(IF($AH208=AN$5,VLOOKUP(AI208,buff!$K:$L,2,FALSE),"")=0,"",IF($AH208=AN$5,VLOOKUP(AI208,buff!$K:$L,2,FALSE),"")),"")</f>
        <v/>
      </c>
      <c r="AO208" s="6" t="str">
        <f>_xlfn.IFNA(IF(IF($AH208=AO$5,VLOOKUP(AJ208,buff!$K:$L,2,FALSE),"")=0,"",IF($AH208=AO$5,VLOOKUP(AJ208,buff!$K:$L,2,FALSE),"")),"")</f>
        <v/>
      </c>
      <c r="AP208" s="6" t="str">
        <f>_xlfn.IFNA(IF(IF($AH208=AP$5,VLOOKUP(AK208,buff!$K:$L,2,FALSE),"")=0,"",IF($AH208=AP$5,VLOOKUP(AK208,buff!$K:$L,2,FALSE),"")),"")</f>
        <v/>
      </c>
      <c r="AQ208" s="6" t="str">
        <f>_xlfn.IFNA(IF(IF($AH208=AQ$5,VLOOKUP(AL208,buff!$K:$L,2,FALSE),"")=0,"",IF($AH208=AQ$5,VLOOKUP(AL208,buff!$K:$L,2,FALSE),"")),"")</f>
        <v/>
      </c>
      <c r="AR208" s="6" t="str">
        <f>_xlfn.IFNA(IF(IF($AH208=AR$5,VLOOKUP(AM208,buff!$K:$L,2,FALSE),"")=0,"",IF($AH208=AR$5,VLOOKUP(AM208,buff!$K:$L,2,FALSE),"")),"")</f>
        <v/>
      </c>
      <c r="AS208" s="6" t="str">
        <f>_xlfn.IFNA(IF(IF($AH208=AS$5,VLOOKUP(AI208,buff!$K:$L,2,FALSE),"")=0,"",IF($AH208=AS$5,VLOOKUP(AI208,buff!$K:$L,2,FALSE),"")),"")</f>
        <v/>
      </c>
      <c r="AT208" s="6" t="str">
        <f>_xlfn.IFNA(IF(IF($AH208=AT$5,VLOOKUP(AJ208,buff!$K:$L,2,FALSE),"")=0,"",IF($AH208=AT$5,VLOOKUP(AJ208,buff!$K:$L,2,FALSE),"")),"")</f>
        <v/>
      </c>
      <c r="AU208" s="6" t="str">
        <f>_xlfn.IFNA(IF(IF($AH208=AU$5,VLOOKUP(AK208,buff!$K:$L,2,FALSE),"")=0,"",IF($AH208=AU$5,VLOOKUP(AK208,buff!$K:$L,2,FALSE),"")),"")</f>
        <v/>
      </c>
      <c r="AV208" s="6" t="str">
        <f>_xlfn.IFNA(IF(IF($AH208=AV$5,VLOOKUP(AL208,buff!$K:$L,2,FALSE),"")=0,"",IF($AH208=AV$5,VLOOKUP(AL208,buff!$K:$L,2,FALSE),"")),"")</f>
        <v/>
      </c>
      <c r="AW208" s="6" t="str">
        <f>_xlfn.IFNA(IF(IF($AH208=AW$5,VLOOKUP(AM208,buff!$K:$L,2,FALSE),"")=0,"",IF($AH208=AW$5,VLOOKUP(AM208,buff!$K:$L,2,FALSE),"")),"")</f>
        <v/>
      </c>
      <c r="AX208" s="6" t="e">
        <f>VLOOKUP(AI208,buff!K:P,6,FALSE)</f>
        <v>#N/A</v>
      </c>
      <c r="AY208" t="e">
        <f t="shared" si="63"/>
        <v>#N/A</v>
      </c>
      <c r="AZ208" t="e">
        <f t="shared" si="63"/>
        <v>#N/A</v>
      </c>
      <c r="BA208">
        <f t="shared" si="64"/>
        <v>2</v>
      </c>
      <c r="BB208">
        <f t="shared" si="65"/>
        <v>1</v>
      </c>
    </row>
    <row r="209" spans="1:54" x14ac:dyDescent="0.15">
      <c r="A209" t="str">
        <f t="shared" si="55"/>
        <v>莲华主动技能2等级3</v>
      </c>
      <c r="B209" s="8">
        <v>203</v>
      </c>
      <c r="C209" s="8" t="str">
        <f>VLOOKUP(G209,角色!A:B,2,FALSE)</f>
        <v>莲华</v>
      </c>
      <c r="D209" s="8" t="str">
        <f t="shared" si="60"/>
        <v>主动技能2</v>
      </c>
      <c r="E209" s="8">
        <f t="shared" si="66"/>
        <v>3</v>
      </c>
      <c r="F209" s="8">
        <f t="shared" si="67"/>
        <v>2</v>
      </c>
      <c r="G209" s="8">
        <f t="shared" si="68"/>
        <v>4</v>
      </c>
      <c r="H209" s="4" t="s">
        <v>417</v>
      </c>
      <c r="I209" s="24" t="str">
        <f t="shared" si="69"/>
        <v>对敌方单体造成125%攻击力（+148）点伤害。</v>
      </c>
      <c r="J209" s="4" t="s">
        <v>305</v>
      </c>
      <c r="K209" s="1" t="s">
        <v>103</v>
      </c>
      <c r="L209" s="4" t="s">
        <v>107</v>
      </c>
      <c r="M209" s="4"/>
      <c r="N209" s="4">
        <v>100</v>
      </c>
      <c r="O209" s="4"/>
      <c r="T209" s="6" t="str">
        <f t="shared" si="56"/>
        <v/>
      </c>
      <c r="U209" s="6" t="str">
        <f t="shared" si="57"/>
        <v/>
      </c>
      <c r="Y209">
        <f t="shared" si="52"/>
        <v>50</v>
      </c>
      <c r="Z209">
        <v>125</v>
      </c>
      <c r="AA209" s="23">
        <v>25</v>
      </c>
      <c r="AB209" s="23">
        <f>INT(VLOOKUP(VLOOKUP($C209,角色技能升级比率表!$B:$C,2,FALSE),角色属性概况!E:F,2,FALSE)*VLOOKUP(E209,角色属性概况!I:M,3,FALSE)*AA209/100)</f>
        <v>148</v>
      </c>
      <c r="AE209">
        <v>0</v>
      </c>
      <c r="AF209" s="23">
        <f t="shared" si="61"/>
        <v>2</v>
      </c>
      <c r="AG209" s="23">
        <f t="shared" si="62"/>
        <v>1</v>
      </c>
      <c r="AN209" s="6" t="str">
        <f>_xlfn.IFNA(IF(IF($AH209=AN$5,VLOOKUP(AI209,buff!$K:$L,2,FALSE),"")=0,"",IF($AH209=AN$5,VLOOKUP(AI209,buff!$K:$L,2,FALSE),"")),"")</f>
        <v/>
      </c>
      <c r="AO209" s="6" t="str">
        <f>_xlfn.IFNA(IF(IF($AH209=AO$5,VLOOKUP(AJ209,buff!$K:$L,2,FALSE),"")=0,"",IF($AH209=AO$5,VLOOKUP(AJ209,buff!$K:$L,2,FALSE),"")),"")</f>
        <v/>
      </c>
      <c r="AP209" s="6" t="str">
        <f>_xlfn.IFNA(IF(IF($AH209=AP$5,VLOOKUP(AK209,buff!$K:$L,2,FALSE),"")=0,"",IF($AH209=AP$5,VLOOKUP(AK209,buff!$K:$L,2,FALSE),"")),"")</f>
        <v/>
      </c>
      <c r="AQ209" s="6" t="str">
        <f>_xlfn.IFNA(IF(IF($AH209=AQ$5,VLOOKUP(AL209,buff!$K:$L,2,FALSE),"")=0,"",IF($AH209=AQ$5,VLOOKUP(AL209,buff!$K:$L,2,FALSE),"")),"")</f>
        <v/>
      </c>
      <c r="AR209" s="6" t="str">
        <f>_xlfn.IFNA(IF(IF($AH209=AR$5,VLOOKUP(AM209,buff!$K:$L,2,FALSE),"")=0,"",IF($AH209=AR$5,VLOOKUP(AM209,buff!$K:$L,2,FALSE),"")),"")</f>
        <v/>
      </c>
      <c r="AS209" s="6" t="str">
        <f>_xlfn.IFNA(IF(IF($AH209=AS$5,VLOOKUP(AI209,buff!$K:$L,2,FALSE),"")=0,"",IF($AH209=AS$5,VLOOKUP(AI209,buff!$K:$L,2,FALSE),"")),"")</f>
        <v/>
      </c>
      <c r="AT209" s="6" t="str">
        <f>_xlfn.IFNA(IF(IF($AH209=AT$5,VLOOKUP(AJ209,buff!$K:$L,2,FALSE),"")=0,"",IF($AH209=AT$5,VLOOKUP(AJ209,buff!$K:$L,2,FALSE),"")),"")</f>
        <v/>
      </c>
      <c r="AU209" s="6" t="str">
        <f>_xlfn.IFNA(IF(IF($AH209=AU$5,VLOOKUP(AK209,buff!$K:$L,2,FALSE),"")=0,"",IF($AH209=AU$5,VLOOKUP(AK209,buff!$K:$L,2,FALSE),"")),"")</f>
        <v/>
      </c>
      <c r="AV209" s="6" t="str">
        <f>_xlfn.IFNA(IF(IF($AH209=AV$5,VLOOKUP(AL209,buff!$K:$L,2,FALSE),"")=0,"",IF($AH209=AV$5,VLOOKUP(AL209,buff!$K:$L,2,FALSE),"")),"")</f>
        <v/>
      </c>
      <c r="AW209" s="6" t="str">
        <f>_xlfn.IFNA(IF(IF($AH209=AW$5,VLOOKUP(AM209,buff!$K:$L,2,FALSE),"")=0,"",IF($AH209=AW$5,VLOOKUP(AM209,buff!$K:$L,2,FALSE),"")),"")</f>
        <v/>
      </c>
      <c r="AX209" s="6" t="e">
        <f>VLOOKUP(AI209,buff!K:P,6,FALSE)</f>
        <v>#N/A</v>
      </c>
      <c r="AY209" t="e">
        <f t="shared" si="63"/>
        <v>#N/A</v>
      </c>
      <c r="AZ209" t="e">
        <f t="shared" si="63"/>
        <v>#N/A</v>
      </c>
      <c r="BA209">
        <f t="shared" si="64"/>
        <v>2</v>
      </c>
      <c r="BB209">
        <f t="shared" si="65"/>
        <v>1</v>
      </c>
    </row>
    <row r="210" spans="1:54" x14ac:dyDescent="0.15">
      <c r="A210" t="str">
        <f t="shared" si="55"/>
        <v>莲华主动技能2等级4</v>
      </c>
      <c r="B210" s="8">
        <v>204</v>
      </c>
      <c r="C210" s="8" t="str">
        <f>VLOOKUP(G210,角色!A:B,2,FALSE)</f>
        <v>莲华</v>
      </c>
      <c r="D210" s="8" t="str">
        <f t="shared" si="60"/>
        <v>主动技能2</v>
      </c>
      <c r="E210" s="8">
        <f t="shared" si="66"/>
        <v>4</v>
      </c>
      <c r="F210" s="8">
        <f t="shared" si="67"/>
        <v>2</v>
      </c>
      <c r="G210" s="8">
        <f t="shared" si="68"/>
        <v>4</v>
      </c>
      <c r="H210" s="4" t="s">
        <v>417</v>
      </c>
      <c r="I210" s="24" t="str">
        <f t="shared" si="69"/>
        <v>对敌方单体造成125%攻击力（+183）点伤害。</v>
      </c>
      <c r="J210" s="4" t="s">
        <v>305</v>
      </c>
      <c r="K210" s="1" t="s">
        <v>103</v>
      </c>
      <c r="L210" s="4" t="s">
        <v>107</v>
      </c>
      <c r="M210" s="4"/>
      <c r="N210" s="4">
        <v>100</v>
      </c>
      <c r="O210" s="4"/>
      <c r="T210" s="6" t="str">
        <f t="shared" si="56"/>
        <v/>
      </c>
      <c r="U210" s="6" t="str">
        <f t="shared" si="57"/>
        <v/>
      </c>
      <c r="Y210">
        <f t="shared" si="52"/>
        <v>50</v>
      </c>
      <c r="Z210">
        <v>125</v>
      </c>
      <c r="AA210" s="23">
        <v>25</v>
      </c>
      <c r="AB210" s="23">
        <f>INT(VLOOKUP(VLOOKUP($C210,角色技能升级比率表!$B:$C,2,FALSE),角色属性概况!E:F,2,FALSE)*VLOOKUP(E210,角色属性概况!I:M,3,FALSE)*AA210/100)</f>
        <v>183</v>
      </c>
      <c r="AE210">
        <v>0</v>
      </c>
      <c r="AF210" s="23">
        <f t="shared" si="61"/>
        <v>2</v>
      </c>
      <c r="AG210" s="23">
        <f t="shared" si="62"/>
        <v>1</v>
      </c>
      <c r="AN210" s="6" t="str">
        <f>_xlfn.IFNA(IF(IF($AH210=AN$5,VLOOKUP(AI210,buff!$K:$L,2,FALSE),"")=0,"",IF($AH210=AN$5,VLOOKUP(AI210,buff!$K:$L,2,FALSE),"")),"")</f>
        <v/>
      </c>
      <c r="AO210" s="6" t="str">
        <f>_xlfn.IFNA(IF(IF($AH210=AO$5,VLOOKUP(AJ210,buff!$K:$L,2,FALSE),"")=0,"",IF($AH210=AO$5,VLOOKUP(AJ210,buff!$K:$L,2,FALSE),"")),"")</f>
        <v/>
      </c>
      <c r="AP210" s="6" t="str">
        <f>_xlfn.IFNA(IF(IF($AH210=AP$5,VLOOKUP(AK210,buff!$K:$L,2,FALSE),"")=0,"",IF($AH210=AP$5,VLOOKUP(AK210,buff!$K:$L,2,FALSE),"")),"")</f>
        <v/>
      </c>
      <c r="AQ210" s="6" t="str">
        <f>_xlfn.IFNA(IF(IF($AH210=AQ$5,VLOOKUP(AL210,buff!$K:$L,2,FALSE),"")=0,"",IF($AH210=AQ$5,VLOOKUP(AL210,buff!$K:$L,2,FALSE),"")),"")</f>
        <v/>
      </c>
      <c r="AR210" s="6" t="str">
        <f>_xlfn.IFNA(IF(IF($AH210=AR$5,VLOOKUP(AM210,buff!$K:$L,2,FALSE),"")=0,"",IF($AH210=AR$5,VLOOKUP(AM210,buff!$K:$L,2,FALSE),"")),"")</f>
        <v/>
      </c>
      <c r="AS210" s="6" t="str">
        <f>_xlfn.IFNA(IF(IF($AH210=AS$5,VLOOKUP(AI210,buff!$K:$L,2,FALSE),"")=0,"",IF($AH210=AS$5,VLOOKUP(AI210,buff!$K:$L,2,FALSE),"")),"")</f>
        <v/>
      </c>
      <c r="AT210" s="6" t="str">
        <f>_xlfn.IFNA(IF(IF($AH210=AT$5,VLOOKUP(AJ210,buff!$K:$L,2,FALSE),"")=0,"",IF($AH210=AT$5,VLOOKUP(AJ210,buff!$K:$L,2,FALSE),"")),"")</f>
        <v/>
      </c>
      <c r="AU210" s="6" t="str">
        <f>_xlfn.IFNA(IF(IF($AH210=AU$5,VLOOKUP(AK210,buff!$K:$L,2,FALSE),"")=0,"",IF($AH210=AU$5,VLOOKUP(AK210,buff!$K:$L,2,FALSE),"")),"")</f>
        <v/>
      </c>
      <c r="AV210" s="6" t="str">
        <f>_xlfn.IFNA(IF(IF($AH210=AV$5,VLOOKUP(AL210,buff!$K:$L,2,FALSE),"")=0,"",IF($AH210=AV$5,VLOOKUP(AL210,buff!$K:$L,2,FALSE),"")),"")</f>
        <v/>
      </c>
      <c r="AW210" s="6" t="str">
        <f>_xlfn.IFNA(IF(IF($AH210=AW$5,VLOOKUP(AM210,buff!$K:$L,2,FALSE),"")=0,"",IF($AH210=AW$5,VLOOKUP(AM210,buff!$K:$L,2,FALSE),"")),"")</f>
        <v/>
      </c>
      <c r="AX210" s="6" t="e">
        <f>VLOOKUP(AI210,buff!K:P,6,FALSE)</f>
        <v>#N/A</v>
      </c>
      <c r="AY210" t="e">
        <f t="shared" si="63"/>
        <v>#N/A</v>
      </c>
      <c r="AZ210" t="e">
        <f t="shared" si="63"/>
        <v>#N/A</v>
      </c>
      <c r="BA210">
        <f t="shared" si="64"/>
        <v>2</v>
      </c>
      <c r="BB210">
        <f t="shared" si="65"/>
        <v>1</v>
      </c>
    </row>
    <row r="211" spans="1:54" x14ac:dyDescent="0.15">
      <c r="A211" t="str">
        <f t="shared" si="55"/>
        <v>莲华主动技能2等级5</v>
      </c>
      <c r="B211" s="8">
        <v>205</v>
      </c>
      <c r="C211" s="8" t="str">
        <f>VLOOKUP(G211,角色!A:B,2,FALSE)</f>
        <v>莲华</v>
      </c>
      <c r="D211" s="8" t="str">
        <f t="shared" si="60"/>
        <v>主动技能2</v>
      </c>
      <c r="E211" s="8">
        <f t="shared" si="66"/>
        <v>5</v>
      </c>
      <c r="F211" s="8">
        <f t="shared" si="67"/>
        <v>2</v>
      </c>
      <c r="G211" s="8">
        <f t="shared" si="68"/>
        <v>4</v>
      </c>
      <c r="H211" s="4" t="s">
        <v>417</v>
      </c>
      <c r="I211" s="24" t="str">
        <f t="shared" si="69"/>
        <v>对敌方单体造成125%攻击力（+226）点伤害。</v>
      </c>
      <c r="J211" s="4" t="s">
        <v>305</v>
      </c>
      <c r="K211" s="1" t="s">
        <v>103</v>
      </c>
      <c r="L211" s="4" t="s">
        <v>107</v>
      </c>
      <c r="M211" s="4"/>
      <c r="N211" s="4">
        <v>100</v>
      </c>
      <c r="O211" s="4"/>
      <c r="T211" s="6" t="str">
        <f t="shared" si="56"/>
        <v/>
      </c>
      <c r="U211" s="6" t="str">
        <f t="shared" si="57"/>
        <v/>
      </c>
      <c r="Y211">
        <f t="shared" ref="Y211:Y274" si="70">VLOOKUP(D211,BC:BD,2,FALSE)</f>
        <v>50</v>
      </c>
      <c r="Z211">
        <v>125</v>
      </c>
      <c r="AA211" s="23">
        <v>25</v>
      </c>
      <c r="AB211" s="23">
        <f>INT(VLOOKUP(VLOOKUP($C211,角色技能升级比率表!$B:$C,2,FALSE),角色属性概况!E:F,2,FALSE)*VLOOKUP(E211,角色属性概况!I:M,3,FALSE)*AA211/100)</f>
        <v>226</v>
      </c>
      <c r="AE211">
        <v>0</v>
      </c>
      <c r="AF211" s="23">
        <f t="shared" si="61"/>
        <v>2</v>
      </c>
      <c r="AG211" s="23">
        <f t="shared" si="62"/>
        <v>1</v>
      </c>
      <c r="AN211" s="6" t="str">
        <f>_xlfn.IFNA(IF(IF($AH211=AN$5,VLOOKUP(AI211,buff!$K:$L,2,FALSE),"")=0,"",IF($AH211=AN$5,VLOOKUP(AI211,buff!$K:$L,2,FALSE),"")),"")</f>
        <v/>
      </c>
      <c r="AO211" s="6" t="str">
        <f>_xlfn.IFNA(IF(IF($AH211=AO$5,VLOOKUP(AJ211,buff!$K:$L,2,FALSE),"")=0,"",IF($AH211=AO$5,VLOOKUP(AJ211,buff!$K:$L,2,FALSE),"")),"")</f>
        <v/>
      </c>
      <c r="AP211" s="6" t="str">
        <f>_xlfn.IFNA(IF(IF($AH211=AP$5,VLOOKUP(AK211,buff!$K:$L,2,FALSE),"")=0,"",IF($AH211=AP$5,VLOOKUP(AK211,buff!$K:$L,2,FALSE),"")),"")</f>
        <v/>
      </c>
      <c r="AQ211" s="6" t="str">
        <f>_xlfn.IFNA(IF(IF($AH211=AQ$5,VLOOKUP(AL211,buff!$K:$L,2,FALSE),"")=0,"",IF($AH211=AQ$5,VLOOKUP(AL211,buff!$K:$L,2,FALSE),"")),"")</f>
        <v/>
      </c>
      <c r="AR211" s="6" t="str">
        <f>_xlfn.IFNA(IF(IF($AH211=AR$5,VLOOKUP(AM211,buff!$K:$L,2,FALSE),"")=0,"",IF($AH211=AR$5,VLOOKUP(AM211,buff!$K:$L,2,FALSE),"")),"")</f>
        <v/>
      </c>
      <c r="AS211" s="6" t="str">
        <f>_xlfn.IFNA(IF(IF($AH211=AS$5,VLOOKUP(AI211,buff!$K:$L,2,FALSE),"")=0,"",IF($AH211=AS$5,VLOOKUP(AI211,buff!$K:$L,2,FALSE),"")),"")</f>
        <v/>
      </c>
      <c r="AT211" s="6" t="str">
        <f>_xlfn.IFNA(IF(IF($AH211=AT$5,VLOOKUP(AJ211,buff!$K:$L,2,FALSE),"")=0,"",IF($AH211=AT$5,VLOOKUP(AJ211,buff!$K:$L,2,FALSE),"")),"")</f>
        <v/>
      </c>
      <c r="AU211" s="6" t="str">
        <f>_xlfn.IFNA(IF(IF($AH211=AU$5,VLOOKUP(AK211,buff!$K:$L,2,FALSE),"")=0,"",IF($AH211=AU$5,VLOOKUP(AK211,buff!$K:$L,2,FALSE),"")),"")</f>
        <v/>
      </c>
      <c r="AV211" s="6" t="str">
        <f>_xlfn.IFNA(IF(IF($AH211=AV$5,VLOOKUP(AL211,buff!$K:$L,2,FALSE),"")=0,"",IF($AH211=AV$5,VLOOKUP(AL211,buff!$K:$L,2,FALSE),"")),"")</f>
        <v/>
      </c>
      <c r="AW211" s="6" t="str">
        <f>_xlfn.IFNA(IF(IF($AH211=AW$5,VLOOKUP(AM211,buff!$K:$L,2,FALSE),"")=0,"",IF($AH211=AW$5,VLOOKUP(AM211,buff!$K:$L,2,FALSE),"")),"")</f>
        <v/>
      </c>
      <c r="AX211" s="6" t="e">
        <f>VLOOKUP(AI211,buff!K:P,6,FALSE)</f>
        <v>#N/A</v>
      </c>
      <c r="AY211" t="e">
        <f t="shared" si="63"/>
        <v>#N/A</v>
      </c>
      <c r="AZ211" t="e">
        <f t="shared" si="63"/>
        <v>#N/A</v>
      </c>
      <c r="BA211">
        <f t="shared" si="64"/>
        <v>2</v>
      </c>
      <c r="BB211">
        <f t="shared" si="65"/>
        <v>1</v>
      </c>
    </row>
    <row r="212" spans="1:54" x14ac:dyDescent="0.15">
      <c r="A212" t="str">
        <f t="shared" si="55"/>
        <v>莲华主动技能2等级6</v>
      </c>
      <c r="B212" s="8">
        <v>206</v>
      </c>
      <c r="C212" s="8" t="str">
        <f>VLOOKUP(G212,角色!A:B,2,FALSE)</f>
        <v>莲华</v>
      </c>
      <c r="D212" s="8" t="str">
        <f t="shared" si="60"/>
        <v>主动技能2</v>
      </c>
      <c r="E212" s="8">
        <f t="shared" si="66"/>
        <v>6</v>
      </c>
      <c r="F212" s="8">
        <f t="shared" si="67"/>
        <v>2</v>
      </c>
      <c r="G212" s="8">
        <f t="shared" si="68"/>
        <v>4</v>
      </c>
      <c r="H212" s="4" t="s">
        <v>417</v>
      </c>
      <c r="I212" s="24" t="str">
        <f t="shared" si="69"/>
        <v>对敌方单体造成125%攻击力（+278）点伤害。</v>
      </c>
      <c r="J212" s="4" t="s">
        <v>305</v>
      </c>
      <c r="K212" s="1" t="s">
        <v>103</v>
      </c>
      <c r="L212" s="4" t="s">
        <v>107</v>
      </c>
      <c r="M212" s="4"/>
      <c r="N212" s="4">
        <v>100</v>
      </c>
      <c r="O212" s="4"/>
      <c r="T212" s="6" t="str">
        <f t="shared" si="56"/>
        <v/>
      </c>
      <c r="U212" s="6" t="str">
        <f t="shared" si="57"/>
        <v/>
      </c>
      <c r="Y212">
        <f t="shared" si="70"/>
        <v>50</v>
      </c>
      <c r="Z212">
        <v>125</v>
      </c>
      <c r="AA212" s="23">
        <v>25</v>
      </c>
      <c r="AB212" s="23">
        <f>INT(VLOOKUP(VLOOKUP($C212,角色技能升级比率表!$B:$C,2,FALSE),角色属性概况!E:F,2,FALSE)*VLOOKUP(E212,角色属性概况!I:M,3,FALSE)*AA212/100)</f>
        <v>278</v>
      </c>
      <c r="AE212">
        <v>0</v>
      </c>
      <c r="AF212" s="23">
        <f t="shared" si="61"/>
        <v>2</v>
      </c>
      <c r="AG212" s="23">
        <f t="shared" si="62"/>
        <v>1</v>
      </c>
      <c r="AN212" s="6" t="str">
        <f>_xlfn.IFNA(IF(IF($AH212=AN$5,VLOOKUP(AI212,buff!$K:$L,2,FALSE),"")=0,"",IF($AH212=AN$5,VLOOKUP(AI212,buff!$K:$L,2,FALSE),"")),"")</f>
        <v/>
      </c>
      <c r="AO212" s="6" t="str">
        <f>_xlfn.IFNA(IF(IF($AH212=AO$5,VLOOKUP(AJ212,buff!$K:$L,2,FALSE),"")=0,"",IF($AH212=AO$5,VLOOKUP(AJ212,buff!$K:$L,2,FALSE),"")),"")</f>
        <v/>
      </c>
      <c r="AP212" s="6" t="str">
        <f>_xlfn.IFNA(IF(IF($AH212=AP$5,VLOOKUP(AK212,buff!$K:$L,2,FALSE),"")=0,"",IF($AH212=AP$5,VLOOKUP(AK212,buff!$K:$L,2,FALSE),"")),"")</f>
        <v/>
      </c>
      <c r="AQ212" s="6" t="str">
        <f>_xlfn.IFNA(IF(IF($AH212=AQ$5,VLOOKUP(AL212,buff!$K:$L,2,FALSE),"")=0,"",IF($AH212=AQ$5,VLOOKUP(AL212,buff!$K:$L,2,FALSE),"")),"")</f>
        <v/>
      </c>
      <c r="AR212" s="6" t="str">
        <f>_xlfn.IFNA(IF(IF($AH212=AR$5,VLOOKUP(AM212,buff!$K:$L,2,FALSE),"")=0,"",IF($AH212=AR$5,VLOOKUP(AM212,buff!$K:$L,2,FALSE),"")),"")</f>
        <v/>
      </c>
      <c r="AS212" s="6" t="str">
        <f>_xlfn.IFNA(IF(IF($AH212=AS$5,VLOOKUP(AI212,buff!$K:$L,2,FALSE),"")=0,"",IF($AH212=AS$5,VLOOKUP(AI212,buff!$K:$L,2,FALSE),"")),"")</f>
        <v/>
      </c>
      <c r="AT212" s="6" t="str">
        <f>_xlfn.IFNA(IF(IF($AH212=AT$5,VLOOKUP(AJ212,buff!$K:$L,2,FALSE),"")=0,"",IF($AH212=AT$5,VLOOKUP(AJ212,buff!$K:$L,2,FALSE),"")),"")</f>
        <v/>
      </c>
      <c r="AU212" s="6" t="str">
        <f>_xlfn.IFNA(IF(IF($AH212=AU$5,VLOOKUP(AK212,buff!$K:$L,2,FALSE),"")=0,"",IF($AH212=AU$5,VLOOKUP(AK212,buff!$K:$L,2,FALSE),"")),"")</f>
        <v/>
      </c>
      <c r="AV212" s="6" t="str">
        <f>_xlfn.IFNA(IF(IF($AH212=AV$5,VLOOKUP(AL212,buff!$K:$L,2,FALSE),"")=0,"",IF($AH212=AV$5,VLOOKUP(AL212,buff!$K:$L,2,FALSE),"")),"")</f>
        <v/>
      </c>
      <c r="AW212" s="6" t="str">
        <f>_xlfn.IFNA(IF(IF($AH212=AW$5,VLOOKUP(AM212,buff!$K:$L,2,FALSE),"")=0,"",IF($AH212=AW$5,VLOOKUP(AM212,buff!$K:$L,2,FALSE),"")),"")</f>
        <v/>
      </c>
      <c r="AX212" s="6" t="e">
        <f>VLOOKUP(AI212,buff!K:P,6,FALSE)</f>
        <v>#N/A</v>
      </c>
      <c r="AY212" t="e">
        <f t="shared" si="63"/>
        <v>#N/A</v>
      </c>
      <c r="AZ212" t="e">
        <f t="shared" si="63"/>
        <v>#N/A</v>
      </c>
      <c r="BA212">
        <f t="shared" si="64"/>
        <v>2</v>
      </c>
      <c r="BB212">
        <f t="shared" si="65"/>
        <v>1</v>
      </c>
    </row>
    <row r="213" spans="1:54" x14ac:dyDescent="0.15">
      <c r="A213" t="str">
        <f t="shared" si="55"/>
        <v>莲华主动技能2等级7</v>
      </c>
      <c r="B213" s="8">
        <v>207</v>
      </c>
      <c r="C213" s="8" t="str">
        <f>VLOOKUP(G213,角色!A:B,2,FALSE)</f>
        <v>莲华</v>
      </c>
      <c r="D213" s="8" t="str">
        <f t="shared" si="60"/>
        <v>主动技能2</v>
      </c>
      <c r="E213" s="8">
        <f t="shared" si="66"/>
        <v>7</v>
      </c>
      <c r="F213" s="8">
        <f t="shared" si="67"/>
        <v>2</v>
      </c>
      <c r="G213" s="8">
        <f t="shared" si="68"/>
        <v>4</v>
      </c>
      <c r="H213" s="4" t="s">
        <v>417</v>
      </c>
      <c r="I213" s="24" t="str">
        <f t="shared" si="69"/>
        <v>对敌方单体造成125%攻击力（+343）点伤害。</v>
      </c>
      <c r="J213" s="4" t="s">
        <v>305</v>
      </c>
      <c r="K213" s="1" t="s">
        <v>103</v>
      </c>
      <c r="L213" s="4" t="s">
        <v>107</v>
      </c>
      <c r="M213" s="4"/>
      <c r="N213" s="4">
        <v>100</v>
      </c>
      <c r="O213" s="4"/>
      <c r="T213" s="6" t="str">
        <f t="shared" si="56"/>
        <v/>
      </c>
      <c r="U213" s="6" t="str">
        <f t="shared" si="57"/>
        <v/>
      </c>
      <c r="Y213">
        <f t="shared" si="70"/>
        <v>50</v>
      </c>
      <c r="Z213">
        <v>125</v>
      </c>
      <c r="AA213" s="23">
        <v>25</v>
      </c>
      <c r="AB213" s="23">
        <f>INT(VLOOKUP(VLOOKUP($C213,角色技能升级比率表!$B:$C,2,FALSE),角色属性概况!E:F,2,FALSE)*VLOOKUP(E213,角色属性概况!I:M,3,FALSE)*AA213/100)</f>
        <v>343</v>
      </c>
      <c r="AE213">
        <v>0</v>
      </c>
      <c r="AF213" s="23">
        <f t="shared" si="61"/>
        <v>2</v>
      </c>
      <c r="AG213" s="23">
        <f t="shared" si="62"/>
        <v>1</v>
      </c>
      <c r="AN213" s="6" t="str">
        <f>_xlfn.IFNA(IF(IF($AH213=AN$5,VLOOKUP(AI213,buff!$K:$L,2,FALSE),"")=0,"",IF($AH213=AN$5,VLOOKUP(AI213,buff!$K:$L,2,FALSE),"")),"")</f>
        <v/>
      </c>
      <c r="AO213" s="6" t="str">
        <f>_xlfn.IFNA(IF(IF($AH213=AO$5,VLOOKUP(AJ213,buff!$K:$L,2,FALSE),"")=0,"",IF($AH213=AO$5,VLOOKUP(AJ213,buff!$K:$L,2,FALSE),"")),"")</f>
        <v/>
      </c>
      <c r="AP213" s="6" t="str">
        <f>_xlfn.IFNA(IF(IF($AH213=AP$5,VLOOKUP(AK213,buff!$K:$L,2,FALSE),"")=0,"",IF($AH213=AP$5,VLOOKUP(AK213,buff!$K:$L,2,FALSE),"")),"")</f>
        <v/>
      </c>
      <c r="AQ213" s="6" t="str">
        <f>_xlfn.IFNA(IF(IF($AH213=AQ$5,VLOOKUP(AL213,buff!$K:$L,2,FALSE),"")=0,"",IF($AH213=AQ$5,VLOOKUP(AL213,buff!$K:$L,2,FALSE),"")),"")</f>
        <v/>
      </c>
      <c r="AR213" s="6" t="str">
        <f>_xlfn.IFNA(IF(IF($AH213=AR$5,VLOOKUP(AM213,buff!$K:$L,2,FALSE),"")=0,"",IF($AH213=AR$5,VLOOKUP(AM213,buff!$K:$L,2,FALSE),"")),"")</f>
        <v/>
      </c>
      <c r="AS213" s="6" t="str">
        <f>_xlfn.IFNA(IF(IF($AH213=AS$5,VLOOKUP(AI213,buff!$K:$L,2,FALSE),"")=0,"",IF($AH213=AS$5,VLOOKUP(AI213,buff!$K:$L,2,FALSE),"")),"")</f>
        <v/>
      </c>
      <c r="AT213" s="6" t="str">
        <f>_xlfn.IFNA(IF(IF($AH213=AT$5,VLOOKUP(AJ213,buff!$K:$L,2,FALSE),"")=0,"",IF($AH213=AT$5,VLOOKUP(AJ213,buff!$K:$L,2,FALSE),"")),"")</f>
        <v/>
      </c>
      <c r="AU213" s="6" t="str">
        <f>_xlfn.IFNA(IF(IF($AH213=AU$5,VLOOKUP(AK213,buff!$K:$L,2,FALSE),"")=0,"",IF($AH213=AU$5,VLOOKUP(AK213,buff!$K:$L,2,FALSE),"")),"")</f>
        <v/>
      </c>
      <c r="AV213" s="6" t="str">
        <f>_xlfn.IFNA(IF(IF($AH213=AV$5,VLOOKUP(AL213,buff!$K:$L,2,FALSE),"")=0,"",IF($AH213=AV$5,VLOOKUP(AL213,buff!$K:$L,2,FALSE),"")),"")</f>
        <v/>
      </c>
      <c r="AW213" s="6" t="str">
        <f>_xlfn.IFNA(IF(IF($AH213=AW$5,VLOOKUP(AM213,buff!$K:$L,2,FALSE),"")=0,"",IF($AH213=AW$5,VLOOKUP(AM213,buff!$K:$L,2,FALSE),"")),"")</f>
        <v/>
      </c>
      <c r="AX213" s="6" t="e">
        <f>VLOOKUP(AI213,buff!K:P,6,FALSE)</f>
        <v>#N/A</v>
      </c>
      <c r="AY213" t="e">
        <f t="shared" si="63"/>
        <v>#N/A</v>
      </c>
      <c r="AZ213" t="e">
        <f t="shared" si="63"/>
        <v>#N/A</v>
      </c>
      <c r="BA213">
        <f t="shared" si="64"/>
        <v>2</v>
      </c>
      <c r="BB213">
        <f t="shared" si="65"/>
        <v>1</v>
      </c>
    </row>
    <row r="214" spans="1:54" x14ac:dyDescent="0.15">
      <c r="A214" t="str">
        <f t="shared" si="55"/>
        <v>莲华主动技能2等级8</v>
      </c>
      <c r="B214" s="8">
        <v>208</v>
      </c>
      <c r="C214" s="8" t="str">
        <f>VLOOKUP(G214,角色!A:B,2,FALSE)</f>
        <v>莲华</v>
      </c>
      <c r="D214" s="8" t="str">
        <f t="shared" si="60"/>
        <v>主动技能2</v>
      </c>
      <c r="E214" s="8">
        <f t="shared" si="66"/>
        <v>8</v>
      </c>
      <c r="F214" s="8">
        <f t="shared" si="67"/>
        <v>2</v>
      </c>
      <c r="G214" s="8">
        <f t="shared" si="68"/>
        <v>4</v>
      </c>
      <c r="H214" s="4" t="s">
        <v>417</v>
      </c>
      <c r="I214" s="24" t="str">
        <f t="shared" si="69"/>
        <v>对敌方单体造成125%攻击力（+422）点伤害。</v>
      </c>
      <c r="J214" s="4" t="s">
        <v>305</v>
      </c>
      <c r="K214" s="1" t="s">
        <v>103</v>
      </c>
      <c r="L214" s="4" t="s">
        <v>107</v>
      </c>
      <c r="M214" s="4"/>
      <c r="N214" s="4">
        <v>100</v>
      </c>
      <c r="O214" s="4"/>
      <c r="T214" s="6" t="str">
        <f t="shared" si="56"/>
        <v/>
      </c>
      <c r="U214" s="6" t="str">
        <f t="shared" si="57"/>
        <v/>
      </c>
      <c r="Y214">
        <f t="shared" si="70"/>
        <v>50</v>
      </c>
      <c r="Z214">
        <v>125</v>
      </c>
      <c r="AA214" s="23">
        <v>25</v>
      </c>
      <c r="AB214" s="23">
        <f>INT(VLOOKUP(VLOOKUP($C214,角色技能升级比率表!$B:$C,2,FALSE),角色属性概况!E:F,2,FALSE)*VLOOKUP(E214,角色属性概况!I:M,3,FALSE)*AA214/100)</f>
        <v>422</v>
      </c>
      <c r="AE214">
        <v>0</v>
      </c>
      <c r="AF214" s="23">
        <f t="shared" si="61"/>
        <v>2</v>
      </c>
      <c r="AG214" s="23">
        <f t="shared" si="62"/>
        <v>1</v>
      </c>
      <c r="AN214" s="6" t="str">
        <f>_xlfn.IFNA(IF(IF($AH214=AN$5,VLOOKUP(AI214,buff!$K:$L,2,FALSE),"")=0,"",IF($AH214=AN$5,VLOOKUP(AI214,buff!$K:$L,2,FALSE),"")),"")</f>
        <v/>
      </c>
      <c r="AO214" s="6" t="str">
        <f>_xlfn.IFNA(IF(IF($AH214=AO$5,VLOOKUP(AJ214,buff!$K:$L,2,FALSE),"")=0,"",IF($AH214=AO$5,VLOOKUP(AJ214,buff!$K:$L,2,FALSE),"")),"")</f>
        <v/>
      </c>
      <c r="AP214" s="6" t="str">
        <f>_xlfn.IFNA(IF(IF($AH214=AP$5,VLOOKUP(AK214,buff!$K:$L,2,FALSE),"")=0,"",IF($AH214=AP$5,VLOOKUP(AK214,buff!$K:$L,2,FALSE),"")),"")</f>
        <v/>
      </c>
      <c r="AQ214" s="6" t="str">
        <f>_xlfn.IFNA(IF(IF($AH214=AQ$5,VLOOKUP(AL214,buff!$K:$L,2,FALSE),"")=0,"",IF($AH214=AQ$5,VLOOKUP(AL214,buff!$K:$L,2,FALSE),"")),"")</f>
        <v/>
      </c>
      <c r="AR214" s="6" t="str">
        <f>_xlfn.IFNA(IF(IF($AH214=AR$5,VLOOKUP(AM214,buff!$K:$L,2,FALSE),"")=0,"",IF($AH214=AR$5,VLOOKUP(AM214,buff!$K:$L,2,FALSE),"")),"")</f>
        <v/>
      </c>
      <c r="AS214" s="6" t="str">
        <f>_xlfn.IFNA(IF(IF($AH214=AS$5,VLOOKUP(AI214,buff!$K:$L,2,FALSE),"")=0,"",IF($AH214=AS$5,VLOOKUP(AI214,buff!$K:$L,2,FALSE),"")),"")</f>
        <v/>
      </c>
      <c r="AT214" s="6" t="str">
        <f>_xlfn.IFNA(IF(IF($AH214=AT$5,VLOOKUP(AJ214,buff!$K:$L,2,FALSE),"")=0,"",IF($AH214=AT$5,VLOOKUP(AJ214,buff!$K:$L,2,FALSE),"")),"")</f>
        <v/>
      </c>
      <c r="AU214" s="6" t="str">
        <f>_xlfn.IFNA(IF(IF($AH214=AU$5,VLOOKUP(AK214,buff!$K:$L,2,FALSE),"")=0,"",IF($AH214=AU$5,VLOOKUP(AK214,buff!$K:$L,2,FALSE),"")),"")</f>
        <v/>
      </c>
      <c r="AV214" s="6" t="str">
        <f>_xlfn.IFNA(IF(IF($AH214=AV$5,VLOOKUP(AL214,buff!$K:$L,2,FALSE),"")=0,"",IF($AH214=AV$5,VLOOKUP(AL214,buff!$K:$L,2,FALSE),"")),"")</f>
        <v/>
      </c>
      <c r="AW214" s="6" t="str">
        <f>_xlfn.IFNA(IF(IF($AH214=AW$5,VLOOKUP(AM214,buff!$K:$L,2,FALSE),"")=0,"",IF($AH214=AW$5,VLOOKUP(AM214,buff!$K:$L,2,FALSE),"")),"")</f>
        <v/>
      </c>
      <c r="AX214" s="6" t="e">
        <f>VLOOKUP(AI214,buff!K:P,6,FALSE)</f>
        <v>#N/A</v>
      </c>
      <c r="AY214" t="e">
        <f t="shared" si="63"/>
        <v>#N/A</v>
      </c>
      <c r="AZ214" t="e">
        <f t="shared" si="63"/>
        <v>#N/A</v>
      </c>
      <c r="BA214">
        <f t="shared" si="64"/>
        <v>2</v>
      </c>
      <c r="BB214">
        <f t="shared" si="65"/>
        <v>1</v>
      </c>
    </row>
    <row r="215" spans="1:54" x14ac:dyDescent="0.15">
      <c r="A215" t="str">
        <f t="shared" si="55"/>
        <v>莲华主动技能2等级9</v>
      </c>
      <c r="B215" s="8">
        <v>209</v>
      </c>
      <c r="C215" s="8" t="str">
        <f>VLOOKUP(G215,角色!A:B,2,FALSE)</f>
        <v>莲华</v>
      </c>
      <c r="D215" s="8" t="str">
        <f t="shared" si="60"/>
        <v>主动技能2</v>
      </c>
      <c r="E215" s="8">
        <f t="shared" si="66"/>
        <v>9</v>
      </c>
      <c r="F215" s="8">
        <f t="shared" si="67"/>
        <v>2</v>
      </c>
      <c r="G215" s="8">
        <f t="shared" si="68"/>
        <v>4</v>
      </c>
      <c r="H215" s="4" t="s">
        <v>417</v>
      </c>
      <c r="I215" s="24" t="str">
        <f t="shared" si="69"/>
        <v>对敌方单体造成125%攻击力（+520）点伤害。</v>
      </c>
      <c r="J215" s="4" t="s">
        <v>305</v>
      </c>
      <c r="K215" s="1" t="s">
        <v>103</v>
      </c>
      <c r="L215" s="4" t="s">
        <v>107</v>
      </c>
      <c r="M215" s="4"/>
      <c r="N215" s="4">
        <v>100</v>
      </c>
      <c r="O215" s="4"/>
      <c r="T215" s="6" t="str">
        <f t="shared" si="56"/>
        <v/>
      </c>
      <c r="U215" s="6" t="str">
        <f t="shared" si="57"/>
        <v/>
      </c>
      <c r="Y215">
        <f t="shared" si="70"/>
        <v>50</v>
      </c>
      <c r="Z215">
        <v>125</v>
      </c>
      <c r="AA215" s="23">
        <v>25</v>
      </c>
      <c r="AB215" s="23">
        <f>INT(VLOOKUP(VLOOKUP($C215,角色技能升级比率表!$B:$C,2,FALSE),角色属性概况!E:F,2,FALSE)*VLOOKUP(E215,角色属性概况!I:M,3,FALSE)*AA215/100)</f>
        <v>520</v>
      </c>
      <c r="AE215">
        <v>0</v>
      </c>
      <c r="AF215" s="23">
        <f t="shared" si="61"/>
        <v>2</v>
      </c>
      <c r="AG215" s="23">
        <f t="shared" si="62"/>
        <v>1</v>
      </c>
      <c r="AN215" s="6" t="str">
        <f>_xlfn.IFNA(IF(IF($AH215=AN$5,VLOOKUP(AI215,buff!$K:$L,2,FALSE),"")=0,"",IF($AH215=AN$5,VLOOKUP(AI215,buff!$K:$L,2,FALSE),"")),"")</f>
        <v/>
      </c>
      <c r="AO215" s="6" t="str">
        <f>_xlfn.IFNA(IF(IF($AH215=AO$5,VLOOKUP(AJ215,buff!$K:$L,2,FALSE),"")=0,"",IF($AH215=AO$5,VLOOKUP(AJ215,buff!$K:$L,2,FALSE),"")),"")</f>
        <v/>
      </c>
      <c r="AP215" s="6" t="str">
        <f>_xlfn.IFNA(IF(IF($AH215=AP$5,VLOOKUP(AK215,buff!$K:$L,2,FALSE),"")=0,"",IF($AH215=AP$5,VLOOKUP(AK215,buff!$K:$L,2,FALSE),"")),"")</f>
        <v/>
      </c>
      <c r="AQ215" s="6" t="str">
        <f>_xlfn.IFNA(IF(IF($AH215=AQ$5,VLOOKUP(AL215,buff!$K:$L,2,FALSE),"")=0,"",IF($AH215=AQ$5,VLOOKUP(AL215,buff!$K:$L,2,FALSE),"")),"")</f>
        <v/>
      </c>
      <c r="AR215" s="6" t="str">
        <f>_xlfn.IFNA(IF(IF($AH215=AR$5,VLOOKUP(AM215,buff!$K:$L,2,FALSE),"")=0,"",IF($AH215=AR$5,VLOOKUP(AM215,buff!$K:$L,2,FALSE),"")),"")</f>
        <v/>
      </c>
      <c r="AS215" s="6" t="str">
        <f>_xlfn.IFNA(IF(IF($AH215=AS$5,VLOOKUP(AI215,buff!$K:$L,2,FALSE),"")=0,"",IF($AH215=AS$5,VLOOKUP(AI215,buff!$K:$L,2,FALSE),"")),"")</f>
        <v/>
      </c>
      <c r="AT215" s="6" t="str">
        <f>_xlfn.IFNA(IF(IF($AH215=AT$5,VLOOKUP(AJ215,buff!$K:$L,2,FALSE),"")=0,"",IF($AH215=AT$5,VLOOKUP(AJ215,buff!$K:$L,2,FALSE),"")),"")</f>
        <v/>
      </c>
      <c r="AU215" s="6" t="str">
        <f>_xlfn.IFNA(IF(IF($AH215=AU$5,VLOOKUP(AK215,buff!$K:$L,2,FALSE),"")=0,"",IF($AH215=AU$5,VLOOKUP(AK215,buff!$K:$L,2,FALSE),"")),"")</f>
        <v/>
      </c>
      <c r="AV215" s="6" t="str">
        <f>_xlfn.IFNA(IF(IF($AH215=AV$5,VLOOKUP(AL215,buff!$K:$L,2,FALSE),"")=0,"",IF($AH215=AV$5,VLOOKUP(AL215,buff!$K:$L,2,FALSE),"")),"")</f>
        <v/>
      </c>
      <c r="AW215" s="6" t="str">
        <f>_xlfn.IFNA(IF(IF($AH215=AW$5,VLOOKUP(AM215,buff!$K:$L,2,FALSE),"")=0,"",IF($AH215=AW$5,VLOOKUP(AM215,buff!$K:$L,2,FALSE),"")),"")</f>
        <v/>
      </c>
      <c r="AX215" s="6" t="e">
        <f>VLOOKUP(AI215,buff!K:P,6,FALSE)</f>
        <v>#N/A</v>
      </c>
      <c r="AY215" t="e">
        <f t="shared" si="63"/>
        <v>#N/A</v>
      </c>
      <c r="AZ215" t="e">
        <f t="shared" si="63"/>
        <v>#N/A</v>
      </c>
      <c r="BA215">
        <f t="shared" si="64"/>
        <v>2</v>
      </c>
      <c r="BB215">
        <f t="shared" si="65"/>
        <v>1</v>
      </c>
    </row>
    <row r="216" spans="1:54" x14ac:dyDescent="0.15">
      <c r="A216" t="str">
        <f t="shared" si="55"/>
        <v>莲华主动技能2等级10</v>
      </c>
      <c r="B216" s="8">
        <v>210</v>
      </c>
      <c r="C216" s="8" t="str">
        <f>VLOOKUP(G216,角色!A:B,2,FALSE)</f>
        <v>莲华</v>
      </c>
      <c r="D216" s="8" t="str">
        <f t="shared" si="60"/>
        <v>主动技能2</v>
      </c>
      <c r="E216" s="8">
        <f t="shared" si="66"/>
        <v>10</v>
      </c>
      <c r="F216" s="8">
        <f t="shared" si="67"/>
        <v>2</v>
      </c>
      <c r="G216" s="8">
        <f t="shared" si="68"/>
        <v>4</v>
      </c>
      <c r="H216" s="4" t="s">
        <v>417</v>
      </c>
      <c r="I216" s="24" t="str">
        <f t="shared" si="69"/>
        <v>对敌方单体造成125%攻击力（+640）点伤害。</v>
      </c>
      <c r="J216" s="4" t="s">
        <v>305</v>
      </c>
      <c r="K216" s="1" t="s">
        <v>103</v>
      </c>
      <c r="L216" s="4" t="s">
        <v>107</v>
      </c>
      <c r="M216" s="4"/>
      <c r="N216" s="4">
        <v>100</v>
      </c>
      <c r="O216" s="4"/>
      <c r="T216" s="6" t="str">
        <f t="shared" si="56"/>
        <v/>
      </c>
      <c r="U216" s="6" t="str">
        <f t="shared" si="57"/>
        <v/>
      </c>
      <c r="Y216">
        <f t="shared" si="70"/>
        <v>50</v>
      </c>
      <c r="Z216">
        <v>125</v>
      </c>
      <c r="AA216" s="23">
        <v>25</v>
      </c>
      <c r="AB216" s="23">
        <f>INT(VLOOKUP(VLOOKUP($C216,角色技能升级比率表!$B:$C,2,FALSE),角色属性概况!E:F,2,FALSE)*VLOOKUP(E216,角色属性概况!I:M,3,FALSE)*AA216/100)</f>
        <v>640</v>
      </c>
      <c r="AE216">
        <v>0</v>
      </c>
      <c r="AF216" s="23">
        <f t="shared" si="61"/>
        <v>2</v>
      </c>
      <c r="AG216" s="23">
        <f t="shared" si="62"/>
        <v>1</v>
      </c>
      <c r="AN216" s="6" t="str">
        <f>_xlfn.IFNA(IF(IF($AH216=AN$5,VLOOKUP(AI216,buff!$K:$L,2,FALSE),"")=0,"",IF($AH216=AN$5,VLOOKUP(AI216,buff!$K:$L,2,FALSE),"")),"")</f>
        <v/>
      </c>
      <c r="AO216" s="6" t="str">
        <f>_xlfn.IFNA(IF(IF($AH216=AO$5,VLOOKUP(AJ216,buff!$K:$L,2,FALSE),"")=0,"",IF($AH216=AO$5,VLOOKUP(AJ216,buff!$K:$L,2,FALSE),"")),"")</f>
        <v/>
      </c>
      <c r="AP216" s="6" t="str">
        <f>_xlfn.IFNA(IF(IF($AH216=AP$5,VLOOKUP(AK216,buff!$K:$L,2,FALSE),"")=0,"",IF($AH216=AP$5,VLOOKUP(AK216,buff!$K:$L,2,FALSE),"")),"")</f>
        <v/>
      </c>
      <c r="AQ216" s="6" t="str">
        <f>_xlfn.IFNA(IF(IF($AH216=AQ$5,VLOOKUP(AL216,buff!$K:$L,2,FALSE),"")=0,"",IF($AH216=AQ$5,VLOOKUP(AL216,buff!$K:$L,2,FALSE),"")),"")</f>
        <v/>
      </c>
      <c r="AR216" s="6" t="str">
        <f>_xlfn.IFNA(IF(IF($AH216=AR$5,VLOOKUP(AM216,buff!$K:$L,2,FALSE),"")=0,"",IF($AH216=AR$5,VLOOKUP(AM216,buff!$K:$L,2,FALSE),"")),"")</f>
        <v/>
      </c>
      <c r="AS216" s="6" t="str">
        <f>_xlfn.IFNA(IF(IF($AH216=AS$5,VLOOKUP(AI216,buff!$K:$L,2,FALSE),"")=0,"",IF($AH216=AS$5,VLOOKUP(AI216,buff!$K:$L,2,FALSE),"")),"")</f>
        <v/>
      </c>
      <c r="AT216" s="6" t="str">
        <f>_xlfn.IFNA(IF(IF($AH216=AT$5,VLOOKUP(AJ216,buff!$K:$L,2,FALSE),"")=0,"",IF($AH216=AT$5,VLOOKUP(AJ216,buff!$K:$L,2,FALSE),"")),"")</f>
        <v/>
      </c>
      <c r="AU216" s="6" t="str">
        <f>_xlfn.IFNA(IF(IF($AH216=AU$5,VLOOKUP(AK216,buff!$K:$L,2,FALSE),"")=0,"",IF($AH216=AU$5,VLOOKUP(AK216,buff!$K:$L,2,FALSE),"")),"")</f>
        <v/>
      </c>
      <c r="AV216" s="6" t="str">
        <f>_xlfn.IFNA(IF(IF($AH216=AV$5,VLOOKUP(AL216,buff!$K:$L,2,FALSE),"")=0,"",IF($AH216=AV$5,VLOOKUP(AL216,buff!$K:$L,2,FALSE),"")),"")</f>
        <v/>
      </c>
      <c r="AW216" s="6" t="str">
        <f>_xlfn.IFNA(IF(IF($AH216=AW$5,VLOOKUP(AM216,buff!$K:$L,2,FALSE),"")=0,"",IF($AH216=AW$5,VLOOKUP(AM216,buff!$K:$L,2,FALSE),"")),"")</f>
        <v/>
      </c>
      <c r="AX216" s="6" t="e">
        <f>VLOOKUP(AI216,buff!K:P,6,FALSE)</f>
        <v>#N/A</v>
      </c>
      <c r="AY216" t="e">
        <f t="shared" si="63"/>
        <v>#N/A</v>
      </c>
      <c r="AZ216" t="e">
        <f t="shared" si="63"/>
        <v>#N/A</v>
      </c>
      <c r="BA216">
        <f t="shared" si="64"/>
        <v>2</v>
      </c>
      <c r="BB216">
        <f t="shared" si="65"/>
        <v>1</v>
      </c>
    </row>
    <row r="217" spans="1:54" x14ac:dyDescent="0.15">
      <c r="A217" t="str">
        <f t="shared" si="55"/>
        <v>莲华主动技能2等级11</v>
      </c>
      <c r="B217" s="8">
        <v>211</v>
      </c>
      <c r="C217" s="8" t="str">
        <f>VLOOKUP(G217,角色!A:B,2,FALSE)</f>
        <v>莲华</v>
      </c>
      <c r="D217" s="8" t="str">
        <f t="shared" si="60"/>
        <v>主动技能2</v>
      </c>
      <c r="E217" s="8">
        <f t="shared" si="66"/>
        <v>11</v>
      </c>
      <c r="F217" s="8">
        <f t="shared" si="67"/>
        <v>2</v>
      </c>
      <c r="G217" s="8">
        <f t="shared" si="68"/>
        <v>4</v>
      </c>
      <c r="H217" s="4" t="s">
        <v>417</v>
      </c>
      <c r="I217" s="24" t="str">
        <f t="shared" si="69"/>
        <v>对敌方单体造成125%攻击力（+788）点伤害。</v>
      </c>
      <c r="J217" s="4" t="s">
        <v>305</v>
      </c>
      <c r="K217" s="1" t="s">
        <v>103</v>
      </c>
      <c r="L217" s="4" t="s">
        <v>107</v>
      </c>
      <c r="M217" s="4"/>
      <c r="N217" s="4">
        <v>100</v>
      </c>
      <c r="O217" s="4"/>
      <c r="T217" s="6" t="str">
        <f t="shared" si="56"/>
        <v/>
      </c>
      <c r="U217" s="6" t="str">
        <f t="shared" si="57"/>
        <v/>
      </c>
      <c r="Y217">
        <f t="shared" si="70"/>
        <v>50</v>
      </c>
      <c r="Z217">
        <v>125</v>
      </c>
      <c r="AA217" s="23">
        <v>25</v>
      </c>
      <c r="AB217" s="23">
        <f>INT(VLOOKUP(VLOOKUP($C217,角色技能升级比率表!$B:$C,2,FALSE),角色属性概况!E:F,2,FALSE)*VLOOKUP(E217,角色属性概况!I:M,3,FALSE)*AA217/100)</f>
        <v>788</v>
      </c>
      <c r="AE217">
        <v>0</v>
      </c>
      <c r="AF217" s="23">
        <f t="shared" si="61"/>
        <v>2</v>
      </c>
      <c r="AG217" s="23">
        <f t="shared" si="62"/>
        <v>1</v>
      </c>
      <c r="AN217" s="6" t="str">
        <f>_xlfn.IFNA(IF(IF($AH217=AN$5,VLOOKUP(AI217,buff!$K:$L,2,FALSE),"")=0,"",IF($AH217=AN$5,VLOOKUP(AI217,buff!$K:$L,2,FALSE),"")),"")</f>
        <v/>
      </c>
      <c r="AO217" s="6" t="str">
        <f>_xlfn.IFNA(IF(IF($AH217=AO$5,VLOOKUP(AJ217,buff!$K:$L,2,FALSE),"")=0,"",IF($AH217=AO$5,VLOOKUP(AJ217,buff!$K:$L,2,FALSE),"")),"")</f>
        <v/>
      </c>
      <c r="AP217" s="6" t="str">
        <f>_xlfn.IFNA(IF(IF($AH217=AP$5,VLOOKUP(AK217,buff!$K:$L,2,FALSE),"")=0,"",IF($AH217=AP$5,VLOOKUP(AK217,buff!$K:$L,2,FALSE),"")),"")</f>
        <v/>
      </c>
      <c r="AQ217" s="6" t="str">
        <f>_xlfn.IFNA(IF(IF($AH217=AQ$5,VLOOKUP(AL217,buff!$K:$L,2,FALSE),"")=0,"",IF($AH217=AQ$5,VLOOKUP(AL217,buff!$K:$L,2,FALSE),"")),"")</f>
        <v/>
      </c>
      <c r="AR217" s="6" t="str">
        <f>_xlfn.IFNA(IF(IF($AH217=AR$5,VLOOKUP(AM217,buff!$K:$L,2,FALSE),"")=0,"",IF($AH217=AR$5,VLOOKUP(AM217,buff!$K:$L,2,FALSE),"")),"")</f>
        <v/>
      </c>
      <c r="AS217" s="6" t="str">
        <f>_xlfn.IFNA(IF(IF($AH217=AS$5,VLOOKUP(AI217,buff!$K:$L,2,FALSE),"")=0,"",IF($AH217=AS$5,VLOOKUP(AI217,buff!$K:$L,2,FALSE),"")),"")</f>
        <v/>
      </c>
      <c r="AT217" s="6" t="str">
        <f>_xlfn.IFNA(IF(IF($AH217=AT$5,VLOOKUP(AJ217,buff!$K:$L,2,FALSE),"")=0,"",IF($AH217=AT$5,VLOOKUP(AJ217,buff!$K:$L,2,FALSE),"")),"")</f>
        <v/>
      </c>
      <c r="AU217" s="6" t="str">
        <f>_xlfn.IFNA(IF(IF($AH217=AU$5,VLOOKUP(AK217,buff!$K:$L,2,FALSE),"")=0,"",IF($AH217=AU$5,VLOOKUP(AK217,buff!$K:$L,2,FALSE),"")),"")</f>
        <v/>
      </c>
      <c r="AV217" s="6" t="str">
        <f>_xlfn.IFNA(IF(IF($AH217=AV$5,VLOOKUP(AL217,buff!$K:$L,2,FALSE),"")=0,"",IF($AH217=AV$5,VLOOKUP(AL217,buff!$K:$L,2,FALSE),"")),"")</f>
        <v/>
      </c>
      <c r="AW217" s="6" t="str">
        <f>_xlfn.IFNA(IF(IF($AH217=AW$5,VLOOKUP(AM217,buff!$K:$L,2,FALSE),"")=0,"",IF($AH217=AW$5,VLOOKUP(AM217,buff!$K:$L,2,FALSE),"")),"")</f>
        <v/>
      </c>
      <c r="AX217" s="6" t="e">
        <f>VLOOKUP(AI217,buff!K:P,6,FALSE)</f>
        <v>#N/A</v>
      </c>
      <c r="AY217" t="e">
        <f t="shared" si="63"/>
        <v>#N/A</v>
      </c>
      <c r="AZ217" t="e">
        <f t="shared" si="63"/>
        <v>#N/A</v>
      </c>
      <c r="BA217">
        <f t="shared" si="64"/>
        <v>2</v>
      </c>
      <c r="BB217">
        <f t="shared" si="65"/>
        <v>1</v>
      </c>
    </row>
    <row r="218" spans="1:54" x14ac:dyDescent="0.15">
      <c r="A218" t="str">
        <f t="shared" si="55"/>
        <v>莲华主动技能2等级12</v>
      </c>
      <c r="B218" s="8">
        <v>212</v>
      </c>
      <c r="C218" s="8" t="str">
        <f>VLOOKUP(G218,角色!A:B,2,FALSE)</f>
        <v>莲华</v>
      </c>
      <c r="D218" s="8" t="str">
        <f t="shared" si="60"/>
        <v>主动技能2</v>
      </c>
      <c r="E218" s="8">
        <f t="shared" si="66"/>
        <v>12</v>
      </c>
      <c r="F218" s="8">
        <f t="shared" si="67"/>
        <v>2</v>
      </c>
      <c r="G218" s="8">
        <f t="shared" si="68"/>
        <v>4</v>
      </c>
      <c r="H218" s="4" t="s">
        <v>417</v>
      </c>
      <c r="I218" s="24" t="str">
        <f t="shared" si="69"/>
        <v>对敌方单体造成125%攻击力（+970）点伤害。</v>
      </c>
      <c r="J218" s="4" t="s">
        <v>305</v>
      </c>
      <c r="K218" s="1" t="s">
        <v>103</v>
      </c>
      <c r="L218" s="4" t="s">
        <v>107</v>
      </c>
      <c r="M218" s="4"/>
      <c r="N218" s="4">
        <v>100</v>
      </c>
      <c r="O218" s="4"/>
      <c r="T218" s="6" t="str">
        <f t="shared" si="56"/>
        <v/>
      </c>
      <c r="U218" s="6" t="str">
        <f t="shared" si="57"/>
        <v/>
      </c>
      <c r="Y218">
        <f t="shared" si="70"/>
        <v>50</v>
      </c>
      <c r="Z218">
        <v>125</v>
      </c>
      <c r="AA218" s="23">
        <v>25</v>
      </c>
      <c r="AB218" s="23">
        <f>INT(VLOOKUP(VLOOKUP($C218,角色技能升级比率表!$B:$C,2,FALSE),角色属性概况!E:F,2,FALSE)*VLOOKUP(E218,角色属性概况!I:M,3,FALSE)*AA218/100)</f>
        <v>970</v>
      </c>
      <c r="AE218">
        <v>0</v>
      </c>
      <c r="AF218" s="23">
        <f t="shared" si="61"/>
        <v>2</v>
      </c>
      <c r="AG218" s="23">
        <f t="shared" si="62"/>
        <v>1</v>
      </c>
      <c r="AN218" s="6" t="str">
        <f>_xlfn.IFNA(IF(IF($AH218=AN$5,VLOOKUP(AI218,buff!$K:$L,2,FALSE),"")=0,"",IF($AH218=AN$5,VLOOKUP(AI218,buff!$K:$L,2,FALSE),"")),"")</f>
        <v/>
      </c>
      <c r="AO218" s="6" t="str">
        <f>_xlfn.IFNA(IF(IF($AH218=AO$5,VLOOKUP(AJ218,buff!$K:$L,2,FALSE),"")=0,"",IF($AH218=AO$5,VLOOKUP(AJ218,buff!$K:$L,2,FALSE),"")),"")</f>
        <v/>
      </c>
      <c r="AP218" s="6" t="str">
        <f>_xlfn.IFNA(IF(IF($AH218=AP$5,VLOOKUP(AK218,buff!$K:$L,2,FALSE),"")=0,"",IF($AH218=AP$5,VLOOKUP(AK218,buff!$K:$L,2,FALSE),"")),"")</f>
        <v/>
      </c>
      <c r="AQ218" s="6" t="str">
        <f>_xlfn.IFNA(IF(IF($AH218=AQ$5,VLOOKUP(AL218,buff!$K:$L,2,FALSE),"")=0,"",IF($AH218=AQ$5,VLOOKUP(AL218,buff!$K:$L,2,FALSE),"")),"")</f>
        <v/>
      </c>
      <c r="AR218" s="6" t="str">
        <f>_xlfn.IFNA(IF(IF($AH218=AR$5,VLOOKUP(AM218,buff!$K:$L,2,FALSE),"")=0,"",IF($AH218=AR$5,VLOOKUP(AM218,buff!$K:$L,2,FALSE),"")),"")</f>
        <v/>
      </c>
      <c r="AS218" s="6" t="str">
        <f>_xlfn.IFNA(IF(IF($AH218=AS$5,VLOOKUP(AI218,buff!$K:$L,2,FALSE),"")=0,"",IF($AH218=AS$5,VLOOKUP(AI218,buff!$K:$L,2,FALSE),"")),"")</f>
        <v/>
      </c>
      <c r="AT218" s="6" t="str">
        <f>_xlfn.IFNA(IF(IF($AH218=AT$5,VLOOKUP(AJ218,buff!$K:$L,2,FALSE),"")=0,"",IF($AH218=AT$5,VLOOKUP(AJ218,buff!$K:$L,2,FALSE),"")),"")</f>
        <v/>
      </c>
      <c r="AU218" s="6" t="str">
        <f>_xlfn.IFNA(IF(IF($AH218=AU$5,VLOOKUP(AK218,buff!$K:$L,2,FALSE),"")=0,"",IF($AH218=AU$5,VLOOKUP(AK218,buff!$K:$L,2,FALSE),"")),"")</f>
        <v/>
      </c>
      <c r="AV218" s="6" t="str">
        <f>_xlfn.IFNA(IF(IF($AH218=AV$5,VLOOKUP(AL218,buff!$K:$L,2,FALSE),"")=0,"",IF($AH218=AV$5,VLOOKUP(AL218,buff!$K:$L,2,FALSE),"")),"")</f>
        <v/>
      </c>
      <c r="AW218" s="6" t="str">
        <f>_xlfn.IFNA(IF(IF($AH218=AW$5,VLOOKUP(AM218,buff!$K:$L,2,FALSE),"")=0,"",IF($AH218=AW$5,VLOOKUP(AM218,buff!$K:$L,2,FALSE),"")),"")</f>
        <v/>
      </c>
      <c r="AX218" s="6" t="e">
        <f>VLOOKUP(AI218,buff!K:P,6,FALSE)</f>
        <v>#N/A</v>
      </c>
      <c r="AY218" t="e">
        <f t="shared" si="63"/>
        <v>#N/A</v>
      </c>
      <c r="AZ218" t="e">
        <f t="shared" si="63"/>
        <v>#N/A</v>
      </c>
      <c r="BA218">
        <f t="shared" si="64"/>
        <v>2</v>
      </c>
      <c r="BB218">
        <f t="shared" si="65"/>
        <v>1</v>
      </c>
    </row>
    <row r="219" spans="1:54" x14ac:dyDescent="0.15">
      <c r="A219" t="str">
        <f t="shared" si="55"/>
        <v>莲华主动技能2等级13</v>
      </c>
      <c r="B219" s="8">
        <v>213</v>
      </c>
      <c r="C219" s="8" t="str">
        <f>VLOOKUP(G219,角色!A:B,2,FALSE)</f>
        <v>莲华</v>
      </c>
      <c r="D219" s="8" t="str">
        <f t="shared" si="60"/>
        <v>主动技能2</v>
      </c>
      <c r="E219" s="8">
        <f t="shared" si="66"/>
        <v>13</v>
      </c>
      <c r="F219" s="8">
        <f t="shared" si="67"/>
        <v>2</v>
      </c>
      <c r="G219" s="8">
        <f t="shared" si="68"/>
        <v>4</v>
      </c>
      <c r="H219" s="4" t="s">
        <v>417</v>
      </c>
      <c r="I219" s="24" t="str">
        <f t="shared" si="69"/>
        <v>对敌方单体造成125%攻击力（+1195）点伤害。</v>
      </c>
      <c r="J219" s="4" t="s">
        <v>305</v>
      </c>
      <c r="K219" s="1" t="s">
        <v>103</v>
      </c>
      <c r="L219" s="4" t="s">
        <v>107</v>
      </c>
      <c r="M219" s="4"/>
      <c r="N219" s="4">
        <v>100</v>
      </c>
      <c r="O219" s="4"/>
      <c r="T219" s="6" t="str">
        <f t="shared" si="56"/>
        <v/>
      </c>
      <c r="U219" s="6" t="str">
        <f t="shared" si="57"/>
        <v/>
      </c>
      <c r="Y219">
        <f t="shared" si="70"/>
        <v>50</v>
      </c>
      <c r="Z219">
        <v>125</v>
      </c>
      <c r="AA219" s="23">
        <v>25</v>
      </c>
      <c r="AB219" s="23">
        <f>INT(VLOOKUP(VLOOKUP($C219,角色技能升级比率表!$B:$C,2,FALSE),角色属性概况!E:F,2,FALSE)*VLOOKUP(E219,角色属性概况!I:M,3,FALSE)*AA219/100)</f>
        <v>1195</v>
      </c>
      <c r="AE219">
        <v>0</v>
      </c>
      <c r="AF219" s="23">
        <f t="shared" si="61"/>
        <v>2</v>
      </c>
      <c r="AG219" s="23">
        <f t="shared" si="62"/>
        <v>1</v>
      </c>
      <c r="AN219" s="6" t="str">
        <f>_xlfn.IFNA(IF(IF($AH219=AN$5,VLOOKUP(AI219,buff!$K:$L,2,FALSE),"")=0,"",IF($AH219=AN$5,VLOOKUP(AI219,buff!$K:$L,2,FALSE),"")),"")</f>
        <v/>
      </c>
      <c r="AO219" s="6" t="str">
        <f>_xlfn.IFNA(IF(IF($AH219=AO$5,VLOOKUP(AJ219,buff!$K:$L,2,FALSE),"")=0,"",IF($AH219=AO$5,VLOOKUP(AJ219,buff!$K:$L,2,FALSE),"")),"")</f>
        <v/>
      </c>
      <c r="AP219" s="6" t="str">
        <f>_xlfn.IFNA(IF(IF($AH219=AP$5,VLOOKUP(AK219,buff!$K:$L,2,FALSE),"")=0,"",IF($AH219=AP$5,VLOOKUP(AK219,buff!$K:$L,2,FALSE),"")),"")</f>
        <v/>
      </c>
      <c r="AQ219" s="6" t="str">
        <f>_xlfn.IFNA(IF(IF($AH219=AQ$5,VLOOKUP(AL219,buff!$K:$L,2,FALSE),"")=0,"",IF($AH219=AQ$5,VLOOKUP(AL219,buff!$K:$L,2,FALSE),"")),"")</f>
        <v/>
      </c>
      <c r="AR219" s="6" t="str">
        <f>_xlfn.IFNA(IF(IF($AH219=AR$5,VLOOKUP(AM219,buff!$K:$L,2,FALSE),"")=0,"",IF($AH219=AR$5,VLOOKUP(AM219,buff!$K:$L,2,FALSE),"")),"")</f>
        <v/>
      </c>
      <c r="AS219" s="6" t="str">
        <f>_xlfn.IFNA(IF(IF($AH219=AS$5,VLOOKUP(AI219,buff!$K:$L,2,FALSE),"")=0,"",IF($AH219=AS$5,VLOOKUP(AI219,buff!$K:$L,2,FALSE),"")),"")</f>
        <v/>
      </c>
      <c r="AT219" s="6" t="str">
        <f>_xlfn.IFNA(IF(IF($AH219=AT$5,VLOOKUP(AJ219,buff!$K:$L,2,FALSE),"")=0,"",IF($AH219=AT$5,VLOOKUP(AJ219,buff!$K:$L,2,FALSE),"")),"")</f>
        <v/>
      </c>
      <c r="AU219" s="6" t="str">
        <f>_xlfn.IFNA(IF(IF($AH219=AU$5,VLOOKUP(AK219,buff!$K:$L,2,FALSE),"")=0,"",IF($AH219=AU$5,VLOOKUP(AK219,buff!$K:$L,2,FALSE),"")),"")</f>
        <v/>
      </c>
      <c r="AV219" s="6" t="str">
        <f>_xlfn.IFNA(IF(IF($AH219=AV$5,VLOOKUP(AL219,buff!$K:$L,2,FALSE),"")=0,"",IF($AH219=AV$5,VLOOKUP(AL219,buff!$K:$L,2,FALSE),"")),"")</f>
        <v/>
      </c>
      <c r="AW219" s="6" t="str">
        <f>_xlfn.IFNA(IF(IF($AH219=AW$5,VLOOKUP(AM219,buff!$K:$L,2,FALSE),"")=0,"",IF($AH219=AW$5,VLOOKUP(AM219,buff!$K:$L,2,FALSE),"")),"")</f>
        <v/>
      </c>
      <c r="AX219" s="6" t="e">
        <f>VLOOKUP(AI219,buff!K:P,6,FALSE)</f>
        <v>#N/A</v>
      </c>
      <c r="AY219" t="e">
        <f t="shared" si="63"/>
        <v>#N/A</v>
      </c>
      <c r="AZ219" t="e">
        <f t="shared" si="63"/>
        <v>#N/A</v>
      </c>
      <c r="BA219">
        <f t="shared" si="64"/>
        <v>2</v>
      </c>
      <c r="BB219">
        <f t="shared" si="65"/>
        <v>1</v>
      </c>
    </row>
    <row r="220" spans="1:54" x14ac:dyDescent="0.15">
      <c r="A220" t="str">
        <f t="shared" si="55"/>
        <v>莲华主动技能2等级14</v>
      </c>
      <c r="B220" s="8">
        <v>214</v>
      </c>
      <c r="C220" s="8" t="str">
        <f>VLOOKUP(G220,角色!A:B,2,FALSE)</f>
        <v>莲华</v>
      </c>
      <c r="D220" s="8" t="str">
        <f t="shared" si="60"/>
        <v>主动技能2</v>
      </c>
      <c r="E220" s="8">
        <f t="shared" si="66"/>
        <v>14</v>
      </c>
      <c r="F220" s="8">
        <f t="shared" si="67"/>
        <v>2</v>
      </c>
      <c r="G220" s="8">
        <f t="shared" si="68"/>
        <v>4</v>
      </c>
      <c r="H220" s="4" t="s">
        <v>417</v>
      </c>
      <c r="I220" s="24" t="str">
        <f t="shared" si="69"/>
        <v>对敌方单体造成125%攻击力（+1471）点伤害。</v>
      </c>
      <c r="J220" s="4" t="s">
        <v>305</v>
      </c>
      <c r="K220" s="1" t="s">
        <v>103</v>
      </c>
      <c r="L220" s="4" t="s">
        <v>107</v>
      </c>
      <c r="M220" s="4"/>
      <c r="N220" s="4">
        <v>100</v>
      </c>
      <c r="O220" s="4"/>
      <c r="T220" s="6" t="str">
        <f t="shared" si="56"/>
        <v/>
      </c>
      <c r="U220" s="6" t="str">
        <f t="shared" si="57"/>
        <v/>
      </c>
      <c r="Y220">
        <f t="shared" si="70"/>
        <v>50</v>
      </c>
      <c r="Z220">
        <v>125</v>
      </c>
      <c r="AA220" s="23">
        <v>25</v>
      </c>
      <c r="AB220" s="23">
        <f>INT(VLOOKUP(VLOOKUP($C220,角色技能升级比率表!$B:$C,2,FALSE),角色属性概况!E:F,2,FALSE)*VLOOKUP(E220,角色属性概况!I:M,3,FALSE)*AA220/100)</f>
        <v>1471</v>
      </c>
      <c r="AE220">
        <v>0</v>
      </c>
      <c r="AF220" s="23">
        <f t="shared" si="61"/>
        <v>2</v>
      </c>
      <c r="AG220" s="23">
        <f t="shared" si="62"/>
        <v>1</v>
      </c>
      <c r="AN220" s="6" t="str">
        <f>_xlfn.IFNA(IF(IF($AH220=AN$5,VLOOKUP(AI220,buff!$K:$L,2,FALSE),"")=0,"",IF($AH220=AN$5,VLOOKUP(AI220,buff!$K:$L,2,FALSE),"")),"")</f>
        <v/>
      </c>
      <c r="AO220" s="6" t="str">
        <f>_xlfn.IFNA(IF(IF($AH220=AO$5,VLOOKUP(AJ220,buff!$K:$L,2,FALSE),"")=0,"",IF($AH220=AO$5,VLOOKUP(AJ220,buff!$K:$L,2,FALSE),"")),"")</f>
        <v/>
      </c>
      <c r="AP220" s="6" t="str">
        <f>_xlfn.IFNA(IF(IF($AH220=AP$5,VLOOKUP(AK220,buff!$K:$L,2,FALSE),"")=0,"",IF($AH220=AP$5,VLOOKUP(AK220,buff!$K:$L,2,FALSE),"")),"")</f>
        <v/>
      </c>
      <c r="AQ220" s="6" t="str">
        <f>_xlfn.IFNA(IF(IF($AH220=AQ$5,VLOOKUP(AL220,buff!$K:$L,2,FALSE),"")=0,"",IF($AH220=AQ$5,VLOOKUP(AL220,buff!$K:$L,2,FALSE),"")),"")</f>
        <v/>
      </c>
      <c r="AR220" s="6" t="str">
        <f>_xlfn.IFNA(IF(IF($AH220=AR$5,VLOOKUP(AM220,buff!$K:$L,2,FALSE),"")=0,"",IF($AH220=AR$5,VLOOKUP(AM220,buff!$K:$L,2,FALSE),"")),"")</f>
        <v/>
      </c>
      <c r="AS220" s="6" t="str">
        <f>_xlfn.IFNA(IF(IF($AH220=AS$5,VLOOKUP(AI220,buff!$K:$L,2,FALSE),"")=0,"",IF($AH220=AS$5,VLOOKUP(AI220,buff!$K:$L,2,FALSE),"")),"")</f>
        <v/>
      </c>
      <c r="AT220" s="6" t="str">
        <f>_xlfn.IFNA(IF(IF($AH220=AT$5,VLOOKUP(AJ220,buff!$K:$L,2,FALSE),"")=0,"",IF($AH220=AT$5,VLOOKUP(AJ220,buff!$K:$L,2,FALSE),"")),"")</f>
        <v/>
      </c>
      <c r="AU220" s="6" t="str">
        <f>_xlfn.IFNA(IF(IF($AH220=AU$5,VLOOKUP(AK220,buff!$K:$L,2,FALSE),"")=0,"",IF($AH220=AU$5,VLOOKUP(AK220,buff!$K:$L,2,FALSE),"")),"")</f>
        <v/>
      </c>
      <c r="AV220" s="6" t="str">
        <f>_xlfn.IFNA(IF(IF($AH220=AV$5,VLOOKUP(AL220,buff!$K:$L,2,FALSE),"")=0,"",IF($AH220=AV$5,VLOOKUP(AL220,buff!$K:$L,2,FALSE),"")),"")</f>
        <v/>
      </c>
      <c r="AW220" s="6" t="str">
        <f>_xlfn.IFNA(IF(IF($AH220=AW$5,VLOOKUP(AM220,buff!$K:$L,2,FALSE),"")=0,"",IF($AH220=AW$5,VLOOKUP(AM220,buff!$K:$L,2,FALSE),"")),"")</f>
        <v/>
      </c>
      <c r="AX220" s="6" t="e">
        <f>VLOOKUP(AI220,buff!K:P,6,FALSE)</f>
        <v>#N/A</v>
      </c>
      <c r="AY220" t="e">
        <f t="shared" si="63"/>
        <v>#N/A</v>
      </c>
      <c r="AZ220" t="e">
        <f t="shared" si="63"/>
        <v>#N/A</v>
      </c>
      <c r="BA220">
        <f t="shared" si="64"/>
        <v>2</v>
      </c>
      <c r="BB220">
        <f t="shared" si="65"/>
        <v>1</v>
      </c>
    </row>
    <row r="221" spans="1:54" x14ac:dyDescent="0.15">
      <c r="A221" t="str">
        <f t="shared" si="55"/>
        <v>莲华主动技能2等级15</v>
      </c>
      <c r="B221" s="8">
        <v>215</v>
      </c>
      <c r="C221" s="8" t="str">
        <f>VLOOKUP(G221,角色!A:B,2,FALSE)</f>
        <v>莲华</v>
      </c>
      <c r="D221" s="8" t="str">
        <f t="shared" si="60"/>
        <v>主动技能2</v>
      </c>
      <c r="E221" s="8">
        <f t="shared" si="66"/>
        <v>15</v>
      </c>
      <c r="F221" s="8">
        <f t="shared" si="67"/>
        <v>2</v>
      </c>
      <c r="G221" s="8">
        <f t="shared" si="68"/>
        <v>4</v>
      </c>
      <c r="H221" s="4" t="s">
        <v>417</v>
      </c>
      <c r="I221" s="24" t="str">
        <f t="shared" si="69"/>
        <v>对敌方单体造成125%攻击力（+1812）点伤害。</v>
      </c>
      <c r="J221" s="4" t="s">
        <v>305</v>
      </c>
      <c r="K221" s="1" t="s">
        <v>103</v>
      </c>
      <c r="L221" s="4" t="s">
        <v>107</v>
      </c>
      <c r="M221" s="4"/>
      <c r="N221" s="4">
        <v>100</v>
      </c>
      <c r="O221" s="4"/>
      <c r="T221" s="6" t="str">
        <f t="shared" si="56"/>
        <v/>
      </c>
      <c r="U221" s="6" t="str">
        <f t="shared" si="57"/>
        <v/>
      </c>
      <c r="Y221">
        <f t="shared" si="70"/>
        <v>50</v>
      </c>
      <c r="Z221">
        <v>125</v>
      </c>
      <c r="AA221" s="23">
        <v>25</v>
      </c>
      <c r="AB221" s="23">
        <f>INT(VLOOKUP(VLOOKUP($C221,角色技能升级比率表!$B:$C,2,FALSE),角色属性概况!E:F,2,FALSE)*VLOOKUP(E221,角色属性概况!I:M,3,FALSE)*AA221/100)</f>
        <v>1812</v>
      </c>
      <c r="AE221">
        <v>0</v>
      </c>
      <c r="AF221" s="23">
        <f t="shared" si="61"/>
        <v>2</v>
      </c>
      <c r="AG221" s="23">
        <f t="shared" si="62"/>
        <v>1</v>
      </c>
      <c r="AN221" s="6" t="str">
        <f>_xlfn.IFNA(IF(IF($AH221=AN$5,VLOOKUP(AI221,buff!$K:$L,2,FALSE),"")=0,"",IF($AH221=AN$5,VLOOKUP(AI221,buff!$K:$L,2,FALSE),"")),"")</f>
        <v/>
      </c>
      <c r="AO221" s="6" t="str">
        <f>_xlfn.IFNA(IF(IF($AH221=AO$5,VLOOKUP(AJ221,buff!$K:$L,2,FALSE),"")=0,"",IF($AH221=AO$5,VLOOKUP(AJ221,buff!$K:$L,2,FALSE),"")),"")</f>
        <v/>
      </c>
      <c r="AP221" s="6" t="str">
        <f>_xlfn.IFNA(IF(IF($AH221=AP$5,VLOOKUP(AK221,buff!$K:$L,2,FALSE),"")=0,"",IF($AH221=AP$5,VLOOKUP(AK221,buff!$K:$L,2,FALSE),"")),"")</f>
        <v/>
      </c>
      <c r="AQ221" s="6" t="str">
        <f>_xlfn.IFNA(IF(IF($AH221=AQ$5,VLOOKUP(AL221,buff!$K:$L,2,FALSE),"")=0,"",IF($AH221=AQ$5,VLOOKUP(AL221,buff!$K:$L,2,FALSE),"")),"")</f>
        <v/>
      </c>
      <c r="AR221" s="6" t="str">
        <f>_xlfn.IFNA(IF(IF($AH221=AR$5,VLOOKUP(AM221,buff!$K:$L,2,FALSE),"")=0,"",IF($AH221=AR$5,VLOOKUP(AM221,buff!$K:$L,2,FALSE),"")),"")</f>
        <v/>
      </c>
      <c r="AS221" s="6" t="str">
        <f>_xlfn.IFNA(IF(IF($AH221=AS$5,VLOOKUP(AI221,buff!$K:$L,2,FALSE),"")=0,"",IF($AH221=AS$5,VLOOKUP(AI221,buff!$K:$L,2,FALSE),"")),"")</f>
        <v/>
      </c>
      <c r="AT221" s="6" t="str">
        <f>_xlfn.IFNA(IF(IF($AH221=AT$5,VLOOKUP(AJ221,buff!$K:$L,2,FALSE),"")=0,"",IF($AH221=AT$5,VLOOKUP(AJ221,buff!$K:$L,2,FALSE),"")),"")</f>
        <v/>
      </c>
      <c r="AU221" s="6" t="str">
        <f>_xlfn.IFNA(IF(IF($AH221=AU$5,VLOOKUP(AK221,buff!$K:$L,2,FALSE),"")=0,"",IF($AH221=AU$5,VLOOKUP(AK221,buff!$K:$L,2,FALSE),"")),"")</f>
        <v/>
      </c>
      <c r="AV221" s="6" t="str">
        <f>_xlfn.IFNA(IF(IF($AH221=AV$5,VLOOKUP(AL221,buff!$K:$L,2,FALSE),"")=0,"",IF($AH221=AV$5,VLOOKUP(AL221,buff!$K:$L,2,FALSE),"")),"")</f>
        <v/>
      </c>
      <c r="AW221" s="6" t="str">
        <f>_xlfn.IFNA(IF(IF($AH221=AW$5,VLOOKUP(AM221,buff!$K:$L,2,FALSE),"")=0,"",IF($AH221=AW$5,VLOOKUP(AM221,buff!$K:$L,2,FALSE),"")),"")</f>
        <v/>
      </c>
      <c r="AX221" s="6" t="e">
        <f>VLOOKUP(AI221,buff!K:P,6,FALSE)</f>
        <v>#N/A</v>
      </c>
      <c r="AY221" t="e">
        <f t="shared" si="63"/>
        <v>#N/A</v>
      </c>
      <c r="AZ221" t="e">
        <f t="shared" si="63"/>
        <v>#N/A</v>
      </c>
      <c r="BA221">
        <f t="shared" si="64"/>
        <v>2</v>
      </c>
      <c r="BB221">
        <f t="shared" si="65"/>
        <v>1</v>
      </c>
    </row>
    <row r="222" spans="1:54" x14ac:dyDescent="0.15">
      <c r="A222" t="str">
        <f t="shared" si="55"/>
        <v>莲华主动技能2等级16</v>
      </c>
      <c r="B222" s="8">
        <v>216</v>
      </c>
      <c r="C222" s="8" t="str">
        <f>VLOOKUP(G222,角色!A:B,2,FALSE)</f>
        <v>莲华</v>
      </c>
      <c r="D222" s="8" t="str">
        <f t="shared" si="60"/>
        <v>主动技能2</v>
      </c>
      <c r="E222" s="8">
        <f t="shared" si="66"/>
        <v>16</v>
      </c>
      <c r="F222" s="8">
        <f t="shared" si="67"/>
        <v>2</v>
      </c>
      <c r="G222" s="8">
        <f t="shared" si="68"/>
        <v>4</v>
      </c>
      <c r="H222" s="4" t="s">
        <v>417</v>
      </c>
      <c r="I222" s="24" t="str">
        <f t="shared" si="69"/>
        <v>对敌方单体造成125%攻击力（+2231）点伤害。</v>
      </c>
      <c r="J222" s="4" t="s">
        <v>305</v>
      </c>
      <c r="K222" s="1" t="s">
        <v>103</v>
      </c>
      <c r="L222" s="4" t="s">
        <v>107</v>
      </c>
      <c r="M222" s="4"/>
      <c r="N222" s="4">
        <v>100</v>
      </c>
      <c r="O222" s="4"/>
      <c r="T222" s="6" t="str">
        <f t="shared" si="56"/>
        <v/>
      </c>
      <c r="U222" s="6" t="str">
        <f t="shared" si="57"/>
        <v/>
      </c>
      <c r="Y222">
        <f t="shared" si="70"/>
        <v>50</v>
      </c>
      <c r="Z222">
        <v>125</v>
      </c>
      <c r="AA222" s="23">
        <v>25</v>
      </c>
      <c r="AB222" s="23">
        <f>INT(VLOOKUP(VLOOKUP($C222,角色技能升级比率表!$B:$C,2,FALSE),角色属性概况!E:F,2,FALSE)*VLOOKUP(E222,角色属性概况!I:M,3,FALSE)*AA222/100)</f>
        <v>2231</v>
      </c>
      <c r="AE222">
        <v>0</v>
      </c>
      <c r="AF222" s="23">
        <f t="shared" si="61"/>
        <v>2</v>
      </c>
      <c r="AG222" s="23">
        <f t="shared" si="62"/>
        <v>1</v>
      </c>
      <c r="AN222" s="6" t="str">
        <f>_xlfn.IFNA(IF(IF($AH222=AN$5,VLOOKUP(AI222,buff!$K:$L,2,FALSE),"")=0,"",IF($AH222=AN$5,VLOOKUP(AI222,buff!$K:$L,2,FALSE),"")),"")</f>
        <v/>
      </c>
      <c r="AO222" s="6" t="str">
        <f>_xlfn.IFNA(IF(IF($AH222=AO$5,VLOOKUP(AJ222,buff!$K:$L,2,FALSE),"")=0,"",IF($AH222=AO$5,VLOOKUP(AJ222,buff!$K:$L,2,FALSE),"")),"")</f>
        <v/>
      </c>
      <c r="AP222" s="6" t="str">
        <f>_xlfn.IFNA(IF(IF($AH222=AP$5,VLOOKUP(AK222,buff!$K:$L,2,FALSE),"")=0,"",IF($AH222=AP$5,VLOOKUP(AK222,buff!$K:$L,2,FALSE),"")),"")</f>
        <v/>
      </c>
      <c r="AQ222" s="6" t="str">
        <f>_xlfn.IFNA(IF(IF($AH222=AQ$5,VLOOKUP(AL222,buff!$K:$L,2,FALSE),"")=0,"",IF($AH222=AQ$5,VLOOKUP(AL222,buff!$K:$L,2,FALSE),"")),"")</f>
        <v/>
      </c>
      <c r="AR222" s="6" t="str">
        <f>_xlfn.IFNA(IF(IF($AH222=AR$5,VLOOKUP(AM222,buff!$K:$L,2,FALSE),"")=0,"",IF($AH222=AR$5,VLOOKUP(AM222,buff!$K:$L,2,FALSE),"")),"")</f>
        <v/>
      </c>
      <c r="AS222" s="6" t="str">
        <f>_xlfn.IFNA(IF(IF($AH222=AS$5,VLOOKUP(AI222,buff!$K:$L,2,FALSE),"")=0,"",IF($AH222=AS$5,VLOOKUP(AI222,buff!$K:$L,2,FALSE),"")),"")</f>
        <v/>
      </c>
      <c r="AT222" s="6" t="str">
        <f>_xlfn.IFNA(IF(IF($AH222=AT$5,VLOOKUP(AJ222,buff!$K:$L,2,FALSE),"")=0,"",IF($AH222=AT$5,VLOOKUP(AJ222,buff!$K:$L,2,FALSE),"")),"")</f>
        <v/>
      </c>
      <c r="AU222" s="6" t="str">
        <f>_xlfn.IFNA(IF(IF($AH222=AU$5,VLOOKUP(AK222,buff!$K:$L,2,FALSE),"")=0,"",IF($AH222=AU$5,VLOOKUP(AK222,buff!$K:$L,2,FALSE),"")),"")</f>
        <v/>
      </c>
      <c r="AV222" s="6" t="str">
        <f>_xlfn.IFNA(IF(IF($AH222=AV$5,VLOOKUP(AL222,buff!$K:$L,2,FALSE),"")=0,"",IF($AH222=AV$5,VLOOKUP(AL222,buff!$K:$L,2,FALSE),"")),"")</f>
        <v/>
      </c>
      <c r="AW222" s="6" t="str">
        <f>_xlfn.IFNA(IF(IF($AH222=AW$5,VLOOKUP(AM222,buff!$K:$L,2,FALSE),"")=0,"",IF($AH222=AW$5,VLOOKUP(AM222,buff!$K:$L,2,FALSE),"")),"")</f>
        <v/>
      </c>
      <c r="AX222" s="6" t="e">
        <f>VLOOKUP(AI222,buff!K:P,6,FALSE)</f>
        <v>#N/A</v>
      </c>
      <c r="AY222" t="e">
        <f t="shared" si="63"/>
        <v>#N/A</v>
      </c>
      <c r="AZ222" t="e">
        <f t="shared" si="63"/>
        <v>#N/A</v>
      </c>
      <c r="BA222">
        <f t="shared" si="64"/>
        <v>2</v>
      </c>
      <c r="BB222">
        <f t="shared" si="65"/>
        <v>1</v>
      </c>
    </row>
    <row r="223" spans="1:54" x14ac:dyDescent="0.15">
      <c r="A223" t="str">
        <f t="shared" si="55"/>
        <v>莲华主动技能2等级17</v>
      </c>
      <c r="B223" s="8">
        <v>217</v>
      </c>
      <c r="C223" s="8" t="str">
        <f>VLOOKUP(G223,角色!A:B,2,FALSE)</f>
        <v>莲华</v>
      </c>
      <c r="D223" s="8" t="str">
        <f t="shared" si="60"/>
        <v>主动技能2</v>
      </c>
      <c r="E223" s="8">
        <f t="shared" si="66"/>
        <v>17</v>
      </c>
      <c r="F223" s="8">
        <f t="shared" si="67"/>
        <v>2</v>
      </c>
      <c r="G223" s="8">
        <f t="shared" si="68"/>
        <v>4</v>
      </c>
      <c r="H223" s="4" t="s">
        <v>417</v>
      </c>
      <c r="I223" s="24" t="str">
        <f t="shared" si="69"/>
        <v>对敌方单体造成125%攻击力（+2747）点伤害。</v>
      </c>
      <c r="J223" s="4" t="s">
        <v>305</v>
      </c>
      <c r="K223" s="1" t="s">
        <v>103</v>
      </c>
      <c r="L223" s="4" t="s">
        <v>107</v>
      </c>
      <c r="M223" s="4"/>
      <c r="N223" s="4">
        <v>100</v>
      </c>
      <c r="O223" s="4"/>
      <c r="T223" s="6" t="str">
        <f t="shared" si="56"/>
        <v/>
      </c>
      <c r="U223" s="6" t="str">
        <f t="shared" si="57"/>
        <v/>
      </c>
      <c r="Y223">
        <f t="shared" si="70"/>
        <v>50</v>
      </c>
      <c r="Z223">
        <v>125</v>
      </c>
      <c r="AA223" s="23">
        <v>25</v>
      </c>
      <c r="AB223" s="23">
        <f>INT(VLOOKUP(VLOOKUP($C223,角色技能升级比率表!$B:$C,2,FALSE),角色属性概况!E:F,2,FALSE)*VLOOKUP(E223,角色属性概况!I:M,3,FALSE)*AA223/100)</f>
        <v>2747</v>
      </c>
      <c r="AE223">
        <v>0</v>
      </c>
      <c r="AF223" s="23">
        <f t="shared" si="61"/>
        <v>2</v>
      </c>
      <c r="AG223" s="23">
        <f t="shared" si="62"/>
        <v>1</v>
      </c>
      <c r="AN223" s="6" t="str">
        <f>_xlfn.IFNA(IF(IF($AH223=AN$5,VLOOKUP(AI223,buff!$K:$L,2,FALSE),"")=0,"",IF($AH223=AN$5,VLOOKUP(AI223,buff!$K:$L,2,FALSE),"")),"")</f>
        <v/>
      </c>
      <c r="AO223" s="6" t="str">
        <f>_xlfn.IFNA(IF(IF($AH223=AO$5,VLOOKUP(AJ223,buff!$K:$L,2,FALSE),"")=0,"",IF($AH223=AO$5,VLOOKUP(AJ223,buff!$K:$L,2,FALSE),"")),"")</f>
        <v/>
      </c>
      <c r="AP223" s="6" t="str">
        <f>_xlfn.IFNA(IF(IF($AH223=AP$5,VLOOKUP(AK223,buff!$K:$L,2,FALSE),"")=0,"",IF($AH223=AP$5,VLOOKUP(AK223,buff!$K:$L,2,FALSE),"")),"")</f>
        <v/>
      </c>
      <c r="AQ223" s="6" t="str">
        <f>_xlfn.IFNA(IF(IF($AH223=AQ$5,VLOOKUP(AL223,buff!$K:$L,2,FALSE),"")=0,"",IF($AH223=AQ$5,VLOOKUP(AL223,buff!$K:$L,2,FALSE),"")),"")</f>
        <v/>
      </c>
      <c r="AR223" s="6" t="str">
        <f>_xlfn.IFNA(IF(IF($AH223=AR$5,VLOOKUP(AM223,buff!$K:$L,2,FALSE),"")=0,"",IF($AH223=AR$5,VLOOKUP(AM223,buff!$K:$L,2,FALSE),"")),"")</f>
        <v/>
      </c>
      <c r="AS223" s="6" t="str">
        <f>_xlfn.IFNA(IF(IF($AH223=AS$5,VLOOKUP(AI223,buff!$K:$L,2,FALSE),"")=0,"",IF($AH223=AS$5,VLOOKUP(AI223,buff!$K:$L,2,FALSE),"")),"")</f>
        <v/>
      </c>
      <c r="AT223" s="6" t="str">
        <f>_xlfn.IFNA(IF(IF($AH223=AT$5,VLOOKUP(AJ223,buff!$K:$L,2,FALSE),"")=0,"",IF($AH223=AT$5,VLOOKUP(AJ223,buff!$K:$L,2,FALSE),"")),"")</f>
        <v/>
      </c>
      <c r="AU223" s="6" t="str">
        <f>_xlfn.IFNA(IF(IF($AH223=AU$5,VLOOKUP(AK223,buff!$K:$L,2,FALSE),"")=0,"",IF($AH223=AU$5,VLOOKUP(AK223,buff!$K:$L,2,FALSE),"")),"")</f>
        <v/>
      </c>
      <c r="AV223" s="6" t="str">
        <f>_xlfn.IFNA(IF(IF($AH223=AV$5,VLOOKUP(AL223,buff!$K:$L,2,FALSE),"")=0,"",IF($AH223=AV$5,VLOOKUP(AL223,buff!$K:$L,2,FALSE),"")),"")</f>
        <v/>
      </c>
      <c r="AW223" s="6" t="str">
        <f>_xlfn.IFNA(IF(IF($AH223=AW$5,VLOOKUP(AM223,buff!$K:$L,2,FALSE),"")=0,"",IF($AH223=AW$5,VLOOKUP(AM223,buff!$K:$L,2,FALSE),"")),"")</f>
        <v/>
      </c>
      <c r="AX223" s="6" t="e">
        <f>VLOOKUP(AI223,buff!K:P,6,FALSE)</f>
        <v>#N/A</v>
      </c>
      <c r="AY223" t="e">
        <f t="shared" si="63"/>
        <v>#N/A</v>
      </c>
      <c r="AZ223" t="e">
        <f t="shared" si="63"/>
        <v>#N/A</v>
      </c>
      <c r="BA223">
        <f t="shared" si="64"/>
        <v>2</v>
      </c>
      <c r="BB223">
        <f t="shared" si="65"/>
        <v>1</v>
      </c>
    </row>
    <row r="224" spans="1:54" x14ac:dyDescent="0.15">
      <c r="A224" t="str">
        <f t="shared" si="55"/>
        <v>莲华主动技能2等级18</v>
      </c>
      <c r="B224" s="8">
        <v>218</v>
      </c>
      <c r="C224" s="8" t="str">
        <f>VLOOKUP(G224,角色!A:B,2,FALSE)</f>
        <v>莲华</v>
      </c>
      <c r="D224" s="8" t="str">
        <f t="shared" si="60"/>
        <v>主动技能2</v>
      </c>
      <c r="E224" s="8">
        <f t="shared" si="66"/>
        <v>18</v>
      </c>
      <c r="F224" s="8">
        <f t="shared" si="67"/>
        <v>2</v>
      </c>
      <c r="G224" s="8">
        <f t="shared" si="68"/>
        <v>4</v>
      </c>
      <c r="H224" s="4" t="s">
        <v>417</v>
      </c>
      <c r="I224" s="24" t="str">
        <f t="shared" si="69"/>
        <v>对敌方单体造成125%攻击力（+3382）点伤害。</v>
      </c>
      <c r="J224" s="4" t="s">
        <v>305</v>
      </c>
      <c r="K224" s="1" t="s">
        <v>103</v>
      </c>
      <c r="L224" s="4" t="s">
        <v>107</v>
      </c>
      <c r="M224" s="4"/>
      <c r="N224" s="4">
        <v>100</v>
      </c>
      <c r="O224" s="4"/>
      <c r="T224" s="6" t="str">
        <f t="shared" si="56"/>
        <v/>
      </c>
      <c r="U224" s="6" t="str">
        <f t="shared" si="57"/>
        <v/>
      </c>
      <c r="Y224">
        <f t="shared" si="70"/>
        <v>50</v>
      </c>
      <c r="Z224">
        <v>125</v>
      </c>
      <c r="AA224" s="23">
        <v>25</v>
      </c>
      <c r="AB224" s="23">
        <f>INT(VLOOKUP(VLOOKUP($C224,角色技能升级比率表!$B:$C,2,FALSE),角色属性概况!E:F,2,FALSE)*VLOOKUP(E224,角色属性概况!I:M,3,FALSE)*AA224/100)</f>
        <v>3382</v>
      </c>
      <c r="AE224">
        <v>0</v>
      </c>
      <c r="AF224" s="23">
        <f t="shared" si="61"/>
        <v>2</v>
      </c>
      <c r="AG224" s="23">
        <f t="shared" si="62"/>
        <v>1</v>
      </c>
      <c r="AN224" s="6" t="str">
        <f>_xlfn.IFNA(IF(IF($AH224=AN$5,VLOOKUP(AI224,buff!$K:$L,2,FALSE),"")=0,"",IF($AH224=AN$5,VLOOKUP(AI224,buff!$K:$L,2,FALSE),"")),"")</f>
        <v/>
      </c>
      <c r="AO224" s="6" t="str">
        <f>_xlfn.IFNA(IF(IF($AH224=AO$5,VLOOKUP(AJ224,buff!$K:$L,2,FALSE),"")=0,"",IF($AH224=AO$5,VLOOKUP(AJ224,buff!$K:$L,2,FALSE),"")),"")</f>
        <v/>
      </c>
      <c r="AP224" s="6" t="str">
        <f>_xlfn.IFNA(IF(IF($AH224=AP$5,VLOOKUP(AK224,buff!$K:$L,2,FALSE),"")=0,"",IF($AH224=AP$5,VLOOKUP(AK224,buff!$K:$L,2,FALSE),"")),"")</f>
        <v/>
      </c>
      <c r="AQ224" s="6" t="str">
        <f>_xlfn.IFNA(IF(IF($AH224=AQ$5,VLOOKUP(AL224,buff!$K:$L,2,FALSE),"")=0,"",IF($AH224=AQ$5,VLOOKUP(AL224,buff!$K:$L,2,FALSE),"")),"")</f>
        <v/>
      </c>
      <c r="AR224" s="6" t="str">
        <f>_xlfn.IFNA(IF(IF($AH224=AR$5,VLOOKUP(AM224,buff!$K:$L,2,FALSE),"")=0,"",IF($AH224=AR$5,VLOOKUP(AM224,buff!$K:$L,2,FALSE),"")),"")</f>
        <v/>
      </c>
      <c r="AS224" s="6" t="str">
        <f>_xlfn.IFNA(IF(IF($AH224=AS$5,VLOOKUP(AI224,buff!$K:$L,2,FALSE),"")=0,"",IF($AH224=AS$5,VLOOKUP(AI224,buff!$K:$L,2,FALSE),"")),"")</f>
        <v/>
      </c>
      <c r="AT224" s="6" t="str">
        <f>_xlfn.IFNA(IF(IF($AH224=AT$5,VLOOKUP(AJ224,buff!$K:$L,2,FALSE),"")=0,"",IF($AH224=AT$5,VLOOKUP(AJ224,buff!$K:$L,2,FALSE),"")),"")</f>
        <v/>
      </c>
      <c r="AU224" s="6" t="str">
        <f>_xlfn.IFNA(IF(IF($AH224=AU$5,VLOOKUP(AK224,buff!$K:$L,2,FALSE),"")=0,"",IF($AH224=AU$5,VLOOKUP(AK224,buff!$K:$L,2,FALSE),"")),"")</f>
        <v/>
      </c>
      <c r="AV224" s="6" t="str">
        <f>_xlfn.IFNA(IF(IF($AH224=AV$5,VLOOKUP(AL224,buff!$K:$L,2,FALSE),"")=0,"",IF($AH224=AV$5,VLOOKUP(AL224,buff!$K:$L,2,FALSE),"")),"")</f>
        <v/>
      </c>
      <c r="AW224" s="6" t="str">
        <f>_xlfn.IFNA(IF(IF($AH224=AW$5,VLOOKUP(AM224,buff!$K:$L,2,FALSE),"")=0,"",IF($AH224=AW$5,VLOOKUP(AM224,buff!$K:$L,2,FALSE),"")),"")</f>
        <v/>
      </c>
      <c r="AX224" s="6" t="e">
        <f>VLOOKUP(AI224,buff!K:P,6,FALSE)</f>
        <v>#N/A</v>
      </c>
      <c r="AY224" t="e">
        <f t="shared" si="63"/>
        <v>#N/A</v>
      </c>
      <c r="AZ224" t="e">
        <f t="shared" si="63"/>
        <v>#N/A</v>
      </c>
      <c r="BA224">
        <f t="shared" si="64"/>
        <v>2</v>
      </c>
      <c r="BB224">
        <f t="shared" si="65"/>
        <v>1</v>
      </c>
    </row>
    <row r="225" spans="1:54" x14ac:dyDescent="0.15">
      <c r="A225" t="str">
        <f t="shared" si="55"/>
        <v>莲华主动技能2等级19</v>
      </c>
      <c r="B225" s="8">
        <v>219</v>
      </c>
      <c r="C225" s="8" t="str">
        <f>VLOOKUP(G225,角色!A:B,2,FALSE)</f>
        <v>莲华</v>
      </c>
      <c r="D225" s="8" t="str">
        <f t="shared" si="60"/>
        <v>主动技能2</v>
      </c>
      <c r="E225" s="8">
        <f t="shared" si="66"/>
        <v>19</v>
      </c>
      <c r="F225" s="8">
        <f t="shared" si="67"/>
        <v>2</v>
      </c>
      <c r="G225" s="8">
        <f t="shared" si="68"/>
        <v>4</v>
      </c>
      <c r="H225" s="4" t="s">
        <v>417</v>
      </c>
      <c r="I225" s="24" t="str">
        <f t="shared" si="69"/>
        <v>对敌方单体造成125%攻击力（+4164）点伤害。</v>
      </c>
      <c r="J225" s="4" t="s">
        <v>305</v>
      </c>
      <c r="K225" s="1" t="s">
        <v>103</v>
      </c>
      <c r="L225" s="4" t="s">
        <v>107</v>
      </c>
      <c r="M225" s="4"/>
      <c r="N225" s="4">
        <v>100</v>
      </c>
      <c r="O225" s="4"/>
      <c r="T225" s="6" t="str">
        <f t="shared" si="56"/>
        <v/>
      </c>
      <c r="U225" s="6" t="str">
        <f t="shared" si="57"/>
        <v/>
      </c>
      <c r="Y225">
        <f t="shared" si="70"/>
        <v>50</v>
      </c>
      <c r="Z225">
        <v>125</v>
      </c>
      <c r="AA225" s="23">
        <v>25</v>
      </c>
      <c r="AB225" s="23">
        <f>INT(VLOOKUP(VLOOKUP($C225,角色技能升级比率表!$B:$C,2,FALSE),角色属性概况!E:F,2,FALSE)*VLOOKUP(E225,角色属性概况!I:M,3,FALSE)*AA225/100)</f>
        <v>4164</v>
      </c>
      <c r="AE225">
        <v>0</v>
      </c>
      <c r="AF225" s="23">
        <f t="shared" si="61"/>
        <v>2</v>
      </c>
      <c r="AG225" s="23">
        <f t="shared" si="62"/>
        <v>1</v>
      </c>
      <c r="AN225" s="6" t="str">
        <f>_xlfn.IFNA(IF(IF($AH225=AN$5,VLOOKUP(AI225,buff!$K:$L,2,FALSE),"")=0,"",IF($AH225=AN$5,VLOOKUP(AI225,buff!$K:$L,2,FALSE),"")),"")</f>
        <v/>
      </c>
      <c r="AO225" s="6" t="str">
        <f>_xlfn.IFNA(IF(IF($AH225=AO$5,VLOOKUP(AJ225,buff!$K:$L,2,FALSE),"")=0,"",IF($AH225=AO$5,VLOOKUP(AJ225,buff!$K:$L,2,FALSE),"")),"")</f>
        <v/>
      </c>
      <c r="AP225" s="6" t="str">
        <f>_xlfn.IFNA(IF(IF($AH225=AP$5,VLOOKUP(AK225,buff!$K:$L,2,FALSE),"")=0,"",IF($AH225=AP$5,VLOOKUP(AK225,buff!$K:$L,2,FALSE),"")),"")</f>
        <v/>
      </c>
      <c r="AQ225" s="6" t="str">
        <f>_xlfn.IFNA(IF(IF($AH225=AQ$5,VLOOKUP(AL225,buff!$K:$L,2,FALSE),"")=0,"",IF($AH225=AQ$5,VLOOKUP(AL225,buff!$K:$L,2,FALSE),"")),"")</f>
        <v/>
      </c>
      <c r="AR225" s="6" t="str">
        <f>_xlfn.IFNA(IF(IF($AH225=AR$5,VLOOKUP(AM225,buff!$K:$L,2,FALSE),"")=0,"",IF($AH225=AR$5,VLOOKUP(AM225,buff!$K:$L,2,FALSE),"")),"")</f>
        <v/>
      </c>
      <c r="AS225" s="6" t="str">
        <f>_xlfn.IFNA(IF(IF($AH225=AS$5,VLOOKUP(AI225,buff!$K:$L,2,FALSE),"")=0,"",IF($AH225=AS$5,VLOOKUP(AI225,buff!$K:$L,2,FALSE),"")),"")</f>
        <v/>
      </c>
      <c r="AT225" s="6" t="str">
        <f>_xlfn.IFNA(IF(IF($AH225=AT$5,VLOOKUP(AJ225,buff!$K:$L,2,FALSE),"")=0,"",IF($AH225=AT$5,VLOOKUP(AJ225,buff!$K:$L,2,FALSE),"")),"")</f>
        <v/>
      </c>
      <c r="AU225" s="6" t="str">
        <f>_xlfn.IFNA(IF(IF($AH225=AU$5,VLOOKUP(AK225,buff!$K:$L,2,FALSE),"")=0,"",IF($AH225=AU$5,VLOOKUP(AK225,buff!$K:$L,2,FALSE),"")),"")</f>
        <v/>
      </c>
      <c r="AV225" s="6" t="str">
        <f>_xlfn.IFNA(IF(IF($AH225=AV$5,VLOOKUP(AL225,buff!$K:$L,2,FALSE),"")=0,"",IF($AH225=AV$5,VLOOKUP(AL225,buff!$K:$L,2,FALSE),"")),"")</f>
        <v/>
      </c>
      <c r="AW225" s="6" t="str">
        <f>_xlfn.IFNA(IF(IF($AH225=AW$5,VLOOKUP(AM225,buff!$K:$L,2,FALSE),"")=0,"",IF($AH225=AW$5,VLOOKUP(AM225,buff!$K:$L,2,FALSE),"")),"")</f>
        <v/>
      </c>
      <c r="AX225" s="6" t="e">
        <f>VLOOKUP(AI225,buff!K:P,6,FALSE)</f>
        <v>#N/A</v>
      </c>
      <c r="AY225" t="e">
        <f t="shared" si="63"/>
        <v>#N/A</v>
      </c>
      <c r="AZ225" t="e">
        <f t="shared" si="63"/>
        <v>#N/A</v>
      </c>
      <c r="BA225">
        <f t="shared" si="64"/>
        <v>2</v>
      </c>
      <c r="BB225">
        <f t="shared" si="65"/>
        <v>1</v>
      </c>
    </row>
    <row r="226" spans="1:54" x14ac:dyDescent="0.15">
      <c r="A226" t="str">
        <f t="shared" si="55"/>
        <v>莲华主动技能2等级20</v>
      </c>
      <c r="B226" s="8">
        <v>220</v>
      </c>
      <c r="C226" s="8" t="str">
        <f>VLOOKUP(G226,角色!A:B,2,FALSE)</f>
        <v>莲华</v>
      </c>
      <c r="D226" s="8" t="str">
        <f t="shared" si="60"/>
        <v>主动技能2</v>
      </c>
      <c r="E226" s="8">
        <f t="shared" si="66"/>
        <v>20</v>
      </c>
      <c r="F226" s="8">
        <f t="shared" si="67"/>
        <v>2</v>
      </c>
      <c r="G226" s="8">
        <f t="shared" si="68"/>
        <v>4</v>
      </c>
      <c r="H226" s="4" t="s">
        <v>417</v>
      </c>
      <c r="I226" s="24" t="str">
        <f t="shared" si="69"/>
        <v>对敌方单体造成125%攻击力（+5127）点伤害。</v>
      </c>
      <c r="J226" s="4" t="s">
        <v>305</v>
      </c>
      <c r="K226" s="1" t="s">
        <v>103</v>
      </c>
      <c r="L226" s="4" t="s">
        <v>107</v>
      </c>
      <c r="M226" s="4"/>
      <c r="N226" s="4">
        <v>100</v>
      </c>
      <c r="O226" s="4"/>
      <c r="T226" s="6" t="str">
        <f t="shared" si="56"/>
        <v/>
      </c>
      <c r="U226" s="6" t="str">
        <f t="shared" si="57"/>
        <v/>
      </c>
      <c r="Y226">
        <f t="shared" si="70"/>
        <v>50</v>
      </c>
      <c r="Z226">
        <v>125</v>
      </c>
      <c r="AA226" s="23">
        <v>25</v>
      </c>
      <c r="AB226" s="23">
        <f>INT(VLOOKUP(VLOOKUP($C226,角色技能升级比率表!$B:$C,2,FALSE),角色属性概况!E:F,2,FALSE)*VLOOKUP(E226,角色属性概况!I:M,3,FALSE)*AA226/100)</f>
        <v>5127</v>
      </c>
      <c r="AE226">
        <v>0</v>
      </c>
      <c r="AF226" s="23">
        <f t="shared" si="61"/>
        <v>2</v>
      </c>
      <c r="AG226" s="23">
        <f t="shared" si="62"/>
        <v>1</v>
      </c>
      <c r="AN226" s="6" t="str">
        <f>_xlfn.IFNA(IF(IF($AH226=AN$5,VLOOKUP(AI226,buff!$K:$L,2,FALSE),"")=0,"",IF($AH226=AN$5,VLOOKUP(AI226,buff!$K:$L,2,FALSE),"")),"")</f>
        <v/>
      </c>
      <c r="AO226" s="6" t="str">
        <f>_xlfn.IFNA(IF(IF($AH226=AO$5,VLOOKUP(AJ226,buff!$K:$L,2,FALSE),"")=0,"",IF($AH226=AO$5,VLOOKUP(AJ226,buff!$K:$L,2,FALSE),"")),"")</f>
        <v/>
      </c>
      <c r="AP226" s="6" t="str">
        <f>_xlfn.IFNA(IF(IF($AH226=AP$5,VLOOKUP(AK226,buff!$K:$L,2,FALSE),"")=0,"",IF($AH226=AP$5,VLOOKUP(AK226,buff!$K:$L,2,FALSE),"")),"")</f>
        <v/>
      </c>
      <c r="AQ226" s="6" t="str">
        <f>_xlfn.IFNA(IF(IF($AH226=AQ$5,VLOOKUP(AL226,buff!$K:$L,2,FALSE),"")=0,"",IF($AH226=AQ$5,VLOOKUP(AL226,buff!$K:$L,2,FALSE),"")),"")</f>
        <v/>
      </c>
      <c r="AR226" s="6" t="str">
        <f>_xlfn.IFNA(IF(IF($AH226=AR$5,VLOOKUP(AM226,buff!$K:$L,2,FALSE),"")=0,"",IF($AH226=AR$5,VLOOKUP(AM226,buff!$K:$L,2,FALSE),"")),"")</f>
        <v/>
      </c>
      <c r="AS226" s="6" t="str">
        <f>_xlfn.IFNA(IF(IF($AH226=AS$5,VLOOKUP(AI226,buff!$K:$L,2,FALSE),"")=0,"",IF($AH226=AS$5,VLOOKUP(AI226,buff!$K:$L,2,FALSE),"")),"")</f>
        <v/>
      </c>
      <c r="AT226" s="6" t="str">
        <f>_xlfn.IFNA(IF(IF($AH226=AT$5,VLOOKUP(AJ226,buff!$K:$L,2,FALSE),"")=0,"",IF($AH226=AT$5,VLOOKUP(AJ226,buff!$K:$L,2,FALSE),"")),"")</f>
        <v/>
      </c>
      <c r="AU226" s="6" t="str">
        <f>_xlfn.IFNA(IF(IF($AH226=AU$5,VLOOKUP(AK226,buff!$K:$L,2,FALSE),"")=0,"",IF($AH226=AU$5,VLOOKUP(AK226,buff!$K:$L,2,FALSE),"")),"")</f>
        <v/>
      </c>
      <c r="AV226" s="6" t="str">
        <f>_xlfn.IFNA(IF(IF($AH226=AV$5,VLOOKUP(AL226,buff!$K:$L,2,FALSE),"")=0,"",IF($AH226=AV$5,VLOOKUP(AL226,buff!$K:$L,2,FALSE),"")),"")</f>
        <v/>
      </c>
      <c r="AW226" s="6" t="str">
        <f>_xlfn.IFNA(IF(IF($AH226=AW$5,VLOOKUP(AM226,buff!$K:$L,2,FALSE),"")=0,"",IF($AH226=AW$5,VLOOKUP(AM226,buff!$K:$L,2,FALSE),"")),"")</f>
        <v/>
      </c>
      <c r="AX226" s="6" t="e">
        <f>VLOOKUP(AI226,buff!K:P,6,FALSE)</f>
        <v>#N/A</v>
      </c>
      <c r="AY226" t="e">
        <f t="shared" si="63"/>
        <v>#N/A</v>
      </c>
      <c r="AZ226" t="e">
        <f t="shared" si="63"/>
        <v>#N/A</v>
      </c>
      <c r="BA226">
        <f t="shared" si="64"/>
        <v>2</v>
      </c>
      <c r="BB226">
        <f t="shared" si="65"/>
        <v>1</v>
      </c>
    </row>
    <row r="227" spans="1:54" x14ac:dyDescent="0.15">
      <c r="A227" t="str">
        <f t="shared" si="55"/>
        <v>莲华主动技能3等级1</v>
      </c>
      <c r="B227" s="8">
        <v>221</v>
      </c>
      <c r="C227" s="8" t="str">
        <f>VLOOKUP(G227,角色!A:B,2,FALSE)</f>
        <v>莲华</v>
      </c>
      <c r="D227" s="8" t="str">
        <f t="shared" si="60"/>
        <v>主动技能3</v>
      </c>
      <c r="E227" s="8">
        <f t="shared" si="66"/>
        <v>1</v>
      </c>
      <c r="F227" s="8">
        <f t="shared" si="67"/>
        <v>3</v>
      </c>
      <c r="G227" s="8">
        <f t="shared" si="68"/>
        <v>4</v>
      </c>
      <c r="H227" s="4" t="s">
        <v>418</v>
      </c>
      <c r="I227" s="24" t="str">
        <f>"对敌方单体造成150%攻击力（+"&amp;AB227&amp;"）点伤害。并附带流血。"</f>
        <v>对敌方单体造成150%攻击力（+152）点伤害。并附带流血。</v>
      </c>
      <c r="J227" s="4" t="s">
        <v>305</v>
      </c>
      <c r="K227" s="1" t="s">
        <v>103</v>
      </c>
      <c r="L227" s="4" t="s">
        <v>107</v>
      </c>
      <c r="M227" s="4"/>
      <c r="N227" s="4">
        <v>100</v>
      </c>
      <c r="O227" s="4"/>
      <c r="T227" s="6" t="str">
        <f t="shared" si="56"/>
        <v>1:100:2:0</v>
      </c>
      <c r="U227" s="6" t="str">
        <f t="shared" si="57"/>
        <v/>
      </c>
      <c r="Y227">
        <f t="shared" si="70"/>
        <v>100</v>
      </c>
      <c r="Z227">
        <v>150</v>
      </c>
      <c r="AA227" s="23">
        <v>50</v>
      </c>
      <c r="AB227" s="23">
        <f>INT(VLOOKUP(VLOOKUP($C227,角色技能升级比率表!$B:$C,2,FALSE),角色属性概况!E:F,2,FALSE)*VLOOKUP(E227,角色属性概况!I:M,3,FALSE)*AA227/100)</f>
        <v>152</v>
      </c>
      <c r="AE227">
        <v>0</v>
      </c>
      <c r="AF227" s="23">
        <f t="shared" si="61"/>
        <v>3</v>
      </c>
      <c r="AG227" s="23">
        <f t="shared" si="62"/>
        <v>2</v>
      </c>
      <c r="AH227" t="s">
        <v>118</v>
      </c>
      <c r="AI227" t="s">
        <v>1559</v>
      </c>
      <c r="AN227" s="6" t="str">
        <f>_xlfn.IFNA(IF(IF($AH227=AN$5,VLOOKUP(AI227,buff!$K:$L,2,FALSE),"")=0,"",IF($AH227=AN$5,VLOOKUP(AI227,buff!$K:$L,2,FALSE),"")),"")</f>
        <v>1:100:2:0</v>
      </c>
      <c r="AO227" s="6" t="str">
        <f>_xlfn.IFNA(IF(IF($AH227=AO$5,VLOOKUP(AJ227,buff!$K:$L,2,FALSE),"")=0,"",IF($AH227=AO$5,VLOOKUP(AJ227,buff!$K:$L,2,FALSE),"")),"")</f>
        <v/>
      </c>
      <c r="AP227" s="6" t="str">
        <f>_xlfn.IFNA(IF(IF($AH227=AP$5,VLOOKUP(AK227,buff!$K:$L,2,FALSE),"")=0,"",IF($AH227=AP$5,VLOOKUP(AK227,buff!$K:$L,2,FALSE),"")),"")</f>
        <v/>
      </c>
      <c r="AQ227" s="6" t="str">
        <f>_xlfn.IFNA(IF(IF($AH227=AQ$5,VLOOKUP(AL227,buff!$K:$L,2,FALSE),"")=0,"",IF($AH227=AQ$5,VLOOKUP(AL227,buff!$K:$L,2,FALSE),"")),"")</f>
        <v/>
      </c>
      <c r="AR227" s="6" t="str">
        <f>_xlfn.IFNA(IF(IF($AH227=AR$5,VLOOKUP(AM227,buff!$K:$L,2,FALSE),"")=0,"",IF($AH227=AR$5,VLOOKUP(AM227,buff!$K:$L,2,FALSE),"")),"")</f>
        <v/>
      </c>
      <c r="AS227" s="6" t="str">
        <f>_xlfn.IFNA(IF(IF($AH227=AS$5,VLOOKUP(AI227,buff!$K:$L,2,FALSE),"")=0,"",IF($AH227=AS$5,VLOOKUP(AI227,buff!$K:$L,2,FALSE),"")),"")</f>
        <v/>
      </c>
      <c r="AT227" s="6" t="str">
        <f>_xlfn.IFNA(IF(IF($AH227=AT$5,VLOOKUP(AJ227,buff!$K:$L,2,FALSE),"")=0,"",IF($AH227=AT$5,VLOOKUP(AJ227,buff!$K:$L,2,FALSE),"")),"")</f>
        <v/>
      </c>
      <c r="AU227" s="6" t="str">
        <f>_xlfn.IFNA(IF(IF($AH227=AU$5,VLOOKUP(AK227,buff!$K:$L,2,FALSE),"")=0,"",IF($AH227=AU$5,VLOOKUP(AK227,buff!$K:$L,2,FALSE),"")),"")</f>
        <v/>
      </c>
      <c r="AV227" s="6" t="str">
        <f>_xlfn.IFNA(IF(IF($AH227=AV$5,VLOOKUP(AL227,buff!$K:$L,2,FALSE),"")=0,"",IF($AH227=AV$5,VLOOKUP(AL227,buff!$K:$L,2,FALSE),"")),"")</f>
        <v/>
      </c>
      <c r="AW227" s="6" t="str">
        <f>_xlfn.IFNA(IF(IF($AH227=AW$5,VLOOKUP(AM227,buff!$K:$L,2,FALSE),"")=0,"",IF($AH227=AW$5,VLOOKUP(AM227,buff!$K:$L,2,FALSE),"")),"")</f>
        <v/>
      </c>
      <c r="AX227" s="6">
        <f>VLOOKUP(AI227,buff!K:P,6,FALSE)</f>
        <v>0</v>
      </c>
      <c r="AY227">
        <f t="shared" si="63"/>
        <v>0</v>
      </c>
      <c r="AZ227">
        <f t="shared" si="63"/>
        <v>0</v>
      </c>
      <c r="BA227">
        <f t="shared" si="64"/>
        <v>3</v>
      </c>
      <c r="BB227">
        <f t="shared" si="65"/>
        <v>2</v>
      </c>
    </row>
    <row r="228" spans="1:54" x14ac:dyDescent="0.15">
      <c r="A228" t="str">
        <f t="shared" si="55"/>
        <v>莲华主动技能3等级2</v>
      </c>
      <c r="B228" s="8">
        <v>222</v>
      </c>
      <c r="C228" s="8" t="str">
        <f>VLOOKUP(G228,角色!A:B,2,FALSE)</f>
        <v>莲华</v>
      </c>
      <c r="D228" s="8" t="str">
        <f t="shared" si="60"/>
        <v>主动技能3</v>
      </c>
      <c r="E228" s="8">
        <f t="shared" si="66"/>
        <v>2</v>
      </c>
      <c r="F228" s="8">
        <f t="shared" si="67"/>
        <v>3</v>
      </c>
      <c r="G228" s="8">
        <f t="shared" si="68"/>
        <v>4</v>
      </c>
      <c r="H228" s="4" t="s">
        <v>418</v>
      </c>
      <c r="I228" s="24" t="str">
        <f t="shared" ref="I228:I246" si="71">"对敌方单体造成150%攻击力（+"&amp;AB228&amp;"）点伤害。并附带流血。"</f>
        <v>对敌方单体造成150%攻击力（+224）点伤害。并附带流血。</v>
      </c>
      <c r="J228" s="4" t="s">
        <v>305</v>
      </c>
      <c r="K228" s="1" t="s">
        <v>103</v>
      </c>
      <c r="L228" s="4" t="s">
        <v>107</v>
      </c>
      <c r="M228" s="4"/>
      <c r="N228" s="4">
        <v>100</v>
      </c>
      <c r="O228" s="4"/>
      <c r="T228" s="6" t="str">
        <f t="shared" si="56"/>
        <v>1:100:2:0</v>
      </c>
      <c r="U228" s="6" t="str">
        <f t="shared" si="57"/>
        <v/>
      </c>
      <c r="Y228">
        <f t="shared" si="70"/>
        <v>100</v>
      </c>
      <c r="Z228">
        <v>150</v>
      </c>
      <c r="AA228" s="23">
        <v>50</v>
      </c>
      <c r="AB228" s="23">
        <f>INT(VLOOKUP(VLOOKUP($C228,角色技能升级比率表!$B:$C,2,FALSE),角色属性概况!E:F,2,FALSE)*VLOOKUP(E228,角色属性概况!I:M,3,FALSE)*AA228/100)</f>
        <v>224</v>
      </c>
      <c r="AE228">
        <v>0</v>
      </c>
      <c r="AF228" s="23">
        <f t="shared" si="61"/>
        <v>3</v>
      </c>
      <c r="AG228" s="23">
        <f t="shared" si="62"/>
        <v>2</v>
      </c>
      <c r="AH228" t="s">
        <v>118</v>
      </c>
      <c r="AI228" t="s">
        <v>1559</v>
      </c>
      <c r="AN228" s="6" t="str">
        <f>_xlfn.IFNA(IF(IF($AH228=AN$5,VLOOKUP(AI228,buff!$K:$L,2,FALSE),"")=0,"",IF($AH228=AN$5,VLOOKUP(AI228,buff!$K:$L,2,FALSE),"")),"")</f>
        <v>1:100:2:0</v>
      </c>
      <c r="AO228" s="6" t="str">
        <f>_xlfn.IFNA(IF(IF($AH228=AO$5,VLOOKUP(AJ228,buff!$K:$L,2,FALSE),"")=0,"",IF($AH228=AO$5,VLOOKUP(AJ228,buff!$K:$L,2,FALSE),"")),"")</f>
        <v/>
      </c>
      <c r="AP228" s="6" t="str">
        <f>_xlfn.IFNA(IF(IF($AH228=AP$5,VLOOKUP(AK228,buff!$K:$L,2,FALSE),"")=0,"",IF($AH228=AP$5,VLOOKUP(AK228,buff!$K:$L,2,FALSE),"")),"")</f>
        <v/>
      </c>
      <c r="AQ228" s="6" t="str">
        <f>_xlfn.IFNA(IF(IF($AH228=AQ$5,VLOOKUP(AL228,buff!$K:$L,2,FALSE),"")=0,"",IF($AH228=AQ$5,VLOOKUP(AL228,buff!$K:$L,2,FALSE),"")),"")</f>
        <v/>
      </c>
      <c r="AR228" s="6" t="str">
        <f>_xlfn.IFNA(IF(IF($AH228=AR$5,VLOOKUP(AM228,buff!$K:$L,2,FALSE),"")=0,"",IF($AH228=AR$5,VLOOKUP(AM228,buff!$K:$L,2,FALSE),"")),"")</f>
        <v/>
      </c>
      <c r="AS228" s="6" t="str">
        <f>_xlfn.IFNA(IF(IF($AH228=AS$5,VLOOKUP(AI228,buff!$K:$L,2,FALSE),"")=0,"",IF($AH228=AS$5,VLOOKUP(AI228,buff!$K:$L,2,FALSE),"")),"")</f>
        <v/>
      </c>
      <c r="AT228" s="6" t="str">
        <f>_xlfn.IFNA(IF(IF($AH228=AT$5,VLOOKUP(AJ228,buff!$K:$L,2,FALSE),"")=0,"",IF($AH228=AT$5,VLOOKUP(AJ228,buff!$K:$L,2,FALSE),"")),"")</f>
        <v/>
      </c>
      <c r="AU228" s="6" t="str">
        <f>_xlfn.IFNA(IF(IF($AH228=AU$5,VLOOKUP(AK228,buff!$K:$L,2,FALSE),"")=0,"",IF($AH228=AU$5,VLOOKUP(AK228,buff!$K:$L,2,FALSE),"")),"")</f>
        <v/>
      </c>
      <c r="AV228" s="6" t="str">
        <f>_xlfn.IFNA(IF(IF($AH228=AV$5,VLOOKUP(AL228,buff!$K:$L,2,FALSE),"")=0,"",IF($AH228=AV$5,VLOOKUP(AL228,buff!$K:$L,2,FALSE),"")),"")</f>
        <v/>
      </c>
      <c r="AW228" s="6" t="str">
        <f>_xlfn.IFNA(IF(IF($AH228=AW$5,VLOOKUP(AM228,buff!$K:$L,2,FALSE),"")=0,"",IF($AH228=AW$5,VLOOKUP(AM228,buff!$K:$L,2,FALSE),"")),"")</f>
        <v/>
      </c>
      <c r="AX228" s="6">
        <f>VLOOKUP(AI228,buff!K:P,6,FALSE)</f>
        <v>0</v>
      </c>
      <c r="AY228">
        <f t="shared" si="63"/>
        <v>0</v>
      </c>
      <c r="AZ228">
        <f t="shared" si="63"/>
        <v>0</v>
      </c>
      <c r="BA228">
        <f t="shared" si="64"/>
        <v>3</v>
      </c>
      <c r="BB228">
        <f t="shared" si="65"/>
        <v>2</v>
      </c>
    </row>
    <row r="229" spans="1:54" x14ac:dyDescent="0.15">
      <c r="A229" t="str">
        <f t="shared" si="55"/>
        <v>莲华主动技能3等级3</v>
      </c>
      <c r="B229" s="8">
        <v>223</v>
      </c>
      <c r="C229" s="8" t="str">
        <f>VLOOKUP(G229,角色!A:B,2,FALSE)</f>
        <v>莲华</v>
      </c>
      <c r="D229" s="8" t="str">
        <f t="shared" si="60"/>
        <v>主动技能3</v>
      </c>
      <c r="E229" s="8">
        <f t="shared" si="66"/>
        <v>3</v>
      </c>
      <c r="F229" s="8">
        <f t="shared" si="67"/>
        <v>3</v>
      </c>
      <c r="G229" s="8">
        <f t="shared" si="68"/>
        <v>4</v>
      </c>
      <c r="H229" s="4" t="s">
        <v>418</v>
      </c>
      <c r="I229" s="24" t="str">
        <f t="shared" si="71"/>
        <v>对敌方单体造成150%攻击力（+296）点伤害。并附带流血。</v>
      </c>
      <c r="J229" s="4" t="s">
        <v>305</v>
      </c>
      <c r="K229" s="1" t="s">
        <v>103</v>
      </c>
      <c r="L229" s="4" t="s">
        <v>107</v>
      </c>
      <c r="M229" s="4"/>
      <c r="N229" s="4">
        <v>100</v>
      </c>
      <c r="O229" s="4"/>
      <c r="T229" s="6" t="str">
        <f t="shared" si="56"/>
        <v>1:100:2:0</v>
      </c>
      <c r="U229" s="6" t="str">
        <f t="shared" si="57"/>
        <v/>
      </c>
      <c r="Y229">
        <f t="shared" si="70"/>
        <v>100</v>
      </c>
      <c r="Z229">
        <v>150</v>
      </c>
      <c r="AA229" s="23">
        <v>50</v>
      </c>
      <c r="AB229" s="23">
        <f>INT(VLOOKUP(VLOOKUP($C229,角色技能升级比率表!$B:$C,2,FALSE),角色属性概况!E:F,2,FALSE)*VLOOKUP(E229,角色属性概况!I:M,3,FALSE)*AA229/100)</f>
        <v>296</v>
      </c>
      <c r="AE229">
        <v>0</v>
      </c>
      <c r="AF229" s="23">
        <f t="shared" si="61"/>
        <v>3</v>
      </c>
      <c r="AG229" s="23">
        <f t="shared" si="62"/>
        <v>2</v>
      </c>
      <c r="AH229" t="s">
        <v>118</v>
      </c>
      <c r="AI229" t="s">
        <v>1559</v>
      </c>
      <c r="AN229" s="6" t="str">
        <f>_xlfn.IFNA(IF(IF($AH229=AN$5,VLOOKUP(AI229,buff!$K:$L,2,FALSE),"")=0,"",IF($AH229=AN$5,VLOOKUP(AI229,buff!$K:$L,2,FALSE),"")),"")</f>
        <v>1:100:2:0</v>
      </c>
      <c r="AO229" s="6" t="str">
        <f>_xlfn.IFNA(IF(IF($AH229=AO$5,VLOOKUP(AJ229,buff!$K:$L,2,FALSE),"")=0,"",IF($AH229=AO$5,VLOOKUP(AJ229,buff!$K:$L,2,FALSE),"")),"")</f>
        <v/>
      </c>
      <c r="AP229" s="6" t="str">
        <f>_xlfn.IFNA(IF(IF($AH229=AP$5,VLOOKUP(AK229,buff!$K:$L,2,FALSE),"")=0,"",IF($AH229=AP$5,VLOOKUP(AK229,buff!$K:$L,2,FALSE),"")),"")</f>
        <v/>
      </c>
      <c r="AQ229" s="6" t="str">
        <f>_xlfn.IFNA(IF(IF($AH229=AQ$5,VLOOKUP(AL229,buff!$K:$L,2,FALSE),"")=0,"",IF($AH229=AQ$5,VLOOKUP(AL229,buff!$K:$L,2,FALSE),"")),"")</f>
        <v/>
      </c>
      <c r="AR229" s="6" t="str">
        <f>_xlfn.IFNA(IF(IF($AH229=AR$5,VLOOKUP(AM229,buff!$K:$L,2,FALSE),"")=0,"",IF($AH229=AR$5,VLOOKUP(AM229,buff!$K:$L,2,FALSE),"")),"")</f>
        <v/>
      </c>
      <c r="AS229" s="6" t="str">
        <f>_xlfn.IFNA(IF(IF($AH229=AS$5,VLOOKUP(AI229,buff!$K:$L,2,FALSE),"")=0,"",IF($AH229=AS$5,VLOOKUP(AI229,buff!$K:$L,2,FALSE),"")),"")</f>
        <v/>
      </c>
      <c r="AT229" s="6" t="str">
        <f>_xlfn.IFNA(IF(IF($AH229=AT$5,VLOOKUP(AJ229,buff!$K:$L,2,FALSE),"")=0,"",IF($AH229=AT$5,VLOOKUP(AJ229,buff!$K:$L,2,FALSE),"")),"")</f>
        <v/>
      </c>
      <c r="AU229" s="6" t="str">
        <f>_xlfn.IFNA(IF(IF($AH229=AU$5,VLOOKUP(AK229,buff!$K:$L,2,FALSE),"")=0,"",IF($AH229=AU$5,VLOOKUP(AK229,buff!$K:$L,2,FALSE),"")),"")</f>
        <v/>
      </c>
      <c r="AV229" s="6" t="str">
        <f>_xlfn.IFNA(IF(IF($AH229=AV$5,VLOOKUP(AL229,buff!$K:$L,2,FALSE),"")=0,"",IF($AH229=AV$5,VLOOKUP(AL229,buff!$K:$L,2,FALSE),"")),"")</f>
        <v/>
      </c>
      <c r="AW229" s="6" t="str">
        <f>_xlfn.IFNA(IF(IF($AH229=AW$5,VLOOKUP(AM229,buff!$K:$L,2,FALSE),"")=0,"",IF($AH229=AW$5,VLOOKUP(AM229,buff!$K:$L,2,FALSE),"")),"")</f>
        <v/>
      </c>
      <c r="AX229" s="6">
        <f>VLOOKUP(AI229,buff!K:P,6,FALSE)</f>
        <v>0</v>
      </c>
      <c r="AY229">
        <f t="shared" si="63"/>
        <v>0</v>
      </c>
      <c r="AZ229">
        <f t="shared" si="63"/>
        <v>0</v>
      </c>
      <c r="BA229">
        <f t="shared" si="64"/>
        <v>3</v>
      </c>
      <c r="BB229">
        <f t="shared" si="65"/>
        <v>2</v>
      </c>
    </row>
    <row r="230" spans="1:54" x14ac:dyDescent="0.15">
      <c r="A230" t="str">
        <f t="shared" si="55"/>
        <v>莲华主动技能3等级4</v>
      </c>
      <c r="B230" s="8">
        <v>224</v>
      </c>
      <c r="C230" s="8" t="str">
        <f>VLOOKUP(G230,角色!A:B,2,FALSE)</f>
        <v>莲华</v>
      </c>
      <c r="D230" s="8" t="str">
        <f t="shared" si="60"/>
        <v>主动技能3</v>
      </c>
      <c r="E230" s="8">
        <f t="shared" si="66"/>
        <v>4</v>
      </c>
      <c r="F230" s="8">
        <f t="shared" si="67"/>
        <v>3</v>
      </c>
      <c r="G230" s="8">
        <f t="shared" si="68"/>
        <v>4</v>
      </c>
      <c r="H230" s="4" t="s">
        <v>418</v>
      </c>
      <c r="I230" s="24" t="str">
        <f t="shared" si="71"/>
        <v>对敌方单体造成150%攻击力（+367）点伤害。并附带流血。</v>
      </c>
      <c r="J230" s="4" t="s">
        <v>305</v>
      </c>
      <c r="K230" s="1" t="s">
        <v>103</v>
      </c>
      <c r="L230" s="4" t="s">
        <v>107</v>
      </c>
      <c r="M230" s="4"/>
      <c r="N230" s="4">
        <v>100</v>
      </c>
      <c r="O230" s="4"/>
      <c r="T230" s="6" t="str">
        <f t="shared" si="56"/>
        <v>1:100:2:0</v>
      </c>
      <c r="U230" s="6" t="str">
        <f t="shared" si="57"/>
        <v/>
      </c>
      <c r="Y230">
        <f t="shared" si="70"/>
        <v>100</v>
      </c>
      <c r="Z230">
        <v>150</v>
      </c>
      <c r="AA230" s="23">
        <v>50</v>
      </c>
      <c r="AB230" s="23">
        <f>INT(VLOOKUP(VLOOKUP($C230,角色技能升级比率表!$B:$C,2,FALSE),角色属性概况!E:F,2,FALSE)*VLOOKUP(E230,角色属性概况!I:M,3,FALSE)*AA230/100)</f>
        <v>367</v>
      </c>
      <c r="AE230">
        <v>0</v>
      </c>
      <c r="AF230" s="23">
        <f t="shared" si="61"/>
        <v>3</v>
      </c>
      <c r="AG230" s="23">
        <f t="shared" si="62"/>
        <v>2</v>
      </c>
      <c r="AH230" t="s">
        <v>118</v>
      </c>
      <c r="AI230" t="s">
        <v>1559</v>
      </c>
      <c r="AN230" s="6" t="str">
        <f>_xlfn.IFNA(IF(IF($AH230=AN$5,VLOOKUP(AI230,buff!$K:$L,2,FALSE),"")=0,"",IF($AH230=AN$5,VLOOKUP(AI230,buff!$K:$L,2,FALSE),"")),"")</f>
        <v>1:100:2:0</v>
      </c>
      <c r="AO230" s="6" t="str">
        <f>_xlfn.IFNA(IF(IF($AH230=AO$5,VLOOKUP(AJ230,buff!$K:$L,2,FALSE),"")=0,"",IF($AH230=AO$5,VLOOKUP(AJ230,buff!$K:$L,2,FALSE),"")),"")</f>
        <v/>
      </c>
      <c r="AP230" s="6" t="str">
        <f>_xlfn.IFNA(IF(IF($AH230=AP$5,VLOOKUP(AK230,buff!$K:$L,2,FALSE),"")=0,"",IF($AH230=AP$5,VLOOKUP(AK230,buff!$K:$L,2,FALSE),"")),"")</f>
        <v/>
      </c>
      <c r="AQ230" s="6" t="str">
        <f>_xlfn.IFNA(IF(IF($AH230=AQ$5,VLOOKUP(AL230,buff!$K:$L,2,FALSE),"")=0,"",IF($AH230=AQ$5,VLOOKUP(AL230,buff!$K:$L,2,FALSE),"")),"")</f>
        <v/>
      </c>
      <c r="AR230" s="6" t="str">
        <f>_xlfn.IFNA(IF(IF($AH230=AR$5,VLOOKUP(AM230,buff!$K:$L,2,FALSE),"")=0,"",IF($AH230=AR$5,VLOOKUP(AM230,buff!$K:$L,2,FALSE),"")),"")</f>
        <v/>
      </c>
      <c r="AS230" s="6" t="str">
        <f>_xlfn.IFNA(IF(IF($AH230=AS$5,VLOOKUP(AI230,buff!$K:$L,2,FALSE),"")=0,"",IF($AH230=AS$5,VLOOKUP(AI230,buff!$K:$L,2,FALSE),"")),"")</f>
        <v/>
      </c>
      <c r="AT230" s="6" t="str">
        <f>_xlfn.IFNA(IF(IF($AH230=AT$5,VLOOKUP(AJ230,buff!$K:$L,2,FALSE),"")=0,"",IF($AH230=AT$5,VLOOKUP(AJ230,buff!$K:$L,2,FALSE),"")),"")</f>
        <v/>
      </c>
      <c r="AU230" s="6" t="str">
        <f>_xlfn.IFNA(IF(IF($AH230=AU$5,VLOOKUP(AK230,buff!$K:$L,2,FALSE),"")=0,"",IF($AH230=AU$5,VLOOKUP(AK230,buff!$K:$L,2,FALSE),"")),"")</f>
        <v/>
      </c>
      <c r="AV230" s="6" t="str">
        <f>_xlfn.IFNA(IF(IF($AH230=AV$5,VLOOKUP(AL230,buff!$K:$L,2,FALSE),"")=0,"",IF($AH230=AV$5,VLOOKUP(AL230,buff!$K:$L,2,FALSE),"")),"")</f>
        <v/>
      </c>
      <c r="AW230" s="6" t="str">
        <f>_xlfn.IFNA(IF(IF($AH230=AW$5,VLOOKUP(AM230,buff!$K:$L,2,FALSE),"")=0,"",IF($AH230=AW$5,VLOOKUP(AM230,buff!$K:$L,2,FALSE),"")),"")</f>
        <v/>
      </c>
      <c r="AX230" s="6">
        <f>VLOOKUP(AI230,buff!K:P,6,FALSE)</f>
        <v>0</v>
      </c>
      <c r="AY230">
        <f t="shared" si="63"/>
        <v>0</v>
      </c>
      <c r="AZ230">
        <f t="shared" si="63"/>
        <v>0</v>
      </c>
      <c r="BA230">
        <f t="shared" si="64"/>
        <v>3</v>
      </c>
      <c r="BB230">
        <f t="shared" si="65"/>
        <v>2</v>
      </c>
    </row>
    <row r="231" spans="1:54" x14ac:dyDescent="0.15">
      <c r="A231" t="str">
        <f t="shared" si="55"/>
        <v>莲华主动技能3等级5</v>
      </c>
      <c r="B231" s="8">
        <v>225</v>
      </c>
      <c r="C231" s="8" t="str">
        <f>VLOOKUP(G231,角色!A:B,2,FALSE)</f>
        <v>莲华</v>
      </c>
      <c r="D231" s="8" t="str">
        <f t="shared" si="60"/>
        <v>主动技能3</v>
      </c>
      <c r="E231" s="8">
        <f t="shared" si="66"/>
        <v>5</v>
      </c>
      <c r="F231" s="8">
        <f t="shared" si="67"/>
        <v>3</v>
      </c>
      <c r="G231" s="8">
        <f t="shared" si="68"/>
        <v>4</v>
      </c>
      <c r="H231" s="4" t="s">
        <v>418</v>
      </c>
      <c r="I231" s="24" t="str">
        <f t="shared" si="71"/>
        <v>对敌方单体造成150%攻击力（+452）点伤害。并附带流血。</v>
      </c>
      <c r="J231" s="4" t="s">
        <v>305</v>
      </c>
      <c r="K231" s="1" t="s">
        <v>103</v>
      </c>
      <c r="L231" s="4" t="s">
        <v>107</v>
      </c>
      <c r="M231" s="4"/>
      <c r="N231" s="4">
        <v>100</v>
      </c>
      <c r="O231" s="4"/>
      <c r="T231" s="6" t="str">
        <f t="shared" si="56"/>
        <v>1:100:2:0</v>
      </c>
      <c r="U231" s="6" t="str">
        <f t="shared" si="57"/>
        <v/>
      </c>
      <c r="Y231">
        <f t="shared" si="70"/>
        <v>100</v>
      </c>
      <c r="Z231">
        <v>150</v>
      </c>
      <c r="AA231" s="23">
        <v>50</v>
      </c>
      <c r="AB231" s="23">
        <f>INT(VLOOKUP(VLOOKUP($C231,角色技能升级比率表!$B:$C,2,FALSE),角色属性概况!E:F,2,FALSE)*VLOOKUP(E231,角色属性概况!I:M,3,FALSE)*AA231/100)</f>
        <v>452</v>
      </c>
      <c r="AE231">
        <v>0</v>
      </c>
      <c r="AF231" s="23">
        <f t="shared" si="61"/>
        <v>3</v>
      </c>
      <c r="AG231" s="23">
        <f t="shared" si="62"/>
        <v>2</v>
      </c>
      <c r="AH231" t="s">
        <v>118</v>
      </c>
      <c r="AI231" t="s">
        <v>1559</v>
      </c>
      <c r="AN231" s="6" t="str">
        <f>_xlfn.IFNA(IF(IF($AH231=AN$5,VLOOKUP(AI231,buff!$K:$L,2,FALSE),"")=0,"",IF($AH231=AN$5,VLOOKUP(AI231,buff!$K:$L,2,FALSE),"")),"")</f>
        <v>1:100:2:0</v>
      </c>
      <c r="AO231" s="6" t="str">
        <f>_xlfn.IFNA(IF(IF($AH231=AO$5,VLOOKUP(AJ231,buff!$K:$L,2,FALSE),"")=0,"",IF($AH231=AO$5,VLOOKUP(AJ231,buff!$K:$L,2,FALSE),"")),"")</f>
        <v/>
      </c>
      <c r="AP231" s="6" t="str">
        <f>_xlfn.IFNA(IF(IF($AH231=AP$5,VLOOKUP(AK231,buff!$K:$L,2,FALSE),"")=0,"",IF($AH231=AP$5,VLOOKUP(AK231,buff!$K:$L,2,FALSE),"")),"")</f>
        <v/>
      </c>
      <c r="AQ231" s="6" t="str">
        <f>_xlfn.IFNA(IF(IF($AH231=AQ$5,VLOOKUP(AL231,buff!$K:$L,2,FALSE),"")=0,"",IF($AH231=AQ$5,VLOOKUP(AL231,buff!$K:$L,2,FALSE),"")),"")</f>
        <v/>
      </c>
      <c r="AR231" s="6" t="str">
        <f>_xlfn.IFNA(IF(IF($AH231=AR$5,VLOOKUP(AM231,buff!$K:$L,2,FALSE),"")=0,"",IF($AH231=AR$5,VLOOKUP(AM231,buff!$K:$L,2,FALSE),"")),"")</f>
        <v/>
      </c>
      <c r="AS231" s="6" t="str">
        <f>_xlfn.IFNA(IF(IF($AH231=AS$5,VLOOKUP(AI231,buff!$K:$L,2,FALSE),"")=0,"",IF($AH231=AS$5,VLOOKUP(AI231,buff!$K:$L,2,FALSE),"")),"")</f>
        <v/>
      </c>
      <c r="AT231" s="6" t="str">
        <f>_xlfn.IFNA(IF(IF($AH231=AT$5,VLOOKUP(AJ231,buff!$K:$L,2,FALSE),"")=0,"",IF($AH231=AT$5,VLOOKUP(AJ231,buff!$K:$L,2,FALSE),"")),"")</f>
        <v/>
      </c>
      <c r="AU231" s="6" t="str">
        <f>_xlfn.IFNA(IF(IF($AH231=AU$5,VLOOKUP(AK231,buff!$K:$L,2,FALSE),"")=0,"",IF($AH231=AU$5,VLOOKUP(AK231,buff!$K:$L,2,FALSE),"")),"")</f>
        <v/>
      </c>
      <c r="AV231" s="6" t="str">
        <f>_xlfn.IFNA(IF(IF($AH231=AV$5,VLOOKUP(AL231,buff!$K:$L,2,FALSE),"")=0,"",IF($AH231=AV$5,VLOOKUP(AL231,buff!$K:$L,2,FALSE),"")),"")</f>
        <v/>
      </c>
      <c r="AW231" s="6" t="str">
        <f>_xlfn.IFNA(IF(IF($AH231=AW$5,VLOOKUP(AM231,buff!$K:$L,2,FALSE),"")=0,"",IF($AH231=AW$5,VLOOKUP(AM231,buff!$K:$L,2,FALSE),"")),"")</f>
        <v/>
      </c>
      <c r="AX231" s="6">
        <f>VLOOKUP(AI231,buff!K:P,6,FALSE)</f>
        <v>0</v>
      </c>
      <c r="AY231">
        <f t="shared" si="63"/>
        <v>0</v>
      </c>
      <c r="AZ231">
        <f t="shared" si="63"/>
        <v>0</v>
      </c>
      <c r="BA231">
        <f t="shared" si="64"/>
        <v>3</v>
      </c>
      <c r="BB231">
        <f t="shared" si="65"/>
        <v>2</v>
      </c>
    </row>
    <row r="232" spans="1:54" x14ac:dyDescent="0.15">
      <c r="A232" t="str">
        <f t="shared" si="55"/>
        <v>莲华主动技能3等级6</v>
      </c>
      <c r="B232" s="8">
        <v>226</v>
      </c>
      <c r="C232" s="8" t="str">
        <f>VLOOKUP(G232,角色!A:B,2,FALSE)</f>
        <v>莲华</v>
      </c>
      <c r="D232" s="8" t="str">
        <f t="shared" si="60"/>
        <v>主动技能3</v>
      </c>
      <c r="E232" s="8">
        <f t="shared" si="66"/>
        <v>6</v>
      </c>
      <c r="F232" s="8">
        <f t="shared" si="67"/>
        <v>3</v>
      </c>
      <c r="G232" s="8">
        <f t="shared" si="68"/>
        <v>4</v>
      </c>
      <c r="H232" s="4" t="s">
        <v>418</v>
      </c>
      <c r="I232" s="24" t="str">
        <f t="shared" si="71"/>
        <v>对敌方单体造成150%攻击力（+557）点伤害。并附带流血。</v>
      </c>
      <c r="J232" s="4" t="s">
        <v>305</v>
      </c>
      <c r="K232" s="1" t="s">
        <v>103</v>
      </c>
      <c r="L232" s="4" t="s">
        <v>107</v>
      </c>
      <c r="M232" s="4"/>
      <c r="N232" s="4">
        <v>100</v>
      </c>
      <c r="O232" s="4"/>
      <c r="T232" s="6" t="str">
        <f t="shared" si="56"/>
        <v>1:100:2:0</v>
      </c>
      <c r="U232" s="6" t="str">
        <f t="shared" si="57"/>
        <v/>
      </c>
      <c r="Y232">
        <f t="shared" si="70"/>
        <v>100</v>
      </c>
      <c r="Z232">
        <v>150</v>
      </c>
      <c r="AA232" s="23">
        <v>50</v>
      </c>
      <c r="AB232" s="23">
        <f>INT(VLOOKUP(VLOOKUP($C232,角色技能升级比率表!$B:$C,2,FALSE),角色属性概况!E:F,2,FALSE)*VLOOKUP(E232,角色属性概况!I:M,3,FALSE)*AA232/100)</f>
        <v>557</v>
      </c>
      <c r="AE232">
        <v>0</v>
      </c>
      <c r="AF232" s="23">
        <f t="shared" si="61"/>
        <v>3</v>
      </c>
      <c r="AG232" s="23">
        <f t="shared" si="62"/>
        <v>2</v>
      </c>
      <c r="AH232" t="s">
        <v>118</v>
      </c>
      <c r="AI232" t="s">
        <v>1559</v>
      </c>
      <c r="AN232" s="6" t="str">
        <f>_xlfn.IFNA(IF(IF($AH232=AN$5,VLOOKUP(AI232,buff!$K:$L,2,FALSE),"")=0,"",IF($AH232=AN$5,VLOOKUP(AI232,buff!$K:$L,2,FALSE),"")),"")</f>
        <v>1:100:2:0</v>
      </c>
      <c r="AO232" s="6" t="str">
        <f>_xlfn.IFNA(IF(IF($AH232=AO$5,VLOOKUP(AJ232,buff!$K:$L,2,FALSE),"")=0,"",IF($AH232=AO$5,VLOOKUP(AJ232,buff!$K:$L,2,FALSE),"")),"")</f>
        <v/>
      </c>
      <c r="AP232" s="6" t="str">
        <f>_xlfn.IFNA(IF(IF($AH232=AP$5,VLOOKUP(AK232,buff!$K:$L,2,FALSE),"")=0,"",IF($AH232=AP$5,VLOOKUP(AK232,buff!$K:$L,2,FALSE),"")),"")</f>
        <v/>
      </c>
      <c r="AQ232" s="6" t="str">
        <f>_xlfn.IFNA(IF(IF($AH232=AQ$5,VLOOKUP(AL232,buff!$K:$L,2,FALSE),"")=0,"",IF($AH232=AQ$5,VLOOKUP(AL232,buff!$K:$L,2,FALSE),"")),"")</f>
        <v/>
      </c>
      <c r="AR232" s="6" t="str">
        <f>_xlfn.IFNA(IF(IF($AH232=AR$5,VLOOKUP(AM232,buff!$K:$L,2,FALSE),"")=0,"",IF($AH232=AR$5,VLOOKUP(AM232,buff!$K:$L,2,FALSE),"")),"")</f>
        <v/>
      </c>
      <c r="AS232" s="6" t="str">
        <f>_xlfn.IFNA(IF(IF($AH232=AS$5,VLOOKUP(AI232,buff!$K:$L,2,FALSE),"")=0,"",IF($AH232=AS$5,VLOOKUP(AI232,buff!$K:$L,2,FALSE),"")),"")</f>
        <v/>
      </c>
      <c r="AT232" s="6" t="str">
        <f>_xlfn.IFNA(IF(IF($AH232=AT$5,VLOOKUP(AJ232,buff!$K:$L,2,FALSE),"")=0,"",IF($AH232=AT$5,VLOOKUP(AJ232,buff!$K:$L,2,FALSE),"")),"")</f>
        <v/>
      </c>
      <c r="AU232" s="6" t="str">
        <f>_xlfn.IFNA(IF(IF($AH232=AU$5,VLOOKUP(AK232,buff!$K:$L,2,FALSE),"")=0,"",IF($AH232=AU$5,VLOOKUP(AK232,buff!$K:$L,2,FALSE),"")),"")</f>
        <v/>
      </c>
      <c r="AV232" s="6" t="str">
        <f>_xlfn.IFNA(IF(IF($AH232=AV$5,VLOOKUP(AL232,buff!$K:$L,2,FALSE),"")=0,"",IF($AH232=AV$5,VLOOKUP(AL232,buff!$K:$L,2,FALSE),"")),"")</f>
        <v/>
      </c>
      <c r="AW232" s="6" t="str">
        <f>_xlfn.IFNA(IF(IF($AH232=AW$5,VLOOKUP(AM232,buff!$K:$L,2,FALSE),"")=0,"",IF($AH232=AW$5,VLOOKUP(AM232,buff!$K:$L,2,FALSE),"")),"")</f>
        <v/>
      </c>
      <c r="AX232" s="6">
        <f>VLOOKUP(AI232,buff!K:P,6,FALSE)</f>
        <v>0</v>
      </c>
      <c r="AY232">
        <f t="shared" si="63"/>
        <v>0</v>
      </c>
      <c r="AZ232">
        <f t="shared" si="63"/>
        <v>0</v>
      </c>
      <c r="BA232">
        <f t="shared" si="64"/>
        <v>3</v>
      </c>
      <c r="BB232">
        <f t="shared" si="65"/>
        <v>2</v>
      </c>
    </row>
    <row r="233" spans="1:54" x14ac:dyDescent="0.15">
      <c r="A233" t="str">
        <f t="shared" si="55"/>
        <v>莲华主动技能3等级7</v>
      </c>
      <c r="B233" s="8">
        <v>227</v>
      </c>
      <c r="C233" s="8" t="str">
        <f>VLOOKUP(G233,角色!A:B,2,FALSE)</f>
        <v>莲华</v>
      </c>
      <c r="D233" s="8" t="str">
        <f t="shared" si="60"/>
        <v>主动技能3</v>
      </c>
      <c r="E233" s="8">
        <f t="shared" si="66"/>
        <v>7</v>
      </c>
      <c r="F233" s="8">
        <f t="shared" si="67"/>
        <v>3</v>
      </c>
      <c r="G233" s="8">
        <f t="shared" si="68"/>
        <v>4</v>
      </c>
      <c r="H233" s="4" t="s">
        <v>418</v>
      </c>
      <c r="I233" s="24" t="str">
        <f t="shared" si="71"/>
        <v>对敌方单体造成150%攻击力（+686）点伤害。并附带流血。</v>
      </c>
      <c r="J233" s="4" t="s">
        <v>305</v>
      </c>
      <c r="K233" s="1" t="s">
        <v>103</v>
      </c>
      <c r="L233" s="4" t="s">
        <v>107</v>
      </c>
      <c r="M233" s="4"/>
      <c r="N233" s="4">
        <v>100</v>
      </c>
      <c r="O233" s="4"/>
      <c r="T233" s="6" t="str">
        <f t="shared" si="56"/>
        <v>1:100:2:0</v>
      </c>
      <c r="U233" s="6" t="str">
        <f t="shared" si="57"/>
        <v/>
      </c>
      <c r="Y233">
        <f t="shared" si="70"/>
        <v>100</v>
      </c>
      <c r="Z233">
        <v>150</v>
      </c>
      <c r="AA233" s="23">
        <v>50</v>
      </c>
      <c r="AB233" s="23">
        <f>INT(VLOOKUP(VLOOKUP($C233,角色技能升级比率表!$B:$C,2,FALSE),角色属性概况!E:F,2,FALSE)*VLOOKUP(E233,角色属性概况!I:M,3,FALSE)*AA233/100)</f>
        <v>686</v>
      </c>
      <c r="AE233">
        <v>0</v>
      </c>
      <c r="AF233" s="23">
        <f t="shared" si="61"/>
        <v>3</v>
      </c>
      <c r="AG233" s="23">
        <f t="shared" si="62"/>
        <v>2</v>
      </c>
      <c r="AH233" t="s">
        <v>118</v>
      </c>
      <c r="AI233" t="s">
        <v>1559</v>
      </c>
      <c r="AN233" s="6" t="str">
        <f>_xlfn.IFNA(IF(IF($AH233=AN$5,VLOOKUP(AI233,buff!$K:$L,2,FALSE),"")=0,"",IF($AH233=AN$5,VLOOKUP(AI233,buff!$K:$L,2,FALSE),"")),"")</f>
        <v>1:100:2:0</v>
      </c>
      <c r="AO233" s="6" t="str">
        <f>_xlfn.IFNA(IF(IF($AH233=AO$5,VLOOKUP(AJ233,buff!$K:$L,2,FALSE),"")=0,"",IF($AH233=AO$5,VLOOKUP(AJ233,buff!$K:$L,2,FALSE),"")),"")</f>
        <v/>
      </c>
      <c r="AP233" s="6" t="str">
        <f>_xlfn.IFNA(IF(IF($AH233=AP$5,VLOOKUP(AK233,buff!$K:$L,2,FALSE),"")=0,"",IF($AH233=AP$5,VLOOKUP(AK233,buff!$K:$L,2,FALSE),"")),"")</f>
        <v/>
      </c>
      <c r="AQ233" s="6" t="str">
        <f>_xlfn.IFNA(IF(IF($AH233=AQ$5,VLOOKUP(AL233,buff!$K:$L,2,FALSE),"")=0,"",IF($AH233=AQ$5,VLOOKUP(AL233,buff!$K:$L,2,FALSE),"")),"")</f>
        <v/>
      </c>
      <c r="AR233" s="6" t="str">
        <f>_xlfn.IFNA(IF(IF($AH233=AR$5,VLOOKUP(AM233,buff!$K:$L,2,FALSE),"")=0,"",IF($AH233=AR$5,VLOOKUP(AM233,buff!$K:$L,2,FALSE),"")),"")</f>
        <v/>
      </c>
      <c r="AS233" s="6" t="str">
        <f>_xlfn.IFNA(IF(IF($AH233=AS$5,VLOOKUP(AI233,buff!$K:$L,2,FALSE),"")=0,"",IF($AH233=AS$5,VLOOKUP(AI233,buff!$K:$L,2,FALSE),"")),"")</f>
        <v/>
      </c>
      <c r="AT233" s="6" t="str">
        <f>_xlfn.IFNA(IF(IF($AH233=AT$5,VLOOKUP(AJ233,buff!$K:$L,2,FALSE),"")=0,"",IF($AH233=AT$5,VLOOKUP(AJ233,buff!$K:$L,2,FALSE),"")),"")</f>
        <v/>
      </c>
      <c r="AU233" s="6" t="str">
        <f>_xlfn.IFNA(IF(IF($AH233=AU$5,VLOOKUP(AK233,buff!$K:$L,2,FALSE),"")=0,"",IF($AH233=AU$5,VLOOKUP(AK233,buff!$K:$L,2,FALSE),"")),"")</f>
        <v/>
      </c>
      <c r="AV233" s="6" t="str">
        <f>_xlfn.IFNA(IF(IF($AH233=AV$5,VLOOKUP(AL233,buff!$K:$L,2,FALSE),"")=0,"",IF($AH233=AV$5,VLOOKUP(AL233,buff!$K:$L,2,FALSE),"")),"")</f>
        <v/>
      </c>
      <c r="AW233" s="6" t="str">
        <f>_xlfn.IFNA(IF(IF($AH233=AW$5,VLOOKUP(AM233,buff!$K:$L,2,FALSE),"")=0,"",IF($AH233=AW$5,VLOOKUP(AM233,buff!$K:$L,2,FALSE),"")),"")</f>
        <v/>
      </c>
      <c r="AX233" s="6">
        <f>VLOOKUP(AI233,buff!K:P,6,FALSE)</f>
        <v>0</v>
      </c>
      <c r="AY233">
        <f t="shared" si="63"/>
        <v>0</v>
      </c>
      <c r="AZ233">
        <f t="shared" si="63"/>
        <v>0</v>
      </c>
      <c r="BA233">
        <f t="shared" si="64"/>
        <v>3</v>
      </c>
      <c r="BB233">
        <f t="shared" si="65"/>
        <v>2</v>
      </c>
    </row>
    <row r="234" spans="1:54" x14ac:dyDescent="0.15">
      <c r="A234" t="str">
        <f t="shared" si="55"/>
        <v>莲华主动技能3等级8</v>
      </c>
      <c r="B234" s="8">
        <v>228</v>
      </c>
      <c r="C234" s="8" t="str">
        <f>VLOOKUP(G234,角色!A:B,2,FALSE)</f>
        <v>莲华</v>
      </c>
      <c r="D234" s="8" t="str">
        <f t="shared" si="60"/>
        <v>主动技能3</v>
      </c>
      <c r="E234" s="8">
        <f t="shared" si="66"/>
        <v>8</v>
      </c>
      <c r="F234" s="8">
        <f t="shared" si="67"/>
        <v>3</v>
      </c>
      <c r="G234" s="8">
        <f t="shared" si="68"/>
        <v>4</v>
      </c>
      <c r="H234" s="4" t="s">
        <v>418</v>
      </c>
      <c r="I234" s="24" t="str">
        <f t="shared" si="71"/>
        <v>对敌方单体造成150%攻击力（+844）点伤害。并附带流血。</v>
      </c>
      <c r="J234" s="4" t="s">
        <v>305</v>
      </c>
      <c r="K234" s="1" t="s">
        <v>103</v>
      </c>
      <c r="L234" s="4" t="s">
        <v>107</v>
      </c>
      <c r="M234" s="4"/>
      <c r="N234" s="4">
        <v>100</v>
      </c>
      <c r="O234" s="4"/>
      <c r="T234" s="6" t="str">
        <f t="shared" si="56"/>
        <v>1:100:2:0</v>
      </c>
      <c r="U234" s="6" t="str">
        <f t="shared" si="57"/>
        <v/>
      </c>
      <c r="Y234">
        <f t="shared" si="70"/>
        <v>100</v>
      </c>
      <c r="Z234">
        <v>150</v>
      </c>
      <c r="AA234" s="23">
        <v>50</v>
      </c>
      <c r="AB234" s="23">
        <f>INT(VLOOKUP(VLOOKUP($C234,角色技能升级比率表!$B:$C,2,FALSE),角色属性概况!E:F,2,FALSE)*VLOOKUP(E234,角色属性概况!I:M,3,FALSE)*AA234/100)</f>
        <v>844</v>
      </c>
      <c r="AE234">
        <v>0</v>
      </c>
      <c r="AF234" s="23">
        <f t="shared" si="61"/>
        <v>3</v>
      </c>
      <c r="AG234" s="23">
        <f t="shared" si="62"/>
        <v>2</v>
      </c>
      <c r="AH234" t="s">
        <v>118</v>
      </c>
      <c r="AI234" t="s">
        <v>1559</v>
      </c>
      <c r="AN234" s="6" t="str">
        <f>_xlfn.IFNA(IF(IF($AH234=AN$5,VLOOKUP(AI234,buff!$K:$L,2,FALSE),"")=0,"",IF($AH234=AN$5,VLOOKUP(AI234,buff!$K:$L,2,FALSE),"")),"")</f>
        <v>1:100:2:0</v>
      </c>
      <c r="AO234" s="6" t="str">
        <f>_xlfn.IFNA(IF(IF($AH234=AO$5,VLOOKUP(AJ234,buff!$K:$L,2,FALSE),"")=0,"",IF($AH234=AO$5,VLOOKUP(AJ234,buff!$K:$L,2,FALSE),"")),"")</f>
        <v/>
      </c>
      <c r="AP234" s="6" t="str">
        <f>_xlfn.IFNA(IF(IF($AH234=AP$5,VLOOKUP(AK234,buff!$K:$L,2,FALSE),"")=0,"",IF($AH234=AP$5,VLOOKUP(AK234,buff!$K:$L,2,FALSE),"")),"")</f>
        <v/>
      </c>
      <c r="AQ234" s="6" t="str">
        <f>_xlfn.IFNA(IF(IF($AH234=AQ$5,VLOOKUP(AL234,buff!$K:$L,2,FALSE),"")=0,"",IF($AH234=AQ$5,VLOOKUP(AL234,buff!$K:$L,2,FALSE),"")),"")</f>
        <v/>
      </c>
      <c r="AR234" s="6" t="str">
        <f>_xlfn.IFNA(IF(IF($AH234=AR$5,VLOOKUP(AM234,buff!$K:$L,2,FALSE),"")=0,"",IF($AH234=AR$5,VLOOKUP(AM234,buff!$K:$L,2,FALSE),"")),"")</f>
        <v/>
      </c>
      <c r="AS234" s="6" t="str">
        <f>_xlfn.IFNA(IF(IF($AH234=AS$5,VLOOKUP(AI234,buff!$K:$L,2,FALSE),"")=0,"",IF($AH234=AS$5,VLOOKUP(AI234,buff!$K:$L,2,FALSE),"")),"")</f>
        <v/>
      </c>
      <c r="AT234" s="6" t="str">
        <f>_xlfn.IFNA(IF(IF($AH234=AT$5,VLOOKUP(AJ234,buff!$K:$L,2,FALSE),"")=0,"",IF($AH234=AT$5,VLOOKUP(AJ234,buff!$K:$L,2,FALSE),"")),"")</f>
        <v/>
      </c>
      <c r="AU234" s="6" t="str">
        <f>_xlfn.IFNA(IF(IF($AH234=AU$5,VLOOKUP(AK234,buff!$K:$L,2,FALSE),"")=0,"",IF($AH234=AU$5,VLOOKUP(AK234,buff!$K:$L,2,FALSE),"")),"")</f>
        <v/>
      </c>
      <c r="AV234" s="6" t="str">
        <f>_xlfn.IFNA(IF(IF($AH234=AV$5,VLOOKUP(AL234,buff!$K:$L,2,FALSE),"")=0,"",IF($AH234=AV$5,VLOOKUP(AL234,buff!$K:$L,2,FALSE),"")),"")</f>
        <v/>
      </c>
      <c r="AW234" s="6" t="str">
        <f>_xlfn.IFNA(IF(IF($AH234=AW$5,VLOOKUP(AM234,buff!$K:$L,2,FALSE),"")=0,"",IF($AH234=AW$5,VLOOKUP(AM234,buff!$K:$L,2,FALSE),"")),"")</f>
        <v/>
      </c>
      <c r="AX234" s="6">
        <f>VLOOKUP(AI234,buff!K:P,6,FALSE)</f>
        <v>0</v>
      </c>
      <c r="AY234">
        <f t="shared" si="63"/>
        <v>0</v>
      </c>
      <c r="AZ234">
        <f t="shared" si="63"/>
        <v>0</v>
      </c>
      <c r="BA234">
        <f t="shared" si="64"/>
        <v>3</v>
      </c>
      <c r="BB234">
        <f t="shared" si="65"/>
        <v>2</v>
      </c>
    </row>
    <row r="235" spans="1:54" x14ac:dyDescent="0.15">
      <c r="A235" t="str">
        <f t="shared" si="55"/>
        <v>莲华主动技能3等级9</v>
      </c>
      <c r="B235" s="8">
        <v>229</v>
      </c>
      <c r="C235" s="8" t="str">
        <f>VLOOKUP(G235,角色!A:B,2,FALSE)</f>
        <v>莲华</v>
      </c>
      <c r="D235" s="8" t="str">
        <f t="shared" si="60"/>
        <v>主动技能3</v>
      </c>
      <c r="E235" s="8">
        <f t="shared" si="66"/>
        <v>9</v>
      </c>
      <c r="F235" s="8">
        <f t="shared" si="67"/>
        <v>3</v>
      </c>
      <c r="G235" s="8">
        <f t="shared" si="68"/>
        <v>4</v>
      </c>
      <c r="H235" s="4" t="s">
        <v>418</v>
      </c>
      <c r="I235" s="24" t="str">
        <f t="shared" si="71"/>
        <v>对敌方单体造成150%攻击力（+1040）点伤害。并附带流血。</v>
      </c>
      <c r="J235" s="4" t="s">
        <v>305</v>
      </c>
      <c r="K235" s="1" t="s">
        <v>103</v>
      </c>
      <c r="L235" s="4" t="s">
        <v>107</v>
      </c>
      <c r="M235" s="4"/>
      <c r="N235" s="4">
        <v>100</v>
      </c>
      <c r="O235" s="4"/>
      <c r="T235" s="6" t="str">
        <f t="shared" si="56"/>
        <v>1:100:2:0</v>
      </c>
      <c r="U235" s="6" t="str">
        <f t="shared" si="57"/>
        <v/>
      </c>
      <c r="Y235">
        <f t="shared" si="70"/>
        <v>100</v>
      </c>
      <c r="Z235">
        <v>150</v>
      </c>
      <c r="AA235" s="23">
        <v>50</v>
      </c>
      <c r="AB235" s="23">
        <f>INT(VLOOKUP(VLOOKUP($C235,角色技能升级比率表!$B:$C,2,FALSE),角色属性概况!E:F,2,FALSE)*VLOOKUP(E235,角色属性概况!I:M,3,FALSE)*AA235/100)</f>
        <v>1040</v>
      </c>
      <c r="AE235">
        <v>0</v>
      </c>
      <c r="AF235" s="23">
        <f t="shared" si="61"/>
        <v>3</v>
      </c>
      <c r="AG235" s="23">
        <f t="shared" si="62"/>
        <v>2</v>
      </c>
      <c r="AH235" t="s">
        <v>118</v>
      </c>
      <c r="AI235" t="s">
        <v>1559</v>
      </c>
      <c r="AN235" s="6" t="str">
        <f>_xlfn.IFNA(IF(IF($AH235=AN$5,VLOOKUP(AI235,buff!$K:$L,2,FALSE),"")=0,"",IF($AH235=AN$5,VLOOKUP(AI235,buff!$K:$L,2,FALSE),"")),"")</f>
        <v>1:100:2:0</v>
      </c>
      <c r="AO235" s="6" t="str">
        <f>_xlfn.IFNA(IF(IF($AH235=AO$5,VLOOKUP(AJ235,buff!$K:$L,2,FALSE),"")=0,"",IF($AH235=AO$5,VLOOKUP(AJ235,buff!$K:$L,2,FALSE),"")),"")</f>
        <v/>
      </c>
      <c r="AP235" s="6" t="str">
        <f>_xlfn.IFNA(IF(IF($AH235=AP$5,VLOOKUP(AK235,buff!$K:$L,2,FALSE),"")=0,"",IF($AH235=AP$5,VLOOKUP(AK235,buff!$K:$L,2,FALSE),"")),"")</f>
        <v/>
      </c>
      <c r="AQ235" s="6" t="str">
        <f>_xlfn.IFNA(IF(IF($AH235=AQ$5,VLOOKUP(AL235,buff!$K:$L,2,FALSE),"")=0,"",IF($AH235=AQ$5,VLOOKUP(AL235,buff!$K:$L,2,FALSE),"")),"")</f>
        <v/>
      </c>
      <c r="AR235" s="6" t="str">
        <f>_xlfn.IFNA(IF(IF($AH235=AR$5,VLOOKUP(AM235,buff!$K:$L,2,FALSE),"")=0,"",IF($AH235=AR$5,VLOOKUP(AM235,buff!$K:$L,2,FALSE),"")),"")</f>
        <v/>
      </c>
      <c r="AS235" s="6" t="str">
        <f>_xlfn.IFNA(IF(IF($AH235=AS$5,VLOOKUP(AI235,buff!$K:$L,2,FALSE),"")=0,"",IF($AH235=AS$5,VLOOKUP(AI235,buff!$K:$L,2,FALSE),"")),"")</f>
        <v/>
      </c>
      <c r="AT235" s="6" t="str">
        <f>_xlfn.IFNA(IF(IF($AH235=AT$5,VLOOKUP(AJ235,buff!$K:$L,2,FALSE),"")=0,"",IF($AH235=AT$5,VLOOKUP(AJ235,buff!$K:$L,2,FALSE),"")),"")</f>
        <v/>
      </c>
      <c r="AU235" s="6" t="str">
        <f>_xlfn.IFNA(IF(IF($AH235=AU$5,VLOOKUP(AK235,buff!$K:$L,2,FALSE),"")=0,"",IF($AH235=AU$5,VLOOKUP(AK235,buff!$K:$L,2,FALSE),"")),"")</f>
        <v/>
      </c>
      <c r="AV235" s="6" t="str">
        <f>_xlfn.IFNA(IF(IF($AH235=AV$5,VLOOKUP(AL235,buff!$K:$L,2,FALSE),"")=0,"",IF($AH235=AV$5,VLOOKUP(AL235,buff!$K:$L,2,FALSE),"")),"")</f>
        <v/>
      </c>
      <c r="AW235" s="6" t="str">
        <f>_xlfn.IFNA(IF(IF($AH235=AW$5,VLOOKUP(AM235,buff!$K:$L,2,FALSE),"")=0,"",IF($AH235=AW$5,VLOOKUP(AM235,buff!$K:$L,2,FALSE),"")),"")</f>
        <v/>
      </c>
      <c r="AX235" s="6">
        <f>VLOOKUP(AI235,buff!K:P,6,FALSE)</f>
        <v>0</v>
      </c>
      <c r="AY235">
        <f t="shared" si="63"/>
        <v>0</v>
      </c>
      <c r="AZ235">
        <f t="shared" si="63"/>
        <v>0</v>
      </c>
      <c r="BA235">
        <f t="shared" si="64"/>
        <v>3</v>
      </c>
      <c r="BB235">
        <f t="shared" si="65"/>
        <v>2</v>
      </c>
    </row>
    <row r="236" spans="1:54" x14ac:dyDescent="0.15">
      <c r="A236" t="str">
        <f t="shared" si="55"/>
        <v>莲华主动技能3等级10</v>
      </c>
      <c r="B236" s="8">
        <v>230</v>
      </c>
      <c r="C236" s="8" t="str">
        <f>VLOOKUP(G236,角色!A:B,2,FALSE)</f>
        <v>莲华</v>
      </c>
      <c r="D236" s="8" t="str">
        <f t="shared" si="60"/>
        <v>主动技能3</v>
      </c>
      <c r="E236" s="8">
        <f t="shared" si="66"/>
        <v>10</v>
      </c>
      <c r="F236" s="8">
        <f t="shared" si="67"/>
        <v>3</v>
      </c>
      <c r="G236" s="8">
        <f t="shared" si="68"/>
        <v>4</v>
      </c>
      <c r="H236" s="4" t="s">
        <v>418</v>
      </c>
      <c r="I236" s="24" t="str">
        <f t="shared" si="71"/>
        <v>对敌方单体造成150%攻击力（+1280）点伤害。并附带流血。</v>
      </c>
      <c r="J236" s="4" t="s">
        <v>305</v>
      </c>
      <c r="K236" s="1" t="s">
        <v>103</v>
      </c>
      <c r="L236" s="4" t="s">
        <v>107</v>
      </c>
      <c r="M236" s="4"/>
      <c r="N236" s="4">
        <v>100</v>
      </c>
      <c r="O236" s="4"/>
      <c r="T236" s="6" t="str">
        <f t="shared" si="56"/>
        <v>1:100:2:0</v>
      </c>
      <c r="U236" s="6" t="str">
        <f t="shared" si="57"/>
        <v/>
      </c>
      <c r="Y236">
        <f t="shared" si="70"/>
        <v>100</v>
      </c>
      <c r="Z236">
        <v>150</v>
      </c>
      <c r="AA236" s="23">
        <v>50</v>
      </c>
      <c r="AB236" s="23">
        <f>INT(VLOOKUP(VLOOKUP($C236,角色技能升级比率表!$B:$C,2,FALSE),角色属性概况!E:F,2,FALSE)*VLOOKUP(E236,角色属性概况!I:M,3,FALSE)*AA236/100)</f>
        <v>1280</v>
      </c>
      <c r="AE236">
        <v>0</v>
      </c>
      <c r="AF236" s="23">
        <f t="shared" si="61"/>
        <v>3</v>
      </c>
      <c r="AG236" s="23">
        <f t="shared" si="62"/>
        <v>2</v>
      </c>
      <c r="AH236" t="s">
        <v>118</v>
      </c>
      <c r="AI236" t="s">
        <v>1559</v>
      </c>
      <c r="AN236" s="6" t="str">
        <f>_xlfn.IFNA(IF(IF($AH236=AN$5,VLOOKUP(AI236,buff!$K:$L,2,FALSE),"")=0,"",IF($AH236=AN$5,VLOOKUP(AI236,buff!$K:$L,2,FALSE),"")),"")</f>
        <v>1:100:2:0</v>
      </c>
      <c r="AO236" s="6" t="str">
        <f>_xlfn.IFNA(IF(IF($AH236=AO$5,VLOOKUP(AJ236,buff!$K:$L,2,FALSE),"")=0,"",IF($AH236=AO$5,VLOOKUP(AJ236,buff!$K:$L,2,FALSE),"")),"")</f>
        <v/>
      </c>
      <c r="AP236" s="6" t="str">
        <f>_xlfn.IFNA(IF(IF($AH236=AP$5,VLOOKUP(AK236,buff!$K:$L,2,FALSE),"")=0,"",IF($AH236=AP$5,VLOOKUP(AK236,buff!$K:$L,2,FALSE),"")),"")</f>
        <v/>
      </c>
      <c r="AQ236" s="6" t="str">
        <f>_xlfn.IFNA(IF(IF($AH236=AQ$5,VLOOKUP(AL236,buff!$K:$L,2,FALSE),"")=0,"",IF($AH236=AQ$5,VLOOKUP(AL236,buff!$K:$L,2,FALSE),"")),"")</f>
        <v/>
      </c>
      <c r="AR236" s="6" t="str">
        <f>_xlfn.IFNA(IF(IF($AH236=AR$5,VLOOKUP(AM236,buff!$K:$L,2,FALSE),"")=0,"",IF($AH236=AR$5,VLOOKUP(AM236,buff!$K:$L,2,FALSE),"")),"")</f>
        <v/>
      </c>
      <c r="AS236" s="6" t="str">
        <f>_xlfn.IFNA(IF(IF($AH236=AS$5,VLOOKUP(AI236,buff!$K:$L,2,FALSE),"")=0,"",IF($AH236=AS$5,VLOOKUP(AI236,buff!$K:$L,2,FALSE),"")),"")</f>
        <v/>
      </c>
      <c r="AT236" s="6" t="str">
        <f>_xlfn.IFNA(IF(IF($AH236=AT$5,VLOOKUP(AJ236,buff!$K:$L,2,FALSE),"")=0,"",IF($AH236=AT$5,VLOOKUP(AJ236,buff!$K:$L,2,FALSE),"")),"")</f>
        <v/>
      </c>
      <c r="AU236" s="6" t="str">
        <f>_xlfn.IFNA(IF(IF($AH236=AU$5,VLOOKUP(AK236,buff!$K:$L,2,FALSE),"")=0,"",IF($AH236=AU$5,VLOOKUP(AK236,buff!$K:$L,2,FALSE),"")),"")</f>
        <v/>
      </c>
      <c r="AV236" s="6" t="str">
        <f>_xlfn.IFNA(IF(IF($AH236=AV$5,VLOOKUP(AL236,buff!$K:$L,2,FALSE),"")=0,"",IF($AH236=AV$5,VLOOKUP(AL236,buff!$K:$L,2,FALSE),"")),"")</f>
        <v/>
      </c>
      <c r="AW236" s="6" t="str">
        <f>_xlfn.IFNA(IF(IF($AH236=AW$5,VLOOKUP(AM236,buff!$K:$L,2,FALSE),"")=0,"",IF($AH236=AW$5,VLOOKUP(AM236,buff!$K:$L,2,FALSE),"")),"")</f>
        <v/>
      </c>
      <c r="AX236" s="6">
        <f>VLOOKUP(AI236,buff!K:P,6,FALSE)</f>
        <v>0</v>
      </c>
      <c r="AY236">
        <f t="shared" si="63"/>
        <v>0</v>
      </c>
      <c r="AZ236">
        <f t="shared" si="63"/>
        <v>0</v>
      </c>
      <c r="BA236">
        <f t="shared" si="64"/>
        <v>3</v>
      </c>
      <c r="BB236">
        <f t="shared" si="65"/>
        <v>2</v>
      </c>
    </row>
    <row r="237" spans="1:54" x14ac:dyDescent="0.15">
      <c r="A237" t="str">
        <f t="shared" si="55"/>
        <v>莲华主动技能3等级11</v>
      </c>
      <c r="B237" s="8">
        <v>231</v>
      </c>
      <c r="C237" s="8" t="str">
        <f>VLOOKUP(G237,角色!A:B,2,FALSE)</f>
        <v>莲华</v>
      </c>
      <c r="D237" s="8" t="str">
        <f t="shared" si="60"/>
        <v>主动技能3</v>
      </c>
      <c r="E237" s="8">
        <f t="shared" si="66"/>
        <v>11</v>
      </c>
      <c r="F237" s="8">
        <f t="shared" si="67"/>
        <v>3</v>
      </c>
      <c r="G237" s="8">
        <f t="shared" si="68"/>
        <v>4</v>
      </c>
      <c r="H237" s="4" t="s">
        <v>418</v>
      </c>
      <c r="I237" s="24" t="str">
        <f t="shared" si="71"/>
        <v>对敌方单体造成150%攻击力（+1576）点伤害。并附带流血。</v>
      </c>
      <c r="J237" s="4" t="s">
        <v>305</v>
      </c>
      <c r="K237" s="1" t="s">
        <v>103</v>
      </c>
      <c r="L237" s="4" t="s">
        <v>107</v>
      </c>
      <c r="M237" s="4"/>
      <c r="N237" s="4">
        <v>100</v>
      </c>
      <c r="O237" s="4"/>
      <c r="T237" s="6" t="str">
        <f t="shared" si="56"/>
        <v>1:100:2:0</v>
      </c>
      <c r="U237" s="6" t="str">
        <f t="shared" si="57"/>
        <v/>
      </c>
      <c r="Y237">
        <f t="shared" si="70"/>
        <v>100</v>
      </c>
      <c r="Z237">
        <v>150</v>
      </c>
      <c r="AA237" s="23">
        <v>50</v>
      </c>
      <c r="AB237" s="23">
        <f>INT(VLOOKUP(VLOOKUP($C237,角色技能升级比率表!$B:$C,2,FALSE),角色属性概况!E:F,2,FALSE)*VLOOKUP(E237,角色属性概况!I:M,3,FALSE)*AA237/100)</f>
        <v>1576</v>
      </c>
      <c r="AE237">
        <v>0</v>
      </c>
      <c r="AF237" s="23">
        <f t="shared" si="61"/>
        <v>3</v>
      </c>
      <c r="AG237" s="23">
        <f t="shared" si="62"/>
        <v>2</v>
      </c>
      <c r="AH237" t="s">
        <v>118</v>
      </c>
      <c r="AI237" t="s">
        <v>1559</v>
      </c>
      <c r="AN237" s="6" t="str">
        <f>_xlfn.IFNA(IF(IF($AH237=AN$5,VLOOKUP(AI237,buff!$K:$L,2,FALSE),"")=0,"",IF($AH237=AN$5,VLOOKUP(AI237,buff!$K:$L,2,FALSE),"")),"")</f>
        <v>1:100:2:0</v>
      </c>
      <c r="AO237" s="6" t="str">
        <f>_xlfn.IFNA(IF(IF($AH237=AO$5,VLOOKUP(AJ237,buff!$K:$L,2,FALSE),"")=0,"",IF($AH237=AO$5,VLOOKUP(AJ237,buff!$K:$L,2,FALSE),"")),"")</f>
        <v/>
      </c>
      <c r="AP237" s="6" t="str">
        <f>_xlfn.IFNA(IF(IF($AH237=AP$5,VLOOKUP(AK237,buff!$K:$L,2,FALSE),"")=0,"",IF($AH237=AP$5,VLOOKUP(AK237,buff!$K:$L,2,FALSE),"")),"")</f>
        <v/>
      </c>
      <c r="AQ237" s="6" t="str">
        <f>_xlfn.IFNA(IF(IF($AH237=AQ$5,VLOOKUP(AL237,buff!$K:$L,2,FALSE),"")=0,"",IF($AH237=AQ$5,VLOOKUP(AL237,buff!$K:$L,2,FALSE),"")),"")</f>
        <v/>
      </c>
      <c r="AR237" s="6" t="str">
        <f>_xlfn.IFNA(IF(IF($AH237=AR$5,VLOOKUP(AM237,buff!$K:$L,2,FALSE),"")=0,"",IF($AH237=AR$5,VLOOKUP(AM237,buff!$K:$L,2,FALSE),"")),"")</f>
        <v/>
      </c>
      <c r="AS237" s="6" t="str">
        <f>_xlfn.IFNA(IF(IF($AH237=AS$5,VLOOKUP(AI237,buff!$K:$L,2,FALSE),"")=0,"",IF($AH237=AS$5,VLOOKUP(AI237,buff!$K:$L,2,FALSE),"")),"")</f>
        <v/>
      </c>
      <c r="AT237" s="6" t="str">
        <f>_xlfn.IFNA(IF(IF($AH237=AT$5,VLOOKUP(AJ237,buff!$K:$L,2,FALSE),"")=0,"",IF($AH237=AT$5,VLOOKUP(AJ237,buff!$K:$L,2,FALSE),"")),"")</f>
        <v/>
      </c>
      <c r="AU237" s="6" t="str">
        <f>_xlfn.IFNA(IF(IF($AH237=AU$5,VLOOKUP(AK237,buff!$K:$L,2,FALSE),"")=0,"",IF($AH237=AU$5,VLOOKUP(AK237,buff!$K:$L,2,FALSE),"")),"")</f>
        <v/>
      </c>
      <c r="AV237" s="6" t="str">
        <f>_xlfn.IFNA(IF(IF($AH237=AV$5,VLOOKUP(AL237,buff!$K:$L,2,FALSE),"")=0,"",IF($AH237=AV$5,VLOOKUP(AL237,buff!$K:$L,2,FALSE),"")),"")</f>
        <v/>
      </c>
      <c r="AW237" s="6" t="str">
        <f>_xlfn.IFNA(IF(IF($AH237=AW$5,VLOOKUP(AM237,buff!$K:$L,2,FALSE),"")=0,"",IF($AH237=AW$5,VLOOKUP(AM237,buff!$K:$L,2,FALSE),"")),"")</f>
        <v/>
      </c>
      <c r="AX237" s="6">
        <f>VLOOKUP(AI237,buff!K:P,6,FALSE)</f>
        <v>0</v>
      </c>
      <c r="AY237">
        <f t="shared" si="63"/>
        <v>0</v>
      </c>
      <c r="AZ237">
        <f t="shared" si="63"/>
        <v>0</v>
      </c>
      <c r="BA237">
        <f t="shared" si="64"/>
        <v>3</v>
      </c>
      <c r="BB237">
        <f t="shared" si="65"/>
        <v>2</v>
      </c>
    </row>
    <row r="238" spans="1:54" x14ac:dyDescent="0.15">
      <c r="A238" t="str">
        <f t="shared" si="55"/>
        <v>莲华主动技能3等级12</v>
      </c>
      <c r="B238" s="8">
        <v>232</v>
      </c>
      <c r="C238" s="8" t="str">
        <f>VLOOKUP(G238,角色!A:B,2,FALSE)</f>
        <v>莲华</v>
      </c>
      <c r="D238" s="8" t="str">
        <f t="shared" si="60"/>
        <v>主动技能3</v>
      </c>
      <c r="E238" s="8">
        <f t="shared" si="66"/>
        <v>12</v>
      </c>
      <c r="F238" s="8">
        <f t="shared" si="67"/>
        <v>3</v>
      </c>
      <c r="G238" s="8">
        <f t="shared" si="68"/>
        <v>4</v>
      </c>
      <c r="H238" s="4" t="s">
        <v>418</v>
      </c>
      <c r="I238" s="24" t="str">
        <f t="shared" si="71"/>
        <v>对敌方单体造成150%攻击力（+1941）点伤害。并附带流血。</v>
      </c>
      <c r="J238" s="4" t="s">
        <v>305</v>
      </c>
      <c r="K238" s="1" t="s">
        <v>103</v>
      </c>
      <c r="L238" s="4" t="s">
        <v>107</v>
      </c>
      <c r="M238" s="4"/>
      <c r="N238" s="4">
        <v>100</v>
      </c>
      <c r="O238" s="4"/>
      <c r="T238" s="6" t="str">
        <f t="shared" si="56"/>
        <v>1:100:2:0</v>
      </c>
      <c r="U238" s="6" t="str">
        <f t="shared" si="57"/>
        <v/>
      </c>
      <c r="Y238">
        <f t="shared" si="70"/>
        <v>100</v>
      </c>
      <c r="Z238">
        <v>150</v>
      </c>
      <c r="AA238" s="23">
        <v>50</v>
      </c>
      <c r="AB238" s="23">
        <f>INT(VLOOKUP(VLOOKUP($C238,角色技能升级比率表!$B:$C,2,FALSE),角色属性概况!E:F,2,FALSE)*VLOOKUP(E238,角色属性概况!I:M,3,FALSE)*AA238/100)</f>
        <v>1941</v>
      </c>
      <c r="AE238">
        <v>0</v>
      </c>
      <c r="AF238" s="23">
        <f t="shared" si="61"/>
        <v>3</v>
      </c>
      <c r="AG238" s="23">
        <f t="shared" si="62"/>
        <v>2</v>
      </c>
      <c r="AH238" t="s">
        <v>118</v>
      </c>
      <c r="AI238" t="s">
        <v>1559</v>
      </c>
      <c r="AN238" s="6" t="str">
        <f>_xlfn.IFNA(IF(IF($AH238=AN$5,VLOOKUP(AI238,buff!$K:$L,2,FALSE),"")=0,"",IF($AH238=AN$5,VLOOKUP(AI238,buff!$K:$L,2,FALSE),"")),"")</f>
        <v>1:100:2:0</v>
      </c>
      <c r="AO238" s="6" t="str">
        <f>_xlfn.IFNA(IF(IF($AH238=AO$5,VLOOKUP(AJ238,buff!$K:$L,2,FALSE),"")=0,"",IF($AH238=AO$5,VLOOKUP(AJ238,buff!$K:$L,2,FALSE),"")),"")</f>
        <v/>
      </c>
      <c r="AP238" s="6" t="str">
        <f>_xlfn.IFNA(IF(IF($AH238=AP$5,VLOOKUP(AK238,buff!$K:$L,2,FALSE),"")=0,"",IF($AH238=AP$5,VLOOKUP(AK238,buff!$K:$L,2,FALSE),"")),"")</f>
        <v/>
      </c>
      <c r="AQ238" s="6" t="str">
        <f>_xlfn.IFNA(IF(IF($AH238=AQ$5,VLOOKUP(AL238,buff!$K:$L,2,FALSE),"")=0,"",IF($AH238=AQ$5,VLOOKUP(AL238,buff!$K:$L,2,FALSE),"")),"")</f>
        <v/>
      </c>
      <c r="AR238" s="6" t="str">
        <f>_xlfn.IFNA(IF(IF($AH238=AR$5,VLOOKUP(AM238,buff!$K:$L,2,FALSE),"")=0,"",IF($AH238=AR$5,VLOOKUP(AM238,buff!$K:$L,2,FALSE),"")),"")</f>
        <v/>
      </c>
      <c r="AS238" s="6" t="str">
        <f>_xlfn.IFNA(IF(IF($AH238=AS$5,VLOOKUP(AI238,buff!$K:$L,2,FALSE),"")=0,"",IF($AH238=AS$5,VLOOKUP(AI238,buff!$K:$L,2,FALSE),"")),"")</f>
        <v/>
      </c>
      <c r="AT238" s="6" t="str">
        <f>_xlfn.IFNA(IF(IF($AH238=AT$5,VLOOKUP(AJ238,buff!$K:$L,2,FALSE),"")=0,"",IF($AH238=AT$5,VLOOKUP(AJ238,buff!$K:$L,2,FALSE),"")),"")</f>
        <v/>
      </c>
      <c r="AU238" s="6" t="str">
        <f>_xlfn.IFNA(IF(IF($AH238=AU$5,VLOOKUP(AK238,buff!$K:$L,2,FALSE),"")=0,"",IF($AH238=AU$5,VLOOKUP(AK238,buff!$K:$L,2,FALSE),"")),"")</f>
        <v/>
      </c>
      <c r="AV238" s="6" t="str">
        <f>_xlfn.IFNA(IF(IF($AH238=AV$5,VLOOKUP(AL238,buff!$K:$L,2,FALSE),"")=0,"",IF($AH238=AV$5,VLOOKUP(AL238,buff!$K:$L,2,FALSE),"")),"")</f>
        <v/>
      </c>
      <c r="AW238" s="6" t="str">
        <f>_xlfn.IFNA(IF(IF($AH238=AW$5,VLOOKUP(AM238,buff!$K:$L,2,FALSE),"")=0,"",IF($AH238=AW$5,VLOOKUP(AM238,buff!$K:$L,2,FALSE),"")),"")</f>
        <v/>
      </c>
      <c r="AX238" s="6">
        <f>VLOOKUP(AI238,buff!K:P,6,FALSE)</f>
        <v>0</v>
      </c>
      <c r="AY238">
        <f t="shared" si="63"/>
        <v>0</v>
      </c>
      <c r="AZ238">
        <f t="shared" si="63"/>
        <v>0</v>
      </c>
      <c r="BA238">
        <f t="shared" si="64"/>
        <v>3</v>
      </c>
      <c r="BB238">
        <f t="shared" si="65"/>
        <v>2</v>
      </c>
    </row>
    <row r="239" spans="1:54" x14ac:dyDescent="0.15">
      <c r="A239" t="str">
        <f t="shared" si="55"/>
        <v>莲华主动技能3等级13</v>
      </c>
      <c r="B239" s="8">
        <v>233</v>
      </c>
      <c r="C239" s="8" t="str">
        <f>VLOOKUP(G239,角色!A:B,2,FALSE)</f>
        <v>莲华</v>
      </c>
      <c r="D239" s="8" t="str">
        <f t="shared" si="60"/>
        <v>主动技能3</v>
      </c>
      <c r="E239" s="8">
        <f t="shared" si="66"/>
        <v>13</v>
      </c>
      <c r="F239" s="8">
        <f t="shared" si="67"/>
        <v>3</v>
      </c>
      <c r="G239" s="8">
        <f t="shared" si="68"/>
        <v>4</v>
      </c>
      <c r="H239" s="4" t="s">
        <v>418</v>
      </c>
      <c r="I239" s="24" t="str">
        <f t="shared" si="71"/>
        <v>对敌方单体造成150%攻击力（+2390）点伤害。并附带流血。</v>
      </c>
      <c r="J239" s="4" t="s">
        <v>305</v>
      </c>
      <c r="K239" s="1" t="s">
        <v>103</v>
      </c>
      <c r="L239" s="4" t="s">
        <v>107</v>
      </c>
      <c r="M239" s="4"/>
      <c r="N239" s="4">
        <v>100</v>
      </c>
      <c r="O239" s="4"/>
      <c r="T239" s="6" t="str">
        <f t="shared" si="56"/>
        <v>1:100:2:0</v>
      </c>
      <c r="U239" s="6" t="str">
        <f t="shared" si="57"/>
        <v/>
      </c>
      <c r="Y239">
        <f t="shared" si="70"/>
        <v>100</v>
      </c>
      <c r="Z239">
        <v>150</v>
      </c>
      <c r="AA239" s="23">
        <v>50</v>
      </c>
      <c r="AB239" s="23">
        <f>INT(VLOOKUP(VLOOKUP($C239,角色技能升级比率表!$B:$C,2,FALSE),角色属性概况!E:F,2,FALSE)*VLOOKUP(E239,角色属性概况!I:M,3,FALSE)*AA239/100)</f>
        <v>2390</v>
      </c>
      <c r="AE239">
        <v>0</v>
      </c>
      <c r="AF239" s="23">
        <f t="shared" si="61"/>
        <v>3</v>
      </c>
      <c r="AG239" s="23">
        <f t="shared" si="62"/>
        <v>2</v>
      </c>
      <c r="AH239" t="s">
        <v>118</v>
      </c>
      <c r="AI239" t="s">
        <v>1559</v>
      </c>
      <c r="AN239" s="6" t="str">
        <f>_xlfn.IFNA(IF(IF($AH239=AN$5,VLOOKUP(AI239,buff!$K:$L,2,FALSE),"")=0,"",IF($AH239=AN$5,VLOOKUP(AI239,buff!$K:$L,2,FALSE),"")),"")</f>
        <v>1:100:2:0</v>
      </c>
      <c r="AO239" s="6" t="str">
        <f>_xlfn.IFNA(IF(IF($AH239=AO$5,VLOOKUP(AJ239,buff!$K:$L,2,FALSE),"")=0,"",IF($AH239=AO$5,VLOOKUP(AJ239,buff!$K:$L,2,FALSE),"")),"")</f>
        <v/>
      </c>
      <c r="AP239" s="6" t="str">
        <f>_xlfn.IFNA(IF(IF($AH239=AP$5,VLOOKUP(AK239,buff!$K:$L,2,FALSE),"")=0,"",IF($AH239=AP$5,VLOOKUP(AK239,buff!$K:$L,2,FALSE),"")),"")</f>
        <v/>
      </c>
      <c r="AQ239" s="6" t="str">
        <f>_xlfn.IFNA(IF(IF($AH239=AQ$5,VLOOKUP(AL239,buff!$K:$L,2,FALSE),"")=0,"",IF($AH239=AQ$5,VLOOKUP(AL239,buff!$K:$L,2,FALSE),"")),"")</f>
        <v/>
      </c>
      <c r="AR239" s="6" t="str">
        <f>_xlfn.IFNA(IF(IF($AH239=AR$5,VLOOKUP(AM239,buff!$K:$L,2,FALSE),"")=0,"",IF($AH239=AR$5,VLOOKUP(AM239,buff!$K:$L,2,FALSE),"")),"")</f>
        <v/>
      </c>
      <c r="AS239" s="6" t="str">
        <f>_xlfn.IFNA(IF(IF($AH239=AS$5,VLOOKUP(AI239,buff!$K:$L,2,FALSE),"")=0,"",IF($AH239=AS$5,VLOOKUP(AI239,buff!$K:$L,2,FALSE),"")),"")</f>
        <v/>
      </c>
      <c r="AT239" s="6" t="str">
        <f>_xlfn.IFNA(IF(IF($AH239=AT$5,VLOOKUP(AJ239,buff!$K:$L,2,FALSE),"")=0,"",IF($AH239=AT$5,VLOOKUP(AJ239,buff!$K:$L,2,FALSE),"")),"")</f>
        <v/>
      </c>
      <c r="AU239" s="6" t="str">
        <f>_xlfn.IFNA(IF(IF($AH239=AU$5,VLOOKUP(AK239,buff!$K:$L,2,FALSE),"")=0,"",IF($AH239=AU$5,VLOOKUP(AK239,buff!$K:$L,2,FALSE),"")),"")</f>
        <v/>
      </c>
      <c r="AV239" s="6" t="str">
        <f>_xlfn.IFNA(IF(IF($AH239=AV$5,VLOOKUP(AL239,buff!$K:$L,2,FALSE),"")=0,"",IF($AH239=AV$5,VLOOKUP(AL239,buff!$K:$L,2,FALSE),"")),"")</f>
        <v/>
      </c>
      <c r="AW239" s="6" t="str">
        <f>_xlfn.IFNA(IF(IF($AH239=AW$5,VLOOKUP(AM239,buff!$K:$L,2,FALSE),"")=0,"",IF($AH239=AW$5,VLOOKUP(AM239,buff!$K:$L,2,FALSE),"")),"")</f>
        <v/>
      </c>
      <c r="AX239" s="6">
        <f>VLOOKUP(AI239,buff!K:P,6,FALSE)</f>
        <v>0</v>
      </c>
      <c r="AY239">
        <f t="shared" si="63"/>
        <v>0</v>
      </c>
      <c r="AZ239">
        <f t="shared" si="63"/>
        <v>0</v>
      </c>
      <c r="BA239">
        <f t="shared" si="64"/>
        <v>3</v>
      </c>
      <c r="BB239">
        <f t="shared" si="65"/>
        <v>2</v>
      </c>
    </row>
    <row r="240" spans="1:54" x14ac:dyDescent="0.15">
      <c r="A240" t="str">
        <f t="shared" si="55"/>
        <v>莲华主动技能3等级14</v>
      </c>
      <c r="B240" s="8">
        <v>234</v>
      </c>
      <c r="C240" s="8" t="str">
        <f>VLOOKUP(G240,角色!A:B,2,FALSE)</f>
        <v>莲华</v>
      </c>
      <c r="D240" s="8" t="str">
        <f t="shared" si="60"/>
        <v>主动技能3</v>
      </c>
      <c r="E240" s="8">
        <f t="shared" si="66"/>
        <v>14</v>
      </c>
      <c r="F240" s="8">
        <f t="shared" si="67"/>
        <v>3</v>
      </c>
      <c r="G240" s="8">
        <f t="shared" si="68"/>
        <v>4</v>
      </c>
      <c r="H240" s="4" t="s">
        <v>418</v>
      </c>
      <c r="I240" s="24" t="str">
        <f t="shared" si="71"/>
        <v>对敌方单体造成150%攻击力（+2943）点伤害。并附带流血。</v>
      </c>
      <c r="J240" s="4" t="s">
        <v>305</v>
      </c>
      <c r="K240" s="1" t="s">
        <v>103</v>
      </c>
      <c r="L240" s="4" t="s">
        <v>107</v>
      </c>
      <c r="M240" s="4"/>
      <c r="N240" s="4">
        <v>100</v>
      </c>
      <c r="O240" s="4"/>
      <c r="T240" s="6" t="str">
        <f t="shared" si="56"/>
        <v>1:100:2:0</v>
      </c>
      <c r="U240" s="6" t="str">
        <f t="shared" si="57"/>
        <v/>
      </c>
      <c r="Y240">
        <f t="shared" si="70"/>
        <v>100</v>
      </c>
      <c r="Z240">
        <v>150</v>
      </c>
      <c r="AA240" s="23">
        <v>50</v>
      </c>
      <c r="AB240" s="23">
        <f>INT(VLOOKUP(VLOOKUP($C240,角色技能升级比率表!$B:$C,2,FALSE),角色属性概况!E:F,2,FALSE)*VLOOKUP(E240,角色属性概况!I:M,3,FALSE)*AA240/100)</f>
        <v>2943</v>
      </c>
      <c r="AE240">
        <v>0</v>
      </c>
      <c r="AF240" s="23">
        <f t="shared" si="61"/>
        <v>3</v>
      </c>
      <c r="AG240" s="23">
        <f t="shared" si="62"/>
        <v>2</v>
      </c>
      <c r="AH240" t="s">
        <v>118</v>
      </c>
      <c r="AI240" t="s">
        <v>1559</v>
      </c>
      <c r="AN240" s="6" t="str">
        <f>_xlfn.IFNA(IF(IF($AH240=AN$5,VLOOKUP(AI240,buff!$K:$L,2,FALSE),"")=0,"",IF($AH240=AN$5,VLOOKUP(AI240,buff!$K:$L,2,FALSE),"")),"")</f>
        <v>1:100:2:0</v>
      </c>
      <c r="AO240" s="6" t="str">
        <f>_xlfn.IFNA(IF(IF($AH240=AO$5,VLOOKUP(AJ240,buff!$K:$L,2,FALSE),"")=0,"",IF($AH240=AO$5,VLOOKUP(AJ240,buff!$K:$L,2,FALSE),"")),"")</f>
        <v/>
      </c>
      <c r="AP240" s="6" t="str">
        <f>_xlfn.IFNA(IF(IF($AH240=AP$5,VLOOKUP(AK240,buff!$K:$L,2,FALSE),"")=0,"",IF($AH240=AP$5,VLOOKUP(AK240,buff!$K:$L,2,FALSE),"")),"")</f>
        <v/>
      </c>
      <c r="AQ240" s="6" t="str">
        <f>_xlfn.IFNA(IF(IF($AH240=AQ$5,VLOOKUP(AL240,buff!$K:$L,2,FALSE),"")=0,"",IF($AH240=AQ$5,VLOOKUP(AL240,buff!$K:$L,2,FALSE),"")),"")</f>
        <v/>
      </c>
      <c r="AR240" s="6" t="str">
        <f>_xlfn.IFNA(IF(IF($AH240=AR$5,VLOOKUP(AM240,buff!$K:$L,2,FALSE),"")=0,"",IF($AH240=AR$5,VLOOKUP(AM240,buff!$K:$L,2,FALSE),"")),"")</f>
        <v/>
      </c>
      <c r="AS240" s="6" t="str">
        <f>_xlfn.IFNA(IF(IF($AH240=AS$5,VLOOKUP(AI240,buff!$K:$L,2,FALSE),"")=0,"",IF($AH240=AS$5,VLOOKUP(AI240,buff!$K:$L,2,FALSE),"")),"")</f>
        <v/>
      </c>
      <c r="AT240" s="6" t="str">
        <f>_xlfn.IFNA(IF(IF($AH240=AT$5,VLOOKUP(AJ240,buff!$K:$L,2,FALSE),"")=0,"",IF($AH240=AT$5,VLOOKUP(AJ240,buff!$K:$L,2,FALSE),"")),"")</f>
        <v/>
      </c>
      <c r="AU240" s="6" t="str">
        <f>_xlfn.IFNA(IF(IF($AH240=AU$5,VLOOKUP(AK240,buff!$K:$L,2,FALSE),"")=0,"",IF($AH240=AU$5,VLOOKUP(AK240,buff!$K:$L,2,FALSE),"")),"")</f>
        <v/>
      </c>
      <c r="AV240" s="6" t="str">
        <f>_xlfn.IFNA(IF(IF($AH240=AV$5,VLOOKUP(AL240,buff!$K:$L,2,FALSE),"")=0,"",IF($AH240=AV$5,VLOOKUP(AL240,buff!$K:$L,2,FALSE),"")),"")</f>
        <v/>
      </c>
      <c r="AW240" s="6" t="str">
        <f>_xlfn.IFNA(IF(IF($AH240=AW$5,VLOOKUP(AM240,buff!$K:$L,2,FALSE),"")=0,"",IF($AH240=AW$5,VLOOKUP(AM240,buff!$K:$L,2,FALSE),"")),"")</f>
        <v/>
      </c>
      <c r="AX240" s="6">
        <f>VLOOKUP(AI240,buff!K:P,6,FALSE)</f>
        <v>0</v>
      </c>
      <c r="AY240">
        <f t="shared" si="63"/>
        <v>0</v>
      </c>
      <c r="AZ240">
        <f t="shared" si="63"/>
        <v>0</v>
      </c>
      <c r="BA240">
        <f t="shared" si="64"/>
        <v>3</v>
      </c>
      <c r="BB240">
        <f t="shared" si="65"/>
        <v>2</v>
      </c>
    </row>
    <row r="241" spans="1:54" x14ac:dyDescent="0.15">
      <c r="A241" t="str">
        <f t="shared" si="55"/>
        <v>莲华主动技能3等级15</v>
      </c>
      <c r="B241" s="8">
        <v>235</v>
      </c>
      <c r="C241" s="8" t="str">
        <f>VLOOKUP(G241,角色!A:B,2,FALSE)</f>
        <v>莲华</v>
      </c>
      <c r="D241" s="8" t="str">
        <f t="shared" si="60"/>
        <v>主动技能3</v>
      </c>
      <c r="E241" s="8">
        <f t="shared" si="66"/>
        <v>15</v>
      </c>
      <c r="F241" s="8">
        <f t="shared" si="67"/>
        <v>3</v>
      </c>
      <c r="G241" s="8">
        <f t="shared" si="68"/>
        <v>4</v>
      </c>
      <c r="H241" s="4" t="s">
        <v>418</v>
      </c>
      <c r="I241" s="24" t="str">
        <f t="shared" si="71"/>
        <v>对敌方单体造成150%攻击力（+3624）点伤害。并附带流血。</v>
      </c>
      <c r="J241" s="4" t="s">
        <v>305</v>
      </c>
      <c r="K241" s="1" t="s">
        <v>103</v>
      </c>
      <c r="L241" s="4" t="s">
        <v>107</v>
      </c>
      <c r="M241" s="4"/>
      <c r="N241" s="4">
        <v>100</v>
      </c>
      <c r="O241" s="4"/>
      <c r="T241" s="6" t="str">
        <f t="shared" si="56"/>
        <v>1:100:2:0</v>
      </c>
      <c r="U241" s="6" t="str">
        <f t="shared" si="57"/>
        <v/>
      </c>
      <c r="Y241">
        <f t="shared" si="70"/>
        <v>100</v>
      </c>
      <c r="Z241">
        <v>150</v>
      </c>
      <c r="AA241" s="23">
        <v>50</v>
      </c>
      <c r="AB241" s="23">
        <f>INT(VLOOKUP(VLOOKUP($C241,角色技能升级比率表!$B:$C,2,FALSE),角色属性概况!E:F,2,FALSE)*VLOOKUP(E241,角色属性概况!I:M,3,FALSE)*AA241/100)</f>
        <v>3624</v>
      </c>
      <c r="AE241">
        <v>0</v>
      </c>
      <c r="AF241" s="23">
        <f t="shared" si="61"/>
        <v>3</v>
      </c>
      <c r="AG241" s="23">
        <f t="shared" si="62"/>
        <v>2</v>
      </c>
      <c r="AH241" t="s">
        <v>118</v>
      </c>
      <c r="AI241" t="s">
        <v>1559</v>
      </c>
      <c r="AN241" s="6" t="str">
        <f>_xlfn.IFNA(IF(IF($AH241=AN$5,VLOOKUP(AI241,buff!$K:$L,2,FALSE),"")=0,"",IF($AH241=AN$5,VLOOKUP(AI241,buff!$K:$L,2,FALSE),"")),"")</f>
        <v>1:100:2:0</v>
      </c>
      <c r="AO241" s="6" t="str">
        <f>_xlfn.IFNA(IF(IF($AH241=AO$5,VLOOKUP(AJ241,buff!$K:$L,2,FALSE),"")=0,"",IF($AH241=AO$5,VLOOKUP(AJ241,buff!$K:$L,2,FALSE),"")),"")</f>
        <v/>
      </c>
      <c r="AP241" s="6" t="str">
        <f>_xlfn.IFNA(IF(IF($AH241=AP$5,VLOOKUP(AK241,buff!$K:$L,2,FALSE),"")=0,"",IF($AH241=AP$5,VLOOKUP(AK241,buff!$K:$L,2,FALSE),"")),"")</f>
        <v/>
      </c>
      <c r="AQ241" s="6" t="str">
        <f>_xlfn.IFNA(IF(IF($AH241=AQ$5,VLOOKUP(AL241,buff!$K:$L,2,FALSE),"")=0,"",IF($AH241=AQ$5,VLOOKUP(AL241,buff!$K:$L,2,FALSE),"")),"")</f>
        <v/>
      </c>
      <c r="AR241" s="6" t="str">
        <f>_xlfn.IFNA(IF(IF($AH241=AR$5,VLOOKUP(AM241,buff!$K:$L,2,FALSE),"")=0,"",IF($AH241=AR$5,VLOOKUP(AM241,buff!$K:$L,2,FALSE),"")),"")</f>
        <v/>
      </c>
      <c r="AS241" s="6" t="str">
        <f>_xlfn.IFNA(IF(IF($AH241=AS$5,VLOOKUP(AI241,buff!$K:$L,2,FALSE),"")=0,"",IF($AH241=AS$5,VLOOKUP(AI241,buff!$K:$L,2,FALSE),"")),"")</f>
        <v/>
      </c>
      <c r="AT241" s="6" t="str">
        <f>_xlfn.IFNA(IF(IF($AH241=AT$5,VLOOKUP(AJ241,buff!$K:$L,2,FALSE),"")=0,"",IF($AH241=AT$5,VLOOKUP(AJ241,buff!$K:$L,2,FALSE),"")),"")</f>
        <v/>
      </c>
      <c r="AU241" s="6" t="str">
        <f>_xlfn.IFNA(IF(IF($AH241=AU$5,VLOOKUP(AK241,buff!$K:$L,2,FALSE),"")=0,"",IF($AH241=AU$5,VLOOKUP(AK241,buff!$K:$L,2,FALSE),"")),"")</f>
        <v/>
      </c>
      <c r="AV241" s="6" t="str">
        <f>_xlfn.IFNA(IF(IF($AH241=AV$5,VLOOKUP(AL241,buff!$K:$L,2,FALSE),"")=0,"",IF($AH241=AV$5,VLOOKUP(AL241,buff!$K:$L,2,FALSE),"")),"")</f>
        <v/>
      </c>
      <c r="AW241" s="6" t="str">
        <f>_xlfn.IFNA(IF(IF($AH241=AW$5,VLOOKUP(AM241,buff!$K:$L,2,FALSE),"")=0,"",IF($AH241=AW$5,VLOOKUP(AM241,buff!$K:$L,2,FALSE),"")),"")</f>
        <v/>
      </c>
      <c r="AX241" s="6">
        <f>VLOOKUP(AI241,buff!K:P,6,FALSE)</f>
        <v>0</v>
      </c>
      <c r="AY241">
        <f t="shared" si="63"/>
        <v>0</v>
      </c>
      <c r="AZ241">
        <f t="shared" si="63"/>
        <v>0</v>
      </c>
      <c r="BA241">
        <f t="shared" si="64"/>
        <v>3</v>
      </c>
      <c r="BB241">
        <f t="shared" si="65"/>
        <v>2</v>
      </c>
    </row>
    <row r="242" spans="1:54" x14ac:dyDescent="0.15">
      <c r="A242" t="str">
        <f t="shared" si="55"/>
        <v>莲华主动技能3等级16</v>
      </c>
      <c r="B242" s="8">
        <v>236</v>
      </c>
      <c r="C242" s="8" t="str">
        <f>VLOOKUP(G242,角色!A:B,2,FALSE)</f>
        <v>莲华</v>
      </c>
      <c r="D242" s="8" t="str">
        <f t="shared" si="60"/>
        <v>主动技能3</v>
      </c>
      <c r="E242" s="8">
        <f t="shared" si="66"/>
        <v>16</v>
      </c>
      <c r="F242" s="8">
        <f t="shared" si="67"/>
        <v>3</v>
      </c>
      <c r="G242" s="8">
        <f t="shared" si="68"/>
        <v>4</v>
      </c>
      <c r="H242" s="4" t="s">
        <v>418</v>
      </c>
      <c r="I242" s="24" t="str">
        <f t="shared" si="71"/>
        <v>对敌方单体造成150%攻击力（+4462）点伤害。并附带流血。</v>
      </c>
      <c r="J242" s="4" t="s">
        <v>305</v>
      </c>
      <c r="K242" s="1" t="s">
        <v>103</v>
      </c>
      <c r="L242" s="4" t="s">
        <v>107</v>
      </c>
      <c r="M242" s="4"/>
      <c r="N242" s="4">
        <v>100</v>
      </c>
      <c r="O242" s="4"/>
      <c r="T242" s="6" t="str">
        <f t="shared" si="56"/>
        <v>1:100:2:0</v>
      </c>
      <c r="U242" s="6" t="str">
        <f t="shared" si="57"/>
        <v/>
      </c>
      <c r="Y242">
        <f t="shared" si="70"/>
        <v>100</v>
      </c>
      <c r="Z242">
        <v>150</v>
      </c>
      <c r="AA242" s="23">
        <v>50</v>
      </c>
      <c r="AB242" s="23">
        <f>INT(VLOOKUP(VLOOKUP($C242,角色技能升级比率表!$B:$C,2,FALSE),角色属性概况!E:F,2,FALSE)*VLOOKUP(E242,角色属性概况!I:M,3,FALSE)*AA242/100)</f>
        <v>4462</v>
      </c>
      <c r="AE242">
        <v>0</v>
      </c>
      <c r="AF242" s="23">
        <f t="shared" si="61"/>
        <v>3</v>
      </c>
      <c r="AG242" s="23">
        <f t="shared" si="62"/>
        <v>2</v>
      </c>
      <c r="AH242" t="s">
        <v>118</v>
      </c>
      <c r="AI242" t="s">
        <v>1559</v>
      </c>
      <c r="AN242" s="6" t="str">
        <f>_xlfn.IFNA(IF(IF($AH242=AN$5,VLOOKUP(AI242,buff!$K:$L,2,FALSE),"")=0,"",IF($AH242=AN$5,VLOOKUP(AI242,buff!$K:$L,2,FALSE),"")),"")</f>
        <v>1:100:2:0</v>
      </c>
      <c r="AO242" s="6" t="str">
        <f>_xlfn.IFNA(IF(IF($AH242=AO$5,VLOOKUP(AJ242,buff!$K:$L,2,FALSE),"")=0,"",IF($AH242=AO$5,VLOOKUP(AJ242,buff!$K:$L,2,FALSE),"")),"")</f>
        <v/>
      </c>
      <c r="AP242" s="6" t="str">
        <f>_xlfn.IFNA(IF(IF($AH242=AP$5,VLOOKUP(AK242,buff!$K:$L,2,FALSE),"")=0,"",IF($AH242=AP$5,VLOOKUP(AK242,buff!$K:$L,2,FALSE),"")),"")</f>
        <v/>
      </c>
      <c r="AQ242" s="6" t="str">
        <f>_xlfn.IFNA(IF(IF($AH242=AQ$5,VLOOKUP(AL242,buff!$K:$L,2,FALSE),"")=0,"",IF($AH242=AQ$5,VLOOKUP(AL242,buff!$K:$L,2,FALSE),"")),"")</f>
        <v/>
      </c>
      <c r="AR242" s="6" t="str">
        <f>_xlfn.IFNA(IF(IF($AH242=AR$5,VLOOKUP(AM242,buff!$K:$L,2,FALSE),"")=0,"",IF($AH242=AR$5,VLOOKUP(AM242,buff!$K:$L,2,FALSE),"")),"")</f>
        <v/>
      </c>
      <c r="AS242" s="6" t="str">
        <f>_xlfn.IFNA(IF(IF($AH242=AS$5,VLOOKUP(AI242,buff!$K:$L,2,FALSE),"")=0,"",IF($AH242=AS$5,VLOOKUP(AI242,buff!$K:$L,2,FALSE),"")),"")</f>
        <v/>
      </c>
      <c r="AT242" s="6" t="str">
        <f>_xlfn.IFNA(IF(IF($AH242=AT$5,VLOOKUP(AJ242,buff!$K:$L,2,FALSE),"")=0,"",IF($AH242=AT$5,VLOOKUP(AJ242,buff!$K:$L,2,FALSE),"")),"")</f>
        <v/>
      </c>
      <c r="AU242" s="6" t="str">
        <f>_xlfn.IFNA(IF(IF($AH242=AU$5,VLOOKUP(AK242,buff!$K:$L,2,FALSE),"")=0,"",IF($AH242=AU$5,VLOOKUP(AK242,buff!$K:$L,2,FALSE),"")),"")</f>
        <v/>
      </c>
      <c r="AV242" s="6" t="str">
        <f>_xlfn.IFNA(IF(IF($AH242=AV$5,VLOOKUP(AL242,buff!$K:$L,2,FALSE),"")=0,"",IF($AH242=AV$5,VLOOKUP(AL242,buff!$K:$L,2,FALSE),"")),"")</f>
        <v/>
      </c>
      <c r="AW242" s="6" t="str">
        <f>_xlfn.IFNA(IF(IF($AH242=AW$5,VLOOKUP(AM242,buff!$K:$L,2,FALSE),"")=0,"",IF($AH242=AW$5,VLOOKUP(AM242,buff!$K:$L,2,FALSE),"")),"")</f>
        <v/>
      </c>
      <c r="AX242" s="6">
        <f>VLOOKUP(AI242,buff!K:P,6,FALSE)</f>
        <v>0</v>
      </c>
      <c r="AY242">
        <f t="shared" si="63"/>
        <v>0</v>
      </c>
      <c r="AZ242">
        <f t="shared" si="63"/>
        <v>0</v>
      </c>
      <c r="BA242">
        <f t="shared" si="64"/>
        <v>3</v>
      </c>
      <c r="BB242">
        <f t="shared" si="65"/>
        <v>2</v>
      </c>
    </row>
    <row r="243" spans="1:54" x14ac:dyDescent="0.15">
      <c r="A243" t="str">
        <f t="shared" si="55"/>
        <v>莲华主动技能3等级17</v>
      </c>
      <c r="B243" s="8">
        <v>237</v>
      </c>
      <c r="C243" s="8" t="str">
        <f>VLOOKUP(G243,角色!A:B,2,FALSE)</f>
        <v>莲华</v>
      </c>
      <c r="D243" s="8" t="str">
        <f t="shared" si="60"/>
        <v>主动技能3</v>
      </c>
      <c r="E243" s="8">
        <f t="shared" si="66"/>
        <v>17</v>
      </c>
      <c r="F243" s="8">
        <f t="shared" si="67"/>
        <v>3</v>
      </c>
      <c r="G243" s="8">
        <f t="shared" si="68"/>
        <v>4</v>
      </c>
      <c r="H243" s="4" t="s">
        <v>418</v>
      </c>
      <c r="I243" s="24" t="str">
        <f t="shared" si="71"/>
        <v>对敌方单体造成150%攻击力（+5494）点伤害。并附带流血。</v>
      </c>
      <c r="J243" s="4" t="s">
        <v>305</v>
      </c>
      <c r="K243" s="1" t="s">
        <v>103</v>
      </c>
      <c r="L243" s="4" t="s">
        <v>107</v>
      </c>
      <c r="M243" s="4"/>
      <c r="N243" s="4">
        <v>100</v>
      </c>
      <c r="O243" s="4"/>
      <c r="T243" s="6" t="str">
        <f t="shared" si="56"/>
        <v>1:100:2:0</v>
      </c>
      <c r="U243" s="6" t="str">
        <f t="shared" si="57"/>
        <v/>
      </c>
      <c r="Y243">
        <f t="shared" si="70"/>
        <v>100</v>
      </c>
      <c r="Z243">
        <v>150</v>
      </c>
      <c r="AA243" s="23">
        <v>50</v>
      </c>
      <c r="AB243" s="23">
        <f>INT(VLOOKUP(VLOOKUP($C243,角色技能升级比率表!$B:$C,2,FALSE),角色属性概况!E:F,2,FALSE)*VLOOKUP(E243,角色属性概况!I:M,3,FALSE)*AA243/100)</f>
        <v>5494</v>
      </c>
      <c r="AE243">
        <v>0</v>
      </c>
      <c r="AF243" s="23">
        <f t="shared" si="61"/>
        <v>3</v>
      </c>
      <c r="AG243" s="23">
        <f t="shared" si="62"/>
        <v>2</v>
      </c>
      <c r="AH243" t="s">
        <v>118</v>
      </c>
      <c r="AI243" t="s">
        <v>1559</v>
      </c>
      <c r="AN243" s="6" t="str">
        <f>_xlfn.IFNA(IF(IF($AH243=AN$5,VLOOKUP(AI243,buff!$K:$L,2,FALSE),"")=0,"",IF($AH243=AN$5,VLOOKUP(AI243,buff!$K:$L,2,FALSE),"")),"")</f>
        <v>1:100:2:0</v>
      </c>
      <c r="AO243" s="6" t="str">
        <f>_xlfn.IFNA(IF(IF($AH243=AO$5,VLOOKUP(AJ243,buff!$K:$L,2,FALSE),"")=0,"",IF($AH243=AO$5,VLOOKUP(AJ243,buff!$K:$L,2,FALSE),"")),"")</f>
        <v/>
      </c>
      <c r="AP243" s="6" t="str">
        <f>_xlfn.IFNA(IF(IF($AH243=AP$5,VLOOKUP(AK243,buff!$K:$L,2,FALSE),"")=0,"",IF($AH243=AP$5,VLOOKUP(AK243,buff!$K:$L,2,FALSE),"")),"")</f>
        <v/>
      </c>
      <c r="AQ243" s="6" t="str">
        <f>_xlfn.IFNA(IF(IF($AH243=AQ$5,VLOOKUP(AL243,buff!$K:$L,2,FALSE),"")=0,"",IF($AH243=AQ$5,VLOOKUP(AL243,buff!$K:$L,2,FALSE),"")),"")</f>
        <v/>
      </c>
      <c r="AR243" s="6" t="str">
        <f>_xlfn.IFNA(IF(IF($AH243=AR$5,VLOOKUP(AM243,buff!$K:$L,2,FALSE),"")=0,"",IF($AH243=AR$5,VLOOKUP(AM243,buff!$K:$L,2,FALSE),"")),"")</f>
        <v/>
      </c>
      <c r="AS243" s="6" t="str">
        <f>_xlfn.IFNA(IF(IF($AH243=AS$5,VLOOKUP(AI243,buff!$K:$L,2,FALSE),"")=0,"",IF($AH243=AS$5,VLOOKUP(AI243,buff!$K:$L,2,FALSE),"")),"")</f>
        <v/>
      </c>
      <c r="AT243" s="6" t="str">
        <f>_xlfn.IFNA(IF(IF($AH243=AT$5,VLOOKUP(AJ243,buff!$K:$L,2,FALSE),"")=0,"",IF($AH243=AT$5,VLOOKUP(AJ243,buff!$K:$L,2,FALSE),"")),"")</f>
        <v/>
      </c>
      <c r="AU243" s="6" t="str">
        <f>_xlfn.IFNA(IF(IF($AH243=AU$5,VLOOKUP(AK243,buff!$K:$L,2,FALSE),"")=0,"",IF($AH243=AU$5,VLOOKUP(AK243,buff!$K:$L,2,FALSE),"")),"")</f>
        <v/>
      </c>
      <c r="AV243" s="6" t="str">
        <f>_xlfn.IFNA(IF(IF($AH243=AV$5,VLOOKUP(AL243,buff!$K:$L,2,FALSE),"")=0,"",IF($AH243=AV$5,VLOOKUP(AL243,buff!$K:$L,2,FALSE),"")),"")</f>
        <v/>
      </c>
      <c r="AW243" s="6" t="str">
        <f>_xlfn.IFNA(IF(IF($AH243=AW$5,VLOOKUP(AM243,buff!$K:$L,2,FALSE),"")=0,"",IF($AH243=AW$5,VLOOKUP(AM243,buff!$K:$L,2,FALSE),"")),"")</f>
        <v/>
      </c>
      <c r="AX243" s="6">
        <f>VLOOKUP(AI243,buff!K:P,6,FALSE)</f>
        <v>0</v>
      </c>
      <c r="AY243">
        <f t="shared" si="63"/>
        <v>0</v>
      </c>
      <c r="AZ243">
        <f t="shared" si="63"/>
        <v>0</v>
      </c>
      <c r="BA243">
        <f t="shared" si="64"/>
        <v>3</v>
      </c>
      <c r="BB243">
        <f t="shared" si="65"/>
        <v>2</v>
      </c>
    </row>
    <row r="244" spans="1:54" x14ac:dyDescent="0.15">
      <c r="A244" t="str">
        <f t="shared" si="55"/>
        <v>莲华主动技能3等级18</v>
      </c>
      <c r="B244" s="8">
        <v>238</v>
      </c>
      <c r="C244" s="8" t="str">
        <f>VLOOKUP(G244,角色!A:B,2,FALSE)</f>
        <v>莲华</v>
      </c>
      <c r="D244" s="8" t="str">
        <f t="shared" si="60"/>
        <v>主动技能3</v>
      </c>
      <c r="E244" s="8">
        <f t="shared" si="66"/>
        <v>18</v>
      </c>
      <c r="F244" s="8">
        <f t="shared" si="67"/>
        <v>3</v>
      </c>
      <c r="G244" s="8">
        <f t="shared" si="68"/>
        <v>4</v>
      </c>
      <c r="H244" s="4" t="s">
        <v>418</v>
      </c>
      <c r="I244" s="24" t="str">
        <f t="shared" si="71"/>
        <v>对敌方单体造成150%攻击力（+6764）点伤害。并附带流血。</v>
      </c>
      <c r="J244" s="4" t="s">
        <v>305</v>
      </c>
      <c r="K244" s="1" t="s">
        <v>103</v>
      </c>
      <c r="L244" s="4" t="s">
        <v>107</v>
      </c>
      <c r="M244" s="4"/>
      <c r="N244" s="4">
        <v>100</v>
      </c>
      <c r="O244" s="4"/>
      <c r="T244" s="6" t="str">
        <f t="shared" si="56"/>
        <v>1:100:2:0</v>
      </c>
      <c r="U244" s="6" t="str">
        <f t="shared" si="57"/>
        <v/>
      </c>
      <c r="Y244">
        <f t="shared" si="70"/>
        <v>100</v>
      </c>
      <c r="Z244">
        <v>150</v>
      </c>
      <c r="AA244" s="23">
        <v>50</v>
      </c>
      <c r="AB244" s="23">
        <f>INT(VLOOKUP(VLOOKUP($C244,角色技能升级比率表!$B:$C,2,FALSE),角色属性概况!E:F,2,FALSE)*VLOOKUP(E244,角色属性概况!I:M,3,FALSE)*AA244/100)</f>
        <v>6764</v>
      </c>
      <c r="AE244">
        <v>0</v>
      </c>
      <c r="AF244" s="23">
        <f t="shared" si="61"/>
        <v>3</v>
      </c>
      <c r="AG244" s="23">
        <f t="shared" si="62"/>
        <v>2</v>
      </c>
      <c r="AH244" t="s">
        <v>118</v>
      </c>
      <c r="AI244" t="s">
        <v>1559</v>
      </c>
      <c r="AN244" s="6" t="str">
        <f>_xlfn.IFNA(IF(IF($AH244=AN$5,VLOOKUP(AI244,buff!$K:$L,2,FALSE),"")=0,"",IF($AH244=AN$5,VLOOKUP(AI244,buff!$K:$L,2,FALSE),"")),"")</f>
        <v>1:100:2:0</v>
      </c>
      <c r="AO244" s="6" t="str">
        <f>_xlfn.IFNA(IF(IF($AH244=AO$5,VLOOKUP(AJ244,buff!$K:$L,2,FALSE),"")=0,"",IF($AH244=AO$5,VLOOKUP(AJ244,buff!$K:$L,2,FALSE),"")),"")</f>
        <v/>
      </c>
      <c r="AP244" s="6" t="str">
        <f>_xlfn.IFNA(IF(IF($AH244=AP$5,VLOOKUP(AK244,buff!$K:$L,2,FALSE),"")=0,"",IF($AH244=AP$5,VLOOKUP(AK244,buff!$K:$L,2,FALSE),"")),"")</f>
        <v/>
      </c>
      <c r="AQ244" s="6" t="str">
        <f>_xlfn.IFNA(IF(IF($AH244=AQ$5,VLOOKUP(AL244,buff!$K:$L,2,FALSE),"")=0,"",IF($AH244=AQ$5,VLOOKUP(AL244,buff!$K:$L,2,FALSE),"")),"")</f>
        <v/>
      </c>
      <c r="AR244" s="6" t="str">
        <f>_xlfn.IFNA(IF(IF($AH244=AR$5,VLOOKUP(AM244,buff!$K:$L,2,FALSE),"")=0,"",IF($AH244=AR$5,VLOOKUP(AM244,buff!$K:$L,2,FALSE),"")),"")</f>
        <v/>
      </c>
      <c r="AS244" s="6" t="str">
        <f>_xlfn.IFNA(IF(IF($AH244=AS$5,VLOOKUP(AI244,buff!$K:$L,2,FALSE),"")=0,"",IF($AH244=AS$5,VLOOKUP(AI244,buff!$K:$L,2,FALSE),"")),"")</f>
        <v/>
      </c>
      <c r="AT244" s="6" t="str">
        <f>_xlfn.IFNA(IF(IF($AH244=AT$5,VLOOKUP(AJ244,buff!$K:$L,2,FALSE),"")=0,"",IF($AH244=AT$5,VLOOKUP(AJ244,buff!$K:$L,2,FALSE),"")),"")</f>
        <v/>
      </c>
      <c r="AU244" s="6" t="str">
        <f>_xlfn.IFNA(IF(IF($AH244=AU$5,VLOOKUP(AK244,buff!$K:$L,2,FALSE),"")=0,"",IF($AH244=AU$5,VLOOKUP(AK244,buff!$K:$L,2,FALSE),"")),"")</f>
        <v/>
      </c>
      <c r="AV244" s="6" t="str">
        <f>_xlfn.IFNA(IF(IF($AH244=AV$5,VLOOKUP(AL244,buff!$K:$L,2,FALSE),"")=0,"",IF($AH244=AV$5,VLOOKUP(AL244,buff!$K:$L,2,FALSE),"")),"")</f>
        <v/>
      </c>
      <c r="AW244" s="6" t="str">
        <f>_xlfn.IFNA(IF(IF($AH244=AW$5,VLOOKUP(AM244,buff!$K:$L,2,FALSE),"")=0,"",IF($AH244=AW$5,VLOOKUP(AM244,buff!$K:$L,2,FALSE),"")),"")</f>
        <v/>
      </c>
      <c r="AX244" s="6">
        <f>VLOOKUP(AI244,buff!K:P,6,FALSE)</f>
        <v>0</v>
      </c>
      <c r="AY244">
        <f t="shared" si="63"/>
        <v>0</v>
      </c>
      <c r="AZ244">
        <f t="shared" si="63"/>
        <v>0</v>
      </c>
      <c r="BA244">
        <f t="shared" si="64"/>
        <v>3</v>
      </c>
      <c r="BB244">
        <f t="shared" si="65"/>
        <v>2</v>
      </c>
    </row>
    <row r="245" spans="1:54" x14ac:dyDescent="0.15">
      <c r="A245" t="str">
        <f t="shared" si="55"/>
        <v>莲华主动技能3等级19</v>
      </c>
      <c r="B245" s="8">
        <v>239</v>
      </c>
      <c r="C245" s="8" t="str">
        <f>VLOOKUP(G245,角色!A:B,2,FALSE)</f>
        <v>莲华</v>
      </c>
      <c r="D245" s="8" t="str">
        <f t="shared" si="60"/>
        <v>主动技能3</v>
      </c>
      <c r="E245" s="8">
        <f t="shared" si="66"/>
        <v>19</v>
      </c>
      <c r="F245" s="8">
        <f t="shared" si="67"/>
        <v>3</v>
      </c>
      <c r="G245" s="8">
        <f t="shared" si="68"/>
        <v>4</v>
      </c>
      <c r="H245" s="4" t="s">
        <v>418</v>
      </c>
      <c r="I245" s="24" t="str">
        <f t="shared" si="71"/>
        <v>对敌方单体造成150%攻击力（+8329）点伤害。并附带流血。</v>
      </c>
      <c r="J245" s="4" t="s">
        <v>305</v>
      </c>
      <c r="K245" s="1" t="s">
        <v>103</v>
      </c>
      <c r="L245" s="4" t="s">
        <v>107</v>
      </c>
      <c r="M245" s="4"/>
      <c r="N245" s="4">
        <v>100</v>
      </c>
      <c r="O245" s="4"/>
      <c r="T245" s="6" t="str">
        <f t="shared" si="56"/>
        <v>1:100:2:0</v>
      </c>
      <c r="U245" s="6" t="str">
        <f t="shared" si="57"/>
        <v/>
      </c>
      <c r="Y245">
        <f t="shared" si="70"/>
        <v>100</v>
      </c>
      <c r="Z245">
        <v>150</v>
      </c>
      <c r="AA245" s="23">
        <v>50</v>
      </c>
      <c r="AB245" s="23">
        <f>INT(VLOOKUP(VLOOKUP($C245,角色技能升级比率表!$B:$C,2,FALSE),角色属性概况!E:F,2,FALSE)*VLOOKUP(E245,角色属性概况!I:M,3,FALSE)*AA245/100)</f>
        <v>8329</v>
      </c>
      <c r="AE245">
        <v>0</v>
      </c>
      <c r="AF245" s="23">
        <f t="shared" si="61"/>
        <v>3</v>
      </c>
      <c r="AG245" s="23">
        <f t="shared" si="62"/>
        <v>2</v>
      </c>
      <c r="AH245" t="s">
        <v>118</v>
      </c>
      <c r="AI245" t="s">
        <v>1559</v>
      </c>
      <c r="AN245" s="6" t="str">
        <f>_xlfn.IFNA(IF(IF($AH245=AN$5,VLOOKUP(AI245,buff!$K:$L,2,FALSE),"")=0,"",IF($AH245=AN$5,VLOOKUP(AI245,buff!$K:$L,2,FALSE),"")),"")</f>
        <v>1:100:2:0</v>
      </c>
      <c r="AO245" s="6" t="str">
        <f>_xlfn.IFNA(IF(IF($AH245=AO$5,VLOOKUP(AJ245,buff!$K:$L,2,FALSE),"")=0,"",IF($AH245=AO$5,VLOOKUP(AJ245,buff!$K:$L,2,FALSE),"")),"")</f>
        <v/>
      </c>
      <c r="AP245" s="6" t="str">
        <f>_xlfn.IFNA(IF(IF($AH245=AP$5,VLOOKUP(AK245,buff!$K:$L,2,FALSE),"")=0,"",IF($AH245=AP$5,VLOOKUP(AK245,buff!$K:$L,2,FALSE),"")),"")</f>
        <v/>
      </c>
      <c r="AQ245" s="6" t="str">
        <f>_xlfn.IFNA(IF(IF($AH245=AQ$5,VLOOKUP(AL245,buff!$K:$L,2,FALSE),"")=0,"",IF($AH245=AQ$5,VLOOKUP(AL245,buff!$K:$L,2,FALSE),"")),"")</f>
        <v/>
      </c>
      <c r="AR245" s="6" t="str">
        <f>_xlfn.IFNA(IF(IF($AH245=AR$5,VLOOKUP(AM245,buff!$K:$L,2,FALSE),"")=0,"",IF($AH245=AR$5,VLOOKUP(AM245,buff!$K:$L,2,FALSE),"")),"")</f>
        <v/>
      </c>
      <c r="AS245" s="6" t="str">
        <f>_xlfn.IFNA(IF(IF($AH245=AS$5,VLOOKUP(AI245,buff!$K:$L,2,FALSE),"")=0,"",IF($AH245=AS$5,VLOOKUP(AI245,buff!$K:$L,2,FALSE),"")),"")</f>
        <v/>
      </c>
      <c r="AT245" s="6" t="str">
        <f>_xlfn.IFNA(IF(IF($AH245=AT$5,VLOOKUP(AJ245,buff!$K:$L,2,FALSE),"")=0,"",IF($AH245=AT$5,VLOOKUP(AJ245,buff!$K:$L,2,FALSE),"")),"")</f>
        <v/>
      </c>
      <c r="AU245" s="6" t="str">
        <f>_xlfn.IFNA(IF(IF($AH245=AU$5,VLOOKUP(AK245,buff!$K:$L,2,FALSE),"")=0,"",IF($AH245=AU$5,VLOOKUP(AK245,buff!$K:$L,2,FALSE),"")),"")</f>
        <v/>
      </c>
      <c r="AV245" s="6" t="str">
        <f>_xlfn.IFNA(IF(IF($AH245=AV$5,VLOOKUP(AL245,buff!$K:$L,2,FALSE),"")=0,"",IF($AH245=AV$5,VLOOKUP(AL245,buff!$K:$L,2,FALSE),"")),"")</f>
        <v/>
      </c>
      <c r="AW245" s="6" t="str">
        <f>_xlfn.IFNA(IF(IF($AH245=AW$5,VLOOKUP(AM245,buff!$K:$L,2,FALSE),"")=0,"",IF($AH245=AW$5,VLOOKUP(AM245,buff!$K:$L,2,FALSE),"")),"")</f>
        <v/>
      </c>
      <c r="AX245" s="6">
        <f>VLOOKUP(AI245,buff!K:P,6,FALSE)</f>
        <v>0</v>
      </c>
      <c r="AY245">
        <f t="shared" si="63"/>
        <v>0</v>
      </c>
      <c r="AZ245">
        <f t="shared" si="63"/>
        <v>0</v>
      </c>
      <c r="BA245">
        <f t="shared" si="64"/>
        <v>3</v>
      </c>
      <c r="BB245">
        <f t="shared" si="65"/>
        <v>2</v>
      </c>
    </row>
    <row r="246" spans="1:54" x14ac:dyDescent="0.15">
      <c r="A246" t="str">
        <f t="shared" si="55"/>
        <v>莲华主动技能3等级20</v>
      </c>
      <c r="B246" s="8">
        <v>240</v>
      </c>
      <c r="C246" s="8" t="str">
        <f>VLOOKUP(G246,角色!A:B,2,FALSE)</f>
        <v>莲华</v>
      </c>
      <c r="D246" s="8" t="str">
        <f t="shared" si="60"/>
        <v>主动技能3</v>
      </c>
      <c r="E246" s="8">
        <f t="shared" si="66"/>
        <v>20</v>
      </c>
      <c r="F246" s="8">
        <f t="shared" si="67"/>
        <v>3</v>
      </c>
      <c r="G246" s="8">
        <f t="shared" si="68"/>
        <v>4</v>
      </c>
      <c r="H246" s="4" t="s">
        <v>418</v>
      </c>
      <c r="I246" s="24" t="str">
        <f t="shared" si="71"/>
        <v>对敌方单体造成150%攻击力（+10255）点伤害。并附带流血。</v>
      </c>
      <c r="J246" s="4" t="s">
        <v>305</v>
      </c>
      <c r="K246" s="1" t="s">
        <v>103</v>
      </c>
      <c r="L246" s="4" t="s">
        <v>107</v>
      </c>
      <c r="M246" s="4"/>
      <c r="N246" s="4">
        <v>100</v>
      </c>
      <c r="O246" s="4"/>
      <c r="T246" s="6" t="str">
        <f t="shared" si="56"/>
        <v>1:100:2:0</v>
      </c>
      <c r="U246" s="6" t="str">
        <f t="shared" si="57"/>
        <v/>
      </c>
      <c r="Y246">
        <f t="shared" si="70"/>
        <v>100</v>
      </c>
      <c r="Z246">
        <v>150</v>
      </c>
      <c r="AA246" s="23">
        <v>50</v>
      </c>
      <c r="AB246" s="23">
        <f>INT(VLOOKUP(VLOOKUP($C246,角色技能升级比率表!$B:$C,2,FALSE),角色属性概况!E:F,2,FALSE)*VLOOKUP(E246,角色属性概况!I:M,3,FALSE)*AA246/100)</f>
        <v>10255</v>
      </c>
      <c r="AE246">
        <v>0</v>
      </c>
      <c r="AF246" s="23">
        <f t="shared" si="61"/>
        <v>3</v>
      </c>
      <c r="AG246" s="23">
        <f t="shared" si="62"/>
        <v>2</v>
      </c>
      <c r="AH246" t="s">
        <v>118</v>
      </c>
      <c r="AI246" t="s">
        <v>1559</v>
      </c>
      <c r="AN246" s="6" t="str">
        <f>_xlfn.IFNA(IF(IF($AH246=AN$5,VLOOKUP(AI246,buff!$K:$L,2,FALSE),"")=0,"",IF($AH246=AN$5,VLOOKUP(AI246,buff!$K:$L,2,FALSE),"")),"")</f>
        <v>1:100:2:0</v>
      </c>
      <c r="AO246" s="6" t="str">
        <f>_xlfn.IFNA(IF(IF($AH246=AO$5,VLOOKUP(AJ246,buff!$K:$L,2,FALSE),"")=0,"",IF($AH246=AO$5,VLOOKUP(AJ246,buff!$K:$L,2,FALSE),"")),"")</f>
        <v/>
      </c>
      <c r="AP246" s="6" t="str">
        <f>_xlfn.IFNA(IF(IF($AH246=AP$5,VLOOKUP(AK246,buff!$K:$L,2,FALSE),"")=0,"",IF($AH246=AP$5,VLOOKUP(AK246,buff!$K:$L,2,FALSE),"")),"")</f>
        <v/>
      </c>
      <c r="AQ246" s="6" t="str">
        <f>_xlfn.IFNA(IF(IF($AH246=AQ$5,VLOOKUP(AL246,buff!$K:$L,2,FALSE),"")=0,"",IF($AH246=AQ$5,VLOOKUP(AL246,buff!$K:$L,2,FALSE),"")),"")</f>
        <v/>
      </c>
      <c r="AR246" s="6" t="str">
        <f>_xlfn.IFNA(IF(IF($AH246=AR$5,VLOOKUP(AM246,buff!$K:$L,2,FALSE),"")=0,"",IF($AH246=AR$5,VLOOKUP(AM246,buff!$K:$L,2,FALSE),"")),"")</f>
        <v/>
      </c>
      <c r="AS246" s="6" t="str">
        <f>_xlfn.IFNA(IF(IF($AH246=AS$5,VLOOKUP(AI246,buff!$K:$L,2,FALSE),"")=0,"",IF($AH246=AS$5,VLOOKUP(AI246,buff!$K:$L,2,FALSE),"")),"")</f>
        <v/>
      </c>
      <c r="AT246" s="6" t="str">
        <f>_xlfn.IFNA(IF(IF($AH246=AT$5,VLOOKUP(AJ246,buff!$K:$L,2,FALSE),"")=0,"",IF($AH246=AT$5,VLOOKUP(AJ246,buff!$K:$L,2,FALSE),"")),"")</f>
        <v/>
      </c>
      <c r="AU246" s="6" t="str">
        <f>_xlfn.IFNA(IF(IF($AH246=AU$5,VLOOKUP(AK246,buff!$K:$L,2,FALSE),"")=0,"",IF($AH246=AU$5,VLOOKUP(AK246,buff!$K:$L,2,FALSE),"")),"")</f>
        <v/>
      </c>
      <c r="AV246" s="6" t="str">
        <f>_xlfn.IFNA(IF(IF($AH246=AV$5,VLOOKUP(AL246,buff!$K:$L,2,FALSE),"")=0,"",IF($AH246=AV$5,VLOOKUP(AL246,buff!$K:$L,2,FALSE),"")),"")</f>
        <v/>
      </c>
      <c r="AW246" s="6" t="str">
        <f>_xlfn.IFNA(IF(IF($AH246=AW$5,VLOOKUP(AM246,buff!$K:$L,2,FALSE),"")=0,"",IF($AH246=AW$5,VLOOKUP(AM246,buff!$K:$L,2,FALSE),"")),"")</f>
        <v/>
      </c>
      <c r="AX246" s="6">
        <f>VLOOKUP(AI246,buff!K:P,6,FALSE)</f>
        <v>0</v>
      </c>
      <c r="AY246">
        <f t="shared" si="63"/>
        <v>0</v>
      </c>
      <c r="AZ246">
        <f t="shared" si="63"/>
        <v>0</v>
      </c>
      <c r="BA246">
        <f t="shared" si="64"/>
        <v>3</v>
      </c>
      <c r="BB246">
        <f t="shared" si="65"/>
        <v>2</v>
      </c>
    </row>
    <row r="247" spans="1:54" x14ac:dyDescent="0.15">
      <c r="A247" t="str">
        <f t="shared" si="55"/>
        <v>笈笙主动技能1等级1</v>
      </c>
      <c r="B247" s="8">
        <v>241</v>
      </c>
      <c r="C247" s="8" t="str">
        <f>VLOOKUP(G247,角色!A:B,2,FALSE)</f>
        <v>笈笙</v>
      </c>
      <c r="D247" s="8" t="str">
        <f t="shared" si="60"/>
        <v>主动技能1</v>
      </c>
      <c r="E247" s="8">
        <f t="shared" si="66"/>
        <v>1</v>
      </c>
      <c r="F247" s="8">
        <f t="shared" si="67"/>
        <v>1</v>
      </c>
      <c r="G247" s="8">
        <f t="shared" si="68"/>
        <v>5</v>
      </c>
      <c r="H247" s="4" t="s">
        <v>430</v>
      </c>
      <c r="I247" s="24" t="str">
        <f>"对敌方后排单体造成100%攻击力（+"&amp;AB247&amp;"）点伤害。"</f>
        <v>对敌方后排单体造成100%攻击力（+30）点伤害。</v>
      </c>
      <c r="J247" s="4" t="s">
        <v>305</v>
      </c>
      <c r="K247" s="1" t="s">
        <v>104</v>
      </c>
      <c r="L247" s="4" t="s">
        <v>107</v>
      </c>
      <c r="M247" s="4"/>
      <c r="N247" s="4">
        <v>100</v>
      </c>
      <c r="O247" s="4"/>
      <c r="T247" s="6" t="str">
        <f t="shared" si="56"/>
        <v/>
      </c>
      <c r="U247" s="6" t="str">
        <f t="shared" si="57"/>
        <v/>
      </c>
      <c r="Y247">
        <f t="shared" si="70"/>
        <v>0</v>
      </c>
      <c r="Z247">
        <v>100</v>
      </c>
      <c r="AA247" s="23">
        <v>10</v>
      </c>
      <c r="AB247" s="23">
        <f>INT(VLOOKUP(VLOOKUP($C247,角色技能升级比率表!$B:$C,2,FALSE),角色属性概况!E:F,2,FALSE)*VLOOKUP(E247,角色属性概况!I:M,3,FALSE)*AA247/100)</f>
        <v>30</v>
      </c>
      <c r="AE247">
        <v>0</v>
      </c>
      <c r="AF247" s="23">
        <f t="shared" si="61"/>
        <v>0</v>
      </c>
      <c r="AG247" s="23">
        <f t="shared" si="62"/>
        <v>0</v>
      </c>
      <c r="AN247" s="6" t="str">
        <f>_xlfn.IFNA(IF(IF($AH247=AN$5,VLOOKUP(AI247,buff!$K:$L,2,FALSE),"")=0,"",IF($AH247=AN$5,VLOOKUP(AI247,buff!$K:$L,2,FALSE),"")),"")</f>
        <v/>
      </c>
      <c r="AO247" s="6" t="str">
        <f>_xlfn.IFNA(IF(IF($AH247=AO$5,VLOOKUP(AJ247,buff!$K:$L,2,FALSE),"")=0,"",IF($AH247=AO$5,VLOOKUP(AJ247,buff!$K:$L,2,FALSE),"")),"")</f>
        <v/>
      </c>
      <c r="AP247" s="6" t="str">
        <f>_xlfn.IFNA(IF(IF($AH247=AP$5,VLOOKUP(AK247,buff!$K:$L,2,FALSE),"")=0,"",IF($AH247=AP$5,VLOOKUP(AK247,buff!$K:$L,2,FALSE),"")),"")</f>
        <v/>
      </c>
      <c r="AQ247" s="6" t="str">
        <f>_xlfn.IFNA(IF(IF($AH247=AQ$5,VLOOKUP(AL247,buff!$K:$L,2,FALSE),"")=0,"",IF($AH247=AQ$5,VLOOKUP(AL247,buff!$K:$L,2,FALSE),"")),"")</f>
        <v/>
      </c>
      <c r="AR247" s="6" t="str">
        <f>_xlfn.IFNA(IF(IF($AH247=AR$5,VLOOKUP(AM247,buff!$K:$L,2,FALSE),"")=0,"",IF($AH247=AR$5,VLOOKUP(AM247,buff!$K:$L,2,FALSE),"")),"")</f>
        <v/>
      </c>
      <c r="AS247" s="6" t="str">
        <f>_xlfn.IFNA(IF(IF($AH247=AS$5,VLOOKUP(AI247,buff!$K:$L,2,FALSE),"")=0,"",IF($AH247=AS$5,VLOOKUP(AI247,buff!$K:$L,2,FALSE),"")),"")</f>
        <v/>
      </c>
      <c r="AT247" s="6" t="str">
        <f>_xlfn.IFNA(IF(IF($AH247=AT$5,VLOOKUP(AJ247,buff!$K:$L,2,FALSE),"")=0,"",IF($AH247=AT$5,VLOOKUP(AJ247,buff!$K:$L,2,FALSE),"")),"")</f>
        <v/>
      </c>
      <c r="AU247" s="6" t="str">
        <f>_xlfn.IFNA(IF(IF($AH247=AU$5,VLOOKUP(AK247,buff!$K:$L,2,FALSE),"")=0,"",IF($AH247=AU$5,VLOOKUP(AK247,buff!$K:$L,2,FALSE),"")),"")</f>
        <v/>
      </c>
      <c r="AV247" s="6" t="str">
        <f>_xlfn.IFNA(IF(IF($AH247=AV$5,VLOOKUP(AL247,buff!$K:$L,2,FALSE),"")=0,"",IF($AH247=AV$5,VLOOKUP(AL247,buff!$K:$L,2,FALSE),"")),"")</f>
        <v/>
      </c>
      <c r="AW247" s="6" t="str">
        <f>_xlfn.IFNA(IF(IF($AH247=AW$5,VLOOKUP(AM247,buff!$K:$L,2,FALSE),"")=0,"",IF($AH247=AW$5,VLOOKUP(AM247,buff!$K:$L,2,FALSE),"")),"")</f>
        <v/>
      </c>
      <c r="AX247" s="6" t="e">
        <f>VLOOKUP(AI247,buff!K:P,6,FALSE)</f>
        <v>#N/A</v>
      </c>
      <c r="AY247" t="e">
        <f t="shared" si="63"/>
        <v>#N/A</v>
      </c>
      <c r="AZ247" t="e">
        <f t="shared" si="63"/>
        <v>#N/A</v>
      </c>
      <c r="BA247">
        <f t="shared" si="64"/>
        <v>0</v>
      </c>
      <c r="BB247">
        <f t="shared" si="65"/>
        <v>0</v>
      </c>
    </row>
    <row r="248" spans="1:54" x14ac:dyDescent="0.15">
      <c r="A248" t="str">
        <f t="shared" si="55"/>
        <v>笈笙主动技能1等级2</v>
      </c>
      <c r="B248" s="8">
        <v>242</v>
      </c>
      <c r="C248" s="8" t="str">
        <f>VLOOKUP(G248,角色!A:B,2,FALSE)</f>
        <v>笈笙</v>
      </c>
      <c r="D248" s="8" t="str">
        <f t="shared" si="60"/>
        <v>主动技能1</v>
      </c>
      <c r="E248" s="8">
        <f t="shared" si="66"/>
        <v>2</v>
      </c>
      <c r="F248" s="8">
        <f t="shared" si="67"/>
        <v>1</v>
      </c>
      <c r="G248" s="8">
        <f t="shared" si="68"/>
        <v>5</v>
      </c>
      <c r="H248" s="4" t="s">
        <v>430</v>
      </c>
      <c r="I248" s="24" t="str">
        <f t="shared" ref="I248:I255" si="72">"对敌方后排单体造成100%攻击力（+"&amp;AB248&amp;"）点伤害。"</f>
        <v>对敌方后排单体造成100%攻击力（+44）点伤害。</v>
      </c>
      <c r="J248" s="4" t="s">
        <v>305</v>
      </c>
      <c r="K248" s="1" t="s">
        <v>104</v>
      </c>
      <c r="L248" s="4" t="s">
        <v>107</v>
      </c>
      <c r="M248" s="4"/>
      <c r="N248" s="4">
        <v>100</v>
      </c>
      <c r="O248" s="4"/>
      <c r="T248" s="6" t="str">
        <f t="shared" si="56"/>
        <v/>
      </c>
      <c r="U248" s="6" t="str">
        <f t="shared" si="57"/>
        <v/>
      </c>
      <c r="Y248">
        <f t="shared" si="70"/>
        <v>0</v>
      </c>
      <c r="Z248">
        <v>100</v>
      </c>
      <c r="AA248" s="23">
        <v>10</v>
      </c>
      <c r="AB248" s="23">
        <f>INT(VLOOKUP(VLOOKUP($C248,角色技能升级比率表!$B:$C,2,FALSE),角色属性概况!E:F,2,FALSE)*VLOOKUP(E248,角色属性概况!I:M,3,FALSE)*AA248/100)</f>
        <v>44</v>
      </c>
      <c r="AE248">
        <v>0</v>
      </c>
      <c r="AF248" s="23">
        <f t="shared" si="61"/>
        <v>0</v>
      </c>
      <c r="AG248" s="23">
        <f t="shared" si="62"/>
        <v>0</v>
      </c>
      <c r="AN248" s="6" t="str">
        <f>_xlfn.IFNA(IF(IF($AH248=AN$5,VLOOKUP(AI248,buff!$K:$L,2,FALSE),"")=0,"",IF($AH248=AN$5,VLOOKUP(AI248,buff!$K:$L,2,FALSE),"")),"")</f>
        <v/>
      </c>
      <c r="AO248" s="6" t="str">
        <f>_xlfn.IFNA(IF(IF($AH248=AO$5,VLOOKUP(AJ248,buff!$K:$L,2,FALSE),"")=0,"",IF($AH248=AO$5,VLOOKUP(AJ248,buff!$K:$L,2,FALSE),"")),"")</f>
        <v/>
      </c>
      <c r="AP248" s="6" t="str">
        <f>_xlfn.IFNA(IF(IF($AH248=AP$5,VLOOKUP(AK248,buff!$K:$L,2,FALSE),"")=0,"",IF($AH248=AP$5,VLOOKUP(AK248,buff!$K:$L,2,FALSE),"")),"")</f>
        <v/>
      </c>
      <c r="AQ248" s="6" t="str">
        <f>_xlfn.IFNA(IF(IF($AH248=AQ$5,VLOOKUP(AL248,buff!$K:$L,2,FALSE),"")=0,"",IF($AH248=AQ$5,VLOOKUP(AL248,buff!$K:$L,2,FALSE),"")),"")</f>
        <v/>
      </c>
      <c r="AR248" s="6" t="str">
        <f>_xlfn.IFNA(IF(IF($AH248=AR$5,VLOOKUP(AM248,buff!$K:$L,2,FALSE),"")=0,"",IF($AH248=AR$5,VLOOKUP(AM248,buff!$K:$L,2,FALSE),"")),"")</f>
        <v/>
      </c>
      <c r="AS248" s="6" t="str">
        <f>_xlfn.IFNA(IF(IF($AH248=AS$5,VLOOKUP(AI248,buff!$K:$L,2,FALSE),"")=0,"",IF($AH248=AS$5,VLOOKUP(AI248,buff!$K:$L,2,FALSE),"")),"")</f>
        <v/>
      </c>
      <c r="AT248" s="6" t="str">
        <f>_xlfn.IFNA(IF(IF($AH248=AT$5,VLOOKUP(AJ248,buff!$K:$L,2,FALSE),"")=0,"",IF($AH248=AT$5,VLOOKUP(AJ248,buff!$K:$L,2,FALSE),"")),"")</f>
        <v/>
      </c>
      <c r="AU248" s="6" t="str">
        <f>_xlfn.IFNA(IF(IF($AH248=AU$5,VLOOKUP(AK248,buff!$K:$L,2,FALSE),"")=0,"",IF($AH248=AU$5,VLOOKUP(AK248,buff!$K:$L,2,FALSE),"")),"")</f>
        <v/>
      </c>
      <c r="AV248" s="6" t="str">
        <f>_xlfn.IFNA(IF(IF($AH248=AV$5,VLOOKUP(AL248,buff!$K:$L,2,FALSE),"")=0,"",IF($AH248=AV$5,VLOOKUP(AL248,buff!$K:$L,2,FALSE),"")),"")</f>
        <v/>
      </c>
      <c r="AW248" s="6" t="str">
        <f>_xlfn.IFNA(IF(IF($AH248=AW$5,VLOOKUP(AM248,buff!$K:$L,2,FALSE),"")=0,"",IF($AH248=AW$5,VLOOKUP(AM248,buff!$K:$L,2,FALSE),"")),"")</f>
        <v/>
      </c>
      <c r="AX248" s="6" t="e">
        <f>VLOOKUP(AI248,buff!K:P,6,FALSE)</f>
        <v>#N/A</v>
      </c>
      <c r="AY248" t="e">
        <f t="shared" si="63"/>
        <v>#N/A</v>
      </c>
      <c r="AZ248" t="e">
        <f t="shared" si="63"/>
        <v>#N/A</v>
      </c>
      <c r="BA248">
        <f t="shared" si="64"/>
        <v>0</v>
      </c>
      <c r="BB248">
        <f t="shared" si="65"/>
        <v>0</v>
      </c>
    </row>
    <row r="249" spans="1:54" x14ac:dyDescent="0.15">
      <c r="A249" t="str">
        <f t="shared" si="55"/>
        <v>笈笙主动技能1等级3</v>
      </c>
      <c r="B249" s="8">
        <v>243</v>
      </c>
      <c r="C249" s="8" t="str">
        <f>VLOOKUP(G249,角色!A:B,2,FALSE)</f>
        <v>笈笙</v>
      </c>
      <c r="D249" s="8" t="str">
        <f t="shared" si="60"/>
        <v>主动技能1</v>
      </c>
      <c r="E249" s="8">
        <f t="shared" si="66"/>
        <v>3</v>
      </c>
      <c r="F249" s="8">
        <f t="shared" si="67"/>
        <v>1</v>
      </c>
      <c r="G249" s="8">
        <f t="shared" si="68"/>
        <v>5</v>
      </c>
      <c r="H249" s="4" t="s">
        <v>430</v>
      </c>
      <c r="I249" s="24" t="str">
        <f t="shared" si="72"/>
        <v>对敌方后排单体造成100%攻击力（+59）点伤害。</v>
      </c>
      <c r="J249" s="4" t="s">
        <v>305</v>
      </c>
      <c r="K249" s="1" t="s">
        <v>104</v>
      </c>
      <c r="L249" s="4" t="s">
        <v>107</v>
      </c>
      <c r="M249" s="4"/>
      <c r="N249" s="4">
        <v>100</v>
      </c>
      <c r="O249" s="4"/>
      <c r="T249" s="6" t="str">
        <f t="shared" si="56"/>
        <v/>
      </c>
      <c r="U249" s="6" t="str">
        <f t="shared" si="57"/>
        <v/>
      </c>
      <c r="Y249">
        <f t="shared" si="70"/>
        <v>0</v>
      </c>
      <c r="Z249">
        <v>100</v>
      </c>
      <c r="AA249" s="23">
        <v>10</v>
      </c>
      <c r="AB249" s="23">
        <f>INT(VLOOKUP(VLOOKUP($C249,角色技能升级比率表!$B:$C,2,FALSE),角色属性概况!E:F,2,FALSE)*VLOOKUP(E249,角色属性概况!I:M,3,FALSE)*AA249/100)</f>
        <v>59</v>
      </c>
      <c r="AE249">
        <v>0</v>
      </c>
      <c r="AF249" s="23">
        <f t="shared" si="61"/>
        <v>0</v>
      </c>
      <c r="AG249" s="23">
        <f t="shared" si="62"/>
        <v>0</v>
      </c>
      <c r="AN249" s="6" t="str">
        <f>_xlfn.IFNA(IF(IF($AH249=AN$5,VLOOKUP(AI249,buff!$K:$L,2,FALSE),"")=0,"",IF($AH249=AN$5,VLOOKUP(AI249,buff!$K:$L,2,FALSE),"")),"")</f>
        <v/>
      </c>
      <c r="AO249" s="6" t="str">
        <f>_xlfn.IFNA(IF(IF($AH249=AO$5,VLOOKUP(AJ249,buff!$K:$L,2,FALSE),"")=0,"",IF($AH249=AO$5,VLOOKUP(AJ249,buff!$K:$L,2,FALSE),"")),"")</f>
        <v/>
      </c>
      <c r="AP249" s="6" t="str">
        <f>_xlfn.IFNA(IF(IF($AH249=AP$5,VLOOKUP(AK249,buff!$K:$L,2,FALSE),"")=0,"",IF($AH249=AP$5,VLOOKUP(AK249,buff!$K:$L,2,FALSE),"")),"")</f>
        <v/>
      </c>
      <c r="AQ249" s="6" t="str">
        <f>_xlfn.IFNA(IF(IF($AH249=AQ$5,VLOOKUP(AL249,buff!$K:$L,2,FALSE),"")=0,"",IF($AH249=AQ$5,VLOOKUP(AL249,buff!$K:$L,2,FALSE),"")),"")</f>
        <v/>
      </c>
      <c r="AR249" s="6" t="str">
        <f>_xlfn.IFNA(IF(IF($AH249=AR$5,VLOOKUP(AM249,buff!$K:$L,2,FALSE),"")=0,"",IF($AH249=AR$5,VLOOKUP(AM249,buff!$K:$L,2,FALSE),"")),"")</f>
        <v/>
      </c>
      <c r="AS249" s="6" t="str">
        <f>_xlfn.IFNA(IF(IF($AH249=AS$5,VLOOKUP(AI249,buff!$K:$L,2,FALSE),"")=0,"",IF($AH249=AS$5,VLOOKUP(AI249,buff!$K:$L,2,FALSE),"")),"")</f>
        <v/>
      </c>
      <c r="AT249" s="6" t="str">
        <f>_xlfn.IFNA(IF(IF($AH249=AT$5,VLOOKUP(AJ249,buff!$K:$L,2,FALSE),"")=0,"",IF($AH249=AT$5,VLOOKUP(AJ249,buff!$K:$L,2,FALSE),"")),"")</f>
        <v/>
      </c>
      <c r="AU249" s="6" t="str">
        <f>_xlfn.IFNA(IF(IF($AH249=AU$5,VLOOKUP(AK249,buff!$K:$L,2,FALSE),"")=0,"",IF($AH249=AU$5,VLOOKUP(AK249,buff!$K:$L,2,FALSE),"")),"")</f>
        <v/>
      </c>
      <c r="AV249" s="6" t="str">
        <f>_xlfn.IFNA(IF(IF($AH249=AV$5,VLOOKUP(AL249,buff!$K:$L,2,FALSE),"")=0,"",IF($AH249=AV$5,VLOOKUP(AL249,buff!$K:$L,2,FALSE),"")),"")</f>
        <v/>
      </c>
      <c r="AW249" s="6" t="str">
        <f>_xlfn.IFNA(IF(IF($AH249=AW$5,VLOOKUP(AM249,buff!$K:$L,2,FALSE),"")=0,"",IF($AH249=AW$5,VLOOKUP(AM249,buff!$K:$L,2,FALSE),"")),"")</f>
        <v/>
      </c>
      <c r="AX249" s="6" t="e">
        <f>VLOOKUP(AI249,buff!K:P,6,FALSE)</f>
        <v>#N/A</v>
      </c>
      <c r="AY249" t="e">
        <f t="shared" si="63"/>
        <v>#N/A</v>
      </c>
      <c r="AZ249" t="e">
        <f t="shared" si="63"/>
        <v>#N/A</v>
      </c>
      <c r="BA249">
        <f t="shared" si="64"/>
        <v>0</v>
      </c>
      <c r="BB249">
        <f t="shared" si="65"/>
        <v>0</v>
      </c>
    </row>
    <row r="250" spans="1:54" x14ac:dyDescent="0.15">
      <c r="A250" t="str">
        <f t="shared" si="55"/>
        <v>笈笙主动技能1等级4</v>
      </c>
      <c r="B250" s="8">
        <v>244</v>
      </c>
      <c r="C250" s="8" t="str">
        <f>VLOOKUP(G250,角色!A:B,2,FALSE)</f>
        <v>笈笙</v>
      </c>
      <c r="D250" s="8" t="str">
        <f t="shared" si="60"/>
        <v>主动技能1</v>
      </c>
      <c r="E250" s="8">
        <f t="shared" si="66"/>
        <v>4</v>
      </c>
      <c r="F250" s="8">
        <f t="shared" si="67"/>
        <v>1</v>
      </c>
      <c r="G250" s="8">
        <f t="shared" si="68"/>
        <v>5</v>
      </c>
      <c r="H250" s="4" t="s">
        <v>430</v>
      </c>
      <c r="I250" s="24" t="str">
        <f t="shared" si="72"/>
        <v>对敌方后排单体造成100%攻击力（+73）点伤害。</v>
      </c>
      <c r="J250" s="4" t="s">
        <v>305</v>
      </c>
      <c r="K250" s="1" t="s">
        <v>104</v>
      </c>
      <c r="L250" s="4" t="s">
        <v>107</v>
      </c>
      <c r="M250" s="4"/>
      <c r="N250" s="4">
        <v>100</v>
      </c>
      <c r="O250" s="4"/>
      <c r="T250" s="6" t="str">
        <f t="shared" si="56"/>
        <v/>
      </c>
      <c r="U250" s="6" t="str">
        <f t="shared" si="57"/>
        <v/>
      </c>
      <c r="Y250">
        <f t="shared" si="70"/>
        <v>0</v>
      </c>
      <c r="Z250">
        <v>100</v>
      </c>
      <c r="AA250" s="23">
        <v>10</v>
      </c>
      <c r="AB250" s="23">
        <f>INT(VLOOKUP(VLOOKUP($C250,角色技能升级比率表!$B:$C,2,FALSE),角色属性概况!E:F,2,FALSE)*VLOOKUP(E250,角色属性概况!I:M,3,FALSE)*AA250/100)</f>
        <v>73</v>
      </c>
      <c r="AE250">
        <v>0</v>
      </c>
      <c r="AF250" s="23">
        <f t="shared" si="61"/>
        <v>0</v>
      </c>
      <c r="AG250" s="23">
        <f t="shared" si="62"/>
        <v>0</v>
      </c>
      <c r="AN250" s="6" t="str">
        <f>_xlfn.IFNA(IF(IF($AH250=AN$5,VLOOKUP(AI250,buff!$K:$L,2,FALSE),"")=0,"",IF($AH250=AN$5,VLOOKUP(AI250,buff!$K:$L,2,FALSE),"")),"")</f>
        <v/>
      </c>
      <c r="AO250" s="6" t="str">
        <f>_xlfn.IFNA(IF(IF($AH250=AO$5,VLOOKUP(AJ250,buff!$K:$L,2,FALSE),"")=0,"",IF($AH250=AO$5,VLOOKUP(AJ250,buff!$K:$L,2,FALSE),"")),"")</f>
        <v/>
      </c>
      <c r="AP250" s="6" t="str">
        <f>_xlfn.IFNA(IF(IF($AH250=AP$5,VLOOKUP(AK250,buff!$K:$L,2,FALSE),"")=0,"",IF($AH250=AP$5,VLOOKUP(AK250,buff!$K:$L,2,FALSE),"")),"")</f>
        <v/>
      </c>
      <c r="AQ250" s="6" t="str">
        <f>_xlfn.IFNA(IF(IF($AH250=AQ$5,VLOOKUP(AL250,buff!$K:$L,2,FALSE),"")=0,"",IF($AH250=AQ$5,VLOOKUP(AL250,buff!$K:$L,2,FALSE),"")),"")</f>
        <v/>
      </c>
      <c r="AR250" s="6" t="str">
        <f>_xlfn.IFNA(IF(IF($AH250=AR$5,VLOOKUP(AM250,buff!$K:$L,2,FALSE),"")=0,"",IF($AH250=AR$5,VLOOKUP(AM250,buff!$K:$L,2,FALSE),"")),"")</f>
        <v/>
      </c>
      <c r="AS250" s="6" t="str">
        <f>_xlfn.IFNA(IF(IF($AH250=AS$5,VLOOKUP(AI250,buff!$K:$L,2,FALSE),"")=0,"",IF($AH250=AS$5,VLOOKUP(AI250,buff!$K:$L,2,FALSE),"")),"")</f>
        <v/>
      </c>
      <c r="AT250" s="6" t="str">
        <f>_xlfn.IFNA(IF(IF($AH250=AT$5,VLOOKUP(AJ250,buff!$K:$L,2,FALSE),"")=0,"",IF($AH250=AT$5,VLOOKUP(AJ250,buff!$K:$L,2,FALSE),"")),"")</f>
        <v/>
      </c>
      <c r="AU250" s="6" t="str">
        <f>_xlfn.IFNA(IF(IF($AH250=AU$5,VLOOKUP(AK250,buff!$K:$L,2,FALSE),"")=0,"",IF($AH250=AU$5,VLOOKUP(AK250,buff!$K:$L,2,FALSE),"")),"")</f>
        <v/>
      </c>
      <c r="AV250" s="6" t="str">
        <f>_xlfn.IFNA(IF(IF($AH250=AV$5,VLOOKUP(AL250,buff!$K:$L,2,FALSE),"")=0,"",IF($AH250=AV$5,VLOOKUP(AL250,buff!$K:$L,2,FALSE),"")),"")</f>
        <v/>
      </c>
      <c r="AW250" s="6" t="str">
        <f>_xlfn.IFNA(IF(IF($AH250=AW$5,VLOOKUP(AM250,buff!$K:$L,2,FALSE),"")=0,"",IF($AH250=AW$5,VLOOKUP(AM250,buff!$K:$L,2,FALSE),"")),"")</f>
        <v/>
      </c>
      <c r="AX250" s="6" t="e">
        <f>VLOOKUP(AI250,buff!K:P,6,FALSE)</f>
        <v>#N/A</v>
      </c>
      <c r="AY250" t="e">
        <f t="shared" si="63"/>
        <v>#N/A</v>
      </c>
      <c r="AZ250" t="e">
        <f t="shared" si="63"/>
        <v>#N/A</v>
      </c>
      <c r="BA250">
        <f t="shared" si="64"/>
        <v>0</v>
      </c>
      <c r="BB250">
        <f t="shared" si="65"/>
        <v>0</v>
      </c>
    </row>
    <row r="251" spans="1:54" x14ac:dyDescent="0.15">
      <c r="A251" t="str">
        <f t="shared" ref="A251:A314" si="73">C251&amp;D251&amp;$E$6&amp;E251</f>
        <v>笈笙主动技能1等级5</v>
      </c>
      <c r="B251" s="8">
        <v>245</v>
      </c>
      <c r="C251" s="8" t="str">
        <f>VLOOKUP(G251,角色!A:B,2,FALSE)</f>
        <v>笈笙</v>
      </c>
      <c r="D251" s="8" t="str">
        <f t="shared" si="60"/>
        <v>主动技能1</v>
      </c>
      <c r="E251" s="8">
        <f t="shared" si="66"/>
        <v>5</v>
      </c>
      <c r="F251" s="8">
        <f t="shared" si="67"/>
        <v>1</v>
      </c>
      <c r="G251" s="8">
        <f t="shared" si="68"/>
        <v>5</v>
      </c>
      <c r="H251" s="4" t="s">
        <v>430</v>
      </c>
      <c r="I251" s="24" t="str">
        <f t="shared" si="72"/>
        <v>对敌方后排单体造成100%攻击力（+90）点伤害。</v>
      </c>
      <c r="J251" s="4" t="s">
        <v>305</v>
      </c>
      <c r="K251" s="1" t="s">
        <v>104</v>
      </c>
      <c r="L251" s="4" t="s">
        <v>107</v>
      </c>
      <c r="M251" s="4"/>
      <c r="N251" s="4">
        <v>100</v>
      </c>
      <c r="O251" s="4"/>
      <c r="T251" s="6" t="str">
        <f t="shared" ref="T251:T314" si="74">IF(AN251="","",AN251)&amp;IF(AO251="","","|"&amp;AO251)&amp;IF(AP251="","","|"&amp;AP251)&amp;IF(AQ251="","","|"&amp;AQ251)&amp;IF(AR251="","","|"&amp;AR251)</f>
        <v/>
      </c>
      <c r="U251" s="6" t="str">
        <f t="shared" ref="U251:U314" si="75">IF(AS251="","",AS251)&amp;IF(AT251="","","|"&amp;AT251)&amp;IF(AU251="","","|"&amp;AU251)&amp;IF(AV251="","","|"&amp;AV251)&amp;IF(AW251="","","|"&amp;AW251)</f>
        <v/>
      </c>
      <c r="Y251">
        <f t="shared" si="70"/>
        <v>0</v>
      </c>
      <c r="Z251">
        <v>100</v>
      </c>
      <c r="AA251" s="23">
        <v>10</v>
      </c>
      <c r="AB251" s="23">
        <f>INT(VLOOKUP(VLOOKUP($C251,角色技能升级比率表!$B:$C,2,FALSE),角色属性概况!E:F,2,FALSE)*VLOOKUP(E251,角色属性概况!I:M,3,FALSE)*AA251/100)</f>
        <v>90</v>
      </c>
      <c r="AE251">
        <v>0</v>
      </c>
      <c r="AF251" s="23">
        <f t="shared" si="61"/>
        <v>0</v>
      </c>
      <c r="AG251" s="23">
        <f t="shared" si="62"/>
        <v>0</v>
      </c>
      <c r="AN251" s="6" t="str">
        <f>_xlfn.IFNA(IF(IF($AH251=AN$5,VLOOKUP(AI251,buff!$K:$L,2,FALSE),"")=0,"",IF($AH251=AN$5,VLOOKUP(AI251,buff!$K:$L,2,FALSE),"")),"")</f>
        <v/>
      </c>
      <c r="AO251" s="6" t="str">
        <f>_xlfn.IFNA(IF(IF($AH251=AO$5,VLOOKUP(AJ251,buff!$K:$L,2,FALSE),"")=0,"",IF($AH251=AO$5,VLOOKUP(AJ251,buff!$K:$L,2,FALSE),"")),"")</f>
        <v/>
      </c>
      <c r="AP251" s="6" t="str">
        <f>_xlfn.IFNA(IF(IF($AH251=AP$5,VLOOKUP(AK251,buff!$K:$L,2,FALSE),"")=0,"",IF($AH251=AP$5,VLOOKUP(AK251,buff!$K:$L,2,FALSE),"")),"")</f>
        <v/>
      </c>
      <c r="AQ251" s="6" t="str">
        <f>_xlfn.IFNA(IF(IF($AH251=AQ$5,VLOOKUP(AL251,buff!$K:$L,2,FALSE),"")=0,"",IF($AH251=AQ$5,VLOOKUP(AL251,buff!$K:$L,2,FALSE),"")),"")</f>
        <v/>
      </c>
      <c r="AR251" s="6" t="str">
        <f>_xlfn.IFNA(IF(IF($AH251=AR$5,VLOOKUP(AM251,buff!$K:$L,2,FALSE),"")=0,"",IF($AH251=AR$5,VLOOKUP(AM251,buff!$K:$L,2,FALSE),"")),"")</f>
        <v/>
      </c>
      <c r="AS251" s="6" t="str">
        <f>_xlfn.IFNA(IF(IF($AH251=AS$5,VLOOKUP(AI251,buff!$K:$L,2,FALSE),"")=0,"",IF($AH251=AS$5,VLOOKUP(AI251,buff!$K:$L,2,FALSE),"")),"")</f>
        <v/>
      </c>
      <c r="AT251" s="6" t="str">
        <f>_xlfn.IFNA(IF(IF($AH251=AT$5,VLOOKUP(AJ251,buff!$K:$L,2,FALSE),"")=0,"",IF($AH251=AT$5,VLOOKUP(AJ251,buff!$K:$L,2,FALSE),"")),"")</f>
        <v/>
      </c>
      <c r="AU251" s="6" t="str">
        <f>_xlfn.IFNA(IF(IF($AH251=AU$5,VLOOKUP(AK251,buff!$K:$L,2,FALSE),"")=0,"",IF($AH251=AU$5,VLOOKUP(AK251,buff!$K:$L,2,FALSE),"")),"")</f>
        <v/>
      </c>
      <c r="AV251" s="6" t="str">
        <f>_xlfn.IFNA(IF(IF($AH251=AV$5,VLOOKUP(AL251,buff!$K:$L,2,FALSE),"")=0,"",IF($AH251=AV$5,VLOOKUP(AL251,buff!$K:$L,2,FALSE),"")),"")</f>
        <v/>
      </c>
      <c r="AW251" s="6" t="str">
        <f>_xlfn.IFNA(IF(IF($AH251=AW$5,VLOOKUP(AM251,buff!$K:$L,2,FALSE),"")=0,"",IF($AH251=AW$5,VLOOKUP(AM251,buff!$K:$L,2,FALSE),"")),"")</f>
        <v/>
      </c>
      <c r="AX251" s="6" t="e">
        <f>VLOOKUP(AI251,buff!K:P,6,FALSE)</f>
        <v>#N/A</v>
      </c>
      <c r="AY251" t="e">
        <f t="shared" si="63"/>
        <v>#N/A</v>
      </c>
      <c r="AZ251" t="e">
        <f t="shared" si="63"/>
        <v>#N/A</v>
      </c>
      <c r="BA251">
        <f t="shared" si="64"/>
        <v>0</v>
      </c>
      <c r="BB251">
        <f t="shared" si="65"/>
        <v>0</v>
      </c>
    </row>
    <row r="252" spans="1:54" x14ac:dyDescent="0.15">
      <c r="A252" t="str">
        <f t="shared" si="73"/>
        <v>笈笙主动技能1等级6</v>
      </c>
      <c r="B252" s="8">
        <v>246</v>
      </c>
      <c r="C252" s="8" t="str">
        <f>VLOOKUP(G252,角色!A:B,2,FALSE)</f>
        <v>笈笙</v>
      </c>
      <c r="D252" s="8" t="str">
        <f t="shared" si="60"/>
        <v>主动技能1</v>
      </c>
      <c r="E252" s="8">
        <f t="shared" si="66"/>
        <v>6</v>
      </c>
      <c r="F252" s="8">
        <f t="shared" si="67"/>
        <v>1</v>
      </c>
      <c r="G252" s="8">
        <f t="shared" si="68"/>
        <v>5</v>
      </c>
      <c r="H252" s="4" t="s">
        <v>430</v>
      </c>
      <c r="I252" s="24" t="str">
        <f t="shared" si="72"/>
        <v>对敌方后排单体造成100%攻击力（+111）点伤害。</v>
      </c>
      <c r="J252" s="4" t="s">
        <v>305</v>
      </c>
      <c r="K252" s="1" t="s">
        <v>104</v>
      </c>
      <c r="L252" s="4" t="s">
        <v>107</v>
      </c>
      <c r="M252" s="4"/>
      <c r="N252" s="4">
        <v>100</v>
      </c>
      <c r="O252" s="4"/>
      <c r="T252" s="6" t="str">
        <f t="shared" si="74"/>
        <v/>
      </c>
      <c r="U252" s="6" t="str">
        <f t="shared" si="75"/>
        <v/>
      </c>
      <c r="Y252">
        <f t="shared" si="70"/>
        <v>0</v>
      </c>
      <c r="Z252">
        <v>100</v>
      </c>
      <c r="AA252" s="23">
        <v>10</v>
      </c>
      <c r="AB252" s="23">
        <f>INT(VLOOKUP(VLOOKUP($C252,角色技能升级比率表!$B:$C,2,FALSE),角色属性概况!E:F,2,FALSE)*VLOOKUP(E252,角色属性概况!I:M,3,FALSE)*AA252/100)</f>
        <v>111</v>
      </c>
      <c r="AE252">
        <v>0</v>
      </c>
      <c r="AF252" s="23">
        <f t="shared" si="61"/>
        <v>0</v>
      </c>
      <c r="AG252" s="23">
        <f t="shared" si="62"/>
        <v>0</v>
      </c>
      <c r="AN252" s="6" t="str">
        <f>_xlfn.IFNA(IF(IF($AH252=AN$5,VLOOKUP(AI252,buff!$K:$L,2,FALSE),"")=0,"",IF($AH252=AN$5,VLOOKUP(AI252,buff!$K:$L,2,FALSE),"")),"")</f>
        <v/>
      </c>
      <c r="AO252" s="6" t="str">
        <f>_xlfn.IFNA(IF(IF($AH252=AO$5,VLOOKUP(AJ252,buff!$K:$L,2,FALSE),"")=0,"",IF($AH252=AO$5,VLOOKUP(AJ252,buff!$K:$L,2,FALSE),"")),"")</f>
        <v/>
      </c>
      <c r="AP252" s="6" t="str">
        <f>_xlfn.IFNA(IF(IF($AH252=AP$5,VLOOKUP(AK252,buff!$K:$L,2,FALSE),"")=0,"",IF($AH252=AP$5,VLOOKUP(AK252,buff!$K:$L,2,FALSE),"")),"")</f>
        <v/>
      </c>
      <c r="AQ252" s="6" t="str">
        <f>_xlfn.IFNA(IF(IF($AH252=AQ$5,VLOOKUP(AL252,buff!$K:$L,2,FALSE),"")=0,"",IF($AH252=AQ$5,VLOOKUP(AL252,buff!$K:$L,2,FALSE),"")),"")</f>
        <v/>
      </c>
      <c r="AR252" s="6" t="str">
        <f>_xlfn.IFNA(IF(IF($AH252=AR$5,VLOOKUP(AM252,buff!$K:$L,2,FALSE),"")=0,"",IF($AH252=AR$5,VLOOKUP(AM252,buff!$K:$L,2,FALSE),"")),"")</f>
        <v/>
      </c>
      <c r="AS252" s="6" t="str">
        <f>_xlfn.IFNA(IF(IF($AH252=AS$5,VLOOKUP(AI252,buff!$K:$L,2,FALSE),"")=0,"",IF($AH252=AS$5,VLOOKUP(AI252,buff!$K:$L,2,FALSE),"")),"")</f>
        <v/>
      </c>
      <c r="AT252" s="6" t="str">
        <f>_xlfn.IFNA(IF(IF($AH252=AT$5,VLOOKUP(AJ252,buff!$K:$L,2,FALSE),"")=0,"",IF($AH252=AT$5,VLOOKUP(AJ252,buff!$K:$L,2,FALSE),"")),"")</f>
        <v/>
      </c>
      <c r="AU252" s="6" t="str">
        <f>_xlfn.IFNA(IF(IF($AH252=AU$5,VLOOKUP(AK252,buff!$K:$L,2,FALSE),"")=0,"",IF($AH252=AU$5,VLOOKUP(AK252,buff!$K:$L,2,FALSE),"")),"")</f>
        <v/>
      </c>
      <c r="AV252" s="6" t="str">
        <f>_xlfn.IFNA(IF(IF($AH252=AV$5,VLOOKUP(AL252,buff!$K:$L,2,FALSE),"")=0,"",IF($AH252=AV$5,VLOOKUP(AL252,buff!$K:$L,2,FALSE),"")),"")</f>
        <v/>
      </c>
      <c r="AW252" s="6" t="str">
        <f>_xlfn.IFNA(IF(IF($AH252=AW$5,VLOOKUP(AM252,buff!$K:$L,2,FALSE),"")=0,"",IF($AH252=AW$5,VLOOKUP(AM252,buff!$K:$L,2,FALSE),"")),"")</f>
        <v/>
      </c>
      <c r="AX252" s="6" t="e">
        <f>VLOOKUP(AI252,buff!K:P,6,FALSE)</f>
        <v>#N/A</v>
      </c>
      <c r="AY252" t="e">
        <f t="shared" si="63"/>
        <v>#N/A</v>
      </c>
      <c r="AZ252" t="e">
        <f t="shared" si="63"/>
        <v>#N/A</v>
      </c>
      <c r="BA252">
        <f t="shared" si="64"/>
        <v>0</v>
      </c>
      <c r="BB252">
        <f t="shared" si="65"/>
        <v>0</v>
      </c>
    </row>
    <row r="253" spans="1:54" x14ac:dyDescent="0.15">
      <c r="A253" t="str">
        <f t="shared" si="73"/>
        <v>笈笙主动技能1等级7</v>
      </c>
      <c r="B253" s="8">
        <v>247</v>
      </c>
      <c r="C253" s="8" t="str">
        <f>VLOOKUP(G253,角色!A:B,2,FALSE)</f>
        <v>笈笙</v>
      </c>
      <c r="D253" s="8" t="str">
        <f t="shared" si="60"/>
        <v>主动技能1</v>
      </c>
      <c r="E253" s="8">
        <f t="shared" si="66"/>
        <v>7</v>
      </c>
      <c r="F253" s="8">
        <f t="shared" si="67"/>
        <v>1</v>
      </c>
      <c r="G253" s="8">
        <f t="shared" si="68"/>
        <v>5</v>
      </c>
      <c r="H253" s="4" t="s">
        <v>430</v>
      </c>
      <c r="I253" s="24" t="str">
        <f t="shared" si="72"/>
        <v>对敌方后排单体造成100%攻击力（+137）点伤害。</v>
      </c>
      <c r="J253" s="4" t="s">
        <v>305</v>
      </c>
      <c r="K253" s="1" t="s">
        <v>104</v>
      </c>
      <c r="L253" s="4" t="s">
        <v>107</v>
      </c>
      <c r="M253" s="4"/>
      <c r="N253" s="4">
        <v>100</v>
      </c>
      <c r="O253" s="4"/>
      <c r="T253" s="6" t="str">
        <f t="shared" si="74"/>
        <v/>
      </c>
      <c r="U253" s="6" t="str">
        <f t="shared" si="75"/>
        <v/>
      </c>
      <c r="Y253">
        <f t="shared" si="70"/>
        <v>0</v>
      </c>
      <c r="Z253">
        <v>100</v>
      </c>
      <c r="AA253" s="23">
        <v>10</v>
      </c>
      <c r="AB253" s="23">
        <f>INT(VLOOKUP(VLOOKUP($C253,角色技能升级比率表!$B:$C,2,FALSE),角色属性概况!E:F,2,FALSE)*VLOOKUP(E253,角色属性概况!I:M,3,FALSE)*AA253/100)</f>
        <v>137</v>
      </c>
      <c r="AE253">
        <v>0</v>
      </c>
      <c r="AF253" s="23">
        <f t="shared" si="61"/>
        <v>0</v>
      </c>
      <c r="AG253" s="23">
        <f t="shared" si="62"/>
        <v>0</v>
      </c>
      <c r="AN253" s="6" t="str">
        <f>_xlfn.IFNA(IF(IF($AH253=AN$5,VLOOKUP(AI253,buff!$K:$L,2,FALSE),"")=0,"",IF($AH253=AN$5,VLOOKUP(AI253,buff!$K:$L,2,FALSE),"")),"")</f>
        <v/>
      </c>
      <c r="AO253" s="6" t="str">
        <f>_xlfn.IFNA(IF(IF($AH253=AO$5,VLOOKUP(AJ253,buff!$K:$L,2,FALSE),"")=0,"",IF($AH253=AO$5,VLOOKUP(AJ253,buff!$K:$L,2,FALSE),"")),"")</f>
        <v/>
      </c>
      <c r="AP253" s="6" t="str">
        <f>_xlfn.IFNA(IF(IF($AH253=AP$5,VLOOKUP(AK253,buff!$K:$L,2,FALSE),"")=0,"",IF($AH253=AP$5,VLOOKUP(AK253,buff!$K:$L,2,FALSE),"")),"")</f>
        <v/>
      </c>
      <c r="AQ253" s="6" t="str">
        <f>_xlfn.IFNA(IF(IF($AH253=AQ$5,VLOOKUP(AL253,buff!$K:$L,2,FALSE),"")=0,"",IF($AH253=AQ$5,VLOOKUP(AL253,buff!$K:$L,2,FALSE),"")),"")</f>
        <v/>
      </c>
      <c r="AR253" s="6" t="str">
        <f>_xlfn.IFNA(IF(IF($AH253=AR$5,VLOOKUP(AM253,buff!$K:$L,2,FALSE),"")=0,"",IF($AH253=AR$5,VLOOKUP(AM253,buff!$K:$L,2,FALSE),"")),"")</f>
        <v/>
      </c>
      <c r="AS253" s="6" t="str">
        <f>_xlfn.IFNA(IF(IF($AH253=AS$5,VLOOKUP(AI253,buff!$K:$L,2,FALSE),"")=0,"",IF($AH253=AS$5,VLOOKUP(AI253,buff!$K:$L,2,FALSE),"")),"")</f>
        <v/>
      </c>
      <c r="AT253" s="6" t="str">
        <f>_xlfn.IFNA(IF(IF($AH253=AT$5,VLOOKUP(AJ253,buff!$K:$L,2,FALSE),"")=0,"",IF($AH253=AT$5,VLOOKUP(AJ253,buff!$K:$L,2,FALSE),"")),"")</f>
        <v/>
      </c>
      <c r="AU253" s="6" t="str">
        <f>_xlfn.IFNA(IF(IF($AH253=AU$5,VLOOKUP(AK253,buff!$K:$L,2,FALSE),"")=0,"",IF($AH253=AU$5,VLOOKUP(AK253,buff!$K:$L,2,FALSE),"")),"")</f>
        <v/>
      </c>
      <c r="AV253" s="6" t="str">
        <f>_xlfn.IFNA(IF(IF($AH253=AV$5,VLOOKUP(AL253,buff!$K:$L,2,FALSE),"")=0,"",IF($AH253=AV$5,VLOOKUP(AL253,buff!$K:$L,2,FALSE),"")),"")</f>
        <v/>
      </c>
      <c r="AW253" s="6" t="str">
        <f>_xlfn.IFNA(IF(IF($AH253=AW$5,VLOOKUP(AM253,buff!$K:$L,2,FALSE),"")=0,"",IF($AH253=AW$5,VLOOKUP(AM253,buff!$K:$L,2,FALSE),"")),"")</f>
        <v/>
      </c>
      <c r="AX253" s="6" t="e">
        <f>VLOOKUP(AI253,buff!K:P,6,FALSE)</f>
        <v>#N/A</v>
      </c>
      <c r="AY253" t="e">
        <f t="shared" si="63"/>
        <v>#N/A</v>
      </c>
      <c r="AZ253" t="e">
        <f t="shared" si="63"/>
        <v>#N/A</v>
      </c>
      <c r="BA253">
        <f t="shared" si="64"/>
        <v>0</v>
      </c>
      <c r="BB253">
        <f t="shared" si="65"/>
        <v>0</v>
      </c>
    </row>
    <row r="254" spans="1:54" x14ac:dyDescent="0.15">
      <c r="A254" t="str">
        <f t="shared" si="73"/>
        <v>笈笙主动技能1等级8</v>
      </c>
      <c r="B254" s="8">
        <v>248</v>
      </c>
      <c r="C254" s="8" t="str">
        <f>VLOOKUP(G254,角色!A:B,2,FALSE)</f>
        <v>笈笙</v>
      </c>
      <c r="D254" s="8" t="str">
        <f t="shared" si="60"/>
        <v>主动技能1</v>
      </c>
      <c r="E254" s="8">
        <f t="shared" si="66"/>
        <v>8</v>
      </c>
      <c r="F254" s="8">
        <f t="shared" si="67"/>
        <v>1</v>
      </c>
      <c r="G254" s="8">
        <f t="shared" si="68"/>
        <v>5</v>
      </c>
      <c r="H254" s="4" t="s">
        <v>430</v>
      </c>
      <c r="I254" s="24" t="str">
        <f t="shared" si="72"/>
        <v>对敌方后排单体造成100%攻击力（+168）点伤害。</v>
      </c>
      <c r="J254" s="4" t="s">
        <v>305</v>
      </c>
      <c r="K254" s="1" t="s">
        <v>104</v>
      </c>
      <c r="L254" s="4" t="s">
        <v>107</v>
      </c>
      <c r="M254" s="4"/>
      <c r="N254" s="4">
        <v>100</v>
      </c>
      <c r="O254" s="4"/>
      <c r="T254" s="6" t="str">
        <f t="shared" si="74"/>
        <v/>
      </c>
      <c r="U254" s="6" t="str">
        <f t="shared" si="75"/>
        <v/>
      </c>
      <c r="Y254">
        <f t="shared" si="70"/>
        <v>0</v>
      </c>
      <c r="Z254">
        <v>100</v>
      </c>
      <c r="AA254" s="23">
        <v>10</v>
      </c>
      <c r="AB254" s="23">
        <f>INT(VLOOKUP(VLOOKUP($C254,角色技能升级比率表!$B:$C,2,FALSE),角色属性概况!E:F,2,FALSE)*VLOOKUP(E254,角色属性概况!I:M,3,FALSE)*AA254/100)</f>
        <v>168</v>
      </c>
      <c r="AE254">
        <v>0</v>
      </c>
      <c r="AF254" s="23">
        <f t="shared" si="61"/>
        <v>0</v>
      </c>
      <c r="AG254" s="23">
        <f t="shared" si="62"/>
        <v>0</v>
      </c>
      <c r="AN254" s="6" t="str">
        <f>_xlfn.IFNA(IF(IF($AH254=AN$5,VLOOKUP(AI254,buff!$K:$L,2,FALSE),"")=0,"",IF($AH254=AN$5,VLOOKUP(AI254,buff!$K:$L,2,FALSE),"")),"")</f>
        <v/>
      </c>
      <c r="AO254" s="6" t="str">
        <f>_xlfn.IFNA(IF(IF($AH254=AO$5,VLOOKUP(AJ254,buff!$K:$L,2,FALSE),"")=0,"",IF($AH254=AO$5,VLOOKUP(AJ254,buff!$K:$L,2,FALSE),"")),"")</f>
        <v/>
      </c>
      <c r="AP254" s="6" t="str">
        <f>_xlfn.IFNA(IF(IF($AH254=AP$5,VLOOKUP(AK254,buff!$K:$L,2,FALSE),"")=0,"",IF($AH254=AP$5,VLOOKUP(AK254,buff!$K:$L,2,FALSE),"")),"")</f>
        <v/>
      </c>
      <c r="AQ254" s="6" t="str">
        <f>_xlfn.IFNA(IF(IF($AH254=AQ$5,VLOOKUP(AL254,buff!$K:$L,2,FALSE),"")=0,"",IF($AH254=AQ$5,VLOOKUP(AL254,buff!$K:$L,2,FALSE),"")),"")</f>
        <v/>
      </c>
      <c r="AR254" s="6" t="str">
        <f>_xlfn.IFNA(IF(IF($AH254=AR$5,VLOOKUP(AM254,buff!$K:$L,2,FALSE),"")=0,"",IF($AH254=AR$5,VLOOKUP(AM254,buff!$K:$L,2,FALSE),"")),"")</f>
        <v/>
      </c>
      <c r="AS254" s="6" t="str">
        <f>_xlfn.IFNA(IF(IF($AH254=AS$5,VLOOKUP(AI254,buff!$K:$L,2,FALSE),"")=0,"",IF($AH254=AS$5,VLOOKUP(AI254,buff!$K:$L,2,FALSE),"")),"")</f>
        <v/>
      </c>
      <c r="AT254" s="6" t="str">
        <f>_xlfn.IFNA(IF(IF($AH254=AT$5,VLOOKUP(AJ254,buff!$K:$L,2,FALSE),"")=0,"",IF($AH254=AT$5,VLOOKUP(AJ254,buff!$K:$L,2,FALSE),"")),"")</f>
        <v/>
      </c>
      <c r="AU254" s="6" t="str">
        <f>_xlfn.IFNA(IF(IF($AH254=AU$5,VLOOKUP(AK254,buff!$K:$L,2,FALSE),"")=0,"",IF($AH254=AU$5,VLOOKUP(AK254,buff!$K:$L,2,FALSE),"")),"")</f>
        <v/>
      </c>
      <c r="AV254" s="6" t="str">
        <f>_xlfn.IFNA(IF(IF($AH254=AV$5,VLOOKUP(AL254,buff!$K:$L,2,FALSE),"")=0,"",IF($AH254=AV$5,VLOOKUP(AL254,buff!$K:$L,2,FALSE),"")),"")</f>
        <v/>
      </c>
      <c r="AW254" s="6" t="str">
        <f>_xlfn.IFNA(IF(IF($AH254=AW$5,VLOOKUP(AM254,buff!$K:$L,2,FALSE),"")=0,"",IF($AH254=AW$5,VLOOKUP(AM254,buff!$K:$L,2,FALSE),"")),"")</f>
        <v/>
      </c>
      <c r="AX254" s="6" t="e">
        <f>VLOOKUP(AI254,buff!K:P,6,FALSE)</f>
        <v>#N/A</v>
      </c>
      <c r="AY254" t="e">
        <f t="shared" si="63"/>
        <v>#N/A</v>
      </c>
      <c r="AZ254" t="e">
        <f t="shared" si="63"/>
        <v>#N/A</v>
      </c>
      <c r="BA254">
        <f t="shared" si="64"/>
        <v>0</v>
      </c>
      <c r="BB254">
        <f t="shared" si="65"/>
        <v>0</v>
      </c>
    </row>
    <row r="255" spans="1:54" x14ac:dyDescent="0.15">
      <c r="A255" t="str">
        <f t="shared" si="73"/>
        <v>笈笙主动技能1等级9</v>
      </c>
      <c r="B255" s="8">
        <v>249</v>
      </c>
      <c r="C255" s="8" t="str">
        <f>VLOOKUP(G255,角色!A:B,2,FALSE)</f>
        <v>笈笙</v>
      </c>
      <c r="D255" s="8" t="str">
        <f t="shared" si="60"/>
        <v>主动技能1</v>
      </c>
      <c r="E255" s="8">
        <f t="shared" si="66"/>
        <v>9</v>
      </c>
      <c r="F255" s="8">
        <f t="shared" si="67"/>
        <v>1</v>
      </c>
      <c r="G255" s="8">
        <f t="shared" si="68"/>
        <v>5</v>
      </c>
      <c r="H255" s="4" t="s">
        <v>430</v>
      </c>
      <c r="I255" s="24" t="str">
        <f t="shared" si="72"/>
        <v>对敌方后排单体造成100%攻击力（+208）点伤害。</v>
      </c>
      <c r="J255" s="4" t="s">
        <v>305</v>
      </c>
      <c r="K255" s="1" t="s">
        <v>104</v>
      </c>
      <c r="L255" s="4" t="s">
        <v>107</v>
      </c>
      <c r="M255" s="4"/>
      <c r="N255" s="4">
        <v>100</v>
      </c>
      <c r="O255" s="4"/>
      <c r="T255" s="6" t="str">
        <f t="shared" si="74"/>
        <v/>
      </c>
      <c r="U255" s="6" t="str">
        <f t="shared" si="75"/>
        <v/>
      </c>
      <c r="Y255">
        <f t="shared" si="70"/>
        <v>0</v>
      </c>
      <c r="Z255">
        <v>100</v>
      </c>
      <c r="AA255" s="23">
        <v>10</v>
      </c>
      <c r="AB255" s="23">
        <f>INT(VLOOKUP(VLOOKUP($C255,角色技能升级比率表!$B:$C,2,FALSE),角色属性概况!E:F,2,FALSE)*VLOOKUP(E255,角色属性概况!I:M,3,FALSE)*AA255/100)</f>
        <v>208</v>
      </c>
      <c r="AE255">
        <v>0</v>
      </c>
      <c r="AF255" s="23">
        <f t="shared" si="61"/>
        <v>0</v>
      </c>
      <c r="AG255" s="23">
        <f t="shared" si="62"/>
        <v>0</v>
      </c>
      <c r="AN255" s="6" t="str">
        <f>_xlfn.IFNA(IF(IF($AH255=AN$5,VLOOKUP(AI255,buff!$K:$L,2,FALSE),"")=0,"",IF($AH255=AN$5,VLOOKUP(AI255,buff!$K:$L,2,FALSE),"")),"")</f>
        <v/>
      </c>
      <c r="AO255" s="6" t="str">
        <f>_xlfn.IFNA(IF(IF($AH255=AO$5,VLOOKUP(AJ255,buff!$K:$L,2,FALSE),"")=0,"",IF($AH255=AO$5,VLOOKUP(AJ255,buff!$K:$L,2,FALSE),"")),"")</f>
        <v/>
      </c>
      <c r="AP255" s="6" t="str">
        <f>_xlfn.IFNA(IF(IF($AH255=AP$5,VLOOKUP(AK255,buff!$K:$L,2,FALSE),"")=0,"",IF($AH255=AP$5,VLOOKUP(AK255,buff!$K:$L,2,FALSE),"")),"")</f>
        <v/>
      </c>
      <c r="AQ255" s="6" t="str">
        <f>_xlfn.IFNA(IF(IF($AH255=AQ$5,VLOOKUP(AL255,buff!$K:$L,2,FALSE),"")=0,"",IF($AH255=AQ$5,VLOOKUP(AL255,buff!$K:$L,2,FALSE),"")),"")</f>
        <v/>
      </c>
      <c r="AR255" s="6" t="str">
        <f>_xlfn.IFNA(IF(IF($AH255=AR$5,VLOOKUP(AM255,buff!$K:$L,2,FALSE),"")=0,"",IF($AH255=AR$5,VLOOKUP(AM255,buff!$K:$L,2,FALSE),"")),"")</f>
        <v/>
      </c>
      <c r="AS255" s="6" t="str">
        <f>_xlfn.IFNA(IF(IF($AH255=AS$5,VLOOKUP(AI255,buff!$K:$L,2,FALSE),"")=0,"",IF($AH255=AS$5,VLOOKUP(AI255,buff!$K:$L,2,FALSE),"")),"")</f>
        <v/>
      </c>
      <c r="AT255" s="6" t="str">
        <f>_xlfn.IFNA(IF(IF($AH255=AT$5,VLOOKUP(AJ255,buff!$K:$L,2,FALSE),"")=0,"",IF($AH255=AT$5,VLOOKUP(AJ255,buff!$K:$L,2,FALSE),"")),"")</f>
        <v/>
      </c>
      <c r="AU255" s="6" t="str">
        <f>_xlfn.IFNA(IF(IF($AH255=AU$5,VLOOKUP(AK255,buff!$K:$L,2,FALSE),"")=0,"",IF($AH255=AU$5,VLOOKUP(AK255,buff!$K:$L,2,FALSE),"")),"")</f>
        <v/>
      </c>
      <c r="AV255" s="6" t="str">
        <f>_xlfn.IFNA(IF(IF($AH255=AV$5,VLOOKUP(AL255,buff!$K:$L,2,FALSE),"")=0,"",IF($AH255=AV$5,VLOOKUP(AL255,buff!$K:$L,2,FALSE),"")),"")</f>
        <v/>
      </c>
      <c r="AW255" s="6" t="str">
        <f>_xlfn.IFNA(IF(IF($AH255=AW$5,VLOOKUP(AM255,buff!$K:$L,2,FALSE),"")=0,"",IF($AH255=AW$5,VLOOKUP(AM255,buff!$K:$L,2,FALSE),"")),"")</f>
        <v/>
      </c>
      <c r="AX255" s="6" t="e">
        <f>VLOOKUP(AI255,buff!K:P,6,FALSE)</f>
        <v>#N/A</v>
      </c>
      <c r="AY255" t="e">
        <f t="shared" si="63"/>
        <v>#N/A</v>
      </c>
      <c r="AZ255" t="e">
        <f t="shared" si="63"/>
        <v>#N/A</v>
      </c>
      <c r="BA255">
        <f t="shared" si="64"/>
        <v>0</v>
      </c>
      <c r="BB255">
        <f t="shared" si="65"/>
        <v>0</v>
      </c>
    </row>
    <row r="256" spans="1:54" x14ac:dyDescent="0.15">
      <c r="A256" t="str">
        <f t="shared" si="73"/>
        <v>笈笙主动技能1等级10</v>
      </c>
      <c r="B256" s="8">
        <v>250</v>
      </c>
      <c r="C256" s="8" t="str">
        <f>VLOOKUP(G256,角色!A:B,2,FALSE)</f>
        <v>笈笙</v>
      </c>
      <c r="D256" s="8" t="str">
        <f t="shared" si="60"/>
        <v>主动技能1</v>
      </c>
      <c r="E256" s="8">
        <f t="shared" si="66"/>
        <v>10</v>
      </c>
      <c r="F256" s="8">
        <f t="shared" si="67"/>
        <v>1</v>
      </c>
      <c r="G256" s="8">
        <f t="shared" si="68"/>
        <v>5</v>
      </c>
      <c r="H256" s="4" t="s">
        <v>430</v>
      </c>
      <c r="I256" s="24" t="str">
        <f>"对敌方后排单体造成100%攻击力（+"&amp;AB256&amp;"）点伤害。"</f>
        <v>对敌方后排单体造成100%攻击力（+256）点伤害。</v>
      </c>
      <c r="J256" s="4" t="s">
        <v>305</v>
      </c>
      <c r="K256" s="1" t="s">
        <v>105</v>
      </c>
      <c r="L256" s="4" t="s">
        <v>107</v>
      </c>
      <c r="M256" s="4"/>
      <c r="N256" s="4">
        <v>100</v>
      </c>
      <c r="O256" s="4"/>
      <c r="T256" s="6" t="str">
        <f t="shared" si="74"/>
        <v/>
      </c>
      <c r="U256" s="6" t="str">
        <f t="shared" si="75"/>
        <v/>
      </c>
      <c r="Y256">
        <f t="shared" si="70"/>
        <v>0</v>
      </c>
      <c r="Z256">
        <v>100</v>
      </c>
      <c r="AA256" s="23">
        <v>10</v>
      </c>
      <c r="AB256" s="23">
        <f>INT(VLOOKUP(VLOOKUP($C256,角色技能升级比率表!$B:$C,2,FALSE),角色属性概况!E:F,2,FALSE)*VLOOKUP(E256,角色属性概况!I:M,3,FALSE)*AA256/100)</f>
        <v>256</v>
      </c>
      <c r="AE256">
        <v>0</v>
      </c>
      <c r="AF256" s="23">
        <f t="shared" si="61"/>
        <v>0</v>
      </c>
      <c r="AG256" s="23">
        <f t="shared" si="62"/>
        <v>0</v>
      </c>
      <c r="AN256" s="6" t="str">
        <f>_xlfn.IFNA(IF(IF($AH256=AN$5,VLOOKUP(AI256,buff!$K:$L,2,FALSE),"")=0,"",IF($AH256=AN$5,VLOOKUP(AI256,buff!$K:$L,2,FALSE),"")),"")</f>
        <v/>
      </c>
      <c r="AO256" s="6" t="str">
        <f>_xlfn.IFNA(IF(IF($AH256=AO$5,VLOOKUP(AJ256,buff!$K:$L,2,FALSE),"")=0,"",IF($AH256=AO$5,VLOOKUP(AJ256,buff!$K:$L,2,FALSE),"")),"")</f>
        <v/>
      </c>
      <c r="AP256" s="6" t="str">
        <f>_xlfn.IFNA(IF(IF($AH256=AP$5,VLOOKUP(AK256,buff!$K:$L,2,FALSE),"")=0,"",IF($AH256=AP$5,VLOOKUP(AK256,buff!$K:$L,2,FALSE),"")),"")</f>
        <v/>
      </c>
      <c r="AQ256" s="6" t="str">
        <f>_xlfn.IFNA(IF(IF($AH256=AQ$5,VLOOKUP(AL256,buff!$K:$L,2,FALSE),"")=0,"",IF($AH256=AQ$5,VLOOKUP(AL256,buff!$K:$L,2,FALSE),"")),"")</f>
        <v/>
      </c>
      <c r="AR256" s="6" t="str">
        <f>_xlfn.IFNA(IF(IF($AH256=AR$5,VLOOKUP(AM256,buff!$K:$L,2,FALSE),"")=0,"",IF($AH256=AR$5,VLOOKUP(AM256,buff!$K:$L,2,FALSE),"")),"")</f>
        <v/>
      </c>
      <c r="AS256" s="6" t="str">
        <f>_xlfn.IFNA(IF(IF($AH256=AS$5,VLOOKUP(AI256,buff!$K:$L,2,FALSE),"")=0,"",IF($AH256=AS$5,VLOOKUP(AI256,buff!$K:$L,2,FALSE),"")),"")</f>
        <v/>
      </c>
      <c r="AT256" s="6" t="str">
        <f>_xlfn.IFNA(IF(IF($AH256=AT$5,VLOOKUP(AJ256,buff!$K:$L,2,FALSE),"")=0,"",IF($AH256=AT$5,VLOOKUP(AJ256,buff!$K:$L,2,FALSE),"")),"")</f>
        <v/>
      </c>
      <c r="AU256" s="6" t="str">
        <f>_xlfn.IFNA(IF(IF($AH256=AU$5,VLOOKUP(AK256,buff!$K:$L,2,FALSE),"")=0,"",IF($AH256=AU$5,VLOOKUP(AK256,buff!$K:$L,2,FALSE),"")),"")</f>
        <v/>
      </c>
      <c r="AV256" s="6" t="str">
        <f>_xlfn.IFNA(IF(IF($AH256=AV$5,VLOOKUP(AL256,buff!$K:$L,2,FALSE),"")=0,"",IF($AH256=AV$5,VLOOKUP(AL256,buff!$K:$L,2,FALSE),"")),"")</f>
        <v/>
      </c>
      <c r="AW256" s="6" t="str">
        <f>_xlfn.IFNA(IF(IF($AH256=AW$5,VLOOKUP(AM256,buff!$K:$L,2,FALSE),"")=0,"",IF($AH256=AW$5,VLOOKUP(AM256,buff!$K:$L,2,FALSE),"")),"")</f>
        <v/>
      </c>
      <c r="AX256" s="6" t="e">
        <f>VLOOKUP(AI256,buff!K:P,6,FALSE)</f>
        <v>#N/A</v>
      </c>
      <c r="AY256" t="e">
        <f t="shared" si="63"/>
        <v>#N/A</v>
      </c>
      <c r="AZ256" t="e">
        <f t="shared" si="63"/>
        <v>#N/A</v>
      </c>
      <c r="BA256">
        <f t="shared" si="64"/>
        <v>0</v>
      </c>
      <c r="BB256">
        <f t="shared" si="65"/>
        <v>0</v>
      </c>
    </row>
    <row r="257" spans="1:54" x14ac:dyDescent="0.15">
      <c r="A257" t="str">
        <f t="shared" si="73"/>
        <v>笈笙主动技能1等级11</v>
      </c>
      <c r="B257" s="8">
        <v>251</v>
      </c>
      <c r="C257" s="8" t="str">
        <f>VLOOKUP(G257,角色!A:B,2,FALSE)</f>
        <v>笈笙</v>
      </c>
      <c r="D257" s="8" t="str">
        <f t="shared" si="60"/>
        <v>主动技能1</v>
      </c>
      <c r="E257" s="8">
        <f t="shared" si="66"/>
        <v>11</v>
      </c>
      <c r="F257" s="8">
        <f t="shared" si="67"/>
        <v>1</v>
      </c>
      <c r="G257" s="8">
        <f t="shared" si="68"/>
        <v>5</v>
      </c>
      <c r="H257" s="4" t="s">
        <v>430</v>
      </c>
      <c r="I257" s="24" t="str">
        <f>"对敌方任意单体造成100%攻击力（+"&amp;AB257&amp;"）点伤害。"</f>
        <v>对敌方任意单体造成100%攻击力（+315）点伤害。</v>
      </c>
      <c r="J257" s="4" t="s">
        <v>305</v>
      </c>
      <c r="K257" s="1" t="s">
        <v>105</v>
      </c>
      <c r="L257" s="4" t="s">
        <v>107</v>
      </c>
      <c r="M257" s="4"/>
      <c r="N257" s="4">
        <v>100</v>
      </c>
      <c r="O257" s="4"/>
      <c r="T257" s="6" t="str">
        <f t="shared" si="74"/>
        <v/>
      </c>
      <c r="U257" s="6" t="str">
        <f t="shared" si="75"/>
        <v/>
      </c>
      <c r="Y257">
        <f t="shared" si="70"/>
        <v>0</v>
      </c>
      <c r="Z257">
        <v>100</v>
      </c>
      <c r="AA257" s="23">
        <v>10</v>
      </c>
      <c r="AB257" s="23">
        <f>INT(VLOOKUP(VLOOKUP($C257,角色技能升级比率表!$B:$C,2,FALSE),角色属性概况!E:F,2,FALSE)*VLOOKUP(E257,角色属性概况!I:M,3,FALSE)*AA257/100)</f>
        <v>315</v>
      </c>
      <c r="AE257">
        <v>0</v>
      </c>
      <c r="AF257" s="23">
        <f t="shared" si="61"/>
        <v>0</v>
      </c>
      <c r="AG257" s="23">
        <f t="shared" si="62"/>
        <v>0</v>
      </c>
      <c r="AN257" s="6" t="str">
        <f>_xlfn.IFNA(IF(IF($AH257=AN$5,VLOOKUP(AI257,buff!$K:$L,2,FALSE),"")=0,"",IF($AH257=AN$5,VLOOKUP(AI257,buff!$K:$L,2,FALSE),"")),"")</f>
        <v/>
      </c>
      <c r="AO257" s="6" t="str">
        <f>_xlfn.IFNA(IF(IF($AH257=AO$5,VLOOKUP(AJ257,buff!$K:$L,2,FALSE),"")=0,"",IF($AH257=AO$5,VLOOKUP(AJ257,buff!$K:$L,2,FALSE),"")),"")</f>
        <v/>
      </c>
      <c r="AP257" s="6" t="str">
        <f>_xlfn.IFNA(IF(IF($AH257=AP$5,VLOOKUP(AK257,buff!$K:$L,2,FALSE),"")=0,"",IF($AH257=AP$5,VLOOKUP(AK257,buff!$K:$L,2,FALSE),"")),"")</f>
        <v/>
      </c>
      <c r="AQ257" s="6" t="str">
        <f>_xlfn.IFNA(IF(IF($AH257=AQ$5,VLOOKUP(AL257,buff!$K:$L,2,FALSE),"")=0,"",IF($AH257=AQ$5,VLOOKUP(AL257,buff!$K:$L,2,FALSE),"")),"")</f>
        <v/>
      </c>
      <c r="AR257" s="6" t="str">
        <f>_xlfn.IFNA(IF(IF($AH257=AR$5,VLOOKUP(AM257,buff!$K:$L,2,FALSE),"")=0,"",IF($AH257=AR$5,VLOOKUP(AM257,buff!$K:$L,2,FALSE),"")),"")</f>
        <v/>
      </c>
      <c r="AS257" s="6" t="str">
        <f>_xlfn.IFNA(IF(IF($AH257=AS$5,VLOOKUP(AI257,buff!$K:$L,2,FALSE),"")=0,"",IF($AH257=AS$5,VLOOKUP(AI257,buff!$K:$L,2,FALSE),"")),"")</f>
        <v/>
      </c>
      <c r="AT257" s="6" t="str">
        <f>_xlfn.IFNA(IF(IF($AH257=AT$5,VLOOKUP(AJ257,buff!$K:$L,2,FALSE),"")=0,"",IF($AH257=AT$5,VLOOKUP(AJ257,buff!$K:$L,2,FALSE),"")),"")</f>
        <v/>
      </c>
      <c r="AU257" s="6" t="str">
        <f>_xlfn.IFNA(IF(IF($AH257=AU$5,VLOOKUP(AK257,buff!$K:$L,2,FALSE),"")=0,"",IF($AH257=AU$5,VLOOKUP(AK257,buff!$K:$L,2,FALSE),"")),"")</f>
        <v/>
      </c>
      <c r="AV257" s="6" t="str">
        <f>_xlfn.IFNA(IF(IF($AH257=AV$5,VLOOKUP(AL257,buff!$K:$L,2,FALSE),"")=0,"",IF($AH257=AV$5,VLOOKUP(AL257,buff!$K:$L,2,FALSE),"")),"")</f>
        <v/>
      </c>
      <c r="AW257" s="6" t="str">
        <f>_xlfn.IFNA(IF(IF($AH257=AW$5,VLOOKUP(AM257,buff!$K:$L,2,FALSE),"")=0,"",IF($AH257=AW$5,VLOOKUP(AM257,buff!$K:$L,2,FALSE),"")),"")</f>
        <v/>
      </c>
      <c r="AX257" s="6" t="e">
        <f>VLOOKUP(AI257,buff!K:P,6,FALSE)</f>
        <v>#N/A</v>
      </c>
      <c r="AY257" t="e">
        <f t="shared" si="63"/>
        <v>#N/A</v>
      </c>
      <c r="AZ257" t="e">
        <f t="shared" si="63"/>
        <v>#N/A</v>
      </c>
      <c r="BA257">
        <f t="shared" si="64"/>
        <v>0</v>
      </c>
      <c r="BB257">
        <f t="shared" si="65"/>
        <v>0</v>
      </c>
    </row>
    <row r="258" spans="1:54" x14ac:dyDescent="0.15">
      <c r="A258" t="str">
        <f t="shared" si="73"/>
        <v>笈笙主动技能1等级12</v>
      </c>
      <c r="B258" s="8">
        <v>252</v>
      </c>
      <c r="C258" s="8" t="str">
        <f>VLOOKUP(G258,角色!A:B,2,FALSE)</f>
        <v>笈笙</v>
      </c>
      <c r="D258" s="8" t="str">
        <f t="shared" si="60"/>
        <v>主动技能1</v>
      </c>
      <c r="E258" s="8">
        <f t="shared" si="66"/>
        <v>12</v>
      </c>
      <c r="F258" s="8">
        <f t="shared" si="67"/>
        <v>1</v>
      </c>
      <c r="G258" s="8">
        <f t="shared" si="68"/>
        <v>5</v>
      </c>
      <c r="H258" s="4" t="s">
        <v>430</v>
      </c>
      <c r="I258" s="24" t="str">
        <f t="shared" ref="I258:I266" si="76">"对敌方任意单体造成100%攻击力（+"&amp;AB258&amp;"）点伤害。"</f>
        <v>对敌方任意单体造成100%攻击力（+388）点伤害。</v>
      </c>
      <c r="J258" s="4" t="s">
        <v>305</v>
      </c>
      <c r="K258" s="1" t="s">
        <v>105</v>
      </c>
      <c r="L258" s="4" t="s">
        <v>107</v>
      </c>
      <c r="M258" s="4"/>
      <c r="N258" s="4">
        <v>100</v>
      </c>
      <c r="O258" s="4"/>
      <c r="T258" s="6" t="str">
        <f t="shared" si="74"/>
        <v/>
      </c>
      <c r="U258" s="6" t="str">
        <f t="shared" si="75"/>
        <v/>
      </c>
      <c r="Y258">
        <f t="shared" si="70"/>
        <v>0</v>
      </c>
      <c r="Z258">
        <v>100</v>
      </c>
      <c r="AA258" s="23">
        <v>10</v>
      </c>
      <c r="AB258" s="23">
        <f>INT(VLOOKUP(VLOOKUP($C258,角色技能升级比率表!$B:$C,2,FALSE),角色属性概况!E:F,2,FALSE)*VLOOKUP(E258,角色属性概况!I:M,3,FALSE)*AA258/100)</f>
        <v>388</v>
      </c>
      <c r="AE258">
        <v>0</v>
      </c>
      <c r="AF258" s="23">
        <f t="shared" si="61"/>
        <v>0</v>
      </c>
      <c r="AG258" s="23">
        <f t="shared" si="62"/>
        <v>0</v>
      </c>
      <c r="AN258" s="6" t="str">
        <f>_xlfn.IFNA(IF(IF($AH258=AN$5,VLOOKUP(AI258,buff!$K:$L,2,FALSE),"")=0,"",IF($AH258=AN$5,VLOOKUP(AI258,buff!$K:$L,2,FALSE),"")),"")</f>
        <v/>
      </c>
      <c r="AO258" s="6" t="str">
        <f>_xlfn.IFNA(IF(IF($AH258=AO$5,VLOOKUP(AJ258,buff!$K:$L,2,FALSE),"")=0,"",IF($AH258=AO$5,VLOOKUP(AJ258,buff!$K:$L,2,FALSE),"")),"")</f>
        <v/>
      </c>
      <c r="AP258" s="6" t="str">
        <f>_xlfn.IFNA(IF(IF($AH258=AP$5,VLOOKUP(AK258,buff!$K:$L,2,FALSE),"")=0,"",IF($AH258=AP$5,VLOOKUP(AK258,buff!$K:$L,2,FALSE),"")),"")</f>
        <v/>
      </c>
      <c r="AQ258" s="6" t="str">
        <f>_xlfn.IFNA(IF(IF($AH258=AQ$5,VLOOKUP(AL258,buff!$K:$L,2,FALSE),"")=0,"",IF($AH258=AQ$5,VLOOKUP(AL258,buff!$K:$L,2,FALSE),"")),"")</f>
        <v/>
      </c>
      <c r="AR258" s="6" t="str">
        <f>_xlfn.IFNA(IF(IF($AH258=AR$5,VLOOKUP(AM258,buff!$K:$L,2,FALSE),"")=0,"",IF($AH258=AR$5,VLOOKUP(AM258,buff!$K:$L,2,FALSE),"")),"")</f>
        <v/>
      </c>
      <c r="AS258" s="6" t="str">
        <f>_xlfn.IFNA(IF(IF($AH258=AS$5,VLOOKUP(AI258,buff!$K:$L,2,FALSE),"")=0,"",IF($AH258=AS$5,VLOOKUP(AI258,buff!$K:$L,2,FALSE),"")),"")</f>
        <v/>
      </c>
      <c r="AT258" s="6" t="str">
        <f>_xlfn.IFNA(IF(IF($AH258=AT$5,VLOOKUP(AJ258,buff!$K:$L,2,FALSE),"")=0,"",IF($AH258=AT$5,VLOOKUP(AJ258,buff!$K:$L,2,FALSE),"")),"")</f>
        <v/>
      </c>
      <c r="AU258" s="6" t="str">
        <f>_xlfn.IFNA(IF(IF($AH258=AU$5,VLOOKUP(AK258,buff!$K:$L,2,FALSE),"")=0,"",IF($AH258=AU$5,VLOOKUP(AK258,buff!$K:$L,2,FALSE),"")),"")</f>
        <v/>
      </c>
      <c r="AV258" s="6" t="str">
        <f>_xlfn.IFNA(IF(IF($AH258=AV$5,VLOOKUP(AL258,buff!$K:$L,2,FALSE),"")=0,"",IF($AH258=AV$5,VLOOKUP(AL258,buff!$K:$L,2,FALSE),"")),"")</f>
        <v/>
      </c>
      <c r="AW258" s="6" t="str">
        <f>_xlfn.IFNA(IF(IF($AH258=AW$5,VLOOKUP(AM258,buff!$K:$L,2,FALSE),"")=0,"",IF($AH258=AW$5,VLOOKUP(AM258,buff!$K:$L,2,FALSE),"")),"")</f>
        <v/>
      </c>
      <c r="AX258" s="6" t="e">
        <f>VLOOKUP(AI258,buff!K:P,6,FALSE)</f>
        <v>#N/A</v>
      </c>
      <c r="AY258" t="e">
        <f t="shared" si="63"/>
        <v>#N/A</v>
      </c>
      <c r="AZ258" t="e">
        <f t="shared" si="63"/>
        <v>#N/A</v>
      </c>
      <c r="BA258">
        <f t="shared" si="64"/>
        <v>0</v>
      </c>
      <c r="BB258">
        <f t="shared" si="65"/>
        <v>0</v>
      </c>
    </row>
    <row r="259" spans="1:54" x14ac:dyDescent="0.15">
      <c r="A259" t="str">
        <f t="shared" si="73"/>
        <v>笈笙主动技能1等级13</v>
      </c>
      <c r="B259" s="8">
        <v>253</v>
      </c>
      <c r="C259" s="8" t="str">
        <f>VLOOKUP(G259,角色!A:B,2,FALSE)</f>
        <v>笈笙</v>
      </c>
      <c r="D259" s="8" t="str">
        <f t="shared" si="60"/>
        <v>主动技能1</v>
      </c>
      <c r="E259" s="8">
        <f t="shared" si="66"/>
        <v>13</v>
      </c>
      <c r="F259" s="8">
        <f t="shared" si="67"/>
        <v>1</v>
      </c>
      <c r="G259" s="8">
        <f t="shared" si="68"/>
        <v>5</v>
      </c>
      <c r="H259" s="4" t="s">
        <v>430</v>
      </c>
      <c r="I259" s="24" t="str">
        <f t="shared" si="76"/>
        <v>对敌方任意单体造成100%攻击力（+478）点伤害。</v>
      </c>
      <c r="J259" s="4" t="s">
        <v>305</v>
      </c>
      <c r="K259" s="1" t="s">
        <v>105</v>
      </c>
      <c r="L259" s="4" t="s">
        <v>107</v>
      </c>
      <c r="M259" s="4"/>
      <c r="N259" s="4">
        <v>100</v>
      </c>
      <c r="O259" s="4"/>
      <c r="T259" s="6" t="str">
        <f t="shared" si="74"/>
        <v/>
      </c>
      <c r="U259" s="6" t="str">
        <f t="shared" si="75"/>
        <v/>
      </c>
      <c r="Y259">
        <f t="shared" si="70"/>
        <v>0</v>
      </c>
      <c r="Z259">
        <v>100</v>
      </c>
      <c r="AA259" s="23">
        <v>10</v>
      </c>
      <c r="AB259" s="23">
        <f>INT(VLOOKUP(VLOOKUP($C259,角色技能升级比率表!$B:$C,2,FALSE),角色属性概况!E:F,2,FALSE)*VLOOKUP(E259,角色属性概况!I:M,3,FALSE)*AA259/100)</f>
        <v>478</v>
      </c>
      <c r="AE259">
        <v>0</v>
      </c>
      <c r="AF259" s="23">
        <f t="shared" si="61"/>
        <v>0</v>
      </c>
      <c r="AG259" s="23">
        <f t="shared" si="62"/>
        <v>0</v>
      </c>
      <c r="AN259" s="6" t="str">
        <f>_xlfn.IFNA(IF(IF($AH259=AN$5,VLOOKUP(AI259,buff!$K:$L,2,FALSE),"")=0,"",IF($AH259=AN$5,VLOOKUP(AI259,buff!$K:$L,2,FALSE),"")),"")</f>
        <v/>
      </c>
      <c r="AO259" s="6" t="str">
        <f>_xlfn.IFNA(IF(IF($AH259=AO$5,VLOOKUP(AJ259,buff!$K:$L,2,FALSE),"")=0,"",IF($AH259=AO$5,VLOOKUP(AJ259,buff!$K:$L,2,FALSE),"")),"")</f>
        <v/>
      </c>
      <c r="AP259" s="6" t="str">
        <f>_xlfn.IFNA(IF(IF($AH259=AP$5,VLOOKUP(AK259,buff!$K:$L,2,FALSE),"")=0,"",IF($AH259=AP$5,VLOOKUP(AK259,buff!$K:$L,2,FALSE),"")),"")</f>
        <v/>
      </c>
      <c r="AQ259" s="6" t="str">
        <f>_xlfn.IFNA(IF(IF($AH259=AQ$5,VLOOKUP(AL259,buff!$K:$L,2,FALSE),"")=0,"",IF($AH259=AQ$5,VLOOKUP(AL259,buff!$K:$L,2,FALSE),"")),"")</f>
        <v/>
      </c>
      <c r="AR259" s="6" t="str">
        <f>_xlfn.IFNA(IF(IF($AH259=AR$5,VLOOKUP(AM259,buff!$K:$L,2,FALSE),"")=0,"",IF($AH259=AR$5,VLOOKUP(AM259,buff!$K:$L,2,FALSE),"")),"")</f>
        <v/>
      </c>
      <c r="AS259" s="6" t="str">
        <f>_xlfn.IFNA(IF(IF($AH259=AS$5,VLOOKUP(AI259,buff!$K:$L,2,FALSE),"")=0,"",IF($AH259=AS$5,VLOOKUP(AI259,buff!$K:$L,2,FALSE),"")),"")</f>
        <v/>
      </c>
      <c r="AT259" s="6" t="str">
        <f>_xlfn.IFNA(IF(IF($AH259=AT$5,VLOOKUP(AJ259,buff!$K:$L,2,FALSE),"")=0,"",IF($AH259=AT$5,VLOOKUP(AJ259,buff!$K:$L,2,FALSE),"")),"")</f>
        <v/>
      </c>
      <c r="AU259" s="6" t="str">
        <f>_xlfn.IFNA(IF(IF($AH259=AU$5,VLOOKUP(AK259,buff!$K:$L,2,FALSE),"")=0,"",IF($AH259=AU$5,VLOOKUP(AK259,buff!$K:$L,2,FALSE),"")),"")</f>
        <v/>
      </c>
      <c r="AV259" s="6" t="str">
        <f>_xlfn.IFNA(IF(IF($AH259=AV$5,VLOOKUP(AL259,buff!$K:$L,2,FALSE),"")=0,"",IF($AH259=AV$5,VLOOKUP(AL259,buff!$K:$L,2,FALSE),"")),"")</f>
        <v/>
      </c>
      <c r="AW259" s="6" t="str">
        <f>_xlfn.IFNA(IF(IF($AH259=AW$5,VLOOKUP(AM259,buff!$K:$L,2,FALSE),"")=0,"",IF($AH259=AW$5,VLOOKUP(AM259,buff!$K:$L,2,FALSE),"")),"")</f>
        <v/>
      </c>
      <c r="AX259" s="6" t="e">
        <f>VLOOKUP(AI259,buff!K:P,6,FALSE)</f>
        <v>#N/A</v>
      </c>
      <c r="AY259" t="e">
        <f t="shared" si="63"/>
        <v>#N/A</v>
      </c>
      <c r="AZ259" t="e">
        <f t="shared" si="63"/>
        <v>#N/A</v>
      </c>
      <c r="BA259">
        <f t="shared" si="64"/>
        <v>0</v>
      </c>
      <c r="BB259">
        <f t="shared" si="65"/>
        <v>0</v>
      </c>
    </row>
    <row r="260" spans="1:54" x14ac:dyDescent="0.15">
      <c r="A260" t="str">
        <f t="shared" si="73"/>
        <v>笈笙主动技能1等级14</v>
      </c>
      <c r="B260" s="8">
        <v>254</v>
      </c>
      <c r="C260" s="8" t="str">
        <f>VLOOKUP(G260,角色!A:B,2,FALSE)</f>
        <v>笈笙</v>
      </c>
      <c r="D260" s="8" t="str">
        <f t="shared" si="60"/>
        <v>主动技能1</v>
      </c>
      <c r="E260" s="8">
        <f t="shared" si="66"/>
        <v>14</v>
      </c>
      <c r="F260" s="8">
        <f t="shared" si="67"/>
        <v>1</v>
      </c>
      <c r="G260" s="8">
        <f t="shared" si="68"/>
        <v>5</v>
      </c>
      <c r="H260" s="4" t="s">
        <v>430</v>
      </c>
      <c r="I260" s="24" t="str">
        <f t="shared" si="76"/>
        <v>对敌方任意单体造成100%攻击力（+588）点伤害。</v>
      </c>
      <c r="J260" s="4" t="s">
        <v>305</v>
      </c>
      <c r="K260" s="1" t="s">
        <v>105</v>
      </c>
      <c r="L260" s="4" t="s">
        <v>107</v>
      </c>
      <c r="M260" s="4"/>
      <c r="N260" s="4">
        <v>100</v>
      </c>
      <c r="O260" s="4"/>
      <c r="T260" s="6" t="str">
        <f t="shared" si="74"/>
        <v/>
      </c>
      <c r="U260" s="6" t="str">
        <f t="shared" si="75"/>
        <v/>
      </c>
      <c r="Y260">
        <f t="shared" si="70"/>
        <v>0</v>
      </c>
      <c r="Z260">
        <v>100</v>
      </c>
      <c r="AA260" s="23">
        <v>10</v>
      </c>
      <c r="AB260" s="23">
        <f>INT(VLOOKUP(VLOOKUP($C260,角色技能升级比率表!$B:$C,2,FALSE),角色属性概况!E:F,2,FALSE)*VLOOKUP(E260,角色属性概况!I:M,3,FALSE)*AA260/100)</f>
        <v>588</v>
      </c>
      <c r="AE260">
        <v>0</v>
      </c>
      <c r="AF260" s="23">
        <f t="shared" si="61"/>
        <v>0</v>
      </c>
      <c r="AG260" s="23">
        <f t="shared" si="62"/>
        <v>0</v>
      </c>
      <c r="AN260" s="6" t="str">
        <f>_xlfn.IFNA(IF(IF($AH260=AN$5,VLOOKUP(AI260,buff!$K:$L,2,FALSE),"")=0,"",IF($AH260=AN$5,VLOOKUP(AI260,buff!$K:$L,2,FALSE),"")),"")</f>
        <v/>
      </c>
      <c r="AO260" s="6" t="str">
        <f>_xlfn.IFNA(IF(IF($AH260=AO$5,VLOOKUP(AJ260,buff!$K:$L,2,FALSE),"")=0,"",IF($AH260=AO$5,VLOOKUP(AJ260,buff!$K:$L,2,FALSE),"")),"")</f>
        <v/>
      </c>
      <c r="AP260" s="6" t="str">
        <f>_xlfn.IFNA(IF(IF($AH260=AP$5,VLOOKUP(AK260,buff!$K:$L,2,FALSE),"")=0,"",IF($AH260=AP$5,VLOOKUP(AK260,buff!$K:$L,2,FALSE),"")),"")</f>
        <v/>
      </c>
      <c r="AQ260" s="6" t="str">
        <f>_xlfn.IFNA(IF(IF($AH260=AQ$5,VLOOKUP(AL260,buff!$K:$L,2,FALSE),"")=0,"",IF($AH260=AQ$5,VLOOKUP(AL260,buff!$K:$L,2,FALSE),"")),"")</f>
        <v/>
      </c>
      <c r="AR260" s="6" t="str">
        <f>_xlfn.IFNA(IF(IF($AH260=AR$5,VLOOKUP(AM260,buff!$K:$L,2,FALSE),"")=0,"",IF($AH260=AR$5,VLOOKUP(AM260,buff!$K:$L,2,FALSE),"")),"")</f>
        <v/>
      </c>
      <c r="AS260" s="6" t="str">
        <f>_xlfn.IFNA(IF(IF($AH260=AS$5,VLOOKUP(AI260,buff!$K:$L,2,FALSE),"")=0,"",IF($AH260=AS$5,VLOOKUP(AI260,buff!$K:$L,2,FALSE),"")),"")</f>
        <v/>
      </c>
      <c r="AT260" s="6" t="str">
        <f>_xlfn.IFNA(IF(IF($AH260=AT$5,VLOOKUP(AJ260,buff!$K:$L,2,FALSE),"")=0,"",IF($AH260=AT$5,VLOOKUP(AJ260,buff!$K:$L,2,FALSE),"")),"")</f>
        <v/>
      </c>
      <c r="AU260" s="6" t="str">
        <f>_xlfn.IFNA(IF(IF($AH260=AU$5,VLOOKUP(AK260,buff!$K:$L,2,FALSE),"")=0,"",IF($AH260=AU$5,VLOOKUP(AK260,buff!$K:$L,2,FALSE),"")),"")</f>
        <v/>
      </c>
      <c r="AV260" s="6" t="str">
        <f>_xlfn.IFNA(IF(IF($AH260=AV$5,VLOOKUP(AL260,buff!$K:$L,2,FALSE),"")=0,"",IF($AH260=AV$5,VLOOKUP(AL260,buff!$K:$L,2,FALSE),"")),"")</f>
        <v/>
      </c>
      <c r="AW260" s="6" t="str">
        <f>_xlfn.IFNA(IF(IF($AH260=AW$5,VLOOKUP(AM260,buff!$K:$L,2,FALSE),"")=0,"",IF($AH260=AW$5,VLOOKUP(AM260,buff!$K:$L,2,FALSE),"")),"")</f>
        <v/>
      </c>
      <c r="AX260" s="6" t="e">
        <f>VLOOKUP(AI260,buff!K:P,6,FALSE)</f>
        <v>#N/A</v>
      </c>
      <c r="AY260" t="e">
        <f t="shared" si="63"/>
        <v>#N/A</v>
      </c>
      <c r="AZ260" t="e">
        <f t="shared" si="63"/>
        <v>#N/A</v>
      </c>
      <c r="BA260">
        <f t="shared" si="64"/>
        <v>0</v>
      </c>
      <c r="BB260">
        <f t="shared" si="65"/>
        <v>0</v>
      </c>
    </row>
    <row r="261" spans="1:54" x14ac:dyDescent="0.15">
      <c r="A261" t="str">
        <f t="shared" si="73"/>
        <v>笈笙主动技能1等级15</v>
      </c>
      <c r="B261" s="8">
        <v>255</v>
      </c>
      <c r="C261" s="8" t="str">
        <f>VLOOKUP(G261,角色!A:B,2,FALSE)</f>
        <v>笈笙</v>
      </c>
      <c r="D261" s="8" t="str">
        <f t="shared" si="60"/>
        <v>主动技能1</v>
      </c>
      <c r="E261" s="8">
        <f t="shared" si="66"/>
        <v>15</v>
      </c>
      <c r="F261" s="8">
        <f t="shared" si="67"/>
        <v>1</v>
      </c>
      <c r="G261" s="8">
        <f t="shared" si="68"/>
        <v>5</v>
      </c>
      <c r="H261" s="4" t="s">
        <v>430</v>
      </c>
      <c r="I261" s="24" t="str">
        <f t="shared" si="76"/>
        <v>对敌方任意单体造成100%攻击力（+724）点伤害。</v>
      </c>
      <c r="J261" s="4" t="s">
        <v>305</v>
      </c>
      <c r="K261" s="1" t="s">
        <v>105</v>
      </c>
      <c r="L261" s="4" t="s">
        <v>107</v>
      </c>
      <c r="M261" s="4"/>
      <c r="N261" s="4">
        <v>100</v>
      </c>
      <c r="O261" s="4"/>
      <c r="T261" s="6" t="str">
        <f t="shared" si="74"/>
        <v/>
      </c>
      <c r="U261" s="6" t="str">
        <f t="shared" si="75"/>
        <v/>
      </c>
      <c r="Y261">
        <f t="shared" si="70"/>
        <v>0</v>
      </c>
      <c r="Z261">
        <v>100</v>
      </c>
      <c r="AA261" s="23">
        <v>10</v>
      </c>
      <c r="AB261" s="23">
        <f>INT(VLOOKUP(VLOOKUP($C261,角色技能升级比率表!$B:$C,2,FALSE),角色属性概况!E:F,2,FALSE)*VLOOKUP(E261,角色属性概况!I:M,3,FALSE)*AA261/100)</f>
        <v>724</v>
      </c>
      <c r="AE261">
        <v>0</v>
      </c>
      <c r="AF261" s="23">
        <f t="shared" si="61"/>
        <v>0</v>
      </c>
      <c r="AG261" s="23">
        <f t="shared" si="62"/>
        <v>0</v>
      </c>
      <c r="AN261" s="6" t="str">
        <f>_xlfn.IFNA(IF(IF($AH261=AN$5,VLOOKUP(AI261,buff!$K:$L,2,FALSE),"")=0,"",IF($AH261=AN$5,VLOOKUP(AI261,buff!$K:$L,2,FALSE),"")),"")</f>
        <v/>
      </c>
      <c r="AO261" s="6" t="str">
        <f>_xlfn.IFNA(IF(IF($AH261=AO$5,VLOOKUP(AJ261,buff!$K:$L,2,FALSE),"")=0,"",IF($AH261=AO$5,VLOOKUP(AJ261,buff!$K:$L,2,FALSE),"")),"")</f>
        <v/>
      </c>
      <c r="AP261" s="6" t="str">
        <f>_xlfn.IFNA(IF(IF($AH261=AP$5,VLOOKUP(AK261,buff!$K:$L,2,FALSE),"")=0,"",IF($AH261=AP$5,VLOOKUP(AK261,buff!$K:$L,2,FALSE),"")),"")</f>
        <v/>
      </c>
      <c r="AQ261" s="6" t="str">
        <f>_xlfn.IFNA(IF(IF($AH261=AQ$5,VLOOKUP(AL261,buff!$K:$L,2,FALSE),"")=0,"",IF($AH261=AQ$5,VLOOKUP(AL261,buff!$K:$L,2,FALSE),"")),"")</f>
        <v/>
      </c>
      <c r="AR261" s="6" t="str">
        <f>_xlfn.IFNA(IF(IF($AH261=AR$5,VLOOKUP(AM261,buff!$K:$L,2,FALSE),"")=0,"",IF($AH261=AR$5,VLOOKUP(AM261,buff!$K:$L,2,FALSE),"")),"")</f>
        <v/>
      </c>
      <c r="AS261" s="6" t="str">
        <f>_xlfn.IFNA(IF(IF($AH261=AS$5,VLOOKUP(AI261,buff!$K:$L,2,FALSE),"")=0,"",IF($AH261=AS$5,VLOOKUP(AI261,buff!$K:$L,2,FALSE),"")),"")</f>
        <v/>
      </c>
      <c r="AT261" s="6" t="str">
        <f>_xlfn.IFNA(IF(IF($AH261=AT$5,VLOOKUP(AJ261,buff!$K:$L,2,FALSE),"")=0,"",IF($AH261=AT$5,VLOOKUP(AJ261,buff!$K:$L,2,FALSE),"")),"")</f>
        <v/>
      </c>
      <c r="AU261" s="6" t="str">
        <f>_xlfn.IFNA(IF(IF($AH261=AU$5,VLOOKUP(AK261,buff!$K:$L,2,FALSE),"")=0,"",IF($AH261=AU$5,VLOOKUP(AK261,buff!$K:$L,2,FALSE),"")),"")</f>
        <v/>
      </c>
      <c r="AV261" s="6" t="str">
        <f>_xlfn.IFNA(IF(IF($AH261=AV$5,VLOOKUP(AL261,buff!$K:$L,2,FALSE),"")=0,"",IF($AH261=AV$5,VLOOKUP(AL261,buff!$K:$L,2,FALSE),"")),"")</f>
        <v/>
      </c>
      <c r="AW261" s="6" t="str">
        <f>_xlfn.IFNA(IF(IF($AH261=AW$5,VLOOKUP(AM261,buff!$K:$L,2,FALSE),"")=0,"",IF($AH261=AW$5,VLOOKUP(AM261,buff!$K:$L,2,FALSE),"")),"")</f>
        <v/>
      </c>
      <c r="AX261" s="6" t="e">
        <f>VLOOKUP(AI261,buff!K:P,6,FALSE)</f>
        <v>#N/A</v>
      </c>
      <c r="AY261" t="e">
        <f t="shared" si="63"/>
        <v>#N/A</v>
      </c>
      <c r="AZ261" t="e">
        <f t="shared" si="63"/>
        <v>#N/A</v>
      </c>
      <c r="BA261">
        <f t="shared" si="64"/>
        <v>0</v>
      </c>
      <c r="BB261">
        <f t="shared" si="65"/>
        <v>0</v>
      </c>
    </row>
    <row r="262" spans="1:54" x14ac:dyDescent="0.15">
      <c r="A262" t="str">
        <f t="shared" si="73"/>
        <v>笈笙主动技能1等级16</v>
      </c>
      <c r="B262" s="8">
        <v>256</v>
      </c>
      <c r="C262" s="8" t="str">
        <f>VLOOKUP(G262,角色!A:B,2,FALSE)</f>
        <v>笈笙</v>
      </c>
      <c r="D262" s="8" t="str">
        <f t="shared" si="60"/>
        <v>主动技能1</v>
      </c>
      <c r="E262" s="8">
        <f t="shared" si="66"/>
        <v>16</v>
      </c>
      <c r="F262" s="8">
        <f t="shared" si="67"/>
        <v>1</v>
      </c>
      <c r="G262" s="8">
        <f t="shared" si="68"/>
        <v>5</v>
      </c>
      <c r="H262" s="4" t="s">
        <v>430</v>
      </c>
      <c r="I262" s="24" t="str">
        <f t="shared" si="76"/>
        <v>对敌方任意单体造成100%攻击力（+892）点伤害。</v>
      </c>
      <c r="J262" s="4" t="s">
        <v>305</v>
      </c>
      <c r="K262" s="1" t="s">
        <v>105</v>
      </c>
      <c r="L262" s="4" t="s">
        <v>107</v>
      </c>
      <c r="M262" s="4"/>
      <c r="N262" s="4">
        <v>100</v>
      </c>
      <c r="O262" s="4"/>
      <c r="T262" s="6" t="str">
        <f t="shared" si="74"/>
        <v/>
      </c>
      <c r="U262" s="6" t="str">
        <f t="shared" si="75"/>
        <v/>
      </c>
      <c r="Y262">
        <f t="shared" si="70"/>
        <v>0</v>
      </c>
      <c r="Z262">
        <v>100</v>
      </c>
      <c r="AA262" s="23">
        <v>10</v>
      </c>
      <c r="AB262" s="23">
        <f>INT(VLOOKUP(VLOOKUP($C262,角色技能升级比率表!$B:$C,2,FALSE),角色属性概况!E:F,2,FALSE)*VLOOKUP(E262,角色属性概况!I:M,3,FALSE)*AA262/100)</f>
        <v>892</v>
      </c>
      <c r="AE262">
        <v>0</v>
      </c>
      <c r="AF262" s="23">
        <f t="shared" si="61"/>
        <v>0</v>
      </c>
      <c r="AG262" s="23">
        <f t="shared" si="62"/>
        <v>0</v>
      </c>
      <c r="AN262" s="6" t="str">
        <f>_xlfn.IFNA(IF(IF($AH262=AN$5,VLOOKUP(AI262,buff!$K:$L,2,FALSE),"")=0,"",IF($AH262=AN$5,VLOOKUP(AI262,buff!$K:$L,2,FALSE),"")),"")</f>
        <v/>
      </c>
      <c r="AO262" s="6" t="str">
        <f>_xlfn.IFNA(IF(IF($AH262=AO$5,VLOOKUP(AJ262,buff!$K:$L,2,FALSE),"")=0,"",IF($AH262=AO$5,VLOOKUP(AJ262,buff!$K:$L,2,FALSE),"")),"")</f>
        <v/>
      </c>
      <c r="AP262" s="6" t="str">
        <f>_xlfn.IFNA(IF(IF($AH262=AP$5,VLOOKUP(AK262,buff!$K:$L,2,FALSE),"")=0,"",IF($AH262=AP$5,VLOOKUP(AK262,buff!$K:$L,2,FALSE),"")),"")</f>
        <v/>
      </c>
      <c r="AQ262" s="6" t="str">
        <f>_xlfn.IFNA(IF(IF($AH262=AQ$5,VLOOKUP(AL262,buff!$K:$L,2,FALSE),"")=0,"",IF($AH262=AQ$5,VLOOKUP(AL262,buff!$K:$L,2,FALSE),"")),"")</f>
        <v/>
      </c>
      <c r="AR262" s="6" t="str">
        <f>_xlfn.IFNA(IF(IF($AH262=AR$5,VLOOKUP(AM262,buff!$K:$L,2,FALSE),"")=0,"",IF($AH262=AR$5,VLOOKUP(AM262,buff!$K:$L,2,FALSE),"")),"")</f>
        <v/>
      </c>
      <c r="AS262" s="6" t="str">
        <f>_xlfn.IFNA(IF(IF($AH262=AS$5,VLOOKUP(AI262,buff!$K:$L,2,FALSE),"")=0,"",IF($AH262=AS$5,VLOOKUP(AI262,buff!$K:$L,2,FALSE),"")),"")</f>
        <v/>
      </c>
      <c r="AT262" s="6" t="str">
        <f>_xlfn.IFNA(IF(IF($AH262=AT$5,VLOOKUP(AJ262,buff!$K:$L,2,FALSE),"")=0,"",IF($AH262=AT$5,VLOOKUP(AJ262,buff!$K:$L,2,FALSE),"")),"")</f>
        <v/>
      </c>
      <c r="AU262" s="6" t="str">
        <f>_xlfn.IFNA(IF(IF($AH262=AU$5,VLOOKUP(AK262,buff!$K:$L,2,FALSE),"")=0,"",IF($AH262=AU$5,VLOOKUP(AK262,buff!$K:$L,2,FALSE),"")),"")</f>
        <v/>
      </c>
      <c r="AV262" s="6" t="str">
        <f>_xlfn.IFNA(IF(IF($AH262=AV$5,VLOOKUP(AL262,buff!$K:$L,2,FALSE),"")=0,"",IF($AH262=AV$5,VLOOKUP(AL262,buff!$K:$L,2,FALSE),"")),"")</f>
        <v/>
      </c>
      <c r="AW262" s="6" t="str">
        <f>_xlfn.IFNA(IF(IF($AH262=AW$5,VLOOKUP(AM262,buff!$K:$L,2,FALSE),"")=0,"",IF($AH262=AW$5,VLOOKUP(AM262,buff!$K:$L,2,FALSE),"")),"")</f>
        <v/>
      </c>
      <c r="AX262" s="6" t="e">
        <f>VLOOKUP(AI262,buff!K:P,6,FALSE)</f>
        <v>#N/A</v>
      </c>
      <c r="AY262" t="e">
        <f t="shared" si="63"/>
        <v>#N/A</v>
      </c>
      <c r="AZ262" t="e">
        <f t="shared" si="63"/>
        <v>#N/A</v>
      </c>
      <c r="BA262">
        <f t="shared" si="64"/>
        <v>0</v>
      </c>
      <c r="BB262">
        <f t="shared" si="65"/>
        <v>0</v>
      </c>
    </row>
    <row r="263" spans="1:54" x14ac:dyDescent="0.15">
      <c r="A263" t="str">
        <f t="shared" si="73"/>
        <v>笈笙主动技能1等级17</v>
      </c>
      <c r="B263" s="8">
        <v>257</v>
      </c>
      <c r="C263" s="8" t="str">
        <f>VLOOKUP(G263,角色!A:B,2,FALSE)</f>
        <v>笈笙</v>
      </c>
      <c r="D263" s="8" t="str">
        <f t="shared" si="60"/>
        <v>主动技能1</v>
      </c>
      <c r="E263" s="8">
        <f t="shared" si="66"/>
        <v>17</v>
      </c>
      <c r="F263" s="8">
        <f t="shared" si="67"/>
        <v>1</v>
      </c>
      <c r="G263" s="8">
        <f t="shared" si="68"/>
        <v>5</v>
      </c>
      <c r="H263" s="4" t="s">
        <v>430</v>
      </c>
      <c r="I263" s="24" t="str">
        <f t="shared" si="76"/>
        <v>对敌方任意单体造成100%攻击力（+1098）点伤害。</v>
      </c>
      <c r="J263" s="4" t="s">
        <v>305</v>
      </c>
      <c r="K263" s="1" t="s">
        <v>105</v>
      </c>
      <c r="L263" s="4" t="s">
        <v>107</v>
      </c>
      <c r="M263" s="4"/>
      <c r="N263" s="4">
        <v>100</v>
      </c>
      <c r="O263" s="4"/>
      <c r="T263" s="6" t="str">
        <f t="shared" si="74"/>
        <v/>
      </c>
      <c r="U263" s="6" t="str">
        <f t="shared" si="75"/>
        <v/>
      </c>
      <c r="Y263">
        <f t="shared" si="70"/>
        <v>0</v>
      </c>
      <c r="Z263">
        <v>100</v>
      </c>
      <c r="AA263" s="23">
        <v>10</v>
      </c>
      <c r="AB263" s="23">
        <f>INT(VLOOKUP(VLOOKUP($C263,角色技能升级比率表!$B:$C,2,FALSE),角色属性概况!E:F,2,FALSE)*VLOOKUP(E263,角色属性概况!I:M,3,FALSE)*AA263/100)</f>
        <v>1098</v>
      </c>
      <c r="AE263">
        <v>0</v>
      </c>
      <c r="AF263" s="23">
        <f t="shared" si="61"/>
        <v>0</v>
      </c>
      <c r="AG263" s="23">
        <f t="shared" si="62"/>
        <v>0</v>
      </c>
      <c r="AN263" s="6" t="str">
        <f>_xlfn.IFNA(IF(IF($AH263=AN$5,VLOOKUP(AI263,buff!$K:$L,2,FALSE),"")=0,"",IF($AH263=AN$5,VLOOKUP(AI263,buff!$K:$L,2,FALSE),"")),"")</f>
        <v/>
      </c>
      <c r="AO263" s="6" t="str">
        <f>_xlfn.IFNA(IF(IF($AH263=AO$5,VLOOKUP(AJ263,buff!$K:$L,2,FALSE),"")=0,"",IF($AH263=AO$5,VLOOKUP(AJ263,buff!$K:$L,2,FALSE),"")),"")</f>
        <v/>
      </c>
      <c r="AP263" s="6" t="str">
        <f>_xlfn.IFNA(IF(IF($AH263=AP$5,VLOOKUP(AK263,buff!$K:$L,2,FALSE),"")=0,"",IF($AH263=AP$5,VLOOKUP(AK263,buff!$K:$L,2,FALSE),"")),"")</f>
        <v/>
      </c>
      <c r="AQ263" s="6" t="str">
        <f>_xlfn.IFNA(IF(IF($AH263=AQ$5,VLOOKUP(AL263,buff!$K:$L,2,FALSE),"")=0,"",IF($AH263=AQ$5,VLOOKUP(AL263,buff!$K:$L,2,FALSE),"")),"")</f>
        <v/>
      </c>
      <c r="AR263" s="6" t="str">
        <f>_xlfn.IFNA(IF(IF($AH263=AR$5,VLOOKUP(AM263,buff!$K:$L,2,FALSE),"")=0,"",IF($AH263=AR$5,VLOOKUP(AM263,buff!$K:$L,2,FALSE),"")),"")</f>
        <v/>
      </c>
      <c r="AS263" s="6" t="str">
        <f>_xlfn.IFNA(IF(IF($AH263=AS$5,VLOOKUP(AI263,buff!$K:$L,2,FALSE),"")=0,"",IF($AH263=AS$5,VLOOKUP(AI263,buff!$K:$L,2,FALSE),"")),"")</f>
        <v/>
      </c>
      <c r="AT263" s="6" t="str">
        <f>_xlfn.IFNA(IF(IF($AH263=AT$5,VLOOKUP(AJ263,buff!$K:$L,2,FALSE),"")=0,"",IF($AH263=AT$5,VLOOKUP(AJ263,buff!$K:$L,2,FALSE),"")),"")</f>
        <v/>
      </c>
      <c r="AU263" s="6" t="str">
        <f>_xlfn.IFNA(IF(IF($AH263=AU$5,VLOOKUP(AK263,buff!$K:$L,2,FALSE),"")=0,"",IF($AH263=AU$5,VLOOKUP(AK263,buff!$K:$L,2,FALSE),"")),"")</f>
        <v/>
      </c>
      <c r="AV263" s="6" t="str">
        <f>_xlfn.IFNA(IF(IF($AH263=AV$5,VLOOKUP(AL263,buff!$K:$L,2,FALSE),"")=0,"",IF($AH263=AV$5,VLOOKUP(AL263,buff!$K:$L,2,FALSE),"")),"")</f>
        <v/>
      </c>
      <c r="AW263" s="6" t="str">
        <f>_xlfn.IFNA(IF(IF($AH263=AW$5,VLOOKUP(AM263,buff!$K:$L,2,FALSE),"")=0,"",IF($AH263=AW$5,VLOOKUP(AM263,buff!$K:$L,2,FALSE),"")),"")</f>
        <v/>
      </c>
      <c r="AX263" s="6" t="e">
        <f>VLOOKUP(AI263,buff!K:P,6,FALSE)</f>
        <v>#N/A</v>
      </c>
      <c r="AY263" t="e">
        <f t="shared" si="63"/>
        <v>#N/A</v>
      </c>
      <c r="AZ263" t="e">
        <f t="shared" si="63"/>
        <v>#N/A</v>
      </c>
      <c r="BA263">
        <f t="shared" si="64"/>
        <v>0</v>
      </c>
      <c r="BB263">
        <f t="shared" si="65"/>
        <v>0</v>
      </c>
    </row>
    <row r="264" spans="1:54" x14ac:dyDescent="0.15">
      <c r="A264" t="str">
        <f t="shared" si="73"/>
        <v>笈笙主动技能1等级18</v>
      </c>
      <c r="B264" s="8">
        <v>258</v>
      </c>
      <c r="C264" s="8" t="str">
        <f>VLOOKUP(G264,角色!A:B,2,FALSE)</f>
        <v>笈笙</v>
      </c>
      <c r="D264" s="8" t="str">
        <f t="shared" ref="D264:D327" si="77">$D$4&amp;F264</f>
        <v>主动技能1</v>
      </c>
      <c r="E264" s="8">
        <f t="shared" si="66"/>
        <v>18</v>
      </c>
      <c r="F264" s="8">
        <f t="shared" si="67"/>
        <v>1</v>
      </c>
      <c r="G264" s="8">
        <f t="shared" si="68"/>
        <v>5</v>
      </c>
      <c r="H264" s="4" t="s">
        <v>430</v>
      </c>
      <c r="I264" s="24" t="str">
        <f t="shared" si="76"/>
        <v>对敌方任意单体造成100%攻击力（+1352）点伤害。</v>
      </c>
      <c r="J264" s="4" t="s">
        <v>305</v>
      </c>
      <c r="K264" s="1" t="s">
        <v>105</v>
      </c>
      <c r="L264" s="4" t="s">
        <v>107</v>
      </c>
      <c r="M264" s="4"/>
      <c r="N264" s="4">
        <v>100</v>
      </c>
      <c r="O264" s="4"/>
      <c r="T264" s="6" t="str">
        <f t="shared" si="74"/>
        <v/>
      </c>
      <c r="U264" s="6" t="str">
        <f t="shared" si="75"/>
        <v/>
      </c>
      <c r="Y264">
        <f t="shared" si="70"/>
        <v>0</v>
      </c>
      <c r="Z264">
        <v>100</v>
      </c>
      <c r="AA264" s="23">
        <v>10</v>
      </c>
      <c r="AB264" s="23">
        <f>INT(VLOOKUP(VLOOKUP($C264,角色技能升级比率表!$B:$C,2,FALSE),角色属性概况!E:F,2,FALSE)*VLOOKUP(E264,角色属性概况!I:M,3,FALSE)*AA264/100)</f>
        <v>1352</v>
      </c>
      <c r="AE264">
        <v>0</v>
      </c>
      <c r="AF264" s="23">
        <f t="shared" ref="AF264:AF327" si="78">BA264</f>
        <v>0</v>
      </c>
      <c r="AG264" s="23">
        <f t="shared" ref="AG264:AG327" si="79">BB264</f>
        <v>0</v>
      </c>
      <c r="AN264" s="6" t="str">
        <f>_xlfn.IFNA(IF(IF($AH264=AN$5,VLOOKUP(AI264,buff!$K:$L,2,FALSE),"")=0,"",IF($AH264=AN$5,VLOOKUP(AI264,buff!$K:$L,2,FALSE),"")),"")</f>
        <v/>
      </c>
      <c r="AO264" s="6" t="str">
        <f>_xlfn.IFNA(IF(IF($AH264=AO$5,VLOOKUP(AJ264,buff!$K:$L,2,FALSE),"")=0,"",IF($AH264=AO$5,VLOOKUP(AJ264,buff!$K:$L,2,FALSE),"")),"")</f>
        <v/>
      </c>
      <c r="AP264" s="6" t="str">
        <f>_xlfn.IFNA(IF(IF($AH264=AP$5,VLOOKUP(AK264,buff!$K:$L,2,FALSE),"")=0,"",IF($AH264=AP$5,VLOOKUP(AK264,buff!$K:$L,2,FALSE),"")),"")</f>
        <v/>
      </c>
      <c r="AQ264" s="6" t="str">
        <f>_xlfn.IFNA(IF(IF($AH264=AQ$5,VLOOKUP(AL264,buff!$K:$L,2,FALSE),"")=0,"",IF($AH264=AQ$5,VLOOKUP(AL264,buff!$K:$L,2,FALSE),"")),"")</f>
        <v/>
      </c>
      <c r="AR264" s="6" t="str">
        <f>_xlfn.IFNA(IF(IF($AH264=AR$5,VLOOKUP(AM264,buff!$K:$L,2,FALSE),"")=0,"",IF($AH264=AR$5,VLOOKUP(AM264,buff!$K:$L,2,FALSE),"")),"")</f>
        <v/>
      </c>
      <c r="AS264" s="6" t="str">
        <f>_xlfn.IFNA(IF(IF($AH264=AS$5,VLOOKUP(AI264,buff!$K:$L,2,FALSE),"")=0,"",IF($AH264=AS$5,VLOOKUP(AI264,buff!$K:$L,2,FALSE),"")),"")</f>
        <v/>
      </c>
      <c r="AT264" s="6" t="str">
        <f>_xlfn.IFNA(IF(IF($AH264=AT$5,VLOOKUP(AJ264,buff!$K:$L,2,FALSE),"")=0,"",IF($AH264=AT$5,VLOOKUP(AJ264,buff!$K:$L,2,FALSE),"")),"")</f>
        <v/>
      </c>
      <c r="AU264" s="6" t="str">
        <f>_xlfn.IFNA(IF(IF($AH264=AU$5,VLOOKUP(AK264,buff!$K:$L,2,FALSE),"")=0,"",IF($AH264=AU$5,VLOOKUP(AK264,buff!$K:$L,2,FALSE),"")),"")</f>
        <v/>
      </c>
      <c r="AV264" s="6" t="str">
        <f>_xlfn.IFNA(IF(IF($AH264=AV$5,VLOOKUP(AL264,buff!$K:$L,2,FALSE),"")=0,"",IF($AH264=AV$5,VLOOKUP(AL264,buff!$K:$L,2,FALSE),"")),"")</f>
        <v/>
      </c>
      <c r="AW264" s="6" t="str">
        <f>_xlfn.IFNA(IF(IF($AH264=AW$5,VLOOKUP(AM264,buff!$K:$L,2,FALSE),"")=0,"",IF($AH264=AW$5,VLOOKUP(AM264,buff!$K:$L,2,FALSE),"")),"")</f>
        <v/>
      </c>
      <c r="AX264" s="6" t="e">
        <f>VLOOKUP(AI264,buff!K:P,6,FALSE)</f>
        <v>#N/A</v>
      </c>
      <c r="AY264" t="e">
        <f t="shared" ref="AY264:AZ327" si="80">AX264</f>
        <v>#N/A</v>
      </c>
      <c r="AZ264" t="e">
        <f t="shared" si="80"/>
        <v>#N/A</v>
      </c>
      <c r="BA264">
        <f t="shared" ref="BA264:BA327" si="81">IF(F264=1,0,IF(F264=2,2,3))</f>
        <v>0</v>
      </c>
      <c r="BB264">
        <f t="shared" ref="BB264:BB327" si="82">IF(F264=1,0,IF(F264=2,1,2))</f>
        <v>0</v>
      </c>
    </row>
    <row r="265" spans="1:54" x14ac:dyDescent="0.15">
      <c r="A265" t="str">
        <f t="shared" si="73"/>
        <v>笈笙主动技能1等级19</v>
      </c>
      <c r="B265" s="8">
        <v>259</v>
      </c>
      <c r="C265" s="8" t="str">
        <f>VLOOKUP(G265,角色!A:B,2,FALSE)</f>
        <v>笈笙</v>
      </c>
      <c r="D265" s="8" t="str">
        <f t="shared" si="77"/>
        <v>主动技能1</v>
      </c>
      <c r="E265" s="8">
        <f t="shared" ref="E265:E328" si="83">IF(E264=E$5,1,E264+1)</f>
        <v>19</v>
      </c>
      <c r="F265" s="8">
        <f t="shared" ref="F265:F328" si="84">IF(E265=1,IF(F264=$F$5,1,F264+1),F264)</f>
        <v>1</v>
      </c>
      <c r="G265" s="8">
        <f t="shared" ref="G265:G328" si="85">IF((F265=1)*(E265=1),G264+1,G264)</f>
        <v>5</v>
      </c>
      <c r="H265" s="4" t="s">
        <v>430</v>
      </c>
      <c r="I265" s="24" t="str">
        <f t="shared" si="76"/>
        <v>对敌方任意单体造成100%攻击力（+1665）点伤害。</v>
      </c>
      <c r="J265" s="4" t="s">
        <v>305</v>
      </c>
      <c r="K265" s="1" t="s">
        <v>105</v>
      </c>
      <c r="L265" s="4" t="s">
        <v>107</v>
      </c>
      <c r="M265" s="4"/>
      <c r="N265" s="4">
        <v>100</v>
      </c>
      <c r="O265" s="4"/>
      <c r="T265" s="6" t="str">
        <f t="shared" si="74"/>
        <v/>
      </c>
      <c r="U265" s="6" t="str">
        <f t="shared" si="75"/>
        <v/>
      </c>
      <c r="Y265">
        <f t="shared" si="70"/>
        <v>0</v>
      </c>
      <c r="Z265">
        <v>100</v>
      </c>
      <c r="AA265" s="23">
        <v>10</v>
      </c>
      <c r="AB265" s="23">
        <f>INT(VLOOKUP(VLOOKUP($C265,角色技能升级比率表!$B:$C,2,FALSE),角色属性概况!E:F,2,FALSE)*VLOOKUP(E265,角色属性概况!I:M,3,FALSE)*AA265/100)</f>
        <v>1665</v>
      </c>
      <c r="AE265">
        <v>0</v>
      </c>
      <c r="AF265" s="23">
        <f t="shared" si="78"/>
        <v>0</v>
      </c>
      <c r="AG265" s="23">
        <f t="shared" si="79"/>
        <v>0</v>
      </c>
      <c r="AN265" s="6" t="str">
        <f>_xlfn.IFNA(IF(IF($AH265=AN$5,VLOOKUP(AI265,buff!$K:$L,2,FALSE),"")=0,"",IF($AH265=AN$5,VLOOKUP(AI265,buff!$K:$L,2,FALSE),"")),"")</f>
        <v/>
      </c>
      <c r="AO265" s="6" t="str">
        <f>_xlfn.IFNA(IF(IF($AH265=AO$5,VLOOKUP(AJ265,buff!$K:$L,2,FALSE),"")=0,"",IF($AH265=AO$5,VLOOKUP(AJ265,buff!$K:$L,2,FALSE),"")),"")</f>
        <v/>
      </c>
      <c r="AP265" s="6" t="str">
        <f>_xlfn.IFNA(IF(IF($AH265=AP$5,VLOOKUP(AK265,buff!$K:$L,2,FALSE),"")=0,"",IF($AH265=AP$5,VLOOKUP(AK265,buff!$K:$L,2,FALSE),"")),"")</f>
        <v/>
      </c>
      <c r="AQ265" s="6" t="str">
        <f>_xlfn.IFNA(IF(IF($AH265=AQ$5,VLOOKUP(AL265,buff!$K:$L,2,FALSE),"")=0,"",IF($AH265=AQ$5,VLOOKUP(AL265,buff!$K:$L,2,FALSE),"")),"")</f>
        <v/>
      </c>
      <c r="AR265" s="6" t="str">
        <f>_xlfn.IFNA(IF(IF($AH265=AR$5,VLOOKUP(AM265,buff!$K:$L,2,FALSE),"")=0,"",IF($AH265=AR$5,VLOOKUP(AM265,buff!$K:$L,2,FALSE),"")),"")</f>
        <v/>
      </c>
      <c r="AS265" s="6" t="str">
        <f>_xlfn.IFNA(IF(IF($AH265=AS$5,VLOOKUP(AI265,buff!$K:$L,2,FALSE),"")=0,"",IF($AH265=AS$5,VLOOKUP(AI265,buff!$K:$L,2,FALSE),"")),"")</f>
        <v/>
      </c>
      <c r="AT265" s="6" t="str">
        <f>_xlfn.IFNA(IF(IF($AH265=AT$5,VLOOKUP(AJ265,buff!$K:$L,2,FALSE),"")=0,"",IF($AH265=AT$5,VLOOKUP(AJ265,buff!$K:$L,2,FALSE),"")),"")</f>
        <v/>
      </c>
      <c r="AU265" s="6" t="str">
        <f>_xlfn.IFNA(IF(IF($AH265=AU$5,VLOOKUP(AK265,buff!$K:$L,2,FALSE),"")=0,"",IF($AH265=AU$5,VLOOKUP(AK265,buff!$K:$L,2,FALSE),"")),"")</f>
        <v/>
      </c>
      <c r="AV265" s="6" t="str">
        <f>_xlfn.IFNA(IF(IF($AH265=AV$5,VLOOKUP(AL265,buff!$K:$L,2,FALSE),"")=0,"",IF($AH265=AV$5,VLOOKUP(AL265,buff!$K:$L,2,FALSE),"")),"")</f>
        <v/>
      </c>
      <c r="AW265" s="6" t="str">
        <f>_xlfn.IFNA(IF(IF($AH265=AW$5,VLOOKUP(AM265,buff!$K:$L,2,FALSE),"")=0,"",IF($AH265=AW$5,VLOOKUP(AM265,buff!$K:$L,2,FALSE),"")),"")</f>
        <v/>
      </c>
      <c r="AX265" s="6" t="e">
        <f>VLOOKUP(AI265,buff!K:P,6,FALSE)</f>
        <v>#N/A</v>
      </c>
      <c r="AY265" t="e">
        <f t="shared" si="80"/>
        <v>#N/A</v>
      </c>
      <c r="AZ265" t="e">
        <f t="shared" si="80"/>
        <v>#N/A</v>
      </c>
      <c r="BA265">
        <f t="shared" si="81"/>
        <v>0</v>
      </c>
      <c r="BB265">
        <f t="shared" si="82"/>
        <v>0</v>
      </c>
    </row>
    <row r="266" spans="1:54" x14ac:dyDescent="0.15">
      <c r="A266" t="str">
        <f t="shared" si="73"/>
        <v>笈笙主动技能1等级20</v>
      </c>
      <c r="B266" s="8">
        <v>260</v>
      </c>
      <c r="C266" s="8" t="str">
        <f>VLOOKUP(G266,角色!A:B,2,FALSE)</f>
        <v>笈笙</v>
      </c>
      <c r="D266" s="8" t="str">
        <f t="shared" si="77"/>
        <v>主动技能1</v>
      </c>
      <c r="E266" s="8">
        <f t="shared" si="83"/>
        <v>20</v>
      </c>
      <c r="F266" s="8">
        <f t="shared" si="84"/>
        <v>1</v>
      </c>
      <c r="G266" s="8">
        <f t="shared" si="85"/>
        <v>5</v>
      </c>
      <c r="H266" s="4" t="s">
        <v>430</v>
      </c>
      <c r="I266" s="24" t="str">
        <f t="shared" si="76"/>
        <v>对敌方任意单体造成100%攻击力（+2051）点伤害。</v>
      </c>
      <c r="J266" s="4" t="s">
        <v>305</v>
      </c>
      <c r="K266" s="1" t="s">
        <v>105</v>
      </c>
      <c r="L266" s="4" t="s">
        <v>107</v>
      </c>
      <c r="M266" s="4"/>
      <c r="N266" s="4">
        <v>100</v>
      </c>
      <c r="O266" s="4"/>
      <c r="T266" s="6" t="str">
        <f t="shared" si="74"/>
        <v/>
      </c>
      <c r="U266" s="6" t="str">
        <f t="shared" si="75"/>
        <v/>
      </c>
      <c r="Y266">
        <f t="shared" si="70"/>
        <v>0</v>
      </c>
      <c r="Z266">
        <v>100</v>
      </c>
      <c r="AA266" s="23">
        <v>10</v>
      </c>
      <c r="AB266" s="23">
        <f>INT(VLOOKUP(VLOOKUP($C266,角色技能升级比率表!$B:$C,2,FALSE),角色属性概况!E:F,2,FALSE)*VLOOKUP(E266,角色属性概况!I:M,3,FALSE)*AA266/100)</f>
        <v>2051</v>
      </c>
      <c r="AE266">
        <v>0</v>
      </c>
      <c r="AF266" s="23">
        <f t="shared" si="78"/>
        <v>0</v>
      </c>
      <c r="AG266" s="23">
        <f t="shared" si="79"/>
        <v>0</v>
      </c>
      <c r="AN266" s="6" t="str">
        <f>_xlfn.IFNA(IF(IF($AH266=AN$5,VLOOKUP(AI266,buff!$K:$L,2,FALSE),"")=0,"",IF($AH266=AN$5,VLOOKUP(AI266,buff!$K:$L,2,FALSE),"")),"")</f>
        <v/>
      </c>
      <c r="AO266" s="6" t="str">
        <f>_xlfn.IFNA(IF(IF($AH266=AO$5,VLOOKUP(AJ266,buff!$K:$L,2,FALSE),"")=0,"",IF($AH266=AO$5,VLOOKUP(AJ266,buff!$K:$L,2,FALSE),"")),"")</f>
        <v/>
      </c>
      <c r="AP266" s="6" t="str">
        <f>_xlfn.IFNA(IF(IF($AH266=AP$5,VLOOKUP(AK266,buff!$K:$L,2,FALSE),"")=0,"",IF($AH266=AP$5,VLOOKUP(AK266,buff!$K:$L,2,FALSE),"")),"")</f>
        <v/>
      </c>
      <c r="AQ266" s="6" t="str">
        <f>_xlfn.IFNA(IF(IF($AH266=AQ$5,VLOOKUP(AL266,buff!$K:$L,2,FALSE),"")=0,"",IF($AH266=AQ$5,VLOOKUP(AL266,buff!$K:$L,2,FALSE),"")),"")</f>
        <v/>
      </c>
      <c r="AR266" s="6" t="str">
        <f>_xlfn.IFNA(IF(IF($AH266=AR$5,VLOOKUP(AM266,buff!$K:$L,2,FALSE),"")=0,"",IF($AH266=AR$5,VLOOKUP(AM266,buff!$K:$L,2,FALSE),"")),"")</f>
        <v/>
      </c>
      <c r="AS266" s="6" t="str">
        <f>_xlfn.IFNA(IF(IF($AH266=AS$5,VLOOKUP(AI266,buff!$K:$L,2,FALSE),"")=0,"",IF($AH266=AS$5,VLOOKUP(AI266,buff!$K:$L,2,FALSE),"")),"")</f>
        <v/>
      </c>
      <c r="AT266" s="6" t="str">
        <f>_xlfn.IFNA(IF(IF($AH266=AT$5,VLOOKUP(AJ266,buff!$K:$L,2,FALSE),"")=0,"",IF($AH266=AT$5,VLOOKUP(AJ266,buff!$K:$L,2,FALSE),"")),"")</f>
        <v/>
      </c>
      <c r="AU266" s="6" t="str">
        <f>_xlfn.IFNA(IF(IF($AH266=AU$5,VLOOKUP(AK266,buff!$K:$L,2,FALSE),"")=0,"",IF($AH266=AU$5,VLOOKUP(AK266,buff!$K:$L,2,FALSE),"")),"")</f>
        <v/>
      </c>
      <c r="AV266" s="6" t="str">
        <f>_xlfn.IFNA(IF(IF($AH266=AV$5,VLOOKUP(AL266,buff!$K:$L,2,FALSE),"")=0,"",IF($AH266=AV$5,VLOOKUP(AL266,buff!$K:$L,2,FALSE),"")),"")</f>
        <v/>
      </c>
      <c r="AW266" s="6" t="str">
        <f>_xlfn.IFNA(IF(IF($AH266=AW$5,VLOOKUP(AM266,buff!$K:$L,2,FALSE),"")=0,"",IF($AH266=AW$5,VLOOKUP(AM266,buff!$K:$L,2,FALSE),"")),"")</f>
        <v/>
      </c>
      <c r="AX266" s="6" t="e">
        <f>VLOOKUP(AI266,buff!K:P,6,FALSE)</f>
        <v>#N/A</v>
      </c>
      <c r="AY266" t="e">
        <f t="shared" si="80"/>
        <v>#N/A</v>
      </c>
      <c r="AZ266" t="e">
        <f t="shared" si="80"/>
        <v>#N/A</v>
      </c>
      <c r="BA266">
        <f t="shared" si="81"/>
        <v>0</v>
      </c>
      <c r="BB266">
        <f t="shared" si="82"/>
        <v>0</v>
      </c>
    </row>
    <row r="267" spans="1:54" x14ac:dyDescent="0.15">
      <c r="A267" t="str">
        <f t="shared" si="73"/>
        <v>笈笙主动技能2等级1</v>
      </c>
      <c r="B267" s="8">
        <v>261</v>
      </c>
      <c r="C267" s="8" t="str">
        <f>VLOOKUP(G267,角色!A:B,2,FALSE)</f>
        <v>笈笙</v>
      </c>
      <c r="D267" s="8" t="str">
        <f t="shared" si="77"/>
        <v>主动技能2</v>
      </c>
      <c r="E267" s="8">
        <f t="shared" si="83"/>
        <v>1</v>
      </c>
      <c r="F267" s="8">
        <f t="shared" si="84"/>
        <v>2</v>
      </c>
      <c r="G267" s="8">
        <f t="shared" si="85"/>
        <v>5</v>
      </c>
      <c r="H267" s="4" t="s">
        <v>417</v>
      </c>
      <c r="I267" s="24" t="str">
        <f>"对敌方单体造成125%攻击力（+"&amp;AB267&amp;"）点伤害。"</f>
        <v>对敌方单体造成125%攻击力（+76）点伤害。</v>
      </c>
      <c r="J267" s="4" t="s">
        <v>305</v>
      </c>
      <c r="K267" s="1" t="s">
        <v>103</v>
      </c>
      <c r="L267" s="4" t="s">
        <v>107</v>
      </c>
      <c r="M267" s="4"/>
      <c r="N267" s="4">
        <v>100</v>
      </c>
      <c r="O267" s="4"/>
      <c r="T267" s="6" t="str">
        <f t="shared" si="74"/>
        <v/>
      </c>
      <c r="U267" s="6" t="str">
        <f t="shared" si="75"/>
        <v/>
      </c>
      <c r="Y267">
        <f t="shared" si="70"/>
        <v>50</v>
      </c>
      <c r="Z267">
        <v>125</v>
      </c>
      <c r="AA267" s="23">
        <v>25</v>
      </c>
      <c r="AB267" s="23">
        <f>INT(VLOOKUP(VLOOKUP($C267,角色技能升级比率表!$B:$C,2,FALSE),角色属性概况!E:F,2,FALSE)*VLOOKUP(E267,角色属性概况!I:M,3,FALSE)*AA267/100)</f>
        <v>76</v>
      </c>
      <c r="AE267">
        <v>0</v>
      </c>
      <c r="AF267" s="23">
        <f t="shared" si="78"/>
        <v>2</v>
      </c>
      <c r="AG267" s="23">
        <f t="shared" si="79"/>
        <v>1</v>
      </c>
      <c r="AN267" s="6" t="str">
        <f>_xlfn.IFNA(IF(IF($AH267=AN$5,VLOOKUP(AI267,buff!$K:$L,2,FALSE),"")=0,"",IF($AH267=AN$5,VLOOKUP(AI267,buff!$K:$L,2,FALSE),"")),"")</f>
        <v/>
      </c>
      <c r="AO267" s="6" t="str">
        <f>_xlfn.IFNA(IF(IF($AH267=AO$5,VLOOKUP(AJ267,buff!$K:$L,2,FALSE),"")=0,"",IF($AH267=AO$5,VLOOKUP(AJ267,buff!$K:$L,2,FALSE),"")),"")</f>
        <v/>
      </c>
      <c r="AP267" s="6" t="str">
        <f>_xlfn.IFNA(IF(IF($AH267=AP$5,VLOOKUP(AK267,buff!$K:$L,2,FALSE),"")=0,"",IF($AH267=AP$5,VLOOKUP(AK267,buff!$K:$L,2,FALSE),"")),"")</f>
        <v/>
      </c>
      <c r="AQ267" s="6" t="str">
        <f>_xlfn.IFNA(IF(IF($AH267=AQ$5,VLOOKUP(AL267,buff!$K:$L,2,FALSE),"")=0,"",IF($AH267=AQ$5,VLOOKUP(AL267,buff!$K:$L,2,FALSE),"")),"")</f>
        <v/>
      </c>
      <c r="AR267" s="6" t="str">
        <f>_xlfn.IFNA(IF(IF($AH267=AR$5,VLOOKUP(AM267,buff!$K:$L,2,FALSE),"")=0,"",IF($AH267=AR$5,VLOOKUP(AM267,buff!$K:$L,2,FALSE),"")),"")</f>
        <v/>
      </c>
      <c r="AS267" s="6" t="str">
        <f>_xlfn.IFNA(IF(IF($AH267=AS$5,VLOOKUP(AI267,buff!$K:$L,2,FALSE),"")=0,"",IF($AH267=AS$5,VLOOKUP(AI267,buff!$K:$L,2,FALSE),"")),"")</f>
        <v/>
      </c>
      <c r="AT267" s="6" t="str">
        <f>_xlfn.IFNA(IF(IF($AH267=AT$5,VLOOKUP(AJ267,buff!$K:$L,2,FALSE),"")=0,"",IF($AH267=AT$5,VLOOKUP(AJ267,buff!$K:$L,2,FALSE),"")),"")</f>
        <v/>
      </c>
      <c r="AU267" s="6" t="str">
        <f>_xlfn.IFNA(IF(IF($AH267=AU$5,VLOOKUP(AK267,buff!$K:$L,2,FALSE),"")=0,"",IF($AH267=AU$5,VLOOKUP(AK267,buff!$K:$L,2,FALSE),"")),"")</f>
        <v/>
      </c>
      <c r="AV267" s="6" t="str">
        <f>_xlfn.IFNA(IF(IF($AH267=AV$5,VLOOKUP(AL267,buff!$K:$L,2,FALSE),"")=0,"",IF($AH267=AV$5,VLOOKUP(AL267,buff!$K:$L,2,FALSE),"")),"")</f>
        <v/>
      </c>
      <c r="AW267" s="6" t="str">
        <f>_xlfn.IFNA(IF(IF($AH267=AW$5,VLOOKUP(AM267,buff!$K:$L,2,FALSE),"")=0,"",IF($AH267=AW$5,VLOOKUP(AM267,buff!$K:$L,2,FALSE),"")),"")</f>
        <v/>
      </c>
      <c r="AX267" s="6" t="e">
        <f>VLOOKUP(AI267,buff!K:P,6,FALSE)</f>
        <v>#N/A</v>
      </c>
      <c r="AY267" t="e">
        <f t="shared" si="80"/>
        <v>#N/A</v>
      </c>
      <c r="AZ267" t="e">
        <f t="shared" si="80"/>
        <v>#N/A</v>
      </c>
      <c r="BA267">
        <f t="shared" si="81"/>
        <v>2</v>
      </c>
      <c r="BB267">
        <f t="shared" si="82"/>
        <v>1</v>
      </c>
    </row>
    <row r="268" spans="1:54" x14ac:dyDescent="0.15">
      <c r="A268" t="str">
        <f t="shared" si="73"/>
        <v>笈笙主动技能2等级2</v>
      </c>
      <c r="B268" s="8">
        <v>262</v>
      </c>
      <c r="C268" s="8" t="str">
        <f>VLOOKUP(G268,角色!A:B,2,FALSE)</f>
        <v>笈笙</v>
      </c>
      <c r="D268" s="8" t="str">
        <f t="shared" si="77"/>
        <v>主动技能2</v>
      </c>
      <c r="E268" s="8">
        <f t="shared" si="83"/>
        <v>2</v>
      </c>
      <c r="F268" s="8">
        <f t="shared" si="84"/>
        <v>2</v>
      </c>
      <c r="G268" s="8">
        <f t="shared" si="85"/>
        <v>5</v>
      </c>
      <c r="H268" s="4" t="s">
        <v>417</v>
      </c>
      <c r="I268" s="24" t="str">
        <f t="shared" ref="I268:I286" si="86">"对敌方单体造成125%攻击力（+"&amp;AB268&amp;"）点伤害。"</f>
        <v>对敌方单体造成125%攻击力（+112）点伤害。</v>
      </c>
      <c r="J268" s="4" t="s">
        <v>305</v>
      </c>
      <c r="K268" s="1" t="s">
        <v>103</v>
      </c>
      <c r="L268" s="4" t="s">
        <v>107</v>
      </c>
      <c r="M268" s="4"/>
      <c r="N268" s="4">
        <v>100</v>
      </c>
      <c r="O268" s="4"/>
      <c r="T268" s="6" t="str">
        <f t="shared" si="74"/>
        <v/>
      </c>
      <c r="U268" s="6" t="str">
        <f t="shared" si="75"/>
        <v/>
      </c>
      <c r="Y268">
        <f t="shared" si="70"/>
        <v>50</v>
      </c>
      <c r="Z268">
        <v>125</v>
      </c>
      <c r="AA268" s="23">
        <v>25</v>
      </c>
      <c r="AB268" s="23">
        <f>INT(VLOOKUP(VLOOKUP($C268,角色技能升级比率表!$B:$C,2,FALSE),角色属性概况!E:F,2,FALSE)*VLOOKUP(E268,角色属性概况!I:M,3,FALSE)*AA268/100)</f>
        <v>112</v>
      </c>
      <c r="AE268">
        <v>0</v>
      </c>
      <c r="AF268" s="23">
        <f t="shared" si="78"/>
        <v>2</v>
      </c>
      <c r="AG268" s="23">
        <f t="shared" si="79"/>
        <v>1</v>
      </c>
      <c r="AN268" s="6" t="str">
        <f>_xlfn.IFNA(IF(IF($AH268=AN$5,VLOOKUP(AI268,buff!$K:$L,2,FALSE),"")=0,"",IF($AH268=AN$5,VLOOKUP(AI268,buff!$K:$L,2,FALSE),"")),"")</f>
        <v/>
      </c>
      <c r="AO268" s="6" t="str">
        <f>_xlfn.IFNA(IF(IF($AH268=AO$5,VLOOKUP(AJ268,buff!$K:$L,2,FALSE),"")=0,"",IF($AH268=AO$5,VLOOKUP(AJ268,buff!$K:$L,2,FALSE),"")),"")</f>
        <v/>
      </c>
      <c r="AP268" s="6" t="str">
        <f>_xlfn.IFNA(IF(IF($AH268=AP$5,VLOOKUP(AK268,buff!$K:$L,2,FALSE),"")=0,"",IF($AH268=AP$5,VLOOKUP(AK268,buff!$K:$L,2,FALSE),"")),"")</f>
        <v/>
      </c>
      <c r="AQ268" s="6" t="str">
        <f>_xlfn.IFNA(IF(IF($AH268=AQ$5,VLOOKUP(AL268,buff!$K:$L,2,FALSE),"")=0,"",IF($AH268=AQ$5,VLOOKUP(AL268,buff!$K:$L,2,FALSE),"")),"")</f>
        <v/>
      </c>
      <c r="AR268" s="6" t="str">
        <f>_xlfn.IFNA(IF(IF($AH268=AR$5,VLOOKUP(AM268,buff!$K:$L,2,FALSE),"")=0,"",IF($AH268=AR$5,VLOOKUP(AM268,buff!$K:$L,2,FALSE),"")),"")</f>
        <v/>
      </c>
      <c r="AS268" s="6" t="str">
        <f>_xlfn.IFNA(IF(IF($AH268=AS$5,VLOOKUP(AI268,buff!$K:$L,2,FALSE),"")=0,"",IF($AH268=AS$5,VLOOKUP(AI268,buff!$K:$L,2,FALSE),"")),"")</f>
        <v/>
      </c>
      <c r="AT268" s="6" t="str">
        <f>_xlfn.IFNA(IF(IF($AH268=AT$5,VLOOKUP(AJ268,buff!$K:$L,2,FALSE),"")=0,"",IF($AH268=AT$5,VLOOKUP(AJ268,buff!$K:$L,2,FALSE),"")),"")</f>
        <v/>
      </c>
      <c r="AU268" s="6" t="str">
        <f>_xlfn.IFNA(IF(IF($AH268=AU$5,VLOOKUP(AK268,buff!$K:$L,2,FALSE),"")=0,"",IF($AH268=AU$5,VLOOKUP(AK268,buff!$K:$L,2,FALSE),"")),"")</f>
        <v/>
      </c>
      <c r="AV268" s="6" t="str">
        <f>_xlfn.IFNA(IF(IF($AH268=AV$5,VLOOKUP(AL268,buff!$K:$L,2,FALSE),"")=0,"",IF($AH268=AV$5,VLOOKUP(AL268,buff!$K:$L,2,FALSE),"")),"")</f>
        <v/>
      </c>
      <c r="AW268" s="6" t="str">
        <f>_xlfn.IFNA(IF(IF($AH268=AW$5,VLOOKUP(AM268,buff!$K:$L,2,FALSE),"")=0,"",IF($AH268=AW$5,VLOOKUP(AM268,buff!$K:$L,2,FALSE),"")),"")</f>
        <v/>
      </c>
      <c r="AX268" s="6" t="e">
        <f>VLOOKUP(AI268,buff!K:P,6,FALSE)</f>
        <v>#N/A</v>
      </c>
      <c r="AY268" t="e">
        <f t="shared" si="80"/>
        <v>#N/A</v>
      </c>
      <c r="AZ268" t="e">
        <f t="shared" si="80"/>
        <v>#N/A</v>
      </c>
      <c r="BA268">
        <f t="shared" si="81"/>
        <v>2</v>
      </c>
      <c r="BB268">
        <f t="shared" si="82"/>
        <v>1</v>
      </c>
    </row>
    <row r="269" spans="1:54" x14ac:dyDescent="0.15">
      <c r="A269" t="str">
        <f t="shared" si="73"/>
        <v>笈笙主动技能2等级3</v>
      </c>
      <c r="B269" s="8">
        <v>263</v>
      </c>
      <c r="C269" s="8" t="str">
        <f>VLOOKUP(G269,角色!A:B,2,FALSE)</f>
        <v>笈笙</v>
      </c>
      <c r="D269" s="8" t="str">
        <f t="shared" si="77"/>
        <v>主动技能2</v>
      </c>
      <c r="E269" s="8">
        <f t="shared" si="83"/>
        <v>3</v>
      </c>
      <c r="F269" s="8">
        <f t="shared" si="84"/>
        <v>2</v>
      </c>
      <c r="G269" s="8">
        <f t="shared" si="85"/>
        <v>5</v>
      </c>
      <c r="H269" s="4" t="s">
        <v>417</v>
      </c>
      <c r="I269" s="24" t="str">
        <f t="shared" si="86"/>
        <v>对敌方单体造成125%攻击力（+148）点伤害。</v>
      </c>
      <c r="J269" s="4" t="s">
        <v>305</v>
      </c>
      <c r="K269" s="1" t="s">
        <v>103</v>
      </c>
      <c r="L269" s="4" t="s">
        <v>107</v>
      </c>
      <c r="M269" s="4"/>
      <c r="N269" s="4">
        <v>100</v>
      </c>
      <c r="O269" s="4"/>
      <c r="T269" s="6" t="str">
        <f t="shared" si="74"/>
        <v/>
      </c>
      <c r="U269" s="6" t="str">
        <f t="shared" si="75"/>
        <v/>
      </c>
      <c r="Y269">
        <f t="shared" si="70"/>
        <v>50</v>
      </c>
      <c r="Z269">
        <v>125</v>
      </c>
      <c r="AA269" s="23">
        <v>25</v>
      </c>
      <c r="AB269" s="23">
        <f>INT(VLOOKUP(VLOOKUP($C269,角色技能升级比率表!$B:$C,2,FALSE),角色属性概况!E:F,2,FALSE)*VLOOKUP(E269,角色属性概况!I:M,3,FALSE)*AA269/100)</f>
        <v>148</v>
      </c>
      <c r="AE269">
        <v>0</v>
      </c>
      <c r="AF269" s="23">
        <f t="shared" si="78"/>
        <v>2</v>
      </c>
      <c r="AG269" s="23">
        <f t="shared" si="79"/>
        <v>1</v>
      </c>
      <c r="AN269" s="6" t="str">
        <f>_xlfn.IFNA(IF(IF($AH269=AN$5,VLOOKUP(AI269,buff!$K:$L,2,FALSE),"")=0,"",IF($AH269=AN$5,VLOOKUP(AI269,buff!$K:$L,2,FALSE),"")),"")</f>
        <v/>
      </c>
      <c r="AO269" s="6" t="str">
        <f>_xlfn.IFNA(IF(IF($AH269=AO$5,VLOOKUP(AJ269,buff!$K:$L,2,FALSE),"")=0,"",IF($AH269=AO$5,VLOOKUP(AJ269,buff!$K:$L,2,FALSE),"")),"")</f>
        <v/>
      </c>
      <c r="AP269" s="6" t="str">
        <f>_xlfn.IFNA(IF(IF($AH269=AP$5,VLOOKUP(AK269,buff!$K:$L,2,FALSE),"")=0,"",IF($AH269=AP$5,VLOOKUP(AK269,buff!$K:$L,2,FALSE),"")),"")</f>
        <v/>
      </c>
      <c r="AQ269" s="6" t="str">
        <f>_xlfn.IFNA(IF(IF($AH269=AQ$5,VLOOKUP(AL269,buff!$K:$L,2,FALSE),"")=0,"",IF($AH269=AQ$5,VLOOKUP(AL269,buff!$K:$L,2,FALSE),"")),"")</f>
        <v/>
      </c>
      <c r="AR269" s="6" t="str">
        <f>_xlfn.IFNA(IF(IF($AH269=AR$5,VLOOKUP(AM269,buff!$K:$L,2,FALSE),"")=0,"",IF($AH269=AR$5,VLOOKUP(AM269,buff!$K:$L,2,FALSE),"")),"")</f>
        <v/>
      </c>
      <c r="AS269" s="6" t="str">
        <f>_xlfn.IFNA(IF(IF($AH269=AS$5,VLOOKUP(AI269,buff!$K:$L,2,FALSE),"")=0,"",IF($AH269=AS$5,VLOOKUP(AI269,buff!$K:$L,2,FALSE),"")),"")</f>
        <v/>
      </c>
      <c r="AT269" s="6" t="str">
        <f>_xlfn.IFNA(IF(IF($AH269=AT$5,VLOOKUP(AJ269,buff!$K:$L,2,FALSE),"")=0,"",IF($AH269=AT$5,VLOOKUP(AJ269,buff!$K:$L,2,FALSE),"")),"")</f>
        <v/>
      </c>
      <c r="AU269" s="6" t="str">
        <f>_xlfn.IFNA(IF(IF($AH269=AU$5,VLOOKUP(AK269,buff!$K:$L,2,FALSE),"")=0,"",IF($AH269=AU$5,VLOOKUP(AK269,buff!$K:$L,2,FALSE),"")),"")</f>
        <v/>
      </c>
      <c r="AV269" s="6" t="str">
        <f>_xlfn.IFNA(IF(IF($AH269=AV$5,VLOOKUP(AL269,buff!$K:$L,2,FALSE),"")=0,"",IF($AH269=AV$5,VLOOKUP(AL269,buff!$K:$L,2,FALSE),"")),"")</f>
        <v/>
      </c>
      <c r="AW269" s="6" t="str">
        <f>_xlfn.IFNA(IF(IF($AH269=AW$5,VLOOKUP(AM269,buff!$K:$L,2,FALSE),"")=0,"",IF($AH269=AW$5,VLOOKUP(AM269,buff!$K:$L,2,FALSE),"")),"")</f>
        <v/>
      </c>
      <c r="AX269" s="6" t="e">
        <f>VLOOKUP(AI269,buff!K:P,6,FALSE)</f>
        <v>#N/A</v>
      </c>
      <c r="AY269" t="e">
        <f t="shared" si="80"/>
        <v>#N/A</v>
      </c>
      <c r="AZ269" t="e">
        <f t="shared" si="80"/>
        <v>#N/A</v>
      </c>
      <c r="BA269">
        <f t="shared" si="81"/>
        <v>2</v>
      </c>
      <c r="BB269">
        <f t="shared" si="82"/>
        <v>1</v>
      </c>
    </row>
    <row r="270" spans="1:54" x14ac:dyDescent="0.15">
      <c r="A270" t="str">
        <f t="shared" si="73"/>
        <v>笈笙主动技能2等级4</v>
      </c>
      <c r="B270" s="8">
        <v>264</v>
      </c>
      <c r="C270" s="8" t="str">
        <f>VLOOKUP(G270,角色!A:B,2,FALSE)</f>
        <v>笈笙</v>
      </c>
      <c r="D270" s="8" t="str">
        <f t="shared" si="77"/>
        <v>主动技能2</v>
      </c>
      <c r="E270" s="8">
        <f t="shared" si="83"/>
        <v>4</v>
      </c>
      <c r="F270" s="8">
        <f t="shared" si="84"/>
        <v>2</v>
      </c>
      <c r="G270" s="8">
        <f t="shared" si="85"/>
        <v>5</v>
      </c>
      <c r="H270" s="4" t="s">
        <v>417</v>
      </c>
      <c r="I270" s="24" t="str">
        <f t="shared" si="86"/>
        <v>对敌方单体造成125%攻击力（+183）点伤害。</v>
      </c>
      <c r="J270" s="4" t="s">
        <v>305</v>
      </c>
      <c r="K270" s="1" t="s">
        <v>103</v>
      </c>
      <c r="L270" s="4" t="s">
        <v>107</v>
      </c>
      <c r="M270" s="4"/>
      <c r="N270" s="4">
        <v>100</v>
      </c>
      <c r="O270" s="4"/>
      <c r="T270" s="6" t="str">
        <f t="shared" si="74"/>
        <v/>
      </c>
      <c r="U270" s="6" t="str">
        <f t="shared" si="75"/>
        <v/>
      </c>
      <c r="Y270">
        <f t="shared" si="70"/>
        <v>50</v>
      </c>
      <c r="Z270">
        <v>125</v>
      </c>
      <c r="AA270" s="23">
        <v>25</v>
      </c>
      <c r="AB270" s="23">
        <f>INT(VLOOKUP(VLOOKUP($C270,角色技能升级比率表!$B:$C,2,FALSE),角色属性概况!E:F,2,FALSE)*VLOOKUP(E270,角色属性概况!I:M,3,FALSE)*AA270/100)</f>
        <v>183</v>
      </c>
      <c r="AE270">
        <v>0</v>
      </c>
      <c r="AF270" s="23">
        <f t="shared" si="78"/>
        <v>2</v>
      </c>
      <c r="AG270" s="23">
        <f t="shared" si="79"/>
        <v>1</v>
      </c>
      <c r="AN270" s="6" t="str">
        <f>_xlfn.IFNA(IF(IF($AH270=AN$5,VLOOKUP(AI270,buff!$K:$L,2,FALSE),"")=0,"",IF($AH270=AN$5,VLOOKUP(AI270,buff!$K:$L,2,FALSE),"")),"")</f>
        <v/>
      </c>
      <c r="AO270" s="6" t="str">
        <f>_xlfn.IFNA(IF(IF($AH270=AO$5,VLOOKUP(AJ270,buff!$K:$L,2,FALSE),"")=0,"",IF($AH270=AO$5,VLOOKUP(AJ270,buff!$K:$L,2,FALSE),"")),"")</f>
        <v/>
      </c>
      <c r="AP270" s="6" t="str">
        <f>_xlfn.IFNA(IF(IF($AH270=AP$5,VLOOKUP(AK270,buff!$K:$L,2,FALSE),"")=0,"",IF($AH270=AP$5,VLOOKUP(AK270,buff!$K:$L,2,FALSE),"")),"")</f>
        <v/>
      </c>
      <c r="AQ270" s="6" t="str">
        <f>_xlfn.IFNA(IF(IF($AH270=AQ$5,VLOOKUP(AL270,buff!$K:$L,2,FALSE),"")=0,"",IF($AH270=AQ$5,VLOOKUP(AL270,buff!$K:$L,2,FALSE),"")),"")</f>
        <v/>
      </c>
      <c r="AR270" s="6" t="str">
        <f>_xlfn.IFNA(IF(IF($AH270=AR$5,VLOOKUP(AM270,buff!$K:$L,2,FALSE),"")=0,"",IF($AH270=AR$5,VLOOKUP(AM270,buff!$K:$L,2,FALSE),"")),"")</f>
        <v/>
      </c>
      <c r="AS270" s="6" t="str">
        <f>_xlfn.IFNA(IF(IF($AH270=AS$5,VLOOKUP(AI270,buff!$K:$L,2,FALSE),"")=0,"",IF($AH270=AS$5,VLOOKUP(AI270,buff!$K:$L,2,FALSE),"")),"")</f>
        <v/>
      </c>
      <c r="AT270" s="6" t="str">
        <f>_xlfn.IFNA(IF(IF($AH270=AT$5,VLOOKUP(AJ270,buff!$K:$L,2,FALSE),"")=0,"",IF($AH270=AT$5,VLOOKUP(AJ270,buff!$K:$L,2,FALSE),"")),"")</f>
        <v/>
      </c>
      <c r="AU270" s="6" t="str">
        <f>_xlfn.IFNA(IF(IF($AH270=AU$5,VLOOKUP(AK270,buff!$K:$L,2,FALSE),"")=0,"",IF($AH270=AU$5,VLOOKUP(AK270,buff!$K:$L,2,FALSE),"")),"")</f>
        <v/>
      </c>
      <c r="AV270" s="6" t="str">
        <f>_xlfn.IFNA(IF(IF($AH270=AV$5,VLOOKUP(AL270,buff!$K:$L,2,FALSE),"")=0,"",IF($AH270=AV$5,VLOOKUP(AL270,buff!$K:$L,2,FALSE),"")),"")</f>
        <v/>
      </c>
      <c r="AW270" s="6" t="str">
        <f>_xlfn.IFNA(IF(IF($AH270=AW$5,VLOOKUP(AM270,buff!$K:$L,2,FALSE),"")=0,"",IF($AH270=AW$5,VLOOKUP(AM270,buff!$K:$L,2,FALSE),"")),"")</f>
        <v/>
      </c>
      <c r="AX270" s="6" t="e">
        <f>VLOOKUP(AI270,buff!K:P,6,FALSE)</f>
        <v>#N/A</v>
      </c>
      <c r="AY270" t="e">
        <f t="shared" si="80"/>
        <v>#N/A</v>
      </c>
      <c r="AZ270" t="e">
        <f t="shared" si="80"/>
        <v>#N/A</v>
      </c>
      <c r="BA270">
        <f t="shared" si="81"/>
        <v>2</v>
      </c>
      <c r="BB270">
        <f t="shared" si="82"/>
        <v>1</v>
      </c>
    </row>
    <row r="271" spans="1:54" x14ac:dyDescent="0.15">
      <c r="A271" t="str">
        <f t="shared" si="73"/>
        <v>笈笙主动技能2等级5</v>
      </c>
      <c r="B271" s="8">
        <v>265</v>
      </c>
      <c r="C271" s="8" t="str">
        <f>VLOOKUP(G271,角色!A:B,2,FALSE)</f>
        <v>笈笙</v>
      </c>
      <c r="D271" s="8" t="str">
        <f t="shared" si="77"/>
        <v>主动技能2</v>
      </c>
      <c r="E271" s="8">
        <f t="shared" si="83"/>
        <v>5</v>
      </c>
      <c r="F271" s="8">
        <f t="shared" si="84"/>
        <v>2</v>
      </c>
      <c r="G271" s="8">
        <f t="shared" si="85"/>
        <v>5</v>
      </c>
      <c r="H271" s="4" t="s">
        <v>417</v>
      </c>
      <c r="I271" s="24" t="str">
        <f t="shared" si="86"/>
        <v>对敌方单体造成125%攻击力（+226）点伤害。</v>
      </c>
      <c r="J271" s="4" t="s">
        <v>305</v>
      </c>
      <c r="K271" s="1" t="s">
        <v>103</v>
      </c>
      <c r="L271" s="4" t="s">
        <v>107</v>
      </c>
      <c r="M271" s="4"/>
      <c r="N271" s="4">
        <v>100</v>
      </c>
      <c r="O271" s="4"/>
      <c r="T271" s="6" t="str">
        <f t="shared" si="74"/>
        <v/>
      </c>
      <c r="U271" s="6" t="str">
        <f t="shared" si="75"/>
        <v/>
      </c>
      <c r="Y271">
        <f t="shared" si="70"/>
        <v>50</v>
      </c>
      <c r="Z271">
        <v>125</v>
      </c>
      <c r="AA271" s="23">
        <v>25</v>
      </c>
      <c r="AB271" s="23">
        <f>INT(VLOOKUP(VLOOKUP($C271,角色技能升级比率表!$B:$C,2,FALSE),角色属性概况!E:F,2,FALSE)*VLOOKUP(E271,角色属性概况!I:M,3,FALSE)*AA271/100)</f>
        <v>226</v>
      </c>
      <c r="AE271">
        <v>0</v>
      </c>
      <c r="AF271" s="23">
        <f t="shared" si="78"/>
        <v>2</v>
      </c>
      <c r="AG271" s="23">
        <f t="shared" si="79"/>
        <v>1</v>
      </c>
      <c r="AN271" s="6" t="str">
        <f>_xlfn.IFNA(IF(IF($AH271=AN$5,VLOOKUP(AI271,buff!$K:$L,2,FALSE),"")=0,"",IF($AH271=AN$5,VLOOKUP(AI271,buff!$K:$L,2,FALSE),"")),"")</f>
        <v/>
      </c>
      <c r="AO271" s="6" t="str">
        <f>_xlfn.IFNA(IF(IF($AH271=AO$5,VLOOKUP(AJ271,buff!$K:$L,2,FALSE),"")=0,"",IF($AH271=AO$5,VLOOKUP(AJ271,buff!$K:$L,2,FALSE),"")),"")</f>
        <v/>
      </c>
      <c r="AP271" s="6" t="str">
        <f>_xlfn.IFNA(IF(IF($AH271=AP$5,VLOOKUP(AK271,buff!$K:$L,2,FALSE),"")=0,"",IF($AH271=AP$5,VLOOKUP(AK271,buff!$K:$L,2,FALSE),"")),"")</f>
        <v/>
      </c>
      <c r="AQ271" s="6" t="str">
        <f>_xlfn.IFNA(IF(IF($AH271=AQ$5,VLOOKUP(AL271,buff!$K:$L,2,FALSE),"")=0,"",IF($AH271=AQ$5,VLOOKUP(AL271,buff!$K:$L,2,FALSE),"")),"")</f>
        <v/>
      </c>
      <c r="AR271" s="6" t="str">
        <f>_xlfn.IFNA(IF(IF($AH271=AR$5,VLOOKUP(AM271,buff!$K:$L,2,FALSE),"")=0,"",IF($AH271=AR$5,VLOOKUP(AM271,buff!$K:$L,2,FALSE),"")),"")</f>
        <v/>
      </c>
      <c r="AS271" s="6" t="str">
        <f>_xlfn.IFNA(IF(IF($AH271=AS$5,VLOOKUP(AI271,buff!$K:$L,2,FALSE),"")=0,"",IF($AH271=AS$5,VLOOKUP(AI271,buff!$K:$L,2,FALSE),"")),"")</f>
        <v/>
      </c>
      <c r="AT271" s="6" t="str">
        <f>_xlfn.IFNA(IF(IF($AH271=AT$5,VLOOKUP(AJ271,buff!$K:$L,2,FALSE),"")=0,"",IF($AH271=AT$5,VLOOKUP(AJ271,buff!$K:$L,2,FALSE),"")),"")</f>
        <v/>
      </c>
      <c r="AU271" s="6" t="str">
        <f>_xlfn.IFNA(IF(IF($AH271=AU$5,VLOOKUP(AK271,buff!$K:$L,2,FALSE),"")=0,"",IF($AH271=AU$5,VLOOKUP(AK271,buff!$K:$L,2,FALSE),"")),"")</f>
        <v/>
      </c>
      <c r="AV271" s="6" t="str">
        <f>_xlfn.IFNA(IF(IF($AH271=AV$5,VLOOKUP(AL271,buff!$K:$L,2,FALSE),"")=0,"",IF($AH271=AV$5,VLOOKUP(AL271,buff!$K:$L,2,FALSE),"")),"")</f>
        <v/>
      </c>
      <c r="AW271" s="6" t="str">
        <f>_xlfn.IFNA(IF(IF($AH271=AW$5,VLOOKUP(AM271,buff!$K:$L,2,FALSE),"")=0,"",IF($AH271=AW$5,VLOOKUP(AM271,buff!$K:$L,2,FALSE),"")),"")</f>
        <v/>
      </c>
      <c r="AX271" s="6" t="e">
        <f>VLOOKUP(AI271,buff!K:P,6,FALSE)</f>
        <v>#N/A</v>
      </c>
      <c r="AY271" t="e">
        <f t="shared" si="80"/>
        <v>#N/A</v>
      </c>
      <c r="AZ271" t="e">
        <f t="shared" si="80"/>
        <v>#N/A</v>
      </c>
      <c r="BA271">
        <f t="shared" si="81"/>
        <v>2</v>
      </c>
      <c r="BB271">
        <f t="shared" si="82"/>
        <v>1</v>
      </c>
    </row>
    <row r="272" spans="1:54" x14ac:dyDescent="0.15">
      <c r="A272" t="str">
        <f t="shared" si="73"/>
        <v>笈笙主动技能2等级6</v>
      </c>
      <c r="B272" s="8">
        <v>266</v>
      </c>
      <c r="C272" s="8" t="str">
        <f>VLOOKUP(G272,角色!A:B,2,FALSE)</f>
        <v>笈笙</v>
      </c>
      <c r="D272" s="8" t="str">
        <f t="shared" si="77"/>
        <v>主动技能2</v>
      </c>
      <c r="E272" s="8">
        <f t="shared" si="83"/>
        <v>6</v>
      </c>
      <c r="F272" s="8">
        <f t="shared" si="84"/>
        <v>2</v>
      </c>
      <c r="G272" s="8">
        <f t="shared" si="85"/>
        <v>5</v>
      </c>
      <c r="H272" s="4" t="s">
        <v>417</v>
      </c>
      <c r="I272" s="24" t="str">
        <f t="shared" si="86"/>
        <v>对敌方单体造成125%攻击力（+278）点伤害。</v>
      </c>
      <c r="J272" s="4" t="s">
        <v>305</v>
      </c>
      <c r="K272" s="1" t="s">
        <v>103</v>
      </c>
      <c r="L272" s="4" t="s">
        <v>107</v>
      </c>
      <c r="M272" s="4"/>
      <c r="N272" s="4">
        <v>100</v>
      </c>
      <c r="O272" s="4"/>
      <c r="T272" s="6" t="str">
        <f t="shared" si="74"/>
        <v/>
      </c>
      <c r="U272" s="6" t="str">
        <f t="shared" si="75"/>
        <v/>
      </c>
      <c r="Y272">
        <f t="shared" si="70"/>
        <v>50</v>
      </c>
      <c r="Z272">
        <v>125</v>
      </c>
      <c r="AA272" s="23">
        <v>25</v>
      </c>
      <c r="AB272" s="23">
        <f>INT(VLOOKUP(VLOOKUP($C272,角色技能升级比率表!$B:$C,2,FALSE),角色属性概况!E:F,2,FALSE)*VLOOKUP(E272,角色属性概况!I:M,3,FALSE)*AA272/100)</f>
        <v>278</v>
      </c>
      <c r="AE272">
        <v>0</v>
      </c>
      <c r="AF272" s="23">
        <f t="shared" si="78"/>
        <v>2</v>
      </c>
      <c r="AG272" s="23">
        <f t="shared" si="79"/>
        <v>1</v>
      </c>
      <c r="AN272" s="6" t="str">
        <f>_xlfn.IFNA(IF(IF($AH272=AN$5,VLOOKUP(AI272,buff!$K:$L,2,FALSE),"")=0,"",IF($AH272=AN$5,VLOOKUP(AI272,buff!$K:$L,2,FALSE),"")),"")</f>
        <v/>
      </c>
      <c r="AO272" s="6" t="str">
        <f>_xlfn.IFNA(IF(IF($AH272=AO$5,VLOOKUP(AJ272,buff!$K:$L,2,FALSE),"")=0,"",IF($AH272=AO$5,VLOOKUP(AJ272,buff!$K:$L,2,FALSE),"")),"")</f>
        <v/>
      </c>
      <c r="AP272" s="6" t="str">
        <f>_xlfn.IFNA(IF(IF($AH272=AP$5,VLOOKUP(AK272,buff!$K:$L,2,FALSE),"")=0,"",IF($AH272=AP$5,VLOOKUP(AK272,buff!$K:$L,2,FALSE),"")),"")</f>
        <v/>
      </c>
      <c r="AQ272" s="6" t="str">
        <f>_xlfn.IFNA(IF(IF($AH272=AQ$5,VLOOKUP(AL272,buff!$K:$L,2,FALSE),"")=0,"",IF($AH272=AQ$5,VLOOKUP(AL272,buff!$K:$L,2,FALSE),"")),"")</f>
        <v/>
      </c>
      <c r="AR272" s="6" t="str">
        <f>_xlfn.IFNA(IF(IF($AH272=AR$5,VLOOKUP(AM272,buff!$K:$L,2,FALSE),"")=0,"",IF($AH272=AR$5,VLOOKUP(AM272,buff!$K:$L,2,FALSE),"")),"")</f>
        <v/>
      </c>
      <c r="AS272" s="6" t="str">
        <f>_xlfn.IFNA(IF(IF($AH272=AS$5,VLOOKUP(AI272,buff!$K:$L,2,FALSE),"")=0,"",IF($AH272=AS$5,VLOOKUP(AI272,buff!$K:$L,2,FALSE),"")),"")</f>
        <v/>
      </c>
      <c r="AT272" s="6" t="str">
        <f>_xlfn.IFNA(IF(IF($AH272=AT$5,VLOOKUP(AJ272,buff!$K:$L,2,FALSE),"")=0,"",IF($AH272=AT$5,VLOOKUP(AJ272,buff!$K:$L,2,FALSE),"")),"")</f>
        <v/>
      </c>
      <c r="AU272" s="6" t="str">
        <f>_xlfn.IFNA(IF(IF($AH272=AU$5,VLOOKUP(AK272,buff!$K:$L,2,FALSE),"")=0,"",IF($AH272=AU$5,VLOOKUP(AK272,buff!$K:$L,2,FALSE),"")),"")</f>
        <v/>
      </c>
      <c r="AV272" s="6" t="str">
        <f>_xlfn.IFNA(IF(IF($AH272=AV$5,VLOOKUP(AL272,buff!$K:$L,2,FALSE),"")=0,"",IF($AH272=AV$5,VLOOKUP(AL272,buff!$K:$L,2,FALSE),"")),"")</f>
        <v/>
      </c>
      <c r="AW272" s="6" t="str">
        <f>_xlfn.IFNA(IF(IF($AH272=AW$5,VLOOKUP(AM272,buff!$K:$L,2,FALSE),"")=0,"",IF($AH272=AW$5,VLOOKUP(AM272,buff!$K:$L,2,FALSE),"")),"")</f>
        <v/>
      </c>
      <c r="AX272" s="6" t="e">
        <f>VLOOKUP(AI272,buff!K:P,6,FALSE)</f>
        <v>#N/A</v>
      </c>
      <c r="AY272" t="e">
        <f t="shared" si="80"/>
        <v>#N/A</v>
      </c>
      <c r="AZ272" t="e">
        <f t="shared" si="80"/>
        <v>#N/A</v>
      </c>
      <c r="BA272">
        <f t="shared" si="81"/>
        <v>2</v>
      </c>
      <c r="BB272">
        <f t="shared" si="82"/>
        <v>1</v>
      </c>
    </row>
    <row r="273" spans="1:54" x14ac:dyDescent="0.15">
      <c r="A273" t="str">
        <f t="shared" si="73"/>
        <v>笈笙主动技能2等级7</v>
      </c>
      <c r="B273" s="8">
        <v>267</v>
      </c>
      <c r="C273" s="8" t="str">
        <f>VLOOKUP(G273,角色!A:B,2,FALSE)</f>
        <v>笈笙</v>
      </c>
      <c r="D273" s="8" t="str">
        <f t="shared" si="77"/>
        <v>主动技能2</v>
      </c>
      <c r="E273" s="8">
        <f t="shared" si="83"/>
        <v>7</v>
      </c>
      <c r="F273" s="8">
        <f t="shared" si="84"/>
        <v>2</v>
      </c>
      <c r="G273" s="8">
        <f t="shared" si="85"/>
        <v>5</v>
      </c>
      <c r="H273" s="4" t="s">
        <v>417</v>
      </c>
      <c r="I273" s="24" t="str">
        <f t="shared" si="86"/>
        <v>对敌方单体造成125%攻击力（+343）点伤害。</v>
      </c>
      <c r="J273" s="4" t="s">
        <v>305</v>
      </c>
      <c r="K273" s="1" t="s">
        <v>103</v>
      </c>
      <c r="L273" s="4" t="s">
        <v>107</v>
      </c>
      <c r="M273" s="4"/>
      <c r="N273" s="4">
        <v>100</v>
      </c>
      <c r="O273" s="4"/>
      <c r="T273" s="6" t="str">
        <f t="shared" si="74"/>
        <v/>
      </c>
      <c r="U273" s="6" t="str">
        <f t="shared" si="75"/>
        <v/>
      </c>
      <c r="Y273">
        <f t="shared" si="70"/>
        <v>50</v>
      </c>
      <c r="Z273">
        <v>125</v>
      </c>
      <c r="AA273" s="23">
        <v>25</v>
      </c>
      <c r="AB273" s="23">
        <f>INT(VLOOKUP(VLOOKUP($C273,角色技能升级比率表!$B:$C,2,FALSE),角色属性概况!E:F,2,FALSE)*VLOOKUP(E273,角色属性概况!I:M,3,FALSE)*AA273/100)</f>
        <v>343</v>
      </c>
      <c r="AE273">
        <v>0</v>
      </c>
      <c r="AF273" s="23">
        <f t="shared" si="78"/>
        <v>2</v>
      </c>
      <c r="AG273" s="23">
        <f t="shared" si="79"/>
        <v>1</v>
      </c>
      <c r="AN273" s="6" t="str">
        <f>_xlfn.IFNA(IF(IF($AH273=AN$5,VLOOKUP(AI273,buff!$K:$L,2,FALSE),"")=0,"",IF($AH273=AN$5,VLOOKUP(AI273,buff!$K:$L,2,FALSE),"")),"")</f>
        <v/>
      </c>
      <c r="AO273" s="6" t="str">
        <f>_xlfn.IFNA(IF(IF($AH273=AO$5,VLOOKUP(AJ273,buff!$K:$L,2,FALSE),"")=0,"",IF($AH273=AO$5,VLOOKUP(AJ273,buff!$K:$L,2,FALSE),"")),"")</f>
        <v/>
      </c>
      <c r="AP273" s="6" t="str">
        <f>_xlfn.IFNA(IF(IF($AH273=AP$5,VLOOKUP(AK273,buff!$K:$L,2,FALSE),"")=0,"",IF($AH273=AP$5,VLOOKUP(AK273,buff!$K:$L,2,FALSE),"")),"")</f>
        <v/>
      </c>
      <c r="AQ273" s="6" t="str">
        <f>_xlfn.IFNA(IF(IF($AH273=AQ$5,VLOOKUP(AL273,buff!$K:$L,2,FALSE),"")=0,"",IF($AH273=AQ$5,VLOOKUP(AL273,buff!$K:$L,2,FALSE),"")),"")</f>
        <v/>
      </c>
      <c r="AR273" s="6" t="str">
        <f>_xlfn.IFNA(IF(IF($AH273=AR$5,VLOOKUP(AM273,buff!$K:$L,2,FALSE),"")=0,"",IF($AH273=AR$5,VLOOKUP(AM273,buff!$K:$L,2,FALSE),"")),"")</f>
        <v/>
      </c>
      <c r="AS273" s="6" t="str">
        <f>_xlfn.IFNA(IF(IF($AH273=AS$5,VLOOKUP(AI273,buff!$K:$L,2,FALSE),"")=0,"",IF($AH273=AS$5,VLOOKUP(AI273,buff!$K:$L,2,FALSE),"")),"")</f>
        <v/>
      </c>
      <c r="AT273" s="6" t="str">
        <f>_xlfn.IFNA(IF(IF($AH273=AT$5,VLOOKUP(AJ273,buff!$K:$L,2,FALSE),"")=0,"",IF($AH273=AT$5,VLOOKUP(AJ273,buff!$K:$L,2,FALSE),"")),"")</f>
        <v/>
      </c>
      <c r="AU273" s="6" t="str">
        <f>_xlfn.IFNA(IF(IF($AH273=AU$5,VLOOKUP(AK273,buff!$K:$L,2,FALSE),"")=0,"",IF($AH273=AU$5,VLOOKUP(AK273,buff!$K:$L,2,FALSE),"")),"")</f>
        <v/>
      </c>
      <c r="AV273" s="6" t="str">
        <f>_xlfn.IFNA(IF(IF($AH273=AV$5,VLOOKUP(AL273,buff!$K:$L,2,FALSE),"")=0,"",IF($AH273=AV$5,VLOOKUP(AL273,buff!$K:$L,2,FALSE),"")),"")</f>
        <v/>
      </c>
      <c r="AW273" s="6" t="str">
        <f>_xlfn.IFNA(IF(IF($AH273=AW$5,VLOOKUP(AM273,buff!$K:$L,2,FALSE),"")=0,"",IF($AH273=AW$5,VLOOKUP(AM273,buff!$K:$L,2,FALSE),"")),"")</f>
        <v/>
      </c>
      <c r="AX273" s="6" t="e">
        <f>VLOOKUP(AI273,buff!K:P,6,FALSE)</f>
        <v>#N/A</v>
      </c>
      <c r="AY273" t="e">
        <f t="shared" si="80"/>
        <v>#N/A</v>
      </c>
      <c r="AZ273" t="e">
        <f t="shared" si="80"/>
        <v>#N/A</v>
      </c>
      <c r="BA273">
        <f t="shared" si="81"/>
        <v>2</v>
      </c>
      <c r="BB273">
        <f t="shared" si="82"/>
        <v>1</v>
      </c>
    </row>
    <row r="274" spans="1:54" x14ac:dyDescent="0.15">
      <c r="A274" t="str">
        <f t="shared" si="73"/>
        <v>笈笙主动技能2等级8</v>
      </c>
      <c r="B274" s="8">
        <v>268</v>
      </c>
      <c r="C274" s="8" t="str">
        <f>VLOOKUP(G274,角色!A:B,2,FALSE)</f>
        <v>笈笙</v>
      </c>
      <c r="D274" s="8" t="str">
        <f t="shared" si="77"/>
        <v>主动技能2</v>
      </c>
      <c r="E274" s="8">
        <f t="shared" si="83"/>
        <v>8</v>
      </c>
      <c r="F274" s="8">
        <f t="shared" si="84"/>
        <v>2</v>
      </c>
      <c r="G274" s="8">
        <f t="shared" si="85"/>
        <v>5</v>
      </c>
      <c r="H274" s="4" t="s">
        <v>417</v>
      </c>
      <c r="I274" s="24" t="str">
        <f t="shared" si="86"/>
        <v>对敌方单体造成125%攻击力（+422）点伤害。</v>
      </c>
      <c r="J274" s="4" t="s">
        <v>305</v>
      </c>
      <c r="K274" s="1" t="s">
        <v>103</v>
      </c>
      <c r="L274" s="4" t="s">
        <v>107</v>
      </c>
      <c r="M274" s="4"/>
      <c r="N274" s="4">
        <v>100</v>
      </c>
      <c r="O274" s="4"/>
      <c r="T274" s="6" t="str">
        <f t="shared" si="74"/>
        <v/>
      </c>
      <c r="U274" s="6" t="str">
        <f t="shared" si="75"/>
        <v/>
      </c>
      <c r="Y274">
        <f t="shared" si="70"/>
        <v>50</v>
      </c>
      <c r="Z274">
        <v>125</v>
      </c>
      <c r="AA274" s="23">
        <v>25</v>
      </c>
      <c r="AB274" s="23">
        <f>INT(VLOOKUP(VLOOKUP($C274,角色技能升级比率表!$B:$C,2,FALSE),角色属性概况!E:F,2,FALSE)*VLOOKUP(E274,角色属性概况!I:M,3,FALSE)*AA274/100)</f>
        <v>422</v>
      </c>
      <c r="AE274">
        <v>0</v>
      </c>
      <c r="AF274" s="23">
        <f t="shared" si="78"/>
        <v>2</v>
      </c>
      <c r="AG274" s="23">
        <f t="shared" si="79"/>
        <v>1</v>
      </c>
      <c r="AN274" s="6" t="str">
        <f>_xlfn.IFNA(IF(IF($AH274=AN$5,VLOOKUP(AI274,buff!$K:$L,2,FALSE),"")=0,"",IF($AH274=AN$5,VLOOKUP(AI274,buff!$K:$L,2,FALSE),"")),"")</f>
        <v/>
      </c>
      <c r="AO274" s="6" t="str">
        <f>_xlfn.IFNA(IF(IF($AH274=AO$5,VLOOKUP(AJ274,buff!$K:$L,2,FALSE),"")=0,"",IF($AH274=AO$5,VLOOKUP(AJ274,buff!$K:$L,2,FALSE),"")),"")</f>
        <v/>
      </c>
      <c r="AP274" s="6" t="str">
        <f>_xlfn.IFNA(IF(IF($AH274=AP$5,VLOOKUP(AK274,buff!$K:$L,2,FALSE),"")=0,"",IF($AH274=AP$5,VLOOKUP(AK274,buff!$K:$L,2,FALSE),"")),"")</f>
        <v/>
      </c>
      <c r="AQ274" s="6" t="str">
        <f>_xlfn.IFNA(IF(IF($AH274=AQ$5,VLOOKUP(AL274,buff!$K:$L,2,FALSE),"")=0,"",IF($AH274=AQ$5,VLOOKUP(AL274,buff!$K:$L,2,FALSE),"")),"")</f>
        <v/>
      </c>
      <c r="AR274" s="6" t="str">
        <f>_xlfn.IFNA(IF(IF($AH274=AR$5,VLOOKUP(AM274,buff!$K:$L,2,FALSE),"")=0,"",IF($AH274=AR$5,VLOOKUP(AM274,buff!$K:$L,2,FALSE),"")),"")</f>
        <v/>
      </c>
      <c r="AS274" s="6" t="str">
        <f>_xlfn.IFNA(IF(IF($AH274=AS$5,VLOOKUP(AI274,buff!$K:$L,2,FALSE),"")=0,"",IF($AH274=AS$5,VLOOKUP(AI274,buff!$K:$L,2,FALSE),"")),"")</f>
        <v/>
      </c>
      <c r="AT274" s="6" t="str">
        <f>_xlfn.IFNA(IF(IF($AH274=AT$5,VLOOKUP(AJ274,buff!$K:$L,2,FALSE),"")=0,"",IF($AH274=AT$5,VLOOKUP(AJ274,buff!$K:$L,2,FALSE),"")),"")</f>
        <v/>
      </c>
      <c r="AU274" s="6" t="str">
        <f>_xlfn.IFNA(IF(IF($AH274=AU$5,VLOOKUP(AK274,buff!$K:$L,2,FALSE),"")=0,"",IF($AH274=AU$5,VLOOKUP(AK274,buff!$K:$L,2,FALSE),"")),"")</f>
        <v/>
      </c>
      <c r="AV274" s="6" t="str">
        <f>_xlfn.IFNA(IF(IF($AH274=AV$5,VLOOKUP(AL274,buff!$K:$L,2,FALSE),"")=0,"",IF($AH274=AV$5,VLOOKUP(AL274,buff!$K:$L,2,FALSE),"")),"")</f>
        <v/>
      </c>
      <c r="AW274" s="6" t="str">
        <f>_xlfn.IFNA(IF(IF($AH274=AW$5,VLOOKUP(AM274,buff!$K:$L,2,FALSE),"")=0,"",IF($AH274=AW$5,VLOOKUP(AM274,buff!$K:$L,2,FALSE),"")),"")</f>
        <v/>
      </c>
      <c r="AX274" s="6" t="e">
        <f>VLOOKUP(AI274,buff!K:P,6,FALSE)</f>
        <v>#N/A</v>
      </c>
      <c r="AY274" t="e">
        <f t="shared" si="80"/>
        <v>#N/A</v>
      </c>
      <c r="AZ274" t="e">
        <f t="shared" si="80"/>
        <v>#N/A</v>
      </c>
      <c r="BA274">
        <f t="shared" si="81"/>
        <v>2</v>
      </c>
      <c r="BB274">
        <f t="shared" si="82"/>
        <v>1</v>
      </c>
    </row>
    <row r="275" spans="1:54" x14ac:dyDescent="0.15">
      <c r="A275" t="str">
        <f t="shared" si="73"/>
        <v>笈笙主动技能2等级9</v>
      </c>
      <c r="B275" s="8">
        <v>269</v>
      </c>
      <c r="C275" s="8" t="str">
        <f>VLOOKUP(G275,角色!A:B,2,FALSE)</f>
        <v>笈笙</v>
      </c>
      <c r="D275" s="8" t="str">
        <f t="shared" si="77"/>
        <v>主动技能2</v>
      </c>
      <c r="E275" s="8">
        <f t="shared" si="83"/>
        <v>9</v>
      </c>
      <c r="F275" s="8">
        <f t="shared" si="84"/>
        <v>2</v>
      </c>
      <c r="G275" s="8">
        <f t="shared" si="85"/>
        <v>5</v>
      </c>
      <c r="H275" s="4" t="s">
        <v>417</v>
      </c>
      <c r="I275" s="24" t="str">
        <f t="shared" si="86"/>
        <v>对敌方单体造成125%攻击力（+520）点伤害。</v>
      </c>
      <c r="J275" s="4" t="s">
        <v>305</v>
      </c>
      <c r="K275" s="1" t="s">
        <v>103</v>
      </c>
      <c r="L275" s="4" t="s">
        <v>107</v>
      </c>
      <c r="M275" s="4"/>
      <c r="N275" s="4">
        <v>100</v>
      </c>
      <c r="O275" s="4"/>
      <c r="T275" s="6" t="str">
        <f t="shared" si="74"/>
        <v/>
      </c>
      <c r="U275" s="6" t="str">
        <f t="shared" si="75"/>
        <v/>
      </c>
      <c r="Y275">
        <f t="shared" ref="Y275:Y338" si="87">VLOOKUP(D275,BC:BD,2,FALSE)</f>
        <v>50</v>
      </c>
      <c r="Z275">
        <v>125</v>
      </c>
      <c r="AA275" s="23">
        <v>25</v>
      </c>
      <c r="AB275" s="23">
        <f>INT(VLOOKUP(VLOOKUP($C275,角色技能升级比率表!$B:$C,2,FALSE),角色属性概况!E:F,2,FALSE)*VLOOKUP(E275,角色属性概况!I:M,3,FALSE)*AA275/100)</f>
        <v>520</v>
      </c>
      <c r="AE275">
        <v>0</v>
      </c>
      <c r="AF275" s="23">
        <f t="shared" si="78"/>
        <v>2</v>
      </c>
      <c r="AG275" s="23">
        <f t="shared" si="79"/>
        <v>1</v>
      </c>
      <c r="AN275" s="6" t="str">
        <f>_xlfn.IFNA(IF(IF($AH275=AN$5,VLOOKUP(AI275,buff!$K:$L,2,FALSE),"")=0,"",IF($AH275=AN$5,VLOOKUP(AI275,buff!$K:$L,2,FALSE),"")),"")</f>
        <v/>
      </c>
      <c r="AO275" s="6" t="str">
        <f>_xlfn.IFNA(IF(IF($AH275=AO$5,VLOOKUP(AJ275,buff!$K:$L,2,FALSE),"")=0,"",IF($AH275=AO$5,VLOOKUP(AJ275,buff!$K:$L,2,FALSE),"")),"")</f>
        <v/>
      </c>
      <c r="AP275" s="6" t="str">
        <f>_xlfn.IFNA(IF(IF($AH275=AP$5,VLOOKUP(AK275,buff!$K:$L,2,FALSE),"")=0,"",IF($AH275=AP$5,VLOOKUP(AK275,buff!$K:$L,2,FALSE),"")),"")</f>
        <v/>
      </c>
      <c r="AQ275" s="6" t="str">
        <f>_xlfn.IFNA(IF(IF($AH275=AQ$5,VLOOKUP(AL275,buff!$K:$L,2,FALSE),"")=0,"",IF($AH275=AQ$5,VLOOKUP(AL275,buff!$K:$L,2,FALSE),"")),"")</f>
        <v/>
      </c>
      <c r="AR275" s="6" t="str">
        <f>_xlfn.IFNA(IF(IF($AH275=AR$5,VLOOKUP(AM275,buff!$K:$L,2,FALSE),"")=0,"",IF($AH275=AR$5,VLOOKUP(AM275,buff!$K:$L,2,FALSE),"")),"")</f>
        <v/>
      </c>
      <c r="AS275" s="6" t="str">
        <f>_xlfn.IFNA(IF(IF($AH275=AS$5,VLOOKUP(AI275,buff!$K:$L,2,FALSE),"")=0,"",IF($AH275=AS$5,VLOOKUP(AI275,buff!$K:$L,2,FALSE),"")),"")</f>
        <v/>
      </c>
      <c r="AT275" s="6" t="str">
        <f>_xlfn.IFNA(IF(IF($AH275=AT$5,VLOOKUP(AJ275,buff!$K:$L,2,FALSE),"")=0,"",IF($AH275=AT$5,VLOOKUP(AJ275,buff!$K:$L,2,FALSE),"")),"")</f>
        <v/>
      </c>
      <c r="AU275" s="6" t="str">
        <f>_xlfn.IFNA(IF(IF($AH275=AU$5,VLOOKUP(AK275,buff!$K:$L,2,FALSE),"")=0,"",IF($AH275=AU$5,VLOOKUP(AK275,buff!$K:$L,2,FALSE),"")),"")</f>
        <v/>
      </c>
      <c r="AV275" s="6" t="str">
        <f>_xlfn.IFNA(IF(IF($AH275=AV$5,VLOOKUP(AL275,buff!$K:$L,2,FALSE),"")=0,"",IF($AH275=AV$5,VLOOKUP(AL275,buff!$K:$L,2,FALSE),"")),"")</f>
        <v/>
      </c>
      <c r="AW275" s="6" t="str">
        <f>_xlfn.IFNA(IF(IF($AH275=AW$5,VLOOKUP(AM275,buff!$K:$L,2,FALSE),"")=0,"",IF($AH275=AW$5,VLOOKUP(AM275,buff!$K:$L,2,FALSE),"")),"")</f>
        <v/>
      </c>
      <c r="AX275" s="6" t="e">
        <f>VLOOKUP(AI275,buff!K:P,6,FALSE)</f>
        <v>#N/A</v>
      </c>
      <c r="AY275" t="e">
        <f t="shared" si="80"/>
        <v>#N/A</v>
      </c>
      <c r="AZ275" t="e">
        <f t="shared" si="80"/>
        <v>#N/A</v>
      </c>
      <c r="BA275">
        <f t="shared" si="81"/>
        <v>2</v>
      </c>
      <c r="BB275">
        <f t="shared" si="82"/>
        <v>1</v>
      </c>
    </row>
    <row r="276" spans="1:54" x14ac:dyDescent="0.15">
      <c r="A276" t="str">
        <f t="shared" si="73"/>
        <v>笈笙主动技能2等级10</v>
      </c>
      <c r="B276" s="8">
        <v>270</v>
      </c>
      <c r="C276" s="8" t="str">
        <f>VLOOKUP(G276,角色!A:B,2,FALSE)</f>
        <v>笈笙</v>
      </c>
      <c r="D276" s="8" t="str">
        <f t="shared" si="77"/>
        <v>主动技能2</v>
      </c>
      <c r="E276" s="8">
        <f t="shared" si="83"/>
        <v>10</v>
      </c>
      <c r="F276" s="8">
        <f t="shared" si="84"/>
        <v>2</v>
      </c>
      <c r="G276" s="8">
        <f t="shared" si="85"/>
        <v>5</v>
      </c>
      <c r="H276" s="4" t="s">
        <v>417</v>
      </c>
      <c r="I276" s="24" t="str">
        <f t="shared" si="86"/>
        <v>对敌方单体造成125%攻击力（+640）点伤害。</v>
      </c>
      <c r="J276" s="4" t="s">
        <v>305</v>
      </c>
      <c r="K276" s="1" t="s">
        <v>103</v>
      </c>
      <c r="L276" s="4" t="s">
        <v>107</v>
      </c>
      <c r="M276" s="4"/>
      <c r="N276" s="4">
        <v>100</v>
      </c>
      <c r="O276" s="4"/>
      <c r="T276" s="6" t="str">
        <f t="shared" si="74"/>
        <v/>
      </c>
      <c r="U276" s="6" t="str">
        <f t="shared" si="75"/>
        <v/>
      </c>
      <c r="Y276">
        <f t="shared" si="87"/>
        <v>50</v>
      </c>
      <c r="Z276">
        <v>125</v>
      </c>
      <c r="AA276" s="23">
        <v>25</v>
      </c>
      <c r="AB276" s="23">
        <f>INT(VLOOKUP(VLOOKUP($C276,角色技能升级比率表!$B:$C,2,FALSE),角色属性概况!E:F,2,FALSE)*VLOOKUP(E276,角色属性概况!I:M,3,FALSE)*AA276/100)</f>
        <v>640</v>
      </c>
      <c r="AE276">
        <v>0</v>
      </c>
      <c r="AF276" s="23">
        <f t="shared" si="78"/>
        <v>2</v>
      </c>
      <c r="AG276" s="23">
        <f t="shared" si="79"/>
        <v>1</v>
      </c>
      <c r="AN276" s="6" t="str">
        <f>_xlfn.IFNA(IF(IF($AH276=AN$5,VLOOKUP(AI276,buff!$K:$L,2,FALSE),"")=0,"",IF($AH276=AN$5,VLOOKUP(AI276,buff!$K:$L,2,FALSE),"")),"")</f>
        <v/>
      </c>
      <c r="AO276" s="6" t="str">
        <f>_xlfn.IFNA(IF(IF($AH276=AO$5,VLOOKUP(AJ276,buff!$K:$L,2,FALSE),"")=0,"",IF($AH276=AO$5,VLOOKUP(AJ276,buff!$K:$L,2,FALSE),"")),"")</f>
        <v/>
      </c>
      <c r="AP276" s="6" t="str">
        <f>_xlfn.IFNA(IF(IF($AH276=AP$5,VLOOKUP(AK276,buff!$K:$L,2,FALSE),"")=0,"",IF($AH276=AP$5,VLOOKUP(AK276,buff!$K:$L,2,FALSE),"")),"")</f>
        <v/>
      </c>
      <c r="AQ276" s="6" t="str">
        <f>_xlfn.IFNA(IF(IF($AH276=AQ$5,VLOOKUP(AL276,buff!$K:$L,2,FALSE),"")=0,"",IF($AH276=AQ$5,VLOOKUP(AL276,buff!$K:$L,2,FALSE),"")),"")</f>
        <v/>
      </c>
      <c r="AR276" s="6" t="str">
        <f>_xlfn.IFNA(IF(IF($AH276=AR$5,VLOOKUP(AM276,buff!$K:$L,2,FALSE),"")=0,"",IF($AH276=AR$5,VLOOKUP(AM276,buff!$K:$L,2,FALSE),"")),"")</f>
        <v/>
      </c>
      <c r="AS276" s="6" t="str">
        <f>_xlfn.IFNA(IF(IF($AH276=AS$5,VLOOKUP(AI276,buff!$K:$L,2,FALSE),"")=0,"",IF($AH276=AS$5,VLOOKUP(AI276,buff!$K:$L,2,FALSE),"")),"")</f>
        <v/>
      </c>
      <c r="AT276" s="6" t="str">
        <f>_xlfn.IFNA(IF(IF($AH276=AT$5,VLOOKUP(AJ276,buff!$K:$L,2,FALSE),"")=0,"",IF($AH276=AT$5,VLOOKUP(AJ276,buff!$K:$L,2,FALSE),"")),"")</f>
        <v/>
      </c>
      <c r="AU276" s="6" t="str">
        <f>_xlfn.IFNA(IF(IF($AH276=AU$5,VLOOKUP(AK276,buff!$K:$L,2,FALSE),"")=0,"",IF($AH276=AU$5,VLOOKUP(AK276,buff!$K:$L,2,FALSE),"")),"")</f>
        <v/>
      </c>
      <c r="AV276" s="6" t="str">
        <f>_xlfn.IFNA(IF(IF($AH276=AV$5,VLOOKUP(AL276,buff!$K:$L,2,FALSE),"")=0,"",IF($AH276=AV$5,VLOOKUP(AL276,buff!$K:$L,2,FALSE),"")),"")</f>
        <v/>
      </c>
      <c r="AW276" s="6" t="str">
        <f>_xlfn.IFNA(IF(IF($AH276=AW$5,VLOOKUP(AM276,buff!$K:$L,2,FALSE),"")=0,"",IF($AH276=AW$5,VLOOKUP(AM276,buff!$K:$L,2,FALSE),"")),"")</f>
        <v/>
      </c>
      <c r="AX276" s="6" t="e">
        <f>VLOOKUP(AI276,buff!K:P,6,FALSE)</f>
        <v>#N/A</v>
      </c>
      <c r="AY276" t="e">
        <f t="shared" si="80"/>
        <v>#N/A</v>
      </c>
      <c r="AZ276" t="e">
        <f t="shared" si="80"/>
        <v>#N/A</v>
      </c>
      <c r="BA276">
        <f t="shared" si="81"/>
        <v>2</v>
      </c>
      <c r="BB276">
        <f t="shared" si="82"/>
        <v>1</v>
      </c>
    </row>
    <row r="277" spans="1:54" x14ac:dyDescent="0.15">
      <c r="A277" t="str">
        <f t="shared" si="73"/>
        <v>笈笙主动技能2等级11</v>
      </c>
      <c r="B277" s="8">
        <v>271</v>
      </c>
      <c r="C277" s="8" t="str">
        <f>VLOOKUP(G277,角色!A:B,2,FALSE)</f>
        <v>笈笙</v>
      </c>
      <c r="D277" s="8" t="str">
        <f t="shared" si="77"/>
        <v>主动技能2</v>
      </c>
      <c r="E277" s="8">
        <f t="shared" si="83"/>
        <v>11</v>
      </c>
      <c r="F277" s="8">
        <f t="shared" si="84"/>
        <v>2</v>
      </c>
      <c r="G277" s="8">
        <f t="shared" si="85"/>
        <v>5</v>
      </c>
      <c r="H277" s="4" t="s">
        <v>417</v>
      </c>
      <c r="I277" s="24" t="str">
        <f t="shared" si="86"/>
        <v>对敌方单体造成125%攻击力（+788）点伤害。</v>
      </c>
      <c r="J277" s="4" t="s">
        <v>305</v>
      </c>
      <c r="K277" s="1" t="s">
        <v>103</v>
      </c>
      <c r="L277" s="4" t="s">
        <v>107</v>
      </c>
      <c r="M277" s="4"/>
      <c r="N277" s="4">
        <v>100</v>
      </c>
      <c r="O277" s="4"/>
      <c r="T277" s="6" t="str">
        <f t="shared" si="74"/>
        <v/>
      </c>
      <c r="U277" s="6" t="str">
        <f t="shared" si="75"/>
        <v/>
      </c>
      <c r="Y277">
        <f t="shared" si="87"/>
        <v>50</v>
      </c>
      <c r="Z277">
        <v>125</v>
      </c>
      <c r="AA277" s="23">
        <v>25</v>
      </c>
      <c r="AB277" s="23">
        <f>INT(VLOOKUP(VLOOKUP($C277,角色技能升级比率表!$B:$C,2,FALSE),角色属性概况!E:F,2,FALSE)*VLOOKUP(E277,角色属性概况!I:M,3,FALSE)*AA277/100)</f>
        <v>788</v>
      </c>
      <c r="AE277">
        <v>0</v>
      </c>
      <c r="AF277" s="23">
        <f t="shared" si="78"/>
        <v>2</v>
      </c>
      <c r="AG277" s="23">
        <f t="shared" si="79"/>
        <v>1</v>
      </c>
      <c r="AN277" s="6" t="str">
        <f>_xlfn.IFNA(IF(IF($AH277=AN$5,VLOOKUP(AI277,buff!$K:$L,2,FALSE),"")=0,"",IF($AH277=AN$5,VLOOKUP(AI277,buff!$K:$L,2,FALSE),"")),"")</f>
        <v/>
      </c>
      <c r="AO277" s="6" t="str">
        <f>_xlfn.IFNA(IF(IF($AH277=AO$5,VLOOKUP(AJ277,buff!$K:$L,2,FALSE),"")=0,"",IF($AH277=AO$5,VLOOKUP(AJ277,buff!$K:$L,2,FALSE),"")),"")</f>
        <v/>
      </c>
      <c r="AP277" s="6" t="str">
        <f>_xlfn.IFNA(IF(IF($AH277=AP$5,VLOOKUP(AK277,buff!$K:$L,2,FALSE),"")=0,"",IF($AH277=AP$5,VLOOKUP(AK277,buff!$K:$L,2,FALSE),"")),"")</f>
        <v/>
      </c>
      <c r="AQ277" s="6" t="str">
        <f>_xlfn.IFNA(IF(IF($AH277=AQ$5,VLOOKUP(AL277,buff!$K:$L,2,FALSE),"")=0,"",IF($AH277=AQ$5,VLOOKUP(AL277,buff!$K:$L,2,FALSE),"")),"")</f>
        <v/>
      </c>
      <c r="AR277" s="6" t="str">
        <f>_xlfn.IFNA(IF(IF($AH277=AR$5,VLOOKUP(AM277,buff!$K:$L,2,FALSE),"")=0,"",IF($AH277=AR$5,VLOOKUP(AM277,buff!$K:$L,2,FALSE),"")),"")</f>
        <v/>
      </c>
      <c r="AS277" s="6" t="str">
        <f>_xlfn.IFNA(IF(IF($AH277=AS$5,VLOOKUP(AI277,buff!$K:$L,2,FALSE),"")=0,"",IF($AH277=AS$5,VLOOKUP(AI277,buff!$K:$L,2,FALSE),"")),"")</f>
        <v/>
      </c>
      <c r="AT277" s="6" t="str">
        <f>_xlfn.IFNA(IF(IF($AH277=AT$5,VLOOKUP(AJ277,buff!$K:$L,2,FALSE),"")=0,"",IF($AH277=AT$5,VLOOKUP(AJ277,buff!$K:$L,2,FALSE),"")),"")</f>
        <v/>
      </c>
      <c r="AU277" s="6" t="str">
        <f>_xlfn.IFNA(IF(IF($AH277=AU$5,VLOOKUP(AK277,buff!$K:$L,2,FALSE),"")=0,"",IF($AH277=AU$5,VLOOKUP(AK277,buff!$K:$L,2,FALSE),"")),"")</f>
        <v/>
      </c>
      <c r="AV277" s="6" t="str">
        <f>_xlfn.IFNA(IF(IF($AH277=AV$5,VLOOKUP(AL277,buff!$K:$L,2,FALSE),"")=0,"",IF($AH277=AV$5,VLOOKUP(AL277,buff!$K:$L,2,FALSE),"")),"")</f>
        <v/>
      </c>
      <c r="AW277" s="6" t="str">
        <f>_xlfn.IFNA(IF(IF($AH277=AW$5,VLOOKUP(AM277,buff!$K:$L,2,FALSE),"")=0,"",IF($AH277=AW$5,VLOOKUP(AM277,buff!$K:$L,2,FALSE),"")),"")</f>
        <v/>
      </c>
      <c r="AX277" s="6" t="e">
        <f>VLOOKUP(AI277,buff!K:P,6,FALSE)</f>
        <v>#N/A</v>
      </c>
      <c r="AY277" t="e">
        <f t="shared" si="80"/>
        <v>#N/A</v>
      </c>
      <c r="AZ277" t="e">
        <f t="shared" si="80"/>
        <v>#N/A</v>
      </c>
      <c r="BA277">
        <f t="shared" si="81"/>
        <v>2</v>
      </c>
      <c r="BB277">
        <f t="shared" si="82"/>
        <v>1</v>
      </c>
    </row>
    <row r="278" spans="1:54" x14ac:dyDescent="0.15">
      <c r="A278" t="str">
        <f t="shared" si="73"/>
        <v>笈笙主动技能2等级12</v>
      </c>
      <c r="B278" s="8">
        <v>272</v>
      </c>
      <c r="C278" s="8" t="str">
        <f>VLOOKUP(G278,角色!A:B,2,FALSE)</f>
        <v>笈笙</v>
      </c>
      <c r="D278" s="8" t="str">
        <f t="shared" si="77"/>
        <v>主动技能2</v>
      </c>
      <c r="E278" s="8">
        <f t="shared" si="83"/>
        <v>12</v>
      </c>
      <c r="F278" s="8">
        <f t="shared" si="84"/>
        <v>2</v>
      </c>
      <c r="G278" s="8">
        <f t="shared" si="85"/>
        <v>5</v>
      </c>
      <c r="H278" s="4" t="s">
        <v>417</v>
      </c>
      <c r="I278" s="24" t="str">
        <f t="shared" si="86"/>
        <v>对敌方单体造成125%攻击力（+970）点伤害。</v>
      </c>
      <c r="J278" s="4" t="s">
        <v>305</v>
      </c>
      <c r="K278" s="1" t="s">
        <v>103</v>
      </c>
      <c r="L278" s="4" t="s">
        <v>107</v>
      </c>
      <c r="M278" s="4"/>
      <c r="N278" s="4">
        <v>100</v>
      </c>
      <c r="O278" s="4"/>
      <c r="T278" s="6" t="str">
        <f t="shared" si="74"/>
        <v/>
      </c>
      <c r="U278" s="6" t="str">
        <f t="shared" si="75"/>
        <v/>
      </c>
      <c r="Y278">
        <f t="shared" si="87"/>
        <v>50</v>
      </c>
      <c r="Z278">
        <v>125</v>
      </c>
      <c r="AA278" s="23">
        <v>25</v>
      </c>
      <c r="AB278" s="23">
        <f>INT(VLOOKUP(VLOOKUP($C278,角色技能升级比率表!$B:$C,2,FALSE),角色属性概况!E:F,2,FALSE)*VLOOKUP(E278,角色属性概况!I:M,3,FALSE)*AA278/100)</f>
        <v>970</v>
      </c>
      <c r="AE278">
        <v>0</v>
      </c>
      <c r="AF278" s="23">
        <f t="shared" si="78"/>
        <v>2</v>
      </c>
      <c r="AG278" s="23">
        <f t="shared" si="79"/>
        <v>1</v>
      </c>
      <c r="AN278" s="6" t="str">
        <f>_xlfn.IFNA(IF(IF($AH278=AN$5,VLOOKUP(AI278,buff!$K:$L,2,FALSE),"")=0,"",IF($AH278=AN$5,VLOOKUP(AI278,buff!$K:$L,2,FALSE),"")),"")</f>
        <v/>
      </c>
      <c r="AO278" s="6" t="str">
        <f>_xlfn.IFNA(IF(IF($AH278=AO$5,VLOOKUP(AJ278,buff!$K:$L,2,FALSE),"")=0,"",IF($AH278=AO$5,VLOOKUP(AJ278,buff!$K:$L,2,FALSE),"")),"")</f>
        <v/>
      </c>
      <c r="AP278" s="6" t="str">
        <f>_xlfn.IFNA(IF(IF($AH278=AP$5,VLOOKUP(AK278,buff!$K:$L,2,FALSE),"")=0,"",IF($AH278=AP$5,VLOOKUP(AK278,buff!$K:$L,2,FALSE),"")),"")</f>
        <v/>
      </c>
      <c r="AQ278" s="6" t="str">
        <f>_xlfn.IFNA(IF(IF($AH278=AQ$5,VLOOKUP(AL278,buff!$K:$L,2,FALSE),"")=0,"",IF($AH278=AQ$5,VLOOKUP(AL278,buff!$K:$L,2,FALSE),"")),"")</f>
        <v/>
      </c>
      <c r="AR278" s="6" t="str">
        <f>_xlfn.IFNA(IF(IF($AH278=AR$5,VLOOKUP(AM278,buff!$K:$L,2,FALSE),"")=0,"",IF($AH278=AR$5,VLOOKUP(AM278,buff!$K:$L,2,FALSE),"")),"")</f>
        <v/>
      </c>
      <c r="AS278" s="6" t="str">
        <f>_xlfn.IFNA(IF(IF($AH278=AS$5,VLOOKUP(AI278,buff!$K:$L,2,FALSE),"")=0,"",IF($AH278=AS$5,VLOOKUP(AI278,buff!$K:$L,2,FALSE),"")),"")</f>
        <v/>
      </c>
      <c r="AT278" s="6" t="str">
        <f>_xlfn.IFNA(IF(IF($AH278=AT$5,VLOOKUP(AJ278,buff!$K:$L,2,FALSE),"")=0,"",IF($AH278=AT$5,VLOOKUP(AJ278,buff!$K:$L,2,FALSE),"")),"")</f>
        <v/>
      </c>
      <c r="AU278" s="6" t="str">
        <f>_xlfn.IFNA(IF(IF($AH278=AU$5,VLOOKUP(AK278,buff!$K:$L,2,FALSE),"")=0,"",IF($AH278=AU$5,VLOOKUP(AK278,buff!$K:$L,2,FALSE),"")),"")</f>
        <v/>
      </c>
      <c r="AV278" s="6" t="str">
        <f>_xlfn.IFNA(IF(IF($AH278=AV$5,VLOOKUP(AL278,buff!$K:$L,2,FALSE),"")=0,"",IF($AH278=AV$5,VLOOKUP(AL278,buff!$K:$L,2,FALSE),"")),"")</f>
        <v/>
      </c>
      <c r="AW278" s="6" t="str">
        <f>_xlfn.IFNA(IF(IF($AH278=AW$5,VLOOKUP(AM278,buff!$K:$L,2,FALSE),"")=0,"",IF($AH278=AW$5,VLOOKUP(AM278,buff!$K:$L,2,FALSE),"")),"")</f>
        <v/>
      </c>
      <c r="AX278" s="6" t="e">
        <f>VLOOKUP(AI278,buff!K:P,6,FALSE)</f>
        <v>#N/A</v>
      </c>
      <c r="AY278" t="e">
        <f t="shared" si="80"/>
        <v>#N/A</v>
      </c>
      <c r="AZ278" t="e">
        <f t="shared" si="80"/>
        <v>#N/A</v>
      </c>
      <c r="BA278">
        <f t="shared" si="81"/>
        <v>2</v>
      </c>
      <c r="BB278">
        <f t="shared" si="82"/>
        <v>1</v>
      </c>
    </row>
    <row r="279" spans="1:54" x14ac:dyDescent="0.15">
      <c r="A279" t="str">
        <f t="shared" si="73"/>
        <v>笈笙主动技能2等级13</v>
      </c>
      <c r="B279" s="8">
        <v>273</v>
      </c>
      <c r="C279" s="8" t="str">
        <f>VLOOKUP(G279,角色!A:B,2,FALSE)</f>
        <v>笈笙</v>
      </c>
      <c r="D279" s="8" t="str">
        <f t="shared" si="77"/>
        <v>主动技能2</v>
      </c>
      <c r="E279" s="8">
        <f t="shared" si="83"/>
        <v>13</v>
      </c>
      <c r="F279" s="8">
        <f t="shared" si="84"/>
        <v>2</v>
      </c>
      <c r="G279" s="8">
        <f t="shared" si="85"/>
        <v>5</v>
      </c>
      <c r="H279" s="4" t="s">
        <v>417</v>
      </c>
      <c r="I279" s="24" t="str">
        <f t="shared" si="86"/>
        <v>对敌方单体造成125%攻击力（+1195）点伤害。</v>
      </c>
      <c r="J279" s="4" t="s">
        <v>305</v>
      </c>
      <c r="K279" s="1" t="s">
        <v>103</v>
      </c>
      <c r="L279" s="4" t="s">
        <v>107</v>
      </c>
      <c r="M279" s="4"/>
      <c r="N279" s="4">
        <v>100</v>
      </c>
      <c r="O279" s="4"/>
      <c r="T279" s="6" t="str">
        <f t="shared" si="74"/>
        <v/>
      </c>
      <c r="U279" s="6" t="str">
        <f t="shared" si="75"/>
        <v/>
      </c>
      <c r="Y279">
        <f t="shared" si="87"/>
        <v>50</v>
      </c>
      <c r="Z279">
        <v>125</v>
      </c>
      <c r="AA279" s="23">
        <v>25</v>
      </c>
      <c r="AB279" s="23">
        <f>INT(VLOOKUP(VLOOKUP($C279,角色技能升级比率表!$B:$C,2,FALSE),角色属性概况!E:F,2,FALSE)*VLOOKUP(E279,角色属性概况!I:M,3,FALSE)*AA279/100)</f>
        <v>1195</v>
      </c>
      <c r="AE279">
        <v>0</v>
      </c>
      <c r="AF279" s="23">
        <f t="shared" si="78"/>
        <v>2</v>
      </c>
      <c r="AG279" s="23">
        <f t="shared" si="79"/>
        <v>1</v>
      </c>
      <c r="AN279" s="6" t="str">
        <f>_xlfn.IFNA(IF(IF($AH279=AN$5,VLOOKUP(AI279,buff!$K:$L,2,FALSE),"")=0,"",IF($AH279=AN$5,VLOOKUP(AI279,buff!$K:$L,2,FALSE),"")),"")</f>
        <v/>
      </c>
      <c r="AO279" s="6" t="str">
        <f>_xlfn.IFNA(IF(IF($AH279=AO$5,VLOOKUP(AJ279,buff!$K:$L,2,FALSE),"")=0,"",IF($AH279=AO$5,VLOOKUP(AJ279,buff!$K:$L,2,FALSE),"")),"")</f>
        <v/>
      </c>
      <c r="AP279" s="6" t="str">
        <f>_xlfn.IFNA(IF(IF($AH279=AP$5,VLOOKUP(AK279,buff!$K:$L,2,FALSE),"")=0,"",IF($AH279=AP$5,VLOOKUP(AK279,buff!$K:$L,2,FALSE),"")),"")</f>
        <v/>
      </c>
      <c r="AQ279" s="6" t="str">
        <f>_xlfn.IFNA(IF(IF($AH279=AQ$5,VLOOKUP(AL279,buff!$K:$L,2,FALSE),"")=0,"",IF($AH279=AQ$5,VLOOKUP(AL279,buff!$K:$L,2,FALSE),"")),"")</f>
        <v/>
      </c>
      <c r="AR279" s="6" t="str">
        <f>_xlfn.IFNA(IF(IF($AH279=AR$5,VLOOKUP(AM279,buff!$K:$L,2,FALSE),"")=0,"",IF($AH279=AR$5,VLOOKUP(AM279,buff!$K:$L,2,FALSE),"")),"")</f>
        <v/>
      </c>
      <c r="AS279" s="6" t="str">
        <f>_xlfn.IFNA(IF(IF($AH279=AS$5,VLOOKUP(AI279,buff!$K:$L,2,FALSE),"")=0,"",IF($AH279=AS$5,VLOOKUP(AI279,buff!$K:$L,2,FALSE),"")),"")</f>
        <v/>
      </c>
      <c r="AT279" s="6" t="str">
        <f>_xlfn.IFNA(IF(IF($AH279=AT$5,VLOOKUP(AJ279,buff!$K:$L,2,FALSE),"")=0,"",IF($AH279=AT$5,VLOOKUP(AJ279,buff!$K:$L,2,FALSE),"")),"")</f>
        <v/>
      </c>
      <c r="AU279" s="6" t="str">
        <f>_xlfn.IFNA(IF(IF($AH279=AU$5,VLOOKUP(AK279,buff!$K:$L,2,FALSE),"")=0,"",IF($AH279=AU$5,VLOOKUP(AK279,buff!$K:$L,2,FALSE),"")),"")</f>
        <v/>
      </c>
      <c r="AV279" s="6" t="str">
        <f>_xlfn.IFNA(IF(IF($AH279=AV$5,VLOOKUP(AL279,buff!$K:$L,2,FALSE),"")=0,"",IF($AH279=AV$5,VLOOKUP(AL279,buff!$K:$L,2,FALSE),"")),"")</f>
        <v/>
      </c>
      <c r="AW279" s="6" t="str">
        <f>_xlfn.IFNA(IF(IF($AH279=AW$5,VLOOKUP(AM279,buff!$K:$L,2,FALSE),"")=0,"",IF($AH279=AW$5,VLOOKUP(AM279,buff!$K:$L,2,FALSE),"")),"")</f>
        <v/>
      </c>
      <c r="AX279" s="6" t="e">
        <f>VLOOKUP(AI279,buff!K:P,6,FALSE)</f>
        <v>#N/A</v>
      </c>
      <c r="AY279" t="e">
        <f t="shared" si="80"/>
        <v>#N/A</v>
      </c>
      <c r="AZ279" t="e">
        <f t="shared" si="80"/>
        <v>#N/A</v>
      </c>
      <c r="BA279">
        <f t="shared" si="81"/>
        <v>2</v>
      </c>
      <c r="BB279">
        <f t="shared" si="82"/>
        <v>1</v>
      </c>
    </row>
    <row r="280" spans="1:54" x14ac:dyDescent="0.15">
      <c r="A280" t="str">
        <f t="shared" si="73"/>
        <v>笈笙主动技能2等级14</v>
      </c>
      <c r="B280" s="8">
        <v>274</v>
      </c>
      <c r="C280" s="8" t="str">
        <f>VLOOKUP(G280,角色!A:B,2,FALSE)</f>
        <v>笈笙</v>
      </c>
      <c r="D280" s="8" t="str">
        <f t="shared" si="77"/>
        <v>主动技能2</v>
      </c>
      <c r="E280" s="8">
        <f t="shared" si="83"/>
        <v>14</v>
      </c>
      <c r="F280" s="8">
        <f t="shared" si="84"/>
        <v>2</v>
      </c>
      <c r="G280" s="8">
        <f t="shared" si="85"/>
        <v>5</v>
      </c>
      <c r="H280" s="4" t="s">
        <v>417</v>
      </c>
      <c r="I280" s="24" t="str">
        <f t="shared" si="86"/>
        <v>对敌方单体造成125%攻击力（+1471）点伤害。</v>
      </c>
      <c r="J280" s="4" t="s">
        <v>305</v>
      </c>
      <c r="K280" s="1" t="s">
        <v>103</v>
      </c>
      <c r="L280" s="4" t="s">
        <v>107</v>
      </c>
      <c r="M280" s="4"/>
      <c r="N280" s="4">
        <v>100</v>
      </c>
      <c r="O280" s="4"/>
      <c r="T280" s="6" t="str">
        <f t="shared" si="74"/>
        <v/>
      </c>
      <c r="U280" s="6" t="str">
        <f t="shared" si="75"/>
        <v/>
      </c>
      <c r="Y280">
        <f t="shared" si="87"/>
        <v>50</v>
      </c>
      <c r="Z280">
        <v>125</v>
      </c>
      <c r="AA280" s="23">
        <v>25</v>
      </c>
      <c r="AB280" s="23">
        <f>INT(VLOOKUP(VLOOKUP($C280,角色技能升级比率表!$B:$C,2,FALSE),角色属性概况!E:F,2,FALSE)*VLOOKUP(E280,角色属性概况!I:M,3,FALSE)*AA280/100)</f>
        <v>1471</v>
      </c>
      <c r="AE280">
        <v>0</v>
      </c>
      <c r="AF280" s="23">
        <f t="shared" si="78"/>
        <v>2</v>
      </c>
      <c r="AG280" s="23">
        <f t="shared" si="79"/>
        <v>1</v>
      </c>
      <c r="AN280" s="6" t="str">
        <f>_xlfn.IFNA(IF(IF($AH280=AN$5,VLOOKUP(AI280,buff!$K:$L,2,FALSE),"")=0,"",IF($AH280=AN$5,VLOOKUP(AI280,buff!$K:$L,2,FALSE),"")),"")</f>
        <v/>
      </c>
      <c r="AO280" s="6" t="str">
        <f>_xlfn.IFNA(IF(IF($AH280=AO$5,VLOOKUP(AJ280,buff!$K:$L,2,FALSE),"")=0,"",IF($AH280=AO$5,VLOOKUP(AJ280,buff!$K:$L,2,FALSE),"")),"")</f>
        <v/>
      </c>
      <c r="AP280" s="6" t="str">
        <f>_xlfn.IFNA(IF(IF($AH280=AP$5,VLOOKUP(AK280,buff!$K:$L,2,FALSE),"")=0,"",IF($AH280=AP$5,VLOOKUP(AK280,buff!$K:$L,2,FALSE),"")),"")</f>
        <v/>
      </c>
      <c r="AQ280" s="6" t="str">
        <f>_xlfn.IFNA(IF(IF($AH280=AQ$5,VLOOKUP(AL280,buff!$K:$L,2,FALSE),"")=0,"",IF($AH280=AQ$5,VLOOKUP(AL280,buff!$K:$L,2,FALSE),"")),"")</f>
        <v/>
      </c>
      <c r="AR280" s="6" t="str">
        <f>_xlfn.IFNA(IF(IF($AH280=AR$5,VLOOKUP(AM280,buff!$K:$L,2,FALSE),"")=0,"",IF($AH280=AR$5,VLOOKUP(AM280,buff!$K:$L,2,FALSE),"")),"")</f>
        <v/>
      </c>
      <c r="AS280" s="6" t="str">
        <f>_xlfn.IFNA(IF(IF($AH280=AS$5,VLOOKUP(AI280,buff!$K:$L,2,FALSE),"")=0,"",IF($AH280=AS$5,VLOOKUP(AI280,buff!$K:$L,2,FALSE),"")),"")</f>
        <v/>
      </c>
      <c r="AT280" s="6" t="str">
        <f>_xlfn.IFNA(IF(IF($AH280=AT$5,VLOOKUP(AJ280,buff!$K:$L,2,FALSE),"")=0,"",IF($AH280=AT$5,VLOOKUP(AJ280,buff!$K:$L,2,FALSE),"")),"")</f>
        <v/>
      </c>
      <c r="AU280" s="6" t="str">
        <f>_xlfn.IFNA(IF(IF($AH280=AU$5,VLOOKUP(AK280,buff!$K:$L,2,FALSE),"")=0,"",IF($AH280=AU$5,VLOOKUP(AK280,buff!$K:$L,2,FALSE),"")),"")</f>
        <v/>
      </c>
      <c r="AV280" s="6" t="str">
        <f>_xlfn.IFNA(IF(IF($AH280=AV$5,VLOOKUP(AL280,buff!$K:$L,2,FALSE),"")=0,"",IF($AH280=AV$5,VLOOKUP(AL280,buff!$K:$L,2,FALSE),"")),"")</f>
        <v/>
      </c>
      <c r="AW280" s="6" t="str">
        <f>_xlfn.IFNA(IF(IF($AH280=AW$5,VLOOKUP(AM280,buff!$K:$L,2,FALSE),"")=0,"",IF($AH280=AW$5,VLOOKUP(AM280,buff!$K:$L,2,FALSE),"")),"")</f>
        <v/>
      </c>
      <c r="AX280" s="6" t="e">
        <f>VLOOKUP(AI280,buff!K:P,6,FALSE)</f>
        <v>#N/A</v>
      </c>
      <c r="AY280" t="e">
        <f t="shared" si="80"/>
        <v>#N/A</v>
      </c>
      <c r="AZ280" t="e">
        <f t="shared" si="80"/>
        <v>#N/A</v>
      </c>
      <c r="BA280">
        <f t="shared" si="81"/>
        <v>2</v>
      </c>
      <c r="BB280">
        <f t="shared" si="82"/>
        <v>1</v>
      </c>
    </row>
    <row r="281" spans="1:54" x14ac:dyDescent="0.15">
      <c r="A281" t="str">
        <f t="shared" si="73"/>
        <v>笈笙主动技能2等级15</v>
      </c>
      <c r="B281" s="8">
        <v>275</v>
      </c>
      <c r="C281" s="8" t="str">
        <f>VLOOKUP(G281,角色!A:B,2,FALSE)</f>
        <v>笈笙</v>
      </c>
      <c r="D281" s="8" t="str">
        <f t="shared" si="77"/>
        <v>主动技能2</v>
      </c>
      <c r="E281" s="8">
        <f t="shared" si="83"/>
        <v>15</v>
      </c>
      <c r="F281" s="8">
        <f t="shared" si="84"/>
        <v>2</v>
      </c>
      <c r="G281" s="8">
        <f t="shared" si="85"/>
        <v>5</v>
      </c>
      <c r="H281" s="4" t="s">
        <v>417</v>
      </c>
      <c r="I281" s="24" t="str">
        <f t="shared" si="86"/>
        <v>对敌方单体造成125%攻击力（+1812）点伤害。</v>
      </c>
      <c r="J281" s="4" t="s">
        <v>305</v>
      </c>
      <c r="K281" s="1" t="s">
        <v>103</v>
      </c>
      <c r="L281" s="4" t="s">
        <v>107</v>
      </c>
      <c r="M281" s="4"/>
      <c r="N281" s="4">
        <v>100</v>
      </c>
      <c r="O281" s="4"/>
      <c r="T281" s="6" t="str">
        <f t="shared" si="74"/>
        <v/>
      </c>
      <c r="U281" s="6" t="str">
        <f t="shared" si="75"/>
        <v/>
      </c>
      <c r="Y281">
        <f t="shared" si="87"/>
        <v>50</v>
      </c>
      <c r="Z281">
        <v>125</v>
      </c>
      <c r="AA281" s="23">
        <v>25</v>
      </c>
      <c r="AB281" s="23">
        <f>INT(VLOOKUP(VLOOKUP($C281,角色技能升级比率表!$B:$C,2,FALSE),角色属性概况!E:F,2,FALSE)*VLOOKUP(E281,角色属性概况!I:M,3,FALSE)*AA281/100)</f>
        <v>1812</v>
      </c>
      <c r="AE281">
        <v>0</v>
      </c>
      <c r="AF281" s="23">
        <f t="shared" si="78"/>
        <v>2</v>
      </c>
      <c r="AG281" s="23">
        <f t="shared" si="79"/>
        <v>1</v>
      </c>
      <c r="AN281" s="6" t="str">
        <f>_xlfn.IFNA(IF(IF($AH281=AN$5,VLOOKUP(AI281,buff!$K:$L,2,FALSE),"")=0,"",IF($AH281=AN$5,VLOOKUP(AI281,buff!$K:$L,2,FALSE),"")),"")</f>
        <v/>
      </c>
      <c r="AO281" s="6" t="str">
        <f>_xlfn.IFNA(IF(IF($AH281=AO$5,VLOOKUP(AJ281,buff!$K:$L,2,FALSE),"")=0,"",IF($AH281=AO$5,VLOOKUP(AJ281,buff!$K:$L,2,FALSE),"")),"")</f>
        <v/>
      </c>
      <c r="AP281" s="6" t="str">
        <f>_xlfn.IFNA(IF(IF($AH281=AP$5,VLOOKUP(AK281,buff!$K:$L,2,FALSE),"")=0,"",IF($AH281=AP$5,VLOOKUP(AK281,buff!$K:$L,2,FALSE),"")),"")</f>
        <v/>
      </c>
      <c r="AQ281" s="6" t="str">
        <f>_xlfn.IFNA(IF(IF($AH281=AQ$5,VLOOKUP(AL281,buff!$K:$L,2,FALSE),"")=0,"",IF($AH281=AQ$5,VLOOKUP(AL281,buff!$K:$L,2,FALSE),"")),"")</f>
        <v/>
      </c>
      <c r="AR281" s="6" t="str">
        <f>_xlfn.IFNA(IF(IF($AH281=AR$5,VLOOKUP(AM281,buff!$K:$L,2,FALSE),"")=0,"",IF($AH281=AR$5,VLOOKUP(AM281,buff!$K:$L,2,FALSE),"")),"")</f>
        <v/>
      </c>
      <c r="AS281" s="6" t="str">
        <f>_xlfn.IFNA(IF(IF($AH281=AS$5,VLOOKUP(AI281,buff!$K:$L,2,FALSE),"")=0,"",IF($AH281=AS$5,VLOOKUP(AI281,buff!$K:$L,2,FALSE),"")),"")</f>
        <v/>
      </c>
      <c r="AT281" s="6" t="str">
        <f>_xlfn.IFNA(IF(IF($AH281=AT$5,VLOOKUP(AJ281,buff!$K:$L,2,FALSE),"")=0,"",IF($AH281=AT$5,VLOOKUP(AJ281,buff!$K:$L,2,FALSE),"")),"")</f>
        <v/>
      </c>
      <c r="AU281" s="6" t="str">
        <f>_xlfn.IFNA(IF(IF($AH281=AU$5,VLOOKUP(AK281,buff!$K:$L,2,FALSE),"")=0,"",IF($AH281=AU$5,VLOOKUP(AK281,buff!$K:$L,2,FALSE),"")),"")</f>
        <v/>
      </c>
      <c r="AV281" s="6" t="str">
        <f>_xlfn.IFNA(IF(IF($AH281=AV$5,VLOOKUP(AL281,buff!$K:$L,2,FALSE),"")=0,"",IF($AH281=AV$5,VLOOKUP(AL281,buff!$K:$L,2,FALSE),"")),"")</f>
        <v/>
      </c>
      <c r="AW281" s="6" t="str">
        <f>_xlfn.IFNA(IF(IF($AH281=AW$5,VLOOKUP(AM281,buff!$K:$L,2,FALSE),"")=0,"",IF($AH281=AW$5,VLOOKUP(AM281,buff!$K:$L,2,FALSE),"")),"")</f>
        <v/>
      </c>
      <c r="AX281" s="6" t="e">
        <f>VLOOKUP(AI281,buff!K:P,6,FALSE)</f>
        <v>#N/A</v>
      </c>
      <c r="AY281" t="e">
        <f t="shared" si="80"/>
        <v>#N/A</v>
      </c>
      <c r="AZ281" t="e">
        <f t="shared" si="80"/>
        <v>#N/A</v>
      </c>
      <c r="BA281">
        <f t="shared" si="81"/>
        <v>2</v>
      </c>
      <c r="BB281">
        <f t="shared" si="82"/>
        <v>1</v>
      </c>
    </row>
    <row r="282" spans="1:54" x14ac:dyDescent="0.15">
      <c r="A282" t="str">
        <f t="shared" si="73"/>
        <v>笈笙主动技能2等级16</v>
      </c>
      <c r="B282" s="8">
        <v>276</v>
      </c>
      <c r="C282" s="8" t="str">
        <f>VLOOKUP(G282,角色!A:B,2,FALSE)</f>
        <v>笈笙</v>
      </c>
      <c r="D282" s="8" t="str">
        <f t="shared" si="77"/>
        <v>主动技能2</v>
      </c>
      <c r="E282" s="8">
        <f t="shared" si="83"/>
        <v>16</v>
      </c>
      <c r="F282" s="8">
        <f t="shared" si="84"/>
        <v>2</v>
      </c>
      <c r="G282" s="8">
        <f t="shared" si="85"/>
        <v>5</v>
      </c>
      <c r="H282" s="4" t="s">
        <v>417</v>
      </c>
      <c r="I282" s="24" t="str">
        <f t="shared" si="86"/>
        <v>对敌方单体造成125%攻击力（+2231）点伤害。</v>
      </c>
      <c r="J282" s="4" t="s">
        <v>305</v>
      </c>
      <c r="K282" s="1" t="s">
        <v>103</v>
      </c>
      <c r="L282" s="4" t="s">
        <v>107</v>
      </c>
      <c r="M282" s="4"/>
      <c r="N282" s="4">
        <v>100</v>
      </c>
      <c r="O282" s="4"/>
      <c r="T282" s="6" t="str">
        <f t="shared" si="74"/>
        <v/>
      </c>
      <c r="U282" s="6" t="str">
        <f t="shared" si="75"/>
        <v/>
      </c>
      <c r="Y282">
        <f t="shared" si="87"/>
        <v>50</v>
      </c>
      <c r="Z282">
        <v>125</v>
      </c>
      <c r="AA282" s="23">
        <v>25</v>
      </c>
      <c r="AB282" s="23">
        <f>INT(VLOOKUP(VLOOKUP($C282,角色技能升级比率表!$B:$C,2,FALSE),角色属性概况!E:F,2,FALSE)*VLOOKUP(E282,角色属性概况!I:M,3,FALSE)*AA282/100)</f>
        <v>2231</v>
      </c>
      <c r="AE282">
        <v>0</v>
      </c>
      <c r="AF282" s="23">
        <f t="shared" si="78"/>
        <v>2</v>
      </c>
      <c r="AG282" s="23">
        <f t="shared" si="79"/>
        <v>1</v>
      </c>
      <c r="AN282" s="6" t="str">
        <f>_xlfn.IFNA(IF(IF($AH282=AN$5,VLOOKUP(AI282,buff!$K:$L,2,FALSE),"")=0,"",IF($AH282=AN$5,VLOOKUP(AI282,buff!$K:$L,2,FALSE),"")),"")</f>
        <v/>
      </c>
      <c r="AO282" s="6" t="str">
        <f>_xlfn.IFNA(IF(IF($AH282=AO$5,VLOOKUP(AJ282,buff!$K:$L,2,FALSE),"")=0,"",IF($AH282=AO$5,VLOOKUP(AJ282,buff!$K:$L,2,FALSE),"")),"")</f>
        <v/>
      </c>
      <c r="AP282" s="6" t="str">
        <f>_xlfn.IFNA(IF(IF($AH282=AP$5,VLOOKUP(AK282,buff!$K:$L,2,FALSE),"")=0,"",IF($AH282=AP$5,VLOOKUP(AK282,buff!$K:$L,2,FALSE),"")),"")</f>
        <v/>
      </c>
      <c r="AQ282" s="6" t="str">
        <f>_xlfn.IFNA(IF(IF($AH282=AQ$5,VLOOKUP(AL282,buff!$K:$L,2,FALSE),"")=0,"",IF($AH282=AQ$5,VLOOKUP(AL282,buff!$K:$L,2,FALSE),"")),"")</f>
        <v/>
      </c>
      <c r="AR282" s="6" t="str">
        <f>_xlfn.IFNA(IF(IF($AH282=AR$5,VLOOKUP(AM282,buff!$K:$L,2,FALSE),"")=0,"",IF($AH282=AR$5,VLOOKUP(AM282,buff!$K:$L,2,FALSE),"")),"")</f>
        <v/>
      </c>
      <c r="AS282" s="6" t="str">
        <f>_xlfn.IFNA(IF(IF($AH282=AS$5,VLOOKUP(AI282,buff!$K:$L,2,FALSE),"")=0,"",IF($AH282=AS$5,VLOOKUP(AI282,buff!$K:$L,2,FALSE),"")),"")</f>
        <v/>
      </c>
      <c r="AT282" s="6" t="str">
        <f>_xlfn.IFNA(IF(IF($AH282=AT$5,VLOOKUP(AJ282,buff!$K:$L,2,FALSE),"")=0,"",IF($AH282=AT$5,VLOOKUP(AJ282,buff!$K:$L,2,FALSE),"")),"")</f>
        <v/>
      </c>
      <c r="AU282" s="6" t="str">
        <f>_xlfn.IFNA(IF(IF($AH282=AU$5,VLOOKUP(AK282,buff!$K:$L,2,FALSE),"")=0,"",IF($AH282=AU$5,VLOOKUP(AK282,buff!$K:$L,2,FALSE),"")),"")</f>
        <v/>
      </c>
      <c r="AV282" s="6" t="str">
        <f>_xlfn.IFNA(IF(IF($AH282=AV$5,VLOOKUP(AL282,buff!$K:$L,2,FALSE),"")=0,"",IF($AH282=AV$5,VLOOKUP(AL282,buff!$K:$L,2,FALSE),"")),"")</f>
        <v/>
      </c>
      <c r="AW282" s="6" t="str">
        <f>_xlfn.IFNA(IF(IF($AH282=AW$5,VLOOKUP(AM282,buff!$K:$L,2,FALSE),"")=0,"",IF($AH282=AW$5,VLOOKUP(AM282,buff!$K:$L,2,FALSE),"")),"")</f>
        <v/>
      </c>
      <c r="AX282" s="6" t="e">
        <f>VLOOKUP(AI282,buff!K:P,6,FALSE)</f>
        <v>#N/A</v>
      </c>
      <c r="AY282" t="e">
        <f t="shared" si="80"/>
        <v>#N/A</v>
      </c>
      <c r="AZ282" t="e">
        <f t="shared" si="80"/>
        <v>#N/A</v>
      </c>
      <c r="BA282">
        <f t="shared" si="81"/>
        <v>2</v>
      </c>
      <c r="BB282">
        <f t="shared" si="82"/>
        <v>1</v>
      </c>
    </row>
    <row r="283" spans="1:54" x14ac:dyDescent="0.15">
      <c r="A283" t="str">
        <f t="shared" si="73"/>
        <v>笈笙主动技能2等级17</v>
      </c>
      <c r="B283" s="8">
        <v>277</v>
      </c>
      <c r="C283" s="8" t="str">
        <f>VLOOKUP(G283,角色!A:B,2,FALSE)</f>
        <v>笈笙</v>
      </c>
      <c r="D283" s="8" t="str">
        <f t="shared" si="77"/>
        <v>主动技能2</v>
      </c>
      <c r="E283" s="8">
        <f t="shared" si="83"/>
        <v>17</v>
      </c>
      <c r="F283" s="8">
        <f t="shared" si="84"/>
        <v>2</v>
      </c>
      <c r="G283" s="8">
        <f t="shared" si="85"/>
        <v>5</v>
      </c>
      <c r="H283" s="4" t="s">
        <v>417</v>
      </c>
      <c r="I283" s="24" t="str">
        <f t="shared" si="86"/>
        <v>对敌方单体造成125%攻击力（+2747）点伤害。</v>
      </c>
      <c r="J283" s="4" t="s">
        <v>305</v>
      </c>
      <c r="K283" s="1" t="s">
        <v>103</v>
      </c>
      <c r="L283" s="4" t="s">
        <v>107</v>
      </c>
      <c r="M283" s="4"/>
      <c r="N283" s="4">
        <v>100</v>
      </c>
      <c r="O283" s="4"/>
      <c r="T283" s="6" t="str">
        <f t="shared" si="74"/>
        <v/>
      </c>
      <c r="U283" s="6" t="str">
        <f t="shared" si="75"/>
        <v/>
      </c>
      <c r="Y283">
        <f t="shared" si="87"/>
        <v>50</v>
      </c>
      <c r="Z283">
        <v>125</v>
      </c>
      <c r="AA283" s="23">
        <v>25</v>
      </c>
      <c r="AB283" s="23">
        <f>INT(VLOOKUP(VLOOKUP($C283,角色技能升级比率表!$B:$C,2,FALSE),角色属性概况!E:F,2,FALSE)*VLOOKUP(E283,角色属性概况!I:M,3,FALSE)*AA283/100)</f>
        <v>2747</v>
      </c>
      <c r="AE283">
        <v>0</v>
      </c>
      <c r="AF283" s="23">
        <f t="shared" si="78"/>
        <v>2</v>
      </c>
      <c r="AG283" s="23">
        <f t="shared" si="79"/>
        <v>1</v>
      </c>
      <c r="AN283" s="6" t="str">
        <f>_xlfn.IFNA(IF(IF($AH283=AN$5,VLOOKUP(AI283,buff!$K:$L,2,FALSE),"")=0,"",IF($AH283=AN$5,VLOOKUP(AI283,buff!$K:$L,2,FALSE),"")),"")</f>
        <v/>
      </c>
      <c r="AO283" s="6" t="str">
        <f>_xlfn.IFNA(IF(IF($AH283=AO$5,VLOOKUP(AJ283,buff!$K:$L,2,FALSE),"")=0,"",IF($AH283=AO$5,VLOOKUP(AJ283,buff!$K:$L,2,FALSE),"")),"")</f>
        <v/>
      </c>
      <c r="AP283" s="6" t="str">
        <f>_xlfn.IFNA(IF(IF($AH283=AP$5,VLOOKUP(AK283,buff!$K:$L,2,FALSE),"")=0,"",IF($AH283=AP$5,VLOOKUP(AK283,buff!$K:$L,2,FALSE),"")),"")</f>
        <v/>
      </c>
      <c r="AQ283" s="6" t="str">
        <f>_xlfn.IFNA(IF(IF($AH283=AQ$5,VLOOKUP(AL283,buff!$K:$L,2,FALSE),"")=0,"",IF($AH283=AQ$5,VLOOKUP(AL283,buff!$K:$L,2,FALSE),"")),"")</f>
        <v/>
      </c>
      <c r="AR283" s="6" t="str">
        <f>_xlfn.IFNA(IF(IF($AH283=AR$5,VLOOKUP(AM283,buff!$K:$L,2,FALSE),"")=0,"",IF($AH283=AR$5,VLOOKUP(AM283,buff!$K:$L,2,FALSE),"")),"")</f>
        <v/>
      </c>
      <c r="AS283" s="6" t="str">
        <f>_xlfn.IFNA(IF(IF($AH283=AS$5,VLOOKUP(AI283,buff!$K:$L,2,FALSE),"")=0,"",IF($AH283=AS$5,VLOOKUP(AI283,buff!$K:$L,2,FALSE),"")),"")</f>
        <v/>
      </c>
      <c r="AT283" s="6" t="str">
        <f>_xlfn.IFNA(IF(IF($AH283=AT$5,VLOOKUP(AJ283,buff!$K:$L,2,FALSE),"")=0,"",IF($AH283=AT$5,VLOOKUP(AJ283,buff!$K:$L,2,FALSE),"")),"")</f>
        <v/>
      </c>
      <c r="AU283" s="6" t="str">
        <f>_xlfn.IFNA(IF(IF($AH283=AU$5,VLOOKUP(AK283,buff!$K:$L,2,FALSE),"")=0,"",IF($AH283=AU$5,VLOOKUP(AK283,buff!$K:$L,2,FALSE),"")),"")</f>
        <v/>
      </c>
      <c r="AV283" s="6" t="str">
        <f>_xlfn.IFNA(IF(IF($AH283=AV$5,VLOOKUP(AL283,buff!$K:$L,2,FALSE),"")=0,"",IF($AH283=AV$5,VLOOKUP(AL283,buff!$K:$L,2,FALSE),"")),"")</f>
        <v/>
      </c>
      <c r="AW283" s="6" t="str">
        <f>_xlfn.IFNA(IF(IF($AH283=AW$5,VLOOKUP(AM283,buff!$K:$L,2,FALSE),"")=0,"",IF($AH283=AW$5,VLOOKUP(AM283,buff!$K:$L,2,FALSE),"")),"")</f>
        <v/>
      </c>
      <c r="AX283" s="6" t="e">
        <f>VLOOKUP(AI283,buff!K:P,6,FALSE)</f>
        <v>#N/A</v>
      </c>
      <c r="AY283" t="e">
        <f t="shared" si="80"/>
        <v>#N/A</v>
      </c>
      <c r="AZ283" t="e">
        <f t="shared" si="80"/>
        <v>#N/A</v>
      </c>
      <c r="BA283">
        <f t="shared" si="81"/>
        <v>2</v>
      </c>
      <c r="BB283">
        <f t="shared" si="82"/>
        <v>1</v>
      </c>
    </row>
    <row r="284" spans="1:54" x14ac:dyDescent="0.15">
      <c r="A284" t="str">
        <f t="shared" si="73"/>
        <v>笈笙主动技能2等级18</v>
      </c>
      <c r="B284" s="8">
        <v>278</v>
      </c>
      <c r="C284" s="8" t="str">
        <f>VLOOKUP(G284,角色!A:B,2,FALSE)</f>
        <v>笈笙</v>
      </c>
      <c r="D284" s="8" t="str">
        <f t="shared" si="77"/>
        <v>主动技能2</v>
      </c>
      <c r="E284" s="8">
        <f t="shared" si="83"/>
        <v>18</v>
      </c>
      <c r="F284" s="8">
        <f t="shared" si="84"/>
        <v>2</v>
      </c>
      <c r="G284" s="8">
        <f t="shared" si="85"/>
        <v>5</v>
      </c>
      <c r="H284" s="4" t="s">
        <v>417</v>
      </c>
      <c r="I284" s="24" t="str">
        <f t="shared" si="86"/>
        <v>对敌方单体造成125%攻击力（+3382）点伤害。</v>
      </c>
      <c r="J284" s="4" t="s">
        <v>305</v>
      </c>
      <c r="K284" s="1" t="s">
        <v>103</v>
      </c>
      <c r="L284" s="4" t="s">
        <v>107</v>
      </c>
      <c r="M284" s="4"/>
      <c r="N284" s="4">
        <v>100</v>
      </c>
      <c r="O284" s="4"/>
      <c r="T284" s="6" t="str">
        <f t="shared" si="74"/>
        <v/>
      </c>
      <c r="U284" s="6" t="str">
        <f t="shared" si="75"/>
        <v/>
      </c>
      <c r="Y284">
        <f t="shared" si="87"/>
        <v>50</v>
      </c>
      <c r="Z284">
        <v>125</v>
      </c>
      <c r="AA284" s="23">
        <v>25</v>
      </c>
      <c r="AB284" s="23">
        <f>INT(VLOOKUP(VLOOKUP($C284,角色技能升级比率表!$B:$C,2,FALSE),角色属性概况!E:F,2,FALSE)*VLOOKUP(E284,角色属性概况!I:M,3,FALSE)*AA284/100)</f>
        <v>3382</v>
      </c>
      <c r="AE284">
        <v>0</v>
      </c>
      <c r="AF284" s="23">
        <f t="shared" si="78"/>
        <v>2</v>
      </c>
      <c r="AG284" s="23">
        <f t="shared" si="79"/>
        <v>1</v>
      </c>
      <c r="AN284" s="6" t="str">
        <f>_xlfn.IFNA(IF(IF($AH284=AN$5,VLOOKUP(AI284,buff!$K:$L,2,FALSE),"")=0,"",IF($AH284=AN$5,VLOOKUP(AI284,buff!$K:$L,2,FALSE),"")),"")</f>
        <v/>
      </c>
      <c r="AO284" s="6" t="str">
        <f>_xlfn.IFNA(IF(IF($AH284=AO$5,VLOOKUP(AJ284,buff!$K:$L,2,FALSE),"")=0,"",IF($AH284=AO$5,VLOOKUP(AJ284,buff!$K:$L,2,FALSE),"")),"")</f>
        <v/>
      </c>
      <c r="AP284" s="6" t="str">
        <f>_xlfn.IFNA(IF(IF($AH284=AP$5,VLOOKUP(AK284,buff!$K:$L,2,FALSE),"")=0,"",IF($AH284=AP$5,VLOOKUP(AK284,buff!$K:$L,2,FALSE),"")),"")</f>
        <v/>
      </c>
      <c r="AQ284" s="6" t="str">
        <f>_xlfn.IFNA(IF(IF($AH284=AQ$5,VLOOKUP(AL284,buff!$K:$L,2,FALSE),"")=0,"",IF($AH284=AQ$5,VLOOKUP(AL284,buff!$K:$L,2,FALSE),"")),"")</f>
        <v/>
      </c>
      <c r="AR284" s="6" t="str">
        <f>_xlfn.IFNA(IF(IF($AH284=AR$5,VLOOKUP(AM284,buff!$K:$L,2,FALSE),"")=0,"",IF($AH284=AR$5,VLOOKUP(AM284,buff!$K:$L,2,FALSE),"")),"")</f>
        <v/>
      </c>
      <c r="AS284" s="6" t="str">
        <f>_xlfn.IFNA(IF(IF($AH284=AS$5,VLOOKUP(AI284,buff!$K:$L,2,FALSE),"")=0,"",IF($AH284=AS$5,VLOOKUP(AI284,buff!$K:$L,2,FALSE),"")),"")</f>
        <v/>
      </c>
      <c r="AT284" s="6" t="str">
        <f>_xlfn.IFNA(IF(IF($AH284=AT$5,VLOOKUP(AJ284,buff!$K:$L,2,FALSE),"")=0,"",IF($AH284=AT$5,VLOOKUP(AJ284,buff!$K:$L,2,FALSE),"")),"")</f>
        <v/>
      </c>
      <c r="AU284" s="6" t="str">
        <f>_xlfn.IFNA(IF(IF($AH284=AU$5,VLOOKUP(AK284,buff!$K:$L,2,FALSE),"")=0,"",IF($AH284=AU$5,VLOOKUP(AK284,buff!$K:$L,2,FALSE),"")),"")</f>
        <v/>
      </c>
      <c r="AV284" s="6" t="str">
        <f>_xlfn.IFNA(IF(IF($AH284=AV$5,VLOOKUP(AL284,buff!$K:$L,2,FALSE),"")=0,"",IF($AH284=AV$5,VLOOKUP(AL284,buff!$K:$L,2,FALSE),"")),"")</f>
        <v/>
      </c>
      <c r="AW284" s="6" t="str">
        <f>_xlfn.IFNA(IF(IF($AH284=AW$5,VLOOKUP(AM284,buff!$K:$L,2,FALSE),"")=0,"",IF($AH284=AW$5,VLOOKUP(AM284,buff!$K:$L,2,FALSE),"")),"")</f>
        <v/>
      </c>
      <c r="AX284" s="6" t="e">
        <f>VLOOKUP(AI284,buff!K:P,6,FALSE)</f>
        <v>#N/A</v>
      </c>
      <c r="AY284" t="e">
        <f t="shared" si="80"/>
        <v>#N/A</v>
      </c>
      <c r="AZ284" t="e">
        <f t="shared" si="80"/>
        <v>#N/A</v>
      </c>
      <c r="BA284">
        <f t="shared" si="81"/>
        <v>2</v>
      </c>
      <c r="BB284">
        <f t="shared" si="82"/>
        <v>1</v>
      </c>
    </row>
    <row r="285" spans="1:54" x14ac:dyDescent="0.15">
      <c r="A285" t="str">
        <f t="shared" si="73"/>
        <v>笈笙主动技能2等级19</v>
      </c>
      <c r="B285" s="8">
        <v>279</v>
      </c>
      <c r="C285" s="8" t="str">
        <f>VLOOKUP(G285,角色!A:B,2,FALSE)</f>
        <v>笈笙</v>
      </c>
      <c r="D285" s="8" t="str">
        <f t="shared" si="77"/>
        <v>主动技能2</v>
      </c>
      <c r="E285" s="8">
        <f t="shared" si="83"/>
        <v>19</v>
      </c>
      <c r="F285" s="8">
        <f t="shared" si="84"/>
        <v>2</v>
      </c>
      <c r="G285" s="8">
        <f t="shared" si="85"/>
        <v>5</v>
      </c>
      <c r="H285" s="4" t="s">
        <v>417</v>
      </c>
      <c r="I285" s="24" t="str">
        <f t="shared" si="86"/>
        <v>对敌方单体造成125%攻击力（+4164）点伤害。</v>
      </c>
      <c r="J285" s="4" t="s">
        <v>305</v>
      </c>
      <c r="K285" s="1" t="s">
        <v>103</v>
      </c>
      <c r="L285" s="4" t="s">
        <v>107</v>
      </c>
      <c r="M285" s="4"/>
      <c r="N285" s="4">
        <v>100</v>
      </c>
      <c r="O285" s="4"/>
      <c r="T285" s="6" t="str">
        <f t="shared" si="74"/>
        <v/>
      </c>
      <c r="U285" s="6" t="str">
        <f t="shared" si="75"/>
        <v/>
      </c>
      <c r="Y285">
        <f t="shared" si="87"/>
        <v>50</v>
      </c>
      <c r="Z285">
        <v>125</v>
      </c>
      <c r="AA285" s="23">
        <v>25</v>
      </c>
      <c r="AB285" s="23">
        <f>INT(VLOOKUP(VLOOKUP($C285,角色技能升级比率表!$B:$C,2,FALSE),角色属性概况!E:F,2,FALSE)*VLOOKUP(E285,角色属性概况!I:M,3,FALSE)*AA285/100)</f>
        <v>4164</v>
      </c>
      <c r="AE285">
        <v>0</v>
      </c>
      <c r="AF285" s="23">
        <f t="shared" si="78"/>
        <v>2</v>
      </c>
      <c r="AG285" s="23">
        <f t="shared" si="79"/>
        <v>1</v>
      </c>
      <c r="AN285" s="6" t="str">
        <f>_xlfn.IFNA(IF(IF($AH285=AN$5,VLOOKUP(AI285,buff!$K:$L,2,FALSE),"")=0,"",IF($AH285=AN$5,VLOOKUP(AI285,buff!$K:$L,2,FALSE),"")),"")</f>
        <v/>
      </c>
      <c r="AO285" s="6" t="str">
        <f>_xlfn.IFNA(IF(IF($AH285=AO$5,VLOOKUP(AJ285,buff!$K:$L,2,FALSE),"")=0,"",IF($AH285=AO$5,VLOOKUP(AJ285,buff!$K:$L,2,FALSE),"")),"")</f>
        <v/>
      </c>
      <c r="AP285" s="6" t="str">
        <f>_xlfn.IFNA(IF(IF($AH285=AP$5,VLOOKUP(AK285,buff!$K:$L,2,FALSE),"")=0,"",IF($AH285=AP$5,VLOOKUP(AK285,buff!$K:$L,2,FALSE),"")),"")</f>
        <v/>
      </c>
      <c r="AQ285" s="6" t="str">
        <f>_xlfn.IFNA(IF(IF($AH285=AQ$5,VLOOKUP(AL285,buff!$K:$L,2,FALSE),"")=0,"",IF($AH285=AQ$5,VLOOKUP(AL285,buff!$K:$L,2,FALSE),"")),"")</f>
        <v/>
      </c>
      <c r="AR285" s="6" t="str">
        <f>_xlfn.IFNA(IF(IF($AH285=AR$5,VLOOKUP(AM285,buff!$K:$L,2,FALSE),"")=0,"",IF($AH285=AR$5,VLOOKUP(AM285,buff!$K:$L,2,FALSE),"")),"")</f>
        <v/>
      </c>
      <c r="AS285" s="6" t="str">
        <f>_xlfn.IFNA(IF(IF($AH285=AS$5,VLOOKUP(AI285,buff!$K:$L,2,FALSE),"")=0,"",IF($AH285=AS$5,VLOOKUP(AI285,buff!$K:$L,2,FALSE),"")),"")</f>
        <v/>
      </c>
      <c r="AT285" s="6" t="str">
        <f>_xlfn.IFNA(IF(IF($AH285=AT$5,VLOOKUP(AJ285,buff!$K:$L,2,FALSE),"")=0,"",IF($AH285=AT$5,VLOOKUP(AJ285,buff!$K:$L,2,FALSE),"")),"")</f>
        <v/>
      </c>
      <c r="AU285" s="6" t="str">
        <f>_xlfn.IFNA(IF(IF($AH285=AU$5,VLOOKUP(AK285,buff!$K:$L,2,FALSE),"")=0,"",IF($AH285=AU$5,VLOOKUP(AK285,buff!$K:$L,2,FALSE),"")),"")</f>
        <v/>
      </c>
      <c r="AV285" s="6" t="str">
        <f>_xlfn.IFNA(IF(IF($AH285=AV$5,VLOOKUP(AL285,buff!$K:$L,2,FALSE),"")=0,"",IF($AH285=AV$5,VLOOKUP(AL285,buff!$K:$L,2,FALSE),"")),"")</f>
        <v/>
      </c>
      <c r="AW285" s="6" t="str">
        <f>_xlfn.IFNA(IF(IF($AH285=AW$5,VLOOKUP(AM285,buff!$K:$L,2,FALSE),"")=0,"",IF($AH285=AW$5,VLOOKUP(AM285,buff!$K:$L,2,FALSE),"")),"")</f>
        <v/>
      </c>
      <c r="AX285" s="6" t="e">
        <f>VLOOKUP(AI285,buff!K:P,6,FALSE)</f>
        <v>#N/A</v>
      </c>
      <c r="AY285" t="e">
        <f t="shared" si="80"/>
        <v>#N/A</v>
      </c>
      <c r="AZ285" t="e">
        <f t="shared" si="80"/>
        <v>#N/A</v>
      </c>
      <c r="BA285">
        <f t="shared" si="81"/>
        <v>2</v>
      </c>
      <c r="BB285">
        <f t="shared" si="82"/>
        <v>1</v>
      </c>
    </row>
    <row r="286" spans="1:54" x14ac:dyDescent="0.15">
      <c r="A286" t="str">
        <f t="shared" si="73"/>
        <v>笈笙主动技能2等级20</v>
      </c>
      <c r="B286" s="8">
        <v>280</v>
      </c>
      <c r="C286" s="8" t="str">
        <f>VLOOKUP(G286,角色!A:B,2,FALSE)</f>
        <v>笈笙</v>
      </c>
      <c r="D286" s="8" t="str">
        <f t="shared" si="77"/>
        <v>主动技能2</v>
      </c>
      <c r="E286" s="8">
        <f t="shared" si="83"/>
        <v>20</v>
      </c>
      <c r="F286" s="8">
        <f t="shared" si="84"/>
        <v>2</v>
      </c>
      <c r="G286" s="8">
        <f t="shared" si="85"/>
        <v>5</v>
      </c>
      <c r="H286" s="4" t="s">
        <v>417</v>
      </c>
      <c r="I286" s="24" t="str">
        <f t="shared" si="86"/>
        <v>对敌方单体造成125%攻击力（+5127）点伤害。</v>
      </c>
      <c r="J286" s="4" t="s">
        <v>305</v>
      </c>
      <c r="K286" s="1" t="s">
        <v>103</v>
      </c>
      <c r="L286" s="4" t="s">
        <v>107</v>
      </c>
      <c r="M286" s="4"/>
      <c r="N286" s="4">
        <v>100</v>
      </c>
      <c r="O286" s="4"/>
      <c r="T286" s="6" t="str">
        <f t="shared" si="74"/>
        <v/>
      </c>
      <c r="U286" s="6" t="str">
        <f t="shared" si="75"/>
        <v/>
      </c>
      <c r="Y286">
        <f t="shared" si="87"/>
        <v>50</v>
      </c>
      <c r="Z286">
        <v>125</v>
      </c>
      <c r="AA286" s="23">
        <v>25</v>
      </c>
      <c r="AB286" s="23">
        <f>INT(VLOOKUP(VLOOKUP($C286,角色技能升级比率表!$B:$C,2,FALSE),角色属性概况!E:F,2,FALSE)*VLOOKUP(E286,角色属性概况!I:M,3,FALSE)*AA286/100)</f>
        <v>5127</v>
      </c>
      <c r="AE286">
        <v>0</v>
      </c>
      <c r="AF286" s="23">
        <f t="shared" si="78"/>
        <v>2</v>
      </c>
      <c r="AG286" s="23">
        <f t="shared" si="79"/>
        <v>1</v>
      </c>
      <c r="AN286" s="6" t="str">
        <f>_xlfn.IFNA(IF(IF($AH286=AN$5,VLOOKUP(AI286,buff!$K:$L,2,FALSE),"")=0,"",IF($AH286=AN$5,VLOOKUP(AI286,buff!$K:$L,2,FALSE),"")),"")</f>
        <v/>
      </c>
      <c r="AO286" s="6" t="str">
        <f>_xlfn.IFNA(IF(IF($AH286=AO$5,VLOOKUP(AJ286,buff!$K:$L,2,FALSE),"")=0,"",IF($AH286=AO$5,VLOOKUP(AJ286,buff!$K:$L,2,FALSE),"")),"")</f>
        <v/>
      </c>
      <c r="AP286" s="6" t="str">
        <f>_xlfn.IFNA(IF(IF($AH286=AP$5,VLOOKUP(AK286,buff!$K:$L,2,FALSE),"")=0,"",IF($AH286=AP$5,VLOOKUP(AK286,buff!$K:$L,2,FALSE),"")),"")</f>
        <v/>
      </c>
      <c r="AQ286" s="6" t="str">
        <f>_xlfn.IFNA(IF(IF($AH286=AQ$5,VLOOKUP(AL286,buff!$K:$L,2,FALSE),"")=0,"",IF($AH286=AQ$5,VLOOKUP(AL286,buff!$K:$L,2,FALSE),"")),"")</f>
        <v/>
      </c>
      <c r="AR286" s="6" t="str">
        <f>_xlfn.IFNA(IF(IF($AH286=AR$5,VLOOKUP(AM286,buff!$K:$L,2,FALSE),"")=0,"",IF($AH286=AR$5,VLOOKUP(AM286,buff!$K:$L,2,FALSE),"")),"")</f>
        <v/>
      </c>
      <c r="AS286" s="6" t="str">
        <f>_xlfn.IFNA(IF(IF($AH286=AS$5,VLOOKUP(AI286,buff!$K:$L,2,FALSE),"")=0,"",IF($AH286=AS$5,VLOOKUP(AI286,buff!$K:$L,2,FALSE),"")),"")</f>
        <v/>
      </c>
      <c r="AT286" s="6" t="str">
        <f>_xlfn.IFNA(IF(IF($AH286=AT$5,VLOOKUP(AJ286,buff!$K:$L,2,FALSE),"")=0,"",IF($AH286=AT$5,VLOOKUP(AJ286,buff!$K:$L,2,FALSE),"")),"")</f>
        <v/>
      </c>
      <c r="AU286" s="6" t="str">
        <f>_xlfn.IFNA(IF(IF($AH286=AU$5,VLOOKUP(AK286,buff!$K:$L,2,FALSE),"")=0,"",IF($AH286=AU$5,VLOOKUP(AK286,buff!$K:$L,2,FALSE),"")),"")</f>
        <v/>
      </c>
      <c r="AV286" s="6" t="str">
        <f>_xlfn.IFNA(IF(IF($AH286=AV$5,VLOOKUP(AL286,buff!$K:$L,2,FALSE),"")=0,"",IF($AH286=AV$5,VLOOKUP(AL286,buff!$K:$L,2,FALSE),"")),"")</f>
        <v/>
      </c>
      <c r="AW286" s="6" t="str">
        <f>_xlfn.IFNA(IF(IF($AH286=AW$5,VLOOKUP(AM286,buff!$K:$L,2,FALSE),"")=0,"",IF($AH286=AW$5,VLOOKUP(AM286,buff!$K:$L,2,FALSE),"")),"")</f>
        <v/>
      </c>
      <c r="AX286" s="6" t="e">
        <f>VLOOKUP(AI286,buff!K:P,6,FALSE)</f>
        <v>#N/A</v>
      </c>
      <c r="AY286" t="e">
        <f t="shared" si="80"/>
        <v>#N/A</v>
      </c>
      <c r="AZ286" t="e">
        <f t="shared" si="80"/>
        <v>#N/A</v>
      </c>
      <c r="BA286">
        <f t="shared" si="81"/>
        <v>2</v>
      </c>
      <c r="BB286">
        <f t="shared" si="82"/>
        <v>1</v>
      </c>
    </row>
    <row r="287" spans="1:54" x14ac:dyDescent="0.15">
      <c r="A287" t="str">
        <f t="shared" si="73"/>
        <v>笈笙主动技能3等级1</v>
      </c>
      <c r="B287" s="8">
        <v>281</v>
      </c>
      <c r="C287" s="8" t="str">
        <f>VLOOKUP(G287,角色!A:B,2,FALSE)</f>
        <v>笈笙</v>
      </c>
      <c r="D287" s="8" t="str">
        <f t="shared" si="77"/>
        <v>主动技能3</v>
      </c>
      <c r="E287" s="8">
        <f t="shared" si="83"/>
        <v>1</v>
      </c>
      <c r="F287" s="8">
        <f t="shared" si="84"/>
        <v>3</v>
      </c>
      <c r="G287" s="8">
        <f t="shared" si="85"/>
        <v>5</v>
      </c>
      <c r="H287" s="4" t="s">
        <v>418</v>
      </c>
      <c r="I287" s="24" t="str">
        <f>"对敌方单体造成150%攻击力（+"&amp;AB287&amp;"）点伤害。并附带流血。"</f>
        <v>对敌方单体造成150%攻击力（+152）点伤害。并附带流血。</v>
      </c>
      <c r="J287" s="4" t="s">
        <v>305</v>
      </c>
      <c r="K287" s="1" t="s">
        <v>103</v>
      </c>
      <c r="L287" s="4" t="s">
        <v>107</v>
      </c>
      <c r="M287" s="4"/>
      <c r="N287" s="4">
        <v>100</v>
      </c>
      <c r="O287" s="4"/>
      <c r="T287" s="6" t="str">
        <f t="shared" si="74"/>
        <v>1:100:2:0</v>
      </c>
      <c r="U287" s="6" t="str">
        <f t="shared" si="75"/>
        <v/>
      </c>
      <c r="Y287">
        <f t="shared" si="87"/>
        <v>100</v>
      </c>
      <c r="Z287">
        <v>150</v>
      </c>
      <c r="AA287" s="23">
        <v>50</v>
      </c>
      <c r="AB287" s="23">
        <f>INT(VLOOKUP(VLOOKUP($C287,角色技能升级比率表!$B:$C,2,FALSE),角色属性概况!E:F,2,FALSE)*VLOOKUP(E287,角色属性概况!I:M,3,FALSE)*AA287/100)</f>
        <v>152</v>
      </c>
      <c r="AE287">
        <v>0</v>
      </c>
      <c r="AF287" s="23">
        <f t="shared" si="78"/>
        <v>3</v>
      </c>
      <c r="AG287" s="23">
        <f t="shared" si="79"/>
        <v>2</v>
      </c>
      <c r="AH287" t="s">
        <v>118</v>
      </c>
      <c r="AI287" t="s">
        <v>1559</v>
      </c>
      <c r="AN287" s="6" t="str">
        <f>_xlfn.IFNA(IF(IF($AH287=AN$5,VLOOKUP(AI287,buff!$K:$L,2,FALSE),"")=0,"",IF($AH287=AN$5,VLOOKUP(AI287,buff!$K:$L,2,FALSE),"")),"")</f>
        <v>1:100:2:0</v>
      </c>
      <c r="AO287" s="6" t="str">
        <f>_xlfn.IFNA(IF(IF($AH287=AO$5,VLOOKUP(AJ287,buff!$K:$L,2,FALSE),"")=0,"",IF($AH287=AO$5,VLOOKUP(AJ287,buff!$K:$L,2,FALSE),"")),"")</f>
        <v/>
      </c>
      <c r="AP287" s="6" t="str">
        <f>_xlfn.IFNA(IF(IF($AH287=AP$5,VLOOKUP(AK287,buff!$K:$L,2,FALSE),"")=0,"",IF($AH287=AP$5,VLOOKUP(AK287,buff!$K:$L,2,FALSE),"")),"")</f>
        <v/>
      </c>
      <c r="AQ287" s="6" t="str">
        <f>_xlfn.IFNA(IF(IF($AH287=AQ$5,VLOOKUP(AL287,buff!$K:$L,2,FALSE),"")=0,"",IF($AH287=AQ$5,VLOOKUP(AL287,buff!$K:$L,2,FALSE),"")),"")</f>
        <v/>
      </c>
      <c r="AR287" s="6" t="str">
        <f>_xlfn.IFNA(IF(IF($AH287=AR$5,VLOOKUP(AM287,buff!$K:$L,2,FALSE),"")=0,"",IF($AH287=AR$5,VLOOKUP(AM287,buff!$K:$L,2,FALSE),"")),"")</f>
        <v/>
      </c>
      <c r="AS287" s="6" t="str">
        <f>_xlfn.IFNA(IF(IF($AH287=AS$5,VLOOKUP(AI287,buff!$K:$L,2,FALSE),"")=0,"",IF($AH287=AS$5,VLOOKUP(AI287,buff!$K:$L,2,FALSE),"")),"")</f>
        <v/>
      </c>
      <c r="AT287" s="6" t="str">
        <f>_xlfn.IFNA(IF(IF($AH287=AT$5,VLOOKUP(AJ287,buff!$K:$L,2,FALSE),"")=0,"",IF($AH287=AT$5,VLOOKUP(AJ287,buff!$K:$L,2,FALSE),"")),"")</f>
        <v/>
      </c>
      <c r="AU287" s="6" t="str">
        <f>_xlfn.IFNA(IF(IF($AH287=AU$5,VLOOKUP(AK287,buff!$K:$L,2,FALSE),"")=0,"",IF($AH287=AU$5,VLOOKUP(AK287,buff!$K:$L,2,FALSE),"")),"")</f>
        <v/>
      </c>
      <c r="AV287" s="6" t="str">
        <f>_xlfn.IFNA(IF(IF($AH287=AV$5,VLOOKUP(AL287,buff!$K:$L,2,FALSE),"")=0,"",IF($AH287=AV$5,VLOOKUP(AL287,buff!$K:$L,2,FALSE),"")),"")</f>
        <v/>
      </c>
      <c r="AW287" s="6" t="str">
        <f>_xlfn.IFNA(IF(IF($AH287=AW$5,VLOOKUP(AM287,buff!$K:$L,2,FALSE),"")=0,"",IF($AH287=AW$5,VLOOKUP(AM287,buff!$K:$L,2,FALSE),"")),"")</f>
        <v/>
      </c>
      <c r="AX287" s="6">
        <f>VLOOKUP(AI287,buff!K:P,6,FALSE)</f>
        <v>0</v>
      </c>
      <c r="AY287">
        <f t="shared" si="80"/>
        <v>0</v>
      </c>
      <c r="AZ287">
        <f t="shared" si="80"/>
        <v>0</v>
      </c>
      <c r="BA287">
        <f t="shared" si="81"/>
        <v>3</v>
      </c>
      <c r="BB287">
        <f t="shared" si="82"/>
        <v>2</v>
      </c>
    </row>
    <row r="288" spans="1:54" x14ac:dyDescent="0.15">
      <c r="A288" t="str">
        <f t="shared" si="73"/>
        <v>笈笙主动技能3等级2</v>
      </c>
      <c r="B288" s="8">
        <v>282</v>
      </c>
      <c r="C288" s="8" t="str">
        <f>VLOOKUP(G288,角色!A:B,2,FALSE)</f>
        <v>笈笙</v>
      </c>
      <c r="D288" s="8" t="str">
        <f t="shared" si="77"/>
        <v>主动技能3</v>
      </c>
      <c r="E288" s="8">
        <f t="shared" si="83"/>
        <v>2</v>
      </c>
      <c r="F288" s="8">
        <f t="shared" si="84"/>
        <v>3</v>
      </c>
      <c r="G288" s="8">
        <f t="shared" si="85"/>
        <v>5</v>
      </c>
      <c r="H288" s="4" t="s">
        <v>418</v>
      </c>
      <c r="I288" s="24" t="str">
        <f t="shared" ref="I288:I306" si="88">"对敌方单体造成150%攻击力（+"&amp;AB288&amp;"）点伤害。并附带流血。"</f>
        <v>对敌方单体造成150%攻击力（+224）点伤害。并附带流血。</v>
      </c>
      <c r="J288" s="4" t="s">
        <v>305</v>
      </c>
      <c r="K288" s="1" t="s">
        <v>103</v>
      </c>
      <c r="L288" s="4" t="s">
        <v>107</v>
      </c>
      <c r="M288" s="4"/>
      <c r="N288" s="4">
        <v>100</v>
      </c>
      <c r="O288" s="4"/>
      <c r="T288" s="6" t="str">
        <f t="shared" si="74"/>
        <v>1:100:2:0</v>
      </c>
      <c r="U288" s="6" t="str">
        <f t="shared" si="75"/>
        <v/>
      </c>
      <c r="Y288">
        <f t="shared" si="87"/>
        <v>100</v>
      </c>
      <c r="Z288">
        <v>150</v>
      </c>
      <c r="AA288" s="23">
        <v>50</v>
      </c>
      <c r="AB288" s="23">
        <f>INT(VLOOKUP(VLOOKUP($C288,角色技能升级比率表!$B:$C,2,FALSE),角色属性概况!E:F,2,FALSE)*VLOOKUP(E288,角色属性概况!I:M,3,FALSE)*AA288/100)</f>
        <v>224</v>
      </c>
      <c r="AE288">
        <v>0</v>
      </c>
      <c r="AF288" s="23">
        <f t="shared" si="78"/>
        <v>3</v>
      </c>
      <c r="AG288" s="23">
        <f t="shared" si="79"/>
        <v>2</v>
      </c>
      <c r="AH288" t="s">
        <v>118</v>
      </c>
      <c r="AI288" t="s">
        <v>1559</v>
      </c>
      <c r="AN288" s="6" t="str">
        <f>_xlfn.IFNA(IF(IF($AH288=AN$5,VLOOKUP(AI288,buff!$K:$L,2,FALSE),"")=0,"",IF($AH288=AN$5,VLOOKUP(AI288,buff!$K:$L,2,FALSE),"")),"")</f>
        <v>1:100:2:0</v>
      </c>
      <c r="AO288" s="6" t="str">
        <f>_xlfn.IFNA(IF(IF($AH288=AO$5,VLOOKUP(AJ288,buff!$K:$L,2,FALSE),"")=0,"",IF($AH288=AO$5,VLOOKUP(AJ288,buff!$K:$L,2,FALSE),"")),"")</f>
        <v/>
      </c>
      <c r="AP288" s="6" t="str">
        <f>_xlfn.IFNA(IF(IF($AH288=AP$5,VLOOKUP(AK288,buff!$K:$L,2,FALSE),"")=0,"",IF($AH288=AP$5,VLOOKUP(AK288,buff!$K:$L,2,FALSE),"")),"")</f>
        <v/>
      </c>
      <c r="AQ288" s="6" t="str">
        <f>_xlfn.IFNA(IF(IF($AH288=AQ$5,VLOOKUP(AL288,buff!$K:$L,2,FALSE),"")=0,"",IF($AH288=AQ$5,VLOOKUP(AL288,buff!$K:$L,2,FALSE),"")),"")</f>
        <v/>
      </c>
      <c r="AR288" s="6" t="str">
        <f>_xlfn.IFNA(IF(IF($AH288=AR$5,VLOOKUP(AM288,buff!$K:$L,2,FALSE),"")=0,"",IF($AH288=AR$5,VLOOKUP(AM288,buff!$K:$L,2,FALSE),"")),"")</f>
        <v/>
      </c>
      <c r="AS288" s="6" t="str">
        <f>_xlfn.IFNA(IF(IF($AH288=AS$5,VLOOKUP(AI288,buff!$K:$L,2,FALSE),"")=0,"",IF($AH288=AS$5,VLOOKUP(AI288,buff!$K:$L,2,FALSE),"")),"")</f>
        <v/>
      </c>
      <c r="AT288" s="6" t="str">
        <f>_xlfn.IFNA(IF(IF($AH288=AT$5,VLOOKUP(AJ288,buff!$K:$L,2,FALSE),"")=0,"",IF($AH288=AT$5,VLOOKUP(AJ288,buff!$K:$L,2,FALSE),"")),"")</f>
        <v/>
      </c>
      <c r="AU288" s="6" t="str">
        <f>_xlfn.IFNA(IF(IF($AH288=AU$5,VLOOKUP(AK288,buff!$K:$L,2,FALSE),"")=0,"",IF($AH288=AU$5,VLOOKUP(AK288,buff!$K:$L,2,FALSE),"")),"")</f>
        <v/>
      </c>
      <c r="AV288" s="6" t="str">
        <f>_xlfn.IFNA(IF(IF($AH288=AV$5,VLOOKUP(AL288,buff!$K:$L,2,FALSE),"")=0,"",IF($AH288=AV$5,VLOOKUP(AL288,buff!$K:$L,2,FALSE),"")),"")</f>
        <v/>
      </c>
      <c r="AW288" s="6" t="str">
        <f>_xlfn.IFNA(IF(IF($AH288=AW$5,VLOOKUP(AM288,buff!$K:$L,2,FALSE),"")=0,"",IF($AH288=AW$5,VLOOKUP(AM288,buff!$K:$L,2,FALSE),"")),"")</f>
        <v/>
      </c>
      <c r="AX288" s="6">
        <f>VLOOKUP(AI288,buff!K:P,6,FALSE)</f>
        <v>0</v>
      </c>
      <c r="AY288">
        <f t="shared" si="80"/>
        <v>0</v>
      </c>
      <c r="AZ288">
        <f t="shared" si="80"/>
        <v>0</v>
      </c>
      <c r="BA288">
        <f t="shared" si="81"/>
        <v>3</v>
      </c>
      <c r="BB288">
        <f t="shared" si="82"/>
        <v>2</v>
      </c>
    </row>
    <row r="289" spans="1:54" x14ac:dyDescent="0.15">
      <c r="A289" t="str">
        <f t="shared" si="73"/>
        <v>笈笙主动技能3等级3</v>
      </c>
      <c r="B289" s="8">
        <v>283</v>
      </c>
      <c r="C289" s="8" t="str">
        <f>VLOOKUP(G289,角色!A:B,2,FALSE)</f>
        <v>笈笙</v>
      </c>
      <c r="D289" s="8" t="str">
        <f t="shared" si="77"/>
        <v>主动技能3</v>
      </c>
      <c r="E289" s="8">
        <f t="shared" si="83"/>
        <v>3</v>
      </c>
      <c r="F289" s="8">
        <f t="shared" si="84"/>
        <v>3</v>
      </c>
      <c r="G289" s="8">
        <f t="shared" si="85"/>
        <v>5</v>
      </c>
      <c r="H289" s="4" t="s">
        <v>418</v>
      </c>
      <c r="I289" s="24" t="str">
        <f t="shared" si="88"/>
        <v>对敌方单体造成150%攻击力（+296）点伤害。并附带流血。</v>
      </c>
      <c r="J289" s="4" t="s">
        <v>305</v>
      </c>
      <c r="K289" s="1" t="s">
        <v>103</v>
      </c>
      <c r="L289" s="4" t="s">
        <v>107</v>
      </c>
      <c r="M289" s="4"/>
      <c r="N289" s="4">
        <v>100</v>
      </c>
      <c r="O289" s="4"/>
      <c r="T289" s="6" t="str">
        <f t="shared" si="74"/>
        <v>1:100:2:0</v>
      </c>
      <c r="U289" s="6" t="str">
        <f t="shared" si="75"/>
        <v/>
      </c>
      <c r="Y289">
        <f t="shared" si="87"/>
        <v>100</v>
      </c>
      <c r="Z289">
        <v>150</v>
      </c>
      <c r="AA289" s="23">
        <v>50</v>
      </c>
      <c r="AB289" s="23">
        <f>INT(VLOOKUP(VLOOKUP($C289,角色技能升级比率表!$B:$C,2,FALSE),角色属性概况!E:F,2,FALSE)*VLOOKUP(E289,角色属性概况!I:M,3,FALSE)*AA289/100)</f>
        <v>296</v>
      </c>
      <c r="AE289">
        <v>0</v>
      </c>
      <c r="AF289" s="23">
        <f t="shared" si="78"/>
        <v>3</v>
      </c>
      <c r="AG289" s="23">
        <f t="shared" si="79"/>
        <v>2</v>
      </c>
      <c r="AH289" t="s">
        <v>118</v>
      </c>
      <c r="AI289" t="s">
        <v>1559</v>
      </c>
      <c r="AN289" s="6" t="str">
        <f>_xlfn.IFNA(IF(IF($AH289=AN$5,VLOOKUP(AI289,buff!$K:$L,2,FALSE),"")=0,"",IF($AH289=AN$5,VLOOKUP(AI289,buff!$K:$L,2,FALSE),"")),"")</f>
        <v>1:100:2:0</v>
      </c>
      <c r="AO289" s="6" t="str">
        <f>_xlfn.IFNA(IF(IF($AH289=AO$5,VLOOKUP(AJ289,buff!$K:$L,2,FALSE),"")=0,"",IF($AH289=AO$5,VLOOKUP(AJ289,buff!$K:$L,2,FALSE),"")),"")</f>
        <v/>
      </c>
      <c r="AP289" s="6" t="str">
        <f>_xlfn.IFNA(IF(IF($AH289=AP$5,VLOOKUP(AK289,buff!$K:$L,2,FALSE),"")=0,"",IF($AH289=AP$5,VLOOKUP(AK289,buff!$K:$L,2,FALSE),"")),"")</f>
        <v/>
      </c>
      <c r="AQ289" s="6" t="str">
        <f>_xlfn.IFNA(IF(IF($AH289=AQ$5,VLOOKUP(AL289,buff!$K:$L,2,FALSE),"")=0,"",IF($AH289=AQ$5,VLOOKUP(AL289,buff!$K:$L,2,FALSE),"")),"")</f>
        <v/>
      </c>
      <c r="AR289" s="6" t="str">
        <f>_xlfn.IFNA(IF(IF($AH289=AR$5,VLOOKUP(AM289,buff!$K:$L,2,FALSE),"")=0,"",IF($AH289=AR$5,VLOOKUP(AM289,buff!$K:$L,2,FALSE),"")),"")</f>
        <v/>
      </c>
      <c r="AS289" s="6" t="str">
        <f>_xlfn.IFNA(IF(IF($AH289=AS$5,VLOOKUP(AI289,buff!$K:$L,2,FALSE),"")=0,"",IF($AH289=AS$5,VLOOKUP(AI289,buff!$K:$L,2,FALSE),"")),"")</f>
        <v/>
      </c>
      <c r="AT289" s="6" t="str">
        <f>_xlfn.IFNA(IF(IF($AH289=AT$5,VLOOKUP(AJ289,buff!$K:$L,2,FALSE),"")=0,"",IF($AH289=AT$5,VLOOKUP(AJ289,buff!$K:$L,2,FALSE),"")),"")</f>
        <v/>
      </c>
      <c r="AU289" s="6" t="str">
        <f>_xlfn.IFNA(IF(IF($AH289=AU$5,VLOOKUP(AK289,buff!$K:$L,2,FALSE),"")=0,"",IF($AH289=AU$5,VLOOKUP(AK289,buff!$K:$L,2,FALSE),"")),"")</f>
        <v/>
      </c>
      <c r="AV289" s="6" t="str">
        <f>_xlfn.IFNA(IF(IF($AH289=AV$5,VLOOKUP(AL289,buff!$K:$L,2,FALSE),"")=0,"",IF($AH289=AV$5,VLOOKUP(AL289,buff!$K:$L,2,FALSE),"")),"")</f>
        <v/>
      </c>
      <c r="AW289" s="6" t="str">
        <f>_xlfn.IFNA(IF(IF($AH289=AW$5,VLOOKUP(AM289,buff!$K:$L,2,FALSE),"")=0,"",IF($AH289=AW$5,VLOOKUP(AM289,buff!$K:$L,2,FALSE),"")),"")</f>
        <v/>
      </c>
      <c r="AX289" s="6">
        <f>VLOOKUP(AI289,buff!K:P,6,FALSE)</f>
        <v>0</v>
      </c>
      <c r="AY289">
        <f t="shared" si="80"/>
        <v>0</v>
      </c>
      <c r="AZ289">
        <f t="shared" si="80"/>
        <v>0</v>
      </c>
      <c r="BA289">
        <f t="shared" si="81"/>
        <v>3</v>
      </c>
      <c r="BB289">
        <f t="shared" si="82"/>
        <v>2</v>
      </c>
    </row>
    <row r="290" spans="1:54" x14ac:dyDescent="0.15">
      <c r="A290" t="str">
        <f t="shared" si="73"/>
        <v>笈笙主动技能3等级4</v>
      </c>
      <c r="B290" s="8">
        <v>284</v>
      </c>
      <c r="C290" s="8" t="str">
        <f>VLOOKUP(G290,角色!A:B,2,FALSE)</f>
        <v>笈笙</v>
      </c>
      <c r="D290" s="8" t="str">
        <f t="shared" si="77"/>
        <v>主动技能3</v>
      </c>
      <c r="E290" s="8">
        <f t="shared" si="83"/>
        <v>4</v>
      </c>
      <c r="F290" s="8">
        <f t="shared" si="84"/>
        <v>3</v>
      </c>
      <c r="G290" s="8">
        <f t="shared" si="85"/>
        <v>5</v>
      </c>
      <c r="H290" s="4" t="s">
        <v>418</v>
      </c>
      <c r="I290" s="24" t="str">
        <f t="shared" si="88"/>
        <v>对敌方单体造成150%攻击力（+367）点伤害。并附带流血。</v>
      </c>
      <c r="J290" s="4" t="s">
        <v>305</v>
      </c>
      <c r="K290" s="1" t="s">
        <v>103</v>
      </c>
      <c r="L290" s="4" t="s">
        <v>107</v>
      </c>
      <c r="M290" s="4"/>
      <c r="N290" s="4">
        <v>100</v>
      </c>
      <c r="O290" s="4"/>
      <c r="T290" s="6" t="str">
        <f t="shared" si="74"/>
        <v>1:100:2:0</v>
      </c>
      <c r="U290" s="6" t="str">
        <f t="shared" si="75"/>
        <v/>
      </c>
      <c r="Y290">
        <f t="shared" si="87"/>
        <v>100</v>
      </c>
      <c r="Z290">
        <v>150</v>
      </c>
      <c r="AA290" s="23">
        <v>50</v>
      </c>
      <c r="AB290" s="23">
        <f>INT(VLOOKUP(VLOOKUP($C290,角色技能升级比率表!$B:$C,2,FALSE),角色属性概况!E:F,2,FALSE)*VLOOKUP(E290,角色属性概况!I:M,3,FALSE)*AA290/100)</f>
        <v>367</v>
      </c>
      <c r="AE290">
        <v>0</v>
      </c>
      <c r="AF290" s="23">
        <f t="shared" si="78"/>
        <v>3</v>
      </c>
      <c r="AG290" s="23">
        <f t="shared" si="79"/>
        <v>2</v>
      </c>
      <c r="AH290" t="s">
        <v>118</v>
      </c>
      <c r="AI290" t="s">
        <v>1559</v>
      </c>
      <c r="AN290" s="6" t="str">
        <f>_xlfn.IFNA(IF(IF($AH290=AN$5,VLOOKUP(AI290,buff!$K:$L,2,FALSE),"")=0,"",IF($AH290=AN$5,VLOOKUP(AI290,buff!$K:$L,2,FALSE),"")),"")</f>
        <v>1:100:2:0</v>
      </c>
      <c r="AO290" s="6" t="str">
        <f>_xlfn.IFNA(IF(IF($AH290=AO$5,VLOOKUP(AJ290,buff!$K:$L,2,FALSE),"")=0,"",IF($AH290=AO$5,VLOOKUP(AJ290,buff!$K:$L,2,FALSE),"")),"")</f>
        <v/>
      </c>
      <c r="AP290" s="6" t="str">
        <f>_xlfn.IFNA(IF(IF($AH290=AP$5,VLOOKUP(AK290,buff!$K:$L,2,FALSE),"")=0,"",IF($AH290=AP$5,VLOOKUP(AK290,buff!$K:$L,2,FALSE),"")),"")</f>
        <v/>
      </c>
      <c r="AQ290" s="6" t="str">
        <f>_xlfn.IFNA(IF(IF($AH290=AQ$5,VLOOKUP(AL290,buff!$K:$L,2,FALSE),"")=0,"",IF($AH290=AQ$5,VLOOKUP(AL290,buff!$K:$L,2,FALSE),"")),"")</f>
        <v/>
      </c>
      <c r="AR290" s="6" t="str">
        <f>_xlfn.IFNA(IF(IF($AH290=AR$5,VLOOKUP(AM290,buff!$K:$L,2,FALSE),"")=0,"",IF($AH290=AR$5,VLOOKUP(AM290,buff!$K:$L,2,FALSE),"")),"")</f>
        <v/>
      </c>
      <c r="AS290" s="6" t="str">
        <f>_xlfn.IFNA(IF(IF($AH290=AS$5,VLOOKUP(AI290,buff!$K:$L,2,FALSE),"")=0,"",IF($AH290=AS$5,VLOOKUP(AI290,buff!$K:$L,2,FALSE),"")),"")</f>
        <v/>
      </c>
      <c r="AT290" s="6" t="str">
        <f>_xlfn.IFNA(IF(IF($AH290=AT$5,VLOOKUP(AJ290,buff!$K:$L,2,FALSE),"")=0,"",IF($AH290=AT$5,VLOOKUP(AJ290,buff!$K:$L,2,FALSE),"")),"")</f>
        <v/>
      </c>
      <c r="AU290" s="6" t="str">
        <f>_xlfn.IFNA(IF(IF($AH290=AU$5,VLOOKUP(AK290,buff!$K:$L,2,FALSE),"")=0,"",IF($AH290=AU$5,VLOOKUP(AK290,buff!$K:$L,2,FALSE),"")),"")</f>
        <v/>
      </c>
      <c r="AV290" s="6" t="str">
        <f>_xlfn.IFNA(IF(IF($AH290=AV$5,VLOOKUP(AL290,buff!$K:$L,2,FALSE),"")=0,"",IF($AH290=AV$5,VLOOKUP(AL290,buff!$K:$L,2,FALSE),"")),"")</f>
        <v/>
      </c>
      <c r="AW290" s="6" t="str">
        <f>_xlfn.IFNA(IF(IF($AH290=AW$5,VLOOKUP(AM290,buff!$K:$L,2,FALSE),"")=0,"",IF($AH290=AW$5,VLOOKUP(AM290,buff!$K:$L,2,FALSE),"")),"")</f>
        <v/>
      </c>
      <c r="AX290" s="6">
        <f>VLOOKUP(AI290,buff!K:P,6,FALSE)</f>
        <v>0</v>
      </c>
      <c r="AY290">
        <f t="shared" si="80"/>
        <v>0</v>
      </c>
      <c r="AZ290">
        <f t="shared" si="80"/>
        <v>0</v>
      </c>
      <c r="BA290">
        <f t="shared" si="81"/>
        <v>3</v>
      </c>
      <c r="BB290">
        <f t="shared" si="82"/>
        <v>2</v>
      </c>
    </row>
    <row r="291" spans="1:54" x14ac:dyDescent="0.15">
      <c r="A291" t="str">
        <f t="shared" si="73"/>
        <v>笈笙主动技能3等级5</v>
      </c>
      <c r="B291" s="8">
        <v>285</v>
      </c>
      <c r="C291" s="8" t="str">
        <f>VLOOKUP(G291,角色!A:B,2,FALSE)</f>
        <v>笈笙</v>
      </c>
      <c r="D291" s="8" t="str">
        <f t="shared" si="77"/>
        <v>主动技能3</v>
      </c>
      <c r="E291" s="8">
        <f t="shared" si="83"/>
        <v>5</v>
      </c>
      <c r="F291" s="8">
        <f t="shared" si="84"/>
        <v>3</v>
      </c>
      <c r="G291" s="8">
        <f t="shared" si="85"/>
        <v>5</v>
      </c>
      <c r="H291" s="4" t="s">
        <v>418</v>
      </c>
      <c r="I291" s="24" t="str">
        <f t="shared" si="88"/>
        <v>对敌方单体造成150%攻击力（+452）点伤害。并附带流血。</v>
      </c>
      <c r="J291" s="4" t="s">
        <v>305</v>
      </c>
      <c r="K291" s="1" t="s">
        <v>103</v>
      </c>
      <c r="L291" s="4" t="s">
        <v>107</v>
      </c>
      <c r="M291" s="4"/>
      <c r="N291" s="4">
        <v>100</v>
      </c>
      <c r="O291" s="4"/>
      <c r="T291" s="6" t="str">
        <f t="shared" si="74"/>
        <v>1:100:2:0</v>
      </c>
      <c r="U291" s="6" t="str">
        <f t="shared" si="75"/>
        <v/>
      </c>
      <c r="Y291">
        <f t="shared" si="87"/>
        <v>100</v>
      </c>
      <c r="Z291">
        <v>150</v>
      </c>
      <c r="AA291" s="23">
        <v>50</v>
      </c>
      <c r="AB291" s="23">
        <f>INT(VLOOKUP(VLOOKUP($C291,角色技能升级比率表!$B:$C,2,FALSE),角色属性概况!E:F,2,FALSE)*VLOOKUP(E291,角色属性概况!I:M,3,FALSE)*AA291/100)</f>
        <v>452</v>
      </c>
      <c r="AE291">
        <v>0</v>
      </c>
      <c r="AF291" s="23">
        <f t="shared" si="78"/>
        <v>3</v>
      </c>
      <c r="AG291" s="23">
        <f t="shared" si="79"/>
        <v>2</v>
      </c>
      <c r="AH291" t="s">
        <v>118</v>
      </c>
      <c r="AI291" t="s">
        <v>1559</v>
      </c>
      <c r="AN291" s="6" t="str">
        <f>_xlfn.IFNA(IF(IF($AH291=AN$5,VLOOKUP(AI291,buff!$K:$L,2,FALSE),"")=0,"",IF($AH291=AN$5,VLOOKUP(AI291,buff!$K:$L,2,FALSE),"")),"")</f>
        <v>1:100:2:0</v>
      </c>
      <c r="AO291" s="6" t="str">
        <f>_xlfn.IFNA(IF(IF($AH291=AO$5,VLOOKUP(AJ291,buff!$K:$L,2,FALSE),"")=0,"",IF($AH291=AO$5,VLOOKUP(AJ291,buff!$K:$L,2,FALSE),"")),"")</f>
        <v/>
      </c>
      <c r="AP291" s="6" t="str">
        <f>_xlfn.IFNA(IF(IF($AH291=AP$5,VLOOKUP(AK291,buff!$K:$L,2,FALSE),"")=0,"",IF($AH291=AP$5,VLOOKUP(AK291,buff!$K:$L,2,FALSE),"")),"")</f>
        <v/>
      </c>
      <c r="AQ291" s="6" t="str">
        <f>_xlfn.IFNA(IF(IF($AH291=AQ$5,VLOOKUP(AL291,buff!$K:$L,2,FALSE),"")=0,"",IF($AH291=AQ$5,VLOOKUP(AL291,buff!$K:$L,2,FALSE),"")),"")</f>
        <v/>
      </c>
      <c r="AR291" s="6" t="str">
        <f>_xlfn.IFNA(IF(IF($AH291=AR$5,VLOOKUP(AM291,buff!$K:$L,2,FALSE),"")=0,"",IF($AH291=AR$5,VLOOKUP(AM291,buff!$K:$L,2,FALSE),"")),"")</f>
        <v/>
      </c>
      <c r="AS291" s="6" t="str">
        <f>_xlfn.IFNA(IF(IF($AH291=AS$5,VLOOKUP(AI291,buff!$K:$L,2,FALSE),"")=0,"",IF($AH291=AS$5,VLOOKUP(AI291,buff!$K:$L,2,FALSE),"")),"")</f>
        <v/>
      </c>
      <c r="AT291" s="6" t="str">
        <f>_xlfn.IFNA(IF(IF($AH291=AT$5,VLOOKUP(AJ291,buff!$K:$L,2,FALSE),"")=0,"",IF($AH291=AT$5,VLOOKUP(AJ291,buff!$K:$L,2,FALSE),"")),"")</f>
        <v/>
      </c>
      <c r="AU291" s="6" t="str">
        <f>_xlfn.IFNA(IF(IF($AH291=AU$5,VLOOKUP(AK291,buff!$K:$L,2,FALSE),"")=0,"",IF($AH291=AU$5,VLOOKUP(AK291,buff!$K:$L,2,FALSE),"")),"")</f>
        <v/>
      </c>
      <c r="AV291" s="6" t="str">
        <f>_xlfn.IFNA(IF(IF($AH291=AV$5,VLOOKUP(AL291,buff!$K:$L,2,FALSE),"")=0,"",IF($AH291=AV$5,VLOOKUP(AL291,buff!$K:$L,2,FALSE),"")),"")</f>
        <v/>
      </c>
      <c r="AW291" s="6" t="str">
        <f>_xlfn.IFNA(IF(IF($AH291=AW$5,VLOOKUP(AM291,buff!$K:$L,2,FALSE),"")=0,"",IF($AH291=AW$5,VLOOKUP(AM291,buff!$K:$L,2,FALSE),"")),"")</f>
        <v/>
      </c>
      <c r="AX291" s="6">
        <f>VLOOKUP(AI291,buff!K:P,6,FALSE)</f>
        <v>0</v>
      </c>
      <c r="AY291">
        <f t="shared" si="80"/>
        <v>0</v>
      </c>
      <c r="AZ291">
        <f t="shared" si="80"/>
        <v>0</v>
      </c>
      <c r="BA291">
        <f t="shared" si="81"/>
        <v>3</v>
      </c>
      <c r="BB291">
        <f t="shared" si="82"/>
        <v>2</v>
      </c>
    </row>
    <row r="292" spans="1:54" x14ac:dyDescent="0.15">
      <c r="A292" t="str">
        <f t="shared" si="73"/>
        <v>笈笙主动技能3等级6</v>
      </c>
      <c r="B292" s="8">
        <v>286</v>
      </c>
      <c r="C292" s="8" t="str">
        <f>VLOOKUP(G292,角色!A:B,2,FALSE)</f>
        <v>笈笙</v>
      </c>
      <c r="D292" s="8" t="str">
        <f t="shared" si="77"/>
        <v>主动技能3</v>
      </c>
      <c r="E292" s="8">
        <f t="shared" si="83"/>
        <v>6</v>
      </c>
      <c r="F292" s="8">
        <f t="shared" si="84"/>
        <v>3</v>
      </c>
      <c r="G292" s="8">
        <f t="shared" si="85"/>
        <v>5</v>
      </c>
      <c r="H292" s="4" t="s">
        <v>418</v>
      </c>
      <c r="I292" s="24" t="str">
        <f t="shared" si="88"/>
        <v>对敌方单体造成150%攻击力（+557）点伤害。并附带流血。</v>
      </c>
      <c r="J292" s="4" t="s">
        <v>305</v>
      </c>
      <c r="K292" s="1" t="s">
        <v>103</v>
      </c>
      <c r="L292" s="4" t="s">
        <v>107</v>
      </c>
      <c r="M292" s="4"/>
      <c r="N292" s="4">
        <v>100</v>
      </c>
      <c r="O292" s="4"/>
      <c r="T292" s="6" t="str">
        <f t="shared" si="74"/>
        <v>1:100:2:0</v>
      </c>
      <c r="U292" s="6" t="str">
        <f t="shared" si="75"/>
        <v/>
      </c>
      <c r="Y292">
        <f t="shared" si="87"/>
        <v>100</v>
      </c>
      <c r="Z292">
        <v>150</v>
      </c>
      <c r="AA292" s="23">
        <v>50</v>
      </c>
      <c r="AB292" s="23">
        <f>INT(VLOOKUP(VLOOKUP($C292,角色技能升级比率表!$B:$C,2,FALSE),角色属性概况!E:F,2,FALSE)*VLOOKUP(E292,角色属性概况!I:M,3,FALSE)*AA292/100)</f>
        <v>557</v>
      </c>
      <c r="AE292">
        <v>0</v>
      </c>
      <c r="AF292" s="23">
        <f t="shared" si="78"/>
        <v>3</v>
      </c>
      <c r="AG292" s="23">
        <f t="shared" si="79"/>
        <v>2</v>
      </c>
      <c r="AH292" t="s">
        <v>118</v>
      </c>
      <c r="AI292" t="s">
        <v>1559</v>
      </c>
      <c r="AN292" s="6" t="str">
        <f>_xlfn.IFNA(IF(IF($AH292=AN$5,VLOOKUP(AI292,buff!$K:$L,2,FALSE),"")=0,"",IF($AH292=AN$5,VLOOKUP(AI292,buff!$K:$L,2,FALSE),"")),"")</f>
        <v>1:100:2:0</v>
      </c>
      <c r="AO292" s="6" t="str">
        <f>_xlfn.IFNA(IF(IF($AH292=AO$5,VLOOKUP(AJ292,buff!$K:$L,2,FALSE),"")=0,"",IF($AH292=AO$5,VLOOKUP(AJ292,buff!$K:$L,2,FALSE),"")),"")</f>
        <v/>
      </c>
      <c r="AP292" s="6" t="str">
        <f>_xlfn.IFNA(IF(IF($AH292=AP$5,VLOOKUP(AK292,buff!$K:$L,2,FALSE),"")=0,"",IF($AH292=AP$5,VLOOKUP(AK292,buff!$K:$L,2,FALSE),"")),"")</f>
        <v/>
      </c>
      <c r="AQ292" s="6" t="str">
        <f>_xlfn.IFNA(IF(IF($AH292=AQ$5,VLOOKUP(AL292,buff!$K:$L,2,FALSE),"")=0,"",IF($AH292=AQ$5,VLOOKUP(AL292,buff!$K:$L,2,FALSE),"")),"")</f>
        <v/>
      </c>
      <c r="AR292" s="6" t="str">
        <f>_xlfn.IFNA(IF(IF($AH292=AR$5,VLOOKUP(AM292,buff!$K:$L,2,FALSE),"")=0,"",IF($AH292=AR$5,VLOOKUP(AM292,buff!$K:$L,2,FALSE),"")),"")</f>
        <v/>
      </c>
      <c r="AS292" s="6" t="str">
        <f>_xlfn.IFNA(IF(IF($AH292=AS$5,VLOOKUP(AI292,buff!$K:$L,2,FALSE),"")=0,"",IF($AH292=AS$5,VLOOKUP(AI292,buff!$K:$L,2,FALSE),"")),"")</f>
        <v/>
      </c>
      <c r="AT292" s="6" t="str">
        <f>_xlfn.IFNA(IF(IF($AH292=AT$5,VLOOKUP(AJ292,buff!$K:$L,2,FALSE),"")=0,"",IF($AH292=AT$5,VLOOKUP(AJ292,buff!$K:$L,2,FALSE),"")),"")</f>
        <v/>
      </c>
      <c r="AU292" s="6" t="str">
        <f>_xlfn.IFNA(IF(IF($AH292=AU$5,VLOOKUP(AK292,buff!$K:$L,2,FALSE),"")=0,"",IF($AH292=AU$5,VLOOKUP(AK292,buff!$K:$L,2,FALSE),"")),"")</f>
        <v/>
      </c>
      <c r="AV292" s="6" t="str">
        <f>_xlfn.IFNA(IF(IF($AH292=AV$5,VLOOKUP(AL292,buff!$K:$L,2,FALSE),"")=0,"",IF($AH292=AV$5,VLOOKUP(AL292,buff!$K:$L,2,FALSE),"")),"")</f>
        <v/>
      </c>
      <c r="AW292" s="6" t="str">
        <f>_xlfn.IFNA(IF(IF($AH292=AW$5,VLOOKUP(AM292,buff!$K:$L,2,FALSE),"")=0,"",IF($AH292=AW$5,VLOOKUP(AM292,buff!$K:$L,2,FALSE),"")),"")</f>
        <v/>
      </c>
      <c r="AX292" s="6">
        <f>VLOOKUP(AI292,buff!K:P,6,FALSE)</f>
        <v>0</v>
      </c>
      <c r="AY292">
        <f t="shared" si="80"/>
        <v>0</v>
      </c>
      <c r="AZ292">
        <f t="shared" si="80"/>
        <v>0</v>
      </c>
      <c r="BA292">
        <f t="shared" si="81"/>
        <v>3</v>
      </c>
      <c r="BB292">
        <f t="shared" si="82"/>
        <v>2</v>
      </c>
    </row>
    <row r="293" spans="1:54" x14ac:dyDescent="0.15">
      <c r="A293" t="str">
        <f t="shared" si="73"/>
        <v>笈笙主动技能3等级7</v>
      </c>
      <c r="B293" s="8">
        <v>287</v>
      </c>
      <c r="C293" s="8" t="str">
        <f>VLOOKUP(G293,角色!A:B,2,FALSE)</f>
        <v>笈笙</v>
      </c>
      <c r="D293" s="8" t="str">
        <f t="shared" si="77"/>
        <v>主动技能3</v>
      </c>
      <c r="E293" s="8">
        <f t="shared" si="83"/>
        <v>7</v>
      </c>
      <c r="F293" s="8">
        <f t="shared" si="84"/>
        <v>3</v>
      </c>
      <c r="G293" s="8">
        <f t="shared" si="85"/>
        <v>5</v>
      </c>
      <c r="H293" s="4" t="s">
        <v>418</v>
      </c>
      <c r="I293" s="24" t="str">
        <f t="shared" si="88"/>
        <v>对敌方单体造成150%攻击力（+686）点伤害。并附带流血。</v>
      </c>
      <c r="J293" s="4" t="s">
        <v>305</v>
      </c>
      <c r="K293" s="1" t="s">
        <v>103</v>
      </c>
      <c r="L293" s="4" t="s">
        <v>107</v>
      </c>
      <c r="M293" s="4"/>
      <c r="N293" s="4">
        <v>100</v>
      </c>
      <c r="O293" s="4"/>
      <c r="T293" s="6" t="str">
        <f t="shared" si="74"/>
        <v>1:100:2:0</v>
      </c>
      <c r="U293" s="6" t="str">
        <f t="shared" si="75"/>
        <v/>
      </c>
      <c r="Y293">
        <f t="shared" si="87"/>
        <v>100</v>
      </c>
      <c r="Z293">
        <v>150</v>
      </c>
      <c r="AA293" s="23">
        <v>50</v>
      </c>
      <c r="AB293" s="23">
        <f>INT(VLOOKUP(VLOOKUP($C293,角色技能升级比率表!$B:$C,2,FALSE),角色属性概况!E:F,2,FALSE)*VLOOKUP(E293,角色属性概况!I:M,3,FALSE)*AA293/100)</f>
        <v>686</v>
      </c>
      <c r="AE293">
        <v>0</v>
      </c>
      <c r="AF293" s="23">
        <f t="shared" si="78"/>
        <v>3</v>
      </c>
      <c r="AG293" s="23">
        <f t="shared" si="79"/>
        <v>2</v>
      </c>
      <c r="AH293" t="s">
        <v>118</v>
      </c>
      <c r="AI293" t="s">
        <v>1559</v>
      </c>
      <c r="AN293" s="6" t="str">
        <f>_xlfn.IFNA(IF(IF($AH293=AN$5,VLOOKUP(AI293,buff!$K:$L,2,FALSE),"")=0,"",IF($AH293=AN$5,VLOOKUP(AI293,buff!$K:$L,2,FALSE),"")),"")</f>
        <v>1:100:2:0</v>
      </c>
      <c r="AO293" s="6" t="str">
        <f>_xlfn.IFNA(IF(IF($AH293=AO$5,VLOOKUP(AJ293,buff!$K:$L,2,FALSE),"")=0,"",IF($AH293=AO$5,VLOOKUP(AJ293,buff!$K:$L,2,FALSE),"")),"")</f>
        <v/>
      </c>
      <c r="AP293" s="6" t="str">
        <f>_xlfn.IFNA(IF(IF($AH293=AP$5,VLOOKUP(AK293,buff!$K:$L,2,FALSE),"")=0,"",IF($AH293=AP$5,VLOOKUP(AK293,buff!$K:$L,2,FALSE),"")),"")</f>
        <v/>
      </c>
      <c r="AQ293" s="6" t="str">
        <f>_xlfn.IFNA(IF(IF($AH293=AQ$5,VLOOKUP(AL293,buff!$K:$L,2,FALSE),"")=0,"",IF($AH293=AQ$5,VLOOKUP(AL293,buff!$K:$L,2,FALSE),"")),"")</f>
        <v/>
      </c>
      <c r="AR293" s="6" t="str">
        <f>_xlfn.IFNA(IF(IF($AH293=AR$5,VLOOKUP(AM293,buff!$K:$L,2,FALSE),"")=0,"",IF($AH293=AR$5,VLOOKUP(AM293,buff!$K:$L,2,FALSE),"")),"")</f>
        <v/>
      </c>
      <c r="AS293" s="6" t="str">
        <f>_xlfn.IFNA(IF(IF($AH293=AS$5,VLOOKUP(AI293,buff!$K:$L,2,FALSE),"")=0,"",IF($AH293=AS$5,VLOOKUP(AI293,buff!$K:$L,2,FALSE),"")),"")</f>
        <v/>
      </c>
      <c r="AT293" s="6" t="str">
        <f>_xlfn.IFNA(IF(IF($AH293=AT$5,VLOOKUP(AJ293,buff!$K:$L,2,FALSE),"")=0,"",IF($AH293=AT$5,VLOOKUP(AJ293,buff!$K:$L,2,FALSE),"")),"")</f>
        <v/>
      </c>
      <c r="AU293" s="6" t="str">
        <f>_xlfn.IFNA(IF(IF($AH293=AU$5,VLOOKUP(AK293,buff!$K:$L,2,FALSE),"")=0,"",IF($AH293=AU$5,VLOOKUP(AK293,buff!$K:$L,2,FALSE),"")),"")</f>
        <v/>
      </c>
      <c r="AV293" s="6" t="str">
        <f>_xlfn.IFNA(IF(IF($AH293=AV$5,VLOOKUP(AL293,buff!$K:$L,2,FALSE),"")=0,"",IF($AH293=AV$5,VLOOKUP(AL293,buff!$K:$L,2,FALSE),"")),"")</f>
        <v/>
      </c>
      <c r="AW293" s="6" t="str">
        <f>_xlfn.IFNA(IF(IF($AH293=AW$5,VLOOKUP(AM293,buff!$K:$L,2,FALSE),"")=0,"",IF($AH293=AW$5,VLOOKUP(AM293,buff!$K:$L,2,FALSE),"")),"")</f>
        <v/>
      </c>
      <c r="AX293" s="6">
        <f>VLOOKUP(AI293,buff!K:P,6,FALSE)</f>
        <v>0</v>
      </c>
      <c r="AY293">
        <f t="shared" si="80"/>
        <v>0</v>
      </c>
      <c r="AZ293">
        <f t="shared" si="80"/>
        <v>0</v>
      </c>
      <c r="BA293">
        <f t="shared" si="81"/>
        <v>3</v>
      </c>
      <c r="BB293">
        <f t="shared" si="82"/>
        <v>2</v>
      </c>
    </row>
    <row r="294" spans="1:54" x14ac:dyDescent="0.15">
      <c r="A294" t="str">
        <f t="shared" si="73"/>
        <v>笈笙主动技能3等级8</v>
      </c>
      <c r="B294" s="8">
        <v>288</v>
      </c>
      <c r="C294" s="8" t="str">
        <f>VLOOKUP(G294,角色!A:B,2,FALSE)</f>
        <v>笈笙</v>
      </c>
      <c r="D294" s="8" t="str">
        <f t="shared" si="77"/>
        <v>主动技能3</v>
      </c>
      <c r="E294" s="8">
        <f t="shared" si="83"/>
        <v>8</v>
      </c>
      <c r="F294" s="8">
        <f t="shared" si="84"/>
        <v>3</v>
      </c>
      <c r="G294" s="8">
        <f t="shared" si="85"/>
        <v>5</v>
      </c>
      <c r="H294" s="4" t="s">
        <v>418</v>
      </c>
      <c r="I294" s="24" t="str">
        <f t="shared" si="88"/>
        <v>对敌方单体造成150%攻击力（+844）点伤害。并附带流血。</v>
      </c>
      <c r="J294" s="4" t="s">
        <v>305</v>
      </c>
      <c r="K294" s="1" t="s">
        <v>103</v>
      </c>
      <c r="L294" s="4" t="s">
        <v>107</v>
      </c>
      <c r="M294" s="4"/>
      <c r="N294" s="4">
        <v>100</v>
      </c>
      <c r="O294" s="4"/>
      <c r="T294" s="6" t="str">
        <f t="shared" si="74"/>
        <v>1:100:2:0</v>
      </c>
      <c r="U294" s="6" t="str">
        <f t="shared" si="75"/>
        <v/>
      </c>
      <c r="Y294">
        <f t="shared" si="87"/>
        <v>100</v>
      </c>
      <c r="Z294">
        <v>150</v>
      </c>
      <c r="AA294" s="23">
        <v>50</v>
      </c>
      <c r="AB294" s="23">
        <f>INT(VLOOKUP(VLOOKUP($C294,角色技能升级比率表!$B:$C,2,FALSE),角色属性概况!E:F,2,FALSE)*VLOOKUP(E294,角色属性概况!I:M,3,FALSE)*AA294/100)</f>
        <v>844</v>
      </c>
      <c r="AE294">
        <v>0</v>
      </c>
      <c r="AF294" s="23">
        <f t="shared" si="78"/>
        <v>3</v>
      </c>
      <c r="AG294" s="23">
        <f t="shared" si="79"/>
        <v>2</v>
      </c>
      <c r="AH294" t="s">
        <v>118</v>
      </c>
      <c r="AI294" t="s">
        <v>1559</v>
      </c>
      <c r="AN294" s="6" t="str">
        <f>_xlfn.IFNA(IF(IF($AH294=AN$5,VLOOKUP(AI294,buff!$K:$L,2,FALSE),"")=0,"",IF($AH294=AN$5,VLOOKUP(AI294,buff!$K:$L,2,FALSE),"")),"")</f>
        <v>1:100:2:0</v>
      </c>
      <c r="AO294" s="6" t="str">
        <f>_xlfn.IFNA(IF(IF($AH294=AO$5,VLOOKUP(AJ294,buff!$K:$L,2,FALSE),"")=0,"",IF($AH294=AO$5,VLOOKUP(AJ294,buff!$K:$L,2,FALSE),"")),"")</f>
        <v/>
      </c>
      <c r="AP294" s="6" t="str">
        <f>_xlfn.IFNA(IF(IF($AH294=AP$5,VLOOKUP(AK294,buff!$K:$L,2,FALSE),"")=0,"",IF($AH294=AP$5,VLOOKUP(AK294,buff!$K:$L,2,FALSE),"")),"")</f>
        <v/>
      </c>
      <c r="AQ294" s="6" t="str">
        <f>_xlfn.IFNA(IF(IF($AH294=AQ$5,VLOOKUP(AL294,buff!$K:$L,2,FALSE),"")=0,"",IF($AH294=AQ$5,VLOOKUP(AL294,buff!$K:$L,2,FALSE),"")),"")</f>
        <v/>
      </c>
      <c r="AR294" s="6" t="str">
        <f>_xlfn.IFNA(IF(IF($AH294=AR$5,VLOOKUP(AM294,buff!$K:$L,2,FALSE),"")=0,"",IF($AH294=AR$5,VLOOKUP(AM294,buff!$K:$L,2,FALSE),"")),"")</f>
        <v/>
      </c>
      <c r="AS294" s="6" t="str">
        <f>_xlfn.IFNA(IF(IF($AH294=AS$5,VLOOKUP(AI294,buff!$K:$L,2,FALSE),"")=0,"",IF($AH294=AS$5,VLOOKUP(AI294,buff!$K:$L,2,FALSE),"")),"")</f>
        <v/>
      </c>
      <c r="AT294" s="6" t="str">
        <f>_xlfn.IFNA(IF(IF($AH294=AT$5,VLOOKUP(AJ294,buff!$K:$L,2,FALSE),"")=0,"",IF($AH294=AT$5,VLOOKUP(AJ294,buff!$K:$L,2,FALSE),"")),"")</f>
        <v/>
      </c>
      <c r="AU294" s="6" t="str">
        <f>_xlfn.IFNA(IF(IF($AH294=AU$5,VLOOKUP(AK294,buff!$K:$L,2,FALSE),"")=0,"",IF($AH294=AU$5,VLOOKUP(AK294,buff!$K:$L,2,FALSE),"")),"")</f>
        <v/>
      </c>
      <c r="AV294" s="6" t="str">
        <f>_xlfn.IFNA(IF(IF($AH294=AV$5,VLOOKUP(AL294,buff!$K:$L,2,FALSE),"")=0,"",IF($AH294=AV$5,VLOOKUP(AL294,buff!$K:$L,2,FALSE),"")),"")</f>
        <v/>
      </c>
      <c r="AW294" s="6" t="str">
        <f>_xlfn.IFNA(IF(IF($AH294=AW$5,VLOOKUP(AM294,buff!$K:$L,2,FALSE),"")=0,"",IF($AH294=AW$5,VLOOKUP(AM294,buff!$K:$L,2,FALSE),"")),"")</f>
        <v/>
      </c>
      <c r="AX294" s="6">
        <f>VLOOKUP(AI294,buff!K:P,6,FALSE)</f>
        <v>0</v>
      </c>
      <c r="AY294">
        <f t="shared" si="80"/>
        <v>0</v>
      </c>
      <c r="AZ294">
        <f t="shared" si="80"/>
        <v>0</v>
      </c>
      <c r="BA294">
        <f t="shared" si="81"/>
        <v>3</v>
      </c>
      <c r="BB294">
        <f t="shared" si="82"/>
        <v>2</v>
      </c>
    </row>
    <row r="295" spans="1:54" x14ac:dyDescent="0.15">
      <c r="A295" t="str">
        <f t="shared" si="73"/>
        <v>笈笙主动技能3等级9</v>
      </c>
      <c r="B295" s="8">
        <v>289</v>
      </c>
      <c r="C295" s="8" t="str">
        <f>VLOOKUP(G295,角色!A:B,2,FALSE)</f>
        <v>笈笙</v>
      </c>
      <c r="D295" s="8" t="str">
        <f t="shared" si="77"/>
        <v>主动技能3</v>
      </c>
      <c r="E295" s="8">
        <f t="shared" si="83"/>
        <v>9</v>
      </c>
      <c r="F295" s="8">
        <f t="shared" si="84"/>
        <v>3</v>
      </c>
      <c r="G295" s="8">
        <f t="shared" si="85"/>
        <v>5</v>
      </c>
      <c r="H295" s="4" t="s">
        <v>418</v>
      </c>
      <c r="I295" s="24" t="str">
        <f t="shared" si="88"/>
        <v>对敌方单体造成150%攻击力（+1040）点伤害。并附带流血。</v>
      </c>
      <c r="J295" s="4" t="s">
        <v>305</v>
      </c>
      <c r="K295" s="1" t="s">
        <v>103</v>
      </c>
      <c r="L295" s="4" t="s">
        <v>107</v>
      </c>
      <c r="M295" s="4"/>
      <c r="N295" s="4">
        <v>100</v>
      </c>
      <c r="O295" s="4"/>
      <c r="T295" s="6" t="str">
        <f t="shared" si="74"/>
        <v>1:100:2:0</v>
      </c>
      <c r="U295" s="6" t="str">
        <f t="shared" si="75"/>
        <v/>
      </c>
      <c r="Y295">
        <f t="shared" si="87"/>
        <v>100</v>
      </c>
      <c r="Z295">
        <v>150</v>
      </c>
      <c r="AA295" s="23">
        <v>50</v>
      </c>
      <c r="AB295" s="23">
        <f>INT(VLOOKUP(VLOOKUP($C295,角色技能升级比率表!$B:$C,2,FALSE),角色属性概况!E:F,2,FALSE)*VLOOKUP(E295,角色属性概况!I:M,3,FALSE)*AA295/100)</f>
        <v>1040</v>
      </c>
      <c r="AE295">
        <v>0</v>
      </c>
      <c r="AF295" s="23">
        <f t="shared" si="78"/>
        <v>3</v>
      </c>
      <c r="AG295" s="23">
        <f t="shared" si="79"/>
        <v>2</v>
      </c>
      <c r="AH295" t="s">
        <v>118</v>
      </c>
      <c r="AI295" t="s">
        <v>1559</v>
      </c>
      <c r="AN295" s="6" t="str">
        <f>_xlfn.IFNA(IF(IF($AH295=AN$5,VLOOKUP(AI295,buff!$K:$L,2,FALSE),"")=0,"",IF($AH295=AN$5,VLOOKUP(AI295,buff!$K:$L,2,FALSE),"")),"")</f>
        <v>1:100:2:0</v>
      </c>
      <c r="AO295" s="6" t="str">
        <f>_xlfn.IFNA(IF(IF($AH295=AO$5,VLOOKUP(AJ295,buff!$K:$L,2,FALSE),"")=0,"",IF($AH295=AO$5,VLOOKUP(AJ295,buff!$K:$L,2,FALSE),"")),"")</f>
        <v/>
      </c>
      <c r="AP295" s="6" t="str">
        <f>_xlfn.IFNA(IF(IF($AH295=AP$5,VLOOKUP(AK295,buff!$K:$L,2,FALSE),"")=0,"",IF($AH295=AP$5,VLOOKUP(AK295,buff!$K:$L,2,FALSE),"")),"")</f>
        <v/>
      </c>
      <c r="AQ295" s="6" t="str">
        <f>_xlfn.IFNA(IF(IF($AH295=AQ$5,VLOOKUP(AL295,buff!$K:$L,2,FALSE),"")=0,"",IF($AH295=AQ$5,VLOOKUP(AL295,buff!$K:$L,2,FALSE),"")),"")</f>
        <v/>
      </c>
      <c r="AR295" s="6" t="str">
        <f>_xlfn.IFNA(IF(IF($AH295=AR$5,VLOOKUP(AM295,buff!$K:$L,2,FALSE),"")=0,"",IF($AH295=AR$5,VLOOKUP(AM295,buff!$K:$L,2,FALSE),"")),"")</f>
        <v/>
      </c>
      <c r="AS295" s="6" t="str">
        <f>_xlfn.IFNA(IF(IF($AH295=AS$5,VLOOKUP(AI295,buff!$K:$L,2,FALSE),"")=0,"",IF($AH295=AS$5,VLOOKUP(AI295,buff!$K:$L,2,FALSE),"")),"")</f>
        <v/>
      </c>
      <c r="AT295" s="6" t="str">
        <f>_xlfn.IFNA(IF(IF($AH295=AT$5,VLOOKUP(AJ295,buff!$K:$L,2,FALSE),"")=0,"",IF($AH295=AT$5,VLOOKUP(AJ295,buff!$K:$L,2,FALSE),"")),"")</f>
        <v/>
      </c>
      <c r="AU295" s="6" t="str">
        <f>_xlfn.IFNA(IF(IF($AH295=AU$5,VLOOKUP(AK295,buff!$K:$L,2,FALSE),"")=0,"",IF($AH295=AU$5,VLOOKUP(AK295,buff!$K:$L,2,FALSE),"")),"")</f>
        <v/>
      </c>
      <c r="AV295" s="6" t="str">
        <f>_xlfn.IFNA(IF(IF($AH295=AV$5,VLOOKUP(AL295,buff!$K:$L,2,FALSE),"")=0,"",IF($AH295=AV$5,VLOOKUP(AL295,buff!$K:$L,2,FALSE),"")),"")</f>
        <v/>
      </c>
      <c r="AW295" s="6" t="str">
        <f>_xlfn.IFNA(IF(IF($AH295=AW$5,VLOOKUP(AM295,buff!$K:$L,2,FALSE),"")=0,"",IF($AH295=AW$5,VLOOKUP(AM295,buff!$K:$L,2,FALSE),"")),"")</f>
        <v/>
      </c>
      <c r="AX295" s="6">
        <f>VLOOKUP(AI295,buff!K:P,6,FALSE)</f>
        <v>0</v>
      </c>
      <c r="AY295">
        <f t="shared" si="80"/>
        <v>0</v>
      </c>
      <c r="AZ295">
        <f t="shared" si="80"/>
        <v>0</v>
      </c>
      <c r="BA295">
        <f t="shared" si="81"/>
        <v>3</v>
      </c>
      <c r="BB295">
        <f t="shared" si="82"/>
        <v>2</v>
      </c>
    </row>
    <row r="296" spans="1:54" x14ac:dyDescent="0.15">
      <c r="A296" t="str">
        <f t="shared" si="73"/>
        <v>笈笙主动技能3等级10</v>
      </c>
      <c r="B296" s="8">
        <v>290</v>
      </c>
      <c r="C296" s="8" t="str">
        <f>VLOOKUP(G296,角色!A:B,2,FALSE)</f>
        <v>笈笙</v>
      </c>
      <c r="D296" s="8" t="str">
        <f t="shared" si="77"/>
        <v>主动技能3</v>
      </c>
      <c r="E296" s="8">
        <f t="shared" si="83"/>
        <v>10</v>
      </c>
      <c r="F296" s="8">
        <f t="shared" si="84"/>
        <v>3</v>
      </c>
      <c r="G296" s="8">
        <f t="shared" si="85"/>
        <v>5</v>
      </c>
      <c r="H296" s="4" t="s">
        <v>418</v>
      </c>
      <c r="I296" s="24" t="str">
        <f t="shared" si="88"/>
        <v>对敌方单体造成150%攻击力（+1280）点伤害。并附带流血。</v>
      </c>
      <c r="J296" s="4" t="s">
        <v>305</v>
      </c>
      <c r="K296" s="1" t="s">
        <v>103</v>
      </c>
      <c r="L296" s="4" t="s">
        <v>107</v>
      </c>
      <c r="M296" s="4"/>
      <c r="N296" s="4">
        <v>100</v>
      </c>
      <c r="O296" s="4"/>
      <c r="T296" s="6" t="str">
        <f t="shared" si="74"/>
        <v>1:100:2:0</v>
      </c>
      <c r="U296" s="6" t="str">
        <f t="shared" si="75"/>
        <v/>
      </c>
      <c r="Y296">
        <f t="shared" si="87"/>
        <v>100</v>
      </c>
      <c r="Z296">
        <v>150</v>
      </c>
      <c r="AA296" s="23">
        <v>50</v>
      </c>
      <c r="AB296" s="23">
        <f>INT(VLOOKUP(VLOOKUP($C296,角色技能升级比率表!$B:$C,2,FALSE),角色属性概况!E:F,2,FALSE)*VLOOKUP(E296,角色属性概况!I:M,3,FALSE)*AA296/100)</f>
        <v>1280</v>
      </c>
      <c r="AE296">
        <v>0</v>
      </c>
      <c r="AF296" s="23">
        <f t="shared" si="78"/>
        <v>3</v>
      </c>
      <c r="AG296" s="23">
        <f t="shared" si="79"/>
        <v>2</v>
      </c>
      <c r="AH296" t="s">
        <v>118</v>
      </c>
      <c r="AI296" t="s">
        <v>1559</v>
      </c>
      <c r="AN296" s="6" t="str">
        <f>_xlfn.IFNA(IF(IF($AH296=AN$5,VLOOKUP(AI296,buff!$K:$L,2,FALSE),"")=0,"",IF($AH296=AN$5,VLOOKUP(AI296,buff!$K:$L,2,FALSE),"")),"")</f>
        <v>1:100:2:0</v>
      </c>
      <c r="AO296" s="6" t="str">
        <f>_xlfn.IFNA(IF(IF($AH296=AO$5,VLOOKUP(AJ296,buff!$K:$L,2,FALSE),"")=0,"",IF($AH296=AO$5,VLOOKUP(AJ296,buff!$K:$L,2,FALSE),"")),"")</f>
        <v/>
      </c>
      <c r="AP296" s="6" t="str">
        <f>_xlfn.IFNA(IF(IF($AH296=AP$5,VLOOKUP(AK296,buff!$K:$L,2,FALSE),"")=0,"",IF($AH296=AP$5,VLOOKUP(AK296,buff!$K:$L,2,FALSE),"")),"")</f>
        <v/>
      </c>
      <c r="AQ296" s="6" t="str">
        <f>_xlfn.IFNA(IF(IF($AH296=AQ$5,VLOOKUP(AL296,buff!$K:$L,2,FALSE),"")=0,"",IF($AH296=AQ$5,VLOOKUP(AL296,buff!$K:$L,2,FALSE),"")),"")</f>
        <v/>
      </c>
      <c r="AR296" s="6" t="str">
        <f>_xlfn.IFNA(IF(IF($AH296=AR$5,VLOOKUP(AM296,buff!$K:$L,2,FALSE),"")=0,"",IF($AH296=AR$5,VLOOKUP(AM296,buff!$K:$L,2,FALSE),"")),"")</f>
        <v/>
      </c>
      <c r="AS296" s="6" t="str">
        <f>_xlfn.IFNA(IF(IF($AH296=AS$5,VLOOKUP(AI296,buff!$K:$L,2,FALSE),"")=0,"",IF($AH296=AS$5,VLOOKUP(AI296,buff!$K:$L,2,FALSE),"")),"")</f>
        <v/>
      </c>
      <c r="AT296" s="6" t="str">
        <f>_xlfn.IFNA(IF(IF($AH296=AT$5,VLOOKUP(AJ296,buff!$K:$L,2,FALSE),"")=0,"",IF($AH296=AT$5,VLOOKUP(AJ296,buff!$K:$L,2,FALSE),"")),"")</f>
        <v/>
      </c>
      <c r="AU296" s="6" t="str">
        <f>_xlfn.IFNA(IF(IF($AH296=AU$5,VLOOKUP(AK296,buff!$K:$L,2,FALSE),"")=0,"",IF($AH296=AU$5,VLOOKUP(AK296,buff!$K:$L,2,FALSE),"")),"")</f>
        <v/>
      </c>
      <c r="AV296" s="6" t="str">
        <f>_xlfn.IFNA(IF(IF($AH296=AV$5,VLOOKUP(AL296,buff!$K:$L,2,FALSE),"")=0,"",IF($AH296=AV$5,VLOOKUP(AL296,buff!$K:$L,2,FALSE),"")),"")</f>
        <v/>
      </c>
      <c r="AW296" s="6" t="str">
        <f>_xlfn.IFNA(IF(IF($AH296=AW$5,VLOOKUP(AM296,buff!$K:$L,2,FALSE),"")=0,"",IF($AH296=AW$5,VLOOKUP(AM296,buff!$K:$L,2,FALSE),"")),"")</f>
        <v/>
      </c>
      <c r="AX296" s="6">
        <f>VLOOKUP(AI296,buff!K:P,6,FALSE)</f>
        <v>0</v>
      </c>
      <c r="AY296">
        <f t="shared" si="80"/>
        <v>0</v>
      </c>
      <c r="AZ296">
        <f t="shared" si="80"/>
        <v>0</v>
      </c>
      <c r="BA296">
        <f t="shared" si="81"/>
        <v>3</v>
      </c>
      <c r="BB296">
        <f t="shared" si="82"/>
        <v>2</v>
      </c>
    </row>
    <row r="297" spans="1:54" x14ac:dyDescent="0.15">
      <c r="A297" t="str">
        <f t="shared" si="73"/>
        <v>笈笙主动技能3等级11</v>
      </c>
      <c r="B297" s="8">
        <v>291</v>
      </c>
      <c r="C297" s="8" t="str">
        <f>VLOOKUP(G297,角色!A:B,2,FALSE)</f>
        <v>笈笙</v>
      </c>
      <c r="D297" s="8" t="str">
        <f t="shared" si="77"/>
        <v>主动技能3</v>
      </c>
      <c r="E297" s="8">
        <f t="shared" si="83"/>
        <v>11</v>
      </c>
      <c r="F297" s="8">
        <f t="shared" si="84"/>
        <v>3</v>
      </c>
      <c r="G297" s="8">
        <f t="shared" si="85"/>
        <v>5</v>
      </c>
      <c r="H297" s="4" t="s">
        <v>418</v>
      </c>
      <c r="I297" s="24" t="str">
        <f t="shared" si="88"/>
        <v>对敌方单体造成150%攻击力（+1576）点伤害。并附带流血。</v>
      </c>
      <c r="J297" s="4" t="s">
        <v>305</v>
      </c>
      <c r="K297" s="1" t="s">
        <v>103</v>
      </c>
      <c r="L297" s="4" t="s">
        <v>107</v>
      </c>
      <c r="M297" s="4"/>
      <c r="N297" s="4">
        <v>100</v>
      </c>
      <c r="O297" s="4"/>
      <c r="T297" s="6" t="str">
        <f t="shared" si="74"/>
        <v>1:100:2:0</v>
      </c>
      <c r="U297" s="6" t="str">
        <f t="shared" si="75"/>
        <v/>
      </c>
      <c r="Y297">
        <f t="shared" si="87"/>
        <v>100</v>
      </c>
      <c r="Z297">
        <v>150</v>
      </c>
      <c r="AA297" s="23">
        <v>50</v>
      </c>
      <c r="AB297" s="23">
        <f>INT(VLOOKUP(VLOOKUP($C297,角色技能升级比率表!$B:$C,2,FALSE),角色属性概况!E:F,2,FALSE)*VLOOKUP(E297,角色属性概况!I:M,3,FALSE)*AA297/100)</f>
        <v>1576</v>
      </c>
      <c r="AE297">
        <v>0</v>
      </c>
      <c r="AF297" s="23">
        <f t="shared" si="78"/>
        <v>3</v>
      </c>
      <c r="AG297" s="23">
        <f t="shared" si="79"/>
        <v>2</v>
      </c>
      <c r="AH297" t="s">
        <v>118</v>
      </c>
      <c r="AI297" t="s">
        <v>1559</v>
      </c>
      <c r="AN297" s="6" t="str">
        <f>_xlfn.IFNA(IF(IF($AH297=AN$5,VLOOKUP(AI297,buff!$K:$L,2,FALSE),"")=0,"",IF($AH297=AN$5,VLOOKUP(AI297,buff!$K:$L,2,FALSE),"")),"")</f>
        <v>1:100:2:0</v>
      </c>
      <c r="AO297" s="6" t="str">
        <f>_xlfn.IFNA(IF(IF($AH297=AO$5,VLOOKUP(AJ297,buff!$K:$L,2,FALSE),"")=0,"",IF($AH297=AO$5,VLOOKUP(AJ297,buff!$K:$L,2,FALSE),"")),"")</f>
        <v/>
      </c>
      <c r="AP297" s="6" t="str">
        <f>_xlfn.IFNA(IF(IF($AH297=AP$5,VLOOKUP(AK297,buff!$K:$L,2,FALSE),"")=0,"",IF($AH297=AP$5,VLOOKUP(AK297,buff!$K:$L,2,FALSE),"")),"")</f>
        <v/>
      </c>
      <c r="AQ297" s="6" t="str">
        <f>_xlfn.IFNA(IF(IF($AH297=AQ$5,VLOOKUP(AL297,buff!$K:$L,2,FALSE),"")=0,"",IF($AH297=AQ$5,VLOOKUP(AL297,buff!$K:$L,2,FALSE),"")),"")</f>
        <v/>
      </c>
      <c r="AR297" s="6" t="str">
        <f>_xlfn.IFNA(IF(IF($AH297=AR$5,VLOOKUP(AM297,buff!$K:$L,2,FALSE),"")=0,"",IF($AH297=AR$5,VLOOKUP(AM297,buff!$K:$L,2,FALSE),"")),"")</f>
        <v/>
      </c>
      <c r="AS297" s="6" t="str">
        <f>_xlfn.IFNA(IF(IF($AH297=AS$5,VLOOKUP(AI297,buff!$K:$L,2,FALSE),"")=0,"",IF($AH297=AS$5,VLOOKUP(AI297,buff!$K:$L,2,FALSE),"")),"")</f>
        <v/>
      </c>
      <c r="AT297" s="6" t="str">
        <f>_xlfn.IFNA(IF(IF($AH297=AT$5,VLOOKUP(AJ297,buff!$K:$L,2,FALSE),"")=0,"",IF($AH297=AT$5,VLOOKUP(AJ297,buff!$K:$L,2,FALSE),"")),"")</f>
        <v/>
      </c>
      <c r="AU297" s="6" t="str">
        <f>_xlfn.IFNA(IF(IF($AH297=AU$5,VLOOKUP(AK297,buff!$K:$L,2,FALSE),"")=0,"",IF($AH297=AU$5,VLOOKUP(AK297,buff!$K:$L,2,FALSE),"")),"")</f>
        <v/>
      </c>
      <c r="AV297" s="6" t="str">
        <f>_xlfn.IFNA(IF(IF($AH297=AV$5,VLOOKUP(AL297,buff!$K:$L,2,FALSE),"")=0,"",IF($AH297=AV$5,VLOOKUP(AL297,buff!$K:$L,2,FALSE),"")),"")</f>
        <v/>
      </c>
      <c r="AW297" s="6" t="str">
        <f>_xlfn.IFNA(IF(IF($AH297=AW$5,VLOOKUP(AM297,buff!$K:$L,2,FALSE),"")=0,"",IF($AH297=AW$5,VLOOKUP(AM297,buff!$K:$L,2,FALSE),"")),"")</f>
        <v/>
      </c>
      <c r="AX297" s="6">
        <f>VLOOKUP(AI297,buff!K:P,6,FALSE)</f>
        <v>0</v>
      </c>
      <c r="AY297">
        <f t="shared" si="80"/>
        <v>0</v>
      </c>
      <c r="AZ297">
        <f t="shared" si="80"/>
        <v>0</v>
      </c>
      <c r="BA297">
        <f t="shared" si="81"/>
        <v>3</v>
      </c>
      <c r="BB297">
        <f t="shared" si="82"/>
        <v>2</v>
      </c>
    </row>
    <row r="298" spans="1:54" x14ac:dyDescent="0.15">
      <c r="A298" t="str">
        <f t="shared" si="73"/>
        <v>笈笙主动技能3等级12</v>
      </c>
      <c r="B298" s="8">
        <v>292</v>
      </c>
      <c r="C298" s="8" t="str">
        <f>VLOOKUP(G298,角色!A:B,2,FALSE)</f>
        <v>笈笙</v>
      </c>
      <c r="D298" s="8" t="str">
        <f t="shared" si="77"/>
        <v>主动技能3</v>
      </c>
      <c r="E298" s="8">
        <f t="shared" si="83"/>
        <v>12</v>
      </c>
      <c r="F298" s="8">
        <f t="shared" si="84"/>
        <v>3</v>
      </c>
      <c r="G298" s="8">
        <f t="shared" si="85"/>
        <v>5</v>
      </c>
      <c r="H298" s="4" t="s">
        <v>418</v>
      </c>
      <c r="I298" s="24" t="str">
        <f t="shared" si="88"/>
        <v>对敌方单体造成150%攻击力（+1941）点伤害。并附带流血。</v>
      </c>
      <c r="J298" s="4" t="s">
        <v>305</v>
      </c>
      <c r="K298" s="1" t="s">
        <v>103</v>
      </c>
      <c r="L298" s="4" t="s">
        <v>107</v>
      </c>
      <c r="M298" s="4"/>
      <c r="N298" s="4">
        <v>100</v>
      </c>
      <c r="O298" s="4"/>
      <c r="T298" s="6" t="str">
        <f t="shared" si="74"/>
        <v>1:100:2:0</v>
      </c>
      <c r="U298" s="6" t="str">
        <f t="shared" si="75"/>
        <v/>
      </c>
      <c r="Y298">
        <f t="shared" si="87"/>
        <v>100</v>
      </c>
      <c r="Z298">
        <v>150</v>
      </c>
      <c r="AA298" s="23">
        <v>50</v>
      </c>
      <c r="AB298" s="23">
        <f>INT(VLOOKUP(VLOOKUP($C298,角色技能升级比率表!$B:$C,2,FALSE),角色属性概况!E:F,2,FALSE)*VLOOKUP(E298,角色属性概况!I:M,3,FALSE)*AA298/100)</f>
        <v>1941</v>
      </c>
      <c r="AE298">
        <v>0</v>
      </c>
      <c r="AF298" s="23">
        <f t="shared" si="78"/>
        <v>3</v>
      </c>
      <c r="AG298" s="23">
        <f t="shared" si="79"/>
        <v>2</v>
      </c>
      <c r="AH298" t="s">
        <v>118</v>
      </c>
      <c r="AI298" t="s">
        <v>1559</v>
      </c>
      <c r="AN298" s="6" t="str">
        <f>_xlfn.IFNA(IF(IF($AH298=AN$5,VLOOKUP(AI298,buff!$K:$L,2,FALSE),"")=0,"",IF($AH298=AN$5,VLOOKUP(AI298,buff!$K:$L,2,FALSE),"")),"")</f>
        <v>1:100:2:0</v>
      </c>
      <c r="AO298" s="6" t="str">
        <f>_xlfn.IFNA(IF(IF($AH298=AO$5,VLOOKUP(AJ298,buff!$K:$L,2,FALSE),"")=0,"",IF($AH298=AO$5,VLOOKUP(AJ298,buff!$K:$L,2,FALSE),"")),"")</f>
        <v/>
      </c>
      <c r="AP298" s="6" t="str">
        <f>_xlfn.IFNA(IF(IF($AH298=AP$5,VLOOKUP(AK298,buff!$K:$L,2,FALSE),"")=0,"",IF($AH298=AP$5,VLOOKUP(AK298,buff!$K:$L,2,FALSE),"")),"")</f>
        <v/>
      </c>
      <c r="AQ298" s="6" t="str">
        <f>_xlfn.IFNA(IF(IF($AH298=AQ$5,VLOOKUP(AL298,buff!$K:$L,2,FALSE),"")=0,"",IF($AH298=AQ$5,VLOOKUP(AL298,buff!$K:$L,2,FALSE),"")),"")</f>
        <v/>
      </c>
      <c r="AR298" s="6" t="str">
        <f>_xlfn.IFNA(IF(IF($AH298=AR$5,VLOOKUP(AM298,buff!$K:$L,2,FALSE),"")=0,"",IF($AH298=AR$5,VLOOKUP(AM298,buff!$K:$L,2,FALSE),"")),"")</f>
        <v/>
      </c>
      <c r="AS298" s="6" t="str">
        <f>_xlfn.IFNA(IF(IF($AH298=AS$5,VLOOKUP(AI298,buff!$K:$L,2,FALSE),"")=0,"",IF($AH298=AS$5,VLOOKUP(AI298,buff!$K:$L,2,FALSE),"")),"")</f>
        <v/>
      </c>
      <c r="AT298" s="6" t="str">
        <f>_xlfn.IFNA(IF(IF($AH298=AT$5,VLOOKUP(AJ298,buff!$K:$L,2,FALSE),"")=0,"",IF($AH298=AT$5,VLOOKUP(AJ298,buff!$K:$L,2,FALSE),"")),"")</f>
        <v/>
      </c>
      <c r="AU298" s="6" t="str">
        <f>_xlfn.IFNA(IF(IF($AH298=AU$5,VLOOKUP(AK298,buff!$K:$L,2,FALSE),"")=0,"",IF($AH298=AU$5,VLOOKUP(AK298,buff!$K:$L,2,FALSE),"")),"")</f>
        <v/>
      </c>
      <c r="AV298" s="6" t="str">
        <f>_xlfn.IFNA(IF(IF($AH298=AV$5,VLOOKUP(AL298,buff!$K:$L,2,FALSE),"")=0,"",IF($AH298=AV$5,VLOOKUP(AL298,buff!$K:$L,2,FALSE),"")),"")</f>
        <v/>
      </c>
      <c r="AW298" s="6" t="str">
        <f>_xlfn.IFNA(IF(IF($AH298=AW$5,VLOOKUP(AM298,buff!$K:$L,2,FALSE),"")=0,"",IF($AH298=AW$5,VLOOKUP(AM298,buff!$K:$L,2,FALSE),"")),"")</f>
        <v/>
      </c>
      <c r="AX298" s="6">
        <f>VLOOKUP(AI298,buff!K:P,6,FALSE)</f>
        <v>0</v>
      </c>
      <c r="AY298">
        <f t="shared" si="80"/>
        <v>0</v>
      </c>
      <c r="AZ298">
        <f t="shared" si="80"/>
        <v>0</v>
      </c>
      <c r="BA298">
        <f t="shared" si="81"/>
        <v>3</v>
      </c>
      <c r="BB298">
        <f t="shared" si="82"/>
        <v>2</v>
      </c>
    </row>
    <row r="299" spans="1:54" x14ac:dyDescent="0.15">
      <c r="A299" t="str">
        <f t="shared" si="73"/>
        <v>笈笙主动技能3等级13</v>
      </c>
      <c r="B299" s="8">
        <v>293</v>
      </c>
      <c r="C299" s="8" t="str">
        <f>VLOOKUP(G299,角色!A:B,2,FALSE)</f>
        <v>笈笙</v>
      </c>
      <c r="D299" s="8" t="str">
        <f t="shared" si="77"/>
        <v>主动技能3</v>
      </c>
      <c r="E299" s="8">
        <f t="shared" si="83"/>
        <v>13</v>
      </c>
      <c r="F299" s="8">
        <f t="shared" si="84"/>
        <v>3</v>
      </c>
      <c r="G299" s="8">
        <f t="shared" si="85"/>
        <v>5</v>
      </c>
      <c r="H299" s="4" t="s">
        <v>418</v>
      </c>
      <c r="I299" s="24" t="str">
        <f t="shared" si="88"/>
        <v>对敌方单体造成150%攻击力（+2390）点伤害。并附带流血。</v>
      </c>
      <c r="J299" s="4" t="s">
        <v>305</v>
      </c>
      <c r="K299" s="1" t="s">
        <v>103</v>
      </c>
      <c r="L299" s="4" t="s">
        <v>107</v>
      </c>
      <c r="M299" s="4"/>
      <c r="N299" s="4">
        <v>100</v>
      </c>
      <c r="O299" s="4"/>
      <c r="T299" s="6" t="str">
        <f t="shared" si="74"/>
        <v>1:100:2:0</v>
      </c>
      <c r="U299" s="6" t="str">
        <f t="shared" si="75"/>
        <v/>
      </c>
      <c r="Y299">
        <f t="shared" si="87"/>
        <v>100</v>
      </c>
      <c r="Z299">
        <v>150</v>
      </c>
      <c r="AA299" s="23">
        <v>50</v>
      </c>
      <c r="AB299" s="23">
        <f>INT(VLOOKUP(VLOOKUP($C299,角色技能升级比率表!$B:$C,2,FALSE),角色属性概况!E:F,2,FALSE)*VLOOKUP(E299,角色属性概况!I:M,3,FALSE)*AA299/100)</f>
        <v>2390</v>
      </c>
      <c r="AE299">
        <v>0</v>
      </c>
      <c r="AF299" s="23">
        <f t="shared" si="78"/>
        <v>3</v>
      </c>
      <c r="AG299" s="23">
        <f t="shared" si="79"/>
        <v>2</v>
      </c>
      <c r="AH299" t="s">
        <v>118</v>
      </c>
      <c r="AI299" t="s">
        <v>1559</v>
      </c>
      <c r="AN299" s="6" t="str">
        <f>_xlfn.IFNA(IF(IF($AH299=AN$5,VLOOKUP(AI299,buff!$K:$L,2,FALSE),"")=0,"",IF($AH299=AN$5,VLOOKUP(AI299,buff!$K:$L,2,FALSE),"")),"")</f>
        <v>1:100:2:0</v>
      </c>
      <c r="AO299" s="6" t="str">
        <f>_xlfn.IFNA(IF(IF($AH299=AO$5,VLOOKUP(AJ299,buff!$K:$L,2,FALSE),"")=0,"",IF($AH299=AO$5,VLOOKUP(AJ299,buff!$K:$L,2,FALSE),"")),"")</f>
        <v/>
      </c>
      <c r="AP299" s="6" t="str">
        <f>_xlfn.IFNA(IF(IF($AH299=AP$5,VLOOKUP(AK299,buff!$K:$L,2,FALSE),"")=0,"",IF($AH299=AP$5,VLOOKUP(AK299,buff!$K:$L,2,FALSE),"")),"")</f>
        <v/>
      </c>
      <c r="AQ299" s="6" t="str">
        <f>_xlfn.IFNA(IF(IF($AH299=AQ$5,VLOOKUP(AL299,buff!$K:$L,2,FALSE),"")=0,"",IF($AH299=AQ$5,VLOOKUP(AL299,buff!$K:$L,2,FALSE),"")),"")</f>
        <v/>
      </c>
      <c r="AR299" s="6" t="str">
        <f>_xlfn.IFNA(IF(IF($AH299=AR$5,VLOOKUP(AM299,buff!$K:$L,2,FALSE),"")=0,"",IF($AH299=AR$5,VLOOKUP(AM299,buff!$K:$L,2,FALSE),"")),"")</f>
        <v/>
      </c>
      <c r="AS299" s="6" t="str">
        <f>_xlfn.IFNA(IF(IF($AH299=AS$5,VLOOKUP(AI299,buff!$K:$L,2,FALSE),"")=0,"",IF($AH299=AS$5,VLOOKUP(AI299,buff!$K:$L,2,FALSE),"")),"")</f>
        <v/>
      </c>
      <c r="AT299" s="6" t="str">
        <f>_xlfn.IFNA(IF(IF($AH299=AT$5,VLOOKUP(AJ299,buff!$K:$L,2,FALSE),"")=0,"",IF($AH299=AT$5,VLOOKUP(AJ299,buff!$K:$L,2,FALSE),"")),"")</f>
        <v/>
      </c>
      <c r="AU299" s="6" t="str">
        <f>_xlfn.IFNA(IF(IF($AH299=AU$5,VLOOKUP(AK299,buff!$K:$L,2,FALSE),"")=0,"",IF($AH299=AU$5,VLOOKUP(AK299,buff!$K:$L,2,FALSE),"")),"")</f>
        <v/>
      </c>
      <c r="AV299" s="6" t="str">
        <f>_xlfn.IFNA(IF(IF($AH299=AV$5,VLOOKUP(AL299,buff!$K:$L,2,FALSE),"")=0,"",IF($AH299=AV$5,VLOOKUP(AL299,buff!$K:$L,2,FALSE),"")),"")</f>
        <v/>
      </c>
      <c r="AW299" s="6" t="str">
        <f>_xlfn.IFNA(IF(IF($AH299=AW$5,VLOOKUP(AM299,buff!$K:$L,2,FALSE),"")=0,"",IF($AH299=AW$5,VLOOKUP(AM299,buff!$K:$L,2,FALSE),"")),"")</f>
        <v/>
      </c>
      <c r="AX299" s="6">
        <f>VLOOKUP(AI299,buff!K:P,6,FALSE)</f>
        <v>0</v>
      </c>
      <c r="AY299">
        <f t="shared" si="80"/>
        <v>0</v>
      </c>
      <c r="AZ299">
        <f t="shared" si="80"/>
        <v>0</v>
      </c>
      <c r="BA299">
        <f t="shared" si="81"/>
        <v>3</v>
      </c>
      <c r="BB299">
        <f t="shared" si="82"/>
        <v>2</v>
      </c>
    </row>
    <row r="300" spans="1:54" x14ac:dyDescent="0.15">
      <c r="A300" t="str">
        <f t="shared" si="73"/>
        <v>笈笙主动技能3等级14</v>
      </c>
      <c r="B300" s="8">
        <v>294</v>
      </c>
      <c r="C300" s="8" t="str">
        <f>VLOOKUP(G300,角色!A:B,2,FALSE)</f>
        <v>笈笙</v>
      </c>
      <c r="D300" s="8" t="str">
        <f t="shared" si="77"/>
        <v>主动技能3</v>
      </c>
      <c r="E300" s="8">
        <f t="shared" si="83"/>
        <v>14</v>
      </c>
      <c r="F300" s="8">
        <f t="shared" si="84"/>
        <v>3</v>
      </c>
      <c r="G300" s="8">
        <f t="shared" si="85"/>
        <v>5</v>
      </c>
      <c r="H300" s="4" t="s">
        <v>418</v>
      </c>
      <c r="I300" s="24" t="str">
        <f t="shared" si="88"/>
        <v>对敌方单体造成150%攻击力（+2943）点伤害。并附带流血。</v>
      </c>
      <c r="J300" s="4" t="s">
        <v>305</v>
      </c>
      <c r="K300" s="1" t="s">
        <v>103</v>
      </c>
      <c r="L300" s="4" t="s">
        <v>107</v>
      </c>
      <c r="M300" s="4"/>
      <c r="N300" s="4">
        <v>100</v>
      </c>
      <c r="O300" s="4"/>
      <c r="T300" s="6" t="str">
        <f t="shared" si="74"/>
        <v>1:100:2:0</v>
      </c>
      <c r="U300" s="6" t="str">
        <f t="shared" si="75"/>
        <v/>
      </c>
      <c r="Y300">
        <f t="shared" si="87"/>
        <v>100</v>
      </c>
      <c r="Z300">
        <v>150</v>
      </c>
      <c r="AA300" s="23">
        <v>50</v>
      </c>
      <c r="AB300" s="23">
        <f>INT(VLOOKUP(VLOOKUP($C300,角色技能升级比率表!$B:$C,2,FALSE),角色属性概况!E:F,2,FALSE)*VLOOKUP(E300,角色属性概况!I:M,3,FALSE)*AA300/100)</f>
        <v>2943</v>
      </c>
      <c r="AE300">
        <v>0</v>
      </c>
      <c r="AF300" s="23">
        <f t="shared" si="78"/>
        <v>3</v>
      </c>
      <c r="AG300" s="23">
        <f t="shared" si="79"/>
        <v>2</v>
      </c>
      <c r="AH300" t="s">
        <v>118</v>
      </c>
      <c r="AI300" t="s">
        <v>1559</v>
      </c>
      <c r="AN300" s="6" t="str">
        <f>_xlfn.IFNA(IF(IF($AH300=AN$5,VLOOKUP(AI300,buff!$K:$L,2,FALSE),"")=0,"",IF($AH300=AN$5,VLOOKUP(AI300,buff!$K:$L,2,FALSE),"")),"")</f>
        <v>1:100:2:0</v>
      </c>
      <c r="AO300" s="6" t="str">
        <f>_xlfn.IFNA(IF(IF($AH300=AO$5,VLOOKUP(AJ300,buff!$K:$L,2,FALSE),"")=0,"",IF($AH300=AO$5,VLOOKUP(AJ300,buff!$K:$L,2,FALSE),"")),"")</f>
        <v/>
      </c>
      <c r="AP300" s="6" t="str">
        <f>_xlfn.IFNA(IF(IF($AH300=AP$5,VLOOKUP(AK300,buff!$K:$L,2,FALSE),"")=0,"",IF($AH300=AP$5,VLOOKUP(AK300,buff!$K:$L,2,FALSE),"")),"")</f>
        <v/>
      </c>
      <c r="AQ300" s="6" t="str">
        <f>_xlfn.IFNA(IF(IF($AH300=AQ$5,VLOOKUP(AL300,buff!$K:$L,2,FALSE),"")=0,"",IF($AH300=AQ$5,VLOOKUP(AL300,buff!$K:$L,2,FALSE),"")),"")</f>
        <v/>
      </c>
      <c r="AR300" s="6" t="str">
        <f>_xlfn.IFNA(IF(IF($AH300=AR$5,VLOOKUP(AM300,buff!$K:$L,2,FALSE),"")=0,"",IF($AH300=AR$5,VLOOKUP(AM300,buff!$K:$L,2,FALSE),"")),"")</f>
        <v/>
      </c>
      <c r="AS300" s="6" t="str">
        <f>_xlfn.IFNA(IF(IF($AH300=AS$5,VLOOKUP(AI300,buff!$K:$L,2,FALSE),"")=0,"",IF($AH300=AS$5,VLOOKUP(AI300,buff!$K:$L,2,FALSE),"")),"")</f>
        <v/>
      </c>
      <c r="AT300" s="6" t="str">
        <f>_xlfn.IFNA(IF(IF($AH300=AT$5,VLOOKUP(AJ300,buff!$K:$L,2,FALSE),"")=0,"",IF($AH300=AT$5,VLOOKUP(AJ300,buff!$K:$L,2,FALSE),"")),"")</f>
        <v/>
      </c>
      <c r="AU300" s="6" t="str">
        <f>_xlfn.IFNA(IF(IF($AH300=AU$5,VLOOKUP(AK300,buff!$K:$L,2,FALSE),"")=0,"",IF($AH300=AU$5,VLOOKUP(AK300,buff!$K:$L,2,FALSE),"")),"")</f>
        <v/>
      </c>
      <c r="AV300" s="6" t="str">
        <f>_xlfn.IFNA(IF(IF($AH300=AV$5,VLOOKUP(AL300,buff!$K:$L,2,FALSE),"")=0,"",IF($AH300=AV$5,VLOOKUP(AL300,buff!$K:$L,2,FALSE),"")),"")</f>
        <v/>
      </c>
      <c r="AW300" s="6" t="str">
        <f>_xlfn.IFNA(IF(IF($AH300=AW$5,VLOOKUP(AM300,buff!$K:$L,2,FALSE),"")=0,"",IF($AH300=AW$5,VLOOKUP(AM300,buff!$K:$L,2,FALSE),"")),"")</f>
        <v/>
      </c>
      <c r="AX300" s="6">
        <f>VLOOKUP(AI300,buff!K:P,6,FALSE)</f>
        <v>0</v>
      </c>
      <c r="AY300">
        <f t="shared" si="80"/>
        <v>0</v>
      </c>
      <c r="AZ300">
        <f t="shared" si="80"/>
        <v>0</v>
      </c>
      <c r="BA300">
        <f t="shared" si="81"/>
        <v>3</v>
      </c>
      <c r="BB300">
        <f t="shared" si="82"/>
        <v>2</v>
      </c>
    </row>
    <row r="301" spans="1:54" x14ac:dyDescent="0.15">
      <c r="A301" t="str">
        <f t="shared" si="73"/>
        <v>笈笙主动技能3等级15</v>
      </c>
      <c r="B301" s="8">
        <v>295</v>
      </c>
      <c r="C301" s="8" t="str">
        <f>VLOOKUP(G301,角色!A:B,2,FALSE)</f>
        <v>笈笙</v>
      </c>
      <c r="D301" s="8" t="str">
        <f t="shared" si="77"/>
        <v>主动技能3</v>
      </c>
      <c r="E301" s="8">
        <f t="shared" si="83"/>
        <v>15</v>
      </c>
      <c r="F301" s="8">
        <f t="shared" si="84"/>
        <v>3</v>
      </c>
      <c r="G301" s="8">
        <f t="shared" si="85"/>
        <v>5</v>
      </c>
      <c r="H301" s="4" t="s">
        <v>418</v>
      </c>
      <c r="I301" s="24" t="str">
        <f t="shared" si="88"/>
        <v>对敌方单体造成150%攻击力（+3624）点伤害。并附带流血。</v>
      </c>
      <c r="J301" s="4" t="s">
        <v>305</v>
      </c>
      <c r="K301" s="1" t="s">
        <v>103</v>
      </c>
      <c r="L301" s="4" t="s">
        <v>107</v>
      </c>
      <c r="M301" s="4"/>
      <c r="N301" s="4">
        <v>100</v>
      </c>
      <c r="O301" s="4"/>
      <c r="T301" s="6" t="str">
        <f t="shared" si="74"/>
        <v>1:100:2:0</v>
      </c>
      <c r="U301" s="6" t="str">
        <f t="shared" si="75"/>
        <v/>
      </c>
      <c r="Y301">
        <f t="shared" si="87"/>
        <v>100</v>
      </c>
      <c r="Z301">
        <v>150</v>
      </c>
      <c r="AA301" s="23">
        <v>50</v>
      </c>
      <c r="AB301" s="23">
        <f>INT(VLOOKUP(VLOOKUP($C301,角色技能升级比率表!$B:$C,2,FALSE),角色属性概况!E:F,2,FALSE)*VLOOKUP(E301,角色属性概况!I:M,3,FALSE)*AA301/100)</f>
        <v>3624</v>
      </c>
      <c r="AE301">
        <v>0</v>
      </c>
      <c r="AF301" s="23">
        <f t="shared" si="78"/>
        <v>3</v>
      </c>
      <c r="AG301" s="23">
        <f t="shared" si="79"/>
        <v>2</v>
      </c>
      <c r="AH301" t="s">
        <v>118</v>
      </c>
      <c r="AI301" t="s">
        <v>1559</v>
      </c>
      <c r="AN301" s="6" t="str">
        <f>_xlfn.IFNA(IF(IF($AH301=AN$5,VLOOKUP(AI301,buff!$K:$L,2,FALSE),"")=0,"",IF($AH301=AN$5,VLOOKUP(AI301,buff!$K:$L,2,FALSE),"")),"")</f>
        <v>1:100:2:0</v>
      </c>
      <c r="AO301" s="6" t="str">
        <f>_xlfn.IFNA(IF(IF($AH301=AO$5,VLOOKUP(AJ301,buff!$K:$L,2,FALSE),"")=0,"",IF($AH301=AO$5,VLOOKUP(AJ301,buff!$K:$L,2,FALSE),"")),"")</f>
        <v/>
      </c>
      <c r="AP301" s="6" t="str">
        <f>_xlfn.IFNA(IF(IF($AH301=AP$5,VLOOKUP(AK301,buff!$K:$L,2,FALSE),"")=0,"",IF($AH301=AP$5,VLOOKUP(AK301,buff!$K:$L,2,FALSE),"")),"")</f>
        <v/>
      </c>
      <c r="AQ301" s="6" t="str">
        <f>_xlfn.IFNA(IF(IF($AH301=AQ$5,VLOOKUP(AL301,buff!$K:$L,2,FALSE),"")=0,"",IF($AH301=AQ$5,VLOOKUP(AL301,buff!$K:$L,2,FALSE),"")),"")</f>
        <v/>
      </c>
      <c r="AR301" s="6" t="str">
        <f>_xlfn.IFNA(IF(IF($AH301=AR$5,VLOOKUP(AM301,buff!$K:$L,2,FALSE),"")=0,"",IF($AH301=AR$5,VLOOKUP(AM301,buff!$K:$L,2,FALSE),"")),"")</f>
        <v/>
      </c>
      <c r="AS301" s="6" t="str">
        <f>_xlfn.IFNA(IF(IF($AH301=AS$5,VLOOKUP(AI301,buff!$K:$L,2,FALSE),"")=0,"",IF($AH301=AS$5,VLOOKUP(AI301,buff!$K:$L,2,FALSE),"")),"")</f>
        <v/>
      </c>
      <c r="AT301" s="6" t="str">
        <f>_xlfn.IFNA(IF(IF($AH301=AT$5,VLOOKUP(AJ301,buff!$K:$L,2,FALSE),"")=0,"",IF($AH301=AT$5,VLOOKUP(AJ301,buff!$K:$L,2,FALSE),"")),"")</f>
        <v/>
      </c>
      <c r="AU301" s="6" t="str">
        <f>_xlfn.IFNA(IF(IF($AH301=AU$5,VLOOKUP(AK301,buff!$K:$L,2,FALSE),"")=0,"",IF($AH301=AU$5,VLOOKUP(AK301,buff!$K:$L,2,FALSE),"")),"")</f>
        <v/>
      </c>
      <c r="AV301" s="6" t="str">
        <f>_xlfn.IFNA(IF(IF($AH301=AV$5,VLOOKUP(AL301,buff!$K:$L,2,FALSE),"")=0,"",IF($AH301=AV$5,VLOOKUP(AL301,buff!$K:$L,2,FALSE),"")),"")</f>
        <v/>
      </c>
      <c r="AW301" s="6" t="str">
        <f>_xlfn.IFNA(IF(IF($AH301=AW$5,VLOOKUP(AM301,buff!$K:$L,2,FALSE),"")=0,"",IF($AH301=AW$5,VLOOKUP(AM301,buff!$K:$L,2,FALSE),"")),"")</f>
        <v/>
      </c>
      <c r="AX301" s="6">
        <f>VLOOKUP(AI301,buff!K:P,6,FALSE)</f>
        <v>0</v>
      </c>
      <c r="AY301">
        <f t="shared" si="80"/>
        <v>0</v>
      </c>
      <c r="AZ301">
        <f t="shared" si="80"/>
        <v>0</v>
      </c>
      <c r="BA301">
        <f t="shared" si="81"/>
        <v>3</v>
      </c>
      <c r="BB301">
        <f t="shared" si="82"/>
        <v>2</v>
      </c>
    </row>
    <row r="302" spans="1:54" x14ac:dyDescent="0.15">
      <c r="A302" t="str">
        <f t="shared" si="73"/>
        <v>笈笙主动技能3等级16</v>
      </c>
      <c r="B302" s="8">
        <v>296</v>
      </c>
      <c r="C302" s="8" t="str">
        <f>VLOOKUP(G302,角色!A:B,2,FALSE)</f>
        <v>笈笙</v>
      </c>
      <c r="D302" s="8" t="str">
        <f t="shared" si="77"/>
        <v>主动技能3</v>
      </c>
      <c r="E302" s="8">
        <f t="shared" si="83"/>
        <v>16</v>
      </c>
      <c r="F302" s="8">
        <f t="shared" si="84"/>
        <v>3</v>
      </c>
      <c r="G302" s="8">
        <f t="shared" si="85"/>
        <v>5</v>
      </c>
      <c r="H302" s="4" t="s">
        <v>418</v>
      </c>
      <c r="I302" s="24" t="str">
        <f t="shared" si="88"/>
        <v>对敌方单体造成150%攻击力（+4462）点伤害。并附带流血。</v>
      </c>
      <c r="J302" s="4" t="s">
        <v>305</v>
      </c>
      <c r="K302" s="1" t="s">
        <v>103</v>
      </c>
      <c r="L302" s="4" t="s">
        <v>107</v>
      </c>
      <c r="M302" s="4"/>
      <c r="N302" s="4">
        <v>100</v>
      </c>
      <c r="O302" s="4"/>
      <c r="T302" s="6" t="str">
        <f t="shared" si="74"/>
        <v>1:100:2:0</v>
      </c>
      <c r="U302" s="6" t="str">
        <f t="shared" si="75"/>
        <v/>
      </c>
      <c r="Y302">
        <f t="shared" si="87"/>
        <v>100</v>
      </c>
      <c r="Z302">
        <v>150</v>
      </c>
      <c r="AA302" s="23">
        <v>50</v>
      </c>
      <c r="AB302" s="23">
        <f>INT(VLOOKUP(VLOOKUP($C302,角色技能升级比率表!$B:$C,2,FALSE),角色属性概况!E:F,2,FALSE)*VLOOKUP(E302,角色属性概况!I:M,3,FALSE)*AA302/100)</f>
        <v>4462</v>
      </c>
      <c r="AE302">
        <v>0</v>
      </c>
      <c r="AF302" s="23">
        <f t="shared" si="78"/>
        <v>3</v>
      </c>
      <c r="AG302" s="23">
        <f t="shared" si="79"/>
        <v>2</v>
      </c>
      <c r="AH302" t="s">
        <v>118</v>
      </c>
      <c r="AI302" t="s">
        <v>1559</v>
      </c>
      <c r="AN302" s="6" t="str">
        <f>_xlfn.IFNA(IF(IF($AH302=AN$5,VLOOKUP(AI302,buff!$K:$L,2,FALSE),"")=0,"",IF($AH302=AN$5,VLOOKUP(AI302,buff!$K:$L,2,FALSE),"")),"")</f>
        <v>1:100:2:0</v>
      </c>
      <c r="AO302" s="6" t="str">
        <f>_xlfn.IFNA(IF(IF($AH302=AO$5,VLOOKUP(AJ302,buff!$K:$L,2,FALSE),"")=0,"",IF($AH302=AO$5,VLOOKUP(AJ302,buff!$K:$L,2,FALSE),"")),"")</f>
        <v/>
      </c>
      <c r="AP302" s="6" t="str">
        <f>_xlfn.IFNA(IF(IF($AH302=AP$5,VLOOKUP(AK302,buff!$K:$L,2,FALSE),"")=0,"",IF($AH302=AP$5,VLOOKUP(AK302,buff!$K:$L,2,FALSE),"")),"")</f>
        <v/>
      </c>
      <c r="AQ302" s="6" t="str">
        <f>_xlfn.IFNA(IF(IF($AH302=AQ$5,VLOOKUP(AL302,buff!$K:$L,2,FALSE),"")=0,"",IF($AH302=AQ$5,VLOOKUP(AL302,buff!$K:$L,2,FALSE),"")),"")</f>
        <v/>
      </c>
      <c r="AR302" s="6" t="str">
        <f>_xlfn.IFNA(IF(IF($AH302=AR$5,VLOOKUP(AM302,buff!$K:$L,2,FALSE),"")=0,"",IF($AH302=AR$5,VLOOKUP(AM302,buff!$K:$L,2,FALSE),"")),"")</f>
        <v/>
      </c>
      <c r="AS302" s="6" t="str">
        <f>_xlfn.IFNA(IF(IF($AH302=AS$5,VLOOKUP(AI302,buff!$K:$L,2,FALSE),"")=0,"",IF($AH302=AS$5,VLOOKUP(AI302,buff!$K:$L,2,FALSE),"")),"")</f>
        <v/>
      </c>
      <c r="AT302" s="6" t="str">
        <f>_xlfn.IFNA(IF(IF($AH302=AT$5,VLOOKUP(AJ302,buff!$K:$L,2,FALSE),"")=0,"",IF($AH302=AT$5,VLOOKUP(AJ302,buff!$K:$L,2,FALSE),"")),"")</f>
        <v/>
      </c>
      <c r="AU302" s="6" t="str">
        <f>_xlfn.IFNA(IF(IF($AH302=AU$5,VLOOKUP(AK302,buff!$K:$L,2,FALSE),"")=0,"",IF($AH302=AU$5,VLOOKUP(AK302,buff!$K:$L,2,FALSE),"")),"")</f>
        <v/>
      </c>
      <c r="AV302" s="6" t="str">
        <f>_xlfn.IFNA(IF(IF($AH302=AV$5,VLOOKUP(AL302,buff!$K:$L,2,FALSE),"")=0,"",IF($AH302=AV$5,VLOOKUP(AL302,buff!$K:$L,2,FALSE),"")),"")</f>
        <v/>
      </c>
      <c r="AW302" s="6" t="str">
        <f>_xlfn.IFNA(IF(IF($AH302=AW$5,VLOOKUP(AM302,buff!$K:$L,2,FALSE),"")=0,"",IF($AH302=AW$5,VLOOKUP(AM302,buff!$K:$L,2,FALSE),"")),"")</f>
        <v/>
      </c>
      <c r="AX302" s="6">
        <f>VLOOKUP(AI302,buff!K:P,6,FALSE)</f>
        <v>0</v>
      </c>
      <c r="AY302">
        <f t="shared" si="80"/>
        <v>0</v>
      </c>
      <c r="AZ302">
        <f t="shared" si="80"/>
        <v>0</v>
      </c>
      <c r="BA302">
        <f t="shared" si="81"/>
        <v>3</v>
      </c>
      <c r="BB302">
        <f t="shared" si="82"/>
        <v>2</v>
      </c>
    </row>
    <row r="303" spans="1:54" x14ac:dyDescent="0.15">
      <c r="A303" t="str">
        <f t="shared" si="73"/>
        <v>笈笙主动技能3等级17</v>
      </c>
      <c r="B303" s="8">
        <v>297</v>
      </c>
      <c r="C303" s="8" t="str">
        <f>VLOOKUP(G303,角色!A:B,2,FALSE)</f>
        <v>笈笙</v>
      </c>
      <c r="D303" s="8" t="str">
        <f t="shared" si="77"/>
        <v>主动技能3</v>
      </c>
      <c r="E303" s="8">
        <f t="shared" si="83"/>
        <v>17</v>
      </c>
      <c r="F303" s="8">
        <f t="shared" si="84"/>
        <v>3</v>
      </c>
      <c r="G303" s="8">
        <f t="shared" si="85"/>
        <v>5</v>
      </c>
      <c r="H303" s="4" t="s">
        <v>418</v>
      </c>
      <c r="I303" s="24" t="str">
        <f t="shared" si="88"/>
        <v>对敌方单体造成150%攻击力（+5494）点伤害。并附带流血。</v>
      </c>
      <c r="J303" s="4" t="s">
        <v>305</v>
      </c>
      <c r="K303" s="1" t="s">
        <v>103</v>
      </c>
      <c r="L303" s="4" t="s">
        <v>107</v>
      </c>
      <c r="M303" s="4"/>
      <c r="N303" s="4">
        <v>100</v>
      </c>
      <c r="O303" s="4"/>
      <c r="T303" s="6" t="str">
        <f t="shared" si="74"/>
        <v>1:100:2:0</v>
      </c>
      <c r="U303" s="6" t="str">
        <f t="shared" si="75"/>
        <v/>
      </c>
      <c r="Y303">
        <f t="shared" si="87"/>
        <v>100</v>
      </c>
      <c r="Z303">
        <v>150</v>
      </c>
      <c r="AA303" s="23">
        <v>50</v>
      </c>
      <c r="AB303" s="23">
        <f>INT(VLOOKUP(VLOOKUP($C303,角色技能升级比率表!$B:$C,2,FALSE),角色属性概况!E:F,2,FALSE)*VLOOKUP(E303,角色属性概况!I:M,3,FALSE)*AA303/100)</f>
        <v>5494</v>
      </c>
      <c r="AE303">
        <v>0</v>
      </c>
      <c r="AF303" s="23">
        <f t="shared" si="78"/>
        <v>3</v>
      </c>
      <c r="AG303" s="23">
        <f t="shared" si="79"/>
        <v>2</v>
      </c>
      <c r="AH303" t="s">
        <v>118</v>
      </c>
      <c r="AI303" t="s">
        <v>1559</v>
      </c>
      <c r="AN303" s="6" t="str">
        <f>_xlfn.IFNA(IF(IF($AH303=AN$5,VLOOKUP(AI303,buff!$K:$L,2,FALSE),"")=0,"",IF($AH303=AN$5,VLOOKUP(AI303,buff!$K:$L,2,FALSE),"")),"")</f>
        <v>1:100:2:0</v>
      </c>
      <c r="AO303" s="6" t="str">
        <f>_xlfn.IFNA(IF(IF($AH303=AO$5,VLOOKUP(AJ303,buff!$K:$L,2,FALSE),"")=0,"",IF($AH303=AO$5,VLOOKUP(AJ303,buff!$K:$L,2,FALSE),"")),"")</f>
        <v/>
      </c>
      <c r="AP303" s="6" t="str">
        <f>_xlfn.IFNA(IF(IF($AH303=AP$5,VLOOKUP(AK303,buff!$K:$L,2,FALSE),"")=0,"",IF($AH303=AP$5,VLOOKUP(AK303,buff!$K:$L,2,FALSE),"")),"")</f>
        <v/>
      </c>
      <c r="AQ303" s="6" t="str">
        <f>_xlfn.IFNA(IF(IF($AH303=AQ$5,VLOOKUP(AL303,buff!$K:$L,2,FALSE),"")=0,"",IF($AH303=AQ$5,VLOOKUP(AL303,buff!$K:$L,2,FALSE),"")),"")</f>
        <v/>
      </c>
      <c r="AR303" s="6" t="str">
        <f>_xlfn.IFNA(IF(IF($AH303=AR$5,VLOOKUP(AM303,buff!$K:$L,2,FALSE),"")=0,"",IF($AH303=AR$5,VLOOKUP(AM303,buff!$K:$L,2,FALSE),"")),"")</f>
        <v/>
      </c>
      <c r="AS303" s="6" t="str">
        <f>_xlfn.IFNA(IF(IF($AH303=AS$5,VLOOKUP(AI303,buff!$K:$L,2,FALSE),"")=0,"",IF($AH303=AS$5,VLOOKUP(AI303,buff!$K:$L,2,FALSE),"")),"")</f>
        <v/>
      </c>
      <c r="AT303" s="6" t="str">
        <f>_xlfn.IFNA(IF(IF($AH303=AT$5,VLOOKUP(AJ303,buff!$K:$L,2,FALSE),"")=0,"",IF($AH303=AT$5,VLOOKUP(AJ303,buff!$K:$L,2,FALSE),"")),"")</f>
        <v/>
      </c>
      <c r="AU303" s="6" t="str">
        <f>_xlfn.IFNA(IF(IF($AH303=AU$5,VLOOKUP(AK303,buff!$K:$L,2,FALSE),"")=0,"",IF($AH303=AU$5,VLOOKUP(AK303,buff!$K:$L,2,FALSE),"")),"")</f>
        <v/>
      </c>
      <c r="AV303" s="6" t="str">
        <f>_xlfn.IFNA(IF(IF($AH303=AV$5,VLOOKUP(AL303,buff!$K:$L,2,FALSE),"")=0,"",IF($AH303=AV$5,VLOOKUP(AL303,buff!$K:$L,2,FALSE),"")),"")</f>
        <v/>
      </c>
      <c r="AW303" s="6" t="str">
        <f>_xlfn.IFNA(IF(IF($AH303=AW$5,VLOOKUP(AM303,buff!$K:$L,2,FALSE),"")=0,"",IF($AH303=AW$5,VLOOKUP(AM303,buff!$K:$L,2,FALSE),"")),"")</f>
        <v/>
      </c>
      <c r="AX303" s="6">
        <f>VLOOKUP(AI303,buff!K:P,6,FALSE)</f>
        <v>0</v>
      </c>
      <c r="AY303">
        <f t="shared" si="80"/>
        <v>0</v>
      </c>
      <c r="AZ303">
        <f t="shared" si="80"/>
        <v>0</v>
      </c>
      <c r="BA303">
        <f t="shared" si="81"/>
        <v>3</v>
      </c>
      <c r="BB303">
        <f t="shared" si="82"/>
        <v>2</v>
      </c>
    </row>
    <row r="304" spans="1:54" x14ac:dyDescent="0.15">
      <c r="A304" t="str">
        <f t="shared" si="73"/>
        <v>笈笙主动技能3等级18</v>
      </c>
      <c r="B304" s="8">
        <v>298</v>
      </c>
      <c r="C304" s="8" t="str">
        <f>VLOOKUP(G304,角色!A:B,2,FALSE)</f>
        <v>笈笙</v>
      </c>
      <c r="D304" s="8" t="str">
        <f t="shared" si="77"/>
        <v>主动技能3</v>
      </c>
      <c r="E304" s="8">
        <f t="shared" si="83"/>
        <v>18</v>
      </c>
      <c r="F304" s="8">
        <f t="shared" si="84"/>
        <v>3</v>
      </c>
      <c r="G304" s="8">
        <f t="shared" si="85"/>
        <v>5</v>
      </c>
      <c r="H304" s="4" t="s">
        <v>418</v>
      </c>
      <c r="I304" s="24" t="str">
        <f t="shared" si="88"/>
        <v>对敌方单体造成150%攻击力（+6764）点伤害。并附带流血。</v>
      </c>
      <c r="J304" s="4" t="s">
        <v>305</v>
      </c>
      <c r="K304" s="1" t="s">
        <v>103</v>
      </c>
      <c r="L304" s="4" t="s">
        <v>107</v>
      </c>
      <c r="M304" s="4"/>
      <c r="N304" s="4">
        <v>100</v>
      </c>
      <c r="O304" s="4"/>
      <c r="T304" s="6" t="str">
        <f t="shared" si="74"/>
        <v>1:100:2:0</v>
      </c>
      <c r="U304" s="6" t="str">
        <f t="shared" si="75"/>
        <v/>
      </c>
      <c r="Y304">
        <f t="shared" si="87"/>
        <v>100</v>
      </c>
      <c r="Z304">
        <v>150</v>
      </c>
      <c r="AA304" s="23">
        <v>50</v>
      </c>
      <c r="AB304" s="23">
        <f>INT(VLOOKUP(VLOOKUP($C304,角色技能升级比率表!$B:$C,2,FALSE),角色属性概况!E:F,2,FALSE)*VLOOKUP(E304,角色属性概况!I:M,3,FALSE)*AA304/100)</f>
        <v>6764</v>
      </c>
      <c r="AE304">
        <v>0</v>
      </c>
      <c r="AF304" s="23">
        <f t="shared" si="78"/>
        <v>3</v>
      </c>
      <c r="AG304" s="23">
        <f t="shared" si="79"/>
        <v>2</v>
      </c>
      <c r="AH304" t="s">
        <v>118</v>
      </c>
      <c r="AI304" t="s">
        <v>1559</v>
      </c>
      <c r="AN304" s="6" t="str">
        <f>_xlfn.IFNA(IF(IF($AH304=AN$5,VLOOKUP(AI304,buff!$K:$L,2,FALSE),"")=0,"",IF($AH304=AN$5,VLOOKUP(AI304,buff!$K:$L,2,FALSE),"")),"")</f>
        <v>1:100:2:0</v>
      </c>
      <c r="AO304" s="6" t="str">
        <f>_xlfn.IFNA(IF(IF($AH304=AO$5,VLOOKUP(AJ304,buff!$K:$L,2,FALSE),"")=0,"",IF($AH304=AO$5,VLOOKUP(AJ304,buff!$K:$L,2,FALSE),"")),"")</f>
        <v/>
      </c>
      <c r="AP304" s="6" t="str">
        <f>_xlfn.IFNA(IF(IF($AH304=AP$5,VLOOKUP(AK304,buff!$K:$L,2,FALSE),"")=0,"",IF($AH304=AP$5,VLOOKUP(AK304,buff!$K:$L,2,FALSE),"")),"")</f>
        <v/>
      </c>
      <c r="AQ304" s="6" t="str">
        <f>_xlfn.IFNA(IF(IF($AH304=AQ$5,VLOOKUP(AL304,buff!$K:$L,2,FALSE),"")=0,"",IF($AH304=AQ$5,VLOOKUP(AL304,buff!$K:$L,2,FALSE),"")),"")</f>
        <v/>
      </c>
      <c r="AR304" s="6" t="str">
        <f>_xlfn.IFNA(IF(IF($AH304=AR$5,VLOOKUP(AM304,buff!$K:$L,2,FALSE),"")=0,"",IF($AH304=AR$5,VLOOKUP(AM304,buff!$K:$L,2,FALSE),"")),"")</f>
        <v/>
      </c>
      <c r="AS304" s="6" t="str">
        <f>_xlfn.IFNA(IF(IF($AH304=AS$5,VLOOKUP(AI304,buff!$K:$L,2,FALSE),"")=0,"",IF($AH304=AS$5,VLOOKUP(AI304,buff!$K:$L,2,FALSE),"")),"")</f>
        <v/>
      </c>
      <c r="AT304" s="6" t="str">
        <f>_xlfn.IFNA(IF(IF($AH304=AT$5,VLOOKUP(AJ304,buff!$K:$L,2,FALSE),"")=0,"",IF($AH304=AT$5,VLOOKUP(AJ304,buff!$K:$L,2,FALSE),"")),"")</f>
        <v/>
      </c>
      <c r="AU304" s="6" t="str">
        <f>_xlfn.IFNA(IF(IF($AH304=AU$5,VLOOKUP(AK304,buff!$K:$L,2,FALSE),"")=0,"",IF($AH304=AU$5,VLOOKUP(AK304,buff!$K:$L,2,FALSE),"")),"")</f>
        <v/>
      </c>
      <c r="AV304" s="6" t="str">
        <f>_xlfn.IFNA(IF(IF($AH304=AV$5,VLOOKUP(AL304,buff!$K:$L,2,FALSE),"")=0,"",IF($AH304=AV$5,VLOOKUP(AL304,buff!$K:$L,2,FALSE),"")),"")</f>
        <v/>
      </c>
      <c r="AW304" s="6" t="str">
        <f>_xlfn.IFNA(IF(IF($AH304=AW$5,VLOOKUP(AM304,buff!$K:$L,2,FALSE),"")=0,"",IF($AH304=AW$5,VLOOKUP(AM304,buff!$K:$L,2,FALSE),"")),"")</f>
        <v/>
      </c>
      <c r="AX304" s="6">
        <f>VLOOKUP(AI304,buff!K:P,6,FALSE)</f>
        <v>0</v>
      </c>
      <c r="AY304">
        <f t="shared" si="80"/>
        <v>0</v>
      </c>
      <c r="AZ304">
        <f t="shared" si="80"/>
        <v>0</v>
      </c>
      <c r="BA304">
        <f t="shared" si="81"/>
        <v>3</v>
      </c>
      <c r="BB304">
        <f t="shared" si="82"/>
        <v>2</v>
      </c>
    </row>
    <row r="305" spans="1:54" x14ac:dyDescent="0.15">
      <c r="A305" t="str">
        <f t="shared" si="73"/>
        <v>笈笙主动技能3等级19</v>
      </c>
      <c r="B305" s="8">
        <v>299</v>
      </c>
      <c r="C305" s="8" t="str">
        <f>VLOOKUP(G305,角色!A:B,2,FALSE)</f>
        <v>笈笙</v>
      </c>
      <c r="D305" s="8" t="str">
        <f t="shared" si="77"/>
        <v>主动技能3</v>
      </c>
      <c r="E305" s="8">
        <f t="shared" si="83"/>
        <v>19</v>
      </c>
      <c r="F305" s="8">
        <f t="shared" si="84"/>
        <v>3</v>
      </c>
      <c r="G305" s="8">
        <f t="shared" si="85"/>
        <v>5</v>
      </c>
      <c r="H305" s="4" t="s">
        <v>418</v>
      </c>
      <c r="I305" s="24" t="str">
        <f t="shared" si="88"/>
        <v>对敌方单体造成150%攻击力（+8329）点伤害。并附带流血。</v>
      </c>
      <c r="J305" s="4" t="s">
        <v>305</v>
      </c>
      <c r="K305" s="1" t="s">
        <v>103</v>
      </c>
      <c r="L305" s="4" t="s">
        <v>107</v>
      </c>
      <c r="M305" s="4"/>
      <c r="N305" s="4">
        <v>100</v>
      </c>
      <c r="O305" s="4"/>
      <c r="T305" s="6" t="str">
        <f t="shared" si="74"/>
        <v>1:100:2:0</v>
      </c>
      <c r="U305" s="6" t="str">
        <f t="shared" si="75"/>
        <v/>
      </c>
      <c r="Y305">
        <f t="shared" si="87"/>
        <v>100</v>
      </c>
      <c r="Z305">
        <v>150</v>
      </c>
      <c r="AA305" s="23">
        <v>50</v>
      </c>
      <c r="AB305" s="23">
        <f>INT(VLOOKUP(VLOOKUP($C305,角色技能升级比率表!$B:$C,2,FALSE),角色属性概况!E:F,2,FALSE)*VLOOKUP(E305,角色属性概况!I:M,3,FALSE)*AA305/100)</f>
        <v>8329</v>
      </c>
      <c r="AE305">
        <v>0</v>
      </c>
      <c r="AF305" s="23">
        <f t="shared" si="78"/>
        <v>3</v>
      </c>
      <c r="AG305" s="23">
        <f t="shared" si="79"/>
        <v>2</v>
      </c>
      <c r="AH305" t="s">
        <v>118</v>
      </c>
      <c r="AI305" t="s">
        <v>1559</v>
      </c>
      <c r="AN305" s="6" t="str">
        <f>_xlfn.IFNA(IF(IF($AH305=AN$5,VLOOKUP(AI305,buff!$K:$L,2,FALSE),"")=0,"",IF($AH305=AN$5,VLOOKUP(AI305,buff!$K:$L,2,FALSE),"")),"")</f>
        <v>1:100:2:0</v>
      </c>
      <c r="AO305" s="6" t="str">
        <f>_xlfn.IFNA(IF(IF($AH305=AO$5,VLOOKUP(AJ305,buff!$K:$L,2,FALSE),"")=0,"",IF($AH305=AO$5,VLOOKUP(AJ305,buff!$K:$L,2,FALSE),"")),"")</f>
        <v/>
      </c>
      <c r="AP305" s="6" t="str">
        <f>_xlfn.IFNA(IF(IF($AH305=AP$5,VLOOKUP(AK305,buff!$K:$L,2,FALSE),"")=0,"",IF($AH305=AP$5,VLOOKUP(AK305,buff!$K:$L,2,FALSE),"")),"")</f>
        <v/>
      </c>
      <c r="AQ305" s="6" t="str">
        <f>_xlfn.IFNA(IF(IF($AH305=AQ$5,VLOOKUP(AL305,buff!$K:$L,2,FALSE),"")=0,"",IF($AH305=AQ$5,VLOOKUP(AL305,buff!$K:$L,2,FALSE),"")),"")</f>
        <v/>
      </c>
      <c r="AR305" s="6" t="str">
        <f>_xlfn.IFNA(IF(IF($AH305=AR$5,VLOOKUP(AM305,buff!$K:$L,2,FALSE),"")=0,"",IF($AH305=AR$5,VLOOKUP(AM305,buff!$K:$L,2,FALSE),"")),"")</f>
        <v/>
      </c>
      <c r="AS305" s="6" t="str">
        <f>_xlfn.IFNA(IF(IF($AH305=AS$5,VLOOKUP(AI305,buff!$K:$L,2,FALSE),"")=0,"",IF($AH305=AS$5,VLOOKUP(AI305,buff!$K:$L,2,FALSE),"")),"")</f>
        <v/>
      </c>
      <c r="AT305" s="6" t="str">
        <f>_xlfn.IFNA(IF(IF($AH305=AT$5,VLOOKUP(AJ305,buff!$K:$L,2,FALSE),"")=0,"",IF($AH305=AT$5,VLOOKUP(AJ305,buff!$K:$L,2,FALSE),"")),"")</f>
        <v/>
      </c>
      <c r="AU305" s="6" t="str">
        <f>_xlfn.IFNA(IF(IF($AH305=AU$5,VLOOKUP(AK305,buff!$K:$L,2,FALSE),"")=0,"",IF($AH305=AU$5,VLOOKUP(AK305,buff!$K:$L,2,FALSE),"")),"")</f>
        <v/>
      </c>
      <c r="AV305" s="6" t="str">
        <f>_xlfn.IFNA(IF(IF($AH305=AV$5,VLOOKUP(AL305,buff!$K:$L,2,FALSE),"")=0,"",IF($AH305=AV$5,VLOOKUP(AL305,buff!$K:$L,2,FALSE),"")),"")</f>
        <v/>
      </c>
      <c r="AW305" s="6" t="str">
        <f>_xlfn.IFNA(IF(IF($AH305=AW$5,VLOOKUP(AM305,buff!$K:$L,2,FALSE),"")=0,"",IF($AH305=AW$5,VLOOKUP(AM305,buff!$K:$L,2,FALSE),"")),"")</f>
        <v/>
      </c>
      <c r="AX305" s="6">
        <f>VLOOKUP(AI305,buff!K:P,6,FALSE)</f>
        <v>0</v>
      </c>
      <c r="AY305">
        <f t="shared" si="80"/>
        <v>0</v>
      </c>
      <c r="AZ305">
        <f t="shared" si="80"/>
        <v>0</v>
      </c>
      <c r="BA305">
        <f t="shared" si="81"/>
        <v>3</v>
      </c>
      <c r="BB305">
        <f t="shared" si="82"/>
        <v>2</v>
      </c>
    </row>
    <row r="306" spans="1:54" x14ac:dyDescent="0.15">
      <c r="A306" t="str">
        <f t="shared" si="73"/>
        <v>笈笙主动技能3等级20</v>
      </c>
      <c r="B306" s="8">
        <v>300</v>
      </c>
      <c r="C306" s="8" t="str">
        <f>VLOOKUP(G306,角色!A:B,2,FALSE)</f>
        <v>笈笙</v>
      </c>
      <c r="D306" s="8" t="str">
        <f t="shared" si="77"/>
        <v>主动技能3</v>
      </c>
      <c r="E306" s="8">
        <f t="shared" si="83"/>
        <v>20</v>
      </c>
      <c r="F306" s="8">
        <f t="shared" si="84"/>
        <v>3</v>
      </c>
      <c r="G306" s="8">
        <f t="shared" si="85"/>
        <v>5</v>
      </c>
      <c r="H306" s="4" t="s">
        <v>418</v>
      </c>
      <c r="I306" s="24" t="str">
        <f t="shared" si="88"/>
        <v>对敌方单体造成150%攻击力（+10255）点伤害。并附带流血。</v>
      </c>
      <c r="J306" s="4" t="s">
        <v>305</v>
      </c>
      <c r="K306" s="1" t="s">
        <v>103</v>
      </c>
      <c r="L306" s="4" t="s">
        <v>107</v>
      </c>
      <c r="M306" s="4"/>
      <c r="N306" s="4">
        <v>100</v>
      </c>
      <c r="O306" s="4"/>
      <c r="T306" s="6" t="str">
        <f t="shared" si="74"/>
        <v>1:100:2:0</v>
      </c>
      <c r="U306" s="6" t="str">
        <f t="shared" si="75"/>
        <v/>
      </c>
      <c r="Y306">
        <f t="shared" si="87"/>
        <v>100</v>
      </c>
      <c r="Z306">
        <v>150</v>
      </c>
      <c r="AA306" s="23">
        <v>50</v>
      </c>
      <c r="AB306" s="23">
        <f>INT(VLOOKUP(VLOOKUP($C306,角色技能升级比率表!$B:$C,2,FALSE),角色属性概况!E:F,2,FALSE)*VLOOKUP(E306,角色属性概况!I:M,3,FALSE)*AA306/100)</f>
        <v>10255</v>
      </c>
      <c r="AE306">
        <v>0</v>
      </c>
      <c r="AF306" s="23">
        <f t="shared" si="78"/>
        <v>3</v>
      </c>
      <c r="AG306" s="23">
        <f t="shared" si="79"/>
        <v>2</v>
      </c>
      <c r="AH306" t="s">
        <v>118</v>
      </c>
      <c r="AI306" t="s">
        <v>1559</v>
      </c>
      <c r="AN306" s="6" t="str">
        <f>_xlfn.IFNA(IF(IF($AH306=AN$5,VLOOKUP(AI306,buff!$K:$L,2,FALSE),"")=0,"",IF($AH306=AN$5,VLOOKUP(AI306,buff!$K:$L,2,FALSE),"")),"")</f>
        <v>1:100:2:0</v>
      </c>
      <c r="AO306" s="6" t="str">
        <f>_xlfn.IFNA(IF(IF($AH306=AO$5,VLOOKUP(AJ306,buff!$K:$L,2,FALSE),"")=0,"",IF($AH306=AO$5,VLOOKUP(AJ306,buff!$K:$L,2,FALSE),"")),"")</f>
        <v/>
      </c>
      <c r="AP306" s="6" t="str">
        <f>_xlfn.IFNA(IF(IF($AH306=AP$5,VLOOKUP(AK306,buff!$K:$L,2,FALSE),"")=0,"",IF($AH306=AP$5,VLOOKUP(AK306,buff!$K:$L,2,FALSE),"")),"")</f>
        <v/>
      </c>
      <c r="AQ306" s="6" t="str">
        <f>_xlfn.IFNA(IF(IF($AH306=AQ$5,VLOOKUP(AL306,buff!$K:$L,2,FALSE),"")=0,"",IF($AH306=AQ$5,VLOOKUP(AL306,buff!$K:$L,2,FALSE),"")),"")</f>
        <v/>
      </c>
      <c r="AR306" s="6" t="str">
        <f>_xlfn.IFNA(IF(IF($AH306=AR$5,VLOOKUP(AM306,buff!$K:$L,2,FALSE),"")=0,"",IF($AH306=AR$5,VLOOKUP(AM306,buff!$K:$L,2,FALSE),"")),"")</f>
        <v/>
      </c>
      <c r="AS306" s="6" t="str">
        <f>_xlfn.IFNA(IF(IF($AH306=AS$5,VLOOKUP(AI306,buff!$K:$L,2,FALSE),"")=0,"",IF($AH306=AS$5,VLOOKUP(AI306,buff!$K:$L,2,FALSE),"")),"")</f>
        <v/>
      </c>
      <c r="AT306" s="6" t="str">
        <f>_xlfn.IFNA(IF(IF($AH306=AT$5,VLOOKUP(AJ306,buff!$K:$L,2,FALSE),"")=0,"",IF($AH306=AT$5,VLOOKUP(AJ306,buff!$K:$L,2,FALSE),"")),"")</f>
        <v/>
      </c>
      <c r="AU306" s="6" t="str">
        <f>_xlfn.IFNA(IF(IF($AH306=AU$5,VLOOKUP(AK306,buff!$K:$L,2,FALSE),"")=0,"",IF($AH306=AU$5,VLOOKUP(AK306,buff!$K:$L,2,FALSE),"")),"")</f>
        <v/>
      </c>
      <c r="AV306" s="6" t="str">
        <f>_xlfn.IFNA(IF(IF($AH306=AV$5,VLOOKUP(AL306,buff!$K:$L,2,FALSE),"")=0,"",IF($AH306=AV$5,VLOOKUP(AL306,buff!$K:$L,2,FALSE),"")),"")</f>
        <v/>
      </c>
      <c r="AW306" s="6" t="str">
        <f>_xlfn.IFNA(IF(IF($AH306=AW$5,VLOOKUP(AM306,buff!$K:$L,2,FALSE),"")=0,"",IF($AH306=AW$5,VLOOKUP(AM306,buff!$K:$L,2,FALSE),"")),"")</f>
        <v/>
      </c>
      <c r="AX306" s="6">
        <f>VLOOKUP(AI306,buff!K:P,6,FALSE)</f>
        <v>0</v>
      </c>
      <c r="AY306">
        <f t="shared" si="80"/>
        <v>0</v>
      </c>
      <c r="AZ306">
        <f t="shared" si="80"/>
        <v>0</v>
      </c>
      <c r="BA306">
        <f t="shared" si="81"/>
        <v>3</v>
      </c>
      <c r="BB306">
        <f t="shared" si="82"/>
        <v>2</v>
      </c>
    </row>
    <row r="307" spans="1:54" x14ac:dyDescent="0.15">
      <c r="A307" t="str">
        <f t="shared" si="73"/>
        <v>越城主动技能1等级1</v>
      </c>
      <c r="B307" s="8">
        <v>301</v>
      </c>
      <c r="C307" s="8" t="str">
        <f>VLOOKUP(G307,角色!A:B,2,FALSE)</f>
        <v>越城</v>
      </c>
      <c r="D307" s="8" t="str">
        <f t="shared" si="77"/>
        <v>主动技能1</v>
      </c>
      <c r="E307" s="8">
        <f t="shared" si="83"/>
        <v>1</v>
      </c>
      <c r="F307" s="8">
        <f t="shared" si="84"/>
        <v>1</v>
      </c>
      <c r="G307" s="8">
        <f t="shared" si="85"/>
        <v>6</v>
      </c>
      <c r="H307" s="4" t="s">
        <v>258</v>
      </c>
      <c r="I307" s="4" t="s">
        <v>52</v>
      </c>
      <c r="J307" s="4" t="s">
        <v>305</v>
      </c>
      <c r="K307" s="1" t="s">
        <v>103</v>
      </c>
      <c r="L307" s="4" t="s">
        <v>107</v>
      </c>
      <c r="M307" s="4"/>
      <c r="N307" s="4">
        <v>100</v>
      </c>
      <c r="O307" s="4"/>
      <c r="T307" s="6" t="str">
        <f t="shared" si="74"/>
        <v/>
      </c>
      <c r="U307" s="6" t="str">
        <f t="shared" si="75"/>
        <v/>
      </c>
      <c r="Y307">
        <f t="shared" si="87"/>
        <v>0</v>
      </c>
      <c r="Z307">
        <v>100</v>
      </c>
      <c r="AE307">
        <v>0</v>
      </c>
      <c r="AF307" s="23">
        <f t="shared" si="78"/>
        <v>0</v>
      </c>
      <c r="AG307" s="23">
        <f t="shared" si="79"/>
        <v>0</v>
      </c>
      <c r="AN307" s="6" t="str">
        <f>_xlfn.IFNA(IF(IF($AH307=AN$5,VLOOKUP(AI307,buff!$K:$L,2,FALSE),"")=0,"",IF($AH307=AN$5,VLOOKUP(AI307,buff!$K:$L,2,FALSE),"")),"")</f>
        <v/>
      </c>
      <c r="AO307" s="6" t="str">
        <f>_xlfn.IFNA(IF(IF($AH307=AO$5,VLOOKUP(AJ307,buff!$K:$L,2,FALSE),"")=0,"",IF($AH307=AO$5,VLOOKUP(AJ307,buff!$K:$L,2,FALSE),"")),"")</f>
        <v/>
      </c>
      <c r="AP307" s="6" t="str">
        <f>_xlfn.IFNA(IF(IF($AH307=AP$5,VLOOKUP(AK307,buff!$K:$L,2,FALSE),"")=0,"",IF($AH307=AP$5,VLOOKUP(AK307,buff!$K:$L,2,FALSE),"")),"")</f>
        <v/>
      </c>
      <c r="AQ307" s="6" t="str">
        <f>_xlfn.IFNA(IF(IF($AH307=AQ$5,VLOOKUP(AL307,buff!$K:$L,2,FALSE),"")=0,"",IF($AH307=AQ$5,VLOOKUP(AL307,buff!$K:$L,2,FALSE),"")),"")</f>
        <v/>
      </c>
      <c r="AR307" s="6" t="str">
        <f>_xlfn.IFNA(IF(IF($AH307=AR$5,VLOOKUP(AM307,buff!$K:$L,2,FALSE),"")=0,"",IF($AH307=AR$5,VLOOKUP(AM307,buff!$K:$L,2,FALSE),"")),"")</f>
        <v/>
      </c>
      <c r="AS307" s="6" t="str">
        <f>_xlfn.IFNA(IF(IF($AH307=AS$5,VLOOKUP(AI307,buff!$K:$L,2,FALSE),"")=0,"",IF($AH307=AS$5,VLOOKUP(AI307,buff!$K:$L,2,FALSE),"")),"")</f>
        <v/>
      </c>
      <c r="AT307" s="6" t="str">
        <f>_xlfn.IFNA(IF(IF($AH307=AT$5,VLOOKUP(AJ307,buff!$K:$L,2,FALSE),"")=0,"",IF($AH307=AT$5,VLOOKUP(AJ307,buff!$K:$L,2,FALSE),"")),"")</f>
        <v/>
      </c>
      <c r="AU307" s="6" t="str">
        <f>_xlfn.IFNA(IF(IF($AH307=AU$5,VLOOKUP(AK307,buff!$K:$L,2,FALSE),"")=0,"",IF($AH307=AU$5,VLOOKUP(AK307,buff!$K:$L,2,FALSE),"")),"")</f>
        <v/>
      </c>
      <c r="AV307" s="6" t="str">
        <f>_xlfn.IFNA(IF(IF($AH307=AV$5,VLOOKUP(AL307,buff!$K:$L,2,FALSE),"")=0,"",IF($AH307=AV$5,VLOOKUP(AL307,buff!$K:$L,2,FALSE),"")),"")</f>
        <v/>
      </c>
      <c r="AW307" s="6" t="str">
        <f>_xlfn.IFNA(IF(IF($AH307=AW$5,VLOOKUP(AM307,buff!$K:$L,2,FALSE),"")=0,"",IF($AH307=AW$5,VLOOKUP(AM307,buff!$K:$L,2,FALSE),"")),"")</f>
        <v/>
      </c>
      <c r="AX307" s="6" t="e">
        <f>VLOOKUP(AI307,buff!K:P,6,FALSE)</f>
        <v>#N/A</v>
      </c>
      <c r="AY307" t="e">
        <f t="shared" si="80"/>
        <v>#N/A</v>
      </c>
      <c r="AZ307" t="e">
        <f t="shared" si="80"/>
        <v>#N/A</v>
      </c>
      <c r="BA307">
        <f t="shared" si="81"/>
        <v>0</v>
      </c>
      <c r="BB307">
        <f t="shared" si="82"/>
        <v>0</v>
      </c>
    </row>
    <row r="308" spans="1:54" x14ac:dyDescent="0.15">
      <c r="A308" t="str">
        <f t="shared" si="73"/>
        <v>越城主动技能1等级2</v>
      </c>
      <c r="B308" s="8">
        <v>302</v>
      </c>
      <c r="C308" s="8" t="str">
        <f>VLOOKUP(G308,角色!A:B,2,FALSE)</f>
        <v>越城</v>
      </c>
      <c r="D308" s="8" t="str">
        <f t="shared" si="77"/>
        <v>主动技能1</v>
      </c>
      <c r="E308" s="8">
        <f t="shared" si="83"/>
        <v>2</v>
      </c>
      <c r="F308" s="8">
        <f t="shared" si="84"/>
        <v>1</v>
      </c>
      <c r="G308" s="8">
        <f t="shared" si="85"/>
        <v>6</v>
      </c>
      <c r="H308" s="4" t="s">
        <v>258</v>
      </c>
      <c r="I308" s="4" t="s">
        <v>52</v>
      </c>
      <c r="J308" s="4" t="s">
        <v>305</v>
      </c>
      <c r="K308" s="1" t="s">
        <v>103</v>
      </c>
      <c r="L308" s="4" t="s">
        <v>107</v>
      </c>
      <c r="M308" s="4"/>
      <c r="N308" s="4">
        <v>100</v>
      </c>
      <c r="O308" s="4"/>
      <c r="T308" s="6" t="str">
        <f t="shared" si="74"/>
        <v/>
      </c>
      <c r="U308" s="6" t="str">
        <f t="shared" si="75"/>
        <v/>
      </c>
      <c r="Y308">
        <f t="shared" si="87"/>
        <v>0</v>
      </c>
      <c r="Z308">
        <v>100</v>
      </c>
      <c r="AE308">
        <v>0</v>
      </c>
      <c r="AF308" s="23">
        <f t="shared" si="78"/>
        <v>0</v>
      </c>
      <c r="AG308" s="23">
        <f t="shared" si="79"/>
        <v>0</v>
      </c>
      <c r="AN308" s="6" t="str">
        <f>_xlfn.IFNA(IF(IF($AH308=AN$5,VLOOKUP(AI308,buff!$K:$L,2,FALSE),"")=0,"",IF($AH308=AN$5,VLOOKUP(AI308,buff!$K:$L,2,FALSE),"")),"")</f>
        <v/>
      </c>
      <c r="AO308" s="6" t="str">
        <f>_xlfn.IFNA(IF(IF($AH308=AO$5,VLOOKUP(AJ308,buff!$K:$L,2,FALSE),"")=0,"",IF($AH308=AO$5,VLOOKUP(AJ308,buff!$K:$L,2,FALSE),"")),"")</f>
        <v/>
      </c>
      <c r="AP308" s="6" t="str">
        <f>_xlfn.IFNA(IF(IF($AH308=AP$5,VLOOKUP(AK308,buff!$K:$L,2,FALSE),"")=0,"",IF($AH308=AP$5,VLOOKUP(AK308,buff!$K:$L,2,FALSE),"")),"")</f>
        <v/>
      </c>
      <c r="AQ308" s="6" t="str">
        <f>_xlfn.IFNA(IF(IF($AH308=AQ$5,VLOOKUP(AL308,buff!$K:$L,2,FALSE),"")=0,"",IF($AH308=AQ$5,VLOOKUP(AL308,buff!$K:$L,2,FALSE),"")),"")</f>
        <v/>
      </c>
      <c r="AR308" s="6" t="str">
        <f>_xlfn.IFNA(IF(IF($AH308=AR$5,VLOOKUP(AM308,buff!$K:$L,2,FALSE),"")=0,"",IF($AH308=AR$5,VLOOKUP(AM308,buff!$K:$L,2,FALSE),"")),"")</f>
        <v/>
      </c>
      <c r="AS308" s="6" t="str">
        <f>_xlfn.IFNA(IF(IF($AH308=AS$5,VLOOKUP(AI308,buff!$K:$L,2,FALSE),"")=0,"",IF($AH308=AS$5,VLOOKUP(AI308,buff!$K:$L,2,FALSE),"")),"")</f>
        <v/>
      </c>
      <c r="AT308" s="6" t="str">
        <f>_xlfn.IFNA(IF(IF($AH308=AT$5,VLOOKUP(AJ308,buff!$K:$L,2,FALSE),"")=0,"",IF($AH308=AT$5,VLOOKUP(AJ308,buff!$K:$L,2,FALSE),"")),"")</f>
        <v/>
      </c>
      <c r="AU308" s="6" t="str">
        <f>_xlfn.IFNA(IF(IF($AH308=AU$5,VLOOKUP(AK308,buff!$K:$L,2,FALSE),"")=0,"",IF($AH308=AU$5,VLOOKUP(AK308,buff!$K:$L,2,FALSE),"")),"")</f>
        <v/>
      </c>
      <c r="AV308" s="6" t="str">
        <f>_xlfn.IFNA(IF(IF($AH308=AV$5,VLOOKUP(AL308,buff!$K:$L,2,FALSE),"")=0,"",IF($AH308=AV$5,VLOOKUP(AL308,buff!$K:$L,2,FALSE),"")),"")</f>
        <v/>
      </c>
      <c r="AW308" s="6" t="str">
        <f>_xlfn.IFNA(IF(IF($AH308=AW$5,VLOOKUP(AM308,buff!$K:$L,2,FALSE),"")=0,"",IF($AH308=AW$5,VLOOKUP(AM308,buff!$K:$L,2,FALSE),"")),"")</f>
        <v/>
      </c>
      <c r="AX308" s="6" t="e">
        <f>VLOOKUP(AI308,buff!K:P,6,FALSE)</f>
        <v>#N/A</v>
      </c>
      <c r="AY308" t="e">
        <f t="shared" si="80"/>
        <v>#N/A</v>
      </c>
      <c r="AZ308" t="e">
        <f t="shared" si="80"/>
        <v>#N/A</v>
      </c>
      <c r="BA308">
        <f t="shared" si="81"/>
        <v>0</v>
      </c>
      <c r="BB308">
        <f t="shared" si="82"/>
        <v>0</v>
      </c>
    </row>
    <row r="309" spans="1:54" x14ac:dyDescent="0.15">
      <c r="A309" t="str">
        <f t="shared" si="73"/>
        <v>越城主动技能1等级3</v>
      </c>
      <c r="B309" s="8">
        <v>303</v>
      </c>
      <c r="C309" s="8" t="str">
        <f>VLOOKUP(G309,角色!A:B,2,FALSE)</f>
        <v>越城</v>
      </c>
      <c r="D309" s="8" t="str">
        <f t="shared" si="77"/>
        <v>主动技能1</v>
      </c>
      <c r="E309" s="8">
        <f t="shared" si="83"/>
        <v>3</v>
      </c>
      <c r="F309" s="8">
        <f t="shared" si="84"/>
        <v>1</v>
      </c>
      <c r="G309" s="8">
        <f t="shared" si="85"/>
        <v>6</v>
      </c>
      <c r="H309" s="4" t="s">
        <v>258</v>
      </c>
      <c r="I309" s="4" t="s">
        <v>52</v>
      </c>
      <c r="J309" s="4" t="s">
        <v>305</v>
      </c>
      <c r="K309" s="1" t="s">
        <v>103</v>
      </c>
      <c r="L309" s="4" t="s">
        <v>107</v>
      </c>
      <c r="M309" s="4"/>
      <c r="N309" s="4">
        <v>100</v>
      </c>
      <c r="O309" s="4"/>
      <c r="T309" s="6" t="str">
        <f t="shared" si="74"/>
        <v/>
      </c>
      <c r="U309" s="6" t="str">
        <f t="shared" si="75"/>
        <v/>
      </c>
      <c r="Y309">
        <f t="shared" si="87"/>
        <v>0</v>
      </c>
      <c r="Z309">
        <v>100</v>
      </c>
      <c r="AE309">
        <v>0</v>
      </c>
      <c r="AF309" s="23">
        <f t="shared" si="78"/>
        <v>0</v>
      </c>
      <c r="AG309" s="23">
        <f t="shared" si="79"/>
        <v>0</v>
      </c>
      <c r="AN309" s="6" t="str">
        <f>_xlfn.IFNA(IF(IF($AH309=AN$5,VLOOKUP(AI309,buff!$K:$L,2,FALSE),"")=0,"",IF($AH309=AN$5,VLOOKUP(AI309,buff!$K:$L,2,FALSE),"")),"")</f>
        <v/>
      </c>
      <c r="AO309" s="6" t="str">
        <f>_xlfn.IFNA(IF(IF($AH309=AO$5,VLOOKUP(AJ309,buff!$K:$L,2,FALSE),"")=0,"",IF($AH309=AO$5,VLOOKUP(AJ309,buff!$K:$L,2,FALSE),"")),"")</f>
        <v/>
      </c>
      <c r="AP309" s="6" t="str">
        <f>_xlfn.IFNA(IF(IF($AH309=AP$5,VLOOKUP(AK309,buff!$K:$L,2,FALSE),"")=0,"",IF($AH309=AP$5,VLOOKUP(AK309,buff!$K:$L,2,FALSE),"")),"")</f>
        <v/>
      </c>
      <c r="AQ309" s="6" t="str">
        <f>_xlfn.IFNA(IF(IF($AH309=AQ$5,VLOOKUP(AL309,buff!$K:$L,2,FALSE),"")=0,"",IF($AH309=AQ$5,VLOOKUP(AL309,buff!$K:$L,2,FALSE),"")),"")</f>
        <v/>
      </c>
      <c r="AR309" s="6" t="str">
        <f>_xlfn.IFNA(IF(IF($AH309=AR$5,VLOOKUP(AM309,buff!$K:$L,2,FALSE),"")=0,"",IF($AH309=AR$5,VLOOKUP(AM309,buff!$K:$L,2,FALSE),"")),"")</f>
        <v/>
      </c>
      <c r="AS309" s="6" t="str">
        <f>_xlfn.IFNA(IF(IF($AH309=AS$5,VLOOKUP(AI309,buff!$K:$L,2,FALSE),"")=0,"",IF($AH309=AS$5,VLOOKUP(AI309,buff!$K:$L,2,FALSE),"")),"")</f>
        <v/>
      </c>
      <c r="AT309" s="6" t="str">
        <f>_xlfn.IFNA(IF(IF($AH309=AT$5,VLOOKUP(AJ309,buff!$K:$L,2,FALSE),"")=0,"",IF($AH309=AT$5,VLOOKUP(AJ309,buff!$K:$L,2,FALSE),"")),"")</f>
        <v/>
      </c>
      <c r="AU309" s="6" t="str">
        <f>_xlfn.IFNA(IF(IF($AH309=AU$5,VLOOKUP(AK309,buff!$K:$L,2,FALSE),"")=0,"",IF($AH309=AU$5,VLOOKUP(AK309,buff!$K:$L,2,FALSE),"")),"")</f>
        <v/>
      </c>
      <c r="AV309" s="6" t="str">
        <f>_xlfn.IFNA(IF(IF($AH309=AV$5,VLOOKUP(AL309,buff!$K:$L,2,FALSE),"")=0,"",IF($AH309=AV$5,VLOOKUP(AL309,buff!$K:$L,2,FALSE),"")),"")</f>
        <v/>
      </c>
      <c r="AW309" s="6" t="str">
        <f>_xlfn.IFNA(IF(IF($AH309=AW$5,VLOOKUP(AM309,buff!$K:$L,2,FALSE),"")=0,"",IF($AH309=AW$5,VLOOKUP(AM309,buff!$K:$L,2,FALSE),"")),"")</f>
        <v/>
      </c>
      <c r="AX309" s="6" t="e">
        <f>VLOOKUP(AI309,buff!K:P,6,FALSE)</f>
        <v>#N/A</v>
      </c>
      <c r="AY309" t="e">
        <f t="shared" si="80"/>
        <v>#N/A</v>
      </c>
      <c r="AZ309" t="e">
        <f t="shared" si="80"/>
        <v>#N/A</v>
      </c>
      <c r="BA309">
        <f t="shared" si="81"/>
        <v>0</v>
      </c>
      <c r="BB309">
        <f t="shared" si="82"/>
        <v>0</v>
      </c>
    </row>
    <row r="310" spans="1:54" x14ac:dyDescent="0.15">
      <c r="A310" t="str">
        <f t="shared" si="73"/>
        <v>越城主动技能1等级4</v>
      </c>
      <c r="B310" s="8">
        <v>304</v>
      </c>
      <c r="C310" s="8" t="str">
        <f>VLOOKUP(G310,角色!A:B,2,FALSE)</f>
        <v>越城</v>
      </c>
      <c r="D310" s="8" t="str">
        <f t="shared" si="77"/>
        <v>主动技能1</v>
      </c>
      <c r="E310" s="8">
        <f t="shared" si="83"/>
        <v>4</v>
      </c>
      <c r="F310" s="8">
        <f t="shared" si="84"/>
        <v>1</v>
      </c>
      <c r="G310" s="8">
        <f t="shared" si="85"/>
        <v>6</v>
      </c>
      <c r="H310" s="4" t="s">
        <v>258</v>
      </c>
      <c r="I310" s="4" t="s">
        <v>52</v>
      </c>
      <c r="J310" s="4" t="s">
        <v>305</v>
      </c>
      <c r="K310" s="1" t="s">
        <v>103</v>
      </c>
      <c r="L310" s="4" t="s">
        <v>107</v>
      </c>
      <c r="M310" s="4"/>
      <c r="N310" s="4">
        <v>100</v>
      </c>
      <c r="O310" s="4"/>
      <c r="T310" s="6" t="str">
        <f t="shared" si="74"/>
        <v/>
      </c>
      <c r="U310" s="6" t="str">
        <f t="shared" si="75"/>
        <v/>
      </c>
      <c r="Y310">
        <f t="shared" si="87"/>
        <v>0</v>
      </c>
      <c r="Z310">
        <v>100</v>
      </c>
      <c r="AE310">
        <v>0</v>
      </c>
      <c r="AF310" s="23">
        <f t="shared" si="78"/>
        <v>0</v>
      </c>
      <c r="AG310" s="23">
        <f t="shared" si="79"/>
        <v>0</v>
      </c>
      <c r="AN310" s="6" t="str">
        <f>_xlfn.IFNA(IF(IF($AH310=AN$5,VLOOKUP(AI310,buff!$K:$L,2,FALSE),"")=0,"",IF($AH310=AN$5,VLOOKUP(AI310,buff!$K:$L,2,FALSE),"")),"")</f>
        <v/>
      </c>
      <c r="AO310" s="6" t="str">
        <f>_xlfn.IFNA(IF(IF($AH310=AO$5,VLOOKUP(AJ310,buff!$K:$L,2,FALSE),"")=0,"",IF($AH310=AO$5,VLOOKUP(AJ310,buff!$K:$L,2,FALSE),"")),"")</f>
        <v/>
      </c>
      <c r="AP310" s="6" t="str">
        <f>_xlfn.IFNA(IF(IF($AH310=AP$5,VLOOKUP(AK310,buff!$K:$L,2,FALSE),"")=0,"",IF($AH310=AP$5,VLOOKUP(AK310,buff!$K:$L,2,FALSE),"")),"")</f>
        <v/>
      </c>
      <c r="AQ310" s="6" t="str">
        <f>_xlfn.IFNA(IF(IF($AH310=AQ$5,VLOOKUP(AL310,buff!$K:$L,2,FALSE),"")=0,"",IF($AH310=AQ$5,VLOOKUP(AL310,buff!$K:$L,2,FALSE),"")),"")</f>
        <v/>
      </c>
      <c r="AR310" s="6" t="str">
        <f>_xlfn.IFNA(IF(IF($AH310=AR$5,VLOOKUP(AM310,buff!$K:$L,2,FALSE),"")=0,"",IF($AH310=AR$5,VLOOKUP(AM310,buff!$K:$L,2,FALSE),"")),"")</f>
        <v/>
      </c>
      <c r="AS310" s="6" t="str">
        <f>_xlfn.IFNA(IF(IF($AH310=AS$5,VLOOKUP(AI310,buff!$K:$L,2,FALSE),"")=0,"",IF($AH310=AS$5,VLOOKUP(AI310,buff!$K:$L,2,FALSE),"")),"")</f>
        <v/>
      </c>
      <c r="AT310" s="6" t="str">
        <f>_xlfn.IFNA(IF(IF($AH310=AT$5,VLOOKUP(AJ310,buff!$K:$L,2,FALSE),"")=0,"",IF($AH310=AT$5,VLOOKUP(AJ310,buff!$K:$L,2,FALSE),"")),"")</f>
        <v/>
      </c>
      <c r="AU310" s="6" t="str">
        <f>_xlfn.IFNA(IF(IF($AH310=AU$5,VLOOKUP(AK310,buff!$K:$L,2,FALSE),"")=0,"",IF($AH310=AU$5,VLOOKUP(AK310,buff!$K:$L,2,FALSE),"")),"")</f>
        <v/>
      </c>
      <c r="AV310" s="6" t="str">
        <f>_xlfn.IFNA(IF(IF($AH310=AV$5,VLOOKUP(AL310,buff!$K:$L,2,FALSE),"")=0,"",IF($AH310=AV$5,VLOOKUP(AL310,buff!$K:$L,2,FALSE),"")),"")</f>
        <v/>
      </c>
      <c r="AW310" s="6" t="str">
        <f>_xlfn.IFNA(IF(IF($AH310=AW$5,VLOOKUP(AM310,buff!$K:$L,2,FALSE),"")=0,"",IF($AH310=AW$5,VLOOKUP(AM310,buff!$K:$L,2,FALSE),"")),"")</f>
        <v/>
      </c>
      <c r="AX310" s="6" t="e">
        <f>VLOOKUP(AI310,buff!K:P,6,FALSE)</f>
        <v>#N/A</v>
      </c>
      <c r="AY310" t="e">
        <f t="shared" si="80"/>
        <v>#N/A</v>
      </c>
      <c r="AZ310" t="e">
        <f t="shared" si="80"/>
        <v>#N/A</v>
      </c>
      <c r="BA310">
        <f t="shared" si="81"/>
        <v>0</v>
      </c>
      <c r="BB310">
        <f t="shared" si="82"/>
        <v>0</v>
      </c>
    </row>
    <row r="311" spans="1:54" x14ac:dyDescent="0.15">
      <c r="A311" t="str">
        <f t="shared" si="73"/>
        <v>越城主动技能1等级5</v>
      </c>
      <c r="B311" s="8">
        <v>305</v>
      </c>
      <c r="C311" s="8" t="str">
        <f>VLOOKUP(G311,角色!A:B,2,FALSE)</f>
        <v>越城</v>
      </c>
      <c r="D311" s="8" t="str">
        <f t="shared" si="77"/>
        <v>主动技能1</v>
      </c>
      <c r="E311" s="8">
        <f t="shared" si="83"/>
        <v>5</v>
      </c>
      <c r="F311" s="8">
        <f t="shared" si="84"/>
        <v>1</v>
      </c>
      <c r="G311" s="8">
        <f t="shared" si="85"/>
        <v>6</v>
      </c>
      <c r="H311" s="4" t="s">
        <v>258</v>
      </c>
      <c r="I311" s="4" t="s">
        <v>52</v>
      </c>
      <c r="J311" s="4" t="s">
        <v>305</v>
      </c>
      <c r="K311" s="1" t="s">
        <v>103</v>
      </c>
      <c r="L311" s="4" t="s">
        <v>107</v>
      </c>
      <c r="M311" s="4"/>
      <c r="N311" s="4">
        <v>100</v>
      </c>
      <c r="O311" s="4"/>
      <c r="T311" s="6" t="str">
        <f t="shared" si="74"/>
        <v/>
      </c>
      <c r="U311" s="6" t="str">
        <f t="shared" si="75"/>
        <v/>
      </c>
      <c r="Y311">
        <f t="shared" si="87"/>
        <v>0</v>
      </c>
      <c r="Z311">
        <v>100</v>
      </c>
      <c r="AE311">
        <v>0</v>
      </c>
      <c r="AF311" s="23">
        <f t="shared" si="78"/>
        <v>0</v>
      </c>
      <c r="AG311" s="23">
        <f t="shared" si="79"/>
        <v>0</v>
      </c>
      <c r="AN311" s="6" t="str">
        <f>_xlfn.IFNA(IF(IF($AH311=AN$5,VLOOKUP(AI311,buff!$K:$L,2,FALSE),"")=0,"",IF($AH311=AN$5,VLOOKUP(AI311,buff!$K:$L,2,FALSE),"")),"")</f>
        <v/>
      </c>
      <c r="AO311" s="6" t="str">
        <f>_xlfn.IFNA(IF(IF($AH311=AO$5,VLOOKUP(AJ311,buff!$K:$L,2,FALSE),"")=0,"",IF($AH311=AO$5,VLOOKUP(AJ311,buff!$K:$L,2,FALSE),"")),"")</f>
        <v/>
      </c>
      <c r="AP311" s="6" t="str">
        <f>_xlfn.IFNA(IF(IF($AH311=AP$5,VLOOKUP(AK311,buff!$K:$L,2,FALSE),"")=0,"",IF($AH311=AP$5,VLOOKUP(AK311,buff!$K:$L,2,FALSE),"")),"")</f>
        <v/>
      </c>
      <c r="AQ311" s="6" t="str">
        <f>_xlfn.IFNA(IF(IF($AH311=AQ$5,VLOOKUP(AL311,buff!$K:$L,2,FALSE),"")=0,"",IF($AH311=AQ$5,VLOOKUP(AL311,buff!$K:$L,2,FALSE),"")),"")</f>
        <v/>
      </c>
      <c r="AR311" s="6" t="str">
        <f>_xlfn.IFNA(IF(IF($AH311=AR$5,VLOOKUP(AM311,buff!$K:$L,2,FALSE),"")=0,"",IF($AH311=AR$5,VLOOKUP(AM311,buff!$K:$L,2,FALSE),"")),"")</f>
        <v/>
      </c>
      <c r="AS311" s="6" t="str">
        <f>_xlfn.IFNA(IF(IF($AH311=AS$5,VLOOKUP(AI311,buff!$K:$L,2,FALSE),"")=0,"",IF($AH311=AS$5,VLOOKUP(AI311,buff!$K:$L,2,FALSE),"")),"")</f>
        <v/>
      </c>
      <c r="AT311" s="6" t="str">
        <f>_xlfn.IFNA(IF(IF($AH311=AT$5,VLOOKUP(AJ311,buff!$K:$L,2,FALSE),"")=0,"",IF($AH311=AT$5,VLOOKUP(AJ311,buff!$K:$L,2,FALSE),"")),"")</f>
        <v/>
      </c>
      <c r="AU311" s="6" t="str">
        <f>_xlfn.IFNA(IF(IF($AH311=AU$5,VLOOKUP(AK311,buff!$K:$L,2,FALSE),"")=0,"",IF($AH311=AU$5,VLOOKUP(AK311,buff!$K:$L,2,FALSE),"")),"")</f>
        <v/>
      </c>
      <c r="AV311" s="6" t="str">
        <f>_xlfn.IFNA(IF(IF($AH311=AV$5,VLOOKUP(AL311,buff!$K:$L,2,FALSE),"")=0,"",IF($AH311=AV$5,VLOOKUP(AL311,buff!$K:$L,2,FALSE),"")),"")</f>
        <v/>
      </c>
      <c r="AW311" s="6" t="str">
        <f>_xlfn.IFNA(IF(IF($AH311=AW$5,VLOOKUP(AM311,buff!$K:$L,2,FALSE),"")=0,"",IF($AH311=AW$5,VLOOKUP(AM311,buff!$K:$L,2,FALSE),"")),"")</f>
        <v/>
      </c>
      <c r="AX311" s="6" t="e">
        <f>VLOOKUP(AI311,buff!K:P,6,FALSE)</f>
        <v>#N/A</v>
      </c>
      <c r="AY311" t="e">
        <f t="shared" si="80"/>
        <v>#N/A</v>
      </c>
      <c r="AZ311" t="e">
        <f t="shared" si="80"/>
        <v>#N/A</v>
      </c>
      <c r="BA311">
        <f t="shared" si="81"/>
        <v>0</v>
      </c>
      <c r="BB311">
        <f t="shared" si="82"/>
        <v>0</v>
      </c>
    </row>
    <row r="312" spans="1:54" x14ac:dyDescent="0.15">
      <c r="A312" t="str">
        <f t="shared" si="73"/>
        <v>越城主动技能1等级6</v>
      </c>
      <c r="B312" s="8">
        <v>306</v>
      </c>
      <c r="C312" s="8" t="str">
        <f>VLOOKUP(G312,角色!A:B,2,FALSE)</f>
        <v>越城</v>
      </c>
      <c r="D312" s="8" t="str">
        <f t="shared" si="77"/>
        <v>主动技能1</v>
      </c>
      <c r="E312" s="8">
        <f t="shared" si="83"/>
        <v>6</v>
      </c>
      <c r="F312" s="8">
        <f t="shared" si="84"/>
        <v>1</v>
      </c>
      <c r="G312" s="8">
        <f t="shared" si="85"/>
        <v>6</v>
      </c>
      <c r="H312" s="4" t="s">
        <v>258</v>
      </c>
      <c r="I312" s="4" t="s">
        <v>52</v>
      </c>
      <c r="J312" s="4" t="s">
        <v>305</v>
      </c>
      <c r="K312" s="1" t="s">
        <v>103</v>
      </c>
      <c r="L312" s="4" t="s">
        <v>107</v>
      </c>
      <c r="M312" s="4"/>
      <c r="N312" s="4">
        <v>100</v>
      </c>
      <c r="O312" s="4"/>
      <c r="T312" s="6" t="str">
        <f t="shared" si="74"/>
        <v/>
      </c>
      <c r="U312" s="6" t="str">
        <f t="shared" si="75"/>
        <v/>
      </c>
      <c r="Y312">
        <f t="shared" si="87"/>
        <v>0</v>
      </c>
      <c r="Z312">
        <v>100</v>
      </c>
      <c r="AE312">
        <v>0</v>
      </c>
      <c r="AF312" s="23">
        <f t="shared" si="78"/>
        <v>0</v>
      </c>
      <c r="AG312" s="23">
        <f t="shared" si="79"/>
        <v>0</v>
      </c>
      <c r="AN312" s="6" t="str">
        <f>_xlfn.IFNA(IF(IF($AH312=AN$5,VLOOKUP(AI312,buff!$K:$L,2,FALSE),"")=0,"",IF($AH312=AN$5,VLOOKUP(AI312,buff!$K:$L,2,FALSE),"")),"")</f>
        <v/>
      </c>
      <c r="AO312" s="6" t="str">
        <f>_xlfn.IFNA(IF(IF($AH312=AO$5,VLOOKUP(AJ312,buff!$K:$L,2,FALSE),"")=0,"",IF($AH312=AO$5,VLOOKUP(AJ312,buff!$K:$L,2,FALSE),"")),"")</f>
        <v/>
      </c>
      <c r="AP312" s="6" t="str">
        <f>_xlfn.IFNA(IF(IF($AH312=AP$5,VLOOKUP(AK312,buff!$K:$L,2,FALSE),"")=0,"",IF($AH312=AP$5,VLOOKUP(AK312,buff!$K:$L,2,FALSE),"")),"")</f>
        <v/>
      </c>
      <c r="AQ312" s="6" t="str">
        <f>_xlfn.IFNA(IF(IF($AH312=AQ$5,VLOOKUP(AL312,buff!$K:$L,2,FALSE),"")=0,"",IF($AH312=AQ$5,VLOOKUP(AL312,buff!$K:$L,2,FALSE),"")),"")</f>
        <v/>
      </c>
      <c r="AR312" s="6" t="str">
        <f>_xlfn.IFNA(IF(IF($AH312=AR$5,VLOOKUP(AM312,buff!$K:$L,2,FALSE),"")=0,"",IF($AH312=AR$5,VLOOKUP(AM312,buff!$K:$L,2,FALSE),"")),"")</f>
        <v/>
      </c>
      <c r="AS312" s="6" t="str">
        <f>_xlfn.IFNA(IF(IF($AH312=AS$5,VLOOKUP(AI312,buff!$K:$L,2,FALSE),"")=0,"",IF($AH312=AS$5,VLOOKUP(AI312,buff!$K:$L,2,FALSE),"")),"")</f>
        <v/>
      </c>
      <c r="AT312" s="6" t="str">
        <f>_xlfn.IFNA(IF(IF($AH312=AT$5,VLOOKUP(AJ312,buff!$K:$L,2,FALSE),"")=0,"",IF($AH312=AT$5,VLOOKUP(AJ312,buff!$K:$L,2,FALSE),"")),"")</f>
        <v/>
      </c>
      <c r="AU312" s="6" t="str">
        <f>_xlfn.IFNA(IF(IF($AH312=AU$5,VLOOKUP(AK312,buff!$K:$L,2,FALSE),"")=0,"",IF($AH312=AU$5,VLOOKUP(AK312,buff!$K:$L,2,FALSE),"")),"")</f>
        <v/>
      </c>
      <c r="AV312" s="6" t="str">
        <f>_xlfn.IFNA(IF(IF($AH312=AV$5,VLOOKUP(AL312,buff!$K:$L,2,FALSE),"")=0,"",IF($AH312=AV$5,VLOOKUP(AL312,buff!$K:$L,2,FALSE),"")),"")</f>
        <v/>
      </c>
      <c r="AW312" s="6" t="str">
        <f>_xlfn.IFNA(IF(IF($AH312=AW$5,VLOOKUP(AM312,buff!$K:$L,2,FALSE),"")=0,"",IF($AH312=AW$5,VLOOKUP(AM312,buff!$K:$L,2,FALSE),"")),"")</f>
        <v/>
      </c>
      <c r="AX312" s="6" t="e">
        <f>VLOOKUP(AI312,buff!K:P,6,FALSE)</f>
        <v>#N/A</v>
      </c>
      <c r="AY312" t="e">
        <f t="shared" si="80"/>
        <v>#N/A</v>
      </c>
      <c r="AZ312" t="e">
        <f t="shared" si="80"/>
        <v>#N/A</v>
      </c>
      <c r="BA312">
        <f t="shared" si="81"/>
        <v>0</v>
      </c>
      <c r="BB312">
        <f t="shared" si="82"/>
        <v>0</v>
      </c>
    </row>
    <row r="313" spans="1:54" x14ac:dyDescent="0.15">
      <c r="A313" t="str">
        <f t="shared" si="73"/>
        <v>越城主动技能1等级7</v>
      </c>
      <c r="B313" s="8">
        <v>307</v>
      </c>
      <c r="C313" s="8" t="str">
        <f>VLOOKUP(G313,角色!A:B,2,FALSE)</f>
        <v>越城</v>
      </c>
      <c r="D313" s="8" t="str">
        <f t="shared" si="77"/>
        <v>主动技能1</v>
      </c>
      <c r="E313" s="8">
        <f t="shared" si="83"/>
        <v>7</v>
      </c>
      <c r="F313" s="8">
        <f t="shared" si="84"/>
        <v>1</v>
      </c>
      <c r="G313" s="8">
        <f t="shared" si="85"/>
        <v>6</v>
      </c>
      <c r="H313" s="4" t="s">
        <v>258</v>
      </c>
      <c r="I313" s="4" t="s">
        <v>52</v>
      </c>
      <c r="J313" s="4" t="s">
        <v>305</v>
      </c>
      <c r="K313" s="1" t="s">
        <v>103</v>
      </c>
      <c r="L313" s="4" t="s">
        <v>107</v>
      </c>
      <c r="M313" s="4"/>
      <c r="N313" s="4">
        <v>100</v>
      </c>
      <c r="O313" s="4"/>
      <c r="T313" s="6" t="str">
        <f t="shared" si="74"/>
        <v/>
      </c>
      <c r="U313" s="6" t="str">
        <f t="shared" si="75"/>
        <v/>
      </c>
      <c r="Y313">
        <f t="shared" si="87"/>
        <v>0</v>
      </c>
      <c r="Z313">
        <v>100</v>
      </c>
      <c r="AE313">
        <v>0</v>
      </c>
      <c r="AF313" s="23">
        <f t="shared" si="78"/>
        <v>0</v>
      </c>
      <c r="AG313" s="23">
        <f t="shared" si="79"/>
        <v>0</v>
      </c>
      <c r="AN313" s="6" t="str">
        <f>_xlfn.IFNA(IF(IF($AH313=AN$5,VLOOKUP(AI313,buff!$K:$L,2,FALSE),"")=0,"",IF($AH313=AN$5,VLOOKUP(AI313,buff!$K:$L,2,FALSE),"")),"")</f>
        <v/>
      </c>
      <c r="AO313" s="6" t="str">
        <f>_xlfn.IFNA(IF(IF($AH313=AO$5,VLOOKUP(AJ313,buff!$K:$L,2,FALSE),"")=0,"",IF($AH313=AO$5,VLOOKUP(AJ313,buff!$K:$L,2,FALSE),"")),"")</f>
        <v/>
      </c>
      <c r="AP313" s="6" t="str">
        <f>_xlfn.IFNA(IF(IF($AH313=AP$5,VLOOKUP(AK313,buff!$K:$L,2,FALSE),"")=0,"",IF($AH313=AP$5,VLOOKUP(AK313,buff!$K:$L,2,FALSE),"")),"")</f>
        <v/>
      </c>
      <c r="AQ313" s="6" t="str">
        <f>_xlfn.IFNA(IF(IF($AH313=AQ$5,VLOOKUP(AL313,buff!$K:$L,2,FALSE),"")=0,"",IF($AH313=AQ$5,VLOOKUP(AL313,buff!$K:$L,2,FALSE),"")),"")</f>
        <v/>
      </c>
      <c r="AR313" s="6" t="str">
        <f>_xlfn.IFNA(IF(IF($AH313=AR$5,VLOOKUP(AM313,buff!$K:$L,2,FALSE),"")=0,"",IF($AH313=AR$5,VLOOKUP(AM313,buff!$K:$L,2,FALSE),"")),"")</f>
        <v/>
      </c>
      <c r="AS313" s="6" t="str">
        <f>_xlfn.IFNA(IF(IF($AH313=AS$5,VLOOKUP(AI313,buff!$K:$L,2,FALSE),"")=0,"",IF($AH313=AS$5,VLOOKUP(AI313,buff!$K:$L,2,FALSE),"")),"")</f>
        <v/>
      </c>
      <c r="AT313" s="6" t="str">
        <f>_xlfn.IFNA(IF(IF($AH313=AT$5,VLOOKUP(AJ313,buff!$K:$L,2,FALSE),"")=0,"",IF($AH313=AT$5,VLOOKUP(AJ313,buff!$K:$L,2,FALSE),"")),"")</f>
        <v/>
      </c>
      <c r="AU313" s="6" t="str">
        <f>_xlfn.IFNA(IF(IF($AH313=AU$5,VLOOKUP(AK313,buff!$K:$L,2,FALSE),"")=0,"",IF($AH313=AU$5,VLOOKUP(AK313,buff!$K:$L,2,FALSE),"")),"")</f>
        <v/>
      </c>
      <c r="AV313" s="6" t="str">
        <f>_xlfn.IFNA(IF(IF($AH313=AV$5,VLOOKUP(AL313,buff!$K:$L,2,FALSE),"")=0,"",IF($AH313=AV$5,VLOOKUP(AL313,buff!$K:$L,2,FALSE),"")),"")</f>
        <v/>
      </c>
      <c r="AW313" s="6" t="str">
        <f>_xlfn.IFNA(IF(IF($AH313=AW$5,VLOOKUP(AM313,buff!$K:$L,2,FALSE),"")=0,"",IF($AH313=AW$5,VLOOKUP(AM313,buff!$K:$L,2,FALSE),"")),"")</f>
        <v/>
      </c>
      <c r="AX313" s="6" t="e">
        <f>VLOOKUP(AI313,buff!K:P,6,FALSE)</f>
        <v>#N/A</v>
      </c>
      <c r="AY313" t="e">
        <f t="shared" si="80"/>
        <v>#N/A</v>
      </c>
      <c r="AZ313" t="e">
        <f t="shared" si="80"/>
        <v>#N/A</v>
      </c>
      <c r="BA313">
        <f t="shared" si="81"/>
        <v>0</v>
      </c>
      <c r="BB313">
        <f t="shared" si="82"/>
        <v>0</v>
      </c>
    </row>
    <row r="314" spans="1:54" x14ac:dyDescent="0.15">
      <c r="A314" t="str">
        <f t="shared" si="73"/>
        <v>越城主动技能1等级8</v>
      </c>
      <c r="B314" s="8">
        <v>308</v>
      </c>
      <c r="C314" s="8" t="str">
        <f>VLOOKUP(G314,角色!A:B,2,FALSE)</f>
        <v>越城</v>
      </c>
      <c r="D314" s="8" t="str">
        <f t="shared" si="77"/>
        <v>主动技能1</v>
      </c>
      <c r="E314" s="8">
        <f t="shared" si="83"/>
        <v>8</v>
      </c>
      <c r="F314" s="8">
        <f t="shared" si="84"/>
        <v>1</v>
      </c>
      <c r="G314" s="8">
        <f t="shared" si="85"/>
        <v>6</v>
      </c>
      <c r="H314" s="4" t="s">
        <v>258</v>
      </c>
      <c r="I314" s="4" t="s">
        <v>52</v>
      </c>
      <c r="J314" s="4" t="s">
        <v>305</v>
      </c>
      <c r="K314" s="1" t="s">
        <v>103</v>
      </c>
      <c r="L314" s="4" t="s">
        <v>107</v>
      </c>
      <c r="M314" s="4"/>
      <c r="N314" s="4">
        <v>100</v>
      </c>
      <c r="O314" s="4"/>
      <c r="T314" s="6" t="str">
        <f t="shared" si="74"/>
        <v/>
      </c>
      <c r="U314" s="6" t="str">
        <f t="shared" si="75"/>
        <v/>
      </c>
      <c r="Y314">
        <f t="shared" si="87"/>
        <v>0</v>
      </c>
      <c r="Z314">
        <v>100</v>
      </c>
      <c r="AE314">
        <v>0</v>
      </c>
      <c r="AF314" s="23">
        <f t="shared" si="78"/>
        <v>0</v>
      </c>
      <c r="AG314" s="23">
        <f t="shared" si="79"/>
        <v>0</v>
      </c>
      <c r="AN314" s="6" t="str">
        <f>_xlfn.IFNA(IF(IF($AH314=AN$5,VLOOKUP(AI314,buff!$K:$L,2,FALSE),"")=0,"",IF($AH314=AN$5,VLOOKUP(AI314,buff!$K:$L,2,FALSE),"")),"")</f>
        <v/>
      </c>
      <c r="AO314" s="6" t="str">
        <f>_xlfn.IFNA(IF(IF($AH314=AO$5,VLOOKUP(AJ314,buff!$K:$L,2,FALSE),"")=0,"",IF($AH314=AO$5,VLOOKUP(AJ314,buff!$K:$L,2,FALSE),"")),"")</f>
        <v/>
      </c>
      <c r="AP314" s="6" t="str">
        <f>_xlfn.IFNA(IF(IF($AH314=AP$5,VLOOKUP(AK314,buff!$K:$L,2,FALSE),"")=0,"",IF($AH314=AP$5,VLOOKUP(AK314,buff!$K:$L,2,FALSE),"")),"")</f>
        <v/>
      </c>
      <c r="AQ314" s="6" t="str">
        <f>_xlfn.IFNA(IF(IF($AH314=AQ$5,VLOOKUP(AL314,buff!$K:$L,2,FALSE),"")=0,"",IF($AH314=AQ$5,VLOOKUP(AL314,buff!$K:$L,2,FALSE),"")),"")</f>
        <v/>
      </c>
      <c r="AR314" s="6" t="str">
        <f>_xlfn.IFNA(IF(IF($AH314=AR$5,VLOOKUP(AM314,buff!$K:$L,2,FALSE),"")=0,"",IF($AH314=AR$5,VLOOKUP(AM314,buff!$K:$L,2,FALSE),"")),"")</f>
        <v/>
      </c>
      <c r="AS314" s="6" t="str">
        <f>_xlfn.IFNA(IF(IF($AH314=AS$5,VLOOKUP(AI314,buff!$K:$L,2,FALSE),"")=0,"",IF($AH314=AS$5,VLOOKUP(AI314,buff!$K:$L,2,FALSE),"")),"")</f>
        <v/>
      </c>
      <c r="AT314" s="6" t="str">
        <f>_xlfn.IFNA(IF(IF($AH314=AT$5,VLOOKUP(AJ314,buff!$K:$L,2,FALSE),"")=0,"",IF($AH314=AT$5,VLOOKUP(AJ314,buff!$K:$L,2,FALSE),"")),"")</f>
        <v/>
      </c>
      <c r="AU314" s="6" t="str">
        <f>_xlfn.IFNA(IF(IF($AH314=AU$5,VLOOKUP(AK314,buff!$K:$L,2,FALSE),"")=0,"",IF($AH314=AU$5,VLOOKUP(AK314,buff!$K:$L,2,FALSE),"")),"")</f>
        <v/>
      </c>
      <c r="AV314" s="6" t="str">
        <f>_xlfn.IFNA(IF(IF($AH314=AV$5,VLOOKUP(AL314,buff!$K:$L,2,FALSE),"")=0,"",IF($AH314=AV$5,VLOOKUP(AL314,buff!$K:$L,2,FALSE),"")),"")</f>
        <v/>
      </c>
      <c r="AW314" s="6" t="str">
        <f>_xlfn.IFNA(IF(IF($AH314=AW$5,VLOOKUP(AM314,buff!$K:$L,2,FALSE),"")=0,"",IF($AH314=AW$5,VLOOKUP(AM314,buff!$K:$L,2,FALSE),"")),"")</f>
        <v/>
      </c>
      <c r="AX314" s="6" t="e">
        <f>VLOOKUP(AI314,buff!K:P,6,FALSE)</f>
        <v>#N/A</v>
      </c>
      <c r="AY314" t="e">
        <f t="shared" si="80"/>
        <v>#N/A</v>
      </c>
      <c r="AZ314" t="e">
        <f t="shared" si="80"/>
        <v>#N/A</v>
      </c>
      <c r="BA314">
        <f t="shared" si="81"/>
        <v>0</v>
      </c>
      <c r="BB314">
        <f t="shared" si="82"/>
        <v>0</v>
      </c>
    </row>
    <row r="315" spans="1:54" x14ac:dyDescent="0.15">
      <c r="A315" t="str">
        <f t="shared" ref="A315:A378" si="89">C315&amp;D315&amp;$E$6&amp;E315</f>
        <v>越城主动技能1等级9</v>
      </c>
      <c r="B315" s="8">
        <v>309</v>
      </c>
      <c r="C315" s="8" t="str">
        <f>VLOOKUP(G315,角色!A:B,2,FALSE)</f>
        <v>越城</v>
      </c>
      <c r="D315" s="8" t="str">
        <f t="shared" si="77"/>
        <v>主动技能1</v>
      </c>
      <c r="E315" s="8">
        <f t="shared" si="83"/>
        <v>9</v>
      </c>
      <c r="F315" s="8">
        <f t="shared" si="84"/>
        <v>1</v>
      </c>
      <c r="G315" s="8">
        <f t="shared" si="85"/>
        <v>6</v>
      </c>
      <c r="H315" s="4" t="s">
        <v>258</v>
      </c>
      <c r="I315" s="4" t="s">
        <v>52</v>
      </c>
      <c r="J315" s="4" t="s">
        <v>305</v>
      </c>
      <c r="K315" s="1" t="s">
        <v>103</v>
      </c>
      <c r="L315" s="4" t="s">
        <v>107</v>
      </c>
      <c r="M315" s="4"/>
      <c r="N315" s="4">
        <v>100</v>
      </c>
      <c r="O315" s="4"/>
      <c r="T315" s="6" t="str">
        <f t="shared" ref="T315:T378" si="90">IF(AN315="","",AN315)&amp;IF(AO315="","","|"&amp;AO315)&amp;IF(AP315="","","|"&amp;AP315)&amp;IF(AQ315="","","|"&amp;AQ315)&amp;IF(AR315="","","|"&amp;AR315)</f>
        <v/>
      </c>
      <c r="U315" s="6" t="str">
        <f t="shared" ref="U315:U378" si="91">IF(AS315="","",AS315)&amp;IF(AT315="","","|"&amp;AT315)&amp;IF(AU315="","","|"&amp;AU315)&amp;IF(AV315="","","|"&amp;AV315)&amp;IF(AW315="","","|"&amp;AW315)</f>
        <v/>
      </c>
      <c r="Y315">
        <f t="shared" si="87"/>
        <v>0</v>
      </c>
      <c r="Z315">
        <v>100</v>
      </c>
      <c r="AE315">
        <v>0</v>
      </c>
      <c r="AF315" s="23">
        <f t="shared" si="78"/>
        <v>0</v>
      </c>
      <c r="AG315" s="23">
        <f t="shared" si="79"/>
        <v>0</v>
      </c>
      <c r="AN315" s="6" t="str">
        <f>_xlfn.IFNA(IF(IF($AH315=AN$5,VLOOKUP(AI315,buff!$K:$L,2,FALSE),"")=0,"",IF($AH315=AN$5,VLOOKUP(AI315,buff!$K:$L,2,FALSE),"")),"")</f>
        <v/>
      </c>
      <c r="AO315" s="6" t="str">
        <f>_xlfn.IFNA(IF(IF($AH315=AO$5,VLOOKUP(AJ315,buff!$K:$L,2,FALSE),"")=0,"",IF($AH315=AO$5,VLOOKUP(AJ315,buff!$K:$L,2,FALSE),"")),"")</f>
        <v/>
      </c>
      <c r="AP315" s="6" t="str">
        <f>_xlfn.IFNA(IF(IF($AH315=AP$5,VLOOKUP(AK315,buff!$K:$L,2,FALSE),"")=0,"",IF($AH315=AP$5,VLOOKUP(AK315,buff!$K:$L,2,FALSE),"")),"")</f>
        <v/>
      </c>
      <c r="AQ315" s="6" t="str">
        <f>_xlfn.IFNA(IF(IF($AH315=AQ$5,VLOOKUP(AL315,buff!$K:$L,2,FALSE),"")=0,"",IF($AH315=AQ$5,VLOOKUP(AL315,buff!$K:$L,2,FALSE),"")),"")</f>
        <v/>
      </c>
      <c r="AR315" s="6" t="str">
        <f>_xlfn.IFNA(IF(IF($AH315=AR$5,VLOOKUP(AM315,buff!$K:$L,2,FALSE),"")=0,"",IF($AH315=AR$5,VLOOKUP(AM315,buff!$K:$L,2,FALSE),"")),"")</f>
        <v/>
      </c>
      <c r="AS315" s="6" t="str">
        <f>_xlfn.IFNA(IF(IF($AH315=AS$5,VLOOKUP(AI315,buff!$K:$L,2,FALSE),"")=0,"",IF($AH315=AS$5,VLOOKUP(AI315,buff!$K:$L,2,FALSE),"")),"")</f>
        <v/>
      </c>
      <c r="AT315" s="6" t="str">
        <f>_xlfn.IFNA(IF(IF($AH315=AT$5,VLOOKUP(AJ315,buff!$K:$L,2,FALSE),"")=0,"",IF($AH315=AT$5,VLOOKUP(AJ315,buff!$K:$L,2,FALSE),"")),"")</f>
        <v/>
      </c>
      <c r="AU315" s="6" t="str">
        <f>_xlfn.IFNA(IF(IF($AH315=AU$5,VLOOKUP(AK315,buff!$K:$L,2,FALSE),"")=0,"",IF($AH315=AU$5,VLOOKUP(AK315,buff!$K:$L,2,FALSE),"")),"")</f>
        <v/>
      </c>
      <c r="AV315" s="6" t="str">
        <f>_xlfn.IFNA(IF(IF($AH315=AV$5,VLOOKUP(AL315,buff!$K:$L,2,FALSE),"")=0,"",IF($AH315=AV$5,VLOOKUP(AL315,buff!$K:$L,2,FALSE),"")),"")</f>
        <v/>
      </c>
      <c r="AW315" s="6" t="str">
        <f>_xlfn.IFNA(IF(IF($AH315=AW$5,VLOOKUP(AM315,buff!$K:$L,2,FALSE),"")=0,"",IF($AH315=AW$5,VLOOKUP(AM315,buff!$K:$L,2,FALSE),"")),"")</f>
        <v/>
      </c>
      <c r="AX315" s="6" t="e">
        <f>VLOOKUP(AI315,buff!K:P,6,FALSE)</f>
        <v>#N/A</v>
      </c>
      <c r="AY315" t="e">
        <f t="shared" si="80"/>
        <v>#N/A</v>
      </c>
      <c r="AZ315" t="e">
        <f t="shared" si="80"/>
        <v>#N/A</v>
      </c>
      <c r="BA315">
        <f t="shared" si="81"/>
        <v>0</v>
      </c>
      <c r="BB315">
        <f t="shared" si="82"/>
        <v>0</v>
      </c>
    </row>
    <row r="316" spans="1:54" x14ac:dyDescent="0.15">
      <c r="A316" t="str">
        <f t="shared" si="89"/>
        <v>越城主动技能1等级10</v>
      </c>
      <c r="B316" s="8">
        <v>310</v>
      </c>
      <c r="C316" s="8" t="str">
        <f>VLOOKUP(G316,角色!A:B,2,FALSE)</f>
        <v>越城</v>
      </c>
      <c r="D316" s="8" t="str">
        <f t="shared" si="77"/>
        <v>主动技能1</v>
      </c>
      <c r="E316" s="8">
        <f t="shared" si="83"/>
        <v>10</v>
      </c>
      <c r="F316" s="8">
        <f t="shared" si="84"/>
        <v>1</v>
      </c>
      <c r="G316" s="8">
        <f t="shared" si="85"/>
        <v>6</v>
      </c>
      <c r="H316" s="4" t="s">
        <v>258</v>
      </c>
      <c r="I316" s="4" t="s">
        <v>52</v>
      </c>
      <c r="J316" s="4" t="s">
        <v>305</v>
      </c>
      <c r="K316" s="1" t="s">
        <v>103</v>
      </c>
      <c r="L316" s="4" t="s">
        <v>107</v>
      </c>
      <c r="M316" s="4"/>
      <c r="N316" s="4">
        <v>100</v>
      </c>
      <c r="O316" s="4"/>
      <c r="T316" s="6" t="str">
        <f t="shared" si="90"/>
        <v/>
      </c>
      <c r="U316" s="6" t="str">
        <f t="shared" si="91"/>
        <v/>
      </c>
      <c r="Y316">
        <f t="shared" si="87"/>
        <v>0</v>
      </c>
      <c r="Z316">
        <v>100</v>
      </c>
      <c r="AE316">
        <v>0</v>
      </c>
      <c r="AF316" s="23">
        <f t="shared" si="78"/>
        <v>0</v>
      </c>
      <c r="AG316" s="23">
        <f t="shared" si="79"/>
        <v>0</v>
      </c>
      <c r="AN316" s="6" t="str">
        <f>_xlfn.IFNA(IF(IF($AH316=AN$5,VLOOKUP(AI316,buff!$K:$L,2,FALSE),"")=0,"",IF($AH316=AN$5,VLOOKUP(AI316,buff!$K:$L,2,FALSE),"")),"")</f>
        <v/>
      </c>
      <c r="AO316" s="6" t="str">
        <f>_xlfn.IFNA(IF(IF($AH316=AO$5,VLOOKUP(AJ316,buff!$K:$L,2,FALSE),"")=0,"",IF($AH316=AO$5,VLOOKUP(AJ316,buff!$K:$L,2,FALSE),"")),"")</f>
        <v/>
      </c>
      <c r="AP316" s="6" t="str">
        <f>_xlfn.IFNA(IF(IF($AH316=AP$5,VLOOKUP(AK316,buff!$K:$L,2,FALSE),"")=0,"",IF($AH316=AP$5,VLOOKUP(AK316,buff!$K:$L,2,FALSE),"")),"")</f>
        <v/>
      </c>
      <c r="AQ316" s="6" t="str">
        <f>_xlfn.IFNA(IF(IF($AH316=AQ$5,VLOOKUP(AL316,buff!$K:$L,2,FALSE),"")=0,"",IF($AH316=AQ$5,VLOOKUP(AL316,buff!$K:$L,2,FALSE),"")),"")</f>
        <v/>
      </c>
      <c r="AR316" s="6" t="str">
        <f>_xlfn.IFNA(IF(IF($AH316=AR$5,VLOOKUP(AM316,buff!$K:$L,2,FALSE),"")=0,"",IF($AH316=AR$5,VLOOKUP(AM316,buff!$K:$L,2,FALSE),"")),"")</f>
        <v/>
      </c>
      <c r="AS316" s="6" t="str">
        <f>_xlfn.IFNA(IF(IF($AH316=AS$5,VLOOKUP(AI316,buff!$K:$L,2,FALSE),"")=0,"",IF($AH316=AS$5,VLOOKUP(AI316,buff!$K:$L,2,FALSE),"")),"")</f>
        <v/>
      </c>
      <c r="AT316" s="6" t="str">
        <f>_xlfn.IFNA(IF(IF($AH316=AT$5,VLOOKUP(AJ316,buff!$K:$L,2,FALSE),"")=0,"",IF($AH316=AT$5,VLOOKUP(AJ316,buff!$K:$L,2,FALSE),"")),"")</f>
        <v/>
      </c>
      <c r="AU316" s="6" t="str">
        <f>_xlfn.IFNA(IF(IF($AH316=AU$5,VLOOKUP(AK316,buff!$K:$L,2,FALSE),"")=0,"",IF($AH316=AU$5,VLOOKUP(AK316,buff!$K:$L,2,FALSE),"")),"")</f>
        <v/>
      </c>
      <c r="AV316" s="6" t="str">
        <f>_xlfn.IFNA(IF(IF($AH316=AV$5,VLOOKUP(AL316,buff!$K:$L,2,FALSE),"")=0,"",IF($AH316=AV$5,VLOOKUP(AL316,buff!$K:$L,2,FALSE),"")),"")</f>
        <v/>
      </c>
      <c r="AW316" s="6" t="str">
        <f>_xlfn.IFNA(IF(IF($AH316=AW$5,VLOOKUP(AM316,buff!$K:$L,2,FALSE),"")=0,"",IF($AH316=AW$5,VLOOKUP(AM316,buff!$K:$L,2,FALSE),"")),"")</f>
        <v/>
      </c>
      <c r="AX316" s="6" t="e">
        <f>VLOOKUP(AI316,buff!K:P,6,FALSE)</f>
        <v>#N/A</v>
      </c>
      <c r="AY316" t="e">
        <f t="shared" si="80"/>
        <v>#N/A</v>
      </c>
      <c r="AZ316" t="e">
        <f t="shared" si="80"/>
        <v>#N/A</v>
      </c>
      <c r="BA316">
        <f t="shared" si="81"/>
        <v>0</v>
      </c>
      <c r="BB316">
        <f t="shared" si="82"/>
        <v>0</v>
      </c>
    </row>
    <row r="317" spans="1:54" x14ac:dyDescent="0.15">
      <c r="A317" t="str">
        <f t="shared" si="89"/>
        <v>越城主动技能1等级11</v>
      </c>
      <c r="B317" s="8">
        <v>311</v>
      </c>
      <c r="C317" s="8" t="str">
        <f>VLOOKUP(G317,角色!A:B,2,FALSE)</f>
        <v>越城</v>
      </c>
      <c r="D317" s="8" t="str">
        <f t="shared" si="77"/>
        <v>主动技能1</v>
      </c>
      <c r="E317" s="8">
        <f t="shared" si="83"/>
        <v>11</v>
      </c>
      <c r="F317" s="8">
        <f t="shared" si="84"/>
        <v>1</v>
      </c>
      <c r="G317" s="8">
        <f t="shared" si="85"/>
        <v>6</v>
      </c>
      <c r="H317" s="4" t="s">
        <v>258</v>
      </c>
      <c r="I317" s="4" t="s">
        <v>52</v>
      </c>
      <c r="J317" s="4" t="s">
        <v>305</v>
      </c>
      <c r="K317" s="1" t="s">
        <v>103</v>
      </c>
      <c r="L317" s="4" t="s">
        <v>107</v>
      </c>
      <c r="M317" s="4"/>
      <c r="N317" s="4">
        <v>100</v>
      </c>
      <c r="O317" s="4"/>
      <c r="T317" s="6" t="str">
        <f t="shared" si="90"/>
        <v/>
      </c>
      <c r="U317" s="6" t="str">
        <f t="shared" si="91"/>
        <v/>
      </c>
      <c r="Y317">
        <f t="shared" si="87"/>
        <v>0</v>
      </c>
      <c r="Z317">
        <v>100</v>
      </c>
      <c r="AE317">
        <v>0</v>
      </c>
      <c r="AF317" s="23">
        <f t="shared" si="78"/>
        <v>0</v>
      </c>
      <c r="AG317" s="23">
        <f t="shared" si="79"/>
        <v>0</v>
      </c>
      <c r="AN317" s="6" t="str">
        <f>_xlfn.IFNA(IF(IF($AH317=AN$5,VLOOKUP(AI317,buff!$K:$L,2,FALSE),"")=0,"",IF($AH317=AN$5,VLOOKUP(AI317,buff!$K:$L,2,FALSE),"")),"")</f>
        <v/>
      </c>
      <c r="AO317" s="6" t="str">
        <f>_xlfn.IFNA(IF(IF($AH317=AO$5,VLOOKUP(AJ317,buff!$K:$L,2,FALSE),"")=0,"",IF($AH317=AO$5,VLOOKUP(AJ317,buff!$K:$L,2,FALSE),"")),"")</f>
        <v/>
      </c>
      <c r="AP317" s="6" t="str">
        <f>_xlfn.IFNA(IF(IF($AH317=AP$5,VLOOKUP(AK317,buff!$K:$L,2,FALSE),"")=0,"",IF($AH317=AP$5,VLOOKUP(AK317,buff!$K:$L,2,FALSE),"")),"")</f>
        <v/>
      </c>
      <c r="AQ317" s="6" t="str">
        <f>_xlfn.IFNA(IF(IF($AH317=AQ$5,VLOOKUP(AL317,buff!$K:$L,2,FALSE),"")=0,"",IF($AH317=AQ$5,VLOOKUP(AL317,buff!$K:$L,2,FALSE),"")),"")</f>
        <v/>
      </c>
      <c r="AR317" s="6" t="str">
        <f>_xlfn.IFNA(IF(IF($AH317=AR$5,VLOOKUP(AM317,buff!$K:$L,2,FALSE),"")=0,"",IF($AH317=AR$5,VLOOKUP(AM317,buff!$K:$L,2,FALSE),"")),"")</f>
        <v/>
      </c>
      <c r="AS317" s="6" t="str">
        <f>_xlfn.IFNA(IF(IF($AH317=AS$5,VLOOKUP(AI317,buff!$K:$L,2,FALSE),"")=0,"",IF($AH317=AS$5,VLOOKUP(AI317,buff!$K:$L,2,FALSE),"")),"")</f>
        <v/>
      </c>
      <c r="AT317" s="6" t="str">
        <f>_xlfn.IFNA(IF(IF($AH317=AT$5,VLOOKUP(AJ317,buff!$K:$L,2,FALSE),"")=0,"",IF($AH317=AT$5,VLOOKUP(AJ317,buff!$K:$L,2,FALSE),"")),"")</f>
        <v/>
      </c>
      <c r="AU317" s="6" t="str">
        <f>_xlfn.IFNA(IF(IF($AH317=AU$5,VLOOKUP(AK317,buff!$K:$L,2,FALSE),"")=0,"",IF($AH317=AU$5,VLOOKUP(AK317,buff!$K:$L,2,FALSE),"")),"")</f>
        <v/>
      </c>
      <c r="AV317" s="6" t="str">
        <f>_xlfn.IFNA(IF(IF($AH317=AV$5,VLOOKUP(AL317,buff!$K:$L,2,FALSE),"")=0,"",IF($AH317=AV$5,VLOOKUP(AL317,buff!$K:$L,2,FALSE),"")),"")</f>
        <v/>
      </c>
      <c r="AW317" s="6" t="str">
        <f>_xlfn.IFNA(IF(IF($AH317=AW$5,VLOOKUP(AM317,buff!$K:$L,2,FALSE),"")=0,"",IF($AH317=AW$5,VLOOKUP(AM317,buff!$K:$L,2,FALSE),"")),"")</f>
        <v/>
      </c>
      <c r="AX317" s="6" t="e">
        <f>VLOOKUP(AI317,buff!K:P,6,FALSE)</f>
        <v>#N/A</v>
      </c>
      <c r="AY317" t="e">
        <f t="shared" si="80"/>
        <v>#N/A</v>
      </c>
      <c r="AZ317" t="e">
        <f t="shared" si="80"/>
        <v>#N/A</v>
      </c>
      <c r="BA317">
        <f t="shared" si="81"/>
        <v>0</v>
      </c>
      <c r="BB317">
        <f t="shared" si="82"/>
        <v>0</v>
      </c>
    </row>
    <row r="318" spans="1:54" x14ac:dyDescent="0.15">
      <c r="A318" t="str">
        <f t="shared" si="89"/>
        <v>越城主动技能1等级12</v>
      </c>
      <c r="B318" s="8">
        <v>312</v>
      </c>
      <c r="C318" s="8" t="str">
        <f>VLOOKUP(G318,角色!A:B,2,FALSE)</f>
        <v>越城</v>
      </c>
      <c r="D318" s="8" t="str">
        <f t="shared" si="77"/>
        <v>主动技能1</v>
      </c>
      <c r="E318" s="8">
        <f t="shared" si="83"/>
        <v>12</v>
      </c>
      <c r="F318" s="8">
        <f t="shared" si="84"/>
        <v>1</v>
      </c>
      <c r="G318" s="8">
        <f t="shared" si="85"/>
        <v>6</v>
      </c>
      <c r="H318" s="4" t="s">
        <v>258</v>
      </c>
      <c r="I318" s="4" t="s">
        <v>52</v>
      </c>
      <c r="J318" s="4" t="s">
        <v>305</v>
      </c>
      <c r="K318" s="1" t="s">
        <v>103</v>
      </c>
      <c r="L318" s="4" t="s">
        <v>107</v>
      </c>
      <c r="M318" s="4"/>
      <c r="N318" s="4">
        <v>100</v>
      </c>
      <c r="O318" s="4"/>
      <c r="T318" s="6" t="str">
        <f t="shared" si="90"/>
        <v/>
      </c>
      <c r="U318" s="6" t="str">
        <f t="shared" si="91"/>
        <v/>
      </c>
      <c r="Y318">
        <f t="shared" si="87"/>
        <v>0</v>
      </c>
      <c r="Z318">
        <v>100</v>
      </c>
      <c r="AE318">
        <v>0</v>
      </c>
      <c r="AF318" s="23">
        <f t="shared" si="78"/>
        <v>0</v>
      </c>
      <c r="AG318" s="23">
        <f t="shared" si="79"/>
        <v>0</v>
      </c>
      <c r="AN318" s="6" t="str">
        <f>_xlfn.IFNA(IF(IF($AH318=AN$5,VLOOKUP(AI318,buff!$K:$L,2,FALSE),"")=0,"",IF($AH318=AN$5,VLOOKUP(AI318,buff!$K:$L,2,FALSE),"")),"")</f>
        <v/>
      </c>
      <c r="AO318" s="6" t="str">
        <f>_xlfn.IFNA(IF(IF($AH318=AO$5,VLOOKUP(AJ318,buff!$K:$L,2,FALSE),"")=0,"",IF($AH318=AO$5,VLOOKUP(AJ318,buff!$K:$L,2,FALSE),"")),"")</f>
        <v/>
      </c>
      <c r="AP318" s="6" t="str">
        <f>_xlfn.IFNA(IF(IF($AH318=AP$5,VLOOKUP(AK318,buff!$K:$L,2,FALSE),"")=0,"",IF($AH318=AP$5,VLOOKUP(AK318,buff!$K:$L,2,FALSE),"")),"")</f>
        <v/>
      </c>
      <c r="AQ318" s="6" t="str">
        <f>_xlfn.IFNA(IF(IF($AH318=AQ$5,VLOOKUP(AL318,buff!$K:$L,2,FALSE),"")=0,"",IF($AH318=AQ$5,VLOOKUP(AL318,buff!$K:$L,2,FALSE),"")),"")</f>
        <v/>
      </c>
      <c r="AR318" s="6" t="str">
        <f>_xlfn.IFNA(IF(IF($AH318=AR$5,VLOOKUP(AM318,buff!$K:$L,2,FALSE),"")=0,"",IF($AH318=AR$5,VLOOKUP(AM318,buff!$K:$L,2,FALSE),"")),"")</f>
        <v/>
      </c>
      <c r="AS318" s="6" t="str">
        <f>_xlfn.IFNA(IF(IF($AH318=AS$5,VLOOKUP(AI318,buff!$K:$L,2,FALSE),"")=0,"",IF($AH318=AS$5,VLOOKUP(AI318,buff!$K:$L,2,FALSE),"")),"")</f>
        <v/>
      </c>
      <c r="AT318" s="6" t="str">
        <f>_xlfn.IFNA(IF(IF($AH318=AT$5,VLOOKUP(AJ318,buff!$K:$L,2,FALSE),"")=0,"",IF($AH318=AT$5,VLOOKUP(AJ318,buff!$K:$L,2,FALSE),"")),"")</f>
        <v/>
      </c>
      <c r="AU318" s="6" t="str">
        <f>_xlfn.IFNA(IF(IF($AH318=AU$5,VLOOKUP(AK318,buff!$K:$L,2,FALSE),"")=0,"",IF($AH318=AU$5,VLOOKUP(AK318,buff!$K:$L,2,FALSE),"")),"")</f>
        <v/>
      </c>
      <c r="AV318" s="6" t="str">
        <f>_xlfn.IFNA(IF(IF($AH318=AV$5,VLOOKUP(AL318,buff!$K:$L,2,FALSE),"")=0,"",IF($AH318=AV$5,VLOOKUP(AL318,buff!$K:$L,2,FALSE),"")),"")</f>
        <v/>
      </c>
      <c r="AW318" s="6" t="str">
        <f>_xlfn.IFNA(IF(IF($AH318=AW$5,VLOOKUP(AM318,buff!$K:$L,2,FALSE),"")=0,"",IF($AH318=AW$5,VLOOKUP(AM318,buff!$K:$L,2,FALSE),"")),"")</f>
        <v/>
      </c>
      <c r="AX318" s="6" t="e">
        <f>VLOOKUP(AI318,buff!K:P,6,FALSE)</f>
        <v>#N/A</v>
      </c>
      <c r="AY318" t="e">
        <f t="shared" si="80"/>
        <v>#N/A</v>
      </c>
      <c r="AZ318" t="e">
        <f t="shared" si="80"/>
        <v>#N/A</v>
      </c>
      <c r="BA318">
        <f t="shared" si="81"/>
        <v>0</v>
      </c>
      <c r="BB318">
        <f t="shared" si="82"/>
        <v>0</v>
      </c>
    </row>
    <row r="319" spans="1:54" x14ac:dyDescent="0.15">
      <c r="A319" t="str">
        <f t="shared" si="89"/>
        <v>越城主动技能1等级13</v>
      </c>
      <c r="B319" s="8">
        <v>313</v>
      </c>
      <c r="C319" s="8" t="str">
        <f>VLOOKUP(G319,角色!A:B,2,FALSE)</f>
        <v>越城</v>
      </c>
      <c r="D319" s="8" t="str">
        <f t="shared" si="77"/>
        <v>主动技能1</v>
      </c>
      <c r="E319" s="8">
        <f t="shared" si="83"/>
        <v>13</v>
      </c>
      <c r="F319" s="8">
        <f t="shared" si="84"/>
        <v>1</v>
      </c>
      <c r="G319" s="8">
        <f t="shared" si="85"/>
        <v>6</v>
      </c>
      <c r="H319" s="4" t="s">
        <v>258</v>
      </c>
      <c r="I319" s="4" t="s">
        <v>52</v>
      </c>
      <c r="J319" s="4" t="s">
        <v>305</v>
      </c>
      <c r="K319" s="1" t="s">
        <v>103</v>
      </c>
      <c r="L319" s="4" t="s">
        <v>107</v>
      </c>
      <c r="M319" s="4"/>
      <c r="N319" s="4">
        <v>100</v>
      </c>
      <c r="O319" s="4"/>
      <c r="T319" s="6" t="str">
        <f t="shared" si="90"/>
        <v/>
      </c>
      <c r="U319" s="6" t="str">
        <f t="shared" si="91"/>
        <v/>
      </c>
      <c r="Y319">
        <f t="shared" si="87"/>
        <v>0</v>
      </c>
      <c r="Z319">
        <v>100</v>
      </c>
      <c r="AE319">
        <v>0</v>
      </c>
      <c r="AF319" s="23">
        <f t="shared" si="78"/>
        <v>0</v>
      </c>
      <c r="AG319" s="23">
        <f t="shared" si="79"/>
        <v>0</v>
      </c>
      <c r="AN319" s="6" t="str">
        <f>_xlfn.IFNA(IF(IF($AH319=AN$5,VLOOKUP(AI319,buff!$K:$L,2,FALSE),"")=0,"",IF($AH319=AN$5,VLOOKUP(AI319,buff!$K:$L,2,FALSE),"")),"")</f>
        <v/>
      </c>
      <c r="AO319" s="6" t="str">
        <f>_xlfn.IFNA(IF(IF($AH319=AO$5,VLOOKUP(AJ319,buff!$K:$L,2,FALSE),"")=0,"",IF($AH319=AO$5,VLOOKUP(AJ319,buff!$K:$L,2,FALSE),"")),"")</f>
        <v/>
      </c>
      <c r="AP319" s="6" t="str">
        <f>_xlfn.IFNA(IF(IF($AH319=AP$5,VLOOKUP(AK319,buff!$K:$L,2,FALSE),"")=0,"",IF($AH319=AP$5,VLOOKUP(AK319,buff!$K:$L,2,FALSE),"")),"")</f>
        <v/>
      </c>
      <c r="AQ319" s="6" t="str">
        <f>_xlfn.IFNA(IF(IF($AH319=AQ$5,VLOOKUP(AL319,buff!$K:$L,2,FALSE),"")=0,"",IF($AH319=AQ$5,VLOOKUP(AL319,buff!$K:$L,2,FALSE),"")),"")</f>
        <v/>
      </c>
      <c r="AR319" s="6" t="str">
        <f>_xlfn.IFNA(IF(IF($AH319=AR$5,VLOOKUP(AM319,buff!$K:$L,2,FALSE),"")=0,"",IF($AH319=AR$5,VLOOKUP(AM319,buff!$K:$L,2,FALSE),"")),"")</f>
        <v/>
      </c>
      <c r="AS319" s="6" t="str">
        <f>_xlfn.IFNA(IF(IF($AH319=AS$5,VLOOKUP(AI319,buff!$K:$L,2,FALSE),"")=0,"",IF($AH319=AS$5,VLOOKUP(AI319,buff!$K:$L,2,FALSE),"")),"")</f>
        <v/>
      </c>
      <c r="AT319" s="6" t="str">
        <f>_xlfn.IFNA(IF(IF($AH319=AT$5,VLOOKUP(AJ319,buff!$K:$L,2,FALSE),"")=0,"",IF($AH319=AT$5,VLOOKUP(AJ319,buff!$K:$L,2,FALSE),"")),"")</f>
        <v/>
      </c>
      <c r="AU319" s="6" t="str">
        <f>_xlfn.IFNA(IF(IF($AH319=AU$5,VLOOKUP(AK319,buff!$K:$L,2,FALSE),"")=0,"",IF($AH319=AU$5,VLOOKUP(AK319,buff!$K:$L,2,FALSE),"")),"")</f>
        <v/>
      </c>
      <c r="AV319" s="6" t="str">
        <f>_xlfn.IFNA(IF(IF($AH319=AV$5,VLOOKUP(AL319,buff!$K:$L,2,FALSE),"")=0,"",IF($AH319=AV$5,VLOOKUP(AL319,buff!$K:$L,2,FALSE),"")),"")</f>
        <v/>
      </c>
      <c r="AW319" s="6" t="str">
        <f>_xlfn.IFNA(IF(IF($AH319=AW$5,VLOOKUP(AM319,buff!$K:$L,2,FALSE),"")=0,"",IF($AH319=AW$5,VLOOKUP(AM319,buff!$K:$L,2,FALSE),"")),"")</f>
        <v/>
      </c>
      <c r="AX319" s="6" t="e">
        <f>VLOOKUP(AI319,buff!K:P,6,FALSE)</f>
        <v>#N/A</v>
      </c>
      <c r="AY319" t="e">
        <f t="shared" si="80"/>
        <v>#N/A</v>
      </c>
      <c r="AZ319" t="e">
        <f t="shared" si="80"/>
        <v>#N/A</v>
      </c>
      <c r="BA319">
        <f t="shared" si="81"/>
        <v>0</v>
      </c>
      <c r="BB319">
        <f t="shared" si="82"/>
        <v>0</v>
      </c>
    </row>
    <row r="320" spans="1:54" x14ac:dyDescent="0.15">
      <c r="A320" t="str">
        <f t="shared" si="89"/>
        <v>越城主动技能1等级14</v>
      </c>
      <c r="B320" s="8">
        <v>314</v>
      </c>
      <c r="C320" s="8" t="str">
        <f>VLOOKUP(G320,角色!A:B,2,FALSE)</f>
        <v>越城</v>
      </c>
      <c r="D320" s="8" t="str">
        <f t="shared" si="77"/>
        <v>主动技能1</v>
      </c>
      <c r="E320" s="8">
        <f t="shared" si="83"/>
        <v>14</v>
      </c>
      <c r="F320" s="8">
        <f t="shared" si="84"/>
        <v>1</v>
      </c>
      <c r="G320" s="8">
        <f t="shared" si="85"/>
        <v>6</v>
      </c>
      <c r="H320" s="4" t="s">
        <v>258</v>
      </c>
      <c r="I320" s="4" t="s">
        <v>52</v>
      </c>
      <c r="J320" s="4" t="s">
        <v>305</v>
      </c>
      <c r="K320" s="1" t="s">
        <v>103</v>
      </c>
      <c r="L320" s="4" t="s">
        <v>107</v>
      </c>
      <c r="M320" s="4"/>
      <c r="N320" s="4">
        <v>100</v>
      </c>
      <c r="O320" s="4"/>
      <c r="T320" s="6" t="str">
        <f t="shared" si="90"/>
        <v/>
      </c>
      <c r="U320" s="6" t="str">
        <f t="shared" si="91"/>
        <v/>
      </c>
      <c r="Y320">
        <f t="shared" si="87"/>
        <v>0</v>
      </c>
      <c r="Z320">
        <v>100</v>
      </c>
      <c r="AE320">
        <v>0</v>
      </c>
      <c r="AF320" s="23">
        <f t="shared" si="78"/>
        <v>0</v>
      </c>
      <c r="AG320" s="23">
        <f t="shared" si="79"/>
        <v>0</v>
      </c>
      <c r="AN320" s="6" t="str">
        <f>_xlfn.IFNA(IF(IF($AH320=AN$5,VLOOKUP(AI320,buff!$K:$L,2,FALSE),"")=0,"",IF($AH320=AN$5,VLOOKUP(AI320,buff!$K:$L,2,FALSE),"")),"")</f>
        <v/>
      </c>
      <c r="AO320" s="6" t="str">
        <f>_xlfn.IFNA(IF(IF($AH320=AO$5,VLOOKUP(AJ320,buff!$K:$L,2,FALSE),"")=0,"",IF($AH320=AO$5,VLOOKUP(AJ320,buff!$K:$L,2,FALSE),"")),"")</f>
        <v/>
      </c>
      <c r="AP320" s="6" t="str">
        <f>_xlfn.IFNA(IF(IF($AH320=AP$5,VLOOKUP(AK320,buff!$K:$L,2,FALSE),"")=0,"",IF($AH320=AP$5,VLOOKUP(AK320,buff!$K:$L,2,FALSE),"")),"")</f>
        <v/>
      </c>
      <c r="AQ320" s="6" t="str">
        <f>_xlfn.IFNA(IF(IF($AH320=AQ$5,VLOOKUP(AL320,buff!$K:$L,2,FALSE),"")=0,"",IF($AH320=AQ$5,VLOOKUP(AL320,buff!$K:$L,2,FALSE),"")),"")</f>
        <v/>
      </c>
      <c r="AR320" s="6" t="str">
        <f>_xlfn.IFNA(IF(IF($AH320=AR$5,VLOOKUP(AM320,buff!$K:$L,2,FALSE),"")=0,"",IF($AH320=AR$5,VLOOKUP(AM320,buff!$K:$L,2,FALSE),"")),"")</f>
        <v/>
      </c>
      <c r="AS320" s="6" t="str">
        <f>_xlfn.IFNA(IF(IF($AH320=AS$5,VLOOKUP(AI320,buff!$K:$L,2,FALSE),"")=0,"",IF($AH320=AS$5,VLOOKUP(AI320,buff!$K:$L,2,FALSE),"")),"")</f>
        <v/>
      </c>
      <c r="AT320" s="6" t="str">
        <f>_xlfn.IFNA(IF(IF($AH320=AT$5,VLOOKUP(AJ320,buff!$K:$L,2,FALSE),"")=0,"",IF($AH320=AT$5,VLOOKUP(AJ320,buff!$K:$L,2,FALSE),"")),"")</f>
        <v/>
      </c>
      <c r="AU320" s="6" t="str">
        <f>_xlfn.IFNA(IF(IF($AH320=AU$5,VLOOKUP(AK320,buff!$K:$L,2,FALSE),"")=0,"",IF($AH320=AU$5,VLOOKUP(AK320,buff!$K:$L,2,FALSE),"")),"")</f>
        <v/>
      </c>
      <c r="AV320" s="6" t="str">
        <f>_xlfn.IFNA(IF(IF($AH320=AV$5,VLOOKUP(AL320,buff!$K:$L,2,FALSE),"")=0,"",IF($AH320=AV$5,VLOOKUP(AL320,buff!$K:$L,2,FALSE),"")),"")</f>
        <v/>
      </c>
      <c r="AW320" s="6" t="str">
        <f>_xlfn.IFNA(IF(IF($AH320=AW$5,VLOOKUP(AM320,buff!$K:$L,2,FALSE),"")=0,"",IF($AH320=AW$5,VLOOKUP(AM320,buff!$K:$L,2,FALSE),"")),"")</f>
        <v/>
      </c>
      <c r="AX320" s="6" t="e">
        <f>VLOOKUP(AI320,buff!K:P,6,FALSE)</f>
        <v>#N/A</v>
      </c>
      <c r="AY320" t="e">
        <f t="shared" si="80"/>
        <v>#N/A</v>
      </c>
      <c r="AZ320" t="e">
        <f t="shared" si="80"/>
        <v>#N/A</v>
      </c>
      <c r="BA320">
        <f t="shared" si="81"/>
        <v>0</v>
      </c>
      <c r="BB320">
        <f t="shared" si="82"/>
        <v>0</v>
      </c>
    </row>
    <row r="321" spans="1:54" x14ac:dyDescent="0.15">
      <c r="A321" t="str">
        <f t="shared" si="89"/>
        <v>越城主动技能1等级15</v>
      </c>
      <c r="B321" s="8">
        <v>315</v>
      </c>
      <c r="C321" s="8" t="str">
        <f>VLOOKUP(G321,角色!A:B,2,FALSE)</f>
        <v>越城</v>
      </c>
      <c r="D321" s="8" t="str">
        <f t="shared" si="77"/>
        <v>主动技能1</v>
      </c>
      <c r="E321" s="8">
        <f t="shared" si="83"/>
        <v>15</v>
      </c>
      <c r="F321" s="8">
        <f t="shared" si="84"/>
        <v>1</v>
      </c>
      <c r="G321" s="8">
        <f t="shared" si="85"/>
        <v>6</v>
      </c>
      <c r="H321" s="4" t="s">
        <v>258</v>
      </c>
      <c r="I321" s="4" t="s">
        <v>52</v>
      </c>
      <c r="J321" s="4" t="s">
        <v>305</v>
      </c>
      <c r="K321" s="1" t="s">
        <v>103</v>
      </c>
      <c r="L321" s="4" t="s">
        <v>107</v>
      </c>
      <c r="M321" s="4"/>
      <c r="N321" s="4">
        <v>100</v>
      </c>
      <c r="O321" s="4"/>
      <c r="T321" s="6" t="str">
        <f t="shared" si="90"/>
        <v/>
      </c>
      <c r="U321" s="6" t="str">
        <f t="shared" si="91"/>
        <v/>
      </c>
      <c r="Y321">
        <f t="shared" si="87"/>
        <v>0</v>
      </c>
      <c r="Z321">
        <v>100</v>
      </c>
      <c r="AE321">
        <v>0</v>
      </c>
      <c r="AF321" s="23">
        <f t="shared" si="78"/>
        <v>0</v>
      </c>
      <c r="AG321" s="23">
        <f t="shared" si="79"/>
        <v>0</v>
      </c>
      <c r="AN321" s="6" t="str">
        <f>_xlfn.IFNA(IF(IF($AH321=AN$5,VLOOKUP(AI321,buff!$K:$L,2,FALSE),"")=0,"",IF($AH321=AN$5,VLOOKUP(AI321,buff!$K:$L,2,FALSE),"")),"")</f>
        <v/>
      </c>
      <c r="AO321" s="6" t="str">
        <f>_xlfn.IFNA(IF(IF($AH321=AO$5,VLOOKUP(AJ321,buff!$K:$L,2,FALSE),"")=0,"",IF($AH321=AO$5,VLOOKUP(AJ321,buff!$K:$L,2,FALSE),"")),"")</f>
        <v/>
      </c>
      <c r="AP321" s="6" t="str">
        <f>_xlfn.IFNA(IF(IF($AH321=AP$5,VLOOKUP(AK321,buff!$K:$L,2,FALSE),"")=0,"",IF($AH321=AP$5,VLOOKUP(AK321,buff!$K:$L,2,FALSE),"")),"")</f>
        <v/>
      </c>
      <c r="AQ321" s="6" t="str">
        <f>_xlfn.IFNA(IF(IF($AH321=AQ$5,VLOOKUP(AL321,buff!$K:$L,2,FALSE),"")=0,"",IF($AH321=AQ$5,VLOOKUP(AL321,buff!$K:$L,2,FALSE),"")),"")</f>
        <v/>
      </c>
      <c r="AR321" s="6" t="str">
        <f>_xlfn.IFNA(IF(IF($AH321=AR$5,VLOOKUP(AM321,buff!$K:$L,2,FALSE),"")=0,"",IF($AH321=AR$5,VLOOKUP(AM321,buff!$K:$L,2,FALSE),"")),"")</f>
        <v/>
      </c>
      <c r="AS321" s="6" t="str">
        <f>_xlfn.IFNA(IF(IF($AH321=AS$5,VLOOKUP(AI321,buff!$K:$L,2,FALSE),"")=0,"",IF($AH321=AS$5,VLOOKUP(AI321,buff!$K:$L,2,FALSE),"")),"")</f>
        <v/>
      </c>
      <c r="AT321" s="6" t="str">
        <f>_xlfn.IFNA(IF(IF($AH321=AT$5,VLOOKUP(AJ321,buff!$K:$L,2,FALSE),"")=0,"",IF($AH321=AT$5,VLOOKUP(AJ321,buff!$K:$L,2,FALSE),"")),"")</f>
        <v/>
      </c>
      <c r="AU321" s="6" t="str">
        <f>_xlfn.IFNA(IF(IF($AH321=AU$5,VLOOKUP(AK321,buff!$K:$L,2,FALSE),"")=0,"",IF($AH321=AU$5,VLOOKUP(AK321,buff!$K:$L,2,FALSE),"")),"")</f>
        <v/>
      </c>
      <c r="AV321" s="6" t="str">
        <f>_xlfn.IFNA(IF(IF($AH321=AV$5,VLOOKUP(AL321,buff!$K:$L,2,FALSE),"")=0,"",IF($AH321=AV$5,VLOOKUP(AL321,buff!$K:$L,2,FALSE),"")),"")</f>
        <v/>
      </c>
      <c r="AW321" s="6" t="str">
        <f>_xlfn.IFNA(IF(IF($AH321=AW$5,VLOOKUP(AM321,buff!$K:$L,2,FALSE),"")=0,"",IF($AH321=AW$5,VLOOKUP(AM321,buff!$K:$L,2,FALSE),"")),"")</f>
        <v/>
      </c>
      <c r="AX321" s="6" t="e">
        <f>VLOOKUP(AI321,buff!K:P,6,FALSE)</f>
        <v>#N/A</v>
      </c>
      <c r="AY321" t="e">
        <f t="shared" si="80"/>
        <v>#N/A</v>
      </c>
      <c r="AZ321" t="e">
        <f t="shared" si="80"/>
        <v>#N/A</v>
      </c>
      <c r="BA321">
        <f t="shared" si="81"/>
        <v>0</v>
      </c>
      <c r="BB321">
        <f t="shared" si="82"/>
        <v>0</v>
      </c>
    </row>
    <row r="322" spans="1:54" x14ac:dyDescent="0.15">
      <c r="A322" t="str">
        <f t="shared" si="89"/>
        <v>越城主动技能1等级16</v>
      </c>
      <c r="B322" s="8">
        <v>316</v>
      </c>
      <c r="C322" s="8" t="str">
        <f>VLOOKUP(G322,角色!A:B,2,FALSE)</f>
        <v>越城</v>
      </c>
      <c r="D322" s="8" t="str">
        <f t="shared" si="77"/>
        <v>主动技能1</v>
      </c>
      <c r="E322" s="8">
        <f t="shared" si="83"/>
        <v>16</v>
      </c>
      <c r="F322" s="8">
        <f t="shared" si="84"/>
        <v>1</v>
      </c>
      <c r="G322" s="8">
        <f t="shared" si="85"/>
        <v>6</v>
      </c>
      <c r="H322" s="4" t="s">
        <v>258</v>
      </c>
      <c r="I322" s="4" t="s">
        <v>52</v>
      </c>
      <c r="J322" s="4" t="s">
        <v>305</v>
      </c>
      <c r="K322" s="1" t="s">
        <v>103</v>
      </c>
      <c r="L322" s="4" t="s">
        <v>107</v>
      </c>
      <c r="M322" s="4"/>
      <c r="N322" s="4">
        <v>100</v>
      </c>
      <c r="O322" s="4"/>
      <c r="T322" s="6" t="str">
        <f t="shared" si="90"/>
        <v/>
      </c>
      <c r="U322" s="6" t="str">
        <f t="shared" si="91"/>
        <v/>
      </c>
      <c r="Y322">
        <f t="shared" si="87"/>
        <v>0</v>
      </c>
      <c r="Z322">
        <v>100</v>
      </c>
      <c r="AE322">
        <v>0</v>
      </c>
      <c r="AF322" s="23">
        <f t="shared" si="78"/>
        <v>0</v>
      </c>
      <c r="AG322" s="23">
        <f t="shared" si="79"/>
        <v>0</v>
      </c>
      <c r="AN322" s="6" t="str">
        <f>_xlfn.IFNA(IF(IF($AH322=AN$5,VLOOKUP(AI322,buff!$K:$L,2,FALSE),"")=0,"",IF($AH322=AN$5,VLOOKUP(AI322,buff!$K:$L,2,FALSE),"")),"")</f>
        <v/>
      </c>
      <c r="AO322" s="6" t="str">
        <f>_xlfn.IFNA(IF(IF($AH322=AO$5,VLOOKUP(AJ322,buff!$K:$L,2,FALSE),"")=0,"",IF($AH322=AO$5,VLOOKUP(AJ322,buff!$K:$L,2,FALSE),"")),"")</f>
        <v/>
      </c>
      <c r="AP322" s="6" t="str">
        <f>_xlfn.IFNA(IF(IF($AH322=AP$5,VLOOKUP(AK322,buff!$K:$L,2,FALSE),"")=0,"",IF($AH322=AP$5,VLOOKUP(AK322,buff!$K:$L,2,FALSE),"")),"")</f>
        <v/>
      </c>
      <c r="AQ322" s="6" t="str">
        <f>_xlfn.IFNA(IF(IF($AH322=AQ$5,VLOOKUP(AL322,buff!$K:$L,2,FALSE),"")=0,"",IF($AH322=AQ$5,VLOOKUP(AL322,buff!$K:$L,2,FALSE),"")),"")</f>
        <v/>
      </c>
      <c r="AR322" s="6" t="str">
        <f>_xlfn.IFNA(IF(IF($AH322=AR$5,VLOOKUP(AM322,buff!$K:$L,2,FALSE),"")=0,"",IF($AH322=AR$5,VLOOKUP(AM322,buff!$K:$L,2,FALSE),"")),"")</f>
        <v/>
      </c>
      <c r="AS322" s="6" t="str">
        <f>_xlfn.IFNA(IF(IF($AH322=AS$5,VLOOKUP(AI322,buff!$K:$L,2,FALSE),"")=0,"",IF($AH322=AS$5,VLOOKUP(AI322,buff!$K:$L,2,FALSE),"")),"")</f>
        <v/>
      </c>
      <c r="AT322" s="6" t="str">
        <f>_xlfn.IFNA(IF(IF($AH322=AT$5,VLOOKUP(AJ322,buff!$K:$L,2,FALSE),"")=0,"",IF($AH322=AT$5,VLOOKUP(AJ322,buff!$K:$L,2,FALSE),"")),"")</f>
        <v/>
      </c>
      <c r="AU322" s="6" t="str">
        <f>_xlfn.IFNA(IF(IF($AH322=AU$5,VLOOKUP(AK322,buff!$K:$L,2,FALSE),"")=0,"",IF($AH322=AU$5,VLOOKUP(AK322,buff!$K:$L,2,FALSE),"")),"")</f>
        <v/>
      </c>
      <c r="AV322" s="6" t="str">
        <f>_xlfn.IFNA(IF(IF($AH322=AV$5,VLOOKUP(AL322,buff!$K:$L,2,FALSE),"")=0,"",IF($AH322=AV$5,VLOOKUP(AL322,buff!$K:$L,2,FALSE),"")),"")</f>
        <v/>
      </c>
      <c r="AW322" s="6" t="str">
        <f>_xlfn.IFNA(IF(IF($AH322=AW$5,VLOOKUP(AM322,buff!$K:$L,2,FALSE),"")=0,"",IF($AH322=AW$5,VLOOKUP(AM322,buff!$K:$L,2,FALSE),"")),"")</f>
        <v/>
      </c>
      <c r="AX322" s="6" t="e">
        <f>VLOOKUP(AI322,buff!K:P,6,FALSE)</f>
        <v>#N/A</v>
      </c>
      <c r="AY322" t="e">
        <f t="shared" si="80"/>
        <v>#N/A</v>
      </c>
      <c r="AZ322" t="e">
        <f t="shared" si="80"/>
        <v>#N/A</v>
      </c>
      <c r="BA322">
        <f t="shared" si="81"/>
        <v>0</v>
      </c>
      <c r="BB322">
        <f t="shared" si="82"/>
        <v>0</v>
      </c>
    </row>
    <row r="323" spans="1:54" x14ac:dyDescent="0.15">
      <c r="A323" t="str">
        <f t="shared" si="89"/>
        <v>越城主动技能1等级17</v>
      </c>
      <c r="B323" s="8">
        <v>317</v>
      </c>
      <c r="C323" s="8" t="str">
        <f>VLOOKUP(G323,角色!A:B,2,FALSE)</f>
        <v>越城</v>
      </c>
      <c r="D323" s="8" t="str">
        <f t="shared" si="77"/>
        <v>主动技能1</v>
      </c>
      <c r="E323" s="8">
        <f t="shared" si="83"/>
        <v>17</v>
      </c>
      <c r="F323" s="8">
        <f t="shared" si="84"/>
        <v>1</v>
      </c>
      <c r="G323" s="8">
        <f t="shared" si="85"/>
        <v>6</v>
      </c>
      <c r="H323" s="4" t="s">
        <v>258</v>
      </c>
      <c r="I323" s="4" t="s">
        <v>52</v>
      </c>
      <c r="J323" s="4" t="s">
        <v>305</v>
      </c>
      <c r="K323" s="1" t="s">
        <v>103</v>
      </c>
      <c r="L323" s="4" t="s">
        <v>107</v>
      </c>
      <c r="M323" s="4"/>
      <c r="N323" s="4">
        <v>100</v>
      </c>
      <c r="O323" s="4"/>
      <c r="T323" s="6" t="str">
        <f t="shared" si="90"/>
        <v/>
      </c>
      <c r="U323" s="6" t="str">
        <f t="shared" si="91"/>
        <v/>
      </c>
      <c r="Y323">
        <f t="shared" si="87"/>
        <v>0</v>
      </c>
      <c r="Z323">
        <v>100</v>
      </c>
      <c r="AE323">
        <v>0</v>
      </c>
      <c r="AF323" s="23">
        <f t="shared" si="78"/>
        <v>0</v>
      </c>
      <c r="AG323" s="23">
        <f t="shared" si="79"/>
        <v>0</v>
      </c>
      <c r="AN323" s="6" t="str">
        <f>_xlfn.IFNA(IF(IF($AH323=AN$5,VLOOKUP(AI323,buff!$K:$L,2,FALSE),"")=0,"",IF($AH323=AN$5,VLOOKUP(AI323,buff!$K:$L,2,FALSE),"")),"")</f>
        <v/>
      </c>
      <c r="AO323" s="6" t="str">
        <f>_xlfn.IFNA(IF(IF($AH323=AO$5,VLOOKUP(AJ323,buff!$K:$L,2,FALSE),"")=0,"",IF($AH323=AO$5,VLOOKUP(AJ323,buff!$K:$L,2,FALSE),"")),"")</f>
        <v/>
      </c>
      <c r="AP323" s="6" t="str">
        <f>_xlfn.IFNA(IF(IF($AH323=AP$5,VLOOKUP(AK323,buff!$K:$L,2,FALSE),"")=0,"",IF($AH323=AP$5,VLOOKUP(AK323,buff!$K:$L,2,FALSE),"")),"")</f>
        <v/>
      </c>
      <c r="AQ323" s="6" t="str">
        <f>_xlfn.IFNA(IF(IF($AH323=AQ$5,VLOOKUP(AL323,buff!$K:$L,2,FALSE),"")=0,"",IF($AH323=AQ$5,VLOOKUP(AL323,buff!$K:$L,2,FALSE),"")),"")</f>
        <v/>
      </c>
      <c r="AR323" s="6" t="str">
        <f>_xlfn.IFNA(IF(IF($AH323=AR$5,VLOOKUP(AM323,buff!$K:$L,2,FALSE),"")=0,"",IF($AH323=AR$5,VLOOKUP(AM323,buff!$K:$L,2,FALSE),"")),"")</f>
        <v/>
      </c>
      <c r="AS323" s="6" t="str">
        <f>_xlfn.IFNA(IF(IF($AH323=AS$5,VLOOKUP(AI323,buff!$K:$L,2,FALSE),"")=0,"",IF($AH323=AS$5,VLOOKUP(AI323,buff!$K:$L,2,FALSE),"")),"")</f>
        <v/>
      </c>
      <c r="AT323" s="6" t="str">
        <f>_xlfn.IFNA(IF(IF($AH323=AT$5,VLOOKUP(AJ323,buff!$K:$L,2,FALSE),"")=0,"",IF($AH323=AT$5,VLOOKUP(AJ323,buff!$K:$L,2,FALSE),"")),"")</f>
        <v/>
      </c>
      <c r="AU323" s="6" t="str">
        <f>_xlfn.IFNA(IF(IF($AH323=AU$5,VLOOKUP(AK323,buff!$K:$L,2,FALSE),"")=0,"",IF($AH323=AU$5,VLOOKUP(AK323,buff!$K:$L,2,FALSE),"")),"")</f>
        <v/>
      </c>
      <c r="AV323" s="6" t="str">
        <f>_xlfn.IFNA(IF(IF($AH323=AV$5,VLOOKUP(AL323,buff!$K:$L,2,FALSE),"")=0,"",IF($AH323=AV$5,VLOOKUP(AL323,buff!$K:$L,2,FALSE),"")),"")</f>
        <v/>
      </c>
      <c r="AW323" s="6" t="str">
        <f>_xlfn.IFNA(IF(IF($AH323=AW$5,VLOOKUP(AM323,buff!$K:$L,2,FALSE),"")=0,"",IF($AH323=AW$5,VLOOKUP(AM323,buff!$K:$L,2,FALSE),"")),"")</f>
        <v/>
      </c>
      <c r="AX323" s="6" t="e">
        <f>VLOOKUP(AI323,buff!K:P,6,FALSE)</f>
        <v>#N/A</v>
      </c>
      <c r="AY323" t="e">
        <f t="shared" si="80"/>
        <v>#N/A</v>
      </c>
      <c r="AZ323" t="e">
        <f t="shared" si="80"/>
        <v>#N/A</v>
      </c>
      <c r="BA323">
        <f t="shared" si="81"/>
        <v>0</v>
      </c>
      <c r="BB323">
        <f t="shared" si="82"/>
        <v>0</v>
      </c>
    </row>
    <row r="324" spans="1:54" x14ac:dyDescent="0.15">
      <c r="A324" t="str">
        <f t="shared" si="89"/>
        <v>越城主动技能1等级18</v>
      </c>
      <c r="B324" s="8">
        <v>318</v>
      </c>
      <c r="C324" s="8" t="str">
        <f>VLOOKUP(G324,角色!A:B,2,FALSE)</f>
        <v>越城</v>
      </c>
      <c r="D324" s="8" t="str">
        <f t="shared" si="77"/>
        <v>主动技能1</v>
      </c>
      <c r="E324" s="8">
        <f t="shared" si="83"/>
        <v>18</v>
      </c>
      <c r="F324" s="8">
        <f t="shared" si="84"/>
        <v>1</v>
      </c>
      <c r="G324" s="8">
        <f t="shared" si="85"/>
        <v>6</v>
      </c>
      <c r="H324" s="4" t="s">
        <v>258</v>
      </c>
      <c r="I324" s="4" t="s">
        <v>52</v>
      </c>
      <c r="J324" s="4" t="s">
        <v>305</v>
      </c>
      <c r="K324" s="1" t="s">
        <v>103</v>
      </c>
      <c r="L324" s="4" t="s">
        <v>107</v>
      </c>
      <c r="M324" s="4"/>
      <c r="N324" s="4">
        <v>100</v>
      </c>
      <c r="O324" s="4"/>
      <c r="T324" s="6" t="str">
        <f t="shared" si="90"/>
        <v/>
      </c>
      <c r="U324" s="6" t="str">
        <f t="shared" si="91"/>
        <v/>
      </c>
      <c r="Y324">
        <f t="shared" si="87"/>
        <v>0</v>
      </c>
      <c r="Z324">
        <v>100</v>
      </c>
      <c r="AE324">
        <v>0</v>
      </c>
      <c r="AF324" s="23">
        <f t="shared" si="78"/>
        <v>0</v>
      </c>
      <c r="AG324" s="23">
        <f t="shared" si="79"/>
        <v>0</v>
      </c>
      <c r="AN324" s="6" t="str">
        <f>_xlfn.IFNA(IF(IF($AH324=AN$5,VLOOKUP(AI324,buff!$K:$L,2,FALSE),"")=0,"",IF($AH324=AN$5,VLOOKUP(AI324,buff!$K:$L,2,FALSE),"")),"")</f>
        <v/>
      </c>
      <c r="AO324" s="6" t="str">
        <f>_xlfn.IFNA(IF(IF($AH324=AO$5,VLOOKUP(AJ324,buff!$K:$L,2,FALSE),"")=0,"",IF($AH324=AO$5,VLOOKUP(AJ324,buff!$K:$L,2,FALSE),"")),"")</f>
        <v/>
      </c>
      <c r="AP324" s="6" t="str">
        <f>_xlfn.IFNA(IF(IF($AH324=AP$5,VLOOKUP(AK324,buff!$K:$L,2,FALSE),"")=0,"",IF($AH324=AP$5,VLOOKUP(AK324,buff!$K:$L,2,FALSE),"")),"")</f>
        <v/>
      </c>
      <c r="AQ324" s="6" t="str">
        <f>_xlfn.IFNA(IF(IF($AH324=AQ$5,VLOOKUP(AL324,buff!$K:$L,2,FALSE),"")=0,"",IF($AH324=AQ$5,VLOOKUP(AL324,buff!$K:$L,2,FALSE),"")),"")</f>
        <v/>
      </c>
      <c r="AR324" s="6" t="str">
        <f>_xlfn.IFNA(IF(IF($AH324=AR$5,VLOOKUP(AM324,buff!$K:$L,2,FALSE),"")=0,"",IF($AH324=AR$5,VLOOKUP(AM324,buff!$K:$L,2,FALSE),"")),"")</f>
        <v/>
      </c>
      <c r="AS324" s="6" t="str">
        <f>_xlfn.IFNA(IF(IF($AH324=AS$5,VLOOKUP(AI324,buff!$K:$L,2,FALSE),"")=0,"",IF($AH324=AS$5,VLOOKUP(AI324,buff!$K:$L,2,FALSE),"")),"")</f>
        <v/>
      </c>
      <c r="AT324" s="6" t="str">
        <f>_xlfn.IFNA(IF(IF($AH324=AT$5,VLOOKUP(AJ324,buff!$K:$L,2,FALSE),"")=0,"",IF($AH324=AT$5,VLOOKUP(AJ324,buff!$K:$L,2,FALSE),"")),"")</f>
        <v/>
      </c>
      <c r="AU324" s="6" t="str">
        <f>_xlfn.IFNA(IF(IF($AH324=AU$5,VLOOKUP(AK324,buff!$K:$L,2,FALSE),"")=0,"",IF($AH324=AU$5,VLOOKUP(AK324,buff!$K:$L,2,FALSE),"")),"")</f>
        <v/>
      </c>
      <c r="AV324" s="6" t="str">
        <f>_xlfn.IFNA(IF(IF($AH324=AV$5,VLOOKUP(AL324,buff!$K:$L,2,FALSE),"")=0,"",IF($AH324=AV$5,VLOOKUP(AL324,buff!$K:$L,2,FALSE),"")),"")</f>
        <v/>
      </c>
      <c r="AW324" s="6" t="str">
        <f>_xlfn.IFNA(IF(IF($AH324=AW$5,VLOOKUP(AM324,buff!$K:$L,2,FALSE),"")=0,"",IF($AH324=AW$5,VLOOKUP(AM324,buff!$K:$L,2,FALSE),"")),"")</f>
        <v/>
      </c>
      <c r="AX324" s="6" t="e">
        <f>VLOOKUP(AI324,buff!K:P,6,FALSE)</f>
        <v>#N/A</v>
      </c>
      <c r="AY324" t="e">
        <f t="shared" si="80"/>
        <v>#N/A</v>
      </c>
      <c r="AZ324" t="e">
        <f t="shared" si="80"/>
        <v>#N/A</v>
      </c>
      <c r="BA324">
        <f t="shared" si="81"/>
        <v>0</v>
      </c>
      <c r="BB324">
        <f t="shared" si="82"/>
        <v>0</v>
      </c>
    </row>
    <row r="325" spans="1:54" x14ac:dyDescent="0.15">
      <c r="A325" t="str">
        <f t="shared" si="89"/>
        <v>越城主动技能1等级19</v>
      </c>
      <c r="B325" s="8">
        <v>319</v>
      </c>
      <c r="C325" s="8" t="str">
        <f>VLOOKUP(G325,角色!A:B,2,FALSE)</f>
        <v>越城</v>
      </c>
      <c r="D325" s="8" t="str">
        <f t="shared" si="77"/>
        <v>主动技能1</v>
      </c>
      <c r="E325" s="8">
        <f t="shared" si="83"/>
        <v>19</v>
      </c>
      <c r="F325" s="8">
        <f t="shared" si="84"/>
        <v>1</v>
      </c>
      <c r="G325" s="8">
        <f t="shared" si="85"/>
        <v>6</v>
      </c>
      <c r="H325" s="4" t="s">
        <v>258</v>
      </c>
      <c r="I325" s="4" t="s">
        <v>52</v>
      </c>
      <c r="J325" s="4" t="s">
        <v>305</v>
      </c>
      <c r="K325" s="1" t="s">
        <v>103</v>
      </c>
      <c r="L325" s="4" t="s">
        <v>107</v>
      </c>
      <c r="M325" s="4"/>
      <c r="N325" s="4">
        <v>100</v>
      </c>
      <c r="O325" s="4"/>
      <c r="T325" s="6" t="str">
        <f t="shared" si="90"/>
        <v/>
      </c>
      <c r="U325" s="6" t="str">
        <f t="shared" si="91"/>
        <v/>
      </c>
      <c r="Y325">
        <f t="shared" si="87"/>
        <v>0</v>
      </c>
      <c r="Z325">
        <v>100</v>
      </c>
      <c r="AE325">
        <v>0</v>
      </c>
      <c r="AF325" s="23">
        <f t="shared" si="78"/>
        <v>0</v>
      </c>
      <c r="AG325" s="23">
        <f t="shared" si="79"/>
        <v>0</v>
      </c>
      <c r="AN325" s="6" t="str">
        <f>_xlfn.IFNA(IF(IF($AH325=AN$5,VLOOKUP(AI325,buff!$K:$L,2,FALSE),"")=0,"",IF($AH325=AN$5,VLOOKUP(AI325,buff!$K:$L,2,FALSE),"")),"")</f>
        <v/>
      </c>
      <c r="AO325" s="6" t="str">
        <f>_xlfn.IFNA(IF(IF($AH325=AO$5,VLOOKUP(AJ325,buff!$K:$L,2,FALSE),"")=0,"",IF($AH325=AO$5,VLOOKUP(AJ325,buff!$K:$L,2,FALSE),"")),"")</f>
        <v/>
      </c>
      <c r="AP325" s="6" t="str">
        <f>_xlfn.IFNA(IF(IF($AH325=AP$5,VLOOKUP(AK325,buff!$K:$L,2,FALSE),"")=0,"",IF($AH325=AP$5,VLOOKUP(AK325,buff!$K:$L,2,FALSE),"")),"")</f>
        <v/>
      </c>
      <c r="AQ325" s="6" t="str">
        <f>_xlfn.IFNA(IF(IF($AH325=AQ$5,VLOOKUP(AL325,buff!$K:$L,2,FALSE),"")=0,"",IF($AH325=AQ$5,VLOOKUP(AL325,buff!$K:$L,2,FALSE),"")),"")</f>
        <v/>
      </c>
      <c r="AR325" s="6" t="str">
        <f>_xlfn.IFNA(IF(IF($AH325=AR$5,VLOOKUP(AM325,buff!$K:$L,2,FALSE),"")=0,"",IF($AH325=AR$5,VLOOKUP(AM325,buff!$K:$L,2,FALSE),"")),"")</f>
        <v/>
      </c>
      <c r="AS325" s="6" t="str">
        <f>_xlfn.IFNA(IF(IF($AH325=AS$5,VLOOKUP(AI325,buff!$K:$L,2,FALSE),"")=0,"",IF($AH325=AS$5,VLOOKUP(AI325,buff!$K:$L,2,FALSE),"")),"")</f>
        <v/>
      </c>
      <c r="AT325" s="6" t="str">
        <f>_xlfn.IFNA(IF(IF($AH325=AT$5,VLOOKUP(AJ325,buff!$K:$L,2,FALSE),"")=0,"",IF($AH325=AT$5,VLOOKUP(AJ325,buff!$K:$L,2,FALSE),"")),"")</f>
        <v/>
      </c>
      <c r="AU325" s="6" t="str">
        <f>_xlfn.IFNA(IF(IF($AH325=AU$5,VLOOKUP(AK325,buff!$K:$L,2,FALSE),"")=0,"",IF($AH325=AU$5,VLOOKUP(AK325,buff!$K:$L,2,FALSE),"")),"")</f>
        <v/>
      </c>
      <c r="AV325" s="6" t="str">
        <f>_xlfn.IFNA(IF(IF($AH325=AV$5,VLOOKUP(AL325,buff!$K:$L,2,FALSE),"")=0,"",IF($AH325=AV$5,VLOOKUP(AL325,buff!$K:$L,2,FALSE),"")),"")</f>
        <v/>
      </c>
      <c r="AW325" s="6" t="str">
        <f>_xlfn.IFNA(IF(IF($AH325=AW$5,VLOOKUP(AM325,buff!$K:$L,2,FALSE),"")=0,"",IF($AH325=AW$5,VLOOKUP(AM325,buff!$K:$L,2,FALSE),"")),"")</f>
        <v/>
      </c>
      <c r="AX325" s="6" t="e">
        <f>VLOOKUP(AI325,buff!K:P,6,FALSE)</f>
        <v>#N/A</v>
      </c>
      <c r="AY325" t="e">
        <f t="shared" si="80"/>
        <v>#N/A</v>
      </c>
      <c r="AZ325" t="e">
        <f t="shared" si="80"/>
        <v>#N/A</v>
      </c>
      <c r="BA325">
        <f t="shared" si="81"/>
        <v>0</v>
      </c>
      <c r="BB325">
        <f t="shared" si="82"/>
        <v>0</v>
      </c>
    </row>
    <row r="326" spans="1:54" x14ac:dyDescent="0.15">
      <c r="A326" t="str">
        <f t="shared" si="89"/>
        <v>越城主动技能1等级20</v>
      </c>
      <c r="B326" s="8">
        <v>320</v>
      </c>
      <c r="C326" s="8" t="str">
        <f>VLOOKUP(G326,角色!A:B,2,FALSE)</f>
        <v>越城</v>
      </c>
      <c r="D326" s="8" t="str">
        <f t="shared" si="77"/>
        <v>主动技能1</v>
      </c>
      <c r="E326" s="8">
        <f t="shared" si="83"/>
        <v>20</v>
      </c>
      <c r="F326" s="8">
        <f t="shared" si="84"/>
        <v>1</v>
      </c>
      <c r="G326" s="8">
        <f t="shared" si="85"/>
        <v>6</v>
      </c>
      <c r="H326" s="4" t="s">
        <v>258</v>
      </c>
      <c r="I326" s="4" t="s">
        <v>52</v>
      </c>
      <c r="J326" s="4" t="s">
        <v>305</v>
      </c>
      <c r="K326" s="1" t="s">
        <v>103</v>
      </c>
      <c r="L326" s="4" t="s">
        <v>107</v>
      </c>
      <c r="M326" s="4"/>
      <c r="N326" s="4">
        <v>100</v>
      </c>
      <c r="O326" s="4"/>
      <c r="T326" s="6" t="str">
        <f t="shared" si="90"/>
        <v/>
      </c>
      <c r="U326" s="6" t="str">
        <f t="shared" si="91"/>
        <v/>
      </c>
      <c r="Y326">
        <f t="shared" si="87"/>
        <v>0</v>
      </c>
      <c r="Z326">
        <v>100</v>
      </c>
      <c r="AE326">
        <v>0</v>
      </c>
      <c r="AF326" s="23">
        <f t="shared" si="78"/>
        <v>0</v>
      </c>
      <c r="AG326" s="23">
        <f t="shared" si="79"/>
        <v>0</v>
      </c>
      <c r="AN326" s="6" t="str">
        <f>_xlfn.IFNA(IF(IF($AH326=AN$5,VLOOKUP(AI326,buff!$K:$L,2,FALSE),"")=0,"",IF($AH326=AN$5,VLOOKUP(AI326,buff!$K:$L,2,FALSE),"")),"")</f>
        <v/>
      </c>
      <c r="AO326" s="6" t="str">
        <f>_xlfn.IFNA(IF(IF($AH326=AO$5,VLOOKUP(AJ326,buff!$K:$L,2,FALSE),"")=0,"",IF($AH326=AO$5,VLOOKUP(AJ326,buff!$K:$L,2,FALSE),"")),"")</f>
        <v/>
      </c>
      <c r="AP326" s="6" t="str">
        <f>_xlfn.IFNA(IF(IF($AH326=AP$5,VLOOKUP(AK326,buff!$K:$L,2,FALSE),"")=0,"",IF($AH326=AP$5,VLOOKUP(AK326,buff!$K:$L,2,FALSE),"")),"")</f>
        <v/>
      </c>
      <c r="AQ326" s="6" t="str">
        <f>_xlfn.IFNA(IF(IF($AH326=AQ$5,VLOOKUP(AL326,buff!$K:$L,2,FALSE),"")=0,"",IF($AH326=AQ$5,VLOOKUP(AL326,buff!$K:$L,2,FALSE),"")),"")</f>
        <v/>
      </c>
      <c r="AR326" s="6" t="str">
        <f>_xlfn.IFNA(IF(IF($AH326=AR$5,VLOOKUP(AM326,buff!$K:$L,2,FALSE),"")=0,"",IF($AH326=AR$5,VLOOKUP(AM326,buff!$K:$L,2,FALSE),"")),"")</f>
        <v/>
      </c>
      <c r="AS326" s="6" t="str">
        <f>_xlfn.IFNA(IF(IF($AH326=AS$5,VLOOKUP(AI326,buff!$K:$L,2,FALSE),"")=0,"",IF($AH326=AS$5,VLOOKUP(AI326,buff!$K:$L,2,FALSE),"")),"")</f>
        <v/>
      </c>
      <c r="AT326" s="6" t="str">
        <f>_xlfn.IFNA(IF(IF($AH326=AT$5,VLOOKUP(AJ326,buff!$K:$L,2,FALSE),"")=0,"",IF($AH326=AT$5,VLOOKUP(AJ326,buff!$K:$L,2,FALSE),"")),"")</f>
        <v/>
      </c>
      <c r="AU326" s="6" t="str">
        <f>_xlfn.IFNA(IF(IF($AH326=AU$5,VLOOKUP(AK326,buff!$K:$L,2,FALSE),"")=0,"",IF($AH326=AU$5,VLOOKUP(AK326,buff!$K:$L,2,FALSE),"")),"")</f>
        <v/>
      </c>
      <c r="AV326" s="6" t="str">
        <f>_xlfn.IFNA(IF(IF($AH326=AV$5,VLOOKUP(AL326,buff!$K:$L,2,FALSE),"")=0,"",IF($AH326=AV$5,VLOOKUP(AL326,buff!$K:$L,2,FALSE),"")),"")</f>
        <v/>
      </c>
      <c r="AW326" s="6" t="str">
        <f>_xlfn.IFNA(IF(IF($AH326=AW$5,VLOOKUP(AM326,buff!$K:$L,2,FALSE),"")=0,"",IF($AH326=AW$5,VLOOKUP(AM326,buff!$K:$L,2,FALSE),"")),"")</f>
        <v/>
      </c>
      <c r="AX326" s="6" t="e">
        <f>VLOOKUP(AI326,buff!K:P,6,FALSE)</f>
        <v>#N/A</v>
      </c>
      <c r="AY326" t="e">
        <f t="shared" si="80"/>
        <v>#N/A</v>
      </c>
      <c r="AZ326" t="e">
        <f t="shared" si="80"/>
        <v>#N/A</v>
      </c>
      <c r="BA326">
        <f t="shared" si="81"/>
        <v>0</v>
      </c>
      <c r="BB326">
        <f t="shared" si="82"/>
        <v>0</v>
      </c>
    </row>
    <row r="327" spans="1:54" x14ac:dyDescent="0.15">
      <c r="A327" t="str">
        <f t="shared" si="89"/>
        <v>越城主动技能2等级1</v>
      </c>
      <c r="B327" s="8">
        <v>321</v>
      </c>
      <c r="C327" s="8" t="str">
        <f>VLOOKUP(G327,角色!A:B,2,FALSE)</f>
        <v>越城</v>
      </c>
      <c r="D327" s="8" t="str">
        <f t="shared" si="77"/>
        <v>主动技能2</v>
      </c>
      <c r="E327" s="8">
        <f t="shared" si="83"/>
        <v>1</v>
      </c>
      <c r="F327" s="8">
        <f t="shared" si="84"/>
        <v>2</v>
      </c>
      <c r="G327" s="8">
        <f t="shared" si="85"/>
        <v>6</v>
      </c>
      <c r="H327" s="4" t="s">
        <v>258</v>
      </c>
      <c r="I327" s="4" t="s">
        <v>52</v>
      </c>
      <c r="J327" s="4" t="s">
        <v>305</v>
      </c>
      <c r="K327" s="1" t="s">
        <v>103</v>
      </c>
      <c r="L327" s="4" t="s">
        <v>107</v>
      </c>
      <c r="M327" s="4"/>
      <c r="N327" s="4">
        <v>100</v>
      </c>
      <c r="O327" s="4"/>
      <c r="T327" s="6" t="str">
        <f t="shared" si="90"/>
        <v/>
      </c>
      <c r="U327" s="6" t="str">
        <f t="shared" si="91"/>
        <v/>
      </c>
      <c r="Y327">
        <f t="shared" si="87"/>
        <v>50</v>
      </c>
      <c r="Z327">
        <v>100</v>
      </c>
      <c r="AE327">
        <v>0</v>
      </c>
      <c r="AF327" s="23">
        <f t="shared" si="78"/>
        <v>2</v>
      </c>
      <c r="AG327" s="23">
        <f t="shared" si="79"/>
        <v>1</v>
      </c>
      <c r="AN327" s="6" t="str">
        <f>_xlfn.IFNA(IF(IF($AH327=AN$5,VLOOKUP(AI327,buff!$K:$L,2,FALSE),"")=0,"",IF($AH327=AN$5,VLOOKUP(AI327,buff!$K:$L,2,FALSE),"")),"")</f>
        <v/>
      </c>
      <c r="AO327" s="6" t="str">
        <f>_xlfn.IFNA(IF(IF($AH327=AO$5,VLOOKUP(AJ327,buff!$K:$L,2,FALSE),"")=0,"",IF($AH327=AO$5,VLOOKUP(AJ327,buff!$K:$L,2,FALSE),"")),"")</f>
        <v/>
      </c>
      <c r="AP327" s="6" t="str">
        <f>_xlfn.IFNA(IF(IF($AH327=AP$5,VLOOKUP(AK327,buff!$K:$L,2,FALSE),"")=0,"",IF($AH327=AP$5,VLOOKUP(AK327,buff!$K:$L,2,FALSE),"")),"")</f>
        <v/>
      </c>
      <c r="AQ327" s="6" t="str">
        <f>_xlfn.IFNA(IF(IF($AH327=AQ$5,VLOOKUP(AL327,buff!$K:$L,2,FALSE),"")=0,"",IF($AH327=AQ$5,VLOOKUP(AL327,buff!$K:$L,2,FALSE),"")),"")</f>
        <v/>
      </c>
      <c r="AR327" s="6" t="str">
        <f>_xlfn.IFNA(IF(IF($AH327=AR$5,VLOOKUP(AM327,buff!$K:$L,2,FALSE),"")=0,"",IF($AH327=AR$5,VLOOKUP(AM327,buff!$K:$L,2,FALSE),"")),"")</f>
        <v/>
      </c>
      <c r="AS327" s="6" t="str">
        <f>_xlfn.IFNA(IF(IF($AH327=AS$5,VLOOKUP(AI327,buff!$K:$L,2,FALSE),"")=0,"",IF($AH327=AS$5,VLOOKUP(AI327,buff!$K:$L,2,FALSE),"")),"")</f>
        <v/>
      </c>
      <c r="AT327" s="6" t="str">
        <f>_xlfn.IFNA(IF(IF($AH327=AT$5,VLOOKUP(AJ327,buff!$K:$L,2,FALSE),"")=0,"",IF($AH327=AT$5,VLOOKUP(AJ327,buff!$K:$L,2,FALSE),"")),"")</f>
        <v/>
      </c>
      <c r="AU327" s="6" t="str">
        <f>_xlfn.IFNA(IF(IF($AH327=AU$5,VLOOKUP(AK327,buff!$K:$L,2,FALSE),"")=0,"",IF($AH327=AU$5,VLOOKUP(AK327,buff!$K:$L,2,FALSE),"")),"")</f>
        <v/>
      </c>
      <c r="AV327" s="6" t="str">
        <f>_xlfn.IFNA(IF(IF($AH327=AV$5,VLOOKUP(AL327,buff!$K:$L,2,FALSE),"")=0,"",IF($AH327=AV$5,VLOOKUP(AL327,buff!$K:$L,2,FALSE),"")),"")</f>
        <v/>
      </c>
      <c r="AW327" s="6" t="str">
        <f>_xlfn.IFNA(IF(IF($AH327=AW$5,VLOOKUP(AM327,buff!$K:$L,2,FALSE),"")=0,"",IF($AH327=AW$5,VLOOKUP(AM327,buff!$K:$L,2,FALSE),"")),"")</f>
        <v/>
      </c>
      <c r="AX327" s="6" t="e">
        <f>VLOOKUP(AI327,buff!K:P,6,FALSE)</f>
        <v>#N/A</v>
      </c>
      <c r="AY327" t="e">
        <f t="shared" si="80"/>
        <v>#N/A</v>
      </c>
      <c r="AZ327" t="e">
        <f t="shared" si="80"/>
        <v>#N/A</v>
      </c>
      <c r="BA327">
        <f t="shared" si="81"/>
        <v>2</v>
      </c>
      <c r="BB327">
        <f t="shared" si="82"/>
        <v>1</v>
      </c>
    </row>
    <row r="328" spans="1:54" x14ac:dyDescent="0.15">
      <c r="A328" t="str">
        <f t="shared" si="89"/>
        <v>越城主动技能2等级2</v>
      </c>
      <c r="B328" s="8">
        <v>322</v>
      </c>
      <c r="C328" s="8" t="str">
        <f>VLOOKUP(G328,角色!A:B,2,FALSE)</f>
        <v>越城</v>
      </c>
      <c r="D328" s="8" t="str">
        <f t="shared" ref="D328:D391" si="92">$D$4&amp;F328</f>
        <v>主动技能2</v>
      </c>
      <c r="E328" s="8">
        <f t="shared" si="83"/>
        <v>2</v>
      </c>
      <c r="F328" s="8">
        <f t="shared" si="84"/>
        <v>2</v>
      </c>
      <c r="G328" s="8">
        <f t="shared" si="85"/>
        <v>6</v>
      </c>
      <c r="H328" s="4" t="s">
        <v>258</v>
      </c>
      <c r="I328" s="4" t="s">
        <v>52</v>
      </c>
      <c r="J328" s="4" t="s">
        <v>305</v>
      </c>
      <c r="K328" s="1" t="s">
        <v>103</v>
      </c>
      <c r="L328" s="4" t="s">
        <v>107</v>
      </c>
      <c r="M328" s="4"/>
      <c r="N328" s="4">
        <v>100</v>
      </c>
      <c r="O328" s="4"/>
      <c r="T328" s="6" t="str">
        <f t="shared" si="90"/>
        <v/>
      </c>
      <c r="U328" s="6" t="str">
        <f t="shared" si="91"/>
        <v/>
      </c>
      <c r="Y328">
        <f t="shared" si="87"/>
        <v>50</v>
      </c>
      <c r="Z328">
        <v>100</v>
      </c>
      <c r="AE328">
        <v>0</v>
      </c>
      <c r="AF328" s="23">
        <f t="shared" ref="AF328:AF391" si="93">BA328</f>
        <v>2</v>
      </c>
      <c r="AG328" s="23">
        <f t="shared" ref="AG328:AG391" si="94">BB328</f>
        <v>1</v>
      </c>
      <c r="AN328" s="6" t="str">
        <f>_xlfn.IFNA(IF(IF($AH328=AN$5,VLOOKUP(AI328,buff!$K:$L,2,FALSE),"")=0,"",IF($AH328=AN$5,VLOOKUP(AI328,buff!$K:$L,2,FALSE),"")),"")</f>
        <v/>
      </c>
      <c r="AO328" s="6" t="str">
        <f>_xlfn.IFNA(IF(IF($AH328=AO$5,VLOOKUP(AJ328,buff!$K:$L,2,FALSE),"")=0,"",IF($AH328=AO$5,VLOOKUP(AJ328,buff!$K:$L,2,FALSE),"")),"")</f>
        <v/>
      </c>
      <c r="AP328" s="6" t="str">
        <f>_xlfn.IFNA(IF(IF($AH328=AP$5,VLOOKUP(AK328,buff!$K:$L,2,FALSE),"")=0,"",IF($AH328=AP$5,VLOOKUP(AK328,buff!$K:$L,2,FALSE),"")),"")</f>
        <v/>
      </c>
      <c r="AQ328" s="6" t="str">
        <f>_xlfn.IFNA(IF(IF($AH328=AQ$5,VLOOKUP(AL328,buff!$K:$L,2,FALSE),"")=0,"",IF($AH328=AQ$5,VLOOKUP(AL328,buff!$K:$L,2,FALSE),"")),"")</f>
        <v/>
      </c>
      <c r="AR328" s="6" t="str">
        <f>_xlfn.IFNA(IF(IF($AH328=AR$5,VLOOKUP(AM328,buff!$K:$L,2,FALSE),"")=0,"",IF($AH328=AR$5,VLOOKUP(AM328,buff!$K:$L,2,FALSE),"")),"")</f>
        <v/>
      </c>
      <c r="AS328" s="6" t="str">
        <f>_xlfn.IFNA(IF(IF($AH328=AS$5,VLOOKUP(AI328,buff!$K:$L,2,FALSE),"")=0,"",IF($AH328=AS$5,VLOOKUP(AI328,buff!$K:$L,2,FALSE),"")),"")</f>
        <v/>
      </c>
      <c r="AT328" s="6" t="str">
        <f>_xlfn.IFNA(IF(IF($AH328=AT$5,VLOOKUP(AJ328,buff!$K:$L,2,FALSE),"")=0,"",IF($AH328=AT$5,VLOOKUP(AJ328,buff!$K:$L,2,FALSE),"")),"")</f>
        <v/>
      </c>
      <c r="AU328" s="6" t="str">
        <f>_xlfn.IFNA(IF(IF($AH328=AU$5,VLOOKUP(AK328,buff!$K:$L,2,FALSE),"")=0,"",IF($AH328=AU$5,VLOOKUP(AK328,buff!$K:$L,2,FALSE),"")),"")</f>
        <v/>
      </c>
      <c r="AV328" s="6" t="str">
        <f>_xlfn.IFNA(IF(IF($AH328=AV$5,VLOOKUP(AL328,buff!$K:$L,2,FALSE),"")=0,"",IF($AH328=AV$5,VLOOKUP(AL328,buff!$K:$L,2,FALSE),"")),"")</f>
        <v/>
      </c>
      <c r="AW328" s="6" t="str">
        <f>_xlfn.IFNA(IF(IF($AH328=AW$5,VLOOKUP(AM328,buff!$K:$L,2,FALSE),"")=0,"",IF($AH328=AW$5,VLOOKUP(AM328,buff!$K:$L,2,FALSE),"")),"")</f>
        <v/>
      </c>
      <c r="AX328" s="6" t="e">
        <f>VLOOKUP(AI328,buff!K:P,6,FALSE)</f>
        <v>#N/A</v>
      </c>
      <c r="AY328" t="e">
        <f t="shared" ref="AY328:AZ391" si="95">AX328</f>
        <v>#N/A</v>
      </c>
      <c r="AZ328" t="e">
        <f t="shared" si="95"/>
        <v>#N/A</v>
      </c>
      <c r="BA328">
        <f t="shared" ref="BA328:BA391" si="96">IF(F328=1,0,IF(F328=2,2,3))</f>
        <v>2</v>
      </c>
      <c r="BB328">
        <f t="shared" ref="BB328:BB391" si="97">IF(F328=1,0,IF(F328=2,1,2))</f>
        <v>1</v>
      </c>
    </row>
    <row r="329" spans="1:54" x14ac:dyDescent="0.15">
      <c r="A329" t="str">
        <f t="shared" si="89"/>
        <v>越城主动技能2等级3</v>
      </c>
      <c r="B329" s="8">
        <v>323</v>
      </c>
      <c r="C329" s="8" t="str">
        <f>VLOOKUP(G329,角色!A:B,2,FALSE)</f>
        <v>越城</v>
      </c>
      <c r="D329" s="8" t="str">
        <f t="shared" si="92"/>
        <v>主动技能2</v>
      </c>
      <c r="E329" s="8">
        <f t="shared" ref="E329:E392" si="98">IF(E328=E$5,1,E328+1)</f>
        <v>3</v>
      </c>
      <c r="F329" s="8">
        <f t="shared" ref="F329:F392" si="99">IF(E329=1,IF(F328=$F$5,1,F328+1),F328)</f>
        <v>2</v>
      </c>
      <c r="G329" s="8">
        <f t="shared" ref="G329:G392" si="100">IF((F329=1)*(E329=1),G328+1,G328)</f>
        <v>6</v>
      </c>
      <c r="H329" s="4" t="s">
        <v>258</v>
      </c>
      <c r="I329" s="4" t="s">
        <v>52</v>
      </c>
      <c r="J329" s="4" t="s">
        <v>305</v>
      </c>
      <c r="K329" s="1" t="s">
        <v>103</v>
      </c>
      <c r="L329" s="4" t="s">
        <v>107</v>
      </c>
      <c r="M329" s="4"/>
      <c r="N329" s="4">
        <v>100</v>
      </c>
      <c r="O329" s="4"/>
      <c r="T329" s="6" t="str">
        <f t="shared" si="90"/>
        <v/>
      </c>
      <c r="U329" s="6" t="str">
        <f t="shared" si="91"/>
        <v/>
      </c>
      <c r="Y329">
        <f t="shared" si="87"/>
        <v>50</v>
      </c>
      <c r="Z329">
        <v>100</v>
      </c>
      <c r="AE329">
        <v>0</v>
      </c>
      <c r="AF329" s="23">
        <f t="shared" si="93"/>
        <v>2</v>
      </c>
      <c r="AG329" s="23">
        <f t="shared" si="94"/>
        <v>1</v>
      </c>
      <c r="AN329" s="6" t="str">
        <f>_xlfn.IFNA(IF(IF($AH329=AN$5,VLOOKUP(AI329,buff!$K:$L,2,FALSE),"")=0,"",IF($AH329=AN$5,VLOOKUP(AI329,buff!$K:$L,2,FALSE),"")),"")</f>
        <v/>
      </c>
      <c r="AO329" s="6" t="str">
        <f>_xlfn.IFNA(IF(IF($AH329=AO$5,VLOOKUP(AJ329,buff!$K:$L,2,FALSE),"")=0,"",IF($AH329=AO$5,VLOOKUP(AJ329,buff!$K:$L,2,FALSE),"")),"")</f>
        <v/>
      </c>
      <c r="AP329" s="6" t="str">
        <f>_xlfn.IFNA(IF(IF($AH329=AP$5,VLOOKUP(AK329,buff!$K:$L,2,FALSE),"")=0,"",IF($AH329=AP$5,VLOOKUP(AK329,buff!$K:$L,2,FALSE),"")),"")</f>
        <v/>
      </c>
      <c r="AQ329" s="6" t="str">
        <f>_xlfn.IFNA(IF(IF($AH329=AQ$5,VLOOKUP(AL329,buff!$K:$L,2,FALSE),"")=0,"",IF($AH329=AQ$5,VLOOKUP(AL329,buff!$K:$L,2,FALSE),"")),"")</f>
        <v/>
      </c>
      <c r="AR329" s="6" t="str">
        <f>_xlfn.IFNA(IF(IF($AH329=AR$5,VLOOKUP(AM329,buff!$K:$L,2,FALSE),"")=0,"",IF($AH329=AR$5,VLOOKUP(AM329,buff!$K:$L,2,FALSE),"")),"")</f>
        <v/>
      </c>
      <c r="AS329" s="6" t="str">
        <f>_xlfn.IFNA(IF(IF($AH329=AS$5,VLOOKUP(AI329,buff!$K:$L,2,FALSE),"")=0,"",IF($AH329=AS$5,VLOOKUP(AI329,buff!$K:$L,2,FALSE),"")),"")</f>
        <v/>
      </c>
      <c r="AT329" s="6" t="str">
        <f>_xlfn.IFNA(IF(IF($AH329=AT$5,VLOOKUP(AJ329,buff!$K:$L,2,FALSE),"")=0,"",IF($AH329=AT$5,VLOOKUP(AJ329,buff!$K:$L,2,FALSE),"")),"")</f>
        <v/>
      </c>
      <c r="AU329" s="6" t="str">
        <f>_xlfn.IFNA(IF(IF($AH329=AU$5,VLOOKUP(AK329,buff!$K:$L,2,FALSE),"")=0,"",IF($AH329=AU$5,VLOOKUP(AK329,buff!$K:$L,2,FALSE),"")),"")</f>
        <v/>
      </c>
      <c r="AV329" s="6" t="str">
        <f>_xlfn.IFNA(IF(IF($AH329=AV$5,VLOOKUP(AL329,buff!$K:$L,2,FALSE),"")=0,"",IF($AH329=AV$5,VLOOKUP(AL329,buff!$K:$L,2,FALSE),"")),"")</f>
        <v/>
      </c>
      <c r="AW329" s="6" t="str">
        <f>_xlfn.IFNA(IF(IF($AH329=AW$5,VLOOKUP(AM329,buff!$K:$L,2,FALSE),"")=0,"",IF($AH329=AW$5,VLOOKUP(AM329,buff!$K:$L,2,FALSE),"")),"")</f>
        <v/>
      </c>
      <c r="AX329" s="6" t="e">
        <f>VLOOKUP(AI329,buff!K:P,6,FALSE)</f>
        <v>#N/A</v>
      </c>
      <c r="AY329" t="e">
        <f t="shared" si="95"/>
        <v>#N/A</v>
      </c>
      <c r="AZ329" t="e">
        <f t="shared" si="95"/>
        <v>#N/A</v>
      </c>
      <c r="BA329">
        <f t="shared" si="96"/>
        <v>2</v>
      </c>
      <c r="BB329">
        <f t="shared" si="97"/>
        <v>1</v>
      </c>
    </row>
    <row r="330" spans="1:54" x14ac:dyDescent="0.15">
      <c r="A330" t="str">
        <f t="shared" si="89"/>
        <v>越城主动技能2等级4</v>
      </c>
      <c r="B330" s="8">
        <v>324</v>
      </c>
      <c r="C330" s="8" t="str">
        <f>VLOOKUP(G330,角色!A:B,2,FALSE)</f>
        <v>越城</v>
      </c>
      <c r="D330" s="8" t="str">
        <f t="shared" si="92"/>
        <v>主动技能2</v>
      </c>
      <c r="E330" s="8">
        <f t="shared" si="98"/>
        <v>4</v>
      </c>
      <c r="F330" s="8">
        <f t="shared" si="99"/>
        <v>2</v>
      </c>
      <c r="G330" s="8">
        <f t="shared" si="100"/>
        <v>6</v>
      </c>
      <c r="H330" s="4" t="s">
        <v>258</v>
      </c>
      <c r="I330" s="4" t="s">
        <v>52</v>
      </c>
      <c r="J330" s="4" t="s">
        <v>305</v>
      </c>
      <c r="K330" s="1" t="s">
        <v>103</v>
      </c>
      <c r="L330" s="4" t="s">
        <v>107</v>
      </c>
      <c r="M330" s="4"/>
      <c r="N330" s="4">
        <v>100</v>
      </c>
      <c r="O330" s="4"/>
      <c r="T330" s="6" t="str">
        <f t="shared" si="90"/>
        <v/>
      </c>
      <c r="U330" s="6" t="str">
        <f t="shared" si="91"/>
        <v/>
      </c>
      <c r="Y330">
        <f t="shared" si="87"/>
        <v>50</v>
      </c>
      <c r="Z330">
        <v>100</v>
      </c>
      <c r="AE330">
        <v>0</v>
      </c>
      <c r="AF330" s="23">
        <f t="shared" si="93"/>
        <v>2</v>
      </c>
      <c r="AG330" s="23">
        <f t="shared" si="94"/>
        <v>1</v>
      </c>
      <c r="AN330" s="6" t="str">
        <f>_xlfn.IFNA(IF(IF($AH330=AN$5,VLOOKUP(AI330,buff!$K:$L,2,FALSE),"")=0,"",IF($AH330=AN$5,VLOOKUP(AI330,buff!$K:$L,2,FALSE),"")),"")</f>
        <v/>
      </c>
      <c r="AO330" s="6" t="str">
        <f>_xlfn.IFNA(IF(IF($AH330=AO$5,VLOOKUP(AJ330,buff!$K:$L,2,FALSE),"")=0,"",IF($AH330=AO$5,VLOOKUP(AJ330,buff!$K:$L,2,FALSE),"")),"")</f>
        <v/>
      </c>
      <c r="AP330" s="6" t="str">
        <f>_xlfn.IFNA(IF(IF($AH330=AP$5,VLOOKUP(AK330,buff!$K:$L,2,FALSE),"")=0,"",IF($AH330=AP$5,VLOOKUP(AK330,buff!$K:$L,2,FALSE),"")),"")</f>
        <v/>
      </c>
      <c r="AQ330" s="6" t="str">
        <f>_xlfn.IFNA(IF(IF($AH330=AQ$5,VLOOKUP(AL330,buff!$K:$L,2,FALSE),"")=0,"",IF($AH330=AQ$5,VLOOKUP(AL330,buff!$K:$L,2,FALSE),"")),"")</f>
        <v/>
      </c>
      <c r="AR330" s="6" t="str">
        <f>_xlfn.IFNA(IF(IF($AH330=AR$5,VLOOKUP(AM330,buff!$K:$L,2,FALSE),"")=0,"",IF($AH330=AR$5,VLOOKUP(AM330,buff!$K:$L,2,FALSE),"")),"")</f>
        <v/>
      </c>
      <c r="AS330" s="6" t="str">
        <f>_xlfn.IFNA(IF(IF($AH330=AS$5,VLOOKUP(AI330,buff!$K:$L,2,FALSE),"")=0,"",IF($AH330=AS$5,VLOOKUP(AI330,buff!$K:$L,2,FALSE),"")),"")</f>
        <v/>
      </c>
      <c r="AT330" s="6" t="str">
        <f>_xlfn.IFNA(IF(IF($AH330=AT$5,VLOOKUP(AJ330,buff!$K:$L,2,FALSE),"")=0,"",IF($AH330=AT$5,VLOOKUP(AJ330,buff!$K:$L,2,FALSE),"")),"")</f>
        <v/>
      </c>
      <c r="AU330" s="6" t="str">
        <f>_xlfn.IFNA(IF(IF($AH330=AU$5,VLOOKUP(AK330,buff!$K:$L,2,FALSE),"")=0,"",IF($AH330=AU$5,VLOOKUP(AK330,buff!$K:$L,2,FALSE),"")),"")</f>
        <v/>
      </c>
      <c r="AV330" s="6" t="str">
        <f>_xlfn.IFNA(IF(IF($AH330=AV$5,VLOOKUP(AL330,buff!$K:$L,2,FALSE),"")=0,"",IF($AH330=AV$5,VLOOKUP(AL330,buff!$K:$L,2,FALSE),"")),"")</f>
        <v/>
      </c>
      <c r="AW330" s="6" t="str">
        <f>_xlfn.IFNA(IF(IF($AH330=AW$5,VLOOKUP(AM330,buff!$K:$L,2,FALSE),"")=0,"",IF($AH330=AW$5,VLOOKUP(AM330,buff!$K:$L,2,FALSE),"")),"")</f>
        <v/>
      </c>
      <c r="AX330" s="6" t="e">
        <f>VLOOKUP(AI330,buff!K:P,6,FALSE)</f>
        <v>#N/A</v>
      </c>
      <c r="AY330" t="e">
        <f t="shared" si="95"/>
        <v>#N/A</v>
      </c>
      <c r="AZ330" t="e">
        <f t="shared" si="95"/>
        <v>#N/A</v>
      </c>
      <c r="BA330">
        <f t="shared" si="96"/>
        <v>2</v>
      </c>
      <c r="BB330">
        <f t="shared" si="97"/>
        <v>1</v>
      </c>
    </row>
    <row r="331" spans="1:54" x14ac:dyDescent="0.15">
      <c r="A331" t="str">
        <f t="shared" si="89"/>
        <v>越城主动技能2等级5</v>
      </c>
      <c r="B331" s="8">
        <v>325</v>
      </c>
      <c r="C331" s="8" t="str">
        <f>VLOOKUP(G331,角色!A:B,2,FALSE)</f>
        <v>越城</v>
      </c>
      <c r="D331" s="8" t="str">
        <f t="shared" si="92"/>
        <v>主动技能2</v>
      </c>
      <c r="E331" s="8">
        <f t="shared" si="98"/>
        <v>5</v>
      </c>
      <c r="F331" s="8">
        <f t="shared" si="99"/>
        <v>2</v>
      </c>
      <c r="G331" s="8">
        <f t="shared" si="100"/>
        <v>6</v>
      </c>
      <c r="H331" s="4" t="s">
        <v>258</v>
      </c>
      <c r="I331" s="4" t="s">
        <v>52</v>
      </c>
      <c r="J331" s="4" t="s">
        <v>305</v>
      </c>
      <c r="K331" s="1" t="s">
        <v>103</v>
      </c>
      <c r="L331" s="4" t="s">
        <v>107</v>
      </c>
      <c r="M331" s="4"/>
      <c r="N331" s="4">
        <v>100</v>
      </c>
      <c r="O331" s="4"/>
      <c r="T331" s="6" t="str">
        <f t="shared" si="90"/>
        <v/>
      </c>
      <c r="U331" s="6" t="str">
        <f t="shared" si="91"/>
        <v/>
      </c>
      <c r="Y331">
        <f t="shared" si="87"/>
        <v>50</v>
      </c>
      <c r="Z331">
        <v>100</v>
      </c>
      <c r="AE331">
        <v>0</v>
      </c>
      <c r="AF331" s="23">
        <f t="shared" si="93"/>
        <v>2</v>
      </c>
      <c r="AG331" s="23">
        <f t="shared" si="94"/>
        <v>1</v>
      </c>
      <c r="AN331" s="6" t="str">
        <f>_xlfn.IFNA(IF(IF($AH331=AN$5,VLOOKUP(AI331,buff!$K:$L,2,FALSE),"")=0,"",IF($AH331=AN$5,VLOOKUP(AI331,buff!$K:$L,2,FALSE),"")),"")</f>
        <v/>
      </c>
      <c r="AO331" s="6" t="str">
        <f>_xlfn.IFNA(IF(IF($AH331=AO$5,VLOOKUP(AJ331,buff!$K:$L,2,FALSE),"")=0,"",IF($AH331=AO$5,VLOOKUP(AJ331,buff!$K:$L,2,FALSE),"")),"")</f>
        <v/>
      </c>
      <c r="AP331" s="6" t="str">
        <f>_xlfn.IFNA(IF(IF($AH331=AP$5,VLOOKUP(AK331,buff!$K:$L,2,FALSE),"")=0,"",IF($AH331=AP$5,VLOOKUP(AK331,buff!$K:$L,2,FALSE),"")),"")</f>
        <v/>
      </c>
      <c r="AQ331" s="6" t="str">
        <f>_xlfn.IFNA(IF(IF($AH331=AQ$5,VLOOKUP(AL331,buff!$K:$L,2,FALSE),"")=0,"",IF($AH331=AQ$5,VLOOKUP(AL331,buff!$K:$L,2,FALSE),"")),"")</f>
        <v/>
      </c>
      <c r="AR331" s="6" t="str">
        <f>_xlfn.IFNA(IF(IF($AH331=AR$5,VLOOKUP(AM331,buff!$K:$L,2,FALSE),"")=0,"",IF($AH331=AR$5,VLOOKUP(AM331,buff!$K:$L,2,FALSE),"")),"")</f>
        <v/>
      </c>
      <c r="AS331" s="6" t="str">
        <f>_xlfn.IFNA(IF(IF($AH331=AS$5,VLOOKUP(AI331,buff!$K:$L,2,FALSE),"")=0,"",IF($AH331=AS$5,VLOOKUP(AI331,buff!$K:$L,2,FALSE),"")),"")</f>
        <v/>
      </c>
      <c r="AT331" s="6" t="str">
        <f>_xlfn.IFNA(IF(IF($AH331=AT$5,VLOOKUP(AJ331,buff!$K:$L,2,FALSE),"")=0,"",IF($AH331=AT$5,VLOOKUP(AJ331,buff!$K:$L,2,FALSE),"")),"")</f>
        <v/>
      </c>
      <c r="AU331" s="6" t="str">
        <f>_xlfn.IFNA(IF(IF($AH331=AU$5,VLOOKUP(AK331,buff!$K:$L,2,FALSE),"")=0,"",IF($AH331=AU$5,VLOOKUP(AK331,buff!$K:$L,2,FALSE),"")),"")</f>
        <v/>
      </c>
      <c r="AV331" s="6" t="str">
        <f>_xlfn.IFNA(IF(IF($AH331=AV$5,VLOOKUP(AL331,buff!$K:$L,2,FALSE),"")=0,"",IF($AH331=AV$5,VLOOKUP(AL331,buff!$K:$L,2,FALSE),"")),"")</f>
        <v/>
      </c>
      <c r="AW331" s="6" t="str">
        <f>_xlfn.IFNA(IF(IF($AH331=AW$5,VLOOKUP(AM331,buff!$K:$L,2,FALSE),"")=0,"",IF($AH331=AW$5,VLOOKUP(AM331,buff!$K:$L,2,FALSE),"")),"")</f>
        <v/>
      </c>
      <c r="AX331" s="6" t="e">
        <f>VLOOKUP(AI331,buff!K:P,6,FALSE)</f>
        <v>#N/A</v>
      </c>
      <c r="AY331" t="e">
        <f t="shared" si="95"/>
        <v>#N/A</v>
      </c>
      <c r="AZ331" t="e">
        <f t="shared" si="95"/>
        <v>#N/A</v>
      </c>
      <c r="BA331">
        <f t="shared" si="96"/>
        <v>2</v>
      </c>
      <c r="BB331">
        <f t="shared" si="97"/>
        <v>1</v>
      </c>
    </row>
    <row r="332" spans="1:54" x14ac:dyDescent="0.15">
      <c r="A332" t="str">
        <f t="shared" si="89"/>
        <v>越城主动技能2等级6</v>
      </c>
      <c r="B332" s="8">
        <v>326</v>
      </c>
      <c r="C332" s="8" t="str">
        <f>VLOOKUP(G332,角色!A:B,2,FALSE)</f>
        <v>越城</v>
      </c>
      <c r="D332" s="8" t="str">
        <f t="shared" si="92"/>
        <v>主动技能2</v>
      </c>
      <c r="E332" s="8">
        <f t="shared" si="98"/>
        <v>6</v>
      </c>
      <c r="F332" s="8">
        <f t="shared" si="99"/>
        <v>2</v>
      </c>
      <c r="G332" s="8">
        <f t="shared" si="100"/>
        <v>6</v>
      </c>
      <c r="H332" s="4" t="s">
        <v>258</v>
      </c>
      <c r="I332" s="4" t="s">
        <v>52</v>
      </c>
      <c r="J332" s="4" t="s">
        <v>305</v>
      </c>
      <c r="K332" s="1" t="s">
        <v>103</v>
      </c>
      <c r="L332" s="4" t="s">
        <v>107</v>
      </c>
      <c r="M332" s="4"/>
      <c r="N332" s="4">
        <v>100</v>
      </c>
      <c r="O332" s="4"/>
      <c r="T332" s="6" t="str">
        <f t="shared" si="90"/>
        <v/>
      </c>
      <c r="U332" s="6" t="str">
        <f t="shared" si="91"/>
        <v/>
      </c>
      <c r="Y332">
        <f t="shared" si="87"/>
        <v>50</v>
      </c>
      <c r="Z332">
        <v>100</v>
      </c>
      <c r="AE332">
        <v>0</v>
      </c>
      <c r="AF332" s="23">
        <f t="shared" si="93"/>
        <v>2</v>
      </c>
      <c r="AG332" s="23">
        <f t="shared" si="94"/>
        <v>1</v>
      </c>
      <c r="AN332" s="6" t="str">
        <f>_xlfn.IFNA(IF(IF($AH332=AN$5,VLOOKUP(AI332,buff!$K:$L,2,FALSE),"")=0,"",IF($AH332=AN$5,VLOOKUP(AI332,buff!$K:$L,2,FALSE),"")),"")</f>
        <v/>
      </c>
      <c r="AO332" s="6" t="str">
        <f>_xlfn.IFNA(IF(IF($AH332=AO$5,VLOOKUP(AJ332,buff!$K:$L,2,FALSE),"")=0,"",IF($AH332=AO$5,VLOOKUP(AJ332,buff!$K:$L,2,FALSE),"")),"")</f>
        <v/>
      </c>
      <c r="AP332" s="6" t="str">
        <f>_xlfn.IFNA(IF(IF($AH332=AP$5,VLOOKUP(AK332,buff!$K:$L,2,FALSE),"")=0,"",IF($AH332=AP$5,VLOOKUP(AK332,buff!$K:$L,2,FALSE),"")),"")</f>
        <v/>
      </c>
      <c r="AQ332" s="6" t="str">
        <f>_xlfn.IFNA(IF(IF($AH332=AQ$5,VLOOKUP(AL332,buff!$K:$L,2,FALSE),"")=0,"",IF($AH332=AQ$5,VLOOKUP(AL332,buff!$K:$L,2,FALSE),"")),"")</f>
        <v/>
      </c>
      <c r="AR332" s="6" t="str">
        <f>_xlfn.IFNA(IF(IF($AH332=AR$5,VLOOKUP(AM332,buff!$K:$L,2,FALSE),"")=0,"",IF($AH332=AR$5,VLOOKUP(AM332,buff!$K:$L,2,FALSE),"")),"")</f>
        <v/>
      </c>
      <c r="AS332" s="6" t="str">
        <f>_xlfn.IFNA(IF(IF($AH332=AS$5,VLOOKUP(AI332,buff!$K:$L,2,FALSE),"")=0,"",IF($AH332=AS$5,VLOOKUP(AI332,buff!$K:$L,2,FALSE),"")),"")</f>
        <v/>
      </c>
      <c r="AT332" s="6" t="str">
        <f>_xlfn.IFNA(IF(IF($AH332=AT$5,VLOOKUP(AJ332,buff!$K:$L,2,FALSE),"")=0,"",IF($AH332=AT$5,VLOOKUP(AJ332,buff!$K:$L,2,FALSE),"")),"")</f>
        <v/>
      </c>
      <c r="AU332" s="6" t="str">
        <f>_xlfn.IFNA(IF(IF($AH332=AU$5,VLOOKUP(AK332,buff!$K:$L,2,FALSE),"")=0,"",IF($AH332=AU$5,VLOOKUP(AK332,buff!$K:$L,2,FALSE),"")),"")</f>
        <v/>
      </c>
      <c r="AV332" s="6" t="str">
        <f>_xlfn.IFNA(IF(IF($AH332=AV$5,VLOOKUP(AL332,buff!$K:$L,2,FALSE),"")=0,"",IF($AH332=AV$5,VLOOKUP(AL332,buff!$K:$L,2,FALSE),"")),"")</f>
        <v/>
      </c>
      <c r="AW332" s="6" t="str">
        <f>_xlfn.IFNA(IF(IF($AH332=AW$5,VLOOKUP(AM332,buff!$K:$L,2,FALSE),"")=0,"",IF($AH332=AW$5,VLOOKUP(AM332,buff!$K:$L,2,FALSE),"")),"")</f>
        <v/>
      </c>
      <c r="AX332" s="6" t="e">
        <f>VLOOKUP(AI332,buff!K:P,6,FALSE)</f>
        <v>#N/A</v>
      </c>
      <c r="AY332" t="e">
        <f t="shared" si="95"/>
        <v>#N/A</v>
      </c>
      <c r="AZ332" t="e">
        <f t="shared" si="95"/>
        <v>#N/A</v>
      </c>
      <c r="BA332">
        <f t="shared" si="96"/>
        <v>2</v>
      </c>
      <c r="BB332">
        <f t="shared" si="97"/>
        <v>1</v>
      </c>
    </row>
    <row r="333" spans="1:54" x14ac:dyDescent="0.15">
      <c r="A333" t="str">
        <f t="shared" si="89"/>
        <v>越城主动技能2等级7</v>
      </c>
      <c r="B333" s="8">
        <v>327</v>
      </c>
      <c r="C333" s="8" t="str">
        <f>VLOOKUP(G333,角色!A:B,2,FALSE)</f>
        <v>越城</v>
      </c>
      <c r="D333" s="8" t="str">
        <f t="shared" si="92"/>
        <v>主动技能2</v>
      </c>
      <c r="E333" s="8">
        <f t="shared" si="98"/>
        <v>7</v>
      </c>
      <c r="F333" s="8">
        <f t="shared" si="99"/>
        <v>2</v>
      </c>
      <c r="G333" s="8">
        <f t="shared" si="100"/>
        <v>6</v>
      </c>
      <c r="H333" s="4" t="s">
        <v>258</v>
      </c>
      <c r="I333" s="4" t="s">
        <v>52</v>
      </c>
      <c r="J333" s="4" t="s">
        <v>305</v>
      </c>
      <c r="K333" s="1" t="s">
        <v>103</v>
      </c>
      <c r="L333" s="4" t="s">
        <v>107</v>
      </c>
      <c r="M333" s="4"/>
      <c r="N333" s="4">
        <v>100</v>
      </c>
      <c r="O333" s="4"/>
      <c r="T333" s="6" t="str">
        <f t="shared" si="90"/>
        <v/>
      </c>
      <c r="U333" s="6" t="str">
        <f t="shared" si="91"/>
        <v/>
      </c>
      <c r="Y333">
        <f t="shared" si="87"/>
        <v>50</v>
      </c>
      <c r="Z333">
        <v>100</v>
      </c>
      <c r="AE333">
        <v>0</v>
      </c>
      <c r="AF333" s="23">
        <f t="shared" si="93"/>
        <v>2</v>
      </c>
      <c r="AG333" s="23">
        <f t="shared" si="94"/>
        <v>1</v>
      </c>
      <c r="AN333" s="6" t="str">
        <f>_xlfn.IFNA(IF(IF($AH333=AN$5,VLOOKUP(AI333,buff!$K:$L,2,FALSE),"")=0,"",IF($AH333=AN$5,VLOOKUP(AI333,buff!$K:$L,2,FALSE),"")),"")</f>
        <v/>
      </c>
      <c r="AO333" s="6" t="str">
        <f>_xlfn.IFNA(IF(IF($AH333=AO$5,VLOOKUP(AJ333,buff!$K:$L,2,FALSE),"")=0,"",IF($AH333=AO$5,VLOOKUP(AJ333,buff!$K:$L,2,FALSE),"")),"")</f>
        <v/>
      </c>
      <c r="AP333" s="6" t="str">
        <f>_xlfn.IFNA(IF(IF($AH333=AP$5,VLOOKUP(AK333,buff!$K:$L,2,FALSE),"")=0,"",IF($AH333=AP$5,VLOOKUP(AK333,buff!$K:$L,2,FALSE),"")),"")</f>
        <v/>
      </c>
      <c r="AQ333" s="6" t="str">
        <f>_xlfn.IFNA(IF(IF($AH333=AQ$5,VLOOKUP(AL333,buff!$K:$L,2,FALSE),"")=0,"",IF($AH333=AQ$5,VLOOKUP(AL333,buff!$K:$L,2,FALSE),"")),"")</f>
        <v/>
      </c>
      <c r="AR333" s="6" t="str">
        <f>_xlfn.IFNA(IF(IF($AH333=AR$5,VLOOKUP(AM333,buff!$K:$L,2,FALSE),"")=0,"",IF($AH333=AR$5,VLOOKUP(AM333,buff!$K:$L,2,FALSE),"")),"")</f>
        <v/>
      </c>
      <c r="AS333" s="6" t="str">
        <f>_xlfn.IFNA(IF(IF($AH333=AS$5,VLOOKUP(AI333,buff!$K:$L,2,FALSE),"")=0,"",IF($AH333=AS$5,VLOOKUP(AI333,buff!$K:$L,2,FALSE),"")),"")</f>
        <v/>
      </c>
      <c r="AT333" s="6" t="str">
        <f>_xlfn.IFNA(IF(IF($AH333=AT$5,VLOOKUP(AJ333,buff!$K:$L,2,FALSE),"")=0,"",IF($AH333=AT$5,VLOOKUP(AJ333,buff!$K:$L,2,FALSE),"")),"")</f>
        <v/>
      </c>
      <c r="AU333" s="6" t="str">
        <f>_xlfn.IFNA(IF(IF($AH333=AU$5,VLOOKUP(AK333,buff!$K:$L,2,FALSE),"")=0,"",IF($AH333=AU$5,VLOOKUP(AK333,buff!$K:$L,2,FALSE),"")),"")</f>
        <v/>
      </c>
      <c r="AV333" s="6" t="str">
        <f>_xlfn.IFNA(IF(IF($AH333=AV$5,VLOOKUP(AL333,buff!$K:$L,2,FALSE),"")=0,"",IF($AH333=AV$5,VLOOKUP(AL333,buff!$K:$L,2,FALSE),"")),"")</f>
        <v/>
      </c>
      <c r="AW333" s="6" t="str">
        <f>_xlfn.IFNA(IF(IF($AH333=AW$5,VLOOKUP(AM333,buff!$K:$L,2,FALSE),"")=0,"",IF($AH333=AW$5,VLOOKUP(AM333,buff!$K:$L,2,FALSE),"")),"")</f>
        <v/>
      </c>
      <c r="AX333" s="6" t="e">
        <f>VLOOKUP(AI333,buff!K:P,6,FALSE)</f>
        <v>#N/A</v>
      </c>
      <c r="AY333" t="e">
        <f t="shared" si="95"/>
        <v>#N/A</v>
      </c>
      <c r="AZ333" t="e">
        <f t="shared" si="95"/>
        <v>#N/A</v>
      </c>
      <c r="BA333">
        <f t="shared" si="96"/>
        <v>2</v>
      </c>
      <c r="BB333">
        <f t="shared" si="97"/>
        <v>1</v>
      </c>
    </row>
    <row r="334" spans="1:54" x14ac:dyDescent="0.15">
      <c r="A334" t="str">
        <f t="shared" si="89"/>
        <v>越城主动技能2等级8</v>
      </c>
      <c r="B334" s="8">
        <v>328</v>
      </c>
      <c r="C334" s="8" t="str">
        <f>VLOOKUP(G334,角色!A:B,2,FALSE)</f>
        <v>越城</v>
      </c>
      <c r="D334" s="8" t="str">
        <f t="shared" si="92"/>
        <v>主动技能2</v>
      </c>
      <c r="E334" s="8">
        <f t="shared" si="98"/>
        <v>8</v>
      </c>
      <c r="F334" s="8">
        <f t="shared" si="99"/>
        <v>2</v>
      </c>
      <c r="G334" s="8">
        <f t="shared" si="100"/>
        <v>6</v>
      </c>
      <c r="H334" s="4" t="s">
        <v>258</v>
      </c>
      <c r="I334" s="4" t="s">
        <v>52</v>
      </c>
      <c r="J334" s="4" t="s">
        <v>305</v>
      </c>
      <c r="K334" s="1" t="s">
        <v>103</v>
      </c>
      <c r="L334" s="4" t="s">
        <v>107</v>
      </c>
      <c r="M334" s="4"/>
      <c r="N334" s="4">
        <v>100</v>
      </c>
      <c r="O334" s="4"/>
      <c r="T334" s="6" t="str">
        <f t="shared" si="90"/>
        <v/>
      </c>
      <c r="U334" s="6" t="str">
        <f t="shared" si="91"/>
        <v/>
      </c>
      <c r="Y334">
        <f t="shared" si="87"/>
        <v>50</v>
      </c>
      <c r="Z334">
        <v>100</v>
      </c>
      <c r="AE334">
        <v>0</v>
      </c>
      <c r="AF334" s="23">
        <f t="shared" si="93"/>
        <v>2</v>
      </c>
      <c r="AG334" s="23">
        <f t="shared" si="94"/>
        <v>1</v>
      </c>
      <c r="AN334" s="6" t="str">
        <f>_xlfn.IFNA(IF(IF($AH334=AN$5,VLOOKUP(AI334,buff!$K:$L,2,FALSE),"")=0,"",IF($AH334=AN$5,VLOOKUP(AI334,buff!$K:$L,2,FALSE),"")),"")</f>
        <v/>
      </c>
      <c r="AO334" s="6" t="str">
        <f>_xlfn.IFNA(IF(IF($AH334=AO$5,VLOOKUP(AJ334,buff!$K:$L,2,FALSE),"")=0,"",IF($AH334=AO$5,VLOOKUP(AJ334,buff!$K:$L,2,FALSE),"")),"")</f>
        <v/>
      </c>
      <c r="AP334" s="6" t="str">
        <f>_xlfn.IFNA(IF(IF($AH334=AP$5,VLOOKUP(AK334,buff!$K:$L,2,FALSE),"")=0,"",IF($AH334=AP$5,VLOOKUP(AK334,buff!$K:$L,2,FALSE),"")),"")</f>
        <v/>
      </c>
      <c r="AQ334" s="6" t="str">
        <f>_xlfn.IFNA(IF(IF($AH334=AQ$5,VLOOKUP(AL334,buff!$K:$L,2,FALSE),"")=0,"",IF($AH334=AQ$5,VLOOKUP(AL334,buff!$K:$L,2,FALSE),"")),"")</f>
        <v/>
      </c>
      <c r="AR334" s="6" t="str">
        <f>_xlfn.IFNA(IF(IF($AH334=AR$5,VLOOKUP(AM334,buff!$K:$L,2,FALSE),"")=0,"",IF($AH334=AR$5,VLOOKUP(AM334,buff!$K:$L,2,FALSE),"")),"")</f>
        <v/>
      </c>
      <c r="AS334" s="6" t="str">
        <f>_xlfn.IFNA(IF(IF($AH334=AS$5,VLOOKUP(AI334,buff!$K:$L,2,FALSE),"")=0,"",IF($AH334=AS$5,VLOOKUP(AI334,buff!$K:$L,2,FALSE),"")),"")</f>
        <v/>
      </c>
      <c r="AT334" s="6" t="str">
        <f>_xlfn.IFNA(IF(IF($AH334=AT$5,VLOOKUP(AJ334,buff!$K:$L,2,FALSE),"")=0,"",IF($AH334=AT$5,VLOOKUP(AJ334,buff!$K:$L,2,FALSE),"")),"")</f>
        <v/>
      </c>
      <c r="AU334" s="6" t="str">
        <f>_xlfn.IFNA(IF(IF($AH334=AU$5,VLOOKUP(AK334,buff!$K:$L,2,FALSE),"")=0,"",IF($AH334=AU$5,VLOOKUP(AK334,buff!$K:$L,2,FALSE),"")),"")</f>
        <v/>
      </c>
      <c r="AV334" s="6" t="str">
        <f>_xlfn.IFNA(IF(IF($AH334=AV$5,VLOOKUP(AL334,buff!$K:$L,2,FALSE),"")=0,"",IF($AH334=AV$5,VLOOKUP(AL334,buff!$K:$L,2,FALSE),"")),"")</f>
        <v/>
      </c>
      <c r="AW334" s="6" t="str">
        <f>_xlfn.IFNA(IF(IF($AH334=AW$5,VLOOKUP(AM334,buff!$K:$L,2,FALSE),"")=0,"",IF($AH334=AW$5,VLOOKUP(AM334,buff!$K:$L,2,FALSE),"")),"")</f>
        <v/>
      </c>
      <c r="AX334" s="6" t="e">
        <f>VLOOKUP(AI334,buff!K:P,6,FALSE)</f>
        <v>#N/A</v>
      </c>
      <c r="AY334" t="e">
        <f t="shared" si="95"/>
        <v>#N/A</v>
      </c>
      <c r="AZ334" t="e">
        <f t="shared" si="95"/>
        <v>#N/A</v>
      </c>
      <c r="BA334">
        <f t="shared" si="96"/>
        <v>2</v>
      </c>
      <c r="BB334">
        <f t="shared" si="97"/>
        <v>1</v>
      </c>
    </row>
    <row r="335" spans="1:54" x14ac:dyDescent="0.15">
      <c r="A335" t="str">
        <f t="shared" si="89"/>
        <v>越城主动技能2等级9</v>
      </c>
      <c r="B335" s="8">
        <v>329</v>
      </c>
      <c r="C335" s="8" t="str">
        <f>VLOOKUP(G335,角色!A:B,2,FALSE)</f>
        <v>越城</v>
      </c>
      <c r="D335" s="8" t="str">
        <f t="shared" si="92"/>
        <v>主动技能2</v>
      </c>
      <c r="E335" s="8">
        <f t="shared" si="98"/>
        <v>9</v>
      </c>
      <c r="F335" s="8">
        <f t="shared" si="99"/>
        <v>2</v>
      </c>
      <c r="G335" s="8">
        <f t="shared" si="100"/>
        <v>6</v>
      </c>
      <c r="H335" s="4" t="s">
        <v>258</v>
      </c>
      <c r="I335" s="4" t="s">
        <v>52</v>
      </c>
      <c r="J335" s="4" t="s">
        <v>305</v>
      </c>
      <c r="K335" s="1" t="s">
        <v>103</v>
      </c>
      <c r="L335" s="4" t="s">
        <v>107</v>
      </c>
      <c r="M335" s="4"/>
      <c r="N335" s="4">
        <v>100</v>
      </c>
      <c r="O335" s="4"/>
      <c r="T335" s="6" t="str">
        <f t="shared" si="90"/>
        <v/>
      </c>
      <c r="U335" s="6" t="str">
        <f t="shared" si="91"/>
        <v/>
      </c>
      <c r="Y335">
        <f t="shared" si="87"/>
        <v>50</v>
      </c>
      <c r="Z335">
        <v>100</v>
      </c>
      <c r="AE335">
        <v>0</v>
      </c>
      <c r="AF335" s="23">
        <f t="shared" si="93"/>
        <v>2</v>
      </c>
      <c r="AG335" s="23">
        <f t="shared" si="94"/>
        <v>1</v>
      </c>
      <c r="AN335" s="6" t="str">
        <f>_xlfn.IFNA(IF(IF($AH335=AN$5,VLOOKUP(AI335,buff!$K:$L,2,FALSE),"")=0,"",IF($AH335=AN$5,VLOOKUP(AI335,buff!$K:$L,2,FALSE),"")),"")</f>
        <v/>
      </c>
      <c r="AO335" s="6" t="str">
        <f>_xlfn.IFNA(IF(IF($AH335=AO$5,VLOOKUP(AJ335,buff!$K:$L,2,FALSE),"")=0,"",IF($AH335=AO$5,VLOOKUP(AJ335,buff!$K:$L,2,FALSE),"")),"")</f>
        <v/>
      </c>
      <c r="AP335" s="6" t="str">
        <f>_xlfn.IFNA(IF(IF($AH335=AP$5,VLOOKUP(AK335,buff!$K:$L,2,FALSE),"")=0,"",IF($AH335=AP$5,VLOOKUP(AK335,buff!$K:$L,2,FALSE),"")),"")</f>
        <v/>
      </c>
      <c r="AQ335" s="6" t="str">
        <f>_xlfn.IFNA(IF(IF($AH335=AQ$5,VLOOKUP(AL335,buff!$K:$L,2,FALSE),"")=0,"",IF($AH335=AQ$5,VLOOKUP(AL335,buff!$K:$L,2,FALSE),"")),"")</f>
        <v/>
      </c>
      <c r="AR335" s="6" t="str">
        <f>_xlfn.IFNA(IF(IF($AH335=AR$5,VLOOKUP(AM335,buff!$K:$L,2,FALSE),"")=0,"",IF($AH335=AR$5,VLOOKUP(AM335,buff!$K:$L,2,FALSE),"")),"")</f>
        <v/>
      </c>
      <c r="AS335" s="6" t="str">
        <f>_xlfn.IFNA(IF(IF($AH335=AS$5,VLOOKUP(AI335,buff!$K:$L,2,FALSE),"")=0,"",IF($AH335=AS$5,VLOOKUP(AI335,buff!$K:$L,2,FALSE),"")),"")</f>
        <v/>
      </c>
      <c r="AT335" s="6" t="str">
        <f>_xlfn.IFNA(IF(IF($AH335=AT$5,VLOOKUP(AJ335,buff!$K:$L,2,FALSE),"")=0,"",IF($AH335=AT$5,VLOOKUP(AJ335,buff!$K:$L,2,FALSE),"")),"")</f>
        <v/>
      </c>
      <c r="AU335" s="6" t="str">
        <f>_xlfn.IFNA(IF(IF($AH335=AU$5,VLOOKUP(AK335,buff!$K:$L,2,FALSE),"")=0,"",IF($AH335=AU$5,VLOOKUP(AK335,buff!$K:$L,2,FALSE),"")),"")</f>
        <v/>
      </c>
      <c r="AV335" s="6" t="str">
        <f>_xlfn.IFNA(IF(IF($AH335=AV$5,VLOOKUP(AL335,buff!$K:$L,2,FALSE),"")=0,"",IF($AH335=AV$5,VLOOKUP(AL335,buff!$K:$L,2,FALSE),"")),"")</f>
        <v/>
      </c>
      <c r="AW335" s="6" t="str">
        <f>_xlfn.IFNA(IF(IF($AH335=AW$5,VLOOKUP(AM335,buff!$K:$L,2,FALSE),"")=0,"",IF($AH335=AW$5,VLOOKUP(AM335,buff!$K:$L,2,FALSE),"")),"")</f>
        <v/>
      </c>
      <c r="AX335" s="6" t="e">
        <f>VLOOKUP(AI335,buff!K:P,6,FALSE)</f>
        <v>#N/A</v>
      </c>
      <c r="AY335" t="e">
        <f t="shared" si="95"/>
        <v>#N/A</v>
      </c>
      <c r="AZ335" t="e">
        <f t="shared" si="95"/>
        <v>#N/A</v>
      </c>
      <c r="BA335">
        <f t="shared" si="96"/>
        <v>2</v>
      </c>
      <c r="BB335">
        <f t="shared" si="97"/>
        <v>1</v>
      </c>
    </row>
    <row r="336" spans="1:54" x14ac:dyDescent="0.15">
      <c r="A336" t="str">
        <f t="shared" si="89"/>
        <v>越城主动技能2等级10</v>
      </c>
      <c r="B336" s="8">
        <v>330</v>
      </c>
      <c r="C336" s="8" t="str">
        <f>VLOOKUP(G336,角色!A:B,2,FALSE)</f>
        <v>越城</v>
      </c>
      <c r="D336" s="8" t="str">
        <f t="shared" si="92"/>
        <v>主动技能2</v>
      </c>
      <c r="E336" s="8">
        <f t="shared" si="98"/>
        <v>10</v>
      </c>
      <c r="F336" s="8">
        <f t="shared" si="99"/>
        <v>2</v>
      </c>
      <c r="G336" s="8">
        <f t="shared" si="100"/>
        <v>6</v>
      </c>
      <c r="H336" s="4" t="s">
        <v>258</v>
      </c>
      <c r="I336" s="4" t="s">
        <v>52</v>
      </c>
      <c r="J336" s="4" t="s">
        <v>305</v>
      </c>
      <c r="K336" s="1" t="s">
        <v>103</v>
      </c>
      <c r="L336" s="4" t="s">
        <v>107</v>
      </c>
      <c r="M336" s="4"/>
      <c r="N336" s="4">
        <v>100</v>
      </c>
      <c r="O336" s="4"/>
      <c r="T336" s="6" t="str">
        <f t="shared" si="90"/>
        <v/>
      </c>
      <c r="U336" s="6" t="str">
        <f t="shared" si="91"/>
        <v/>
      </c>
      <c r="Y336">
        <f t="shared" si="87"/>
        <v>50</v>
      </c>
      <c r="Z336">
        <v>100</v>
      </c>
      <c r="AE336">
        <v>0</v>
      </c>
      <c r="AF336" s="23">
        <f t="shared" si="93"/>
        <v>2</v>
      </c>
      <c r="AG336" s="23">
        <f t="shared" si="94"/>
        <v>1</v>
      </c>
      <c r="AN336" s="6" t="str">
        <f>_xlfn.IFNA(IF(IF($AH336=AN$5,VLOOKUP(AI336,buff!$K:$L,2,FALSE),"")=0,"",IF($AH336=AN$5,VLOOKUP(AI336,buff!$K:$L,2,FALSE),"")),"")</f>
        <v/>
      </c>
      <c r="AO336" s="6" t="str">
        <f>_xlfn.IFNA(IF(IF($AH336=AO$5,VLOOKUP(AJ336,buff!$K:$L,2,FALSE),"")=0,"",IF($AH336=AO$5,VLOOKUP(AJ336,buff!$K:$L,2,FALSE),"")),"")</f>
        <v/>
      </c>
      <c r="AP336" s="6" t="str">
        <f>_xlfn.IFNA(IF(IF($AH336=AP$5,VLOOKUP(AK336,buff!$K:$L,2,FALSE),"")=0,"",IF($AH336=AP$5,VLOOKUP(AK336,buff!$K:$L,2,FALSE),"")),"")</f>
        <v/>
      </c>
      <c r="AQ336" s="6" t="str">
        <f>_xlfn.IFNA(IF(IF($AH336=AQ$5,VLOOKUP(AL336,buff!$K:$L,2,FALSE),"")=0,"",IF($AH336=AQ$5,VLOOKUP(AL336,buff!$K:$L,2,FALSE),"")),"")</f>
        <v/>
      </c>
      <c r="AR336" s="6" t="str">
        <f>_xlfn.IFNA(IF(IF($AH336=AR$5,VLOOKUP(AM336,buff!$K:$L,2,FALSE),"")=0,"",IF($AH336=AR$5,VLOOKUP(AM336,buff!$K:$L,2,FALSE),"")),"")</f>
        <v/>
      </c>
      <c r="AS336" s="6" t="str">
        <f>_xlfn.IFNA(IF(IF($AH336=AS$5,VLOOKUP(AI336,buff!$K:$L,2,FALSE),"")=0,"",IF($AH336=AS$5,VLOOKUP(AI336,buff!$K:$L,2,FALSE),"")),"")</f>
        <v/>
      </c>
      <c r="AT336" s="6" t="str">
        <f>_xlfn.IFNA(IF(IF($AH336=AT$5,VLOOKUP(AJ336,buff!$K:$L,2,FALSE),"")=0,"",IF($AH336=AT$5,VLOOKUP(AJ336,buff!$K:$L,2,FALSE),"")),"")</f>
        <v/>
      </c>
      <c r="AU336" s="6" t="str">
        <f>_xlfn.IFNA(IF(IF($AH336=AU$5,VLOOKUP(AK336,buff!$K:$L,2,FALSE),"")=0,"",IF($AH336=AU$5,VLOOKUP(AK336,buff!$K:$L,2,FALSE),"")),"")</f>
        <v/>
      </c>
      <c r="AV336" s="6" t="str">
        <f>_xlfn.IFNA(IF(IF($AH336=AV$5,VLOOKUP(AL336,buff!$K:$L,2,FALSE),"")=0,"",IF($AH336=AV$5,VLOOKUP(AL336,buff!$K:$L,2,FALSE),"")),"")</f>
        <v/>
      </c>
      <c r="AW336" s="6" t="str">
        <f>_xlfn.IFNA(IF(IF($AH336=AW$5,VLOOKUP(AM336,buff!$K:$L,2,FALSE),"")=0,"",IF($AH336=AW$5,VLOOKUP(AM336,buff!$K:$L,2,FALSE),"")),"")</f>
        <v/>
      </c>
      <c r="AX336" s="6" t="e">
        <f>VLOOKUP(AI336,buff!K:P,6,FALSE)</f>
        <v>#N/A</v>
      </c>
      <c r="AY336" t="e">
        <f t="shared" si="95"/>
        <v>#N/A</v>
      </c>
      <c r="AZ336" t="e">
        <f t="shared" si="95"/>
        <v>#N/A</v>
      </c>
      <c r="BA336">
        <f t="shared" si="96"/>
        <v>2</v>
      </c>
      <c r="BB336">
        <f t="shared" si="97"/>
        <v>1</v>
      </c>
    </row>
    <row r="337" spans="1:54" x14ac:dyDescent="0.15">
      <c r="A337" t="str">
        <f t="shared" si="89"/>
        <v>越城主动技能2等级11</v>
      </c>
      <c r="B337" s="8">
        <v>331</v>
      </c>
      <c r="C337" s="8" t="str">
        <f>VLOOKUP(G337,角色!A:B,2,FALSE)</f>
        <v>越城</v>
      </c>
      <c r="D337" s="8" t="str">
        <f t="shared" si="92"/>
        <v>主动技能2</v>
      </c>
      <c r="E337" s="8">
        <f t="shared" si="98"/>
        <v>11</v>
      </c>
      <c r="F337" s="8">
        <f t="shared" si="99"/>
        <v>2</v>
      </c>
      <c r="G337" s="8">
        <f t="shared" si="100"/>
        <v>6</v>
      </c>
      <c r="H337" s="4" t="s">
        <v>258</v>
      </c>
      <c r="I337" s="4" t="s">
        <v>52</v>
      </c>
      <c r="J337" s="4" t="s">
        <v>305</v>
      </c>
      <c r="K337" s="1" t="s">
        <v>103</v>
      </c>
      <c r="L337" s="4" t="s">
        <v>107</v>
      </c>
      <c r="M337" s="4"/>
      <c r="N337" s="4">
        <v>100</v>
      </c>
      <c r="O337" s="4"/>
      <c r="T337" s="6" t="str">
        <f t="shared" si="90"/>
        <v/>
      </c>
      <c r="U337" s="6" t="str">
        <f t="shared" si="91"/>
        <v/>
      </c>
      <c r="Y337">
        <f t="shared" si="87"/>
        <v>50</v>
      </c>
      <c r="Z337">
        <v>100</v>
      </c>
      <c r="AE337">
        <v>0</v>
      </c>
      <c r="AF337" s="23">
        <f t="shared" si="93"/>
        <v>2</v>
      </c>
      <c r="AG337" s="23">
        <f t="shared" si="94"/>
        <v>1</v>
      </c>
      <c r="AN337" s="6" t="str">
        <f>_xlfn.IFNA(IF(IF($AH337=AN$5,VLOOKUP(AI337,buff!$K:$L,2,FALSE),"")=0,"",IF($AH337=AN$5,VLOOKUP(AI337,buff!$K:$L,2,FALSE),"")),"")</f>
        <v/>
      </c>
      <c r="AO337" s="6" t="str">
        <f>_xlfn.IFNA(IF(IF($AH337=AO$5,VLOOKUP(AJ337,buff!$K:$L,2,FALSE),"")=0,"",IF($AH337=AO$5,VLOOKUP(AJ337,buff!$K:$L,2,FALSE),"")),"")</f>
        <v/>
      </c>
      <c r="AP337" s="6" t="str">
        <f>_xlfn.IFNA(IF(IF($AH337=AP$5,VLOOKUP(AK337,buff!$K:$L,2,FALSE),"")=0,"",IF($AH337=AP$5,VLOOKUP(AK337,buff!$K:$L,2,FALSE),"")),"")</f>
        <v/>
      </c>
      <c r="AQ337" s="6" t="str">
        <f>_xlfn.IFNA(IF(IF($AH337=AQ$5,VLOOKUP(AL337,buff!$K:$L,2,FALSE),"")=0,"",IF($AH337=AQ$5,VLOOKUP(AL337,buff!$K:$L,2,FALSE),"")),"")</f>
        <v/>
      </c>
      <c r="AR337" s="6" t="str">
        <f>_xlfn.IFNA(IF(IF($AH337=AR$5,VLOOKUP(AM337,buff!$K:$L,2,FALSE),"")=0,"",IF($AH337=AR$5,VLOOKUP(AM337,buff!$K:$L,2,FALSE),"")),"")</f>
        <v/>
      </c>
      <c r="AS337" s="6" t="str">
        <f>_xlfn.IFNA(IF(IF($AH337=AS$5,VLOOKUP(AI337,buff!$K:$L,2,FALSE),"")=0,"",IF($AH337=AS$5,VLOOKUP(AI337,buff!$K:$L,2,FALSE),"")),"")</f>
        <v/>
      </c>
      <c r="AT337" s="6" t="str">
        <f>_xlfn.IFNA(IF(IF($AH337=AT$5,VLOOKUP(AJ337,buff!$K:$L,2,FALSE),"")=0,"",IF($AH337=AT$5,VLOOKUP(AJ337,buff!$K:$L,2,FALSE),"")),"")</f>
        <v/>
      </c>
      <c r="AU337" s="6" t="str">
        <f>_xlfn.IFNA(IF(IF($AH337=AU$5,VLOOKUP(AK337,buff!$K:$L,2,FALSE),"")=0,"",IF($AH337=AU$5,VLOOKUP(AK337,buff!$K:$L,2,FALSE),"")),"")</f>
        <v/>
      </c>
      <c r="AV337" s="6" t="str">
        <f>_xlfn.IFNA(IF(IF($AH337=AV$5,VLOOKUP(AL337,buff!$K:$L,2,FALSE),"")=0,"",IF($AH337=AV$5,VLOOKUP(AL337,buff!$K:$L,2,FALSE),"")),"")</f>
        <v/>
      </c>
      <c r="AW337" s="6" t="str">
        <f>_xlfn.IFNA(IF(IF($AH337=AW$5,VLOOKUP(AM337,buff!$K:$L,2,FALSE),"")=0,"",IF($AH337=AW$5,VLOOKUP(AM337,buff!$K:$L,2,FALSE),"")),"")</f>
        <v/>
      </c>
      <c r="AX337" s="6" t="e">
        <f>VLOOKUP(AI337,buff!K:P,6,FALSE)</f>
        <v>#N/A</v>
      </c>
      <c r="AY337" t="e">
        <f t="shared" si="95"/>
        <v>#N/A</v>
      </c>
      <c r="AZ337" t="e">
        <f t="shared" si="95"/>
        <v>#N/A</v>
      </c>
      <c r="BA337">
        <f t="shared" si="96"/>
        <v>2</v>
      </c>
      <c r="BB337">
        <f t="shared" si="97"/>
        <v>1</v>
      </c>
    </row>
    <row r="338" spans="1:54" x14ac:dyDescent="0.15">
      <c r="A338" t="str">
        <f t="shared" si="89"/>
        <v>越城主动技能2等级12</v>
      </c>
      <c r="B338" s="8">
        <v>332</v>
      </c>
      <c r="C338" s="8" t="str">
        <f>VLOOKUP(G338,角色!A:B,2,FALSE)</f>
        <v>越城</v>
      </c>
      <c r="D338" s="8" t="str">
        <f t="shared" si="92"/>
        <v>主动技能2</v>
      </c>
      <c r="E338" s="8">
        <f t="shared" si="98"/>
        <v>12</v>
      </c>
      <c r="F338" s="8">
        <f t="shared" si="99"/>
        <v>2</v>
      </c>
      <c r="G338" s="8">
        <f t="shared" si="100"/>
        <v>6</v>
      </c>
      <c r="H338" s="4" t="s">
        <v>258</v>
      </c>
      <c r="I338" s="4" t="s">
        <v>52</v>
      </c>
      <c r="J338" s="4" t="s">
        <v>305</v>
      </c>
      <c r="K338" s="1" t="s">
        <v>103</v>
      </c>
      <c r="L338" s="4" t="s">
        <v>107</v>
      </c>
      <c r="M338" s="4"/>
      <c r="N338" s="4">
        <v>100</v>
      </c>
      <c r="O338" s="4"/>
      <c r="T338" s="6" t="str">
        <f t="shared" si="90"/>
        <v/>
      </c>
      <c r="U338" s="6" t="str">
        <f t="shared" si="91"/>
        <v/>
      </c>
      <c r="Y338">
        <f t="shared" si="87"/>
        <v>50</v>
      </c>
      <c r="Z338">
        <v>100</v>
      </c>
      <c r="AE338">
        <v>0</v>
      </c>
      <c r="AF338" s="23">
        <f t="shared" si="93"/>
        <v>2</v>
      </c>
      <c r="AG338" s="23">
        <f t="shared" si="94"/>
        <v>1</v>
      </c>
      <c r="AN338" s="6" t="str">
        <f>_xlfn.IFNA(IF(IF($AH338=AN$5,VLOOKUP(AI338,buff!$K:$L,2,FALSE),"")=0,"",IF($AH338=AN$5,VLOOKUP(AI338,buff!$K:$L,2,FALSE),"")),"")</f>
        <v/>
      </c>
      <c r="AO338" s="6" t="str">
        <f>_xlfn.IFNA(IF(IF($AH338=AO$5,VLOOKUP(AJ338,buff!$K:$L,2,FALSE),"")=0,"",IF($AH338=AO$5,VLOOKUP(AJ338,buff!$K:$L,2,FALSE),"")),"")</f>
        <v/>
      </c>
      <c r="AP338" s="6" t="str">
        <f>_xlfn.IFNA(IF(IF($AH338=AP$5,VLOOKUP(AK338,buff!$K:$L,2,FALSE),"")=0,"",IF($AH338=AP$5,VLOOKUP(AK338,buff!$K:$L,2,FALSE),"")),"")</f>
        <v/>
      </c>
      <c r="AQ338" s="6" t="str">
        <f>_xlfn.IFNA(IF(IF($AH338=AQ$5,VLOOKUP(AL338,buff!$K:$L,2,FALSE),"")=0,"",IF($AH338=AQ$5,VLOOKUP(AL338,buff!$K:$L,2,FALSE),"")),"")</f>
        <v/>
      </c>
      <c r="AR338" s="6" t="str">
        <f>_xlfn.IFNA(IF(IF($AH338=AR$5,VLOOKUP(AM338,buff!$K:$L,2,FALSE),"")=0,"",IF($AH338=AR$5,VLOOKUP(AM338,buff!$K:$L,2,FALSE),"")),"")</f>
        <v/>
      </c>
      <c r="AS338" s="6" t="str">
        <f>_xlfn.IFNA(IF(IF($AH338=AS$5,VLOOKUP(AI338,buff!$K:$L,2,FALSE),"")=0,"",IF($AH338=AS$5,VLOOKUP(AI338,buff!$K:$L,2,FALSE),"")),"")</f>
        <v/>
      </c>
      <c r="AT338" s="6" t="str">
        <f>_xlfn.IFNA(IF(IF($AH338=AT$5,VLOOKUP(AJ338,buff!$K:$L,2,FALSE),"")=0,"",IF($AH338=AT$5,VLOOKUP(AJ338,buff!$K:$L,2,FALSE),"")),"")</f>
        <v/>
      </c>
      <c r="AU338" s="6" t="str">
        <f>_xlfn.IFNA(IF(IF($AH338=AU$5,VLOOKUP(AK338,buff!$K:$L,2,FALSE),"")=0,"",IF($AH338=AU$5,VLOOKUP(AK338,buff!$K:$L,2,FALSE),"")),"")</f>
        <v/>
      </c>
      <c r="AV338" s="6" t="str">
        <f>_xlfn.IFNA(IF(IF($AH338=AV$5,VLOOKUP(AL338,buff!$K:$L,2,FALSE),"")=0,"",IF($AH338=AV$5,VLOOKUP(AL338,buff!$K:$L,2,FALSE),"")),"")</f>
        <v/>
      </c>
      <c r="AW338" s="6" t="str">
        <f>_xlfn.IFNA(IF(IF($AH338=AW$5,VLOOKUP(AM338,buff!$K:$L,2,FALSE),"")=0,"",IF($AH338=AW$5,VLOOKUP(AM338,buff!$K:$L,2,FALSE),"")),"")</f>
        <v/>
      </c>
      <c r="AX338" s="6" t="e">
        <f>VLOOKUP(AI338,buff!K:P,6,FALSE)</f>
        <v>#N/A</v>
      </c>
      <c r="AY338" t="e">
        <f t="shared" si="95"/>
        <v>#N/A</v>
      </c>
      <c r="AZ338" t="e">
        <f t="shared" si="95"/>
        <v>#N/A</v>
      </c>
      <c r="BA338">
        <f t="shared" si="96"/>
        <v>2</v>
      </c>
      <c r="BB338">
        <f t="shared" si="97"/>
        <v>1</v>
      </c>
    </row>
    <row r="339" spans="1:54" x14ac:dyDescent="0.15">
      <c r="A339" t="str">
        <f t="shared" si="89"/>
        <v>越城主动技能2等级13</v>
      </c>
      <c r="B339" s="8">
        <v>333</v>
      </c>
      <c r="C339" s="8" t="str">
        <f>VLOOKUP(G339,角色!A:B,2,FALSE)</f>
        <v>越城</v>
      </c>
      <c r="D339" s="8" t="str">
        <f t="shared" si="92"/>
        <v>主动技能2</v>
      </c>
      <c r="E339" s="8">
        <f t="shared" si="98"/>
        <v>13</v>
      </c>
      <c r="F339" s="8">
        <f t="shared" si="99"/>
        <v>2</v>
      </c>
      <c r="G339" s="8">
        <f t="shared" si="100"/>
        <v>6</v>
      </c>
      <c r="H339" s="4" t="s">
        <v>258</v>
      </c>
      <c r="I339" s="4" t="s">
        <v>52</v>
      </c>
      <c r="J339" s="4" t="s">
        <v>305</v>
      </c>
      <c r="K339" s="1" t="s">
        <v>103</v>
      </c>
      <c r="L339" s="4" t="s">
        <v>107</v>
      </c>
      <c r="M339" s="4"/>
      <c r="N339" s="4">
        <v>100</v>
      </c>
      <c r="O339" s="4"/>
      <c r="T339" s="6" t="str">
        <f t="shared" si="90"/>
        <v/>
      </c>
      <c r="U339" s="6" t="str">
        <f t="shared" si="91"/>
        <v/>
      </c>
      <c r="Y339">
        <f t="shared" ref="Y339:Y387" si="101">VLOOKUP(D339,BC:BD,2,FALSE)</f>
        <v>50</v>
      </c>
      <c r="Z339">
        <v>100</v>
      </c>
      <c r="AE339">
        <v>0</v>
      </c>
      <c r="AF339" s="23">
        <f t="shared" si="93"/>
        <v>2</v>
      </c>
      <c r="AG339" s="23">
        <f t="shared" si="94"/>
        <v>1</v>
      </c>
      <c r="AN339" s="6" t="str">
        <f>_xlfn.IFNA(IF(IF($AH339=AN$5,VLOOKUP(AI339,buff!$K:$L,2,FALSE),"")=0,"",IF($AH339=AN$5,VLOOKUP(AI339,buff!$K:$L,2,FALSE),"")),"")</f>
        <v/>
      </c>
      <c r="AO339" s="6" t="str">
        <f>_xlfn.IFNA(IF(IF($AH339=AO$5,VLOOKUP(AJ339,buff!$K:$L,2,FALSE),"")=0,"",IF($AH339=AO$5,VLOOKUP(AJ339,buff!$K:$L,2,FALSE),"")),"")</f>
        <v/>
      </c>
      <c r="AP339" s="6" t="str">
        <f>_xlfn.IFNA(IF(IF($AH339=AP$5,VLOOKUP(AK339,buff!$K:$L,2,FALSE),"")=0,"",IF($AH339=AP$5,VLOOKUP(AK339,buff!$K:$L,2,FALSE),"")),"")</f>
        <v/>
      </c>
      <c r="AQ339" s="6" t="str">
        <f>_xlfn.IFNA(IF(IF($AH339=AQ$5,VLOOKUP(AL339,buff!$K:$L,2,FALSE),"")=0,"",IF($AH339=AQ$5,VLOOKUP(AL339,buff!$K:$L,2,FALSE),"")),"")</f>
        <v/>
      </c>
      <c r="AR339" s="6" t="str">
        <f>_xlfn.IFNA(IF(IF($AH339=AR$5,VLOOKUP(AM339,buff!$K:$L,2,FALSE),"")=0,"",IF($AH339=AR$5,VLOOKUP(AM339,buff!$K:$L,2,FALSE),"")),"")</f>
        <v/>
      </c>
      <c r="AS339" s="6" t="str">
        <f>_xlfn.IFNA(IF(IF($AH339=AS$5,VLOOKUP(AI339,buff!$K:$L,2,FALSE),"")=0,"",IF($AH339=AS$5,VLOOKUP(AI339,buff!$K:$L,2,FALSE),"")),"")</f>
        <v/>
      </c>
      <c r="AT339" s="6" t="str">
        <f>_xlfn.IFNA(IF(IF($AH339=AT$5,VLOOKUP(AJ339,buff!$K:$L,2,FALSE),"")=0,"",IF($AH339=AT$5,VLOOKUP(AJ339,buff!$K:$L,2,FALSE),"")),"")</f>
        <v/>
      </c>
      <c r="AU339" s="6" t="str">
        <f>_xlfn.IFNA(IF(IF($AH339=AU$5,VLOOKUP(AK339,buff!$K:$L,2,FALSE),"")=0,"",IF($AH339=AU$5,VLOOKUP(AK339,buff!$K:$L,2,FALSE),"")),"")</f>
        <v/>
      </c>
      <c r="AV339" s="6" t="str">
        <f>_xlfn.IFNA(IF(IF($AH339=AV$5,VLOOKUP(AL339,buff!$K:$L,2,FALSE),"")=0,"",IF($AH339=AV$5,VLOOKUP(AL339,buff!$K:$L,2,FALSE),"")),"")</f>
        <v/>
      </c>
      <c r="AW339" s="6" t="str">
        <f>_xlfn.IFNA(IF(IF($AH339=AW$5,VLOOKUP(AM339,buff!$K:$L,2,FALSE),"")=0,"",IF($AH339=AW$5,VLOOKUP(AM339,buff!$K:$L,2,FALSE),"")),"")</f>
        <v/>
      </c>
      <c r="AX339" s="6" t="e">
        <f>VLOOKUP(AI339,buff!K:P,6,FALSE)</f>
        <v>#N/A</v>
      </c>
      <c r="AY339" t="e">
        <f t="shared" si="95"/>
        <v>#N/A</v>
      </c>
      <c r="AZ339" t="e">
        <f t="shared" si="95"/>
        <v>#N/A</v>
      </c>
      <c r="BA339">
        <f t="shared" si="96"/>
        <v>2</v>
      </c>
      <c r="BB339">
        <f t="shared" si="97"/>
        <v>1</v>
      </c>
    </row>
    <row r="340" spans="1:54" x14ac:dyDescent="0.15">
      <c r="A340" t="str">
        <f t="shared" si="89"/>
        <v>越城主动技能2等级14</v>
      </c>
      <c r="B340" s="8">
        <v>334</v>
      </c>
      <c r="C340" s="8" t="str">
        <f>VLOOKUP(G340,角色!A:B,2,FALSE)</f>
        <v>越城</v>
      </c>
      <c r="D340" s="8" t="str">
        <f t="shared" si="92"/>
        <v>主动技能2</v>
      </c>
      <c r="E340" s="8">
        <f t="shared" si="98"/>
        <v>14</v>
      </c>
      <c r="F340" s="8">
        <f t="shared" si="99"/>
        <v>2</v>
      </c>
      <c r="G340" s="8">
        <f t="shared" si="100"/>
        <v>6</v>
      </c>
      <c r="H340" s="4" t="s">
        <v>258</v>
      </c>
      <c r="I340" s="4" t="s">
        <v>52</v>
      </c>
      <c r="J340" s="4" t="s">
        <v>305</v>
      </c>
      <c r="K340" s="1" t="s">
        <v>103</v>
      </c>
      <c r="L340" s="4" t="s">
        <v>107</v>
      </c>
      <c r="M340" s="4"/>
      <c r="N340" s="4">
        <v>100</v>
      </c>
      <c r="O340" s="4"/>
      <c r="T340" s="6" t="str">
        <f t="shared" si="90"/>
        <v/>
      </c>
      <c r="U340" s="6" t="str">
        <f t="shared" si="91"/>
        <v/>
      </c>
      <c r="Y340">
        <f t="shared" si="101"/>
        <v>50</v>
      </c>
      <c r="Z340">
        <v>100</v>
      </c>
      <c r="AE340">
        <v>0</v>
      </c>
      <c r="AF340" s="23">
        <f t="shared" si="93"/>
        <v>2</v>
      </c>
      <c r="AG340" s="23">
        <f t="shared" si="94"/>
        <v>1</v>
      </c>
      <c r="AN340" s="6" t="str">
        <f>_xlfn.IFNA(IF(IF($AH340=AN$5,VLOOKUP(AI340,buff!$K:$L,2,FALSE),"")=0,"",IF($AH340=AN$5,VLOOKUP(AI340,buff!$K:$L,2,FALSE),"")),"")</f>
        <v/>
      </c>
      <c r="AO340" s="6" t="str">
        <f>_xlfn.IFNA(IF(IF($AH340=AO$5,VLOOKUP(AJ340,buff!$K:$L,2,FALSE),"")=0,"",IF($AH340=AO$5,VLOOKUP(AJ340,buff!$K:$L,2,FALSE),"")),"")</f>
        <v/>
      </c>
      <c r="AP340" s="6" t="str">
        <f>_xlfn.IFNA(IF(IF($AH340=AP$5,VLOOKUP(AK340,buff!$K:$L,2,FALSE),"")=0,"",IF($AH340=AP$5,VLOOKUP(AK340,buff!$K:$L,2,FALSE),"")),"")</f>
        <v/>
      </c>
      <c r="AQ340" s="6" t="str">
        <f>_xlfn.IFNA(IF(IF($AH340=AQ$5,VLOOKUP(AL340,buff!$K:$L,2,FALSE),"")=0,"",IF($AH340=AQ$5,VLOOKUP(AL340,buff!$K:$L,2,FALSE),"")),"")</f>
        <v/>
      </c>
      <c r="AR340" s="6" t="str">
        <f>_xlfn.IFNA(IF(IF($AH340=AR$5,VLOOKUP(AM340,buff!$K:$L,2,FALSE),"")=0,"",IF($AH340=AR$5,VLOOKUP(AM340,buff!$K:$L,2,FALSE),"")),"")</f>
        <v/>
      </c>
      <c r="AS340" s="6" t="str">
        <f>_xlfn.IFNA(IF(IF($AH340=AS$5,VLOOKUP(AI340,buff!$K:$L,2,FALSE),"")=0,"",IF($AH340=AS$5,VLOOKUP(AI340,buff!$K:$L,2,FALSE),"")),"")</f>
        <v/>
      </c>
      <c r="AT340" s="6" t="str">
        <f>_xlfn.IFNA(IF(IF($AH340=AT$5,VLOOKUP(AJ340,buff!$K:$L,2,FALSE),"")=0,"",IF($AH340=AT$5,VLOOKUP(AJ340,buff!$K:$L,2,FALSE),"")),"")</f>
        <v/>
      </c>
      <c r="AU340" s="6" t="str">
        <f>_xlfn.IFNA(IF(IF($AH340=AU$5,VLOOKUP(AK340,buff!$K:$L,2,FALSE),"")=0,"",IF($AH340=AU$5,VLOOKUP(AK340,buff!$K:$L,2,FALSE),"")),"")</f>
        <v/>
      </c>
      <c r="AV340" s="6" t="str">
        <f>_xlfn.IFNA(IF(IF($AH340=AV$5,VLOOKUP(AL340,buff!$K:$L,2,FALSE),"")=0,"",IF($AH340=AV$5,VLOOKUP(AL340,buff!$K:$L,2,FALSE),"")),"")</f>
        <v/>
      </c>
      <c r="AW340" s="6" t="str">
        <f>_xlfn.IFNA(IF(IF($AH340=AW$5,VLOOKUP(AM340,buff!$K:$L,2,FALSE),"")=0,"",IF($AH340=AW$5,VLOOKUP(AM340,buff!$K:$L,2,FALSE),"")),"")</f>
        <v/>
      </c>
      <c r="AX340" s="6" t="e">
        <f>VLOOKUP(AI340,buff!K:P,6,FALSE)</f>
        <v>#N/A</v>
      </c>
      <c r="AY340" t="e">
        <f t="shared" si="95"/>
        <v>#N/A</v>
      </c>
      <c r="AZ340" t="e">
        <f t="shared" si="95"/>
        <v>#N/A</v>
      </c>
      <c r="BA340">
        <f t="shared" si="96"/>
        <v>2</v>
      </c>
      <c r="BB340">
        <f t="shared" si="97"/>
        <v>1</v>
      </c>
    </row>
    <row r="341" spans="1:54" x14ac:dyDescent="0.15">
      <c r="A341" t="str">
        <f t="shared" si="89"/>
        <v>越城主动技能2等级15</v>
      </c>
      <c r="B341" s="8">
        <v>335</v>
      </c>
      <c r="C341" s="8" t="str">
        <f>VLOOKUP(G341,角色!A:B,2,FALSE)</f>
        <v>越城</v>
      </c>
      <c r="D341" s="8" t="str">
        <f t="shared" si="92"/>
        <v>主动技能2</v>
      </c>
      <c r="E341" s="8">
        <f t="shared" si="98"/>
        <v>15</v>
      </c>
      <c r="F341" s="8">
        <f t="shared" si="99"/>
        <v>2</v>
      </c>
      <c r="G341" s="8">
        <f t="shared" si="100"/>
        <v>6</v>
      </c>
      <c r="H341" s="4" t="s">
        <v>258</v>
      </c>
      <c r="I341" s="4" t="s">
        <v>52</v>
      </c>
      <c r="J341" s="4" t="s">
        <v>305</v>
      </c>
      <c r="K341" s="1" t="s">
        <v>103</v>
      </c>
      <c r="L341" s="4" t="s">
        <v>107</v>
      </c>
      <c r="M341" s="4"/>
      <c r="N341" s="4">
        <v>100</v>
      </c>
      <c r="O341" s="4"/>
      <c r="T341" s="6" t="str">
        <f t="shared" si="90"/>
        <v/>
      </c>
      <c r="U341" s="6" t="str">
        <f t="shared" si="91"/>
        <v/>
      </c>
      <c r="Y341">
        <f t="shared" si="101"/>
        <v>50</v>
      </c>
      <c r="Z341">
        <v>100</v>
      </c>
      <c r="AE341">
        <v>0</v>
      </c>
      <c r="AF341" s="23">
        <f t="shared" si="93"/>
        <v>2</v>
      </c>
      <c r="AG341" s="23">
        <f t="shared" si="94"/>
        <v>1</v>
      </c>
      <c r="AN341" s="6" t="str">
        <f>_xlfn.IFNA(IF(IF($AH341=AN$5,VLOOKUP(AI341,buff!$K:$L,2,FALSE),"")=0,"",IF($AH341=AN$5,VLOOKUP(AI341,buff!$K:$L,2,FALSE),"")),"")</f>
        <v/>
      </c>
      <c r="AO341" s="6" t="str">
        <f>_xlfn.IFNA(IF(IF($AH341=AO$5,VLOOKUP(AJ341,buff!$K:$L,2,FALSE),"")=0,"",IF($AH341=AO$5,VLOOKUP(AJ341,buff!$K:$L,2,FALSE),"")),"")</f>
        <v/>
      </c>
      <c r="AP341" s="6" t="str">
        <f>_xlfn.IFNA(IF(IF($AH341=AP$5,VLOOKUP(AK341,buff!$K:$L,2,FALSE),"")=0,"",IF($AH341=AP$5,VLOOKUP(AK341,buff!$K:$L,2,FALSE),"")),"")</f>
        <v/>
      </c>
      <c r="AQ341" s="6" t="str">
        <f>_xlfn.IFNA(IF(IF($AH341=AQ$5,VLOOKUP(AL341,buff!$K:$L,2,FALSE),"")=0,"",IF($AH341=AQ$5,VLOOKUP(AL341,buff!$K:$L,2,FALSE),"")),"")</f>
        <v/>
      </c>
      <c r="AR341" s="6" t="str">
        <f>_xlfn.IFNA(IF(IF($AH341=AR$5,VLOOKUP(AM341,buff!$K:$L,2,FALSE),"")=0,"",IF($AH341=AR$5,VLOOKUP(AM341,buff!$K:$L,2,FALSE),"")),"")</f>
        <v/>
      </c>
      <c r="AS341" s="6" t="str">
        <f>_xlfn.IFNA(IF(IF($AH341=AS$5,VLOOKUP(AI341,buff!$K:$L,2,FALSE),"")=0,"",IF($AH341=AS$5,VLOOKUP(AI341,buff!$K:$L,2,FALSE),"")),"")</f>
        <v/>
      </c>
      <c r="AT341" s="6" t="str">
        <f>_xlfn.IFNA(IF(IF($AH341=AT$5,VLOOKUP(AJ341,buff!$K:$L,2,FALSE),"")=0,"",IF($AH341=AT$5,VLOOKUP(AJ341,buff!$K:$L,2,FALSE),"")),"")</f>
        <v/>
      </c>
      <c r="AU341" s="6" t="str">
        <f>_xlfn.IFNA(IF(IF($AH341=AU$5,VLOOKUP(AK341,buff!$K:$L,2,FALSE),"")=0,"",IF($AH341=AU$5,VLOOKUP(AK341,buff!$K:$L,2,FALSE),"")),"")</f>
        <v/>
      </c>
      <c r="AV341" s="6" t="str">
        <f>_xlfn.IFNA(IF(IF($AH341=AV$5,VLOOKUP(AL341,buff!$K:$L,2,FALSE),"")=0,"",IF($AH341=AV$5,VLOOKUP(AL341,buff!$K:$L,2,FALSE),"")),"")</f>
        <v/>
      </c>
      <c r="AW341" s="6" t="str">
        <f>_xlfn.IFNA(IF(IF($AH341=AW$5,VLOOKUP(AM341,buff!$K:$L,2,FALSE),"")=0,"",IF($AH341=AW$5,VLOOKUP(AM341,buff!$K:$L,2,FALSE),"")),"")</f>
        <v/>
      </c>
      <c r="AX341" s="6" t="e">
        <f>VLOOKUP(AI341,buff!K:P,6,FALSE)</f>
        <v>#N/A</v>
      </c>
      <c r="AY341" t="e">
        <f t="shared" si="95"/>
        <v>#N/A</v>
      </c>
      <c r="AZ341" t="e">
        <f t="shared" si="95"/>
        <v>#N/A</v>
      </c>
      <c r="BA341">
        <f t="shared" si="96"/>
        <v>2</v>
      </c>
      <c r="BB341">
        <f t="shared" si="97"/>
        <v>1</v>
      </c>
    </row>
    <row r="342" spans="1:54" x14ac:dyDescent="0.15">
      <c r="A342" t="str">
        <f t="shared" si="89"/>
        <v>越城主动技能2等级16</v>
      </c>
      <c r="B342" s="8">
        <v>336</v>
      </c>
      <c r="C342" s="8" t="str">
        <f>VLOOKUP(G342,角色!A:B,2,FALSE)</f>
        <v>越城</v>
      </c>
      <c r="D342" s="8" t="str">
        <f t="shared" si="92"/>
        <v>主动技能2</v>
      </c>
      <c r="E342" s="8">
        <f t="shared" si="98"/>
        <v>16</v>
      </c>
      <c r="F342" s="8">
        <f t="shared" si="99"/>
        <v>2</v>
      </c>
      <c r="G342" s="8">
        <f t="shared" si="100"/>
        <v>6</v>
      </c>
      <c r="H342" s="4" t="s">
        <v>258</v>
      </c>
      <c r="I342" s="4" t="s">
        <v>52</v>
      </c>
      <c r="J342" s="4" t="s">
        <v>305</v>
      </c>
      <c r="K342" s="1" t="s">
        <v>103</v>
      </c>
      <c r="L342" s="4" t="s">
        <v>107</v>
      </c>
      <c r="M342" s="4"/>
      <c r="N342" s="4">
        <v>100</v>
      </c>
      <c r="O342" s="4"/>
      <c r="T342" s="6" t="str">
        <f t="shared" si="90"/>
        <v/>
      </c>
      <c r="U342" s="6" t="str">
        <f t="shared" si="91"/>
        <v/>
      </c>
      <c r="Y342">
        <f t="shared" si="101"/>
        <v>50</v>
      </c>
      <c r="Z342">
        <v>100</v>
      </c>
      <c r="AE342">
        <v>0</v>
      </c>
      <c r="AF342" s="23">
        <f t="shared" si="93"/>
        <v>2</v>
      </c>
      <c r="AG342" s="23">
        <f t="shared" si="94"/>
        <v>1</v>
      </c>
      <c r="AN342" s="6" t="str">
        <f>_xlfn.IFNA(IF(IF($AH342=AN$5,VLOOKUP(AI342,buff!$K:$L,2,FALSE),"")=0,"",IF($AH342=AN$5,VLOOKUP(AI342,buff!$K:$L,2,FALSE),"")),"")</f>
        <v/>
      </c>
      <c r="AO342" s="6" t="str">
        <f>_xlfn.IFNA(IF(IF($AH342=AO$5,VLOOKUP(AJ342,buff!$K:$L,2,FALSE),"")=0,"",IF($AH342=AO$5,VLOOKUP(AJ342,buff!$K:$L,2,FALSE),"")),"")</f>
        <v/>
      </c>
      <c r="AP342" s="6" t="str">
        <f>_xlfn.IFNA(IF(IF($AH342=AP$5,VLOOKUP(AK342,buff!$K:$L,2,FALSE),"")=0,"",IF($AH342=AP$5,VLOOKUP(AK342,buff!$K:$L,2,FALSE),"")),"")</f>
        <v/>
      </c>
      <c r="AQ342" s="6" t="str">
        <f>_xlfn.IFNA(IF(IF($AH342=AQ$5,VLOOKUP(AL342,buff!$K:$L,2,FALSE),"")=0,"",IF($AH342=AQ$5,VLOOKUP(AL342,buff!$K:$L,2,FALSE),"")),"")</f>
        <v/>
      </c>
      <c r="AR342" s="6" t="str">
        <f>_xlfn.IFNA(IF(IF($AH342=AR$5,VLOOKUP(AM342,buff!$K:$L,2,FALSE),"")=0,"",IF($AH342=AR$5,VLOOKUP(AM342,buff!$K:$L,2,FALSE),"")),"")</f>
        <v/>
      </c>
      <c r="AS342" s="6" t="str">
        <f>_xlfn.IFNA(IF(IF($AH342=AS$5,VLOOKUP(AI342,buff!$K:$L,2,FALSE),"")=0,"",IF($AH342=AS$5,VLOOKUP(AI342,buff!$K:$L,2,FALSE),"")),"")</f>
        <v/>
      </c>
      <c r="AT342" s="6" t="str">
        <f>_xlfn.IFNA(IF(IF($AH342=AT$5,VLOOKUP(AJ342,buff!$K:$L,2,FALSE),"")=0,"",IF($AH342=AT$5,VLOOKUP(AJ342,buff!$K:$L,2,FALSE),"")),"")</f>
        <v/>
      </c>
      <c r="AU342" s="6" t="str">
        <f>_xlfn.IFNA(IF(IF($AH342=AU$5,VLOOKUP(AK342,buff!$K:$L,2,FALSE),"")=0,"",IF($AH342=AU$5,VLOOKUP(AK342,buff!$K:$L,2,FALSE),"")),"")</f>
        <v/>
      </c>
      <c r="AV342" s="6" t="str">
        <f>_xlfn.IFNA(IF(IF($AH342=AV$5,VLOOKUP(AL342,buff!$K:$L,2,FALSE),"")=0,"",IF($AH342=AV$5,VLOOKUP(AL342,buff!$K:$L,2,FALSE),"")),"")</f>
        <v/>
      </c>
      <c r="AW342" s="6" t="str">
        <f>_xlfn.IFNA(IF(IF($AH342=AW$5,VLOOKUP(AM342,buff!$K:$L,2,FALSE),"")=0,"",IF($AH342=AW$5,VLOOKUP(AM342,buff!$K:$L,2,FALSE),"")),"")</f>
        <v/>
      </c>
      <c r="AX342" s="6" t="e">
        <f>VLOOKUP(AI342,buff!K:P,6,FALSE)</f>
        <v>#N/A</v>
      </c>
      <c r="AY342" t="e">
        <f t="shared" si="95"/>
        <v>#N/A</v>
      </c>
      <c r="AZ342" t="e">
        <f t="shared" si="95"/>
        <v>#N/A</v>
      </c>
      <c r="BA342">
        <f t="shared" si="96"/>
        <v>2</v>
      </c>
      <c r="BB342">
        <f t="shared" si="97"/>
        <v>1</v>
      </c>
    </row>
    <row r="343" spans="1:54" x14ac:dyDescent="0.15">
      <c r="A343" t="str">
        <f t="shared" si="89"/>
        <v>越城主动技能2等级17</v>
      </c>
      <c r="B343" s="8">
        <v>337</v>
      </c>
      <c r="C343" s="8" t="str">
        <f>VLOOKUP(G343,角色!A:B,2,FALSE)</f>
        <v>越城</v>
      </c>
      <c r="D343" s="8" t="str">
        <f t="shared" si="92"/>
        <v>主动技能2</v>
      </c>
      <c r="E343" s="8">
        <f t="shared" si="98"/>
        <v>17</v>
      </c>
      <c r="F343" s="8">
        <f t="shared" si="99"/>
        <v>2</v>
      </c>
      <c r="G343" s="8">
        <f t="shared" si="100"/>
        <v>6</v>
      </c>
      <c r="H343" s="4" t="s">
        <v>258</v>
      </c>
      <c r="I343" s="4" t="s">
        <v>52</v>
      </c>
      <c r="J343" s="4" t="s">
        <v>305</v>
      </c>
      <c r="K343" s="1" t="s">
        <v>103</v>
      </c>
      <c r="L343" s="4" t="s">
        <v>107</v>
      </c>
      <c r="M343" s="4"/>
      <c r="N343" s="4">
        <v>100</v>
      </c>
      <c r="O343" s="4"/>
      <c r="T343" s="6" t="str">
        <f t="shared" si="90"/>
        <v/>
      </c>
      <c r="U343" s="6" t="str">
        <f t="shared" si="91"/>
        <v/>
      </c>
      <c r="Y343">
        <f t="shared" si="101"/>
        <v>50</v>
      </c>
      <c r="Z343">
        <v>100</v>
      </c>
      <c r="AE343">
        <v>0</v>
      </c>
      <c r="AF343" s="23">
        <f t="shared" si="93"/>
        <v>2</v>
      </c>
      <c r="AG343" s="23">
        <f t="shared" si="94"/>
        <v>1</v>
      </c>
      <c r="AN343" s="6" t="str">
        <f>_xlfn.IFNA(IF(IF($AH343=AN$5,VLOOKUP(AI343,buff!$K:$L,2,FALSE),"")=0,"",IF($AH343=AN$5,VLOOKUP(AI343,buff!$K:$L,2,FALSE),"")),"")</f>
        <v/>
      </c>
      <c r="AO343" s="6" t="str">
        <f>_xlfn.IFNA(IF(IF($AH343=AO$5,VLOOKUP(AJ343,buff!$K:$L,2,FALSE),"")=0,"",IF($AH343=AO$5,VLOOKUP(AJ343,buff!$K:$L,2,FALSE),"")),"")</f>
        <v/>
      </c>
      <c r="AP343" s="6" t="str">
        <f>_xlfn.IFNA(IF(IF($AH343=AP$5,VLOOKUP(AK343,buff!$K:$L,2,FALSE),"")=0,"",IF($AH343=AP$5,VLOOKUP(AK343,buff!$K:$L,2,FALSE),"")),"")</f>
        <v/>
      </c>
      <c r="AQ343" s="6" t="str">
        <f>_xlfn.IFNA(IF(IF($AH343=AQ$5,VLOOKUP(AL343,buff!$K:$L,2,FALSE),"")=0,"",IF($AH343=AQ$5,VLOOKUP(AL343,buff!$K:$L,2,FALSE),"")),"")</f>
        <v/>
      </c>
      <c r="AR343" s="6" t="str">
        <f>_xlfn.IFNA(IF(IF($AH343=AR$5,VLOOKUP(AM343,buff!$K:$L,2,FALSE),"")=0,"",IF($AH343=AR$5,VLOOKUP(AM343,buff!$K:$L,2,FALSE),"")),"")</f>
        <v/>
      </c>
      <c r="AS343" s="6" t="str">
        <f>_xlfn.IFNA(IF(IF($AH343=AS$5,VLOOKUP(AI343,buff!$K:$L,2,FALSE),"")=0,"",IF($AH343=AS$5,VLOOKUP(AI343,buff!$K:$L,2,FALSE),"")),"")</f>
        <v/>
      </c>
      <c r="AT343" s="6" t="str">
        <f>_xlfn.IFNA(IF(IF($AH343=AT$5,VLOOKUP(AJ343,buff!$K:$L,2,FALSE),"")=0,"",IF($AH343=AT$5,VLOOKUP(AJ343,buff!$K:$L,2,FALSE),"")),"")</f>
        <v/>
      </c>
      <c r="AU343" s="6" t="str">
        <f>_xlfn.IFNA(IF(IF($AH343=AU$5,VLOOKUP(AK343,buff!$K:$L,2,FALSE),"")=0,"",IF($AH343=AU$5,VLOOKUP(AK343,buff!$K:$L,2,FALSE),"")),"")</f>
        <v/>
      </c>
      <c r="AV343" s="6" t="str">
        <f>_xlfn.IFNA(IF(IF($AH343=AV$5,VLOOKUP(AL343,buff!$K:$L,2,FALSE),"")=0,"",IF($AH343=AV$5,VLOOKUP(AL343,buff!$K:$L,2,FALSE),"")),"")</f>
        <v/>
      </c>
      <c r="AW343" s="6" t="str">
        <f>_xlfn.IFNA(IF(IF($AH343=AW$5,VLOOKUP(AM343,buff!$K:$L,2,FALSE),"")=0,"",IF($AH343=AW$5,VLOOKUP(AM343,buff!$K:$L,2,FALSE),"")),"")</f>
        <v/>
      </c>
      <c r="AX343" s="6" t="e">
        <f>VLOOKUP(AI343,buff!K:P,6,FALSE)</f>
        <v>#N/A</v>
      </c>
      <c r="AY343" t="e">
        <f t="shared" si="95"/>
        <v>#N/A</v>
      </c>
      <c r="AZ343" t="e">
        <f t="shared" si="95"/>
        <v>#N/A</v>
      </c>
      <c r="BA343">
        <f t="shared" si="96"/>
        <v>2</v>
      </c>
      <c r="BB343">
        <f t="shared" si="97"/>
        <v>1</v>
      </c>
    </row>
    <row r="344" spans="1:54" x14ac:dyDescent="0.15">
      <c r="A344" t="str">
        <f t="shared" si="89"/>
        <v>越城主动技能2等级18</v>
      </c>
      <c r="B344" s="8">
        <v>338</v>
      </c>
      <c r="C344" s="8" t="str">
        <f>VLOOKUP(G344,角色!A:B,2,FALSE)</f>
        <v>越城</v>
      </c>
      <c r="D344" s="8" t="str">
        <f t="shared" si="92"/>
        <v>主动技能2</v>
      </c>
      <c r="E344" s="8">
        <f t="shared" si="98"/>
        <v>18</v>
      </c>
      <c r="F344" s="8">
        <f t="shared" si="99"/>
        <v>2</v>
      </c>
      <c r="G344" s="8">
        <f t="shared" si="100"/>
        <v>6</v>
      </c>
      <c r="H344" s="4" t="s">
        <v>258</v>
      </c>
      <c r="I344" s="4" t="s">
        <v>52</v>
      </c>
      <c r="J344" s="4" t="s">
        <v>305</v>
      </c>
      <c r="K344" s="1" t="s">
        <v>103</v>
      </c>
      <c r="L344" s="4" t="s">
        <v>107</v>
      </c>
      <c r="M344" s="4"/>
      <c r="N344" s="4">
        <v>100</v>
      </c>
      <c r="O344" s="4"/>
      <c r="T344" s="6" t="str">
        <f t="shared" si="90"/>
        <v/>
      </c>
      <c r="U344" s="6" t="str">
        <f t="shared" si="91"/>
        <v/>
      </c>
      <c r="Y344">
        <f t="shared" si="101"/>
        <v>50</v>
      </c>
      <c r="Z344">
        <v>100</v>
      </c>
      <c r="AE344">
        <v>0</v>
      </c>
      <c r="AF344" s="23">
        <f t="shared" si="93"/>
        <v>2</v>
      </c>
      <c r="AG344" s="23">
        <f t="shared" si="94"/>
        <v>1</v>
      </c>
      <c r="AN344" s="6" t="str">
        <f>_xlfn.IFNA(IF(IF($AH344=AN$5,VLOOKUP(AI344,buff!$K:$L,2,FALSE),"")=0,"",IF($AH344=AN$5,VLOOKUP(AI344,buff!$K:$L,2,FALSE),"")),"")</f>
        <v/>
      </c>
      <c r="AO344" s="6" t="str">
        <f>_xlfn.IFNA(IF(IF($AH344=AO$5,VLOOKUP(AJ344,buff!$K:$L,2,FALSE),"")=0,"",IF($AH344=AO$5,VLOOKUP(AJ344,buff!$K:$L,2,FALSE),"")),"")</f>
        <v/>
      </c>
      <c r="AP344" s="6" t="str">
        <f>_xlfn.IFNA(IF(IF($AH344=AP$5,VLOOKUP(AK344,buff!$K:$L,2,FALSE),"")=0,"",IF($AH344=AP$5,VLOOKUP(AK344,buff!$K:$L,2,FALSE),"")),"")</f>
        <v/>
      </c>
      <c r="AQ344" s="6" t="str">
        <f>_xlfn.IFNA(IF(IF($AH344=AQ$5,VLOOKUP(AL344,buff!$K:$L,2,FALSE),"")=0,"",IF($AH344=AQ$5,VLOOKUP(AL344,buff!$K:$L,2,FALSE),"")),"")</f>
        <v/>
      </c>
      <c r="AR344" s="6" t="str">
        <f>_xlfn.IFNA(IF(IF($AH344=AR$5,VLOOKUP(AM344,buff!$K:$L,2,FALSE),"")=0,"",IF($AH344=AR$5,VLOOKUP(AM344,buff!$K:$L,2,FALSE),"")),"")</f>
        <v/>
      </c>
      <c r="AS344" s="6" t="str">
        <f>_xlfn.IFNA(IF(IF($AH344=AS$5,VLOOKUP(AI344,buff!$K:$L,2,FALSE),"")=0,"",IF($AH344=AS$5,VLOOKUP(AI344,buff!$K:$L,2,FALSE),"")),"")</f>
        <v/>
      </c>
      <c r="AT344" s="6" t="str">
        <f>_xlfn.IFNA(IF(IF($AH344=AT$5,VLOOKUP(AJ344,buff!$K:$L,2,FALSE),"")=0,"",IF($AH344=AT$5,VLOOKUP(AJ344,buff!$K:$L,2,FALSE),"")),"")</f>
        <v/>
      </c>
      <c r="AU344" s="6" t="str">
        <f>_xlfn.IFNA(IF(IF($AH344=AU$5,VLOOKUP(AK344,buff!$K:$L,2,FALSE),"")=0,"",IF($AH344=AU$5,VLOOKUP(AK344,buff!$K:$L,2,FALSE),"")),"")</f>
        <v/>
      </c>
      <c r="AV344" s="6" t="str">
        <f>_xlfn.IFNA(IF(IF($AH344=AV$5,VLOOKUP(AL344,buff!$K:$L,2,FALSE),"")=0,"",IF($AH344=AV$5,VLOOKUP(AL344,buff!$K:$L,2,FALSE),"")),"")</f>
        <v/>
      </c>
      <c r="AW344" s="6" t="str">
        <f>_xlfn.IFNA(IF(IF($AH344=AW$5,VLOOKUP(AM344,buff!$K:$L,2,FALSE),"")=0,"",IF($AH344=AW$5,VLOOKUP(AM344,buff!$K:$L,2,FALSE),"")),"")</f>
        <v/>
      </c>
      <c r="AX344" s="6" t="e">
        <f>VLOOKUP(AI344,buff!K:P,6,FALSE)</f>
        <v>#N/A</v>
      </c>
      <c r="AY344" t="e">
        <f t="shared" si="95"/>
        <v>#N/A</v>
      </c>
      <c r="AZ344" t="e">
        <f t="shared" si="95"/>
        <v>#N/A</v>
      </c>
      <c r="BA344">
        <f t="shared" si="96"/>
        <v>2</v>
      </c>
      <c r="BB344">
        <f t="shared" si="97"/>
        <v>1</v>
      </c>
    </row>
    <row r="345" spans="1:54" x14ac:dyDescent="0.15">
      <c r="A345" t="str">
        <f t="shared" si="89"/>
        <v>越城主动技能2等级19</v>
      </c>
      <c r="B345" s="8">
        <v>339</v>
      </c>
      <c r="C345" s="8" t="str">
        <f>VLOOKUP(G345,角色!A:B,2,FALSE)</f>
        <v>越城</v>
      </c>
      <c r="D345" s="8" t="str">
        <f t="shared" si="92"/>
        <v>主动技能2</v>
      </c>
      <c r="E345" s="8">
        <f t="shared" si="98"/>
        <v>19</v>
      </c>
      <c r="F345" s="8">
        <f t="shared" si="99"/>
        <v>2</v>
      </c>
      <c r="G345" s="8">
        <f t="shared" si="100"/>
        <v>6</v>
      </c>
      <c r="H345" s="4" t="s">
        <v>258</v>
      </c>
      <c r="I345" s="4" t="s">
        <v>52</v>
      </c>
      <c r="J345" s="4" t="s">
        <v>305</v>
      </c>
      <c r="K345" s="1" t="s">
        <v>103</v>
      </c>
      <c r="L345" s="4" t="s">
        <v>107</v>
      </c>
      <c r="M345" s="4"/>
      <c r="N345" s="4">
        <v>100</v>
      </c>
      <c r="O345" s="4"/>
      <c r="T345" s="6" t="str">
        <f t="shared" si="90"/>
        <v/>
      </c>
      <c r="U345" s="6" t="str">
        <f t="shared" si="91"/>
        <v/>
      </c>
      <c r="Y345">
        <f t="shared" si="101"/>
        <v>50</v>
      </c>
      <c r="Z345">
        <v>100</v>
      </c>
      <c r="AE345">
        <v>0</v>
      </c>
      <c r="AF345" s="23">
        <f t="shared" si="93"/>
        <v>2</v>
      </c>
      <c r="AG345" s="23">
        <f t="shared" si="94"/>
        <v>1</v>
      </c>
      <c r="AN345" s="6" t="str">
        <f>_xlfn.IFNA(IF(IF($AH345=AN$5,VLOOKUP(AI345,buff!$K:$L,2,FALSE),"")=0,"",IF($AH345=AN$5,VLOOKUP(AI345,buff!$K:$L,2,FALSE),"")),"")</f>
        <v/>
      </c>
      <c r="AO345" s="6" t="str">
        <f>_xlfn.IFNA(IF(IF($AH345=AO$5,VLOOKUP(AJ345,buff!$K:$L,2,FALSE),"")=0,"",IF($AH345=AO$5,VLOOKUP(AJ345,buff!$K:$L,2,FALSE),"")),"")</f>
        <v/>
      </c>
      <c r="AP345" s="6" t="str">
        <f>_xlfn.IFNA(IF(IF($AH345=AP$5,VLOOKUP(AK345,buff!$K:$L,2,FALSE),"")=0,"",IF($AH345=AP$5,VLOOKUP(AK345,buff!$K:$L,2,FALSE),"")),"")</f>
        <v/>
      </c>
      <c r="AQ345" s="6" t="str">
        <f>_xlfn.IFNA(IF(IF($AH345=AQ$5,VLOOKUP(AL345,buff!$K:$L,2,FALSE),"")=0,"",IF($AH345=AQ$5,VLOOKUP(AL345,buff!$K:$L,2,FALSE),"")),"")</f>
        <v/>
      </c>
      <c r="AR345" s="6" t="str">
        <f>_xlfn.IFNA(IF(IF($AH345=AR$5,VLOOKUP(AM345,buff!$K:$L,2,FALSE),"")=0,"",IF($AH345=AR$5,VLOOKUP(AM345,buff!$K:$L,2,FALSE),"")),"")</f>
        <v/>
      </c>
      <c r="AS345" s="6" t="str">
        <f>_xlfn.IFNA(IF(IF($AH345=AS$5,VLOOKUP(AI345,buff!$K:$L,2,FALSE),"")=0,"",IF($AH345=AS$5,VLOOKUP(AI345,buff!$K:$L,2,FALSE),"")),"")</f>
        <v/>
      </c>
      <c r="AT345" s="6" t="str">
        <f>_xlfn.IFNA(IF(IF($AH345=AT$5,VLOOKUP(AJ345,buff!$K:$L,2,FALSE),"")=0,"",IF($AH345=AT$5,VLOOKUP(AJ345,buff!$K:$L,2,FALSE),"")),"")</f>
        <v/>
      </c>
      <c r="AU345" s="6" t="str">
        <f>_xlfn.IFNA(IF(IF($AH345=AU$5,VLOOKUP(AK345,buff!$K:$L,2,FALSE),"")=0,"",IF($AH345=AU$5,VLOOKUP(AK345,buff!$K:$L,2,FALSE),"")),"")</f>
        <v/>
      </c>
      <c r="AV345" s="6" t="str">
        <f>_xlfn.IFNA(IF(IF($AH345=AV$5,VLOOKUP(AL345,buff!$K:$L,2,FALSE),"")=0,"",IF($AH345=AV$5,VLOOKUP(AL345,buff!$K:$L,2,FALSE),"")),"")</f>
        <v/>
      </c>
      <c r="AW345" s="6" t="str">
        <f>_xlfn.IFNA(IF(IF($AH345=AW$5,VLOOKUP(AM345,buff!$K:$L,2,FALSE),"")=0,"",IF($AH345=AW$5,VLOOKUP(AM345,buff!$K:$L,2,FALSE),"")),"")</f>
        <v/>
      </c>
      <c r="AX345" s="6" t="e">
        <f>VLOOKUP(AI345,buff!K:P,6,FALSE)</f>
        <v>#N/A</v>
      </c>
      <c r="AY345" t="e">
        <f t="shared" si="95"/>
        <v>#N/A</v>
      </c>
      <c r="AZ345" t="e">
        <f t="shared" si="95"/>
        <v>#N/A</v>
      </c>
      <c r="BA345">
        <f t="shared" si="96"/>
        <v>2</v>
      </c>
      <c r="BB345">
        <f t="shared" si="97"/>
        <v>1</v>
      </c>
    </row>
    <row r="346" spans="1:54" x14ac:dyDescent="0.15">
      <c r="A346" t="str">
        <f t="shared" si="89"/>
        <v>越城主动技能2等级20</v>
      </c>
      <c r="B346" s="8">
        <v>340</v>
      </c>
      <c r="C346" s="8" t="str">
        <f>VLOOKUP(G346,角色!A:B,2,FALSE)</f>
        <v>越城</v>
      </c>
      <c r="D346" s="8" t="str">
        <f t="shared" si="92"/>
        <v>主动技能2</v>
      </c>
      <c r="E346" s="8">
        <f t="shared" si="98"/>
        <v>20</v>
      </c>
      <c r="F346" s="8">
        <f t="shared" si="99"/>
        <v>2</v>
      </c>
      <c r="G346" s="8">
        <f t="shared" si="100"/>
        <v>6</v>
      </c>
      <c r="H346" s="4" t="s">
        <v>258</v>
      </c>
      <c r="I346" s="4" t="s">
        <v>52</v>
      </c>
      <c r="J346" s="4" t="s">
        <v>305</v>
      </c>
      <c r="K346" s="1" t="s">
        <v>103</v>
      </c>
      <c r="L346" s="4" t="s">
        <v>107</v>
      </c>
      <c r="M346" s="4"/>
      <c r="N346" s="4">
        <v>100</v>
      </c>
      <c r="O346" s="4"/>
      <c r="T346" s="6" t="str">
        <f t="shared" si="90"/>
        <v/>
      </c>
      <c r="U346" s="6" t="str">
        <f t="shared" si="91"/>
        <v/>
      </c>
      <c r="Y346">
        <f t="shared" si="101"/>
        <v>50</v>
      </c>
      <c r="Z346">
        <v>100</v>
      </c>
      <c r="AE346">
        <v>0</v>
      </c>
      <c r="AF346" s="23">
        <f t="shared" si="93"/>
        <v>2</v>
      </c>
      <c r="AG346" s="23">
        <f t="shared" si="94"/>
        <v>1</v>
      </c>
      <c r="AN346" s="6" t="str">
        <f>_xlfn.IFNA(IF(IF($AH346=AN$5,VLOOKUP(AI346,buff!$K:$L,2,FALSE),"")=0,"",IF($AH346=AN$5,VLOOKUP(AI346,buff!$K:$L,2,FALSE),"")),"")</f>
        <v/>
      </c>
      <c r="AO346" s="6" t="str">
        <f>_xlfn.IFNA(IF(IF($AH346=AO$5,VLOOKUP(AJ346,buff!$K:$L,2,FALSE),"")=0,"",IF($AH346=AO$5,VLOOKUP(AJ346,buff!$K:$L,2,FALSE),"")),"")</f>
        <v/>
      </c>
      <c r="AP346" s="6" t="str">
        <f>_xlfn.IFNA(IF(IF($AH346=AP$5,VLOOKUP(AK346,buff!$K:$L,2,FALSE),"")=0,"",IF($AH346=AP$5,VLOOKUP(AK346,buff!$K:$L,2,FALSE),"")),"")</f>
        <v/>
      </c>
      <c r="AQ346" s="6" t="str">
        <f>_xlfn.IFNA(IF(IF($AH346=AQ$5,VLOOKUP(AL346,buff!$K:$L,2,FALSE),"")=0,"",IF($AH346=AQ$5,VLOOKUP(AL346,buff!$K:$L,2,FALSE),"")),"")</f>
        <v/>
      </c>
      <c r="AR346" s="6" t="str">
        <f>_xlfn.IFNA(IF(IF($AH346=AR$5,VLOOKUP(AM346,buff!$K:$L,2,FALSE),"")=0,"",IF($AH346=AR$5,VLOOKUP(AM346,buff!$K:$L,2,FALSE),"")),"")</f>
        <v/>
      </c>
      <c r="AS346" s="6" t="str">
        <f>_xlfn.IFNA(IF(IF($AH346=AS$5,VLOOKUP(AI346,buff!$K:$L,2,FALSE),"")=0,"",IF($AH346=AS$5,VLOOKUP(AI346,buff!$K:$L,2,FALSE),"")),"")</f>
        <v/>
      </c>
      <c r="AT346" s="6" t="str">
        <f>_xlfn.IFNA(IF(IF($AH346=AT$5,VLOOKUP(AJ346,buff!$K:$L,2,FALSE),"")=0,"",IF($AH346=AT$5,VLOOKUP(AJ346,buff!$K:$L,2,FALSE),"")),"")</f>
        <v/>
      </c>
      <c r="AU346" s="6" t="str">
        <f>_xlfn.IFNA(IF(IF($AH346=AU$5,VLOOKUP(AK346,buff!$K:$L,2,FALSE),"")=0,"",IF($AH346=AU$5,VLOOKUP(AK346,buff!$K:$L,2,FALSE),"")),"")</f>
        <v/>
      </c>
      <c r="AV346" s="6" t="str">
        <f>_xlfn.IFNA(IF(IF($AH346=AV$5,VLOOKUP(AL346,buff!$K:$L,2,FALSE),"")=0,"",IF($AH346=AV$5,VLOOKUP(AL346,buff!$K:$L,2,FALSE),"")),"")</f>
        <v/>
      </c>
      <c r="AW346" s="6" t="str">
        <f>_xlfn.IFNA(IF(IF($AH346=AW$5,VLOOKUP(AM346,buff!$K:$L,2,FALSE),"")=0,"",IF($AH346=AW$5,VLOOKUP(AM346,buff!$K:$L,2,FALSE),"")),"")</f>
        <v/>
      </c>
      <c r="AX346" s="6" t="e">
        <f>VLOOKUP(AI346,buff!K:P,6,FALSE)</f>
        <v>#N/A</v>
      </c>
      <c r="AY346" t="e">
        <f t="shared" si="95"/>
        <v>#N/A</v>
      </c>
      <c r="AZ346" t="e">
        <f t="shared" si="95"/>
        <v>#N/A</v>
      </c>
      <c r="BA346">
        <f t="shared" si="96"/>
        <v>2</v>
      </c>
      <c r="BB346">
        <f t="shared" si="97"/>
        <v>1</v>
      </c>
    </row>
    <row r="347" spans="1:54" x14ac:dyDescent="0.15">
      <c r="A347" t="str">
        <f t="shared" si="89"/>
        <v>越城主动技能3等级1</v>
      </c>
      <c r="B347" s="8">
        <v>341</v>
      </c>
      <c r="C347" s="8" t="str">
        <f>VLOOKUP(G347,角色!A:B,2,FALSE)</f>
        <v>越城</v>
      </c>
      <c r="D347" s="8" t="str">
        <f t="shared" si="92"/>
        <v>主动技能3</v>
      </c>
      <c r="E347" s="8">
        <f t="shared" si="98"/>
        <v>1</v>
      </c>
      <c r="F347" s="8">
        <f t="shared" si="99"/>
        <v>3</v>
      </c>
      <c r="G347" s="8">
        <f t="shared" si="100"/>
        <v>6</v>
      </c>
      <c r="H347" s="4" t="s">
        <v>258</v>
      </c>
      <c r="I347" s="4" t="s">
        <v>52</v>
      </c>
      <c r="J347" s="4" t="s">
        <v>305</v>
      </c>
      <c r="K347" s="1" t="s">
        <v>103</v>
      </c>
      <c r="L347" s="4" t="s">
        <v>107</v>
      </c>
      <c r="M347" s="4"/>
      <c r="N347" s="4">
        <v>100</v>
      </c>
      <c r="O347" s="4"/>
      <c r="T347" s="6" t="str">
        <f t="shared" si="90"/>
        <v/>
      </c>
      <c r="U347" s="6" t="str">
        <f t="shared" si="91"/>
        <v/>
      </c>
      <c r="Y347">
        <f t="shared" si="101"/>
        <v>100</v>
      </c>
      <c r="Z347">
        <v>100</v>
      </c>
      <c r="AE347">
        <v>0</v>
      </c>
      <c r="AF347" s="23">
        <f t="shared" si="93"/>
        <v>3</v>
      </c>
      <c r="AG347" s="23">
        <f t="shared" si="94"/>
        <v>2</v>
      </c>
      <c r="AN347" s="6" t="str">
        <f>_xlfn.IFNA(IF(IF($AH347=AN$5,VLOOKUP(AI347,buff!$K:$L,2,FALSE),"")=0,"",IF($AH347=AN$5,VLOOKUP(AI347,buff!$K:$L,2,FALSE),"")),"")</f>
        <v/>
      </c>
      <c r="AO347" s="6" t="str">
        <f>_xlfn.IFNA(IF(IF($AH347=AO$5,VLOOKUP(AJ347,buff!$K:$L,2,FALSE),"")=0,"",IF($AH347=AO$5,VLOOKUP(AJ347,buff!$K:$L,2,FALSE),"")),"")</f>
        <v/>
      </c>
      <c r="AP347" s="6" t="str">
        <f>_xlfn.IFNA(IF(IF($AH347=AP$5,VLOOKUP(AK347,buff!$K:$L,2,FALSE),"")=0,"",IF($AH347=AP$5,VLOOKUP(AK347,buff!$K:$L,2,FALSE),"")),"")</f>
        <v/>
      </c>
      <c r="AQ347" s="6" t="str">
        <f>_xlfn.IFNA(IF(IF($AH347=AQ$5,VLOOKUP(AL347,buff!$K:$L,2,FALSE),"")=0,"",IF($AH347=AQ$5,VLOOKUP(AL347,buff!$K:$L,2,FALSE),"")),"")</f>
        <v/>
      </c>
      <c r="AR347" s="6" t="str">
        <f>_xlfn.IFNA(IF(IF($AH347=AR$5,VLOOKUP(AM347,buff!$K:$L,2,FALSE),"")=0,"",IF($AH347=AR$5,VLOOKUP(AM347,buff!$K:$L,2,FALSE),"")),"")</f>
        <v/>
      </c>
      <c r="AS347" s="6" t="str">
        <f>_xlfn.IFNA(IF(IF($AH347=AS$5,VLOOKUP(AI347,buff!$K:$L,2,FALSE),"")=0,"",IF($AH347=AS$5,VLOOKUP(AI347,buff!$K:$L,2,FALSE),"")),"")</f>
        <v/>
      </c>
      <c r="AT347" s="6" t="str">
        <f>_xlfn.IFNA(IF(IF($AH347=AT$5,VLOOKUP(AJ347,buff!$K:$L,2,FALSE),"")=0,"",IF($AH347=AT$5,VLOOKUP(AJ347,buff!$K:$L,2,FALSE),"")),"")</f>
        <v/>
      </c>
      <c r="AU347" s="6" t="str">
        <f>_xlfn.IFNA(IF(IF($AH347=AU$5,VLOOKUP(AK347,buff!$K:$L,2,FALSE),"")=0,"",IF($AH347=AU$5,VLOOKUP(AK347,buff!$K:$L,2,FALSE),"")),"")</f>
        <v/>
      </c>
      <c r="AV347" s="6" t="str">
        <f>_xlfn.IFNA(IF(IF($AH347=AV$5,VLOOKUP(AL347,buff!$K:$L,2,FALSE),"")=0,"",IF($AH347=AV$5,VLOOKUP(AL347,buff!$K:$L,2,FALSE),"")),"")</f>
        <v/>
      </c>
      <c r="AW347" s="6" t="str">
        <f>_xlfn.IFNA(IF(IF($AH347=AW$5,VLOOKUP(AM347,buff!$K:$L,2,FALSE),"")=0,"",IF($AH347=AW$5,VLOOKUP(AM347,buff!$K:$L,2,FALSE),"")),"")</f>
        <v/>
      </c>
      <c r="AX347" s="6" t="e">
        <f>VLOOKUP(AI347,buff!K:P,6,FALSE)</f>
        <v>#N/A</v>
      </c>
      <c r="AY347" t="e">
        <f t="shared" si="95"/>
        <v>#N/A</v>
      </c>
      <c r="AZ347" t="e">
        <f t="shared" si="95"/>
        <v>#N/A</v>
      </c>
      <c r="BA347">
        <f t="shared" si="96"/>
        <v>3</v>
      </c>
      <c r="BB347">
        <f t="shared" si="97"/>
        <v>2</v>
      </c>
    </row>
    <row r="348" spans="1:54" x14ac:dyDescent="0.15">
      <c r="A348" t="str">
        <f t="shared" si="89"/>
        <v>越城主动技能3等级2</v>
      </c>
      <c r="B348" s="8">
        <v>342</v>
      </c>
      <c r="C348" s="8" t="str">
        <f>VLOOKUP(G348,角色!A:B,2,FALSE)</f>
        <v>越城</v>
      </c>
      <c r="D348" s="8" t="str">
        <f t="shared" si="92"/>
        <v>主动技能3</v>
      </c>
      <c r="E348" s="8">
        <f t="shared" si="98"/>
        <v>2</v>
      </c>
      <c r="F348" s="8">
        <f t="shared" si="99"/>
        <v>3</v>
      </c>
      <c r="G348" s="8">
        <f t="shared" si="100"/>
        <v>6</v>
      </c>
      <c r="H348" s="4" t="s">
        <v>258</v>
      </c>
      <c r="I348" s="4" t="s">
        <v>52</v>
      </c>
      <c r="J348" s="4" t="s">
        <v>305</v>
      </c>
      <c r="K348" s="1" t="s">
        <v>103</v>
      </c>
      <c r="L348" s="4" t="s">
        <v>107</v>
      </c>
      <c r="M348" s="4"/>
      <c r="N348" s="4">
        <v>100</v>
      </c>
      <c r="O348" s="4"/>
      <c r="T348" s="6" t="str">
        <f t="shared" si="90"/>
        <v/>
      </c>
      <c r="U348" s="6" t="str">
        <f t="shared" si="91"/>
        <v/>
      </c>
      <c r="Y348">
        <f t="shared" si="101"/>
        <v>100</v>
      </c>
      <c r="Z348">
        <v>100</v>
      </c>
      <c r="AE348">
        <v>0</v>
      </c>
      <c r="AF348" s="23">
        <f t="shared" si="93"/>
        <v>3</v>
      </c>
      <c r="AG348" s="23">
        <f t="shared" si="94"/>
        <v>2</v>
      </c>
      <c r="AN348" s="6" t="str">
        <f>_xlfn.IFNA(IF(IF($AH348=AN$5,VLOOKUP(AI348,buff!$K:$L,2,FALSE),"")=0,"",IF($AH348=AN$5,VLOOKUP(AI348,buff!$K:$L,2,FALSE),"")),"")</f>
        <v/>
      </c>
      <c r="AO348" s="6" t="str">
        <f>_xlfn.IFNA(IF(IF($AH348=AO$5,VLOOKUP(AJ348,buff!$K:$L,2,FALSE),"")=0,"",IF($AH348=AO$5,VLOOKUP(AJ348,buff!$K:$L,2,FALSE),"")),"")</f>
        <v/>
      </c>
      <c r="AP348" s="6" t="str">
        <f>_xlfn.IFNA(IF(IF($AH348=AP$5,VLOOKUP(AK348,buff!$K:$L,2,FALSE),"")=0,"",IF($AH348=AP$5,VLOOKUP(AK348,buff!$K:$L,2,FALSE),"")),"")</f>
        <v/>
      </c>
      <c r="AQ348" s="6" t="str">
        <f>_xlfn.IFNA(IF(IF($AH348=AQ$5,VLOOKUP(AL348,buff!$K:$L,2,FALSE),"")=0,"",IF($AH348=AQ$5,VLOOKUP(AL348,buff!$K:$L,2,FALSE),"")),"")</f>
        <v/>
      </c>
      <c r="AR348" s="6" t="str">
        <f>_xlfn.IFNA(IF(IF($AH348=AR$5,VLOOKUP(AM348,buff!$K:$L,2,FALSE),"")=0,"",IF($AH348=AR$5,VLOOKUP(AM348,buff!$K:$L,2,FALSE),"")),"")</f>
        <v/>
      </c>
      <c r="AS348" s="6" t="str">
        <f>_xlfn.IFNA(IF(IF($AH348=AS$5,VLOOKUP(AI348,buff!$K:$L,2,FALSE),"")=0,"",IF($AH348=AS$5,VLOOKUP(AI348,buff!$K:$L,2,FALSE),"")),"")</f>
        <v/>
      </c>
      <c r="AT348" s="6" t="str">
        <f>_xlfn.IFNA(IF(IF($AH348=AT$5,VLOOKUP(AJ348,buff!$K:$L,2,FALSE),"")=0,"",IF($AH348=AT$5,VLOOKUP(AJ348,buff!$K:$L,2,FALSE),"")),"")</f>
        <v/>
      </c>
      <c r="AU348" s="6" t="str">
        <f>_xlfn.IFNA(IF(IF($AH348=AU$5,VLOOKUP(AK348,buff!$K:$L,2,FALSE),"")=0,"",IF($AH348=AU$5,VLOOKUP(AK348,buff!$K:$L,2,FALSE),"")),"")</f>
        <v/>
      </c>
      <c r="AV348" s="6" t="str">
        <f>_xlfn.IFNA(IF(IF($AH348=AV$5,VLOOKUP(AL348,buff!$K:$L,2,FALSE),"")=0,"",IF($AH348=AV$5,VLOOKUP(AL348,buff!$K:$L,2,FALSE),"")),"")</f>
        <v/>
      </c>
      <c r="AW348" s="6" t="str">
        <f>_xlfn.IFNA(IF(IF($AH348=AW$5,VLOOKUP(AM348,buff!$K:$L,2,FALSE),"")=0,"",IF($AH348=AW$5,VLOOKUP(AM348,buff!$K:$L,2,FALSE),"")),"")</f>
        <v/>
      </c>
      <c r="AX348" s="6" t="e">
        <f>VLOOKUP(AI348,buff!K:P,6,FALSE)</f>
        <v>#N/A</v>
      </c>
      <c r="AY348" t="e">
        <f t="shared" si="95"/>
        <v>#N/A</v>
      </c>
      <c r="AZ348" t="e">
        <f t="shared" si="95"/>
        <v>#N/A</v>
      </c>
      <c r="BA348">
        <f t="shared" si="96"/>
        <v>3</v>
      </c>
      <c r="BB348">
        <f t="shared" si="97"/>
        <v>2</v>
      </c>
    </row>
    <row r="349" spans="1:54" x14ac:dyDescent="0.15">
      <c r="A349" t="str">
        <f t="shared" si="89"/>
        <v>越城主动技能3等级3</v>
      </c>
      <c r="B349" s="8">
        <v>343</v>
      </c>
      <c r="C349" s="8" t="str">
        <f>VLOOKUP(G349,角色!A:B,2,FALSE)</f>
        <v>越城</v>
      </c>
      <c r="D349" s="8" t="str">
        <f t="shared" si="92"/>
        <v>主动技能3</v>
      </c>
      <c r="E349" s="8">
        <f t="shared" si="98"/>
        <v>3</v>
      </c>
      <c r="F349" s="8">
        <f t="shared" si="99"/>
        <v>3</v>
      </c>
      <c r="G349" s="8">
        <f t="shared" si="100"/>
        <v>6</v>
      </c>
      <c r="H349" s="4" t="s">
        <v>258</v>
      </c>
      <c r="I349" s="4" t="s">
        <v>52</v>
      </c>
      <c r="J349" s="4" t="s">
        <v>305</v>
      </c>
      <c r="K349" s="1" t="s">
        <v>103</v>
      </c>
      <c r="L349" s="4" t="s">
        <v>107</v>
      </c>
      <c r="M349" s="4"/>
      <c r="N349" s="4">
        <v>100</v>
      </c>
      <c r="O349" s="4"/>
      <c r="T349" s="6" t="str">
        <f t="shared" si="90"/>
        <v/>
      </c>
      <c r="U349" s="6" t="str">
        <f t="shared" si="91"/>
        <v/>
      </c>
      <c r="Y349">
        <f t="shared" si="101"/>
        <v>100</v>
      </c>
      <c r="Z349">
        <v>100</v>
      </c>
      <c r="AE349">
        <v>0</v>
      </c>
      <c r="AF349" s="23">
        <f t="shared" si="93"/>
        <v>3</v>
      </c>
      <c r="AG349" s="23">
        <f t="shared" si="94"/>
        <v>2</v>
      </c>
      <c r="AN349" s="6" t="str">
        <f>_xlfn.IFNA(IF(IF($AH349=AN$5,VLOOKUP(AI349,buff!$K:$L,2,FALSE),"")=0,"",IF($AH349=AN$5,VLOOKUP(AI349,buff!$K:$L,2,FALSE),"")),"")</f>
        <v/>
      </c>
      <c r="AO349" s="6" t="str">
        <f>_xlfn.IFNA(IF(IF($AH349=AO$5,VLOOKUP(AJ349,buff!$K:$L,2,FALSE),"")=0,"",IF($AH349=AO$5,VLOOKUP(AJ349,buff!$K:$L,2,FALSE),"")),"")</f>
        <v/>
      </c>
      <c r="AP349" s="6" t="str">
        <f>_xlfn.IFNA(IF(IF($AH349=AP$5,VLOOKUP(AK349,buff!$K:$L,2,FALSE),"")=0,"",IF($AH349=AP$5,VLOOKUP(AK349,buff!$K:$L,2,FALSE),"")),"")</f>
        <v/>
      </c>
      <c r="AQ349" s="6" t="str">
        <f>_xlfn.IFNA(IF(IF($AH349=AQ$5,VLOOKUP(AL349,buff!$K:$L,2,FALSE),"")=0,"",IF($AH349=AQ$5,VLOOKUP(AL349,buff!$K:$L,2,FALSE),"")),"")</f>
        <v/>
      </c>
      <c r="AR349" s="6" t="str">
        <f>_xlfn.IFNA(IF(IF($AH349=AR$5,VLOOKUP(AM349,buff!$K:$L,2,FALSE),"")=0,"",IF($AH349=AR$5,VLOOKUP(AM349,buff!$K:$L,2,FALSE),"")),"")</f>
        <v/>
      </c>
      <c r="AS349" s="6" t="str">
        <f>_xlfn.IFNA(IF(IF($AH349=AS$5,VLOOKUP(AI349,buff!$K:$L,2,FALSE),"")=0,"",IF($AH349=AS$5,VLOOKUP(AI349,buff!$K:$L,2,FALSE),"")),"")</f>
        <v/>
      </c>
      <c r="AT349" s="6" t="str">
        <f>_xlfn.IFNA(IF(IF($AH349=AT$5,VLOOKUP(AJ349,buff!$K:$L,2,FALSE),"")=0,"",IF($AH349=AT$5,VLOOKUP(AJ349,buff!$K:$L,2,FALSE),"")),"")</f>
        <v/>
      </c>
      <c r="AU349" s="6" t="str">
        <f>_xlfn.IFNA(IF(IF($AH349=AU$5,VLOOKUP(AK349,buff!$K:$L,2,FALSE),"")=0,"",IF($AH349=AU$5,VLOOKUP(AK349,buff!$K:$L,2,FALSE),"")),"")</f>
        <v/>
      </c>
      <c r="AV349" s="6" t="str">
        <f>_xlfn.IFNA(IF(IF($AH349=AV$5,VLOOKUP(AL349,buff!$K:$L,2,FALSE),"")=0,"",IF($AH349=AV$5,VLOOKUP(AL349,buff!$K:$L,2,FALSE),"")),"")</f>
        <v/>
      </c>
      <c r="AW349" s="6" t="str">
        <f>_xlfn.IFNA(IF(IF($AH349=AW$5,VLOOKUP(AM349,buff!$K:$L,2,FALSE),"")=0,"",IF($AH349=AW$5,VLOOKUP(AM349,buff!$K:$L,2,FALSE),"")),"")</f>
        <v/>
      </c>
      <c r="AX349" s="6" t="e">
        <f>VLOOKUP(AI349,buff!K:P,6,FALSE)</f>
        <v>#N/A</v>
      </c>
      <c r="AY349" t="e">
        <f t="shared" si="95"/>
        <v>#N/A</v>
      </c>
      <c r="AZ349" t="e">
        <f t="shared" si="95"/>
        <v>#N/A</v>
      </c>
      <c r="BA349">
        <f t="shared" si="96"/>
        <v>3</v>
      </c>
      <c r="BB349">
        <f t="shared" si="97"/>
        <v>2</v>
      </c>
    </row>
    <row r="350" spans="1:54" x14ac:dyDescent="0.15">
      <c r="A350" t="str">
        <f t="shared" si="89"/>
        <v>越城主动技能3等级4</v>
      </c>
      <c r="B350" s="8">
        <v>344</v>
      </c>
      <c r="C350" s="8" t="str">
        <f>VLOOKUP(G350,角色!A:B,2,FALSE)</f>
        <v>越城</v>
      </c>
      <c r="D350" s="8" t="str">
        <f t="shared" si="92"/>
        <v>主动技能3</v>
      </c>
      <c r="E350" s="8">
        <f t="shared" si="98"/>
        <v>4</v>
      </c>
      <c r="F350" s="8">
        <f t="shared" si="99"/>
        <v>3</v>
      </c>
      <c r="G350" s="8">
        <f t="shared" si="100"/>
        <v>6</v>
      </c>
      <c r="H350" s="4" t="s">
        <v>258</v>
      </c>
      <c r="I350" s="4" t="s">
        <v>52</v>
      </c>
      <c r="J350" s="4" t="s">
        <v>305</v>
      </c>
      <c r="K350" s="1" t="s">
        <v>103</v>
      </c>
      <c r="L350" s="4" t="s">
        <v>107</v>
      </c>
      <c r="M350" s="4"/>
      <c r="N350" s="4">
        <v>100</v>
      </c>
      <c r="O350" s="4"/>
      <c r="T350" s="6" t="str">
        <f t="shared" si="90"/>
        <v/>
      </c>
      <c r="U350" s="6" t="str">
        <f t="shared" si="91"/>
        <v/>
      </c>
      <c r="Y350">
        <f t="shared" si="101"/>
        <v>100</v>
      </c>
      <c r="Z350">
        <v>100</v>
      </c>
      <c r="AE350">
        <v>0</v>
      </c>
      <c r="AF350" s="23">
        <f t="shared" si="93"/>
        <v>3</v>
      </c>
      <c r="AG350" s="23">
        <f t="shared" si="94"/>
        <v>2</v>
      </c>
      <c r="AN350" s="6" t="str">
        <f>_xlfn.IFNA(IF(IF($AH350=AN$5,VLOOKUP(AI350,buff!$K:$L,2,FALSE),"")=0,"",IF($AH350=AN$5,VLOOKUP(AI350,buff!$K:$L,2,FALSE),"")),"")</f>
        <v/>
      </c>
      <c r="AO350" s="6" t="str">
        <f>_xlfn.IFNA(IF(IF($AH350=AO$5,VLOOKUP(AJ350,buff!$K:$L,2,FALSE),"")=0,"",IF($AH350=AO$5,VLOOKUP(AJ350,buff!$K:$L,2,FALSE),"")),"")</f>
        <v/>
      </c>
      <c r="AP350" s="6" t="str">
        <f>_xlfn.IFNA(IF(IF($AH350=AP$5,VLOOKUP(AK350,buff!$K:$L,2,FALSE),"")=0,"",IF($AH350=AP$5,VLOOKUP(AK350,buff!$K:$L,2,FALSE),"")),"")</f>
        <v/>
      </c>
      <c r="AQ350" s="6" t="str">
        <f>_xlfn.IFNA(IF(IF($AH350=AQ$5,VLOOKUP(AL350,buff!$K:$L,2,FALSE),"")=0,"",IF($AH350=AQ$5,VLOOKUP(AL350,buff!$K:$L,2,FALSE),"")),"")</f>
        <v/>
      </c>
      <c r="AR350" s="6" t="str">
        <f>_xlfn.IFNA(IF(IF($AH350=AR$5,VLOOKUP(AM350,buff!$K:$L,2,FALSE),"")=0,"",IF($AH350=AR$5,VLOOKUP(AM350,buff!$K:$L,2,FALSE),"")),"")</f>
        <v/>
      </c>
      <c r="AS350" s="6" t="str">
        <f>_xlfn.IFNA(IF(IF($AH350=AS$5,VLOOKUP(AI350,buff!$K:$L,2,FALSE),"")=0,"",IF($AH350=AS$5,VLOOKUP(AI350,buff!$K:$L,2,FALSE),"")),"")</f>
        <v/>
      </c>
      <c r="AT350" s="6" t="str">
        <f>_xlfn.IFNA(IF(IF($AH350=AT$5,VLOOKUP(AJ350,buff!$K:$L,2,FALSE),"")=0,"",IF($AH350=AT$5,VLOOKUP(AJ350,buff!$K:$L,2,FALSE),"")),"")</f>
        <v/>
      </c>
      <c r="AU350" s="6" t="str">
        <f>_xlfn.IFNA(IF(IF($AH350=AU$5,VLOOKUP(AK350,buff!$K:$L,2,FALSE),"")=0,"",IF($AH350=AU$5,VLOOKUP(AK350,buff!$K:$L,2,FALSE),"")),"")</f>
        <v/>
      </c>
      <c r="AV350" s="6" t="str">
        <f>_xlfn.IFNA(IF(IF($AH350=AV$5,VLOOKUP(AL350,buff!$K:$L,2,FALSE),"")=0,"",IF($AH350=AV$5,VLOOKUP(AL350,buff!$K:$L,2,FALSE),"")),"")</f>
        <v/>
      </c>
      <c r="AW350" s="6" t="str">
        <f>_xlfn.IFNA(IF(IF($AH350=AW$5,VLOOKUP(AM350,buff!$K:$L,2,FALSE),"")=0,"",IF($AH350=AW$5,VLOOKUP(AM350,buff!$K:$L,2,FALSE),"")),"")</f>
        <v/>
      </c>
      <c r="AX350" s="6" t="e">
        <f>VLOOKUP(AI350,buff!K:P,6,FALSE)</f>
        <v>#N/A</v>
      </c>
      <c r="AY350" t="e">
        <f t="shared" si="95"/>
        <v>#N/A</v>
      </c>
      <c r="AZ350" t="e">
        <f t="shared" si="95"/>
        <v>#N/A</v>
      </c>
      <c r="BA350">
        <f t="shared" si="96"/>
        <v>3</v>
      </c>
      <c r="BB350">
        <f t="shared" si="97"/>
        <v>2</v>
      </c>
    </row>
    <row r="351" spans="1:54" x14ac:dyDescent="0.15">
      <c r="A351" t="str">
        <f t="shared" si="89"/>
        <v>越城主动技能3等级5</v>
      </c>
      <c r="B351" s="8">
        <v>345</v>
      </c>
      <c r="C351" s="8" t="str">
        <f>VLOOKUP(G351,角色!A:B,2,FALSE)</f>
        <v>越城</v>
      </c>
      <c r="D351" s="8" t="str">
        <f t="shared" si="92"/>
        <v>主动技能3</v>
      </c>
      <c r="E351" s="8">
        <f t="shared" si="98"/>
        <v>5</v>
      </c>
      <c r="F351" s="8">
        <f t="shared" si="99"/>
        <v>3</v>
      </c>
      <c r="G351" s="8">
        <f t="shared" si="100"/>
        <v>6</v>
      </c>
      <c r="H351" s="4" t="s">
        <v>258</v>
      </c>
      <c r="I351" s="4" t="s">
        <v>52</v>
      </c>
      <c r="J351" s="4" t="s">
        <v>305</v>
      </c>
      <c r="K351" s="1" t="s">
        <v>103</v>
      </c>
      <c r="L351" s="4" t="s">
        <v>107</v>
      </c>
      <c r="M351" s="4"/>
      <c r="N351" s="4">
        <v>100</v>
      </c>
      <c r="O351" s="4"/>
      <c r="T351" s="6" t="str">
        <f t="shared" si="90"/>
        <v/>
      </c>
      <c r="U351" s="6" t="str">
        <f t="shared" si="91"/>
        <v/>
      </c>
      <c r="Y351">
        <f t="shared" si="101"/>
        <v>100</v>
      </c>
      <c r="Z351">
        <v>100</v>
      </c>
      <c r="AE351">
        <v>0</v>
      </c>
      <c r="AF351" s="23">
        <f t="shared" si="93"/>
        <v>3</v>
      </c>
      <c r="AG351" s="23">
        <f t="shared" si="94"/>
        <v>2</v>
      </c>
      <c r="AN351" s="6" t="str">
        <f>_xlfn.IFNA(IF(IF($AH351=AN$5,VLOOKUP(AI351,buff!$K:$L,2,FALSE),"")=0,"",IF($AH351=AN$5,VLOOKUP(AI351,buff!$K:$L,2,FALSE),"")),"")</f>
        <v/>
      </c>
      <c r="AO351" s="6" t="str">
        <f>_xlfn.IFNA(IF(IF($AH351=AO$5,VLOOKUP(AJ351,buff!$K:$L,2,FALSE),"")=0,"",IF($AH351=AO$5,VLOOKUP(AJ351,buff!$K:$L,2,FALSE),"")),"")</f>
        <v/>
      </c>
      <c r="AP351" s="6" t="str">
        <f>_xlfn.IFNA(IF(IF($AH351=AP$5,VLOOKUP(AK351,buff!$K:$L,2,FALSE),"")=0,"",IF($AH351=AP$5,VLOOKUP(AK351,buff!$K:$L,2,FALSE),"")),"")</f>
        <v/>
      </c>
      <c r="AQ351" s="6" t="str">
        <f>_xlfn.IFNA(IF(IF($AH351=AQ$5,VLOOKUP(AL351,buff!$K:$L,2,FALSE),"")=0,"",IF($AH351=AQ$5,VLOOKUP(AL351,buff!$K:$L,2,FALSE),"")),"")</f>
        <v/>
      </c>
      <c r="AR351" s="6" t="str">
        <f>_xlfn.IFNA(IF(IF($AH351=AR$5,VLOOKUP(AM351,buff!$K:$L,2,FALSE),"")=0,"",IF($AH351=AR$5,VLOOKUP(AM351,buff!$K:$L,2,FALSE),"")),"")</f>
        <v/>
      </c>
      <c r="AS351" s="6" t="str">
        <f>_xlfn.IFNA(IF(IF($AH351=AS$5,VLOOKUP(AI351,buff!$K:$L,2,FALSE),"")=0,"",IF($AH351=AS$5,VLOOKUP(AI351,buff!$K:$L,2,FALSE),"")),"")</f>
        <v/>
      </c>
      <c r="AT351" s="6" t="str">
        <f>_xlfn.IFNA(IF(IF($AH351=AT$5,VLOOKUP(AJ351,buff!$K:$L,2,FALSE),"")=0,"",IF($AH351=AT$5,VLOOKUP(AJ351,buff!$K:$L,2,FALSE),"")),"")</f>
        <v/>
      </c>
      <c r="AU351" s="6" t="str">
        <f>_xlfn.IFNA(IF(IF($AH351=AU$5,VLOOKUP(AK351,buff!$K:$L,2,FALSE),"")=0,"",IF($AH351=AU$5,VLOOKUP(AK351,buff!$K:$L,2,FALSE),"")),"")</f>
        <v/>
      </c>
      <c r="AV351" s="6" t="str">
        <f>_xlfn.IFNA(IF(IF($AH351=AV$5,VLOOKUP(AL351,buff!$K:$L,2,FALSE),"")=0,"",IF($AH351=AV$5,VLOOKUP(AL351,buff!$K:$L,2,FALSE),"")),"")</f>
        <v/>
      </c>
      <c r="AW351" s="6" t="str">
        <f>_xlfn.IFNA(IF(IF($AH351=AW$5,VLOOKUP(AM351,buff!$K:$L,2,FALSE),"")=0,"",IF($AH351=AW$5,VLOOKUP(AM351,buff!$K:$L,2,FALSE),"")),"")</f>
        <v/>
      </c>
      <c r="AX351" s="6" t="e">
        <f>VLOOKUP(AI351,buff!K:P,6,FALSE)</f>
        <v>#N/A</v>
      </c>
      <c r="AY351" t="e">
        <f t="shared" si="95"/>
        <v>#N/A</v>
      </c>
      <c r="AZ351" t="e">
        <f t="shared" si="95"/>
        <v>#N/A</v>
      </c>
      <c r="BA351">
        <f t="shared" si="96"/>
        <v>3</v>
      </c>
      <c r="BB351">
        <f t="shared" si="97"/>
        <v>2</v>
      </c>
    </row>
    <row r="352" spans="1:54" x14ac:dyDescent="0.15">
      <c r="A352" t="str">
        <f t="shared" si="89"/>
        <v>越城主动技能3等级6</v>
      </c>
      <c r="B352" s="8">
        <v>346</v>
      </c>
      <c r="C352" s="8" t="str">
        <f>VLOOKUP(G352,角色!A:B,2,FALSE)</f>
        <v>越城</v>
      </c>
      <c r="D352" s="8" t="str">
        <f t="shared" si="92"/>
        <v>主动技能3</v>
      </c>
      <c r="E352" s="8">
        <f t="shared" si="98"/>
        <v>6</v>
      </c>
      <c r="F352" s="8">
        <f t="shared" si="99"/>
        <v>3</v>
      </c>
      <c r="G352" s="8">
        <f t="shared" si="100"/>
        <v>6</v>
      </c>
      <c r="H352" s="4" t="s">
        <v>258</v>
      </c>
      <c r="I352" s="4" t="s">
        <v>52</v>
      </c>
      <c r="J352" s="4" t="s">
        <v>305</v>
      </c>
      <c r="K352" s="1" t="s">
        <v>103</v>
      </c>
      <c r="L352" s="4" t="s">
        <v>107</v>
      </c>
      <c r="M352" s="4"/>
      <c r="N352" s="4">
        <v>100</v>
      </c>
      <c r="O352" s="4"/>
      <c r="T352" s="6" t="str">
        <f t="shared" si="90"/>
        <v/>
      </c>
      <c r="U352" s="6" t="str">
        <f t="shared" si="91"/>
        <v/>
      </c>
      <c r="Y352">
        <f t="shared" si="101"/>
        <v>100</v>
      </c>
      <c r="Z352">
        <v>100</v>
      </c>
      <c r="AE352">
        <v>0</v>
      </c>
      <c r="AF352" s="23">
        <f t="shared" si="93"/>
        <v>3</v>
      </c>
      <c r="AG352" s="23">
        <f t="shared" si="94"/>
        <v>2</v>
      </c>
      <c r="AN352" s="6" t="str">
        <f>_xlfn.IFNA(IF(IF($AH352=AN$5,VLOOKUP(AI352,buff!$K:$L,2,FALSE),"")=0,"",IF($AH352=AN$5,VLOOKUP(AI352,buff!$K:$L,2,FALSE),"")),"")</f>
        <v/>
      </c>
      <c r="AO352" s="6" t="str">
        <f>_xlfn.IFNA(IF(IF($AH352=AO$5,VLOOKUP(AJ352,buff!$K:$L,2,FALSE),"")=0,"",IF($AH352=AO$5,VLOOKUP(AJ352,buff!$K:$L,2,FALSE),"")),"")</f>
        <v/>
      </c>
      <c r="AP352" s="6" t="str">
        <f>_xlfn.IFNA(IF(IF($AH352=AP$5,VLOOKUP(AK352,buff!$K:$L,2,FALSE),"")=0,"",IF($AH352=AP$5,VLOOKUP(AK352,buff!$K:$L,2,FALSE),"")),"")</f>
        <v/>
      </c>
      <c r="AQ352" s="6" t="str">
        <f>_xlfn.IFNA(IF(IF($AH352=AQ$5,VLOOKUP(AL352,buff!$K:$L,2,FALSE),"")=0,"",IF($AH352=AQ$5,VLOOKUP(AL352,buff!$K:$L,2,FALSE),"")),"")</f>
        <v/>
      </c>
      <c r="AR352" s="6" t="str">
        <f>_xlfn.IFNA(IF(IF($AH352=AR$5,VLOOKUP(AM352,buff!$K:$L,2,FALSE),"")=0,"",IF($AH352=AR$5,VLOOKUP(AM352,buff!$K:$L,2,FALSE),"")),"")</f>
        <v/>
      </c>
      <c r="AS352" s="6" t="str">
        <f>_xlfn.IFNA(IF(IF($AH352=AS$5,VLOOKUP(AI352,buff!$K:$L,2,FALSE),"")=0,"",IF($AH352=AS$5,VLOOKUP(AI352,buff!$K:$L,2,FALSE),"")),"")</f>
        <v/>
      </c>
      <c r="AT352" s="6" t="str">
        <f>_xlfn.IFNA(IF(IF($AH352=AT$5,VLOOKUP(AJ352,buff!$K:$L,2,FALSE),"")=0,"",IF($AH352=AT$5,VLOOKUP(AJ352,buff!$K:$L,2,FALSE),"")),"")</f>
        <v/>
      </c>
      <c r="AU352" s="6" t="str">
        <f>_xlfn.IFNA(IF(IF($AH352=AU$5,VLOOKUP(AK352,buff!$K:$L,2,FALSE),"")=0,"",IF($AH352=AU$5,VLOOKUP(AK352,buff!$K:$L,2,FALSE),"")),"")</f>
        <v/>
      </c>
      <c r="AV352" s="6" t="str">
        <f>_xlfn.IFNA(IF(IF($AH352=AV$5,VLOOKUP(AL352,buff!$K:$L,2,FALSE),"")=0,"",IF($AH352=AV$5,VLOOKUP(AL352,buff!$K:$L,2,FALSE),"")),"")</f>
        <v/>
      </c>
      <c r="AW352" s="6" t="str">
        <f>_xlfn.IFNA(IF(IF($AH352=AW$5,VLOOKUP(AM352,buff!$K:$L,2,FALSE),"")=0,"",IF($AH352=AW$5,VLOOKUP(AM352,buff!$K:$L,2,FALSE),"")),"")</f>
        <v/>
      </c>
      <c r="AX352" s="6" t="e">
        <f>VLOOKUP(AI352,buff!K:P,6,FALSE)</f>
        <v>#N/A</v>
      </c>
      <c r="AY352" t="e">
        <f t="shared" si="95"/>
        <v>#N/A</v>
      </c>
      <c r="AZ352" t="e">
        <f t="shared" si="95"/>
        <v>#N/A</v>
      </c>
      <c r="BA352">
        <f t="shared" si="96"/>
        <v>3</v>
      </c>
      <c r="BB352">
        <f t="shared" si="97"/>
        <v>2</v>
      </c>
    </row>
    <row r="353" spans="1:60" x14ac:dyDescent="0.15">
      <c r="A353" t="str">
        <f t="shared" si="89"/>
        <v>越城主动技能3等级7</v>
      </c>
      <c r="B353" s="8">
        <v>347</v>
      </c>
      <c r="C353" s="8" t="str">
        <f>VLOOKUP(G353,角色!A:B,2,FALSE)</f>
        <v>越城</v>
      </c>
      <c r="D353" s="8" t="str">
        <f t="shared" si="92"/>
        <v>主动技能3</v>
      </c>
      <c r="E353" s="8">
        <f t="shared" si="98"/>
        <v>7</v>
      </c>
      <c r="F353" s="8">
        <f t="shared" si="99"/>
        <v>3</v>
      </c>
      <c r="G353" s="8">
        <f t="shared" si="100"/>
        <v>6</v>
      </c>
      <c r="H353" s="4" t="s">
        <v>258</v>
      </c>
      <c r="I353" s="4" t="s">
        <v>52</v>
      </c>
      <c r="J353" s="4" t="s">
        <v>305</v>
      </c>
      <c r="K353" s="1" t="s">
        <v>103</v>
      </c>
      <c r="L353" s="4" t="s">
        <v>107</v>
      </c>
      <c r="M353" s="4"/>
      <c r="N353" s="4">
        <v>100</v>
      </c>
      <c r="O353" s="4"/>
      <c r="T353" s="6" t="str">
        <f t="shared" si="90"/>
        <v/>
      </c>
      <c r="U353" s="6" t="str">
        <f t="shared" si="91"/>
        <v/>
      </c>
      <c r="Y353">
        <f t="shared" si="101"/>
        <v>100</v>
      </c>
      <c r="Z353">
        <v>100</v>
      </c>
      <c r="AE353">
        <v>0</v>
      </c>
      <c r="AF353" s="23">
        <f t="shared" si="93"/>
        <v>3</v>
      </c>
      <c r="AG353" s="23">
        <f t="shared" si="94"/>
        <v>2</v>
      </c>
      <c r="AN353" s="6" t="str">
        <f>_xlfn.IFNA(IF(IF($AH353=AN$5,VLOOKUP(AI353,buff!$K:$L,2,FALSE),"")=0,"",IF($AH353=AN$5,VLOOKUP(AI353,buff!$K:$L,2,FALSE),"")),"")</f>
        <v/>
      </c>
      <c r="AO353" s="6" t="str">
        <f>_xlfn.IFNA(IF(IF($AH353=AO$5,VLOOKUP(AJ353,buff!$K:$L,2,FALSE),"")=0,"",IF($AH353=AO$5,VLOOKUP(AJ353,buff!$K:$L,2,FALSE),"")),"")</f>
        <v/>
      </c>
      <c r="AP353" s="6" t="str">
        <f>_xlfn.IFNA(IF(IF($AH353=AP$5,VLOOKUP(AK353,buff!$K:$L,2,FALSE),"")=0,"",IF($AH353=AP$5,VLOOKUP(AK353,buff!$K:$L,2,FALSE),"")),"")</f>
        <v/>
      </c>
      <c r="AQ353" s="6" t="str">
        <f>_xlfn.IFNA(IF(IF($AH353=AQ$5,VLOOKUP(AL353,buff!$K:$L,2,FALSE),"")=0,"",IF($AH353=AQ$5,VLOOKUP(AL353,buff!$K:$L,2,FALSE),"")),"")</f>
        <v/>
      </c>
      <c r="AR353" s="6" t="str">
        <f>_xlfn.IFNA(IF(IF($AH353=AR$5,VLOOKUP(AM353,buff!$K:$L,2,FALSE),"")=0,"",IF($AH353=AR$5,VLOOKUP(AM353,buff!$K:$L,2,FALSE),"")),"")</f>
        <v/>
      </c>
      <c r="AS353" s="6" t="str">
        <f>_xlfn.IFNA(IF(IF($AH353=AS$5,VLOOKUP(AI353,buff!$K:$L,2,FALSE),"")=0,"",IF($AH353=AS$5,VLOOKUP(AI353,buff!$K:$L,2,FALSE),"")),"")</f>
        <v/>
      </c>
      <c r="AT353" s="6" t="str">
        <f>_xlfn.IFNA(IF(IF($AH353=AT$5,VLOOKUP(AJ353,buff!$K:$L,2,FALSE),"")=0,"",IF($AH353=AT$5,VLOOKUP(AJ353,buff!$K:$L,2,FALSE),"")),"")</f>
        <v/>
      </c>
      <c r="AU353" s="6" t="str">
        <f>_xlfn.IFNA(IF(IF($AH353=AU$5,VLOOKUP(AK353,buff!$K:$L,2,FALSE),"")=0,"",IF($AH353=AU$5,VLOOKUP(AK353,buff!$K:$L,2,FALSE),"")),"")</f>
        <v/>
      </c>
      <c r="AV353" s="6" t="str">
        <f>_xlfn.IFNA(IF(IF($AH353=AV$5,VLOOKUP(AL353,buff!$K:$L,2,FALSE),"")=0,"",IF($AH353=AV$5,VLOOKUP(AL353,buff!$K:$L,2,FALSE),"")),"")</f>
        <v/>
      </c>
      <c r="AW353" s="6" t="str">
        <f>_xlfn.IFNA(IF(IF($AH353=AW$5,VLOOKUP(AM353,buff!$K:$L,2,FALSE),"")=0,"",IF($AH353=AW$5,VLOOKUP(AM353,buff!$K:$L,2,FALSE),"")),"")</f>
        <v/>
      </c>
      <c r="AX353" s="6" t="e">
        <f>VLOOKUP(AI353,buff!K:P,6,FALSE)</f>
        <v>#N/A</v>
      </c>
      <c r="AY353" t="e">
        <f t="shared" si="95"/>
        <v>#N/A</v>
      </c>
      <c r="AZ353" t="e">
        <f t="shared" si="95"/>
        <v>#N/A</v>
      </c>
      <c r="BA353">
        <f t="shared" si="96"/>
        <v>3</v>
      </c>
      <c r="BB353">
        <f t="shared" si="97"/>
        <v>2</v>
      </c>
    </row>
    <row r="354" spans="1:60" x14ac:dyDescent="0.15">
      <c r="A354" t="str">
        <f t="shared" si="89"/>
        <v>越城主动技能3等级8</v>
      </c>
      <c r="B354" s="8">
        <v>348</v>
      </c>
      <c r="C354" s="8" t="str">
        <f>VLOOKUP(G354,角色!A:B,2,FALSE)</f>
        <v>越城</v>
      </c>
      <c r="D354" s="8" t="str">
        <f t="shared" si="92"/>
        <v>主动技能3</v>
      </c>
      <c r="E354" s="8">
        <f t="shared" si="98"/>
        <v>8</v>
      </c>
      <c r="F354" s="8">
        <f t="shared" si="99"/>
        <v>3</v>
      </c>
      <c r="G354" s="8">
        <f t="shared" si="100"/>
        <v>6</v>
      </c>
      <c r="H354" s="4" t="s">
        <v>258</v>
      </c>
      <c r="I354" s="4" t="s">
        <v>52</v>
      </c>
      <c r="J354" s="4" t="s">
        <v>305</v>
      </c>
      <c r="K354" s="1" t="s">
        <v>103</v>
      </c>
      <c r="L354" s="4" t="s">
        <v>107</v>
      </c>
      <c r="M354" s="4"/>
      <c r="N354" s="4">
        <v>100</v>
      </c>
      <c r="O354" s="4"/>
      <c r="T354" s="6" t="str">
        <f t="shared" si="90"/>
        <v/>
      </c>
      <c r="U354" s="6" t="str">
        <f t="shared" si="91"/>
        <v/>
      </c>
      <c r="Y354">
        <f t="shared" si="101"/>
        <v>100</v>
      </c>
      <c r="Z354">
        <v>100</v>
      </c>
      <c r="AE354">
        <v>0</v>
      </c>
      <c r="AF354" s="23">
        <f t="shared" si="93"/>
        <v>3</v>
      </c>
      <c r="AG354" s="23">
        <f t="shared" si="94"/>
        <v>2</v>
      </c>
      <c r="AN354" s="6" t="str">
        <f>_xlfn.IFNA(IF(IF($AH354=AN$5,VLOOKUP(AI354,buff!$K:$L,2,FALSE),"")=0,"",IF($AH354=AN$5,VLOOKUP(AI354,buff!$K:$L,2,FALSE),"")),"")</f>
        <v/>
      </c>
      <c r="AO354" s="6" t="str">
        <f>_xlfn.IFNA(IF(IF($AH354=AO$5,VLOOKUP(AJ354,buff!$K:$L,2,FALSE),"")=0,"",IF($AH354=AO$5,VLOOKUP(AJ354,buff!$K:$L,2,FALSE),"")),"")</f>
        <v/>
      </c>
      <c r="AP354" s="6" t="str">
        <f>_xlfn.IFNA(IF(IF($AH354=AP$5,VLOOKUP(AK354,buff!$K:$L,2,FALSE),"")=0,"",IF($AH354=AP$5,VLOOKUP(AK354,buff!$K:$L,2,FALSE),"")),"")</f>
        <v/>
      </c>
      <c r="AQ354" s="6" t="str">
        <f>_xlfn.IFNA(IF(IF($AH354=AQ$5,VLOOKUP(AL354,buff!$K:$L,2,FALSE),"")=0,"",IF($AH354=AQ$5,VLOOKUP(AL354,buff!$K:$L,2,FALSE),"")),"")</f>
        <v/>
      </c>
      <c r="AR354" s="6" t="str">
        <f>_xlfn.IFNA(IF(IF($AH354=AR$5,VLOOKUP(AM354,buff!$K:$L,2,FALSE),"")=0,"",IF($AH354=AR$5,VLOOKUP(AM354,buff!$K:$L,2,FALSE),"")),"")</f>
        <v/>
      </c>
      <c r="AS354" s="6" t="str">
        <f>_xlfn.IFNA(IF(IF($AH354=AS$5,VLOOKUP(AI354,buff!$K:$L,2,FALSE),"")=0,"",IF($AH354=AS$5,VLOOKUP(AI354,buff!$K:$L,2,FALSE),"")),"")</f>
        <v/>
      </c>
      <c r="AT354" s="6" t="str">
        <f>_xlfn.IFNA(IF(IF($AH354=AT$5,VLOOKUP(AJ354,buff!$K:$L,2,FALSE),"")=0,"",IF($AH354=AT$5,VLOOKUP(AJ354,buff!$K:$L,2,FALSE),"")),"")</f>
        <v/>
      </c>
      <c r="AU354" s="6" t="str">
        <f>_xlfn.IFNA(IF(IF($AH354=AU$5,VLOOKUP(AK354,buff!$K:$L,2,FALSE),"")=0,"",IF($AH354=AU$5,VLOOKUP(AK354,buff!$K:$L,2,FALSE),"")),"")</f>
        <v/>
      </c>
      <c r="AV354" s="6" t="str">
        <f>_xlfn.IFNA(IF(IF($AH354=AV$5,VLOOKUP(AL354,buff!$K:$L,2,FALSE),"")=0,"",IF($AH354=AV$5,VLOOKUP(AL354,buff!$K:$L,2,FALSE),"")),"")</f>
        <v/>
      </c>
      <c r="AW354" s="6" t="str">
        <f>_xlfn.IFNA(IF(IF($AH354=AW$5,VLOOKUP(AM354,buff!$K:$L,2,FALSE),"")=0,"",IF($AH354=AW$5,VLOOKUP(AM354,buff!$K:$L,2,FALSE),"")),"")</f>
        <v/>
      </c>
      <c r="AX354" s="6" t="e">
        <f>VLOOKUP(AI354,buff!K:P,6,FALSE)</f>
        <v>#N/A</v>
      </c>
      <c r="AY354" t="e">
        <f t="shared" si="95"/>
        <v>#N/A</v>
      </c>
      <c r="AZ354" t="e">
        <f t="shared" si="95"/>
        <v>#N/A</v>
      </c>
      <c r="BA354">
        <f t="shared" si="96"/>
        <v>3</v>
      </c>
      <c r="BB354">
        <f t="shared" si="97"/>
        <v>2</v>
      </c>
    </row>
    <row r="355" spans="1:60" x14ac:dyDescent="0.15">
      <c r="A355" t="str">
        <f t="shared" si="89"/>
        <v>越城主动技能3等级9</v>
      </c>
      <c r="B355" s="8">
        <v>349</v>
      </c>
      <c r="C355" s="8" t="str">
        <f>VLOOKUP(G355,角色!A:B,2,FALSE)</f>
        <v>越城</v>
      </c>
      <c r="D355" s="8" t="str">
        <f t="shared" si="92"/>
        <v>主动技能3</v>
      </c>
      <c r="E355" s="8">
        <f t="shared" si="98"/>
        <v>9</v>
      </c>
      <c r="F355" s="8">
        <f t="shared" si="99"/>
        <v>3</v>
      </c>
      <c r="G355" s="8">
        <f t="shared" si="100"/>
        <v>6</v>
      </c>
      <c r="H355" s="4" t="s">
        <v>258</v>
      </c>
      <c r="I355" s="4" t="s">
        <v>52</v>
      </c>
      <c r="J355" s="4" t="s">
        <v>305</v>
      </c>
      <c r="K355" s="1" t="s">
        <v>103</v>
      </c>
      <c r="L355" s="4" t="s">
        <v>107</v>
      </c>
      <c r="M355" s="4"/>
      <c r="N355" s="4">
        <v>100</v>
      </c>
      <c r="O355" s="4"/>
      <c r="T355" s="6" t="str">
        <f t="shared" si="90"/>
        <v/>
      </c>
      <c r="U355" s="6" t="str">
        <f t="shared" si="91"/>
        <v/>
      </c>
      <c r="Y355">
        <f t="shared" si="101"/>
        <v>100</v>
      </c>
      <c r="Z355">
        <v>100</v>
      </c>
      <c r="AE355">
        <v>0</v>
      </c>
      <c r="AF355" s="23">
        <f t="shared" si="93"/>
        <v>3</v>
      </c>
      <c r="AG355" s="23">
        <f t="shared" si="94"/>
        <v>2</v>
      </c>
      <c r="AN355" s="6" t="str">
        <f>_xlfn.IFNA(IF(IF($AH355=AN$5,VLOOKUP(AI355,buff!$K:$L,2,FALSE),"")=0,"",IF($AH355=AN$5,VLOOKUP(AI355,buff!$K:$L,2,FALSE),"")),"")</f>
        <v/>
      </c>
      <c r="AO355" s="6" t="str">
        <f>_xlfn.IFNA(IF(IF($AH355=AO$5,VLOOKUP(AJ355,buff!$K:$L,2,FALSE),"")=0,"",IF($AH355=AO$5,VLOOKUP(AJ355,buff!$K:$L,2,FALSE),"")),"")</f>
        <v/>
      </c>
      <c r="AP355" s="6" t="str">
        <f>_xlfn.IFNA(IF(IF($AH355=AP$5,VLOOKUP(AK355,buff!$K:$L,2,FALSE),"")=0,"",IF($AH355=AP$5,VLOOKUP(AK355,buff!$K:$L,2,FALSE),"")),"")</f>
        <v/>
      </c>
      <c r="AQ355" s="6" t="str">
        <f>_xlfn.IFNA(IF(IF($AH355=AQ$5,VLOOKUP(AL355,buff!$K:$L,2,FALSE),"")=0,"",IF($AH355=AQ$5,VLOOKUP(AL355,buff!$K:$L,2,FALSE),"")),"")</f>
        <v/>
      </c>
      <c r="AR355" s="6" t="str">
        <f>_xlfn.IFNA(IF(IF($AH355=AR$5,VLOOKUP(AM355,buff!$K:$L,2,FALSE),"")=0,"",IF($AH355=AR$5,VLOOKUP(AM355,buff!$K:$L,2,FALSE),"")),"")</f>
        <v/>
      </c>
      <c r="AS355" s="6" t="str">
        <f>_xlfn.IFNA(IF(IF($AH355=AS$5,VLOOKUP(AI355,buff!$K:$L,2,FALSE),"")=0,"",IF($AH355=AS$5,VLOOKUP(AI355,buff!$K:$L,2,FALSE),"")),"")</f>
        <v/>
      </c>
      <c r="AT355" s="6" t="str">
        <f>_xlfn.IFNA(IF(IF($AH355=AT$5,VLOOKUP(AJ355,buff!$K:$L,2,FALSE),"")=0,"",IF($AH355=AT$5,VLOOKUP(AJ355,buff!$K:$L,2,FALSE),"")),"")</f>
        <v/>
      </c>
      <c r="AU355" s="6" t="str">
        <f>_xlfn.IFNA(IF(IF($AH355=AU$5,VLOOKUP(AK355,buff!$K:$L,2,FALSE),"")=0,"",IF($AH355=AU$5,VLOOKUP(AK355,buff!$K:$L,2,FALSE),"")),"")</f>
        <v/>
      </c>
      <c r="AV355" s="6" t="str">
        <f>_xlfn.IFNA(IF(IF($AH355=AV$5,VLOOKUP(AL355,buff!$K:$L,2,FALSE),"")=0,"",IF($AH355=AV$5,VLOOKUP(AL355,buff!$K:$L,2,FALSE),"")),"")</f>
        <v/>
      </c>
      <c r="AW355" s="6" t="str">
        <f>_xlfn.IFNA(IF(IF($AH355=AW$5,VLOOKUP(AM355,buff!$K:$L,2,FALSE),"")=0,"",IF($AH355=AW$5,VLOOKUP(AM355,buff!$K:$L,2,FALSE),"")),"")</f>
        <v/>
      </c>
      <c r="AX355" s="6" t="e">
        <f>VLOOKUP(AI355,buff!K:P,6,FALSE)</f>
        <v>#N/A</v>
      </c>
      <c r="AY355" t="e">
        <f t="shared" si="95"/>
        <v>#N/A</v>
      </c>
      <c r="AZ355" t="e">
        <f t="shared" si="95"/>
        <v>#N/A</v>
      </c>
      <c r="BA355">
        <f t="shared" si="96"/>
        <v>3</v>
      </c>
      <c r="BB355">
        <f t="shared" si="97"/>
        <v>2</v>
      </c>
    </row>
    <row r="356" spans="1:60" x14ac:dyDescent="0.15">
      <c r="A356" t="str">
        <f t="shared" si="89"/>
        <v>越城主动技能3等级10</v>
      </c>
      <c r="B356" s="8">
        <v>350</v>
      </c>
      <c r="C356" s="8" t="str">
        <f>VLOOKUP(G356,角色!A:B,2,FALSE)</f>
        <v>越城</v>
      </c>
      <c r="D356" s="8" t="str">
        <f t="shared" si="92"/>
        <v>主动技能3</v>
      </c>
      <c r="E356" s="8">
        <f t="shared" si="98"/>
        <v>10</v>
      </c>
      <c r="F356" s="8">
        <f t="shared" si="99"/>
        <v>3</v>
      </c>
      <c r="G356" s="8">
        <f t="shared" si="100"/>
        <v>6</v>
      </c>
      <c r="H356" s="4" t="s">
        <v>258</v>
      </c>
      <c r="I356" s="4" t="s">
        <v>52</v>
      </c>
      <c r="J356" s="4" t="s">
        <v>305</v>
      </c>
      <c r="K356" s="1" t="s">
        <v>103</v>
      </c>
      <c r="L356" s="4" t="s">
        <v>107</v>
      </c>
      <c r="M356" s="4"/>
      <c r="N356" s="4">
        <v>100</v>
      </c>
      <c r="O356" s="4"/>
      <c r="T356" s="6" t="str">
        <f t="shared" si="90"/>
        <v/>
      </c>
      <c r="U356" s="6" t="str">
        <f t="shared" si="91"/>
        <v/>
      </c>
      <c r="Y356">
        <f t="shared" si="101"/>
        <v>100</v>
      </c>
      <c r="Z356">
        <v>100</v>
      </c>
      <c r="AE356">
        <v>0</v>
      </c>
      <c r="AF356" s="23">
        <f t="shared" si="93"/>
        <v>3</v>
      </c>
      <c r="AG356" s="23">
        <f t="shared" si="94"/>
        <v>2</v>
      </c>
      <c r="AN356" s="6" t="str">
        <f>_xlfn.IFNA(IF(IF($AH356=AN$5,VLOOKUP(AI356,buff!$K:$L,2,FALSE),"")=0,"",IF($AH356=AN$5,VLOOKUP(AI356,buff!$K:$L,2,FALSE),"")),"")</f>
        <v/>
      </c>
      <c r="AO356" s="6" t="str">
        <f>_xlfn.IFNA(IF(IF($AH356=AO$5,VLOOKUP(AJ356,buff!$K:$L,2,FALSE),"")=0,"",IF($AH356=AO$5,VLOOKUP(AJ356,buff!$K:$L,2,FALSE),"")),"")</f>
        <v/>
      </c>
      <c r="AP356" s="6" t="str">
        <f>_xlfn.IFNA(IF(IF($AH356=AP$5,VLOOKUP(AK356,buff!$K:$L,2,FALSE),"")=0,"",IF($AH356=AP$5,VLOOKUP(AK356,buff!$K:$L,2,FALSE),"")),"")</f>
        <v/>
      </c>
      <c r="AQ356" s="6" t="str">
        <f>_xlfn.IFNA(IF(IF($AH356=AQ$5,VLOOKUP(AL356,buff!$K:$L,2,FALSE),"")=0,"",IF($AH356=AQ$5,VLOOKUP(AL356,buff!$K:$L,2,FALSE),"")),"")</f>
        <v/>
      </c>
      <c r="AR356" s="6" t="str">
        <f>_xlfn.IFNA(IF(IF($AH356=AR$5,VLOOKUP(AM356,buff!$K:$L,2,FALSE),"")=0,"",IF($AH356=AR$5,VLOOKUP(AM356,buff!$K:$L,2,FALSE),"")),"")</f>
        <v/>
      </c>
      <c r="AS356" s="6" t="str">
        <f>_xlfn.IFNA(IF(IF($AH356=AS$5,VLOOKUP(AI356,buff!$K:$L,2,FALSE),"")=0,"",IF($AH356=AS$5,VLOOKUP(AI356,buff!$K:$L,2,FALSE),"")),"")</f>
        <v/>
      </c>
      <c r="AT356" s="6" t="str">
        <f>_xlfn.IFNA(IF(IF($AH356=AT$5,VLOOKUP(AJ356,buff!$K:$L,2,FALSE),"")=0,"",IF($AH356=AT$5,VLOOKUP(AJ356,buff!$K:$L,2,FALSE),"")),"")</f>
        <v/>
      </c>
      <c r="AU356" s="6" t="str">
        <f>_xlfn.IFNA(IF(IF($AH356=AU$5,VLOOKUP(AK356,buff!$K:$L,2,FALSE),"")=0,"",IF($AH356=AU$5,VLOOKUP(AK356,buff!$K:$L,2,FALSE),"")),"")</f>
        <v/>
      </c>
      <c r="AV356" s="6" t="str">
        <f>_xlfn.IFNA(IF(IF($AH356=AV$5,VLOOKUP(AL356,buff!$K:$L,2,FALSE),"")=0,"",IF($AH356=AV$5,VLOOKUP(AL356,buff!$K:$L,2,FALSE),"")),"")</f>
        <v/>
      </c>
      <c r="AW356" s="6" t="str">
        <f>_xlfn.IFNA(IF(IF($AH356=AW$5,VLOOKUP(AM356,buff!$K:$L,2,FALSE),"")=0,"",IF($AH356=AW$5,VLOOKUP(AM356,buff!$K:$L,2,FALSE),"")),"")</f>
        <v/>
      </c>
      <c r="AX356" s="6" t="e">
        <f>VLOOKUP(AI356,buff!K:P,6,FALSE)</f>
        <v>#N/A</v>
      </c>
      <c r="AY356" t="e">
        <f t="shared" si="95"/>
        <v>#N/A</v>
      </c>
      <c r="AZ356" t="e">
        <f t="shared" si="95"/>
        <v>#N/A</v>
      </c>
      <c r="BA356">
        <f t="shared" si="96"/>
        <v>3</v>
      </c>
      <c r="BB356">
        <f t="shared" si="97"/>
        <v>2</v>
      </c>
    </row>
    <row r="357" spans="1:60" x14ac:dyDescent="0.15">
      <c r="A357" t="str">
        <f t="shared" si="89"/>
        <v>越城主动技能3等级11</v>
      </c>
      <c r="B357" s="8">
        <v>351</v>
      </c>
      <c r="C357" s="8" t="str">
        <f>VLOOKUP(G357,角色!A:B,2,FALSE)</f>
        <v>越城</v>
      </c>
      <c r="D357" s="8" t="str">
        <f t="shared" si="92"/>
        <v>主动技能3</v>
      </c>
      <c r="E357" s="8">
        <f t="shared" si="98"/>
        <v>11</v>
      </c>
      <c r="F357" s="8">
        <f t="shared" si="99"/>
        <v>3</v>
      </c>
      <c r="G357" s="8">
        <f t="shared" si="100"/>
        <v>6</v>
      </c>
      <c r="H357" s="4" t="s">
        <v>258</v>
      </c>
      <c r="I357" s="4" t="s">
        <v>52</v>
      </c>
      <c r="J357" s="4" t="s">
        <v>305</v>
      </c>
      <c r="K357" s="1" t="s">
        <v>103</v>
      </c>
      <c r="L357" s="4" t="s">
        <v>107</v>
      </c>
      <c r="M357" s="4"/>
      <c r="N357" s="4">
        <v>100</v>
      </c>
      <c r="O357" s="4"/>
      <c r="T357" s="6" t="str">
        <f t="shared" si="90"/>
        <v/>
      </c>
      <c r="U357" s="6" t="str">
        <f t="shared" si="91"/>
        <v/>
      </c>
      <c r="Y357">
        <f t="shared" si="101"/>
        <v>100</v>
      </c>
      <c r="Z357">
        <v>100</v>
      </c>
      <c r="AE357">
        <v>0</v>
      </c>
      <c r="AF357" s="23">
        <f t="shared" si="93"/>
        <v>3</v>
      </c>
      <c r="AG357" s="23">
        <f t="shared" si="94"/>
        <v>2</v>
      </c>
      <c r="AN357" s="6" t="str">
        <f>_xlfn.IFNA(IF(IF($AH357=AN$5,VLOOKUP(AI357,buff!$K:$L,2,FALSE),"")=0,"",IF($AH357=AN$5,VLOOKUP(AI357,buff!$K:$L,2,FALSE),"")),"")</f>
        <v/>
      </c>
      <c r="AO357" s="6" t="str">
        <f>_xlfn.IFNA(IF(IF($AH357=AO$5,VLOOKUP(AJ357,buff!$K:$L,2,FALSE),"")=0,"",IF($AH357=AO$5,VLOOKUP(AJ357,buff!$K:$L,2,FALSE),"")),"")</f>
        <v/>
      </c>
      <c r="AP357" s="6" t="str">
        <f>_xlfn.IFNA(IF(IF($AH357=AP$5,VLOOKUP(AK357,buff!$K:$L,2,FALSE),"")=0,"",IF($AH357=AP$5,VLOOKUP(AK357,buff!$K:$L,2,FALSE),"")),"")</f>
        <v/>
      </c>
      <c r="AQ357" s="6" t="str">
        <f>_xlfn.IFNA(IF(IF($AH357=AQ$5,VLOOKUP(AL357,buff!$K:$L,2,FALSE),"")=0,"",IF($AH357=AQ$5,VLOOKUP(AL357,buff!$K:$L,2,FALSE),"")),"")</f>
        <v/>
      </c>
      <c r="AR357" s="6" t="str">
        <f>_xlfn.IFNA(IF(IF($AH357=AR$5,VLOOKUP(AM357,buff!$K:$L,2,FALSE),"")=0,"",IF($AH357=AR$5,VLOOKUP(AM357,buff!$K:$L,2,FALSE),"")),"")</f>
        <v/>
      </c>
      <c r="AS357" s="6" t="str">
        <f>_xlfn.IFNA(IF(IF($AH357=AS$5,VLOOKUP(AI357,buff!$K:$L,2,FALSE),"")=0,"",IF($AH357=AS$5,VLOOKUP(AI357,buff!$K:$L,2,FALSE),"")),"")</f>
        <v/>
      </c>
      <c r="AT357" s="6" t="str">
        <f>_xlfn.IFNA(IF(IF($AH357=AT$5,VLOOKUP(AJ357,buff!$K:$L,2,FALSE),"")=0,"",IF($AH357=AT$5,VLOOKUP(AJ357,buff!$K:$L,2,FALSE),"")),"")</f>
        <v/>
      </c>
      <c r="AU357" s="6" t="str">
        <f>_xlfn.IFNA(IF(IF($AH357=AU$5,VLOOKUP(AK357,buff!$K:$L,2,FALSE),"")=0,"",IF($AH357=AU$5,VLOOKUP(AK357,buff!$K:$L,2,FALSE),"")),"")</f>
        <v/>
      </c>
      <c r="AV357" s="6" t="str">
        <f>_xlfn.IFNA(IF(IF($AH357=AV$5,VLOOKUP(AL357,buff!$K:$L,2,FALSE),"")=0,"",IF($AH357=AV$5,VLOOKUP(AL357,buff!$K:$L,2,FALSE),"")),"")</f>
        <v/>
      </c>
      <c r="AW357" s="6" t="str">
        <f>_xlfn.IFNA(IF(IF($AH357=AW$5,VLOOKUP(AM357,buff!$K:$L,2,FALSE),"")=0,"",IF($AH357=AW$5,VLOOKUP(AM357,buff!$K:$L,2,FALSE),"")),"")</f>
        <v/>
      </c>
      <c r="AX357" s="6" t="e">
        <f>VLOOKUP(AI357,buff!K:P,6,FALSE)</f>
        <v>#N/A</v>
      </c>
      <c r="AY357" t="e">
        <f t="shared" si="95"/>
        <v>#N/A</v>
      </c>
      <c r="AZ357" t="e">
        <f t="shared" si="95"/>
        <v>#N/A</v>
      </c>
      <c r="BA357">
        <f t="shared" si="96"/>
        <v>3</v>
      </c>
      <c r="BB357">
        <f t="shared" si="97"/>
        <v>2</v>
      </c>
    </row>
    <row r="358" spans="1:60" x14ac:dyDescent="0.15">
      <c r="A358" t="str">
        <f t="shared" si="89"/>
        <v>越城主动技能3等级12</v>
      </c>
      <c r="B358" s="8">
        <v>352</v>
      </c>
      <c r="C358" s="8" t="str">
        <f>VLOOKUP(G358,角色!A:B,2,FALSE)</f>
        <v>越城</v>
      </c>
      <c r="D358" s="8" t="str">
        <f t="shared" si="92"/>
        <v>主动技能3</v>
      </c>
      <c r="E358" s="8">
        <f t="shared" si="98"/>
        <v>12</v>
      </c>
      <c r="F358" s="8">
        <f t="shared" si="99"/>
        <v>3</v>
      </c>
      <c r="G358" s="8">
        <f t="shared" si="100"/>
        <v>6</v>
      </c>
      <c r="H358" s="4" t="s">
        <v>258</v>
      </c>
      <c r="I358" s="4" t="s">
        <v>52</v>
      </c>
      <c r="J358" s="4" t="s">
        <v>305</v>
      </c>
      <c r="K358" s="1" t="s">
        <v>103</v>
      </c>
      <c r="L358" s="4" t="s">
        <v>107</v>
      </c>
      <c r="M358" s="4"/>
      <c r="N358" s="4">
        <v>100</v>
      </c>
      <c r="O358" s="4"/>
      <c r="T358" s="6" t="str">
        <f t="shared" si="90"/>
        <v/>
      </c>
      <c r="U358" s="6" t="str">
        <f t="shared" si="91"/>
        <v/>
      </c>
      <c r="Y358">
        <f t="shared" si="101"/>
        <v>100</v>
      </c>
      <c r="Z358">
        <v>100</v>
      </c>
      <c r="AE358">
        <v>0</v>
      </c>
      <c r="AF358" s="23">
        <f t="shared" si="93"/>
        <v>3</v>
      </c>
      <c r="AG358" s="23">
        <f t="shared" si="94"/>
        <v>2</v>
      </c>
      <c r="AN358" s="6" t="str">
        <f>_xlfn.IFNA(IF(IF($AH358=AN$5,VLOOKUP(AI358,buff!$K:$L,2,FALSE),"")=0,"",IF($AH358=AN$5,VLOOKUP(AI358,buff!$K:$L,2,FALSE),"")),"")</f>
        <v/>
      </c>
      <c r="AO358" s="6" t="str">
        <f>_xlfn.IFNA(IF(IF($AH358=AO$5,VLOOKUP(AJ358,buff!$K:$L,2,FALSE),"")=0,"",IF($AH358=AO$5,VLOOKUP(AJ358,buff!$K:$L,2,FALSE),"")),"")</f>
        <v/>
      </c>
      <c r="AP358" s="6" t="str">
        <f>_xlfn.IFNA(IF(IF($AH358=AP$5,VLOOKUP(AK358,buff!$K:$L,2,FALSE),"")=0,"",IF($AH358=AP$5,VLOOKUP(AK358,buff!$K:$L,2,FALSE),"")),"")</f>
        <v/>
      </c>
      <c r="AQ358" s="6" t="str">
        <f>_xlfn.IFNA(IF(IF($AH358=AQ$5,VLOOKUP(AL358,buff!$K:$L,2,FALSE),"")=0,"",IF($AH358=AQ$5,VLOOKUP(AL358,buff!$K:$L,2,FALSE),"")),"")</f>
        <v/>
      </c>
      <c r="AR358" s="6" t="str">
        <f>_xlfn.IFNA(IF(IF($AH358=AR$5,VLOOKUP(AM358,buff!$K:$L,2,FALSE),"")=0,"",IF($AH358=AR$5,VLOOKUP(AM358,buff!$K:$L,2,FALSE),"")),"")</f>
        <v/>
      </c>
      <c r="AS358" s="6" t="str">
        <f>_xlfn.IFNA(IF(IF($AH358=AS$5,VLOOKUP(AI358,buff!$K:$L,2,FALSE),"")=0,"",IF($AH358=AS$5,VLOOKUP(AI358,buff!$K:$L,2,FALSE),"")),"")</f>
        <v/>
      </c>
      <c r="AT358" s="6" t="str">
        <f>_xlfn.IFNA(IF(IF($AH358=AT$5,VLOOKUP(AJ358,buff!$K:$L,2,FALSE),"")=0,"",IF($AH358=AT$5,VLOOKUP(AJ358,buff!$K:$L,2,FALSE),"")),"")</f>
        <v/>
      </c>
      <c r="AU358" s="6" t="str">
        <f>_xlfn.IFNA(IF(IF($AH358=AU$5,VLOOKUP(AK358,buff!$K:$L,2,FALSE),"")=0,"",IF($AH358=AU$5,VLOOKUP(AK358,buff!$K:$L,2,FALSE),"")),"")</f>
        <v/>
      </c>
      <c r="AV358" s="6" t="str">
        <f>_xlfn.IFNA(IF(IF($AH358=AV$5,VLOOKUP(AL358,buff!$K:$L,2,FALSE),"")=0,"",IF($AH358=AV$5,VLOOKUP(AL358,buff!$K:$L,2,FALSE),"")),"")</f>
        <v/>
      </c>
      <c r="AW358" s="6" t="str">
        <f>_xlfn.IFNA(IF(IF($AH358=AW$5,VLOOKUP(AM358,buff!$K:$L,2,FALSE),"")=0,"",IF($AH358=AW$5,VLOOKUP(AM358,buff!$K:$L,2,FALSE),"")),"")</f>
        <v/>
      </c>
      <c r="AX358" s="6" t="e">
        <f>VLOOKUP(AI358,buff!K:P,6,FALSE)</f>
        <v>#N/A</v>
      </c>
      <c r="AY358" t="e">
        <f t="shared" si="95"/>
        <v>#N/A</v>
      </c>
      <c r="AZ358" t="e">
        <f t="shared" si="95"/>
        <v>#N/A</v>
      </c>
      <c r="BA358">
        <f t="shared" si="96"/>
        <v>3</v>
      </c>
      <c r="BB358">
        <f t="shared" si="97"/>
        <v>2</v>
      </c>
    </row>
    <row r="359" spans="1:60" x14ac:dyDescent="0.15">
      <c r="A359" t="str">
        <f t="shared" si="89"/>
        <v>越城主动技能3等级13</v>
      </c>
      <c r="B359" s="8">
        <v>353</v>
      </c>
      <c r="C359" s="8" t="str">
        <f>VLOOKUP(G359,角色!A:B,2,FALSE)</f>
        <v>越城</v>
      </c>
      <c r="D359" s="8" t="str">
        <f t="shared" si="92"/>
        <v>主动技能3</v>
      </c>
      <c r="E359" s="8">
        <f t="shared" si="98"/>
        <v>13</v>
      </c>
      <c r="F359" s="8">
        <f t="shared" si="99"/>
        <v>3</v>
      </c>
      <c r="G359" s="8">
        <f t="shared" si="100"/>
        <v>6</v>
      </c>
      <c r="H359" s="4" t="s">
        <v>258</v>
      </c>
      <c r="I359" s="4" t="s">
        <v>52</v>
      </c>
      <c r="J359" s="4" t="s">
        <v>305</v>
      </c>
      <c r="K359" s="1" t="s">
        <v>103</v>
      </c>
      <c r="L359" s="4" t="s">
        <v>107</v>
      </c>
      <c r="M359" s="4"/>
      <c r="N359" s="4">
        <v>100</v>
      </c>
      <c r="O359" s="4"/>
      <c r="T359" s="6" t="str">
        <f t="shared" si="90"/>
        <v/>
      </c>
      <c r="U359" s="6" t="str">
        <f t="shared" si="91"/>
        <v/>
      </c>
      <c r="Y359">
        <f t="shared" si="101"/>
        <v>100</v>
      </c>
      <c r="Z359">
        <v>100</v>
      </c>
      <c r="AE359">
        <v>0</v>
      </c>
      <c r="AF359" s="23">
        <f t="shared" si="93"/>
        <v>3</v>
      </c>
      <c r="AG359" s="23">
        <f t="shared" si="94"/>
        <v>2</v>
      </c>
      <c r="AN359" s="6" t="str">
        <f>_xlfn.IFNA(IF(IF($AH359=AN$5,VLOOKUP(AI359,buff!$K:$L,2,FALSE),"")=0,"",IF($AH359=AN$5,VLOOKUP(AI359,buff!$K:$L,2,FALSE),"")),"")</f>
        <v/>
      </c>
      <c r="AO359" s="6" t="str">
        <f>_xlfn.IFNA(IF(IF($AH359=AO$5,VLOOKUP(AJ359,buff!$K:$L,2,FALSE),"")=0,"",IF($AH359=AO$5,VLOOKUP(AJ359,buff!$K:$L,2,FALSE),"")),"")</f>
        <v/>
      </c>
      <c r="AP359" s="6" t="str">
        <f>_xlfn.IFNA(IF(IF($AH359=AP$5,VLOOKUP(AK359,buff!$K:$L,2,FALSE),"")=0,"",IF($AH359=AP$5,VLOOKUP(AK359,buff!$K:$L,2,FALSE),"")),"")</f>
        <v/>
      </c>
      <c r="AQ359" s="6" t="str">
        <f>_xlfn.IFNA(IF(IF($AH359=AQ$5,VLOOKUP(AL359,buff!$K:$L,2,FALSE),"")=0,"",IF($AH359=AQ$5,VLOOKUP(AL359,buff!$K:$L,2,FALSE),"")),"")</f>
        <v/>
      </c>
      <c r="AR359" s="6" t="str">
        <f>_xlfn.IFNA(IF(IF($AH359=AR$5,VLOOKUP(AM359,buff!$K:$L,2,FALSE),"")=0,"",IF($AH359=AR$5,VLOOKUP(AM359,buff!$K:$L,2,FALSE),"")),"")</f>
        <v/>
      </c>
      <c r="AS359" s="6" t="str">
        <f>_xlfn.IFNA(IF(IF($AH359=AS$5,VLOOKUP(AI359,buff!$K:$L,2,FALSE),"")=0,"",IF($AH359=AS$5,VLOOKUP(AI359,buff!$K:$L,2,FALSE),"")),"")</f>
        <v/>
      </c>
      <c r="AT359" s="6" t="str">
        <f>_xlfn.IFNA(IF(IF($AH359=AT$5,VLOOKUP(AJ359,buff!$K:$L,2,FALSE),"")=0,"",IF($AH359=AT$5,VLOOKUP(AJ359,buff!$K:$L,2,FALSE),"")),"")</f>
        <v/>
      </c>
      <c r="AU359" s="6" t="str">
        <f>_xlfn.IFNA(IF(IF($AH359=AU$5,VLOOKUP(AK359,buff!$K:$L,2,FALSE),"")=0,"",IF($AH359=AU$5,VLOOKUP(AK359,buff!$K:$L,2,FALSE),"")),"")</f>
        <v/>
      </c>
      <c r="AV359" s="6" t="str">
        <f>_xlfn.IFNA(IF(IF($AH359=AV$5,VLOOKUP(AL359,buff!$K:$L,2,FALSE),"")=0,"",IF($AH359=AV$5,VLOOKUP(AL359,buff!$K:$L,2,FALSE),"")),"")</f>
        <v/>
      </c>
      <c r="AW359" s="6" t="str">
        <f>_xlfn.IFNA(IF(IF($AH359=AW$5,VLOOKUP(AM359,buff!$K:$L,2,FALSE),"")=0,"",IF($AH359=AW$5,VLOOKUP(AM359,buff!$K:$L,2,FALSE),"")),"")</f>
        <v/>
      </c>
      <c r="AX359" s="6" t="e">
        <f>VLOOKUP(AI359,buff!K:P,6,FALSE)</f>
        <v>#N/A</v>
      </c>
      <c r="AY359" t="e">
        <f t="shared" si="95"/>
        <v>#N/A</v>
      </c>
      <c r="AZ359" t="e">
        <f t="shared" si="95"/>
        <v>#N/A</v>
      </c>
      <c r="BA359">
        <f t="shared" si="96"/>
        <v>3</v>
      </c>
      <c r="BB359">
        <f t="shared" si="97"/>
        <v>2</v>
      </c>
    </row>
    <row r="360" spans="1:60" x14ac:dyDescent="0.15">
      <c r="A360" t="str">
        <f t="shared" si="89"/>
        <v>越城主动技能3等级14</v>
      </c>
      <c r="B360" s="8">
        <v>354</v>
      </c>
      <c r="C360" s="8" t="str">
        <f>VLOOKUP(G360,角色!A:B,2,FALSE)</f>
        <v>越城</v>
      </c>
      <c r="D360" s="8" t="str">
        <f t="shared" si="92"/>
        <v>主动技能3</v>
      </c>
      <c r="E360" s="8">
        <f t="shared" si="98"/>
        <v>14</v>
      </c>
      <c r="F360" s="8">
        <f t="shared" si="99"/>
        <v>3</v>
      </c>
      <c r="G360" s="8">
        <f t="shared" si="100"/>
        <v>6</v>
      </c>
      <c r="H360" s="4" t="s">
        <v>258</v>
      </c>
      <c r="I360" s="4" t="s">
        <v>52</v>
      </c>
      <c r="J360" s="4" t="s">
        <v>305</v>
      </c>
      <c r="K360" s="1" t="s">
        <v>103</v>
      </c>
      <c r="L360" s="4" t="s">
        <v>107</v>
      </c>
      <c r="M360" s="4"/>
      <c r="N360" s="4">
        <v>100</v>
      </c>
      <c r="O360" s="4"/>
      <c r="T360" s="6" t="str">
        <f t="shared" si="90"/>
        <v/>
      </c>
      <c r="U360" s="6" t="str">
        <f t="shared" si="91"/>
        <v/>
      </c>
      <c r="Y360">
        <f t="shared" si="101"/>
        <v>100</v>
      </c>
      <c r="Z360">
        <v>100</v>
      </c>
      <c r="AE360">
        <v>0</v>
      </c>
      <c r="AF360" s="23">
        <f t="shared" si="93"/>
        <v>3</v>
      </c>
      <c r="AG360" s="23">
        <f t="shared" si="94"/>
        <v>2</v>
      </c>
      <c r="AN360" s="6" t="str">
        <f>_xlfn.IFNA(IF(IF($AH360=AN$5,VLOOKUP(AI360,buff!$K:$L,2,FALSE),"")=0,"",IF($AH360=AN$5,VLOOKUP(AI360,buff!$K:$L,2,FALSE),"")),"")</f>
        <v/>
      </c>
      <c r="AO360" s="6" t="str">
        <f>_xlfn.IFNA(IF(IF($AH360=AO$5,VLOOKUP(AJ360,buff!$K:$L,2,FALSE),"")=0,"",IF($AH360=AO$5,VLOOKUP(AJ360,buff!$K:$L,2,FALSE),"")),"")</f>
        <v/>
      </c>
      <c r="AP360" s="6" t="str">
        <f>_xlfn.IFNA(IF(IF($AH360=AP$5,VLOOKUP(AK360,buff!$K:$L,2,FALSE),"")=0,"",IF($AH360=AP$5,VLOOKUP(AK360,buff!$K:$L,2,FALSE),"")),"")</f>
        <v/>
      </c>
      <c r="AQ360" s="6" t="str">
        <f>_xlfn.IFNA(IF(IF($AH360=AQ$5,VLOOKUP(AL360,buff!$K:$L,2,FALSE),"")=0,"",IF($AH360=AQ$5,VLOOKUP(AL360,buff!$K:$L,2,FALSE),"")),"")</f>
        <v/>
      </c>
      <c r="AR360" s="6" t="str">
        <f>_xlfn.IFNA(IF(IF($AH360=AR$5,VLOOKUP(AM360,buff!$K:$L,2,FALSE),"")=0,"",IF($AH360=AR$5,VLOOKUP(AM360,buff!$K:$L,2,FALSE),"")),"")</f>
        <v/>
      </c>
      <c r="AS360" s="6" t="str">
        <f>_xlfn.IFNA(IF(IF($AH360=AS$5,VLOOKUP(AI360,buff!$K:$L,2,FALSE),"")=0,"",IF($AH360=AS$5,VLOOKUP(AI360,buff!$K:$L,2,FALSE),"")),"")</f>
        <v/>
      </c>
      <c r="AT360" s="6" t="str">
        <f>_xlfn.IFNA(IF(IF($AH360=AT$5,VLOOKUP(AJ360,buff!$K:$L,2,FALSE),"")=0,"",IF($AH360=AT$5,VLOOKUP(AJ360,buff!$K:$L,2,FALSE),"")),"")</f>
        <v/>
      </c>
      <c r="AU360" s="6" t="str">
        <f>_xlfn.IFNA(IF(IF($AH360=AU$5,VLOOKUP(AK360,buff!$K:$L,2,FALSE),"")=0,"",IF($AH360=AU$5,VLOOKUP(AK360,buff!$K:$L,2,FALSE),"")),"")</f>
        <v/>
      </c>
      <c r="AV360" s="6" t="str">
        <f>_xlfn.IFNA(IF(IF($AH360=AV$5,VLOOKUP(AL360,buff!$K:$L,2,FALSE),"")=0,"",IF($AH360=AV$5,VLOOKUP(AL360,buff!$K:$L,2,FALSE),"")),"")</f>
        <v/>
      </c>
      <c r="AW360" s="6" t="str">
        <f>_xlfn.IFNA(IF(IF($AH360=AW$5,VLOOKUP(AM360,buff!$K:$L,2,FALSE),"")=0,"",IF($AH360=AW$5,VLOOKUP(AM360,buff!$K:$L,2,FALSE),"")),"")</f>
        <v/>
      </c>
      <c r="AX360" s="6" t="e">
        <f>VLOOKUP(AI360,buff!K:P,6,FALSE)</f>
        <v>#N/A</v>
      </c>
      <c r="AY360" t="e">
        <f t="shared" si="95"/>
        <v>#N/A</v>
      </c>
      <c r="AZ360" t="e">
        <f t="shared" si="95"/>
        <v>#N/A</v>
      </c>
      <c r="BA360">
        <f t="shared" si="96"/>
        <v>3</v>
      </c>
      <c r="BB360">
        <f t="shared" si="97"/>
        <v>2</v>
      </c>
    </row>
    <row r="361" spans="1:60" x14ac:dyDescent="0.15">
      <c r="A361" t="str">
        <f t="shared" si="89"/>
        <v>越城主动技能3等级15</v>
      </c>
      <c r="B361" s="8">
        <v>355</v>
      </c>
      <c r="C361" s="8" t="str">
        <f>VLOOKUP(G361,角色!A:B,2,FALSE)</f>
        <v>越城</v>
      </c>
      <c r="D361" s="8" t="str">
        <f t="shared" si="92"/>
        <v>主动技能3</v>
      </c>
      <c r="E361" s="8">
        <f t="shared" si="98"/>
        <v>15</v>
      </c>
      <c r="F361" s="8">
        <f t="shared" si="99"/>
        <v>3</v>
      </c>
      <c r="G361" s="8">
        <f t="shared" si="100"/>
        <v>6</v>
      </c>
      <c r="H361" s="4" t="s">
        <v>258</v>
      </c>
      <c r="I361" s="4" t="s">
        <v>52</v>
      </c>
      <c r="J361" s="4" t="s">
        <v>305</v>
      </c>
      <c r="K361" s="1" t="s">
        <v>103</v>
      </c>
      <c r="L361" s="4" t="s">
        <v>107</v>
      </c>
      <c r="M361" s="4"/>
      <c r="N361" s="4">
        <v>100</v>
      </c>
      <c r="O361" s="4"/>
      <c r="T361" s="6" t="str">
        <f t="shared" si="90"/>
        <v/>
      </c>
      <c r="U361" s="6" t="str">
        <f t="shared" si="91"/>
        <v/>
      </c>
      <c r="Y361">
        <f t="shared" si="101"/>
        <v>100</v>
      </c>
      <c r="Z361">
        <v>100</v>
      </c>
      <c r="AE361">
        <v>0</v>
      </c>
      <c r="AF361" s="23">
        <f t="shared" si="93"/>
        <v>3</v>
      </c>
      <c r="AG361" s="23">
        <f t="shared" si="94"/>
        <v>2</v>
      </c>
      <c r="AN361" s="6" t="str">
        <f>_xlfn.IFNA(IF(IF($AH361=AN$5,VLOOKUP(AI361,buff!$K:$L,2,FALSE),"")=0,"",IF($AH361=AN$5,VLOOKUP(AI361,buff!$K:$L,2,FALSE),"")),"")</f>
        <v/>
      </c>
      <c r="AO361" s="6" t="str">
        <f>_xlfn.IFNA(IF(IF($AH361=AO$5,VLOOKUP(AJ361,buff!$K:$L,2,FALSE),"")=0,"",IF($AH361=AO$5,VLOOKUP(AJ361,buff!$K:$L,2,FALSE),"")),"")</f>
        <v/>
      </c>
      <c r="AP361" s="6" t="str">
        <f>_xlfn.IFNA(IF(IF($AH361=AP$5,VLOOKUP(AK361,buff!$K:$L,2,FALSE),"")=0,"",IF($AH361=AP$5,VLOOKUP(AK361,buff!$K:$L,2,FALSE),"")),"")</f>
        <v/>
      </c>
      <c r="AQ361" s="6" t="str">
        <f>_xlfn.IFNA(IF(IF($AH361=AQ$5,VLOOKUP(AL361,buff!$K:$L,2,FALSE),"")=0,"",IF($AH361=AQ$5,VLOOKUP(AL361,buff!$K:$L,2,FALSE),"")),"")</f>
        <v/>
      </c>
      <c r="AR361" s="6" t="str">
        <f>_xlfn.IFNA(IF(IF($AH361=AR$5,VLOOKUP(AM361,buff!$K:$L,2,FALSE),"")=0,"",IF($AH361=AR$5,VLOOKUP(AM361,buff!$K:$L,2,FALSE),"")),"")</f>
        <v/>
      </c>
      <c r="AS361" s="6" t="str">
        <f>_xlfn.IFNA(IF(IF($AH361=AS$5,VLOOKUP(AI361,buff!$K:$L,2,FALSE),"")=0,"",IF($AH361=AS$5,VLOOKUP(AI361,buff!$K:$L,2,FALSE),"")),"")</f>
        <v/>
      </c>
      <c r="AT361" s="6" t="str">
        <f>_xlfn.IFNA(IF(IF($AH361=AT$5,VLOOKUP(AJ361,buff!$K:$L,2,FALSE),"")=0,"",IF($AH361=AT$5,VLOOKUP(AJ361,buff!$K:$L,2,FALSE),"")),"")</f>
        <v/>
      </c>
      <c r="AU361" s="6" t="str">
        <f>_xlfn.IFNA(IF(IF($AH361=AU$5,VLOOKUP(AK361,buff!$K:$L,2,FALSE),"")=0,"",IF($AH361=AU$5,VLOOKUP(AK361,buff!$K:$L,2,FALSE),"")),"")</f>
        <v/>
      </c>
      <c r="AV361" s="6" t="str">
        <f>_xlfn.IFNA(IF(IF($AH361=AV$5,VLOOKUP(AL361,buff!$K:$L,2,FALSE),"")=0,"",IF($AH361=AV$5,VLOOKUP(AL361,buff!$K:$L,2,FALSE),"")),"")</f>
        <v/>
      </c>
      <c r="AW361" s="6" t="str">
        <f>_xlfn.IFNA(IF(IF($AH361=AW$5,VLOOKUP(AM361,buff!$K:$L,2,FALSE),"")=0,"",IF($AH361=AW$5,VLOOKUP(AM361,buff!$K:$L,2,FALSE),"")),"")</f>
        <v/>
      </c>
      <c r="AX361" s="6" t="e">
        <f>VLOOKUP(AI361,buff!K:P,6,FALSE)</f>
        <v>#N/A</v>
      </c>
      <c r="AY361" t="e">
        <f t="shared" si="95"/>
        <v>#N/A</v>
      </c>
      <c r="AZ361" t="e">
        <f t="shared" si="95"/>
        <v>#N/A</v>
      </c>
      <c r="BA361">
        <f t="shared" si="96"/>
        <v>3</v>
      </c>
      <c r="BB361">
        <f t="shared" si="97"/>
        <v>2</v>
      </c>
    </row>
    <row r="362" spans="1:60" x14ac:dyDescent="0.15">
      <c r="A362" t="str">
        <f t="shared" si="89"/>
        <v>越城主动技能3等级16</v>
      </c>
      <c r="B362" s="8">
        <v>356</v>
      </c>
      <c r="C362" s="8" t="str">
        <f>VLOOKUP(G362,角色!A:B,2,FALSE)</f>
        <v>越城</v>
      </c>
      <c r="D362" s="8" t="str">
        <f t="shared" si="92"/>
        <v>主动技能3</v>
      </c>
      <c r="E362" s="8">
        <f t="shared" si="98"/>
        <v>16</v>
      </c>
      <c r="F362" s="8">
        <f t="shared" si="99"/>
        <v>3</v>
      </c>
      <c r="G362" s="8">
        <f t="shared" si="100"/>
        <v>6</v>
      </c>
      <c r="H362" s="4" t="s">
        <v>258</v>
      </c>
      <c r="I362" s="4" t="s">
        <v>52</v>
      </c>
      <c r="J362" s="4" t="s">
        <v>305</v>
      </c>
      <c r="K362" s="1" t="s">
        <v>103</v>
      </c>
      <c r="L362" s="4" t="s">
        <v>107</v>
      </c>
      <c r="M362" s="4"/>
      <c r="N362" s="4">
        <v>100</v>
      </c>
      <c r="O362" s="4"/>
      <c r="T362" s="6" t="str">
        <f t="shared" si="90"/>
        <v/>
      </c>
      <c r="U362" s="6" t="str">
        <f t="shared" si="91"/>
        <v/>
      </c>
      <c r="Y362">
        <f t="shared" si="101"/>
        <v>100</v>
      </c>
      <c r="Z362">
        <v>100</v>
      </c>
      <c r="AE362">
        <v>0</v>
      </c>
      <c r="AF362" s="23">
        <f t="shared" si="93"/>
        <v>3</v>
      </c>
      <c r="AG362" s="23">
        <f t="shared" si="94"/>
        <v>2</v>
      </c>
      <c r="AN362" s="6" t="str">
        <f>_xlfn.IFNA(IF(IF($AH362=AN$5,VLOOKUP(AI362,buff!$K:$L,2,FALSE),"")=0,"",IF($AH362=AN$5,VLOOKUP(AI362,buff!$K:$L,2,FALSE),"")),"")</f>
        <v/>
      </c>
      <c r="AO362" s="6" t="str">
        <f>_xlfn.IFNA(IF(IF($AH362=AO$5,VLOOKUP(AJ362,buff!$K:$L,2,FALSE),"")=0,"",IF($AH362=AO$5,VLOOKUP(AJ362,buff!$K:$L,2,FALSE),"")),"")</f>
        <v/>
      </c>
      <c r="AP362" s="6" t="str">
        <f>_xlfn.IFNA(IF(IF($AH362=AP$5,VLOOKUP(AK362,buff!$K:$L,2,FALSE),"")=0,"",IF($AH362=AP$5,VLOOKUP(AK362,buff!$K:$L,2,FALSE),"")),"")</f>
        <v/>
      </c>
      <c r="AQ362" s="6" t="str">
        <f>_xlfn.IFNA(IF(IF($AH362=AQ$5,VLOOKUP(AL362,buff!$K:$L,2,FALSE),"")=0,"",IF($AH362=AQ$5,VLOOKUP(AL362,buff!$K:$L,2,FALSE),"")),"")</f>
        <v/>
      </c>
      <c r="AR362" s="6" t="str">
        <f>_xlfn.IFNA(IF(IF($AH362=AR$5,VLOOKUP(AM362,buff!$K:$L,2,FALSE),"")=0,"",IF($AH362=AR$5,VLOOKUP(AM362,buff!$K:$L,2,FALSE),"")),"")</f>
        <v/>
      </c>
      <c r="AS362" s="6" t="str">
        <f>_xlfn.IFNA(IF(IF($AH362=AS$5,VLOOKUP(AI362,buff!$K:$L,2,FALSE),"")=0,"",IF($AH362=AS$5,VLOOKUP(AI362,buff!$K:$L,2,FALSE),"")),"")</f>
        <v/>
      </c>
      <c r="AT362" s="6" t="str">
        <f>_xlfn.IFNA(IF(IF($AH362=AT$5,VLOOKUP(AJ362,buff!$K:$L,2,FALSE),"")=0,"",IF($AH362=AT$5,VLOOKUP(AJ362,buff!$K:$L,2,FALSE),"")),"")</f>
        <v/>
      </c>
      <c r="AU362" s="6" t="str">
        <f>_xlfn.IFNA(IF(IF($AH362=AU$5,VLOOKUP(AK362,buff!$K:$L,2,FALSE),"")=0,"",IF($AH362=AU$5,VLOOKUP(AK362,buff!$K:$L,2,FALSE),"")),"")</f>
        <v/>
      </c>
      <c r="AV362" s="6" t="str">
        <f>_xlfn.IFNA(IF(IF($AH362=AV$5,VLOOKUP(AL362,buff!$K:$L,2,FALSE),"")=0,"",IF($AH362=AV$5,VLOOKUP(AL362,buff!$K:$L,2,FALSE),"")),"")</f>
        <v/>
      </c>
      <c r="AW362" s="6" t="str">
        <f>_xlfn.IFNA(IF(IF($AH362=AW$5,VLOOKUP(AM362,buff!$K:$L,2,FALSE),"")=0,"",IF($AH362=AW$5,VLOOKUP(AM362,buff!$K:$L,2,FALSE),"")),"")</f>
        <v/>
      </c>
      <c r="AX362" s="6" t="e">
        <f>VLOOKUP(AI362,buff!K:P,6,FALSE)</f>
        <v>#N/A</v>
      </c>
      <c r="AY362" t="e">
        <f t="shared" si="95"/>
        <v>#N/A</v>
      </c>
      <c r="AZ362" t="e">
        <f t="shared" si="95"/>
        <v>#N/A</v>
      </c>
      <c r="BA362">
        <f t="shared" si="96"/>
        <v>3</v>
      </c>
      <c r="BB362">
        <f t="shared" si="97"/>
        <v>2</v>
      </c>
    </row>
    <row r="363" spans="1:60" x14ac:dyDescent="0.15">
      <c r="A363" t="str">
        <f t="shared" si="89"/>
        <v>越城主动技能3等级17</v>
      </c>
      <c r="B363" s="8">
        <v>357</v>
      </c>
      <c r="C363" s="8" t="str">
        <f>VLOOKUP(G363,角色!A:B,2,FALSE)</f>
        <v>越城</v>
      </c>
      <c r="D363" s="8" t="str">
        <f t="shared" si="92"/>
        <v>主动技能3</v>
      </c>
      <c r="E363" s="8">
        <f t="shared" si="98"/>
        <v>17</v>
      </c>
      <c r="F363" s="8">
        <f t="shared" si="99"/>
        <v>3</v>
      </c>
      <c r="G363" s="8">
        <f t="shared" si="100"/>
        <v>6</v>
      </c>
      <c r="H363" s="4" t="s">
        <v>258</v>
      </c>
      <c r="I363" s="4" t="s">
        <v>52</v>
      </c>
      <c r="J363" s="4" t="s">
        <v>305</v>
      </c>
      <c r="K363" s="1" t="s">
        <v>103</v>
      </c>
      <c r="L363" s="4" t="s">
        <v>107</v>
      </c>
      <c r="M363" s="4"/>
      <c r="N363" s="4">
        <v>100</v>
      </c>
      <c r="O363" s="4"/>
      <c r="T363" s="6" t="str">
        <f t="shared" si="90"/>
        <v/>
      </c>
      <c r="U363" s="6" t="str">
        <f t="shared" si="91"/>
        <v/>
      </c>
      <c r="Y363">
        <f t="shared" si="101"/>
        <v>100</v>
      </c>
      <c r="Z363">
        <v>100</v>
      </c>
      <c r="AE363">
        <v>0</v>
      </c>
      <c r="AF363" s="23">
        <f t="shared" si="93"/>
        <v>3</v>
      </c>
      <c r="AG363" s="23">
        <f t="shared" si="94"/>
        <v>2</v>
      </c>
      <c r="AN363" s="6" t="str">
        <f>_xlfn.IFNA(IF(IF($AH363=AN$5,VLOOKUP(AI363,buff!$K:$L,2,FALSE),"")=0,"",IF($AH363=AN$5,VLOOKUP(AI363,buff!$K:$L,2,FALSE),"")),"")</f>
        <v/>
      </c>
      <c r="AO363" s="6" t="str">
        <f>_xlfn.IFNA(IF(IF($AH363=AO$5,VLOOKUP(AJ363,buff!$K:$L,2,FALSE),"")=0,"",IF($AH363=AO$5,VLOOKUP(AJ363,buff!$K:$L,2,FALSE),"")),"")</f>
        <v/>
      </c>
      <c r="AP363" s="6" t="str">
        <f>_xlfn.IFNA(IF(IF($AH363=AP$5,VLOOKUP(AK363,buff!$K:$L,2,FALSE),"")=0,"",IF($AH363=AP$5,VLOOKUP(AK363,buff!$K:$L,2,FALSE),"")),"")</f>
        <v/>
      </c>
      <c r="AQ363" s="6" t="str">
        <f>_xlfn.IFNA(IF(IF($AH363=AQ$5,VLOOKUP(AL363,buff!$K:$L,2,FALSE),"")=0,"",IF($AH363=AQ$5,VLOOKUP(AL363,buff!$K:$L,2,FALSE),"")),"")</f>
        <v/>
      </c>
      <c r="AR363" s="6" t="str">
        <f>_xlfn.IFNA(IF(IF($AH363=AR$5,VLOOKUP(AM363,buff!$K:$L,2,FALSE),"")=0,"",IF($AH363=AR$5,VLOOKUP(AM363,buff!$K:$L,2,FALSE),"")),"")</f>
        <v/>
      </c>
      <c r="AS363" s="6" t="str">
        <f>_xlfn.IFNA(IF(IF($AH363=AS$5,VLOOKUP(AI363,buff!$K:$L,2,FALSE),"")=0,"",IF($AH363=AS$5,VLOOKUP(AI363,buff!$K:$L,2,FALSE),"")),"")</f>
        <v/>
      </c>
      <c r="AT363" s="6" t="str">
        <f>_xlfn.IFNA(IF(IF($AH363=AT$5,VLOOKUP(AJ363,buff!$K:$L,2,FALSE),"")=0,"",IF($AH363=AT$5,VLOOKUP(AJ363,buff!$K:$L,2,FALSE),"")),"")</f>
        <v/>
      </c>
      <c r="AU363" s="6" t="str">
        <f>_xlfn.IFNA(IF(IF($AH363=AU$5,VLOOKUP(AK363,buff!$K:$L,2,FALSE),"")=0,"",IF($AH363=AU$5,VLOOKUP(AK363,buff!$K:$L,2,FALSE),"")),"")</f>
        <v/>
      </c>
      <c r="AV363" s="6" t="str">
        <f>_xlfn.IFNA(IF(IF($AH363=AV$5,VLOOKUP(AL363,buff!$K:$L,2,FALSE),"")=0,"",IF($AH363=AV$5,VLOOKUP(AL363,buff!$K:$L,2,FALSE),"")),"")</f>
        <v/>
      </c>
      <c r="AW363" s="6" t="str">
        <f>_xlfn.IFNA(IF(IF($AH363=AW$5,VLOOKUP(AM363,buff!$K:$L,2,FALSE),"")=0,"",IF($AH363=AW$5,VLOOKUP(AM363,buff!$K:$L,2,FALSE),"")),"")</f>
        <v/>
      </c>
      <c r="AX363" s="6" t="e">
        <f>VLOOKUP(AI363,buff!K:P,6,FALSE)</f>
        <v>#N/A</v>
      </c>
      <c r="AY363" t="e">
        <f t="shared" si="95"/>
        <v>#N/A</v>
      </c>
      <c r="AZ363" t="e">
        <f t="shared" si="95"/>
        <v>#N/A</v>
      </c>
      <c r="BA363">
        <f t="shared" si="96"/>
        <v>3</v>
      </c>
      <c r="BB363">
        <f t="shared" si="97"/>
        <v>2</v>
      </c>
    </row>
    <row r="364" spans="1:60" x14ac:dyDescent="0.15">
      <c r="A364" t="str">
        <f t="shared" si="89"/>
        <v>越城主动技能3等级18</v>
      </c>
      <c r="B364" s="8">
        <v>358</v>
      </c>
      <c r="C364" s="8" t="str">
        <f>VLOOKUP(G364,角色!A:B,2,FALSE)</f>
        <v>越城</v>
      </c>
      <c r="D364" s="8" t="str">
        <f t="shared" si="92"/>
        <v>主动技能3</v>
      </c>
      <c r="E364" s="8">
        <f t="shared" si="98"/>
        <v>18</v>
      </c>
      <c r="F364" s="8">
        <f t="shared" si="99"/>
        <v>3</v>
      </c>
      <c r="G364" s="8">
        <f t="shared" si="100"/>
        <v>6</v>
      </c>
      <c r="H364" s="4" t="s">
        <v>258</v>
      </c>
      <c r="I364" s="4" t="s">
        <v>52</v>
      </c>
      <c r="J364" s="4" t="s">
        <v>305</v>
      </c>
      <c r="K364" s="1" t="s">
        <v>103</v>
      </c>
      <c r="L364" s="4" t="s">
        <v>107</v>
      </c>
      <c r="M364" s="4"/>
      <c r="N364" s="4">
        <v>100</v>
      </c>
      <c r="O364" s="4"/>
      <c r="T364" s="6" t="str">
        <f t="shared" si="90"/>
        <v/>
      </c>
      <c r="U364" s="6" t="str">
        <f t="shared" si="91"/>
        <v/>
      </c>
      <c r="Y364">
        <f t="shared" si="101"/>
        <v>100</v>
      </c>
      <c r="Z364">
        <v>100</v>
      </c>
      <c r="AE364">
        <v>0</v>
      </c>
      <c r="AF364" s="23">
        <f t="shared" si="93"/>
        <v>3</v>
      </c>
      <c r="AG364" s="23">
        <f t="shared" si="94"/>
        <v>2</v>
      </c>
      <c r="AN364" s="6" t="str">
        <f>_xlfn.IFNA(IF(IF($AH364=AN$5,VLOOKUP(AI364,buff!$K:$L,2,FALSE),"")=0,"",IF($AH364=AN$5,VLOOKUP(AI364,buff!$K:$L,2,FALSE),"")),"")</f>
        <v/>
      </c>
      <c r="AO364" s="6" t="str">
        <f>_xlfn.IFNA(IF(IF($AH364=AO$5,VLOOKUP(AJ364,buff!$K:$L,2,FALSE),"")=0,"",IF($AH364=AO$5,VLOOKUP(AJ364,buff!$K:$L,2,FALSE),"")),"")</f>
        <v/>
      </c>
      <c r="AP364" s="6" t="str">
        <f>_xlfn.IFNA(IF(IF($AH364=AP$5,VLOOKUP(AK364,buff!$K:$L,2,FALSE),"")=0,"",IF($AH364=AP$5,VLOOKUP(AK364,buff!$K:$L,2,FALSE),"")),"")</f>
        <v/>
      </c>
      <c r="AQ364" s="6" t="str">
        <f>_xlfn.IFNA(IF(IF($AH364=AQ$5,VLOOKUP(AL364,buff!$K:$L,2,FALSE),"")=0,"",IF($AH364=AQ$5,VLOOKUP(AL364,buff!$K:$L,2,FALSE),"")),"")</f>
        <v/>
      </c>
      <c r="AR364" s="6" t="str">
        <f>_xlfn.IFNA(IF(IF($AH364=AR$5,VLOOKUP(AM364,buff!$K:$L,2,FALSE),"")=0,"",IF($AH364=AR$5,VLOOKUP(AM364,buff!$K:$L,2,FALSE),"")),"")</f>
        <v/>
      </c>
      <c r="AS364" s="6" t="str">
        <f>_xlfn.IFNA(IF(IF($AH364=AS$5,VLOOKUP(AI364,buff!$K:$L,2,FALSE),"")=0,"",IF($AH364=AS$5,VLOOKUP(AI364,buff!$K:$L,2,FALSE),"")),"")</f>
        <v/>
      </c>
      <c r="AT364" s="6" t="str">
        <f>_xlfn.IFNA(IF(IF($AH364=AT$5,VLOOKUP(AJ364,buff!$K:$L,2,FALSE),"")=0,"",IF($AH364=AT$5,VLOOKUP(AJ364,buff!$K:$L,2,FALSE),"")),"")</f>
        <v/>
      </c>
      <c r="AU364" s="6" t="str">
        <f>_xlfn.IFNA(IF(IF($AH364=AU$5,VLOOKUP(AK364,buff!$K:$L,2,FALSE),"")=0,"",IF($AH364=AU$5,VLOOKUP(AK364,buff!$K:$L,2,FALSE),"")),"")</f>
        <v/>
      </c>
      <c r="AV364" s="6" t="str">
        <f>_xlfn.IFNA(IF(IF($AH364=AV$5,VLOOKUP(AL364,buff!$K:$L,2,FALSE),"")=0,"",IF($AH364=AV$5,VLOOKUP(AL364,buff!$K:$L,2,FALSE),"")),"")</f>
        <v/>
      </c>
      <c r="AW364" s="6" t="str">
        <f>_xlfn.IFNA(IF(IF($AH364=AW$5,VLOOKUP(AM364,buff!$K:$L,2,FALSE),"")=0,"",IF($AH364=AW$5,VLOOKUP(AM364,buff!$K:$L,2,FALSE),"")),"")</f>
        <v/>
      </c>
      <c r="AX364" s="6" t="e">
        <f>VLOOKUP(AI364,buff!K:P,6,FALSE)</f>
        <v>#N/A</v>
      </c>
      <c r="AY364" t="e">
        <f t="shared" si="95"/>
        <v>#N/A</v>
      </c>
      <c r="AZ364" t="e">
        <f t="shared" si="95"/>
        <v>#N/A</v>
      </c>
      <c r="BA364">
        <f t="shared" si="96"/>
        <v>3</v>
      </c>
      <c r="BB364">
        <f t="shared" si="97"/>
        <v>2</v>
      </c>
    </row>
    <row r="365" spans="1:60" x14ac:dyDescent="0.15">
      <c r="A365" t="str">
        <f t="shared" si="89"/>
        <v>越城主动技能3等级19</v>
      </c>
      <c r="B365" s="8">
        <v>359</v>
      </c>
      <c r="C365" s="8" t="str">
        <f>VLOOKUP(G365,角色!A:B,2,FALSE)</f>
        <v>越城</v>
      </c>
      <c r="D365" s="8" t="str">
        <f t="shared" si="92"/>
        <v>主动技能3</v>
      </c>
      <c r="E365" s="8">
        <f t="shared" si="98"/>
        <v>19</v>
      </c>
      <c r="F365" s="8">
        <f t="shared" si="99"/>
        <v>3</v>
      </c>
      <c r="G365" s="8">
        <f t="shared" si="100"/>
        <v>6</v>
      </c>
      <c r="H365" s="4" t="s">
        <v>258</v>
      </c>
      <c r="I365" s="4" t="s">
        <v>52</v>
      </c>
      <c r="J365" s="4" t="s">
        <v>305</v>
      </c>
      <c r="K365" s="1" t="s">
        <v>103</v>
      </c>
      <c r="L365" s="4" t="s">
        <v>107</v>
      </c>
      <c r="M365" s="4"/>
      <c r="N365" s="4">
        <v>100</v>
      </c>
      <c r="O365" s="4"/>
      <c r="T365" s="6" t="str">
        <f t="shared" si="90"/>
        <v/>
      </c>
      <c r="U365" s="6" t="str">
        <f t="shared" si="91"/>
        <v/>
      </c>
      <c r="Y365">
        <f t="shared" si="101"/>
        <v>100</v>
      </c>
      <c r="Z365">
        <v>100</v>
      </c>
      <c r="AE365">
        <v>0</v>
      </c>
      <c r="AF365" s="23">
        <f t="shared" si="93"/>
        <v>3</v>
      </c>
      <c r="AG365" s="23">
        <f t="shared" si="94"/>
        <v>2</v>
      </c>
      <c r="AN365" s="6" t="str">
        <f>_xlfn.IFNA(IF(IF($AH365=AN$5,VLOOKUP(AI365,buff!$K:$L,2,FALSE),"")=0,"",IF($AH365=AN$5,VLOOKUP(AI365,buff!$K:$L,2,FALSE),"")),"")</f>
        <v/>
      </c>
      <c r="AO365" s="6" t="str">
        <f>_xlfn.IFNA(IF(IF($AH365=AO$5,VLOOKUP(AJ365,buff!$K:$L,2,FALSE),"")=0,"",IF($AH365=AO$5,VLOOKUP(AJ365,buff!$K:$L,2,FALSE),"")),"")</f>
        <v/>
      </c>
      <c r="AP365" s="6" t="str">
        <f>_xlfn.IFNA(IF(IF($AH365=AP$5,VLOOKUP(AK365,buff!$K:$L,2,FALSE),"")=0,"",IF($AH365=AP$5,VLOOKUP(AK365,buff!$K:$L,2,FALSE),"")),"")</f>
        <v/>
      </c>
      <c r="AQ365" s="6" t="str">
        <f>_xlfn.IFNA(IF(IF($AH365=AQ$5,VLOOKUP(AL365,buff!$K:$L,2,FALSE),"")=0,"",IF($AH365=AQ$5,VLOOKUP(AL365,buff!$K:$L,2,FALSE),"")),"")</f>
        <v/>
      </c>
      <c r="AR365" s="6" t="str">
        <f>_xlfn.IFNA(IF(IF($AH365=AR$5,VLOOKUP(AM365,buff!$K:$L,2,FALSE),"")=0,"",IF($AH365=AR$5,VLOOKUP(AM365,buff!$K:$L,2,FALSE),"")),"")</f>
        <v/>
      </c>
      <c r="AS365" s="6" t="str">
        <f>_xlfn.IFNA(IF(IF($AH365=AS$5,VLOOKUP(AI365,buff!$K:$L,2,FALSE),"")=0,"",IF($AH365=AS$5,VLOOKUP(AI365,buff!$K:$L,2,FALSE),"")),"")</f>
        <v/>
      </c>
      <c r="AT365" s="6" t="str">
        <f>_xlfn.IFNA(IF(IF($AH365=AT$5,VLOOKUP(AJ365,buff!$K:$L,2,FALSE),"")=0,"",IF($AH365=AT$5,VLOOKUP(AJ365,buff!$K:$L,2,FALSE),"")),"")</f>
        <v/>
      </c>
      <c r="AU365" s="6" t="str">
        <f>_xlfn.IFNA(IF(IF($AH365=AU$5,VLOOKUP(AK365,buff!$K:$L,2,FALSE),"")=0,"",IF($AH365=AU$5,VLOOKUP(AK365,buff!$K:$L,2,FALSE),"")),"")</f>
        <v/>
      </c>
      <c r="AV365" s="6" t="str">
        <f>_xlfn.IFNA(IF(IF($AH365=AV$5,VLOOKUP(AL365,buff!$K:$L,2,FALSE),"")=0,"",IF($AH365=AV$5,VLOOKUP(AL365,buff!$K:$L,2,FALSE),"")),"")</f>
        <v/>
      </c>
      <c r="AW365" s="6" t="str">
        <f>_xlfn.IFNA(IF(IF($AH365=AW$5,VLOOKUP(AM365,buff!$K:$L,2,FALSE),"")=0,"",IF($AH365=AW$5,VLOOKUP(AM365,buff!$K:$L,2,FALSE),"")),"")</f>
        <v/>
      </c>
      <c r="AX365" s="6" t="e">
        <f>VLOOKUP(AI365,buff!K:P,6,FALSE)</f>
        <v>#N/A</v>
      </c>
      <c r="AY365" t="e">
        <f t="shared" si="95"/>
        <v>#N/A</v>
      </c>
      <c r="AZ365" t="e">
        <f t="shared" si="95"/>
        <v>#N/A</v>
      </c>
      <c r="BA365">
        <f t="shared" si="96"/>
        <v>3</v>
      </c>
      <c r="BB365">
        <f t="shared" si="97"/>
        <v>2</v>
      </c>
    </row>
    <row r="366" spans="1:60" x14ac:dyDescent="0.15">
      <c r="A366" t="str">
        <f t="shared" si="89"/>
        <v>越城主动技能3等级20</v>
      </c>
      <c r="B366" s="8">
        <v>360</v>
      </c>
      <c r="C366" s="8" t="str">
        <f>VLOOKUP(G366,角色!A:B,2,FALSE)</f>
        <v>越城</v>
      </c>
      <c r="D366" s="8" t="str">
        <f t="shared" si="92"/>
        <v>主动技能3</v>
      </c>
      <c r="E366" s="8">
        <f t="shared" si="98"/>
        <v>20</v>
      </c>
      <c r="F366" s="8">
        <f t="shared" si="99"/>
        <v>3</v>
      </c>
      <c r="G366" s="8">
        <f t="shared" si="100"/>
        <v>6</v>
      </c>
      <c r="H366" s="4" t="s">
        <v>258</v>
      </c>
      <c r="I366" s="4" t="s">
        <v>52</v>
      </c>
      <c r="J366" s="4" t="s">
        <v>305</v>
      </c>
      <c r="K366" s="1" t="s">
        <v>103</v>
      </c>
      <c r="L366" s="4" t="s">
        <v>107</v>
      </c>
      <c r="M366" s="4"/>
      <c r="N366" s="4">
        <v>100</v>
      </c>
      <c r="O366" s="4"/>
      <c r="T366" s="6" t="str">
        <f t="shared" si="90"/>
        <v/>
      </c>
      <c r="U366" s="6" t="str">
        <f t="shared" si="91"/>
        <v/>
      </c>
      <c r="Y366">
        <f t="shared" si="101"/>
        <v>100</v>
      </c>
      <c r="Z366">
        <v>100</v>
      </c>
      <c r="AE366">
        <v>0</v>
      </c>
      <c r="AF366" s="23">
        <f t="shared" si="93"/>
        <v>3</v>
      </c>
      <c r="AG366" s="23">
        <f t="shared" si="94"/>
        <v>2</v>
      </c>
      <c r="AN366" s="6" t="str">
        <f>_xlfn.IFNA(IF(IF($AH366=AN$5,VLOOKUP(AI366,buff!$K:$L,2,FALSE),"")=0,"",IF($AH366=AN$5,VLOOKUP(AI366,buff!$K:$L,2,FALSE),"")),"")</f>
        <v/>
      </c>
      <c r="AO366" s="6" t="str">
        <f>_xlfn.IFNA(IF(IF($AH366=AO$5,VLOOKUP(AJ366,buff!$K:$L,2,FALSE),"")=0,"",IF($AH366=AO$5,VLOOKUP(AJ366,buff!$K:$L,2,FALSE),"")),"")</f>
        <v/>
      </c>
      <c r="AP366" s="6" t="str">
        <f>_xlfn.IFNA(IF(IF($AH366=AP$5,VLOOKUP(AK366,buff!$K:$L,2,FALSE),"")=0,"",IF($AH366=AP$5,VLOOKUP(AK366,buff!$K:$L,2,FALSE),"")),"")</f>
        <v/>
      </c>
      <c r="AQ366" s="6" t="str">
        <f>_xlfn.IFNA(IF(IF($AH366=AQ$5,VLOOKUP(AL366,buff!$K:$L,2,FALSE),"")=0,"",IF($AH366=AQ$5,VLOOKUP(AL366,buff!$K:$L,2,FALSE),"")),"")</f>
        <v/>
      </c>
      <c r="AR366" s="6" t="str">
        <f>_xlfn.IFNA(IF(IF($AH366=AR$5,VLOOKUP(AM366,buff!$K:$L,2,FALSE),"")=0,"",IF($AH366=AR$5,VLOOKUP(AM366,buff!$K:$L,2,FALSE),"")),"")</f>
        <v/>
      </c>
      <c r="AS366" s="6" t="str">
        <f>_xlfn.IFNA(IF(IF($AH366=AS$5,VLOOKUP(AI366,buff!$K:$L,2,FALSE),"")=0,"",IF($AH366=AS$5,VLOOKUP(AI366,buff!$K:$L,2,FALSE),"")),"")</f>
        <v/>
      </c>
      <c r="AT366" s="6" t="str">
        <f>_xlfn.IFNA(IF(IF($AH366=AT$5,VLOOKUP(AJ366,buff!$K:$L,2,FALSE),"")=0,"",IF($AH366=AT$5,VLOOKUP(AJ366,buff!$K:$L,2,FALSE),"")),"")</f>
        <v/>
      </c>
      <c r="AU366" s="6" t="str">
        <f>_xlfn.IFNA(IF(IF($AH366=AU$5,VLOOKUP(AK366,buff!$K:$L,2,FALSE),"")=0,"",IF($AH366=AU$5,VLOOKUP(AK366,buff!$K:$L,2,FALSE),"")),"")</f>
        <v/>
      </c>
      <c r="AV366" s="6" t="str">
        <f>_xlfn.IFNA(IF(IF($AH366=AV$5,VLOOKUP(AL366,buff!$K:$L,2,FALSE),"")=0,"",IF($AH366=AV$5,VLOOKUP(AL366,buff!$K:$L,2,FALSE),"")),"")</f>
        <v/>
      </c>
      <c r="AW366" s="6" t="str">
        <f>_xlfn.IFNA(IF(IF($AH366=AW$5,VLOOKUP(AM366,buff!$K:$L,2,FALSE),"")=0,"",IF($AH366=AW$5,VLOOKUP(AM366,buff!$K:$L,2,FALSE),"")),"")</f>
        <v/>
      </c>
      <c r="AX366" s="6" t="e">
        <f>VLOOKUP(AI366,buff!K:P,6,FALSE)</f>
        <v>#N/A</v>
      </c>
      <c r="AY366" t="e">
        <f t="shared" si="95"/>
        <v>#N/A</v>
      </c>
      <c r="AZ366" t="e">
        <f t="shared" si="95"/>
        <v>#N/A</v>
      </c>
      <c r="BA366">
        <f t="shared" si="96"/>
        <v>3</v>
      </c>
      <c r="BB366">
        <f t="shared" si="97"/>
        <v>2</v>
      </c>
    </row>
    <row r="367" spans="1:60" x14ac:dyDescent="0.15">
      <c r="A367" t="str">
        <f t="shared" si="89"/>
        <v>云颜主动技能1等级1</v>
      </c>
      <c r="B367" s="8">
        <v>361</v>
      </c>
      <c r="C367" s="8" t="str">
        <f>VLOOKUP(G367,角色!A:B,2,FALSE)</f>
        <v>云颜</v>
      </c>
      <c r="D367" s="8" t="str">
        <f t="shared" si="92"/>
        <v>主动技能1</v>
      </c>
      <c r="E367" s="8">
        <f t="shared" si="98"/>
        <v>1</v>
      </c>
      <c r="F367" s="8">
        <f t="shared" si="99"/>
        <v>1</v>
      </c>
      <c r="G367" s="8">
        <f t="shared" si="100"/>
        <v>7</v>
      </c>
      <c r="H367" s="4" t="s">
        <v>445</v>
      </c>
      <c r="I367" s="24" t="str">
        <f>"对敌方单体攻击，造成100%攻击力（+"&amp;AB367&amp;"）点伤害。"</f>
        <v>对敌方单体攻击，造成100%攻击力（+30）点伤害。</v>
      </c>
      <c r="J367" s="24" t="s">
        <v>305</v>
      </c>
      <c r="K367" s="25" t="s">
        <v>103</v>
      </c>
      <c r="L367" s="24" t="s">
        <v>107</v>
      </c>
      <c r="M367" s="24"/>
      <c r="N367" s="24">
        <v>100</v>
      </c>
      <c r="O367" s="24"/>
      <c r="P367" s="23"/>
      <c r="Q367" s="23"/>
      <c r="R367" s="23"/>
      <c r="S367" s="23"/>
      <c r="T367" s="23" t="str">
        <f t="shared" si="90"/>
        <v/>
      </c>
      <c r="U367" s="23" t="str">
        <f t="shared" si="91"/>
        <v/>
      </c>
      <c r="V367" s="23"/>
      <c r="W367" s="23"/>
      <c r="X367" s="23"/>
      <c r="Y367" s="23">
        <f t="shared" si="101"/>
        <v>0</v>
      </c>
      <c r="Z367" s="23">
        <v>100</v>
      </c>
      <c r="AA367" s="23">
        <v>10</v>
      </c>
      <c r="AB367" s="23">
        <f>INT(VLOOKUP(VLOOKUP($C367,角色技能升级比率表!$B:$C,2,FALSE),角色属性概况!E:F,2,FALSE)*VLOOKUP(E367,角色属性概况!I:M,3,FALSE)*AA367/100)</f>
        <v>30</v>
      </c>
      <c r="AC367" s="23"/>
      <c r="AD367" s="23"/>
      <c r="AE367" s="23">
        <v>0</v>
      </c>
      <c r="AF367" s="23">
        <f t="shared" si="93"/>
        <v>0</v>
      </c>
      <c r="AG367" s="23">
        <f t="shared" si="94"/>
        <v>0</v>
      </c>
      <c r="AH367" s="23"/>
      <c r="AI367" s="23"/>
      <c r="AJ367" s="23"/>
      <c r="AK367" s="23"/>
      <c r="AL367" s="23"/>
      <c r="AM367" s="23"/>
      <c r="AN367" s="6" t="str">
        <f>_xlfn.IFNA(IF(IF($AH367=AN$5,VLOOKUP(AI367,buff!$K:$L,2,FALSE),"")=0,"",IF($AH367=AN$5,VLOOKUP(AI367,buff!$K:$L,2,FALSE),"")),"")</f>
        <v/>
      </c>
      <c r="AO367" s="6" t="str">
        <f>_xlfn.IFNA(IF(IF($AH367=AO$5,VLOOKUP(AJ367,buff!$K:$L,2,FALSE),"")=0,"",IF($AH367=AO$5,VLOOKUP(AJ367,buff!$K:$L,2,FALSE),"")),"")</f>
        <v/>
      </c>
      <c r="AP367" s="6" t="str">
        <f>_xlfn.IFNA(IF(IF($AH367=AP$5,VLOOKUP(AK367,buff!$K:$L,2,FALSE),"")=0,"",IF($AH367=AP$5,VLOOKUP(AK367,buff!$K:$L,2,FALSE),"")),"")</f>
        <v/>
      </c>
      <c r="AQ367" s="6" t="str">
        <f>_xlfn.IFNA(IF(IF($AH367=AQ$5,VLOOKUP(AL367,buff!$K:$L,2,FALSE),"")=0,"",IF($AH367=AQ$5,VLOOKUP(AL367,buff!$K:$L,2,FALSE),"")),"")</f>
        <v/>
      </c>
      <c r="AR367" s="6" t="str">
        <f>_xlfn.IFNA(IF(IF($AH367=AR$5,VLOOKUP(AM367,buff!$K:$L,2,FALSE),"")=0,"",IF($AH367=AR$5,VLOOKUP(AM367,buff!$K:$L,2,FALSE),"")),"")</f>
        <v/>
      </c>
      <c r="AS367" s="6" t="str">
        <f>_xlfn.IFNA(IF(IF($AH367=AS$5,VLOOKUP(AI367,buff!$K:$L,2,FALSE),"")=0,"",IF($AH367=AS$5,VLOOKUP(AI367,buff!$K:$L,2,FALSE),"")),"")</f>
        <v/>
      </c>
      <c r="AT367" s="6" t="str">
        <f>_xlfn.IFNA(IF(IF($AH367=AT$5,VLOOKUP(AJ367,buff!$K:$L,2,FALSE),"")=0,"",IF($AH367=AT$5,VLOOKUP(AJ367,buff!$K:$L,2,FALSE),"")),"")</f>
        <v/>
      </c>
      <c r="AU367" s="6" t="str">
        <f>_xlfn.IFNA(IF(IF($AH367=AU$5,VLOOKUP(AK367,buff!$K:$L,2,FALSE),"")=0,"",IF($AH367=AU$5,VLOOKUP(AK367,buff!$K:$L,2,FALSE),"")),"")</f>
        <v/>
      </c>
      <c r="AV367" s="6" t="str">
        <f>_xlfn.IFNA(IF(IF($AH367=AV$5,VLOOKUP(AL367,buff!$K:$L,2,FALSE),"")=0,"",IF($AH367=AV$5,VLOOKUP(AL367,buff!$K:$L,2,FALSE),"")),"")</f>
        <v/>
      </c>
      <c r="AW367" s="6" t="str">
        <f>_xlfn.IFNA(IF(IF($AH367=AW$5,VLOOKUP(AM367,buff!$K:$L,2,FALSE),"")=0,"",IF($AH367=AW$5,VLOOKUP(AM367,buff!$K:$L,2,FALSE),"")),"")</f>
        <v/>
      </c>
      <c r="AX367" s="6" t="e">
        <f>VLOOKUP(AI367,buff!K:P,6,FALSE)</f>
        <v>#N/A</v>
      </c>
      <c r="AY367" t="e">
        <f t="shared" si="95"/>
        <v>#N/A</v>
      </c>
      <c r="AZ367" t="e">
        <f t="shared" si="95"/>
        <v>#N/A</v>
      </c>
      <c r="BA367">
        <f t="shared" si="96"/>
        <v>0</v>
      </c>
      <c r="BB367">
        <f t="shared" si="97"/>
        <v>0</v>
      </c>
      <c r="BC367" s="23"/>
      <c r="BD367" s="23"/>
      <c r="BE367" s="23"/>
      <c r="BF367" s="23"/>
      <c r="BG367" s="23"/>
      <c r="BH367" s="23"/>
    </row>
    <row r="368" spans="1:60" x14ac:dyDescent="0.15">
      <c r="A368" t="str">
        <f t="shared" si="89"/>
        <v>云颜主动技能1等级2</v>
      </c>
      <c r="B368" s="8">
        <v>362</v>
      </c>
      <c r="C368" s="8" t="str">
        <f>VLOOKUP(G368,角色!A:B,2,FALSE)</f>
        <v>云颜</v>
      </c>
      <c r="D368" s="8" t="str">
        <f t="shared" si="92"/>
        <v>主动技能1</v>
      </c>
      <c r="E368" s="8">
        <f t="shared" si="98"/>
        <v>2</v>
      </c>
      <c r="F368" s="8">
        <f t="shared" si="99"/>
        <v>1</v>
      </c>
      <c r="G368" s="8">
        <f t="shared" si="100"/>
        <v>7</v>
      </c>
      <c r="H368" s="4" t="s">
        <v>445</v>
      </c>
      <c r="I368" s="24" t="str">
        <f t="shared" ref="I368:I386" si="102">"对敌方单体攻击，造成100%攻击力（+"&amp;AB368&amp;"）点伤害。"</f>
        <v>对敌方单体攻击，造成100%攻击力（+44）点伤害。</v>
      </c>
      <c r="J368" s="4" t="s">
        <v>305</v>
      </c>
      <c r="K368" s="1" t="s">
        <v>103</v>
      </c>
      <c r="L368" s="24" t="s">
        <v>107</v>
      </c>
      <c r="M368" s="4"/>
      <c r="N368" s="4">
        <v>100</v>
      </c>
      <c r="O368" s="4"/>
      <c r="T368" s="6" t="str">
        <f t="shared" si="90"/>
        <v/>
      </c>
      <c r="U368" s="6" t="str">
        <f t="shared" si="91"/>
        <v/>
      </c>
      <c r="Y368">
        <f t="shared" si="101"/>
        <v>0</v>
      </c>
      <c r="Z368">
        <v>100</v>
      </c>
      <c r="AA368" s="23">
        <v>10</v>
      </c>
      <c r="AB368" s="23">
        <f>INT(VLOOKUP(VLOOKUP($C368,角色技能升级比率表!$B:$C,2,FALSE),角色属性概况!E:F,2,FALSE)*VLOOKUP(E368,角色属性概况!I:M,3,FALSE)*AA368/100)</f>
        <v>44</v>
      </c>
      <c r="AE368">
        <v>0</v>
      </c>
      <c r="AF368" s="23">
        <f t="shared" si="93"/>
        <v>0</v>
      </c>
      <c r="AG368" s="23">
        <f t="shared" si="94"/>
        <v>0</v>
      </c>
      <c r="AN368" s="6" t="str">
        <f>_xlfn.IFNA(IF(IF($AH368=AN$5,VLOOKUP(AI368,buff!$K:$L,2,FALSE),"")=0,"",IF($AH368=AN$5,VLOOKUP(AI368,buff!$K:$L,2,FALSE),"")),"")</f>
        <v/>
      </c>
      <c r="AO368" s="6" t="str">
        <f>_xlfn.IFNA(IF(IF($AH368=AO$5,VLOOKUP(AJ368,buff!$K:$L,2,FALSE),"")=0,"",IF($AH368=AO$5,VLOOKUP(AJ368,buff!$K:$L,2,FALSE),"")),"")</f>
        <v/>
      </c>
      <c r="AP368" s="6" t="str">
        <f>_xlfn.IFNA(IF(IF($AH368=AP$5,VLOOKUP(AK368,buff!$K:$L,2,FALSE),"")=0,"",IF($AH368=AP$5,VLOOKUP(AK368,buff!$K:$L,2,FALSE),"")),"")</f>
        <v/>
      </c>
      <c r="AQ368" s="6" t="str">
        <f>_xlfn.IFNA(IF(IF($AH368=AQ$5,VLOOKUP(AL368,buff!$K:$L,2,FALSE),"")=0,"",IF($AH368=AQ$5,VLOOKUP(AL368,buff!$K:$L,2,FALSE),"")),"")</f>
        <v/>
      </c>
      <c r="AR368" s="6" t="str">
        <f>_xlfn.IFNA(IF(IF($AH368=AR$5,VLOOKUP(AM368,buff!$K:$L,2,FALSE),"")=0,"",IF($AH368=AR$5,VLOOKUP(AM368,buff!$K:$L,2,FALSE),"")),"")</f>
        <v/>
      </c>
      <c r="AS368" s="6" t="str">
        <f>_xlfn.IFNA(IF(IF($AH368=AS$5,VLOOKUP(AI368,buff!$K:$L,2,FALSE),"")=0,"",IF($AH368=AS$5,VLOOKUP(AI368,buff!$K:$L,2,FALSE),"")),"")</f>
        <v/>
      </c>
      <c r="AT368" s="6" t="str">
        <f>_xlfn.IFNA(IF(IF($AH368=AT$5,VLOOKUP(AJ368,buff!$K:$L,2,FALSE),"")=0,"",IF($AH368=AT$5,VLOOKUP(AJ368,buff!$K:$L,2,FALSE),"")),"")</f>
        <v/>
      </c>
      <c r="AU368" s="6" t="str">
        <f>_xlfn.IFNA(IF(IF($AH368=AU$5,VLOOKUP(AK368,buff!$K:$L,2,FALSE),"")=0,"",IF($AH368=AU$5,VLOOKUP(AK368,buff!$K:$L,2,FALSE),"")),"")</f>
        <v/>
      </c>
      <c r="AV368" s="6" t="str">
        <f>_xlfn.IFNA(IF(IF($AH368=AV$5,VLOOKUP(AL368,buff!$K:$L,2,FALSE),"")=0,"",IF($AH368=AV$5,VLOOKUP(AL368,buff!$K:$L,2,FALSE),"")),"")</f>
        <v/>
      </c>
      <c r="AW368" s="6" t="str">
        <f>_xlfn.IFNA(IF(IF($AH368=AW$5,VLOOKUP(AM368,buff!$K:$L,2,FALSE),"")=0,"",IF($AH368=AW$5,VLOOKUP(AM368,buff!$K:$L,2,FALSE),"")),"")</f>
        <v/>
      </c>
      <c r="AX368" s="6" t="e">
        <f>VLOOKUP(AI368,buff!K:P,6,FALSE)</f>
        <v>#N/A</v>
      </c>
      <c r="AY368" t="e">
        <f t="shared" si="95"/>
        <v>#N/A</v>
      </c>
      <c r="AZ368" t="e">
        <f t="shared" si="95"/>
        <v>#N/A</v>
      </c>
      <c r="BA368">
        <f t="shared" si="96"/>
        <v>0</v>
      </c>
      <c r="BB368">
        <f t="shared" si="97"/>
        <v>0</v>
      </c>
    </row>
    <row r="369" spans="1:54" x14ac:dyDescent="0.15">
      <c r="A369" t="str">
        <f t="shared" si="89"/>
        <v>云颜主动技能1等级3</v>
      </c>
      <c r="B369" s="8">
        <v>363</v>
      </c>
      <c r="C369" s="8" t="str">
        <f>VLOOKUP(G369,角色!A:B,2,FALSE)</f>
        <v>云颜</v>
      </c>
      <c r="D369" s="8" t="str">
        <f t="shared" si="92"/>
        <v>主动技能1</v>
      </c>
      <c r="E369" s="8">
        <f t="shared" si="98"/>
        <v>3</v>
      </c>
      <c r="F369" s="8">
        <f t="shared" si="99"/>
        <v>1</v>
      </c>
      <c r="G369" s="8">
        <f t="shared" si="100"/>
        <v>7</v>
      </c>
      <c r="H369" s="4" t="s">
        <v>445</v>
      </c>
      <c r="I369" s="24" t="str">
        <f t="shared" si="102"/>
        <v>对敌方单体攻击，造成100%攻击力（+59）点伤害。</v>
      </c>
      <c r="J369" s="4" t="s">
        <v>305</v>
      </c>
      <c r="K369" s="1" t="s">
        <v>103</v>
      </c>
      <c r="L369" s="24" t="s">
        <v>107</v>
      </c>
      <c r="M369" s="4"/>
      <c r="N369" s="4">
        <v>100</v>
      </c>
      <c r="O369" s="4"/>
      <c r="T369" s="6" t="str">
        <f t="shared" si="90"/>
        <v/>
      </c>
      <c r="U369" s="6" t="str">
        <f t="shared" si="91"/>
        <v/>
      </c>
      <c r="Y369">
        <f t="shared" si="101"/>
        <v>0</v>
      </c>
      <c r="Z369">
        <v>100</v>
      </c>
      <c r="AA369" s="23">
        <v>10</v>
      </c>
      <c r="AB369" s="23">
        <f>INT(VLOOKUP(VLOOKUP($C369,角色技能升级比率表!$B:$C,2,FALSE),角色属性概况!E:F,2,FALSE)*VLOOKUP(E369,角色属性概况!I:M,3,FALSE)*AA369/100)</f>
        <v>59</v>
      </c>
      <c r="AE369">
        <v>0</v>
      </c>
      <c r="AF369" s="23">
        <f t="shared" si="93"/>
        <v>0</v>
      </c>
      <c r="AG369" s="23">
        <f t="shared" si="94"/>
        <v>0</v>
      </c>
      <c r="AN369" s="6" t="str">
        <f>_xlfn.IFNA(IF(IF($AH369=AN$5,VLOOKUP(AI369,buff!$K:$L,2,FALSE),"")=0,"",IF($AH369=AN$5,VLOOKUP(AI369,buff!$K:$L,2,FALSE),"")),"")</f>
        <v/>
      </c>
      <c r="AO369" s="6" t="str">
        <f>_xlfn.IFNA(IF(IF($AH369=AO$5,VLOOKUP(AJ369,buff!$K:$L,2,FALSE),"")=0,"",IF($AH369=AO$5,VLOOKUP(AJ369,buff!$K:$L,2,FALSE),"")),"")</f>
        <v/>
      </c>
      <c r="AP369" s="6" t="str">
        <f>_xlfn.IFNA(IF(IF($AH369=AP$5,VLOOKUP(AK369,buff!$K:$L,2,FALSE),"")=0,"",IF($AH369=AP$5,VLOOKUP(AK369,buff!$K:$L,2,FALSE),"")),"")</f>
        <v/>
      </c>
      <c r="AQ369" s="6" t="str">
        <f>_xlfn.IFNA(IF(IF($AH369=AQ$5,VLOOKUP(AL369,buff!$K:$L,2,FALSE),"")=0,"",IF($AH369=AQ$5,VLOOKUP(AL369,buff!$K:$L,2,FALSE),"")),"")</f>
        <v/>
      </c>
      <c r="AR369" s="6" t="str">
        <f>_xlfn.IFNA(IF(IF($AH369=AR$5,VLOOKUP(AM369,buff!$K:$L,2,FALSE),"")=0,"",IF($AH369=AR$5,VLOOKUP(AM369,buff!$K:$L,2,FALSE),"")),"")</f>
        <v/>
      </c>
      <c r="AS369" s="6" t="str">
        <f>_xlfn.IFNA(IF(IF($AH369=AS$5,VLOOKUP(AI369,buff!$K:$L,2,FALSE),"")=0,"",IF($AH369=AS$5,VLOOKUP(AI369,buff!$K:$L,2,FALSE),"")),"")</f>
        <v/>
      </c>
      <c r="AT369" s="6" t="str">
        <f>_xlfn.IFNA(IF(IF($AH369=AT$5,VLOOKUP(AJ369,buff!$K:$L,2,FALSE),"")=0,"",IF($AH369=AT$5,VLOOKUP(AJ369,buff!$K:$L,2,FALSE),"")),"")</f>
        <v/>
      </c>
      <c r="AU369" s="6" t="str">
        <f>_xlfn.IFNA(IF(IF($AH369=AU$5,VLOOKUP(AK369,buff!$K:$L,2,FALSE),"")=0,"",IF($AH369=AU$5,VLOOKUP(AK369,buff!$K:$L,2,FALSE),"")),"")</f>
        <v/>
      </c>
      <c r="AV369" s="6" t="str">
        <f>_xlfn.IFNA(IF(IF($AH369=AV$5,VLOOKUP(AL369,buff!$K:$L,2,FALSE),"")=0,"",IF($AH369=AV$5,VLOOKUP(AL369,buff!$K:$L,2,FALSE),"")),"")</f>
        <v/>
      </c>
      <c r="AW369" s="6" t="str">
        <f>_xlfn.IFNA(IF(IF($AH369=AW$5,VLOOKUP(AM369,buff!$K:$L,2,FALSE),"")=0,"",IF($AH369=AW$5,VLOOKUP(AM369,buff!$K:$L,2,FALSE),"")),"")</f>
        <v/>
      </c>
      <c r="AX369" s="6" t="e">
        <f>VLOOKUP(AI369,buff!K:P,6,FALSE)</f>
        <v>#N/A</v>
      </c>
      <c r="AY369" t="e">
        <f t="shared" si="95"/>
        <v>#N/A</v>
      </c>
      <c r="AZ369" t="e">
        <f t="shared" si="95"/>
        <v>#N/A</v>
      </c>
      <c r="BA369">
        <f t="shared" si="96"/>
        <v>0</v>
      </c>
      <c r="BB369">
        <f t="shared" si="97"/>
        <v>0</v>
      </c>
    </row>
    <row r="370" spans="1:54" x14ac:dyDescent="0.15">
      <c r="A370" t="str">
        <f t="shared" si="89"/>
        <v>云颜主动技能1等级4</v>
      </c>
      <c r="B370" s="8">
        <v>364</v>
      </c>
      <c r="C370" s="8" t="str">
        <f>VLOOKUP(G370,角色!A:B,2,FALSE)</f>
        <v>云颜</v>
      </c>
      <c r="D370" s="8" t="str">
        <f t="shared" si="92"/>
        <v>主动技能1</v>
      </c>
      <c r="E370" s="8">
        <f t="shared" si="98"/>
        <v>4</v>
      </c>
      <c r="F370" s="8">
        <f t="shared" si="99"/>
        <v>1</v>
      </c>
      <c r="G370" s="8">
        <f t="shared" si="100"/>
        <v>7</v>
      </c>
      <c r="H370" s="4" t="s">
        <v>445</v>
      </c>
      <c r="I370" s="24" t="str">
        <f t="shared" si="102"/>
        <v>对敌方单体攻击，造成100%攻击力（+73）点伤害。</v>
      </c>
      <c r="J370" s="4" t="s">
        <v>305</v>
      </c>
      <c r="K370" s="1" t="s">
        <v>103</v>
      </c>
      <c r="L370" s="24" t="s">
        <v>107</v>
      </c>
      <c r="M370" s="4"/>
      <c r="N370" s="4">
        <v>100</v>
      </c>
      <c r="O370" s="4"/>
      <c r="T370" s="6" t="str">
        <f t="shared" si="90"/>
        <v/>
      </c>
      <c r="U370" s="6" t="str">
        <f t="shared" si="91"/>
        <v/>
      </c>
      <c r="Y370">
        <f t="shared" si="101"/>
        <v>0</v>
      </c>
      <c r="Z370">
        <v>100</v>
      </c>
      <c r="AA370" s="23">
        <v>10</v>
      </c>
      <c r="AB370" s="23">
        <f>INT(VLOOKUP(VLOOKUP($C370,角色技能升级比率表!$B:$C,2,FALSE),角色属性概况!E:F,2,FALSE)*VLOOKUP(E370,角色属性概况!I:M,3,FALSE)*AA370/100)</f>
        <v>73</v>
      </c>
      <c r="AE370">
        <v>0</v>
      </c>
      <c r="AF370" s="23">
        <f t="shared" si="93"/>
        <v>0</v>
      </c>
      <c r="AG370" s="23">
        <f t="shared" si="94"/>
        <v>0</v>
      </c>
      <c r="AN370" s="6" t="str">
        <f>_xlfn.IFNA(IF(IF($AH370=AN$5,VLOOKUP(AI370,buff!$K:$L,2,FALSE),"")=0,"",IF($AH370=AN$5,VLOOKUP(AI370,buff!$K:$L,2,FALSE),"")),"")</f>
        <v/>
      </c>
      <c r="AO370" s="6" t="str">
        <f>_xlfn.IFNA(IF(IF($AH370=AO$5,VLOOKUP(AJ370,buff!$K:$L,2,FALSE),"")=0,"",IF($AH370=AO$5,VLOOKUP(AJ370,buff!$K:$L,2,FALSE),"")),"")</f>
        <v/>
      </c>
      <c r="AP370" s="6" t="str">
        <f>_xlfn.IFNA(IF(IF($AH370=AP$5,VLOOKUP(AK370,buff!$K:$L,2,FALSE),"")=0,"",IF($AH370=AP$5,VLOOKUP(AK370,buff!$K:$L,2,FALSE),"")),"")</f>
        <v/>
      </c>
      <c r="AQ370" s="6" t="str">
        <f>_xlfn.IFNA(IF(IF($AH370=AQ$5,VLOOKUP(AL370,buff!$K:$L,2,FALSE),"")=0,"",IF($AH370=AQ$5,VLOOKUP(AL370,buff!$K:$L,2,FALSE),"")),"")</f>
        <v/>
      </c>
      <c r="AR370" s="6" t="str">
        <f>_xlfn.IFNA(IF(IF($AH370=AR$5,VLOOKUP(AM370,buff!$K:$L,2,FALSE),"")=0,"",IF($AH370=AR$5,VLOOKUP(AM370,buff!$K:$L,2,FALSE),"")),"")</f>
        <v/>
      </c>
      <c r="AS370" s="6" t="str">
        <f>_xlfn.IFNA(IF(IF($AH370=AS$5,VLOOKUP(AI370,buff!$K:$L,2,FALSE),"")=0,"",IF($AH370=AS$5,VLOOKUP(AI370,buff!$K:$L,2,FALSE),"")),"")</f>
        <v/>
      </c>
      <c r="AT370" s="6" t="str">
        <f>_xlfn.IFNA(IF(IF($AH370=AT$5,VLOOKUP(AJ370,buff!$K:$L,2,FALSE),"")=0,"",IF($AH370=AT$5,VLOOKUP(AJ370,buff!$K:$L,2,FALSE),"")),"")</f>
        <v/>
      </c>
      <c r="AU370" s="6" t="str">
        <f>_xlfn.IFNA(IF(IF($AH370=AU$5,VLOOKUP(AK370,buff!$K:$L,2,FALSE),"")=0,"",IF($AH370=AU$5,VLOOKUP(AK370,buff!$K:$L,2,FALSE),"")),"")</f>
        <v/>
      </c>
      <c r="AV370" s="6" t="str">
        <f>_xlfn.IFNA(IF(IF($AH370=AV$5,VLOOKUP(AL370,buff!$K:$L,2,FALSE),"")=0,"",IF($AH370=AV$5,VLOOKUP(AL370,buff!$K:$L,2,FALSE),"")),"")</f>
        <v/>
      </c>
      <c r="AW370" s="6" t="str">
        <f>_xlfn.IFNA(IF(IF($AH370=AW$5,VLOOKUP(AM370,buff!$K:$L,2,FALSE),"")=0,"",IF($AH370=AW$5,VLOOKUP(AM370,buff!$K:$L,2,FALSE),"")),"")</f>
        <v/>
      </c>
      <c r="AX370" s="6" t="e">
        <f>VLOOKUP(AI370,buff!K:P,6,FALSE)</f>
        <v>#N/A</v>
      </c>
      <c r="AY370" t="e">
        <f t="shared" si="95"/>
        <v>#N/A</v>
      </c>
      <c r="AZ370" t="e">
        <f t="shared" si="95"/>
        <v>#N/A</v>
      </c>
      <c r="BA370">
        <f t="shared" si="96"/>
        <v>0</v>
      </c>
      <c r="BB370">
        <f t="shared" si="97"/>
        <v>0</v>
      </c>
    </row>
    <row r="371" spans="1:54" x14ac:dyDescent="0.15">
      <c r="A371" t="str">
        <f t="shared" si="89"/>
        <v>云颜主动技能1等级5</v>
      </c>
      <c r="B371" s="8">
        <v>365</v>
      </c>
      <c r="C371" s="8" t="str">
        <f>VLOOKUP(G371,角色!A:B,2,FALSE)</f>
        <v>云颜</v>
      </c>
      <c r="D371" s="8" t="str">
        <f t="shared" si="92"/>
        <v>主动技能1</v>
      </c>
      <c r="E371" s="8">
        <f t="shared" si="98"/>
        <v>5</v>
      </c>
      <c r="F371" s="8">
        <f t="shared" si="99"/>
        <v>1</v>
      </c>
      <c r="G371" s="8">
        <f t="shared" si="100"/>
        <v>7</v>
      </c>
      <c r="H371" s="4" t="s">
        <v>445</v>
      </c>
      <c r="I371" s="24" t="str">
        <f t="shared" si="102"/>
        <v>对敌方单体攻击，造成100%攻击力（+90）点伤害。</v>
      </c>
      <c r="J371" s="4" t="s">
        <v>305</v>
      </c>
      <c r="K371" s="1" t="s">
        <v>103</v>
      </c>
      <c r="L371" s="24" t="s">
        <v>107</v>
      </c>
      <c r="M371" s="4"/>
      <c r="N371" s="4">
        <v>100</v>
      </c>
      <c r="O371" s="4"/>
      <c r="T371" s="6" t="str">
        <f t="shared" si="90"/>
        <v/>
      </c>
      <c r="U371" s="6" t="str">
        <f t="shared" si="91"/>
        <v/>
      </c>
      <c r="Y371">
        <f t="shared" si="101"/>
        <v>0</v>
      </c>
      <c r="Z371">
        <v>100</v>
      </c>
      <c r="AA371" s="23">
        <v>10</v>
      </c>
      <c r="AB371" s="23">
        <f>INT(VLOOKUP(VLOOKUP($C371,角色技能升级比率表!$B:$C,2,FALSE),角色属性概况!E:F,2,FALSE)*VLOOKUP(E371,角色属性概况!I:M,3,FALSE)*AA371/100)</f>
        <v>90</v>
      </c>
      <c r="AE371">
        <v>0</v>
      </c>
      <c r="AF371" s="23">
        <f t="shared" si="93"/>
        <v>0</v>
      </c>
      <c r="AG371" s="23">
        <f t="shared" si="94"/>
        <v>0</v>
      </c>
      <c r="AN371" s="6" t="str">
        <f>_xlfn.IFNA(IF(IF($AH371=AN$5,VLOOKUP(AI371,buff!$K:$L,2,FALSE),"")=0,"",IF($AH371=AN$5,VLOOKUP(AI371,buff!$K:$L,2,FALSE),"")),"")</f>
        <v/>
      </c>
      <c r="AO371" s="6" t="str">
        <f>_xlfn.IFNA(IF(IF($AH371=AO$5,VLOOKUP(AJ371,buff!$K:$L,2,FALSE),"")=0,"",IF($AH371=AO$5,VLOOKUP(AJ371,buff!$K:$L,2,FALSE),"")),"")</f>
        <v/>
      </c>
      <c r="AP371" s="6" t="str">
        <f>_xlfn.IFNA(IF(IF($AH371=AP$5,VLOOKUP(AK371,buff!$K:$L,2,FALSE),"")=0,"",IF($AH371=AP$5,VLOOKUP(AK371,buff!$K:$L,2,FALSE),"")),"")</f>
        <v/>
      </c>
      <c r="AQ371" s="6" t="str">
        <f>_xlfn.IFNA(IF(IF($AH371=AQ$5,VLOOKUP(AL371,buff!$K:$L,2,FALSE),"")=0,"",IF($AH371=AQ$5,VLOOKUP(AL371,buff!$K:$L,2,FALSE),"")),"")</f>
        <v/>
      </c>
      <c r="AR371" s="6" t="str">
        <f>_xlfn.IFNA(IF(IF($AH371=AR$5,VLOOKUP(AM371,buff!$K:$L,2,FALSE),"")=0,"",IF($AH371=AR$5,VLOOKUP(AM371,buff!$K:$L,2,FALSE),"")),"")</f>
        <v/>
      </c>
      <c r="AS371" s="6" t="str">
        <f>_xlfn.IFNA(IF(IF($AH371=AS$5,VLOOKUP(AI371,buff!$K:$L,2,FALSE),"")=0,"",IF($AH371=AS$5,VLOOKUP(AI371,buff!$K:$L,2,FALSE),"")),"")</f>
        <v/>
      </c>
      <c r="AT371" s="6" t="str">
        <f>_xlfn.IFNA(IF(IF($AH371=AT$5,VLOOKUP(AJ371,buff!$K:$L,2,FALSE),"")=0,"",IF($AH371=AT$5,VLOOKUP(AJ371,buff!$K:$L,2,FALSE),"")),"")</f>
        <v/>
      </c>
      <c r="AU371" s="6" t="str">
        <f>_xlfn.IFNA(IF(IF($AH371=AU$5,VLOOKUP(AK371,buff!$K:$L,2,FALSE),"")=0,"",IF($AH371=AU$5,VLOOKUP(AK371,buff!$K:$L,2,FALSE),"")),"")</f>
        <v/>
      </c>
      <c r="AV371" s="6" t="str">
        <f>_xlfn.IFNA(IF(IF($AH371=AV$5,VLOOKUP(AL371,buff!$K:$L,2,FALSE),"")=0,"",IF($AH371=AV$5,VLOOKUP(AL371,buff!$K:$L,2,FALSE),"")),"")</f>
        <v/>
      </c>
      <c r="AW371" s="6" t="str">
        <f>_xlfn.IFNA(IF(IF($AH371=AW$5,VLOOKUP(AM371,buff!$K:$L,2,FALSE),"")=0,"",IF($AH371=AW$5,VLOOKUP(AM371,buff!$K:$L,2,FALSE),"")),"")</f>
        <v/>
      </c>
      <c r="AX371" s="6" t="e">
        <f>VLOOKUP(AI371,buff!K:P,6,FALSE)</f>
        <v>#N/A</v>
      </c>
      <c r="AY371" t="e">
        <f t="shared" si="95"/>
        <v>#N/A</v>
      </c>
      <c r="AZ371" t="e">
        <f t="shared" si="95"/>
        <v>#N/A</v>
      </c>
      <c r="BA371">
        <f t="shared" si="96"/>
        <v>0</v>
      </c>
      <c r="BB371">
        <f t="shared" si="97"/>
        <v>0</v>
      </c>
    </row>
    <row r="372" spans="1:54" x14ac:dyDescent="0.15">
      <c r="A372" t="str">
        <f t="shared" si="89"/>
        <v>云颜主动技能1等级6</v>
      </c>
      <c r="B372" s="8">
        <v>366</v>
      </c>
      <c r="C372" s="8" t="str">
        <f>VLOOKUP(G372,角色!A:B,2,FALSE)</f>
        <v>云颜</v>
      </c>
      <c r="D372" s="8" t="str">
        <f t="shared" si="92"/>
        <v>主动技能1</v>
      </c>
      <c r="E372" s="8">
        <f t="shared" si="98"/>
        <v>6</v>
      </c>
      <c r="F372" s="8">
        <f t="shared" si="99"/>
        <v>1</v>
      </c>
      <c r="G372" s="8">
        <f t="shared" si="100"/>
        <v>7</v>
      </c>
      <c r="H372" s="4" t="s">
        <v>445</v>
      </c>
      <c r="I372" s="24" t="str">
        <f t="shared" si="102"/>
        <v>对敌方单体攻击，造成100%攻击力（+111）点伤害。</v>
      </c>
      <c r="J372" s="4" t="s">
        <v>305</v>
      </c>
      <c r="K372" s="1" t="s">
        <v>103</v>
      </c>
      <c r="L372" s="24" t="s">
        <v>107</v>
      </c>
      <c r="M372" s="4"/>
      <c r="N372" s="4">
        <v>100</v>
      </c>
      <c r="O372" s="4"/>
      <c r="T372" s="6" t="str">
        <f t="shared" si="90"/>
        <v/>
      </c>
      <c r="U372" s="6" t="str">
        <f t="shared" si="91"/>
        <v/>
      </c>
      <c r="Y372">
        <f t="shared" si="101"/>
        <v>0</v>
      </c>
      <c r="Z372">
        <v>100</v>
      </c>
      <c r="AA372" s="23">
        <v>10</v>
      </c>
      <c r="AB372" s="23">
        <f>INT(VLOOKUP(VLOOKUP($C372,角色技能升级比率表!$B:$C,2,FALSE),角色属性概况!E:F,2,FALSE)*VLOOKUP(E372,角色属性概况!I:M,3,FALSE)*AA372/100)</f>
        <v>111</v>
      </c>
      <c r="AE372">
        <v>0</v>
      </c>
      <c r="AF372" s="23">
        <f t="shared" si="93"/>
        <v>0</v>
      </c>
      <c r="AG372" s="23">
        <f t="shared" si="94"/>
        <v>0</v>
      </c>
      <c r="AN372" s="6" t="str">
        <f>_xlfn.IFNA(IF(IF($AH372=AN$5,VLOOKUP(AI372,buff!$K:$L,2,FALSE),"")=0,"",IF($AH372=AN$5,VLOOKUP(AI372,buff!$K:$L,2,FALSE),"")),"")</f>
        <v/>
      </c>
      <c r="AO372" s="6" t="str">
        <f>_xlfn.IFNA(IF(IF($AH372=AO$5,VLOOKUP(AJ372,buff!$K:$L,2,FALSE),"")=0,"",IF($AH372=AO$5,VLOOKUP(AJ372,buff!$K:$L,2,FALSE),"")),"")</f>
        <v/>
      </c>
      <c r="AP372" s="6" t="str">
        <f>_xlfn.IFNA(IF(IF($AH372=AP$5,VLOOKUP(AK372,buff!$K:$L,2,FALSE),"")=0,"",IF($AH372=AP$5,VLOOKUP(AK372,buff!$K:$L,2,FALSE),"")),"")</f>
        <v/>
      </c>
      <c r="AQ372" s="6" t="str">
        <f>_xlfn.IFNA(IF(IF($AH372=AQ$5,VLOOKUP(AL372,buff!$K:$L,2,FALSE),"")=0,"",IF($AH372=AQ$5,VLOOKUP(AL372,buff!$K:$L,2,FALSE),"")),"")</f>
        <v/>
      </c>
      <c r="AR372" s="6" t="str">
        <f>_xlfn.IFNA(IF(IF($AH372=AR$5,VLOOKUP(AM372,buff!$K:$L,2,FALSE),"")=0,"",IF($AH372=AR$5,VLOOKUP(AM372,buff!$K:$L,2,FALSE),"")),"")</f>
        <v/>
      </c>
      <c r="AS372" s="6" t="str">
        <f>_xlfn.IFNA(IF(IF($AH372=AS$5,VLOOKUP(AI372,buff!$K:$L,2,FALSE),"")=0,"",IF($AH372=AS$5,VLOOKUP(AI372,buff!$K:$L,2,FALSE),"")),"")</f>
        <v/>
      </c>
      <c r="AT372" s="6" t="str">
        <f>_xlfn.IFNA(IF(IF($AH372=AT$5,VLOOKUP(AJ372,buff!$K:$L,2,FALSE),"")=0,"",IF($AH372=AT$5,VLOOKUP(AJ372,buff!$K:$L,2,FALSE),"")),"")</f>
        <v/>
      </c>
      <c r="AU372" s="6" t="str">
        <f>_xlfn.IFNA(IF(IF($AH372=AU$5,VLOOKUP(AK372,buff!$K:$L,2,FALSE),"")=0,"",IF($AH372=AU$5,VLOOKUP(AK372,buff!$K:$L,2,FALSE),"")),"")</f>
        <v/>
      </c>
      <c r="AV372" s="6" t="str">
        <f>_xlfn.IFNA(IF(IF($AH372=AV$5,VLOOKUP(AL372,buff!$K:$L,2,FALSE),"")=0,"",IF($AH372=AV$5,VLOOKUP(AL372,buff!$K:$L,2,FALSE),"")),"")</f>
        <v/>
      </c>
      <c r="AW372" s="6" t="str">
        <f>_xlfn.IFNA(IF(IF($AH372=AW$5,VLOOKUP(AM372,buff!$K:$L,2,FALSE),"")=0,"",IF($AH372=AW$5,VLOOKUP(AM372,buff!$K:$L,2,FALSE),"")),"")</f>
        <v/>
      </c>
      <c r="AX372" s="6" t="e">
        <f>VLOOKUP(AI372,buff!K:P,6,FALSE)</f>
        <v>#N/A</v>
      </c>
      <c r="AY372" t="e">
        <f t="shared" si="95"/>
        <v>#N/A</v>
      </c>
      <c r="AZ372" t="e">
        <f t="shared" si="95"/>
        <v>#N/A</v>
      </c>
      <c r="BA372">
        <f t="shared" si="96"/>
        <v>0</v>
      </c>
      <c r="BB372">
        <f t="shared" si="97"/>
        <v>0</v>
      </c>
    </row>
    <row r="373" spans="1:54" x14ac:dyDescent="0.15">
      <c r="A373" t="str">
        <f t="shared" si="89"/>
        <v>云颜主动技能1等级7</v>
      </c>
      <c r="B373" s="8">
        <v>367</v>
      </c>
      <c r="C373" s="8" t="str">
        <f>VLOOKUP(G373,角色!A:B,2,FALSE)</f>
        <v>云颜</v>
      </c>
      <c r="D373" s="8" t="str">
        <f t="shared" si="92"/>
        <v>主动技能1</v>
      </c>
      <c r="E373" s="8">
        <f t="shared" si="98"/>
        <v>7</v>
      </c>
      <c r="F373" s="8">
        <f t="shared" si="99"/>
        <v>1</v>
      </c>
      <c r="G373" s="8">
        <f t="shared" si="100"/>
        <v>7</v>
      </c>
      <c r="H373" s="4" t="s">
        <v>445</v>
      </c>
      <c r="I373" s="24" t="str">
        <f t="shared" si="102"/>
        <v>对敌方单体攻击，造成100%攻击力（+137）点伤害。</v>
      </c>
      <c r="J373" s="4" t="s">
        <v>305</v>
      </c>
      <c r="K373" s="1" t="s">
        <v>103</v>
      </c>
      <c r="L373" s="24" t="s">
        <v>107</v>
      </c>
      <c r="M373" s="4"/>
      <c r="N373" s="4">
        <v>100</v>
      </c>
      <c r="O373" s="4"/>
      <c r="T373" s="6" t="str">
        <f t="shared" si="90"/>
        <v/>
      </c>
      <c r="U373" s="6" t="str">
        <f t="shared" si="91"/>
        <v/>
      </c>
      <c r="Y373">
        <f t="shared" si="101"/>
        <v>0</v>
      </c>
      <c r="Z373">
        <v>100</v>
      </c>
      <c r="AA373" s="23">
        <v>10</v>
      </c>
      <c r="AB373" s="23">
        <f>INT(VLOOKUP(VLOOKUP($C373,角色技能升级比率表!$B:$C,2,FALSE),角色属性概况!E:F,2,FALSE)*VLOOKUP(E373,角色属性概况!I:M,3,FALSE)*AA373/100)</f>
        <v>137</v>
      </c>
      <c r="AE373">
        <v>0</v>
      </c>
      <c r="AF373" s="23">
        <f t="shared" si="93"/>
        <v>0</v>
      </c>
      <c r="AG373" s="23">
        <f t="shared" si="94"/>
        <v>0</v>
      </c>
      <c r="AN373" s="6" t="str">
        <f>_xlfn.IFNA(IF(IF($AH373=AN$5,VLOOKUP(AI373,buff!$K:$L,2,FALSE),"")=0,"",IF($AH373=AN$5,VLOOKUP(AI373,buff!$K:$L,2,FALSE),"")),"")</f>
        <v/>
      </c>
      <c r="AO373" s="6" t="str">
        <f>_xlfn.IFNA(IF(IF($AH373=AO$5,VLOOKUP(AJ373,buff!$K:$L,2,FALSE),"")=0,"",IF($AH373=AO$5,VLOOKUP(AJ373,buff!$K:$L,2,FALSE),"")),"")</f>
        <v/>
      </c>
      <c r="AP373" s="6" t="str">
        <f>_xlfn.IFNA(IF(IF($AH373=AP$5,VLOOKUP(AK373,buff!$K:$L,2,FALSE),"")=0,"",IF($AH373=AP$5,VLOOKUP(AK373,buff!$K:$L,2,FALSE),"")),"")</f>
        <v/>
      </c>
      <c r="AQ373" s="6" t="str">
        <f>_xlfn.IFNA(IF(IF($AH373=AQ$5,VLOOKUP(AL373,buff!$K:$L,2,FALSE),"")=0,"",IF($AH373=AQ$5,VLOOKUP(AL373,buff!$K:$L,2,FALSE),"")),"")</f>
        <v/>
      </c>
      <c r="AR373" s="6" t="str">
        <f>_xlfn.IFNA(IF(IF($AH373=AR$5,VLOOKUP(AM373,buff!$K:$L,2,FALSE),"")=0,"",IF($AH373=AR$5,VLOOKUP(AM373,buff!$K:$L,2,FALSE),"")),"")</f>
        <v/>
      </c>
      <c r="AS373" s="6" t="str">
        <f>_xlfn.IFNA(IF(IF($AH373=AS$5,VLOOKUP(AI373,buff!$K:$L,2,FALSE),"")=0,"",IF($AH373=AS$5,VLOOKUP(AI373,buff!$K:$L,2,FALSE),"")),"")</f>
        <v/>
      </c>
      <c r="AT373" s="6" t="str">
        <f>_xlfn.IFNA(IF(IF($AH373=AT$5,VLOOKUP(AJ373,buff!$K:$L,2,FALSE),"")=0,"",IF($AH373=AT$5,VLOOKUP(AJ373,buff!$K:$L,2,FALSE),"")),"")</f>
        <v/>
      </c>
      <c r="AU373" s="6" t="str">
        <f>_xlfn.IFNA(IF(IF($AH373=AU$5,VLOOKUP(AK373,buff!$K:$L,2,FALSE),"")=0,"",IF($AH373=AU$5,VLOOKUP(AK373,buff!$K:$L,2,FALSE),"")),"")</f>
        <v/>
      </c>
      <c r="AV373" s="6" t="str">
        <f>_xlfn.IFNA(IF(IF($AH373=AV$5,VLOOKUP(AL373,buff!$K:$L,2,FALSE),"")=0,"",IF($AH373=AV$5,VLOOKUP(AL373,buff!$K:$L,2,FALSE),"")),"")</f>
        <v/>
      </c>
      <c r="AW373" s="6" t="str">
        <f>_xlfn.IFNA(IF(IF($AH373=AW$5,VLOOKUP(AM373,buff!$K:$L,2,FALSE),"")=0,"",IF($AH373=AW$5,VLOOKUP(AM373,buff!$K:$L,2,FALSE),"")),"")</f>
        <v/>
      </c>
      <c r="AX373" s="6" t="e">
        <f>VLOOKUP(AI373,buff!K:P,6,FALSE)</f>
        <v>#N/A</v>
      </c>
      <c r="AY373" t="e">
        <f t="shared" si="95"/>
        <v>#N/A</v>
      </c>
      <c r="AZ373" t="e">
        <f t="shared" si="95"/>
        <v>#N/A</v>
      </c>
      <c r="BA373">
        <f t="shared" si="96"/>
        <v>0</v>
      </c>
      <c r="BB373">
        <f t="shared" si="97"/>
        <v>0</v>
      </c>
    </row>
    <row r="374" spans="1:54" x14ac:dyDescent="0.15">
      <c r="A374" t="str">
        <f t="shared" si="89"/>
        <v>云颜主动技能1等级8</v>
      </c>
      <c r="B374" s="8">
        <v>368</v>
      </c>
      <c r="C374" s="8" t="str">
        <f>VLOOKUP(G374,角色!A:B,2,FALSE)</f>
        <v>云颜</v>
      </c>
      <c r="D374" s="8" t="str">
        <f t="shared" si="92"/>
        <v>主动技能1</v>
      </c>
      <c r="E374" s="8">
        <f t="shared" si="98"/>
        <v>8</v>
      </c>
      <c r="F374" s="8">
        <f t="shared" si="99"/>
        <v>1</v>
      </c>
      <c r="G374" s="8">
        <f t="shared" si="100"/>
        <v>7</v>
      </c>
      <c r="H374" s="4" t="s">
        <v>445</v>
      </c>
      <c r="I374" s="24" t="str">
        <f t="shared" si="102"/>
        <v>对敌方单体攻击，造成100%攻击力（+168）点伤害。</v>
      </c>
      <c r="J374" s="4" t="s">
        <v>305</v>
      </c>
      <c r="K374" s="1" t="s">
        <v>103</v>
      </c>
      <c r="L374" s="24" t="s">
        <v>107</v>
      </c>
      <c r="M374" s="4"/>
      <c r="N374" s="4">
        <v>100</v>
      </c>
      <c r="O374" s="4"/>
      <c r="T374" s="6" t="str">
        <f t="shared" si="90"/>
        <v/>
      </c>
      <c r="U374" s="6" t="str">
        <f t="shared" si="91"/>
        <v/>
      </c>
      <c r="Y374">
        <f t="shared" si="101"/>
        <v>0</v>
      </c>
      <c r="Z374">
        <v>100</v>
      </c>
      <c r="AA374" s="23">
        <v>10</v>
      </c>
      <c r="AB374" s="23">
        <f>INT(VLOOKUP(VLOOKUP($C374,角色技能升级比率表!$B:$C,2,FALSE),角色属性概况!E:F,2,FALSE)*VLOOKUP(E374,角色属性概况!I:M,3,FALSE)*AA374/100)</f>
        <v>168</v>
      </c>
      <c r="AE374">
        <v>0</v>
      </c>
      <c r="AF374" s="23">
        <f t="shared" si="93"/>
        <v>0</v>
      </c>
      <c r="AG374" s="23">
        <f t="shared" si="94"/>
        <v>0</v>
      </c>
      <c r="AN374" s="6" t="str">
        <f>_xlfn.IFNA(IF(IF($AH374=AN$5,VLOOKUP(AI374,buff!$K:$L,2,FALSE),"")=0,"",IF($AH374=AN$5,VLOOKUP(AI374,buff!$K:$L,2,FALSE),"")),"")</f>
        <v/>
      </c>
      <c r="AO374" s="6" t="str">
        <f>_xlfn.IFNA(IF(IF($AH374=AO$5,VLOOKUP(AJ374,buff!$K:$L,2,FALSE),"")=0,"",IF($AH374=AO$5,VLOOKUP(AJ374,buff!$K:$L,2,FALSE),"")),"")</f>
        <v/>
      </c>
      <c r="AP374" s="6" t="str">
        <f>_xlfn.IFNA(IF(IF($AH374=AP$5,VLOOKUP(AK374,buff!$K:$L,2,FALSE),"")=0,"",IF($AH374=AP$5,VLOOKUP(AK374,buff!$K:$L,2,FALSE),"")),"")</f>
        <v/>
      </c>
      <c r="AQ374" s="6" t="str">
        <f>_xlfn.IFNA(IF(IF($AH374=AQ$5,VLOOKUP(AL374,buff!$K:$L,2,FALSE),"")=0,"",IF($AH374=AQ$5,VLOOKUP(AL374,buff!$K:$L,2,FALSE),"")),"")</f>
        <v/>
      </c>
      <c r="AR374" s="6" t="str">
        <f>_xlfn.IFNA(IF(IF($AH374=AR$5,VLOOKUP(AM374,buff!$K:$L,2,FALSE),"")=0,"",IF($AH374=AR$5,VLOOKUP(AM374,buff!$K:$L,2,FALSE),"")),"")</f>
        <v/>
      </c>
      <c r="AS374" s="6" t="str">
        <f>_xlfn.IFNA(IF(IF($AH374=AS$5,VLOOKUP(AI374,buff!$K:$L,2,FALSE),"")=0,"",IF($AH374=AS$5,VLOOKUP(AI374,buff!$K:$L,2,FALSE),"")),"")</f>
        <v/>
      </c>
      <c r="AT374" s="6" t="str">
        <f>_xlfn.IFNA(IF(IF($AH374=AT$5,VLOOKUP(AJ374,buff!$K:$L,2,FALSE),"")=0,"",IF($AH374=AT$5,VLOOKUP(AJ374,buff!$K:$L,2,FALSE),"")),"")</f>
        <v/>
      </c>
      <c r="AU374" s="6" t="str">
        <f>_xlfn.IFNA(IF(IF($AH374=AU$5,VLOOKUP(AK374,buff!$K:$L,2,FALSE),"")=0,"",IF($AH374=AU$5,VLOOKUP(AK374,buff!$K:$L,2,FALSE),"")),"")</f>
        <v/>
      </c>
      <c r="AV374" s="6" t="str">
        <f>_xlfn.IFNA(IF(IF($AH374=AV$5,VLOOKUP(AL374,buff!$K:$L,2,FALSE),"")=0,"",IF($AH374=AV$5,VLOOKUP(AL374,buff!$K:$L,2,FALSE),"")),"")</f>
        <v/>
      </c>
      <c r="AW374" s="6" t="str">
        <f>_xlfn.IFNA(IF(IF($AH374=AW$5,VLOOKUP(AM374,buff!$K:$L,2,FALSE),"")=0,"",IF($AH374=AW$5,VLOOKUP(AM374,buff!$K:$L,2,FALSE),"")),"")</f>
        <v/>
      </c>
      <c r="AX374" s="6" t="e">
        <f>VLOOKUP(AI374,buff!K:P,6,FALSE)</f>
        <v>#N/A</v>
      </c>
      <c r="AY374" t="e">
        <f t="shared" si="95"/>
        <v>#N/A</v>
      </c>
      <c r="AZ374" t="e">
        <f t="shared" si="95"/>
        <v>#N/A</v>
      </c>
      <c r="BA374">
        <f t="shared" si="96"/>
        <v>0</v>
      </c>
      <c r="BB374">
        <f t="shared" si="97"/>
        <v>0</v>
      </c>
    </row>
    <row r="375" spans="1:54" x14ac:dyDescent="0.15">
      <c r="A375" t="str">
        <f t="shared" si="89"/>
        <v>云颜主动技能1等级9</v>
      </c>
      <c r="B375" s="8">
        <v>369</v>
      </c>
      <c r="C375" s="8" t="str">
        <f>VLOOKUP(G375,角色!A:B,2,FALSE)</f>
        <v>云颜</v>
      </c>
      <c r="D375" s="8" t="str">
        <f t="shared" si="92"/>
        <v>主动技能1</v>
      </c>
      <c r="E375" s="8">
        <f t="shared" si="98"/>
        <v>9</v>
      </c>
      <c r="F375" s="8">
        <f t="shared" si="99"/>
        <v>1</v>
      </c>
      <c r="G375" s="8">
        <f t="shared" si="100"/>
        <v>7</v>
      </c>
      <c r="H375" s="4" t="s">
        <v>445</v>
      </c>
      <c r="I375" s="24" t="str">
        <f t="shared" si="102"/>
        <v>对敌方单体攻击，造成100%攻击力（+208）点伤害。</v>
      </c>
      <c r="J375" s="4" t="s">
        <v>305</v>
      </c>
      <c r="K375" s="1" t="s">
        <v>103</v>
      </c>
      <c r="L375" s="24" t="s">
        <v>107</v>
      </c>
      <c r="M375" s="4"/>
      <c r="N375" s="4">
        <v>100</v>
      </c>
      <c r="O375" s="4"/>
      <c r="T375" s="6" t="str">
        <f t="shared" si="90"/>
        <v/>
      </c>
      <c r="U375" s="6" t="str">
        <f t="shared" si="91"/>
        <v/>
      </c>
      <c r="Y375">
        <f t="shared" si="101"/>
        <v>0</v>
      </c>
      <c r="Z375">
        <v>100</v>
      </c>
      <c r="AA375" s="23">
        <v>10</v>
      </c>
      <c r="AB375" s="23">
        <f>INT(VLOOKUP(VLOOKUP($C375,角色技能升级比率表!$B:$C,2,FALSE),角色属性概况!E:F,2,FALSE)*VLOOKUP(E375,角色属性概况!I:M,3,FALSE)*AA375/100)</f>
        <v>208</v>
      </c>
      <c r="AE375">
        <v>0</v>
      </c>
      <c r="AF375" s="23">
        <f t="shared" si="93"/>
        <v>0</v>
      </c>
      <c r="AG375" s="23">
        <f t="shared" si="94"/>
        <v>0</v>
      </c>
      <c r="AN375" s="6" t="str">
        <f>_xlfn.IFNA(IF(IF($AH375=AN$5,VLOOKUP(AI375,buff!$K:$L,2,FALSE),"")=0,"",IF($AH375=AN$5,VLOOKUP(AI375,buff!$K:$L,2,FALSE),"")),"")</f>
        <v/>
      </c>
      <c r="AO375" s="6" t="str">
        <f>_xlfn.IFNA(IF(IF($AH375=AO$5,VLOOKUP(AJ375,buff!$K:$L,2,FALSE),"")=0,"",IF($AH375=AO$5,VLOOKUP(AJ375,buff!$K:$L,2,FALSE),"")),"")</f>
        <v/>
      </c>
      <c r="AP375" s="6" t="str">
        <f>_xlfn.IFNA(IF(IF($AH375=AP$5,VLOOKUP(AK375,buff!$K:$L,2,FALSE),"")=0,"",IF($AH375=AP$5,VLOOKUP(AK375,buff!$K:$L,2,FALSE),"")),"")</f>
        <v/>
      </c>
      <c r="AQ375" s="6" t="str">
        <f>_xlfn.IFNA(IF(IF($AH375=AQ$5,VLOOKUP(AL375,buff!$K:$L,2,FALSE),"")=0,"",IF($AH375=AQ$5,VLOOKUP(AL375,buff!$K:$L,2,FALSE),"")),"")</f>
        <v/>
      </c>
      <c r="AR375" s="6" t="str">
        <f>_xlfn.IFNA(IF(IF($AH375=AR$5,VLOOKUP(AM375,buff!$K:$L,2,FALSE),"")=0,"",IF($AH375=AR$5,VLOOKUP(AM375,buff!$K:$L,2,FALSE),"")),"")</f>
        <v/>
      </c>
      <c r="AS375" s="6" t="str">
        <f>_xlfn.IFNA(IF(IF($AH375=AS$5,VLOOKUP(AI375,buff!$K:$L,2,FALSE),"")=0,"",IF($AH375=AS$5,VLOOKUP(AI375,buff!$K:$L,2,FALSE),"")),"")</f>
        <v/>
      </c>
      <c r="AT375" s="6" t="str">
        <f>_xlfn.IFNA(IF(IF($AH375=AT$5,VLOOKUP(AJ375,buff!$K:$L,2,FALSE),"")=0,"",IF($AH375=AT$5,VLOOKUP(AJ375,buff!$K:$L,2,FALSE),"")),"")</f>
        <v/>
      </c>
      <c r="AU375" s="6" t="str">
        <f>_xlfn.IFNA(IF(IF($AH375=AU$5,VLOOKUP(AK375,buff!$K:$L,2,FALSE),"")=0,"",IF($AH375=AU$5,VLOOKUP(AK375,buff!$K:$L,2,FALSE),"")),"")</f>
        <v/>
      </c>
      <c r="AV375" s="6" t="str">
        <f>_xlfn.IFNA(IF(IF($AH375=AV$5,VLOOKUP(AL375,buff!$K:$L,2,FALSE),"")=0,"",IF($AH375=AV$5,VLOOKUP(AL375,buff!$K:$L,2,FALSE),"")),"")</f>
        <v/>
      </c>
      <c r="AW375" s="6" t="str">
        <f>_xlfn.IFNA(IF(IF($AH375=AW$5,VLOOKUP(AM375,buff!$K:$L,2,FALSE),"")=0,"",IF($AH375=AW$5,VLOOKUP(AM375,buff!$K:$L,2,FALSE),"")),"")</f>
        <v/>
      </c>
      <c r="AX375" s="6" t="e">
        <f>VLOOKUP(AI375,buff!K:P,6,FALSE)</f>
        <v>#N/A</v>
      </c>
      <c r="AY375" t="e">
        <f t="shared" si="95"/>
        <v>#N/A</v>
      </c>
      <c r="AZ375" t="e">
        <f t="shared" si="95"/>
        <v>#N/A</v>
      </c>
      <c r="BA375">
        <f t="shared" si="96"/>
        <v>0</v>
      </c>
      <c r="BB375">
        <f t="shared" si="97"/>
        <v>0</v>
      </c>
    </row>
    <row r="376" spans="1:54" x14ac:dyDescent="0.15">
      <c r="A376" t="str">
        <f t="shared" si="89"/>
        <v>云颜主动技能1等级10</v>
      </c>
      <c r="B376" s="8">
        <v>370</v>
      </c>
      <c r="C376" s="8" t="str">
        <f>VLOOKUP(G376,角色!A:B,2,FALSE)</f>
        <v>云颜</v>
      </c>
      <c r="D376" s="8" t="str">
        <f t="shared" si="92"/>
        <v>主动技能1</v>
      </c>
      <c r="E376" s="8">
        <f t="shared" si="98"/>
        <v>10</v>
      </c>
      <c r="F376" s="8">
        <f t="shared" si="99"/>
        <v>1</v>
      </c>
      <c r="G376" s="8">
        <f t="shared" si="100"/>
        <v>7</v>
      </c>
      <c r="H376" s="4" t="s">
        <v>445</v>
      </c>
      <c r="I376" s="24" t="str">
        <f t="shared" si="102"/>
        <v>对敌方单体攻击，造成100%攻击力（+256）点伤害。</v>
      </c>
      <c r="J376" s="4" t="s">
        <v>305</v>
      </c>
      <c r="K376" s="1" t="s">
        <v>103</v>
      </c>
      <c r="L376" s="4" t="s">
        <v>107</v>
      </c>
      <c r="M376" s="4"/>
      <c r="N376" s="4">
        <v>100</v>
      </c>
      <c r="O376" s="4"/>
      <c r="T376" s="6" t="str">
        <f t="shared" si="90"/>
        <v/>
      </c>
      <c r="U376" s="6" t="str">
        <f t="shared" si="91"/>
        <v/>
      </c>
      <c r="Y376">
        <f t="shared" si="101"/>
        <v>0</v>
      </c>
      <c r="Z376">
        <v>100</v>
      </c>
      <c r="AA376" s="23">
        <v>10</v>
      </c>
      <c r="AB376" s="23">
        <f>INT(VLOOKUP(VLOOKUP($C376,角色技能升级比率表!$B:$C,2,FALSE),角色属性概况!E:F,2,FALSE)*VLOOKUP(E376,角色属性概况!I:M,3,FALSE)*AA376/100)</f>
        <v>256</v>
      </c>
      <c r="AE376">
        <v>0</v>
      </c>
      <c r="AF376" s="23">
        <f t="shared" si="93"/>
        <v>0</v>
      </c>
      <c r="AG376" s="23">
        <f t="shared" si="94"/>
        <v>0</v>
      </c>
      <c r="AN376" s="6" t="str">
        <f>_xlfn.IFNA(IF(IF($AH376=AN$5,VLOOKUP(AI376,buff!$K:$L,2,FALSE),"")=0,"",IF($AH376=AN$5,VLOOKUP(AI376,buff!$K:$L,2,FALSE),"")),"")</f>
        <v/>
      </c>
      <c r="AO376" s="6" t="str">
        <f>_xlfn.IFNA(IF(IF($AH376=AO$5,VLOOKUP(AJ376,buff!$K:$L,2,FALSE),"")=0,"",IF($AH376=AO$5,VLOOKUP(AJ376,buff!$K:$L,2,FALSE),"")),"")</f>
        <v/>
      </c>
      <c r="AP376" s="6" t="str">
        <f>_xlfn.IFNA(IF(IF($AH376=AP$5,VLOOKUP(AK376,buff!$K:$L,2,FALSE),"")=0,"",IF($AH376=AP$5,VLOOKUP(AK376,buff!$K:$L,2,FALSE),"")),"")</f>
        <v/>
      </c>
      <c r="AQ376" s="6" t="str">
        <f>_xlfn.IFNA(IF(IF($AH376=AQ$5,VLOOKUP(AL376,buff!$K:$L,2,FALSE),"")=0,"",IF($AH376=AQ$5,VLOOKUP(AL376,buff!$K:$L,2,FALSE),"")),"")</f>
        <v/>
      </c>
      <c r="AR376" s="6" t="str">
        <f>_xlfn.IFNA(IF(IF($AH376=AR$5,VLOOKUP(AM376,buff!$K:$L,2,FALSE),"")=0,"",IF($AH376=AR$5,VLOOKUP(AM376,buff!$K:$L,2,FALSE),"")),"")</f>
        <v/>
      </c>
      <c r="AS376" s="6" t="str">
        <f>_xlfn.IFNA(IF(IF($AH376=AS$5,VLOOKUP(AI376,buff!$K:$L,2,FALSE),"")=0,"",IF($AH376=AS$5,VLOOKUP(AI376,buff!$K:$L,2,FALSE),"")),"")</f>
        <v/>
      </c>
      <c r="AT376" s="6" t="str">
        <f>_xlfn.IFNA(IF(IF($AH376=AT$5,VLOOKUP(AJ376,buff!$K:$L,2,FALSE),"")=0,"",IF($AH376=AT$5,VLOOKUP(AJ376,buff!$K:$L,2,FALSE),"")),"")</f>
        <v/>
      </c>
      <c r="AU376" s="6" t="str">
        <f>_xlfn.IFNA(IF(IF($AH376=AU$5,VLOOKUP(AK376,buff!$K:$L,2,FALSE),"")=0,"",IF($AH376=AU$5,VLOOKUP(AK376,buff!$K:$L,2,FALSE),"")),"")</f>
        <v/>
      </c>
      <c r="AV376" s="6" t="str">
        <f>_xlfn.IFNA(IF(IF($AH376=AV$5,VLOOKUP(AL376,buff!$K:$L,2,FALSE),"")=0,"",IF($AH376=AV$5,VLOOKUP(AL376,buff!$K:$L,2,FALSE),"")),"")</f>
        <v/>
      </c>
      <c r="AW376" s="6" t="str">
        <f>_xlfn.IFNA(IF(IF($AH376=AW$5,VLOOKUP(AM376,buff!$K:$L,2,FALSE),"")=0,"",IF($AH376=AW$5,VLOOKUP(AM376,buff!$K:$L,2,FALSE),"")),"")</f>
        <v/>
      </c>
      <c r="AX376" s="6" t="e">
        <f>VLOOKUP(AI376,buff!K:P,6,FALSE)</f>
        <v>#N/A</v>
      </c>
      <c r="AY376" t="e">
        <f t="shared" si="95"/>
        <v>#N/A</v>
      </c>
      <c r="AZ376" t="e">
        <f t="shared" si="95"/>
        <v>#N/A</v>
      </c>
      <c r="BA376">
        <f t="shared" si="96"/>
        <v>0</v>
      </c>
      <c r="BB376">
        <f t="shared" si="97"/>
        <v>0</v>
      </c>
    </row>
    <row r="377" spans="1:54" x14ac:dyDescent="0.15">
      <c r="A377" t="str">
        <f t="shared" si="89"/>
        <v>云颜主动技能1等级11</v>
      </c>
      <c r="B377" s="8">
        <v>371</v>
      </c>
      <c r="C377" s="8" t="str">
        <f>VLOOKUP(G377,角色!A:B,2,FALSE)</f>
        <v>云颜</v>
      </c>
      <c r="D377" s="8" t="str">
        <f t="shared" si="92"/>
        <v>主动技能1</v>
      </c>
      <c r="E377" s="8">
        <f t="shared" si="98"/>
        <v>11</v>
      </c>
      <c r="F377" s="8">
        <f t="shared" si="99"/>
        <v>1</v>
      </c>
      <c r="G377" s="8">
        <f t="shared" si="100"/>
        <v>7</v>
      </c>
      <c r="H377" s="4" t="s">
        <v>445</v>
      </c>
      <c r="I377" s="24" t="str">
        <f t="shared" si="102"/>
        <v>对敌方单体攻击，造成100%攻击力（+315）点伤害。</v>
      </c>
      <c r="J377" s="4" t="s">
        <v>305</v>
      </c>
      <c r="K377" s="1" t="s">
        <v>103</v>
      </c>
      <c r="L377" s="4" t="s">
        <v>107</v>
      </c>
      <c r="M377" s="4"/>
      <c r="N377" s="4">
        <v>100</v>
      </c>
      <c r="O377" s="4"/>
      <c r="T377" s="6" t="str">
        <f t="shared" si="90"/>
        <v/>
      </c>
      <c r="U377" s="6" t="str">
        <f t="shared" si="91"/>
        <v/>
      </c>
      <c r="Y377">
        <f t="shared" si="101"/>
        <v>0</v>
      </c>
      <c r="Z377">
        <v>100</v>
      </c>
      <c r="AA377" s="23">
        <v>10</v>
      </c>
      <c r="AB377" s="23">
        <f>INT(VLOOKUP(VLOOKUP($C377,角色技能升级比率表!$B:$C,2,FALSE),角色属性概况!E:F,2,FALSE)*VLOOKUP(E377,角色属性概况!I:M,3,FALSE)*AA377/100)</f>
        <v>315</v>
      </c>
      <c r="AE377">
        <v>0</v>
      </c>
      <c r="AF377" s="23">
        <f t="shared" si="93"/>
        <v>0</v>
      </c>
      <c r="AG377" s="23">
        <f t="shared" si="94"/>
        <v>0</v>
      </c>
      <c r="AN377" s="6" t="str">
        <f>_xlfn.IFNA(IF(IF($AH377=AN$5,VLOOKUP(AI377,buff!$K:$L,2,FALSE),"")=0,"",IF($AH377=AN$5,VLOOKUP(AI377,buff!$K:$L,2,FALSE),"")),"")</f>
        <v/>
      </c>
      <c r="AO377" s="6" t="str">
        <f>_xlfn.IFNA(IF(IF($AH377=AO$5,VLOOKUP(AJ377,buff!$K:$L,2,FALSE),"")=0,"",IF($AH377=AO$5,VLOOKUP(AJ377,buff!$K:$L,2,FALSE),"")),"")</f>
        <v/>
      </c>
      <c r="AP377" s="6" t="str">
        <f>_xlfn.IFNA(IF(IF($AH377=AP$5,VLOOKUP(AK377,buff!$K:$L,2,FALSE),"")=0,"",IF($AH377=AP$5,VLOOKUP(AK377,buff!$K:$L,2,FALSE),"")),"")</f>
        <v/>
      </c>
      <c r="AQ377" s="6" t="str">
        <f>_xlfn.IFNA(IF(IF($AH377=AQ$5,VLOOKUP(AL377,buff!$K:$L,2,FALSE),"")=0,"",IF($AH377=AQ$5,VLOOKUP(AL377,buff!$K:$L,2,FALSE),"")),"")</f>
        <v/>
      </c>
      <c r="AR377" s="6" t="str">
        <f>_xlfn.IFNA(IF(IF($AH377=AR$5,VLOOKUP(AM377,buff!$K:$L,2,FALSE),"")=0,"",IF($AH377=AR$5,VLOOKUP(AM377,buff!$K:$L,2,FALSE),"")),"")</f>
        <v/>
      </c>
      <c r="AS377" s="6" t="str">
        <f>_xlfn.IFNA(IF(IF($AH377=AS$5,VLOOKUP(AI377,buff!$K:$L,2,FALSE),"")=0,"",IF($AH377=AS$5,VLOOKUP(AI377,buff!$K:$L,2,FALSE),"")),"")</f>
        <v/>
      </c>
      <c r="AT377" s="6" t="str">
        <f>_xlfn.IFNA(IF(IF($AH377=AT$5,VLOOKUP(AJ377,buff!$K:$L,2,FALSE),"")=0,"",IF($AH377=AT$5,VLOOKUP(AJ377,buff!$K:$L,2,FALSE),"")),"")</f>
        <v/>
      </c>
      <c r="AU377" s="6" t="str">
        <f>_xlfn.IFNA(IF(IF($AH377=AU$5,VLOOKUP(AK377,buff!$K:$L,2,FALSE),"")=0,"",IF($AH377=AU$5,VLOOKUP(AK377,buff!$K:$L,2,FALSE),"")),"")</f>
        <v/>
      </c>
      <c r="AV377" s="6" t="str">
        <f>_xlfn.IFNA(IF(IF($AH377=AV$5,VLOOKUP(AL377,buff!$K:$L,2,FALSE),"")=0,"",IF($AH377=AV$5,VLOOKUP(AL377,buff!$K:$L,2,FALSE),"")),"")</f>
        <v/>
      </c>
      <c r="AW377" s="6" t="str">
        <f>_xlfn.IFNA(IF(IF($AH377=AW$5,VLOOKUP(AM377,buff!$K:$L,2,FALSE),"")=0,"",IF($AH377=AW$5,VLOOKUP(AM377,buff!$K:$L,2,FALSE),"")),"")</f>
        <v/>
      </c>
      <c r="AX377" s="6" t="e">
        <f>VLOOKUP(AI377,buff!K:P,6,FALSE)</f>
        <v>#N/A</v>
      </c>
      <c r="AY377" t="e">
        <f t="shared" si="95"/>
        <v>#N/A</v>
      </c>
      <c r="AZ377" t="e">
        <f t="shared" si="95"/>
        <v>#N/A</v>
      </c>
      <c r="BA377">
        <f t="shared" si="96"/>
        <v>0</v>
      </c>
      <c r="BB377">
        <f t="shared" si="97"/>
        <v>0</v>
      </c>
    </row>
    <row r="378" spans="1:54" x14ac:dyDescent="0.15">
      <c r="A378" t="str">
        <f t="shared" si="89"/>
        <v>云颜主动技能1等级12</v>
      </c>
      <c r="B378" s="8">
        <v>372</v>
      </c>
      <c r="C378" s="8" t="str">
        <f>VLOOKUP(G378,角色!A:B,2,FALSE)</f>
        <v>云颜</v>
      </c>
      <c r="D378" s="8" t="str">
        <f t="shared" si="92"/>
        <v>主动技能1</v>
      </c>
      <c r="E378" s="8">
        <f t="shared" si="98"/>
        <v>12</v>
      </c>
      <c r="F378" s="8">
        <f t="shared" si="99"/>
        <v>1</v>
      </c>
      <c r="G378" s="8">
        <f t="shared" si="100"/>
        <v>7</v>
      </c>
      <c r="H378" s="4" t="s">
        <v>445</v>
      </c>
      <c r="I378" s="24" t="str">
        <f t="shared" si="102"/>
        <v>对敌方单体攻击，造成100%攻击力（+388）点伤害。</v>
      </c>
      <c r="J378" s="4" t="s">
        <v>305</v>
      </c>
      <c r="K378" s="1" t="s">
        <v>103</v>
      </c>
      <c r="L378" s="4" t="s">
        <v>107</v>
      </c>
      <c r="M378" s="4"/>
      <c r="N378" s="4">
        <v>100</v>
      </c>
      <c r="O378" s="4"/>
      <c r="T378" s="6" t="str">
        <f t="shared" si="90"/>
        <v/>
      </c>
      <c r="U378" s="6" t="str">
        <f t="shared" si="91"/>
        <v/>
      </c>
      <c r="Y378">
        <f t="shared" si="101"/>
        <v>0</v>
      </c>
      <c r="Z378">
        <v>100</v>
      </c>
      <c r="AA378" s="23">
        <v>10</v>
      </c>
      <c r="AB378" s="23">
        <f>INT(VLOOKUP(VLOOKUP($C378,角色技能升级比率表!$B:$C,2,FALSE),角色属性概况!E:F,2,FALSE)*VLOOKUP(E378,角色属性概况!I:M,3,FALSE)*AA378/100)</f>
        <v>388</v>
      </c>
      <c r="AE378">
        <v>0</v>
      </c>
      <c r="AF378" s="23">
        <f t="shared" si="93"/>
        <v>0</v>
      </c>
      <c r="AG378" s="23">
        <f t="shared" si="94"/>
        <v>0</v>
      </c>
      <c r="AN378" s="6" t="str">
        <f>_xlfn.IFNA(IF(IF($AH378=AN$5,VLOOKUP(AI378,buff!$K:$L,2,FALSE),"")=0,"",IF($AH378=AN$5,VLOOKUP(AI378,buff!$K:$L,2,FALSE),"")),"")</f>
        <v/>
      </c>
      <c r="AO378" s="6" t="str">
        <f>_xlfn.IFNA(IF(IF($AH378=AO$5,VLOOKUP(AJ378,buff!$K:$L,2,FALSE),"")=0,"",IF($AH378=AO$5,VLOOKUP(AJ378,buff!$K:$L,2,FALSE),"")),"")</f>
        <v/>
      </c>
      <c r="AP378" s="6" t="str">
        <f>_xlfn.IFNA(IF(IF($AH378=AP$5,VLOOKUP(AK378,buff!$K:$L,2,FALSE),"")=0,"",IF($AH378=AP$5,VLOOKUP(AK378,buff!$K:$L,2,FALSE),"")),"")</f>
        <v/>
      </c>
      <c r="AQ378" s="6" t="str">
        <f>_xlfn.IFNA(IF(IF($AH378=AQ$5,VLOOKUP(AL378,buff!$K:$L,2,FALSE),"")=0,"",IF($AH378=AQ$5,VLOOKUP(AL378,buff!$K:$L,2,FALSE),"")),"")</f>
        <v/>
      </c>
      <c r="AR378" s="6" t="str">
        <f>_xlfn.IFNA(IF(IF($AH378=AR$5,VLOOKUP(AM378,buff!$K:$L,2,FALSE),"")=0,"",IF($AH378=AR$5,VLOOKUP(AM378,buff!$K:$L,2,FALSE),"")),"")</f>
        <v/>
      </c>
      <c r="AS378" s="6" t="str">
        <f>_xlfn.IFNA(IF(IF($AH378=AS$5,VLOOKUP(AI378,buff!$K:$L,2,FALSE),"")=0,"",IF($AH378=AS$5,VLOOKUP(AI378,buff!$K:$L,2,FALSE),"")),"")</f>
        <v/>
      </c>
      <c r="AT378" s="6" t="str">
        <f>_xlfn.IFNA(IF(IF($AH378=AT$5,VLOOKUP(AJ378,buff!$K:$L,2,FALSE),"")=0,"",IF($AH378=AT$5,VLOOKUP(AJ378,buff!$K:$L,2,FALSE),"")),"")</f>
        <v/>
      </c>
      <c r="AU378" s="6" t="str">
        <f>_xlfn.IFNA(IF(IF($AH378=AU$5,VLOOKUP(AK378,buff!$K:$L,2,FALSE),"")=0,"",IF($AH378=AU$5,VLOOKUP(AK378,buff!$K:$L,2,FALSE),"")),"")</f>
        <v/>
      </c>
      <c r="AV378" s="6" t="str">
        <f>_xlfn.IFNA(IF(IF($AH378=AV$5,VLOOKUP(AL378,buff!$K:$L,2,FALSE),"")=0,"",IF($AH378=AV$5,VLOOKUP(AL378,buff!$K:$L,2,FALSE),"")),"")</f>
        <v/>
      </c>
      <c r="AW378" s="6" t="str">
        <f>_xlfn.IFNA(IF(IF($AH378=AW$5,VLOOKUP(AM378,buff!$K:$L,2,FALSE),"")=0,"",IF($AH378=AW$5,VLOOKUP(AM378,buff!$K:$L,2,FALSE),"")),"")</f>
        <v/>
      </c>
      <c r="AX378" s="6" t="e">
        <f>VLOOKUP(AI378,buff!K:P,6,FALSE)</f>
        <v>#N/A</v>
      </c>
      <c r="AY378" t="e">
        <f t="shared" si="95"/>
        <v>#N/A</v>
      </c>
      <c r="AZ378" t="e">
        <f t="shared" si="95"/>
        <v>#N/A</v>
      </c>
      <c r="BA378">
        <f t="shared" si="96"/>
        <v>0</v>
      </c>
      <c r="BB378">
        <f t="shared" si="97"/>
        <v>0</v>
      </c>
    </row>
    <row r="379" spans="1:54" x14ac:dyDescent="0.15">
      <c r="A379" t="str">
        <f t="shared" ref="A379:A442" si="103">C379&amp;D379&amp;$E$6&amp;E379</f>
        <v>云颜主动技能1等级13</v>
      </c>
      <c r="B379" s="8">
        <v>373</v>
      </c>
      <c r="C379" s="8" t="str">
        <f>VLOOKUP(G379,角色!A:B,2,FALSE)</f>
        <v>云颜</v>
      </c>
      <c r="D379" s="8" t="str">
        <f t="shared" si="92"/>
        <v>主动技能1</v>
      </c>
      <c r="E379" s="8">
        <f t="shared" si="98"/>
        <v>13</v>
      </c>
      <c r="F379" s="8">
        <f t="shared" si="99"/>
        <v>1</v>
      </c>
      <c r="G379" s="8">
        <f t="shared" si="100"/>
        <v>7</v>
      </c>
      <c r="H379" s="4" t="s">
        <v>445</v>
      </c>
      <c r="I379" s="24" t="str">
        <f t="shared" si="102"/>
        <v>对敌方单体攻击，造成100%攻击力（+478）点伤害。</v>
      </c>
      <c r="J379" s="4" t="s">
        <v>305</v>
      </c>
      <c r="K379" s="1" t="s">
        <v>103</v>
      </c>
      <c r="L379" s="4" t="s">
        <v>107</v>
      </c>
      <c r="M379" s="4"/>
      <c r="N379" s="4">
        <v>100</v>
      </c>
      <c r="O379" s="4"/>
      <c r="T379" s="6" t="str">
        <f t="shared" ref="T379:T442" si="104">IF(AN379="","",AN379)&amp;IF(AO379="","","|"&amp;AO379)&amp;IF(AP379="","","|"&amp;AP379)&amp;IF(AQ379="","","|"&amp;AQ379)&amp;IF(AR379="","","|"&amp;AR379)</f>
        <v/>
      </c>
      <c r="U379" s="6" t="str">
        <f t="shared" ref="U379:U442" si="105">IF(AS379="","",AS379)&amp;IF(AT379="","","|"&amp;AT379)&amp;IF(AU379="","","|"&amp;AU379)&amp;IF(AV379="","","|"&amp;AV379)&amp;IF(AW379="","","|"&amp;AW379)</f>
        <v/>
      </c>
      <c r="Y379">
        <f t="shared" si="101"/>
        <v>0</v>
      </c>
      <c r="Z379">
        <v>100</v>
      </c>
      <c r="AA379" s="23">
        <v>10</v>
      </c>
      <c r="AB379" s="23">
        <f>INT(VLOOKUP(VLOOKUP($C379,角色技能升级比率表!$B:$C,2,FALSE),角色属性概况!E:F,2,FALSE)*VLOOKUP(E379,角色属性概况!I:M,3,FALSE)*AA379/100)</f>
        <v>478</v>
      </c>
      <c r="AE379">
        <v>0</v>
      </c>
      <c r="AF379" s="23">
        <f t="shared" si="93"/>
        <v>0</v>
      </c>
      <c r="AG379" s="23">
        <f t="shared" si="94"/>
        <v>0</v>
      </c>
      <c r="AN379" s="6" t="str">
        <f>_xlfn.IFNA(IF(IF($AH379=AN$5,VLOOKUP(AI379,buff!$K:$L,2,FALSE),"")=0,"",IF($AH379=AN$5,VLOOKUP(AI379,buff!$K:$L,2,FALSE),"")),"")</f>
        <v/>
      </c>
      <c r="AO379" s="6" t="str">
        <f>_xlfn.IFNA(IF(IF($AH379=AO$5,VLOOKUP(AJ379,buff!$K:$L,2,FALSE),"")=0,"",IF($AH379=AO$5,VLOOKUP(AJ379,buff!$K:$L,2,FALSE),"")),"")</f>
        <v/>
      </c>
      <c r="AP379" s="6" t="str">
        <f>_xlfn.IFNA(IF(IF($AH379=AP$5,VLOOKUP(AK379,buff!$K:$L,2,FALSE),"")=0,"",IF($AH379=AP$5,VLOOKUP(AK379,buff!$K:$L,2,FALSE),"")),"")</f>
        <v/>
      </c>
      <c r="AQ379" s="6" t="str">
        <f>_xlfn.IFNA(IF(IF($AH379=AQ$5,VLOOKUP(AL379,buff!$K:$L,2,FALSE),"")=0,"",IF($AH379=AQ$5,VLOOKUP(AL379,buff!$K:$L,2,FALSE),"")),"")</f>
        <v/>
      </c>
      <c r="AR379" s="6" t="str">
        <f>_xlfn.IFNA(IF(IF($AH379=AR$5,VLOOKUP(AM379,buff!$K:$L,2,FALSE),"")=0,"",IF($AH379=AR$5,VLOOKUP(AM379,buff!$K:$L,2,FALSE),"")),"")</f>
        <v/>
      </c>
      <c r="AS379" s="6" t="str">
        <f>_xlfn.IFNA(IF(IF($AH379=AS$5,VLOOKUP(AI379,buff!$K:$L,2,FALSE),"")=0,"",IF($AH379=AS$5,VLOOKUP(AI379,buff!$K:$L,2,FALSE),"")),"")</f>
        <v/>
      </c>
      <c r="AT379" s="6" t="str">
        <f>_xlfn.IFNA(IF(IF($AH379=AT$5,VLOOKUP(AJ379,buff!$K:$L,2,FALSE),"")=0,"",IF($AH379=AT$5,VLOOKUP(AJ379,buff!$K:$L,2,FALSE),"")),"")</f>
        <v/>
      </c>
      <c r="AU379" s="6" t="str">
        <f>_xlfn.IFNA(IF(IF($AH379=AU$5,VLOOKUP(AK379,buff!$K:$L,2,FALSE),"")=0,"",IF($AH379=AU$5,VLOOKUP(AK379,buff!$K:$L,2,FALSE),"")),"")</f>
        <v/>
      </c>
      <c r="AV379" s="6" t="str">
        <f>_xlfn.IFNA(IF(IF($AH379=AV$5,VLOOKUP(AL379,buff!$K:$L,2,FALSE),"")=0,"",IF($AH379=AV$5,VLOOKUP(AL379,buff!$K:$L,2,FALSE),"")),"")</f>
        <v/>
      </c>
      <c r="AW379" s="6" t="str">
        <f>_xlfn.IFNA(IF(IF($AH379=AW$5,VLOOKUP(AM379,buff!$K:$L,2,FALSE),"")=0,"",IF($AH379=AW$5,VLOOKUP(AM379,buff!$K:$L,2,FALSE),"")),"")</f>
        <v/>
      </c>
      <c r="AX379" s="6" t="e">
        <f>VLOOKUP(AI379,buff!K:P,6,FALSE)</f>
        <v>#N/A</v>
      </c>
      <c r="AY379" t="e">
        <f t="shared" si="95"/>
        <v>#N/A</v>
      </c>
      <c r="AZ379" t="e">
        <f t="shared" si="95"/>
        <v>#N/A</v>
      </c>
      <c r="BA379">
        <f t="shared" si="96"/>
        <v>0</v>
      </c>
      <c r="BB379">
        <f t="shared" si="97"/>
        <v>0</v>
      </c>
    </row>
    <row r="380" spans="1:54" x14ac:dyDescent="0.15">
      <c r="A380" t="str">
        <f t="shared" si="103"/>
        <v>云颜主动技能1等级14</v>
      </c>
      <c r="B380" s="8">
        <v>374</v>
      </c>
      <c r="C380" s="8" t="str">
        <f>VLOOKUP(G380,角色!A:B,2,FALSE)</f>
        <v>云颜</v>
      </c>
      <c r="D380" s="8" t="str">
        <f t="shared" si="92"/>
        <v>主动技能1</v>
      </c>
      <c r="E380" s="8">
        <f t="shared" si="98"/>
        <v>14</v>
      </c>
      <c r="F380" s="8">
        <f t="shared" si="99"/>
        <v>1</v>
      </c>
      <c r="G380" s="8">
        <f t="shared" si="100"/>
        <v>7</v>
      </c>
      <c r="H380" s="4" t="s">
        <v>445</v>
      </c>
      <c r="I380" s="24" t="str">
        <f t="shared" si="102"/>
        <v>对敌方单体攻击，造成100%攻击力（+588）点伤害。</v>
      </c>
      <c r="J380" s="4" t="s">
        <v>305</v>
      </c>
      <c r="K380" s="1" t="s">
        <v>103</v>
      </c>
      <c r="L380" s="4" t="s">
        <v>107</v>
      </c>
      <c r="M380" s="4"/>
      <c r="N380" s="4">
        <v>100</v>
      </c>
      <c r="O380" s="4"/>
      <c r="T380" s="6" t="str">
        <f t="shared" si="104"/>
        <v/>
      </c>
      <c r="U380" s="6" t="str">
        <f t="shared" si="105"/>
        <v/>
      </c>
      <c r="Y380">
        <f t="shared" si="101"/>
        <v>0</v>
      </c>
      <c r="Z380">
        <v>100</v>
      </c>
      <c r="AA380" s="23">
        <v>10</v>
      </c>
      <c r="AB380" s="23">
        <f>INT(VLOOKUP(VLOOKUP($C380,角色技能升级比率表!$B:$C,2,FALSE),角色属性概况!E:F,2,FALSE)*VLOOKUP(E380,角色属性概况!I:M,3,FALSE)*AA380/100)</f>
        <v>588</v>
      </c>
      <c r="AE380">
        <v>0</v>
      </c>
      <c r="AF380" s="23">
        <f t="shared" si="93"/>
        <v>0</v>
      </c>
      <c r="AG380" s="23">
        <f t="shared" si="94"/>
        <v>0</v>
      </c>
      <c r="AN380" s="6" t="str">
        <f>_xlfn.IFNA(IF(IF($AH380=AN$5,VLOOKUP(AI380,buff!$K:$L,2,FALSE),"")=0,"",IF($AH380=AN$5,VLOOKUP(AI380,buff!$K:$L,2,FALSE),"")),"")</f>
        <v/>
      </c>
      <c r="AO380" s="6" t="str">
        <f>_xlfn.IFNA(IF(IF($AH380=AO$5,VLOOKUP(AJ380,buff!$K:$L,2,FALSE),"")=0,"",IF($AH380=AO$5,VLOOKUP(AJ380,buff!$K:$L,2,FALSE),"")),"")</f>
        <v/>
      </c>
      <c r="AP380" s="6" t="str">
        <f>_xlfn.IFNA(IF(IF($AH380=AP$5,VLOOKUP(AK380,buff!$K:$L,2,FALSE),"")=0,"",IF($AH380=AP$5,VLOOKUP(AK380,buff!$K:$L,2,FALSE),"")),"")</f>
        <v/>
      </c>
      <c r="AQ380" s="6" t="str">
        <f>_xlfn.IFNA(IF(IF($AH380=AQ$5,VLOOKUP(AL380,buff!$K:$L,2,FALSE),"")=0,"",IF($AH380=AQ$5,VLOOKUP(AL380,buff!$K:$L,2,FALSE),"")),"")</f>
        <v/>
      </c>
      <c r="AR380" s="6" t="str">
        <f>_xlfn.IFNA(IF(IF($AH380=AR$5,VLOOKUP(AM380,buff!$K:$L,2,FALSE),"")=0,"",IF($AH380=AR$5,VLOOKUP(AM380,buff!$K:$L,2,FALSE),"")),"")</f>
        <v/>
      </c>
      <c r="AS380" s="6" t="str">
        <f>_xlfn.IFNA(IF(IF($AH380=AS$5,VLOOKUP(AI380,buff!$K:$L,2,FALSE),"")=0,"",IF($AH380=AS$5,VLOOKUP(AI380,buff!$K:$L,2,FALSE),"")),"")</f>
        <v/>
      </c>
      <c r="AT380" s="6" t="str">
        <f>_xlfn.IFNA(IF(IF($AH380=AT$5,VLOOKUP(AJ380,buff!$K:$L,2,FALSE),"")=0,"",IF($AH380=AT$5,VLOOKUP(AJ380,buff!$K:$L,2,FALSE),"")),"")</f>
        <v/>
      </c>
      <c r="AU380" s="6" t="str">
        <f>_xlfn.IFNA(IF(IF($AH380=AU$5,VLOOKUP(AK380,buff!$K:$L,2,FALSE),"")=0,"",IF($AH380=AU$5,VLOOKUP(AK380,buff!$K:$L,2,FALSE),"")),"")</f>
        <v/>
      </c>
      <c r="AV380" s="6" t="str">
        <f>_xlfn.IFNA(IF(IF($AH380=AV$5,VLOOKUP(AL380,buff!$K:$L,2,FALSE),"")=0,"",IF($AH380=AV$5,VLOOKUP(AL380,buff!$K:$L,2,FALSE),"")),"")</f>
        <v/>
      </c>
      <c r="AW380" s="6" t="str">
        <f>_xlfn.IFNA(IF(IF($AH380=AW$5,VLOOKUP(AM380,buff!$K:$L,2,FALSE),"")=0,"",IF($AH380=AW$5,VLOOKUP(AM380,buff!$K:$L,2,FALSE),"")),"")</f>
        <v/>
      </c>
      <c r="AX380" s="6" t="e">
        <f>VLOOKUP(AI380,buff!K:P,6,FALSE)</f>
        <v>#N/A</v>
      </c>
      <c r="AY380" t="e">
        <f t="shared" si="95"/>
        <v>#N/A</v>
      </c>
      <c r="AZ380" t="e">
        <f t="shared" si="95"/>
        <v>#N/A</v>
      </c>
      <c r="BA380">
        <f t="shared" si="96"/>
        <v>0</v>
      </c>
      <c r="BB380">
        <f t="shared" si="97"/>
        <v>0</v>
      </c>
    </row>
    <row r="381" spans="1:54" x14ac:dyDescent="0.15">
      <c r="A381" t="str">
        <f t="shared" si="103"/>
        <v>云颜主动技能1等级15</v>
      </c>
      <c r="B381" s="8">
        <v>375</v>
      </c>
      <c r="C381" s="8" t="str">
        <f>VLOOKUP(G381,角色!A:B,2,FALSE)</f>
        <v>云颜</v>
      </c>
      <c r="D381" s="8" t="str">
        <f t="shared" si="92"/>
        <v>主动技能1</v>
      </c>
      <c r="E381" s="8">
        <f t="shared" si="98"/>
        <v>15</v>
      </c>
      <c r="F381" s="8">
        <f t="shared" si="99"/>
        <v>1</v>
      </c>
      <c r="G381" s="8">
        <f t="shared" si="100"/>
        <v>7</v>
      </c>
      <c r="H381" s="4" t="s">
        <v>445</v>
      </c>
      <c r="I381" s="24" t="str">
        <f t="shared" si="102"/>
        <v>对敌方单体攻击，造成100%攻击力（+724）点伤害。</v>
      </c>
      <c r="J381" s="4" t="s">
        <v>305</v>
      </c>
      <c r="K381" s="1" t="s">
        <v>103</v>
      </c>
      <c r="L381" s="4" t="s">
        <v>107</v>
      </c>
      <c r="M381" s="4"/>
      <c r="N381" s="4">
        <v>100</v>
      </c>
      <c r="O381" s="4"/>
      <c r="T381" s="6" t="str">
        <f t="shared" si="104"/>
        <v/>
      </c>
      <c r="U381" s="6" t="str">
        <f t="shared" si="105"/>
        <v/>
      </c>
      <c r="Y381">
        <f t="shared" si="101"/>
        <v>0</v>
      </c>
      <c r="Z381">
        <v>100</v>
      </c>
      <c r="AA381" s="23">
        <v>10</v>
      </c>
      <c r="AB381" s="23">
        <f>INT(VLOOKUP(VLOOKUP($C381,角色技能升级比率表!$B:$C,2,FALSE),角色属性概况!E:F,2,FALSE)*VLOOKUP(E381,角色属性概况!I:M,3,FALSE)*AA381/100)</f>
        <v>724</v>
      </c>
      <c r="AE381">
        <v>0</v>
      </c>
      <c r="AF381" s="23">
        <f t="shared" si="93"/>
        <v>0</v>
      </c>
      <c r="AG381" s="23">
        <f t="shared" si="94"/>
        <v>0</v>
      </c>
      <c r="AN381" s="6" t="str">
        <f>_xlfn.IFNA(IF(IF($AH381=AN$5,VLOOKUP(AI381,buff!$K:$L,2,FALSE),"")=0,"",IF($AH381=AN$5,VLOOKUP(AI381,buff!$K:$L,2,FALSE),"")),"")</f>
        <v/>
      </c>
      <c r="AO381" s="6" t="str">
        <f>_xlfn.IFNA(IF(IF($AH381=AO$5,VLOOKUP(AJ381,buff!$K:$L,2,FALSE),"")=0,"",IF($AH381=AO$5,VLOOKUP(AJ381,buff!$K:$L,2,FALSE),"")),"")</f>
        <v/>
      </c>
      <c r="AP381" s="6" t="str">
        <f>_xlfn.IFNA(IF(IF($AH381=AP$5,VLOOKUP(AK381,buff!$K:$L,2,FALSE),"")=0,"",IF($AH381=AP$5,VLOOKUP(AK381,buff!$K:$L,2,FALSE),"")),"")</f>
        <v/>
      </c>
      <c r="AQ381" s="6" t="str">
        <f>_xlfn.IFNA(IF(IF($AH381=AQ$5,VLOOKUP(AL381,buff!$K:$L,2,FALSE),"")=0,"",IF($AH381=AQ$5,VLOOKUP(AL381,buff!$K:$L,2,FALSE),"")),"")</f>
        <v/>
      </c>
      <c r="AR381" s="6" t="str">
        <f>_xlfn.IFNA(IF(IF($AH381=AR$5,VLOOKUP(AM381,buff!$K:$L,2,FALSE),"")=0,"",IF($AH381=AR$5,VLOOKUP(AM381,buff!$K:$L,2,FALSE),"")),"")</f>
        <v/>
      </c>
      <c r="AS381" s="6" t="str">
        <f>_xlfn.IFNA(IF(IF($AH381=AS$5,VLOOKUP(AI381,buff!$K:$L,2,FALSE),"")=0,"",IF($AH381=AS$5,VLOOKUP(AI381,buff!$K:$L,2,FALSE),"")),"")</f>
        <v/>
      </c>
      <c r="AT381" s="6" t="str">
        <f>_xlfn.IFNA(IF(IF($AH381=AT$5,VLOOKUP(AJ381,buff!$K:$L,2,FALSE),"")=0,"",IF($AH381=AT$5,VLOOKUP(AJ381,buff!$K:$L,2,FALSE),"")),"")</f>
        <v/>
      </c>
      <c r="AU381" s="6" t="str">
        <f>_xlfn.IFNA(IF(IF($AH381=AU$5,VLOOKUP(AK381,buff!$K:$L,2,FALSE),"")=0,"",IF($AH381=AU$5,VLOOKUP(AK381,buff!$K:$L,2,FALSE),"")),"")</f>
        <v/>
      </c>
      <c r="AV381" s="6" t="str">
        <f>_xlfn.IFNA(IF(IF($AH381=AV$5,VLOOKUP(AL381,buff!$K:$L,2,FALSE),"")=0,"",IF($AH381=AV$5,VLOOKUP(AL381,buff!$K:$L,2,FALSE),"")),"")</f>
        <v/>
      </c>
      <c r="AW381" s="6" t="str">
        <f>_xlfn.IFNA(IF(IF($AH381=AW$5,VLOOKUP(AM381,buff!$K:$L,2,FALSE),"")=0,"",IF($AH381=AW$5,VLOOKUP(AM381,buff!$K:$L,2,FALSE),"")),"")</f>
        <v/>
      </c>
      <c r="AX381" s="6" t="e">
        <f>VLOOKUP(AI381,buff!K:P,6,FALSE)</f>
        <v>#N/A</v>
      </c>
      <c r="AY381" t="e">
        <f t="shared" si="95"/>
        <v>#N/A</v>
      </c>
      <c r="AZ381" t="e">
        <f t="shared" si="95"/>
        <v>#N/A</v>
      </c>
      <c r="BA381">
        <f t="shared" si="96"/>
        <v>0</v>
      </c>
      <c r="BB381">
        <f t="shared" si="97"/>
        <v>0</v>
      </c>
    </row>
    <row r="382" spans="1:54" x14ac:dyDescent="0.15">
      <c r="A382" t="str">
        <f t="shared" si="103"/>
        <v>云颜主动技能1等级16</v>
      </c>
      <c r="B382" s="8">
        <v>376</v>
      </c>
      <c r="C382" s="8" t="str">
        <f>VLOOKUP(G382,角色!A:B,2,FALSE)</f>
        <v>云颜</v>
      </c>
      <c r="D382" s="8" t="str">
        <f t="shared" si="92"/>
        <v>主动技能1</v>
      </c>
      <c r="E382" s="8">
        <f t="shared" si="98"/>
        <v>16</v>
      </c>
      <c r="F382" s="8">
        <f t="shared" si="99"/>
        <v>1</v>
      </c>
      <c r="G382" s="8">
        <f t="shared" si="100"/>
        <v>7</v>
      </c>
      <c r="H382" s="4" t="s">
        <v>445</v>
      </c>
      <c r="I382" s="24" t="str">
        <f t="shared" si="102"/>
        <v>对敌方单体攻击，造成100%攻击力（+892）点伤害。</v>
      </c>
      <c r="J382" s="4" t="s">
        <v>305</v>
      </c>
      <c r="K382" s="1" t="s">
        <v>103</v>
      </c>
      <c r="L382" s="4" t="s">
        <v>107</v>
      </c>
      <c r="M382" s="4"/>
      <c r="N382" s="4">
        <v>100</v>
      </c>
      <c r="O382" s="4"/>
      <c r="T382" s="6" t="str">
        <f t="shared" si="104"/>
        <v/>
      </c>
      <c r="U382" s="6" t="str">
        <f t="shared" si="105"/>
        <v/>
      </c>
      <c r="Y382">
        <f t="shared" si="101"/>
        <v>0</v>
      </c>
      <c r="Z382">
        <v>100</v>
      </c>
      <c r="AA382" s="23">
        <v>10</v>
      </c>
      <c r="AB382" s="23">
        <f>INT(VLOOKUP(VLOOKUP($C382,角色技能升级比率表!$B:$C,2,FALSE),角色属性概况!E:F,2,FALSE)*VLOOKUP(E382,角色属性概况!I:M,3,FALSE)*AA382/100)</f>
        <v>892</v>
      </c>
      <c r="AE382">
        <v>0</v>
      </c>
      <c r="AF382" s="23">
        <f t="shared" si="93"/>
        <v>0</v>
      </c>
      <c r="AG382" s="23">
        <f t="shared" si="94"/>
        <v>0</v>
      </c>
      <c r="AN382" s="6" t="str">
        <f>_xlfn.IFNA(IF(IF($AH382=AN$5,VLOOKUP(AI382,buff!$K:$L,2,FALSE),"")=0,"",IF($AH382=AN$5,VLOOKUP(AI382,buff!$K:$L,2,FALSE),"")),"")</f>
        <v/>
      </c>
      <c r="AO382" s="6" t="str">
        <f>_xlfn.IFNA(IF(IF($AH382=AO$5,VLOOKUP(AJ382,buff!$K:$L,2,FALSE),"")=0,"",IF($AH382=AO$5,VLOOKUP(AJ382,buff!$K:$L,2,FALSE),"")),"")</f>
        <v/>
      </c>
      <c r="AP382" s="6" t="str">
        <f>_xlfn.IFNA(IF(IF($AH382=AP$5,VLOOKUP(AK382,buff!$K:$L,2,FALSE),"")=0,"",IF($AH382=AP$5,VLOOKUP(AK382,buff!$K:$L,2,FALSE),"")),"")</f>
        <v/>
      </c>
      <c r="AQ382" s="6" t="str">
        <f>_xlfn.IFNA(IF(IF($AH382=AQ$5,VLOOKUP(AL382,buff!$K:$L,2,FALSE),"")=0,"",IF($AH382=AQ$5,VLOOKUP(AL382,buff!$K:$L,2,FALSE),"")),"")</f>
        <v/>
      </c>
      <c r="AR382" s="6" t="str">
        <f>_xlfn.IFNA(IF(IF($AH382=AR$5,VLOOKUP(AM382,buff!$K:$L,2,FALSE),"")=0,"",IF($AH382=AR$5,VLOOKUP(AM382,buff!$K:$L,2,FALSE),"")),"")</f>
        <v/>
      </c>
      <c r="AS382" s="6" t="str">
        <f>_xlfn.IFNA(IF(IF($AH382=AS$5,VLOOKUP(AI382,buff!$K:$L,2,FALSE),"")=0,"",IF($AH382=AS$5,VLOOKUP(AI382,buff!$K:$L,2,FALSE),"")),"")</f>
        <v/>
      </c>
      <c r="AT382" s="6" t="str">
        <f>_xlfn.IFNA(IF(IF($AH382=AT$5,VLOOKUP(AJ382,buff!$K:$L,2,FALSE),"")=0,"",IF($AH382=AT$5,VLOOKUP(AJ382,buff!$K:$L,2,FALSE),"")),"")</f>
        <v/>
      </c>
      <c r="AU382" s="6" t="str">
        <f>_xlfn.IFNA(IF(IF($AH382=AU$5,VLOOKUP(AK382,buff!$K:$L,2,FALSE),"")=0,"",IF($AH382=AU$5,VLOOKUP(AK382,buff!$K:$L,2,FALSE),"")),"")</f>
        <v/>
      </c>
      <c r="AV382" s="6" t="str">
        <f>_xlfn.IFNA(IF(IF($AH382=AV$5,VLOOKUP(AL382,buff!$K:$L,2,FALSE),"")=0,"",IF($AH382=AV$5,VLOOKUP(AL382,buff!$K:$L,2,FALSE),"")),"")</f>
        <v/>
      </c>
      <c r="AW382" s="6" t="str">
        <f>_xlfn.IFNA(IF(IF($AH382=AW$5,VLOOKUP(AM382,buff!$K:$L,2,FALSE),"")=0,"",IF($AH382=AW$5,VLOOKUP(AM382,buff!$K:$L,2,FALSE),"")),"")</f>
        <v/>
      </c>
      <c r="AX382" s="6" t="e">
        <f>VLOOKUP(AI382,buff!K:P,6,FALSE)</f>
        <v>#N/A</v>
      </c>
      <c r="AY382" t="e">
        <f t="shared" si="95"/>
        <v>#N/A</v>
      </c>
      <c r="AZ382" t="e">
        <f t="shared" si="95"/>
        <v>#N/A</v>
      </c>
      <c r="BA382">
        <f t="shared" si="96"/>
        <v>0</v>
      </c>
      <c r="BB382">
        <f t="shared" si="97"/>
        <v>0</v>
      </c>
    </row>
    <row r="383" spans="1:54" x14ac:dyDescent="0.15">
      <c r="A383" t="str">
        <f t="shared" si="103"/>
        <v>云颜主动技能1等级17</v>
      </c>
      <c r="B383" s="8">
        <v>377</v>
      </c>
      <c r="C383" s="8" t="str">
        <f>VLOOKUP(G383,角色!A:B,2,FALSE)</f>
        <v>云颜</v>
      </c>
      <c r="D383" s="8" t="str">
        <f t="shared" si="92"/>
        <v>主动技能1</v>
      </c>
      <c r="E383" s="8">
        <f t="shared" si="98"/>
        <v>17</v>
      </c>
      <c r="F383" s="8">
        <f t="shared" si="99"/>
        <v>1</v>
      </c>
      <c r="G383" s="8">
        <f t="shared" si="100"/>
        <v>7</v>
      </c>
      <c r="H383" s="4" t="s">
        <v>445</v>
      </c>
      <c r="I383" s="24" t="str">
        <f t="shared" si="102"/>
        <v>对敌方单体攻击，造成100%攻击力（+1098）点伤害。</v>
      </c>
      <c r="J383" s="4" t="s">
        <v>305</v>
      </c>
      <c r="K383" s="1" t="s">
        <v>103</v>
      </c>
      <c r="L383" s="4" t="s">
        <v>107</v>
      </c>
      <c r="M383" s="4"/>
      <c r="N383" s="4">
        <v>100</v>
      </c>
      <c r="O383" s="4"/>
      <c r="T383" s="6" t="str">
        <f t="shared" si="104"/>
        <v/>
      </c>
      <c r="U383" s="6" t="str">
        <f t="shared" si="105"/>
        <v/>
      </c>
      <c r="Y383">
        <f t="shared" si="101"/>
        <v>0</v>
      </c>
      <c r="Z383">
        <v>100</v>
      </c>
      <c r="AA383" s="23">
        <v>10</v>
      </c>
      <c r="AB383" s="23">
        <f>INT(VLOOKUP(VLOOKUP($C383,角色技能升级比率表!$B:$C,2,FALSE),角色属性概况!E:F,2,FALSE)*VLOOKUP(E383,角色属性概况!I:M,3,FALSE)*AA383/100)</f>
        <v>1098</v>
      </c>
      <c r="AE383">
        <v>0</v>
      </c>
      <c r="AF383" s="23">
        <f t="shared" si="93"/>
        <v>0</v>
      </c>
      <c r="AG383" s="23">
        <f t="shared" si="94"/>
        <v>0</v>
      </c>
      <c r="AN383" s="6" t="str">
        <f>_xlfn.IFNA(IF(IF($AH383=AN$5,VLOOKUP(AI383,buff!$K:$L,2,FALSE),"")=0,"",IF($AH383=AN$5,VLOOKUP(AI383,buff!$K:$L,2,FALSE),"")),"")</f>
        <v/>
      </c>
      <c r="AO383" s="6" t="str">
        <f>_xlfn.IFNA(IF(IF($AH383=AO$5,VLOOKUP(AJ383,buff!$K:$L,2,FALSE),"")=0,"",IF($AH383=AO$5,VLOOKUP(AJ383,buff!$K:$L,2,FALSE),"")),"")</f>
        <v/>
      </c>
      <c r="AP383" s="6" t="str">
        <f>_xlfn.IFNA(IF(IF($AH383=AP$5,VLOOKUP(AK383,buff!$K:$L,2,FALSE),"")=0,"",IF($AH383=AP$5,VLOOKUP(AK383,buff!$K:$L,2,FALSE),"")),"")</f>
        <v/>
      </c>
      <c r="AQ383" s="6" t="str">
        <f>_xlfn.IFNA(IF(IF($AH383=AQ$5,VLOOKUP(AL383,buff!$K:$L,2,FALSE),"")=0,"",IF($AH383=AQ$5,VLOOKUP(AL383,buff!$K:$L,2,FALSE),"")),"")</f>
        <v/>
      </c>
      <c r="AR383" s="6" t="str">
        <f>_xlfn.IFNA(IF(IF($AH383=AR$5,VLOOKUP(AM383,buff!$K:$L,2,FALSE),"")=0,"",IF($AH383=AR$5,VLOOKUP(AM383,buff!$K:$L,2,FALSE),"")),"")</f>
        <v/>
      </c>
      <c r="AS383" s="6" t="str">
        <f>_xlfn.IFNA(IF(IF($AH383=AS$5,VLOOKUP(AI383,buff!$K:$L,2,FALSE),"")=0,"",IF($AH383=AS$5,VLOOKUP(AI383,buff!$K:$L,2,FALSE),"")),"")</f>
        <v/>
      </c>
      <c r="AT383" s="6" t="str">
        <f>_xlfn.IFNA(IF(IF($AH383=AT$5,VLOOKUP(AJ383,buff!$K:$L,2,FALSE),"")=0,"",IF($AH383=AT$5,VLOOKUP(AJ383,buff!$K:$L,2,FALSE),"")),"")</f>
        <v/>
      </c>
      <c r="AU383" s="6" t="str">
        <f>_xlfn.IFNA(IF(IF($AH383=AU$5,VLOOKUP(AK383,buff!$K:$L,2,FALSE),"")=0,"",IF($AH383=AU$5,VLOOKUP(AK383,buff!$K:$L,2,FALSE),"")),"")</f>
        <v/>
      </c>
      <c r="AV383" s="6" t="str">
        <f>_xlfn.IFNA(IF(IF($AH383=AV$5,VLOOKUP(AL383,buff!$K:$L,2,FALSE),"")=0,"",IF($AH383=AV$5,VLOOKUP(AL383,buff!$K:$L,2,FALSE),"")),"")</f>
        <v/>
      </c>
      <c r="AW383" s="6" t="str">
        <f>_xlfn.IFNA(IF(IF($AH383=AW$5,VLOOKUP(AM383,buff!$K:$L,2,FALSE),"")=0,"",IF($AH383=AW$5,VLOOKUP(AM383,buff!$K:$L,2,FALSE),"")),"")</f>
        <v/>
      </c>
      <c r="AX383" s="6" t="e">
        <f>VLOOKUP(AI383,buff!K:P,6,FALSE)</f>
        <v>#N/A</v>
      </c>
      <c r="AY383" t="e">
        <f t="shared" si="95"/>
        <v>#N/A</v>
      </c>
      <c r="AZ383" t="e">
        <f t="shared" si="95"/>
        <v>#N/A</v>
      </c>
      <c r="BA383">
        <f t="shared" si="96"/>
        <v>0</v>
      </c>
      <c r="BB383">
        <f t="shared" si="97"/>
        <v>0</v>
      </c>
    </row>
    <row r="384" spans="1:54" x14ac:dyDescent="0.15">
      <c r="A384" t="str">
        <f t="shared" si="103"/>
        <v>云颜主动技能1等级18</v>
      </c>
      <c r="B384" s="8">
        <v>378</v>
      </c>
      <c r="C384" s="8" t="str">
        <f>VLOOKUP(G384,角色!A:B,2,FALSE)</f>
        <v>云颜</v>
      </c>
      <c r="D384" s="8" t="str">
        <f t="shared" si="92"/>
        <v>主动技能1</v>
      </c>
      <c r="E384" s="8">
        <f t="shared" si="98"/>
        <v>18</v>
      </c>
      <c r="F384" s="8">
        <f t="shared" si="99"/>
        <v>1</v>
      </c>
      <c r="G384" s="8">
        <f t="shared" si="100"/>
        <v>7</v>
      </c>
      <c r="H384" s="4" t="s">
        <v>445</v>
      </c>
      <c r="I384" s="24" t="str">
        <f t="shared" si="102"/>
        <v>对敌方单体攻击，造成100%攻击力（+1352）点伤害。</v>
      </c>
      <c r="J384" s="4" t="s">
        <v>305</v>
      </c>
      <c r="K384" s="1" t="s">
        <v>103</v>
      </c>
      <c r="L384" s="4" t="s">
        <v>107</v>
      </c>
      <c r="M384" s="4"/>
      <c r="N384" s="4">
        <v>100</v>
      </c>
      <c r="O384" s="4"/>
      <c r="T384" s="6" t="str">
        <f t="shared" si="104"/>
        <v/>
      </c>
      <c r="U384" s="6" t="str">
        <f t="shared" si="105"/>
        <v/>
      </c>
      <c r="Y384">
        <f t="shared" si="101"/>
        <v>0</v>
      </c>
      <c r="Z384">
        <v>100</v>
      </c>
      <c r="AA384" s="23">
        <v>10</v>
      </c>
      <c r="AB384" s="23">
        <f>INT(VLOOKUP(VLOOKUP($C384,角色技能升级比率表!$B:$C,2,FALSE),角色属性概况!E:F,2,FALSE)*VLOOKUP(E384,角色属性概况!I:M,3,FALSE)*AA384/100)</f>
        <v>1352</v>
      </c>
      <c r="AE384">
        <v>0</v>
      </c>
      <c r="AF384" s="23">
        <f t="shared" si="93"/>
        <v>0</v>
      </c>
      <c r="AG384" s="23">
        <f t="shared" si="94"/>
        <v>0</v>
      </c>
      <c r="AN384" s="6" t="str">
        <f>_xlfn.IFNA(IF(IF($AH384=AN$5,VLOOKUP(AI384,buff!$K:$L,2,FALSE),"")=0,"",IF($AH384=AN$5,VLOOKUP(AI384,buff!$K:$L,2,FALSE),"")),"")</f>
        <v/>
      </c>
      <c r="AO384" s="6" t="str">
        <f>_xlfn.IFNA(IF(IF($AH384=AO$5,VLOOKUP(AJ384,buff!$K:$L,2,FALSE),"")=0,"",IF($AH384=AO$5,VLOOKUP(AJ384,buff!$K:$L,2,FALSE),"")),"")</f>
        <v/>
      </c>
      <c r="AP384" s="6" t="str">
        <f>_xlfn.IFNA(IF(IF($AH384=AP$5,VLOOKUP(AK384,buff!$K:$L,2,FALSE),"")=0,"",IF($AH384=AP$5,VLOOKUP(AK384,buff!$K:$L,2,FALSE),"")),"")</f>
        <v/>
      </c>
      <c r="AQ384" s="6" t="str">
        <f>_xlfn.IFNA(IF(IF($AH384=AQ$5,VLOOKUP(AL384,buff!$K:$L,2,FALSE),"")=0,"",IF($AH384=AQ$5,VLOOKUP(AL384,buff!$K:$L,2,FALSE),"")),"")</f>
        <v/>
      </c>
      <c r="AR384" s="6" t="str">
        <f>_xlfn.IFNA(IF(IF($AH384=AR$5,VLOOKUP(AM384,buff!$K:$L,2,FALSE),"")=0,"",IF($AH384=AR$5,VLOOKUP(AM384,buff!$K:$L,2,FALSE),"")),"")</f>
        <v/>
      </c>
      <c r="AS384" s="6" t="str">
        <f>_xlfn.IFNA(IF(IF($AH384=AS$5,VLOOKUP(AI384,buff!$K:$L,2,FALSE),"")=0,"",IF($AH384=AS$5,VLOOKUP(AI384,buff!$K:$L,2,FALSE),"")),"")</f>
        <v/>
      </c>
      <c r="AT384" s="6" t="str">
        <f>_xlfn.IFNA(IF(IF($AH384=AT$5,VLOOKUP(AJ384,buff!$K:$L,2,FALSE),"")=0,"",IF($AH384=AT$5,VLOOKUP(AJ384,buff!$K:$L,2,FALSE),"")),"")</f>
        <v/>
      </c>
      <c r="AU384" s="6" t="str">
        <f>_xlfn.IFNA(IF(IF($AH384=AU$5,VLOOKUP(AK384,buff!$K:$L,2,FALSE),"")=0,"",IF($AH384=AU$5,VLOOKUP(AK384,buff!$K:$L,2,FALSE),"")),"")</f>
        <v/>
      </c>
      <c r="AV384" s="6" t="str">
        <f>_xlfn.IFNA(IF(IF($AH384=AV$5,VLOOKUP(AL384,buff!$K:$L,2,FALSE),"")=0,"",IF($AH384=AV$5,VLOOKUP(AL384,buff!$K:$L,2,FALSE),"")),"")</f>
        <v/>
      </c>
      <c r="AW384" s="6" t="str">
        <f>_xlfn.IFNA(IF(IF($AH384=AW$5,VLOOKUP(AM384,buff!$K:$L,2,FALSE),"")=0,"",IF($AH384=AW$5,VLOOKUP(AM384,buff!$K:$L,2,FALSE),"")),"")</f>
        <v/>
      </c>
      <c r="AX384" s="6" t="e">
        <f>VLOOKUP(AI384,buff!K:P,6,FALSE)</f>
        <v>#N/A</v>
      </c>
      <c r="AY384" t="e">
        <f t="shared" si="95"/>
        <v>#N/A</v>
      </c>
      <c r="AZ384" t="e">
        <f t="shared" si="95"/>
        <v>#N/A</v>
      </c>
      <c r="BA384">
        <f t="shared" si="96"/>
        <v>0</v>
      </c>
      <c r="BB384">
        <f t="shared" si="97"/>
        <v>0</v>
      </c>
    </row>
    <row r="385" spans="1:54" x14ac:dyDescent="0.15">
      <c r="A385" t="str">
        <f t="shared" si="103"/>
        <v>云颜主动技能1等级19</v>
      </c>
      <c r="B385" s="8">
        <v>379</v>
      </c>
      <c r="C385" s="8" t="str">
        <f>VLOOKUP(G385,角色!A:B,2,FALSE)</f>
        <v>云颜</v>
      </c>
      <c r="D385" s="8" t="str">
        <f t="shared" si="92"/>
        <v>主动技能1</v>
      </c>
      <c r="E385" s="8">
        <f t="shared" si="98"/>
        <v>19</v>
      </c>
      <c r="F385" s="8">
        <f t="shared" si="99"/>
        <v>1</v>
      </c>
      <c r="G385" s="8">
        <f t="shared" si="100"/>
        <v>7</v>
      </c>
      <c r="H385" s="4" t="s">
        <v>445</v>
      </c>
      <c r="I385" s="24" t="str">
        <f t="shared" si="102"/>
        <v>对敌方单体攻击，造成100%攻击力（+1665）点伤害。</v>
      </c>
      <c r="J385" s="4" t="s">
        <v>305</v>
      </c>
      <c r="K385" s="1" t="s">
        <v>103</v>
      </c>
      <c r="L385" s="4" t="s">
        <v>107</v>
      </c>
      <c r="M385" s="4"/>
      <c r="N385" s="4">
        <v>100</v>
      </c>
      <c r="O385" s="4"/>
      <c r="T385" s="6" t="str">
        <f t="shared" si="104"/>
        <v/>
      </c>
      <c r="U385" s="6" t="str">
        <f t="shared" si="105"/>
        <v/>
      </c>
      <c r="Y385">
        <f t="shared" si="101"/>
        <v>0</v>
      </c>
      <c r="Z385">
        <v>100</v>
      </c>
      <c r="AA385" s="23">
        <v>10</v>
      </c>
      <c r="AB385" s="23">
        <f>INT(VLOOKUP(VLOOKUP($C385,角色技能升级比率表!$B:$C,2,FALSE),角色属性概况!E:F,2,FALSE)*VLOOKUP(E385,角色属性概况!I:M,3,FALSE)*AA385/100)</f>
        <v>1665</v>
      </c>
      <c r="AE385">
        <v>0</v>
      </c>
      <c r="AF385" s="23">
        <f t="shared" si="93"/>
        <v>0</v>
      </c>
      <c r="AG385" s="23">
        <f t="shared" si="94"/>
        <v>0</v>
      </c>
      <c r="AN385" s="6" t="str">
        <f>_xlfn.IFNA(IF(IF($AH385=AN$5,VLOOKUP(AI385,buff!$K:$L,2,FALSE),"")=0,"",IF($AH385=AN$5,VLOOKUP(AI385,buff!$K:$L,2,FALSE),"")),"")</f>
        <v/>
      </c>
      <c r="AO385" s="6" t="str">
        <f>_xlfn.IFNA(IF(IF($AH385=AO$5,VLOOKUP(AJ385,buff!$K:$L,2,FALSE),"")=0,"",IF($AH385=AO$5,VLOOKUP(AJ385,buff!$K:$L,2,FALSE),"")),"")</f>
        <v/>
      </c>
      <c r="AP385" s="6" t="str">
        <f>_xlfn.IFNA(IF(IF($AH385=AP$5,VLOOKUP(AK385,buff!$K:$L,2,FALSE),"")=0,"",IF($AH385=AP$5,VLOOKUP(AK385,buff!$K:$L,2,FALSE),"")),"")</f>
        <v/>
      </c>
      <c r="AQ385" s="6" t="str">
        <f>_xlfn.IFNA(IF(IF($AH385=AQ$5,VLOOKUP(AL385,buff!$K:$L,2,FALSE),"")=0,"",IF($AH385=AQ$5,VLOOKUP(AL385,buff!$K:$L,2,FALSE),"")),"")</f>
        <v/>
      </c>
      <c r="AR385" s="6" t="str">
        <f>_xlfn.IFNA(IF(IF($AH385=AR$5,VLOOKUP(AM385,buff!$K:$L,2,FALSE),"")=0,"",IF($AH385=AR$5,VLOOKUP(AM385,buff!$K:$L,2,FALSE),"")),"")</f>
        <v/>
      </c>
      <c r="AS385" s="6" t="str">
        <f>_xlfn.IFNA(IF(IF($AH385=AS$5,VLOOKUP(AI385,buff!$K:$L,2,FALSE),"")=0,"",IF($AH385=AS$5,VLOOKUP(AI385,buff!$K:$L,2,FALSE),"")),"")</f>
        <v/>
      </c>
      <c r="AT385" s="6" t="str">
        <f>_xlfn.IFNA(IF(IF($AH385=AT$5,VLOOKUP(AJ385,buff!$K:$L,2,FALSE),"")=0,"",IF($AH385=AT$5,VLOOKUP(AJ385,buff!$K:$L,2,FALSE),"")),"")</f>
        <v/>
      </c>
      <c r="AU385" s="6" t="str">
        <f>_xlfn.IFNA(IF(IF($AH385=AU$5,VLOOKUP(AK385,buff!$K:$L,2,FALSE),"")=0,"",IF($AH385=AU$5,VLOOKUP(AK385,buff!$K:$L,2,FALSE),"")),"")</f>
        <v/>
      </c>
      <c r="AV385" s="6" t="str">
        <f>_xlfn.IFNA(IF(IF($AH385=AV$5,VLOOKUP(AL385,buff!$K:$L,2,FALSE),"")=0,"",IF($AH385=AV$5,VLOOKUP(AL385,buff!$K:$L,2,FALSE),"")),"")</f>
        <v/>
      </c>
      <c r="AW385" s="6" t="str">
        <f>_xlfn.IFNA(IF(IF($AH385=AW$5,VLOOKUP(AM385,buff!$K:$L,2,FALSE),"")=0,"",IF($AH385=AW$5,VLOOKUP(AM385,buff!$K:$L,2,FALSE),"")),"")</f>
        <v/>
      </c>
      <c r="AX385" s="6" t="e">
        <f>VLOOKUP(AI385,buff!K:P,6,FALSE)</f>
        <v>#N/A</v>
      </c>
      <c r="AY385" t="e">
        <f t="shared" si="95"/>
        <v>#N/A</v>
      </c>
      <c r="AZ385" t="e">
        <f t="shared" si="95"/>
        <v>#N/A</v>
      </c>
      <c r="BA385">
        <f t="shared" si="96"/>
        <v>0</v>
      </c>
      <c r="BB385">
        <f t="shared" si="97"/>
        <v>0</v>
      </c>
    </row>
    <row r="386" spans="1:54" x14ac:dyDescent="0.15">
      <c r="A386" t="str">
        <f t="shared" si="103"/>
        <v>云颜主动技能1等级20</v>
      </c>
      <c r="B386" s="8">
        <v>380</v>
      </c>
      <c r="C386" s="8" t="str">
        <f>VLOOKUP(G386,角色!A:B,2,FALSE)</f>
        <v>云颜</v>
      </c>
      <c r="D386" s="8" t="str">
        <f t="shared" si="92"/>
        <v>主动技能1</v>
      </c>
      <c r="E386" s="8">
        <f t="shared" si="98"/>
        <v>20</v>
      </c>
      <c r="F386" s="8">
        <f t="shared" si="99"/>
        <v>1</v>
      </c>
      <c r="G386" s="8">
        <f t="shared" si="100"/>
        <v>7</v>
      </c>
      <c r="H386" s="4" t="s">
        <v>445</v>
      </c>
      <c r="I386" s="24" t="str">
        <f t="shared" si="102"/>
        <v>对敌方单体攻击，造成100%攻击力（+2051）点伤害。</v>
      </c>
      <c r="J386" s="4" t="s">
        <v>305</v>
      </c>
      <c r="K386" s="1" t="s">
        <v>103</v>
      </c>
      <c r="L386" s="4" t="s">
        <v>107</v>
      </c>
      <c r="M386" s="4"/>
      <c r="N386" s="4">
        <v>100</v>
      </c>
      <c r="O386" s="4"/>
      <c r="T386" s="6" t="str">
        <f t="shared" si="104"/>
        <v/>
      </c>
      <c r="U386" s="6" t="str">
        <f t="shared" si="105"/>
        <v/>
      </c>
      <c r="Y386">
        <f t="shared" si="101"/>
        <v>0</v>
      </c>
      <c r="Z386">
        <v>100</v>
      </c>
      <c r="AA386" s="23">
        <v>10</v>
      </c>
      <c r="AB386" s="23">
        <f>INT(VLOOKUP(VLOOKUP($C386,角色技能升级比率表!$B:$C,2,FALSE),角色属性概况!E:F,2,FALSE)*VLOOKUP(E386,角色属性概况!I:M,3,FALSE)*AA386/100)</f>
        <v>2051</v>
      </c>
      <c r="AE386">
        <v>0</v>
      </c>
      <c r="AF386" s="23">
        <f t="shared" si="93"/>
        <v>0</v>
      </c>
      <c r="AG386" s="23">
        <f t="shared" si="94"/>
        <v>0</v>
      </c>
      <c r="AN386" s="6" t="str">
        <f>_xlfn.IFNA(IF(IF($AH386=AN$5,VLOOKUP(AI386,buff!$K:$L,2,FALSE),"")=0,"",IF($AH386=AN$5,VLOOKUP(AI386,buff!$K:$L,2,FALSE),"")),"")</f>
        <v/>
      </c>
      <c r="AO386" s="6" t="str">
        <f>_xlfn.IFNA(IF(IF($AH386=AO$5,VLOOKUP(AJ386,buff!$K:$L,2,FALSE),"")=0,"",IF($AH386=AO$5,VLOOKUP(AJ386,buff!$K:$L,2,FALSE),"")),"")</f>
        <v/>
      </c>
      <c r="AP386" s="6" t="str">
        <f>_xlfn.IFNA(IF(IF($AH386=AP$5,VLOOKUP(AK386,buff!$K:$L,2,FALSE),"")=0,"",IF($AH386=AP$5,VLOOKUP(AK386,buff!$K:$L,2,FALSE),"")),"")</f>
        <v/>
      </c>
      <c r="AQ386" s="6" t="str">
        <f>_xlfn.IFNA(IF(IF($AH386=AQ$5,VLOOKUP(AL386,buff!$K:$L,2,FALSE),"")=0,"",IF($AH386=AQ$5,VLOOKUP(AL386,buff!$K:$L,2,FALSE),"")),"")</f>
        <v/>
      </c>
      <c r="AR386" s="6" t="str">
        <f>_xlfn.IFNA(IF(IF($AH386=AR$5,VLOOKUP(AM386,buff!$K:$L,2,FALSE),"")=0,"",IF($AH386=AR$5,VLOOKUP(AM386,buff!$K:$L,2,FALSE),"")),"")</f>
        <v/>
      </c>
      <c r="AS386" s="6" t="str">
        <f>_xlfn.IFNA(IF(IF($AH386=AS$5,VLOOKUP(AI386,buff!$K:$L,2,FALSE),"")=0,"",IF($AH386=AS$5,VLOOKUP(AI386,buff!$K:$L,2,FALSE),"")),"")</f>
        <v/>
      </c>
      <c r="AT386" s="6" t="str">
        <f>_xlfn.IFNA(IF(IF($AH386=AT$5,VLOOKUP(AJ386,buff!$K:$L,2,FALSE),"")=0,"",IF($AH386=AT$5,VLOOKUP(AJ386,buff!$K:$L,2,FALSE),"")),"")</f>
        <v/>
      </c>
      <c r="AU386" s="6" t="str">
        <f>_xlfn.IFNA(IF(IF($AH386=AU$5,VLOOKUP(AK386,buff!$K:$L,2,FALSE),"")=0,"",IF($AH386=AU$5,VLOOKUP(AK386,buff!$K:$L,2,FALSE),"")),"")</f>
        <v/>
      </c>
      <c r="AV386" s="6" t="str">
        <f>_xlfn.IFNA(IF(IF($AH386=AV$5,VLOOKUP(AL386,buff!$K:$L,2,FALSE),"")=0,"",IF($AH386=AV$5,VLOOKUP(AL386,buff!$K:$L,2,FALSE),"")),"")</f>
        <v/>
      </c>
      <c r="AW386" s="6" t="str">
        <f>_xlfn.IFNA(IF(IF($AH386=AW$5,VLOOKUP(AM386,buff!$K:$L,2,FALSE),"")=0,"",IF($AH386=AW$5,VLOOKUP(AM386,buff!$K:$L,2,FALSE),"")),"")</f>
        <v/>
      </c>
      <c r="AX386" s="6" t="e">
        <f>VLOOKUP(AI386,buff!K:P,6,FALSE)</f>
        <v>#N/A</v>
      </c>
      <c r="AY386" t="e">
        <f t="shared" si="95"/>
        <v>#N/A</v>
      </c>
      <c r="AZ386" t="e">
        <f t="shared" si="95"/>
        <v>#N/A</v>
      </c>
      <c r="BA386">
        <f t="shared" si="96"/>
        <v>0</v>
      </c>
      <c r="BB386">
        <f t="shared" si="97"/>
        <v>0</v>
      </c>
    </row>
    <row r="387" spans="1:54" x14ac:dyDescent="0.15">
      <c r="A387" t="str">
        <f t="shared" si="103"/>
        <v>云颜主动技能2等级1</v>
      </c>
      <c r="B387" s="8">
        <v>381</v>
      </c>
      <c r="C387" s="8" t="str">
        <f>VLOOKUP(G387,角色!A:B,2,FALSE)</f>
        <v>云颜</v>
      </c>
      <c r="D387" s="8" t="str">
        <f t="shared" si="92"/>
        <v>主动技能2</v>
      </c>
      <c r="E387" s="8">
        <f t="shared" si="98"/>
        <v>1</v>
      </c>
      <c r="F387" s="8">
        <f t="shared" si="99"/>
        <v>2</v>
      </c>
      <c r="G387" s="8">
        <f t="shared" si="100"/>
        <v>7</v>
      </c>
      <c r="H387" s="4" t="s">
        <v>446</v>
      </c>
      <c r="I387" s="24" t="str">
        <f>"对敌方单体造成125%攻击力（+"&amp;AB387&amp;"）点伤害,附带眩晕。"</f>
        <v>对敌方单体造成125%攻击力（+76）点伤害,附带眩晕。</v>
      </c>
      <c r="J387" s="4" t="s">
        <v>305</v>
      </c>
      <c r="K387" s="1" t="s">
        <v>103</v>
      </c>
      <c r="L387" s="4" t="s">
        <v>107</v>
      </c>
      <c r="M387" s="4"/>
      <c r="N387" s="4">
        <v>100</v>
      </c>
      <c r="O387" s="4"/>
      <c r="T387" s="6" t="str">
        <f t="shared" si="104"/>
        <v/>
      </c>
      <c r="U387" s="6" t="str">
        <f t="shared" si="105"/>
        <v>2:100:2:0</v>
      </c>
      <c r="Y387">
        <f t="shared" si="101"/>
        <v>50</v>
      </c>
      <c r="Z387">
        <v>125</v>
      </c>
      <c r="AA387" s="23">
        <v>25</v>
      </c>
      <c r="AB387" s="23">
        <f>INT(VLOOKUP(VLOOKUP($C387,角色技能升级比率表!$B:$C,2,FALSE),角色属性概况!E:F,2,FALSE)*VLOOKUP(E387,角色属性概况!I:M,3,FALSE)*AA387/100)</f>
        <v>76</v>
      </c>
      <c r="AE387">
        <v>0</v>
      </c>
      <c r="AF387" s="23">
        <f t="shared" si="93"/>
        <v>2</v>
      </c>
      <c r="AG387" s="23">
        <f t="shared" si="94"/>
        <v>1</v>
      </c>
      <c r="AH387" s="2" t="s">
        <v>119</v>
      </c>
      <c r="AI387" t="s">
        <v>1557</v>
      </c>
      <c r="AN387" s="6" t="str">
        <f>_xlfn.IFNA(IF(IF($AH387=AN$5,VLOOKUP(AI387,buff!$K:$L,2,FALSE),"")=0,"",IF($AH387=AN$5,VLOOKUP(AI387,buff!$K:$L,2,FALSE),"")),"")</f>
        <v/>
      </c>
      <c r="AO387" s="6" t="str">
        <f>_xlfn.IFNA(IF(IF($AH387=AO$5,VLOOKUP(AJ387,buff!$K:$L,2,FALSE),"")=0,"",IF($AH387=AO$5,VLOOKUP(AJ387,buff!$K:$L,2,FALSE),"")),"")</f>
        <v/>
      </c>
      <c r="AP387" s="6" t="str">
        <f>_xlfn.IFNA(IF(IF($AH387=AP$5,VLOOKUP(AK387,buff!$K:$L,2,FALSE),"")=0,"",IF($AH387=AP$5,VLOOKUP(AK387,buff!$K:$L,2,FALSE),"")),"")</f>
        <v/>
      </c>
      <c r="AQ387" s="6" t="str">
        <f>_xlfn.IFNA(IF(IF($AH387=AQ$5,VLOOKUP(AL387,buff!$K:$L,2,FALSE),"")=0,"",IF($AH387=AQ$5,VLOOKUP(AL387,buff!$K:$L,2,FALSE),"")),"")</f>
        <v/>
      </c>
      <c r="AR387" s="6" t="str">
        <f>_xlfn.IFNA(IF(IF($AH387=AR$5,VLOOKUP(AM387,buff!$K:$L,2,FALSE),"")=0,"",IF($AH387=AR$5,VLOOKUP(AM387,buff!$K:$L,2,FALSE),"")),"")</f>
        <v/>
      </c>
      <c r="AS387" s="6" t="str">
        <f>_xlfn.IFNA(IF(IF($AH387=AS$5,VLOOKUP(AI387,buff!$K:$L,2,FALSE),"")=0,"",IF($AH387=AS$5,VLOOKUP(AI387,buff!$K:$L,2,FALSE),"")),"")</f>
        <v>2:100:2:0</v>
      </c>
      <c r="AT387" s="6" t="str">
        <f>_xlfn.IFNA(IF(IF($AH387=AT$5,VLOOKUP(AJ387,buff!$K:$L,2,FALSE),"")=0,"",IF($AH387=AT$5,VLOOKUP(AJ387,buff!$K:$L,2,FALSE),"")),"")</f>
        <v/>
      </c>
      <c r="AU387" s="6" t="str">
        <f>_xlfn.IFNA(IF(IF($AH387=AU$5,VLOOKUP(AK387,buff!$K:$L,2,FALSE),"")=0,"",IF($AH387=AU$5,VLOOKUP(AK387,buff!$K:$L,2,FALSE),"")),"")</f>
        <v/>
      </c>
      <c r="AV387" s="6" t="str">
        <f>_xlfn.IFNA(IF(IF($AH387=AV$5,VLOOKUP(AL387,buff!$K:$L,2,FALSE),"")=0,"",IF($AH387=AV$5,VLOOKUP(AL387,buff!$K:$L,2,FALSE),"")),"")</f>
        <v/>
      </c>
      <c r="AW387" s="6" t="str">
        <f>_xlfn.IFNA(IF(IF($AH387=AW$5,VLOOKUP(AM387,buff!$K:$L,2,FALSE),"")=0,"",IF($AH387=AW$5,VLOOKUP(AM387,buff!$K:$L,2,FALSE),"")),"")</f>
        <v/>
      </c>
      <c r="AX387" s="6">
        <f>VLOOKUP(AI387,buff!K:P,6,FALSE)</f>
        <v>0</v>
      </c>
      <c r="AY387">
        <f t="shared" si="95"/>
        <v>0</v>
      </c>
      <c r="AZ387">
        <f t="shared" si="95"/>
        <v>0</v>
      </c>
      <c r="BA387">
        <f t="shared" si="96"/>
        <v>2</v>
      </c>
      <c r="BB387">
        <f t="shared" si="97"/>
        <v>1</v>
      </c>
    </row>
    <row r="388" spans="1:54" x14ac:dyDescent="0.15">
      <c r="A388" t="str">
        <f t="shared" si="103"/>
        <v>云颜主动技能2等级2</v>
      </c>
      <c r="B388" s="8">
        <v>382</v>
      </c>
      <c r="C388" s="8" t="str">
        <f>VLOOKUP(G388,角色!A:B,2,FALSE)</f>
        <v>云颜</v>
      </c>
      <c r="D388" s="8" t="str">
        <f t="shared" si="92"/>
        <v>主动技能2</v>
      </c>
      <c r="E388" s="8">
        <f t="shared" si="98"/>
        <v>2</v>
      </c>
      <c r="F388" s="8">
        <f t="shared" si="99"/>
        <v>2</v>
      </c>
      <c r="G388" s="8">
        <f t="shared" si="100"/>
        <v>7</v>
      </c>
      <c r="H388" s="4" t="s">
        <v>446</v>
      </c>
      <c r="I388" s="24" t="str">
        <f t="shared" ref="I388:I406" si="106">"对敌方单体造成125%攻击力（+"&amp;AB388&amp;"）点伤害,附带眩晕。"</f>
        <v>对敌方单体造成125%攻击力（+112）点伤害,附带眩晕。</v>
      </c>
      <c r="J388" s="4" t="s">
        <v>305</v>
      </c>
      <c r="K388" s="1" t="s">
        <v>103</v>
      </c>
      <c r="L388" s="4" t="s">
        <v>107</v>
      </c>
      <c r="M388" s="4"/>
      <c r="N388" s="4">
        <v>100</v>
      </c>
      <c r="O388" s="4"/>
      <c r="T388" s="6" t="str">
        <f t="shared" ref="T388:T406" si="107">IF(AN388="","",AN388)&amp;IF(AO388="","","|"&amp;AO388)&amp;IF(AP388="","","|"&amp;AP388)&amp;IF(AQ388="","","|"&amp;AQ388)&amp;IF(AR388="","","|"&amp;AR388)</f>
        <v/>
      </c>
      <c r="U388" s="6" t="str">
        <f t="shared" ref="U388:U406" si="108">IF(AS388="","",AS388)&amp;IF(AT388="","","|"&amp;AT388)&amp;IF(AU388="","","|"&amp;AU388)&amp;IF(AV388="","","|"&amp;AV388)&amp;IF(AW388="","","|"&amp;AW388)</f>
        <v>2:100:2:0</v>
      </c>
      <c r="Y388">
        <f t="shared" ref="Y388:Y406" si="109">VLOOKUP(D388,BC:BD,2,FALSE)</f>
        <v>50</v>
      </c>
      <c r="Z388">
        <v>125</v>
      </c>
      <c r="AA388" s="23">
        <v>25</v>
      </c>
      <c r="AB388" s="23">
        <f>INT(VLOOKUP(VLOOKUP($C388,角色技能升级比率表!$B:$C,2,FALSE),角色属性概况!E:F,2,FALSE)*VLOOKUP(E388,角色属性概况!I:M,3,FALSE)*AA388/100)</f>
        <v>112</v>
      </c>
      <c r="AE388">
        <v>0</v>
      </c>
      <c r="AF388" s="23">
        <f t="shared" si="93"/>
        <v>2</v>
      </c>
      <c r="AG388" s="23">
        <f t="shared" si="94"/>
        <v>1</v>
      </c>
      <c r="AH388" s="2" t="s">
        <v>119</v>
      </c>
      <c r="AI388" t="s">
        <v>1557</v>
      </c>
      <c r="AN388" s="6" t="str">
        <f>_xlfn.IFNA(IF(IF($AH388=AN$5,VLOOKUP(AI388,buff!$K:$L,2,FALSE),"")=0,"",IF($AH388=AN$5,VLOOKUP(AI388,buff!$K:$L,2,FALSE),"")),"")</f>
        <v/>
      </c>
      <c r="AO388" s="6" t="str">
        <f>_xlfn.IFNA(IF(IF($AH388=AO$5,VLOOKUP(AJ388,buff!$K:$L,2,FALSE),"")=0,"",IF($AH388=AO$5,VLOOKUP(AJ388,buff!$K:$L,2,FALSE),"")),"")</f>
        <v/>
      </c>
      <c r="AP388" s="6" t="str">
        <f>_xlfn.IFNA(IF(IF($AH388=AP$5,VLOOKUP(AK388,buff!$K:$L,2,FALSE),"")=0,"",IF($AH388=AP$5,VLOOKUP(AK388,buff!$K:$L,2,FALSE),"")),"")</f>
        <v/>
      </c>
      <c r="AQ388" s="6" t="str">
        <f>_xlfn.IFNA(IF(IF($AH388=AQ$5,VLOOKUP(AL388,buff!$K:$L,2,FALSE),"")=0,"",IF($AH388=AQ$5,VLOOKUP(AL388,buff!$K:$L,2,FALSE),"")),"")</f>
        <v/>
      </c>
      <c r="AR388" s="6" t="str">
        <f>_xlfn.IFNA(IF(IF($AH388=AR$5,VLOOKUP(AM388,buff!$K:$L,2,FALSE),"")=0,"",IF($AH388=AR$5,VLOOKUP(AM388,buff!$K:$L,2,FALSE),"")),"")</f>
        <v/>
      </c>
      <c r="AS388" s="6" t="str">
        <f>_xlfn.IFNA(IF(IF($AH388=AS$5,VLOOKUP(AI388,buff!$K:$L,2,FALSE),"")=0,"",IF($AH388=AS$5,VLOOKUP(AI388,buff!$K:$L,2,FALSE),"")),"")</f>
        <v>2:100:2:0</v>
      </c>
      <c r="AT388" s="6" t="str">
        <f>_xlfn.IFNA(IF(IF($AH388=AT$5,VLOOKUP(AJ388,buff!$K:$L,2,FALSE),"")=0,"",IF($AH388=AT$5,VLOOKUP(AJ388,buff!$K:$L,2,FALSE),"")),"")</f>
        <v/>
      </c>
      <c r="AU388" s="6" t="str">
        <f>_xlfn.IFNA(IF(IF($AH388=AU$5,VLOOKUP(AK388,buff!$K:$L,2,FALSE),"")=0,"",IF($AH388=AU$5,VLOOKUP(AK388,buff!$K:$L,2,FALSE),"")),"")</f>
        <v/>
      </c>
      <c r="AV388" s="6" t="str">
        <f>_xlfn.IFNA(IF(IF($AH388=AV$5,VLOOKUP(AL388,buff!$K:$L,2,FALSE),"")=0,"",IF($AH388=AV$5,VLOOKUP(AL388,buff!$K:$L,2,FALSE),"")),"")</f>
        <v/>
      </c>
      <c r="AW388" s="6" t="str">
        <f>_xlfn.IFNA(IF(IF($AH388=AW$5,VLOOKUP(AM388,buff!$K:$L,2,FALSE),"")=0,"",IF($AH388=AW$5,VLOOKUP(AM388,buff!$K:$L,2,FALSE),"")),"")</f>
        <v/>
      </c>
      <c r="AX388" s="6">
        <f>VLOOKUP(AI388,buff!K:P,6,FALSE)</f>
        <v>0</v>
      </c>
      <c r="AY388">
        <f t="shared" si="95"/>
        <v>0</v>
      </c>
      <c r="AZ388">
        <f t="shared" si="95"/>
        <v>0</v>
      </c>
      <c r="BA388">
        <f t="shared" si="96"/>
        <v>2</v>
      </c>
      <c r="BB388">
        <f t="shared" si="97"/>
        <v>1</v>
      </c>
    </row>
    <row r="389" spans="1:54" x14ac:dyDescent="0.15">
      <c r="A389" t="str">
        <f t="shared" si="103"/>
        <v>云颜主动技能2等级3</v>
      </c>
      <c r="B389" s="8">
        <v>383</v>
      </c>
      <c r="C389" s="8" t="str">
        <f>VLOOKUP(G389,角色!A:B,2,FALSE)</f>
        <v>云颜</v>
      </c>
      <c r="D389" s="8" t="str">
        <f t="shared" si="92"/>
        <v>主动技能2</v>
      </c>
      <c r="E389" s="8">
        <f t="shared" si="98"/>
        <v>3</v>
      </c>
      <c r="F389" s="8">
        <f t="shared" si="99"/>
        <v>2</v>
      </c>
      <c r="G389" s="8">
        <f t="shared" si="100"/>
        <v>7</v>
      </c>
      <c r="H389" s="4" t="s">
        <v>446</v>
      </c>
      <c r="I389" s="24" t="str">
        <f t="shared" si="106"/>
        <v>对敌方单体造成125%攻击力（+148）点伤害,附带眩晕。</v>
      </c>
      <c r="J389" s="4" t="s">
        <v>305</v>
      </c>
      <c r="K389" s="1" t="s">
        <v>103</v>
      </c>
      <c r="L389" s="4" t="s">
        <v>107</v>
      </c>
      <c r="M389" s="4"/>
      <c r="N389" s="4">
        <v>100</v>
      </c>
      <c r="O389" s="4"/>
      <c r="T389" s="6" t="str">
        <f t="shared" si="107"/>
        <v/>
      </c>
      <c r="U389" s="6" t="str">
        <f t="shared" si="108"/>
        <v>2:100:2:0</v>
      </c>
      <c r="Y389">
        <f t="shared" si="109"/>
        <v>50</v>
      </c>
      <c r="Z389">
        <v>125</v>
      </c>
      <c r="AA389" s="23">
        <v>25</v>
      </c>
      <c r="AB389" s="23">
        <f>INT(VLOOKUP(VLOOKUP($C389,角色技能升级比率表!$B:$C,2,FALSE),角色属性概况!E:F,2,FALSE)*VLOOKUP(E389,角色属性概况!I:M,3,FALSE)*AA389/100)</f>
        <v>148</v>
      </c>
      <c r="AE389">
        <v>0</v>
      </c>
      <c r="AF389" s="23">
        <f t="shared" si="93"/>
        <v>2</v>
      </c>
      <c r="AG389" s="23">
        <f t="shared" si="94"/>
        <v>1</v>
      </c>
      <c r="AH389" s="2" t="s">
        <v>119</v>
      </c>
      <c r="AI389" t="s">
        <v>1557</v>
      </c>
      <c r="AN389" s="6" t="str">
        <f>_xlfn.IFNA(IF(IF($AH389=AN$5,VLOOKUP(AI389,buff!$K:$L,2,FALSE),"")=0,"",IF($AH389=AN$5,VLOOKUP(AI389,buff!$K:$L,2,FALSE),"")),"")</f>
        <v/>
      </c>
      <c r="AO389" s="6" t="str">
        <f>_xlfn.IFNA(IF(IF($AH389=AO$5,VLOOKUP(AJ389,buff!$K:$L,2,FALSE),"")=0,"",IF($AH389=AO$5,VLOOKUP(AJ389,buff!$K:$L,2,FALSE),"")),"")</f>
        <v/>
      </c>
      <c r="AP389" s="6" t="str">
        <f>_xlfn.IFNA(IF(IF($AH389=AP$5,VLOOKUP(AK389,buff!$K:$L,2,FALSE),"")=0,"",IF($AH389=AP$5,VLOOKUP(AK389,buff!$K:$L,2,FALSE),"")),"")</f>
        <v/>
      </c>
      <c r="AQ389" s="6" t="str">
        <f>_xlfn.IFNA(IF(IF($AH389=AQ$5,VLOOKUP(AL389,buff!$K:$L,2,FALSE),"")=0,"",IF($AH389=AQ$5,VLOOKUP(AL389,buff!$K:$L,2,FALSE),"")),"")</f>
        <v/>
      </c>
      <c r="AR389" s="6" t="str">
        <f>_xlfn.IFNA(IF(IF($AH389=AR$5,VLOOKUP(AM389,buff!$K:$L,2,FALSE),"")=0,"",IF($AH389=AR$5,VLOOKUP(AM389,buff!$K:$L,2,FALSE),"")),"")</f>
        <v/>
      </c>
      <c r="AS389" s="6" t="str">
        <f>_xlfn.IFNA(IF(IF($AH389=AS$5,VLOOKUP(AI389,buff!$K:$L,2,FALSE),"")=0,"",IF($AH389=AS$5,VLOOKUP(AI389,buff!$K:$L,2,FALSE),"")),"")</f>
        <v>2:100:2:0</v>
      </c>
      <c r="AT389" s="6" t="str">
        <f>_xlfn.IFNA(IF(IF($AH389=AT$5,VLOOKUP(AJ389,buff!$K:$L,2,FALSE),"")=0,"",IF($AH389=AT$5,VLOOKUP(AJ389,buff!$K:$L,2,FALSE),"")),"")</f>
        <v/>
      </c>
      <c r="AU389" s="6" t="str">
        <f>_xlfn.IFNA(IF(IF($AH389=AU$5,VLOOKUP(AK389,buff!$K:$L,2,FALSE),"")=0,"",IF($AH389=AU$5,VLOOKUP(AK389,buff!$K:$L,2,FALSE),"")),"")</f>
        <v/>
      </c>
      <c r="AV389" s="6" t="str">
        <f>_xlfn.IFNA(IF(IF($AH389=AV$5,VLOOKUP(AL389,buff!$K:$L,2,FALSE),"")=0,"",IF($AH389=AV$5,VLOOKUP(AL389,buff!$K:$L,2,FALSE),"")),"")</f>
        <v/>
      </c>
      <c r="AW389" s="6" t="str">
        <f>_xlfn.IFNA(IF(IF($AH389=AW$5,VLOOKUP(AM389,buff!$K:$L,2,FALSE),"")=0,"",IF($AH389=AW$5,VLOOKUP(AM389,buff!$K:$L,2,FALSE),"")),"")</f>
        <v/>
      </c>
      <c r="AX389" s="6">
        <f>VLOOKUP(AI389,buff!K:P,6,FALSE)</f>
        <v>0</v>
      </c>
      <c r="AY389">
        <f t="shared" si="95"/>
        <v>0</v>
      </c>
      <c r="AZ389">
        <f t="shared" si="95"/>
        <v>0</v>
      </c>
      <c r="BA389">
        <f t="shared" si="96"/>
        <v>2</v>
      </c>
      <c r="BB389">
        <f t="shared" si="97"/>
        <v>1</v>
      </c>
    </row>
    <row r="390" spans="1:54" x14ac:dyDescent="0.15">
      <c r="A390" t="str">
        <f t="shared" si="103"/>
        <v>云颜主动技能2等级4</v>
      </c>
      <c r="B390" s="8">
        <v>384</v>
      </c>
      <c r="C390" s="8" t="str">
        <f>VLOOKUP(G390,角色!A:B,2,FALSE)</f>
        <v>云颜</v>
      </c>
      <c r="D390" s="8" t="str">
        <f t="shared" si="92"/>
        <v>主动技能2</v>
      </c>
      <c r="E390" s="8">
        <f t="shared" si="98"/>
        <v>4</v>
      </c>
      <c r="F390" s="8">
        <f t="shared" si="99"/>
        <v>2</v>
      </c>
      <c r="G390" s="8">
        <f t="shared" si="100"/>
        <v>7</v>
      </c>
      <c r="H390" s="4" t="s">
        <v>446</v>
      </c>
      <c r="I390" s="24" t="str">
        <f t="shared" si="106"/>
        <v>对敌方单体造成125%攻击力（+183）点伤害,附带眩晕。</v>
      </c>
      <c r="J390" s="4" t="s">
        <v>305</v>
      </c>
      <c r="K390" s="1" t="s">
        <v>103</v>
      </c>
      <c r="L390" s="4" t="s">
        <v>107</v>
      </c>
      <c r="M390" s="4"/>
      <c r="N390" s="4">
        <v>100</v>
      </c>
      <c r="O390" s="4"/>
      <c r="T390" s="6" t="str">
        <f t="shared" si="107"/>
        <v/>
      </c>
      <c r="U390" s="6" t="str">
        <f t="shared" si="108"/>
        <v>2:100:2:0</v>
      </c>
      <c r="Y390">
        <f t="shared" si="109"/>
        <v>50</v>
      </c>
      <c r="Z390">
        <v>125</v>
      </c>
      <c r="AA390" s="23">
        <v>25</v>
      </c>
      <c r="AB390" s="23">
        <f>INT(VLOOKUP(VLOOKUP($C390,角色技能升级比率表!$B:$C,2,FALSE),角色属性概况!E:F,2,FALSE)*VLOOKUP(E390,角色属性概况!I:M,3,FALSE)*AA390/100)</f>
        <v>183</v>
      </c>
      <c r="AE390">
        <v>0</v>
      </c>
      <c r="AF390" s="23">
        <f t="shared" si="93"/>
        <v>2</v>
      </c>
      <c r="AG390" s="23">
        <f t="shared" si="94"/>
        <v>1</v>
      </c>
      <c r="AH390" s="2" t="s">
        <v>119</v>
      </c>
      <c r="AI390" t="s">
        <v>1557</v>
      </c>
      <c r="AN390" s="6" t="str">
        <f>_xlfn.IFNA(IF(IF($AH390=AN$5,VLOOKUP(AI390,buff!$K:$L,2,FALSE),"")=0,"",IF($AH390=AN$5,VLOOKUP(AI390,buff!$K:$L,2,FALSE),"")),"")</f>
        <v/>
      </c>
      <c r="AO390" s="6" t="str">
        <f>_xlfn.IFNA(IF(IF($AH390=AO$5,VLOOKUP(AJ390,buff!$K:$L,2,FALSE),"")=0,"",IF($AH390=AO$5,VLOOKUP(AJ390,buff!$K:$L,2,FALSE),"")),"")</f>
        <v/>
      </c>
      <c r="AP390" s="6" t="str">
        <f>_xlfn.IFNA(IF(IF($AH390=AP$5,VLOOKUP(AK390,buff!$K:$L,2,FALSE),"")=0,"",IF($AH390=AP$5,VLOOKUP(AK390,buff!$K:$L,2,FALSE),"")),"")</f>
        <v/>
      </c>
      <c r="AQ390" s="6" t="str">
        <f>_xlfn.IFNA(IF(IF($AH390=AQ$5,VLOOKUP(AL390,buff!$K:$L,2,FALSE),"")=0,"",IF($AH390=AQ$5,VLOOKUP(AL390,buff!$K:$L,2,FALSE),"")),"")</f>
        <v/>
      </c>
      <c r="AR390" s="6" t="str">
        <f>_xlfn.IFNA(IF(IF($AH390=AR$5,VLOOKUP(AM390,buff!$K:$L,2,FALSE),"")=0,"",IF($AH390=AR$5,VLOOKUP(AM390,buff!$K:$L,2,FALSE),"")),"")</f>
        <v/>
      </c>
      <c r="AS390" s="6" t="str">
        <f>_xlfn.IFNA(IF(IF($AH390=AS$5,VLOOKUP(AI390,buff!$K:$L,2,FALSE),"")=0,"",IF($AH390=AS$5,VLOOKUP(AI390,buff!$K:$L,2,FALSE),"")),"")</f>
        <v>2:100:2:0</v>
      </c>
      <c r="AT390" s="6" t="str">
        <f>_xlfn.IFNA(IF(IF($AH390=AT$5,VLOOKUP(AJ390,buff!$K:$L,2,FALSE),"")=0,"",IF($AH390=AT$5,VLOOKUP(AJ390,buff!$K:$L,2,FALSE),"")),"")</f>
        <v/>
      </c>
      <c r="AU390" s="6" t="str">
        <f>_xlfn.IFNA(IF(IF($AH390=AU$5,VLOOKUP(AK390,buff!$K:$L,2,FALSE),"")=0,"",IF($AH390=AU$5,VLOOKUP(AK390,buff!$K:$L,2,FALSE),"")),"")</f>
        <v/>
      </c>
      <c r="AV390" s="6" t="str">
        <f>_xlfn.IFNA(IF(IF($AH390=AV$5,VLOOKUP(AL390,buff!$K:$L,2,FALSE),"")=0,"",IF($AH390=AV$5,VLOOKUP(AL390,buff!$K:$L,2,FALSE),"")),"")</f>
        <v/>
      </c>
      <c r="AW390" s="6" t="str">
        <f>_xlfn.IFNA(IF(IF($AH390=AW$5,VLOOKUP(AM390,buff!$K:$L,2,FALSE),"")=0,"",IF($AH390=AW$5,VLOOKUP(AM390,buff!$K:$L,2,FALSE),"")),"")</f>
        <v/>
      </c>
      <c r="AX390" s="6">
        <f>VLOOKUP(AI390,buff!K:P,6,FALSE)</f>
        <v>0</v>
      </c>
      <c r="AY390">
        <f t="shared" si="95"/>
        <v>0</v>
      </c>
      <c r="AZ390">
        <f t="shared" si="95"/>
        <v>0</v>
      </c>
      <c r="BA390">
        <f t="shared" si="96"/>
        <v>2</v>
      </c>
      <c r="BB390">
        <f t="shared" si="97"/>
        <v>1</v>
      </c>
    </row>
    <row r="391" spans="1:54" x14ac:dyDescent="0.15">
      <c r="A391" t="str">
        <f t="shared" si="103"/>
        <v>云颜主动技能2等级5</v>
      </c>
      <c r="B391" s="8">
        <v>385</v>
      </c>
      <c r="C391" s="8" t="str">
        <f>VLOOKUP(G391,角色!A:B,2,FALSE)</f>
        <v>云颜</v>
      </c>
      <c r="D391" s="8" t="str">
        <f t="shared" si="92"/>
        <v>主动技能2</v>
      </c>
      <c r="E391" s="8">
        <f t="shared" si="98"/>
        <v>5</v>
      </c>
      <c r="F391" s="8">
        <f t="shared" si="99"/>
        <v>2</v>
      </c>
      <c r="G391" s="8">
        <f t="shared" si="100"/>
        <v>7</v>
      </c>
      <c r="H391" s="4" t="s">
        <v>446</v>
      </c>
      <c r="I391" s="24" t="str">
        <f t="shared" si="106"/>
        <v>对敌方单体造成125%攻击力（+226）点伤害,附带眩晕。</v>
      </c>
      <c r="J391" s="4" t="s">
        <v>305</v>
      </c>
      <c r="K391" s="1" t="s">
        <v>103</v>
      </c>
      <c r="L391" s="4" t="s">
        <v>107</v>
      </c>
      <c r="M391" s="4"/>
      <c r="N391" s="4">
        <v>100</v>
      </c>
      <c r="O391" s="4"/>
      <c r="T391" s="6" t="str">
        <f t="shared" si="107"/>
        <v/>
      </c>
      <c r="U391" s="6" t="str">
        <f t="shared" si="108"/>
        <v>2:100:2:0</v>
      </c>
      <c r="Y391">
        <f t="shared" si="109"/>
        <v>50</v>
      </c>
      <c r="Z391">
        <v>125</v>
      </c>
      <c r="AA391" s="23">
        <v>25</v>
      </c>
      <c r="AB391" s="23">
        <f>INT(VLOOKUP(VLOOKUP($C391,角色技能升级比率表!$B:$C,2,FALSE),角色属性概况!E:F,2,FALSE)*VLOOKUP(E391,角色属性概况!I:M,3,FALSE)*AA391/100)</f>
        <v>226</v>
      </c>
      <c r="AE391">
        <v>0</v>
      </c>
      <c r="AF391" s="23">
        <f t="shared" si="93"/>
        <v>2</v>
      </c>
      <c r="AG391" s="23">
        <f t="shared" si="94"/>
        <v>1</v>
      </c>
      <c r="AH391" s="2" t="s">
        <v>119</v>
      </c>
      <c r="AI391" t="s">
        <v>1557</v>
      </c>
      <c r="AN391" s="6" t="str">
        <f>_xlfn.IFNA(IF(IF($AH391=AN$5,VLOOKUP(AI391,buff!$K:$L,2,FALSE),"")=0,"",IF($AH391=AN$5,VLOOKUP(AI391,buff!$K:$L,2,FALSE),"")),"")</f>
        <v/>
      </c>
      <c r="AO391" s="6" t="str">
        <f>_xlfn.IFNA(IF(IF($AH391=AO$5,VLOOKUP(AJ391,buff!$K:$L,2,FALSE),"")=0,"",IF($AH391=AO$5,VLOOKUP(AJ391,buff!$K:$L,2,FALSE),"")),"")</f>
        <v/>
      </c>
      <c r="AP391" s="6" t="str">
        <f>_xlfn.IFNA(IF(IF($AH391=AP$5,VLOOKUP(AK391,buff!$K:$L,2,FALSE),"")=0,"",IF($AH391=AP$5,VLOOKUP(AK391,buff!$K:$L,2,FALSE),"")),"")</f>
        <v/>
      </c>
      <c r="AQ391" s="6" t="str">
        <f>_xlfn.IFNA(IF(IF($AH391=AQ$5,VLOOKUP(AL391,buff!$K:$L,2,FALSE),"")=0,"",IF($AH391=AQ$5,VLOOKUP(AL391,buff!$K:$L,2,FALSE),"")),"")</f>
        <v/>
      </c>
      <c r="AR391" s="6" t="str">
        <f>_xlfn.IFNA(IF(IF($AH391=AR$5,VLOOKUP(AM391,buff!$K:$L,2,FALSE),"")=0,"",IF($AH391=AR$5,VLOOKUP(AM391,buff!$K:$L,2,FALSE),"")),"")</f>
        <v/>
      </c>
      <c r="AS391" s="6" t="str">
        <f>_xlfn.IFNA(IF(IF($AH391=AS$5,VLOOKUP(AI391,buff!$K:$L,2,FALSE),"")=0,"",IF($AH391=AS$5,VLOOKUP(AI391,buff!$K:$L,2,FALSE),"")),"")</f>
        <v>2:100:2:0</v>
      </c>
      <c r="AT391" s="6" t="str">
        <f>_xlfn.IFNA(IF(IF($AH391=AT$5,VLOOKUP(AJ391,buff!$K:$L,2,FALSE),"")=0,"",IF($AH391=AT$5,VLOOKUP(AJ391,buff!$K:$L,2,FALSE),"")),"")</f>
        <v/>
      </c>
      <c r="AU391" s="6" t="str">
        <f>_xlfn.IFNA(IF(IF($AH391=AU$5,VLOOKUP(AK391,buff!$K:$L,2,FALSE),"")=0,"",IF($AH391=AU$5,VLOOKUP(AK391,buff!$K:$L,2,FALSE),"")),"")</f>
        <v/>
      </c>
      <c r="AV391" s="6" t="str">
        <f>_xlfn.IFNA(IF(IF($AH391=AV$5,VLOOKUP(AL391,buff!$K:$L,2,FALSE),"")=0,"",IF($AH391=AV$5,VLOOKUP(AL391,buff!$K:$L,2,FALSE),"")),"")</f>
        <v/>
      </c>
      <c r="AW391" s="6" t="str">
        <f>_xlfn.IFNA(IF(IF($AH391=AW$5,VLOOKUP(AM391,buff!$K:$L,2,FALSE),"")=0,"",IF($AH391=AW$5,VLOOKUP(AM391,buff!$K:$L,2,FALSE),"")),"")</f>
        <v/>
      </c>
      <c r="AX391" s="6">
        <f>VLOOKUP(AI391,buff!K:P,6,FALSE)</f>
        <v>0</v>
      </c>
      <c r="AY391">
        <f t="shared" si="95"/>
        <v>0</v>
      </c>
      <c r="AZ391">
        <f t="shared" si="95"/>
        <v>0</v>
      </c>
      <c r="BA391">
        <f t="shared" si="96"/>
        <v>2</v>
      </c>
      <c r="BB391">
        <f t="shared" si="97"/>
        <v>1</v>
      </c>
    </row>
    <row r="392" spans="1:54" x14ac:dyDescent="0.15">
      <c r="A392" t="str">
        <f t="shared" si="103"/>
        <v>云颜主动技能2等级6</v>
      </c>
      <c r="B392" s="8">
        <v>386</v>
      </c>
      <c r="C392" s="8" t="str">
        <f>VLOOKUP(G392,角色!A:B,2,FALSE)</f>
        <v>云颜</v>
      </c>
      <c r="D392" s="8" t="str">
        <f t="shared" ref="D392:D455" si="110">$D$4&amp;F392</f>
        <v>主动技能2</v>
      </c>
      <c r="E392" s="8">
        <f t="shared" si="98"/>
        <v>6</v>
      </c>
      <c r="F392" s="8">
        <f t="shared" si="99"/>
        <v>2</v>
      </c>
      <c r="G392" s="8">
        <f t="shared" si="100"/>
        <v>7</v>
      </c>
      <c r="H392" s="4" t="s">
        <v>446</v>
      </c>
      <c r="I392" s="24" t="str">
        <f t="shared" si="106"/>
        <v>对敌方单体造成125%攻击力（+278）点伤害,附带眩晕。</v>
      </c>
      <c r="J392" s="4" t="s">
        <v>305</v>
      </c>
      <c r="K392" s="1" t="s">
        <v>103</v>
      </c>
      <c r="L392" s="4" t="s">
        <v>107</v>
      </c>
      <c r="M392" s="4"/>
      <c r="N392" s="4">
        <v>100</v>
      </c>
      <c r="O392" s="4"/>
      <c r="T392" s="6" t="str">
        <f t="shared" si="107"/>
        <v/>
      </c>
      <c r="U392" s="6" t="str">
        <f t="shared" si="108"/>
        <v>2:100:2:0</v>
      </c>
      <c r="Y392">
        <f t="shared" si="109"/>
        <v>50</v>
      </c>
      <c r="Z392">
        <v>125</v>
      </c>
      <c r="AA392" s="23">
        <v>25</v>
      </c>
      <c r="AB392" s="23">
        <f>INT(VLOOKUP(VLOOKUP($C392,角色技能升级比率表!$B:$C,2,FALSE),角色属性概况!E:F,2,FALSE)*VLOOKUP(E392,角色属性概况!I:M,3,FALSE)*AA392/100)</f>
        <v>278</v>
      </c>
      <c r="AE392">
        <v>0</v>
      </c>
      <c r="AF392" s="23">
        <f t="shared" ref="AF392:AF455" si="111">BA392</f>
        <v>2</v>
      </c>
      <c r="AG392" s="23">
        <f t="shared" ref="AG392:AG455" si="112">BB392</f>
        <v>1</v>
      </c>
      <c r="AH392" s="2" t="s">
        <v>119</v>
      </c>
      <c r="AI392" t="s">
        <v>1557</v>
      </c>
      <c r="AN392" s="6" t="str">
        <f>_xlfn.IFNA(IF(IF($AH392=AN$5,VLOOKUP(AI392,buff!$K:$L,2,FALSE),"")=0,"",IF($AH392=AN$5,VLOOKUP(AI392,buff!$K:$L,2,FALSE),"")),"")</f>
        <v/>
      </c>
      <c r="AO392" s="6" t="str">
        <f>_xlfn.IFNA(IF(IF($AH392=AO$5,VLOOKUP(AJ392,buff!$K:$L,2,FALSE),"")=0,"",IF($AH392=AO$5,VLOOKUP(AJ392,buff!$K:$L,2,FALSE),"")),"")</f>
        <v/>
      </c>
      <c r="AP392" s="6" t="str">
        <f>_xlfn.IFNA(IF(IF($AH392=AP$5,VLOOKUP(AK392,buff!$K:$L,2,FALSE),"")=0,"",IF($AH392=AP$5,VLOOKUP(AK392,buff!$K:$L,2,FALSE),"")),"")</f>
        <v/>
      </c>
      <c r="AQ392" s="6" t="str">
        <f>_xlfn.IFNA(IF(IF($AH392=AQ$5,VLOOKUP(AL392,buff!$K:$L,2,FALSE),"")=0,"",IF($AH392=AQ$5,VLOOKUP(AL392,buff!$K:$L,2,FALSE),"")),"")</f>
        <v/>
      </c>
      <c r="AR392" s="6" t="str">
        <f>_xlfn.IFNA(IF(IF($AH392=AR$5,VLOOKUP(AM392,buff!$K:$L,2,FALSE),"")=0,"",IF($AH392=AR$5,VLOOKUP(AM392,buff!$K:$L,2,FALSE),"")),"")</f>
        <v/>
      </c>
      <c r="AS392" s="6" t="str">
        <f>_xlfn.IFNA(IF(IF($AH392=AS$5,VLOOKUP(AI392,buff!$K:$L,2,FALSE),"")=0,"",IF($AH392=AS$5,VLOOKUP(AI392,buff!$K:$L,2,FALSE),"")),"")</f>
        <v>2:100:2:0</v>
      </c>
      <c r="AT392" s="6" t="str">
        <f>_xlfn.IFNA(IF(IF($AH392=AT$5,VLOOKUP(AJ392,buff!$K:$L,2,FALSE),"")=0,"",IF($AH392=AT$5,VLOOKUP(AJ392,buff!$K:$L,2,FALSE),"")),"")</f>
        <v/>
      </c>
      <c r="AU392" s="6" t="str">
        <f>_xlfn.IFNA(IF(IF($AH392=AU$5,VLOOKUP(AK392,buff!$K:$L,2,FALSE),"")=0,"",IF($AH392=AU$5,VLOOKUP(AK392,buff!$K:$L,2,FALSE),"")),"")</f>
        <v/>
      </c>
      <c r="AV392" s="6" t="str">
        <f>_xlfn.IFNA(IF(IF($AH392=AV$5,VLOOKUP(AL392,buff!$K:$L,2,FALSE),"")=0,"",IF($AH392=AV$5,VLOOKUP(AL392,buff!$K:$L,2,FALSE),"")),"")</f>
        <v/>
      </c>
      <c r="AW392" s="6" t="str">
        <f>_xlfn.IFNA(IF(IF($AH392=AW$5,VLOOKUP(AM392,buff!$K:$L,2,FALSE),"")=0,"",IF($AH392=AW$5,VLOOKUP(AM392,buff!$K:$L,2,FALSE),"")),"")</f>
        <v/>
      </c>
      <c r="AX392" s="6">
        <f>VLOOKUP(AI392,buff!K:P,6,FALSE)</f>
        <v>0</v>
      </c>
      <c r="AY392">
        <f t="shared" ref="AY392:AZ455" si="113">AX392</f>
        <v>0</v>
      </c>
      <c r="AZ392">
        <f t="shared" si="113"/>
        <v>0</v>
      </c>
      <c r="BA392">
        <f t="shared" ref="BA392:BA455" si="114">IF(F392=1,0,IF(F392=2,2,3))</f>
        <v>2</v>
      </c>
      <c r="BB392">
        <f t="shared" ref="BB392:BB455" si="115">IF(F392=1,0,IF(F392=2,1,2))</f>
        <v>1</v>
      </c>
    </row>
    <row r="393" spans="1:54" x14ac:dyDescent="0.15">
      <c r="A393" t="str">
        <f t="shared" si="103"/>
        <v>云颜主动技能2等级7</v>
      </c>
      <c r="B393" s="8">
        <v>387</v>
      </c>
      <c r="C393" s="8" t="str">
        <f>VLOOKUP(G393,角色!A:B,2,FALSE)</f>
        <v>云颜</v>
      </c>
      <c r="D393" s="8" t="str">
        <f t="shared" si="110"/>
        <v>主动技能2</v>
      </c>
      <c r="E393" s="8">
        <f t="shared" ref="E393:E456" si="116">IF(E392=E$5,1,E392+1)</f>
        <v>7</v>
      </c>
      <c r="F393" s="8">
        <f t="shared" ref="F393:F456" si="117">IF(E393=1,IF(F392=$F$5,1,F392+1),F392)</f>
        <v>2</v>
      </c>
      <c r="G393" s="8">
        <f t="shared" ref="G393:G456" si="118">IF((F393=1)*(E393=1),G392+1,G392)</f>
        <v>7</v>
      </c>
      <c r="H393" s="4" t="s">
        <v>446</v>
      </c>
      <c r="I393" s="24" t="str">
        <f t="shared" si="106"/>
        <v>对敌方单体造成125%攻击力（+343）点伤害,附带眩晕。</v>
      </c>
      <c r="J393" s="4" t="s">
        <v>305</v>
      </c>
      <c r="K393" s="1" t="s">
        <v>103</v>
      </c>
      <c r="L393" s="4" t="s">
        <v>107</v>
      </c>
      <c r="M393" s="4"/>
      <c r="N393" s="4">
        <v>100</v>
      </c>
      <c r="O393" s="4"/>
      <c r="T393" s="6" t="str">
        <f t="shared" si="107"/>
        <v/>
      </c>
      <c r="U393" s="6" t="str">
        <f t="shared" si="108"/>
        <v>2:100:2:0</v>
      </c>
      <c r="Y393">
        <f t="shared" si="109"/>
        <v>50</v>
      </c>
      <c r="Z393">
        <v>125</v>
      </c>
      <c r="AA393" s="23">
        <v>25</v>
      </c>
      <c r="AB393" s="23">
        <f>INT(VLOOKUP(VLOOKUP($C393,角色技能升级比率表!$B:$C,2,FALSE),角色属性概况!E:F,2,FALSE)*VLOOKUP(E393,角色属性概况!I:M,3,FALSE)*AA393/100)</f>
        <v>343</v>
      </c>
      <c r="AE393">
        <v>0</v>
      </c>
      <c r="AF393" s="23">
        <f t="shared" si="111"/>
        <v>2</v>
      </c>
      <c r="AG393" s="23">
        <f t="shared" si="112"/>
        <v>1</v>
      </c>
      <c r="AH393" s="2" t="s">
        <v>119</v>
      </c>
      <c r="AI393" t="s">
        <v>1557</v>
      </c>
      <c r="AN393" s="6" t="str">
        <f>_xlfn.IFNA(IF(IF($AH393=AN$5,VLOOKUP(AI393,buff!$K:$L,2,FALSE),"")=0,"",IF($AH393=AN$5,VLOOKUP(AI393,buff!$K:$L,2,FALSE),"")),"")</f>
        <v/>
      </c>
      <c r="AO393" s="6" t="str">
        <f>_xlfn.IFNA(IF(IF($AH393=AO$5,VLOOKUP(AJ393,buff!$K:$L,2,FALSE),"")=0,"",IF($AH393=AO$5,VLOOKUP(AJ393,buff!$K:$L,2,FALSE),"")),"")</f>
        <v/>
      </c>
      <c r="AP393" s="6" t="str">
        <f>_xlfn.IFNA(IF(IF($AH393=AP$5,VLOOKUP(AK393,buff!$K:$L,2,FALSE),"")=0,"",IF($AH393=AP$5,VLOOKUP(AK393,buff!$K:$L,2,FALSE),"")),"")</f>
        <v/>
      </c>
      <c r="AQ393" s="6" t="str">
        <f>_xlfn.IFNA(IF(IF($AH393=AQ$5,VLOOKUP(AL393,buff!$K:$L,2,FALSE),"")=0,"",IF($AH393=AQ$5,VLOOKUP(AL393,buff!$K:$L,2,FALSE),"")),"")</f>
        <v/>
      </c>
      <c r="AR393" s="6" t="str">
        <f>_xlfn.IFNA(IF(IF($AH393=AR$5,VLOOKUP(AM393,buff!$K:$L,2,FALSE),"")=0,"",IF($AH393=AR$5,VLOOKUP(AM393,buff!$K:$L,2,FALSE),"")),"")</f>
        <v/>
      </c>
      <c r="AS393" s="6" t="str">
        <f>_xlfn.IFNA(IF(IF($AH393=AS$5,VLOOKUP(AI393,buff!$K:$L,2,FALSE),"")=0,"",IF($AH393=AS$5,VLOOKUP(AI393,buff!$K:$L,2,FALSE),"")),"")</f>
        <v>2:100:2:0</v>
      </c>
      <c r="AT393" s="6" t="str">
        <f>_xlfn.IFNA(IF(IF($AH393=AT$5,VLOOKUP(AJ393,buff!$K:$L,2,FALSE),"")=0,"",IF($AH393=AT$5,VLOOKUP(AJ393,buff!$K:$L,2,FALSE),"")),"")</f>
        <v/>
      </c>
      <c r="AU393" s="6" t="str">
        <f>_xlfn.IFNA(IF(IF($AH393=AU$5,VLOOKUP(AK393,buff!$K:$L,2,FALSE),"")=0,"",IF($AH393=AU$5,VLOOKUP(AK393,buff!$K:$L,2,FALSE),"")),"")</f>
        <v/>
      </c>
      <c r="AV393" s="6" t="str">
        <f>_xlfn.IFNA(IF(IF($AH393=AV$5,VLOOKUP(AL393,buff!$K:$L,2,FALSE),"")=0,"",IF($AH393=AV$5,VLOOKUP(AL393,buff!$K:$L,2,FALSE),"")),"")</f>
        <v/>
      </c>
      <c r="AW393" s="6" t="str">
        <f>_xlfn.IFNA(IF(IF($AH393=AW$5,VLOOKUP(AM393,buff!$K:$L,2,FALSE),"")=0,"",IF($AH393=AW$5,VLOOKUP(AM393,buff!$K:$L,2,FALSE),"")),"")</f>
        <v/>
      </c>
      <c r="AX393" s="6">
        <f>VLOOKUP(AI393,buff!K:P,6,FALSE)</f>
        <v>0</v>
      </c>
      <c r="AY393">
        <f t="shared" si="113"/>
        <v>0</v>
      </c>
      <c r="AZ393">
        <f t="shared" si="113"/>
        <v>0</v>
      </c>
      <c r="BA393">
        <f t="shared" si="114"/>
        <v>2</v>
      </c>
      <c r="BB393">
        <f t="shared" si="115"/>
        <v>1</v>
      </c>
    </row>
    <row r="394" spans="1:54" x14ac:dyDescent="0.15">
      <c r="A394" t="str">
        <f t="shared" si="103"/>
        <v>云颜主动技能2等级8</v>
      </c>
      <c r="B394" s="8">
        <v>388</v>
      </c>
      <c r="C394" s="8" t="str">
        <f>VLOOKUP(G394,角色!A:B,2,FALSE)</f>
        <v>云颜</v>
      </c>
      <c r="D394" s="8" t="str">
        <f t="shared" si="110"/>
        <v>主动技能2</v>
      </c>
      <c r="E394" s="8">
        <f t="shared" si="116"/>
        <v>8</v>
      </c>
      <c r="F394" s="8">
        <f t="shared" si="117"/>
        <v>2</v>
      </c>
      <c r="G394" s="8">
        <f t="shared" si="118"/>
        <v>7</v>
      </c>
      <c r="H394" s="4" t="s">
        <v>446</v>
      </c>
      <c r="I394" s="24" t="str">
        <f t="shared" si="106"/>
        <v>对敌方单体造成125%攻击力（+422）点伤害,附带眩晕。</v>
      </c>
      <c r="J394" s="4" t="s">
        <v>305</v>
      </c>
      <c r="K394" s="1" t="s">
        <v>103</v>
      </c>
      <c r="L394" s="4" t="s">
        <v>107</v>
      </c>
      <c r="M394" s="4"/>
      <c r="N394" s="4">
        <v>100</v>
      </c>
      <c r="O394" s="4"/>
      <c r="T394" s="6" t="str">
        <f t="shared" si="107"/>
        <v/>
      </c>
      <c r="U394" s="6" t="str">
        <f t="shared" si="108"/>
        <v>2:100:2:0</v>
      </c>
      <c r="Y394">
        <f t="shared" si="109"/>
        <v>50</v>
      </c>
      <c r="Z394">
        <v>125</v>
      </c>
      <c r="AA394" s="23">
        <v>25</v>
      </c>
      <c r="AB394" s="23">
        <f>INT(VLOOKUP(VLOOKUP($C394,角色技能升级比率表!$B:$C,2,FALSE),角色属性概况!E:F,2,FALSE)*VLOOKUP(E394,角色属性概况!I:M,3,FALSE)*AA394/100)</f>
        <v>422</v>
      </c>
      <c r="AE394">
        <v>0</v>
      </c>
      <c r="AF394" s="23">
        <f t="shared" si="111"/>
        <v>2</v>
      </c>
      <c r="AG394" s="23">
        <f t="shared" si="112"/>
        <v>1</v>
      </c>
      <c r="AH394" s="2" t="s">
        <v>119</v>
      </c>
      <c r="AI394" t="s">
        <v>1557</v>
      </c>
      <c r="AN394" s="6" t="str">
        <f>_xlfn.IFNA(IF(IF($AH394=AN$5,VLOOKUP(AI394,buff!$K:$L,2,FALSE),"")=0,"",IF($AH394=AN$5,VLOOKUP(AI394,buff!$K:$L,2,FALSE),"")),"")</f>
        <v/>
      </c>
      <c r="AO394" s="6" t="str">
        <f>_xlfn.IFNA(IF(IF($AH394=AO$5,VLOOKUP(AJ394,buff!$K:$L,2,FALSE),"")=0,"",IF($AH394=AO$5,VLOOKUP(AJ394,buff!$K:$L,2,FALSE),"")),"")</f>
        <v/>
      </c>
      <c r="AP394" s="6" t="str">
        <f>_xlfn.IFNA(IF(IF($AH394=AP$5,VLOOKUP(AK394,buff!$K:$L,2,FALSE),"")=0,"",IF($AH394=AP$5,VLOOKUP(AK394,buff!$K:$L,2,FALSE),"")),"")</f>
        <v/>
      </c>
      <c r="AQ394" s="6" t="str">
        <f>_xlfn.IFNA(IF(IF($AH394=AQ$5,VLOOKUP(AL394,buff!$K:$L,2,FALSE),"")=0,"",IF($AH394=AQ$5,VLOOKUP(AL394,buff!$K:$L,2,FALSE),"")),"")</f>
        <v/>
      </c>
      <c r="AR394" s="6" t="str">
        <f>_xlfn.IFNA(IF(IF($AH394=AR$5,VLOOKUP(AM394,buff!$K:$L,2,FALSE),"")=0,"",IF($AH394=AR$5,VLOOKUP(AM394,buff!$K:$L,2,FALSE),"")),"")</f>
        <v/>
      </c>
      <c r="AS394" s="6" t="str">
        <f>_xlfn.IFNA(IF(IF($AH394=AS$5,VLOOKUP(AI394,buff!$K:$L,2,FALSE),"")=0,"",IF($AH394=AS$5,VLOOKUP(AI394,buff!$K:$L,2,FALSE),"")),"")</f>
        <v>2:100:2:0</v>
      </c>
      <c r="AT394" s="6" t="str">
        <f>_xlfn.IFNA(IF(IF($AH394=AT$5,VLOOKUP(AJ394,buff!$K:$L,2,FALSE),"")=0,"",IF($AH394=AT$5,VLOOKUP(AJ394,buff!$K:$L,2,FALSE),"")),"")</f>
        <v/>
      </c>
      <c r="AU394" s="6" t="str">
        <f>_xlfn.IFNA(IF(IF($AH394=AU$5,VLOOKUP(AK394,buff!$K:$L,2,FALSE),"")=0,"",IF($AH394=AU$5,VLOOKUP(AK394,buff!$K:$L,2,FALSE),"")),"")</f>
        <v/>
      </c>
      <c r="AV394" s="6" t="str">
        <f>_xlfn.IFNA(IF(IF($AH394=AV$5,VLOOKUP(AL394,buff!$K:$L,2,FALSE),"")=0,"",IF($AH394=AV$5,VLOOKUP(AL394,buff!$K:$L,2,FALSE),"")),"")</f>
        <v/>
      </c>
      <c r="AW394" s="6" t="str">
        <f>_xlfn.IFNA(IF(IF($AH394=AW$5,VLOOKUP(AM394,buff!$K:$L,2,FALSE),"")=0,"",IF($AH394=AW$5,VLOOKUP(AM394,buff!$K:$L,2,FALSE),"")),"")</f>
        <v/>
      </c>
      <c r="AX394" s="6">
        <f>VLOOKUP(AI394,buff!K:P,6,FALSE)</f>
        <v>0</v>
      </c>
      <c r="AY394">
        <f t="shared" si="113"/>
        <v>0</v>
      </c>
      <c r="AZ394">
        <f t="shared" si="113"/>
        <v>0</v>
      </c>
      <c r="BA394">
        <f t="shared" si="114"/>
        <v>2</v>
      </c>
      <c r="BB394">
        <f t="shared" si="115"/>
        <v>1</v>
      </c>
    </row>
    <row r="395" spans="1:54" x14ac:dyDescent="0.15">
      <c r="A395" t="str">
        <f t="shared" si="103"/>
        <v>云颜主动技能2等级9</v>
      </c>
      <c r="B395" s="8">
        <v>389</v>
      </c>
      <c r="C395" s="8" t="str">
        <f>VLOOKUP(G395,角色!A:B,2,FALSE)</f>
        <v>云颜</v>
      </c>
      <c r="D395" s="8" t="str">
        <f t="shared" si="110"/>
        <v>主动技能2</v>
      </c>
      <c r="E395" s="8">
        <f t="shared" si="116"/>
        <v>9</v>
      </c>
      <c r="F395" s="8">
        <f t="shared" si="117"/>
        <v>2</v>
      </c>
      <c r="G395" s="8">
        <f t="shared" si="118"/>
        <v>7</v>
      </c>
      <c r="H395" s="4" t="s">
        <v>446</v>
      </c>
      <c r="I395" s="24" t="str">
        <f t="shared" si="106"/>
        <v>对敌方单体造成125%攻击力（+520）点伤害,附带眩晕。</v>
      </c>
      <c r="J395" s="4" t="s">
        <v>305</v>
      </c>
      <c r="K395" s="1" t="s">
        <v>103</v>
      </c>
      <c r="L395" s="4" t="s">
        <v>107</v>
      </c>
      <c r="M395" s="4"/>
      <c r="N395" s="4">
        <v>100</v>
      </c>
      <c r="O395" s="4"/>
      <c r="T395" s="6" t="str">
        <f t="shared" si="107"/>
        <v/>
      </c>
      <c r="U395" s="6" t="str">
        <f t="shared" si="108"/>
        <v>2:100:2:0</v>
      </c>
      <c r="Y395">
        <f t="shared" si="109"/>
        <v>50</v>
      </c>
      <c r="Z395">
        <v>125</v>
      </c>
      <c r="AA395" s="23">
        <v>25</v>
      </c>
      <c r="AB395" s="23">
        <f>INT(VLOOKUP(VLOOKUP($C395,角色技能升级比率表!$B:$C,2,FALSE),角色属性概况!E:F,2,FALSE)*VLOOKUP(E395,角色属性概况!I:M,3,FALSE)*AA395/100)</f>
        <v>520</v>
      </c>
      <c r="AE395">
        <v>0</v>
      </c>
      <c r="AF395" s="23">
        <f t="shared" si="111"/>
        <v>2</v>
      </c>
      <c r="AG395" s="23">
        <f t="shared" si="112"/>
        <v>1</v>
      </c>
      <c r="AH395" s="2" t="s">
        <v>119</v>
      </c>
      <c r="AI395" t="s">
        <v>1557</v>
      </c>
      <c r="AN395" s="6" t="str">
        <f>_xlfn.IFNA(IF(IF($AH395=AN$5,VLOOKUP(AI395,buff!$K:$L,2,FALSE),"")=0,"",IF($AH395=AN$5,VLOOKUP(AI395,buff!$K:$L,2,FALSE),"")),"")</f>
        <v/>
      </c>
      <c r="AO395" s="6" t="str">
        <f>_xlfn.IFNA(IF(IF($AH395=AO$5,VLOOKUP(AJ395,buff!$K:$L,2,FALSE),"")=0,"",IF($AH395=AO$5,VLOOKUP(AJ395,buff!$K:$L,2,FALSE),"")),"")</f>
        <v/>
      </c>
      <c r="AP395" s="6" t="str">
        <f>_xlfn.IFNA(IF(IF($AH395=AP$5,VLOOKUP(AK395,buff!$K:$L,2,FALSE),"")=0,"",IF($AH395=AP$5,VLOOKUP(AK395,buff!$K:$L,2,FALSE),"")),"")</f>
        <v/>
      </c>
      <c r="AQ395" s="6" t="str">
        <f>_xlfn.IFNA(IF(IF($AH395=AQ$5,VLOOKUP(AL395,buff!$K:$L,2,FALSE),"")=0,"",IF($AH395=AQ$5,VLOOKUP(AL395,buff!$K:$L,2,FALSE),"")),"")</f>
        <v/>
      </c>
      <c r="AR395" s="6" t="str">
        <f>_xlfn.IFNA(IF(IF($AH395=AR$5,VLOOKUP(AM395,buff!$K:$L,2,FALSE),"")=0,"",IF($AH395=AR$5,VLOOKUP(AM395,buff!$K:$L,2,FALSE),"")),"")</f>
        <v/>
      </c>
      <c r="AS395" s="6" t="str">
        <f>_xlfn.IFNA(IF(IF($AH395=AS$5,VLOOKUP(AI395,buff!$K:$L,2,FALSE),"")=0,"",IF($AH395=AS$5,VLOOKUP(AI395,buff!$K:$L,2,FALSE),"")),"")</f>
        <v>2:100:2:0</v>
      </c>
      <c r="AT395" s="6" t="str">
        <f>_xlfn.IFNA(IF(IF($AH395=AT$5,VLOOKUP(AJ395,buff!$K:$L,2,FALSE),"")=0,"",IF($AH395=AT$5,VLOOKUP(AJ395,buff!$K:$L,2,FALSE),"")),"")</f>
        <v/>
      </c>
      <c r="AU395" s="6" t="str">
        <f>_xlfn.IFNA(IF(IF($AH395=AU$5,VLOOKUP(AK395,buff!$K:$L,2,FALSE),"")=0,"",IF($AH395=AU$5,VLOOKUP(AK395,buff!$K:$L,2,FALSE),"")),"")</f>
        <v/>
      </c>
      <c r="AV395" s="6" t="str">
        <f>_xlfn.IFNA(IF(IF($AH395=AV$5,VLOOKUP(AL395,buff!$K:$L,2,FALSE),"")=0,"",IF($AH395=AV$5,VLOOKUP(AL395,buff!$K:$L,2,FALSE),"")),"")</f>
        <v/>
      </c>
      <c r="AW395" s="6" t="str">
        <f>_xlfn.IFNA(IF(IF($AH395=AW$5,VLOOKUP(AM395,buff!$K:$L,2,FALSE),"")=0,"",IF($AH395=AW$5,VLOOKUP(AM395,buff!$K:$L,2,FALSE),"")),"")</f>
        <v/>
      </c>
      <c r="AX395" s="6">
        <f>VLOOKUP(AI395,buff!K:P,6,FALSE)</f>
        <v>0</v>
      </c>
      <c r="AY395">
        <f t="shared" si="113"/>
        <v>0</v>
      </c>
      <c r="AZ395">
        <f t="shared" si="113"/>
        <v>0</v>
      </c>
      <c r="BA395">
        <f t="shared" si="114"/>
        <v>2</v>
      </c>
      <c r="BB395">
        <f t="shared" si="115"/>
        <v>1</v>
      </c>
    </row>
    <row r="396" spans="1:54" x14ac:dyDescent="0.15">
      <c r="A396" t="str">
        <f t="shared" si="103"/>
        <v>云颜主动技能2等级10</v>
      </c>
      <c r="B396" s="8">
        <v>390</v>
      </c>
      <c r="C396" s="8" t="str">
        <f>VLOOKUP(G396,角色!A:B,2,FALSE)</f>
        <v>云颜</v>
      </c>
      <c r="D396" s="8" t="str">
        <f t="shared" si="110"/>
        <v>主动技能2</v>
      </c>
      <c r="E396" s="8">
        <f t="shared" si="116"/>
        <v>10</v>
      </c>
      <c r="F396" s="8">
        <f t="shared" si="117"/>
        <v>2</v>
      </c>
      <c r="G396" s="8">
        <f t="shared" si="118"/>
        <v>7</v>
      </c>
      <c r="H396" s="4" t="s">
        <v>446</v>
      </c>
      <c r="I396" s="24" t="str">
        <f t="shared" si="106"/>
        <v>对敌方单体造成125%攻击力（+640）点伤害,附带眩晕。</v>
      </c>
      <c r="J396" s="4" t="s">
        <v>305</v>
      </c>
      <c r="K396" s="1" t="s">
        <v>103</v>
      </c>
      <c r="L396" s="4" t="s">
        <v>107</v>
      </c>
      <c r="M396" s="4"/>
      <c r="N396" s="4">
        <v>100</v>
      </c>
      <c r="O396" s="4"/>
      <c r="T396" s="6" t="str">
        <f t="shared" si="107"/>
        <v/>
      </c>
      <c r="U396" s="6" t="str">
        <f t="shared" si="108"/>
        <v>2:100:2:0</v>
      </c>
      <c r="Y396">
        <f t="shared" si="109"/>
        <v>50</v>
      </c>
      <c r="Z396">
        <v>125</v>
      </c>
      <c r="AA396" s="23">
        <v>25</v>
      </c>
      <c r="AB396" s="23">
        <f>INT(VLOOKUP(VLOOKUP($C396,角色技能升级比率表!$B:$C,2,FALSE),角色属性概况!E:F,2,FALSE)*VLOOKUP(E396,角色属性概况!I:M,3,FALSE)*AA396/100)</f>
        <v>640</v>
      </c>
      <c r="AE396">
        <v>0</v>
      </c>
      <c r="AF396" s="23">
        <f t="shared" si="111"/>
        <v>2</v>
      </c>
      <c r="AG396" s="23">
        <f t="shared" si="112"/>
        <v>1</v>
      </c>
      <c r="AH396" s="2" t="s">
        <v>119</v>
      </c>
      <c r="AI396" t="s">
        <v>1557</v>
      </c>
      <c r="AN396" s="6" t="str">
        <f>_xlfn.IFNA(IF(IF($AH396=AN$5,VLOOKUP(AI396,buff!$K:$L,2,FALSE),"")=0,"",IF($AH396=AN$5,VLOOKUP(AI396,buff!$K:$L,2,FALSE),"")),"")</f>
        <v/>
      </c>
      <c r="AO396" s="6" t="str">
        <f>_xlfn.IFNA(IF(IF($AH396=AO$5,VLOOKUP(AJ396,buff!$K:$L,2,FALSE),"")=0,"",IF($AH396=AO$5,VLOOKUP(AJ396,buff!$K:$L,2,FALSE),"")),"")</f>
        <v/>
      </c>
      <c r="AP396" s="6" t="str">
        <f>_xlfn.IFNA(IF(IF($AH396=AP$5,VLOOKUP(AK396,buff!$K:$L,2,FALSE),"")=0,"",IF($AH396=AP$5,VLOOKUP(AK396,buff!$K:$L,2,FALSE),"")),"")</f>
        <v/>
      </c>
      <c r="AQ396" s="6" t="str">
        <f>_xlfn.IFNA(IF(IF($AH396=AQ$5,VLOOKUP(AL396,buff!$K:$L,2,FALSE),"")=0,"",IF($AH396=AQ$5,VLOOKUP(AL396,buff!$K:$L,2,FALSE),"")),"")</f>
        <v/>
      </c>
      <c r="AR396" s="6" t="str">
        <f>_xlfn.IFNA(IF(IF($AH396=AR$5,VLOOKUP(AM396,buff!$K:$L,2,FALSE),"")=0,"",IF($AH396=AR$5,VLOOKUP(AM396,buff!$K:$L,2,FALSE),"")),"")</f>
        <v/>
      </c>
      <c r="AS396" s="6" t="str">
        <f>_xlfn.IFNA(IF(IF($AH396=AS$5,VLOOKUP(AI396,buff!$K:$L,2,FALSE),"")=0,"",IF($AH396=AS$5,VLOOKUP(AI396,buff!$K:$L,2,FALSE),"")),"")</f>
        <v>2:100:2:0</v>
      </c>
      <c r="AT396" s="6" t="str">
        <f>_xlfn.IFNA(IF(IF($AH396=AT$5,VLOOKUP(AJ396,buff!$K:$L,2,FALSE),"")=0,"",IF($AH396=AT$5,VLOOKUP(AJ396,buff!$K:$L,2,FALSE),"")),"")</f>
        <v/>
      </c>
      <c r="AU396" s="6" t="str">
        <f>_xlfn.IFNA(IF(IF($AH396=AU$5,VLOOKUP(AK396,buff!$K:$L,2,FALSE),"")=0,"",IF($AH396=AU$5,VLOOKUP(AK396,buff!$K:$L,2,FALSE),"")),"")</f>
        <v/>
      </c>
      <c r="AV396" s="6" t="str">
        <f>_xlfn.IFNA(IF(IF($AH396=AV$5,VLOOKUP(AL396,buff!$K:$L,2,FALSE),"")=0,"",IF($AH396=AV$5,VLOOKUP(AL396,buff!$K:$L,2,FALSE),"")),"")</f>
        <v/>
      </c>
      <c r="AW396" s="6" t="str">
        <f>_xlfn.IFNA(IF(IF($AH396=AW$5,VLOOKUP(AM396,buff!$K:$L,2,FALSE),"")=0,"",IF($AH396=AW$5,VLOOKUP(AM396,buff!$K:$L,2,FALSE),"")),"")</f>
        <v/>
      </c>
      <c r="AX396" s="6">
        <f>VLOOKUP(AI396,buff!K:P,6,FALSE)</f>
        <v>0</v>
      </c>
      <c r="AY396">
        <f t="shared" si="113"/>
        <v>0</v>
      </c>
      <c r="AZ396">
        <f t="shared" si="113"/>
        <v>0</v>
      </c>
      <c r="BA396">
        <f t="shared" si="114"/>
        <v>2</v>
      </c>
      <c r="BB396">
        <f t="shared" si="115"/>
        <v>1</v>
      </c>
    </row>
    <row r="397" spans="1:54" x14ac:dyDescent="0.15">
      <c r="A397" t="str">
        <f t="shared" si="103"/>
        <v>云颜主动技能2等级11</v>
      </c>
      <c r="B397" s="8">
        <v>391</v>
      </c>
      <c r="C397" s="8" t="str">
        <f>VLOOKUP(G397,角色!A:B,2,FALSE)</f>
        <v>云颜</v>
      </c>
      <c r="D397" s="8" t="str">
        <f t="shared" si="110"/>
        <v>主动技能2</v>
      </c>
      <c r="E397" s="8">
        <f t="shared" si="116"/>
        <v>11</v>
      </c>
      <c r="F397" s="8">
        <f t="shared" si="117"/>
        <v>2</v>
      </c>
      <c r="G397" s="8">
        <f t="shared" si="118"/>
        <v>7</v>
      </c>
      <c r="H397" s="4" t="s">
        <v>446</v>
      </c>
      <c r="I397" s="24" t="str">
        <f t="shared" si="106"/>
        <v>对敌方单体造成125%攻击力（+788）点伤害,附带眩晕。</v>
      </c>
      <c r="J397" s="4" t="s">
        <v>305</v>
      </c>
      <c r="K397" s="1" t="s">
        <v>103</v>
      </c>
      <c r="L397" s="4" t="s">
        <v>107</v>
      </c>
      <c r="M397" s="4"/>
      <c r="N397" s="4">
        <v>100</v>
      </c>
      <c r="O397" s="4"/>
      <c r="T397" s="6" t="str">
        <f t="shared" si="107"/>
        <v/>
      </c>
      <c r="U397" s="6" t="str">
        <f t="shared" si="108"/>
        <v>2:100:2:0</v>
      </c>
      <c r="Y397">
        <f t="shared" si="109"/>
        <v>50</v>
      </c>
      <c r="Z397">
        <v>125</v>
      </c>
      <c r="AA397" s="23">
        <v>25</v>
      </c>
      <c r="AB397" s="23">
        <f>INT(VLOOKUP(VLOOKUP($C397,角色技能升级比率表!$B:$C,2,FALSE),角色属性概况!E:F,2,FALSE)*VLOOKUP(E397,角色属性概况!I:M,3,FALSE)*AA397/100)</f>
        <v>788</v>
      </c>
      <c r="AE397">
        <v>0</v>
      </c>
      <c r="AF397" s="23">
        <f t="shared" si="111"/>
        <v>2</v>
      </c>
      <c r="AG397" s="23">
        <f t="shared" si="112"/>
        <v>1</v>
      </c>
      <c r="AH397" s="2" t="s">
        <v>119</v>
      </c>
      <c r="AI397" t="s">
        <v>1557</v>
      </c>
      <c r="AN397" s="6" t="str">
        <f>_xlfn.IFNA(IF(IF($AH397=AN$5,VLOOKUP(AI397,buff!$K:$L,2,FALSE),"")=0,"",IF($AH397=AN$5,VLOOKUP(AI397,buff!$K:$L,2,FALSE),"")),"")</f>
        <v/>
      </c>
      <c r="AO397" s="6" t="str">
        <f>_xlfn.IFNA(IF(IF($AH397=AO$5,VLOOKUP(AJ397,buff!$K:$L,2,FALSE),"")=0,"",IF($AH397=AO$5,VLOOKUP(AJ397,buff!$K:$L,2,FALSE),"")),"")</f>
        <v/>
      </c>
      <c r="AP397" s="6" t="str">
        <f>_xlfn.IFNA(IF(IF($AH397=AP$5,VLOOKUP(AK397,buff!$K:$L,2,FALSE),"")=0,"",IF($AH397=AP$5,VLOOKUP(AK397,buff!$K:$L,2,FALSE),"")),"")</f>
        <v/>
      </c>
      <c r="AQ397" s="6" t="str">
        <f>_xlfn.IFNA(IF(IF($AH397=AQ$5,VLOOKUP(AL397,buff!$K:$L,2,FALSE),"")=0,"",IF($AH397=AQ$5,VLOOKUP(AL397,buff!$K:$L,2,FALSE),"")),"")</f>
        <v/>
      </c>
      <c r="AR397" s="6" t="str">
        <f>_xlfn.IFNA(IF(IF($AH397=AR$5,VLOOKUP(AM397,buff!$K:$L,2,FALSE),"")=0,"",IF($AH397=AR$5,VLOOKUP(AM397,buff!$K:$L,2,FALSE),"")),"")</f>
        <v/>
      </c>
      <c r="AS397" s="6" t="str">
        <f>_xlfn.IFNA(IF(IF($AH397=AS$5,VLOOKUP(AI397,buff!$K:$L,2,FALSE),"")=0,"",IF($AH397=AS$5,VLOOKUP(AI397,buff!$K:$L,2,FALSE),"")),"")</f>
        <v>2:100:2:0</v>
      </c>
      <c r="AT397" s="6" t="str">
        <f>_xlfn.IFNA(IF(IF($AH397=AT$5,VLOOKUP(AJ397,buff!$K:$L,2,FALSE),"")=0,"",IF($AH397=AT$5,VLOOKUP(AJ397,buff!$K:$L,2,FALSE),"")),"")</f>
        <v/>
      </c>
      <c r="AU397" s="6" t="str">
        <f>_xlfn.IFNA(IF(IF($AH397=AU$5,VLOOKUP(AK397,buff!$K:$L,2,FALSE),"")=0,"",IF($AH397=AU$5,VLOOKUP(AK397,buff!$K:$L,2,FALSE),"")),"")</f>
        <v/>
      </c>
      <c r="AV397" s="6" t="str">
        <f>_xlfn.IFNA(IF(IF($AH397=AV$5,VLOOKUP(AL397,buff!$K:$L,2,FALSE),"")=0,"",IF($AH397=AV$5,VLOOKUP(AL397,buff!$K:$L,2,FALSE),"")),"")</f>
        <v/>
      </c>
      <c r="AW397" s="6" t="str">
        <f>_xlfn.IFNA(IF(IF($AH397=AW$5,VLOOKUP(AM397,buff!$K:$L,2,FALSE),"")=0,"",IF($AH397=AW$5,VLOOKUP(AM397,buff!$K:$L,2,FALSE),"")),"")</f>
        <v/>
      </c>
      <c r="AX397" s="6">
        <f>VLOOKUP(AI397,buff!K:P,6,FALSE)</f>
        <v>0</v>
      </c>
      <c r="AY397">
        <f t="shared" si="113"/>
        <v>0</v>
      </c>
      <c r="AZ397">
        <f t="shared" si="113"/>
        <v>0</v>
      </c>
      <c r="BA397">
        <f t="shared" si="114"/>
        <v>2</v>
      </c>
      <c r="BB397">
        <f t="shared" si="115"/>
        <v>1</v>
      </c>
    </row>
    <row r="398" spans="1:54" x14ac:dyDescent="0.15">
      <c r="A398" t="str">
        <f t="shared" si="103"/>
        <v>云颜主动技能2等级12</v>
      </c>
      <c r="B398" s="8">
        <v>392</v>
      </c>
      <c r="C398" s="8" t="str">
        <f>VLOOKUP(G398,角色!A:B,2,FALSE)</f>
        <v>云颜</v>
      </c>
      <c r="D398" s="8" t="str">
        <f t="shared" si="110"/>
        <v>主动技能2</v>
      </c>
      <c r="E398" s="8">
        <f t="shared" si="116"/>
        <v>12</v>
      </c>
      <c r="F398" s="8">
        <f t="shared" si="117"/>
        <v>2</v>
      </c>
      <c r="G398" s="8">
        <f t="shared" si="118"/>
        <v>7</v>
      </c>
      <c r="H398" s="4" t="s">
        <v>446</v>
      </c>
      <c r="I398" s="24" t="str">
        <f t="shared" si="106"/>
        <v>对敌方单体造成125%攻击力（+970）点伤害,附带眩晕。</v>
      </c>
      <c r="J398" s="4" t="s">
        <v>305</v>
      </c>
      <c r="K398" s="1" t="s">
        <v>103</v>
      </c>
      <c r="L398" s="4" t="s">
        <v>107</v>
      </c>
      <c r="M398" s="4"/>
      <c r="N398" s="4">
        <v>100</v>
      </c>
      <c r="O398" s="4"/>
      <c r="T398" s="6" t="str">
        <f t="shared" si="107"/>
        <v/>
      </c>
      <c r="U398" s="6" t="str">
        <f t="shared" si="108"/>
        <v>2:100:2:0</v>
      </c>
      <c r="Y398">
        <f t="shared" si="109"/>
        <v>50</v>
      </c>
      <c r="Z398">
        <v>125</v>
      </c>
      <c r="AA398" s="23">
        <v>25</v>
      </c>
      <c r="AB398" s="23">
        <f>INT(VLOOKUP(VLOOKUP($C398,角色技能升级比率表!$B:$C,2,FALSE),角色属性概况!E:F,2,FALSE)*VLOOKUP(E398,角色属性概况!I:M,3,FALSE)*AA398/100)</f>
        <v>970</v>
      </c>
      <c r="AE398">
        <v>0</v>
      </c>
      <c r="AF398" s="23">
        <f t="shared" si="111"/>
        <v>2</v>
      </c>
      <c r="AG398" s="23">
        <f t="shared" si="112"/>
        <v>1</v>
      </c>
      <c r="AH398" s="2" t="s">
        <v>119</v>
      </c>
      <c r="AI398" t="s">
        <v>1557</v>
      </c>
      <c r="AN398" s="6" t="str">
        <f>_xlfn.IFNA(IF(IF($AH398=AN$5,VLOOKUP(AI398,buff!$K:$L,2,FALSE),"")=0,"",IF($AH398=AN$5,VLOOKUP(AI398,buff!$K:$L,2,FALSE),"")),"")</f>
        <v/>
      </c>
      <c r="AO398" s="6" t="str">
        <f>_xlfn.IFNA(IF(IF($AH398=AO$5,VLOOKUP(AJ398,buff!$K:$L,2,FALSE),"")=0,"",IF($AH398=AO$5,VLOOKUP(AJ398,buff!$K:$L,2,FALSE),"")),"")</f>
        <v/>
      </c>
      <c r="AP398" s="6" t="str">
        <f>_xlfn.IFNA(IF(IF($AH398=AP$5,VLOOKUP(AK398,buff!$K:$L,2,FALSE),"")=0,"",IF($AH398=AP$5,VLOOKUP(AK398,buff!$K:$L,2,FALSE),"")),"")</f>
        <v/>
      </c>
      <c r="AQ398" s="6" t="str">
        <f>_xlfn.IFNA(IF(IF($AH398=AQ$5,VLOOKUP(AL398,buff!$K:$L,2,FALSE),"")=0,"",IF($AH398=AQ$5,VLOOKUP(AL398,buff!$K:$L,2,FALSE),"")),"")</f>
        <v/>
      </c>
      <c r="AR398" s="6" t="str">
        <f>_xlfn.IFNA(IF(IF($AH398=AR$5,VLOOKUP(AM398,buff!$K:$L,2,FALSE),"")=0,"",IF($AH398=AR$5,VLOOKUP(AM398,buff!$K:$L,2,FALSE),"")),"")</f>
        <v/>
      </c>
      <c r="AS398" s="6" t="str">
        <f>_xlfn.IFNA(IF(IF($AH398=AS$5,VLOOKUP(AI398,buff!$K:$L,2,FALSE),"")=0,"",IF($AH398=AS$5,VLOOKUP(AI398,buff!$K:$L,2,FALSE),"")),"")</f>
        <v>2:100:2:0</v>
      </c>
      <c r="AT398" s="6" t="str">
        <f>_xlfn.IFNA(IF(IF($AH398=AT$5,VLOOKUP(AJ398,buff!$K:$L,2,FALSE),"")=0,"",IF($AH398=AT$5,VLOOKUP(AJ398,buff!$K:$L,2,FALSE),"")),"")</f>
        <v/>
      </c>
      <c r="AU398" s="6" t="str">
        <f>_xlfn.IFNA(IF(IF($AH398=AU$5,VLOOKUP(AK398,buff!$K:$L,2,FALSE),"")=0,"",IF($AH398=AU$5,VLOOKUP(AK398,buff!$K:$L,2,FALSE),"")),"")</f>
        <v/>
      </c>
      <c r="AV398" s="6" t="str">
        <f>_xlfn.IFNA(IF(IF($AH398=AV$5,VLOOKUP(AL398,buff!$K:$L,2,FALSE),"")=0,"",IF($AH398=AV$5,VLOOKUP(AL398,buff!$K:$L,2,FALSE),"")),"")</f>
        <v/>
      </c>
      <c r="AW398" s="6" t="str">
        <f>_xlfn.IFNA(IF(IF($AH398=AW$5,VLOOKUP(AM398,buff!$K:$L,2,FALSE),"")=0,"",IF($AH398=AW$5,VLOOKUP(AM398,buff!$K:$L,2,FALSE),"")),"")</f>
        <v/>
      </c>
      <c r="AX398" s="6">
        <f>VLOOKUP(AI398,buff!K:P,6,FALSE)</f>
        <v>0</v>
      </c>
      <c r="AY398">
        <f t="shared" si="113"/>
        <v>0</v>
      </c>
      <c r="AZ398">
        <f t="shared" si="113"/>
        <v>0</v>
      </c>
      <c r="BA398">
        <f t="shared" si="114"/>
        <v>2</v>
      </c>
      <c r="BB398">
        <f t="shared" si="115"/>
        <v>1</v>
      </c>
    </row>
    <row r="399" spans="1:54" x14ac:dyDescent="0.15">
      <c r="A399" t="str">
        <f t="shared" si="103"/>
        <v>云颜主动技能2等级13</v>
      </c>
      <c r="B399" s="8">
        <v>393</v>
      </c>
      <c r="C399" s="8" t="str">
        <f>VLOOKUP(G399,角色!A:B,2,FALSE)</f>
        <v>云颜</v>
      </c>
      <c r="D399" s="8" t="str">
        <f t="shared" si="110"/>
        <v>主动技能2</v>
      </c>
      <c r="E399" s="8">
        <f t="shared" si="116"/>
        <v>13</v>
      </c>
      <c r="F399" s="8">
        <f t="shared" si="117"/>
        <v>2</v>
      </c>
      <c r="G399" s="8">
        <f t="shared" si="118"/>
        <v>7</v>
      </c>
      <c r="H399" s="4" t="s">
        <v>446</v>
      </c>
      <c r="I399" s="24" t="str">
        <f t="shared" si="106"/>
        <v>对敌方单体造成125%攻击力（+1195）点伤害,附带眩晕。</v>
      </c>
      <c r="J399" s="4" t="s">
        <v>305</v>
      </c>
      <c r="K399" s="1" t="s">
        <v>103</v>
      </c>
      <c r="L399" s="4" t="s">
        <v>107</v>
      </c>
      <c r="M399" s="4"/>
      <c r="N399" s="4">
        <v>100</v>
      </c>
      <c r="O399" s="4"/>
      <c r="T399" s="6" t="str">
        <f t="shared" si="107"/>
        <v/>
      </c>
      <c r="U399" s="6" t="str">
        <f t="shared" si="108"/>
        <v>2:100:2:0</v>
      </c>
      <c r="Y399">
        <f t="shared" si="109"/>
        <v>50</v>
      </c>
      <c r="Z399">
        <v>125</v>
      </c>
      <c r="AA399" s="23">
        <v>25</v>
      </c>
      <c r="AB399" s="23">
        <f>INT(VLOOKUP(VLOOKUP($C399,角色技能升级比率表!$B:$C,2,FALSE),角色属性概况!E:F,2,FALSE)*VLOOKUP(E399,角色属性概况!I:M,3,FALSE)*AA399/100)</f>
        <v>1195</v>
      </c>
      <c r="AE399">
        <v>0</v>
      </c>
      <c r="AF399" s="23">
        <f t="shared" si="111"/>
        <v>2</v>
      </c>
      <c r="AG399" s="23">
        <f t="shared" si="112"/>
        <v>1</v>
      </c>
      <c r="AH399" s="2" t="s">
        <v>119</v>
      </c>
      <c r="AI399" t="s">
        <v>1557</v>
      </c>
      <c r="AN399" s="6" t="str">
        <f>_xlfn.IFNA(IF(IF($AH399=AN$5,VLOOKUP(AI399,buff!$K:$L,2,FALSE),"")=0,"",IF($AH399=AN$5,VLOOKUP(AI399,buff!$K:$L,2,FALSE),"")),"")</f>
        <v/>
      </c>
      <c r="AO399" s="6" t="str">
        <f>_xlfn.IFNA(IF(IF($AH399=AO$5,VLOOKUP(AJ399,buff!$K:$L,2,FALSE),"")=0,"",IF($AH399=AO$5,VLOOKUP(AJ399,buff!$K:$L,2,FALSE),"")),"")</f>
        <v/>
      </c>
      <c r="AP399" s="6" t="str">
        <f>_xlfn.IFNA(IF(IF($AH399=AP$5,VLOOKUP(AK399,buff!$K:$L,2,FALSE),"")=0,"",IF($AH399=AP$5,VLOOKUP(AK399,buff!$K:$L,2,FALSE),"")),"")</f>
        <v/>
      </c>
      <c r="AQ399" s="6" t="str">
        <f>_xlfn.IFNA(IF(IF($AH399=AQ$5,VLOOKUP(AL399,buff!$K:$L,2,FALSE),"")=0,"",IF($AH399=AQ$5,VLOOKUP(AL399,buff!$K:$L,2,FALSE),"")),"")</f>
        <v/>
      </c>
      <c r="AR399" s="6" t="str">
        <f>_xlfn.IFNA(IF(IF($AH399=AR$5,VLOOKUP(AM399,buff!$K:$L,2,FALSE),"")=0,"",IF($AH399=AR$5,VLOOKUP(AM399,buff!$K:$L,2,FALSE),"")),"")</f>
        <v/>
      </c>
      <c r="AS399" s="6" t="str">
        <f>_xlfn.IFNA(IF(IF($AH399=AS$5,VLOOKUP(AI399,buff!$K:$L,2,FALSE),"")=0,"",IF($AH399=AS$5,VLOOKUP(AI399,buff!$K:$L,2,FALSE),"")),"")</f>
        <v>2:100:2:0</v>
      </c>
      <c r="AT399" s="6" t="str">
        <f>_xlfn.IFNA(IF(IF($AH399=AT$5,VLOOKUP(AJ399,buff!$K:$L,2,FALSE),"")=0,"",IF($AH399=AT$5,VLOOKUP(AJ399,buff!$K:$L,2,FALSE),"")),"")</f>
        <v/>
      </c>
      <c r="AU399" s="6" t="str">
        <f>_xlfn.IFNA(IF(IF($AH399=AU$5,VLOOKUP(AK399,buff!$K:$L,2,FALSE),"")=0,"",IF($AH399=AU$5,VLOOKUP(AK399,buff!$K:$L,2,FALSE),"")),"")</f>
        <v/>
      </c>
      <c r="AV399" s="6" t="str">
        <f>_xlfn.IFNA(IF(IF($AH399=AV$5,VLOOKUP(AL399,buff!$K:$L,2,FALSE),"")=0,"",IF($AH399=AV$5,VLOOKUP(AL399,buff!$K:$L,2,FALSE),"")),"")</f>
        <v/>
      </c>
      <c r="AW399" s="6" t="str">
        <f>_xlfn.IFNA(IF(IF($AH399=AW$5,VLOOKUP(AM399,buff!$K:$L,2,FALSE),"")=0,"",IF($AH399=AW$5,VLOOKUP(AM399,buff!$K:$L,2,FALSE),"")),"")</f>
        <v/>
      </c>
      <c r="AX399" s="6">
        <f>VLOOKUP(AI399,buff!K:P,6,FALSE)</f>
        <v>0</v>
      </c>
      <c r="AY399">
        <f t="shared" si="113"/>
        <v>0</v>
      </c>
      <c r="AZ399">
        <f t="shared" si="113"/>
        <v>0</v>
      </c>
      <c r="BA399">
        <f t="shared" si="114"/>
        <v>2</v>
      </c>
      <c r="BB399">
        <f t="shared" si="115"/>
        <v>1</v>
      </c>
    </row>
    <row r="400" spans="1:54" x14ac:dyDescent="0.15">
      <c r="A400" t="str">
        <f t="shared" si="103"/>
        <v>云颜主动技能2等级14</v>
      </c>
      <c r="B400" s="8">
        <v>394</v>
      </c>
      <c r="C400" s="8" t="str">
        <f>VLOOKUP(G400,角色!A:B,2,FALSE)</f>
        <v>云颜</v>
      </c>
      <c r="D400" s="8" t="str">
        <f t="shared" si="110"/>
        <v>主动技能2</v>
      </c>
      <c r="E400" s="8">
        <f t="shared" si="116"/>
        <v>14</v>
      </c>
      <c r="F400" s="8">
        <f t="shared" si="117"/>
        <v>2</v>
      </c>
      <c r="G400" s="8">
        <f t="shared" si="118"/>
        <v>7</v>
      </c>
      <c r="H400" s="4" t="s">
        <v>446</v>
      </c>
      <c r="I400" s="24" t="str">
        <f t="shared" si="106"/>
        <v>对敌方单体造成125%攻击力（+1471）点伤害,附带眩晕。</v>
      </c>
      <c r="J400" s="4" t="s">
        <v>305</v>
      </c>
      <c r="K400" s="1" t="s">
        <v>103</v>
      </c>
      <c r="L400" s="4" t="s">
        <v>107</v>
      </c>
      <c r="M400" s="4"/>
      <c r="N400" s="4">
        <v>100</v>
      </c>
      <c r="O400" s="4"/>
      <c r="T400" s="6" t="str">
        <f t="shared" si="107"/>
        <v/>
      </c>
      <c r="U400" s="6" t="str">
        <f t="shared" si="108"/>
        <v>2:100:2:0</v>
      </c>
      <c r="Y400">
        <f t="shared" si="109"/>
        <v>50</v>
      </c>
      <c r="Z400">
        <v>125</v>
      </c>
      <c r="AA400" s="23">
        <v>25</v>
      </c>
      <c r="AB400" s="23">
        <f>INT(VLOOKUP(VLOOKUP($C400,角色技能升级比率表!$B:$C,2,FALSE),角色属性概况!E:F,2,FALSE)*VLOOKUP(E400,角色属性概况!I:M,3,FALSE)*AA400/100)</f>
        <v>1471</v>
      </c>
      <c r="AE400">
        <v>0</v>
      </c>
      <c r="AF400" s="23">
        <f t="shared" si="111"/>
        <v>2</v>
      </c>
      <c r="AG400" s="23">
        <f t="shared" si="112"/>
        <v>1</v>
      </c>
      <c r="AH400" s="2" t="s">
        <v>119</v>
      </c>
      <c r="AI400" t="s">
        <v>1557</v>
      </c>
      <c r="AN400" s="6" t="str">
        <f>_xlfn.IFNA(IF(IF($AH400=AN$5,VLOOKUP(AI400,buff!$K:$L,2,FALSE),"")=0,"",IF($AH400=AN$5,VLOOKUP(AI400,buff!$K:$L,2,FALSE),"")),"")</f>
        <v/>
      </c>
      <c r="AO400" s="6" t="str">
        <f>_xlfn.IFNA(IF(IF($AH400=AO$5,VLOOKUP(AJ400,buff!$K:$L,2,FALSE),"")=0,"",IF($AH400=AO$5,VLOOKUP(AJ400,buff!$K:$L,2,FALSE),"")),"")</f>
        <v/>
      </c>
      <c r="AP400" s="6" t="str">
        <f>_xlfn.IFNA(IF(IF($AH400=AP$5,VLOOKUP(AK400,buff!$K:$L,2,FALSE),"")=0,"",IF($AH400=AP$5,VLOOKUP(AK400,buff!$K:$L,2,FALSE),"")),"")</f>
        <v/>
      </c>
      <c r="AQ400" s="6" t="str">
        <f>_xlfn.IFNA(IF(IF($AH400=AQ$5,VLOOKUP(AL400,buff!$K:$L,2,FALSE),"")=0,"",IF($AH400=AQ$5,VLOOKUP(AL400,buff!$K:$L,2,FALSE),"")),"")</f>
        <v/>
      </c>
      <c r="AR400" s="6" t="str">
        <f>_xlfn.IFNA(IF(IF($AH400=AR$5,VLOOKUP(AM400,buff!$K:$L,2,FALSE),"")=0,"",IF($AH400=AR$5,VLOOKUP(AM400,buff!$K:$L,2,FALSE),"")),"")</f>
        <v/>
      </c>
      <c r="AS400" s="6" t="str">
        <f>_xlfn.IFNA(IF(IF($AH400=AS$5,VLOOKUP(AI400,buff!$K:$L,2,FALSE),"")=0,"",IF($AH400=AS$5,VLOOKUP(AI400,buff!$K:$L,2,FALSE),"")),"")</f>
        <v>2:100:2:0</v>
      </c>
      <c r="AT400" s="6" t="str">
        <f>_xlfn.IFNA(IF(IF($AH400=AT$5,VLOOKUP(AJ400,buff!$K:$L,2,FALSE),"")=0,"",IF($AH400=AT$5,VLOOKUP(AJ400,buff!$K:$L,2,FALSE),"")),"")</f>
        <v/>
      </c>
      <c r="AU400" s="6" t="str">
        <f>_xlfn.IFNA(IF(IF($AH400=AU$5,VLOOKUP(AK400,buff!$K:$L,2,FALSE),"")=0,"",IF($AH400=AU$5,VLOOKUP(AK400,buff!$K:$L,2,FALSE),"")),"")</f>
        <v/>
      </c>
      <c r="AV400" s="6" t="str">
        <f>_xlfn.IFNA(IF(IF($AH400=AV$5,VLOOKUP(AL400,buff!$K:$L,2,FALSE),"")=0,"",IF($AH400=AV$5,VLOOKUP(AL400,buff!$K:$L,2,FALSE),"")),"")</f>
        <v/>
      </c>
      <c r="AW400" s="6" t="str">
        <f>_xlfn.IFNA(IF(IF($AH400=AW$5,VLOOKUP(AM400,buff!$K:$L,2,FALSE),"")=0,"",IF($AH400=AW$5,VLOOKUP(AM400,buff!$K:$L,2,FALSE),"")),"")</f>
        <v/>
      </c>
      <c r="AX400" s="6">
        <f>VLOOKUP(AI400,buff!K:P,6,FALSE)</f>
        <v>0</v>
      </c>
      <c r="AY400">
        <f t="shared" si="113"/>
        <v>0</v>
      </c>
      <c r="AZ400">
        <f t="shared" si="113"/>
        <v>0</v>
      </c>
      <c r="BA400">
        <f t="shared" si="114"/>
        <v>2</v>
      </c>
      <c r="BB400">
        <f t="shared" si="115"/>
        <v>1</v>
      </c>
    </row>
    <row r="401" spans="1:54" x14ac:dyDescent="0.15">
      <c r="A401" t="str">
        <f t="shared" si="103"/>
        <v>云颜主动技能2等级15</v>
      </c>
      <c r="B401" s="8">
        <v>395</v>
      </c>
      <c r="C401" s="8" t="str">
        <f>VLOOKUP(G401,角色!A:B,2,FALSE)</f>
        <v>云颜</v>
      </c>
      <c r="D401" s="8" t="str">
        <f t="shared" si="110"/>
        <v>主动技能2</v>
      </c>
      <c r="E401" s="8">
        <f t="shared" si="116"/>
        <v>15</v>
      </c>
      <c r="F401" s="8">
        <f t="shared" si="117"/>
        <v>2</v>
      </c>
      <c r="G401" s="8">
        <f t="shared" si="118"/>
        <v>7</v>
      </c>
      <c r="H401" s="4" t="s">
        <v>446</v>
      </c>
      <c r="I401" s="24" t="str">
        <f t="shared" si="106"/>
        <v>对敌方单体造成125%攻击力（+1812）点伤害,附带眩晕。</v>
      </c>
      <c r="J401" s="4" t="s">
        <v>305</v>
      </c>
      <c r="K401" s="1" t="s">
        <v>103</v>
      </c>
      <c r="L401" s="4" t="s">
        <v>107</v>
      </c>
      <c r="M401" s="4"/>
      <c r="N401" s="4">
        <v>100</v>
      </c>
      <c r="O401" s="4"/>
      <c r="T401" s="6" t="str">
        <f t="shared" si="107"/>
        <v/>
      </c>
      <c r="U401" s="6" t="str">
        <f t="shared" si="108"/>
        <v>2:100:2:0</v>
      </c>
      <c r="Y401">
        <f t="shared" si="109"/>
        <v>50</v>
      </c>
      <c r="Z401">
        <v>125</v>
      </c>
      <c r="AA401" s="23">
        <v>25</v>
      </c>
      <c r="AB401" s="23">
        <f>INT(VLOOKUP(VLOOKUP($C401,角色技能升级比率表!$B:$C,2,FALSE),角色属性概况!E:F,2,FALSE)*VLOOKUP(E401,角色属性概况!I:M,3,FALSE)*AA401/100)</f>
        <v>1812</v>
      </c>
      <c r="AE401">
        <v>0</v>
      </c>
      <c r="AF401" s="23">
        <f t="shared" si="111"/>
        <v>2</v>
      </c>
      <c r="AG401" s="23">
        <f t="shared" si="112"/>
        <v>1</v>
      </c>
      <c r="AH401" s="2" t="s">
        <v>119</v>
      </c>
      <c r="AI401" t="s">
        <v>1557</v>
      </c>
      <c r="AN401" s="6" t="str">
        <f>_xlfn.IFNA(IF(IF($AH401=AN$5,VLOOKUP(AI401,buff!$K:$L,2,FALSE),"")=0,"",IF($AH401=AN$5,VLOOKUP(AI401,buff!$K:$L,2,FALSE),"")),"")</f>
        <v/>
      </c>
      <c r="AO401" s="6" t="str">
        <f>_xlfn.IFNA(IF(IF($AH401=AO$5,VLOOKUP(AJ401,buff!$K:$L,2,FALSE),"")=0,"",IF($AH401=AO$5,VLOOKUP(AJ401,buff!$K:$L,2,FALSE),"")),"")</f>
        <v/>
      </c>
      <c r="AP401" s="6" t="str">
        <f>_xlfn.IFNA(IF(IF($AH401=AP$5,VLOOKUP(AK401,buff!$K:$L,2,FALSE),"")=0,"",IF($AH401=AP$5,VLOOKUP(AK401,buff!$K:$L,2,FALSE),"")),"")</f>
        <v/>
      </c>
      <c r="AQ401" s="6" t="str">
        <f>_xlfn.IFNA(IF(IF($AH401=AQ$5,VLOOKUP(AL401,buff!$K:$L,2,FALSE),"")=0,"",IF($AH401=AQ$5,VLOOKUP(AL401,buff!$K:$L,2,FALSE),"")),"")</f>
        <v/>
      </c>
      <c r="AR401" s="6" t="str">
        <f>_xlfn.IFNA(IF(IF($AH401=AR$5,VLOOKUP(AM401,buff!$K:$L,2,FALSE),"")=0,"",IF($AH401=AR$5,VLOOKUP(AM401,buff!$K:$L,2,FALSE),"")),"")</f>
        <v/>
      </c>
      <c r="AS401" s="6" t="str">
        <f>_xlfn.IFNA(IF(IF($AH401=AS$5,VLOOKUP(AI401,buff!$K:$L,2,FALSE),"")=0,"",IF($AH401=AS$5,VLOOKUP(AI401,buff!$K:$L,2,FALSE),"")),"")</f>
        <v>2:100:2:0</v>
      </c>
      <c r="AT401" s="6" t="str">
        <f>_xlfn.IFNA(IF(IF($AH401=AT$5,VLOOKUP(AJ401,buff!$K:$L,2,FALSE),"")=0,"",IF($AH401=AT$5,VLOOKUP(AJ401,buff!$K:$L,2,FALSE),"")),"")</f>
        <v/>
      </c>
      <c r="AU401" s="6" t="str">
        <f>_xlfn.IFNA(IF(IF($AH401=AU$5,VLOOKUP(AK401,buff!$K:$L,2,FALSE),"")=0,"",IF($AH401=AU$5,VLOOKUP(AK401,buff!$K:$L,2,FALSE),"")),"")</f>
        <v/>
      </c>
      <c r="AV401" s="6" t="str">
        <f>_xlfn.IFNA(IF(IF($AH401=AV$5,VLOOKUP(AL401,buff!$K:$L,2,FALSE),"")=0,"",IF($AH401=AV$5,VLOOKUP(AL401,buff!$K:$L,2,FALSE),"")),"")</f>
        <v/>
      </c>
      <c r="AW401" s="6" t="str">
        <f>_xlfn.IFNA(IF(IF($AH401=AW$5,VLOOKUP(AM401,buff!$K:$L,2,FALSE),"")=0,"",IF($AH401=AW$5,VLOOKUP(AM401,buff!$K:$L,2,FALSE),"")),"")</f>
        <v/>
      </c>
      <c r="AX401" s="6">
        <f>VLOOKUP(AI401,buff!K:P,6,FALSE)</f>
        <v>0</v>
      </c>
      <c r="AY401">
        <f t="shared" si="113"/>
        <v>0</v>
      </c>
      <c r="AZ401">
        <f t="shared" si="113"/>
        <v>0</v>
      </c>
      <c r="BA401">
        <f t="shared" si="114"/>
        <v>2</v>
      </c>
      <c r="BB401">
        <f t="shared" si="115"/>
        <v>1</v>
      </c>
    </row>
    <row r="402" spans="1:54" x14ac:dyDescent="0.15">
      <c r="A402" t="str">
        <f t="shared" si="103"/>
        <v>云颜主动技能2等级16</v>
      </c>
      <c r="B402" s="8">
        <v>396</v>
      </c>
      <c r="C402" s="8" t="str">
        <f>VLOOKUP(G402,角色!A:B,2,FALSE)</f>
        <v>云颜</v>
      </c>
      <c r="D402" s="8" t="str">
        <f t="shared" si="110"/>
        <v>主动技能2</v>
      </c>
      <c r="E402" s="8">
        <f t="shared" si="116"/>
        <v>16</v>
      </c>
      <c r="F402" s="8">
        <f t="shared" si="117"/>
        <v>2</v>
      </c>
      <c r="G402" s="8">
        <f t="shared" si="118"/>
        <v>7</v>
      </c>
      <c r="H402" s="4" t="s">
        <v>446</v>
      </c>
      <c r="I402" s="24" t="str">
        <f t="shared" si="106"/>
        <v>对敌方单体造成125%攻击力（+2231）点伤害,附带眩晕。</v>
      </c>
      <c r="J402" s="4" t="s">
        <v>305</v>
      </c>
      <c r="K402" s="1" t="s">
        <v>103</v>
      </c>
      <c r="L402" s="4" t="s">
        <v>107</v>
      </c>
      <c r="M402" s="4"/>
      <c r="N402" s="4">
        <v>100</v>
      </c>
      <c r="O402" s="4"/>
      <c r="T402" s="6" t="str">
        <f t="shared" si="107"/>
        <v/>
      </c>
      <c r="U402" s="6" t="str">
        <f t="shared" si="108"/>
        <v>2:100:2:0</v>
      </c>
      <c r="Y402">
        <f t="shared" si="109"/>
        <v>50</v>
      </c>
      <c r="Z402">
        <v>125</v>
      </c>
      <c r="AA402" s="23">
        <v>25</v>
      </c>
      <c r="AB402" s="23">
        <f>INT(VLOOKUP(VLOOKUP($C402,角色技能升级比率表!$B:$C,2,FALSE),角色属性概况!E:F,2,FALSE)*VLOOKUP(E402,角色属性概况!I:M,3,FALSE)*AA402/100)</f>
        <v>2231</v>
      </c>
      <c r="AE402">
        <v>0</v>
      </c>
      <c r="AF402" s="23">
        <f t="shared" si="111"/>
        <v>2</v>
      </c>
      <c r="AG402" s="23">
        <f t="shared" si="112"/>
        <v>1</v>
      </c>
      <c r="AH402" s="2" t="s">
        <v>119</v>
      </c>
      <c r="AI402" t="s">
        <v>1557</v>
      </c>
      <c r="AN402" s="6" t="str">
        <f>_xlfn.IFNA(IF(IF($AH402=AN$5,VLOOKUP(AI402,buff!$K:$L,2,FALSE),"")=0,"",IF($AH402=AN$5,VLOOKUP(AI402,buff!$K:$L,2,FALSE),"")),"")</f>
        <v/>
      </c>
      <c r="AO402" s="6" t="str">
        <f>_xlfn.IFNA(IF(IF($AH402=AO$5,VLOOKUP(AJ402,buff!$K:$L,2,FALSE),"")=0,"",IF($AH402=AO$5,VLOOKUP(AJ402,buff!$K:$L,2,FALSE),"")),"")</f>
        <v/>
      </c>
      <c r="AP402" s="6" t="str">
        <f>_xlfn.IFNA(IF(IF($AH402=AP$5,VLOOKUP(AK402,buff!$K:$L,2,FALSE),"")=0,"",IF($AH402=AP$5,VLOOKUP(AK402,buff!$K:$L,2,FALSE),"")),"")</f>
        <v/>
      </c>
      <c r="AQ402" s="6" t="str">
        <f>_xlfn.IFNA(IF(IF($AH402=AQ$5,VLOOKUP(AL402,buff!$K:$L,2,FALSE),"")=0,"",IF($AH402=AQ$5,VLOOKUP(AL402,buff!$K:$L,2,FALSE),"")),"")</f>
        <v/>
      </c>
      <c r="AR402" s="6" t="str">
        <f>_xlfn.IFNA(IF(IF($AH402=AR$5,VLOOKUP(AM402,buff!$K:$L,2,FALSE),"")=0,"",IF($AH402=AR$5,VLOOKUP(AM402,buff!$K:$L,2,FALSE),"")),"")</f>
        <v/>
      </c>
      <c r="AS402" s="6" t="str">
        <f>_xlfn.IFNA(IF(IF($AH402=AS$5,VLOOKUP(AI402,buff!$K:$L,2,FALSE),"")=0,"",IF($AH402=AS$5,VLOOKUP(AI402,buff!$K:$L,2,FALSE),"")),"")</f>
        <v>2:100:2:0</v>
      </c>
      <c r="AT402" s="6" t="str">
        <f>_xlfn.IFNA(IF(IF($AH402=AT$5,VLOOKUP(AJ402,buff!$K:$L,2,FALSE),"")=0,"",IF($AH402=AT$5,VLOOKUP(AJ402,buff!$K:$L,2,FALSE),"")),"")</f>
        <v/>
      </c>
      <c r="AU402" s="6" t="str">
        <f>_xlfn.IFNA(IF(IF($AH402=AU$5,VLOOKUP(AK402,buff!$K:$L,2,FALSE),"")=0,"",IF($AH402=AU$5,VLOOKUP(AK402,buff!$K:$L,2,FALSE),"")),"")</f>
        <v/>
      </c>
      <c r="AV402" s="6" t="str">
        <f>_xlfn.IFNA(IF(IF($AH402=AV$5,VLOOKUP(AL402,buff!$K:$L,2,FALSE),"")=0,"",IF($AH402=AV$5,VLOOKUP(AL402,buff!$K:$L,2,FALSE),"")),"")</f>
        <v/>
      </c>
      <c r="AW402" s="6" t="str">
        <f>_xlfn.IFNA(IF(IF($AH402=AW$5,VLOOKUP(AM402,buff!$K:$L,2,FALSE),"")=0,"",IF($AH402=AW$5,VLOOKUP(AM402,buff!$K:$L,2,FALSE),"")),"")</f>
        <v/>
      </c>
      <c r="AX402" s="6">
        <f>VLOOKUP(AI402,buff!K:P,6,FALSE)</f>
        <v>0</v>
      </c>
      <c r="AY402">
        <f t="shared" si="113"/>
        <v>0</v>
      </c>
      <c r="AZ402">
        <f t="shared" si="113"/>
        <v>0</v>
      </c>
      <c r="BA402">
        <f t="shared" si="114"/>
        <v>2</v>
      </c>
      <c r="BB402">
        <f t="shared" si="115"/>
        <v>1</v>
      </c>
    </row>
    <row r="403" spans="1:54" x14ac:dyDescent="0.15">
      <c r="A403" t="str">
        <f t="shared" si="103"/>
        <v>云颜主动技能2等级17</v>
      </c>
      <c r="B403" s="8">
        <v>397</v>
      </c>
      <c r="C403" s="8" t="str">
        <f>VLOOKUP(G403,角色!A:B,2,FALSE)</f>
        <v>云颜</v>
      </c>
      <c r="D403" s="8" t="str">
        <f t="shared" si="110"/>
        <v>主动技能2</v>
      </c>
      <c r="E403" s="8">
        <f t="shared" si="116"/>
        <v>17</v>
      </c>
      <c r="F403" s="8">
        <f t="shared" si="117"/>
        <v>2</v>
      </c>
      <c r="G403" s="8">
        <f t="shared" si="118"/>
        <v>7</v>
      </c>
      <c r="H403" s="4" t="s">
        <v>446</v>
      </c>
      <c r="I403" s="24" t="str">
        <f t="shared" si="106"/>
        <v>对敌方单体造成125%攻击力（+2747）点伤害,附带眩晕。</v>
      </c>
      <c r="J403" s="4" t="s">
        <v>305</v>
      </c>
      <c r="K403" s="1" t="s">
        <v>103</v>
      </c>
      <c r="L403" s="4" t="s">
        <v>107</v>
      </c>
      <c r="M403" s="4"/>
      <c r="N403" s="4">
        <v>100</v>
      </c>
      <c r="O403" s="4"/>
      <c r="T403" s="6" t="str">
        <f t="shared" si="107"/>
        <v/>
      </c>
      <c r="U403" s="6" t="str">
        <f t="shared" si="108"/>
        <v>2:100:2:0</v>
      </c>
      <c r="Y403">
        <f t="shared" si="109"/>
        <v>50</v>
      </c>
      <c r="Z403">
        <v>125</v>
      </c>
      <c r="AA403" s="23">
        <v>25</v>
      </c>
      <c r="AB403" s="23">
        <f>INT(VLOOKUP(VLOOKUP($C403,角色技能升级比率表!$B:$C,2,FALSE),角色属性概况!E:F,2,FALSE)*VLOOKUP(E403,角色属性概况!I:M,3,FALSE)*AA403/100)</f>
        <v>2747</v>
      </c>
      <c r="AE403">
        <v>0</v>
      </c>
      <c r="AF403" s="23">
        <f t="shared" si="111"/>
        <v>2</v>
      </c>
      <c r="AG403" s="23">
        <f t="shared" si="112"/>
        <v>1</v>
      </c>
      <c r="AH403" s="2" t="s">
        <v>119</v>
      </c>
      <c r="AI403" t="s">
        <v>1557</v>
      </c>
      <c r="AN403" s="6" t="str">
        <f>_xlfn.IFNA(IF(IF($AH403=AN$5,VLOOKUP(AI403,buff!$K:$L,2,FALSE),"")=0,"",IF($AH403=AN$5,VLOOKUP(AI403,buff!$K:$L,2,FALSE),"")),"")</f>
        <v/>
      </c>
      <c r="AO403" s="6" t="str">
        <f>_xlfn.IFNA(IF(IF($AH403=AO$5,VLOOKUP(AJ403,buff!$K:$L,2,FALSE),"")=0,"",IF($AH403=AO$5,VLOOKUP(AJ403,buff!$K:$L,2,FALSE),"")),"")</f>
        <v/>
      </c>
      <c r="AP403" s="6" t="str">
        <f>_xlfn.IFNA(IF(IF($AH403=AP$5,VLOOKUP(AK403,buff!$K:$L,2,FALSE),"")=0,"",IF($AH403=AP$5,VLOOKUP(AK403,buff!$K:$L,2,FALSE),"")),"")</f>
        <v/>
      </c>
      <c r="AQ403" s="6" t="str">
        <f>_xlfn.IFNA(IF(IF($AH403=AQ$5,VLOOKUP(AL403,buff!$K:$L,2,FALSE),"")=0,"",IF($AH403=AQ$5,VLOOKUP(AL403,buff!$K:$L,2,FALSE),"")),"")</f>
        <v/>
      </c>
      <c r="AR403" s="6" t="str">
        <f>_xlfn.IFNA(IF(IF($AH403=AR$5,VLOOKUP(AM403,buff!$K:$L,2,FALSE),"")=0,"",IF($AH403=AR$5,VLOOKUP(AM403,buff!$K:$L,2,FALSE),"")),"")</f>
        <v/>
      </c>
      <c r="AS403" s="6" t="str">
        <f>_xlfn.IFNA(IF(IF($AH403=AS$5,VLOOKUP(AI403,buff!$K:$L,2,FALSE),"")=0,"",IF($AH403=AS$5,VLOOKUP(AI403,buff!$K:$L,2,FALSE),"")),"")</f>
        <v>2:100:2:0</v>
      </c>
      <c r="AT403" s="6" t="str">
        <f>_xlfn.IFNA(IF(IF($AH403=AT$5,VLOOKUP(AJ403,buff!$K:$L,2,FALSE),"")=0,"",IF($AH403=AT$5,VLOOKUP(AJ403,buff!$K:$L,2,FALSE),"")),"")</f>
        <v/>
      </c>
      <c r="AU403" s="6" t="str">
        <f>_xlfn.IFNA(IF(IF($AH403=AU$5,VLOOKUP(AK403,buff!$K:$L,2,FALSE),"")=0,"",IF($AH403=AU$5,VLOOKUP(AK403,buff!$K:$L,2,FALSE),"")),"")</f>
        <v/>
      </c>
      <c r="AV403" s="6" t="str">
        <f>_xlfn.IFNA(IF(IF($AH403=AV$5,VLOOKUP(AL403,buff!$K:$L,2,FALSE),"")=0,"",IF($AH403=AV$5,VLOOKUP(AL403,buff!$K:$L,2,FALSE),"")),"")</f>
        <v/>
      </c>
      <c r="AW403" s="6" t="str">
        <f>_xlfn.IFNA(IF(IF($AH403=AW$5,VLOOKUP(AM403,buff!$K:$L,2,FALSE),"")=0,"",IF($AH403=AW$5,VLOOKUP(AM403,buff!$K:$L,2,FALSE),"")),"")</f>
        <v/>
      </c>
      <c r="AX403" s="6">
        <f>VLOOKUP(AI403,buff!K:P,6,FALSE)</f>
        <v>0</v>
      </c>
      <c r="AY403">
        <f t="shared" si="113"/>
        <v>0</v>
      </c>
      <c r="AZ403">
        <f t="shared" si="113"/>
        <v>0</v>
      </c>
      <c r="BA403">
        <f t="shared" si="114"/>
        <v>2</v>
      </c>
      <c r="BB403">
        <f t="shared" si="115"/>
        <v>1</v>
      </c>
    </row>
    <row r="404" spans="1:54" x14ac:dyDescent="0.15">
      <c r="A404" t="str">
        <f t="shared" si="103"/>
        <v>云颜主动技能2等级18</v>
      </c>
      <c r="B404" s="8">
        <v>398</v>
      </c>
      <c r="C404" s="8" t="str">
        <f>VLOOKUP(G404,角色!A:B,2,FALSE)</f>
        <v>云颜</v>
      </c>
      <c r="D404" s="8" t="str">
        <f t="shared" si="110"/>
        <v>主动技能2</v>
      </c>
      <c r="E404" s="8">
        <f t="shared" si="116"/>
        <v>18</v>
      </c>
      <c r="F404" s="8">
        <f t="shared" si="117"/>
        <v>2</v>
      </c>
      <c r="G404" s="8">
        <f t="shared" si="118"/>
        <v>7</v>
      </c>
      <c r="H404" s="4" t="s">
        <v>446</v>
      </c>
      <c r="I404" s="24" t="str">
        <f t="shared" si="106"/>
        <v>对敌方单体造成125%攻击力（+3382）点伤害,附带眩晕。</v>
      </c>
      <c r="J404" s="4" t="s">
        <v>305</v>
      </c>
      <c r="K404" s="1" t="s">
        <v>103</v>
      </c>
      <c r="L404" s="4" t="s">
        <v>107</v>
      </c>
      <c r="M404" s="4"/>
      <c r="N404" s="4">
        <v>100</v>
      </c>
      <c r="O404" s="4"/>
      <c r="T404" s="6" t="str">
        <f t="shared" si="107"/>
        <v/>
      </c>
      <c r="U404" s="6" t="str">
        <f t="shared" si="108"/>
        <v>2:100:2:0</v>
      </c>
      <c r="Y404">
        <f t="shared" si="109"/>
        <v>50</v>
      </c>
      <c r="Z404">
        <v>125</v>
      </c>
      <c r="AA404" s="23">
        <v>25</v>
      </c>
      <c r="AB404" s="23">
        <f>INT(VLOOKUP(VLOOKUP($C404,角色技能升级比率表!$B:$C,2,FALSE),角色属性概况!E:F,2,FALSE)*VLOOKUP(E404,角色属性概况!I:M,3,FALSE)*AA404/100)</f>
        <v>3382</v>
      </c>
      <c r="AE404">
        <v>0</v>
      </c>
      <c r="AF404" s="23">
        <f t="shared" si="111"/>
        <v>2</v>
      </c>
      <c r="AG404" s="23">
        <f t="shared" si="112"/>
        <v>1</v>
      </c>
      <c r="AH404" s="2" t="s">
        <v>119</v>
      </c>
      <c r="AI404" t="s">
        <v>1557</v>
      </c>
      <c r="AN404" s="6" t="str">
        <f>_xlfn.IFNA(IF(IF($AH404=AN$5,VLOOKUP(AI404,buff!$K:$L,2,FALSE),"")=0,"",IF($AH404=AN$5,VLOOKUP(AI404,buff!$K:$L,2,FALSE),"")),"")</f>
        <v/>
      </c>
      <c r="AO404" s="6" t="str">
        <f>_xlfn.IFNA(IF(IF($AH404=AO$5,VLOOKUP(AJ404,buff!$K:$L,2,FALSE),"")=0,"",IF($AH404=AO$5,VLOOKUP(AJ404,buff!$K:$L,2,FALSE),"")),"")</f>
        <v/>
      </c>
      <c r="AP404" s="6" t="str">
        <f>_xlfn.IFNA(IF(IF($AH404=AP$5,VLOOKUP(AK404,buff!$K:$L,2,FALSE),"")=0,"",IF($AH404=AP$5,VLOOKUP(AK404,buff!$K:$L,2,FALSE),"")),"")</f>
        <v/>
      </c>
      <c r="AQ404" s="6" t="str">
        <f>_xlfn.IFNA(IF(IF($AH404=AQ$5,VLOOKUP(AL404,buff!$K:$L,2,FALSE),"")=0,"",IF($AH404=AQ$5,VLOOKUP(AL404,buff!$K:$L,2,FALSE),"")),"")</f>
        <v/>
      </c>
      <c r="AR404" s="6" t="str">
        <f>_xlfn.IFNA(IF(IF($AH404=AR$5,VLOOKUP(AM404,buff!$K:$L,2,FALSE),"")=0,"",IF($AH404=AR$5,VLOOKUP(AM404,buff!$K:$L,2,FALSE),"")),"")</f>
        <v/>
      </c>
      <c r="AS404" s="6" t="str">
        <f>_xlfn.IFNA(IF(IF($AH404=AS$5,VLOOKUP(AI404,buff!$K:$L,2,FALSE),"")=0,"",IF($AH404=AS$5,VLOOKUP(AI404,buff!$K:$L,2,FALSE),"")),"")</f>
        <v>2:100:2:0</v>
      </c>
      <c r="AT404" s="6" t="str">
        <f>_xlfn.IFNA(IF(IF($AH404=AT$5,VLOOKUP(AJ404,buff!$K:$L,2,FALSE),"")=0,"",IF($AH404=AT$5,VLOOKUP(AJ404,buff!$K:$L,2,FALSE),"")),"")</f>
        <v/>
      </c>
      <c r="AU404" s="6" t="str">
        <f>_xlfn.IFNA(IF(IF($AH404=AU$5,VLOOKUP(AK404,buff!$K:$L,2,FALSE),"")=0,"",IF($AH404=AU$5,VLOOKUP(AK404,buff!$K:$L,2,FALSE),"")),"")</f>
        <v/>
      </c>
      <c r="AV404" s="6" t="str">
        <f>_xlfn.IFNA(IF(IF($AH404=AV$5,VLOOKUP(AL404,buff!$K:$L,2,FALSE),"")=0,"",IF($AH404=AV$5,VLOOKUP(AL404,buff!$K:$L,2,FALSE),"")),"")</f>
        <v/>
      </c>
      <c r="AW404" s="6" t="str">
        <f>_xlfn.IFNA(IF(IF($AH404=AW$5,VLOOKUP(AM404,buff!$K:$L,2,FALSE),"")=0,"",IF($AH404=AW$5,VLOOKUP(AM404,buff!$K:$L,2,FALSE),"")),"")</f>
        <v/>
      </c>
      <c r="AX404" s="6">
        <f>VLOOKUP(AI404,buff!K:P,6,FALSE)</f>
        <v>0</v>
      </c>
      <c r="AY404">
        <f t="shared" si="113"/>
        <v>0</v>
      </c>
      <c r="AZ404">
        <f t="shared" si="113"/>
        <v>0</v>
      </c>
      <c r="BA404">
        <f t="shared" si="114"/>
        <v>2</v>
      </c>
      <c r="BB404">
        <f t="shared" si="115"/>
        <v>1</v>
      </c>
    </row>
    <row r="405" spans="1:54" x14ac:dyDescent="0.15">
      <c r="A405" t="str">
        <f t="shared" si="103"/>
        <v>云颜主动技能2等级19</v>
      </c>
      <c r="B405" s="8">
        <v>399</v>
      </c>
      <c r="C405" s="8" t="str">
        <f>VLOOKUP(G405,角色!A:B,2,FALSE)</f>
        <v>云颜</v>
      </c>
      <c r="D405" s="8" t="str">
        <f t="shared" si="110"/>
        <v>主动技能2</v>
      </c>
      <c r="E405" s="8">
        <f t="shared" si="116"/>
        <v>19</v>
      </c>
      <c r="F405" s="8">
        <f t="shared" si="117"/>
        <v>2</v>
      </c>
      <c r="G405" s="8">
        <f t="shared" si="118"/>
        <v>7</v>
      </c>
      <c r="H405" s="4" t="s">
        <v>446</v>
      </c>
      <c r="I405" s="24" t="str">
        <f t="shared" si="106"/>
        <v>对敌方单体造成125%攻击力（+4164）点伤害,附带眩晕。</v>
      </c>
      <c r="J405" s="4" t="s">
        <v>305</v>
      </c>
      <c r="K405" s="1" t="s">
        <v>103</v>
      </c>
      <c r="L405" s="4" t="s">
        <v>107</v>
      </c>
      <c r="M405" s="4"/>
      <c r="N405" s="4">
        <v>100</v>
      </c>
      <c r="O405" s="4"/>
      <c r="T405" s="6" t="str">
        <f t="shared" si="107"/>
        <v/>
      </c>
      <c r="U405" s="6" t="str">
        <f t="shared" si="108"/>
        <v>2:100:2:0</v>
      </c>
      <c r="Y405">
        <f t="shared" si="109"/>
        <v>50</v>
      </c>
      <c r="Z405">
        <v>125</v>
      </c>
      <c r="AA405" s="23">
        <v>25</v>
      </c>
      <c r="AB405" s="23">
        <f>INT(VLOOKUP(VLOOKUP($C405,角色技能升级比率表!$B:$C,2,FALSE),角色属性概况!E:F,2,FALSE)*VLOOKUP(E405,角色属性概况!I:M,3,FALSE)*AA405/100)</f>
        <v>4164</v>
      </c>
      <c r="AE405">
        <v>0</v>
      </c>
      <c r="AF405" s="23">
        <f t="shared" si="111"/>
        <v>2</v>
      </c>
      <c r="AG405" s="23">
        <f t="shared" si="112"/>
        <v>1</v>
      </c>
      <c r="AH405" s="2" t="s">
        <v>119</v>
      </c>
      <c r="AI405" t="s">
        <v>1557</v>
      </c>
      <c r="AN405" s="6" t="str">
        <f>_xlfn.IFNA(IF(IF($AH405=AN$5,VLOOKUP(AI405,buff!$K:$L,2,FALSE),"")=0,"",IF($AH405=AN$5,VLOOKUP(AI405,buff!$K:$L,2,FALSE),"")),"")</f>
        <v/>
      </c>
      <c r="AO405" s="6" t="str">
        <f>_xlfn.IFNA(IF(IF($AH405=AO$5,VLOOKUP(AJ405,buff!$K:$L,2,FALSE),"")=0,"",IF($AH405=AO$5,VLOOKUP(AJ405,buff!$K:$L,2,FALSE),"")),"")</f>
        <v/>
      </c>
      <c r="AP405" s="6" t="str">
        <f>_xlfn.IFNA(IF(IF($AH405=AP$5,VLOOKUP(AK405,buff!$K:$L,2,FALSE),"")=0,"",IF($AH405=AP$5,VLOOKUP(AK405,buff!$K:$L,2,FALSE),"")),"")</f>
        <v/>
      </c>
      <c r="AQ405" s="6" t="str">
        <f>_xlfn.IFNA(IF(IF($AH405=AQ$5,VLOOKUP(AL405,buff!$K:$L,2,FALSE),"")=0,"",IF($AH405=AQ$5,VLOOKUP(AL405,buff!$K:$L,2,FALSE),"")),"")</f>
        <v/>
      </c>
      <c r="AR405" s="6" t="str">
        <f>_xlfn.IFNA(IF(IF($AH405=AR$5,VLOOKUP(AM405,buff!$K:$L,2,FALSE),"")=0,"",IF($AH405=AR$5,VLOOKUP(AM405,buff!$K:$L,2,FALSE),"")),"")</f>
        <v/>
      </c>
      <c r="AS405" s="6" t="str">
        <f>_xlfn.IFNA(IF(IF($AH405=AS$5,VLOOKUP(AI405,buff!$K:$L,2,FALSE),"")=0,"",IF($AH405=AS$5,VLOOKUP(AI405,buff!$K:$L,2,FALSE),"")),"")</f>
        <v>2:100:2:0</v>
      </c>
      <c r="AT405" s="6" t="str">
        <f>_xlfn.IFNA(IF(IF($AH405=AT$5,VLOOKUP(AJ405,buff!$K:$L,2,FALSE),"")=0,"",IF($AH405=AT$5,VLOOKUP(AJ405,buff!$K:$L,2,FALSE),"")),"")</f>
        <v/>
      </c>
      <c r="AU405" s="6" t="str">
        <f>_xlfn.IFNA(IF(IF($AH405=AU$5,VLOOKUP(AK405,buff!$K:$L,2,FALSE),"")=0,"",IF($AH405=AU$5,VLOOKUP(AK405,buff!$K:$L,2,FALSE),"")),"")</f>
        <v/>
      </c>
      <c r="AV405" s="6" t="str">
        <f>_xlfn.IFNA(IF(IF($AH405=AV$5,VLOOKUP(AL405,buff!$K:$L,2,FALSE),"")=0,"",IF($AH405=AV$5,VLOOKUP(AL405,buff!$K:$L,2,FALSE),"")),"")</f>
        <v/>
      </c>
      <c r="AW405" s="6" t="str">
        <f>_xlfn.IFNA(IF(IF($AH405=AW$5,VLOOKUP(AM405,buff!$K:$L,2,FALSE),"")=0,"",IF($AH405=AW$5,VLOOKUP(AM405,buff!$K:$L,2,FALSE),"")),"")</f>
        <v/>
      </c>
      <c r="AX405" s="6">
        <f>VLOOKUP(AI405,buff!K:P,6,FALSE)</f>
        <v>0</v>
      </c>
      <c r="AY405">
        <f t="shared" si="113"/>
        <v>0</v>
      </c>
      <c r="AZ405">
        <f t="shared" si="113"/>
        <v>0</v>
      </c>
      <c r="BA405">
        <f t="shared" si="114"/>
        <v>2</v>
      </c>
      <c r="BB405">
        <f t="shared" si="115"/>
        <v>1</v>
      </c>
    </row>
    <row r="406" spans="1:54" x14ac:dyDescent="0.15">
      <c r="A406" t="str">
        <f t="shared" si="103"/>
        <v>云颜主动技能2等级20</v>
      </c>
      <c r="B406" s="8">
        <v>400</v>
      </c>
      <c r="C406" s="8" t="str">
        <f>VLOOKUP(G406,角色!A:B,2,FALSE)</f>
        <v>云颜</v>
      </c>
      <c r="D406" s="8" t="str">
        <f t="shared" si="110"/>
        <v>主动技能2</v>
      </c>
      <c r="E406" s="8">
        <f t="shared" si="116"/>
        <v>20</v>
      </c>
      <c r="F406" s="8">
        <f t="shared" si="117"/>
        <v>2</v>
      </c>
      <c r="G406" s="8">
        <f t="shared" si="118"/>
        <v>7</v>
      </c>
      <c r="H406" s="4" t="s">
        <v>446</v>
      </c>
      <c r="I406" s="24" t="str">
        <f t="shared" si="106"/>
        <v>对敌方单体造成125%攻击力（+5127）点伤害,附带眩晕。</v>
      </c>
      <c r="J406" s="4" t="s">
        <v>305</v>
      </c>
      <c r="K406" s="1" t="s">
        <v>103</v>
      </c>
      <c r="L406" s="4" t="s">
        <v>107</v>
      </c>
      <c r="M406" s="4"/>
      <c r="N406" s="4">
        <v>100</v>
      </c>
      <c r="O406" s="4"/>
      <c r="T406" s="6" t="str">
        <f t="shared" si="107"/>
        <v/>
      </c>
      <c r="U406" s="6" t="str">
        <f t="shared" si="108"/>
        <v>2:100:2:0</v>
      </c>
      <c r="Y406">
        <f t="shared" si="109"/>
        <v>50</v>
      </c>
      <c r="Z406">
        <v>125</v>
      </c>
      <c r="AA406" s="23">
        <v>25</v>
      </c>
      <c r="AB406" s="23">
        <f>INT(VLOOKUP(VLOOKUP($C406,角色技能升级比率表!$B:$C,2,FALSE),角色属性概况!E:F,2,FALSE)*VLOOKUP(E406,角色属性概况!I:M,3,FALSE)*AA406/100)</f>
        <v>5127</v>
      </c>
      <c r="AE406">
        <v>0</v>
      </c>
      <c r="AF406" s="23">
        <f t="shared" si="111"/>
        <v>2</v>
      </c>
      <c r="AG406" s="23">
        <f t="shared" si="112"/>
        <v>1</v>
      </c>
      <c r="AH406" s="2" t="s">
        <v>119</v>
      </c>
      <c r="AI406" t="s">
        <v>1557</v>
      </c>
      <c r="AN406" s="6" t="str">
        <f>_xlfn.IFNA(IF(IF($AH406=AN$5,VLOOKUP(AI406,buff!$K:$L,2,FALSE),"")=0,"",IF($AH406=AN$5,VLOOKUP(AI406,buff!$K:$L,2,FALSE),"")),"")</f>
        <v/>
      </c>
      <c r="AO406" s="6" t="str">
        <f>_xlfn.IFNA(IF(IF($AH406=AO$5,VLOOKUP(AJ406,buff!$K:$L,2,FALSE),"")=0,"",IF($AH406=AO$5,VLOOKUP(AJ406,buff!$K:$L,2,FALSE),"")),"")</f>
        <v/>
      </c>
      <c r="AP406" s="6" t="str">
        <f>_xlfn.IFNA(IF(IF($AH406=AP$5,VLOOKUP(AK406,buff!$K:$L,2,FALSE),"")=0,"",IF($AH406=AP$5,VLOOKUP(AK406,buff!$K:$L,2,FALSE),"")),"")</f>
        <v/>
      </c>
      <c r="AQ406" s="6" t="str">
        <f>_xlfn.IFNA(IF(IF($AH406=AQ$5,VLOOKUP(AL406,buff!$K:$L,2,FALSE),"")=0,"",IF($AH406=AQ$5,VLOOKUP(AL406,buff!$K:$L,2,FALSE),"")),"")</f>
        <v/>
      </c>
      <c r="AR406" s="6" t="str">
        <f>_xlfn.IFNA(IF(IF($AH406=AR$5,VLOOKUP(AM406,buff!$K:$L,2,FALSE),"")=0,"",IF($AH406=AR$5,VLOOKUP(AM406,buff!$K:$L,2,FALSE),"")),"")</f>
        <v/>
      </c>
      <c r="AS406" s="6" t="str">
        <f>_xlfn.IFNA(IF(IF($AH406=AS$5,VLOOKUP(AI406,buff!$K:$L,2,FALSE),"")=0,"",IF($AH406=AS$5,VLOOKUP(AI406,buff!$K:$L,2,FALSE),"")),"")</f>
        <v>2:100:2:0</v>
      </c>
      <c r="AT406" s="6" t="str">
        <f>_xlfn.IFNA(IF(IF($AH406=AT$5,VLOOKUP(AJ406,buff!$K:$L,2,FALSE),"")=0,"",IF($AH406=AT$5,VLOOKUP(AJ406,buff!$K:$L,2,FALSE),"")),"")</f>
        <v/>
      </c>
      <c r="AU406" s="6" t="str">
        <f>_xlfn.IFNA(IF(IF($AH406=AU$5,VLOOKUP(AK406,buff!$K:$L,2,FALSE),"")=0,"",IF($AH406=AU$5,VLOOKUP(AK406,buff!$K:$L,2,FALSE),"")),"")</f>
        <v/>
      </c>
      <c r="AV406" s="6" t="str">
        <f>_xlfn.IFNA(IF(IF($AH406=AV$5,VLOOKUP(AL406,buff!$K:$L,2,FALSE),"")=0,"",IF($AH406=AV$5,VLOOKUP(AL406,buff!$K:$L,2,FALSE),"")),"")</f>
        <v/>
      </c>
      <c r="AW406" s="6" t="str">
        <f>_xlfn.IFNA(IF(IF($AH406=AW$5,VLOOKUP(AM406,buff!$K:$L,2,FALSE),"")=0,"",IF($AH406=AW$5,VLOOKUP(AM406,buff!$K:$L,2,FALSE),"")),"")</f>
        <v/>
      </c>
      <c r="AX406" s="6">
        <f>VLOOKUP(AI406,buff!K:P,6,FALSE)</f>
        <v>0</v>
      </c>
      <c r="AY406">
        <f t="shared" si="113"/>
        <v>0</v>
      </c>
      <c r="AZ406">
        <f t="shared" si="113"/>
        <v>0</v>
      </c>
      <c r="BA406">
        <f t="shared" si="114"/>
        <v>2</v>
      </c>
      <c r="BB406">
        <f t="shared" si="115"/>
        <v>1</v>
      </c>
    </row>
    <row r="407" spans="1:54" x14ac:dyDescent="0.15">
      <c r="A407" t="str">
        <f t="shared" si="103"/>
        <v>云颜主动技能3等级1</v>
      </c>
      <c r="B407" s="8">
        <v>401</v>
      </c>
      <c r="C407" s="8" t="str">
        <f>VLOOKUP(G407,角色!A:B,2,FALSE)</f>
        <v>云颜</v>
      </c>
      <c r="D407" s="8" t="str">
        <f t="shared" si="110"/>
        <v>主动技能3</v>
      </c>
      <c r="E407" s="8">
        <f t="shared" si="116"/>
        <v>1</v>
      </c>
      <c r="F407" s="8">
        <f t="shared" si="117"/>
        <v>3</v>
      </c>
      <c r="G407" s="8">
        <f t="shared" si="118"/>
        <v>7</v>
      </c>
      <c r="H407" s="4" t="s">
        <v>448</v>
      </c>
      <c r="I407" s="24" t="str">
        <f>"对敌方全体造成100%攻击力（+"&amp;AB407&amp;"）点伤害,附带减速。"</f>
        <v>对敌方全体造成100%攻击力（+76）点伤害,附带减速。</v>
      </c>
      <c r="J407" s="4" t="s">
        <v>305</v>
      </c>
      <c r="K407" s="1" t="s">
        <v>105</v>
      </c>
      <c r="L407" s="4" t="s">
        <v>109</v>
      </c>
      <c r="M407" s="4"/>
      <c r="N407" s="4">
        <v>100</v>
      </c>
      <c r="O407" s="4">
        <v>100</v>
      </c>
      <c r="T407" s="6" t="str">
        <f t="shared" si="104"/>
        <v>3:100:2:0</v>
      </c>
      <c r="U407" s="6" t="str">
        <f t="shared" si="105"/>
        <v/>
      </c>
      <c r="Y407">
        <f t="shared" ref="Y407:Y438" si="119">VLOOKUP(D407,BC:BD,2,FALSE)</f>
        <v>100</v>
      </c>
      <c r="Z407">
        <v>100</v>
      </c>
      <c r="AA407" s="23">
        <v>25</v>
      </c>
      <c r="AB407" s="23">
        <f>INT(VLOOKUP(VLOOKUP($C407,角色技能升级比率表!$B:$C,2,FALSE),角色属性概况!E:F,2,FALSE)*VLOOKUP(E407,角色属性概况!I:M,3,FALSE)*AA407/100)</f>
        <v>76</v>
      </c>
      <c r="AE407">
        <v>0</v>
      </c>
      <c r="AF407" s="23">
        <f t="shared" si="111"/>
        <v>3</v>
      </c>
      <c r="AG407" s="23">
        <f t="shared" si="112"/>
        <v>2</v>
      </c>
      <c r="AH407" s="2" t="s">
        <v>118</v>
      </c>
      <c r="AI407" s="4" t="s">
        <v>1560</v>
      </c>
      <c r="AN407" s="6" t="str">
        <f>_xlfn.IFNA(IF(IF($AH407=AN$5,VLOOKUP(AI407,buff!$K:$L,2,FALSE),"")=0,"",IF($AH407=AN$5,VLOOKUP(AI407,buff!$K:$L,2,FALSE),"")),"")</f>
        <v>3:100:2:0</v>
      </c>
      <c r="AO407" s="6" t="str">
        <f>_xlfn.IFNA(IF(IF($AH407=AO$5,VLOOKUP(AJ407,buff!$K:$L,2,FALSE),"")=0,"",IF($AH407=AO$5,VLOOKUP(AJ407,buff!$K:$L,2,FALSE),"")),"")</f>
        <v/>
      </c>
      <c r="AP407" s="6" t="str">
        <f>_xlfn.IFNA(IF(IF($AH407=AP$5,VLOOKUP(AK407,buff!$K:$L,2,FALSE),"")=0,"",IF($AH407=AP$5,VLOOKUP(AK407,buff!$K:$L,2,FALSE),"")),"")</f>
        <v/>
      </c>
      <c r="AQ407" s="6" t="str">
        <f>_xlfn.IFNA(IF(IF($AH407=AQ$5,VLOOKUP(AL407,buff!$K:$L,2,FALSE),"")=0,"",IF($AH407=AQ$5,VLOOKUP(AL407,buff!$K:$L,2,FALSE),"")),"")</f>
        <v/>
      </c>
      <c r="AR407" s="6" t="str">
        <f>_xlfn.IFNA(IF(IF($AH407=AR$5,VLOOKUP(AM407,buff!$K:$L,2,FALSE),"")=0,"",IF($AH407=AR$5,VLOOKUP(AM407,buff!$K:$L,2,FALSE),"")),"")</f>
        <v/>
      </c>
      <c r="AS407" s="6" t="str">
        <f>_xlfn.IFNA(IF(IF($AH407=AS$5,VLOOKUP(AI407,buff!$K:$L,2,FALSE),"")=0,"",IF($AH407=AS$5,VLOOKUP(AI407,buff!$K:$L,2,FALSE),"")),"")</f>
        <v/>
      </c>
      <c r="AT407" s="6" t="str">
        <f>_xlfn.IFNA(IF(IF($AH407=AT$5,VLOOKUP(AJ407,buff!$K:$L,2,FALSE),"")=0,"",IF($AH407=AT$5,VLOOKUP(AJ407,buff!$K:$L,2,FALSE),"")),"")</f>
        <v/>
      </c>
      <c r="AU407" s="6" t="str">
        <f>_xlfn.IFNA(IF(IF($AH407=AU$5,VLOOKUP(AK407,buff!$K:$L,2,FALSE),"")=0,"",IF($AH407=AU$5,VLOOKUP(AK407,buff!$K:$L,2,FALSE),"")),"")</f>
        <v/>
      </c>
      <c r="AV407" s="6" t="str">
        <f>_xlfn.IFNA(IF(IF($AH407=AV$5,VLOOKUP(AL407,buff!$K:$L,2,FALSE),"")=0,"",IF($AH407=AV$5,VLOOKUP(AL407,buff!$K:$L,2,FALSE),"")),"")</f>
        <v/>
      </c>
      <c r="AW407" s="6" t="str">
        <f>_xlfn.IFNA(IF(IF($AH407=AW$5,VLOOKUP(AM407,buff!$K:$L,2,FALSE),"")=0,"",IF($AH407=AW$5,VLOOKUP(AM407,buff!$K:$L,2,FALSE),"")),"")</f>
        <v/>
      </c>
      <c r="AX407" s="6">
        <f>VLOOKUP(AI407,buff!K:P,6,FALSE)</f>
        <v>-25</v>
      </c>
      <c r="AY407">
        <f t="shared" si="113"/>
        <v>-25</v>
      </c>
      <c r="AZ407">
        <f t="shared" si="113"/>
        <v>-25</v>
      </c>
      <c r="BA407">
        <f t="shared" si="114"/>
        <v>3</v>
      </c>
      <c r="BB407">
        <f t="shared" si="115"/>
        <v>2</v>
      </c>
    </row>
    <row r="408" spans="1:54" x14ac:dyDescent="0.15">
      <c r="A408" t="str">
        <f t="shared" si="103"/>
        <v>云颜主动技能3等级2</v>
      </c>
      <c r="B408" s="8">
        <v>402</v>
      </c>
      <c r="C408" s="8" t="str">
        <f>VLOOKUP(G408,角色!A:B,2,FALSE)</f>
        <v>云颜</v>
      </c>
      <c r="D408" s="8" t="str">
        <f t="shared" si="110"/>
        <v>主动技能3</v>
      </c>
      <c r="E408" s="8">
        <f t="shared" si="116"/>
        <v>2</v>
      </c>
      <c r="F408" s="8">
        <f t="shared" si="117"/>
        <v>3</v>
      </c>
      <c r="G408" s="8">
        <f t="shared" si="118"/>
        <v>7</v>
      </c>
      <c r="H408" s="4" t="s">
        <v>448</v>
      </c>
      <c r="I408" s="24" t="str">
        <f t="shared" ref="I408:I425" si="120">"对敌方全体造成100%攻击力（+"&amp;AB408&amp;"）点伤害,附带减速。"</f>
        <v>对敌方全体造成100%攻击力（+112）点伤害,附带减速。</v>
      </c>
      <c r="J408" s="4" t="s">
        <v>305</v>
      </c>
      <c r="K408" s="1" t="s">
        <v>105</v>
      </c>
      <c r="L408" s="4" t="s">
        <v>109</v>
      </c>
      <c r="M408" s="4"/>
      <c r="N408" s="4">
        <v>100</v>
      </c>
      <c r="O408" s="4">
        <v>100</v>
      </c>
      <c r="T408" s="6" t="str">
        <f t="shared" si="104"/>
        <v>3:100:2:0</v>
      </c>
      <c r="U408" s="6" t="str">
        <f t="shared" si="105"/>
        <v/>
      </c>
      <c r="Y408">
        <f t="shared" si="119"/>
        <v>100</v>
      </c>
      <c r="Z408">
        <v>100</v>
      </c>
      <c r="AA408" s="23">
        <v>25</v>
      </c>
      <c r="AB408" s="23">
        <f>INT(VLOOKUP(VLOOKUP($C408,角色技能升级比率表!$B:$C,2,FALSE),角色属性概况!E:F,2,FALSE)*VLOOKUP(E408,角色属性概况!I:M,3,FALSE)*AA408/100)</f>
        <v>112</v>
      </c>
      <c r="AE408">
        <v>0</v>
      </c>
      <c r="AF408" s="23">
        <f t="shared" si="111"/>
        <v>3</v>
      </c>
      <c r="AG408" s="23">
        <f t="shared" si="112"/>
        <v>2</v>
      </c>
      <c r="AH408" s="2" t="s">
        <v>118</v>
      </c>
      <c r="AI408" s="4" t="s">
        <v>1560</v>
      </c>
      <c r="AN408" s="6" t="str">
        <f>_xlfn.IFNA(IF(IF($AH408=AN$5,VLOOKUP(AI408,buff!$K:$L,2,FALSE),"")=0,"",IF($AH408=AN$5,VLOOKUP(AI408,buff!$K:$L,2,FALSE),"")),"")</f>
        <v>3:100:2:0</v>
      </c>
      <c r="AO408" s="6" t="str">
        <f>_xlfn.IFNA(IF(IF($AH408=AO$5,VLOOKUP(AJ408,buff!$K:$L,2,FALSE),"")=0,"",IF($AH408=AO$5,VLOOKUP(AJ408,buff!$K:$L,2,FALSE),"")),"")</f>
        <v/>
      </c>
      <c r="AP408" s="6" t="str">
        <f>_xlfn.IFNA(IF(IF($AH408=AP$5,VLOOKUP(AK408,buff!$K:$L,2,FALSE),"")=0,"",IF($AH408=AP$5,VLOOKUP(AK408,buff!$K:$L,2,FALSE),"")),"")</f>
        <v/>
      </c>
      <c r="AQ408" s="6" t="str">
        <f>_xlfn.IFNA(IF(IF($AH408=AQ$5,VLOOKUP(AL408,buff!$K:$L,2,FALSE),"")=0,"",IF($AH408=AQ$5,VLOOKUP(AL408,buff!$K:$L,2,FALSE),"")),"")</f>
        <v/>
      </c>
      <c r="AR408" s="6" t="str">
        <f>_xlfn.IFNA(IF(IF($AH408=AR$5,VLOOKUP(AM408,buff!$K:$L,2,FALSE),"")=0,"",IF($AH408=AR$5,VLOOKUP(AM408,buff!$K:$L,2,FALSE),"")),"")</f>
        <v/>
      </c>
      <c r="AS408" s="6" t="str">
        <f>_xlfn.IFNA(IF(IF($AH408=AS$5,VLOOKUP(AI408,buff!$K:$L,2,FALSE),"")=0,"",IF($AH408=AS$5,VLOOKUP(AI408,buff!$K:$L,2,FALSE),"")),"")</f>
        <v/>
      </c>
      <c r="AT408" s="6" t="str">
        <f>_xlfn.IFNA(IF(IF($AH408=AT$5,VLOOKUP(AJ408,buff!$K:$L,2,FALSE),"")=0,"",IF($AH408=AT$5,VLOOKUP(AJ408,buff!$K:$L,2,FALSE),"")),"")</f>
        <v/>
      </c>
      <c r="AU408" s="6" t="str">
        <f>_xlfn.IFNA(IF(IF($AH408=AU$5,VLOOKUP(AK408,buff!$K:$L,2,FALSE),"")=0,"",IF($AH408=AU$5,VLOOKUP(AK408,buff!$K:$L,2,FALSE),"")),"")</f>
        <v/>
      </c>
      <c r="AV408" s="6" t="str">
        <f>_xlfn.IFNA(IF(IF($AH408=AV$5,VLOOKUP(AL408,buff!$K:$L,2,FALSE),"")=0,"",IF($AH408=AV$5,VLOOKUP(AL408,buff!$K:$L,2,FALSE),"")),"")</f>
        <v/>
      </c>
      <c r="AW408" s="6" t="str">
        <f>_xlfn.IFNA(IF(IF($AH408=AW$5,VLOOKUP(AM408,buff!$K:$L,2,FALSE),"")=0,"",IF($AH408=AW$5,VLOOKUP(AM408,buff!$K:$L,2,FALSE),"")),"")</f>
        <v/>
      </c>
      <c r="AX408" s="6">
        <f>VLOOKUP(AI408,buff!K:P,6,FALSE)</f>
        <v>-25</v>
      </c>
      <c r="AY408">
        <f t="shared" si="113"/>
        <v>-25</v>
      </c>
      <c r="AZ408">
        <f t="shared" si="113"/>
        <v>-25</v>
      </c>
      <c r="BA408">
        <f t="shared" si="114"/>
        <v>3</v>
      </c>
      <c r="BB408">
        <f t="shared" si="115"/>
        <v>2</v>
      </c>
    </row>
    <row r="409" spans="1:54" x14ac:dyDescent="0.15">
      <c r="A409" t="str">
        <f t="shared" si="103"/>
        <v>云颜主动技能3等级3</v>
      </c>
      <c r="B409" s="8">
        <v>403</v>
      </c>
      <c r="C409" s="8" t="str">
        <f>VLOOKUP(G409,角色!A:B,2,FALSE)</f>
        <v>云颜</v>
      </c>
      <c r="D409" s="8" t="str">
        <f t="shared" si="110"/>
        <v>主动技能3</v>
      </c>
      <c r="E409" s="8">
        <f t="shared" si="116"/>
        <v>3</v>
      </c>
      <c r="F409" s="8">
        <f t="shared" si="117"/>
        <v>3</v>
      </c>
      <c r="G409" s="8">
        <f t="shared" si="118"/>
        <v>7</v>
      </c>
      <c r="H409" s="4" t="s">
        <v>448</v>
      </c>
      <c r="I409" s="24" t="str">
        <f t="shared" si="120"/>
        <v>对敌方全体造成100%攻击力（+148）点伤害,附带减速。</v>
      </c>
      <c r="J409" s="4" t="s">
        <v>305</v>
      </c>
      <c r="K409" s="1" t="s">
        <v>105</v>
      </c>
      <c r="L409" s="4" t="s">
        <v>109</v>
      </c>
      <c r="M409" s="4"/>
      <c r="N409" s="4">
        <v>100</v>
      </c>
      <c r="O409" s="4">
        <v>100</v>
      </c>
      <c r="T409" s="6" t="str">
        <f t="shared" si="104"/>
        <v>3:100:2:0</v>
      </c>
      <c r="U409" s="6" t="str">
        <f t="shared" si="105"/>
        <v/>
      </c>
      <c r="Y409">
        <f t="shared" si="119"/>
        <v>100</v>
      </c>
      <c r="Z409">
        <v>100</v>
      </c>
      <c r="AA409" s="23">
        <v>25</v>
      </c>
      <c r="AB409" s="23">
        <f>INT(VLOOKUP(VLOOKUP($C409,角色技能升级比率表!$B:$C,2,FALSE),角色属性概况!E:F,2,FALSE)*VLOOKUP(E409,角色属性概况!I:M,3,FALSE)*AA409/100)</f>
        <v>148</v>
      </c>
      <c r="AE409">
        <v>0</v>
      </c>
      <c r="AF409" s="23">
        <f t="shared" si="111"/>
        <v>3</v>
      </c>
      <c r="AG409" s="23">
        <f t="shared" si="112"/>
        <v>2</v>
      </c>
      <c r="AH409" s="2" t="s">
        <v>118</v>
      </c>
      <c r="AI409" s="4" t="s">
        <v>1560</v>
      </c>
      <c r="AN409" s="6" t="str">
        <f>_xlfn.IFNA(IF(IF($AH409=AN$5,VLOOKUP(AI409,buff!$K:$L,2,FALSE),"")=0,"",IF($AH409=AN$5,VLOOKUP(AI409,buff!$K:$L,2,FALSE),"")),"")</f>
        <v>3:100:2:0</v>
      </c>
      <c r="AO409" s="6" t="str">
        <f>_xlfn.IFNA(IF(IF($AH409=AO$5,VLOOKUP(AJ409,buff!$K:$L,2,FALSE),"")=0,"",IF($AH409=AO$5,VLOOKUP(AJ409,buff!$K:$L,2,FALSE),"")),"")</f>
        <v/>
      </c>
      <c r="AP409" s="6" t="str">
        <f>_xlfn.IFNA(IF(IF($AH409=AP$5,VLOOKUP(AK409,buff!$K:$L,2,FALSE),"")=0,"",IF($AH409=AP$5,VLOOKUP(AK409,buff!$K:$L,2,FALSE),"")),"")</f>
        <v/>
      </c>
      <c r="AQ409" s="6" t="str">
        <f>_xlfn.IFNA(IF(IF($AH409=AQ$5,VLOOKUP(AL409,buff!$K:$L,2,FALSE),"")=0,"",IF($AH409=AQ$5,VLOOKUP(AL409,buff!$K:$L,2,FALSE),"")),"")</f>
        <v/>
      </c>
      <c r="AR409" s="6" t="str">
        <f>_xlfn.IFNA(IF(IF($AH409=AR$5,VLOOKUP(AM409,buff!$K:$L,2,FALSE),"")=0,"",IF($AH409=AR$5,VLOOKUP(AM409,buff!$K:$L,2,FALSE),"")),"")</f>
        <v/>
      </c>
      <c r="AS409" s="6" t="str">
        <f>_xlfn.IFNA(IF(IF($AH409=AS$5,VLOOKUP(AI409,buff!$K:$L,2,FALSE),"")=0,"",IF($AH409=AS$5,VLOOKUP(AI409,buff!$K:$L,2,FALSE),"")),"")</f>
        <v/>
      </c>
      <c r="AT409" s="6" t="str">
        <f>_xlfn.IFNA(IF(IF($AH409=AT$5,VLOOKUP(AJ409,buff!$K:$L,2,FALSE),"")=0,"",IF($AH409=AT$5,VLOOKUP(AJ409,buff!$K:$L,2,FALSE),"")),"")</f>
        <v/>
      </c>
      <c r="AU409" s="6" t="str">
        <f>_xlfn.IFNA(IF(IF($AH409=AU$5,VLOOKUP(AK409,buff!$K:$L,2,FALSE),"")=0,"",IF($AH409=AU$5,VLOOKUP(AK409,buff!$K:$L,2,FALSE),"")),"")</f>
        <v/>
      </c>
      <c r="AV409" s="6" t="str">
        <f>_xlfn.IFNA(IF(IF($AH409=AV$5,VLOOKUP(AL409,buff!$K:$L,2,FALSE),"")=0,"",IF($AH409=AV$5,VLOOKUP(AL409,buff!$K:$L,2,FALSE),"")),"")</f>
        <v/>
      </c>
      <c r="AW409" s="6" t="str">
        <f>_xlfn.IFNA(IF(IF($AH409=AW$5,VLOOKUP(AM409,buff!$K:$L,2,FALSE),"")=0,"",IF($AH409=AW$5,VLOOKUP(AM409,buff!$K:$L,2,FALSE),"")),"")</f>
        <v/>
      </c>
      <c r="AX409" s="6">
        <f>VLOOKUP(AI409,buff!K:P,6,FALSE)</f>
        <v>-25</v>
      </c>
      <c r="AY409">
        <f t="shared" si="113"/>
        <v>-25</v>
      </c>
      <c r="AZ409">
        <f t="shared" si="113"/>
        <v>-25</v>
      </c>
      <c r="BA409">
        <f t="shared" si="114"/>
        <v>3</v>
      </c>
      <c r="BB409">
        <f t="shared" si="115"/>
        <v>2</v>
      </c>
    </row>
    <row r="410" spans="1:54" x14ac:dyDescent="0.15">
      <c r="A410" t="str">
        <f t="shared" si="103"/>
        <v>云颜主动技能3等级4</v>
      </c>
      <c r="B410" s="8">
        <v>404</v>
      </c>
      <c r="C410" s="8" t="str">
        <f>VLOOKUP(G410,角色!A:B,2,FALSE)</f>
        <v>云颜</v>
      </c>
      <c r="D410" s="8" t="str">
        <f t="shared" si="110"/>
        <v>主动技能3</v>
      </c>
      <c r="E410" s="8">
        <f t="shared" si="116"/>
        <v>4</v>
      </c>
      <c r="F410" s="8">
        <f t="shared" si="117"/>
        <v>3</v>
      </c>
      <c r="G410" s="8">
        <f t="shared" si="118"/>
        <v>7</v>
      </c>
      <c r="H410" s="4" t="s">
        <v>448</v>
      </c>
      <c r="I410" s="24" t="str">
        <f t="shared" si="120"/>
        <v>对敌方全体造成100%攻击力（+183）点伤害,附带减速。</v>
      </c>
      <c r="J410" s="4" t="s">
        <v>305</v>
      </c>
      <c r="K410" s="1" t="s">
        <v>105</v>
      </c>
      <c r="L410" s="4" t="s">
        <v>109</v>
      </c>
      <c r="M410" s="4"/>
      <c r="N410" s="4">
        <v>100</v>
      </c>
      <c r="O410" s="4">
        <v>100</v>
      </c>
      <c r="T410" s="6" t="str">
        <f t="shared" si="104"/>
        <v>3:100:2:0</v>
      </c>
      <c r="U410" s="6" t="str">
        <f t="shared" si="105"/>
        <v/>
      </c>
      <c r="Y410">
        <f t="shared" si="119"/>
        <v>100</v>
      </c>
      <c r="Z410">
        <v>100</v>
      </c>
      <c r="AA410" s="23">
        <v>25</v>
      </c>
      <c r="AB410" s="23">
        <f>INT(VLOOKUP(VLOOKUP($C410,角色技能升级比率表!$B:$C,2,FALSE),角色属性概况!E:F,2,FALSE)*VLOOKUP(E410,角色属性概况!I:M,3,FALSE)*AA410/100)</f>
        <v>183</v>
      </c>
      <c r="AE410">
        <v>0</v>
      </c>
      <c r="AF410" s="23">
        <f t="shared" si="111"/>
        <v>3</v>
      </c>
      <c r="AG410" s="23">
        <f t="shared" si="112"/>
        <v>2</v>
      </c>
      <c r="AH410" s="2" t="s">
        <v>118</v>
      </c>
      <c r="AI410" s="4" t="s">
        <v>1560</v>
      </c>
      <c r="AN410" s="6" t="str">
        <f>_xlfn.IFNA(IF(IF($AH410=AN$5,VLOOKUP(AI410,buff!$K:$L,2,FALSE),"")=0,"",IF($AH410=AN$5,VLOOKUP(AI410,buff!$K:$L,2,FALSE),"")),"")</f>
        <v>3:100:2:0</v>
      </c>
      <c r="AO410" s="6" t="str">
        <f>_xlfn.IFNA(IF(IF($AH410=AO$5,VLOOKUP(AJ410,buff!$K:$L,2,FALSE),"")=0,"",IF($AH410=AO$5,VLOOKUP(AJ410,buff!$K:$L,2,FALSE),"")),"")</f>
        <v/>
      </c>
      <c r="AP410" s="6" t="str">
        <f>_xlfn.IFNA(IF(IF($AH410=AP$5,VLOOKUP(AK410,buff!$K:$L,2,FALSE),"")=0,"",IF($AH410=AP$5,VLOOKUP(AK410,buff!$K:$L,2,FALSE),"")),"")</f>
        <v/>
      </c>
      <c r="AQ410" s="6" t="str">
        <f>_xlfn.IFNA(IF(IF($AH410=AQ$5,VLOOKUP(AL410,buff!$K:$L,2,FALSE),"")=0,"",IF($AH410=AQ$5,VLOOKUP(AL410,buff!$K:$L,2,FALSE),"")),"")</f>
        <v/>
      </c>
      <c r="AR410" s="6" t="str">
        <f>_xlfn.IFNA(IF(IF($AH410=AR$5,VLOOKUP(AM410,buff!$K:$L,2,FALSE),"")=0,"",IF($AH410=AR$5,VLOOKUP(AM410,buff!$K:$L,2,FALSE),"")),"")</f>
        <v/>
      </c>
      <c r="AS410" s="6" t="str">
        <f>_xlfn.IFNA(IF(IF($AH410=AS$5,VLOOKUP(AI410,buff!$K:$L,2,FALSE),"")=0,"",IF($AH410=AS$5,VLOOKUP(AI410,buff!$K:$L,2,FALSE),"")),"")</f>
        <v/>
      </c>
      <c r="AT410" s="6" t="str">
        <f>_xlfn.IFNA(IF(IF($AH410=AT$5,VLOOKUP(AJ410,buff!$K:$L,2,FALSE),"")=0,"",IF($AH410=AT$5,VLOOKUP(AJ410,buff!$K:$L,2,FALSE),"")),"")</f>
        <v/>
      </c>
      <c r="AU410" s="6" t="str">
        <f>_xlfn.IFNA(IF(IF($AH410=AU$5,VLOOKUP(AK410,buff!$K:$L,2,FALSE),"")=0,"",IF($AH410=AU$5,VLOOKUP(AK410,buff!$K:$L,2,FALSE),"")),"")</f>
        <v/>
      </c>
      <c r="AV410" s="6" t="str">
        <f>_xlfn.IFNA(IF(IF($AH410=AV$5,VLOOKUP(AL410,buff!$K:$L,2,FALSE),"")=0,"",IF($AH410=AV$5,VLOOKUP(AL410,buff!$K:$L,2,FALSE),"")),"")</f>
        <v/>
      </c>
      <c r="AW410" s="6" t="str">
        <f>_xlfn.IFNA(IF(IF($AH410=AW$5,VLOOKUP(AM410,buff!$K:$L,2,FALSE),"")=0,"",IF($AH410=AW$5,VLOOKUP(AM410,buff!$K:$L,2,FALSE),"")),"")</f>
        <v/>
      </c>
      <c r="AX410" s="6">
        <f>VLOOKUP(AI410,buff!K:P,6,FALSE)</f>
        <v>-25</v>
      </c>
      <c r="AY410">
        <f t="shared" si="113"/>
        <v>-25</v>
      </c>
      <c r="AZ410">
        <f t="shared" si="113"/>
        <v>-25</v>
      </c>
      <c r="BA410">
        <f t="shared" si="114"/>
        <v>3</v>
      </c>
      <c r="BB410">
        <f t="shared" si="115"/>
        <v>2</v>
      </c>
    </row>
    <row r="411" spans="1:54" x14ac:dyDescent="0.15">
      <c r="A411" t="str">
        <f t="shared" si="103"/>
        <v>云颜主动技能3等级5</v>
      </c>
      <c r="B411" s="8">
        <v>405</v>
      </c>
      <c r="C411" s="8" t="str">
        <f>VLOOKUP(G411,角色!A:B,2,FALSE)</f>
        <v>云颜</v>
      </c>
      <c r="D411" s="8" t="str">
        <f t="shared" si="110"/>
        <v>主动技能3</v>
      </c>
      <c r="E411" s="8">
        <f t="shared" si="116"/>
        <v>5</v>
      </c>
      <c r="F411" s="8">
        <f t="shared" si="117"/>
        <v>3</v>
      </c>
      <c r="G411" s="8">
        <f t="shared" si="118"/>
        <v>7</v>
      </c>
      <c r="H411" s="4" t="s">
        <v>448</v>
      </c>
      <c r="I411" s="24" t="str">
        <f t="shared" si="120"/>
        <v>对敌方全体造成100%攻击力（+226）点伤害,附带减速。</v>
      </c>
      <c r="J411" s="4" t="s">
        <v>305</v>
      </c>
      <c r="K411" s="1" t="s">
        <v>105</v>
      </c>
      <c r="L411" s="4" t="s">
        <v>109</v>
      </c>
      <c r="M411" s="4"/>
      <c r="N411" s="4">
        <v>100</v>
      </c>
      <c r="O411" s="4">
        <v>100</v>
      </c>
      <c r="T411" s="6" t="str">
        <f t="shared" si="104"/>
        <v>3:100:2:0</v>
      </c>
      <c r="U411" s="6" t="str">
        <f t="shared" si="105"/>
        <v/>
      </c>
      <c r="Y411">
        <f t="shared" si="119"/>
        <v>100</v>
      </c>
      <c r="Z411">
        <v>100</v>
      </c>
      <c r="AA411" s="23">
        <v>25</v>
      </c>
      <c r="AB411" s="23">
        <f>INT(VLOOKUP(VLOOKUP($C411,角色技能升级比率表!$B:$C,2,FALSE),角色属性概况!E:F,2,FALSE)*VLOOKUP(E411,角色属性概况!I:M,3,FALSE)*AA411/100)</f>
        <v>226</v>
      </c>
      <c r="AE411">
        <v>0</v>
      </c>
      <c r="AF411" s="23">
        <f t="shared" si="111"/>
        <v>3</v>
      </c>
      <c r="AG411" s="23">
        <f t="shared" si="112"/>
        <v>2</v>
      </c>
      <c r="AH411" s="2" t="s">
        <v>118</v>
      </c>
      <c r="AI411" s="4" t="s">
        <v>1560</v>
      </c>
      <c r="AN411" s="6" t="str">
        <f>_xlfn.IFNA(IF(IF($AH411=AN$5,VLOOKUP(AI411,buff!$K:$L,2,FALSE),"")=0,"",IF($AH411=AN$5,VLOOKUP(AI411,buff!$K:$L,2,FALSE),"")),"")</f>
        <v>3:100:2:0</v>
      </c>
      <c r="AO411" s="6" t="str">
        <f>_xlfn.IFNA(IF(IF($AH411=AO$5,VLOOKUP(AJ411,buff!$K:$L,2,FALSE),"")=0,"",IF($AH411=AO$5,VLOOKUP(AJ411,buff!$K:$L,2,FALSE),"")),"")</f>
        <v/>
      </c>
      <c r="AP411" s="6" t="str">
        <f>_xlfn.IFNA(IF(IF($AH411=AP$5,VLOOKUP(AK411,buff!$K:$L,2,FALSE),"")=0,"",IF($AH411=AP$5,VLOOKUP(AK411,buff!$K:$L,2,FALSE),"")),"")</f>
        <v/>
      </c>
      <c r="AQ411" s="6" t="str">
        <f>_xlfn.IFNA(IF(IF($AH411=AQ$5,VLOOKUP(AL411,buff!$K:$L,2,FALSE),"")=0,"",IF($AH411=AQ$5,VLOOKUP(AL411,buff!$K:$L,2,FALSE),"")),"")</f>
        <v/>
      </c>
      <c r="AR411" s="6" t="str">
        <f>_xlfn.IFNA(IF(IF($AH411=AR$5,VLOOKUP(AM411,buff!$K:$L,2,FALSE),"")=0,"",IF($AH411=AR$5,VLOOKUP(AM411,buff!$K:$L,2,FALSE),"")),"")</f>
        <v/>
      </c>
      <c r="AS411" s="6" t="str">
        <f>_xlfn.IFNA(IF(IF($AH411=AS$5,VLOOKUP(AI411,buff!$K:$L,2,FALSE),"")=0,"",IF($AH411=AS$5,VLOOKUP(AI411,buff!$K:$L,2,FALSE),"")),"")</f>
        <v/>
      </c>
      <c r="AT411" s="6" t="str">
        <f>_xlfn.IFNA(IF(IF($AH411=AT$5,VLOOKUP(AJ411,buff!$K:$L,2,FALSE),"")=0,"",IF($AH411=AT$5,VLOOKUP(AJ411,buff!$K:$L,2,FALSE),"")),"")</f>
        <v/>
      </c>
      <c r="AU411" s="6" t="str">
        <f>_xlfn.IFNA(IF(IF($AH411=AU$5,VLOOKUP(AK411,buff!$K:$L,2,FALSE),"")=0,"",IF($AH411=AU$5,VLOOKUP(AK411,buff!$K:$L,2,FALSE),"")),"")</f>
        <v/>
      </c>
      <c r="AV411" s="6" t="str">
        <f>_xlfn.IFNA(IF(IF($AH411=AV$5,VLOOKUP(AL411,buff!$K:$L,2,FALSE),"")=0,"",IF($AH411=AV$5,VLOOKUP(AL411,buff!$K:$L,2,FALSE),"")),"")</f>
        <v/>
      </c>
      <c r="AW411" s="6" t="str">
        <f>_xlfn.IFNA(IF(IF($AH411=AW$5,VLOOKUP(AM411,buff!$K:$L,2,FALSE),"")=0,"",IF($AH411=AW$5,VLOOKUP(AM411,buff!$K:$L,2,FALSE),"")),"")</f>
        <v/>
      </c>
      <c r="AX411" s="6">
        <f>VLOOKUP(AI411,buff!K:P,6,FALSE)</f>
        <v>-25</v>
      </c>
      <c r="AY411">
        <f t="shared" si="113"/>
        <v>-25</v>
      </c>
      <c r="AZ411">
        <f t="shared" si="113"/>
        <v>-25</v>
      </c>
      <c r="BA411">
        <f t="shared" si="114"/>
        <v>3</v>
      </c>
      <c r="BB411">
        <f t="shared" si="115"/>
        <v>2</v>
      </c>
    </row>
    <row r="412" spans="1:54" x14ac:dyDescent="0.15">
      <c r="A412" t="str">
        <f t="shared" si="103"/>
        <v>云颜主动技能3等级6</v>
      </c>
      <c r="B412" s="8">
        <v>406</v>
      </c>
      <c r="C412" s="8" t="str">
        <f>VLOOKUP(G412,角色!A:B,2,FALSE)</f>
        <v>云颜</v>
      </c>
      <c r="D412" s="8" t="str">
        <f t="shared" si="110"/>
        <v>主动技能3</v>
      </c>
      <c r="E412" s="8">
        <f t="shared" si="116"/>
        <v>6</v>
      </c>
      <c r="F412" s="8">
        <f t="shared" si="117"/>
        <v>3</v>
      </c>
      <c r="G412" s="8">
        <f t="shared" si="118"/>
        <v>7</v>
      </c>
      <c r="H412" s="4" t="s">
        <v>448</v>
      </c>
      <c r="I412" s="24" t="str">
        <f t="shared" si="120"/>
        <v>对敌方全体造成100%攻击力（+278）点伤害,附带减速。</v>
      </c>
      <c r="J412" s="4" t="s">
        <v>305</v>
      </c>
      <c r="K412" s="1" t="s">
        <v>105</v>
      </c>
      <c r="L412" s="4" t="s">
        <v>109</v>
      </c>
      <c r="M412" s="4"/>
      <c r="N412" s="4">
        <v>100</v>
      </c>
      <c r="O412" s="4">
        <v>100</v>
      </c>
      <c r="T412" s="6" t="str">
        <f t="shared" si="104"/>
        <v>3:100:2:0</v>
      </c>
      <c r="U412" s="6" t="str">
        <f t="shared" si="105"/>
        <v/>
      </c>
      <c r="Y412">
        <f t="shared" si="119"/>
        <v>100</v>
      </c>
      <c r="Z412">
        <v>100</v>
      </c>
      <c r="AA412" s="23">
        <v>25</v>
      </c>
      <c r="AB412" s="23">
        <f>INT(VLOOKUP(VLOOKUP($C412,角色技能升级比率表!$B:$C,2,FALSE),角色属性概况!E:F,2,FALSE)*VLOOKUP(E412,角色属性概况!I:M,3,FALSE)*AA412/100)</f>
        <v>278</v>
      </c>
      <c r="AE412">
        <v>0</v>
      </c>
      <c r="AF412" s="23">
        <f t="shared" si="111"/>
        <v>3</v>
      </c>
      <c r="AG412" s="23">
        <f t="shared" si="112"/>
        <v>2</v>
      </c>
      <c r="AH412" s="2" t="s">
        <v>118</v>
      </c>
      <c r="AI412" s="4" t="s">
        <v>1560</v>
      </c>
      <c r="AN412" s="6" t="str">
        <f>_xlfn.IFNA(IF(IF($AH412=AN$5,VLOOKUP(AI412,buff!$K:$L,2,FALSE),"")=0,"",IF($AH412=AN$5,VLOOKUP(AI412,buff!$K:$L,2,FALSE),"")),"")</f>
        <v>3:100:2:0</v>
      </c>
      <c r="AO412" s="6" t="str">
        <f>_xlfn.IFNA(IF(IF($AH412=AO$5,VLOOKUP(AJ412,buff!$K:$L,2,FALSE),"")=0,"",IF($AH412=AO$5,VLOOKUP(AJ412,buff!$K:$L,2,FALSE),"")),"")</f>
        <v/>
      </c>
      <c r="AP412" s="6" t="str">
        <f>_xlfn.IFNA(IF(IF($AH412=AP$5,VLOOKUP(AK412,buff!$K:$L,2,FALSE),"")=0,"",IF($AH412=AP$5,VLOOKUP(AK412,buff!$K:$L,2,FALSE),"")),"")</f>
        <v/>
      </c>
      <c r="AQ412" s="6" t="str">
        <f>_xlfn.IFNA(IF(IF($AH412=AQ$5,VLOOKUP(AL412,buff!$K:$L,2,FALSE),"")=0,"",IF($AH412=AQ$5,VLOOKUP(AL412,buff!$K:$L,2,FALSE),"")),"")</f>
        <v/>
      </c>
      <c r="AR412" s="6" t="str">
        <f>_xlfn.IFNA(IF(IF($AH412=AR$5,VLOOKUP(AM412,buff!$K:$L,2,FALSE),"")=0,"",IF($AH412=AR$5,VLOOKUP(AM412,buff!$K:$L,2,FALSE),"")),"")</f>
        <v/>
      </c>
      <c r="AS412" s="6" t="str">
        <f>_xlfn.IFNA(IF(IF($AH412=AS$5,VLOOKUP(AI412,buff!$K:$L,2,FALSE),"")=0,"",IF($AH412=AS$5,VLOOKUP(AI412,buff!$K:$L,2,FALSE),"")),"")</f>
        <v/>
      </c>
      <c r="AT412" s="6" t="str">
        <f>_xlfn.IFNA(IF(IF($AH412=AT$5,VLOOKUP(AJ412,buff!$K:$L,2,FALSE),"")=0,"",IF($AH412=AT$5,VLOOKUP(AJ412,buff!$K:$L,2,FALSE),"")),"")</f>
        <v/>
      </c>
      <c r="AU412" s="6" t="str">
        <f>_xlfn.IFNA(IF(IF($AH412=AU$5,VLOOKUP(AK412,buff!$K:$L,2,FALSE),"")=0,"",IF($AH412=AU$5,VLOOKUP(AK412,buff!$K:$L,2,FALSE),"")),"")</f>
        <v/>
      </c>
      <c r="AV412" s="6" t="str">
        <f>_xlfn.IFNA(IF(IF($AH412=AV$5,VLOOKUP(AL412,buff!$K:$L,2,FALSE),"")=0,"",IF($AH412=AV$5,VLOOKUP(AL412,buff!$K:$L,2,FALSE),"")),"")</f>
        <v/>
      </c>
      <c r="AW412" s="6" t="str">
        <f>_xlfn.IFNA(IF(IF($AH412=AW$5,VLOOKUP(AM412,buff!$K:$L,2,FALSE),"")=0,"",IF($AH412=AW$5,VLOOKUP(AM412,buff!$K:$L,2,FALSE),"")),"")</f>
        <v/>
      </c>
      <c r="AX412" s="6">
        <f>VLOOKUP(AI412,buff!K:P,6,FALSE)</f>
        <v>-25</v>
      </c>
      <c r="AY412">
        <f t="shared" si="113"/>
        <v>-25</v>
      </c>
      <c r="AZ412">
        <f t="shared" si="113"/>
        <v>-25</v>
      </c>
      <c r="BA412">
        <f t="shared" si="114"/>
        <v>3</v>
      </c>
      <c r="BB412">
        <f t="shared" si="115"/>
        <v>2</v>
      </c>
    </row>
    <row r="413" spans="1:54" x14ac:dyDescent="0.15">
      <c r="A413" t="str">
        <f t="shared" si="103"/>
        <v>云颜主动技能3等级7</v>
      </c>
      <c r="B413" s="8">
        <v>407</v>
      </c>
      <c r="C413" s="8" t="str">
        <f>VLOOKUP(G413,角色!A:B,2,FALSE)</f>
        <v>云颜</v>
      </c>
      <c r="D413" s="8" t="str">
        <f t="shared" si="110"/>
        <v>主动技能3</v>
      </c>
      <c r="E413" s="8">
        <f t="shared" si="116"/>
        <v>7</v>
      </c>
      <c r="F413" s="8">
        <f t="shared" si="117"/>
        <v>3</v>
      </c>
      <c r="G413" s="8">
        <f t="shared" si="118"/>
        <v>7</v>
      </c>
      <c r="H413" s="4" t="s">
        <v>448</v>
      </c>
      <c r="I413" s="24" t="str">
        <f t="shared" si="120"/>
        <v>对敌方全体造成100%攻击力（+343）点伤害,附带减速。</v>
      </c>
      <c r="J413" s="4" t="s">
        <v>305</v>
      </c>
      <c r="K413" s="1" t="s">
        <v>105</v>
      </c>
      <c r="L413" s="4" t="s">
        <v>109</v>
      </c>
      <c r="M413" s="4"/>
      <c r="N413" s="4">
        <v>100</v>
      </c>
      <c r="O413" s="4">
        <v>100</v>
      </c>
      <c r="T413" s="6" t="str">
        <f t="shared" si="104"/>
        <v>3:100:2:0</v>
      </c>
      <c r="U413" s="6" t="str">
        <f t="shared" si="105"/>
        <v/>
      </c>
      <c r="Y413">
        <f t="shared" si="119"/>
        <v>100</v>
      </c>
      <c r="Z413">
        <v>100</v>
      </c>
      <c r="AA413" s="23">
        <v>25</v>
      </c>
      <c r="AB413" s="23">
        <f>INT(VLOOKUP(VLOOKUP($C413,角色技能升级比率表!$B:$C,2,FALSE),角色属性概况!E:F,2,FALSE)*VLOOKUP(E413,角色属性概况!I:M,3,FALSE)*AA413/100)</f>
        <v>343</v>
      </c>
      <c r="AE413">
        <v>0</v>
      </c>
      <c r="AF413" s="23">
        <f t="shared" si="111"/>
        <v>3</v>
      </c>
      <c r="AG413" s="23">
        <f t="shared" si="112"/>
        <v>2</v>
      </c>
      <c r="AH413" s="2" t="s">
        <v>118</v>
      </c>
      <c r="AI413" s="4" t="s">
        <v>1560</v>
      </c>
      <c r="AN413" s="6" t="str">
        <f>_xlfn.IFNA(IF(IF($AH413=AN$5,VLOOKUP(AI413,buff!$K:$L,2,FALSE),"")=0,"",IF($AH413=AN$5,VLOOKUP(AI413,buff!$K:$L,2,FALSE),"")),"")</f>
        <v>3:100:2:0</v>
      </c>
      <c r="AO413" s="6" t="str">
        <f>_xlfn.IFNA(IF(IF($AH413=AO$5,VLOOKUP(AJ413,buff!$K:$L,2,FALSE),"")=0,"",IF($AH413=AO$5,VLOOKUP(AJ413,buff!$K:$L,2,FALSE),"")),"")</f>
        <v/>
      </c>
      <c r="AP413" s="6" t="str">
        <f>_xlfn.IFNA(IF(IF($AH413=AP$5,VLOOKUP(AK413,buff!$K:$L,2,FALSE),"")=0,"",IF($AH413=AP$5,VLOOKUP(AK413,buff!$K:$L,2,FALSE),"")),"")</f>
        <v/>
      </c>
      <c r="AQ413" s="6" t="str">
        <f>_xlfn.IFNA(IF(IF($AH413=AQ$5,VLOOKUP(AL413,buff!$K:$L,2,FALSE),"")=0,"",IF($AH413=AQ$5,VLOOKUP(AL413,buff!$K:$L,2,FALSE),"")),"")</f>
        <v/>
      </c>
      <c r="AR413" s="6" t="str">
        <f>_xlfn.IFNA(IF(IF($AH413=AR$5,VLOOKUP(AM413,buff!$K:$L,2,FALSE),"")=0,"",IF($AH413=AR$5,VLOOKUP(AM413,buff!$K:$L,2,FALSE),"")),"")</f>
        <v/>
      </c>
      <c r="AS413" s="6" t="str">
        <f>_xlfn.IFNA(IF(IF($AH413=AS$5,VLOOKUP(AI413,buff!$K:$L,2,FALSE),"")=0,"",IF($AH413=AS$5,VLOOKUP(AI413,buff!$K:$L,2,FALSE),"")),"")</f>
        <v/>
      </c>
      <c r="AT413" s="6" t="str">
        <f>_xlfn.IFNA(IF(IF($AH413=AT$5,VLOOKUP(AJ413,buff!$K:$L,2,FALSE),"")=0,"",IF($AH413=AT$5,VLOOKUP(AJ413,buff!$K:$L,2,FALSE),"")),"")</f>
        <v/>
      </c>
      <c r="AU413" s="6" t="str">
        <f>_xlfn.IFNA(IF(IF($AH413=AU$5,VLOOKUP(AK413,buff!$K:$L,2,FALSE),"")=0,"",IF($AH413=AU$5,VLOOKUP(AK413,buff!$K:$L,2,FALSE),"")),"")</f>
        <v/>
      </c>
      <c r="AV413" s="6" t="str">
        <f>_xlfn.IFNA(IF(IF($AH413=AV$5,VLOOKUP(AL413,buff!$K:$L,2,FALSE),"")=0,"",IF($AH413=AV$5,VLOOKUP(AL413,buff!$K:$L,2,FALSE),"")),"")</f>
        <v/>
      </c>
      <c r="AW413" s="6" t="str">
        <f>_xlfn.IFNA(IF(IF($AH413=AW$5,VLOOKUP(AM413,buff!$K:$L,2,FALSE),"")=0,"",IF($AH413=AW$5,VLOOKUP(AM413,buff!$K:$L,2,FALSE),"")),"")</f>
        <v/>
      </c>
      <c r="AX413" s="6">
        <f>VLOOKUP(AI413,buff!K:P,6,FALSE)</f>
        <v>-25</v>
      </c>
      <c r="AY413">
        <f t="shared" si="113"/>
        <v>-25</v>
      </c>
      <c r="AZ413">
        <f t="shared" si="113"/>
        <v>-25</v>
      </c>
      <c r="BA413">
        <f t="shared" si="114"/>
        <v>3</v>
      </c>
      <c r="BB413">
        <f t="shared" si="115"/>
        <v>2</v>
      </c>
    </row>
    <row r="414" spans="1:54" x14ac:dyDescent="0.15">
      <c r="A414" t="str">
        <f t="shared" si="103"/>
        <v>云颜主动技能3等级8</v>
      </c>
      <c r="B414" s="8">
        <v>408</v>
      </c>
      <c r="C414" s="8" t="str">
        <f>VLOOKUP(G414,角色!A:B,2,FALSE)</f>
        <v>云颜</v>
      </c>
      <c r="D414" s="8" t="str">
        <f t="shared" si="110"/>
        <v>主动技能3</v>
      </c>
      <c r="E414" s="8">
        <f t="shared" si="116"/>
        <v>8</v>
      </c>
      <c r="F414" s="8">
        <f t="shared" si="117"/>
        <v>3</v>
      </c>
      <c r="G414" s="8">
        <f t="shared" si="118"/>
        <v>7</v>
      </c>
      <c r="H414" s="4" t="s">
        <v>448</v>
      </c>
      <c r="I414" s="24" t="str">
        <f t="shared" si="120"/>
        <v>对敌方全体造成100%攻击力（+422）点伤害,附带减速。</v>
      </c>
      <c r="J414" s="4" t="s">
        <v>305</v>
      </c>
      <c r="K414" s="1" t="s">
        <v>105</v>
      </c>
      <c r="L414" s="4" t="s">
        <v>109</v>
      </c>
      <c r="M414" s="4"/>
      <c r="N414" s="4">
        <v>100</v>
      </c>
      <c r="O414" s="4">
        <v>100</v>
      </c>
      <c r="T414" s="6" t="str">
        <f t="shared" si="104"/>
        <v>3:100:2:0</v>
      </c>
      <c r="U414" s="6" t="str">
        <f t="shared" si="105"/>
        <v/>
      </c>
      <c r="Y414">
        <f t="shared" si="119"/>
        <v>100</v>
      </c>
      <c r="Z414">
        <v>100</v>
      </c>
      <c r="AA414" s="23">
        <v>25</v>
      </c>
      <c r="AB414" s="23">
        <f>INT(VLOOKUP(VLOOKUP($C414,角色技能升级比率表!$B:$C,2,FALSE),角色属性概况!E:F,2,FALSE)*VLOOKUP(E414,角色属性概况!I:M,3,FALSE)*AA414/100)</f>
        <v>422</v>
      </c>
      <c r="AE414">
        <v>0</v>
      </c>
      <c r="AF414" s="23">
        <f t="shared" si="111"/>
        <v>3</v>
      </c>
      <c r="AG414" s="23">
        <f t="shared" si="112"/>
        <v>2</v>
      </c>
      <c r="AH414" s="2" t="s">
        <v>118</v>
      </c>
      <c r="AI414" s="4" t="s">
        <v>1560</v>
      </c>
      <c r="AN414" s="6" t="str">
        <f>_xlfn.IFNA(IF(IF($AH414=AN$5,VLOOKUP(AI414,buff!$K:$L,2,FALSE),"")=0,"",IF($AH414=AN$5,VLOOKUP(AI414,buff!$K:$L,2,FALSE),"")),"")</f>
        <v>3:100:2:0</v>
      </c>
      <c r="AO414" s="6" t="str">
        <f>_xlfn.IFNA(IF(IF($AH414=AO$5,VLOOKUP(AJ414,buff!$K:$L,2,FALSE),"")=0,"",IF($AH414=AO$5,VLOOKUP(AJ414,buff!$K:$L,2,FALSE),"")),"")</f>
        <v/>
      </c>
      <c r="AP414" s="6" t="str">
        <f>_xlfn.IFNA(IF(IF($AH414=AP$5,VLOOKUP(AK414,buff!$K:$L,2,FALSE),"")=0,"",IF($AH414=AP$5,VLOOKUP(AK414,buff!$K:$L,2,FALSE),"")),"")</f>
        <v/>
      </c>
      <c r="AQ414" s="6" t="str">
        <f>_xlfn.IFNA(IF(IF($AH414=AQ$5,VLOOKUP(AL414,buff!$K:$L,2,FALSE),"")=0,"",IF($AH414=AQ$5,VLOOKUP(AL414,buff!$K:$L,2,FALSE),"")),"")</f>
        <v/>
      </c>
      <c r="AR414" s="6" t="str">
        <f>_xlfn.IFNA(IF(IF($AH414=AR$5,VLOOKUP(AM414,buff!$K:$L,2,FALSE),"")=0,"",IF($AH414=AR$5,VLOOKUP(AM414,buff!$K:$L,2,FALSE),"")),"")</f>
        <v/>
      </c>
      <c r="AS414" s="6" t="str">
        <f>_xlfn.IFNA(IF(IF($AH414=AS$5,VLOOKUP(AI414,buff!$K:$L,2,FALSE),"")=0,"",IF($AH414=AS$5,VLOOKUP(AI414,buff!$K:$L,2,FALSE),"")),"")</f>
        <v/>
      </c>
      <c r="AT414" s="6" t="str">
        <f>_xlfn.IFNA(IF(IF($AH414=AT$5,VLOOKUP(AJ414,buff!$K:$L,2,FALSE),"")=0,"",IF($AH414=AT$5,VLOOKUP(AJ414,buff!$K:$L,2,FALSE),"")),"")</f>
        <v/>
      </c>
      <c r="AU414" s="6" t="str">
        <f>_xlfn.IFNA(IF(IF($AH414=AU$5,VLOOKUP(AK414,buff!$K:$L,2,FALSE),"")=0,"",IF($AH414=AU$5,VLOOKUP(AK414,buff!$K:$L,2,FALSE),"")),"")</f>
        <v/>
      </c>
      <c r="AV414" s="6" t="str">
        <f>_xlfn.IFNA(IF(IF($AH414=AV$5,VLOOKUP(AL414,buff!$K:$L,2,FALSE),"")=0,"",IF($AH414=AV$5,VLOOKUP(AL414,buff!$K:$L,2,FALSE),"")),"")</f>
        <v/>
      </c>
      <c r="AW414" s="6" t="str">
        <f>_xlfn.IFNA(IF(IF($AH414=AW$5,VLOOKUP(AM414,buff!$K:$L,2,FALSE),"")=0,"",IF($AH414=AW$5,VLOOKUP(AM414,buff!$K:$L,2,FALSE),"")),"")</f>
        <v/>
      </c>
      <c r="AX414" s="6">
        <f>VLOOKUP(AI414,buff!K:P,6,FALSE)</f>
        <v>-25</v>
      </c>
      <c r="AY414">
        <f t="shared" si="113"/>
        <v>-25</v>
      </c>
      <c r="AZ414">
        <f t="shared" si="113"/>
        <v>-25</v>
      </c>
      <c r="BA414">
        <f t="shared" si="114"/>
        <v>3</v>
      </c>
      <c r="BB414">
        <f t="shared" si="115"/>
        <v>2</v>
      </c>
    </row>
    <row r="415" spans="1:54" x14ac:dyDescent="0.15">
      <c r="A415" t="str">
        <f t="shared" si="103"/>
        <v>云颜主动技能3等级9</v>
      </c>
      <c r="B415" s="8">
        <v>409</v>
      </c>
      <c r="C415" s="8" t="str">
        <f>VLOOKUP(G415,角色!A:B,2,FALSE)</f>
        <v>云颜</v>
      </c>
      <c r="D415" s="8" t="str">
        <f t="shared" si="110"/>
        <v>主动技能3</v>
      </c>
      <c r="E415" s="8">
        <f t="shared" si="116"/>
        <v>9</v>
      </c>
      <c r="F415" s="8">
        <f t="shared" si="117"/>
        <v>3</v>
      </c>
      <c r="G415" s="8">
        <f t="shared" si="118"/>
        <v>7</v>
      </c>
      <c r="H415" s="4" t="s">
        <v>448</v>
      </c>
      <c r="I415" s="24" t="str">
        <f t="shared" si="120"/>
        <v>对敌方全体造成100%攻击力（+520）点伤害,附带减速。</v>
      </c>
      <c r="J415" s="4" t="s">
        <v>305</v>
      </c>
      <c r="K415" s="1" t="s">
        <v>105</v>
      </c>
      <c r="L415" s="4" t="s">
        <v>109</v>
      </c>
      <c r="M415" s="4"/>
      <c r="N415" s="4">
        <v>100</v>
      </c>
      <c r="O415" s="4">
        <v>100</v>
      </c>
      <c r="T415" s="6" t="str">
        <f t="shared" si="104"/>
        <v>3:100:2:0</v>
      </c>
      <c r="U415" s="6" t="str">
        <f t="shared" si="105"/>
        <v/>
      </c>
      <c r="Y415">
        <f t="shared" si="119"/>
        <v>100</v>
      </c>
      <c r="Z415">
        <v>100</v>
      </c>
      <c r="AA415" s="23">
        <v>25</v>
      </c>
      <c r="AB415" s="23">
        <f>INT(VLOOKUP(VLOOKUP($C415,角色技能升级比率表!$B:$C,2,FALSE),角色属性概况!E:F,2,FALSE)*VLOOKUP(E415,角色属性概况!I:M,3,FALSE)*AA415/100)</f>
        <v>520</v>
      </c>
      <c r="AE415">
        <v>0</v>
      </c>
      <c r="AF415" s="23">
        <f t="shared" si="111"/>
        <v>3</v>
      </c>
      <c r="AG415" s="23">
        <f t="shared" si="112"/>
        <v>2</v>
      </c>
      <c r="AH415" s="2" t="s">
        <v>118</v>
      </c>
      <c r="AI415" s="4" t="s">
        <v>1560</v>
      </c>
      <c r="AN415" s="6" t="str">
        <f>_xlfn.IFNA(IF(IF($AH415=AN$5,VLOOKUP(AI415,buff!$K:$L,2,FALSE),"")=0,"",IF($AH415=AN$5,VLOOKUP(AI415,buff!$K:$L,2,FALSE),"")),"")</f>
        <v>3:100:2:0</v>
      </c>
      <c r="AO415" s="6" t="str">
        <f>_xlfn.IFNA(IF(IF($AH415=AO$5,VLOOKUP(AJ415,buff!$K:$L,2,FALSE),"")=0,"",IF($AH415=AO$5,VLOOKUP(AJ415,buff!$K:$L,2,FALSE),"")),"")</f>
        <v/>
      </c>
      <c r="AP415" s="6" t="str">
        <f>_xlfn.IFNA(IF(IF($AH415=AP$5,VLOOKUP(AK415,buff!$K:$L,2,FALSE),"")=0,"",IF($AH415=AP$5,VLOOKUP(AK415,buff!$K:$L,2,FALSE),"")),"")</f>
        <v/>
      </c>
      <c r="AQ415" s="6" t="str">
        <f>_xlfn.IFNA(IF(IF($AH415=AQ$5,VLOOKUP(AL415,buff!$K:$L,2,FALSE),"")=0,"",IF($AH415=AQ$5,VLOOKUP(AL415,buff!$K:$L,2,FALSE),"")),"")</f>
        <v/>
      </c>
      <c r="AR415" s="6" t="str">
        <f>_xlfn.IFNA(IF(IF($AH415=AR$5,VLOOKUP(AM415,buff!$K:$L,2,FALSE),"")=0,"",IF($AH415=AR$5,VLOOKUP(AM415,buff!$K:$L,2,FALSE),"")),"")</f>
        <v/>
      </c>
      <c r="AS415" s="6" t="str">
        <f>_xlfn.IFNA(IF(IF($AH415=AS$5,VLOOKUP(AI415,buff!$K:$L,2,FALSE),"")=0,"",IF($AH415=AS$5,VLOOKUP(AI415,buff!$K:$L,2,FALSE),"")),"")</f>
        <v/>
      </c>
      <c r="AT415" s="6" t="str">
        <f>_xlfn.IFNA(IF(IF($AH415=AT$5,VLOOKUP(AJ415,buff!$K:$L,2,FALSE),"")=0,"",IF($AH415=AT$5,VLOOKUP(AJ415,buff!$K:$L,2,FALSE),"")),"")</f>
        <v/>
      </c>
      <c r="AU415" s="6" t="str">
        <f>_xlfn.IFNA(IF(IF($AH415=AU$5,VLOOKUP(AK415,buff!$K:$L,2,FALSE),"")=0,"",IF($AH415=AU$5,VLOOKUP(AK415,buff!$K:$L,2,FALSE),"")),"")</f>
        <v/>
      </c>
      <c r="AV415" s="6" t="str">
        <f>_xlfn.IFNA(IF(IF($AH415=AV$5,VLOOKUP(AL415,buff!$K:$L,2,FALSE),"")=0,"",IF($AH415=AV$5,VLOOKUP(AL415,buff!$K:$L,2,FALSE),"")),"")</f>
        <v/>
      </c>
      <c r="AW415" s="6" t="str">
        <f>_xlfn.IFNA(IF(IF($AH415=AW$5,VLOOKUP(AM415,buff!$K:$L,2,FALSE),"")=0,"",IF($AH415=AW$5,VLOOKUP(AM415,buff!$K:$L,2,FALSE),"")),"")</f>
        <v/>
      </c>
      <c r="AX415" s="6">
        <f>VLOOKUP(AI415,buff!K:P,6,FALSE)</f>
        <v>-25</v>
      </c>
      <c r="AY415">
        <f t="shared" si="113"/>
        <v>-25</v>
      </c>
      <c r="AZ415">
        <f t="shared" si="113"/>
        <v>-25</v>
      </c>
      <c r="BA415">
        <f t="shared" si="114"/>
        <v>3</v>
      </c>
      <c r="BB415">
        <f t="shared" si="115"/>
        <v>2</v>
      </c>
    </row>
    <row r="416" spans="1:54" x14ac:dyDescent="0.15">
      <c r="A416" t="str">
        <f t="shared" si="103"/>
        <v>云颜主动技能3等级10</v>
      </c>
      <c r="B416" s="8">
        <v>410</v>
      </c>
      <c r="C416" s="8" t="str">
        <f>VLOOKUP(G416,角色!A:B,2,FALSE)</f>
        <v>云颜</v>
      </c>
      <c r="D416" s="8" t="str">
        <f t="shared" si="110"/>
        <v>主动技能3</v>
      </c>
      <c r="E416" s="8">
        <f t="shared" si="116"/>
        <v>10</v>
      </c>
      <c r="F416" s="8">
        <f t="shared" si="117"/>
        <v>3</v>
      </c>
      <c r="G416" s="8">
        <f t="shared" si="118"/>
        <v>7</v>
      </c>
      <c r="H416" s="4" t="s">
        <v>448</v>
      </c>
      <c r="I416" s="24" t="str">
        <f t="shared" si="120"/>
        <v>对敌方全体造成100%攻击力（+640）点伤害,附带减速。</v>
      </c>
      <c r="J416" s="4" t="s">
        <v>305</v>
      </c>
      <c r="K416" s="1" t="s">
        <v>105</v>
      </c>
      <c r="L416" s="4" t="s">
        <v>109</v>
      </c>
      <c r="M416" s="4"/>
      <c r="N416" s="4">
        <v>100</v>
      </c>
      <c r="O416" s="4">
        <v>100</v>
      </c>
      <c r="T416" s="6" t="str">
        <f t="shared" si="104"/>
        <v>3:100:2:0</v>
      </c>
      <c r="U416" s="6" t="str">
        <f t="shared" si="105"/>
        <v/>
      </c>
      <c r="Y416">
        <f t="shared" si="119"/>
        <v>100</v>
      </c>
      <c r="Z416">
        <v>100</v>
      </c>
      <c r="AA416" s="23">
        <v>25</v>
      </c>
      <c r="AB416" s="23">
        <f>INT(VLOOKUP(VLOOKUP($C416,角色技能升级比率表!$B:$C,2,FALSE),角色属性概况!E:F,2,FALSE)*VLOOKUP(E416,角色属性概况!I:M,3,FALSE)*AA416/100)</f>
        <v>640</v>
      </c>
      <c r="AE416">
        <v>0</v>
      </c>
      <c r="AF416" s="23">
        <f t="shared" si="111"/>
        <v>3</v>
      </c>
      <c r="AG416" s="23">
        <f t="shared" si="112"/>
        <v>2</v>
      </c>
      <c r="AH416" s="2" t="s">
        <v>118</v>
      </c>
      <c r="AI416" s="4" t="s">
        <v>1560</v>
      </c>
      <c r="AN416" s="6" t="str">
        <f>_xlfn.IFNA(IF(IF($AH416=AN$5,VLOOKUP(AI416,buff!$K:$L,2,FALSE),"")=0,"",IF($AH416=AN$5,VLOOKUP(AI416,buff!$K:$L,2,FALSE),"")),"")</f>
        <v>3:100:2:0</v>
      </c>
      <c r="AO416" s="6" t="str">
        <f>_xlfn.IFNA(IF(IF($AH416=AO$5,VLOOKUP(AJ416,buff!$K:$L,2,FALSE),"")=0,"",IF($AH416=AO$5,VLOOKUP(AJ416,buff!$K:$L,2,FALSE),"")),"")</f>
        <v/>
      </c>
      <c r="AP416" s="6" t="str">
        <f>_xlfn.IFNA(IF(IF($AH416=AP$5,VLOOKUP(AK416,buff!$K:$L,2,FALSE),"")=0,"",IF($AH416=AP$5,VLOOKUP(AK416,buff!$K:$L,2,FALSE),"")),"")</f>
        <v/>
      </c>
      <c r="AQ416" s="6" t="str">
        <f>_xlfn.IFNA(IF(IF($AH416=AQ$5,VLOOKUP(AL416,buff!$K:$L,2,FALSE),"")=0,"",IF($AH416=AQ$5,VLOOKUP(AL416,buff!$K:$L,2,FALSE),"")),"")</f>
        <v/>
      </c>
      <c r="AR416" s="6" t="str">
        <f>_xlfn.IFNA(IF(IF($AH416=AR$5,VLOOKUP(AM416,buff!$K:$L,2,FALSE),"")=0,"",IF($AH416=AR$5,VLOOKUP(AM416,buff!$K:$L,2,FALSE),"")),"")</f>
        <v/>
      </c>
      <c r="AS416" s="6" t="str">
        <f>_xlfn.IFNA(IF(IF($AH416=AS$5,VLOOKUP(AI416,buff!$K:$L,2,FALSE),"")=0,"",IF($AH416=AS$5,VLOOKUP(AI416,buff!$K:$L,2,FALSE),"")),"")</f>
        <v/>
      </c>
      <c r="AT416" s="6" t="str">
        <f>_xlfn.IFNA(IF(IF($AH416=AT$5,VLOOKUP(AJ416,buff!$K:$L,2,FALSE),"")=0,"",IF($AH416=AT$5,VLOOKUP(AJ416,buff!$K:$L,2,FALSE),"")),"")</f>
        <v/>
      </c>
      <c r="AU416" s="6" t="str">
        <f>_xlfn.IFNA(IF(IF($AH416=AU$5,VLOOKUP(AK416,buff!$K:$L,2,FALSE),"")=0,"",IF($AH416=AU$5,VLOOKUP(AK416,buff!$K:$L,2,FALSE),"")),"")</f>
        <v/>
      </c>
      <c r="AV416" s="6" t="str">
        <f>_xlfn.IFNA(IF(IF($AH416=AV$5,VLOOKUP(AL416,buff!$K:$L,2,FALSE),"")=0,"",IF($AH416=AV$5,VLOOKUP(AL416,buff!$K:$L,2,FALSE),"")),"")</f>
        <v/>
      </c>
      <c r="AW416" s="6" t="str">
        <f>_xlfn.IFNA(IF(IF($AH416=AW$5,VLOOKUP(AM416,buff!$K:$L,2,FALSE),"")=0,"",IF($AH416=AW$5,VLOOKUP(AM416,buff!$K:$L,2,FALSE),"")),"")</f>
        <v/>
      </c>
      <c r="AX416" s="6">
        <f>VLOOKUP(AI416,buff!K:P,6,FALSE)</f>
        <v>-25</v>
      </c>
      <c r="AY416">
        <f t="shared" si="113"/>
        <v>-25</v>
      </c>
      <c r="AZ416">
        <f t="shared" si="113"/>
        <v>-25</v>
      </c>
      <c r="BA416">
        <f t="shared" si="114"/>
        <v>3</v>
      </c>
      <c r="BB416">
        <f t="shared" si="115"/>
        <v>2</v>
      </c>
    </row>
    <row r="417" spans="1:54" x14ac:dyDescent="0.15">
      <c r="A417" t="str">
        <f t="shared" si="103"/>
        <v>云颜主动技能3等级11</v>
      </c>
      <c r="B417" s="8">
        <v>411</v>
      </c>
      <c r="C417" s="8" t="str">
        <f>VLOOKUP(G417,角色!A:B,2,FALSE)</f>
        <v>云颜</v>
      </c>
      <c r="D417" s="8" t="str">
        <f t="shared" si="110"/>
        <v>主动技能3</v>
      </c>
      <c r="E417" s="8">
        <f t="shared" si="116"/>
        <v>11</v>
      </c>
      <c r="F417" s="8">
        <f t="shared" si="117"/>
        <v>3</v>
      </c>
      <c r="G417" s="8">
        <f t="shared" si="118"/>
        <v>7</v>
      </c>
      <c r="H417" s="4" t="s">
        <v>448</v>
      </c>
      <c r="I417" s="24" t="str">
        <f t="shared" si="120"/>
        <v>对敌方全体造成100%攻击力（+788）点伤害,附带减速。</v>
      </c>
      <c r="J417" s="4" t="s">
        <v>305</v>
      </c>
      <c r="K417" s="1" t="s">
        <v>105</v>
      </c>
      <c r="L417" s="4" t="s">
        <v>109</v>
      </c>
      <c r="M417" s="4"/>
      <c r="N417" s="4">
        <v>100</v>
      </c>
      <c r="O417" s="4">
        <v>100</v>
      </c>
      <c r="T417" s="6" t="str">
        <f t="shared" si="104"/>
        <v>3:100:2:0</v>
      </c>
      <c r="U417" s="6" t="str">
        <f t="shared" si="105"/>
        <v/>
      </c>
      <c r="Y417">
        <f t="shared" si="119"/>
        <v>100</v>
      </c>
      <c r="Z417">
        <v>100</v>
      </c>
      <c r="AA417" s="23">
        <v>25</v>
      </c>
      <c r="AB417" s="23">
        <f>INT(VLOOKUP(VLOOKUP($C417,角色技能升级比率表!$B:$C,2,FALSE),角色属性概况!E:F,2,FALSE)*VLOOKUP(E417,角色属性概况!I:M,3,FALSE)*AA417/100)</f>
        <v>788</v>
      </c>
      <c r="AE417">
        <v>0</v>
      </c>
      <c r="AF417" s="23">
        <f t="shared" si="111"/>
        <v>3</v>
      </c>
      <c r="AG417" s="23">
        <f t="shared" si="112"/>
        <v>2</v>
      </c>
      <c r="AH417" s="2" t="s">
        <v>118</v>
      </c>
      <c r="AI417" s="4" t="s">
        <v>1560</v>
      </c>
      <c r="AN417" s="6" t="str">
        <f>_xlfn.IFNA(IF(IF($AH417=AN$5,VLOOKUP(AI417,buff!$K:$L,2,FALSE),"")=0,"",IF($AH417=AN$5,VLOOKUP(AI417,buff!$K:$L,2,FALSE),"")),"")</f>
        <v>3:100:2:0</v>
      </c>
      <c r="AO417" s="6" t="str">
        <f>_xlfn.IFNA(IF(IF($AH417=AO$5,VLOOKUP(AJ417,buff!$K:$L,2,FALSE),"")=0,"",IF($AH417=AO$5,VLOOKUP(AJ417,buff!$K:$L,2,FALSE),"")),"")</f>
        <v/>
      </c>
      <c r="AP417" s="6" t="str">
        <f>_xlfn.IFNA(IF(IF($AH417=AP$5,VLOOKUP(AK417,buff!$K:$L,2,FALSE),"")=0,"",IF($AH417=AP$5,VLOOKUP(AK417,buff!$K:$L,2,FALSE),"")),"")</f>
        <v/>
      </c>
      <c r="AQ417" s="6" t="str">
        <f>_xlfn.IFNA(IF(IF($AH417=AQ$5,VLOOKUP(AL417,buff!$K:$L,2,FALSE),"")=0,"",IF($AH417=AQ$5,VLOOKUP(AL417,buff!$K:$L,2,FALSE),"")),"")</f>
        <v/>
      </c>
      <c r="AR417" s="6" t="str">
        <f>_xlfn.IFNA(IF(IF($AH417=AR$5,VLOOKUP(AM417,buff!$K:$L,2,FALSE),"")=0,"",IF($AH417=AR$5,VLOOKUP(AM417,buff!$K:$L,2,FALSE),"")),"")</f>
        <v/>
      </c>
      <c r="AS417" s="6" t="str">
        <f>_xlfn.IFNA(IF(IF($AH417=AS$5,VLOOKUP(AI417,buff!$K:$L,2,FALSE),"")=0,"",IF($AH417=AS$5,VLOOKUP(AI417,buff!$K:$L,2,FALSE),"")),"")</f>
        <v/>
      </c>
      <c r="AT417" s="6" t="str">
        <f>_xlfn.IFNA(IF(IF($AH417=AT$5,VLOOKUP(AJ417,buff!$K:$L,2,FALSE),"")=0,"",IF($AH417=AT$5,VLOOKUP(AJ417,buff!$K:$L,2,FALSE),"")),"")</f>
        <v/>
      </c>
      <c r="AU417" s="6" t="str">
        <f>_xlfn.IFNA(IF(IF($AH417=AU$5,VLOOKUP(AK417,buff!$K:$L,2,FALSE),"")=0,"",IF($AH417=AU$5,VLOOKUP(AK417,buff!$K:$L,2,FALSE),"")),"")</f>
        <v/>
      </c>
      <c r="AV417" s="6" t="str">
        <f>_xlfn.IFNA(IF(IF($AH417=AV$5,VLOOKUP(AL417,buff!$K:$L,2,FALSE),"")=0,"",IF($AH417=AV$5,VLOOKUP(AL417,buff!$K:$L,2,FALSE),"")),"")</f>
        <v/>
      </c>
      <c r="AW417" s="6" t="str">
        <f>_xlfn.IFNA(IF(IF($AH417=AW$5,VLOOKUP(AM417,buff!$K:$L,2,FALSE),"")=0,"",IF($AH417=AW$5,VLOOKUP(AM417,buff!$K:$L,2,FALSE),"")),"")</f>
        <v/>
      </c>
      <c r="AX417" s="6">
        <f>VLOOKUP(AI417,buff!K:P,6,FALSE)</f>
        <v>-25</v>
      </c>
      <c r="AY417">
        <f t="shared" si="113"/>
        <v>-25</v>
      </c>
      <c r="AZ417">
        <f t="shared" si="113"/>
        <v>-25</v>
      </c>
      <c r="BA417">
        <f t="shared" si="114"/>
        <v>3</v>
      </c>
      <c r="BB417">
        <f t="shared" si="115"/>
        <v>2</v>
      </c>
    </row>
    <row r="418" spans="1:54" x14ac:dyDescent="0.15">
      <c r="A418" t="str">
        <f t="shared" si="103"/>
        <v>云颜主动技能3等级12</v>
      </c>
      <c r="B418" s="8">
        <v>412</v>
      </c>
      <c r="C418" s="8" t="str">
        <f>VLOOKUP(G418,角色!A:B,2,FALSE)</f>
        <v>云颜</v>
      </c>
      <c r="D418" s="8" t="str">
        <f t="shared" si="110"/>
        <v>主动技能3</v>
      </c>
      <c r="E418" s="8">
        <f t="shared" si="116"/>
        <v>12</v>
      </c>
      <c r="F418" s="8">
        <f t="shared" si="117"/>
        <v>3</v>
      </c>
      <c r="G418" s="8">
        <f t="shared" si="118"/>
        <v>7</v>
      </c>
      <c r="H418" s="4" t="s">
        <v>448</v>
      </c>
      <c r="I418" s="24" t="str">
        <f t="shared" si="120"/>
        <v>对敌方全体造成100%攻击力（+970）点伤害,附带减速。</v>
      </c>
      <c r="J418" s="4" t="s">
        <v>305</v>
      </c>
      <c r="K418" s="1" t="s">
        <v>105</v>
      </c>
      <c r="L418" s="4" t="s">
        <v>109</v>
      </c>
      <c r="M418" s="4"/>
      <c r="N418" s="4">
        <v>100</v>
      </c>
      <c r="O418" s="4">
        <v>100</v>
      </c>
      <c r="T418" s="6" t="str">
        <f t="shared" si="104"/>
        <v>3:100:2:0</v>
      </c>
      <c r="U418" s="6" t="str">
        <f t="shared" si="105"/>
        <v/>
      </c>
      <c r="Y418">
        <f t="shared" si="119"/>
        <v>100</v>
      </c>
      <c r="Z418">
        <v>100</v>
      </c>
      <c r="AA418" s="23">
        <v>25</v>
      </c>
      <c r="AB418" s="23">
        <f>INT(VLOOKUP(VLOOKUP($C418,角色技能升级比率表!$B:$C,2,FALSE),角色属性概况!E:F,2,FALSE)*VLOOKUP(E418,角色属性概况!I:M,3,FALSE)*AA418/100)</f>
        <v>970</v>
      </c>
      <c r="AE418">
        <v>0</v>
      </c>
      <c r="AF418" s="23">
        <f t="shared" si="111"/>
        <v>3</v>
      </c>
      <c r="AG418" s="23">
        <f t="shared" si="112"/>
        <v>2</v>
      </c>
      <c r="AH418" s="2" t="s">
        <v>118</v>
      </c>
      <c r="AI418" s="4" t="s">
        <v>1560</v>
      </c>
      <c r="AN418" s="6" t="str">
        <f>_xlfn.IFNA(IF(IF($AH418=AN$5,VLOOKUP(AI418,buff!$K:$L,2,FALSE),"")=0,"",IF($AH418=AN$5,VLOOKUP(AI418,buff!$K:$L,2,FALSE),"")),"")</f>
        <v>3:100:2:0</v>
      </c>
      <c r="AO418" s="6" t="str">
        <f>_xlfn.IFNA(IF(IF($AH418=AO$5,VLOOKUP(AJ418,buff!$K:$L,2,FALSE),"")=0,"",IF($AH418=AO$5,VLOOKUP(AJ418,buff!$K:$L,2,FALSE),"")),"")</f>
        <v/>
      </c>
      <c r="AP418" s="6" t="str">
        <f>_xlfn.IFNA(IF(IF($AH418=AP$5,VLOOKUP(AK418,buff!$K:$L,2,FALSE),"")=0,"",IF($AH418=AP$5,VLOOKUP(AK418,buff!$K:$L,2,FALSE),"")),"")</f>
        <v/>
      </c>
      <c r="AQ418" s="6" t="str">
        <f>_xlfn.IFNA(IF(IF($AH418=AQ$5,VLOOKUP(AL418,buff!$K:$L,2,FALSE),"")=0,"",IF($AH418=AQ$5,VLOOKUP(AL418,buff!$K:$L,2,FALSE),"")),"")</f>
        <v/>
      </c>
      <c r="AR418" s="6" t="str">
        <f>_xlfn.IFNA(IF(IF($AH418=AR$5,VLOOKUP(AM418,buff!$K:$L,2,FALSE),"")=0,"",IF($AH418=AR$5,VLOOKUP(AM418,buff!$K:$L,2,FALSE),"")),"")</f>
        <v/>
      </c>
      <c r="AS418" s="6" t="str">
        <f>_xlfn.IFNA(IF(IF($AH418=AS$5,VLOOKUP(AI418,buff!$K:$L,2,FALSE),"")=0,"",IF($AH418=AS$5,VLOOKUP(AI418,buff!$K:$L,2,FALSE),"")),"")</f>
        <v/>
      </c>
      <c r="AT418" s="6" t="str">
        <f>_xlfn.IFNA(IF(IF($AH418=AT$5,VLOOKUP(AJ418,buff!$K:$L,2,FALSE),"")=0,"",IF($AH418=AT$5,VLOOKUP(AJ418,buff!$K:$L,2,FALSE),"")),"")</f>
        <v/>
      </c>
      <c r="AU418" s="6" t="str">
        <f>_xlfn.IFNA(IF(IF($AH418=AU$5,VLOOKUP(AK418,buff!$K:$L,2,FALSE),"")=0,"",IF($AH418=AU$5,VLOOKUP(AK418,buff!$K:$L,2,FALSE),"")),"")</f>
        <v/>
      </c>
      <c r="AV418" s="6" t="str">
        <f>_xlfn.IFNA(IF(IF($AH418=AV$5,VLOOKUP(AL418,buff!$K:$L,2,FALSE),"")=0,"",IF($AH418=AV$5,VLOOKUP(AL418,buff!$K:$L,2,FALSE),"")),"")</f>
        <v/>
      </c>
      <c r="AW418" s="6" t="str">
        <f>_xlfn.IFNA(IF(IF($AH418=AW$5,VLOOKUP(AM418,buff!$K:$L,2,FALSE),"")=0,"",IF($AH418=AW$5,VLOOKUP(AM418,buff!$K:$L,2,FALSE),"")),"")</f>
        <v/>
      </c>
      <c r="AX418" s="6">
        <f>VLOOKUP(AI418,buff!K:P,6,FALSE)</f>
        <v>-25</v>
      </c>
      <c r="AY418">
        <f t="shared" si="113"/>
        <v>-25</v>
      </c>
      <c r="AZ418">
        <f t="shared" si="113"/>
        <v>-25</v>
      </c>
      <c r="BA418">
        <f t="shared" si="114"/>
        <v>3</v>
      </c>
      <c r="BB418">
        <f t="shared" si="115"/>
        <v>2</v>
      </c>
    </row>
    <row r="419" spans="1:54" x14ac:dyDescent="0.15">
      <c r="A419" t="str">
        <f t="shared" si="103"/>
        <v>云颜主动技能3等级13</v>
      </c>
      <c r="B419" s="8">
        <v>413</v>
      </c>
      <c r="C419" s="8" t="str">
        <f>VLOOKUP(G419,角色!A:B,2,FALSE)</f>
        <v>云颜</v>
      </c>
      <c r="D419" s="8" t="str">
        <f t="shared" si="110"/>
        <v>主动技能3</v>
      </c>
      <c r="E419" s="8">
        <f t="shared" si="116"/>
        <v>13</v>
      </c>
      <c r="F419" s="8">
        <f t="shared" si="117"/>
        <v>3</v>
      </c>
      <c r="G419" s="8">
        <f t="shared" si="118"/>
        <v>7</v>
      </c>
      <c r="H419" s="4" t="s">
        <v>448</v>
      </c>
      <c r="I419" s="24" t="str">
        <f t="shared" si="120"/>
        <v>对敌方全体造成100%攻击力（+1195）点伤害,附带减速。</v>
      </c>
      <c r="J419" s="4" t="s">
        <v>305</v>
      </c>
      <c r="K419" s="1" t="s">
        <v>105</v>
      </c>
      <c r="L419" s="4" t="s">
        <v>109</v>
      </c>
      <c r="M419" s="4"/>
      <c r="N419" s="4">
        <v>100</v>
      </c>
      <c r="O419" s="4">
        <v>100</v>
      </c>
      <c r="T419" s="6" t="str">
        <f t="shared" si="104"/>
        <v>3:100:2:0</v>
      </c>
      <c r="U419" s="6" t="str">
        <f t="shared" si="105"/>
        <v/>
      </c>
      <c r="Y419">
        <f t="shared" si="119"/>
        <v>100</v>
      </c>
      <c r="Z419">
        <v>100</v>
      </c>
      <c r="AA419" s="23">
        <v>25</v>
      </c>
      <c r="AB419" s="23">
        <f>INT(VLOOKUP(VLOOKUP($C419,角色技能升级比率表!$B:$C,2,FALSE),角色属性概况!E:F,2,FALSE)*VLOOKUP(E419,角色属性概况!I:M,3,FALSE)*AA419/100)</f>
        <v>1195</v>
      </c>
      <c r="AE419">
        <v>0</v>
      </c>
      <c r="AF419" s="23">
        <f t="shared" si="111"/>
        <v>3</v>
      </c>
      <c r="AG419" s="23">
        <f t="shared" si="112"/>
        <v>2</v>
      </c>
      <c r="AH419" s="2" t="s">
        <v>118</v>
      </c>
      <c r="AI419" s="4" t="s">
        <v>1560</v>
      </c>
      <c r="AN419" s="6" t="str">
        <f>_xlfn.IFNA(IF(IF($AH419=AN$5,VLOOKUP(AI419,buff!$K:$L,2,FALSE),"")=0,"",IF($AH419=AN$5,VLOOKUP(AI419,buff!$K:$L,2,FALSE),"")),"")</f>
        <v>3:100:2:0</v>
      </c>
      <c r="AO419" s="6" t="str">
        <f>_xlfn.IFNA(IF(IF($AH419=AO$5,VLOOKUP(AJ419,buff!$K:$L,2,FALSE),"")=0,"",IF($AH419=AO$5,VLOOKUP(AJ419,buff!$K:$L,2,FALSE),"")),"")</f>
        <v/>
      </c>
      <c r="AP419" s="6" t="str">
        <f>_xlfn.IFNA(IF(IF($AH419=AP$5,VLOOKUP(AK419,buff!$K:$L,2,FALSE),"")=0,"",IF($AH419=AP$5,VLOOKUP(AK419,buff!$K:$L,2,FALSE),"")),"")</f>
        <v/>
      </c>
      <c r="AQ419" s="6" t="str">
        <f>_xlfn.IFNA(IF(IF($AH419=AQ$5,VLOOKUP(AL419,buff!$K:$L,2,FALSE),"")=0,"",IF($AH419=AQ$5,VLOOKUP(AL419,buff!$K:$L,2,FALSE),"")),"")</f>
        <v/>
      </c>
      <c r="AR419" s="6" t="str">
        <f>_xlfn.IFNA(IF(IF($AH419=AR$5,VLOOKUP(AM419,buff!$K:$L,2,FALSE),"")=0,"",IF($AH419=AR$5,VLOOKUP(AM419,buff!$K:$L,2,FALSE),"")),"")</f>
        <v/>
      </c>
      <c r="AS419" s="6" t="str">
        <f>_xlfn.IFNA(IF(IF($AH419=AS$5,VLOOKUP(AI419,buff!$K:$L,2,FALSE),"")=0,"",IF($AH419=AS$5,VLOOKUP(AI419,buff!$K:$L,2,FALSE),"")),"")</f>
        <v/>
      </c>
      <c r="AT419" s="6" t="str">
        <f>_xlfn.IFNA(IF(IF($AH419=AT$5,VLOOKUP(AJ419,buff!$K:$L,2,FALSE),"")=0,"",IF($AH419=AT$5,VLOOKUP(AJ419,buff!$K:$L,2,FALSE),"")),"")</f>
        <v/>
      </c>
      <c r="AU419" s="6" t="str">
        <f>_xlfn.IFNA(IF(IF($AH419=AU$5,VLOOKUP(AK419,buff!$K:$L,2,FALSE),"")=0,"",IF($AH419=AU$5,VLOOKUP(AK419,buff!$K:$L,2,FALSE),"")),"")</f>
        <v/>
      </c>
      <c r="AV419" s="6" t="str">
        <f>_xlfn.IFNA(IF(IF($AH419=AV$5,VLOOKUP(AL419,buff!$K:$L,2,FALSE),"")=0,"",IF($AH419=AV$5,VLOOKUP(AL419,buff!$K:$L,2,FALSE),"")),"")</f>
        <v/>
      </c>
      <c r="AW419" s="6" t="str">
        <f>_xlfn.IFNA(IF(IF($AH419=AW$5,VLOOKUP(AM419,buff!$K:$L,2,FALSE),"")=0,"",IF($AH419=AW$5,VLOOKUP(AM419,buff!$K:$L,2,FALSE),"")),"")</f>
        <v/>
      </c>
      <c r="AX419" s="6">
        <f>VLOOKUP(AI419,buff!K:P,6,FALSE)</f>
        <v>-25</v>
      </c>
      <c r="AY419">
        <f t="shared" si="113"/>
        <v>-25</v>
      </c>
      <c r="AZ419">
        <f t="shared" si="113"/>
        <v>-25</v>
      </c>
      <c r="BA419">
        <f t="shared" si="114"/>
        <v>3</v>
      </c>
      <c r="BB419">
        <f t="shared" si="115"/>
        <v>2</v>
      </c>
    </row>
    <row r="420" spans="1:54" x14ac:dyDescent="0.15">
      <c r="A420" t="str">
        <f t="shared" si="103"/>
        <v>云颜主动技能3等级14</v>
      </c>
      <c r="B420" s="8">
        <v>414</v>
      </c>
      <c r="C420" s="8" t="str">
        <f>VLOOKUP(G420,角色!A:B,2,FALSE)</f>
        <v>云颜</v>
      </c>
      <c r="D420" s="8" t="str">
        <f t="shared" si="110"/>
        <v>主动技能3</v>
      </c>
      <c r="E420" s="8">
        <f t="shared" si="116"/>
        <v>14</v>
      </c>
      <c r="F420" s="8">
        <f t="shared" si="117"/>
        <v>3</v>
      </c>
      <c r="G420" s="8">
        <f t="shared" si="118"/>
        <v>7</v>
      </c>
      <c r="H420" s="4" t="s">
        <v>448</v>
      </c>
      <c r="I420" s="24" t="str">
        <f t="shared" si="120"/>
        <v>对敌方全体造成100%攻击力（+1471）点伤害,附带减速。</v>
      </c>
      <c r="J420" s="4" t="s">
        <v>305</v>
      </c>
      <c r="K420" s="1" t="s">
        <v>105</v>
      </c>
      <c r="L420" s="4" t="s">
        <v>109</v>
      </c>
      <c r="M420" s="4"/>
      <c r="N420" s="4">
        <v>100</v>
      </c>
      <c r="O420" s="4">
        <v>100</v>
      </c>
      <c r="T420" s="6" t="str">
        <f t="shared" si="104"/>
        <v>3:100:2:0</v>
      </c>
      <c r="U420" s="6" t="str">
        <f t="shared" si="105"/>
        <v/>
      </c>
      <c r="Y420">
        <f t="shared" si="119"/>
        <v>100</v>
      </c>
      <c r="Z420">
        <v>100</v>
      </c>
      <c r="AA420" s="23">
        <v>25</v>
      </c>
      <c r="AB420" s="23">
        <f>INT(VLOOKUP(VLOOKUP($C420,角色技能升级比率表!$B:$C,2,FALSE),角色属性概况!E:F,2,FALSE)*VLOOKUP(E420,角色属性概况!I:M,3,FALSE)*AA420/100)</f>
        <v>1471</v>
      </c>
      <c r="AE420">
        <v>0</v>
      </c>
      <c r="AF420" s="23">
        <f t="shared" si="111"/>
        <v>3</v>
      </c>
      <c r="AG420" s="23">
        <f t="shared" si="112"/>
        <v>2</v>
      </c>
      <c r="AH420" s="2" t="s">
        <v>118</v>
      </c>
      <c r="AI420" s="4" t="s">
        <v>1560</v>
      </c>
      <c r="AN420" s="6" t="str">
        <f>_xlfn.IFNA(IF(IF($AH420=AN$5,VLOOKUP(AI420,buff!$K:$L,2,FALSE),"")=0,"",IF($AH420=AN$5,VLOOKUP(AI420,buff!$K:$L,2,FALSE),"")),"")</f>
        <v>3:100:2:0</v>
      </c>
      <c r="AO420" s="6" t="str">
        <f>_xlfn.IFNA(IF(IF($AH420=AO$5,VLOOKUP(AJ420,buff!$K:$L,2,FALSE),"")=0,"",IF($AH420=AO$5,VLOOKUP(AJ420,buff!$K:$L,2,FALSE),"")),"")</f>
        <v/>
      </c>
      <c r="AP420" s="6" t="str">
        <f>_xlfn.IFNA(IF(IF($AH420=AP$5,VLOOKUP(AK420,buff!$K:$L,2,FALSE),"")=0,"",IF($AH420=AP$5,VLOOKUP(AK420,buff!$K:$L,2,FALSE),"")),"")</f>
        <v/>
      </c>
      <c r="AQ420" s="6" t="str">
        <f>_xlfn.IFNA(IF(IF($AH420=AQ$5,VLOOKUP(AL420,buff!$K:$L,2,FALSE),"")=0,"",IF($AH420=AQ$5,VLOOKUP(AL420,buff!$K:$L,2,FALSE),"")),"")</f>
        <v/>
      </c>
      <c r="AR420" s="6" t="str">
        <f>_xlfn.IFNA(IF(IF($AH420=AR$5,VLOOKUP(AM420,buff!$K:$L,2,FALSE),"")=0,"",IF($AH420=AR$5,VLOOKUP(AM420,buff!$K:$L,2,FALSE),"")),"")</f>
        <v/>
      </c>
      <c r="AS420" s="6" t="str">
        <f>_xlfn.IFNA(IF(IF($AH420=AS$5,VLOOKUP(AI420,buff!$K:$L,2,FALSE),"")=0,"",IF($AH420=AS$5,VLOOKUP(AI420,buff!$K:$L,2,FALSE),"")),"")</f>
        <v/>
      </c>
      <c r="AT420" s="6" t="str">
        <f>_xlfn.IFNA(IF(IF($AH420=AT$5,VLOOKUP(AJ420,buff!$K:$L,2,FALSE),"")=0,"",IF($AH420=AT$5,VLOOKUP(AJ420,buff!$K:$L,2,FALSE),"")),"")</f>
        <v/>
      </c>
      <c r="AU420" s="6" t="str">
        <f>_xlfn.IFNA(IF(IF($AH420=AU$5,VLOOKUP(AK420,buff!$K:$L,2,FALSE),"")=0,"",IF($AH420=AU$5,VLOOKUP(AK420,buff!$K:$L,2,FALSE),"")),"")</f>
        <v/>
      </c>
      <c r="AV420" s="6" t="str">
        <f>_xlfn.IFNA(IF(IF($AH420=AV$5,VLOOKUP(AL420,buff!$K:$L,2,FALSE),"")=0,"",IF($AH420=AV$5,VLOOKUP(AL420,buff!$K:$L,2,FALSE),"")),"")</f>
        <v/>
      </c>
      <c r="AW420" s="6" t="str">
        <f>_xlfn.IFNA(IF(IF($AH420=AW$5,VLOOKUP(AM420,buff!$K:$L,2,FALSE),"")=0,"",IF($AH420=AW$5,VLOOKUP(AM420,buff!$K:$L,2,FALSE),"")),"")</f>
        <v/>
      </c>
      <c r="AX420" s="6">
        <f>VLOOKUP(AI420,buff!K:P,6,FALSE)</f>
        <v>-25</v>
      </c>
      <c r="AY420">
        <f t="shared" si="113"/>
        <v>-25</v>
      </c>
      <c r="AZ420">
        <f t="shared" si="113"/>
        <v>-25</v>
      </c>
      <c r="BA420">
        <f t="shared" si="114"/>
        <v>3</v>
      </c>
      <c r="BB420">
        <f t="shared" si="115"/>
        <v>2</v>
      </c>
    </row>
    <row r="421" spans="1:54" x14ac:dyDescent="0.15">
      <c r="A421" t="str">
        <f t="shared" si="103"/>
        <v>云颜主动技能3等级15</v>
      </c>
      <c r="B421" s="8">
        <v>415</v>
      </c>
      <c r="C421" s="8" t="str">
        <f>VLOOKUP(G421,角色!A:B,2,FALSE)</f>
        <v>云颜</v>
      </c>
      <c r="D421" s="8" t="str">
        <f t="shared" si="110"/>
        <v>主动技能3</v>
      </c>
      <c r="E421" s="8">
        <f t="shared" si="116"/>
        <v>15</v>
      </c>
      <c r="F421" s="8">
        <f t="shared" si="117"/>
        <v>3</v>
      </c>
      <c r="G421" s="8">
        <f t="shared" si="118"/>
        <v>7</v>
      </c>
      <c r="H421" s="4" t="s">
        <v>448</v>
      </c>
      <c r="I421" s="24" t="str">
        <f t="shared" si="120"/>
        <v>对敌方全体造成100%攻击力（+1812）点伤害,附带减速。</v>
      </c>
      <c r="J421" s="4" t="s">
        <v>305</v>
      </c>
      <c r="K421" s="1" t="s">
        <v>105</v>
      </c>
      <c r="L421" s="4" t="s">
        <v>109</v>
      </c>
      <c r="M421" s="4"/>
      <c r="N421" s="4">
        <v>100</v>
      </c>
      <c r="O421" s="4">
        <v>100</v>
      </c>
      <c r="T421" s="6" t="str">
        <f t="shared" si="104"/>
        <v>3:100:2:0</v>
      </c>
      <c r="U421" s="6" t="str">
        <f t="shared" si="105"/>
        <v/>
      </c>
      <c r="Y421">
        <f t="shared" si="119"/>
        <v>100</v>
      </c>
      <c r="Z421">
        <v>100</v>
      </c>
      <c r="AA421" s="23">
        <v>25</v>
      </c>
      <c r="AB421" s="23">
        <f>INT(VLOOKUP(VLOOKUP($C421,角色技能升级比率表!$B:$C,2,FALSE),角色属性概况!E:F,2,FALSE)*VLOOKUP(E421,角色属性概况!I:M,3,FALSE)*AA421/100)</f>
        <v>1812</v>
      </c>
      <c r="AE421">
        <v>0</v>
      </c>
      <c r="AF421" s="23">
        <f t="shared" si="111"/>
        <v>3</v>
      </c>
      <c r="AG421" s="23">
        <f t="shared" si="112"/>
        <v>2</v>
      </c>
      <c r="AH421" s="2" t="s">
        <v>118</v>
      </c>
      <c r="AI421" s="4" t="s">
        <v>1560</v>
      </c>
      <c r="AN421" s="6" t="str">
        <f>_xlfn.IFNA(IF(IF($AH421=AN$5,VLOOKUP(AI421,buff!$K:$L,2,FALSE),"")=0,"",IF($AH421=AN$5,VLOOKUP(AI421,buff!$K:$L,2,FALSE),"")),"")</f>
        <v>3:100:2:0</v>
      </c>
      <c r="AO421" s="6" t="str">
        <f>_xlfn.IFNA(IF(IF($AH421=AO$5,VLOOKUP(AJ421,buff!$K:$L,2,FALSE),"")=0,"",IF($AH421=AO$5,VLOOKUP(AJ421,buff!$K:$L,2,FALSE),"")),"")</f>
        <v/>
      </c>
      <c r="AP421" s="6" t="str">
        <f>_xlfn.IFNA(IF(IF($AH421=AP$5,VLOOKUP(AK421,buff!$K:$L,2,FALSE),"")=0,"",IF($AH421=AP$5,VLOOKUP(AK421,buff!$K:$L,2,FALSE),"")),"")</f>
        <v/>
      </c>
      <c r="AQ421" s="6" t="str">
        <f>_xlfn.IFNA(IF(IF($AH421=AQ$5,VLOOKUP(AL421,buff!$K:$L,2,FALSE),"")=0,"",IF($AH421=AQ$5,VLOOKUP(AL421,buff!$K:$L,2,FALSE),"")),"")</f>
        <v/>
      </c>
      <c r="AR421" s="6" t="str">
        <f>_xlfn.IFNA(IF(IF($AH421=AR$5,VLOOKUP(AM421,buff!$K:$L,2,FALSE),"")=0,"",IF($AH421=AR$5,VLOOKUP(AM421,buff!$K:$L,2,FALSE),"")),"")</f>
        <v/>
      </c>
      <c r="AS421" s="6" t="str">
        <f>_xlfn.IFNA(IF(IF($AH421=AS$5,VLOOKUP(AI421,buff!$K:$L,2,FALSE),"")=0,"",IF($AH421=AS$5,VLOOKUP(AI421,buff!$K:$L,2,FALSE),"")),"")</f>
        <v/>
      </c>
      <c r="AT421" s="6" t="str">
        <f>_xlfn.IFNA(IF(IF($AH421=AT$5,VLOOKUP(AJ421,buff!$K:$L,2,FALSE),"")=0,"",IF($AH421=AT$5,VLOOKUP(AJ421,buff!$K:$L,2,FALSE),"")),"")</f>
        <v/>
      </c>
      <c r="AU421" s="6" t="str">
        <f>_xlfn.IFNA(IF(IF($AH421=AU$5,VLOOKUP(AK421,buff!$K:$L,2,FALSE),"")=0,"",IF($AH421=AU$5,VLOOKUP(AK421,buff!$K:$L,2,FALSE),"")),"")</f>
        <v/>
      </c>
      <c r="AV421" s="6" t="str">
        <f>_xlfn.IFNA(IF(IF($AH421=AV$5,VLOOKUP(AL421,buff!$K:$L,2,FALSE),"")=0,"",IF($AH421=AV$5,VLOOKUP(AL421,buff!$K:$L,2,FALSE),"")),"")</f>
        <v/>
      </c>
      <c r="AW421" s="6" t="str">
        <f>_xlfn.IFNA(IF(IF($AH421=AW$5,VLOOKUP(AM421,buff!$K:$L,2,FALSE),"")=0,"",IF($AH421=AW$5,VLOOKUP(AM421,buff!$K:$L,2,FALSE),"")),"")</f>
        <v/>
      </c>
      <c r="AX421" s="6">
        <f>VLOOKUP(AI421,buff!K:P,6,FALSE)</f>
        <v>-25</v>
      </c>
      <c r="AY421">
        <f t="shared" si="113"/>
        <v>-25</v>
      </c>
      <c r="AZ421">
        <f t="shared" si="113"/>
        <v>-25</v>
      </c>
      <c r="BA421">
        <f t="shared" si="114"/>
        <v>3</v>
      </c>
      <c r="BB421">
        <f t="shared" si="115"/>
        <v>2</v>
      </c>
    </row>
    <row r="422" spans="1:54" x14ac:dyDescent="0.15">
      <c r="A422" t="str">
        <f t="shared" si="103"/>
        <v>云颜主动技能3等级16</v>
      </c>
      <c r="B422" s="8">
        <v>416</v>
      </c>
      <c r="C422" s="8" t="str">
        <f>VLOOKUP(G422,角色!A:B,2,FALSE)</f>
        <v>云颜</v>
      </c>
      <c r="D422" s="8" t="str">
        <f t="shared" si="110"/>
        <v>主动技能3</v>
      </c>
      <c r="E422" s="8">
        <f t="shared" si="116"/>
        <v>16</v>
      </c>
      <c r="F422" s="8">
        <f t="shared" si="117"/>
        <v>3</v>
      </c>
      <c r="G422" s="8">
        <f t="shared" si="118"/>
        <v>7</v>
      </c>
      <c r="H422" s="4" t="s">
        <v>448</v>
      </c>
      <c r="I422" s="24" t="str">
        <f t="shared" si="120"/>
        <v>对敌方全体造成100%攻击力（+2231）点伤害,附带减速。</v>
      </c>
      <c r="J422" s="4" t="s">
        <v>305</v>
      </c>
      <c r="K422" s="1" t="s">
        <v>105</v>
      </c>
      <c r="L422" s="4" t="s">
        <v>109</v>
      </c>
      <c r="M422" s="4"/>
      <c r="N422" s="4">
        <v>100</v>
      </c>
      <c r="O422" s="4">
        <v>100</v>
      </c>
      <c r="T422" s="6" t="str">
        <f t="shared" si="104"/>
        <v>3:100:2:0</v>
      </c>
      <c r="U422" s="6" t="str">
        <f t="shared" si="105"/>
        <v/>
      </c>
      <c r="Y422">
        <f t="shared" si="119"/>
        <v>100</v>
      </c>
      <c r="Z422">
        <v>100</v>
      </c>
      <c r="AA422" s="23">
        <v>25</v>
      </c>
      <c r="AB422" s="23">
        <f>INT(VLOOKUP(VLOOKUP($C422,角色技能升级比率表!$B:$C,2,FALSE),角色属性概况!E:F,2,FALSE)*VLOOKUP(E422,角色属性概况!I:M,3,FALSE)*AA422/100)</f>
        <v>2231</v>
      </c>
      <c r="AE422">
        <v>0</v>
      </c>
      <c r="AF422" s="23">
        <f t="shared" si="111"/>
        <v>3</v>
      </c>
      <c r="AG422" s="23">
        <f t="shared" si="112"/>
        <v>2</v>
      </c>
      <c r="AH422" s="2" t="s">
        <v>118</v>
      </c>
      <c r="AI422" s="4" t="s">
        <v>1560</v>
      </c>
      <c r="AN422" s="6" t="str">
        <f>_xlfn.IFNA(IF(IF($AH422=AN$5,VLOOKUP(AI422,buff!$K:$L,2,FALSE),"")=0,"",IF($AH422=AN$5,VLOOKUP(AI422,buff!$K:$L,2,FALSE),"")),"")</f>
        <v>3:100:2:0</v>
      </c>
      <c r="AO422" s="6" t="str">
        <f>_xlfn.IFNA(IF(IF($AH422=AO$5,VLOOKUP(AJ422,buff!$K:$L,2,FALSE),"")=0,"",IF($AH422=AO$5,VLOOKUP(AJ422,buff!$K:$L,2,FALSE),"")),"")</f>
        <v/>
      </c>
      <c r="AP422" s="6" t="str">
        <f>_xlfn.IFNA(IF(IF($AH422=AP$5,VLOOKUP(AK422,buff!$K:$L,2,FALSE),"")=0,"",IF($AH422=AP$5,VLOOKUP(AK422,buff!$K:$L,2,FALSE),"")),"")</f>
        <v/>
      </c>
      <c r="AQ422" s="6" t="str">
        <f>_xlfn.IFNA(IF(IF($AH422=AQ$5,VLOOKUP(AL422,buff!$K:$L,2,FALSE),"")=0,"",IF($AH422=AQ$5,VLOOKUP(AL422,buff!$K:$L,2,FALSE),"")),"")</f>
        <v/>
      </c>
      <c r="AR422" s="6" t="str">
        <f>_xlfn.IFNA(IF(IF($AH422=AR$5,VLOOKUP(AM422,buff!$K:$L,2,FALSE),"")=0,"",IF($AH422=AR$5,VLOOKUP(AM422,buff!$K:$L,2,FALSE),"")),"")</f>
        <v/>
      </c>
      <c r="AS422" s="6" t="str">
        <f>_xlfn.IFNA(IF(IF($AH422=AS$5,VLOOKUP(AI422,buff!$K:$L,2,FALSE),"")=0,"",IF($AH422=AS$5,VLOOKUP(AI422,buff!$K:$L,2,FALSE),"")),"")</f>
        <v/>
      </c>
      <c r="AT422" s="6" t="str">
        <f>_xlfn.IFNA(IF(IF($AH422=AT$5,VLOOKUP(AJ422,buff!$K:$L,2,FALSE),"")=0,"",IF($AH422=AT$5,VLOOKUP(AJ422,buff!$K:$L,2,FALSE),"")),"")</f>
        <v/>
      </c>
      <c r="AU422" s="6" t="str">
        <f>_xlfn.IFNA(IF(IF($AH422=AU$5,VLOOKUP(AK422,buff!$K:$L,2,FALSE),"")=0,"",IF($AH422=AU$5,VLOOKUP(AK422,buff!$K:$L,2,FALSE),"")),"")</f>
        <v/>
      </c>
      <c r="AV422" s="6" t="str">
        <f>_xlfn.IFNA(IF(IF($AH422=AV$5,VLOOKUP(AL422,buff!$K:$L,2,FALSE),"")=0,"",IF($AH422=AV$5,VLOOKUP(AL422,buff!$K:$L,2,FALSE),"")),"")</f>
        <v/>
      </c>
      <c r="AW422" s="6" t="str">
        <f>_xlfn.IFNA(IF(IF($AH422=AW$5,VLOOKUP(AM422,buff!$K:$L,2,FALSE),"")=0,"",IF($AH422=AW$5,VLOOKUP(AM422,buff!$K:$L,2,FALSE),"")),"")</f>
        <v/>
      </c>
      <c r="AX422" s="6">
        <f>VLOOKUP(AI422,buff!K:P,6,FALSE)</f>
        <v>-25</v>
      </c>
      <c r="AY422">
        <f t="shared" si="113"/>
        <v>-25</v>
      </c>
      <c r="AZ422">
        <f t="shared" si="113"/>
        <v>-25</v>
      </c>
      <c r="BA422">
        <f t="shared" si="114"/>
        <v>3</v>
      </c>
      <c r="BB422">
        <f t="shared" si="115"/>
        <v>2</v>
      </c>
    </row>
    <row r="423" spans="1:54" x14ac:dyDescent="0.15">
      <c r="A423" t="str">
        <f t="shared" si="103"/>
        <v>云颜主动技能3等级17</v>
      </c>
      <c r="B423" s="8">
        <v>417</v>
      </c>
      <c r="C423" s="8" t="str">
        <f>VLOOKUP(G423,角色!A:B,2,FALSE)</f>
        <v>云颜</v>
      </c>
      <c r="D423" s="8" t="str">
        <f t="shared" si="110"/>
        <v>主动技能3</v>
      </c>
      <c r="E423" s="8">
        <f t="shared" si="116"/>
        <v>17</v>
      </c>
      <c r="F423" s="8">
        <f t="shared" si="117"/>
        <v>3</v>
      </c>
      <c r="G423" s="8">
        <f t="shared" si="118"/>
        <v>7</v>
      </c>
      <c r="H423" s="4" t="s">
        <v>448</v>
      </c>
      <c r="I423" s="24" t="str">
        <f t="shared" si="120"/>
        <v>对敌方全体造成100%攻击力（+2747）点伤害,附带减速。</v>
      </c>
      <c r="J423" s="4" t="s">
        <v>305</v>
      </c>
      <c r="K423" s="1" t="s">
        <v>105</v>
      </c>
      <c r="L423" s="4" t="s">
        <v>109</v>
      </c>
      <c r="M423" s="4"/>
      <c r="N423" s="4">
        <v>100</v>
      </c>
      <c r="O423" s="4">
        <v>100</v>
      </c>
      <c r="T423" s="6" t="str">
        <f t="shared" si="104"/>
        <v>3:100:2:0</v>
      </c>
      <c r="U423" s="6" t="str">
        <f t="shared" si="105"/>
        <v/>
      </c>
      <c r="Y423">
        <f t="shared" si="119"/>
        <v>100</v>
      </c>
      <c r="Z423">
        <v>100</v>
      </c>
      <c r="AA423" s="23">
        <v>25</v>
      </c>
      <c r="AB423" s="23">
        <f>INT(VLOOKUP(VLOOKUP($C423,角色技能升级比率表!$B:$C,2,FALSE),角色属性概况!E:F,2,FALSE)*VLOOKUP(E423,角色属性概况!I:M,3,FALSE)*AA423/100)</f>
        <v>2747</v>
      </c>
      <c r="AE423">
        <v>0</v>
      </c>
      <c r="AF423" s="23">
        <f t="shared" si="111"/>
        <v>3</v>
      </c>
      <c r="AG423" s="23">
        <f t="shared" si="112"/>
        <v>2</v>
      </c>
      <c r="AH423" s="2" t="s">
        <v>118</v>
      </c>
      <c r="AI423" s="4" t="s">
        <v>1560</v>
      </c>
      <c r="AN423" s="6" t="str">
        <f>_xlfn.IFNA(IF(IF($AH423=AN$5,VLOOKUP(AI423,buff!$K:$L,2,FALSE),"")=0,"",IF($AH423=AN$5,VLOOKUP(AI423,buff!$K:$L,2,FALSE),"")),"")</f>
        <v>3:100:2:0</v>
      </c>
      <c r="AO423" s="6" t="str">
        <f>_xlfn.IFNA(IF(IF($AH423=AO$5,VLOOKUP(AJ423,buff!$K:$L,2,FALSE),"")=0,"",IF($AH423=AO$5,VLOOKUP(AJ423,buff!$K:$L,2,FALSE),"")),"")</f>
        <v/>
      </c>
      <c r="AP423" s="6" t="str">
        <f>_xlfn.IFNA(IF(IF($AH423=AP$5,VLOOKUP(AK423,buff!$K:$L,2,FALSE),"")=0,"",IF($AH423=AP$5,VLOOKUP(AK423,buff!$K:$L,2,FALSE),"")),"")</f>
        <v/>
      </c>
      <c r="AQ423" s="6" t="str">
        <f>_xlfn.IFNA(IF(IF($AH423=AQ$5,VLOOKUP(AL423,buff!$K:$L,2,FALSE),"")=0,"",IF($AH423=AQ$5,VLOOKUP(AL423,buff!$K:$L,2,FALSE),"")),"")</f>
        <v/>
      </c>
      <c r="AR423" s="6" t="str">
        <f>_xlfn.IFNA(IF(IF($AH423=AR$5,VLOOKUP(AM423,buff!$K:$L,2,FALSE),"")=0,"",IF($AH423=AR$5,VLOOKUP(AM423,buff!$K:$L,2,FALSE),"")),"")</f>
        <v/>
      </c>
      <c r="AS423" s="6" t="str">
        <f>_xlfn.IFNA(IF(IF($AH423=AS$5,VLOOKUP(AI423,buff!$K:$L,2,FALSE),"")=0,"",IF($AH423=AS$5,VLOOKUP(AI423,buff!$K:$L,2,FALSE),"")),"")</f>
        <v/>
      </c>
      <c r="AT423" s="6" t="str">
        <f>_xlfn.IFNA(IF(IF($AH423=AT$5,VLOOKUP(AJ423,buff!$K:$L,2,FALSE),"")=0,"",IF($AH423=AT$5,VLOOKUP(AJ423,buff!$K:$L,2,FALSE),"")),"")</f>
        <v/>
      </c>
      <c r="AU423" s="6" t="str">
        <f>_xlfn.IFNA(IF(IF($AH423=AU$5,VLOOKUP(AK423,buff!$K:$L,2,FALSE),"")=0,"",IF($AH423=AU$5,VLOOKUP(AK423,buff!$K:$L,2,FALSE),"")),"")</f>
        <v/>
      </c>
      <c r="AV423" s="6" t="str">
        <f>_xlfn.IFNA(IF(IF($AH423=AV$5,VLOOKUP(AL423,buff!$K:$L,2,FALSE),"")=0,"",IF($AH423=AV$5,VLOOKUP(AL423,buff!$K:$L,2,FALSE),"")),"")</f>
        <v/>
      </c>
      <c r="AW423" s="6" t="str">
        <f>_xlfn.IFNA(IF(IF($AH423=AW$5,VLOOKUP(AM423,buff!$K:$L,2,FALSE),"")=0,"",IF($AH423=AW$5,VLOOKUP(AM423,buff!$K:$L,2,FALSE),"")),"")</f>
        <v/>
      </c>
      <c r="AX423" s="6">
        <f>VLOOKUP(AI423,buff!K:P,6,FALSE)</f>
        <v>-25</v>
      </c>
      <c r="AY423">
        <f t="shared" si="113"/>
        <v>-25</v>
      </c>
      <c r="AZ423">
        <f t="shared" si="113"/>
        <v>-25</v>
      </c>
      <c r="BA423">
        <f t="shared" si="114"/>
        <v>3</v>
      </c>
      <c r="BB423">
        <f t="shared" si="115"/>
        <v>2</v>
      </c>
    </row>
    <row r="424" spans="1:54" x14ac:dyDescent="0.15">
      <c r="A424" t="str">
        <f t="shared" si="103"/>
        <v>云颜主动技能3等级18</v>
      </c>
      <c r="B424" s="8">
        <v>418</v>
      </c>
      <c r="C424" s="8" t="str">
        <f>VLOOKUP(G424,角色!A:B,2,FALSE)</f>
        <v>云颜</v>
      </c>
      <c r="D424" s="8" t="str">
        <f t="shared" si="110"/>
        <v>主动技能3</v>
      </c>
      <c r="E424" s="8">
        <f t="shared" si="116"/>
        <v>18</v>
      </c>
      <c r="F424" s="8">
        <f t="shared" si="117"/>
        <v>3</v>
      </c>
      <c r="G424" s="8">
        <f t="shared" si="118"/>
        <v>7</v>
      </c>
      <c r="H424" s="4" t="s">
        <v>448</v>
      </c>
      <c r="I424" s="24" t="str">
        <f t="shared" si="120"/>
        <v>对敌方全体造成100%攻击力（+3382）点伤害,附带减速。</v>
      </c>
      <c r="J424" s="4" t="s">
        <v>305</v>
      </c>
      <c r="K424" s="1" t="s">
        <v>105</v>
      </c>
      <c r="L424" s="4" t="s">
        <v>109</v>
      </c>
      <c r="M424" s="4"/>
      <c r="N424" s="4">
        <v>100</v>
      </c>
      <c r="O424" s="4">
        <v>100</v>
      </c>
      <c r="T424" s="6" t="str">
        <f t="shared" si="104"/>
        <v>3:100:2:0</v>
      </c>
      <c r="U424" s="6" t="str">
        <f t="shared" si="105"/>
        <v/>
      </c>
      <c r="Y424">
        <f t="shared" si="119"/>
        <v>100</v>
      </c>
      <c r="Z424">
        <v>100</v>
      </c>
      <c r="AA424" s="23">
        <v>25</v>
      </c>
      <c r="AB424" s="23">
        <f>INT(VLOOKUP(VLOOKUP($C424,角色技能升级比率表!$B:$C,2,FALSE),角色属性概况!E:F,2,FALSE)*VLOOKUP(E424,角色属性概况!I:M,3,FALSE)*AA424/100)</f>
        <v>3382</v>
      </c>
      <c r="AE424">
        <v>0</v>
      </c>
      <c r="AF424" s="23">
        <f t="shared" si="111"/>
        <v>3</v>
      </c>
      <c r="AG424" s="23">
        <f t="shared" si="112"/>
        <v>2</v>
      </c>
      <c r="AH424" s="2" t="s">
        <v>118</v>
      </c>
      <c r="AI424" s="4" t="s">
        <v>1560</v>
      </c>
      <c r="AN424" s="6" t="str">
        <f>_xlfn.IFNA(IF(IF($AH424=AN$5,VLOOKUP(AI424,buff!$K:$L,2,FALSE),"")=0,"",IF($AH424=AN$5,VLOOKUP(AI424,buff!$K:$L,2,FALSE),"")),"")</f>
        <v>3:100:2:0</v>
      </c>
      <c r="AO424" s="6" t="str">
        <f>_xlfn.IFNA(IF(IF($AH424=AO$5,VLOOKUP(AJ424,buff!$K:$L,2,FALSE),"")=0,"",IF($AH424=AO$5,VLOOKUP(AJ424,buff!$K:$L,2,FALSE),"")),"")</f>
        <v/>
      </c>
      <c r="AP424" s="6" t="str">
        <f>_xlfn.IFNA(IF(IF($AH424=AP$5,VLOOKUP(AK424,buff!$K:$L,2,FALSE),"")=0,"",IF($AH424=AP$5,VLOOKUP(AK424,buff!$K:$L,2,FALSE),"")),"")</f>
        <v/>
      </c>
      <c r="AQ424" s="6" t="str">
        <f>_xlfn.IFNA(IF(IF($AH424=AQ$5,VLOOKUP(AL424,buff!$K:$L,2,FALSE),"")=0,"",IF($AH424=AQ$5,VLOOKUP(AL424,buff!$K:$L,2,FALSE),"")),"")</f>
        <v/>
      </c>
      <c r="AR424" s="6" t="str">
        <f>_xlfn.IFNA(IF(IF($AH424=AR$5,VLOOKUP(AM424,buff!$K:$L,2,FALSE),"")=0,"",IF($AH424=AR$5,VLOOKUP(AM424,buff!$K:$L,2,FALSE),"")),"")</f>
        <v/>
      </c>
      <c r="AS424" s="6" t="str">
        <f>_xlfn.IFNA(IF(IF($AH424=AS$5,VLOOKUP(AI424,buff!$K:$L,2,FALSE),"")=0,"",IF($AH424=AS$5,VLOOKUP(AI424,buff!$K:$L,2,FALSE),"")),"")</f>
        <v/>
      </c>
      <c r="AT424" s="6" t="str">
        <f>_xlfn.IFNA(IF(IF($AH424=AT$5,VLOOKUP(AJ424,buff!$K:$L,2,FALSE),"")=0,"",IF($AH424=AT$5,VLOOKUP(AJ424,buff!$K:$L,2,FALSE),"")),"")</f>
        <v/>
      </c>
      <c r="AU424" s="6" t="str">
        <f>_xlfn.IFNA(IF(IF($AH424=AU$5,VLOOKUP(AK424,buff!$K:$L,2,FALSE),"")=0,"",IF($AH424=AU$5,VLOOKUP(AK424,buff!$K:$L,2,FALSE),"")),"")</f>
        <v/>
      </c>
      <c r="AV424" s="6" t="str">
        <f>_xlfn.IFNA(IF(IF($AH424=AV$5,VLOOKUP(AL424,buff!$K:$L,2,FALSE),"")=0,"",IF($AH424=AV$5,VLOOKUP(AL424,buff!$K:$L,2,FALSE),"")),"")</f>
        <v/>
      </c>
      <c r="AW424" s="6" t="str">
        <f>_xlfn.IFNA(IF(IF($AH424=AW$5,VLOOKUP(AM424,buff!$K:$L,2,FALSE),"")=0,"",IF($AH424=AW$5,VLOOKUP(AM424,buff!$K:$L,2,FALSE),"")),"")</f>
        <v/>
      </c>
      <c r="AX424" s="6">
        <f>VLOOKUP(AI424,buff!K:P,6,FALSE)</f>
        <v>-25</v>
      </c>
      <c r="AY424">
        <f t="shared" si="113"/>
        <v>-25</v>
      </c>
      <c r="AZ424">
        <f t="shared" si="113"/>
        <v>-25</v>
      </c>
      <c r="BA424">
        <f t="shared" si="114"/>
        <v>3</v>
      </c>
      <c r="BB424">
        <f t="shared" si="115"/>
        <v>2</v>
      </c>
    </row>
    <row r="425" spans="1:54" x14ac:dyDescent="0.15">
      <c r="A425" t="str">
        <f t="shared" si="103"/>
        <v>云颜主动技能3等级19</v>
      </c>
      <c r="B425" s="8">
        <v>419</v>
      </c>
      <c r="C425" s="8" t="str">
        <f>VLOOKUP(G425,角色!A:B,2,FALSE)</f>
        <v>云颜</v>
      </c>
      <c r="D425" s="8" t="str">
        <f t="shared" si="110"/>
        <v>主动技能3</v>
      </c>
      <c r="E425" s="8">
        <f t="shared" si="116"/>
        <v>19</v>
      </c>
      <c r="F425" s="8">
        <f t="shared" si="117"/>
        <v>3</v>
      </c>
      <c r="G425" s="8">
        <f t="shared" si="118"/>
        <v>7</v>
      </c>
      <c r="H425" s="4" t="s">
        <v>448</v>
      </c>
      <c r="I425" s="24" t="str">
        <f t="shared" si="120"/>
        <v>对敌方全体造成100%攻击力（+4164）点伤害,附带减速。</v>
      </c>
      <c r="J425" s="4" t="s">
        <v>305</v>
      </c>
      <c r="K425" s="1" t="s">
        <v>105</v>
      </c>
      <c r="L425" s="4" t="s">
        <v>109</v>
      </c>
      <c r="M425" s="4"/>
      <c r="N425" s="4">
        <v>100</v>
      </c>
      <c r="O425" s="4">
        <v>100</v>
      </c>
      <c r="T425" s="6" t="str">
        <f t="shared" si="104"/>
        <v>3:100:2:0</v>
      </c>
      <c r="U425" s="6" t="str">
        <f t="shared" si="105"/>
        <v/>
      </c>
      <c r="Y425">
        <f t="shared" si="119"/>
        <v>100</v>
      </c>
      <c r="Z425">
        <v>100</v>
      </c>
      <c r="AA425" s="23">
        <v>25</v>
      </c>
      <c r="AB425" s="23">
        <f>INT(VLOOKUP(VLOOKUP($C425,角色技能升级比率表!$B:$C,2,FALSE),角色属性概况!E:F,2,FALSE)*VLOOKUP(E425,角色属性概况!I:M,3,FALSE)*AA425/100)</f>
        <v>4164</v>
      </c>
      <c r="AE425">
        <v>0</v>
      </c>
      <c r="AF425" s="23">
        <f t="shared" si="111"/>
        <v>3</v>
      </c>
      <c r="AG425" s="23">
        <f t="shared" si="112"/>
        <v>2</v>
      </c>
      <c r="AH425" s="2" t="s">
        <v>118</v>
      </c>
      <c r="AI425" s="4" t="s">
        <v>1560</v>
      </c>
      <c r="AN425" s="6" t="str">
        <f>_xlfn.IFNA(IF(IF($AH425=AN$5,VLOOKUP(AI425,buff!$K:$L,2,FALSE),"")=0,"",IF($AH425=AN$5,VLOOKUP(AI425,buff!$K:$L,2,FALSE),"")),"")</f>
        <v>3:100:2:0</v>
      </c>
      <c r="AO425" s="6" t="str">
        <f>_xlfn.IFNA(IF(IF($AH425=AO$5,VLOOKUP(AJ425,buff!$K:$L,2,FALSE),"")=0,"",IF($AH425=AO$5,VLOOKUP(AJ425,buff!$K:$L,2,FALSE),"")),"")</f>
        <v/>
      </c>
      <c r="AP425" s="6" t="str">
        <f>_xlfn.IFNA(IF(IF($AH425=AP$5,VLOOKUP(AK425,buff!$K:$L,2,FALSE),"")=0,"",IF($AH425=AP$5,VLOOKUP(AK425,buff!$K:$L,2,FALSE),"")),"")</f>
        <v/>
      </c>
      <c r="AQ425" s="6" t="str">
        <f>_xlfn.IFNA(IF(IF($AH425=AQ$5,VLOOKUP(AL425,buff!$K:$L,2,FALSE),"")=0,"",IF($AH425=AQ$5,VLOOKUP(AL425,buff!$K:$L,2,FALSE),"")),"")</f>
        <v/>
      </c>
      <c r="AR425" s="6" t="str">
        <f>_xlfn.IFNA(IF(IF($AH425=AR$5,VLOOKUP(AM425,buff!$K:$L,2,FALSE),"")=0,"",IF($AH425=AR$5,VLOOKUP(AM425,buff!$K:$L,2,FALSE),"")),"")</f>
        <v/>
      </c>
      <c r="AS425" s="6" t="str">
        <f>_xlfn.IFNA(IF(IF($AH425=AS$5,VLOOKUP(AI425,buff!$K:$L,2,FALSE),"")=0,"",IF($AH425=AS$5,VLOOKUP(AI425,buff!$K:$L,2,FALSE),"")),"")</f>
        <v/>
      </c>
      <c r="AT425" s="6" t="str">
        <f>_xlfn.IFNA(IF(IF($AH425=AT$5,VLOOKUP(AJ425,buff!$K:$L,2,FALSE),"")=0,"",IF($AH425=AT$5,VLOOKUP(AJ425,buff!$K:$L,2,FALSE),"")),"")</f>
        <v/>
      </c>
      <c r="AU425" s="6" t="str">
        <f>_xlfn.IFNA(IF(IF($AH425=AU$5,VLOOKUP(AK425,buff!$K:$L,2,FALSE),"")=0,"",IF($AH425=AU$5,VLOOKUP(AK425,buff!$K:$L,2,FALSE),"")),"")</f>
        <v/>
      </c>
      <c r="AV425" s="6" t="str">
        <f>_xlfn.IFNA(IF(IF($AH425=AV$5,VLOOKUP(AL425,buff!$K:$L,2,FALSE),"")=0,"",IF($AH425=AV$5,VLOOKUP(AL425,buff!$K:$L,2,FALSE),"")),"")</f>
        <v/>
      </c>
      <c r="AW425" s="6" t="str">
        <f>_xlfn.IFNA(IF(IF($AH425=AW$5,VLOOKUP(AM425,buff!$K:$L,2,FALSE),"")=0,"",IF($AH425=AW$5,VLOOKUP(AM425,buff!$K:$L,2,FALSE),"")),"")</f>
        <v/>
      </c>
      <c r="AX425" s="6">
        <f>VLOOKUP(AI425,buff!K:P,6,FALSE)</f>
        <v>-25</v>
      </c>
      <c r="AY425">
        <f t="shared" si="113"/>
        <v>-25</v>
      </c>
      <c r="AZ425">
        <f t="shared" si="113"/>
        <v>-25</v>
      </c>
      <c r="BA425">
        <f t="shared" si="114"/>
        <v>3</v>
      </c>
      <c r="BB425">
        <f t="shared" si="115"/>
        <v>2</v>
      </c>
    </row>
    <row r="426" spans="1:54" x14ac:dyDescent="0.15">
      <c r="A426" t="str">
        <f t="shared" si="103"/>
        <v>云颜主动技能3等级20</v>
      </c>
      <c r="B426" s="8">
        <v>420</v>
      </c>
      <c r="C426" s="8" t="str">
        <f>VLOOKUP(G426,角色!A:B,2,FALSE)</f>
        <v>云颜</v>
      </c>
      <c r="D426" s="8" t="str">
        <f t="shared" si="110"/>
        <v>主动技能3</v>
      </c>
      <c r="E426" s="8">
        <f t="shared" si="116"/>
        <v>20</v>
      </c>
      <c r="F426" s="8">
        <f t="shared" si="117"/>
        <v>3</v>
      </c>
      <c r="G426" s="8">
        <f t="shared" si="118"/>
        <v>7</v>
      </c>
      <c r="H426" s="4" t="s">
        <v>448</v>
      </c>
      <c r="I426" s="24" t="str">
        <f>"对敌方全体造成100%攻击力（+"&amp;AB426&amp;"）点伤害,附带减速。"</f>
        <v>对敌方全体造成100%攻击力（+5127）点伤害,附带减速。</v>
      </c>
      <c r="J426" s="4" t="s">
        <v>305</v>
      </c>
      <c r="K426" s="1" t="s">
        <v>105</v>
      </c>
      <c r="L426" s="4" t="s">
        <v>109</v>
      </c>
      <c r="M426" s="4"/>
      <c r="N426" s="4">
        <v>100</v>
      </c>
      <c r="O426" s="4">
        <v>100</v>
      </c>
      <c r="T426" s="6" t="str">
        <f t="shared" si="104"/>
        <v>3:100:2:0</v>
      </c>
      <c r="U426" s="6" t="str">
        <f t="shared" si="105"/>
        <v/>
      </c>
      <c r="Y426">
        <f t="shared" si="119"/>
        <v>100</v>
      </c>
      <c r="Z426">
        <v>100</v>
      </c>
      <c r="AA426" s="23">
        <v>25</v>
      </c>
      <c r="AB426" s="23">
        <f>INT(VLOOKUP(VLOOKUP($C426,角色技能升级比率表!$B:$C,2,FALSE),角色属性概况!E:F,2,FALSE)*VLOOKUP(E426,角色属性概况!I:M,3,FALSE)*AA426/100)</f>
        <v>5127</v>
      </c>
      <c r="AE426">
        <v>0</v>
      </c>
      <c r="AF426" s="23">
        <f t="shared" si="111"/>
        <v>3</v>
      </c>
      <c r="AG426" s="23">
        <f t="shared" si="112"/>
        <v>2</v>
      </c>
      <c r="AH426" s="2" t="s">
        <v>118</v>
      </c>
      <c r="AI426" s="4" t="s">
        <v>1560</v>
      </c>
      <c r="AN426" s="6" t="str">
        <f>_xlfn.IFNA(IF(IF($AH426=AN$5,VLOOKUP(AI426,buff!$K:$L,2,FALSE),"")=0,"",IF($AH426=AN$5,VLOOKUP(AI426,buff!$K:$L,2,FALSE),"")),"")</f>
        <v>3:100:2:0</v>
      </c>
      <c r="AO426" s="6" t="str">
        <f>_xlfn.IFNA(IF(IF($AH426=AO$5,VLOOKUP(AJ426,buff!$K:$L,2,FALSE),"")=0,"",IF($AH426=AO$5,VLOOKUP(AJ426,buff!$K:$L,2,FALSE),"")),"")</f>
        <v/>
      </c>
      <c r="AP426" s="6" t="str">
        <f>_xlfn.IFNA(IF(IF($AH426=AP$5,VLOOKUP(AK426,buff!$K:$L,2,FALSE),"")=0,"",IF($AH426=AP$5,VLOOKUP(AK426,buff!$K:$L,2,FALSE),"")),"")</f>
        <v/>
      </c>
      <c r="AQ426" s="6" t="str">
        <f>_xlfn.IFNA(IF(IF($AH426=AQ$5,VLOOKUP(AL426,buff!$K:$L,2,FALSE),"")=0,"",IF($AH426=AQ$5,VLOOKUP(AL426,buff!$K:$L,2,FALSE),"")),"")</f>
        <v/>
      </c>
      <c r="AR426" s="6" t="str">
        <f>_xlfn.IFNA(IF(IF($AH426=AR$5,VLOOKUP(AM426,buff!$K:$L,2,FALSE),"")=0,"",IF($AH426=AR$5,VLOOKUP(AM426,buff!$K:$L,2,FALSE),"")),"")</f>
        <v/>
      </c>
      <c r="AS426" s="6" t="str">
        <f>_xlfn.IFNA(IF(IF($AH426=AS$5,VLOOKUP(AI426,buff!$K:$L,2,FALSE),"")=0,"",IF($AH426=AS$5,VLOOKUP(AI426,buff!$K:$L,2,FALSE),"")),"")</f>
        <v/>
      </c>
      <c r="AT426" s="6" t="str">
        <f>_xlfn.IFNA(IF(IF($AH426=AT$5,VLOOKUP(AJ426,buff!$K:$L,2,FALSE),"")=0,"",IF($AH426=AT$5,VLOOKUP(AJ426,buff!$K:$L,2,FALSE),"")),"")</f>
        <v/>
      </c>
      <c r="AU426" s="6" t="str">
        <f>_xlfn.IFNA(IF(IF($AH426=AU$5,VLOOKUP(AK426,buff!$K:$L,2,FALSE),"")=0,"",IF($AH426=AU$5,VLOOKUP(AK426,buff!$K:$L,2,FALSE),"")),"")</f>
        <v/>
      </c>
      <c r="AV426" s="6" t="str">
        <f>_xlfn.IFNA(IF(IF($AH426=AV$5,VLOOKUP(AL426,buff!$K:$L,2,FALSE),"")=0,"",IF($AH426=AV$5,VLOOKUP(AL426,buff!$K:$L,2,FALSE),"")),"")</f>
        <v/>
      </c>
      <c r="AW426" s="6" t="str">
        <f>_xlfn.IFNA(IF(IF($AH426=AW$5,VLOOKUP(AM426,buff!$K:$L,2,FALSE),"")=0,"",IF($AH426=AW$5,VLOOKUP(AM426,buff!$K:$L,2,FALSE),"")),"")</f>
        <v/>
      </c>
      <c r="AX426" s="6">
        <f>VLOOKUP(AI426,buff!K:P,6,FALSE)</f>
        <v>-25</v>
      </c>
      <c r="AY426">
        <f t="shared" si="113"/>
        <v>-25</v>
      </c>
      <c r="AZ426">
        <f t="shared" si="113"/>
        <v>-25</v>
      </c>
      <c r="BA426">
        <f t="shared" si="114"/>
        <v>3</v>
      </c>
      <c r="BB426">
        <f t="shared" si="115"/>
        <v>2</v>
      </c>
    </row>
    <row r="427" spans="1:54" x14ac:dyDescent="0.15">
      <c r="A427" t="str">
        <f t="shared" si="103"/>
        <v>飞将主动技能1等级1</v>
      </c>
      <c r="B427" s="8">
        <v>421</v>
      </c>
      <c r="C427" s="8" t="str">
        <f>VLOOKUP(G427,角色!A:B,2,FALSE)</f>
        <v>飞将</v>
      </c>
      <c r="D427" s="8" t="str">
        <f t="shared" si="110"/>
        <v>主动技能1</v>
      </c>
      <c r="E427" s="8">
        <f t="shared" si="116"/>
        <v>1</v>
      </c>
      <c r="F427" s="8">
        <f t="shared" si="117"/>
        <v>1</v>
      </c>
      <c r="G427" s="8">
        <f t="shared" si="118"/>
        <v>8</v>
      </c>
      <c r="H427" s="4" t="s">
        <v>454</v>
      </c>
      <c r="I427" s="24" t="str">
        <f>"对敌方单体攻击，造成100%攻击力（+"&amp;AB427&amp;"）点伤害。"</f>
        <v>对敌方单体攻击，造成100%攻击力（+30）点伤害。</v>
      </c>
      <c r="J427" s="24" t="s">
        <v>305</v>
      </c>
      <c r="K427" s="25" t="s">
        <v>103</v>
      </c>
      <c r="L427" s="24" t="s">
        <v>107</v>
      </c>
      <c r="M427" s="24"/>
      <c r="N427" s="24">
        <v>100</v>
      </c>
      <c r="O427" s="24"/>
      <c r="P427" s="23"/>
      <c r="Q427" s="23"/>
      <c r="R427" s="23"/>
      <c r="S427" s="23"/>
      <c r="T427" s="23" t="str">
        <f t="shared" si="104"/>
        <v/>
      </c>
      <c r="U427" s="23" t="str">
        <f t="shared" si="105"/>
        <v/>
      </c>
      <c r="V427" s="23"/>
      <c r="W427" s="23"/>
      <c r="X427" s="23"/>
      <c r="Y427" s="23">
        <f t="shared" si="119"/>
        <v>0</v>
      </c>
      <c r="Z427" s="23">
        <v>100</v>
      </c>
      <c r="AA427" s="23">
        <v>10</v>
      </c>
      <c r="AB427" s="23">
        <f>INT(VLOOKUP(VLOOKUP($C427,角色技能升级比率表!$B:$C,2,FALSE),角色属性概况!E:F,2,FALSE)*VLOOKUP(E427,角色属性概况!I:M,3,FALSE)*AA427/100)</f>
        <v>30</v>
      </c>
      <c r="AC427" s="23"/>
      <c r="AD427" s="23"/>
      <c r="AE427" s="23">
        <v>0</v>
      </c>
      <c r="AF427" s="23">
        <f t="shared" si="111"/>
        <v>0</v>
      </c>
      <c r="AG427" s="23">
        <f t="shared" si="112"/>
        <v>0</v>
      </c>
      <c r="AH427" s="23"/>
      <c r="AI427" s="23"/>
      <c r="AJ427" s="23"/>
      <c r="AK427" s="23"/>
      <c r="AL427" s="23"/>
      <c r="AM427" s="23"/>
      <c r="AN427" s="6" t="str">
        <f>_xlfn.IFNA(IF(IF($AH427=AN$5,VLOOKUP(AI427,buff!$K:$L,2,FALSE),"")=0,"",IF($AH427=AN$5,VLOOKUP(AI427,buff!$K:$L,2,FALSE),"")),"")</f>
        <v/>
      </c>
      <c r="AO427" s="6" t="str">
        <f>_xlfn.IFNA(IF(IF($AH427=AO$5,VLOOKUP(AJ427,buff!$K:$L,2,FALSE),"")=0,"",IF($AH427=AO$5,VLOOKUP(AJ427,buff!$K:$L,2,FALSE),"")),"")</f>
        <v/>
      </c>
      <c r="AP427" s="6" t="str">
        <f>_xlfn.IFNA(IF(IF($AH427=AP$5,VLOOKUP(AK427,buff!$K:$L,2,FALSE),"")=0,"",IF($AH427=AP$5,VLOOKUP(AK427,buff!$K:$L,2,FALSE),"")),"")</f>
        <v/>
      </c>
      <c r="AQ427" s="6" t="str">
        <f>_xlfn.IFNA(IF(IF($AH427=AQ$5,VLOOKUP(AL427,buff!$K:$L,2,FALSE),"")=0,"",IF($AH427=AQ$5,VLOOKUP(AL427,buff!$K:$L,2,FALSE),"")),"")</f>
        <v/>
      </c>
      <c r="AR427" s="6" t="str">
        <f>_xlfn.IFNA(IF(IF($AH427=AR$5,VLOOKUP(AM427,buff!$K:$L,2,FALSE),"")=0,"",IF($AH427=AR$5,VLOOKUP(AM427,buff!$K:$L,2,FALSE),"")),"")</f>
        <v/>
      </c>
      <c r="AS427" s="6" t="str">
        <f>_xlfn.IFNA(IF(IF($AH427=AS$5,VLOOKUP(AI427,buff!$K:$L,2,FALSE),"")=0,"",IF($AH427=AS$5,VLOOKUP(AI427,buff!$K:$L,2,FALSE),"")),"")</f>
        <v/>
      </c>
      <c r="AT427" s="6" t="str">
        <f>_xlfn.IFNA(IF(IF($AH427=AT$5,VLOOKUP(AJ427,buff!$K:$L,2,FALSE),"")=0,"",IF($AH427=AT$5,VLOOKUP(AJ427,buff!$K:$L,2,FALSE),"")),"")</f>
        <v/>
      </c>
      <c r="AU427" s="6" t="str">
        <f>_xlfn.IFNA(IF(IF($AH427=AU$5,VLOOKUP(AK427,buff!$K:$L,2,FALSE),"")=0,"",IF($AH427=AU$5,VLOOKUP(AK427,buff!$K:$L,2,FALSE),"")),"")</f>
        <v/>
      </c>
      <c r="AV427" s="6" t="str">
        <f>_xlfn.IFNA(IF(IF($AH427=AV$5,VLOOKUP(AL427,buff!$K:$L,2,FALSE),"")=0,"",IF($AH427=AV$5,VLOOKUP(AL427,buff!$K:$L,2,FALSE),"")),"")</f>
        <v/>
      </c>
      <c r="AW427" s="6" t="str">
        <f>_xlfn.IFNA(IF(IF($AH427=AW$5,VLOOKUP(AM427,buff!$K:$L,2,FALSE),"")=0,"",IF($AH427=AW$5,VLOOKUP(AM427,buff!$K:$L,2,FALSE),"")),"")</f>
        <v/>
      </c>
      <c r="AX427" s="6" t="e">
        <f>VLOOKUP(AI427,buff!K:P,6,FALSE)</f>
        <v>#N/A</v>
      </c>
      <c r="AY427" t="e">
        <f t="shared" si="113"/>
        <v>#N/A</v>
      </c>
      <c r="AZ427" t="e">
        <f t="shared" si="113"/>
        <v>#N/A</v>
      </c>
      <c r="BA427">
        <f t="shared" si="114"/>
        <v>0</v>
      </c>
      <c r="BB427">
        <f t="shared" si="115"/>
        <v>0</v>
      </c>
    </row>
    <row r="428" spans="1:54" x14ac:dyDescent="0.15">
      <c r="A428" t="str">
        <f t="shared" si="103"/>
        <v>飞将主动技能1等级2</v>
      </c>
      <c r="B428" s="8">
        <v>422</v>
      </c>
      <c r="C428" s="8" t="str">
        <f>VLOOKUP(G428,角色!A:B,2,FALSE)</f>
        <v>飞将</v>
      </c>
      <c r="D428" s="8" t="str">
        <f t="shared" si="110"/>
        <v>主动技能1</v>
      </c>
      <c r="E428" s="8">
        <f t="shared" si="116"/>
        <v>2</v>
      </c>
      <c r="F428" s="8">
        <f t="shared" si="117"/>
        <v>1</v>
      </c>
      <c r="G428" s="8">
        <f t="shared" si="118"/>
        <v>8</v>
      </c>
      <c r="H428" s="4" t="s">
        <v>454</v>
      </c>
      <c r="I428" s="24" t="str">
        <f t="shared" ref="I428:I435" si="121">"对敌方单体攻击，造成100%攻击力（+"&amp;AB428&amp;"）点伤害。"</f>
        <v>对敌方单体攻击，造成100%攻击力（+44）点伤害。</v>
      </c>
      <c r="J428" s="4" t="s">
        <v>305</v>
      </c>
      <c r="K428" s="1" t="s">
        <v>103</v>
      </c>
      <c r="L428" s="24" t="s">
        <v>107</v>
      </c>
      <c r="M428" s="4"/>
      <c r="N428" s="4">
        <v>100</v>
      </c>
      <c r="O428" s="4"/>
      <c r="T428" s="6" t="str">
        <f t="shared" si="104"/>
        <v/>
      </c>
      <c r="U428" s="6" t="str">
        <f t="shared" si="105"/>
        <v/>
      </c>
      <c r="Y428">
        <f t="shared" si="119"/>
        <v>0</v>
      </c>
      <c r="Z428">
        <v>100</v>
      </c>
      <c r="AA428" s="23">
        <v>10</v>
      </c>
      <c r="AB428" s="23">
        <f>INT(VLOOKUP(VLOOKUP($C428,角色技能升级比率表!$B:$C,2,FALSE),角色属性概况!E:F,2,FALSE)*VLOOKUP(E428,角色属性概况!I:M,3,FALSE)*AA428/100)</f>
        <v>44</v>
      </c>
      <c r="AE428">
        <v>0</v>
      </c>
      <c r="AF428" s="23">
        <f t="shared" si="111"/>
        <v>0</v>
      </c>
      <c r="AG428" s="23">
        <f t="shared" si="112"/>
        <v>0</v>
      </c>
      <c r="AN428" s="6" t="str">
        <f>_xlfn.IFNA(IF(IF($AH428=AN$5,VLOOKUP(AI428,buff!$K:$L,2,FALSE),"")=0,"",IF($AH428=AN$5,VLOOKUP(AI428,buff!$K:$L,2,FALSE),"")),"")</f>
        <v/>
      </c>
      <c r="AO428" s="6" t="str">
        <f>_xlfn.IFNA(IF(IF($AH428=AO$5,VLOOKUP(AJ428,buff!$K:$L,2,FALSE),"")=0,"",IF($AH428=AO$5,VLOOKUP(AJ428,buff!$K:$L,2,FALSE),"")),"")</f>
        <v/>
      </c>
      <c r="AP428" s="6" t="str">
        <f>_xlfn.IFNA(IF(IF($AH428=AP$5,VLOOKUP(AK428,buff!$K:$L,2,FALSE),"")=0,"",IF($AH428=AP$5,VLOOKUP(AK428,buff!$K:$L,2,FALSE),"")),"")</f>
        <v/>
      </c>
      <c r="AQ428" s="6" t="str">
        <f>_xlfn.IFNA(IF(IF($AH428=AQ$5,VLOOKUP(AL428,buff!$K:$L,2,FALSE),"")=0,"",IF($AH428=AQ$5,VLOOKUP(AL428,buff!$K:$L,2,FALSE),"")),"")</f>
        <v/>
      </c>
      <c r="AR428" s="6" t="str">
        <f>_xlfn.IFNA(IF(IF($AH428=AR$5,VLOOKUP(AM428,buff!$K:$L,2,FALSE),"")=0,"",IF($AH428=AR$5,VLOOKUP(AM428,buff!$K:$L,2,FALSE),"")),"")</f>
        <v/>
      </c>
      <c r="AS428" s="6" t="str">
        <f>_xlfn.IFNA(IF(IF($AH428=AS$5,VLOOKUP(AI428,buff!$K:$L,2,FALSE),"")=0,"",IF($AH428=AS$5,VLOOKUP(AI428,buff!$K:$L,2,FALSE),"")),"")</f>
        <v/>
      </c>
      <c r="AT428" s="6" t="str">
        <f>_xlfn.IFNA(IF(IF($AH428=AT$5,VLOOKUP(AJ428,buff!$K:$L,2,FALSE),"")=0,"",IF($AH428=AT$5,VLOOKUP(AJ428,buff!$K:$L,2,FALSE),"")),"")</f>
        <v/>
      </c>
      <c r="AU428" s="6" t="str">
        <f>_xlfn.IFNA(IF(IF($AH428=AU$5,VLOOKUP(AK428,buff!$K:$L,2,FALSE),"")=0,"",IF($AH428=AU$5,VLOOKUP(AK428,buff!$K:$L,2,FALSE),"")),"")</f>
        <v/>
      </c>
      <c r="AV428" s="6" t="str">
        <f>_xlfn.IFNA(IF(IF($AH428=AV$5,VLOOKUP(AL428,buff!$K:$L,2,FALSE),"")=0,"",IF($AH428=AV$5,VLOOKUP(AL428,buff!$K:$L,2,FALSE),"")),"")</f>
        <v/>
      </c>
      <c r="AW428" s="6" t="str">
        <f>_xlfn.IFNA(IF(IF($AH428=AW$5,VLOOKUP(AM428,buff!$K:$L,2,FALSE),"")=0,"",IF($AH428=AW$5,VLOOKUP(AM428,buff!$K:$L,2,FALSE),"")),"")</f>
        <v/>
      </c>
      <c r="AX428" s="6" t="e">
        <f>VLOOKUP(AI428,buff!K:P,6,FALSE)</f>
        <v>#N/A</v>
      </c>
      <c r="AY428" t="e">
        <f t="shared" si="113"/>
        <v>#N/A</v>
      </c>
      <c r="AZ428" t="e">
        <f t="shared" si="113"/>
        <v>#N/A</v>
      </c>
      <c r="BA428">
        <f t="shared" si="114"/>
        <v>0</v>
      </c>
      <c r="BB428">
        <f t="shared" si="115"/>
        <v>0</v>
      </c>
    </row>
    <row r="429" spans="1:54" x14ac:dyDescent="0.15">
      <c r="A429" t="str">
        <f t="shared" si="103"/>
        <v>飞将主动技能1等级3</v>
      </c>
      <c r="B429" s="8">
        <v>423</v>
      </c>
      <c r="C429" s="8" t="str">
        <f>VLOOKUP(G429,角色!A:B,2,FALSE)</f>
        <v>飞将</v>
      </c>
      <c r="D429" s="8" t="str">
        <f t="shared" si="110"/>
        <v>主动技能1</v>
      </c>
      <c r="E429" s="8">
        <f t="shared" si="116"/>
        <v>3</v>
      </c>
      <c r="F429" s="8">
        <f t="shared" si="117"/>
        <v>1</v>
      </c>
      <c r="G429" s="8">
        <f t="shared" si="118"/>
        <v>8</v>
      </c>
      <c r="H429" s="4" t="s">
        <v>454</v>
      </c>
      <c r="I429" s="24" t="str">
        <f t="shared" si="121"/>
        <v>对敌方单体攻击，造成100%攻击力（+59）点伤害。</v>
      </c>
      <c r="J429" s="4" t="s">
        <v>305</v>
      </c>
      <c r="K429" s="1" t="s">
        <v>103</v>
      </c>
      <c r="L429" s="24" t="s">
        <v>107</v>
      </c>
      <c r="M429" s="4"/>
      <c r="N429" s="4">
        <v>100</v>
      </c>
      <c r="O429" s="4"/>
      <c r="T429" s="6" t="str">
        <f t="shared" si="104"/>
        <v/>
      </c>
      <c r="U429" s="6" t="str">
        <f t="shared" si="105"/>
        <v/>
      </c>
      <c r="Y429">
        <f t="shared" si="119"/>
        <v>0</v>
      </c>
      <c r="Z429">
        <v>100</v>
      </c>
      <c r="AA429" s="23">
        <v>10</v>
      </c>
      <c r="AB429" s="23">
        <f>INT(VLOOKUP(VLOOKUP($C429,角色技能升级比率表!$B:$C,2,FALSE),角色属性概况!E:F,2,FALSE)*VLOOKUP(E429,角色属性概况!I:M,3,FALSE)*AA429/100)</f>
        <v>59</v>
      </c>
      <c r="AE429">
        <v>0</v>
      </c>
      <c r="AF429" s="23">
        <f t="shared" si="111"/>
        <v>0</v>
      </c>
      <c r="AG429" s="23">
        <f t="shared" si="112"/>
        <v>0</v>
      </c>
      <c r="AN429" s="6" t="str">
        <f>_xlfn.IFNA(IF(IF($AH429=AN$5,VLOOKUP(AI429,buff!$K:$L,2,FALSE),"")=0,"",IF($AH429=AN$5,VLOOKUP(AI429,buff!$K:$L,2,FALSE),"")),"")</f>
        <v/>
      </c>
      <c r="AO429" s="6" t="str">
        <f>_xlfn.IFNA(IF(IF($AH429=AO$5,VLOOKUP(AJ429,buff!$K:$L,2,FALSE),"")=0,"",IF($AH429=AO$5,VLOOKUP(AJ429,buff!$K:$L,2,FALSE),"")),"")</f>
        <v/>
      </c>
      <c r="AP429" s="6" t="str">
        <f>_xlfn.IFNA(IF(IF($AH429=AP$5,VLOOKUP(AK429,buff!$K:$L,2,FALSE),"")=0,"",IF($AH429=AP$5,VLOOKUP(AK429,buff!$K:$L,2,FALSE),"")),"")</f>
        <v/>
      </c>
      <c r="AQ429" s="6" t="str">
        <f>_xlfn.IFNA(IF(IF($AH429=AQ$5,VLOOKUP(AL429,buff!$K:$L,2,FALSE),"")=0,"",IF($AH429=AQ$5,VLOOKUP(AL429,buff!$K:$L,2,FALSE),"")),"")</f>
        <v/>
      </c>
      <c r="AR429" s="6" t="str">
        <f>_xlfn.IFNA(IF(IF($AH429=AR$5,VLOOKUP(AM429,buff!$K:$L,2,FALSE),"")=0,"",IF($AH429=AR$5,VLOOKUP(AM429,buff!$K:$L,2,FALSE),"")),"")</f>
        <v/>
      </c>
      <c r="AS429" s="6" t="str">
        <f>_xlfn.IFNA(IF(IF($AH429=AS$5,VLOOKUP(AI429,buff!$K:$L,2,FALSE),"")=0,"",IF($AH429=AS$5,VLOOKUP(AI429,buff!$K:$L,2,FALSE),"")),"")</f>
        <v/>
      </c>
      <c r="AT429" s="6" t="str">
        <f>_xlfn.IFNA(IF(IF($AH429=AT$5,VLOOKUP(AJ429,buff!$K:$L,2,FALSE),"")=0,"",IF($AH429=AT$5,VLOOKUP(AJ429,buff!$K:$L,2,FALSE),"")),"")</f>
        <v/>
      </c>
      <c r="AU429" s="6" t="str">
        <f>_xlfn.IFNA(IF(IF($AH429=AU$5,VLOOKUP(AK429,buff!$K:$L,2,FALSE),"")=0,"",IF($AH429=AU$5,VLOOKUP(AK429,buff!$K:$L,2,FALSE),"")),"")</f>
        <v/>
      </c>
      <c r="AV429" s="6" t="str">
        <f>_xlfn.IFNA(IF(IF($AH429=AV$5,VLOOKUP(AL429,buff!$K:$L,2,FALSE),"")=0,"",IF($AH429=AV$5,VLOOKUP(AL429,buff!$K:$L,2,FALSE),"")),"")</f>
        <v/>
      </c>
      <c r="AW429" s="6" t="str">
        <f>_xlfn.IFNA(IF(IF($AH429=AW$5,VLOOKUP(AM429,buff!$K:$L,2,FALSE),"")=0,"",IF($AH429=AW$5,VLOOKUP(AM429,buff!$K:$L,2,FALSE),"")),"")</f>
        <v/>
      </c>
      <c r="AX429" s="6" t="e">
        <f>VLOOKUP(AI429,buff!K:P,6,FALSE)</f>
        <v>#N/A</v>
      </c>
      <c r="AY429" t="e">
        <f t="shared" si="113"/>
        <v>#N/A</v>
      </c>
      <c r="AZ429" t="e">
        <f t="shared" si="113"/>
        <v>#N/A</v>
      </c>
      <c r="BA429">
        <f t="shared" si="114"/>
        <v>0</v>
      </c>
      <c r="BB429">
        <f t="shared" si="115"/>
        <v>0</v>
      </c>
    </row>
    <row r="430" spans="1:54" x14ac:dyDescent="0.15">
      <c r="A430" t="str">
        <f t="shared" si="103"/>
        <v>飞将主动技能1等级4</v>
      </c>
      <c r="B430" s="8">
        <v>424</v>
      </c>
      <c r="C430" s="8" t="str">
        <f>VLOOKUP(G430,角色!A:B,2,FALSE)</f>
        <v>飞将</v>
      </c>
      <c r="D430" s="8" t="str">
        <f t="shared" si="110"/>
        <v>主动技能1</v>
      </c>
      <c r="E430" s="8">
        <f t="shared" si="116"/>
        <v>4</v>
      </c>
      <c r="F430" s="8">
        <f t="shared" si="117"/>
        <v>1</v>
      </c>
      <c r="G430" s="8">
        <f t="shared" si="118"/>
        <v>8</v>
      </c>
      <c r="H430" s="4" t="s">
        <v>454</v>
      </c>
      <c r="I430" s="24" t="str">
        <f t="shared" si="121"/>
        <v>对敌方单体攻击，造成100%攻击力（+73）点伤害。</v>
      </c>
      <c r="J430" s="4" t="s">
        <v>305</v>
      </c>
      <c r="K430" s="1" t="s">
        <v>103</v>
      </c>
      <c r="L430" s="24" t="s">
        <v>107</v>
      </c>
      <c r="M430" s="4"/>
      <c r="N430" s="4">
        <v>100</v>
      </c>
      <c r="O430" s="4"/>
      <c r="T430" s="6" t="str">
        <f t="shared" si="104"/>
        <v/>
      </c>
      <c r="U430" s="6" t="str">
        <f t="shared" si="105"/>
        <v/>
      </c>
      <c r="Y430">
        <f t="shared" si="119"/>
        <v>0</v>
      </c>
      <c r="Z430">
        <v>100</v>
      </c>
      <c r="AA430" s="23">
        <v>10</v>
      </c>
      <c r="AB430" s="23">
        <f>INT(VLOOKUP(VLOOKUP($C430,角色技能升级比率表!$B:$C,2,FALSE),角色属性概况!E:F,2,FALSE)*VLOOKUP(E430,角色属性概况!I:M,3,FALSE)*AA430/100)</f>
        <v>73</v>
      </c>
      <c r="AE430">
        <v>0</v>
      </c>
      <c r="AF430" s="23">
        <f t="shared" si="111"/>
        <v>0</v>
      </c>
      <c r="AG430" s="23">
        <f t="shared" si="112"/>
        <v>0</v>
      </c>
      <c r="AN430" s="6" t="str">
        <f>_xlfn.IFNA(IF(IF($AH430=AN$5,VLOOKUP(AI430,buff!$K:$L,2,FALSE),"")=0,"",IF($AH430=AN$5,VLOOKUP(AI430,buff!$K:$L,2,FALSE),"")),"")</f>
        <v/>
      </c>
      <c r="AO430" s="6" t="str">
        <f>_xlfn.IFNA(IF(IF($AH430=AO$5,VLOOKUP(AJ430,buff!$K:$L,2,FALSE),"")=0,"",IF($AH430=AO$5,VLOOKUP(AJ430,buff!$K:$L,2,FALSE),"")),"")</f>
        <v/>
      </c>
      <c r="AP430" s="6" t="str">
        <f>_xlfn.IFNA(IF(IF($AH430=AP$5,VLOOKUP(AK430,buff!$K:$L,2,FALSE),"")=0,"",IF($AH430=AP$5,VLOOKUP(AK430,buff!$K:$L,2,FALSE),"")),"")</f>
        <v/>
      </c>
      <c r="AQ430" s="6" t="str">
        <f>_xlfn.IFNA(IF(IF($AH430=AQ$5,VLOOKUP(AL430,buff!$K:$L,2,FALSE),"")=0,"",IF($AH430=AQ$5,VLOOKUP(AL430,buff!$K:$L,2,FALSE),"")),"")</f>
        <v/>
      </c>
      <c r="AR430" s="6" t="str">
        <f>_xlfn.IFNA(IF(IF($AH430=AR$5,VLOOKUP(AM430,buff!$K:$L,2,FALSE),"")=0,"",IF($AH430=AR$5,VLOOKUP(AM430,buff!$K:$L,2,FALSE),"")),"")</f>
        <v/>
      </c>
      <c r="AS430" s="6" t="str">
        <f>_xlfn.IFNA(IF(IF($AH430=AS$5,VLOOKUP(AI430,buff!$K:$L,2,FALSE),"")=0,"",IF($AH430=AS$5,VLOOKUP(AI430,buff!$K:$L,2,FALSE),"")),"")</f>
        <v/>
      </c>
      <c r="AT430" s="6" t="str">
        <f>_xlfn.IFNA(IF(IF($AH430=AT$5,VLOOKUP(AJ430,buff!$K:$L,2,FALSE),"")=0,"",IF($AH430=AT$5,VLOOKUP(AJ430,buff!$K:$L,2,FALSE),"")),"")</f>
        <v/>
      </c>
      <c r="AU430" s="6" t="str">
        <f>_xlfn.IFNA(IF(IF($AH430=AU$5,VLOOKUP(AK430,buff!$K:$L,2,FALSE),"")=0,"",IF($AH430=AU$5,VLOOKUP(AK430,buff!$K:$L,2,FALSE),"")),"")</f>
        <v/>
      </c>
      <c r="AV430" s="6" t="str">
        <f>_xlfn.IFNA(IF(IF($AH430=AV$5,VLOOKUP(AL430,buff!$K:$L,2,FALSE),"")=0,"",IF($AH430=AV$5,VLOOKUP(AL430,buff!$K:$L,2,FALSE),"")),"")</f>
        <v/>
      </c>
      <c r="AW430" s="6" t="str">
        <f>_xlfn.IFNA(IF(IF($AH430=AW$5,VLOOKUP(AM430,buff!$K:$L,2,FALSE),"")=0,"",IF($AH430=AW$5,VLOOKUP(AM430,buff!$K:$L,2,FALSE),"")),"")</f>
        <v/>
      </c>
      <c r="AX430" s="6" t="e">
        <f>VLOOKUP(AI430,buff!K:P,6,FALSE)</f>
        <v>#N/A</v>
      </c>
      <c r="AY430" t="e">
        <f t="shared" si="113"/>
        <v>#N/A</v>
      </c>
      <c r="AZ430" t="e">
        <f t="shared" si="113"/>
        <v>#N/A</v>
      </c>
      <c r="BA430">
        <f t="shared" si="114"/>
        <v>0</v>
      </c>
      <c r="BB430">
        <f t="shared" si="115"/>
        <v>0</v>
      </c>
    </row>
    <row r="431" spans="1:54" x14ac:dyDescent="0.15">
      <c r="A431" t="str">
        <f t="shared" si="103"/>
        <v>飞将主动技能1等级5</v>
      </c>
      <c r="B431" s="8">
        <v>425</v>
      </c>
      <c r="C431" s="8" t="str">
        <f>VLOOKUP(G431,角色!A:B,2,FALSE)</f>
        <v>飞将</v>
      </c>
      <c r="D431" s="8" t="str">
        <f t="shared" si="110"/>
        <v>主动技能1</v>
      </c>
      <c r="E431" s="8">
        <f t="shared" si="116"/>
        <v>5</v>
      </c>
      <c r="F431" s="8">
        <f t="shared" si="117"/>
        <v>1</v>
      </c>
      <c r="G431" s="8">
        <f t="shared" si="118"/>
        <v>8</v>
      </c>
      <c r="H431" s="4" t="s">
        <v>454</v>
      </c>
      <c r="I431" s="24" t="str">
        <f t="shared" si="121"/>
        <v>对敌方单体攻击，造成100%攻击力（+90）点伤害。</v>
      </c>
      <c r="J431" s="4" t="s">
        <v>305</v>
      </c>
      <c r="K431" s="1" t="s">
        <v>103</v>
      </c>
      <c r="L431" s="24" t="s">
        <v>107</v>
      </c>
      <c r="M431" s="4"/>
      <c r="N431" s="4">
        <v>100</v>
      </c>
      <c r="O431" s="4"/>
      <c r="T431" s="6" t="str">
        <f t="shared" si="104"/>
        <v/>
      </c>
      <c r="U431" s="6" t="str">
        <f t="shared" si="105"/>
        <v/>
      </c>
      <c r="Y431">
        <f t="shared" si="119"/>
        <v>0</v>
      </c>
      <c r="Z431">
        <v>100</v>
      </c>
      <c r="AA431" s="23">
        <v>10</v>
      </c>
      <c r="AB431" s="23">
        <f>INT(VLOOKUP(VLOOKUP($C431,角色技能升级比率表!$B:$C,2,FALSE),角色属性概况!E:F,2,FALSE)*VLOOKUP(E431,角色属性概况!I:M,3,FALSE)*AA431/100)</f>
        <v>90</v>
      </c>
      <c r="AE431">
        <v>0</v>
      </c>
      <c r="AF431" s="23">
        <f t="shared" si="111"/>
        <v>0</v>
      </c>
      <c r="AG431" s="23">
        <f t="shared" si="112"/>
        <v>0</v>
      </c>
      <c r="AN431" s="6" t="str">
        <f>_xlfn.IFNA(IF(IF($AH431=AN$5,VLOOKUP(AI431,buff!$K:$L,2,FALSE),"")=0,"",IF($AH431=AN$5,VLOOKUP(AI431,buff!$K:$L,2,FALSE),"")),"")</f>
        <v/>
      </c>
      <c r="AO431" s="6" t="str">
        <f>_xlfn.IFNA(IF(IF($AH431=AO$5,VLOOKUP(AJ431,buff!$K:$L,2,FALSE),"")=0,"",IF($AH431=AO$5,VLOOKUP(AJ431,buff!$K:$L,2,FALSE),"")),"")</f>
        <v/>
      </c>
      <c r="AP431" s="6" t="str">
        <f>_xlfn.IFNA(IF(IF($AH431=AP$5,VLOOKUP(AK431,buff!$K:$L,2,FALSE),"")=0,"",IF($AH431=AP$5,VLOOKUP(AK431,buff!$K:$L,2,FALSE),"")),"")</f>
        <v/>
      </c>
      <c r="AQ431" s="6" t="str">
        <f>_xlfn.IFNA(IF(IF($AH431=AQ$5,VLOOKUP(AL431,buff!$K:$L,2,FALSE),"")=0,"",IF($AH431=AQ$5,VLOOKUP(AL431,buff!$K:$L,2,FALSE),"")),"")</f>
        <v/>
      </c>
      <c r="AR431" s="6" t="str">
        <f>_xlfn.IFNA(IF(IF($AH431=AR$5,VLOOKUP(AM431,buff!$K:$L,2,FALSE),"")=0,"",IF($AH431=AR$5,VLOOKUP(AM431,buff!$K:$L,2,FALSE),"")),"")</f>
        <v/>
      </c>
      <c r="AS431" s="6" t="str">
        <f>_xlfn.IFNA(IF(IF($AH431=AS$5,VLOOKUP(AI431,buff!$K:$L,2,FALSE),"")=0,"",IF($AH431=AS$5,VLOOKUP(AI431,buff!$K:$L,2,FALSE),"")),"")</f>
        <v/>
      </c>
      <c r="AT431" s="6" t="str">
        <f>_xlfn.IFNA(IF(IF($AH431=AT$5,VLOOKUP(AJ431,buff!$K:$L,2,FALSE),"")=0,"",IF($AH431=AT$5,VLOOKUP(AJ431,buff!$K:$L,2,FALSE),"")),"")</f>
        <v/>
      </c>
      <c r="AU431" s="6" t="str">
        <f>_xlfn.IFNA(IF(IF($AH431=AU$5,VLOOKUP(AK431,buff!$K:$L,2,FALSE),"")=0,"",IF($AH431=AU$5,VLOOKUP(AK431,buff!$K:$L,2,FALSE),"")),"")</f>
        <v/>
      </c>
      <c r="AV431" s="6" t="str">
        <f>_xlfn.IFNA(IF(IF($AH431=AV$5,VLOOKUP(AL431,buff!$K:$L,2,FALSE),"")=0,"",IF($AH431=AV$5,VLOOKUP(AL431,buff!$K:$L,2,FALSE),"")),"")</f>
        <v/>
      </c>
      <c r="AW431" s="6" t="str">
        <f>_xlfn.IFNA(IF(IF($AH431=AW$5,VLOOKUP(AM431,buff!$K:$L,2,FALSE),"")=0,"",IF($AH431=AW$5,VLOOKUP(AM431,buff!$K:$L,2,FALSE),"")),"")</f>
        <v/>
      </c>
      <c r="AX431" s="6" t="e">
        <f>VLOOKUP(AI431,buff!K:P,6,FALSE)</f>
        <v>#N/A</v>
      </c>
      <c r="AY431" t="e">
        <f t="shared" si="113"/>
        <v>#N/A</v>
      </c>
      <c r="AZ431" t="e">
        <f t="shared" si="113"/>
        <v>#N/A</v>
      </c>
      <c r="BA431">
        <f t="shared" si="114"/>
        <v>0</v>
      </c>
      <c r="BB431">
        <f t="shared" si="115"/>
        <v>0</v>
      </c>
    </row>
    <row r="432" spans="1:54" x14ac:dyDescent="0.15">
      <c r="A432" t="str">
        <f t="shared" si="103"/>
        <v>飞将主动技能1等级6</v>
      </c>
      <c r="B432" s="8">
        <v>426</v>
      </c>
      <c r="C432" s="8" t="str">
        <f>VLOOKUP(G432,角色!A:B,2,FALSE)</f>
        <v>飞将</v>
      </c>
      <c r="D432" s="8" t="str">
        <f t="shared" si="110"/>
        <v>主动技能1</v>
      </c>
      <c r="E432" s="8">
        <f t="shared" si="116"/>
        <v>6</v>
      </c>
      <c r="F432" s="8">
        <f t="shared" si="117"/>
        <v>1</v>
      </c>
      <c r="G432" s="8">
        <f t="shared" si="118"/>
        <v>8</v>
      </c>
      <c r="H432" s="4" t="s">
        <v>454</v>
      </c>
      <c r="I432" s="24" t="str">
        <f t="shared" si="121"/>
        <v>对敌方单体攻击，造成100%攻击力（+111）点伤害。</v>
      </c>
      <c r="J432" s="4" t="s">
        <v>305</v>
      </c>
      <c r="K432" s="1" t="s">
        <v>103</v>
      </c>
      <c r="L432" s="24" t="s">
        <v>107</v>
      </c>
      <c r="M432" s="4"/>
      <c r="N432" s="4">
        <v>100</v>
      </c>
      <c r="O432" s="4"/>
      <c r="T432" s="6" t="str">
        <f t="shared" si="104"/>
        <v/>
      </c>
      <c r="U432" s="6" t="str">
        <f t="shared" si="105"/>
        <v/>
      </c>
      <c r="Y432">
        <f t="shared" si="119"/>
        <v>0</v>
      </c>
      <c r="Z432">
        <v>100</v>
      </c>
      <c r="AA432" s="23">
        <v>10</v>
      </c>
      <c r="AB432" s="23">
        <f>INT(VLOOKUP(VLOOKUP($C432,角色技能升级比率表!$B:$C,2,FALSE),角色属性概况!E:F,2,FALSE)*VLOOKUP(E432,角色属性概况!I:M,3,FALSE)*AA432/100)</f>
        <v>111</v>
      </c>
      <c r="AE432">
        <v>0</v>
      </c>
      <c r="AF432" s="23">
        <f t="shared" si="111"/>
        <v>0</v>
      </c>
      <c r="AG432" s="23">
        <f t="shared" si="112"/>
        <v>0</v>
      </c>
      <c r="AN432" s="6" t="str">
        <f>_xlfn.IFNA(IF(IF($AH432=AN$5,VLOOKUP(AI432,buff!$K:$L,2,FALSE),"")=0,"",IF($AH432=AN$5,VLOOKUP(AI432,buff!$K:$L,2,FALSE),"")),"")</f>
        <v/>
      </c>
      <c r="AO432" s="6" t="str">
        <f>_xlfn.IFNA(IF(IF($AH432=AO$5,VLOOKUP(AJ432,buff!$K:$L,2,FALSE),"")=0,"",IF($AH432=AO$5,VLOOKUP(AJ432,buff!$K:$L,2,FALSE),"")),"")</f>
        <v/>
      </c>
      <c r="AP432" s="6" t="str">
        <f>_xlfn.IFNA(IF(IF($AH432=AP$5,VLOOKUP(AK432,buff!$K:$L,2,FALSE),"")=0,"",IF($AH432=AP$5,VLOOKUP(AK432,buff!$K:$L,2,FALSE),"")),"")</f>
        <v/>
      </c>
      <c r="AQ432" s="6" t="str">
        <f>_xlfn.IFNA(IF(IF($AH432=AQ$5,VLOOKUP(AL432,buff!$K:$L,2,FALSE),"")=0,"",IF($AH432=AQ$5,VLOOKUP(AL432,buff!$K:$L,2,FALSE),"")),"")</f>
        <v/>
      </c>
      <c r="AR432" s="6" t="str">
        <f>_xlfn.IFNA(IF(IF($AH432=AR$5,VLOOKUP(AM432,buff!$K:$L,2,FALSE),"")=0,"",IF($AH432=AR$5,VLOOKUP(AM432,buff!$K:$L,2,FALSE),"")),"")</f>
        <v/>
      </c>
      <c r="AS432" s="6" t="str">
        <f>_xlfn.IFNA(IF(IF($AH432=AS$5,VLOOKUP(AI432,buff!$K:$L,2,FALSE),"")=0,"",IF($AH432=AS$5,VLOOKUP(AI432,buff!$K:$L,2,FALSE),"")),"")</f>
        <v/>
      </c>
      <c r="AT432" s="6" t="str">
        <f>_xlfn.IFNA(IF(IF($AH432=AT$5,VLOOKUP(AJ432,buff!$K:$L,2,FALSE),"")=0,"",IF($AH432=AT$5,VLOOKUP(AJ432,buff!$K:$L,2,FALSE),"")),"")</f>
        <v/>
      </c>
      <c r="AU432" s="6" t="str">
        <f>_xlfn.IFNA(IF(IF($AH432=AU$5,VLOOKUP(AK432,buff!$K:$L,2,FALSE),"")=0,"",IF($AH432=AU$5,VLOOKUP(AK432,buff!$K:$L,2,FALSE),"")),"")</f>
        <v/>
      </c>
      <c r="AV432" s="6" t="str">
        <f>_xlfn.IFNA(IF(IF($AH432=AV$5,VLOOKUP(AL432,buff!$K:$L,2,FALSE),"")=0,"",IF($AH432=AV$5,VLOOKUP(AL432,buff!$K:$L,2,FALSE),"")),"")</f>
        <v/>
      </c>
      <c r="AW432" s="6" t="str">
        <f>_xlfn.IFNA(IF(IF($AH432=AW$5,VLOOKUP(AM432,buff!$K:$L,2,FALSE),"")=0,"",IF($AH432=AW$5,VLOOKUP(AM432,buff!$K:$L,2,FALSE),"")),"")</f>
        <v/>
      </c>
      <c r="AX432" s="6" t="e">
        <f>VLOOKUP(AI432,buff!K:P,6,FALSE)</f>
        <v>#N/A</v>
      </c>
      <c r="AY432" t="e">
        <f t="shared" si="113"/>
        <v>#N/A</v>
      </c>
      <c r="AZ432" t="e">
        <f t="shared" si="113"/>
        <v>#N/A</v>
      </c>
      <c r="BA432">
        <f t="shared" si="114"/>
        <v>0</v>
      </c>
      <c r="BB432">
        <f t="shared" si="115"/>
        <v>0</v>
      </c>
    </row>
    <row r="433" spans="1:54" x14ac:dyDescent="0.15">
      <c r="A433" t="str">
        <f t="shared" si="103"/>
        <v>飞将主动技能1等级7</v>
      </c>
      <c r="B433" s="8">
        <v>427</v>
      </c>
      <c r="C433" s="8" t="str">
        <f>VLOOKUP(G433,角色!A:B,2,FALSE)</f>
        <v>飞将</v>
      </c>
      <c r="D433" s="8" t="str">
        <f t="shared" si="110"/>
        <v>主动技能1</v>
      </c>
      <c r="E433" s="8">
        <f t="shared" si="116"/>
        <v>7</v>
      </c>
      <c r="F433" s="8">
        <f t="shared" si="117"/>
        <v>1</v>
      </c>
      <c r="G433" s="8">
        <f t="shared" si="118"/>
        <v>8</v>
      </c>
      <c r="H433" s="4" t="s">
        <v>454</v>
      </c>
      <c r="I433" s="24" t="str">
        <f t="shared" si="121"/>
        <v>对敌方单体攻击，造成100%攻击力（+137）点伤害。</v>
      </c>
      <c r="J433" s="4" t="s">
        <v>305</v>
      </c>
      <c r="K433" s="1" t="s">
        <v>103</v>
      </c>
      <c r="L433" s="24" t="s">
        <v>107</v>
      </c>
      <c r="M433" s="4"/>
      <c r="N433" s="4">
        <v>100</v>
      </c>
      <c r="O433" s="4"/>
      <c r="T433" s="6" t="str">
        <f t="shared" si="104"/>
        <v/>
      </c>
      <c r="U433" s="6" t="str">
        <f t="shared" si="105"/>
        <v/>
      </c>
      <c r="Y433">
        <f t="shared" si="119"/>
        <v>0</v>
      </c>
      <c r="Z433">
        <v>100</v>
      </c>
      <c r="AA433" s="23">
        <v>10</v>
      </c>
      <c r="AB433" s="23">
        <f>INT(VLOOKUP(VLOOKUP($C433,角色技能升级比率表!$B:$C,2,FALSE),角色属性概况!E:F,2,FALSE)*VLOOKUP(E433,角色属性概况!I:M,3,FALSE)*AA433/100)</f>
        <v>137</v>
      </c>
      <c r="AE433">
        <v>0</v>
      </c>
      <c r="AF433" s="23">
        <f t="shared" si="111"/>
        <v>0</v>
      </c>
      <c r="AG433" s="23">
        <f t="shared" si="112"/>
        <v>0</v>
      </c>
      <c r="AN433" s="6" t="str">
        <f>_xlfn.IFNA(IF(IF($AH433=AN$5,VLOOKUP(AI433,buff!$K:$L,2,FALSE),"")=0,"",IF($AH433=AN$5,VLOOKUP(AI433,buff!$K:$L,2,FALSE),"")),"")</f>
        <v/>
      </c>
      <c r="AO433" s="6" t="str">
        <f>_xlfn.IFNA(IF(IF($AH433=AO$5,VLOOKUP(AJ433,buff!$K:$L,2,FALSE),"")=0,"",IF($AH433=AO$5,VLOOKUP(AJ433,buff!$K:$L,2,FALSE),"")),"")</f>
        <v/>
      </c>
      <c r="AP433" s="6" t="str">
        <f>_xlfn.IFNA(IF(IF($AH433=AP$5,VLOOKUP(AK433,buff!$K:$L,2,FALSE),"")=0,"",IF($AH433=AP$5,VLOOKUP(AK433,buff!$K:$L,2,FALSE),"")),"")</f>
        <v/>
      </c>
      <c r="AQ433" s="6" t="str">
        <f>_xlfn.IFNA(IF(IF($AH433=AQ$5,VLOOKUP(AL433,buff!$K:$L,2,FALSE),"")=0,"",IF($AH433=AQ$5,VLOOKUP(AL433,buff!$K:$L,2,FALSE),"")),"")</f>
        <v/>
      </c>
      <c r="AR433" s="6" t="str">
        <f>_xlfn.IFNA(IF(IF($AH433=AR$5,VLOOKUP(AM433,buff!$K:$L,2,FALSE),"")=0,"",IF($AH433=AR$5,VLOOKUP(AM433,buff!$K:$L,2,FALSE),"")),"")</f>
        <v/>
      </c>
      <c r="AS433" s="6" t="str">
        <f>_xlfn.IFNA(IF(IF($AH433=AS$5,VLOOKUP(AI433,buff!$K:$L,2,FALSE),"")=0,"",IF($AH433=AS$5,VLOOKUP(AI433,buff!$K:$L,2,FALSE),"")),"")</f>
        <v/>
      </c>
      <c r="AT433" s="6" t="str">
        <f>_xlfn.IFNA(IF(IF($AH433=AT$5,VLOOKUP(AJ433,buff!$K:$L,2,FALSE),"")=0,"",IF($AH433=AT$5,VLOOKUP(AJ433,buff!$K:$L,2,FALSE),"")),"")</f>
        <v/>
      </c>
      <c r="AU433" s="6" t="str">
        <f>_xlfn.IFNA(IF(IF($AH433=AU$5,VLOOKUP(AK433,buff!$K:$L,2,FALSE),"")=0,"",IF($AH433=AU$5,VLOOKUP(AK433,buff!$K:$L,2,FALSE),"")),"")</f>
        <v/>
      </c>
      <c r="AV433" s="6" t="str">
        <f>_xlfn.IFNA(IF(IF($AH433=AV$5,VLOOKUP(AL433,buff!$K:$L,2,FALSE),"")=0,"",IF($AH433=AV$5,VLOOKUP(AL433,buff!$K:$L,2,FALSE),"")),"")</f>
        <v/>
      </c>
      <c r="AW433" s="6" t="str">
        <f>_xlfn.IFNA(IF(IF($AH433=AW$5,VLOOKUP(AM433,buff!$K:$L,2,FALSE),"")=0,"",IF($AH433=AW$5,VLOOKUP(AM433,buff!$K:$L,2,FALSE),"")),"")</f>
        <v/>
      </c>
      <c r="AX433" s="6" t="e">
        <f>VLOOKUP(AI433,buff!K:P,6,FALSE)</f>
        <v>#N/A</v>
      </c>
      <c r="AY433" t="e">
        <f t="shared" si="113"/>
        <v>#N/A</v>
      </c>
      <c r="AZ433" t="e">
        <f t="shared" si="113"/>
        <v>#N/A</v>
      </c>
      <c r="BA433">
        <f t="shared" si="114"/>
        <v>0</v>
      </c>
      <c r="BB433">
        <f t="shared" si="115"/>
        <v>0</v>
      </c>
    </row>
    <row r="434" spans="1:54" x14ac:dyDescent="0.15">
      <c r="A434" t="str">
        <f t="shared" si="103"/>
        <v>飞将主动技能1等级8</v>
      </c>
      <c r="B434" s="8">
        <v>428</v>
      </c>
      <c r="C434" s="8" t="str">
        <f>VLOOKUP(G434,角色!A:B,2,FALSE)</f>
        <v>飞将</v>
      </c>
      <c r="D434" s="8" t="str">
        <f t="shared" si="110"/>
        <v>主动技能1</v>
      </c>
      <c r="E434" s="8">
        <f t="shared" si="116"/>
        <v>8</v>
      </c>
      <c r="F434" s="8">
        <f t="shared" si="117"/>
        <v>1</v>
      </c>
      <c r="G434" s="8">
        <f t="shared" si="118"/>
        <v>8</v>
      </c>
      <c r="H434" s="4" t="s">
        <v>454</v>
      </c>
      <c r="I434" s="24" t="str">
        <f t="shared" si="121"/>
        <v>对敌方单体攻击，造成100%攻击力（+168）点伤害。</v>
      </c>
      <c r="J434" s="4" t="s">
        <v>305</v>
      </c>
      <c r="K434" s="1" t="s">
        <v>103</v>
      </c>
      <c r="L434" s="24" t="s">
        <v>107</v>
      </c>
      <c r="M434" s="4"/>
      <c r="N434" s="4">
        <v>100</v>
      </c>
      <c r="O434" s="4"/>
      <c r="T434" s="6" t="str">
        <f t="shared" si="104"/>
        <v/>
      </c>
      <c r="U434" s="6" t="str">
        <f t="shared" si="105"/>
        <v/>
      </c>
      <c r="Y434">
        <f t="shared" si="119"/>
        <v>0</v>
      </c>
      <c r="Z434">
        <v>100</v>
      </c>
      <c r="AA434" s="23">
        <v>10</v>
      </c>
      <c r="AB434" s="23">
        <f>INT(VLOOKUP(VLOOKUP($C434,角色技能升级比率表!$B:$C,2,FALSE),角色属性概况!E:F,2,FALSE)*VLOOKUP(E434,角色属性概况!I:M,3,FALSE)*AA434/100)</f>
        <v>168</v>
      </c>
      <c r="AE434">
        <v>0</v>
      </c>
      <c r="AF434" s="23">
        <f t="shared" si="111"/>
        <v>0</v>
      </c>
      <c r="AG434" s="23">
        <f t="shared" si="112"/>
        <v>0</v>
      </c>
      <c r="AN434" s="6" t="str">
        <f>_xlfn.IFNA(IF(IF($AH434=AN$5,VLOOKUP(AI434,buff!$K:$L,2,FALSE),"")=0,"",IF($AH434=AN$5,VLOOKUP(AI434,buff!$K:$L,2,FALSE),"")),"")</f>
        <v/>
      </c>
      <c r="AO434" s="6" t="str">
        <f>_xlfn.IFNA(IF(IF($AH434=AO$5,VLOOKUP(AJ434,buff!$K:$L,2,FALSE),"")=0,"",IF($AH434=AO$5,VLOOKUP(AJ434,buff!$K:$L,2,FALSE),"")),"")</f>
        <v/>
      </c>
      <c r="AP434" s="6" t="str">
        <f>_xlfn.IFNA(IF(IF($AH434=AP$5,VLOOKUP(AK434,buff!$K:$L,2,FALSE),"")=0,"",IF($AH434=AP$5,VLOOKUP(AK434,buff!$K:$L,2,FALSE),"")),"")</f>
        <v/>
      </c>
      <c r="AQ434" s="6" t="str">
        <f>_xlfn.IFNA(IF(IF($AH434=AQ$5,VLOOKUP(AL434,buff!$K:$L,2,FALSE),"")=0,"",IF($AH434=AQ$5,VLOOKUP(AL434,buff!$K:$L,2,FALSE),"")),"")</f>
        <v/>
      </c>
      <c r="AR434" s="6" t="str">
        <f>_xlfn.IFNA(IF(IF($AH434=AR$5,VLOOKUP(AM434,buff!$K:$L,2,FALSE),"")=0,"",IF($AH434=AR$5,VLOOKUP(AM434,buff!$K:$L,2,FALSE),"")),"")</f>
        <v/>
      </c>
      <c r="AS434" s="6" t="str">
        <f>_xlfn.IFNA(IF(IF($AH434=AS$5,VLOOKUP(AI434,buff!$K:$L,2,FALSE),"")=0,"",IF($AH434=AS$5,VLOOKUP(AI434,buff!$K:$L,2,FALSE),"")),"")</f>
        <v/>
      </c>
      <c r="AT434" s="6" t="str">
        <f>_xlfn.IFNA(IF(IF($AH434=AT$5,VLOOKUP(AJ434,buff!$K:$L,2,FALSE),"")=0,"",IF($AH434=AT$5,VLOOKUP(AJ434,buff!$K:$L,2,FALSE),"")),"")</f>
        <v/>
      </c>
      <c r="AU434" s="6" t="str">
        <f>_xlfn.IFNA(IF(IF($AH434=AU$5,VLOOKUP(AK434,buff!$K:$L,2,FALSE),"")=0,"",IF($AH434=AU$5,VLOOKUP(AK434,buff!$K:$L,2,FALSE),"")),"")</f>
        <v/>
      </c>
      <c r="AV434" s="6" t="str">
        <f>_xlfn.IFNA(IF(IF($AH434=AV$5,VLOOKUP(AL434,buff!$K:$L,2,FALSE),"")=0,"",IF($AH434=AV$5,VLOOKUP(AL434,buff!$K:$L,2,FALSE),"")),"")</f>
        <v/>
      </c>
      <c r="AW434" s="6" t="str">
        <f>_xlfn.IFNA(IF(IF($AH434=AW$5,VLOOKUP(AM434,buff!$K:$L,2,FALSE),"")=0,"",IF($AH434=AW$5,VLOOKUP(AM434,buff!$K:$L,2,FALSE),"")),"")</f>
        <v/>
      </c>
      <c r="AX434" s="6" t="e">
        <f>VLOOKUP(AI434,buff!K:P,6,FALSE)</f>
        <v>#N/A</v>
      </c>
      <c r="AY434" t="e">
        <f t="shared" si="113"/>
        <v>#N/A</v>
      </c>
      <c r="AZ434" t="e">
        <f t="shared" si="113"/>
        <v>#N/A</v>
      </c>
      <c r="BA434">
        <f t="shared" si="114"/>
        <v>0</v>
      </c>
      <c r="BB434">
        <f t="shared" si="115"/>
        <v>0</v>
      </c>
    </row>
    <row r="435" spans="1:54" x14ac:dyDescent="0.15">
      <c r="A435" t="str">
        <f t="shared" si="103"/>
        <v>飞将主动技能1等级9</v>
      </c>
      <c r="B435" s="8">
        <v>429</v>
      </c>
      <c r="C435" s="8" t="str">
        <f>VLOOKUP(G435,角色!A:B,2,FALSE)</f>
        <v>飞将</v>
      </c>
      <c r="D435" s="8" t="str">
        <f t="shared" si="110"/>
        <v>主动技能1</v>
      </c>
      <c r="E435" s="8">
        <f t="shared" si="116"/>
        <v>9</v>
      </c>
      <c r="F435" s="8">
        <f t="shared" si="117"/>
        <v>1</v>
      </c>
      <c r="G435" s="8">
        <f t="shared" si="118"/>
        <v>8</v>
      </c>
      <c r="H435" s="4" t="s">
        <v>454</v>
      </c>
      <c r="I435" s="24" t="str">
        <f t="shared" si="121"/>
        <v>对敌方单体攻击，造成100%攻击力（+208）点伤害。</v>
      </c>
      <c r="J435" s="4" t="s">
        <v>305</v>
      </c>
      <c r="K435" s="1" t="s">
        <v>103</v>
      </c>
      <c r="L435" s="24" t="s">
        <v>107</v>
      </c>
      <c r="M435" s="4"/>
      <c r="N435" s="4">
        <v>100</v>
      </c>
      <c r="O435" s="4"/>
      <c r="T435" s="6" t="str">
        <f t="shared" si="104"/>
        <v/>
      </c>
      <c r="U435" s="6" t="str">
        <f t="shared" si="105"/>
        <v/>
      </c>
      <c r="Y435">
        <f t="shared" si="119"/>
        <v>0</v>
      </c>
      <c r="Z435">
        <v>100</v>
      </c>
      <c r="AA435" s="23">
        <v>10</v>
      </c>
      <c r="AB435" s="23">
        <f>INT(VLOOKUP(VLOOKUP($C435,角色技能升级比率表!$B:$C,2,FALSE),角色属性概况!E:F,2,FALSE)*VLOOKUP(E435,角色属性概况!I:M,3,FALSE)*AA435/100)</f>
        <v>208</v>
      </c>
      <c r="AE435">
        <v>0</v>
      </c>
      <c r="AF435" s="23">
        <f t="shared" si="111"/>
        <v>0</v>
      </c>
      <c r="AG435" s="23">
        <f t="shared" si="112"/>
        <v>0</v>
      </c>
      <c r="AN435" s="6" t="str">
        <f>_xlfn.IFNA(IF(IF($AH435=AN$5,VLOOKUP(AI435,buff!$K:$L,2,FALSE),"")=0,"",IF($AH435=AN$5,VLOOKUP(AI435,buff!$K:$L,2,FALSE),"")),"")</f>
        <v/>
      </c>
      <c r="AO435" s="6" t="str">
        <f>_xlfn.IFNA(IF(IF($AH435=AO$5,VLOOKUP(AJ435,buff!$K:$L,2,FALSE),"")=0,"",IF($AH435=AO$5,VLOOKUP(AJ435,buff!$K:$L,2,FALSE),"")),"")</f>
        <v/>
      </c>
      <c r="AP435" s="6" t="str">
        <f>_xlfn.IFNA(IF(IF($AH435=AP$5,VLOOKUP(AK435,buff!$K:$L,2,FALSE),"")=0,"",IF($AH435=AP$5,VLOOKUP(AK435,buff!$K:$L,2,FALSE),"")),"")</f>
        <v/>
      </c>
      <c r="AQ435" s="6" t="str">
        <f>_xlfn.IFNA(IF(IF($AH435=AQ$5,VLOOKUP(AL435,buff!$K:$L,2,FALSE),"")=0,"",IF($AH435=AQ$5,VLOOKUP(AL435,buff!$K:$L,2,FALSE),"")),"")</f>
        <v/>
      </c>
      <c r="AR435" s="6" t="str">
        <f>_xlfn.IFNA(IF(IF($AH435=AR$5,VLOOKUP(AM435,buff!$K:$L,2,FALSE),"")=0,"",IF($AH435=AR$5,VLOOKUP(AM435,buff!$K:$L,2,FALSE),"")),"")</f>
        <v/>
      </c>
      <c r="AS435" s="6" t="str">
        <f>_xlfn.IFNA(IF(IF($AH435=AS$5,VLOOKUP(AI435,buff!$K:$L,2,FALSE),"")=0,"",IF($AH435=AS$5,VLOOKUP(AI435,buff!$K:$L,2,FALSE),"")),"")</f>
        <v/>
      </c>
      <c r="AT435" s="6" t="str">
        <f>_xlfn.IFNA(IF(IF($AH435=AT$5,VLOOKUP(AJ435,buff!$K:$L,2,FALSE),"")=0,"",IF($AH435=AT$5,VLOOKUP(AJ435,buff!$K:$L,2,FALSE),"")),"")</f>
        <v/>
      </c>
      <c r="AU435" s="6" t="str">
        <f>_xlfn.IFNA(IF(IF($AH435=AU$5,VLOOKUP(AK435,buff!$K:$L,2,FALSE),"")=0,"",IF($AH435=AU$5,VLOOKUP(AK435,buff!$K:$L,2,FALSE),"")),"")</f>
        <v/>
      </c>
      <c r="AV435" s="6" t="str">
        <f>_xlfn.IFNA(IF(IF($AH435=AV$5,VLOOKUP(AL435,buff!$K:$L,2,FALSE),"")=0,"",IF($AH435=AV$5,VLOOKUP(AL435,buff!$K:$L,2,FALSE),"")),"")</f>
        <v/>
      </c>
      <c r="AW435" s="6" t="str">
        <f>_xlfn.IFNA(IF(IF($AH435=AW$5,VLOOKUP(AM435,buff!$K:$L,2,FALSE),"")=0,"",IF($AH435=AW$5,VLOOKUP(AM435,buff!$K:$L,2,FALSE),"")),"")</f>
        <v/>
      </c>
      <c r="AX435" s="6" t="e">
        <f>VLOOKUP(AI435,buff!K:P,6,FALSE)</f>
        <v>#N/A</v>
      </c>
      <c r="AY435" t="e">
        <f t="shared" si="113"/>
        <v>#N/A</v>
      </c>
      <c r="AZ435" t="e">
        <f t="shared" si="113"/>
        <v>#N/A</v>
      </c>
      <c r="BA435">
        <f t="shared" si="114"/>
        <v>0</v>
      </c>
      <c r="BB435">
        <f t="shared" si="115"/>
        <v>0</v>
      </c>
    </row>
    <row r="436" spans="1:54" x14ac:dyDescent="0.15">
      <c r="A436" t="str">
        <f t="shared" si="103"/>
        <v>飞将主动技能1等级10</v>
      </c>
      <c r="B436" s="8">
        <v>430</v>
      </c>
      <c r="C436" s="8" t="str">
        <f>VLOOKUP(G436,角色!A:B,2,FALSE)</f>
        <v>飞将</v>
      </c>
      <c r="D436" s="8" t="str">
        <f t="shared" si="110"/>
        <v>主动技能1</v>
      </c>
      <c r="E436" s="8">
        <f t="shared" si="116"/>
        <v>10</v>
      </c>
      <c r="F436" s="8">
        <f t="shared" si="117"/>
        <v>1</v>
      </c>
      <c r="G436" s="8">
        <f t="shared" si="118"/>
        <v>8</v>
      </c>
      <c r="H436" s="4" t="s">
        <v>454</v>
      </c>
      <c r="I436" s="24" t="str">
        <f t="shared" ref="I436:I446" si="122">"对敌方单体进行穿透攻击，造成100%攻击力（+"&amp;AB436&amp;"）点伤害。"</f>
        <v>对敌方单体进行穿透攻击，造成100%攻击力（+256）点伤害。</v>
      </c>
      <c r="J436" s="4" t="s">
        <v>305</v>
      </c>
      <c r="K436" s="1" t="s">
        <v>103</v>
      </c>
      <c r="L436" s="4" t="s">
        <v>110</v>
      </c>
      <c r="M436" s="4"/>
      <c r="N436" s="4">
        <v>100</v>
      </c>
      <c r="O436" s="4">
        <v>100</v>
      </c>
      <c r="T436" s="6" t="str">
        <f t="shared" si="104"/>
        <v/>
      </c>
      <c r="U436" s="6" t="str">
        <f t="shared" si="105"/>
        <v/>
      </c>
      <c r="Y436">
        <f t="shared" si="119"/>
        <v>0</v>
      </c>
      <c r="Z436">
        <v>100</v>
      </c>
      <c r="AA436" s="23">
        <v>10</v>
      </c>
      <c r="AB436" s="23">
        <f>INT(VLOOKUP(VLOOKUP($C436,角色技能升级比率表!$B:$C,2,FALSE),角色属性概况!E:F,2,FALSE)*VLOOKUP(E436,角色属性概况!I:M,3,FALSE)*AA436/100)</f>
        <v>256</v>
      </c>
      <c r="AE436">
        <v>0</v>
      </c>
      <c r="AF436" s="23">
        <f t="shared" si="111"/>
        <v>0</v>
      </c>
      <c r="AG436" s="23">
        <f t="shared" si="112"/>
        <v>0</v>
      </c>
      <c r="AN436" s="6" t="str">
        <f>_xlfn.IFNA(IF(IF($AH436=AN$5,VLOOKUP(AI436,buff!$K:$L,2,FALSE),"")=0,"",IF($AH436=AN$5,VLOOKUP(AI436,buff!$K:$L,2,FALSE),"")),"")</f>
        <v/>
      </c>
      <c r="AO436" s="6" t="str">
        <f>_xlfn.IFNA(IF(IF($AH436=AO$5,VLOOKUP(AJ436,buff!$K:$L,2,FALSE),"")=0,"",IF($AH436=AO$5,VLOOKUP(AJ436,buff!$K:$L,2,FALSE),"")),"")</f>
        <v/>
      </c>
      <c r="AP436" s="6" t="str">
        <f>_xlfn.IFNA(IF(IF($AH436=AP$5,VLOOKUP(AK436,buff!$K:$L,2,FALSE),"")=0,"",IF($AH436=AP$5,VLOOKUP(AK436,buff!$K:$L,2,FALSE),"")),"")</f>
        <v/>
      </c>
      <c r="AQ436" s="6" t="str">
        <f>_xlfn.IFNA(IF(IF($AH436=AQ$5,VLOOKUP(AL436,buff!$K:$L,2,FALSE),"")=0,"",IF($AH436=AQ$5,VLOOKUP(AL436,buff!$K:$L,2,FALSE),"")),"")</f>
        <v/>
      </c>
      <c r="AR436" s="6" t="str">
        <f>_xlfn.IFNA(IF(IF($AH436=AR$5,VLOOKUP(AM436,buff!$K:$L,2,FALSE),"")=0,"",IF($AH436=AR$5,VLOOKUP(AM436,buff!$K:$L,2,FALSE),"")),"")</f>
        <v/>
      </c>
      <c r="AS436" s="6" t="str">
        <f>_xlfn.IFNA(IF(IF($AH436=AS$5,VLOOKUP(AI436,buff!$K:$L,2,FALSE),"")=0,"",IF($AH436=AS$5,VLOOKUP(AI436,buff!$K:$L,2,FALSE),"")),"")</f>
        <v/>
      </c>
      <c r="AT436" s="6" t="str">
        <f>_xlfn.IFNA(IF(IF($AH436=AT$5,VLOOKUP(AJ436,buff!$K:$L,2,FALSE),"")=0,"",IF($AH436=AT$5,VLOOKUP(AJ436,buff!$K:$L,2,FALSE),"")),"")</f>
        <v/>
      </c>
      <c r="AU436" s="6" t="str">
        <f>_xlfn.IFNA(IF(IF($AH436=AU$5,VLOOKUP(AK436,buff!$K:$L,2,FALSE),"")=0,"",IF($AH436=AU$5,VLOOKUP(AK436,buff!$K:$L,2,FALSE),"")),"")</f>
        <v/>
      </c>
      <c r="AV436" s="6" t="str">
        <f>_xlfn.IFNA(IF(IF($AH436=AV$5,VLOOKUP(AL436,buff!$K:$L,2,FALSE),"")=0,"",IF($AH436=AV$5,VLOOKUP(AL436,buff!$K:$L,2,FALSE),"")),"")</f>
        <v/>
      </c>
      <c r="AW436" s="6" t="str">
        <f>_xlfn.IFNA(IF(IF($AH436=AW$5,VLOOKUP(AM436,buff!$K:$L,2,FALSE),"")=0,"",IF($AH436=AW$5,VLOOKUP(AM436,buff!$K:$L,2,FALSE),"")),"")</f>
        <v/>
      </c>
      <c r="AX436" s="6" t="e">
        <f>VLOOKUP(AI436,buff!K:P,6,FALSE)</f>
        <v>#N/A</v>
      </c>
      <c r="AY436" t="e">
        <f t="shared" si="113"/>
        <v>#N/A</v>
      </c>
      <c r="AZ436" t="e">
        <f t="shared" si="113"/>
        <v>#N/A</v>
      </c>
      <c r="BA436">
        <f t="shared" si="114"/>
        <v>0</v>
      </c>
      <c r="BB436">
        <f t="shared" si="115"/>
        <v>0</v>
      </c>
    </row>
    <row r="437" spans="1:54" x14ac:dyDescent="0.15">
      <c r="A437" t="str">
        <f t="shared" si="103"/>
        <v>飞将主动技能1等级11</v>
      </c>
      <c r="B437" s="8">
        <v>431</v>
      </c>
      <c r="C437" s="8" t="str">
        <f>VLOOKUP(G437,角色!A:B,2,FALSE)</f>
        <v>飞将</v>
      </c>
      <c r="D437" s="8" t="str">
        <f t="shared" si="110"/>
        <v>主动技能1</v>
      </c>
      <c r="E437" s="8">
        <f t="shared" si="116"/>
        <v>11</v>
      </c>
      <c r="F437" s="8">
        <f t="shared" si="117"/>
        <v>1</v>
      </c>
      <c r="G437" s="8">
        <f t="shared" si="118"/>
        <v>8</v>
      </c>
      <c r="H437" s="4" t="s">
        <v>454</v>
      </c>
      <c r="I437" s="24" t="str">
        <f t="shared" si="122"/>
        <v>对敌方单体进行穿透攻击，造成100%攻击力（+315）点伤害。</v>
      </c>
      <c r="J437" s="4" t="s">
        <v>305</v>
      </c>
      <c r="K437" s="1" t="s">
        <v>103</v>
      </c>
      <c r="L437" s="4" t="s">
        <v>110</v>
      </c>
      <c r="M437" s="4"/>
      <c r="N437" s="4">
        <v>100</v>
      </c>
      <c r="O437" s="4">
        <v>100</v>
      </c>
      <c r="T437" s="6" t="str">
        <f t="shared" si="104"/>
        <v/>
      </c>
      <c r="U437" s="6" t="str">
        <f t="shared" si="105"/>
        <v/>
      </c>
      <c r="Y437">
        <f t="shared" si="119"/>
        <v>0</v>
      </c>
      <c r="Z437">
        <v>100</v>
      </c>
      <c r="AA437" s="23">
        <v>10</v>
      </c>
      <c r="AB437" s="23">
        <f>INT(VLOOKUP(VLOOKUP($C437,角色技能升级比率表!$B:$C,2,FALSE),角色属性概况!E:F,2,FALSE)*VLOOKUP(E437,角色属性概况!I:M,3,FALSE)*AA437/100)</f>
        <v>315</v>
      </c>
      <c r="AE437">
        <v>0</v>
      </c>
      <c r="AF437" s="23">
        <f t="shared" si="111"/>
        <v>0</v>
      </c>
      <c r="AG437" s="23">
        <f t="shared" si="112"/>
        <v>0</v>
      </c>
      <c r="AN437" s="6" t="str">
        <f>_xlfn.IFNA(IF(IF($AH437=AN$5,VLOOKUP(AI437,buff!$K:$L,2,FALSE),"")=0,"",IF($AH437=AN$5,VLOOKUP(AI437,buff!$K:$L,2,FALSE),"")),"")</f>
        <v/>
      </c>
      <c r="AO437" s="6" t="str">
        <f>_xlfn.IFNA(IF(IF($AH437=AO$5,VLOOKUP(AJ437,buff!$K:$L,2,FALSE),"")=0,"",IF($AH437=AO$5,VLOOKUP(AJ437,buff!$K:$L,2,FALSE),"")),"")</f>
        <v/>
      </c>
      <c r="AP437" s="6" t="str">
        <f>_xlfn.IFNA(IF(IF($AH437=AP$5,VLOOKUP(AK437,buff!$K:$L,2,FALSE),"")=0,"",IF($AH437=AP$5,VLOOKUP(AK437,buff!$K:$L,2,FALSE),"")),"")</f>
        <v/>
      </c>
      <c r="AQ437" s="6" t="str">
        <f>_xlfn.IFNA(IF(IF($AH437=AQ$5,VLOOKUP(AL437,buff!$K:$L,2,FALSE),"")=0,"",IF($AH437=AQ$5,VLOOKUP(AL437,buff!$K:$L,2,FALSE),"")),"")</f>
        <v/>
      </c>
      <c r="AR437" s="6" t="str">
        <f>_xlfn.IFNA(IF(IF($AH437=AR$5,VLOOKUP(AM437,buff!$K:$L,2,FALSE),"")=0,"",IF($AH437=AR$5,VLOOKUP(AM437,buff!$K:$L,2,FALSE),"")),"")</f>
        <v/>
      </c>
      <c r="AS437" s="6" t="str">
        <f>_xlfn.IFNA(IF(IF($AH437=AS$5,VLOOKUP(AI437,buff!$K:$L,2,FALSE),"")=0,"",IF($AH437=AS$5,VLOOKUP(AI437,buff!$K:$L,2,FALSE),"")),"")</f>
        <v/>
      </c>
      <c r="AT437" s="6" t="str">
        <f>_xlfn.IFNA(IF(IF($AH437=AT$5,VLOOKUP(AJ437,buff!$K:$L,2,FALSE),"")=0,"",IF($AH437=AT$5,VLOOKUP(AJ437,buff!$K:$L,2,FALSE),"")),"")</f>
        <v/>
      </c>
      <c r="AU437" s="6" t="str">
        <f>_xlfn.IFNA(IF(IF($AH437=AU$5,VLOOKUP(AK437,buff!$K:$L,2,FALSE),"")=0,"",IF($AH437=AU$5,VLOOKUP(AK437,buff!$K:$L,2,FALSE),"")),"")</f>
        <v/>
      </c>
      <c r="AV437" s="6" t="str">
        <f>_xlfn.IFNA(IF(IF($AH437=AV$5,VLOOKUP(AL437,buff!$K:$L,2,FALSE),"")=0,"",IF($AH437=AV$5,VLOOKUP(AL437,buff!$K:$L,2,FALSE),"")),"")</f>
        <v/>
      </c>
      <c r="AW437" s="6" t="str">
        <f>_xlfn.IFNA(IF(IF($AH437=AW$5,VLOOKUP(AM437,buff!$K:$L,2,FALSE),"")=0,"",IF($AH437=AW$5,VLOOKUP(AM437,buff!$K:$L,2,FALSE),"")),"")</f>
        <v/>
      </c>
      <c r="AX437" s="6" t="e">
        <f>VLOOKUP(AI437,buff!K:P,6,FALSE)</f>
        <v>#N/A</v>
      </c>
      <c r="AY437" t="e">
        <f t="shared" si="113"/>
        <v>#N/A</v>
      </c>
      <c r="AZ437" t="e">
        <f t="shared" si="113"/>
        <v>#N/A</v>
      </c>
      <c r="BA437">
        <f t="shared" si="114"/>
        <v>0</v>
      </c>
      <c r="BB437">
        <f t="shared" si="115"/>
        <v>0</v>
      </c>
    </row>
    <row r="438" spans="1:54" x14ac:dyDescent="0.15">
      <c r="A438" t="str">
        <f t="shared" si="103"/>
        <v>飞将主动技能1等级12</v>
      </c>
      <c r="B438" s="8">
        <v>432</v>
      </c>
      <c r="C438" s="8" t="str">
        <f>VLOOKUP(G438,角色!A:B,2,FALSE)</f>
        <v>飞将</v>
      </c>
      <c r="D438" s="8" t="str">
        <f t="shared" si="110"/>
        <v>主动技能1</v>
      </c>
      <c r="E438" s="8">
        <f t="shared" si="116"/>
        <v>12</v>
      </c>
      <c r="F438" s="8">
        <f t="shared" si="117"/>
        <v>1</v>
      </c>
      <c r="G438" s="8">
        <f t="shared" si="118"/>
        <v>8</v>
      </c>
      <c r="H438" s="4" t="s">
        <v>454</v>
      </c>
      <c r="I438" s="24" t="str">
        <f t="shared" si="122"/>
        <v>对敌方单体进行穿透攻击，造成100%攻击力（+388）点伤害。</v>
      </c>
      <c r="J438" s="4" t="s">
        <v>305</v>
      </c>
      <c r="K438" s="1" t="s">
        <v>103</v>
      </c>
      <c r="L438" s="4" t="s">
        <v>110</v>
      </c>
      <c r="M438" s="4"/>
      <c r="N438" s="4">
        <v>100</v>
      </c>
      <c r="O438" s="4">
        <v>100</v>
      </c>
      <c r="T438" s="6" t="str">
        <f t="shared" si="104"/>
        <v/>
      </c>
      <c r="U438" s="6" t="str">
        <f t="shared" si="105"/>
        <v/>
      </c>
      <c r="Y438">
        <f t="shared" si="119"/>
        <v>0</v>
      </c>
      <c r="Z438">
        <v>100</v>
      </c>
      <c r="AA438" s="23">
        <v>10</v>
      </c>
      <c r="AB438" s="23">
        <f>INT(VLOOKUP(VLOOKUP($C438,角色技能升级比率表!$B:$C,2,FALSE),角色属性概况!E:F,2,FALSE)*VLOOKUP(E438,角色属性概况!I:M,3,FALSE)*AA438/100)</f>
        <v>388</v>
      </c>
      <c r="AE438">
        <v>0</v>
      </c>
      <c r="AF438" s="23">
        <f t="shared" si="111"/>
        <v>0</v>
      </c>
      <c r="AG438" s="23">
        <f t="shared" si="112"/>
        <v>0</v>
      </c>
      <c r="AN438" s="6" t="str">
        <f>_xlfn.IFNA(IF(IF($AH438=AN$5,VLOOKUP(AI438,buff!$K:$L,2,FALSE),"")=0,"",IF($AH438=AN$5,VLOOKUP(AI438,buff!$K:$L,2,FALSE),"")),"")</f>
        <v/>
      </c>
      <c r="AO438" s="6" t="str">
        <f>_xlfn.IFNA(IF(IF($AH438=AO$5,VLOOKUP(AJ438,buff!$K:$L,2,FALSE),"")=0,"",IF($AH438=AO$5,VLOOKUP(AJ438,buff!$K:$L,2,FALSE),"")),"")</f>
        <v/>
      </c>
      <c r="AP438" s="6" t="str">
        <f>_xlfn.IFNA(IF(IF($AH438=AP$5,VLOOKUP(AK438,buff!$K:$L,2,FALSE),"")=0,"",IF($AH438=AP$5,VLOOKUP(AK438,buff!$K:$L,2,FALSE),"")),"")</f>
        <v/>
      </c>
      <c r="AQ438" s="6" t="str">
        <f>_xlfn.IFNA(IF(IF($AH438=AQ$5,VLOOKUP(AL438,buff!$K:$L,2,FALSE),"")=0,"",IF($AH438=AQ$5,VLOOKUP(AL438,buff!$K:$L,2,FALSE),"")),"")</f>
        <v/>
      </c>
      <c r="AR438" s="6" t="str">
        <f>_xlfn.IFNA(IF(IF($AH438=AR$5,VLOOKUP(AM438,buff!$K:$L,2,FALSE),"")=0,"",IF($AH438=AR$5,VLOOKUP(AM438,buff!$K:$L,2,FALSE),"")),"")</f>
        <v/>
      </c>
      <c r="AS438" s="6" t="str">
        <f>_xlfn.IFNA(IF(IF($AH438=AS$5,VLOOKUP(AI438,buff!$K:$L,2,FALSE),"")=0,"",IF($AH438=AS$5,VLOOKUP(AI438,buff!$K:$L,2,FALSE),"")),"")</f>
        <v/>
      </c>
      <c r="AT438" s="6" t="str">
        <f>_xlfn.IFNA(IF(IF($AH438=AT$5,VLOOKUP(AJ438,buff!$K:$L,2,FALSE),"")=0,"",IF($AH438=AT$5,VLOOKUP(AJ438,buff!$K:$L,2,FALSE),"")),"")</f>
        <v/>
      </c>
      <c r="AU438" s="6" t="str">
        <f>_xlfn.IFNA(IF(IF($AH438=AU$5,VLOOKUP(AK438,buff!$K:$L,2,FALSE),"")=0,"",IF($AH438=AU$5,VLOOKUP(AK438,buff!$K:$L,2,FALSE),"")),"")</f>
        <v/>
      </c>
      <c r="AV438" s="6" t="str">
        <f>_xlfn.IFNA(IF(IF($AH438=AV$5,VLOOKUP(AL438,buff!$K:$L,2,FALSE),"")=0,"",IF($AH438=AV$5,VLOOKUP(AL438,buff!$K:$L,2,FALSE),"")),"")</f>
        <v/>
      </c>
      <c r="AW438" s="6" t="str">
        <f>_xlfn.IFNA(IF(IF($AH438=AW$5,VLOOKUP(AM438,buff!$K:$L,2,FALSE),"")=0,"",IF($AH438=AW$5,VLOOKUP(AM438,buff!$K:$L,2,FALSE),"")),"")</f>
        <v/>
      </c>
      <c r="AX438" s="6" t="e">
        <f>VLOOKUP(AI438,buff!K:P,6,FALSE)</f>
        <v>#N/A</v>
      </c>
      <c r="AY438" t="e">
        <f t="shared" si="113"/>
        <v>#N/A</v>
      </c>
      <c r="AZ438" t="e">
        <f t="shared" si="113"/>
        <v>#N/A</v>
      </c>
      <c r="BA438">
        <f t="shared" si="114"/>
        <v>0</v>
      </c>
      <c r="BB438">
        <f t="shared" si="115"/>
        <v>0</v>
      </c>
    </row>
    <row r="439" spans="1:54" x14ac:dyDescent="0.15">
      <c r="A439" t="str">
        <f t="shared" si="103"/>
        <v>飞将主动技能1等级13</v>
      </c>
      <c r="B439" s="8">
        <v>433</v>
      </c>
      <c r="C439" s="8" t="str">
        <f>VLOOKUP(G439,角色!A:B,2,FALSE)</f>
        <v>飞将</v>
      </c>
      <c r="D439" s="8" t="str">
        <f t="shared" si="110"/>
        <v>主动技能1</v>
      </c>
      <c r="E439" s="8">
        <f t="shared" si="116"/>
        <v>13</v>
      </c>
      <c r="F439" s="8">
        <f t="shared" si="117"/>
        <v>1</v>
      </c>
      <c r="G439" s="8">
        <f t="shared" si="118"/>
        <v>8</v>
      </c>
      <c r="H439" s="4" t="s">
        <v>454</v>
      </c>
      <c r="I439" s="24" t="str">
        <f t="shared" si="122"/>
        <v>对敌方单体进行穿透攻击，造成100%攻击力（+478）点伤害。</v>
      </c>
      <c r="J439" s="4" t="s">
        <v>305</v>
      </c>
      <c r="K439" s="1" t="s">
        <v>103</v>
      </c>
      <c r="L439" s="4" t="s">
        <v>110</v>
      </c>
      <c r="M439" s="4"/>
      <c r="N439" s="4">
        <v>100</v>
      </c>
      <c r="O439" s="4">
        <v>100</v>
      </c>
      <c r="T439" s="6" t="str">
        <f t="shared" si="104"/>
        <v/>
      </c>
      <c r="U439" s="6" t="str">
        <f t="shared" si="105"/>
        <v/>
      </c>
      <c r="Y439">
        <f t="shared" ref="Y439:Y470" si="123">VLOOKUP(D439,BC:BD,2,FALSE)</f>
        <v>0</v>
      </c>
      <c r="Z439">
        <v>100</v>
      </c>
      <c r="AA439" s="23">
        <v>10</v>
      </c>
      <c r="AB439" s="23">
        <f>INT(VLOOKUP(VLOOKUP($C439,角色技能升级比率表!$B:$C,2,FALSE),角色属性概况!E:F,2,FALSE)*VLOOKUP(E439,角色属性概况!I:M,3,FALSE)*AA439/100)</f>
        <v>478</v>
      </c>
      <c r="AE439">
        <v>0</v>
      </c>
      <c r="AF439" s="23">
        <f t="shared" si="111"/>
        <v>0</v>
      </c>
      <c r="AG439" s="23">
        <f t="shared" si="112"/>
        <v>0</v>
      </c>
      <c r="AN439" s="6" t="str">
        <f>_xlfn.IFNA(IF(IF($AH439=AN$5,VLOOKUP(AI439,buff!$K:$L,2,FALSE),"")=0,"",IF($AH439=AN$5,VLOOKUP(AI439,buff!$K:$L,2,FALSE),"")),"")</f>
        <v/>
      </c>
      <c r="AO439" s="6" t="str">
        <f>_xlfn.IFNA(IF(IF($AH439=AO$5,VLOOKUP(AJ439,buff!$K:$L,2,FALSE),"")=0,"",IF($AH439=AO$5,VLOOKUP(AJ439,buff!$K:$L,2,FALSE),"")),"")</f>
        <v/>
      </c>
      <c r="AP439" s="6" t="str">
        <f>_xlfn.IFNA(IF(IF($AH439=AP$5,VLOOKUP(AK439,buff!$K:$L,2,FALSE),"")=0,"",IF($AH439=AP$5,VLOOKUP(AK439,buff!$K:$L,2,FALSE),"")),"")</f>
        <v/>
      </c>
      <c r="AQ439" s="6" t="str">
        <f>_xlfn.IFNA(IF(IF($AH439=AQ$5,VLOOKUP(AL439,buff!$K:$L,2,FALSE),"")=0,"",IF($AH439=AQ$5,VLOOKUP(AL439,buff!$K:$L,2,FALSE),"")),"")</f>
        <v/>
      </c>
      <c r="AR439" s="6" t="str">
        <f>_xlfn.IFNA(IF(IF($AH439=AR$5,VLOOKUP(AM439,buff!$K:$L,2,FALSE),"")=0,"",IF($AH439=AR$5,VLOOKUP(AM439,buff!$K:$L,2,FALSE),"")),"")</f>
        <v/>
      </c>
      <c r="AS439" s="6" t="str">
        <f>_xlfn.IFNA(IF(IF($AH439=AS$5,VLOOKUP(AI439,buff!$K:$L,2,FALSE),"")=0,"",IF($AH439=AS$5,VLOOKUP(AI439,buff!$K:$L,2,FALSE),"")),"")</f>
        <v/>
      </c>
      <c r="AT439" s="6" t="str">
        <f>_xlfn.IFNA(IF(IF($AH439=AT$5,VLOOKUP(AJ439,buff!$K:$L,2,FALSE),"")=0,"",IF($AH439=AT$5,VLOOKUP(AJ439,buff!$K:$L,2,FALSE),"")),"")</f>
        <v/>
      </c>
      <c r="AU439" s="6" t="str">
        <f>_xlfn.IFNA(IF(IF($AH439=AU$5,VLOOKUP(AK439,buff!$K:$L,2,FALSE),"")=0,"",IF($AH439=AU$5,VLOOKUP(AK439,buff!$K:$L,2,FALSE),"")),"")</f>
        <v/>
      </c>
      <c r="AV439" s="6" t="str">
        <f>_xlfn.IFNA(IF(IF($AH439=AV$5,VLOOKUP(AL439,buff!$K:$L,2,FALSE),"")=0,"",IF($AH439=AV$5,VLOOKUP(AL439,buff!$K:$L,2,FALSE),"")),"")</f>
        <v/>
      </c>
      <c r="AW439" s="6" t="str">
        <f>_xlfn.IFNA(IF(IF($AH439=AW$5,VLOOKUP(AM439,buff!$K:$L,2,FALSE),"")=0,"",IF($AH439=AW$5,VLOOKUP(AM439,buff!$K:$L,2,FALSE),"")),"")</f>
        <v/>
      </c>
      <c r="AX439" s="6" t="e">
        <f>VLOOKUP(AI439,buff!K:P,6,FALSE)</f>
        <v>#N/A</v>
      </c>
      <c r="AY439" t="e">
        <f t="shared" si="113"/>
        <v>#N/A</v>
      </c>
      <c r="AZ439" t="e">
        <f t="shared" si="113"/>
        <v>#N/A</v>
      </c>
      <c r="BA439">
        <f t="shared" si="114"/>
        <v>0</v>
      </c>
      <c r="BB439">
        <f t="shared" si="115"/>
        <v>0</v>
      </c>
    </row>
    <row r="440" spans="1:54" x14ac:dyDescent="0.15">
      <c r="A440" t="str">
        <f t="shared" si="103"/>
        <v>飞将主动技能1等级14</v>
      </c>
      <c r="B440" s="8">
        <v>434</v>
      </c>
      <c r="C440" s="8" t="str">
        <f>VLOOKUP(G440,角色!A:B,2,FALSE)</f>
        <v>飞将</v>
      </c>
      <c r="D440" s="8" t="str">
        <f t="shared" si="110"/>
        <v>主动技能1</v>
      </c>
      <c r="E440" s="8">
        <f t="shared" si="116"/>
        <v>14</v>
      </c>
      <c r="F440" s="8">
        <f t="shared" si="117"/>
        <v>1</v>
      </c>
      <c r="G440" s="8">
        <f t="shared" si="118"/>
        <v>8</v>
      </c>
      <c r="H440" s="4" t="s">
        <v>454</v>
      </c>
      <c r="I440" s="24" t="str">
        <f t="shared" si="122"/>
        <v>对敌方单体进行穿透攻击，造成100%攻击力（+588）点伤害。</v>
      </c>
      <c r="J440" s="4" t="s">
        <v>305</v>
      </c>
      <c r="K440" s="1" t="s">
        <v>103</v>
      </c>
      <c r="L440" s="4" t="s">
        <v>110</v>
      </c>
      <c r="M440" s="4"/>
      <c r="N440" s="4">
        <v>100</v>
      </c>
      <c r="O440" s="4">
        <v>100</v>
      </c>
      <c r="T440" s="6" t="str">
        <f t="shared" si="104"/>
        <v/>
      </c>
      <c r="U440" s="6" t="str">
        <f t="shared" si="105"/>
        <v/>
      </c>
      <c r="Y440">
        <f t="shared" si="123"/>
        <v>0</v>
      </c>
      <c r="Z440">
        <v>100</v>
      </c>
      <c r="AA440" s="23">
        <v>10</v>
      </c>
      <c r="AB440" s="23">
        <f>INT(VLOOKUP(VLOOKUP($C440,角色技能升级比率表!$B:$C,2,FALSE),角色属性概况!E:F,2,FALSE)*VLOOKUP(E440,角色属性概况!I:M,3,FALSE)*AA440/100)</f>
        <v>588</v>
      </c>
      <c r="AE440">
        <v>0</v>
      </c>
      <c r="AF440" s="23">
        <f t="shared" si="111"/>
        <v>0</v>
      </c>
      <c r="AG440" s="23">
        <f t="shared" si="112"/>
        <v>0</v>
      </c>
      <c r="AN440" s="6" t="str">
        <f>_xlfn.IFNA(IF(IF($AH440=AN$5,VLOOKUP(AI440,buff!$K:$L,2,FALSE),"")=0,"",IF($AH440=AN$5,VLOOKUP(AI440,buff!$K:$L,2,FALSE),"")),"")</f>
        <v/>
      </c>
      <c r="AO440" s="6" t="str">
        <f>_xlfn.IFNA(IF(IF($AH440=AO$5,VLOOKUP(AJ440,buff!$K:$L,2,FALSE),"")=0,"",IF($AH440=AO$5,VLOOKUP(AJ440,buff!$K:$L,2,FALSE),"")),"")</f>
        <v/>
      </c>
      <c r="AP440" s="6" t="str">
        <f>_xlfn.IFNA(IF(IF($AH440=AP$5,VLOOKUP(AK440,buff!$K:$L,2,FALSE),"")=0,"",IF($AH440=AP$5,VLOOKUP(AK440,buff!$K:$L,2,FALSE),"")),"")</f>
        <v/>
      </c>
      <c r="AQ440" s="6" t="str">
        <f>_xlfn.IFNA(IF(IF($AH440=AQ$5,VLOOKUP(AL440,buff!$K:$L,2,FALSE),"")=0,"",IF($AH440=AQ$5,VLOOKUP(AL440,buff!$K:$L,2,FALSE),"")),"")</f>
        <v/>
      </c>
      <c r="AR440" s="6" t="str">
        <f>_xlfn.IFNA(IF(IF($AH440=AR$5,VLOOKUP(AM440,buff!$K:$L,2,FALSE),"")=0,"",IF($AH440=AR$5,VLOOKUP(AM440,buff!$K:$L,2,FALSE),"")),"")</f>
        <v/>
      </c>
      <c r="AS440" s="6" t="str">
        <f>_xlfn.IFNA(IF(IF($AH440=AS$5,VLOOKUP(AI440,buff!$K:$L,2,FALSE),"")=0,"",IF($AH440=AS$5,VLOOKUP(AI440,buff!$K:$L,2,FALSE),"")),"")</f>
        <v/>
      </c>
      <c r="AT440" s="6" t="str">
        <f>_xlfn.IFNA(IF(IF($AH440=AT$5,VLOOKUP(AJ440,buff!$K:$L,2,FALSE),"")=0,"",IF($AH440=AT$5,VLOOKUP(AJ440,buff!$K:$L,2,FALSE),"")),"")</f>
        <v/>
      </c>
      <c r="AU440" s="6" t="str">
        <f>_xlfn.IFNA(IF(IF($AH440=AU$5,VLOOKUP(AK440,buff!$K:$L,2,FALSE),"")=0,"",IF($AH440=AU$5,VLOOKUP(AK440,buff!$K:$L,2,FALSE),"")),"")</f>
        <v/>
      </c>
      <c r="AV440" s="6" t="str">
        <f>_xlfn.IFNA(IF(IF($AH440=AV$5,VLOOKUP(AL440,buff!$K:$L,2,FALSE),"")=0,"",IF($AH440=AV$5,VLOOKUP(AL440,buff!$K:$L,2,FALSE),"")),"")</f>
        <v/>
      </c>
      <c r="AW440" s="6" t="str">
        <f>_xlfn.IFNA(IF(IF($AH440=AW$5,VLOOKUP(AM440,buff!$K:$L,2,FALSE),"")=0,"",IF($AH440=AW$5,VLOOKUP(AM440,buff!$K:$L,2,FALSE),"")),"")</f>
        <v/>
      </c>
      <c r="AX440" s="6" t="e">
        <f>VLOOKUP(AI440,buff!K:P,6,FALSE)</f>
        <v>#N/A</v>
      </c>
      <c r="AY440" t="e">
        <f t="shared" si="113"/>
        <v>#N/A</v>
      </c>
      <c r="AZ440" t="e">
        <f t="shared" si="113"/>
        <v>#N/A</v>
      </c>
      <c r="BA440">
        <f t="shared" si="114"/>
        <v>0</v>
      </c>
      <c r="BB440">
        <f t="shared" si="115"/>
        <v>0</v>
      </c>
    </row>
    <row r="441" spans="1:54" x14ac:dyDescent="0.15">
      <c r="A441" t="str">
        <f t="shared" si="103"/>
        <v>飞将主动技能1等级15</v>
      </c>
      <c r="B441" s="8">
        <v>435</v>
      </c>
      <c r="C441" s="8" t="str">
        <f>VLOOKUP(G441,角色!A:B,2,FALSE)</f>
        <v>飞将</v>
      </c>
      <c r="D441" s="8" t="str">
        <f t="shared" si="110"/>
        <v>主动技能1</v>
      </c>
      <c r="E441" s="8">
        <f t="shared" si="116"/>
        <v>15</v>
      </c>
      <c r="F441" s="8">
        <f t="shared" si="117"/>
        <v>1</v>
      </c>
      <c r="G441" s="8">
        <f t="shared" si="118"/>
        <v>8</v>
      </c>
      <c r="H441" s="4" t="s">
        <v>454</v>
      </c>
      <c r="I441" s="24" t="str">
        <f t="shared" si="122"/>
        <v>对敌方单体进行穿透攻击，造成100%攻击力（+724）点伤害。</v>
      </c>
      <c r="J441" s="4" t="s">
        <v>305</v>
      </c>
      <c r="K441" s="1" t="s">
        <v>103</v>
      </c>
      <c r="L441" s="4" t="s">
        <v>110</v>
      </c>
      <c r="M441" s="4"/>
      <c r="N441" s="4">
        <v>100</v>
      </c>
      <c r="O441" s="4">
        <v>100</v>
      </c>
      <c r="T441" s="6" t="str">
        <f t="shared" si="104"/>
        <v/>
      </c>
      <c r="U441" s="6" t="str">
        <f t="shared" si="105"/>
        <v/>
      </c>
      <c r="Y441">
        <f t="shared" si="123"/>
        <v>0</v>
      </c>
      <c r="Z441">
        <v>100</v>
      </c>
      <c r="AA441" s="23">
        <v>10</v>
      </c>
      <c r="AB441" s="23">
        <f>INT(VLOOKUP(VLOOKUP($C441,角色技能升级比率表!$B:$C,2,FALSE),角色属性概况!E:F,2,FALSE)*VLOOKUP(E441,角色属性概况!I:M,3,FALSE)*AA441/100)</f>
        <v>724</v>
      </c>
      <c r="AE441">
        <v>0</v>
      </c>
      <c r="AF441" s="23">
        <f t="shared" si="111"/>
        <v>0</v>
      </c>
      <c r="AG441" s="23">
        <f t="shared" si="112"/>
        <v>0</v>
      </c>
      <c r="AN441" s="6" t="str">
        <f>_xlfn.IFNA(IF(IF($AH441=AN$5,VLOOKUP(AI441,buff!$K:$L,2,FALSE),"")=0,"",IF($AH441=AN$5,VLOOKUP(AI441,buff!$K:$L,2,FALSE),"")),"")</f>
        <v/>
      </c>
      <c r="AO441" s="6" t="str">
        <f>_xlfn.IFNA(IF(IF($AH441=AO$5,VLOOKUP(AJ441,buff!$K:$L,2,FALSE),"")=0,"",IF($AH441=AO$5,VLOOKUP(AJ441,buff!$K:$L,2,FALSE),"")),"")</f>
        <v/>
      </c>
      <c r="AP441" s="6" t="str">
        <f>_xlfn.IFNA(IF(IF($AH441=AP$5,VLOOKUP(AK441,buff!$K:$L,2,FALSE),"")=0,"",IF($AH441=AP$5,VLOOKUP(AK441,buff!$K:$L,2,FALSE),"")),"")</f>
        <v/>
      </c>
      <c r="AQ441" s="6" t="str">
        <f>_xlfn.IFNA(IF(IF($AH441=AQ$5,VLOOKUP(AL441,buff!$K:$L,2,FALSE),"")=0,"",IF($AH441=AQ$5,VLOOKUP(AL441,buff!$K:$L,2,FALSE),"")),"")</f>
        <v/>
      </c>
      <c r="AR441" s="6" t="str">
        <f>_xlfn.IFNA(IF(IF($AH441=AR$5,VLOOKUP(AM441,buff!$K:$L,2,FALSE),"")=0,"",IF($AH441=AR$5,VLOOKUP(AM441,buff!$K:$L,2,FALSE),"")),"")</f>
        <v/>
      </c>
      <c r="AS441" s="6" t="str">
        <f>_xlfn.IFNA(IF(IF($AH441=AS$5,VLOOKUP(AI441,buff!$K:$L,2,FALSE),"")=0,"",IF($AH441=AS$5,VLOOKUP(AI441,buff!$K:$L,2,FALSE),"")),"")</f>
        <v/>
      </c>
      <c r="AT441" s="6" t="str">
        <f>_xlfn.IFNA(IF(IF($AH441=AT$5,VLOOKUP(AJ441,buff!$K:$L,2,FALSE),"")=0,"",IF($AH441=AT$5,VLOOKUP(AJ441,buff!$K:$L,2,FALSE),"")),"")</f>
        <v/>
      </c>
      <c r="AU441" s="6" t="str">
        <f>_xlfn.IFNA(IF(IF($AH441=AU$5,VLOOKUP(AK441,buff!$K:$L,2,FALSE),"")=0,"",IF($AH441=AU$5,VLOOKUP(AK441,buff!$K:$L,2,FALSE),"")),"")</f>
        <v/>
      </c>
      <c r="AV441" s="6" t="str">
        <f>_xlfn.IFNA(IF(IF($AH441=AV$5,VLOOKUP(AL441,buff!$K:$L,2,FALSE),"")=0,"",IF($AH441=AV$5,VLOOKUP(AL441,buff!$K:$L,2,FALSE),"")),"")</f>
        <v/>
      </c>
      <c r="AW441" s="6" t="str">
        <f>_xlfn.IFNA(IF(IF($AH441=AW$5,VLOOKUP(AM441,buff!$K:$L,2,FALSE),"")=0,"",IF($AH441=AW$5,VLOOKUP(AM441,buff!$K:$L,2,FALSE),"")),"")</f>
        <v/>
      </c>
      <c r="AX441" s="6" t="e">
        <f>VLOOKUP(AI441,buff!K:P,6,FALSE)</f>
        <v>#N/A</v>
      </c>
      <c r="AY441" t="e">
        <f t="shared" si="113"/>
        <v>#N/A</v>
      </c>
      <c r="AZ441" t="e">
        <f t="shared" si="113"/>
        <v>#N/A</v>
      </c>
      <c r="BA441">
        <f t="shared" si="114"/>
        <v>0</v>
      </c>
      <c r="BB441">
        <f t="shared" si="115"/>
        <v>0</v>
      </c>
    </row>
    <row r="442" spans="1:54" x14ac:dyDescent="0.15">
      <c r="A442" t="str">
        <f t="shared" si="103"/>
        <v>飞将主动技能1等级16</v>
      </c>
      <c r="B442" s="8">
        <v>436</v>
      </c>
      <c r="C442" s="8" t="str">
        <f>VLOOKUP(G442,角色!A:B,2,FALSE)</f>
        <v>飞将</v>
      </c>
      <c r="D442" s="8" t="str">
        <f t="shared" si="110"/>
        <v>主动技能1</v>
      </c>
      <c r="E442" s="8">
        <f t="shared" si="116"/>
        <v>16</v>
      </c>
      <c r="F442" s="8">
        <f t="shared" si="117"/>
        <v>1</v>
      </c>
      <c r="G442" s="8">
        <f t="shared" si="118"/>
        <v>8</v>
      </c>
      <c r="H442" s="4" t="s">
        <v>454</v>
      </c>
      <c r="I442" s="24" t="str">
        <f t="shared" si="122"/>
        <v>对敌方单体进行穿透攻击，造成100%攻击力（+892）点伤害。</v>
      </c>
      <c r="J442" s="4" t="s">
        <v>305</v>
      </c>
      <c r="K442" s="1" t="s">
        <v>103</v>
      </c>
      <c r="L442" s="4" t="s">
        <v>110</v>
      </c>
      <c r="M442" s="4"/>
      <c r="N442" s="4">
        <v>100</v>
      </c>
      <c r="O442" s="4">
        <v>100</v>
      </c>
      <c r="T442" s="6" t="str">
        <f t="shared" si="104"/>
        <v/>
      </c>
      <c r="U442" s="6" t="str">
        <f t="shared" si="105"/>
        <v/>
      </c>
      <c r="Y442">
        <f t="shared" si="123"/>
        <v>0</v>
      </c>
      <c r="Z442">
        <v>100</v>
      </c>
      <c r="AA442" s="23">
        <v>10</v>
      </c>
      <c r="AB442" s="23">
        <f>INT(VLOOKUP(VLOOKUP($C442,角色技能升级比率表!$B:$C,2,FALSE),角色属性概况!E:F,2,FALSE)*VLOOKUP(E442,角色属性概况!I:M,3,FALSE)*AA442/100)</f>
        <v>892</v>
      </c>
      <c r="AE442">
        <v>0</v>
      </c>
      <c r="AF442" s="23">
        <f t="shared" si="111"/>
        <v>0</v>
      </c>
      <c r="AG442" s="23">
        <f t="shared" si="112"/>
        <v>0</v>
      </c>
      <c r="AN442" s="6" t="str">
        <f>_xlfn.IFNA(IF(IF($AH442=AN$5,VLOOKUP(AI442,buff!$K:$L,2,FALSE),"")=0,"",IF($AH442=AN$5,VLOOKUP(AI442,buff!$K:$L,2,FALSE),"")),"")</f>
        <v/>
      </c>
      <c r="AO442" s="6" t="str">
        <f>_xlfn.IFNA(IF(IF($AH442=AO$5,VLOOKUP(AJ442,buff!$K:$L,2,FALSE),"")=0,"",IF($AH442=AO$5,VLOOKUP(AJ442,buff!$K:$L,2,FALSE),"")),"")</f>
        <v/>
      </c>
      <c r="AP442" s="6" t="str">
        <f>_xlfn.IFNA(IF(IF($AH442=AP$5,VLOOKUP(AK442,buff!$K:$L,2,FALSE),"")=0,"",IF($AH442=AP$5,VLOOKUP(AK442,buff!$K:$L,2,FALSE),"")),"")</f>
        <v/>
      </c>
      <c r="AQ442" s="6" t="str">
        <f>_xlfn.IFNA(IF(IF($AH442=AQ$5,VLOOKUP(AL442,buff!$K:$L,2,FALSE),"")=0,"",IF($AH442=AQ$5,VLOOKUP(AL442,buff!$K:$L,2,FALSE),"")),"")</f>
        <v/>
      </c>
      <c r="AR442" s="6" t="str">
        <f>_xlfn.IFNA(IF(IF($AH442=AR$5,VLOOKUP(AM442,buff!$K:$L,2,FALSE),"")=0,"",IF($AH442=AR$5,VLOOKUP(AM442,buff!$K:$L,2,FALSE),"")),"")</f>
        <v/>
      </c>
      <c r="AS442" s="6" t="str">
        <f>_xlfn.IFNA(IF(IF($AH442=AS$5,VLOOKUP(AI442,buff!$K:$L,2,FALSE),"")=0,"",IF($AH442=AS$5,VLOOKUP(AI442,buff!$K:$L,2,FALSE),"")),"")</f>
        <v/>
      </c>
      <c r="AT442" s="6" t="str">
        <f>_xlfn.IFNA(IF(IF($AH442=AT$5,VLOOKUP(AJ442,buff!$K:$L,2,FALSE),"")=0,"",IF($AH442=AT$5,VLOOKUP(AJ442,buff!$K:$L,2,FALSE),"")),"")</f>
        <v/>
      </c>
      <c r="AU442" s="6" t="str">
        <f>_xlfn.IFNA(IF(IF($AH442=AU$5,VLOOKUP(AK442,buff!$K:$L,2,FALSE),"")=0,"",IF($AH442=AU$5,VLOOKUP(AK442,buff!$K:$L,2,FALSE),"")),"")</f>
        <v/>
      </c>
      <c r="AV442" s="6" t="str">
        <f>_xlfn.IFNA(IF(IF($AH442=AV$5,VLOOKUP(AL442,buff!$K:$L,2,FALSE),"")=0,"",IF($AH442=AV$5,VLOOKUP(AL442,buff!$K:$L,2,FALSE),"")),"")</f>
        <v/>
      </c>
      <c r="AW442" s="6" t="str">
        <f>_xlfn.IFNA(IF(IF($AH442=AW$5,VLOOKUP(AM442,buff!$K:$L,2,FALSE),"")=0,"",IF($AH442=AW$5,VLOOKUP(AM442,buff!$K:$L,2,FALSE),"")),"")</f>
        <v/>
      </c>
      <c r="AX442" s="6" t="e">
        <f>VLOOKUP(AI442,buff!K:P,6,FALSE)</f>
        <v>#N/A</v>
      </c>
      <c r="AY442" t="e">
        <f t="shared" si="113"/>
        <v>#N/A</v>
      </c>
      <c r="AZ442" t="e">
        <f t="shared" si="113"/>
        <v>#N/A</v>
      </c>
      <c r="BA442">
        <f t="shared" si="114"/>
        <v>0</v>
      </c>
      <c r="BB442">
        <f t="shared" si="115"/>
        <v>0</v>
      </c>
    </row>
    <row r="443" spans="1:54" x14ac:dyDescent="0.15">
      <c r="A443" t="str">
        <f t="shared" ref="A443:A506" si="124">C443&amp;D443&amp;$E$6&amp;E443</f>
        <v>飞将主动技能1等级17</v>
      </c>
      <c r="B443" s="8">
        <v>437</v>
      </c>
      <c r="C443" s="8" t="str">
        <f>VLOOKUP(G443,角色!A:B,2,FALSE)</f>
        <v>飞将</v>
      </c>
      <c r="D443" s="8" t="str">
        <f t="shared" si="110"/>
        <v>主动技能1</v>
      </c>
      <c r="E443" s="8">
        <f t="shared" si="116"/>
        <v>17</v>
      </c>
      <c r="F443" s="8">
        <f t="shared" si="117"/>
        <v>1</v>
      </c>
      <c r="G443" s="8">
        <f t="shared" si="118"/>
        <v>8</v>
      </c>
      <c r="H443" s="4" t="s">
        <v>454</v>
      </c>
      <c r="I443" s="24" t="str">
        <f t="shared" si="122"/>
        <v>对敌方单体进行穿透攻击，造成100%攻击力（+1098）点伤害。</v>
      </c>
      <c r="J443" s="4" t="s">
        <v>305</v>
      </c>
      <c r="K443" s="1" t="s">
        <v>103</v>
      </c>
      <c r="L443" s="4" t="s">
        <v>110</v>
      </c>
      <c r="M443" s="4"/>
      <c r="N443" s="4">
        <v>100</v>
      </c>
      <c r="O443" s="4">
        <v>100</v>
      </c>
      <c r="T443" s="6" t="str">
        <f t="shared" ref="T443:T466" si="125">IF(AN443="","",AN443)&amp;IF(AO443="","","|"&amp;AO443)&amp;IF(AP443="","","|"&amp;AP443)&amp;IF(AQ443="","","|"&amp;AQ443)&amp;IF(AR443="","","|"&amp;AR443)</f>
        <v/>
      </c>
      <c r="U443" s="6" t="str">
        <f t="shared" ref="U443:U466" si="126">IF(AS443="","",AS443)&amp;IF(AT443="","","|"&amp;AT443)&amp;IF(AU443="","","|"&amp;AU443)&amp;IF(AV443="","","|"&amp;AV443)&amp;IF(AW443="","","|"&amp;AW443)</f>
        <v/>
      </c>
      <c r="Y443">
        <f t="shared" si="123"/>
        <v>0</v>
      </c>
      <c r="Z443">
        <v>100</v>
      </c>
      <c r="AA443" s="23">
        <v>10</v>
      </c>
      <c r="AB443" s="23">
        <f>INT(VLOOKUP(VLOOKUP($C443,角色技能升级比率表!$B:$C,2,FALSE),角色属性概况!E:F,2,FALSE)*VLOOKUP(E443,角色属性概况!I:M,3,FALSE)*AA443/100)</f>
        <v>1098</v>
      </c>
      <c r="AE443">
        <v>0</v>
      </c>
      <c r="AF443" s="23">
        <f t="shared" si="111"/>
        <v>0</v>
      </c>
      <c r="AG443" s="23">
        <f t="shared" si="112"/>
        <v>0</v>
      </c>
      <c r="AN443" s="6" t="str">
        <f>_xlfn.IFNA(IF(IF($AH443=AN$5,VLOOKUP(AI443,buff!$K:$L,2,FALSE),"")=0,"",IF($AH443=AN$5,VLOOKUP(AI443,buff!$K:$L,2,FALSE),"")),"")</f>
        <v/>
      </c>
      <c r="AO443" s="6" t="str">
        <f>_xlfn.IFNA(IF(IF($AH443=AO$5,VLOOKUP(AJ443,buff!$K:$L,2,FALSE),"")=0,"",IF($AH443=AO$5,VLOOKUP(AJ443,buff!$K:$L,2,FALSE),"")),"")</f>
        <v/>
      </c>
      <c r="AP443" s="6" t="str">
        <f>_xlfn.IFNA(IF(IF($AH443=AP$5,VLOOKUP(AK443,buff!$K:$L,2,FALSE),"")=0,"",IF($AH443=AP$5,VLOOKUP(AK443,buff!$K:$L,2,FALSE),"")),"")</f>
        <v/>
      </c>
      <c r="AQ443" s="6" t="str">
        <f>_xlfn.IFNA(IF(IF($AH443=AQ$5,VLOOKUP(AL443,buff!$K:$L,2,FALSE),"")=0,"",IF($AH443=AQ$5,VLOOKUP(AL443,buff!$K:$L,2,FALSE),"")),"")</f>
        <v/>
      </c>
      <c r="AR443" s="6" t="str">
        <f>_xlfn.IFNA(IF(IF($AH443=AR$5,VLOOKUP(AM443,buff!$K:$L,2,FALSE),"")=0,"",IF($AH443=AR$5,VLOOKUP(AM443,buff!$K:$L,2,FALSE),"")),"")</f>
        <v/>
      </c>
      <c r="AS443" s="6" t="str">
        <f>_xlfn.IFNA(IF(IF($AH443=AS$5,VLOOKUP(AI443,buff!$K:$L,2,FALSE),"")=0,"",IF($AH443=AS$5,VLOOKUP(AI443,buff!$K:$L,2,FALSE),"")),"")</f>
        <v/>
      </c>
      <c r="AT443" s="6" t="str">
        <f>_xlfn.IFNA(IF(IF($AH443=AT$5,VLOOKUP(AJ443,buff!$K:$L,2,FALSE),"")=0,"",IF($AH443=AT$5,VLOOKUP(AJ443,buff!$K:$L,2,FALSE),"")),"")</f>
        <v/>
      </c>
      <c r="AU443" s="6" t="str">
        <f>_xlfn.IFNA(IF(IF($AH443=AU$5,VLOOKUP(AK443,buff!$K:$L,2,FALSE),"")=0,"",IF($AH443=AU$5,VLOOKUP(AK443,buff!$K:$L,2,FALSE),"")),"")</f>
        <v/>
      </c>
      <c r="AV443" s="6" t="str">
        <f>_xlfn.IFNA(IF(IF($AH443=AV$5,VLOOKUP(AL443,buff!$K:$L,2,FALSE),"")=0,"",IF($AH443=AV$5,VLOOKUP(AL443,buff!$K:$L,2,FALSE),"")),"")</f>
        <v/>
      </c>
      <c r="AW443" s="6" t="str">
        <f>_xlfn.IFNA(IF(IF($AH443=AW$5,VLOOKUP(AM443,buff!$K:$L,2,FALSE),"")=0,"",IF($AH443=AW$5,VLOOKUP(AM443,buff!$K:$L,2,FALSE),"")),"")</f>
        <v/>
      </c>
      <c r="AX443" s="6" t="e">
        <f>VLOOKUP(AI443,buff!K:P,6,FALSE)</f>
        <v>#N/A</v>
      </c>
      <c r="AY443" t="e">
        <f t="shared" si="113"/>
        <v>#N/A</v>
      </c>
      <c r="AZ443" t="e">
        <f t="shared" si="113"/>
        <v>#N/A</v>
      </c>
      <c r="BA443">
        <f t="shared" si="114"/>
        <v>0</v>
      </c>
      <c r="BB443">
        <f t="shared" si="115"/>
        <v>0</v>
      </c>
    </row>
    <row r="444" spans="1:54" x14ac:dyDescent="0.15">
      <c r="A444" t="str">
        <f t="shared" si="124"/>
        <v>飞将主动技能1等级18</v>
      </c>
      <c r="B444" s="8">
        <v>438</v>
      </c>
      <c r="C444" s="8" t="str">
        <f>VLOOKUP(G444,角色!A:B,2,FALSE)</f>
        <v>飞将</v>
      </c>
      <c r="D444" s="8" t="str">
        <f t="shared" si="110"/>
        <v>主动技能1</v>
      </c>
      <c r="E444" s="8">
        <f t="shared" si="116"/>
        <v>18</v>
      </c>
      <c r="F444" s="8">
        <f t="shared" si="117"/>
        <v>1</v>
      </c>
      <c r="G444" s="8">
        <f t="shared" si="118"/>
        <v>8</v>
      </c>
      <c r="H444" s="4" t="s">
        <v>454</v>
      </c>
      <c r="I444" s="24" t="str">
        <f t="shared" si="122"/>
        <v>对敌方单体进行穿透攻击，造成100%攻击力（+1352）点伤害。</v>
      </c>
      <c r="J444" s="4" t="s">
        <v>305</v>
      </c>
      <c r="K444" s="1" t="s">
        <v>103</v>
      </c>
      <c r="L444" s="4" t="s">
        <v>110</v>
      </c>
      <c r="M444" s="4"/>
      <c r="N444" s="4">
        <v>100</v>
      </c>
      <c r="O444" s="4">
        <v>100</v>
      </c>
      <c r="T444" s="6" t="str">
        <f t="shared" si="125"/>
        <v/>
      </c>
      <c r="U444" s="6" t="str">
        <f t="shared" si="126"/>
        <v/>
      </c>
      <c r="Y444">
        <f t="shared" si="123"/>
        <v>0</v>
      </c>
      <c r="Z444">
        <v>100</v>
      </c>
      <c r="AA444" s="23">
        <v>10</v>
      </c>
      <c r="AB444" s="23">
        <f>INT(VLOOKUP(VLOOKUP($C444,角色技能升级比率表!$B:$C,2,FALSE),角色属性概况!E:F,2,FALSE)*VLOOKUP(E444,角色属性概况!I:M,3,FALSE)*AA444/100)</f>
        <v>1352</v>
      </c>
      <c r="AE444">
        <v>0</v>
      </c>
      <c r="AF444" s="23">
        <f t="shared" si="111"/>
        <v>0</v>
      </c>
      <c r="AG444" s="23">
        <f t="shared" si="112"/>
        <v>0</v>
      </c>
      <c r="AN444" s="6" t="str">
        <f>_xlfn.IFNA(IF(IF($AH444=AN$5,VLOOKUP(AI444,buff!$K:$L,2,FALSE),"")=0,"",IF($AH444=AN$5,VLOOKUP(AI444,buff!$K:$L,2,FALSE),"")),"")</f>
        <v/>
      </c>
      <c r="AO444" s="6" t="str">
        <f>_xlfn.IFNA(IF(IF($AH444=AO$5,VLOOKUP(AJ444,buff!$K:$L,2,FALSE),"")=0,"",IF($AH444=AO$5,VLOOKUP(AJ444,buff!$K:$L,2,FALSE),"")),"")</f>
        <v/>
      </c>
      <c r="AP444" s="6" t="str">
        <f>_xlfn.IFNA(IF(IF($AH444=AP$5,VLOOKUP(AK444,buff!$K:$L,2,FALSE),"")=0,"",IF($AH444=AP$5,VLOOKUP(AK444,buff!$K:$L,2,FALSE),"")),"")</f>
        <v/>
      </c>
      <c r="AQ444" s="6" t="str">
        <f>_xlfn.IFNA(IF(IF($AH444=AQ$5,VLOOKUP(AL444,buff!$K:$L,2,FALSE),"")=0,"",IF($AH444=AQ$5,VLOOKUP(AL444,buff!$K:$L,2,FALSE),"")),"")</f>
        <v/>
      </c>
      <c r="AR444" s="6" t="str">
        <f>_xlfn.IFNA(IF(IF($AH444=AR$5,VLOOKUP(AM444,buff!$K:$L,2,FALSE),"")=0,"",IF($AH444=AR$5,VLOOKUP(AM444,buff!$K:$L,2,FALSE),"")),"")</f>
        <v/>
      </c>
      <c r="AS444" s="6" t="str">
        <f>_xlfn.IFNA(IF(IF($AH444=AS$5,VLOOKUP(AI444,buff!$K:$L,2,FALSE),"")=0,"",IF($AH444=AS$5,VLOOKUP(AI444,buff!$K:$L,2,FALSE),"")),"")</f>
        <v/>
      </c>
      <c r="AT444" s="6" t="str">
        <f>_xlfn.IFNA(IF(IF($AH444=AT$5,VLOOKUP(AJ444,buff!$K:$L,2,FALSE),"")=0,"",IF($AH444=AT$5,VLOOKUP(AJ444,buff!$K:$L,2,FALSE),"")),"")</f>
        <v/>
      </c>
      <c r="AU444" s="6" t="str">
        <f>_xlfn.IFNA(IF(IF($AH444=AU$5,VLOOKUP(AK444,buff!$K:$L,2,FALSE),"")=0,"",IF($AH444=AU$5,VLOOKUP(AK444,buff!$K:$L,2,FALSE),"")),"")</f>
        <v/>
      </c>
      <c r="AV444" s="6" t="str">
        <f>_xlfn.IFNA(IF(IF($AH444=AV$5,VLOOKUP(AL444,buff!$K:$L,2,FALSE),"")=0,"",IF($AH444=AV$5,VLOOKUP(AL444,buff!$K:$L,2,FALSE),"")),"")</f>
        <v/>
      </c>
      <c r="AW444" s="6" t="str">
        <f>_xlfn.IFNA(IF(IF($AH444=AW$5,VLOOKUP(AM444,buff!$K:$L,2,FALSE),"")=0,"",IF($AH444=AW$5,VLOOKUP(AM444,buff!$K:$L,2,FALSE),"")),"")</f>
        <v/>
      </c>
      <c r="AX444" s="6" t="e">
        <f>VLOOKUP(AI444,buff!K:P,6,FALSE)</f>
        <v>#N/A</v>
      </c>
      <c r="AY444" t="e">
        <f t="shared" si="113"/>
        <v>#N/A</v>
      </c>
      <c r="AZ444" t="e">
        <f t="shared" si="113"/>
        <v>#N/A</v>
      </c>
      <c r="BA444">
        <f t="shared" si="114"/>
        <v>0</v>
      </c>
      <c r="BB444">
        <f t="shared" si="115"/>
        <v>0</v>
      </c>
    </row>
    <row r="445" spans="1:54" x14ac:dyDescent="0.15">
      <c r="A445" t="str">
        <f t="shared" si="124"/>
        <v>飞将主动技能1等级19</v>
      </c>
      <c r="B445" s="8">
        <v>439</v>
      </c>
      <c r="C445" s="8" t="str">
        <f>VLOOKUP(G445,角色!A:B,2,FALSE)</f>
        <v>飞将</v>
      </c>
      <c r="D445" s="8" t="str">
        <f t="shared" si="110"/>
        <v>主动技能1</v>
      </c>
      <c r="E445" s="8">
        <f t="shared" si="116"/>
        <v>19</v>
      </c>
      <c r="F445" s="8">
        <f t="shared" si="117"/>
        <v>1</v>
      </c>
      <c r="G445" s="8">
        <f t="shared" si="118"/>
        <v>8</v>
      </c>
      <c r="H445" s="4" t="s">
        <v>454</v>
      </c>
      <c r="I445" s="24" t="str">
        <f t="shared" si="122"/>
        <v>对敌方单体进行穿透攻击，造成100%攻击力（+1665）点伤害。</v>
      </c>
      <c r="J445" s="4" t="s">
        <v>305</v>
      </c>
      <c r="K445" s="1" t="s">
        <v>103</v>
      </c>
      <c r="L445" s="4" t="s">
        <v>110</v>
      </c>
      <c r="M445" s="4"/>
      <c r="N445" s="4">
        <v>100</v>
      </c>
      <c r="O445" s="4">
        <v>100</v>
      </c>
      <c r="T445" s="6" t="str">
        <f t="shared" si="125"/>
        <v/>
      </c>
      <c r="U445" s="6" t="str">
        <f t="shared" si="126"/>
        <v/>
      </c>
      <c r="Y445">
        <f t="shared" si="123"/>
        <v>0</v>
      </c>
      <c r="Z445">
        <v>100</v>
      </c>
      <c r="AA445" s="23">
        <v>10</v>
      </c>
      <c r="AB445" s="23">
        <f>INT(VLOOKUP(VLOOKUP($C445,角色技能升级比率表!$B:$C,2,FALSE),角色属性概况!E:F,2,FALSE)*VLOOKUP(E445,角色属性概况!I:M,3,FALSE)*AA445/100)</f>
        <v>1665</v>
      </c>
      <c r="AE445">
        <v>0</v>
      </c>
      <c r="AF445" s="23">
        <f t="shared" si="111"/>
        <v>0</v>
      </c>
      <c r="AG445" s="23">
        <f t="shared" si="112"/>
        <v>0</v>
      </c>
      <c r="AN445" s="6" t="str">
        <f>_xlfn.IFNA(IF(IF($AH445=AN$5,VLOOKUP(AI445,buff!$K:$L,2,FALSE),"")=0,"",IF($AH445=AN$5,VLOOKUP(AI445,buff!$K:$L,2,FALSE),"")),"")</f>
        <v/>
      </c>
      <c r="AO445" s="6" t="str">
        <f>_xlfn.IFNA(IF(IF($AH445=AO$5,VLOOKUP(AJ445,buff!$K:$L,2,FALSE),"")=0,"",IF($AH445=AO$5,VLOOKUP(AJ445,buff!$K:$L,2,FALSE),"")),"")</f>
        <v/>
      </c>
      <c r="AP445" s="6" t="str">
        <f>_xlfn.IFNA(IF(IF($AH445=AP$5,VLOOKUP(AK445,buff!$K:$L,2,FALSE),"")=0,"",IF($AH445=AP$5,VLOOKUP(AK445,buff!$K:$L,2,FALSE),"")),"")</f>
        <v/>
      </c>
      <c r="AQ445" s="6" t="str">
        <f>_xlfn.IFNA(IF(IF($AH445=AQ$5,VLOOKUP(AL445,buff!$K:$L,2,FALSE),"")=0,"",IF($AH445=AQ$5,VLOOKUP(AL445,buff!$K:$L,2,FALSE),"")),"")</f>
        <v/>
      </c>
      <c r="AR445" s="6" t="str">
        <f>_xlfn.IFNA(IF(IF($AH445=AR$5,VLOOKUP(AM445,buff!$K:$L,2,FALSE),"")=0,"",IF($AH445=AR$5,VLOOKUP(AM445,buff!$K:$L,2,FALSE),"")),"")</f>
        <v/>
      </c>
      <c r="AS445" s="6" t="str">
        <f>_xlfn.IFNA(IF(IF($AH445=AS$5,VLOOKUP(AI445,buff!$K:$L,2,FALSE),"")=0,"",IF($AH445=AS$5,VLOOKUP(AI445,buff!$K:$L,2,FALSE),"")),"")</f>
        <v/>
      </c>
      <c r="AT445" s="6" t="str">
        <f>_xlfn.IFNA(IF(IF($AH445=AT$5,VLOOKUP(AJ445,buff!$K:$L,2,FALSE),"")=0,"",IF($AH445=AT$5,VLOOKUP(AJ445,buff!$K:$L,2,FALSE),"")),"")</f>
        <v/>
      </c>
      <c r="AU445" s="6" t="str">
        <f>_xlfn.IFNA(IF(IF($AH445=AU$5,VLOOKUP(AK445,buff!$K:$L,2,FALSE),"")=0,"",IF($AH445=AU$5,VLOOKUP(AK445,buff!$K:$L,2,FALSE),"")),"")</f>
        <v/>
      </c>
      <c r="AV445" s="6" t="str">
        <f>_xlfn.IFNA(IF(IF($AH445=AV$5,VLOOKUP(AL445,buff!$K:$L,2,FALSE),"")=0,"",IF($AH445=AV$5,VLOOKUP(AL445,buff!$K:$L,2,FALSE),"")),"")</f>
        <v/>
      </c>
      <c r="AW445" s="6" t="str">
        <f>_xlfn.IFNA(IF(IF($AH445=AW$5,VLOOKUP(AM445,buff!$K:$L,2,FALSE),"")=0,"",IF($AH445=AW$5,VLOOKUP(AM445,buff!$K:$L,2,FALSE),"")),"")</f>
        <v/>
      </c>
      <c r="AX445" s="6" t="e">
        <f>VLOOKUP(AI445,buff!K:P,6,FALSE)</f>
        <v>#N/A</v>
      </c>
      <c r="AY445" t="e">
        <f t="shared" si="113"/>
        <v>#N/A</v>
      </c>
      <c r="AZ445" t="e">
        <f t="shared" si="113"/>
        <v>#N/A</v>
      </c>
      <c r="BA445">
        <f t="shared" si="114"/>
        <v>0</v>
      </c>
      <c r="BB445">
        <f t="shared" si="115"/>
        <v>0</v>
      </c>
    </row>
    <row r="446" spans="1:54" x14ac:dyDescent="0.15">
      <c r="A446" t="str">
        <f t="shared" si="124"/>
        <v>飞将主动技能1等级20</v>
      </c>
      <c r="B446" s="8">
        <v>440</v>
      </c>
      <c r="C446" s="8" t="str">
        <f>VLOOKUP(G446,角色!A:B,2,FALSE)</f>
        <v>飞将</v>
      </c>
      <c r="D446" s="8" t="str">
        <f t="shared" si="110"/>
        <v>主动技能1</v>
      </c>
      <c r="E446" s="8">
        <f t="shared" si="116"/>
        <v>20</v>
      </c>
      <c r="F446" s="8">
        <f t="shared" si="117"/>
        <v>1</v>
      </c>
      <c r="G446" s="8">
        <f t="shared" si="118"/>
        <v>8</v>
      </c>
      <c r="H446" s="4" t="s">
        <v>454</v>
      </c>
      <c r="I446" s="24" t="str">
        <f t="shared" si="122"/>
        <v>对敌方单体进行穿透攻击，造成100%攻击力（+2051）点伤害。</v>
      </c>
      <c r="J446" s="4" t="s">
        <v>305</v>
      </c>
      <c r="K446" s="1" t="s">
        <v>103</v>
      </c>
      <c r="L446" s="4" t="s">
        <v>110</v>
      </c>
      <c r="M446" s="4"/>
      <c r="N446" s="4">
        <v>100</v>
      </c>
      <c r="O446" s="4">
        <v>100</v>
      </c>
      <c r="T446" s="6" t="str">
        <f t="shared" si="125"/>
        <v/>
      </c>
      <c r="U446" s="6" t="str">
        <f t="shared" si="126"/>
        <v/>
      </c>
      <c r="Y446">
        <f t="shared" si="123"/>
        <v>0</v>
      </c>
      <c r="Z446">
        <v>100</v>
      </c>
      <c r="AA446" s="23">
        <v>10</v>
      </c>
      <c r="AB446" s="23">
        <f>INT(VLOOKUP(VLOOKUP($C446,角色技能升级比率表!$B:$C,2,FALSE),角色属性概况!E:F,2,FALSE)*VLOOKUP(E446,角色属性概况!I:M,3,FALSE)*AA446/100)</f>
        <v>2051</v>
      </c>
      <c r="AE446">
        <v>0</v>
      </c>
      <c r="AF446" s="23">
        <f t="shared" si="111"/>
        <v>0</v>
      </c>
      <c r="AG446" s="23">
        <f t="shared" si="112"/>
        <v>0</v>
      </c>
      <c r="AN446" s="6" t="str">
        <f>_xlfn.IFNA(IF(IF($AH446=AN$5,VLOOKUP(AI446,buff!$K:$L,2,FALSE),"")=0,"",IF($AH446=AN$5,VLOOKUP(AI446,buff!$K:$L,2,FALSE),"")),"")</f>
        <v/>
      </c>
      <c r="AO446" s="6" t="str">
        <f>_xlfn.IFNA(IF(IF($AH446=AO$5,VLOOKUP(AJ446,buff!$K:$L,2,FALSE),"")=0,"",IF($AH446=AO$5,VLOOKUP(AJ446,buff!$K:$L,2,FALSE),"")),"")</f>
        <v/>
      </c>
      <c r="AP446" s="6" t="str">
        <f>_xlfn.IFNA(IF(IF($AH446=AP$5,VLOOKUP(AK446,buff!$K:$L,2,FALSE),"")=0,"",IF($AH446=AP$5,VLOOKUP(AK446,buff!$K:$L,2,FALSE),"")),"")</f>
        <v/>
      </c>
      <c r="AQ446" s="6" t="str">
        <f>_xlfn.IFNA(IF(IF($AH446=AQ$5,VLOOKUP(AL446,buff!$K:$L,2,FALSE),"")=0,"",IF($AH446=AQ$5,VLOOKUP(AL446,buff!$K:$L,2,FALSE),"")),"")</f>
        <v/>
      </c>
      <c r="AR446" s="6" t="str">
        <f>_xlfn.IFNA(IF(IF($AH446=AR$5,VLOOKUP(AM446,buff!$K:$L,2,FALSE),"")=0,"",IF($AH446=AR$5,VLOOKUP(AM446,buff!$K:$L,2,FALSE),"")),"")</f>
        <v/>
      </c>
      <c r="AS446" s="6" t="str">
        <f>_xlfn.IFNA(IF(IF($AH446=AS$5,VLOOKUP(AI446,buff!$K:$L,2,FALSE),"")=0,"",IF($AH446=AS$5,VLOOKUP(AI446,buff!$K:$L,2,FALSE),"")),"")</f>
        <v/>
      </c>
      <c r="AT446" s="6" t="str">
        <f>_xlfn.IFNA(IF(IF($AH446=AT$5,VLOOKUP(AJ446,buff!$K:$L,2,FALSE),"")=0,"",IF($AH446=AT$5,VLOOKUP(AJ446,buff!$K:$L,2,FALSE),"")),"")</f>
        <v/>
      </c>
      <c r="AU446" s="6" t="str">
        <f>_xlfn.IFNA(IF(IF($AH446=AU$5,VLOOKUP(AK446,buff!$K:$L,2,FALSE),"")=0,"",IF($AH446=AU$5,VLOOKUP(AK446,buff!$K:$L,2,FALSE),"")),"")</f>
        <v/>
      </c>
      <c r="AV446" s="6" t="str">
        <f>_xlfn.IFNA(IF(IF($AH446=AV$5,VLOOKUP(AL446,buff!$K:$L,2,FALSE),"")=0,"",IF($AH446=AV$5,VLOOKUP(AL446,buff!$K:$L,2,FALSE),"")),"")</f>
        <v/>
      </c>
      <c r="AW446" s="6" t="str">
        <f>_xlfn.IFNA(IF(IF($AH446=AW$5,VLOOKUP(AM446,buff!$K:$L,2,FALSE),"")=0,"",IF($AH446=AW$5,VLOOKUP(AM446,buff!$K:$L,2,FALSE),"")),"")</f>
        <v/>
      </c>
      <c r="AX446" s="6" t="e">
        <f>VLOOKUP(AI446,buff!K:P,6,FALSE)</f>
        <v>#N/A</v>
      </c>
      <c r="AY446" t="e">
        <f t="shared" si="113"/>
        <v>#N/A</v>
      </c>
      <c r="AZ446" t="e">
        <f t="shared" si="113"/>
        <v>#N/A</v>
      </c>
      <c r="BA446">
        <f t="shared" si="114"/>
        <v>0</v>
      </c>
      <c r="BB446">
        <f t="shared" si="115"/>
        <v>0</v>
      </c>
    </row>
    <row r="447" spans="1:54" x14ac:dyDescent="0.15">
      <c r="A447" t="str">
        <f t="shared" si="124"/>
        <v>飞将主动技能2等级1</v>
      </c>
      <c r="B447" s="8">
        <v>441</v>
      </c>
      <c r="C447" s="8" t="str">
        <f>VLOOKUP(G447,角色!A:B,2,FALSE)</f>
        <v>飞将</v>
      </c>
      <c r="D447" s="8" t="str">
        <f t="shared" si="110"/>
        <v>主动技能2</v>
      </c>
      <c r="E447" s="8">
        <f t="shared" si="116"/>
        <v>1</v>
      </c>
      <c r="F447" s="8">
        <f t="shared" si="117"/>
        <v>2</v>
      </c>
      <c r="G447" s="8">
        <f t="shared" si="118"/>
        <v>8</v>
      </c>
      <c r="H447" s="4" t="s">
        <v>417</v>
      </c>
      <c r="I447" s="24" t="str">
        <f>"对敌方单体造成125%攻击力（+"&amp;AB447&amp;"）点伤害。"</f>
        <v>对敌方单体造成125%攻击力（+76）点伤害。</v>
      </c>
      <c r="J447" s="4" t="s">
        <v>305</v>
      </c>
      <c r="K447" s="1" t="s">
        <v>103</v>
      </c>
      <c r="L447" s="4" t="s">
        <v>107</v>
      </c>
      <c r="M447" s="4"/>
      <c r="N447" s="4">
        <v>100</v>
      </c>
      <c r="O447" s="4"/>
      <c r="T447" s="6" t="str">
        <f t="shared" si="125"/>
        <v/>
      </c>
      <c r="U447" s="6" t="str">
        <f t="shared" si="126"/>
        <v/>
      </c>
      <c r="Y447">
        <f t="shared" si="123"/>
        <v>50</v>
      </c>
      <c r="Z447">
        <v>125</v>
      </c>
      <c r="AA447" s="23">
        <v>25</v>
      </c>
      <c r="AB447" s="23">
        <f>INT(VLOOKUP(VLOOKUP($C447,角色技能升级比率表!$B:$C,2,FALSE),角色属性概况!E:F,2,FALSE)*VLOOKUP(E447,角色属性概况!I:M,3,FALSE)*AA447/100)</f>
        <v>76</v>
      </c>
      <c r="AE447">
        <v>0</v>
      </c>
      <c r="AF447" s="23">
        <f t="shared" si="111"/>
        <v>2</v>
      </c>
      <c r="AG447" s="23">
        <f t="shared" si="112"/>
        <v>1</v>
      </c>
      <c r="AN447" s="6" t="str">
        <f>_xlfn.IFNA(IF(IF($AH447=AN$5,VLOOKUP(AI447,buff!$K:$L,2,FALSE),"")=0,"",IF($AH447=AN$5,VLOOKUP(AI447,buff!$K:$L,2,FALSE),"")),"")</f>
        <v/>
      </c>
      <c r="AO447" s="6" t="str">
        <f>_xlfn.IFNA(IF(IF($AH447=AO$5,VLOOKUP(AJ447,buff!$K:$L,2,FALSE),"")=0,"",IF($AH447=AO$5,VLOOKUP(AJ447,buff!$K:$L,2,FALSE),"")),"")</f>
        <v/>
      </c>
      <c r="AP447" s="6" t="str">
        <f>_xlfn.IFNA(IF(IF($AH447=AP$5,VLOOKUP(AK447,buff!$K:$L,2,FALSE),"")=0,"",IF($AH447=AP$5,VLOOKUP(AK447,buff!$K:$L,2,FALSE),"")),"")</f>
        <v/>
      </c>
      <c r="AQ447" s="6" t="str">
        <f>_xlfn.IFNA(IF(IF($AH447=AQ$5,VLOOKUP(AL447,buff!$K:$L,2,FALSE),"")=0,"",IF($AH447=AQ$5,VLOOKUP(AL447,buff!$K:$L,2,FALSE),"")),"")</f>
        <v/>
      </c>
      <c r="AR447" s="6" t="str">
        <f>_xlfn.IFNA(IF(IF($AH447=AR$5,VLOOKUP(AM447,buff!$K:$L,2,FALSE),"")=0,"",IF($AH447=AR$5,VLOOKUP(AM447,buff!$K:$L,2,FALSE),"")),"")</f>
        <v/>
      </c>
      <c r="AS447" s="6" t="str">
        <f>_xlfn.IFNA(IF(IF($AH447=AS$5,VLOOKUP(AI447,buff!$K:$L,2,FALSE),"")=0,"",IF($AH447=AS$5,VLOOKUP(AI447,buff!$K:$L,2,FALSE),"")),"")</f>
        <v/>
      </c>
      <c r="AT447" s="6" t="str">
        <f>_xlfn.IFNA(IF(IF($AH447=AT$5,VLOOKUP(AJ447,buff!$K:$L,2,FALSE),"")=0,"",IF($AH447=AT$5,VLOOKUP(AJ447,buff!$K:$L,2,FALSE),"")),"")</f>
        <v/>
      </c>
      <c r="AU447" s="6" t="str">
        <f>_xlfn.IFNA(IF(IF($AH447=AU$5,VLOOKUP(AK447,buff!$K:$L,2,FALSE),"")=0,"",IF($AH447=AU$5,VLOOKUP(AK447,buff!$K:$L,2,FALSE),"")),"")</f>
        <v/>
      </c>
      <c r="AV447" s="6" t="str">
        <f>_xlfn.IFNA(IF(IF($AH447=AV$5,VLOOKUP(AL447,buff!$K:$L,2,FALSE),"")=0,"",IF($AH447=AV$5,VLOOKUP(AL447,buff!$K:$L,2,FALSE),"")),"")</f>
        <v/>
      </c>
      <c r="AW447" s="6" t="str">
        <f>_xlfn.IFNA(IF(IF($AH447=AW$5,VLOOKUP(AM447,buff!$K:$L,2,FALSE),"")=0,"",IF($AH447=AW$5,VLOOKUP(AM447,buff!$K:$L,2,FALSE),"")),"")</f>
        <v/>
      </c>
      <c r="AX447" s="6" t="e">
        <f>VLOOKUP(AI447,buff!K:P,6,FALSE)</f>
        <v>#N/A</v>
      </c>
      <c r="AY447" t="e">
        <f t="shared" si="113"/>
        <v>#N/A</v>
      </c>
      <c r="AZ447" t="e">
        <f t="shared" si="113"/>
        <v>#N/A</v>
      </c>
      <c r="BA447">
        <f t="shared" si="114"/>
        <v>2</v>
      </c>
      <c r="BB447">
        <f t="shared" si="115"/>
        <v>1</v>
      </c>
    </row>
    <row r="448" spans="1:54" x14ac:dyDescent="0.15">
      <c r="A448" t="str">
        <f t="shared" si="124"/>
        <v>飞将主动技能2等级2</v>
      </c>
      <c r="B448" s="8">
        <v>442</v>
      </c>
      <c r="C448" s="8" t="str">
        <f>VLOOKUP(G448,角色!A:B,2,FALSE)</f>
        <v>飞将</v>
      </c>
      <c r="D448" s="8" t="str">
        <f t="shared" si="110"/>
        <v>主动技能2</v>
      </c>
      <c r="E448" s="8">
        <f t="shared" si="116"/>
        <v>2</v>
      </c>
      <c r="F448" s="8">
        <f t="shared" si="117"/>
        <v>2</v>
      </c>
      <c r="G448" s="8">
        <f t="shared" si="118"/>
        <v>8</v>
      </c>
      <c r="H448" s="4" t="s">
        <v>417</v>
      </c>
      <c r="I448" s="24" t="str">
        <f t="shared" ref="I448:I466" si="127">"对敌方单体造成125%攻击力（+"&amp;AB448&amp;"）点伤害。"</f>
        <v>对敌方单体造成125%攻击力（+112）点伤害。</v>
      </c>
      <c r="J448" s="4" t="s">
        <v>305</v>
      </c>
      <c r="K448" s="1" t="s">
        <v>103</v>
      </c>
      <c r="L448" s="4" t="s">
        <v>107</v>
      </c>
      <c r="M448" s="4"/>
      <c r="N448" s="4">
        <v>100</v>
      </c>
      <c r="O448" s="4"/>
      <c r="T448" s="6" t="str">
        <f t="shared" si="125"/>
        <v/>
      </c>
      <c r="U448" s="6" t="str">
        <f t="shared" si="126"/>
        <v/>
      </c>
      <c r="Y448">
        <f t="shared" si="123"/>
        <v>50</v>
      </c>
      <c r="Z448">
        <v>125</v>
      </c>
      <c r="AA448" s="23">
        <v>25</v>
      </c>
      <c r="AB448" s="23">
        <f>INT(VLOOKUP(VLOOKUP($C448,角色技能升级比率表!$B:$C,2,FALSE),角色属性概况!E:F,2,FALSE)*VLOOKUP(E448,角色属性概况!I:M,3,FALSE)*AA448/100)</f>
        <v>112</v>
      </c>
      <c r="AE448">
        <v>0</v>
      </c>
      <c r="AF448" s="23">
        <f t="shared" si="111"/>
        <v>2</v>
      </c>
      <c r="AG448" s="23">
        <f t="shared" si="112"/>
        <v>1</v>
      </c>
      <c r="AN448" s="6" t="str">
        <f>_xlfn.IFNA(IF(IF($AH448=AN$5,VLOOKUP(AI448,buff!$K:$L,2,FALSE),"")=0,"",IF($AH448=AN$5,VLOOKUP(AI448,buff!$K:$L,2,FALSE),"")),"")</f>
        <v/>
      </c>
      <c r="AO448" s="6" t="str">
        <f>_xlfn.IFNA(IF(IF($AH448=AO$5,VLOOKUP(AJ448,buff!$K:$L,2,FALSE),"")=0,"",IF($AH448=AO$5,VLOOKUP(AJ448,buff!$K:$L,2,FALSE),"")),"")</f>
        <v/>
      </c>
      <c r="AP448" s="6" t="str">
        <f>_xlfn.IFNA(IF(IF($AH448=AP$5,VLOOKUP(AK448,buff!$K:$L,2,FALSE),"")=0,"",IF($AH448=AP$5,VLOOKUP(AK448,buff!$K:$L,2,FALSE),"")),"")</f>
        <v/>
      </c>
      <c r="AQ448" s="6" t="str">
        <f>_xlfn.IFNA(IF(IF($AH448=AQ$5,VLOOKUP(AL448,buff!$K:$L,2,FALSE),"")=0,"",IF($AH448=AQ$5,VLOOKUP(AL448,buff!$K:$L,2,FALSE),"")),"")</f>
        <v/>
      </c>
      <c r="AR448" s="6" t="str">
        <f>_xlfn.IFNA(IF(IF($AH448=AR$5,VLOOKUP(AM448,buff!$K:$L,2,FALSE),"")=0,"",IF($AH448=AR$5,VLOOKUP(AM448,buff!$K:$L,2,FALSE),"")),"")</f>
        <v/>
      </c>
      <c r="AS448" s="6" t="str">
        <f>_xlfn.IFNA(IF(IF($AH448=AS$5,VLOOKUP(AI448,buff!$K:$L,2,FALSE),"")=0,"",IF($AH448=AS$5,VLOOKUP(AI448,buff!$K:$L,2,FALSE),"")),"")</f>
        <v/>
      </c>
      <c r="AT448" s="6" t="str">
        <f>_xlfn.IFNA(IF(IF($AH448=AT$5,VLOOKUP(AJ448,buff!$K:$L,2,FALSE),"")=0,"",IF($AH448=AT$5,VLOOKUP(AJ448,buff!$K:$L,2,FALSE),"")),"")</f>
        <v/>
      </c>
      <c r="AU448" s="6" t="str">
        <f>_xlfn.IFNA(IF(IF($AH448=AU$5,VLOOKUP(AK448,buff!$K:$L,2,FALSE),"")=0,"",IF($AH448=AU$5,VLOOKUP(AK448,buff!$K:$L,2,FALSE),"")),"")</f>
        <v/>
      </c>
      <c r="AV448" s="6" t="str">
        <f>_xlfn.IFNA(IF(IF($AH448=AV$5,VLOOKUP(AL448,buff!$K:$L,2,FALSE),"")=0,"",IF($AH448=AV$5,VLOOKUP(AL448,buff!$K:$L,2,FALSE),"")),"")</f>
        <v/>
      </c>
      <c r="AW448" s="6" t="str">
        <f>_xlfn.IFNA(IF(IF($AH448=AW$5,VLOOKUP(AM448,buff!$K:$L,2,FALSE),"")=0,"",IF($AH448=AW$5,VLOOKUP(AM448,buff!$K:$L,2,FALSE),"")),"")</f>
        <v/>
      </c>
      <c r="AX448" s="6" t="e">
        <f>VLOOKUP(AI448,buff!K:P,6,FALSE)</f>
        <v>#N/A</v>
      </c>
      <c r="AY448" t="e">
        <f t="shared" si="113"/>
        <v>#N/A</v>
      </c>
      <c r="AZ448" t="e">
        <f t="shared" si="113"/>
        <v>#N/A</v>
      </c>
      <c r="BA448">
        <f t="shared" si="114"/>
        <v>2</v>
      </c>
      <c r="BB448">
        <f t="shared" si="115"/>
        <v>1</v>
      </c>
    </row>
    <row r="449" spans="1:54" x14ac:dyDescent="0.15">
      <c r="A449" t="str">
        <f t="shared" si="124"/>
        <v>飞将主动技能2等级3</v>
      </c>
      <c r="B449" s="8">
        <v>443</v>
      </c>
      <c r="C449" s="8" t="str">
        <f>VLOOKUP(G449,角色!A:B,2,FALSE)</f>
        <v>飞将</v>
      </c>
      <c r="D449" s="8" t="str">
        <f t="shared" si="110"/>
        <v>主动技能2</v>
      </c>
      <c r="E449" s="8">
        <f t="shared" si="116"/>
        <v>3</v>
      </c>
      <c r="F449" s="8">
        <f t="shared" si="117"/>
        <v>2</v>
      </c>
      <c r="G449" s="8">
        <f t="shared" si="118"/>
        <v>8</v>
      </c>
      <c r="H449" s="4" t="s">
        <v>417</v>
      </c>
      <c r="I449" s="24" t="str">
        <f t="shared" si="127"/>
        <v>对敌方单体造成125%攻击力（+148）点伤害。</v>
      </c>
      <c r="J449" s="4" t="s">
        <v>305</v>
      </c>
      <c r="K449" s="1" t="s">
        <v>103</v>
      </c>
      <c r="L449" s="4" t="s">
        <v>107</v>
      </c>
      <c r="M449" s="4"/>
      <c r="N449" s="4">
        <v>100</v>
      </c>
      <c r="O449" s="4"/>
      <c r="T449" s="6" t="str">
        <f t="shared" si="125"/>
        <v/>
      </c>
      <c r="U449" s="6" t="str">
        <f t="shared" si="126"/>
        <v/>
      </c>
      <c r="Y449">
        <f t="shared" si="123"/>
        <v>50</v>
      </c>
      <c r="Z449">
        <v>125</v>
      </c>
      <c r="AA449" s="23">
        <v>25</v>
      </c>
      <c r="AB449" s="23">
        <f>INT(VLOOKUP(VLOOKUP($C449,角色技能升级比率表!$B:$C,2,FALSE),角色属性概况!E:F,2,FALSE)*VLOOKUP(E449,角色属性概况!I:M,3,FALSE)*AA449/100)</f>
        <v>148</v>
      </c>
      <c r="AE449">
        <v>0</v>
      </c>
      <c r="AF449" s="23">
        <f t="shared" si="111"/>
        <v>2</v>
      </c>
      <c r="AG449" s="23">
        <f t="shared" si="112"/>
        <v>1</v>
      </c>
      <c r="AN449" s="6" t="str">
        <f>_xlfn.IFNA(IF(IF($AH449=AN$5,VLOOKUP(AI449,buff!$K:$L,2,FALSE),"")=0,"",IF($AH449=AN$5,VLOOKUP(AI449,buff!$K:$L,2,FALSE),"")),"")</f>
        <v/>
      </c>
      <c r="AO449" s="6" t="str">
        <f>_xlfn.IFNA(IF(IF($AH449=AO$5,VLOOKUP(AJ449,buff!$K:$L,2,FALSE),"")=0,"",IF($AH449=AO$5,VLOOKUP(AJ449,buff!$K:$L,2,FALSE),"")),"")</f>
        <v/>
      </c>
      <c r="AP449" s="6" t="str">
        <f>_xlfn.IFNA(IF(IF($AH449=AP$5,VLOOKUP(AK449,buff!$K:$L,2,FALSE),"")=0,"",IF($AH449=AP$5,VLOOKUP(AK449,buff!$K:$L,2,FALSE),"")),"")</f>
        <v/>
      </c>
      <c r="AQ449" s="6" t="str">
        <f>_xlfn.IFNA(IF(IF($AH449=AQ$5,VLOOKUP(AL449,buff!$K:$L,2,FALSE),"")=0,"",IF($AH449=AQ$5,VLOOKUP(AL449,buff!$K:$L,2,FALSE),"")),"")</f>
        <v/>
      </c>
      <c r="AR449" s="6" t="str">
        <f>_xlfn.IFNA(IF(IF($AH449=AR$5,VLOOKUP(AM449,buff!$K:$L,2,FALSE),"")=0,"",IF($AH449=AR$5,VLOOKUP(AM449,buff!$K:$L,2,FALSE),"")),"")</f>
        <v/>
      </c>
      <c r="AS449" s="6" t="str">
        <f>_xlfn.IFNA(IF(IF($AH449=AS$5,VLOOKUP(AI449,buff!$K:$L,2,FALSE),"")=0,"",IF($AH449=AS$5,VLOOKUP(AI449,buff!$K:$L,2,FALSE),"")),"")</f>
        <v/>
      </c>
      <c r="AT449" s="6" t="str">
        <f>_xlfn.IFNA(IF(IF($AH449=AT$5,VLOOKUP(AJ449,buff!$K:$L,2,FALSE),"")=0,"",IF($AH449=AT$5,VLOOKUP(AJ449,buff!$K:$L,2,FALSE),"")),"")</f>
        <v/>
      </c>
      <c r="AU449" s="6" t="str">
        <f>_xlfn.IFNA(IF(IF($AH449=AU$5,VLOOKUP(AK449,buff!$K:$L,2,FALSE),"")=0,"",IF($AH449=AU$5,VLOOKUP(AK449,buff!$K:$L,2,FALSE),"")),"")</f>
        <v/>
      </c>
      <c r="AV449" s="6" t="str">
        <f>_xlfn.IFNA(IF(IF($AH449=AV$5,VLOOKUP(AL449,buff!$K:$L,2,FALSE),"")=0,"",IF($AH449=AV$5,VLOOKUP(AL449,buff!$K:$L,2,FALSE),"")),"")</f>
        <v/>
      </c>
      <c r="AW449" s="6" t="str">
        <f>_xlfn.IFNA(IF(IF($AH449=AW$5,VLOOKUP(AM449,buff!$K:$L,2,FALSE),"")=0,"",IF($AH449=AW$5,VLOOKUP(AM449,buff!$K:$L,2,FALSE),"")),"")</f>
        <v/>
      </c>
      <c r="AX449" s="6" t="e">
        <f>VLOOKUP(AI449,buff!K:P,6,FALSE)</f>
        <v>#N/A</v>
      </c>
      <c r="AY449" t="e">
        <f t="shared" si="113"/>
        <v>#N/A</v>
      </c>
      <c r="AZ449" t="e">
        <f t="shared" si="113"/>
        <v>#N/A</v>
      </c>
      <c r="BA449">
        <f t="shared" si="114"/>
        <v>2</v>
      </c>
      <c r="BB449">
        <f t="shared" si="115"/>
        <v>1</v>
      </c>
    </row>
    <row r="450" spans="1:54" x14ac:dyDescent="0.15">
      <c r="A450" t="str">
        <f t="shared" si="124"/>
        <v>飞将主动技能2等级4</v>
      </c>
      <c r="B450" s="8">
        <v>444</v>
      </c>
      <c r="C450" s="8" t="str">
        <f>VLOOKUP(G450,角色!A:B,2,FALSE)</f>
        <v>飞将</v>
      </c>
      <c r="D450" s="8" t="str">
        <f t="shared" si="110"/>
        <v>主动技能2</v>
      </c>
      <c r="E450" s="8">
        <f t="shared" si="116"/>
        <v>4</v>
      </c>
      <c r="F450" s="8">
        <f t="shared" si="117"/>
        <v>2</v>
      </c>
      <c r="G450" s="8">
        <f t="shared" si="118"/>
        <v>8</v>
      </c>
      <c r="H450" s="4" t="s">
        <v>417</v>
      </c>
      <c r="I450" s="24" t="str">
        <f t="shared" si="127"/>
        <v>对敌方单体造成125%攻击力（+183）点伤害。</v>
      </c>
      <c r="J450" s="4" t="s">
        <v>305</v>
      </c>
      <c r="K450" s="1" t="s">
        <v>103</v>
      </c>
      <c r="L450" s="4" t="s">
        <v>107</v>
      </c>
      <c r="M450" s="4"/>
      <c r="N450" s="4">
        <v>100</v>
      </c>
      <c r="O450" s="4"/>
      <c r="T450" s="6" t="str">
        <f t="shared" si="125"/>
        <v/>
      </c>
      <c r="U450" s="6" t="str">
        <f t="shared" si="126"/>
        <v/>
      </c>
      <c r="Y450">
        <f t="shared" si="123"/>
        <v>50</v>
      </c>
      <c r="Z450">
        <v>125</v>
      </c>
      <c r="AA450" s="23">
        <v>25</v>
      </c>
      <c r="AB450" s="23">
        <f>INT(VLOOKUP(VLOOKUP($C450,角色技能升级比率表!$B:$C,2,FALSE),角色属性概况!E:F,2,FALSE)*VLOOKUP(E450,角色属性概况!I:M,3,FALSE)*AA450/100)</f>
        <v>183</v>
      </c>
      <c r="AE450">
        <v>0</v>
      </c>
      <c r="AF450" s="23">
        <f t="shared" si="111"/>
        <v>2</v>
      </c>
      <c r="AG450" s="23">
        <f t="shared" si="112"/>
        <v>1</v>
      </c>
      <c r="AN450" s="6" t="str">
        <f>_xlfn.IFNA(IF(IF($AH450=AN$5,VLOOKUP(AI450,buff!$K:$L,2,FALSE),"")=0,"",IF($AH450=AN$5,VLOOKUP(AI450,buff!$K:$L,2,FALSE),"")),"")</f>
        <v/>
      </c>
      <c r="AO450" s="6" t="str">
        <f>_xlfn.IFNA(IF(IF($AH450=AO$5,VLOOKUP(AJ450,buff!$K:$L,2,FALSE),"")=0,"",IF($AH450=AO$5,VLOOKUP(AJ450,buff!$K:$L,2,FALSE),"")),"")</f>
        <v/>
      </c>
      <c r="AP450" s="6" t="str">
        <f>_xlfn.IFNA(IF(IF($AH450=AP$5,VLOOKUP(AK450,buff!$K:$L,2,FALSE),"")=0,"",IF($AH450=AP$5,VLOOKUP(AK450,buff!$K:$L,2,FALSE),"")),"")</f>
        <v/>
      </c>
      <c r="AQ450" s="6" t="str">
        <f>_xlfn.IFNA(IF(IF($AH450=AQ$5,VLOOKUP(AL450,buff!$K:$L,2,FALSE),"")=0,"",IF($AH450=AQ$5,VLOOKUP(AL450,buff!$K:$L,2,FALSE),"")),"")</f>
        <v/>
      </c>
      <c r="AR450" s="6" t="str">
        <f>_xlfn.IFNA(IF(IF($AH450=AR$5,VLOOKUP(AM450,buff!$K:$L,2,FALSE),"")=0,"",IF($AH450=AR$5,VLOOKUP(AM450,buff!$K:$L,2,FALSE),"")),"")</f>
        <v/>
      </c>
      <c r="AS450" s="6" t="str">
        <f>_xlfn.IFNA(IF(IF($AH450=AS$5,VLOOKUP(AI450,buff!$K:$L,2,FALSE),"")=0,"",IF($AH450=AS$5,VLOOKUP(AI450,buff!$K:$L,2,FALSE),"")),"")</f>
        <v/>
      </c>
      <c r="AT450" s="6" t="str">
        <f>_xlfn.IFNA(IF(IF($AH450=AT$5,VLOOKUP(AJ450,buff!$K:$L,2,FALSE),"")=0,"",IF($AH450=AT$5,VLOOKUP(AJ450,buff!$K:$L,2,FALSE),"")),"")</f>
        <v/>
      </c>
      <c r="AU450" s="6" t="str">
        <f>_xlfn.IFNA(IF(IF($AH450=AU$5,VLOOKUP(AK450,buff!$K:$L,2,FALSE),"")=0,"",IF($AH450=AU$5,VLOOKUP(AK450,buff!$K:$L,2,FALSE),"")),"")</f>
        <v/>
      </c>
      <c r="AV450" s="6" t="str">
        <f>_xlfn.IFNA(IF(IF($AH450=AV$5,VLOOKUP(AL450,buff!$K:$L,2,FALSE),"")=0,"",IF($AH450=AV$5,VLOOKUP(AL450,buff!$K:$L,2,FALSE),"")),"")</f>
        <v/>
      </c>
      <c r="AW450" s="6" t="str">
        <f>_xlfn.IFNA(IF(IF($AH450=AW$5,VLOOKUP(AM450,buff!$K:$L,2,FALSE),"")=0,"",IF($AH450=AW$5,VLOOKUP(AM450,buff!$K:$L,2,FALSE),"")),"")</f>
        <v/>
      </c>
      <c r="AX450" s="6" t="e">
        <f>VLOOKUP(AI450,buff!K:P,6,FALSE)</f>
        <v>#N/A</v>
      </c>
      <c r="AY450" t="e">
        <f t="shared" si="113"/>
        <v>#N/A</v>
      </c>
      <c r="AZ450" t="e">
        <f t="shared" si="113"/>
        <v>#N/A</v>
      </c>
      <c r="BA450">
        <f t="shared" si="114"/>
        <v>2</v>
      </c>
      <c r="BB450">
        <f t="shared" si="115"/>
        <v>1</v>
      </c>
    </row>
    <row r="451" spans="1:54" x14ac:dyDescent="0.15">
      <c r="A451" t="str">
        <f t="shared" si="124"/>
        <v>飞将主动技能2等级5</v>
      </c>
      <c r="B451" s="8">
        <v>445</v>
      </c>
      <c r="C451" s="8" t="str">
        <f>VLOOKUP(G451,角色!A:B,2,FALSE)</f>
        <v>飞将</v>
      </c>
      <c r="D451" s="8" t="str">
        <f t="shared" si="110"/>
        <v>主动技能2</v>
      </c>
      <c r="E451" s="8">
        <f t="shared" si="116"/>
        <v>5</v>
      </c>
      <c r="F451" s="8">
        <f t="shared" si="117"/>
        <v>2</v>
      </c>
      <c r="G451" s="8">
        <f t="shared" si="118"/>
        <v>8</v>
      </c>
      <c r="H451" s="4" t="s">
        <v>417</v>
      </c>
      <c r="I451" s="24" t="str">
        <f t="shared" si="127"/>
        <v>对敌方单体造成125%攻击力（+226）点伤害。</v>
      </c>
      <c r="J451" s="4" t="s">
        <v>305</v>
      </c>
      <c r="K451" s="1" t="s">
        <v>103</v>
      </c>
      <c r="L451" s="4" t="s">
        <v>107</v>
      </c>
      <c r="M451" s="4"/>
      <c r="N451" s="4">
        <v>100</v>
      </c>
      <c r="O451" s="4"/>
      <c r="T451" s="6" t="str">
        <f t="shared" si="125"/>
        <v/>
      </c>
      <c r="U451" s="6" t="str">
        <f t="shared" si="126"/>
        <v/>
      </c>
      <c r="Y451">
        <f t="shared" si="123"/>
        <v>50</v>
      </c>
      <c r="Z451">
        <v>125</v>
      </c>
      <c r="AA451" s="23">
        <v>25</v>
      </c>
      <c r="AB451" s="23">
        <f>INT(VLOOKUP(VLOOKUP($C451,角色技能升级比率表!$B:$C,2,FALSE),角色属性概况!E:F,2,FALSE)*VLOOKUP(E451,角色属性概况!I:M,3,FALSE)*AA451/100)</f>
        <v>226</v>
      </c>
      <c r="AE451">
        <v>0</v>
      </c>
      <c r="AF451" s="23">
        <f t="shared" si="111"/>
        <v>2</v>
      </c>
      <c r="AG451" s="23">
        <f t="shared" si="112"/>
        <v>1</v>
      </c>
      <c r="AN451" s="6" t="str">
        <f>_xlfn.IFNA(IF(IF($AH451=AN$5,VLOOKUP(AI451,buff!$K:$L,2,FALSE),"")=0,"",IF($AH451=AN$5,VLOOKUP(AI451,buff!$K:$L,2,FALSE),"")),"")</f>
        <v/>
      </c>
      <c r="AO451" s="6" t="str">
        <f>_xlfn.IFNA(IF(IF($AH451=AO$5,VLOOKUP(AJ451,buff!$K:$L,2,FALSE),"")=0,"",IF($AH451=AO$5,VLOOKUP(AJ451,buff!$K:$L,2,FALSE),"")),"")</f>
        <v/>
      </c>
      <c r="AP451" s="6" t="str">
        <f>_xlfn.IFNA(IF(IF($AH451=AP$5,VLOOKUP(AK451,buff!$K:$L,2,FALSE),"")=0,"",IF($AH451=AP$5,VLOOKUP(AK451,buff!$K:$L,2,FALSE),"")),"")</f>
        <v/>
      </c>
      <c r="AQ451" s="6" t="str">
        <f>_xlfn.IFNA(IF(IF($AH451=AQ$5,VLOOKUP(AL451,buff!$K:$L,2,FALSE),"")=0,"",IF($AH451=AQ$5,VLOOKUP(AL451,buff!$K:$L,2,FALSE),"")),"")</f>
        <v/>
      </c>
      <c r="AR451" s="6" t="str">
        <f>_xlfn.IFNA(IF(IF($AH451=AR$5,VLOOKUP(AM451,buff!$K:$L,2,FALSE),"")=0,"",IF($AH451=AR$5,VLOOKUP(AM451,buff!$K:$L,2,FALSE),"")),"")</f>
        <v/>
      </c>
      <c r="AS451" s="6" t="str">
        <f>_xlfn.IFNA(IF(IF($AH451=AS$5,VLOOKUP(AI451,buff!$K:$L,2,FALSE),"")=0,"",IF($AH451=AS$5,VLOOKUP(AI451,buff!$K:$L,2,FALSE),"")),"")</f>
        <v/>
      </c>
      <c r="AT451" s="6" t="str">
        <f>_xlfn.IFNA(IF(IF($AH451=AT$5,VLOOKUP(AJ451,buff!$K:$L,2,FALSE),"")=0,"",IF($AH451=AT$5,VLOOKUP(AJ451,buff!$K:$L,2,FALSE),"")),"")</f>
        <v/>
      </c>
      <c r="AU451" s="6" t="str">
        <f>_xlfn.IFNA(IF(IF($AH451=AU$5,VLOOKUP(AK451,buff!$K:$L,2,FALSE),"")=0,"",IF($AH451=AU$5,VLOOKUP(AK451,buff!$K:$L,2,FALSE),"")),"")</f>
        <v/>
      </c>
      <c r="AV451" s="6" t="str">
        <f>_xlfn.IFNA(IF(IF($AH451=AV$5,VLOOKUP(AL451,buff!$K:$L,2,FALSE),"")=0,"",IF($AH451=AV$5,VLOOKUP(AL451,buff!$K:$L,2,FALSE),"")),"")</f>
        <v/>
      </c>
      <c r="AW451" s="6" t="str">
        <f>_xlfn.IFNA(IF(IF($AH451=AW$5,VLOOKUP(AM451,buff!$K:$L,2,FALSE),"")=0,"",IF($AH451=AW$5,VLOOKUP(AM451,buff!$K:$L,2,FALSE),"")),"")</f>
        <v/>
      </c>
      <c r="AX451" s="6" t="e">
        <f>VLOOKUP(AI451,buff!K:P,6,FALSE)</f>
        <v>#N/A</v>
      </c>
      <c r="AY451" t="e">
        <f t="shared" si="113"/>
        <v>#N/A</v>
      </c>
      <c r="AZ451" t="e">
        <f t="shared" si="113"/>
        <v>#N/A</v>
      </c>
      <c r="BA451">
        <f t="shared" si="114"/>
        <v>2</v>
      </c>
      <c r="BB451">
        <f t="shared" si="115"/>
        <v>1</v>
      </c>
    </row>
    <row r="452" spans="1:54" x14ac:dyDescent="0.15">
      <c r="A452" t="str">
        <f t="shared" si="124"/>
        <v>飞将主动技能2等级6</v>
      </c>
      <c r="B452" s="8">
        <v>446</v>
      </c>
      <c r="C452" s="8" t="str">
        <f>VLOOKUP(G452,角色!A:B,2,FALSE)</f>
        <v>飞将</v>
      </c>
      <c r="D452" s="8" t="str">
        <f t="shared" si="110"/>
        <v>主动技能2</v>
      </c>
      <c r="E452" s="8">
        <f t="shared" si="116"/>
        <v>6</v>
      </c>
      <c r="F452" s="8">
        <f t="shared" si="117"/>
        <v>2</v>
      </c>
      <c r="G452" s="8">
        <f t="shared" si="118"/>
        <v>8</v>
      </c>
      <c r="H452" s="4" t="s">
        <v>417</v>
      </c>
      <c r="I452" s="24" t="str">
        <f t="shared" si="127"/>
        <v>对敌方单体造成125%攻击力（+278）点伤害。</v>
      </c>
      <c r="J452" s="4" t="s">
        <v>305</v>
      </c>
      <c r="K452" s="1" t="s">
        <v>103</v>
      </c>
      <c r="L452" s="4" t="s">
        <v>107</v>
      </c>
      <c r="M452" s="4"/>
      <c r="N452" s="4">
        <v>100</v>
      </c>
      <c r="O452" s="4"/>
      <c r="T452" s="6" t="str">
        <f t="shared" si="125"/>
        <v/>
      </c>
      <c r="U452" s="6" t="str">
        <f t="shared" si="126"/>
        <v/>
      </c>
      <c r="Y452">
        <f t="shared" si="123"/>
        <v>50</v>
      </c>
      <c r="Z452">
        <v>125</v>
      </c>
      <c r="AA452" s="23">
        <v>25</v>
      </c>
      <c r="AB452" s="23">
        <f>INT(VLOOKUP(VLOOKUP($C452,角色技能升级比率表!$B:$C,2,FALSE),角色属性概况!E:F,2,FALSE)*VLOOKUP(E452,角色属性概况!I:M,3,FALSE)*AA452/100)</f>
        <v>278</v>
      </c>
      <c r="AE452">
        <v>0</v>
      </c>
      <c r="AF452" s="23">
        <f t="shared" si="111"/>
        <v>2</v>
      </c>
      <c r="AG452" s="23">
        <f t="shared" si="112"/>
        <v>1</v>
      </c>
      <c r="AN452" s="6" t="str">
        <f>_xlfn.IFNA(IF(IF($AH452=AN$5,VLOOKUP(AI452,buff!$K:$L,2,FALSE),"")=0,"",IF($AH452=AN$5,VLOOKUP(AI452,buff!$K:$L,2,FALSE),"")),"")</f>
        <v/>
      </c>
      <c r="AO452" s="6" t="str">
        <f>_xlfn.IFNA(IF(IF($AH452=AO$5,VLOOKUP(AJ452,buff!$K:$L,2,FALSE),"")=0,"",IF($AH452=AO$5,VLOOKUP(AJ452,buff!$K:$L,2,FALSE),"")),"")</f>
        <v/>
      </c>
      <c r="AP452" s="6" t="str">
        <f>_xlfn.IFNA(IF(IF($AH452=AP$5,VLOOKUP(AK452,buff!$K:$L,2,FALSE),"")=0,"",IF($AH452=AP$5,VLOOKUP(AK452,buff!$K:$L,2,FALSE),"")),"")</f>
        <v/>
      </c>
      <c r="AQ452" s="6" t="str">
        <f>_xlfn.IFNA(IF(IF($AH452=AQ$5,VLOOKUP(AL452,buff!$K:$L,2,FALSE),"")=0,"",IF($AH452=AQ$5,VLOOKUP(AL452,buff!$K:$L,2,FALSE),"")),"")</f>
        <v/>
      </c>
      <c r="AR452" s="6" t="str">
        <f>_xlfn.IFNA(IF(IF($AH452=AR$5,VLOOKUP(AM452,buff!$K:$L,2,FALSE),"")=0,"",IF($AH452=AR$5,VLOOKUP(AM452,buff!$K:$L,2,FALSE),"")),"")</f>
        <v/>
      </c>
      <c r="AS452" s="6" t="str">
        <f>_xlfn.IFNA(IF(IF($AH452=AS$5,VLOOKUP(AI452,buff!$K:$L,2,FALSE),"")=0,"",IF($AH452=AS$5,VLOOKUP(AI452,buff!$K:$L,2,FALSE),"")),"")</f>
        <v/>
      </c>
      <c r="AT452" s="6" t="str">
        <f>_xlfn.IFNA(IF(IF($AH452=AT$5,VLOOKUP(AJ452,buff!$K:$L,2,FALSE),"")=0,"",IF($AH452=AT$5,VLOOKUP(AJ452,buff!$K:$L,2,FALSE),"")),"")</f>
        <v/>
      </c>
      <c r="AU452" s="6" t="str">
        <f>_xlfn.IFNA(IF(IF($AH452=AU$5,VLOOKUP(AK452,buff!$K:$L,2,FALSE),"")=0,"",IF($AH452=AU$5,VLOOKUP(AK452,buff!$K:$L,2,FALSE),"")),"")</f>
        <v/>
      </c>
      <c r="AV452" s="6" t="str">
        <f>_xlfn.IFNA(IF(IF($AH452=AV$5,VLOOKUP(AL452,buff!$K:$L,2,FALSE),"")=0,"",IF($AH452=AV$5,VLOOKUP(AL452,buff!$K:$L,2,FALSE),"")),"")</f>
        <v/>
      </c>
      <c r="AW452" s="6" t="str">
        <f>_xlfn.IFNA(IF(IF($AH452=AW$5,VLOOKUP(AM452,buff!$K:$L,2,FALSE),"")=0,"",IF($AH452=AW$5,VLOOKUP(AM452,buff!$K:$L,2,FALSE),"")),"")</f>
        <v/>
      </c>
      <c r="AX452" s="6" t="e">
        <f>VLOOKUP(AI452,buff!K:P,6,FALSE)</f>
        <v>#N/A</v>
      </c>
      <c r="AY452" t="e">
        <f t="shared" si="113"/>
        <v>#N/A</v>
      </c>
      <c r="AZ452" t="e">
        <f t="shared" si="113"/>
        <v>#N/A</v>
      </c>
      <c r="BA452">
        <f t="shared" si="114"/>
        <v>2</v>
      </c>
      <c r="BB452">
        <f t="shared" si="115"/>
        <v>1</v>
      </c>
    </row>
    <row r="453" spans="1:54" x14ac:dyDescent="0.15">
      <c r="A453" t="str">
        <f t="shared" si="124"/>
        <v>飞将主动技能2等级7</v>
      </c>
      <c r="B453" s="8">
        <v>447</v>
      </c>
      <c r="C453" s="8" t="str">
        <f>VLOOKUP(G453,角色!A:B,2,FALSE)</f>
        <v>飞将</v>
      </c>
      <c r="D453" s="8" t="str">
        <f t="shared" si="110"/>
        <v>主动技能2</v>
      </c>
      <c r="E453" s="8">
        <f t="shared" si="116"/>
        <v>7</v>
      </c>
      <c r="F453" s="8">
        <f t="shared" si="117"/>
        <v>2</v>
      </c>
      <c r="G453" s="8">
        <f t="shared" si="118"/>
        <v>8</v>
      </c>
      <c r="H453" s="4" t="s">
        <v>417</v>
      </c>
      <c r="I453" s="24" t="str">
        <f t="shared" si="127"/>
        <v>对敌方单体造成125%攻击力（+343）点伤害。</v>
      </c>
      <c r="J453" s="4" t="s">
        <v>305</v>
      </c>
      <c r="K453" s="1" t="s">
        <v>103</v>
      </c>
      <c r="L453" s="4" t="s">
        <v>107</v>
      </c>
      <c r="M453" s="4"/>
      <c r="N453" s="4">
        <v>100</v>
      </c>
      <c r="O453" s="4"/>
      <c r="T453" s="6" t="str">
        <f t="shared" si="125"/>
        <v/>
      </c>
      <c r="U453" s="6" t="str">
        <f t="shared" si="126"/>
        <v/>
      </c>
      <c r="Y453">
        <f t="shared" si="123"/>
        <v>50</v>
      </c>
      <c r="Z453">
        <v>125</v>
      </c>
      <c r="AA453" s="23">
        <v>25</v>
      </c>
      <c r="AB453" s="23">
        <f>INT(VLOOKUP(VLOOKUP($C453,角色技能升级比率表!$B:$C,2,FALSE),角色属性概况!E:F,2,FALSE)*VLOOKUP(E453,角色属性概况!I:M,3,FALSE)*AA453/100)</f>
        <v>343</v>
      </c>
      <c r="AE453">
        <v>0</v>
      </c>
      <c r="AF453" s="23">
        <f t="shared" si="111"/>
        <v>2</v>
      </c>
      <c r="AG453" s="23">
        <f t="shared" si="112"/>
        <v>1</v>
      </c>
      <c r="AN453" s="6" t="str">
        <f>_xlfn.IFNA(IF(IF($AH453=AN$5,VLOOKUP(AI453,buff!$K:$L,2,FALSE),"")=0,"",IF($AH453=AN$5,VLOOKUP(AI453,buff!$K:$L,2,FALSE),"")),"")</f>
        <v/>
      </c>
      <c r="AO453" s="6" t="str">
        <f>_xlfn.IFNA(IF(IF($AH453=AO$5,VLOOKUP(AJ453,buff!$K:$L,2,FALSE),"")=0,"",IF($AH453=AO$5,VLOOKUP(AJ453,buff!$K:$L,2,FALSE),"")),"")</f>
        <v/>
      </c>
      <c r="AP453" s="6" t="str">
        <f>_xlfn.IFNA(IF(IF($AH453=AP$5,VLOOKUP(AK453,buff!$K:$L,2,FALSE),"")=0,"",IF($AH453=AP$5,VLOOKUP(AK453,buff!$K:$L,2,FALSE),"")),"")</f>
        <v/>
      </c>
      <c r="AQ453" s="6" t="str">
        <f>_xlfn.IFNA(IF(IF($AH453=AQ$5,VLOOKUP(AL453,buff!$K:$L,2,FALSE),"")=0,"",IF($AH453=AQ$5,VLOOKUP(AL453,buff!$K:$L,2,FALSE),"")),"")</f>
        <v/>
      </c>
      <c r="AR453" s="6" t="str">
        <f>_xlfn.IFNA(IF(IF($AH453=AR$5,VLOOKUP(AM453,buff!$K:$L,2,FALSE),"")=0,"",IF($AH453=AR$5,VLOOKUP(AM453,buff!$K:$L,2,FALSE),"")),"")</f>
        <v/>
      </c>
      <c r="AS453" s="6" t="str">
        <f>_xlfn.IFNA(IF(IF($AH453=AS$5,VLOOKUP(AI453,buff!$K:$L,2,FALSE),"")=0,"",IF($AH453=AS$5,VLOOKUP(AI453,buff!$K:$L,2,FALSE),"")),"")</f>
        <v/>
      </c>
      <c r="AT453" s="6" t="str">
        <f>_xlfn.IFNA(IF(IF($AH453=AT$5,VLOOKUP(AJ453,buff!$K:$L,2,FALSE),"")=0,"",IF($AH453=AT$5,VLOOKUP(AJ453,buff!$K:$L,2,FALSE),"")),"")</f>
        <v/>
      </c>
      <c r="AU453" s="6" t="str">
        <f>_xlfn.IFNA(IF(IF($AH453=AU$5,VLOOKUP(AK453,buff!$K:$L,2,FALSE),"")=0,"",IF($AH453=AU$5,VLOOKUP(AK453,buff!$K:$L,2,FALSE),"")),"")</f>
        <v/>
      </c>
      <c r="AV453" s="6" t="str">
        <f>_xlfn.IFNA(IF(IF($AH453=AV$5,VLOOKUP(AL453,buff!$K:$L,2,FALSE),"")=0,"",IF($AH453=AV$5,VLOOKUP(AL453,buff!$K:$L,2,FALSE),"")),"")</f>
        <v/>
      </c>
      <c r="AW453" s="6" t="str">
        <f>_xlfn.IFNA(IF(IF($AH453=AW$5,VLOOKUP(AM453,buff!$K:$L,2,FALSE),"")=0,"",IF($AH453=AW$5,VLOOKUP(AM453,buff!$K:$L,2,FALSE),"")),"")</f>
        <v/>
      </c>
      <c r="AX453" s="6" t="e">
        <f>VLOOKUP(AI453,buff!K:P,6,FALSE)</f>
        <v>#N/A</v>
      </c>
      <c r="AY453" t="e">
        <f t="shared" si="113"/>
        <v>#N/A</v>
      </c>
      <c r="AZ453" t="e">
        <f t="shared" si="113"/>
        <v>#N/A</v>
      </c>
      <c r="BA453">
        <f t="shared" si="114"/>
        <v>2</v>
      </c>
      <c r="BB453">
        <f t="shared" si="115"/>
        <v>1</v>
      </c>
    </row>
    <row r="454" spans="1:54" x14ac:dyDescent="0.15">
      <c r="A454" t="str">
        <f t="shared" si="124"/>
        <v>飞将主动技能2等级8</v>
      </c>
      <c r="B454" s="8">
        <v>448</v>
      </c>
      <c r="C454" s="8" t="str">
        <f>VLOOKUP(G454,角色!A:B,2,FALSE)</f>
        <v>飞将</v>
      </c>
      <c r="D454" s="8" t="str">
        <f t="shared" si="110"/>
        <v>主动技能2</v>
      </c>
      <c r="E454" s="8">
        <f t="shared" si="116"/>
        <v>8</v>
      </c>
      <c r="F454" s="8">
        <f t="shared" si="117"/>
        <v>2</v>
      </c>
      <c r="G454" s="8">
        <f t="shared" si="118"/>
        <v>8</v>
      </c>
      <c r="H454" s="4" t="s">
        <v>417</v>
      </c>
      <c r="I454" s="24" t="str">
        <f t="shared" si="127"/>
        <v>对敌方单体造成125%攻击力（+422）点伤害。</v>
      </c>
      <c r="J454" s="4" t="s">
        <v>305</v>
      </c>
      <c r="K454" s="1" t="s">
        <v>103</v>
      </c>
      <c r="L454" s="4" t="s">
        <v>107</v>
      </c>
      <c r="M454" s="4"/>
      <c r="N454" s="4">
        <v>100</v>
      </c>
      <c r="O454" s="4"/>
      <c r="T454" s="6" t="str">
        <f t="shared" si="125"/>
        <v/>
      </c>
      <c r="U454" s="6" t="str">
        <f t="shared" si="126"/>
        <v/>
      </c>
      <c r="Y454">
        <f t="shared" si="123"/>
        <v>50</v>
      </c>
      <c r="Z454">
        <v>125</v>
      </c>
      <c r="AA454" s="23">
        <v>25</v>
      </c>
      <c r="AB454" s="23">
        <f>INT(VLOOKUP(VLOOKUP($C454,角色技能升级比率表!$B:$C,2,FALSE),角色属性概况!E:F,2,FALSE)*VLOOKUP(E454,角色属性概况!I:M,3,FALSE)*AA454/100)</f>
        <v>422</v>
      </c>
      <c r="AE454">
        <v>0</v>
      </c>
      <c r="AF454" s="23">
        <f t="shared" si="111"/>
        <v>2</v>
      </c>
      <c r="AG454" s="23">
        <f t="shared" si="112"/>
        <v>1</v>
      </c>
      <c r="AN454" s="6" t="str">
        <f>_xlfn.IFNA(IF(IF($AH454=AN$5,VLOOKUP(AI454,buff!$K:$L,2,FALSE),"")=0,"",IF($AH454=AN$5,VLOOKUP(AI454,buff!$K:$L,2,FALSE),"")),"")</f>
        <v/>
      </c>
      <c r="AO454" s="6" t="str">
        <f>_xlfn.IFNA(IF(IF($AH454=AO$5,VLOOKUP(AJ454,buff!$K:$L,2,FALSE),"")=0,"",IF($AH454=AO$5,VLOOKUP(AJ454,buff!$K:$L,2,FALSE),"")),"")</f>
        <v/>
      </c>
      <c r="AP454" s="6" t="str">
        <f>_xlfn.IFNA(IF(IF($AH454=AP$5,VLOOKUP(AK454,buff!$K:$L,2,FALSE),"")=0,"",IF($AH454=AP$5,VLOOKUP(AK454,buff!$K:$L,2,FALSE),"")),"")</f>
        <v/>
      </c>
      <c r="AQ454" s="6" t="str">
        <f>_xlfn.IFNA(IF(IF($AH454=AQ$5,VLOOKUP(AL454,buff!$K:$L,2,FALSE),"")=0,"",IF($AH454=AQ$5,VLOOKUP(AL454,buff!$K:$L,2,FALSE),"")),"")</f>
        <v/>
      </c>
      <c r="AR454" s="6" t="str">
        <f>_xlfn.IFNA(IF(IF($AH454=AR$5,VLOOKUP(AM454,buff!$K:$L,2,FALSE),"")=0,"",IF($AH454=AR$5,VLOOKUP(AM454,buff!$K:$L,2,FALSE),"")),"")</f>
        <v/>
      </c>
      <c r="AS454" s="6" t="str">
        <f>_xlfn.IFNA(IF(IF($AH454=AS$5,VLOOKUP(AI454,buff!$K:$L,2,FALSE),"")=0,"",IF($AH454=AS$5,VLOOKUP(AI454,buff!$K:$L,2,FALSE),"")),"")</f>
        <v/>
      </c>
      <c r="AT454" s="6" t="str">
        <f>_xlfn.IFNA(IF(IF($AH454=AT$5,VLOOKUP(AJ454,buff!$K:$L,2,FALSE),"")=0,"",IF($AH454=AT$5,VLOOKUP(AJ454,buff!$K:$L,2,FALSE),"")),"")</f>
        <v/>
      </c>
      <c r="AU454" s="6" t="str">
        <f>_xlfn.IFNA(IF(IF($AH454=AU$5,VLOOKUP(AK454,buff!$K:$L,2,FALSE),"")=0,"",IF($AH454=AU$5,VLOOKUP(AK454,buff!$K:$L,2,FALSE),"")),"")</f>
        <v/>
      </c>
      <c r="AV454" s="6" t="str">
        <f>_xlfn.IFNA(IF(IF($AH454=AV$5,VLOOKUP(AL454,buff!$K:$L,2,FALSE),"")=0,"",IF($AH454=AV$5,VLOOKUP(AL454,buff!$K:$L,2,FALSE),"")),"")</f>
        <v/>
      </c>
      <c r="AW454" s="6" t="str">
        <f>_xlfn.IFNA(IF(IF($AH454=AW$5,VLOOKUP(AM454,buff!$K:$L,2,FALSE),"")=0,"",IF($AH454=AW$5,VLOOKUP(AM454,buff!$K:$L,2,FALSE),"")),"")</f>
        <v/>
      </c>
      <c r="AX454" s="6" t="e">
        <f>VLOOKUP(AI454,buff!K:P,6,FALSE)</f>
        <v>#N/A</v>
      </c>
      <c r="AY454" t="e">
        <f t="shared" si="113"/>
        <v>#N/A</v>
      </c>
      <c r="AZ454" t="e">
        <f t="shared" si="113"/>
        <v>#N/A</v>
      </c>
      <c r="BA454">
        <f t="shared" si="114"/>
        <v>2</v>
      </c>
      <c r="BB454">
        <f t="shared" si="115"/>
        <v>1</v>
      </c>
    </row>
    <row r="455" spans="1:54" x14ac:dyDescent="0.15">
      <c r="A455" t="str">
        <f t="shared" si="124"/>
        <v>飞将主动技能2等级9</v>
      </c>
      <c r="B455" s="8">
        <v>449</v>
      </c>
      <c r="C455" s="8" t="str">
        <f>VLOOKUP(G455,角色!A:B,2,FALSE)</f>
        <v>飞将</v>
      </c>
      <c r="D455" s="8" t="str">
        <f t="shared" si="110"/>
        <v>主动技能2</v>
      </c>
      <c r="E455" s="8">
        <f t="shared" si="116"/>
        <v>9</v>
      </c>
      <c r="F455" s="8">
        <f t="shared" si="117"/>
        <v>2</v>
      </c>
      <c r="G455" s="8">
        <f t="shared" si="118"/>
        <v>8</v>
      </c>
      <c r="H455" s="4" t="s">
        <v>417</v>
      </c>
      <c r="I455" s="24" t="str">
        <f t="shared" si="127"/>
        <v>对敌方单体造成125%攻击力（+520）点伤害。</v>
      </c>
      <c r="J455" s="4" t="s">
        <v>305</v>
      </c>
      <c r="K455" s="1" t="s">
        <v>103</v>
      </c>
      <c r="L455" s="4" t="s">
        <v>107</v>
      </c>
      <c r="M455" s="4"/>
      <c r="N455" s="4">
        <v>100</v>
      </c>
      <c r="O455" s="4"/>
      <c r="T455" s="6" t="str">
        <f t="shared" si="125"/>
        <v/>
      </c>
      <c r="U455" s="6" t="str">
        <f t="shared" si="126"/>
        <v/>
      </c>
      <c r="Y455">
        <f t="shared" si="123"/>
        <v>50</v>
      </c>
      <c r="Z455">
        <v>125</v>
      </c>
      <c r="AA455" s="23">
        <v>25</v>
      </c>
      <c r="AB455" s="23">
        <f>INT(VLOOKUP(VLOOKUP($C455,角色技能升级比率表!$B:$C,2,FALSE),角色属性概况!E:F,2,FALSE)*VLOOKUP(E455,角色属性概况!I:M,3,FALSE)*AA455/100)</f>
        <v>520</v>
      </c>
      <c r="AE455">
        <v>0</v>
      </c>
      <c r="AF455" s="23">
        <f t="shared" si="111"/>
        <v>2</v>
      </c>
      <c r="AG455" s="23">
        <f t="shared" si="112"/>
        <v>1</v>
      </c>
      <c r="AN455" s="6" t="str">
        <f>_xlfn.IFNA(IF(IF($AH455=AN$5,VLOOKUP(AI455,buff!$K:$L,2,FALSE),"")=0,"",IF($AH455=AN$5,VLOOKUP(AI455,buff!$K:$L,2,FALSE),"")),"")</f>
        <v/>
      </c>
      <c r="AO455" s="6" t="str">
        <f>_xlfn.IFNA(IF(IF($AH455=AO$5,VLOOKUP(AJ455,buff!$K:$L,2,FALSE),"")=0,"",IF($AH455=AO$5,VLOOKUP(AJ455,buff!$K:$L,2,FALSE),"")),"")</f>
        <v/>
      </c>
      <c r="AP455" s="6" t="str">
        <f>_xlfn.IFNA(IF(IF($AH455=AP$5,VLOOKUP(AK455,buff!$K:$L,2,FALSE),"")=0,"",IF($AH455=AP$5,VLOOKUP(AK455,buff!$K:$L,2,FALSE),"")),"")</f>
        <v/>
      </c>
      <c r="AQ455" s="6" t="str">
        <f>_xlfn.IFNA(IF(IF($AH455=AQ$5,VLOOKUP(AL455,buff!$K:$L,2,FALSE),"")=0,"",IF($AH455=AQ$5,VLOOKUP(AL455,buff!$K:$L,2,FALSE),"")),"")</f>
        <v/>
      </c>
      <c r="AR455" s="6" t="str">
        <f>_xlfn.IFNA(IF(IF($AH455=AR$5,VLOOKUP(AM455,buff!$K:$L,2,FALSE),"")=0,"",IF($AH455=AR$5,VLOOKUP(AM455,buff!$K:$L,2,FALSE),"")),"")</f>
        <v/>
      </c>
      <c r="AS455" s="6" t="str">
        <f>_xlfn.IFNA(IF(IF($AH455=AS$5,VLOOKUP(AI455,buff!$K:$L,2,FALSE),"")=0,"",IF($AH455=AS$5,VLOOKUP(AI455,buff!$K:$L,2,FALSE),"")),"")</f>
        <v/>
      </c>
      <c r="AT455" s="6" t="str">
        <f>_xlfn.IFNA(IF(IF($AH455=AT$5,VLOOKUP(AJ455,buff!$K:$L,2,FALSE),"")=0,"",IF($AH455=AT$5,VLOOKUP(AJ455,buff!$K:$L,2,FALSE),"")),"")</f>
        <v/>
      </c>
      <c r="AU455" s="6" t="str">
        <f>_xlfn.IFNA(IF(IF($AH455=AU$5,VLOOKUP(AK455,buff!$K:$L,2,FALSE),"")=0,"",IF($AH455=AU$5,VLOOKUP(AK455,buff!$K:$L,2,FALSE),"")),"")</f>
        <v/>
      </c>
      <c r="AV455" s="6" t="str">
        <f>_xlfn.IFNA(IF(IF($AH455=AV$5,VLOOKUP(AL455,buff!$K:$L,2,FALSE),"")=0,"",IF($AH455=AV$5,VLOOKUP(AL455,buff!$K:$L,2,FALSE),"")),"")</f>
        <v/>
      </c>
      <c r="AW455" s="6" t="str">
        <f>_xlfn.IFNA(IF(IF($AH455=AW$5,VLOOKUP(AM455,buff!$K:$L,2,FALSE),"")=0,"",IF($AH455=AW$5,VLOOKUP(AM455,buff!$K:$L,2,FALSE),"")),"")</f>
        <v/>
      </c>
      <c r="AX455" s="6" t="e">
        <f>VLOOKUP(AI455,buff!K:P,6,FALSE)</f>
        <v>#N/A</v>
      </c>
      <c r="AY455" t="e">
        <f t="shared" si="113"/>
        <v>#N/A</v>
      </c>
      <c r="AZ455" t="e">
        <f t="shared" si="113"/>
        <v>#N/A</v>
      </c>
      <c r="BA455">
        <f t="shared" si="114"/>
        <v>2</v>
      </c>
      <c r="BB455">
        <f t="shared" si="115"/>
        <v>1</v>
      </c>
    </row>
    <row r="456" spans="1:54" x14ac:dyDescent="0.15">
      <c r="A456" t="str">
        <f t="shared" si="124"/>
        <v>飞将主动技能2等级10</v>
      </c>
      <c r="B456" s="8">
        <v>450</v>
      </c>
      <c r="C456" s="8" t="str">
        <f>VLOOKUP(G456,角色!A:B,2,FALSE)</f>
        <v>飞将</v>
      </c>
      <c r="D456" s="8" t="str">
        <f t="shared" ref="D456:D519" si="128">$D$4&amp;F456</f>
        <v>主动技能2</v>
      </c>
      <c r="E456" s="8">
        <f t="shared" si="116"/>
        <v>10</v>
      </c>
      <c r="F456" s="8">
        <f t="shared" si="117"/>
        <v>2</v>
      </c>
      <c r="G456" s="8">
        <f t="shared" si="118"/>
        <v>8</v>
      </c>
      <c r="H456" s="4" t="s">
        <v>417</v>
      </c>
      <c r="I456" s="24" t="str">
        <f t="shared" si="127"/>
        <v>对敌方单体造成125%攻击力（+640）点伤害。</v>
      </c>
      <c r="J456" s="4" t="s">
        <v>305</v>
      </c>
      <c r="K456" s="1" t="s">
        <v>103</v>
      </c>
      <c r="L456" s="4" t="s">
        <v>107</v>
      </c>
      <c r="M456" s="4"/>
      <c r="N456" s="4">
        <v>100</v>
      </c>
      <c r="O456" s="4"/>
      <c r="T456" s="6" t="str">
        <f t="shared" si="125"/>
        <v/>
      </c>
      <c r="U456" s="6" t="str">
        <f t="shared" si="126"/>
        <v/>
      </c>
      <c r="Y456">
        <f t="shared" si="123"/>
        <v>50</v>
      </c>
      <c r="Z456">
        <v>125</v>
      </c>
      <c r="AA456" s="23">
        <v>25</v>
      </c>
      <c r="AB456" s="23">
        <f>INT(VLOOKUP(VLOOKUP($C456,角色技能升级比率表!$B:$C,2,FALSE),角色属性概况!E:F,2,FALSE)*VLOOKUP(E456,角色属性概况!I:M,3,FALSE)*AA456/100)</f>
        <v>640</v>
      </c>
      <c r="AE456">
        <v>0</v>
      </c>
      <c r="AF456" s="23">
        <f t="shared" ref="AF456:AF519" si="129">BA456</f>
        <v>2</v>
      </c>
      <c r="AG456" s="23">
        <f t="shared" ref="AG456:AG519" si="130">BB456</f>
        <v>1</v>
      </c>
      <c r="AN456" s="6" t="str">
        <f>_xlfn.IFNA(IF(IF($AH456=AN$5,VLOOKUP(AI456,buff!$K:$L,2,FALSE),"")=0,"",IF($AH456=AN$5,VLOOKUP(AI456,buff!$K:$L,2,FALSE),"")),"")</f>
        <v/>
      </c>
      <c r="AO456" s="6" t="str">
        <f>_xlfn.IFNA(IF(IF($AH456=AO$5,VLOOKUP(AJ456,buff!$K:$L,2,FALSE),"")=0,"",IF($AH456=AO$5,VLOOKUP(AJ456,buff!$K:$L,2,FALSE),"")),"")</f>
        <v/>
      </c>
      <c r="AP456" s="6" t="str">
        <f>_xlfn.IFNA(IF(IF($AH456=AP$5,VLOOKUP(AK456,buff!$K:$L,2,FALSE),"")=0,"",IF($AH456=AP$5,VLOOKUP(AK456,buff!$K:$L,2,FALSE),"")),"")</f>
        <v/>
      </c>
      <c r="AQ456" s="6" t="str">
        <f>_xlfn.IFNA(IF(IF($AH456=AQ$5,VLOOKUP(AL456,buff!$K:$L,2,FALSE),"")=0,"",IF($AH456=AQ$5,VLOOKUP(AL456,buff!$K:$L,2,FALSE),"")),"")</f>
        <v/>
      </c>
      <c r="AR456" s="6" t="str">
        <f>_xlfn.IFNA(IF(IF($AH456=AR$5,VLOOKUP(AM456,buff!$K:$L,2,FALSE),"")=0,"",IF($AH456=AR$5,VLOOKUP(AM456,buff!$K:$L,2,FALSE),"")),"")</f>
        <v/>
      </c>
      <c r="AS456" s="6" t="str">
        <f>_xlfn.IFNA(IF(IF($AH456=AS$5,VLOOKUP(AI456,buff!$K:$L,2,FALSE),"")=0,"",IF($AH456=AS$5,VLOOKUP(AI456,buff!$K:$L,2,FALSE),"")),"")</f>
        <v/>
      </c>
      <c r="AT456" s="6" t="str">
        <f>_xlfn.IFNA(IF(IF($AH456=AT$5,VLOOKUP(AJ456,buff!$K:$L,2,FALSE),"")=0,"",IF($AH456=AT$5,VLOOKUP(AJ456,buff!$K:$L,2,FALSE),"")),"")</f>
        <v/>
      </c>
      <c r="AU456" s="6" t="str">
        <f>_xlfn.IFNA(IF(IF($AH456=AU$5,VLOOKUP(AK456,buff!$K:$L,2,FALSE),"")=0,"",IF($AH456=AU$5,VLOOKUP(AK456,buff!$K:$L,2,FALSE),"")),"")</f>
        <v/>
      </c>
      <c r="AV456" s="6" t="str">
        <f>_xlfn.IFNA(IF(IF($AH456=AV$5,VLOOKUP(AL456,buff!$K:$L,2,FALSE),"")=0,"",IF($AH456=AV$5,VLOOKUP(AL456,buff!$K:$L,2,FALSE),"")),"")</f>
        <v/>
      </c>
      <c r="AW456" s="6" t="str">
        <f>_xlfn.IFNA(IF(IF($AH456=AW$5,VLOOKUP(AM456,buff!$K:$L,2,FALSE),"")=0,"",IF($AH456=AW$5,VLOOKUP(AM456,buff!$K:$L,2,FALSE),"")),"")</f>
        <v/>
      </c>
      <c r="AX456" s="6" t="e">
        <f>VLOOKUP(AI456,buff!K:P,6,FALSE)</f>
        <v>#N/A</v>
      </c>
      <c r="AY456" t="e">
        <f t="shared" ref="AY456:AZ519" si="131">AX456</f>
        <v>#N/A</v>
      </c>
      <c r="AZ456" t="e">
        <f t="shared" si="131"/>
        <v>#N/A</v>
      </c>
      <c r="BA456">
        <f t="shared" ref="BA456:BA519" si="132">IF(F456=1,0,IF(F456=2,2,3))</f>
        <v>2</v>
      </c>
      <c r="BB456">
        <f t="shared" ref="BB456:BB519" si="133">IF(F456=1,0,IF(F456=2,1,2))</f>
        <v>1</v>
      </c>
    </row>
    <row r="457" spans="1:54" x14ac:dyDescent="0.15">
      <c r="A457" t="str">
        <f t="shared" si="124"/>
        <v>飞将主动技能2等级11</v>
      </c>
      <c r="B457" s="8">
        <v>451</v>
      </c>
      <c r="C457" s="8" t="str">
        <f>VLOOKUP(G457,角色!A:B,2,FALSE)</f>
        <v>飞将</v>
      </c>
      <c r="D457" s="8" t="str">
        <f t="shared" si="128"/>
        <v>主动技能2</v>
      </c>
      <c r="E457" s="8">
        <f t="shared" ref="E457:E517" si="134">IF(E456=E$5,1,E456+1)</f>
        <v>11</v>
      </c>
      <c r="F457" s="8">
        <f t="shared" ref="F457:F517" si="135">IF(E457=1,IF(F456=$F$5,1,F456+1),F456)</f>
        <v>2</v>
      </c>
      <c r="G457" s="8">
        <f t="shared" ref="G457:G517" si="136">IF((F457=1)*(E457=1),G456+1,G456)</f>
        <v>8</v>
      </c>
      <c r="H457" s="4" t="s">
        <v>417</v>
      </c>
      <c r="I457" s="24" t="str">
        <f t="shared" si="127"/>
        <v>对敌方单体造成125%攻击力（+788）点伤害。</v>
      </c>
      <c r="J457" s="4" t="s">
        <v>305</v>
      </c>
      <c r="K457" s="1" t="s">
        <v>103</v>
      </c>
      <c r="L457" s="4" t="s">
        <v>107</v>
      </c>
      <c r="M457" s="4"/>
      <c r="N457" s="4">
        <v>100</v>
      </c>
      <c r="O457" s="4"/>
      <c r="T457" s="6" t="str">
        <f t="shared" si="125"/>
        <v/>
      </c>
      <c r="U457" s="6" t="str">
        <f t="shared" si="126"/>
        <v/>
      </c>
      <c r="Y457">
        <f t="shared" si="123"/>
        <v>50</v>
      </c>
      <c r="Z457">
        <v>125</v>
      </c>
      <c r="AA457" s="23">
        <v>25</v>
      </c>
      <c r="AB457" s="23">
        <f>INT(VLOOKUP(VLOOKUP($C457,角色技能升级比率表!$B:$C,2,FALSE),角色属性概况!E:F,2,FALSE)*VLOOKUP(E457,角色属性概况!I:M,3,FALSE)*AA457/100)</f>
        <v>788</v>
      </c>
      <c r="AE457">
        <v>0</v>
      </c>
      <c r="AF457" s="23">
        <f t="shared" si="129"/>
        <v>2</v>
      </c>
      <c r="AG457" s="23">
        <f t="shared" si="130"/>
        <v>1</v>
      </c>
      <c r="AN457" s="6" t="str">
        <f>_xlfn.IFNA(IF(IF($AH457=AN$5,VLOOKUP(AI457,buff!$K:$L,2,FALSE),"")=0,"",IF($AH457=AN$5,VLOOKUP(AI457,buff!$K:$L,2,FALSE),"")),"")</f>
        <v/>
      </c>
      <c r="AO457" s="6" t="str">
        <f>_xlfn.IFNA(IF(IF($AH457=AO$5,VLOOKUP(AJ457,buff!$K:$L,2,FALSE),"")=0,"",IF($AH457=AO$5,VLOOKUP(AJ457,buff!$K:$L,2,FALSE),"")),"")</f>
        <v/>
      </c>
      <c r="AP457" s="6" t="str">
        <f>_xlfn.IFNA(IF(IF($AH457=AP$5,VLOOKUP(AK457,buff!$K:$L,2,FALSE),"")=0,"",IF($AH457=AP$5,VLOOKUP(AK457,buff!$K:$L,2,FALSE),"")),"")</f>
        <v/>
      </c>
      <c r="AQ457" s="6" t="str">
        <f>_xlfn.IFNA(IF(IF($AH457=AQ$5,VLOOKUP(AL457,buff!$K:$L,2,FALSE),"")=0,"",IF($AH457=AQ$5,VLOOKUP(AL457,buff!$K:$L,2,FALSE),"")),"")</f>
        <v/>
      </c>
      <c r="AR457" s="6" t="str">
        <f>_xlfn.IFNA(IF(IF($AH457=AR$5,VLOOKUP(AM457,buff!$K:$L,2,FALSE),"")=0,"",IF($AH457=AR$5,VLOOKUP(AM457,buff!$K:$L,2,FALSE),"")),"")</f>
        <v/>
      </c>
      <c r="AS457" s="6" t="str">
        <f>_xlfn.IFNA(IF(IF($AH457=AS$5,VLOOKUP(AI457,buff!$K:$L,2,FALSE),"")=0,"",IF($AH457=AS$5,VLOOKUP(AI457,buff!$K:$L,2,FALSE),"")),"")</f>
        <v/>
      </c>
      <c r="AT457" s="6" t="str">
        <f>_xlfn.IFNA(IF(IF($AH457=AT$5,VLOOKUP(AJ457,buff!$K:$L,2,FALSE),"")=0,"",IF($AH457=AT$5,VLOOKUP(AJ457,buff!$K:$L,2,FALSE),"")),"")</f>
        <v/>
      </c>
      <c r="AU457" s="6" t="str">
        <f>_xlfn.IFNA(IF(IF($AH457=AU$5,VLOOKUP(AK457,buff!$K:$L,2,FALSE),"")=0,"",IF($AH457=AU$5,VLOOKUP(AK457,buff!$K:$L,2,FALSE),"")),"")</f>
        <v/>
      </c>
      <c r="AV457" s="6" t="str">
        <f>_xlfn.IFNA(IF(IF($AH457=AV$5,VLOOKUP(AL457,buff!$K:$L,2,FALSE),"")=0,"",IF($AH457=AV$5,VLOOKUP(AL457,buff!$K:$L,2,FALSE),"")),"")</f>
        <v/>
      </c>
      <c r="AW457" s="6" t="str">
        <f>_xlfn.IFNA(IF(IF($AH457=AW$5,VLOOKUP(AM457,buff!$K:$L,2,FALSE),"")=0,"",IF($AH457=AW$5,VLOOKUP(AM457,buff!$K:$L,2,FALSE),"")),"")</f>
        <v/>
      </c>
      <c r="AX457" s="6" t="e">
        <f>VLOOKUP(AI457,buff!K:P,6,FALSE)</f>
        <v>#N/A</v>
      </c>
      <c r="AY457" t="e">
        <f t="shared" si="131"/>
        <v>#N/A</v>
      </c>
      <c r="AZ457" t="e">
        <f t="shared" si="131"/>
        <v>#N/A</v>
      </c>
      <c r="BA457">
        <f t="shared" si="132"/>
        <v>2</v>
      </c>
      <c r="BB457">
        <f t="shared" si="133"/>
        <v>1</v>
      </c>
    </row>
    <row r="458" spans="1:54" x14ac:dyDescent="0.15">
      <c r="A458" t="str">
        <f t="shared" si="124"/>
        <v>飞将主动技能2等级12</v>
      </c>
      <c r="B458" s="8">
        <v>452</v>
      </c>
      <c r="C458" s="8" t="str">
        <f>VLOOKUP(G458,角色!A:B,2,FALSE)</f>
        <v>飞将</v>
      </c>
      <c r="D458" s="8" t="str">
        <f t="shared" si="128"/>
        <v>主动技能2</v>
      </c>
      <c r="E458" s="8">
        <f t="shared" si="134"/>
        <v>12</v>
      </c>
      <c r="F458" s="8">
        <f t="shared" si="135"/>
        <v>2</v>
      </c>
      <c r="G458" s="8">
        <f t="shared" si="136"/>
        <v>8</v>
      </c>
      <c r="H458" s="4" t="s">
        <v>417</v>
      </c>
      <c r="I458" s="24" t="str">
        <f t="shared" si="127"/>
        <v>对敌方单体造成125%攻击力（+970）点伤害。</v>
      </c>
      <c r="J458" s="4" t="s">
        <v>305</v>
      </c>
      <c r="K458" s="1" t="s">
        <v>103</v>
      </c>
      <c r="L458" s="4" t="s">
        <v>107</v>
      </c>
      <c r="M458" s="4"/>
      <c r="N458" s="4">
        <v>100</v>
      </c>
      <c r="O458" s="4"/>
      <c r="T458" s="6" t="str">
        <f t="shared" si="125"/>
        <v/>
      </c>
      <c r="U458" s="6" t="str">
        <f t="shared" si="126"/>
        <v/>
      </c>
      <c r="Y458">
        <f t="shared" si="123"/>
        <v>50</v>
      </c>
      <c r="Z458">
        <v>125</v>
      </c>
      <c r="AA458" s="23">
        <v>25</v>
      </c>
      <c r="AB458" s="23">
        <f>INT(VLOOKUP(VLOOKUP($C458,角色技能升级比率表!$B:$C,2,FALSE),角色属性概况!E:F,2,FALSE)*VLOOKUP(E458,角色属性概况!I:M,3,FALSE)*AA458/100)</f>
        <v>970</v>
      </c>
      <c r="AE458">
        <v>0</v>
      </c>
      <c r="AF458" s="23">
        <f t="shared" si="129"/>
        <v>2</v>
      </c>
      <c r="AG458" s="23">
        <f t="shared" si="130"/>
        <v>1</v>
      </c>
      <c r="AN458" s="6" t="str">
        <f>_xlfn.IFNA(IF(IF($AH458=AN$5,VLOOKUP(AI458,buff!$K:$L,2,FALSE),"")=0,"",IF($AH458=AN$5,VLOOKUP(AI458,buff!$K:$L,2,FALSE),"")),"")</f>
        <v/>
      </c>
      <c r="AO458" s="6" t="str">
        <f>_xlfn.IFNA(IF(IF($AH458=AO$5,VLOOKUP(AJ458,buff!$K:$L,2,FALSE),"")=0,"",IF($AH458=AO$5,VLOOKUP(AJ458,buff!$K:$L,2,FALSE),"")),"")</f>
        <v/>
      </c>
      <c r="AP458" s="6" t="str">
        <f>_xlfn.IFNA(IF(IF($AH458=AP$5,VLOOKUP(AK458,buff!$K:$L,2,FALSE),"")=0,"",IF($AH458=AP$5,VLOOKUP(AK458,buff!$K:$L,2,FALSE),"")),"")</f>
        <v/>
      </c>
      <c r="AQ458" s="6" t="str">
        <f>_xlfn.IFNA(IF(IF($AH458=AQ$5,VLOOKUP(AL458,buff!$K:$L,2,FALSE),"")=0,"",IF($AH458=AQ$5,VLOOKUP(AL458,buff!$K:$L,2,FALSE),"")),"")</f>
        <v/>
      </c>
      <c r="AR458" s="6" t="str">
        <f>_xlfn.IFNA(IF(IF($AH458=AR$5,VLOOKUP(AM458,buff!$K:$L,2,FALSE),"")=0,"",IF($AH458=AR$5,VLOOKUP(AM458,buff!$K:$L,2,FALSE),"")),"")</f>
        <v/>
      </c>
      <c r="AS458" s="6" t="str">
        <f>_xlfn.IFNA(IF(IF($AH458=AS$5,VLOOKUP(AI458,buff!$K:$L,2,FALSE),"")=0,"",IF($AH458=AS$5,VLOOKUP(AI458,buff!$K:$L,2,FALSE),"")),"")</f>
        <v/>
      </c>
      <c r="AT458" s="6" t="str">
        <f>_xlfn.IFNA(IF(IF($AH458=AT$5,VLOOKUP(AJ458,buff!$K:$L,2,FALSE),"")=0,"",IF($AH458=AT$5,VLOOKUP(AJ458,buff!$K:$L,2,FALSE),"")),"")</f>
        <v/>
      </c>
      <c r="AU458" s="6" t="str">
        <f>_xlfn.IFNA(IF(IF($AH458=AU$5,VLOOKUP(AK458,buff!$K:$L,2,FALSE),"")=0,"",IF($AH458=AU$5,VLOOKUP(AK458,buff!$K:$L,2,FALSE),"")),"")</f>
        <v/>
      </c>
      <c r="AV458" s="6" t="str">
        <f>_xlfn.IFNA(IF(IF($AH458=AV$5,VLOOKUP(AL458,buff!$K:$L,2,FALSE),"")=0,"",IF($AH458=AV$5,VLOOKUP(AL458,buff!$K:$L,2,FALSE),"")),"")</f>
        <v/>
      </c>
      <c r="AW458" s="6" t="str">
        <f>_xlfn.IFNA(IF(IF($AH458=AW$5,VLOOKUP(AM458,buff!$K:$L,2,FALSE),"")=0,"",IF($AH458=AW$5,VLOOKUP(AM458,buff!$K:$L,2,FALSE),"")),"")</f>
        <v/>
      </c>
      <c r="AX458" s="6" t="e">
        <f>VLOOKUP(AI458,buff!K:P,6,FALSE)</f>
        <v>#N/A</v>
      </c>
      <c r="AY458" t="e">
        <f t="shared" si="131"/>
        <v>#N/A</v>
      </c>
      <c r="AZ458" t="e">
        <f t="shared" si="131"/>
        <v>#N/A</v>
      </c>
      <c r="BA458">
        <f t="shared" si="132"/>
        <v>2</v>
      </c>
      <c r="BB458">
        <f t="shared" si="133"/>
        <v>1</v>
      </c>
    </row>
    <row r="459" spans="1:54" x14ac:dyDescent="0.15">
      <c r="A459" t="str">
        <f t="shared" si="124"/>
        <v>飞将主动技能2等级13</v>
      </c>
      <c r="B459" s="8">
        <v>453</v>
      </c>
      <c r="C459" s="8" t="str">
        <f>VLOOKUP(G459,角色!A:B,2,FALSE)</f>
        <v>飞将</v>
      </c>
      <c r="D459" s="8" t="str">
        <f t="shared" si="128"/>
        <v>主动技能2</v>
      </c>
      <c r="E459" s="8">
        <f t="shared" si="134"/>
        <v>13</v>
      </c>
      <c r="F459" s="8">
        <f t="shared" si="135"/>
        <v>2</v>
      </c>
      <c r="G459" s="8">
        <f t="shared" si="136"/>
        <v>8</v>
      </c>
      <c r="H459" s="4" t="s">
        <v>417</v>
      </c>
      <c r="I459" s="24" t="str">
        <f t="shared" si="127"/>
        <v>对敌方单体造成125%攻击力（+1195）点伤害。</v>
      </c>
      <c r="J459" s="4" t="s">
        <v>305</v>
      </c>
      <c r="K459" s="1" t="s">
        <v>103</v>
      </c>
      <c r="L459" s="4" t="s">
        <v>107</v>
      </c>
      <c r="M459" s="4"/>
      <c r="N459" s="4">
        <v>100</v>
      </c>
      <c r="O459" s="4"/>
      <c r="T459" s="6" t="str">
        <f t="shared" si="125"/>
        <v/>
      </c>
      <c r="U459" s="6" t="str">
        <f t="shared" si="126"/>
        <v/>
      </c>
      <c r="Y459">
        <f t="shared" si="123"/>
        <v>50</v>
      </c>
      <c r="Z459">
        <v>125</v>
      </c>
      <c r="AA459" s="23">
        <v>25</v>
      </c>
      <c r="AB459" s="23">
        <f>INT(VLOOKUP(VLOOKUP($C459,角色技能升级比率表!$B:$C,2,FALSE),角色属性概况!E:F,2,FALSE)*VLOOKUP(E459,角色属性概况!I:M,3,FALSE)*AA459/100)</f>
        <v>1195</v>
      </c>
      <c r="AE459">
        <v>0</v>
      </c>
      <c r="AF459" s="23">
        <f t="shared" si="129"/>
        <v>2</v>
      </c>
      <c r="AG459" s="23">
        <f t="shared" si="130"/>
        <v>1</v>
      </c>
      <c r="AN459" s="6" t="str">
        <f>_xlfn.IFNA(IF(IF($AH459=AN$5,VLOOKUP(AI459,buff!$K:$L,2,FALSE),"")=0,"",IF($AH459=AN$5,VLOOKUP(AI459,buff!$K:$L,2,FALSE),"")),"")</f>
        <v/>
      </c>
      <c r="AO459" s="6" t="str">
        <f>_xlfn.IFNA(IF(IF($AH459=AO$5,VLOOKUP(AJ459,buff!$K:$L,2,FALSE),"")=0,"",IF($AH459=AO$5,VLOOKUP(AJ459,buff!$K:$L,2,FALSE),"")),"")</f>
        <v/>
      </c>
      <c r="AP459" s="6" t="str">
        <f>_xlfn.IFNA(IF(IF($AH459=AP$5,VLOOKUP(AK459,buff!$K:$L,2,FALSE),"")=0,"",IF($AH459=AP$5,VLOOKUP(AK459,buff!$K:$L,2,FALSE),"")),"")</f>
        <v/>
      </c>
      <c r="AQ459" s="6" t="str">
        <f>_xlfn.IFNA(IF(IF($AH459=AQ$5,VLOOKUP(AL459,buff!$K:$L,2,FALSE),"")=0,"",IF($AH459=AQ$5,VLOOKUP(AL459,buff!$K:$L,2,FALSE),"")),"")</f>
        <v/>
      </c>
      <c r="AR459" s="6" t="str">
        <f>_xlfn.IFNA(IF(IF($AH459=AR$5,VLOOKUP(AM459,buff!$K:$L,2,FALSE),"")=0,"",IF($AH459=AR$5,VLOOKUP(AM459,buff!$K:$L,2,FALSE),"")),"")</f>
        <v/>
      </c>
      <c r="AS459" s="6" t="str">
        <f>_xlfn.IFNA(IF(IF($AH459=AS$5,VLOOKUP(AI459,buff!$K:$L,2,FALSE),"")=0,"",IF($AH459=AS$5,VLOOKUP(AI459,buff!$K:$L,2,FALSE),"")),"")</f>
        <v/>
      </c>
      <c r="AT459" s="6" t="str">
        <f>_xlfn.IFNA(IF(IF($AH459=AT$5,VLOOKUP(AJ459,buff!$K:$L,2,FALSE),"")=0,"",IF($AH459=AT$5,VLOOKUP(AJ459,buff!$K:$L,2,FALSE),"")),"")</f>
        <v/>
      </c>
      <c r="AU459" s="6" t="str">
        <f>_xlfn.IFNA(IF(IF($AH459=AU$5,VLOOKUP(AK459,buff!$K:$L,2,FALSE),"")=0,"",IF($AH459=AU$5,VLOOKUP(AK459,buff!$K:$L,2,FALSE),"")),"")</f>
        <v/>
      </c>
      <c r="AV459" s="6" t="str">
        <f>_xlfn.IFNA(IF(IF($AH459=AV$5,VLOOKUP(AL459,buff!$K:$L,2,FALSE),"")=0,"",IF($AH459=AV$5,VLOOKUP(AL459,buff!$K:$L,2,FALSE),"")),"")</f>
        <v/>
      </c>
      <c r="AW459" s="6" t="str">
        <f>_xlfn.IFNA(IF(IF($AH459=AW$5,VLOOKUP(AM459,buff!$K:$L,2,FALSE),"")=0,"",IF($AH459=AW$5,VLOOKUP(AM459,buff!$K:$L,2,FALSE),"")),"")</f>
        <v/>
      </c>
      <c r="AX459" s="6" t="e">
        <f>VLOOKUP(AI459,buff!K:P,6,FALSE)</f>
        <v>#N/A</v>
      </c>
      <c r="AY459" t="e">
        <f t="shared" si="131"/>
        <v>#N/A</v>
      </c>
      <c r="AZ459" t="e">
        <f t="shared" si="131"/>
        <v>#N/A</v>
      </c>
      <c r="BA459">
        <f t="shared" si="132"/>
        <v>2</v>
      </c>
      <c r="BB459">
        <f t="shared" si="133"/>
        <v>1</v>
      </c>
    </row>
    <row r="460" spans="1:54" x14ac:dyDescent="0.15">
      <c r="A460" t="str">
        <f t="shared" si="124"/>
        <v>飞将主动技能2等级14</v>
      </c>
      <c r="B460" s="8">
        <v>454</v>
      </c>
      <c r="C460" s="8" t="str">
        <f>VLOOKUP(G460,角色!A:B,2,FALSE)</f>
        <v>飞将</v>
      </c>
      <c r="D460" s="8" t="str">
        <f t="shared" si="128"/>
        <v>主动技能2</v>
      </c>
      <c r="E460" s="8">
        <f t="shared" si="134"/>
        <v>14</v>
      </c>
      <c r="F460" s="8">
        <f t="shared" si="135"/>
        <v>2</v>
      </c>
      <c r="G460" s="8">
        <f t="shared" si="136"/>
        <v>8</v>
      </c>
      <c r="H460" s="4" t="s">
        <v>417</v>
      </c>
      <c r="I460" s="24" t="str">
        <f t="shared" si="127"/>
        <v>对敌方单体造成125%攻击力（+1471）点伤害。</v>
      </c>
      <c r="J460" s="4" t="s">
        <v>305</v>
      </c>
      <c r="K460" s="1" t="s">
        <v>103</v>
      </c>
      <c r="L460" s="4" t="s">
        <v>107</v>
      </c>
      <c r="M460" s="4"/>
      <c r="N460" s="4">
        <v>100</v>
      </c>
      <c r="O460" s="4"/>
      <c r="T460" s="6" t="str">
        <f t="shared" si="125"/>
        <v/>
      </c>
      <c r="U460" s="6" t="str">
        <f t="shared" si="126"/>
        <v/>
      </c>
      <c r="Y460">
        <f t="shared" si="123"/>
        <v>50</v>
      </c>
      <c r="Z460">
        <v>125</v>
      </c>
      <c r="AA460" s="23">
        <v>25</v>
      </c>
      <c r="AB460" s="23">
        <f>INT(VLOOKUP(VLOOKUP($C460,角色技能升级比率表!$B:$C,2,FALSE),角色属性概况!E:F,2,FALSE)*VLOOKUP(E460,角色属性概况!I:M,3,FALSE)*AA460/100)</f>
        <v>1471</v>
      </c>
      <c r="AE460">
        <v>0</v>
      </c>
      <c r="AF460" s="23">
        <f t="shared" si="129"/>
        <v>2</v>
      </c>
      <c r="AG460" s="23">
        <f t="shared" si="130"/>
        <v>1</v>
      </c>
      <c r="AN460" s="6" t="str">
        <f>_xlfn.IFNA(IF(IF($AH460=AN$5,VLOOKUP(AI460,buff!$K:$L,2,FALSE),"")=0,"",IF($AH460=AN$5,VLOOKUP(AI460,buff!$K:$L,2,FALSE),"")),"")</f>
        <v/>
      </c>
      <c r="AO460" s="6" t="str">
        <f>_xlfn.IFNA(IF(IF($AH460=AO$5,VLOOKUP(AJ460,buff!$K:$L,2,FALSE),"")=0,"",IF($AH460=AO$5,VLOOKUP(AJ460,buff!$K:$L,2,FALSE),"")),"")</f>
        <v/>
      </c>
      <c r="AP460" s="6" t="str">
        <f>_xlfn.IFNA(IF(IF($AH460=AP$5,VLOOKUP(AK460,buff!$K:$L,2,FALSE),"")=0,"",IF($AH460=AP$5,VLOOKUP(AK460,buff!$K:$L,2,FALSE),"")),"")</f>
        <v/>
      </c>
      <c r="AQ460" s="6" t="str">
        <f>_xlfn.IFNA(IF(IF($AH460=AQ$5,VLOOKUP(AL460,buff!$K:$L,2,FALSE),"")=0,"",IF($AH460=AQ$5,VLOOKUP(AL460,buff!$K:$L,2,FALSE),"")),"")</f>
        <v/>
      </c>
      <c r="AR460" s="6" t="str">
        <f>_xlfn.IFNA(IF(IF($AH460=AR$5,VLOOKUP(AM460,buff!$K:$L,2,FALSE),"")=0,"",IF($AH460=AR$5,VLOOKUP(AM460,buff!$K:$L,2,FALSE),"")),"")</f>
        <v/>
      </c>
      <c r="AS460" s="6" t="str">
        <f>_xlfn.IFNA(IF(IF($AH460=AS$5,VLOOKUP(AI460,buff!$K:$L,2,FALSE),"")=0,"",IF($AH460=AS$5,VLOOKUP(AI460,buff!$K:$L,2,FALSE),"")),"")</f>
        <v/>
      </c>
      <c r="AT460" s="6" t="str">
        <f>_xlfn.IFNA(IF(IF($AH460=AT$5,VLOOKUP(AJ460,buff!$K:$L,2,FALSE),"")=0,"",IF($AH460=AT$5,VLOOKUP(AJ460,buff!$K:$L,2,FALSE),"")),"")</f>
        <v/>
      </c>
      <c r="AU460" s="6" t="str">
        <f>_xlfn.IFNA(IF(IF($AH460=AU$5,VLOOKUP(AK460,buff!$K:$L,2,FALSE),"")=0,"",IF($AH460=AU$5,VLOOKUP(AK460,buff!$K:$L,2,FALSE),"")),"")</f>
        <v/>
      </c>
      <c r="AV460" s="6" t="str">
        <f>_xlfn.IFNA(IF(IF($AH460=AV$5,VLOOKUP(AL460,buff!$K:$L,2,FALSE),"")=0,"",IF($AH460=AV$5,VLOOKUP(AL460,buff!$K:$L,2,FALSE),"")),"")</f>
        <v/>
      </c>
      <c r="AW460" s="6" t="str">
        <f>_xlfn.IFNA(IF(IF($AH460=AW$5,VLOOKUP(AM460,buff!$K:$L,2,FALSE),"")=0,"",IF($AH460=AW$5,VLOOKUP(AM460,buff!$K:$L,2,FALSE),"")),"")</f>
        <v/>
      </c>
      <c r="AX460" s="6" t="e">
        <f>VLOOKUP(AI460,buff!K:P,6,FALSE)</f>
        <v>#N/A</v>
      </c>
      <c r="AY460" t="e">
        <f t="shared" si="131"/>
        <v>#N/A</v>
      </c>
      <c r="AZ460" t="e">
        <f t="shared" si="131"/>
        <v>#N/A</v>
      </c>
      <c r="BA460">
        <f t="shared" si="132"/>
        <v>2</v>
      </c>
      <c r="BB460">
        <f t="shared" si="133"/>
        <v>1</v>
      </c>
    </row>
    <row r="461" spans="1:54" x14ac:dyDescent="0.15">
      <c r="A461" t="str">
        <f t="shared" si="124"/>
        <v>飞将主动技能2等级15</v>
      </c>
      <c r="B461" s="8">
        <v>455</v>
      </c>
      <c r="C461" s="8" t="str">
        <f>VLOOKUP(G461,角色!A:B,2,FALSE)</f>
        <v>飞将</v>
      </c>
      <c r="D461" s="8" t="str">
        <f t="shared" si="128"/>
        <v>主动技能2</v>
      </c>
      <c r="E461" s="8">
        <f t="shared" si="134"/>
        <v>15</v>
      </c>
      <c r="F461" s="8">
        <f t="shared" si="135"/>
        <v>2</v>
      </c>
      <c r="G461" s="8">
        <f t="shared" si="136"/>
        <v>8</v>
      </c>
      <c r="H461" s="4" t="s">
        <v>417</v>
      </c>
      <c r="I461" s="24" t="str">
        <f t="shared" si="127"/>
        <v>对敌方单体造成125%攻击力（+1812）点伤害。</v>
      </c>
      <c r="J461" s="4" t="s">
        <v>305</v>
      </c>
      <c r="K461" s="1" t="s">
        <v>103</v>
      </c>
      <c r="L461" s="4" t="s">
        <v>107</v>
      </c>
      <c r="M461" s="4"/>
      <c r="N461" s="4">
        <v>100</v>
      </c>
      <c r="O461" s="4"/>
      <c r="T461" s="6" t="str">
        <f t="shared" si="125"/>
        <v/>
      </c>
      <c r="U461" s="6" t="str">
        <f t="shared" si="126"/>
        <v/>
      </c>
      <c r="Y461">
        <f t="shared" si="123"/>
        <v>50</v>
      </c>
      <c r="Z461">
        <v>125</v>
      </c>
      <c r="AA461" s="23">
        <v>25</v>
      </c>
      <c r="AB461" s="23">
        <f>INT(VLOOKUP(VLOOKUP($C461,角色技能升级比率表!$B:$C,2,FALSE),角色属性概况!E:F,2,FALSE)*VLOOKUP(E461,角色属性概况!I:M,3,FALSE)*AA461/100)</f>
        <v>1812</v>
      </c>
      <c r="AE461">
        <v>0</v>
      </c>
      <c r="AF461" s="23">
        <f t="shared" si="129"/>
        <v>2</v>
      </c>
      <c r="AG461" s="23">
        <f t="shared" si="130"/>
        <v>1</v>
      </c>
      <c r="AN461" s="6" t="str">
        <f>_xlfn.IFNA(IF(IF($AH461=AN$5,VLOOKUP(AI461,buff!$K:$L,2,FALSE),"")=0,"",IF($AH461=AN$5,VLOOKUP(AI461,buff!$K:$L,2,FALSE),"")),"")</f>
        <v/>
      </c>
      <c r="AO461" s="6" t="str">
        <f>_xlfn.IFNA(IF(IF($AH461=AO$5,VLOOKUP(AJ461,buff!$K:$L,2,FALSE),"")=0,"",IF($AH461=AO$5,VLOOKUP(AJ461,buff!$K:$L,2,FALSE),"")),"")</f>
        <v/>
      </c>
      <c r="AP461" s="6" t="str">
        <f>_xlfn.IFNA(IF(IF($AH461=AP$5,VLOOKUP(AK461,buff!$K:$L,2,FALSE),"")=0,"",IF($AH461=AP$5,VLOOKUP(AK461,buff!$K:$L,2,FALSE),"")),"")</f>
        <v/>
      </c>
      <c r="AQ461" s="6" t="str">
        <f>_xlfn.IFNA(IF(IF($AH461=AQ$5,VLOOKUP(AL461,buff!$K:$L,2,FALSE),"")=0,"",IF($AH461=AQ$5,VLOOKUP(AL461,buff!$K:$L,2,FALSE),"")),"")</f>
        <v/>
      </c>
      <c r="AR461" s="6" t="str">
        <f>_xlfn.IFNA(IF(IF($AH461=AR$5,VLOOKUP(AM461,buff!$K:$L,2,FALSE),"")=0,"",IF($AH461=AR$5,VLOOKUP(AM461,buff!$K:$L,2,FALSE),"")),"")</f>
        <v/>
      </c>
      <c r="AS461" s="6" t="str">
        <f>_xlfn.IFNA(IF(IF($AH461=AS$5,VLOOKUP(AI461,buff!$K:$L,2,FALSE),"")=0,"",IF($AH461=AS$5,VLOOKUP(AI461,buff!$K:$L,2,FALSE),"")),"")</f>
        <v/>
      </c>
      <c r="AT461" s="6" t="str">
        <f>_xlfn.IFNA(IF(IF($AH461=AT$5,VLOOKUP(AJ461,buff!$K:$L,2,FALSE),"")=0,"",IF($AH461=AT$5,VLOOKUP(AJ461,buff!$K:$L,2,FALSE),"")),"")</f>
        <v/>
      </c>
      <c r="AU461" s="6" t="str">
        <f>_xlfn.IFNA(IF(IF($AH461=AU$5,VLOOKUP(AK461,buff!$K:$L,2,FALSE),"")=0,"",IF($AH461=AU$5,VLOOKUP(AK461,buff!$K:$L,2,FALSE),"")),"")</f>
        <v/>
      </c>
      <c r="AV461" s="6" t="str">
        <f>_xlfn.IFNA(IF(IF($AH461=AV$5,VLOOKUP(AL461,buff!$K:$L,2,FALSE),"")=0,"",IF($AH461=AV$5,VLOOKUP(AL461,buff!$K:$L,2,FALSE),"")),"")</f>
        <v/>
      </c>
      <c r="AW461" s="6" t="str">
        <f>_xlfn.IFNA(IF(IF($AH461=AW$5,VLOOKUP(AM461,buff!$K:$L,2,FALSE),"")=0,"",IF($AH461=AW$5,VLOOKUP(AM461,buff!$K:$L,2,FALSE),"")),"")</f>
        <v/>
      </c>
      <c r="AX461" s="6" t="e">
        <f>VLOOKUP(AI461,buff!K:P,6,FALSE)</f>
        <v>#N/A</v>
      </c>
      <c r="AY461" t="e">
        <f t="shared" si="131"/>
        <v>#N/A</v>
      </c>
      <c r="AZ461" t="e">
        <f t="shared" si="131"/>
        <v>#N/A</v>
      </c>
      <c r="BA461">
        <f t="shared" si="132"/>
        <v>2</v>
      </c>
      <c r="BB461">
        <f t="shared" si="133"/>
        <v>1</v>
      </c>
    </row>
    <row r="462" spans="1:54" x14ac:dyDescent="0.15">
      <c r="A462" t="str">
        <f t="shared" si="124"/>
        <v>飞将主动技能2等级16</v>
      </c>
      <c r="B462" s="8">
        <v>456</v>
      </c>
      <c r="C462" s="8" t="str">
        <f>VLOOKUP(G462,角色!A:B,2,FALSE)</f>
        <v>飞将</v>
      </c>
      <c r="D462" s="8" t="str">
        <f t="shared" si="128"/>
        <v>主动技能2</v>
      </c>
      <c r="E462" s="8">
        <f t="shared" si="134"/>
        <v>16</v>
      </c>
      <c r="F462" s="8">
        <f t="shared" si="135"/>
        <v>2</v>
      </c>
      <c r="G462" s="8">
        <f t="shared" si="136"/>
        <v>8</v>
      </c>
      <c r="H462" s="4" t="s">
        <v>417</v>
      </c>
      <c r="I462" s="24" t="str">
        <f t="shared" si="127"/>
        <v>对敌方单体造成125%攻击力（+2231）点伤害。</v>
      </c>
      <c r="J462" s="4" t="s">
        <v>305</v>
      </c>
      <c r="K462" s="1" t="s">
        <v>103</v>
      </c>
      <c r="L462" s="4" t="s">
        <v>107</v>
      </c>
      <c r="M462" s="4"/>
      <c r="N462" s="4">
        <v>100</v>
      </c>
      <c r="O462" s="4"/>
      <c r="T462" s="6" t="str">
        <f t="shared" si="125"/>
        <v/>
      </c>
      <c r="U462" s="6" t="str">
        <f t="shared" si="126"/>
        <v/>
      </c>
      <c r="Y462">
        <f t="shared" si="123"/>
        <v>50</v>
      </c>
      <c r="Z462">
        <v>125</v>
      </c>
      <c r="AA462" s="23">
        <v>25</v>
      </c>
      <c r="AB462" s="23">
        <f>INT(VLOOKUP(VLOOKUP($C462,角色技能升级比率表!$B:$C,2,FALSE),角色属性概况!E:F,2,FALSE)*VLOOKUP(E462,角色属性概况!I:M,3,FALSE)*AA462/100)</f>
        <v>2231</v>
      </c>
      <c r="AE462">
        <v>0</v>
      </c>
      <c r="AF462" s="23">
        <f t="shared" si="129"/>
        <v>2</v>
      </c>
      <c r="AG462" s="23">
        <f t="shared" si="130"/>
        <v>1</v>
      </c>
      <c r="AN462" s="6" t="str">
        <f>_xlfn.IFNA(IF(IF($AH462=AN$5,VLOOKUP(AI462,buff!$K:$L,2,FALSE),"")=0,"",IF($AH462=AN$5,VLOOKUP(AI462,buff!$K:$L,2,FALSE),"")),"")</f>
        <v/>
      </c>
      <c r="AO462" s="6" t="str">
        <f>_xlfn.IFNA(IF(IF($AH462=AO$5,VLOOKUP(AJ462,buff!$K:$L,2,FALSE),"")=0,"",IF($AH462=AO$5,VLOOKUP(AJ462,buff!$K:$L,2,FALSE),"")),"")</f>
        <v/>
      </c>
      <c r="AP462" s="6" t="str">
        <f>_xlfn.IFNA(IF(IF($AH462=AP$5,VLOOKUP(AK462,buff!$K:$L,2,FALSE),"")=0,"",IF($AH462=AP$5,VLOOKUP(AK462,buff!$K:$L,2,FALSE),"")),"")</f>
        <v/>
      </c>
      <c r="AQ462" s="6" t="str">
        <f>_xlfn.IFNA(IF(IF($AH462=AQ$5,VLOOKUP(AL462,buff!$K:$L,2,FALSE),"")=0,"",IF($AH462=AQ$5,VLOOKUP(AL462,buff!$K:$L,2,FALSE),"")),"")</f>
        <v/>
      </c>
      <c r="AR462" s="6" t="str">
        <f>_xlfn.IFNA(IF(IF($AH462=AR$5,VLOOKUP(AM462,buff!$K:$L,2,FALSE),"")=0,"",IF($AH462=AR$5,VLOOKUP(AM462,buff!$K:$L,2,FALSE),"")),"")</f>
        <v/>
      </c>
      <c r="AS462" s="6" t="str">
        <f>_xlfn.IFNA(IF(IF($AH462=AS$5,VLOOKUP(AI462,buff!$K:$L,2,FALSE),"")=0,"",IF($AH462=AS$5,VLOOKUP(AI462,buff!$K:$L,2,FALSE),"")),"")</f>
        <v/>
      </c>
      <c r="AT462" s="6" t="str">
        <f>_xlfn.IFNA(IF(IF($AH462=AT$5,VLOOKUP(AJ462,buff!$K:$L,2,FALSE),"")=0,"",IF($AH462=AT$5,VLOOKUP(AJ462,buff!$K:$L,2,FALSE),"")),"")</f>
        <v/>
      </c>
      <c r="AU462" s="6" t="str">
        <f>_xlfn.IFNA(IF(IF($AH462=AU$5,VLOOKUP(AK462,buff!$K:$L,2,FALSE),"")=0,"",IF($AH462=AU$5,VLOOKUP(AK462,buff!$K:$L,2,FALSE),"")),"")</f>
        <v/>
      </c>
      <c r="AV462" s="6" t="str">
        <f>_xlfn.IFNA(IF(IF($AH462=AV$5,VLOOKUP(AL462,buff!$K:$L,2,FALSE),"")=0,"",IF($AH462=AV$5,VLOOKUP(AL462,buff!$K:$L,2,FALSE),"")),"")</f>
        <v/>
      </c>
      <c r="AW462" s="6" t="str">
        <f>_xlfn.IFNA(IF(IF($AH462=AW$5,VLOOKUP(AM462,buff!$K:$L,2,FALSE),"")=0,"",IF($AH462=AW$5,VLOOKUP(AM462,buff!$K:$L,2,FALSE),"")),"")</f>
        <v/>
      </c>
      <c r="AX462" s="6" t="e">
        <f>VLOOKUP(AI462,buff!K:P,6,FALSE)</f>
        <v>#N/A</v>
      </c>
      <c r="AY462" t="e">
        <f t="shared" si="131"/>
        <v>#N/A</v>
      </c>
      <c r="AZ462" t="e">
        <f t="shared" si="131"/>
        <v>#N/A</v>
      </c>
      <c r="BA462">
        <f t="shared" si="132"/>
        <v>2</v>
      </c>
      <c r="BB462">
        <f t="shared" si="133"/>
        <v>1</v>
      </c>
    </row>
    <row r="463" spans="1:54" x14ac:dyDescent="0.15">
      <c r="A463" t="str">
        <f t="shared" si="124"/>
        <v>飞将主动技能2等级17</v>
      </c>
      <c r="B463" s="8">
        <v>457</v>
      </c>
      <c r="C463" s="8" t="str">
        <f>VLOOKUP(G463,角色!A:B,2,FALSE)</f>
        <v>飞将</v>
      </c>
      <c r="D463" s="8" t="str">
        <f t="shared" si="128"/>
        <v>主动技能2</v>
      </c>
      <c r="E463" s="8">
        <f t="shared" si="134"/>
        <v>17</v>
      </c>
      <c r="F463" s="8">
        <f t="shared" si="135"/>
        <v>2</v>
      </c>
      <c r="G463" s="8">
        <f t="shared" si="136"/>
        <v>8</v>
      </c>
      <c r="H463" s="4" t="s">
        <v>417</v>
      </c>
      <c r="I463" s="24" t="str">
        <f t="shared" si="127"/>
        <v>对敌方单体造成125%攻击力（+2747）点伤害。</v>
      </c>
      <c r="J463" s="4" t="s">
        <v>305</v>
      </c>
      <c r="K463" s="1" t="s">
        <v>103</v>
      </c>
      <c r="L463" s="4" t="s">
        <v>107</v>
      </c>
      <c r="M463" s="4"/>
      <c r="N463" s="4">
        <v>100</v>
      </c>
      <c r="O463" s="4"/>
      <c r="T463" s="6" t="str">
        <f t="shared" si="125"/>
        <v/>
      </c>
      <c r="U463" s="6" t="str">
        <f t="shared" si="126"/>
        <v/>
      </c>
      <c r="Y463">
        <f t="shared" si="123"/>
        <v>50</v>
      </c>
      <c r="Z463">
        <v>125</v>
      </c>
      <c r="AA463" s="23">
        <v>25</v>
      </c>
      <c r="AB463" s="23">
        <f>INT(VLOOKUP(VLOOKUP($C463,角色技能升级比率表!$B:$C,2,FALSE),角色属性概况!E:F,2,FALSE)*VLOOKUP(E463,角色属性概况!I:M,3,FALSE)*AA463/100)</f>
        <v>2747</v>
      </c>
      <c r="AE463">
        <v>0</v>
      </c>
      <c r="AF463" s="23">
        <f t="shared" si="129"/>
        <v>2</v>
      </c>
      <c r="AG463" s="23">
        <f t="shared" si="130"/>
        <v>1</v>
      </c>
      <c r="AN463" s="6" t="str">
        <f>_xlfn.IFNA(IF(IF($AH463=AN$5,VLOOKUP(AI463,buff!$K:$L,2,FALSE),"")=0,"",IF($AH463=AN$5,VLOOKUP(AI463,buff!$K:$L,2,FALSE),"")),"")</f>
        <v/>
      </c>
      <c r="AO463" s="6" t="str">
        <f>_xlfn.IFNA(IF(IF($AH463=AO$5,VLOOKUP(AJ463,buff!$K:$L,2,FALSE),"")=0,"",IF($AH463=AO$5,VLOOKUP(AJ463,buff!$K:$L,2,FALSE),"")),"")</f>
        <v/>
      </c>
      <c r="AP463" s="6" t="str">
        <f>_xlfn.IFNA(IF(IF($AH463=AP$5,VLOOKUP(AK463,buff!$K:$L,2,FALSE),"")=0,"",IF($AH463=AP$5,VLOOKUP(AK463,buff!$K:$L,2,FALSE),"")),"")</f>
        <v/>
      </c>
      <c r="AQ463" s="6" t="str">
        <f>_xlfn.IFNA(IF(IF($AH463=AQ$5,VLOOKUP(AL463,buff!$K:$L,2,FALSE),"")=0,"",IF($AH463=AQ$5,VLOOKUP(AL463,buff!$K:$L,2,FALSE),"")),"")</f>
        <v/>
      </c>
      <c r="AR463" s="6" t="str">
        <f>_xlfn.IFNA(IF(IF($AH463=AR$5,VLOOKUP(AM463,buff!$K:$L,2,FALSE),"")=0,"",IF($AH463=AR$5,VLOOKUP(AM463,buff!$K:$L,2,FALSE),"")),"")</f>
        <v/>
      </c>
      <c r="AS463" s="6" t="str">
        <f>_xlfn.IFNA(IF(IF($AH463=AS$5,VLOOKUP(AI463,buff!$K:$L,2,FALSE),"")=0,"",IF($AH463=AS$5,VLOOKUP(AI463,buff!$K:$L,2,FALSE),"")),"")</f>
        <v/>
      </c>
      <c r="AT463" s="6" t="str">
        <f>_xlfn.IFNA(IF(IF($AH463=AT$5,VLOOKUP(AJ463,buff!$K:$L,2,FALSE),"")=0,"",IF($AH463=AT$5,VLOOKUP(AJ463,buff!$K:$L,2,FALSE),"")),"")</f>
        <v/>
      </c>
      <c r="AU463" s="6" t="str">
        <f>_xlfn.IFNA(IF(IF($AH463=AU$5,VLOOKUP(AK463,buff!$K:$L,2,FALSE),"")=0,"",IF($AH463=AU$5,VLOOKUP(AK463,buff!$K:$L,2,FALSE),"")),"")</f>
        <v/>
      </c>
      <c r="AV463" s="6" t="str">
        <f>_xlfn.IFNA(IF(IF($AH463=AV$5,VLOOKUP(AL463,buff!$K:$L,2,FALSE),"")=0,"",IF($AH463=AV$5,VLOOKUP(AL463,buff!$K:$L,2,FALSE),"")),"")</f>
        <v/>
      </c>
      <c r="AW463" s="6" t="str">
        <f>_xlfn.IFNA(IF(IF($AH463=AW$5,VLOOKUP(AM463,buff!$K:$L,2,FALSE),"")=0,"",IF($AH463=AW$5,VLOOKUP(AM463,buff!$K:$L,2,FALSE),"")),"")</f>
        <v/>
      </c>
      <c r="AX463" s="6" t="e">
        <f>VLOOKUP(AI463,buff!K:P,6,FALSE)</f>
        <v>#N/A</v>
      </c>
      <c r="AY463" t="e">
        <f t="shared" si="131"/>
        <v>#N/A</v>
      </c>
      <c r="AZ463" t="e">
        <f t="shared" si="131"/>
        <v>#N/A</v>
      </c>
      <c r="BA463">
        <f t="shared" si="132"/>
        <v>2</v>
      </c>
      <c r="BB463">
        <f t="shared" si="133"/>
        <v>1</v>
      </c>
    </row>
    <row r="464" spans="1:54" x14ac:dyDescent="0.15">
      <c r="A464" t="str">
        <f t="shared" si="124"/>
        <v>飞将主动技能2等级18</v>
      </c>
      <c r="B464" s="8">
        <v>458</v>
      </c>
      <c r="C464" s="8" t="str">
        <f>VLOOKUP(G464,角色!A:B,2,FALSE)</f>
        <v>飞将</v>
      </c>
      <c r="D464" s="8" t="str">
        <f t="shared" si="128"/>
        <v>主动技能2</v>
      </c>
      <c r="E464" s="8">
        <f t="shared" si="134"/>
        <v>18</v>
      </c>
      <c r="F464" s="8">
        <f t="shared" si="135"/>
        <v>2</v>
      </c>
      <c r="G464" s="8">
        <f t="shared" si="136"/>
        <v>8</v>
      </c>
      <c r="H464" s="4" t="s">
        <v>417</v>
      </c>
      <c r="I464" s="24" t="str">
        <f t="shared" si="127"/>
        <v>对敌方单体造成125%攻击力（+3382）点伤害。</v>
      </c>
      <c r="J464" s="4" t="s">
        <v>305</v>
      </c>
      <c r="K464" s="1" t="s">
        <v>103</v>
      </c>
      <c r="L464" s="4" t="s">
        <v>107</v>
      </c>
      <c r="M464" s="4"/>
      <c r="N464" s="4">
        <v>100</v>
      </c>
      <c r="O464" s="4"/>
      <c r="T464" s="6" t="str">
        <f t="shared" si="125"/>
        <v/>
      </c>
      <c r="U464" s="6" t="str">
        <f t="shared" si="126"/>
        <v/>
      </c>
      <c r="Y464">
        <f t="shared" si="123"/>
        <v>50</v>
      </c>
      <c r="Z464">
        <v>125</v>
      </c>
      <c r="AA464" s="23">
        <v>25</v>
      </c>
      <c r="AB464" s="23">
        <f>INT(VLOOKUP(VLOOKUP($C464,角色技能升级比率表!$B:$C,2,FALSE),角色属性概况!E:F,2,FALSE)*VLOOKUP(E464,角色属性概况!I:M,3,FALSE)*AA464/100)</f>
        <v>3382</v>
      </c>
      <c r="AE464">
        <v>0</v>
      </c>
      <c r="AF464" s="23">
        <f t="shared" si="129"/>
        <v>2</v>
      </c>
      <c r="AG464" s="23">
        <f t="shared" si="130"/>
        <v>1</v>
      </c>
      <c r="AN464" s="6" t="str">
        <f>_xlfn.IFNA(IF(IF($AH464=AN$5,VLOOKUP(AI464,buff!$K:$L,2,FALSE),"")=0,"",IF($AH464=AN$5,VLOOKUP(AI464,buff!$K:$L,2,FALSE),"")),"")</f>
        <v/>
      </c>
      <c r="AO464" s="6" t="str">
        <f>_xlfn.IFNA(IF(IF($AH464=AO$5,VLOOKUP(AJ464,buff!$K:$L,2,FALSE),"")=0,"",IF($AH464=AO$5,VLOOKUP(AJ464,buff!$K:$L,2,FALSE),"")),"")</f>
        <v/>
      </c>
      <c r="AP464" s="6" t="str">
        <f>_xlfn.IFNA(IF(IF($AH464=AP$5,VLOOKUP(AK464,buff!$K:$L,2,FALSE),"")=0,"",IF($AH464=AP$5,VLOOKUP(AK464,buff!$K:$L,2,FALSE),"")),"")</f>
        <v/>
      </c>
      <c r="AQ464" s="6" t="str">
        <f>_xlfn.IFNA(IF(IF($AH464=AQ$5,VLOOKUP(AL464,buff!$K:$L,2,FALSE),"")=0,"",IF($AH464=AQ$5,VLOOKUP(AL464,buff!$K:$L,2,FALSE),"")),"")</f>
        <v/>
      </c>
      <c r="AR464" s="6" t="str">
        <f>_xlfn.IFNA(IF(IF($AH464=AR$5,VLOOKUP(AM464,buff!$K:$L,2,FALSE),"")=0,"",IF($AH464=AR$5,VLOOKUP(AM464,buff!$K:$L,2,FALSE),"")),"")</f>
        <v/>
      </c>
      <c r="AS464" s="6" t="str">
        <f>_xlfn.IFNA(IF(IF($AH464=AS$5,VLOOKUP(AI464,buff!$K:$L,2,FALSE),"")=0,"",IF($AH464=AS$5,VLOOKUP(AI464,buff!$K:$L,2,FALSE),"")),"")</f>
        <v/>
      </c>
      <c r="AT464" s="6" t="str">
        <f>_xlfn.IFNA(IF(IF($AH464=AT$5,VLOOKUP(AJ464,buff!$K:$L,2,FALSE),"")=0,"",IF($AH464=AT$5,VLOOKUP(AJ464,buff!$K:$L,2,FALSE),"")),"")</f>
        <v/>
      </c>
      <c r="AU464" s="6" t="str">
        <f>_xlfn.IFNA(IF(IF($AH464=AU$5,VLOOKUP(AK464,buff!$K:$L,2,FALSE),"")=0,"",IF($AH464=AU$5,VLOOKUP(AK464,buff!$K:$L,2,FALSE),"")),"")</f>
        <v/>
      </c>
      <c r="AV464" s="6" t="str">
        <f>_xlfn.IFNA(IF(IF($AH464=AV$5,VLOOKUP(AL464,buff!$K:$L,2,FALSE),"")=0,"",IF($AH464=AV$5,VLOOKUP(AL464,buff!$K:$L,2,FALSE),"")),"")</f>
        <v/>
      </c>
      <c r="AW464" s="6" t="str">
        <f>_xlfn.IFNA(IF(IF($AH464=AW$5,VLOOKUP(AM464,buff!$K:$L,2,FALSE),"")=0,"",IF($AH464=AW$5,VLOOKUP(AM464,buff!$K:$L,2,FALSE),"")),"")</f>
        <v/>
      </c>
      <c r="AX464" s="6" t="e">
        <f>VLOOKUP(AI464,buff!K:P,6,FALSE)</f>
        <v>#N/A</v>
      </c>
      <c r="AY464" t="e">
        <f t="shared" si="131"/>
        <v>#N/A</v>
      </c>
      <c r="AZ464" t="e">
        <f t="shared" si="131"/>
        <v>#N/A</v>
      </c>
      <c r="BA464">
        <f t="shared" si="132"/>
        <v>2</v>
      </c>
      <c r="BB464">
        <f t="shared" si="133"/>
        <v>1</v>
      </c>
    </row>
    <row r="465" spans="1:54" x14ac:dyDescent="0.15">
      <c r="A465" t="str">
        <f t="shared" si="124"/>
        <v>飞将主动技能2等级19</v>
      </c>
      <c r="B465" s="8">
        <v>459</v>
      </c>
      <c r="C465" s="8" t="str">
        <f>VLOOKUP(G465,角色!A:B,2,FALSE)</f>
        <v>飞将</v>
      </c>
      <c r="D465" s="8" t="str">
        <f t="shared" si="128"/>
        <v>主动技能2</v>
      </c>
      <c r="E465" s="8">
        <f t="shared" si="134"/>
        <v>19</v>
      </c>
      <c r="F465" s="8">
        <f t="shared" si="135"/>
        <v>2</v>
      </c>
      <c r="G465" s="8">
        <f t="shared" si="136"/>
        <v>8</v>
      </c>
      <c r="H465" s="4" t="s">
        <v>417</v>
      </c>
      <c r="I465" s="24" t="str">
        <f t="shared" si="127"/>
        <v>对敌方单体造成125%攻击力（+4164）点伤害。</v>
      </c>
      <c r="J465" s="4" t="s">
        <v>305</v>
      </c>
      <c r="K465" s="1" t="s">
        <v>103</v>
      </c>
      <c r="L465" s="4" t="s">
        <v>107</v>
      </c>
      <c r="M465" s="4"/>
      <c r="N465" s="4">
        <v>100</v>
      </c>
      <c r="O465" s="4"/>
      <c r="T465" s="6" t="str">
        <f t="shared" si="125"/>
        <v/>
      </c>
      <c r="U465" s="6" t="str">
        <f t="shared" si="126"/>
        <v/>
      </c>
      <c r="Y465">
        <f t="shared" si="123"/>
        <v>50</v>
      </c>
      <c r="Z465">
        <v>125</v>
      </c>
      <c r="AA465" s="23">
        <v>25</v>
      </c>
      <c r="AB465" s="23">
        <f>INT(VLOOKUP(VLOOKUP($C465,角色技能升级比率表!$B:$C,2,FALSE),角色属性概况!E:F,2,FALSE)*VLOOKUP(E465,角色属性概况!I:M,3,FALSE)*AA465/100)</f>
        <v>4164</v>
      </c>
      <c r="AE465">
        <v>0</v>
      </c>
      <c r="AF465" s="23">
        <f t="shared" si="129"/>
        <v>2</v>
      </c>
      <c r="AG465" s="23">
        <f t="shared" si="130"/>
        <v>1</v>
      </c>
      <c r="AN465" s="6" t="str">
        <f>_xlfn.IFNA(IF(IF($AH465=AN$5,VLOOKUP(AI465,buff!$K:$L,2,FALSE),"")=0,"",IF($AH465=AN$5,VLOOKUP(AI465,buff!$K:$L,2,FALSE),"")),"")</f>
        <v/>
      </c>
      <c r="AO465" s="6" t="str">
        <f>_xlfn.IFNA(IF(IF($AH465=AO$5,VLOOKUP(AJ465,buff!$K:$L,2,FALSE),"")=0,"",IF($AH465=AO$5,VLOOKUP(AJ465,buff!$K:$L,2,FALSE),"")),"")</f>
        <v/>
      </c>
      <c r="AP465" s="6" t="str">
        <f>_xlfn.IFNA(IF(IF($AH465=AP$5,VLOOKUP(AK465,buff!$K:$L,2,FALSE),"")=0,"",IF($AH465=AP$5,VLOOKUP(AK465,buff!$K:$L,2,FALSE),"")),"")</f>
        <v/>
      </c>
      <c r="AQ465" s="6" t="str">
        <f>_xlfn.IFNA(IF(IF($AH465=AQ$5,VLOOKUP(AL465,buff!$K:$L,2,FALSE),"")=0,"",IF($AH465=AQ$5,VLOOKUP(AL465,buff!$K:$L,2,FALSE),"")),"")</f>
        <v/>
      </c>
      <c r="AR465" s="6" t="str">
        <f>_xlfn.IFNA(IF(IF($AH465=AR$5,VLOOKUP(AM465,buff!$K:$L,2,FALSE),"")=0,"",IF($AH465=AR$5,VLOOKUP(AM465,buff!$K:$L,2,FALSE),"")),"")</f>
        <v/>
      </c>
      <c r="AS465" s="6" t="str">
        <f>_xlfn.IFNA(IF(IF($AH465=AS$5,VLOOKUP(AI465,buff!$K:$L,2,FALSE),"")=0,"",IF($AH465=AS$5,VLOOKUP(AI465,buff!$K:$L,2,FALSE),"")),"")</f>
        <v/>
      </c>
      <c r="AT465" s="6" t="str">
        <f>_xlfn.IFNA(IF(IF($AH465=AT$5,VLOOKUP(AJ465,buff!$K:$L,2,FALSE),"")=0,"",IF($AH465=AT$5,VLOOKUP(AJ465,buff!$K:$L,2,FALSE),"")),"")</f>
        <v/>
      </c>
      <c r="AU465" s="6" t="str">
        <f>_xlfn.IFNA(IF(IF($AH465=AU$5,VLOOKUP(AK465,buff!$K:$L,2,FALSE),"")=0,"",IF($AH465=AU$5,VLOOKUP(AK465,buff!$K:$L,2,FALSE),"")),"")</f>
        <v/>
      </c>
      <c r="AV465" s="6" t="str">
        <f>_xlfn.IFNA(IF(IF($AH465=AV$5,VLOOKUP(AL465,buff!$K:$L,2,FALSE),"")=0,"",IF($AH465=AV$5,VLOOKUP(AL465,buff!$K:$L,2,FALSE),"")),"")</f>
        <v/>
      </c>
      <c r="AW465" s="6" t="str">
        <f>_xlfn.IFNA(IF(IF($AH465=AW$5,VLOOKUP(AM465,buff!$K:$L,2,FALSE),"")=0,"",IF($AH465=AW$5,VLOOKUP(AM465,buff!$K:$L,2,FALSE),"")),"")</f>
        <v/>
      </c>
      <c r="AX465" s="6" t="e">
        <f>VLOOKUP(AI465,buff!K:P,6,FALSE)</f>
        <v>#N/A</v>
      </c>
      <c r="AY465" t="e">
        <f t="shared" si="131"/>
        <v>#N/A</v>
      </c>
      <c r="AZ465" t="e">
        <f t="shared" si="131"/>
        <v>#N/A</v>
      </c>
      <c r="BA465">
        <f t="shared" si="132"/>
        <v>2</v>
      </c>
      <c r="BB465">
        <f t="shared" si="133"/>
        <v>1</v>
      </c>
    </row>
    <row r="466" spans="1:54" x14ac:dyDescent="0.15">
      <c r="A466" t="str">
        <f t="shared" si="124"/>
        <v>飞将主动技能2等级20</v>
      </c>
      <c r="B466" s="8">
        <v>460</v>
      </c>
      <c r="C466" s="8" t="str">
        <f>VLOOKUP(G466,角色!A:B,2,FALSE)</f>
        <v>飞将</v>
      </c>
      <c r="D466" s="8" t="str">
        <f t="shared" si="128"/>
        <v>主动技能2</v>
      </c>
      <c r="E466" s="8">
        <f t="shared" si="134"/>
        <v>20</v>
      </c>
      <c r="F466" s="8">
        <f t="shared" si="135"/>
        <v>2</v>
      </c>
      <c r="G466" s="8">
        <f t="shared" si="136"/>
        <v>8</v>
      </c>
      <c r="H466" s="4" t="s">
        <v>417</v>
      </c>
      <c r="I466" s="24" t="str">
        <f t="shared" si="127"/>
        <v>对敌方单体造成125%攻击力（+5127）点伤害。</v>
      </c>
      <c r="J466" s="4" t="s">
        <v>305</v>
      </c>
      <c r="K466" s="1" t="s">
        <v>103</v>
      </c>
      <c r="L466" s="4" t="s">
        <v>107</v>
      </c>
      <c r="M466" s="4"/>
      <c r="N466" s="4">
        <v>100</v>
      </c>
      <c r="O466" s="4"/>
      <c r="T466" s="6" t="str">
        <f t="shared" si="125"/>
        <v/>
      </c>
      <c r="U466" s="6" t="str">
        <f t="shared" si="126"/>
        <v/>
      </c>
      <c r="Y466">
        <f t="shared" si="123"/>
        <v>50</v>
      </c>
      <c r="Z466">
        <v>125</v>
      </c>
      <c r="AA466" s="23">
        <v>25</v>
      </c>
      <c r="AB466" s="23">
        <f>INT(VLOOKUP(VLOOKUP($C466,角色技能升级比率表!$B:$C,2,FALSE),角色属性概况!E:F,2,FALSE)*VLOOKUP(E466,角色属性概况!I:M,3,FALSE)*AA466/100)</f>
        <v>5127</v>
      </c>
      <c r="AE466">
        <v>0</v>
      </c>
      <c r="AF466" s="23">
        <f t="shared" si="129"/>
        <v>2</v>
      </c>
      <c r="AG466" s="23">
        <f t="shared" si="130"/>
        <v>1</v>
      </c>
      <c r="AN466" s="6" t="str">
        <f>_xlfn.IFNA(IF(IF($AH466=AN$5,VLOOKUP(AI466,buff!$K:$L,2,FALSE),"")=0,"",IF($AH466=AN$5,VLOOKUP(AI466,buff!$K:$L,2,FALSE),"")),"")</f>
        <v/>
      </c>
      <c r="AO466" s="6" t="str">
        <f>_xlfn.IFNA(IF(IF($AH466=AO$5,VLOOKUP(AJ466,buff!$K:$L,2,FALSE),"")=0,"",IF($AH466=AO$5,VLOOKUP(AJ466,buff!$K:$L,2,FALSE),"")),"")</f>
        <v/>
      </c>
      <c r="AP466" s="6" t="str">
        <f>_xlfn.IFNA(IF(IF($AH466=AP$5,VLOOKUP(AK466,buff!$K:$L,2,FALSE),"")=0,"",IF($AH466=AP$5,VLOOKUP(AK466,buff!$K:$L,2,FALSE),"")),"")</f>
        <v/>
      </c>
      <c r="AQ466" s="6" t="str">
        <f>_xlfn.IFNA(IF(IF($AH466=AQ$5,VLOOKUP(AL466,buff!$K:$L,2,FALSE),"")=0,"",IF($AH466=AQ$5,VLOOKUP(AL466,buff!$K:$L,2,FALSE),"")),"")</f>
        <v/>
      </c>
      <c r="AR466" s="6" t="str">
        <f>_xlfn.IFNA(IF(IF($AH466=AR$5,VLOOKUP(AM466,buff!$K:$L,2,FALSE),"")=0,"",IF($AH466=AR$5,VLOOKUP(AM466,buff!$K:$L,2,FALSE),"")),"")</f>
        <v/>
      </c>
      <c r="AS466" s="6" t="str">
        <f>_xlfn.IFNA(IF(IF($AH466=AS$5,VLOOKUP(AI466,buff!$K:$L,2,FALSE),"")=0,"",IF($AH466=AS$5,VLOOKUP(AI466,buff!$K:$L,2,FALSE),"")),"")</f>
        <v/>
      </c>
      <c r="AT466" s="6" t="str">
        <f>_xlfn.IFNA(IF(IF($AH466=AT$5,VLOOKUP(AJ466,buff!$K:$L,2,FALSE),"")=0,"",IF($AH466=AT$5,VLOOKUP(AJ466,buff!$K:$L,2,FALSE),"")),"")</f>
        <v/>
      </c>
      <c r="AU466" s="6" t="str">
        <f>_xlfn.IFNA(IF(IF($AH466=AU$5,VLOOKUP(AK466,buff!$K:$L,2,FALSE),"")=0,"",IF($AH466=AU$5,VLOOKUP(AK466,buff!$K:$L,2,FALSE),"")),"")</f>
        <v/>
      </c>
      <c r="AV466" s="6" t="str">
        <f>_xlfn.IFNA(IF(IF($AH466=AV$5,VLOOKUP(AL466,buff!$K:$L,2,FALSE),"")=0,"",IF($AH466=AV$5,VLOOKUP(AL466,buff!$K:$L,2,FALSE),"")),"")</f>
        <v/>
      </c>
      <c r="AW466" s="6" t="str">
        <f>_xlfn.IFNA(IF(IF($AH466=AW$5,VLOOKUP(AM466,buff!$K:$L,2,FALSE),"")=0,"",IF($AH466=AW$5,VLOOKUP(AM466,buff!$K:$L,2,FALSE),"")),"")</f>
        <v/>
      </c>
      <c r="AX466" s="6" t="e">
        <f>VLOOKUP(AI466,buff!K:P,6,FALSE)</f>
        <v>#N/A</v>
      </c>
      <c r="AY466" t="e">
        <f t="shared" si="131"/>
        <v>#N/A</v>
      </c>
      <c r="AZ466" t="e">
        <f t="shared" si="131"/>
        <v>#N/A</v>
      </c>
      <c r="BA466">
        <f t="shared" si="132"/>
        <v>2</v>
      </c>
      <c r="BB466">
        <f t="shared" si="133"/>
        <v>1</v>
      </c>
    </row>
    <row r="467" spans="1:54" x14ac:dyDescent="0.15">
      <c r="A467" t="str">
        <f t="shared" si="124"/>
        <v>飞将主动技能3等级1</v>
      </c>
      <c r="B467" s="8">
        <v>461</v>
      </c>
      <c r="C467" s="8" t="str">
        <f>VLOOKUP(G467,角色!A:B,2,FALSE)</f>
        <v>飞将</v>
      </c>
      <c r="D467" s="8" t="str">
        <f t="shared" si="128"/>
        <v>主动技能3</v>
      </c>
      <c r="E467" s="8">
        <f t="shared" si="134"/>
        <v>1</v>
      </c>
      <c r="F467" s="8">
        <f t="shared" si="135"/>
        <v>3</v>
      </c>
      <c r="G467" s="8">
        <f t="shared" si="136"/>
        <v>8</v>
      </c>
      <c r="H467" s="4" t="s">
        <v>455</v>
      </c>
      <c r="I467" s="26" t="str">
        <f>"对敌方1排单位造成125%攻击力（+"&amp;AB467&amp;"）伤害"</f>
        <v>对敌方1排单位造成125%攻击力（+76）伤害</v>
      </c>
      <c r="J467" s="4" t="s">
        <v>305</v>
      </c>
      <c r="K467" s="1" t="s">
        <v>103</v>
      </c>
      <c r="L467" s="4" t="s">
        <v>114</v>
      </c>
      <c r="M467" s="4"/>
      <c r="N467" s="4">
        <v>100</v>
      </c>
      <c r="O467" s="4">
        <v>100</v>
      </c>
      <c r="T467" s="6" t="str">
        <f t="shared" ref="T467:T495" si="137">IF(AN467="","",AN467)&amp;IF(AO467="","","|"&amp;AO467)&amp;IF(AP467="","","|"&amp;AP467)&amp;IF(AQ467="","","|"&amp;AQ467)&amp;IF(AR467="","","|"&amp;AR467)</f>
        <v/>
      </c>
      <c r="U467" s="6" t="str">
        <f t="shared" ref="U467:U495" si="138">IF(AS467="","",AS467)&amp;IF(AT467="","","|"&amp;AT467)&amp;IF(AU467="","","|"&amp;AU467)&amp;IF(AV467="","","|"&amp;AV467)&amp;IF(AW467="","","|"&amp;AW467)</f>
        <v/>
      </c>
      <c r="Y467">
        <f t="shared" si="123"/>
        <v>100</v>
      </c>
      <c r="Z467">
        <v>125</v>
      </c>
      <c r="AA467" s="23">
        <v>25</v>
      </c>
      <c r="AB467" s="23">
        <f>INT(VLOOKUP(VLOOKUP($C467,角色技能升级比率表!$B:$C,2,FALSE),角色属性概况!E:F,2,FALSE)*VLOOKUP(E467,角色属性概况!I:M,3,FALSE)*AA467/100)</f>
        <v>76</v>
      </c>
      <c r="AE467">
        <v>0</v>
      </c>
      <c r="AF467" s="23">
        <f t="shared" si="129"/>
        <v>3</v>
      </c>
      <c r="AG467" s="23">
        <f t="shared" si="130"/>
        <v>2</v>
      </c>
      <c r="AN467" s="6" t="str">
        <f>_xlfn.IFNA(IF(IF($AH467=AN$5,VLOOKUP(AI467,buff!$K:$L,2,FALSE),"")=0,"",IF($AH467=AN$5,VLOOKUP(AI467,buff!$K:$L,2,FALSE),"")),"")</f>
        <v/>
      </c>
      <c r="AO467" s="6" t="str">
        <f>_xlfn.IFNA(IF(IF($AH467=AO$5,VLOOKUP(AJ467,buff!$K:$L,2,FALSE),"")=0,"",IF($AH467=AO$5,VLOOKUP(AJ467,buff!$K:$L,2,FALSE),"")),"")</f>
        <v/>
      </c>
      <c r="AP467" s="6" t="str">
        <f>_xlfn.IFNA(IF(IF($AH467=AP$5,VLOOKUP(AK467,buff!$K:$L,2,FALSE),"")=0,"",IF($AH467=AP$5,VLOOKUP(AK467,buff!$K:$L,2,FALSE),"")),"")</f>
        <v/>
      </c>
      <c r="AQ467" s="6" t="str">
        <f>_xlfn.IFNA(IF(IF($AH467=AQ$5,VLOOKUP(AL467,buff!$K:$L,2,FALSE),"")=0,"",IF($AH467=AQ$5,VLOOKUP(AL467,buff!$K:$L,2,FALSE),"")),"")</f>
        <v/>
      </c>
      <c r="AR467" s="6" t="str">
        <f>_xlfn.IFNA(IF(IF($AH467=AR$5,VLOOKUP(AM467,buff!$K:$L,2,FALSE),"")=0,"",IF($AH467=AR$5,VLOOKUP(AM467,buff!$K:$L,2,FALSE),"")),"")</f>
        <v/>
      </c>
      <c r="AS467" s="6" t="str">
        <f>_xlfn.IFNA(IF(IF($AH467=AS$5,VLOOKUP(AI467,buff!$K:$L,2,FALSE),"")=0,"",IF($AH467=AS$5,VLOOKUP(AI467,buff!$K:$L,2,FALSE),"")),"")</f>
        <v/>
      </c>
      <c r="AT467" s="6" t="str">
        <f>_xlfn.IFNA(IF(IF($AH467=AT$5,VLOOKUP(AJ467,buff!$K:$L,2,FALSE),"")=0,"",IF($AH467=AT$5,VLOOKUP(AJ467,buff!$K:$L,2,FALSE),"")),"")</f>
        <v/>
      </c>
      <c r="AU467" s="6" t="str">
        <f>_xlfn.IFNA(IF(IF($AH467=AU$5,VLOOKUP(AK467,buff!$K:$L,2,FALSE),"")=0,"",IF($AH467=AU$5,VLOOKUP(AK467,buff!$K:$L,2,FALSE),"")),"")</f>
        <v/>
      </c>
      <c r="AV467" s="6" t="str">
        <f>_xlfn.IFNA(IF(IF($AH467=AV$5,VLOOKUP(AL467,buff!$K:$L,2,FALSE),"")=0,"",IF($AH467=AV$5,VLOOKUP(AL467,buff!$K:$L,2,FALSE),"")),"")</f>
        <v/>
      </c>
      <c r="AW467" s="6" t="str">
        <f>_xlfn.IFNA(IF(IF($AH467=AW$5,VLOOKUP(AM467,buff!$K:$L,2,FALSE),"")=0,"",IF($AH467=AW$5,VLOOKUP(AM467,buff!$K:$L,2,FALSE),"")),"")</f>
        <v/>
      </c>
      <c r="AX467" s="6" t="e">
        <f>VLOOKUP(AI467,buff!K:P,6,FALSE)</f>
        <v>#N/A</v>
      </c>
      <c r="AY467" t="e">
        <f t="shared" si="131"/>
        <v>#N/A</v>
      </c>
      <c r="AZ467" t="e">
        <f t="shared" si="131"/>
        <v>#N/A</v>
      </c>
      <c r="BA467">
        <f t="shared" si="132"/>
        <v>3</v>
      </c>
      <c r="BB467">
        <f t="shared" si="133"/>
        <v>2</v>
      </c>
    </row>
    <row r="468" spans="1:54" x14ac:dyDescent="0.15">
      <c r="A468" t="str">
        <f t="shared" si="124"/>
        <v>飞将主动技能3等级2</v>
      </c>
      <c r="B468" s="8">
        <v>462</v>
      </c>
      <c r="C468" s="8" t="str">
        <f>VLOOKUP(G468,角色!A:B,2,FALSE)</f>
        <v>飞将</v>
      </c>
      <c r="D468" s="8" t="str">
        <f t="shared" si="128"/>
        <v>主动技能3</v>
      </c>
      <c r="E468" s="8">
        <f t="shared" si="134"/>
        <v>2</v>
      </c>
      <c r="F468" s="8">
        <f t="shared" si="135"/>
        <v>3</v>
      </c>
      <c r="G468" s="8">
        <f t="shared" si="136"/>
        <v>8</v>
      </c>
      <c r="H468" s="4" t="s">
        <v>455</v>
      </c>
      <c r="I468" s="26" t="str">
        <f t="shared" ref="I468:I486" si="139">"对敌方1排单位造成125%攻击力（+"&amp;AB468&amp;"）伤害"</f>
        <v>对敌方1排单位造成125%攻击力（+112）伤害</v>
      </c>
      <c r="J468" s="4" t="s">
        <v>305</v>
      </c>
      <c r="K468" s="1" t="s">
        <v>103</v>
      </c>
      <c r="L468" s="4" t="s">
        <v>114</v>
      </c>
      <c r="M468" s="4"/>
      <c r="N468" s="4">
        <v>100</v>
      </c>
      <c r="O468" s="4">
        <v>100</v>
      </c>
      <c r="T468" s="6" t="str">
        <f t="shared" si="137"/>
        <v/>
      </c>
      <c r="U468" s="6" t="str">
        <f t="shared" si="138"/>
        <v/>
      </c>
      <c r="Y468">
        <f t="shared" si="123"/>
        <v>100</v>
      </c>
      <c r="Z468">
        <v>125</v>
      </c>
      <c r="AA468" s="23">
        <v>25</v>
      </c>
      <c r="AB468" s="23">
        <f>INT(VLOOKUP(VLOOKUP($C468,角色技能升级比率表!$B:$C,2,FALSE),角色属性概况!E:F,2,FALSE)*VLOOKUP(E468,角色属性概况!I:M,3,FALSE)*AA468/100)</f>
        <v>112</v>
      </c>
      <c r="AE468">
        <v>0</v>
      </c>
      <c r="AF468" s="23">
        <f t="shared" si="129"/>
        <v>3</v>
      </c>
      <c r="AG468" s="23">
        <f t="shared" si="130"/>
        <v>2</v>
      </c>
      <c r="AN468" s="6" t="str">
        <f>_xlfn.IFNA(IF(IF($AH468=AN$5,VLOOKUP(AI468,buff!$K:$L,2,FALSE),"")=0,"",IF($AH468=AN$5,VLOOKUP(AI468,buff!$K:$L,2,FALSE),"")),"")</f>
        <v/>
      </c>
      <c r="AO468" s="6" t="str">
        <f>_xlfn.IFNA(IF(IF($AH468=AO$5,VLOOKUP(AJ468,buff!$K:$L,2,FALSE),"")=0,"",IF($AH468=AO$5,VLOOKUP(AJ468,buff!$K:$L,2,FALSE),"")),"")</f>
        <v/>
      </c>
      <c r="AP468" s="6" t="str">
        <f>_xlfn.IFNA(IF(IF($AH468=AP$5,VLOOKUP(AK468,buff!$K:$L,2,FALSE),"")=0,"",IF($AH468=AP$5,VLOOKUP(AK468,buff!$K:$L,2,FALSE),"")),"")</f>
        <v/>
      </c>
      <c r="AQ468" s="6" t="str">
        <f>_xlfn.IFNA(IF(IF($AH468=AQ$5,VLOOKUP(AL468,buff!$K:$L,2,FALSE),"")=0,"",IF($AH468=AQ$5,VLOOKUP(AL468,buff!$K:$L,2,FALSE),"")),"")</f>
        <v/>
      </c>
      <c r="AR468" s="6" t="str">
        <f>_xlfn.IFNA(IF(IF($AH468=AR$5,VLOOKUP(AM468,buff!$K:$L,2,FALSE),"")=0,"",IF($AH468=AR$5,VLOOKUP(AM468,buff!$K:$L,2,FALSE),"")),"")</f>
        <v/>
      </c>
      <c r="AS468" s="6" t="str">
        <f>_xlfn.IFNA(IF(IF($AH468=AS$5,VLOOKUP(AI468,buff!$K:$L,2,FALSE),"")=0,"",IF($AH468=AS$5,VLOOKUP(AI468,buff!$K:$L,2,FALSE),"")),"")</f>
        <v/>
      </c>
      <c r="AT468" s="6" t="str">
        <f>_xlfn.IFNA(IF(IF($AH468=AT$5,VLOOKUP(AJ468,buff!$K:$L,2,FALSE),"")=0,"",IF($AH468=AT$5,VLOOKUP(AJ468,buff!$K:$L,2,FALSE),"")),"")</f>
        <v/>
      </c>
      <c r="AU468" s="6" t="str">
        <f>_xlfn.IFNA(IF(IF($AH468=AU$5,VLOOKUP(AK468,buff!$K:$L,2,FALSE),"")=0,"",IF($AH468=AU$5,VLOOKUP(AK468,buff!$K:$L,2,FALSE),"")),"")</f>
        <v/>
      </c>
      <c r="AV468" s="6" t="str">
        <f>_xlfn.IFNA(IF(IF($AH468=AV$5,VLOOKUP(AL468,buff!$K:$L,2,FALSE),"")=0,"",IF($AH468=AV$5,VLOOKUP(AL468,buff!$K:$L,2,FALSE),"")),"")</f>
        <v/>
      </c>
      <c r="AW468" s="6" t="str">
        <f>_xlfn.IFNA(IF(IF($AH468=AW$5,VLOOKUP(AM468,buff!$K:$L,2,FALSE),"")=0,"",IF($AH468=AW$5,VLOOKUP(AM468,buff!$K:$L,2,FALSE),"")),"")</f>
        <v/>
      </c>
      <c r="AX468" s="6" t="e">
        <f>VLOOKUP(AI468,buff!K:P,6,FALSE)</f>
        <v>#N/A</v>
      </c>
      <c r="AY468" t="e">
        <f t="shared" si="131"/>
        <v>#N/A</v>
      </c>
      <c r="AZ468" t="e">
        <f t="shared" si="131"/>
        <v>#N/A</v>
      </c>
      <c r="BA468">
        <f t="shared" si="132"/>
        <v>3</v>
      </c>
      <c r="BB468">
        <f t="shared" si="133"/>
        <v>2</v>
      </c>
    </row>
    <row r="469" spans="1:54" x14ac:dyDescent="0.15">
      <c r="A469" t="str">
        <f t="shared" si="124"/>
        <v>飞将主动技能3等级3</v>
      </c>
      <c r="B469" s="8">
        <v>463</v>
      </c>
      <c r="C469" s="8" t="str">
        <f>VLOOKUP(G469,角色!A:B,2,FALSE)</f>
        <v>飞将</v>
      </c>
      <c r="D469" s="8" t="str">
        <f t="shared" si="128"/>
        <v>主动技能3</v>
      </c>
      <c r="E469" s="8">
        <f t="shared" si="134"/>
        <v>3</v>
      </c>
      <c r="F469" s="8">
        <f t="shared" si="135"/>
        <v>3</v>
      </c>
      <c r="G469" s="8">
        <f t="shared" si="136"/>
        <v>8</v>
      </c>
      <c r="H469" s="4" t="s">
        <v>455</v>
      </c>
      <c r="I469" s="26" t="str">
        <f t="shared" si="139"/>
        <v>对敌方1排单位造成125%攻击力（+148）伤害</v>
      </c>
      <c r="J469" s="4" t="s">
        <v>305</v>
      </c>
      <c r="K469" s="1" t="s">
        <v>103</v>
      </c>
      <c r="L469" s="4" t="s">
        <v>114</v>
      </c>
      <c r="M469" s="4"/>
      <c r="N469" s="4">
        <v>100</v>
      </c>
      <c r="O469" s="4">
        <v>100</v>
      </c>
      <c r="T469" s="6" t="str">
        <f t="shared" si="137"/>
        <v/>
      </c>
      <c r="U469" s="6" t="str">
        <f t="shared" si="138"/>
        <v/>
      </c>
      <c r="Y469">
        <f t="shared" si="123"/>
        <v>100</v>
      </c>
      <c r="Z469">
        <v>125</v>
      </c>
      <c r="AA469" s="23">
        <v>25</v>
      </c>
      <c r="AB469" s="23">
        <f>INT(VLOOKUP(VLOOKUP($C469,角色技能升级比率表!$B:$C,2,FALSE),角色属性概况!E:F,2,FALSE)*VLOOKUP(E469,角色属性概况!I:M,3,FALSE)*AA469/100)</f>
        <v>148</v>
      </c>
      <c r="AE469">
        <v>0</v>
      </c>
      <c r="AF469" s="23">
        <f t="shared" si="129"/>
        <v>3</v>
      </c>
      <c r="AG469" s="23">
        <f t="shared" si="130"/>
        <v>2</v>
      </c>
      <c r="AN469" s="6" t="str">
        <f>_xlfn.IFNA(IF(IF($AH469=AN$5,VLOOKUP(AI469,buff!$K:$L,2,FALSE),"")=0,"",IF($AH469=AN$5,VLOOKUP(AI469,buff!$K:$L,2,FALSE),"")),"")</f>
        <v/>
      </c>
      <c r="AO469" s="6" t="str">
        <f>_xlfn.IFNA(IF(IF($AH469=AO$5,VLOOKUP(AJ469,buff!$K:$L,2,FALSE),"")=0,"",IF($AH469=AO$5,VLOOKUP(AJ469,buff!$K:$L,2,FALSE),"")),"")</f>
        <v/>
      </c>
      <c r="AP469" s="6" t="str">
        <f>_xlfn.IFNA(IF(IF($AH469=AP$5,VLOOKUP(AK469,buff!$K:$L,2,FALSE),"")=0,"",IF($AH469=AP$5,VLOOKUP(AK469,buff!$K:$L,2,FALSE),"")),"")</f>
        <v/>
      </c>
      <c r="AQ469" s="6" t="str">
        <f>_xlfn.IFNA(IF(IF($AH469=AQ$5,VLOOKUP(AL469,buff!$K:$L,2,FALSE),"")=0,"",IF($AH469=AQ$5,VLOOKUP(AL469,buff!$K:$L,2,FALSE),"")),"")</f>
        <v/>
      </c>
      <c r="AR469" s="6" t="str">
        <f>_xlfn.IFNA(IF(IF($AH469=AR$5,VLOOKUP(AM469,buff!$K:$L,2,FALSE),"")=0,"",IF($AH469=AR$5,VLOOKUP(AM469,buff!$K:$L,2,FALSE),"")),"")</f>
        <v/>
      </c>
      <c r="AS469" s="6" t="str">
        <f>_xlfn.IFNA(IF(IF($AH469=AS$5,VLOOKUP(AI469,buff!$K:$L,2,FALSE),"")=0,"",IF($AH469=AS$5,VLOOKUP(AI469,buff!$K:$L,2,FALSE),"")),"")</f>
        <v/>
      </c>
      <c r="AT469" s="6" t="str">
        <f>_xlfn.IFNA(IF(IF($AH469=AT$5,VLOOKUP(AJ469,buff!$K:$L,2,FALSE),"")=0,"",IF($AH469=AT$5,VLOOKUP(AJ469,buff!$K:$L,2,FALSE),"")),"")</f>
        <v/>
      </c>
      <c r="AU469" s="6" t="str">
        <f>_xlfn.IFNA(IF(IF($AH469=AU$5,VLOOKUP(AK469,buff!$K:$L,2,FALSE),"")=0,"",IF($AH469=AU$5,VLOOKUP(AK469,buff!$K:$L,2,FALSE),"")),"")</f>
        <v/>
      </c>
      <c r="AV469" s="6" t="str">
        <f>_xlfn.IFNA(IF(IF($AH469=AV$5,VLOOKUP(AL469,buff!$K:$L,2,FALSE),"")=0,"",IF($AH469=AV$5,VLOOKUP(AL469,buff!$K:$L,2,FALSE),"")),"")</f>
        <v/>
      </c>
      <c r="AW469" s="6" t="str">
        <f>_xlfn.IFNA(IF(IF($AH469=AW$5,VLOOKUP(AM469,buff!$K:$L,2,FALSE),"")=0,"",IF($AH469=AW$5,VLOOKUP(AM469,buff!$K:$L,2,FALSE),"")),"")</f>
        <v/>
      </c>
      <c r="AX469" s="6" t="e">
        <f>VLOOKUP(AI469,buff!K:P,6,FALSE)</f>
        <v>#N/A</v>
      </c>
      <c r="AY469" t="e">
        <f t="shared" si="131"/>
        <v>#N/A</v>
      </c>
      <c r="AZ469" t="e">
        <f t="shared" si="131"/>
        <v>#N/A</v>
      </c>
      <c r="BA469">
        <f t="shared" si="132"/>
        <v>3</v>
      </c>
      <c r="BB469">
        <f t="shared" si="133"/>
        <v>2</v>
      </c>
    </row>
    <row r="470" spans="1:54" x14ac:dyDescent="0.15">
      <c r="A470" t="str">
        <f t="shared" si="124"/>
        <v>飞将主动技能3等级4</v>
      </c>
      <c r="B470" s="8">
        <v>464</v>
      </c>
      <c r="C470" s="8" t="str">
        <f>VLOOKUP(G470,角色!A:B,2,FALSE)</f>
        <v>飞将</v>
      </c>
      <c r="D470" s="8" t="str">
        <f t="shared" si="128"/>
        <v>主动技能3</v>
      </c>
      <c r="E470" s="8">
        <f t="shared" si="134"/>
        <v>4</v>
      </c>
      <c r="F470" s="8">
        <f t="shared" si="135"/>
        <v>3</v>
      </c>
      <c r="G470" s="8">
        <f t="shared" si="136"/>
        <v>8</v>
      </c>
      <c r="H470" s="4" t="s">
        <v>455</v>
      </c>
      <c r="I470" s="26" t="str">
        <f t="shared" si="139"/>
        <v>对敌方1排单位造成125%攻击力（+183）伤害</v>
      </c>
      <c r="J470" s="4" t="s">
        <v>305</v>
      </c>
      <c r="K470" s="1" t="s">
        <v>103</v>
      </c>
      <c r="L470" s="4" t="s">
        <v>114</v>
      </c>
      <c r="M470" s="4"/>
      <c r="N470" s="4">
        <v>100</v>
      </c>
      <c r="O470" s="4">
        <v>100</v>
      </c>
      <c r="T470" s="6" t="str">
        <f t="shared" si="137"/>
        <v/>
      </c>
      <c r="U470" s="6" t="str">
        <f t="shared" si="138"/>
        <v/>
      </c>
      <c r="Y470">
        <f t="shared" si="123"/>
        <v>100</v>
      </c>
      <c r="Z470">
        <v>125</v>
      </c>
      <c r="AA470" s="23">
        <v>25</v>
      </c>
      <c r="AB470" s="23">
        <f>INT(VLOOKUP(VLOOKUP($C470,角色技能升级比率表!$B:$C,2,FALSE),角色属性概况!E:F,2,FALSE)*VLOOKUP(E470,角色属性概况!I:M,3,FALSE)*AA470/100)</f>
        <v>183</v>
      </c>
      <c r="AE470">
        <v>0</v>
      </c>
      <c r="AF470" s="23">
        <f t="shared" si="129"/>
        <v>3</v>
      </c>
      <c r="AG470" s="23">
        <f t="shared" si="130"/>
        <v>2</v>
      </c>
      <c r="AN470" s="6" t="str">
        <f>_xlfn.IFNA(IF(IF($AH470=AN$5,VLOOKUP(AI470,buff!$K:$L,2,FALSE),"")=0,"",IF($AH470=AN$5,VLOOKUP(AI470,buff!$K:$L,2,FALSE),"")),"")</f>
        <v/>
      </c>
      <c r="AO470" s="6" t="str">
        <f>_xlfn.IFNA(IF(IF($AH470=AO$5,VLOOKUP(AJ470,buff!$K:$L,2,FALSE),"")=0,"",IF($AH470=AO$5,VLOOKUP(AJ470,buff!$K:$L,2,FALSE),"")),"")</f>
        <v/>
      </c>
      <c r="AP470" s="6" t="str">
        <f>_xlfn.IFNA(IF(IF($AH470=AP$5,VLOOKUP(AK470,buff!$K:$L,2,FALSE),"")=0,"",IF($AH470=AP$5,VLOOKUP(AK470,buff!$K:$L,2,FALSE),"")),"")</f>
        <v/>
      </c>
      <c r="AQ470" s="6" t="str">
        <f>_xlfn.IFNA(IF(IF($AH470=AQ$5,VLOOKUP(AL470,buff!$K:$L,2,FALSE),"")=0,"",IF($AH470=AQ$5,VLOOKUP(AL470,buff!$K:$L,2,FALSE),"")),"")</f>
        <v/>
      </c>
      <c r="AR470" s="6" t="str">
        <f>_xlfn.IFNA(IF(IF($AH470=AR$5,VLOOKUP(AM470,buff!$K:$L,2,FALSE),"")=0,"",IF($AH470=AR$5,VLOOKUP(AM470,buff!$K:$L,2,FALSE),"")),"")</f>
        <v/>
      </c>
      <c r="AS470" s="6" t="str">
        <f>_xlfn.IFNA(IF(IF($AH470=AS$5,VLOOKUP(AI470,buff!$K:$L,2,FALSE),"")=0,"",IF($AH470=AS$5,VLOOKUP(AI470,buff!$K:$L,2,FALSE),"")),"")</f>
        <v/>
      </c>
      <c r="AT470" s="6" t="str">
        <f>_xlfn.IFNA(IF(IF($AH470=AT$5,VLOOKUP(AJ470,buff!$K:$L,2,FALSE),"")=0,"",IF($AH470=AT$5,VLOOKUP(AJ470,buff!$K:$L,2,FALSE),"")),"")</f>
        <v/>
      </c>
      <c r="AU470" s="6" t="str">
        <f>_xlfn.IFNA(IF(IF($AH470=AU$5,VLOOKUP(AK470,buff!$K:$L,2,FALSE),"")=0,"",IF($AH470=AU$5,VLOOKUP(AK470,buff!$K:$L,2,FALSE),"")),"")</f>
        <v/>
      </c>
      <c r="AV470" s="6" t="str">
        <f>_xlfn.IFNA(IF(IF($AH470=AV$5,VLOOKUP(AL470,buff!$K:$L,2,FALSE),"")=0,"",IF($AH470=AV$5,VLOOKUP(AL470,buff!$K:$L,2,FALSE),"")),"")</f>
        <v/>
      </c>
      <c r="AW470" s="6" t="str">
        <f>_xlfn.IFNA(IF(IF($AH470=AW$5,VLOOKUP(AM470,buff!$K:$L,2,FALSE),"")=0,"",IF($AH470=AW$5,VLOOKUP(AM470,buff!$K:$L,2,FALSE),"")),"")</f>
        <v/>
      </c>
      <c r="AX470" s="6" t="e">
        <f>VLOOKUP(AI470,buff!K:P,6,FALSE)</f>
        <v>#N/A</v>
      </c>
      <c r="AY470" t="e">
        <f t="shared" si="131"/>
        <v>#N/A</v>
      </c>
      <c r="AZ470" t="e">
        <f t="shared" si="131"/>
        <v>#N/A</v>
      </c>
      <c r="BA470">
        <f t="shared" si="132"/>
        <v>3</v>
      </c>
      <c r="BB470">
        <f t="shared" si="133"/>
        <v>2</v>
      </c>
    </row>
    <row r="471" spans="1:54" x14ac:dyDescent="0.15">
      <c r="A471" t="str">
        <f t="shared" si="124"/>
        <v>飞将主动技能3等级5</v>
      </c>
      <c r="B471" s="8">
        <v>465</v>
      </c>
      <c r="C471" s="8" t="str">
        <f>VLOOKUP(G471,角色!A:B,2,FALSE)</f>
        <v>飞将</v>
      </c>
      <c r="D471" s="8" t="str">
        <f t="shared" si="128"/>
        <v>主动技能3</v>
      </c>
      <c r="E471" s="8">
        <f t="shared" si="134"/>
        <v>5</v>
      </c>
      <c r="F471" s="8">
        <f t="shared" si="135"/>
        <v>3</v>
      </c>
      <c r="G471" s="8">
        <f t="shared" si="136"/>
        <v>8</v>
      </c>
      <c r="H471" s="4" t="s">
        <v>455</v>
      </c>
      <c r="I471" s="26" t="str">
        <f t="shared" si="139"/>
        <v>对敌方1排单位造成125%攻击力（+226）伤害</v>
      </c>
      <c r="J471" s="4" t="s">
        <v>305</v>
      </c>
      <c r="K471" s="1" t="s">
        <v>103</v>
      </c>
      <c r="L471" s="4" t="s">
        <v>114</v>
      </c>
      <c r="M471" s="4"/>
      <c r="N471" s="4">
        <v>100</v>
      </c>
      <c r="O471" s="4">
        <v>100</v>
      </c>
      <c r="T471" s="6" t="str">
        <f t="shared" si="137"/>
        <v/>
      </c>
      <c r="U471" s="6" t="str">
        <f t="shared" si="138"/>
        <v/>
      </c>
      <c r="Y471">
        <f t="shared" ref="Y471:Y495" si="140">VLOOKUP(D471,BC:BD,2,FALSE)</f>
        <v>100</v>
      </c>
      <c r="Z471">
        <v>125</v>
      </c>
      <c r="AA471" s="23">
        <v>25</v>
      </c>
      <c r="AB471" s="23">
        <f>INT(VLOOKUP(VLOOKUP($C471,角色技能升级比率表!$B:$C,2,FALSE),角色属性概况!E:F,2,FALSE)*VLOOKUP(E471,角色属性概况!I:M,3,FALSE)*AA471/100)</f>
        <v>226</v>
      </c>
      <c r="AE471">
        <v>0</v>
      </c>
      <c r="AF471" s="23">
        <f t="shared" si="129"/>
        <v>3</v>
      </c>
      <c r="AG471" s="23">
        <f t="shared" si="130"/>
        <v>2</v>
      </c>
      <c r="AN471" s="6" t="str">
        <f>_xlfn.IFNA(IF(IF($AH471=AN$5,VLOOKUP(AI471,buff!$K:$L,2,FALSE),"")=0,"",IF($AH471=AN$5,VLOOKUP(AI471,buff!$K:$L,2,FALSE),"")),"")</f>
        <v/>
      </c>
      <c r="AO471" s="6" t="str">
        <f>_xlfn.IFNA(IF(IF($AH471=AO$5,VLOOKUP(AJ471,buff!$K:$L,2,FALSE),"")=0,"",IF($AH471=AO$5,VLOOKUP(AJ471,buff!$K:$L,2,FALSE),"")),"")</f>
        <v/>
      </c>
      <c r="AP471" s="6" t="str">
        <f>_xlfn.IFNA(IF(IF($AH471=AP$5,VLOOKUP(AK471,buff!$K:$L,2,FALSE),"")=0,"",IF($AH471=AP$5,VLOOKUP(AK471,buff!$K:$L,2,FALSE),"")),"")</f>
        <v/>
      </c>
      <c r="AQ471" s="6" t="str">
        <f>_xlfn.IFNA(IF(IF($AH471=AQ$5,VLOOKUP(AL471,buff!$K:$L,2,FALSE),"")=0,"",IF($AH471=AQ$5,VLOOKUP(AL471,buff!$K:$L,2,FALSE),"")),"")</f>
        <v/>
      </c>
      <c r="AR471" s="6" t="str">
        <f>_xlfn.IFNA(IF(IF($AH471=AR$5,VLOOKUP(AM471,buff!$K:$L,2,FALSE),"")=0,"",IF($AH471=AR$5,VLOOKUP(AM471,buff!$K:$L,2,FALSE),"")),"")</f>
        <v/>
      </c>
      <c r="AS471" s="6" t="str">
        <f>_xlfn.IFNA(IF(IF($AH471=AS$5,VLOOKUP(AI471,buff!$K:$L,2,FALSE),"")=0,"",IF($AH471=AS$5,VLOOKUP(AI471,buff!$K:$L,2,FALSE),"")),"")</f>
        <v/>
      </c>
      <c r="AT471" s="6" t="str">
        <f>_xlfn.IFNA(IF(IF($AH471=AT$5,VLOOKUP(AJ471,buff!$K:$L,2,FALSE),"")=0,"",IF($AH471=AT$5,VLOOKUP(AJ471,buff!$K:$L,2,FALSE),"")),"")</f>
        <v/>
      </c>
      <c r="AU471" s="6" t="str">
        <f>_xlfn.IFNA(IF(IF($AH471=AU$5,VLOOKUP(AK471,buff!$K:$L,2,FALSE),"")=0,"",IF($AH471=AU$5,VLOOKUP(AK471,buff!$K:$L,2,FALSE),"")),"")</f>
        <v/>
      </c>
      <c r="AV471" s="6" t="str">
        <f>_xlfn.IFNA(IF(IF($AH471=AV$5,VLOOKUP(AL471,buff!$K:$L,2,FALSE),"")=0,"",IF($AH471=AV$5,VLOOKUP(AL471,buff!$K:$L,2,FALSE),"")),"")</f>
        <v/>
      </c>
      <c r="AW471" s="6" t="str">
        <f>_xlfn.IFNA(IF(IF($AH471=AW$5,VLOOKUP(AM471,buff!$K:$L,2,FALSE),"")=0,"",IF($AH471=AW$5,VLOOKUP(AM471,buff!$K:$L,2,FALSE),"")),"")</f>
        <v/>
      </c>
      <c r="AX471" s="6" t="e">
        <f>VLOOKUP(AI471,buff!K:P,6,FALSE)</f>
        <v>#N/A</v>
      </c>
      <c r="AY471" t="e">
        <f t="shared" si="131"/>
        <v>#N/A</v>
      </c>
      <c r="AZ471" t="e">
        <f t="shared" si="131"/>
        <v>#N/A</v>
      </c>
      <c r="BA471">
        <f t="shared" si="132"/>
        <v>3</v>
      </c>
      <c r="BB471">
        <f t="shared" si="133"/>
        <v>2</v>
      </c>
    </row>
    <row r="472" spans="1:54" x14ac:dyDescent="0.15">
      <c r="A472" t="str">
        <f t="shared" si="124"/>
        <v>飞将主动技能3等级6</v>
      </c>
      <c r="B472" s="8">
        <v>466</v>
      </c>
      <c r="C472" s="8" t="str">
        <f>VLOOKUP(G472,角色!A:B,2,FALSE)</f>
        <v>飞将</v>
      </c>
      <c r="D472" s="8" t="str">
        <f t="shared" si="128"/>
        <v>主动技能3</v>
      </c>
      <c r="E472" s="8">
        <f t="shared" si="134"/>
        <v>6</v>
      </c>
      <c r="F472" s="8">
        <f t="shared" si="135"/>
        <v>3</v>
      </c>
      <c r="G472" s="8">
        <f t="shared" si="136"/>
        <v>8</v>
      </c>
      <c r="H472" s="4" t="s">
        <v>455</v>
      </c>
      <c r="I472" s="26" t="str">
        <f t="shared" si="139"/>
        <v>对敌方1排单位造成125%攻击力（+278）伤害</v>
      </c>
      <c r="J472" s="4" t="s">
        <v>305</v>
      </c>
      <c r="K472" s="1" t="s">
        <v>103</v>
      </c>
      <c r="L472" s="4" t="s">
        <v>114</v>
      </c>
      <c r="M472" s="4"/>
      <c r="N472" s="4">
        <v>100</v>
      </c>
      <c r="O472" s="4">
        <v>100</v>
      </c>
      <c r="T472" s="6" t="str">
        <f t="shared" si="137"/>
        <v/>
      </c>
      <c r="U472" s="6" t="str">
        <f t="shared" si="138"/>
        <v/>
      </c>
      <c r="Y472">
        <f t="shared" si="140"/>
        <v>100</v>
      </c>
      <c r="Z472">
        <v>125</v>
      </c>
      <c r="AA472" s="23">
        <v>25</v>
      </c>
      <c r="AB472" s="23">
        <f>INT(VLOOKUP(VLOOKUP($C472,角色技能升级比率表!$B:$C,2,FALSE),角色属性概况!E:F,2,FALSE)*VLOOKUP(E472,角色属性概况!I:M,3,FALSE)*AA472/100)</f>
        <v>278</v>
      </c>
      <c r="AE472">
        <v>0</v>
      </c>
      <c r="AF472" s="23">
        <f t="shared" si="129"/>
        <v>3</v>
      </c>
      <c r="AG472" s="23">
        <f t="shared" si="130"/>
        <v>2</v>
      </c>
      <c r="AN472" s="6" t="str">
        <f>_xlfn.IFNA(IF(IF($AH472=AN$5,VLOOKUP(AI472,buff!$K:$L,2,FALSE),"")=0,"",IF($AH472=AN$5,VLOOKUP(AI472,buff!$K:$L,2,FALSE),"")),"")</f>
        <v/>
      </c>
      <c r="AO472" s="6" t="str">
        <f>_xlfn.IFNA(IF(IF($AH472=AO$5,VLOOKUP(AJ472,buff!$K:$L,2,FALSE),"")=0,"",IF($AH472=AO$5,VLOOKUP(AJ472,buff!$K:$L,2,FALSE),"")),"")</f>
        <v/>
      </c>
      <c r="AP472" s="6" t="str">
        <f>_xlfn.IFNA(IF(IF($AH472=AP$5,VLOOKUP(AK472,buff!$K:$L,2,FALSE),"")=0,"",IF($AH472=AP$5,VLOOKUP(AK472,buff!$K:$L,2,FALSE),"")),"")</f>
        <v/>
      </c>
      <c r="AQ472" s="6" t="str">
        <f>_xlfn.IFNA(IF(IF($AH472=AQ$5,VLOOKUP(AL472,buff!$K:$L,2,FALSE),"")=0,"",IF($AH472=AQ$5,VLOOKUP(AL472,buff!$K:$L,2,FALSE),"")),"")</f>
        <v/>
      </c>
      <c r="AR472" s="6" t="str">
        <f>_xlfn.IFNA(IF(IF($AH472=AR$5,VLOOKUP(AM472,buff!$K:$L,2,FALSE),"")=0,"",IF($AH472=AR$5,VLOOKUP(AM472,buff!$K:$L,2,FALSE),"")),"")</f>
        <v/>
      </c>
      <c r="AS472" s="6" t="str">
        <f>_xlfn.IFNA(IF(IF($AH472=AS$5,VLOOKUP(AI472,buff!$K:$L,2,FALSE),"")=0,"",IF($AH472=AS$5,VLOOKUP(AI472,buff!$K:$L,2,FALSE),"")),"")</f>
        <v/>
      </c>
      <c r="AT472" s="6" t="str">
        <f>_xlfn.IFNA(IF(IF($AH472=AT$5,VLOOKUP(AJ472,buff!$K:$L,2,FALSE),"")=0,"",IF($AH472=AT$5,VLOOKUP(AJ472,buff!$K:$L,2,FALSE),"")),"")</f>
        <v/>
      </c>
      <c r="AU472" s="6" t="str">
        <f>_xlfn.IFNA(IF(IF($AH472=AU$5,VLOOKUP(AK472,buff!$K:$L,2,FALSE),"")=0,"",IF($AH472=AU$5,VLOOKUP(AK472,buff!$K:$L,2,FALSE),"")),"")</f>
        <v/>
      </c>
      <c r="AV472" s="6" t="str">
        <f>_xlfn.IFNA(IF(IF($AH472=AV$5,VLOOKUP(AL472,buff!$K:$L,2,FALSE),"")=0,"",IF($AH472=AV$5,VLOOKUP(AL472,buff!$K:$L,2,FALSE),"")),"")</f>
        <v/>
      </c>
      <c r="AW472" s="6" t="str">
        <f>_xlfn.IFNA(IF(IF($AH472=AW$5,VLOOKUP(AM472,buff!$K:$L,2,FALSE),"")=0,"",IF($AH472=AW$5,VLOOKUP(AM472,buff!$K:$L,2,FALSE),"")),"")</f>
        <v/>
      </c>
      <c r="AX472" s="6" t="e">
        <f>VLOOKUP(AI472,buff!K:P,6,FALSE)</f>
        <v>#N/A</v>
      </c>
      <c r="AY472" t="e">
        <f t="shared" si="131"/>
        <v>#N/A</v>
      </c>
      <c r="AZ472" t="e">
        <f t="shared" si="131"/>
        <v>#N/A</v>
      </c>
      <c r="BA472">
        <f t="shared" si="132"/>
        <v>3</v>
      </c>
      <c r="BB472">
        <f t="shared" si="133"/>
        <v>2</v>
      </c>
    </row>
    <row r="473" spans="1:54" x14ac:dyDescent="0.15">
      <c r="A473" t="str">
        <f t="shared" si="124"/>
        <v>飞将主动技能3等级7</v>
      </c>
      <c r="B473" s="8">
        <v>467</v>
      </c>
      <c r="C473" s="8" t="str">
        <f>VLOOKUP(G473,角色!A:B,2,FALSE)</f>
        <v>飞将</v>
      </c>
      <c r="D473" s="8" t="str">
        <f t="shared" si="128"/>
        <v>主动技能3</v>
      </c>
      <c r="E473" s="8">
        <f t="shared" si="134"/>
        <v>7</v>
      </c>
      <c r="F473" s="8">
        <f t="shared" si="135"/>
        <v>3</v>
      </c>
      <c r="G473" s="8">
        <f t="shared" si="136"/>
        <v>8</v>
      </c>
      <c r="H473" s="4" t="s">
        <v>455</v>
      </c>
      <c r="I473" s="26" t="str">
        <f t="shared" si="139"/>
        <v>对敌方1排单位造成125%攻击力（+343）伤害</v>
      </c>
      <c r="J473" s="4" t="s">
        <v>305</v>
      </c>
      <c r="K473" s="1" t="s">
        <v>103</v>
      </c>
      <c r="L473" s="4" t="s">
        <v>114</v>
      </c>
      <c r="M473" s="4"/>
      <c r="N473" s="4">
        <v>100</v>
      </c>
      <c r="O473" s="4">
        <v>100</v>
      </c>
      <c r="T473" s="6" t="str">
        <f t="shared" si="137"/>
        <v/>
      </c>
      <c r="U473" s="6" t="str">
        <f t="shared" si="138"/>
        <v/>
      </c>
      <c r="Y473">
        <f t="shared" si="140"/>
        <v>100</v>
      </c>
      <c r="Z473">
        <v>125</v>
      </c>
      <c r="AA473" s="23">
        <v>25</v>
      </c>
      <c r="AB473" s="23">
        <f>INT(VLOOKUP(VLOOKUP($C473,角色技能升级比率表!$B:$C,2,FALSE),角色属性概况!E:F,2,FALSE)*VLOOKUP(E473,角色属性概况!I:M,3,FALSE)*AA473/100)</f>
        <v>343</v>
      </c>
      <c r="AE473">
        <v>0</v>
      </c>
      <c r="AF473" s="23">
        <f t="shared" si="129"/>
        <v>3</v>
      </c>
      <c r="AG473" s="23">
        <f t="shared" si="130"/>
        <v>2</v>
      </c>
      <c r="AN473" s="6" t="str">
        <f>_xlfn.IFNA(IF(IF($AH473=AN$5,VLOOKUP(AI473,buff!$K:$L,2,FALSE),"")=0,"",IF($AH473=AN$5,VLOOKUP(AI473,buff!$K:$L,2,FALSE),"")),"")</f>
        <v/>
      </c>
      <c r="AO473" s="6" t="str">
        <f>_xlfn.IFNA(IF(IF($AH473=AO$5,VLOOKUP(AJ473,buff!$K:$L,2,FALSE),"")=0,"",IF($AH473=AO$5,VLOOKUP(AJ473,buff!$K:$L,2,FALSE),"")),"")</f>
        <v/>
      </c>
      <c r="AP473" s="6" t="str">
        <f>_xlfn.IFNA(IF(IF($AH473=AP$5,VLOOKUP(AK473,buff!$K:$L,2,FALSE),"")=0,"",IF($AH473=AP$5,VLOOKUP(AK473,buff!$K:$L,2,FALSE),"")),"")</f>
        <v/>
      </c>
      <c r="AQ473" s="6" t="str">
        <f>_xlfn.IFNA(IF(IF($AH473=AQ$5,VLOOKUP(AL473,buff!$K:$L,2,FALSE),"")=0,"",IF($AH473=AQ$5,VLOOKUP(AL473,buff!$K:$L,2,FALSE),"")),"")</f>
        <v/>
      </c>
      <c r="AR473" s="6" t="str">
        <f>_xlfn.IFNA(IF(IF($AH473=AR$5,VLOOKUP(AM473,buff!$K:$L,2,FALSE),"")=0,"",IF($AH473=AR$5,VLOOKUP(AM473,buff!$K:$L,2,FALSE),"")),"")</f>
        <v/>
      </c>
      <c r="AS473" s="6" t="str">
        <f>_xlfn.IFNA(IF(IF($AH473=AS$5,VLOOKUP(AI473,buff!$K:$L,2,FALSE),"")=0,"",IF($AH473=AS$5,VLOOKUP(AI473,buff!$K:$L,2,FALSE),"")),"")</f>
        <v/>
      </c>
      <c r="AT473" s="6" t="str">
        <f>_xlfn.IFNA(IF(IF($AH473=AT$5,VLOOKUP(AJ473,buff!$K:$L,2,FALSE),"")=0,"",IF($AH473=AT$5,VLOOKUP(AJ473,buff!$K:$L,2,FALSE),"")),"")</f>
        <v/>
      </c>
      <c r="AU473" s="6" t="str">
        <f>_xlfn.IFNA(IF(IF($AH473=AU$5,VLOOKUP(AK473,buff!$K:$L,2,FALSE),"")=0,"",IF($AH473=AU$5,VLOOKUP(AK473,buff!$K:$L,2,FALSE),"")),"")</f>
        <v/>
      </c>
      <c r="AV473" s="6" t="str">
        <f>_xlfn.IFNA(IF(IF($AH473=AV$5,VLOOKUP(AL473,buff!$K:$L,2,FALSE),"")=0,"",IF($AH473=AV$5,VLOOKUP(AL473,buff!$K:$L,2,FALSE),"")),"")</f>
        <v/>
      </c>
      <c r="AW473" s="6" t="str">
        <f>_xlfn.IFNA(IF(IF($AH473=AW$5,VLOOKUP(AM473,buff!$K:$L,2,FALSE),"")=0,"",IF($AH473=AW$5,VLOOKUP(AM473,buff!$K:$L,2,FALSE),"")),"")</f>
        <v/>
      </c>
      <c r="AX473" s="6" t="e">
        <f>VLOOKUP(AI473,buff!K:P,6,FALSE)</f>
        <v>#N/A</v>
      </c>
      <c r="AY473" t="e">
        <f t="shared" si="131"/>
        <v>#N/A</v>
      </c>
      <c r="AZ473" t="e">
        <f t="shared" si="131"/>
        <v>#N/A</v>
      </c>
      <c r="BA473">
        <f t="shared" si="132"/>
        <v>3</v>
      </c>
      <c r="BB473">
        <f t="shared" si="133"/>
        <v>2</v>
      </c>
    </row>
    <row r="474" spans="1:54" x14ac:dyDescent="0.15">
      <c r="A474" t="str">
        <f t="shared" si="124"/>
        <v>飞将主动技能3等级8</v>
      </c>
      <c r="B474" s="8">
        <v>468</v>
      </c>
      <c r="C474" s="8" t="str">
        <f>VLOOKUP(G474,角色!A:B,2,FALSE)</f>
        <v>飞将</v>
      </c>
      <c r="D474" s="8" t="str">
        <f t="shared" si="128"/>
        <v>主动技能3</v>
      </c>
      <c r="E474" s="8">
        <f t="shared" si="134"/>
        <v>8</v>
      </c>
      <c r="F474" s="8">
        <f t="shared" si="135"/>
        <v>3</v>
      </c>
      <c r="G474" s="8">
        <f t="shared" si="136"/>
        <v>8</v>
      </c>
      <c r="H474" s="4" t="s">
        <v>455</v>
      </c>
      <c r="I474" s="26" t="str">
        <f t="shared" si="139"/>
        <v>对敌方1排单位造成125%攻击力（+422）伤害</v>
      </c>
      <c r="J474" s="4" t="s">
        <v>305</v>
      </c>
      <c r="K474" s="1" t="s">
        <v>103</v>
      </c>
      <c r="L474" s="4" t="s">
        <v>114</v>
      </c>
      <c r="M474" s="4"/>
      <c r="N474" s="4">
        <v>100</v>
      </c>
      <c r="O474" s="4">
        <v>100</v>
      </c>
      <c r="T474" s="6" t="str">
        <f t="shared" si="137"/>
        <v/>
      </c>
      <c r="U474" s="6" t="str">
        <f t="shared" si="138"/>
        <v/>
      </c>
      <c r="Y474">
        <f t="shared" si="140"/>
        <v>100</v>
      </c>
      <c r="Z474">
        <v>125</v>
      </c>
      <c r="AA474" s="23">
        <v>25</v>
      </c>
      <c r="AB474" s="23">
        <f>INT(VLOOKUP(VLOOKUP($C474,角色技能升级比率表!$B:$C,2,FALSE),角色属性概况!E:F,2,FALSE)*VLOOKUP(E474,角色属性概况!I:M,3,FALSE)*AA474/100)</f>
        <v>422</v>
      </c>
      <c r="AE474">
        <v>0</v>
      </c>
      <c r="AF474" s="23">
        <f t="shared" si="129"/>
        <v>3</v>
      </c>
      <c r="AG474" s="23">
        <f t="shared" si="130"/>
        <v>2</v>
      </c>
      <c r="AN474" s="6" t="str">
        <f>_xlfn.IFNA(IF(IF($AH474=AN$5,VLOOKUP(AI474,buff!$K:$L,2,FALSE),"")=0,"",IF($AH474=AN$5,VLOOKUP(AI474,buff!$K:$L,2,FALSE),"")),"")</f>
        <v/>
      </c>
      <c r="AO474" s="6" t="str">
        <f>_xlfn.IFNA(IF(IF($AH474=AO$5,VLOOKUP(AJ474,buff!$K:$L,2,FALSE),"")=0,"",IF($AH474=AO$5,VLOOKUP(AJ474,buff!$K:$L,2,FALSE),"")),"")</f>
        <v/>
      </c>
      <c r="AP474" s="6" t="str">
        <f>_xlfn.IFNA(IF(IF($AH474=AP$5,VLOOKUP(AK474,buff!$K:$L,2,FALSE),"")=0,"",IF($AH474=AP$5,VLOOKUP(AK474,buff!$K:$L,2,FALSE),"")),"")</f>
        <v/>
      </c>
      <c r="AQ474" s="6" t="str">
        <f>_xlfn.IFNA(IF(IF($AH474=AQ$5,VLOOKUP(AL474,buff!$K:$L,2,FALSE),"")=0,"",IF($AH474=AQ$5,VLOOKUP(AL474,buff!$K:$L,2,FALSE),"")),"")</f>
        <v/>
      </c>
      <c r="AR474" s="6" t="str">
        <f>_xlfn.IFNA(IF(IF($AH474=AR$5,VLOOKUP(AM474,buff!$K:$L,2,FALSE),"")=0,"",IF($AH474=AR$5,VLOOKUP(AM474,buff!$K:$L,2,FALSE),"")),"")</f>
        <v/>
      </c>
      <c r="AS474" s="6" t="str">
        <f>_xlfn.IFNA(IF(IF($AH474=AS$5,VLOOKUP(AI474,buff!$K:$L,2,FALSE),"")=0,"",IF($AH474=AS$5,VLOOKUP(AI474,buff!$K:$L,2,FALSE),"")),"")</f>
        <v/>
      </c>
      <c r="AT474" s="6" t="str">
        <f>_xlfn.IFNA(IF(IF($AH474=AT$5,VLOOKUP(AJ474,buff!$K:$L,2,FALSE),"")=0,"",IF($AH474=AT$5,VLOOKUP(AJ474,buff!$K:$L,2,FALSE),"")),"")</f>
        <v/>
      </c>
      <c r="AU474" s="6" t="str">
        <f>_xlfn.IFNA(IF(IF($AH474=AU$5,VLOOKUP(AK474,buff!$K:$L,2,FALSE),"")=0,"",IF($AH474=AU$5,VLOOKUP(AK474,buff!$K:$L,2,FALSE),"")),"")</f>
        <v/>
      </c>
      <c r="AV474" s="6" t="str">
        <f>_xlfn.IFNA(IF(IF($AH474=AV$5,VLOOKUP(AL474,buff!$K:$L,2,FALSE),"")=0,"",IF($AH474=AV$5,VLOOKUP(AL474,buff!$K:$L,2,FALSE),"")),"")</f>
        <v/>
      </c>
      <c r="AW474" s="6" t="str">
        <f>_xlfn.IFNA(IF(IF($AH474=AW$5,VLOOKUP(AM474,buff!$K:$L,2,FALSE),"")=0,"",IF($AH474=AW$5,VLOOKUP(AM474,buff!$K:$L,2,FALSE),"")),"")</f>
        <v/>
      </c>
      <c r="AX474" s="6" t="e">
        <f>VLOOKUP(AI474,buff!K:P,6,FALSE)</f>
        <v>#N/A</v>
      </c>
      <c r="AY474" t="e">
        <f t="shared" si="131"/>
        <v>#N/A</v>
      </c>
      <c r="AZ474" t="e">
        <f t="shared" si="131"/>
        <v>#N/A</v>
      </c>
      <c r="BA474">
        <f t="shared" si="132"/>
        <v>3</v>
      </c>
      <c r="BB474">
        <f t="shared" si="133"/>
        <v>2</v>
      </c>
    </row>
    <row r="475" spans="1:54" x14ac:dyDescent="0.15">
      <c r="A475" t="str">
        <f t="shared" si="124"/>
        <v>飞将主动技能3等级9</v>
      </c>
      <c r="B475" s="8">
        <v>469</v>
      </c>
      <c r="C475" s="8" t="str">
        <f>VLOOKUP(G475,角色!A:B,2,FALSE)</f>
        <v>飞将</v>
      </c>
      <c r="D475" s="8" t="str">
        <f t="shared" si="128"/>
        <v>主动技能3</v>
      </c>
      <c r="E475" s="8">
        <f t="shared" si="134"/>
        <v>9</v>
      </c>
      <c r="F475" s="8">
        <f t="shared" si="135"/>
        <v>3</v>
      </c>
      <c r="G475" s="8">
        <f t="shared" si="136"/>
        <v>8</v>
      </c>
      <c r="H475" s="4" t="s">
        <v>455</v>
      </c>
      <c r="I475" s="26" t="str">
        <f t="shared" si="139"/>
        <v>对敌方1排单位造成125%攻击力（+520）伤害</v>
      </c>
      <c r="J475" s="4" t="s">
        <v>305</v>
      </c>
      <c r="K475" s="1" t="s">
        <v>103</v>
      </c>
      <c r="L475" s="4" t="s">
        <v>114</v>
      </c>
      <c r="M475" s="4"/>
      <c r="N475" s="4">
        <v>100</v>
      </c>
      <c r="O475" s="4">
        <v>100</v>
      </c>
      <c r="T475" s="6" t="str">
        <f t="shared" si="137"/>
        <v/>
      </c>
      <c r="U475" s="6" t="str">
        <f t="shared" si="138"/>
        <v/>
      </c>
      <c r="Y475">
        <f t="shared" si="140"/>
        <v>100</v>
      </c>
      <c r="Z475">
        <v>125</v>
      </c>
      <c r="AA475" s="23">
        <v>25</v>
      </c>
      <c r="AB475" s="23">
        <f>INT(VLOOKUP(VLOOKUP($C475,角色技能升级比率表!$B:$C,2,FALSE),角色属性概况!E:F,2,FALSE)*VLOOKUP(E475,角色属性概况!I:M,3,FALSE)*AA475/100)</f>
        <v>520</v>
      </c>
      <c r="AE475">
        <v>0</v>
      </c>
      <c r="AF475" s="23">
        <f t="shared" si="129"/>
        <v>3</v>
      </c>
      <c r="AG475" s="23">
        <f t="shared" si="130"/>
        <v>2</v>
      </c>
      <c r="AN475" s="6" t="str">
        <f>_xlfn.IFNA(IF(IF($AH475=AN$5,VLOOKUP(AI475,buff!$K:$L,2,FALSE),"")=0,"",IF($AH475=AN$5,VLOOKUP(AI475,buff!$K:$L,2,FALSE),"")),"")</f>
        <v/>
      </c>
      <c r="AO475" s="6" t="str">
        <f>_xlfn.IFNA(IF(IF($AH475=AO$5,VLOOKUP(AJ475,buff!$K:$L,2,FALSE),"")=0,"",IF($AH475=AO$5,VLOOKUP(AJ475,buff!$K:$L,2,FALSE),"")),"")</f>
        <v/>
      </c>
      <c r="AP475" s="6" t="str">
        <f>_xlfn.IFNA(IF(IF($AH475=AP$5,VLOOKUP(AK475,buff!$K:$L,2,FALSE),"")=0,"",IF($AH475=AP$5,VLOOKUP(AK475,buff!$K:$L,2,FALSE),"")),"")</f>
        <v/>
      </c>
      <c r="AQ475" s="6" t="str">
        <f>_xlfn.IFNA(IF(IF($AH475=AQ$5,VLOOKUP(AL475,buff!$K:$L,2,FALSE),"")=0,"",IF($AH475=AQ$5,VLOOKUP(AL475,buff!$K:$L,2,FALSE),"")),"")</f>
        <v/>
      </c>
      <c r="AR475" s="6" t="str">
        <f>_xlfn.IFNA(IF(IF($AH475=AR$5,VLOOKUP(AM475,buff!$K:$L,2,FALSE),"")=0,"",IF($AH475=AR$5,VLOOKUP(AM475,buff!$K:$L,2,FALSE),"")),"")</f>
        <v/>
      </c>
      <c r="AS475" s="6" t="str">
        <f>_xlfn.IFNA(IF(IF($AH475=AS$5,VLOOKUP(AI475,buff!$K:$L,2,FALSE),"")=0,"",IF($AH475=AS$5,VLOOKUP(AI475,buff!$K:$L,2,FALSE),"")),"")</f>
        <v/>
      </c>
      <c r="AT475" s="6" t="str">
        <f>_xlfn.IFNA(IF(IF($AH475=AT$5,VLOOKUP(AJ475,buff!$K:$L,2,FALSE),"")=0,"",IF($AH475=AT$5,VLOOKUP(AJ475,buff!$K:$L,2,FALSE),"")),"")</f>
        <v/>
      </c>
      <c r="AU475" s="6" t="str">
        <f>_xlfn.IFNA(IF(IF($AH475=AU$5,VLOOKUP(AK475,buff!$K:$L,2,FALSE),"")=0,"",IF($AH475=AU$5,VLOOKUP(AK475,buff!$K:$L,2,FALSE),"")),"")</f>
        <v/>
      </c>
      <c r="AV475" s="6" t="str">
        <f>_xlfn.IFNA(IF(IF($AH475=AV$5,VLOOKUP(AL475,buff!$K:$L,2,FALSE),"")=0,"",IF($AH475=AV$5,VLOOKUP(AL475,buff!$K:$L,2,FALSE),"")),"")</f>
        <v/>
      </c>
      <c r="AW475" s="6" t="str">
        <f>_xlfn.IFNA(IF(IF($AH475=AW$5,VLOOKUP(AM475,buff!$K:$L,2,FALSE),"")=0,"",IF($AH475=AW$5,VLOOKUP(AM475,buff!$K:$L,2,FALSE),"")),"")</f>
        <v/>
      </c>
      <c r="AX475" s="6" t="e">
        <f>VLOOKUP(AI475,buff!K:P,6,FALSE)</f>
        <v>#N/A</v>
      </c>
      <c r="AY475" t="e">
        <f t="shared" si="131"/>
        <v>#N/A</v>
      </c>
      <c r="AZ475" t="e">
        <f t="shared" si="131"/>
        <v>#N/A</v>
      </c>
      <c r="BA475">
        <f t="shared" si="132"/>
        <v>3</v>
      </c>
      <c r="BB475">
        <f t="shared" si="133"/>
        <v>2</v>
      </c>
    </row>
    <row r="476" spans="1:54" x14ac:dyDescent="0.15">
      <c r="A476" t="str">
        <f t="shared" si="124"/>
        <v>飞将主动技能3等级10</v>
      </c>
      <c r="B476" s="8">
        <v>470</v>
      </c>
      <c r="C476" s="8" t="str">
        <f>VLOOKUP(G476,角色!A:B,2,FALSE)</f>
        <v>飞将</v>
      </c>
      <c r="D476" s="8" t="str">
        <f t="shared" si="128"/>
        <v>主动技能3</v>
      </c>
      <c r="E476" s="8">
        <f t="shared" si="134"/>
        <v>10</v>
      </c>
      <c r="F476" s="8">
        <f t="shared" si="135"/>
        <v>3</v>
      </c>
      <c r="G476" s="8">
        <f t="shared" si="136"/>
        <v>8</v>
      </c>
      <c r="H476" s="4" t="s">
        <v>455</v>
      </c>
      <c r="I476" s="26" t="str">
        <f t="shared" si="139"/>
        <v>对敌方1排单位造成125%攻击力（+640）伤害</v>
      </c>
      <c r="J476" s="4" t="s">
        <v>305</v>
      </c>
      <c r="K476" s="1" t="s">
        <v>103</v>
      </c>
      <c r="L476" s="4" t="s">
        <v>114</v>
      </c>
      <c r="M476" s="4"/>
      <c r="N476" s="4">
        <v>100</v>
      </c>
      <c r="O476" s="4">
        <v>100</v>
      </c>
      <c r="T476" s="6" t="str">
        <f t="shared" si="137"/>
        <v/>
      </c>
      <c r="U476" s="6" t="str">
        <f t="shared" si="138"/>
        <v/>
      </c>
      <c r="Y476">
        <f t="shared" si="140"/>
        <v>100</v>
      </c>
      <c r="Z476">
        <v>125</v>
      </c>
      <c r="AA476" s="23">
        <v>25</v>
      </c>
      <c r="AB476" s="23">
        <f>INT(VLOOKUP(VLOOKUP($C476,角色技能升级比率表!$B:$C,2,FALSE),角色属性概况!E:F,2,FALSE)*VLOOKUP(E476,角色属性概况!I:M,3,FALSE)*AA476/100)</f>
        <v>640</v>
      </c>
      <c r="AE476">
        <v>0</v>
      </c>
      <c r="AF476" s="23">
        <f t="shared" si="129"/>
        <v>3</v>
      </c>
      <c r="AG476" s="23">
        <f t="shared" si="130"/>
        <v>2</v>
      </c>
      <c r="AN476" s="6" t="str">
        <f>_xlfn.IFNA(IF(IF($AH476=AN$5,VLOOKUP(AI476,buff!$K:$L,2,FALSE),"")=0,"",IF($AH476=AN$5,VLOOKUP(AI476,buff!$K:$L,2,FALSE),"")),"")</f>
        <v/>
      </c>
      <c r="AO476" s="6" t="str">
        <f>_xlfn.IFNA(IF(IF($AH476=AO$5,VLOOKUP(AJ476,buff!$K:$L,2,FALSE),"")=0,"",IF($AH476=AO$5,VLOOKUP(AJ476,buff!$K:$L,2,FALSE),"")),"")</f>
        <v/>
      </c>
      <c r="AP476" s="6" t="str">
        <f>_xlfn.IFNA(IF(IF($AH476=AP$5,VLOOKUP(AK476,buff!$K:$L,2,FALSE),"")=0,"",IF($AH476=AP$5,VLOOKUP(AK476,buff!$K:$L,2,FALSE),"")),"")</f>
        <v/>
      </c>
      <c r="AQ476" s="6" t="str">
        <f>_xlfn.IFNA(IF(IF($AH476=AQ$5,VLOOKUP(AL476,buff!$K:$L,2,FALSE),"")=0,"",IF($AH476=AQ$5,VLOOKUP(AL476,buff!$K:$L,2,FALSE),"")),"")</f>
        <v/>
      </c>
      <c r="AR476" s="6" t="str">
        <f>_xlfn.IFNA(IF(IF($AH476=AR$5,VLOOKUP(AM476,buff!$K:$L,2,FALSE),"")=0,"",IF($AH476=AR$5,VLOOKUP(AM476,buff!$K:$L,2,FALSE),"")),"")</f>
        <v/>
      </c>
      <c r="AS476" s="6" t="str">
        <f>_xlfn.IFNA(IF(IF($AH476=AS$5,VLOOKUP(AI476,buff!$K:$L,2,FALSE),"")=0,"",IF($AH476=AS$5,VLOOKUP(AI476,buff!$K:$L,2,FALSE),"")),"")</f>
        <v/>
      </c>
      <c r="AT476" s="6" t="str">
        <f>_xlfn.IFNA(IF(IF($AH476=AT$5,VLOOKUP(AJ476,buff!$K:$L,2,FALSE),"")=0,"",IF($AH476=AT$5,VLOOKUP(AJ476,buff!$K:$L,2,FALSE),"")),"")</f>
        <v/>
      </c>
      <c r="AU476" s="6" t="str">
        <f>_xlfn.IFNA(IF(IF($AH476=AU$5,VLOOKUP(AK476,buff!$K:$L,2,FALSE),"")=0,"",IF($AH476=AU$5,VLOOKUP(AK476,buff!$K:$L,2,FALSE),"")),"")</f>
        <v/>
      </c>
      <c r="AV476" s="6" t="str">
        <f>_xlfn.IFNA(IF(IF($AH476=AV$5,VLOOKUP(AL476,buff!$K:$L,2,FALSE),"")=0,"",IF($AH476=AV$5,VLOOKUP(AL476,buff!$K:$L,2,FALSE),"")),"")</f>
        <v/>
      </c>
      <c r="AW476" s="6" t="str">
        <f>_xlfn.IFNA(IF(IF($AH476=AW$5,VLOOKUP(AM476,buff!$K:$L,2,FALSE),"")=0,"",IF($AH476=AW$5,VLOOKUP(AM476,buff!$K:$L,2,FALSE),"")),"")</f>
        <v/>
      </c>
      <c r="AX476" s="6" t="e">
        <f>VLOOKUP(AI476,buff!K:P,6,FALSE)</f>
        <v>#N/A</v>
      </c>
      <c r="AY476" t="e">
        <f t="shared" si="131"/>
        <v>#N/A</v>
      </c>
      <c r="AZ476" t="e">
        <f t="shared" si="131"/>
        <v>#N/A</v>
      </c>
      <c r="BA476">
        <f t="shared" si="132"/>
        <v>3</v>
      </c>
      <c r="BB476">
        <f t="shared" si="133"/>
        <v>2</v>
      </c>
    </row>
    <row r="477" spans="1:54" x14ac:dyDescent="0.15">
      <c r="A477" t="str">
        <f t="shared" si="124"/>
        <v>飞将主动技能3等级11</v>
      </c>
      <c r="B477" s="8">
        <v>471</v>
      </c>
      <c r="C477" s="8" t="str">
        <f>VLOOKUP(G477,角色!A:B,2,FALSE)</f>
        <v>飞将</v>
      </c>
      <c r="D477" s="8" t="str">
        <f t="shared" si="128"/>
        <v>主动技能3</v>
      </c>
      <c r="E477" s="8">
        <f t="shared" si="134"/>
        <v>11</v>
      </c>
      <c r="F477" s="8">
        <f t="shared" si="135"/>
        <v>3</v>
      </c>
      <c r="G477" s="8">
        <f t="shared" si="136"/>
        <v>8</v>
      </c>
      <c r="H477" s="4" t="s">
        <v>455</v>
      </c>
      <c r="I477" s="26" t="str">
        <f t="shared" si="139"/>
        <v>对敌方1排单位造成125%攻击力（+788）伤害</v>
      </c>
      <c r="J477" s="4" t="s">
        <v>305</v>
      </c>
      <c r="K477" s="1" t="s">
        <v>103</v>
      </c>
      <c r="L477" s="4" t="s">
        <v>114</v>
      </c>
      <c r="M477" s="4"/>
      <c r="N477" s="4">
        <v>100</v>
      </c>
      <c r="O477" s="4">
        <v>100</v>
      </c>
      <c r="T477" s="6" t="str">
        <f t="shared" si="137"/>
        <v/>
      </c>
      <c r="U477" s="6" t="str">
        <f t="shared" si="138"/>
        <v/>
      </c>
      <c r="Y477">
        <f t="shared" si="140"/>
        <v>100</v>
      </c>
      <c r="Z477">
        <v>125</v>
      </c>
      <c r="AA477" s="23">
        <v>25</v>
      </c>
      <c r="AB477" s="23">
        <f>INT(VLOOKUP(VLOOKUP($C477,角色技能升级比率表!$B:$C,2,FALSE),角色属性概况!E:F,2,FALSE)*VLOOKUP(E477,角色属性概况!I:M,3,FALSE)*AA477/100)</f>
        <v>788</v>
      </c>
      <c r="AE477">
        <v>0</v>
      </c>
      <c r="AF477" s="23">
        <f t="shared" si="129"/>
        <v>3</v>
      </c>
      <c r="AG477" s="23">
        <f t="shared" si="130"/>
        <v>2</v>
      </c>
      <c r="AN477" s="6" t="str">
        <f>_xlfn.IFNA(IF(IF($AH477=AN$5,VLOOKUP(AI477,buff!$K:$L,2,FALSE),"")=0,"",IF($AH477=AN$5,VLOOKUP(AI477,buff!$K:$L,2,FALSE),"")),"")</f>
        <v/>
      </c>
      <c r="AO477" s="6" t="str">
        <f>_xlfn.IFNA(IF(IF($AH477=AO$5,VLOOKUP(AJ477,buff!$K:$L,2,FALSE),"")=0,"",IF($AH477=AO$5,VLOOKUP(AJ477,buff!$K:$L,2,FALSE),"")),"")</f>
        <v/>
      </c>
      <c r="AP477" s="6" t="str">
        <f>_xlfn.IFNA(IF(IF($AH477=AP$5,VLOOKUP(AK477,buff!$K:$L,2,FALSE),"")=0,"",IF($AH477=AP$5,VLOOKUP(AK477,buff!$K:$L,2,FALSE),"")),"")</f>
        <v/>
      </c>
      <c r="AQ477" s="6" t="str">
        <f>_xlfn.IFNA(IF(IF($AH477=AQ$5,VLOOKUP(AL477,buff!$K:$L,2,FALSE),"")=0,"",IF($AH477=AQ$5,VLOOKUP(AL477,buff!$K:$L,2,FALSE),"")),"")</f>
        <v/>
      </c>
      <c r="AR477" s="6" t="str">
        <f>_xlfn.IFNA(IF(IF($AH477=AR$5,VLOOKUP(AM477,buff!$K:$L,2,FALSE),"")=0,"",IF($AH477=AR$5,VLOOKUP(AM477,buff!$K:$L,2,FALSE),"")),"")</f>
        <v/>
      </c>
      <c r="AS477" s="6" t="str">
        <f>_xlfn.IFNA(IF(IF($AH477=AS$5,VLOOKUP(AI477,buff!$K:$L,2,FALSE),"")=0,"",IF($AH477=AS$5,VLOOKUP(AI477,buff!$K:$L,2,FALSE),"")),"")</f>
        <v/>
      </c>
      <c r="AT477" s="6" t="str">
        <f>_xlfn.IFNA(IF(IF($AH477=AT$5,VLOOKUP(AJ477,buff!$K:$L,2,FALSE),"")=0,"",IF($AH477=AT$5,VLOOKUP(AJ477,buff!$K:$L,2,FALSE),"")),"")</f>
        <v/>
      </c>
      <c r="AU477" s="6" t="str">
        <f>_xlfn.IFNA(IF(IF($AH477=AU$5,VLOOKUP(AK477,buff!$K:$L,2,FALSE),"")=0,"",IF($AH477=AU$5,VLOOKUP(AK477,buff!$K:$L,2,FALSE),"")),"")</f>
        <v/>
      </c>
      <c r="AV477" s="6" t="str">
        <f>_xlfn.IFNA(IF(IF($AH477=AV$5,VLOOKUP(AL477,buff!$K:$L,2,FALSE),"")=0,"",IF($AH477=AV$5,VLOOKUP(AL477,buff!$K:$L,2,FALSE),"")),"")</f>
        <v/>
      </c>
      <c r="AW477" s="6" t="str">
        <f>_xlfn.IFNA(IF(IF($AH477=AW$5,VLOOKUP(AM477,buff!$K:$L,2,FALSE),"")=0,"",IF($AH477=AW$5,VLOOKUP(AM477,buff!$K:$L,2,FALSE),"")),"")</f>
        <v/>
      </c>
      <c r="AX477" s="6" t="e">
        <f>VLOOKUP(AI477,buff!K:P,6,FALSE)</f>
        <v>#N/A</v>
      </c>
      <c r="AY477" t="e">
        <f t="shared" si="131"/>
        <v>#N/A</v>
      </c>
      <c r="AZ477" t="e">
        <f t="shared" si="131"/>
        <v>#N/A</v>
      </c>
      <c r="BA477">
        <f t="shared" si="132"/>
        <v>3</v>
      </c>
      <c r="BB477">
        <f t="shared" si="133"/>
        <v>2</v>
      </c>
    </row>
    <row r="478" spans="1:54" x14ac:dyDescent="0.15">
      <c r="A478" t="str">
        <f t="shared" si="124"/>
        <v>飞将主动技能3等级12</v>
      </c>
      <c r="B478" s="8">
        <v>472</v>
      </c>
      <c r="C478" s="8" t="str">
        <f>VLOOKUP(G478,角色!A:B,2,FALSE)</f>
        <v>飞将</v>
      </c>
      <c r="D478" s="8" t="str">
        <f t="shared" si="128"/>
        <v>主动技能3</v>
      </c>
      <c r="E478" s="8">
        <f t="shared" si="134"/>
        <v>12</v>
      </c>
      <c r="F478" s="8">
        <f t="shared" si="135"/>
        <v>3</v>
      </c>
      <c r="G478" s="8">
        <f t="shared" si="136"/>
        <v>8</v>
      </c>
      <c r="H478" s="4" t="s">
        <v>455</v>
      </c>
      <c r="I478" s="26" t="str">
        <f t="shared" si="139"/>
        <v>对敌方1排单位造成125%攻击力（+970）伤害</v>
      </c>
      <c r="J478" s="4" t="s">
        <v>305</v>
      </c>
      <c r="K478" s="1" t="s">
        <v>103</v>
      </c>
      <c r="L478" s="4" t="s">
        <v>114</v>
      </c>
      <c r="M478" s="4"/>
      <c r="N478" s="4">
        <v>100</v>
      </c>
      <c r="O478" s="4">
        <v>100</v>
      </c>
      <c r="T478" s="6" t="str">
        <f t="shared" si="137"/>
        <v/>
      </c>
      <c r="U478" s="6" t="str">
        <f t="shared" si="138"/>
        <v/>
      </c>
      <c r="Y478">
        <f t="shared" si="140"/>
        <v>100</v>
      </c>
      <c r="Z478">
        <v>125</v>
      </c>
      <c r="AA478" s="23">
        <v>25</v>
      </c>
      <c r="AB478" s="23">
        <f>INT(VLOOKUP(VLOOKUP($C478,角色技能升级比率表!$B:$C,2,FALSE),角色属性概况!E:F,2,FALSE)*VLOOKUP(E478,角色属性概况!I:M,3,FALSE)*AA478/100)</f>
        <v>970</v>
      </c>
      <c r="AE478">
        <v>0</v>
      </c>
      <c r="AF478" s="23">
        <f t="shared" si="129"/>
        <v>3</v>
      </c>
      <c r="AG478" s="23">
        <f t="shared" si="130"/>
        <v>2</v>
      </c>
      <c r="AN478" s="6" t="str">
        <f>_xlfn.IFNA(IF(IF($AH478=AN$5,VLOOKUP(AI478,buff!$K:$L,2,FALSE),"")=0,"",IF($AH478=AN$5,VLOOKUP(AI478,buff!$K:$L,2,FALSE),"")),"")</f>
        <v/>
      </c>
      <c r="AO478" s="6" t="str">
        <f>_xlfn.IFNA(IF(IF($AH478=AO$5,VLOOKUP(AJ478,buff!$K:$L,2,FALSE),"")=0,"",IF($AH478=AO$5,VLOOKUP(AJ478,buff!$K:$L,2,FALSE),"")),"")</f>
        <v/>
      </c>
      <c r="AP478" s="6" t="str">
        <f>_xlfn.IFNA(IF(IF($AH478=AP$5,VLOOKUP(AK478,buff!$K:$L,2,FALSE),"")=0,"",IF($AH478=AP$5,VLOOKUP(AK478,buff!$K:$L,2,FALSE),"")),"")</f>
        <v/>
      </c>
      <c r="AQ478" s="6" t="str">
        <f>_xlfn.IFNA(IF(IF($AH478=AQ$5,VLOOKUP(AL478,buff!$K:$L,2,FALSE),"")=0,"",IF($AH478=AQ$5,VLOOKUP(AL478,buff!$K:$L,2,FALSE),"")),"")</f>
        <v/>
      </c>
      <c r="AR478" s="6" t="str">
        <f>_xlfn.IFNA(IF(IF($AH478=AR$5,VLOOKUP(AM478,buff!$K:$L,2,FALSE),"")=0,"",IF($AH478=AR$5,VLOOKUP(AM478,buff!$K:$L,2,FALSE),"")),"")</f>
        <v/>
      </c>
      <c r="AS478" s="6" t="str">
        <f>_xlfn.IFNA(IF(IF($AH478=AS$5,VLOOKUP(AI478,buff!$K:$L,2,FALSE),"")=0,"",IF($AH478=AS$5,VLOOKUP(AI478,buff!$K:$L,2,FALSE),"")),"")</f>
        <v/>
      </c>
      <c r="AT478" s="6" t="str">
        <f>_xlfn.IFNA(IF(IF($AH478=AT$5,VLOOKUP(AJ478,buff!$K:$L,2,FALSE),"")=0,"",IF($AH478=AT$5,VLOOKUP(AJ478,buff!$K:$L,2,FALSE),"")),"")</f>
        <v/>
      </c>
      <c r="AU478" s="6" t="str">
        <f>_xlfn.IFNA(IF(IF($AH478=AU$5,VLOOKUP(AK478,buff!$K:$L,2,FALSE),"")=0,"",IF($AH478=AU$5,VLOOKUP(AK478,buff!$K:$L,2,FALSE),"")),"")</f>
        <v/>
      </c>
      <c r="AV478" s="6" t="str">
        <f>_xlfn.IFNA(IF(IF($AH478=AV$5,VLOOKUP(AL478,buff!$K:$L,2,FALSE),"")=0,"",IF($AH478=AV$5,VLOOKUP(AL478,buff!$K:$L,2,FALSE),"")),"")</f>
        <v/>
      </c>
      <c r="AW478" s="6" t="str">
        <f>_xlfn.IFNA(IF(IF($AH478=AW$5,VLOOKUP(AM478,buff!$K:$L,2,FALSE),"")=0,"",IF($AH478=AW$5,VLOOKUP(AM478,buff!$K:$L,2,FALSE),"")),"")</f>
        <v/>
      </c>
      <c r="AX478" s="6" t="e">
        <f>VLOOKUP(AI478,buff!K:P,6,FALSE)</f>
        <v>#N/A</v>
      </c>
      <c r="AY478" t="e">
        <f t="shared" si="131"/>
        <v>#N/A</v>
      </c>
      <c r="AZ478" t="e">
        <f t="shared" si="131"/>
        <v>#N/A</v>
      </c>
      <c r="BA478">
        <f t="shared" si="132"/>
        <v>3</v>
      </c>
      <c r="BB478">
        <f t="shared" si="133"/>
        <v>2</v>
      </c>
    </row>
    <row r="479" spans="1:54" x14ac:dyDescent="0.15">
      <c r="A479" t="str">
        <f t="shared" si="124"/>
        <v>飞将主动技能3等级13</v>
      </c>
      <c r="B479" s="8">
        <v>473</v>
      </c>
      <c r="C479" s="8" t="str">
        <f>VLOOKUP(G479,角色!A:B,2,FALSE)</f>
        <v>飞将</v>
      </c>
      <c r="D479" s="8" t="str">
        <f t="shared" si="128"/>
        <v>主动技能3</v>
      </c>
      <c r="E479" s="8">
        <f t="shared" si="134"/>
        <v>13</v>
      </c>
      <c r="F479" s="8">
        <f t="shared" si="135"/>
        <v>3</v>
      </c>
      <c r="G479" s="8">
        <f t="shared" si="136"/>
        <v>8</v>
      </c>
      <c r="H479" s="4" t="s">
        <v>455</v>
      </c>
      <c r="I479" s="26" t="str">
        <f t="shared" si="139"/>
        <v>对敌方1排单位造成125%攻击力（+1195）伤害</v>
      </c>
      <c r="J479" s="4" t="s">
        <v>305</v>
      </c>
      <c r="K479" s="1" t="s">
        <v>103</v>
      </c>
      <c r="L479" s="4" t="s">
        <v>114</v>
      </c>
      <c r="M479" s="4"/>
      <c r="N479" s="4">
        <v>100</v>
      </c>
      <c r="O479" s="4">
        <v>100</v>
      </c>
      <c r="T479" s="6" t="str">
        <f t="shared" si="137"/>
        <v/>
      </c>
      <c r="U479" s="6" t="str">
        <f t="shared" si="138"/>
        <v/>
      </c>
      <c r="Y479">
        <f t="shared" si="140"/>
        <v>100</v>
      </c>
      <c r="Z479">
        <v>125</v>
      </c>
      <c r="AA479" s="23">
        <v>25</v>
      </c>
      <c r="AB479" s="23">
        <f>INT(VLOOKUP(VLOOKUP($C479,角色技能升级比率表!$B:$C,2,FALSE),角色属性概况!E:F,2,FALSE)*VLOOKUP(E479,角色属性概况!I:M,3,FALSE)*AA479/100)</f>
        <v>1195</v>
      </c>
      <c r="AE479">
        <v>0</v>
      </c>
      <c r="AF479" s="23">
        <f t="shared" si="129"/>
        <v>3</v>
      </c>
      <c r="AG479" s="23">
        <f t="shared" si="130"/>
        <v>2</v>
      </c>
      <c r="AN479" s="6" t="str">
        <f>_xlfn.IFNA(IF(IF($AH479=AN$5,VLOOKUP(AI479,buff!$K:$L,2,FALSE),"")=0,"",IF($AH479=AN$5,VLOOKUP(AI479,buff!$K:$L,2,FALSE),"")),"")</f>
        <v/>
      </c>
      <c r="AO479" s="6" t="str">
        <f>_xlfn.IFNA(IF(IF($AH479=AO$5,VLOOKUP(AJ479,buff!$K:$L,2,FALSE),"")=0,"",IF($AH479=AO$5,VLOOKUP(AJ479,buff!$K:$L,2,FALSE),"")),"")</f>
        <v/>
      </c>
      <c r="AP479" s="6" t="str">
        <f>_xlfn.IFNA(IF(IF($AH479=AP$5,VLOOKUP(AK479,buff!$K:$L,2,FALSE),"")=0,"",IF($AH479=AP$5,VLOOKUP(AK479,buff!$K:$L,2,FALSE),"")),"")</f>
        <v/>
      </c>
      <c r="AQ479" s="6" t="str">
        <f>_xlfn.IFNA(IF(IF($AH479=AQ$5,VLOOKUP(AL479,buff!$K:$L,2,FALSE),"")=0,"",IF($AH479=AQ$5,VLOOKUP(AL479,buff!$K:$L,2,FALSE),"")),"")</f>
        <v/>
      </c>
      <c r="AR479" s="6" t="str">
        <f>_xlfn.IFNA(IF(IF($AH479=AR$5,VLOOKUP(AM479,buff!$K:$L,2,FALSE),"")=0,"",IF($AH479=AR$5,VLOOKUP(AM479,buff!$K:$L,2,FALSE),"")),"")</f>
        <v/>
      </c>
      <c r="AS479" s="6" t="str">
        <f>_xlfn.IFNA(IF(IF($AH479=AS$5,VLOOKUP(AI479,buff!$K:$L,2,FALSE),"")=0,"",IF($AH479=AS$5,VLOOKUP(AI479,buff!$K:$L,2,FALSE),"")),"")</f>
        <v/>
      </c>
      <c r="AT479" s="6" t="str">
        <f>_xlfn.IFNA(IF(IF($AH479=AT$5,VLOOKUP(AJ479,buff!$K:$L,2,FALSE),"")=0,"",IF($AH479=AT$5,VLOOKUP(AJ479,buff!$K:$L,2,FALSE),"")),"")</f>
        <v/>
      </c>
      <c r="AU479" s="6" t="str">
        <f>_xlfn.IFNA(IF(IF($AH479=AU$5,VLOOKUP(AK479,buff!$K:$L,2,FALSE),"")=0,"",IF($AH479=AU$5,VLOOKUP(AK479,buff!$K:$L,2,FALSE),"")),"")</f>
        <v/>
      </c>
      <c r="AV479" s="6" t="str">
        <f>_xlfn.IFNA(IF(IF($AH479=AV$5,VLOOKUP(AL479,buff!$K:$L,2,FALSE),"")=0,"",IF($AH479=AV$5,VLOOKUP(AL479,buff!$K:$L,2,FALSE),"")),"")</f>
        <v/>
      </c>
      <c r="AW479" s="6" t="str">
        <f>_xlfn.IFNA(IF(IF($AH479=AW$5,VLOOKUP(AM479,buff!$K:$L,2,FALSE),"")=0,"",IF($AH479=AW$5,VLOOKUP(AM479,buff!$K:$L,2,FALSE),"")),"")</f>
        <v/>
      </c>
      <c r="AX479" s="6" t="e">
        <f>VLOOKUP(AI479,buff!K:P,6,FALSE)</f>
        <v>#N/A</v>
      </c>
      <c r="AY479" t="e">
        <f t="shared" si="131"/>
        <v>#N/A</v>
      </c>
      <c r="AZ479" t="e">
        <f t="shared" si="131"/>
        <v>#N/A</v>
      </c>
      <c r="BA479">
        <f t="shared" si="132"/>
        <v>3</v>
      </c>
      <c r="BB479">
        <f t="shared" si="133"/>
        <v>2</v>
      </c>
    </row>
    <row r="480" spans="1:54" x14ac:dyDescent="0.15">
      <c r="A480" t="str">
        <f t="shared" si="124"/>
        <v>飞将主动技能3等级14</v>
      </c>
      <c r="B480" s="8">
        <v>474</v>
      </c>
      <c r="C480" s="8" t="str">
        <f>VLOOKUP(G480,角色!A:B,2,FALSE)</f>
        <v>飞将</v>
      </c>
      <c r="D480" s="8" t="str">
        <f t="shared" si="128"/>
        <v>主动技能3</v>
      </c>
      <c r="E480" s="8">
        <f t="shared" si="134"/>
        <v>14</v>
      </c>
      <c r="F480" s="8">
        <f t="shared" si="135"/>
        <v>3</v>
      </c>
      <c r="G480" s="8">
        <f t="shared" si="136"/>
        <v>8</v>
      </c>
      <c r="H480" s="4" t="s">
        <v>455</v>
      </c>
      <c r="I480" s="26" t="str">
        <f t="shared" si="139"/>
        <v>对敌方1排单位造成125%攻击力（+1471）伤害</v>
      </c>
      <c r="J480" s="4" t="s">
        <v>305</v>
      </c>
      <c r="K480" s="1" t="s">
        <v>103</v>
      </c>
      <c r="L480" s="4" t="s">
        <v>114</v>
      </c>
      <c r="M480" s="4"/>
      <c r="N480" s="4">
        <v>100</v>
      </c>
      <c r="O480" s="4">
        <v>100</v>
      </c>
      <c r="T480" s="6" t="str">
        <f t="shared" si="137"/>
        <v/>
      </c>
      <c r="U480" s="6" t="str">
        <f t="shared" si="138"/>
        <v/>
      </c>
      <c r="Y480">
        <f t="shared" si="140"/>
        <v>100</v>
      </c>
      <c r="Z480">
        <v>125</v>
      </c>
      <c r="AA480" s="23">
        <v>25</v>
      </c>
      <c r="AB480" s="23">
        <f>INT(VLOOKUP(VLOOKUP($C480,角色技能升级比率表!$B:$C,2,FALSE),角色属性概况!E:F,2,FALSE)*VLOOKUP(E480,角色属性概况!I:M,3,FALSE)*AA480/100)</f>
        <v>1471</v>
      </c>
      <c r="AE480">
        <v>0</v>
      </c>
      <c r="AF480" s="23">
        <f t="shared" si="129"/>
        <v>3</v>
      </c>
      <c r="AG480" s="23">
        <f t="shared" si="130"/>
        <v>2</v>
      </c>
      <c r="AN480" s="6" t="str">
        <f>_xlfn.IFNA(IF(IF($AH480=AN$5,VLOOKUP(AI480,buff!$K:$L,2,FALSE),"")=0,"",IF($AH480=AN$5,VLOOKUP(AI480,buff!$K:$L,2,FALSE),"")),"")</f>
        <v/>
      </c>
      <c r="AO480" s="6" t="str">
        <f>_xlfn.IFNA(IF(IF($AH480=AO$5,VLOOKUP(AJ480,buff!$K:$L,2,FALSE),"")=0,"",IF($AH480=AO$5,VLOOKUP(AJ480,buff!$K:$L,2,FALSE),"")),"")</f>
        <v/>
      </c>
      <c r="AP480" s="6" t="str">
        <f>_xlfn.IFNA(IF(IF($AH480=AP$5,VLOOKUP(AK480,buff!$K:$L,2,FALSE),"")=0,"",IF($AH480=AP$5,VLOOKUP(AK480,buff!$K:$L,2,FALSE),"")),"")</f>
        <v/>
      </c>
      <c r="AQ480" s="6" t="str">
        <f>_xlfn.IFNA(IF(IF($AH480=AQ$5,VLOOKUP(AL480,buff!$K:$L,2,FALSE),"")=0,"",IF($AH480=AQ$5,VLOOKUP(AL480,buff!$K:$L,2,FALSE),"")),"")</f>
        <v/>
      </c>
      <c r="AR480" s="6" t="str">
        <f>_xlfn.IFNA(IF(IF($AH480=AR$5,VLOOKUP(AM480,buff!$K:$L,2,FALSE),"")=0,"",IF($AH480=AR$5,VLOOKUP(AM480,buff!$K:$L,2,FALSE),"")),"")</f>
        <v/>
      </c>
      <c r="AS480" s="6" t="str">
        <f>_xlfn.IFNA(IF(IF($AH480=AS$5,VLOOKUP(AI480,buff!$K:$L,2,FALSE),"")=0,"",IF($AH480=AS$5,VLOOKUP(AI480,buff!$K:$L,2,FALSE),"")),"")</f>
        <v/>
      </c>
      <c r="AT480" s="6" t="str">
        <f>_xlfn.IFNA(IF(IF($AH480=AT$5,VLOOKUP(AJ480,buff!$K:$L,2,FALSE),"")=0,"",IF($AH480=AT$5,VLOOKUP(AJ480,buff!$K:$L,2,FALSE),"")),"")</f>
        <v/>
      </c>
      <c r="AU480" s="6" t="str">
        <f>_xlfn.IFNA(IF(IF($AH480=AU$5,VLOOKUP(AK480,buff!$K:$L,2,FALSE),"")=0,"",IF($AH480=AU$5,VLOOKUP(AK480,buff!$K:$L,2,FALSE),"")),"")</f>
        <v/>
      </c>
      <c r="AV480" s="6" t="str">
        <f>_xlfn.IFNA(IF(IF($AH480=AV$5,VLOOKUP(AL480,buff!$K:$L,2,FALSE),"")=0,"",IF($AH480=AV$5,VLOOKUP(AL480,buff!$K:$L,2,FALSE),"")),"")</f>
        <v/>
      </c>
      <c r="AW480" s="6" t="str">
        <f>_xlfn.IFNA(IF(IF($AH480=AW$5,VLOOKUP(AM480,buff!$K:$L,2,FALSE),"")=0,"",IF($AH480=AW$5,VLOOKUP(AM480,buff!$K:$L,2,FALSE),"")),"")</f>
        <v/>
      </c>
      <c r="AX480" s="6" t="e">
        <f>VLOOKUP(AI480,buff!K:P,6,FALSE)</f>
        <v>#N/A</v>
      </c>
      <c r="AY480" t="e">
        <f t="shared" si="131"/>
        <v>#N/A</v>
      </c>
      <c r="AZ480" t="e">
        <f t="shared" si="131"/>
        <v>#N/A</v>
      </c>
      <c r="BA480">
        <f t="shared" si="132"/>
        <v>3</v>
      </c>
      <c r="BB480">
        <f t="shared" si="133"/>
        <v>2</v>
      </c>
    </row>
    <row r="481" spans="1:54" x14ac:dyDescent="0.15">
      <c r="A481" t="str">
        <f t="shared" si="124"/>
        <v>飞将主动技能3等级15</v>
      </c>
      <c r="B481" s="8">
        <v>475</v>
      </c>
      <c r="C481" s="8" t="str">
        <f>VLOOKUP(G481,角色!A:B,2,FALSE)</f>
        <v>飞将</v>
      </c>
      <c r="D481" s="8" t="str">
        <f t="shared" si="128"/>
        <v>主动技能3</v>
      </c>
      <c r="E481" s="8">
        <f t="shared" si="134"/>
        <v>15</v>
      </c>
      <c r="F481" s="8">
        <f t="shared" si="135"/>
        <v>3</v>
      </c>
      <c r="G481" s="8">
        <f t="shared" si="136"/>
        <v>8</v>
      </c>
      <c r="H481" s="4" t="s">
        <v>455</v>
      </c>
      <c r="I481" s="26" t="str">
        <f t="shared" si="139"/>
        <v>对敌方1排单位造成125%攻击力（+1812）伤害</v>
      </c>
      <c r="J481" s="4" t="s">
        <v>305</v>
      </c>
      <c r="K481" s="1" t="s">
        <v>103</v>
      </c>
      <c r="L481" s="4" t="s">
        <v>114</v>
      </c>
      <c r="M481" s="4"/>
      <c r="N481" s="4">
        <v>100</v>
      </c>
      <c r="O481" s="4">
        <v>100</v>
      </c>
      <c r="T481" s="6" t="str">
        <f t="shared" si="137"/>
        <v/>
      </c>
      <c r="U481" s="6" t="str">
        <f t="shared" si="138"/>
        <v/>
      </c>
      <c r="Y481">
        <f t="shared" si="140"/>
        <v>100</v>
      </c>
      <c r="Z481">
        <v>125</v>
      </c>
      <c r="AA481" s="23">
        <v>25</v>
      </c>
      <c r="AB481" s="23">
        <f>INT(VLOOKUP(VLOOKUP($C481,角色技能升级比率表!$B:$C,2,FALSE),角色属性概况!E:F,2,FALSE)*VLOOKUP(E481,角色属性概况!I:M,3,FALSE)*AA481/100)</f>
        <v>1812</v>
      </c>
      <c r="AE481">
        <v>0</v>
      </c>
      <c r="AF481" s="23">
        <f t="shared" si="129"/>
        <v>3</v>
      </c>
      <c r="AG481" s="23">
        <f t="shared" si="130"/>
        <v>2</v>
      </c>
      <c r="AN481" s="6" t="str">
        <f>_xlfn.IFNA(IF(IF($AH481=AN$5,VLOOKUP(AI481,buff!$K:$L,2,FALSE),"")=0,"",IF($AH481=AN$5,VLOOKUP(AI481,buff!$K:$L,2,FALSE),"")),"")</f>
        <v/>
      </c>
      <c r="AO481" s="6" t="str">
        <f>_xlfn.IFNA(IF(IF($AH481=AO$5,VLOOKUP(AJ481,buff!$K:$L,2,FALSE),"")=0,"",IF($AH481=AO$5,VLOOKUP(AJ481,buff!$K:$L,2,FALSE),"")),"")</f>
        <v/>
      </c>
      <c r="AP481" s="6" t="str">
        <f>_xlfn.IFNA(IF(IF($AH481=AP$5,VLOOKUP(AK481,buff!$K:$L,2,FALSE),"")=0,"",IF($AH481=AP$5,VLOOKUP(AK481,buff!$K:$L,2,FALSE),"")),"")</f>
        <v/>
      </c>
      <c r="AQ481" s="6" t="str">
        <f>_xlfn.IFNA(IF(IF($AH481=AQ$5,VLOOKUP(AL481,buff!$K:$L,2,FALSE),"")=0,"",IF($AH481=AQ$5,VLOOKUP(AL481,buff!$K:$L,2,FALSE),"")),"")</f>
        <v/>
      </c>
      <c r="AR481" s="6" t="str">
        <f>_xlfn.IFNA(IF(IF($AH481=AR$5,VLOOKUP(AM481,buff!$K:$L,2,FALSE),"")=0,"",IF($AH481=AR$5,VLOOKUP(AM481,buff!$K:$L,2,FALSE),"")),"")</f>
        <v/>
      </c>
      <c r="AS481" s="6" t="str">
        <f>_xlfn.IFNA(IF(IF($AH481=AS$5,VLOOKUP(AI481,buff!$K:$L,2,FALSE),"")=0,"",IF($AH481=AS$5,VLOOKUP(AI481,buff!$K:$L,2,FALSE),"")),"")</f>
        <v/>
      </c>
      <c r="AT481" s="6" t="str">
        <f>_xlfn.IFNA(IF(IF($AH481=AT$5,VLOOKUP(AJ481,buff!$K:$L,2,FALSE),"")=0,"",IF($AH481=AT$5,VLOOKUP(AJ481,buff!$K:$L,2,FALSE),"")),"")</f>
        <v/>
      </c>
      <c r="AU481" s="6" t="str">
        <f>_xlfn.IFNA(IF(IF($AH481=AU$5,VLOOKUP(AK481,buff!$K:$L,2,FALSE),"")=0,"",IF($AH481=AU$5,VLOOKUP(AK481,buff!$K:$L,2,FALSE),"")),"")</f>
        <v/>
      </c>
      <c r="AV481" s="6" t="str">
        <f>_xlfn.IFNA(IF(IF($AH481=AV$5,VLOOKUP(AL481,buff!$K:$L,2,FALSE),"")=0,"",IF($AH481=AV$5,VLOOKUP(AL481,buff!$K:$L,2,FALSE),"")),"")</f>
        <v/>
      </c>
      <c r="AW481" s="6" t="str">
        <f>_xlfn.IFNA(IF(IF($AH481=AW$5,VLOOKUP(AM481,buff!$K:$L,2,FALSE),"")=0,"",IF($AH481=AW$5,VLOOKUP(AM481,buff!$K:$L,2,FALSE),"")),"")</f>
        <v/>
      </c>
      <c r="AX481" s="6" t="e">
        <f>VLOOKUP(AI481,buff!K:P,6,FALSE)</f>
        <v>#N/A</v>
      </c>
      <c r="AY481" t="e">
        <f t="shared" si="131"/>
        <v>#N/A</v>
      </c>
      <c r="AZ481" t="e">
        <f t="shared" si="131"/>
        <v>#N/A</v>
      </c>
      <c r="BA481">
        <f t="shared" si="132"/>
        <v>3</v>
      </c>
      <c r="BB481">
        <f t="shared" si="133"/>
        <v>2</v>
      </c>
    </row>
    <row r="482" spans="1:54" x14ac:dyDescent="0.15">
      <c r="A482" t="str">
        <f t="shared" si="124"/>
        <v>飞将主动技能3等级16</v>
      </c>
      <c r="B482" s="8">
        <v>476</v>
      </c>
      <c r="C482" s="8" t="str">
        <f>VLOOKUP(G482,角色!A:B,2,FALSE)</f>
        <v>飞将</v>
      </c>
      <c r="D482" s="8" t="str">
        <f t="shared" si="128"/>
        <v>主动技能3</v>
      </c>
      <c r="E482" s="8">
        <f t="shared" si="134"/>
        <v>16</v>
      </c>
      <c r="F482" s="8">
        <f t="shared" si="135"/>
        <v>3</v>
      </c>
      <c r="G482" s="8">
        <f t="shared" si="136"/>
        <v>8</v>
      </c>
      <c r="H482" s="4" t="s">
        <v>455</v>
      </c>
      <c r="I482" s="26" t="str">
        <f t="shared" si="139"/>
        <v>对敌方1排单位造成125%攻击力（+2231）伤害</v>
      </c>
      <c r="J482" s="4" t="s">
        <v>305</v>
      </c>
      <c r="K482" s="1" t="s">
        <v>103</v>
      </c>
      <c r="L482" s="4" t="s">
        <v>114</v>
      </c>
      <c r="M482" s="4"/>
      <c r="N482" s="4">
        <v>100</v>
      </c>
      <c r="O482" s="4">
        <v>100</v>
      </c>
      <c r="T482" s="6" t="str">
        <f t="shared" si="137"/>
        <v/>
      </c>
      <c r="U482" s="6" t="str">
        <f t="shared" si="138"/>
        <v/>
      </c>
      <c r="Y482">
        <f t="shared" si="140"/>
        <v>100</v>
      </c>
      <c r="Z482">
        <v>125</v>
      </c>
      <c r="AA482" s="23">
        <v>25</v>
      </c>
      <c r="AB482" s="23">
        <f>INT(VLOOKUP(VLOOKUP($C482,角色技能升级比率表!$B:$C,2,FALSE),角色属性概况!E:F,2,FALSE)*VLOOKUP(E482,角色属性概况!I:M,3,FALSE)*AA482/100)</f>
        <v>2231</v>
      </c>
      <c r="AE482">
        <v>0</v>
      </c>
      <c r="AF482" s="23">
        <f t="shared" si="129"/>
        <v>3</v>
      </c>
      <c r="AG482" s="23">
        <f t="shared" si="130"/>
        <v>2</v>
      </c>
      <c r="AN482" s="6" t="str">
        <f>_xlfn.IFNA(IF(IF($AH482=AN$5,VLOOKUP(AI482,buff!$K:$L,2,FALSE),"")=0,"",IF($AH482=AN$5,VLOOKUP(AI482,buff!$K:$L,2,FALSE),"")),"")</f>
        <v/>
      </c>
      <c r="AO482" s="6" t="str">
        <f>_xlfn.IFNA(IF(IF($AH482=AO$5,VLOOKUP(AJ482,buff!$K:$L,2,FALSE),"")=0,"",IF($AH482=AO$5,VLOOKUP(AJ482,buff!$K:$L,2,FALSE),"")),"")</f>
        <v/>
      </c>
      <c r="AP482" s="6" t="str">
        <f>_xlfn.IFNA(IF(IF($AH482=AP$5,VLOOKUP(AK482,buff!$K:$L,2,FALSE),"")=0,"",IF($AH482=AP$5,VLOOKUP(AK482,buff!$K:$L,2,FALSE),"")),"")</f>
        <v/>
      </c>
      <c r="AQ482" s="6" t="str">
        <f>_xlfn.IFNA(IF(IF($AH482=AQ$5,VLOOKUP(AL482,buff!$K:$L,2,FALSE),"")=0,"",IF($AH482=AQ$5,VLOOKUP(AL482,buff!$K:$L,2,FALSE),"")),"")</f>
        <v/>
      </c>
      <c r="AR482" s="6" t="str">
        <f>_xlfn.IFNA(IF(IF($AH482=AR$5,VLOOKUP(AM482,buff!$K:$L,2,FALSE),"")=0,"",IF($AH482=AR$5,VLOOKUP(AM482,buff!$K:$L,2,FALSE),"")),"")</f>
        <v/>
      </c>
      <c r="AS482" s="6" t="str">
        <f>_xlfn.IFNA(IF(IF($AH482=AS$5,VLOOKUP(AI482,buff!$K:$L,2,FALSE),"")=0,"",IF($AH482=AS$5,VLOOKUP(AI482,buff!$K:$L,2,FALSE),"")),"")</f>
        <v/>
      </c>
      <c r="AT482" s="6" t="str">
        <f>_xlfn.IFNA(IF(IF($AH482=AT$5,VLOOKUP(AJ482,buff!$K:$L,2,FALSE),"")=0,"",IF($AH482=AT$5,VLOOKUP(AJ482,buff!$K:$L,2,FALSE),"")),"")</f>
        <v/>
      </c>
      <c r="AU482" s="6" t="str">
        <f>_xlfn.IFNA(IF(IF($AH482=AU$5,VLOOKUP(AK482,buff!$K:$L,2,FALSE),"")=0,"",IF($AH482=AU$5,VLOOKUP(AK482,buff!$K:$L,2,FALSE),"")),"")</f>
        <v/>
      </c>
      <c r="AV482" s="6" t="str">
        <f>_xlfn.IFNA(IF(IF($AH482=AV$5,VLOOKUP(AL482,buff!$K:$L,2,FALSE),"")=0,"",IF($AH482=AV$5,VLOOKUP(AL482,buff!$K:$L,2,FALSE),"")),"")</f>
        <v/>
      </c>
      <c r="AW482" s="6" t="str">
        <f>_xlfn.IFNA(IF(IF($AH482=AW$5,VLOOKUP(AM482,buff!$K:$L,2,FALSE),"")=0,"",IF($AH482=AW$5,VLOOKUP(AM482,buff!$K:$L,2,FALSE),"")),"")</f>
        <v/>
      </c>
      <c r="AX482" s="6" t="e">
        <f>VLOOKUP(AI482,buff!K:P,6,FALSE)</f>
        <v>#N/A</v>
      </c>
      <c r="AY482" t="e">
        <f t="shared" si="131"/>
        <v>#N/A</v>
      </c>
      <c r="AZ482" t="e">
        <f t="shared" si="131"/>
        <v>#N/A</v>
      </c>
      <c r="BA482">
        <f t="shared" si="132"/>
        <v>3</v>
      </c>
      <c r="BB482">
        <f t="shared" si="133"/>
        <v>2</v>
      </c>
    </row>
    <row r="483" spans="1:54" x14ac:dyDescent="0.15">
      <c r="A483" t="str">
        <f t="shared" si="124"/>
        <v>飞将主动技能3等级17</v>
      </c>
      <c r="B483" s="8">
        <v>477</v>
      </c>
      <c r="C483" s="8" t="str">
        <f>VLOOKUP(G483,角色!A:B,2,FALSE)</f>
        <v>飞将</v>
      </c>
      <c r="D483" s="8" t="str">
        <f t="shared" si="128"/>
        <v>主动技能3</v>
      </c>
      <c r="E483" s="8">
        <f t="shared" si="134"/>
        <v>17</v>
      </c>
      <c r="F483" s="8">
        <f t="shared" si="135"/>
        <v>3</v>
      </c>
      <c r="G483" s="8">
        <f t="shared" si="136"/>
        <v>8</v>
      </c>
      <c r="H483" s="4" t="s">
        <v>455</v>
      </c>
      <c r="I483" s="26" t="str">
        <f t="shared" si="139"/>
        <v>对敌方1排单位造成125%攻击力（+2747）伤害</v>
      </c>
      <c r="J483" s="4" t="s">
        <v>305</v>
      </c>
      <c r="K483" s="1" t="s">
        <v>103</v>
      </c>
      <c r="L483" s="4" t="s">
        <v>114</v>
      </c>
      <c r="M483" s="4"/>
      <c r="N483" s="4">
        <v>100</v>
      </c>
      <c r="O483" s="4">
        <v>100</v>
      </c>
      <c r="T483" s="6" t="str">
        <f t="shared" si="137"/>
        <v/>
      </c>
      <c r="U483" s="6" t="str">
        <f t="shared" si="138"/>
        <v/>
      </c>
      <c r="Y483">
        <f t="shared" si="140"/>
        <v>100</v>
      </c>
      <c r="Z483">
        <v>125</v>
      </c>
      <c r="AA483" s="23">
        <v>25</v>
      </c>
      <c r="AB483" s="23">
        <f>INT(VLOOKUP(VLOOKUP($C483,角色技能升级比率表!$B:$C,2,FALSE),角色属性概况!E:F,2,FALSE)*VLOOKUP(E483,角色属性概况!I:M,3,FALSE)*AA483/100)</f>
        <v>2747</v>
      </c>
      <c r="AE483">
        <v>0</v>
      </c>
      <c r="AF483" s="23">
        <f t="shared" si="129"/>
        <v>3</v>
      </c>
      <c r="AG483" s="23">
        <f t="shared" si="130"/>
        <v>2</v>
      </c>
      <c r="AN483" s="6" t="str">
        <f>_xlfn.IFNA(IF(IF($AH483=AN$5,VLOOKUP(AI483,buff!$K:$L,2,FALSE),"")=0,"",IF($AH483=AN$5,VLOOKUP(AI483,buff!$K:$L,2,FALSE),"")),"")</f>
        <v/>
      </c>
      <c r="AO483" s="6" t="str">
        <f>_xlfn.IFNA(IF(IF($AH483=AO$5,VLOOKUP(AJ483,buff!$K:$L,2,FALSE),"")=0,"",IF($AH483=AO$5,VLOOKUP(AJ483,buff!$K:$L,2,FALSE),"")),"")</f>
        <v/>
      </c>
      <c r="AP483" s="6" t="str">
        <f>_xlfn.IFNA(IF(IF($AH483=AP$5,VLOOKUP(AK483,buff!$K:$L,2,FALSE),"")=0,"",IF($AH483=AP$5,VLOOKUP(AK483,buff!$K:$L,2,FALSE),"")),"")</f>
        <v/>
      </c>
      <c r="AQ483" s="6" t="str">
        <f>_xlfn.IFNA(IF(IF($AH483=AQ$5,VLOOKUP(AL483,buff!$K:$L,2,FALSE),"")=0,"",IF($AH483=AQ$5,VLOOKUP(AL483,buff!$K:$L,2,FALSE),"")),"")</f>
        <v/>
      </c>
      <c r="AR483" s="6" t="str">
        <f>_xlfn.IFNA(IF(IF($AH483=AR$5,VLOOKUP(AM483,buff!$K:$L,2,FALSE),"")=0,"",IF($AH483=AR$5,VLOOKUP(AM483,buff!$K:$L,2,FALSE),"")),"")</f>
        <v/>
      </c>
      <c r="AS483" s="6" t="str">
        <f>_xlfn.IFNA(IF(IF($AH483=AS$5,VLOOKUP(AI483,buff!$K:$L,2,FALSE),"")=0,"",IF($AH483=AS$5,VLOOKUP(AI483,buff!$K:$L,2,FALSE),"")),"")</f>
        <v/>
      </c>
      <c r="AT483" s="6" t="str">
        <f>_xlfn.IFNA(IF(IF($AH483=AT$5,VLOOKUP(AJ483,buff!$K:$L,2,FALSE),"")=0,"",IF($AH483=AT$5,VLOOKUP(AJ483,buff!$K:$L,2,FALSE),"")),"")</f>
        <v/>
      </c>
      <c r="AU483" s="6" t="str">
        <f>_xlfn.IFNA(IF(IF($AH483=AU$5,VLOOKUP(AK483,buff!$K:$L,2,FALSE),"")=0,"",IF($AH483=AU$5,VLOOKUP(AK483,buff!$K:$L,2,FALSE),"")),"")</f>
        <v/>
      </c>
      <c r="AV483" s="6" t="str">
        <f>_xlfn.IFNA(IF(IF($AH483=AV$5,VLOOKUP(AL483,buff!$K:$L,2,FALSE),"")=0,"",IF($AH483=AV$5,VLOOKUP(AL483,buff!$K:$L,2,FALSE),"")),"")</f>
        <v/>
      </c>
      <c r="AW483" s="6" t="str">
        <f>_xlfn.IFNA(IF(IF($AH483=AW$5,VLOOKUP(AM483,buff!$K:$L,2,FALSE),"")=0,"",IF($AH483=AW$5,VLOOKUP(AM483,buff!$K:$L,2,FALSE),"")),"")</f>
        <v/>
      </c>
      <c r="AX483" s="6" t="e">
        <f>VLOOKUP(AI483,buff!K:P,6,FALSE)</f>
        <v>#N/A</v>
      </c>
      <c r="AY483" t="e">
        <f t="shared" si="131"/>
        <v>#N/A</v>
      </c>
      <c r="AZ483" t="e">
        <f t="shared" si="131"/>
        <v>#N/A</v>
      </c>
      <c r="BA483">
        <f t="shared" si="132"/>
        <v>3</v>
      </c>
      <c r="BB483">
        <f t="shared" si="133"/>
        <v>2</v>
      </c>
    </row>
    <row r="484" spans="1:54" x14ac:dyDescent="0.15">
      <c r="A484" t="str">
        <f t="shared" si="124"/>
        <v>飞将主动技能3等级18</v>
      </c>
      <c r="B484" s="8">
        <v>478</v>
      </c>
      <c r="C484" s="8" t="str">
        <f>VLOOKUP(G484,角色!A:B,2,FALSE)</f>
        <v>飞将</v>
      </c>
      <c r="D484" s="8" t="str">
        <f t="shared" si="128"/>
        <v>主动技能3</v>
      </c>
      <c r="E484" s="8">
        <f t="shared" si="134"/>
        <v>18</v>
      </c>
      <c r="F484" s="8">
        <f t="shared" si="135"/>
        <v>3</v>
      </c>
      <c r="G484" s="8">
        <f t="shared" si="136"/>
        <v>8</v>
      </c>
      <c r="H484" s="4" t="s">
        <v>455</v>
      </c>
      <c r="I484" s="26" t="str">
        <f t="shared" si="139"/>
        <v>对敌方1排单位造成125%攻击力（+3382）伤害</v>
      </c>
      <c r="J484" s="4" t="s">
        <v>305</v>
      </c>
      <c r="K484" s="1" t="s">
        <v>103</v>
      </c>
      <c r="L484" s="4" t="s">
        <v>114</v>
      </c>
      <c r="M484" s="4"/>
      <c r="N484" s="4">
        <v>100</v>
      </c>
      <c r="O484" s="4">
        <v>100</v>
      </c>
      <c r="T484" s="6" t="str">
        <f t="shared" si="137"/>
        <v/>
      </c>
      <c r="U484" s="6" t="str">
        <f t="shared" si="138"/>
        <v/>
      </c>
      <c r="Y484">
        <f t="shared" si="140"/>
        <v>100</v>
      </c>
      <c r="Z484">
        <v>125</v>
      </c>
      <c r="AA484" s="23">
        <v>25</v>
      </c>
      <c r="AB484" s="23">
        <f>INT(VLOOKUP(VLOOKUP($C484,角色技能升级比率表!$B:$C,2,FALSE),角色属性概况!E:F,2,FALSE)*VLOOKUP(E484,角色属性概况!I:M,3,FALSE)*AA484/100)</f>
        <v>3382</v>
      </c>
      <c r="AE484">
        <v>0</v>
      </c>
      <c r="AF484" s="23">
        <f t="shared" si="129"/>
        <v>3</v>
      </c>
      <c r="AG484" s="23">
        <f t="shared" si="130"/>
        <v>2</v>
      </c>
      <c r="AN484" s="6" t="str">
        <f>_xlfn.IFNA(IF(IF($AH484=AN$5,VLOOKUP(AI484,buff!$K:$L,2,FALSE),"")=0,"",IF($AH484=AN$5,VLOOKUP(AI484,buff!$K:$L,2,FALSE),"")),"")</f>
        <v/>
      </c>
      <c r="AO484" s="6" t="str">
        <f>_xlfn.IFNA(IF(IF($AH484=AO$5,VLOOKUP(AJ484,buff!$K:$L,2,FALSE),"")=0,"",IF($AH484=AO$5,VLOOKUP(AJ484,buff!$K:$L,2,FALSE),"")),"")</f>
        <v/>
      </c>
      <c r="AP484" s="6" t="str">
        <f>_xlfn.IFNA(IF(IF($AH484=AP$5,VLOOKUP(AK484,buff!$K:$L,2,FALSE),"")=0,"",IF($AH484=AP$5,VLOOKUP(AK484,buff!$K:$L,2,FALSE),"")),"")</f>
        <v/>
      </c>
      <c r="AQ484" s="6" t="str">
        <f>_xlfn.IFNA(IF(IF($AH484=AQ$5,VLOOKUP(AL484,buff!$K:$L,2,FALSE),"")=0,"",IF($AH484=AQ$5,VLOOKUP(AL484,buff!$K:$L,2,FALSE),"")),"")</f>
        <v/>
      </c>
      <c r="AR484" s="6" t="str">
        <f>_xlfn.IFNA(IF(IF($AH484=AR$5,VLOOKUP(AM484,buff!$K:$L,2,FALSE),"")=0,"",IF($AH484=AR$5,VLOOKUP(AM484,buff!$K:$L,2,FALSE),"")),"")</f>
        <v/>
      </c>
      <c r="AS484" s="6" t="str">
        <f>_xlfn.IFNA(IF(IF($AH484=AS$5,VLOOKUP(AI484,buff!$K:$L,2,FALSE),"")=0,"",IF($AH484=AS$5,VLOOKUP(AI484,buff!$K:$L,2,FALSE),"")),"")</f>
        <v/>
      </c>
      <c r="AT484" s="6" t="str">
        <f>_xlfn.IFNA(IF(IF($AH484=AT$5,VLOOKUP(AJ484,buff!$K:$L,2,FALSE),"")=0,"",IF($AH484=AT$5,VLOOKUP(AJ484,buff!$K:$L,2,FALSE),"")),"")</f>
        <v/>
      </c>
      <c r="AU484" s="6" t="str">
        <f>_xlfn.IFNA(IF(IF($AH484=AU$5,VLOOKUP(AK484,buff!$K:$L,2,FALSE),"")=0,"",IF($AH484=AU$5,VLOOKUP(AK484,buff!$K:$L,2,FALSE),"")),"")</f>
        <v/>
      </c>
      <c r="AV484" s="6" t="str">
        <f>_xlfn.IFNA(IF(IF($AH484=AV$5,VLOOKUP(AL484,buff!$K:$L,2,FALSE),"")=0,"",IF($AH484=AV$5,VLOOKUP(AL484,buff!$K:$L,2,FALSE),"")),"")</f>
        <v/>
      </c>
      <c r="AW484" s="6" t="str">
        <f>_xlfn.IFNA(IF(IF($AH484=AW$5,VLOOKUP(AM484,buff!$K:$L,2,FALSE),"")=0,"",IF($AH484=AW$5,VLOOKUP(AM484,buff!$K:$L,2,FALSE),"")),"")</f>
        <v/>
      </c>
      <c r="AX484" s="6" t="e">
        <f>VLOOKUP(AI484,buff!K:P,6,FALSE)</f>
        <v>#N/A</v>
      </c>
      <c r="AY484" t="e">
        <f t="shared" si="131"/>
        <v>#N/A</v>
      </c>
      <c r="AZ484" t="e">
        <f t="shared" si="131"/>
        <v>#N/A</v>
      </c>
      <c r="BA484">
        <f t="shared" si="132"/>
        <v>3</v>
      </c>
      <c r="BB484">
        <f t="shared" si="133"/>
        <v>2</v>
      </c>
    </row>
    <row r="485" spans="1:54" x14ac:dyDescent="0.15">
      <c r="A485" t="str">
        <f t="shared" si="124"/>
        <v>飞将主动技能3等级19</v>
      </c>
      <c r="B485" s="8">
        <v>479</v>
      </c>
      <c r="C485" s="8" t="str">
        <f>VLOOKUP(G485,角色!A:B,2,FALSE)</f>
        <v>飞将</v>
      </c>
      <c r="D485" s="8" t="str">
        <f t="shared" si="128"/>
        <v>主动技能3</v>
      </c>
      <c r="E485" s="8">
        <f t="shared" si="134"/>
        <v>19</v>
      </c>
      <c r="F485" s="8">
        <f t="shared" si="135"/>
        <v>3</v>
      </c>
      <c r="G485" s="8">
        <f t="shared" si="136"/>
        <v>8</v>
      </c>
      <c r="H485" s="4" t="s">
        <v>455</v>
      </c>
      <c r="I485" s="26" t="str">
        <f t="shared" si="139"/>
        <v>对敌方1排单位造成125%攻击力（+4164）伤害</v>
      </c>
      <c r="J485" s="4" t="s">
        <v>305</v>
      </c>
      <c r="K485" s="1" t="s">
        <v>103</v>
      </c>
      <c r="L485" s="4" t="s">
        <v>114</v>
      </c>
      <c r="M485" s="4"/>
      <c r="N485" s="4">
        <v>100</v>
      </c>
      <c r="O485" s="4">
        <v>100</v>
      </c>
      <c r="T485" s="6" t="str">
        <f t="shared" si="137"/>
        <v/>
      </c>
      <c r="U485" s="6" t="str">
        <f t="shared" si="138"/>
        <v/>
      </c>
      <c r="Y485">
        <f t="shared" si="140"/>
        <v>100</v>
      </c>
      <c r="Z485">
        <v>125</v>
      </c>
      <c r="AA485" s="23">
        <v>25</v>
      </c>
      <c r="AB485" s="23">
        <f>INT(VLOOKUP(VLOOKUP($C485,角色技能升级比率表!$B:$C,2,FALSE),角色属性概况!E:F,2,FALSE)*VLOOKUP(E485,角色属性概况!I:M,3,FALSE)*AA485/100)</f>
        <v>4164</v>
      </c>
      <c r="AE485">
        <v>0</v>
      </c>
      <c r="AF485" s="23">
        <f t="shared" si="129"/>
        <v>3</v>
      </c>
      <c r="AG485" s="23">
        <f t="shared" si="130"/>
        <v>2</v>
      </c>
      <c r="AN485" s="6" t="str">
        <f>_xlfn.IFNA(IF(IF($AH485=AN$5,VLOOKUP(AI485,buff!$K:$L,2,FALSE),"")=0,"",IF($AH485=AN$5,VLOOKUP(AI485,buff!$K:$L,2,FALSE),"")),"")</f>
        <v/>
      </c>
      <c r="AO485" s="6" t="str">
        <f>_xlfn.IFNA(IF(IF($AH485=AO$5,VLOOKUP(AJ485,buff!$K:$L,2,FALSE),"")=0,"",IF($AH485=AO$5,VLOOKUP(AJ485,buff!$K:$L,2,FALSE),"")),"")</f>
        <v/>
      </c>
      <c r="AP485" s="6" t="str">
        <f>_xlfn.IFNA(IF(IF($AH485=AP$5,VLOOKUP(AK485,buff!$K:$L,2,FALSE),"")=0,"",IF($AH485=AP$5,VLOOKUP(AK485,buff!$K:$L,2,FALSE),"")),"")</f>
        <v/>
      </c>
      <c r="AQ485" s="6" t="str">
        <f>_xlfn.IFNA(IF(IF($AH485=AQ$5,VLOOKUP(AL485,buff!$K:$L,2,FALSE),"")=0,"",IF($AH485=AQ$5,VLOOKUP(AL485,buff!$K:$L,2,FALSE),"")),"")</f>
        <v/>
      </c>
      <c r="AR485" s="6" t="str">
        <f>_xlfn.IFNA(IF(IF($AH485=AR$5,VLOOKUP(AM485,buff!$K:$L,2,FALSE),"")=0,"",IF($AH485=AR$5,VLOOKUP(AM485,buff!$K:$L,2,FALSE),"")),"")</f>
        <v/>
      </c>
      <c r="AS485" s="6" t="str">
        <f>_xlfn.IFNA(IF(IF($AH485=AS$5,VLOOKUP(AI485,buff!$K:$L,2,FALSE),"")=0,"",IF($AH485=AS$5,VLOOKUP(AI485,buff!$K:$L,2,FALSE),"")),"")</f>
        <v/>
      </c>
      <c r="AT485" s="6" t="str">
        <f>_xlfn.IFNA(IF(IF($AH485=AT$5,VLOOKUP(AJ485,buff!$K:$L,2,FALSE),"")=0,"",IF($AH485=AT$5,VLOOKUP(AJ485,buff!$K:$L,2,FALSE),"")),"")</f>
        <v/>
      </c>
      <c r="AU485" s="6" t="str">
        <f>_xlfn.IFNA(IF(IF($AH485=AU$5,VLOOKUP(AK485,buff!$K:$L,2,FALSE),"")=0,"",IF($AH485=AU$5,VLOOKUP(AK485,buff!$K:$L,2,FALSE),"")),"")</f>
        <v/>
      </c>
      <c r="AV485" s="6" t="str">
        <f>_xlfn.IFNA(IF(IF($AH485=AV$5,VLOOKUP(AL485,buff!$K:$L,2,FALSE),"")=0,"",IF($AH485=AV$5,VLOOKUP(AL485,buff!$K:$L,2,FALSE),"")),"")</f>
        <v/>
      </c>
      <c r="AW485" s="6" t="str">
        <f>_xlfn.IFNA(IF(IF($AH485=AW$5,VLOOKUP(AM485,buff!$K:$L,2,FALSE),"")=0,"",IF($AH485=AW$5,VLOOKUP(AM485,buff!$K:$L,2,FALSE),"")),"")</f>
        <v/>
      </c>
      <c r="AX485" s="6" t="e">
        <f>VLOOKUP(AI485,buff!K:P,6,FALSE)</f>
        <v>#N/A</v>
      </c>
      <c r="AY485" t="e">
        <f t="shared" si="131"/>
        <v>#N/A</v>
      </c>
      <c r="AZ485" t="e">
        <f t="shared" si="131"/>
        <v>#N/A</v>
      </c>
      <c r="BA485">
        <f t="shared" si="132"/>
        <v>3</v>
      </c>
      <c r="BB485">
        <f t="shared" si="133"/>
        <v>2</v>
      </c>
    </row>
    <row r="486" spans="1:54" x14ac:dyDescent="0.15">
      <c r="A486" t="str">
        <f t="shared" si="124"/>
        <v>飞将主动技能3等级20</v>
      </c>
      <c r="B486" s="8">
        <v>480</v>
      </c>
      <c r="C486" s="8" t="str">
        <f>VLOOKUP(G486,角色!A:B,2,FALSE)</f>
        <v>飞将</v>
      </c>
      <c r="D486" s="8" t="str">
        <f t="shared" si="128"/>
        <v>主动技能3</v>
      </c>
      <c r="E486" s="8">
        <f t="shared" si="134"/>
        <v>20</v>
      </c>
      <c r="F486" s="8">
        <f t="shared" si="135"/>
        <v>3</v>
      </c>
      <c r="G486" s="8">
        <f t="shared" si="136"/>
        <v>8</v>
      </c>
      <c r="H486" s="4" t="s">
        <v>455</v>
      </c>
      <c r="I486" s="26" t="str">
        <f t="shared" si="139"/>
        <v>对敌方1排单位造成125%攻击力（+5127）伤害</v>
      </c>
      <c r="J486" s="4" t="s">
        <v>305</v>
      </c>
      <c r="K486" s="1" t="s">
        <v>103</v>
      </c>
      <c r="L486" s="4" t="s">
        <v>114</v>
      </c>
      <c r="M486" s="4"/>
      <c r="N486" s="4">
        <v>100</v>
      </c>
      <c r="O486" s="4">
        <v>100</v>
      </c>
      <c r="T486" s="6" t="str">
        <f t="shared" si="137"/>
        <v/>
      </c>
      <c r="U486" s="6" t="str">
        <f t="shared" si="138"/>
        <v/>
      </c>
      <c r="Y486">
        <f t="shared" si="140"/>
        <v>100</v>
      </c>
      <c r="Z486">
        <v>125</v>
      </c>
      <c r="AA486" s="23">
        <v>25</v>
      </c>
      <c r="AB486" s="23">
        <f>INT(VLOOKUP(VLOOKUP($C486,角色技能升级比率表!$B:$C,2,FALSE),角色属性概况!E:F,2,FALSE)*VLOOKUP(E486,角色属性概况!I:M,3,FALSE)*AA486/100)</f>
        <v>5127</v>
      </c>
      <c r="AE486">
        <v>0</v>
      </c>
      <c r="AF486" s="23">
        <f t="shared" si="129"/>
        <v>3</v>
      </c>
      <c r="AG486" s="23">
        <f t="shared" si="130"/>
        <v>2</v>
      </c>
      <c r="AN486" s="6" t="str">
        <f>_xlfn.IFNA(IF(IF($AH486=AN$5,VLOOKUP(AI486,buff!$K:$L,2,FALSE),"")=0,"",IF($AH486=AN$5,VLOOKUP(AI486,buff!$K:$L,2,FALSE),"")),"")</f>
        <v/>
      </c>
      <c r="AO486" s="6" t="str">
        <f>_xlfn.IFNA(IF(IF($AH486=AO$5,VLOOKUP(AJ486,buff!$K:$L,2,FALSE),"")=0,"",IF($AH486=AO$5,VLOOKUP(AJ486,buff!$K:$L,2,FALSE),"")),"")</f>
        <v/>
      </c>
      <c r="AP486" s="6" t="str">
        <f>_xlfn.IFNA(IF(IF($AH486=AP$5,VLOOKUP(AK486,buff!$K:$L,2,FALSE),"")=0,"",IF($AH486=AP$5,VLOOKUP(AK486,buff!$K:$L,2,FALSE),"")),"")</f>
        <v/>
      </c>
      <c r="AQ486" s="6" t="str">
        <f>_xlfn.IFNA(IF(IF($AH486=AQ$5,VLOOKUP(AL486,buff!$K:$L,2,FALSE),"")=0,"",IF($AH486=AQ$5,VLOOKUP(AL486,buff!$K:$L,2,FALSE),"")),"")</f>
        <v/>
      </c>
      <c r="AR486" s="6" t="str">
        <f>_xlfn.IFNA(IF(IF($AH486=AR$5,VLOOKUP(AM486,buff!$K:$L,2,FALSE),"")=0,"",IF($AH486=AR$5,VLOOKUP(AM486,buff!$K:$L,2,FALSE),"")),"")</f>
        <v/>
      </c>
      <c r="AS486" s="6" t="str">
        <f>_xlfn.IFNA(IF(IF($AH486=AS$5,VLOOKUP(AI486,buff!$K:$L,2,FALSE),"")=0,"",IF($AH486=AS$5,VLOOKUP(AI486,buff!$K:$L,2,FALSE),"")),"")</f>
        <v/>
      </c>
      <c r="AT486" s="6" t="str">
        <f>_xlfn.IFNA(IF(IF($AH486=AT$5,VLOOKUP(AJ486,buff!$K:$L,2,FALSE),"")=0,"",IF($AH486=AT$5,VLOOKUP(AJ486,buff!$K:$L,2,FALSE),"")),"")</f>
        <v/>
      </c>
      <c r="AU486" s="6" t="str">
        <f>_xlfn.IFNA(IF(IF($AH486=AU$5,VLOOKUP(AK486,buff!$K:$L,2,FALSE),"")=0,"",IF($AH486=AU$5,VLOOKUP(AK486,buff!$K:$L,2,FALSE),"")),"")</f>
        <v/>
      </c>
      <c r="AV486" s="6" t="str">
        <f>_xlfn.IFNA(IF(IF($AH486=AV$5,VLOOKUP(AL486,buff!$K:$L,2,FALSE),"")=0,"",IF($AH486=AV$5,VLOOKUP(AL486,buff!$K:$L,2,FALSE),"")),"")</f>
        <v/>
      </c>
      <c r="AW486" s="6" t="str">
        <f>_xlfn.IFNA(IF(IF($AH486=AW$5,VLOOKUP(AM486,buff!$K:$L,2,FALSE),"")=0,"",IF($AH486=AW$5,VLOOKUP(AM486,buff!$K:$L,2,FALSE),"")),"")</f>
        <v/>
      </c>
      <c r="AX486" s="6" t="e">
        <f>VLOOKUP(AI486,buff!K:P,6,FALSE)</f>
        <v>#N/A</v>
      </c>
      <c r="AY486" t="e">
        <f t="shared" si="131"/>
        <v>#N/A</v>
      </c>
      <c r="AZ486" t="e">
        <f t="shared" si="131"/>
        <v>#N/A</v>
      </c>
      <c r="BA486">
        <f t="shared" si="132"/>
        <v>3</v>
      </c>
      <c r="BB486">
        <f t="shared" si="133"/>
        <v>2</v>
      </c>
    </row>
    <row r="487" spans="1:54" x14ac:dyDescent="0.15">
      <c r="A487" t="str">
        <f t="shared" si="124"/>
        <v>胧月主动技能1等级1</v>
      </c>
      <c r="B487" s="8">
        <v>481</v>
      </c>
      <c r="C487" s="8" t="str">
        <f>VLOOKUP(G487,角色!A:B,2,FALSE)</f>
        <v>胧月</v>
      </c>
      <c r="D487" s="8" t="str">
        <f t="shared" si="128"/>
        <v>主动技能1</v>
      </c>
      <c r="E487" s="8">
        <f t="shared" si="134"/>
        <v>1</v>
      </c>
      <c r="F487" s="8">
        <f t="shared" si="135"/>
        <v>1</v>
      </c>
      <c r="G487" s="8">
        <f t="shared" si="136"/>
        <v>9</v>
      </c>
      <c r="H487" s="4" t="s">
        <v>459</v>
      </c>
      <c r="I487" s="24" t="str">
        <f>"对敌方单体攻击，造成100%攻击力（+"&amp;AB487&amp;"）点伤害。"</f>
        <v>对敌方单体攻击，造成100%攻击力（+30）点伤害。</v>
      </c>
      <c r="J487" s="24" t="s">
        <v>305</v>
      </c>
      <c r="K487" s="25" t="s">
        <v>103</v>
      </c>
      <c r="L487" s="24" t="s">
        <v>107</v>
      </c>
      <c r="M487" s="24"/>
      <c r="N487" s="24">
        <v>100</v>
      </c>
      <c r="O487" s="24"/>
      <c r="P487" s="23"/>
      <c r="Q487" s="23"/>
      <c r="R487" s="23"/>
      <c r="S487" s="23"/>
      <c r="T487" s="23" t="str">
        <f t="shared" si="137"/>
        <v/>
      </c>
      <c r="U487" s="23" t="str">
        <f t="shared" si="138"/>
        <v/>
      </c>
      <c r="V487" s="23"/>
      <c r="W487" s="23"/>
      <c r="X487" s="23"/>
      <c r="Y487" s="23">
        <f t="shared" si="140"/>
        <v>0</v>
      </c>
      <c r="Z487" s="23">
        <v>100</v>
      </c>
      <c r="AA487" s="23">
        <v>10</v>
      </c>
      <c r="AB487" s="23">
        <f>INT(VLOOKUP(VLOOKUP($C487,角色技能升级比率表!$B:$C,2,FALSE),角色属性概况!E:F,2,FALSE)*VLOOKUP(E487,角色属性概况!I:M,3,FALSE)*AA487/100)</f>
        <v>30</v>
      </c>
      <c r="AC487" s="23"/>
      <c r="AD487" s="23"/>
      <c r="AE487" s="23">
        <v>0</v>
      </c>
      <c r="AF487" s="23">
        <f t="shared" si="129"/>
        <v>0</v>
      </c>
      <c r="AG487" s="23">
        <f t="shared" si="130"/>
        <v>0</v>
      </c>
      <c r="AH487" s="23"/>
      <c r="AI487" s="23"/>
      <c r="AJ487" s="23"/>
      <c r="AN487" s="6" t="str">
        <f>_xlfn.IFNA(IF(IF($AH487=AN$5,VLOOKUP(AI487,buff!$K:$L,2,FALSE),"")=0,"",IF($AH487=AN$5,VLOOKUP(AI487,buff!$K:$L,2,FALSE),"")),"")</f>
        <v/>
      </c>
      <c r="AO487" s="6" t="str">
        <f>_xlfn.IFNA(IF(IF($AH487=AO$5,VLOOKUP(AJ487,buff!$K:$L,2,FALSE),"")=0,"",IF($AH487=AO$5,VLOOKUP(AJ487,buff!$K:$L,2,FALSE),"")),"")</f>
        <v/>
      </c>
      <c r="AP487" s="6" t="str">
        <f>_xlfn.IFNA(IF(IF($AH487=AP$5,VLOOKUP(AK487,buff!$K:$L,2,FALSE),"")=0,"",IF($AH487=AP$5,VLOOKUP(AK487,buff!$K:$L,2,FALSE),"")),"")</f>
        <v/>
      </c>
      <c r="AQ487" s="6" t="str">
        <f>_xlfn.IFNA(IF(IF($AH487=AQ$5,VLOOKUP(AL487,buff!$K:$L,2,FALSE),"")=0,"",IF($AH487=AQ$5,VLOOKUP(AL487,buff!$K:$L,2,FALSE),"")),"")</f>
        <v/>
      </c>
      <c r="AR487" s="6" t="str">
        <f>_xlfn.IFNA(IF(IF($AH487=AR$5,VLOOKUP(AM487,buff!$K:$L,2,FALSE),"")=0,"",IF($AH487=AR$5,VLOOKUP(AM487,buff!$K:$L,2,FALSE),"")),"")</f>
        <v/>
      </c>
      <c r="AS487" s="6" t="str">
        <f>_xlfn.IFNA(IF(IF($AH487=AS$5,VLOOKUP(AI487,buff!$K:$L,2,FALSE),"")=0,"",IF($AH487=AS$5,VLOOKUP(AI487,buff!$K:$L,2,FALSE),"")),"")</f>
        <v/>
      </c>
      <c r="AT487" s="6" t="str">
        <f>_xlfn.IFNA(IF(IF($AH487=AT$5,VLOOKUP(AJ487,buff!$K:$L,2,FALSE),"")=0,"",IF($AH487=AT$5,VLOOKUP(AJ487,buff!$K:$L,2,FALSE),"")),"")</f>
        <v/>
      </c>
      <c r="AU487" s="6" t="str">
        <f>_xlfn.IFNA(IF(IF($AH487=AU$5,VLOOKUP(AK487,buff!$K:$L,2,FALSE),"")=0,"",IF($AH487=AU$5,VLOOKUP(AK487,buff!$K:$L,2,FALSE),"")),"")</f>
        <v/>
      </c>
      <c r="AV487" s="6" t="str">
        <f>_xlfn.IFNA(IF(IF($AH487=AV$5,VLOOKUP(AL487,buff!$K:$L,2,FALSE),"")=0,"",IF($AH487=AV$5,VLOOKUP(AL487,buff!$K:$L,2,FALSE),"")),"")</f>
        <v/>
      </c>
      <c r="AW487" s="6" t="str">
        <f>_xlfn.IFNA(IF(IF($AH487=AW$5,VLOOKUP(AM487,buff!$K:$L,2,FALSE),"")=0,"",IF($AH487=AW$5,VLOOKUP(AM487,buff!$K:$L,2,FALSE),"")),"")</f>
        <v/>
      </c>
      <c r="AX487" s="6" t="e">
        <f>VLOOKUP(AI487,buff!K:P,6,FALSE)</f>
        <v>#N/A</v>
      </c>
      <c r="AY487" t="e">
        <f t="shared" si="131"/>
        <v>#N/A</v>
      </c>
      <c r="AZ487" t="e">
        <f t="shared" si="131"/>
        <v>#N/A</v>
      </c>
      <c r="BA487">
        <f t="shared" si="132"/>
        <v>0</v>
      </c>
      <c r="BB487">
        <f t="shared" si="133"/>
        <v>0</v>
      </c>
    </row>
    <row r="488" spans="1:54" x14ac:dyDescent="0.15">
      <c r="A488" t="str">
        <f t="shared" si="124"/>
        <v>胧月主动技能1等级2</v>
      </c>
      <c r="B488" s="8">
        <v>482</v>
      </c>
      <c r="C488" s="8" t="str">
        <f>VLOOKUP(G488,角色!A:B,2,FALSE)</f>
        <v>胧月</v>
      </c>
      <c r="D488" s="8" t="str">
        <f t="shared" si="128"/>
        <v>主动技能1</v>
      </c>
      <c r="E488" s="8">
        <f t="shared" si="134"/>
        <v>2</v>
      </c>
      <c r="F488" s="8">
        <f t="shared" si="135"/>
        <v>1</v>
      </c>
      <c r="G488" s="8">
        <f t="shared" si="136"/>
        <v>9</v>
      </c>
      <c r="H488" s="4" t="s">
        <v>459</v>
      </c>
      <c r="I488" s="24" t="str">
        <f t="shared" ref="I488:I495" si="141">"对敌方单体攻击，造成100%攻击力（+"&amp;AB488&amp;"）点伤害。"</f>
        <v>对敌方单体攻击，造成100%攻击力（+44）点伤害。</v>
      </c>
      <c r="J488" s="4" t="s">
        <v>305</v>
      </c>
      <c r="K488" s="1" t="s">
        <v>103</v>
      </c>
      <c r="L488" s="24" t="s">
        <v>107</v>
      </c>
      <c r="M488" s="4"/>
      <c r="N488" s="4">
        <v>100</v>
      </c>
      <c r="O488" s="4"/>
      <c r="T488" s="6" t="str">
        <f t="shared" si="137"/>
        <v/>
      </c>
      <c r="U488" s="6" t="str">
        <f t="shared" si="138"/>
        <v/>
      </c>
      <c r="Y488">
        <f t="shared" si="140"/>
        <v>0</v>
      </c>
      <c r="Z488">
        <v>100</v>
      </c>
      <c r="AA488" s="23">
        <v>10</v>
      </c>
      <c r="AB488" s="23">
        <f>INT(VLOOKUP(VLOOKUP($C488,角色技能升级比率表!$B:$C,2,FALSE),角色属性概况!E:F,2,FALSE)*VLOOKUP(E488,角色属性概况!I:M,3,FALSE)*AA488/100)</f>
        <v>44</v>
      </c>
      <c r="AE488">
        <v>0</v>
      </c>
      <c r="AF488" s="23">
        <f t="shared" si="129"/>
        <v>0</v>
      </c>
      <c r="AG488" s="23">
        <f t="shared" si="130"/>
        <v>0</v>
      </c>
      <c r="AN488" s="6" t="str">
        <f>_xlfn.IFNA(IF(IF($AH488=AN$5,VLOOKUP(AI488,buff!$K:$L,2,FALSE),"")=0,"",IF($AH488=AN$5,VLOOKUP(AI488,buff!$K:$L,2,FALSE),"")),"")</f>
        <v/>
      </c>
      <c r="AO488" s="6" t="str">
        <f>_xlfn.IFNA(IF(IF($AH488=AO$5,VLOOKUP(AJ488,buff!$K:$L,2,FALSE),"")=0,"",IF($AH488=AO$5,VLOOKUP(AJ488,buff!$K:$L,2,FALSE),"")),"")</f>
        <v/>
      </c>
      <c r="AP488" s="6" t="str">
        <f>_xlfn.IFNA(IF(IF($AH488=AP$5,VLOOKUP(AK488,buff!$K:$L,2,FALSE),"")=0,"",IF($AH488=AP$5,VLOOKUP(AK488,buff!$K:$L,2,FALSE),"")),"")</f>
        <v/>
      </c>
      <c r="AQ488" s="6" t="str">
        <f>_xlfn.IFNA(IF(IF($AH488=AQ$5,VLOOKUP(AL488,buff!$K:$L,2,FALSE),"")=0,"",IF($AH488=AQ$5,VLOOKUP(AL488,buff!$K:$L,2,FALSE),"")),"")</f>
        <v/>
      </c>
      <c r="AR488" s="6" t="str">
        <f>_xlfn.IFNA(IF(IF($AH488=AR$5,VLOOKUP(AM488,buff!$K:$L,2,FALSE),"")=0,"",IF($AH488=AR$5,VLOOKUP(AM488,buff!$K:$L,2,FALSE),"")),"")</f>
        <v/>
      </c>
      <c r="AS488" s="6" t="str">
        <f>_xlfn.IFNA(IF(IF($AH488=AS$5,VLOOKUP(AI488,buff!$K:$L,2,FALSE),"")=0,"",IF($AH488=AS$5,VLOOKUP(AI488,buff!$K:$L,2,FALSE),"")),"")</f>
        <v/>
      </c>
      <c r="AT488" s="6" t="str">
        <f>_xlfn.IFNA(IF(IF($AH488=AT$5,VLOOKUP(AJ488,buff!$K:$L,2,FALSE),"")=0,"",IF($AH488=AT$5,VLOOKUP(AJ488,buff!$K:$L,2,FALSE),"")),"")</f>
        <v/>
      </c>
      <c r="AU488" s="6" t="str">
        <f>_xlfn.IFNA(IF(IF($AH488=AU$5,VLOOKUP(AK488,buff!$K:$L,2,FALSE),"")=0,"",IF($AH488=AU$5,VLOOKUP(AK488,buff!$K:$L,2,FALSE),"")),"")</f>
        <v/>
      </c>
      <c r="AV488" s="6" t="str">
        <f>_xlfn.IFNA(IF(IF($AH488=AV$5,VLOOKUP(AL488,buff!$K:$L,2,FALSE),"")=0,"",IF($AH488=AV$5,VLOOKUP(AL488,buff!$K:$L,2,FALSE),"")),"")</f>
        <v/>
      </c>
      <c r="AW488" s="6" t="str">
        <f>_xlfn.IFNA(IF(IF($AH488=AW$5,VLOOKUP(AM488,buff!$K:$L,2,FALSE),"")=0,"",IF($AH488=AW$5,VLOOKUP(AM488,buff!$K:$L,2,FALSE),"")),"")</f>
        <v/>
      </c>
      <c r="AX488" s="6" t="e">
        <f>VLOOKUP(AI488,buff!K:P,6,FALSE)</f>
        <v>#N/A</v>
      </c>
      <c r="AY488" t="e">
        <f t="shared" si="131"/>
        <v>#N/A</v>
      </c>
      <c r="AZ488" t="e">
        <f t="shared" si="131"/>
        <v>#N/A</v>
      </c>
      <c r="BA488">
        <f t="shared" si="132"/>
        <v>0</v>
      </c>
      <c r="BB488">
        <f t="shared" si="133"/>
        <v>0</v>
      </c>
    </row>
    <row r="489" spans="1:54" x14ac:dyDescent="0.15">
      <c r="A489" t="str">
        <f t="shared" si="124"/>
        <v>胧月主动技能1等级3</v>
      </c>
      <c r="B489" s="8">
        <v>483</v>
      </c>
      <c r="C489" s="8" t="str">
        <f>VLOOKUP(G489,角色!A:B,2,FALSE)</f>
        <v>胧月</v>
      </c>
      <c r="D489" s="8" t="str">
        <f t="shared" si="128"/>
        <v>主动技能1</v>
      </c>
      <c r="E489" s="8">
        <f t="shared" si="134"/>
        <v>3</v>
      </c>
      <c r="F489" s="8">
        <f t="shared" si="135"/>
        <v>1</v>
      </c>
      <c r="G489" s="8">
        <f t="shared" si="136"/>
        <v>9</v>
      </c>
      <c r="H489" s="4" t="s">
        <v>459</v>
      </c>
      <c r="I489" s="24" t="str">
        <f t="shared" si="141"/>
        <v>对敌方单体攻击，造成100%攻击力（+59）点伤害。</v>
      </c>
      <c r="J489" s="4" t="s">
        <v>305</v>
      </c>
      <c r="K489" s="1" t="s">
        <v>103</v>
      </c>
      <c r="L489" s="24" t="s">
        <v>107</v>
      </c>
      <c r="M489" s="4"/>
      <c r="N489" s="4">
        <v>100</v>
      </c>
      <c r="O489" s="4"/>
      <c r="T489" s="6" t="str">
        <f t="shared" si="137"/>
        <v/>
      </c>
      <c r="U489" s="6" t="str">
        <f t="shared" si="138"/>
        <v/>
      </c>
      <c r="Y489">
        <f t="shared" si="140"/>
        <v>0</v>
      </c>
      <c r="Z489">
        <v>100</v>
      </c>
      <c r="AA489" s="23">
        <v>10</v>
      </c>
      <c r="AB489" s="23">
        <f>INT(VLOOKUP(VLOOKUP($C489,角色技能升级比率表!$B:$C,2,FALSE),角色属性概况!E:F,2,FALSE)*VLOOKUP(E489,角色属性概况!I:M,3,FALSE)*AA489/100)</f>
        <v>59</v>
      </c>
      <c r="AE489">
        <v>0</v>
      </c>
      <c r="AF489" s="23">
        <f t="shared" si="129"/>
        <v>0</v>
      </c>
      <c r="AG489" s="23">
        <f t="shared" si="130"/>
        <v>0</v>
      </c>
      <c r="AN489" s="6" t="str">
        <f>_xlfn.IFNA(IF(IF($AH489=AN$5,VLOOKUP(AI489,buff!$K:$L,2,FALSE),"")=0,"",IF($AH489=AN$5,VLOOKUP(AI489,buff!$K:$L,2,FALSE),"")),"")</f>
        <v/>
      </c>
      <c r="AO489" s="6" t="str">
        <f>_xlfn.IFNA(IF(IF($AH489=AO$5,VLOOKUP(AJ489,buff!$K:$L,2,FALSE),"")=0,"",IF($AH489=AO$5,VLOOKUP(AJ489,buff!$K:$L,2,FALSE),"")),"")</f>
        <v/>
      </c>
      <c r="AP489" s="6" t="str">
        <f>_xlfn.IFNA(IF(IF($AH489=AP$5,VLOOKUP(AK489,buff!$K:$L,2,FALSE),"")=0,"",IF($AH489=AP$5,VLOOKUP(AK489,buff!$K:$L,2,FALSE),"")),"")</f>
        <v/>
      </c>
      <c r="AQ489" s="6" t="str">
        <f>_xlfn.IFNA(IF(IF($AH489=AQ$5,VLOOKUP(AL489,buff!$K:$L,2,FALSE),"")=0,"",IF($AH489=AQ$5,VLOOKUP(AL489,buff!$K:$L,2,FALSE),"")),"")</f>
        <v/>
      </c>
      <c r="AR489" s="6" t="str">
        <f>_xlfn.IFNA(IF(IF($AH489=AR$5,VLOOKUP(AM489,buff!$K:$L,2,FALSE),"")=0,"",IF($AH489=AR$5,VLOOKUP(AM489,buff!$K:$L,2,FALSE),"")),"")</f>
        <v/>
      </c>
      <c r="AS489" s="6" t="str">
        <f>_xlfn.IFNA(IF(IF($AH489=AS$5,VLOOKUP(AI489,buff!$K:$L,2,FALSE),"")=0,"",IF($AH489=AS$5,VLOOKUP(AI489,buff!$K:$L,2,FALSE),"")),"")</f>
        <v/>
      </c>
      <c r="AT489" s="6" t="str">
        <f>_xlfn.IFNA(IF(IF($AH489=AT$5,VLOOKUP(AJ489,buff!$K:$L,2,FALSE),"")=0,"",IF($AH489=AT$5,VLOOKUP(AJ489,buff!$K:$L,2,FALSE),"")),"")</f>
        <v/>
      </c>
      <c r="AU489" s="6" t="str">
        <f>_xlfn.IFNA(IF(IF($AH489=AU$5,VLOOKUP(AK489,buff!$K:$L,2,FALSE),"")=0,"",IF($AH489=AU$5,VLOOKUP(AK489,buff!$K:$L,2,FALSE),"")),"")</f>
        <v/>
      </c>
      <c r="AV489" s="6" t="str">
        <f>_xlfn.IFNA(IF(IF($AH489=AV$5,VLOOKUP(AL489,buff!$K:$L,2,FALSE),"")=0,"",IF($AH489=AV$5,VLOOKUP(AL489,buff!$K:$L,2,FALSE),"")),"")</f>
        <v/>
      </c>
      <c r="AW489" s="6" t="str">
        <f>_xlfn.IFNA(IF(IF($AH489=AW$5,VLOOKUP(AM489,buff!$K:$L,2,FALSE),"")=0,"",IF($AH489=AW$5,VLOOKUP(AM489,buff!$K:$L,2,FALSE),"")),"")</f>
        <v/>
      </c>
      <c r="AX489" s="6" t="e">
        <f>VLOOKUP(AI489,buff!K:P,6,FALSE)</f>
        <v>#N/A</v>
      </c>
      <c r="AY489" t="e">
        <f t="shared" si="131"/>
        <v>#N/A</v>
      </c>
      <c r="AZ489" t="e">
        <f t="shared" si="131"/>
        <v>#N/A</v>
      </c>
      <c r="BA489">
        <f t="shared" si="132"/>
        <v>0</v>
      </c>
      <c r="BB489">
        <f t="shared" si="133"/>
        <v>0</v>
      </c>
    </row>
    <row r="490" spans="1:54" x14ac:dyDescent="0.15">
      <c r="A490" t="str">
        <f t="shared" si="124"/>
        <v>胧月主动技能1等级4</v>
      </c>
      <c r="B490" s="8">
        <v>484</v>
      </c>
      <c r="C490" s="8" t="str">
        <f>VLOOKUP(G490,角色!A:B,2,FALSE)</f>
        <v>胧月</v>
      </c>
      <c r="D490" s="8" t="str">
        <f t="shared" si="128"/>
        <v>主动技能1</v>
      </c>
      <c r="E490" s="8">
        <f t="shared" si="134"/>
        <v>4</v>
      </c>
      <c r="F490" s="8">
        <f t="shared" si="135"/>
        <v>1</v>
      </c>
      <c r="G490" s="8">
        <f t="shared" si="136"/>
        <v>9</v>
      </c>
      <c r="H490" s="4" t="s">
        <v>459</v>
      </c>
      <c r="I490" s="24" t="str">
        <f t="shared" si="141"/>
        <v>对敌方单体攻击，造成100%攻击力（+73）点伤害。</v>
      </c>
      <c r="J490" s="4" t="s">
        <v>305</v>
      </c>
      <c r="K490" s="1" t="s">
        <v>103</v>
      </c>
      <c r="L490" s="24" t="s">
        <v>107</v>
      </c>
      <c r="M490" s="4"/>
      <c r="N490" s="4">
        <v>100</v>
      </c>
      <c r="O490" s="4"/>
      <c r="T490" s="6" t="str">
        <f t="shared" si="137"/>
        <v/>
      </c>
      <c r="U490" s="6" t="str">
        <f t="shared" si="138"/>
        <v/>
      </c>
      <c r="Y490">
        <f t="shared" si="140"/>
        <v>0</v>
      </c>
      <c r="Z490">
        <v>100</v>
      </c>
      <c r="AA490" s="23">
        <v>10</v>
      </c>
      <c r="AB490" s="23">
        <f>INT(VLOOKUP(VLOOKUP($C490,角色技能升级比率表!$B:$C,2,FALSE),角色属性概况!E:F,2,FALSE)*VLOOKUP(E490,角色属性概况!I:M,3,FALSE)*AA490/100)</f>
        <v>73</v>
      </c>
      <c r="AE490">
        <v>0</v>
      </c>
      <c r="AF490" s="23">
        <f t="shared" si="129"/>
        <v>0</v>
      </c>
      <c r="AG490" s="23">
        <f t="shared" si="130"/>
        <v>0</v>
      </c>
      <c r="AN490" s="6" t="str">
        <f>_xlfn.IFNA(IF(IF($AH490=AN$5,VLOOKUP(AI490,buff!$K:$L,2,FALSE),"")=0,"",IF($AH490=AN$5,VLOOKUP(AI490,buff!$K:$L,2,FALSE),"")),"")</f>
        <v/>
      </c>
      <c r="AO490" s="6" t="str">
        <f>_xlfn.IFNA(IF(IF($AH490=AO$5,VLOOKUP(AJ490,buff!$K:$L,2,FALSE),"")=0,"",IF($AH490=AO$5,VLOOKUP(AJ490,buff!$K:$L,2,FALSE),"")),"")</f>
        <v/>
      </c>
      <c r="AP490" s="6" t="str">
        <f>_xlfn.IFNA(IF(IF($AH490=AP$5,VLOOKUP(AK490,buff!$K:$L,2,FALSE),"")=0,"",IF($AH490=AP$5,VLOOKUP(AK490,buff!$K:$L,2,FALSE),"")),"")</f>
        <v/>
      </c>
      <c r="AQ490" s="6" t="str">
        <f>_xlfn.IFNA(IF(IF($AH490=AQ$5,VLOOKUP(AL490,buff!$K:$L,2,FALSE),"")=0,"",IF($AH490=AQ$5,VLOOKUP(AL490,buff!$K:$L,2,FALSE),"")),"")</f>
        <v/>
      </c>
      <c r="AR490" s="6" t="str">
        <f>_xlfn.IFNA(IF(IF($AH490=AR$5,VLOOKUP(AM490,buff!$K:$L,2,FALSE),"")=0,"",IF($AH490=AR$5,VLOOKUP(AM490,buff!$K:$L,2,FALSE),"")),"")</f>
        <v/>
      </c>
      <c r="AS490" s="6" t="str">
        <f>_xlfn.IFNA(IF(IF($AH490=AS$5,VLOOKUP(AI490,buff!$K:$L,2,FALSE),"")=0,"",IF($AH490=AS$5,VLOOKUP(AI490,buff!$K:$L,2,FALSE),"")),"")</f>
        <v/>
      </c>
      <c r="AT490" s="6" t="str">
        <f>_xlfn.IFNA(IF(IF($AH490=AT$5,VLOOKUP(AJ490,buff!$K:$L,2,FALSE),"")=0,"",IF($AH490=AT$5,VLOOKUP(AJ490,buff!$K:$L,2,FALSE),"")),"")</f>
        <v/>
      </c>
      <c r="AU490" s="6" t="str">
        <f>_xlfn.IFNA(IF(IF($AH490=AU$5,VLOOKUP(AK490,buff!$K:$L,2,FALSE),"")=0,"",IF($AH490=AU$5,VLOOKUP(AK490,buff!$K:$L,2,FALSE),"")),"")</f>
        <v/>
      </c>
      <c r="AV490" s="6" t="str">
        <f>_xlfn.IFNA(IF(IF($AH490=AV$5,VLOOKUP(AL490,buff!$K:$L,2,FALSE),"")=0,"",IF($AH490=AV$5,VLOOKUP(AL490,buff!$K:$L,2,FALSE),"")),"")</f>
        <v/>
      </c>
      <c r="AW490" s="6" t="str">
        <f>_xlfn.IFNA(IF(IF($AH490=AW$5,VLOOKUP(AM490,buff!$K:$L,2,FALSE),"")=0,"",IF($AH490=AW$5,VLOOKUP(AM490,buff!$K:$L,2,FALSE),"")),"")</f>
        <v/>
      </c>
      <c r="AX490" s="6" t="e">
        <f>VLOOKUP(AI490,buff!K:P,6,FALSE)</f>
        <v>#N/A</v>
      </c>
      <c r="AY490" t="e">
        <f t="shared" si="131"/>
        <v>#N/A</v>
      </c>
      <c r="AZ490" t="e">
        <f t="shared" si="131"/>
        <v>#N/A</v>
      </c>
      <c r="BA490">
        <f t="shared" si="132"/>
        <v>0</v>
      </c>
      <c r="BB490">
        <f t="shared" si="133"/>
        <v>0</v>
      </c>
    </row>
    <row r="491" spans="1:54" x14ac:dyDescent="0.15">
      <c r="A491" t="str">
        <f t="shared" si="124"/>
        <v>胧月主动技能1等级5</v>
      </c>
      <c r="B491" s="8">
        <v>485</v>
      </c>
      <c r="C491" s="8" t="str">
        <f>VLOOKUP(G491,角色!A:B,2,FALSE)</f>
        <v>胧月</v>
      </c>
      <c r="D491" s="8" t="str">
        <f t="shared" si="128"/>
        <v>主动技能1</v>
      </c>
      <c r="E491" s="8">
        <f t="shared" si="134"/>
        <v>5</v>
      </c>
      <c r="F491" s="8">
        <f t="shared" si="135"/>
        <v>1</v>
      </c>
      <c r="G491" s="8">
        <f t="shared" si="136"/>
        <v>9</v>
      </c>
      <c r="H491" s="4" t="s">
        <v>459</v>
      </c>
      <c r="I491" s="24" t="str">
        <f t="shared" si="141"/>
        <v>对敌方单体攻击，造成100%攻击力（+90）点伤害。</v>
      </c>
      <c r="J491" s="4" t="s">
        <v>305</v>
      </c>
      <c r="K491" s="1" t="s">
        <v>103</v>
      </c>
      <c r="L491" s="24" t="s">
        <v>107</v>
      </c>
      <c r="M491" s="4"/>
      <c r="N491" s="4">
        <v>100</v>
      </c>
      <c r="O491" s="4"/>
      <c r="T491" s="6" t="str">
        <f t="shared" si="137"/>
        <v/>
      </c>
      <c r="U491" s="6" t="str">
        <f t="shared" si="138"/>
        <v/>
      </c>
      <c r="Y491">
        <f t="shared" si="140"/>
        <v>0</v>
      </c>
      <c r="Z491">
        <v>100</v>
      </c>
      <c r="AA491" s="23">
        <v>10</v>
      </c>
      <c r="AB491" s="23">
        <f>INT(VLOOKUP(VLOOKUP($C491,角色技能升级比率表!$B:$C,2,FALSE),角色属性概况!E:F,2,FALSE)*VLOOKUP(E491,角色属性概况!I:M,3,FALSE)*AA491/100)</f>
        <v>90</v>
      </c>
      <c r="AE491">
        <v>0</v>
      </c>
      <c r="AF491" s="23">
        <f t="shared" si="129"/>
        <v>0</v>
      </c>
      <c r="AG491" s="23">
        <f t="shared" si="130"/>
        <v>0</v>
      </c>
      <c r="AN491" s="6" t="str">
        <f>_xlfn.IFNA(IF(IF($AH491=AN$5,VLOOKUP(AI491,buff!$K:$L,2,FALSE),"")=0,"",IF($AH491=AN$5,VLOOKUP(AI491,buff!$K:$L,2,FALSE),"")),"")</f>
        <v/>
      </c>
      <c r="AO491" s="6" t="str">
        <f>_xlfn.IFNA(IF(IF($AH491=AO$5,VLOOKUP(AJ491,buff!$K:$L,2,FALSE),"")=0,"",IF($AH491=AO$5,VLOOKUP(AJ491,buff!$K:$L,2,FALSE),"")),"")</f>
        <v/>
      </c>
      <c r="AP491" s="6" t="str">
        <f>_xlfn.IFNA(IF(IF($AH491=AP$5,VLOOKUP(AK491,buff!$K:$L,2,FALSE),"")=0,"",IF($AH491=AP$5,VLOOKUP(AK491,buff!$K:$L,2,FALSE),"")),"")</f>
        <v/>
      </c>
      <c r="AQ491" s="6" t="str">
        <f>_xlfn.IFNA(IF(IF($AH491=AQ$5,VLOOKUP(AL491,buff!$K:$L,2,FALSE),"")=0,"",IF($AH491=AQ$5,VLOOKUP(AL491,buff!$K:$L,2,FALSE),"")),"")</f>
        <v/>
      </c>
      <c r="AR491" s="6" t="str">
        <f>_xlfn.IFNA(IF(IF($AH491=AR$5,VLOOKUP(AM491,buff!$K:$L,2,FALSE),"")=0,"",IF($AH491=AR$5,VLOOKUP(AM491,buff!$K:$L,2,FALSE),"")),"")</f>
        <v/>
      </c>
      <c r="AS491" s="6" t="str">
        <f>_xlfn.IFNA(IF(IF($AH491=AS$5,VLOOKUP(AI491,buff!$K:$L,2,FALSE),"")=0,"",IF($AH491=AS$5,VLOOKUP(AI491,buff!$K:$L,2,FALSE),"")),"")</f>
        <v/>
      </c>
      <c r="AT491" s="6" t="str">
        <f>_xlfn.IFNA(IF(IF($AH491=AT$5,VLOOKUP(AJ491,buff!$K:$L,2,FALSE),"")=0,"",IF($AH491=AT$5,VLOOKUP(AJ491,buff!$K:$L,2,FALSE),"")),"")</f>
        <v/>
      </c>
      <c r="AU491" s="6" t="str">
        <f>_xlfn.IFNA(IF(IF($AH491=AU$5,VLOOKUP(AK491,buff!$K:$L,2,FALSE),"")=0,"",IF($AH491=AU$5,VLOOKUP(AK491,buff!$K:$L,2,FALSE),"")),"")</f>
        <v/>
      </c>
      <c r="AV491" s="6" t="str">
        <f>_xlfn.IFNA(IF(IF($AH491=AV$5,VLOOKUP(AL491,buff!$K:$L,2,FALSE),"")=0,"",IF($AH491=AV$5,VLOOKUP(AL491,buff!$K:$L,2,FALSE),"")),"")</f>
        <v/>
      </c>
      <c r="AW491" s="6" t="str">
        <f>_xlfn.IFNA(IF(IF($AH491=AW$5,VLOOKUP(AM491,buff!$K:$L,2,FALSE),"")=0,"",IF($AH491=AW$5,VLOOKUP(AM491,buff!$K:$L,2,FALSE),"")),"")</f>
        <v/>
      </c>
      <c r="AX491" s="6" t="e">
        <f>VLOOKUP(AI491,buff!K:P,6,FALSE)</f>
        <v>#N/A</v>
      </c>
      <c r="AY491" t="e">
        <f t="shared" si="131"/>
        <v>#N/A</v>
      </c>
      <c r="AZ491" t="e">
        <f t="shared" si="131"/>
        <v>#N/A</v>
      </c>
      <c r="BA491">
        <f t="shared" si="132"/>
        <v>0</v>
      </c>
      <c r="BB491">
        <f t="shared" si="133"/>
        <v>0</v>
      </c>
    </row>
    <row r="492" spans="1:54" x14ac:dyDescent="0.15">
      <c r="A492" t="str">
        <f t="shared" si="124"/>
        <v>胧月主动技能1等级6</v>
      </c>
      <c r="B492" s="8">
        <v>486</v>
      </c>
      <c r="C492" s="8" t="str">
        <f>VLOOKUP(G492,角色!A:B,2,FALSE)</f>
        <v>胧月</v>
      </c>
      <c r="D492" s="8" t="str">
        <f t="shared" si="128"/>
        <v>主动技能1</v>
      </c>
      <c r="E492" s="8">
        <f t="shared" si="134"/>
        <v>6</v>
      </c>
      <c r="F492" s="8">
        <f t="shared" si="135"/>
        <v>1</v>
      </c>
      <c r="G492" s="8">
        <f t="shared" si="136"/>
        <v>9</v>
      </c>
      <c r="H492" s="4" t="s">
        <v>459</v>
      </c>
      <c r="I492" s="24" t="str">
        <f t="shared" si="141"/>
        <v>对敌方单体攻击，造成100%攻击力（+111）点伤害。</v>
      </c>
      <c r="J492" s="4" t="s">
        <v>305</v>
      </c>
      <c r="K492" s="1" t="s">
        <v>103</v>
      </c>
      <c r="L492" s="24" t="s">
        <v>107</v>
      </c>
      <c r="M492" s="4"/>
      <c r="N492" s="4">
        <v>100</v>
      </c>
      <c r="O492" s="4"/>
      <c r="T492" s="6" t="str">
        <f t="shared" si="137"/>
        <v/>
      </c>
      <c r="U492" s="6" t="str">
        <f t="shared" si="138"/>
        <v/>
      </c>
      <c r="Y492">
        <f t="shared" si="140"/>
        <v>0</v>
      </c>
      <c r="Z492">
        <v>100</v>
      </c>
      <c r="AA492" s="23">
        <v>10</v>
      </c>
      <c r="AB492" s="23">
        <f>INT(VLOOKUP(VLOOKUP($C492,角色技能升级比率表!$B:$C,2,FALSE),角色属性概况!E:F,2,FALSE)*VLOOKUP(E492,角色属性概况!I:M,3,FALSE)*AA492/100)</f>
        <v>111</v>
      </c>
      <c r="AE492">
        <v>0</v>
      </c>
      <c r="AF492" s="23">
        <f t="shared" si="129"/>
        <v>0</v>
      </c>
      <c r="AG492" s="23">
        <f t="shared" si="130"/>
        <v>0</v>
      </c>
      <c r="AN492" s="6" t="str">
        <f>_xlfn.IFNA(IF(IF($AH492=AN$5,VLOOKUP(AI492,buff!$K:$L,2,FALSE),"")=0,"",IF($AH492=AN$5,VLOOKUP(AI492,buff!$K:$L,2,FALSE),"")),"")</f>
        <v/>
      </c>
      <c r="AO492" s="6" t="str">
        <f>_xlfn.IFNA(IF(IF($AH492=AO$5,VLOOKUP(AJ492,buff!$K:$L,2,FALSE),"")=0,"",IF($AH492=AO$5,VLOOKUP(AJ492,buff!$K:$L,2,FALSE),"")),"")</f>
        <v/>
      </c>
      <c r="AP492" s="6" t="str">
        <f>_xlfn.IFNA(IF(IF($AH492=AP$5,VLOOKUP(AK492,buff!$K:$L,2,FALSE),"")=0,"",IF($AH492=AP$5,VLOOKUP(AK492,buff!$K:$L,2,FALSE),"")),"")</f>
        <v/>
      </c>
      <c r="AQ492" s="6" t="str">
        <f>_xlfn.IFNA(IF(IF($AH492=AQ$5,VLOOKUP(AL492,buff!$K:$L,2,FALSE),"")=0,"",IF($AH492=AQ$5,VLOOKUP(AL492,buff!$K:$L,2,FALSE),"")),"")</f>
        <v/>
      </c>
      <c r="AR492" s="6" t="str">
        <f>_xlfn.IFNA(IF(IF($AH492=AR$5,VLOOKUP(AM492,buff!$K:$L,2,FALSE),"")=0,"",IF($AH492=AR$5,VLOOKUP(AM492,buff!$K:$L,2,FALSE),"")),"")</f>
        <v/>
      </c>
      <c r="AS492" s="6" t="str">
        <f>_xlfn.IFNA(IF(IF($AH492=AS$5,VLOOKUP(AI492,buff!$K:$L,2,FALSE),"")=0,"",IF($AH492=AS$5,VLOOKUP(AI492,buff!$K:$L,2,FALSE),"")),"")</f>
        <v/>
      </c>
      <c r="AT492" s="6" t="str">
        <f>_xlfn.IFNA(IF(IF($AH492=AT$5,VLOOKUP(AJ492,buff!$K:$L,2,FALSE),"")=0,"",IF($AH492=AT$5,VLOOKUP(AJ492,buff!$K:$L,2,FALSE),"")),"")</f>
        <v/>
      </c>
      <c r="AU492" s="6" t="str">
        <f>_xlfn.IFNA(IF(IF($AH492=AU$5,VLOOKUP(AK492,buff!$K:$L,2,FALSE),"")=0,"",IF($AH492=AU$5,VLOOKUP(AK492,buff!$K:$L,2,FALSE),"")),"")</f>
        <v/>
      </c>
      <c r="AV492" s="6" t="str">
        <f>_xlfn.IFNA(IF(IF($AH492=AV$5,VLOOKUP(AL492,buff!$K:$L,2,FALSE),"")=0,"",IF($AH492=AV$5,VLOOKUP(AL492,buff!$K:$L,2,FALSE),"")),"")</f>
        <v/>
      </c>
      <c r="AW492" s="6" t="str">
        <f>_xlfn.IFNA(IF(IF($AH492=AW$5,VLOOKUP(AM492,buff!$K:$L,2,FALSE),"")=0,"",IF($AH492=AW$5,VLOOKUP(AM492,buff!$K:$L,2,FALSE),"")),"")</f>
        <v/>
      </c>
      <c r="AX492" s="6" t="e">
        <f>VLOOKUP(AI492,buff!K:P,6,FALSE)</f>
        <v>#N/A</v>
      </c>
      <c r="AY492" t="e">
        <f t="shared" si="131"/>
        <v>#N/A</v>
      </c>
      <c r="AZ492" t="e">
        <f t="shared" si="131"/>
        <v>#N/A</v>
      </c>
      <c r="BA492">
        <f t="shared" si="132"/>
        <v>0</v>
      </c>
      <c r="BB492">
        <f t="shared" si="133"/>
        <v>0</v>
      </c>
    </row>
    <row r="493" spans="1:54" x14ac:dyDescent="0.15">
      <c r="A493" t="str">
        <f t="shared" si="124"/>
        <v>胧月主动技能1等级7</v>
      </c>
      <c r="B493" s="8">
        <v>487</v>
      </c>
      <c r="C493" s="8" t="str">
        <f>VLOOKUP(G493,角色!A:B,2,FALSE)</f>
        <v>胧月</v>
      </c>
      <c r="D493" s="8" t="str">
        <f t="shared" si="128"/>
        <v>主动技能1</v>
      </c>
      <c r="E493" s="8">
        <f t="shared" si="134"/>
        <v>7</v>
      </c>
      <c r="F493" s="8">
        <f t="shared" si="135"/>
        <v>1</v>
      </c>
      <c r="G493" s="8">
        <f t="shared" si="136"/>
        <v>9</v>
      </c>
      <c r="H493" s="4" t="s">
        <v>459</v>
      </c>
      <c r="I493" s="24" t="str">
        <f t="shared" si="141"/>
        <v>对敌方单体攻击，造成100%攻击力（+137）点伤害。</v>
      </c>
      <c r="J493" s="4" t="s">
        <v>305</v>
      </c>
      <c r="K493" s="1" t="s">
        <v>103</v>
      </c>
      <c r="L493" s="24" t="s">
        <v>107</v>
      </c>
      <c r="M493" s="4"/>
      <c r="N493" s="4">
        <v>100</v>
      </c>
      <c r="O493" s="4"/>
      <c r="T493" s="6" t="str">
        <f t="shared" si="137"/>
        <v/>
      </c>
      <c r="U493" s="6" t="str">
        <f t="shared" si="138"/>
        <v/>
      </c>
      <c r="Y493">
        <f t="shared" si="140"/>
        <v>0</v>
      </c>
      <c r="Z493">
        <v>100</v>
      </c>
      <c r="AA493" s="23">
        <v>10</v>
      </c>
      <c r="AB493" s="23">
        <f>INT(VLOOKUP(VLOOKUP($C493,角色技能升级比率表!$B:$C,2,FALSE),角色属性概况!E:F,2,FALSE)*VLOOKUP(E493,角色属性概况!I:M,3,FALSE)*AA493/100)</f>
        <v>137</v>
      </c>
      <c r="AE493">
        <v>0</v>
      </c>
      <c r="AF493" s="23">
        <f t="shared" si="129"/>
        <v>0</v>
      </c>
      <c r="AG493" s="23">
        <f t="shared" si="130"/>
        <v>0</v>
      </c>
      <c r="AN493" s="6" t="str">
        <f>_xlfn.IFNA(IF(IF($AH493=AN$5,VLOOKUP(AI493,buff!$K:$L,2,FALSE),"")=0,"",IF($AH493=AN$5,VLOOKUP(AI493,buff!$K:$L,2,FALSE),"")),"")</f>
        <v/>
      </c>
      <c r="AO493" s="6" t="str">
        <f>_xlfn.IFNA(IF(IF($AH493=AO$5,VLOOKUP(AJ493,buff!$K:$L,2,FALSE),"")=0,"",IF($AH493=AO$5,VLOOKUP(AJ493,buff!$K:$L,2,FALSE),"")),"")</f>
        <v/>
      </c>
      <c r="AP493" s="6" t="str">
        <f>_xlfn.IFNA(IF(IF($AH493=AP$5,VLOOKUP(AK493,buff!$K:$L,2,FALSE),"")=0,"",IF($AH493=AP$5,VLOOKUP(AK493,buff!$K:$L,2,FALSE),"")),"")</f>
        <v/>
      </c>
      <c r="AQ493" s="6" t="str">
        <f>_xlfn.IFNA(IF(IF($AH493=AQ$5,VLOOKUP(AL493,buff!$K:$L,2,FALSE),"")=0,"",IF($AH493=AQ$5,VLOOKUP(AL493,buff!$K:$L,2,FALSE),"")),"")</f>
        <v/>
      </c>
      <c r="AR493" s="6" t="str">
        <f>_xlfn.IFNA(IF(IF($AH493=AR$5,VLOOKUP(AM493,buff!$K:$L,2,FALSE),"")=0,"",IF($AH493=AR$5,VLOOKUP(AM493,buff!$K:$L,2,FALSE),"")),"")</f>
        <v/>
      </c>
      <c r="AS493" s="6" t="str">
        <f>_xlfn.IFNA(IF(IF($AH493=AS$5,VLOOKUP(AI493,buff!$K:$L,2,FALSE),"")=0,"",IF($AH493=AS$5,VLOOKUP(AI493,buff!$K:$L,2,FALSE),"")),"")</f>
        <v/>
      </c>
      <c r="AT493" s="6" t="str">
        <f>_xlfn.IFNA(IF(IF($AH493=AT$5,VLOOKUP(AJ493,buff!$K:$L,2,FALSE),"")=0,"",IF($AH493=AT$5,VLOOKUP(AJ493,buff!$K:$L,2,FALSE),"")),"")</f>
        <v/>
      </c>
      <c r="AU493" s="6" t="str">
        <f>_xlfn.IFNA(IF(IF($AH493=AU$5,VLOOKUP(AK493,buff!$K:$L,2,FALSE),"")=0,"",IF($AH493=AU$5,VLOOKUP(AK493,buff!$K:$L,2,FALSE),"")),"")</f>
        <v/>
      </c>
      <c r="AV493" s="6" t="str">
        <f>_xlfn.IFNA(IF(IF($AH493=AV$5,VLOOKUP(AL493,buff!$K:$L,2,FALSE),"")=0,"",IF($AH493=AV$5,VLOOKUP(AL493,buff!$K:$L,2,FALSE),"")),"")</f>
        <v/>
      </c>
      <c r="AW493" s="6" t="str">
        <f>_xlfn.IFNA(IF(IF($AH493=AW$5,VLOOKUP(AM493,buff!$K:$L,2,FALSE),"")=0,"",IF($AH493=AW$5,VLOOKUP(AM493,buff!$K:$L,2,FALSE),"")),"")</f>
        <v/>
      </c>
      <c r="AX493" s="6" t="e">
        <f>VLOOKUP(AI493,buff!K:P,6,FALSE)</f>
        <v>#N/A</v>
      </c>
      <c r="AY493" t="e">
        <f t="shared" si="131"/>
        <v>#N/A</v>
      </c>
      <c r="AZ493" t="e">
        <f t="shared" si="131"/>
        <v>#N/A</v>
      </c>
      <c r="BA493">
        <f t="shared" si="132"/>
        <v>0</v>
      </c>
      <c r="BB493">
        <f t="shared" si="133"/>
        <v>0</v>
      </c>
    </row>
    <row r="494" spans="1:54" x14ac:dyDescent="0.15">
      <c r="A494" t="str">
        <f t="shared" si="124"/>
        <v>胧月主动技能1等级8</v>
      </c>
      <c r="B494" s="8">
        <v>488</v>
      </c>
      <c r="C494" s="8" t="str">
        <f>VLOOKUP(G494,角色!A:B,2,FALSE)</f>
        <v>胧月</v>
      </c>
      <c r="D494" s="8" t="str">
        <f t="shared" si="128"/>
        <v>主动技能1</v>
      </c>
      <c r="E494" s="8">
        <f t="shared" si="134"/>
        <v>8</v>
      </c>
      <c r="F494" s="8">
        <f t="shared" si="135"/>
        <v>1</v>
      </c>
      <c r="G494" s="8">
        <f t="shared" si="136"/>
        <v>9</v>
      </c>
      <c r="H494" s="4" t="s">
        <v>459</v>
      </c>
      <c r="I494" s="24" t="str">
        <f t="shared" si="141"/>
        <v>对敌方单体攻击，造成100%攻击力（+168）点伤害。</v>
      </c>
      <c r="J494" s="4" t="s">
        <v>305</v>
      </c>
      <c r="K494" s="1" t="s">
        <v>103</v>
      </c>
      <c r="L494" s="24" t="s">
        <v>107</v>
      </c>
      <c r="M494" s="4"/>
      <c r="N494" s="4">
        <v>100</v>
      </c>
      <c r="O494" s="4"/>
      <c r="T494" s="6" t="str">
        <f t="shared" si="137"/>
        <v/>
      </c>
      <c r="U494" s="6" t="str">
        <f t="shared" si="138"/>
        <v/>
      </c>
      <c r="Y494">
        <f t="shared" si="140"/>
        <v>0</v>
      </c>
      <c r="Z494">
        <v>100</v>
      </c>
      <c r="AA494" s="23">
        <v>10</v>
      </c>
      <c r="AB494" s="23">
        <f>INT(VLOOKUP(VLOOKUP($C494,角色技能升级比率表!$B:$C,2,FALSE),角色属性概况!E:F,2,FALSE)*VLOOKUP(E494,角色属性概况!I:M,3,FALSE)*AA494/100)</f>
        <v>168</v>
      </c>
      <c r="AE494">
        <v>0</v>
      </c>
      <c r="AF494" s="23">
        <f t="shared" si="129"/>
        <v>0</v>
      </c>
      <c r="AG494" s="23">
        <f t="shared" si="130"/>
        <v>0</v>
      </c>
      <c r="AN494" s="6" t="str">
        <f>_xlfn.IFNA(IF(IF($AH494=AN$5,VLOOKUP(AI494,buff!$K:$L,2,FALSE),"")=0,"",IF($AH494=AN$5,VLOOKUP(AI494,buff!$K:$L,2,FALSE),"")),"")</f>
        <v/>
      </c>
      <c r="AO494" s="6" t="str">
        <f>_xlfn.IFNA(IF(IF($AH494=AO$5,VLOOKUP(AJ494,buff!$K:$L,2,FALSE),"")=0,"",IF($AH494=AO$5,VLOOKUP(AJ494,buff!$K:$L,2,FALSE),"")),"")</f>
        <v/>
      </c>
      <c r="AP494" s="6" t="str">
        <f>_xlfn.IFNA(IF(IF($AH494=AP$5,VLOOKUP(AK494,buff!$K:$L,2,FALSE),"")=0,"",IF($AH494=AP$5,VLOOKUP(AK494,buff!$K:$L,2,FALSE),"")),"")</f>
        <v/>
      </c>
      <c r="AQ494" s="6" t="str">
        <f>_xlfn.IFNA(IF(IF($AH494=AQ$5,VLOOKUP(AL494,buff!$K:$L,2,FALSE),"")=0,"",IF($AH494=AQ$5,VLOOKUP(AL494,buff!$K:$L,2,FALSE),"")),"")</f>
        <v/>
      </c>
      <c r="AR494" s="6" t="str">
        <f>_xlfn.IFNA(IF(IF($AH494=AR$5,VLOOKUP(AM494,buff!$K:$L,2,FALSE),"")=0,"",IF($AH494=AR$5,VLOOKUP(AM494,buff!$K:$L,2,FALSE),"")),"")</f>
        <v/>
      </c>
      <c r="AS494" s="6" t="str">
        <f>_xlfn.IFNA(IF(IF($AH494=AS$5,VLOOKUP(AI494,buff!$K:$L,2,FALSE),"")=0,"",IF($AH494=AS$5,VLOOKUP(AI494,buff!$K:$L,2,FALSE),"")),"")</f>
        <v/>
      </c>
      <c r="AT494" s="6" t="str">
        <f>_xlfn.IFNA(IF(IF($AH494=AT$5,VLOOKUP(AJ494,buff!$K:$L,2,FALSE),"")=0,"",IF($AH494=AT$5,VLOOKUP(AJ494,buff!$K:$L,2,FALSE),"")),"")</f>
        <v/>
      </c>
      <c r="AU494" s="6" t="str">
        <f>_xlfn.IFNA(IF(IF($AH494=AU$5,VLOOKUP(AK494,buff!$K:$L,2,FALSE),"")=0,"",IF($AH494=AU$5,VLOOKUP(AK494,buff!$K:$L,2,FALSE),"")),"")</f>
        <v/>
      </c>
      <c r="AV494" s="6" t="str">
        <f>_xlfn.IFNA(IF(IF($AH494=AV$5,VLOOKUP(AL494,buff!$K:$L,2,FALSE),"")=0,"",IF($AH494=AV$5,VLOOKUP(AL494,buff!$K:$L,2,FALSE),"")),"")</f>
        <v/>
      </c>
      <c r="AW494" s="6" t="str">
        <f>_xlfn.IFNA(IF(IF($AH494=AW$5,VLOOKUP(AM494,buff!$K:$L,2,FALSE),"")=0,"",IF($AH494=AW$5,VLOOKUP(AM494,buff!$K:$L,2,FALSE),"")),"")</f>
        <v/>
      </c>
      <c r="AX494" s="6" t="e">
        <f>VLOOKUP(AI494,buff!K:P,6,FALSE)</f>
        <v>#N/A</v>
      </c>
      <c r="AY494" t="e">
        <f t="shared" si="131"/>
        <v>#N/A</v>
      </c>
      <c r="AZ494" t="e">
        <f t="shared" si="131"/>
        <v>#N/A</v>
      </c>
      <c r="BA494">
        <f t="shared" si="132"/>
        <v>0</v>
      </c>
      <c r="BB494">
        <f t="shared" si="133"/>
        <v>0</v>
      </c>
    </row>
    <row r="495" spans="1:54" x14ac:dyDescent="0.15">
      <c r="A495" t="str">
        <f t="shared" si="124"/>
        <v>胧月主动技能1等级9</v>
      </c>
      <c r="B495" s="8">
        <v>489</v>
      </c>
      <c r="C495" s="8" t="str">
        <f>VLOOKUP(G495,角色!A:B,2,FALSE)</f>
        <v>胧月</v>
      </c>
      <c r="D495" s="8" t="str">
        <f t="shared" si="128"/>
        <v>主动技能1</v>
      </c>
      <c r="E495" s="8">
        <f t="shared" si="134"/>
        <v>9</v>
      </c>
      <c r="F495" s="8">
        <f t="shared" si="135"/>
        <v>1</v>
      </c>
      <c r="G495" s="8">
        <f t="shared" si="136"/>
        <v>9</v>
      </c>
      <c r="H495" s="4" t="s">
        <v>459</v>
      </c>
      <c r="I495" s="24" t="str">
        <f t="shared" si="141"/>
        <v>对敌方单体攻击，造成100%攻击力（+208）点伤害。</v>
      </c>
      <c r="J495" s="4" t="s">
        <v>305</v>
      </c>
      <c r="K495" s="1" t="s">
        <v>103</v>
      </c>
      <c r="L495" s="24" t="s">
        <v>107</v>
      </c>
      <c r="M495" s="4"/>
      <c r="N495" s="4">
        <v>100</v>
      </c>
      <c r="O495" s="4"/>
      <c r="T495" s="6" t="str">
        <f t="shared" si="137"/>
        <v/>
      </c>
      <c r="U495" s="6" t="str">
        <f t="shared" si="138"/>
        <v/>
      </c>
      <c r="Y495">
        <f t="shared" si="140"/>
        <v>0</v>
      </c>
      <c r="Z495">
        <v>100</v>
      </c>
      <c r="AA495" s="23">
        <v>10</v>
      </c>
      <c r="AB495" s="23">
        <f>INT(VLOOKUP(VLOOKUP($C495,角色技能升级比率表!$B:$C,2,FALSE),角色属性概况!E:F,2,FALSE)*VLOOKUP(E495,角色属性概况!I:M,3,FALSE)*AA495/100)</f>
        <v>208</v>
      </c>
      <c r="AE495">
        <v>0</v>
      </c>
      <c r="AF495" s="23">
        <f t="shared" si="129"/>
        <v>0</v>
      </c>
      <c r="AG495" s="23">
        <f t="shared" si="130"/>
        <v>0</v>
      </c>
      <c r="AN495" s="6" t="str">
        <f>_xlfn.IFNA(IF(IF($AH495=AN$5,VLOOKUP(AI495,buff!$K:$L,2,FALSE),"")=0,"",IF($AH495=AN$5,VLOOKUP(AI495,buff!$K:$L,2,FALSE),"")),"")</f>
        <v/>
      </c>
      <c r="AO495" s="6" t="str">
        <f>_xlfn.IFNA(IF(IF($AH495=AO$5,VLOOKUP(AJ495,buff!$K:$L,2,FALSE),"")=0,"",IF($AH495=AO$5,VLOOKUP(AJ495,buff!$K:$L,2,FALSE),"")),"")</f>
        <v/>
      </c>
      <c r="AP495" s="6" t="str">
        <f>_xlfn.IFNA(IF(IF($AH495=AP$5,VLOOKUP(AK495,buff!$K:$L,2,FALSE),"")=0,"",IF($AH495=AP$5,VLOOKUP(AK495,buff!$K:$L,2,FALSE),"")),"")</f>
        <v/>
      </c>
      <c r="AQ495" s="6" t="str">
        <f>_xlfn.IFNA(IF(IF($AH495=AQ$5,VLOOKUP(AL495,buff!$K:$L,2,FALSE),"")=0,"",IF($AH495=AQ$5,VLOOKUP(AL495,buff!$K:$L,2,FALSE),"")),"")</f>
        <v/>
      </c>
      <c r="AR495" s="6" t="str">
        <f>_xlfn.IFNA(IF(IF($AH495=AR$5,VLOOKUP(AM495,buff!$K:$L,2,FALSE),"")=0,"",IF($AH495=AR$5,VLOOKUP(AM495,buff!$K:$L,2,FALSE),"")),"")</f>
        <v/>
      </c>
      <c r="AS495" s="6" t="str">
        <f>_xlfn.IFNA(IF(IF($AH495=AS$5,VLOOKUP(AI495,buff!$K:$L,2,FALSE),"")=0,"",IF($AH495=AS$5,VLOOKUP(AI495,buff!$K:$L,2,FALSE),"")),"")</f>
        <v/>
      </c>
      <c r="AT495" s="6" t="str">
        <f>_xlfn.IFNA(IF(IF($AH495=AT$5,VLOOKUP(AJ495,buff!$K:$L,2,FALSE),"")=0,"",IF($AH495=AT$5,VLOOKUP(AJ495,buff!$K:$L,2,FALSE),"")),"")</f>
        <v/>
      </c>
      <c r="AU495" s="6" t="str">
        <f>_xlfn.IFNA(IF(IF($AH495=AU$5,VLOOKUP(AK495,buff!$K:$L,2,FALSE),"")=0,"",IF($AH495=AU$5,VLOOKUP(AK495,buff!$K:$L,2,FALSE),"")),"")</f>
        <v/>
      </c>
      <c r="AV495" s="6" t="str">
        <f>_xlfn.IFNA(IF(IF($AH495=AV$5,VLOOKUP(AL495,buff!$K:$L,2,FALSE),"")=0,"",IF($AH495=AV$5,VLOOKUP(AL495,buff!$K:$L,2,FALSE),"")),"")</f>
        <v/>
      </c>
      <c r="AW495" s="6" t="str">
        <f>_xlfn.IFNA(IF(IF($AH495=AW$5,VLOOKUP(AM495,buff!$K:$L,2,FALSE),"")=0,"",IF($AH495=AW$5,VLOOKUP(AM495,buff!$K:$L,2,FALSE),"")),"")</f>
        <v/>
      </c>
      <c r="AX495" s="6" t="e">
        <f>VLOOKUP(AI495,buff!K:P,6,FALSE)</f>
        <v>#N/A</v>
      </c>
      <c r="AY495" t="e">
        <f t="shared" si="131"/>
        <v>#N/A</v>
      </c>
      <c r="AZ495" t="e">
        <f t="shared" si="131"/>
        <v>#N/A</v>
      </c>
      <c r="BA495">
        <f t="shared" si="132"/>
        <v>0</v>
      </c>
      <c r="BB495">
        <f t="shared" si="133"/>
        <v>0</v>
      </c>
    </row>
    <row r="496" spans="1:54" x14ac:dyDescent="0.15">
      <c r="A496" t="str">
        <f t="shared" si="124"/>
        <v>胧月主动技能1等级10</v>
      </c>
      <c r="B496" s="8">
        <v>490</v>
      </c>
      <c r="C496" s="8" t="str">
        <f>VLOOKUP(G496,角色!A:B,2,FALSE)</f>
        <v>胧月</v>
      </c>
      <c r="D496" s="8" t="str">
        <f t="shared" si="128"/>
        <v>主动技能1</v>
      </c>
      <c r="E496" s="8">
        <f t="shared" si="134"/>
        <v>10</v>
      </c>
      <c r="F496" s="8">
        <f t="shared" si="135"/>
        <v>1</v>
      </c>
      <c r="G496" s="8">
        <f t="shared" si="136"/>
        <v>9</v>
      </c>
      <c r="H496" s="4" t="s">
        <v>459</v>
      </c>
      <c r="I496" s="24" t="str">
        <f t="shared" ref="I496:I506" si="142">"对敌方单体攻击，造成100%攻击力（+"&amp;AB496&amp;"）点伤害。"</f>
        <v>对敌方单体攻击，造成100%攻击力（+256）点伤害。</v>
      </c>
      <c r="J496" s="4" t="s">
        <v>305</v>
      </c>
      <c r="K496" s="1" t="s">
        <v>103</v>
      </c>
      <c r="L496" s="24" t="s">
        <v>107</v>
      </c>
      <c r="M496" s="4"/>
      <c r="N496" s="4">
        <v>100</v>
      </c>
      <c r="O496" s="4"/>
      <c r="T496" s="6" t="str">
        <f t="shared" ref="T496:T506" si="143">IF(AN496="","",AN496)&amp;IF(AO496="","","|"&amp;AO496)&amp;IF(AP496="","","|"&amp;AP496)&amp;IF(AQ496="","","|"&amp;AQ496)&amp;IF(AR496="","","|"&amp;AR496)</f>
        <v/>
      </c>
      <c r="U496" s="6" t="str">
        <f t="shared" ref="U496:U506" si="144">IF(AS496="","",AS496)&amp;IF(AT496="","","|"&amp;AT496)&amp;IF(AU496="","","|"&amp;AU496)&amp;IF(AV496="","","|"&amp;AV496)&amp;IF(AW496="","","|"&amp;AW496)</f>
        <v/>
      </c>
      <c r="Y496">
        <f t="shared" ref="Y496:Y506" si="145">VLOOKUP(D496,BC:BD,2,FALSE)</f>
        <v>0</v>
      </c>
      <c r="Z496">
        <v>100</v>
      </c>
      <c r="AA496" s="23">
        <v>10</v>
      </c>
      <c r="AB496" s="23">
        <f>INT(VLOOKUP(VLOOKUP($C496,角色技能升级比率表!$B:$C,2,FALSE),角色属性概况!E:F,2,FALSE)*VLOOKUP(E496,角色属性概况!I:M,3,FALSE)*AA496/100)</f>
        <v>256</v>
      </c>
      <c r="AE496">
        <v>0</v>
      </c>
      <c r="AF496" s="23">
        <f t="shared" si="129"/>
        <v>0</v>
      </c>
      <c r="AG496" s="23">
        <f t="shared" si="130"/>
        <v>0</v>
      </c>
      <c r="AN496" s="6" t="str">
        <f>_xlfn.IFNA(IF(IF($AH496=AN$5,VLOOKUP(AI496,buff!$K:$L,2,FALSE),"")=0,"",IF($AH496=AN$5,VLOOKUP(AI496,buff!$K:$L,2,FALSE),"")),"")</f>
        <v/>
      </c>
      <c r="AO496" s="6" t="str">
        <f>_xlfn.IFNA(IF(IF($AH496=AO$5,VLOOKUP(AJ496,buff!$K:$L,2,FALSE),"")=0,"",IF($AH496=AO$5,VLOOKUP(AJ496,buff!$K:$L,2,FALSE),"")),"")</f>
        <v/>
      </c>
      <c r="AP496" s="6" t="str">
        <f>_xlfn.IFNA(IF(IF($AH496=AP$5,VLOOKUP(AK496,buff!$K:$L,2,FALSE),"")=0,"",IF($AH496=AP$5,VLOOKUP(AK496,buff!$K:$L,2,FALSE),"")),"")</f>
        <v/>
      </c>
      <c r="AQ496" s="6" t="str">
        <f>_xlfn.IFNA(IF(IF($AH496=AQ$5,VLOOKUP(AL496,buff!$K:$L,2,FALSE),"")=0,"",IF($AH496=AQ$5,VLOOKUP(AL496,buff!$K:$L,2,FALSE),"")),"")</f>
        <v/>
      </c>
      <c r="AR496" s="6" t="str">
        <f>_xlfn.IFNA(IF(IF($AH496=AR$5,VLOOKUP(AM496,buff!$K:$L,2,FALSE),"")=0,"",IF($AH496=AR$5,VLOOKUP(AM496,buff!$K:$L,2,FALSE),"")),"")</f>
        <v/>
      </c>
      <c r="AS496" s="6" t="str">
        <f>_xlfn.IFNA(IF(IF($AH496=AS$5,VLOOKUP(AI496,buff!$K:$L,2,FALSE),"")=0,"",IF($AH496=AS$5,VLOOKUP(AI496,buff!$K:$L,2,FALSE),"")),"")</f>
        <v/>
      </c>
      <c r="AT496" s="6" t="str">
        <f>_xlfn.IFNA(IF(IF($AH496=AT$5,VLOOKUP(AJ496,buff!$K:$L,2,FALSE),"")=0,"",IF($AH496=AT$5,VLOOKUP(AJ496,buff!$K:$L,2,FALSE),"")),"")</f>
        <v/>
      </c>
      <c r="AU496" s="6" t="str">
        <f>_xlfn.IFNA(IF(IF($AH496=AU$5,VLOOKUP(AK496,buff!$K:$L,2,FALSE),"")=0,"",IF($AH496=AU$5,VLOOKUP(AK496,buff!$K:$L,2,FALSE),"")),"")</f>
        <v/>
      </c>
      <c r="AV496" s="6" t="str">
        <f>_xlfn.IFNA(IF(IF($AH496=AV$5,VLOOKUP(AL496,buff!$K:$L,2,FALSE),"")=0,"",IF($AH496=AV$5,VLOOKUP(AL496,buff!$K:$L,2,FALSE),"")),"")</f>
        <v/>
      </c>
      <c r="AW496" s="6" t="str">
        <f>_xlfn.IFNA(IF(IF($AH496=AW$5,VLOOKUP(AM496,buff!$K:$L,2,FALSE),"")=0,"",IF($AH496=AW$5,VLOOKUP(AM496,buff!$K:$L,2,FALSE),"")),"")</f>
        <v/>
      </c>
      <c r="AX496" s="6" t="e">
        <f>VLOOKUP(AI496,buff!K:P,6,FALSE)</f>
        <v>#N/A</v>
      </c>
      <c r="AY496" t="e">
        <f t="shared" si="131"/>
        <v>#N/A</v>
      </c>
      <c r="AZ496" t="e">
        <f t="shared" si="131"/>
        <v>#N/A</v>
      </c>
      <c r="BA496">
        <f t="shared" si="132"/>
        <v>0</v>
      </c>
      <c r="BB496">
        <f t="shared" si="133"/>
        <v>0</v>
      </c>
    </row>
    <row r="497" spans="1:54" x14ac:dyDescent="0.15">
      <c r="A497" t="str">
        <f t="shared" si="124"/>
        <v>胧月主动技能1等级11</v>
      </c>
      <c r="B497" s="8">
        <v>491</v>
      </c>
      <c r="C497" s="8" t="str">
        <f>VLOOKUP(G497,角色!A:B,2,FALSE)</f>
        <v>胧月</v>
      </c>
      <c r="D497" s="8" t="str">
        <f t="shared" si="128"/>
        <v>主动技能1</v>
      </c>
      <c r="E497" s="8">
        <f t="shared" si="134"/>
        <v>11</v>
      </c>
      <c r="F497" s="8">
        <f t="shared" si="135"/>
        <v>1</v>
      </c>
      <c r="G497" s="8">
        <f t="shared" si="136"/>
        <v>9</v>
      </c>
      <c r="H497" s="4" t="s">
        <v>459</v>
      </c>
      <c r="I497" s="24" t="str">
        <f t="shared" si="142"/>
        <v>对敌方单体攻击，造成100%攻击力（+315）点伤害。</v>
      </c>
      <c r="J497" s="4" t="s">
        <v>305</v>
      </c>
      <c r="K497" s="1" t="s">
        <v>103</v>
      </c>
      <c r="L497" s="24" t="s">
        <v>107</v>
      </c>
      <c r="M497" s="4"/>
      <c r="N497" s="4">
        <v>100</v>
      </c>
      <c r="O497" s="4"/>
      <c r="T497" s="6" t="str">
        <f t="shared" si="143"/>
        <v/>
      </c>
      <c r="U497" s="6" t="str">
        <f t="shared" si="144"/>
        <v/>
      </c>
      <c r="Y497">
        <f t="shared" si="145"/>
        <v>0</v>
      </c>
      <c r="Z497">
        <v>100</v>
      </c>
      <c r="AA497" s="23">
        <v>10</v>
      </c>
      <c r="AB497" s="23">
        <f>INT(VLOOKUP(VLOOKUP($C497,角色技能升级比率表!$B:$C,2,FALSE),角色属性概况!E:F,2,FALSE)*VLOOKUP(E497,角色属性概况!I:M,3,FALSE)*AA497/100)</f>
        <v>315</v>
      </c>
      <c r="AE497">
        <v>0</v>
      </c>
      <c r="AF497" s="23">
        <f t="shared" si="129"/>
        <v>0</v>
      </c>
      <c r="AG497" s="23">
        <f t="shared" si="130"/>
        <v>0</v>
      </c>
      <c r="AN497" s="6" t="str">
        <f>_xlfn.IFNA(IF(IF($AH497=AN$5,VLOOKUP(AI497,buff!$K:$L,2,FALSE),"")=0,"",IF($AH497=AN$5,VLOOKUP(AI497,buff!$K:$L,2,FALSE),"")),"")</f>
        <v/>
      </c>
      <c r="AO497" s="6" t="str">
        <f>_xlfn.IFNA(IF(IF($AH497=AO$5,VLOOKUP(AJ497,buff!$K:$L,2,FALSE),"")=0,"",IF($AH497=AO$5,VLOOKUP(AJ497,buff!$K:$L,2,FALSE),"")),"")</f>
        <v/>
      </c>
      <c r="AP497" s="6" t="str">
        <f>_xlfn.IFNA(IF(IF($AH497=AP$5,VLOOKUP(AK497,buff!$K:$L,2,FALSE),"")=0,"",IF($AH497=AP$5,VLOOKUP(AK497,buff!$K:$L,2,FALSE),"")),"")</f>
        <v/>
      </c>
      <c r="AQ497" s="6" t="str">
        <f>_xlfn.IFNA(IF(IF($AH497=AQ$5,VLOOKUP(AL497,buff!$K:$L,2,FALSE),"")=0,"",IF($AH497=AQ$5,VLOOKUP(AL497,buff!$K:$L,2,FALSE),"")),"")</f>
        <v/>
      </c>
      <c r="AR497" s="6" t="str">
        <f>_xlfn.IFNA(IF(IF($AH497=AR$5,VLOOKUP(AM497,buff!$K:$L,2,FALSE),"")=0,"",IF($AH497=AR$5,VLOOKUP(AM497,buff!$K:$L,2,FALSE),"")),"")</f>
        <v/>
      </c>
      <c r="AS497" s="6" t="str">
        <f>_xlfn.IFNA(IF(IF($AH497=AS$5,VLOOKUP(AI497,buff!$K:$L,2,FALSE),"")=0,"",IF($AH497=AS$5,VLOOKUP(AI497,buff!$K:$L,2,FALSE),"")),"")</f>
        <v/>
      </c>
      <c r="AT497" s="6" t="str">
        <f>_xlfn.IFNA(IF(IF($AH497=AT$5,VLOOKUP(AJ497,buff!$K:$L,2,FALSE),"")=0,"",IF($AH497=AT$5,VLOOKUP(AJ497,buff!$K:$L,2,FALSE),"")),"")</f>
        <v/>
      </c>
      <c r="AU497" s="6" t="str">
        <f>_xlfn.IFNA(IF(IF($AH497=AU$5,VLOOKUP(AK497,buff!$K:$L,2,FALSE),"")=0,"",IF($AH497=AU$5,VLOOKUP(AK497,buff!$K:$L,2,FALSE),"")),"")</f>
        <v/>
      </c>
      <c r="AV497" s="6" t="str">
        <f>_xlfn.IFNA(IF(IF($AH497=AV$5,VLOOKUP(AL497,buff!$K:$L,2,FALSE),"")=0,"",IF($AH497=AV$5,VLOOKUP(AL497,buff!$K:$L,2,FALSE),"")),"")</f>
        <v/>
      </c>
      <c r="AW497" s="6" t="str">
        <f>_xlfn.IFNA(IF(IF($AH497=AW$5,VLOOKUP(AM497,buff!$K:$L,2,FALSE),"")=0,"",IF($AH497=AW$5,VLOOKUP(AM497,buff!$K:$L,2,FALSE),"")),"")</f>
        <v/>
      </c>
      <c r="AX497" s="6" t="e">
        <f>VLOOKUP(AI497,buff!K:P,6,FALSE)</f>
        <v>#N/A</v>
      </c>
      <c r="AY497" t="e">
        <f t="shared" si="131"/>
        <v>#N/A</v>
      </c>
      <c r="AZ497" t="e">
        <f t="shared" si="131"/>
        <v>#N/A</v>
      </c>
      <c r="BA497">
        <f t="shared" si="132"/>
        <v>0</v>
      </c>
      <c r="BB497">
        <f t="shared" si="133"/>
        <v>0</v>
      </c>
    </row>
    <row r="498" spans="1:54" x14ac:dyDescent="0.15">
      <c r="A498" t="str">
        <f t="shared" si="124"/>
        <v>胧月主动技能1等级12</v>
      </c>
      <c r="B498" s="8">
        <v>492</v>
      </c>
      <c r="C498" s="8" t="str">
        <f>VLOOKUP(G498,角色!A:B,2,FALSE)</f>
        <v>胧月</v>
      </c>
      <c r="D498" s="8" t="str">
        <f t="shared" si="128"/>
        <v>主动技能1</v>
      </c>
      <c r="E498" s="8">
        <f t="shared" si="134"/>
        <v>12</v>
      </c>
      <c r="F498" s="8">
        <f t="shared" si="135"/>
        <v>1</v>
      </c>
      <c r="G498" s="8">
        <f t="shared" si="136"/>
        <v>9</v>
      </c>
      <c r="H498" s="4" t="s">
        <v>459</v>
      </c>
      <c r="I498" s="24" t="str">
        <f t="shared" si="142"/>
        <v>对敌方单体攻击，造成100%攻击力（+388）点伤害。</v>
      </c>
      <c r="J498" s="4" t="s">
        <v>305</v>
      </c>
      <c r="K498" s="1" t="s">
        <v>103</v>
      </c>
      <c r="L498" s="24" t="s">
        <v>107</v>
      </c>
      <c r="M498" s="4"/>
      <c r="N498" s="4">
        <v>100</v>
      </c>
      <c r="O498" s="4"/>
      <c r="T498" s="6" t="str">
        <f t="shared" si="143"/>
        <v/>
      </c>
      <c r="U498" s="6" t="str">
        <f t="shared" si="144"/>
        <v/>
      </c>
      <c r="Y498">
        <f t="shared" si="145"/>
        <v>0</v>
      </c>
      <c r="Z498">
        <v>100</v>
      </c>
      <c r="AA498" s="23">
        <v>10</v>
      </c>
      <c r="AB498" s="23">
        <f>INT(VLOOKUP(VLOOKUP($C498,角色技能升级比率表!$B:$C,2,FALSE),角色属性概况!E:F,2,FALSE)*VLOOKUP(E498,角色属性概况!I:M,3,FALSE)*AA498/100)</f>
        <v>388</v>
      </c>
      <c r="AE498">
        <v>0</v>
      </c>
      <c r="AF498" s="23">
        <f t="shared" si="129"/>
        <v>0</v>
      </c>
      <c r="AG498" s="23">
        <f t="shared" si="130"/>
        <v>0</v>
      </c>
      <c r="AN498" s="6" t="str">
        <f>_xlfn.IFNA(IF(IF($AH498=AN$5,VLOOKUP(AI498,buff!$K:$L,2,FALSE),"")=0,"",IF($AH498=AN$5,VLOOKUP(AI498,buff!$K:$L,2,FALSE),"")),"")</f>
        <v/>
      </c>
      <c r="AO498" s="6" t="str">
        <f>_xlfn.IFNA(IF(IF($AH498=AO$5,VLOOKUP(AJ498,buff!$K:$L,2,FALSE),"")=0,"",IF($AH498=AO$5,VLOOKUP(AJ498,buff!$K:$L,2,FALSE),"")),"")</f>
        <v/>
      </c>
      <c r="AP498" s="6" t="str">
        <f>_xlfn.IFNA(IF(IF($AH498=AP$5,VLOOKUP(AK498,buff!$K:$L,2,FALSE),"")=0,"",IF($AH498=AP$5,VLOOKUP(AK498,buff!$K:$L,2,FALSE),"")),"")</f>
        <v/>
      </c>
      <c r="AQ498" s="6" t="str">
        <f>_xlfn.IFNA(IF(IF($AH498=AQ$5,VLOOKUP(AL498,buff!$K:$L,2,FALSE),"")=0,"",IF($AH498=AQ$5,VLOOKUP(AL498,buff!$K:$L,2,FALSE),"")),"")</f>
        <v/>
      </c>
      <c r="AR498" s="6" t="str">
        <f>_xlfn.IFNA(IF(IF($AH498=AR$5,VLOOKUP(AM498,buff!$K:$L,2,FALSE),"")=0,"",IF($AH498=AR$5,VLOOKUP(AM498,buff!$K:$L,2,FALSE),"")),"")</f>
        <v/>
      </c>
      <c r="AS498" s="6" t="str">
        <f>_xlfn.IFNA(IF(IF($AH498=AS$5,VLOOKUP(AI498,buff!$K:$L,2,FALSE),"")=0,"",IF($AH498=AS$5,VLOOKUP(AI498,buff!$K:$L,2,FALSE),"")),"")</f>
        <v/>
      </c>
      <c r="AT498" s="6" t="str">
        <f>_xlfn.IFNA(IF(IF($AH498=AT$5,VLOOKUP(AJ498,buff!$K:$L,2,FALSE),"")=0,"",IF($AH498=AT$5,VLOOKUP(AJ498,buff!$K:$L,2,FALSE),"")),"")</f>
        <v/>
      </c>
      <c r="AU498" s="6" t="str">
        <f>_xlfn.IFNA(IF(IF($AH498=AU$5,VLOOKUP(AK498,buff!$K:$L,2,FALSE),"")=0,"",IF($AH498=AU$5,VLOOKUP(AK498,buff!$K:$L,2,FALSE),"")),"")</f>
        <v/>
      </c>
      <c r="AV498" s="6" t="str">
        <f>_xlfn.IFNA(IF(IF($AH498=AV$5,VLOOKUP(AL498,buff!$K:$L,2,FALSE),"")=0,"",IF($AH498=AV$5,VLOOKUP(AL498,buff!$K:$L,2,FALSE),"")),"")</f>
        <v/>
      </c>
      <c r="AW498" s="6" t="str">
        <f>_xlfn.IFNA(IF(IF($AH498=AW$5,VLOOKUP(AM498,buff!$K:$L,2,FALSE),"")=0,"",IF($AH498=AW$5,VLOOKUP(AM498,buff!$K:$L,2,FALSE),"")),"")</f>
        <v/>
      </c>
      <c r="AX498" s="6" t="e">
        <f>VLOOKUP(AI498,buff!K:P,6,FALSE)</f>
        <v>#N/A</v>
      </c>
      <c r="AY498" t="e">
        <f t="shared" si="131"/>
        <v>#N/A</v>
      </c>
      <c r="AZ498" t="e">
        <f t="shared" si="131"/>
        <v>#N/A</v>
      </c>
      <c r="BA498">
        <f t="shared" si="132"/>
        <v>0</v>
      </c>
      <c r="BB498">
        <f t="shared" si="133"/>
        <v>0</v>
      </c>
    </row>
    <row r="499" spans="1:54" x14ac:dyDescent="0.15">
      <c r="A499" t="str">
        <f t="shared" si="124"/>
        <v>胧月主动技能1等级13</v>
      </c>
      <c r="B499" s="8">
        <v>493</v>
      </c>
      <c r="C499" s="8" t="str">
        <f>VLOOKUP(G499,角色!A:B,2,FALSE)</f>
        <v>胧月</v>
      </c>
      <c r="D499" s="8" t="str">
        <f t="shared" si="128"/>
        <v>主动技能1</v>
      </c>
      <c r="E499" s="8">
        <f t="shared" si="134"/>
        <v>13</v>
      </c>
      <c r="F499" s="8">
        <f t="shared" si="135"/>
        <v>1</v>
      </c>
      <c r="G499" s="8">
        <f t="shared" si="136"/>
        <v>9</v>
      </c>
      <c r="H499" s="4" t="s">
        <v>459</v>
      </c>
      <c r="I499" s="24" t="str">
        <f t="shared" si="142"/>
        <v>对敌方单体攻击，造成100%攻击力（+478）点伤害。</v>
      </c>
      <c r="J499" s="4" t="s">
        <v>305</v>
      </c>
      <c r="K499" s="1" t="s">
        <v>103</v>
      </c>
      <c r="L499" s="24" t="s">
        <v>107</v>
      </c>
      <c r="M499" s="4"/>
      <c r="N499" s="4">
        <v>100</v>
      </c>
      <c r="O499" s="4"/>
      <c r="T499" s="6" t="str">
        <f t="shared" si="143"/>
        <v/>
      </c>
      <c r="U499" s="6" t="str">
        <f t="shared" si="144"/>
        <v/>
      </c>
      <c r="Y499">
        <f t="shared" si="145"/>
        <v>0</v>
      </c>
      <c r="Z499">
        <v>100</v>
      </c>
      <c r="AA499" s="23">
        <v>10</v>
      </c>
      <c r="AB499" s="23">
        <f>INT(VLOOKUP(VLOOKUP($C499,角色技能升级比率表!$B:$C,2,FALSE),角色属性概况!E:F,2,FALSE)*VLOOKUP(E499,角色属性概况!I:M,3,FALSE)*AA499/100)</f>
        <v>478</v>
      </c>
      <c r="AE499">
        <v>0</v>
      </c>
      <c r="AF499" s="23">
        <f t="shared" si="129"/>
        <v>0</v>
      </c>
      <c r="AG499" s="23">
        <f t="shared" si="130"/>
        <v>0</v>
      </c>
      <c r="AN499" s="6" t="str">
        <f>_xlfn.IFNA(IF(IF($AH499=AN$5,VLOOKUP(AI499,buff!$K:$L,2,FALSE),"")=0,"",IF($AH499=AN$5,VLOOKUP(AI499,buff!$K:$L,2,FALSE),"")),"")</f>
        <v/>
      </c>
      <c r="AO499" s="6" t="str">
        <f>_xlfn.IFNA(IF(IF($AH499=AO$5,VLOOKUP(AJ499,buff!$K:$L,2,FALSE),"")=0,"",IF($AH499=AO$5,VLOOKUP(AJ499,buff!$K:$L,2,FALSE),"")),"")</f>
        <v/>
      </c>
      <c r="AP499" s="6" t="str">
        <f>_xlfn.IFNA(IF(IF($AH499=AP$5,VLOOKUP(AK499,buff!$K:$L,2,FALSE),"")=0,"",IF($AH499=AP$5,VLOOKUP(AK499,buff!$K:$L,2,FALSE),"")),"")</f>
        <v/>
      </c>
      <c r="AQ499" s="6" t="str">
        <f>_xlfn.IFNA(IF(IF($AH499=AQ$5,VLOOKUP(AL499,buff!$K:$L,2,FALSE),"")=0,"",IF($AH499=AQ$5,VLOOKUP(AL499,buff!$K:$L,2,FALSE),"")),"")</f>
        <v/>
      </c>
      <c r="AR499" s="6" t="str">
        <f>_xlfn.IFNA(IF(IF($AH499=AR$5,VLOOKUP(AM499,buff!$K:$L,2,FALSE),"")=0,"",IF($AH499=AR$5,VLOOKUP(AM499,buff!$K:$L,2,FALSE),"")),"")</f>
        <v/>
      </c>
      <c r="AS499" s="6" t="str">
        <f>_xlfn.IFNA(IF(IF($AH499=AS$5,VLOOKUP(AI499,buff!$K:$L,2,FALSE),"")=0,"",IF($AH499=AS$5,VLOOKUP(AI499,buff!$K:$L,2,FALSE),"")),"")</f>
        <v/>
      </c>
      <c r="AT499" s="6" t="str">
        <f>_xlfn.IFNA(IF(IF($AH499=AT$5,VLOOKUP(AJ499,buff!$K:$L,2,FALSE),"")=0,"",IF($AH499=AT$5,VLOOKUP(AJ499,buff!$K:$L,2,FALSE),"")),"")</f>
        <v/>
      </c>
      <c r="AU499" s="6" t="str">
        <f>_xlfn.IFNA(IF(IF($AH499=AU$5,VLOOKUP(AK499,buff!$K:$L,2,FALSE),"")=0,"",IF($AH499=AU$5,VLOOKUP(AK499,buff!$K:$L,2,FALSE),"")),"")</f>
        <v/>
      </c>
      <c r="AV499" s="6" t="str">
        <f>_xlfn.IFNA(IF(IF($AH499=AV$5,VLOOKUP(AL499,buff!$K:$L,2,FALSE),"")=0,"",IF($AH499=AV$5,VLOOKUP(AL499,buff!$K:$L,2,FALSE),"")),"")</f>
        <v/>
      </c>
      <c r="AW499" s="6" t="str">
        <f>_xlfn.IFNA(IF(IF($AH499=AW$5,VLOOKUP(AM499,buff!$K:$L,2,FALSE),"")=0,"",IF($AH499=AW$5,VLOOKUP(AM499,buff!$K:$L,2,FALSE),"")),"")</f>
        <v/>
      </c>
      <c r="AX499" s="6" t="e">
        <f>VLOOKUP(AI499,buff!K:P,6,FALSE)</f>
        <v>#N/A</v>
      </c>
      <c r="AY499" t="e">
        <f t="shared" si="131"/>
        <v>#N/A</v>
      </c>
      <c r="AZ499" t="e">
        <f t="shared" si="131"/>
        <v>#N/A</v>
      </c>
      <c r="BA499">
        <f t="shared" si="132"/>
        <v>0</v>
      </c>
      <c r="BB499">
        <f t="shared" si="133"/>
        <v>0</v>
      </c>
    </row>
    <row r="500" spans="1:54" x14ac:dyDescent="0.15">
      <c r="A500" t="str">
        <f t="shared" si="124"/>
        <v>胧月主动技能1等级14</v>
      </c>
      <c r="B500" s="8">
        <v>494</v>
      </c>
      <c r="C500" s="8" t="str">
        <f>VLOOKUP(G500,角色!A:B,2,FALSE)</f>
        <v>胧月</v>
      </c>
      <c r="D500" s="8" t="str">
        <f t="shared" si="128"/>
        <v>主动技能1</v>
      </c>
      <c r="E500" s="8">
        <f t="shared" si="134"/>
        <v>14</v>
      </c>
      <c r="F500" s="8">
        <f t="shared" si="135"/>
        <v>1</v>
      </c>
      <c r="G500" s="8">
        <f t="shared" si="136"/>
        <v>9</v>
      </c>
      <c r="H500" s="4" t="s">
        <v>459</v>
      </c>
      <c r="I500" s="24" t="str">
        <f t="shared" si="142"/>
        <v>对敌方单体攻击，造成100%攻击力（+588）点伤害。</v>
      </c>
      <c r="J500" s="4" t="s">
        <v>305</v>
      </c>
      <c r="K500" s="1" t="s">
        <v>103</v>
      </c>
      <c r="L500" s="24" t="s">
        <v>107</v>
      </c>
      <c r="M500" s="4"/>
      <c r="N500" s="4">
        <v>100</v>
      </c>
      <c r="O500" s="4"/>
      <c r="T500" s="6" t="str">
        <f t="shared" si="143"/>
        <v/>
      </c>
      <c r="U500" s="6" t="str">
        <f t="shared" si="144"/>
        <v/>
      </c>
      <c r="Y500">
        <f t="shared" si="145"/>
        <v>0</v>
      </c>
      <c r="Z500">
        <v>100</v>
      </c>
      <c r="AA500" s="23">
        <v>10</v>
      </c>
      <c r="AB500" s="23">
        <f>INT(VLOOKUP(VLOOKUP($C500,角色技能升级比率表!$B:$C,2,FALSE),角色属性概况!E:F,2,FALSE)*VLOOKUP(E500,角色属性概况!I:M,3,FALSE)*AA500/100)</f>
        <v>588</v>
      </c>
      <c r="AE500">
        <v>0</v>
      </c>
      <c r="AF500" s="23">
        <f t="shared" si="129"/>
        <v>0</v>
      </c>
      <c r="AG500" s="23">
        <f t="shared" si="130"/>
        <v>0</v>
      </c>
      <c r="AN500" s="6" t="str">
        <f>_xlfn.IFNA(IF(IF($AH500=AN$5,VLOOKUP(AI500,buff!$K:$L,2,FALSE),"")=0,"",IF($AH500=AN$5,VLOOKUP(AI500,buff!$K:$L,2,FALSE),"")),"")</f>
        <v/>
      </c>
      <c r="AO500" s="6" t="str">
        <f>_xlfn.IFNA(IF(IF($AH500=AO$5,VLOOKUP(AJ500,buff!$K:$L,2,FALSE),"")=0,"",IF($AH500=AO$5,VLOOKUP(AJ500,buff!$K:$L,2,FALSE),"")),"")</f>
        <v/>
      </c>
      <c r="AP500" s="6" t="str">
        <f>_xlfn.IFNA(IF(IF($AH500=AP$5,VLOOKUP(AK500,buff!$K:$L,2,FALSE),"")=0,"",IF($AH500=AP$5,VLOOKUP(AK500,buff!$K:$L,2,FALSE),"")),"")</f>
        <v/>
      </c>
      <c r="AQ500" s="6" t="str">
        <f>_xlfn.IFNA(IF(IF($AH500=AQ$5,VLOOKUP(AL500,buff!$K:$L,2,FALSE),"")=0,"",IF($AH500=AQ$5,VLOOKUP(AL500,buff!$K:$L,2,FALSE),"")),"")</f>
        <v/>
      </c>
      <c r="AR500" s="6" t="str">
        <f>_xlfn.IFNA(IF(IF($AH500=AR$5,VLOOKUP(AM500,buff!$K:$L,2,FALSE),"")=0,"",IF($AH500=AR$5,VLOOKUP(AM500,buff!$K:$L,2,FALSE),"")),"")</f>
        <v/>
      </c>
      <c r="AS500" s="6" t="str">
        <f>_xlfn.IFNA(IF(IF($AH500=AS$5,VLOOKUP(AI500,buff!$K:$L,2,FALSE),"")=0,"",IF($AH500=AS$5,VLOOKUP(AI500,buff!$K:$L,2,FALSE),"")),"")</f>
        <v/>
      </c>
      <c r="AT500" s="6" t="str">
        <f>_xlfn.IFNA(IF(IF($AH500=AT$5,VLOOKUP(AJ500,buff!$K:$L,2,FALSE),"")=0,"",IF($AH500=AT$5,VLOOKUP(AJ500,buff!$K:$L,2,FALSE),"")),"")</f>
        <v/>
      </c>
      <c r="AU500" s="6" t="str">
        <f>_xlfn.IFNA(IF(IF($AH500=AU$5,VLOOKUP(AK500,buff!$K:$L,2,FALSE),"")=0,"",IF($AH500=AU$5,VLOOKUP(AK500,buff!$K:$L,2,FALSE),"")),"")</f>
        <v/>
      </c>
      <c r="AV500" s="6" t="str">
        <f>_xlfn.IFNA(IF(IF($AH500=AV$5,VLOOKUP(AL500,buff!$K:$L,2,FALSE),"")=0,"",IF($AH500=AV$5,VLOOKUP(AL500,buff!$K:$L,2,FALSE),"")),"")</f>
        <v/>
      </c>
      <c r="AW500" s="6" t="str">
        <f>_xlfn.IFNA(IF(IF($AH500=AW$5,VLOOKUP(AM500,buff!$K:$L,2,FALSE),"")=0,"",IF($AH500=AW$5,VLOOKUP(AM500,buff!$K:$L,2,FALSE),"")),"")</f>
        <v/>
      </c>
      <c r="AX500" s="6" t="e">
        <f>VLOOKUP(AI500,buff!K:P,6,FALSE)</f>
        <v>#N/A</v>
      </c>
      <c r="AY500" t="e">
        <f t="shared" si="131"/>
        <v>#N/A</v>
      </c>
      <c r="AZ500" t="e">
        <f t="shared" si="131"/>
        <v>#N/A</v>
      </c>
      <c r="BA500">
        <f t="shared" si="132"/>
        <v>0</v>
      </c>
      <c r="BB500">
        <f t="shared" si="133"/>
        <v>0</v>
      </c>
    </row>
    <row r="501" spans="1:54" x14ac:dyDescent="0.15">
      <c r="A501" t="str">
        <f t="shared" si="124"/>
        <v>胧月主动技能1等级15</v>
      </c>
      <c r="B501" s="8">
        <v>495</v>
      </c>
      <c r="C501" s="8" t="str">
        <f>VLOOKUP(G501,角色!A:B,2,FALSE)</f>
        <v>胧月</v>
      </c>
      <c r="D501" s="8" t="str">
        <f t="shared" si="128"/>
        <v>主动技能1</v>
      </c>
      <c r="E501" s="8">
        <f t="shared" si="134"/>
        <v>15</v>
      </c>
      <c r="F501" s="8">
        <f t="shared" si="135"/>
        <v>1</v>
      </c>
      <c r="G501" s="8">
        <f t="shared" si="136"/>
        <v>9</v>
      </c>
      <c r="H501" s="4" t="s">
        <v>459</v>
      </c>
      <c r="I501" s="24" t="str">
        <f t="shared" si="142"/>
        <v>对敌方单体攻击，造成100%攻击力（+724）点伤害。</v>
      </c>
      <c r="J501" s="4" t="s">
        <v>305</v>
      </c>
      <c r="K501" s="1" t="s">
        <v>103</v>
      </c>
      <c r="L501" s="24" t="s">
        <v>107</v>
      </c>
      <c r="M501" s="4"/>
      <c r="N501" s="4">
        <v>100</v>
      </c>
      <c r="O501" s="4"/>
      <c r="T501" s="6" t="str">
        <f t="shared" si="143"/>
        <v/>
      </c>
      <c r="U501" s="6" t="str">
        <f t="shared" si="144"/>
        <v/>
      </c>
      <c r="Y501">
        <f t="shared" si="145"/>
        <v>0</v>
      </c>
      <c r="Z501">
        <v>100</v>
      </c>
      <c r="AA501" s="23">
        <v>10</v>
      </c>
      <c r="AB501" s="23">
        <f>INT(VLOOKUP(VLOOKUP($C501,角色技能升级比率表!$B:$C,2,FALSE),角色属性概况!E:F,2,FALSE)*VLOOKUP(E501,角色属性概况!I:M,3,FALSE)*AA501/100)</f>
        <v>724</v>
      </c>
      <c r="AE501">
        <v>0</v>
      </c>
      <c r="AF501" s="23">
        <f t="shared" si="129"/>
        <v>0</v>
      </c>
      <c r="AG501" s="23">
        <f t="shared" si="130"/>
        <v>0</v>
      </c>
      <c r="AN501" s="6" t="str">
        <f>_xlfn.IFNA(IF(IF($AH501=AN$5,VLOOKUP(AI501,buff!$K:$L,2,FALSE),"")=0,"",IF($AH501=AN$5,VLOOKUP(AI501,buff!$K:$L,2,FALSE),"")),"")</f>
        <v/>
      </c>
      <c r="AO501" s="6" t="str">
        <f>_xlfn.IFNA(IF(IF($AH501=AO$5,VLOOKUP(AJ501,buff!$K:$L,2,FALSE),"")=0,"",IF($AH501=AO$5,VLOOKUP(AJ501,buff!$K:$L,2,FALSE),"")),"")</f>
        <v/>
      </c>
      <c r="AP501" s="6" t="str">
        <f>_xlfn.IFNA(IF(IF($AH501=AP$5,VLOOKUP(AK501,buff!$K:$L,2,FALSE),"")=0,"",IF($AH501=AP$5,VLOOKUP(AK501,buff!$K:$L,2,FALSE),"")),"")</f>
        <v/>
      </c>
      <c r="AQ501" s="6" t="str">
        <f>_xlfn.IFNA(IF(IF($AH501=AQ$5,VLOOKUP(AL501,buff!$K:$L,2,FALSE),"")=0,"",IF($AH501=AQ$5,VLOOKUP(AL501,buff!$K:$L,2,FALSE),"")),"")</f>
        <v/>
      </c>
      <c r="AR501" s="6" t="str">
        <f>_xlfn.IFNA(IF(IF($AH501=AR$5,VLOOKUP(AM501,buff!$K:$L,2,FALSE),"")=0,"",IF($AH501=AR$5,VLOOKUP(AM501,buff!$K:$L,2,FALSE),"")),"")</f>
        <v/>
      </c>
      <c r="AS501" s="6" t="str">
        <f>_xlfn.IFNA(IF(IF($AH501=AS$5,VLOOKUP(AI501,buff!$K:$L,2,FALSE),"")=0,"",IF($AH501=AS$5,VLOOKUP(AI501,buff!$K:$L,2,FALSE),"")),"")</f>
        <v/>
      </c>
      <c r="AT501" s="6" t="str">
        <f>_xlfn.IFNA(IF(IF($AH501=AT$5,VLOOKUP(AJ501,buff!$K:$L,2,FALSE),"")=0,"",IF($AH501=AT$5,VLOOKUP(AJ501,buff!$K:$L,2,FALSE),"")),"")</f>
        <v/>
      </c>
      <c r="AU501" s="6" t="str">
        <f>_xlfn.IFNA(IF(IF($AH501=AU$5,VLOOKUP(AK501,buff!$K:$L,2,FALSE),"")=0,"",IF($AH501=AU$5,VLOOKUP(AK501,buff!$K:$L,2,FALSE),"")),"")</f>
        <v/>
      </c>
      <c r="AV501" s="6" t="str">
        <f>_xlfn.IFNA(IF(IF($AH501=AV$5,VLOOKUP(AL501,buff!$K:$L,2,FALSE),"")=0,"",IF($AH501=AV$5,VLOOKUP(AL501,buff!$K:$L,2,FALSE),"")),"")</f>
        <v/>
      </c>
      <c r="AW501" s="6" t="str">
        <f>_xlfn.IFNA(IF(IF($AH501=AW$5,VLOOKUP(AM501,buff!$K:$L,2,FALSE),"")=0,"",IF($AH501=AW$5,VLOOKUP(AM501,buff!$K:$L,2,FALSE),"")),"")</f>
        <v/>
      </c>
      <c r="AX501" s="6" t="e">
        <f>VLOOKUP(AI501,buff!K:P,6,FALSE)</f>
        <v>#N/A</v>
      </c>
      <c r="AY501" t="e">
        <f t="shared" si="131"/>
        <v>#N/A</v>
      </c>
      <c r="AZ501" t="e">
        <f t="shared" si="131"/>
        <v>#N/A</v>
      </c>
      <c r="BA501">
        <f t="shared" si="132"/>
        <v>0</v>
      </c>
      <c r="BB501">
        <f t="shared" si="133"/>
        <v>0</v>
      </c>
    </row>
    <row r="502" spans="1:54" x14ac:dyDescent="0.15">
      <c r="A502" t="str">
        <f t="shared" si="124"/>
        <v>胧月主动技能1等级16</v>
      </c>
      <c r="B502" s="8">
        <v>496</v>
      </c>
      <c r="C502" s="8" t="str">
        <f>VLOOKUP(G502,角色!A:B,2,FALSE)</f>
        <v>胧月</v>
      </c>
      <c r="D502" s="8" t="str">
        <f t="shared" si="128"/>
        <v>主动技能1</v>
      </c>
      <c r="E502" s="8">
        <f t="shared" si="134"/>
        <v>16</v>
      </c>
      <c r="F502" s="8">
        <f t="shared" si="135"/>
        <v>1</v>
      </c>
      <c r="G502" s="8">
        <f t="shared" si="136"/>
        <v>9</v>
      </c>
      <c r="H502" s="4" t="s">
        <v>459</v>
      </c>
      <c r="I502" s="24" t="str">
        <f t="shared" si="142"/>
        <v>对敌方单体攻击，造成100%攻击力（+892）点伤害。</v>
      </c>
      <c r="J502" s="4" t="s">
        <v>305</v>
      </c>
      <c r="K502" s="1" t="s">
        <v>103</v>
      </c>
      <c r="L502" s="24" t="s">
        <v>107</v>
      </c>
      <c r="M502" s="4"/>
      <c r="N502" s="4">
        <v>100</v>
      </c>
      <c r="O502" s="4"/>
      <c r="T502" s="6" t="str">
        <f t="shared" si="143"/>
        <v/>
      </c>
      <c r="U502" s="6" t="str">
        <f t="shared" si="144"/>
        <v/>
      </c>
      <c r="Y502">
        <f t="shared" si="145"/>
        <v>0</v>
      </c>
      <c r="Z502">
        <v>100</v>
      </c>
      <c r="AA502" s="23">
        <v>10</v>
      </c>
      <c r="AB502" s="23">
        <f>INT(VLOOKUP(VLOOKUP($C502,角色技能升级比率表!$B:$C,2,FALSE),角色属性概况!E:F,2,FALSE)*VLOOKUP(E502,角色属性概况!I:M,3,FALSE)*AA502/100)</f>
        <v>892</v>
      </c>
      <c r="AE502">
        <v>0</v>
      </c>
      <c r="AF502" s="23">
        <f t="shared" si="129"/>
        <v>0</v>
      </c>
      <c r="AG502" s="23">
        <f t="shared" si="130"/>
        <v>0</v>
      </c>
      <c r="AN502" s="6" t="str">
        <f>_xlfn.IFNA(IF(IF($AH502=AN$5,VLOOKUP(AI502,buff!$K:$L,2,FALSE),"")=0,"",IF($AH502=AN$5,VLOOKUP(AI502,buff!$K:$L,2,FALSE),"")),"")</f>
        <v/>
      </c>
      <c r="AO502" s="6" t="str">
        <f>_xlfn.IFNA(IF(IF($AH502=AO$5,VLOOKUP(AJ502,buff!$K:$L,2,FALSE),"")=0,"",IF($AH502=AO$5,VLOOKUP(AJ502,buff!$K:$L,2,FALSE),"")),"")</f>
        <v/>
      </c>
      <c r="AP502" s="6" t="str">
        <f>_xlfn.IFNA(IF(IF($AH502=AP$5,VLOOKUP(AK502,buff!$K:$L,2,FALSE),"")=0,"",IF($AH502=AP$5,VLOOKUP(AK502,buff!$K:$L,2,FALSE),"")),"")</f>
        <v/>
      </c>
      <c r="AQ502" s="6" t="str">
        <f>_xlfn.IFNA(IF(IF($AH502=AQ$5,VLOOKUP(AL502,buff!$K:$L,2,FALSE),"")=0,"",IF($AH502=AQ$5,VLOOKUP(AL502,buff!$K:$L,2,FALSE),"")),"")</f>
        <v/>
      </c>
      <c r="AR502" s="6" t="str">
        <f>_xlfn.IFNA(IF(IF($AH502=AR$5,VLOOKUP(AM502,buff!$K:$L,2,FALSE),"")=0,"",IF($AH502=AR$5,VLOOKUP(AM502,buff!$K:$L,2,FALSE),"")),"")</f>
        <v/>
      </c>
      <c r="AS502" s="6" t="str">
        <f>_xlfn.IFNA(IF(IF($AH502=AS$5,VLOOKUP(AI502,buff!$K:$L,2,FALSE),"")=0,"",IF($AH502=AS$5,VLOOKUP(AI502,buff!$K:$L,2,FALSE),"")),"")</f>
        <v/>
      </c>
      <c r="AT502" s="6" t="str">
        <f>_xlfn.IFNA(IF(IF($AH502=AT$5,VLOOKUP(AJ502,buff!$K:$L,2,FALSE),"")=0,"",IF($AH502=AT$5,VLOOKUP(AJ502,buff!$K:$L,2,FALSE),"")),"")</f>
        <v/>
      </c>
      <c r="AU502" s="6" t="str">
        <f>_xlfn.IFNA(IF(IF($AH502=AU$5,VLOOKUP(AK502,buff!$K:$L,2,FALSE),"")=0,"",IF($AH502=AU$5,VLOOKUP(AK502,buff!$K:$L,2,FALSE),"")),"")</f>
        <v/>
      </c>
      <c r="AV502" s="6" t="str">
        <f>_xlfn.IFNA(IF(IF($AH502=AV$5,VLOOKUP(AL502,buff!$K:$L,2,FALSE),"")=0,"",IF($AH502=AV$5,VLOOKUP(AL502,buff!$K:$L,2,FALSE),"")),"")</f>
        <v/>
      </c>
      <c r="AW502" s="6" t="str">
        <f>_xlfn.IFNA(IF(IF($AH502=AW$5,VLOOKUP(AM502,buff!$K:$L,2,FALSE),"")=0,"",IF($AH502=AW$5,VLOOKUP(AM502,buff!$K:$L,2,FALSE),"")),"")</f>
        <v/>
      </c>
      <c r="AX502" s="6" t="e">
        <f>VLOOKUP(AI502,buff!K:P,6,FALSE)</f>
        <v>#N/A</v>
      </c>
      <c r="AY502" t="e">
        <f t="shared" si="131"/>
        <v>#N/A</v>
      </c>
      <c r="AZ502" t="e">
        <f t="shared" si="131"/>
        <v>#N/A</v>
      </c>
      <c r="BA502">
        <f t="shared" si="132"/>
        <v>0</v>
      </c>
      <c r="BB502">
        <f t="shared" si="133"/>
        <v>0</v>
      </c>
    </row>
    <row r="503" spans="1:54" x14ac:dyDescent="0.15">
      <c r="A503" t="str">
        <f t="shared" si="124"/>
        <v>胧月主动技能1等级17</v>
      </c>
      <c r="B503" s="8">
        <v>497</v>
      </c>
      <c r="C503" s="8" t="str">
        <f>VLOOKUP(G503,角色!A:B,2,FALSE)</f>
        <v>胧月</v>
      </c>
      <c r="D503" s="8" t="str">
        <f t="shared" si="128"/>
        <v>主动技能1</v>
      </c>
      <c r="E503" s="8">
        <f t="shared" si="134"/>
        <v>17</v>
      </c>
      <c r="F503" s="8">
        <f t="shared" si="135"/>
        <v>1</v>
      </c>
      <c r="G503" s="8">
        <f t="shared" si="136"/>
        <v>9</v>
      </c>
      <c r="H503" s="4" t="s">
        <v>459</v>
      </c>
      <c r="I503" s="24" t="str">
        <f t="shared" si="142"/>
        <v>对敌方单体攻击，造成100%攻击力（+1098）点伤害。</v>
      </c>
      <c r="J503" s="4" t="s">
        <v>305</v>
      </c>
      <c r="K503" s="1" t="s">
        <v>103</v>
      </c>
      <c r="L503" s="24" t="s">
        <v>107</v>
      </c>
      <c r="M503" s="4"/>
      <c r="N503" s="4">
        <v>100</v>
      </c>
      <c r="O503" s="4"/>
      <c r="T503" s="6" t="str">
        <f t="shared" si="143"/>
        <v/>
      </c>
      <c r="U503" s="6" t="str">
        <f t="shared" si="144"/>
        <v/>
      </c>
      <c r="Y503">
        <f t="shared" si="145"/>
        <v>0</v>
      </c>
      <c r="Z503">
        <v>100</v>
      </c>
      <c r="AA503" s="23">
        <v>10</v>
      </c>
      <c r="AB503" s="23">
        <f>INT(VLOOKUP(VLOOKUP($C503,角色技能升级比率表!$B:$C,2,FALSE),角色属性概况!E:F,2,FALSE)*VLOOKUP(E503,角色属性概况!I:M,3,FALSE)*AA503/100)</f>
        <v>1098</v>
      </c>
      <c r="AE503">
        <v>0</v>
      </c>
      <c r="AF503" s="23">
        <f t="shared" si="129"/>
        <v>0</v>
      </c>
      <c r="AG503" s="23">
        <f t="shared" si="130"/>
        <v>0</v>
      </c>
      <c r="AN503" s="6" t="str">
        <f>_xlfn.IFNA(IF(IF($AH503=AN$5,VLOOKUP(AI503,buff!$K:$L,2,FALSE),"")=0,"",IF($AH503=AN$5,VLOOKUP(AI503,buff!$K:$L,2,FALSE),"")),"")</f>
        <v/>
      </c>
      <c r="AO503" s="6" t="str">
        <f>_xlfn.IFNA(IF(IF($AH503=AO$5,VLOOKUP(AJ503,buff!$K:$L,2,FALSE),"")=0,"",IF($AH503=AO$5,VLOOKUP(AJ503,buff!$K:$L,2,FALSE),"")),"")</f>
        <v/>
      </c>
      <c r="AP503" s="6" t="str">
        <f>_xlfn.IFNA(IF(IF($AH503=AP$5,VLOOKUP(AK503,buff!$K:$L,2,FALSE),"")=0,"",IF($AH503=AP$5,VLOOKUP(AK503,buff!$K:$L,2,FALSE),"")),"")</f>
        <v/>
      </c>
      <c r="AQ503" s="6" t="str">
        <f>_xlfn.IFNA(IF(IF($AH503=AQ$5,VLOOKUP(AL503,buff!$K:$L,2,FALSE),"")=0,"",IF($AH503=AQ$5,VLOOKUP(AL503,buff!$K:$L,2,FALSE),"")),"")</f>
        <v/>
      </c>
      <c r="AR503" s="6" t="str">
        <f>_xlfn.IFNA(IF(IF($AH503=AR$5,VLOOKUP(AM503,buff!$K:$L,2,FALSE),"")=0,"",IF($AH503=AR$5,VLOOKUP(AM503,buff!$K:$L,2,FALSE),"")),"")</f>
        <v/>
      </c>
      <c r="AS503" s="6" t="str">
        <f>_xlfn.IFNA(IF(IF($AH503=AS$5,VLOOKUP(AI503,buff!$K:$L,2,FALSE),"")=0,"",IF($AH503=AS$5,VLOOKUP(AI503,buff!$K:$L,2,FALSE),"")),"")</f>
        <v/>
      </c>
      <c r="AT503" s="6" t="str">
        <f>_xlfn.IFNA(IF(IF($AH503=AT$5,VLOOKUP(AJ503,buff!$K:$L,2,FALSE),"")=0,"",IF($AH503=AT$5,VLOOKUP(AJ503,buff!$K:$L,2,FALSE),"")),"")</f>
        <v/>
      </c>
      <c r="AU503" s="6" t="str">
        <f>_xlfn.IFNA(IF(IF($AH503=AU$5,VLOOKUP(AK503,buff!$K:$L,2,FALSE),"")=0,"",IF($AH503=AU$5,VLOOKUP(AK503,buff!$K:$L,2,FALSE),"")),"")</f>
        <v/>
      </c>
      <c r="AV503" s="6" t="str">
        <f>_xlfn.IFNA(IF(IF($AH503=AV$5,VLOOKUP(AL503,buff!$K:$L,2,FALSE),"")=0,"",IF($AH503=AV$5,VLOOKUP(AL503,buff!$K:$L,2,FALSE),"")),"")</f>
        <v/>
      </c>
      <c r="AW503" s="6" t="str">
        <f>_xlfn.IFNA(IF(IF($AH503=AW$5,VLOOKUP(AM503,buff!$K:$L,2,FALSE),"")=0,"",IF($AH503=AW$5,VLOOKUP(AM503,buff!$K:$L,2,FALSE),"")),"")</f>
        <v/>
      </c>
      <c r="AX503" s="6" t="e">
        <f>VLOOKUP(AI503,buff!K:P,6,FALSE)</f>
        <v>#N/A</v>
      </c>
      <c r="AY503" t="e">
        <f t="shared" si="131"/>
        <v>#N/A</v>
      </c>
      <c r="AZ503" t="e">
        <f t="shared" si="131"/>
        <v>#N/A</v>
      </c>
      <c r="BA503">
        <f t="shared" si="132"/>
        <v>0</v>
      </c>
      <c r="BB503">
        <f t="shared" si="133"/>
        <v>0</v>
      </c>
    </row>
    <row r="504" spans="1:54" x14ac:dyDescent="0.15">
      <c r="A504" t="str">
        <f t="shared" si="124"/>
        <v>胧月主动技能1等级18</v>
      </c>
      <c r="B504" s="8">
        <v>498</v>
      </c>
      <c r="C504" s="8" t="str">
        <f>VLOOKUP(G504,角色!A:B,2,FALSE)</f>
        <v>胧月</v>
      </c>
      <c r="D504" s="8" t="str">
        <f t="shared" si="128"/>
        <v>主动技能1</v>
      </c>
      <c r="E504" s="8">
        <f t="shared" si="134"/>
        <v>18</v>
      </c>
      <c r="F504" s="8">
        <f t="shared" si="135"/>
        <v>1</v>
      </c>
      <c r="G504" s="8">
        <f t="shared" si="136"/>
        <v>9</v>
      </c>
      <c r="H504" s="4" t="s">
        <v>459</v>
      </c>
      <c r="I504" s="24" t="str">
        <f t="shared" si="142"/>
        <v>对敌方单体攻击，造成100%攻击力（+1352）点伤害。</v>
      </c>
      <c r="J504" s="4" t="s">
        <v>305</v>
      </c>
      <c r="K504" s="1" t="s">
        <v>103</v>
      </c>
      <c r="L504" s="24" t="s">
        <v>107</v>
      </c>
      <c r="M504" s="4"/>
      <c r="N504" s="4">
        <v>100</v>
      </c>
      <c r="O504" s="4"/>
      <c r="T504" s="6" t="str">
        <f t="shared" si="143"/>
        <v/>
      </c>
      <c r="U504" s="6" t="str">
        <f t="shared" si="144"/>
        <v/>
      </c>
      <c r="Y504">
        <f t="shared" si="145"/>
        <v>0</v>
      </c>
      <c r="Z504">
        <v>100</v>
      </c>
      <c r="AA504" s="23">
        <v>10</v>
      </c>
      <c r="AB504" s="23">
        <f>INT(VLOOKUP(VLOOKUP($C504,角色技能升级比率表!$B:$C,2,FALSE),角色属性概况!E:F,2,FALSE)*VLOOKUP(E504,角色属性概况!I:M,3,FALSE)*AA504/100)</f>
        <v>1352</v>
      </c>
      <c r="AE504">
        <v>0</v>
      </c>
      <c r="AF504" s="23">
        <f t="shared" si="129"/>
        <v>0</v>
      </c>
      <c r="AG504" s="23">
        <f t="shared" si="130"/>
        <v>0</v>
      </c>
      <c r="AN504" s="6" t="str">
        <f>_xlfn.IFNA(IF(IF($AH504=AN$5,VLOOKUP(AI504,buff!$K:$L,2,FALSE),"")=0,"",IF($AH504=AN$5,VLOOKUP(AI504,buff!$K:$L,2,FALSE),"")),"")</f>
        <v/>
      </c>
      <c r="AO504" s="6" t="str">
        <f>_xlfn.IFNA(IF(IF($AH504=AO$5,VLOOKUP(AJ504,buff!$K:$L,2,FALSE),"")=0,"",IF($AH504=AO$5,VLOOKUP(AJ504,buff!$K:$L,2,FALSE),"")),"")</f>
        <v/>
      </c>
      <c r="AP504" s="6" t="str">
        <f>_xlfn.IFNA(IF(IF($AH504=AP$5,VLOOKUP(AK504,buff!$K:$L,2,FALSE),"")=0,"",IF($AH504=AP$5,VLOOKUP(AK504,buff!$K:$L,2,FALSE),"")),"")</f>
        <v/>
      </c>
      <c r="AQ504" s="6" t="str">
        <f>_xlfn.IFNA(IF(IF($AH504=AQ$5,VLOOKUP(AL504,buff!$K:$L,2,FALSE),"")=0,"",IF($AH504=AQ$5,VLOOKUP(AL504,buff!$K:$L,2,FALSE),"")),"")</f>
        <v/>
      </c>
      <c r="AR504" s="6" t="str">
        <f>_xlfn.IFNA(IF(IF($AH504=AR$5,VLOOKUP(AM504,buff!$K:$L,2,FALSE),"")=0,"",IF($AH504=AR$5,VLOOKUP(AM504,buff!$K:$L,2,FALSE),"")),"")</f>
        <v/>
      </c>
      <c r="AS504" s="6" t="str">
        <f>_xlfn.IFNA(IF(IF($AH504=AS$5,VLOOKUP(AI504,buff!$K:$L,2,FALSE),"")=0,"",IF($AH504=AS$5,VLOOKUP(AI504,buff!$K:$L,2,FALSE),"")),"")</f>
        <v/>
      </c>
      <c r="AT504" s="6" t="str">
        <f>_xlfn.IFNA(IF(IF($AH504=AT$5,VLOOKUP(AJ504,buff!$K:$L,2,FALSE),"")=0,"",IF($AH504=AT$5,VLOOKUP(AJ504,buff!$K:$L,2,FALSE),"")),"")</f>
        <v/>
      </c>
      <c r="AU504" s="6" t="str">
        <f>_xlfn.IFNA(IF(IF($AH504=AU$5,VLOOKUP(AK504,buff!$K:$L,2,FALSE),"")=0,"",IF($AH504=AU$5,VLOOKUP(AK504,buff!$K:$L,2,FALSE),"")),"")</f>
        <v/>
      </c>
      <c r="AV504" s="6" t="str">
        <f>_xlfn.IFNA(IF(IF($AH504=AV$5,VLOOKUP(AL504,buff!$K:$L,2,FALSE),"")=0,"",IF($AH504=AV$5,VLOOKUP(AL504,buff!$K:$L,2,FALSE),"")),"")</f>
        <v/>
      </c>
      <c r="AW504" s="6" t="str">
        <f>_xlfn.IFNA(IF(IF($AH504=AW$5,VLOOKUP(AM504,buff!$K:$L,2,FALSE),"")=0,"",IF($AH504=AW$5,VLOOKUP(AM504,buff!$K:$L,2,FALSE),"")),"")</f>
        <v/>
      </c>
      <c r="AX504" s="6" t="e">
        <f>VLOOKUP(AI504,buff!K:P,6,FALSE)</f>
        <v>#N/A</v>
      </c>
      <c r="AY504" t="e">
        <f t="shared" si="131"/>
        <v>#N/A</v>
      </c>
      <c r="AZ504" t="e">
        <f t="shared" si="131"/>
        <v>#N/A</v>
      </c>
      <c r="BA504">
        <f t="shared" si="132"/>
        <v>0</v>
      </c>
      <c r="BB504">
        <f t="shared" si="133"/>
        <v>0</v>
      </c>
    </row>
    <row r="505" spans="1:54" x14ac:dyDescent="0.15">
      <c r="A505" t="str">
        <f t="shared" si="124"/>
        <v>胧月主动技能1等级19</v>
      </c>
      <c r="B505" s="8">
        <v>499</v>
      </c>
      <c r="C505" s="8" t="str">
        <f>VLOOKUP(G505,角色!A:B,2,FALSE)</f>
        <v>胧月</v>
      </c>
      <c r="D505" s="8" t="str">
        <f t="shared" si="128"/>
        <v>主动技能1</v>
      </c>
      <c r="E505" s="8">
        <f t="shared" si="134"/>
        <v>19</v>
      </c>
      <c r="F505" s="8">
        <f t="shared" si="135"/>
        <v>1</v>
      </c>
      <c r="G505" s="8">
        <f t="shared" si="136"/>
        <v>9</v>
      </c>
      <c r="H505" s="4" t="s">
        <v>459</v>
      </c>
      <c r="I505" s="24" t="str">
        <f t="shared" si="142"/>
        <v>对敌方单体攻击，造成100%攻击力（+1665）点伤害。</v>
      </c>
      <c r="J505" s="4" t="s">
        <v>305</v>
      </c>
      <c r="K505" s="1" t="s">
        <v>103</v>
      </c>
      <c r="L505" s="24" t="s">
        <v>107</v>
      </c>
      <c r="M505" s="4"/>
      <c r="N505" s="4">
        <v>100</v>
      </c>
      <c r="O505" s="4"/>
      <c r="T505" s="6" t="str">
        <f t="shared" si="143"/>
        <v/>
      </c>
      <c r="U505" s="6" t="str">
        <f t="shared" si="144"/>
        <v/>
      </c>
      <c r="Y505">
        <f t="shared" si="145"/>
        <v>0</v>
      </c>
      <c r="Z505">
        <v>100</v>
      </c>
      <c r="AA505" s="23">
        <v>10</v>
      </c>
      <c r="AB505" s="23">
        <f>INT(VLOOKUP(VLOOKUP($C505,角色技能升级比率表!$B:$C,2,FALSE),角色属性概况!E:F,2,FALSE)*VLOOKUP(E505,角色属性概况!I:M,3,FALSE)*AA505/100)</f>
        <v>1665</v>
      </c>
      <c r="AE505">
        <v>0</v>
      </c>
      <c r="AF505" s="23">
        <f t="shared" si="129"/>
        <v>0</v>
      </c>
      <c r="AG505" s="23">
        <f t="shared" si="130"/>
        <v>0</v>
      </c>
      <c r="AN505" s="6" t="str">
        <f>_xlfn.IFNA(IF(IF($AH505=AN$5,VLOOKUP(AI505,buff!$K:$L,2,FALSE),"")=0,"",IF($AH505=AN$5,VLOOKUP(AI505,buff!$K:$L,2,FALSE),"")),"")</f>
        <v/>
      </c>
      <c r="AO505" s="6" t="str">
        <f>_xlfn.IFNA(IF(IF($AH505=AO$5,VLOOKUP(AJ505,buff!$K:$L,2,FALSE),"")=0,"",IF($AH505=AO$5,VLOOKUP(AJ505,buff!$K:$L,2,FALSE),"")),"")</f>
        <v/>
      </c>
      <c r="AP505" s="6" t="str">
        <f>_xlfn.IFNA(IF(IF($AH505=AP$5,VLOOKUP(AK505,buff!$K:$L,2,FALSE),"")=0,"",IF($AH505=AP$5,VLOOKUP(AK505,buff!$K:$L,2,FALSE),"")),"")</f>
        <v/>
      </c>
      <c r="AQ505" s="6" t="str">
        <f>_xlfn.IFNA(IF(IF($AH505=AQ$5,VLOOKUP(AL505,buff!$K:$L,2,FALSE),"")=0,"",IF($AH505=AQ$5,VLOOKUP(AL505,buff!$K:$L,2,FALSE),"")),"")</f>
        <v/>
      </c>
      <c r="AR505" s="6" t="str">
        <f>_xlfn.IFNA(IF(IF($AH505=AR$5,VLOOKUP(AM505,buff!$K:$L,2,FALSE),"")=0,"",IF($AH505=AR$5,VLOOKUP(AM505,buff!$K:$L,2,FALSE),"")),"")</f>
        <v/>
      </c>
      <c r="AS505" s="6" t="str">
        <f>_xlfn.IFNA(IF(IF($AH505=AS$5,VLOOKUP(AI505,buff!$K:$L,2,FALSE),"")=0,"",IF($AH505=AS$5,VLOOKUP(AI505,buff!$K:$L,2,FALSE),"")),"")</f>
        <v/>
      </c>
      <c r="AT505" s="6" t="str">
        <f>_xlfn.IFNA(IF(IF($AH505=AT$5,VLOOKUP(AJ505,buff!$K:$L,2,FALSE),"")=0,"",IF($AH505=AT$5,VLOOKUP(AJ505,buff!$K:$L,2,FALSE),"")),"")</f>
        <v/>
      </c>
      <c r="AU505" s="6" t="str">
        <f>_xlfn.IFNA(IF(IF($AH505=AU$5,VLOOKUP(AK505,buff!$K:$L,2,FALSE),"")=0,"",IF($AH505=AU$5,VLOOKUP(AK505,buff!$K:$L,2,FALSE),"")),"")</f>
        <v/>
      </c>
      <c r="AV505" s="6" t="str">
        <f>_xlfn.IFNA(IF(IF($AH505=AV$5,VLOOKUP(AL505,buff!$K:$L,2,FALSE),"")=0,"",IF($AH505=AV$5,VLOOKUP(AL505,buff!$K:$L,2,FALSE),"")),"")</f>
        <v/>
      </c>
      <c r="AW505" s="6" t="str">
        <f>_xlfn.IFNA(IF(IF($AH505=AW$5,VLOOKUP(AM505,buff!$K:$L,2,FALSE),"")=0,"",IF($AH505=AW$5,VLOOKUP(AM505,buff!$K:$L,2,FALSE),"")),"")</f>
        <v/>
      </c>
      <c r="AX505" s="6" t="e">
        <f>VLOOKUP(AI505,buff!K:P,6,FALSE)</f>
        <v>#N/A</v>
      </c>
      <c r="AY505" t="e">
        <f t="shared" si="131"/>
        <v>#N/A</v>
      </c>
      <c r="AZ505" t="e">
        <f t="shared" si="131"/>
        <v>#N/A</v>
      </c>
      <c r="BA505">
        <f t="shared" si="132"/>
        <v>0</v>
      </c>
      <c r="BB505">
        <f t="shared" si="133"/>
        <v>0</v>
      </c>
    </row>
    <row r="506" spans="1:54" x14ac:dyDescent="0.15">
      <c r="A506" t="str">
        <f t="shared" si="124"/>
        <v>胧月主动技能1等级20</v>
      </c>
      <c r="B506" s="8">
        <v>500</v>
      </c>
      <c r="C506" s="8" t="str">
        <f>VLOOKUP(G506,角色!A:B,2,FALSE)</f>
        <v>胧月</v>
      </c>
      <c r="D506" s="8" t="str">
        <f t="shared" si="128"/>
        <v>主动技能1</v>
      </c>
      <c r="E506" s="8">
        <f t="shared" si="134"/>
        <v>20</v>
      </c>
      <c r="F506" s="8">
        <f t="shared" si="135"/>
        <v>1</v>
      </c>
      <c r="G506" s="8">
        <f t="shared" si="136"/>
        <v>9</v>
      </c>
      <c r="H506" s="4" t="s">
        <v>459</v>
      </c>
      <c r="I506" s="24" t="str">
        <f t="shared" si="142"/>
        <v>对敌方单体攻击，造成100%攻击力（+2051）点伤害。</v>
      </c>
      <c r="J506" s="4" t="s">
        <v>305</v>
      </c>
      <c r="K506" s="1" t="s">
        <v>103</v>
      </c>
      <c r="L506" s="24" t="s">
        <v>107</v>
      </c>
      <c r="M506" s="4"/>
      <c r="N506" s="4">
        <v>100</v>
      </c>
      <c r="O506" s="4"/>
      <c r="T506" s="6" t="str">
        <f t="shared" si="143"/>
        <v/>
      </c>
      <c r="U506" s="6" t="str">
        <f t="shared" si="144"/>
        <v/>
      </c>
      <c r="Y506">
        <f t="shared" si="145"/>
        <v>0</v>
      </c>
      <c r="Z506">
        <v>100</v>
      </c>
      <c r="AA506" s="23">
        <v>10</v>
      </c>
      <c r="AB506" s="23">
        <f>INT(VLOOKUP(VLOOKUP($C506,角色技能升级比率表!$B:$C,2,FALSE),角色属性概况!E:F,2,FALSE)*VLOOKUP(E506,角色属性概况!I:M,3,FALSE)*AA506/100)</f>
        <v>2051</v>
      </c>
      <c r="AE506">
        <v>0</v>
      </c>
      <c r="AF506" s="23">
        <f t="shared" si="129"/>
        <v>0</v>
      </c>
      <c r="AG506" s="23">
        <f t="shared" si="130"/>
        <v>0</v>
      </c>
      <c r="AN506" s="6" t="str">
        <f>_xlfn.IFNA(IF(IF($AH506=AN$5,VLOOKUP(AI506,buff!$K:$L,2,FALSE),"")=0,"",IF($AH506=AN$5,VLOOKUP(AI506,buff!$K:$L,2,FALSE),"")),"")</f>
        <v/>
      </c>
      <c r="AO506" s="6" t="str">
        <f>_xlfn.IFNA(IF(IF($AH506=AO$5,VLOOKUP(AJ506,buff!$K:$L,2,FALSE),"")=0,"",IF($AH506=AO$5,VLOOKUP(AJ506,buff!$K:$L,2,FALSE),"")),"")</f>
        <v/>
      </c>
      <c r="AP506" s="6" t="str">
        <f>_xlfn.IFNA(IF(IF($AH506=AP$5,VLOOKUP(AK506,buff!$K:$L,2,FALSE),"")=0,"",IF($AH506=AP$5,VLOOKUP(AK506,buff!$K:$L,2,FALSE),"")),"")</f>
        <v/>
      </c>
      <c r="AQ506" s="6" t="str">
        <f>_xlfn.IFNA(IF(IF($AH506=AQ$5,VLOOKUP(AL506,buff!$K:$L,2,FALSE),"")=0,"",IF($AH506=AQ$5,VLOOKUP(AL506,buff!$K:$L,2,FALSE),"")),"")</f>
        <v/>
      </c>
      <c r="AR506" s="6" t="str">
        <f>_xlfn.IFNA(IF(IF($AH506=AR$5,VLOOKUP(AM506,buff!$K:$L,2,FALSE),"")=0,"",IF($AH506=AR$5,VLOOKUP(AM506,buff!$K:$L,2,FALSE),"")),"")</f>
        <v/>
      </c>
      <c r="AS506" s="6" t="str">
        <f>_xlfn.IFNA(IF(IF($AH506=AS$5,VLOOKUP(AI506,buff!$K:$L,2,FALSE),"")=0,"",IF($AH506=AS$5,VLOOKUP(AI506,buff!$K:$L,2,FALSE),"")),"")</f>
        <v/>
      </c>
      <c r="AT506" s="6" t="str">
        <f>_xlfn.IFNA(IF(IF($AH506=AT$5,VLOOKUP(AJ506,buff!$K:$L,2,FALSE),"")=0,"",IF($AH506=AT$5,VLOOKUP(AJ506,buff!$K:$L,2,FALSE),"")),"")</f>
        <v/>
      </c>
      <c r="AU506" s="6" t="str">
        <f>_xlfn.IFNA(IF(IF($AH506=AU$5,VLOOKUP(AK506,buff!$K:$L,2,FALSE),"")=0,"",IF($AH506=AU$5,VLOOKUP(AK506,buff!$K:$L,2,FALSE),"")),"")</f>
        <v/>
      </c>
      <c r="AV506" s="6" t="str">
        <f>_xlfn.IFNA(IF(IF($AH506=AV$5,VLOOKUP(AL506,buff!$K:$L,2,FALSE),"")=0,"",IF($AH506=AV$5,VLOOKUP(AL506,buff!$K:$L,2,FALSE),"")),"")</f>
        <v/>
      </c>
      <c r="AW506" s="6" t="str">
        <f>_xlfn.IFNA(IF(IF($AH506=AW$5,VLOOKUP(AM506,buff!$K:$L,2,FALSE),"")=0,"",IF($AH506=AW$5,VLOOKUP(AM506,buff!$K:$L,2,FALSE),"")),"")</f>
        <v/>
      </c>
      <c r="AX506" s="6" t="e">
        <f>VLOOKUP(AI506,buff!K:P,6,FALSE)</f>
        <v>#N/A</v>
      </c>
      <c r="AY506" t="e">
        <f t="shared" si="131"/>
        <v>#N/A</v>
      </c>
      <c r="AZ506" t="e">
        <f t="shared" si="131"/>
        <v>#N/A</v>
      </c>
      <c r="BA506">
        <f t="shared" si="132"/>
        <v>0</v>
      </c>
      <c r="BB506">
        <f t="shared" si="133"/>
        <v>0</v>
      </c>
    </row>
    <row r="507" spans="1:54" x14ac:dyDescent="0.15">
      <c r="A507" t="str">
        <f t="shared" ref="A507:A517" si="146">C507&amp;D507&amp;$E$6&amp;E507</f>
        <v>胧月主动技能2等级1</v>
      </c>
      <c r="B507" s="8">
        <v>501</v>
      </c>
      <c r="C507" s="8" t="str">
        <f>VLOOKUP(G507,角色!A:B,2,FALSE)</f>
        <v>胧月</v>
      </c>
      <c r="D507" s="8" t="str">
        <f t="shared" si="128"/>
        <v>主动技能2</v>
      </c>
      <c r="E507" s="8">
        <f t="shared" si="134"/>
        <v>1</v>
      </c>
      <c r="F507" s="8">
        <f t="shared" si="135"/>
        <v>2</v>
      </c>
      <c r="G507" s="8">
        <f t="shared" si="136"/>
        <v>9</v>
      </c>
      <c r="H507" s="4" t="s">
        <v>460</v>
      </c>
      <c r="I507" s="4" t="str">
        <f>"对己方任意单体回复生命"&amp;AX507</f>
        <v>对己方任意单体回复生命121</v>
      </c>
      <c r="J507" s="4" t="s">
        <v>461</v>
      </c>
      <c r="K507" s="1" t="s">
        <v>105</v>
      </c>
      <c r="L507" s="4" t="s">
        <v>107</v>
      </c>
      <c r="M507" s="4" t="s">
        <v>479</v>
      </c>
      <c r="N507" s="4">
        <v>100</v>
      </c>
      <c r="O507" s="4"/>
      <c r="T507" s="6" t="str">
        <f t="shared" ref="T507:T517" si="147">IF(AN507="","",AN507)&amp;IF(AO507="","","|"&amp;AO507)&amp;IF(AP507="","","|"&amp;AP507)&amp;IF(AQ507="","","|"&amp;AQ507)&amp;IF(AR507="","","|"&amp;AR507)</f>
        <v>4:100:2:0</v>
      </c>
      <c r="U507" s="6" t="str">
        <f t="shared" ref="U507:U517" si="148">IF(AS507="","",AS507)&amp;IF(AT507="","","|"&amp;AT507)&amp;IF(AU507="","","|"&amp;AU507)&amp;IF(AV507="","","|"&amp;AV507)&amp;IF(AW507="","","|"&amp;AW507)</f>
        <v/>
      </c>
      <c r="Y507">
        <f t="shared" ref="Y507:Y570" si="149">VLOOKUP(D507,BC:BD,2,FALSE)</f>
        <v>50</v>
      </c>
      <c r="Z507">
        <v>0</v>
      </c>
      <c r="AE507">
        <v>0</v>
      </c>
      <c r="AF507" s="23">
        <f t="shared" si="129"/>
        <v>2</v>
      </c>
      <c r="AG507" s="23">
        <f t="shared" si="130"/>
        <v>1</v>
      </c>
      <c r="AH507" s="1" t="s">
        <v>118</v>
      </c>
      <c r="AI507" s="4" t="s">
        <v>1561</v>
      </c>
      <c r="AN507" s="6" t="str">
        <f>_xlfn.IFNA(IF(IF($AH507=AN$5,VLOOKUP(AI507,buff!$K:$L,2,FALSE),"")=0,"",IF($AH507=AN$5,VLOOKUP(AI507,buff!$K:$L,2,FALSE),"")),"")</f>
        <v>4:100:2:0</v>
      </c>
      <c r="AO507" s="6" t="str">
        <f>_xlfn.IFNA(IF(IF($AH507=AO$5,VLOOKUP(AJ507,buff!$K:$L,2,FALSE),"")=0,"",IF($AH507=AO$5,VLOOKUP(AJ507,buff!$K:$L,2,FALSE),"")),"")</f>
        <v/>
      </c>
      <c r="AP507" s="6" t="str">
        <f>_xlfn.IFNA(IF(IF($AH507=AP$5,VLOOKUP(AK507,buff!$K:$L,2,FALSE),"")=0,"",IF($AH507=AP$5,VLOOKUP(AK507,buff!$K:$L,2,FALSE),"")),"")</f>
        <v/>
      </c>
      <c r="AQ507" s="6" t="str">
        <f>_xlfn.IFNA(IF(IF($AH507=AQ$5,VLOOKUP(AL507,buff!$K:$L,2,FALSE),"")=0,"",IF($AH507=AQ$5,VLOOKUP(AL507,buff!$K:$L,2,FALSE),"")),"")</f>
        <v/>
      </c>
      <c r="AR507" s="6" t="str">
        <f>_xlfn.IFNA(IF(IF($AH507=AR$5,VLOOKUP(AM507,buff!$K:$L,2,FALSE),"")=0,"",IF($AH507=AR$5,VLOOKUP(AM507,buff!$K:$L,2,FALSE),"")),"")</f>
        <v/>
      </c>
      <c r="AS507" s="6" t="str">
        <f>_xlfn.IFNA(IF(IF($AH507=AS$5,VLOOKUP(AI507,buff!$K:$L,2,FALSE),"")=0,"",IF($AH507=AS$5,VLOOKUP(AI507,buff!$K:$L,2,FALSE),"")),"")</f>
        <v/>
      </c>
      <c r="AT507" s="6" t="str">
        <f>_xlfn.IFNA(IF(IF($AH507=AT$5,VLOOKUP(AJ507,buff!$K:$L,2,FALSE),"")=0,"",IF($AH507=AT$5,VLOOKUP(AJ507,buff!$K:$L,2,FALSE),"")),"")</f>
        <v/>
      </c>
      <c r="AU507" s="6" t="str">
        <f>_xlfn.IFNA(IF(IF($AH507=AU$5,VLOOKUP(AK507,buff!$K:$L,2,FALSE),"")=0,"",IF($AH507=AU$5,VLOOKUP(AK507,buff!$K:$L,2,FALSE),"")),"")</f>
        <v/>
      </c>
      <c r="AV507" s="6" t="str">
        <f>_xlfn.IFNA(IF(IF($AH507=AV$5,VLOOKUP(AL507,buff!$K:$L,2,FALSE),"")=0,"",IF($AH507=AV$5,VLOOKUP(AL507,buff!$K:$L,2,FALSE),"")),"")</f>
        <v/>
      </c>
      <c r="AW507" s="6" t="str">
        <f>_xlfn.IFNA(IF(IF($AH507=AW$5,VLOOKUP(AM507,buff!$K:$L,2,FALSE),"")=0,"",IF($AH507=AW$5,VLOOKUP(AM507,buff!$K:$L,2,FALSE),"")),"")</f>
        <v/>
      </c>
      <c r="AX507" s="6">
        <f>VLOOKUP(AI507,buff!K:P,6,FALSE)</f>
        <v>121</v>
      </c>
      <c r="AY507">
        <f t="shared" si="131"/>
        <v>121</v>
      </c>
      <c r="AZ507">
        <f t="shared" si="131"/>
        <v>121</v>
      </c>
      <c r="BA507">
        <f t="shared" si="132"/>
        <v>2</v>
      </c>
      <c r="BB507">
        <f t="shared" si="133"/>
        <v>1</v>
      </c>
    </row>
    <row r="508" spans="1:54" x14ac:dyDescent="0.15">
      <c r="A508" t="str">
        <f t="shared" si="146"/>
        <v>胧月主动技能2等级2</v>
      </c>
      <c r="B508" s="8">
        <v>502</v>
      </c>
      <c r="C508" s="8" t="str">
        <f>VLOOKUP(G508,角色!A:B,2,FALSE)</f>
        <v>胧月</v>
      </c>
      <c r="D508" s="8" t="str">
        <f t="shared" si="128"/>
        <v>主动技能2</v>
      </c>
      <c r="E508" s="8">
        <f t="shared" si="134"/>
        <v>2</v>
      </c>
      <c r="F508" s="8">
        <f t="shared" si="135"/>
        <v>2</v>
      </c>
      <c r="G508" s="8">
        <f t="shared" si="136"/>
        <v>9</v>
      </c>
      <c r="H508" s="4" t="s">
        <v>460</v>
      </c>
      <c r="I508" s="4" t="str">
        <f t="shared" ref="I508:I526" si="150">"对己方任意单体回复生命"&amp;AX508</f>
        <v>对己方任意单体回复生命179</v>
      </c>
      <c r="J508" s="4" t="s">
        <v>461</v>
      </c>
      <c r="K508" s="1" t="s">
        <v>105</v>
      </c>
      <c r="L508" s="4" t="s">
        <v>107</v>
      </c>
      <c r="M508" s="4" t="s">
        <v>479</v>
      </c>
      <c r="N508" s="4">
        <v>100</v>
      </c>
      <c r="O508" s="4"/>
      <c r="T508" s="6" t="str">
        <f t="shared" si="147"/>
        <v>5:100:2:0</v>
      </c>
      <c r="U508" s="6" t="str">
        <f t="shared" si="148"/>
        <v/>
      </c>
      <c r="Y508">
        <f t="shared" si="149"/>
        <v>50</v>
      </c>
      <c r="Z508">
        <v>0</v>
      </c>
      <c r="AE508">
        <v>0</v>
      </c>
      <c r="AF508" s="23">
        <f t="shared" si="129"/>
        <v>2</v>
      </c>
      <c r="AG508" s="23">
        <f t="shared" si="130"/>
        <v>1</v>
      </c>
      <c r="AH508" s="1" t="s">
        <v>118</v>
      </c>
      <c r="AI508" s="4" t="s">
        <v>1562</v>
      </c>
      <c r="AN508" s="6" t="str">
        <f>_xlfn.IFNA(IF(IF($AH508=AN$5,VLOOKUP(AI508,buff!$K:$L,2,FALSE),"")=0,"",IF($AH508=AN$5,VLOOKUP(AI508,buff!$K:$L,2,FALSE),"")),"")</f>
        <v>5:100:2:0</v>
      </c>
      <c r="AO508" s="6" t="str">
        <f>_xlfn.IFNA(IF(IF($AH508=AO$5,VLOOKUP(AJ508,buff!$K:$L,2,FALSE),"")=0,"",IF($AH508=AO$5,VLOOKUP(AJ508,buff!$K:$L,2,FALSE),"")),"")</f>
        <v/>
      </c>
      <c r="AP508" s="6" t="str">
        <f>_xlfn.IFNA(IF(IF($AH508=AP$5,VLOOKUP(AK508,buff!$K:$L,2,FALSE),"")=0,"",IF($AH508=AP$5,VLOOKUP(AK508,buff!$K:$L,2,FALSE),"")),"")</f>
        <v/>
      </c>
      <c r="AQ508" s="6" t="str">
        <f>_xlfn.IFNA(IF(IF($AH508=AQ$5,VLOOKUP(AL508,buff!$K:$L,2,FALSE),"")=0,"",IF($AH508=AQ$5,VLOOKUP(AL508,buff!$K:$L,2,FALSE),"")),"")</f>
        <v/>
      </c>
      <c r="AR508" s="6" t="str">
        <f>_xlfn.IFNA(IF(IF($AH508=AR$5,VLOOKUP(AM508,buff!$K:$L,2,FALSE),"")=0,"",IF($AH508=AR$5,VLOOKUP(AM508,buff!$K:$L,2,FALSE),"")),"")</f>
        <v/>
      </c>
      <c r="AS508" s="6" t="str">
        <f>_xlfn.IFNA(IF(IF($AH508=AS$5,VLOOKUP(AI508,buff!$K:$L,2,FALSE),"")=0,"",IF($AH508=AS$5,VLOOKUP(AI508,buff!$K:$L,2,FALSE),"")),"")</f>
        <v/>
      </c>
      <c r="AT508" s="6" t="str">
        <f>_xlfn.IFNA(IF(IF($AH508=AT$5,VLOOKUP(AJ508,buff!$K:$L,2,FALSE),"")=0,"",IF($AH508=AT$5,VLOOKUP(AJ508,buff!$K:$L,2,FALSE),"")),"")</f>
        <v/>
      </c>
      <c r="AU508" s="6" t="str">
        <f>_xlfn.IFNA(IF(IF($AH508=AU$5,VLOOKUP(AK508,buff!$K:$L,2,FALSE),"")=0,"",IF($AH508=AU$5,VLOOKUP(AK508,buff!$K:$L,2,FALSE),"")),"")</f>
        <v/>
      </c>
      <c r="AV508" s="6" t="str">
        <f>_xlfn.IFNA(IF(IF($AH508=AV$5,VLOOKUP(AL508,buff!$K:$L,2,FALSE),"")=0,"",IF($AH508=AV$5,VLOOKUP(AL508,buff!$K:$L,2,FALSE),"")),"")</f>
        <v/>
      </c>
      <c r="AW508" s="6" t="str">
        <f>_xlfn.IFNA(IF(IF($AH508=AW$5,VLOOKUP(AM508,buff!$K:$L,2,FALSE),"")=0,"",IF($AH508=AW$5,VLOOKUP(AM508,buff!$K:$L,2,FALSE),"")),"")</f>
        <v/>
      </c>
      <c r="AX508" s="6">
        <f>VLOOKUP(AI508,buff!K:P,6,FALSE)</f>
        <v>179</v>
      </c>
      <c r="AY508">
        <f t="shared" si="131"/>
        <v>179</v>
      </c>
      <c r="AZ508">
        <f t="shared" si="131"/>
        <v>179</v>
      </c>
      <c r="BA508">
        <f t="shared" si="132"/>
        <v>2</v>
      </c>
      <c r="BB508">
        <f t="shared" si="133"/>
        <v>1</v>
      </c>
    </row>
    <row r="509" spans="1:54" x14ac:dyDescent="0.15">
      <c r="A509" t="str">
        <f t="shared" si="146"/>
        <v>胧月主动技能2等级3</v>
      </c>
      <c r="B509" s="8">
        <v>503</v>
      </c>
      <c r="C509" s="8" t="str">
        <f>VLOOKUP(G509,角色!A:B,2,FALSE)</f>
        <v>胧月</v>
      </c>
      <c r="D509" s="8" t="str">
        <f t="shared" si="128"/>
        <v>主动技能2</v>
      </c>
      <c r="E509" s="8">
        <f t="shared" si="134"/>
        <v>3</v>
      </c>
      <c r="F509" s="8">
        <f t="shared" si="135"/>
        <v>2</v>
      </c>
      <c r="G509" s="8">
        <f t="shared" si="136"/>
        <v>9</v>
      </c>
      <c r="H509" s="4" t="s">
        <v>460</v>
      </c>
      <c r="I509" s="4" t="str">
        <f t="shared" si="150"/>
        <v>对己方任意单体回复生命236</v>
      </c>
      <c r="J509" s="4" t="s">
        <v>461</v>
      </c>
      <c r="K509" s="1" t="s">
        <v>105</v>
      </c>
      <c r="L509" s="4" t="s">
        <v>107</v>
      </c>
      <c r="M509" s="4" t="s">
        <v>479</v>
      </c>
      <c r="N509" s="4">
        <v>100</v>
      </c>
      <c r="O509" s="4"/>
      <c r="T509" s="6" t="str">
        <f t="shared" si="147"/>
        <v>6:100:2:0</v>
      </c>
      <c r="U509" s="6" t="str">
        <f t="shared" si="148"/>
        <v/>
      </c>
      <c r="Y509">
        <f t="shared" si="149"/>
        <v>50</v>
      </c>
      <c r="Z509">
        <v>0</v>
      </c>
      <c r="AE509">
        <v>0</v>
      </c>
      <c r="AF509" s="23">
        <f t="shared" si="129"/>
        <v>2</v>
      </c>
      <c r="AG509" s="23">
        <f t="shared" si="130"/>
        <v>1</v>
      </c>
      <c r="AH509" s="1" t="s">
        <v>118</v>
      </c>
      <c r="AI509" s="4" t="s">
        <v>1563</v>
      </c>
      <c r="AN509" s="6" t="str">
        <f>_xlfn.IFNA(IF(IF($AH509=AN$5,VLOOKUP(AI509,buff!$K:$L,2,FALSE),"")=0,"",IF($AH509=AN$5,VLOOKUP(AI509,buff!$K:$L,2,FALSE),"")),"")</f>
        <v>6:100:2:0</v>
      </c>
      <c r="AO509" s="6" t="str">
        <f>_xlfn.IFNA(IF(IF($AH509=AO$5,VLOOKUP(AJ509,buff!$K:$L,2,FALSE),"")=0,"",IF($AH509=AO$5,VLOOKUP(AJ509,buff!$K:$L,2,FALSE),"")),"")</f>
        <v/>
      </c>
      <c r="AP509" s="6" t="str">
        <f>_xlfn.IFNA(IF(IF($AH509=AP$5,VLOOKUP(AK509,buff!$K:$L,2,FALSE),"")=0,"",IF($AH509=AP$5,VLOOKUP(AK509,buff!$K:$L,2,FALSE),"")),"")</f>
        <v/>
      </c>
      <c r="AQ509" s="6" t="str">
        <f>_xlfn.IFNA(IF(IF($AH509=AQ$5,VLOOKUP(AL509,buff!$K:$L,2,FALSE),"")=0,"",IF($AH509=AQ$5,VLOOKUP(AL509,buff!$K:$L,2,FALSE),"")),"")</f>
        <v/>
      </c>
      <c r="AR509" s="6" t="str">
        <f>_xlfn.IFNA(IF(IF($AH509=AR$5,VLOOKUP(AM509,buff!$K:$L,2,FALSE),"")=0,"",IF($AH509=AR$5,VLOOKUP(AM509,buff!$K:$L,2,FALSE),"")),"")</f>
        <v/>
      </c>
      <c r="AS509" s="6" t="str">
        <f>_xlfn.IFNA(IF(IF($AH509=AS$5,VLOOKUP(AI509,buff!$K:$L,2,FALSE),"")=0,"",IF($AH509=AS$5,VLOOKUP(AI509,buff!$K:$L,2,FALSE),"")),"")</f>
        <v/>
      </c>
      <c r="AT509" s="6" t="str">
        <f>_xlfn.IFNA(IF(IF($AH509=AT$5,VLOOKUP(AJ509,buff!$K:$L,2,FALSE),"")=0,"",IF($AH509=AT$5,VLOOKUP(AJ509,buff!$K:$L,2,FALSE),"")),"")</f>
        <v/>
      </c>
      <c r="AU509" s="6" t="str">
        <f>_xlfn.IFNA(IF(IF($AH509=AU$5,VLOOKUP(AK509,buff!$K:$L,2,FALSE),"")=0,"",IF($AH509=AU$5,VLOOKUP(AK509,buff!$K:$L,2,FALSE),"")),"")</f>
        <v/>
      </c>
      <c r="AV509" s="6" t="str">
        <f>_xlfn.IFNA(IF(IF($AH509=AV$5,VLOOKUP(AL509,buff!$K:$L,2,FALSE),"")=0,"",IF($AH509=AV$5,VLOOKUP(AL509,buff!$K:$L,2,FALSE),"")),"")</f>
        <v/>
      </c>
      <c r="AW509" s="6" t="str">
        <f>_xlfn.IFNA(IF(IF($AH509=AW$5,VLOOKUP(AM509,buff!$K:$L,2,FALSE),"")=0,"",IF($AH509=AW$5,VLOOKUP(AM509,buff!$K:$L,2,FALSE),"")),"")</f>
        <v/>
      </c>
      <c r="AX509" s="6">
        <f>VLOOKUP(AI509,buff!K:P,6,FALSE)</f>
        <v>236</v>
      </c>
      <c r="AY509">
        <f t="shared" si="131"/>
        <v>236</v>
      </c>
      <c r="AZ509">
        <f t="shared" si="131"/>
        <v>236</v>
      </c>
      <c r="BA509">
        <f t="shared" si="132"/>
        <v>2</v>
      </c>
      <c r="BB509">
        <f t="shared" si="133"/>
        <v>1</v>
      </c>
    </row>
    <row r="510" spans="1:54" x14ac:dyDescent="0.15">
      <c r="A510" t="str">
        <f t="shared" si="146"/>
        <v>胧月主动技能2等级4</v>
      </c>
      <c r="B510" s="8">
        <v>504</v>
      </c>
      <c r="C510" s="8" t="str">
        <f>VLOOKUP(G510,角色!A:B,2,FALSE)</f>
        <v>胧月</v>
      </c>
      <c r="D510" s="8" t="str">
        <f t="shared" si="128"/>
        <v>主动技能2</v>
      </c>
      <c r="E510" s="8">
        <f t="shared" si="134"/>
        <v>4</v>
      </c>
      <c r="F510" s="8">
        <f t="shared" si="135"/>
        <v>2</v>
      </c>
      <c r="G510" s="8">
        <f t="shared" si="136"/>
        <v>9</v>
      </c>
      <c r="H510" s="4" t="s">
        <v>460</v>
      </c>
      <c r="I510" s="4" t="str">
        <f t="shared" si="150"/>
        <v>对己方任意单体回复生命294</v>
      </c>
      <c r="J510" s="4" t="s">
        <v>461</v>
      </c>
      <c r="K510" s="1" t="s">
        <v>105</v>
      </c>
      <c r="L510" s="4" t="s">
        <v>107</v>
      </c>
      <c r="M510" s="4" t="s">
        <v>479</v>
      </c>
      <c r="N510" s="4">
        <v>100</v>
      </c>
      <c r="O510" s="4"/>
      <c r="T510" s="6" t="str">
        <f t="shared" si="147"/>
        <v>7:100:2:0</v>
      </c>
      <c r="U510" s="6" t="str">
        <f t="shared" si="148"/>
        <v/>
      </c>
      <c r="Y510">
        <f t="shared" si="149"/>
        <v>50</v>
      </c>
      <c r="Z510">
        <v>0</v>
      </c>
      <c r="AE510">
        <v>0</v>
      </c>
      <c r="AF510" s="23">
        <f t="shared" si="129"/>
        <v>2</v>
      </c>
      <c r="AG510" s="23">
        <f t="shared" si="130"/>
        <v>1</v>
      </c>
      <c r="AH510" s="1" t="s">
        <v>118</v>
      </c>
      <c r="AI510" s="4" t="s">
        <v>1564</v>
      </c>
      <c r="AN510" s="6" t="str">
        <f>_xlfn.IFNA(IF(IF($AH510=AN$5,VLOOKUP(AI510,buff!$K:$L,2,FALSE),"")=0,"",IF($AH510=AN$5,VLOOKUP(AI510,buff!$K:$L,2,FALSE),"")),"")</f>
        <v>7:100:2:0</v>
      </c>
      <c r="AO510" s="6" t="str">
        <f>_xlfn.IFNA(IF(IF($AH510=AO$5,VLOOKUP(AJ510,buff!$K:$L,2,FALSE),"")=0,"",IF($AH510=AO$5,VLOOKUP(AJ510,buff!$K:$L,2,FALSE),"")),"")</f>
        <v/>
      </c>
      <c r="AP510" s="6" t="str">
        <f>_xlfn.IFNA(IF(IF($AH510=AP$5,VLOOKUP(AK510,buff!$K:$L,2,FALSE),"")=0,"",IF($AH510=AP$5,VLOOKUP(AK510,buff!$K:$L,2,FALSE),"")),"")</f>
        <v/>
      </c>
      <c r="AQ510" s="6" t="str">
        <f>_xlfn.IFNA(IF(IF($AH510=AQ$5,VLOOKUP(AL510,buff!$K:$L,2,FALSE),"")=0,"",IF($AH510=AQ$5,VLOOKUP(AL510,buff!$K:$L,2,FALSE),"")),"")</f>
        <v/>
      </c>
      <c r="AR510" s="6" t="str">
        <f>_xlfn.IFNA(IF(IF($AH510=AR$5,VLOOKUP(AM510,buff!$K:$L,2,FALSE),"")=0,"",IF($AH510=AR$5,VLOOKUP(AM510,buff!$K:$L,2,FALSE),"")),"")</f>
        <v/>
      </c>
      <c r="AS510" s="6" t="str">
        <f>_xlfn.IFNA(IF(IF($AH510=AS$5,VLOOKUP(AI510,buff!$K:$L,2,FALSE),"")=0,"",IF($AH510=AS$5,VLOOKUP(AI510,buff!$K:$L,2,FALSE),"")),"")</f>
        <v/>
      </c>
      <c r="AT510" s="6" t="str">
        <f>_xlfn.IFNA(IF(IF($AH510=AT$5,VLOOKUP(AJ510,buff!$K:$L,2,FALSE),"")=0,"",IF($AH510=AT$5,VLOOKUP(AJ510,buff!$K:$L,2,FALSE),"")),"")</f>
        <v/>
      </c>
      <c r="AU510" s="6" t="str">
        <f>_xlfn.IFNA(IF(IF($AH510=AU$5,VLOOKUP(AK510,buff!$K:$L,2,FALSE),"")=0,"",IF($AH510=AU$5,VLOOKUP(AK510,buff!$K:$L,2,FALSE),"")),"")</f>
        <v/>
      </c>
      <c r="AV510" s="6" t="str">
        <f>_xlfn.IFNA(IF(IF($AH510=AV$5,VLOOKUP(AL510,buff!$K:$L,2,FALSE),"")=0,"",IF($AH510=AV$5,VLOOKUP(AL510,buff!$K:$L,2,FALSE),"")),"")</f>
        <v/>
      </c>
      <c r="AW510" s="6" t="str">
        <f>_xlfn.IFNA(IF(IF($AH510=AW$5,VLOOKUP(AM510,buff!$K:$L,2,FALSE),"")=0,"",IF($AH510=AW$5,VLOOKUP(AM510,buff!$K:$L,2,FALSE),"")),"")</f>
        <v/>
      </c>
      <c r="AX510" s="6">
        <f>VLOOKUP(AI510,buff!K:P,6,FALSE)</f>
        <v>294</v>
      </c>
      <c r="AY510">
        <f t="shared" si="131"/>
        <v>294</v>
      </c>
      <c r="AZ510">
        <f t="shared" si="131"/>
        <v>294</v>
      </c>
      <c r="BA510">
        <f t="shared" si="132"/>
        <v>2</v>
      </c>
      <c r="BB510">
        <f t="shared" si="133"/>
        <v>1</v>
      </c>
    </row>
    <row r="511" spans="1:54" x14ac:dyDescent="0.15">
      <c r="A511" t="str">
        <f t="shared" si="146"/>
        <v>胧月主动技能2等级5</v>
      </c>
      <c r="B511" s="8">
        <v>505</v>
      </c>
      <c r="C511" s="8" t="str">
        <f>VLOOKUP(G511,角色!A:B,2,FALSE)</f>
        <v>胧月</v>
      </c>
      <c r="D511" s="8" t="str">
        <f t="shared" si="128"/>
        <v>主动技能2</v>
      </c>
      <c r="E511" s="8">
        <f t="shared" si="134"/>
        <v>5</v>
      </c>
      <c r="F511" s="8">
        <f t="shared" si="135"/>
        <v>2</v>
      </c>
      <c r="G511" s="8">
        <f t="shared" si="136"/>
        <v>9</v>
      </c>
      <c r="H511" s="4" t="s">
        <v>460</v>
      </c>
      <c r="I511" s="4" t="str">
        <f t="shared" si="150"/>
        <v>对己方任意单体回复生命361</v>
      </c>
      <c r="J511" s="4" t="s">
        <v>461</v>
      </c>
      <c r="K511" s="1" t="s">
        <v>105</v>
      </c>
      <c r="L511" s="4" t="s">
        <v>107</v>
      </c>
      <c r="M511" s="4" t="s">
        <v>479</v>
      </c>
      <c r="N511" s="4">
        <v>100</v>
      </c>
      <c r="O511" s="4"/>
      <c r="T511" s="6" t="str">
        <f t="shared" si="147"/>
        <v>8:100:2:0</v>
      </c>
      <c r="U511" s="6" t="str">
        <f t="shared" si="148"/>
        <v/>
      </c>
      <c r="Y511">
        <f t="shared" si="149"/>
        <v>50</v>
      </c>
      <c r="Z511">
        <v>0</v>
      </c>
      <c r="AE511">
        <v>0</v>
      </c>
      <c r="AF511" s="23">
        <f t="shared" si="129"/>
        <v>2</v>
      </c>
      <c r="AG511" s="23">
        <f t="shared" si="130"/>
        <v>1</v>
      </c>
      <c r="AH511" s="1" t="s">
        <v>118</v>
      </c>
      <c r="AI511" s="4" t="s">
        <v>1565</v>
      </c>
      <c r="AN511" s="6" t="str">
        <f>_xlfn.IFNA(IF(IF($AH511=AN$5,VLOOKUP(AI511,buff!$K:$L,2,FALSE),"")=0,"",IF($AH511=AN$5,VLOOKUP(AI511,buff!$K:$L,2,FALSE),"")),"")</f>
        <v>8:100:2:0</v>
      </c>
      <c r="AO511" s="6" t="str">
        <f>_xlfn.IFNA(IF(IF($AH511=AO$5,VLOOKUP(AJ511,buff!$K:$L,2,FALSE),"")=0,"",IF($AH511=AO$5,VLOOKUP(AJ511,buff!$K:$L,2,FALSE),"")),"")</f>
        <v/>
      </c>
      <c r="AP511" s="6" t="str">
        <f>_xlfn.IFNA(IF(IF($AH511=AP$5,VLOOKUP(AK511,buff!$K:$L,2,FALSE),"")=0,"",IF($AH511=AP$5,VLOOKUP(AK511,buff!$K:$L,2,FALSE),"")),"")</f>
        <v/>
      </c>
      <c r="AQ511" s="6" t="str">
        <f>_xlfn.IFNA(IF(IF($AH511=AQ$5,VLOOKUP(AL511,buff!$K:$L,2,FALSE),"")=0,"",IF($AH511=AQ$5,VLOOKUP(AL511,buff!$K:$L,2,FALSE),"")),"")</f>
        <v/>
      </c>
      <c r="AR511" s="6" t="str">
        <f>_xlfn.IFNA(IF(IF($AH511=AR$5,VLOOKUP(AM511,buff!$K:$L,2,FALSE),"")=0,"",IF($AH511=AR$5,VLOOKUP(AM511,buff!$K:$L,2,FALSE),"")),"")</f>
        <v/>
      </c>
      <c r="AS511" s="6" t="str">
        <f>_xlfn.IFNA(IF(IF($AH511=AS$5,VLOOKUP(AI511,buff!$K:$L,2,FALSE),"")=0,"",IF($AH511=AS$5,VLOOKUP(AI511,buff!$K:$L,2,FALSE),"")),"")</f>
        <v/>
      </c>
      <c r="AT511" s="6" t="str">
        <f>_xlfn.IFNA(IF(IF($AH511=AT$5,VLOOKUP(AJ511,buff!$K:$L,2,FALSE),"")=0,"",IF($AH511=AT$5,VLOOKUP(AJ511,buff!$K:$L,2,FALSE),"")),"")</f>
        <v/>
      </c>
      <c r="AU511" s="6" t="str">
        <f>_xlfn.IFNA(IF(IF($AH511=AU$5,VLOOKUP(AK511,buff!$K:$L,2,FALSE),"")=0,"",IF($AH511=AU$5,VLOOKUP(AK511,buff!$K:$L,2,FALSE),"")),"")</f>
        <v/>
      </c>
      <c r="AV511" s="6" t="str">
        <f>_xlfn.IFNA(IF(IF($AH511=AV$5,VLOOKUP(AL511,buff!$K:$L,2,FALSE),"")=0,"",IF($AH511=AV$5,VLOOKUP(AL511,buff!$K:$L,2,FALSE),"")),"")</f>
        <v/>
      </c>
      <c r="AW511" s="6" t="str">
        <f>_xlfn.IFNA(IF(IF($AH511=AW$5,VLOOKUP(AM511,buff!$K:$L,2,FALSE),"")=0,"",IF($AH511=AW$5,VLOOKUP(AM511,buff!$K:$L,2,FALSE),"")),"")</f>
        <v/>
      </c>
      <c r="AX511" s="6">
        <f>VLOOKUP(AI511,buff!K:P,6,FALSE)</f>
        <v>361</v>
      </c>
      <c r="AY511">
        <f t="shared" si="131"/>
        <v>361</v>
      </c>
      <c r="AZ511">
        <f t="shared" si="131"/>
        <v>361</v>
      </c>
      <c r="BA511">
        <f t="shared" si="132"/>
        <v>2</v>
      </c>
      <c r="BB511">
        <f t="shared" si="133"/>
        <v>1</v>
      </c>
    </row>
    <row r="512" spans="1:54" x14ac:dyDescent="0.15">
      <c r="A512" t="str">
        <f t="shared" si="146"/>
        <v>胧月主动技能2等级6</v>
      </c>
      <c r="B512" s="8">
        <v>506</v>
      </c>
      <c r="C512" s="8" t="str">
        <f>VLOOKUP(G512,角色!A:B,2,FALSE)</f>
        <v>胧月</v>
      </c>
      <c r="D512" s="8" t="str">
        <f t="shared" si="128"/>
        <v>主动技能2</v>
      </c>
      <c r="E512" s="8">
        <f t="shared" si="134"/>
        <v>6</v>
      </c>
      <c r="F512" s="8">
        <f t="shared" si="135"/>
        <v>2</v>
      </c>
      <c r="G512" s="8">
        <f t="shared" si="136"/>
        <v>9</v>
      </c>
      <c r="H512" s="4" t="s">
        <v>460</v>
      </c>
      <c r="I512" s="4" t="str">
        <f t="shared" si="150"/>
        <v>对己方任意单体回复生命445</v>
      </c>
      <c r="J512" s="4" t="s">
        <v>461</v>
      </c>
      <c r="K512" s="1" t="s">
        <v>105</v>
      </c>
      <c r="L512" s="4" t="s">
        <v>107</v>
      </c>
      <c r="M512" s="4" t="s">
        <v>479</v>
      </c>
      <c r="N512" s="4">
        <v>100</v>
      </c>
      <c r="O512" s="4"/>
      <c r="T512" s="6" t="str">
        <f t="shared" si="147"/>
        <v>9:100:2:0</v>
      </c>
      <c r="U512" s="6" t="str">
        <f t="shared" si="148"/>
        <v/>
      </c>
      <c r="Y512">
        <f t="shared" si="149"/>
        <v>50</v>
      </c>
      <c r="Z512">
        <v>0</v>
      </c>
      <c r="AE512">
        <v>0</v>
      </c>
      <c r="AF512" s="23">
        <f t="shared" si="129"/>
        <v>2</v>
      </c>
      <c r="AG512" s="23">
        <f t="shared" si="130"/>
        <v>1</v>
      </c>
      <c r="AH512" s="1" t="s">
        <v>118</v>
      </c>
      <c r="AI512" s="4" t="s">
        <v>1566</v>
      </c>
      <c r="AN512" s="6" t="str">
        <f>_xlfn.IFNA(IF(IF($AH512=AN$5,VLOOKUP(AI512,buff!$K:$L,2,FALSE),"")=0,"",IF($AH512=AN$5,VLOOKUP(AI512,buff!$K:$L,2,FALSE),"")),"")</f>
        <v>9:100:2:0</v>
      </c>
      <c r="AO512" s="6" t="str">
        <f>_xlfn.IFNA(IF(IF($AH512=AO$5,VLOOKUP(AJ512,buff!$K:$L,2,FALSE),"")=0,"",IF($AH512=AO$5,VLOOKUP(AJ512,buff!$K:$L,2,FALSE),"")),"")</f>
        <v/>
      </c>
      <c r="AP512" s="6" t="str">
        <f>_xlfn.IFNA(IF(IF($AH512=AP$5,VLOOKUP(AK512,buff!$K:$L,2,FALSE),"")=0,"",IF($AH512=AP$5,VLOOKUP(AK512,buff!$K:$L,2,FALSE),"")),"")</f>
        <v/>
      </c>
      <c r="AQ512" s="6" t="str">
        <f>_xlfn.IFNA(IF(IF($AH512=AQ$5,VLOOKUP(AL512,buff!$K:$L,2,FALSE),"")=0,"",IF($AH512=AQ$5,VLOOKUP(AL512,buff!$K:$L,2,FALSE),"")),"")</f>
        <v/>
      </c>
      <c r="AR512" s="6" t="str">
        <f>_xlfn.IFNA(IF(IF($AH512=AR$5,VLOOKUP(AM512,buff!$K:$L,2,FALSE),"")=0,"",IF($AH512=AR$5,VLOOKUP(AM512,buff!$K:$L,2,FALSE),"")),"")</f>
        <v/>
      </c>
      <c r="AS512" s="6" t="str">
        <f>_xlfn.IFNA(IF(IF($AH512=AS$5,VLOOKUP(AI512,buff!$K:$L,2,FALSE),"")=0,"",IF($AH512=AS$5,VLOOKUP(AI512,buff!$K:$L,2,FALSE),"")),"")</f>
        <v/>
      </c>
      <c r="AT512" s="6" t="str">
        <f>_xlfn.IFNA(IF(IF($AH512=AT$5,VLOOKUP(AJ512,buff!$K:$L,2,FALSE),"")=0,"",IF($AH512=AT$5,VLOOKUP(AJ512,buff!$K:$L,2,FALSE),"")),"")</f>
        <v/>
      </c>
      <c r="AU512" s="6" t="str">
        <f>_xlfn.IFNA(IF(IF($AH512=AU$5,VLOOKUP(AK512,buff!$K:$L,2,FALSE),"")=0,"",IF($AH512=AU$5,VLOOKUP(AK512,buff!$K:$L,2,FALSE),"")),"")</f>
        <v/>
      </c>
      <c r="AV512" s="6" t="str">
        <f>_xlfn.IFNA(IF(IF($AH512=AV$5,VLOOKUP(AL512,buff!$K:$L,2,FALSE),"")=0,"",IF($AH512=AV$5,VLOOKUP(AL512,buff!$K:$L,2,FALSE),"")),"")</f>
        <v/>
      </c>
      <c r="AW512" s="6" t="str">
        <f>_xlfn.IFNA(IF(IF($AH512=AW$5,VLOOKUP(AM512,buff!$K:$L,2,FALSE),"")=0,"",IF($AH512=AW$5,VLOOKUP(AM512,buff!$K:$L,2,FALSE),"")),"")</f>
        <v/>
      </c>
      <c r="AX512" s="6">
        <f>VLOOKUP(AI512,buff!K:P,6,FALSE)</f>
        <v>445</v>
      </c>
      <c r="AY512">
        <f t="shared" si="131"/>
        <v>445</v>
      </c>
      <c r="AZ512">
        <f t="shared" si="131"/>
        <v>445</v>
      </c>
      <c r="BA512">
        <f t="shared" si="132"/>
        <v>2</v>
      </c>
      <c r="BB512">
        <f t="shared" si="133"/>
        <v>1</v>
      </c>
    </row>
    <row r="513" spans="1:54" x14ac:dyDescent="0.15">
      <c r="A513" t="str">
        <f t="shared" si="146"/>
        <v>胧月主动技能2等级7</v>
      </c>
      <c r="B513" s="8">
        <v>507</v>
      </c>
      <c r="C513" s="8" t="str">
        <f>VLOOKUP(G513,角色!A:B,2,FALSE)</f>
        <v>胧月</v>
      </c>
      <c r="D513" s="8" t="str">
        <f t="shared" si="128"/>
        <v>主动技能2</v>
      </c>
      <c r="E513" s="8">
        <f t="shared" si="134"/>
        <v>7</v>
      </c>
      <c r="F513" s="8">
        <f t="shared" si="135"/>
        <v>2</v>
      </c>
      <c r="G513" s="8">
        <f t="shared" si="136"/>
        <v>9</v>
      </c>
      <c r="H513" s="4" t="s">
        <v>460</v>
      </c>
      <c r="I513" s="4" t="str">
        <f t="shared" si="150"/>
        <v>对己方任意单体回复生命548</v>
      </c>
      <c r="J513" s="4" t="s">
        <v>461</v>
      </c>
      <c r="K513" s="1" t="s">
        <v>105</v>
      </c>
      <c r="L513" s="4" t="s">
        <v>107</v>
      </c>
      <c r="M513" s="4" t="s">
        <v>479</v>
      </c>
      <c r="N513" s="4">
        <v>100</v>
      </c>
      <c r="O513" s="4"/>
      <c r="T513" s="6" t="str">
        <f t="shared" si="147"/>
        <v>10:100:2:0</v>
      </c>
      <c r="U513" s="6" t="str">
        <f t="shared" si="148"/>
        <v/>
      </c>
      <c r="Y513">
        <f t="shared" si="149"/>
        <v>50</v>
      </c>
      <c r="Z513">
        <v>0</v>
      </c>
      <c r="AE513">
        <v>0</v>
      </c>
      <c r="AF513" s="23">
        <f t="shared" si="129"/>
        <v>2</v>
      </c>
      <c r="AG513" s="23">
        <f t="shared" si="130"/>
        <v>1</v>
      </c>
      <c r="AH513" s="1" t="s">
        <v>118</v>
      </c>
      <c r="AI513" s="4" t="s">
        <v>1567</v>
      </c>
      <c r="AN513" s="6" t="str">
        <f>_xlfn.IFNA(IF(IF($AH513=AN$5,VLOOKUP(AI513,buff!$K:$L,2,FALSE),"")=0,"",IF($AH513=AN$5,VLOOKUP(AI513,buff!$K:$L,2,FALSE),"")),"")</f>
        <v>10:100:2:0</v>
      </c>
      <c r="AO513" s="6" t="str">
        <f>_xlfn.IFNA(IF(IF($AH513=AO$5,VLOOKUP(AJ513,buff!$K:$L,2,FALSE),"")=0,"",IF($AH513=AO$5,VLOOKUP(AJ513,buff!$K:$L,2,FALSE),"")),"")</f>
        <v/>
      </c>
      <c r="AP513" s="6" t="str">
        <f>_xlfn.IFNA(IF(IF($AH513=AP$5,VLOOKUP(AK513,buff!$K:$L,2,FALSE),"")=0,"",IF($AH513=AP$5,VLOOKUP(AK513,buff!$K:$L,2,FALSE),"")),"")</f>
        <v/>
      </c>
      <c r="AQ513" s="6" t="str">
        <f>_xlfn.IFNA(IF(IF($AH513=AQ$5,VLOOKUP(AL513,buff!$K:$L,2,FALSE),"")=0,"",IF($AH513=AQ$5,VLOOKUP(AL513,buff!$K:$L,2,FALSE),"")),"")</f>
        <v/>
      </c>
      <c r="AR513" s="6" t="str">
        <f>_xlfn.IFNA(IF(IF($AH513=AR$5,VLOOKUP(AM513,buff!$K:$L,2,FALSE),"")=0,"",IF($AH513=AR$5,VLOOKUP(AM513,buff!$K:$L,2,FALSE),"")),"")</f>
        <v/>
      </c>
      <c r="AS513" s="6" t="str">
        <f>_xlfn.IFNA(IF(IF($AH513=AS$5,VLOOKUP(AI513,buff!$K:$L,2,FALSE),"")=0,"",IF($AH513=AS$5,VLOOKUP(AI513,buff!$K:$L,2,FALSE),"")),"")</f>
        <v/>
      </c>
      <c r="AT513" s="6" t="str">
        <f>_xlfn.IFNA(IF(IF($AH513=AT$5,VLOOKUP(AJ513,buff!$K:$L,2,FALSE),"")=0,"",IF($AH513=AT$5,VLOOKUP(AJ513,buff!$K:$L,2,FALSE),"")),"")</f>
        <v/>
      </c>
      <c r="AU513" s="6" t="str">
        <f>_xlfn.IFNA(IF(IF($AH513=AU$5,VLOOKUP(AK513,buff!$K:$L,2,FALSE),"")=0,"",IF($AH513=AU$5,VLOOKUP(AK513,buff!$K:$L,2,FALSE),"")),"")</f>
        <v/>
      </c>
      <c r="AV513" s="6" t="str">
        <f>_xlfn.IFNA(IF(IF($AH513=AV$5,VLOOKUP(AL513,buff!$K:$L,2,FALSE),"")=0,"",IF($AH513=AV$5,VLOOKUP(AL513,buff!$K:$L,2,FALSE),"")),"")</f>
        <v/>
      </c>
      <c r="AW513" s="6" t="str">
        <f>_xlfn.IFNA(IF(IF($AH513=AW$5,VLOOKUP(AM513,buff!$K:$L,2,FALSE),"")=0,"",IF($AH513=AW$5,VLOOKUP(AM513,buff!$K:$L,2,FALSE),"")),"")</f>
        <v/>
      </c>
      <c r="AX513" s="6">
        <f>VLOOKUP(AI513,buff!K:P,6,FALSE)</f>
        <v>548</v>
      </c>
      <c r="AY513">
        <f t="shared" si="131"/>
        <v>548</v>
      </c>
      <c r="AZ513">
        <f t="shared" si="131"/>
        <v>548</v>
      </c>
      <c r="BA513">
        <f t="shared" si="132"/>
        <v>2</v>
      </c>
      <c r="BB513">
        <f t="shared" si="133"/>
        <v>1</v>
      </c>
    </row>
    <row r="514" spans="1:54" x14ac:dyDescent="0.15">
      <c r="A514" t="str">
        <f t="shared" si="146"/>
        <v>胧月主动技能2等级8</v>
      </c>
      <c r="B514" s="8">
        <v>508</v>
      </c>
      <c r="C514" s="8" t="str">
        <f>VLOOKUP(G514,角色!A:B,2,FALSE)</f>
        <v>胧月</v>
      </c>
      <c r="D514" s="8" t="str">
        <f t="shared" si="128"/>
        <v>主动技能2</v>
      </c>
      <c r="E514" s="8">
        <f t="shared" si="134"/>
        <v>8</v>
      </c>
      <c r="F514" s="8">
        <f t="shared" si="135"/>
        <v>2</v>
      </c>
      <c r="G514" s="8">
        <f t="shared" si="136"/>
        <v>9</v>
      </c>
      <c r="H514" s="4" t="s">
        <v>460</v>
      </c>
      <c r="I514" s="4" t="str">
        <f t="shared" si="150"/>
        <v>对己方任意单体回复生命675</v>
      </c>
      <c r="J514" s="4" t="s">
        <v>461</v>
      </c>
      <c r="K514" s="1" t="s">
        <v>105</v>
      </c>
      <c r="L514" s="4" t="s">
        <v>107</v>
      </c>
      <c r="M514" s="4" t="s">
        <v>479</v>
      </c>
      <c r="N514" s="4">
        <v>100</v>
      </c>
      <c r="O514" s="4"/>
      <c r="T514" s="6" t="str">
        <f t="shared" si="147"/>
        <v>11:100:2:0</v>
      </c>
      <c r="U514" s="6" t="str">
        <f t="shared" si="148"/>
        <v/>
      </c>
      <c r="Y514">
        <f t="shared" si="149"/>
        <v>50</v>
      </c>
      <c r="Z514">
        <v>0</v>
      </c>
      <c r="AE514">
        <v>0</v>
      </c>
      <c r="AF514" s="23">
        <f t="shared" si="129"/>
        <v>2</v>
      </c>
      <c r="AG514" s="23">
        <f t="shared" si="130"/>
        <v>1</v>
      </c>
      <c r="AH514" s="1" t="s">
        <v>118</v>
      </c>
      <c r="AI514" s="4" t="s">
        <v>1568</v>
      </c>
      <c r="AN514" s="6" t="str">
        <f>_xlfn.IFNA(IF(IF($AH514=AN$5,VLOOKUP(AI514,buff!$K:$L,2,FALSE),"")=0,"",IF($AH514=AN$5,VLOOKUP(AI514,buff!$K:$L,2,FALSE),"")),"")</f>
        <v>11:100:2:0</v>
      </c>
      <c r="AO514" s="6" t="str">
        <f>_xlfn.IFNA(IF(IF($AH514=AO$5,VLOOKUP(AJ514,buff!$K:$L,2,FALSE),"")=0,"",IF($AH514=AO$5,VLOOKUP(AJ514,buff!$K:$L,2,FALSE),"")),"")</f>
        <v/>
      </c>
      <c r="AP514" s="6" t="str">
        <f>_xlfn.IFNA(IF(IF($AH514=AP$5,VLOOKUP(AK514,buff!$K:$L,2,FALSE),"")=0,"",IF($AH514=AP$5,VLOOKUP(AK514,buff!$K:$L,2,FALSE),"")),"")</f>
        <v/>
      </c>
      <c r="AQ514" s="6" t="str">
        <f>_xlfn.IFNA(IF(IF($AH514=AQ$5,VLOOKUP(AL514,buff!$K:$L,2,FALSE),"")=0,"",IF($AH514=AQ$5,VLOOKUP(AL514,buff!$K:$L,2,FALSE),"")),"")</f>
        <v/>
      </c>
      <c r="AR514" s="6" t="str">
        <f>_xlfn.IFNA(IF(IF($AH514=AR$5,VLOOKUP(AM514,buff!$K:$L,2,FALSE),"")=0,"",IF($AH514=AR$5,VLOOKUP(AM514,buff!$K:$L,2,FALSE),"")),"")</f>
        <v/>
      </c>
      <c r="AS514" s="6" t="str">
        <f>_xlfn.IFNA(IF(IF($AH514=AS$5,VLOOKUP(AI514,buff!$K:$L,2,FALSE),"")=0,"",IF($AH514=AS$5,VLOOKUP(AI514,buff!$K:$L,2,FALSE),"")),"")</f>
        <v/>
      </c>
      <c r="AT514" s="6" t="str">
        <f>_xlfn.IFNA(IF(IF($AH514=AT$5,VLOOKUP(AJ514,buff!$K:$L,2,FALSE),"")=0,"",IF($AH514=AT$5,VLOOKUP(AJ514,buff!$K:$L,2,FALSE),"")),"")</f>
        <v/>
      </c>
      <c r="AU514" s="6" t="str">
        <f>_xlfn.IFNA(IF(IF($AH514=AU$5,VLOOKUP(AK514,buff!$K:$L,2,FALSE),"")=0,"",IF($AH514=AU$5,VLOOKUP(AK514,buff!$K:$L,2,FALSE),"")),"")</f>
        <v/>
      </c>
      <c r="AV514" s="6" t="str">
        <f>_xlfn.IFNA(IF(IF($AH514=AV$5,VLOOKUP(AL514,buff!$K:$L,2,FALSE),"")=0,"",IF($AH514=AV$5,VLOOKUP(AL514,buff!$K:$L,2,FALSE),"")),"")</f>
        <v/>
      </c>
      <c r="AW514" s="6" t="str">
        <f>_xlfn.IFNA(IF(IF($AH514=AW$5,VLOOKUP(AM514,buff!$K:$L,2,FALSE),"")=0,"",IF($AH514=AW$5,VLOOKUP(AM514,buff!$K:$L,2,FALSE),"")),"")</f>
        <v/>
      </c>
      <c r="AX514" s="6">
        <f>VLOOKUP(AI514,buff!K:P,6,FALSE)</f>
        <v>675</v>
      </c>
      <c r="AY514">
        <f t="shared" si="131"/>
        <v>675</v>
      </c>
      <c r="AZ514">
        <f t="shared" si="131"/>
        <v>675</v>
      </c>
      <c r="BA514">
        <f t="shared" si="132"/>
        <v>2</v>
      </c>
      <c r="BB514">
        <f t="shared" si="133"/>
        <v>1</v>
      </c>
    </row>
    <row r="515" spans="1:54" x14ac:dyDescent="0.15">
      <c r="A515" t="str">
        <f t="shared" si="146"/>
        <v>胧月主动技能2等级9</v>
      </c>
      <c r="B515" s="8">
        <v>509</v>
      </c>
      <c r="C515" s="8" t="str">
        <f>VLOOKUP(G515,角色!A:B,2,FALSE)</f>
        <v>胧月</v>
      </c>
      <c r="D515" s="8" t="str">
        <f t="shared" si="128"/>
        <v>主动技能2</v>
      </c>
      <c r="E515" s="8">
        <f t="shared" si="134"/>
        <v>9</v>
      </c>
      <c r="F515" s="8">
        <f t="shared" si="135"/>
        <v>2</v>
      </c>
      <c r="G515" s="8">
        <f t="shared" si="136"/>
        <v>9</v>
      </c>
      <c r="H515" s="4" t="s">
        <v>460</v>
      </c>
      <c r="I515" s="4" t="str">
        <f t="shared" si="150"/>
        <v>对己方任意单体回复生命832</v>
      </c>
      <c r="J515" s="4" t="s">
        <v>461</v>
      </c>
      <c r="K515" s="1" t="s">
        <v>105</v>
      </c>
      <c r="L515" s="4" t="s">
        <v>107</v>
      </c>
      <c r="M515" s="4" t="s">
        <v>479</v>
      </c>
      <c r="N515" s="4">
        <v>100</v>
      </c>
      <c r="O515" s="4"/>
      <c r="T515" s="6" t="str">
        <f t="shared" si="147"/>
        <v>12:100:2:0</v>
      </c>
      <c r="U515" s="6" t="str">
        <f t="shared" si="148"/>
        <v/>
      </c>
      <c r="Y515">
        <f t="shared" si="149"/>
        <v>50</v>
      </c>
      <c r="Z515">
        <v>0</v>
      </c>
      <c r="AE515">
        <v>0</v>
      </c>
      <c r="AF515" s="23">
        <f t="shared" si="129"/>
        <v>2</v>
      </c>
      <c r="AG515" s="23">
        <f t="shared" si="130"/>
        <v>1</v>
      </c>
      <c r="AH515" s="1" t="s">
        <v>118</v>
      </c>
      <c r="AI515" s="4" t="s">
        <v>1569</v>
      </c>
      <c r="AN515" s="6" t="str">
        <f>_xlfn.IFNA(IF(IF($AH515=AN$5,VLOOKUP(AI515,buff!$K:$L,2,FALSE),"")=0,"",IF($AH515=AN$5,VLOOKUP(AI515,buff!$K:$L,2,FALSE),"")),"")</f>
        <v>12:100:2:0</v>
      </c>
      <c r="AO515" s="6" t="str">
        <f>_xlfn.IFNA(IF(IF($AH515=AO$5,VLOOKUP(AJ515,buff!$K:$L,2,FALSE),"")=0,"",IF($AH515=AO$5,VLOOKUP(AJ515,buff!$K:$L,2,FALSE),"")),"")</f>
        <v/>
      </c>
      <c r="AP515" s="6" t="str">
        <f>_xlfn.IFNA(IF(IF($AH515=AP$5,VLOOKUP(AK515,buff!$K:$L,2,FALSE),"")=0,"",IF($AH515=AP$5,VLOOKUP(AK515,buff!$K:$L,2,FALSE),"")),"")</f>
        <v/>
      </c>
      <c r="AQ515" s="6" t="str">
        <f>_xlfn.IFNA(IF(IF($AH515=AQ$5,VLOOKUP(AL515,buff!$K:$L,2,FALSE),"")=0,"",IF($AH515=AQ$5,VLOOKUP(AL515,buff!$K:$L,2,FALSE),"")),"")</f>
        <v/>
      </c>
      <c r="AR515" s="6" t="str">
        <f>_xlfn.IFNA(IF(IF($AH515=AR$5,VLOOKUP(AM515,buff!$K:$L,2,FALSE),"")=0,"",IF($AH515=AR$5,VLOOKUP(AM515,buff!$K:$L,2,FALSE),"")),"")</f>
        <v/>
      </c>
      <c r="AS515" s="6" t="str">
        <f>_xlfn.IFNA(IF(IF($AH515=AS$5,VLOOKUP(AI515,buff!$K:$L,2,FALSE),"")=0,"",IF($AH515=AS$5,VLOOKUP(AI515,buff!$K:$L,2,FALSE),"")),"")</f>
        <v/>
      </c>
      <c r="AT515" s="6" t="str">
        <f>_xlfn.IFNA(IF(IF($AH515=AT$5,VLOOKUP(AJ515,buff!$K:$L,2,FALSE),"")=0,"",IF($AH515=AT$5,VLOOKUP(AJ515,buff!$K:$L,2,FALSE),"")),"")</f>
        <v/>
      </c>
      <c r="AU515" s="6" t="str">
        <f>_xlfn.IFNA(IF(IF($AH515=AU$5,VLOOKUP(AK515,buff!$K:$L,2,FALSE),"")=0,"",IF($AH515=AU$5,VLOOKUP(AK515,buff!$K:$L,2,FALSE),"")),"")</f>
        <v/>
      </c>
      <c r="AV515" s="6" t="str">
        <f>_xlfn.IFNA(IF(IF($AH515=AV$5,VLOOKUP(AL515,buff!$K:$L,2,FALSE),"")=0,"",IF($AH515=AV$5,VLOOKUP(AL515,buff!$K:$L,2,FALSE),"")),"")</f>
        <v/>
      </c>
      <c r="AW515" s="6" t="str">
        <f>_xlfn.IFNA(IF(IF($AH515=AW$5,VLOOKUP(AM515,buff!$K:$L,2,FALSE),"")=0,"",IF($AH515=AW$5,VLOOKUP(AM515,buff!$K:$L,2,FALSE),"")),"")</f>
        <v/>
      </c>
      <c r="AX515" s="6">
        <f>VLOOKUP(AI515,buff!K:P,6,FALSE)</f>
        <v>832</v>
      </c>
      <c r="AY515">
        <f t="shared" si="131"/>
        <v>832</v>
      </c>
      <c r="AZ515">
        <f t="shared" si="131"/>
        <v>832</v>
      </c>
      <c r="BA515">
        <f t="shared" si="132"/>
        <v>2</v>
      </c>
      <c r="BB515">
        <f t="shared" si="133"/>
        <v>1</v>
      </c>
    </row>
    <row r="516" spans="1:54" x14ac:dyDescent="0.15">
      <c r="A516" t="str">
        <f t="shared" si="146"/>
        <v>胧月主动技能2等级10</v>
      </c>
      <c r="B516" s="8">
        <v>510</v>
      </c>
      <c r="C516" s="8" t="str">
        <f>VLOOKUP(G516,角色!A:B,2,FALSE)</f>
        <v>胧月</v>
      </c>
      <c r="D516" s="8" t="str">
        <f t="shared" si="128"/>
        <v>主动技能2</v>
      </c>
      <c r="E516" s="8">
        <f t="shared" si="134"/>
        <v>10</v>
      </c>
      <c r="F516" s="8">
        <f t="shared" si="135"/>
        <v>2</v>
      </c>
      <c r="G516" s="8">
        <f t="shared" si="136"/>
        <v>9</v>
      </c>
      <c r="H516" s="4" t="s">
        <v>460</v>
      </c>
      <c r="I516" s="4" t="str">
        <f t="shared" si="150"/>
        <v>对己方任意单体回复生命1024</v>
      </c>
      <c r="J516" s="4" t="s">
        <v>461</v>
      </c>
      <c r="K516" s="1" t="s">
        <v>105</v>
      </c>
      <c r="L516" s="4" t="s">
        <v>107</v>
      </c>
      <c r="M516" s="4" t="s">
        <v>479</v>
      </c>
      <c r="N516" s="4">
        <v>100</v>
      </c>
      <c r="O516" s="4"/>
      <c r="T516" s="6" t="str">
        <f t="shared" si="147"/>
        <v>13:100:2:0</v>
      </c>
      <c r="U516" s="6" t="str">
        <f t="shared" si="148"/>
        <v/>
      </c>
      <c r="Y516">
        <f t="shared" si="149"/>
        <v>50</v>
      </c>
      <c r="Z516">
        <v>0</v>
      </c>
      <c r="AE516">
        <v>0</v>
      </c>
      <c r="AF516" s="23">
        <f t="shared" si="129"/>
        <v>2</v>
      </c>
      <c r="AG516" s="23">
        <f t="shared" si="130"/>
        <v>1</v>
      </c>
      <c r="AH516" s="1" t="s">
        <v>118</v>
      </c>
      <c r="AI516" s="4" t="s">
        <v>1570</v>
      </c>
      <c r="AN516" s="6" t="str">
        <f>_xlfn.IFNA(IF(IF($AH516=AN$5,VLOOKUP(AI516,buff!$K:$L,2,FALSE),"")=0,"",IF($AH516=AN$5,VLOOKUP(AI516,buff!$K:$L,2,FALSE),"")),"")</f>
        <v>13:100:2:0</v>
      </c>
      <c r="AO516" s="6" t="str">
        <f>_xlfn.IFNA(IF(IF($AH516=AO$5,VLOOKUP(AJ516,buff!$K:$L,2,FALSE),"")=0,"",IF($AH516=AO$5,VLOOKUP(AJ516,buff!$K:$L,2,FALSE),"")),"")</f>
        <v/>
      </c>
      <c r="AP516" s="6" t="str">
        <f>_xlfn.IFNA(IF(IF($AH516=AP$5,VLOOKUP(AK516,buff!$K:$L,2,FALSE),"")=0,"",IF($AH516=AP$5,VLOOKUP(AK516,buff!$K:$L,2,FALSE),"")),"")</f>
        <v/>
      </c>
      <c r="AQ516" s="6" t="str">
        <f>_xlfn.IFNA(IF(IF($AH516=AQ$5,VLOOKUP(AL516,buff!$K:$L,2,FALSE),"")=0,"",IF($AH516=AQ$5,VLOOKUP(AL516,buff!$K:$L,2,FALSE),"")),"")</f>
        <v/>
      </c>
      <c r="AR516" s="6" t="str">
        <f>_xlfn.IFNA(IF(IF($AH516=AR$5,VLOOKUP(AM516,buff!$K:$L,2,FALSE),"")=0,"",IF($AH516=AR$5,VLOOKUP(AM516,buff!$K:$L,2,FALSE),"")),"")</f>
        <v/>
      </c>
      <c r="AS516" s="6" t="str">
        <f>_xlfn.IFNA(IF(IF($AH516=AS$5,VLOOKUP(AI516,buff!$K:$L,2,FALSE),"")=0,"",IF($AH516=AS$5,VLOOKUP(AI516,buff!$K:$L,2,FALSE),"")),"")</f>
        <v/>
      </c>
      <c r="AT516" s="6" t="str">
        <f>_xlfn.IFNA(IF(IF($AH516=AT$5,VLOOKUP(AJ516,buff!$K:$L,2,FALSE),"")=0,"",IF($AH516=AT$5,VLOOKUP(AJ516,buff!$K:$L,2,FALSE),"")),"")</f>
        <v/>
      </c>
      <c r="AU516" s="6" t="str">
        <f>_xlfn.IFNA(IF(IF($AH516=AU$5,VLOOKUP(AK516,buff!$K:$L,2,FALSE),"")=0,"",IF($AH516=AU$5,VLOOKUP(AK516,buff!$K:$L,2,FALSE),"")),"")</f>
        <v/>
      </c>
      <c r="AV516" s="6" t="str">
        <f>_xlfn.IFNA(IF(IF($AH516=AV$5,VLOOKUP(AL516,buff!$K:$L,2,FALSE),"")=0,"",IF($AH516=AV$5,VLOOKUP(AL516,buff!$K:$L,2,FALSE),"")),"")</f>
        <v/>
      </c>
      <c r="AW516" s="6" t="str">
        <f>_xlfn.IFNA(IF(IF($AH516=AW$5,VLOOKUP(AM516,buff!$K:$L,2,FALSE),"")=0,"",IF($AH516=AW$5,VLOOKUP(AM516,buff!$K:$L,2,FALSE),"")),"")</f>
        <v/>
      </c>
      <c r="AX516" s="6">
        <f>VLOOKUP(AI516,buff!K:P,6,FALSE)</f>
        <v>1024</v>
      </c>
      <c r="AY516">
        <f t="shared" si="131"/>
        <v>1024</v>
      </c>
      <c r="AZ516">
        <f t="shared" si="131"/>
        <v>1024</v>
      </c>
      <c r="BA516">
        <f t="shared" si="132"/>
        <v>2</v>
      </c>
      <c r="BB516">
        <f t="shared" si="133"/>
        <v>1</v>
      </c>
    </row>
    <row r="517" spans="1:54" x14ac:dyDescent="0.15">
      <c r="A517" t="str">
        <f t="shared" si="146"/>
        <v>胧月主动技能2等级11</v>
      </c>
      <c r="B517" s="8">
        <v>511</v>
      </c>
      <c r="C517" s="8" t="str">
        <f>VLOOKUP(G517,角色!A:B,2,FALSE)</f>
        <v>胧月</v>
      </c>
      <c r="D517" s="8" t="str">
        <f t="shared" si="128"/>
        <v>主动技能2</v>
      </c>
      <c r="E517" s="8">
        <f t="shared" si="134"/>
        <v>11</v>
      </c>
      <c r="F517" s="8">
        <f t="shared" si="135"/>
        <v>2</v>
      </c>
      <c r="G517" s="8">
        <f t="shared" si="136"/>
        <v>9</v>
      </c>
      <c r="H517" s="4" t="s">
        <v>460</v>
      </c>
      <c r="I517" s="4" t="str">
        <f t="shared" si="150"/>
        <v>对己方任意单体回复生命1261</v>
      </c>
      <c r="J517" s="4" t="s">
        <v>461</v>
      </c>
      <c r="K517" s="1" t="s">
        <v>105</v>
      </c>
      <c r="L517" s="4" t="s">
        <v>107</v>
      </c>
      <c r="M517" s="4" t="s">
        <v>479</v>
      </c>
      <c r="N517" s="4">
        <v>100</v>
      </c>
      <c r="O517" s="4"/>
      <c r="T517" s="6" t="str">
        <f t="shared" si="147"/>
        <v>14:100:2:0</v>
      </c>
      <c r="U517" s="6" t="str">
        <f t="shared" si="148"/>
        <v/>
      </c>
      <c r="Y517">
        <f t="shared" si="149"/>
        <v>50</v>
      </c>
      <c r="Z517">
        <v>0</v>
      </c>
      <c r="AE517">
        <v>0</v>
      </c>
      <c r="AF517" s="23">
        <f t="shared" si="129"/>
        <v>2</v>
      </c>
      <c r="AG517" s="23">
        <f t="shared" si="130"/>
        <v>1</v>
      </c>
      <c r="AH517" s="1" t="s">
        <v>118</v>
      </c>
      <c r="AI517" s="4" t="s">
        <v>1571</v>
      </c>
      <c r="AN517" s="6" t="str">
        <f>_xlfn.IFNA(IF(IF($AH517=AN$5,VLOOKUP(AI517,buff!$K:$L,2,FALSE),"")=0,"",IF($AH517=AN$5,VLOOKUP(AI517,buff!$K:$L,2,FALSE),"")),"")</f>
        <v>14:100:2:0</v>
      </c>
      <c r="AO517" s="6" t="str">
        <f>_xlfn.IFNA(IF(IF($AH517=AO$5,VLOOKUP(AJ517,buff!$K:$L,2,FALSE),"")=0,"",IF($AH517=AO$5,VLOOKUP(AJ517,buff!$K:$L,2,FALSE),"")),"")</f>
        <v/>
      </c>
      <c r="AP517" s="6" t="str">
        <f>_xlfn.IFNA(IF(IF($AH517=AP$5,VLOOKUP(AK517,buff!$K:$L,2,FALSE),"")=0,"",IF($AH517=AP$5,VLOOKUP(AK517,buff!$K:$L,2,FALSE),"")),"")</f>
        <v/>
      </c>
      <c r="AQ517" s="6" t="str">
        <f>_xlfn.IFNA(IF(IF($AH517=AQ$5,VLOOKUP(AL517,buff!$K:$L,2,FALSE),"")=0,"",IF($AH517=AQ$5,VLOOKUP(AL517,buff!$K:$L,2,FALSE),"")),"")</f>
        <v/>
      </c>
      <c r="AR517" s="6" t="str">
        <f>_xlfn.IFNA(IF(IF($AH517=AR$5,VLOOKUP(AM517,buff!$K:$L,2,FALSE),"")=0,"",IF($AH517=AR$5,VLOOKUP(AM517,buff!$K:$L,2,FALSE),"")),"")</f>
        <v/>
      </c>
      <c r="AS517" s="6" t="str">
        <f>_xlfn.IFNA(IF(IF($AH517=AS$5,VLOOKUP(AI517,buff!$K:$L,2,FALSE),"")=0,"",IF($AH517=AS$5,VLOOKUP(AI517,buff!$K:$L,2,FALSE),"")),"")</f>
        <v/>
      </c>
      <c r="AT517" s="6" t="str">
        <f>_xlfn.IFNA(IF(IF($AH517=AT$5,VLOOKUP(AJ517,buff!$K:$L,2,FALSE),"")=0,"",IF($AH517=AT$5,VLOOKUP(AJ517,buff!$K:$L,2,FALSE),"")),"")</f>
        <v/>
      </c>
      <c r="AU517" s="6" t="str">
        <f>_xlfn.IFNA(IF(IF($AH517=AU$5,VLOOKUP(AK517,buff!$K:$L,2,FALSE),"")=0,"",IF($AH517=AU$5,VLOOKUP(AK517,buff!$K:$L,2,FALSE),"")),"")</f>
        <v/>
      </c>
      <c r="AV517" s="6" t="str">
        <f>_xlfn.IFNA(IF(IF($AH517=AV$5,VLOOKUP(AL517,buff!$K:$L,2,FALSE),"")=0,"",IF($AH517=AV$5,VLOOKUP(AL517,buff!$K:$L,2,FALSE),"")),"")</f>
        <v/>
      </c>
      <c r="AW517" s="6" t="str">
        <f>_xlfn.IFNA(IF(IF($AH517=AW$5,VLOOKUP(AM517,buff!$K:$L,2,FALSE),"")=0,"",IF($AH517=AW$5,VLOOKUP(AM517,buff!$K:$L,2,FALSE),"")),"")</f>
        <v/>
      </c>
      <c r="AX517" s="6">
        <f>VLOOKUP(AI517,buff!K:P,6,FALSE)</f>
        <v>1261</v>
      </c>
      <c r="AY517">
        <f t="shared" si="131"/>
        <v>1261</v>
      </c>
      <c r="AZ517">
        <f t="shared" si="131"/>
        <v>1261</v>
      </c>
      <c r="BA517">
        <f t="shared" si="132"/>
        <v>2</v>
      </c>
      <c r="BB517">
        <f t="shared" si="133"/>
        <v>1</v>
      </c>
    </row>
    <row r="518" spans="1:54" x14ac:dyDescent="0.15">
      <c r="A518" t="str">
        <f t="shared" ref="A518:A581" si="151">C518&amp;D518&amp;$E$6&amp;E518</f>
        <v>胧月主动技能2等级12</v>
      </c>
      <c r="B518" s="8">
        <v>512</v>
      </c>
      <c r="C518" s="8" t="str">
        <f>VLOOKUP(G518,角色!A:B,2,FALSE)</f>
        <v>胧月</v>
      </c>
      <c r="D518" s="8" t="str">
        <f t="shared" si="128"/>
        <v>主动技能2</v>
      </c>
      <c r="E518" s="8">
        <f t="shared" ref="E518:E581" si="152">IF(E517=E$5,1,E517+1)</f>
        <v>12</v>
      </c>
      <c r="F518" s="8">
        <f t="shared" ref="F518:F581" si="153">IF(E518=1,IF(F517=$F$5,1,F517+1),F517)</f>
        <v>2</v>
      </c>
      <c r="G518" s="8">
        <f t="shared" ref="G518:G581" si="154">IF((F518=1)*(E518=1),G517+1,G517)</f>
        <v>9</v>
      </c>
      <c r="H518" s="4" t="s">
        <v>460</v>
      </c>
      <c r="I518" s="4" t="str">
        <f t="shared" si="150"/>
        <v>对己方任意单体回复生命1553</v>
      </c>
      <c r="J518" s="4" t="s">
        <v>461</v>
      </c>
      <c r="K518" s="1" t="s">
        <v>105</v>
      </c>
      <c r="L518" s="4" t="s">
        <v>107</v>
      </c>
      <c r="M518" s="4" t="s">
        <v>479</v>
      </c>
      <c r="N518" s="4">
        <v>100</v>
      </c>
      <c r="O518" s="4"/>
      <c r="T518" s="6" t="str">
        <f t="shared" ref="T518:T581" si="155">IF(AN518="","",AN518)&amp;IF(AO518="","","|"&amp;AO518)&amp;IF(AP518="","","|"&amp;AP518)&amp;IF(AQ518="","","|"&amp;AQ518)&amp;IF(AR518="","","|"&amp;AR518)</f>
        <v>15:100:2:0</v>
      </c>
      <c r="U518" s="6" t="str">
        <f t="shared" ref="U518:U581" si="156">IF(AS518="","",AS518)&amp;IF(AT518="","","|"&amp;AT518)&amp;IF(AU518="","","|"&amp;AU518)&amp;IF(AV518="","","|"&amp;AV518)&amp;IF(AW518="","","|"&amp;AW518)</f>
        <v/>
      </c>
      <c r="Y518">
        <f t="shared" si="149"/>
        <v>50</v>
      </c>
      <c r="Z518">
        <v>0</v>
      </c>
      <c r="AE518">
        <v>0</v>
      </c>
      <c r="AF518" s="23">
        <f t="shared" si="129"/>
        <v>2</v>
      </c>
      <c r="AG518" s="23">
        <f t="shared" si="130"/>
        <v>1</v>
      </c>
      <c r="AH518" s="1" t="s">
        <v>118</v>
      </c>
      <c r="AI518" s="4" t="s">
        <v>1572</v>
      </c>
      <c r="AN518" s="6" t="str">
        <f>_xlfn.IFNA(IF(IF($AH518=AN$5,VLOOKUP(AI518,buff!$K:$L,2,FALSE),"")=0,"",IF($AH518=AN$5,VLOOKUP(AI518,buff!$K:$L,2,FALSE),"")),"")</f>
        <v>15:100:2:0</v>
      </c>
      <c r="AO518" s="6" t="str">
        <f>_xlfn.IFNA(IF(IF($AH518=AO$5,VLOOKUP(AJ518,buff!$K:$L,2,FALSE),"")=0,"",IF($AH518=AO$5,VLOOKUP(AJ518,buff!$K:$L,2,FALSE),"")),"")</f>
        <v/>
      </c>
      <c r="AP518" s="6" t="str">
        <f>_xlfn.IFNA(IF(IF($AH518=AP$5,VLOOKUP(AK518,buff!$K:$L,2,FALSE),"")=0,"",IF($AH518=AP$5,VLOOKUP(AK518,buff!$K:$L,2,FALSE),"")),"")</f>
        <v/>
      </c>
      <c r="AQ518" s="6" t="str">
        <f>_xlfn.IFNA(IF(IF($AH518=AQ$5,VLOOKUP(AL518,buff!$K:$L,2,FALSE),"")=0,"",IF($AH518=AQ$5,VLOOKUP(AL518,buff!$K:$L,2,FALSE),"")),"")</f>
        <v/>
      </c>
      <c r="AR518" s="6" t="str">
        <f>_xlfn.IFNA(IF(IF($AH518=AR$5,VLOOKUP(AM518,buff!$K:$L,2,FALSE),"")=0,"",IF($AH518=AR$5,VLOOKUP(AM518,buff!$K:$L,2,FALSE),"")),"")</f>
        <v/>
      </c>
      <c r="AS518" s="6" t="str">
        <f>_xlfn.IFNA(IF(IF($AH518=AS$5,VLOOKUP(AI518,buff!$K:$L,2,FALSE),"")=0,"",IF($AH518=AS$5,VLOOKUP(AI518,buff!$K:$L,2,FALSE),"")),"")</f>
        <v/>
      </c>
      <c r="AT518" s="6" t="str">
        <f>_xlfn.IFNA(IF(IF($AH518=AT$5,VLOOKUP(AJ518,buff!$K:$L,2,FALSE),"")=0,"",IF($AH518=AT$5,VLOOKUP(AJ518,buff!$K:$L,2,FALSE),"")),"")</f>
        <v/>
      </c>
      <c r="AU518" s="6" t="str">
        <f>_xlfn.IFNA(IF(IF($AH518=AU$5,VLOOKUP(AK518,buff!$K:$L,2,FALSE),"")=0,"",IF($AH518=AU$5,VLOOKUP(AK518,buff!$K:$L,2,FALSE),"")),"")</f>
        <v/>
      </c>
      <c r="AV518" s="6" t="str">
        <f>_xlfn.IFNA(IF(IF($AH518=AV$5,VLOOKUP(AL518,buff!$K:$L,2,FALSE),"")=0,"",IF($AH518=AV$5,VLOOKUP(AL518,buff!$K:$L,2,FALSE),"")),"")</f>
        <v/>
      </c>
      <c r="AW518" s="6" t="str">
        <f>_xlfn.IFNA(IF(IF($AH518=AW$5,VLOOKUP(AM518,buff!$K:$L,2,FALSE),"")=0,"",IF($AH518=AW$5,VLOOKUP(AM518,buff!$K:$L,2,FALSE),"")),"")</f>
        <v/>
      </c>
      <c r="AX518" s="6">
        <f>VLOOKUP(AI518,buff!K:P,6,FALSE)</f>
        <v>1553</v>
      </c>
      <c r="AY518">
        <f t="shared" si="131"/>
        <v>1553</v>
      </c>
      <c r="AZ518">
        <f t="shared" si="131"/>
        <v>1553</v>
      </c>
      <c r="BA518">
        <f t="shared" si="132"/>
        <v>2</v>
      </c>
      <c r="BB518">
        <f t="shared" si="133"/>
        <v>1</v>
      </c>
    </row>
    <row r="519" spans="1:54" x14ac:dyDescent="0.15">
      <c r="A519" t="str">
        <f t="shared" si="151"/>
        <v>胧月主动技能2等级13</v>
      </c>
      <c r="B519" s="8">
        <v>513</v>
      </c>
      <c r="C519" s="8" t="str">
        <f>VLOOKUP(G519,角色!A:B,2,FALSE)</f>
        <v>胧月</v>
      </c>
      <c r="D519" s="8" t="str">
        <f t="shared" si="128"/>
        <v>主动技能2</v>
      </c>
      <c r="E519" s="8">
        <f t="shared" si="152"/>
        <v>13</v>
      </c>
      <c r="F519" s="8">
        <f t="shared" si="153"/>
        <v>2</v>
      </c>
      <c r="G519" s="8">
        <f t="shared" si="154"/>
        <v>9</v>
      </c>
      <c r="H519" s="4" t="s">
        <v>460</v>
      </c>
      <c r="I519" s="4" t="str">
        <f t="shared" si="150"/>
        <v>对己方任意单体回复生命1912</v>
      </c>
      <c r="J519" s="4" t="s">
        <v>461</v>
      </c>
      <c r="K519" s="1" t="s">
        <v>105</v>
      </c>
      <c r="L519" s="4" t="s">
        <v>107</v>
      </c>
      <c r="M519" s="4" t="s">
        <v>479</v>
      </c>
      <c r="N519" s="4">
        <v>100</v>
      </c>
      <c r="O519" s="4"/>
      <c r="T519" s="6" t="str">
        <f t="shared" si="155"/>
        <v>16:100:2:0</v>
      </c>
      <c r="U519" s="6" t="str">
        <f t="shared" si="156"/>
        <v/>
      </c>
      <c r="Y519">
        <f t="shared" si="149"/>
        <v>50</v>
      </c>
      <c r="Z519">
        <v>0</v>
      </c>
      <c r="AE519">
        <v>0</v>
      </c>
      <c r="AF519" s="23">
        <f t="shared" si="129"/>
        <v>2</v>
      </c>
      <c r="AG519" s="23">
        <f t="shared" si="130"/>
        <v>1</v>
      </c>
      <c r="AH519" s="1" t="s">
        <v>118</v>
      </c>
      <c r="AI519" s="4" t="s">
        <v>1573</v>
      </c>
      <c r="AN519" s="6" t="str">
        <f>_xlfn.IFNA(IF(IF($AH519=AN$5,VLOOKUP(AI519,buff!$K:$L,2,FALSE),"")=0,"",IF($AH519=AN$5,VLOOKUP(AI519,buff!$K:$L,2,FALSE),"")),"")</f>
        <v>16:100:2:0</v>
      </c>
      <c r="AO519" s="6" t="str">
        <f>_xlfn.IFNA(IF(IF($AH519=AO$5,VLOOKUP(AJ519,buff!$K:$L,2,FALSE),"")=0,"",IF($AH519=AO$5,VLOOKUP(AJ519,buff!$K:$L,2,FALSE),"")),"")</f>
        <v/>
      </c>
      <c r="AP519" s="6" t="str">
        <f>_xlfn.IFNA(IF(IF($AH519=AP$5,VLOOKUP(AK519,buff!$K:$L,2,FALSE),"")=0,"",IF($AH519=AP$5,VLOOKUP(AK519,buff!$K:$L,2,FALSE),"")),"")</f>
        <v/>
      </c>
      <c r="AQ519" s="6" t="str">
        <f>_xlfn.IFNA(IF(IF($AH519=AQ$5,VLOOKUP(AL519,buff!$K:$L,2,FALSE),"")=0,"",IF($AH519=AQ$5,VLOOKUP(AL519,buff!$K:$L,2,FALSE),"")),"")</f>
        <v/>
      </c>
      <c r="AR519" s="6" t="str">
        <f>_xlfn.IFNA(IF(IF($AH519=AR$5,VLOOKUP(AM519,buff!$K:$L,2,FALSE),"")=0,"",IF($AH519=AR$5,VLOOKUP(AM519,buff!$K:$L,2,FALSE),"")),"")</f>
        <v/>
      </c>
      <c r="AS519" s="6" t="str">
        <f>_xlfn.IFNA(IF(IF($AH519=AS$5,VLOOKUP(AI519,buff!$K:$L,2,FALSE),"")=0,"",IF($AH519=AS$5,VLOOKUP(AI519,buff!$K:$L,2,FALSE),"")),"")</f>
        <v/>
      </c>
      <c r="AT519" s="6" t="str">
        <f>_xlfn.IFNA(IF(IF($AH519=AT$5,VLOOKUP(AJ519,buff!$K:$L,2,FALSE),"")=0,"",IF($AH519=AT$5,VLOOKUP(AJ519,buff!$K:$L,2,FALSE),"")),"")</f>
        <v/>
      </c>
      <c r="AU519" s="6" t="str">
        <f>_xlfn.IFNA(IF(IF($AH519=AU$5,VLOOKUP(AK519,buff!$K:$L,2,FALSE),"")=0,"",IF($AH519=AU$5,VLOOKUP(AK519,buff!$K:$L,2,FALSE),"")),"")</f>
        <v/>
      </c>
      <c r="AV519" s="6" t="str">
        <f>_xlfn.IFNA(IF(IF($AH519=AV$5,VLOOKUP(AL519,buff!$K:$L,2,FALSE),"")=0,"",IF($AH519=AV$5,VLOOKUP(AL519,buff!$K:$L,2,FALSE),"")),"")</f>
        <v/>
      </c>
      <c r="AW519" s="6" t="str">
        <f>_xlfn.IFNA(IF(IF($AH519=AW$5,VLOOKUP(AM519,buff!$K:$L,2,FALSE),"")=0,"",IF($AH519=AW$5,VLOOKUP(AM519,buff!$K:$L,2,FALSE),"")),"")</f>
        <v/>
      </c>
      <c r="AX519" s="6">
        <f>VLOOKUP(AI519,buff!K:P,6,FALSE)</f>
        <v>1912</v>
      </c>
      <c r="AY519">
        <f t="shared" si="131"/>
        <v>1912</v>
      </c>
      <c r="AZ519">
        <f t="shared" si="131"/>
        <v>1912</v>
      </c>
      <c r="BA519">
        <f t="shared" si="132"/>
        <v>2</v>
      </c>
      <c r="BB519">
        <f t="shared" si="133"/>
        <v>1</v>
      </c>
    </row>
    <row r="520" spans="1:54" x14ac:dyDescent="0.15">
      <c r="A520" t="str">
        <f t="shared" si="151"/>
        <v>胧月主动技能2等级14</v>
      </c>
      <c r="B520" s="8">
        <v>514</v>
      </c>
      <c r="C520" s="8" t="str">
        <f>VLOOKUP(G520,角色!A:B,2,FALSE)</f>
        <v>胧月</v>
      </c>
      <c r="D520" s="8" t="str">
        <f t="shared" ref="D520:D583" si="157">$D$4&amp;F520</f>
        <v>主动技能2</v>
      </c>
      <c r="E520" s="8">
        <f t="shared" si="152"/>
        <v>14</v>
      </c>
      <c r="F520" s="8">
        <f t="shared" si="153"/>
        <v>2</v>
      </c>
      <c r="G520" s="8">
        <f t="shared" si="154"/>
        <v>9</v>
      </c>
      <c r="H520" s="4" t="s">
        <v>460</v>
      </c>
      <c r="I520" s="4" t="str">
        <f t="shared" si="150"/>
        <v>对己方任意单体回复生命2354</v>
      </c>
      <c r="J520" s="4" t="s">
        <v>461</v>
      </c>
      <c r="K520" s="1" t="s">
        <v>105</v>
      </c>
      <c r="L520" s="4" t="s">
        <v>107</v>
      </c>
      <c r="M520" s="4" t="s">
        <v>479</v>
      </c>
      <c r="N520" s="4">
        <v>100</v>
      </c>
      <c r="O520" s="4"/>
      <c r="T520" s="6" t="str">
        <f t="shared" si="155"/>
        <v>17:100:2:0</v>
      </c>
      <c r="U520" s="6" t="str">
        <f t="shared" si="156"/>
        <v/>
      </c>
      <c r="Y520">
        <f t="shared" si="149"/>
        <v>50</v>
      </c>
      <c r="Z520">
        <v>0</v>
      </c>
      <c r="AE520">
        <v>0</v>
      </c>
      <c r="AF520" s="23">
        <f t="shared" ref="AF520:AF583" si="158">BA520</f>
        <v>2</v>
      </c>
      <c r="AG520" s="23">
        <f t="shared" ref="AG520:AG583" si="159">BB520</f>
        <v>1</v>
      </c>
      <c r="AH520" s="1" t="s">
        <v>118</v>
      </c>
      <c r="AI520" s="4" t="s">
        <v>1574</v>
      </c>
      <c r="AN520" s="6" t="str">
        <f>_xlfn.IFNA(IF(IF($AH520=AN$5,VLOOKUP(AI520,buff!$K:$L,2,FALSE),"")=0,"",IF($AH520=AN$5,VLOOKUP(AI520,buff!$K:$L,2,FALSE),"")),"")</f>
        <v>17:100:2:0</v>
      </c>
      <c r="AO520" s="6" t="str">
        <f>_xlfn.IFNA(IF(IF($AH520=AO$5,VLOOKUP(AJ520,buff!$K:$L,2,FALSE),"")=0,"",IF($AH520=AO$5,VLOOKUP(AJ520,buff!$K:$L,2,FALSE),"")),"")</f>
        <v/>
      </c>
      <c r="AP520" s="6" t="str">
        <f>_xlfn.IFNA(IF(IF($AH520=AP$5,VLOOKUP(AK520,buff!$K:$L,2,FALSE),"")=0,"",IF($AH520=AP$5,VLOOKUP(AK520,buff!$K:$L,2,FALSE),"")),"")</f>
        <v/>
      </c>
      <c r="AQ520" s="6" t="str">
        <f>_xlfn.IFNA(IF(IF($AH520=AQ$5,VLOOKUP(AL520,buff!$K:$L,2,FALSE),"")=0,"",IF($AH520=AQ$5,VLOOKUP(AL520,buff!$K:$L,2,FALSE),"")),"")</f>
        <v/>
      </c>
      <c r="AR520" s="6" t="str">
        <f>_xlfn.IFNA(IF(IF($AH520=AR$5,VLOOKUP(AM520,buff!$K:$L,2,FALSE),"")=0,"",IF($AH520=AR$5,VLOOKUP(AM520,buff!$K:$L,2,FALSE),"")),"")</f>
        <v/>
      </c>
      <c r="AS520" s="6" t="str">
        <f>_xlfn.IFNA(IF(IF($AH520=AS$5,VLOOKUP(AI520,buff!$K:$L,2,FALSE),"")=0,"",IF($AH520=AS$5,VLOOKUP(AI520,buff!$K:$L,2,FALSE),"")),"")</f>
        <v/>
      </c>
      <c r="AT520" s="6" t="str">
        <f>_xlfn.IFNA(IF(IF($AH520=AT$5,VLOOKUP(AJ520,buff!$K:$L,2,FALSE),"")=0,"",IF($AH520=AT$5,VLOOKUP(AJ520,buff!$K:$L,2,FALSE),"")),"")</f>
        <v/>
      </c>
      <c r="AU520" s="6" t="str">
        <f>_xlfn.IFNA(IF(IF($AH520=AU$5,VLOOKUP(AK520,buff!$K:$L,2,FALSE),"")=0,"",IF($AH520=AU$5,VLOOKUP(AK520,buff!$K:$L,2,FALSE),"")),"")</f>
        <v/>
      </c>
      <c r="AV520" s="6" t="str">
        <f>_xlfn.IFNA(IF(IF($AH520=AV$5,VLOOKUP(AL520,buff!$K:$L,2,FALSE),"")=0,"",IF($AH520=AV$5,VLOOKUP(AL520,buff!$K:$L,2,FALSE),"")),"")</f>
        <v/>
      </c>
      <c r="AW520" s="6" t="str">
        <f>_xlfn.IFNA(IF(IF($AH520=AW$5,VLOOKUP(AM520,buff!$K:$L,2,FALSE),"")=0,"",IF($AH520=AW$5,VLOOKUP(AM520,buff!$K:$L,2,FALSE),"")),"")</f>
        <v/>
      </c>
      <c r="AX520" s="6">
        <f>VLOOKUP(AI520,buff!K:P,6,FALSE)</f>
        <v>2354</v>
      </c>
      <c r="AY520">
        <f t="shared" ref="AY520:AZ583" si="160">AX520</f>
        <v>2354</v>
      </c>
      <c r="AZ520">
        <f t="shared" si="160"/>
        <v>2354</v>
      </c>
      <c r="BA520">
        <f t="shared" ref="BA520:BA583" si="161">IF(F520=1,0,IF(F520=2,2,3))</f>
        <v>2</v>
      </c>
      <c r="BB520">
        <f t="shared" ref="BB520:BB583" si="162">IF(F520=1,0,IF(F520=2,1,2))</f>
        <v>1</v>
      </c>
    </row>
    <row r="521" spans="1:54" x14ac:dyDescent="0.15">
      <c r="A521" t="str">
        <f t="shared" si="151"/>
        <v>胧月主动技能2等级15</v>
      </c>
      <c r="B521" s="8">
        <v>515</v>
      </c>
      <c r="C521" s="8" t="str">
        <f>VLOOKUP(G521,角色!A:B,2,FALSE)</f>
        <v>胧月</v>
      </c>
      <c r="D521" s="8" t="str">
        <f t="shared" si="157"/>
        <v>主动技能2</v>
      </c>
      <c r="E521" s="8">
        <f t="shared" si="152"/>
        <v>15</v>
      </c>
      <c r="F521" s="8">
        <f t="shared" si="153"/>
        <v>2</v>
      </c>
      <c r="G521" s="8">
        <f t="shared" si="154"/>
        <v>9</v>
      </c>
      <c r="H521" s="4" t="s">
        <v>460</v>
      </c>
      <c r="I521" s="4" t="str">
        <f t="shared" si="150"/>
        <v>对己方任意单体回复生命2899</v>
      </c>
      <c r="J521" s="4" t="s">
        <v>461</v>
      </c>
      <c r="K521" s="1" t="s">
        <v>105</v>
      </c>
      <c r="L521" s="4" t="s">
        <v>107</v>
      </c>
      <c r="M521" s="4" t="s">
        <v>479</v>
      </c>
      <c r="N521" s="4">
        <v>100</v>
      </c>
      <c r="O521" s="4"/>
      <c r="T521" s="6" t="str">
        <f t="shared" si="155"/>
        <v>18:100:2:0</v>
      </c>
      <c r="U521" s="6" t="str">
        <f t="shared" si="156"/>
        <v/>
      </c>
      <c r="Y521">
        <f t="shared" si="149"/>
        <v>50</v>
      </c>
      <c r="Z521">
        <v>0</v>
      </c>
      <c r="AE521">
        <v>0</v>
      </c>
      <c r="AF521" s="23">
        <f t="shared" si="158"/>
        <v>2</v>
      </c>
      <c r="AG521" s="23">
        <f t="shared" si="159"/>
        <v>1</v>
      </c>
      <c r="AH521" s="1" t="s">
        <v>118</v>
      </c>
      <c r="AI521" s="4" t="s">
        <v>1575</v>
      </c>
      <c r="AN521" s="6" t="str">
        <f>_xlfn.IFNA(IF(IF($AH521=AN$5,VLOOKUP(AI521,buff!$K:$L,2,FALSE),"")=0,"",IF($AH521=AN$5,VLOOKUP(AI521,buff!$K:$L,2,FALSE),"")),"")</f>
        <v>18:100:2:0</v>
      </c>
      <c r="AO521" s="6" t="str">
        <f>_xlfn.IFNA(IF(IF($AH521=AO$5,VLOOKUP(AJ521,buff!$K:$L,2,FALSE),"")=0,"",IF($AH521=AO$5,VLOOKUP(AJ521,buff!$K:$L,2,FALSE),"")),"")</f>
        <v/>
      </c>
      <c r="AP521" s="6" t="str">
        <f>_xlfn.IFNA(IF(IF($AH521=AP$5,VLOOKUP(AK521,buff!$K:$L,2,FALSE),"")=0,"",IF($AH521=AP$5,VLOOKUP(AK521,buff!$K:$L,2,FALSE),"")),"")</f>
        <v/>
      </c>
      <c r="AQ521" s="6" t="str">
        <f>_xlfn.IFNA(IF(IF($AH521=AQ$5,VLOOKUP(AL521,buff!$K:$L,2,FALSE),"")=0,"",IF($AH521=AQ$5,VLOOKUP(AL521,buff!$K:$L,2,FALSE),"")),"")</f>
        <v/>
      </c>
      <c r="AR521" s="6" t="str">
        <f>_xlfn.IFNA(IF(IF($AH521=AR$5,VLOOKUP(AM521,buff!$K:$L,2,FALSE),"")=0,"",IF($AH521=AR$5,VLOOKUP(AM521,buff!$K:$L,2,FALSE),"")),"")</f>
        <v/>
      </c>
      <c r="AS521" s="6" t="str">
        <f>_xlfn.IFNA(IF(IF($AH521=AS$5,VLOOKUP(AI521,buff!$K:$L,2,FALSE),"")=0,"",IF($AH521=AS$5,VLOOKUP(AI521,buff!$K:$L,2,FALSE),"")),"")</f>
        <v/>
      </c>
      <c r="AT521" s="6" t="str">
        <f>_xlfn.IFNA(IF(IF($AH521=AT$5,VLOOKUP(AJ521,buff!$K:$L,2,FALSE),"")=0,"",IF($AH521=AT$5,VLOOKUP(AJ521,buff!$K:$L,2,FALSE),"")),"")</f>
        <v/>
      </c>
      <c r="AU521" s="6" t="str">
        <f>_xlfn.IFNA(IF(IF($AH521=AU$5,VLOOKUP(AK521,buff!$K:$L,2,FALSE),"")=0,"",IF($AH521=AU$5,VLOOKUP(AK521,buff!$K:$L,2,FALSE),"")),"")</f>
        <v/>
      </c>
      <c r="AV521" s="6" t="str">
        <f>_xlfn.IFNA(IF(IF($AH521=AV$5,VLOOKUP(AL521,buff!$K:$L,2,FALSE),"")=0,"",IF($AH521=AV$5,VLOOKUP(AL521,buff!$K:$L,2,FALSE),"")),"")</f>
        <v/>
      </c>
      <c r="AW521" s="6" t="str">
        <f>_xlfn.IFNA(IF(IF($AH521=AW$5,VLOOKUP(AM521,buff!$K:$L,2,FALSE),"")=0,"",IF($AH521=AW$5,VLOOKUP(AM521,buff!$K:$L,2,FALSE),"")),"")</f>
        <v/>
      </c>
      <c r="AX521" s="6">
        <f>VLOOKUP(AI521,buff!K:P,6,FALSE)</f>
        <v>2899</v>
      </c>
      <c r="AY521">
        <f t="shared" si="160"/>
        <v>2899</v>
      </c>
      <c r="AZ521">
        <f t="shared" si="160"/>
        <v>2899</v>
      </c>
      <c r="BA521">
        <f t="shared" si="161"/>
        <v>2</v>
      </c>
      <c r="BB521">
        <f t="shared" si="162"/>
        <v>1</v>
      </c>
    </row>
    <row r="522" spans="1:54" x14ac:dyDescent="0.15">
      <c r="A522" t="str">
        <f t="shared" si="151"/>
        <v>胧月主动技能2等级16</v>
      </c>
      <c r="B522" s="8">
        <v>516</v>
      </c>
      <c r="C522" s="8" t="str">
        <f>VLOOKUP(G522,角色!A:B,2,FALSE)</f>
        <v>胧月</v>
      </c>
      <c r="D522" s="8" t="str">
        <f t="shared" si="157"/>
        <v>主动技能2</v>
      </c>
      <c r="E522" s="8">
        <f t="shared" si="152"/>
        <v>16</v>
      </c>
      <c r="F522" s="8">
        <f t="shared" si="153"/>
        <v>2</v>
      </c>
      <c r="G522" s="8">
        <f t="shared" si="154"/>
        <v>9</v>
      </c>
      <c r="H522" s="4" t="s">
        <v>460</v>
      </c>
      <c r="I522" s="4" t="str">
        <f t="shared" si="150"/>
        <v>对己方任意单体回复生命3569</v>
      </c>
      <c r="J522" s="4" t="s">
        <v>461</v>
      </c>
      <c r="K522" s="1" t="s">
        <v>105</v>
      </c>
      <c r="L522" s="4" t="s">
        <v>107</v>
      </c>
      <c r="M522" s="4" t="s">
        <v>479</v>
      </c>
      <c r="N522" s="4">
        <v>100</v>
      </c>
      <c r="O522" s="4"/>
      <c r="T522" s="6" t="str">
        <f t="shared" si="155"/>
        <v>19:100:2:0</v>
      </c>
      <c r="U522" s="6" t="str">
        <f t="shared" si="156"/>
        <v/>
      </c>
      <c r="Y522">
        <f t="shared" si="149"/>
        <v>50</v>
      </c>
      <c r="Z522">
        <v>0</v>
      </c>
      <c r="AE522">
        <v>0</v>
      </c>
      <c r="AF522" s="23">
        <f t="shared" si="158"/>
        <v>2</v>
      </c>
      <c r="AG522" s="23">
        <f t="shared" si="159"/>
        <v>1</v>
      </c>
      <c r="AH522" s="1" t="s">
        <v>118</v>
      </c>
      <c r="AI522" s="4" t="s">
        <v>1576</v>
      </c>
      <c r="AN522" s="6" t="str">
        <f>_xlfn.IFNA(IF(IF($AH522=AN$5,VLOOKUP(AI522,buff!$K:$L,2,FALSE),"")=0,"",IF($AH522=AN$5,VLOOKUP(AI522,buff!$K:$L,2,FALSE),"")),"")</f>
        <v>19:100:2:0</v>
      </c>
      <c r="AO522" s="6" t="str">
        <f>_xlfn.IFNA(IF(IF($AH522=AO$5,VLOOKUP(AJ522,buff!$K:$L,2,FALSE),"")=0,"",IF($AH522=AO$5,VLOOKUP(AJ522,buff!$K:$L,2,FALSE),"")),"")</f>
        <v/>
      </c>
      <c r="AP522" s="6" t="str">
        <f>_xlfn.IFNA(IF(IF($AH522=AP$5,VLOOKUP(AK522,buff!$K:$L,2,FALSE),"")=0,"",IF($AH522=AP$5,VLOOKUP(AK522,buff!$K:$L,2,FALSE),"")),"")</f>
        <v/>
      </c>
      <c r="AQ522" s="6" t="str">
        <f>_xlfn.IFNA(IF(IF($AH522=AQ$5,VLOOKUP(AL522,buff!$K:$L,2,FALSE),"")=0,"",IF($AH522=AQ$5,VLOOKUP(AL522,buff!$K:$L,2,FALSE),"")),"")</f>
        <v/>
      </c>
      <c r="AR522" s="6" t="str">
        <f>_xlfn.IFNA(IF(IF($AH522=AR$5,VLOOKUP(AM522,buff!$K:$L,2,FALSE),"")=0,"",IF($AH522=AR$5,VLOOKUP(AM522,buff!$K:$L,2,FALSE),"")),"")</f>
        <v/>
      </c>
      <c r="AS522" s="6" t="str">
        <f>_xlfn.IFNA(IF(IF($AH522=AS$5,VLOOKUP(AI522,buff!$K:$L,2,FALSE),"")=0,"",IF($AH522=AS$5,VLOOKUP(AI522,buff!$K:$L,2,FALSE),"")),"")</f>
        <v/>
      </c>
      <c r="AT522" s="6" t="str">
        <f>_xlfn.IFNA(IF(IF($AH522=AT$5,VLOOKUP(AJ522,buff!$K:$L,2,FALSE),"")=0,"",IF($AH522=AT$5,VLOOKUP(AJ522,buff!$K:$L,2,FALSE),"")),"")</f>
        <v/>
      </c>
      <c r="AU522" s="6" t="str">
        <f>_xlfn.IFNA(IF(IF($AH522=AU$5,VLOOKUP(AK522,buff!$K:$L,2,FALSE),"")=0,"",IF($AH522=AU$5,VLOOKUP(AK522,buff!$K:$L,2,FALSE),"")),"")</f>
        <v/>
      </c>
      <c r="AV522" s="6" t="str">
        <f>_xlfn.IFNA(IF(IF($AH522=AV$5,VLOOKUP(AL522,buff!$K:$L,2,FALSE),"")=0,"",IF($AH522=AV$5,VLOOKUP(AL522,buff!$K:$L,2,FALSE),"")),"")</f>
        <v/>
      </c>
      <c r="AW522" s="6" t="str">
        <f>_xlfn.IFNA(IF(IF($AH522=AW$5,VLOOKUP(AM522,buff!$K:$L,2,FALSE),"")=0,"",IF($AH522=AW$5,VLOOKUP(AM522,buff!$K:$L,2,FALSE),"")),"")</f>
        <v/>
      </c>
      <c r="AX522" s="6">
        <f>VLOOKUP(AI522,buff!K:P,6,FALSE)</f>
        <v>3569</v>
      </c>
      <c r="AY522">
        <f t="shared" si="160"/>
        <v>3569</v>
      </c>
      <c r="AZ522">
        <f t="shared" si="160"/>
        <v>3569</v>
      </c>
      <c r="BA522">
        <f t="shared" si="161"/>
        <v>2</v>
      </c>
      <c r="BB522">
        <f t="shared" si="162"/>
        <v>1</v>
      </c>
    </row>
    <row r="523" spans="1:54" x14ac:dyDescent="0.15">
      <c r="A523" t="str">
        <f t="shared" si="151"/>
        <v>胧月主动技能2等级17</v>
      </c>
      <c r="B523" s="8">
        <v>517</v>
      </c>
      <c r="C523" s="8" t="str">
        <f>VLOOKUP(G523,角色!A:B,2,FALSE)</f>
        <v>胧月</v>
      </c>
      <c r="D523" s="8" t="str">
        <f t="shared" si="157"/>
        <v>主动技能2</v>
      </c>
      <c r="E523" s="8">
        <f t="shared" si="152"/>
        <v>17</v>
      </c>
      <c r="F523" s="8">
        <f t="shared" si="153"/>
        <v>2</v>
      </c>
      <c r="G523" s="8">
        <f t="shared" si="154"/>
        <v>9</v>
      </c>
      <c r="H523" s="4" t="s">
        <v>460</v>
      </c>
      <c r="I523" s="4" t="str">
        <f t="shared" si="150"/>
        <v>对己方任意单体回复生命4395</v>
      </c>
      <c r="J523" s="4" t="s">
        <v>461</v>
      </c>
      <c r="K523" s="1" t="s">
        <v>105</v>
      </c>
      <c r="L523" s="4" t="s">
        <v>107</v>
      </c>
      <c r="M523" s="4" t="s">
        <v>479</v>
      </c>
      <c r="N523" s="4">
        <v>100</v>
      </c>
      <c r="O523" s="4"/>
      <c r="T523" s="6" t="str">
        <f t="shared" si="155"/>
        <v>20:100:2:0</v>
      </c>
      <c r="U523" s="6" t="str">
        <f t="shared" si="156"/>
        <v/>
      </c>
      <c r="Y523">
        <f t="shared" si="149"/>
        <v>50</v>
      </c>
      <c r="Z523">
        <v>0</v>
      </c>
      <c r="AE523">
        <v>0</v>
      </c>
      <c r="AF523" s="23">
        <f t="shared" si="158"/>
        <v>2</v>
      </c>
      <c r="AG523" s="23">
        <f t="shared" si="159"/>
        <v>1</v>
      </c>
      <c r="AH523" s="1" t="s">
        <v>118</v>
      </c>
      <c r="AI523" s="4" t="s">
        <v>1577</v>
      </c>
      <c r="AN523" s="6" t="str">
        <f>_xlfn.IFNA(IF(IF($AH523=AN$5,VLOOKUP(AI523,buff!$K:$L,2,FALSE),"")=0,"",IF($AH523=AN$5,VLOOKUP(AI523,buff!$K:$L,2,FALSE),"")),"")</f>
        <v>20:100:2:0</v>
      </c>
      <c r="AO523" s="6" t="str">
        <f>_xlfn.IFNA(IF(IF($AH523=AO$5,VLOOKUP(AJ523,buff!$K:$L,2,FALSE),"")=0,"",IF($AH523=AO$5,VLOOKUP(AJ523,buff!$K:$L,2,FALSE),"")),"")</f>
        <v/>
      </c>
      <c r="AP523" s="6" t="str">
        <f>_xlfn.IFNA(IF(IF($AH523=AP$5,VLOOKUP(AK523,buff!$K:$L,2,FALSE),"")=0,"",IF($AH523=AP$5,VLOOKUP(AK523,buff!$K:$L,2,FALSE),"")),"")</f>
        <v/>
      </c>
      <c r="AQ523" s="6" t="str">
        <f>_xlfn.IFNA(IF(IF($AH523=AQ$5,VLOOKUP(AL523,buff!$K:$L,2,FALSE),"")=0,"",IF($AH523=AQ$5,VLOOKUP(AL523,buff!$K:$L,2,FALSE),"")),"")</f>
        <v/>
      </c>
      <c r="AR523" s="6" t="str">
        <f>_xlfn.IFNA(IF(IF($AH523=AR$5,VLOOKUP(AM523,buff!$K:$L,2,FALSE),"")=0,"",IF($AH523=AR$5,VLOOKUP(AM523,buff!$K:$L,2,FALSE),"")),"")</f>
        <v/>
      </c>
      <c r="AS523" s="6" t="str">
        <f>_xlfn.IFNA(IF(IF($AH523=AS$5,VLOOKUP(AI523,buff!$K:$L,2,FALSE),"")=0,"",IF($AH523=AS$5,VLOOKUP(AI523,buff!$K:$L,2,FALSE),"")),"")</f>
        <v/>
      </c>
      <c r="AT523" s="6" t="str">
        <f>_xlfn.IFNA(IF(IF($AH523=AT$5,VLOOKUP(AJ523,buff!$K:$L,2,FALSE),"")=0,"",IF($AH523=AT$5,VLOOKUP(AJ523,buff!$K:$L,2,FALSE),"")),"")</f>
        <v/>
      </c>
      <c r="AU523" s="6" t="str">
        <f>_xlfn.IFNA(IF(IF($AH523=AU$5,VLOOKUP(AK523,buff!$K:$L,2,FALSE),"")=0,"",IF($AH523=AU$5,VLOOKUP(AK523,buff!$K:$L,2,FALSE),"")),"")</f>
        <v/>
      </c>
      <c r="AV523" s="6" t="str">
        <f>_xlfn.IFNA(IF(IF($AH523=AV$5,VLOOKUP(AL523,buff!$K:$L,2,FALSE),"")=0,"",IF($AH523=AV$5,VLOOKUP(AL523,buff!$K:$L,2,FALSE),"")),"")</f>
        <v/>
      </c>
      <c r="AW523" s="6" t="str">
        <f>_xlfn.IFNA(IF(IF($AH523=AW$5,VLOOKUP(AM523,buff!$K:$L,2,FALSE),"")=0,"",IF($AH523=AW$5,VLOOKUP(AM523,buff!$K:$L,2,FALSE),"")),"")</f>
        <v/>
      </c>
      <c r="AX523" s="6">
        <f>VLOOKUP(AI523,buff!K:P,6,FALSE)</f>
        <v>4395</v>
      </c>
      <c r="AY523">
        <f t="shared" si="160"/>
        <v>4395</v>
      </c>
      <c r="AZ523">
        <f t="shared" si="160"/>
        <v>4395</v>
      </c>
      <c r="BA523">
        <f t="shared" si="161"/>
        <v>2</v>
      </c>
      <c r="BB523">
        <f t="shared" si="162"/>
        <v>1</v>
      </c>
    </row>
    <row r="524" spans="1:54" x14ac:dyDescent="0.15">
      <c r="A524" t="str">
        <f t="shared" si="151"/>
        <v>胧月主动技能2等级18</v>
      </c>
      <c r="B524" s="8">
        <v>518</v>
      </c>
      <c r="C524" s="8" t="str">
        <f>VLOOKUP(G524,角色!A:B,2,FALSE)</f>
        <v>胧月</v>
      </c>
      <c r="D524" s="8" t="str">
        <f t="shared" si="157"/>
        <v>主动技能2</v>
      </c>
      <c r="E524" s="8">
        <f t="shared" si="152"/>
        <v>18</v>
      </c>
      <c r="F524" s="8">
        <f t="shared" si="153"/>
        <v>2</v>
      </c>
      <c r="G524" s="8">
        <f t="shared" si="154"/>
        <v>9</v>
      </c>
      <c r="H524" s="4" t="s">
        <v>460</v>
      </c>
      <c r="I524" s="4" t="str">
        <f t="shared" si="150"/>
        <v>对己方任意单体回复生命5411</v>
      </c>
      <c r="J524" s="4" t="s">
        <v>461</v>
      </c>
      <c r="K524" s="1" t="s">
        <v>105</v>
      </c>
      <c r="L524" s="4" t="s">
        <v>107</v>
      </c>
      <c r="M524" s="4" t="s">
        <v>479</v>
      </c>
      <c r="N524" s="4">
        <v>100</v>
      </c>
      <c r="O524" s="4"/>
      <c r="T524" s="6" t="str">
        <f t="shared" si="155"/>
        <v>21:100:2:0</v>
      </c>
      <c r="U524" s="6" t="str">
        <f t="shared" si="156"/>
        <v/>
      </c>
      <c r="Y524">
        <f t="shared" si="149"/>
        <v>50</v>
      </c>
      <c r="Z524">
        <v>0</v>
      </c>
      <c r="AE524">
        <v>0</v>
      </c>
      <c r="AF524" s="23">
        <f t="shared" si="158"/>
        <v>2</v>
      </c>
      <c r="AG524" s="23">
        <f t="shared" si="159"/>
        <v>1</v>
      </c>
      <c r="AH524" s="1" t="s">
        <v>118</v>
      </c>
      <c r="AI524" s="4" t="s">
        <v>1578</v>
      </c>
      <c r="AN524" s="6" t="str">
        <f>_xlfn.IFNA(IF(IF($AH524=AN$5,VLOOKUP(AI524,buff!$K:$L,2,FALSE),"")=0,"",IF($AH524=AN$5,VLOOKUP(AI524,buff!$K:$L,2,FALSE),"")),"")</f>
        <v>21:100:2:0</v>
      </c>
      <c r="AO524" s="6" t="str">
        <f>_xlfn.IFNA(IF(IF($AH524=AO$5,VLOOKUP(AJ524,buff!$K:$L,2,FALSE),"")=0,"",IF($AH524=AO$5,VLOOKUP(AJ524,buff!$K:$L,2,FALSE),"")),"")</f>
        <v/>
      </c>
      <c r="AP524" s="6" t="str">
        <f>_xlfn.IFNA(IF(IF($AH524=AP$5,VLOOKUP(AK524,buff!$K:$L,2,FALSE),"")=0,"",IF($AH524=AP$5,VLOOKUP(AK524,buff!$K:$L,2,FALSE),"")),"")</f>
        <v/>
      </c>
      <c r="AQ524" s="6" t="str">
        <f>_xlfn.IFNA(IF(IF($AH524=AQ$5,VLOOKUP(AL524,buff!$K:$L,2,FALSE),"")=0,"",IF($AH524=AQ$5,VLOOKUP(AL524,buff!$K:$L,2,FALSE),"")),"")</f>
        <v/>
      </c>
      <c r="AR524" s="6" t="str">
        <f>_xlfn.IFNA(IF(IF($AH524=AR$5,VLOOKUP(AM524,buff!$K:$L,2,FALSE),"")=0,"",IF($AH524=AR$5,VLOOKUP(AM524,buff!$K:$L,2,FALSE),"")),"")</f>
        <v/>
      </c>
      <c r="AS524" s="6" t="str">
        <f>_xlfn.IFNA(IF(IF($AH524=AS$5,VLOOKUP(AI524,buff!$K:$L,2,FALSE),"")=0,"",IF($AH524=AS$5,VLOOKUP(AI524,buff!$K:$L,2,FALSE),"")),"")</f>
        <v/>
      </c>
      <c r="AT524" s="6" t="str">
        <f>_xlfn.IFNA(IF(IF($AH524=AT$5,VLOOKUP(AJ524,buff!$K:$L,2,FALSE),"")=0,"",IF($AH524=AT$5,VLOOKUP(AJ524,buff!$K:$L,2,FALSE),"")),"")</f>
        <v/>
      </c>
      <c r="AU524" s="6" t="str">
        <f>_xlfn.IFNA(IF(IF($AH524=AU$5,VLOOKUP(AK524,buff!$K:$L,2,FALSE),"")=0,"",IF($AH524=AU$5,VLOOKUP(AK524,buff!$K:$L,2,FALSE),"")),"")</f>
        <v/>
      </c>
      <c r="AV524" s="6" t="str">
        <f>_xlfn.IFNA(IF(IF($AH524=AV$5,VLOOKUP(AL524,buff!$K:$L,2,FALSE),"")=0,"",IF($AH524=AV$5,VLOOKUP(AL524,buff!$K:$L,2,FALSE),"")),"")</f>
        <v/>
      </c>
      <c r="AW524" s="6" t="str">
        <f>_xlfn.IFNA(IF(IF($AH524=AW$5,VLOOKUP(AM524,buff!$K:$L,2,FALSE),"")=0,"",IF($AH524=AW$5,VLOOKUP(AM524,buff!$K:$L,2,FALSE),"")),"")</f>
        <v/>
      </c>
      <c r="AX524" s="6">
        <f>VLOOKUP(AI524,buff!K:P,6,FALSE)</f>
        <v>5411</v>
      </c>
      <c r="AY524">
        <f t="shared" si="160"/>
        <v>5411</v>
      </c>
      <c r="AZ524">
        <f t="shared" si="160"/>
        <v>5411</v>
      </c>
      <c r="BA524">
        <f t="shared" si="161"/>
        <v>2</v>
      </c>
      <c r="BB524">
        <f t="shared" si="162"/>
        <v>1</v>
      </c>
    </row>
    <row r="525" spans="1:54" x14ac:dyDescent="0.15">
      <c r="A525" t="str">
        <f t="shared" si="151"/>
        <v>胧月主动技能2等级19</v>
      </c>
      <c r="B525" s="8">
        <v>519</v>
      </c>
      <c r="C525" s="8" t="str">
        <f>VLOOKUP(G525,角色!A:B,2,FALSE)</f>
        <v>胧月</v>
      </c>
      <c r="D525" s="8" t="str">
        <f t="shared" si="157"/>
        <v>主动技能2</v>
      </c>
      <c r="E525" s="8">
        <f t="shared" si="152"/>
        <v>19</v>
      </c>
      <c r="F525" s="8">
        <f t="shared" si="153"/>
        <v>2</v>
      </c>
      <c r="G525" s="8">
        <f t="shared" si="154"/>
        <v>9</v>
      </c>
      <c r="H525" s="4" t="s">
        <v>460</v>
      </c>
      <c r="I525" s="4" t="str">
        <f t="shared" si="150"/>
        <v>对己方任意单体回复生命6663</v>
      </c>
      <c r="J525" s="4" t="s">
        <v>461</v>
      </c>
      <c r="K525" s="1" t="s">
        <v>105</v>
      </c>
      <c r="L525" s="4" t="s">
        <v>107</v>
      </c>
      <c r="M525" s="4" t="s">
        <v>479</v>
      </c>
      <c r="N525" s="4">
        <v>100</v>
      </c>
      <c r="O525" s="4"/>
      <c r="T525" s="6" t="str">
        <f t="shared" si="155"/>
        <v>22:100:2:0</v>
      </c>
      <c r="U525" s="6" t="str">
        <f t="shared" si="156"/>
        <v/>
      </c>
      <c r="Y525">
        <f t="shared" si="149"/>
        <v>50</v>
      </c>
      <c r="Z525">
        <v>0</v>
      </c>
      <c r="AE525">
        <v>0</v>
      </c>
      <c r="AF525" s="23">
        <f t="shared" si="158"/>
        <v>2</v>
      </c>
      <c r="AG525" s="23">
        <f t="shared" si="159"/>
        <v>1</v>
      </c>
      <c r="AH525" s="1" t="s">
        <v>118</v>
      </c>
      <c r="AI525" s="4" t="s">
        <v>1579</v>
      </c>
      <c r="AN525" s="6" t="str">
        <f>_xlfn.IFNA(IF(IF($AH525=AN$5,VLOOKUP(AI525,buff!$K:$L,2,FALSE),"")=0,"",IF($AH525=AN$5,VLOOKUP(AI525,buff!$K:$L,2,FALSE),"")),"")</f>
        <v>22:100:2:0</v>
      </c>
      <c r="AO525" s="6" t="str">
        <f>_xlfn.IFNA(IF(IF($AH525=AO$5,VLOOKUP(AJ525,buff!$K:$L,2,FALSE),"")=0,"",IF($AH525=AO$5,VLOOKUP(AJ525,buff!$K:$L,2,FALSE),"")),"")</f>
        <v/>
      </c>
      <c r="AP525" s="6" t="str">
        <f>_xlfn.IFNA(IF(IF($AH525=AP$5,VLOOKUP(AK525,buff!$K:$L,2,FALSE),"")=0,"",IF($AH525=AP$5,VLOOKUP(AK525,buff!$K:$L,2,FALSE),"")),"")</f>
        <v/>
      </c>
      <c r="AQ525" s="6" t="str">
        <f>_xlfn.IFNA(IF(IF($AH525=AQ$5,VLOOKUP(AL525,buff!$K:$L,2,FALSE),"")=0,"",IF($AH525=AQ$5,VLOOKUP(AL525,buff!$K:$L,2,FALSE),"")),"")</f>
        <v/>
      </c>
      <c r="AR525" s="6" t="str">
        <f>_xlfn.IFNA(IF(IF($AH525=AR$5,VLOOKUP(AM525,buff!$K:$L,2,FALSE),"")=0,"",IF($AH525=AR$5,VLOOKUP(AM525,buff!$K:$L,2,FALSE),"")),"")</f>
        <v/>
      </c>
      <c r="AS525" s="6" t="str">
        <f>_xlfn.IFNA(IF(IF($AH525=AS$5,VLOOKUP(AI525,buff!$K:$L,2,FALSE),"")=0,"",IF($AH525=AS$5,VLOOKUP(AI525,buff!$K:$L,2,FALSE),"")),"")</f>
        <v/>
      </c>
      <c r="AT525" s="6" t="str">
        <f>_xlfn.IFNA(IF(IF($AH525=AT$5,VLOOKUP(AJ525,buff!$K:$L,2,FALSE),"")=0,"",IF($AH525=AT$5,VLOOKUP(AJ525,buff!$K:$L,2,FALSE),"")),"")</f>
        <v/>
      </c>
      <c r="AU525" s="6" t="str">
        <f>_xlfn.IFNA(IF(IF($AH525=AU$5,VLOOKUP(AK525,buff!$K:$L,2,FALSE),"")=0,"",IF($AH525=AU$5,VLOOKUP(AK525,buff!$K:$L,2,FALSE),"")),"")</f>
        <v/>
      </c>
      <c r="AV525" s="6" t="str">
        <f>_xlfn.IFNA(IF(IF($AH525=AV$5,VLOOKUP(AL525,buff!$K:$L,2,FALSE),"")=0,"",IF($AH525=AV$5,VLOOKUP(AL525,buff!$K:$L,2,FALSE),"")),"")</f>
        <v/>
      </c>
      <c r="AW525" s="6" t="str">
        <f>_xlfn.IFNA(IF(IF($AH525=AW$5,VLOOKUP(AM525,buff!$K:$L,2,FALSE),"")=0,"",IF($AH525=AW$5,VLOOKUP(AM525,buff!$K:$L,2,FALSE),"")),"")</f>
        <v/>
      </c>
      <c r="AX525" s="6">
        <f>VLOOKUP(AI525,buff!K:P,6,FALSE)</f>
        <v>6663</v>
      </c>
      <c r="AY525">
        <f t="shared" si="160"/>
        <v>6663</v>
      </c>
      <c r="AZ525">
        <f t="shared" si="160"/>
        <v>6663</v>
      </c>
      <c r="BA525">
        <f t="shared" si="161"/>
        <v>2</v>
      </c>
      <c r="BB525">
        <f t="shared" si="162"/>
        <v>1</v>
      </c>
    </row>
    <row r="526" spans="1:54" x14ac:dyDescent="0.15">
      <c r="A526" t="str">
        <f t="shared" si="151"/>
        <v>胧月主动技能2等级20</v>
      </c>
      <c r="B526" s="8">
        <v>520</v>
      </c>
      <c r="C526" s="8" t="str">
        <f>VLOOKUP(G526,角色!A:B,2,FALSE)</f>
        <v>胧月</v>
      </c>
      <c r="D526" s="8" t="str">
        <f t="shared" si="157"/>
        <v>主动技能2</v>
      </c>
      <c r="E526" s="8">
        <f t="shared" si="152"/>
        <v>20</v>
      </c>
      <c r="F526" s="8">
        <f t="shared" si="153"/>
        <v>2</v>
      </c>
      <c r="G526" s="8">
        <f t="shared" si="154"/>
        <v>9</v>
      </c>
      <c r="H526" s="4" t="s">
        <v>460</v>
      </c>
      <c r="I526" s="4" t="str">
        <f t="shared" si="150"/>
        <v>对己方任意单体回复生命8204</v>
      </c>
      <c r="J526" s="4" t="s">
        <v>461</v>
      </c>
      <c r="K526" s="1" t="s">
        <v>105</v>
      </c>
      <c r="L526" s="4" t="s">
        <v>107</v>
      </c>
      <c r="M526" s="4" t="s">
        <v>479</v>
      </c>
      <c r="N526" s="4">
        <v>100</v>
      </c>
      <c r="O526" s="4"/>
      <c r="T526" s="6" t="str">
        <f t="shared" si="155"/>
        <v>23:100:2:0</v>
      </c>
      <c r="U526" s="6" t="str">
        <f t="shared" si="156"/>
        <v/>
      </c>
      <c r="Y526">
        <f t="shared" si="149"/>
        <v>50</v>
      </c>
      <c r="Z526">
        <v>0</v>
      </c>
      <c r="AE526">
        <v>0</v>
      </c>
      <c r="AF526" s="23">
        <f t="shared" si="158"/>
        <v>2</v>
      </c>
      <c r="AG526" s="23">
        <f t="shared" si="159"/>
        <v>1</v>
      </c>
      <c r="AH526" s="1" t="s">
        <v>118</v>
      </c>
      <c r="AI526" s="4" t="s">
        <v>1580</v>
      </c>
      <c r="AN526" s="6" t="str">
        <f>_xlfn.IFNA(IF(IF($AH526=AN$5,VLOOKUP(AI526,buff!$K:$L,2,FALSE),"")=0,"",IF($AH526=AN$5,VLOOKUP(AI526,buff!$K:$L,2,FALSE),"")),"")</f>
        <v>23:100:2:0</v>
      </c>
      <c r="AO526" s="6" t="str">
        <f>_xlfn.IFNA(IF(IF($AH526=AO$5,VLOOKUP(AJ526,buff!$K:$L,2,FALSE),"")=0,"",IF($AH526=AO$5,VLOOKUP(AJ526,buff!$K:$L,2,FALSE),"")),"")</f>
        <v/>
      </c>
      <c r="AP526" s="6" t="str">
        <f>_xlfn.IFNA(IF(IF($AH526=AP$5,VLOOKUP(AK526,buff!$K:$L,2,FALSE),"")=0,"",IF($AH526=AP$5,VLOOKUP(AK526,buff!$K:$L,2,FALSE),"")),"")</f>
        <v/>
      </c>
      <c r="AQ526" s="6" t="str">
        <f>_xlfn.IFNA(IF(IF($AH526=AQ$5,VLOOKUP(AL526,buff!$K:$L,2,FALSE),"")=0,"",IF($AH526=AQ$5,VLOOKUP(AL526,buff!$K:$L,2,FALSE),"")),"")</f>
        <v/>
      </c>
      <c r="AR526" s="6" t="str">
        <f>_xlfn.IFNA(IF(IF($AH526=AR$5,VLOOKUP(AM526,buff!$K:$L,2,FALSE),"")=0,"",IF($AH526=AR$5,VLOOKUP(AM526,buff!$K:$L,2,FALSE),"")),"")</f>
        <v/>
      </c>
      <c r="AS526" s="6" t="str">
        <f>_xlfn.IFNA(IF(IF($AH526=AS$5,VLOOKUP(AI526,buff!$K:$L,2,FALSE),"")=0,"",IF($AH526=AS$5,VLOOKUP(AI526,buff!$K:$L,2,FALSE),"")),"")</f>
        <v/>
      </c>
      <c r="AT526" s="6" t="str">
        <f>_xlfn.IFNA(IF(IF($AH526=AT$5,VLOOKUP(AJ526,buff!$K:$L,2,FALSE),"")=0,"",IF($AH526=AT$5,VLOOKUP(AJ526,buff!$K:$L,2,FALSE),"")),"")</f>
        <v/>
      </c>
      <c r="AU526" s="6" t="str">
        <f>_xlfn.IFNA(IF(IF($AH526=AU$5,VLOOKUP(AK526,buff!$K:$L,2,FALSE),"")=0,"",IF($AH526=AU$5,VLOOKUP(AK526,buff!$K:$L,2,FALSE),"")),"")</f>
        <v/>
      </c>
      <c r="AV526" s="6" t="str">
        <f>_xlfn.IFNA(IF(IF($AH526=AV$5,VLOOKUP(AL526,buff!$K:$L,2,FALSE),"")=0,"",IF($AH526=AV$5,VLOOKUP(AL526,buff!$K:$L,2,FALSE),"")),"")</f>
        <v/>
      </c>
      <c r="AW526" s="6" t="str">
        <f>_xlfn.IFNA(IF(IF($AH526=AW$5,VLOOKUP(AM526,buff!$K:$L,2,FALSE),"")=0,"",IF($AH526=AW$5,VLOOKUP(AM526,buff!$K:$L,2,FALSE),"")),"")</f>
        <v/>
      </c>
      <c r="AX526" s="6">
        <f>VLOOKUP(AI526,buff!K:P,6,FALSE)</f>
        <v>8204</v>
      </c>
      <c r="AY526">
        <f t="shared" si="160"/>
        <v>8204</v>
      </c>
      <c r="AZ526">
        <f t="shared" si="160"/>
        <v>8204</v>
      </c>
      <c r="BA526">
        <f t="shared" si="161"/>
        <v>2</v>
      </c>
      <c r="BB526">
        <f t="shared" si="162"/>
        <v>1</v>
      </c>
    </row>
    <row r="527" spans="1:54" x14ac:dyDescent="0.15">
      <c r="A527" t="str">
        <f t="shared" si="151"/>
        <v>胧月主动技能3等级1</v>
      </c>
      <c r="B527" s="8">
        <v>521</v>
      </c>
      <c r="C527" s="8" t="str">
        <f>VLOOKUP(G527,角色!A:B,2,FALSE)</f>
        <v>胧月</v>
      </c>
      <c r="D527" s="8" t="str">
        <f t="shared" si="157"/>
        <v>主动技能3</v>
      </c>
      <c r="E527" s="8">
        <f t="shared" si="152"/>
        <v>1</v>
      </c>
      <c r="F527" s="8">
        <f t="shared" si="153"/>
        <v>3</v>
      </c>
      <c r="G527" s="8">
        <f t="shared" si="154"/>
        <v>9</v>
      </c>
      <c r="H527" s="4" t="s">
        <v>462</v>
      </c>
      <c r="I527" s="4" t="str">
        <f>"对己方任意单体回复生命20%，并增加防御力"&amp;AY527</f>
        <v>对己方任意单体回复生命20%，并增加防御力76</v>
      </c>
      <c r="J527" s="4" t="s">
        <v>461</v>
      </c>
      <c r="K527" s="1" t="s">
        <v>105</v>
      </c>
      <c r="L527" s="4" t="s">
        <v>107</v>
      </c>
      <c r="M527" s="4" t="s">
        <v>479</v>
      </c>
      <c r="N527" s="4">
        <v>100</v>
      </c>
      <c r="O527" s="4"/>
      <c r="T527" s="6" t="str">
        <f t="shared" si="155"/>
        <v>25:100:2:0|24:100:2:0</v>
      </c>
      <c r="U527" s="6" t="str">
        <f t="shared" si="156"/>
        <v/>
      </c>
      <c r="Y527">
        <f t="shared" si="149"/>
        <v>100</v>
      </c>
      <c r="Z527">
        <v>0</v>
      </c>
      <c r="AE527">
        <v>0</v>
      </c>
      <c r="AF527" s="23">
        <f t="shared" si="158"/>
        <v>3</v>
      </c>
      <c r="AG527" s="23">
        <f t="shared" si="159"/>
        <v>2</v>
      </c>
      <c r="AH527" s="1" t="s">
        <v>118</v>
      </c>
      <c r="AI527" s="4" t="s">
        <v>1582</v>
      </c>
      <c r="AJ527" s="4" t="s">
        <v>1583</v>
      </c>
      <c r="AK527" s="4"/>
      <c r="AN527" s="6" t="str">
        <f>_xlfn.IFNA(IF(IF($AH527=AN$5,VLOOKUP(AI527,buff!$K:$L,2,FALSE),"")=0,"",IF($AH527=AN$5,VLOOKUP(AI527,buff!$K:$L,2,FALSE),"")),"")</f>
        <v>25:100:2:0</v>
      </c>
      <c r="AO527" s="6" t="str">
        <f>_xlfn.IFNA(IF(IF($AH527=AO$5,VLOOKUP(AJ527,buff!$K:$L,2,FALSE),"")=0,"",IF($AH527=AO$5,VLOOKUP(AJ527,buff!$K:$L,2,FALSE),"")),"")</f>
        <v>24:100:2:0</v>
      </c>
      <c r="AP527" s="6" t="str">
        <f>_xlfn.IFNA(IF(IF($AH527=AP$5,VLOOKUP(AK527,buff!$K:$L,2,FALSE),"")=0,"",IF($AH527=AP$5,VLOOKUP(AK527,buff!$K:$L,2,FALSE),"")),"")</f>
        <v/>
      </c>
      <c r="AQ527" s="6" t="str">
        <f>_xlfn.IFNA(IF(IF($AH527=AQ$5,VLOOKUP(AL527,buff!$K:$L,2,FALSE),"")=0,"",IF($AH527=AQ$5,VLOOKUP(AL527,buff!$K:$L,2,FALSE),"")),"")</f>
        <v/>
      </c>
      <c r="AR527" s="6" t="str">
        <f>_xlfn.IFNA(IF(IF($AH527=AR$5,VLOOKUP(AM527,buff!$K:$L,2,FALSE),"")=0,"",IF($AH527=AR$5,VLOOKUP(AM527,buff!$K:$L,2,FALSE),"")),"")</f>
        <v/>
      </c>
      <c r="AS527" s="6" t="str">
        <f>_xlfn.IFNA(IF(IF($AH527=AS$5,VLOOKUP(AI527,buff!$K:$L,2,FALSE),"")=0,"",IF($AH527=AS$5,VLOOKUP(AI527,buff!$K:$L,2,FALSE),"")),"")</f>
        <v/>
      </c>
      <c r="AT527" s="6" t="str">
        <f>_xlfn.IFNA(IF(IF($AH527=AT$5,VLOOKUP(AJ527,buff!$K:$L,2,FALSE),"")=0,"",IF($AH527=AT$5,VLOOKUP(AJ527,buff!$K:$L,2,FALSE),"")),"")</f>
        <v/>
      </c>
      <c r="AU527" s="6" t="str">
        <f>_xlfn.IFNA(IF(IF($AH527=AU$5,VLOOKUP(AK527,buff!$K:$L,2,FALSE),"")=0,"",IF($AH527=AU$5,VLOOKUP(AK527,buff!$K:$L,2,FALSE),"")),"")</f>
        <v/>
      </c>
      <c r="AV527" s="6" t="str">
        <f>_xlfn.IFNA(IF(IF($AH527=AV$5,VLOOKUP(AL527,buff!$K:$L,2,FALSE),"")=0,"",IF($AH527=AV$5,VLOOKUP(AL527,buff!$K:$L,2,FALSE),"")),"")</f>
        <v/>
      </c>
      <c r="AW527" s="6" t="str">
        <f>_xlfn.IFNA(IF(IF($AH527=AW$5,VLOOKUP(AM527,buff!$K:$L,2,FALSE),"")=0,"",IF($AH527=AW$5,VLOOKUP(AM527,buff!$K:$L,2,FALSE),"")),"")</f>
        <v/>
      </c>
      <c r="AX527" s="6">
        <f>VLOOKUP(AI527,buff!K:P,6,FALSE)</f>
        <v>76</v>
      </c>
      <c r="AY527">
        <f t="shared" si="160"/>
        <v>76</v>
      </c>
      <c r="AZ527">
        <f t="shared" si="160"/>
        <v>76</v>
      </c>
      <c r="BA527">
        <f t="shared" si="161"/>
        <v>3</v>
      </c>
      <c r="BB527">
        <f t="shared" si="162"/>
        <v>2</v>
      </c>
    </row>
    <row r="528" spans="1:54" x14ac:dyDescent="0.15">
      <c r="A528" t="str">
        <f t="shared" si="151"/>
        <v>胧月主动技能3等级2</v>
      </c>
      <c r="B528" s="8">
        <v>522</v>
      </c>
      <c r="C528" s="8" t="str">
        <f>VLOOKUP(G528,角色!A:B,2,FALSE)</f>
        <v>胧月</v>
      </c>
      <c r="D528" s="8" t="str">
        <f t="shared" si="157"/>
        <v>主动技能3</v>
      </c>
      <c r="E528" s="8">
        <f t="shared" si="152"/>
        <v>2</v>
      </c>
      <c r="F528" s="8">
        <f t="shared" si="153"/>
        <v>3</v>
      </c>
      <c r="G528" s="8">
        <f t="shared" si="154"/>
        <v>9</v>
      </c>
      <c r="H528" s="4" t="s">
        <v>462</v>
      </c>
      <c r="I528" s="4" t="str">
        <f t="shared" ref="I528:I546" si="163">"对己方任意单体回复生命20%，并增加防御力"&amp;AY528</f>
        <v>对己方任意单体回复生命20%，并增加防御力112</v>
      </c>
      <c r="J528" s="4" t="s">
        <v>461</v>
      </c>
      <c r="K528" s="1" t="s">
        <v>105</v>
      </c>
      <c r="L528" s="4" t="s">
        <v>107</v>
      </c>
      <c r="M528" s="4" t="s">
        <v>479</v>
      </c>
      <c r="N528" s="4">
        <v>100</v>
      </c>
      <c r="O528" s="4"/>
      <c r="T528" s="6" t="str">
        <f t="shared" si="155"/>
        <v>26:100:2:0|24:100:2:0</v>
      </c>
      <c r="U528" s="6" t="str">
        <f t="shared" si="156"/>
        <v/>
      </c>
      <c r="Y528">
        <f t="shared" si="149"/>
        <v>100</v>
      </c>
      <c r="Z528">
        <v>0</v>
      </c>
      <c r="AE528">
        <v>0</v>
      </c>
      <c r="AF528" s="23">
        <f t="shared" si="158"/>
        <v>3</v>
      </c>
      <c r="AG528" s="23">
        <f t="shared" si="159"/>
        <v>2</v>
      </c>
      <c r="AH528" s="1" t="s">
        <v>118</v>
      </c>
      <c r="AI528" s="4" t="s">
        <v>1604</v>
      </c>
      <c r="AJ528" s="4" t="s">
        <v>1583</v>
      </c>
      <c r="AK528" s="4"/>
      <c r="AN528" s="6" t="str">
        <f>_xlfn.IFNA(IF(IF($AH528=AN$5,VLOOKUP(AI528,buff!$K:$L,2,FALSE),"")=0,"",IF($AH528=AN$5,VLOOKUP(AI528,buff!$K:$L,2,FALSE),"")),"")</f>
        <v>26:100:2:0</v>
      </c>
      <c r="AO528" s="6" t="str">
        <f>_xlfn.IFNA(IF(IF($AH528=AO$5,VLOOKUP(AJ528,buff!$K:$L,2,FALSE),"")=0,"",IF($AH528=AO$5,VLOOKUP(AJ528,buff!$K:$L,2,FALSE),"")),"")</f>
        <v>24:100:2:0</v>
      </c>
      <c r="AP528" s="6" t="str">
        <f>_xlfn.IFNA(IF(IF($AH528=AP$5,VLOOKUP(AK528,buff!$K:$L,2,FALSE),"")=0,"",IF($AH528=AP$5,VLOOKUP(AK528,buff!$K:$L,2,FALSE),"")),"")</f>
        <v/>
      </c>
      <c r="AQ528" s="6" t="str">
        <f>_xlfn.IFNA(IF(IF($AH528=AQ$5,VLOOKUP(AL528,buff!$K:$L,2,FALSE),"")=0,"",IF($AH528=AQ$5,VLOOKUP(AL528,buff!$K:$L,2,FALSE),"")),"")</f>
        <v/>
      </c>
      <c r="AR528" s="6" t="str">
        <f>_xlfn.IFNA(IF(IF($AH528=AR$5,VLOOKUP(AM528,buff!$K:$L,2,FALSE),"")=0,"",IF($AH528=AR$5,VLOOKUP(AM528,buff!$K:$L,2,FALSE),"")),"")</f>
        <v/>
      </c>
      <c r="AS528" s="6" t="str">
        <f>_xlfn.IFNA(IF(IF($AH528=AS$5,VLOOKUP(AI528,buff!$K:$L,2,FALSE),"")=0,"",IF($AH528=AS$5,VLOOKUP(AI528,buff!$K:$L,2,FALSE),"")),"")</f>
        <v/>
      </c>
      <c r="AT528" s="6" t="str">
        <f>_xlfn.IFNA(IF(IF($AH528=AT$5,VLOOKUP(AJ528,buff!$K:$L,2,FALSE),"")=0,"",IF($AH528=AT$5,VLOOKUP(AJ528,buff!$K:$L,2,FALSE),"")),"")</f>
        <v/>
      </c>
      <c r="AU528" s="6" t="str">
        <f>_xlfn.IFNA(IF(IF($AH528=AU$5,VLOOKUP(AK528,buff!$K:$L,2,FALSE),"")=0,"",IF($AH528=AU$5,VLOOKUP(AK528,buff!$K:$L,2,FALSE),"")),"")</f>
        <v/>
      </c>
      <c r="AV528" s="6" t="str">
        <f>_xlfn.IFNA(IF(IF($AH528=AV$5,VLOOKUP(AL528,buff!$K:$L,2,FALSE),"")=0,"",IF($AH528=AV$5,VLOOKUP(AL528,buff!$K:$L,2,FALSE),"")),"")</f>
        <v/>
      </c>
      <c r="AW528" s="6" t="str">
        <f>_xlfn.IFNA(IF(IF($AH528=AW$5,VLOOKUP(AM528,buff!$K:$L,2,FALSE),"")=0,"",IF($AH528=AW$5,VLOOKUP(AM528,buff!$K:$L,2,FALSE),"")),"")</f>
        <v/>
      </c>
      <c r="AX528" s="6">
        <f>VLOOKUP(AI528,buff!K:P,6,FALSE)</f>
        <v>112</v>
      </c>
      <c r="AY528">
        <f t="shared" si="160"/>
        <v>112</v>
      </c>
      <c r="AZ528">
        <f t="shared" si="160"/>
        <v>112</v>
      </c>
      <c r="BA528">
        <f t="shared" si="161"/>
        <v>3</v>
      </c>
      <c r="BB528">
        <f t="shared" si="162"/>
        <v>2</v>
      </c>
    </row>
    <row r="529" spans="1:54" x14ac:dyDescent="0.15">
      <c r="A529" t="str">
        <f t="shared" si="151"/>
        <v>胧月主动技能3等级3</v>
      </c>
      <c r="B529" s="8">
        <v>523</v>
      </c>
      <c r="C529" s="8" t="str">
        <f>VLOOKUP(G529,角色!A:B,2,FALSE)</f>
        <v>胧月</v>
      </c>
      <c r="D529" s="8" t="str">
        <f t="shared" si="157"/>
        <v>主动技能3</v>
      </c>
      <c r="E529" s="8">
        <f t="shared" si="152"/>
        <v>3</v>
      </c>
      <c r="F529" s="8">
        <f t="shared" si="153"/>
        <v>3</v>
      </c>
      <c r="G529" s="8">
        <f t="shared" si="154"/>
        <v>9</v>
      </c>
      <c r="H529" s="4" t="s">
        <v>462</v>
      </c>
      <c r="I529" s="4" t="str">
        <f t="shared" si="163"/>
        <v>对己方任意单体回复生命20%，并增加防御力148</v>
      </c>
      <c r="J529" s="4" t="s">
        <v>461</v>
      </c>
      <c r="K529" s="1" t="s">
        <v>105</v>
      </c>
      <c r="L529" s="4" t="s">
        <v>107</v>
      </c>
      <c r="M529" s="4" t="s">
        <v>479</v>
      </c>
      <c r="N529" s="4">
        <v>100</v>
      </c>
      <c r="O529" s="4"/>
      <c r="T529" s="6" t="str">
        <f t="shared" si="155"/>
        <v>27:100:2:0|24:100:2:0</v>
      </c>
      <c r="U529" s="6" t="str">
        <f t="shared" si="156"/>
        <v/>
      </c>
      <c r="Y529">
        <f t="shared" si="149"/>
        <v>100</v>
      </c>
      <c r="Z529">
        <v>0</v>
      </c>
      <c r="AE529">
        <v>0</v>
      </c>
      <c r="AF529" s="23">
        <f t="shared" si="158"/>
        <v>3</v>
      </c>
      <c r="AG529" s="23">
        <f t="shared" si="159"/>
        <v>2</v>
      </c>
      <c r="AH529" s="1" t="s">
        <v>118</v>
      </c>
      <c r="AI529" s="4" t="s">
        <v>1605</v>
      </c>
      <c r="AJ529" s="4" t="s">
        <v>1583</v>
      </c>
      <c r="AK529" s="4"/>
      <c r="AN529" s="6" t="str">
        <f>_xlfn.IFNA(IF(IF($AH529=AN$5,VLOOKUP(AI529,buff!$K:$L,2,FALSE),"")=0,"",IF($AH529=AN$5,VLOOKUP(AI529,buff!$K:$L,2,FALSE),"")),"")</f>
        <v>27:100:2:0</v>
      </c>
      <c r="AO529" s="6" t="str">
        <f>_xlfn.IFNA(IF(IF($AH529=AO$5,VLOOKUP(AJ529,buff!$K:$L,2,FALSE),"")=0,"",IF($AH529=AO$5,VLOOKUP(AJ529,buff!$K:$L,2,FALSE),"")),"")</f>
        <v>24:100:2:0</v>
      </c>
      <c r="AP529" s="6" t="str">
        <f>_xlfn.IFNA(IF(IF($AH529=AP$5,VLOOKUP(AK529,buff!$K:$L,2,FALSE),"")=0,"",IF($AH529=AP$5,VLOOKUP(AK529,buff!$K:$L,2,FALSE),"")),"")</f>
        <v/>
      </c>
      <c r="AQ529" s="6" t="str">
        <f>_xlfn.IFNA(IF(IF($AH529=AQ$5,VLOOKUP(AL529,buff!$K:$L,2,FALSE),"")=0,"",IF($AH529=AQ$5,VLOOKUP(AL529,buff!$K:$L,2,FALSE),"")),"")</f>
        <v/>
      </c>
      <c r="AR529" s="6" t="str">
        <f>_xlfn.IFNA(IF(IF($AH529=AR$5,VLOOKUP(AM529,buff!$K:$L,2,FALSE),"")=0,"",IF($AH529=AR$5,VLOOKUP(AM529,buff!$K:$L,2,FALSE),"")),"")</f>
        <v/>
      </c>
      <c r="AS529" s="6" t="str">
        <f>_xlfn.IFNA(IF(IF($AH529=AS$5,VLOOKUP(AI529,buff!$K:$L,2,FALSE),"")=0,"",IF($AH529=AS$5,VLOOKUP(AI529,buff!$K:$L,2,FALSE),"")),"")</f>
        <v/>
      </c>
      <c r="AT529" s="6" t="str">
        <f>_xlfn.IFNA(IF(IF($AH529=AT$5,VLOOKUP(AJ529,buff!$K:$L,2,FALSE),"")=0,"",IF($AH529=AT$5,VLOOKUP(AJ529,buff!$K:$L,2,FALSE),"")),"")</f>
        <v/>
      </c>
      <c r="AU529" s="6" t="str">
        <f>_xlfn.IFNA(IF(IF($AH529=AU$5,VLOOKUP(AK529,buff!$K:$L,2,FALSE),"")=0,"",IF($AH529=AU$5,VLOOKUP(AK529,buff!$K:$L,2,FALSE),"")),"")</f>
        <v/>
      </c>
      <c r="AV529" s="6" t="str">
        <f>_xlfn.IFNA(IF(IF($AH529=AV$5,VLOOKUP(AL529,buff!$K:$L,2,FALSE),"")=0,"",IF($AH529=AV$5,VLOOKUP(AL529,buff!$K:$L,2,FALSE),"")),"")</f>
        <v/>
      </c>
      <c r="AW529" s="6" t="str">
        <f>_xlfn.IFNA(IF(IF($AH529=AW$5,VLOOKUP(AM529,buff!$K:$L,2,FALSE),"")=0,"",IF($AH529=AW$5,VLOOKUP(AM529,buff!$K:$L,2,FALSE),"")),"")</f>
        <v/>
      </c>
      <c r="AX529" s="6">
        <f>VLOOKUP(AI529,buff!K:P,6,FALSE)</f>
        <v>148</v>
      </c>
      <c r="AY529">
        <f t="shared" si="160"/>
        <v>148</v>
      </c>
      <c r="AZ529">
        <f t="shared" si="160"/>
        <v>148</v>
      </c>
      <c r="BA529">
        <f t="shared" si="161"/>
        <v>3</v>
      </c>
      <c r="BB529">
        <f t="shared" si="162"/>
        <v>2</v>
      </c>
    </row>
    <row r="530" spans="1:54" x14ac:dyDescent="0.15">
      <c r="A530" t="str">
        <f t="shared" si="151"/>
        <v>胧月主动技能3等级4</v>
      </c>
      <c r="B530" s="8">
        <v>524</v>
      </c>
      <c r="C530" s="8" t="str">
        <f>VLOOKUP(G530,角色!A:B,2,FALSE)</f>
        <v>胧月</v>
      </c>
      <c r="D530" s="8" t="str">
        <f t="shared" si="157"/>
        <v>主动技能3</v>
      </c>
      <c r="E530" s="8">
        <f t="shared" si="152"/>
        <v>4</v>
      </c>
      <c r="F530" s="8">
        <f t="shared" si="153"/>
        <v>3</v>
      </c>
      <c r="G530" s="8">
        <f t="shared" si="154"/>
        <v>9</v>
      </c>
      <c r="H530" s="4" t="s">
        <v>462</v>
      </c>
      <c r="I530" s="4" t="str">
        <f t="shared" si="163"/>
        <v>对己方任意单体回复生命20%，并增加防御力183</v>
      </c>
      <c r="J530" s="4" t="s">
        <v>461</v>
      </c>
      <c r="K530" s="1" t="s">
        <v>105</v>
      </c>
      <c r="L530" s="4" t="s">
        <v>107</v>
      </c>
      <c r="M530" s="4" t="s">
        <v>479</v>
      </c>
      <c r="N530" s="4">
        <v>100</v>
      </c>
      <c r="O530" s="4"/>
      <c r="T530" s="6" t="str">
        <f t="shared" si="155"/>
        <v>28:100:2:0|24:100:2:0</v>
      </c>
      <c r="U530" s="6" t="str">
        <f t="shared" si="156"/>
        <v/>
      </c>
      <c r="Y530">
        <f t="shared" si="149"/>
        <v>100</v>
      </c>
      <c r="Z530">
        <v>0</v>
      </c>
      <c r="AE530">
        <v>0</v>
      </c>
      <c r="AF530" s="23">
        <f t="shared" si="158"/>
        <v>3</v>
      </c>
      <c r="AG530" s="23">
        <f t="shared" si="159"/>
        <v>2</v>
      </c>
      <c r="AH530" s="1" t="s">
        <v>118</v>
      </c>
      <c r="AI530" s="4" t="s">
        <v>1606</v>
      </c>
      <c r="AJ530" s="4" t="s">
        <v>1583</v>
      </c>
      <c r="AK530" s="4"/>
      <c r="AN530" s="6" t="str">
        <f>_xlfn.IFNA(IF(IF($AH530=AN$5,VLOOKUP(AI530,buff!$K:$L,2,FALSE),"")=0,"",IF($AH530=AN$5,VLOOKUP(AI530,buff!$K:$L,2,FALSE),"")),"")</f>
        <v>28:100:2:0</v>
      </c>
      <c r="AO530" s="6" t="str">
        <f>_xlfn.IFNA(IF(IF($AH530=AO$5,VLOOKUP(AJ530,buff!$K:$L,2,FALSE),"")=0,"",IF($AH530=AO$5,VLOOKUP(AJ530,buff!$K:$L,2,FALSE),"")),"")</f>
        <v>24:100:2:0</v>
      </c>
      <c r="AP530" s="6" t="str">
        <f>_xlfn.IFNA(IF(IF($AH530=AP$5,VLOOKUP(AK530,buff!$K:$L,2,FALSE),"")=0,"",IF($AH530=AP$5,VLOOKUP(AK530,buff!$K:$L,2,FALSE),"")),"")</f>
        <v/>
      </c>
      <c r="AQ530" s="6" t="str">
        <f>_xlfn.IFNA(IF(IF($AH530=AQ$5,VLOOKUP(AL530,buff!$K:$L,2,FALSE),"")=0,"",IF($AH530=AQ$5,VLOOKUP(AL530,buff!$K:$L,2,FALSE),"")),"")</f>
        <v/>
      </c>
      <c r="AR530" s="6" t="str">
        <f>_xlfn.IFNA(IF(IF($AH530=AR$5,VLOOKUP(AM530,buff!$K:$L,2,FALSE),"")=0,"",IF($AH530=AR$5,VLOOKUP(AM530,buff!$K:$L,2,FALSE),"")),"")</f>
        <v/>
      </c>
      <c r="AS530" s="6" t="str">
        <f>_xlfn.IFNA(IF(IF($AH530=AS$5,VLOOKUP(AI530,buff!$K:$L,2,FALSE),"")=0,"",IF($AH530=AS$5,VLOOKUP(AI530,buff!$K:$L,2,FALSE),"")),"")</f>
        <v/>
      </c>
      <c r="AT530" s="6" t="str">
        <f>_xlfn.IFNA(IF(IF($AH530=AT$5,VLOOKUP(AJ530,buff!$K:$L,2,FALSE),"")=0,"",IF($AH530=AT$5,VLOOKUP(AJ530,buff!$K:$L,2,FALSE),"")),"")</f>
        <v/>
      </c>
      <c r="AU530" s="6" t="str">
        <f>_xlfn.IFNA(IF(IF($AH530=AU$5,VLOOKUP(AK530,buff!$K:$L,2,FALSE),"")=0,"",IF($AH530=AU$5,VLOOKUP(AK530,buff!$K:$L,2,FALSE),"")),"")</f>
        <v/>
      </c>
      <c r="AV530" s="6" t="str">
        <f>_xlfn.IFNA(IF(IF($AH530=AV$5,VLOOKUP(AL530,buff!$K:$L,2,FALSE),"")=0,"",IF($AH530=AV$5,VLOOKUP(AL530,buff!$K:$L,2,FALSE),"")),"")</f>
        <v/>
      </c>
      <c r="AW530" s="6" t="str">
        <f>_xlfn.IFNA(IF(IF($AH530=AW$5,VLOOKUP(AM530,buff!$K:$L,2,FALSE),"")=0,"",IF($AH530=AW$5,VLOOKUP(AM530,buff!$K:$L,2,FALSE),"")),"")</f>
        <v/>
      </c>
      <c r="AX530" s="6">
        <f>VLOOKUP(AI530,buff!K:P,6,FALSE)</f>
        <v>183</v>
      </c>
      <c r="AY530">
        <f t="shared" si="160"/>
        <v>183</v>
      </c>
      <c r="AZ530">
        <f t="shared" si="160"/>
        <v>183</v>
      </c>
      <c r="BA530">
        <f t="shared" si="161"/>
        <v>3</v>
      </c>
      <c r="BB530">
        <f t="shared" si="162"/>
        <v>2</v>
      </c>
    </row>
    <row r="531" spans="1:54" x14ac:dyDescent="0.15">
      <c r="A531" t="str">
        <f t="shared" si="151"/>
        <v>胧月主动技能3等级5</v>
      </c>
      <c r="B531" s="8">
        <v>525</v>
      </c>
      <c r="C531" s="8" t="str">
        <f>VLOOKUP(G531,角色!A:B,2,FALSE)</f>
        <v>胧月</v>
      </c>
      <c r="D531" s="8" t="str">
        <f t="shared" si="157"/>
        <v>主动技能3</v>
      </c>
      <c r="E531" s="8">
        <f t="shared" si="152"/>
        <v>5</v>
      </c>
      <c r="F531" s="8">
        <f t="shared" si="153"/>
        <v>3</v>
      </c>
      <c r="G531" s="8">
        <f t="shared" si="154"/>
        <v>9</v>
      </c>
      <c r="H531" s="4" t="s">
        <v>462</v>
      </c>
      <c r="I531" s="4" t="str">
        <f t="shared" si="163"/>
        <v>对己方任意单体回复生命20%，并增加防御力226</v>
      </c>
      <c r="J531" s="4" t="s">
        <v>461</v>
      </c>
      <c r="K531" s="1" t="s">
        <v>105</v>
      </c>
      <c r="L531" s="4" t="s">
        <v>107</v>
      </c>
      <c r="M531" s="4" t="s">
        <v>479</v>
      </c>
      <c r="N531" s="4">
        <v>100</v>
      </c>
      <c r="O531" s="4"/>
      <c r="T531" s="6" t="str">
        <f t="shared" si="155"/>
        <v>29:100:2:0|24:100:2:0</v>
      </c>
      <c r="U531" s="6" t="str">
        <f t="shared" si="156"/>
        <v/>
      </c>
      <c r="Y531">
        <f t="shared" si="149"/>
        <v>100</v>
      </c>
      <c r="Z531">
        <v>0</v>
      </c>
      <c r="AE531">
        <v>0</v>
      </c>
      <c r="AF531" s="23">
        <f t="shared" si="158"/>
        <v>3</v>
      </c>
      <c r="AG531" s="23">
        <f t="shared" si="159"/>
        <v>2</v>
      </c>
      <c r="AH531" s="1" t="s">
        <v>118</v>
      </c>
      <c r="AI531" s="4" t="s">
        <v>1607</v>
      </c>
      <c r="AJ531" s="4" t="s">
        <v>1583</v>
      </c>
      <c r="AK531" s="4"/>
      <c r="AN531" s="6" t="str">
        <f>_xlfn.IFNA(IF(IF($AH531=AN$5,VLOOKUP(AI531,buff!$K:$L,2,FALSE),"")=0,"",IF($AH531=AN$5,VLOOKUP(AI531,buff!$K:$L,2,FALSE),"")),"")</f>
        <v>29:100:2:0</v>
      </c>
      <c r="AO531" s="6" t="str">
        <f>_xlfn.IFNA(IF(IF($AH531=AO$5,VLOOKUP(AJ531,buff!$K:$L,2,FALSE),"")=0,"",IF($AH531=AO$5,VLOOKUP(AJ531,buff!$K:$L,2,FALSE),"")),"")</f>
        <v>24:100:2:0</v>
      </c>
      <c r="AP531" s="6" t="str">
        <f>_xlfn.IFNA(IF(IF($AH531=AP$5,VLOOKUP(AK531,buff!$K:$L,2,FALSE),"")=0,"",IF($AH531=AP$5,VLOOKUP(AK531,buff!$K:$L,2,FALSE),"")),"")</f>
        <v/>
      </c>
      <c r="AQ531" s="6" t="str">
        <f>_xlfn.IFNA(IF(IF($AH531=AQ$5,VLOOKUP(AL531,buff!$K:$L,2,FALSE),"")=0,"",IF($AH531=AQ$5,VLOOKUP(AL531,buff!$K:$L,2,FALSE),"")),"")</f>
        <v/>
      </c>
      <c r="AR531" s="6" t="str">
        <f>_xlfn.IFNA(IF(IF($AH531=AR$5,VLOOKUP(AM531,buff!$K:$L,2,FALSE),"")=0,"",IF($AH531=AR$5,VLOOKUP(AM531,buff!$K:$L,2,FALSE),"")),"")</f>
        <v/>
      </c>
      <c r="AS531" s="6" t="str">
        <f>_xlfn.IFNA(IF(IF($AH531=AS$5,VLOOKUP(AI531,buff!$K:$L,2,FALSE),"")=0,"",IF($AH531=AS$5,VLOOKUP(AI531,buff!$K:$L,2,FALSE),"")),"")</f>
        <v/>
      </c>
      <c r="AT531" s="6" t="str">
        <f>_xlfn.IFNA(IF(IF($AH531=AT$5,VLOOKUP(AJ531,buff!$K:$L,2,FALSE),"")=0,"",IF($AH531=AT$5,VLOOKUP(AJ531,buff!$K:$L,2,FALSE),"")),"")</f>
        <v/>
      </c>
      <c r="AU531" s="6" t="str">
        <f>_xlfn.IFNA(IF(IF($AH531=AU$5,VLOOKUP(AK531,buff!$K:$L,2,FALSE),"")=0,"",IF($AH531=AU$5,VLOOKUP(AK531,buff!$K:$L,2,FALSE),"")),"")</f>
        <v/>
      </c>
      <c r="AV531" s="6" t="str">
        <f>_xlfn.IFNA(IF(IF($AH531=AV$5,VLOOKUP(AL531,buff!$K:$L,2,FALSE),"")=0,"",IF($AH531=AV$5,VLOOKUP(AL531,buff!$K:$L,2,FALSE),"")),"")</f>
        <v/>
      </c>
      <c r="AW531" s="6" t="str">
        <f>_xlfn.IFNA(IF(IF($AH531=AW$5,VLOOKUP(AM531,buff!$K:$L,2,FALSE),"")=0,"",IF($AH531=AW$5,VLOOKUP(AM531,buff!$K:$L,2,FALSE),"")),"")</f>
        <v/>
      </c>
      <c r="AX531" s="6">
        <f>VLOOKUP(AI531,buff!K:P,6,FALSE)</f>
        <v>226</v>
      </c>
      <c r="AY531">
        <f t="shared" si="160"/>
        <v>226</v>
      </c>
      <c r="AZ531">
        <f t="shared" si="160"/>
        <v>226</v>
      </c>
      <c r="BA531">
        <f t="shared" si="161"/>
        <v>3</v>
      </c>
      <c r="BB531">
        <f t="shared" si="162"/>
        <v>2</v>
      </c>
    </row>
    <row r="532" spans="1:54" x14ac:dyDescent="0.15">
      <c r="A532" t="str">
        <f t="shared" si="151"/>
        <v>胧月主动技能3等级6</v>
      </c>
      <c r="B532" s="8">
        <v>526</v>
      </c>
      <c r="C532" s="8" t="str">
        <f>VLOOKUP(G532,角色!A:B,2,FALSE)</f>
        <v>胧月</v>
      </c>
      <c r="D532" s="8" t="str">
        <f t="shared" si="157"/>
        <v>主动技能3</v>
      </c>
      <c r="E532" s="8">
        <f t="shared" si="152"/>
        <v>6</v>
      </c>
      <c r="F532" s="8">
        <f t="shared" si="153"/>
        <v>3</v>
      </c>
      <c r="G532" s="8">
        <f t="shared" si="154"/>
        <v>9</v>
      </c>
      <c r="H532" s="4" t="s">
        <v>462</v>
      </c>
      <c r="I532" s="4" t="str">
        <f t="shared" si="163"/>
        <v>对己方任意单体回复生命20%，并增加防御力278</v>
      </c>
      <c r="J532" s="4" t="s">
        <v>461</v>
      </c>
      <c r="K532" s="1" t="s">
        <v>105</v>
      </c>
      <c r="L532" s="4" t="s">
        <v>107</v>
      </c>
      <c r="M532" s="4" t="s">
        <v>479</v>
      </c>
      <c r="N532" s="4">
        <v>100</v>
      </c>
      <c r="O532" s="4"/>
      <c r="T532" s="6" t="str">
        <f t="shared" si="155"/>
        <v>30:100:2:0|24:100:2:0</v>
      </c>
      <c r="U532" s="6" t="str">
        <f t="shared" si="156"/>
        <v/>
      </c>
      <c r="Y532">
        <f t="shared" si="149"/>
        <v>100</v>
      </c>
      <c r="Z532">
        <v>0</v>
      </c>
      <c r="AE532">
        <v>0</v>
      </c>
      <c r="AF532" s="23">
        <f t="shared" si="158"/>
        <v>3</v>
      </c>
      <c r="AG532" s="23">
        <f t="shared" si="159"/>
        <v>2</v>
      </c>
      <c r="AH532" s="1" t="s">
        <v>118</v>
      </c>
      <c r="AI532" s="4" t="s">
        <v>1608</v>
      </c>
      <c r="AJ532" s="4" t="s">
        <v>1583</v>
      </c>
      <c r="AK532" s="4"/>
      <c r="AN532" s="6" t="str">
        <f>_xlfn.IFNA(IF(IF($AH532=AN$5,VLOOKUP(AI532,buff!$K:$L,2,FALSE),"")=0,"",IF($AH532=AN$5,VLOOKUP(AI532,buff!$K:$L,2,FALSE),"")),"")</f>
        <v>30:100:2:0</v>
      </c>
      <c r="AO532" s="6" t="str">
        <f>_xlfn.IFNA(IF(IF($AH532=AO$5,VLOOKUP(AJ532,buff!$K:$L,2,FALSE),"")=0,"",IF($AH532=AO$5,VLOOKUP(AJ532,buff!$K:$L,2,FALSE),"")),"")</f>
        <v>24:100:2:0</v>
      </c>
      <c r="AP532" s="6" t="str">
        <f>_xlfn.IFNA(IF(IF($AH532=AP$5,VLOOKUP(AK532,buff!$K:$L,2,FALSE),"")=0,"",IF($AH532=AP$5,VLOOKUP(AK532,buff!$K:$L,2,FALSE),"")),"")</f>
        <v/>
      </c>
      <c r="AQ532" s="6" t="str">
        <f>_xlfn.IFNA(IF(IF($AH532=AQ$5,VLOOKUP(AL532,buff!$K:$L,2,FALSE),"")=0,"",IF($AH532=AQ$5,VLOOKUP(AL532,buff!$K:$L,2,FALSE),"")),"")</f>
        <v/>
      </c>
      <c r="AR532" s="6" t="str">
        <f>_xlfn.IFNA(IF(IF($AH532=AR$5,VLOOKUP(AM532,buff!$K:$L,2,FALSE),"")=0,"",IF($AH532=AR$5,VLOOKUP(AM532,buff!$K:$L,2,FALSE),"")),"")</f>
        <v/>
      </c>
      <c r="AS532" s="6" t="str">
        <f>_xlfn.IFNA(IF(IF($AH532=AS$5,VLOOKUP(AI532,buff!$K:$L,2,FALSE),"")=0,"",IF($AH532=AS$5,VLOOKUP(AI532,buff!$K:$L,2,FALSE),"")),"")</f>
        <v/>
      </c>
      <c r="AT532" s="6" t="str">
        <f>_xlfn.IFNA(IF(IF($AH532=AT$5,VLOOKUP(AJ532,buff!$K:$L,2,FALSE),"")=0,"",IF($AH532=AT$5,VLOOKUP(AJ532,buff!$K:$L,2,FALSE),"")),"")</f>
        <v/>
      </c>
      <c r="AU532" s="6" t="str">
        <f>_xlfn.IFNA(IF(IF($AH532=AU$5,VLOOKUP(AK532,buff!$K:$L,2,FALSE),"")=0,"",IF($AH532=AU$5,VLOOKUP(AK532,buff!$K:$L,2,FALSE),"")),"")</f>
        <v/>
      </c>
      <c r="AV532" s="6" t="str">
        <f>_xlfn.IFNA(IF(IF($AH532=AV$5,VLOOKUP(AL532,buff!$K:$L,2,FALSE),"")=0,"",IF($AH532=AV$5,VLOOKUP(AL532,buff!$K:$L,2,FALSE),"")),"")</f>
        <v/>
      </c>
      <c r="AW532" s="6" t="str">
        <f>_xlfn.IFNA(IF(IF($AH532=AW$5,VLOOKUP(AM532,buff!$K:$L,2,FALSE),"")=0,"",IF($AH532=AW$5,VLOOKUP(AM532,buff!$K:$L,2,FALSE),"")),"")</f>
        <v/>
      </c>
      <c r="AX532" s="6">
        <f>VLOOKUP(AI532,buff!K:P,6,FALSE)</f>
        <v>278</v>
      </c>
      <c r="AY532">
        <f t="shared" si="160"/>
        <v>278</v>
      </c>
      <c r="AZ532">
        <f t="shared" si="160"/>
        <v>278</v>
      </c>
      <c r="BA532">
        <f t="shared" si="161"/>
        <v>3</v>
      </c>
      <c r="BB532">
        <f t="shared" si="162"/>
        <v>2</v>
      </c>
    </row>
    <row r="533" spans="1:54" x14ac:dyDescent="0.15">
      <c r="A533" t="str">
        <f t="shared" si="151"/>
        <v>胧月主动技能3等级7</v>
      </c>
      <c r="B533" s="8">
        <v>527</v>
      </c>
      <c r="C533" s="8" t="str">
        <f>VLOOKUP(G533,角色!A:B,2,FALSE)</f>
        <v>胧月</v>
      </c>
      <c r="D533" s="8" t="str">
        <f t="shared" si="157"/>
        <v>主动技能3</v>
      </c>
      <c r="E533" s="8">
        <f t="shared" si="152"/>
        <v>7</v>
      </c>
      <c r="F533" s="8">
        <f t="shared" si="153"/>
        <v>3</v>
      </c>
      <c r="G533" s="8">
        <f t="shared" si="154"/>
        <v>9</v>
      </c>
      <c r="H533" s="4" t="s">
        <v>462</v>
      </c>
      <c r="I533" s="4" t="str">
        <f t="shared" si="163"/>
        <v>对己方任意单体回复生命20%，并增加防御力343</v>
      </c>
      <c r="J533" s="4" t="s">
        <v>461</v>
      </c>
      <c r="K533" s="1" t="s">
        <v>105</v>
      </c>
      <c r="L533" s="4" t="s">
        <v>107</v>
      </c>
      <c r="M533" s="4" t="s">
        <v>479</v>
      </c>
      <c r="N533" s="4">
        <v>100</v>
      </c>
      <c r="O533" s="4"/>
      <c r="T533" s="6" t="str">
        <f t="shared" si="155"/>
        <v>31:100:2:0|24:100:2:0</v>
      </c>
      <c r="U533" s="6" t="str">
        <f t="shared" si="156"/>
        <v/>
      </c>
      <c r="Y533">
        <f t="shared" si="149"/>
        <v>100</v>
      </c>
      <c r="Z533">
        <v>0</v>
      </c>
      <c r="AE533">
        <v>0</v>
      </c>
      <c r="AF533" s="23">
        <f t="shared" si="158"/>
        <v>3</v>
      </c>
      <c r="AG533" s="23">
        <f t="shared" si="159"/>
        <v>2</v>
      </c>
      <c r="AH533" s="1" t="s">
        <v>118</v>
      </c>
      <c r="AI533" s="4" t="s">
        <v>1609</v>
      </c>
      <c r="AJ533" s="4" t="s">
        <v>1583</v>
      </c>
      <c r="AK533" s="4"/>
      <c r="AN533" s="6" t="str">
        <f>_xlfn.IFNA(IF(IF($AH533=AN$5,VLOOKUP(AI533,buff!$K:$L,2,FALSE),"")=0,"",IF($AH533=AN$5,VLOOKUP(AI533,buff!$K:$L,2,FALSE),"")),"")</f>
        <v>31:100:2:0</v>
      </c>
      <c r="AO533" s="6" t="str">
        <f>_xlfn.IFNA(IF(IF($AH533=AO$5,VLOOKUP(AJ533,buff!$K:$L,2,FALSE),"")=0,"",IF($AH533=AO$5,VLOOKUP(AJ533,buff!$K:$L,2,FALSE),"")),"")</f>
        <v>24:100:2:0</v>
      </c>
      <c r="AP533" s="6" t="str">
        <f>_xlfn.IFNA(IF(IF($AH533=AP$5,VLOOKUP(AK533,buff!$K:$L,2,FALSE),"")=0,"",IF($AH533=AP$5,VLOOKUP(AK533,buff!$K:$L,2,FALSE),"")),"")</f>
        <v/>
      </c>
      <c r="AQ533" s="6" t="str">
        <f>_xlfn.IFNA(IF(IF($AH533=AQ$5,VLOOKUP(AL533,buff!$K:$L,2,FALSE),"")=0,"",IF($AH533=AQ$5,VLOOKUP(AL533,buff!$K:$L,2,FALSE),"")),"")</f>
        <v/>
      </c>
      <c r="AR533" s="6" t="str">
        <f>_xlfn.IFNA(IF(IF($AH533=AR$5,VLOOKUP(AM533,buff!$K:$L,2,FALSE),"")=0,"",IF($AH533=AR$5,VLOOKUP(AM533,buff!$K:$L,2,FALSE),"")),"")</f>
        <v/>
      </c>
      <c r="AS533" s="6" t="str">
        <f>_xlfn.IFNA(IF(IF($AH533=AS$5,VLOOKUP(AI533,buff!$K:$L,2,FALSE),"")=0,"",IF($AH533=AS$5,VLOOKUP(AI533,buff!$K:$L,2,FALSE),"")),"")</f>
        <v/>
      </c>
      <c r="AT533" s="6" t="str">
        <f>_xlfn.IFNA(IF(IF($AH533=AT$5,VLOOKUP(AJ533,buff!$K:$L,2,FALSE),"")=0,"",IF($AH533=AT$5,VLOOKUP(AJ533,buff!$K:$L,2,FALSE),"")),"")</f>
        <v/>
      </c>
      <c r="AU533" s="6" t="str">
        <f>_xlfn.IFNA(IF(IF($AH533=AU$5,VLOOKUP(AK533,buff!$K:$L,2,FALSE),"")=0,"",IF($AH533=AU$5,VLOOKUP(AK533,buff!$K:$L,2,FALSE),"")),"")</f>
        <v/>
      </c>
      <c r="AV533" s="6" t="str">
        <f>_xlfn.IFNA(IF(IF($AH533=AV$5,VLOOKUP(AL533,buff!$K:$L,2,FALSE),"")=0,"",IF($AH533=AV$5,VLOOKUP(AL533,buff!$K:$L,2,FALSE),"")),"")</f>
        <v/>
      </c>
      <c r="AW533" s="6" t="str">
        <f>_xlfn.IFNA(IF(IF($AH533=AW$5,VLOOKUP(AM533,buff!$K:$L,2,FALSE),"")=0,"",IF($AH533=AW$5,VLOOKUP(AM533,buff!$K:$L,2,FALSE),"")),"")</f>
        <v/>
      </c>
      <c r="AX533" s="6">
        <f>VLOOKUP(AI533,buff!K:P,6,FALSE)</f>
        <v>343</v>
      </c>
      <c r="AY533">
        <f t="shared" si="160"/>
        <v>343</v>
      </c>
      <c r="AZ533">
        <f t="shared" si="160"/>
        <v>343</v>
      </c>
      <c r="BA533">
        <f t="shared" si="161"/>
        <v>3</v>
      </c>
      <c r="BB533">
        <f t="shared" si="162"/>
        <v>2</v>
      </c>
    </row>
    <row r="534" spans="1:54" x14ac:dyDescent="0.15">
      <c r="A534" t="str">
        <f t="shared" si="151"/>
        <v>胧月主动技能3等级8</v>
      </c>
      <c r="B534" s="8">
        <v>528</v>
      </c>
      <c r="C534" s="8" t="str">
        <f>VLOOKUP(G534,角色!A:B,2,FALSE)</f>
        <v>胧月</v>
      </c>
      <c r="D534" s="8" t="str">
        <f t="shared" si="157"/>
        <v>主动技能3</v>
      </c>
      <c r="E534" s="8">
        <f t="shared" si="152"/>
        <v>8</v>
      </c>
      <c r="F534" s="8">
        <f t="shared" si="153"/>
        <v>3</v>
      </c>
      <c r="G534" s="8">
        <f t="shared" si="154"/>
        <v>9</v>
      </c>
      <c r="H534" s="4" t="s">
        <v>462</v>
      </c>
      <c r="I534" s="4" t="str">
        <f t="shared" si="163"/>
        <v>对己方任意单体回复生命20%，并增加防御力422</v>
      </c>
      <c r="J534" s="4" t="s">
        <v>461</v>
      </c>
      <c r="K534" s="1" t="s">
        <v>105</v>
      </c>
      <c r="L534" s="4" t="s">
        <v>107</v>
      </c>
      <c r="M534" s="4" t="s">
        <v>479</v>
      </c>
      <c r="N534" s="4">
        <v>100</v>
      </c>
      <c r="O534" s="4"/>
      <c r="T534" s="6" t="str">
        <f t="shared" si="155"/>
        <v>32:100:2:0|24:100:2:0</v>
      </c>
      <c r="U534" s="6" t="str">
        <f t="shared" si="156"/>
        <v/>
      </c>
      <c r="Y534">
        <f t="shared" si="149"/>
        <v>100</v>
      </c>
      <c r="Z534">
        <v>0</v>
      </c>
      <c r="AE534">
        <v>0</v>
      </c>
      <c r="AF534" s="23">
        <f t="shared" si="158"/>
        <v>3</v>
      </c>
      <c r="AG534" s="23">
        <f t="shared" si="159"/>
        <v>2</v>
      </c>
      <c r="AH534" s="1" t="s">
        <v>118</v>
      </c>
      <c r="AI534" s="4" t="s">
        <v>1610</v>
      </c>
      <c r="AJ534" s="4" t="s">
        <v>1583</v>
      </c>
      <c r="AK534" s="4"/>
      <c r="AN534" s="6" t="str">
        <f>_xlfn.IFNA(IF(IF($AH534=AN$5,VLOOKUP(AI534,buff!$K:$L,2,FALSE),"")=0,"",IF($AH534=AN$5,VLOOKUP(AI534,buff!$K:$L,2,FALSE),"")),"")</f>
        <v>32:100:2:0</v>
      </c>
      <c r="AO534" s="6" t="str">
        <f>_xlfn.IFNA(IF(IF($AH534=AO$5,VLOOKUP(AJ534,buff!$K:$L,2,FALSE),"")=0,"",IF($AH534=AO$5,VLOOKUP(AJ534,buff!$K:$L,2,FALSE),"")),"")</f>
        <v>24:100:2:0</v>
      </c>
      <c r="AP534" s="6" t="str">
        <f>_xlfn.IFNA(IF(IF($AH534=AP$5,VLOOKUP(AK534,buff!$K:$L,2,FALSE),"")=0,"",IF($AH534=AP$5,VLOOKUP(AK534,buff!$K:$L,2,FALSE),"")),"")</f>
        <v/>
      </c>
      <c r="AQ534" s="6" t="str">
        <f>_xlfn.IFNA(IF(IF($AH534=AQ$5,VLOOKUP(AL534,buff!$K:$L,2,FALSE),"")=0,"",IF($AH534=AQ$5,VLOOKUP(AL534,buff!$K:$L,2,FALSE),"")),"")</f>
        <v/>
      </c>
      <c r="AR534" s="6" t="str">
        <f>_xlfn.IFNA(IF(IF($AH534=AR$5,VLOOKUP(AM534,buff!$K:$L,2,FALSE),"")=0,"",IF($AH534=AR$5,VLOOKUP(AM534,buff!$K:$L,2,FALSE),"")),"")</f>
        <v/>
      </c>
      <c r="AS534" s="6" t="str">
        <f>_xlfn.IFNA(IF(IF($AH534=AS$5,VLOOKUP(AI534,buff!$K:$L,2,FALSE),"")=0,"",IF($AH534=AS$5,VLOOKUP(AI534,buff!$K:$L,2,FALSE),"")),"")</f>
        <v/>
      </c>
      <c r="AT534" s="6" t="str">
        <f>_xlfn.IFNA(IF(IF($AH534=AT$5,VLOOKUP(AJ534,buff!$K:$L,2,FALSE),"")=0,"",IF($AH534=AT$5,VLOOKUP(AJ534,buff!$K:$L,2,FALSE),"")),"")</f>
        <v/>
      </c>
      <c r="AU534" s="6" t="str">
        <f>_xlfn.IFNA(IF(IF($AH534=AU$5,VLOOKUP(AK534,buff!$K:$L,2,FALSE),"")=0,"",IF($AH534=AU$5,VLOOKUP(AK534,buff!$K:$L,2,FALSE),"")),"")</f>
        <v/>
      </c>
      <c r="AV534" s="6" t="str">
        <f>_xlfn.IFNA(IF(IF($AH534=AV$5,VLOOKUP(AL534,buff!$K:$L,2,FALSE),"")=0,"",IF($AH534=AV$5,VLOOKUP(AL534,buff!$K:$L,2,FALSE),"")),"")</f>
        <v/>
      </c>
      <c r="AW534" s="6" t="str">
        <f>_xlfn.IFNA(IF(IF($AH534=AW$5,VLOOKUP(AM534,buff!$K:$L,2,FALSE),"")=0,"",IF($AH534=AW$5,VLOOKUP(AM534,buff!$K:$L,2,FALSE),"")),"")</f>
        <v/>
      </c>
      <c r="AX534" s="6">
        <f>VLOOKUP(AI534,buff!K:P,6,FALSE)</f>
        <v>422</v>
      </c>
      <c r="AY534">
        <f t="shared" si="160"/>
        <v>422</v>
      </c>
      <c r="AZ534">
        <f t="shared" si="160"/>
        <v>422</v>
      </c>
      <c r="BA534">
        <f t="shared" si="161"/>
        <v>3</v>
      </c>
      <c r="BB534">
        <f t="shared" si="162"/>
        <v>2</v>
      </c>
    </row>
    <row r="535" spans="1:54" x14ac:dyDescent="0.15">
      <c r="A535" t="str">
        <f t="shared" si="151"/>
        <v>胧月主动技能3等级9</v>
      </c>
      <c r="B535" s="8">
        <v>529</v>
      </c>
      <c r="C535" s="8" t="str">
        <f>VLOOKUP(G535,角色!A:B,2,FALSE)</f>
        <v>胧月</v>
      </c>
      <c r="D535" s="8" t="str">
        <f t="shared" si="157"/>
        <v>主动技能3</v>
      </c>
      <c r="E535" s="8">
        <f t="shared" si="152"/>
        <v>9</v>
      </c>
      <c r="F535" s="8">
        <f t="shared" si="153"/>
        <v>3</v>
      </c>
      <c r="G535" s="8">
        <f t="shared" si="154"/>
        <v>9</v>
      </c>
      <c r="H535" s="4" t="s">
        <v>462</v>
      </c>
      <c r="I535" s="4" t="str">
        <f t="shared" si="163"/>
        <v>对己方任意单体回复生命20%，并增加防御力520</v>
      </c>
      <c r="J535" s="4" t="s">
        <v>461</v>
      </c>
      <c r="K535" s="1" t="s">
        <v>105</v>
      </c>
      <c r="L535" s="4" t="s">
        <v>107</v>
      </c>
      <c r="M535" s="4" t="s">
        <v>479</v>
      </c>
      <c r="N535" s="4">
        <v>100</v>
      </c>
      <c r="O535" s="4"/>
      <c r="T535" s="6" t="str">
        <f t="shared" si="155"/>
        <v>33:100:2:0|24:100:2:0</v>
      </c>
      <c r="U535" s="6" t="str">
        <f t="shared" si="156"/>
        <v/>
      </c>
      <c r="Y535">
        <f t="shared" si="149"/>
        <v>100</v>
      </c>
      <c r="Z535">
        <v>0</v>
      </c>
      <c r="AE535">
        <v>0</v>
      </c>
      <c r="AF535" s="23">
        <f t="shared" si="158"/>
        <v>3</v>
      </c>
      <c r="AG535" s="23">
        <f t="shared" si="159"/>
        <v>2</v>
      </c>
      <c r="AH535" s="1" t="s">
        <v>118</v>
      </c>
      <c r="AI535" s="4" t="s">
        <v>1611</v>
      </c>
      <c r="AJ535" s="4" t="s">
        <v>1583</v>
      </c>
      <c r="AK535" s="4"/>
      <c r="AN535" s="6" t="str">
        <f>_xlfn.IFNA(IF(IF($AH535=AN$5,VLOOKUP(AI535,buff!$K:$L,2,FALSE),"")=0,"",IF($AH535=AN$5,VLOOKUP(AI535,buff!$K:$L,2,FALSE),"")),"")</f>
        <v>33:100:2:0</v>
      </c>
      <c r="AO535" s="6" t="str">
        <f>_xlfn.IFNA(IF(IF($AH535=AO$5,VLOOKUP(AJ535,buff!$K:$L,2,FALSE),"")=0,"",IF($AH535=AO$5,VLOOKUP(AJ535,buff!$K:$L,2,FALSE),"")),"")</f>
        <v>24:100:2:0</v>
      </c>
      <c r="AP535" s="6" t="str">
        <f>_xlfn.IFNA(IF(IF($AH535=AP$5,VLOOKUP(AK535,buff!$K:$L,2,FALSE),"")=0,"",IF($AH535=AP$5,VLOOKUP(AK535,buff!$K:$L,2,FALSE),"")),"")</f>
        <v/>
      </c>
      <c r="AQ535" s="6" t="str">
        <f>_xlfn.IFNA(IF(IF($AH535=AQ$5,VLOOKUP(AL535,buff!$K:$L,2,FALSE),"")=0,"",IF($AH535=AQ$5,VLOOKUP(AL535,buff!$K:$L,2,FALSE),"")),"")</f>
        <v/>
      </c>
      <c r="AR535" s="6" t="str">
        <f>_xlfn.IFNA(IF(IF($AH535=AR$5,VLOOKUP(AM535,buff!$K:$L,2,FALSE),"")=0,"",IF($AH535=AR$5,VLOOKUP(AM535,buff!$K:$L,2,FALSE),"")),"")</f>
        <v/>
      </c>
      <c r="AS535" s="6" t="str">
        <f>_xlfn.IFNA(IF(IF($AH535=AS$5,VLOOKUP(AI535,buff!$K:$L,2,FALSE),"")=0,"",IF($AH535=AS$5,VLOOKUP(AI535,buff!$K:$L,2,FALSE),"")),"")</f>
        <v/>
      </c>
      <c r="AT535" s="6" t="str">
        <f>_xlfn.IFNA(IF(IF($AH535=AT$5,VLOOKUP(AJ535,buff!$K:$L,2,FALSE),"")=0,"",IF($AH535=AT$5,VLOOKUP(AJ535,buff!$K:$L,2,FALSE),"")),"")</f>
        <v/>
      </c>
      <c r="AU535" s="6" t="str">
        <f>_xlfn.IFNA(IF(IF($AH535=AU$5,VLOOKUP(AK535,buff!$K:$L,2,FALSE),"")=0,"",IF($AH535=AU$5,VLOOKUP(AK535,buff!$K:$L,2,FALSE),"")),"")</f>
        <v/>
      </c>
      <c r="AV535" s="6" t="str">
        <f>_xlfn.IFNA(IF(IF($AH535=AV$5,VLOOKUP(AL535,buff!$K:$L,2,FALSE),"")=0,"",IF($AH535=AV$5,VLOOKUP(AL535,buff!$K:$L,2,FALSE),"")),"")</f>
        <v/>
      </c>
      <c r="AW535" s="6" t="str">
        <f>_xlfn.IFNA(IF(IF($AH535=AW$5,VLOOKUP(AM535,buff!$K:$L,2,FALSE),"")=0,"",IF($AH535=AW$5,VLOOKUP(AM535,buff!$K:$L,2,FALSE),"")),"")</f>
        <v/>
      </c>
      <c r="AX535" s="6">
        <f>VLOOKUP(AI535,buff!K:P,6,FALSE)</f>
        <v>520</v>
      </c>
      <c r="AY535">
        <f t="shared" si="160"/>
        <v>520</v>
      </c>
      <c r="AZ535">
        <f t="shared" si="160"/>
        <v>520</v>
      </c>
      <c r="BA535">
        <f t="shared" si="161"/>
        <v>3</v>
      </c>
      <c r="BB535">
        <f t="shared" si="162"/>
        <v>2</v>
      </c>
    </row>
    <row r="536" spans="1:54" x14ac:dyDescent="0.15">
      <c r="A536" t="str">
        <f t="shared" si="151"/>
        <v>胧月主动技能3等级10</v>
      </c>
      <c r="B536" s="8">
        <v>530</v>
      </c>
      <c r="C536" s="8" t="str">
        <f>VLOOKUP(G536,角色!A:B,2,FALSE)</f>
        <v>胧月</v>
      </c>
      <c r="D536" s="8" t="str">
        <f t="shared" si="157"/>
        <v>主动技能3</v>
      </c>
      <c r="E536" s="8">
        <f t="shared" si="152"/>
        <v>10</v>
      </c>
      <c r="F536" s="8">
        <f t="shared" si="153"/>
        <v>3</v>
      </c>
      <c r="G536" s="8">
        <f t="shared" si="154"/>
        <v>9</v>
      </c>
      <c r="H536" s="4" t="s">
        <v>462</v>
      </c>
      <c r="I536" s="4" t="str">
        <f t="shared" si="163"/>
        <v>对己方任意单体回复生命20%，并增加防御力640</v>
      </c>
      <c r="J536" s="4" t="s">
        <v>461</v>
      </c>
      <c r="K536" s="1" t="s">
        <v>105</v>
      </c>
      <c r="L536" s="4" t="s">
        <v>107</v>
      </c>
      <c r="M536" s="4" t="s">
        <v>479</v>
      </c>
      <c r="N536" s="4">
        <v>100</v>
      </c>
      <c r="O536" s="4"/>
      <c r="T536" s="6" t="str">
        <f t="shared" si="155"/>
        <v>34:100:2:0|24:100:2:0</v>
      </c>
      <c r="U536" s="6" t="str">
        <f t="shared" si="156"/>
        <v/>
      </c>
      <c r="Y536">
        <f t="shared" si="149"/>
        <v>100</v>
      </c>
      <c r="Z536">
        <v>0</v>
      </c>
      <c r="AE536">
        <v>0</v>
      </c>
      <c r="AF536" s="23">
        <f t="shared" si="158"/>
        <v>3</v>
      </c>
      <c r="AG536" s="23">
        <f t="shared" si="159"/>
        <v>2</v>
      </c>
      <c r="AH536" s="1" t="s">
        <v>118</v>
      </c>
      <c r="AI536" s="4" t="s">
        <v>1612</v>
      </c>
      <c r="AJ536" s="4" t="s">
        <v>1583</v>
      </c>
      <c r="AK536" s="4"/>
      <c r="AN536" s="6" t="str">
        <f>_xlfn.IFNA(IF(IF($AH536=AN$5,VLOOKUP(AI536,buff!$K:$L,2,FALSE),"")=0,"",IF($AH536=AN$5,VLOOKUP(AI536,buff!$K:$L,2,FALSE),"")),"")</f>
        <v>34:100:2:0</v>
      </c>
      <c r="AO536" s="6" t="str">
        <f>_xlfn.IFNA(IF(IF($AH536=AO$5,VLOOKUP(AJ536,buff!$K:$L,2,FALSE),"")=0,"",IF($AH536=AO$5,VLOOKUP(AJ536,buff!$K:$L,2,FALSE),"")),"")</f>
        <v>24:100:2:0</v>
      </c>
      <c r="AP536" s="6" t="str">
        <f>_xlfn.IFNA(IF(IF($AH536=AP$5,VLOOKUP(AK536,buff!$K:$L,2,FALSE),"")=0,"",IF($AH536=AP$5,VLOOKUP(AK536,buff!$K:$L,2,FALSE),"")),"")</f>
        <v/>
      </c>
      <c r="AQ536" s="6" t="str">
        <f>_xlfn.IFNA(IF(IF($AH536=AQ$5,VLOOKUP(AL536,buff!$K:$L,2,FALSE),"")=0,"",IF($AH536=AQ$5,VLOOKUP(AL536,buff!$K:$L,2,FALSE),"")),"")</f>
        <v/>
      </c>
      <c r="AR536" s="6" t="str">
        <f>_xlfn.IFNA(IF(IF($AH536=AR$5,VLOOKUP(AM536,buff!$K:$L,2,FALSE),"")=0,"",IF($AH536=AR$5,VLOOKUP(AM536,buff!$K:$L,2,FALSE),"")),"")</f>
        <v/>
      </c>
      <c r="AS536" s="6" t="str">
        <f>_xlfn.IFNA(IF(IF($AH536=AS$5,VLOOKUP(AI536,buff!$K:$L,2,FALSE),"")=0,"",IF($AH536=AS$5,VLOOKUP(AI536,buff!$K:$L,2,FALSE),"")),"")</f>
        <v/>
      </c>
      <c r="AT536" s="6" t="str">
        <f>_xlfn.IFNA(IF(IF($AH536=AT$5,VLOOKUP(AJ536,buff!$K:$L,2,FALSE),"")=0,"",IF($AH536=AT$5,VLOOKUP(AJ536,buff!$K:$L,2,FALSE),"")),"")</f>
        <v/>
      </c>
      <c r="AU536" s="6" t="str">
        <f>_xlfn.IFNA(IF(IF($AH536=AU$5,VLOOKUP(AK536,buff!$K:$L,2,FALSE),"")=0,"",IF($AH536=AU$5,VLOOKUP(AK536,buff!$K:$L,2,FALSE),"")),"")</f>
        <v/>
      </c>
      <c r="AV536" s="6" t="str">
        <f>_xlfn.IFNA(IF(IF($AH536=AV$5,VLOOKUP(AL536,buff!$K:$L,2,FALSE),"")=0,"",IF($AH536=AV$5,VLOOKUP(AL536,buff!$K:$L,2,FALSE),"")),"")</f>
        <v/>
      </c>
      <c r="AW536" s="6" t="str">
        <f>_xlfn.IFNA(IF(IF($AH536=AW$5,VLOOKUP(AM536,buff!$K:$L,2,FALSE),"")=0,"",IF($AH536=AW$5,VLOOKUP(AM536,buff!$K:$L,2,FALSE),"")),"")</f>
        <v/>
      </c>
      <c r="AX536" s="6">
        <f>VLOOKUP(AI536,buff!K:P,6,FALSE)</f>
        <v>640</v>
      </c>
      <c r="AY536">
        <f t="shared" si="160"/>
        <v>640</v>
      </c>
      <c r="AZ536">
        <f t="shared" si="160"/>
        <v>640</v>
      </c>
      <c r="BA536">
        <f t="shared" si="161"/>
        <v>3</v>
      </c>
      <c r="BB536">
        <f t="shared" si="162"/>
        <v>2</v>
      </c>
    </row>
    <row r="537" spans="1:54" x14ac:dyDescent="0.15">
      <c r="A537" t="str">
        <f t="shared" si="151"/>
        <v>胧月主动技能3等级11</v>
      </c>
      <c r="B537" s="8">
        <v>531</v>
      </c>
      <c r="C537" s="8" t="str">
        <f>VLOOKUP(G537,角色!A:B,2,FALSE)</f>
        <v>胧月</v>
      </c>
      <c r="D537" s="8" t="str">
        <f t="shared" si="157"/>
        <v>主动技能3</v>
      </c>
      <c r="E537" s="8">
        <f t="shared" si="152"/>
        <v>11</v>
      </c>
      <c r="F537" s="8">
        <f t="shared" si="153"/>
        <v>3</v>
      </c>
      <c r="G537" s="8">
        <f t="shared" si="154"/>
        <v>9</v>
      </c>
      <c r="H537" s="4" t="s">
        <v>462</v>
      </c>
      <c r="I537" s="4" t="str">
        <f t="shared" si="163"/>
        <v>对己方任意单体回复生命20%，并增加防御力788</v>
      </c>
      <c r="J537" s="4" t="s">
        <v>461</v>
      </c>
      <c r="K537" s="1" t="s">
        <v>105</v>
      </c>
      <c r="L537" s="4" t="s">
        <v>107</v>
      </c>
      <c r="M537" s="4" t="s">
        <v>479</v>
      </c>
      <c r="N537" s="4">
        <v>100</v>
      </c>
      <c r="O537" s="4"/>
      <c r="T537" s="6" t="str">
        <f t="shared" si="155"/>
        <v>35:100:2:0|24:100:2:0</v>
      </c>
      <c r="U537" s="6" t="str">
        <f t="shared" si="156"/>
        <v/>
      </c>
      <c r="Y537">
        <f t="shared" si="149"/>
        <v>100</v>
      </c>
      <c r="Z537">
        <v>0</v>
      </c>
      <c r="AE537">
        <v>0</v>
      </c>
      <c r="AF537" s="23">
        <f t="shared" si="158"/>
        <v>3</v>
      </c>
      <c r="AG537" s="23">
        <f t="shared" si="159"/>
        <v>2</v>
      </c>
      <c r="AH537" s="1" t="s">
        <v>118</v>
      </c>
      <c r="AI537" s="4" t="s">
        <v>1613</v>
      </c>
      <c r="AJ537" s="4" t="s">
        <v>1583</v>
      </c>
      <c r="AK537" s="4"/>
      <c r="AN537" s="6" t="str">
        <f>_xlfn.IFNA(IF(IF($AH537=AN$5,VLOOKUP(AI537,buff!$K:$L,2,FALSE),"")=0,"",IF($AH537=AN$5,VLOOKUP(AI537,buff!$K:$L,2,FALSE),"")),"")</f>
        <v>35:100:2:0</v>
      </c>
      <c r="AO537" s="6" t="str">
        <f>_xlfn.IFNA(IF(IF($AH537=AO$5,VLOOKUP(AJ537,buff!$K:$L,2,FALSE),"")=0,"",IF($AH537=AO$5,VLOOKUP(AJ537,buff!$K:$L,2,FALSE),"")),"")</f>
        <v>24:100:2:0</v>
      </c>
      <c r="AP537" s="6" t="str">
        <f>_xlfn.IFNA(IF(IF($AH537=AP$5,VLOOKUP(AK537,buff!$K:$L,2,FALSE),"")=0,"",IF($AH537=AP$5,VLOOKUP(AK537,buff!$K:$L,2,FALSE),"")),"")</f>
        <v/>
      </c>
      <c r="AQ537" s="6" t="str">
        <f>_xlfn.IFNA(IF(IF($AH537=AQ$5,VLOOKUP(AL537,buff!$K:$L,2,FALSE),"")=0,"",IF($AH537=AQ$5,VLOOKUP(AL537,buff!$K:$L,2,FALSE),"")),"")</f>
        <v/>
      </c>
      <c r="AR537" s="6" t="str">
        <f>_xlfn.IFNA(IF(IF($AH537=AR$5,VLOOKUP(AM537,buff!$K:$L,2,FALSE),"")=0,"",IF($AH537=AR$5,VLOOKUP(AM537,buff!$K:$L,2,FALSE),"")),"")</f>
        <v/>
      </c>
      <c r="AS537" s="6" t="str">
        <f>_xlfn.IFNA(IF(IF($AH537=AS$5,VLOOKUP(AI537,buff!$K:$L,2,FALSE),"")=0,"",IF($AH537=AS$5,VLOOKUP(AI537,buff!$K:$L,2,FALSE),"")),"")</f>
        <v/>
      </c>
      <c r="AT537" s="6" t="str">
        <f>_xlfn.IFNA(IF(IF($AH537=AT$5,VLOOKUP(AJ537,buff!$K:$L,2,FALSE),"")=0,"",IF($AH537=AT$5,VLOOKUP(AJ537,buff!$K:$L,2,FALSE),"")),"")</f>
        <v/>
      </c>
      <c r="AU537" s="6" t="str">
        <f>_xlfn.IFNA(IF(IF($AH537=AU$5,VLOOKUP(AK537,buff!$K:$L,2,FALSE),"")=0,"",IF($AH537=AU$5,VLOOKUP(AK537,buff!$K:$L,2,FALSE),"")),"")</f>
        <v/>
      </c>
      <c r="AV537" s="6" t="str">
        <f>_xlfn.IFNA(IF(IF($AH537=AV$5,VLOOKUP(AL537,buff!$K:$L,2,FALSE),"")=0,"",IF($AH537=AV$5,VLOOKUP(AL537,buff!$K:$L,2,FALSE),"")),"")</f>
        <v/>
      </c>
      <c r="AW537" s="6" t="str">
        <f>_xlfn.IFNA(IF(IF($AH537=AW$5,VLOOKUP(AM537,buff!$K:$L,2,FALSE),"")=0,"",IF($AH537=AW$5,VLOOKUP(AM537,buff!$K:$L,2,FALSE),"")),"")</f>
        <v/>
      </c>
      <c r="AX537" s="6">
        <f>VLOOKUP(AI537,buff!K:P,6,FALSE)</f>
        <v>788</v>
      </c>
      <c r="AY537">
        <f t="shared" si="160"/>
        <v>788</v>
      </c>
      <c r="AZ537">
        <f t="shared" si="160"/>
        <v>788</v>
      </c>
      <c r="BA537">
        <f t="shared" si="161"/>
        <v>3</v>
      </c>
      <c r="BB537">
        <f t="shared" si="162"/>
        <v>2</v>
      </c>
    </row>
    <row r="538" spans="1:54" x14ac:dyDescent="0.15">
      <c r="A538" t="str">
        <f t="shared" si="151"/>
        <v>胧月主动技能3等级12</v>
      </c>
      <c r="B538" s="8">
        <v>532</v>
      </c>
      <c r="C538" s="8" t="str">
        <f>VLOOKUP(G538,角色!A:B,2,FALSE)</f>
        <v>胧月</v>
      </c>
      <c r="D538" s="8" t="str">
        <f t="shared" si="157"/>
        <v>主动技能3</v>
      </c>
      <c r="E538" s="8">
        <f t="shared" si="152"/>
        <v>12</v>
      </c>
      <c r="F538" s="8">
        <f t="shared" si="153"/>
        <v>3</v>
      </c>
      <c r="G538" s="8">
        <f t="shared" si="154"/>
        <v>9</v>
      </c>
      <c r="H538" s="4" t="s">
        <v>462</v>
      </c>
      <c r="I538" s="4" t="str">
        <f t="shared" si="163"/>
        <v>对己方任意单体回复生命20%，并增加防御力970</v>
      </c>
      <c r="J538" s="4" t="s">
        <v>461</v>
      </c>
      <c r="K538" s="1" t="s">
        <v>105</v>
      </c>
      <c r="L538" s="4" t="s">
        <v>107</v>
      </c>
      <c r="M538" s="4" t="s">
        <v>479</v>
      </c>
      <c r="N538" s="4">
        <v>100</v>
      </c>
      <c r="O538" s="4"/>
      <c r="T538" s="6" t="str">
        <f t="shared" si="155"/>
        <v>36:100:2:0|24:100:2:0</v>
      </c>
      <c r="U538" s="6" t="str">
        <f t="shared" si="156"/>
        <v/>
      </c>
      <c r="Y538">
        <f t="shared" si="149"/>
        <v>100</v>
      </c>
      <c r="Z538">
        <v>0</v>
      </c>
      <c r="AE538">
        <v>0</v>
      </c>
      <c r="AF538" s="23">
        <f t="shared" si="158"/>
        <v>3</v>
      </c>
      <c r="AG538" s="23">
        <f t="shared" si="159"/>
        <v>2</v>
      </c>
      <c r="AH538" s="1" t="s">
        <v>118</v>
      </c>
      <c r="AI538" s="4" t="s">
        <v>1614</v>
      </c>
      <c r="AJ538" s="4" t="s">
        <v>1583</v>
      </c>
      <c r="AK538" s="4"/>
      <c r="AN538" s="6" t="str">
        <f>_xlfn.IFNA(IF(IF($AH538=AN$5,VLOOKUP(AI538,buff!$K:$L,2,FALSE),"")=0,"",IF($AH538=AN$5,VLOOKUP(AI538,buff!$K:$L,2,FALSE),"")),"")</f>
        <v>36:100:2:0</v>
      </c>
      <c r="AO538" s="6" t="str">
        <f>_xlfn.IFNA(IF(IF($AH538=AO$5,VLOOKUP(AJ538,buff!$K:$L,2,FALSE),"")=0,"",IF($AH538=AO$5,VLOOKUP(AJ538,buff!$K:$L,2,FALSE),"")),"")</f>
        <v>24:100:2:0</v>
      </c>
      <c r="AP538" s="6" t="str">
        <f>_xlfn.IFNA(IF(IF($AH538=AP$5,VLOOKUP(AK538,buff!$K:$L,2,FALSE),"")=0,"",IF($AH538=AP$5,VLOOKUP(AK538,buff!$K:$L,2,FALSE),"")),"")</f>
        <v/>
      </c>
      <c r="AQ538" s="6" t="str">
        <f>_xlfn.IFNA(IF(IF($AH538=AQ$5,VLOOKUP(AL538,buff!$K:$L,2,FALSE),"")=0,"",IF($AH538=AQ$5,VLOOKUP(AL538,buff!$K:$L,2,FALSE),"")),"")</f>
        <v/>
      </c>
      <c r="AR538" s="6" t="str">
        <f>_xlfn.IFNA(IF(IF($AH538=AR$5,VLOOKUP(AM538,buff!$K:$L,2,FALSE),"")=0,"",IF($AH538=AR$5,VLOOKUP(AM538,buff!$K:$L,2,FALSE),"")),"")</f>
        <v/>
      </c>
      <c r="AS538" s="6" t="str">
        <f>_xlfn.IFNA(IF(IF($AH538=AS$5,VLOOKUP(AI538,buff!$K:$L,2,FALSE),"")=0,"",IF($AH538=AS$5,VLOOKUP(AI538,buff!$K:$L,2,FALSE),"")),"")</f>
        <v/>
      </c>
      <c r="AT538" s="6" t="str">
        <f>_xlfn.IFNA(IF(IF($AH538=AT$5,VLOOKUP(AJ538,buff!$K:$L,2,FALSE),"")=0,"",IF($AH538=AT$5,VLOOKUP(AJ538,buff!$K:$L,2,FALSE),"")),"")</f>
        <v/>
      </c>
      <c r="AU538" s="6" t="str">
        <f>_xlfn.IFNA(IF(IF($AH538=AU$5,VLOOKUP(AK538,buff!$K:$L,2,FALSE),"")=0,"",IF($AH538=AU$5,VLOOKUP(AK538,buff!$K:$L,2,FALSE),"")),"")</f>
        <v/>
      </c>
      <c r="AV538" s="6" t="str">
        <f>_xlfn.IFNA(IF(IF($AH538=AV$5,VLOOKUP(AL538,buff!$K:$L,2,FALSE),"")=0,"",IF($AH538=AV$5,VLOOKUP(AL538,buff!$K:$L,2,FALSE),"")),"")</f>
        <v/>
      </c>
      <c r="AW538" s="6" t="str">
        <f>_xlfn.IFNA(IF(IF($AH538=AW$5,VLOOKUP(AM538,buff!$K:$L,2,FALSE),"")=0,"",IF($AH538=AW$5,VLOOKUP(AM538,buff!$K:$L,2,FALSE),"")),"")</f>
        <v/>
      </c>
      <c r="AX538" s="6">
        <f>VLOOKUP(AI538,buff!K:P,6,FALSE)</f>
        <v>970</v>
      </c>
      <c r="AY538">
        <f t="shared" si="160"/>
        <v>970</v>
      </c>
      <c r="AZ538">
        <f t="shared" si="160"/>
        <v>970</v>
      </c>
      <c r="BA538">
        <f t="shared" si="161"/>
        <v>3</v>
      </c>
      <c r="BB538">
        <f t="shared" si="162"/>
        <v>2</v>
      </c>
    </row>
    <row r="539" spans="1:54" x14ac:dyDescent="0.15">
      <c r="A539" t="str">
        <f t="shared" si="151"/>
        <v>胧月主动技能3等级13</v>
      </c>
      <c r="B539" s="8">
        <v>533</v>
      </c>
      <c r="C539" s="8" t="str">
        <f>VLOOKUP(G539,角色!A:B,2,FALSE)</f>
        <v>胧月</v>
      </c>
      <c r="D539" s="8" t="str">
        <f t="shared" si="157"/>
        <v>主动技能3</v>
      </c>
      <c r="E539" s="8">
        <f t="shared" si="152"/>
        <v>13</v>
      </c>
      <c r="F539" s="8">
        <f t="shared" si="153"/>
        <v>3</v>
      </c>
      <c r="G539" s="8">
        <f t="shared" si="154"/>
        <v>9</v>
      </c>
      <c r="H539" s="4" t="s">
        <v>462</v>
      </c>
      <c r="I539" s="4" t="str">
        <f t="shared" si="163"/>
        <v>对己方任意单体回复生命20%，并增加防御力1195</v>
      </c>
      <c r="J539" s="4" t="s">
        <v>461</v>
      </c>
      <c r="K539" s="1" t="s">
        <v>105</v>
      </c>
      <c r="L539" s="4" t="s">
        <v>107</v>
      </c>
      <c r="M539" s="4" t="s">
        <v>479</v>
      </c>
      <c r="N539" s="4">
        <v>100</v>
      </c>
      <c r="O539" s="4"/>
      <c r="T539" s="6" t="str">
        <f t="shared" si="155"/>
        <v>37:100:2:0|24:100:2:0</v>
      </c>
      <c r="U539" s="6" t="str">
        <f t="shared" si="156"/>
        <v/>
      </c>
      <c r="Y539">
        <f t="shared" si="149"/>
        <v>100</v>
      </c>
      <c r="Z539">
        <v>0</v>
      </c>
      <c r="AE539">
        <v>0</v>
      </c>
      <c r="AF539" s="23">
        <f t="shared" si="158"/>
        <v>3</v>
      </c>
      <c r="AG539" s="23">
        <f t="shared" si="159"/>
        <v>2</v>
      </c>
      <c r="AH539" s="1" t="s">
        <v>118</v>
      </c>
      <c r="AI539" s="4" t="s">
        <v>1615</v>
      </c>
      <c r="AJ539" s="4" t="s">
        <v>1583</v>
      </c>
      <c r="AK539" s="4"/>
      <c r="AN539" s="6" t="str">
        <f>_xlfn.IFNA(IF(IF($AH539=AN$5,VLOOKUP(AI539,buff!$K:$L,2,FALSE),"")=0,"",IF($AH539=AN$5,VLOOKUP(AI539,buff!$K:$L,2,FALSE),"")),"")</f>
        <v>37:100:2:0</v>
      </c>
      <c r="AO539" s="6" t="str">
        <f>_xlfn.IFNA(IF(IF($AH539=AO$5,VLOOKUP(AJ539,buff!$K:$L,2,FALSE),"")=0,"",IF($AH539=AO$5,VLOOKUP(AJ539,buff!$K:$L,2,FALSE),"")),"")</f>
        <v>24:100:2:0</v>
      </c>
      <c r="AP539" s="6" t="str">
        <f>_xlfn.IFNA(IF(IF($AH539=AP$5,VLOOKUP(AK539,buff!$K:$L,2,FALSE),"")=0,"",IF($AH539=AP$5,VLOOKUP(AK539,buff!$K:$L,2,FALSE),"")),"")</f>
        <v/>
      </c>
      <c r="AQ539" s="6" t="str">
        <f>_xlfn.IFNA(IF(IF($AH539=AQ$5,VLOOKUP(AL539,buff!$K:$L,2,FALSE),"")=0,"",IF($AH539=AQ$5,VLOOKUP(AL539,buff!$K:$L,2,FALSE),"")),"")</f>
        <v/>
      </c>
      <c r="AR539" s="6" t="str">
        <f>_xlfn.IFNA(IF(IF($AH539=AR$5,VLOOKUP(AM539,buff!$K:$L,2,FALSE),"")=0,"",IF($AH539=AR$5,VLOOKUP(AM539,buff!$K:$L,2,FALSE),"")),"")</f>
        <v/>
      </c>
      <c r="AS539" s="6" t="str">
        <f>_xlfn.IFNA(IF(IF($AH539=AS$5,VLOOKUP(AI539,buff!$K:$L,2,FALSE),"")=0,"",IF($AH539=AS$5,VLOOKUP(AI539,buff!$K:$L,2,FALSE),"")),"")</f>
        <v/>
      </c>
      <c r="AT539" s="6" t="str">
        <f>_xlfn.IFNA(IF(IF($AH539=AT$5,VLOOKUP(AJ539,buff!$K:$L,2,FALSE),"")=0,"",IF($AH539=AT$5,VLOOKUP(AJ539,buff!$K:$L,2,FALSE),"")),"")</f>
        <v/>
      </c>
      <c r="AU539" s="6" t="str">
        <f>_xlfn.IFNA(IF(IF($AH539=AU$5,VLOOKUP(AK539,buff!$K:$L,2,FALSE),"")=0,"",IF($AH539=AU$5,VLOOKUP(AK539,buff!$K:$L,2,FALSE),"")),"")</f>
        <v/>
      </c>
      <c r="AV539" s="6" t="str">
        <f>_xlfn.IFNA(IF(IF($AH539=AV$5,VLOOKUP(AL539,buff!$K:$L,2,FALSE),"")=0,"",IF($AH539=AV$5,VLOOKUP(AL539,buff!$K:$L,2,FALSE),"")),"")</f>
        <v/>
      </c>
      <c r="AW539" s="6" t="str">
        <f>_xlfn.IFNA(IF(IF($AH539=AW$5,VLOOKUP(AM539,buff!$K:$L,2,FALSE),"")=0,"",IF($AH539=AW$5,VLOOKUP(AM539,buff!$K:$L,2,FALSE),"")),"")</f>
        <v/>
      </c>
      <c r="AX539" s="6">
        <f>VLOOKUP(AI539,buff!K:P,6,FALSE)</f>
        <v>1195</v>
      </c>
      <c r="AY539">
        <f t="shared" si="160"/>
        <v>1195</v>
      </c>
      <c r="AZ539">
        <f t="shared" si="160"/>
        <v>1195</v>
      </c>
      <c r="BA539">
        <f t="shared" si="161"/>
        <v>3</v>
      </c>
      <c r="BB539">
        <f t="shared" si="162"/>
        <v>2</v>
      </c>
    </row>
    <row r="540" spans="1:54" x14ac:dyDescent="0.15">
      <c r="A540" t="str">
        <f t="shared" si="151"/>
        <v>胧月主动技能3等级14</v>
      </c>
      <c r="B540" s="8">
        <v>534</v>
      </c>
      <c r="C540" s="8" t="str">
        <f>VLOOKUP(G540,角色!A:B,2,FALSE)</f>
        <v>胧月</v>
      </c>
      <c r="D540" s="8" t="str">
        <f t="shared" si="157"/>
        <v>主动技能3</v>
      </c>
      <c r="E540" s="8">
        <f t="shared" si="152"/>
        <v>14</v>
      </c>
      <c r="F540" s="8">
        <f t="shared" si="153"/>
        <v>3</v>
      </c>
      <c r="G540" s="8">
        <f t="shared" si="154"/>
        <v>9</v>
      </c>
      <c r="H540" s="4" t="s">
        <v>462</v>
      </c>
      <c r="I540" s="4" t="str">
        <f t="shared" si="163"/>
        <v>对己方任意单体回复生命20%，并增加防御力1471</v>
      </c>
      <c r="J540" s="4" t="s">
        <v>461</v>
      </c>
      <c r="K540" s="1" t="s">
        <v>105</v>
      </c>
      <c r="L540" s="4" t="s">
        <v>107</v>
      </c>
      <c r="M540" s="4" t="s">
        <v>479</v>
      </c>
      <c r="N540" s="4">
        <v>100</v>
      </c>
      <c r="O540" s="4"/>
      <c r="T540" s="6" t="str">
        <f t="shared" si="155"/>
        <v>38:100:2:0|24:100:2:0</v>
      </c>
      <c r="U540" s="6" t="str">
        <f t="shared" si="156"/>
        <v/>
      </c>
      <c r="Y540">
        <f t="shared" si="149"/>
        <v>100</v>
      </c>
      <c r="Z540">
        <v>0</v>
      </c>
      <c r="AE540">
        <v>0</v>
      </c>
      <c r="AF540" s="23">
        <f t="shared" si="158"/>
        <v>3</v>
      </c>
      <c r="AG540" s="23">
        <f t="shared" si="159"/>
        <v>2</v>
      </c>
      <c r="AH540" s="1" t="s">
        <v>118</v>
      </c>
      <c r="AI540" s="4" t="s">
        <v>1616</v>
      </c>
      <c r="AJ540" s="4" t="s">
        <v>1583</v>
      </c>
      <c r="AK540" s="4"/>
      <c r="AN540" s="6" t="str">
        <f>_xlfn.IFNA(IF(IF($AH540=AN$5,VLOOKUP(AI540,buff!$K:$L,2,FALSE),"")=0,"",IF($AH540=AN$5,VLOOKUP(AI540,buff!$K:$L,2,FALSE),"")),"")</f>
        <v>38:100:2:0</v>
      </c>
      <c r="AO540" s="6" t="str">
        <f>_xlfn.IFNA(IF(IF($AH540=AO$5,VLOOKUP(AJ540,buff!$K:$L,2,FALSE),"")=0,"",IF($AH540=AO$5,VLOOKUP(AJ540,buff!$K:$L,2,FALSE),"")),"")</f>
        <v>24:100:2:0</v>
      </c>
      <c r="AP540" s="6" t="str">
        <f>_xlfn.IFNA(IF(IF($AH540=AP$5,VLOOKUP(AK540,buff!$K:$L,2,FALSE),"")=0,"",IF($AH540=AP$5,VLOOKUP(AK540,buff!$K:$L,2,FALSE),"")),"")</f>
        <v/>
      </c>
      <c r="AQ540" s="6" t="str">
        <f>_xlfn.IFNA(IF(IF($AH540=AQ$5,VLOOKUP(AL540,buff!$K:$L,2,FALSE),"")=0,"",IF($AH540=AQ$5,VLOOKUP(AL540,buff!$K:$L,2,FALSE),"")),"")</f>
        <v/>
      </c>
      <c r="AR540" s="6" t="str">
        <f>_xlfn.IFNA(IF(IF($AH540=AR$5,VLOOKUP(AM540,buff!$K:$L,2,FALSE),"")=0,"",IF($AH540=AR$5,VLOOKUP(AM540,buff!$K:$L,2,FALSE),"")),"")</f>
        <v/>
      </c>
      <c r="AS540" s="6" t="str">
        <f>_xlfn.IFNA(IF(IF($AH540=AS$5,VLOOKUP(AI540,buff!$K:$L,2,FALSE),"")=0,"",IF($AH540=AS$5,VLOOKUP(AI540,buff!$K:$L,2,FALSE),"")),"")</f>
        <v/>
      </c>
      <c r="AT540" s="6" t="str">
        <f>_xlfn.IFNA(IF(IF($AH540=AT$5,VLOOKUP(AJ540,buff!$K:$L,2,FALSE),"")=0,"",IF($AH540=AT$5,VLOOKUP(AJ540,buff!$K:$L,2,FALSE),"")),"")</f>
        <v/>
      </c>
      <c r="AU540" s="6" t="str">
        <f>_xlfn.IFNA(IF(IF($AH540=AU$5,VLOOKUP(AK540,buff!$K:$L,2,FALSE),"")=0,"",IF($AH540=AU$5,VLOOKUP(AK540,buff!$K:$L,2,FALSE),"")),"")</f>
        <v/>
      </c>
      <c r="AV540" s="6" t="str">
        <f>_xlfn.IFNA(IF(IF($AH540=AV$5,VLOOKUP(AL540,buff!$K:$L,2,FALSE),"")=0,"",IF($AH540=AV$5,VLOOKUP(AL540,buff!$K:$L,2,FALSE),"")),"")</f>
        <v/>
      </c>
      <c r="AW540" s="6" t="str">
        <f>_xlfn.IFNA(IF(IF($AH540=AW$5,VLOOKUP(AM540,buff!$K:$L,2,FALSE),"")=0,"",IF($AH540=AW$5,VLOOKUP(AM540,buff!$K:$L,2,FALSE),"")),"")</f>
        <v/>
      </c>
      <c r="AX540" s="6">
        <f>VLOOKUP(AI540,buff!K:P,6,FALSE)</f>
        <v>1471</v>
      </c>
      <c r="AY540">
        <f t="shared" si="160"/>
        <v>1471</v>
      </c>
      <c r="AZ540">
        <f t="shared" si="160"/>
        <v>1471</v>
      </c>
      <c r="BA540">
        <f t="shared" si="161"/>
        <v>3</v>
      </c>
      <c r="BB540">
        <f t="shared" si="162"/>
        <v>2</v>
      </c>
    </row>
    <row r="541" spans="1:54" x14ac:dyDescent="0.15">
      <c r="A541" t="str">
        <f t="shared" si="151"/>
        <v>胧月主动技能3等级15</v>
      </c>
      <c r="B541" s="8">
        <v>535</v>
      </c>
      <c r="C541" s="8" t="str">
        <f>VLOOKUP(G541,角色!A:B,2,FALSE)</f>
        <v>胧月</v>
      </c>
      <c r="D541" s="8" t="str">
        <f t="shared" si="157"/>
        <v>主动技能3</v>
      </c>
      <c r="E541" s="8">
        <f t="shared" si="152"/>
        <v>15</v>
      </c>
      <c r="F541" s="8">
        <f t="shared" si="153"/>
        <v>3</v>
      </c>
      <c r="G541" s="8">
        <f t="shared" si="154"/>
        <v>9</v>
      </c>
      <c r="H541" s="4" t="s">
        <v>462</v>
      </c>
      <c r="I541" s="4" t="str">
        <f t="shared" si="163"/>
        <v>对己方任意单体回复生命20%，并增加防御力1812</v>
      </c>
      <c r="J541" s="4" t="s">
        <v>461</v>
      </c>
      <c r="K541" s="1" t="s">
        <v>105</v>
      </c>
      <c r="L541" s="4" t="s">
        <v>107</v>
      </c>
      <c r="M541" s="4" t="s">
        <v>479</v>
      </c>
      <c r="N541" s="4">
        <v>100</v>
      </c>
      <c r="O541" s="4"/>
      <c r="T541" s="6" t="str">
        <f t="shared" si="155"/>
        <v>39:100:2:0|24:100:2:0</v>
      </c>
      <c r="U541" s="6" t="str">
        <f t="shared" si="156"/>
        <v/>
      </c>
      <c r="Y541">
        <f t="shared" si="149"/>
        <v>100</v>
      </c>
      <c r="Z541">
        <v>0</v>
      </c>
      <c r="AE541">
        <v>0</v>
      </c>
      <c r="AF541" s="23">
        <f t="shared" si="158"/>
        <v>3</v>
      </c>
      <c r="AG541" s="23">
        <f t="shared" si="159"/>
        <v>2</v>
      </c>
      <c r="AH541" s="1" t="s">
        <v>118</v>
      </c>
      <c r="AI541" s="4" t="s">
        <v>1617</v>
      </c>
      <c r="AJ541" s="4" t="s">
        <v>1583</v>
      </c>
      <c r="AK541" s="4"/>
      <c r="AN541" s="6" t="str">
        <f>_xlfn.IFNA(IF(IF($AH541=AN$5,VLOOKUP(AI541,buff!$K:$L,2,FALSE),"")=0,"",IF($AH541=AN$5,VLOOKUP(AI541,buff!$K:$L,2,FALSE),"")),"")</f>
        <v>39:100:2:0</v>
      </c>
      <c r="AO541" s="6" t="str">
        <f>_xlfn.IFNA(IF(IF($AH541=AO$5,VLOOKUP(AJ541,buff!$K:$L,2,FALSE),"")=0,"",IF($AH541=AO$5,VLOOKUP(AJ541,buff!$K:$L,2,FALSE),"")),"")</f>
        <v>24:100:2:0</v>
      </c>
      <c r="AP541" s="6" t="str">
        <f>_xlfn.IFNA(IF(IF($AH541=AP$5,VLOOKUP(AK541,buff!$K:$L,2,FALSE),"")=0,"",IF($AH541=AP$5,VLOOKUP(AK541,buff!$K:$L,2,FALSE),"")),"")</f>
        <v/>
      </c>
      <c r="AQ541" s="6" t="str">
        <f>_xlfn.IFNA(IF(IF($AH541=AQ$5,VLOOKUP(AL541,buff!$K:$L,2,FALSE),"")=0,"",IF($AH541=AQ$5,VLOOKUP(AL541,buff!$K:$L,2,FALSE),"")),"")</f>
        <v/>
      </c>
      <c r="AR541" s="6" t="str">
        <f>_xlfn.IFNA(IF(IF($AH541=AR$5,VLOOKUP(AM541,buff!$K:$L,2,FALSE),"")=0,"",IF($AH541=AR$5,VLOOKUP(AM541,buff!$K:$L,2,FALSE),"")),"")</f>
        <v/>
      </c>
      <c r="AS541" s="6" t="str">
        <f>_xlfn.IFNA(IF(IF($AH541=AS$5,VLOOKUP(AI541,buff!$K:$L,2,FALSE),"")=0,"",IF($AH541=AS$5,VLOOKUP(AI541,buff!$K:$L,2,FALSE),"")),"")</f>
        <v/>
      </c>
      <c r="AT541" s="6" t="str">
        <f>_xlfn.IFNA(IF(IF($AH541=AT$5,VLOOKUP(AJ541,buff!$K:$L,2,FALSE),"")=0,"",IF($AH541=AT$5,VLOOKUP(AJ541,buff!$K:$L,2,FALSE),"")),"")</f>
        <v/>
      </c>
      <c r="AU541" s="6" t="str">
        <f>_xlfn.IFNA(IF(IF($AH541=AU$5,VLOOKUP(AK541,buff!$K:$L,2,FALSE),"")=0,"",IF($AH541=AU$5,VLOOKUP(AK541,buff!$K:$L,2,FALSE),"")),"")</f>
        <v/>
      </c>
      <c r="AV541" s="6" t="str">
        <f>_xlfn.IFNA(IF(IF($AH541=AV$5,VLOOKUP(AL541,buff!$K:$L,2,FALSE),"")=0,"",IF($AH541=AV$5,VLOOKUP(AL541,buff!$K:$L,2,FALSE),"")),"")</f>
        <v/>
      </c>
      <c r="AW541" s="6" t="str">
        <f>_xlfn.IFNA(IF(IF($AH541=AW$5,VLOOKUP(AM541,buff!$K:$L,2,FALSE),"")=0,"",IF($AH541=AW$5,VLOOKUP(AM541,buff!$K:$L,2,FALSE),"")),"")</f>
        <v/>
      </c>
      <c r="AX541" s="6">
        <f>VLOOKUP(AI541,buff!K:P,6,FALSE)</f>
        <v>1812</v>
      </c>
      <c r="AY541">
        <f t="shared" si="160"/>
        <v>1812</v>
      </c>
      <c r="AZ541">
        <f t="shared" si="160"/>
        <v>1812</v>
      </c>
      <c r="BA541">
        <f t="shared" si="161"/>
        <v>3</v>
      </c>
      <c r="BB541">
        <f t="shared" si="162"/>
        <v>2</v>
      </c>
    </row>
    <row r="542" spans="1:54" x14ac:dyDescent="0.15">
      <c r="A542" t="str">
        <f t="shared" si="151"/>
        <v>胧月主动技能3等级16</v>
      </c>
      <c r="B542" s="8">
        <v>536</v>
      </c>
      <c r="C542" s="8" t="str">
        <f>VLOOKUP(G542,角色!A:B,2,FALSE)</f>
        <v>胧月</v>
      </c>
      <c r="D542" s="8" t="str">
        <f t="shared" si="157"/>
        <v>主动技能3</v>
      </c>
      <c r="E542" s="8">
        <f t="shared" si="152"/>
        <v>16</v>
      </c>
      <c r="F542" s="8">
        <f t="shared" si="153"/>
        <v>3</v>
      </c>
      <c r="G542" s="8">
        <f t="shared" si="154"/>
        <v>9</v>
      </c>
      <c r="H542" s="4" t="s">
        <v>462</v>
      </c>
      <c r="I542" s="4" t="str">
        <f t="shared" si="163"/>
        <v>对己方任意单体回复生命20%，并增加防御力2231</v>
      </c>
      <c r="J542" s="4" t="s">
        <v>461</v>
      </c>
      <c r="K542" s="1" t="s">
        <v>105</v>
      </c>
      <c r="L542" s="4" t="s">
        <v>107</v>
      </c>
      <c r="M542" s="4" t="s">
        <v>479</v>
      </c>
      <c r="N542" s="4">
        <v>100</v>
      </c>
      <c r="O542" s="4"/>
      <c r="T542" s="6" t="str">
        <f t="shared" si="155"/>
        <v>40:100:2:0|24:100:2:0</v>
      </c>
      <c r="U542" s="6" t="str">
        <f t="shared" si="156"/>
        <v/>
      </c>
      <c r="Y542">
        <f t="shared" si="149"/>
        <v>100</v>
      </c>
      <c r="Z542">
        <v>0</v>
      </c>
      <c r="AE542">
        <v>0</v>
      </c>
      <c r="AF542" s="23">
        <f t="shared" si="158"/>
        <v>3</v>
      </c>
      <c r="AG542" s="23">
        <f t="shared" si="159"/>
        <v>2</v>
      </c>
      <c r="AH542" s="1" t="s">
        <v>118</v>
      </c>
      <c r="AI542" s="4" t="s">
        <v>1618</v>
      </c>
      <c r="AJ542" s="4" t="s">
        <v>1583</v>
      </c>
      <c r="AK542" s="4"/>
      <c r="AN542" s="6" t="str">
        <f>_xlfn.IFNA(IF(IF($AH542=AN$5,VLOOKUP(AI542,buff!$K:$L,2,FALSE),"")=0,"",IF($AH542=AN$5,VLOOKUP(AI542,buff!$K:$L,2,FALSE),"")),"")</f>
        <v>40:100:2:0</v>
      </c>
      <c r="AO542" s="6" t="str">
        <f>_xlfn.IFNA(IF(IF($AH542=AO$5,VLOOKUP(AJ542,buff!$K:$L,2,FALSE),"")=0,"",IF($AH542=AO$5,VLOOKUP(AJ542,buff!$K:$L,2,FALSE),"")),"")</f>
        <v>24:100:2:0</v>
      </c>
      <c r="AP542" s="6" t="str">
        <f>_xlfn.IFNA(IF(IF($AH542=AP$5,VLOOKUP(AK542,buff!$K:$L,2,FALSE),"")=0,"",IF($AH542=AP$5,VLOOKUP(AK542,buff!$K:$L,2,FALSE),"")),"")</f>
        <v/>
      </c>
      <c r="AQ542" s="6" t="str">
        <f>_xlfn.IFNA(IF(IF($AH542=AQ$5,VLOOKUP(AL542,buff!$K:$L,2,FALSE),"")=0,"",IF($AH542=AQ$5,VLOOKUP(AL542,buff!$K:$L,2,FALSE),"")),"")</f>
        <v/>
      </c>
      <c r="AR542" s="6" t="str">
        <f>_xlfn.IFNA(IF(IF($AH542=AR$5,VLOOKUP(AM542,buff!$K:$L,2,FALSE),"")=0,"",IF($AH542=AR$5,VLOOKUP(AM542,buff!$K:$L,2,FALSE),"")),"")</f>
        <v/>
      </c>
      <c r="AS542" s="6" t="str">
        <f>_xlfn.IFNA(IF(IF($AH542=AS$5,VLOOKUP(AI542,buff!$K:$L,2,FALSE),"")=0,"",IF($AH542=AS$5,VLOOKUP(AI542,buff!$K:$L,2,FALSE),"")),"")</f>
        <v/>
      </c>
      <c r="AT542" s="6" t="str">
        <f>_xlfn.IFNA(IF(IF($AH542=AT$5,VLOOKUP(AJ542,buff!$K:$L,2,FALSE),"")=0,"",IF($AH542=AT$5,VLOOKUP(AJ542,buff!$K:$L,2,FALSE),"")),"")</f>
        <v/>
      </c>
      <c r="AU542" s="6" t="str">
        <f>_xlfn.IFNA(IF(IF($AH542=AU$5,VLOOKUP(AK542,buff!$K:$L,2,FALSE),"")=0,"",IF($AH542=AU$5,VLOOKUP(AK542,buff!$K:$L,2,FALSE),"")),"")</f>
        <v/>
      </c>
      <c r="AV542" s="6" t="str">
        <f>_xlfn.IFNA(IF(IF($AH542=AV$5,VLOOKUP(AL542,buff!$K:$L,2,FALSE),"")=0,"",IF($AH542=AV$5,VLOOKUP(AL542,buff!$K:$L,2,FALSE),"")),"")</f>
        <v/>
      </c>
      <c r="AW542" s="6" t="str">
        <f>_xlfn.IFNA(IF(IF($AH542=AW$5,VLOOKUP(AM542,buff!$K:$L,2,FALSE),"")=0,"",IF($AH542=AW$5,VLOOKUP(AM542,buff!$K:$L,2,FALSE),"")),"")</f>
        <v/>
      </c>
      <c r="AX542" s="6">
        <f>VLOOKUP(AI542,buff!K:P,6,FALSE)</f>
        <v>2231</v>
      </c>
      <c r="AY542">
        <f t="shared" si="160"/>
        <v>2231</v>
      </c>
      <c r="AZ542">
        <f t="shared" si="160"/>
        <v>2231</v>
      </c>
      <c r="BA542">
        <f t="shared" si="161"/>
        <v>3</v>
      </c>
      <c r="BB542">
        <f t="shared" si="162"/>
        <v>2</v>
      </c>
    </row>
    <row r="543" spans="1:54" x14ac:dyDescent="0.15">
      <c r="A543" t="str">
        <f t="shared" si="151"/>
        <v>胧月主动技能3等级17</v>
      </c>
      <c r="B543" s="8">
        <v>537</v>
      </c>
      <c r="C543" s="8" t="str">
        <f>VLOOKUP(G543,角色!A:B,2,FALSE)</f>
        <v>胧月</v>
      </c>
      <c r="D543" s="8" t="str">
        <f t="shared" si="157"/>
        <v>主动技能3</v>
      </c>
      <c r="E543" s="8">
        <f t="shared" si="152"/>
        <v>17</v>
      </c>
      <c r="F543" s="8">
        <f t="shared" si="153"/>
        <v>3</v>
      </c>
      <c r="G543" s="8">
        <f t="shared" si="154"/>
        <v>9</v>
      </c>
      <c r="H543" s="4" t="s">
        <v>462</v>
      </c>
      <c r="I543" s="4" t="str">
        <f t="shared" si="163"/>
        <v>对己方任意单体回复生命20%，并增加防御力2747</v>
      </c>
      <c r="J543" s="4" t="s">
        <v>461</v>
      </c>
      <c r="K543" s="1" t="s">
        <v>105</v>
      </c>
      <c r="L543" s="4" t="s">
        <v>107</v>
      </c>
      <c r="M543" s="4" t="s">
        <v>479</v>
      </c>
      <c r="N543" s="4">
        <v>100</v>
      </c>
      <c r="O543" s="4"/>
      <c r="T543" s="6" t="str">
        <f t="shared" si="155"/>
        <v>41:100:2:0|24:100:2:0</v>
      </c>
      <c r="U543" s="6" t="str">
        <f t="shared" si="156"/>
        <v/>
      </c>
      <c r="Y543">
        <f t="shared" si="149"/>
        <v>100</v>
      </c>
      <c r="Z543">
        <v>0</v>
      </c>
      <c r="AE543">
        <v>0</v>
      </c>
      <c r="AF543" s="23">
        <f t="shared" si="158"/>
        <v>3</v>
      </c>
      <c r="AG543" s="23">
        <f t="shared" si="159"/>
        <v>2</v>
      </c>
      <c r="AH543" s="1" t="s">
        <v>118</v>
      </c>
      <c r="AI543" s="4" t="s">
        <v>1619</v>
      </c>
      <c r="AJ543" s="4" t="s">
        <v>1583</v>
      </c>
      <c r="AK543" s="4"/>
      <c r="AN543" s="6" t="str">
        <f>_xlfn.IFNA(IF(IF($AH543=AN$5,VLOOKUP(AI543,buff!$K:$L,2,FALSE),"")=0,"",IF($AH543=AN$5,VLOOKUP(AI543,buff!$K:$L,2,FALSE),"")),"")</f>
        <v>41:100:2:0</v>
      </c>
      <c r="AO543" s="6" t="str">
        <f>_xlfn.IFNA(IF(IF($AH543=AO$5,VLOOKUP(AJ543,buff!$K:$L,2,FALSE),"")=0,"",IF($AH543=AO$5,VLOOKUP(AJ543,buff!$K:$L,2,FALSE),"")),"")</f>
        <v>24:100:2:0</v>
      </c>
      <c r="AP543" s="6" t="str">
        <f>_xlfn.IFNA(IF(IF($AH543=AP$5,VLOOKUP(AK543,buff!$K:$L,2,FALSE),"")=0,"",IF($AH543=AP$5,VLOOKUP(AK543,buff!$K:$L,2,FALSE),"")),"")</f>
        <v/>
      </c>
      <c r="AQ543" s="6" t="str">
        <f>_xlfn.IFNA(IF(IF($AH543=AQ$5,VLOOKUP(AL543,buff!$K:$L,2,FALSE),"")=0,"",IF($AH543=AQ$5,VLOOKUP(AL543,buff!$K:$L,2,FALSE),"")),"")</f>
        <v/>
      </c>
      <c r="AR543" s="6" t="str">
        <f>_xlfn.IFNA(IF(IF($AH543=AR$5,VLOOKUP(AM543,buff!$K:$L,2,FALSE),"")=0,"",IF($AH543=AR$5,VLOOKUP(AM543,buff!$K:$L,2,FALSE),"")),"")</f>
        <v/>
      </c>
      <c r="AS543" s="6" t="str">
        <f>_xlfn.IFNA(IF(IF($AH543=AS$5,VLOOKUP(AI543,buff!$K:$L,2,FALSE),"")=0,"",IF($AH543=AS$5,VLOOKUP(AI543,buff!$K:$L,2,FALSE),"")),"")</f>
        <v/>
      </c>
      <c r="AT543" s="6" t="str">
        <f>_xlfn.IFNA(IF(IF($AH543=AT$5,VLOOKUP(AJ543,buff!$K:$L,2,FALSE),"")=0,"",IF($AH543=AT$5,VLOOKUP(AJ543,buff!$K:$L,2,FALSE),"")),"")</f>
        <v/>
      </c>
      <c r="AU543" s="6" t="str">
        <f>_xlfn.IFNA(IF(IF($AH543=AU$5,VLOOKUP(AK543,buff!$K:$L,2,FALSE),"")=0,"",IF($AH543=AU$5,VLOOKUP(AK543,buff!$K:$L,2,FALSE),"")),"")</f>
        <v/>
      </c>
      <c r="AV543" s="6" t="str">
        <f>_xlfn.IFNA(IF(IF($AH543=AV$5,VLOOKUP(AL543,buff!$K:$L,2,FALSE),"")=0,"",IF($AH543=AV$5,VLOOKUP(AL543,buff!$K:$L,2,FALSE),"")),"")</f>
        <v/>
      </c>
      <c r="AW543" s="6" t="str">
        <f>_xlfn.IFNA(IF(IF($AH543=AW$5,VLOOKUP(AM543,buff!$K:$L,2,FALSE),"")=0,"",IF($AH543=AW$5,VLOOKUP(AM543,buff!$K:$L,2,FALSE),"")),"")</f>
        <v/>
      </c>
      <c r="AX543" s="6">
        <f>VLOOKUP(AI543,buff!K:P,6,FALSE)</f>
        <v>2747</v>
      </c>
      <c r="AY543">
        <f t="shared" si="160"/>
        <v>2747</v>
      </c>
      <c r="AZ543">
        <f t="shared" si="160"/>
        <v>2747</v>
      </c>
      <c r="BA543">
        <f t="shared" si="161"/>
        <v>3</v>
      </c>
      <c r="BB543">
        <f t="shared" si="162"/>
        <v>2</v>
      </c>
    </row>
    <row r="544" spans="1:54" x14ac:dyDescent="0.15">
      <c r="A544" t="str">
        <f t="shared" si="151"/>
        <v>胧月主动技能3等级18</v>
      </c>
      <c r="B544" s="8">
        <v>538</v>
      </c>
      <c r="C544" s="8" t="str">
        <f>VLOOKUP(G544,角色!A:B,2,FALSE)</f>
        <v>胧月</v>
      </c>
      <c r="D544" s="8" t="str">
        <f t="shared" si="157"/>
        <v>主动技能3</v>
      </c>
      <c r="E544" s="8">
        <f t="shared" si="152"/>
        <v>18</v>
      </c>
      <c r="F544" s="8">
        <f t="shared" si="153"/>
        <v>3</v>
      </c>
      <c r="G544" s="8">
        <f t="shared" si="154"/>
        <v>9</v>
      </c>
      <c r="H544" s="4" t="s">
        <v>462</v>
      </c>
      <c r="I544" s="4" t="str">
        <f t="shared" si="163"/>
        <v>对己方任意单体回复生命20%，并增加防御力3382</v>
      </c>
      <c r="J544" s="4" t="s">
        <v>461</v>
      </c>
      <c r="K544" s="1" t="s">
        <v>105</v>
      </c>
      <c r="L544" s="4" t="s">
        <v>107</v>
      </c>
      <c r="M544" s="4" t="s">
        <v>479</v>
      </c>
      <c r="N544" s="4">
        <v>100</v>
      </c>
      <c r="O544" s="4"/>
      <c r="T544" s="6" t="str">
        <f t="shared" si="155"/>
        <v>42:100:2:0|24:100:2:0</v>
      </c>
      <c r="U544" s="6" t="str">
        <f t="shared" si="156"/>
        <v/>
      </c>
      <c r="Y544">
        <f t="shared" si="149"/>
        <v>100</v>
      </c>
      <c r="Z544">
        <v>0</v>
      </c>
      <c r="AE544">
        <v>0</v>
      </c>
      <c r="AF544" s="23">
        <f t="shared" si="158"/>
        <v>3</v>
      </c>
      <c r="AG544" s="23">
        <f t="shared" si="159"/>
        <v>2</v>
      </c>
      <c r="AH544" s="1" t="s">
        <v>118</v>
      </c>
      <c r="AI544" s="4" t="s">
        <v>1620</v>
      </c>
      <c r="AJ544" s="4" t="s">
        <v>1583</v>
      </c>
      <c r="AK544" s="4"/>
      <c r="AN544" s="6" t="str">
        <f>_xlfn.IFNA(IF(IF($AH544=AN$5,VLOOKUP(AI544,buff!$K:$L,2,FALSE),"")=0,"",IF($AH544=AN$5,VLOOKUP(AI544,buff!$K:$L,2,FALSE),"")),"")</f>
        <v>42:100:2:0</v>
      </c>
      <c r="AO544" s="6" t="str">
        <f>_xlfn.IFNA(IF(IF($AH544=AO$5,VLOOKUP(AJ544,buff!$K:$L,2,FALSE),"")=0,"",IF($AH544=AO$5,VLOOKUP(AJ544,buff!$K:$L,2,FALSE),"")),"")</f>
        <v>24:100:2:0</v>
      </c>
      <c r="AP544" s="6" t="str">
        <f>_xlfn.IFNA(IF(IF($AH544=AP$5,VLOOKUP(AK544,buff!$K:$L,2,FALSE),"")=0,"",IF($AH544=AP$5,VLOOKUP(AK544,buff!$K:$L,2,FALSE),"")),"")</f>
        <v/>
      </c>
      <c r="AQ544" s="6" t="str">
        <f>_xlfn.IFNA(IF(IF($AH544=AQ$5,VLOOKUP(AL544,buff!$K:$L,2,FALSE),"")=0,"",IF($AH544=AQ$5,VLOOKUP(AL544,buff!$K:$L,2,FALSE),"")),"")</f>
        <v/>
      </c>
      <c r="AR544" s="6" t="str">
        <f>_xlfn.IFNA(IF(IF($AH544=AR$5,VLOOKUP(AM544,buff!$K:$L,2,FALSE),"")=0,"",IF($AH544=AR$5,VLOOKUP(AM544,buff!$K:$L,2,FALSE),"")),"")</f>
        <v/>
      </c>
      <c r="AS544" s="6" t="str">
        <f>_xlfn.IFNA(IF(IF($AH544=AS$5,VLOOKUP(AI544,buff!$K:$L,2,FALSE),"")=0,"",IF($AH544=AS$5,VLOOKUP(AI544,buff!$K:$L,2,FALSE),"")),"")</f>
        <v/>
      </c>
      <c r="AT544" s="6" t="str">
        <f>_xlfn.IFNA(IF(IF($AH544=AT$5,VLOOKUP(AJ544,buff!$K:$L,2,FALSE),"")=0,"",IF($AH544=AT$5,VLOOKUP(AJ544,buff!$K:$L,2,FALSE),"")),"")</f>
        <v/>
      </c>
      <c r="AU544" s="6" t="str">
        <f>_xlfn.IFNA(IF(IF($AH544=AU$5,VLOOKUP(AK544,buff!$K:$L,2,FALSE),"")=0,"",IF($AH544=AU$5,VLOOKUP(AK544,buff!$K:$L,2,FALSE),"")),"")</f>
        <v/>
      </c>
      <c r="AV544" s="6" t="str">
        <f>_xlfn.IFNA(IF(IF($AH544=AV$5,VLOOKUP(AL544,buff!$K:$L,2,FALSE),"")=0,"",IF($AH544=AV$5,VLOOKUP(AL544,buff!$K:$L,2,FALSE),"")),"")</f>
        <v/>
      </c>
      <c r="AW544" s="6" t="str">
        <f>_xlfn.IFNA(IF(IF($AH544=AW$5,VLOOKUP(AM544,buff!$K:$L,2,FALSE),"")=0,"",IF($AH544=AW$5,VLOOKUP(AM544,buff!$K:$L,2,FALSE),"")),"")</f>
        <v/>
      </c>
      <c r="AX544" s="6">
        <f>VLOOKUP(AI544,buff!K:P,6,FALSE)</f>
        <v>3382</v>
      </c>
      <c r="AY544">
        <f t="shared" si="160"/>
        <v>3382</v>
      </c>
      <c r="AZ544">
        <f t="shared" si="160"/>
        <v>3382</v>
      </c>
      <c r="BA544">
        <f t="shared" si="161"/>
        <v>3</v>
      </c>
      <c r="BB544">
        <f t="shared" si="162"/>
        <v>2</v>
      </c>
    </row>
    <row r="545" spans="1:54" x14ac:dyDescent="0.15">
      <c r="A545" t="str">
        <f t="shared" si="151"/>
        <v>胧月主动技能3等级19</v>
      </c>
      <c r="B545" s="8">
        <v>539</v>
      </c>
      <c r="C545" s="8" t="str">
        <f>VLOOKUP(G545,角色!A:B,2,FALSE)</f>
        <v>胧月</v>
      </c>
      <c r="D545" s="8" t="str">
        <f t="shared" si="157"/>
        <v>主动技能3</v>
      </c>
      <c r="E545" s="8">
        <f t="shared" si="152"/>
        <v>19</v>
      </c>
      <c r="F545" s="8">
        <f t="shared" si="153"/>
        <v>3</v>
      </c>
      <c r="G545" s="8">
        <f t="shared" si="154"/>
        <v>9</v>
      </c>
      <c r="H545" s="4" t="s">
        <v>462</v>
      </c>
      <c r="I545" s="4" t="str">
        <f t="shared" si="163"/>
        <v>对己方任意单体回复生命20%，并增加防御力4164</v>
      </c>
      <c r="J545" s="4" t="s">
        <v>461</v>
      </c>
      <c r="K545" s="1" t="s">
        <v>105</v>
      </c>
      <c r="L545" s="4" t="s">
        <v>107</v>
      </c>
      <c r="M545" s="4" t="s">
        <v>479</v>
      </c>
      <c r="N545" s="4">
        <v>100</v>
      </c>
      <c r="O545" s="4"/>
      <c r="T545" s="6" t="str">
        <f t="shared" si="155"/>
        <v>43:100:2:0|24:100:2:0</v>
      </c>
      <c r="U545" s="6" t="str">
        <f t="shared" si="156"/>
        <v/>
      </c>
      <c r="Y545">
        <f t="shared" si="149"/>
        <v>100</v>
      </c>
      <c r="Z545">
        <v>0</v>
      </c>
      <c r="AE545">
        <v>0</v>
      </c>
      <c r="AF545" s="23">
        <f t="shared" si="158"/>
        <v>3</v>
      </c>
      <c r="AG545" s="23">
        <f t="shared" si="159"/>
        <v>2</v>
      </c>
      <c r="AH545" s="1" t="s">
        <v>118</v>
      </c>
      <c r="AI545" s="4" t="s">
        <v>1621</v>
      </c>
      <c r="AJ545" s="4" t="s">
        <v>1583</v>
      </c>
      <c r="AK545" s="4"/>
      <c r="AN545" s="6" t="str">
        <f>_xlfn.IFNA(IF(IF($AH545=AN$5,VLOOKUP(AI545,buff!$K:$L,2,FALSE),"")=0,"",IF($AH545=AN$5,VLOOKUP(AI545,buff!$K:$L,2,FALSE),"")),"")</f>
        <v>43:100:2:0</v>
      </c>
      <c r="AO545" s="6" t="str">
        <f>_xlfn.IFNA(IF(IF($AH545=AO$5,VLOOKUP(AJ545,buff!$K:$L,2,FALSE),"")=0,"",IF($AH545=AO$5,VLOOKUP(AJ545,buff!$K:$L,2,FALSE),"")),"")</f>
        <v>24:100:2:0</v>
      </c>
      <c r="AP545" s="6" t="str">
        <f>_xlfn.IFNA(IF(IF($AH545=AP$5,VLOOKUP(AK545,buff!$K:$L,2,FALSE),"")=0,"",IF($AH545=AP$5,VLOOKUP(AK545,buff!$K:$L,2,FALSE),"")),"")</f>
        <v/>
      </c>
      <c r="AQ545" s="6" t="str">
        <f>_xlfn.IFNA(IF(IF($AH545=AQ$5,VLOOKUP(AL545,buff!$K:$L,2,FALSE),"")=0,"",IF($AH545=AQ$5,VLOOKUP(AL545,buff!$K:$L,2,FALSE),"")),"")</f>
        <v/>
      </c>
      <c r="AR545" s="6" t="str">
        <f>_xlfn.IFNA(IF(IF($AH545=AR$5,VLOOKUP(AM545,buff!$K:$L,2,FALSE),"")=0,"",IF($AH545=AR$5,VLOOKUP(AM545,buff!$K:$L,2,FALSE),"")),"")</f>
        <v/>
      </c>
      <c r="AS545" s="6" t="str">
        <f>_xlfn.IFNA(IF(IF($AH545=AS$5,VLOOKUP(AI545,buff!$K:$L,2,FALSE),"")=0,"",IF($AH545=AS$5,VLOOKUP(AI545,buff!$K:$L,2,FALSE),"")),"")</f>
        <v/>
      </c>
      <c r="AT545" s="6" t="str">
        <f>_xlfn.IFNA(IF(IF($AH545=AT$5,VLOOKUP(AJ545,buff!$K:$L,2,FALSE),"")=0,"",IF($AH545=AT$5,VLOOKUP(AJ545,buff!$K:$L,2,FALSE),"")),"")</f>
        <v/>
      </c>
      <c r="AU545" s="6" t="str">
        <f>_xlfn.IFNA(IF(IF($AH545=AU$5,VLOOKUP(AK545,buff!$K:$L,2,FALSE),"")=0,"",IF($AH545=AU$5,VLOOKUP(AK545,buff!$K:$L,2,FALSE),"")),"")</f>
        <v/>
      </c>
      <c r="AV545" s="6" t="str">
        <f>_xlfn.IFNA(IF(IF($AH545=AV$5,VLOOKUP(AL545,buff!$K:$L,2,FALSE),"")=0,"",IF($AH545=AV$5,VLOOKUP(AL545,buff!$K:$L,2,FALSE),"")),"")</f>
        <v/>
      </c>
      <c r="AW545" s="6" t="str">
        <f>_xlfn.IFNA(IF(IF($AH545=AW$5,VLOOKUP(AM545,buff!$K:$L,2,FALSE),"")=0,"",IF($AH545=AW$5,VLOOKUP(AM545,buff!$K:$L,2,FALSE),"")),"")</f>
        <v/>
      </c>
      <c r="AX545" s="6">
        <f>VLOOKUP(AI545,buff!K:P,6,FALSE)</f>
        <v>4164</v>
      </c>
      <c r="AY545">
        <f t="shared" si="160"/>
        <v>4164</v>
      </c>
      <c r="AZ545">
        <f t="shared" si="160"/>
        <v>4164</v>
      </c>
      <c r="BA545">
        <f t="shared" si="161"/>
        <v>3</v>
      </c>
      <c r="BB545">
        <f t="shared" si="162"/>
        <v>2</v>
      </c>
    </row>
    <row r="546" spans="1:54" x14ac:dyDescent="0.15">
      <c r="A546" t="str">
        <f t="shared" si="151"/>
        <v>胧月主动技能3等级20</v>
      </c>
      <c r="B546" s="8">
        <v>540</v>
      </c>
      <c r="C546" s="8" t="str">
        <f>VLOOKUP(G546,角色!A:B,2,FALSE)</f>
        <v>胧月</v>
      </c>
      <c r="D546" s="8" t="str">
        <f t="shared" si="157"/>
        <v>主动技能3</v>
      </c>
      <c r="E546" s="8">
        <f t="shared" si="152"/>
        <v>20</v>
      </c>
      <c r="F546" s="8">
        <f t="shared" si="153"/>
        <v>3</v>
      </c>
      <c r="G546" s="8">
        <f t="shared" si="154"/>
        <v>9</v>
      </c>
      <c r="H546" s="4" t="s">
        <v>462</v>
      </c>
      <c r="I546" s="4" t="str">
        <f t="shared" si="163"/>
        <v>对己方任意单体回复生命20%，并增加防御力5127</v>
      </c>
      <c r="J546" s="4" t="s">
        <v>461</v>
      </c>
      <c r="K546" s="1" t="s">
        <v>105</v>
      </c>
      <c r="L546" s="4" t="s">
        <v>107</v>
      </c>
      <c r="M546" s="4" t="s">
        <v>479</v>
      </c>
      <c r="N546" s="4">
        <v>100</v>
      </c>
      <c r="O546" s="4"/>
      <c r="T546" s="6" t="str">
        <f t="shared" si="155"/>
        <v>44:100:2:0|24:100:2:0</v>
      </c>
      <c r="U546" s="6" t="str">
        <f t="shared" si="156"/>
        <v/>
      </c>
      <c r="Y546">
        <f t="shared" si="149"/>
        <v>100</v>
      </c>
      <c r="Z546">
        <v>0</v>
      </c>
      <c r="AE546">
        <v>0</v>
      </c>
      <c r="AF546" s="23">
        <f t="shared" si="158"/>
        <v>3</v>
      </c>
      <c r="AG546" s="23">
        <f t="shared" si="159"/>
        <v>2</v>
      </c>
      <c r="AH546" s="1" t="s">
        <v>118</v>
      </c>
      <c r="AI546" s="4" t="s">
        <v>1622</v>
      </c>
      <c r="AJ546" s="4" t="s">
        <v>1583</v>
      </c>
      <c r="AK546" s="4"/>
      <c r="AN546" s="6" t="str">
        <f>_xlfn.IFNA(IF(IF($AH546=AN$5,VLOOKUP(AI546,buff!$K:$L,2,FALSE),"")=0,"",IF($AH546=AN$5,VLOOKUP(AI546,buff!$K:$L,2,FALSE),"")),"")</f>
        <v>44:100:2:0</v>
      </c>
      <c r="AO546" s="6" t="str">
        <f>_xlfn.IFNA(IF(IF($AH546=AO$5,VLOOKUP(AJ546,buff!$K:$L,2,FALSE),"")=0,"",IF($AH546=AO$5,VLOOKUP(AJ546,buff!$K:$L,2,FALSE),"")),"")</f>
        <v>24:100:2:0</v>
      </c>
      <c r="AP546" s="6" t="str">
        <f>_xlfn.IFNA(IF(IF($AH546=AP$5,VLOOKUP(AK546,buff!$K:$L,2,FALSE),"")=0,"",IF($AH546=AP$5,VLOOKUP(AK546,buff!$K:$L,2,FALSE),"")),"")</f>
        <v/>
      </c>
      <c r="AQ546" s="6" t="str">
        <f>_xlfn.IFNA(IF(IF($AH546=AQ$5,VLOOKUP(AL546,buff!$K:$L,2,FALSE),"")=0,"",IF($AH546=AQ$5,VLOOKUP(AL546,buff!$K:$L,2,FALSE),"")),"")</f>
        <v/>
      </c>
      <c r="AR546" s="6" t="str">
        <f>_xlfn.IFNA(IF(IF($AH546=AR$5,VLOOKUP(AM546,buff!$K:$L,2,FALSE),"")=0,"",IF($AH546=AR$5,VLOOKUP(AM546,buff!$K:$L,2,FALSE),"")),"")</f>
        <v/>
      </c>
      <c r="AS546" s="6" t="str">
        <f>_xlfn.IFNA(IF(IF($AH546=AS$5,VLOOKUP(AI546,buff!$K:$L,2,FALSE),"")=0,"",IF($AH546=AS$5,VLOOKUP(AI546,buff!$K:$L,2,FALSE),"")),"")</f>
        <v/>
      </c>
      <c r="AT546" s="6" t="str">
        <f>_xlfn.IFNA(IF(IF($AH546=AT$5,VLOOKUP(AJ546,buff!$K:$L,2,FALSE),"")=0,"",IF($AH546=AT$5,VLOOKUP(AJ546,buff!$K:$L,2,FALSE),"")),"")</f>
        <v/>
      </c>
      <c r="AU546" s="6" t="str">
        <f>_xlfn.IFNA(IF(IF($AH546=AU$5,VLOOKUP(AK546,buff!$K:$L,2,FALSE),"")=0,"",IF($AH546=AU$5,VLOOKUP(AK546,buff!$K:$L,2,FALSE),"")),"")</f>
        <v/>
      </c>
      <c r="AV546" s="6" t="str">
        <f>_xlfn.IFNA(IF(IF($AH546=AV$5,VLOOKUP(AL546,buff!$K:$L,2,FALSE),"")=0,"",IF($AH546=AV$5,VLOOKUP(AL546,buff!$K:$L,2,FALSE),"")),"")</f>
        <v/>
      </c>
      <c r="AW546" s="6" t="str">
        <f>_xlfn.IFNA(IF(IF($AH546=AW$5,VLOOKUP(AM546,buff!$K:$L,2,FALSE),"")=0,"",IF($AH546=AW$5,VLOOKUP(AM546,buff!$K:$L,2,FALSE),"")),"")</f>
        <v/>
      </c>
      <c r="AX546" s="6">
        <f>VLOOKUP(AI546,buff!K:P,6,FALSE)</f>
        <v>5127</v>
      </c>
      <c r="AY546">
        <f t="shared" si="160"/>
        <v>5127</v>
      </c>
      <c r="AZ546">
        <f t="shared" si="160"/>
        <v>5127</v>
      </c>
      <c r="BA546">
        <f t="shared" si="161"/>
        <v>3</v>
      </c>
      <c r="BB546">
        <f t="shared" si="162"/>
        <v>2</v>
      </c>
    </row>
    <row r="547" spans="1:54" x14ac:dyDescent="0.15">
      <c r="A547" t="str">
        <f t="shared" si="151"/>
        <v>离墟主动技能1等级1</v>
      </c>
      <c r="B547" s="8">
        <v>541</v>
      </c>
      <c r="C547" s="8" t="str">
        <f>VLOOKUP(G547,角色!A:B,2,FALSE)</f>
        <v>离墟</v>
      </c>
      <c r="D547" s="8" t="str">
        <f t="shared" si="157"/>
        <v>主动技能1</v>
      </c>
      <c r="E547" s="8">
        <f t="shared" si="152"/>
        <v>1</v>
      </c>
      <c r="F547" s="8">
        <f t="shared" si="153"/>
        <v>1</v>
      </c>
      <c r="G547" s="8">
        <f t="shared" si="154"/>
        <v>10</v>
      </c>
      <c r="H547" s="4" t="s">
        <v>465</v>
      </c>
      <c r="I547" s="24" t="str">
        <f>"对敌方单体攻击，造成100%攻击力（+"&amp;AB547&amp;"）点伤害。"</f>
        <v>对敌方单体攻击，造成100%攻击力（+30）点伤害。</v>
      </c>
      <c r="J547" s="24" t="s">
        <v>305</v>
      </c>
      <c r="K547" s="25" t="s">
        <v>103</v>
      </c>
      <c r="L547" s="24" t="s">
        <v>107</v>
      </c>
      <c r="M547" s="24"/>
      <c r="N547" s="24">
        <v>100</v>
      </c>
      <c r="O547" s="24"/>
      <c r="P547" s="23"/>
      <c r="Q547" s="23"/>
      <c r="R547" s="23"/>
      <c r="S547" s="23"/>
      <c r="T547" s="23" t="str">
        <f t="shared" si="155"/>
        <v/>
      </c>
      <c r="U547" s="23" t="str">
        <f t="shared" si="156"/>
        <v/>
      </c>
      <c r="V547" s="23"/>
      <c r="W547" s="23"/>
      <c r="X547" s="23"/>
      <c r="Y547" s="23">
        <f t="shared" si="149"/>
        <v>0</v>
      </c>
      <c r="Z547" s="23">
        <v>100</v>
      </c>
      <c r="AA547" s="23">
        <v>10</v>
      </c>
      <c r="AB547" s="23">
        <f>INT(VLOOKUP(VLOOKUP($C547,角色技能升级比率表!$B:$C,2,FALSE),角色属性概况!E:F,2,FALSE)*VLOOKUP(E547,角色属性概况!I:M,3,FALSE)*AA547/100)</f>
        <v>30</v>
      </c>
      <c r="AC547" s="23"/>
      <c r="AD547" s="23"/>
      <c r="AE547" s="23">
        <v>0</v>
      </c>
      <c r="AF547" s="23">
        <f t="shared" si="158"/>
        <v>0</v>
      </c>
      <c r="AG547" s="23">
        <f t="shared" si="159"/>
        <v>0</v>
      </c>
      <c r="AH547" s="23"/>
      <c r="AI547" s="23"/>
      <c r="AJ547" s="23"/>
      <c r="AK547" s="23"/>
      <c r="AL547" s="23"/>
      <c r="AM547" s="23"/>
      <c r="AN547" s="6" t="str">
        <f>_xlfn.IFNA(IF(IF($AH547=AN$5,VLOOKUP(AI547,buff!$K:$L,2,FALSE),"")=0,"",IF($AH547=AN$5,VLOOKUP(AI547,buff!$K:$L,2,FALSE),"")),"")</f>
        <v/>
      </c>
      <c r="AO547" s="6" t="str">
        <f>_xlfn.IFNA(IF(IF($AH547=AO$5,VLOOKUP(AJ547,buff!$K:$L,2,FALSE),"")=0,"",IF($AH547=AO$5,VLOOKUP(AJ547,buff!$K:$L,2,FALSE),"")),"")</f>
        <v/>
      </c>
      <c r="AP547" s="6" t="str">
        <f>_xlfn.IFNA(IF(IF($AH547=AP$5,VLOOKUP(AK547,buff!$K:$L,2,FALSE),"")=0,"",IF($AH547=AP$5,VLOOKUP(AK547,buff!$K:$L,2,FALSE),"")),"")</f>
        <v/>
      </c>
      <c r="AQ547" s="6" t="str">
        <f>_xlfn.IFNA(IF(IF($AH547=AQ$5,VLOOKUP(AL547,buff!$K:$L,2,FALSE),"")=0,"",IF($AH547=AQ$5,VLOOKUP(AL547,buff!$K:$L,2,FALSE),"")),"")</f>
        <v/>
      </c>
      <c r="AR547" s="6" t="str">
        <f>_xlfn.IFNA(IF(IF($AH547=AR$5,VLOOKUP(AM547,buff!$K:$L,2,FALSE),"")=0,"",IF($AH547=AR$5,VLOOKUP(AM547,buff!$K:$L,2,FALSE),"")),"")</f>
        <v/>
      </c>
      <c r="AS547" s="6" t="str">
        <f>_xlfn.IFNA(IF(IF($AH547=AS$5,VLOOKUP(AI547,buff!$K:$L,2,FALSE),"")=0,"",IF($AH547=AS$5,VLOOKUP(AI547,buff!$K:$L,2,FALSE),"")),"")</f>
        <v/>
      </c>
      <c r="AT547" s="6" t="str">
        <f>_xlfn.IFNA(IF(IF($AH547=AT$5,VLOOKUP(AJ547,buff!$K:$L,2,FALSE),"")=0,"",IF($AH547=AT$5,VLOOKUP(AJ547,buff!$K:$L,2,FALSE),"")),"")</f>
        <v/>
      </c>
      <c r="AU547" s="6" t="str">
        <f>_xlfn.IFNA(IF(IF($AH547=AU$5,VLOOKUP(AK547,buff!$K:$L,2,FALSE),"")=0,"",IF($AH547=AU$5,VLOOKUP(AK547,buff!$K:$L,2,FALSE),"")),"")</f>
        <v/>
      </c>
      <c r="AV547" s="6" t="str">
        <f>_xlfn.IFNA(IF(IF($AH547=AV$5,VLOOKUP(AL547,buff!$K:$L,2,FALSE),"")=0,"",IF($AH547=AV$5,VLOOKUP(AL547,buff!$K:$L,2,FALSE),"")),"")</f>
        <v/>
      </c>
      <c r="AW547" s="6" t="str">
        <f>_xlfn.IFNA(IF(IF($AH547=AW$5,VLOOKUP(AM547,buff!$K:$L,2,FALSE),"")=0,"",IF($AH547=AW$5,VLOOKUP(AM547,buff!$K:$L,2,FALSE),"")),"")</f>
        <v/>
      </c>
      <c r="AX547" s="6" t="e">
        <f>VLOOKUP(AI547,buff!K:P,6,FALSE)</f>
        <v>#N/A</v>
      </c>
      <c r="AY547" t="e">
        <f t="shared" si="160"/>
        <v>#N/A</v>
      </c>
      <c r="AZ547" t="e">
        <f t="shared" si="160"/>
        <v>#N/A</v>
      </c>
      <c r="BA547">
        <f t="shared" si="161"/>
        <v>0</v>
      </c>
      <c r="BB547">
        <f t="shared" si="162"/>
        <v>0</v>
      </c>
    </row>
    <row r="548" spans="1:54" x14ac:dyDescent="0.15">
      <c r="A548" t="str">
        <f t="shared" si="151"/>
        <v>离墟主动技能1等级2</v>
      </c>
      <c r="B548" s="8">
        <v>542</v>
      </c>
      <c r="C548" s="8" t="str">
        <f>VLOOKUP(G548,角色!A:B,2,FALSE)</f>
        <v>离墟</v>
      </c>
      <c r="D548" s="8" t="str">
        <f t="shared" si="157"/>
        <v>主动技能1</v>
      </c>
      <c r="E548" s="8">
        <f t="shared" si="152"/>
        <v>2</v>
      </c>
      <c r="F548" s="8">
        <f t="shared" si="153"/>
        <v>1</v>
      </c>
      <c r="G548" s="8">
        <f t="shared" si="154"/>
        <v>10</v>
      </c>
      <c r="H548" s="4" t="s">
        <v>465</v>
      </c>
      <c r="I548" s="24" t="str">
        <f t="shared" ref="I548:I555" si="164">"对敌方单体攻击，造成100%攻击力（+"&amp;AB548&amp;"）点伤害。"</f>
        <v>对敌方单体攻击，造成100%攻击力（+44）点伤害。</v>
      </c>
      <c r="J548" s="4" t="s">
        <v>305</v>
      </c>
      <c r="K548" s="1" t="s">
        <v>103</v>
      </c>
      <c r="L548" s="24" t="s">
        <v>107</v>
      </c>
      <c r="M548" s="4"/>
      <c r="N548" s="4">
        <v>100</v>
      </c>
      <c r="O548" s="4"/>
      <c r="T548" s="6" t="str">
        <f t="shared" si="155"/>
        <v/>
      </c>
      <c r="U548" s="6" t="str">
        <f t="shared" si="156"/>
        <v/>
      </c>
      <c r="Y548">
        <f t="shared" si="149"/>
        <v>0</v>
      </c>
      <c r="Z548">
        <v>100</v>
      </c>
      <c r="AA548" s="23">
        <v>10</v>
      </c>
      <c r="AB548" s="23">
        <f>INT(VLOOKUP(VLOOKUP($C548,角色技能升级比率表!$B:$C,2,FALSE),角色属性概况!E:F,2,FALSE)*VLOOKUP(E548,角色属性概况!I:M,3,FALSE)*AA548/100)</f>
        <v>44</v>
      </c>
      <c r="AE548">
        <v>0</v>
      </c>
      <c r="AF548" s="23">
        <f t="shared" si="158"/>
        <v>0</v>
      </c>
      <c r="AG548" s="23">
        <f t="shared" si="159"/>
        <v>0</v>
      </c>
      <c r="AN548" s="6" t="str">
        <f>_xlfn.IFNA(IF(IF($AH548=AN$5,VLOOKUP(AI548,buff!$K:$L,2,FALSE),"")=0,"",IF($AH548=AN$5,VLOOKUP(AI548,buff!$K:$L,2,FALSE),"")),"")</f>
        <v/>
      </c>
      <c r="AO548" s="6" t="str">
        <f>_xlfn.IFNA(IF(IF($AH548=AO$5,VLOOKUP(AJ548,buff!$K:$L,2,FALSE),"")=0,"",IF($AH548=AO$5,VLOOKUP(AJ548,buff!$K:$L,2,FALSE),"")),"")</f>
        <v/>
      </c>
      <c r="AP548" s="6" t="str">
        <f>_xlfn.IFNA(IF(IF($AH548=AP$5,VLOOKUP(AK548,buff!$K:$L,2,FALSE),"")=0,"",IF($AH548=AP$5,VLOOKUP(AK548,buff!$K:$L,2,FALSE),"")),"")</f>
        <v/>
      </c>
      <c r="AQ548" s="6" t="str">
        <f>_xlfn.IFNA(IF(IF($AH548=AQ$5,VLOOKUP(AL548,buff!$K:$L,2,FALSE),"")=0,"",IF($AH548=AQ$5,VLOOKUP(AL548,buff!$K:$L,2,FALSE),"")),"")</f>
        <v/>
      </c>
      <c r="AR548" s="6" t="str">
        <f>_xlfn.IFNA(IF(IF($AH548=AR$5,VLOOKUP(AM548,buff!$K:$L,2,FALSE),"")=0,"",IF($AH548=AR$5,VLOOKUP(AM548,buff!$K:$L,2,FALSE),"")),"")</f>
        <v/>
      </c>
      <c r="AS548" s="6" t="str">
        <f>_xlfn.IFNA(IF(IF($AH548=AS$5,VLOOKUP(AI548,buff!$K:$L,2,FALSE),"")=0,"",IF($AH548=AS$5,VLOOKUP(AI548,buff!$K:$L,2,FALSE),"")),"")</f>
        <v/>
      </c>
      <c r="AT548" s="6" t="str">
        <f>_xlfn.IFNA(IF(IF($AH548=AT$5,VLOOKUP(AJ548,buff!$K:$L,2,FALSE),"")=0,"",IF($AH548=AT$5,VLOOKUP(AJ548,buff!$K:$L,2,FALSE),"")),"")</f>
        <v/>
      </c>
      <c r="AU548" s="6" t="str">
        <f>_xlfn.IFNA(IF(IF($AH548=AU$5,VLOOKUP(AK548,buff!$K:$L,2,FALSE),"")=0,"",IF($AH548=AU$5,VLOOKUP(AK548,buff!$K:$L,2,FALSE),"")),"")</f>
        <v/>
      </c>
      <c r="AV548" s="6" t="str">
        <f>_xlfn.IFNA(IF(IF($AH548=AV$5,VLOOKUP(AL548,buff!$K:$L,2,FALSE),"")=0,"",IF($AH548=AV$5,VLOOKUP(AL548,buff!$K:$L,2,FALSE),"")),"")</f>
        <v/>
      </c>
      <c r="AW548" s="6" t="str">
        <f>_xlfn.IFNA(IF(IF($AH548=AW$5,VLOOKUP(AM548,buff!$K:$L,2,FALSE),"")=0,"",IF($AH548=AW$5,VLOOKUP(AM548,buff!$K:$L,2,FALSE),"")),"")</f>
        <v/>
      </c>
      <c r="AX548" s="6" t="e">
        <f>VLOOKUP(AI548,buff!K:P,6,FALSE)</f>
        <v>#N/A</v>
      </c>
      <c r="AY548" t="e">
        <f t="shared" si="160"/>
        <v>#N/A</v>
      </c>
      <c r="AZ548" t="e">
        <f t="shared" si="160"/>
        <v>#N/A</v>
      </c>
      <c r="BA548">
        <f t="shared" si="161"/>
        <v>0</v>
      </c>
      <c r="BB548">
        <f t="shared" si="162"/>
        <v>0</v>
      </c>
    </row>
    <row r="549" spans="1:54" x14ac:dyDescent="0.15">
      <c r="A549" t="str">
        <f t="shared" si="151"/>
        <v>离墟主动技能1等级3</v>
      </c>
      <c r="B549" s="8">
        <v>543</v>
      </c>
      <c r="C549" s="8" t="str">
        <f>VLOOKUP(G549,角色!A:B,2,FALSE)</f>
        <v>离墟</v>
      </c>
      <c r="D549" s="8" t="str">
        <f t="shared" si="157"/>
        <v>主动技能1</v>
      </c>
      <c r="E549" s="8">
        <f t="shared" si="152"/>
        <v>3</v>
      </c>
      <c r="F549" s="8">
        <f t="shared" si="153"/>
        <v>1</v>
      </c>
      <c r="G549" s="8">
        <f t="shared" si="154"/>
        <v>10</v>
      </c>
      <c r="H549" s="4" t="s">
        <v>465</v>
      </c>
      <c r="I549" s="24" t="str">
        <f t="shared" si="164"/>
        <v>对敌方单体攻击，造成100%攻击力（+59）点伤害。</v>
      </c>
      <c r="J549" s="4" t="s">
        <v>305</v>
      </c>
      <c r="K549" s="1" t="s">
        <v>103</v>
      </c>
      <c r="L549" s="24" t="s">
        <v>107</v>
      </c>
      <c r="M549" s="4"/>
      <c r="N549" s="4">
        <v>100</v>
      </c>
      <c r="O549" s="4"/>
      <c r="T549" s="6" t="str">
        <f t="shared" si="155"/>
        <v/>
      </c>
      <c r="U549" s="6" t="str">
        <f t="shared" si="156"/>
        <v/>
      </c>
      <c r="Y549">
        <f t="shared" si="149"/>
        <v>0</v>
      </c>
      <c r="Z549">
        <v>100</v>
      </c>
      <c r="AA549" s="23">
        <v>10</v>
      </c>
      <c r="AB549" s="23">
        <f>INT(VLOOKUP(VLOOKUP($C549,角色技能升级比率表!$B:$C,2,FALSE),角色属性概况!E:F,2,FALSE)*VLOOKUP(E549,角色属性概况!I:M,3,FALSE)*AA549/100)</f>
        <v>59</v>
      </c>
      <c r="AE549">
        <v>0</v>
      </c>
      <c r="AF549" s="23">
        <f t="shared" si="158"/>
        <v>0</v>
      </c>
      <c r="AG549" s="23">
        <f t="shared" si="159"/>
        <v>0</v>
      </c>
      <c r="AN549" s="6" t="str">
        <f>_xlfn.IFNA(IF(IF($AH549=AN$5,VLOOKUP(AI549,buff!$K:$L,2,FALSE),"")=0,"",IF($AH549=AN$5,VLOOKUP(AI549,buff!$K:$L,2,FALSE),"")),"")</f>
        <v/>
      </c>
      <c r="AO549" s="6" t="str">
        <f>_xlfn.IFNA(IF(IF($AH549=AO$5,VLOOKUP(AJ549,buff!$K:$L,2,FALSE),"")=0,"",IF($AH549=AO$5,VLOOKUP(AJ549,buff!$K:$L,2,FALSE),"")),"")</f>
        <v/>
      </c>
      <c r="AP549" s="6" t="str">
        <f>_xlfn.IFNA(IF(IF($AH549=AP$5,VLOOKUP(AK549,buff!$K:$L,2,FALSE),"")=0,"",IF($AH549=AP$5,VLOOKUP(AK549,buff!$K:$L,2,FALSE),"")),"")</f>
        <v/>
      </c>
      <c r="AQ549" s="6" t="str">
        <f>_xlfn.IFNA(IF(IF($AH549=AQ$5,VLOOKUP(AL549,buff!$K:$L,2,FALSE),"")=0,"",IF($AH549=AQ$5,VLOOKUP(AL549,buff!$K:$L,2,FALSE),"")),"")</f>
        <v/>
      </c>
      <c r="AR549" s="6" t="str">
        <f>_xlfn.IFNA(IF(IF($AH549=AR$5,VLOOKUP(AM549,buff!$K:$L,2,FALSE),"")=0,"",IF($AH549=AR$5,VLOOKUP(AM549,buff!$K:$L,2,FALSE),"")),"")</f>
        <v/>
      </c>
      <c r="AS549" s="6" t="str">
        <f>_xlfn.IFNA(IF(IF($AH549=AS$5,VLOOKUP(AI549,buff!$K:$L,2,FALSE),"")=0,"",IF($AH549=AS$5,VLOOKUP(AI549,buff!$K:$L,2,FALSE),"")),"")</f>
        <v/>
      </c>
      <c r="AT549" s="6" t="str">
        <f>_xlfn.IFNA(IF(IF($AH549=AT$5,VLOOKUP(AJ549,buff!$K:$L,2,FALSE),"")=0,"",IF($AH549=AT$5,VLOOKUP(AJ549,buff!$K:$L,2,FALSE),"")),"")</f>
        <v/>
      </c>
      <c r="AU549" s="6" t="str">
        <f>_xlfn.IFNA(IF(IF($AH549=AU$5,VLOOKUP(AK549,buff!$K:$L,2,FALSE),"")=0,"",IF($AH549=AU$5,VLOOKUP(AK549,buff!$K:$L,2,FALSE),"")),"")</f>
        <v/>
      </c>
      <c r="AV549" s="6" t="str">
        <f>_xlfn.IFNA(IF(IF($AH549=AV$5,VLOOKUP(AL549,buff!$K:$L,2,FALSE),"")=0,"",IF($AH549=AV$5,VLOOKUP(AL549,buff!$K:$L,2,FALSE),"")),"")</f>
        <v/>
      </c>
      <c r="AW549" s="6" t="str">
        <f>_xlfn.IFNA(IF(IF($AH549=AW$5,VLOOKUP(AM549,buff!$K:$L,2,FALSE),"")=0,"",IF($AH549=AW$5,VLOOKUP(AM549,buff!$K:$L,2,FALSE),"")),"")</f>
        <v/>
      </c>
      <c r="AX549" s="6" t="e">
        <f>VLOOKUP(AI549,buff!K:P,6,FALSE)</f>
        <v>#N/A</v>
      </c>
      <c r="AY549" t="e">
        <f t="shared" si="160"/>
        <v>#N/A</v>
      </c>
      <c r="AZ549" t="e">
        <f t="shared" si="160"/>
        <v>#N/A</v>
      </c>
      <c r="BA549">
        <f t="shared" si="161"/>
        <v>0</v>
      </c>
      <c r="BB549">
        <f t="shared" si="162"/>
        <v>0</v>
      </c>
    </row>
    <row r="550" spans="1:54" x14ac:dyDescent="0.15">
      <c r="A550" t="str">
        <f t="shared" si="151"/>
        <v>离墟主动技能1等级4</v>
      </c>
      <c r="B550" s="8">
        <v>544</v>
      </c>
      <c r="C550" s="8" t="str">
        <f>VLOOKUP(G550,角色!A:B,2,FALSE)</f>
        <v>离墟</v>
      </c>
      <c r="D550" s="8" t="str">
        <f t="shared" si="157"/>
        <v>主动技能1</v>
      </c>
      <c r="E550" s="8">
        <f t="shared" si="152"/>
        <v>4</v>
      </c>
      <c r="F550" s="8">
        <f t="shared" si="153"/>
        <v>1</v>
      </c>
      <c r="G550" s="8">
        <f t="shared" si="154"/>
        <v>10</v>
      </c>
      <c r="H550" s="4" t="s">
        <v>465</v>
      </c>
      <c r="I550" s="24" t="str">
        <f t="shared" si="164"/>
        <v>对敌方单体攻击，造成100%攻击力（+73）点伤害。</v>
      </c>
      <c r="J550" s="4" t="s">
        <v>305</v>
      </c>
      <c r="K550" s="1" t="s">
        <v>103</v>
      </c>
      <c r="L550" s="24" t="s">
        <v>107</v>
      </c>
      <c r="M550" s="4"/>
      <c r="N550" s="4">
        <v>100</v>
      </c>
      <c r="O550" s="4"/>
      <c r="T550" s="6" t="str">
        <f t="shared" si="155"/>
        <v/>
      </c>
      <c r="U550" s="6" t="str">
        <f t="shared" si="156"/>
        <v/>
      </c>
      <c r="Y550">
        <f t="shared" si="149"/>
        <v>0</v>
      </c>
      <c r="Z550">
        <v>100</v>
      </c>
      <c r="AA550" s="23">
        <v>10</v>
      </c>
      <c r="AB550" s="23">
        <f>INT(VLOOKUP(VLOOKUP($C550,角色技能升级比率表!$B:$C,2,FALSE),角色属性概况!E:F,2,FALSE)*VLOOKUP(E550,角色属性概况!I:M,3,FALSE)*AA550/100)</f>
        <v>73</v>
      </c>
      <c r="AE550">
        <v>0</v>
      </c>
      <c r="AF550" s="23">
        <f t="shared" si="158"/>
        <v>0</v>
      </c>
      <c r="AG550" s="23">
        <f t="shared" si="159"/>
        <v>0</v>
      </c>
      <c r="AN550" s="6" t="str">
        <f>_xlfn.IFNA(IF(IF($AH550=AN$5,VLOOKUP(AI550,buff!$K:$L,2,FALSE),"")=0,"",IF($AH550=AN$5,VLOOKUP(AI550,buff!$K:$L,2,FALSE),"")),"")</f>
        <v/>
      </c>
      <c r="AO550" s="6" t="str">
        <f>_xlfn.IFNA(IF(IF($AH550=AO$5,VLOOKUP(AJ550,buff!$K:$L,2,FALSE),"")=0,"",IF($AH550=AO$5,VLOOKUP(AJ550,buff!$K:$L,2,FALSE),"")),"")</f>
        <v/>
      </c>
      <c r="AP550" s="6" t="str">
        <f>_xlfn.IFNA(IF(IF($AH550=AP$5,VLOOKUP(AK550,buff!$K:$L,2,FALSE),"")=0,"",IF($AH550=AP$5,VLOOKUP(AK550,buff!$K:$L,2,FALSE),"")),"")</f>
        <v/>
      </c>
      <c r="AQ550" s="6" t="str">
        <f>_xlfn.IFNA(IF(IF($AH550=AQ$5,VLOOKUP(AL550,buff!$K:$L,2,FALSE),"")=0,"",IF($AH550=AQ$5,VLOOKUP(AL550,buff!$K:$L,2,FALSE),"")),"")</f>
        <v/>
      </c>
      <c r="AR550" s="6" t="str">
        <f>_xlfn.IFNA(IF(IF($AH550=AR$5,VLOOKUP(AM550,buff!$K:$L,2,FALSE),"")=0,"",IF($AH550=AR$5,VLOOKUP(AM550,buff!$K:$L,2,FALSE),"")),"")</f>
        <v/>
      </c>
      <c r="AS550" s="6" t="str">
        <f>_xlfn.IFNA(IF(IF($AH550=AS$5,VLOOKUP(AI550,buff!$K:$L,2,FALSE),"")=0,"",IF($AH550=AS$5,VLOOKUP(AI550,buff!$K:$L,2,FALSE),"")),"")</f>
        <v/>
      </c>
      <c r="AT550" s="6" t="str">
        <f>_xlfn.IFNA(IF(IF($AH550=AT$5,VLOOKUP(AJ550,buff!$K:$L,2,FALSE),"")=0,"",IF($AH550=AT$5,VLOOKUP(AJ550,buff!$K:$L,2,FALSE),"")),"")</f>
        <v/>
      </c>
      <c r="AU550" s="6" t="str">
        <f>_xlfn.IFNA(IF(IF($AH550=AU$5,VLOOKUP(AK550,buff!$K:$L,2,FALSE),"")=0,"",IF($AH550=AU$5,VLOOKUP(AK550,buff!$K:$L,2,FALSE),"")),"")</f>
        <v/>
      </c>
      <c r="AV550" s="6" t="str">
        <f>_xlfn.IFNA(IF(IF($AH550=AV$5,VLOOKUP(AL550,buff!$K:$L,2,FALSE),"")=0,"",IF($AH550=AV$5,VLOOKUP(AL550,buff!$K:$L,2,FALSE),"")),"")</f>
        <v/>
      </c>
      <c r="AW550" s="6" t="str">
        <f>_xlfn.IFNA(IF(IF($AH550=AW$5,VLOOKUP(AM550,buff!$K:$L,2,FALSE),"")=0,"",IF($AH550=AW$5,VLOOKUP(AM550,buff!$K:$L,2,FALSE),"")),"")</f>
        <v/>
      </c>
      <c r="AX550" s="6" t="e">
        <f>VLOOKUP(AI550,buff!K:P,6,FALSE)</f>
        <v>#N/A</v>
      </c>
      <c r="AY550" t="e">
        <f t="shared" si="160"/>
        <v>#N/A</v>
      </c>
      <c r="AZ550" t="e">
        <f t="shared" si="160"/>
        <v>#N/A</v>
      </c>
      <c r="BA550">
        <f t="shared" si="161"/>
        <v>0</v>
      </c>
      <c r="BB550">
        <f t="shared" si="162"/>
        <v>0</v>
      </c>
    </row>
    <row r="551" spans="1:54" x14ac:dyDescent="0.15">
      <c r="A551" t="str">
        <f t="shared" si="151"/>
        <v>离墟主动技能1等级5</v>
      </c>
      <c r="B551" s="8">
        <v>545</v>
      </c>
      <c r="C551" s="8" t="str">
        <f>VLOOKUP(G551,角色!A:B,2,FALSE)</f>
        <v>离墟</v>
      </c>
      <c r="D551" s="8" t="str">
        <f t="shared" si="157"/>
        <v>主动技能1</v>
      </c>
      <c r="E551" s="8">
        <f t="shared" si="152"/>
        <v>5</v>
      </c>
      <c r="F551" s="8">
        <f t="shared" si="153"/>
        <v>1</v>
      </c>
      <c r="G551" s="8">
        <f t="shared" si="154"/>
        <v>10</v>
      </c>
      <c r="H551" s="4" t="s">
        <v>465</v>
      </c>
      <c r="I551" s="24" t="str">
        <f t="shared" si="164"/>
        <v>对敌方单体攻击，造成100%攻击力（+90）点伤害。</v>
      </c>
      <c r="J551" s="4" t="s">
        <v>305</v>
      </c>
      <c r="K551" s="1" t="s">
        <v>103</v>
      </c>
      <c r="L551" s="24" t="s">
        <v>107</v>
      </c>
      <c r="M551" s="4"/>
      <c r="N551" s="4">
        <v>100</v>
      </c>
      <c r="O551" s="4"/>
      <c r="T551" s="6" t="str">
        <f t="shared" si="155"/>
        <v/>
      </c>
      <c r="U551" s="6" t="str">
        <f t="shared" si="156"/>
        <v/>
      </c>
      <c r="Y551">
        <f t="shared" si="149"/>
        <v>0</v>
      </c>
      <c r="Z551">
        <v>100</v>
      </c>
      <c r="AA551" s="23">
        <v>10</v>
      </c>
      <c r="AB551" s="23">
        <f>INT(VLOOKUP(VLOOKUP($C551,角色技能升级比率表!$B:$C,2,FALSE),角色属性概况!E:F,2,FALSE)*VLOOKUP(E551,角色属性概况!I:M,3,FALSE)*AA551/100)</f>
        <v>90</v>
      </c>
      <c r="AE551">
        <v>0</v>
      </c>
      <c r="AF551" s="23">
        <f t="shared" si="158"/>
        <v>0</v>
      </c>
      <c r="AG551" s="23">
        <f t="shared" si="159"/>
        <v>0</v>
      </c>
      <c r="AN551" s="6" t="str">
        <f>_xlfn.IFNA(IF(IF($AH551=AN$5,VLOOKUP(AI551,buff!$K:$L,2,FALSE),"")=0,"",IF($AH551=AN$5,VLOOKUP(AI551,buff!$K:$L,2,FALSE),"")),"")</f>
        <v/>
      </c>
      <c r="AO551" s="6" t="str">
        <f>_xlfn.IFNA(IF(IF($AH551=AO$5,VLOOKUP(AJ551,buff!$K:$L,2,FALSE),"")=0,"",IF($AH551=AO$5,VLOOKUP(AJ551,buff!$K:$L,2,FALSE),"")),"")</f>
        <v/>
      </c>
      <c r="AP551" s="6" t="str">
        <f>_xlfn.IFNA(IF(IF($AH551=AP$5,VLOOKUP(AK551,buff!$K:$L,2,FALSE),"")=0,"",IF($AH551=AP$5,VLOOKUP(AK551,buff!$K:$L,2,FALSE),"")),"")</f>
        <v/>
      </c>
      <c r="AQ551" s="6" t="str">
        <f>_xlfn.IFNA(IF(IF($AH551=AQ$5,VLOOKUP(AL551,buff!$K:$L,2,FALSE),"")=0,"",IF($AH551=AQ$5,VLOOKUP(AL551,buff!$K:$L,2,FALSE),"")),"")</f>
        <v/>
      </c>
      <c r="AR551" s="6" t="str">
        <f>_xlfn.IFNA(IF(IF($AH551=AR$5,VLOOKUP(AM551,buff!$K:$L,2,FALSE),"")=0,"",IF($AH551=AR$5,VLOOKUP(AM551,buff!$K:$L,2,FALSE),"")),"")</f>
        <v/>
      </c>
      <c r="AS551" s="6" t="str">
        <f>_xlfn.IFNA(IF(IF($AH551=AS$5,VLOOKUP(AI551,buff!$K:$L,2,FALSE),"")=0,"",IF($AH551=AS$5,VLOOKUP(AI551,buff!$K:$L,2,FALSE),"")),"")</f>
        <v/>
      </c>
      <c r="AT551" s="6" t="str">
        <f>_xlfn.IFNA(IF(IF($AH551=AT$5,VLOOKUP(AJ551,buff!$K:$L,2,FALSE),"")=0,"",IF($AH551=AT$5,VLOOKUP(AJ551,buff!$K:$L,2,FALSE),"")),"")</f>
        <v/>
      </c>
      <c r="AU551" s="6" t="str">
        <f>_xlfn.IFNA(IF(IF($AH551=AU$5,VLOOKUP(AK551,buff!$K:$L,2,FALSE),"")=0,"",IF($AH551=AU$5,VLOOKUP(AK551,buff!$K:$L,2,FALSE),"")),"")</f>
        <v/>
      </c>
      <c r="AV551" s="6" t="str">
        <f>_xlfn.IFNA(IF(IF($AH551=AV$5,VLOOKUP(AL551,buff!$K:$L,2,FALSE),"")=0,"",IF($AH551=AV$5,VLOOKUP(AL551,buff!$K:$L,2,FALSE),"")),"")</f>
        <v/>
      </c>
      <c r="AW551" s="6" t="str">
        <f>_xlfn.IFNA(IF(IF($AH551=AW$5,VLOOKUP(AM551,buff!$K:$L,2,FALSE),"")=0,"",IF($AH551=AW$5,VLOOKUP(AM551,buff!$K:$L,2,FALSE),"")),"")</f>
        <v/>
      </c>
      <c r="AX551" s="6" t="e">
        <f>VLOOKUP(AI551,buff!K:P,6,FALSE)</f>
        <v>#N/A</v>
      </c>
      <c r="AY551" t="e">
        <f t="shared" si="160"/>
        <v>#N/A</v>
      </c>
      <c r="AZ551" t="e">
        <f t="shared" si="160"/>
        <v>#N/A</v>
      </c>
      <c r="BA551">
        <f t="shared" si="161"/>
        <v>0</v>
      </c>
      <c r="BB551">
        <f t="shared" si="162"/>
        <v>0</v>
      </c>
    </row>
    <row r="552" spans="1:54" x14ac:dyDescent="0.15">
      <c r="A552" t="str">
        <f t="shared" si="151"/>
        <v>离墟主动技能1等级6</v>
      </c>
      <c r="B552" s="8">
        <v>546</v>
      </c>
      <c r="C552" s="8" t="str">
        <f>VLOOKUP(G552,角色!A:B,2,FALSE)</f>
        <v>离墟</v>
      </c>
      <c r="D552" s="8" t="str">
        <f t="shared" si="157"/>
        <v>主动技能1</v>
      </c>
      <c r="E552" s="8">
        <f t="shared" si="152"/>
        <v>6</v>
      </c>
      <c r="F552" s="8">
        <f t="shared" si="153"/>
        <v>1</v>
      </c>
      <c r="G552" s="8">
        <f t="shared" si="154"/>
        <v>10</v>
      </c>
      <c r="H552" s="4" t="s">
        <v>465</v>
      </c>
      <c r="I552" s="24" t="str">
        <f t="shared" si="164"/>
        <v>对敌方单体攻击，造成100%攻击力（+111）点伤害。</v>
      </c>
      <c r="J552" s="4" t="s">
        <v>305</v>
      </c>
      <c r="K552" s="1" t="s">
        <v>103</v>
      </c>
      <c r="L552" s="24" t="s">
        <v>107</v>
      </c>
      <c r="M552" s="4"/>
      <c r="N552" s="4">
        <v>100</v>
      </c>
      <c r="O552" s="4"/>
      <c r="T552" s="6" t="str">
        <f t="shared" si="155"/>
        <v/>
      </c>
      <c r="U552" s="6" t="str">
        <f t="shared" si="156"/>
        <v/>
      </c>
      <c r="Y552">
        <f t="shared" si="149"/>
        <v>0</v>
      </c>
      <c r="Z552">
        <v>100</v>
      </c>
      <c r="AA552" s="23">
        <v>10</v>
      </c>
      <c r="AB552" s="23">
        <f>INT(VLOOKUP(VLOOKUP($C552,角色技能升级比率表!$B:$C,2,FALSE),角色属性概况!E:F,2,FALSE)*VLOOKUP(E552,角色属性概况!I:M,3,FALSE)*AA552/100)</f>
        <v>111</v>
      </c>
      <c r="AE552">
        <v>0</v>
      </c>
      <c r="AF552" s="23">
        <f t="shared" si="158"/>
        <v>0</v>
      </c>
      <c r="AG552" s="23">
        <f t="shared" si="159"/>
        <v>0</v>
      </c>
      <c r="AN552" s="6" t="str">
        <f>_xlfn.IFNA(IF(IF($AH552=AN$5,VLOOKUP(AI552,buff!$K:$L,2,FALSE),"")=0,"",IF($AH552=AN$5,VLOOKUP(AI552,buff!$K:$L,2,FALSE),"")),"")</f>
        <v/>
      </c>
      <c r="AO552" s="6" t="str">
        <f>_xlfn.IFNA(IF(IF($AH552=AO$5,VLOOKUP(AJ552,buff!$K:$L,2,FALSE),"")=0,"",IF($AH552=AO$5,VLOOKUP(AJ552,buff!$K:$L,2,FALSE),"")),"")</f>
        <v/>
      </c>
      <c r="AP552" s="6" t="str">
        <f>_xlfn.IFNA(IF(IF($AH552=AP$5,VLOOKUP(AK552,buff!$K:$L,2,FALSE),"")=0,"",IF($AH552=AP$5,VLOOKUP(AK552,buff!$K:$L,2,FALSE),"")),"")</f>
        <v/>
      </c>
      <c r="AQ552" s="6" t="str">
        <f>_xlfn.IFNA(IF(IF($AH552=AQ$5,VLOOKUP(AL552,buff!$K:$L,2,FALSE),"")=0,"",IF($AH552=AQ$5,VLOOKUP(AL552,buff!$K:$L,2,FALSE),"")),"")</f>
        <v/>
      </c>
      <c r="AR552" s="6" t="str">
        <f>_xlfn.IFNA(IF(IF($AH552=AR$5,VLOOKUP(AM552,buff!$K:$L,2,FALSE),"")=0,"",IF($AH552=AR$5,VLOOKUP(AM552,buff!$K:$L,2,FALSE),"")),"")</f>
        <v/>
      </c>
      <c r="AS552" s="6" t="str">
        <f>_xlfn.IFNA(IF(IF($AH552=AS$5,VLOOKUP(AI552,buff!$K:$L,2,FALSE),"")=0,"",IF($AH552=AS$5,VLOOKUP(AI552,buff!$K:$L,2,FALSE),"")),"")</f>
        <v/>
      </c>
      <c r="AT552" s="6" t="str">
        <f>_xlfn.IFNA(IF(IF($AH552=AT$5,VLOOKUP(AJ552,buff!$K:$L,2,FALSE),"")=0,"",IF($AH552=AT$5,VLOOKUP(AJ552,buff!$K:$L,2,FALSE),"")),"")</f>
        <v/>
      </c>
      <c r="AU552" s="6" t="str">
        <f>_xlfn.IFNA(IF(IF($AH552=AU$5,VLOOKUP(AK552,buff!$K:$L,2,FALSE),"")=0,"",IF($AH552=AU$5,VLOOKUP(AK552,buff!$K:$L,2,FALSE),"")),"")</f>
        <v/>
      </c>
      <c r="AV552" s="6" t="str">
        <f>_xlfn.IFNA(IF(IF($AH552=AV$5,VLOOKUP(AL552,buff!$K:$L,2,FALSE),"")=0,"",IF($AH552=AV$5,VLOOKUP(AL552,buff!$K:$L,2,FALSE),"")),"")</f>
        <v/>
      </c>
      <c r="AW552" s="6" t="str">
        <f>_xlfn.IFNA(IF(IF($AH552=AW$5,VLOOKUP(AM552,buff!$K:$L,2,FALSE),"")=0,"",IF($AH552=AW$5,VLOOKUP(AM552,buff!$K:$L,2,FALSE),"")),"")</f>
        <v/>
      </c>
      <c r="AX552" s="6" t="e">
        <f>VLOOKUP(AI552,buff!K:P,6,FALSE)</f>
        <v>#N/A</v>
      </c>
      <c r="AY552" t="e">
        <f t="shared" si="160"/>
        <v>#N/A</v>
      </c>
      <c r="AZ552" t="e">
        <f t="shared" si="160"/>
        <v>#N/A</v>
      </c>
      <c r="BA552">
        <f t="shared" si="161"/>
        <v>0</v>
      </c>
      <c r="BB552">
        <f t="shared" si="162"/>
        <v>0</v>
      </c>
    </row>
    <row r="553" spans="1:54" x14ac:dyDescent="0.15">
      <c r="A553" t="str">
        <f t="shared" si="151"/>
        <v>离墟主动技能1等级7</v>
      </c>
      <c r="B553" s="8">
        <v>547</v>
      </c>
      <c r="C553" s="8" t="str">
        <f>VLOOKUP(G553,角色!A:B,2,FALSE)</f>
        <v>离墟</v>
      </c>
      <c r="D553" s="8" t="str">
        <f t="shared" si="157"/>
        <v>主动技能1</v>
      </c>
      <c r="E553" s="8">
        <f t="shared" si="152"/>
        <v>7</v>
      </c>
      <c r="F553" s="8">
        <f t="shared" si="153"/>
        <v>1</v>
      </c>
      <c r="G553" s="8">
        <f t="shared" si="154"/>
        <v>10</v>
      </c>
      <c r="H553" s="4" t="s">
        <v>465</v>
      </c>
      <c r="I553" s="24" t="str">
        <f t="shared" si="164"/>
        <v>对敌方单体攻击，造成100%攻击力（+137）点伤害。</v>
      </c>
      <c r="J553" s="4" t="s">
        <v>305</v>
      </c>
      <c r="K553" s="1" t="s">
        <v>103</v>
      </c>
      <c r="L553" s="24" t="s">
        <v>107</v>
      </c>
      <c r="M553" s="4"/>
      <c r="N553" s="4">
        <v>100</v>
      </c>
      <c r="O553" s="4"/>
      <c r="T553" s="6" t="str">
        <f t="shared" si="155"/>
        <v/>
      </c>
      <c r="U553" s="6" t="str">
        <f t="shared" si="156"/>
        <v/>
      </c>
      <c r="Y553">
        <f t="shared" si="149"/>
        <v>0</v>
      </c>
      <c r="Z553">
        <v>100</v>
      </c>
      <c r="AA553" s="23">
        <v>10</v>
      </c>
      <c r="AB553" s="23">
        <f>INT(VLOOKUP(VLOOKUP($C553,角色技能升级比率表!$B:$C,2,FALSE),角色属性概况!E:F,2,FALSE)*VLOOKUP(E553,角色属性概况!I:M,3,FALSE)*AA553/100)</f>
        <v>137</v>
      </c>
      <c r="AE553">
        <v>0</v>
      </c>
      <c r="AF553" s="23">
        <f t="shared" si="158"/>
        <v>0</v>
      </c>
      <c r="AG553" s="23">
        <f t="shared" si="159"/>
        <v>0</v>
      </c>
      <c r="AN553" s="6" t="str">
        <f>_xlfn.IFNA(IF(IF($AH553=AN$5,VLOOKUP(AI553,buff!$K:$L,2,FALSE),"")=0,"",IF($AH553=AN$5,VLOOKUP(AI553,buff!$K:$L,2,FALSE),"")),"")</f>
        <v/>
      </c>
      <c r="AO553" s="6" t="str">
        <f>_xlfn.IFNA(IF(IF($AH553=AO$5,VLOOKUP(AJ553,buff!$K:$L,2,FALSE),"")=0,"",IF($AH553=AO$5,VLOOKUP(AJ553,buff!$K:$L,2,FALSE),"")),"")</f>
        <v/>
      </c>
      <c r="AP553" s="6" t="str">
        <f>_xlfn.IFNA(IF(IF($AH553=AP$5,VLOOKUP(AK553,buff!$K:$L,2,FALSE),"")=0,"",IF($AH553=AP$5,VLOOKUP(AK553,buff!$K:$L,2,FALSE),"")),"")</f>
        <v/>
      </c>
      <c r="AQ553" s="6" t="str">
        <f>_xlfn.IFNA(IF(IF($AH553=AQ$5,VLOOKUP(AL553,buff!$K:$L,2,FALSE),"")=0,"",IF($AH553=AQ$5,VLOOKUP(AL553,buff!$K:$L,2,FALSE),"")),"")</f>
        <v/>
      </c>
      <c r="AR553" s="6" t="str">
        <f>_xlfn.IFNA(IF(IF($AH553=AR$5,VLOOKUP(AM553,buff!$K:$L,2,FALSE),"")=0,"",IF($AH553=AR$5,VLOOKUP(AM553,buff!$K:$L,2,FALSE),"")),"")</f>
        <v/>
      </c>
      <c r="AS553" s="6" t="str">
        <f>_xlfn.IFNA(IF(IF($AH553=AS$5,VLOOKUP(AI553,buff!$K:$L,2,FALSE),"")=0,"",IF($AH553=AS$5,VLOOKUP(AI553,buff!$K:$L,2,FALSE),"")),"")</f>
        <v/>
      </c>
      <c r="AT553" s="6" t="str">
        <f>_xlfn.IFNA(IF(IF($AH553=AT$5,VLOOKUP(AJ553,buff!$K:$L,2,FALSE),"")=0,"",IF($AH553=AT$5,VLOOKUP(AJ553,buff!$K:$L,2,FALSE),"")),"")</f>
        <v/>
      </c>
      <c r="AU553" s="6" t="str">
        <f>_xlfn.IFNA(IF(IF($AH553=AU$5,VLOOKUP(AK553,buff!$K:$L,2,FALSE),"")=0,"",IF($AH553=AU$5,VLOOKUP(AK553,buff!$K:$L,2,FALSE),"")),"")</f>
        <v/>
      </c>
      <c r="AV553" s="6" t="str">
        <f>_xlfn.IFNA(IF(IF($AH553=AV$5,VLOOKUP(AL553,buff!$K:$L,2,FALSE),"")=0,"",IF($AH553=AV$5,VLOOKUP(AL553,buff!$K:$L,2,FALSE),"")),"")</f>
        <v/>
      </c>
      <c r="AW553" s="6" t="str">
        <f>_xlfn.IFNA(IF(IF($AH553=AW$5,VLOOKUP(AM553,buff!$K:$L,2,FALSE),"")=0,"",IF($AH553=AW$5,VLOOKUP(AM553,buff!$K:$L,2,FALSE),"")),"")</f>
        <v/>
      </c>
      <c r="AX553" s="6" t="e">
        <f>VLOOKUP(AI553,buff!K:P,6,FALSE)</f>
        <v>#N/A</v>
      </c>
      <c r="AY553" t="e">
        <f t="shared" si="160"/>
        <v>#N/A</v>
      </c>
      <c r="AZ553" t="e">
        <f t="shared" si="160"/>
        <v>#N/A</v>
      </c>
      <c r="BA553">
        <f t="shared" si="161"/>
        <v>0</v>
      </c>
      <c r="BB553">
        <f t="shared" si="162"/>
        <v>0</v>
      </c>
    </row>
    <row r="554" spans="1:54" x14ac:dyDescent="0.15">
      <c r="A554" t="str">
        <f t="shared" si="151"/>
        <v>离墟主动技能1等级8</v>
      </c>
      <c r="B554" s="8">
        <v>548</v>
      </c>
      <c r="C554" s="8" t="str">
        <f>VLOOKUP(G554,角色!A:B,2,FALSE)</f>
        <v>离墟</v>
      </c>
      <c r="D554" s="8" t="str">
        <f t="shared" si="157"/>
        <v>主动技能1</v>
      </c>
      <c r="E554" s="8">
        <f t="shared" si="152"/>
        <v>8</v>
      </c>
      <c r="F554" s="8">
        <f t="shared" si="153"/>
        <v>1</v>
      </c>
      <c r="G554" s="8">
        <f t="shared" si="154"/>
        <v>10</v>
      </c>
      <c r="H554" s="4" t="s">
        <v>465</v>
      </c>
      <c r="I554" s="24" t="str">
        <f t="shared" si="164"/>
        <v>对敌方单体攻击，造成100%攻击力（+168）点伤害。</v>
      </c>
      <c r="J554" s="4" t="s">
        <v>305</v>
      </c>
      <c r="K554" s="1" t="s">
        <v>103</v>
      </c>
      <c r="L554" s="24" t="s">
        <v>107</v>
      </c>
      <c r="M554" s="4"/>
      <c r="N554" s="4">
        <v>100</v>
      </c>
      <c r="O554" s="4"/>
      <c r="T554" s="6" t="str">
        <f t="shared" si="155"/>
        <v/>
      </c>
      <c r="U554" s="6" t="str">
        <f t="shared" si="156"/>
        <v/>
      </c>
      <c r="Y554">
        <f t="shared" si="149"/>
        <v>0</v>
      </c>
      <c r="Z554">
        <v>100</v>
      </c>
      <c r="AA554" s="23">
        <v>10</v>
      </c>
      <c r="AB554" s="23">
        <f>INT(VLOOKUP(VLOOKUP($C554,角色技能升级比率表!$B:$C,2,FALSE),角色属性概况!E:F,2,FALSE)*VLOOKUP(E554,角色属性概况!I:M,3,FALSE)*AA554/100)</f>
        <v>168</v>
      </c>
      <c r="AE554">
        <v>0</v>
      </c>
      <c r="AF554" s="23">
        <f t="shared" si="158"/>
        <v>0</v>
      </c>
      <c r="AG554" s="23">
        <f t="shared" si="159"/>
        <v>0</v>
      </c>
      <c r="AN554" s="6" t="str">
        <f>_xlfn.IFNA(IF(IF($AH554=AN$5,VLOOKUP(AI554,buff!$K:$L,2,FALSE),"")=0,"",IF($AH554=AN$5,VLOOKUP(AI554,buff!$K:$L,2,FALSE),"")),"")</f>
        <v/>
      </c>
      <c r="AO554" s="6" t="str">
        <f>_xlfn.IFNA(IF(IF($AH554=AO$5,VLOOKUP(AJ554,buff!$K:$L,2,FALSE),"")=0,"",IF($AH554=AO$5,VLOOKUP(AJ554,buff!$K:$L,2,FALSE),"")),"")</f>
        <v/>
      </c>
      <c r="AP554" s="6" t="str">
        <f>_xlfn.IFNA(IF(IF($AH554=AP$5,VLOOKUP(AK554,buff!$K:$L,2,FALSE),"")=0,"",IF($AH554=AP$5,VLOOKUP(AK554,buff!$K:$L,2,FALSE),"")),"")</f>
        <v/>
      </c>
      <c r="AQ554" s="6" t="str">
        <f>_xlfn.IFNA(IF(IF($AH554=AQ$5,VLOOKUP(AL554,buff!$K:$L,2,FALSE),"")=0,"",IF($AH554=AQ$5,VLOOKUP(AL554,buff!$K:$L,2,FALSE),"")),"")</f>
        <v/>
      </c>
      <c r="AR554" s="6" t="str">
        <f>_xlfn.IFNA(IF(IF($AH554=AR$5,VLOOKUP(AM554,buff!$K:$L,2,FALSE),"")=0,"",IF($AH554=AR$5,VLOOKUP(AM554,buff!$K:$L,2,FALSE),"")),"")</f>
        <v/>
      </c>
      <c r="AS554" s="6" t="str">
        <f>_xlfn.IFNA(IF(IF($AH554=AS$5,VLOOKUP(AI554,buff!$K:$L,2,FALSE),"")=0,"",IF($AH554=AS$5,VLOOKUP(AI554,buff!$K:$L,2,FALSE),"")),"")</f>
        <v/>
      </c>
      <c r="AT554" s="6" t="str">
        <f>_xlfn.IFNA(IF(IF($AH554=AT$5,VLOOKUP(AJ554,buff!$K:$L,2,FALSE),"")=0,"",IF($AH554=AT$5,VLOOKUP(AJ554,buff!$K:$L,2,FALSE),"")),"")</f>
        <v/>
      </c>
      <c r="AU554" s="6" t="str">
        <f>_xlfn.IFNA(IF(IF($AH554=AU$5,VLOOKUP(AK554,buff!$K:$L,2,FALSE),"")=0,"",IF($AH554=AU$5,VLOOKUP(AK554,buff!$K:$L,2,FALSE),"")),"")</f>
        <v/>
      </c>
      <c r="AV554" s="6" t="str">
        <f>_xlfn.IFNA(IF(IF($AH554=AV$5,VLOOKUP(AL554,buff!$K:$L,2,FALSE),"")=0,"",IF($AH554=AV$5,VLOOKUP(AL554,buff!$K:$L,2,FALSE),"")),"")</f>
        <v/>
      </c>
      <c r="AW554" s="6" t="str">
        <f>_xlfn.IFNA(IF(IF($AH554=AW$5,VLOOKUP(AM554,buff!$K:$L,2,FALSE),"")=0,"",IF($AH554=AW$5,VLOOKUP(AM554,buff!$K:$L,2,FALSE),"")),"")</f>
        <v/>
      </c>
      <c r="AX554" s="6" t="e">
        <f>VLOOKUP(AI554,buff!K:P,6,FALSE)</f>
        <v>#N/A</v>
      </c>
      <c r="AY554" t="e">
        <f t="shared" si="160"/>
        <v>#N/A</v>
      </c>
      <c r="AZ554" t="e">
        <f t="shared" si="160"/>
        <v>#N/A</v>
      </c>
      <c r="BA554">
        <f t="shared" si="161"/>
        <v>0</v>
      </c>
      <c r="BB554">
        <f t="shared" si="162"/>
        <v>0</v>
      </c>
    </row>
    <row r="555" spans="1:54" x14ac:dyDescent="0.15">
      <c r="A555" t="str">
        <f t="shared" si="151"/>
        <v>离墟主动技能1等级9</v>
      </c>
      <c r="B555" s="8">
        <v>549</v>
      </c>
      <c r="C555" s="8" t="str">
        <f>VLOOKUP(G555,角色!A:B,2,FALSE)</f>
        <v>离墟</v>
      </c>
      <c r="D555" s="8" t="str">
        <f t="shared" si="157"/>
        <v>主动技能1</v>
      </c>
      <c r="E555" s="8">
        <f t="shared" si="152"/>
        <v>9</v>
      </c>
      <c r="F555" s="8">
        <f t="shared" si="153"/>
        <v>1</v>
      </c>
      <c r="G555" s="8">
        <f t="shared" si="154"/>
        <v>10</v>
      </c>
      <c r="H555" s="4" t="s">
        <v>465</v>
      </c>
      <c r="I555" s="24" t="str">
        <f t="shared" si="164"/>
        <v>对敌方单体攻击，造成100%攻击力（+208）点伤害。</v>
      </c>
      <c r="J555" s="4" t="s">
        <v>305</v>
      </c>
      <c r="K555" s="1" t="s">
        <v>103</v>
      </c>
      <c r="L555" s="24" t="s">
        <v>107</v>
      </c>
      <c r="M555" s="4"/>
      <c r="N555" s="4">
        <v>100</v>
      </c>
      <c r="O555" s="4"/>
      <c r="T555" s="6" t="str">
        <f t="shared" si="155"/>
        <v/>
      </c>
      <c r="U555" s="6" t="str">
        <f t="shared" si="156"/>
        <v/>
      </c>
      <c r="Y555">
        <f t="shared" si="149"/>
        <v>0</v>
      </c>
      <c r="Z555">
        <v>100</v>
      </c>
      <c r="AA555" s="23">
        <v>10</v>
      </c>
      <c r="AB555" s="23">
        <f>INT(VLOOKUP(VLOOKUP($C555,角色技能升级比率表!$B:$C,2,FALSE),角色属性概况!E:F,2,FALSE)*VLOOKUP(E555,角色属性概况!I:M,3,FALSE)*AA555/100)</f>
        <v>208</v>
      </c>
      <c r="AE555">
        <v>0</v>
      </c>
      <c r="AF555" s="23">
        <f t="shared" si="158"/>
        <v>0</v>
      </c>
      <c r="AG555" s="23">
        <f t="shared" si="159"/>
        <v>0</v>
      </c>
      <c r="AN555" s="6" t="str">
        <f>_xlfn.IFNA(IF(IF($AH555=AN$5,VLOOKUP(AI555,buff!$K:$L,2,FALSE),"")=0,"",IF($AH555=AN$5,VLOOKUP(AI555,buff!$K:$L,2,FALSE),"")),"")</f>
        <v/>
      </c>
      <c r="AO555" s="6" t="str">
        <f>_xlfn.IFNA(IF(IF($AH555=AO$5,VLOOKUP(AJ555,buff!$K:$L,2,FALSE),"")=0,"",IF($AH555=AO$5,VLOOKUP(AJ555,buff!$K:$L,2,FALSE),"")),"")</f>
        <v/>
      </c>
      <c r="AP555" s="6" t="str">
        <f>_xlfn.IFNA(IF(IF($AH555=AP$5,VLOOKUP(AK555,buff!$K:$L,2,FALSE),"")=0,"",IF($AH555=AP$5,VLOOKUP(AK555,buff!$K:$L,2,FALSE),"")),"")</f>
        <v/>
      </c>
      <c r="AQ555" s="6" t="str">
        <f>_xlfn.IFNA(IF(IF($AH555=AQ$5,VLOOKUP(AL555,buff!$K:$L,2,FALSE),"")=0,"",IF($AH555=AQ$5,VLOOKUP(AL555,buff!$K:$L,2,FALSE),"")),"")</f>
        <v/>
      </c>
      <c r="AR555" s="6" t="str">
        <f>_xlfn.IFNA(IF(IF($AH555=AR$5,VLOOKUP(AM555,buff!$K:$L,2,FALSE),"")=0,"",IF($AH555=AR$5,VLOOKUP(AM555,buff!$K:$L,2,FALSE),"")),"")</f>
        <v/>
      </c>
      <c r="AS555" s="6" t="str">
        <f>_xlfn.IFNA(IF(IF($AH555=AS$5,VLOOKUP(AI555,buff!$K:$L,2,FALSE),"")=0,"",IF($AH555=AS$5,VLOOKUP(AI555,buff!$K:$L,2,FALSE),"")),"")</f>
        <v/>
      </c>
      <c r="AT555" s="6" t="str">
        <f>_xlfn.IFNA(IF(IF($AH555=AT$5,VLOOKUP(AJ555,buff!$K:$L,2,FALSE),"")=0,"",IF($AH555=AT$5,VLOOKUP(AJ555,buff!$K:$L,2,FALSE),"")),"")</f>
        <v/>
      </c>
      <c r="AU555" s="6" t="str">
        <f>_xlfn.IFNA(IF(IF($AH555=AU$5,VLOOKUP(AK555,buff!$K:$L,2,FALSE),"")=0,"",IF($AH555=AU$5,VLOOKUP(AK555,buff!$K:$L,2,FALSE),"")),"")</f>
        <v/>
      </c>
      <c r="AV555" s="6" t="str">
        <f>_xlfn.IFNA(IF(IF($AH555=AV$5,VLOOKUP(AL555,buff!$K:$L,2,FALSE),"")=0,"",IF($AH555=AV$5,VLOOKUP(AL555,buff!$K:$L,2,FALSE),"")),"")</f>
        <v/>
      </c>
      <c r="AW555" s="6" t="str">
        <f>_xlfn.IFNA(IF(IF($AH555=AW$5,VLOOKUP(AM555,buff!$K:$L,2,FALSE),"")=0,"",IF($AH555=AW$5,VLOOKUP(AM555,buff!$K:$L,2,FALSE),"")),"")</f>
        <v/>
      </c>
      <c r="AX555" s="6" t="e">
        <f>VLOOKUP(AI555,buff!K:P,6,FALSE)</f>
        <v>#N/A</v>
      </c>
      <c r="AY555" t="e">
        <f t="shared" si="160"/>
        <v>#N/A</v>
      </c>
      <c r="AZ555" t="e">
        <f t="shared" si="160"/>
        <v>#N/A</v>
      </c>
      <c r="BA555">
        <f t="shared" si="161"/>
        <v>0</v>
      </c>
      <c r="BB555">
        <f t="shared" si="162"/>
        <v>0</v>
      </c>
    </row>
    <row r="556" spans="1:54" x14ac:dyDescent="0.15">
      <c r="A556" t="str">
        <f t="shared" si="151"/>
        <v>离墟主动技能1等级10</v>
      </c>
      <c r="B556" s="8">
        <v>550</v>
      </c>
      <c r="C556" s="8" t="str">
        <f>VLOOKUP(G556,角色!A:B,2,FALSE)</f>
        <v>离墟</v>
      </c>
      <c r="D556" s="8" t="str">
        <f t="shared" si="157"/>
        <v>主动技能1</v>
      </c>
      <c r="E556" s="8">
        <f t="shared" si="152"/>
        <v>10</v>
      </c>
      <c r="F556" s="8">
        <f t="shared" si="153"/>
        <v>1</v>
      </c>
      <c r="G556" s="8">
        <f t="shared" si="154"/>
        <v>10</v>
      </c>
      <c r="H556" s="4" t="s">
        <v>465</v>
      </c>
      <c r="I556" s="24" t="str">
        <f>"对敌方单体进行横扫攻击，造成100%攻击力（+"&amp;AB556&amp;"）点伤害。"</f>
        <v>对敌方单体进行横扫攻击，造成100%攻击力（+256）点伤害。</v>
      </c>
      <c r="J556" s="4" t="s">
        <v>305</v>
      </c>
      <c r="K556" s="1" t="s">
        <v>103</v>
      </c>
      <c r="L556" s="4" t="s">
        <v>114</v>
      </c>
      <c r="M556" s="4"/>
      <c r="N556" s="4">
        <v>100</v>
      </c>
      <c r="O556" s="4">
        <v>100</v>
      </c>
      <c r="T556" s="6" t="str">
        <f t="shared" si="155"/>
        <v/>
      </c>
      <c r="U556" s="6" t="str">
        <f t="shared" si="156"/>
        <v/>
      </c>
      <c r="Y556">
        <f t="shared" si="149"/>
        <v>0</v>
      </c>
      <c r="Z556">
        <v>100</v>
      </c>
      <c r="AA556" s="23">
        <v>10</v>
      </c>
      <c r="AB556" s="23">
        <f>INT(VLOOKUP(VLOOKUP($C556,角色技能升级比率表!$B:$C,2,FALSE),角色属性概况!E:F,2,FALSE)*VLOOKUP(E556,角色属性概况!I:M,3,FALSE)*AA556/100)</f>
        <v>256</v>
      </c>
      <c r="AE556">
        <v>0</v>
      </c>
      <c r="AF556" s="23">
        <f t="shared" si="158"/>
        <v>0</v>
      </c>
      <c r="AG556" s="23">
        <f t="shared" si="159"/>
        <v>0</v>
      </c>
      <c r="AN556" s="6" t="str">
        <f>_xlfn.IFNA(IF(IF($AH556=AN$5,VLOOKUP(AI556,buff!$K:$L,2,FALSE),"")=0,"",IF($AH556=AN$5,VLOOKUP(AI556,buff!$K:$L,2,FALSE),"")),"")</f>
        <v/>
      </c>
      <c r="AO556" s="6" t="str">
        <f>_xlfn.IFNA(IF(IF($AH556=AO$5,VLOOKUP(AJ556,buff!$K:$L,2,FALSE),"")=0,"",IF($AH556=AO$5,VLOOKUP(AJ556,buff!$K:$L,2,FALSE),"")),"")</f>
        <v/>
      </c>
      <c r="AP556" s="6" t="str">
        <f>_xlfn.IFNA(IF(IF($AH556=AP$5,VLOOKUP(AK556,buff!$K:$L,2,FALSE),"")=0,"",IF($AH556=AP$5,VLOOKUP(AK556,buff!$K:$L,2,FALSE),"")),"")</f>
        <v/>
      </c>
      <c r="AQ556" s="6" t="str">
        <f>_xlfn.IFNA(IF(IF($AH556=AQ$5,VLOOKUP(AL556,buff!$K:$L,2,FALSE),"")=0,"",IF($AH556=AQ$5,VLOOKUP(AL556,buff!$K:$L,2,FALSE),"")),"")</f>
        <v/>
      </c>
      <c r="AR556" s="6" t="str">
        <f>_xlfn.IFNA(IF(IF($AH556=AR$5,VLOOKUP(AM556,buff!$K:$L,2,FALSE),"")=0,"",IF($AH556=AR$5,VLOOKUP(AM556,buff!$K:$L,2,FALSE),"")),"")</f>
        <v/>
      </c>
      <c r="AS556" s="6" t="str">
        <f>_xlfn.IFNA(IF(IF($AH556=AS$5,VLOOKUP(AI556,buff!$K:$L,2,FALSE),"")=0,"",IF($AH556=AS$5,VLOOKUP(AI556,buff!$K:$L,2,FALSE),"")),"")</f>
        <v/>
      </c>
      <c r="AT556" s="6" t="str">
        <f>_xlfn.IFNA(IF(IF($AH556=AT$5,VLOOKUP(AJ556,buff!$K:$L,2,FALSE),"")=0,"",IF($AH556=AT$5,VLOOKUP(AJ556,buff!$K:$L,2,FALSE),"")),"")</f>
        <v/>
      </c>
      <c r="AU556" s="6" t="str">
        <f>_xlfn.IFNA(IF(IF($AH556=AU$5,VLOOKUP(AK556,buff!$K:$L,2,FALSE),"")=0,"",IF($AH556=AU$5,VLOOKUP(AK556,buff!$K:$L,2,FALSE),"")),"")</f>
        <v/>
      </c>
      <c r="AV556" s="6" t="str">
        <f>_xlfn.IFNA(IF(IF($AH556=AV$5,VLOOKUP(AL556,buff!$K:$L,2,FALSE),"")=0,"",IF($AH556=AV$5,VLOOKUP(AL556,buff!$K:$L,2,FALSE),"")),"")</f>
        <v/>
      </c>
      <c r="AW556" s="6" t="str">
        <f>_xlfn.IFNA(IF(IF($AH556=AW$5,VLOOKUP(AM556,buff!$K:$L,2,FALSE),"")=0,"",IF($AH556=AW$5,VLOOKUP(AM556,buff!$K:$L,2,FALSE),"")),"")</f>
        <v/>
      </c>
      <c r="AX556" s="6" t="e">
        <f>VLOOKUP(AI556,buff!K:P,6,FALSE)</f>
        <v>#N/A</v>
      </c>
      <c r="AY556" t="e">
        <f t="shared" si="160"/>
        <v>#N/A</v>
      </c>
      <c r="AZ556" t="e">
        <f t="shared" si="160"/>
        <v>#N/A</v>
      </c>
      <c r="BA556">
        <f t="shared" si="161"/>
        <v>0</v>
      </c>
      <c r="BB556">
        <f t="shared" si="162"/>
        <v>0</v>
      </c>
    </row>
    <row r="557" spans="1:54" x14ac:dyDescent="0.15">
      <c r="A557" t="str">
        <f t="shared" si="151"/>
        <v>离墟主动技能1等级11</v>
      </c>
      <c r="B557" s="8">
        <v>551</v>
      </c>
      <c r="C557" s="8" t="str">
        <f>VLOOKUP(G557,角色!A:B,2,FALSE)</f>
        <v>离墟</v>
      </c>
      <c r="D557" s="8" t="str">
        <f t="shared" si="157"/>
        <v>主动技能1</v>
      </c>
      <c r="E557" s="8">
        <f t="shared" si="152"/>
        <v>11</v>
      </c>
      <c r="F557" s="8">
        <f t="shared" si="153"/>
        <v>1</v>
      </c>
      <c r="G557" s="8">
        <f t="shared" si="154"/>
        <v>10</v>
      </c>
      <c r="H557" s="4" t="s">
        <v>465</v>
      </c>
      <c r="I557" s="24" t="str">
        <f>"对敌方单体进行横扫攻击，造成100%攻击力（+"&amp;AB557&amp;"）点伤害。"</f>
        <v>对敌方单体进行横扫攻击，造成100%攻击力（+315）点伤害。</v>
      </c>
      <c r="J557" s="4" t="s">
        <v>305</v>
      </c>
      <c r="K557" s="1" t="s">
        <v>103</v>
      </c>
      <c r="L557" s="4" t="s">
        <v>114</v>
      </c>
      <c r="M557" s="4"/>
      <c r="N557" s="4">
        <v>100</v>
      </c>
      <c r="O557" s="4">
        <v>100</v>
      </c>
      <c r="T557" s="6" t="str">
        <f t="shared" si="155"/>
        <v/>
      </c>
      <c r="U557" s="6" t="str">
        <f t="shared" si="156"/>
        <v/>
      </c>
      <c r="Y557">
        <f t="shared" si="149"/>
        <v>0</v>
      </c>
      <c r="Z557">
        <v>100</v>
      </c>
      <c r="AA557" s="23">
        <v>10</v>
      </c>
      <c r="AB557" s="23">
        <f>INT(VLOOKUP(VLOOKUP($C557,角色技能升级比率表!$B:$C,2,FALSE),角色属性概况!E:F,2,FALSE)*VLOOKUP(E557,角色属性概况!I:M,3,FALSE)*AA557/100)</f>
        <v>315</v>
      </c>
      <c r="AE557">
        <v>0</v>
      </c>
      <c r="AF557" s="23">
        <f t="shared" si="158"/>
        <v>0</v>
      </c>
      <c r="AG557" s="23">
        <f t="shared" si="159"/>
        <v>0</v>
      </c>
      <c r="AN557" s="6" t="str">
        <f>_xlfn.IFNA(IF(IF($AH557=AN$5,VLOOKUP(AI557,buff!$K:$L,2,FALSE),"")=0,"",IF($AH557=AN$5,VLOOKUP(AI557,buff!$K:$L,2,FALSE),"")),"")</f>
        <v/>
      </c>
      <c r="AO557" s="6" t="str">
        <f>_xlfn.IFNA(IF(IF($AH557=AO$5,VLOOKUP(AJ557,buff!$K:$L,2,FALSE),"")=0,"",IF($AH557=AO$5,VLOOKUP(AJ557,buff!$K:$L,2,FALSE),"")),"")</f>
        <v/>
      </c>
      <c r="AP557" s="6" t="str">
        <f>_xlfn.IFNA(IF(IF($AH557=AP$5,VLOOKUP(AK557,buff!$K:$L,2,FALSE),"")=0,"",IF($AH557=AP$5,VLOOKUP(AK557,buff!$K:$L,2,FALSE),"")),"")</f>
        <v/>
      </c>
      <c r="AQ557" s="6" t="str">
        <f>_xlfn.IFNA(IF(IF($AH557=AQ$5,VLOOKUP(AL557,buff!$K:$L,2,FALSE),"")=0,"",IF($AH557=AQ$5,VLOOKUP(AL557,buff!$K:$L,2,FALSE),"")),"")</f>
        <v/>
      </c>
      <c r="AR557" s="6" t="str">
        <f>_xlfn.IFNA(IF(IF($AH557=AR$5,VLOOKUP(AM557,buff!$K:$L,2,FALSE),"")=0,"",IF($AH557=AR$5,VLOOKUP(AM557,buff!$K:$L,2,FALSE),"")),"")</f>
        <v/>
      </c>
      <c r="AS557" s="6" t="str">
        <f>_xlfn.IFNA(IF(IF($AH557=AS$5,VLOOKUP(AI557,buff!$K:$L,2,FALSE),"")=0,"",IF($AH557=AS$5,VLOOKUP(AI557,buff!$K:$L,2,FALSE),"")),"")</f>
        <v/>
      </c>
      <c r="AT557" s="6" t="str">
        <f>_xlfn.IFNA(IF(IF($AH557=AT$5,VLOOKUP(AJ557,buff!$K:$L,2,FALSE),"")=0,"",IF($AH557=AT$5,VLOOKUP(AJ557,buff!$K:$L,2,FALSE),"")),"")</f>
        <v/>
      </c>
      <c r="AU557" s="6" t="str">
        <f>_xlfn.IFNA(IF(IF($AH557=AU$5,VLOOKUP(AK557,buff!$K:$L,2,FALSE),"")=0,"",IF($AH557=AU$5,VLOOKUP(AK557,buff!$K:$L,2,FALSE),"")),"")</f>
        <v/>
      </c>
      <c r="AV557" s="6" t="str">
        <f>_xlfn.IFNA(IF(IF($AH557=AV$5,VLOOKUP(AL557,buff!$K:$L,2,FALSE),"")=0,"",IF($AH557=AV$5,VLOOKUP(AL557,buff!$K:$L,2,FALSE),"")),"")</f>
        <v/>
      </c>
      <c r="AW557" s="6" t="str">
        <f>_xlfn.IFNA(IF(IF($AH557=AW$5,VLOOKUP(AM557,buff!$K:$L,2,FALSE),"")=0,"",IF($AH557=AW$5,VLOOKUP(AM557,buff!$K:$L,2,FALSE),"")),"")</f>
        <v/>
      </c>
      <c r="AX557" s="6" t="e">
        <f>VLOOKUP(AI557,buff!K:P,6,FALSE)</f>
        <v>#N/A</v>
      </c>
      <c r="AY557" t="e">
        <f t="shared" si="160"/>
        <v>#N/A</v>
      </c>
      <c r="AZ557" t="e">
        <f t="shared" si="160"/>
        <v>#N/A</v>
      </c>
      <c r="BA557">
        <f t="shared" si="161"/>
        <v>0</v>
      </c>
      <c r="BB557">
        <f t="shared" si="162"/>
        <v>0</v>
      </c>
    </row>
    <row r="558" spans="1:54" x14ac:dyDescent="0.15">
      <c r="A558" t="str">
        <f t="shared" si="151"/>
        <v>离墟主动技能1等级12</v>
      </c>
      <c r="B558" s="8">
        <v>552</v>
      </c>
      <c r="C558" s="8" t="str">
        <f>VLOOKUP(G558,角色!A:B,2,FALSE)</f>
        <v>离墟</v>
      </c>
      <c r="D558" s="8" t="str">
        <f t="shared" si="157"/>
        <v>主动技能1</v>
      </c>
      <c r="E558" s="8">
        <f t="shared" si="152"/>
        <v>12</v>
      </c>
      <c r="F558" s="8">
        <f t="shared" si="153"/>
        <v>1</v>
      </c>
      <c r="G558" s="8">
        <f t="shared" si="154"/>
        <v>10</v>
      </c>
      <c r="H558" s="4" t="s">
        <v>465</v>
      </c>
      <c r="I558" s="24" t="str">
        <f>"对敌方单体进行横扫攻击，造成100%攻击力（+"&amp;AB558&amp;"）点伤害。"</f>
        <v>对敌方单体进行横扫攻击，造成100%攻击力（+388）点伤害。</v>
      </c>
      <c r="J558" s="4" t="s">
        <v>305</v>
      </c>
      <c r="K558" s="1" t="s">
        <v>103</v>
      </c>
      <c r="L558" s="4" t="s">
        <v>114</v>
      </c>
      <c r="M558" s="4"/>
      <c r="N558" s="4">
        <v>100</v>
      </c>
      <c r="O558" s="4">
        <v>100</v>
      </c>
      <c r="T558" s="6" t="str">
        <f t="shared" si="155"/>
        <v/>
      </c>
      <c r="U558" s="6" t="str">
        <f t="shared" si="156"/>
        <v/>
      </c>
      <c r="Y558">
        <f t="shared" si="149"/>
        <v>0</v>
      </c>
      <c r="Z558">
        <v>100</v>
      </c>
      <c r="AA558" s="23">
        <v>10</v>
      </c>
      <c r="AB558" s="23">
        <f>INT(VLOOKUP(VLOOKUP($C558,角色技能升级比率表!$B:$C,2,FALSE),角色属性概况!E:F,2,FALSE)*VLOOKUP(E558,角色属性概况!I:M,3,FALSE)*AA558/100)</f>
        <v>388</v>
      </c>
      <c r="AE558">
        <v>0</v>
      </c>
      <c r="AF558" s="23">
        <f t="shared" si="158"/>
        <v>0</v>
      </c>
      <c r="AG558" s="23">
        <f t="shared" si="159"/>
        <v>0</v>
      </c>
      <c r="AN558" s="6" t="str">
        <f>_xlfn.IFNA(IF(IF($AH558=AN$5,VLOOKUP(AI558,buff!$K:$L,2,FALSE),"")=0,"",IF($AH558=AN$5,VLOOKUP(AI558,buff!$K:$L,2,FALSE),"")),"")</f>
        <v/>
      </c>
      <c r="AO558" s="6" t="str">
        <f>_xlfn.IFNA(IF(IF($AH558=AO$5,VLOOKUP(AJ558,buff!$K:$L,2,FALSE),"")=0,"",IF($AH558=AO$5,VLOOKUP(AJ558,buff!$K:$L,2,FALSE),"")),"")</f>
        <v/>
      </c>
      <c r="AP558" s="6" t="str">
        <f>_xlfn.IFNA(IF(IF($AH558=AP$5,VLOOKUP(AK558,buff!$K:$L,2,FALSE),"")=0,"",IF($AH558=AP$5,VLOOKUP(AK558,buff!$K:$L,2,FALSE),"")),"")</f>
        <v/>
      </c>
      <c r="AQ558" s="6" t="str">
        <f>_xlfn.IFNA(IF(IF($AH558=AQ$5,VLOOKUP(AL558,buff!$K:$L,2,FALSE),"")=0,"",IF($AH558=AQ$5,VLOOKUP(AL558,buff!$K:$L,2,FALSE),"")),"")</f>
        <v/>
      </c>
      <c r="AR558" s="6" t="str">
        <f>_xlfn.IFNA(IF(IF($AH558=AR$5,VLOOKUP(AM558,buff!$K:$L,2,FALSE),"")=0,"",IF($AH558=AR$5,VLOOKUP(AM558,buff!$K:$L,2,FALSE),"")),"")</f>
        <v/>
      </c>
      <c r="AS558" s="6" t="str">
        <f>_xlfn.IFNA(IF(IF($AH558=AS$5,VLOOKUP(AI558,buff!$K:$L,2,FALSE),"")=0,"",IF($AH558=AS$5,VLOOKUP(AI558,buff!$K:$L,2,FALSE),"")),"")</f>
        <v/>
      </c>
      <c r="AT558" s="6" t="str">
        <f>_xlfn.IFNA(IF(IF($AH558=AT$5,VLOOKUP(AJ558,buff!$K:$L,2,FALSE),"")=0,"",IF($AH558=AT$5,VLOOKUP(AJ558,buff!$K:$L,2,FALSE),"")),"")</f>
        <v/>
      </c>
      <c r="AU558" s="6" t="str">
        <f>_xlfn.IFNA(IF(IF($AH558=AU$5,VLOOKUP(AK558,buff!$K:$L,2,FALSE),"")=0,"",IF($AH558=AU$5,VLOOKUP(AK558,buff!$K:$L,2,FALSE),"")),"")</f>
        <v/>
      </c>
      <c r="AV558" s="6" t="str">
        <f>_xlfn.IFNA(IF(IF($AH558=AV$5,VLOOKUP(AL558,buff!$K:$L,2,FALSE),"")=0,"",IF($AH558=AV$5,VLOOKUP(AL558,buff!$K:$L,2,FALSE),"")),"")</f>
        <v/>
      </c>
      <c r="AW558" s="6" t="str">
        <f>_xlfn.IFNA(IF(IF($AH558=AW$5,VLOOKUP(AM558,buff!$K:$L,2,FALSE),"")=0,"",IF($AH558=AW$5,VLOOKUP(AM558,buff!$K:$L,2,FALSE),"")),"")</f>
        <v/>
      </c>
      <c r="AX558" s="6" t="e">
        <f>VLOOKUP(AI558,buff!K:P,6,FALSE)</f>
        <v>#N/A</v>
      </c>
      <c r="AY558" t="e">
        <f t="shared" si="160"/>
        <v>#N/A</v>
      </c>
      <c r="AZ558" t="e">
        <f t="shared" si="160"/>
        <v>#N/A</v>
      </c>
      <c r="BA558">
        <f t="shared" si="161"/>
        <v>0</v>
      </c>
      <c r="BB558">
        <f t="shared" si="162"/>
        <v>0</v>
      </c>
    </row>
    <row r="559" spans="1:54" x14ac:dyDescent="0.15">
      <c r="A559" t="str">
        <f t="shared" si="151"/>
        <v>离墟主动技能1等级13</v>
      </c>
      <c r="B559" s="8">
        <v>553</v>
      </c>
      <c r="C559" s="8" t="str">
        <f>VLOOKUP(G559,角色!A:B,2,FALSE)</f>
        <v>离墟</v>
      </c>
      <c r="D559" s="8" t="str">
        <f t="shared" si="157"/>
        <v>主动技能1</v>
      </c>
      <c r="E559" s="8">
        <f t="shared" si="152"/>
        <v>13</v>
      </c>
      <c r="F559" s="8">
        <f t="shared" si="153"/>
        <v>1</v>
      </c>
      <c r="G559" s="8">
        <f t="shared" si="154"/>
        <v>10</v>
      </c>
      <c r="H559" s="4" t="s">
        <v>465</v>
      </c>
      <c r="I559" s="24" t="str">
        <f t="shared" ref="I559:I566" si="165">"对敌方单体进行横扫攻击，造成100%攻击力（+"&amp;AB559&amp;"）点伤害。"</f>
        <v>对敌方单体进行横扫攻击，造成100%攻击力（+478）点伤害。</v>
      </c>
      <c r="J559" s="4" t="s">
        <v>305</v>
      </c>
      <c r="K559" s="1" t="s">
        <v>103</v>
      </c>
      <c r="L559" s="4" t="s">
        <v>114</v>
      </c>
      <c r="M559" s="4"/>
      <c r="N559" s="4">
        <v>100</v>
      </c>
      <c r="O559" s="4">
        <v>100</v>
      </c>
      <c r="T559" s="6" t="str">
        <f t="shared" si="155"/>
        <v/>
      </c>
      <c r="U559" s="6" t="str">
        <f t="shared" si="156"/>
        <v/>
      </c>
      <c r="Y559">
        <f t="shared" si="149"/>
        <v>0</v>
      </c>
      <c r="Z559">
        <v>100</v>
      </c>
      <c r="AA559" s="23">
        <v>10</v>
      </c>
      <c r="AB559" s="23">
        <f>INT(VLOOKUP(VLOOKUP($C559,角色技能升级比率表!$B:$C,2,FALSE),角色属性概况!E:F,2,FALSE)*VLOOKUP(E559,角色属性概况!I:M,3,FALSE)*AA559/100)</f>
        <v>478</v>
      </c>
      <c r="AE559">
        <v>0</v>
      </c>
      <c r="AF559" s="23">
        <f t="shared" si="158"/>
        <v>0</v>
      </c>
      <c r="AG559" s="23">
        <f t="shared" si="159"/>
        <v>0</v>
      </c>
      <c r="AN559" s="6" t="str">
        <f>_xlfn.IFNA(IF(IF($AH559=AN$5,VLOOKUP(AI559,buff!$K:$L,2,FALSE),"")=0,"",IF($AH559=AN$5,VLOOKUP(AI559,buff!$K:$L,2,FALSE),"")),"")</f>
        <v/>
      </c>
      <c r="AO559" s="6" t="str">
        <f>_xlfn.IFNA(IF(IF($AH559=AO$5,VLOOKUP(AJ559,buff!$K:$L,2,FALSE),"")=0,"",IF($AH559=AO$5,VLOOKUP(AJ559,buff!$K:$L,2,FALSE),"")),"")</f>
        <v/>
      </c>
      <c r="AP559" s="6" t="str">
        <f>_xlfn.IFNA(IF(IF($AH559=AP$5,VLOOKUP(AK559,buff!$K:$L,2,FALSE),"")=0,"",IF($AH559=AP$5,VLOOKUP(AK559,buff!$K:$L,2,FALSE),"")),"")</f>
        <v/>
      </c>
      <c r="AQ559" s="6" t="str">
        <f>_xlfn.IFNA(IF(IF($AH559=AQ$5,VLOOKUP(AL559,buff!$K:$L,2,FALSE),"")=0,"",IF($AH559=AQ$5,VLOOKUP(AL559,buff!$K:$L,2,FALSE),"")),"")</f>
        <v/>
      </c>
      <c r="AR559" s="6" t="str">
        <f>_xlfn.IFNA(IF(IF($AH559=AR$5,VLOOKUP(AM559,buff!$K:$L,2,FALSE),"")=0,"",IF($AH559=AR$5,VLOOKUP(AM559,buff!$K:$L,2,FALSE),"")),"")</f>
        <v/>
      </c>
      <c r="AS559" s="6" t="str">
        <f>_xlfn.IFNA(IF(IF($AH559=AS$5,VLOOKUP(AI559,buff!$K:$L,2,FALSE),"")=0,"",IF($AH559=AS$5,VLOOKUP(AI559,buff!$K:$L,2,FALSE),"")),"")</f>
        <v/>
      </c>
      <c r="AT559" s="6" t="str">
        <f>_xlfn.IFNA(IF(IF($AH559=AT$5,VLOOKUP(AJ559,buff!$K:$L,2,FALSE),"")=0,"",IF($AH559=AT$5,VLOOKUP(AJ559,buff!$K:$L,2,FALSE),"")),"")</f>
        <v/>
      </c>
      <c r="AU559" s="6" t="str">
        <f>_xlfn.IFNA(IF(IF($AH559=AU$5,VLOOKUP(AK559,buff!$K:$L,2,FALSE),"")=0,"",IF($AH559=AU$5,VLOOKUP(AK559,buff!$K:$L,2,FALSE),"")),"")</f>
        <v/>
      </c>
      <c r="AV559" s="6" t="str">
        <f>_xlfn.IFNA(IF(IF($AH559=AV$5,VLOOKUP(AL559,buff!$K:$L,2,FALSE),"")=0,"",IF($AH559=AV$5,VLOOKUP(AL559,buff!$K:$L,2,FALSE),"")),"")</f>
        <v/>
      </c>
      <c r="AW559" s="6" t="str">
        <f>_xlfn.IFNA(IF(IF($AH559=AW$5,VLOOKUP(AM559,buff!$K:$L,2,FALSE),"")=0,"",IF($AH559=AW$5,VLOOKUP(AM559,buff!$K:$L,2,FALSE),"")),"")</f>
        <v/>
      </c>
      <c r="AX559" s="6" t="e">
        <f>VLOOKUP(AI559,buff!K:P,6,FALSE)</f>
        <v>#N/A</v>
      </c>
      <c r="AY559" t="e">
        <f t="shared" si="160"/>
        <v>#N/A</v>
      </c>
      <c r="AZ559" t="e">
        <f t="shared" si="160"/>
        <v>#N/A</v>
      </c>
      <c r="BA559">
        <f t="shared" si="161"/>
        <v>0</v>
      </c>
      <c r="BB559">
        <f t="shared" si="162"/>
        <v>0</v>
      </c>
    </row>
    <row r="560" spans="1:54" x14ac:dyDescent="0.15">
      <c r="A560" t="str">
        <f t="shared" si="151"/>
        <v>离墟主动技能1等级14</v>
      </c>
      <c r="B560" s="8">
        <v>554</v>
      </c>
      <c r="C560" s="8" t="str">
        <f>VLOOKUP(G560,角色!A:B,2,FALSE)</f>
        <v>离墟</v>
      </c>
      <c r="D560" s="8" t="str">
        <f t="shared" si="157"/>
        <v>主动技能1</v>
      </c>
      <c r="E560" s="8">
        <f t="shared" si="152"/>
        <v>14</v>
      </c>
      <c r="F560" s="8">
        <f t="shared" si="153"/>
        <v>1</v>
      </c>
      <c r="G560" s="8">
        <f t="shared" si="154"/>
        <v>10</v>
      </c>
      <c r="H560" s="4" t="s">
        <v>465</v>
      </c>
      <c r="I560" s="24" t="str">
        <f t="shared" si="165"/>
        <v>对敌方单体进行横扫攻击，造成100%攻击力（+588）点伤害。</v>
      </c>
      <c r="J560" s="4" t="s">
        <v>305</v>
      </c>
      <c r="K560" s="1" t="s">
        <v>103</v>
      </c>
      <c r="L560" s="4" t="s">
        <v>114</v>
      </c>
      <c r="M560" s="4"/>
      <c r="N560" s="4">
        <v>100</v>
      </c>
      <c r="O560" s="4">
        <v>100</v>
      </c>
      <c r="T560" s="6" t="str">
        <f t="shared" si="155"/>
        <v/>
      </c>
      <c r="U560" s="6" t="str">
        <f t="shared" si="156"/>
        <v/>
      </c>
      <c r="Y560">
        <f t="shared" si="149"/>
        <v>0</v>
      </c>
      <c r="Z560">
        <v>100</v>
      </c>
      <c r="AA560" s="23">
        <v>10</v>
      </c>
      <c r="AB560" s="23">
        <f>INT(VLOOKUP(VLOOKUP($C560,角色技能升级比率表!$B:$C,2,FALSE),角色属性概况!E:F,2,FALSE)*VLOOKUP(E560,角色属性概况!I:M,3,FALSE)*AA560/100)</f>
        <v>588</v>
      </c>
      <c r="AE560">
        <v>0</v>
      </c>
      <c r="AF560" s="23">
        <f t="shared" si="158"/>
        <v>0</v>
      </c>
      <c r="AG560" s="23">
        <f t="shared" si="159"/>
        <v>0</v>
      </c>
      <c r="AN560" s="6" t="str">
        <f>_xlfn.IFNA(IF(IF($AH560=AN$5,VLOOKUP(AI560,buff!$K:$L,2,FALSE),"")=0,"",IF($AH560=AN$5,VLOOKUP(AI560,buff!$K:$L,2,FALSE),"")),"")</f>
        <v/>
      </c>
      <c r="AO560" s="6" t="str">
        <f>_xlfn.IFNA(IF(IF($AH560=AO$5,VLOOKUP(AJ560,buff!$K:$L,2,FALSE),"")=0,"",IF($AH560=AO$5,VLOOKUP(AJ560,buff!$K:$L,2,FALSE),"")),"")</f>
        <v/>
      </c>
      <c r="AP560" s="6" t="str">
        <f>_xlfn.IFNA(IF(IF($AH560=AP$5,VLOOKUP(AK560,buff!$K:$L,2,FALSE),"")=0,"",IF($AH560=AP$5,VLOOKUP(AK560,buff!$K:$L,2,FALSE),"")),"")</f>
        <v/>
      </c>
      <c r="AQ560" s="6" t="str">
        <f>_xlfn.IFNA(IF(IF($AH560=AQ$5,VLOOKUP(AL560,buff!$K:$L,2,FALSE),"")=0,"",IF($AH560=AQ$5,VLOOKUP(AL560,buff!$K:$L,2,FALSE),"")),"")</f>
        <v/>
      </c>
      <c r="AR560" s="6" t="str">
        <f>_xlfn.IFNA(IF(IF($AH560=AR$5,VLOOKUP(AM560,buff!$K:$L,2,FALSE),"")=0,"",IF($AH560=AR$5,VLOOKUP(AM560,buff!$K:$L,2,FALSE),"")),"")</f>
        <v/>
      </c>
      <c r="AS560" s="6" t="str">
        <f>_xlfn.IFNA(IF(IF($AH560=AS$5,VLOOKUP(AI560,buff!$K:$L,2,FALSE),"")=0,"",IF($AH560=AS$5,VLOOKUP(AI560,buff!$K:$L,2,FALSE),"")),"")</f>
        <v/>
      </c>
      <c r="AT560" s="6" t="str">
        <f>_xlfn.IFNA(IF(IF($AH560=AT$5,VLOOKUP(AJ560,buff!$K:$L,2,FALSE),"")=0,"",IF($AH560=AT$5,VLOOKUP(AJ560,buff!$K:$L,2,FALSE),"")),"")</f>
        <v/>
      </c>
      <c r="AU560" s="6" t="str">
        <f>_xlfn.IFNA(IF(IF($AH560=AU$5,VLOOKUP(AK560,buff!$K:$L,2,FALSE),"")=0,"",IF($AH560=AU$5,VLOOKUP(AK560,buff!$K:$L,2,FALSE),"")),"")</f>
        <v/>
      </c>
      <c r="AV560" s="6" t="str">
        <f>_xlfn.IFNA(IF(IF($AH560=AV$5,VLOOKUP(AL560,buff!$K:$L,2,FALSE),"")=0,"",IF($AH560=AV$5,VLOOKUP(AL560,buff!$K:$L,2,FALSE),"")),"")</f>
        <v/>
      </c>
      <c r="AW560" s="6" t="str">
        <f>_xlfn.IFNA(IF(IF($AH560=AW$5,VLOOKUP(AM560,buff!$K:$L,2,FALSE),"")=0,"",IF($AH560=AW$5,VLOOKUP(AM560,buff!$K:$L,2,FALSE),"")),"")</f>
        <v/>
      </c>
      <c r="AX560" s="6" t="e">
        <f>VLOOKUP(AI560,buff!K:P,6,FALSE)</f>
        <v>#N/A</v>
      </c>
      <c r="AY560" t="e">
        <f t="shared" si="160"/>
        <v>#N/A</v>
      </c>
      <c r="AZ560" t="e">
        <f t="shared" si="160"/>
        <v>#N/A</v>
      </c>
      <c r="BA560">
        <f t="shared" si="161"/>
        <v>0</v>
      </c>
      <c r="BB560">
        <f t="shared" si="162"/>
        <v>0</v>
      </c>
    </row>
    <row r="561" spans="1:54" x14ac:dyDescent="0.15">
      <c r="A561" t="str">
        <f t="shared" si="151"/>
        <v>离墟主动技能1等级15</v>
      </c>
      <c r="B561" s="8">
        <v>555</v>
      </c>
      <c r="C561" s="8" t="str">
        <f>VLOOKUP(G561,角色!A:B,2,FALSE)</f>
        <v>离墟</v>
      </c>
      <c r="D561" s="8" t="str">
        <f t="shared" si="157"/>
        <v>主动技能1</v>
      </c>
      <c r="E561" s="8">
        <f t="shared" si="152"/>
        <v>15</v>
      </c>
      <c r="F561" s="8">
        <f t="shared" si="153"/>
        <v>1</v>
      </c>
      <c r="G561" s="8">
        <f t="shared" si="154"/>
        <v>10</v>
      </c>
      <c r="H561" s="4" t="s">
        <v>465</v>
      </c>
      <c r="I561" s="24" t="str">
        <f t="shared" si="165"/>
        <v>对敌方单体进行横扫攻击，造成100%攻击力（+724）点伤害。</v>
      </c>
      <c r="J561" s="4" t="s">
        <v>305</v>
      </c>
      <c r="K561" s="1" t="s">
        <v>103</v>
      </c>
      <c r="L561" s="4" t="s">
        <v>114</v>
      </c>
      <c r="M561" s="4"/>
      <c r="N561" s="4">
        <v>100</v>
      </c>
      <c r="O561" s="4">
        <v>100</v>
      </c>
      <c r="T561" s="6" t="str">
        <f t="shared" si="155"/>
        <v/>
      </c>
      <c r="U561" s="6" t="str">
        <f t="shared" si="156"/>
        <v/>
      </c>
      <c r="Y561">
        <f t="shared" si="149"/>
        <v>0</v>
      </c>
      <c r="Z561">
        <v>100</v>
      </c>
      <c r="AA561" s="23">
        <v>10</v>
      </c>
      <c r="AB561" s="23">
        <f>INT(VLOOKUP(VLOOKUP($C561,角色技能升级比率表!$B:$C,2,FALSE),角色属性概况!E:F,2,FALSE)*VLOOKUP(E561,角色属性概况!I:M,3,FALSE)*AA561/100)</f>
        <v>724</v>
      </c>
      <c r="AE561">
        <v>0</v>
      </c>
      <c r="AF561" s="23">
        <f t="shared" si="158"/>
        <v>0</v>
      </c>
      <c r="AG561" s="23">
        <f t="shared" si="159"/>
        <v>0</v>
      </c>
      <c r="AN561" s="6" t="str">
        <f>_xlfn.IFNA(IF(IF($AH561=AN$5,VLOOKUP(AI561,buff!$K:$L,2,FALSE),"")=0,"",IF($AH561=AN$5,VLOOKUP(AI561,buff!$K:$L,2,FALSE),"")),"")</f>
        <v/>
      </c>
      <c r="AO561" s="6" t="str">
        <f>_xlfn.IFNA(IF(IF($AH561=AO$5,VLOOKUP(AJ561,buff!$K:$L,2,FALSE),"")=0,"",IF($AH561=AO$5,VLOOKUP(AJ561,buff!$K:$L,2,FALSE),"")),"")</f>
        <v/>
      </c>
      <c r="AP561" s="6" t="str">
        <f>_xlfn.IFNA(IF(IF($AH561=AP$5,VLOOKUP(AK561,buff!$K:$L,2,FALSE),"")=0,"",IF($AH561=AP$5,VLOOKUP(AK561,buff!$K:$L,2,FALSE),"")),"")</f>
        <v/>
      </c>
      <c r="AQ561" s="6" t="str">
        <f>_xlfn.IFNA(IF(IF($AH561=AQ$5,VLOOKUP(AL561,buff!$K:$L,2,FALSE),"")=0,"",IF($AH561=AQ$5,VLOOKUP(AL561,buff!$K:$L,2,FALSE),"")),"")</f>
        <v/>
      </c>
      <c r="AR561" s="6" t="str">
        <f>_xlfn.IFNA(IF(IF($AH561=AR$5,VLOOKUP(AM561,buff!$K:$L,2,FALSE),"")=0,"",IF($AH561=AR$5,VLOOKUP(AM561,buff!$K:$L,2,FALSE),"")),"")</f>
        <v/>
      </c>
      <c r="AS561" s="6" t="str">
        <f>_xlfn.IFNA(IF(IF($AH561=AS$5,VLOOKUP(AI561,buff!$K:$L,2,FALSE),"")=0,"",IF($AH561=AS$5,VLOOKUP(AI561,buff!$K:$L,2,FALSE),"")),"")</f>
        <v/>
      </c>
      <c r="AT561" s="6" t="str">
        <f>_xlfn.IFNA(IF(IF($AH561=AT$5,VLOOKUP(AJ561,buff!$K:$L,2,FALSE),"")=0,"",IF($AH561=AT$5,VLOOKUP(AJ561,buff!$K:$L,2,FALSE),"")),"")</f>
        <v/>
      </c>
      <c r="AU561" s="6" t="str">
        <f>_xlfn.IFNA(IF(IF($AH561=AU$5,VLOOKUP(AK561,buff!$K:$L,2,FALSE),"")=0,"",IF($AH561=AU$5,VLOOKUP(AK561,buff!$K:$L,2,FALSE),"")),"")</f>
        <v/>
      </c>
      <c r="AV561" s="6" t="str">
        <f>_xlfn.IFNA(IF(IF($AH561=AV$5,VLOOKUP(AL561,buff!$K:$L,2,FALSE),"")=0,"",IF($AH561=AV$5,VLOOKUP(AL561,buff!$K:$L,2,FALSE),"")),"")</f>
        <v/>
      </c>
      <c r="AW561" s="6" t="str">
        <f>_xlfn.IFNA(IF(IF($AH561=AW$5,VLOOKUP(AM561,buff!$K:$L,2,FALSE),"")=0,"",IF($AH561=AW$5,VLOOKUP(AM561,buff!$K:$L,2,FALSE),"")),"")</f>
        <v/>
      </c>
      <c r="AX561" s="6" t="e">
        <f>VLOOKUP(AI561,buff!K:P,6,FALSE)</f>
        <v>#N/A</v>
      </c>
      <c r="AY561" t="e">
        <f t="shared" si="160"/>
        <v>#N/A</v>
      </c>
      <c r="AZ561" t="e">
        <f t="shared" si="160"/>
        <v>#N/A</v>
      </c>
      <c r="BA561">
        <f t="shared" si="161"/>
        <v>0</v>
      </c>
      <c r="BB561">
        <f t="shared" si="162"/>
        <v>0</v>
      </c>
    </row>
    <row r="562" spans="1:54" x14ac:dyDescent="0.15">
      <c r="A562" t="str">
        <f t="shared" si="151"/>
        <v>离墟主动技能1等级16</v>
      </c>
      <c r="B562" s="8">
        <v>556</v>
      </c>
      <c r="C562" s="8" t="str">
        <f>VLOOKUP(G562,角色!A:B,2,FALSE)</f>
        <v>离墟</v>
      </c>
      <c r="D562" s="8" t="str">
        <f t="shared" si="157"/>
        <v>主动技能1</v>
      </c>
      <c r="E562" s="8">
        <f t="shared" si="152"/>
        <v>16</v>
      </c>
      <c r="F562" s="8">
        <f t="shared" si="153"/>
        <v>1</v>
      </c>
      <c r="G562" s="8">
        <f t="shared" si="154"/>
        <v>10</v>
      </c>
      <c r="H562" s="4" t="s">
        <v>465</v>
      </c>
      <c r="I562" s="24" t="str">
        <f t="shared" si="165"/>
        <v>对敌方单体进行横扫攻击，造成100%攻击力（+892）点伤害。</v>
      </c>
      <c r="J562" s="4" t="s">
        <v>305</v>
      </c>
      <c r="K562" s="1" t="s">
        <v>103</v>
      </c>
      <c r="L562" s="4" t="s">
        <v>114</v>
      </c>
      <c r="M562" s="4"/>
      <c r="N562" s="4">
        <v>100</v>
      </c>
      <c r="O562" s="4">
        <v>100</v>
      </c>
      <c r="T562" s="6" t="str">
        <f t="shared" si="155"/>
        <v/>
      </c>
      <c r="U562" s="6" t="str">
        <f t="shared" si="156"/>
        <v/>
      </c>
      <c r="Y562">
        <f t="shared" si="149"/>
        <v>0</v>
      </c>
      <c r="Z562">
        <v>100</v>
      </c>
      <c r="AA562" s="23">
        <v>10</v>
      </c>
      <c r="AB562" s="23">
        <f>INT(VLOOKUP(VLOOKUP($C562,角色技能升级比率表!$B:$C,2,FALSE),角色属性概况!E:F,2,FALSE)*VLOOKUP(E562,角色属性概况!I:M,3,FALSE)*AA562/100)</f>
        <v>892</v>
      </c>
      <c r="AE562">
        <v>0</v>
      </c>
      <c r="AF562" s="23">
        <f t="shared" si="158"/>
        <v>0</v>
      </c>
      <c r="AG562" s="23">
        <f t="shared" si="159"/>
        <v>0</v>
      </c>
      <c r="AN562" s="6" t="str">
        <f>_xlfn.IFNA(IF(IF($AH562=AN$5,VLOOKUP(AI562,buff!$K:$L,2,FALSE),"")=0,"",IF($AH562=AN$5,VLOOKUP(AI562,buff!$K:$L,2,FALSE),"")),"")</f>
        <v/>
      </c>
      <c r="AO562" s="6" t="str">
        <f>_xlfn.IFNA(IF(IF($AH562=AO$5,VLOOKUP(AJ562,buff!$K:$L,2,FALSE),"")=0,"",IF($AH562=AO$5,VLOOKUP(AJ562,buff!$K:$L,2,FALSE),"")),"")</f>
        <v/>
      </c>
      <c r="AP562" s="6" t="str">
        <f>_xlfn.IFNA(IF(IF($AH562=AP$5,VLOOKUP(AK562,buff!$K:$L,2,FALSE),"")=0,"",IF($AH562=AP$5,VLOOKUP(AK562,buff!$K:$L,2,FALSE),"")),"")</f>
        <v/>
      </c>
      <c r="AQ562" s="6" t="str">
        <f>_xlfn.IFNA(IF(IF($AH562=AQ$5,VLOOKUP(AL562,buff!$K:$L,2,FALSE),"")=0,"",IF($AH562=AQ$5,VLOOKUP(AL562,buff!$K:$L,2,FALSE),"")),"")</f>
        <v/>
      </c>
      <c r="AR562" s="6" t="str">
        <f>_xlfn.IFNA(IF(IF($AH562=AR$5,VLOOKUP(AM562,buff!$K:$L,2,FALSE),"")=0,"",IF($AH562=AR$5,VLOOKUP(AM562,buff!$K:$L,2,FALSE),"")),"")</f>
        <v/>
      </c>
      <c r="AS562" s="6" t="str">
        <f>_xlfn.IFNA(IF(IF($AH562=AS$5,VLOOKUP(AI562,buff!$K:$L,2,FALSE),"")=0,"",IF($AH562=AS$5,VLOOKUP(AI562,buff!$K:$L,2,FALSE),"")),"")</f>
        <v/>
      </c>
      <c r="AT562" s="6" t="str">
        <f>_xlfn.IFNA(IF(IF($AH562=AT$5,VLOOKUP(AJ562,buff!$K:$L,2,FALSE),"")=0,"",IF($AH562=AT$5,VLOOKUP(AJ562,buff!$K:$L,2,FALSE),"")),"")</f>
        <v/>
      </c>
      <c r="AU562" s="6" t="str">
        <f>_xlfn.IFNA(IF(IF($AH562=AU$5,VLOOKUP(AK562,buff!$K:$L,2,FALSE),"")=0,"",IF($AH562=AU$5,VLOOKUP(AK562,buff!$K:$L,2,FALSE),"")),"")</f>
        <v/>
      </c>
      <c r="AV562" s="6" t="str">
        <f>_xlfn.IFNA(IF(IF($AH562=AV$5,VLOOKUP(AL562,buff!$K:$L,2,FALSE),"")=0,"",IF($AH562=AV$5,VLOOKUP(AL562,buff!$K:$L,2,FALSE),"")),"")</f>
        <v/>
      </c>
      <c r="AW562" s="6" t="str">
        <f>_xlfn.IFNA(IF(IF($AH562=AW$5,VLOOKUP(AM562,buff!$K:$L,2,FALSE),"")=0,"",IF($AH562=AW$5,VLOOKUP(AM562,buff!$K:$L,2,FALSE),"")),"")</f>
        <v/>
      </c>
      <c r="AX562" s="6" t="e">
        <f>VLOOKUP(AI562,buff!K:P,6,FALSE)</f>
        <v>#N/A</v>
      </c>
      <c r="AY562" t="e">
        <f t="shared" si="160"/>
        <v>#N/A</v>
      </c>
      <c r="AZ562" t="e">
        <f t="shared" si="160"/>
        <v>#N/A</v>
      </c>
      <c r="BA562">
        <f t="shared" si="161"/>
        <v>0</v>
      </c>
      <c r="BB562">
        <f t="shared" si="162"/>
        <v>0</v>
      </c>
    </row>
    <row r="563" spans="1:54" x14ac:dyDescent="0.15">
      <c r="A563" t="str">
        <f t="shared" si="151"/>
        <v>离墟主动技能1等级17</v>
      </c>
      <c r="B563" s="8">
        <v>557</v>
      </c>
      <c r="C563" s="8" t="str">
        <f>VLOOKUP(G563,角色!A:B,2,FALSE)</f>
        <v>离墟</v>
      </c>
      <c r="D563" s="8" t="str">
        <f t="shared" si="157"/>
        <v>主动技能1</v>
      </c>
      <c r="E563" s="8">
        <f t="shared" si="152"/>
        <v>17</v>
      </c>
      <c r="F563" s="8">
        <f t="shared" si="153"/>
        <v>1</v>
      </c>
      <c r="G563" s="8">
        <f t="shared" si="154"/>
        <v>10</v>
      </c>
      <c r="H563" s="4" t="s">
        <v>465</v>
      </c>
      <c r="I563" s="24" t="str">
        <f t="shared" si="165"/>
        <v>对敌方单体进行横扫攻击，造成100%攻击力（+1098）点伤害。</v>
      </c>
      <c r="J563" s="4" t="s">
        <v>305</v>
      </c>
      <c r="K563" s="1" t="s">
        <v>103</v>
      </c>
      <c r="L563" s="4" t="s">
        <v>114</v>
      </c>
      <c r="M563" s="4"/>
      <c r="N563" s="4">
        <v>100</v>
      </c>
      <c r="O563" s="4">
        <v>100</v>
      </c>
      <c r="T563" s="6" t="str">
        <f t="shared" si="155"/>
        <v/>
      </c>
      <c r="U563" s="6" t="str">
        <f t="shared" si="156"/>
        <v/>
      </c>
      <c r="Y563">
        <f t="shared" si="149"/>
        <v>0</v>
      </c>
      <c r="Z563">
        <v>100</v>
      </c>
      <c r="AA563" s="23">
        <v>10</v>
      </c>
      <c r="AB563" s="23">
        <f>INT(VLOOKUP(VLOOKUP($C563,角色技能升级比率表!$B:$C,2,FALSE),角色属性概况!E:F,2,FALSE)*VLOOKUP(E563,角色属性概况!I:M,3,FALSE)*AA563/100)</f>
        <v>1098</v>
      </c>
      <c r="AE563">
        <v>0</v>
      </c>
      <c r="AF563" s="23">
        <f t="shared" si="158"/>
        <v>0</v>
      </c>
      <c r="AG563" s="23">
        <f t="shared" si="159"/>
        <v>0</v>
      </c>
      <c r="AN563" s="6" t="str">
        <f>_xlfn.IFNA(IF(IF($AH563=AN$5,VLOOKUP(AI563,buff!$K:$L,2,FALSE),"")=0,"",IF($AH563=AN$5,VLOOKUP(AI563,buff!$K:$L,2,FALSE),"")),"")</f>
        <v/>
      </c>
      <c r="AO563" s="6" t="str">
        <f>_xlfn.IFNA(IF(IF($AH563=AO$5,VLOOKUP(AJ563,buff!$K:$L,2,FALSE),"")=0,"",IF($AH563=AO$5,VLOOKUP(AJ563,buff!$K:$L,2,FALSE),"")),"")</f>
        <v/>
      </c>
      <c r="AP563" s="6" t="str">
        <f>_xlfn.IFNA(IF(IF($AH563=AP$5,VLOOKUP(AK563,buff!$K:$L,2,FALSE),"")=0,"",IF($AH563=AP$5,VLOOKUP(AK563,buff!$K:$L,2,FALSE),"")),"")</f>
        <v/>
      </c>
      <c r="AQ563" s="6" t="str">
        <f>_xlfn.IFNA(IF(IF($AH563=AQ$5,VLOOKUP(AL563,buff!$K:$L,2,FALSE),"")=0,"",IF($AH563=AQ$5,VLOOKUP(AL563,buff!$K:$L,2,FALSE),"")),"")</f>
        <v/>
      </c>
      <c r="AR563" s="6" t="str">
        <f>_xlfn.IFNA(IF(IF($AH563=AR$5,VLOOKUP(AM563,buff!$K:$L,2,FALSE),"")=0,"",IF($AH563=AR$5,VLOOKUP(AM563,buff!$K:$L,2,FALSE),"")),"")</f>
        <v/>
      </c>
      <c r="AS563" s="6" t="str">
        <f>_xlfn.IFNA(IF(IF($AH563=AS$5,VLOOKUP(AI563,buff!$K:$L,2,FALSE),"")=0,"",IF($AH563=AS$5,VLOOKUP(AI563,buff!$K:$L,2,FALSE),"")),"")</f>
        <v/>
      </c>
      <c r="AT563" s="6" t="str">
        <f>_xlfn.IFNA(IF(IF($AH563=AT$5,VLOOKUP(AJ563,buff!$K:$L,2,FALSE),"")=0,"",IF($AH563=AT$5,VLOOKUP(AJ563,buff!$K:$L,2,FALSE),"")),"")</f>
        <v/>
      </c>
      <c r="AU563" s="6" t="str">
        <f>_xlfn.IFNA(IF(IF($AH563=AU$5,VLOOKUP(AK563,buff!$K:$L,2,FALSE),"")=0,"",IF($AH563=AU$5,VLOOKUP(AK563,buff!$K:$L,2,FALSE),"")),"")</f>
        <v/>
      </c>
      <c r="AV563" s="6" t="str">
        <f>_xlfn.IFNA(IF(IF($AH563=AV$5,VLOOKUP(AL563,buff!$K:$L,2,FALSE),"")=0,"",IF($AH563=AV$5,VLOOKUP(AL563,buff!$K:$L,2,FALSE),"")),"")</f>
        <v/>
      </c>
      <c r="AW563" s="6" t="str">
        <f>_xlfn.IFNA(IF(IF($AH563=AW$5,VLOOKUP(AM563,buff!$K:$L,2,FALSE),"")=0,"",IF($AH563=AW$5,VLOOKUP(AM563,buff!$K:$L,2,FALSE),"")),"")</f>
        <v/>
      </c>
      <c r="AX563" s="6" t="e">
        <f>VLOOKUP(AI563,buff!K:P,6,FALSE)</f>
        <v>#N/A</v>
      </c>
      <c r="AY563" t="e">
        <f t="shared" si="160"/>
        <v>#N/A</v>
      </c>
      <c r="AZ563" t="e">
        <f t="shared" si="160"/>
        <v>#N/A</v>
      </c>
      <c r="BA563">
        <f t="shared" si="161"/>
        <v>0</v>
      </c>
      <c r="BB563">
        <f t="shared" si="162"/>
        <v>0</v>
      </c>
    </row>
    <row r="564" spans="1:54" x14ac:dyDescent="0.15">
      <c r="A564" t="str">
        <f t="shared" si="151"/>
        <v>离墟主动技能1等级18</v>
      </c>
      <c r="B564" s="8">
        <v>558</v>
      </c>
      <c r="C564" s="8" t="str">
        <f>VLOOKUP(G564,角色!A:B,2,FALSE)</f>
        <v>离墟</v>
      </c>
      <c r="D564" s="8" t="str">
        <f t="shared" si="157"/>
        <v>主动技能1</v>
      </c>
      <c r="E564" s="8">
        <f t="shared" si="152"/>
        <v>18</v>
      </c>
      <c r="F564" s="8">
        <f t="shared" si="153"/>
        <v>1</v>
      </c>
      <c r="G564" s="8">
        <f t="shared" si="154"/>
        <v>10</v>
      </c>
      <c r="H564" s="4" t="s">
        <v>465</v>
      </c>
      <c r="I564" s="24" t="str">
        <f t="shared" si="165"/>
        <v>对敌方单体进行横扫攻击，造成100%攻击力（+1352）点伤害。</v>
      </c>
      <c r="J564" s="4" t="s">
        <v>305</v>
      </c>
      <c r="K564" s="1" t="s">
        <v>103</v>
      </c>
      <c r="L564" s="4" t="s">
        <v>114</v>
      </c>
      <c r="M564" s="4"/>
      <c r="N564" s="4">
        <v>100</v>
      </c>
      <c r="O564" s="4">
        <v>100</v>
      </c>
      <c r="T564" s="6" t="str">
        <f t="shared" si="155"/>
        <v/>
      </c>
      <c r="U564" s="6" t="str">
        <f t="shared" si="156"/>
        <v/>
      </c>
      <c r="Y564">
        <f t="shared" si="149"/>
        <v>0</v>
      </c>
      <c r="Z564">
        <v>100</v>
      </c>
      <c r="AA564" s="23">
        <v>10</v>
      </c>
      <c r="AB564" s="23">
        <f>INT(VLOOKUP(VLOOKUP($C564,角色技能升级比率表!$B:$C,2,FALSE),角色属性概况!E:F,2,FALSE)*VLOOKUP(E564,角色属性概况!I:M,3,FALSE)*AA564/100)</f>
        <v>1352</v>
      </c>
      <c r="AE564">
        <v>0</v>
      </c>
      <c r="AF564" s="23">
        <f t="shared" si="158"/>
        <v>0</v>
      </c>
      <c r="AG564" s="23">
        <f t="shared" si="159"/>
        <v>0</v>
      </c>
      <c r="AN564" s="6" t="str">
        <f>_xlfn.IFNA(IF(IF($AH564=AN$5,VLOOKUP(AI564,buff!$K:$L,2,FALSE),"")=0,"",IF($AH564=AN$5,VLOOKUP(AI564,buff!$K:$L,2,FALSE),"")),"")</f>
        <v/>
      </c>
      <c r="AO564" s="6" t="str">
        <f>_xlfn.IFNA(IF(IF($AH564=AO$5,VLOOKUP(AJ564,buff!$K:$L,2,FALSE),"")=0,"",IF($AH564=AO$5,VLOOKUP(AJ564,buff!$K:$L,2,FALSE),"")),"")</f>
        <v/>
      </c>
      <c r="AP564" s="6" t="str">
        <f>_xlfn.IFNA(IF(IF($AH564=AP$5,VLOOKUP(AK564,buff!$K:$L,2,FALSE),"")=0,"",IF($AH564=AP$5,VLOOKUP(AK564,buff!$K:$L,2,FALSE),"")),"")</f>
        <v/>
      </c>
      <c r="AQ564" s="6" t="str">
        <f>_xlfn.IFNA(IF(IF($AH564=AQ$5,VLOOKUP(AL564,buff!$K:$L,2,FALSE),"")=0,"",IF($AH564=AQ$5,VLOOKUP(AL564,buff!$K:$L,2,FALSE),"")),"")</f>
        <v/>
      </c>
      <c r="AR564" s="6" t="str">
        <f>_xlfn.IFNA(IF(IF($AH564=AR$5,VLOOKUP(AM564,buff!$K:$L,2,FALSE),"")=0,"",IF($AH564=AR$5,VLOOKUP(AM564,buff!$K:$L,2,FALSE),"")),"")</f>
        <v/>
      </c>
      <c r="AS564" s="6" t="str">
        <f>_xlfn.IFNA(IF(IF($AH564=AS$5,VLOOKUP(AI564,buff!$K:$L,2,FALSE),"")=0,"",IF($AH564=AS$5,VLOOKUP(AI564,buff!$K:$L,2,FALSE),"")),"")</f>
        <v/>
      </c>
      <c r="AT564" s="6" t="str">
        <f>_xlfn.IFNA(IF(IF($AH564=AT$5,VLOOKUP(AJ564,buff!$K:$L,2,FALSE),"")=0,"",IF($AH564=AT$5,VLOOKUP(AJ564,buff!$K:$L,2,FALSE),"")),"")</f>
        <v/>
      </c>
      <c r="AU564" s="6" t="str">
        <f>_xlfn.IFNA(IF(IF($AH564=AU$5,VLOOKUP(AK564,buff!$K:$L,2,FALSE),"")=0,"",IF($AH564=AU$5,VLOOKUP(AK564,buff!$K:$L,2,FALSE),"")),"")</f>
        <v/>
      </c>
      <c r="AV564" s="6" t="str">
        <f>_xlfn.IFNA(IF(IF($AH564=AV$5,VLOOKUP(AL564,buff!$K:$L,2,FALSE),"")=0,"",IF($AH564=AV$5,VLOOKUP(AL564,buff!$K:$L,2,FALSE),"")),"")</f>
        <v/>
      </c>
      <c r="AW564" s="6" t="str">
        <f>_xlfn.IFNA(IF(IF($AH564=AW$5,VLOOKUP(AM564,buff!$K:$L,2,FALSE),"")=0,"",IF($AH564=AW$5,VLOOKUP(AM564,buff!$K:$L,2,FALSE),"")),"")</f>
        <v/>
      </c>
      <c r="AX564" s="6" t="e">
        <f>VLOOKUP(AI564,buff!K:P,6,FALSE)</f>
        <v>#N/A</v>
      </c>
      <c r="AY564" t="e">
        <f t="shared" si="160"/>
        <v>#N/A</v>
      </c>
      <c r="AZ564" t="e">
        <f t="shared" si="160"/>
        <v>#N/A</v>
      </c>
      <c r="BA564">
        <f t="shared" si="161"/>
        <v>0</v>
      </c>
      <c r="BB564">
        <f t="shared" si="162"/>
        <v>0</v>
      </c>
    </row>
    <row r="565" spans="1:54" x14ac:dyDescent="0.15">
      <c r="A565" t="str">
        <f t="shared" si="151"/>
        <v>离墟主动技能1等级19</v>
      </c>
      <c r="B565" s="8">
        <v>559</v>
      </c>
      <c r="C565" s="8" t="str">
        <f>VLOOKUP(G565,角色!A:B,2,FALSE)</f>
        <v>离墟</v>
      </c>
      <c r="D565" s="8" t="str">
        <f t="shared" si="157"/>
        <v>主动技能1</v>
      </c>
      <c r="E565" s="8">
        <f t="shared" si="152"/>
        <v>19</v>
      </c>
      <c r="F565" s="8">
        <f t="shared" si="153"/>
        <v>1</v>
      </c>
      <c r="G565" s="8">
        <f t="shared" si="154"/>
        <v>10</v>
      </c>
      <c r="H565" s="4" t="s">
        <v>465</v>
      </c>
      <c r="I565" s="24" t="str">
        <f t="shared" si="165"/>
        <v>对敌方单体进行横扫攻击，造成100%攻击力（+1665）点伤害。</v>
      </c>
      <c r="J565" s="4" t="s">
        <v>305</v>
      </c>
      <c r="K565" s="1" t="s">
        <v>103</v>
      </c>
      <c r="L565" s="4" t="s">
        <v>114</v>
      </c>
      <c r="M565" s="4"/>
      <c r="N565" s="4">
        <v>100</v>
      </c>
      <c r="O565" s="4">
        <v>100</v>
      </c>
      <c r="T565" s="6" t="str">
        <f t="shared" si="155"/>
        <v/>
      </c>
      <c r="U565" s="6" t="str">
        <f t="shared" si="156"/>
        <v/>
      </c>
      <c r="Y565">
        <f t="shared" si="149"/>
        <v>0</v>
      </c>
      <c r="Z565">
        <v>100</v>
      </c>
      <c r="AA565" s="23">
        <v>10</v>
      </c>
      <c r="AB565" s="23">
        <f>INT(VLOOKUP(VLOOKUP($C565,角色技能升级比率表!$B:$C,2,FALSE),角色属性概况!E:F,2,FALSE)*VLOOKUP(E565,角色属性概况!I:M,3,FALSE)*AA565/100)</f>
        <v>1665</v>
      </c>
      <c r="AE565">
        <v>0</v>
      </c>
      <c r="AF565" s="23">
        <f t="shared" si="158"/>
        <v>0</v>
      </c>
      <c r="AG565" s="23">
        <f t="shared" si="159"/>
        <v>0</v>
      </c>
      <c r="AN565" s="6" t="str">
        <f>_xlfn.IFNA(IF(IF($AH565=AN$5,VLOOKUP(AI565,buff!$K:$L,2,FALSE),"")=0,"",IF($AH565=AN$5,VLOOKUP(AI565,buff!$K:$L,2,FALSE),"")),"")</f>
        <v/>
      </c>
      <c r="AO565" s="6" t="str">
        <f>_xlfn.IFNA(IF(IF($AH565=AO$5,VLOOKUP(AJ565,buff!$K:$L,2,FALSE),"")=0,"",IF($AH565=AO$5,VLOOKUP(AJ565,buff!$K:$L,2,FALSE),"")),"")</f>
        <v/>
      </c>
      <c r="AP565" s="6" t="str">
        <f>_xlfn.IFNA(IF(IF($AH565=AP$5,VLOOKUP(AK565,buff!$K:$L,2,FALSE),"")=0,"",IF($AH565=AP$5,VLOOKUP(AK565,buff!$K:$L,2,FALSE),"")),"")</f>
        <v/>
      </c>
      <c r="AQ565" s="6" t="str">
        <f>_xlfn.IFNA(IF(IF($AH565=AQ$5,VLOOKUP(AL565,buff!$K:$L,2,FALSE),"")=0,"",IF($AH565=AQ$5,VLOOKUP(AL565,buff!$K:$L,2,FALSE),"")),"")</f>
        <v/>
      </c>
      <c r="AR565" s="6" t="str">
        <f>_xlfn.IFNA(IF(IF($AH565=AR$5,VLOOKUP(AM565,buff!$K:$L,2,FALSE),"")=0,"",IF($AH565=AR$5,VLOOKUP(AM565,buff!$K:$L,2,FALSE),"")),"")</f>
        <v/>
      </c>
      <c r="AS565" s="6" t="str">
        <f>_xlfn.IFNA(IF(IF($AH565=AS$5,VLOOKUP(AI565,buff!$K:$L,2,FALSE),"")=0,"",IF($AH565=AS$5,VLOOKUP(AI565,buff!$K:$L,2,FALSE),"")),"")</f>
        <v/>
      </c>
      <c r="AT565" s="6" t="str">
        <f>_xlfn.IFNA(IF(IF($AH565=AT$5,VLOOKUP(AJ565,buff!$K:$L,2,FALSE),"")=0,"",IF($AH565=AT$5,VLOOKUP(AJ565,buff!$K:$L,2,FALSE),"")),"")</f>
        <v/>
      </c>
      <c r="AU565" s="6" t="str">
        <f>_xlfn.IFNA(IF(IF($AH565=AU$5,VLOOKUP(AK565,buff!$K:$L,2,FALSE),"")=0,"",IF($AH565=AU$5,VLOOKUP(AK565,buff!$K:$L,2,FALSE),"")),"")</f>
        <v/>
      </c>
      <c r="AV565" s="6" t="str">
        <f>_xlfn.IFNA(IF(IF($AH565=AV$5,VLOOKUP(AL565,buff!$K:$L,2,FALSE),"")=0,"",IF($AH565=AV$5,VLOOKUP(AL565,buff!$K:$L,2,FALSE),"")),"")</f>
        <v/>
      </c>
      <c r="AW565" s="6" t="str">
        <f>_xlfn.IFNA(IF(IF($AH565=AW$5,VLOOKUP(AM565,buff!$K:$L,2,FALSE),"")=0,"",IF($AH565=AW$5,VLOOKUP(AM565,buff!$K:$L,2,FALSE),"")),"")</f>
        <v/>
      </c>
      <c r="AX565" s="6" t="e">
        <f>VLOOKUP(AI565,buff!K:P,6,FALSE)</f>
        <v>#N/A</v>
      </c>
      <c r="AY565" t="e">
        <f t="shared" si="160"/>
        <v>#N/A</v>
      </c>
      <c r="AZ565" t="e">
        <f t="shared" si="160"/>
        <v>#N/A</v>
      </c>
      <c r="BA565">
        <f t="shared" si="161"/>
        <v>0</v>
      </c>
      <c r="BB565">
        <f t="shared" si="162"/>
        <v>0</v>
      </c>
    </row>
    <row r="566" spans="1:54" x14ac:dyDescent="0.15">
      <c r="A566" t="str">
        <f t="shared" si="151"/>
        <v>离墟主动技能1等级20</v>
      </c>
      <c r="B566" s="8">
        <v>560</v>
      </c>
      <c r="C566" s="8" t="str">
        <f>VLOOKUP(G566,角色!A:B,2,FALSE)</f>
        <v>离墟</v>
      </c>
      <c r="D566" s="8" t="str">
        <f t="shared" si="157"/>
        <v>主动技能1</v>
      </c>
      <c r="E566" s="8">
        <f t="shared" si="152"/>
        <v>20</v>
      </c>
      <c r="F566" s="8">
        <f t="shared" si="153"/>
        <v>1</v>
      </c>
      <c r="G566" s="8">
        <f t="shared" si="154"/>
        <v>10</v>
      </c>
      <c r="H566" s="4" t="s">
        <v>465</v>
      </c>
      <c r="I566" s="24" t="str">
        <f t="shared" si="165"/>
        <v>对敌方单体进行横扫攻击，造成100%攻击力（+2051）点伤害。</v>
      </c>
      <c r="J566" s="4" t="s">
        <v>305</v>
      </c>
      <c r="K566" s="1" t="s">
        <v>103</v>
      </c>
      <c r="L566" s="4" t="s">
        <v>114</v>
      </c>
      <c r="M566" s="4"/>
      <c r="N566" s="4">
        <v>100</v>
      </c>
      <c r="O566" s="4">
        <v>100</v>
      </c>
      <c r="T566" s="6" t="str">
        <f t="shared" si="155"/>
        <v/>
      </c>
      <c r="U566" s="6" t="str">
        <f t="shared" si="156"/>
        <v/>
      </c>
      <c r="Y566">
        <f t="shared" si="149"/>
        <v>0</v>
      </c>
      <c r="Z566">
        <v>100</v>
      </c>
      <c r="AA566" s="23">
        <v>10</v>
      </c>
      <c r="AB566" s="23">
        <f>INT(VLOOKUP(VLOOKUP($C566,角色技能升级比率表!$B:$C,2,FALSE),角色属性概况!E:F,2,FALSE)*VLOOKUP(E566,角色属性概况!I:M,3,FALSE)*AA566/100)</f>
        <v>2051</v>
      </c>
      <c r="AE566">
        <v>0</v>
      </c>
      <c r="AF566" s="23">
        <f t="shared" si="158"/>
        <v>0</v>
      </c>
      <c r="AG566" s="23">
        <f t="shared" si="159"/>
        <v>0</v>
      </c>
      <c r="AN566" s="6" t="str">
        <f>_xlfn.IFNA(IF(IF($AH566=AN$5,VLOOKUP(AI566,buff!$K:$L,2,FALSE),"")=0,"",IF($AH566=AN$5,VLOOKUP(AI566,buff!$K:$L,2,FALSE),"")),"")</f>
        <v/>
      </c>
      <c r="AO566" s="6" t="str">
        <f>_xlfn.IFNA(IF(IF($AH566=AO$5,VLOOKUP(AJ566,buff!$K:$L,2,FALSE),"")=0,"",IF($AH566=AO$5,VLOOKUP(AJ566,buff!$K:$L,2,FALSE),"")),"")</f>
        <v/>
      </c>
      <c r="AP566" s="6" t="str">
        <f>_xlfn.IFNA(IF(IF($AH566=AP$5,VLOOKUP(AK566,buff!$K:$L,2,FALSE),"")=0,"",IF($AH566=AP$5,VLOOKUP(AK566,buff!$K:$L,2,FALSE),"")),"")</f>
        <v/>
      </c>
      <c r="AQ566" s="6" t="str">
        <f>_xlfn.IFNA(IF(IF($AH566=AQ$5,VLOOKUP(AL566,buff!$K:$L,2,FALSE),"")=0,"",IF($AH566=AQ$5,VLOOKUP(AL566,buff!$K:$L,2,FALSE),"")),"")</f>
        <v/>
      </c>
      <c r="AR566" s="6" t="str">
        <f>_xlfn.IFNA(IF(IF($AH566=AR$5,VLOOKUP(AM566,buff!$K:$L,2,FALSE),"")=0,"",IF($AH566=AR$5,VLOOKUP(AM566,buff!$K:$L,2,FALSE),"")),"")</f>
        <v/>
      </c>
      <c r="AS566" s="6" t="str">
        <f>_xlfn.IFNA(IF(IF($AH566=AS$5,VLOOKUP(AI566,buff!$K:$L,2,FALSE),"")=0,"",IF($AH566=AS$5,VLOOKUP(AI566,buff!$K:$L,2,FALSE),"")),"")</f>
        <v/>
      </c>
      <c r="AT566" s="6" t="str">
        <f>_xlfn.IFNA(IF(IF($AH566=AT$5,VLOOKUP(AJ566,buff!$K:$L,2,FALSE),"")=0,"",IF($AH566=AT$5,VLOOKUP(AJ566,buff!$K:$L,2,FALSE),"")),"")</f>
        <v/>
      </c>
      <c r="AU566" s="6" t="str">
        <f>_xlfn.IFNA(IF(IF($AH566=AU$5,VLOOKUP(AK566,buff!$K:$L,2,FALSE),"")=0,"",IF($AH566=AU$5,VLOOKUP(AK566,buff!$K:$L,2,FALSE),"")),"")</f>
        <v/>
      </c>
      <c r="AV566" s="6" t="str">
        <f>_xlfn.IFNA(IF(IF($AH566=AV$5,VLOOKUP(AL566,buff!$K:$L,2,FALSE),"")=0,"",IF($AH566=AV$5,VLOOKUP(AL566,buff!$K:$L,2,FALSE),"")),"")</f>
        <v/>
      </c>
      <c r="AW566" s="6" t="str">
        <f>_xlfn.IFNA(IF(IF($AH566=AW$5,VLOOKUP(AM566,buff!$K:$L,2,FALSE),"")=0,"",IF($AH566=AW$5,VLOOKUP(AM566,buff!$K:$L,2,FALSE),"")),"")</f>
        <v/>
      </c>
      <c r="AX566" s="6" t="e">
        <f>VLOOKUP(AI566,buff!K:P,6,FALSE)</f>
        <v>#N/A</v>
      </c>
      <c r="AY566" t="e">
        <f t="shared" si="160"/>
        <v>#N/A</v>
      </c>
      <c r="AZ566" t="e">
        <f t="shared" si="160"/>
        <v>#N/A</v>
      </c>
      <c r="BA566">
        <f t="shared" si="161"/>
        <v>0</v>
      </c>
      <c r="BB566">
        <f t="shared" si="162"/>
        <v>0</v>
      </c>
    </row>
    <row r="567" spans="1:54" x14ac:dyDescent="0.15">
      <c r="A567" t="str">
        <f t="shared" si="151"/>
        <v>离墟主动技能2等级1</v>
      </c>
      <c r="B567" s="8">
        <v>561</v>
      </c>
      <c r="C567" s="8" t="str">
        <f>VLOOKUP(G567,角色!A:B,2,FALSE)</f>
        <v>离墟</v>
      </c>
      <c r="D567" s="8" t="str">
        <f t="shared" si="157"/>
        <v>主动技能2</v>
      </c>
      <c r="E567" s="8">
        <f t="shared" si="152"/>
        <v>1</v>
      </c>
      <c r="F567" s="8">
        <f t="shared" si="153"/>
        <v>2</v>
      </c>
      <c r="G567" s="8">
        <f t="shared" si="154"/>
        <v>10</v>
      </c>
      <c r="H567" s="4" t="s">
        <v>417</v>
      </c>
      <c r="I567" s="24" t="str">
        <f>"对敌方单体造成125%攻击力（+"&amp;AB567&amp;"）点伤害。"</f>
        <v>对敌方单体造成125%攻击力（+76）点伤害。</v>
      </c>
      <c r="J567" s="4" t="s">
        <v>305</v>
      </c>
      <c r="K567" s="1" t="s">
        <v>103</v>
      </c>
      <c r="L567" s="4" t="s">
        <v>107</v>
      </c>
      <c r="M567" s="4"/>
      <c r="N567" s="4">
        <v>100</v>
      </c>
      <c r="O567" s="4"/>
      <c r="T567" s="6" t="str">
        <f t="shared" si="155"/>
        <v/>
      </c>
      <c r="U567" s="6" t="str">
        <f t="shared" si="156"/>
        <v/>
      </c>
      <c r="Y567">
        <f t="shared" si="149"/>
        <v>50</v>
      </c>
      <c r="Z567">
        <v>125</v>
      </c>
      <c r="AA567" s="23">
        <v>25</v>
      </c>
      <c r="AB567" s="23">
        <f>INT(VLOOKUP(VLOOKUP($C567,角色技能升级比率表!$B:$C,2,FALSE),角色属性概况!E:F,2,FALSE)*VLOOKUP(E567,角色属性概况!I:M,3,FALSE)*AA567/100)</f>
        <v>76</v>
      </c>
      <c r="AE567">
        <v>0</v>
      </c>
      <c r="AF567" s="23">
        <f t="shared" si="158"/>
        <v>2</v>
      </c>
      <c r="AG567" s="23">
        <f t="shared" si="159"/>
        <v>1</v>
      </c>
      <c r="AN567" s="6" t="str">
        <f>_xlfn.IFNA(IF(IF($AH567=AN$5,VLOOKUP(AI567,buff!$K:$L,2,FALSE),"")=0,"",IF($AH567=AN$5,VLOOKUP(AI567,buff!$K:$L,2,FALSE),"")),"")</f>
        <v/>
      </c>
      <c r="AO567" s="6" t="str">
        <f>_xlfn.IFNA(IF(IF($AH567=AO$5,VLOOKUP(AJ567,buff!$K:$L,2,FALSE),"")=0,"",IF($AH567=AO$5,VLOOKUP(AJ567,buff!$K:$L,2,FALSE),"")),"")</f>
        <v/>
      </c>
      <c r="AP567" s="6" t="str">
        <f>_xlfn.IFNA(IF(IF($AH567=AP$5,VLOOKUP(AK567,buff!$K:$L,2,FALSE),"")=0,"",IF($AH567=AP$5,VLOOKUP(AK567,buff!$K:$L,2,FALSE),"")),"")</f>
        <v/>
      </c>
      <c r="AQ567" s="6" t="str">
        <f>_xlfn.IFNA(IF(IF($AH567=AQ$5,VLOOKUP(AL567,buff!$K:$L,2,FALSE),"")=0,"",IF($AH567=AQ$5,VLOOKUP(AL567,buff!$K:$L,2,FALSE),"")),"")</f>
        <v/>
      </c>
      <c r="AR567" s="6" t="str">
        <f>_xlfn.IFNA(IF(IF($AH567=AR$5,VLOOKUP(AM567,buff!$K:$L,2,FALSE),"")=0,"",IF($AH567=AR$5,VLOOKUP(AM567,buff!$K:$L,2,FALSE),"")),"")</f>
        <v/>
      </c>
      <c r="AS567" s="6" t="str">
        <f>_xlfn.IFNA(IF(IF($AH567=AS$5,VLOOKUP(AI567,buff!$K:$L,2,FALSE),"")=0,"",IF($AH567=AS$5,VLOOKUP(AI567,buff!$K:$L,2,FALSE),"")),"")</f>
        <v/>
      </c>
      <c r="AT567" s="6" t="str">
        <f>_xlfn.IFNA(IF(IF($AH567=AT$5,VLOOKUP(AJ567,buff!$K:$L,2,FALSE),"")=0,"",IF($AH567=AT$5,VLOOKUP(AJ567,buff!$K:$L,2,FALSE),"")),"")</f>
        <v/>
      </c>
      <c r="AU567" s="6" t="str">
        <f>_xlfn.IFNA(IF(IF($AH567=AU$5,VLOOKUP(AK567,buff!$K:$L,2,FALSE),"")=0,"",IF($AH567=AU$5,VLOOKUP(AK567,buff!$K:$L,2,FALSE),"")),"")</f>
        <v/>
      </c>
      <c r="AV567" s="6" t="str">
        <f>_xlfn.IFNA(IF(IF($AH567=AV$5,VLOOKUP(AL567,buff!$K:$L,2,FALSE),"")=0,"",IF($AH567=AV$5,VLOOKUP(AL567,buff!$K:$L,2,FALSE),"")),"")</f>
        <v/>
      </c>
      <c r="AW567" s="6" t="str">
        <f>_xlfn.IFNA(IF(IF($AH567=AW$5,VLOOKUP(AM567,buff!$K:$L,2,FALSE),"")=0,"",IF($AH567=AW$5,VLOOKUP(AM567,buff!$K:$L,2,FALSE),"")),"")</f>
        <v/>
      </c>
      <c r="AX567" s="6" t="e">
        <f>VLOOKUP(AI567,buff!K:P,6,FALSE)</f>
        <v>#N/A</v>
      </c>
      <c r="AY567" t="e">
        <f t="shared" si="160"/>
        <v>#N/A</v>
      </c>
      <c r="AZ567" t="e">
        <f t="shared" si="160"/>
        <v>#N/A</v>
      </c>
      <c r="BA567">
        <f t="shared" si="161"/>
        <v>2</v>
      </c>
      <c r="BB567">
        <f t="shared" si="162"/>
        <v>1</v>
      </c>
    </row>
    <row r="568" spans="1:54" x14ac:dyDescent="0.15">
      <c r="A568" t="str">
        <f t="shared" si="151"/>
        <v>离墟主动技能2等级2</v>
      </c>
      <c r="B568" s="8">
        <v>562</v>
      </c>
      <c r="C568" s="8" t="str">
        <f>VLOOKUP(G568,角色!A:B,2,FALSE)</f>
        <v>离墟</v>
      </c>
      <c r="D568" s="8" t="str">
        <f t="shared" si="157"/>
        <v>主动技能2</v>
      </c>
      <c r="E568" s="8">
        <f t="shared" si="152"/>
        <v>2</v>
      </c>
      <c r="F568" s="8">
        <f t="shared" si="153"/>
        <v>2</v>
      </c>
      <c r="G568" s="8">
        <f t="shared" si="154"/>
        <v>10</v>
      </c>
      <c r="H568" s="4" t="s">
        <v>417</v>
      </c>
      <c r="I568" s="24" t="str">
        <f t="shared" ref="I568:I586" si="166">"对敌方单体造成125%攻击力（+"&amp;AB568&amp;"）点伤害。"</f>
        <v>对敌方单体造成125%攻击力（+112）点伤害。</v>
      </c>
      <c r="J568" s="4" t="s">
        <v>305</v>
      </c>
      <c r="K568" s="1" t="s">
        <v>103</v>
      </c>
      <c r="L568" s="4" t="s">
        <v>107</v>
      </c>
      <c r="M568" s="4"/>
      <c r="N568" s="4">
        <v>100</v>
      </c>
      <c r="O568" s="4"/>
      <c r="T568" s="6" t="str">
        <f t="shared" si="155"/>
        <v/>
      </c>
      <c r="U568" s="6" t="str">
        <f t="shared" si="156"/>
        <v/>
      </c>
      <c r="Y568">
        <f t="shared" si="149"/>
        <v>50</v>
      </c>
      <c r="Z568">
        <v>125</v>
      </c>
      <c r="AA568" s="23">
        <v>25</v>
      </c>
      <c r="AB568" s="23">
        <f>INT(VLOOKUP(VLOOKUP($C568,角色技能升级比率表!$B:$C,2,FALSE),角色属性概况!E:F,2,FALSE)*VLOOKUP(E568,角色属性概况!I:M,3,FALSE)*AA568/100)</f>
        <v>112</v>
      </c>
      <c r="AE568">
        <v>0</v>
      </c>
      <c r="AF568" s="23">
        <f t="shared" si="158"/>
        <v>2</v>
      </c>
      <c r="AG568" s="23">
        <f t="shared" si="159"/>
        <v>1</v>
      </c>
      <c r="AN568" s="6" t="str">
        <f>_xlfn.IFNA(IF(IF($AH568=AN$5,VLOOKUP(AI568,buff!$K:$L,2,FALSE),"")=0,"",IF($AH568=AN$5,VLOOKUP(AI568,buff!$K:$L,2,FALSE),"")),"")</f>
        <v/>
      </c>
      <c r="AO568" s="6" t="str">
        <f>_xlfn.IFNA(IF(IF($AH568=AO$5,VLOOKUP(AJ568,buff!$K:$L,2,FALSE),"")=0,"",IF($AH568=AO$5,VLOOKUP(AJ568,buff!$K:$L,2,FALSE),"")),"")</f>
        <v/>
      </c>
      <c r="AP568" s="6" t="str">
        <f>_xlfn.IFNA(IF(IF($AH568=AP$5,VLOOKUP(AK568,buff!$K:$L,2,FALSE),"")=0,"",IF($AH568=AP$5,VLOOKUP(AK568,buff!$K:$L,2,FALSE),"")),"")</f>
        <v/>
      </c>
      <c r="AQ568" s="6" t="str">
        <f>_xlfn.IFNA(IF(IF($AH568=AQ$5,VLOOKUP(AL568,buff!$K:$L,2,FALSE),"")=0,"",IF($AH568=AQ$5,VLOOKUP(AL568,buff!$K:$L,2,FALSE),"")),"")</f>
        <v/>
      </c>
      <c r="AR568" s="6" t="str">
        <f>_xlfn.IFNA(IF(IF($AH568=AR$5,VLOOKUP(AM568,buff!$K:$L,2,FALSE),"")=0,"",IF($AH568=AR$5,VLOOKUP(AM568,buff!$K:$L,2,FALSE),"")),"")</f>
        <v/>
      </c>
      <c r="AS568" s="6" t="str">
        <f>_xlfn.IFNA(IF(IF($AH568=AS$5,VLOOKUP(AI568,buff!$K:$L,2,FALSE),"")=0,"",IF($AH568=AS$5,VLOOKUP(AI568,buff!$K:$L,2,FALSE),"")),"")</f>
        <v/>
      </c>
      <c r="AT568" s="6" t="str">
        <f>_xlfn.IFNA(IF(IF($AH568=AT$5,VLOOKUP(AJ568,buff!$K:$L,2,FALSE),"")=0,"",IF($AH568=AT$5,VLOOKUP(AJ568,buff!$K:$L,2,FALSE),"")),"")</f>
        <v/>
      </c>
      <c r="AU568" s="6" t="str">
        <f>_xlfn.IFNA(IF(IF($AH568=AU$5,VLOOKUP(AK568,buff!$K:$L,2,FALSE),"")=0,"",IF($AH568=AU$5,VLOOKUP(AK568,buff!$K:$L,2,FALSE),"")),"")</f>
        <v/>
      </c>
      <c r="AV568" s="6" t="str">
        <f>_xlfn.IFNA(IF(IF($AH568=AV$5,VLOOKUP(AL568,buff!$K:$L,2,FALSE),"")=0,"",IF($AH568=AV$5,VLOOKUP(AL568,buff!$K:$L,2,FALSE),"")),"")</f>
        <v/>
      </c>
      <c r="AW568" s="6" t="str">
        <f>_xlfn.IFNA(IF(IF($AH568=AW$5,VLOOKUP(AM568,buff!$K:$L,2,FALSE),"")=0,"",IF($AH568=AW$5,VLOOKUP(AM568,buff!$K:$L,2,FALSE),"")),"")</f>
        <v/>
      </c>
      <c r="AX568" s="6" t="e">
        <f>VLOOKUP(AI568,buff!K:P,6,FALSE)</f>
        <v>#N/A</v>
      </c>
      <c r="AY568" t="e">
        <f t="shared" si="160"/>
        <v>#N/A</v>
      </c>
      <c r="AZ568" t="e">
        <f t="shared" si="160"/>
        <v>#N/A</v>
      </c>
      <c r="BA568">
        <f t="shared" si="161"/>
        <v>2</v>
      </c>
      <c r="BB568">
        <f t="shared" si="162"/>
        <v>1</v>
      </c>
    </row>
    <row r="569" spans="1:54" x14ac:dyDescent="0.15">
      <c r="A569" t="str">
        <f t="shared" si="151"/>
        <v>离墟主动技能2等级3</v>
      </c>
      <c r="B569" s="8">
        <v>563</v>
      </c>
      <c r="C569" s="8" t="str">
        <f>VLOOKUP(G569,角色!A:B,2,FALSE)</f>
        <v>离墟</v>
      </c>
      <c r="D569" s="8" t="str">
        <f t="shared" si="157"/>
        <v>主动技能2</v>
      </c>
      <c r="E569" s="8">
        <f t="shared" si="152"/>
        <v>3</v>
      </c>
      <c r="F569" s="8">
        <f t="shared" si="153"/>
        <v>2</v>
      </c>
      <c r="G569" s="8">
        <f t="shared" si="154"/>
        <v>10</v>
      </c>
      <c r="H569" s="4" t="s">
        <v>417</v>
      </c>
      <c r="I569" s="24" t="str">
        <f t="shared" si="166"/>
        <v>对敌方单体造成125%攻击力（+148）点伤害。</v>
      </c>
      <c r="J569" s="4" t="s">
        <v>305</v>
      </c>
      <c r="K569" s="1" t="s">
        <v>103</v>
      </c>
      <c r="L569" s="4" t="s">
        <v>107</v>
      </c>
      <c r="M569" s="4"/>
      <c r="N569" s="4">
        <v>100</v>
      </c>
      <c r="O569" s="4"/>
      <c r="T569" s="6" t="str">
        <f t="shared" si="155"/>
        <v/>
      </c>
      <c r="U569" s="6" t="str">
        <f t="shared" si="156"/>
        <v/>
      </c>
      <c r="Y569">
        <f t="shared" si="149"/>
        <v>50</v>
      </c>
      <c r="Z569">
        <v>125</v>
      </c>
      <c r="AA569" s="23">
        <v>25</v>
      </c>
      <c r="AB569" s="23">
        <f>INT(VLOOKUP(VLOOKUP($C569,角色技能升级比率表!$B:$C,2,FALSE),角色属性概况!E:F,2,FALSE)*VLOOKUP(E569,角色属性概况!I:M,3,FALSE)*AA569/100)</f>
        <v>148</v>
      </c>
      <c r="AE569">
        <v>0</v>
      </c>
      <c r="AF569" s="23">
        <f t="shared" si="158"/>
        <v>2</v>
      </c>
      <c r="AG569" s="23">
        <f t="shared" si="159"/>
        <v>1</v>
      </c>
      <c r="AN569" s="6" t="str">
        <f>_xlfn.IFNA(IF(IF($AH569=AN$5,VLOOKUP(AI569,buff!$K:$L,2,FALSE),"")=0,"",IF($AH569=AN$5,VLOOKUP(AI569,buff!$K:$L,2,FALSE),"")),"")</f>
        <v/>
      </c>
      <c r="AO569" s="6" t="str">
        <f>_xlfn.IFNA(IF(IF($AH569=AO$5,VLOOKUP(AJ569,buff!$K:$L,2,FALSE),"")=0,"",IF($AH569=AO$5,VLOOKUP(AJ569,buff!$K:$L,2,FALSE),"")),"")</f>
        <v/>
      </c>
      <c r="AP569" s="6" t="str">
        <f>_xlfn.IFNA(IF(IF($AH569=AP$5,VLOOKUP(AK569,buff!$K:$L,2,FALSE),"")=0,"",IF($AH569=AP$5,VLOOKUP(AK569,buff!$K:$L,2,FALSE),"")),"")</f>
        <v/>
      </c>
      <c r="AQ569" s="6" t="str">
        <f>_xlfn.IFNA(IF(IF($AH569=AQ$5,VLOOKUP(AL569,buff!$K:$L,2,FALSE),"")=0,"",IF($AH569=AQ$5,VLOOKUP(AL569,buff!$K:$L,2,FALSE),"")),"")</f>
        <v/>
      </c>
      <c r="AR569" s="6" t="str">
        <f>_xlfn.IFNA(IF(IF($AH569=AR$5,VLOOKUP(AM569,buff!$K:$L,2,FALSE),"")=0,"",IF($AH569=AR$5,VLOOKUP(AM569,buff!$K:$L,2,FALSE),"")),"")</f>
        <v/>
      </c>
      <c r="AS569" s="6" t="str">
        <f>_xlfn.IFNA(IF(IF($AH569=AS$5,VLOOKUP(AI569,buff!$K:$L,2,FALSE),"")=0,"",IF($AH569=AS$5,VLOOKUP(AI569,buff!$K:$L,2,FALSE),"")),"")</f>
        <v/>
      </c>
      <c r="AT569" s="6" t="str">
        <f>_xlfn.IFNA(IF(IF($AH569=AT$5,VLOOKUP(AJ569,buff!$K:$L,2,FALSE),"")=0,"",IF($AH569=AT$5,VLOOKUP(AJ569,buff!$K:$L,2,FALSE),"")),"")</f>
        <v/>
      </c>
      <c r="AU569" s="6" t="str">
        <f>_xlfn.IFNA(IF(IF($AH569=AU$5,VLOOKUP(AK569,buff!$K:$L,2,FALSE),"")=0,"",IF($AH569=AU$5,VLOOKUP(AK569,buff!$K:$L,2,FALSE),"")),"")</f>
        <v/>
      </c>
      <c r="AV569" s="6" t="str">
        <f>_xlfn.IFNA(IF(IF($AH569=AV$5,VLOOKUP(AL569,buff!$K:$L,2,FALSE),"")=0,"",IF($AH569=AV$5,VLOOKUP(AL569,buff!$K:$L,2,FALSE),"")),"")</f>
        <v/>
      </c>
      <c r="AW569" s="6" t="str">
        <f>_xlfn.IFNA(IF(IF($AH569=AW$5,VLOOKUP(AM569,buff!$K:$L,2,FALSE),"")=0,"",IF($AH569=AW$5,VLOOKUP(AM569,buff!$K:$L,2,FALSE),"")),"")</f>
        <v/>
      </c>
      <c r="AX569" s="6" t="e">
        <f>VLOOKUP(AI569,buff!K:P,6,FALSE)</f>
        <v>#N/A</v>
      </c>
      <c r="AY569" t="e">
        <f t="shared" si="160"/>
        <v>#N/A</v>
      </c>
      <c r="AZ569" t="e">
        <f t="shared" si="160"/>
        <v>#N/A</v>
      </c>
      <c r="BA569">
        <f t="shared" si="161"/>
        <v>2</v>
      </c>
      <c r="BB569">
        <f t="shared" si="162"/>
        <v>1</v>
      </c>
    </row>
    <row r="570" spans="1:54" x14ac:dyDescent="0.15">
      <c r="A570" t="str">
        <f t="shared" si="151"/>
        <v>离墟主动技能2等级4</v>
      </c>
      <c r="B570" s="8">
        <v>564</v>
      </c>
      <c r="C570" s="8" t="str">
        <f>VLOOKUP(G570,角色!A:B,2,FALSE)</f>
        <v>离墟</v>
      </c>
      <c r="D570" s="8" t="str">
        <f t="shared" si="157"/>
        <v>主动技能2</v>
      </c>
      <c r="E570" s="8">
        <f t="shared" si="152"/>
        <v>4</v>
      </c>
      <c r="F570" s="8">
        <f t="shared" si="153"/>
        <v>2</v>
      </c>
      <c r="G570" s="8">
        <f t="shared" si="154"/>
        <v>10</v>
      </c>
      <c r="H570" s="4" t="s">
        <v>417</v>
      </c>
      <c r="I570" s="24" t="str">
        <f t="shared" si="166"/>
        <v>对敌方单体造成125%攻击力（+183）点伤害。</v>
      </c>
      <c r="J570" s="4" t="s">
        <v>305</v>
      </c>
      <c r="K570" s="1" t="s">
        <v>103</v>
      </c>
      <c r="L570" s="4" t="s">
        <v>107</v>
      </c>
      <c r="M570" s="4"/>
      <c r="N570" s="4">
        <v>100</v>
      </c>
      <c r="O570" s="4"/>
      <c r="T570" s="6" t="str">
        <f t="shared" si="155"/>
        <v/>
      </c>
      <c r="U570" s="6" t="str">
        <f t="shared" si="156"/>
        <v/>
      </c>
      <c r="Y570">
        <f t="shared" si="149"/>
        <v>50</v>
      </c>
      <c r="Z570">
        <v>125</v>
      </c>
      <c r="AA570" s="23">
        <v>25</v>
      </c>
      <c r="AB570" s="23">
        <f>INT(VLOOKUP(VLOOKUP($C570,角色技能升级比率表!$B:$C,2,FALSE),角色属性概况!E:F,2,FALSE)*VLOOKUP(E570,角色属性概况!I:M,3,FALSE)*AA570/100)</f>
        <v>183</v>
      </c>
      <c r="AE570">
        <v>0</v>
      </c>
      <c r="AF570" s="23">
        <f t="shared" si="158"/>
        <v>2</v>
      </c>
      <c r="AG570" s="23">
        <f t="shared" si="159"/>
        <v>1</v>
      </c>
      <c r="AN570" s="6" t="str">
        <f>_xlfn.IFNA(IF(IF($AH570=AN$5,VLOOKUP(AI570,buff!$K:$L,2,FALSE),"")=0,"",IF($AH570=AN$5,VLOOKUP(AI570,buff!$K:$L,2,FALSE),"")),"")</f>
        <v/>
      </c>
      <c r="AO570" s="6" t="str">
        <f>_xlfn.IFNA(IF(IF($AH570=AO$5,VLOOKUP(AJ570,buff!$K:$L,2,FALSE),"")=0,"",IF($AH570=AO$5,VLOOKUP(AJ570,buff!$K:$L,2,FALSE),"")),"")</f>
        <v/>
      </c>
      <c r="AP570" s="6" t="str">
        <f>_xlfn.IFNA(IF(IF($AH570=AP$5,VLOOKUP(AK570,buff!$K:$L,2,FALSE),"")=0,"",IF($AH570=AP$5,VLOOKUP(AK570,buff!$K:$L,2,FALSE),"")),"")</f>
        <v/>
      </c>
      <c r="AQ570" s="6" t="str">
        <f>_xlfn.IFNA(IF(IF($AH570=AQ$5,VLOOKUP(AL570,buff!$K:$L,2,FALSE),"")=0,"",IF($AH570=AQ$5,VLOOKUP(AL570,buff!$K:$L,2,FALSE),"")),"")</f>
        <v/>
      </c>
      <c r="AR570" s="6" t="str">
        <f>_xlfn.IFNA(IF(IF($AH570=AR$5,VLOOKUP(AM570,buff!$K:$L,2,FALSE),"")=0,"",IF($AH570=AR$5,VLOOKUP(AM570,buff!$K:$L,2,FALSE),"")),"")</f>
        <v/>
      </c>
      <c r="AS570" s="6" t="str">
        <f>_xlfn.IFNA(IF(IF($AH570=AS$5,VLOOKUP(AI570,buff!$K:$L,2,FALSE),"")=0,"",IF($AH570=AS$5,VLOOKUP(AI570,buff!$K:$L,2,FALSE),"")),"")</f>
        <v/>
      </c>
      <c r="AT570" s="6" t="str">
        <f>_xlfn.IFNA(IF(IF($AH570=AT$5,VLOOKUP(AJ570,buff!$K:$L,2,FALSE),"")=0,"",IF($AH570=AT$5,VLOOKUP(AJ570,buff!$K:$L,2,FALSE),"")),"")</f>
        <v/>
      </c>
      <c r="AU570" s="6" t="str">
        <f>_xlfn.IFNA(IF(IF($AH570=AU$5,VLOOKUP(AK570,buff!$K:$L,2,FALSE),"")=0,"",IF($AH570=AU$5,VLOOKUP(AK570,buff!$K:$L,2,FALSE),"")),"")</f>
        <v/>
      </c>
      <c r="AV570" s="6" t="str">
        <f>_xlfn.IFNA(IF(IF($AH570=AV$5,VLOOKUP(AL570,buff!$K:$L,2,FALSE),"")=0,"",IF($AH570=AV$5,VLOOKUP(AL570,buff!$K:$L,2,FALSE),"")),"")</f>
        <v/>
      </c>
      <c r="AW570" s="6" t="str">
        <f>_xlfn.IFNA(IF(IF($AH570=AW$5,VLOOKUP(AM570,buff!$K:$L,2,FALSE),"")=0,"",IF($AH570=AW$5,VLOOKUP(AM570,buff!$K:$L,2,FALSE),"")),"")</f>
        <v/>
      </c>
      <c r="AX570" s="6" t="e">
        <f>VLOOKUP(AI570,buff!K:P,6,FALSE)</f>
        <v>#N/A</v>
      </c>
      <c r="AY570" t="e">
        <f t="shared" si="160"/>
        <v>#N/A</v>
      </c>
      <c r="AZ570" t="e">
        <f t="shared" si="160"/>
        <v>#N/A</v>
      </c>
      <c r="BA570">
        <f t="shared" si="161"/>
        <v>2</v>
      </c>
      <c r="BB570">
        <f t="shared" si="162"/>
        <v>1</v>
      </c>
    </row>
    <row r="571" spans="1:54" x14ac:dyDescent="0.15">
      <c r="A571" t="str">
        <f t="shared" si="151"/>
        <v>离墟主动技能2等级5</v>
      </c>
      <c r="B571" s="8">
        <v>565</v>
      </c>
      <c r="C571" s="8" t="str">
        <f>VLOOKUP(G571,角色!A:B,2,FALSE)</f>
        <v>离墟</v>
      </c>
      <c r="D571" s="8" t="str">
        <f t="shared" si="157"/>
        <v>主动技能2</v>
      </c>
      <c r="E571" s="8">
        <f t="shared" si="152"/>
        <v>5</v>
      </c>
      <c r="F571" s="8">
        <f t="shared" si="153"/>
        <v>2</v>
      </c>
      <c r="G571" s="8">
        <f t="shared" si="154"/>
        <v>10</v>
      </c>
      <c r="H571" s="4" t="s">
        <v>417</v>
      </c>
      <c r="I571" s="24" t="str">
        <f t="shared" si="166"/>
        <v>对敌方单体造成125%攻击力（+226）点伤害。</v>
      </c>
      <c r="J571" s="4" t="s">
        <v>305</v>
      </c>
      <c r="K571" s="1" t="s">
        <v>103</v>
      </c>
      <c r="L571" s="4" t="s">
        <v>107</v>
      </c>
      <c r="M571" s="4"/>
      <c r="N571" s="4">
        <v>100</v>
      </c>
      <c r="O571" s="4"/>
      <c r="T571" s="6" t="str">
        <f t="shared" si="155"/>
        <v/>
      </c>
      <c r="U571" s="6" t="str">
        <f t="shared" si="156"/>
        <v/>
      </c>
      <c r="Y571">
        <f t="shared" ref="Y571:Y634" si="167">VLOOKUP(D571,BC:BD,2,FALSE)</f>
        <v>50</v>
      </c>
      <c r="Z571">
        <v>125</v>
      </c>
      <c r="AA571" s="23">
        <v>25</v>
      </c>
      <c r="AB571" s="23">
        <f>INT(VLOOKUP(VLOOKUP($C571,角色技能升级比率表!$B:$C,2,FALSE),角色属性概况!E:F,2,FALSE)*VLOOKUP(E571,角色属性概况!I:M,3,FALSE)*AA571/100)</f>
        <v>226</v>
      </c>
      <c r="AE571">
        <v>0</v>
      </c>
      <c r="AF571" s="23">
        <f t="shared" si="158"/>
        <v>2</v>
      </c>
      <c r="AG571" s="23">
        <f t="shared" si="159"/>
        <v>1</v>
      </c>
      <c r="AN571" s="6" t="str">
        <f>_xlfn.IFNA(IF(IF($AH571=AN$5,VLOOKUP(AI571,buff!$K:$L,2,FALSE),"")=0,"",IF($AH571=AN$5,VLOOKUP(AI571,buff!$K:$L,2,FALSE),"")),"")</f>
        <v/>
      </c>
      <c r="AO571" s="6" t="str">
        <f>_xlfn.IFNA(IF(IF($AH571=AO$5,VLOOKUP(AJ571,buff!$K:$L,2,FALSE),"")=0,"",IF($AH571=AO$5,VLOOKUP(AJ571,buff!$K:$L,2,FALSE),"")),"")</f>
        <v/>
      </c>
      <c r="AP571" s="6" t="str">
        <f>_xlfn.IFNA(IF(IF($AH571=AP$5,VLOOKUP(AK571,buff!$K:$L,2,FALSE),"")=0,"",IF($AH571=AP$5,VLOOKUP(AK571,buff!$K:$L,2,FALSE),"")),"")</f>
        <v/>
      </c>
      <c r="AQ571" s="6" t="str">
        <f>_xlfn.IFNA(IF(IF($AH571=AQ$5,VLOOKUP(AL571,buff!$K:$L,2,FALSE),"")=0,"",IF($AH571=AQ$5,VLOOKUP(AL571,buff!$K:$L,2,FALSE),"")),"")</f>
        <v/>
      </c>
      <c r="AR571" s="6" t="str">
        <f>_xlfn.IFNA(IF(IF($AH571=AR$5,VLOOKUP(AM571,buff!$K:$L,2,FALSE),"")=0,"",IF($AH571=AR$5,VLOOKUP(AM571,buff!$K:$L,2,FALSE),"")),"")</f>
        <v/>
      </c>
      <c r="AS571" s="6" t="str">
        <f>_xlfn.IFNA(IF(IF($AH571=AS$5,VLOOKUP(AI571,buff!$K:$L,2,FALSE),"")=0,"",IF($AH571=AS$5,VLOOKUP(AI571,buff!$K:$L,2,FALSE),"")),"")</f>
        <v/>
      </c>
      <c r="AT571" s="6" t="str">
        <f>_xlfn.IFNA(IF(IF($AH571=AT$5,VLOOKUP(AJ571,buff!$K:$L,2,FALSE),"")=0,"",IF($AH571=AT$5,VLOOKUP(AJ571,buff!$K:$L,2,FALSE),"")),"")</f>
        <v/>
      </c>
      <c r="AU571" s="6" t="str">
        <f>_xlfn.IFNA(IF(IF($AH571=AU$5,VLOOKUP(AK571,buff!$K:$L,2,FALSE),"")=0,"",IF($AH571=AU$5,VLOOKUP(AK571,buff!$K:$L,2,FALSE),"")),"")</f>
        <v/>
      </c>
      <c r="AV571" s="6" t="str">
        <f>_xlfn.IFNA(IF(IF($AH571=AV$5,VLOOKUP(AL571,buff!$K:$L,2,FALSE),"")=0,"",IF($AH571=AV$5,VLOOKUP(AL571,buff!$K:$L,2,FALSE),"")),"")</f>
        <v/>
      </c>
      <c r="AW571" s="6" t="str">
        <f>_xlfn.IFNA(IF(IF($AH571=AW$5,VLOOKUP(AM571,buff!$K:$L,2,FALSE),"")=0,"",IF($AH571=AW$5,VLOOKUP(AM571,buff!$K:$L,2,FALSE),"")),"")</f>
        <v/>
      </c>
      <c r="AX571" s="6" t="e">
        <f>VLOOKUP(AI571,buff!K:P,6,FALSE)</f>
        <v>#N/A</v>
      </c>
      <c r="AY571" t="e">
        <f t="shared" si="160"/>
        <v>#N/A</v>
      </c>
      <c r="AZ571" t="e">
        <f t="shared" si="160"/>
        <v>#N/A</v>
      </c>
      <c r="BA571">
        <f t="shared" si="161"/>
        <v>2</v>
      </c>
      <c r="BB571">
        <f t="shared" si="162"/>
        <v>1</v>
      </c>
    </row>
    <row r="572" spans="1:54" x14ac:dyDescent="0.15">
      <c r="A572" t="str">
        <f t="shared" si="151"/>
        <v>离墟主动技能2等级6</v>
      </c>
      <c r="B572" s="8">
        <v>566</v>
      </c>
      <c r="C572" s="8" t="str">
        <f>VLOOKUP(G572,角色!A:B,2,FALSE)</f>
        <v>离墟</v>
      </c>
      <c r="D572" s="8" t="str">
        <f t="shared" si="157"/>
        <v>主动技能2</v>
      </c>
      <c r="E572" s="8">
        <f t="shared" si="152"/>
        <v>6</v>
      </c>
      <c r="F572" s="8">
        <f t="shared" si="153"/>
        <v>2</v>
      </c>
      <c r="G572" s="8">
        <f t="shared" si="154"/>
        <v>10</v>
      </c>
      <c r="H572" s="4" t="s">
        <v>417</v>
      </c>
      <c r="I572" s="24" t="str">
        <f t="shared" si="166"/>
        <v>对敌方单体造成125%攻击力（+278）点伤害。</v>
      </c>
      <c r="J572" s="4" t="s">
        <v>305</v>
      </c>
      <c r="K572" s="1" t="s">
        <v>103</v>
      </c>
      <c r="L572" s="4" t="s">
        <v>107</v>
      </c>
      <c r="M572" s="4"/>
      <c r="N572" s="4">
        <v>100</v>
      </c>
      <c r="O572" s="4"/>
      <c r="T572" s="6" t="str">
        <f t="shared" si="155"/>
        <v/>
      </c>
      <c r="U572" s="6" t="str">
        <f t="shared" si="156"/>
        <v/>
      </c>
      <c r="Y572">
        <f t="shared" si="167"/>
        <v>50</v>
      </c>
      <c r="Z572">
        <v>125</v>
      </c>
      <c r="AA572" s="23">
        <v>25</v>
      </c>
      <c r="AB572" s="23">
        <f>INT(VLOOKUP(VLOOKUP($C572,角色技能升级比率表!$B:$C,2,FALSE),角色属性概况!E:F,2,FALSE)*VLOOKUP(E572,角色属性概况!I:M,3,FALSE)*AA572/100)</f>
        <v>278</v>
      </c>
      <c r="AE572">
        <v>0</v>
      </c>
      <c r="AF572" s="23">
        <f t="shared" si="158"/>
        <v>2</v>
      </c>
      <c r="AG572" s="23">
        <f t="shared" si="159"/>
        <v>1</v>
      </c>
      <c r="AN572" s="6" t="str">
        <f>_xlfn.IFNA(IF(IF($AH572=AN$5,VLOOKUP(AI572,buff!$K:$L,2,FALSE),"")=0,"",IF($AH572=AN$5,VLOOKUP(AI572,buff!$K:$L,2,FALSE),"")),"")</f>
        <v/>
      </c>
      <c r="AO572" s="6" t="str">
        <f>_xlfn.IFNA(IF(IF($AH572=AO$5,VLOOKUP(AJ572,buff!$K:$L,2,FALSE),"")=0,"",IF($AH572=AO$5,VLOOKUP(AJ572,buff!$K:$L,2,FALSE),"")),"")</f>
        <v/>
      </c>
      <c r="AP572" s="6" t="str">
        <f>_xlfn.IFNA(IF(IF($AH572=AP$5,VLOOKUP(AK572,buff!$K:$L,2,FALSE),"")=0,"",IF($AH572=AP$5,VLOOKUP(AK572,buff!$K:$L,2,FALSE),"")),"")</f>
        <v/>
      </c>
      <c r="AQ572" s="6" t="str">
        <f>_xlfn.IFNA(IF(IF($AH572=AQ$5,VLOOKUP(AL572,buff!$K:$L,2,FALSE),"")=0,"",IF($AH572=AQ$5,VLOOKUP(AL572,buff!$K:$L,2,FALSE),"")),"")</f>
        <v/>
      </c>
      <c r="AR572" s="6" t="str">
        <f>_xlfn.IFNA(IF(IF($AH572=AR$5,VLOOKUP(AM572,buff!$K:$L,2,FALSE),"")=0,"",IF($AH572=AR$5,VLOOKUP(AM572,buff!$K:$L,2,FALSE),"")),"")</f>
        <v/>
      </c>
      <c r="AS572" s="6" t="str">
        <f>_xlfn.IFNA(IF(IF($AH572=AS$5,VLOOKUP(AI572,buff!$K:$L,2,FALSE),"")=0,"",IF($AH572=AS$5,VLOOKUP(AI572,buff!$K:$L,2,FALSE),"")),"")</f>
        <v/>
      </c>
      <c r="AT572" s="6" t="str">
        <f>_xlfn.IFNA(IF(IF($AH572=AT$5,VLOOKUP(AJ572,buff!$K:$L,2,FALSE),"")=0,"",IF($AH572=AT$5,VLOOKUP(AJ572,buff!$K:$L,2,FALSE),"")),"")</f>
        <v/>
      </c>
      <c r="AU572" s="6" t="str">
        <f>_xlfn.IFNA(IF(IF($AH572=AU$5,VLOOKUP(AK572,buff!$K:$L,2,FALSE),"")=0,"",IF($AH572=AU$5,VLOOKUP(AK572,buff!$K:$L,2,FALSE),"")),"")</f>
        <v/>
      </c>
      <c r="AV572" s="6" t="str">
        <f>_xlfn.IFNA(IF(IF($AH572=AV$5,VLOOKUP(AL572,buff!$K:$L,2,FALSE),"")=0,"",IF($AH572=AV$5,VLOOKUP(AL572,buff!$K:$L,2,FALSE),"")),"")</f>
        <v/>
      </c>
      <c r="AW572" s="6" t="str">
        <f>_xlfn.IFNA(IF(IF($AH572=AW$5,VLOOKUP(AM572,buff!$K:$L,2,FALSE),"")=0,"",IF($AH572=AW$5,VLOOKUP(AM572,buff!$K:$L,2,FALSE),"")),"")</f>
        <v/>
      </c>
      <c r="AX572" s="6" t="e">
        <f>VLOOKUP(AI572,buff!K:P,6,FALSE)</f>
        <v>#N/A</v>
      </c>
      <c r="AY572" t="e">
        <f t="shared" si="160"/>
        <v>#N/A</v>
      </c>
      <c r="AZ572" t="e">
        <f t="shared" si="160"/>
        <v>#N/A</v>
      </c>
      <c r="BA572">
        <f t="shared" si="161"/>
        <v>2</v>
      </c>
      <c r="BB572">
        <f t="shared" si="162"/>
        <v>1</v>
      </c>
    </row>
    <row r="573" spans="1:54" x14ac:dyDescent="0.15">
      <c r="A573" t="str">
        <f t="shared" si="151"/>
        <v>离墟主动技能2等级7</v>
      </c>
      <c r="B573" s="8">
        <v>567</v>
      </c>
      <c r="C573" s="8" t="str">
        <f>VLOOKUP(G573,角色!A:B,2,FALSE)</f>
        <v>离墟</v>
      </c>
      <c r="D573" s="8" t="str">
        <f t="shared" si="157"/>
        <v>主动技能2</v>
      </c>
      <c r="E573" s="8">
        <f t="shared" si="152"/>
        <v>7</v>
      </c>
      <c r="F573" s="8">
        <f t="shared" si="153"/>
        <v>2</v>
      </c>
      <c r="G573" s="8">
        <f t="shared" si="154"/>
        <v>10</v>
      </c>
      <c r="H573" s="4" t="s">
        <v>417</v>
      </c>
      <c r="I573" s="24" t="str">
        <f t="shared" si="166"/>
        <v>对敌方单体造成125%攻击力（+343）点伤害。</v>
      </c>
      <c r="J573" s="4" t="s">
        <v>305</v>
      </c>
      <c r="K573" s="1" t="s">
        <v>103</v>
      </c>
      <c r="L573" s="4" t="s">
        <v>107</v>
      </c>
      <c r="M573" s="4"/>
      <c r="N573" s="4">
        <v>100</v>
      </c>
      <c r="O573" s="4"/>
      <c r="T573" s="6" t="str">
        <f t="shared" si="155"/>
        <v/>
      </c>
      <c r="U573" s="6" t="str">
        <f t="shared" si="156"/>
        <v/>
      </c>
      <c r="Y573">
        <f t="shared" si="167"/>
        <v>50</v>
      </c>
      <c r="Z573">
        <v>125</v>
      </c>
      <c r="AA573" s="23">
        <v>25</v>
      </c>
      <c r="AB573" s="23">
        <f>INT(VLOOKUP(VLOOKUP($C573,角色技能升级比率表!$B:$C,2,FALSE),角色属性概况!E:F,2,FALSE)*VLOOKUP(E573,角色属性概况!I:M,3,FALSE)*AA573/100)</f>
        <v>343</v>
      </c>
      <c r="AE573">
        <v>0</v>
      </c>
      <c r="AF573" s="23">
        <f t="shared" si="158"/>
        <v>2</v>
      </c>
      <c r="AG573" s="23">
        <f t="shared" si="159"/>
        <v>1</v>
      </c>
      <c r="AN573" s="6" t="str">
        <f>_xlfn.IFNA(IF(IF($AH573=AN$5,VLOOKUP(AI573,buff!$K:$L,2,FALSE),"")=0,"",IF($AH573=AN$5,VLOOKUP(AI573,buff!$K:$L,2,FALSE),"")),"")</f>
        <v/>
      </c>
      <c r="AO573" s="6" t="str">
        <f>_xlfn.IFNA(IF(IF($AH573=AO$5,VLOOKUP(AJ573,buff!$K:$L,2,FALSE),"")=0,"",IF($AH573=AO$5,VLOOKUP(AJ573,buff!$K:$L,2,FALSE),"")),"")</f>
        <v/>
      </c>
      <c r="AP573" s="6" t="str">
        <f>_xlfn.IFNA(IF(IF($AH573=AP$5,VLOOKUP(AK573,buff!$K:$L,2,FALSE),"")=0,"",IF($AH573=AP$5,VLOOKUP(AK573,buff!$K:$L,2,FALSE),"")),"")</f>
        <v/>
      </c>
      <c r="AQ573" s="6" t="str">
        <f>_xlfn.IFNA(IF(IF($AH573=AQ$5,VLOOKUP(AL573,buff!$K:$L,2,FALSE),"")=0,"",IF($AH573=AQ$5,VLOOKUP(AL573,buff!$K:$L,2,FALSE),"")),"")</f>
        <v/>
      </c>
      <c r="AR573" s="6" t="str">
        <f>_xlfn.IFNA(IF(IF($AH573=AR$5,VLOOKUP(AM573,buff!$K:$L,2,FALSE),"")=0,"",IF($AH573=AR$5,VLOOKUP(AM573,buff!$K:$L,2,FALSE),"")),"")</f>
        <v/>
      </c>
      <c r="AS573" s="6" t="str">
        <f>_xlfn.IFNA(IF(IF($AH573=AS$5,VLOOKUP(AI573,buff!$K:$L,2,FALSE),"")=0,"",IF($AH573=AS$5,VLOOKUP(AI573,buff!$K:$L,2,FALSE),"")),"")</f>
        <v/>
      </c>
      <c r="AT573" s="6" t="str">
        <f>_xlfn.IFNA(IF(IF($AH573=AT$5,VLOOKUP(AJ573,buff!$K:$L,2,FALSE),"")=0,"",IF($AH573=AT$5,VLOOKUP(AJ573,buff!$K:$L,2,FALSE),"")),"")</f>
        <v/>
      </c>
      <c r="AU573" s="6" t="str">
        <f>_xlfn.IFNA(IF(IF($AH573=AU$5,VLOOKUP(AK573,buff!$K:$L,2,FALSE),"")=0,"",IF($AH573=AU$5,VLOOKUP(AK573,buff!$K:$L,2,FALSE),"")),"")</f>
        <v/>
      </c>
      <c r="AV573" s="6" t="str">
        <f>_xlfn.IFNA(IF(IF($AH573=AV$5,VLOOKUP(AL573,buff!$K:$L,2,FALSE),"")=0,"",IF($AH573=AV$5,VLOOKUP(AL573,buff!$K:$L,2,FALSE),"")),"")</f>
        <v/>
      </c>
      <c r="AW573" s="6" t="str">
        <f>_xlfn.IFNA(IF(IF($AH573=AW$5,VLOOKUP(AM573,buff!$K:$L,2,FALSE),"")=0,"",IF($AH573=AW$5,VLOOKUP(AM573,buff!$K:$L,2,FALSE),"")),"")</f>
        <v/>
      </c>
      <c r="AX573" s="6" t="e">
        <f>VLOOKUP(AI573,buff!K:P,6,FALSE)</f>
        <v>#N/A</v>
      </c>
      <c r="AY573" t="e">
        <f t="shared" si="160"/>
        <v>#N/A</v>
      </c>
      <c r="AZ573" t="e">
        <f t="shared" si="160"/>
        <v>#N/A</v>
      </c>
      <c r="BA573">
        <f t="shared" si="161"/>
        <v>2</v>
      </c>
      <c r="BB573">
        <f t="shared" si="162"/>
        <v>1</v>
      </c>
    </row>
    <row r="574" spans="1:54" x14ac:dyDescent="0.15">
      <c r="A574" t="str">
        <f t="shared" si="151"/>
        <v>离墟主动技能2等级8</v>
      </c>
      <c r="B574" s="8">
        <v>568</v>
      </c>
      <c r="C574" s="8" t="str">
        <f>VLOOKUP(G574,角色!A:B,2,FALSE)</f>
        <v>离墟</v>
      </c>
      <c r="D574" s="8" t="str">
        <f t="shared" si="157"/>
        <v>主动技能2</v>
      </c>
      <c r="E574" s="8">
        <f t="shared" si="152"/>
        <v>8</v>
      </c>
      <c r="F574" s="8">
        <f t="shared" si="153"/>
        <v>2</v>
      </c>
      <c r="G574" s="8">
        <f t="shared" si="154"/>
        <v>10</v>
      </c>
      <c r="H574" s="4" t="s">
        <v>417</v>
      </c>
      <c r="I574" s="24" t="str">
        <f t="shared" si="166"/>
        <v>对敌方单体造成125%攻击力（+422）点伤害。</v>
      </c>
      <c r="J574" s="4" t="s">
        <v>305</v>
      </c>
      <c r="K574" s="1" t="s">
        <v>103</v>
      </c>
      <c r="L574" s="4" t="s">
        <v>107</v>
      </c>
      <c r="M574" s="4"/>
      <c r="N574" s="4">
        <v>100</v>
      </c>
      <c r="O574" s="4"/>
      <c r="T574" s="6" t="str">
        <f t="shared" si="155"/>
        <v/>
      </c>
      <c r="U574" s="6" t="str">
        <f t="shared" si="156"/>
        <v/>
      </c>
      <c r="Y574">
        <f t="shared" si="167"/>
        <v>50</v>
      </c>
      <c r="Z574">
        <v>125</v>
      </c>
      <c r="AA574" s="23">
        <v>25</v>
      </c>
      <c r="AB574" s="23">
        <f>INT(VLOOKUP(VLOOKUP($C574,角色技能升级比率表!$B:$C,2,FALSE),角色属性概况!E:F,2,FALSE)*VLOOKUP(E574,角色属性概况!I:M,3,FALSE)*AA574/100)</f>
        <v>422</v>
      </c>
      <c r="AE574">
        <v>0</v>
      </c>
      <c r="AF574" s="23">
        <f t="shared" si="158"/>
        <v>2</v>
      </c>
      <c r="AG574" s="23">
        <f t="shared" si="159"/>
        <v>1</v>
      </c>
      <c r="AN574" s="6" t="str">
        <f>_xlfn.IFNA(IF(IF($AH574=AN$5,VLOOKUP(AI574,buff!$K:$L,2,FALSE),"")=0,"",IF($AH574=AN$5,VLOOKUP(AI574,buff!$K:$L,2,FALSE),"")),"")</f>
        <v/>
      </c>
      <c r="AO574" s="6" t="str">
        <f>_xlfn.IFNA(IF(IF($AH574=AO$5,VLOOKUP(AJ574,buff!$K:$L,2,FALSE),"")=0,"",IF($AH574=AO$5,VLOOKUP(AJ574,buff!$K:$L,2,FALSE),"")),"")</f>
        <v/>
      </c>
      <c r="AP574" s="6" t="str">
        <f>_xlfn.IFNA(IF(IF($AH574=AP$5,VLOOKUP(AK574,buff!$K:$L,2,FALSE),"")=0,"",IF($AH574=AP$5,VLOOKUP(AK574,buff!$K:$L,2,FALSE),"")),"")</f>
        <v/>
      </c>
      <c r="AQ574" s="6" t="str">
        <f>_xlfn.IFNA(IF(IF($AH574=AQ$5,VLOOKUP(AL574,buff!$K:$L,2,FALSE),"")=0,"",IF($AH574=AQ$5,VLOOKUP(AL574,buff!$K:$L,2,FALSE),"")),"")</f>
        <v/>
      </c>
      <c r="AR574" s="6" t="str">
        <f>_xlfn.IFNA(IF(IF($AH574=AR$5,VLOOKUP(AM574,buff!$K:$L,2,FALSE),"")=0,"",IF($AH574=AR$5,VLOOKUP(AM574,buff!$K:$L,2,FALSE),"")),"")</f>
        <v/>
      </c>
      <c r="AS574" s="6" t="str">
        <f>_xlfn.IFNA(IF(IF($AH574=AS$5,VLOOKUP(AI574,buff!$K:$L,2,FALSE),"")=0,"",IF($AH574=AS$5,VLOOKUP(AI574,buff!$K:$L,2,FALSE),"")),"")</f>
        <v/>
      </c>
      <c r="AT574" s="6" t="str">
        <f>_xlfn.IFNA(IF(IF($AH574=AT$5,VLOOKUP(AJ574,buff!$K:$L,2,FALSE),"")=0,"",IF($AH574=AT$5,VLOOKUP(AJ574,buff!$K:$L,2,FALSE),"")),"")</f>
        <v/>
      </c>
      <c r="AU574" s="6" t="str">
        <f>_xlfn.IFNA(IF(IF($AH574=AU$5,VLOOKUP(AK574,buff!$K:$L,2,FALSE),"")=0,"",IF($AH574=AU$5,VLOOKUP(AK574,buff!$K:$L,2,FALSE),"")),"")</f>
        <v/>
      </c>
      <c r="AV574" s="6" t="str">
        <f>_xlfn.IFNA(IF(IF($AH574=AV$5,VLOOKUP(AL574,buff!$K:$L,2,FALSE),"")=0,"",IF($AH574=AV$5,VLOOKUP(AL574,buff!$K:$L,2,FALSE),"")),"")</f>
        <v/>
      </c>
      <c r="AW574" s="6" t="str">
        <f>_xlfn.IFNA(IF(IF($AH574=AW$5,VLOOKUP(AM574,buff!$K:$L,2,FALSE),"")=0,"",IF($AH574=AW$5,VLOOKUP(AM574,buff!$K:$L,2,FALSE),"")),"")</f>
        <v/>
      </c>
      <c r="AX574" s="6" t="e">
        <f>VLOOKUP(AI574,buff!K:P,6,FALSE)</f>
        <v>#N/A</v>
      </c>
      <c r="AY574" t="e">
        <f t="shared" si="160"/>
        <v>#N/A</v>
      </c>
      <c r="AZ574" t="e">
        <f t="shared" si="160"/>
        <v>#N/A</v>
      </c>
      <c r="BA574">
        <f t="shared" si="161"/>
        <v>2</v>
      </c>
      <c r="BB574">
        <f t="shared" si="162"/>
        <v>1</v>
      </c>
    </row>
    <row r="575" spans="1:54" x14ac:dyDescent="0.15">
      <c r="A575" t="str">
        <f t="shared" si="151"/>
        <v>离墟主动技能2等级9</v>
      </c>
      <c r="B575" s="8">
        <v>569</v>
      </c>
      <c r="C575" s="8" t="str">
        <f>VLOOKUP(G575,角色!A:B,2,FALSE)</f>
        <v>离墟</v>
      </c>
      <c r="D575" s="8" t="str">
        <f t="shared" si="157"/>
        <v>主动技能2</v>
      </c>
      <c r="E575" s="8">
        <f t="shared" si="152"/>
        <v>9</v>
      </c>
      <c r="F575" s="8">
        <f t="shared" si="153"/>
        <v>2</v>
      </c>
      <c r="G575" s="8">
        <f t="shared" si="154"/>
        <v>10</v>
      </c>
      <c r="H575" s="4" t="s">
        <v>417</v>
      </c>
      <c r="I575" s="24" t="str">
        <f t="shared" si="166"/>
        <v>对敌方单体造成125%攻击力（+520）点伤害。</v>
      </c>
      <c r="J575" s="4" t="s">
        <v>305</v>
      </c>
      <c r="K575" s="1" t="s">
        <v>103</v>
      </c>
      <c r="L575" s="4" t="s">
        <v>107</v>
      </c>
      <c r="M575" s="4"/>
      <c r="N575" s="4">
        <v>100</v>
      </c>
      <c r="O575" s="4"/>
      <c r="T575" s="6" t="str">
        <f t="shared" si="155"/>
        <v/>
      </c>
      <c r="U575" s="6" t="str">
        <f t="shared" si="156"/>
        <v/>
      </c>
      <c r="Y575">
        <f t="shared" si="167"/>
        <v>50</v>
      </c>
      <c r="Z575">
        <v>125</v>
      </c>
      <c r="AA575" s="23">
        <v>25</v>
      </c>
      <c r="AB575" s="23">
        <f>INT(VLOOKUP(VLOOKUP($C575,角色技能升级比率表!$B:$C,2,FALSE),角色属性概况!E:F,2,FALSE)*VLOOKUP(E575,角色属性概况!I:M,3,FALSE)*AA575/100)</f>
        <v>520</v>
      </c>
      <c r="AE575">
        <v>0</v>
      </c>
      <c r="AF575" s="23">
        <f t="shared" si="158"/>
        <v>2</v>
      </c>
      <c r="AG575" s="23">
        <f t="shared" si="159"/>
        <v>1</v>
      </c>
      <c r="AN575" s="6" t="str">
        <f>_xlfn.IFNA(IF(IF($AH575=AN$5,VLOOKUP(AI575,buff!$K:$L,2,FALSE),"")=0,"",IF($AH575=AN$5,VLOOKUP(AI575,buff!$K:$L,2,FALSE),"")),"")</f>
        <v/>
      </c>
      <c r="AO575" s="6" t="str">
        <f>_xlfn.IFNA(IF(IF($AH575=AO$5,VLOOKUP(AJ575,buff!$K:$L,2,FALSE),"")=0,"",IF($AH575=AO$5,VLOOKUP(AJ575,buff!$K:$L,2,FALSE),"")),"")</f>
        <v/>
      </c>
      <c r="AP575" s="6" t="str">
        <f>_xlfn.IFNA(IF(IF($AH575=AP$5,VLOOKUP(AK575,buff!$K:$L,2,FALSE),"")=0,"",IF($AH575=AP$5,VLOOKUP(AK575,buff!$K:$L,2,FALSE),"")),"")</f>
        <v/>
      </c>
      <c r="AQ575" s="6" t="str">
        <f>_xlfn.IFNA(IF(IF($AH575=AQ$5,VLOOKUP(AL575,buff!$K:$L,2,FALSE),"")=0,"",IF($AH575=AQ$5,VLOOKUP(AL575,buff!$K:$L,2,FALSE),"")),"")</f>
        <v/>
      </c>
      <c r="AR575" s="6" t="str">
        <f>_xlfn.IFNA(IF(IF($AH575=AR$5,VLOOKUP(AM575,buff!$K:$L,2,FALSE),"")=0,"",IF($AH575=AR$5,VLOOKUP(AM575,buff!$K:$L,2,FALSE),"")),"")</f>
        <v/>
      </c>
      <c r="AS575" s="6" t="str">
        <f>_xlfn.IFNA(IF(IF($AH575=AS$5,VLOOKUP(AI575,buff!$K:$L,2,FALSE),"")=0,"",IF($AH575=AS$5,VLOOKUP(AI575,buff!$K:$L,2,FALSE),"")),"")</f>
        <v/>
      </c>
      <c r="AT575" s="6" t="str">
        <f>_xlfn.IFNA(IF(IF($AH575=AT$5,VLOOKUP(AJ575,buff!$K:$L,2,FALSE),"")=0,"",IF($AH575=AT$5,VLOOKUP(AJ575,buff!$K:$L,2,FALSE),"")),"")</f>
        <v/>
      </c>
      <c r="AU575" s="6" t="str">
        <f>_xlfn.IFNA(IF(IF($AH575=AU$5,VLOOKUP(AK575,buff!$K:$L,2,FALSE),"")=0,"",IF($AH575=AU$5,VLOOKUP(AK575,buff!$K:$L,2,FALSE),"")),"")</f>
        <v/>
      </c>
      <c r="AV575" s="6" t="str">
        <f>_xlfn.IFNA(IF(IF($AH575=AV$5,VLOOKUP(AL575,buff!$K:$L,2,FALSE),"")=0,"",IF($AH575=AV$5,VLOOKUP(AL575,buff!$K:$L,2,FALSE),"")),"")</f>
        <v/>
      </c>
      <c r="AW575" s="6" t="str">
        <f>_xlfn.IFNA(IF(IF($AH575=AW$5,VLOOKUP(AM575,buff!$K:$L,2,FALSE),"")=0,"",IF($AH575=AW$5,VLOOKUP(AM575,buff!$K:$L,2,FALSE),"")),"")</f>
        <v/>
      </c>
      <c r="AX575" s="6" t="e">
        <f>VLOOKUP(AI575,buff!K:P,6,FALSE)</f>
        <v>#N/A</v>
      </c>
      <c r="AY575" t="e">
        <f t="shared" si="160"/>
        <v>#N/A</v>
      </c>
      <c r="AZ575" t="e">
        <f t="shared" si="160"/>
        <v>#N/A</v>
      </c>
      <c r="BA575">
        <f t="shared" si="161"/>
        <v>2</v>
      </c>
      <c r="BB575">
        <f t="shared" si="162"/>
        <v>1</v>
      </c>
    </row>
    <row r="576" spans="1:54" x14ac:dyDescent="0.15">
      <c r="A576" t="str">
        <f t="shared" si="151"/>
        <v>离墟主动技能2等级10</v>
      </c>
      <c r="B576" s="8">
        <v>570</v>
      </c>
      <c r="C576" s="8" t="str">
        <f>VLOOKUP(G576,角色!A:B,2,FALSE)</f>
        <v>离墟</v>
      </c>
      <c r="D576" s="8" t="str">
        <f t="shared" si="157"/>
        <v>主动技能2</v>
      </c>
      <c r="E576" s="8">
        <f t="shared" si="152"/>
        <v>10</v>
      </c>
      <c r="F576" s="8">
        <f t="shared" si="153"/>
        <v>2</v>
      </c>
      <c r="G576" s="8">
        <f t="shared" si="154"/>
        <v>10</v>
      </c>
      <c r="H576" s="4" t="s">
        <v>417</v>
      </c>
      <c r="I576" s="24" t="str">
        <f t="shared" si="166"/>
        <v>对敌方单体造成125%攻击力（+640）点伤害。</v>
      </c>
      <c r="J576" s="4" t="s">
        <v>305</v>
      </c>
      <c r="K576" s="1" t="s">
        <v>103</v>
      </c>
      <c r="L576" s="4" t="s">
        <v>107</v>
      </c>
      <c r="M576" s="4"/>
      <c r="N576" s="4">
        <v>100</v>
      </c>
      <c r="O576" s="4"/>
      <c r="T576" s="6" t="str">
        <f t="shared" si="155"/>
        <v/>
      </c>
      <c r="U576" s="6" t="str">
        <f t="shared" si="156"/>
        <v/>
      </c>
      <c r="Y576">
        <f t="shared" si="167"/>
        <v>50</v>
      </c>
      <c r="Z576">
        <v>125</v>
      </c>
      <c r="AA576" s="23">
        <v>25</v>
      </c>
      <c r="AB576" s="23">
        <f>INT(VLOOKUP(VLOOKUP($C576,角色技能升级比率表!$B:$C,2,FALSE),角色属性概况!E:F,2,FALSE)*VLOOKUP(E576,角色属性概况!I:M,3,FALSE)*AA576/100)</f>
        <v>640</v>
      </c>
      <c r="AE576">
        <v>0</v>
      </c>
      <c r="AF576" s="23">
        <f t="shared" si="158"/>
        <v>2</v>
      </c>
      <c r="AG576" s="23">
        <f t="shared" si="159"/>
        <v>1</v>
      </c>
      <c r="AN576" s="6" t="str">
        <f>_xlfn.IFNA(IF(IF($AH576=AN$5,VLOOKUP(AI576,buff!$K:$L,2,FALSE),"")=0,"",IF($AH576=AN$5,VLOOKUP(AI576,buff!$K:$L,2,FALSE),"")),"")</f>
        <v/>
      </c>
      <c r="AO576" s="6" t="str">
        <f>_xlfn.IFNA(IF(IF($AH576=AO$5,VLOOKUP(AJ576,buff!$K:$L,2,FALSE),"")=0,"",IF($AH576=AO$5,VLOOKUP(AJ576,buff!$K:$L,2,FALSE),"")),"")</f>
        <v/>
      </c>
      <c r="AP576" s="6" t="str">
        <f>_xlfn.IFNA(IF(IF($AH576=AP$5,VLOOKUP(AK576,buff!$K:$L,2,FALSE),"")=0,"",IF($AH576=AP$5,VLOOKUP(AK576,buff!$K:$L,2,FALSE),"")),"")</f>
        <v/>
      </c>
      <c r="AQ576" s="6" t="str">
        <f>_xlfn.IFNA(IF(IF($AH576=AQ$5,VLOOKUP(AL576,buff!$K:$L,2,FALSE),"")=0,"",IF($AH576=AQ$5,VLOOKUP(AL576,buff!$K:$L,2,FALSE),"")),"")</f>
        <v/>
      </c>
      <c r="AR576" s="6" t="str">
        <f>_xlfn.IFNA(IF(IF($AH576=AR$5,VLOOKUP(AM576,buff!$K:$L,2,FALSE),"")=0,"",IF($AH576=AR$5,VLOOKUP(AM576,buff!$K:$L,2,FALSE),"")),"")</f>
        <v/>
      </c>
      <c r="AS576" s="6" t="str">
        <f>_xlfn.IFNA(IF(IF($AH576=AS$5,VLOOKUP(AI576,buff!$K:$L,2,FALSE),"")=0,"",IF($AH576=AS$5,VLOOKUP(AI576,buff!$K:$L,2,FALSE),"")),"")</f>
        <v/>
      </c>
      <c r="AT576" s="6" t="str">
        <f>_xlfn.IFNA(IF(IF($AH576=AT$5,VLOOKUP(AJ576,buff!$K:$L,2,FALSE),"")=0,"",IF($AH576=AT$5,VLOOKUP(AJ576,buff!$K:$L,2,FALSE),"")),"")</f>
        <v/>
      </c>
      <c r="AU576" s="6" t="str">
        <f>_xlfn.IFNA(IF(IF($AH576=AU$5,VLOOKUP(AK576,buff!$K:$L,2,FALSE),"")=0,"",IF($AH576=AU$5,VLOOKUP(AK576,buff!$K:$L,2,FALSE),"")),"")</f>
        <v/>
      </c>
      <c r="AV576" s="6" t="str">
        <f>_xlfn.IFNA(IF(IF($AH576=AV$5,VLOOKUP(AL576,buff!$K:$L,2,FALSE),"")=0,"",IF($AH576=AV$5,VLOOKUP(AL576,buff!$K:$L,2,FALSE),"")),"")</f>
        <v/>
      </c>
      <c r="AW576" s="6" t="str">
        <f>_xlfn.IFNA(IF(IF($AH576=AW$5,VLOOKUP(AM576,buff!$K:$L,2,FALSE),"")=0,"",IF($AH576=AW$5,VLOOKUP(AM576,buff!$K:$L,2,FALSE),"")),"")</f>
        <v/>
      </c>
      <c r="AX576" s="6" t="e">
        <f>VLOOKUP(AI576,buff!K:P,6,FALSE)</f>
        <v>#N/A</v>
      </c>
      <c r="AY576" t="e">
        <f t="shared" si="160"/>
        <v>#N/A</v>
      </c>
      <c r="AZ576" t="e">
        <f t="shared" si="160"/>
        <v>#N/A</v>
      </c>
      <c r="BA576">
        <f t="shared" si="161"/>
        <v>2</v>
      </c>
      <c r="BB576">
        <f t="shared" si="162"/>
        <v>1</v>
      </c>
    </row>
    <row r="577" spans="1:54" x14ac:dyDescent="0.15">
      <c r="A577" t="str">
        <f t="shared" si="151"/>
        <v>离墟主动技能2等级11</v>
      </c>
      <c r="B577" s="8">
        <v>571</v>
      </c>
      <c r="C577" s="8" t="str">
        <f>VLOOKUP(G577,角色!A:B,2,FALSE)</f>
        <v>离墟</v>
      </c>
      <c r="D577" s="8" t="str">
        <f t="shared" si="157"/>
        <v>主动技能2</v>
      </c>
      <c r="E577" s="8">
        <f t="shared" si="152"/>
        <v>11</v>
      </c>
      <c r="F577" s="8">
        <f t="shared" si="153"/>
        <v>2</v>
      </c>
      <c r="G577" s="8">
        <f t="shared" si="154"/>
        <v>10</v>
      </c>
      <c r="H577" s="4" t="s">
        <v>417</v>
      </c>
      <c r="I577" s="24" t="str">
        <f t="shared" si="166"/>
        <v>对敌方单体造成125%攻击力（+788）点伤害。</v>
      </c>
      <c r="J577" s="4" t="s">
        <v>305</v>
      </c>
      <c r="K577" s="1" t="s">
        <v>103</v>
      </c>
      <c r="L577" s="4" t="s">
        <v>107</v>
      </c>
      <c r="M577" s="4"/>
      <c r="N577" s="4">
        <v>100</v>
      </c>
      <c r="O577" s="4"/>
      <c r="T577" s="6" t="str">
        <f t="shared" si="155"/>
        <v/>
      </c>
      <c r="U577" s="6" t="str">
        <f t="shared" si="156"/>
        <v/>
      </c>
      <c r="Y577">
        <f t="shared" si="167"/>
        <v>50</v>
      </c>
      <c r="Z577">
        <v>125</v>
      </c>
      <c r="AA577" s="23">
        <v>25</v>
      </c>
      <c r="AB577" s="23">
        <f>INT(VLOOKUP(VLOOKUP($C577,角色技能升级比率表!$B:$C,2,FALSE),角色属性概况!E:F,2,FALSE)*VLOOKUP(E577,角色属性概况!I:M,3,FALSE)*AA577/100)</f>
        <v>788</v>
      </c>
      <c r="AE577">
        <v>0</v>
      </c>
      <c r="AF577" s="23">
        <f t="shared" si="158"/>
        <v>2</v>
      </c>
      <c r="AG577" s="23">
        <f t="shared" si="159"/>
        <v>1</v>
      </c>
      <c r="AN577" s="6" t="str">
        <f>_xlfn.IFNA(IF(IF($AH577=AN$5,VLOOKUP(AI577,buff!$K:$L,2,FALSE),"")=0,"",IF($AH577=AN$5,VLOOKUP(AI577,buff!$K:$L,2,FALSE),"")),"")</f>
        <v/>
      </c>
      <c r="AO577" s="6" t="str">
        <f>_xlfn.IFNA(IF(IF($AH577=AO$5,VLOOKUP(AJ577,buff!$K:$L,2,FALSE),"")=0,"",IF($AH577=AO$5,VLOOKUP(AJ577,buff!$K:$L,2,FALSE),"")),"")</f>
        <v/>
      </c>
      <c r="AP577" s="6" t="str">
        <f>_xlfn.IFNA(IF(IF($AH577=AP$5,VLOOKUP(AK577,buff!$K:$L,2,FALSE),"")=0,"",IF($AH577=AP$5,VLOOKUP(AK577,buff!$K:$L,2,FALSE),"")),"")</f>
        <v/>
      </c>
      <c r="AQ577" s="6" t="str">
        <f>_xlfn.IFNA(IF(IF($AH577=AQ$5,VLOOKUP(AL577,buff!$K:$L,2,FALSE),"")=0,"",IF($AH577=AQ$5,VLOOKUP(AL577,buff!$K:$L,2,FALSE),"")),"")</f>
        <v/>
      </c>
      <c r="AR577" s="6" t="str">
        <f>_xlfn.IFNA(IF(IF($AH577=AR$5,VLOOKUP(AM577,buff!$K:$L,2,FALSE),"")=0,"",IF($AH577=AR$5,VLOOKUP(AM577,buff!$K:$L,2,FALSE),"")),"")</f>
        <v/>
      </c>
      <c r="AS577" s="6" t="str">
        <f>_xlfn.IFNA(IF(IF($AH577=AS$5,VLOOKUP(AI577,buff!$K:$L,2,FALSE),"")=0,"",IF($AH577=AS$5,VLOOKUP(AI577,buff!$K:$L,2,FALSE),"")),"")</f>
        <v/>
      </c>
      <c r="AT577" s="6" t="str">
        <f>_xlfn.IFNA(IF(IF($AH577=AT$5,VLOOKUP(AJ577,buff!$K:$L,2,FALSE),"")=0,"",IF($AH577=AT$5,VLOOKUP(AJ577,buff!$K:$L,2,FALSE),"")),"")</f>
        <v/>
      </c>
      <c r="AU577" s="6" t="str">
        <f>_xlfn.IFNA(IF(IF($AH577=AU$5,VLOOKUP(AK577,buff!$K:$L,2,FALSE),"")=0,"",IF($AH577=AU$5,VLOOKUP(AK577,buff!$K:$L,2,FALSE),"")),"")</f>
        <v/>
      </c>
      <c r="AV577" s="6" t="str">
        <f>_xlfn.IFNA(IF(IF($AH577=AV$5,VLOOKUP(AL577,buff!$K:$L,2,FALSE),"")=0,"",IF($AH577=AV$5,VLOOKUP(AL577,buff!$K:$L,2,FALSE),"")),"")</f>
        <v/>
      </c>
      <c r="AW577" s="6" t="str">
        <f>_xlfn.IFNA(IF(IF($AH577=AW$5,VLOOKUP(AM577,buff!$K:$L,2,FALSE),"")=0,"",IF($AH577=AW$5,VLOOKUP(AM577,buff!$K:$L,2,FALSE),"")),"")</f>
        <v/>
      </c>
      <c r="AX577" s="6" t="e">
        <f>VLOOKUP(AI577,buff!K:P,6,FALSE)</f>
        <v>#N/A</v>
      </c>
      <c r="AY577" t="e">
        <f t="shared" si="160"/>
        <v>#N/A</v>
      </c>
      <c r="AZ577" t="e">
        <f t="shared" si="160"/>
        <v>#N/A</v>
      </c>
      <c r="BA577">
        <f t="shared" si="161"/>
        <v>2</v>
      </c>
      <c r="BB577">
        <f t="shared" si="162"/>
        <v>1</v>
      </c>
    </row>
    <row r="578" spans="1:54" x14ac:dyDescent="0.15">
      <c r="A578" t="str">
        <f t="shared" si="151"/>
        <v>离墟主动技能2等级12</v>
      </c>
      <c r="B578" s="8">
        <v>572</v>
      </c>
      <c r="C578" s="8" t="str">
        <f>VLOOKUP(G578,角色!A:B,2,FALSE)</f>
        <v>离墟</v>
      </c>
      <c r="D578" s="8" t="str">
        <f t="shared" si="157"/>
        <v>主动技能2</v>
      </c>
      <c r="E578" s="8">
        <f t="shared" si="152"/>
        <v>12</v>
      </c>
      <c r="F578" s="8">
        <f t="shared" si="153"/>
        <v>2</v>
      </c>
      <c r="G578" s="8">
        <f t="shared" si="154"/>
        <v>10</v>
      </c>
      <c r="H578" s="4" t="s">
        <v>417</v>
      </c>
      <c r="I578" s="24" t="str">
        <f t="shared" si="166"/>
        <v>对敌方单体造成125%攻击力（+970）点伤害。</v>
      </c>
      <c r="J578" s="4" t="s">
        <v>305</v>
      </c>
      <c r="K578" s="1" t="s">
        <v>103</v>
      </c>
      <c r="L578" s="4" t="s">
        <v>107</v>
      </c>
      <c r="M578" s="4"/>
      <c r="N578" s="4">
        <v>100</v>
      </c>
      <c r="O578" s="4"/>
      <c r="T578" s="6" t="str">
        <f t="shared" si="155"/>
        <v/>
      </c>
      <c r="U578" s="6" t="str">
        <f t="shared" si="156"/>
        <v/>
      </c>
      <c r="Y578">
        <f t="shared" si="167"/>
        <v>50</v>
      </c>
      <c r="Z578">
        <v>125</v>
      </c>
      <c r="AA578" s="23">
        <v>25</v>
      </c>
      <c r="AB578" s="23">
        <f>INT(VLOOKUP(VLOOKUP($C578,角色技能升级比率表!$B:$C,2,FALSE),角色属性概况!E:F,2,FALSE)*VLOOKUP(E578,角色属性概况!I:M,3,FALSE)*AA578/100)</f>
        <v>970</v>
      </c>
      <c r="AE578">
        <v>0</v>
      </c>
      <c r="AF578" s="23">
        <f t="shared" si="158"/>
        <v>2</v>
      </c>
      <c r="AG578" s="23">
        <f t="shared" si="159"/>
        <v>1</v>
      </c>
      <c r="AN578" s="6" t="str">
        <f>_xlfn.IFNA(IF(IF($AH578=AN$5,VLOOKUP(AI578,buff!$K:$L,2,FALSE),"")=0,"",IF($AH578=AN$5,VLOOKUP(AI578,buff!$K:$L,2,FALSE),"")),"")</f>
        <v/>
      </c>
      <c r="AO578" s="6" t="str">
        <f>_xlfn.IFNA(IF(IF($AH578=AO$5,VLOOKUP(AJ578,buff!$K:$L,2,FALSE),"")=0,"",IF($AH578=AO$5,VLOOKUP(AJ578,buff!$K:$L,2,FALSE),"")),"")</f>
        <v/>
      </c>
      <c r="AP578" s="6" t="str">
        <f>_xlfn.IFNA(IF(IF($AH578=AP$5,VLOOKUP(AK578,buff!$K:$L,2,FALSE),"")=0,"",IF($AH578=AP$5,VLOOKUP(AK578,buff!$K:$L,2,FALSE),"")),"")</f>
        <v/>
      </c>
      <c r="AQ578" s="6" t="str">
        <f>_xlfn.IFNA(IF(IF($AH578=AQ$5,VLOOKUP(AL578,buff!$K:$L,2,FALSE),"")=0,"",IF($AH578=AQ$5,VLOOKUP(AL578,buff!$K:$L,2,FALSE),"")),"")</f>
        <v/>
      </c>
      <c r="AR578" s="6" t="str">
        <f>_xlfn.IFNA(IF(IF($AH578=AR$5,VLOOKUP(AM578,buff!$K:$L,2,FALSE),"")=0,"",IF($AH578=AR$5,VLOOKUP(AM578,buff!$K:$L,2,FALSE),"")),"")</f>
        <v/>
      </c>
      <c r="AS578" s="6" t="str">
        <f>_xlfn.IFNA(IF(IF($AH578=AS$5,VLOOKUP(AI578,buff!$K:$L,2,FALSE),"")=0,"",IF($AH578=AS$5,VLOOKUP(AI578,buff!$K:$L,2,FALSE),"")),"")</f>
        <v/>
      </c>
      <c r="AT578" s="6" t="str">
        <f>_xlfn.IFNA(IF(IF($AH578=AT$5,VLOOKUP(AJ578,buff!$K:$L,2,FALSE),"")=0,"",IF($AH578=AT$5,VLOOKUP(AJ578,buff!$K:$L,2,FALSE),"")),"")</f>
        <v/>
      </c>
      <c r="AU578" s="6" t="str">
        <f>_xlfn.IFNA(IF(IF($AH578=AU$5,VLOOKUP(AK578,buff!$K:$L,2,FALSE),"")=0,"",IF($AH578=AU$5,VLOOKUP(AK578,buff!$K:$L,2,FALSE),"")),"")</f>
        <v/>
      </c>
      <c r="AV578" s="6" t="str">
        <f>_xlfn.IFNA(IF(IF($AH578=AV$5,VLOOKUP(AL578,buff!$K:$L,2,FALSE),"")=0,"",IF($AH578=AV$5,VLOOKUP(AL578,buff!$K:$L,2,FALSE),"")),"")</f>
        <v/>
      </c>
      <c r="AW578" s="6" t="str">
        <f>_xlfn.IFNA(IF(IF($AH578=AW$5,VLOOKUP(AM578,buff!$K:$L,2,FALSE),"")=0,"",IF($AH578=AW$5,VLOOKUP(AM578,buff!$K:$L,2,FALSE),"")),"")</f>
        <v/>
      </c>
      <c r="AX578" s="6" t="e">
        <f>VLOOKUP(AI578,buff!K:P,6,FALSE)</f>
        <v>#N/A</v>
      </c>
      <c r="AY578" t="e">
        <f t="shared" si="160"/>
        <v>#N/A</v>
      </c>
      <c r="AZ578" t="e">
        <f t="shared" si="160"/>
        <v>#N/A</v>
      </c>
      <c r="BA578">
        <f t="shared" si="161"/>
        <v>2</v>
      </c>
      <c r="BB578">
        <f t="shared" si="162"/>
        <v>1</v>
      </c>
    </row>
    <row r="579" spans="1:54" x14ac:dyDescent="0.15">
      <c r="A579" t="str">
        <f t="shared" si="151"/>
        <v>离墟主动技能2等级13</v>
      </c>
      <c r="B579" s="8">
        <v>573</v>
      </c>
      <c r="C579" s="8" t="str">
        <f>VLOOKUP(G579,角色!A:B,2,FALSE)</f>
        <v>离墟</v>
      </c>
      <c r="D579" s="8" t="str">
        <f t="shared" si="157"/>
        <v>主动技能2</v>
      </c>
      <c r="E579" s="8">
        <f t="shared" si="152"/>
        <v>13</v>
      </c>
      <c r="F579" s="8">
        <f t="shared" si="153"/>
        <v>2</v>
      </c>
      <c r="G579" s="8">
        <f t="shared" si="154"/>
        <v>10</v>
      </c>
      <c r="H579" s="4" t="s">
        <v>417</v>
      </c>
      <c r="I579" s="24" t="str">
        <f t="shared" si="166"/>
        <v>对敌方单体造成125%攻击力（+1195）点伤害。</v>
      </c>
      <c r="J579" s="4" t="s">
        <v>305</v>
      </c>
      <c r="K579" s="1" t="s">
        <v>103</v>
      </c>
      <c r="L579" s="4" t="s">
        <v>107</v>
      </c>
      <c r="M579" s="4"/>
      <c r="N579" s="4">
        <v>100</v>
      </c>
      <c r="O579" s="4"/>
      <c r="T579" s="6" t="str">
        <f t="shared" si="155"/>
        <v/>
      </c>
      <c r="U579" s="6" t="str">
        <f t="shared" si="156"/>
        <v/>
      </c>
      <c r="Y579">
        <f t="shared" si="167"/>
        <v>50</v>
      </c>
      <c r="Z579">
        <v>125</v>
      </c>
      <c r="AA579" s="23">
        <v>25</v>
      </c>
      <c r="AB579" s="23">
        <f>INT(VLOOKUP(VLOOKUP($C579,角色技能升级比率表!$B:$C,2,FALSE),角色属性概况!E:F,2,FALSE)*VLOOKUP(E579,角色属性概况!I:M,3,FALSE)*AA579/100)</f>
        <v>1195</v>
      </c>
      <c r="AE579">
        <v>0</v>
      </c>
      <c r="AF579" s="23">
        <f t="shared" si="158"/>
        <v>2</v>
      </c>
      <c r="AG579" s="23">
        <f t="shared" si="159"/>
        <v>1</v>
      </c>
      <c r="AN579" s="6" t="str">
        <f>_xlfn.IFNA(IF(IF($AH579=AN$5,VLOOKUP(AI579,buff!$K:$L,2,FALSE),"")=0,"",IF($AH579=AN$5,VLOOKUP(AI579,buff!$K:$L,2,FALSE),"")),"")</f>
        <v/>
      </c>
      <c r="AO579" s="6" t="str">
        <f>_xlfn.IFNA(IF(IF($AH579=AO$5,VLOOKUP(AJ579,buff!$K:$L,2,FALSE),"")=0,"",IF($AH579=AO$5,VLOOKUP(AJ579,buff!$K:$L,2,FALSE),"")),"")</f>
        <v/>
      </c>
      <c r="AP579" s="6" t="str">
        <f>_xlfn.IFNA(IF(IF($AH579=AP$5,VLOOKUP(AK579,buff!$K:$L,2,FALSE),"")=0,"",IF($AH579=AP$5,VLOOKUP(AK579,buff!$K:$L,2,FALSE),"")),"")</f>
        <v/>
      </c>
      <c r="AQ579" s="6" t="str">
        <f>_xlfn.IFNA(IF(IF($AH579=AQ$5,VLOOKUP(AL579,buff!$K:$L,2,FALSE),"")=0,"",IF($AH579=AQ$5,VLOOKUP(AL579,buff!$K:$L,2,FALSE),"")),"")</f>
        <v/>
      </c>
      <c r="AR579" s="6" t="str">
        <f>_xlfn.IFNA(IF(IF($AH579=AR$5,VLOOKUP(AM579,buff!$K:$L,2,FALSE),"")=0,"",IF($AH579=AR$5,VLOOKUP(AM579,buff!$K:$L,2,FALSE),"")),"")</f>
        <v/>
      </c>
      <c r="AS579" s="6" t="str">
        <f>_xlfn.IFNA(IF(IF($AH579=AS$5,VLOOKUP(AI579,buff!$K:$L,2,FALSE),"")=0,"",IF($AH579=AS$5,VLOOKUP(AI579,buff!$K:$L,2,FALSE),"")),"")</f>
        <v/>
      </c>
      <c r="AT579" s="6" t="str">
        <f>_xlfn.IFNA(IF(IF($AH579=AT$5,VLOOKUP(AJ579,buff!$K:$L,2,FALSE),"")=0,"",IF($AH579=AT$5,VLOOKUP(AJ579,buff!$K:$L,2,FALSE),"")),"")</f>
        <v/>
      </c>
      <c r="AU579" s="6" t="str">
        <f>_xlfn.IFNA(IF(IF($AH579=AU$5,VLOOKUP(AK579,buff!$K:$L,2,FALSE),"")=0,"",IF($AH579=AU$5,VLOOKUP(AK579,buff!$K:$L,2,FALSE),"")),"")</f>
        <v/>
      </c>
      <c r="AV579" s="6" t="str">
        <f>_xlfn.IFNA(IF(IF($AH579=AV$5,VLOOKUP(AL579,buff!$K:$L,2,FALSE),"")=0,"",IF($AH579=AV$5,VLOOKUP(AL579,buff!$K:$L,2,FALSE),"")),"")</f>
        <v/>
      </c>
      <c r="AW579" s="6" t="str">
        <f>_xlfn.IFNA(IF(IF($AH579=AW$5,VLOOKUP(AM579,buff!$K:$L,2,FALSE),"")=0,"",IF($AH579=AW$5,VLOOKUP(AM579,buff!$K:$L,2,FALSE),"")),"")</f>
        <v/>
      </c>
      <c r="AX579" s="6" t="e">
        <f>VLOOKUP(AI579,buff!K:P,6,FALSE)</f>
        <v>#N/A</v>
      </c>
      <c r="AY579" t="e">
        <f t="shared" si="160"/>
        <v>#N/A</v>
      </c>
      <c r="AZ579" t="e">
        <f t="shared" si="160"/>
        <v>#N/A</v>
      </c>
      <c r="BA579">
        <f t="shared" si="161"/>
        <v>2</v>
      </c>
      <c r="BB579">
        <f t="shared" si="162"/>
        <v>1</v>
      </c>
    </row>
    <row r="580" spans="1:54" x14ac:dyDescent="0.15">
      <c r="A580" t="str">
        <f t="shared" si="151"/>
        <v>离墟主动技能2等级14</v>
      </c>
      <c r="B580" s="8">
        <v>574</v>
      </c>
      <c r="C580" s="8" t="str">
        <f>VLOOKUP(G580,角色!A:B,2,FALSE)</f>
        <v>离墟</v>
      </c>
      <c r="D580" s="8" t="str">
        <f t="shared" si="157"/>
        <v>主动技能2</v>
      </c>
      <c r="E580" s="8">
        <f t="shared" si="152"/>
        <v>14</v>
      </c>
      <c r="F580" s="8">
        <f t="shared" si="153"/>
        <v>2</v>
      </c>
      <c r="G580" s="8">
        <f t="shared" si="154"/>
        <v>10</v>
      </c>
      <c r="H580" s="4" t="s">
        <v>417</v>
      </c>
      <c r="I580" s="24" t="str">
        <f t="shared" si="166"/>
        <v>对敌方单体造成125%攻击力（+1471）点伤害。</v>
      </c>
      <c r="J580" s="4" t="s">
        <v>305</v>
      </c>
      <c r="K580" s="1" t="s">
        <v>103</v>
      </c>
      <c r="L580" s="4" t="s">
        <v>107</v>
      </c>
      <c r="M580" s="4"/>
      <c r="N580" s="4">
        <v>100</v>
      </c>
      <c r="O580" s="4"/>
      <c r="T580" s="6" t="str">
        <f t="shared" si="155"/>
        <v/>
      </c>
      <c r="U580" s="6" t="str">
        <f t="shared" si="156"/>
        <v/>
      </c>
      <c r="Y580">
        <f t="shared" si="167"/>
        <v>50</v>
      </c>
      <c r="Z580">
        <v>125</v>
      </c>
      <c r="AA580" s="23">
        <v>25</v>
      </c>
      <c r="AB580" s="23">
        <f>INT(VLOOKUP(VLOOKUP($C580,角色技能升级比率表!$B:$C,2,FALSE),角色属性概况!E:F,2,FALSE)*VLOOKUP(E580,角色属性概况!I:M,3,FALSE)*AA580/100)</f>
        <v>1471</v>
      </c>
      <c r="AE580">
        <v>0</v>
      </c>
      <c r="AF580" s="23">
        <f t="shared" si="158"/>
        <v>2</v>
      </c>
      <c r="AG580" s="23">
        <f t="shared" si="159"/>
        <v>1</v>
      </c>
      <c r="AN580" s="6" t="str">
        <f>_xlfn.IFNA(IF(IF($AH580=AN$5,VLOOKUP(AI580,buff!$K:$L,2,FALSE),"")=0,"",IF($AH580=AN$5,VLOOKUP(AI580,buff!$K:$L,2,FALSE),"")),"")</f>
        <v/>
      </c>
      <c r="AO580" s="6" t="str">
        <f>_xlfn.IFNA(IF(IF($AH580=AO$5,VLOOKUP(AJ580,buff!$K:$L,2,FALSE),"")=0,"",IF($AH580=AO$5,VLOOKUP(AJ580,buff!$K:$L,2,FALSE),"")),"")</f>
        <v/>
      </c>
      <c r="AP580" s="6" t="str">
        <f>_xlfn.IFNA(IF(IF($AH580=AP$5,VLOOKUP(AK580,buff!$K:$L,2,FALSE),"")=0,"",IF($AH580=AP$5,VLOOKUP(AK580,buff!$K:$L,2,FALSE),"")),"")</f>
        <v/>
      </c>
      <c r="AQ580" s="6" t="str">
        <f>_xlfn.IFNA(IF(IF($AH580=AQ$5,VLOOKUP(AL580,buff!$K:$L,2,FALSE),"")=0,"",IF($AH580=AQ$5,VLOOKUP(AL580,buff!$K:$L,2,FALSE),"")),"")</f>
        <v/>
      </c>
      <c r="AR580" s="6" t="str">
        <f>_xlfn.IFNA(IF(IF($AH580=AR$5,VLOOKUP(AM580,buff!$K:$L,2,FALSE),"")=0,"",IF($AH580=AR$5,VLOOKUP(AM580,buff!$K:$L,2,FALSE),"")),"")</f>
        <v/>
      </c>
      <c r="AS580" s="6" t="str">
        <f>_xlfn.IFNA(IF(IF($AH580=AS$5,VLOOKUP(AI580,buff!$K:$L,2,FALSE),"")=0,"",IF($AH580=AS$5,VLOOKUP(AI580,buff!$K:$L,2,FALSE),"")),"")</f>
        <v/>
      </c>
      <c r="AT580" s="6" t="str">
        <f>_xlfn.IFNA(IF(IF($AH580=AT$5,VLOOKUP(AJ580,buff!$K:$L,2,FALSE),"")=0,"",IF($AH580=AT$5,VLOOKUP(AJ580,buff!$K:$L,2,FALSE),"")),"")</f>
        <v/>
      </c>
      <c r="AU580" s="6" t="str">
        <f>_xlfn.IFNA(IF(IF($AH580=AU$5,VLOOKUP(AK580,buff!$K:$L,2,FALSE),"")=0,"",IF($AH580=AU$5,VLOOKUP(AK580,buff!$K:$L,2,FALSE),"")),"")</f>
        <v/>
      </c>
      <c r="AV580" s="6" t="str">
        <f>_xlfn.IFNA(IF(IF($AH580=AV$5,VLOOKUP(AL580,buff!$K:$L,2,FALSE),"")=0,"",IF($AH580=AV$5,VLOOKUP(AL580,buff!$K:$L,2,FALSE),"")),"")</f>
        <v/>
      </c>
      <c r="AW580" s="6" t="str">
        <f>_xlfn.IFNA(IF(IF($AH580=AW$5,VLOOKUP(AM580,buff!$K:$L,2,FALSE),"")=0,"",IF($AH580=AW$5,VLOOKUP(AM580,buff!$K:$L,2,FALSE),"")),"")</f>
        <v/>
      </c>
      <c r="AX580" s="6" t="e">
        <f>VLOOKUP(AI580,buff!K:P,6,FALSE)</f>
        <v>#N/A</v>
      </c>
      <c r="AY580" t="e">
        <f t="shared" si="160"/>
        <v>#N/A</v>
      </c>
      <c r="AZ580" t="e">
        <f t="shared" si="160"/>
        <v>#N/A</v>
      </c>
      <c r="BA580">
        <f t="shared" si="161"/>
        <v>2</v>
      </c>
      <c r="BB580">
        <f t="shared" si="162"/>
        <v>1</v>
      </c>
    </row>
    <row r="581" spans="1:54" x14ac:dyDescent="0.15">
      <c r="A581" t="str">
        <f t="shared" si="151"/>
        <v>离墟主动技能2等级15</v>
      </c>
      <c r="B581" s="8">
        <v>575</v>
      </c>
      <c r="C581" s="8" t="str">
        <f>VLOOKUP(G581,角色!A:B,2,FALSE)</f>
        <v>离墟</v>
      </c>
      <c r="D581" s="8" t="str">
        <f t="shared" si="157"/>
        <v>主动技能2</v>
      </c>
      <c r="E581" s="8">
        <f t="shared" si="152"/>
        <v>15</v>
      </c>
      <c r="F581" s="8">
        <f t="shared" si="153"/>
        <v>2</v>
      </c>
      <c r="G581" s="8">
        <f t="shared" si="154"/>
        <v>10</v>
      </c>
      <c r="H581" s="4" t="s">
        <v>417</v>
      </c>
      <c r="I581" s="24" t="str">
        <f t="shared" si="166"/>
        <v>对敌方单体造成125%攻击力（+1812）点伤害。</v>
      </c>
      <c r="J581" s="4" t="s">
        <v>305</v>
      </c>
      <c r="K581" s="1" t="s">
        <v>103</v>
      </c>
      <c r="L581" s="4" t="s">
        <v>107</v>
      </c>
      <c r="M581" s="4"/>
      <c r="N581" s="4">
        <v>100</v>
      </c>
      <c r="O581" s="4"/>
      <c r="T581" s="6" t="str">
        <f t="shared" si="155"/>
        <v/>
      </c>
      <c r="U581" s="6" t="str">
        <f t="shared" si="156"/>
        <v/>
      </c>
      <c r="Y581">
        <f t="shared" si="167"/>
        <v>50</v>
      </c>
      <c r="Z581">
        <v>125</v>
      </c>
      <c r="AA581" s="23">
        <v>25</v>
      </c>
      <c r="AB581" s="23">
        <f>INT(VLOOKUP(VLOOKUP($C581,角色技能升级比率表!$B:$C,2,FALSE),角色属性概况!E:F,2,FALSE)*VLOOKUP(E581,角色属性概况!I:M,3,FALSE)*AA581/100)</f>
        <v>1812</v>
      </c>
      <c r="AE581">
        <v>0</v>
      </c>
      <c r="AF581" s="23">
        <f t="shared" si="158"/>
        <v>2</v>
      </c>
      <c r="AG581" s="23">
        <f t="shared" si="159"/>
        <v>1</v>
      </c>
      <c r="AN581" s="6" t="str">
        <f>_xlfn.IFNA(IF(IF($AH581=AN$5,VLOOKUP(AI581,buff!$K:$L,2,FALSE),"")=0,"",IF($AH581=AN$5,VLOOKUP(AI581,buff!$K:$L,2,FALSE),"")),"")</f>
        <v/>
      </c>
      <c r="AO581" s="6" t="str">
        <f>_xlfn.IFNA(IF(IF($AH581=AO$5,VLOOKUP(AJ581,buff!$K:$L,2,FALSE),"")=0,"",IF($AH581=AO$5,VLOOKUP(AJ581,buff!$K:$L,2,FALSE),"")),"")</f>
        <v/>
      </c>
      <c r="AP581" s="6" t="str">
        <f>_xlfn.IFNA(IF(IF($AH581=AP$5,VLOOKUP(AK581,buff!$K:$L,2,FALSE),"")=0,"",IF($AH581=AP$5,VLOOKUP(AK581,buff!$K:$L,2,FALSE),"")),"")</f>
        <v/>
      </c>
      <c r="AQ581" s="6" t="str">
        <f>_xlfn.IFNA(IF(IF($AH581=AQ$5,VLOOKUP(AL581,buff!$K:$L,2,FALSE),"")=0,"",IF($AH581=AQ$5,VLOOKUP(AL581,buff!$K:$L,2,FALSE),"")),"")</f>
        <v/>
      </c>
      <c r="AR581" s="6" t="str">
        <f>_xlfn.IFNA(IF(IF($AH581=AR$5,VLOOKUP(AM581,buff!$K:$L,2,FALSE),"")=0,"",IF($AH581=AR$5,VLOOKUP(AM581,buff!$K:$L,2,FALSE),"")),"")</f>
        <v/>
      </c>
      <c r="AS581" s="6" t="str">
        <f>_xlfn.IFNA(IF(IF($AH581=AS$5,VLOOKUP(AI581,buff!$K:$L,2,FALSE),"")=0,"",IF($AH581=AS$5,VLOOKUP(AI581,buff!$K:$L,2,FALSE),"")),"")</f>
        <v/>
      </c>
      <c r="AT581" s="6" t="str">
        <f>_xlfn.IFNA(IF(IF($AH581=AT$5,VLOOKUP(AJ581,buff!$K:$L,2,FALSE),"")=0,"",IF($AH581=AT$5,VLOOKUP(AJ581,buff!$K:$L,2,FALSE),"")),"")</f>
        <v/>
      </c>
      <c r="AU581" s="6" t="str">
        <f>_xlfn.IFNA(IF(IF($AH581=AU$5,VLOOKUP(AK581,buff!$K:$L,2,FALSE),"")=0,"",IF($AH581=AU$5,VLOOKUP(AK581,buff!$K:$L,2,FALSE),"")),"")</f>
        <v/>
      </c>
      <c r="AV581" s="6" t="str">
        <f>_xlfn.IFNA(IF(IF($AH581=AV$5,VLOOKUP(AL581,buff!$K:$L,2,FALSE),"")=0,"",IF($AH581=AV$5,VLOOKUP(AL581,buff!$K:$L,2,FALSE),"")),"")</f>
        <v/>
      </c>
      <c r="AW581" s="6" t="str">
        <f>_xlfn.IFNA(IF(IF($AH581=AW$5,VLOOKUP(AM581,buff!$K:$L,2,FALSE),"")=0,"",IF($AH581=AW$5,VLOOKUP(AM581,buff!$K:$L,2,FALSE),"")),"")</f>
        <v/>
      </c>
      <c r="AX581" s="6" t="e">
        <f>VLOOKUP(AI581,buff!K:P,6,FALSE)</f>
        <v>#N/A</v>
      </c>
      <c r="AY581" t="e">
        <f t="shared" si="160"/>
        <v>#N/A</v>
      </c>
      <c r="AZ581" t="e">
        <f t="shared" si="160"/>
        <v>#N/A</v>
      </c>
      <c r="BA581">
        <f t="shared" si="161"/>
        <v>2</v>
      </c>
      <c r="BB581">
        <f t="shared" si="162"/>
        <v>1</v>
      </c>
    </row>
    <row r="582" spans="1:54" x14ac:dyDescent="0.15">
      <c r="A582" t="str">
        <f t="shared" ref="A582:A645" si="168">C582&amp;D582&amp;$E$6&amp;E582</f>
        <v>离墟主动技能2等级16</v>
      </c>
      <c r="B582" s="8">
        <v>576</v>
      </c>
      <c r="C582" s="8" t="str">
        <f>VLOOKUP(G582,角色!A:B,2,FALSE)</f>
        <v>离墟</v>
      </c>
      <c r="D582" s="8" t="str">
        <f t="shared" si="157"/>
        <v>主动技能2</v>
      </c>
      <c r="E582" s="8">
        <f t="shared" ref="E582:E645" si="169">IF(E581=E$5,1,E581+1)</f>
        <v>16</v>
      </c>
      <c r="F582" s="8">
        <f t="shared" ref="F582:F645" si="170">IF(E582=1,IF(F581=$F$5,1,F581+1),F581)</f>
        <v>2</v>
      </c>
      <c r="G582" s="8">
        <f t="shared" ref="G582:G645" si="171">IF((F582=1)*(E582=1),G581+1,G581)</f>
        <v>10</v>
      </c>
      <c r="H582" s="4" t="s">
        <v>417</v>
      </c>
      <c r="I582" s="24" t="str">
        <f t="shared" si="166"/>
        <v>对敌方单体造成125%攻击力（+2231）点伤害。</v>
      </c>
      <c r="J582" s="4" t="s">
        <v>305</v>
      </c>
      <c r="K582" s="1" t="s">
        <v>103</v>
      </c>
      <c r="L582" s="4" t="s">
        <v>107</v>
      </c>
      <c r="M582" s="4"/>
      <c r="N582" s="4">
        <v>100</v>
      </c>
      <c r="O582" s="4"/>
      <c r="T582" s="6" t="str">
        <f t="shared" ref="T582:T586" si="172">IF(AN582="","",AN582)&amp;IF(AO582="","","|"&amp;AO582)&amp;IF(AP582="","","|"&amp;AP582)&amp;IF(AQ582="","","|"&amp;AQ582)&amp;IF(AR582="","","|"&amp;AR582)</f>
        <v/>
      </c>
      <c r="U582" s="6" t="str">
        <f t="shared" ref="U582:U586" si="173">IF(AS582="","",AS582)&amp;IF(AT582="","","|"&amp;AT582)&amp;IF(AU582="","","|"&amp;AU582)&amp;IF(AV582="","","|"&amp;AV582)&amp;IF(AW582="","","|"&amp;AW582)</f>
        <v/>
      </c>
      <c r="Y582">
        <f t="shared" si="167"/>
        <v>50</v>
      </c>
      <c r="Z582">
        <v>125</v>
      </c>
      <c r="AA582" s="23">
        <v>25</v>
      </c>
      <c r="AB582" s="23">
        <f>INT(VLOOKUP(VLOOKUP($C582,角色技能升级比率表!$B:$C,2,FALSE),角色属性概况!E:F,2,FALSE)*VLOOKUP(E582,角色属性概况!I:M,3,FALSE)*AA582/100)</f>
        <v>2231</v>
      </c>
      <c r="AE582">
        <v>0</v>
      </c>
      <c r="AF582" s="23">
        <f t="shared" si="158"/>
        <v>2</v>
      </c>
      <c r="AG582" s="23">
        <f t="shared" si="159"/>
        <v>1</v>
      </c>
      <c r="AN582" s="6" t="str">
        <f>_xlfn.IFNA(IF(IF($AH582=AN$5,VLOOKUP(AI582,buff!$K:$L,2,FALSE),"")=0,"",IF($AH582=AN$5,VLOOKUP(AI582,buff!$K:$L,2,FALSE),"")),"")</f>
        <v/>
      </c>
      <c r="AO582" s="6" t="str">
        <f>_xlfn.IFNA(IF(IF($AH582=AO$5,VLOOKUP(AJ582,buff!$K:$L,2,FALSE),"")=0,"",IF($AH582=AO$5,VLOOKUP(AJ582,buff!$K:$L,2,FALSE),"")),"")</f>
        <v/>
      </c>
      <c r="AP582" s="6" t="str">
        <f>_xlfn.IFNA(IF(IF($AH582=AP$5,VLOOKUP(AK582,buff!$K:$L,2,FALSE),"")=0,"",IF($AH582=AP$5,VLOOKUP(AK582,buff!$K:$L,2,FALSE),"")),"")</f>
        <v/>
      </c>
      <c r="AQ582" s="6" t="str">
        <f>_xlfn.IFNA(IF(IF($AH582=AQ$5,VLOOKUP(AL582,buff!$K:$L,2,FALSE),"")=0,"",IF($AH582=AQ$5,VLOOKUP(AL582,buff!$K:$L,2,FALSE),"")),"")</f>
        <v/>
      </c>
      <c r="AR582" s="6" t="str">
        <f>_xlfn.IFNA(IF(IF($AH582=AR$5,VLOOKUP(AM582,buff!$K:$L,2,FALSE),"")=0,"",IF($AH582=AR$5,VLOOKUP(AM582,buff!$K:$L,2,FALSE),"")),"")</f>
        <v/>
      </c>
      <c r="AS582" s="6" t="str">
        <f>_xlfn.IFNA(IF(IF($AH582=AS$5,VLOOKUP(AI582,buff!$K:$L,2,FALSE),"")=0,"",IF($AH582=AS$5,VLOOKUP(AI582,buff!$K:$L,2,FALSE),"")),"")</f>
        <v/>
      </c>
      <c r="AT582" s="6" t="str">
        <f>_xlfn.IFNA(IF(IF($AH582=AT$5,VLOOKUP(AJ582,buff!$K:$L,2,FALSE),"")=0,"",IF($AH582=AT$5,VLOOKUP(AJ582,buff!$K:$L,2,FALSE),"")),"")</f>
        <v/>
      </c>
      <c r="AU582" s="6" t="str">
        <f>_xlfn.IFNA(IF(IF($AH582=AU$5,VLOOKUP(AK582,buff!$K:$L,2,FALSE),"")=0,"",IF($AH582=AU$5,VLOOKUP(AK582,buff!$K:$L,2,FALSE),"")),"")</f>
        <v/>
      </c>
      <c r="AV582" s="6" t="str">
        <f>_xlfn.IFNA(IF(IF($AH582=AV$5,VLOOKUP(AL582,buff!$K:$L,2,FALSE),"")=0,"",IF($AH582=AV$5,VLOOKUP(AL582,buff!$K:$L,2,FALSE),"")),"")</f>
        <v/>
      </c>
      <c r="AW582" s="6" t="str">
        <f>_xlfn.IFNA(IF(IF($AH582=AW$5,VLOOKUP(AM582,buff!$K:$L,2,FALSE),"")=0,"",IF($AH582=AW$5,VLOOKUP(AM582,buff!$K:$L,2,FALSE),"")),"")</f>
        <v/>
      </c>
      <c r="AX582" s="6" t="e">
        <f>VLOOKUP(AI582,buff!K:P,6,FALSE)</f>
        <v>#N/A</v>
      </c>
      <c r="AY582" t="e">
        <f t="shared" si="160"/>
        <v>#N/A</v>
      </c>
      <c r="AZ582" t="e">
        <f t="shared" si="160"/>
        <v>#N/A</v>
      </c>
      <c r="BA582">
        <f t="shared" si="161"/>
        <v>2</v>
      </c>
      <c r="BB582">
        <f t="shared" si="162"/>
        <v>1</v>
      </c>
    </row>
    <row r="583" spans="1:54" x14ac:dyDescent="0.15">
      <c r="A583" t="str">
        <f t="shared" si="168"/>
        <v>离墟主动技能2等级17</v>
      </c>
      <c r="B583" s="8">
        <v>577</v>
      </c>
      <c r="C583" s="8" t="str">
        <f>VLOOKUP(G583,角色!A:B,2,FALSE)</f>
        <v>离墟</v>
      </c>
      <c r="D583" s="8" t="str">
        <f t="shared" si="157"/>
        <v>主动技能2</v>
      </c>
      <c r="E583" s="8">
        <f t="shared" si="169"/>
        <v>17</v>
      </c>
      <c r="F583" s="8">
        <f t="shared" si="170"/>
        <v>2</v>
      </c>
      <c r="G583" s="8">
        <f t="shared" si="171"/>
        <v>10</v>
      </c>
      <c r="H583" s="4" t="s">
        <v>417</v>
      </c>
      <c r="I583" s="24" t="str">
        <f t="shared" si="166"/>
        <v>对敌方单体造成125%攻击力（+2747）点伤害。</v>
      </c>
      <c r="J583" s="4" t="s">
        <v>305</v>
      </c>
      <c r="K583" s="1" t="s">
        <v>103</v>
      </c>
      <c r="L583" s="4" t="s">
        <v>107</v>
      </c>
      <c r="M583" s="4"/>
      <c r="N583" s="4">
        <v>100</v>
      </c>
      <c r="O583" s="4"/>
      <c r="T583" s="6" t="str">
        <f t="shared" si="172"/>
        <v/>
      </c>
      <c r="U583" s="6" t="str">
        <f t="shared" si="173"/>
        <v/>
      </c>
      <c r="Y583">
        <f t="shared" si="167"/>
        <v>50</v>
      </c>
      <c r="Z583">
        <v>125</v>
      </c>
      <c r="AA583" s="23">
        <v>25</v>
      </c>
      <c r="AB583" s="23">
        <f>INT(VLOOKUP(VLOOKUP($C583,角色技能升级比率表!$B:$C,2,FALSE),角色属性概况!E:F,2,FALSE)*VLOOKUP(E583,角色属性概况!I:M,3,FALSE)*AA583/100)</f>
        <v>2747</v>
      </c>
      <c r="AE583">
        <v>0</v>
      </c>
      <c r="AF583" s="23">
        <f t="shared" si="158"/>
        <v>2</v>
      </c>
      <c r="AG583" s="23">
        <f t="shared" si="159"/>
        <v>1</v>
      </c>
      <c r="AN583" s="6" t="str">
        <f>_xlfn.IFNA(IF(IF($AH583=AN$5,VLOOKUP(AI583,buff!$K:$L,2,FALSE),"")=0,"",IF($AH583=AN$5,VLOOKUP(AI583,buff!$K:$L,2,FALSE),"")),"")</f>
        <v/>
      </c>
      <c r="AO583" s="6" t="str">
        <f>_xlfn.IFNA(IF(IF($AH583=AO$5,VLOOKUP(AJ583,buff!$K:$L,2,FALSE),"")=0,"",IF($AH583=AO$5,VLOOKUP(AJ583,buff!$K:$L,2,FALSE),"")),"")</f>
        <v/>
      </c>
      <c r="AP583" s="6" t="str">
        <f>_xlfn.IFNA(IF(IF($AH583=AP$5,VLOOKUP(AK583,buff!$K:$L,2,FALSE),"")=0,"",IF($AH583=AP$5,VLOOKUP(AK583,buff!$K:$L,2,FALSE),"")),"")</f>
        <v/>
      </c>
      <c r="AQ583" s="6" t="str">
        <f>_xlfn.IFNA(IF(IF($AH583=AQ$5,VLOOKUP(AL583,buff!$K:$L,2,FALSE),"")=0,"",IF($AH583=AQ$5,VLOOKUP(AL583,buff!$K:$L,2,FALSE),"")),"")</f>
        <v/>
      </c>
      <c r="AR583" s="6" t="str">
        <f>_xlfn.IFNA(IF(IF($AH583=AR$5,VLOOKUP(AM583,buff!$K:$L,2,FALSE),"")=0,"",IF($AH583=AR$5,VLOOKUP(AM583,buff!$K:$L,2,FALSE),"")),"")</f>
        <v/>
      </c>
      <c r="AS583" s="6" t="str">
        <f>_xlfn.IFNA(IF(IF($AH583=AS$5,VLOOKUP(AI583,buff!$K:$L,2,FALSE),"")=0,"",IF($AH583=AS$5,VLOOKUP(AI583,buff!$K:$L,2,FALSE),"")),"")</f>
        <v/>
      </c>
      <c r="AT583" s="6" t="str">
        <f>_xlfn.IFNA(IF(IF($AH583=AT$5,VLOOKUP(AJ583,buff!$K:$L,2,FALSE),"")=0,"",IF($AH583=AT$5,VLOOKUP(AJ583,buff!$K:$L,2,FALSE),"")),"")</f>
        <v/>
      </c>
      <c r="AU583" s="6" t="str">
        <f>_xlfn.IFNA(IF(IF($AH583=AU$5,VLOOKUP(AK583,buff!$K:$L,2,FALSE),"")=0,"",IF($AH583=AU$5,VLOOKUP(AK583,buff!$K:$L,2,FALSE),"")),"")</f>
        <v/>
      </c>
      <c r="AV583" s="6" t="str">
        <f>_xlfn.IFNA(IF(IF($AH583=AV$5,VLOOKUP(AL583,buff!$K:$L,2,FALSE),"")=0,"",IF($AH583=AV$5,VLOOKUP(AL583,buff!$K:$L,2,FALSE),"")),"")</f>
        <v/>
      </c>
      <c r="AW583" s="6" t="str">
        <f>_xlfn.IFNA(IF(IF($AH583=AW$5,VLOOKUP(AM583,buff!$K:$L,2,FALSE),"")=0,"",IF($AH583=AW$5,VLOOKUP(AM583,buff!$K:$L,2,FALSE),"")),"")</f>
        <v/>
      </c>
      <c r="AX583" s="6" t="e">
        <f>VLOOKUP(AI583,buff!K:P,6,FALSE)</f>
        <v>#N/A</v>
      </c>
      <c r="AY583" t="e">
        <f t="shared" si="160"/>
        <v>#N/A</v>
      </c>
      <c r="AZ583" t="e">
        <f t="shared" si="160"/>
        <v>#N/A</v>
      </c>
      <c r="BA583">
        <f t="shared" si="161"/>
        <v>2</v>
      </c>
      <c r="BB583">
        <f t="shared" si="162"/>
        <v>1</v>
      </c>
    </row>
    <row r="584" spans="1:54" x14ac:dyDescent="0.15">
      <c r="A584" t="str">
        <f t="shared" si="168"/>
        <v>离墟主动技能2等级18</v>
      </c>
      <c r="B584" s="8">
        <v>578</v>
      </c>
      <c r="C584" s="8" t="str">
        <f>VLOOKUP(G584,角色!A:B,2,FALSE)</f>
        <v>离墟</v>
      </c>
      <c r="D584" s="8" t="str">
        <f t="shared" ref="D584:D647" si="174">$D$4&amp;F584</f>
        <v>主动技能2</v>
      </c>
      <c r="E584" s="8">
        <f t="shared" si="169"/>
        <v>18</v>
      </c>
      <c r="F584" s="8">
        <f t="shared" si="170"/>
        <v>2</v>
      </c>
      <c r="G584" s="8">
        <f t="shared" si="171"/>
        <v>10</v>
      </c>
      <c r="H584" s="4" t="s">
        <v>417</v>
      </c>
      <c r="I584" s="24" t="str">
        <f t="shared" si="166"/>
        <v>对敌方单体造成125%攻击力（+3382）点伤害。</v>
      </c>
      <c r="J584" s="4" t="s">
        <v>305</v>
      </c>
      <c r="K584" s="1" t="s">
        <v>103</v>
      </c>
      <c r="L584" s="4" t="s">
        <v>107</v>
      </c>
      <c r="M584" s="4"/>
      <c r="N584" s="4">
        <v>100</v>
      </c>
      <c r="O584" s="4"/>
      <c r="T584" s="6" t="str">
        <f t="shared" si="172"/>
        <v/>
      </c>
      <c r="U584" s="6" t="str">
        <f t="shared" si="173"/>
        <v/>
      </c>
      <c r="Y584">
        <f t="shared" si="167"/>
        <v>50</v>
      </c>
      <c r="Z584">
        <v>125</v>
      </c>
      <c r="AA584" s="23">
        <v>25</v>
      </c>
      <c r="AB584" s="23">
        <f>INT(VLOOKUP(VLOOKUP($C584,角色技能升级比率表!$B:$C,2,FALSE),角色属性概况!E:F,2,FALSE)*VLOOKUP(E584,角色属性概况!I:M,3,FALSE)*AA584/100)</f>
        <v>3382</v>
      </c>
      <c r="AE584">
        <v>0</v>
      </c>
      <c r="AF584" s="23">
        <f t="shared" ref="AF584:AF647" si="175">BA584</f>
        <v>2</v>
      </c>
      <c r="AG584" s="23">
        <f t="shared" ref="AG584:AG647" si="176">BB584</f>
        <v>1</v>
      </c>
      <c r="AN584" s="6" t="str">
        <f>_xlfn.IFNA(IF(IF($AH584=AN$5,VLOOKUP(AI584,buff!$K:$L,2,FALSE),"")=0,"",IF($AH584=AN$5,VLOOKUP(AI584,buff!$K:$L,2,FALSE),"")),"")</f>
        <v/>
      </c>
      <c r="AO584" s="6" t="str">
        <f>_xlfn.IFNA(IF(IF($AH584=AO$5,VLOOKUP(AJ584,buff!$K:$L,2,FALSE),"")=0,"",IF($AH584=AO$5,VLOOKUP(AJ584,buff!$K:$L,2,FALSE),"")),"")</f>
        <v/>
      </c>
      <c r="AP584" s="6" t="str">
        <f>_xlfn.IFNA(IF(IF($AH584=AP$5,VLOOKUP(AK584,buff!$K:$L,2,FALSE),"")=0,"",IF($AH584=AP$5,VLOOKUP(AK584,buff!$K:$L,2,FALSE),"")),"")</f>
        <v/>
      </c>
      <c r="AQ584" s="6" t="str">
        <f>_xlfn.IFNA(IF(IF($AH584=AQ$5,VLOOKUP(AL584,buff!$K:$L,2,FALSE),"")=0,"",IF($AH584=AQ$5,VLOOKUP(AL584,buff!$K:$L,2,FALSE),"")),"")</f>
        <v/>
      </c>
      <c r="AR584" s="6" t="str">
        <f>_xlfn.IFNA(IF(IF($AH584=AR$5,VLOOKUP(AM584,buff!$K:$L,2,FALSE),"")=0,"",IF($AH584=AR$5,VLOOKUP(AM584,buff!$K:$L,2,FALSE),"")),"")</f>
        <v/>
      </c>
      <c r="AS584" s="6" t="str">
        <f>_xlfn.IFNA(IF(IF($AH584=AS$5,VLOOKUP(AI584,buff!$K:$L,2,FALSE),"")=0,"",IF($AH584=AS$5,VLOOKUP(AI584,buff!$K:$L,2,FALSE),"")),"")</f>
        <v/>
      </c>
      <c r="AT584" s="6" t="str">
        <f>_xlfn.IFNA(IF(IF($AH584=AT$5,VLOOKUP(AJ584,buff!$K:$L,2,FALSE),"")=0,"",IF($AH584=AT$5,VLOOKUP(AJ584,buff!$K:$L,2,FALSE),"")),"")</f>
        <v/>
      </c>
      <c r="AU584" s="6" t="str">
        <f>_xlfn.IFNA(IF(IF($AH584=AU$5,VLOOKUP(AK584,buff!$K:$L,2,FALSE),"")=0,"",IF($AH584=AU$5,VLOOKUP(AK584,buff!$K:$L,2,FALSE),"")),"")</f>
        <v/>
      </c>
      <c r="AV584" s="6" t="str">
        <f>_xlfn.IFNA(IF(IF($AH584=AV$5,VLOOKUP(AL584,buff!$K:$L,2,FALSE),"")=0,"",IF($AH584=AV$5,VLOOKUP(AL584,buff!$K:$L,2,FALSE),"")),"")</f>
        <v/>
      </c>
      <c r="AW584" s="6" t="str">
        <f>_xlfn.IFNA(IF(IF($AH584=AW$5,VLOOKUP(AM584,buff!$K:$L,2,FALSE),"")=0,"",IF($AH584=AW$5,VLOOKUP(AM584,buff!$K:$L,2,FALSE),"")),"")</f>
        <v/>
      </c>
      <c r="AX584" s="6" t="e">
        <f>VLOOKUP(AI584,buff!K:P,6,FALSE)</f>
        <v>#N/A</v>
      </c>
      <c r="AY584" t="e">
        <f t="shared" ref="AY584:AZ647" si="177">AX584</f>
        <v>#N/A</v>
      </c>
      <c r="AZ584" t="e">
        <f t="shared" si="177"/>
        <v>#N/A</v>
      </c>
      <c r="BA584">
        <f t="shared" ref="BA584:BA647" si="178">IF(F584=1,0,IF(F584=2,2,3))</f>
        <v>2</v>
      </c>
      <c r="BB584">
        <f t="shared" ref="BB584:BB647" si="179">IF(F584=1,0,IF(F584=2,1,2))</f>
        <v>1</v>
      </c>
    </row>
    <row r="585" spans="1:54" x14ac:dyDescent="0.15">
      <c r="A585" t="str">
        <f t="shared" si="168"/>
        <v>离墟主动技能2等级19</v>
      </c>
      <c r="B585" s="8">
        <v>579</v>
      </c>
      <c r="C585" s="8" t="str">
        <f>VLOOKUP(G585,角色!A:B,2,FALSE)</f>
        <v>离墟</v>
      </c>
      <c r="D585" s="8" t="str">
        <f t="shared" si="174"/>
        <v>主动技能2</v>
      </c>
      <c r="E585" s="8">
        <f t="shared" si="169"/>
        <v>19</v>
      </c>
      <c r="F585" s="8">
        <f t="shared" si="170"/>
        <v>2</v>
      </c>
      <c r="G585" s="8">
        <f t="shared" si="171"/>
        <v>10</v>
      </c>
      <c r="H585" s="4" t="s">
        <v>417</v>
      </c>
      <c r="I585" s="24" t="str">
        <f t="shared" si="166"/>
        <v>对敌方单体造成125%攻击力（+4164）点伤害。</v>
      </c>
      <c r="J585" s="4" t="s">
        <v>305</v>
      </c>
      <c r="K585" s="1" t="s">
        <v>103</v>
      </c>
      <c r="L585" s="4" t="s">
        <v>107</v>
      </c>
      <c r="M585" s="4"/>
      <c r="N585" s="4">
        <v>100</v>
      </c>
      <c r="O585" s="4"/>
      <c r="T585" s="6" t="str">
        <f t="shared" si="172"/>
        <v/>
      </c>
      <c r="U585" s="6" t="str">
        <f t="shared" si="173"/>
        <v/>
      </c>
      <c r="Y585">
        <f t="shared" si="167"/>
        <v>50</v>
      </c>
      <c r="Z585">
        <v>125</v>
      </c>
      <c r="AA585" s="23">
        <v>25</v>
      </c>
      <c r="AB585" s="23">
        <f>INT(VLOOKUP(VLOOKUP($C585,角色技能升级比率表!$B:$C,2,FALSE),角色属性概况!E:F,2,FALSE)*VLOOKUP(E585,角色属性概况!I:M,3,FALSE)*AA585/100)</f>
        <v>4164</v>
      </c>
      <c r="AE585">
        <v>0</v>
      </c>
      <c r="AF585" s="23">
        <f t="shared" si="175"/>
        <v>2</v>
      </c>
      <c r="AG585" s="23">
        <f t="shared" si="176"/>
        <v>1</v>
      </c>
      <c r="AN585" s="6" t="str">
        <f>_xlfn.IFNA(IF(IF($AH585=AN$5,VLOOKUP(AI585,buff!$K:$L,2,FALSE),"")=0,"",IF($AH585=AN$5,VLOOKUP(AI585,buff!$K:$L,2,FALSE),"")),"")</f>
        <v/>
      </c>
      <c r="AO585" s="6" t="str">
        <f>_xlfn.IFNA(IF(IF($AH585=AO$5,VLOOKUP(AJ585,buff!$K:$L,2,FALSE),"")=0,"",IF($AH585=AO$5,VLOOKUP(AJ585,buff!$K:$L,2,FALSE),"")),"")</f>
        <v/>
      </c>
      <c r="AP585" s="6" t="str">
        <f>_xlfn.IFNA(IF(IF($AH585=AP$5,VLOOKUP(AK585,buff!$K:$L,2,FALSE),"")=0,"",IF($AH585=AP$5,VLOOKUP(AK585,buff!$K:$L,2,FALSE),"")),"")</f>
        <v/>
      </c>
      <c r="AQ585" s="6" t="str">
        <f>_xlfn.IFNA(IF(IF($AH585=AQ$5,VLOOKUP(AL585,buff!$K:$L,2,FALSE),"")=0,"",IF($AH585=AQ$5,VLOOKUP(AL585,buff!$K:$L,2,FALSE),"")),"")</f>
        <v/>
      </c>
      <c r="AR585" s="6" t="str">
        <f>_xlfn.IFNA(IF(IF($AH585=AR$5,VLOOKUP(AM585,buff!$K:$L,2,FALSE),"")=0,"",IF($AH585=AR$5,VLOOKUP(AM585,buff!$K:$L,2,FALSE),"")),"")</f>
        <v/>
      </c>
      <c r="AS585" s="6" t="str">
        <f>_xlfn.IFNA(IF(IF($AH585=AS$5,VLOOKUP(AI585,buff!$K:$L,2,FALSE),"")=0,"",IF($AH585=AS$5,VLOOKUP(AI585,buff!$K:$L,2,FALSE),"")),"")</f>
        <v/>
      </c>
      <c r="AT585" s="6" t="str">
        <f>_xlfn.IFNA(IF(IF($AH585=AT$5,VLOOKUP(AJ585,buff!$K:$L,2,FALSE),"")=0,"",IF($AH585=AT$5,VLOOKUP(AJ585,buff!$K:$L,2,FALSE),"")),"")</f>
        <v/>
      </c>
      <c r="AU585" s="6" t="str">
        <f>_xlfn.IFNA(IF(IF($AH585=AU$5,VLOOKUP(AK585,buff!$K:$L,2,FALSE),"")=0,"",IF($AH585=AU$5,VLOOKUP(AK585,buff!$K:$L,2,FALSE),"")),"")</f>
        <v/>
      </c>
      <c r="AV585" s="6" t="str">
        <f>_xlfn.IFNA(IF(IF($AH585=AV$5,VLOOKUP(AL585,buff!$K:$L,2,FALSE),"")=0,"",IF($AH585=AV$5,VLOOKUP(AL585,buff!$K:$L,2,FALSE),"")),"")</f>
        <v/>
      </c>
      <c r="AW585" s="6" t="str">
        <f>_xlfn.IFNA(IF(IF($AH585=AW$5,VLOOKUP(AM585,buff!$K:$L,2,FALSE),"")=0,"",IF($AH585=AW$5,VLOOKUP(AM585,buff!$K:$L,2,FALSE),"")),"")</f>
        <v/>
      </c>
      <c r="AX585" s="6" t="e">
        <f>VLOOKUP(AI585,buff!K:P,6,FALSE)</f>
        <v>#N/A</v>
      </c>
      <c r="AY585" t="e">
        <f t="shared" si="177"/>
        <v>#N/A</v>
      </c>
      <c r="AZ585" t="e">
        <f t="shared" si="177"/>
        <v>#N/A</v>
      </c>
      <c r="BA585">
        <f t="shared" si="178"/>
        <v>2</v>
      </c>
      <c r="BB585">
        <f t="shared" si="179"/>
        <v>1</v>
      </c>
    </row>
    <row r="586" spans="1:54" x14ac:dyDescent="0.15">
      <c r="A586" t="str">
        <f t="shared" si="168"/>
        <v>离墟主动技能2等级20</v>
      </c>
      <c r="B586" s="8">
        <v>580</v>
      </c>
      <c r="C586" s="8" t="str">
        <f>VLOOKUP(G586,角色!A:B,2,FALSE)</f>
        <v>离墟</v>
      </c>
      <c r="D586" s="8" t="str">
        <f t="shared" si="174"/>
        <v>主动技能2</v>
      </c>
      <c r="E586" s="8">
        <f t="shared" si="169"/>
        <v>20</v>
      </c>
      <c r="F586" s="8">
        <f t="shared" si="170"/>
        <v>2</v>
      </c>
      <c r="G586" s="8">
        <f t="shared" si="171"/>
        <v>10</v>
      </c>
      <c r="H586" s="4" t="s">
        <v>417</v>
      </c>
      <c r="I586" s="24" t="str">
        <f t="shared" si="166"/>
        <v>对敌方单体造成125%攻击力（+5127）点伤害。</v>
      </c>
      <c r="J586" s="4" t="s">
        <v>305</v>
      </c>
      <c r="K586" s="1" t="s">
        <v>103</v>
      </c>
      <c r="L586" s="4" t="s">
        <v>107</v>
      </c>
      <c r="M586" s="4"/>
      <c r="N586" s="4">
        <v>100</v>
      </c>
      <c r="O586" s="4"/>
      <c r="T586" s="6" t="str">
        <f t="shared" si="172"/>
        <v/>
      </c>
      <c r="U586" s="6" t="str">
        <f t="shared" si="173"/>
        <v/>
      </c>
      <c r="Y586">
        <f t="shared" si="167"/>
        <v>50</v>
      </c>
      <c r="Z586">
        <v>125</v>
      </c>
      <c r="AA586" s="23">
        <v>25</v>
      </c>
      <c r="AB586" s="23">
        <f>INT(VLOOKUP(VLOOKUP($C586,角色技能升级比率表!$B:$C,2,FALSE),角色属性概况!E:F,2,FALSE)*VLOOKUP(E586,角色属性概况!I:M,3,FALSE)*AA586/100)</f>
        <v>5127</v>
      </c>
      <c r="AE586">
        <v>0</v>
      </c>
      <c r="AF586" s="23">
        <f t="shared" si="175"/>
        <v>2</v>
      </c>
      <c r="AG586" s="23">
        <f t="shared" si="176"/>
        <v>1</v>
      </c>
      <c r="AN586" s="6" t="str">
        <f>_xlfn.IFNA(IF(IF($AH586=AN$5,VLOOKUP(AI586,buff!$K:$L,2,FALSE),"")=0,"",IF($AH586=AN$5,VLOOKUP(AI586,buff!$K:$L,2,FALSE),"")),"")</f>
        <v/>
      </c>
      <c r="AO586" s="6" t="str">
        <f>_xlfn.IFNA(IF(IF($AH586=AO$5,VLOOKUP(AJ586,buff!$K:$L,2,FALSE),"")=0,"",IF($AH586=AO$5,VLOOKUP(AJ586,buff!$K:$L,2,FALSE),"")),"")</f>
        <v/>
      </c>
      <c r="AP586" s="6" t="str">
        <f>_xlfn.IFNA(IF(IF($AH586=AP$5,VLOOKUP(AK586,buff!$K:$L,2,FALSE),"")=0,"",IF($AH586=AP$5,VLOOKUP(AK586,buff!$K:$L,2,FALSE),"")),"")</f>
        <v/>
      </c>
      <c r="AQ586" s="6" t="str">
        <f>_xlfn.IFNA(IF(IF($AH586=AQ$5,VLOOKUP(AL586,buff!$K:$L,2,FALSE),"")=0,"",IF($AH586=AQ$5,VLOOKUP(AL586,buff!$K:$L,2,FALSE),"")),"")</f>
        <v/>
      </c>
      <c r="AR586" s="6" t="str">
        <f>_xlfn.IFNA(IF(IF($AH586=AR$5,VLOOKUP(AM586,buff!$K:$L,2,FALSE),"")=0,"",IF($AH586=AR$5,VLOOKUP(AM586,buff!$K:$L,2,FALSE),"")),"")</f>
        <v/>
      </c>
      <c r="AS586" s="6" t="str">
        <f>_xlfn.IFNA(IF(IF($AH586=AS$5,VLOOKUP(AI586,buff!$K:$L,2,FALSE),"")=0,"",IF($AH586=AS$5,VLOOKUP(AI586,buff!$K:$L,2,FALSE),"")),"")</f>
        <v/>
      </c>
      <c r="AT586" s="6" t="str">
        <f>_xlfn.IFNA(IF(IF($AH586=AT$5,VLOOKUP(AJ586,buff!$K:$L,2,FALSE),"")=0,"",IF($AH586=AT$5,VLOOKUP(AJ586,buff!$K:$L,2,FALSE),"")),"")</f>
        <v/>
      </c>
      <c r="AU586" s="6" t="str">
        <f>_xlfn.IFNA(IF(IF($AH586=AU$5,VLOOKUP(AK586,buff!$K:$L,2,FALSE),"")=0,"",IF($AH586=AU$5,VLOOKUP(AK586,buff!$K:$L,2,FALSE),"")),"")</f>
        <v/>
      </c>
      <c r="AV586" s="6" t="str">
        <f>_xlfn.IFNA(IF(IF($AH586=AV$5,VLOOKUP(AL586,buff!$K:$L,2,FALSE),"")=0,"",IF($AH586=AV$5,VLOOKUP(AL586,buff!$K:$L,2,FALSE),"")),"")</f>
        <v/>
      </c>
      <c r="AW586" s="6" t="str">
        <f>_xlfn.IFNA(IF(IF($AH586=AW$5,VLOOKUP(AM586,buff!$K:$L,2,FALSE),"")=0,"",IF($AH586=AW$5,VLOOKUP(AM586,buff!$K:$L,2,FALSE),"")),"")</f>
        <v/>
      </c>
      <c r="AX586" s="6" t="e">
        <f>VLOOKUP(AI586,buff!K:P,6,FALSE)</f>
        <v>#N/A</v>
      </c>
      <c r="AY586" t="e">
        <f t="shared" si="177"/>
        <v>#N/A</v>
      </c>
      <c r="AZ586" t="e">
        <f t="shared" si="177"/>
        <v>#N/A</v>
      </c>
      <c r="BA586">
        <f t="shared" si="178"/>
        <v>2</v>
      </c>
      <c r="BB586">
        <f t="shared" si="179"/>
        <v>1</v>
      </c>
    </row>
    <row r="587" spans="1:54" x14ac:dyDescent="0.15">
      <c r="A587" t="str">
        <f t="shared" si="168"/>
        <v>离墟主动技能3等级1</v>
      </c>
      <c r="B587" s="8">
        <v>581</v>
      </c>
      <c r="C587" s="8" t="str">
        <f>VLOOKUP(G587,角色!A:B,2,FALSE)</f>
        <v>离墟</v>
      </c>
      <c r="D587" s="8" t="str">
        <f t="shared" si="174"/>
        <v>主动技能3</v>
      </c>
      <c r="E587" s="8">
        <f t="shared" si="169"/>
        <v>1</v>
      </c>
      <c r="F587" s="8">
        <f t="shared" si="170"/>
        <v>3</v>
      </c>
      <c r="G587" s="8">
        <f t="shared" si="171"/>
        <v>10</v>
      </c>
      <c r="H587" s="4" t="s">
        <v>466</v>
      </c>
      <c r="I587" s="4" t="str">
        <f>"增加自身防御力"&amp;AX587</f>
        <v>增加自身防御力266</v>
      </c>
      <c r="J587" s="4" t="s">
        <v>461</v>
      </c>
      <c r="K587" s="1" t="s">
        <v>306</v>
      </c>
      <c r="L587" s="4" t="s">
        <v>107</v>
      </c>
      <c r="M587" s="4" t="s">
        <v>479</v>
      </c>
      <c r="N587" s="4">
        <v>100</v>
      </c>
      <c r="O587" s="4"/>
      <c r="T587" s="6" t="str">
        <f t="shared" ref="T587:T645" si="180">IF(AN587="","",AN587)&amp;IF(AO587="","","|"&amp;AO587)&amp;IF(AP587="","","|"&amp;AP587)&amp;IF(AQ587="","","|"&amp;AQ587)&amp;IF(AR587="","","|"&amp;AR587)</f>
        <v>45:100:2:0</v>
      </c>
      <c r="U587" s="6" t="str">
        <f t="shared" ref="U587:U645" si="181">IF(AS587="","",AS587)&amp;IF(AT587="","","|"&amp;AT587)&amp;IF(AU587="","","|"&amp;AU587)&amp;IF(AV587="","","|"&amp;AV587)&amp;IF(AW587="","","|"&amp;AW587)</f>
        <v/>
      </c>
      <c r="Y587">
        <f t="shared" si="167"/>
        <v>100</v>
      </c>
      <c r="Z587">
        <v>0</v>
      </c>
      <c r="AE587">
        <v>0</v>
      </c>
      <c r="AF587" s="23">
        <f t="shared" si="175"/>
        <v>3</v>
      </c>
      <c r="AG587" s="23">
        <f t="shared" si="176"/>
        <v>2</v>
      </c>
      <c r="AH587" t="s">
        <v>118</v>
      </c>
      <c r="AI587" s="4" t="s">
        <v>1623</v>
      </c>
      <c r="AN587" s="6" t="str">
        <f>_xlfn.IFNA(IF(IF($AH587=AN$5,VLOOKUP(AI587,buff!$K:$L,2,FALSE),"")=0,"",IF($AH587=AN$5,VLOOKUP(AI587,buff!$K:$L,2,FALSE),"")),"")</f>
        <v>45:100:2:0</v>
      </c>
      <c r="AO587" s="6" t="str">
        <f>_xlfn.IFNA(IF(IF($AH587=AO$5,VLOOKUP(AJ587,buff!$K:$L,2,FALSE),"")=0,"",IF($AH587=AO$5,VLOOKUP(AJ587,buff!$K:$L,2,FALSE),"")),"")</f>
        <v/>
      </c>
      <c r="AP587" s="6" t="str">
        <f>_xlfn.IFNA(IF(IF($AH587=AP$5,VLOOKUP(AK587,buff!$K:$L,2,FALSE),"")=0,"",IF($AH587=AP$5,VLOOKUP(AK587,buff!$K:$L,2,FALSE),"")),"")</f>
        <v/>
      </c>
      <c r="AQ587" s="6" t="str">
        <f>_xlfn.IFNA(IF(IF($AH587=AQ$5,VLOOKUP(AL587,buff!$K:$L,2,FALSE),"")=0,"",IF($AH587=AQ$5,VLOOKUP(AL587,buff!$K:$L,2,FALSE),"")),"")</f>
        <v/>
      </c>
      <c r="AR587" s="6" t="str">
        <f>_xlfn.IFNA(IF(IF($AH587=AR$5,VLOOKUP(AM587,buff!$K:$L,2,FALSE),"")=0,"",IF($AH587=AR$5,VLOOKUP(AM587,buff!$K:$L,2,FALSE),"")),"")</f>
        <v/>
      </c>
      <c r="AS587" s="6" t="str">
        <f>_xlfn.IFNA(IF(IF($AH587=AS$5,VLOOKUP(AI587,buff!$K:$L,2,FALSE),"")=0,"",IF($AH587=AS$5,VLOOKUP(AI587,buff!$K:$L,2,FALSE),"")),"")</f>
        <v/>
      </c>
      <c r="AT587" s="6" t="str">
        <f>_xlfn.IFNA(IF(IF($AH587=AT$5,VLOOKUP(AJ587,buff!$K:$L,2,FALSE),"")=0,"",IF($AH587=AT$5,VLOOKUP(AJ587,buff!$K:$L,2,FALSE),"")),"")</f>
        <v/>
      </c>
      <c r="AU587" s="6" t="str">
        <f>_xlfn.IFNA(IF(IF($AH587=AU$5,VLOOKUP(AK587,buff!$K:$L,2,FALSE),"")=0,"",IF($AH587=AU$5,VLOOKUP(AK587,buff!$K:$L,2,FALSE),"")),"")</f>
        <v/>
      </c>
      <c r="AV587" s="6" t="str">
        <f>_xlfn.IFNA(IF(IF($AH587=AV$5,VLOOKUP(AL587,buff!$K:$L,2,FALSE),"")=0,"",IF($AH587=AV$5,VLOOKUP(AL587,buff!$K:$L,2,FALSE),"")),"")</f>
        <v/>
      </c>
      <c r="AW587" s="6" t="str">
        <f>_xlfn.IFNA(IF(IF($AH587=AW$5,VLOOKUP(AM587,buff!$K:$L,2,FALSE),"")=0,"",IF($AH587=AW$5,VLOOKUP(AM587,buff!$K:$L,2,FALSE),"")),"")</f>
        <v/>
      </c>
      <c r="AX587" s="6">
        <f>VLOOKUP(AI587,buff!K:P,6,FALSE)</f>
        <v>266</v>
      </c>
      <c r="AY587">
        <f t="shared" si="177"/>
        <v>266</v>
      </c>
      <c r="AZ587">
        <f t="shared" si="177"/>
        <v>266</v>
      </c>
      <c r="BA587">
        <f t="shared" si="178"/>
        <v>3</v>
      </c>
      <c r="BB587">
        <f t="shared" si="179"/>
        <v>2</v>
      </c>
    </row>
    <row r="588" spans="1:54" x14ac:dyDescent="0.15">
      <c r="A588" t="str">
        <f t="shared" si="168"/>
        <v>离墟主动技能3等级2</v>
      </c>
      <c r="B588" s="8">
        <v>582</v>
      </c>
      <c r="C588" s="8" t="str">
        <f>VLOOKUP(G588,角色!A:B,2,FALSE)</f>
        <v>离墟</v>
      </c>
      <c r="D588" s="8" t="str">
        <f t="shared" si="174"/>
        <v>主动技能3</v>
      </c>
      <c r="E588" s="8">
        <f t="shared" si="169"/>
        <v>2</v>
      </c>
      <c r="F588" s="8">
        <f t="shared" si="170"/>
        <v>3</v>
      </c>
      <c r="G588" s="8">
        <f t="shared" si="171"/>
        <v>10</v>
      </c>
      <c r="H588" s="4" t="s">
        <v>466</v>
      </c>
      <c r="I588" s="4" t="str">
        <f t="shared" ref="I588:I606" si="182">"增加自身防御力"&amp;AX588</f>
        <v>增加自身防御力392</v>
      </c>
      <c r="J588" s="4" t="s">
        <v>461</v>
      </c>
      <c r="K588" s="1" t="s">
        <v>306</v>
      </c>
      <c r="L588" s="4" t="s">
        <v>107</v>
      </c>
      <c r="M588" s="4" t="s">
        <v>479</v>
      </c>
      <c r="N588" s="4">
        <v>100</v>
      </c>
      <c r="O588" s="4"/>
      <c r="T588" s="6" t="str">
        <f t="shared" si="180"/>
        <v>46:100:2:0</v>
      </c>
      <c r="U588" s="6" t="str">
        <f t="shared" si="181"/>
        <v/>
      </c>
      <c r="Y588">
        <f t="shared" si="167"/>
        <v>100</v>
      </c>
      <c r="Z588">
        <v>0</v>
      </c>
      <c r="AE588">
        <v>0</v>
      </c>
      <c r="AF588" s="23">
        <f t="shared" si="175"/>
        <v>3</v>
      </c>
      <c r="AG588" s="23">
        <f t="shared" si="176"/>
        <v>2</v>
      </c>
      <c r="AH588" t="s">
        <v>118</v>
      </c>
      <c r="AI588" s="4" t="s">
        <v>1624</v>
      </c>
      <c r="AN588" s="6" t="str">
        <f>_xlfn.IFNA(IF(IF($AH588=AN$5,VLOOKUP(AI588,buff!$K:$L,2,FALSE),"")=0,"",IF($AH588=AN$5,VLOOKUP(AI588,buff!$K:$L,2,FALSE),"")),"")</f>
        <v>46:100:2:0</v>
      </c>
      <c r="AO588" s="6" t="str">
        <f>_xlfn.IFNA(IF(IF($AH588=AO$5,VLOOKUP(AJ588,buff!$K:$L,2,FALSE),"")=0,"",IF($AH588=AO$5,VLOOKUP(AJ588,buff!$K:$L,2,FALSE),"")),"")</f>
        <v/>
      </c>
      <c r="AP588" s="6" t="str">
        <f>_xlfn.IFNA(IF(IF($AH588=AP$5,VLOOKUP(AK588,buff!$K:$L,2,FALSE),"")=0,"",IF($AH588=AP$5,VLOOKUP(AK588,buff!$K:$L,2,FALSE),"")),"")</f>
        <v/>
      </c>
      <c r="AQ588" s="6" t="str">
        <f>_xlfn.IFNA(IF(IF($AH588=AQ$5,VLOOKUP(AL588,buff!$K:$L,2,FALSE),"")=0,"",IF($AH588=AQ$5,VLOOKUP(AL588,buff!$K:$L,2,FALSE),"")),"")</f>
        <v/>
      </c>
      <c r="AR588" s="6" t="str">
        <f>_xlfn.IFNA(IF(IF($AH588=AR$5,VLOOKUP(AM588,buff!$K:$L,2,FALSE),"")=0,"",IF($AH588=AR$5,VLOOKUP(AM588,buff!$K:$L,2,FALSE),"")),"")</f>
        <v/>
      </c>
      <c r="AS588" s="6" t="str">
        <f>_xlfn.IFNA(IF(IF($AH588=AS$5,VLOOKUP(AI588,buff!$K:$L,2,FALSE),"")=0,"",IF($AH588=AS$5,VLOOKUP(AI588,buff!$K:$L,2,FALSE),"")),"")</f>
        <v/>
      </c>
      <c r="AT588" s="6" t="str">
        <f>_xlfn.IFNA(IF(IF($AH588=AT$5,VLOOKUP(AJ588,buff!$K:$L,2,FALSE),"")=0,"",IF($AH588=AT$5,VLOOKUP(AJ588,buff!$K:$L,2,FALSE),"")),"")</f>
        <v/>
      </c>
      <c r="AU588" s="6" t="str">
        <f>_xlfn.IFNA(IF(IF($AH588=AU$5,VLOOKUP(AK588,buff!$K:$L,2,FALSE),"")=0,"",IF($AH588=AU$5,VLOOKUP(AK588,buff!$K:$L,2,FALSE),"")),"")</f>
        <v/>
      </c>
      <c r="AV588" s="6" t="str">
        <f>_xlfn.IFNA(IF(IF($AH588=AV$5,VLOOKUP(AL588,buff!$K:$L,2,FALSE),"")=0,"",IF($AH588=AV$5,VLOOKUP(AL588,buff!$K:$L,2,FALSE),"")),"")</f>
        <v/>
      </c>
      <c r="AW588" s="6" t="str">
        <f>_xlfn.IFNA(IF(IF($AH588=AW$5,VLOOKUP(AM588,buff!$K:$L,2,FALSE),"")=0,"",IF($AH588=AW$5,VLOOKUP(AM588,buff!$K:$L,2,FALSE),"")),"")</f>
        <v/>
      </c>
      <c r="AX588" s="6">
        <f>VLOOKUP(AI588,buff!K:P,6,FALSE)</f>
        <v>392</v>
      </c>
      <c r="AY588">
        <f t="shared" si="177"/>
        <v>392</v>
      </c>
      <c r="AZ588">
        <f t="shared" si="177"/>
        <v>392</v>
      </c>
      <c r="BA588">
        <f t="shared" si="178"/>
        <v>3</v>
      </c>
      <c r="BB588">
        <f t="shared" si="179"/>
        <v>2</v>
      </c>
    </row>
    <row r="589" spans="1:54" x14ac:dyDescent="0.15">
      <c r="A589" t="str">
        <f t="shared" si="168"/>
        <v>离墟主动技能3等级3</v>
      </c>
      <c r="B589" s="8">
        <v>583</v>
      </c>
      <c r="C589" s="8" t="str">
        <f>VLOOKUP(G589,角色!A:B,2,FALSE)</f>
        <v>离墟</v>
      </c>
      <c r="D589" s="8" t="str">
        <f t="shared" si="174"/>
        <v>主动技能3</v>
      </c>
      <c r="E589" s="8">
        <f t="shared" si="169"/>
        <v>3</v>
      </c>
      <c r="F589" s="8">
        <f t="shared" si="170"/>
        <v>3</v>
      </c>
      <c r="G589" s="8">
        <f t="shared" si="171"/>
        <v>10</v>
      </c>
      <c r="H589" s="4" t="s">
        <v>466</v>
      </c>
      <c r="I589" s="4" t="str">
        <f t="shared" si="182"/>
        <v>增加自身防御力518</v>
      </c>
      <c r="J589" s="4" t="s">
        <v>461</v>
      </c>
      <c r="K589" s="1" t="s">
        <v>306</v>
      </c>
      <c r="L589" s="4" t="s">
        <v>107</v>
      </c>
      <c r="M589" s="4" t="s">
        <v>479</v>
      </c>
      <c r="N589" s="4">
        <v>100</v>
      </c>
      <c r="O589" s="4"/>
      <c r="T589" s="6" t="str">
        <f t="shared" si="180"/>
        <v>47:100:2:0</v>
      </c>
      <c r="U589" s="6" t="str">
        <f t="shared" si="181"/>
        <v/>
      </c>
      <c r="Y589">
        <f t="shared" si="167"/>
        <v>100</v>
      </c>
      <c r="Z589">
        <v>0</v>
      </c>
      <c r="AE589">
        <v>0</v>
      </c>
      <c r="AF589" s="23">
        <f t="shared" si="175"/>
        <v>3</v>
      </c>
      <c r="AG589" s="23">
        <f t="shared" si="176"/>
        <v>2</v>
      </c>
      <c r="AH589" t="s">
        <v>118</v>
      </c>
      <c r="AI589" s="4" t="s">
        <v>1625</v>
      </c>
      <c r="AN589" s="6" t="str">
        <f>_xlfn.IFNA(IF(IF($AH589=AN$5,VLOOKUP(AI589,buff!$K:$L,2,FALSE),"")=0,"",IF($AH589=AN$5,VLOOKUP(AI589,buff!$K:$L,2,FALSE),"")),"")</f>
        <v>47:100:2:0</v>
      </c>
      <c r="AO589" s="6" t="str">
        <f>_xlfn.IFNA(IF(IF($AH589=AO$5,VLOOKUP(AJ589,buff!$K:$L,2,FALSE),"")=0,"",IF($AH589=AO$5,VLOOKUP(AJ589,buff!$K:$L,2,FALSE),"")),"")</f>
        <v/>
      </c>
      <c r="AP589" s="6" t="str">
        <f>_xlfn.IFNA(IF(IF($AH589=AP$5,VLOOKUP(AK589,buff!$K:$L,2,FALSE),"")=0,"",IF($AH589=AP$5,VLOOKUP(AK589,buff!$K:$L,2,FALSE),"")),"")</f>
        <v/>
      </c>
      <c r="AQ589" s="6" t="str">
        <f>_xlfn.IFNA(IF(IF($AH589=AQ$5,VLOOKUP(AL589,buff!$K:$L,2,FALSE),"")=0,"",IF($AH589=AQ$5,VLOOKUP(AL589,buff!$K:$L,2,FALSE),"")),"")</f>
        <v/>
      </c>
      <c r="AR589" s="6" t="str">
        <f>_xlfn.IFNA(IF(IF($AH589=AR$5,VLOOKUP(AM589,buff!$K:$L,2,FALSE),"")=0,"",IF($AH589=AR$5,VLOOKUP(AM589,buff!$K:$L,2,FALSE),"")),"")</f>
        <v/>
      </c>
      <c r="AS589" s="6" t="str">
        <f>_xlfn.IFNA(IF(IF($AH589=AS$5,VLOOKUP(AI589,buff!$K:$L,2,FALSE),"")=0,"",IF($AH589=AS$5,VLOOKUP(AI589,buff!$K:$L,2,FALSE),"")),"")</f>
        <v/>
      </c>
      <c r="AT589" s="6" t="str">
        <f>_xlfn.IFNA(IF(IF($AH589=AT$5,VLOOKUP(AJ589,buff!$K:$L,2,FALSE),"")=0,"",IF($AH589=AT$5,VLOOKUP(AJ589,buff!$K:$L,2,FALSE),"")),"")</f>
        <v/>
      </c>
      <c r="AU589" s="6" t="str">
        <f>_xlfn.IFNA(IF(IF($AH589=AU$5,VLOOKUP(AK589,buff!$K:$L,2,FALSE),"")=0,"",IF($AH589=AU$5,VLOOKUP(AK589,buff!$K:$L,2,FALSE),"")),"")</f>
        <v/>
      </c>
      <c r="AV589" s="6" t="str">
        <f>_xlfn.IFNA(IF(IF($AH589=AV$5,VLOOKUP(AL589,buff!$K:$L,2,FALSE),"")=0,"",IF($AH589=AV$5,VLOOKUP(AL589,buff!$K:$L,2,FALSE),"")),"")</f>
        <v/>
      </c>
      <c r="AW589" s="6" t="str">
        <f>_xlfn.IFNA(IF(IF($AH589=AW$5,VLOOKUP(AM589,buff!$K:$L,2,FALSE),"")=0,"",IF($AH589=AW$5,VLOOKUP(AM589,buff!$K:$L,2,FALSE),"")),"")</f>
        <v/>
      </c>
      <c r="AX589" s="6">
        <f>VLOOKUP(AI589,buff!K:P,6,FALSE)</f>
        <v>518</v>
      </c>
      <c r="AY589">
        <f t="shared" si="177"/>
        <v>518</v>
      </c>
      <c r="AZ589">
        <f t="shared" si="177"/>
        <v>518</v>
      </c>
      <c r="BA589">
        <f t="shared" si="178"/>
        <v>3</v>
      </c>
      <c r="BB589">
        <f t="shared" si="179"/>
        <v>2</v>
      </c>
    </row>
    <row r="590" spans="1:54" x14ac:dyDescent="0.15">
      <c r="A590" t="str">
        <f t="shared" si="168"/>
        <v>离墟主动技能3等级4</v>
      </c>
      <c r="B590" s="8">
        <v>584</v>
      </c>
      <c r="C590" s="8" t="str">
        <f>VLOOKUP(G590,角色!A:B,2,FALSE)</f>
        <v>离墟</v>
      </c>
      <c r="D590" s="8" t="str">
        <f t="shared" si="174"/>
        <v>主动技能3</v>
      </c>
      <c r="E590" s="8">
        <f t="shared" si="169"/>
        <v>4</v>
      </c>
      <c r="F590" s="8">
        <f t="shared" si="170"/>
        <v>3</v>
      </c>
      <c r="G590" s="8">
        <f t="shared" si="171"/>
        <v>10</v>
      </c>
      <c r="H590" s="4" t="s">
        <v>466</v>
      </c>
      <c r="I590" s="4" t="str">
        <f t="shared" si="182"/>
        <v>增加自身防御力643</v>
      </c>
      <c r="J590" s="4" t="s">
        <v>461</v>
      </c>
      <c r="K590" s="1" t="s">
        <v>306</v>
      </c>
      <c r="L590" s="4" t="s">
        <v>107</v>
      </c>
      <c r="M590" s="4" t="s">
        <v>479</v>
      </c>
      <c r="N590" s="4">
        <v>100</v>
      </c>
      <c r="O590" s="4"/>
      <c r="T590" s="6" t="str">
        <f t="shared" si="180"/>
        <v>48:100:2:0</v>
      </c>
      <c r="U590" s="6" t="str">
        <f t="shared" si="181"/>
        <v/>
      </c>
      <c r="Y590">
        <f t="shared" si="167"/>
        <v>100</v>
      </c>
      <c r="Z590">
        <v>0</v>
      </c>
      <c r="AE590">
        <v>0</v>
      </c>
      <c r="AF590" s="23">
        <f t="shared" si="175"/>
        <v>3</v>
      </c>
      <c r="AG590" s="23">
        <f t="shared" si="176"/>
        <v>2</v>
      </c>
      <c r="AH590" t="s">
        <v>118</v>
      </c>
      <c r="AI590" s="4" t="s">
        <v>1626</v>
      </c>
      <c r="AN590" s="6" t="str">
        <f>_xlfn.IFNA(IF(IF($AH590=AN$5,VLOOKUP(AI590,buff!$K:$L,2,FALSE),"")=0,"",IF($AH590=AN$5,VLOOKUP(AI590,buff!$K:$L,2,FALSE),"")),"")</f>
        <v>48:100:2:0</v>
      </c>
      <c r="AO590" s="6" t="str">
        <f>_xlfn.IFNA(IF(IF($AH590=AO$5,VLOOKUP(AJ590,buff!$K:$L,2,FALSE),"")=0,"",IF($AH590=AO$5,VLOOKUP(AJ590,buff!$K:$L,2,FALSE),"")),"")</f>
        <v/>
      </c>
      <c r="AP590" s="6" t="str">
        <f>_xlfn.IFNA(IF(IF($AH590=AP$5,VLOOKUP(AK590,buff!$K:$L,2,FALSE),"")=0,"",IF($AH590=AP$5,VLOOKUP(AK590,buff!$K:$L,2,FALSE),"")),"")</f>
        <v/>
      </c>
      <c r="AQ590" s="6" t="str">
        <f>_xlfn.IFNA(IF(IF($AH590=AQ$5,VLOOKUP(AL590,buff!$K:$L,2,FALSE),"")=0,"",IF($AH590=AQ$5,VLOOKUP(AL590,buff!$K:$L,2,FALSE),"")),"")</f>
        <v/>
      </c>
      <c r="AR590" s="6" t="str">
        <f>_xlfn.IFNA(IF(IF($AH590=AR$5,VLOOKUP(AM590,buff!$K:$L,2,FALSE),"")=0,"",IF($AH590=AR$5,VLOOKUP(AM590,buff!$K:$L,2,FALSE),"")),"")</f>
        <v/>
      </c>
      <c r="AS590" s="6" t="str">
        <f>_xlfn.IFNA(IF(IF($AH590=AS$5,VLOOKUP(AI590,buff!$K:$L,2,FALSE),"")=0,"",IF($AH590=AS$5,VLOOKUP(AI590,buff!$K:$L,2,FALSE),"")),"")</f>
        <v/>
      </c>
      <c r="AT590" s="6" t="str">
        <f>_xlfn.IFNA(IF(IF($AH590=AT$5,VLOOKUP(AJ590,buff!$K:$L,2,FALSE),"")=0,"",IF($AH590=AT$5,VLOOKUP(AJ590,buff!$K:$L,2,FALSE),"")),"")</f>
        <v/>
      </c>
      <c r="AU590" s="6" t="str">
        <f>_xlfn.IFNA(IF(IF($AH590=AU$5,VLOOKUP(AK590,buff!$K:$L,2,FALSE),"")=0,"",IF($AH590=AU$5,VLOOKUP(AK590,buff!$K:$L,2,FALSE),"")),"")</f>
        <v/>
      </c>
      <c r="AV590" s="6" t="str">
        <f>_xlfn.IFNA(IF(IF($AH590=AV$5,VLOOKUP(AL590,buff!$K:$L,2,FALSE),"")=0,"",IF($AH590=AV$5,VLOOKUP(AL590,buff!$K:$L,2,FALSE),"")),"")</f>
        <v/>
      </c>
      <c r="AW590" s="6" t="str">
        <f>_xlfn.IFNA(IF(IF($AH590=AW$5,VLOOKUP(AM590,buff!$K:$L,2,FALSE),"")=0,"",IF($AH590=AW$5,VLOOKUP(AM590,buff!$K:$L,2,FALSE),"")),"")</f>
        <v/>
      </c>
      <c r="AX590" s="6">
        <f>VLOOKUP(AI590,buff!K:P,6,FALSE)</f>
        <v>643</v>
      </c>
      <c r="AY590">
        <f t="shared" si="177"/>
        <v>643</v>
      </c>
      <c r="AZ590">
        <f t="shared" si="177"/>
        <v>643</v>
      </c>
      <c r="BA590">
        <f t="shared" si="178"/>
        <v>3</v>
      </c>
      <c r="BB590">
        <f t="shared" si="179"/>
        <v>2</v>
      </c>
    </row>
    <row r="591" spans="1:54" x14ac:dyDescent="0.15">
      <c r="A591" t="str">
        <f t="shared" si="168"/>
        <v>离墟主动技能3等级5</v>
      </c>
      <c r="B591" s="8">
        <v>585</v>
      </c>
      <c r="C591" s="8" t="str">
        <f>VLOOKUP(G591,角色!A:B,2,FALSE)</f>
        <v>离墟</v>
      </c>
      <c r="D591" s="8" t="str">
        <f t="shared" si="174"/>
        <v>主动技能3</v>
      </c>
      <c r="E591" s="8">
        <f t="shared" si="169"/>
        <v>5</v>
      </c>
      <c r="F591" s="8">
        <f t="shared" si="170"/>
        <v>3</v>
      </c>
      <c r="G591" s="8">
        <f t="shared" si="171"/>
        <v>10</v>
      </c>
      <c r="H591" s="4" t="s">
        <v>466</v>
      </c>
      <c r="I591" s="4" t="str">
        <f t="shared" si="182"/>
        <v>增加自身防御力791</v>
      </c>
      <c r="J591" s="4" t="s">
        <v>461</v>
      </c>
      <c r="K591" s="1" t="s">
        <v>306</v>
      </c>
      <c r="L591" s="4" t="s">
        <v>107</v>
      </c>
      <c r="M591" s="4" t="s">
        <v>479</v>
      </c>
      <c r="N591" s="4">
        <v>100</v>
      </c>
      <c r="O591" s="4"/>
      <c r="T591" s="6" t="str">
        <f t="shared" si="180"/>
        <v>49:100:2:0</v>
      </c>
      <c r="U591" s="6" t="str">
        <f t="shared" si="181"/>
        <v/>
      </c>
      <c r="Y591">
        <f t="shared" si="167"/>
        <v>100</v>
      </c>
      <c r="Z591">
        <v>0</v>
      </c>
      <c r="AE591">
        <v>0</v>
      </c>
      <c r="AF591" s="23">
        <f t="shared" si="175"/>
        <v>3</v>
      </c>
      <c r="AG591" s="23">
        <f t="shared" si="176"/>
        <v>2</v>
      </c>
      <c r="AH591" t="s">
        <v>118</v>
      </c>
      <c r="AI591" s="4" t="s">
        <v>1627</v>
      </c>
      <c r="AN591" s="6" t="str">
        <f>_xlfn.IFNA(IF(IF($AH591=AN$5,VLOOKUP(AI591,buff!$K:$L,2,FALSE),"")=0,"",IF($AH591=AN$5,VLOOKUP(AI591,buff!$K:$L,2,FALSE),"")),"")</f>
        <v>49:100:2:0</v>
      </c>
      <c r="AO591" s="6" t="str">
        <f>_xlfn.IFNA(IF(IF($AH591=AO$5,VLOOKUP(AJ591,buff!$K:$L,2,FALSE),"")=0,"",IF($AH591=AO$5,VLOOKUP(AJ591,buff!$K:$L,2,FALSE),"")),"")</f>
        <v/>
      </c>
      <c r="AP591" s="6" t="str">
        <f>_xlfn.IFNA(IF(IF($AH591=AP$5,VLOOKUP(AK591,buff!$K:$L,2,FALSE),"")=0,"",IF($AH591=AP$5,VLOOKUP(AK591,buff!$K:$L,2,FALSE),"")),"")</f>
        <v/>
      </c>
      <c r="AQ591" s="6" t="str">
        <f>_xlfn.IFNA(IF(IF($AH591=AQ$5,VLOOKUP(AL591,buff!$K:$L,2,FALSE),"")=0,"",IF($AH591=AQ$5,VLOOKUP(AL591,buff!$K:$L,2,FALSE),"")),"")</f>
        <v/>
      </c>
      <c r="AR591" s="6" t="str">
        <f>_xlfn.IFNA(IF(IF($AH591=AR$5,VLOOKUP(AM591,buff!$K:$L,2,FALSE),"")=0,"",IF($AH591=AR$5,VLOOKUP(AM591,buff!$K:$L,2,FALSE),"")),"")</f>
        <v/>
      </c>
      <c r="AS591" s="6" t="str">
        <f>_xlfn.IFNA(IF(IF($AH591=AS$5,VLOOKUP(AI591,buff!$K:$L,2,FALSE),"")=0,"",IF($AH591=AS$5,VLOOKUP(AI591,buff!$K:$L,2,FALSE),"")),"")</f>
        <v/>
      </c>
      <c r="AT591" s="6" t="str">
        <f>_xlfn.IFNA(IF(IF($AH591=AT$5,VLOOKUP(AJ591,buff!$K:$L,2,FALSE),"")=0,"",IF($AH591=AT$5,VLOOKUP(AJ591,buff!$K:$L,2,FALSE),"")),"")</f>
        <v/>
      </c>
      <c r="AU591" s="6" t="str">
        <f>_xlfn.IFNA(IF(IF($AH591=AU$5,VLOOKUP(AK591,buff!$K:$L,2,FALSE),"")=0,"",IF($AH591=AU$5,VLOOKUP(AK591,buff!$K:$L,2,FALSE),"")),"")</f>
        <v/>
      </c>
      <c r="AV591" s="6" t="str">
        <f>_xlfn.IFNA(IF(IF($AH591=AV$5,VLOOKUP(AL591,buff!$K:$L,2,FALSE),"")=0,"",IF($AH591=AV$5,VLOOKUP(AL591,buff!$K:$L,2,FALSE),"")),"")</f>
        <v/>
      </c>
      <c r="AW591" s="6" t="str">
        <f>_xlfn.IFNA(IF(IF($AH591=AW$5,VLOOKUP(AM591,buff!$K:$L,2,FALSE),"")=0,"",IF($AH591=AW$5,VLOOKUP(AM591,buff!$K:$L,2,FALSE),"")),"")</f>
        <v/>
      </c>
      <c r="AX591" s="6">
        <f>VLOOKUP(AI591,buff!K:P,6,FALSE)</f>
        <v>791</v>
      </c>
      <c r="AY591">
        <f t="shared" si="177"/>
        <v>791</v>
      </c>
      <c r="AZ591">
        <f t="shared" si="177"/>
        <v>791</v>
      </c>
      <c r="BA591">
        <f t="shared" si="178"/>
        <v>3</v>
      </c>
      <c r="BB591">
        <f t="shared" si="179"/>
        <v>2</v>
      </c>
    </row>
    <row r="592" spans="1:54" x14ac:dyDescent="0.15">
      <c r="A592" t="str">
        <f t="shared" si="168"/>
        <v>离墟主动技能3等级6</v>
      </c>
      <c r="B592" s="8">
        <v>586</v>
      </c>
      <c r="C592" s="8" t="str">
        <f>VLOOKUP(G592,角色!A:B,2,FALSE)</f>
        <v>离墟</v>
      </c>
      <c r="D592" s="8" t="str">
        <f t="shared" si="174"/>
        <v>主动技能3</v>
      </c>
      <c r="E592" s="8">
        <f t="shared" si="169"/>
        <v>6</v>
      </c>
      <c r="F592" s="8">
        <f t="shared" si="170"/>
        <v>3</v>
      </c>
      <c r="G592" s="8">
        <f t="shared" si="171"/>
        <v>10</v>
      </c>
      <c r="H592" s="4" t="s">
        <v>466</v>
      </c>
      <c r="I592" s="4" t="str">
        <f t="shared" si="182"/>
        <v>增加自身防御力975</v>
      </c>
      <c r="J592" s="4" t="s">
        <v>461</v>
      </c>
      <c r="K592" s="1" t="s">
        <v>306</v>
      </c>
      <c r="L592" s="4" t="s">
        <v>107</v>
      </c>
      <c r="M592" s="4" t="s">
        <v>479</v>
      </c>
      <c r="N592" s="4">
        <v>100</v>
      </c>
      <c r="O592" s="4"/>
      <c r="T592" s="6" t="str">
        <f t="shared" si="180"/>
        <v>50:100:2:0</v>
      </c>
      <c r="U592" s="6" t="str">
        <f t="shared" si="181"/>
        <v/>
      </c>
      <c r="Y592">
        <f t="shared" si="167"/>
        <v>100</v>
      </c>
      <c r="Z592">
        <v>0</v>
      </c>
      <c r="AE592">
        <v>0</v>
      </c>
      <c r="AF592" s="23">
        <f t="shared" si="175"/>
        <v>3</v>
      </c>
      <c r="AG592" s="23">
        <f t="shared" si="176"/>
        <v>2</v>
      </c>
      <c r="AH592" t="s">
        <v>118</v>
      </c>
      <c r="AI592" s="4" t="s">
        <v>1628</v>
      </c>
      <c r="AN592" s="6" t="str">
        <f>_xlfn.IFNA(IF(IF($AH592=AN$5,VLOOKUP(AI592,buff!$K:$L,2,FALSE),"")=0,"",IF($AH592=AN$5,VLOOKUP(AI592,buff!$K:$L,2,FALSE),"")),"")</f>
        <v>50:100:2:0</v>
      </c>
      <c r="AO592" s="6" t="str">
        <f>_xlfn.IFNA(IF(IF($AH592=AO$5,VLOOKUP(AJ592,buff!$K:$L,2,FALSE),"")=0,"",IF($AH592=AO$5,VLOOKUP(AJ592,buff!$K:$L,2,FALSE),"")),"")</f>
        <v/>
      </c>
      <c r="AP592" s="6" t="str">
        <f>_xlfn.IFNA(IF(IF($AH592=AP$5,VLOOKUP(AK592,buff!$K:$L,2,FALSE),"")=0,"",IF($AH592=AP$5,VLOOKUP(AK592,buff!$K:$L,2,FALSE),"")),"")</f>
        <v/>
      </c>
      <c r="AQ592" s="6" t="str">
        <f>_xlfn.IFNA(IF(IF($AH592=AQ$5,VLOOKUP(AL592,buff!$K:$L,2,FALSE),"")=0,"",IF($AH592=AQ$5,VLOOKUP(AL592,buff!$K:$L,2,FALSE),"")),"")</f>
        <v/>
      </c>
      <c r="AR592" s="6" t="str">
        <f>_xlfn.IFNA(IF(IF($AH592=AR$5,VLOOKUP(AM592,buff!$K:$L,2,FALSE),"")=0,"",IF($AH592=AR$5,VLOOKUP(AM592,buff!$K:$L,2,FALSE),"")),"")</f>
        <v/>
      </c>
      <c r="AS592" s="6" t="str">
        <f>_xlfn.IFNA(IF(IF($AH592=AS$5,VLOOKUP(AI592,buff!$K:$L,2,FALSE),"")=0,"",IF($AH592=AS$5,VLOOKUP(AI592,buff!$K:$L,2,FALSE),"")),"")</f>
        <v/>
      </c>
      <c r="AT592" s="6" t="str">
        <f>_xlfn.IFNA(IF(IF($AH592=AT$5,VLOOKUP(AJ592,buff!$K:$L,2,FALSE),"")=0,"",IF($AH592=AT$5,VLOOKUP(AJ592,buff!$K:$L,2,FALSE),"")),"")</f>
        <v/>
      </c>
      <c r="AU592" s="6" t="str">
        <f>_xlfn.IFNA(IF(IF($AH592=AU$5,VLOOKUP(AK592,buff!$K:$L,2,FALSE),"")=0,"",IF($AH592=AU$5,VLOOKUP(AK592,buff!$K:$L,2,FALSE),"")),"")</f>
        <v/>
      </c>
      <c r="AV592" s="6" t="str">
        <f>_xlfn.IFNA(IF(IF($AH592=AV$5,VLOOKUP(AL592,buff!$K:$L,2,FALSE),"")=0,"",IF($AH592=AV$5,VLOOKUP(AL592,buff!$K:$L,2,FALSE),"")),"")</f>
        <v/>
      </c>
      <c r="AW592" s="6" t="str">
        <f>_xlfn.IFNA(IF(IF($AH592=AW$5,VLOOKUP(AM592,buff!$K:$L,2,FALSE),"")=0,"",IF($AH592=AW$5,VLOOKUP(AM592,buff!$K:$L,2,FALSE),"")),"")</f>
        <v/>
      </c>
      <c r="AX592" s="6">
        <f>VLOOKUP(AI592,buff!K:P,6,FALSE)</f>
        <v>975</v>
      </c>
      <c r="AY592">
        <f t="shared" si="177"/>
        <v>975</v>
      </c>
      <c r="AZ592">
        <f t="shared" si="177"/>
        <v>975</v>
      </c>
      <c r="BA592">
        <f t="shared" si="178"/>
        <v>3</v>
      </c>
      <c r="BB592">
        <f t="shared" si="179"/>
        <v>2</v>
      </c>
    </row>
    <row r="593" spans="1:54" x14ac:dyDescent="0.15">
      <c r="A593" t="str">
        <f t="shared" si="168"/>
        <v>离墟主动技能3等级7</v>
      </c>
      <c r="B593" s="8">
        <v>587</v>
      </c>
      <c r="C593" s="8" t="str">
        <f>VLOOKUP(G593,角色!A:B,2,FALSE)</f>
        <v>离墟</v>
      </c>
      <c r="D593" s="8" t="str">
        <f t="shared" si="174"/>
        <v>主动技能3</v>
      </c>
      <c r="E593" s="8">
        <f t="shared" si="169"/>
        <v>7</v>
      </c>
      <c r="F593" s="8">
        <f t="shared" si="170"/>
        <v>3</v>
      </c>
      <c r="G593" s="8">
        <f t="shared" si="171"/>
        <v>10</v>
      </c>
      <c r="H593" s="4" t="s">
        <v>466</v>
      </c>
      <c r="I593" s="4" t="str">
        <f t="shared" si="182"/>
        <v>增加自身防御力1200</v>
      </c>
      <c r="J593" s="4" t="s">
        <v>461</v>
      </c>
      <c r="K593" s="1" t="s">
        <v>306</v>
      </c>
      <c r="L593" s="4" t="s">
        <v>107</v>
      </c>
      <c r="M593" s="4" t="s">
        <v>479</v>
      </c>
      <c r="N593" s="4">
        <v>100</v>
      </c>
      <c r="O593" s="4"/>
      <c r="T593" s="6" t="str">
        <f t="shared" si="180"/>
        <v>51:100:2:0</v>
      </c>
      <c r="U593" s="6" t="str">
        <f t="shared" si="181"/>
        <v/>
      </c>
      <c r="Y593">
        <f t="shared" si="167"/>
        <v>100</v>
      </c>
      <c r="Z593">
        <v>0</v>
      </c>
      <c r="AE593">
        <v>0</v>
      </c>
      <c r="AF593" s="23">
        <f t="shared" si="175"/>
        <v>3</v>
      </c>
      <c r="AG593" s="23">
        <f t="shared" si="176"/>
        <v>2</v>
      </c>
      <c r="AH593" t="s">
        <v>118</v>
      </c>
      <c r="AI593" s="4" t="s">
        <v>1629</v>
      </c>
      <c r="AN593" s="6" t="str">
        <f>_xlfn.IFNA(IF(IF($AH593=AN$5,VLOOKUP(AI593,buff!$K:$L,2,FALSE),"")=0,"",IF($AH593=AN$5,VLOOKUP(AI593,buff!$K:$L,2,FALSE),"")),"")</f>
        <v>51:100:2:0</v>
      </c>
      <c r="AO593" s="6" t="str">
        <f>_xlfn.IFNA(IF(IF($AH593=AO$5,VLOOKUP(AJ593,buff!$K:$L,2,FALSE),"")=0,"",IF($AH593=AO$5,VLOOKUP(AJ593,buff!$K:$L,2,FALSE),"")),"")</f>
        <v/>
      </c>
      <c r="AP593" s="6" t="str">
        <f>_xlfn.IFNA(IF(IF($AH593=AP$5,VLOOKUP(AK593,buff!$K:$L,2,FALSE),"")=0,"",IF($AH593=AP$5,VLOOKUP(AK593,buff!$K:$L,2,FALSE),"")),"")</f>
        <v/>
      </c>
      <c r="AQ593" s="6" t="str">
        <f>_xlfn.IFNA(IF(IF($AH593=AQ$5,VLOOKUP(AL593,buff!$K:$L,2,FALSE),"")=0,"",IF($AH593=AQ$5,VLOOKUP(AL593,buff!$K:$L,2,FALSE),"")),"")</f>
        <v/>
      </c>
      <c r="AR593" s="6" t="str">
        <f>_xlfn.IFNA(IF(IF($AH593=AR$5,VLOOKUP(AM593,buff!$K:$L,2,FALSE),"")=0,"",IF($AH593=AR$5,VLOOKUP(AM593,buff!$K:$L,2,FALSE),"")),"")</f>
        <v/>
      </c>
      <c r="AS593" s="6" t="str">
        <f>_xlfn.IFNA(IF(IF($AH593=AS$5,VLOOKUP(AI593,buff!$K:$L,2,FALSE),"")=0,"",IF($AH593=AS$5,VLOOKUP(AI593,buff!$K:$L,2,FALSE),"")),"")</f>
        <v/>
      </c>
      <c r="AT593" s="6" t="str">
        <f>_xlfn.IFNA(IF(IF($AH593=AT$5,VLOOKUP(AJ593,buff!$K:$L,2,FALSE),"")=0,"",IF($AH593=AT$5,VLOOKUP(AJ593,buff!$K:$L,2,FALSE),"")),"")</f>
        <v/>
      </c>
      <c r="AU593" s="6" t="str">
        <f>_xlfn.IFNA(IF(IF($AH593=AU$5,VLOOKUP(AK593,buff!$K:$L,2,FALSE),"")=0,"",IF($AH593=AU$5,VLOOKUP(AK593,buff!$K:$L,2,FALSE),"")),"")</f>
        <v/>
      </c>
      <c r="AV593" s="6" t="str">
        <f>_xlfn.IFNA(IF(IF($AH593=AV$5,VLOOKUP(AL593,buff!$K:$L,2,FALSE),"")=0,"",IF($AH593=AV$5,VLOOKUP(AL593,buff!$K:$L,2,FALSE),"")),"")</f>
        <v/>
      </c>
      <c r="AW593" s="6" t="str">
        <f>_xlfn.IFNA(IF(IF($AH593=AW$5,VLOOKUP(AM593,buff!$K:$L,2,FALSE),"")=0,"",IF($AH593=AW$5,VLOOKUP(AM593,buff!$K:$L,2,FALSE),"")),"")</f>
        <v/>
      </c>
      <c r="AX593" s="6">
        <f>VLOOKUP(AI593,buff!K:P,6,FALSE)</f>
        <v>1200</v>
      </c>
      <c r="AY593">
        <f t="shared" si="177"/>
        <v>1200</v>
      </c>
      <c r="AZ593">
        <f t="shared" si="177"/>
        <v>1200</v>
      </c>
      <c r="BA593">
        <f t="shared" si="178"/>
        <v>3</v>
      </c>
      <c r="BB593">
        <f t="shared" si="179"/>
        <v>2</v>
      </c>
    </row>
    <row r="594" spans="1:54" x14ac:dyDescent="0.15">
      <c r="A594" t="str">
        <f t="shared" si="168"/>
        <v>离墟主动技能3等级8</v>
      </c>
      <c r="B594" s="8">
        <v>588</v>
      </c>
      <c r="C594" s="8" t="str">
        <f>VLOOKUP(G594,角色!A:B,2,FALSE)</f>
        <v>离墟</v>
      </c>
      <c r="D594" s="8" t="str">
        <f t="shared" si="174"/>
        <v>主动技能3</v>
      </c>
      <c r="E594" s="8">
        <f t="shared" si="169"/>
        <v>8</v>
      </c>
      <c r="F594" s="8">
        <f t="shared" si="170"/>
        <v>3</v>
      </c>
      <c r="G594" s="8">
        <f t="shared" si="171"/>
        <v>10</v>
      </c>
      <c r="H594" s="4" t="s">
        <v>466</v>
      </c>
      <c r="I594" s="4" t="str">
        <f t="shared" si="182"/>
        <v>增加自身防御力1478</v>
      </c>
      <c r="J594" s="4" t="s">
        <v>461</v>
      </c>
      <c r="K594" s="1" t="s">
        <v>306</v>
      </c>
      <c r="L594" s="4" t="s">
        <v>107</v>
      </c>
      <c r="M594" s="4" t="s">
        <v>479</v>
      </c>
      <c r="N594" s="4">
        <v>100</v>
      </c>
      <c r="O594" s="4"/>
      <c r="T594" s="6" t="str">
        <f t="shared" si="180"/>
        <v>52:100:2:0</v>
      </c>
      <c r="U594" s="6" t="str">
        <f t="shared" si="181"/>
        <v/>
      </c>
      <c r="Y594">
        <f t="shared" si="167"/>
        <v>100</v>
      </c>
      <c r="Z594">
        <v>0</v>
      </c>
      <c r="AE594">
        <v>0</v>
      </c>
      <c r="AF594" s="23">
        <f t="shared" si="175"/>
        <v>3</v>
      </c>
      <c r="AG594" s="23">
        <f t="shared" si="176"/>
        <v>2</v>
      </c>
      <c r="AH594" t="s">
        <v>118</v>
      </c>
      <c r="AI594" s="4" t="s">
        <v>1630</v>
      </c>
      <c r="AN594" s="6" t="str">
        <f>_xlfn.IFNA(IF(IF($AH594=AN$5,VLOOKUP(AI594,buff!$K:$L,2,FALSE),"")=0,"",IF($AH594=AN$5,VLOOKUP(AI594,buff!$K:$L,2,FALSE),"")),"")</f>
        <v>52:100:2:0</v>
      </c>
      <c r="AO594" s="6" t="str">
        <f>_xlfn.IFNA(IF(IF($AH594=AO$5,VLOOKUP(AJ594,buff!$K:$L,2,FALSE),"")=0,"",IF($AH594=AO$5,VLOOKUP(AJ594,buff!$K:$L,2,FALSE),"")),"")</f>
        <v/>
      </c>
      <c r="AP594" s="6" t="str">
        <f>_xlfn.IFNA(IF(IF($AH594=AP$5,VLOOKUP(AK594,buff!$K:$L,2,FALSE),"")=0,"",IF($AH594=AP$5,VLOOKUP(AK594,buff!$K:$L,2,FALSE),"")),"")</f>
        <v/>
      </c>
      <c r="AQ594" s="6" t="str">
        <f>_xlfn.IFNA(IF(IF($AH594=AQ$5,VLOOKUP(AL594,buff!$K:$L,2,FALSE),"")=0,"",IF($AH594=AQ$5,VLOOKUP(AL594,buff!$K:$L,2,FALSE),"")),"")</f>
        <v/>
      </c>
      <c r="AR594" s="6" t="str">
        <f>_xlfn.IFNA(IF(IF($AH594=AR$5,VLOOKUP(AM594,buff!$K:$L,2,FALSE),"")=0,"",IF($AH594=AR$5,VLOOKUP(AM594,buff!$K:$L,2,FALSE),"")),"")</f>
        <v/>
      </c>
      <c r="AS594" s="6" t="str">
        <f>_xlfn.IFNA(IF(IF($AH594=AS$5,VLOOKUP(AI594,buff!$K:$L,2,FALSE),"")=0,"",IF($AH594=AS$5,VLOOKUP(AI594,buff!$K:$L,2,FALSE),"")),"")</f>
        <v/>
      </c>
      <c r="AT594" s="6" t="str">
        <f>_xlfn.IFNA(IF(IF($AH594=AT$5,VLOOKUP(AJ594,buff!$K:$L,2,FALSE),"")=0,"",IF($AH594=AT$5,VLOOKUP(AJ594,buff!$K:$L,2,FALSE),"")),"")</f>
        <v/>
      </c>
      <c r="AU594" s="6" t="str">
        <f>_xlfn.IFNA(IF(IF($AH594=AU$5,VLOOKUP(AK594,buff!$K:$L,2,FALSE),"")=0,"",IF($AH594=AU$5,VLOOKUP(AK594,buff!$K:$L,2,FALSE),"")),"")</f>
        <v/>
      </c>
      <c r="AV594" s="6" t="str">
        <f>_xlfn.IFNA(IF(IF($AH594=AV$5,VLOOKUP(AL594,buff!$K:$L,2,FALSE),"")=0,"",IF($AH594=AV$5,VLOOKUP(AL594,buff!$K:$L,2,FALSE),"")),"")</f>
        <v/>
      </c>
      <c r="AW594" s="6" t="str">
        <f>_xlfn.IFNA(IF(IF($AH594=AW$5,VLOOKUP(AM594,buff!$K:$L,2,FALSE),"")=0,"",IF($AH594=AW$5,VLOOKUP(AM594,buff!$K:$L,2,FALSE),"")),"")</f>
        <v/>
      </c>
      <c r="AX594" s="6">
        <f>VLOOKUP(AI594,buff!K:P,6,FALSE)</f>
        <v>1478</v>
      </c>
      <c r="AY594">
        <f t="shared" si="177"/>
        <v>1478</v>
      </c>
      <c r="AZ594">
        <f t="shared" si="177"/>
        <v>1478</v>
      </c>
      <c r="BA594">
        <f t="shared" si="178"/>
        <v>3</v>
      </c>
      <c r="BB594">
        <f t="shared" si="179"/>
        <v>2</v>
      </c>
    </row>
    <row r="595" spans="1:54" x14ac:dyDescent="0.15">
      <c r="A595" t="str">
        <f t="shared" si="168"/>
        <v>离墟主动技能3等级9</v>
      </c>
      <c r="B595" s="8">
        <v>589</v>
      </c>
      <c r="C595" s="8" t="str">
        <f>VLOOKUP(G595,角色!A:B,2,FALSE)</f>
        <v>离墟</v>
      </c>
      <c r="D595" s="8" t="str">
        <f t="shared" si="174"/>
        <v>主动技能3</v>
      </c>
      <c r="E595" s="8">
        <f t="shared" si="169"/>
        <v>9</v>
      </c>
      <c r="F595" s="8">
        <f t="shared" si="170"/>
        <v>3</v>
      </c>
      <c r="G595" s="8">
        <f t="shared" si="171"/>
        <v>10</v>
      </c>
      <c r="H595" s="4" t="s">
        <v>466</v>
      </c>
      <c r="I595" s="4" t="str">
        <f t="shared" si="182"/>
        <v>增加自身防御力1820</v>
      </c>
      <c r="J595" s="4" t="s">
        <v>461</v>
      </c>
      <c r="K595" s="1" t="s">
        <v>306</v>
      </c>
      <c r="L595" s="4" t="s">
        <v>107</v>
      </c>
      <c r="M595" s="4" t="s">
        <v>479</v>
      </c>
      <c r="N595" s="4">
        <v>100</v>
      </c>
      <c r="O595" s="4"/>
      <c r="T595" s="6" t="str">
        <f t="shared" si="180"/>
        <v>53:100:2:0</v>
      </c>
      <c r="U595" s="6" t="str">
        <f t="shared" si="181"/>
        <v/>
      </c>
      <c r="Y595">
        <f t="shared" si="167"/>
        <v>100</v>
      </c>
      <c r="Z595">
        <v>0</v>
      </c>
      <c r="AE595">
        <v>0</v>
      </c>
      <c r="AF595" s="23">
        <f t="shared" si="175"/>
        <v>3</v>
      </c>
      <c r="AG595" s="23">
        <f t="shared" si="176"/>
        <v>2</v>
      </c>
      <c r="AH595" t="s">
        <v>118</v>
      </c>
      <c r="AI595" s="4" t="s">
        <v>1631</v>
      </c>
      <c r="AN595" s="6" t="str">
        <f>_xlfn.IFNA(IF(IF($AH595=AN$5,VLOOKUP(AI595,buff!$K:$L,2,FALSE),"")=0,"",IF($AH595=AN$5,VLOOKUP(AI595,buff!$K:$L,2,FALSE),"")),"")</f>
        <v>53:100:2:0</v>
      </c>
      <c r="AO595" s="6" t="str">
        <f>_xlfn.IFNA(IF(IF($AH595=AO$5,VLOOKUP(AJ595,buff!$K:$L,2,FALSE),"")=0,"",IF($AH595=AO$5,VLOOKUP(AJ595,buff!$K:$L,2,FALSE),"")),"")</f>
        <v/>
      </c>
      <c r="AP595" s="6" t="str">
        <f>_xlfn.IFNA(IF(IF($AH595=AP$5,VLOOKUP(AK595,buff!$K:$L,2,FALSE),"")=0,"",IF($AH595=AP$5,VLOOKUP(AK595,buff!$K:$L,2,FALSE),"")),"")</f>
        <v/>
      </c>
      <c r="AQ595" s="6" t="str">
        <f>_xlfn.IFNA(IF(IF($AH595=AQ$5,VLOOKUP(AL595,buff!$K:$L,2,FALSE),"")=0,"",IF($AH595=AQ$5,VLOOKUP(AL595,buff!$K:$L,2,FALSE),"")),"")</f>
        <v/>
      </c>
      <c r="AR595" s="6" t="str">
        <f>_xlfn.IFNA(IF(IF($AH595=AR$5,VLOOKUP(AM595,buff!$K:$L,2,FALSE),"")=0,"",IF($AH595=AR$5,VLOOKUP(AM595,buff!$K:$L,2,FALSE),"")),"")</f>
        <v/>
      </c>
      <c r="AS595" s="6" t="str">
        <f>_xlfn.IFNA(IF(IF($AH595=AS$5,VLOOKUP(AI595,buff!$K:$L,2,FALSE),"")=0,"",IF($AH595=AS$5,VLOOKUP(AI595,buff!$K:$L,2,FALSE),"")),"")</f>
        <v/>
      </c>
      <c r="AT595" s="6" t="str">
        <f>_xlfn.IFNA(IF(IF($AH595=AT$5,VLOOKUP(AJ595,buff!$K:$L,2,FALSE),"")=0,"",IF($AH595=AT$5,VLOOKUP(AJ595,buff!$K:$L,2,FALSE),"")),"")</f>
        <v/>
      </c>
      <c r="AU595" s="6" t="str">
        <f>_xlfn.IFNA(IF(IF($AH595=AU$5,VLOOKUP(AK595,buff!$K:$L,2,FALSE),"")=0,"",IF($AH595=AU$5,VLOOKUP(AK595,buff!$K:$L,2,FALSE),"")),"")</f>
        <v/>
      </c>
      <c r="AV595" s="6" t="str">
        <f>_xlfn.IFNA(IF(IF($AH595=AV$5,VLOOKUP(AL595,buff!$K:$L,2,FALSE),"")=0,"",IF($AH595=AV$5,VLOOKUP(AL595,buff!$K:$L,2,FALSE),"")),"")</f>
        <v/>
      </c>
      <c r="AW595" s="6" t="str">
        <f>_xlfn.IFNA(IF(IF($AH595=AW$5,VLOOKUP(AM595,buff!$K:$L,2,FALSE),"")=0,"",IF($AH595=AW$5,VLOOKUP(AM595,buff!$K:$L,2,FALSE),"")),"")</f>
        <v/>
      </c>
      <c r="AX595" s="6">
        <f>VLOOKUP(AI595,buff!K:P,6,FALSE)</f>
        <v>1820</v>
      </c>
      <c r="AY595">
        <f t="shared" si="177"/>
        <v>1820</v>
      </c>
      <c r="AZ595">
        <f t="shared" si="177"/>
        <v>1820</v>
      </c>
      <c r="BA595">
        <f t="shared" si="178"/>
        <v>3</v>
      </c>
      <c r="BB595">
        <f t="shared" si="179"/>
        <v>2</v>
      </c>
    </row>
    <row r="596" spans="1:54" x14ac:dyDescent="0.15">
      <c r="A596" t="str">
        <f t="shared" si="168"/>
        <v>离墟主动技能3等级10</v>
      </c>
      <c r="B596" s="8">
        <v>590</v>
      </c>
      <c r="C596" s="8" t="str">
        <f>VLOOKUP(G596,角色!A:B,2,FALSE)</f>
        <v>离墟</v>
      </c>
      <c r="D596" s="8" t="str">
        <f t="shared" si="174"/>
        <v>主动技能3</v>
      </c>
      <c r="E596" s="8">
        <f t="shared" si="169"/>
        <v>10</v>
      </c>
      <c r="F596" s="8">
        <f t="shared" si="170"/>
        <v>3</v>
      </c>
      <c r="G596" s="8">
        <f t="shared" si="171"/>
        <v>10</v>
      </c>
      <c r="H596" s="4" t="s">
        <v>466</v>
      </c>
      <c r="I596" s="4" t="str">
        <f t="shared" si="182"/>
        <v>增加自身防御力2241</v>
      </c>
      <c r="J596" s="4" t="s">
        <v>461</v>
      </c>
      <c r="K596" s="1" t="s">
        <v>306</v>
      </c>
      <c r="L596" s="4" t="s">
        <v>107</v>
      </c>
      <c r="M596" s="4" t="s">
        <v>479</v>
      </c>
      <c r="N596" s="4">
        <v>100</v>
      </c>
      <c r="O596" s="4"/>
      <c r="T596" s="6" t="str">
        <f t="shared" si="180"/>
        <v>54:100:2:0</v>
      </c>
      <c r="U596" s="6" t="str">
        <f t="shared" si="181"/>
        <v/>
      </c>
      <c r="Y596">
        <f t="shared" si="167"/>
        <v>100</v>
      </c>
      <c r="Z596">
        <v>0</v>
      </c>
      <c r="AE596">
        <v>0</v>
      </c>
      <c r="AF596" s="23">
        <f t="shared" si="175"/>
        <v>3</v>
      </c>
      <c r="AG596" s="23">
        <f t="shared" si="176"/>
        <v>2</v>
      </c>
      <c r="AH596" t="s">
        <v>118</v>
      </c>
      <c r="AI596" s="4" t="s">
        <v>1632</v>
      </c>
      <c r="AN596" s="6" t="str">
        <f>_xlfn.IFNA(IF(IF($AH596=AN$5,VLOOKUP(AI596,buff!$K:$L,2,FALSE),"")=0,"",IF($AH596=AN$5,VLOOKUP(AI596,buff!$K:$L,2,FALSE),"")),"")</f>
        <v>54:100:2:0</v>
      </c>
      <c r="AO596" s="6" t="str">
        <f>_xlfn.IFNA(IF(IF($AH596=AO$5,VLOOKUP(AJ596,buff!$K:$L,2,FALSE),"")=0,"",IF($AH596=AO$5,VLOOKUP(AJ596,buff!$K:$L,2,FALSE),"")),"")</f>
        <v/>
      </c>
      <c r="AP596" s="6" t="str">
        <f>_xlfn.IFNA(IF(IF($AH596=AP$5,VLOOKUP(AK596,buff!$K:$L,2,FALSE),"")=0,"",IF($AH596=AP$5,VLOOKUP(AK596,buff!$K:$L,2,FALSE),"")),"")</f>
        <v/>
      </c>
      <c r="AQ596" s="6" t="str">
        <f>_xlfn.IFNA(IF(IF($AH596=AQ$5,VLOOKUP(AL596,buff!$K:$L,2,FALSE),"")=0,"",IF($AH596=AQ$5,VLOOKUP(AL596,buff!$K:$L,2,FALSE),"")),"")</f>
        <v/>
      </c>
      <c r="AR596" s="6" t="str">
        <f>_xlfn.IFNA(IF(IF($AH596=AR$5,VLOOKUP(AM596,buff!$K:$L,2,FALSE),"")=0,"",IF($AH596=AR$5,VLOOKUP(AM596,buff!$K:$L,2,FALSE),"")),"")</f>
        <v/>
      </c>
      <c r="AS596" s="6" t="str">
        <f>_xlfn.IFNA(IF(IF($AH596=AS$5,VLOOKUP(AI596,buff!$K:$L,2,FALSE),"")=0,"",IF($AH596=AS$5,VLOOKUP(AI596,buff!$K:$L,2,FALSE),"")),"")</f>
        <v/>
      </c>
      <c r="AT596" s="6" t="str">
        <f>_xlfn.IFNA(IF(IF($AH596=AT$5,VLOOKUP(AJ596,buff!$K:$L,2,FALSE),"")=0,"",IF($AH596=AT$5,VLOOKUP(AJ596,buff!$K:$L,2,FALSE),"")),"")</f>
        <v/>
      </c>
      <c r="AU596" s="6" t="str">
        <f>_xlfn.IFNA(IF(IF($AH596=AU$5,VLOOKUP(AK596,buff!$K:$L,2,FALSE),"")=0,"",IF($AH596=AU$5,VLOOKUP(AK596,buff!$K:$L,2,FALSE),"")),"")</f>
        <v/>
      </c>
      <c r="AV596" s="6" t="str">
        <f>_xlfn.IFNA(IF(IF($AH596=AV$5,VLOOKUP(AL596,buff!$K:$L,2,FALSE),"")=0,"",IF($AH596=AV$5,VLOOKUP(AL596,buff!$K:$L,2,FALSE),"")),"")</f>
        <v/>
      </c>
      <c r="AW596" s="6" t="str">
        <f>_xlfn.IFNA(IF(IF($AH596=AW$5,VLOOKUP(AM596,buff!$K:$L,2,FALSE),"")=0,"",IF($AH596=AW$5,VLOOKUP(AM596,buff!$K:$L,2,FALSE),"")),"")</f>
        <v/>
      </c>
      <c r="AX596" s="6">
        <f>VLOOKUP(AI596,buff!K:P,6,FALSE)</f>
        <v>2241</v>
      </c>
      <c r="AY596">
        <f t="shared" si="177"/>
        <v>2241</v>
      </c>
      <c r="AZ596">
        <f t="shared" si="177"/>
        <v>2241</v>
      </c>
      <c r="BA596">
        <f t="shared" si="178"/>
        <v>3</v>
      </c>
      <c r="BB596">
        <f t="shared" si="179"/>
        <v>2</v>
      </c>
    </row>
    <row r="597" spans="1:54" x14ac:dyDescent="0.15">
      <c r="A597" t="str">
        <f t="shared" si="168"/>
        <v>离墟主动技能3等级11</v>
      </c>
      <c r="B597" s="8">
        <v>591</v>
      </c>
      <c r="C597" s="8" t="str">
        <f>VLOOKUP(G597,角色!A:B,2,FALSE)</f>
        <v>离墟</v>
      </c>
      <c r="D597" s="8" t="str">
        <f t="shared" si="174"/>
        <v>主动技能3</v>
      </c>
      <c r="E597" s="8">
        <f t="shared" si="169"/>
        <v>11</v>
      </c>
      <c r="F597" s="8">
        <f t="shared" si="170"/>
        <v>3</v>
      </c>
      <c r="G597" s="8">
        <f t="shared" si="171"/>
        <v>10</v>
      </c>
      <c r="H597" s="4" t="s">
        <v>466</v>
      </c>
      <c r="I597" s="4" t="str">
        <f t="shared" si="182"/>
        <v>增加自身防御力2759</v>
      </c>
      <c r="J597" s="4" t="s">
        <v>461</v>
      </c>
      <c r="K597" s="1" t="s">
        <v>306</v>
      </c>
      <c r="L597" s="4" t="s">
        <v>107</v>
      </c>
      <c r="M597" s="4" t="s">
        <v>479</v>
      </c>
      <c r="N597" s="4">
        <v>100</v>
      </c>
      <c r="O597" s="4"/>
      <c r="T597" s="6" t="str">
        <f t="shared" si="180"/>
        <v>55:100:2:0</v>
      </c>
      <c r="U597" s="6" t="str">
        <f t="shared" si="181"/>
        <v/>
      </c>
      <c r="Y597">
        <f t="shared" si="167"/>
        <v>100</v>
      </c>
      <c r="Z597">
        <v>0</v>
      </c>
      <c r="AE597">
        <v>0</v>
      </c>
      <c r="AF597" s="23">
        <f t="shared" si="175"/>
        <v>3</v>
      </c>
      <c r="AG597" s="23">
        <f t="shared" si="176"/>
        <v>2</v>
      </c>
      <c r="AH597" t="s">
        <v>118</v>
      </c>
      <c r="AI597" s="4" t="s">
        <v>1633</v>
      </c>
      <c r="AN597" s="6" t="str">
        <f>_xlfn.IFNA(IF(IF($AH597=AN$5,VLOOKUP(AI597,buff!$K:$L,2,FALSE),"")=0,"",IF($AH597=AN$5,VLOOKUP(AI597,buff!$K:$L,2,FALSE),"")),"")</f>
        <v>55:100:2:0</v>
      </c>
      <c r="AO597" s="6" t="str">
        <f>_xlfn.IFNA(IF(IF($AH597=AO$5,VLOOKUP(AJ597,buff!$K:$L,2,FALSE),"")=0,"",IF($AH597=AO$5,VLOOKUP(AJ597,buff!$K:$L,2,FALSE),"")),"")</f>
        <v/>
      </c>
      <c r="AP597" s="6" t="str">
        <f>_xlfn.IFNA(IF(IF($AH597=AP$5,VLOOKUP(AK597,buff!$K:$L,2,FALSE),"")=0,"",IF($AH597=AP$5,VLOOKUP(AK597,buff!$K:$L,2,FALSE),"")),"")</f>
        <v/>
      </c>
      <c r="AQ597" s="6" t="str">
        <f>_xlfn.IFNA(IF(IF($AH597=AQ$5,VLOOKUP(AL597,buff!$K:$L,2,FALSE),"")=0,"",IF($AH597=AQ$5,VLOOKUP(AL597,buff!$K:$L,2,FALSE),"")),"")</f>
        <v/>
      </c>
      <c r="AR597" s="6" t="str">
        <f>_xlfn.IFNA(IF(IF($AH597=AR$5,VLOOKUP(AM597,buff!$K:$L,2,FALSE),"")=0,"",IF($AH597=AR$5,VLOOKUP(AM597,buff!$K:$L,2,FALSE),"")),"")</f>
        <v/>
      </c>
      <c r="AS597" s="6" t="str">
        <f>_xlfn.IFNA(IF(IF($AH597=AS$5,VLOOKUP(AI597,buff!$K:$L,2,FALSE),"")=0,"",IF($AH597=AS$5,VLOOKUP(AI597,buff!$K:$L,2,FALSE),"")),"")</f>
        <v/>
      </c>
      <c r="AT597" s="6" t="str">
        <f>_xlfn.IFNA(IF(IF($AH597=AT$5,VLOOKUP(AJ597,buff!$K:$L,2,FALSE),"")=0,"",IF($AH597=AT$5,VLOOKUP(AJ597,buff!$K:$L,2,FALSE),"")),"")</f>
        <v/>
      </c>
      <c r="AU597" s="6" t="str">
        <f>_xlfn.IFNA(IF(IF($AH597=AU$5,VLOOKUP(AK597,buff!$K:$L,2,FALSE),"")=0,"",IF($AH597=AU$5,VLOOKUP(AK597,buff!$K:$L,2,FALSE),"")),"")</f>
        <v/>
      </c>
      <c r="AV597" s="6" t="str">
        <f>_xlfn.IFNA(IF(IF($AH597=AV$5,VLOOKUP(AL597,buff!$K:$L,2,FALSE),"")=0,"",IF($AH597=AV$5,VLOOKUP(AL597,buff!$K:$L,2,FALSE),"")),"")</f>
        <v/>
      </c>
      <c r="AW597" s="6" t="str">
        <f>_xlfn.IFNA(IF(IF($AH597=AW$5,VLOOKUP(AM597,buff!$K:$L,2,FALSE),"")=0,"",IF($AH597=AW$5,VLOOKUP(AM597,buff!$K:$L,2,FALSE),"")),"")</f>
        <v/>
      </c>
      <c r="AX597" s="6">
        <f>VLOOKUP(AI597,buff!K:P,6,FALSE)</f>
        <v>2759</v>
      </c>
      <c r="AY597">
        <f t="shared" si="177"/>
        <v>2759</v>
      </c>
      <c r="AZ597">
        <f t="shared" si="177"/>
        <v>2759</v>
      </c>
      <c r="BA597">
        <f t="shared" si="178"/>
        <v>3</v>
      </c>
      <c r="BB597">
        <f t="shared" si="179"/>
        <v>2</v>
      </c>
    </row>
    <row r="598" spans="1:54" x14ac:dyDescent="0.15">
      <c r="A598" t="str">
        <f t="shared" si="168"/>
        <v>离墟主动技能3等级12</v>
      </c>
      <c r="B598" s="8">
        <v>592</v>
      </c>
      <c r="C598" s="8" t="str">
        <f>VLOOKUP(G598,角色!A:B,2,FALSE)</f>
        <v>离墟</v>
      </c>
      <c r="D598" s="8" t="str">
        <f t="shared" si="174"/>
        <v>主动技能3</v>
      </c>
      <c r="E598" s="8">
        <f t="shared" si="169"/>
        <v>12</v>
      </c>
      <c r="F598" s="8">
        <f t="shared" si="170"/>
        <v>3</v>
      </c>
      <c r="G598" s="8">
        <f t="shared" si="171"/>
        <v>10</v>
      </c>
      <c r="H598" s="4" t="s">
        <v>466</v>
      </c>
      <c r="I598" s="4" t="str">
        <f t="shared" si="182"/>
        <v>增加自身防御力3397</v>
      </c>
      <c r="J598" s="4" t="s">
        <v>461</v>
      </c>
      <c r="K598" s="1" t="s">
        <v>306</v>
      </c>
      <c r="L598" s="4" t="s">
        <v>107</v>
      </c>
      <c r="M598" s="4" t="s">
        <v>479</v>
      </c>
      <c r="N598" s="4">
        <v>100</v>
      </c>
      <c r="O598" s="4"/>
      <c r="T598" s="6" t="str">
        <f t="shared" si="180"/>
        <v>56:100:2:0</v>
      </c>
      <c r="U598" s="6" t="str">
        <f t="shared" si="181"/>
        <v/>
      </c>
      <c r="Y598">
        <f t="shared" si="167"/>
        <v>100</v>
      </c>
      <c r="Z598">
        <v>0</v>
      </c>
      <c r="AE598">
        <v>0</v>
      </c>
      <c r="AF598" s="23">
        <f t="shared" si="175"/>
        <v>3</v>
      </c>
      <c r="AG598" s="23">
        <f t="shared" si="176"/>
        <v>2</v>
      </c>
      <c r="AH598" t="s">
        <v>118</v>
      </c>
      <c r="AI598" s="4" t="s">
        <v>1634</v>
      </c>
      <c r="AN598" s="6" t="str">
        <f>_xlfn.IFNA(IF(IF($AH598=AN$5,VLOOKUP(AI598,buff!$K:$L,2,FALSE),"")=0,"",IF($AH598=AN$5,VLOOKUP(AI598,buff!$K:$L,2,FALSE),"")),"")</f>
        <v>56:100:2:0</v>
      </c>
      <c r="AO598" s="6" t="str">
        <f>_xlfn.IFNA(IF(IF($AH598=AO$5,VLOOKUP(AJ598,buff!$K:$L,2,FALSE),"")=0,"",IF($AH598=AO$5,VLOOKUP(AJ598,buff!$K:$L,2,FALSE),"")),"")</f>
        <v/>
      </c>
      <c r="AP598" s="6" t="str">
        <f>_xlfn.IFNA(IF(IF($AH598=AP$5,VLOOKUP(AK598,buff!$K:$L,2,FALSE),"")=0,"",IF($AH598=AP$5,VLOOKUP(AK598,buff!$K:$L,2,FALSE),"")),"")</f>
        <v/>
      </c>
      <c r="AQ598" s="6" t="str">
        <f>_xlfn.IFNA(IF(IF($AH598=AQ$5,VLOOKUP(AL598,buff!$K:$L,2,FALSE),"")=0,"",IF($AH598=AQ$5,VLOOKUP(AL598,buff!$K:$L,2,FALSE),"")),"")</f>
        <v/>
      </c>
      <c r="AR598" s="6" t="str">
        <f>_xlfn.IFNA(IF(IF($AH598=AR$5,VLOOKUP(AM598,buff!$K:$L,2,FALSE),"")=0,"",IF($AH598=AR$5,VLOOKUP(AM598,buff!$K:$L,2,FALSE),"")),"")</f>
        <v/>
      </c>
      <c r="AS598" s="6" t="str">
        <f>_xlfn.IFNA(IF(IF($AH598=AS$5,VLOOKUP(AI598,buff!$K:$L,2,FALSE),"")=0,"",IF($AH598=AS$5,VLOOKUP(AI598,buff!$K:$L,2,FALSE),"")),"")</f>
        <v/>
      </c>
      <c r="AT598" s="6" t="str">
        <f>_xlfn.IFNA(IF(IF($AH598=AT$5,VLOOKUP(AJ598,buff!$K:$L,2,FALSE),"")=0,"",IF($AH598=AT$5,VLOOKUP(AJ598,buff!$K:$L,2,FALSE),"")),"")</f>
        <v/>
      </c>
      <c r="AU598" s="6" t="str">
        <f>_xlfn.IFNA(IF(IF($AH598=AU$5,VLOOKUP(AK598,buff!$K:$L,2,FALSE),"")=0,"",IF($AH598=AU$5,VLOOKUP(AK598,buff!$K:$L,2,FALSE),"")),"")</f>
        <v/>
      </c>
      <c r="AV598" s="6" t="str">
        <f>_xlfn.IFNA(IF(IF($AH598=AV$5,VLOOKUP(AL598,buff!$K:$L,2,FALSE),"")=0,"",IF($AH598=AV$5,VLOOKUP(AL598,buff!$K:$L,2,FALSE),"")),"")</f>
        <v/>
      </c>
      <c r="AW598" s="6" t="str">
        <f>_xlfn.IFNA(IF(IF($AH598=AW$5,VLOOKUP(AM598,buff!$K:$L,2,FALSE),"")=0,"",IF($AH598=AW$5,VLOOKUP(AM598,buff!$K:$L,2,FALSE),"")),"")</f>
        <v/>
      </c>
      <c r="AX598" s="6">
        <f>VLOOKUP(AI598,buff!K:P,6,FALSE)</f>
        <v>3397</v>
      </c>
      <c r="AY598">
        <f t="shared" si="177"/>
        <v>3397</v>
      </c>
      <c r="AZ598">
        <f t="shared" si="177"/>
        <v>3397</v>
      </c>
      <c r="BA598">
        <f t="shared" si="178"/>
        <v>3</v>
      </c>
      <c r="BB598">
        <f t="shared" si="179"/>
        <v>2</v>
      </c>
    </row>
    <row r="599" spans="1:54" x14ac:dyDescent="0.15">
      <c r="A599" t="str">
        <f t="shared" si="168"/>
        <v>离墟主动技能3等级13</v>
      </c>
      <c r="B599" s="8">
        <v>593</v>
      </c>
      <c r="C599" s="8" t="str">
        <f>VLOOKUP(G599,角色!A:B,2,FALSE)</f>
        <v>离墟</v>
      </c>
      <c r="D599" s="8" t="str">
        <f t="shared" si="174"/>
        <v>主动技能3</v>
      </c>
      <c r="E599" s="8">
        <f t="shared" si="169"/>
        <v>13</v>
      </c>
      <c r="F599" s="8">
        <f t="shared" si="170"/>
        <v>3</v>
      </c>
      <c r="G599" s="8">
        <f t="shared" si="171"/>
        <v>10</v>
      </c>
      <c r="H599" s="4" t="s">
        <v>466</v>
      </c>
      <c r="I599" s="4" t="str">
        <f t="shared" si="182"/>
        <v>增加自身防御力4183</v>
      </c>
      <c r="J599" s="4" t="s">
        <v>461</v>
      </c>
      <c r="K599" s="1" t="s">
        <v>306</v>
      </c>
      <c r="L599" s="4" t="s">
        <v>107</v>
      </c>
      <c r="M599" s="4" t="s">
        <v>479</v>
      </c>
      <c r="N599" s="4">
        <v>100</v>
      </c>
      <c r="O599" s="4"/>
      <c r="T599" s="6" t="str">
        <f t="shared" si="180"/>
        <v>57:100:2:0</v>
      </c>
      <c r="U599" s="6" t="str">
        <f t="shared" si="181"/>
        <v/>
      </c>
      <c r="Y599">
        <f t="shared" si="167"/>
        <v>100</v>
      </c>
      <c r="Z599">
        <v>0</v>
      </c>
      <c r="AE599">
        <v>0</v>
      </c>
      <c r="AF599" s="23">
        <f t="shared" si="175"/>
        <v>3</v>
      </c>
      <c r="AG599" s="23">
        <f t="shared" si="176"/>
        <v>2</v>
      </c>
      <c r="AH599" t="s">
        <v>118</v>
      </c>
      <c r="AI599" s="4" t="s">
        <v>1635</v>
      </c>
      <c r="AN599" s="6" t="str">
        <f>_xlfn.IFNA(IF(IF($AH599=AN$5,VLOOKUP(AI599,buff!$K:$L,2,FALSE),"")=0,"",IF($AH599=AN$5,VLOOKUP(AI599,buff!$K:$L,2,FALSE),"")),"")</f>
        <v>57:100:2:0</v>
      </c>
      <c r="AO599" s="6" t="str">
        <f>_xlfn.IFNA(IF(IF($AH599=AO$5,VLOOKUP(AJ599,buff!$K:$L,2,FALSE),"")=0,"",IF($AH599=AO$5,VLOOKUP(AJ599,buff!$K:$L,2,FALSE),"")),"")</f>
        <v/>
      </c>
      <c r="AP599" s="6" t="str">
        <f>_xlfn.IFNA(IF(IF($AH599=AP$5,VLOOKUP(AK599,buff!$K:$L,2,FALSE),"")=0,"",IF($AH599=AP$5,VLOOKUP(AK599,buff!$K:$L,2,FALSE),"")),"")</f>
        <v/>
      </c>
      <c r="AQ599" s="6" t="str">
        <f>_xlfn.IFNA(IF(IF($AH599=AQ$5,VLOOKUP(AL599,buff!$K:$L,2,FALSE),"")=0,"",IF($AH599=AQ$5,VLOOKUP(AL599,buff!$K:$L,2,FALSE),"")),"")</f>
        <v/>
      </c>
      <c r="AR599" s="6" t="str">
        <f>_xlfn.IFNA(IF(IF($AH599=AR$5,VLOOKUP(AM599,buff!$K:$L,2,FALSE),"")=0,"",IF($AH599=AR$5,VLOOKUP(AM599,buff!$K:$L,2,FALSE),"")),"")</f>
        <v/>
      </c>
      <c r="AS599" s="6" t="str">
        <f>_xlfn.IFNA(IF(IF($AH599=AS$5,VLOOKUP(AI599,buff!$K:$L,2,FALSE),"")=0,"",IF($AH599=AS$5,VLOOKUP(AI599,buff!$K:$L,2,FALSE),"")),"")</f>
        <v/>
      </c>
      <c r="AT599" s="6" t="str">
        <f>_xlfn.IFNA(IF(IF($AH599=AT$5,VLOOKUP(AJ599,buff!$K:$L,2,FALSE),"")=0,"",IF($AH599=AT$5,VLOOKUP(AJ599,buff!$K:$L,2,FALSE),"")),"")</f>
        <v/>
      </c>
      <c r="AU599" s="6" t="str">
        <f>_xlfn.IFNA(IF(IF($AH599=AU$5,VLOOKUP(AK599,buff!$K:$L,2,FALSE),"")=0,"",IF($AH599=AU$5,VLOOKUP(AK599,buff!$K:$L,2,FALSE),"")),"")</f>
        <v/>
      </c>
      <c r="AV599" s="6" t="str">
        <f>_xlfn.IFNA(IF(IF($AH599=AV$5,VLOOKUP(AL599,buff!$K:$L,2,FALSE),"")=0,"",IF($AH599=AV$5,VLOOKUP(AL599,buff!$K:$L,2,FALSE),"")),"")</f>
        <v/>
      </c>
      <c r="AW599" s="6" t="str">
        <f>_xlfn.IFNA(IF(IF($AH599=AW$5,VLOOKUP(AM599,buff!$K:$L,2,FALSE),"")=0,"",IF($AH599=AW$5,VLOOKUP(AM599,buff!$K:$L,2,FALSE),"")),"")</f>
        <v/>
      </c>
      <c r="AX599" s="6">
        <f>VLOOKUP(AI599,buff!K:P,6,FALSE)</f>
        <v>4183</v>
      </c>
      <c r="AY599">
        <f t="shared" si="177"/>
        <v>4183</v>
      </c>
      <c r="AZ599">
        <f t="shared" si="177"/>
        <v>4183</v>
      </c>
      <c r="BA599">
        <f t="shared" si="178"/>
        <v>3</v>
      </c>
      <c r="BB599">
        <f t="shared" si="179"/>
        <v>2</v>
      </c>
    </row>
    <row r="600" spans="1:54" x14ac:dyDescent="0.15">
      <c r="A600" t="str">
        <f t="shared" si="168"/>
        <v>离墟主动技能3等级14</v>
      </c>
      <c r="B600" s="8">
        <v>594</v>
      </c>
      <c r="C600" s="8" t="str">
        <f>VLOOKUP(G600,角色!A:B,2,FALSE)</f>
        <v>离墟</v>
      </c>
      <c r="D600" s="8" t="str">
        <f t="shared" si="174"/>
        <v>主动技能3</v>
      </c>
      <c r="E600" s="8">
        <f t="shared" si="169"/>
        <v>14</v>
      </c>
      <c r="F600" s="8">
        <f t="shared" si="170"/>
        <v>3</v>
      </c>
      <c r="G600" s="8">
        <f t="shared" si="171"/>
        <v>10</v>
      </c>
      <c r="H600" s="4" t="s">
        <v>466</v>
      </c>
      <c r="I600" s="4" t="str">
        <f t="shared" si="182"/>
        <v>增加自身防御力5151</v>
      </c>
      <c r="J600" s="4" t="s">
        <v>461</v>
      </c>
      <c r="K600" s="1" t="s">
        <v>306</v>
      </c>
      <c r="L600" s="4" t="s">
        <v>107</v>
      </c>
      <c r="M600" s="4" t="s">
        <v>479</v>
      </c>
      <c r="N600" s="4">
        <v>100</v>
      </c>
      <c r="O600" s="4"/>
      <c r="T600" s="6" t="str">
        <f t="shared" si="180"/>
        <v>58:100:2:0</v>
      </c>
      <c r="U600" s="6" t="str">
        <f t="shared" si="181"/>
        <v/>
      </c>
      <c r="Y600">
        <f t="shared" si="167"/>
        <v>100</v>
      </c>
      <c r="Z600">
        <v>0</v>
      </c>
      <c r="AE600">
        <v>0</v>
      </c>
      <c r="AF600" s="23">
        <f t="shared" si="175"/>
        <v>3</v>
      </c>
      <c r="AG600" s="23">
        <f t="shared" si="176"/>
        <v>2</v>
      </c>
      <c r="AH600" t="s">
        <v>118</v>
      </c>
      <c r="AI600" s="4" t="s">
        <v>1636</v>
      </c>
      <c r="AN600" s="6" t="str">
        <f>_xlfn.IFNA(IF(IF($AH600=AN$5,VLOOKUP(AI600,buff!$K:$L,2,FALSE),"")=0,"",IF($AH600=AN$5,VLOOKUP(AI600,buff!$K:$L,2,FALSE),"")),"")</f>
        <v>58:100:2:0</v>
      </c>
      <c r="AO600" s="6" t="str">
        <f>_xlfn.IFNA(IF(IF($AH600=AO$5,VLOOKUP(AJ600,buff!$K:$L,2,FALSE),"")=0,"",IF($AH600=AO$5,VLOOKUP(AJ600,buff!$K:$L,2,FALSE),"")),"")</f>
        <v/>
      </c>
      <c r="AP600" s="6" t="str">
        <f>_xlfn.IFNA(IF(IF($AH600=AP$5,VLOOKUP(AK600,buff!$K:$L,2,FALSE),"")=0,"",IF($AH600=AP$5,VLOOKUP(AK600,buff!$K:$L,2,FALSE),"")),"")</f>
        <v/>
      </c>
      <c r="AQ600" s="6" t="str">
        <f>_xlfn.IFNA(IF(IF($AH600=AQ$5,VLOOKUP(AL600,buff!$K:$L,2,FALSE),"")=0,"",IF($AH600=AQ$5,VLOOKUP(AL600,buff!$K:$L,2,FALSE),"")),"")</f>
        <v/>
      </c>
      <c r="AR600" s="6" t="str">
        <f>_xlfn.IFNA(IF(IF($AH600=AR$5,VLOOKUP(AM600,buff!$K:$L,2,FALSE),"")=0,"",IF($AH600=AR$5,VLOOKUP(AM600,buff!$K:$L,2,FALSE),"")),"")</f>
        <v/>
      </c>
      <c r="AS600" s="6" t="str">
        <f>_xlfn.IFNA(IF(IF($AH600=AS$5,VLOOKUP(AI600,buff!$K:$L,2,FALSE),"")=0,"",IF($AH600=AS$5,VLOOKUP(AI600,buff!$K:$L,2,FALSE),"")),"")</f>
        <v/>
      </c>
      <c r="AT600" s="6" t="str">
        <f>_xlfn.IFNA(IF(IF($AH600=AT$5,VLOOKUP(AJ600,buff!$K:$L,2,FALSE),"")=0,"",IF($AH600=AT$5,VLOOKUP(AJ600,buff!$K:$L,2,FALSE),"")),"")</f>
        <v/>
      </c>
      <c r="AU600" s="6" t="str">
        <f>_xlfn.IFNA(IF(IF($AH600=AU$5,VLOOKUP(AK600,buff!$K:$L,2,FALSE),"")=0,"",IF($AH600=AU$5,VLOOKUP(AK600,buff!$K:$L,2,FALSE),"")),"")</f>
        <v/>
      </c>
      <c r="AV600" s="6" t="str">
        <f>_xlfn.IFNA(IF(IF($AH600=AV$5,VLOOKUP(AL600,buff!$K:$L,2,FALSE),"")=0,"",IF($AH600=AV$5,VLOOKUP(AL600,buff!$K:$L,2,FALSE),"")),"")</f>
        <v/>
      </c>
      <c r="AW600" s="6" t="str">
        <f>_xlfn.IFNA(IF(IF($AH600=AW$5,VLOOKUP(AM600,buff!$K:$L,2,FALSE),"")=0,"",IF($AH600=AW$5,VLOOKUP(AM600,buff!$K:$L,2,FALSE),"")),"")</f>
        <v/>
      </c>
      <c r="AX600" s="6">
        <f>VLOOKUP(AI600,buff!K:P,6,FALSE)</f>
        <v>5151</v>
      </c>
      <c r="AY600">
        <f t="shared" si="177"/>
        <v>5151</v>
      </c>
      <c r="AZ600">
        <f t="shared" si="177"/>
        <v>5151</v>
      </c>
      <c r="BA600">
        <f t="shared" si="178"/>
        <v>3</v>
      </c>
      <c r="BB600">
        <f t="shared" si="179"/>
        <v>2</v>
      </c>
    </row>
    <row r="601" spans="1:54" x14ac:dyDescent="0.15">
      <c r="A601" t="str">
        <f t="shared" si="168"/>
        <v>离墟主动技能3等级15</v>
      </c>
      <c r="B601" s="8">
        <v>595</v>
      </c>
      <c r="C601" s="8" t="str">
        <f>VLOOKUP(G601,角色!A:B,2,FALSE)</f>
        <v>离墟</v>
      </c>
      <c r="D601" s="8" t="str">
        <f t="shared" si="174"/>
        <v>主动技能3</v>
      </c>
      <c r="E601" s="8">
        <f t="shared" si="169"/>
        <v>15</v>
      </c>
      <c r="F601" s="8">
        <f t="shared" si="170"/>
        <v>3</v>
      </c>
      <c r="G601" s="8">
        <f t="shared" si="171"/>
        <v>10</v>
      </c>
      <c r="H601" s="4" t="s">
        <v>466</v>
      </c>
      <c r="I601" s="4" t="str">
        <f t="shared" si="182"/>
        <v>增加自身防御力6342</v>
      </c>
      <c r="J601" s="4" t="s">
        <v>461</v>
      </c>
      <c r="K601" s="1" t="s">
        <v>306</v>
      </c>
      <c r="L601" s="4" t="s">
        <v>107</v>
      </c>
      <c r="M601" s="4" t="s">
        <v>479</v>
      </c>
      <c r="N601" s="4">
        <v>100</v>
      </c>
      <c r="O601" s="4"/>
      <c r="T601" s="6" t="str">
        <f t="shared" si="180"/>
        <v>59:100:2:0</v>
      </c>
      <c r="U601" s="6" t="str">
        <f t="shared" si="181"/>
        <v/>
      </c>
      <c r="Y601">
        <f t="shared" si="167"/>
        <v>100</v>
      </c>
      <c r="Z601">
        <v>0</v>
      </c>
      <c r="AE601">
        <v>0</v>
      </c>
      <c r="AF601" s="23">
        <f t="shared" si="175"/>
        <v>3</v>
      </c>
      <c r="AG601" s="23">
        <f t="shared" si="176"/>
        <v>2</v>
      </c>
      <c r="AH601" t="s">
        <v>118</v>
      </c>
      <c r="AI601" s="4" t="s">
        <v>1637</v>
      </c>
      <c r="AN601" s="6" t="str">
        <f>_xlfn.IFNA(IF(IF($AH601=AN$5,VLOOKUP(AI601,buff!$K:$L,2,FALSE),"")=0,"",IF($AH601=AN$5,VLOOKUP(AI601,buff!$K:$L,2,FALSE),"")),"")</f>
        <v>59:100:2:0</v>
      </c>
      <c r="AO601" s="6" t="str">
        <f>_xlfn.IFNA(IF(IF($AH601=AO$5,VLOOKUP(AJ601,buff!$K:$L,2,FALSE),"")=0,"",IF($AH601=AO$5,VLOOKUP(AJ601,buff!$K:$L,2,FALSE),"")),"")</f>
        <v/>
      </c>
      <c r="AP601" s="6" t="str">
        <f>_xlfn.IFNA(IF(IF($AH601=AP$5,VLOOKUP(AK601,buff!$K:$L,2,FALSE),"")=0,"",IF($AH601=AP$5,VLOOKUP(AK601,buff!$K:$L,2,FALSE),"")),"")</f>
        <v/>
      </c>
      <c r="AQ601" s="6" t="str">
        <f>_xlfn.IFNA(IF(IF($AH601=AQ$5,VLOOKUP(AL601,buff!$K:$L,2,FALSE),"")=0,"",IF($AH601=AQ$5,VLOOKUP(AL601,buff!$K:$L,2,FALSE),"")),"")</f>
        <v/>
      </c>
      <c r="AR601" s="6" t="str">
        <f>_xlfn.IFNA(IF(IF($AH601=AR$5,VLOOKUP(AM601,buff!$K:$L,2,FALSE),"")=0,"",IF($AH601=AR$5,VLOOKUP(AM601,buff!$K:$L,2,FALSE),"")),"")</f>
        <v/>
      </c>
      <c r="AS601" s="6" t="str">
        <f>_xlfn.IFNA(IF(IF($AH601=AS$5,VLOOKUP(AI601,buff!$K:$L,2,FALSE),"")=0,"",IF($AH601=AS$5,VLOOKUP(AI601,buff!$K:$L,2,FALSE),"")),"")</f>
        <v/>
      </c>
      <c r="AT601" s="6" t="str">
        <f>_xlfn.IFNA(IF(IF($AH601=AT$5,VLOOKUP(AJ601,buff!$K:$L,2,FALSE),"")=0,"",IF($AH601=AT$5,VLOOKUP(AJ601,buff!$K:$L,2,FALSE),"")),"")</f>
        <v/>
      </c>
      <c r="AU601" s="6" t="str">
        <f>_xlfn.IFNA(IF(IF($AH601=AU$5,VLOOKUP(AK601,buff!$K:$L,2,FALSE),"")=0,"",IF($AH601=AU$5,VLOOKUP(AK601,buff!$K:$L,2,FALSE),"")),"")</f>
        <v/>
      </c>
      <c r="AV601" s="6" t="str">
        <f>_xlfn.IFNA(IF(IF($AH601=AV$5,VLOOKUP(AL601,buff!$K:$L,2,FALSE),"")=0,"",IF($AH601=AV$5,VLOOKUP(AL601,buff!$K:$L,2,FALSE),"")),"")</f>
        <v/>
      </c>
      <c r="AW601" s="6" t="str">
        <f>_xlfn.IFNA(IF(IF($AH601=AW$5,VLOOKUP(AM601,buff!$K:$L,2,FALSE),"")=0,"",IF($AH601=AW$5,VLOOKUP(AM601,buff!$K:$L,2,FALSE),"")),"")</f>
        <v/>
      </c>
      <c r="AX601" s="6">
        <f>VLOOKUP(AI601,buff!K:P,6,FALSE)</f>
        <v>6342</v>
      </c>
      <c r="AY601">
        <f t="shared" si="177"/>
        <v>6342</v>
      </c>
      <c r="AZ601">
        <f t="shared" si="177"/>
        <v>6342</v>
      </c>
      <c r="BA601">
        <f t="shared" si="178"/>
        <v>3</v>
      </c>
      <c r="BB601">
        <f t="shared" si="179"/>
        <v>2</v>
      </c>
    </row>
    <row r="602" spans="1:54" x14ac:dyDescent="0.15">
      <c r="A602" t="str">
        <f t="shared" si="168"/>
        <v>离墟主动技能3等级16</v>
      </c>
      <c r="B602" s="8">
        <v>596</v>
      </c>
      <c r="C602" s="8" t="str">
        <f>VLOOKUP(G602,角色!A:B,2,FALSE)</f>
        <v>离墟</v>
      </c>
      <c r="D602" s="8" t="str">
        <f t="shared" si="174"/>
        <v>主动技能3</v>
      </c>
      <c r="E602" s="8">
        <f t="shared" si="169"/>
        <v>16</v>
      </c>
      <c r="F602" s="8">
        <f t="shared" si="170"/>
        <v>3</v>
      </c>
      <c r="G602" s="8">
        <f t="shared" si="171"/>
        <v>10</v>
      </c>
      <c r="H602" s="4" t="s">
        <v>466</v>
      </c>
      <c r="I602" s="4" t="str">
        <f t="shared" si="182"/>
        <v>增加自身防御力7809</v>
      </c>
      <c r="J602" s="4" t="s">
        <v>461</v>
      </c>
      <c r="K602" s="1" t="s">
        <v>306</v>
      </c>
      <c r="L602" s="4" t="s">
        <v>107</v>
      </c>
      <c r="M602" s="4" t="s">
        <v>479</v>
      </c>
      <c r="N602" s="4">
        <v>100</v>
      </c>
      <c r="O602" s="4"/>
      <c r="T602" s="6" t="str">
        <f t="shared" si="180"/>
        <v>60:100:2:0</v>
      </c>
      <c r="U602" s="6" t="str">
        <f t="shared" si="181"/>
        <v/>
      </c>
      <c r="Y602">
        <f t="shared" si="167"/>
        <v>100</v>
      </c>
      <c r="Z602">
        <v>0</v>
      </c>
      <c r="AE602">
        <v>0</v>
      </c>
      <c r="AF602" s="23">
        <f t="shared" si="175"/>
        <v>3</v>
      </c>
      <c r="AG602" s="23">
        <f t="shared" si="176"/>
        <v>2</v>
      </c>
      <c r="AH602" t="s">
        <v>118</v>
      </c>
      <c r="AI602" s="4" t="s">
        <v>1638</v>
      </c>
      <c r="AN602" s="6" t="str">
        <f>_xlfn.IFNA(IF(IF($AH602=AN$5,VLOOKUP(AI602,buff!$K:$L,2,FALSE),"")=0,"",IF($AH602=AN$5,VLOOKUP(AI602,buff!$K:$L,2,FALSE),"")),"")</f>
        <v>60:100:2:0</v>
      </c>
      <c r="AO602" s="6" t="str">
        <f>_xlfn.IFNA(IF(IF($AH602=AO$5,VLOOKUP(AJ602,buff!$K:$L,2,FALSE),"")=0,"",IF($AH602=AO$5,VLOOKUP(AJ602,buff!$K:$L,2,FALSE),"")),"")</f>
        <v/>
      </c>
      <c r="AP602" s="6" t="str">
        <f>_xlfn.IFNA(IF(IF($AH602=AP$5,VLOOKUP(AK602,buff!$K:$L,2,FALSE),"")=0,"",IF($AH602=AP$5,VLOOKUP(AK602,buff!$K:$L,2,FALSE),"")),"")</f>
        <v/>
      </c>
      <c r="AQ602" s="6" t="str">
        <f>_xlfn.IFNA(IF(IF($AH602=AQ$5,VLOOKUP(AL602,buff!$K:$L,2,FALSE),"")=0,"",IF($AH602=AQ$5,VLOOKUP(AL602,buff!$K:$L,2,FALSE),"")),"")</f>
        <v/>
      </c>
      <c r="AR602" s="6" t="str">
        <f>_xlfn.IFNA(IF(IF($AH602=AR$5,VLOOKUP(AM602,buff!$K:$L,2,FALSE),"")=0,"",IF($AH602=AR$5,VLOOKUP(AM602,buff!$K:$L,2,FALSE),"")),"")</f>
        <v/>
      </c>
      <c r="AS602" s="6" t="str">
        <f>_xlfn.IFNA(IF(IF($AH602=AS$5,VLOOKUP(AI602,buff!$K:$L,2,FALSE),"")=0,"",IF($AH602=AS$5,VLOOKUP(AI602,buff!$K:$L,2,FALSE),"")),"")</f>
        <v/>
      </c>
      <c r="AT602" s="6" t="str">
        <f>_xlfn.IFNA(IF(IF($AH602=AT$5,VLOOKUP(AJ602,buff!$K:$L,2,FALSE),"")=0,"",IF($AH602=AT$5,VLOOKUP(AJ602,buff!$K:$L,2,FALSE),"")),"")</f>
        <v/>
      </c>
      <c r="AU602" s="6" t="str">
        <f>_xlfn.IFNA(IF(IF($AH602=AU$5,VLOOKUP(AK602,buff!$K:$L,2,FALSE),"")=0,"",IF($AH602=AU$5,VLOOKUP(AK602,buff!$K:$L,2,FALSE),"")),"")</f>
        <v/>
      </c>
      <c r="AV602" s="6" t="str">
        <f>_xlfn.IFNA(IF(IF($AH602=AV$5,VLOOKUP(AL602,buff!$K:$L,2,FALSE),"")=0,"",IF($AH602=AV$5,VLOOKUP(AL602,buff!$K:$L,2,FALSE),"")),"")</f>
        <v/>
      </c>
      <c r="AW602" s="6" t="str">
        <f>_xlfn.IFNA(IF(IF($AH602=AW$5,VLOOKUP(AM602,buff!$K:$L,2,FALSE),"")=0,"",IF($AH602=AW$5,VLOOKUP(AM602,buff!$K:$L,2,FALSE),"")),"")</f>
        <v/>
      </c>
      <c r="AX602" s="6">
        <f>VLOOKUP(AI602,buff!K:P,6,FALSE)</f>
        <v>7809</v>
      </c>
      <c r="AY602">
        <f t="shared" si="177"/>
        <v>7809</v>
      </c>
      <c r="AZ602">
        <f t="shared" si="177"/>
        <v>7809</v>
      </c>
      <c r="BA602">
        <f t="shared" si="178"/>
        <v>3</v>
      </c>
      <c r="BB602">
        <f t="shared" si="179"/>
        <v>2</v>
      </c>
    </row>
    <row r="603" spans="1:54" x14ac:dyDescent="0.15">
      <c r="A603" t="str">
        <f t="shared" si="168"/>
        <v>离墟主动技能3等级17</v>
      </c>
      <c r="B603" s="8">
        <v>597</v>
      </c>
      <c r="C603" s="8" t="str">
        <f>VLOOKUP(G603,角色!A:B,2,FALSE)</f>
        <v>离墟</v>
      </c>
      <c r="D603" s="8" t="str">
        <f t="shared" si="174"/>
        <v>主动技能3</v>
      </c>
      <c r="E603" s="8">
        <f t="shared" si="169"/>
        <v>17</v>
      </c>
      <c r="F603" s="8">
        <f t="shared" si="170"/>
        <v>3</v>
      </c>
      <c r="G603" s="8">
        <f t="shared" si="171"/>
        <v>10</v>
      </c>
      <c r="H603" s="4" t="s">
        <v>466</v>
      </c>
      <c r="I603" s="4" t="str">
        <f t="shared" si="182"/>
        <v>增加自身防御力9615</v>
      </c>
      <c r="J603" s="4" t="s">
        <v>461</v>
      </c>
      <c r="K603" s="1" t="s">
        <v>306</v>
      </c>
      <c r="L603" s="4" t="s">
        <v>107</v>
      </c>
      <c r="M603" s="4" t="s">
        <v>479</v>
      </c>
      <c r="N603" s="4">
        <v>100</v>
      </c>
      <c r="O603" s="4"/>
      <c r="T603" s="6" t="str">
        <f t="shared" si="180"/>
        <v>61:100:2:0</v>
      </c>
      <c r="U603" s="6" t="str">
        <f t="shared" si="181"/>
        <v/>
      </c>
      <c r="Y603">
        <f t="shared" si="167"/>
        <v>100</v>
      </c>
      <c r="Z603">
        <v>0</v>
      </c>
      <c r="AE603">
        <v>0</v>
      </c>
      <c r="AF603" s="23">
        <f t="shared" si="175"/>
        <v>3</v>
      </c>
      <c r="AG603" s="23">
        <f t="shared" si="176"/>
        <v>2</v>
      </c>
      <c r="AH603" t="s">
        <v>118</v>
      </c>
      <c r="AI603" s="4" t="s">
        <v>1639</v>
      </c>
      <c r="AN603" s="6" t="str">
        <f>_xlfn.IFNA(IF(IF($AH603=AN$5,VLOOKUP(AI603,buff!$K:$L,2,FALSE),"")=0,"",IF($AH603=AN$5,VLOOKUP(AI603,buff!$K:$L,2,FALSE),"")),"")</f>
        <v>61:100:2:0</v>
      </c>
      <c r="AO603" s="6" t="str">
        <f>_xlfn.IFNA(IF(IF($AH603=AO$5,VLOOKUP(AJ603,buff!$K:$L,2,FALSE),"")=0,"",IF($AH603=AO$5,VLOOKUP(AJ603,buff!$K:$L,2,FALSE),"")),"")</f>
        <v/>
      </c>
      <c r="AP603" s="6" t="str">
        <f>_xlfn.IFNA(IF(IF($AH603=AP$5,VLOOKUP(AK603,buff!$K:$L,2,FALSE),"")=0,"",IF($AH603=AP$5,VLOOKUP(AK603,buff!$K:$L,2,FALSE),"")),"")</f>
        <v/>
      </c>
      <c r="AQ603" s="6" t="str">
        <f>_xlfn.IFNA(IF(IF($AH603=AQ$5,VLOOKUP(AL603,buff!$K:$L,2,FALSE),"")=0,"",IF($AH603=AQ$5,VLOOKUP(AL603,buff!$K:$L,2,FALSE),"")),"")</f>
        <v/>
      </c>
      <c r="AR603" s="6" t="str">
        <f>_xlfn.IFNA(IF(IF($AH603=AR$5,VLOOKUP(AM603,buff!$K:$L,2,FALSE),"")=0,"",IF($AH603=AR$5,VLOOKUP(AM603,buff!$K:$L,2,FALSE),"")),"")</f>
        <v/>
      </c>
      <c r="AS603" s="6" t="str">
        <f>_xlfn.IFNA(IF(IF($AH603=AS$5,VLOOKUP(AI603,buff!$K:$L,2,FALSE),"")=0,"",IF($AH603=AS$5,VLOOKUP(AI603,buff!$K:$L,2,FALSE),"")),"")</f>
        <v/>
      </c>
      <c r="AT603" s="6" t="str">
        <f>_xlfn.IFNA(IF(IF($AH603=AT$5,VLOOKUP(AJ603,buff!$K:$L,2,FALSE),"")=0,"",IF($AH603=AT$5,VLOOKUP(AJ603,buff!$K:$L,2,FALSE),"")),"")</f>
        <v/>
      </c>
      <c r="AU603" s="6" t="str">
        <f>_xlfn.IFNA(IF(IF($AH603=AU$5,VLOOKUP(AK603,buff!$K:$L,2,FALSE),"")=0,"",IF($AH603=AU$5,VLOOKUP(AK603,buff!$K:$L,2,FALSE),"")),"")</f>
        <v/>
      </c>
      <c r="AV603" s="6" t="str">
        <f>_xlfn.IFNA(IF(IF($AH603=AV$5,VLOOKUP(AL603,buff!$K:$L,2,FALSE),"")=0,"",IF($AH603=AV$5,VLOOKUP(AL603,buff!$K:$L,2,FALSE),"")),"")</f>
        <v/>
      </c>
      <c r="AW603" s="6" t="str">
        <f>_xlfn.IFNA(IF(IF($AH603=AW$5,VLOOKUP(AM603,buff!$K:$L,2,FALSE),"")=0,"",IF($AH603=AW$5,VLOOKUP(AM603,buff!$K:$L,2,FALSE),"")),"")</f>
        <v/>
      </c>
      <c r="AX603" s="6">
        <f>VLOOKUP(AI603,buff!K:P,6,FALSE)</f>
        <v>9615</v>
      </c>
      <c r="AY603">
        <f t="shared" si="177"/>
        <v>9615</v>
      </c>
      <c r="AZ603">
        <f t="shared" si="177"/>
        <v>9615</v>
      </c>
      <c r="BA603">
        <f t="shared" si="178"/>
        <v>3</v>
      </c>
      <c r="BB603">
        <f t="shared" si="179"/>
        <v>2</v>
      </c>
    </row>
    <row r="604" spans="1:54" x14ac:dyDescent="0.15">
      <c r="A604" t="str">
        <f t="shared" si="168"/>
        <v>离墟主动技能3等级18</v>
      </c>
      <c r="B604" s="8">
        <v>598</v>
      </c>
      <c r="C604" s="8" t="str">
        <f>VLOOKUP(G604,角色!A:B,2,FALSE)</f>
        <v>离墟</v>
      </c>
      <c r="D604" s="8" t="str">
        <f t="shared" si="174"/>
        <v>主动技能3</v>
      </c>
      <c r="E604" s="8">
        <f t="shared" si="169"/>
        <v>18</v>
      </c>
      <c r="F604" s="8">
        <f t="shared" si="170"/>
        <v>3</v>
      </c>
      <c r="G604" s="8">
        <f t="shared" si="171"/>
        <v>10</v>
      </c>
      <c r="H604" s="4" t="s">
        <v>466</v>
      </c>
      <c r="I604" s="4" t="str">
        <f t="shared" si="182"/>
        <v>增加自身防御力11838</v>
      </c>
      <c r="J604" s="4" t="s">
        <v>461</v>
      </c>
      <c r="K604" s="1" t="s">
        <v>306</v>
      </c>
      <c r="L604" s="4" t="s">
        <v>107</v>
      </c>
      <c r="M604" s="4" t="s">
        <v>479</v>
      </c>
      <c r="N604" s="4">
        <v>100</v>
      </c>
      <c r="O604" s="4"/>
      <c r="T604" s="6" t="str">
        <f t="shared" si="180"/>
        <v>62:100:2:0</v>
      </c>
      <c r="U604" s="6" t="str">
        <f t="shared" si="181"/>
        <v/>
      </c>
      <c r="Y604">
        <f t="shared" si="167"/>
        <v>100</v>
      </c>
      <c r="Z604">
        <v>0</v>
      </c>
      <c r="AE604">
        <v>0</v>
      </c>
      <c r="AF604" s="23">
        <f t="shared" si="175"/>
        <v>3</v>
      </c>
      <c r="AG604" s="23">
        <f t="shared" si="176"/>
        <v>2</v>
      </c>
      <c r="AH604" t="s">
        <v>118</v>
      </c>
      <c r="AI604" s="4" t="s">
        <v>1640</v>
      </c>
      <c r="AN604" s="6" t="str">
        <f>_xlfn.IFNA(IF(IF($AH604=AN$5,VLOOKUP(AI604,buff!$K:$L,2,FALSE),"")=0,"",IF($AH604=AN$5,VLOOKUP(AI604,buff!$K:$L,2,FALSE),"")),"")</f>
        <v>62:100:2:0</v>
      </c>
      <c r="AO604" s="6" t="str">
        <f>_xlfn.IFNA(IF(IF($AH604=AO$5,VLOOKUP(AJ604,buff!$K:$L,2,FALSE),"")=0,"",IF($AH604=AO$5,VLOOKUP(AJ604,buff!$K:$L,2,FALSE),"")),"")</f>
        <v/>
      </c>
      <c r="AP604" s="6" t="str">
        <f>_xlfn.IFNA(IF(IF($AH604=AP$5,VLOOKUP(AK604,buff!$K:$L,2,FALSE),"")=0,"",IF($AH604=AP$5,VLOOKUP(AK604,buff!$K:$L,2,FALSE),"")),"")</f>
        <v/>
      </c>
      <c r="AQ604" s="6" t="str">
        <f>_xlfn.IFNA(IF(IF($AH604=AQ$5,VLOOKUP(AL604,buff!$K:$L,2,FALSE),"")=0,"",IF($AH604=AQ$5,VLOOKUP(AL604,buff!$K:$L,2,FALSE),"")),"")</f>
        <v/>
      </c>
      <c r="AR604" s="6" t="str">
        <f>_xlfn.IFNA(IF(IF($AH604=AR$5,VLOOKUP(AM604,buff!$K:$L,2,FALSE),"")=0,"",IF($AH604=AR$5,VLOOKUP(AM604,buff!$K:$L,2,FALSE),"")),"")</f>
        <v/>
      </c>
      <c r="AS604" s="6" t="str">
        <f>_xlfn.IFNA(IF(IF($AH604=AS$5,VLOOKUP(AI604,buff!$K:$L,2,FALSE),"")=0,"",IF($AH604=AS$5,VLOOKUP(AI604,buff!$K:$L,2,FALSE),"")),"")</f>
        <v/>
      </c>
      <c r="AT604" s="6" t="str">
        <f>_xlfn.IFNA(IF(IF($AH604=AT$5,VLOOKUP(AJ604,buff!$K:$L,2,FALSE),"")=0,"",IF($AH604=AT$5,VLOOKUP(AJ604,buff!$K:$L,2,FALSE),"")),"")</f>
        <v/>
      </c>
      <c r="AU604" s="6" t="str">
        <f>_xlfn.IFNA(IF(IF($AH604=AU$5,VLOOKUP(AK604,buff!$K:$L,2,FALSE),"")=0,"",IF($AH604=AU$5,VLOOKUP(AK604,buff!$K:$L,2,FALSE),"")),"")</f>
        <v/>
      </c>
      <c r="AV604" s="6" t="str">
        <f>_xlfn.IFNA(IF(IF($AH604=AV$5,VLOOKUP(AL604,buff!$K:$L,2,FALSE),"")=0,"",IF($AH604=AV$5,VLOOKUP(AL604,buff!$K:$L,2,FALSE),"")),"")</f>
        <v/>
      </c>
      <c r="AW604" s="6" t="str">
        <f>_xlfn.IFNA(IF(IF($AH604=AW$5,VLOOKUP(AM604,buff!$K:$L,2,FALSE),"")=0,"",IF($AH604=AW$5,VLOOKUP(AM604,buff!$K:$L,2,FALSE),"")),"")</f>
        <v/>
      </c>
      <c r="AX604" s="6">
        <f>VLOOKUP(AI604,buff!K:P,6,FALSE)</f>
        <v>11838</v>
      </c>
      <c r="AY604">
        <f t="shared" si="177"/>
        <v>11838</v>
      </c>
      <c r="AZ604">
        <f t="shared" si="177"/>
        <v>11838</v>
      </c>
      <c r="BA604">
        <f t="shared" si="178"/>
        <v>3</v>
      </c>
      <c r="BB604">
        <f t="shared" si="179"/>
        <v>2</v>
      </c>
    </row>
    <row r="605" spans="1:54" x14ac:dyDescent="0.15">
      <c r="A605" t="str">
        <f t="shared" si="168"/>
        <v>离墟主动技能3等级19</v>
      </c>
      <c r="B605" s="8">
        <v>599</v>
      </c>
      <c r="C605" s="8" t="str">
        <f>VLOOKUP(G605,角色!A:B,2,FALSE)</f>
        <v>离墟</v>
      </c>
      <c r="D605" s="8" t="str">
        <f t="shared" si="174"/>
        <v>主动技能3</v>
      </c>
      <c r="E605" s="8">
        <f t="shared" si="169"/>
        <v>19</v>
      </c>
      <c r="F605" s="8">
        <f t="shared" si="170"/>
        <v>3</v>
      </c>
      <c r="G605" s="8">
        <f t="shared" si="171"/>
        <v>10</v>
      </c>
      <c r="H605" s="4" t="s">
        <v>466</v>
      </c>
      <c r="I605" s="4" t="str">
        <f t="shared" si="182"/>
        <v>增加自身防御力14576</v>
      </c>
      <c r="J605" s="4" t="s">
        <v>461</v>
      </c>
      <c r="K605" s="1" t="s">
        <v>306</v>
      </c>
      <c r="L605" s="4" t="s">
        <v>107</v>
      </c>
      <c r="M605" s="4" t="s">
        <v>479</v>
      </c>
      <c r="N605" s="4">
        <v>100</v>
      </c>
      <c r="O605" s="4"/>
      <c r="T605" s="6" t="str">
        <f t="shared" si="180"/>
        <v>63:100:2:0</v>
      </c>
      <c r="U605" s="6" t="str">
        <f t="shared" si="181"/>
        <v/>
      </c>
      <c r="Y605">
        <f t="shared" si="167"/>
        <v>100</v>
      </c>
      <c r="Z605">
        <v>0</v>
      </c>
      <c r="AE605">
        <v>0</v>
      </c>
      <c r="AF605" s="23">
        <f t="shared" si="175"/>
        <v>3</v>
      </c>
      <c r="AG605" s="23">
        <f t="shared" si="176"/>
        <v>2</v>
      </c>
      <c r="AH605" t="s">
        <v>118</v>
      </c>
      <c r="AI605" s="4" t="s">
        <v>1641</v>
      </c>
      <c r="AN605" s="6" t="str">
        <f>_xlfn.IFNA(IF(IF($AH605=AN$5,VLOOKUP(AI605,buff!$K:$L,2,FALSE),"")=0,"",IF($AH605=AN$5,VLOOKUP(AI605,buff!$K:$L,2,FALSE),"")),"")</f>
        <v>63:100:2:0</v>
      </c>
      <c r="AO605" s="6" t="str">
        <f>_xlfn.IFNA(IF(IF($AH605=AO$5,VLOOKUP(AJ605,buff!$K:$L,2,FALSE),"")=0,"",IF($AH605=AO$5,VLOOKUP(AJ605,buff!$K:$L,2,FALSE),"")),"")</f>
        <v/>
      </c>
      <c r="AP605" s="6" t="str">
        <f>_xlfn.IFNA(IF(IF($AH605=AP$5,VLOOKUP(AK605,buff!$K:$L,2,FALSE),"")=0,"",IF($AH605=AP$5,VLOOKUP(AK605,buff!$K:$L,2,FALSE),"")),"")</f>
        <v/>
      </c>
      <c r="AQ605" s="6" t="str">
        <f>_xlfn.IFNA(IF(IF($AH605=AQ$5,VLOOKUP(AL605,buff!$K:$L,2,FALSE),"")=0,"",IF($AH605=AQ$5,VLOOKUP(AL605,buff!$K:$L,2,FALSE),"")),"")</f>
        <v/>
      </c>
      <c r="AR605" s="6" t="str">
        <f>_xlfn.IFNA(IF(IF($AH605=AR$5,VLOOKUP(AM605,buff!$K:$L,2,FALSE),"")=0,"",IF($AH605=AR$5,VLOOKUP(AM605,buff!$K:$L,2,FALSE),"")),"")</f>
        <v/>
      </c>
      <c r="AS605" s="6" t="str">
        <f>_xlfn.IFNA(IF(IF($AH605=AS$5,VLOOKUP(AI605,buff!$K:$L,2,FALSE),"")=0,"",IF($AH605=AS$5,VLOOKUP(AI605,buff!$K:$L,2,FALSE),"")),"")</f>
        <v/>
      </c>
      <c r="AT605" s="6" t="str">
        <f>_xlfn.IFNA(IF(IF($AH605=AT$5,VLOOKUP(AJ605,buff!$K:$L,2,FALSE),"")=0,"",IF($AH605=AT$5,VLOOKUP(AJ605,buff!$K:$L,2,FALSE),"")),"")</f>
        <v/>
      </c>
      <c r="AU605" s="6" t="str">
        <f>_xlfn.IFNA(IF(IF($AH605=AU$5,VLOOKUP(AK605,buff!$K:$L,2,FALSE),"")=0,"",IF($AH605=AU$5,VLOOKUP(AK605,buff!$K:$L,2,FALSE),"")),"")</f>
        <v/>
      </c>
      <c r="AV605" s="6" t="str">
        <f>_xlfn.IFNA(IF(IF($AH605=AV$5,VLOOKUP(AL605,buff!$K:$L,2,FALSE),"")=0,"",IF($AH605=AV$5,VLOOKUP(AL605,buff!$K:$L,2,FALSE),"")),"")</f>
        <v/>
      </c>
      <c r="AW605" s="6" t="str">
        <f>_xlfn.IFNA(IF(IF($AH605=AW$5,VLOOKUP(AM605,buff!$K:$L,2,FALSE),"")=0,"",IF($AH605=AW$5,VLOOKUP(AM605,buff!$K:$L,2,FALSE),"")),"")</f>
        <v/>
      </c>
      <c r="AX605" s="6">
        <f>VLOOKUP(AI605,buff!K:P,6,FALSE)</f>
        <v>14576</v>
      </c>
      <c r="AY605">
        <f t="shared" si="177"/>
        <v>14576</v>
      </c>
      <c r="AZ605">
        <f t="shared" si="177"/>
        <v>14576</v>
      </c>
      <c r="BA605">
        <f t="shared" si="178"/>
        <v>3</v>
      </c>
      <c r="BB605">
        <f t="shared" si="179"/>
        <v>2</v>
      </c>
    </row>
    <row r="606" spans="1:54" x14ac:dyDescent="0.15">
      <c r="A606" t="str">
        <f t="shared" si="168"/>
        <v>离墟主动技能3等级20</v>
      </c>
      <c r="B606" s="8">
        <v>600</v>
      </c>
      <c r="C606" s="8" t="str">
        <f>VLOOKUP(G606,角色!A:B,2,FALSE)</f>
        <v>离墟</v>
      </c>
      <c r="D606" s="8" t="str">
        <f t="shared" si="174"/>
        <v>主动技能3</v>
      </c>
      <c r="E606" s="8">
        <f t="shared" si="169"/>
        <v>20</v>
      </c>
      <c r="F606" s="8">
        <f t="shared" si="170"/>
        <v>3</v>
      </c>
      <c r="G606" s="8">
        <f t="shared" si="171"/>
        <v>10</v>
      </c>
      <c r="H606" s="4" t="s">
        <v>466</v>
      </c>
      <c r="I606" s="4" t="str">
        <f t="shared" si="182"/>
        <v>增加自身防御力17946</v>
      </c>
      <c r="J606" s="4" t="s">
        <v>461</v>
      </c>
      <c r="K606" s="1" t="s">
        <v>306</v>
      </c>
      <c r="L606" s="4" t="s">
        <v>107</v>
      </c>
      <c r="M606" s="4" t="s">
        <v>479</v>
      </c>
      <c r="N606" s="4">
        <v>100</v>
      </c>
      <c r="O606" s="4"/>
      <c r="T606" s="6" t="str">
        <f t="shared" si="180"/>
        <v>64:100:2:0</v>
      </c>
      <c r="U606" s="6" t="str">
        <f t="shared" si="181"/>
        <v/>
      </c>
      <c r="Y606">
        <f t="shared" si="167"/>
        <v>100</v>
      </c>
      <c r="Z606">
        <v>0</v>
      </c>
      <c r="AE606">
        <v>0</v>
      </c>
      <c r="AF606" s="23">
        <f t="shared" si="175"/>
        <v>3</v>
      </c>
      <c r="AG606" s="23">
        <f t="shared" si="176"/>
        <v>2</v>
      </c>
      <c r="AH606" t="s">
        <v>118</v>
      </c>
      <c r="AI606" s="4" t="s">
        <v>1642</v>
      </c>
      <c r="AN606" s="6" t="str">
        <f>_xlfn.IFNA(IF(IF($AH606=AN$5,VLOOKUP(AI606,buff!$K:$L,2,FALSE),"")=0,"",IF($AH606=AN$5,VLOOKUP(AI606,buff!$K:$L,2,FALSE),"")),"")</f>
        <v>64:100:2:0</v>
      </c>
      <c r="AO606" s="6" t="str">
        <f>_xlfn.IFNA(IF(IF($AH606=AO$5,VLOOKUP(AJ606,buff!$K:$L,2,FALSE),"")=0,"",IF($AH606=AO$5,VLOOKUP(AJ606,buff!$K:$L,2,FALSE),"")),"")</f>
        <v/>
      </c>
      <c r="AP606" s="6" t="str">
        <f>_xlfn.IFNA(IF(IF($AH606=AP$5,VLOOKUP(AK606,buff!$K:$L,2,FALSE),"")=0,"",IF($AH606=AP$5,VLOOKUP(AK606,buff!$K:$L,2,FALSE),"")),"")</f>
        <v/>
      </c>
      <c r="AQ606" s="6" t="str">
        <f>_xlfn.IFNA(IF(IF($AH606=AQ$5,VLOOKUP(AL606,buff!$K:$L,2,FALSE),"")=0,"",IF($AH606=AQ$5,VLOOKUP(AL606,buff!$K:$L,2,FALSE),"")),"")</f>
        <v/>
      </c>
      <c r="AR606" s="6" t="str">
        <f>_xlfn.IFNA(IF(IF($AH606=AR$5,VLOOKUP(AM606,buff!$K:$L,2,FALSE),"")=0,"",IF($AH606=AR$5,VLOOKUP(AM606,buff!$K:$L,2,FALSE),"")),"")</f>
        <v/>
      </c>
      <c r="AS606" s="6" t="str">
        <f>_xlfn.IFNA(IF(IF($AH606=AS$5,VLOOKUP(AI606,buff!$K:$L,2,FALSE),"")=0,"",IF($AH606=AS$5,VLOOKUP(AI606,buff!$K:$L,2,FALSE),"")),"")</f>
        <v/>
      </c>
      <c r="AT606" s="6" t="str">
        <f>_xlfn.IFNA(IF(IF($AH606=AT$5,VLOOKUP(AJ606,buff!$K:$L,2,FALSE),"")=0,"",IF($AH606=AT$5,VLOOKUP(AJ606,buff!$K:$L,2,FALSE),"")),"")</f>
        <v/>
      </c>
      <c r="AU606" s="6" t="str">
        <f>_xlfn.IFNA(IF(IF($AH606=AU$5,VLOOKUP(AK606,buff!$K:$L,2,FALSE),"")=0,"",IF($AH606=AU$5,VLOOKUP(AK606,buff!$K:$L,2,FALSE),"")),"")</f>
        <v/>
      </c>
      <c r="AV606" s="6" t="str">
        <f>_xlfn.IFNA(IF(IF($AH606=AV$5,VLOOKUP(AL606,buff!$K:$L,2,FALSE),"")=0,"",IF($AH606=AV$5,VLOOKUP(AL606,buff!$K:$L,2,FALSE),"")),"")</f>
        <v/>
      </c>
      <c r="AW606" s="6" t="str">
        <f>_xlfn.IFNA(IF(IF($AH606=AW$5,VLOOKUP(AM606,buff!$K:$L,2,FALSE),"")=0,"",IF($AH606=AW$5,VLOOKUP(AM606,buff!$K:$L,2,FALSE),"")),"")</f>
        <v/>
      </c>
      <c r="AX606" s="6">
        <f>VLOOKUP(AI606,buff!K:P,6,FALSE)</f>
        <v>17946</v>
      </c>
      <c r="AY606">
        <f t="shared" si="177"/>
        <v>17946</v>
      </c>
      <c r="AZ606">
        <f t="shared" si="177"/>
        <v>17946</v>
      </c>
      <c r="BA606">
        <f t="shared" si="178"/>
        <v>3</v>
      </c>
      <c r="BB606">
        <f t="shared" si="179"/>
        <v>2</v>
      </c>
    </row>
    <row r="607" spans="1:54" x14ac:dyDescent="0.15">
      <c r="A607" t="str">
        <f t="shared" si="168"/>
        <v>绝影主动技能1等级1</v>
      </c>
      <c r="B607" s="8">
        <v>601</v>
      </c>
      <c r="C607" s="8" t="str">
        <f>VLOOKUP(G607,角色!A:B,2,FALSE)</f>
        <v>绝影</v>
      </c>
      <c r="D607" s="8" t="str">
        <f t="shared" si="174"/>
        <v>主动技能1</v>
      </c>
      <c r="E607" s="8">
        <f t="shared" si="169"/>
        <v>1</v>
      </c>
      <c r="F607" s="8">
        <f t="shared" si="170"/>
        <v>1</v>
      </c>
      <c r="G607" s="8">
        <f t="shared" si="171"/>
        <v>11</v>
      </c>
      <c r="H607" s="4" t="s">
        <v>258</v>
      </c>
      <c r="I607" s="4" t="s">
        <v>52</v>
      </c>
      <c r="J607" s="4" t="s">
        <v>305</v>
      </c>
      <c r="K607" s="1" t="s">
        <v>103</v>
      </c>
      <c r="L607" s="4" t="s">
        <v>107</v>
      </c>
      <c r="M607" s="4"/>
      <c r="N607" s="4">
        <v>100</v>
      </c>
      <c r="O607" s="4"/>
      <c r="T607" s="6" t="str">
        <f t="shared" si="180"/>
        <v/>
      </c>
      <c r="U607" s="6" t="str">
        <f t="shared" si="181"/>
        <v/>
      </c>
      <c r="Y607">
        <f t="shared" si="167"/>
        <v>0</v>
      </c>
      <c r="Z607">
        <v>100</v>
      </c>
      <c r="AE607">
        <v>0</v>
      </c>
      <c r="AF607" s="23">
        <f t="shared" si="175"/>
        <v>0</v>
      </c>
      <c r="AG607" s="23">
        <f t="shared" si="176"/>
        <v>0</v>
      </c>
      <c r="AN607" s="6" t="str">
        <f>_xlfn.IFNA(IF(IF($AH607=AN$5,VLOOKUP(AI607,buff!$K:$L,2,FALSE),"")=0,"",IF($AH607=AN$5,VLOOKUP(AI607,buff!$K:$L,2,FALSE),"")),"")</f>
        <v/>
      </c>
      <c r="AO607" s="6" t="str">
        <f>_xlfn.IFNA(IF(IF($AH607=AO$5,VLOOKUP(AJ607,buff!$K:$L,2,FALSE),"")=0,"",IF($AH607=AO$5,VLOOKUP(AJ607,buff!$K:$L,2,FALSE),"")),"")</f>
        <v/>
      </c>
      <c r="AP607" s="6" t="str">
        <f>_xlfn.IFNA(IF(IF($AH607=AP$5,VLOOKUP(AK607,buff!$K:$L,2,FALSE),"")=0,"",IF($AH607=AP$5,VLOOKUP(AK607,buff!$K:$L,2,FALSE),"")),"")</f>
        <v/>
      </c>
      <c r="AQ607" s="6" t="str">
        <f>_xlfn.IFNA(IF(IF($AH607=AQ$5,VLOOKUP(AL607,buff!$K:$L,2,FALSE),"")=0,"",IF($AH607=AQ$5,VLOOKUP(AL607,buff!$K:$L,2,FALSE),"")),"")</f>
        <v/>
      </c>
      <c r="AR607" s="6" t="str">
        <f>_xlfn.IFNA(IF(IF($AH607=AR$5,VLOOKUP(AM607,buff!$K:$L,2,FALSE),"")=0,"",IF($AH607=AR$5,VLOOKUP(AM607,buff!$K:$L,2,FALSE),"")),"")</f>
        <v/>
      </c>
      <c r="AS607" s="6" t="str">
        <f>_xlfn.IFNA(IF(IF($AH607=AS$5,VLOOKUP(AI607,buff!$K:$L,2,FALSE),"")=0,"",IF($AH607=AS$5,VLOOKUP(AI607,buff!$K:$L,2,FALSE),"")),"")</f>
        <v/>
      </c>
      <c r="AT607" s="6" t="str">
        <f>_xlfn.IFNA(IF(IF($AH607=AT$5,VLOOKUP(AJ607,buff!$K:$L,2,FALSE),"")=0,"",IF($AH607=AT$5,VLOOKUP(AJ607,buff!$K:$L,2,FALSE),"")),"")</f>
        <v/>
      </c>
      <c r="AU607" s="6" t="str">
        <f>_xlfn.IFNA(IF(IF($AH607=AU$5,VLOOKUP(AK607,buff!$K:$L,2,FALSE),"")=0,"",IF($AH607=AU$5,VLOOKUP(AK607,buff!$K:$L,2,FALSE),"")),"")</f>
        <v/>
      </c>
      <c r="AV607" s="6" t="str">
        <f>_xlfn.IFNA(IF(IF($AH607=AV$5,VLOOKUP(AL607,buff!$K:$L,2,FALSE),"")=0,"",IF($AH607=AV$5,VLOOKUP(AL607,buff!$K:$L,2,FALSE),"")),"")</f>
        <v/>
      </c>
      <c r="AW607" s="6" t="str">
        <f>_xlfn.IFNA(IF(IF($AH607=AW$5,VLOOKUP(AM607,buff!$K:$L,2,FALSE),"")=0,"",IF($AH607=AW$5,VLOOKUP(AM607,buff!$K:$L,2,FALSE),"")),"")</f>
        <v/>
      </c>
      <c r="AX607" s="6" t="e">
        <f>VLOOKUP(AI607,buff!K:P,6,FALSE)</f>
        <v>#N/A</v>
      </c>
      <c r="AY607" t="e">
        <f t="shared" si="177"/>
        <v>#N/A</v>
      </c>
      <c r="AZ607" t="e">
        <f t="shared" si="177"/>
        <v>#N/A</v>
      </c>
      <c r="BA607">
        <f t="shared" si="178"/>
        <v>0</v>
      </c>
      <c r="BB607">
        <f t="shared" si="179"/>
        <v>0</v>
      </c>
    </row>
    <row r="608" spans="1:54" x14ac:dyDescent="0.15">
      <c r="A608" t="str">
        <f t="shared" si="168"/>
        <v>绝影主动技能1等级2</v>
      </c>
      <c r="B608" s="8">
        <v>602</v>
      </c>
      <c r="C608" s="8" t="str">
        <f>VLOOKUP(G608,角色!A:B,2,FALSE)</f>
        <v>绝影</v>
      </c>
      <c r="D608" s="8" t="str">
        <f t="shared" si="174"/>
        <v>主动技能1</v>
      </c>
      <c r="E608" s="8">
        <f t="shared" si="169"/>
        <v>2</v>
      </c>
      <c r="F608" s="8">
        <f t="shared" si="170"/>
        <v>1</v>
      </c>
      <c r="G608" s="8">
        <f t="shared" si="171"/>
        <v>11</v>
      </c>
      <c r="H608" s="4" t="s">
        <v>258</v>
      </c>
      <c r="I608" s="4" t="s">
        <v>52</v>
      </c>
      <c r="J608" s="4" t="s">
        <v>305</v>
      </c>
      <c r="K608" s="1" t="s">
        <v>103</v>
      </c>
      <c r="L608" s="4" t="s">
        <v>107</v>
      </c>
      <c r="M608" s="4"/>
      <c r="N608" s="4">
        <v>100</v>
      </c>
      <c r="O608" s="4"/>
      <c r="T608" s="6" t="str">
        <f t="shared" si="180"/>
        <v/>
      </c>
      <c r="U608" s="6" t="str">
        <f t="shared" si="181"/>
        <v/>
      </c>
      <c r="Y608">
        <f t="shared" si="167"/>
        <v>0</v>
      </c>
      <c r="Z608">
        <v>100</v>
      </c>
      <c r="AE608">
        <v>0</v>
      </c>
      <c r="AF608" s="23">
        <f t="shared" si="175"/>
        <v>0</v>
      </c>
      <c r="AG608" s="23">
        <f t="shared" si="176"/>
        <v>0</v>
      </c>
      <c r="AN608" s="6" t="str">
        <f>_xlfn.IFNA(IF(IF($AH608=AN$5,VLOOKUP(AI608,buff!$K:$L,2,FALSE),"")=0,"",IF($AH608=AN$5,VLOOKUP(AI608,buff!$K:$L,2,FALSE),"")),"")</f>
        <v/>
      </c>
      <c r="AO608" s="6" t="str">
        <f>_xlfn.IFNA(IF(IF($AH608=AO$5,VLOOKUP(AJ608,buff!$K:$L,2,FALSE),"")=0,"",IF($AH608=AO$5,VLOOKUP(AJ608,buff!$K:$L,2,FALSE),"")),"")</f>
        <v/>
      </c>
      <c r="AP608" s="6" t="str">
        <f>_xlfn.IFNA(IF(IF($AH608=AP$5,VLOOKUP(AK608,buff!$K:$L,2,FALSE),"")=0,"",IF($AH608=AP$5,VLOOKUP(AK608,buff!$K:$L,2,FALSE),"")),"")</f>
        <v/>
      </c>
      <c r="AQ608" s="6" t="str">
        <f>_xlfn.IFNA(IF(IF($AH608=AQ$5,VLOOKUP(AL608,buff!$K:$L,2,FALSE),"")=0,"",IF($AH608=AQ$5,VLOOKUP(AL608,buff!$K:$L,2,FALSE),"")),"")</f>
        <v/>
      </c>
      <c r="AR608" s="6" t="str">
        <f>_xlfn.IFNA(IF(IF($AH608=AR$5,VLOOKUP(AM608,buff!$K:$L,2,FALSE),"")=0,"",IF($AH608=AR$5,VLOOKUP(AM608,buff!$K:$L,2,FALSE),"")),"")</f>
        <v/>
      </c>
      <c r="AS608" s="6" t="str">
        <f>_xlfn.IFNA(IF(IF($AH608=AS$5,VLOOKUP(AI608,buff!$K:$L,2,FALSE),"")=0,"",IF($AH608=AS$5,VLOOKUP(AI608,buff!$K:$L,2,FALSE),"")),"")</f>
        <v/>
      </c>
      <c r="AT608" s="6" t="str">
        <f>_xlfn.IFNA(IF(IF($AH608=AT$5,VLOOKUP(AJ608,buff!$K:$L,2,FALSE),"")=0,"",IF($AH608=AT$5,VLOOKUP(AJ608,buff!$K:$L,2,FALSE),"")),"")</f>
        <v/>
      </c>
      <c r="AU608" s="6" t="str">
        <f>_xlfn.IFNA(IF(IF($AH608=AU$5,VLOOKUP(AK608,buff!$K:$L,2,FALSE),"")=0,"",IF($AH608=AU$5,VLOOKUP(AK608,buff!$K:$L,2,FALSE),"")),"")</f>
        <v/>
      </c>
      <c r="AV608" s="6" t="str">
        <f>_xlfn.IFNA(IF(IF($AH608=AV$5,VLOOKUP(AL608,buff!$K:$L,2,FALSE),"")=0,"",IF($AH608=AV$5,VLOOKUP(AL608,buff!$K:$L,2,FALSE),"")),"")</f>
        <v/>
      </c>
      <c r="AW608" s="6" t="str">
        <f>_xlfn.IFNA(IF(IF($AH608=AW$5,VLOOKUP(AM608,buff!$K:$L,2,FALSE),"")=0,"",IF($AH608=AW$5,VLOOKUP(AM608,buff!$K:$L,2,FALSE),"")),"")</f>
        <v/>
      </c>
      <c r="AX608" s="6" t="e">
        <f>VLOOKUP(AI608,buff!K:P,6,FALSE)</f>
        <v>#N/A</v>
      </c>
      <c r="AY608" t="e">
        <f t="shared" si="177"/>
        <v>#N/A</v>
      </c>
      <c r="AZ608" t="e">
        <f t="shared" si="177"/>
        <v>#N/A</v>
      </c>
      <c r="BA608">
        <f t="shared" si="178"/>
        <v>0</v>
      </c>
      <c r="BB608">
        <f t="shared" si="179"/>
        <v>0</v>
      </c>
    </row>
    <row r="609" spans="1:54" x14ac:dyDescent="0.15">
      <c r="A609" t="str">
        <f t="shared" si="168"/>
        <v>绝影主动技能1等级3</v>
      </c>
      <c r="B609" s="8">
        <v>603</v>
      </c>
      <c r="C609" s="8" t="str">
        <f>VLOOKUP(G609,角色!A:B,2,FALSE)</f>
        <v>绝影</v>
      </c>
      <c r="D609" s="8" t="str">
        <f t="shared" si="174"/>
        <v>主动技能1</v>
      </c>
      <c r="E609" s="8">
        <f t="shared" si="169"/>
        <v>3</v>
      </c>
      <c r="F609" s="8">
        <f t="shared" si="170"/>
        <v>1</v>
      </c>
      <c r="G609" s="8">
        <f t="shared" si="171"/>
        <v>11</v>
      </c>
      <c r="H609" s="4" t="s">
        <v>258</v>
      </c>
      <c r="I609" s="4" t="s">
        <v>52</v>
      </c>
      <c r="J609" s="4" t="s">
        <v>305</v>
      </c>
      <c r="K609" s="1" t="s">
        <v>103</v>
      </c>
      <c r="L609" s="4" t="s">
        <v>107</v>
      </c>
      <c r="M609" s="4"/>
      <c r="N609" s="4">
        <v>100</v>
      </c>
      <c r="O609" s="4"/>
      <c r="T609" s="6" t="str">
        <f t="shared" si="180"/>
        <v/>
      </c>
      <c r="U609" s="6" t="str">
        <f t="shared" si="181"/>
        <v/>
      </c>
      <c r="Y609">
        <f t="shared" si="167"/>
        <v>0</v>
      </c>
      <c r="Z609">
        <v>100</v>
      </c>
      <c r="AE609">
        <v>0</v>
      </c>
      <c r="AF609" s="23">
        <f t="shared" si="175"/>
        <v>0</v>
      </c>
      <c r="AG609" s="23">
        <f t="shared" si="176"/>
        <v>0</v>
      </c>
      <c r="AN609" s="6" t="str">
        <f>_xlfn.IFNA(IF(IF($AH609=AN$5,VLOOKUP(AI609,buff!$K:$L,2,FALSE),"")=0,"",IF($AH609=AN$5,VLOOKUP(AI609,buff!$K:$L,2,FALSE),"")),"")</f>
        <v/>
      </c>
      <c r="AO609" s="6" t="str">
        <f>_xlfn.IFNA(IF(IF($AH609=AO$5,VLOOKUP(AJ609,buff!$K:$L,2,FALSE),"")=0,"",IF($AH609=AO$5,VLOOKUP(AJ609,buff!$K:$L,2,FALSE),"")),"")</f>
        <v/>
      </c>
      <c r="AP609" s="6" t="str">
        <f>_xlfn.IFNA(IF(IF($AH609=AP$5,VLOOKUP(AK609,buff!$K:$L,2,FALSE),"")=0,"",IF($AH609=AP$5,VLOOKUP(AK609,buff!$K:$L,2,FALSE),"")),"")</f>
        <v/>
      </c>
      <c r="AQ609" s="6" t="str">
        <f>_xlfn.IFNA(IF(IF($AH609=AQ$5,VLOOKUP(AL609,buff!$K:$L,2,FALSE),"")=0,"",IF($AH609=AQ$5,VLOOKUP(AL609,buff!$K:$L,2,FALSE),"")),"")</f>
        <v/>
      </c>
      <c r="AR609" s="6" t="str">
        <f>_xlfn.IFNA(IF(IF($AH609=AR$5,VLOOKUP(AM609,buff!$K:$L,2,FALSE),"")=0,"",IF($AH609=AR$5,VLOOKUP(AM609,buff!$K:$L,2,FALSE),"")),"")</f>
        <v/>
      </c>
      <c r="AS609" s="6" t="str">
        <f>_xlfn.IFNA(IF(IF($AH609=AS$5,VLOOKUP(AI609,buff!$K:$L,2,FALSE),"")=0,"",IF($AH609=AS$5,VLOOKUP(AI609,buff!$K:$L,2,FALSE),"")),"")</f>
        <v/>
      </c>
      <c r="AT609" s="6" t="str">
        <f>_xlfn.IFNA(IF(IF($AH609=AT$5,VLOOKUP(AJ609,buff!$K:$L,2,FALSE),"")=0,"",IF($AH609=AT$5,VLOOKUP(AJ609,buff!$K:$L,2,FALSE),"")),"")</f>
        <v/>
      </c>
      <c r="AU609" s="6" t="str">
        <f>_xlfn.IFNA(IF(IF($AH609=AU$5,VLOOKUP(AK609,buff!$K:$L,2,FALSE),"")=0,"",IF($AH609=AU$5,VLOOKUP(AK609,buff!$K:$L,2,FALSE),"")),"")</f>
        <v/>
      </c>
      <c r="AV609" s="6" t="str">
        <f>_xlfn.IFNA(IF(IF($AH609=AV$5,VLOOKUP(AL609,buff!$K:$L,2,FALSE),"")=0,"",IF($AH609=AV$5,VLOOKUP(AL609,buff!$K:$L,2,FALSE),"")),"")</f>
        <v/>
      </c>
      <c r="AW609" s="6" t="str">
        <f>_xlfn.IFNA(IF(IF($AH609=AW$5,VLOOKUP(AM609,buff!$K:$L,2,FALSE),"")=0,"",IF($AH609=AW$5,VLOOKUP(AM609,buff!$K:$L,2,FALSE),"")),"")</f>
        <v/>
      </c>
      <c r="AX609" s="6" t="e">
        <f>VLOOKUP(AI609,buff!K:P,6,FALSE)</f>
        <v>#N/A</v>
      </c>
      <c r="AY609" t="e">
        <f t="shared" si="177"/>
        <v>#N/A</v>
      </c>
      <c r="AZ609" t="e">
        <f t="shared" si="177"/>
        <v>#N/A</v>
      </c>
      <c r="BA609">
        <f t="shared" si="178"/>
        <v>0</v>
      </c>
      <c r="BB609">
        <f t="shared" si="179"/>
        <v>0</v>
      </c>
    </row>
    <row r="610" spans="1:54" x14ac:dyDescent="0.15">
      <c r="A610" t="str">
        <f t="shared" si="168"/>
        <v>绝影主动技能1等级4</v>
      </c>
      <c r="B610" s="8">
        <v>604</v>
      </c>
      <c r="C610" s="8" t="str">
        <f>VLOOKUP(G610,角色!A:B,2,FALSE)</f>
        <v>绝影</v>
      </c>
      <c r="D610" s="8" t="str">
        <f t="shared" si="174"/>
        <v>主动技能1</v>
      </c>
      <c r="E610" s="8">
        <f t="shared" si="169"/>
        <v>4</v>
      </c>
      <c r="F610" s="8">
        <f t="shared" si="170"/>
        <v>1</v>
      </c>
      <c r="G610" s="8">
        <f t="shared" si="171"/>
        <v>11</v>
      </c>
      <c r="H610" s="4" t="s">
        <v>258</v>
      </c>
      <c r="I610" s="4" t="s">
        <v>52</v>
      </c>
      <c r="J610" s="4" t="s">
        <v>305</v>
      </c>
      <c r="K610" s="1" t="s">
        <v>103</v>
      </c>
      <c r="L610" s="4" t="s">
        <v>107</v>
      </c>
      <c r="M610" s="4"/>
      <c r="N610" s="4">
        <v>100</v>
      </c>
      <c r="O610" s="4"/>
      <c r="T610" s="6" t="str">
        <f t="shared" si="180"/>
        <v/>
      </c>
      <c r="U610" s="6" t="str">
        <f t="shared" si="181"/>
        <v/>
      </c>
      <c r="Y610">
        <f t="shared" si="167"/>
        <v>0</v>
      </c>
      <c r="Z610">
        <v>100</v>
      </c>
      <c r="AE610">
        <v>0</v>
      </c>
      <c r="AF610" s="23">
        <f t="shared" si="175"/>
        <v>0</v>
      </c>
      <c r="AG610" s="23">
        <f t="shared" si="176"/>
        <v>0</v>
      </c>
      <c r="AN610" s="6" t="str">
        <f>_xlfn.IFNA(IF(IF($AH610=AN$5,VLOOKUP(AI610,buff!$K:$L,2,FALSE),"")=0,"",IF($AH610=AN$5,VLOOKUP(AI610,buff!$K:$L,2,FALSE),"")),"")</f>
        <v/>
      </c>
      <c r="AO610" s="6" t="str">
        <f>_xlfn.IFNA(IF(IF($AH610=AO$5,VLOOKUP(AJ610,buff!$K:$L,2,FALSE),"")=0,"",IF($AH610=AO$5,VLOOKUP(AJ610,buff!$K:$L,2,FALSE),"")),"")</f>
        <v/>
      </c>
      <c r="AP610" s="6" t="str">
        <f>_xlfn.IFNA(IF(IF($AH610=AP$5,VLOOKUP(AK610,buff!$K:$L,2,FALSE),"")=0,"",IF($AH610=AP$5,VLOOKUP(AK610,buff!$K:$L,2,FALSE),"")),"")</f>
        <v/>
      </c>
      <c r="AQ610" s="6" t="str">
        <f>_xlfn.IFNA(IF(IF($AH610=AQ$5,VLOOKUP(AL610,buff!$K:$L,2,FALSE),"")=0,"",IF($AH610=AQ$5,VLOOKUP(AL610,buff!$K:$L,2,FALSE),"")),"")</f>
        <v/>
      </c>
      <c r="AR610" s="6" t="str">
        <f>_xlfn.IFNA(IF(IF($AH610=AR$5,VLOOKUP(AM610,buff!$K:$L,2,FALSE),"")=0,"",IF($AH610=AR$5,VLOOKUP(AM610,buff!$K:$L,2,FALSE),"")),"")</f>
        <v/>
      </c>
      <c r="AS610" s="6" t="str">
        <f>_xlfn.IFNA(IF(IF($AH610=AS$5,VLOOKUP(AI610,buff!$K:$L,2,FALSE),"")=0,"",IF($AH610=AS$5,VLOOKUP(AI610,buff!$K:$L,2,FALSE),"")),"")</f>
        <v/>
      </c>
      <c r="AT610" s="6" t="str">
        <f>_xlfn.IFNA(IF(IF($AH610=AT$5,VLOOKUP(AJ610,buff!$K:$L,2,FALSE),"")=0,"",IF($AH610=AT$5,VLOOKUP(AJ610,buff!$K:$L,2,FALSE),"")),"")</f>
        <v/>
      </c>
      <c r="AU610" s="6" t="str">
        <f>_xlfn.IFNA(IF(IF($AH610=AU$5,VLOOKUP(AK610,buff!$K:$L,2,FALSE),"")=0,"",IF($AH610=AU$5,VLOOKUP(AK610,buff!$K:$L,2,FALSE),"")),"")</f>
        <v/>
      </c>
      <c r="AV610" s="6" t="str">
        <f>_xlfn.IFNA(IF(IF($AH610=AV$5,VLOOKUP(AL610,buff!$K:$L,2,FALSE),"")=0,"",IF($AH610=AV$5,VLOOKUP(AL610,buff!$K:$L,2,FALSE),"")),"")</f>
        <v/>
      </c>
      <c r="AW610" s="6" t="str">
        <f>_xlfn.IFNA(IF(IF($AH610=AW$5,VLOOKUP(AM610,buff!$K:$L,2,FALSE),"")=0,"",IF($AH610=AW$5,VLOOKUP(AM610,buff!$K:$L,2,FALSE),"")),"")</f>
        <v/>
      </c>
      <c r="AX610" s="6" t="e">
        <f>VLOOKUP(AI610,buff!K:P,6,FALSE)</f>
        <v>#N/A</v>
      </c>
      <c r="AY610" t="e">
        <f t="shared" si="177"/>
        <v>#N/A</v>
      </c>
      <c r="AZ610" t="e">
        <f t="shared" si="177"/>
        <v>#N/A</v>
      </c>
      <c r="BA610">
        <f t="shared" si="178"/>
        <v>0</v>
      </c>
      <c r="BB610">
        <f t="shared" si="179"/>
        <v>0</v>
      </c>
    </row>
    <row r="611" spans="1:54" x14ac:dyDescent="0.15">
      <c r="A611" t="str">
        <f t="shared" si="168"/>
        <v>绝影主动技能1等级5</v>
      </c>
      <c r="B611" s="8">
        <v>605</v>
      </c>
      <c r="C611" s="8" t="str">
        <f>VLOOKUP(G611,角色!A:B,2,FALSE)</f>
        <v>绝影</v>
      </c>
      <c r="D611" s="8" t="str">
        <f t="shared" si="174"/>
        <v>主动技能1</v>
      </c>
      <c r="E611" s="8">
        <f t="shared" si="169"/>
        <v>5</v>
      </c>
      <c r="F611" s="8">
        <f t="shared" si="170"/>
        <v>1</v>
      </c>
      <c r="G611" s="8">
        <f t="shared" si="171"/>
        <v>11</v>
      </c>
      <c r="H611" s="4" t="s">
        <v>258</v>
      </c>
      <c r="I611" s="4" t="s">
        <v>52</v>
      </c>
      <c r="J611" s="4" t="s">
        <v>305</v>
      </c>
      <c r="K611" s="1" t="s">
        <v>103</v>
      </c>
      <c r="L611" s="4" t="s">
        <v>107</v>
      </c>
      <c r="M611" s="4"/>
      <c r="N611" s="4">
        <v>100</v>
      </c>
      <c r="O611" s="4"/>
      <c r="T611" s="6" t="str">
        <f t="shared" si="180"/>
        <v/>
      </c>
      <c r="U611" s="6" t="str">
        <f t="shared" si="181"/>
        <v/>
      </c>
      <c r="Y611">
        <f t="shared" si="167"/>
        <v>0</v>
      </c>
      <c r="Z611">
        <v>100</v>
      </c>
      <c r="AE611">
        <v>0</v>
      </c>
      <c r="AF611" s="23">
        <f t="shared" si="175"/>
        <v>0</v>
      </c>
      <c r="AG611" s="23">
        <f t="shared" si="176"/>
        <v>0</v>
      </c>
      <c r="AN611" s="6" t="str">
        <f>_xlfn.IFNA(IF(IF($AH611=AN$5,VLOOKUP(AI611,buff!$K:$L,2,FALSE),"")=0,"",IF($AH611=AN$5,VLOOKUP(AI611,buff!$K:$L,2,FALSE),"")),"")</f>
        <v/>
      </c>
      <c r="AO611" s="6" t="str">
        <f>_xlfn.IFNA(IF(IF($AH611=AO$5,VLOOKUP(AJ611,buff!$K:$L,2,FALSE),"")=0,"",IF($AH611=AO$5,VLOOKUP(AJ611,buff!$K:$L,2,FALSE),"")),"")</f>
        <v/>
      </c>
      <c r="AP611" s="6" t="str">
        <f>_xlfn.IFNA(IF(IF($AH611=AP$5,VLOOKUP(AK611,buff!$K:$L,2,FALSE),"")=0,"",IF($AH611=AP$5,VLOOKUP(AK611,buff!$K:$L,2,FALSE),"")),"")</f>
        <v/>
      </c>
      <c r="AQ611" s="6" t="str">
        <f>_xlfn.IFNA(IF(IF($AH611=AQ$5,VLOOKUP(AL611,buff!$K:$L,2,FALSE),"")=0,"",IF($AH611=AQ$5,VLOOKUP(AL611,buff!$K:$L,2,FALSE),"")),"")</f>
        <v/>
      </c>
      <c r="AR611" s="6" t="str">
        <f>_xlfn.IFNA(IF(IF($AH611=AR$5,VLOOKUP(AM611,buff!$K:$L,2,FALSE),"")=0,"",IF($AH611=AR$5,VLOOKUP(AM611,buff!$K:$L,2,FALSE),"")),"")</f>
        <v/>
      </c>
      <c r="AS611" s="6" t="str">
        <f>_xlfn.IFNA(IF(IF($AH611=AS$5,VLOOKUP(AI611,buff!$K:$L,2,FALSE),"")=0,"",IF($AH611=AS$5,VLOOKUP(AI611,buff!$K:$L,2,FALSE),"")),"")</f>
        <v/>
      </c>
      <c r="AT611" s="6" t="str">
        <f>_xlfn.IFNA(IF(IF($AH611=AT$5,VLOOKUP(AJ611,buff!$K:$L,2,FALSE),"")=0,"",IF($AH611=AT$5,VLOOKUP(AJ611,buff!$K:$L,2,FALSE),"")),"")</f>
        <v/>
      </c>
      <c r="AU611" s="6" t="str">
        <f>_xlfn.IFNA(IF(IF($AH611=AU$5,VLOOKUP(AK611,buff!$K:$L,2,FALSE),"")=0,"",IF($AH611=AU$5,VLOOKUP(AK611,buff!$K:$L,2,FALSE),"")),"")</f>
        <v/>
      </c>
      <c r="AV611" s="6" t="str">
        <f>_xlfn.IFNA(IF(IF($AH611=AV$5,VLOOKUP(AL611,buff!$K:$L,2,FALSE),"")=0,"",IF($AH611=AV$5,VLOOKUP(AL611,buff!$K:$L,2,FALSE),"")),"")</f>
        <v/>
      </c>
      <c r="AW611" s="6" t="str">
        <f>_xlfn.IFNA(IF(IF($AH611=AW$5,VLOOKUP(AM611,buff!$K:$L,2,FALSE),"")=0,"",IF($AH611=AW$5,VLOOKUP(AM611,buff!$K:$L,2,FALSE),"")),"")</f>
        <v/>
      </c>
      <c r="AX611" s="6" t="e">
        <f>VLOOKUP(AI611,buff!K:P,6,FALSE)</f>
        <v>#N/A</v>
      </c>
      <c r="AY611" t="e">
        <f t="shared" si="177"/>
        <v>#N/A</v>
      </c>
      <c r="AZ611" t="e">
        <f t="shared" si="177"/>
        <v>#N/A</v>
      </c>
      <c r="BA611">
        <f t="shared" si="178"/>
        <v>0</v>
      </c>
      <c r="BB611">
        <f t="shared" si="179"/>
        <v>0</v>
      </c>
    </row>
    <row r="612" spans="1:54" x14ac:dyDescent="0.15">
      <c r="A612" t="str">
        <f t="shared" si="168"/>
        <v>绝影主动技能1等级6</v>
      </c>
      <c r="B612" s="8">
        <v>606</v>
      </c>
      <c r="C612" s="8" t="str">
        <f>VLOOKUP(G612,角色!A:B,2,FALSE)</f>
        <v>绝影</v>
      </c>
      <c r="D612" s="8" t="str">
        <f t="shared" si="174"/>
        <v>主动技能1</v>
      </c>
      <c r="E612" s="8">
        <f t="shared" si="169"/>
        <v>6</v>
      </c>
      <c r="F612" s="8">
        <f t="shared" si="170"/>
        <v>1</v>
      </c>
      <c r="G612" s="8">
        <f t="shared" si="171"/>
        <v>11</v>
      </c>
      <c r="H612" s="4" t="s">
        <v>258</v>
      </c>
      <c r="I612" s="4" t="s">
        <v>52</v>
      </c>
      <c r="J612" s="4" t="s">
        <v>305</v>
      </c>
      <c r="K612" s="1" t="s">
        <v>103</v>
      </c>
      <c r="L612" s="4" t="s">
        <v>107</v>
      </c>
      <c r="M612" s="4"/>
      <c r="N612" s="4">
        <v>100</v>
      </c>
      <c r="O612" s="4"/>
      <c r="T612" s="6" t="str">
        <f t="shared" si="180"/>
        <v/>
      </c>
      <c r="U612" s="6" t="str">
        <f t="shared" si="181"/>
        <v/>
      </c>
      <c r="Y612">
        <f t="shared" si="167"/>
        <v>0</v>
      </c>
      <c r="Z612">
        <v>100</v>
      </c>
      <c r="AE612">
        <v>0</v>
      </c>
      <c r="AF612" s="23">
        <f t="shared" si="175"/>
        <v>0</v>
      </c>
      <c r="AG612" s="23">
        <f t="shared" si="176"/>
        <v>0</v>
      </c>
      <c r="AN612" s="6" t="str">
        <f>_xlfn.IFNA(IF(IF($AH612=AN$5,VLOOKUP(AI612,buff!$K:$L,2,FALSE),"")=0,"",IF($AH612=AN$5,VLOOKUP(AI612,buff!$K:$L,2,FALSE),"")),"")</f>
        <v/>
      </c>
      <c r="AO612" s="6" t="str">
        <f>_xlfn.IFNA(IF(IF($AH612=AO$5,VLOOKUP(AJ612,buff!$K:$L,2,FALSE),"")=0,"",IF($AH612=AO$5,VLOOKUP(AJ612,buff!$K:$L,2,FALSE),"")),"")</f>
        <v/>
      </c>
      <c r="AP612" s="6" t="str">
        <f>_xlfn.IFNA(IF(IF($AH612=AP$5,VLOOKUP(AK612,buff!$K:$L,2,FALSE),"")=0,"",IF($AH612=AP$5,VLOOKUP(AK612,buff!$K:$L,2,FALSE),"")),"")</f>
        <v/>
      </c>
      <c r="AQ612" s="6" t="str">
        <f>_xlfn.IFNA(IF(IF($AH612=AQ$5,VLOOKUP(AL612,buff!$K:$L,2,FALSE),"")=0,"",IF($AH612=AQ$5,VLOOKUP(AL612,buff!$K:$L,2,FALSE),"")),"")</f>
        <v/>
      </c>
      <c r="AR612" s="6" t="str">
        <f>_xlfn.IFNA(IF(IF($AH612=AR$5,VLOOKUP(AM612,buff!$K:$L,2,FALSE),"")=0,"",IF($AH612=AR$5,VLOOKUP(AM612,buff!$K:$L,2,FALSE),"")),"")</f>
        <v/>
      </c>
      <c r="AS612" s="6" t="str">
        <f>_xlfn.IFNA(IF(IF($AH612=AS$5,VLOOKUP(AI612,buff!$K:$L,2,FALSE),"")=0,"",IF($AH612=AS$5,VLOOKUP(AI612,buff!$K:$L,2,FALSE),"")),"")</f>
        <v/>
      </c>
      <c r="AT612" s="6" t="str">
        <f>_xlfn.IFNA(IF(IF($AH612=AT$5,VLOOKUP(AJ612,buff!$K:$L,2,FALSE),"")=0,"",IF($AH612=AT$5,VLOOKUP(AJ612,buff!$K:$L,2,FALSE),"")),"")</f>
        <v/>
      </c>
      <c r="AU612" s="6" t="str">
        <f>_xlfn.IFNA(IF(IF($AH612=AU$5,VLOOKUP(AK612,buff!$K:$L,2,FALSE),"")=0,"",IF($AH612=AU$5,VLOOKUP(AK612,buff!$K:$L,2,FALSE),"")),"")</f>
        <v/>
      </c>
      <c r="AV612" s="6" t="str">
        <f>_xlfn.IFNA(IF(IF($AH612=AV$5,VLOOKUP(AL612,buff!$K:$L,2,FALSE),"")=0,"",IF($AH612=AV$5,VLOOKUP(AL612,buff!$K:$L,2,FALSE),"")),"")</f>
        <v/>
      </c>
      <c r="AW612" s="6" t="str">
        <f>_xlfn.IFNA(IF(IF($AH612=AW$5,VLOOKUP(AM612,buff!$K:$L,2,FALSE),"")=0,"",IF($AH612=AW$5,VLOOKUP(AM612,buff!$K:$L,2,FALSE),"")),"")</f>
        <v/>
      </c>
      <c r="AX612" s="6" t="e">
        <f>VLOOKUP(AI612,buff!K:P,6,FALSE)</f>
        <v>#N/A</v>
      </c>
      <c r="AY612" t="e">
        <f t="shared" si="177"/>
        <v>#N/A</v>
      </c>
      <c r="AZ612" t="e">
        <f t="shared" si="177"/>
        <v>#N/A</v>
      </c>
      <c r="BA612">
        <f t="shared" si="178"/>
        <v>0</v>
      </c>
      <c r="BB612">
        <f t="shared" si="179"/>
        <v>0</v>
      </c>
    </row>
    <row r="613" spans="1:54" x14ac:dyDescent="0.15">
      <c r="A613" t="str">
        <f t="shared" si="168"/>
        <v>绝影主动技能1等级7</v>
      </c>
      <c r="B613" s="8">
        <v>607</v>
      </c>
      <c r="C613" s="8" t="str">
        <f>VLOOKUP(G613,角色!A:B,2,FALSE)</f>
        <v>绝影</v>
      </c>
      <c r="D613" s="8" t="str">
        <f t="shared" si="174"/>
        <v>主动技能1</v>
      </c>
      <c r="E613" s="8">
        <f t="shared" si="169"/>
        <v>7</v>
      </c>
      <c r="F613" s="8">
        <f t="shared" si="170"/>
        <v>1</v>
      </c>
      <c r="G613" s="8">
        <f t="shared" si="171"/>
        <v>11</v>
      </c>
      <c r="H613" s="4" t="s">
        <v>258</v>
      </c>
      <c r="I613" s="4" t="s">
        <v>52</v>
      </c>
      <c r="J613" s="4" t="s">
        <v>305</v>
      </c>
      <c r="K613" s="1" t="s">
        <v>103</v>
      </c>
      <c r="L613" s="4" t="s">
        <v>107</v>
      </c>
      <c r="M613" s="4"/>
      <c r="N613" s="4">
        <v>100</v>
      </c>
      <c r="O613" s="4"/>
      <c r="T613" s="6" t="str">
        <f t="shared" si="180"/>
        <v/>
      </c>
      <c r="U613" s="6" t="str">
        <f t="shared" si="181"/>
        <v/>
      </c>
      <c r="Y613">
        <f t="shared" si="167"/>
        <v>0</v>
      </c>
      <c r="Z613">
        <v>100</v>
      </c>
      <c r="AE613">
        <v>0</v>
      </c>
      <c r="AF613" s="23">
        <f t="shared" si="175"/>
        <v>0</v>
      </c>
      <c r="AG613" s="23">
        <f t="shared" si="176"/>
        <v>0</v>
      </c>
      <c r="AN613" s="6" t="str">
        <f>_xlfn.IFNA(IF(IF($AH613=AN$5,VLOOKUP(AI613,buff!$K:$L,2,FALSE),"")=0,"",IF($AH613=AN$5,VLOOKUP(AI613,buff!$K:$L,2,FALSE),"")),"")</f>
        <v/>
      </c>
      <c r="AO613" s="6" t="str">
        <f>_xlfn.IFNA(IF(IF($AH613=AO$5,VLOOKUP(AJ613,buff!$K:$L,2,FALSE),"")=0,"",IF($AH613=AO$5,VLOOKUP(AJ613,buff!$K:$L,2,FALSE),"")),"")</f>
        <v/>
      </c>
      <c r="AP613" s="6" t="str">
        <f>_xlfn.IFNA(IF(IF($AH613=AP$5,VLOOKUP(AK613,buff!$K:$L,2,FALSE),"")=0,"",IF($AH613=AP$5,VLOOKUP(AK613,buff!$K:$L,2,FALSE),"")),"")</f>
        <v/>
      </c>
      <c r="AQ613" s="6" t="str">
        <f>_xlfn.IFNA(IF(IF($AH613=AQ$5,VLOOKUP(AL613,buff!$K:$L,2,FALSE),"")=0,"",IF($AH613=AQ$5,VLOOKUP(AL613,buff!$K:$L,2,FALSE),"")),"")</f>
        <v/>
      </c>
      <c r="AR613" s="6" t="str">
        <f>_xlfn.IFNA(IF(IF($AH613=AR$5,VLOOKUP(AM613,buff!$K:$L,2,FALSE),"")=0,"",IF($AH613=AR$5,VLOOKUP(AM613,buff!$K:$L,2,FALSE),"")),"")</f>
        <v/>
      </c>
      <c r="AS613" s="6" t="str">
        <f>_xlfn.IFNA(IF(IF($AH613=AS$5,VLOOKUP(AI613,buff!$K:$L,2,FALSE),"")=0,"",IF($AH613=AS$5,VLOOKUP(AI613,buff!$K:$L,2,FALSE),"")),"")</f>
        <v/>
      </c>
      <c r="AT613" s="6" t="str">
        <f>_xlfn.IFNA(IF(IF($AH613=AT$5,VLOOKUP(AJ613,buff!$K:$L,2,FALSE),"")=0,"",IF($AH613=AT$5,VLOOKUP(AJ613,buff!$K:$L,2,FALSE),"")),"")</f>
        <v/>
      </c>
      <c r="AU613" s="6" t="str">
        <f>_xlfn.IFNA(IF(IF($AH613=AU$5,VLOOKUP(AK613,buff!$K:$L,2,FALSE),"")=0,"",IF($AH613=AU$5,VLOOKUP(AK613,buff!$K:$L,2,FALSE),"")),"")</f>
        <v/>
      </c>
      <c r="AV613" s="6" t="str">
        <f>_xlfn.IFNA(IF(IF($AH613=AV$5,VLOOKUP(AL613,buff!$K:$L,2,FALSE),"")=0,"",IF($AH613=AV$5,VLOOKUP(AL613,buff!$K:$L,2,FALSE),"")),"")</f>
        <v/>
      </c>
      <c r="AW613" s="6" t="str">
        <f>_xlfn.IFNA(IF(IF($AH613=AW$5,VLOOKUP(AM613,buff!$K:$L,2,FALSE),"")=0,"",IF($AH613=AW$5,VLOOKUP(AM613,buff!$K:$L,2,FALSE),"")),"")</f>
        <v/>
      </c>
      <c r="AX613" s="6" t="e">
        <f>VLOOKUP(AI613,buff!K:P,6,FALSE)</f>
        <v>#N/A</v>
      </c>
      <c r="AY613" t="e">
        <f t="shared" si="177"/>
        <v>#N/A</v>
      </c>
      <c r="AZ613" t="e">
        <f t="shared" si="177"/>
        <v>#N/A</v>
      </c>
      <c r="BA613">
        <f t="shared" si="178"/>
        <v>0</v>
      </c>
      <c r="BB613">
        <f t="shared" si="179"/>
        <v>0</v>
      </c>
    </row>
    <row r="614" spans="1:54" x14ac:dyDescent="0.15">
      <c r="A614" t="str">
        <f t="shared" si="168"/>
        <v>绝影主动技能1等级8</v>
      </c>
      <c r="B614" s="8">
        <v>608</v>
      </c>
      <c r="C614" s="8" t="str">
        <f>VLOOKUP(G614,角色!A:B,2,FALSE)</f>
        <v>绝影</v>
      </c>
      <c r="D614" s="8" t="str">
        <f t="shared" si="174"/>
        <v>主动技能1</v>
      </c>
      <c r="E614" s="8">
        <f t="shared" si="169"/>
        <v>8</v>
      </c>
      <c r="F614" s="8">
        <f t="shared" si="170"/>
        <v>1</v>
      </c>
      <c r="G614" s="8">
        <f t="shared" si="171"/>
        <v>11</v>
      </c>
      <c r="H614" s="4" t="s">
        <v>258</v>
      </c>
      <c r="I614" s="4" t="s">
        <v>52</v>
      </c>
      <c r="J614" s="4" t="s">
        <v>305</v>
      </c>
      <c r="K614" s="1" t="s">
        <v>103</v>
      </c>
      <c r="L614" s="4" t="s">
        <v>107</v>
      </c>
      <c r="M614" s="4"/>
      <c r="N614" s="4">
        <v>100</v>
      </c>
      <c r="O614" s="4"/>
      <c r="T614" s="6" t="str">
        <f t="shared" si="180"/>
        <v/>
      </c>
      <c r="U614" s="6" t="str">
        <f t="shared" si="181"/>
        <v/>
      </c>
      <c r="Y614">
        <f t="shared" si="167"/>
        <v>0</v>
      </c>
      <c r="Z614">
        <v>100</v>
      </c>
      <c r="AE614">
        <v>0</v>
      </c>
      <c r="AF614" s="23">
        <f t="shared" si="175"/>
        <v>0</v>
      </c>
      <c r="AG614" s="23">
        <f t="shared" si="176"/>
        <v>0</v>
      </c>
      <c r="AN614" s="6" t="str">
        <f>_xlfn.IFNA(IF(IF($AH614=AN$5,VLOOKUP(AI614,buff!$K:$L,2,FALSE),"")=0,"",IF($AH614=AN$5,VLOOKUP(AI614,buff!$K:$L,2,FALSE),"")),"")</f>
        <v/>
      </c>
      <c r="AO614" s="6" t="str">
        <f>_xlfn.IFNA(IF(IF($AH614=AO$5,VLOOKUP(AJ614,buff!$K:$L,2,FALSE),"")=0,"",IF($AH614=AO$5,VLOOKUP(AJ614,buff!$K:$L,2,FALSE),"")),"")</f>
        <v/>
      </c>
      <c r="AP614" s="6" t="str">
        <f>_xlfn.IFNA(IF(IF($AH614=AP$5,VLOOKUP(AK614,buff!$K:$L,2,FALSE),"")=0,"",IF($AH614=AP$5,VLOOKUP(AK614,buff!$K:$L,2,FALSE),"")),"")</f>
        <v/>
      </c>
      <c r="AQ614" s="6" t="str">
        <f>_xlfn.IFNA(IF(IF($AH614=AQ$5,VLOOKUP(AL614,buff!$K:$L,2,FALSE),"")=0,"",IF($AH614=AQ$5,VLOOKUP(AL614,buff!$K:$L,2,FALSE),"")),"")</f>
        <v/>
      </c>
      <c r="AR614" s="6" t="str">
        <f>_xlfn.IFNA(IF(IF($AH614=AR$5,VLOOKUP(AM614,buff!$K:$L,2,FALSE),"")=0,"",IF($AH614=AR$5,VLOOKUP(AM614,buff!$K:$L,2,FALSE),"")),"")</f>
        <v/>
      </c>
      <c r="AS614" s="6" t="str">
        <f>_xlfn.IFNA(IF(IF($AH614=AS$5,VLOOKUP(AI614,buff!$K:$L,2,FALSE),"")=0,"",IF($AH614=AS$5,VLOOKUP(AI614,buff!$K:$L,2,FALSE),"")),"")</f>
        <v/>
      </c>
      <c r="AT614" s="6" t="str">
        <f>_xlfn.IFNA(IF(IF($AH614=AT$5,VLOOKUP(AJ614,buff!$K:$L,2,FALSE),"")=0,"",IF($AH614=AT$5,VLOOKUP(AJ614,buff!$K:$L,2,FALSE),"")),"")</f>
        <v/>
      </c>
      <c r="AU614" s="6" t="str">
        <f>_xlfn.IFNA(IF(IF($AH614=AU$5,VLOOKUP(AK614,buff!$K:$L,2,FALSE),"")=0,"",IF($AH614=AU$5,VLOOKUP(AK614,buff!$K:$L,2,FALSE),"")),"")</f>
        <v/>
      </c>
      <c r="AV614" s="6" t="str">
        <f>_xlfn.IFNA(IF(IF($AH614=AV$5,VLOOKUP(AL614,buff!$K:$L,2,FALSE),"")=0,"",IF($AH614=AV$5,VLOOKUP(AL614,buff!$K:$L,2,FALSE),"")),"")</f>
        <v/>
      </c>
      <c r="AW614" s="6" t="str">
        <f>_xlfn.IFNA(IF(IF($AH614=AW$5,VLOOKUP(AM614,buff!$K:$L,2,FALSE),"")=0,"",IF($AH614=AW$5,VLOOKUP(AM614,buff!$K:$L,2,FALSE),"")),"")</f>
        <v/>
      </c>
      <c r="AX614" s="6" t="e">
        <f>VLOOKUP(AI614,buff!K:P,6,FALSE)</f>
        <v>#N/A</v>
      </c>
      <c r="AY614" t="e">
        <f t="shared" si="177"/>
        <v>#N/A</v>
      </c>
      <c r="AZ614" t="e">
        <f t="shared" si="177"/>
        <v>#N/A</v>
      </c>
      <c r="BA614">
        <f t="shared" si="178"/>
        <v>0</v>
      </c>
      <c r="BB614">
        <f t="shared" si="179"/>
        <v>0</v>
      </c>
    </row>
    <row r="615" spans="1:54" x14ac:dyDescent="0.15">
      <c r="A615" t="str">
        <f t="shared" si="168"/>
        <v>绝影主动技能1等级9</v>
      </c>
      <c r="B615" s="8">
        <v>609</v>
      </c>
      <c r="C615" s="8" t="str">
        <f>VLOOKUP(G615,角色!A:B,2,FALSE)</f>
        <v>绝影</v>
      </c>
      <c r="D615" s="8" t="str">
        <f t="shared" si="174"/>
        <v>主动技能1</v>
      </c>
      <c r="E615" s="8">
        <f t="shared" si="169"/>
        <v>9</v>
      </c>
      <c r="F615" s="8">
        <f t="shared" si="170"/>
        <v>1</v>
      </c>
      <c r="G615" s="8">
        <f t="shared" si="171"/>
        <v>11</v>
      </c>
      <c r="H615" s="4" t="s">
        <v>258</v>
      </c>
      <c r="I615" s="4" t="s">
        <v>52</v>
      </c>
      <c r="J615" s="4" t="s">
        <v>305</v>
      </c>
      <c r="K615" s="1" t="s">
        <v>103</v>
      </c>
      <c r="L615" s="4" t="s">
        <v>107</v>
      </c>
      <c r="M615" s="4"/>
      <c r="N615" s="4">
        <v>100</v>
      </c>
      <c r="O615" s="4"/>
      <c r="T615" s="6" t="str">
        <f t="shared" si="180"/>
        <v/>
      </c>
      <c r="U615" s="6" t="str">
        <f t="shared" si="181"/>
        <v/>
      </c>
      <c r="Y615">
        <f t="shared" si="167"/>
        <v>0</v>
      </c>
      <c r="Z615">
        <v>100</v>
      </c>
      <c r="AE615">
        <v>0</v>
      </c>
      <c r="AF615" s="23">
        <f t="shared" si="175"/>
        <v>0</v>
      </c>
      <c r="AG615" s="23">
        <f t="shared" si="176"/>
        <v>0</v>
      </c>
      <c r="AN615" s="6" t="str">
        <f>_xlfn.IFNA(IF(IF($AH615=AN$5,VLOOKUP(AI615,buff!$K:$L,2,FALSE),"")=0,"",IF($AH615=AN$5,VLOOKUP(AI615,buff!$K:$L,2,FALSE),"")),"")</f>
        <v/>
      </c>
      <c r="AO615" s="6" t="str">
        <f>_xlfn.IFNA(IF(IF($AH615=AO$5,VLOOKUP(AJ615,buff!$K:$L,2,FALSE),"")=0,"",IF($AH615=AO$5,VLOOKUP(AJ615,buff!$K:$L,2,FALSE),"")),"")</f>
        <v/>
      </c>
      <c r="AP615" s="6" t="str">
        <f>_xlfn.IFNA(IF(IF($AH615=AP$5,VLOOKUP(AK615,buff!$K:$L,2,FALSE),"")=0,"",IF($AH615=AP$5,VLOOKUP(AK615,buff!$K:$L,2,FALSE),"")),"")</f>
        <v/>
      </c>
      <c r="AQ615" s="6" t="str">
        <f>_xlfn.IFNA(IF(IF($AH615=AQ$5,VLOOKUP(AL615,buff!$K:$L,2,FALSE),"")=0,"",IF($AH615=AQ$5,VLOOKUP(AL615,buff!$K:$L,2,FALSE),"")),"")</f>
        <v/>
      </c>
      <c r="AR615" s="6" t="str">
        <f>_xlfn.IFNA(IF(IF($AH615=AR$5,VLOOKUP(AM615,buff!$K:$L,2,FALSE),"")=0,"",IF($AH615=AR$5,VLOOKUP(AM615,buff!$K:$L,2,FALSE),"")),"")</f>
        <v/>
      </c>
      <c r="AS615" s="6" t="str">
        <f>_xlfn.IFNA(IF(IF($AH615=AS$5,VLOOKUP(AI615,buff!$K:$L,2,FALSE),"")=0,"",IF($AH615=AS$5,VLOOKUP(AI615,buff!$K:$L,2,FALSE),"")),"")</f>
        <v/>
      </c>
      <c r="AT615" s="6" t="str">
        <f>_xlfn.IFNA(IF(IF($AH615=AT$5,VLOOKUP(AJ615,buff!$K:$L,2,FALSE),"")=0,"",IF($AH615=AT$5,VLOOKUP(AJ615,buff!$K:$L,2,FALSE),"")),"")</f>
        <v/>
      </c>
      <c r="AU615" s="6" t="str">
        <f>_xlfn.IFNA(IF(IF($AH615=AU$5,VLOOKUP(AK615,buff!$K:$L,2,FALSE),"")=0,"",IF($AH615=AU$5,VLOOKUP(AK615,buff!$K:$L,2,FALSE),"")),"")</f>
        <v/>
      </c>
      <c r="AV615" s="6" t="str">
        <f>_xlfn.IFNA(IF(IF($AH615=AV$5,VLOOKUP(AL615,buff!$K:$L,2,FALSE),"")=0,"",IF($AH615=AV$5,VLOOKUP(AL615,buff!$K:$L,2,FALSE),"")),"")</f>
        <v/>
      </c>
      <c r="AW615" s="6" t="str">
        <f>_xlfn.IFNA(IF(IF($AH615=AW$5,VLOOKUP(AM615,buff!$K:$L,2,FALSE),"")=0,"",IF($AH615=AW$5,VLOOKUP(AM615,buff!$K:$L,2,FALSE),"")),"")</f>
        <v/>
      </c>
      <c r="AX615" s="6" t="e">
        <f>VLOOKUP(AI615,buff!K:P,6,FALSE)</f>
        <v>#N/A</v>
      </c>
      <c r="AY615" t="e">
        <f t="shared" si="177"/>
        <v>#N/A</v>
      </c>
      <c r="AZ615" t="e">
        <f t="shared" si="177"/>
        <v>#N/A</v>
      </c>
      <c r="BA615">
        <f t="shared" si="178"/>
        <v>0</v>
      </c>
      <c r="BB615">
        <f t="shared" si="179"/>
        <v>0</v>
      </c>
    </row>
    <row r="616" spans="1:54" x14ac:dyDescent="0.15">
      <c r="A616" t="str">
        <f t="shared" si="168"/>
        <v>绝影主动技能1等级10</v>
      </c>
      <c r="B616" s="8">
        <v>610</v>
      </c>
      <c r="C616" s="8" t="str">
        <f>VLOOKUP(G616,角色!A:B,2,FALSE)</f>
        <v>绝影</v>
      </c>
      <c r="D616" s="8" t="str">
        <f t="shared" si="174"/>
        <v>主动技能1</v>
      </c>
      <c r="E616" s="8">
        <f t="shared" si="169"/>
        <v>10</v>
      </c>
      <c r="F616" s="8">
        <f t="shared" si="170"/>
        <v>1</v>
      </c>
      <c r="G616" s="8">
        <f t="shared" si="171"/>
        <v>11</v>
      </c>
      <c r="H616" s="4" t="s">
        <v>258</v>
      </c>
      <c r="I616" s="4" t="s">
        <v>52</v>
      </c>
      <c r="J616" s="4" t="s">
        <v>305</v>
      </c>
      <c r="K616" s="1" t="s">
        <v>103</v>
      </c>
      <c r="L616" s="4" t="s">
        <v>107</v>
      </c>
      <c r="M616" s="4"/>
      <c r="N616" s="4">
        <v>100</v>
      </c>
      <c r="O616" s="4"/>
      <c r="T616" s="6" t="str">
        <f t="shared" si="180"/>
        <v/>
      </c>
      <c r="U616" s="6" t="str">
        <f t="shared" si="181"/>
        <v/>
      </c>
      <c r="Y616">
        <f t="shared" si="167"/>
        <v>0</v>
      </c>
      <c r="Z616">
        <v>100</v>
      </c>
      <c r="AE616">
        <v>0</v>
      </c>
      <c r="AF616" s="23">
        <f t="shared" si="175"/>
        <v>0</v>
      </c>
      <c r="AG616" s="23">
        <f t="shared" si="176"/>
        <v>0</v>
      </c>
      <c r="AN616" s="6" t="str">
        <f>_xlfn.IFNA(IF(IF($AH616=AN$5,VLOOKUP(AI616,buff!$K:$L,2,FALSE),"")=0,"",IF($AH616=AN$5,VLOOKUP(AI616,buff!$K:$L,2,FALSE),"")),"")</f>
        <v/>
      </c>
      <c r="AO616" s="6" t="str">
        <f>_xlfn.IFNA(IF(IF($AH616=AO$5,VLOOKUP(AJ616,buff!$K:$L,2,FALSE),"")=0,"",IF($AH616=AO$5,VLOOKUP(AJ616,buff!$K:$L,2,FALSE),"")),"")</f>
        <v/>
      </c>
      <c r="AP616" s="6" t="str">
        <f>_xlfn.IFNA(IF(IF($AH616=AP$5,VLOOKUP(AK616,buff!$K:$L,2,FALSE),"")=0,"",IF($AH616=AP$5,VLOOKUP(AK616,buff!$K:$L,2,FALSE),"")),"")</f>
        <v/>
      </c>
      <c r="AQ616" s="6" t="str">
        <f>_xlfn.IFNA(IF(IF($AH616=AQ$5,VLOOKUP(AL616,buff!$K:$L,2,FALSE),"")=0,"",IF($AH616=AQ$5,VLOOKUP(AL616,buff!$K:$L,2,FALSE),"")),"")</f>
        <v/>
      </c>
      <c r="AR616" s="6" t="str">
        <f>_xlfn.IFNA(IF(IF($AH616=AR$5,VLOOKUP(AM616,buff!$K:$L,2,FALSE),"")=0,"",IF($AH616=AR$5,VLOOKUP(AM616,buff!$K:$L,2,FALSE),"")),"")</f>
        <v/>
      </c>
      <c r="AS616" s="6" t="str">
        <f>_xlfn.IFNA(IF(IF($AH616=AS$5,VLOOKUP(AI616,buff!$K:$L,2,FALSE),"")=0,"",IF($AH616=AS$5,VLOOKUP(AI616,buff!$K:$L,2,FALSE),"")),"")</f>
        <v/>
      </c>
      <c r="AT616" s="6" t="str">
        <f>_xlfn.IFNA(IF(IF($AH616=AT$5,VLOOKUP(AJ616,buff!$K:$L,2,FALSE),"")=0,"",IF($AH616=AT$5,VLOOKUP(AJ616,buff!$K:$L,2,FALSE),"")),"")</f>
        <v/>
      </c>
      <c r="AU616" s="6" t="str">
        <f>_xlfn.IFNA(IF(IF($AH616=AU$5,VLOOKUP(AK616,buff!$K:$L,2,FALSE),"")=0,"",IF($AH616=AU$5,VLOOKUP(AK616,buff!$K:$L,2,FALSE),"")),"")</f>
        <v/>
      </c>
      <c r="AV616" s="6" t="str">
        <f>_xlfn.IFNA(IF(IF($AH616=AV$5,VLOOKUP(AL616,buff!$K:$L,2,FALSE),"")=0,"",IF($AH616=AV$5,VLOOKUP(AL616,buff!$K:$L,2,FALSE),"")),"")</f>
        <v/>
      </c>
      <c r="AW616" s="6" t="str">
        <f>_xlfn.IFNA(IF(IF($AH616=AW$5,VLOOKUP(AM616,buff!$K:$L,2,FALSE),"")=0,"",IF($AH616=AW$5,VLOOKUP(AM616,buff!$K:$L,2,FALSE),"")),"")</f>
        <v/>
      </c>
      <c r="AX616" s="6" t="e">
        <f>VLOOKUP(AI616,buff!K:P,6,FALSE)</f>
        <v>#N/A</v>
      </c>
      <c r="AY616" t="e">
        <f t="shared" si="177"/>
        <v>#N/A</v>
      </c>
      <c r="AZ616" t="e">
        <f t="shared" si="177"/>
        <v>#N/A</v>
      </c>
      <c r="BA616">
        <f t="shared" si="178"/>
        <v>0</v>
      </c>
      <c r="BB616">
        <f t="shared" si="179"/>
        <v>0</v>
      </c>
    </row>
    <row r="617" spans="1:54" x14ac:dyDescent="0.15">
      <c r="A617" t="str">
        <f t="shared" si="168"/>
        <v>绝影主动技能1等级11</v>
      </c>
      <c r="B617" s="8">
        <v>611</v>
      </c>
      <c r="C617" s="8" t="str">
        <f>VLOOKUP(G617,角色!A:B,2,FALSE)</f>
        <v>绝影</v>
      </c>
      <c r="D617" s="8" t="str">
        <f t="shared" si="174"/>
        <v>主动技能1</v>
      </c>
      <c r="E617" s="8">
        <f t="shared" si="169"/>
        <v>11</v>
      </c>
      <c r="F617" s="8">
        <f t="shared" si="170"/>
        <v>1</v>
      </c>
      <c r="G617" s="8">
        <f t="shared" si="171"/>
        <v>11</v>
      </c>
      <c r="H617" s="4" t="s">
        <v>258</v>
      </c>
      <c r="I617" s="4" t="s">
        <v>52</v>
      </c>
      <c r="J617" s="4" t="s">
        <v>305</v>
      </c>
      <c r="K617" s="1" t="s">
        <v>103</v>
      </c>
      <c r="L617" s="4" t="s">
        <v>107</v>
      </c>
      <c r="M617" s="4"/>
      <c r="N617" s="4">
        <v>100</v>
      </c>
      <c r="O617" s="4"/>
      <c r="T617" s="6" t="str">
        <f t="shared" si="180"/>
        <v/>
      </c>
      <c r="U617" s="6" t="str">
        <f t="shared" si="181"/>
        <v/>
      </c>
      <c r="Y617">
        <f t="shared" si="167"/>
        <v>0</v>
      </c>
      <c r="Z617">
        <v>100</v>
      </c>
      <c r="AE617">
        <v>0</v>
      </c>
      <c r="AF617" s="23">
        <f t="shared" si="175"/>
        <v>0</v>
      </c>
      <c r="AG617" s="23">
        <f t="shared" si="176"/>
        <v>0</v>
      </c>
      <c r="AN617" s="6" t="str">
        <f>_xlfn.IFNA(IF(IF($AH617=AN$5,VLOOKUP(AI617,buff!$K:$L,2,FALSE),"")=0,"",IF($AH617=AN$5,VLOOKUP(AI617,buff!$K:$L,2,FALSE),"")),"")</f>
        <v/>
      </c>
      <c r="AO617" s="6" t="str">
        <f>_xlfn.IFNA(IF(IF($AH617=AO$5,VLOOKUP(AJ617,buff!$K:$L,2,FALSE),"")=0,"",IF($AH617=AO$5,VLOOKUP(AJ617,buff!$K:$L,2,FALSE),"")),"")</f>
        <v/>
      </c>
      <c r="AP617" s="6" t="str">
        <f>_xlfn.IFNA(IF(IF($AH617=AP$5,VLOOKUP(AK617,buff!$K:$L,2,FALSE),"")=0,"",IF($AH617=AP$5,VLOOKUP(AK617,buff!$K:$L,2,FALSE),"")),"")</f>
        <v/>
      </c>
      <c r="AQ617" s="6" t="str">
        <f>_xlfn.IFNA(IF(IF($AH617=AQ$5,VLOOKUP(AL617,buff!$K:$L,2,FALSE),"")=0,"",IF($AH617=AQ$5,VLOOKUP(AL617,buff!$K:$L,2,FALSE),"")),"")</f>
        <v/>
      </c>
      <c r="AR617" s="6" t="str">
        <f>_xlfn.IFNA(IF(IF($AH617=AR$5,VLOOKUP(AM617,buff!$K:$L,2,FALSE),"")=0,"",IF($AH617=AR$5,VLOOKUP(AM617,buff!$K:$L,2,FALSE),"")),"")</f>
        <v/>
      </c>
      <c r="AS617" s="6" t="str">
        <f>_xlfn.IFNA(IF(IF($AH617=AS$5,VLOOKUP(AI617,buff!$K:$L,2,FALSE),"")=0,"",IF($AH617=AS$5,VLOOKUP(AI617,buff!$K:$L,2,FALSE),"")),"")</f>
        <v/>
      </c>
      <c r="AT617" s="6" t="str">
        <f>_xlfn.IFNA(IF(IF($AH617=AT$5,VLOOKUP(AJ617,buff!$K:$L,2,FALSE),"")=0,"",IF($AH617=AT$5,VLOOKUP(AJ617,buff!$K:$L,2,FALSE),"")),"")</f>
        <v/>
      </c>
      <c r="AU617" s="6" t="str">
        <f>_xlfn.IFNA(IF(IF($AH617=AU$5,VLOOKUP(AK617,buff!$K:$L,2,FALSE),"")=0,"",IF($AH617=AU$5,VLOOKUP(AK617,buff!$K:$L,2,FALSE),"")),"")</f>
        <v/>
      </c>
      <c r="AV617" s="6" t="str">
        <f>_xlfn.IFNA(IF(IF($AH617=AV$5,VLOOKUP(AL617,buff!$K:$L,2,FALSE),"")=0,"",IF($AH617=AV$5,VLOOKUP(AL617,buff!$K:$L,2,FALSE),"")),"")</f>
        <v/>
      </c>
      <c r="AW617" s="6" t="str">
        <f>_xlfn.IFNA(IF(IF($AH617=AW$5,VLOOKUP(AM617,buff!$K:$L,2,FALSE),"")=0,"",IF($AH617=AW$5,VLOOKUP(AM617,buff!$K:$L,2,FALSE),"")),"")</f>
        <v/>
      </c>
      <c r="AX617" s="6" t="e">
        <f>VLOOKUP(AI617,buff!K:P,6,FALSE)</f>
        <v>#N/A</v>
      </c>
      <c r="AY617" t="e">
        <f t="shared" si="177"/>
        <v>#N/A</v>
      </c>
      <c r="AZ617" t="e">
        <f t="shared" si="177"/>
        <v>#N/A</v>
      </c>
      <c r="BA617">
        <f t="shared" si="178"/>
        <v>0</v>
      </c>
      <c r="BB617">
        <f t="shared" si="179"/>
        <v>0</v>
      </c>
    </row>
    <row r="618" spans="1:54" x14ac:dyDescent="0.15">
      <c r="A618" t="str">
        <f t="shared" si="168"/>
        <v>绝影主动技能1等级12</v>
      </c>
      <c r="B618" s="8">
        <v>612</v>
      </c>
      <c r="C618" s="8" t="str">
        <f>VLOOKUP(G618,角色!A:B,2,FALSE)</f>
        <v>绝影</v>
      </c>
      <c r="D618" s="8" t="str">
        <f t="shared" si="174"/>
        <v>主动技能1</v>
      </c>
      <c r="E618" s="8">
        <f t="shared" si="169"/>
        <v>12</v>
      </c>
      <c r="F618" s="8">
        <f t="shared" si="170"/>
        <v>1</v>
      </c>
      <c r="G618" s="8">
        <f t="shared" si="171"/>
        <v>11</v>
      </c>
      <c r="H618" s="4" t="s">
        <v>258</v>
      </c>
      <c r="I618" s="4" t="s">
        <v>52</v>
      </c>
      <c r="J618" s="4" t="s">
        <v>305</v>
      </c>
      <c r="K618" s="1" t="s">
        <v>103</v>
      </c>
      <c r="L618" s="4" t="s">
        <v>107</v>
      </c>
      <c r="M618" s="4"/>
      <c r="N618" s="4">
        <v>100</v>
      </c>
      <c r="O618" s="4"/>
      <c r="T618" s="6" t="str">
        <f t="shared" si="180"/>
        <v/>
      </c>
      <c r="U618" s="6" t="str">
        <f t="shared" si="181"/>
        <v/>
      </c>
      <c r="Y618">
        <f t="shared" si="167"/>
        <v>0</v>
      </c>
      <c r="Z618">
        <v>100</v>
      </c>
      <c r="AE618">
        <v>0</v>
      </c>
      <c r="AF618" s="23">
        <f t="shared" si="175"/>
        <v>0</v>
      </c>
      <c r="AG618" s="23">
        <f t="shared" si="176"/>
        <v>0</v>
      </c>
      <c r="AN618" s="6" t="str">
        <f>_xlfn.IFNA(IF(IF($AH618=AN$5,VLOOKUP(AI618,buff!$K:$L,2,FALSE),"")=0,"",IF($AH618=AN$5,VLOOKUP(AI618,buff!$K:$L,2,FALSE),"")),"")</f>
        <v/>
      </c>
      <c r="AO618" s="6" t="str">
        <f>_xlfn.IFNA(IF(IF($AH618=AO$5,VLOOKUP(AJ618,buff!$K:$L,2,FALSE),"")=0,"",IF($AH618=AO$5,VLOOKUP(AJ618,buff!$K:$L,2,FALSE),"")),"")</f>
        <v/>
      </c>
      <c r="AP618" s="6" t="str">
        <f>_xlfn.IFNA(IF(IF($AH618=AP$5,VLOOKUP(AK618,buff!$K:$L,2,FALSE),"")=0,"",IF($AH618=AP$5,VLOOKUP(AK618,buff!$K:$L,2,FALSE),"")),"")</f>
        <v/>
      </c>
      <c r="AQ618" s="6" t="str">
        <f>_xlfn.IFNA(IF(IF($AH618=AQ$5,VLOOKUP(AL618,buff!$K:$L,2,FALSE),"")=0,"",IF($AH618=AQ$5,VLOOKUP(AL618,buff!$K:$L,2,FALSE),"")),"")</f>
        <v/>
      </c>
      <c r="AR618" s="6" t="str">
        <f>_xlfn.IFNA(IF(IF($AH618=AR$5,VLOOKUP(AM618,buff!$K:$L,2,FALSE),"")=0,"",IF($AH618=AR$5,VLOOKUP(AM618,buff!$K:$L,2,FALSE),"")),"")</f>
        <v/>
      </c>
      <c r="AS618" s="6" t="str">
        <f>_xlfn.IFNA(IF(IF($AH618=AS$5,VLOOKUP(AI618,buff!$K:$L,2,FALSE),"")=0,"",IF($AH618=AS$5,VLOOKUP(AI618,buff!$K:$L,2,FALSE),"")),"")</f>
        <v/>
      </c>
      <c r="AT618" s="6" t="str">
        <f>_xlfn.IFNA(IF(IF($AH618=AT$5,VLOOKUP(AJ618,buff!$K:$L,2,FALSE),"")=0,"",IF($AH618=AT$5,VLOOKUP(AJ618,buff!$K:$L,2,FALSE),"")),"")</f>
        <v/>
      </c>
      <c r="AU618" s="6" t="str">
        <f>_xlfn.IFNA(IF(IF($AH618=AU$5,VLOOKUP(AK618,buff!$K:$L,2,FALSE),"")=0,"",IF($AH618=AU$5,VLOOKUP(AK618,buff!$K:$L,2,FALSE),"")),"")</f>
        <v/>
      </c>
      <c r="AV618" s="6" t="str">
        <f>_xlfn.IFNA(IF(IF($AH618=AV$5,VLOOKUP(AL618,buff!$K:$L,2,FALSE),"")=0,"",IF($AH618=AV$5,VLOOKUP(AL618,buff!$K:$L,2,FALSE),"")),"")</f>
        <v/>
      </c>
      <c r="AW618" s="6" t="str">
        <f>_xlfn.IFNA(IF(IF($AH618=AW$5,VLOOKUP(AM618,buff!$K:$L,2,FALSE),"")=0,"",IF($AH618=AW$5,VLOOKUP(AM618,buff!$K:$L,2,FALSE),"")),"")</f>
        <v/>
      </c>
      <c r="AX618" s="6" t="e">
        <f>VLOOKUP(AI618,buff!K:P,6,FALSE)</f>
        <v>#N/A</v>
      </c>
      <c r="AY618" t="e">
        <f t="shared" si="177"/>
        <v>#N/A</v>
      </c>
      <c r="AZ618" t="e">
        <f t="shared" si="177"/>
        <v>#N/A</v>
      </c>
      <c r="BA618">
        <f t="shared" si="178"/>
        <v>0</v>
      </c>
      <c r="BB618">
        <f t="shared" si="179"/>
        <v>0</v>
      </c>
    </row>
    <row r="619" spans="1:54" x14ac:dyDescent="0.15">
      <c r="A619" t="str">
        <f t="shared" si="168"/>
        <v>绝影主动技能1等级13</v>
      </c>
      <c r="B619" s="8">
        <v>613</v>
      </c>
      <c r="C619" s="8" t="str">
        <f>VLOOKUP(G619,角色!A:B,2,FALSE)</f>
        <v>绝影</v>
      </c>
      <c r="D619" s="8" t="str">
        <f t="shared" si="174"/>
        <v>主动技能1</v>
      </c>
      <c r="E619" s="8">
        <f t="shared" si="169"/>
        <v>13</v>
      </c>
      <c r="F619" s="8">
        <f t="shared" si="170"/>
        <v>1</v>
      </c>
      <c r="G619" s="8">
        <f t="shared" si="171"/>
        <v>11</v>
      </c>
      <c r="H619" s="4" t="s">
        <v>258</v>
      </c>
      <c r="I619" s="4" t="s">
        <v>52</v>
      </c>
      <c r="J619" s="4" t="s">
        <v>305</v>
      </c>
      <c r="K619" s="1" t="s">
        <v>103</v>
      </c>
      <c r="L619" s="4" t="s">
        <v>107</v>
      </c>
      <c r="M619" s="4"/>
      <c r="N619" s="4">
        <v>100</v>
      </c>
      <c r="O619" s="4"/>
      <c r="T619" s="6" t="str">
        <f t="shared" si="180"/>
        <v/>
      </c>
      <c r="U619" s="6" t="str">
        <f t="shared" si="181"/>
        <v/>
      </c>
      <c r="Y619">
        <f t="shared" si="167"/>
        <v>0</v>
      </c>
      <c r="Z619">
        <v>100</v>
      </c>
      <c r="AE619">
        <v>0</v>
      </c>
      <c r="AF619" s="23">
        <f t="shared" si="175"/>
        <v>0</v>
      </c>
      <c r="AG619" s="23">
        <f t="shared" si="176"/>
        <v>0</v>
      </c>
      <c r="AN619" s="6" t="str">
        <f>_xlfn.IFNA(IF(IF($AH619=AN$5,VLOOKUP(AI619,buff!$K:$L,2,FALSE),"")=0,"",IF($AH619=AN$5,VLOOKUP(AI619,buff!$K:$L,2,FALSE),"")),"")</f>
        <v/>
      </c>
      <c r="AO619" s="6" t="str">
        <f>_xlfn.IFNA(IF(IF($AH619=AO$5,VLOOKUP(AJ619,buff!$K:$L,2,FALSE),"")=0,"",IF($AH619=AO$5,VLOOKUP(AJ619,buff!$K:$L,2,FALSE),"")),"")</f>
        <v/>
      </c>
      <c r="AP619" s="6" t="str">
        <f>_xlfn.IFNA(IF(IF($AH619=AP$5,VLOOKUP(AK619,buff!$K:$L,2,FALSE),"")=0,"",IF($AH619=AP$5,VLOOKUP(AK619,buff!$K:$L,2,FALSE),"")),"")</f>
        <v/>
      </c>
      <c r="AQ619" s="6" t="str">
        <f>_xlfn.IFNA(IF(IF($AH619=AQ$5,VLOOKUP(AL619,buff!$K:$L,2,FALSE),"")=0,"",IF($AH619=AQ$5,VLOOKUP(AL619,buff!$K:$L,2,FALSE),"")),"")</f>
        <v/>
      </c>
      <c r="AR619" s="6" t="str">
        <f>_xlfn.IFNA(IF(IF($AH619=AR$5,VLOOKUP(AM619,buff!$K:$L,2,FALSE),"")=0,"",IF($AH619=AR$5,VLOOKUP(AM619,buff!$K:$L,2,FALSE),"")),"")</f>
        <v/>
      </c>
      <c r="AS619" s="6" t="str">
        <f>_xlfn.IFNA(IF(IF($AH619=AS$5,VLOOKUP(AI619,buff!$K:$L,2,FALSE),"")=0,"",IF($AH619=AS$5,VLOOKUP(AI619,buff!$K:$L,2,FALSE),"")),"")</f>
        <v/>
      </c>
      <c r="AT619" s="6" t="str">
        <f>_xlfn.IFNA(IF(IF($AH619=AT$5,VLOOKUP(AJ619,buff!$K:$L,2,FALSE),"")=0,"",IF($AH619=AT$5,VLOOKUP(AJ619,buff!$K:$L,2,FALSE),"")),"")</f>
        <v/>
      </c>
      <c r="AU619" s="6" t="str">
        <f>_xlfn.IFNA(IF(IF($AH619=AU$5,VLOOKUP(AK619,buff!$K:$L,2,FALSE),"")=0,"",IF($AH619=AU$5,VLOOKUP(AK619,buff!$K:$L,2,FALSE),"")),"")</f>
        <v/>
      </c>
      <c r="AV619" s="6" t="str">
        <f>_xlfn.IFNA(IF(IF($AH619=AV$5,VLOOKUP(AL619,buff!$K:$L,2,FALSE),"")=0,"",IF($AH619=AV$5,VLOOKUP(AL619,buff!$K:$L,2,FALSE),"")),"")</f>
        <v/>
      </c>
      <c r="AW619" s="6" t="str">
        <f>_xlfn.IFNA(IF(IF($AH619=AW$5,VLOOKUP(AM619,buff!$K:$L,2,FALSE),"")=0,"",IF($AH619=AW$5,VLOOKUP(AM619,buff!$K:$L,2,FALSE),"")),"")</f>
        <v/>
      </c>
      <c r="AX619" s="6" t="e">
        <f>VLOOKUP(AI619,buff!K:P,6,FALSE)</f>
        <v>#N/A</v>
      </c>
      <c r="AY619" t="e">
        <f t="shared" si="177"/>
        <v>#N/A</v>
      </c>
      <c r="AZ619" t="e">
        <f t="shared" si="177"/>
        <v>#N/A</v>
      </c>
      <c r="BA619">
        <f t="shared" si="178"/>
        <v>0</v>
      </c>
      <c r="BB619">
        <f t="shared" si="179"/>
        <v>0</v>
      </c>
    </row>
    <row r="620" spans="1:54" x14ac:dyDescent="0.15">
      <c r="A620" t="str">
        <f t="shared" si="168"/>
        <v>绝影主动技能1等级14</v>
      </c>
      <c r="B620" s="8">
        <v>614</v>
      </c>
      <c r="C620" s="8" t="str">
        <f>VLOOKUP(G620,角色!A:B,2,FALSE)</f>
        <v>绝影</v>
      </c>
      <c r="D620" s="8" t="str">
        <f t="shared" si="174"/>
        <v>主动技能1</v>
      </c>
      <c r="E620" s="8">
        <f t="shared" si="169"/>
        <v>14</v>
      </c>
      <c r="F620" s="8">
        <f t="shared" si="170"/>
        <v>1</v>
      </c>
      <c r="G620" s="8">
        <f t="shared" si="171"/>
        <v>11</v>
      </c>
      <c r="H620" s="4" t="s">
        <v>258</v>
      </c>
      <c r="I620" s="4" t="s">
        <v>52</v>
      </c>
      <c r="J620" s="4" t="s">
        <v>305</v>
      </c>
      <c r="K620" s="1" t="s">
        <v>103</v>
      </c>
      <c r="L620" s="4" t="s">
        <v>107</v>
      </c>
      <c r="M620" s="4"/>
      <c r="N620" s="4">
        <v>100</v>
      </c>
      <c r="O620" s="4"/>
      <c r="T620" s="6" t="str">
        <f t="shared" si="180"/>
        <v/>
      </c>
      <c r="U620" s="6" t="str">
        <f t="shared" si="181"/>
        <v/>
      </c>
      <c r="Y620">
        <f t="shared" si="167"/>
        <v>0</v>
      </c>
      <c r="Z620">
        <v>100</v>
      </c>
      <c r="AE620">
        <v>0</v>
      </c>
      <c r="AF620" s="23">
        <f t="shared" si="175"/>
        <v>0</v>
      </c>
      <c r="AG620" s="23">
        <f t="shared" si="176"/>
        <v>0</v>
      </c>
      <c r="AN620" s="6" t="str">
        <f>_xlfn.IFNA(IF(IF($AH620=AN$5,VLOOKUP(AI620,buff!$K:$L,2,FALSE),"")=0,"",IF($AH620=AN$5,VLOOKUP(AI620,buff!$K:$L,2,FALSE),"")),"")</f>
        <v/>
      </c>
      <c r="AO620" s="6" t="str">
        <f>_xlfn.IFNA(IF(IF($AH620=AO$5,VLOOKUP(AJ620,buff!$K:$L,2,FALSE),"")=0,"",IF($AH620=AO$5,VLOOKUP(AJ620,buff!$K:$L,2,FALSE),"")),"")</f>
        <v/>
      </c>
      <c r="AP620" s="6" t="str">
        <f>_xlfn.IFNA(IF(IF($AH620=AP$5,VLOOKUP(AK620,buff!$K:$L,2,FALSE),"")=0,"",IF($AH620=AP$5,VLOOKUP(AK620,buff!$K:$L,2,FALSE),"")),"")</f>
        <v/>
      </c>
      <c r="AQ620" s="6" t="str">
        <f>_xlfn.IFNA(IF(IF($AH620=AQ$5,VLOOKUP(AL620,buff!$K:$L,2,FALSE),"")=0,"",IF($AH620=AQ$5,VLOOKUP(AL620,buff!$K:$L,2,FALSE),"")),"")</f>
        <v/>
      </c>
      <c r="AR620" s="6" t="str">
        <f>_xlfn.IFNA(IF(IF($AH620=AR$5,VLOOKUP(AM620,buff!$K:$L,2,FALSE),"")=0,"",IF($AH620=AR$5,VLOOKUP(AM620,buff!$K:$L,2,FALSE),"")),"")</f>
        <v/>
      </c>
      <c r="AS620" s="6" t="str">
        <f>_xlfn.IFNA(IF(IF($AH620=AS$5,VLOOKUP(AI620,buff!$K:$L,2,FALSE),"")=0,"",IF($AH620=AS$5,VLOOKUP(AI620,buff!$K:$L,2,FALSE),"")),"")</f>
        <v/>
      </c>
      <c r="AT620" s="6" t="str">
        <f>_xlfn.IFNA(IF(IF($AH620=AT$5,VLOOKUP(AJ620,buff!$K:$L,2,FALSE),"")=0,"",IF($AH620=AT$5,VLOOKUP(AJ620,buff!$K:$L,2,FALSE),"")),"")</f>
        <v/>
      </c>
      <c r="AU620" s="6" t="str">
        <f>_xlfn.IFNA(IF(IF($AH620=AU$5,VLOOKUP(AK620,buff!$K:$L,2,FALSE),"")=0,"",IF($AH620=AU$5,VLOOKUP(AK620,buff!$K:$L,2,FALSE),"")),"")</f>
        <v/>
      </c>
      <c r="AV620" s="6" t="str">
        <f>_xlfn.IFNA(IF(IF($AH620=AV$5,VLOOKUP(AL620,buff!$K:$L,2,FALSE),"")=0,"",IF($AH620=AV$5,VLOOKUP(AL620,buff!$K:$L,2,FALSE),"")),"")</f>
        <v/>
      </c>
      <c r="AW620" s="6" t="str">
        <f>_xlfn.IFNA(IF(IF($AH620=AW$5,VLOOKUP(AM620,buff!$K:$L,2,FALSE),"")=0,"",IF($AH620=AW$5,VLOOKUP(AM620,buff!$K:$L,2,FALSE),"")),"")</f>
        <v/>
      </c>
      <c r="AX620" s="6" t="e">
        <f>VLOOKUP(AI620,buff!K:P,6,FALSE)</f>
        <v>#N/A</v>
      </c>
      <c r="AY620" t="e">
        <f t="shared" si="177"/>
        <v>#N/A</v>
      </c>
      <c r="AZ620" t="e">
        <f t="shared" si="177"/>
        <v>#N/A</v>
      </c>
      <c r="BA620">
        <f t="shared" si="178"/>
        <v>0</v>
      </c>
      <c r="BB620">
        <f t="shared" si="179"/>
        <v>0</v>
      </c>
    </row>
    <row r="621" spans="1:54" x14ac:dyDescent="0.15">
      <c r="A621" t="str">
        <f t="shared" si="168"/>
        <v>绝影主动技能1等级15</v>
      </c>
      <c r="B621" s="8">
        <v>615</v>
      </c>
      <c r="C621" s="8" t="str">
        <f>VLOOKUP(G621,角色!A:B,2,FALSE)</f>
        <v>绝影</v>
      </c>
      <c r="D621" s="8" t="str">
        <f t="shared" si="174"/>
        <v>主动技能1</v>
      </c>
      <c r="E621" s="8">
        <f t="shared" si="169"/>
        <v>15</v>
      </c>
      <c r="F621" s="8">
        <f t="shared" si="170"/>
        <v>1</v>
      </c>
      <c r="G621" s="8">
        <f t="shared" si="171"/>
        <v>11</v>
      </c>
      <c r="H621" s="4" t="s">
        <v>258</v>
      </c>
      <c r="I621" s="4" t="s">
        <v>52</v>
      </c>
      <c r="J621" s="4" t="s">
        <v>305</v>
      </c>
      <c r="K621" s="1" t="s">
        <v>103</v>
      </c>
      <c r="L621" s="4" t="s">
        <v>107</v>
      </c>
      <c r="M621" s="4"/>
      <c r="N621" s="4">
        <v>100</v>
      </c>
      <c r="O621" s="4"/>
      <c r="T621" s="6" t="str">
        <f t="shared" si="180"/>
        <v/>
      </c>
      <c r="U621" s="6" t="str">
        <f t="shared" si="181"/>
        <v/>
      </c>
      <c r="Y621">
        <f t="shared" si="167"/>
        <v>0</v>
      </c>
      <c r="Z621">
        <v>100</v>
      </c>
      <c r="AE621">
        <v>0</v>
      </c>
      <c r="AF621" s="23">
        <f t="shared" si="175"/>
        <v>0</v>
      </c>
      <c r="AG621" s="23">
        <f t="shared" si="176"/>
        <v>0</v>
      </c>
      <c r="AN621" s="6" t="str">
        <f>_xlfn.IFNA(IF(IF($AH621=AN$5,VLOOKUP(AI621,buff!$K:$L,2,FALSE),"")=0,"",IF($AH621=AN$5,VLOOKUP(AI621,buff!$K:$L,2,FALSE),"")),"")</f>
        <v/>
      </c>
      <c r="AO621" s="6" t="str">
        <f>_xlfn.IFNA(IF(IF($AH621=AO$5,VLOOKUP(AJ621,buff!$K:$L,2,FALSE),"")=0,"",IF($AH621=AO$5,VLOOKUP(AJ621,buff!$K:$L,2,FALSE),"")),"")</f>
        <v/>
      </c>
      <c r="AP621" s="6" t="str">
        <f>_xlfn.IFNA(IF(IF($AH621=AP$5,VLOOKUP(AK621,buff!$K:$L,2,FALSE),"")=0,"",IF($AH621=AP$5,VLOOKUP(AK621,buff!$K:$L,2,FALSE),"")),"")</f>
        <v/>
      </c>
      <c r="AQ621" s="6" t="str">
        <f>_xlfn.IFNA(IF(IF($AH621=AQ$5,VLOOKUP(AL621,buff!$K:$L,2,FALSE),"")=0,"",IF($AH621=AQ$5,VLOOKUP(AL621,buff!$K:$L,2,FALSE),"")),"")</f>
        <v/>
      </c>
      <c r="AR621" s="6" t="str">
        <f>_xlfn.IFNA(IF(IF($AH621=AR$5,VLOOKUP(AM621,buff!$K:$L,2,FALSE),"")=0,"",IF($AH621=AR$5,VLOOKUP(AM621,buff!$K:$L,2,FALSE),"")),"")</f>
        <v/>
      </c>
      <c r="AS621" s="6" t="str">
        <f>_xlfn.IFNA(IF(IF($AH621=AS$5,VLOOKUP(AI621,buff!$K:$L,2,FALSE),"")=0,"",IF($AH621=AS$5,VLOOKUP(AI621,buff!$K:$L,2,FALSE),"")),"")</f>
        <v/>
      </c>
      <c r="AT621" s="6" t="str">
        <f>_xlfn.IFNA(IF(IF($AH621=AT$5,VLOOKUP(AJ621,buff!$K:$L,2,FALSE),"")=0,"",IF($AH621=AT$5,VLOOKUP(AJ621,buff!$K:$L,2,FALSE),"")),"")</f>
        <v/>
      </c>
      <c r="AU621" s="6" t="str">
        <f>_xlfn.IFNA(IF(IF($AH621=AU$5,VLOOKUP(AK621,buff!$K:$L,2,FALSE),"")=0,"",IF($AH621=AU$5,VLOOKUP(AK621,buff!$K:$L,2,FALSE),"")),"")</f>
        <v/>
      </c>
      <c r="AV621" s="6" t="str">
        <f>_xlfn.IFNA(IF(IF($AH621=AV$5,VLOOKUP(AL621,buff!$K:$L,2,FALSE),"")=0,"",IF($AH621=AV$5,VLOOKUP(AL621,buff!$K:$L,2,FALSE),"")),"")</f>
        <v/>
      </c>
      <c r="AW621" s="6" t="str">
        <f>_xlfn.IFNA(IF(IF($AH621=AW$5,VLOOKUP(AM621,buff!$K:$L,2,FALSE),"")=0,"",IF($AH621=AW$5,VLOOKUP(AM621,buff!$K:$L,2,FALSE),"")),"")</f>
        <v/>
      </c>
      <c r="AX621" s="6" t="e">
        <f>VLOOKUP(AI621,buff!K:P,6,FALSE)</f>
        <v>#N/A</v>
      </c>
      <c r="AY621" t="e">
        <f t="shared" si="177"/>
        <v>#N/A</v>
      </c>
      <c r="AZ621" t="e">
        <f t="shared" si="177"/>
        <v>#N/A</v>
      </c>
      <c r="BA621">
        <f t="shared" si="178"/>
        <v>0</v>
      </c>
      <c r="BB621">
        <f t="shared" si="179"/>
        <v>0</v>
      </c>
    </row>
    <row r="622" spans="1:54" x14ac:dyDescent="0.15">
      <c r="A622" t="str">
        <f t="shared" si="168"/>
        <v>绝影主动技能1等级16</v>
      </c>
      <c r="B622" s="8">
        <v>616</v>
      </c>
      <c r="C622" s="8" t="str">
        <f>VLOOKUP(G622,角色!A:B,2,FALSE)</f>
        <v>绝影</v>
      </c>
      <c r="D622" s="8" t="str">
        <f t="shared" si="174"/>
        <v>主动技能1</v>
      </c>
      <c r="E622" s="8">
        <f t="shared" si="169"/>
        <v>16</v>
      </c>
      <c r="F622" s="8">
        <f t="shared" si="170"/>
        <v>1</v>
      </c>
      <c r="G622" s="8">
        <f t="shared" si="171"/>
        <v>11</v>
      </c>
      <c r="H622" s="4" t="s">
        <v>258</v>
      </c>
      <c r="I622" s="4" t="s">
        <v>52</v>
      </c>
      <c r="J622" s="4" t="s">
        <v>305</v>
      </c>
      <c r="K622" s="1" t="s">
        <v>103</v>
      </c>
      <c r="L622" s="4" t="s">
        <v>107</v>
      </c>
      <c r="M622" s="4"/>
      <c r="N622" s="4">
        <v>100</v>
      </c>
      <c r="O622" s="4"/>
      <c r="T622" s="6" t="str">
        <f t="shared" si="180"/>
        <v/>
      </c>
      <c r="U622" s="6" t="str">
        <f t="shared" si="181"/>
        <v/>
      </c>
      <c r="Y622">
        <f t="shared" si="167"/>
        <v>0</v>
      </c>
      <c r="Z622">
        <v>100</v>
      </c>
      <c r="AE622">
        <v>0</v>
      </c>
      <c r="AF622" s="23">
        <f t="shared" si="175"/>
        <v>0</v>
      </c>
      <c r="AG622" s="23">
        <f t="shared" si="176"/>
        <v>0</v>
      </c>
      <c r="AN622" s="6" t="str">
        <f>_xlfn.IFNA(IF(IF($AH622=AN$5,VLOOKUP(AI622,buff!$K:$L,2,FALSE),"")=0,"",IF($AH622=AN$5,VLOOKUP(AI622,buff!$K:$L,2,FALSE),"")),"")</f>
        <v/>
      </c>
      <c r="AO622" s="6" t="str">
        <f>_xlfn.IFNA(IF(IF($AH622=AO$5,VLOOKUP(AJ622,buff!$K:$L,2,FALSE),"")=0,"",IF($AH622=AO$5,VLOOKUP(AJ622,buff!$K:$L,2,FALSE),"")),"")</f>
        <v/>
      </c>
      <c r="AP622" s="6" t="str">
        <f>_xlfn.IFNA(IF(IF($AH622=AP$5,VLOOKUP(AK622,buff!$K:$L,2,FALSE),"")=0,"",IF($AH622=AP$5,VLOOKUP(AK622,buff!$K:$L,2,FALSE),"")),"")</f>
        <v/>
      </c>
      <c r="AQ622" s="6" t="str">
        <f>_xlfn.IFNA(IF(IF($AH622=AQ$5,VLOOKUP(AL622,buff!$K:$L,2,FALSE),"")=0,"",IF($AH622=AQ$5,VLOOKUP(AL622,buff!$K:$L,2,FALSE),"")),"")</f>
        <v/>
      </c>
      <c r="AR622" s="6" t="str">
        <f>_xlfn.IFNA(IF(IF($AH622=AR$5,VLOOKUP(AM622,buff!$K:$L,2,FALSE),"")=0,"",IF($AH622=AR$5,VLOOKUP(AM622,buff!$K:$L,2,FALSE),"")),"")</f>
        <v/>
      </c>
      <c r="AS622" s="6" t="str">
        <f>_xlfn.IFNA(IF(IF($AH622=AS$5,VLOOKUP(AI622,buff!$K:$L,2,FALSE),"")=0,"",IF($AH622=AS$5,VLOOKUP(AI622,buff!$K:$L,2,FALSE),"")),"")</f>
        <v/>
      </c>
      <c r="AT622" s="6" t="str">
        <f>_xlfn.IFNA(IF(IF($AH622=AT$5,VLOOKUP(AJ622,buff!$K:$L,2,FALSE),"")=0,"",IF($AH622=AT$5,VLOOKUP(AJ622,buff!$K:$L,2,FALSE),"")),"")</f>
        <v/>
      </c>
      <c r="AU622" s="6" t="str">
        <f>_xlfn.IFNA(IF(IF($AH622=AU$5,VLOOKUP(AK622,buff!$K:$L,2,FALSE),"")=0,"",IF($AH622=AU$5,VLOOKUP(AK622,buff!$K:$L,2,FALSE),"")),"")</f>
        <v/>
      </c>
      <c r="AV622" s="6" t="str">
        <f>_xlfn.IFNA(IF(IF($AH622=AV$5,VLOOKUP(AL622,buff!$K:$L,2,FALSE),"")=0,"",IF($AH622=AV$5,VLOOKUP(AL622,buff!$K:$L,2,FALSE),"")),"")</f>
        <v/>
      </c>
      <c r="AW622" s="6" t="str">
        <f>_xlfn.IFNA(IF(IF($AH622=AW$5,VLOOKUP(AM622,buff!$K:$L,2,FALSE),"")=0,"",IF($AH622=AW$5,VLOOKUP(AM622,buff!$K:$L,2,FALSE),"")),"")</f>
        <v/>
      </c>
      <c r="AX622" s="6" t="e">
        <f>VLOOKUP(AI622,buff!K:P,6,FALSE)</f>
        <v>#N/A</v>
      </c>
      <c r="AY622" t="e">
        <f t="shared" si="177"/>
        <v>#N/A</v>
      </c>
      <c r="AZ622" t="e">
        <f t="shared" si="177"/>
        <v>#N/A</v>
      </c>
      <c r="BA622">
        <f t="shared" si="178"/>
        <v>0</v>
      </c>
      <c r="BB622">
        <f t="shared" si="179"/>
        <v>0</v>
      </c>
    </row>
    <row r="623" spans="1:54" x14ac:dyDescent="0.15">
      <c r="A623" t="str">
        <f t="shared" si="168"/>
        <v>绝影主动技能1等级17</v>
      </c>
      <c r="B623" s="8">
        <v>617</v>
      </c>
      <c r="C623" s="8" t="str">
        <f>VLOOKUP(G623,角色!A:B,2,FALSE)</f>
        <v>绝影</v>
      </c>
      <c r="D623" s="8" t="str">
        <f t="shared" si="174"/>
        <v>主动技能1</v>
      </c>
      <c r="E623" s="8">
        <f t="shared" si="169"/>
        <v>17</v>
      </c>
      <c r="F623" s="8">
        <f t="shared" si="170"/>
        <v>1</v>
      </c>
      <c r="G623" s="8">
        <f t="shared" si="171"/>
        <v>11</v>
      </c>
      <c r="H623" s="4" t="s">
        <v>258</v>
      </c>
      <c r="I623" s="4" t="s">
        <v>52</v>
      </c>
      <c r="J623" s="4" t="s">
        <v>305</v>
      </c>
      <c r="K623" s="1" t="s">
        <v>103</v>
      </c>
      <c r="L623" s="4" t="s">
        <v>107</v>
      </c>
      <c r="M623" s="4"/>
      <c r="N623" s="4">
        <v>100</v>
      </c>
      <c r="O623" s="4"/>
      <c r="T623" s="6" t="str">
        <f t="shared" si="180"/>
        <v/>
      </c>
      <c r="U623" s="6" t="str">
        <f t="shared" si="181"/>
        <v/>
      </c>
      <c r="Y623">
        <f t="shared" si="167"/>
        <v>0</v>
      </c>
      <c r="Z623">
        <v>100</v>
      </c>
      <c r="AE623">
        <v>0</v>
      </c>
      <c r="AF623" s="23">
        <f t="shared" si="175"/>
        <v>0</v>
      </c>
      <c r="AG623" s="23">
        <f t="shared" si="176"/>
        <v>0</v>
      </c>
      <c r="AN623" s="6" t="str">
        <f>_xlfn.IFNA(IF(IF($AH623=AN$5,VLOOKUP(AI623,buff!$K:$L,2,FALSE),"")=0,"",IF($AH623=AN$5,VLOOKUP(AI623,buff!$K:$L,2,FALSE),"")),"")</f>
        <v/>
      </c>
      <c r="AO623" s="6" t="str">
        <f>_xlfn.IFNA(IF(IF($AH623=AO$5,VLOOKUP(AJ623,buff!$K:$L,2,FALSE),"")=0,"",IF($AH623=AO$5,VLOOKUP(AJ623,buff!$K:$L,2,FALSE),"")),"")</f>
        <v/>
      </c>
      <c r="AP623" s="6" t="str">
        <f>_xlfn.IFNA(IF(IF($AH623=AP$5,VLOOKUP(AK623,buff!$K:$L,2,FALSE),"")=0,"",IF($AH623=AP$5,VLOOKUP(AK623,buff!$K:$L,2,FALSE),"")),"")</f>
        <v/>
      </c>
      <c r="AQ623" s="6" t="str">
        <f>_xlfn.IFNA(IF(IF($AH623=AQ$5,VLOOKUP(AL623,buff!$K:$L,2,FALSE),"")=0,"",IF($AH623=AQ$5,VLOOKUP(AL623,buff!$K:$L,2,FALSE),"")),"")</f>
        <v/>
      </c>
      <c r="AR623" s="6" t="str">
        <f>_xlfn.IFNA(IF(IF($AH623=AR$5,VLOOKUP(AM623,buff!$K:$L,2,FALSE),"")=0,"",IF($AH623=AR$5,VLOOKUP(AM623,buff!$K:$L,2,FALSE),"")),"")</f>
        <v/>
      </c>
      <c r="AS623" s="6" t="str">
        <f>_xlfn.IFNA(IF(IF($AH623=AS$5,VLOOKUP(AI623,buff!$K:$L,2,FALSE),"")=0,"",IF($AH623=AS$5,VLOOKUP(AI623,buff!$K:$L,2,FALSE),"")),"")</f>
        <v/>
      </c>
      <c r="AT623" s="6" t="str">
        <f>_xlfn.IFNA(IF(IF($AH623=AT$5,VLOOKUP(AJ623,buff!$K:$L,2,FALSE),"")=0,"",IF($AH623=AT$5,VLOOKUP(AJ623,buff!$K:$L,2,FALSE),"")),"")</f>
        <v/>
      </c>
      <c r="AU623" s="6" t="str">
        <f>_xlfn.IFNA(IF(IF($AH623=AU$5,VLOOKUP(AK623,buff!$K:$L,2,FALSE),"")=0,"",IF($AH623=AU$5,VLOOKUP(AK623,buff!$K:$L,2,FALSE),"")),"")</f>
        <v/>
      </c>
      <c r="AV623" s="6" t="str">
        <f>_xlfn.IFNA(IF(IF($AH623=AV$5,VLOOKUP(AL623,buff!$K:$L,2,FALSE),"")=0,"",IF($AH623=AV$5,VLOOKUP(AL623,buff!$K:$L,2,FALSE),"")),"")</f>
        <v/>
      </c>
      <c r="AW623" s="6" t="str">
        <f>_xlfn.IFNA(IF(IF($AH623=AW$5,VLOOKUP(AM623,buff!$K:$L,2,FALSE),"")=0,"",IF($AH623=AW$5,VLOOKUP(AM623,buff!$K:$L,2,FALSE),"")),"")</f>
        <v/>
      </c>
      <c r="AX623" s="6" t="e">
        <f>VLOOKUP(AI623,buff!K:P,6,FALSE)</f>
        <v>#N/A</v>
      </c>
      <c r="AY623" t="e">
        <f t="shared" si="177"/>
        <v>#N/A</v>
      </c>
      <c r="AZ623" t="e">
        <f t="shared" si="177"/>
        <v>#N/A</v>
      </c>
      <c r="BA623">
        <f t="shared" si="178"/>
        <v>0</v>
      </c>
      <c r="BB623">
        <f t="shared" si="179"/>
        <v>0</v>
      </c>
    </row>
    <row r="624" spans="1:54" x14ac:dyDescent="0.15">
      <c r="A624" t="str">
        <f t="shared" si="168"/>
        <v>绝影主动技能1等级18</v>
      </c>
      <c r="B624" s="8">
        <v>618</v>
      </c>
      <c r="C624" s="8" t="str">
        <f>VLOOKUP(G624,角色!A:B,2,FALSE)</f>
        <v>绝影</v>
      </c>
      <c r="D624" s="8" t="str">
        <f t="shared" si="174"/>
        <v>主动技能1</v>
      </c>
      <c r="E624" s="8">
        <f t="shared" si="169"/>
        <v>18</v>
      </c>
      <c r="F624" s="8">
        <f t="shared" si="170"/>
        <v>1</v>
      </c>
      <c r="G624" s="8">
        <f t="shared" si="171"/>
        <v>11</v>
      </c>
      <c r="H624" s="4" t="s">
        <v>258</v>
      </c>
      <c r="I624" s="4" t="s">
        <v>52</v>
      </c>
      <c r="J624" s="4" t="s">
        <v>305</v>
      </c>
      <c r="K624" s="1" t="s">
        <v>103</v>
      </c>
      <c r="L624" s="4" t="s">
        <v>107</v>
      </c>
      <c r="M624" s="4"/>
      <c r="N624" s="4">
        <v>100</v>
      </c>
      <c r="O624" s="4"/>
      <c r="T624" s="6" t="str">
        <f t="shared" si="180"/>
        <v/>
      </c>
      <c r="U624" s="6" t="str">
        <f t="shared" si="181"/>
        <v/>
      </c>
      <c r="Y624">
        <f t="shared" si="167"/>
        <v>0</v>
      </c>
      <c r="Z624">
        <v>100</v>
      </c>
      <c r="AE624">
        <v>0</v>
      </c>
      <c r="AF624" s="23">
        <f t="shared" si="175"/>
        <v>0</v>
      </c>
      <c r="AG624" s="23">
        <f t="shared" si="176"/>
        <v>0</v>
      </c>
      <c r="AN624" s="6" t="str">
        <f>_xlfn.IFNA(IF(IF($AH624=AN$5,VLOOKUP(AI624,buff!$K:$L,2,FALSE),"")=0,"",IF($AH624=AN$5,VLOOKUP(AI624,buff!$K:$L,2,FALSE),"")),"")</f>
        <v/>
      </c>
      <c r="AO624" s="6" t="str">
        <f>_xlfn.IFNA(IF(IF($AH624=AO$5,VLOOKUP(AJ624,buff!$K:$L,2,FALSE),"")=0,"",IF($AH624=AO$5,VLOOKUP(AJ624,buff!$K:$L,2,FALSE),"")),"")</f>
        <v/>
      </c>
      <c r="AP624" s="6" t="str">
        <f>_xlfn.IFNA(IF(IF($AH624=AP$5,VLOOKUP(AK624,buff!$K:$L,2,FALSE),"")=0,"",IF($AH624=AP$5,VLOOKUP(AK624,buff!$K:$L,2,FALSE),"")),"")</f>
        <v/>
      </c>
      <c r="AQ624" s="6" t="str">
        <f>_xlfn.IFNA(IF(IF($AH624=AQ$5,VLOOKUP(AL624,buff!$K:$L,2,FALSE),"")=0,"",IF($AH624=AQ$5,VLOOKUP(AL624,buff!$K:$L,2,FALSE),"")),"")</f>
        <v/>
      </c>
      <c r="AR624" s="6" t="str">
        <f>_xlfn.IFNA(IF(IF($AH624=AR$5,VLOOKUP(AM624,buff!$K:$L,2,FALSE),"")=0,"",IF($AH624=AR$5,VLOOKUP(AM624,buff!$K:$L,2,FALSE),"")),"")</f>
        <v/>
      </c>
      <c r="AS624" s="6" t="str">
        <f>_xlfn.IFNA(IF(IF($AH624=AS$5,VLOOKUP(AI624,buff!$K:$L,2,FALSE),"")=0,"",IF($AH624=AS$5,VLOOKUP(AI624,buff!$K:$L,2,FALSE),"")),"")</f>
        <v/>
      </c>
      <c r="AT624" s="6" t="str">
        <f>_xlfn.IFNA(IF(IF($AH624=AT$5,VLOOKUP(AJ624,buff!$K:$L,2,FALSE),"")=0,"",IF($AH624=AT$5,VLOOKUP(AJ624,buff!$K:$L,2,FALSE),"")),"")</f>
        <v/>
      </c>
      <c r="AU624" s="6" t="str">
        <f>_xlfn.IFNA(IF(IF($AH624=AU$5,VLOOKUP(AK624,buff!$K:$L,2,FALSE),"")=0,"",IF($AH624=AU$5,VLOOKUP(AK624,buff!$K:$L,2,FALSE),"")),"")</f>
        <v/>
      </c>
      <c r="AV624" s="6" t="str">
        <f>_xlfn.IFNA(IF(IF($AH624=AV$5,VLOOKUP(AL624,buff!$K:$L,2,FALSE),"")=0,"",IF($AH624=AV$5,VLOOKUP(AL624,buff!$K:$L,2,FALSE),"")),"")</f>
        <v/>
      </c>
      <c r="AW624" s="6" t="str">
        <f>_xlfn.IFNA(IF(IF($AH624=AW$5,VLOOKUP(AM624,buff!$K:$L,2,FALSE),"")=0,"",IF($AH624=AW$5,VLOOKUP(AM624,buff!$K:$L,2,FALSE),"")),"")</f>
        <v/>
      </c>
      <c r="AX624" s="6" t="e">
        <f>VLOOKUP(AI624,buff!K:P,6,FALSE)</f>
        <v>#N/A</v>
      </c>
      <c r="AY624" t="e">
        <f t="shared" si="177"/>
        <v>#N/A</v>
      </c>
      <c r="AZ624" t="e">
        <f t="shared" si="177"/>
        <v>#N/A</v>
      </c>
      <c r="BA624">
        <f t="shared" si="178"/>
        <v>0</v>
      </c>
      <c r="BB624">
        <f t="shared" si="179"/>
        <v>0</v>
      </c>
    </row>
    <row r="625" spans="1:54" x14ac:dyDescent="0.15">
      <c r="A625" t="str">
        <f t="shared" si="168"/>
        <v>绝影主动技能1等级19</v>
      </c>
      <c r="B625" s="8">
        <v>619</v>
      </c>
      <c r="C625" s="8" t="str">
        <f>VLOOKUP(G625,角色!A:B,2,FALSE)</f>
        <v>绝影</v>
      </c>
      <c r="D625" s="8" t="str">
        <f t="shared" si="174"/>
        <v>主动技能1</v>
      </c>
      <c r="E625" s="8">
        <f t="shared" si="169"/>
        <v>19</v>
      </c>
      <c r="F625" s="8">
        <f t="shared" si="170"/>
        <v>1</v>
      </c>
      <c r="G625" s="8">
        <f t="shared" si="171"/>
        <v>11</v>
      </c>
      <c r="H625" s="4" t="s">
        <v>258</v>
      </c>
      <c r="I625" s="4" t="s">
        <v>52</v>
      </c>
      <c r="J625" s="4" t="s">
        <v>305</v>
      </c>
      <c r="K625" s="1" t="s">
        <v>103</v>
      </c>
      <c r="L625" s="4" t="s">
        <v>107</v>
      </c>
      <c r="M625" s="4"/>
      <c r="N625" s="4">
        <v>100</v>
      </c>
      <c r="O625" s="4"/>
      <c r="T625" s="6" t="str">
        <f t="shared" si="180"/>
        <v/>
      </c>
      <c r="U625" s="6" t="str">
        <f t="shared" si="181"/>
        <v/>
      </c>
      <c r="Y625">
        <f t="shared" si="167"/>
        <v>0</v>
      </c>
      <c r="Z625">
        <v>100</v>
      </c>
      <c r="AE625">
        <v>0</v>
      </c>
      <c r="AF625" s="23">
        <f t="shared" si="175"/>
        <v>0</v>
      </c>
      <c r="AG625" s="23">
        <f t="shared" si="176"/>
        <v>0</v>
      </c>
      <c r="AN625" s="6" t="str">
        <f>_xlfn.IFNA(IF(IF($AH625=AN$5,VLOOKUP(AI625,buff!$K:$L,2,FALSE),"")=0,"",IF($AH625=AN$5,VLOOKUP(AI625,buff!$K:$L,2,FALSE),"")),"")</f>
        <v/>
      </c>
      <c r="AO625" s="6" t="str">
        <f>_xlfn.IFNA(IF(IF($AH625=AO$5,VLOOKUP(AJ625,buff!$K:$L,2,FALSE),"")=0,"",IF($AH625=AO$5,VLOOKUP(AJ625,buff!$K:$L,2,FALSE),"")),"")</f>
        <v/>
      </c>
      <c r="AP625" s="6" t="str">
        <f>_xlfn.IFNA(IF(IF($AH625=AP$5,VLOOKUP(AK625,buff!$K:$L,2,FALSE),"")=0,"",IF($AH625=AP$5,VLOOKUP(AK625,buff!$K:$L,2,FALSE),"")),"")</f>
        <v/>
      </c>
      <c r="AQ625" s="6" t="str">
        <f>_xlfn.IFNA(IF(IF($AH625=AQ$5,VLOOKUP(AL625,buff!$K:$L,2,FALSE),"")=0,"",IF($AH625=AQ$5,VLOOKUP(AL625,buff!$K:$L,2,FALSE),"")),"")</f>
        <v/>
      </c>
      <c r="AR625" s="6" t="str">
        <f>_xlfn.IFNA(IF(IF($AH625=AR$5,VLOOKUP(AM625,buff!$K:$L,2,FALSE),"")=0,"",IF($AH625=AR$5,VLOOKUP(AM625,buff!$K:$L,2,FALSE),"")),"")</f>
        <v/>
      </c>
      <c r="AS625" s="6" t="str">
        <f>_xlfn.IFNA(IF(IF($AH625=AS$5,VLOOKUP(AI625,buff!$K:$L,2,FALSE),"")=0,"",IF($AH625=AS$5,VLOOKUP(AI625,buff!$K:$L,2,FALSE),"")),"")</f>
        <v/>
      </c>
      <c r="AT625" s="6" t="str">
        <f>_xlfn.IFNA(IF(IF($AH625=AT$5,VLOOKUP(AJ625,buff!$K:$L,2,FALSE),"")=0,"",IF($AH625=AT$5,VLOOKUP(AJ625,buff!$K:$L,2,FALSE),"")),"")</f>
        <v/>
      </c>
      <c r="AU625" s="6" t="str">
        <f>_xlfn.IFNA(IF(IF($AH625=AU$5,VLOOKUP(AK625,buff!$K:$L,2,FALSE),"")=0,"",IF($AH625=AU$5,VLOOKUP(AK625,buff!$K:$L,2,FALSE),"")),"")</f>
        <v/>
      </c>
      <c r="AV625" s="6" t="str">
        <f>_xlfn.IFNA(IF(IF($AH625=AV$5,VLOOKUP(AL625,buff!$K:$L,2,FALSE),"")=0,"",IF($AH625=AV$5,VLOOKUP(AL625,buff!$K:$L,2,FALSE),"")),"")</f>
        <v/>
      </c>
      <c r="AW625" s="6" t="str">
        <f>_xlfn.IFNA(IF(IF($AH625=AW$5,VLOOKUP(AM625,buff!$K:$L,2,FALSE),"")=0,"",IF($AH625=AW$5,VLOOKUP(AM625,buff!$K:$L,2,FALSE),"")),"")</f>
        <v/>
      </c>
      <c r="AX625" s="6" t="e">
        <f>VLOOKUP(AI625,buff!K:P,6,FALSE)</f>
        <v>#N/A</v>
      </c>
      <c r="AY625" t="e">
        <f t="shared" si="177"/>
        <v>#N/A</v>
      </c>
      <c r="AZ625" t="e">
        <f t="shared" si="177"/>
        <v>#N/A</v>
      </c>
      <c r="BA625">
        <f t="shared" si="178"/>
        <v>0</v>
      </c>
      <c r="BB625">
        <f t="shared" si="179"/>
        <v>0</v>
      </c>
    </row>
    <row r="626" spans="1:54" x14ac:dyDescent="0.15">
      <c r="A626" t="str">
        <f t="shared" si="168"/>
        <v>绝影主动技能1等级20</v>
      </c>
      <c r="B626" s="8">
        <v>620</v>
      </c>
      <c r="C626" s="8" t="str">
        <f>VLOOKUP(G626,角色!A:B,2,FALSE)</f>
        <v>绝影</v>
      </c>
      <c r="D626" s="8" t="str">
        <f t="shared" si="174"/>
        <v>主动技能1</v>
      </c>
      <c r="E626" s="8">
        <f t="shared" si="169"/>
        <v>20</v>
      </c>
      <c r="F626" s="8">
        <f t="shared" si="170"/>
        <v>1</v>
      </c>
      <c r="G626" s="8">
        <f t="shared" si="171"/>
        <v>11</v>
      </c>
      <c r="H626" s="4" t="s">
        <v>258</v>
      </c>
      <c r="I626" s="4" t="s">
        <v>52</v>
      </c>
      <c r="J626" s="4" t="s">
        <v>305</v>
      </c>
      <c r="K626" s="1" t="s">
        <v>103</v>
      </c>
      <c r="L626" s="4" t="s">
        <v>107</v>
      </c>
      <c r="M626" s="4"/>
      <c r="N626" s="4">
        <v>100</v>
      </c>
      <c r="O626" s="4"/>
      <c r="T626" s="6" t="str">
        <f t="shared" si="180"/>
        <v/>
      </c>
      <c r="U626" s="6" t="str">
        <f t="shared" si="181"/>
        <v/>
      </c>
      <c r="Y626">
        <f t="shared" si="167"/>
        <v>0</v>
      </c>
      <c r="Z626">
        <v>100</v>
      </c>
      <c r="AE626">
        <v>0</v>
      </c>
      <c r="AF626" s="23">
        <f t="shared" si="175"/>
        <v>0</v>
      </c>
      <c r="AG626" s="23">
        <f t="shared" si="176"/>
        <v>0</v>
      </c>
      <c r="AN626" s="6" t="str">
        <f>_xlfn.IFNA(IF(IF($AH626=AN$5,VLOOKUP(AI626,buff!$K:$L,2,FALSE),"")=0,"",IF($AH626=AN$5,VLOOKUP(AI626,buff!$K:$L,2,FALSE),"")),"")</f>
        <v/>
      </c>
      <c r="AO626" s="6" t="str">
        <f>_xlfn.IFNA(IF(IF($AH626=AO$5,VLOOKUP(AJ626,buff!$K:$L,2,FALSE),"")=0,"",IF($AH626=AO$5,VLOOKUP(AJ626,buff!$K:$L,2,FALSE),"")),"")</f>
        <v/>
      </c>
      <c r="AP626" s="6" t="str">
        <f>_xlfn.IFNA(IF(IF($AH626=AP$5,VLOOKUP(AK626,buff!$K:$L,2,FALSE),"")=0,"",IF($AH626=AP$5,VLOOKUP(AK626,buff!$K:$L,2,FALSE),"")),"")</f>
        <v/>
      </c>
      <c r="AQ626" s="6" t="str">
        <f>_xlfn.IFNA(IF(IF($AH626=AQ$5,VLOOKUP(AL626,buff!$K:$L,2,FALSE),"")=0,"",IF($AH626=AQ$5,VLOOKUP(AL626,buff!$K:$L,2,FALSE),"")),"")</f>
        <v/>
      </c>
      <c r="AR626" s="6" t="str">
        <f>_xlfn.IFNA(IF(IF($AH626=AR$5,VLOOKUP(AM626,buff!$K:$L,2,FALSE),"")=0,"",IF($AH626=AR$5,VLOOKUP(AM626,buff!$K:$L,2,FALSE),"")),"")</f>
        <v/>
      </c>
      <c r="AS626" s="6" t="str">
        <f>_xlfn.IFNA(IF(IF($AH626=AS$5,VLOOKUP(AI626,buff!$K:$L,2,FALSE),"")=0,"",IF($AH626=AS$5,VLOOKUP(AI626,buff!$K:$L,2,FALSE),"")),"")</f>
        <v/>
      </c>
      <c r="AT626" s="6" t="str">
        <f>_xlfn.IFNA(IF(IF($AH626=AT$5,VLOOKUP(AJ626,buff!$K:$L,2,FALSE),"")=0,"",IF($AH626=AT$5,VLOOKUP(AJ626,buff!$K:$L,2,FALSE),"")),"")</f>
        <v/>
      </c>
      <c r="AU626" s="6" t="str">
        <f>_xlfn.IFNA(IF(IF($AH626=AU$5,VLOOKUP(AK626,buff!$K:$L,2,FALSE),"")=0,"",IF($AH626=AU$5,VLOOKUP(AK626,buff!$K:$L,2,FALSE),"")),"")</f>
        <v/>
      </c>
      <c r="AV626" s="6" t="str">
        <f>_xlfn.IFNA(IF(IF($AH626=AV$5,VLOOKUP(AL626,buff!$K:$L,2,FALSE),"")=0,"",IF($AH626=AV$5,VLOOKUP(AL626,buff!$K:$L,2,FALSE),"")),"")</f>
        <v/>
      </c>
      <c r="AW626" s="6" t="str">
        <f>_xlfn.IFNA(IF(IF($AH626=AW$5,VLOOKUP(AM626,buff!$K:$L,2,FALSE),"")=0,"",IF($AH626=AW$5,VLOOKUP(AM626,buff!$K:$L,2,FALSE),"")),"")</f>
        <v/>
      </c>
      <c r="AX626" s="6" t="e">
        <f>VLOOKUP(AI626,buff!K:P,6,FALSE)</f>
        <v>#N/A</v>
      </c>
      <c r="AY626" t="e">
        <f t="shared" si="177"/>
        <v>#N/A</v>
      </c>
      <c r="AZ626" t="e">
        <f t="shared" si="177"/>
        <v>#N/A</v>
      </c>
      <c r="BA626">
        <f t="shared" si="178"/>
        <v>0</v>
      </c>
      <c r="BB626">
        <f t="shared" si="179"/>
        <v>0</v>
      </c>
    </row>
    <row r="627" spans="1:54" x14ac:dyDescent="0.15">
      <c r="A627" t="str">
        <f t="shared" si="168"/>
        <v>绝影主动技能2等级1</v>
      </c>
      <c r="B627" s="8">
        <v>621</v>
      </c>
      <c r="C627" s="8" t="str">
        <f>VLOOKUP(G627,角色!A:B,2,FALSE)</f>
        <v>绝影</v>
      </c>
      <c r="D627" s="8" t="str">
        <f t="shared" si="174"/>
        <v>主动技能2</v>
      </c>
      <c r="E627" s="8">
        <f t="shared" si="169"/>
        <v>1</v>
      </c>
      <c r="F627" s="8">
        <f t="shared" si="170"/>
        <v>2</v>
      </c>
      <c r="G627" s="8">
        <f t="shared" si="171"/>
        <v>11</v>
      </c>
      <c r="H627" s="4" t="s">
        <v>258</v>
      </c>
      <c r="I627" s="4" t="s">
        <v>52</v>
      </c>
      <c r="J627" s="4" t="s">
        <v>305</v>
      </c>
      <c r="K627" s="1" t="s">
        <v>103</v>
      </c>
      <c r="L627" s="4" t="s">
        <v>107</v>
      </c>
      <c r="M627" s="4"/>
      <c r="N627" s="4">
        <v>100</v>
      </c>
      <c r="O627" s="4"/>
      <c r="T627" s="6" t="str">
        <f t="shared" si="180"/>
        <v/>
      </c>
      <c r="U627" s="6" t="str">
        <f t="shared" si="181"/>
        <v/>
      </c>
      <c r="Y627">
        <f t="shared" si="167"/>
        <v>50</v>
      </c>
      <c r="Z627">
        <v>100</v>
      </c>
      <c r="AE627">
        <v>0</v>
      </c>
      <c r="AF627" s="23">
        <f t="shared" si="175"/>
        <v>2</v>
      </c>
      <c r="AG627" s="23">
        <f t="shared" si="176"/>
        <v>1</v>
      </c>
      <c r="AN627" s="6" t="str">
        <f>_xlfn.IFNA(IF(IF($AH627=AN$5,VLOOKUP(AI627,buff!$K:$L,2,FALSE),"")=0,"",IF($AH627=AN$5,VLOOKUP(AI627,buff!$K:$L,2,FALSE),"")),"")</f>
        <v/>
      </c>
      <c r="AO627" s="6" t="str">
        <f>_xlfn.IFNA(IF(IF($AH627=AO$5,VLOOKUP(AJ627,buff!$K:$L,2,FALSE),"")=0,"",IF($AH627=AO$5,VLOOKUP(AJ627,buff!$K:$L,2,FALSE),"")),"")</f>
        <v/>
      </c>
      <c r="AP627" s="6" t="str">
        <f>_xlfn.IFNA(IF(IF($AH627=AP$5,VLOOKUP(AK627,buff!$K:$L,2,FALSE),"")=0,"",IF($AH627=AP$5,VLOOKUP(AK627,buff!$K:$L,2,FALSE),"")),"")</f>
        <v/>
      </c>
      <c r="AQ627" s="6" t="str">
        <f>_xlfn.IFNA(IF(IF($AH627=AQ$5,VLOOKUP(AL627,buff!$K:$L,2,FALSE),"")=0,"",IF($AH627=AQ$5,VLOOKUP(AL627,buff!$K:$L,2,FALSE),"")),"")</f>
        <v/>
      </c>
      <c r="AR627" s="6" t="str">
        <f>_xlfn.IFNA(IF(IF($AH627=AR$5,VLOOKUP(AM627,buff!$K:$L,2,FALSE),"")=0,"",IF($AH627=AR$5,VLOOKUP(AM627,buff!$K:$L,2,FALSE),"")),"")</f>
        <v/>
      </c>
      <c r="AS627" s="6" t="str">
        <f>_xlfn.IFNA(IF(IF($AH627=AS$5,VLOOKUP(AI627,buff!$K:$L,2,FALSE),"")=0,"",IF($AH627=AS$5,VLOOKUP(AI627,buff!$K:$L,2,FALSE),"")),"")</f>
        <v/>
      </c>
      <c r="AT627" s="6" t="str">
        <f>_xlfn.IFNA(IF(IF($AH627=AT$5,VLOOKUP(AJ627,buff!$K:$L,2,FALSE),"")=0,"",IF($AH627=AT$5,VLOOKUP(AJ627,buff!$K:$L,2,FALSE),"")),"")</f>
        <v/>
      </c>
      <c r="AU627" s="6" t="str">
        <f>_xlfn.IFNA(IF(IF($AH627=AU$5,VLOOKUP(AK627,buff!$K:$L,2,FALSE),"")=0,"",IF($AH627=AU$5,VLOOKUP(AK627,buff!$K:$L,2,FALSE),"")),"")</f>
        <v/>
      </c>
      <c r="AV627" s="6" t="str">
        <f>_xlfn.IFNA(IF(IF($AH627=AV$5,VLOOKUP(AL627,buff!$K:$L,2,FALSE),"")=0,"",IF($AH627=AV$5,VLOOKUP(AL627,buff!$K:$L,2,FALSE),"")),"")</f>
        <v/>
      </c>
      <c r="AW627" s="6" t="str">
        <f>_xlfn.IFNA(IF(IF($AH627=AW$5,VLOOKUP(AM627,buff!$K:$L,2,FALSE),"")=0,"",IF($AH627=AW$5,VLOOKUP(AM627,buff!$K:$L,2,FALSE),"")),"")</f>
        <v/>
      </c>
      <c r="AX627" s="6" t="e">
        <f>VLOOKUP(AI627,buff!K:P,6,FALSE)</f>
        <v>#N/A</v>
      </c>
      <c r="AY627" t="e">
        <f t="shared" si="177"/>
        <v>#N/A</v>
      </c>
      <c r="AZ627" t="e">
        <f t="shared" si="177"/>
        <v>#N/A</v>
      </c>
      <c r="BA627">
        <f t="shared" si="178"/>
        <v>2</v>
      </c>
      <c r="BB627">
        <f t="shared" si="179"/>
        <v>1</v>
      </c>
    </row>
    <row r="628" spans="1:54" x14ac:dyDescent="0.15">
      <c r="A628" t="str">
        <f t="shared" si="168"/>
        <v>绝影主动技能2等级2</v>
      </c>
      <c r="B628" s="8">
        <v>622</v>
      </c>
      <c r="C628" s="8" t="str">
        <f>VLOOKUP(G628,角色!A:B,2,FALSE)</f>
        <v>绝影</v>
      </c>
      <c r="D628" s="8" t="str">
        <f t="shared" si="174"/>
        <v>主动技能2</v>
      </c>
      <c r="E628" s="8">
        <f t="shared" si="169"/>
        <v>2</v>
      </c>
      <c r="F628" s="8">
        <f t="shared" si="170"/>
        <v>2</v>
      </c>
      <c r="G628" s="8">
        <f t="shared" si="171"/>
        <v>11</v>
      </c>
      <c r="H628" s="4" t="s">
        <v>258</v>
      </c>
      <c r="I628" s="4" t="s">
        <v>52</v>
      </c>
      <c r="J628" s="4" t="s">
        <v>305</v>
      </c>
      <c r="K628" s="1" t="s">
        <v>103</v>
      </c>
      <c r="L628" s="4" t="s">
        <v>107</v>
      </c>
      <c r="M628" s="4"/>
      <c r="N628" s="4">
        <v>100</v>
      </c>
      <c r="O628" s="4"/>
      <c r="T628" s="6" t="str">
        <f t="shared" si="180"/>
        <v/>
      </c>
      <c r="U628" s="6" t="str">
        <f t="shared" si="181"/>
        <v/>
      </c>
      <c r="Y628">
        <f t="shared" si="167"/>
        <v>50</v>
      </c>
      <c r="Z628">
        <v>100</v>
      </c>
      <c r="AE628">
        <v>0</v>
      </c>
      <c r="AF628" s="23">
        <f t="shared" si="175"/>
        <v>2</v>
      </c>
      <c r="AG628" s="23">
        <f t="shared" si="176"/>
        <v>1</v>
      </c>
      <c r="AN628" s="6" t="str">
        <f>_xlfn.IFNA(IF(IF($AH628=AN$5,VLOOKUP(AI628,buff!$K:$L,2,FALSE),"")=0,"",IF($AH628=AN$5,VLOOKUP(AI628,buff!$K:$L,2,FALSE),"")),"")</f>
        <v/>
      </c>
      <c r="AO628" s="6" t="str">
        <f>_xlfn.IFNA(IF(IF($AH628=AO$5,VLOOKUP(AJ628,buff!$K:$L,2,FALSE),"")=0,"",IF($AH628=AO$5,VLOOKUP(AJ628,buff!$K:$L,2,FALSE),"")),"")</f>
        <v/>
      </c>
      <c r="AP628" s="6" t="str">
        <f>_xlfn.IFNA(IF(IF($AH628=AP$5,VLOOKUP(AK628,buff!$K:$L,2,FALSE),"")=0,"",IF($AH628=AP$5,VLOOKUP(AK628,buff!$K:$L,2,FALSE),"")),"")</f>
        <v/>
      </c>
      <c r="AQ628" s="6" t="str">
        <f>_xlfn.IFNA(IF(IF($AH628=AQ$5,VLOOKUP(AL628,buff!$K:$L,2,FALSE),"")=0,"",IF($AH628=AQ$5,VLOOKUP(AL628,buff!$K:$L,2,FALSE),"")),"")</f>
        <v/>
      </c>
      <c r="AR628" s="6" t="str">
        <f>_xlfn.IFNA(IF(IF($AH628=AR$5,VLOOKUP(AM628,buff!$K:$L,2,FALSE),"")=0,"",IF($AH628=AR$5,VLOOKUP(AM628,buff!$K:$L,2,FALSE),"")),"")</f>
        <v/>
      </c>
      <c r="AS628" s="6" t="str">
        <f>_xlfn.IFNA(IF(IF($AH628=AS$5,VLOOKUP(AI628,buff!$K:$L,2,FALSE),"")=0,"",IF($AH628=AS$5,VLOOKUP(AI628,buff!$K:$L,2,FALSE),"")),"")</f>
        <v/>
      </c>
      <c r="AT628" s="6" t="str">
        <f>_xlfn.IFNA(IF(IF($AH628=AT$5,VLOOKUP(AJ628,buff!$K:$L,2,FALSE),"")=0,"",IF($AH628=AT$5,VLOOKUP(AJ628,buff!$K:$L,2,FALSE),"")),"")</f>
        <v/>
      </c>
      <c r="AU628" s="6" t="str">
        <f>_xlfn.IFNA(IF(IF($AH628=AU$5,VLOOKUP(AK628,buff!$K:$L,2,FALSE),"")=0,"",IF($AH628=AU$5,VLOOKUP(AK628,buff!$K:$L,2,FALSE),"")),"")</f>
        <v/>
      </c>
      <c r="AV628" s="6" t="str">
        <f>_xlfn.IFNA(IF(IF($AH628=AV$5,VLOOKUP(AL628,buff!$K:$L,2,FALSE),"")=0,"",IF($AH628=AV$5,VLOOKUP(AL628,buff!$K:$L,2,FALSE),"")),"")</f>
        <v/>
      </c>
      <c r="AW628" s="6" t="str">
        <f>_xlfn.IFNA(IF(IF($AH628=AW$5,VLOOKUP(AM628,buff!$K:$L,2,FALSE),"")=0,"",IF($AH628=AW$5,VLOOKUP(AM628,buff!$K:$L,2,FALSE),"")),"")</f>
        <v/>
      </c>
      <c r="AX628" s="6" t="e">
        <f>VLOOKUP(AI628,buff!K:P,6,FALSE)</f>
        <v>#N/A</v>
      </c>
      <c r="AY628" t="e">
        <f t="shared" si="177"/>
        <v>#N/A</v>
      </c>
      <c r="AZ628" t="e">
        <f t="shared" si="177"/>
        <v>#N/A</v>
      </c>
      <c r="BA628">
        <f t="shared" si="178"/>
        <v>2</v>
      </c>
      <c r="BB628">
        <f t="shared" si="179"/>
        <v>1</v>
      </c>
    </row>
    <row r="629" spans="1:54" x14ac:dyDescent="0.15">
      <c r="A629" t="str">
        <f t="shared" si="168"/>
        <v>绝影主动技能2等级3</v>
      </c>
      <c r="B629" s="8">
        <v>623</v>
      </c>
      <c r="C629" s="8" t="str">
        <f>VLOOKUP(G629,角色!A:B,2,FALSE)</f>
        <v>绝影</v>
      </c>
      <c r="D629" s="8" t="str">
        <f t="shared" si="174"/>
        <v>主动技能2</v>
      </c>
      <c r="E629" s="8">
        <f t="shared" si="169"/>
        <v>3</v>
      </c>
      <c r="F629" s="8">
        <f t="shared" si="170"/>
        <v>2</v>
      </c>
      <c r="G629" s="8">
        <f t="shared" si="171"/>
        <v>11</v>
      </c>
      <c r="H629" s="4" t="s">
        <v>258</v>
      </c>
      <c r="I629" s="4" t="s">
        <v>52</v>
      </c>
      <c r="J629" s="4" t="s">
        <v>305</v>
      </c>
      <c r="K629" s="1" t="s">
        <v>103</v>
      </c>
      <c r="L629" s="4" t="s">
        <v>107</v>
      </c>
      <c r="M629" s="4"/>
      <c r="N629" s="4">
        <v>100</v>
      </c>
      <c r="O629" s="4"/>
      <c r="T629" s="6" t="str">
        <f t="shared" si="180"/>
        <v/>
      </c>
      <c r="U629" s="6" t="str">
        <f t="shared" si="181"/>
        <v/>
      </c>
      <c r="Y629">
        <f t="shared" si="167"/>
        <v>50</v>
      </c>
      <c r="Z629">
        <v>100</v>
      </c>
      <c r="AE629">
        <v>0</v>
      </c>
      <c r="AF629" s="23">
        <f t="shared" si="175"/>
        <v>2</v>
      </c>
      <c r="AG629" s="23">
        <f t="shared" si="176"/>
        <v>1</v>
      </c>
      <c r="AN629" s="6" t="str">
        <f>_xlfn.IFNA(IF(IF($AH629=AN$5,VLOOKUP(AI629,buff!$K:$L,2,FALSE),"")=0,"",IF($AH629=AN$5,VLOOKUP(AI629,buff!$K:$L,2,FALSE),"")),"")</f>
        <v/>
      </c>
      <c r="AO629" s="6" t="str">
        <f>_xlfn.IFNA(IF(IF($AH629=AO$5,VLOOKUP(AJ629,buff!$K:$L,2,FALSE),"")=0,"",IF($AH629=AO$5,VLOOKUP(AJ629,buff!$K:$L,2,FALSE),"")),"")</f>
        <v/>
      </c>
      <c r="AP629" s="6" t="str">
        <f>_xlfn.IFNA(IF(IF($AH629=AP$5,VLOOKUP(AK629,buff!$K:$L,2,FALSE),"")=0,"",IF($AH629=AP$5,VLOOKUP(AK629,buff!$K:$L,2,FALSE),"")),"")</f>
        <v/>
      </c>
      <c r="AQ629" s="6" t="str">
        <f>_xlfn.IFNA(IF(IF($AH629=AQ$5,VLOOKUP(AL629,buff!$K:$L,2,FALSE),"")=0,"",IF($AH629=AQ$5,VLOOKUP(AL629,buff!$K:$L,2,FALSE),"")),"")</f>
        <v/>
      </c>
      <c r="AR629" s="6" t="str">
        <f>_xlfn.IFNA(IF(IF($AH629=AR$5,VLOOKUP(AM629,buff!$K:$L,2,FALSE),"")=0,"",IF($AH629=AR$5,VLOOKUP(AM629,buff!$K:$L,2,FALSE),"")),"")</f>
        <v/>
      </c>
      <c r="AS629" s="6" t="str">
        <f>_xlfn.IFNA(IF(IF($AH629=AS$5,VLOOKUP(AI629,buff!$K:$L,2,FALSE),"")=0,"",IF($AH629=AS$5,VLOOKUP(AI629,buff!$K:$L,2,FALSE),"")),"")</f>
        <v/>
      </c>
      <c r="AT629" s="6" t="str">
        <f>_xlfn.IFNA(IF(IF($AH629=AT$5,VLOOKUP(AJ629,buff!$K:$L,2,FALSE),"")=0,"",IF($AH629=AT$5,VLOOKUP(AJ629,buff!$K:$L,2,FALSE),"")),"")</f>
        <v/>
      </c>
      <c r="AU629" s="6" t="str">
        <f>_xlfn.IFNA(IF(IF($AH629=AU$5,VLOOKUP(AK629,buff!$K:$L,2,FALSE),"")=0,"",IF($AH629=AU$5,VLOOKUP(AK629,buff!$K:$L,2,FALSE),"")),"")</f>
        <v/>
      </c>
      <c r="AV629" s="6" t="str">
        <f>_xlfn.IFNA(IF(IF($AH629=AV$5,VLOOKUP(AL629,buff!$K:$L,2,FALSE),"")=0,"",IF($AH629=AV$5,VLOOKUP(AL629,buff!$K:$L,2,FALSE),"")),"")</f>
        <v/>
      </c>
      <c r="AW629" s="6" t="str">
        <f>_xlfn.IFNA(IF(IF($AH629=AW$5,VLOOKUP(AM629,buff!$K:$L,2,FALSE),"")=0,"",IF($AH629=AW$5,VLOOKUP(AM629,buff!$K:$L,2,FALSE),"")),"")</f>
        <v/>
      </c>
      <c r="AX629" s="6" t="e">
        <f>VLOOKUP(AI629,buff!K:P,6,FALSE)</f>
        <v>#N/A</v>
      </c>
      <c r="AY629" t="e">
        <f t="shared" si="177"/>
        <v>#N/A</v>
      </c>
      <c r="AZ629" t="e">
        <f t="shared" si="177"/>
        <v>#N/A</v>
      </c>
      <c r="BA629">
        <f t="shared" si="178"/>
        <v>2</v>
      </c>
      <c r="BB629">
        <f t="shared" si="179"/>
        <v>1</v>
      </c>
    </row>
    <row r="630" spans="1:54" x14ac:dyDescent="0.15">
      <c r="A630" t="str">
        <f t="shared" si="168"/>
        <v>绝影主动技能2等级4</v>
      </c>
      <c r="B630" s="8">
        <v>624</v>
      </c>
      <c r="C630" s="8" t="str">
        <f>VLOOKUP(G630,角色!A:B,2,FALSE)</f>
        <v>绝影</v>
      </c>
      <c r="D630" s="8" t="str">
        <f t="shared" si="174"/>
        <v>主动技能2</v>
      </c>
      <c r="E630" s="8">
        <f t="shared" si="169"/>
        <v>4</v>
      </c>
      <c r="F630" s="8">
        <f t="shared" si="170"/>
        <v>2</v>
      </c>
      <c r="G630" s="8">
        <f t="shared" si="171"/>
        <v>11</v>
      </c>
      <c r="H630" s="4" t="s">
        <v>258</v>
      </c>
      <c r="I630" s="4" t="s">
        <v>52</v>
      </c>
      <c r="J630" s="4" t="s">
        <v>305</v>
      </c>
      <c r="K630" s="1" t="s">
        <v>103</v>
      </c>
      <c r="L630" s="4" t="s">
        <v>107</v>
      </c>
      <c r="M630" s="4"/>
      <c r="N630" s="4">
        <v>100</v>
      </c>
      <c r="O630" s="4"/>
      <c r="T630" s="6" t="str">
        <f t="shared" si="180"/>
        <v/>
      </c>
      <c r="U630" s="6" t="str">
        <f t="shared" si="181"/>
        <v/>
      </c>
      <c r="Y630">
        <f t="shared" si="167"/>
        <v>50</v>
      </c>
      <c r="Z630">
        <v>100</v>
      </c>
      <c r="AE630">
        <v>0</v>
      </c>
      <c r="AF630" s="23">
        <f t="shared" si="175"/>
        <v>2</v>
      </c>
      <c r="AG630" s="23">
        <f t="shared" si="176"/>
        <v>1</v>
      </c>
      <c r="AN630" s="6" t="str">
        <f>_xlfn.IFNA(IF(IF($AH630=AN$5,VLOOKUP(AI630,buff!$K:$L,2,FALSE),"")=0,"",IF($AH630=AN$5,VLOOKUP(AI630,buff!$K:$L,2,FALSE),"")),"")</f>
        <v/>
      </c>
      <c r="AO630" s="6" t="str">
        <f>_xlfn.IFNA(IF(IF($AH630=AO$5,VLOOKUP(AJ630,buff!$K:$L,2,FALSE),"")=0,"",IF($AH630=AO$5,VLOOKUP(AJ630,buff!$K:$L,2,FALSE),"")),"")</f>
        <v/>
      </c>
      <c r="AP630" s="6" t="str">
        <f>_xlfn.IFNA(IF(IF($AH630=AP$5,VLOOKUP(AK630,buff!$K:$L,2,FALSE),"")=0,"",IF($AH630=AP$5,VLOOKUP(AK630,buff!$K:$L,2,FALSE),"")),"")</f>
        <v/>
      </c>
      <c r="AQ630" s="6" t="str">
        <f>_xlfn.IFNA(IF(IF($AH630=AQ$5,VLOOKUP(AL630,buff!$K:$L,2,FALSE),"")=0,"",IF($AH630=AQ$5,VLOOKUP(AL630,buff!$K:$L,2,FALSE),"")),"")</f>
        <v/>
      </c>
      <c r="AR630" s="6" t="str">
        <f>_xlfn.IFNA(IF(IF($AH630=AR$5,VLOOKUP(AM630,buff!$K:$L,2,FALSE),"")=0,"",IF($AH630=AR$5,VLOOKUP(AM630,buff!$K:$L,2,FALSE),"")),"")</f>
        <v/>
      </c>
      <c r="AS630" s="6" t="str">
        <f>_xlfn.IFNA(IF(IF($AH630=AS$5,VLOOKUP(AI630,buff!$K:$L,2,FALSE),"")=0,"",IF($AH630=AS$5,VLOOKUP(AI630,buff!$K:$L,2,FALSE),"")),"")</f>
        <v/>
      </c>
      <c r="AT630" s="6" t="str">
        <f>_xlfn.IFNA(IF(IF($AH630=AT$5,VLOOKUP(AJ630,buff!$K:$L,2,FALSE),"")=0,"",IF($AH630=AT$5,VLOOKUP(AJ630,buff!$K:$L,2,FALSE),"")),"")</f>
        <v/>
      </c>
      <c r="AU630" s="6" t="str">
        <f>_xlfn.IFNA(IF(IF($AH630=AU$5,VLOOKUP(AK630,buff!$K:$L,2,FALSE),"")=0,"",IF($AH630=AU$5,VLOOKUP(AK630,buff!$K:$L,2,FALSE),"")),"")</f>
        <v/>
      </c>
      <c r="AV630" s="6" t="str">
        <f>_xlfn.IFNA(IF(IF($AH630=AV$5,VLOOKUP(AL630,buff!$K:$L,2,FALSE),"")=0,"",IF($AH630=AV$5,VLOOKUP(AL630,buff!$K:$L,2,FALSE),"")),"")</f>
        <v/>
      </c>
      <c r="AW630" s="6" t="str">
        <f>_xlfn.IFNA(IF(IF($AH630=AW$5,VLOOKUP(AM630,buff!$K:$L,2,FALSE),"")=0,"",IF($AH630=AW$5,VLOOKUP(AM630,buff!$K:$L,2,FALSE),"")),"")</f>
        <v/>
      </c>
      <c r="AX630" s="6" t="e">
        <f>VLOOKUP(AI630,buff!K:P,6,FALSE)</f>
        <v>#N/A</v>
      </c>
      <c r="AY630" t="e">
        <f t="shared" si="177"/>
        <v>#N/A</v>
      </c>
      <c r="AZ630" t="e">
        <f t="shared" si="177"/>
        <v>#N/A</v>
      </c>
      <c r="BA630">
        <f t="shared" si="178"/>
        <v>2</v>
      </c>
      <c r="BB630">
        <f t="shared" si="179"/>
        <v>1</v>
      </c>
    </row>
    <row r="631" spans="1:54" x14ac:dyDescent="0.15">
      <c r="A631" t="str">
        <f t="shared" si="168"/>
        <v>绝影主动技能2等级5</v>
      </c>
      <c r="B631" s="8">
        <v>625</v>
      </c>
      <c r="C631" s="8" t="str">
        <f>VLOOKUP(G631,角色!A:B,2,FALSE)</f>
        <v>绝影</v>
      </c>
      <c r="D631" s="8" t="str">
        <f t="shared" si="174"/>
        <v>主动技能2</v>
      </c>
      <c r="E631" s="8">
        <f t="shared" si="169"/>
        <v>5</v>
      </c>
      <c r="F631" s="8">
        <f t="shared" si="170"/>
        <v>2</v>
      </c>
      <c r="G631" s="8">
        <f t="shared" si="171"/>
        <v>11</v>
      </c>
      <c r="H631" s="4" t="s">
        <v>258</v>
      </c>
      <c r="I631" s="4" t="s">
        <v>52</v>
      </c>
      <c r="J631" s="4" t="s">
        <v>305</v>
      </c>
      <c r="K631" s="1" t="s">
        <v>103</v>
      </c>
      <c r="L631" s="4" t="s">
        <v>107</v>
      </c>
      <c r="M631" s="4"/>
      <c r="N631" s="4">
        <v>100</v>
      </c>
      <c r="O631" s="4"/>
      <c r="T631" s="6" t="str">
        <f t="shared" si="180"/>
        <v/>
      </c>
      <c r="U631" s="6" t="str">
        <f t="shared" si="181"/>
        <v/>
      </c>
      <c r="Y631">
        <f t="shared" si="167"/>
        <v>50</v>
      </c>
      <c r="Z631">
        <v>100</v>
      </c>
      <c r="AE631">
        <v>0</v>
      </c>
      <c r="AF631" s="23">
        <f t="shared" si="175"/>
        <v>2</v>
      </c>
      <c r="AG631" s="23">
        <f t="shared" si="176"/>
        <v>1</v>
      </c>
      <c r="AN631" s="6" t="str">
        <f>_xlfn.IFNA(IF(IF($AH631=AN$5,VLOOKUP(AI631,buff!$K:$L,2,FALSE),"")=0,"",IF($AH631=AN$5,VLOOKUP(AI631,buff!$K:$L,2,FALSE),"")),"")</f>
        <v/>
      </c>
      <c r="AO631" s="6" t="str">
        <f>_xlfn.IFNA(IF(IF($AH631=AO$5,VLOOKUP(AJ631,buff!$K:$L,2,FALSE),"")=0,"",IF($AH631=AO$5,VLOOKUP(AJ631,buff!$K:$L,2,FALSE),"")),"")</f>
        <v/>
      </c>
      <c r="AP631" s="6" t="str">
        <f>_xlfn.IFNA(IF(IF($AH631=AP$5,VLOOKUP(AK631,buff!$K:$L,2,FALSE),"")=0,"",IF($AH631=AP$5,VLOOKUP(AK631,buff!$K:$L,2,FALSE),"")),"")</f>
        <v/>
      </c>
      <c r="AQ631" s="6" t="str">
        <f>_xlfn.IFNA(IF(IF($AH631=AQ$5,VLOOKUP(AL631,buff!$K:$L,2,FALSE),"")=0,"",IF($AH631=AQ$5,VLOOKUP(AL631,buff!$K:$L,2,FALSE),"")),"")</f>
        <v/>
      </c>
      <c r="AR631" s="6" t="str">
        <f>_xlfn.IFNA(IF(IF($AH631=AR$5,VLOOKUP(AM631,buff!$K:$L,2,FALSE),"")=0,"",IF($AH631=AR$5,VLOOKUP(AM631,buff!$K:$L,2,FALSE),"")),"")</f>
        <v/>
      </c>
      <c r="AS631" s="6" t="str">
        <f>_xlfn.IFNA(IF(IF($AH631=AS$5,VLOOKUP(AI631,buff!$K:$L,2,FALSE),"")=0,"",IF($AH631=AS$5,VLOOKUP(AI631,buff!$K:$L,2,FALSE),"")),"")</f>
        <v/>
      </c>
      <c r="AT631" s="6" t="str">
        <f>_xlfn.IFNA(IF(IF($AH631=AT$5,VLOOKUP(AJ631,buff!$K:$L,2,FALSE),"")=0,"",IF($AH631=AT$5,VLOOKUP(AJ631,buff!$K:$L,2,FALSE),"")),"")</f>
        <v/>
      </c>
      <c r="AU631" s="6" t="str">
        <f>_xlfn.IFNA(IF(IF($AH631=AU$5,VLOOKUP(AK631,buff!$K:$L,2,FALSE),"")=0,"",IF($AH631=AU$5,VLOOKUP(AK631,buff!$K:$L,2,FALSE),"")),"")</f>
        <v/>
      </c>
      <c r="AV631" s="6" t="str">
        <f>_xlfn.IFNA(IF(IF($AH631=AV$5,VLOOKUP(AL631,buff!$K:$L,2,FALSE),"")=0,"",IF($AH631=AV$5,VLOOKUP(AL631,buff!$K:$L,2,FALSE),"")),"")</f>
        <v/>
      </c>
      <c r="AW631" s="6" t="str">
        <f>_xlfn.IFNA(IF(IF($AH631=AW$5,VLOOKUP(AM631,buff!$K:$L,2,FALSE),"")=0,"",IF($AH631=AW$5,VLOOKUP(AM631,buff!$K:$L,2,FALSE),"")),"")</f>
        <v/>
      </c>
      <c r="AX631" s="6" t="e">
        <f>VLOOKUP(AI631,buff!K:P,6,FALSE)</f>
        <v>#N/A</v>
      </c>
      <c r="AY631" t="e">
        <f t="shared" si="177"/>
        <v>#N/A</v>
      </c>
      <c r="AZ631" t="e">
        <f t="shared" si="177"/>
        <v>#N/A</v>
      </c>
      <c r="BA631">
        <f t="shared" si="178"/>
        <v>2</v>
      </c>
      <c r="BB631">
        <f t="shared" si="179"/>
        <v>1</v>
      </c>
    </row>
    <row r="632" spans="1:54" x14ac:dyDescent="0.15">
      <c r="A632" t="str">
        <f t="shared" si="168"/>
        <v>绝影主动技能2等级6</v>
      </c>
      <c r="B632" s="8">
        <v>626</v>
      </c>
      <c r="C632" s="8" t="str">
        <f>VLOOKUP(G632,角色!A:B,2,FALSE)</f>
        <v>绝影</v>
      </c>
      <c r="D632" s="8" t="str">
        <f t="shared" si="174"/>
        <v>主动技能2</v>
      </c>
      <c r="E632" s="8">
        <f t="shared" si="169"/>
        <v>6</v>
      </c>
      <c r="F632" s="8">
        <f t="shared" si="170"/>
        <v>2</v>
      </c>
      <c r="G632" s="8">
        <f t="shared" si="171"/>
        <v>11</v>
      </c>
      <c r="H632" s="4" t="s">
        <v>258</v>
      </c>
      <c r="I632" s="4" t="s">
        <v>52</v>
      </c>
      <c r="J632" s="4" t="s">
        <v>305</v>
      </c>
      <c r="K632" s="1" t="s">
        <v>103</v>
      </c>
      <c r="L632" s="4" t="s">
        <v>107</v>
      </c>
      <c r="M632" s="4"/>
      <c r="N632" s="4">
        <v>100</v>
      </c>
      <c r="O632" s="4"/>
      <c r="T632" s="6" t="str">
        <f t="shared" si="180"/>
        <v/>
      </c>
      <c r="U632" s="6" t="str">
        <f t="shared" si="181"/>
        <v/>
      </c>
      <c r="Y632">
        <f t="shared" si="167"/>
        <v>50</v>
      </c>
      <c r="Z632">
        <v>100</v>
      </c>
      <c r="AE632">
        <v>0</v>
      </c>
      <c r="AF632" s="23">
        <f t="shared" si="175"/>
        <v>2</v>
      </c>
      <c r="AG632" s="23">
        <f t="shared" si="176"/>
        <v>1</v>
      </c>
      <c r="AN632" s="6" t="str">
        <f>_xlfn.IFNA(IF(IF($AH632=AN$5,VLOOKUP(AI632,buff!$K:$L,2,FALSE),"")=0,"",IF($AH632=AN$5,VLOOKUP(AI632,buff!$K:$L,2,FALSE),"")),"")</f>
        <v/>
      </c>
      <c r="AO632" s="6" t="str">
        <f>_xlfn.IFNA(IF(IF($AH632=AO$5,VLOOKUP(AJ632,buff!$K:$L,2,FALSE),"")=0,"",IF($AH632=AO$5,VLOOKUP(AJ632,buff!$K:$L,2,FALSE),"")),"")</f>
        <v/>
      </c>
      <c r="AP632" s="6" t="str">
        <f>_xlfn.IFNA(IF(IF($AH632=AP$5,VLOOKUP(AK632,buff!$K:$L,2,FALSE),"")=0,"",IF($AH632=AP$5,VLOOKUP(AK632,buff!$K:$L,2,FALSE),"")),"")</f>
        <v/>
      </c>
      <c r="AQ632" s="6" t="str">
        <f>_xlfn.IFNA(IF(IF($AH632=AQ$5,VLOOKUP(AL632,buff!$K:$L,2,FALSE),"")=0,"",IF($AH632=AQ$5,VLOOKUP(AL632,buff!$K:$L,2,FALSE),"")),"")</f>
        <v/>
      </c>
      <c r="AR632" s="6" t="str">
        <f>_xlfn.IFNA(IF(IF($AH632=AR$5,VLOOKUP(AM632,buff!$K:$L,2,FALSE),"")=0,"",IF($AH632=AR$5,VLOOKUP(AM632,buff!$K:$L,2,FALSE),"")),"")</f>
        <v/>
      </c>
      <c r="AS632" s="6" t="str">
        <f>_xlfn.IFNA(IF(IF($AH632=AS$5,VLOOKUP(AI632,buff!$K:$L,2,FALSE),"")=0,"",IF($AH632=AS$5,VLOOKUP(AI632,buff!$K:$L,2,FALSE),"")),"")</f>
        <v/>
      </c>
      <c r="AT632" s="6" t="str">
        <f>_xlfn.IFNA(IF(IF($AH632=AT$5,VLOOKUP(AJ632,buff!$K:$L,2,FALSE),"")=0,"",IF($AH632=AT$5,VLOOKUP(AJ632,buff!$K:$L,2,FALSE),"")),"")</f>
        <v/>
      </c>
      <c r="AU632" s="6" t="str">
        <f>_xlfn.IFNA(IF(IF($AH632=AU$5,VLOOKUP(AK632,buff!$K:$L,2,FALSE),"")=0,"",IF($AH632=AU$5,VLOOKUP(AK632,buff!$K:$L,2,FALSE),"")),"")</f>
        <v/>
      </c>
      <c r="AV632" s="6" t="str">
        <f>_xlfn.IFNA(IF(IF($AH632=AV$5,VLOOKUP(AL632,buff!$K:$L,2,FALSE),"")=0,"",IF($AH632=AV$5,VLOOKUP(AL632,buff!$K:$L,2,FALSE),"")),"")</f>
        <v/>
      </c>
      <c r="AW632" s="6" t="str">
        <f>_xlfn.IFNA(IF(IF($AH632=AW$5,VLOOKUP(AM632,buff!$K:$L,2,FALSE),"")=0,"",IF($AH632=AW$5,VLOOKUP(AM632,buff!$K:$L,2,FALSE),"")),"")</f>
        <v/>
      </c>
      <c r="AX632" s="6" t="e">
        <f>VLOOKUP(AI632,buff!K:P,6,FALSE)</f>
        <v>#N/A</v>
      </c>
      <c r="AY632" t="e">
        <f t="shared" si="177"/>
        <v>#N/A</v>
      </c>
      <c r="AZ632" t="e">
        <f t="shared" si="177"/>
        <v>#N/A</v>
      </c>
      <c r="BA632">
        <f t="shared" si="178"/>
        <v>2</v>
      </c>
      <c r="BB632">
        <f t="shared" si="179"/>
        <v>1</v>
      </c>
    </row>
    <row r="633" spans="1:54" x14ac:dyDescent="0.15">
      <c r="A633" t="str">
        <f t="shared" si="168"/>
        <v>绝影主动技能2等级7</v>
      </c>
      <c r="B633" s="8">
        <v>627</v>
      </c>
      <c r="C633" s="8" t="str">
        <f>VLOOKUP(G633,角色!A:B,2,FALSE)</f>
        <v>绝影</v>
      </c>
      <c r="D633" s="8" t="str">
        <f t="shared" si="174"/>
        <v>主动技能2</v>
      </c>
      <c r="E633" s="8">
        <f t="shared" si="169"/>
        <v>7</v>
      </c>
      <c r="F633" s="8">
        <f t="shared" si="170"/>
        <v>2</v>
      </c>
      <c r="G633" s="8">
        <f t="shared" si="171"/>
        <v>11</v>
      </c>
      <c r="H633" s="4" t="s">
        <v>258</v>
      </c>
      <c r="I633" s="4" t="s">
        <v>52</v>
      </c>
      <c r="J633" s="4" t="s">
        <v>305</v>
      </c>
      <c r="K633" s="1" t="s">
        <v>103</v>
      </c>
      <c r="L633" s="4" t="s">
        <v>107</v>
      </c>
      <c r="M633" s="4"/>
      <c r="N633" s="4">
        <v>100</v>
      </c>
      <c r="O633" s="4"/>
      <c r="T633" s="6" t="str">
        <f t="shared" si="180"/>
        <v/>
      </c>
      <c r="U633" s="6" t="str">
        <f t="shared" si="181"/>
        <v/>
      </c>
      <c r="Y633">
        <f t="shared" si="167"/>
        <v>50</v>
      </c>
      <c r="Z633">
        <v>100</v>
      </c>
      <c r="AE633">
        <v>0</v>
      </c>
      <c r="AF633" s="23">
        <f t="shared" si="175"/>
        <v>2</v>
      </c>
      <c r="AG633" s="23">
        <f t="shared" si="176"/>
        <v>1</v>
      </c>
      <c r="AN633" s="6" t="str">
        <f>_xlfn.IFNA(IF(IF($AH633=AN$5,VLOOKUP(AI633,buff!$K:$L,2,FALSE),"")=0,"",IF($AH633=AN$5,VLOOKUP(AI633,buff!$K:$L,2,FALSE),"")),"")</f>
        <v/>
      </c>
      <c r="AO633" s="6" t="str">
        <f>_xlfn.IFNA(IF(IF($AH633=AO$5,VLOOKUP(AJ633,buff!$K:$L,2,FALSE),"")=0,"",IF($AH633=AO$5,VLOOKUP(AJ633,buff!$K:$L,2,FALSE),"")),"")</f>
        <v/>
      </c>
      <c r="AP633" s="6" t="str">
        <f>_xlfn.IFNA(IF(IF($AH633=AP$5,VLOOKUP(AK633,buff!$K:$L,2,FALSE),"")=0,"",IF($AH633=AP$5,VLOOKUP(AK633,buff!$K:$L,2,FALSE),"")),"")</f>
        <v/>
      </c>
      <c r="AQ633" s="6" t="str">
        <f>_xlfn.IFNA(IF(IF($AH633=AQ$5,VLOOKUP(AL633,buff!$K:$L,2,FALSE),"")=0,"",IF($AH633=AQ$5,VLOOKUP(AL633,buff!$K:$L,2,FALSE),"")),"")</f>
        <v/>
      </c>
      <c r="AR633" s="6" t="str">
        <f>_xlfn.IFNA(IF(IF($AH633=AR$5,VLOOKUP(AM633,buff!$K:$L,2,FALSE),"")=0,"",IF($AH633=AR$5,VLOOKUP(AM633,buff!$K:$L,2,FALSE),"")),"")</f>
        <v/>
      </c>
      <c r="AS633" s="6" t="str">
        <f>_xlfn.IFNA(IF(IF($AH633=AS$5,VLOOKUP(AI633,buff!$K:$L,2,FALSE),"")=0,"",IF($AH633=AS$5,VLOOKUP(AI633,buff!$K:$L,2,FALSE),"")),"")</f>
        <v/>
      </c>
      <c r="AT633" s="6" t="str">
        <f>_xlfn.IFNA(IF(IF($AH633=AT$5,VLOOKUP(AJ633,buff!$K:$L,2,FALSE),"")=0,"",IF($AH633=AT$5,VLOOKUP(AJ633,buff!$K:$L,2,FALSE),"")),"")</f>
        <v/>
      </c>
      <c r="AU633" s="6" t="str">
        <f>_xlfn.IFNA(IF(IF($AH633=AU$5,VLOOKUP(AK633,buff!$K:$L,2,FALSE),"")=0,"",IF($AH633=AU$5,VLOOKUP(AK633,buff!$K:$L,2,FALSE),"")),"")</f>
        <v/>
      </c>
      <c r="AV633" s="6" t="str">
        <f>_xlfn.IFNA(IF(IF($AH633=AV$5,VLOOKUP(AL633,buff!$K:$L,2,FALSE),"")=0,"",IF($AH633=AV$5,VLOOKUP(AL633,buff!$K:$L,2,FALSE),"")),"")</f>
        <v/>
      </c>
      <c r="AW633" s="6" t="str">
        <f>_xlfn.IFNA(IF(IF($AH633=AW$5,VLOOKUP(AM633,buff!$K:$L,2,FALSE),"")=0,"",IF($AH633=AW$5,VLOOKUP(AM633,buff!$K:$L,2,FALSE),"")),"")</f>
        <v/>
      </c>
      <c r="AX633" s="6" t="e">
        <f>VLOOKUP(AI633,buff!K:P,6,FALSE)</f>
        <v>#N/A</v>
      </c>
      <c r="AY633" t="e">
        <f t="shared" si="177"/>
        <v>#N/A</v>
      </c>
      <c r="AZ633" t="e">
        <f t="shared" si="177"/>
        <v>#N/A</v>
      </c>
      <c r="BA633">
        <f t="shared" si="178"/>
        <v>2</v>
      </c>
      <c r="BB633">
        <f t="shared" si="179"/>
        <v>1</v>
      </c>
    </row>
    <row r="634" spans="1:54" x14ac:dyDescent="0.15">
      <c r="A634" t="str">
        <f t="shared" si="168"/>
        <v>绝影主动技能2等级8</v>
      </c>
      <c r="B634" s="8">
        <v>628</v>
      </c>
      <c r="C634" s="8" t="str">
        <f>VLOOKUP(G634,角色!A:B,2,FALSE)</f>
        <v>绝影</v>
      </c>
      <c r="D634" s="8" t="str">
        <f t="shared" si="174"/>
        <v>主动技能2</v>
      </c>
      <c r="E634" s="8">
        <f t="shared" si="169"/>
        <v>8</v>
      </c>
      <c r="F634" s="8">
        <f t="shared" si="170"/>
        <v>2</v>
      </c>
      <c r="G634" s="8">
        <f t="shared" si="171"/>
        <v>11</v>
      </c>
      <c r="H634" s="4" t="s">
        <v>258</v>
      </c>
      <c r="I634" s="4" t="s">
        <v>52</v>
      </c>
      <c r="J634" s="4" t="s">
        <v>305</v>
      </c>
      <c r="K634" s="1" t="s">
        <v>103</v>
      </c>
      <c r="L634" s="4" t="s">
        <v>107</v>
      </c>
      <c r="M634" s="4"/>
      <c r="N634" s="4">
        <v>100</v>
      </c>
      <c r="O634" s="4"/>
      <c r="T634" s="6" t="str">
        <f t="shared" si="180"/>
        <v/>
      </c>
      <c r="U634" s="6" t="str">
        <f t="shared" si="181"/>
        <v/>
      </c>
      <c r="Y634">
        <f t="shared" si="167"/>
        <v>50</v>
      </c>
      <c r="Z634">
        <v>100</v>
      </c>
      <c r="AE634">
        <v>0</v>
      </c>
      <c r="AF634" s="23">
        <f t="shared" si="175"/>
        <v>2</v>
      </c>
      <c r="AG634" s="23">
        <f t="shared" si="176"/>
        <v>1</v>
      </c>
      <c r="AN634" s="6" t="str">
        <f>_xlfn.IFNA(IF(IF($AH634=AN$5,VLOOKUP(AI634,buff!$K:$L,2,FALSE),"")=0,"",IF($AH634=AN$5,VLOOKUP(AI634,buff!$K:$L,2,FALSE),"")),"")</f>
        <v/>
      </c>
      <c r="AO634" s="6" t="str">
        <f>_xlfn.IFNA(IF(IF($AH634=AO$5,VLOOKUP(AJ634,buff!$K:$L,2,FALSE),"")=0,"",IF($AH634=AO$5,VLOOKUP(AJ634,buff!$K:$L,2,FALSE),"")),"")</f>
        <v/>
      </c>
      <c r="AP634" s="6" t="str">
        <f>_xlfn.IFNA(IF(IF($AH634=AP$5,VLOOKUP(AK634,buff!$K:$L,2,FALSE),"")=0,"",IF($AH634=AP$5,VLOOKUP(AK634,buff!$K:$L,2,FALSE),"")),"")</f>
        <v/>
      </c>
      <c r="AQ634" s="6" t="str">
        <f>_xlfn.IFNA(IF(IF($AH634=AQ$5,VLOOKUP(AL634,buff!$K:$L,2,FALSE),"")=0,"",IF($AH634=AQ$5,VLOOKUP(AL634,buff!$K:$L,2,FALSE),"")),"")</f>
        <v/>
      </c>
      <c r="AR634" s="6" t="str">
        <f>_xlfn.IFNA(IF(IF($AH634=AR$5,VLOOKUP(AM634,buff!$K:$L,2,FALSE),"")=0,"",IF($AH634=AR$5,VLOOKUP(AM634,buff!$K:$L,2,FALSE),"")),"")</f>
        <v/>
      </c>
      <c r="AS634" s="6" t="str">
        <f>_xlfn.IFNA(IF(IF($AH634=AS$5,VLOOKUP(AI634,buff!$K:$L,2,FALSE),"")=0,"",IF($AH634=AS$5,VLOOKUP(AI634,buff!$K:$L,2,FALSE),"")),"")</f>
        <v/>
      </c>
      <c r="AT634" s="6" t="str">
        <f>_xlfn.IFNA(IF(IF($AH634=AT$5,VLOOKUP(AJ634,buff!$K:$L,2,FALSE),"")=0,"",IF($AH634=AT$5,VLOOKUP(AJ634,buff!$K:$L,2,FALSE),"")),"")</f>
        <v/>
      </c>
      <c r="AU634" s="6" t="str">
        <f>_xlfn.IFNA(IF(IF($AH634=AU$5,VLOOKUP(AK634,buff!$K:$L,2,FALSE),"")=0,"",IF($AH634=AU$5,VLOOKUP(AK634,buff!$K:$L,2,FALSE),"")),"")</f>
        <v/>
      </c>
      <c r="AV634" s="6" t="str">
        <f>_xlfn.IFNA(IF(IF($AH634=AV$5,VLOOKUP(AL634,buff!$K:$L,2,FALSE),"")=0,"",IF($AH634=AV$5,VLOOKUP(AL634,buff!$K:$L,2,FALSE),"")),"")</f>
        <v/>
      </c>
      <c r="AW634" s="6" t="str">
        <f>_xlfn.IFNA(IF(IF($AH634=AW$5,VLOOKUP(AM634,buff!$K:$L,2,FALSE),"")=0,"",IF($AH634=AW$5,VLOOKUP(AM634,buff!$K:$L,2,FALSE),"")),"")</f>
        <v/>
      </c>
      <c r="AX634" s="6" t="e">
        <f>VLOOKUP(AI634,buff!K:P,6,FALSE)</f>
        <v>#N/A</v>
      </c>
      <c r="AY634" t="e">
        <f t="shared" si="177"/>
        <v>#N/A</v>
      </c>
      <c r="AZ634" t="e">
        <f t="shared" si="177"/>
        <v>#N/A</v>
      </c>
      <c r="BA634">
        <f t="shared" si="178"/>
        <v>2</v>
      </c>
      <c r="BB634">
        <f t="shared" si="179"/>
        <v>1</v>
      </c>
    </row>
    <row r="635" spans="1:54" x14ac:dyDescent="0.15">
      <c r="A635" t="str">
        <f t="shared" si="168"/>
        <v>绝影主动技能2等级9</v>
      </c>
      <c r="B635" s="8">
        <v>629</v>
      </c>
      <c r="C635" s="8" t="str">
        <f>VLOOKUP(G635,角色!A:B,2,FALSE)</f>
        <v>绝影</v>
      </c>
      <c r="D635" s="8" t="str">
        <f t="shared" si="174"/>
        <v>主动技能2</v>
      </c>
      <c r="E635" s="8">
        <f t="shared" si="169"/>
        <v>9</v>
      </c>
      <c r="F635" s="8">
        <f t="shared" si="170"/>
        <v>2</v>
      </c>
      <c r="G635" s="8">
        <f t="shared" si="171"/>
        <v>11</v>
      </c>
      <c r="H635" s="4" t="s">
        <v>258</v>
      </c>
      <c r="I635" s="4" t="s">
        <v>52</v>
      </c>
      <c r="J635" s="4" t="s">
        <v>305</v>
      </c>
      <c r="K635" s="1" t="s">
        <v>103</v>
      </c>
      <c r="L635" s="4" t="s">
        <v>107</v>
      </c>
      <c r="M635" s="4"/>
      <c r="N635" s="4">
        <v>100</v>
      </c>
      <c r="O635" s="4"/>
      <c r="T635" s="6" t="str">
        <f t="shared" si="180"/>
        <v/>
      </c>
      <c r="U635" s="6" t="str">
        <f t="shared" si="181"/>
        <v/>
      </c>
      <c r="Y635">
        <f t="shared" ref="Y635:Y698" si="183">VLOOKUP(D635,BC:BD,2,FALSE)</f>
        <v>50</v>
      </c>
      <c r="Z635">
        <v>100</v>
      </c>
      <c r="AE635">
        <v>0</v>
      </c>
      <c r="AF635" s="23">
        <f t="shared" si="175"/>
        <v>2</v>
      </c>
      <c r="AG635" s="23">
        <f t="shared" si="176"/>
        <v>1</v>
      </c>
      <c r="AN635" s="6" t="str">
        <f>_xlfn.IFNA(IF(IF($AH635=AN$5,VLOOKUP(AI635,buff!$K:$L,2,FALSE),"")=0,"",IF($AH635=AN$5,VLOOKUP(AI635,buff!$K:$L,2,FALSE),"")),"")</f>
        <v/>
      </c>
      <c r="AO635" s="6" t="str">
        <f>_xlfn.IFNA(IF(IF($AH635=AO$5,VLOOKUP(AJ635,buff!$K:$L,2,FALSE),"")=0,"",IF($AH635=AO$5,VLOOKUP(AJ635,buff!$K:$L,2,FALSE),"")),"")</f>
        <v/>
      </c>
      <c r="AP635" s="6" t="str">
        <f>_xlfn.IFNA(IF(IF($AH635=AP$5,VLOOKUP(AK635,buff!$K:$L,2,FALSE),"")=0,"",IF($AH635=AP$5,VLOOKUP(AK635,buff!$K:$L,2,FALSE),"")),"")</f>
        <v/>
      </c>
      <c r="AQ635" s="6" t="str">
        <f>_xlfn.IFNA(IF(IF($AH635=AQ$5,VLOOKUP(AL635,buff!$K:$L,2,FALSE),"")=0,"",IF($AH635=AQ$5,VLOOKUP(AL635,buff!$K:$L,2,FALSE),"")),"")</f>
        <v/>
      </c>
      <c r="AR635" s="6" t="str">
        <f>_xlfn.IFNA(IF(IF($AH635=AR$5,VLOOKUP(AM635,buff!$K:$L,2,FALSE),"")=0,"",IF($AH635=AR$5,VLOOKUP(AM635,buff!$K:$L,2,FALSE),"")),"")</f>
        <v/>
      </c>
      <c r="AS635" s="6" t="str">
        <f>_xlfn.IFNA(IF(IF($AH635=AS$5,VLOOKUP(AI635,buff!$K:$L,2,FALSE),"")=0,"",IF($AH635=AS$5,VLOOKUP(AI635,buff!$K:$L,2,FALSE),"")),"")</f>
        <v/>
      </c>
      <c r="AT635" s="6" t="str">
        <f>_xlfn.IFNA(IF(IF($AH635=AT$5,VLOOKUP(AJ635,buff!$K:$L,2,FALSE),"")=0,"",IF($AH635=AT$5,VLOOKUP(AJ635,buff!$K:$L,2,FALSE),"")),"")</f>
        <v/>
      </c>
      <c r="AU635" s="6" t="str">
        <f>_xlfn.IFNA(IF(IF($AH635=AU$5,VLOOKUP(AK635,buff!$K:$L,2,FALSE),"")=0,"",IF($AH635=AU$5,VLOOKUP(AK635,buff!$K:$L,2,FALSE),"")),"")</f>
        <v/>
      </c>
      <c r="AV635" s="6" t="str">
        <f>_xlfn.IFNA(IF(IF($AH635=AV$5,VLOOKUP(AL635,buff!$K:$L,2,FALSE),"")=0,"",IF($AH635=AV$5,VLOOKUP(AL635,buff!$K:$L,2,FALSE),"")),"")</f>
        <v/>
      </c>
      <c r="AW635" s="6" t="str">
        <f>_xlfn.IFNA(IF(IF($AH635=AW$5,VLOOKUP(AM635,buff!$K:$L,2,FALSE),"")=0,"",IF($AH635=AW$5,VLOOKUP(AM635,buff!$K:$L,2,FALSE),"")),"")</f>
        <v/>
      </c>
      <c r="AX635" s="6" t="e">
        <f>VLOOKUP(AI635,buff!K:P,6,FALSE)</f>
        <v>#N/A</v>
      </c>
      <c r="AY635" t="e">
        <f t="shared" si="177"/>
        <v>#N/A</v>
      </c>
      <c r="AZ635" t="e">
        <f t="shared" si="177"/>
        <v>#N/A</v>
      </c>
      <c r="BA635">
        <f t="shared" si="178"/>
        <v>2</v>
      </c>
      <c r="BB635">
        <f t="shared" si="179"/>
        <v>1</v>
      </c>
    </row>
    <row r="636" spans="1:54" x14ac:dyDescent="0.15">
      <c r="A636" t="str">
        <f t="shared" si="168"/>
        <v>绝影主动技能2等级10</v>
      </c>
      <c r="B636" s="8">
        <v>630</v>
      </c>
      <c r="C636" s="8" t="str">
        <f>VLOOKUP(G636,角色!A:B,2,FALSE)</f>
        <v>绝影</v>
      </c>
      <c r="D636" s="8" t="str">
        <f t="shared" si="174"/>
        <v>主动技能2</v>
      </c>
      <c r="E636" s="8">
        <f t="shared" si="169"/>
        <v>10</v>
      </c>
      <c r="F636" s="8">
        <f t="shared" si="170"/>
        <v>2</v>
      </c>
      <c r="G636" s="8">
        <f t="shared" si="171"/>
        <v>11</v>
      </c>
      <c r="H636" s="4" t="s">
        <v>258</v>
      </c>
      <c r="I636" s="4" t="s">
        <v>52</v>
      </c>
      <c r="J636" s="4" t="s">
        <v>305</v>
      </c>
      <c r="K636" s="1" t="s">
        <v>103</v>
      </c>
      <c r="L636" s="4" t="s">
        <v>107</v>
      </c>
      <c r="M636" s="4"/>
      <c r="N636" s="4">
        <v>100</v>
      </c>
      <c r="O636" s="4"/>
      <c r="T636" s="6" t="str">
        <f t="shared" si="180"/>
        <v/>
      </c>
      <c r="U636" s="6" t="str">
        <f t="shared" si="181"/>
        <v/>
      </c>
      <c r="Y636">
        <f t="shared" si="183"/>
        <v>50</v>
      </c>
      <c r="Z636">
        <v>100</v>
      </c>
      <c r="AE636">
        <v>0</v>
      </c>
      <c r="AF636" s="23">
        <f t="shared" si="175"/>
        <v>2</v>
      </c>
      <c r="AG636" s="23">
        <f t="shared" si="176"/>
        <v>1</v>
      </c>
      <c r="AN636" s="6" t="str">
        <f>_xlfn.IFNA(IF(IF($AH636=AN$5,VLOOKUP(AI636,buff!$K:$L,2,FALSE),"")=0,"",IF($AH636=AN$5,VLOOKUP(AI636,buff!$K:$L,2,FALSE),"")),"")</f>
        <v/>
      </c>
      <c r="AO636" s="6" t="str">
        <f>_xlfn.IFNA(IF(IF($AH636=AO$5,VLOOKUP(AJ636,buff!$K:$L,2,FALSE),"")=0,"",IF($AH636=AO$5,VLOOKUP(AJ636,buff!$K:$L,2,FALSE),"")),"")</f>
        <v/>
      </c>
      <c r="AP636" s="6" t="str">
        <f>_xlfn.IFNA(IF(IF($AH636=AP$5,VLOOKUP(AK636,buff!$K:$L,2,FALSE),"")=0,"",IF($AH636=AP$5,VLOOKUP(AK636,buff!$K:$L,2,FALSE),"")),"")</f>
        <v/>
      </c>
      <c r="AQ636" s="6" t="str">
        <f>_xlfn.IFNA(IF(IF($AH636=AQ$5,VLOOKUP(AL636,buff!$K:$L,2,FALSE),"")=0,"",IF($AH636=AQ$5,VLOOKUP(AL636,buff!$K:$L,2,FALSE),"")),"")</f>
        <v/>
      </c>
      <c r="AR636" s="6" t="str">
        <f>_xlfn.IFNA(IF(IF($AH636=AR$5,VLOOKUP(AM636,buff!$K:$L,2,FALSE),"")=0,"",IF($AH636=AR$5,VLOOKUP(AM636,buff!$K:$L,2,FALSE),"")),"")</f>
        <v/>
      </c>
      <c r="AS636" s="6" t="str">
        <f>_xlfn.IFNA(IF(IF($AH636=AS$5,VLOOKUP(AI636,buff!$K:$L,2,FALSE),"")=0,"",IF($AH636=AS$5,VLOOKUP(AI636,buff!$K:$L,2,FALSE),"")),"")</f>
        <v/>
      </c>
      <c r="AT636" s="6" t="str">
        <f>_xlfn.IFNA(IF(IF($AH636=AT$5,VLOOKUP(AJ636,buff!$K:$L,2,FALSE),"")=0,"",IF($AH636=AT$5,VLOOKUP(AJ636,buff!$K:$L,2,FALSE),"")),"")</f>
        <v/>
      </c>
      <c r="AU636" s="6" t="str">
        <f>_xlfn.IFNA(IF(IF($AH636=AU$5,VLOOKUP(AK636,buff!$K:$L,2,FALSE),"")=0,"",IF($AH636=AU$5,VLOOKUP(AK636,buff!$K:$L,2,FALSE),"")),"")</f>
        <v/>
      </c>
      <c r="AV636" s="6" t="str">
        <f>_xlfn.IFNA(IF(IF($AH636=AV$5,VLOOKUP(AL636,buff!$K:$L,2,FALSE),"")=0,"",IF($AH636=AV$5,VLOOKUP(AL636,buff!$K:$L,2,FALSE),"")),"")</f>
        <v/>
      </c>
      <c r="AW636" s="6" t="str">
        <f>_xlfn.IFNA(IF(IF($AH636=AW$5,VLOOKUP(AM636,buff!$K:$L,2,FALSE),"")=0,"",IF($AH636=AW$5,VLOOKUP(AM636,buff!$K:$L,2,FALSE),"")),"")</f>
        <v/>
      </c>
      <c r="AX636" s="6" t="e">
        <f>VLOOKUP(AI636,buff!K:P,6,FALSE)</f>
        <v>#N/A</v>
      </c>
      <c r="AY636" t="e">
        <f t="shared" si="177"/>
        <v>#N/A</v>
      </c>
      <c r="AZ636" t="e">
        <f t="shared" si="177"/>
        <v>#N/A</v>
      </c>
      <c r="BA636">
        <f t="shared" si="178"/>
        <v>2</v>
      </c>
      <c r="BB636">
        <f t="shared" si="179"/>
        <v>1</v>
      </c>
    </row>
    <row r="637" spans="1:54" x14ac:dyDescent="0.15">
      <c r="A637" t="str">
        <f t="shared" si="168"/>
        <v>绝影主动技能2等级11</v>
      </c>
      <c r="B637" s="8">
        <v>631</v>
      </c>
      <c r="C637" s="8" t="str">
        <f>VLOOKUP(G637,角色!A:B,2,FALSE)</f>
        <v>绝影</v>
      </c>
      <c r="D637" s="8" t="str">
        <f t="shared" si="174"/>
        <v>主动技能2</v>
      </c>
      <c r="E637" s="8">
        <f t="shared" si="169"/>
        <v>11</v>
      </c>
      <c r="F637" s="8">
        <f t="shared" si="170"/>
        <v>2</v>
      </c>
      <c r="G637" s="8">
        <f t="shared" si="171"/>
        <v>11</v>
      </c>
      <c r="H637" s="4" t="s">
        <v>258</v>
      </c>
      <c r="I637" s="4" t="s">
        <v>52</v>
      </c>
      <c r="J637" s="4" t="s">
        <v>305</v>
      </c>
      <c r="K637" s="1" t="s">
        <v>103</v>
      </c>
      <c r="L637" s="4" t="s">
        <v>107</v>
      </c>
      <c r="M637" s="4"/>
      <c r="N637" s="4">
        <v>100</v>
      </c>
      <c r="O637" s="4"/>
      <c r="T637" s="6" t="str">
        <f t="shared" si="180"/>
        <v/>
      </c>
      <c r="U637" s="6" t="str">
        <f t="shared" si="181"/>
        <v/>
      </c>
      <c r="Y637">
        <f t="shared" si="183"/>
        <v>50</v>
      </c>
      <c r="Z637">
        <v>100</v>
      </c>
      <c r="AE637">
        <v>0</v>
      </c>
      <c r="AF637" s="23">
        <f t="shared" si="175"/>
        <v>2</v>
      </c>
      <c r="AG637" s="23">
        <f t="shared" si="176"/>
        <v>1</v>
      </c>
      <c r="AN637" s="6" t="str">
        <f>_xlfn.IFNA(IF(IF($AH637=AN$5,VLOOKUP(AI637,buff!$K:$L,2,FALSE),"")=0,"",IF($AH637=AN$5,VLOOKUP(AI637,buff!$K:$L,2,FALSE),"")),"")</f>
        <v/>
      </c>
      <c r="AO637" s="6" t="str">
        <f>_xlfn.IFNA(IF(IF($AH637=AO$5,VLOOKUP(AJ637,buff!$K:$L,2,FALSE),"")=0,"",IF($AH637=AO$5,VLOOKUP(AJ637,buff!$K:$L,2,FALSE),"")),"")</f>
        <v/>
      </c>
      <c r="AP637" s="6" t="str">
        <f>_xlfn.IFNA(IF(IF($AH637=AP$5,VLOOKUP(AK637,buff!$K:$L,2,FALSE),"")=0,"",IF($AH637=AP$5,VLOOKUP(AK637,buff!$K:$L,2,FALSE),"")),"")</f>
        <v/>
      </c>
      <c r="AQ637" s="6" t="str">
        <f>_xlfn.IFNA(IF(IF($AH637=AQ$5,VLOOKUP(AL637,buff!$K:$L,2,FALSE),"")=0,"",IF($AH637=AQ$5,VLOOKUP(AL637,buff!$K:$L,2,FALSE),"")),"")</f>
        <v/>
      </c>
      <c r="AR637" s="6" t="str">
        <f>_xlfn.IFNA(IF(IF($AH637=AR$5,VLOOKUP(AM637,buff!$K:$L,2,FALSE),"")=0,"",IF($AH637=AR$5,VLOOKUP(AM637,buff!$K:$L,2,FALSE),"")),"")</f>
        <v/>
      </c>
      <c r="AS637" s="6" t="str">
        <f>_xlfn.IFNA(IF(IF($AH637=AS$5,VLOOKUP(AI637,buff!$K:$L,2,FALSE),"")=0,"",IF($AH637=AS$5,VLOOKUP(AI637,buff!$K:$L,2,FALSE),"")),"")</f>
        <v/>
      </c>
      <c r="AT637" s="6" t="str">
        <f>_xlfn.IFNA(IF(IF($AH637=AT$5,VLOOKUP(AJ637,buff!$K:$L,2,FALSE),"")=0,"",IF($AH637=AT$5,VLOOKUP(AJ637,buff!$K:$L,2,FALSE),"")),"")</f>
        <v/>
      </c>
      <c r="AU637" s="6" t="str">
        <f>_xlfn.IFNA(IF(IF($AH637=AU$5,VLOOKUP(AK637,buff!$K:$L,2,FALSE),"")=0,"",IF($AH637=AU$5,VLOOKUP(AK637,buff!$K:$L,2,FALSE),"")),"")</f>
        <v/>
      </c>
      <c r="AV637" s="6" t="str">
        <f>_xlfn.IFNA(IF(IF($AH637=AV$5,VLOOKUP(AL637,buff!$K:$L,2,FALSE),"")=0,"",IF($AH637=AV$5,VLOOKUP(AL637,buff!$K:$L,2,FALSE),"")),"")</f>
        <v/>
      </c>
      <c r="AW637" s="6" t="str">
        <f>_xlfn.IFNA(IF(IF($AH637=AW$5,VLOOKUP(AM637,buff!$K:$L,2,FALSE),"")=0,"",IF($AH637=AW$5,VLOOKUP(AM637,buff!$K:$L,2,FALSE),"")),"")</f>
        <v/>
      </c>
      <c r="AX637" s="6" t="e">
        <f>VLOOKUP(AI637,buff!K:P,6,FALSE)</f>
        <v>#N/A</v>
      </c>
      <c r="AY637" t="e">
        <f t="shared" si="177"/>
        <v>#N/A</v>
      </c>
      <c r="AZ637" t="e">
        <f t="shared" si="177"/>
        <v>#N/A</v>
      </c>
      <c r="BA637">
        <f t="shared" si="178"/>
        <v>2</v>
      </c>
      <c r="BB637">
        <f t="shared" si="179"/>
        <v>1</v>
      </c>
    </row>
    <row r="638" spans="1:54" x14ac:dyDescent="0.15">
      <c r="A638" t="str">
        <f t="shared" si="168"/>
        <v>绝影主动技能2等级12</v>
      </c>
      <c r="B638" s="8">
        <v>632</v>
      </c>
      <c r="C638" s="8" t="str">
        <f>VLOOKUP(G638,角色!A:B,2,FALSE)</f>
        <v>绝影</v>
      </c>
      <c r="D638" s="8" t="str">
        <f t="shared" si="174"/>
        <v>主动技能2</v>
      </c>
      <c r="E638" s="8">
        <f t="shared" si="169"/>
        <v>12</v>
      </c>
      <c r="F638" s="8">
        <f t="shared" si="170"/>
        <v>2</v>
      </c>
      <c r="G638" s="8">
        <f t="shared" si="171"/>
        <v>11</v>
      </c>
      <c r="H638" s="4" t="s">
        <v>258</v>
      </c>
      <c r="I638" s="4" t="s">
        <v>52</v>
      </c>
      <c r="J638" s="4" t="s">
        <v>305</v>
      </c>
      <c r="K638" s="1" t="s">
        <v>103</v>
      </c>
      <c r="L638" s="4" t="s">
        <v>107</v>
      </c>
      <c r="M638" s="4"/>
      <c r="N638" s="4">
        <v>100</v>
      </c>
      <c r="O638" s="4"/>
      <c r="T638" s="6" t="str">
        <f t="shared" si="180"/>
        <v/>
      </c>
      <c r="U638" s="6" t="str">
        <f t="shared" si="181"/>
        <v/>
      </c>
      <c r="Y638">
        <f t="shared" si="183"/>
        <v>50</v>
      </c>
      <c r="Z638">
        <v>100</v>
      </c>
      <c r="AE638">
        <v>0</v>
      </c>
      <c r="AF638" s="23">
        <f t="shared" si="175"/>
        <v>2</v>
      </c>
      <c r="AG638" s="23">
        <f t="shared" si="176"/>
        <v>1</v>
      </c>
      <c r="AN638" s="6" t="str">
        <f>_xlfn.IFNA(IF(IF($AH638=AN$5,VLOOKUP(AI638,buff!$K:$L,2,FALSE),"")=0,"",IF($AH638=AN$5,VLOOKUP(AI638,buff!$K:$L,2,FALSE),"")),"")</f>
        <v/>
      </c>
      <c r="AO638" s="6" t="str">
        <f>_xlfn.IFNA(IF(IF($AH638=AO$5,VLOOKUP(AJ638,buff!$K:$L,2,FALSE),"")=0,"",IF($AH638=AO$5,VLOOKUP(AJ638,buff!$K:$L,2,FALSE),"")),"")</f>
        <v/>
      </c>
      <c r="AP638" s="6" t="str">
        <f>_xlfn.IFNA(IF(IF($AH638=AP$5,VLOOKUP(AK638,buff!$K:$L,2,FALSE),"")=0,"",IF($AH638=AP$5,VLOOKUP(AK638,buff!$K:$L,2,FALSE),"")),"")</f>
        <v/>
      </c>
      <c r="AQ638" s="6" t="str">
        <f>_xlfn.IFNA(IF(IF($AH638=AQ$5,VLOOKUP(AL638,buff!$K:$L,2,FALSE),"")=0,"",IF($AH638=AQ$5,VLOOKUP(AL638,buff!$K:$L,2,FALSE),"")),"")</f>
        <v/>
      </c>
      <c r="AR638" s="6" t="str">
        <f>_xlfn.IFNA(IF(IF($AH638=AR$5,VLOOKUP(AM638,buff!$K:$L,2,FALSE),"")=0,"",IF($AH638=AR$5,VLOOKUP(AM638,buff!$K:$L,2,FALSE),"")),"")</f>
        <v/>
      </c>
      <c r="AS638" s="6" t="str">
        <f>_xlfn.IFNA(IF(IF($AH638=AS$5,VLOOKUP(AI638,buff!$K:$L,2,FALSE),"")=0,"",IF($AH638=AS$5,VLOOKUP(AI638,buff!$K:$L,2,FALSE),"")),"")</f>
        <v/>
      </c>
      <c r="AT638" s="6" t="str">
        <f>_xlfn.IFNA(IF(IF($AH638=AT$5,VLOOKUP(AJ638,buff!$K:$L,2,FALSE),"")=0,"",IF($AH638=AT$5,VLOOKUP(AJ638,buff!$K:$L,2,FALSE),"")),"")</f>
        <v/>
      </c>
      <c r="AU638" s="6" t="str">
        <f>_xlfn.IFNA(IF(IF($AH638=AU$5,VLOOKUP(AK638,buff!$K:$L,2,FALSE),"")=0,"",IF($AH638=AU$5,VLOOKUP(AK638,buff!$K:$L,2,FALSE),"")),"")</f>
        <v/>
      </c>
      <c r="AV638" s="6" t="str">
        <f>_xlfn.IFNA(IF(IF($AH638=AV$5,VLOOKUP(AL638,buff!$K:$L,2,FALSE),"")=0,"",IF($AH638=AV$5,VLOOKUP(AL638,buff!$K:$L,2,FALSE),"")),"")</f>
        <v/>
      </c>
      <c r="AW638" s="6" t="str">
        <f>_xlfn.IFNA(IF(IF($AH638=AW$5,VLOOKUP(AM638,buff!$K:$L,2,FALSE),"")=0,"",IF($AH638=AW$5,VLOOKUP(AM638,buff!$K:$L,2,FALSE),"")),"")</f>
        <v/>
      </c>
      <c r="AX638" s="6" t="e">
        <f>VLOOKUP(AI638,buff!K:P,6,FALSE)</f>
        <v>#N/A</v>
      </c>
      <c r="AY638" t="e">
        <f t="shared" si="177"/>
        <v>#N/A</v>
      </c>
      <c r="AZ638" t="e">
        <f t="shared" si="177"/>
        <v>#N/A</v>
      </c>
      <c r="BA638">
        <f t="shared" si="178"/>
        <v>2</v>
      </c>
      <c r="BB638">
        <f t="shared" si="179"/>
        <v>1</v>
      </c>
    </row>
    <row r="639" spans="1:54" x14ac:dyDescent="0.15">
      <c r="A639" t="str">
        <f t="shared" si="168"/>
        <v>绝影主动技能2等级13</v>
      </c>
      <c r="B639" s="8">
        <v>633</v>
      </c>
      <c r="C639" s="8" t="str">
        <f>VLOOKUP(G639,角色!A:B,2,FALSE)</f>
        <v>绝影</v>
      </c>
      <c r="D639" s="8" t="str">
        <f t="shared" si="174"/>
        <v>主动技能2</v>
      </c>
      <c r="E639" s="8">
        <f t="shared" si="169"/>
        <v>13</v>
      </c>
      <c r="F639" s="8">
        <f t="shared" si="170"/>
        <v>2</v>
      </c>
      <c r="G639" s="8">
        <f t="shared" si="171"/>
        <v>11</v>
      </c>
      <c r="H639" s="4" t="s">
        <v>258</v>
      </c>
      <c r="I639" s="4" t="s">
        <v>52</v>
      </c>
      <c r="J639" s="4" t="s">
        <v>305</v>
      </c>
      <c r="K639" s="1" t="s">
        <v>103</v>
      </c>
      <c r="L639" s="4" t="s">
        <v>107</v>
      </c>
      <c r="M639" s="4"/>
      <c r="N639" s="4">
        <v>100</v>
      </c>
      <c r="O639" s="4"/>
      <c r="T639" s="6" t="str">
        <f t="shared" si="180"/>
        <v/>
      </c>
      <c r="U639" s="6" t="str">
        <f t="shared" si="181"/>
        <v/>
      </c>
      <c r="Y639">
        <f t="shared" si="183"/>
        <v>50</v>
      </c>
      <c r="Z639">
        <v>100</v>
      </c>
      <c r="AE639">
        <v>0</v>
      </c>
      <c r="AF639" s="23">
        <f t="shared" si="175"/>
        <v>2</v>
      </c>
      <c r="AG639" s="23">
        <f t="shared" si="176"/>
        <v>1</v>
      </c>
      <c r="AN639" s="6" t="str">
        <f>_xlfn.IFNA(IF(IF($AH639=AN$5,VLOOKUP(AI639,buff!$K:$L,2,FALSE),"")=0,"",IF($AH639=AN$5,VLOOKUP(AI639,buff!$K:$L,2,FALSE),"")),"")</f>
        <v/>
      </c>
      <c r="AO639" s="6" t="str">
        <f>_xlfn.IFNA(IF(IF($AH639=AO$5,VLOOKUP(AJ639,buff!$K:$L,2,FALSE),"")=0,"",IF($AH639=AO$5,VLOOKUP(AJ639,buff!$K:$L,2,FALSE),"")),"")</f>
        <v/>
      </c>
      <c r="AP639" s="6" t="str">
        <f>_xlfn.IFNA(IF(IF($AH639=AP$5,VLOOKUP(AK639,buff!$K:$L,2,FALSE),"")=0,"",IF($AH639=AP$5,VLOOKUP(AK639,buff!$K:$L,2,FALSE),"")),"")</f>
        <v/>
      </c>
      <c r="AQ639" s="6" t="str">
        <f>_xlfn.IFNA(IF(IF($AH639=AQ$5,VLOOKUP(AL639,buff!$K:$L,2,FALSE),"")=0,"",IF($AH639=AQ$5,VLOOKUP(AL639,buff!$K:$L,2,FALSE),"")),"")</f>
        <v/>
      </c>
      <c r="AR639" s="6" t="str">
        <f>_xlfn.IFNA(IF(IF($AH639=AR$5,VLOOKUP(AM639,buff!$K:$L,2,FALSE),"")=0,"",IF($AH639=AR$5,VLOOKUP(AM639,buff!$K:$L,2,FALSE),"")),"")</f>
        <v/>
      </c>
      <c r="AS639" s="6" t="str">
        <f>_xlfn.IFNA(IF(IF($AH639=AS$5,VLOOKUP(AI639,buff!$K:$L,2,FALSE),"")=0,"",IF($AH639=AS$5,VLOOKUP(AI639,buff!$K:$L,2,FALSE),"")),"")</f>
        <v/>
      </c>
      <c r="AT639" s="6" t="str">
        <f>_xlfn.IFNA(IF(IF($AH639=AT$5,VLOOKUP(AJ639,buff!$K:$L,2,FALSE),"")=0,"",IF($AH639=AT$5,VLOOKUP(AJ639,buff!$K:$L,2,FALSE),"")),"")</f>
        <v/>
      </c>
      <c r="AU639" s="6" t="str">
        <f>_xlfn.IFNA(IF(IF($AH639=AU$5,VLOOKUP(AK639,buff!$K:$L,2,FALSE),"")=0,"",IF($AH639=AU$5,VLOOKUP(AK639,buff!$K:$L,2,FALSE),"")),"")</f>
        <v/>
      </c>
      <c r="AV639" s="6" t="str">
        <f>_xlfn.IFNA(IF(IF($AH639=AV$5,VLOOKUP(AL639,buff!$K:$L,2,FALSE),"")=0,"",IF($AH639=AV$5,VLOOKUP(AL639,buff!$K:$L,2,FALSE),"")),"")</f>
        <v/>
      </c>
      <c r="AW639" s="6" t="str">
        <f>_xlfn.IFNA(IF(IF($AH639=AW$5,VLOOKUP(AM639,buff!$K:$L,2,FALSE),"")=0,"",IF($AH639=AW$5,VLOOKUP(AM639,buff!$K:$L,2,FALSE),"")),"")</f>
        <v/>
      </c>
      <c r="AX639" s="6" t="e">
        <f>VLOOKUP(AI639,buff!K:P,6,FALSE)</f>
        <v>#N/A</v>
      </c>
      <c r="AY639" t="e">
        <f t="shared" si="177"/>
        <v>#N/A</v>
      </c>
      <c r="AZ639" t="e">
        <f t="shared" si="177"/>
        <v>#N/A</v>
      </c>
      <c r="BA639">
        <f t="shared" si="178"/>
        <v>2</v>
      </c>
      <c r="BB639">
        <f t="shared" si="179"/>
        <v>1</v>
      </c>
    </row>
    <row r="640" spans="1:54" x14ac:dyDescent="0.15">
      <c r="A640" t="str">
        <f t="shared" si="168"/>
        <v>绝影主动技能2等级14</v>
      </c>
      <c r="B640" s="8">
        <v>634</v>
      </c>
      <c r="C640" s="8" t="str">
        <f>VLOOKUP(G640,角色!A:B,2,FALSE)</f>
        <v>绝影</v>
      </c>
      <c r="D640" s="8" t="str">
        <f t="shared" si="174"/>
        <v>主动技能2</v>
      </c>
      <c r="E640" s="8">
        <f t="shared" si="169"/>
        <v>14</v>
      </c>
      <c r="F640" s="8">
        <f t="shared" si="170"/>
        <v>2</v>
      </c>
      <c r="G640" s="8">
        <f t="shared" si="171"/>
        <v>11</v>
      </c>
      <c r="H640" s="4" t="s">
        <v>258</v>
      </c>
      <c r="I640" s="4" t="s">
        <v>52</v>
      </c>
      <c r="J640" s="4" t="s">
        <v>305</v>
      </c>
      <c r="K640" s="1" t="s">
        <v>103</v>
      </c>
      <c r="L640" s="4" t="s">
        <v>107</v>
      </c>
      <c r="M640" s="4"/>
      <c r="N640" s="4">
        <v>100</v>
      </c>
      <c r="O640" s="4"/>
      <c r="T640" s="6" t="str">
        <f t="shared" si="180"/>
        <v/>
      </c>
      <c r="U640" s="6" t="str">
        <f t="shared" si="181"/>
        <v/>
      </c>
      <c r="Y640">
        <f t="shared" si="183"/>
        <v>50</v>
      </c>
      <c r="Z640">
        <v>100</v>
      </c>
      <c r="AE640">
        <v>0</v>
      </c>
      <c r="AF640" s="23">
        <f t="shared" si="175"/>
        <v>2</v>
      </c>
      <c r="AG640" s="23">
        <f t="shared" si="176"/>
        <v>1</v>
      </c>
      <c r="AN640" s="6" t="str">
        <f>_xlfn.IFNA(IF(IF($AH640=AN$5,VLOOKUP(AI640,buff!$K:$L,2,FALSE),"")=0,"",IF($AH640=AN$5,VLOOKUP(AI640,buff!$K:$L,2,FALSE),"")),"")</f>
        <v/>
      </c>
      <c r="AO640" s="6" t="str">
        <f>_xlfn.IFNA(IF(IF($AH640=AO$5,VLOOKUP(AJ640,buff!$K:$L,2,FALSE),"")=0,"",IF($AH640=AO$5,VLOOKUP(AJ640,buff!$K:$L,2,FALSE),"")),"")</f>
        <v/>
      </c>
      <c r="AP640" s="6" t="str">
        <f>_xlfn.IFNA(IF(IF($AH640=AP$5,VLOOKUP(AK640,buff!$K:$L,2,FALSE),"")=0,"",IF($AH640=AP$5,VLOOKUP(AK640,buff!$K:$L,2,FALSE),"")),"")</f>
        <v/>
      </c>
      <c r="AQ640" s="6" t="str">
        <f>_xlfn.IFNA(IF(IF($AH640=AQ$5,VLOOKUP(AL640,buff!$K:$L,2,FALSE),"")=0,"",IF($AH640=AQ$5,VLOOKUP(AL640,buff!$K:$L,2,FALSE),"")),"")</f>
        <v/>
      </c>
      <c r="AR640" s="6" t="str">
        <f>_xlfn.IFNA(IF(IF($AH640=AR$5,VLOOKUP(AM640,buff!$K:$L,2,FALSE),"")=0,"",IF($AH640=AR$5,VLOOKUP(AM640,buff!$K:$L,2,FALSE),"")),"")</f>
        <v/>
      </c>
      <c r="AS640" s="6" t="str">
        <f>_xlfn.IFNA(IF(IF($AH640=AS$5,VLOOKUP(AI640,buff!$K:$L,2,FALSE),"")=0,"",IF($AH640=AS$5,VLOOKUP(AI640,buff!$K:$L,2,FALSE),"")),"")</f>
        <v/>
      </c>
      <c r="AT640" s="6" t="str">
        <f>_xlfn.IFNA(IF(IF($AH640=AT$5,VLOOKUP(AJ640,buff!$K:$L,2,FALSE),"")=0,"",IF($AH640=AT$5,VLOOKUP(AJ640,buff!$K:$L,2,FALSE),"")),"")</f>
        <v/>
      </c>
      <c r="AU640" s="6" t="str">
        <f>_xlfn.IFNA(IF(IF($AH640=AU$5,VLOOKUP(AK640,buff!$K:$L,2,FALSE),"")=0,"",IF($AH640=AU$5,VLOOKUP(AK640,buff!$K:$L,2,FALSE),"")),"")</f>
        <v/>
      </c>
      <c r="AV640" s="6" t="str">
        <f>_xlfn.IFNA(IF(IF($AH640=AV$5,VLOOKUP(AL640,buff!$K:$L,2,FALSE),"")=0,"",IF($AH640=AV$5,VLOOKUP(AL640,buff!$K:$L,2,FALSE),"")),"")</f>
        <v/>
      </c>
      <c r="AW640" s="6" t="str">
        <f>_xlfn.IFNA(IF(IF($AH640=AW$5,VLOOKUP(AM640,buff!$K:$L,2,FALSE),"")=0,"",IF($AH640=AW$5,VLOOKUP(AM640,buff!$K:$L,2,FALSE),"")),"")</f>
        <v/>
      </c>
      <c r="AX640" s="6" t="e">
        <f>VLOOKUP(AI640,buff!K:P,6,FALSE)</f>
        <v>#N/A</v>
      </c>
      <c r="AY640" t="e">
        <f t="shared" si="177"/>
        <v>#N/A</v>
      </c>
      <c r="AZ640" t="e">
        <f t="shared" si="177"/>
        <v>#N/A</v>
      </c>
      <c r="BA640">
        <f t="shared" si="178"/>
        <v>2</v>
      </c>
      <c r="BB640">
        <f t="shared" si="179"/>
        <v>1</v>
      </c>
    </row>
    <row r="641" spans="1:54" x14ac:dyDescent="0.15">
      <c r="A641" t="str">
        <f t="shared" si="168"/>
        <v>绝影主动技能2等级15</v>
      </c>
      <c r="B641" s="8">
        <v>635</v>
      </c>
      <c r="C641" s="8" t="str">
        <f>VLOOKUP(G641,角色!A:B,2,FALSE)</f>
        <v>绝影</v>
      </c>
      <c r="D641" s="8" t="str">
        <f t="shared" si="174"/>
        <v>主动技能2</v>
      </c>
      <c r="E641" s="8">
        <f t="shared" si="169"/>
        <v>15</v>
      </c>
      <c r="F641" s="8">
        <f t="shared" si="170"/>
        <v>2</v>
      </c>
      <c r="G641" s="8">
        <f t="shared" si="171"/>
        <v>11</v>
      </c>
      <c r="H641" s="4" t="s">
        <v>258</v>
      </c>
      <c r="I641" s="4" t="s">
        <v>52</v>
      </c>
      <c r="J641" s="4" t="s">
        <v>305</v>
      </c>
      <c r="K641" s="1" t="s">
        <v>103</v>
      </c>
      <c r="L641" s="4" t="s">
        <v>107</v>
      </c>
      <c r="M641" s="4"/>
      <c r="N641" s="4">
        <v>100</v>
      </c>
      <c r="O641" s="4"/>
      <c r="T641" s="6" t="str">
        <f t="shared" si="180"/>
        <v/>
      </c>
      <c r="U641" s="6" t="str">
        <f t="shared" si="181"/>
        <v/>
      </c>
      <c r="Y641">
        <f t="shared" si="183"/>
        <v>50</v>
      </c>
      <c r="Z641">
        <v>100</v>
      </c>
      <c r="AE641">
        <v>0</v>
      </c>
      <c r="AF641" s="23">
        <f t="shared" si="175"/>
        <v>2</v>
      </c>
      <c r="AG641" s="23">
        <f t="shared" si="176"/>
        <v>1</v>
      </c>
      <c r="AN641" s="6" t="str">
        <f>_xlfn.IFNA(IF(IF($AH641=AN$5,VLOOKUP(AI641,buff!$K:$L,2,FALSE),"")=0,"",IF($AH641=AN$5,VLOOKUP(AI641,buff!$K:$L,2,FALSE),"")),"")</f>
        <v/>
      </c>
      <c r="AO641" s="6" t="str">
        <f>_xlfn.IFNA(IF(IF($AH641=AO$5,VLOOKUP(AJ641,buff!$K:$L,2,FALSE),"")=0,"",IF($AH641=AO$5,VLOOKUP(AJ641,buff!$K:$L,2,FALSE),"")),"")</f>
        <v/>
      </c>
      <c r="AP641" s="6" t="str">
        <f>_xlfn.IFNA(IF(IF($AH641=AP$5,VLOOKUP(AK641,buff!$K:$L,2,FALSE),"")=0,"",IF($AH641=AP$5,VLOOKUP(AK641,buff!$K:$L,2,FALSE),"")),"")</f>
        <v/>
      </c>
      <c r="AQ641" s="6" t="str">
        <f>_xlfn.IFNA(IF(IF($AH641=AQ$5,VLOOKUP(AL641,buff!$K:$L,2,FALSE),"")=0,"",IF($AH641=AQ$5,VLOOKUP(AL641,buff!$K:$L,2,FALSE),"")),"")</f>
        <v/>
      </c>
      <c r="AR641" s="6" t="str">
        <f>_xlfn.IFNA(IF(IF($AH641=AR$5,VLOOKUP(AM641,buff!$K:$L,2,FALSE),"")=0,"",IF($AH641=AR$5,VLOOKUP(AM641,buff!$K:$L,2,FALSE),"")),"")</f>
        <v/>
      </c>
      <c r="AS641" s="6" t="str">
        <f>_xlfn.IFNA(IF(IF($AH641=AS$5,VLOOKUP(AI641,buff!$K:$L,2,FALSE),"")=0,"",IF($AH641=AS$5,VLOOKUP(AI641,buff!$K:$L,2,FALSE),"")),"")</f>
        <v/>
      </c>
      <c r="AT641" s="6" t="str">
        <f>_xlfn.IFNA(IF(IF($AH641=AT$5,VLOOKUP(AJ641,buff!$K:$L,2,FALSE),"")=0,"",IF($AH641=AT$5,VLOOKUP(AJ641,buff!$K:$L,2,FALSE),"")),"")</f>
        <v/>
      </c>
      <c r="AU641" s="6" t="str">
        <f>_xlfn.IFNA(IF(IF($AH641=AU$5,VLOOKUP(AK641,buff!$K:$L,2,FALSE),"")=0,"",IF($AH641=AU$5,VLOOKUP(AK641,buff!$K:$L,2,FALSE),"")),"")</f>
        <v/>
      </c>
      <c r="AV641" s="6" t="str">
        <f>_xlfn.IFNA(IF(IF($AH641=AV$5,VLOOKUP(AL641,buff!$K:$L,2,FALSE),"")=0,"",IF($AH641=AV$5,VLOOKUP(AL641,buff!$K:$L,2,FALSE),"")),"")</f>
        <v/>
      </c>
      <c r="AW641" s="6" t="str">
        <f>_xlfn.IFNA(IF(IF($AH641=AW$5,VLOOKUP(AM641,buff!$K:$L,2,FALSE),"")=0,"",IF($AH641=AW$5,VLOOKUP(AM641,buff!$K:$L,2,FALSE),"")),"")</f>
        <v/>
      </c>
      <c r="AX641" s="6" t="e">
        <f>VLOOKUP(AI641,buff!K:P,6,FALSE)</f>
        <v>#N/A</v>
      </c>
      <c r="AY641" t="e">
        <f t="shared" si="177"/>
        <v>#N/A</v>
      </c>
      <c r="AZ641" t="e">
        <f t="shared" si="177"/>
        <v>#N/A</v>
      </c>
      <c r="BA641">
        <f t="shared" si="178"/>
        <v>2</v>
      </c>
      <c r="BB641">
        <f t="shared" si="179"/>
        <v>1</v>
      </c>
    </row>
    <row r="642" spans="1:54" x14ac:dyDescent="0.15">
      <c r="A642" t="str">
        <f t="shared" si="168"/>
        <v>绝影主动技能2等级16</v>
      </c>
      <c r="B642" s="8">
        <v>636</v>
      </c>
      <c r="C642" s="8" t="str">
        <f>VLOOKUP(G642,角色!A:B,2,FALSE)</f>
        <v>绝影</v>
      </c>
      <c r="D642" s="8" t="str">
        <f t="shared" si="174"/>
        <v>主动技能2</v>
      </c>
      <c r="E642" s="8">
        <f t="shared" si="169"/>
        <v>16</v>
      </c>
      <c r="F642" s="8">
        <f t="shared" si="170"/>
        <v>2</v>
      </c>
      <c r="G642" s="8">
        <f t="shared" si="171"/>
        <v>11</v>
      </c>
      <c r="H642" s="4" t="s">
        <v>258</v>
      </c>
      <c r="I642" s="4" t="s">
        <v>52</v>
      </c>
      <c r="J642" s="4" t="s">
        <v>305</v>
      </c>
      <c r="K642" s="1" t="s">
        <v>103</v>
      </c>
      <c r="L642" s="4" t="s">
        <v>107</v>
      </c>
      <c r="M642" s="4"/>
      <c r="N642" s="4">
        <v>100</v>
      </c>
      <c r="O642" s="4"/>
      <c r="T642" s="6" t="str">
        <f t="shared" si="180"/>
        <v/>
      </c>
      <c r="U642" s="6" t="str">
        <f t="shared" si="181"/>
        <v/>
      </c>
      <c r="Y642">
        <f t="shared" si="183"/>
        <v>50</v>
      </c>
      <c r="Z642">
        <v>100</v>
      </c>
      <c r="AE642">
        <v>0</v>
      </c>
      <c r="AF642" s="23">
        <f t="shared" si="175"/>
        <v>2</v>
      </c>
      <c r="AG642" s="23">
        <f t="shared" si="176"/>
        <v>1</v>
      </c>
      <c r="AN642" s="6" t="str">
        <f>_xlfn.IFNA(IF(IF($AH642=AN$5,VLOOKUP(AI642,buff!$K:$L,2,FALSE),"")=0,"",IF($AH642=AN$5,VLOOKUP(AI642,buff!$K:$L,2,FALSE),"")),"")</f>
        <v/>
      </c>
      <c r="AO642" s="6" t="str">
        <f>_xlfn.IFNA(IF(IF($AH642=AO$5,VLOOKUP(AJ642,buff!$K:$L,2,FALSE),"")=0,"",IF($AH642=AO$5,VLOOKUP(AJ642,buff!$K:$L,2,FALSE),"")),"")</f>
        <v/>
      </c>
      <c r="AP642" s="6" t="str">
        <f>_xlfn.IFNA(IF(IF($AH642=AP$5,VLOOKUP(AK642,buff!$K:$L,2,FALSE),"")=0,"",IF($AH642=AP$5,VLOOKUP(AK642,buff!$K:$L,2,FALSE),"")),"")</f>
        <v/>
      </c>
      <c r="AQ642" s="6" t="str">
        <f>_xlfn.IFNA(IF(IF($AH642=AQ$5,VLOOKUP(AL642,buff!$K:$L,2,FALSE),"")=0,"",IF($AH642=AQ$5,VLOOKUP(AL642,buff!$K:$L,2,FALSE),"")),"")</f>
        <v/>
      </c>
      <c r="AR642" s="6" t="str">
        <f>_xlfn.IFNA(IF(IF($AH642=AR$5,VLOOKUP(AM642,buff!$K:$L,2,FALSE),"")=0,"",IF($AH642=AR$5,VLOOKUP(AM642,buff!$K:$L,2,FALSE),"")),"")</f>
        <v/>
      </c>
      <c r="AS642" s="6" t="str">
        <f>_xlfn.IFNA(IF(IF($AH642=AS$5,VLOOKUP(AI642,buff!$K:$L,2,FALSE),"")=0,"",IF($AH642=AS$5,VLOOKUP(AI642,buff!$K:$L,2,FALSE),"")),"")</f>
        <v/>
      </c>
      <c r="AT642" s="6" t="str">
        <f>_xlfn.IFNA(IF(IF($AH642=AT$5,VLOOKUP(AJ642,buff!$K:$L,2,FALSE),"")=0,"",IF($AH642=AT$5,VLOOKUP(AJ642,buff!$K:$L,2,FALSE),"")),"")</f>
        <v/>
      </c>
      <c r="AU642" s="6" t="str">
        <f>_xlfn.IFNA(IF(IF($AH642=AU$5,VLOOKUP(AK642,buff!$K:$L,2,FALSE),"")=0,"",IF($AH642=AU$5,VLOOKUP(AK642,buff!$K:$L,2,FALSE),"")),"")</f>
        <v/>
      </c>
      <c r="AV642" s="6" t="str">
        <f>_xlfn.IFNA(IF(IF($AH642=AV$5,VLOOKUP(AL642,buff!$K:$L,2,FALSE),"")=0,"",IF($AH642=AV$5,VLOOKUP(AL642,buff!$K:$L,2,FALSE),"")),"")</f>
        <v/>
      </c>
      <c r="AW642" s="6" t="str">
        <f>_xlfn.IFNA(IF(IF($AH642=AW$5,VLOOKUP(AM642,buff!$K:$L,2,FALSE),"")=0,"",IF($AH642=AW$5,VLOOKUP(AM642,buff!$K:$L,2,FALSE),"")),"")</f>
        <v/>
      </c>
      <c r="AX642" s="6" t="e">
        <f>VLOOKUP(AI642,buff!K:P,6,FALSE)</f>
        <v>#N/A</v>
      </c>
      <c r="AY642" t="e">
        <f t="shared" si="177"/>
        <v>#N/A</v>
      </c>
      <c r="AZ642" t="e">
        <f t="shared" si="177"/>
        <v>#N/A</v>
      </c>
      <c r="BA642">
        <f t="shared" si="178"/>
        <v>2</v>
      </c>
      <c r="BB642">
        <f t="shared" si="179"/>
        <v>1</v>
      </c>
    </row>
    <row r="643" spans="1:54" x14ac:dyDescent="0.15">
      <c r="A643" t="str">
        <f t="shared" si="168"/>
        <v>绝影主动技能2等级17</v>
      </c>
      <c r="B643" s="8">
        <v>637</v>
      </c>
      <c r="C643" s="8" t="str">
        <f>VLOOKUP(G643,角色!A:B,2,FALSE)</f>
        <v>绝影</v>
      </c>
      <c r="D643" s="8" t="str">
        <f t="shared" si="174"/>
        <v>主动技能2</v>
      </c>
      <c r="E643" s="8">
        <f t="shared" si="169"/>
        <v>17</v>
      </c>
      <c r="F643" s="8">
        <f t="shared" si="170"/>
        <v>2</v>
      </c>
      <c r="G643" s="8">
        <f t="shared" si="171"/>
        <v>11</v>
      </c>
      <c r="H643" s="4" t="s">
        <v>258</v>
      </c>
      <c r="I643" s="4" t="s">
        <v>52</v>
      </c>
      <c r="J643" s="4" t="s">
        <v>305</v>
      </c>
      <c r="K643" s="1" t="s">
        <v>103</v>
      </c>
      <c r="L643" s="4" t="s">
        <v>107</v>
      </c>
      <c r="M643" s="4"/>
      <c r="N643" s="4">
        <v>100</v>
      </c>
      <c r="O643" s="4"/>
      <c r="T643" s="6" t="str">
        <f t="shared" si="180"/>
        <v/>
      </c>
      <c r="U643" s="6" t="str">
        <f t="shared" si="181"/>
        <v/>
      </c>
      <c r="Y643">
        <f t="shared" si="183"/>
        <v>50</v>
      </c>
      <c r="Z643">
        <v>100</v>
      </c>
      <c r="AE643">
        <v>0</v>
      </c>
      <c r="AF643" s="23">
        <f t="shared" si="175"/>
        <v>2</v>
      </c>
      <c r="AG643" s="23">
        <f t="shared" si="176"/>
        <v>1</v>
      </c>
      <c r="AN643" s="6" t="str">
        <f>_xlfn.IFNA(IF(IF($AH643=AN$5,VLOOKUP(AI643,buff!$K:$L,2,FALSE),"")=0,"",IF($AH643=AN$5,VLOOKUP(AI643,buff!$K:$L,2,FALSE),"")),"")</f>
        <v/>
      </c>
      <c r="AO643" s="6" t="str">
        <f>_xlfn.IFNA(IF(IF($AH643=AO$5,VLOOKUP(AJ643,buff!$K:$L,2,FALSE),"")=0,"",IF($AH643=AO$5,VLOOKUP(AJ643,buff!$K:$L,2,FALSE),"")),"")</f>
        <v/>
      </c>
      <c r="AP643" s="6" t="str">
        <f>_xlfn.IFNA(IF(IF($AH643=AP$5,VLOOKUP(AK643,buff!$K:$L,2,FALSE),"")=0,"",IF($AH643=AP$5,VLOOKUP(AK643,buff!$K:$L,2,FALSE),"")),"")</f>
        <v/>
      </c>
      <c r="AQ643" s="6" t="str">
        <f>_xlfn.IFNA(IF(IF($AH643=AQ$5,VLOOKUP(AL643,buff!$K:$L,2,FALSE),"")=0,"",IF($AH643=AQ$5,VLOOKUP(AL643,buff!$K:$L,2,FALSE),"")),"")</f>
        <v/>
      </c>
      <c r="AR643" s="6" t="str">
        <f>_xlfn.IFNA(IF(IF($AH643=AR$5,VLOOKUP(AM643,buff!$K:$L,2,FALSE),"")=0,"",IF($AH643=AR$5,VLOOKUP(AM643,buff!$K:$L,2,FALSE),"")),"")</f>
        <v/>
      </c>
      <c r="AS643" s="6" t="str">
        <f>_xlfn.IFNA(IF(IF($AH643=AS$5,VLOOKUP(AI643,buff!$K:$L,2,FALSE),"")=0,"",IF($AH643=AS$5,VLOOKUP(AI643,buff!$K:$L,2,FALSE),"")),"")</f>
        <v/>
      </c>
      <c r="AT643" s="6" t="str">
        <f>_xlfn.IFNA(IF(IF($AH643=AT$5,VLOOKUP(AJ643,buff!$K:$L,2,FALSE),"")=0,"",IF($AH643=AT$5,VLOOKUP(AJ643,buff!$K:$L,2,FALSE),"")),"")</f>
        <v/>
      </c>
      <c r="AU643" s="6" t="str">
        <f>_xlfn.IFNA(IF(IF($AH643=AU$5,VLOOKUP(AK643,buff!$K:$L,2,FALSE),"")=0,"",IF($AH643=AU$5,VLOOKUP(AK643,buff!$K:$L,2,FALSE),"")),"")</f>
        <v/>
      </c>
      <c r="AV643" s="6" t="str">
        <f>_xlfn.IFNA(IF(IF($AH643=AV$5,VLOOKUP(AL643,buff!$K:$L,2,FALSE),"")=0,"",IF($AH643=AV$5,VLOOKUP(AL643,buff!$K:$L,2,FALSE),"")),"")</f>
        <v/>
      </c>
      <c r="AW643" s="6" t="str">
        <f>_xlfn.IFNA(IF(IF($AH643=AW$5,VLOOKUP(AM643,buff!$K:$L,2,FALSE),"")=0,"",IF($AH643=AW$5,VLOOKUP(AM643,buff!$K:$L,2,FALSE),"")),"")</f>
        <v/>
      </c>
      <c r="AX643" s="6" t="e">
        <f>VLOOKUP(AI643,buff!K:P,6,FALSE)</f>
        <v>#N/A</v>
      </c>
      <c r="AY643" t="e">
        <f t="shared" si="177"/>
        <v>#N/A</v>
      </c>
      <c r="AZ643" t="e">
        <f t="shared" si="177"/>
        <v>#N/A</v>
      </c>
      <c r="BA643">
        <f t="shared" si="178"/>
        <v>2</v>
      </c>
      <c r="BB643">
        <f t="shared" si="179"/>
        <v>1</v>
      </c>
    </row>
    <row r="644" spans="1:54" x14ac:dyDescent="0.15">
      <c r="A644" t="str">
        <f t="shared" si="168"/>
        <v>绝影主动技能2等级18</v>
      </c>
      <c r="B644" s="8">
        <v>638</v>
      </c>
      <c r="C644" s="8" t="str">
        <f>VLOOKUP(G644,角色!A:B,2,FALSE)</f>
        <v>绝影</v>
      </c>
      <c r="D644" s="8" t="str">
        <f t="shared" si="174"/>
        <v>主动技能2</v>
      </c>
      <c r="E644" s="8">
        <f t="shared" si="169"/>
        <v>18</v>
      </c>
      <c r="F644" s="8">
        <f t="shared" si="170"/>
        <v>2</v>
      </c>
      <c r="G644" s="8">
        <f t="shared" si="171"/>
        <v>11</v>
      </c>
      <c r="H644" s="4" t="s">
        <v>258</v>
      </c>
      <c r="I644" s="4" t="s">
        <v>52</v>
      </c>
      <c r="J644" s="4" t="s">
        <v>305</v>
      </c>
      <c r="K644" s="1" t="s">
        <v>103</v>
      </c>
      <c r="L644" s="4" t="s">
        <v>107</v>
      </c>
      <c r="M644" s="4"/>
      <c r="N644" s="4">
        <v>100</v>
      </c>
      <c r="O644" s="4"/>
      <c r="T644" s="6" t="str">
        <f t="shared" si="180"/>
        <v/>
      </c>
      <c r="U644" s="6" t="str">
        <f t="shared" si="181"/>
        <v/>
      </c>
      <c r="Y644">
        <f t="shared" si="183"/>
        <v>50</v>
      </c>
      <c r="Z644">
        <v>100</v>
      </c>
      <c r="AE644">
        <v>0</v>
      </c>
      <c r="AF644" s="23">
        <f t="shared" si="175"/>
        <v>2</v>
      </c>
      <c r="AG644" s="23">
        <f t="shared" si="176"/>
        <v>1</v>
      </c>
      <c r="AN644" s="6" t="str">
        <f>_xlfn.IFNA(IF(IF($AH644=AN$5,VLOOKUP(AI644,buff!$K:$L,2,FALSE),"")=0,"",IF($AH644=AN$5,VLOOKUP(AI644,buff!$K:$L,2,FALSE),"")),"")</f>
        <v/>
      </c>
      <c r="AO644" s="6" t="str">
        <f>_xlfn.IFNA(IF(IF($AH644=AO$5,VLOOKUP(AJ644,buff!$K:$L,2,FALSE),"")=0,"",IF($AH644=AO$5,VLOOKUP(AJ644,buff!$K:$L,2,FALSE),"")),"")</f>
        <v/>
      </c>
      <c r="AP644" s="6" t="str">
        <f>_xlfn.IFNA(IF(IF($AH644=AP$5,VLOOKUP(AK644,buff!$K:$L,2,FALSE),"")=0,"",IF($AH644=AP$5,VLOOKUP(AK644,buff!$K:$L,2,FALSE),"")),"")</f>
        <v/>
      </c>
      <c r="AQ644" s="6" t="str">
        <f>_xlfn.IFNA(IF(IF($AH644=AQ$5,VLOOKUP(AL644,buff!$K:$L,2,FALSE),"")=0,"",IF($AH644=AQ$5,VLOOKUP(AL644,buff!$K:$L,2,FALSE),"")),"")</f>
        <v/>
      </c>
      <c r="AR644" s="6" t="str">
        <f>_xlfn.IFNA(IF(IF($AH644=AR$5,VLOOKUP(AM644,buff!$K:$L,2,FALSE),"")=0,"",IF($AH644=AR$5,VLOOKUP(AM644,buff!$K:$L,2,FALSE),"")),"")</f>
        <v/>
      </c>
      <c r="AS644" s="6" t="str">
        <f>_xlfn.IFNA(IF(IF($AH644=AS$5,VLOOKUP(AI644,buff!$K:$L,2,FALSE),"")=0,"",IF($AH644=AS$5,VLOOKUP(AI644,buff!$K:$L,2,FALSE),"")),"")</f>
        <v/>
      </c>
      <c r="AT644" s="6" t="str">
        <f>_xlfn.IFNA(IF(IF($AH644=AT$5,VLOOKUP(AJ644,buff!$K:$L,2,FALSE),"")=0,"",IF($AH644=AT$5,VLOOKUP(AJ644,buff!$K:$L,2,FALSE),"")),"")</f>
        <v/>
      </c>
      <c r="AU644" s="6" t="str">
        <f>_xlfn.IFNA(IF(IF($AH644=AU$5,VLOOKUP(AK644,buff!$K:$L,2,FALSE),"")=0,"",IF($AH644=AU$5,VLOOKUP(AK644,buff!$K:$L,2,FALSE),"")),"")</f>
        <v/>
      </c>
      <c r="AV644" s="6" t="str">
        <f>_xlfn.IFNA(IF(IF($AH644=AV$5,VLOOKUP(AL644,buff!$K:$L,2,FALSE),"")=0,"",IF($AH644=AV$5,VLOOKUP(AL644,buff!$K:$L,2,FALSE),"")),"")</f>
        <v/>
      </c>
      <c r="AW644" s="6" t="str">
        <f>_xlfn.IFNA(IF(IF($AH644=AW$5,VLOOKUP(AM644,buff!$K:$L,2,FALSE),"")=0,"",IF($AH644=AW$5,VLOOKUP(AM644,buff!$K:$L,2,FALSE),"")),"")</f>
        <v/>
      </c>
      <c r="AX644" s="6" t="e">
        <f>VLOOKUP(AI644,buff!K:P,6,FALSE)</f>
        <v>#N/A</v>
      </c>
      <c r="AY644" t="e">
        <f t="shared" si="177"/>
        <v>#N/A</v>
      </c>
      <c r="AZ644" t="e">
        <f t="shared" si="177"/>
        <v>#N/A</v>
      </c>
      <c r="BA644">
        <f t="shared" si="178"/>
        <v>2</v>
      </c>
      <c r="BB644">
        <f t="shared" si="179"/>
        <v>1</v>
      </c>
    </row>
    <row r="645" spans="1:54" x14ac:dyDescent="0.15">
      <c r="A645" t="str">
        <f t="shared" si="168"/>
        <v>绝影主动技能2等级19</v>
      </c>
      <c r="B645" s="8">
        <v>639</v>
      </c>
      <c r="C645" s="8" t="str">
        <f>VLOOKUP(G645,角色!A:B,2,FALSE)</f>
        <v>绝影</v>
      </c>
      <c r="D645" s="8" t="str">
        <f t="shared" si="174"/>
        <v>主动技能2</v>
      </c>
      <c r="E645" s="8">
        <f t="shared" si="169"/>
        <v>19</v>
      </c>
      <c r="F645" s="8">
        <f t="shared" si="170"/>
        <v>2</v>
      </c>
      <c r="G645" s="8">
        <f t="shared" si="171"/>
        <v>11</v>
      </c>
      <c r="H645" s="4" t="s">
        <v>258</v>
      </c>
      <c r="I645" s="4" t="s">
        <v>52</v>
      </c>
      <c r="J645" s="4" t="s">
        <v>305</v>
      </c>
      <c r="K645" s="1" t="s">
        <v>103</v>
      </c>
      <c r="L645" s="4" t="s">
        <v>107</v>
      </c>
      <c r="M645" s="4"/>
      <c r="N645" s="4">
        <v>100</v>
      </c>
      <c r="O645" s="4"/>
      <c r="T645" s="6" t="str">
        <f t="shared" si="180"/>
        <v/>
      </c>
      <c r="U645" s="6" t="str">
        <f t="shared" si="181"/>
        <v/>
      </c>
      <c r="Y645">
        <f t="shared" si="183"/>
        <v>50</v>
      </c>
      <c r="Z645">
        <v>100</v>
      </c>
      <c r="AE645">
        <v>0</v>
      </c>
      <c r="AF645" s="23">
        <f t="shared" si="175"/>
        <v>2</v>
      </c>
      <c r="AG645" s="23">
        <f t="shared" si="176"/>
        <v>1</v>
      </c>
      <c r="AN645" s="6" t="str">
        <f>_xlfn.IFNA(IF(IF($AH645=AN$5,VLOOKUP(AI645,buff!$K:$L,2,FALSE),"")=0,"",IF($AH645=AN$5,VLOOKUP(AI645,buff!$K:$L,2,FALSE),"")),"")</f>
        <v/>
      </c>
      <c r="AO645" s="6" t="str">
        <f>_xlfn.IFNA(IF(IF($AH645=AO$5,VLOOKUP(AJ645,buff!$K:$L,2,FALSE),"")=0,"",IF($AH645=AO$5,VLOOKUP(AJ645,buff!$K:$L,2,FALSE),"")),"")</f>
        <v/>
      </c>
      <c r="AP645" s="6" t="str">
        <f>_xlfn.IFNA(IF(IF($AH645=AP$5,VLOOKUP(AK645,buff!$K:$L,2,FALSE),"")=0,"",IF($AH645=AP$5,VLOOKUP(AK645,buff!$K:$L,2,FALSE),"")),"")</f>
        <v/>
      </c>
      <c r="AQ645" s="6" t="str">
        <f>_xlfn.IFNA(IF(IF($AH645=AQ$5,VLOOKUP(AL645,buff!$K:$L,2,FALSE),"")=0,"",IF($AH645=AQ$5,VLOOKUP(AL645,buff!$K:$L,2,FALSE),"")),"")</f>
        <v/>
      </c>
      <c r="AR645" s="6" t="str">
        <f>_xlfn.IFNA(IF(IF($AH645=AR$5,VLOOKUP(AM645,buff!$K:$L,2,FALSE),"")=0,"",IF($AH645=AR$5,VLOOKUP(AM645,buff!$K:$L,2,FALSE),"")),"")</f>
        <v/>
      </c>
      <c r="AS645" s="6" t="str">
        <f>_xlfn.IFNA(IF(IF($AH645=AS$5,VLOOKUP(AI645,buff!$K:$L,2,FALSE),"")=0,"",IF($AH645=AS$5,VLOOKUP(AI645,buff!$K:$L,2,FALSE),"")),"")</f>
        <v/>
      </c>
      <c r="AT645" s="6" t="str">
        <f>_xlfn.IFNA(IF(IF($AH645=AT$5,VLOOKUP(AJ645,buff!$K:$L,2,FALSE),"")=0,"",IF($AH645=AT$5,VLOOKUP(AJ645,buff!$K:$L,2,FALSE),"")),"")</f>
        <v/>
      </c>
      <c r="AU645" s="6" t="str">
        <f>_xlfn.IFNA(IF(IF($AH645=AU$5,VLOOKUP(AK645,buff!$K:$L,2,FALSE),"")=0,"",IF($AH645=AU$5,VLOOKUP(AK645,buff!$K:$L,2,FALSE),"")),"")</f>
        <v/>
      </c>
      <c r="AV645" s="6" t="str">
        <f>_xlfn.IFNA(IF(IF($AH645=AV$5,VLOOKUP(AL645,buff!$K:$L,2,FALSE),"")=0,"",IF($AH645=AV$5,VLOOKUP(AL645,buff!$K:$L,2,FALSE),"")),"")</f>
        <v/>
      </c>
      <c r="AW645" s="6" t="str">
        <f>_xlfn.IFNA(IF(IF($AH645=AW$5,VLOOKUP(AM645,buff!$K:$L,2,FALSE),"")=0,"",IF($AH645=AW$5,VLOOKUP(AM645,buff!$K:$L,2,FALSE),"")),"")</f>
        <v/>
      </c>
      <c r="AX645" s="6" t="e">
        <f>VLOOKUP(AI645,buff!K:P,6,FALSE)</f>
        <v>#N/A</v>
      </c>
      <c r="AY645" t="e">
        <f t="shared" si="177"/>
        <v>#N/A</v>
      </c>
      <c r="AZ645" t="e">
        <f t="shared" si="177"/>
        <v>#N/A</v>
      </c>
      <c r="BA645">
        <f t="shared" si="178"/>
        <v>2</v>
      </c>
      <c r="BB645">
        <f t="shared" si="179"/>
        <v>1</v>
      </c>
    </row>
    <row r="646" spans="1:54" x14ac:dyDescent="0.15">
      <c r="A646" t="str">
        <f t="shared" ref="A646:A709" si="184">C646&amp;D646&amp;$E$6&amp;E646</f>
        <v>绝影主动技能2等级20</v>
      </c>
      <c r="B646" s="8">
        <v>640</v>
      </c>
      <c r="C646" s="8" t="str">
        <f>VLOOKUP(G646,角色!A:B,2,FALSE)</f>
        <v>绝影</v>
      </c>
      <c r="D646" s="8" t="str">
        <f t="shared" si="174"/>
        <v>主动技能2</v>
      </c>
      <c r="E646" s="8">
        <f t="shared" ref="E646:E709" si="185">IF(E645=E$5,1,E645+1)</f>
        <v>20</v>
      </c>
      <c r="F646" s="8">
        <f t="shared" ref="F646:F709" si="186">IF(E646=1,IF(F645=$F$5,1,F645+1),F645)</f>
        <v>2</v>
      </c>
      <c r="G646" s="8">
        <f t="shared" ref="G646:G709" si="187">IF((F646=1)*(E646=1),G645+1,G645)</f>
        <v>11</v>
      </c>
      <c r="H646" s="4" t="s">
        <v>258</v>
      </c>
      <c r="I646" s="4" t="s">
        <v>52</v>
      </c>
      <c r="J646" s="4" t="s">
        <v>305</v>
      </c>
      <c r="K646" s="1" t="s">
        <v>103</v>
      </c>
      <c r="L646" s="4" t="s">
        <v>107</v>
      </c>
      <c r="M646" s="4"/>
      <c r="N646" s="4">
        <v>100</v>
      </c>
      <c r="O646" s="4"/>
      <c r="T646" s="6" t="str">
        <f t="shared" ref="T646:T709" si="188">IF(AN646="","",AN646)&amp;IF(AO646="","","|"&amp;AO646)&amp;IF(AP646="","","|"&amp;AP646)&amp;IF(AQ646="","","|"&amp;AQ646)&amp;IF(AR646="","","|"&amp;AR646)</f>
        <v/>
      </c>
      <c r="U646" s="6" t="str">
        <f t="shared" ref="U646:U709" si="189">IF(AS646="","",AS646)&amp;IF(AT646="","","|"&amp;AT646)&amp;IF(AU646="","","|"&amp;AU646)&amp;IF(AV646="","","|"&amp;AV646)&amp;IF(AW646="","","|"&amp;AW646)</f>
        <v/>
      </c>
      <c r="Y646">
        <f t="shared" si="183"/>
        <v>50</v>
      </c>
      <c r="Z646">
        <v>100</v>
      </c>
      <c r="AE646">
        <v>0</v>
      </c>
      <c r="AF646" s="23">
        <f t="shared" si="175"/>
        <v>2</v>
      </c>
      <c r="AG646" s="23">
        <f t="shared" si="176"/>
        <v>1</v>
      </c>
      <c r="AN646" s="6" t="str">
        <f>_xlfn.IFNA(IF(IF($AH646=AN$5,VLOOKUP(AI646,buff!$K:$L,2,FALSE),"")=0,"",IF($AH646=AN$5,VLOOKUP(AI646,buff!$K:$L,2,FALSE),"")),"")</f>
        <v/>
      </c>
      <c r="AO646" s="6" t="str">
        <f>_xlfn.IFNA(IF(IF($AH646=AO$5,VLOOKUP(AJ646,buff!$K:$L,2,FALSE),"")=0,"",IF($AH646=AO$5,VLOOKUP(AJ646,buff!$K:$L,2,FALSE),"")),"")</f>
        <v/>
      </c>
      <c r="AP646" s="6" t="str">
        <f>_xlfn.IFNA(IF(IF($AH646=AP$5,VLOOKUP(AK646,buff!$K:$L,2,FALSE),"")=0,"",IF($AH646=AP$5,VLOOKUP(AK646,buff!$K:$L,2,FALSE),"")),"")</f>
        <v/>
      </c>
      <c r="AQ646" s="6" t="str">
        <f>_xlfn.IFNA(IF(IF($AH646=AQ$5,VLOOKUP(AL646,buff!$K:$L,2,FALSE),"")=0,"",IF($AH646=AQ$5,VLOOKUP(AL646,buff!$K:$L,2,FALSE),"")),"")</f>
        <v/>
      </c>
      <c r="AR646" s="6" t="str">
        <f>_xlfn.IFNA(IF(IF($AH646=AR$5,VLOOKUP(AM646,buff!$K:$L,2,FALSE),"")=0,"",IF($AH646=AR$5,VLOOKUP(AM646,buff!$K:$L,2,FALSE),"")),"")</f>
        <v/>
      </c>
      <c r="AS646" s="6" t="str">
        <f>_xlfn.IFNA(IF(IF($AH646=AS$5,VLOOKUP(AI646,buff!$K:$L,2,FALSE),"")=0,"",IF($AH646=AS$5,VLOOKUP(AI646,buff!$K:$L,2,FALSE),"")),"")</f>
        <v/>
      </c>
      <c r="AT646" s="6" t="str">
        <f>_xlfn.IFNA(IF(IF($AH646=AT$5,VLOOKUP(AJ646,buff!$K:$L,2,FALSE),"")=0,"",IF($AH646=AT$5,VLOOKUP(AJ646,buff!$K:$L,2,FALSE),"")),"")</f>
        <v/>
      </c>
      <c r="AU646" s="6" t="str">
        <f>_xlfn.IFNA(IF(IF($AH646=AU$5,VLOOKUP(AK646,buff!$K:$L,2,FALSE),"")=0,"",IF($AH646=AU$5,VLOOKUP(AK646,buff!$K:$L,2,FALSE),"")),"")</f>
        <v/>
      </c>
      <c r="AV646" s="6" t="str">
        <f>_xlfn.IFNA(IF(IF($AH646=AV$5,VLOOKUP(AL646,buff!$K:$L,2,FALSE),"")=0,"",IF($AH646=AV$5,VLOOKUP(AL646,buff!$K:$L,2,FALSE),"")),"")</f>
        <v/>
      </c>
      <c r="AW646" s="6" t="str">
        <f>_xlfn.IFNA(IF(IF($AH646=AW$5,VLOOKUP(AM646,buff!$K:$L,2,FALSE),"")=0,"",IF($AH646=AW$5,VLOOKUP(AM646,buff!$K:$L,2,FALSE),"")),"")</f>
        <v/>
      </c>
      <c r="AX646" s="6" t="e">
        <f>VLOOKUP(AI646,buff!K:P,6,FALSE)</f>
        <v>#N/A</v>
      </c>
      <c r="AY646" t="e">
        <f t="shared" si="177"/>
        <v>#N/A</v>
      </c>
      <c r="AZ646" t="e">
        <f t="shared" si="177"/>
        <v>#N/A</v>
      </c>
      <c r="BA646">
        <f t="shared" si="178"/>
        <v>2</v>
      </c>
      <c r="BB646">
        <f t="shared" si="179"/>
        <v>1</v>
      </c>
    </row>
    <row r="647" spans="1:54" x14ac:dyDescent="0.15">
      <c r="A647" t="str">
        <f t="shared" si="184"/>
        <v>绝影主动技能3等级1</v>
      </c>
      <c r="B647" s="8">
        <v>641</v>
      </c>
      <c r="C647" s="8" t="str">
        <f>VLOOKUP(G647,角色!A:B,2,FALSE)</f>
        <v>绝影</v>
      </c>
      <c r="D647" s="8" t="str">
        <f t="shared" si="174"/>
        <v>主动技能3</v>
      </c>
      <c r="E647" s="8">
        <f t="shared" si="185"/>
        <v>1</v>
      </c>
      <c r="F647" s="8">
        <f t="shared" si="186"/>
        <v>3</v>
      </c>
      <c r="G647" s="8">
        <f t="shared" si="187"/>
        <v>11</v>
      </c>
      <c r="H647" s="4" t="s">
        <v>258</v>
      </c>
      <c r="I647" s="4" t="s">
        <v>52</v>
      </c>
      <c r="J647" s="4" t="s">
        <v>305</v>
      </c>
      <c r="K647" s="1" t="s">
        <v>103</v>
      </c>
      <c r="L647" s="4" t="s">
        <v>107</v>
      </c>
      <c r="M647" s="4"/>
      <c r="N647" s="4">
        <v>100</v>
      </c>
      <c r="O647" s="4"/>
      <c r="T647" s="6" t="str">
        <f t="shared" si="188"/>
        <v/>
      </c>
      <c r="U647" s="6" t="str">
        <f t="shared" si="189"/>
        <v/>
      </c>
      <c r="Y647">
        <f t="shared" si="183"/>
        <v>100</v>
      </c>
      <c r="Z647">
        <v>100</v>
      </c>
      <c r="AE647">
        <v>0</v>
      </c>
      <c r="AF647" s="23">
        <f t="shared" si="175"/>
        <v>3</v>
      </c>
      <c r="AG647" s="23">
        <f t="shared" si="176"/>
        <v>2</v>
      </c>
      <c r="AN647" s="6" t="str">
        <f>_xlfn.IFNA(IF(IF($AH647=AN$5,VLOOKUP(AI647,buff!$K:$L,2,FALSE),"")=0,"",IF($AH647=AN$5,VLOOKUP(AI647,buff!$K:$L,2,FALSE),"")),"")</f>
        <v/>
      </c>
      <c r="AO647" s="6" t="str">
        <f>_xlfn.IFNA(IF(IF($AH647=AO$5,VLOOKUP(AJ647,buff!$K:$L,2,FALSE),"")=0,"",IF($AH647=AO$5,VLOOKUP(AJ647,buff!$K:$L,2,FALSE),"")),"")</f>
        <v/>
      </c>
      <c r="AP647" s="6" t="str">
        <f>_xlfn.IFNA(IF(IF($AH647=AP$5,VLOOKUP(AK647,buff!$K:$L,2,FALSE),"")=0,"",IF($AH647=AP$5,VLOOKUP(AK647,buff!$K:$L,2,FALSE),"")),"")</f>
        <v/>
      </c>
      <c r="AQ647" s="6" t="str">
        <f>_xlfn.IFNA(IF(IF($AH647=AQ$5,VLOOKUP(AL647,buff!$K:$L,2,FALSE),"")=0,"",IF($AH647=AQ$5,VLOOKUP(AL647,buff!$K:$L,2,FALSE),"")),"")</f>
        <v/>
      </c>
      <c r="AR647" s="6" t="str">
        <f>_xlfn.IFNA(IF(IF($AH647=AR$5,VLOOKUP(AM647,buff!$K:$L,2,FALSE),"")=0,"",IF($AH647=AR$5,VLOOKUP(AM647,buff!$K:$L,2,FALSE),"")),"")</f>
        <v/>
      </c>
      <c r="AS647" s="6" t="str">
        <f>_xlfn.IFNA(IF(IF($AH647=AS$5,VLOOKUP(AI647,buff!$K:$L,2,FALSE),"")=0,"",IF($AH647=AS$5,VLOOKUP(AI647,buff!$K:$L,2,FALSE),"")),"")</f>
        <v/>
      </c>
      <c r="AT647" s="6" t="str">
        <f>_xlfn.IFNA(IF(IF($AH647=AT$5,VLOOKUP(AJ647,buff!$K:$L,2,FALSE),"")=0,"",IF($AH647=AT$5,VLOOKUP(AJ647,buff!$K:$L,2,FALSE),"")),"")</f>
        <v/>
      </c>
      <c r="AU647" s="6" t="str">
        <f>_xlfn.IFNA(IF(IF($AH647=AU$5,VLOOKUP(AK647,buff!$K:$L,2,FALSE),"")=0,"",IF($AH647=AU$5,VLOOKUP(AK647,buff!$K:$L,2,FALSE),"")),"")</f>
        <v/>
      </c>
      <c r="AV647" s="6" t="str">
        <f>_xlfn.IFNA(IF(IF($AH647=AV$5,VLOOKUP(AL647,buff!$K:$L,2,FALSE),"")=0,"",IF($AH647=AV$5,VLOOKUP(AL647,buff!$K:$L,2,FALSE),"")),"")</f>
        <v/>
      </c>
      <c r="AW647" s="6" t="str">
        <f>_xlfn.IFNA(IF(IF($AH647=AW$5,VLOOKUP(AM647,buff!$K:$L,2,FALSE),"")=0,"",IF($AH647=AW$5,VLOOKUP(AM647,buff!$K:$L,2,FALSE),"")),"")</f>
        <v/>
      </c>
      <c r="AX647" s="6" t="e">
        <f>VLOOKUP(AI647,buff!K:P,6,FALSE)</f>
        <v>#N/A</v>
      </c>
      <c r="AY647" t="e">
        <f t="shared" si="177"/>
        <v>#N/A</v>
      </c>
      <c r="AZ647" t="e">
        <f t="shared" si="177"/>
        <v>#N/A</v>
      </c>
      <c r="BA647">
        <f t="shared" si="178"/>
        <v>3</v>
      </c>
      <c r="BB647">
        <f t="shared" si="179"/>
        <v>2</v>
      </c>
    </row>
    <row r="648" spans="1:54" x14ac:dyDescent="0.15">
      <c r="A648" t="str">
        <f t="shared" si="184"/>
        <v>绝影主动技能3等级2</v>
      </c>
      <c r="B648" s="8">
        <v>642</v>
      </c>
      <c r="C648" s="8" t="str">
        <f>VLOOKUP(G648,角色!A:B,2,FALSE)</f>
        <v>绝影</v>
      </c>
      <c r="D648" s="8" t="str">
        <f t="shared" ref="D648:D711" si="190">$D$4&amp;F648</f>
        <v>主动技能3</v>
      </c>
      <c r="E648" s="8">
        <f t="shared" si="185"/>
        <v>2</v>
      </c>
      <c r="F648" s="8">
        <f t="shared" si="186"/>
        <v>3</v>
      </c>
      <c r="G648" s="8">
        <f t="shared" si="187"/>
        <v>11</v>
      </c>
      <c r="H648" s="4" t="s">
        <v>258</v>
      </c>
      <c r="I648" s="4" t="s">
        <v>52</v>
      </c>
      <c r="J648" s="4" t="s">
        <v>305</v>
      </c>
      <c r="K648" s="1" t="s">
        <v>103</v>
      </c>
      <c r="L648" s="4" t="s">
        <v>107</v>
      </c>
      <c r="M648" s="4"/>
      <c r="N648" s="4">
        <v>100</v>
      </c>
      <c r="O648" s="4"/>
      <c r="T648" s="6" t="str">
        <f t="shared" si="188"/>
        <v/>
      </c>
      <c r="U648" s="6" t="str">
        <f t="shared" si="189"/>
        <v/>
      </c>
      <c r="Y648">
        <f t="shared" si="183"/>
        <v>100</v>
      </c>
      <c r="Z648">
        <v>100</v>
      </c>
      <c r="AE648">
        <v>0</v>
      </c>
      <c r="AF648" s="23">
        <f t="shared" ref="AF648:AF711" si="191">BA648</f>
        <v>3</v>
      </c>
      <c r="AG648" s="23">
        <f t="shared" ref="AG648:AG711" si="192">BB648</f>
        <v>2</v>
      </c>
      <c r="AN648" s="6" t="str">
        <f>_xlfn.IFNA(IF(IF($AH648=AN$5,VLOOKUP(AI648,buff!$K:$L,2,FALSE),"")=0,"",IF($AH648=AN$5,VLOOKUP(AI648,buff!$K:$L,2,FALSE),"")),"")</f>
        <v/>
      </c>
      <c r="AO648" s="6" t="str">
        <f>_xlfn.IFNA(IF(IF($AH648=AO$5,VLOOKUP(AJ648,buff!$K:$L,2,FALSE),"")=0,"",IF($AH648=AO$5,VLOOKUP(AJ648,buff!$K:$L,2,FALSE),"")),"")</f>
        <v/>
      </c>
      <c r="AP648" s="6" t="str">
        <f>_xlfn.IFNA(IF(IF($AH648=AP$5,VLOOKUP(AK648,buff!$K:$L,2,FALSE),"")=0,"",IF($AH648=AP$5,VLOOKUP(AK648,buff!$K:$L,2,FALSE),"")),"")</f>
        <v/>
      </c>
      <c r="AQ648" s="6" t="str">
        <f>_xlfn.IFNA(IF(IF($AH648=AQ$5,VLOOKUP(AL648,buff!$K:$L,2,FALSE),"")=0,"",IF($AH648=AQ$5,VLOOKUP(AL648,buff!$K:$L,2,FALSE),"")),"")</f>
        <v/>
      </c>
      <c r="AR648" s="6" t="str">
        <f>_xlfn.IFNA(IF(IF($AH648=AR$5,VLOOKUP(AM648,buff!$K:$L,2,FALSE),"")=0,"",IF($AH648=AR$5,VLOOKUP(AM648,buff!$K:$L,2,FALSE),"")),"")</f>
        <v/>
      </c>
      <c r="AS648" s="6" t="str">
        <f>_xlfn.IFNA(IF(IF($AH648=AS$5,VLOOKUP(AI648,buff!$K:$L,2,FALSE),"")=0,"",IF($AH648=AS$5,VLOOKUP(AI648,buff!$K:$L,2,FALSE),"")),"")</f>
        <v/>
      </c>
      <c r="AT648" s="6" t="str">
        <f>_xlfn.IFNA(IF(IF($AH648=AT$5,VLOOKUP(AJ648,buff!$K:$L,2,FALSE),"")=0,"",IF($AH648=AT$5,VLOOKUP(AJ648,buff!$K:$L,2,FALSE),"")),"")</f>
        <v/>
      </c>
      <c r="AU648" s="6" t="str">
        <f>_xlfn.IFNA(IF(IF($AH648=AU$5,VLOOKUP(AK648,buff!$K:$L,2,FALSE),"")=0,"",IF($AH648=AU$5,VLOOKUP(AK648,buff!$K:$L,2,FALSE),"")),"")</f>
        <v/>
      </c>
      <c r="AV648" s="6" t="str">
        <f>_xlfn.IFNA(IF(IF($AH648=AV$5,VLOOKUP(AL648,buff!$K:$L,2,FALSE),"")=0,"",IF($AH648=AV$5,VLOOKUP(AL648,buff!$K:$L,2,FALSE),"")),"")</f>
        <v/>
      </c>
      <c r="AW648" s="6" t="str">
        <f>_xlfn.IFNA(IF(IF($AH648=AW$5,VLOOKUP(AM648,buff!$K:$L,2,FALSE),"")=0,"",IF($AH648=AW$5,VLOOKUP(AM648,buff!$K:$L,2,FALSE),"")),"")</f>
        <v/>
      </c>
      <c r="AX648" s="6" t="e">
        <f>VLOOKUP(AI648,buff!K:P,6,FALSE)</f>
        <v>#N/A</v>
      </c>
      <c r="AY648" t="e">
        <f t="shared" ref="AY648:AZ711" si="193">AX648</f>
        <v>#N/A</v>
      </c>
      <c r="AZ648" t="e">
        <f t="shared" si="193"/>
        <v>#N/A</v>
      </c>
      <c r="BA648">
        <f t="shared" ref="BA648:BA711" si="194">IF(F648=1,0,IF(F648=2,2,3))</f>
        <v>3</v>
      </c>
      <c r="BB648">
        <f t="shared" ref="BB648:BB711" si="195">IF(F648=1,0,IF(F648=2,1,2))</f>
        <v>2</v>
      </c>
    </row>
    <row r="649" spans="1:54" x14ac:dyDescent="0.15">
      <c r="A649" t="str">
        <f t="shared" si="184"/>
        <v>绝影主动技能3等级3</v>
      </c>
      <c r="B649" s="8">
        <v>643</v>
      </c>
      <c r="C649" s="8" t="str">
        <f>VLOOKUP(G649,角色!A:B,2,FALSE)</f>
        <v>绝影</v>
      </c>
      <c r="D649" s="8" t="str">
        <f t="shared" si="190"/>
        <v>主动技能3</v>
      </c>
      <c r="E649" s="8">
        <f t="shared" si="185"/>
        <v>3</v>
      </c>
      <c r="F649" s="8">
        <f t="shared" si="186"/>
        <v>3</v>
      </c>
      <c r="G649" s="8">
        <f t="shared" si="187"/>
        <v>11</v>
      </c>
      <c r="H649" s="4" t="s">
        <v>258</v>
      </c>
      <c r="I649" s="4" t="s">
        <v>52</v>
      </c>
      <c r="J649" s="4" t="s">
        <v>305</v>
      </c>
      <c r="K649" s="1" t="s">
        <v>103</v>
      </c>
      <c r="L649" s="4" t="s">
        <v>107</v>
      </c>
      <c r="M649" s="4"/>
      <c r="N649" s="4">
        <v>100</v>
      </c>
      <c r="O649" s="4"/>
      <c r="T649" s="6" t="str">
        <f t="shared" si="188"/>
        <v/>
      </c>
      <c r="U649" s="6" t="str">
        <f t="shared" si="189"/>
        <v/>
      </c>
      <c r="Y649">
        <f t="shared" si="183"/>
        <v>100</v>
      </c>
      <c r="Z649">
        <v>100</v>
      </c>
      <c r="AE649">
        <v>0</v>
      </c>
      <c r="AF649" s="23">
        <f t="shared" si="191"/>
        <v>3</v>
      </c>
      <c r="AG649" s="23">
        <f t="shared" si="192"/>
        <v>2</v>
      </c>
      <c r="AN649" s="6" t="str">
        <f>_xlfn.IFNA(IF(IF($AH649=AN$5,VLOOKUP(AI649,buff!$K:$L,2,FALSE),"")=0,"",IF($AH649=AN$5,VLOOKUP(AI649,buff!$K:$L,2,FALSE),"")),"")</f>
        <v/>
      </c>
      <c r="AO649" s="6" t="str">
        <f>_xlfn.IFNA(IF(IF($AH649=AO$5,VLOOKUP(AJ649,buff!$K:$L,2,FALSE),"")=0,"",IF($AH649=AO$5,VLOOKUP(AJ649,buff!$K:$L,2,FALSE),"")),"")</f>
        <v/>
      </c>
      <c r="AP649" s="6" t="str">
        <f>_xlfn.IFNA(IF(IF($AH649=AP$5,VLOOKUP(AK649,buff!$K:$L,2,FALSE),"")=0,"",IF($AH649=AP$5,VLOOKUP(AK649,buff!$K:$L,2,FALSE),"")),"")</f>
        <v/>
      </c>
      <c r="AQ649" s="6" t="str">
        <f>_xlfn.IFNA(IF(IF($AH649=AQ$5,VLOOKUP(AL649,buff!$K:$L,2,FALSE),"")=0,"",IF($AH649=AQ$5,VLOOKUP(AL649,buff!$K:$L,2,FALSE),"")),"")</f>
        <v/>
      </c>
      <c r="AR649" s="6" t="str">
        <f>_xlfn.IFNA(IF(IF($AH649=AR$5,VLOOKUP(AM649,buff!$K:$L,2,FALSE),"")=0,"",IF($AH649=AR$5,VLOOKUP(AM649,buff!$K:$L,2,FALSE),"")),"")</f>
        <v/>
      </c>
      <c r="AS649" s="6" t="str">
        <f>_xlfn.IFNA(IF(IF($AH649=AS$5,VLOOKUP(AI649,buff!$K:$L,2,FALSE),"")=0,"",IF($AH649=AS$5,VLOOKUP(AI649,buff!$K:$L,2,FALSE),"")),"")</f>
        <v/>
      </c>
      <c r="AT649" s="6" t="str">
        <f>_xlfn.IFNA(IF(IF($AH649=AT$5,VLOOKUP(AJ649,buff!$K:$L,2,FALSE),"")=0,"",IF($AH649=AT$5,VLOOKUP(AJ649,buff!$K:$L,2,FALSE),"")),"")</f>
        <v/>
      </c>
      <c r="AU649" s="6" t="str">
        <f>_xlfn.IFNA(IF(IF($AH649=AU$5,VLOOKUP(AK649,buff!$K:$L,2,FALSE),"")=0,"",IF($AH649=AU$5,VLOOKUP(AK649,buff!$K:$L,2,FALSE),"")),"")</f>
        <v/>
      </c>
      <c r="AV649" s="6" t="str">
        <f>_xlfn.IFNA(IF(IF($AH649=AV$5,VLOOKUP(AL649,buff!$K:$L,2,FALSE),"")=0,"",IF($AH649=AV$5,VLOOKUP(AL649,buff!$K:$L,2,FALSE),"")),"")</f>
        <v/>
      </c>
      <c r="AW649" s="6" t="str">
        <f>_xlfn.IFNA(IF(IF($AH649=AW$5,VLOOKUP(AM649,buff!$K:$L,2,FALSE),"")=0,"",IF($AH649=AW$5,VLOOKUP(AM649,buff!$K:$L,2,FALSE),"")),"")</f>
        <v/>
      </c>
      <c r="AX649" s="6" t="e">
        <f>VLOOKUP(AI649,buff!K:P,6,FALSE)</f>
        <v>#N/A</v>
      </c>
      <c r="AY649" t="e">
        <f t="shared" si="193"/>
        <v>#N/A</v>
      </c>
      <c r="AZ649" t="e">
        <f t="shared" si="193"/>
        <v>#N/A</v>
      </c>
      <c r="BA649">
        <f t="shared" si="194"/>
        <v>3</v>
      </c>
      <c r="BB649">
        <f t="shared" si="195"/>
        <v>2</v>
      </c>
    </row>
    <row r="650" spans="1:54" x14ac:dyDescent="0.15">
      <c r="A650" t="str">
        <f t="shared" si="184"/>
        <v>绝影主动技能3等级4</v>
      </c>
      <c r="B650" s="8">
        <v>644</v>
      </c>
      <c r="C650" s="8" t="str">
        <f>VLOOKUP(G650,角色!A:B,2,FALSE)</f>
        <v>绝影</v>
      </c>
      <c r="D650" s="8" t="str">
        <f t="shared" si="190"/>
        <v>主动技能3</v>
      </c>
      <c r="E650" s="8">
        <f t="shared" si="185"/>
        <v>4</v>
      </c>
      <c r="F650" s="8">
        <f t="shared" si="186"/>
        <v>3</v>
      </c>
      <c r="G650" s="8">
        <f t="shared" si="187"/>
        <v>11</v>
      </c>
      <c r="H650" s="4" t="s">
        <v>258</v>
      </c>
      <c r="I650" s="4" t="s">
        <v>52</v>
      </c>
      <c r="J650" s="4" t="s">
        <v>305</v>
      </c>
      <c r="K650" s="1" t="s">
        <v>103</v>
      </c>
      <c r="L650" s="4" t="s">
        <v>107</v>
      </c>
      <c r="M650" s="4"/>
      <c r="N650" s="4">
        <v>100</v>
      </c>
      <c r="O650" s="4"/>
      <c r="T650" s="6" t="str">
        <f t="shared" si="188"/>
        <v/>
      </c>
      <c r="U650" s="6" t="str">
        <f t="shared" si="189"/>
        <v/>
      </c>
      <c r="Y650">
        <f t="shared" si="183"/>
        <v>100</v>
      </c>
      <c r="Z650">
        <v>100</v>
      </c>
      <c r="AE650">
        <v>0</v>
      </c>
      <c r="AF650" s="23">
        <f t="shared" si="191"/>
        <v>3</v>
      </c>
      <c r="AG650" s="23">
        <f t="shared" si="192"/>
        <v>2</v>
      </c>
      <c r="AN650" s="6" t="str">
        <f>_xlfn.IFNA(IF(IF($AH650=AN$5,VLOOKUP(AI650,buff!$K:$L,2,FALSE),"")=0,"",IF($AH650=AN$5,VLOOKUP(AI650,buff!$K:$L,2,FALSE),"")),"")</f>
        <v/>
      </c>
      <c r="AO650" s="6" t="str">
        <f>_xlfn.IFNA(IF(IF($AH650=AO$5,VLOOKUP(AJ650,buff!$K:$L,2,FALSE),"")=0,"",IF($AH650=AO$5,VLOOKUP(AJ650,buff!$K:$L,2,FALSE),"")),"")</f>
        <v/>
      </c>
      <c r="AP650" s="6" t="str">
        <f>_xlfn.IFNA(IF(IF($AH650=AP$5,VLOOKUP(AK650,buff!$K:$L,2,FALSE),"")=0,"",IF($AH650=AP$5,VLOOKUP(AK650,buff!$K:$L,2,FALSE),"")),"")</f>
        <v/>
      </c>
      <c r="AQ650" s="6" t="str">
        <f>_xlfn.IFNA(IF(IF($AH650=AQ$5,VLOOKUP(AL650,buff!$K:$L,2,FALSE),"")=0,"",IF($AH650=AQ$5,VLOOKUP(AL650,buff!$K:$L,2,FALSE),"")),"")</f>
        <v/>
      </c>
      <c r="AR650" s="6" t="str">
        <f>_xlfn.IFNA(IF(IF($AH650=AR$5,VLOOKUP(AM650,buff!$K:$L,2,FALSE),"")=0,"",IF($AH650=AR$5,VLOOKUP(AM650,buff!$K:$L,2,FALSE),"")),"")</f>
        <v/>
      </c>
      <c r="AS650" s="6" t="str">
        <f>_xlfn.IFNA(IF(IF($AH650=AS$5,VLOOKUP(AI650,buff!$K:$L,2,FALSE),"")=0,"",IF($AH650=AS$5,VLOOKUP(AI650,buff!$K:$L,2,FALSE),"")),"")</f>
        <v/>
      </c>
      <c r="AT650" s="6" t="str">
        <f>_xlfn.IFNA(IF(IF($AH650=AT$5,VLOOKUP(AJ650,buff!$K:$L,2,FALSE),"")=0,"",IF($AH650=AT$5,VLOOKUP(AJ650,buff!$K:$L,2,FALSE),"")),"")</f>
        <v/>
      </c>
      <c r="AU650" s="6" t="str">
        <f>_xlfn.IFNA(IF(IF($AH650=AU$5,VLOOKUP(AK650,buff!$K:$L,2,FALSE),"")=0,"",IF($AH650=AU$5,VLOOKUP(AK650,buff!$K:$L,2,FALSE),"")),"")</f>
        <v/>
      </c>
      <c r="AV650" s="6" t="str">
        <f>_xlfn.IFNA(IF(IF($AH650=AV$5,VLOOKUP(AL650,buff!$K:$L,2,FALSE),"")=0,"",IF($AH650=AV$5,VLOOKUP(AL650,buff!$K:$L,2,FALSE),"")),"")</f>
        <v/>
      </c>
      <c r="AW650" s="6" t="str">
        <f>_xlfn.IFNA(IF(IF($AH650=AW$5,VLOOKUP(AM650,buff!$K:$L,2,FALSE),"")=0,"",IF($AH650=AW$5,VLOOKUP(AM650,buff!$K:$L,2,FALSE),"")),"")</f>
        <v/>
      </c>
      <c r="AX650" s="6" t="e">
        <f>VLOOKUP(AI650,buff!K:P,6,FALSE)</f>
        <v>#N/A</v>
      </c>
      <c r="AY650" t="e">
        <f t="shared" si="193"/>
        <v>#N/A</v>
      </c>
      <c r="AZ650" t="e">
        <f t="shared" si="193"/>
        <v>#N/A</v>
      </c>
      <c r="BA650">
        <f t="shared" si="194"/>
        <v>3</v>
      </c>
      <c r="BB650">
        <f t="shared" si="195"/>
        <v>2</v>
      </c>
    </row>
    <row r="651" spans="1:54" x14ac:dyDescent="0.15">
      <c r="A651" t="str">
        <f t="shared" si="184"/>
        <v>绝影主动技能3等级5</v>
      </c>
      <c r="B651" s="8">
        <v>645</v>
      </c>
      <c r="C651" s="8" t="str">
        <f>VLOOKUP(G651,角色!A:B,2,FALSE)</f>
        <v>绝影</v>
      </c>
      <c r="D651" s="8" t="str">
        <f t="shared" si="190"/>
        <v>主动技能3</v>
      </c>
      <c r="E651" s="8">
        <f t="shared" si="185"/>
        <v>5</v>
      </c>
      <c r="F651" s="8">
        <f t="shared" si="186"/>
        <v>3</v>
      </c>
      <c r="G651" s="8">
        <f t="shared" si="187"/>
        <v>11</v>
      </c>
      <c r="H651" s="4" t="s">
        <v>258</v>
      </c>
      <c r="I651" s="4" t="s">
        <v>52</v>
      </c>
      <c r="J651" s="4" t="s">
        <v>305</v>
      </c>
      <c r="K651" s="1" t="s">
        <v>103</v>
      </c>
      <c r="L651" s="4" t="s">
        <v>107</v>
      </c>
      <c r="M651" s="4"/>
      <c r="N651" s="4">
        <v>100</v>
      </c>
      <c r="O651" s="4"/>
      <c r="T651" s="6" t="str">
        <f t="shared" si="188"/>
        <v/>
      </c>
      <c r="U651" s="6" t="str">
        <f t="shared" si="189"/>
        <v/>
      </c>
      <c r="Y651">
        <f t="shared" si="183"/>
        <v>100</v>
      </c>
      <c r="Z651">
        <v>100</v>
      </c>
      <c r="AE651">
        <v>0</v>
      </c>
      <c r="AF651" s="23">
        <f t="shared" si="191"/>
        <v>3</v>
      </c>
      <c r="AG651" s="23">
        <f t="shared" si="192"/>
        <v>2</v>
      </c>
      <c r="AN651" s="6" t="str">
        <f>_xlfn.IFNA(IF(IF($AH651=AN$5,VLOOKUP(AI651,buff!$K:$L,2,FALSE),"")=0,"",IF($AH651=AN$5,VLOOKUP(AI651,buff!$K:$L,2,FALSE),"")),"")</f>
        <v/>
      </c>
      <c r="AO651" s="6" t="str">
        <f>_xlfn.IFNA(IF(IF($AH651=AO$5,VLOOKUP(AJ651,buff!$K:$L,2,FALSE),"")=0,"",IF($AH651=AO$5,VLOOKUP(AJ651,buff!$K:$L,2,FALSE),"")),"")</f>
        <v/>
      </c>
      <c r="AP651" s="6" t="str">
        <f>_xlfn.IFNA(IF(IF($AH651=AP$5,VLOOKUP(AK651,buff!$K:$L,2,FALSE),"")=0,"",IF($AH651=AP$5,VLOOKUP(AK651,buff!$K:$L,2,FALSE),"")),"")</f>
        <v/>
      </c>
      <c r="AQ651" s="6" t="str">
        <f>_xlfn.IFNA(IF(IF($AH651=AQ$5,VLOOKUP(AL651,buff!$K:$L,2,FALSE),"")=0,"",IF($AH651=AQ$5,VLOOKUP(AL651,buff!$K:$L,2,FALSE),"")),"")</f>
        <v/>
      </c>
      <c r="AR651" s="6" t="str">
        <f>_xlfn.IFNA(IF(IF($AH651=AR$5,VLOOKUP(AM651,buff!$K:$L,2,FALSE),"")=0,"",IF($AH651=AR$5,VLOOKUP(AM651,buff!$K:$L,2,FALSE),"")),"")</f>
        <v/>
      </c>
      <c r="AS651" s="6" t="str">
        <f>_xlfn.IFNA(IF(IF($AH651=AS$5,VLOOKUP(AI651,buff!$K:$L,2,FALSE),"")=0,"",IF($AH651=AS$5,VLOOKUP(AI651,buff!$K:$L,2,FALSE),"")),"")</f>
        <v/>
      </c>
      <c r="AT651" s="6" t="str">
        <f>_xlfn.IFNA(IF(IF($AH651=AT$5,VLOOKUP(AJ651,buff!$K:$L,2,FALSE),"")=0,"",IF($AH651=AT$5,VLOOKUP(AJ651,buff!$K:$L,2,FALSE),"")),"")</f>
        <v/>
      </c>
      <c r="AU651" s="6" t="str">
        <f>_xlfn.IFNA(IF(IF($AH651=AU$5,VLOOKUP(AK651,buff!$K:$L,2,FALSE),"")=0,"",IF($AH651=AU$5,VLOOKUP(AK651,buff!$K:$L,2,FALSE),"")),"")</f>
        <v/>
      </c>
      <c r="AV651" s="6" t="str">
        <f>_xlfn.IFNA(IF(IF($AH651=AV$5,VLOOKUP(AL651,buff!$K:$L,2,FALSE),"")=0,"",IF($AH651=AV$5,VLOOKUP(AL651,buff!$K:$L,2,FALSE),"")),"")</f>
        <v/>
      </c>
      <c r="AW651" s="6" t="str">
        <f>_xlfn.IFNA(IF(IF($AH651=AW$5,VLOOKUP(AM651,buff!$K:$L,2,FALSE),"")=0,"",IF($AH651=AW$5,VLOOKUP(AM651,buff!$K:$L,2,FALSE),"")),"")</f>
        <v/>
      </c>
      <c r="AX651" s="6" t="e">
        <f>VLOOKUP(AI651,buff!K:P,6,FALSE)</f>
        <v>#N/A</v>
      </c>
      <c r="AY651" t="e">
        <f t="shared" si="193"/>
        <v>#N/A</v>
      </c>
      <c r="AZ651" t="e">
        <f t="shared" si="193"/>
        <v>#N/A</v>
      </c>
      <c r="BA651">
        <f t="shared" si="194"/>
        <v>3</v>
      </c>
      <c r="BB651">
        <f t="shared" si="195"/>
        <v>2</v>
      </c>
    </row>
    <row r="652" spans="1:54" x14ac:dyDescent="0.15">
      <c r="A652" t="str">
        <f t="shared" si="184"/>
        <v>绝影主动技能3等级6</v>
      </c>
      <c r="B652" s="8">
        <v>646</v>
      </c>
      <c r="C652" s="8" t="str">
        <f>VLOOKUP(G652,角色!A:B,2,FALSE)</f>
        <v>绝影</v>
      </c>
      <c r="D652" s="8" t="str">
        <f t="shared" si="190"/>
        <v>主动技能3</v>
      </c>
      <c r="E652" s="8">
        <f t="shared" si="185"/>
        <v>6</v>
      </c>
      <c r="F652" s="8">
        <f t="shared" si="186"/>
        <v>3</v>
      </c>
      <c r="G652" s="8">
        <f t="shared" si="187"/>
        <v>11</v>
      </c>
      <c r="H652" s="4" t="s">
        <v>258</v>
      </c>
      <c r="I652" s="4" t="s">
        <v>52</v>
      </c>
      <c r="J652" s="4" t="s">
        <v>305</v>
      </c>
      <c r="K652" s="1" t="s">
        <v>103</v>
      </c>
      <c r="L652" s="4" t="s">
        <v>107</v>
      </c>
      <c r="M652" s="4"/>
      <c r="N652" s="4">
        <v>100</v>
      </c>
      <c r="O652" s="4"/>
      <c r="T652" s="6" t="str">
        <f t="shared" si="188"/>
        <v/>
      </c>
      <c r="U652" s="6" t="str">
        <f t="shared" si="189"/>
        <v/>
      </c>
      <c r="Y652">
        <f t="shared" si="183"/>
        <v>100</v>
      </c>
      <c r="Z652">
        <v>100</v>
      </c>
      <c r="AE652">
        <v>0</v>
      </c>
      <c r="AF652" s="23">
        <f t="shared" si="191"/>
        <v>3</v>
      </c>
      <c r="AG652" s="23">
        <f t="shared" si="192"/>
        <v>2</v>
      </c>
      <c r="AN652" s="6" t="str">
        <f>_xlfn.IFNA(IF(IF($AH652=AN$5,VLOOKUP(AI652,buff!$K:$L,2,FALSE),"")=0,"",IF($AH652=AN$5,VLOOKUP(AI652,buff!$K:$L,2,FALSE),"")),"")</f>
        <v/>
      </c>
      <c r="AO652" s="6" t="str">
        <f>_xlfn.IFNA(IF(IF($AH652=AO$5,VLOOKUP(AJ652,buff!$K:$L,2,FALSE),"")=0,"",IF($AH652=AO$5,VLOOKUP(AJ652,buff!$K:$L,2,FALSE),"")),"")</f>
        <v/>
      </c>
      <c r="AP652" s="6" t="str">
        <f>_xlfn.IFNA(IF(IF($AH652=AP$5,VLOOKUP(AK652,buff!$K:$L,2,FALSE),"")=0,"",IF($AH652=AP$5,VLOOKUP(AK652,buff!$K:$L,2,FALSE),"")),"")</f>
        <v/>
      </c>
      <c r="AQ652" s="6" t="str">
        <f>_xlfn.IFNA(IF(IF($AH652=AQ$5,VLOOKUP(AL652,buff!$K:$L,2,FALSE),"")=0,"",IF($AH652=AQ$5,VLOOKUP(AL652,buff!$K:$L,2,FALSE),"")),"")</f>
        <v/>
      </c>
      <c r="AR652" s="6" t="str">
        <f>_xlfn.IFNA(IF(IF($AH652=AR$5,VLOOKUP(AM652,buff!$K:$L,2,FALSE),"")=0,"",IF($AH652=AR$5,VLOOKUP(AM652,buff!$K:$L,2,FALSE),"")),"")</f>
        <v/>
      </c>
      <c r="AS652" s="6" t="str">
        <f>_xlfn.IFNA(IF(IF($AH652=AS$5,VLOOKUP(AI652,buff!$K:$L,2,FALSE),"")=0,"",IF($AH652=AS$5,VLOOKUP(AI652,buff!$K:$L,2,FALSE),"")),"")</f>
        <v/>
      </c>
      <c r="AT652" s="6" t="str">
        <f>_xlfn.IFNA(IF(IF($AH652=AT$5,VLOOKUP(AJ652,buff!$K:$L,2,FALSE),"")=0,"",IF($AH652=AT$5,VLOOKUP(AJ652,buff!$K:$L,2,FALSE),"")),"")</f>
        <v/>
      </c>
      <c r="AU652" s="6" t="str">
        <f>_xlfn.IFNA(IF(IF($AH652=AU$5,VLOOKUP(AK652,buff!$K:$L,2,FALSE),"")=0,"",IF($AH652=AU$5,VLOOKUP(AK652,buff!$K:$L,2,FALSE),"")),"")</f>
        <v/>
      </c>
      <c r="AV652" s="6" t="str">
        <f>_xlfn.IFNA(IF(IF($AH652=AV$5,VLOOKUP(AL652,buff!$K:$L,2,FALSE),"")=0,"",IF($AH652=AV$5,VLOOKUP(AL652,buff!$K:$L,2,FALSE),"")),"")</f>
        <v/>
      </c>
      <c r="AW652" s="6" t="str">
        <f>_xlfn.IFNA(IF(IF($AH652=AW$5,VLOOKUP(AM652,buff!$K:$L,2,FALSE),"")=0,"",IF($AH652=AW$5,VLOOKUP(AM652,buff!$K:$L,2,FALSE),"")),"")</f>
        <v/>
      </c>
      <c r="AX652" s="6" t="e">
        <f>VLOOKUP(AI652,buff!K:P,6,FALSE)</f>
        <v>#N/A</v>
      </c>
      <c r="AY652" t="e">
        <f t="shared" si="193"/>
        <v>#N/A</v>
      </c>
      <c r="AZ652" t="e">
        <f t="shared" si="193"/>
        <v>#N/A</v>
      </c>
      <c r="BA652">
        <f t="shared" si="194"/>
        <v>3</v>
      </c>
      <c r="BB652">
        <f t="shared" si="195"/>
        <v>2</v>
      </c>
    </row>
    <row r="653" spans="1:54" x14ac:dyDescent="0.15">
      <c r="A653" t="str">
        <f t="shared" si="184"/>
        <v>绝影主动技能3等级7</v>
      </c>
      <c r="B653" s="8">
        <v>647</v>
      </c>
      <c r="C653" s="8" t="str">
        <f>VLOOKUP(G653,角色!A:B,2,FALSE)</f>
        <v>绝影</v>
      </c>
      <c r="D653" s="8" t="str">
        <f t="shared" si="190"/>
        <v>主动技能3</v>
      </c>
      <c r="E653" s="8">
        <f t="shared" si="185"/>
        <v>7</v>
      </c>
      <c r="F653" s="8">
        <f t="shared" si="186"/>
        <v>3</v>
      </c>
      <c r="G653" s="8">
        <f t="shared" si="187"/>
        <v>11</v>
      </c>
      <c r="H653" s="4" t="s">
        <v>258</v>
      </c>
      <c r="I653" s="4" t="s">
        <v>52</v>
      </c>
      <c r="J653" s="4" t="s">
        <v>305</v>
      </c>
      <c r="K653" s="1" t="s">
        <v>103</v>
      </c>
      <c r="L653" s="4" t="s">
        <v>107</v>
      </c>
      <c r="M653" s="4"/>
      <c r="N653" s="4">
        <v>100</v>
      </c>
      <c r="O653" s="4"/>
      <c r="T653" s="6" t="str">
        <f t="shared" si="188"/>
        <v/>
      </c>
      <c r="U653" s="6" t="str">
        <f t="shared" si="189"/>
        <v/>
      </c>
      <c r="Y653">
        <f t="shared" si="183"/>
        <v>100</v>
      </c>
      <c r="Z653">
        <v>100</v>
      </c>
      <c r="AE653">
        <v>0</v>
      </c>
      <c r="AF653" s="23">
        <f t="shared" si="191"/>
        <v>3</v>
      </c>
      <c r="AG653" s="23">
        <f t="shared" si="192"/>
        <v>2</v>
      </c>
      <c r="AN653" s="6" t="str">
        <f>_xlfn.IFNA(IF(IF($AH653=AN$5,VLOOKUP(AI653,buff!$K:$L,2,FALSE),"")=0,"",IF($AH653=AN$5,VLOOKUP(AI653,buff!$K:$L,2,FALSE),"")),"")</f>
        <v/>
      </c>
      <c r="AO653" s="6" t="str">
        <f>_xlfn.IFNA(IF(IF($AH653=AO$5,VLOOKUP(AJ653,buff!$K:$L,2,FALSE),"")=0,"",IF($AH653=AO$5,VLOOKUP(AJ653,buff!$K:$L,2,FALSE),"")),"")</f>
        <v/>
      </c>
      <c r="AP653" s="6" t="str">
        <f>_xlfn.IFNA(IF(IF($AH653=AP$5,VLOOKUP(AK653,buff!$K:$L,2,FALSE),"")=0,"",IF($AH653=AP$5,VLOOKUP(AK653,buff!$K:$L,2,FALSE),"")),"")</f>
        <v/>
      </c>
      <c r="AQ653" s="6" t="str">
        <f>_xlfn.IFNA(IF(IF($AH653=AQ$5,VLOOKUP(AL653,buff!$K:$L,2,FALSE),"")=0,"",IF($AH653=AQ$5,VLOOKUP(AL653,buff!$K:$L,2,FALSE),"")),"")</f>
        <v/>
      </c>
      <c r="AR653" s="6" t="str">
        <f>_xlfn.IFNA(IF(IF($AH653=AR$5,VLOOKUP(AM653,buff!$K:$L,2,FALSE),"")=0,"",IF($AH653=AR$5,VLOOKUP(AM653,buff!$K:$L,2,FALSE),"")),"")</f>
        <v/>
      </c>
      <c r="AS653" s="6" t="str">
        <f>_xlfn.IFNA(IF(IF($AH653=AS$5,VLOOKUP(AI653,buff!$K:$L,2,FALSE),"")=0,"",IF($AH653=AS$5,VLOOKUP(AI653,buff!$K:$L,2,FALSE),"")),"")</f>
        <v/>
      </c>
      <c r="AT653" s="6" t="str">
        <f>_xlfn.IFNA(IF(IF($AH653=AT$5,VLOOKUP(AJ653,buff!$K:$L,2,FALSE),"")=0,"",IF($AH653=AT$5,VLOOKUP(AJ653,buff!$K:$L,2,FALSE),"")),"")</f>
        <v/>
      </c>
      <c r="AU653" s="6" t="str">
        <f>_xlfn.IFNA(IF(IF($AH653=AU$5,VLOOKUP(AK653,buff!$K:$L,2,FALSE),"")=0,"",IF($AH653=AU$5,VLOOKUP(AK653,buff!$K:$L,2,FALSE),"")),"")</f>
        <v/>
      </c>
      <c r="AV653" s="6" t="str">
        <f>_xlfn.IFNA(IF(IF($AH653=AV$5,VLOOKUP(AL653,buff!$K:$L,2,FALSE),"")=0,"",IF($AH653=AV$5,VLOOKUP(AL653,buff!$K:$L,2,FALSE),"")),"")</f>
        <v/>
      </c>
      <c r="AW653" s="6" t="str">
        <f>_xlfn.IFNA(IF(IF($AH653=AW$5,VLOOKUP(AM653,buff!$K:$L,2,FALSE),"")=0,"",IF($AH653=AW$5,VLOOKUP(AM653,buff!$K:$L,2,FALSE),"")),"")</f>
        <v/>
      </c>
      <c r="AX653" s="6" t="e">
        <f>VLOOKUP(AI653,buff!K:P,6,FALSE)</f>
        <v>#N/A</v>
      </c>
      <c r="AY653" t="e">
        <f t="shared" si="193"/>
        <v>#N/A</v>
      </c>
      <c r="AZ653" t="e">
        <f t="shared" si="193"/>
        <v>#N/A</v>
      </c>
      <c r="BA653">
        <f t="shared" si="194"/>
        <v>3</v>
      </c>
      <c r="BB653">
        <f t="shared" si="195"/>
        <v>2</v>
      </c>
    </row>
    <row r="654" spans="1:54" x14ac:dyDescent="0.15">
      <c r="A654" t="str">
        <f t="shared" si="184"/>
        <v>绝影主动技能3等级8</v>
      </c>
      <c r="B654" s="8">
        <v>648</v>
      </c>
      <c r="C654" s="8" t="str">
        <f>VLOOKUP(G654,角色!A:B,2,FALSE)</f>
        <v>绝影</v>
      </c>
      <c r="D654" s="8" t="str">
        <f t="shared" si="190"/>
        <v>主动技能3</v>
      </c>
      <c r="E654" s="8">
        <f t="shared" si="185"/>
        <v>8</v>
      </c>
      <c r="F654" s="8">
        <f t="shared" si="186"/>
        <v>3</v>
      </c>
      <c r="G654" s="8">
        <f t="shared" si="187"/>
        <v>11</v>
      </c>
      <c r="H654" s="4" t="s">
        <v>258</v>
      </c>
      <c r="I654" s="4" t="s">
        <v>52</v>
      </c>
      <c r="J654" s="4" t="s">
        <v>305</v>
      </c>
      <c r="K654" s="1" t="s">
        <v>103</v>
      </c>
      <c r="L654" s="4" t="s">
        <v>107</v>
      </c>
      <c r="M654" s="4"/>
      <c r="N654" s="4">
        <v>100</v>
      </c>
      <c r="O654" s="4"/>
      <c r="T654" s="6" t="str">
        <f t="shared" si="188"/>
        <v/>
      </c>
      <c r="U654" s="6" t="str">
        <f t="shared" si="189"/>
        <v/>
      </c>
      <c r="Y654">
        <f t="shared" si="183"/>
        <v>100</v>
      </c>
      <c r="Z654">
        <v>100</v>
      </c>
      <c r="AE654">
        <v>0</v>
      </c>
      <c r="AF654" s="23">
        <f t="shared" si="191"/>
        <v>3</v>
      </c>
      <c r="AG654" s="23">
        <f t="shared" si="192"/>
        <v>2</v>
      </c>
      <c r="AN654" s="6" t="str">
        <f>_xlfn.IFNA(IF(IF($AH654=AN$5,VLOOKUP(AI654,buff!$K:$L,2,FALSE),"")=0,"",IF($AH654=AN$5,VLOOKUP(AI654,buff!$K:$L,2,FALSE),"")),"")</f>
        <v/>
      </c>
      <c r="AO654" s="6" t="str">
        <f>_xlfn.IFNA(IF(IF($AH654=AO$5,VLOOKUP(AJ654,buff!$K:$L,2,FALSE),"")=0,"",IF($AH654=AO$5,VLOOKUP(AJ654,buff!$K:$L,2,FALSE),"")),"")</f>
        <v/>
      </c>
      <c r="AP654" s="6" t="str">
        <f>_xlfn.IFNA(IF(IF($AH654=AP$5,VLOOKUP(AK654,buff!$K:$L,2,FALSE),"")=0,"",IF($AH654=AP$5,VLOOKUP(AK654,buff!$K:$L,2,FALSE),"")),"")</f>
        <v/>
      </c>
      <c r="AQ654" s="6" t="str">
        <f>_xlfn.IFNA(IF(IF($AH654=AQ$5,VLOOKUP(AL654,buff!$K:$L,2,FALSE),"")=0,"",IF($AH654=AQ$5,VLOOKUP(AL654,buff!$K:$L,2,FALSE),"")),"")</f>
        <v/>
      </c>
      <c r="AR654" s="6" t="str">
        <f>_xlfn.IFNA(IF(IF($AH654=AR$5,VLOOKUP(AM654,buff!$K:$L,2,FALSE),"")=0,"",IF($AH654=AR$5,VLOOKUP(AM654,buff!$K:$L,2,FALSE),"")),"")</f>
        <v/>
      </c>
      <c r="AS654" s="6" t="str">
        <f>_xlfn.IFNA(IF(IF($AH654=AS$5,VLOOKUP(AI654,buff!$K:$L,2,FALSE),"")=0,"",IF($AH654=AS$5,VLOOKUP(AI654,buff!$K:$L,2,FALSE),"")),"")</f>
        <v/>
      </c>
      <c r="AT654" s="6" t="str">
        <f>_xlfn.IFNA(IF(IF($AH654=AT$5,VLOOKUP(AJ654,buff!$K:$L,2,FALSE),"")=0,"",IF($AH654=AT$5,VLOOKUP(AJ654,buff!$K:$L,2,FALSE),"")),"")</f>
        <v/>
      </c>
      <c r="AU654" s="6" t="str">
        <f>_xlfn.IFNA(IF(IF($AH654=AU$5,VLOOKUP(AK654,buff!$K:$L,2,FALSE),"")=0,"",IF($AH654=AU$5,VLOOKUP(AK654,buff!$K:$L,2,FALSE),"")),"")</f>
        <v/>
      </c>
      <c r="AV654" s="6" t="str">
        <f>_xlfn.IFNA(IF(IF($AH654=AV$5,VLOOKUP(AL654,buff!$K:$L,2,FALSE),"")=0,"",IF($AH654=AV$5,VLOOKUP(AL654,buff!$K:$L,2,FALSE),"")),"")</f>
        <v/>
      </c>
      <c r="AW654" s="6" t="str">
        <f>_xlfn.IFNA(IF(IF($AH654=AW$5,VLOOKUP(AM654,buff!$K:$L,2,FALSE),"")=0,"",IF($AH654=AW$5,VLOOKUP(AM654,buff!$K:$L,2,FALSE),"")),"")</f>
        <v/>
      </c>
      <c r="AX654" s="6" t="e">
        <f>VLOOKUP(AI654,buff!K:P,6,FALSE)</f>
        <v>#N/A</v>
      </c>
      <c r="AY654" t="e">
        <f t="shared" si="193"/>
        <v>#N/A</v>
      </c>
      <c r="AZ654" t="e">
        <f t="shared" si="193"/>
        <v>#N/A</v>
      </c>
      <c r="BA654">
        <f t="shared" si="194"/>
        <v>3</v>
      </c>
      <c r="BB654">
        <f t="shared" si="195"/>
        <v>2</v>
      </c>
    </row>
    <row r="655" spans="1:54" x14ac:dyDescent="0.15">
      <c r="A655" t="str">
        <f t="shared" si="184"/>
        <v>绝影主动技能3等级9</v>
      </c>
      <c r="B655" s="8">
        <v>649</v>
      </c>
      <c r="C655" s="8" t="str">
        <f>VLOOKUP(G655,角色!A:B,2,FALSE)</f>
        <v>绝影</v>
      </c>
      <c r="D655" s="8" t="str">
        <f t="shared" si="190"/>
        <v>主动技能3</v>
      </c>
      <c r="E655" s="8">
        <f t="shared" si="185"/>
        <v>9</v>
      </c>
      <c r="F655" s="8">
        <f t="shared" si="186"/>
        <v>3</v>
      </c>
      <c r="G655" s="8">
        <f t="shared" si="187"/>
        <v>11</v>
      </c>
      <c r="H655" s="4" t="s">
        <v>258</v>
      </c>
      <c r="I655" s="4" t="s">
        <v>52</v>
      </c>
      <c r="J655" s="4" t="s">
        <v>305</v>
      </c>
      <c r="K655" s="1" t="s">
        <v>103</v>
      </c>
      <c r="L655" s="4" t="s">
        <v>107</v>
      </c>
      <c r="M655" s="4"/>
      <c r="N655" s="4">
        <v>100</v>
      </c>
      <c r="O655" s="4"/>
      <c r="T655" s="6" t="str">
        <f t="shared" si="188"/>
        <v/>
      </c>
      <c r="U655" s="6" t="str">
        <f t="shared" si="189"/>
        <v/>
      </c>
      <c r="Y655">
        <f t="shared" si="183"/>
        <v>100</v>
      </c>
      <c r="Z655">
        <v>100</v>
      </c>
      <c r="AE655">
        <v>0</v>
      </c>
      <c r="AF655" s="23">
        <f t="shared" si="191"/>
        <v>3</v>
      </c>
      <c r="AG655" s="23">
        <f t="shared" si="192"/>
        <v>2</v>
      </c>
      <c r="AN655" s="6" t="str">
        <f>_xlfn.IFNA(IF(IF($AH655=AN$5,VLOOKUP(AI655,buff!$K:$L,2,FALSE),"")=0,"",IF($AH655=AN$5,VLOOKUP(AI655,buff!$K:$L,2,FALSE),"")),"")</f>
        <v/>
      </c>
      <c r="AO655" s="6" t="str">
        <f>_xlfn.IFNA(IF(IF($AH655=AO$5,VLOOKUP(AJ655,buff!$K:$L,2,FALSE),"")=0,"",IF($AH655=AO$5,VLOOKUP(AJ655,buff!$K:$L,2,FALSE),"")),"")</f>
        <v/>
      </c>
      <c r="AP655" s="6" t="str">
        <f>_xlfn.IFNA(IF(IF($AH655=AP$5,VLOOKUP(AK655,buff!$K:$L,2,FALSE),"")=0,"",IF($AH655=AP$5,VLOOKUP(AK655,buff!$K:$L,2,FALSE),"")),"")</f>
        <v/>
      </c>
      <c r="AQ655" s="6" t="str">
        <f>_xlfn.IFNA(IF(IF($AH655=AQ$5,VLOOKUP(AL655,buff!$K:$L,2,FALSE),"")=0,"",IF($AH655=AQ$5,VLOOKUP(AL655,buff!$K:$L,2,FALSE),"")),"")</f>
        <v/>
      </c>
      <c r="AR655" s="6" t="str">
        <f>_xlfn.IFNA(IF(IF($AH655=AR$5,VLOOKUP(AM655,buff!$K:$L,2,FALSE),"")=0,"",IF($AH655=AR$5,VLOOKUP(AM655,buff!$K:$L,2,FALSE),"")),"")</f>
        <v/>
      </c>
      <c r="AS655" s="6" t="str">
        <f>_xlfn.IFNA(IF(IF($AH655=AS$5,VLOOKUP(AI655,buff!$K:$L,2,FALSE),"")=0,"",IF($AH655=AS$5,VLOOKUP(AI655,buff!$K:$L,2,FALSE),"")),"")</f>
        <v/>
      </c>
      <c r="AT655" s="6" t="str">
        <f>_xlfn.IFNA(IF(IF($AH655=AT$5,VLOOKUP(AJ655,buff!$K:$L,2,FALSE),"")=0,"",IF($AH655=AT$5,VLOOKUP(AJ655,buff!$K:$L,2,FALSE),"")),"")</f>
        <v/>
      </c>
      <c r="AU655" s="6" t="str">
        <f>_xlfn.IFNA(IF(IF($AH655=AU$5,VLOOKUP(AK655,buff!$K:$L,2,FALSE),"")=0,"",IF($AH655=AU$5,VLOOKUP(AK655,buff!$K:$L,2,FALSE),"")),"")</f>
        <v/>
      </c>
      <c r="AV655" s="6" t="str">
        <f>_xlfn.IFNA(IF(IF($AH655=AV$5,VLOOKUP(AL655,buff!$K:$L,2,FALSE),"")=0,"",IF($AH655=AV$5,VLOOKUP(AL655,buff!$K:$L,2,FALSE),"")),"")</f>
        <v/>
      </c>
      <c r="AW655" s="6" t="str">
        <f>_xlfn.IFNA(IF(IF($AH655=AW$5,VLOOKUP(AM655,buff!$K:$L,2,FALSE),"")=0,"",IF($AH655=AW$5,VLOOKUP(AM655,buff!$K:$L,2,FALSE),"")),"")</f>
        <v/>
      </c>
      <c r="AX655" s="6" t="e">
        <f>VLOOKUP(AI655,buff!K:P,6,FALSE)</f>
        <v>#N/A</v>
      </c>
      <c r="AY655" t="e">
        <f t="shared" si="193"/>
        <v>#N/A</v>
      </c>
      <c r="AZ655" t="e">
        <f t="shared" si="193"/>
        <v>#N/A</v>
      </c>
      <c r="BA655">
        <f t="shared" si="194"/>
        <v>3</v>
      </c>
      <c r="BB655">
        <f t="shared" si="195"/>
        <v>2</v>
      </c>
    </row>
    <row r="656" spans="1:54" x14ac:dyDescent="0.15">
      <c r="A656" t="str">
        <f t="shared" si="184"/>
        <v>绝影主动技能3等级10</v>
      </c>
      <c r="B656" s="8">
        <v>650</v>
      </c>
      <c r="C656" s="8" t="str">
        <f>VLOOKUP(G656,角色!A:B,2,FALSE)</f>
        <v>绝影</v>
      </c>
      <c r="D656" s="8" t="str">
        <f t="shared" si="190"/>
        <v>主动技能3</v>
      </c>
      <c r="E656" s="8">
        <f t="shared" si="185"/>
        <v>10</v>
      </c>
      <c r="F656" s="8">
        <f t="shared" si="186"/>
        <v>3</v>
      </c>
      <c r="G656" s="8">
        <f t="shared" si="187"/>
        <v>11</v>
      </c>
      <c r="H656" s="4" t="s">
        <v>258</v>
      </c>
      <c r="I656" s="4" t="s">
        <v>52</v>
      </c>
      <c r="J656" s="4" t="s">
        <v>305</v>
      </c>
      <c r="K656" s="1" t="s">
        <v>103</v>
      </c>
      <c r="L656" s="4" t="s">
        <v>107</v>
      </c>
      <c r="M656" s="4"/>
      <c r="N656" s="4">
        <v>100</v>
      </c>
      <c r="O656" s="4"/>
      <c r="T656" s="6" t="str">
        <f t="shared" si="188"/>
        <v/>
      </c>
      <c r="U656" s="6" t="str">
        <f t="shared" si="189"/>
        <v/>
      </c>
      <c r="Y656">
        <f t="shared" si="183"/>
        <v>100</v>
      </c>
      <c r="Z656">
        <v>100</v>
      </c>
      <c r="AE656">
        <v>0</v>
      </c>
      <c r="AF656" s="23">
        <f t="shared" si="191"/>
        <v>3</v>
      </c>
      <c r="AG656" s="23">
        <f t="shared" si="192"/>
        <v>2</v>
      </c>
      <c r="AN656" s="6" t="str">
        <f>_xlfn.IFNA(IF(IF($AH656=AN$5,VLOOKUP(AI656,buff!$K:$L,2,FALSE),"")=0,"",IF($AH656=AN$5,VLOOKUP(AI656,buff!$K:$L,2,FALSE),"")),"")</f>
        <v/>
      </c>
      <c r="AO656" s="6" t="str">
        <f>_xlfn.IFNA(IF(IF($AH656=AO$5,VLOOKUP(AJ656,buff!$K:$L,2,FALSE),"")=0,"",IF($AH656=AO$5,VLOOKUP(AJ656,buff!$K:$L,2,FALSE),"")),"")</f>
        <v/>
      </c>
      <c r="AP656" s="6" t="str">
        <f>_xlfn.IFNA(IF(IF($AH656=AP$5,VLOOKUP(AK656,buff!$K:$L,2,FALSE),"")=0,"",IF($AH656=AP$5,VLOOKUP(AK656,buff!$K:$L,2,FALSE),"")),"")</f>
        <v/>
      </c>
      <c r="AQ656" s="6" t="str">
        <f>_xlfn.IFNA(IF(IF($AH656=AQ$5,VLOOKUP(AL656,buff!$K:$L,2,FALSE),"")=0,"",IF($AH656=AQ$5,VLOOKUP(AL656,buff!$K:$L,2,FALSE),"")),"")</f>
        <v/>
      </c>
      <c r="AR656" s="6" t="str">
        <f>_xlfn.IFNA(IF(IF($AH656=AR$5,VLOOKUP(AM656,buff!$K:$L,2,FALSE),"")=0,"",IF($AH656=AR$5,VLOOKUP(AM656,buff!$K:$L,2,FALSE),"")),"")</f>
        <v/>
      </c>
      <c r="AS656" s="6" t="str">
        <f>_xlfn.IFNA(IF(IF($AH656=AS$5,VLOOKUP(AI656,buff!$K:$L,2,FALSE),"")=0,"",IF($AH656=AS$5,VLOOKUP(AI656,buff!$K:$L,2,FALSE),"")),"")</f>
        <v/>
      </c>
      <c r="AT656" s="6" t="str">
        <f>_xlfn.IFNA(IF(IF($AH656=AT$5,VLOOKUP(AJ656,buff!$K:$L,2,FALSE),"")=0,"",IF($AH656=AT$5,VLOOKUP(AJ656,buff!$K:$L,2,FALSE),"")),"")</f>
        <v/>
      </c>
      <c r="AU656" s="6" t="str">
        <f>_xlfn.IFNA(IF(IF($AH656=AU$5,VLOOKUP(AK656,buff!$K:$L,2,FALSE),"")=0,"",IF($AH656=AU$5,VLOOKUP(AK656,buff!$K:$L,2,FALSE),"")),"")</f>
        <v/>
      </c>
      <c r="AV656" s="6" t="str">
        <f>_xlfn.IFNA(IF(IF($AH656=AV$5,VLOOKUP(AL656,buff!$K:$L,2,FALSE),"")=0,"",IF($AH656=AV$5,VLOOKUP(AL656,buff!$K:$L,2,FALSE),"")),"")</f>
        <v/>
      </c>
      <c r="AW656" s="6" t="str">
        <f>_xlfn.IFNA(IF(IF($AH656=AW$5,VLOOKUP(AM656,buff!$K:$L,2,FALSE),"")=0,"",IF($AH656=AW$5,VLOOKUP(AM656,buff!$K:$L,2,FALSE),"")),"")</f>
        <v/>
      </c>
      <c r="AX656" s="6" t="e">
        <f>VLOOKUP(AI656,buff!K:P,6,FALSE)</f>
        <v>#N/A</v>
      </c>
      <c r="AY656" t="e">
        <f t="shared" si="193"/>
        <v>#N/A</v>
      </c>
      <c r="AZ656" t="e">
        <f t="shared" si="193"/>
        <v>#N/A</v>
      </c>
      <c r="BA656">
        <f t="shared" si="194"/>
        <v>3</v>
      </c>
      <c r="BB656">
        <f t="shared" si="195"/>
        <v>2</v>
      </c>
    </row>
    <row r="657" spans="1:54" x14ac:dyDescent="0.15">
      <c r="A657" t="str">
        <f t="shared" si="184"/>
        <v>绝影主动技能3等级11</v>
      </c>
      <c r="B657" s="8">
        <v>651</v>
      </c>
      <c r="C657" s="8" t="str">
        <f>VLOOKUP(G657,角色!A:B,2,FALSE)</f>
        <v>绝影</v>
      </c>
      <c r="D657" s="8" t="str">
        <f t="shared" si="190"/>
        <v>主动技能3</v>
      </c>
      <c r="E657" s="8">
        <f t="shared" si="185"/>
        <v>11</v>
      </c>
      <c r="F657" s="8">
        <f t="shared" si="186"/>
        <v>3</v>
      </c>
      <c r="G657" s="8">
        <f t="shared" si="187"/>
        <v>11</v>
      </c>
      <c r="H657" s="4" t="s">
        <v>258</v>
      </c>
      <c r="I657" s="4" t="s">
        <v>52</v>
      </c>
      <c r="J657" s="4" t="s">
        <v>305</v>
      </c>
      <c r="K657" s="1" t="s">
        <v>103</v>
      </c>
      <c r="L657" s="4" t="s">
        <v>107</v>
      </c>
      <c r="M657" s="4"/>
      <c r="N657" s="4">
        <v>100</v>
      </c>
      <c r="O657" s="4"/>
      <c r="T657" s="6" t="str">
        <f t="shared" si="188"/>
        <v/>
      </c>
      <c r="U657" s="6" t="str">
        <f t="shared" si="189"/>
        <v/>
      </c>
      <c r="Y657">
        <f t="shared" si="183"/>
        <v>100</v>
      </c>
      <c r="Z657">
        <v>100</v>
      </c>
      <c r="AE657">
        <v>0</v>
      </c>
      <c r="AF657" s="23">
        <f t="shared" si="191"/>
        <v>3</v>
      </c>
      <c r="AG657" s="23">
        <f t="shared" si="192"/>
        <v>2</v>
      </c>
      <c r="AN657" s="6" t="str">
        <f>_xlfn.IFNA(IF(IF($AH657=AN$5,VLOOKUP(AI657,buff!$K:$L,2,FALSE),"")=0,"",IF($AH657=AN$5,VLOOKUP(AI657,buff!$K:$L,2,FALSE),"")),"")</f>
        <v/>
      </c>
      <c r="AO657" s="6" t="str">
        <f>_xlfn.IFNA(IF(IF($AH657=AO$5,VLOOKUP(AJ657,buff!$K:$L,2,FALSE),"")=0,"",IF($AH657=AO$5,VLOOKUP(AJ657,buff!$K:$L,2,FALSE),"")),"")</f>
        <v/>
      </c>
      <c r="AP657" s="6" t="str">
        <f>_xlfn.IFNA(IF(IF($AH657=AP$5,VLOOKUP(AK657,buff!$K:$L,2,FALSE),"")=0,"",IF($AH657=AP$5,VLOOKUP(AK657,buff!$K:$L,2,FALSE),"")),"")</f>
        <v/>
      </c>
      <c r="AQ657" s="6" t="str">
        <f>_xlfn.IFNA(IF(IF($AH657=AQ$5,VLOOKUP(AL657,buff!$K:$L,2,FALSE),"")=0,"",IF($AH657=AQ$5,VLOOKUP(AL657,buff!$K:$L,2,FALSE),"")),"")</f>
        <v/>
      </c>
      <c r="AR657" s="6" t="str">
        <f>_xlfn.IFNA(IF(IF($AH657=AR$5,VLOOKUP(AM657,buff!$K:$L,2,FALSE),"")=0,"",IF($AH657=AR$5,VLOOKUP(AM657,buff!$K:$L,2,FALSE),"")),"")</f>
        <v/>
      </c>
      <c r="AS657" s="6" t="str">
        <f>_xlfn.IFNA(IF(IF($AH657=AS$5,VLOOKUP(AI657,buff!$K:$L,2,FALSE),"")=0,"",IF($AH657=AS$5,VLOOKUP(AI657,buff!$K:$L,2,FALSE),"")),"")</f>
        <v/>
      </c>
      <c r="AT657" s="6" t="str">
        <f>_xlfn.IFNA(IF(IF($AH657=AT$5,VLOOKUP(AJ657,buff!$K:$L,2,FALSE),"")=0,"",IF($AH657=AT$5,VLOOKUP(AJ657,buff!$K:$L,2,FALSE),"")),"")</f>
        <v/>
      </c>
      <c r="AU657" s="6" t="str">
        <f>_xlfn.IFNA(IF(IF($AH657=AU$5,VLOOKUP(AK657,buff!$K:$L,2,FALSE),"")=0,"",IF($AH657=AU$5,VLOOKUP(AK657,buff!$K:$L,2,FALSE),"")),"")</f>
        <v/>
      </c>
      <c r="AV657" s="6" t="str">
        <f>_xlfn.IFNA(IF(IF($AH657=AV$5,VLOOKUP(AL657,buff!$K:$L,2,FALSE),"")=0,"",IF($AH657=AV$5,VLOOKUP(AL657,buff!$K:$L,2,FALSE),"")),"")</f>
        <v/>
      </c>
      <c r="AW657" s="6" t="str">
        <f>_xlfn.IFNA(IF(IF($AH657=AW$5,VLOOKUP(AM657,buff!$K:$L,2,FALSE),"")=0,"",IF($AH657=AW$5,VLOOKUP(AM657,buff!$K:$L,2,FALSE),"")),"")</f>
        <v/>
      </c>
      <c r="AX657" s="6" t="e">
        <f>VLOOKUP(AI657,buff!K:P,6,FALSE)</f>
        <v>#N/A</v>
      </c>
      <c r="AY657" t="e">
        <f t="shared" si="193"/>
        <v>#N/A</v>
      </c>
      <c r="AZ657" t="e">
        <f t="shared" si="193"/>
        <v>#N/A</v>
      </c>
      <c r="BA657">
        <f t="shared" si="194"/>
        <v>3</v>
      </c>
      <c r="BB657">
        <f t="shared" si="195"/>
        <v>2</v>
      </c>
    </row>
    <row r="658" spans="1:54" x14ac:dyDescent="0.15">
      <c r="A658" t="str">
        <f t="shared" si="184"/>
        <v>绝影主动技能3等级12</v>
      </c>
      <c r="B658" s="8">
        <v>652</v>
      </c>
      <c r="C658" s="8" t="str">
        <f>VLOOKUP(G658,角色!A:B,2,FALSE)</f>
        <v>绝影</v>
      </c>
      <c r="D658" s="8" t="str">
        <f t="shared" si="190"/>
        <v>主动技能3</v>
      </c>
      <c r="E658" s="8">
        <f t="shared" si="185"/>
        <v>12</v>
      </c>
      <c r="F658" s="8">
        <f t="shared" si="186"/>
        <v>3</v>
      </c>
      <c r="G658" s="8">
        <f t="shared" si="187"/>
        <v>11</v>
      </c>
      <c r="H658" s="4" t="s">
        <v>258</v>
      </c>
      <c r="I658" s="4" t="s">
        <v>52</v>
      </c>
      <c r="J658" s="4" t="s">
        <v>305</v>
      </c>
      <c r="K658" s="1" t="s">
        <v>103</v>
      </c>
      <c r="L658" s="4" t="s">
        <v>107</v>
      </c>
      <c r="M658" s="4"/>
      <c r="N658" s="4">
        <v>100</v>
      </c>
      <c r="O658" s="4"/>
      <c r="T658" s="6" t="str">
        <f t="shared" si="188"/>
        <v/>
      </c>
      <c r="U658" s="6" t="str">
        <f t="shared" si="189"/>
        <v/>
      </c>
      <c r="Y658">
        <f t="shared" si="183"/>
        <v>100</v>
      </c>
      <c r="Z658">
        <v>100</v>
      </c>
      <c r="AE658">
        <v>0</v>
      </c>
      <c r="AF658" s="23">
        <f t="shared" si="191"/>
        <v>3</v>
      </c>
      <c r="AG658" s="23">
        <f t="shared" si="192"/>
        <v>2</v>
      </c>
      <c r="AN658" s="6" t="str">
        <f>_xlfn.IFNA(IF(IF($AH658=AN$5,VLOOKUP(AI658,buff!$K:$L,2,FALSE),"")=0,"",IF($AH658=AN$5,VLOOKUP(AI658,buff!$K:$L,2,FALSE),"")),"")</f>
        <v/>
      </c>
      <c r="AO658" s="6" t="str">
        <f>_xlfn.IFNA(IF(IF($AH658=AO$5,VLOOKUP(AJ658,buff!$K:$L,2,FALSE),"")=0,"",IF($AH658=AO$5,VLOOKUP(AJ658,buff!$K:$L,2,FALSE),"")),"")</f>
        <v/>
      </c>
      <c r="AP658" s="6" t="str">
        <f>_xlfn.IFNA(IF(IF($AH658=AP$5,VLOOKUP(AK658,buff!$K:$L,2,FALSE),"")=0,"",IF($AH658=AP$5,VLOOKUP(AK658,buff!$K:$L,2,FALSE),"")),"")</f>
        <v/>
      </c>
      <c r="AQ658" s="6" t="str">
        <f>_xlfn.IFNA(IF(IF($AH658=AQ$5,VLOOKUP(AL658,buff!$K:$L,2,FALSE),"")=0,"",IF($AH658=AQ$5,VLOOKUP(AL658,buff!$K:$L,2,FALSE),"")),"")</f>
        <v/>
      </c>
      <c r="AR658" s="6" t="str">
        <f>_xlfn.IFNA(IF(IF($AH658=AR$5,VLOOKUP(AM658,buff!$K:$L,2,FALSE),"")=0,"",IF($AH658=AR$5,VLOOKUP(AM658,buff!$K:$L,2,FALSE),"")),"")</f>
        <v/>
      </c>
      <c r="AS658" s="6" t="str">
        <f>_xlfn.IFNA(IF(IF($AH658=AS$5,VLOOKUP(AI658,buff!$K:$L,2,FALSE),"")=0,"",IF($AH658=AS$5,VLOOKUP(AI658,buff!$K:$L,2,FALSE),"")),"")</f>
        <v/>
      </c>
      <c r="AT658" s="6" t="str">
        <f>_xlfn.IFNA(IF(IF($AH658=AT$5,VLOOKUP(AJ658,buff!$K:$L,2,FALSE),"")=0,"",IF($AH658=AT$5,VLOOKUP(AJ658,buff!$K:$L,2,FALSE),"")),"")</f>
        <v/>
      </c>
      <c r="AU658" s="6" t="str">
        <f>_xlfn.IFNA(IF(IF($AH658=AU$5,VLOOKUP(AK658,buff!$K:$L,2,FALSE),"")=0,"",IF($AH658=AU$5,VLOOKUP(AK658,buff!$K:$L,2,FALSE),"")),"")</f>
        <v/>
      </c>
      <c r="AV658" s="6" t="str">
        <f>_xlfn.IFNA(IF(IF($AH658=AV$5,VLOOKUP(AL658,buff!$K:$L,2,FALSE),"")=0,"",IF($AH658=AV$5,VLOOKUP(AL658,buff!$K:$L,2,FALSE),"")),"")</f>
        <v/>
      </c>
      <c r="AW658" s="6" t="str">
        <f>_xlfn.IFNA(IF(IF($AH658=AW$5,VLOOKUP(AM658,buff!$K:$L,2,FALSE),"")=0,"",IF($AH658=AW$5,VLOOKUP(AM658,buff!$K:$L,2,FALSE),"")),"")</f>
        <v/>
      </c>
      <c r="AX658" s="6" t="e">
        <f>VLOOKUP(AI658,buff!K:P,6,FALSE)</f>
        <v>#N/A</v>
      </c>
      <c r="AY658" t="e">
        <f t="shared" si="193"/>
        <v>#N/A</v>
      </c>
      <c r="AZ658" t="e">
        <f t="shared" si="193"/>
        <v>#N/A</v>
      </c>
      <c r="BA658">
        <f t="shared" si="194"/>
        <v>3</v>
      </c>
      <c r="BB658">
        <f t="shared" si="195"/>
        <v>2</v>
      </c>
    </row>
    <row r="659" spans="1:54" x14ac:dyDescent="0.15">
      <c r="A659" t="str">
        <f t="shared" si="184"/>
        <v>绝影主动技能3等级13</v>
      </c>
      <c r="B659" s="8">
        <v>653</v>
      </c>
      <c r="C659" s="8" t="str">
        <f>VLOOKUP(G659,角色!A:B,2,FALSE)</f>
        <v>绝影</v>
      </c>
      <c r="D659" s="8" t="str">
        <f t="shared" si="190"/>
        <v>主动技能3</v>
      </c>
      <c r="E659" s="8">
        <f t="shared" si="185"/>
        <v>13</v>
      </c>
      <c r="F659" s="8">
        <f t="shared" si="186"/>
        <v>3</v>
      </c>
      <c r="G659" s="8">
        <f t="shared" si="187"/>
        <v>11</v>
      </c>
      <c r="H659" s="4" t="s">
        <v>258</v>
      </c>
      <c r="I659" s="4" t="s">
        <v>52</v>
      </c>
      <c r="J659" s="4" t="s">
        <v>305</v>
      </c>
      <c r="K659" s="1" t="s">
        <v>103</v>
      </c>
      <c r="L659" s="4" t="s">
        <v>107</v>
      </c>
      <c r="M659" s="4"/>
      <c r="N659" s="4">
        <v>100</v>
      </c>
      <c r="O659" s="4"/>
      <c r="T659" s="6" t="str">
        <f t="shared" si="188"/>
        <v/>
      </c>
      <c r="U659" s="6" t="str">
        <f t="shared" si="189"/>
        <v/>
      </c>
      <c r="Y659">
        <f t="shared" si="183"/>
        <v>100</v>
      </c>
      <c r="Z659">
        <v>100</v>
      </c>
      <c r="AE659">
        <v>0</v>
      </c>
      <c r="AF659" s="23">
        <f t="shared" si="191"/>
        <v>3</v>
      </c>
      <c r="AG659" s="23">
        <f t="shared" si="192"/>
        <v>2</v>
      </c>
      <c r="AN659" s="6" t="str">
        <f>_xlfn.IFNA(IF(IF($AH659=AN$5,VLOOKUP(AI659,buff!$K:$L,2,FALSE),"")=0,"",IF($AH659=AN$5,VLOOKUP(AI659,buff!$K:$L,2,FALSE),"")),"")</f>
        <v/>
      </c>
      <c r="AO659" s="6" t="str">
        <f>_xlfn.IFNA(IF(IF($AH659=AO$5,VLOOKUP(AJ659,buff!$K:$L,2,FALSE),"")=0,"",IF($AH659=AO$5,VLOOKUP(AJ659,buff!$K:$L,2,FALSE),"")),"")</f>
        <v/>
      </c>
      <c r="AP659" s="6" t="str">
        <f>_xlfn.IFNA(IF(IF($AH659=AP$5,VLOOKUP(AK659,buff!$K:$L,2,FALSE),"")=0,"",IF($AH659=AP$5,VLOOKUP(AK659,buff!$K:$L,2,FALSE),"")),"")</f>
        <v/>
      </c>
      <c r="AQ659" s="6" t="str">
        <f>_xlfn.IFNA(IF(IF($AH659=AQ$5,VLOOKUP(AL659,buff!$K:$L,2,FALSE),"")=0,"",IF($AH659=AQ$5,VLOOKUP(AL659,buff!$K:$L,2,FALSE),"")),"")</f>
        <v/>
      </c>
      <c r="AR659" s="6" t="str">
        <f>_xlfn.IFNA(IF(IF($AH659=AR$5,VLOOKUP(AM659,buff!$K:$L,2,FALSE),"")=0,"",IF($AH659=AR$5,VLOOKUP(AM659,buff!$K:$L,2,FALSE),"")),"")</f>
        <v/>
      </c>
      <c r="AS659" s="6" t="str">
        <f>_xlfn.IFNA(IF(IF($AH659=AS$5,VLOOKUP(AI659,buff!$K:$L,2,FALSE),"")=0,"",IF($AH659=AS$5,VLOOKUP(AI659,buff!$K:$L,2,FALSE),"")),"")</f>
        <v/>
      </c>
      <c r="AT659" s="6" t="str">
        <f>_xlfn.IFNA(IF(IF($AH659=AT$5,VLOOKUP(AJ659,buff!$K:$L,2,FALSE),"")=0,"",IF($AH659=AT$5,VLOOKUP(AJ659,buff!$K:$L,2,FALSE),"")),"")</f>
        <v/>
      </c>
      <c r="AU659" s="6" t="str">
        <f>_xlfn.IFNA(IF(IF($AH659=AU$5,VLOOKUP(AK659,buff!$K:$L,2,FALSE),"")=0,"",IF($AH659=AU$5,VLOOKUP(AK659,buff!$K:$L,2,FALSE),"")),"")</f>
        <v/>
      </c>
      <c r="AV659" s="6" t="str">
        <f>_xlfn.IFNA(IF(IF($AH659=AV$5,VLOOKUP(AL659,buff!$K:$L,2,FALSE),"")=0,"",IF($AH659=AV$5,VLOOKUP(AL659,buff!$K:$L,2,FALSE),"")),"")</f>
        <v/>
      </c>
      <c r="AW659" s="6" t="str">
        <f>_xlfn.IFNA(IF(IF($AH659=AW$5,VLOOKUP(AM659,buff!$K:$L,2,FALSE),"")=0,"",IF($AH659=AW$5,VLOOKUP(AM659,buff!$K:$L,2,FALSE),"")),"")</f>
        <v/>
      </c>
      <c r="AX659" s="6" t="e">
        <f>VLOOKUP(AI659,buff!K:P,6,FALSE)</f>
        <v>#N/A</v>
      </c>
      <c r="AY659" t="e">
        <f t="shared" si="193"/>
        <v>#N/A</v>
      </c>
      <c r="AZ659" t="e">
        <f t="shared" si="193"/>
        <v>#N/A</v>
      </c>
      <c r="BA659">
        <f t="shared" si="194"/>
        <v>3</v>
      </c>
      <c r="BB659">
        <f t="shared" si="195"/>
        <v>2</v>
      </c>
    </row>
    <row r="660" spans="1:54" x14ac:dyDescent="0.15">
      <c r="A660" t="str">
        <f t="shared" si="184"/>
        <v>绝影主动技能3等级14</v>
      </c>
      <c r="B660" s="8">
        <v>654</v>
      </c>
      <c r="C660" s="8" t="str">
        <f>VLOOKUP(G660,角色!A:B,2,FALSE)</f>
        <v>绝影</v>
      </c>
      <c r="D660" s="8" t="str">
        <f t="shared" si="190"/>
        <v>主动技能3</v>
      </c>
      <c r="E660" s="8">
        <f t="shared" si="185"/>
        <v>14</v>
      </c>
      <c r="F660" s="8">
        <f t="shared" si="186"/>
        <v>3</v>
      </c>
      <c r="G660" s="8">
        <f t="shared" si="187"/>
        <v>11</v>
      </c>
      <c r="H660" s="4" t="s">
        <v>258</v>
      </c>
      <c r="I660" s="4" t="s">
        <v>52</v>
      </c>
      <c r="J660" s="4" t="s">
        <v>305</v>
      </c>
      <c r="K660" s="1" t="s">
        <v>103</v>
      </c>
      <c r="L660" s="4" t="s">
        <v>107</v>
      </c>
      <c r="M660" s="4"/>
      <c r="N660" s="4">
        <v>100</v>
      </c>
      <c r="O660" s="4"/>
      <c r="T660" s="6" t="str">
        <f t="shared" si="188"/>
        <v/>
      </c>
      <c r="U660" s="6" t="str">
        <f t="shared" si="189"/>
        <v/>
      </c>
      <c r="Y660">
        <f t="shared" si="183"/>
        <v>100</v>
      </c>
      <c r="Z660">
        <v>100</v>
      </c>
      <c r="AE660">
        <v>0</v>
      </c>
      <c r="AF660" s="23">
        <f t="shared" si="191"/>
        <v>3</v>
      </c>
      <c r="AG660" s="23">
        <f t="shared" si="192"/>
        <v>2</v>
      </c>
      <c r="AN660" s="6" t="str">
        <f>_xlfn.IFNA(IF(IF($AH660=AN$5,VLOOKUP(AI660,buff!$K:$L,2,FALSE),"")=0,"",IF($AH660=AN$5,VLOOKUP(AI660,buff!$K:$L,2,FALSE),"")),"")</f>
        <v/>
      </c>
      <c r="AO660" s="6" t="str">
        <f>_xlfn.IFNA(IF(IF($AH660=AO$5,VLOOKUP(AJ660,buff!$K:$L,2,FALSE),"")=0,"",IF($AH660=AO$5,VLOOKUP(AJ660,buff!$K:$L,2,FALSE),"")),"")</f>
        <v/>
      </c>
      <c r="AP660" s="6" t="str">
        <f>_xlfn.IFNA(IF(IF($AH660=AP$5,VLOOKUP(AK660,buff!$K:$L,2,FALSE),"")=0,"",IF($AH660=AP$5,VLOOKUP(AK660,buff!$K:$L,2,FALSE),"")),"")</f>
        <v/>
      </c>
      <c r="AQ660" s="6" t="str">
        <f>_xlfn.IFNA(IF(IF($AH660=AQ$5,VLOOKUP(AL660,buff!$K:$L,2,FALSE),"")=0,"",IF($AH660=AQ$5,VLOOKUP(AL660,buff!$K:$L,2,FALSE),"")),"")</f>
        <v/>
      </c>
      <c r="AR660" s="6" t="str">
        <f>_xlfn.IFNA(IF(IF($AH660=AR$5,VLOOKUP(AM660,buff!$K:$L,2,FALSE),"")=0,"",IF($AH660=AR$5,VLOOKUP(AM660,buff!$K:$L,2,FALSE),"")),"")</f>
        <v/>
      </c>
      <c r="AS660" s="6" t="str">
        <f>_xlfn.IFNA(IF(IF($AH660=AS$5,VLOOKUP(AI660,buff!$K:$L,2,FALSE),"")=0,"",IF($AH660=AS$5,VLOOKUP(AI660,buff!$K:$L,2,FALSE),"")),"")</f>
        <v/>
      </c>
      <c r="AT660" s="6" t="str">
        <f>_xlfn.IFNA(IF(IF($AH660=AT$5,VLOOKUP(AJ660,buff!$K:$L,2,FALSE),"")=0,"",IF($AH660=AT$5,VLOOKUP(AJ660,buff!$K:$L,2,FALSE),"")),"")</f>
        <v/>
      </c>
      <c r="AU660" s="6" t="str">
        <f>_xlfn.IFNA(IF(IF($AH660=AU$5,VLOOKUP(AK660,buff!$K:$L,2,FALSE),"")=0,"",IF($AH660=AU$5,VLOOKUP(AK660,buff!$K:$L,2,FALSE),"")),"")</f>
        <v/>
      </c>
      <c r="AV660" s="6" t="str">
        <f>_xlfn.IFNA(IF(IF($AH660=AV$5,VLOOKUP(AL660,buff!$K:$L,2,FALSE),"")=0,"",IF($AH660=AV$5,VLOOKUP(AL660,buff!$K:$L,2,FALSE),"")),"")</f>
        <v/>
      </c>
      <c r="AW660" s="6" t="str">
        <f>_xlfn.IFNA(IF(IF($AH660=AW$5,VLOOKUP(AM660,buff!$K:$L,2,FALSE),"")=0,"",IF($AH660=AW$5,VLOOKUP(AM660,buff!$K:$L,2,FALSE),"")),"")</f>
        <v/>
      </c>
      <c r="AX660" s="6" t="e">
        <f>VLOOKUP(AI660,buff!K:P,6,FALSE)</f>
        <v>#N/A</v>
      </c>
      <c r="AY660" t="e">
        <f t="shared" si="193"/>
        <v>#N/A</v>
      </c>
      <c r="AZ660" t="e">
        <f t="shared" si="193"/>
        <v>#N/A</v>
      </c>
      <c r="BA660">
        <f t="shared" si="194"/>
        <v>3</v>
      </c>
      <c r="BB660">
        <f t="shared" si="195"/>
        <v>2</v>
      </c>
    </row>
    <row r="661" spans="1:54" x14ac:dyDescent="0.15">
      <c r="A661" t="str">
        <f t="shared" si="184"/>
        <v>绝影主动技能3等级15</v>
      </c>
      <c r="B661" s="8">
        <v>655</v>
      </c>
      <c r="C661" s="8" t="str">
        <f>VLOOKUP(G661,角色!A:B,2,FALSE)</f>
        <v>绝影</v>
      </c>
      <c r="D661" s="8" t="str">
        <f t="shared" si="190"/>
        <v>主动技能3</v>
      </c>
      <c r="E661" s="8">
        <f t="shared" si="185"/>
        <v>15</v>
      </c>
      <c r="F661" s="8">
        <f t="shared" si="186"/>
        <v>3</v>
      </c>
      <c r="G661" s="8">
        <f t="shared" si="187"/>
        <v>11</v>
      </c>
      <c r="H661" s="4" t="s">
        <v>258</v>
      </c>
      <c r="I661" s="4" t="s">
        <v>52</v>
      </c>
      <c r="J661" s="4" t="s">
        <v>305</v>
      </c>
      <c r="K661" s="1" t="s">
        <v>103</v>
      </c>
      <c r="L661" s="4" t="s">
        <v>107</v>
      </c>
      <c r="M661" s="4"/>
      <c r="N661" s="4">
        <v>100</v>
      </c>
      <c r="O661" s="4"/>
      <c r="T661" s="6" t="str">
        <f t="shared" si="188"/>
        <v/>
      </c>
      <c r="U661" s="6" t="str">
        <f t="shared" si="189"/>
        <v/>
      </c>
      <c r="Y661">
        <f t="shared" si="183"/>
        <v>100</v>
      </c>
      <c r="Z661">
        <v>100</v>
      </c>
      <c r="AE661">
        <v>0</v>
      </c>
      <c r="AF661" s="23">
        <f t="shared" si="191"/>
        <v>3</v>
      </c>
      <c r="AG661" s="23">
        <f t="shared" si="192"/>
        <v>2</v>
      </c>
      <c r="AN661" s="6" t="str">
        <f>_xlfn.IFNA(IF(IF($AH661=AN$5,VLOOKUP(AI661,buff!$K:$L,2,FALSE),"")=0,"",IF($AH661=AN$5,VLOOKUP(AI661,buff!$K:$L,2,FALSE),"")),"")</f>
        <v/>
      </c>
      <c r="AO661" s="6" t="str">
        <f>_xlfn.IFNA(IF(IF($AH661=AO$5,VLOOKUP(AJ661,buff!$K:$L,2,FALSE),"")=0,"",IF($AH661=AO$5,VLOOKUP(AJ661,buff!$K:$L,2,FALSE),"")),"")</f>
        <v/>
      </c>
      <c r="AP661" s="6" t="str">
        <f>_xlfn.IFNA(IF(IF($AH661=AP$5,VLOOKUP(AK661,buff!$K:$L,2,FALSE),"")=0,"",IF($AH661=AP$5,VLOOKUP(AK661,buff!$K:$L,2,FALSE),"")),"")</f>
        <v/>
      </c>
      <c r="AQ661" s="6" t="str">
        <f>_xlfn.IFNA(IF(IF($AH661=AQ$5,VLOOKUP(AL661,buff!$K:$L,2,FALSE),"")=0,"",IF($AH661=AQ$5,VLOOKUP(AL661,buff!$K:$L,2,FALSE),"")),"")</f>
        <v/>
      </c>
      <c r="AR661" s="6" t="str">
        <f>_xlfn.IFNA(IF(IF($AH661=AR$5,VLOOKUP(AM661,buff!$K:$L,2,FALSE),"")=0,"",IF($AH661=AR$5,VLOOKUP(AM661,buff!$K:$L,2,FALSE),"")),"")</f>
        <v/>
      </c>
      <c r="AS661" s="6" t="str">
        <f>_xlfn.IFNA(IF(IF($AH661=AS$5,VLOOKUP(AI661,buff!$K:$L,2,FALSE),"")=0,"",IF($AH661=AS$5,VLOOKUP(AI661,buff!$K:$L,2,FALSE),"")),"")</f>
        <v/>
      </c>
      <c r="AT661" s="6" t="str">
        <f>_xlfn.IFNA(IF(IF($AH661=AT$5,VLOOKUP(AJ661,buff!$K:$L,2,FALSE),"")=0,"",IF($AH661=AT$5,VLOOKUP(AJ661,buff!$K:$L,2,FALSE),"")),"")</f>
        <v/>
      </c>
      <c r="AU661" s="6" t="str">
        <f>_xlfn.IFNA(IF(IF($AH661=AU$5,VLOOKUP(AK661,buff!$K:$L,2,FALSE),"")=0,"",IF($AH661=AU$5,VLOOKUP(AK661,buff!$K:$L,2,FALSE),"")),"")</f>
        <v/>
      </c>
      <c r="AV661" s="6" t="str">
        <f>_xlfn.IFNA(IF(IF($AH661=AV$5,VLOOKUP(AL661,buff!$K:$L,2,FALSE),"")=0,"",IF($AH661=AV$5,VLOOKUP(AL661,buff!$K:$L,2,FALSE),"")),"")</f>
        <v/>
      </c>
      <c r="AW661" s="6" t="str">
        <f>_xlfn.IFNA(IF(IF($AH661=AW$5,VLOOKUP(AM661,buff!$K:$L,2,FALSE),"")=0,"",IF($AH661=AW$5,VLOOKUP(AM661,buff!$K:$L,2,FALSE),"")),"")</f>
        <v/>
      </c>
      <c r="AX661" s="6" t="e">
        <f>VLOOKUP(AI661,buff!K:P,6,FALSE)</f>
        <v>#N/A</v>
      </c>
      <c r="AY661" t="e">
        <f t="shared" si="193"/>
        <v>#N/A</v>
      </c>
      <c r="AZ661" t="e">
        <f t="shared" si="193"/>
        <v>#N/A</v>
      </c>
      <c r="BA661">
        <f t="shared" si="194"/>
        <v>3</v>
      </c>
      <c r="BB661">
        <f t="shared" si="195"/>
        <v>2</v>
      </c>
    </row>
    <row r="662" spans="1:54" x14ac:dyDescent="0.15">
      <c r="A662" t="str">
        <f t="shared" si="184"/>
        <v>绝影主动技能3等级16</v>
      </c>
      <c r="B662" s="8">
        <v>656</v>
      </c>
      <c r="C662" s="8" t="str">
        <f>VLOOKUP(G662,角色!A:B,2,FALSE)</f>
        <v>绝影</v>
      </c>
      <c r="D662" s="8" t="str">
        <f t="shared" si="190"/>
        <v>主动技能3</v>
      </c>
      <c r="E662" s="8">
        <f t="shared" si="185"/>
        <v>16</v>
      </c>
      <c r="F662" s="8">
        <f t="shared" si="186"/>
        <v>3</v>
      </c>
      <c r="G662" s="8">
        <f t="shared" si="187"/>
        <v>11</v>
      </c>
      <c r="H662" s="4" t="s">
        <v>258</v>
      </c>
      <c r="I662" s="4" t="s">
        <v>52</v>
      </c>
      <c r="J662" s="4" t="s">
        <v>305</v>
      </c>
      <c r="K662" s="1" t="s">
        <v>103</v>
      </c>
      <c r="L662" s="4" t="s">
        <v>107</v>
      </c>
      <c r="M662" s="4"/>
      <c r="N662" s="4">
        <v>100</v>
      </c>
      <c r="O662" s="4"/>
      <c r="T662" s="6" t="str">
        <f t="shared" si="188"/>
        <v/>
      </c>
      <c r="U662" s="6" t="str">
        <f t="shared" si="189"/>
        <v/>
      </c>
      <c r="Y662">
        <f t="shared" si="183"/>
        <v>100</v>
      </c>
      <c r="Z662">
        <v>100</v>
      </c>
      <c r="AE662">
        <v>0</v>
      </c>
      <c r="AF662" s="23">
        <f t="shared" si="191"/>
        <v>3</v>
      </c>
      <c r="AG662" s="23">
        <f t="shared" si="192"/>
        <v>2</v>
      </c>
      <c r="AN662" s="6" t="str">
        <f>_xlfn.IFNA(IF(IF($AH662=AN$5,VLOOKUP(AI662,buff!$K:$L,2,FALSE),"")=0,"",IF($AH662=AN$5,VLOOKUP(AI662,buff!$K:$L,2,FALSE),"")),"")</f>
        <v/>
      </c>
      <c r="AO662" s="6" t="str">
        <f>_xlfn.IFNA(IF(IF($AH662=AO$5,VLOOKUP(AJ662,buff!$K:$L,2,FALSE),"")=0,"",IF($AH662=AO$5,VLOOKUP(AJ662,buff!$K:$L,2,FALSE),"")),"")</f>
        <v/>
      </c>
      <c r="AP662" s="6" t="str">
        <f>_xlfn.IFNA(IF(IF($AH662=AP$5,VLOOKUP(AK662,buff!$K:$L,2,FALSE),"")=0,"",IF($AH662=AP$5,VLOOKUP(AK662,buff!$K:$L,2,FALSE),"")),"")</f>
        <v/>
      </c>
      <c r="AQ662" s="6" t="str">
        <f>_xlfn.IFNA(IF(IF($AH662=AQ$5,VLOOKUP(AL662,buff!$K:$L,2,FALSE),"")=0,"",IF($AH662=AQ$5,VLOOKUP(AL662,buff!$K:$L,2,FALSE),"")),"")</f>
        <v/>
      </c>
      <c r="AR662" s="6" t="str">
        <f>_xlfn.IFNA(IF(IF($AH662=AR$5,VLOOKUP(AM662,buff!$K:$L,2,FALSE),"")=0,"",IF($AH662=AR$5,VLOOKUP(AM662,buff!$K:$L,2,FALSE),"")),"")</f>
        <v/>
      </c>
      <c r="AS662" s="6" t="str">
        <f>_xlfn.IFNA(IF(IF($AH662=AS$5,VLOOKUP(AI662,buff!$K:$L,2,FALSE),"")=0,"",IF($AH662=AS$5,VLOOKUP(AI662,buff!$K:$L,2,FALSE),"")),"")</f>
        <v/>
      </c>
      <c r="AT662" s="6" t="str">
        <f>_xlfn.IFNA(IF(IF($AH662=AT$5,VLOOKUP(AJ662,buff!$K:$L,2,FALSE),"")=0,"",IF($AH662=AT$5,VLOOKUP(AJ662,buff!$K:$L,2,FALSE),"")),"")</f>
        <v/>
      </c>
      <c r="AU662" s="6" t="str">
        <f>_xlfn.IFNA(IF(IF($AH662=AU$5,VLOOKUP(AK662,buff!$K:$L,2,FALSE),"")=0,"",IF($AH662=AU$5,VLOOKUP(AK662,buff!$K:$L,2,FALSE),"")),"")</f>
        <v/>
      </c>
      <c r="AV662" s="6" t="str">
        <f>_xlfn.IFNA(IF(IF($AH662=AV$5,VLOOKUP(AL662,buff!$K:$L,2,FALSE),"")=0,"",IF($AH662=AV$5,VLOOKUP(AL662,buff!$K:$L,2,FALSE),"")),"")</f>
        <v/>
      </c>
      <c r="AW662" s="6" t="str">
        <f>_xlfn.IFNA(IF(IF($AH662=AW$5,VLOOKUP(AM662,buff!$K:$L,2,FALSE),"")=0,"",IF($AH662=AW$5,VLOOKUP(AM662,buff!$K:$L,2,FALSE),"")),"")</f>
        <v/>
      </c>
      <c r="AX662" s="6" t="e">
        <f>VLOOKUP(AI662,buff!K:P,6,FALSE)</f>
        <v>#N/A</v>
      </c>
      <c r="AY662" t="e">
        <f t="shared" si="193"/>
        <v>#N/A</v>
      </c>
      <c r="AZ662" t="e">
        <f t="shared" si="193"/>
        <v>#N/A</v>
      </c>
      <c r="BA662">
        <f t="shared" si="194"/>
        <v>3</v>
      </c>
      <c r="BB662">
        <f t="shared" si="195"/>
        <v>2</v>
      </c>
    </row>
    <row r="663" spans="1:54" x14ac:dyDescent="0.15">
      <c r="A663" t="str">
        <f t="shared" si="184"/>
        <v>绝影主动技能3等级17</v>
      </c>
      <c r="B663" s="8">
        <v>657</v>
      </c>
      <c r="C663" s="8" t="str">
        <f>VLOOKUP(G663,角色!A:B,2,FALSE)</f>
        <v>绝影</v>
      </c>
      <c r="D663" s="8" t="str">
        <f t="shared" si="190"/>
        <v>主动技能3</v>
      </c>
      <c r="E663" s="8">
        <f t="shared" si="185"/>
        <v>17</v>
      </c>
      <c r="F663" s="8">
        <f t="shared" si="186"/>
        <v>3</v>
      </c>
      <c r="G663" s="8">
        <f t="shared" si="187"/>
        <v>11</v>
      </c>
      <c r="H663" s="4" t="s">
        <v>258</v>
      </c>
      <c r="I663" s="4" t="s">
        <v>52</v>
      </c>
      <c r="J663" s="4" t="s">
        <v>305</v>
      </c>
      <c r="K663" s="1" t="s">
        <v>103</v>
      </c>
      <c r="L663" s="4" t="s">
        <v>107</v>
      </c>
      <c r="M663" s="4"/>
      <c r="N663" s="4">
        <v>100</v>
      </c>
      <c r="O663" s="4"/>
      <c r="T663" s="6" t="str">
        <f t="shared" si="188"/>
        <v/>
      </c>
      <c r="U663" s="6" t="str">
        <f t="shared" si="189"/>
        <v/>
      </c>
      <c r="Y663">
        <f t="shared" si="183"/>
        <v>100</v>
      </c>
      <c r="Z663">
        <v>100</v>
      </c>
      <c r="AE663">
        <v>0</v>
      </c>
      <c r="AF663" s="23">
        <f t="shared" si="191"/>
        <v>3</v>
      </c>
      <c r="AG663" s="23">
        <f t="shared" si="192"/>
        <v>2</v>
      </c>
      <c r="AN663" s="6" t="str">
        <f>_xlfn.IFNA(IF(IF($AH663=AN$5,VLOOKUP(AI663,buff!$K:$L,2,FALSE),"")=0,"",IF($AH663=AN$5,VLOOKUP(AI663,buff!$K:$L,2,FALSE),"")),"")</f>
        <v/>
      </c>
      <c r="AO663" s="6" t="str">
        <f>_xlfn.IFNA(IF(IF($AH663=AO$5,VLOOKUP(AJ663,buff!$K:$L,2,FALSE),"")=0,"",IF($AH663=AO$5,VLOOKUP(AJ663,buff!$K:$L,2,FALSE),"")),"")</f>
        <v/>
      </c>
      <c r="AP663" s="6" t="str">
        <f>_xlfn.IFNA(IF(IF($AH663=AP$5,VLOOKUP(AK663,buff!$K:$L,2,FALSE),"")=0,"",IF($AH663=AP$5,VLOOKUP(AK663,buff!$K:$L,2,FALSE),"")),"")</f>
        <v/>
      </c>
      <c r="AQ663" s="6" t="str">
        <f>_xlfn.IFNA(IF(IF($AH663=AQ$5,VLOOKUP(AL663,buff!$K:$L,2,FALSE),"")=0,"",IF($AH663=AQ$5,VLOOKUP(AL663,buff!$K:$L,2,FALSE),"")),"")</f>
        <v/>
      </c>
      <c r="AR663" s="6" t="str">
        <f>_xlfn.IFNA(IF(IF($AH663=AR$5,VLOOKUP(AM663,buff!$K:$L,2,FALSE),"")=0,"",IF($AH663=AR$5,VLOOKUP(AM663,buff!$K:$L,2,FALSE),"")),"")</f>
        <v/>
      </c>
      <c r="AS663" s="6" t="str">
        <f>_xlfn.IFNA(IF(IF($AH663=AS$5,VLOOKUP(AI663,buff!$K:$L,2,FALSE),"")=0,"",IF($AH663=AS$5,VLOOKUP(AI663,buff!$K:$L,2,FALSE),"")),"")</f>
        <v/>
      </c>
      <c r="AT663" s="6" t="str">
        <f>_xlfn.IFNA(IF(IF($AH663=AT$5,VLOOKUP(AJ663,buff!$K:$L,2,FALSE),"")=0,"",IF($AH663=AT$5,VLOOKUP(AJ663,buff!$K:$L,2,FALSE),"")),"")</f>
        <v/>
      </c>
      <c r="AU663" s="6" t="str">
        <f>_xlfn.IFNA(IF(IF($AH663=AU$5,VLOOKUP(AK663,buff!$K:$L,2,FALSE),"")=0,"",IF($AH663=AU$5,VLOOKUP(AK663,buff!$K:$L,2,FALSE),"")),"")</f>
        <v/>
      </c>
      <c r="AV663" s="6" t="str">
        <f>_xlfn.IFNA(IF(IF($AH663=AV$5,VLOOKUP(AL663,buff!$K:$L,2,FALSE),"")=0,"",IF($AH663=AV$5,VLOOKUP(AL663,buff!$K:$L,2,FALSE),"")),"")</f>
        <v/>
      </c>
      <c r="AW663" s="6" t="str">
        <f>_xlfn.IFNA(IF(IF($AH663=AW$5,VLOOKUP(AM663,buff!$K:$L,2,FALSE),"")=0,"",IF($AH663=AW$5,VLOOKUP(AM663,buff!$K:$L,2,FALSE),"")),"")</f>
        <v/>
      </c>
      <c r="AX663" s="6" t="e">
        <f>VLOOKUP(AI663,buff!K:P,6,FALSE)</f>
        <v>#N/A</v>
      </c>
      <c r="AY663" t="e">
        <f t="shared" si="193"/>
        <v>#N/A</v>
      </c>
      <c r="AZ663" t="e">
        <f t="shared" si="193"/>
        <v>#N/A</v>
      </c>
      <c r="BA663">
        <f t="shared" si="194"/>
        <v>3</v>
      </c>
      <c r="BB663">
        <f t="shared" si="195"/>
        <v>2</v>
      </c>
    </row>
    <row r="664" spans="1:54" x14ac:dyDescent="0.15">
      <c r="A664" t="str">
        <f t="shared" si="184"/>
        <v>绝影主动技能3等级18</v>
      </c>
      <c r="B664" s="8">
        <v>658</v>
      </c>
      <c r="C664" s="8" t="str">
        <f>VLOOKUP(G664,角色!A:B,2,FALSE)</f>
        <v>绝影</v>
      </c>
      <c r="D664" s="8" t="str">
        <f t="shared" si="190"/>
        <v>主动技能3</v>
      </c>
      <c r="E664" s="8">
        <f t="shared" si="185"/>
        <v>18</v>
      </c>
      <c r="F664" s="8">
        <f t="shared" si="186"/>
        <v>3</v>
      </c>
      <c r="G664" s="8">
        <f t="shared" si="187"/>
        <v>11</v>
      </c>
      <c r="H664" s="4" t="s">
        <v>258</v>
      </c>
      <c r="I664" s="4" t="s">
        <v>52</v>
      </c>
      <c r="J664" s="4" t="s">
        <v>305</v>
      </c>
      <c r="K664" s="1" t="s">
        <v>103</v>
      </c>
      <c r="L664" s="4" t="s">
        <v>107</v>
      </c>
      <c r="M664" s="4"/>
      <c r="N664" s="4">
        <v>100</v>
      </c>
      <c r="O664" s="4"/>
      <c r="T664" s="6" t="str">
        <f t="shared" si="188"/>
        <v/>
      </c>
      <c r="U664" s="6" t="str">
        <f t="shared" si="189"/>
        <v/>
      </c>
      <c r="Y664">
        <f t="shared" si="183"/>
        <v>100</v>
      </c>
      <c r="Z664">
        <v>100</v>
      </c>
      <c r="AE664">
        <v>0</v>
      </c>
      <c r="AF664" s="23">
        <f t="shared" si="191"/>
        <v>3</v>
      </c>
      <c r="AG664" s="23">
        <f t="shared" si="192"/>
        <v>2</v>
      </c>
      <c r="AN664" s="6" t="str">
        <f>_xlfn.IFNA(IF(IF($AH664=AN$5,VLOOKUP(AI664,buff!$K:$L,2,FALSE),"")=0,"",IF($AH664=AN$5,VLOOKUP(AI664,buff!$K:$L,2,FALSE),"")),"")</f>
        <v/>
      </c>
      <c r="AO664" s="6" t="str">
        <f>_xlfn.IFNA(IF(IF($AH664=AO$5,VLOOKUP(AJ664,buff!$K:$L,2,FALSE),"")=0,"",IF($AH664=AO$5,VLOOKUP(AJ664,buff!$K:$L,2,FALSE),"")),"")</f>
        <v/>
      </c>
      <c r="AP664" s="6" t="str">
        <f>_xlfn.IFNA(IF(IF($AH664=AP$5,VLOOKUP(AK664,buff!$K:$L,2,FALSE),"")=0,"",IF($AH664=AP$5,VLOOKUP(AK664,buff!$K:$L,2,FALSE),"")),"")</f>
        <v/>
      </c>
      <c r="AQ664" s="6" t="str">
        <f>_xlfn.IFNA(IF(IF($AH664=AQ$5,VLOOKUP(AL664,buff!$K:$L,2,FALSE),"")=0,"",IF($AH664=AQ$5,VLOOKUP(AL664,buff!$K:$L,2,FALSE),"")),"")</f>
        <v/>
      </c>
      <c r="AR664" s="6" t="str">
        <f>_xlfn.IFNA(IF(IF($AH664=AR$5,VLOOKUP(AM664,buff!$K:$L,2,FALSE),"")=0,"",IF($AH664=AR$5,VLOOKUP(AM664,buff!$K:$L,2,FALSE),"")),"")</f>
        <v/>
      </c>
      <c r="AS664" s="6" t="str">
        <f>_xlfn.IFNA(IF(IF($AH664=AS$5,VLOOKUP(AI664,buff!$K:$L,2,FALSE),"")=0,"",IF($AH664=AS$5,VLOOKUP(AI664,buff!$K:$L,2,FALSE),"")),"")</f>
        <v/>
      </c>
      <c r="AT664" s="6" t="str">
        <f>_xlfn.IFNA(IF(IF($AH664=AT$5,VLOOKUP(AJ664,buff!$K:$L,2,FALSE),"")=0,"",IF($AH664=AT$5,VLOOKUP(AJ664,buff!$K:$L,2,FALSE),"")),"")</f>
        <v/>
      </c>
      <c r="AU664" s="6" t="str">
        <f>_xlfn.IFNA(IF(IF($AH664=AU$5,VLOOKUP(AK664,buff!$K:$L,2,FALSE),"")=0,"",IF($AH664=AU$5,VLOOKUP(AK664,buff!$K:$L,2,FALSE),"")),"")</f>
        <v/>
      </c>
      <c r="AV664" s="6" t="str">
        <f>_xlfn.IFNA(IF(IF($AH664=AV$5,VLOOKUP(AL664,buff!$K:$L,2,FALSE),"")=0,"",IF($AH664=AV$5,VLOOKUP(AL664,buff!$K:$L,2,FALSE),"")),"")</f>
        <v/>
      </c>
      <c r="AW664" s="6" t="str">
        <f>_xlfn.IFNA(IF(IF($AH664=AW$5,VLOOKUP(AM664,buff!$K:$L,2,FALSE),"")=0,"",IF($AH664=AW$5,VLOOKUP(AM664,buff!$K:$L,2,FALSE),"")),"")</f>
        <v/>
      </c>
      <c r="AX664" s="6" t="e">
        <f>VLOOKUP(AI664,buff!K:P,6,FALSE)</f>
        <v>#N/A</v>
      </c>
      <c r="AY664" t="e">
        <f t="shared" si="193"/>
        <v>#N/A</v>
      </c>
      <c r="AZ664" t="e">
        <f t="shared" si="193"/>
        <v>#N/A</v>
      </c>
      <c r="BA664">
        <f t="shared" si="194"/>
        <v>3</v>
      </c>
      <c r="BB664">
        <f t="shared" si="195"/>
        <v>2</v>
      </c>
    </row>
    <row r="665" spans="1:54" x14ac:dyDescent="0.15">
      <c r="A665" t="str">
        <f t="shared" si="184"/>
        <v>绝影主动技能3等级19</v>
      </c>
      <c r="B665" s="8">
        <v>659</v>
      </c>
      <c r="C665" s="8" t="str">
        <f>VLOOKUP(G665,角色!A:B,2,FALSE)</f>
        <v>绝影</v>
      </c>
      <c r="D665" s="8" t="str">
        <f t="shared" si="190"/>
        <v>主动技能3</v>
      </c>
      <c r="E665" s="8">
        <f t="shared" si="185"/>
        <v>19</v>
      </c>
      <c r="F665" s="8">
        <f t="shared" si="186"/>
        <v>3</v>
      </c>
      <c r="G665" s="8">
        <f t="shared" si="187"/>
        <v>11</v>
      </c>
      <c r="H665" s="4" t="s">
        <v>258</v>
      </c>
      <c r="I665" s="4" t="s">
        <v>52</v>
      </c>
      <c r="J665" s="4" t="s">
        <v>305</v>
      </c>
      <c r="K665" s="1" t="s">
        <v>103</v>
      </c>
      <c r="L665" s="4" t="s">
        <v>107</v>
      </c>
      <c r="M665" s="4"/>
      <c r="N665" s="4">
        <v>100</v>
      </c>
      <c r="O665" s="4"/>
      <c r="T665" s="6" t="str">
        <f t="shared" si="188"/>
        <v/>
      </c>
      <c r="U665" s="6" t="str">
        <f t="shared" si="189"/>
        <v/>
      </c>
      <c r="Y665">
        <f t="shared" si="183"/>
        <v>100</v>
      </c>
      <c r="Z665">
        <v>100</v>
      </c>
      <c r="AE665">
        <v>0</v>
      </c>
      <c r="AF665" s="23">
        <f t="shared" si="191"/>
        <v>3</v>
      </c>
      <c r="AG665" s="23">
        <f t="shared" si="192"/>
        <v>2</v>
      </c>
      <c r="AN665" s="6" t="str">
        <f>_xlfn.IFNA(IF(IF($AH665=AN$5,VLOOKUP(AI665,buff!$K:$L,2,FALSE),"")=0,"",IF($AH665=AN$5,VLOOKUP(AI665,buff!$K:$L,2,FALSE),"")),"")</f>
        <v/>
      </c>
      <c r="AO665" s="6" t="str">
        <f>_xlfn.IFNA(IF(IF($AH665=AO$5,VLOOKUP(AJ665,buff!$K:$L,2,FALSE),"")=0,"",IF($AH665=AO$5,VLOOKUP(AJ665,buff!$K:$L,2,FALSE),"")),"")</f>
        <v/>
      </c>
      <c r="AP665" s="6" t="str">
        <f>_xlfn.IFNA(IF(IF($AH665=AP$5,VLOOKUP(AK665,buff!$K:$L,2,FALSE),"")=0,"",IF($AH665=AP$5,VLOOKUP(AK665,buff!$K:$L,2,FALSE),"")),"")</f>
        <v/>
      </c>
      <c r="AQ665" s="6" t="str">
        <f>_xlfn.IFNA(IF(IF($AH665=AQ$5,VLOOKUP(AL665,buff!$K:$L,2,FALSE),"")=0,"",IF($AH665=AQ$5,VLOOKUP(AL665,buff!$K:$L,2,FALSE),"")),"")</f>
        <v/>
      </c>
      <c r="AR665" s="6" t="str">
        <f>_xlfn.IFNA(IF(IF($AH665=AR$5,VLOOKUP(AM665,buff!$K:$L,2,FALSE),"")=0,"",IF($AH665=AR$5,VLOOKUP(AM665,buff!$K:$L,2,FALSE),"")),"")</f>
        <v/>
      </c>
      <c r="AS665" s="6" t="str">
        <f>_xlfn.IFNA(IF(IF($AH665=AS$5,VLOOKUP(AI665,buff!$K:$L,2,FALSE),"")=0,"",IF($AH665=AS$5,VLOOKUP(AI665,buff!$K:$L,2,FALSE),"")),"")</f>
        <v/>
      </c>
      <c r="AT665" s="6" t="str">
        <f>_xlfn.IFNA(IF(IF($AH665=AT$5,VLOOKUP(AJ665,buff!$K:$L,2,FALSE),"")=0,"",IF($AH665=AT$5,VLOOKUP(AJ665,buff!$K:$L,2,FALSE),"")),"")</f>
        <v/>
      </c>
      <c r="AU665" s="6" t="str">
        <f>_xlfn.IFNA(IF(IF($AH665=AU$5,VLOOKUP(AK665,buff!$K:$L,2,FALSE),"")=0,"",IF($AH665=AU$5,VLOOKUP(AK665,buff!$K:$L,2,FALSE),"")),"")</f>
        <v/>
      </c>
      <c r="AV665" s="6" t="str">
        <f>_xlfn.IFNA(IF(IF($AH665=AV$5,VLOOKUP(AL665,buff!$K:$L,2,FALSE),"")=0,"",IF($AH665=AV$5,VLOOKUP(AL665,buff!$K:$L,2,FALSE),"")),"")</f>
        <v/>
      </c>
      <c r="AW665" s="6" t="str">
        <f>_xlfn.IFNA(IF(IF($AH665=AW$5,VLOOKUP(AM665,buff!$K:$L,2,FALSE),"")=0,"",IF($AH665=AW$5,VLOOKUP(AM665,buff!$K:$L,2,FALSE),"")),"")</f>
        <v/>
      </c>
      <c r="AX665" s="6" t="e">
        <f>VLOOKUP(AI665,buff!K:P,6,FALSE)</f>
        <v>#N/A</v>
      </c>
      <c r="AY665" t="e">
        <f t="shared" si="193"/>
        <v>#N/A</v>
      </c>
      <c r="AZ665" t="e">
        <f t="shared" si="193"/>
        <v>#N/A</v>
      </c>
      <c r="BA665">
        <f t="shared" si="194"/>
        <v>3</v>
      </c>
      <c r="BB665">
        <f t="shared" si="195"/>
        <v>2</v>
      </c>
    </row>
    <row r="666" spans="1:54" x14ac:dyDescent="0.15">
      <c r="A666" t="str">
        <f t="shared" si="184"/>
        <v>绝影主动技能3等级20</v>
      </c>
      <c r="B666" s="8">
        <v>660</v>
      </c>
      <c r="C666" s="8" t="str">
        <f>VLOOKUP(G666,角色!A:B,2,FALSE)</f>
        <v>绝影</v>
      </c>
      <c r="D666" s="8" t="str">
        <f t="shared" si="190"/>
        <v>主动技能3</v>
      </c>
      <c r="E666" s="8">
        <f t="shared" si="185"/>
        <v>20</v>
      </c>
      <c r="F666" s="8">
        <f t="shared" si="186"/>
        <v>3</v>
      </c>
      <c r="G666" s="8">
        <f t="shared" si="187"/>
        <v>11</v>
      </c>
      <c r="H666" s="4" t="s">
        <v>258</v>
      </c>
      <c r="I666" s="4" t="s">
        <v>52</v>
      </c>
      <c r="J666" s="4" t="s">
        <v>305</v>
      </c>
      <c r="K666" s="1" t="s">
        <v>103</v>
      </c>
      <c r="L666" s="4" t="s">
        <v>107</v>
      </c>
      <c r="M666" s="4"/>
      <c r="N666" s="4">
        <v>100</v>
      </c>
      <c r="O666" s="4"/>
      <c r="T666" s="6" t="str">
        <f t="shared" si="188"/>
        <v/>
      </c>
      <c r="U666" s="6" t="str">
        <f t="shared" si="189"/>
        <v/>
      </c>
      <c r="Y666">
        <f t="shared" si="183"/>
        <v>100</v>
      </c>
      <c r="Z666">
        <v>100</v>
      </c>
      <c r="AE666">
        <v>0</v>
      </c>
      <c r="AF666" s="23">
        <f t="shared" si="191"/>
        <v>3</v>
      </c>
      <c r="AG666" s="23">
        <f t="shared" si="192"/>
        <v>2</v>
      </c>
      <c r="AN666" s="6" t="str">
        <f>_xlfn.IFNA(IF(IF($AH666=AN$5,VLOOKUP(AI666,buff!$K:$L,2,FALSE),"")=0,"",IF($AH666=AN$5,VLOOKUP(AI666,buff!$K:$L,2,FALSE),"")),"")</f>
        <v/>
      </c>
      <c r="AO666" s="6" t="str">
        <f>_xlfn.IFNA(IF(IF($AH666=AO$5,VLOOKUP(AJ666,buff!$K:$L,2,FALSE),"")=0,"",IF($AH666=AO$5,VLOOKUP(AJ666,buff!$K:$L,2,FALSE),"")),"")</f>
        <v/>
      </c>
      <c r="AP666" s="6" t="str">
        <f>_xlfn.IFNA(IF(IF($AH666=AP$5,VLOOKUP(AK666,buff!$K:$L,2,FALSE),"")=0,"",IF($AH666=AP$5,VLOOKUP(AK666,buff!$K:$L,2,FALSE),"")),"")</f>
        <v/>
      </c>
      <c r="AQ666" s="6" t="str">
        <f>_xlfn.IFNA(IF(IF($AH666=AQ$5,VLOOKUP(AL666,buff!$K:$L,2,FALSE),"")=0,"",IF($AH666=AQ$5,VLOOKUP(AL666,buff!$K:$L,2,FALSE),"")),"")</f>
        <v/>
      </c>
      <c r="AR666" s="6" t="str">
        <f>_xlfn.IFNA(IF(IF($AH666=AR$5,VLOOKUP(AM666,buff!$K:$L,2,FALSE),"")=0,"",IF($AH666=AR$5,VLOOKUP(AM666,buff!$K:$L,2,FALSE),"")),"")</f>
        <v/>
      </c>
      <c r="AS666" s="6" t="str">
        <f>_xlfn.IFNA(IF(IF($AH666=AS$5,VLOOKUP(AI666,buff!$K:$L,2,FALSE),"")=0,"",IF($AH666=AS$5,VLOOKUP(AI666,buff!$K:$L,2,FALSE),"")),"")</f>
        <v/>
      </c>
      <c r="AT666" s="6" t="str">
        <f>_xlfn.IFNA(IF(IF($AH666=AT$5,VLOOKUP(AJ666,buff!$K:$L,2,FALSE),"")=0,"",IF($AH666=AT$5,VLOOKUP(AJ666,buff!$K:$L,2,FALSE),"")),"")</f>
        <v/>
      </c>
      <c r="AU666" s="6" t="str">
        <f>_xlfn.IFNA(IF(IF($AH666=AU$5,VLOOKUP(AK666,buff!$K:$L,2,FALSE),"")=0,"",IF($AH666=AU$5,VLOOKUP(AK666,buff!$K:$L,2,FALSE),"")),"")</f>
        <v/>
      </c>
      <c r="AV666" s="6" t="str">
        <f>_xlfn.IFNA(IF(IF($AH666=AV$5,VLOOKUP(AL666,buff!$K:$L,2,FALSE),"")=0,"",IF($AH666=AV$5,VLOOKUP(AL666,buff!$K:$L,2,FALSE),"")),"")</f>
        <v/>
      </c>
      <c r="AW666" s="6" t="str">
        <f>_xlfn.IFNA(IF(IF($AH666=AW$5,VLOOKUP(AM666,buff!$K:$L,2,FALSE),"")=0,"",IF($AH666=AW$5,VLOOKUP(AM666,buff!$K:$L,2,FALSE),"")),"")</f>
        <v/>
      </c>
      <c r="AX666" s="6" t="e">
        <f>VLOOKUP(AI666,buff!K:P,6,FALSE)</f>
        <v>#N/A</v>
      </c>
      <c r="AY666" t="e">
        <f t="shared" si="193"/>
        <v>#N/A</v>
      </c>
      <c r="AZ666" t="e">
        <f t="shared" si="193"/>
        <v>#N/A</v>
      </c>
      <c r="BA666">
        <f t="shared" si="194"/>
        <v>3</v>
      </c>
      <c r="BB666">
        <f t="shared" si="195"/>
        <v>2</v>
      </c>
    </row>
    <row r="667" spans="1:54" x14ac:dyDescent="0.15">
      <c r="A667" t="str">
        <f t="shared" si="184"/>
        <v>岚汐主动技能1等级1</v>
      </c>
      <c r="B667" s="8">
        <v>661</v>
      </c>
      <c r="C667" s="8" t="str">
        <f>VLOOKUP(G667,角色!A:B,2,FALSE)</f>
        <v>岚汐</v>
      </c>
      <c r="D667" s="8" t="str">
        <f t="shared" si="190"/>
        <v>主动技能1</v>
      </c>
      <c r="E667" s="8">
        <f t="shared" si="185"/>
        <v>1</v>
      </c>
      <c r="F667" s="8">
        <f t="shared" si="186"/>
        <v>1</v>
      </c>
      <c r="G667" s="8">
        <f t="shared" si="187"/>
        <v>12</v>
      </c>
      <c r="H667" s="4" t="s">
        <v>469</v>
      </c>
      <c r="I667" s="24" t="str">
        <f>"对敌方后排单体造成100%攻击力（+"&amp;AB667&amp;"）点伤害。"</f>
        <v>对敌方后排单体造成100%攻击力（+30）点伤害。</v>
      </c>
      <c r="J667" s="4" t="s">
        <v>305</v>
      </c>
      <c r="K667" s="1" t="s">
        <v>104</v>
      </c>
      <c r="L667" s="4" t="s">
        <v>107</v>
      </c>
      <c r="M667" s="4"/>
      <c r="N667" s="4">
        <v>100</v>
      </c>
      <c r="O667" s="4"/>
      <c r="T667" s="6" t="str">
        <f t="shared" si="188"/>
        <v/>
      </c>
      <c r="U667" s="6" t="str">
        <f t="shared" si="189"/>
        <v/>
      </c>
      <c r="Y667">
        <f t="shared" si="183"/>
        <v>0</v>
      </c>
      <c r="Z667">
        <v>100</v>
      </c>
      <c r="AA667" s="23">
        <v>10</v>
      </c>
      <c r="AB667" s="23">
        <f>INT(VLOOKUP(VLOOKUP($C667,角色技能升级比率表!$B:$C,2,FALSE),角色属性概况!E:F,2,FALSE)*VLOOKUP(E667,角色属性概况!I:M,3,FALSE)*AA667/100)</f>
        <v>30</v>
      </c>
      <c r="AE667">
        <v>0</v>
      </c>
      <c r="AF667" s="23">
        <f t="shared" si="191"/>
        <v>0</v>
      </c>
      <c r="AG667" s="23">
        <f t="shared" si="192"/>
        <v>0</v>
      </c>
      <c r="AN667" s="6" t="str">
        <f>_xlfn.IFNA(IF(IF($AH667=AN$5,VLOOKUP(AI667,buff!$K:$L,2,FALSE),"")=0,"",IF($AH667=AN$5,VLOOKUP(AI667,buff!$K:$L,2,FALSE),"")),"")</f>
        <v/>
      </c>
      <c r="AO667" s="6" t="str">
        <f>_xlfn.IFNA(IF(IF($AH667=AO$5,VLOOKUP(AJ667,buff!$K:$L,2,FALSE),"")=0,"",IF($AH667=AO$5,VLOOKUP(AJ667,buff!$K:$L,2,FALSE),"")),"")</f>
        <v/>
      </c>
      <c r="AP667" s="6" t="str">
        <f>_xlfn.IFNA(IF(IF($AH667=AP$5,VLOOKUP(AK667,buff!$K:$L,2,FALSE),"")=0,"",IF($AH667=AP$5,VLOOKUP(AK667,buff!$K:$L,2,FALSE),"")),"")</f>
        <v/>
      </c>
      <c r="AQ667" s="6" t="str">
        <f>_xlfn.IFNA(IF(IF($AH667=AQ$5,VLOOKUP(AL667,buff!$K:$L,2,FALSE),"")=0,"",IF($AH667=AQ$5,VLOOKUP(AL667,buff!$K:$L,2,FALSE),"")),"")</f>
        <v/>
      </c>
      <c r="AR667" s="6" t="str">
        <f>_xlfn.IFNA(IF(IF($AH667=AR$5,VLOOKUP(AM667,buff!$K:$L,2,FALSE),"")=0,"",IF($AH667=AR$5,VLOOKUP(AM667,buff!$K:$L,2,FALSE),"")),"")</f>
        <v/>
      </c>
      <c r="AS667" s="6" t="str">
        <f>_xlfn.IFNA(IF(IF($AH667=AS$5,VLOOKUP(AI667,buff!$K:$L,2,FALSE),"")=0,"",IF($AH667=AS$5,VLOOKUP(AI667,buff!$K:$L,2,FALSE),"")),"")</f>
        <v/>
      </c>
      <c r="AT667" s="6" t="str">
        <f>_xlfn.IFNA(IF(IF($AH667=AT$5,VLOOKUP(AJ667,buff!$K:$L,2,FALSE),"")=0,"",IF($AH667=AT$5,VLOOKUP(AJ667,buff!$K:$L,2,FALSE),"")),"")</f>
        <v/>
      </c>
      <c r="AU667" s="6" t="str">
        <f>_xlfn.IFNA(IF(IF($AH667=AU$5,VLOOKUP(AK667,buff!$K:$L,2,FALSE),"")=0,"",IF($AH667=AU$5,VLOOKUP(AK667,buff!$K:$L,2,FALSE),"")),"")</f>
        <v/>
      </c>
      <c r="AV667" s="6" t="str">
        <f>_xlfn.IFNA(IF(IF($AH667=AV$5,VLOOKUP(AL667,buff!$K:$L,2,FALSE),"")=0,"",IF($AH667=AV$5,VLOOKUP(AL667,buff!$K:$L,2,FALSE),"")),"")</f>
        <v/>
      </c>
      <c r="AW667" s="6" t="str">
        <f>_xlfn.IFNA(IF(IF($AH667=AW$5,VLOOKUP(AM667,buff!$K:$L,2,FALSE),"")=0,"",IF($AH667=AW$5,VLOOKUP(AM667,buff!$K:$L,2,FALSE),"")),"")</f>
        <v/>
      </c>
      <c r="AX667" s="6" t="e">
        <f>VLOOKUP(AI667,buff!K:P,6,FALSE)</f>
        <v>#N/A</v>
      </c>
      <c r="AY667" t="e">
        <f t="shared" si="193"/>
        <v>#N/A</v>
      </c>
      <c r="AZ667" t="e">
        <f t="shared" si="193"/>
        <v>#N/A</v>
      </c>
      <c r="BA667">
        <f t="shared" si="194"/>
        <v>0</v>
      </c>
      <c r="BB667">
        <f t="shared" si="195"/>
        <v>0</v>
      </c>
    </row>
    <row r="668" spans="1:54" x14ac:dyDescent="0.15">
      <c r="A668" t="str">
        <f t="shared" si="184"/>
        <v>岚汐主动技能1等级2</v>
      </c>
      <c r="B668" s="8">
        <v>662</v>
      </c>
      <c r="C668" s="8" t="str">
        <f>VLOOKUP(G668,角色!A:B,2,FALSE)</f>
        <v>岚汐</v>
      </c>
      <c r="D668" s="8" t="str">
        <f t="shared" si="190"/>
        <v>主动技能1</v>
      </c>
      <c r="E668" s="8">
        <f t="shared" si="185"/>
        <v>2</v>
      </c>
      <c r="F668" s="8">
        <f t="shared" si="186"/>
        <v>1</v>
      </c>
      <c r="G668" s="8">
        <f t="shared" si="187"/>
        <v>12</v>
      </c>
      <c r="H668" s="4" t="s">
        <v>469</v>
      </c>
      <c r="I668" s="24" t="str">
        <f t="shared" ref="I668:I675" si="196">"对敌方后排单体造成100%攻击力（+"&amp;AB668&amp;"）点伤害。"</f>
        <v>对敌方后排单体造成100%攻击力（+44）点伤害。</v>
      </c>
      <c r="J668" s="4" t="s">
        <v>305</v>
      </c>
      <c r="K668" s="1" t="s">
        <v>104</v>
      </c>
      <c r="L668" s="4" t="s">
        <v>107</v>
      </c>
      <c r="M668" s="4"/>
      <c r="N668" s="4">
        <v>100</v>
      </c>
      <c r="O668" s="4"/>
      <c r="T668" s="6" t="str">
        <f t="shared" si="188"/>
        <v/>
      </c>
      <c r="U668" s="6" t="str">
        <f t="shared" si="189"/>
        <v/>
      </c>
      <c r="Y668">
        <f t="shared" si="183"/>
        <v>0</v>
      </c>
      <c r="Z668">
        <v>100</v>
      </c>
      <c r="AA668" s="23">
        <v>10</v>
      </c>
      <c r="AB668" s="23">
        <f>INT(VLOOKUP(VLOOKUP($C668,角色技能升级比率表!$B:$C,2,FALSE),角色属性概况!E:F,2,FALSE)*VLOOKUP(E668,角色属性概况!I:M,3,FALSE)*AA668/100)</f>
        <v>44</v>
      </c>
      <c r="AE668">
        <v>0</v>
      </c>
      <c r="AF668" s="23">
        <f t="shared" si="191"/>
        <v>0</v>
      </c>
      <c r="AG668" s="23">
        <f t="shared" si="192"/>
        <v>0</v>
      </c>
      <c r="AN668" s="6" t="str">
        <f>_xlfn.IFNA(IF(IF($AH668=AN$5,VLOOKUP(AI668,buff!$K:$L,2,FALSE),"")=0,"",IF($AH668=AN$5,VLOOKUP(AI668,buff!$K:$L,2,FALSE),"")),"")</f>
        <v/>
      </c>
      <c r="AO668" s="6" t="str">
        <f>_xlfn.IFNA(IF(IF($AH668=AO$5,VLOOKUP(AJ668,buff!$K:$L,2,FALSE),"")=0,"",IF($AH668=AO$5,VLOOKUP(AJ668,buff!$K:$L,2,FALSE),"")),"")</f>
        <v/>
      </c>
      <c r="AP668" s="6" t="str">
        <f>_xlfn.IFNA(IF(IF($AH668=AP$5,VLOOKUP(AK668,buff!$K:$L,2,FALSE),"")=0,"",IF($AH668=AP$5,VLOOKUP(AK668,buff!$K:$L,2,FALSE),"")),"")</f>
        <v/>
      </c>
      <c r="AQ668" s="6" t="str">
        <f>_xlfn.IFNA(IF(IF($AH668=AQ$5,VLOOKUP(AL668,buff!$K:$L,2,FALSE),"")=0,"",IF($AH668=AQ$5,VLOOKUP(AL668,buff!$K:$L,2,FALSE),"")),"")</f>
        <v/>
      </c>
      <c r="AR668" s="6" t="str">
        <f>_xlfn.IFNA(IF(IF($AH668=AR$5,VLOOKUP(AM668,buff!$K:$L,2,FALSE),"")=0,"",IF($AH668=AR$5,VLOOKUP(AM668,buff!$K:$L,2,FALSE),"")),"")</f>
        <v/>
      </c>
      <c r="AS668" s="6" t="str">
        <f>_xlfn.IFNA(IF(IF($AH668=AS$5,VLOOKUP(AI668,buff!$K:$L,2,FALSE),"")=0,"",IF($AH668=AS$5,VLOOKUP(AI668,buff!$K:$L,2,FALSE),"")),"")</f>
        <v/>
      </c>
      <c r="AT668" s="6" t="str">
        <f>_xlfn.IFNA(IF(IF($AH668=AT$5,VLOOKUP(AJ668,buff!$K:$L,2,FALSE),"")=0,"",IF($AH668=AT$5,VLOOKUP(AJ668,buff!$K:$L,2,FALSE),"")),"")</f>
        <v/>
      </c>
      <c r="AU668" s="6" t="str">
        <f>_xlfn.IFNA(IF(IF($AH668=AU$5,VLOOKUP(AK668,buff!$K:$L,2,FALSE),"")=0,"",IF($AH668=AU$5,VLOOKUP(AK668,buff!$K:$L,2,FALSE),"")),"")</f>
        <v/>
      </c>
      <c r="AV668" s="6" t="str">
        <f>_xlfn.IFNA(IF(IF($AH668=AV$5,VLOOKUP(AL668,buff!$K:$L,2,FALSE),"")=0,"",IF($AH668=AV$5,VLOOKUP(AL668,buff!$K:$L,2,FALSE),"")),"")</f>
        <v/>
      </c>
      <c r="AW668" s="6" t="str">
        <f>_xlfn.IFNA(IF(IF($AH668=AW$5,VLOOKUP(AM668,buff!$K:$L,2,FALSE),"")=0,"",IF($AH668=AW$5,VLOOKUP(AM668,buff!$K:$L,2,FALSE),"")),"")</f>
        <v/>
      </c>
      <c r="AX668" s="6" t="e">
        <f>VLOOKUP(AI668,buff!K:P,6,FALSE)</f>
        <v>#N/A</v>
      </c>
      <c r="AY668" t="e">
        <f t="shared" si="193"/>
        <v>#N/A</v>
      </c>
      <c r="AZ668" t="e">
        <f t="shared" si="193"/>
        <v>#N/A</v>
      </c>
      <c r="BA668">
        <f t="shared" si="194"/>
        <v>0</v>
      </c>
      <c r="BB668">
        <f t="shared" si="195"/>
        <v>0</v>
      </c>
    </row>
    <row r="669" spans="1:54" x14ac:dyDescent="0.15">
      <c r="A669" t="str">
        <f t="shared" si="184"/>
        <v>岚汐主动技能1等级3</v>
      </c>
      <c r="B669" s="8">
        <v>663</v>
      </c>
      <c r="C669" s="8" t="str">
        <f>VLOOKUP(G669,角色!A:B,2,FALSE)</f>
        <v>岚汐</v>
      </c>
      <c r="D669" s="8" t="str">
        <f t="shared" si="190"/>
        <v>主动技能1</v>
      </c>
      <c r="E669" s="8">
        <f t="shared" si="185"/>
        <v>3</v>
      </c>
      <c r="F669" s="8">
        <f t="shared" si="186"/>
        <v>1</v>
      </c>
      <c r="G669" s="8">
        <f t="shared" si="187"/>
        <v>12</v>
      </c>
      <c r="H669" s="4" t="s">
        <v>469</v>
      </c>
      <c r="I669" s="24" t="str">
        <f t="shared" si="196"/>
        <v>对敌方后排单体造成100%攻击力（+59）点伤害。</v>
      </c>
      <c r="J669" s="4" t="s">
        <v>305</v>
      </c>
      <c r="K669" s="1" t="s">
        <v>104</v>
      </c>
      <c r="L669" s="4" t="s">
        <v>107</v>
      </c>
      <c r="M669" s="4"/>
      <c r="N669" s="4">
        <v>100</v>
      </c>
      <c r="O669" s="4"/>
      <c r="T669" s="6" t="str">
        <f t="shared" si="188"/>
        <v/>
      </c>
      <c r="U669" s="6" t="str">
        <f t="shared" si="189"/>
        <v/>
      </c>
      <c r="Y669">
        <f t="shared" si="183"/>
        <v>0</v>
      </c>
      <c r="Z669">
        <v>100</v>
      </c>
      <c r="AA669" s="23">
        <v>10</v>
      </c>
      <c r="AB669" s="23">
        <f>INT(VLOOKUP(VLOOKUP($C669,角色技能升级比率表!$B:$C,2,FALSE),角色属性概况!E:F,2,FALSE)*VLOOKUP(E669,角色属性概况!I:M,3,FALSE)*AA669/100)</f>
        <v>59</v>
      </c>
      <c r="AE669">
        <v>0</v>
      </c>
      <c r="AF669" s="23">
        <f t="shared" si="191"/>
        <v>0</v>
      </c>
      <c r="AG669" s="23">
        <f t="shared" si="192"/>
        <v>0</v>
      </c>
      <c r="AN669" s="6" t="str">
        <f>_xlfn.IFNA(IF(IF($AH669=AN$5,VLOOKUP(AI669,buff!$K:$L,2,FALSE),"")=0,"",IF($AH669=AN$5,VLOOKUP(AI669,buff!$K:$L,2,FALSE),"")),"")</f>
        <v/>
      </c>
      <c r="AO669" s="6" t="str">
        <f>_xlfn.IFNA(IF(IF($AH669=AO$5,VLOOKUP(AJ669,buff!$K:$L,2,FALSE),"")=0,"",IF($AH669=AO$5,VLOOKUP(AJ669,buff!$K:$L,2,FALSE),"")),"")</f>
        <v/>
      </c>
      <c r="AP669" s="6" t="str">
        <f>_xlfn.IFNA(IF(IF($AH669=AP$5,VLOOKUP(AK669,buff!$K:$L,2,FALSE),"")=0,"",IF($AH669=AP$5,VLOOKUP(AK669,buff!$K:$L,2,FALSE),"")),"")</f>
        <v/>
      </c>
      <c r="AQ669" s="6" t="str">
        <f>_xlfn.IFNA(IF(IF($AH669=AQ$5,VLOOKUP(AL669,buff!$K:$L,2,FALSE),"")=0,"",IF($AH669=AQ$5,VLOOKUP(AL669,buff!$K:$L,2,FALSE),"")),"")</f>
        <v/>
      </c>
      <c r="AR669" s="6" t="str">
        <f>_xlfn.IFNA(IF(IF($AH669=AR$5,VLOOKUP(AM669,buff!$K:$L,2,FALSE),"")=0,"",IF($AH669=AR$5,VLOOKUP(AM669,buff!$K:$L,2,FALSE),"")),"")</f>
        <v/>
      </c>
      <c r="AS669" s="6" t="str">
        <f>_xlfn.IFNA(IF(IF($AH669=AS$5,VLOOKUP(AI669,buff!$K:$L,2,FALSE),"")=0,"",IF($AH669=AS$5,VLOOKUP(AI669,buff!$K:$L,2,FALSE),"")),"")</f>
        <v/>
      </c>
      <c r="AT669" s="6" t="str">
        <f>_xlfn.IFNA(IF(IF($AH669=AT$5,VLOOKUP(AJ669,buff!$K:$L,2,FALSE),"")=0,"",IF($AH669=AT$5,VLOOKUP(AJ669,buff!$K:$L,2,FALSE),"")),"")</f>
        <v/>
      </c>
      <c r="AU669" s="6" t="str">
        <f>_xlfn.IFNA(IF(IF($AH669=AU$5,VLOOKUP(AK669,buff!$K:$L,2,FALSE),"")=0,"",IF($AH669=AU$5,VLOOKUP(AK669,buff!$K:$L,2,FALSE),"")),"")</f>
        <v/>
      </c>
      <c r="AV669" s="6" t="str">
        <f>_xlfn.IFNA(IF(IF($AH669=AV$5,VLOOKUP(AL669,buff!$K:$L,2,FALSE),"")=0,"",IF($AH669=AV$5,VLOOKUP(AL669,buff!$K:$L,2,FALSE),"")),"")</f>
        <v/>
      </c>
      <c r="AW669" s="6" t="str">
        <f>_xlfn.IFNA(IF(IF($AH669=AW$5,VLOOKUP(AM669,buff!$K:$L,2,FALSE),"")=0,"",IF($AH669=AW$5,VLOOKUP(AM669,buff!$K:$L,2,FALSE),"")),"")</f>
        <v/>
      </c>
      <c r="AX669" s="6" t="e">
        <f>VLOOKUP(AI669,buff!K:P,6,FALSE)</f>
        <v>#N/A</v>
      </c>
      <c r="AY669" t="e">
        <f t="shared" si="193"/>
        <v>#N/A</v>
      </c>
      <c r="AZ669" t="e">
        <f t="shared" si="193"/>
        <v>#N/A</v>
      </c>
      <c r="BA669">
        <f t="shared" si="194"/>
        <v>0</v>
      </c>
      <c r="BB669">
        <f t="shared" si="195"/>
        <v>0</v>
      </c>
    </row>
    <row r="670" spans="1:54" x14ac:dyDescent="0.15">
      <c r="A670" t="str">
        <f t="shared" si="184"/>
        <v>岚汐主动技能1等级4</v>
      </c>
      <c r="B670" s="8">
        <v>664</v>
      </c>
      <c r="C670" s="8" t="str">
        <f>VLOOKUP(G670,角色!A:B,2,FALSE)</f>
        <v>岚汐</v>
      </c>
      <c r="D670" s="8" t="str">
        <f t="shared" si="190"/>
        <v>主动技能1</v>
      </c>
      <c r="E670" s="8">
        <f t="shared" si="185"/>
        <v>4</v>
      </c>
      <c r="F670" s="8">
        <f t="shared" si="186"/>
        <v>1</v>
      </c>
      <c r="G670" s="8">
        <f t="shared" si="187"/>
        <v>12</v>
      </c>
      <c r="H670" s="4" t="s">
        <v>469</v>
      </c>
      <c r="I670" s="24" t="str">
        <f t="shared" si="196"/>
        <v>对敌方后排单体造成100%攻击力（+73）点伤害。</v>
      </c>
      <c r="J670" s="4" t="s">
        <v>305</v>
      </c>
      <c r="K670" s="1" t="s">
        <v>104</v>
      </c>
      <c r="L670" s="4" t="s">
        <v>107</v>
      </c>
      <c r="M670" s="4"/>
      <c r="N670" s="4">
        <v>100</v>
      </c>
      <c r="O670" s="4"/>
      <c r="T670" s="6" t="str">
        <f t="shared" si="188"/>
        <v/>
      </c>
      <c r="U670" s="6" t="str">
        <f t="shared" si="189"/>
        <v/>
      </c>
      <c r="Y670">
        <f t="shared" si="183"/>
        <v>0</v>
      </c>
      <c r="Z670">
        <v>100</v>
      </c>
      <c r="AA670" s="23">
        <v>10</v>
      </c>
      <c r="AB670" s="23">
        <f>INT(VLOOKUP(VLOOKUP($C670,角色技能升级比率表!$B:$C,2,FALSE),角色属性概况!E:F,2,FALSE)*VLOOKUP(E670,角色属性概况!I:M,3,FALSE)*AA670/100)</f>
        <v>73</v>
      </c>
      <c r="AE670">
        <v>0</v>
      </c>
      <c r="AF670" s="23">
        <f t="shared" si="191"/>
        <v>0</v>
      </c>
      <c r="AG670" s="23">
        <f t="shared" si="192"/>
        <v>0</v>
      </c>
      <c r="AN670" s="6" t="str">
        <f>_xlfn.IFNA(IF(IF($AH670=AN$5,VLOOKUP(AI670,buff!$K:$L,2,FALSE),"")=0,"",IF($AH670=AN$5,VLOOKUP(AI670,buff!$K:$L,2,FALSE),"")),"")</f>
        <v/>
      </c>
      <c r="AO670" s="6" t="str">
        <f>_xlfn.IFNA(IF(IF($AH670=AO$5,VLOOKUP(AJ670,buff!$K:$L,2,FALSE),"")=0,"",IF($AH670=AO$5,VLOOKUP(AJ670,buff!$K:$L,2,FALSE),"")),"")</f>
        <v/>
      </c>
      <c r="AP670" s="6" t="str">
        <f>_xlfn.IFNA(IF(IF($AH670=AP$5,VLOOKUP(AK670,buff!$K:$L,2,FALSE),"")=0,"",IF($AH670=AP$5,VLOOKUP(AK670,buff!$K:$L,2,FALSE),"")),"")</f>
        <v/>
      </c>
      <c r="AQ670" s="6" t="str">
        <f>_xlfn.IFNA(IF(IF($AH670=AQ$5,VLOOKUP(AL670,buff!$K:$L,2,FALSE),"")=0,"",IF($AH670=AQ$5,VLOOKUP(AL670,buff!$K:$L,2,FALSE),"")),"")</f>
        <v/>
      </c>
      <c r="AR670" s="6" t="str">
        <f>_xlfn.IFNA(IF(IF($AH670=AR$5,VLOOKUP(AM670,buff!$K:$L,2,FALSE),"")=0,"",IF($AH670=AR$5,VLOOKUP(AM670,buff!$K:$L,2,FALSE),"")),"")</f>
        <v/>
      </c>
      <c r="AS670" s="6" t="str">
        <f>_xlfn.IFNA(IF(IF($AH670=AS$5,VLOOKUP(AI670,buff!$K:$L,2,FALSE),"")=0,"",IF($AH670=AS$5,VLOOKUP(AI670,buff!$K:$L,2,FALSE),"")),"")</f>
        <v/>
      </c>
      <c r="AT670" s="6" t="str">
        <f>_xlfn.IFNA(IF(IF($AH670=AT$5,VLOOKUP(AJ670,buff!$K:$L,2,FALSE),"")=0,"",IF($AH670=AT$5,VLOOKUP(AJ670,buff!$K:$L,2,FALSE),"")),"")</f>
        <v/>
      </c>
      <c r="AU670" s="6" t="str">
        <f>_xlfn.IFNA(IF(IF($AH670=AU$5,VLOOKUP(AK670,buff!$K:$L,2,FALSE),"")=0,"",IF($AH670=AU$5,VLOOKUP(AK670,buff!$K:$L,2,FALSE),"")),"")</f>
        <v/>
      </c>
      <c r="AV670" s="6" t="str">
        <f>_xlfn.IFNA(IF(IF($AH670=AV$5,VLOOKUP(AL670,buff!$K:$L,2,FALSE),"")=0,"",IF($AH670=AV$5,VLOOKUP(AL670,buff!$K:$L,2,FALSE),"")),"")</f>
        <v/>
      </c>
      <c r="AW670" s="6" t="str">
        <f>_xlfn.IFNA(IF(IF($AH670=AW$5,VLOOKUP(AM670,buff!$K:$L,2,FALSE),"")=0,"",IF($AH670=AW$5,VLOOKUP(AM670,buff!$K:$L,2,FALSE),"")),"")</f>
        <v/>
      </c>
      <c r="AX670" s="6" t="e">
        <f>VLOOKUP(AI670,buff!K:P,6,FALSE)</f>
        <v>#N/A</v>
      </c>
      <c r="AY670" t="e">
        <f t="shared" si="193"/>
        <v>#N/A</v>
      </c>
      <c r="AZ670" t="e">
        <f t="shared" si="193"/>
        <v>#N/A</v>
      </c>
      <c r="BA670">
        <f t="shared" si="194"/>
        <v>0</v>
      </c>
      <c r="BB670">
        <f t="shared" si="195"/>
        <v>0</v>
      </c>
    </row>
    <row r="671" spans="1:54" x14ac:dyDescent="0.15">
      <c r="A671" t="str">
        <f t="shared" si="184"/>
        <v>岚汐主动技能1等级5</v>
      </c>
      <c r="B671" s="8">
        <v>665</v>
      </c>
      <c r="C671" s="8" t="str">
        <f>VLOOKUP(G671,角色!A:B,2,FALSE)</f>
        <v>岚汐</v>
      </c>
      <c r="D671" s="8" t="str">
        <f t="shared" si="190"/>
        <v>主动技能1</v>
      </c>
      <c r="E671" s="8">
        <f t="shared" si="185"/>
        <v>5</v>
      </c>
      <c r="F671" s="8">
        <f t="shared" si="186"/>
        <v>1</v>
      </c>
      <c r="G671" s="8">
        <f t="shared" si="187"/>
        <v>12</v>
      </c>
      <c r="H671" s="4" t="s">
        <v>469</v>
      </c>
      <c r="I671" s="24" t="str">
        <f t="shared" si="196"/>
        <v>对敌方后排单体造成100%攻击力（+90）点伤害。</v>
      </c>
      <c r="J671" s="4" t="s">
        <v>305</v>
      </c>
      <c r="K671" s="1" t="s">
        <v>104</v>
      </c>
      <c r="L671" s="4" t="s">
        <v>107</v>
      </c>
      <c r="M671" s="4"/>
      <c r="N671" s="4">
        <v>100</v>
      </c>
      <c r="O671" s="4"/>
      <c r="T671" s="6" t="str">
        <f t="shared" si="188"/>
        <v/>
      </c>
      <c r="U671" s="6" t="str">
        <f t="shared" si="189"/>
        <v/>
      </c>
      <c r="Y671">
        <f t="shared" si="183"/>
        <v>0</v>
      </c>
      <c r="Z671">
        <v>100</v>
      </c>
      <c r="AA671" s="23">
        <v>10</v>
      </c>
      <c r="AB671" s="23">
        <f>INT(VLOOKUP(VLOOKUP($C671,角色技能升级比率表!$B:$C,2,FALSE),角色属性概况!E:F,2,FALSE)*VLOOKUP(E671,角色属性概况!I:M,3,FALSE)*AA671/100)</f>
        <v>90</v>
      </c>
      <c r="AE671">
        <v>0</v>
      </c>
      <c r="AF671" s="23">
        <f t="shared" si="191"/>
        <v>0</v>
      </c>
      <c r="AG671" s="23">
        <f t="shared" si="192"/>
        <v>0</v>
      </c>
      <c r="AN671" s="6" t="str">
        <f>_xlfn.IFNA(IF(IF($AH671=AN$5,VLOOKUP(AI671,buff!$K:$L,2,FALSE),"")=0,"",IF($AH671=AN$5,VLOOKUP(AI671,buff!$K:$L,2,FALSE),"")),"")</f>
        <v/>
      </c>
      <c r="AO671" s="6" t="str">
        <f>_xlfn.IFNA(IF(IF($AH671=AO$5,VLOOKUP(AJ671,buff!$K:$L,2,FALSE),"")=0,"",IF($AH671=AO$5,VLOOKUP(AJ671,buff!$K:$L,2,FALSE),"")),"")</f>
        <v/>
      </c>
      <c r="AP671" s="6" t="str">
        <f>_xlfn.IFNA(IF(IF($AH671=AP$5,VLOOKUP(AK671,buff!$K:$L,2,FALSE),"")=0,"",IF($AH671=AP$5,VLOOKUP(AK671,buff!$K:$L,2,FALSE),"")),"")</f>
        <v/>
      </c>
      <c r="AQ671" s="6" t="str">
        <f>_xlfn.IFNA(IF(IF($AH671=AQ$5,VLOOKUP(AL671,buff!$K:$L,2,FALSE),"")=0,"",IF($AH671=AQ$5,VLOOKUP(AL671,buff!$K:$L,2,FALSE),"")),"")</f>
        <v/>
      </c>
      <c r="AR671" s="6" t="str">
        <f>_xlfn.IFNA(IF(IF($AH671=AR$5,VLOOKUP(AM671,buff!$K:$L,2,FALSE),"")=0,"",IF($AH671=AR$5,VLOOKUP(AM671,buff!$K:$L,2,FALSE),"")),"")</f>
        <v/>
      </c>
      <c r="AS671" s="6" t="str">
        <f>_xlfn.IFNA(IF(IF($AH671=AS$5,VLOOKUP(AI671,buff!$K:$L,2,FALSE),"")=0,"",IF($AH671=AS$5,VLOOKUP(AI671,buff!$K:$L,2,FALSE),"")),"")</f>
        <v/>
      </c>
      <c r="AT671" s="6" t="str">
        <f>_xlfn.IFNA(IF(IF($AH671=AT$5,VLOOKUP(AJ671,buff!$K:$L,2,FALSE),"")=0,"",IF($AH671=AT$5,VLOOKUP(AJ671,buff!$K:$L,2,FALSE),"")),"")</f>
        <v/>
      </c>
      <c r="AU671" s="6" t="str">
        <f>_xlfn.IFNA(IF(IF($AH671=AU$5,VLOOKUP(AK671,buff!$K:$L,2,FALSE),"")=0,"",IF($AH671=AU$5,VLOOKUP(AK671,buff!$K:$L,2,FALSE),"")),"")</f>
        <v/>
      </c>
      <c r="AV671" s="6" t="str">
        <f>_xlfn.IFNA(IF(IF($AH671=AV$5,VLOOKUP(AL671,buff!$K:$L,2,FALSE),"")=0,"",IF($AH671=AV$5,VLOOKUP(AL671,buff!$K:$L,2,FALSE),"")),"")</f>
        <v/>
      </c>
      <c r="AW671" s="6" t="str">
        <f>_xlfn.IFNA(IF(IF($AH671=AW$5,VLOOKUP(AM671,buff!$K:$L,2,FALSE),"")=0,"",IF($AH671=AW$5,VLOOKUP(AM671,buff!$K:$L,2,FALSE),"")),"")</f>
        <v/>
      </c>
      <c r="AX671" s="6" t="e">
        <f>VLOOKUP(AI671,buff!K:P,6,FALSE)</f>
        <v>#N/A</v>
      </c>
      <c r="AY671" t="e">
        <f t="shared" si="193"/>
        <v>#N/A</v>
      </c>
      <c r="AZ671" t="e">
        <f t="shared" si="193"/>
        <v>#N/A</v>
      </c>
      <c r="BA671">
        <f t="shared" si="194"/>
        <v>0</v>
      </c>
      <c r="BB671">
        <f t="shared" si="195"/>
        <v>0</v>
      </c>
    </row>
    <row r="672" spans="1:54" x14ac:dyDescent="0.15">
      <c r="A672" t="str">
        <f t="shared" si="184"/>
        <v>岚汐主动技能1等级6</v>
      </c>
      <c r="B672" s="8">
        <v>666</v>
      </c>
      <c r="C672" s="8" t="str">
        <f>VLOOKUP(G672,角色!A:B,2,FALSE)</f>
        <v>岚汐</v>
      </c>
      <c r="D672" s="8" t="str">
        <f t="shared" si="190"/>
        <v>主动技能1</v>
      </c>
      <c r="E672" s="8">
        <f t="shared" si="185"/>
        <v>6</v>
      </c>
      <c r="F672" s="8">
        <f t="shared" si="186"/>
        <v>1</v>
      </c>
      <c r="G672" s="8">
        <f t="shared" si="187"/>
        <v>12</v>
      </c>
      <c r="H672" s="4" t="s">
        <v>469</v>
      </c>
      <c r="I672" s="24" t="str">
        <f t="shared" si="196"/>
        <v>对敌方后排单体造成100%攻击力（+111）点伤害。</v>
      </c>
      <c r="J672" s="4" t="s">
        <v>305</v>
      </c>
      <c r="K672" s="1" t="s">
        <v>104</v>
      </c>
      <c r="L672" s="4" t="s">
        <v>107</v>
      </c>
      <c r="M672" s="4"/>
      <c r="N672" s="4">
        <v>100</v>
      </c>
      <c r="O672" s="4"/>
      <c r="T672" s="6" t="str">
        <f t="shared" si="188"/>
        <v/>
      </c>
      <c r="U672" s="6" t="str">
        <f t="shared" si="189"/>
        <v/>
      </c>
      <c r="Y672">
        <f t="shared" si="183"/>
        <v>0</v>
      </c>
      <c r="Z672">
        <v>100</v>
      </c>
      <c r="AA672" s="23">
        <v>10</v>
      </c>
      <c r="AB672" s="23">
        <f>INT(VLOOKUP(VLOOKUP($C672,角色技能升级比率表!$B:$C,2,FALSE),角色属性概况!E:F,2,FALSE)*VLOOKUP(E672,角色属性概况!I:M,3,FALSE)*AA672/100)</f>
        <v>111</v>
      </c>
      <c r="AE672">
        <v>0</v>
      </c>
      <c r="AF672" s="23">
        <f t="shared" si="191"/>
        <v>0</v>
      </c>
      <c r="AG672" s="23">
        <f t="shared" si="192"/>
        <v>0</v>
      </c>
      <c r="AN672" s="6" t="str">
        <f>_xlfn.IFNA(IF(IF($AH672=AN$5,VLOOKUP(AI672,buff!$K:$L,2,FALSE),"")=0,"",IF($AH672=AN$5,VLOOKUP(AI672,buff!$K:$L,2,FALSE),"")),"")</f>
        <v/>
      </c>
      <c r="AO672" s="6" t="str">
        <f>_xlfn.IFNA(IF(IF($AH672=AO$5,VLOOKUP(AJ672,buff!$K:$L,2,FALSE),"")=0,"",IF($AH672=AO$5,VLOOKUP(AJ672,buff!$K:$L,2,FALSE),"")),"")</f>
        <v/>
      </c>
      <c r="AP672" s="6" t="str">
        <f>_xlfn.IFNA(IF(IF($AH672=AP$5,VLOOKUP(AK672,buff!$K:$L,2,FALSE),"")=0,"",IF($AH672=AP$5,VLOOKUP(AK672,buff!$K:$L,2,FALSE),"")),"")</f>
        <v/>
      </c>
      <c r="AQ672" s="6" t="str">
        <f>_xlfn.IFNA(IF(IF($AH672=AQ$5,VLOOKUP(AL672,buff!$K:$L,2,FALSE),"")=0,"",IF($AH672=AQ$5,VLOOKUP(AL672,buff!$K:$L,2,FALSE),"")),"")</f>
        <v/>
      </c>
      <c r="AR672" s="6" t="str">
        <f>_xlfn.IFNA(IF(IF($AH672=AR$5,VLOOKUP(AM672,buff!$K:$L,2,FALSE),"")=0,"",IF($AH672=AR$5,VLOOKUP(AM672,buff!$K:$L,2,FALSE),"")),"")</f>
        <v/>
      </c>
      <c r="AS672" s="6" t="str">
        <f>_xlfn.IFNA(IF(IF($AH672=AS$5,VLOOKUP(AI672,buff!$K:$L,2,FALSE),"")=0,"",IF($AH672=AS$5,VLOOKUP(AI672,buff!$K:$L,2,FALSE),"")),"")</f>
        <v/>
      </c>
      <c r="AT672" s="6" t="str">
        <f>_xlfn.IFNA(IF(IF($AH672=AT$5,VLOOKUP(AJ672,buff!$K:$L,2,FALSE),"")=0,"",IF($AH672=AT$5,VLOOKUP(AJ672,buff!$K:$L,2,FALSE),"")),"")</f>
        <v/>
      </c>
      <c r="AU672" s="6" t="str">
        <f>_xlfn.IFNA(IF(IF($AH672=AU$5,VLOOKUP(AK672,buff!$K:$L,2,FALSE),"")=0,"",IF($AH672=AU$5,VLOOKUP(AK672,buff!$K:$L,2,FALSE),"")),"")</f>
        <v/>
      </c>
      <c r="AV672" s="6" t="str">
        <f>_xlfn.IFNA(IF(IF($AH672=AV$5,VLOOKUP(AL672,buff!$K:$L,2,FALSE),"")=0,"",IF($AH672=AV$5,VLOOKUP(AL672,buff!$K:$L,2,FALSE),"")),"")</f>
        <v/>
      </c>
      <c r="AW672" s="6" t="str">
        <f>_xlfn.IFNA(IF(IF($AH672=AW$5,VLOOKUP(AM672,buff!$K:$L,2,FALSE),"")=0,"",IF($AH672=AW$5,VLOOKUP(AM672,buff!$K:$L,2,FALSE),"")),"")</f>
        <v/>
      </c>
      <c r="AX672" s="6" t="e">
        <f>VLOOKUP(AI672,buff!K:P,6,FALSE)</f>
        <v>#N/A</v>
      </c>
      <c r="AY672" t="e">
        <f t="shared" si="193"/>
        <v>#N/A</v>
      </c>
      <c r="AZ672" t="e">
        <f t="shared" si="193"/>
        <v>#N/A</v>
      </c>
      <c r="BA672">
        <f t="shared" si="194"/>
        <v>0</v>
      </c>
      <c r="BB672">
        <f t="shared" si="195"/>
        <v>0</v>
      </c>
    </row>
    <row r="673" spans="1:54" x14ac:dyDescent="0.15">
      <c r="A673" t="str">
        <f t="shared" si="184"/>
        <v>岚汐主动技能1等级7</v>
      </c>
      <c r="B673" s="8">
        <v>667</v>
      </c>
      <c r="C673" s="8" t="str">
        <f>VLOOKUP(G673,角色!A:B,2,FALSE)</f>
        <v>岚汐</v>
      </c>
      <c r="D673" s="8" t="str">
        <f t="shared" si="190"/>
        <v>主动技能1</v>
      </c>
      <c r="E673" s="8">
        <f t="shared" si="185"/>
        <v>7</v>
      </c>
      <c r="F673" s="8">
        <f t="shared" si="186"/>
        <v>1</v>
      </c>
      <c r="G673" s="8">
        <f t="shared" si="187"/>
        <v>12</v>
      </c>
      <c r="H673" s="4" t="s">
        <v>469</v>
      </c>
      <c r="I673" s="24" t="str">
        <f t="shared" si="196"/>
        <v>对敌方后排单体造成100%攻击力（+137）点伤害。</v>
      </c>
      <c r="J673" s="4" t="s">
        <v>305</v>
      </c>
      <c r="K673" s="1" t="s">
        <v>104</v>
      </c>
      <c r="L673" s="4" t="s">
        <v>107</v>
      </c>
      <c r="M673" s="4"/>
      <c r="N673" s="4">
        <v>100</v>
      </c>
      <c r="O673" s="4"/>
      <c r="T673" s="6" t="str">
        <f t="shared" si="188"/>
        <v/>
      </c>
      <c r="U673" s="6" t="str">
        <f t="shared" si="189"/>
        <v/>
      </c>
      <c r="Y673">
        <f t="shared" si="183"/>
        <v>0</v>
      </c>
      <c r="Z673">
        <v>100</v>
      </c>
      <c r="AA673" s="23">
        <v>10</v>
      </c>
      <c r="AB673" s="23">
        <f>INT(VLOOKUP(VLOOKUP($C673,角色技能升级比率表!$B:$C,2,FALSE),角色属性概况!E:F,2,FALSE)*VLOOKUP(E673,角色属性概况!I:M,3,FALSE)*AA673/100)</f>
        <v>137</v>
      </c>
      <c r="AE673">
        <v>0</v>
      </c>
      <c r="AF673" s="23">
        <f t="shared" si="191"/>
        <v>0</v>
      </c>
      <c r="AG673" s="23">
        <f t="shared" si="192"/>
        <v>0</v>
      </c>
      <c r="AN673" s="6" t="str">
        <f>_xlfn.IFNA(IF(IF($AH673=AN$5,VLOOKUP(AI673,buff!$K:$L,2,FALSE),"")=0,"",IF($AH673=AN$5,VLOOKUP(AI673,buff!$K:$L,2,FALSE),"")),"")</f>
        <v/>
      </c>
      <c r="AO673" s="6" t="str">
        <f>_xlfn.IFNA(IF(IF($AH673=AO$5,VLOOKUP(AJ673,buff!$K:$L,2,FALSE),"")=0,"",IF($AH673=AO$5,VLOOKUP(AJ673,buff!$K:$L,2,FALSE),"")),"")</f>
        <v/>
      </c>
      <c r="AP673" s="6" t="str">
        <f>_xlfn.IFNA(IF(IF($AH673=AP$5,VLOOKUP(AK673,buff!$K:$L,2,FALSE),"")=0,"",IF($AH673=AP$5,VLOOKUP(AK673,buff!$K:$L,2,FALSE),"")),"")</f>
        <v/>
      </c>
      <c r="AQ673" s="6" t="str">
        <f>_xlfn.IFNA(IF(IF($AH673=AQ$5,VLOOKUP(AL673,buff!$K:$L,2,FALSE),"")=0,"",IF($AH673=AQ$5,VLOOKUP(AL673,buff!$K:$L,2,FALSE),"")),"")</f>
        <v/>
      </c>
      <c r="AR673" s="6" t="str">
        <f>_xlfn.IFNA(IF(IF($AH673=AR$5,VLOOKUP(AM673,buff!$K:$L,2,FALSE),"")=0,"",IF($AH673=AR$5,VLOOKUP(AM673,buff!$K:$L,2,FALSE),"")),"")</f>
        <v/>
      </c>
      <c r="AS673" s="6" t="str">
        <f>_xlfn.IFNA(IF(IF($AH673=AS$5,VLOOKUP(AI673,buff!$K:$L,2,FALSE),"")=0,"",IF($AH673=AS$5,VLOOKUP(AI673,buff!$K:$L,2,FALSE),"")),"")</f>
        <v/>
      </c>
      <c r="AT673" s="6" t="str">
        <f>_xlfn.IFNA(IF(IF($AH673=AT$5,VLOOKUP(AJ673,buff!$K:$L,2,FALSE),"")=0,"",IF($AH673=AT$5,VLOOKUP(AJ673,buff!$K:$L,2,FALSE),"")),"")</f>
        <v/>
      </c>
      <c r="AU673" s="6" t="str">
        <f>_xlfn.IFNA(IF(IF($AH673=AU$5,VLOOKUP(AK673,buff!$K:$L,2,FALSE),"")=0,"",IF($AH673=AU$5,VLOOKUP(AK673,buff!$K:$L,2,FALSE),"")),"")</f>
        <v/>
      </c>
      <c r="AV673" s="6" t="str">
        <f>_xlfn.IFNA(IF(IF($AH673=AV$5,VLOOKUP(AL673,buff!$K:$L,2,FALSE),"")=0,"",IF($AH673=AV$5,VLOOKUP(AL673,buff!$K:$L,2,FALSE),"")),"")</f>
        <v/>
      </c>
      <c r="AW673" s="6" t="str">
        <f>_xlfn.IFNA(IF(IF($AH673=AW$5,VLOOKUP(AM673,buff!$K:$L,2,FALSE),"")=0,"",IF($AH673=AW$5,VLOOKUP(AM673,buff!$K:$L,2,FALSE),"")),"")</f>
        <v/>
      </c>
      <c r="AX673" s="6" t="e">
        <f>VLOOKUP(AI673,buff!K:P,6,FALSE)</f>
        <v>#N/A</v>
      </c>
      <c r="AY673" t="e">
        <f t="shared" si="193"/>
        <v>#N/A</v>
      </c>
      <c r="AZ673" t="e">
        <f t="shared" si="193"/>
        <v>#N/A</v>
      </c>
      <c r="BA673">
        <f t="shared" si="194"/>
        <v>0</v>
      </c>
      <c r="BB673">
        <f t="shared" si="195"/>
        <v>0</v>
      </c>
    </row>
    <row r="674" spans="1:54" x14ac:dyDescent="0.15">
      <c r="A674" t="str">
        <f t="shared" si="184"/>
        <v>岚汐主动技能1等级8</v>
      </c>
      <c r="B674" s="8">
        <v>668</v>
      </c>
      <c r="C674" s="8" t="str">
        <f>VLOOKUP(G674,角色!A:B,2,FALSE)</f>
        <v>岚汐</v>
      </c>
      <c r="D674" s="8" t="str">
        <f t="shared" si="190"/>
        <v>主动技能1</v>
      </c>
      <c r="E674" s="8">
        <f t="shared" si="185"/>
        <v>8</v>
      </c>
      <c r="F674" s="8">
        <f t="shared" si="186"/>
        <v>1</v>
      </c>
      <c r="G674" s="8">
        <f t="shared" si="187"/>
        <v>12</v>
      </c>
      <c r="H674" s="4" t="s">
        <v>469</v>
      </c>
      <c r="I674" s="24" t="str">
        <f t="shared" si="196"/>
        <v>对敌方后排单体造成100%攻击力（+168）点伤害。</v>
      </c>
      <c r="J674" s="4" t="s">
        <v>305</v>
      </c>
      <c r="K674" s="1" t="s">
        <v>104</v>
      </c>
      <c r="L674" s="4" t="s">
        <v>107</v>
      </c>
      <c r="M674" s="4"/>
      <c r="N674" s="4">
        <v>100</v>
      </c>
      <c r="O674" s="4"/>
      <c r="T674" s="6" t="str">
        <f t="shared" si="188"/>
        <v/>
      </c>
      <c r="U674" s="6" t="str">
        <f t="shared" si="189"/>
        <v/>
      </c>
      <c r="Y674">
        <f t="shared" si="183"/>
        <v>0</v>
      </c>
      <c r="Z674">
        <v>100</v>
      </c>
      <c r="AA674" s="23">
        <v>10</v>
      </c>
      <c r="AB674" s="23">
        <f>INT(VLOOKUP(VLOOKUP($C674,角色技能升级比率表!$B:$C,2,FALSE),角色属性概况!E:F,2,FALSE)*VLOOKUP(E674,角色属性概况!I:M,3,FALSE)*AA674/100)</f>
        <v>168</v>
      </c>
      <c r="AE674">
        <v>0</v>
      </c>
      <c r="AF674" s="23">
        <f t="shared" si="191"/>
        <v>0</v>
      </c>
      <c r="AG674" s="23">
        <f t="shared" si="192"/>
        <v>0</v>
      </c>
      <c r="AN674" s="6" t="str">
        <f>_xlfn.IFNA(IF(IF($AH674=AN$5,VLOOKUP(AI674,buff!$K:$L,2,FALSE),"")=0,"",IF($AH674=AN$5,VLOOKUP(AI674,buff!$K:$L,2,FALSE),"")),"")</f>
        <v/>
      </c>
      <c r="AO674" s="6" t="str">
        <f>_xlfn.IFNA(IF(IF($AH674=AO$5,VLOOKUP(AJ674,buff!$K:$L,2,FALSE),"")=0,"",IF($AH674=AO$5,VLOOKUP(AJ674,buff!$K:$L,2,FALSE),"")),"")</f>
        <v/>
      </c>
      <c r="AP674" s="6" t="str">
        <f>_xlfn.IFNA(IF(IF($AH674=AP$5,VLOOKUP(AK674,buff!$K:$L,2,FALSE),"")=0,"",IF($AH674=AP$5,VLOOKUP(AK674,buff!$K:$L,2,FALSE),"")),"")</f>
        <v/>
      </c>
      <c r="AQ674" s="6" t="str">
        <f>_xlfn.IFNA(IF(IF($AH674=AQ$5,VLOOKUP(AL674,buff!$K:$L,2,FALSE),"")=0,"",IF($AH674=AQ$5,VLOOKUP(AL674,buff!$K:$L,2,FALSE),"")),"")</f>
        <v/>
      </c>
      <c r="AR674" s="6" t="str">
        <f>_xlfn.IFNA(IF(IF($AH674=AR$5,VLOOKUP(AM674,buff!$K:$L,2,FALSE),"")=0,"",IF($AH674=AR$5,VLOOKUP(AM674,buff!$K:$L,2,FALSE),"")),"")</f>
        <v/>
      </c>
      <c r="AS674" s="6" t="str">
        <f>_xlfn.IFNA(IF(IF($AH674=AS$5,VLOOKUP(AI674,buff!$K:$L,2,FALSE),"")=0,"",IF($AH674=AS$5,VLOOKUP(AI674,buff!$K:$L,2,FALSE),"")),"")</f>
        <v/>
      </c>
      <c r="AT674" s="6" t="str">
        <f>_xlfn.IFNA(IF(IF($AH674=AT$5,VLOOKUP(AJ674,buff!$K:$L,2,FALSE),"")=0,"",IF($AH674=AT$5,VLOOKUP(AJ674,buff!$K:$L,2,FALSE),"")),"")</f>
        <v/>
      </c>
      <c r="AU674" s="6" t="str">
        <f>_xlfn.IFNA(IF(IF($AH674=AU$5,VLOOKUP(AK674,buff!$K:$L,2,FALSE),"")=0,"",IF($AH674=AU$5,VLOOKUP(AK674,buff!$K:$L,2,FALSE),"")),"")</f>
        <v/>
      </c>
      <c r="AV674" s="6" t="str">
        <f>_xlfn.IFNA(IF(IF($AH674=AV$5,VLOOKUP(AL674,buff!$K:$L,2,FALSE),"")=0,"",IF($AH674=AV$5,VLOOKUP(AL674,buff!$K:$L,2,FALSE),"")),"")</f>
        <v/>
      </c>
      <c r="AW674" s="6" t="str">
        <f>_xlfn.IFNA(IF(IF($AH674=AW$5,VLOOKUP(AM674,buff!$K:$L,2,FALSE),"")=0,"",IF($AH674=AW$5,VLOOKUP(AM674,buff!$K:$L,2,FALSE),"")),"")</f>
        <v/>
      </c>
      <c r="AX674" s="6" t="e">
        <f>VLOOKUP(AI674,buff!K:P,6,FALSE)</f>
        <v>#N/A</v>
      </c>
      <c r="AY674" t="e">
        <f t="shared" si="193"/>
        <v>#N/A</v>
      </c>
      <c r="AZ674" t="e">
        <f t="shared" si="193"/>
        <v>#N/A</v>
      </c>
      <c r="BA674">
        <f t="shared" si="194"/>
        <v>0</v>
      </c>
      <c r="BB674">
        <f t="shared" si="195"/>
        <v>0</v>
      </c>
    </row>
    <row r="675" spans="1:54" x14ac:dyDescent="0.15">
      <c r="A675" t="str">
        <f t="shared" si="184"/>
        <v>岚汐主动技能1等级9</v>
      </c>
      <c r="B675" s="8">
        <v>669</v>
      </c>
      <c r="C675" s="8" t="str">
        <f>VLOOKUP(G675,角色!A:B,2,FALSE)</f>
        <v>岚汐</v>
      </c>
      <c r="D675" s="8" t="str">
        <f t="shared" si="190"/>
        <v>主动技能1</v>
      </c>
      <c r="E675" s="8">
        <f t="shared" si="185"/>
        <v>9</v>
      </c>
      <c r="F675" s="8">
        <f t="shared" si="186"/>
        <v>1</v>
      </c>
      <c r="G675" s="8">
        <f t="shared" si="187"/>
        <v>12</v>
      </c>
      <c r="H675" s="4" t="s">
        <v>469</v>
      </c>
      <c r="I675" s="24" t="str">
        <f t="shared" si="196"/>
        <v>对敌方后排单体造成100%攻击力（+208）点伤害。</v>
      </c>
      <c r="J675" s="4" t="s">
        <v>305</v>
      </c>
      <c r="K675" s="1" t="s">
        <v>104</v>
      </c>
      <c r="L675" s="4" t="s">
        <v>107</v>
      </c>
      <c r="M675" s="4"/>
      <c r="N675" s="4">
        <v>100</v>
      </c>
      <c r="O675" s="4"/>
      <c r="T675" s="6" t="str">
        <f t="shared" si="188"/>
        <v/>
      </c>
      <c r="U675" s="6" t="str">
        <f t="shared" si="189"/>
        <v/>
      </c>
      <c r="Y675">
        <f t="shared" si="183"/>
        <v>0</v>
      </c>
      <c r="Z675">
        <v>100</v>
      </c>
      <c r="AA675" s="23">
        <v>10</v>
      </c>
      <c r="AB675" s="23">
        <f>INT(VLOOKUP(VLOOKUP($C675,角色技能升级比率表!$B:$C,2,FALSE),角色属性概况!E:F,2,FALSE)*VLOOKUP(E675,角色属性概况!I:M,3,FALSE)*AA675/100)</f>
        <v>208</v>
      </c>
      <c r="AE675">
        <v>0</v>
      </c>
      <c r="AF675" s="23">
        <f t="shared" si="191"/>
        <v>0</v>
      </c>
      <c r="AG675" s="23">
        <f t="shared" si="192"/>
        <v>0</v>
      </c>
      <c r="AN675" s="6" t="str">
        <f>_xlfn.IFNA(IF(IF($AH675=AN$5,VLOOKUP(AI675,buff!$K:$L,2,FALSE),"")=0,"",IF($AH675=AN$5,VLOOKUP(AI675,buff!$K:$L,2,FALSE),"")),"")</f>
        <v/>
      </c>
      <c r="AO675" s="6" t="str">
        <f>_xlfn.IFNA(IF(IF($AH675=AO$5,VLOOKUP(AJ675,buff!$K:$L,2,FALSE),"")=0,"",IF($AH675=AO$5,VLOOKUP(AJ675,buff!$K:$L,2,FALSE),"")),"")</f>
        <v/>
      </c>
      <c r="AP675" s="6" t="str">
        <f>_xlfn.IFNA(IF(IF($AH675=AP$5,VLOOKUP(AK675,buff!$K:$L,2,FALSE),"")=0,"",IF($AH675=AP$5,VLOOKUP(AK675,buff!$K:$L,2,FALSE),"")),"")</f>
        <v/>
      </c>
      <c r="AQ675" s="6" t="str">
        <f>_xlfn.IFNA(IF(IF($AH675=AQ$5,VLOOKUP(AL675,buff!$K:$L,2,FALSE),"")=0,"",IF($AH675=AQ$5,VLOOKUP(AL675,buff!$K:$L,2,FALSE),"")),"")</f>
        <v/>
      </c>
      <c r="AR675" s="6" t="str">
        <f>_xlfn.IFNA(IF(IF($AH675=AR$5,VLOOKUP(AM675,buff!$K:$L,2,FALSE),"")=0,"",IF($AH675=AR$5,VLOOKUP(AM675,buff!$K:$L,2,FALSE),"")),"")</f>
        <v/>
      </c>
      <c r="AS675" s="6" t="str">
        <f>_xlfn.IFNA(IF(IF($AH675=AS$5,VLOOKUP(AI675,buff!$K:$L,2,FALSE),"")=0,"",IF($AH675=AS$5,VLOOKUP(AI675,buff!$K:$L,2,FALSE),"")),"")</f>
        <v/>
      </c>
      <c r="AT675" s="6" t="str">
        <f>_xlfn.IFNA(IF(IF($AH675=AT$5,VLOOKUP(AJ675,buff!$K:$L,2,FALSE),"")=0,"",IF($AH675=AT$5,VLOOKUP(AJ675,buff!$K:$L,2,FALSE),"")),"")</f>
        <v/>
      </c>
      <c r="AU675" s="6" t="str">
        <f>_xlfn.IFNA(IF(IF($AH675=AU$5,VLOOKUP(AK675,buff!$K:$L,2,FALSE),"")=0,"",IF($AH675=AU$5,VLOOKUP(AK675,buff!$K:$L,2,FALSE),"")),"")</f>
        <v/>
      </c>
      <c r="AV675" s="6" t="str">
        <f>_xlfn.IFNA(IF(IF($AH675=AV$5,VLOOKUP(AL675,buff!$K:$L,2,FALSE),"")=0,"",IF($AH675=AV$5,VLOOKUP(AL675,buff!$K:$L,2,FALSE),"")),"")</f>
        <v/>
      </c>
      <c r="AW675" s="6" t="str">
        <f>_xlfn.IFNA(IF(IF($AH675=AW$5,VLOOKUP(AM675,buff!$K:$L,2,FALSE),"")=0,"",IF($AH675=AW$5,VLOOKUP(AM675,buff!$K:$L,2,FALSE),"")),"")</f>
        <v/>
      </c>
      <c r="AX675" s="6" t="e">
        <f>VLOOKUP(AI675,buff!K:P,6,FALSE)</f>
        <v>#N/A</v>
      </c>
      <c r="AY675" t="e">
        <f t="shared" si="193"/>
        <v>#N/A</v>
      </c>
      <c r="AZ675" t="e">
        <f t="shared" si="193"/>
        <v>#N/A</v>
      </c>
      <c r="BA675">
        <f t="shared" si="194"/>
        <v>0</v>
      </c>
      <c r="BB675">
        <f t="shared" si="195"/>
        <v>0</v>
      </c>
    </row>
    <row r="676" spans="1:54" x14ac:dyDescent="0.15">
      <c r="A676" t="str">
        <f t="shared" si="184"/>
        <v>岚汐主动技能1等级10</v>
      </c>
      <c r="B676" s="8">
        <v>670</v>
      </c>
      <c r="C676" s="8" t="str">
        <f>VLOOKUP(G676,角色!A:B,2,FALSE)</f>
        <v>岚汐</v>
      </c>
      <c r="D676" s="8" t="str">
        <f t="shared" si="190"/>
        <v>主动技能1</v>
      </c>
      <c r="E676" s="8">
        <f t="shared" si="185"/>
        <v>10</v>
      </c>
      <c r="F676" s="8">
        <f t="shared" si="186"/>
        <v>1</v>
      </c>
      <c r="G676" s="8">
        <f t="shared" si="187"/>
        <v>12</v>
      </c>
      <c r="H676" s="4" t="s">
        <v>469</v>
      </c>
      <c r="I676" s="24" t="str">
        <f>"对敌方后排单体造成100%攻击力（+"&amp;AB676&amp;"）点伤害。"</f>
        <v>对敌方后排单体造成100%攻击力（+256）点伤害。</v>
      </c>
      <c r="J676" s="4" t="s">
        <v>305</v>
      </c>
      <c r="K676" s="1" t="s">
        <v>105</v>
      </c>
      <c r="L676" s="4" t="s">
        <v>107</v>
      </c>
      <c r="M676" s="4"/>
      <c r="N676" s="4">
        <v>100</v>
      </c>
      <c r="O676" s="4"/>
      <c r="T676" s="6" t="str">
        <f t="shared" si="188"/>
        <v/>
      </c>
      <c r="U676" s="6" t="str">
        <f t="shared" si="189"/>
        <v/>
      </c>
      <c r="Y676">
        <f t="shared" si="183"/>
        <v>0</v>
      </c>
      <c r="Z676">
        <v>100</v>
      </c>
      <c r="AA676" s="23">
        <v>10</v>
      </c>
      <c r="AB676" s="23">
        <f>INT(VLOOKUP(VLOOKUP($C676,角色技能升级比率表!$B:$C,2,FALSE),角色属性概况!E:F,2,FALSE)*VLOOKUP(E676,角色属性概况!I:M,3,FALSE)*AA676/100)</f>
        <v>256</v>
      </c>
      <c r="AE676">
        <v>0</v>
      </c>
      <c r="AF676" s="23">
        <f t="shared" si="191"/>
        <v>0</v>
      </c>
      <c r="AG676" s="23">
        <f t="shared" si="192"/>
        <v>0</v>
      </c>
      <c r="AN676" s="6" t="str">
        <f>_xlfn.IFNA(IF(IF($AH676=AN$5,VLOOKUP(AI676,buff!$K:$L,2,FALSE),"")=0,"",IF($AH676=AN$5,VLOOKUP(AI676,buff!$K:$L,2,FALSE),"")),"")</f>
        <v/>
      </c>
      <c r="AO676" s="6" t="str">
        <f>_xlfn.IFNA(IF(IF($AH676=AO$5,VLOOKUP(AJ676,buff!$K:$L,2,FALSE),"")=0,"",IF($AH676=AO$5,VLOOKUP(AJ676,buff!$K:$L,2,FALSE),"")),"")</f>
        <v/>
      </c>
      <c r="AP676" s="6" t="str">
        <f>_xlfn.IFNA(IF(IF($AH676=AP$5,VLOOKUP(AK676,buff!$K:$L,2,FALSE),"")=0,"",IF($AH676=AP$5,VLOOKUP(AK676,buff!$K:$L,2,FALSE),"")),"")</f>
        <v/>
      </c>
      <c r="AQ676" s="6" t="str">
        <f>_xlfn.IFNA(IF(IF($AH676=AQ$5,VLOOKUP(AL676,buff!$K:$L,2,FALSE),"")=0,"",IF($AH676=AQ$5,VLOOKUP(AL676,buff!$K:$L,2,FALSE),"")),"")</f>
        <v/>
      </c>
      <c r="AR676" s="6" t="str">
        <f>_xlfn.IFNA(IF(IF($AH676=AR$5,VLOOKUP(AM676,buff!$K:$L,2,FALSE),"")=0,"",IF($AH676=AR$5,VLOOKUP(AM676,buff!$K:$L,2,FALSE),"")),"")</f>
        <v/>
      </c>
      <c r="AS676" s="6" t="str">
        <f>_xlfn.IFNA(IF(IF($AH676=AS$5,VLOOKUP(AI676,buff!$K:$L,2,FALSE),"")=0,"",IF($AH676=AS$5,VLOOKUP(AI676,buff!$K:$L,2,FALSE),"")),"")</f>
        <v/>
      </c>
      <c r="AT676" s="6" t="str">
        <f>_xlfn.IFNA(IF(IF($AH676=AT$5,VLOOKUP(AJ676,buff!$K:$L,2,FALSE),"")=0,"",IF($AH676=AT$5,VLOOKUP(AJ676,buff!$K:$L,2,FALSE),"")),"")</f>
        <v/>
      </c>
      <c r="AU676" s="6" t="str">
        <f>_xlfn.IFNA(IF(IF($AH676=AU$5,VLOOKUP(AK676,buff!$K:$L,2,FALSE),"")=0,"",IF($AH676=AU$5,VLOOKUP(AK676,buff!$K:$L,2,FALSE),"")),"")</f>
        <v/>
      </c>
      <c r="AV676" s="6" t="str">
        <f>_xlfn.IFNA(IF(IF($AH676=AV$5,VLOOKUP(AL676,buff!$K:$L,2,FALSE),"")=0,"",IF($AH676=AV$5,VLOOKUP(AL676,buff!$K:$L,2,FALSE),"")),"")</f>
        <v/>
      </c>
      <c r="AW676" s="6" t="str">
        <f>_xlfn.IFNA(IF(IF($AH676=AW$5,VLOOKUP(AM676,buff!$K:$L,2,FALSE),"")=0,"",IF($AH676=AW$5,VLOOKUP(AM676,buff!$K:$L,2,FALSE),"")),"")</f>
        <v/>
      </c>
      <c r="AX676" s="6" t="e">
        <f>VLOOKUP(AI676,buff!K:P,6,FALSE)</f>
        <v>#N/A</v>
      </c>
      <c r="AY676" t="e">
        <f t="shared" si="193"/>
        <v>#N/A</v>
      </c>
      <c r="AZ676" t="e">
        <f t="shared" si="193"/>
        <v>#N/A</v>
      </c>
      <c r="BA676">
        <f t="shared" si="194"/>
        <v>0</v>
      </c>
      <c r="BB676">
        <f t="shared" si="195"/>
        <v>0</v>
      </c>
    </row>
    <row r="677" spans="1:54" x14ac:dyDescent="0.15">
      <c r="A677" t="str">
        <f t="shared" si="184"/>
        <v>岚汐主动技能1等级11</v>
      </c>
      <c r="B677" s="8">
        <v>671</v>
      </c>
      <c r="C677" s="8" t="str">
        <f>VLOOKUP(G677,角色!A:B,2,FALSE)</f>
        <v>岚汐</v>
      </c>
      <c r="D677" s="8" t="str">
        <f t="shared" si="190"/>
        <v>主动技能1</v>
      </c>
      <c r="E677" s="8">
        <f t="shared" si="185"/>
        <v>11</v>
      </c>
      <c r="F677" s="8">
        <f t="shared" si="186"/>
        <v>1</v>
      </c>
      <c r="G677" s="8">
        <f t="shared" si="187"/>
        <v>12</v>
      </c>
      <c r="H677" s="4" t="s">
        <v>469</v>
      </c>
      <c r="I677" s="24" t="str">
        <f>"对敌方任意单体造成100%攻击力（+"&amp;AB677&amp;"）点伤害。"</f>
        <v>对敌方任意单体造成100%攻击力（+315）点伤害。</v>
      </c>
      <c r="J677" s="4" t="s">
        <v>305</v>
      </c>
      <c r="K677" s="1" t="s">
        <v>105</v>
      </c>
      <c r="L677" s="4" t="s">
        <v>107</v>
      </c>
      <c r="M677" s="4"/>
      <c r="N677" s="4">
        <v>100</v>
      </c>
      <c r="O677" s="4"/>
      <c r="T677" s="6" t="str">
        <f t="shared" si="188"/>
        <v/>
      </c>
      <c r="U677" s="6" t="str">
        <f t="shared" si="189"/>
        <v/>
      </c>
      <c r="Y677">
        <f t="shared" si="183"/>
        <v>0</v>
      </c>
      <c r="Z677">
        <v>100</v>
      </c>
      <c r="AA677" s="23">
        <v>10</v>
      </c>
      <c r="AB677" s="23">
        <f>INT(VLOOKUP(VLOOKUP($C677,角色技能升级比率表!$B:$C,2,FALSE),角色属性概况!E:F,2,FALSE)*VLOOKUP(E677,角色属性概况!I:M,3,FALSE)*AA677/100)</f>
        <v>315</v>
      </c>
      <c r="AE677">
        <v>0</v>
      </c>
      <c r="AF677" s="23">
        <f t="shared" si="191"/>
        <v>0</v>
      </c>
      <c r="AG677" s="23">
        <f t="shared" si="192"/>
        <v>0</v>
      </c>
      <c r="AN677" s="6" t="str">
        <f>_xlfn.IFNA(IF(IF($AH677=AN$5,VLOOKUP(AI677,buff!$K:$L,2,FALSE),"")=0,"",IF($AH677=AN$5,VLOOKUP(AI677,buff!$K:$L,2,FALSE),"")),"")</f>
        <v/>
      </c>
      <c r="AO677" s="6" t="str">
        <f>_xlfn.IFNA(IF(IF($AH677=AO$5,VLOOKUP(AJ677,buff!$K:$L,2,FALSE),"")=0,"",IF($AH677=AO$5,VLOOKUP(AJ677,buff!$K:$L,2,FALSE),"")),"")</f>
        <v/>
      </c>
      <c r="AP677" s="6" t="str">
        <f>_xlfn.IFNA(IF(IF($AH677=AP$5,VLOOKUP(AK677,buff!$K:$L,2,FALSE),"")=0,"",IF($AH677=AP$5,VLOOKUP(AK677,buff!$K:$L,2,FALSE),"")),"")</f>
        <v/>
      </c>
      <c r="AQ677" s="6" t="str">
        <f>_xlfn.IFNA(IF(IF($AH677=AQ$5,VLOOKUP(AL677,buff!$K:$L,2,FALSE),"")=0,"",IF($AH677=AQ$5,VLOOKUP(AL677,buff!$K:$L,2,FALSE),"")),"")</f>
        <v/>
      </c>
      <c r="AR677" s="6" t="str">
        <f>_xlfn.IFNA(IF(IF($AH677=AR$5,VLOOKUP(AM677,buff!$K:$L,2,FALSE),"")=0,"",IF($AH677=AR$5,VLOOKUP(AM677,buff!$K:$L,2,FALSE),"")),"")</f>
        <v/>
      </c>
      <c r="AS677" s="6" t="str">
        <f>_xlfn.IFNA(IF(IF($AH677=AS$5,VLOOKUP(AI677,buff!$K:$L,2,FALSE),"")=0,"",IF($AH677=AS$5,VLOOKUP(AI677,buff!$K:$L,2,FALSE),"")),"")</f>
        <v/>
      </c>
      <c r="AT677" s="6" t="str">
        <f>_xlfn.IFNA(IF(IF($AH677=AT$5,VLOOKUP(AJ677,buff!$K:$L,2,FALSE),"")=0,"",IF($AH677=AT$5,VLOOKUP(AJ677,buff!$K:$L,2,FALSE),"")),"")</f>
        <v/>
      </c>
      <c r="AU677" s="6" t="str">
        <f>_xlfn.IFNA(IF(IF($AH677=AU$5,VLOOKUP(AK677,buff!$K:$L,2,FALSE),"")=0,"",IF($AH677=AU$5,VLOOKUP(AK677,buff!$K:$L,2,FALSE),"")),"")</f>
        <v/>
      </c>
      <c r="AV677" s="6" t="str">
        <f>_xlfn.IFNA(IF(IF($AH677=AV$5,VLOOKUP(AL677,buff!$K:$L,2,FALSE),"")=0,"",IF($AH677=AV$5,VLOOKUP(AL677,buff!$K:$L,2,FALSE),"")),"")</f>
        <v/>
      </c>
      <c r="AW677" s="6" t="str">
        <f>_xlfn.IFNA(IF(IF($AH677=AW$5,VLOOKUP(AM677,buff!$K:$L,2,FALSE),"")=0,"",IF($AH677=AW$5,VLOOKUP(AM677,buff!$K:$L,2,FALSE),"")),"")</f>
        <v/>
      </c>
      <c r="AX677" s="6" t="e">
        <f>VLOOKUP(AI677,buff!K:P,6,FALSE)</f>
        <v>#N/A</v>
      </c>
      <c r="AY677" t="e">
        <f t="shared" si="193"/>
        <v>#N/A</v>
      </c>
      <c r="AZ677" t="e">
        <f t="shared" si="193"/>
        <v>#N/A</v>
      </c>
      <c r="BA677">
        <f t="shared" si="194"/>
        <v>0</v>
      </c>
      <c r="BB677">
        <f t="shared" si="195"/>
        <v>0</v>
      </c>
    </row>
    <row r="678" spans="1:54" x14ac:dyDescent="0.15">
      <c r="A678" t="str">
        <f t="shared" si="184"/>
        <v>岚汐主动技能1等级12</v>
      </c>
      <c r="B678" s="8">
        <v>672</v>
      </c>
      <c r="C678" s="8" t="str">
        <f>VLOOKUP(G678,角色!A:B,2,FALSE)</f>
        <v>岚汐</v>
      </c>
      <c r="D678" s="8" t="str">
        <f t="shared" si="190"/>
        <v>主动技能1</v>
      </c>
      <c r="E678" s="8">
        <f t="shared" si="185"/>
        <v>12</v>
      </c>
      <c r="F678" s="8">
        <f t="shared" si="186"/>
        <v>1</v>
      </c>
      <c r="G678" s="8">
        <f t="shared" si="187"/>
        <v>12</v>
      </c>
      <c r="H678" s="4" t="s">
        <v>469</v>
      </c>
      <c r="I678" s="24" t="str">
        <f t="shared" ref="I678:I686" si="197">"对敌方任意单体造成100%攻击力（+"&amp;AB678&amp;"）点伤害。"</f>
        <v>对敌方任意单体造成100%攻击力（+388）点伤害。</v>
      </c>
      <c r="J678" s="4" t="s">
        <v>305</v>
      </c>
      <c r="K678" s="1" t="s">
        <v>105</v>
      </c>
      <c r="L678" s="4" t="s">
        <v>107</v>
      </c>
      <c r="M678" s="4"/>
      <c r="N678" s="4">
        <v>100</v>
      </c>
      <c r="O678" s="4"/>
      <c r="T678" s="6" t="str">
        <f t="shared" si="188"/>
        <v/>
      </c>
      <c r="U678" s="6" t="str">
        <f t="shared" si="189"/>
        <v/>
      </c>
      <c r="Y678">
        <f t="shared" si="183"/>
        <v>0</v>
      </c>
      <c r="Z678">
        <v>100</v>
      </c>
      <c r="AA678" s="23">
        <v>10</v>
      </c>
      <c r="AB678" s="23">
        <f>INT(VLOOKUP(VLOOKUP($C678,角色技能升级比率表!$B:$C,2,FALSE),角色属性概况!E:F,2,FALSE)*VLOOKUP(E678,角色属性概况!I:M,3,FALSE)*AA678/100)</f>
        <v>388</v>
      </c>
      <c r="AE678">
        <v>0</v>
      </c>
      <c r="AF678" s="23">
        <f t="shared" si="191"/>
        <v>0</v>
      </c>
      <c r="AG678" s="23">
        <f t="shared" si="192"/>
        <v>0</v>
      </c>
      <c r="AN678" s="6" t="str">
        <f>_xlfn.IFNA(IF(IF($AH678=AN$5,VLOOKUP(AI678,buff!$K:$L,2,FALSE),"")=0,"",IF($AH678=AN$5,VLOOKUP(AI678,buff!$K:$L,2,FALSE),"")),"")</f>
        <v/>
      </c>
      <c r="AO678" s="6" t="str">
        <f>_xlfn.IFNA(IF(IF($AH678=AO$5,VLOOKUP(AJ678,buff!$K:$L,2,FALSE),"")=0,"",IF($AH678=AO$5,VLOOKUP(AJ678,buff!$K:$L,2,FALSE),"")),"")</f>
        <v/>
      </c>
      <c r="AP678" s="6" t="str">
        <f>_xlfn.IFNA(IF(IF($AH678=AP$5,VLOOKUP(AK678,buff!$K:$L,2,FALSE),"")=0,"",IF($AH678=AP$5,VLOOKUP(AK678,buff!$K:$L,2,FALSE),"")),"")</f>
        <v/>
      </c>
      <c r="AQ678" s="6" t="str">
        <f>_xlfn.IFNA(IF(IF($AH678=AQ$5,VLOOKUP(AL678,buff!$K:$L,2,FALSE),"")=0,"",IF($AH678=AQ$5,VLOOKUP(AL678,buff!$K:$L,2,FALSE),"")),"")</f>
        <v/>
      </c>
      <c r="AR678" s="6" t="str">
        <f>_xlfn.IFNA(IF(IF($AH678=AR$5,VLOOKUP(AM678,buff!$K:$L,2,FALSE),"")=0,"",IF($AH678=AR$5,VLOOKUP(AM678,buff!$K:$L,2,FALSE),"")),"")</f>
        <v/>
      </c>
      <c r="AS678" s="6" t="str">
        <f>_xlfn.IFNA(IF(IF($AH678=AS$5,VLOOKUP(AI678,buff!$K:$L,2,FALSE),"")=0,"",IF($AH678=AS$5,VLOOKUP(AI678,buff!$K:$L,2,FALSE),"")),"")</f>
        <v/>
      </c>
      <c r="AT678" s="6" t="str">
        <f>_xlfn.IFNA(IF(IF($AH678=AT$5,VLOOKUP(AJ678,buff!$K:$L,2,FALSE),"")=0,"",IF($AH678=AT$5,VLOOKUP(AJ678,buff!$K:$L,2,FALSE),"")),"")</f>
        <v/>
      </c>
      <c r="AU678" s="6" t="str">
        <f>_xlfn.IFNA(IF(IF($AH678=AU$5,VLOOKUP(AK678,buff!$K:$L,2,FALSE),"")=0,"",IF($AH678=AU$5,VLOOKUP(AK678,buff!$K:$L,2,FALSE),"")),"")</f>
        <v/>
      </c>
      <c r="AV678" s="6" t="str">
        <f>_xlfn.IFNA(IF(IF($AH678=AV$5,VLOOKUP(AL678,buff!$K:$L,2,FALSE),"")=0,"",IF($AH678=AV$5,VLOOKUP(AL678,buff!$K:$L,2,FALSE),"")),"")</f>
        <v/>
      </c>
      <c r="AW678" s="6" t="str">
        <f>_xlfn.IFNA(IF(IF($AH678=AW$5,VLOOKUP(AM678,buff!$K:$L,2,FALSE),"")=0,"",IF($AH678=AW$5,VLOOKUP(AM678,buff!$K:$L,2,FALSE),"")),"")</f>
        <v/>
      </c>
      <c r="AX678" s="6" t="e">
        <f>VLOOKUP(AI678,buff!K:P,6,FALSE)</f>
        <v>#N/A</v>
      </c>
      <c r="AY678" t="e">
        <f t="shared" si="193"/>
        <v>#N/A</v>
      </c>
      <c r="AZ678" t="e">
        <f t="shared" si="193"/>
        <v>#N/A</v>
      </c>
      <c r="BA678">
        <f t="shared" si="194"/>
        <v>0</v>
      </c>
      <c r="BB678">
        <f t="shared" si="195"/>
        <v>0</v>
      </c>
    </row>
    <row r="679" spans="1:54" x14ac:dyDescent="0.15">
      <c r="A679" t="str">
        <f t="shared" si="184"/>
        <v>岚汐主动技能1等级13</v>
      </c>
      <c r="B679" s="8">
        <v>673</v>
      </c>
      <c r="C679" s="8" t="str">
        <f>VLOOKUP(G679,角色!A:B,2,FALSE)</f>
        <v>岚汐</v>
      </c>
      <c r="D679" s="8" t="str">
        <f t="shared" si="190"/>
        <v>主动技能1</v>
      </c>
      <c r="E679" s="8">
        <f t="shared" si="185"/>
        <v>13</v>
      </c>
      <c r="F679" s="8">
        <f t="shared" si="186"/>
        <v>1</v>
      </c>
      <c r="G679" s="8">
        <f t="shared" si="187"/>
        <v>12</v>
      </c>
      <c r="H679" s="4" t="s">
        <v>469</v>
      </c>
      <c r="I679" s="24" t="str">
        <f t="shared" si="197"/>
        <v>对敌方任意单体造成100%攻击力（+478）点伤害。</v>
      </c>
      <c r="J679" s="4" t="s">
        <v>305</v>
      </c>
      <c r="K679" s="1" t="s">
        <v>105</v>
      </c>
      <c r="L679" s="4" t="s">
        <v>107</v>
      </c>
      <c r="M679" s="4"/>
      <c r="N679" s="4">
        <v>100</v>
      </c>
      <c r="O679" s="4"/>
      <c r="T679" s="6" t="str">
        <f t="shared" si="188"/>
        <v/>
      </c>
      <c r="U679" s="6" t="str">
        <f t="shared" si="189"/>
        <v/>
      </c>
      <c r="Y679">
        <f t="shared" si="183"/>
        <v>0</v>
      </c>
      <c r="Z679">
        <v>100</v>
      </c>
      <c r="AA679" s="23">
        <v>10</v>
      </c>
      <c r="AB679" s="23">
        <f>INT(VLOOKUP(VLOOKUP($C679,角色技能升级比率表!$B:$C,2,FALSE),角色属性概况!E:F,2,FALSE)*VLOOKUP(E679,角色属性概况!I:M,3,FALSE)*AA679/100)</f>
        <v>478</v>
      </c>
      <c r="AE679">
        <v>0</v>
      </c>
      <c r="AF679" s="23">
        <f t="shared" si="191"/>
        <v>0</v>
      </c>
      <c r="AG679" s="23">
        <f t="shared" si="192"/>
        <v>0</v>
      </c>
      <c r="AN679" s="6" t="str">
        <f>_xlfn.IFNA(IF(IF($AH679=AN$5,VLOOKUP(AI679,buff!$K:$L,2,FALSE),"")=0,"",IF($AH679=AN$5,VLOOKUP(AI679,buff!$K:$L,2,FALSE),"")),"")</f>
        <v/>
      </c>
      <c r="AO679" s="6" t="str">
        <f>_xlfn.IFNA(IF(IF($AH679=AO$5,VLOOKUP(AJ679,buff!$K:$L,2,FALSE),"")=0,"",IF($AH679=AO$5,VLOOKUP(AJ679,buff!$K:$L,2,FALSE),"")),"")</f>
        <v/>
      </c>
      <c r="AP679" s="6" t="str">
        <f>_xlfn.IFNA(IF(IF($AH679=AP$5,VLOOKUP(AK679,buff!$K:$L,2,FALSE),"")=0,"",IF($AH679=AP$5,VLOOKUP(AK679,buff!$K:$L,2,FALSE),"")),"")</f>
        <v/>
      </c>
      <c r="AQ679" s="6" t="str">
        <f>_xlfn.IFNA(IF(IF($AH679=AQ$5,VLOOKUP(AL679,buff!$K:$L,2,FALSE),"")=0,"",IF($AH679=AQ$5,VLOOKUP(AL679,buff!$K:$L,2,FALSE),"")),"")</f>
        <v/>
      </c>
      <c r="AR679" s="6" t="str">
        <f>_xlfn.IFNA(IF(IF($AH679=AR$5,VLOOKUP(AM679,buff!$K:$L,2,FALSE),"")=0,"",IF($AH679=AR$5,VLOOKUP(AM679,buff!$K:$L,2,FALSE),"")),"")</f>
        <v/>
      </c>
      <c r="AS679" s="6" t="str">
        <f>_xlfn.IFNA(IF(IF($AH679=AS$5,VLOOKUP(AI679,buff!$K:$L,2,FALSE),"")=0,"",IF($AH679=AS$5,VLOOKUP(AI679,buff!$K:$L,2,FALSE),"")),"")</f>
        <v/>
      </c>
      <c r="AT679" s="6" t="str">
        <f>_xlfn.IFNA(IF(IF($AH679=AT$5,VLOOKUP(AJ679,buff!$K:$L,2,FALSE),"")=0,"",IF($AH679=AT$5,VLOOKUP(AJ679,buff!$K:$L,2,FALSE),"")),"")</f>
        <v/>
      </c>
      <c r="AU679" s="6" t="str">
        <f>_xlfn.IFNA(IF(IF($AH679=AU$5,VLOOKUP(AK679,buff!$K:$L,2,FALSE),"")=0,"",IF($AH679=AU$5,VLOOKUP(AK679,buff!$K:$L,2,FALSE),"")),"")</f>
        <v/>
      </c>
      <c r="AV679" s="6" t="str">
        <f>_xlfn.IFNA(IF(IF($AH679=AV$5,VLOOKUP(AL679,buff!$K:$L,2,FALSE),"")=0,"",IF($AH679=AV$5,VLOOKUP(AL679,buff!$K:$L,2,FALSE),"")),"")</f>
        <v/>
      </c>
      <c r="AW679" s="6" t="str">
        <f>_xlfn.IFNA(IF(IF($AH679=AW$5,VLOOKUP(AM679,buff!$K:$L,2,FALSE),"")=0,"",IF($AH679=AW$5,VLOOKUP(AM679,buff!$K:$L,2,FALSE),"")),"")</f>
        <v/>
      </c>
      <c r="AX679" s="6" t="e">
        <f>VLOOKUP(AI679,buff!K:P,6,FALSE)</f>
        <v>#N/A</v>
      </c>
      <c r="AY679" t="e">
        <f t="shared" si="193"/>
        <v>#N/A</v>
      </c>
      <c r="AZ679" t="e">
        <f t="shared" si="193"/>
        <v>#N/A</v>
      </c>
      <c r="BA679">
        <f t="shared" si="194"/>
        <v>0</v>
      </c>
      <c r="BB679">
        <f t="shared" si="195"/>
        <v>0</v>
      </c>
    </row>
    <row r="680" spans="1:54" x14ac:dyDescent="0.15">
      <c r="A680" t="str">
        <f t="shared" si="184"/>
        <v>岚汐主动技能1等级14</v>
      </c>
      <c r="B680" s="8">
        <v>674</v>
      </c>
      <c r="C680" s="8" t="str">
        <f>VLOOKUP(G680,角色!A:B,2,FALSE)</f>
        <v>岚汐</v>
      </c>
      <c r="D680" s="8" t="str">
        <f t="shared" si="190"/>
        <v>主动技能1</v>
      </c>
      <c r="E680" s="8">
        <f t="shared" si="185"/>
        <v>14</v>
      </c>
      <c r="F680" s="8">
        <f t="shared" si="186"/>
        <v>1</v>
      </c>
      <c r="G680" s="8">
        <f t="shared" si="187"/>
        <v>12</v>
      </c>
      <c r="H680" s="4" t="s">
        <v>469</v>
      </c>
      <c r="I680" s="24" t="str">
        <f t="shared" si="197"/>
        <v>对敌方任意单体造成100%攻击力（+588）点伤害。</v>
      </c>
      <c r="J680" s="4" t="s">
        <v>305</v>
      </c>
      <c r="K680" s="1" t="s">
        <v>105</v>
      </c>
      <c r="L680" s="4" t="s">
        <v>107</v>
      </c>
      <c r="M680" s="4"/>
      <c r="N680" s="4">
        <v>100</v>
      </c>
      <c r="O680" s="4"/>
      <c r="T680" s="6" t="str">
        <f t="shared" si="188"/>
        <v/>
      </c>
      <c r="U680" s="6" t="str">
        <f t="shared" si="189"/>
        <v/>
      </c>
      <c r="Y680">
        <f t="shared" si="183"/>
        <v>0</v>
      </c>
      <c r="Z680">
        <v>100</v>
      </c>
      <c r="AA680" s="23">
        <v>10</v>
      </c>
      <c r="AB680" s="23">
        <f>INT(VLOOKUP(VLOOKUP($C680,角色技能升级比率表!$B:$C,2,FALSE),角色属性概况!E:F,2,FALSE)*VLOOKUP(E680,角色属性概况!I:M,3,FALSE)*AA680/100)</f>
        <v>588</v>
      </c>
      <c r="AE680">
        <v>0</v>
      </c>
      <c r="AF680" s="23">
        <f t="shared" si="191"/>
        <v>0</v>
      </c>
      <c r="AG680" s="23">
        <f t="shared" si="192"/>
        <v>0</v>
      </c>
      <c r="AN680" s="6" t="str">
        <f>_xlfn.IFNA(IF(IF($AH680=AN$5,VLOOKUP(AI680,buff!$K:$L,2,FALSE),"")=0,"",IF($AH680=AN$5,VLOOKUP(AI680,buff!$K:$L,2,FALSE),"")),"")</f>
        <v/>
      </c>
      <c r="AO680" s="6" t="str">
        <f>_xlfn.IFNA(IF(IF($AH680=AO$5,VLOOKUP(AJ680,buff!$K:$L,2,FALSE),"")=0,"",IF($AH680=AO$5,VLOOKUP(AJ680,buff!$K:$L,2,FALSE),"")),"")</f>
        <v/>
      </c>
      <c r="AP680" s="6" t="str">
        <f>_xlfn.IFNA(IF(IF($AH680=AP$5,VLOOKUP(AK680,buff!$K:$L,2,FALSE),"")=0,"",IF($AH680=AP$5,VLOOKUP(AK680,buff!$K:$L,2,FALSE),"")),"")</f>
        <v/>
      </c>
      <c r="AQ680" s="6" t="str">
        <f>_xlfn.IFNA(IF(IF($AH680=AQ$5,VLOOKUP(AL680,buff!$K:$L,2,FALSE),"")=0,"",IF($AH680=AQ$5,VLOOKUP(AL680,buff!$K:$L,2,FALSE),"")),"")</f>
        <v/>
      </c>
      <c r="AR680" s="6" t="str">
        <f>_xlfn.IFNA(IF(IF($AH680=AR$5,VLOOKUP(AM680,buff!$K:$L,2,FALSE),"")=0,"",IF($AH680=AR$5,VLOOKUP(AM680,buff!$K:$L,2,FALSE),"")),"")</f>
        <v/>
      </c>
      <c r="AS680" s="6" t="str">
        <f>_xlfn.IFNA(IF(IF($AH680=AS$5,VLOOKUP(AI680,buff!$K:$L,2,FALSE),"")=0,"",IF($AH680=AS$5,VLOOKUP(AI680,buff!$K:$L,2,FALSE),"")),"")</f>
        <v/>
      </c>
      <c r="AT680" s="6" t="str">
        <f>_xlfn.IFNA(IF(IF($AH680=AT$5,VLOOKUP(AJ680,buff!$K:$L,2,FALSE),"")=0,"",IF($AH680=AT$5,VLOOKUP(AJ680,buff!$K:$L,2,FALSE),"")),"")</f>
        <v/>
      </c>
      <c r="AU680" s="6" t="str">
        <f>_xlfn.IFNA(IF(IF($AH680=AU$5,VLOOKUP(AK680,buff!$K:$L,2,FALSE),"")=0,"",IF($AH680=AU$5,VLOOKUP(AK680,buff!$K:$L,2,FALSE),"")),"")</f>
        <v/>
      </c>
      <c r="AV680" s="6" t="str">
        <f>_xlfn.IFNA(IF(IF($AH680=AV$5,VLOOKUP(AL680,buff!$K:$L,2,FALSE),"")=0,"",IF($AH680=AV$5,VLOOKUP(AL680,buff!$K:$L,2,FALSE),"")),"")</f>
        <v/>
      </c>
      <c r="AW680" s="6" t="str">
        <f>_xlfn.IFNA(IF(IF($AH680=AW$5,VLOOKUP(AM680,buff!$K:$L,2,FALSE),"")=0,"",IF($AH680=AW$5,VLOOKUP(AM680,buff!$K:$L,2,FALSE),"")),"")</f>
        <v/>
      </c>
      <c r="AX680" s="6" t="e">
        <f>VLOOKUP(AI680,buff!K:P,6,FALSE)</f>
        <v>#N/A</v>
      </c>
      <c r="AY680" t="e">
        <f t="shared" si="193"/>
        <v>#N/A</v>
      </c>
      <c r="AZ680" t="e">
        <f t="shared" si="193"/>
        <v>#N/A</v>
      </c>
      <c r="BA680">
        <f t="shared" si="194"/>
        <v>0</v>
      </c>
      <c r="BB680">
        <f t="shared" si="195"/>
        <v>0</v>
      </c>
    </row>
    <row r="681" spans="1:54" x14ac:dyDescent="0.15">
      <c r="A681" t="str">
        <f t="shared" si="184"/>
        <v>岚汐主动技能1等级15</v>
      </c>
      <c r="B681" s="8">
        <v>675</v>
      </c>
      <c r="C681" s="8" t="str">
        <f>VLOOKUP(G681,角色!A:B,2,FALSE)</f>
        <v>岚汐</v>
      </c>
      <c r="D681" s="8" t="str">
        <f t="shared" si="190"/>
        <v>主动技能1</v>
      </c>
      <c r="E681" s="8">
        <f t="shared" si="185"/>
        <v>15</v>
      </c>
      <c r="F681" s="8">
        <f t="shared" si="186"/>
        <v>1</v>
      </c>
      <c r="G681" s="8">
        <f t="shared" si="187"/>
        <v>12</v>
      </c>
      <c r="H681" s="4" t="s">
        <v>469</v>
      </c>
      <c r="I681" s="24" t="str">
        <f t="shared" si="197"/>
        <v>对敌方任意单体造成100%攻击力（+724）点伤害。</v>
      </c>
      <c r="J681" s="4" t="s">
        <v>305</v>
      </c>
      <c r="K681" s="1" t="s">
        <v>105</v>
      </c>
      <c r="L681" s="4" t="s">
        <v>107</v>
      </c>
      <c r="M681" s="4"/>
      <c r="N681" s="4">
        <v>100</v>
      </c>
      <c r="O681" s="4"/>
      <c r="T681" s="6" t="str">
        <f t="shared" si="188"/>
        <v/>
      </c>
      <c r="U681" s="6" t="str">
        <f t="shared" si="189"/>
        <v/>
      </c>
      <c r="Y681">
        <f t="shared" si="183"/>
        <v>0</v>
      </c>
      <c r="Z681">
        <v>100</v>
      </c>
      <c r="AA681" s="23">
        <v>10</v>
      </c>
      <c r="AB681" s="23">
        <f>INT(VLOOKUP(VLOOKUP($C681,角色技能升级比率表!$B:$C,2,FALSE),角色属性概况!E:F,2,FALSE)*VLOOKUP(E681,角色属性概况!I:M,3,FALSE)*AA681/100)</f>
        <v>724</v>
      </c>
      <c r="AE681">
        <v>0</v>
      </c>
      <c r="AF681" s="23">
        <f t="shared" si="191"/>
        <v>0</v>
      </c>
      <c r="AG681" s="23">
        <f t="shared" si="192"/>
        <v>0</v>
      </c>
      <c r="AN681" s="6" t="str">
        <f>_xlfn.IFNA(IF(IF($AH681=AN$5,VLOOKUP(AI681,buff!$K:$L,2,FALSE),"")=0,"",IF($AH681=AN$5,VLOOKUP(AI681,buff!$K:$L,2,FALSE),"")),"")</f>
        <v/>
      </c>
      <c r="AO681" s="6" t="str">
        <f>_xlfn.IFNA(IF(IF($AH681=AO$5,VLOOKUP(AJ681,buff!$K:$L,2,FALSE),"")=0,"",IF($AH681=AO$5,VLOOKUP(AJ681,buff!$K:$L,2,FALSE),"")),"")</f>
        <v/>
      </c>
      <c r="AP681" s="6" t="str">
        <f>_xlfn.IFNA(IF(IF($AH681=AP$5,VLOOKUP(AK681,buff!$K:$L,2,FALSE),"")=0,"",IF($AH681=AP$5,VLOOKUP(AK681,buff!$K:$L,2,FALSE),"")),"")</f>
        <v/>
      </c>
      <c r="AQ681" s="6" t="str">
        <f>_xlfn.IFNA(IF(IF($AH681=AQ$5,VLOOKUP(AL681,buff!$K:$L,2,FALSE),"")=0,"",IF($AH681=AQ$5,VLOOKUP(AL681,buff!$K:$L,2,FALSE),"")),"")</f>
        <v/>
      </c>
      <c r="AR681" s="6" t="str">
        <f>_xlfn.IFNA(IF(IF($AH681=AR$5,VLOOKUP(AM681,buff!$K:$L,2,FALSE),"")=0,"",IF($AH681=AR$5,VLOOKUP(AM681,buff!$K:$L,2,FALSE),"")),"")</f>
        <v/>
      </c>
      <c r="AS681" s="6" t="str">
        <f>_xlfn.IFNA(IF(IF($AH681=AS$5,VLOOKUP(AI681,buff!$K:$L,2,FALSE),"")=0,"",IF($AH681=AS$5,VLOOKUP(AI681,buff!$K:$L,2,FALSE),"")),"")</f>
        <v/>
      </c>
      <c r="AT681" s="6" t="str">
        <f>_xlfn.IFNA(IF(IF($AH681=AT$5,VLOOKUP(AJ681,buff!$K:$L,2,FALSE),"")=0,"",IF($AH681=AT$5,VLOOKUP(AJ681,buff!$K:$L,2,FALSE),"")),"")</f>
        <v/>
      </c>
      <c r="AU681" s="6" t="str">
        <f>_xlfn.IFNA(IF(IF($AH681=AU$5,VLOOKUP(AK681,buff!$K:$L,2,FALSE),"")=0,"",IF($AH681=AU$5,VLOOKUP(AK681,buff!$K:$L,2,FALSE),"")),"")</f>
        <v/>
      </c>
      <c r="AV681" s="6" t="str">
        <f>_xlfn.IFNA(IF(IF($AH681=AV$5,VLOOKUP(AL681,buff!$K:$L,2,FALSE),"")=0,"",IF($AH681=AV$5,VLOOKUP(AL681,buff!$K:$L,2,FALSE),"")),"")</f>
        <v/>
      </c>
      <c r="AW681" s="6" t="str">
        <f>_xlfn.IFNA(IF(IF($AH681=AW$5,VLOOKUP(AM681,buff!$K:$L,2,FALSE),"")=0,"",IF($AH681=AW$5,VLOOKUP(AM681,buff!$K:$L,2,FALSE),"")),"")</f>
        <v/>
      </c>
      <c r="AX681" s="6" t="e">
        <f>VLOOKUP(AI681,buff!K:P,6,FALSE)</f>
        <v>#N/A</v>
      </c>
      <c r="AY681" t="e">
        <f t="shared" si="193"/>
        <v>#N/A</v>
      </c>
      <c r="AZ681" t="e">
        <f t="shared" si="193"/>
        <v>#N/A</v>
      </c>
      <c r="BA681">
        <f t="shared" si="194"/>
        <v>0</v>
      </c>
      <c r="BB681">
        <f t="shared" si="195"/>
        <v>0</v>
      </c>
    </row>
    <row r="682" spans="1:54" x14ac:dyDescent="0.15">
      <c r="A682" t="str">
        <f t="shared" si="184"/>
        <v>岚汐主动技能1等级16</v>
      </c>
      <c r="B682" s="8">
        <v>676</v>
      </c>
      <c r="C682" s="8" t="str">
        <f>VLOOKUP(G682,角色!A:B,2,FALSE)</f>
        <v>岚汐</v>
      </c>
      <c r="D682" s="8" t="str">
        <f t="shared" si="190"/>
        <v>主动技能1</v>
      </c>
      <c r="E682" s="8">
        <f t="shared" si="185"/>
        <v>16</v>
      </c>
      <c r="F682" s="8">
        <f t="shared" si="186"/>
        <v>1</v>
      </c>
      <c r="G682" s="8">
        <f t="shared" si="187"/>
        <v>12</v>
      </c>
      <c r="H682" s="4" t="s">
        <v>469</v>
      </c>
      <c r="I682" s="24" t="str">
        <f t="shared" si="197"/>
        <v>对敌方任意单体造成100%攻击力（+892）点伤害。</v>
      </c>
      <c r="J682" s="4" t="s">
        <v>305</v>
      </c>
      <c r="K682" s="1" t="s">
        <v>105</v>
      </c>
      <c r="L682" s="4" t="s">
        <v>107</v>
      </c>
      <c r="M682" s="4"/>
      <c r="N682" s="4">
        <v>100</v>
      </c>
      <c r="O682" s="4"/>
      <c r="T682" s="6" t="str">
        <f t="shared" si="188"/>
        <v/>
      </c>
      <c r="U682" s="6" t="str">
        <f t="shared" si="189"/>
        <v/>
      </c>
      <c r="Y682">
        <f t="shared" si="183"/>
        <v>0</v>
      </c>
      <c r="Z682">
        <v>100</v>
      </c>
      <c r="AA682" s="23">
        <v>10</v>
      </c>
      <c r="AB682" s="23">
        <f>INT(VLOOKUP(VLOOKUP($C682,角色技能升级比率表!$B:$C,2,FALSE),角色属性概况!E:F,2,FALSE)*VLOOKUP(E682,角色属性概况!I:M,3,FALSE)*AA682/100)</f>
        <v>892</v>
      </c>
      <c r="AE682">
        <v>0</v>
      </c>
      <c r="AF682" s="23">
        <f t="shared" si="191"/>
        <v>0</v>
      </c>
      <c r="AG682" s="23">
        <f t="shared" si="192"/>
        <v>0</v>
      </c>
      <c r="AN682" s="6" t="str">
        <f>_xlfn.IFNA(IF(IF($AH682=AN$5,VLOOKUP(AI682,buff!$K:$L,2,FALSE),"")=0,"",IF($AH682=AN$5,VLOOKUP(AI682,buff!$K:$L,2,FALSE),"")),"")</f>
        <v/>
      </c>
      <c r="AO682" s="6" t="str">
        <f>_xlfn.IFNA(IF(IF($AH682=AO$5,VLOOKUP(AJ682,buff!$K:$L,2,FALSE),"")=0,"",IF($AH682=AO$5,VLOOKUP(AJ682,buff!$K:$L,2,FALSE),"")),"")</f>
        <v/>
      </c>
      <c r="AP682" s="6" t="str">
        <f>_xlfn.IFNA(IF(IF($AH682=AP$5,VLOOKUP(AK682,buff!$K:$L,2,FALSE),"")=0,"",IF($AH682=AP$5,VLOOKUP(AK682,buff!$K:$L,2,FALSE),"")),"")</f>
        <v/>
      </c>
      <c r="AQ682" s="6" t="str">
        <f>_xlfn.IFNA(IF(IF($AH682=AQ$5,VLOOKUP(AL682,buff!$K:$L,2,FALSE),"")=0,"",IF($AH682=AQ$5,VLOOKUP(AL682,buff!$K:$L,2,FALSE),"")),"")</f>
        <v/>
      </c>
      <c r="AR682" s="6" t="str">
        <f>_xlfn.IFNA(IF(IF($AH682=AR$5,VLOOKUP(AM682,buff!$K:$L,2,FALSE),"")=0,"",IF($AH682=AR$5,VLOOKUP(AM682,buff!$K:$L,2,FALSE),"")),"")</f>
        <v/>
      </c>
      <c r="AS682" s="6" t="str">
        <f>_xlfn.IFNA(IF(IF($AH682=AS$5,VLOOKUP(AI682,buff!$K:$L,2,FALSE),"")=0,"",IF($AH682=AS$5,VLOOKUP(AI682,buff!$K:$L,2,FALSE),"")),"")</f>
        <v/>
      </c>
      <c r="AT682" s="6" t="str">
        <f>_xlfn.IFNA(IF(IF($AH682=AT$5,VLOOKUP(AJ682,buff!$K:$L,2,FALSE),"")=0,"",IF($AH682=AT$5,VLOOKUP(AJ682,buff!$K:$L,2,FALSE),"")),"")</f>
        <v/>
      </c>
      <c r="AU682" s="6" t="str">
        <f>_xlfn.IFNA(IF(IF($AH682=AU$5,VLOOKUP(AK682,buff!$K:$L,2,FALSE),"")=0,"",IF($AH682=AU$5,VLOOKUP(AK682,buff!$K:$L,2,FALSE),"")),"")</f>
        <v/>
      </c>
      <c r="AV682" s="6" t="str">
        <f>_xlfn.IFNA(IF(IF($AH682=AV$5,VLOOKUP(AL682,buff!$K:$L,2,FALSE),"")=0,"",IF($AH682=AV$5,VLOOKUP(AL682,buff!$K:$L,2,FALSE),"")),"")</f>
        <v/>
      </c>
      <c r="AW682" s="6" t="str">
        <f>_xlfn.IFNA(IF(IF($AH682=AW$5,VLOOKUP(AM682,buff!$K:$L,2,FALSE),"")=0,"",IF($AH682=AW$5,VLOOKUP(AM682,buff!$K:$L,2,FALSE),"")),"")</f>
        <v/>
      </c>
      <c r="AX682" s="6" t="e">
        <f>VLOOKUP(AI682,buff!K:P,6,FALSE)</f>
        <v>#N/A</v>
      </c>
      <c r="AY682" t="e">
        <f t="shared" si="193"/>
        <v>#N/A</v>
      </c>
      <c r="AZ682" t="e">
        <f t="shared" si="193"/>
        <v>#N/A</v>
      </c>
      <c r="BA682">
        <f t="shared" si="194"/>
        <v>0</v>
      </c>
      <c r="BB682">
        <f t="shared" si="195"/>
        <v>0</v>
      </c>
    </row>
    <row r="683" spans="1:54" x14ac:dyDescent="0.15">
      <c r="A683" t="str">
        <f t="shared" si="184"/>
        <v>岚汐主动技能1等级17</v>
      </c>
      <c r="B683" s="8">
        <v>677</v>
      </c>
      <c r="C683" s="8" t="str">
        <f>VLOOKUP(G683,角色!A:B,2,FALSE)</f>
        <v>岚汐</v>
      </c>
      <c r="D683" s="8" t="str">
        <f t="shared" si="190"/>
        <v>主动技能1</v>
      </c>
      <c r="E683" s="8">
        <f t="shared" si="185"/>
        <v>17</v>
      </c>
      <c r="F683" s="8">
        <f t="shared" si="186"/>
        <v>1</v>
      </c>
      <c r="G683" s="8">
        <f t="shared" si="187"/>
        <v>12</v>
      </c>
      <c r="H683" s="4" t="s">
        <v>469</v>
      </c>
      <c r="I683" s="24" t="str">
        <f t="shared" si="197"/>
        <v>对敌方任意单体造成100%攻击力（+1098）点伤害。</v>
      </c>
      <c r="J683" s="4" t="s">
        <v>305</v>
      </c>
      <c r="K683" s="1" t="s">
        <v>105</v>
      </c>
      <c r="L683" s="4" t="s">
        <v>107</v>
      </c>
      <c r="M683" s="4"/>
      <c r="N683" s="4">
        <v>100</v>
      </c>
      <c r="O683" s="4"/>
      <c r="T683" s="6" t="str">
        <f t="shared" si="188"/>
        <v/>
      </c>
      <c r="U683" s="6" t="str">
        <f t="shared" si="189"/>
        <v/>
      </c>
      <c r="Y683">
        <f t="shared" si="183"/>
        <v>0</v>
      </c>
      <c r="Z683">
        <v>100</v>
      </c>
      <c r="AA683" s="23">
        <v>10</v>
      </c>
      <c r="AB683" s="23">
        <f>INT(VLOOKUP(VLOOKUP($C683,角色技能升级比率表!$B:$C,2,FALSE),角色属性概况!E:F,2,FALSE)*VLOOKUP(E683,角色属性概况!I:M,3,FALSE)*AA683/100)</f>
        <v>1098</v>
      </c>
      <c r="AE683">
        <v>0</v>
      </c>
      <c r="AF683" s="23">
        <f t="shared" si="191"/>
        <v>0</v>
      </c>
      <c r="AG683" s="23">
        <f t="shared" si="192"/>
        <v>0</v>
      </c>
      <c r="AN683" s="6" t="str">
        <f>_xlfn.IFNA(IF(IF($AH683=AN$5,VLOOKUP(AI683,buff!$K:$L,2,FALSE),"")=0,"",IF($AH683=AN$5,VLOOKUP(AI683,buff!$K:$L,2,FALSE),"")),"")</f>
        <v/>
      </c>
      <c r="AO683" s="6" t="str">
        <f>_xlfn.IFNA(IF(IF($AH683=AO$5,VLOOKUP(AJ683,buff!$K:$L,2,FALSE),"")=0,"",IF($AH683=AO$5,VLOOKUP(AJ683,buff!$K:$L,2,FALSE),"")),"")</f>
        <v/>
      </c>
      <c r="AP683" s="6" t="str">
        <f>_xlfn.IFNA(IF(IF($AH683=AP$5,VLOOKUP(AK683,buff!$K:$L,2,FALSE),"")=0,"",IF($AH683=AP$5,VLOOKUP(AK683,buff!$K:$L,2,FALSE),"")),"")</f>
        <v/>
      </c>
      <c r="AQ683" s="6" t="str">
        <f>_xlfn.IFNA(IF(IF($AH683=AQ$5,VLOOKUP(AL683,buff!$K:$L,2,FALSE),"")=0,"",IF($AH683=AQ$5,VLOOKUP(AL683,buff!$K:$L,2,FALSE),"")),"")</f>
        <v/>
      </c>
      <c r="AR683" s="6" t="str">
        <f>_xlfn.IFNA(IF(IF($AH683=AR$5,VLOOKUP(AM683,buff!$K:$L,2,FALSE),"")=0,"",IF($AH683=AR$5,VLOOKUP(AM683,buff!$K:$L,2,FALSE),"")),"")</f>
        <v/>
      </c>
      <c r="AS683" s="6" t="str">
        <f>_xlfn.IFNA(IF(IF($AH683=AS$5,VLOOKUP(AI683,buff!$K:$L,2,FALSE),"")=0,"",IF($AH683=AS$5,VLOOKUP(AI683,buff!$K:$L,2,FALSE),"")),"")</f>
        <v/>
      </c>
      <c r="AT683" s="6" t="str">
        <f>_xlfn.IFNA(IF(IF($AH683=AT$5,VLOOKUP(AJ683,buff!$K:$L,2,FALSE),"")=0,"",IF($AH683=AT$5,VLOOKUP(AJ683,buff!$K:$L,2,FALSE),"")),"")</f>
        <v/>
      </c>
      <c r="AU683" s="6" t="str">
        <f>_xlfn.IFNA(IF(IF($AH683=AU$5,VLOOKUP(AK683,buff!$K:$L,2,FALSE),"")=0,"",IF($AH683=AU$5,VLOOKUP(AK683,buff!$K:$L,2,FALSE),"")),"")</f>
        <v/>
      </c>
      <c r="AV683" s="6" t="str">
        <f>_xlfn.IFNA(IF(IF($AH683=AV$5,VLOOKUP(AL683,buff!$K:$L,2,FALSE),"")=0,"",IF($AH683=AV$5,VLOOKUP(AL683,buff!$K:$L,2,FALSE),"")),"")</f>
        <v/>
      </c>
      <c r="AW683" s="6" t="str">
        <f>_xlfn.IFNA(IF(IF($AH683=AW$5,VLOOKUP(AM683,buff!$K:$L,2,FALSE),"")=0,"",IF($AH683=AW$5,VLOOKUP(AM683,buff!$K:$L,2,FALSE),"")),"")</f>
        <v/>
      </c>
      <c r="AX683" s="6" t="e">
        <f>VLOOKUP(AI683,buff!K:P,6,FALSE)</f>
        <v>#N/A</v>
      </c>
      <c r="AY683" t="e">
        <f t="shared" si="193"/>
        <v>#N/A</v>
      </c>
      <c r="AZ683" t="e">
        <f t="shared" si="193"/>
        <v>#N/A</v>
      </c>
      <c r="BA683">
        <f t="shared" si="194"/>
        <v>0</v>
      </c>
      <c r="BB683">
        <f t="shared" si="195"/>
        <v>0</v>
      </c>
    </row>
    <row r="684" spans="1:54" x14ac:dyDescent="0.15">
      <c r="A684" t="str">
        <f t="shared" si="184"/>
        <v>岚汐主动技能1等级18</v>
      </c>
      <c r="B684" s="8">
        <v>678</v>
      </c>
      <c r="C684" s="8" t="str">
        <f>VLOOKUP(G684,角色!A:B,2,FALSE)</f>
        <v>岚汐</v>
      </c>
      <c r="D684" s="8" t="str">
        <f t="shared" si="190"/>
        <v>主动技能1</v>
      </c>
      <c r="E684" s="8">
        <f t="shared" si="185"/>
        <v>18</v>
      </c>
      <c r="F684" s="8">
        <f t="shared" si="186"/>
        <v>1</v>
      </c>
      <c r="G684" s="8">
        <f t="shared" si="187"/>
        <v>12</v>
      </c>
      <c r="H684" s="4" t="s">
        <v>469</v>
      </c>
      <c r="I684" s="24" t="str">
        <f t="shared" si="197"/>
        <v>对敌方任意单体造成100%攻击力（+1352）点伤害。</v>
      </c>
      <c r="J684" s="4" t="s">
        <v>305</v>
      </c>
      <c r="K684" s="1" t="s">
        <v>105</v>
      </c>
      <c r="L684" s="4" t="s">
        <v>107</v>
      </c>
      <c r="M684" s="4"/>
      <c r="N684" s="4">
        <v>100</v>
      </c>
      <c r="O684" s="4"/>
      <c r="T684" s="6" t="str">
        <f t="shared" si="188"/>
        <v/>
      </c>
      <c r="U684" s="6" t="str">
        <f t="shared" si="189"/>
        <v/>
      </c>
      <c r="Y684">
        <f t="shared" si="183"/>
        <v>0</v>
      </c>
      <c r="Z684">
        <v>100</v>
      </c>
      <c r="AA684" s="23">
        <v>10</v>
      </c>
      <c r="AB684" s="23">
        <f>INT(VLOOKUP(VLOOKUP($C684,角色技能升级比率表!$B:$C,2,FALSE),角色属性概况!E:F,2,FALSE)*VLOOKUP(E684,角色属性概况!I:M,3,FALSE)*AA684/100)</f>
        <v>1352</v>
      </c>
      <c r="AE684">
        <v>0</v>
      </c>
      <c r="AF684" s="23">
        <f t="shared" si="191"/>
        <v>0</v>
      </c>
      <c r="AG684" s="23">
        <f t="shared" si="192"/>
        <v>0</v>
      </c>
      <c r="AN684" s="6" t="str">
        <f>_xlfn.IFNA(IF(IF($AH684=AN$5,VLOOKUP(AI684,buff!$K:$L,2,FALSE),"")=0,"",IF($AH684=AN$5,VLOOKUP(AI684,buff!$K:$L,2,FALSE),"")),"")</f>
        <v/>
      </c>
      <c r="AO684" s="6" t="str">
        <f>_xlfn.IFNA(IF(IF($AH684=AO$5,VLOOKUP(AJ684,buff!$K:$L,2,FALSE),"")=0,"",IF($AH684=AO$5,VLOOKUP(AJ684,buff!$K:$L,2,FALSE),"")),"")</f>
        <v/>
      </c>
      <c r="AP684" s="6" t="str">
        <f>_xlfn.IFNA(IF(IF($AH684=AP$5,VLOOKUP(AK684,buff!$K:$L,2,FALSE),"")=0,"",IF($AH684=AP$5,VLOOKUP(AK684,buff!$K:$L,2,FALSE),"")),"")</f>
        <v/>
      </c>
      <c r="AQ684" s="6" t="str">
        <f>_xlfn.IFNA(IF(IF($AH684=AQ$5,VLOOKUP(AL684,buff!$K:$L,2,FALSE),"")=0,"",IF($AH684=AQ$5,VLOOKUP(AL684,buff!$K:$L,2,FALSE),"")),"")</f>
        <v/>
      </c>
      <c r="AR684" s="6" t="str">
        <f>_xlfn.IFNA(IF(IF($AH684=AR$5,VLOOKUP(AM684,buff!$K:$L,2,FALSE),"")=0,"",IF($AH684=AR$5,VLOOKUP(AM684,buff!$K:$L,2,FALSE),"")),"")</f>
        <v/>
      </c>
      <c r="AS684" s="6" t="str">
        <f>_xlfn.IFNA(IF(IF($AH684=AS$5,VLOOKUP(AI684,buff!$K:$L,2,FALSE),"")=0,"",IF($AH684=AS$5,VLOOKUP(AI684,buff!$K:$L,2,FALSE),"")),"")</f>
        <v/>
      </c>
      <c r="AT684" s="6" t="str">
        <f>_xlfn.IFNA(IF(IF($AH684=AT$5,VLOOKUP(AJ684,buff!$K:$L,2,FALSE),"")=0,"",IF($AH684=AT$5,VLOOKUP(AJ684,buff!$K:$L,2,FALSE),"")),"")</f>
        <v/>
      </c>
      <c r="AU684" s="6" t="str">
        <f>_xlfn.IFNA(IF(IF($AH684=AU$5,VLOOKUP(AK684,buff!$K:$L,2,FALSE),"")=0,"",IF($AH684=AU$5,VLOOKUP(AK684,buff!$K:$L,2,FALSE),"")),"")</f>
        <v/>
      </c>
      <c r="AV684" s="6" t="str">
        <f>_xlfn.IFNA(IF(IF($AH684=AV$5,VLOOKUP(AL684,buff!$K:$L,2,FALSE),"")=0,"",IF($AH684=AV$5,VLOOKUP(AL684,buff!$K:$L,2,FALSE),"")),"")</f>
        <v/>
      </c>
      <c r="AW684" s="6" t="str">
        <f>_xlfn.IFNA(IF(IF($AH684=AW$5,VLOOKUP(AM684,buff!$K:$L,2,FALSE),"")=0,"",IF($AH684=AW$5,VLOOKUP(AM684,buff!$K:$L,2,FALSE),"")),"")</f>
        <v/>
      </c>
      <c r="AX684" s="6" t="e">
        <f>VLOOKUP(AI684,buff!K:P,6,FALSE)</f>
        <v>#N/A</v>
      </c>
      <c r="AY684" t="e">
        <f t="shared" si="193"/>
        <v>#N/A</v>
      </c>
      <c r="AZ684" t="e">
        <f t="shared" si="193"/>
        <v>#N/A</v>
      </c>
      <c r="BA684">
        <f t="shared" si="194"/>
        <v>0</v>
      </c>
      <c r="BB684">
        <f t="shared" si="195"/>
        <v>0</v>
      </c>
    </row>
    <row r="685" spans="1:54" x14ac:dyDescent="0.15">
      <c r="A685" t="str">
        <f t="shared" si="184"/>
        <v>岚汐主动技能1等级19</v>
      </c>
      <c r="B685" s="8">
        <v>679</v>
      </c>
      <c r="C685" s="8" t="str">
        <f>VLOOKUP(G685,角色!A:B,2,FALSE)</f>
        <v>岚汐</v>
      </c>
      <c r="D685" s="8" t="str">
        <f t="shared" si="190"/>
        <v>主动技能1</v>
      </c>
      <c r="E685" s="8">
        <f t="shared" si="185"/>
        <v>19</v>
      </c>
      <c r="F685" s="8">
        <f t="shared" si="186"/>
        <v>1</v>
      </c>
      <c r="G685" s="8">
        <f t="shared" si="187"/>
        <v>12</v>
      </c>
      <c r="H685" s="4" t="s">
        <v>469</v>
      </c>
      <c r="I685" s="24" t="str">
        <f t="shared" si="197"/>
        <v>对敌方任意单体造成100%攻击力（+1665）点伤害。</v>
      </c>
      <c r="J685" s="4" t="s">
        <v>305</v>
      </c>
      <c r="K685" s="1" t="s">
        <v>105</v>
      </c>
      <c r="L685" s="4" t="s">
        <v>107</v>
      </c>
      <c r="M685" s="4"/>
      <c r="N685" s="4">
        <v>100</v>
      </c>
      <c r="O685" s="4"/>
      <c r="T685" s="6" t="str">
        <f t="shared" si="188"/>
        <v/>
      </c>
      <c r="U685" s="6" t="str">
        <f t="shared" si="189"/>
        <v/>
      </c>
      <c r="Y685">
        <f t="shared" si="183"/>
        <v>0</v>
      </c>
      <c r="Z685">
        <v>100</v>
      </c>
      <c r="AA685" s="23">
        <v>10</v>
      </c>
      <c r="AB685" s="23">
        <f>INT(VLOOKUP(VLOOKUP($C685,角色技能升级比率表!$B:$C,2,FALSE),角色属性概况!E:F,2,FALSE)*VLOOKUP(E685,角色属性概况!I:M,3,FALSE)*AA685/100)</f>
        <v>1665</v>
      </c>
      <c r="AE685">
        <v>0</v>
      </c>
      <c r="AF685" s="23">
        <f t="shared" si="191"/>
        <v>0</v>
      </c>
      <c r="AG685" s="23">
        <f t="shared" si="192"/>
        <v>0</v>
      </c>
      <c r="AN685" s="6" t="str">
        <f>_xlfn.IFNA(IF(IF($AH685=AN$5,VLOOKUP(AI685,buff!$K:$L,2,FALSE),"")=0,"",IF($AH685=AN$5,VLOOKUP(AI685,buff!$K:$L,2,FALSE),"")),"")</f>
        <v/>
      </c>
      <c r="AO685" s="6" t="str">
        <f>_xlfn.IFNA(IF(IF($AH685=AO$5,VLOOKUP(AJ685,buff!$K:$L,2,FALSE),"")=0,"",IF($AH685=AO$5,VLOOKUP(AJ685,buff!$K:$L,2,FALSE),"")),"")</f>
        <v/>
      </c>
      <c r="AP685" s="6" t="str">
        <f>_xlfn.IFNA(IF(IF($AH685=AP$5,VLOOKUP(AK685,buff!$K:$L,2,FALSE),"")=0,"",IF($AH685=AP$5,VLOOKUP(AK685,buff!$K:$L,2,FALSE),"")),"")</f>
        <v/>
      </c>
      <c r="AQ685" s="6" t="str">
        <f>_xlfn.IFNA(IF(IF($AH685=AQ$5,VLOOKUP(AL685,buff!$K:$L,2,FALSE),"")=0,"",IF($AH685=AQ$5,VLOOKUP(AL685,buff!$K:$L,2,FALSE),"")),"")</f>
        <v/>
      </c>
      <c r="AR685" s="6" t="str">
        <f>_xlfn.IFNA(IF(IF($AH685=AR$5,VLOOKUP(AM685,buff!$K:$L,2,FALSE),"")=0,"",IF($AH685=AR$5,VLOOKUP(AM685,buff!$K:$L,2,FALSE),"")),"")</f>
        <v/>
      </c>
      <c r="AS685" s="6" t="str">
        <f>_xlfn.IFNA(IF(IF($AH685=AS$5,VLOOKUP(AI685,buff!$K:$L,2,FALSE),"")=0,"",IF($AH685=AS$5,VLOOKUP(AI685,buff!$K:$L,2,FALSE),"")),"")</f>
        <v/>
      </c>
      <c r="AT685" s="6" t="str">
        <f>_xlfn.IFNA(IF(IF($AH685=AT$5,VLOOKUP(AJ685,buff!$K:$L,2,FALSE),"")=0,"",IF($AH685=AT$5,VLOOKUP(AJ685,buff!$K:$L,2,FALSE),"")),"")</f>
        <v/>
      </c>
      <c r="AU685" s="6" t="str">
        <f>_xlfn.IFNA(IF(IF($AH685=AU$5,VLOOKUP(AK685,buff!$K:$L,2,FALSE),"")=0,"",IF($AH685=AU$5,VLOOKUP(AK685,buff!$K:$L,2,FALSE),"")),"")</f>
        <v/>
      </c>
      <c r="AV685" s="6" t="str">
        <f>_xlfn.IFNA(IF(IF($AH685=AV$5,VLOOKUP(AL685,buff!$K:$L,2,FALSE),"")=0,"",IF($AH685=AV$5,VLOOKUP(AL685,buff!$K:$L,2,FALSE),"")),"")</f>
        <v/>
      </c>
      <c r="AW685" s="6" t="str">
        <f>_xlfn.IFNA(IF(IF($AH685=AW$5,VLOOKUP(AM685,buff!$K:$L,2,FALSE),"")=0,"",IF($AH685=AW$5,VLOOKUP(AM685,buff!$K:$L,2,FALSE),"")),"")</f>
        <v/>
      </c>
      <c r="AX685" s="6" t="e">
        <f>VLOOKUP(AI685,buff!K:P,6,FALSE)</f>
        <v>#N/A</v>
      </c>
      <c r="AY685" t="e">
        <f t="shared" si="193"/>
        <v>#N/A</v>
      </c>
      <c r="AZ685" t="e">
        <f t="shared" si="193"/>
        <v>#N/A</v>
      </c>
      <c r="BA685">
        <f t="shared" si="194"/>
        <v>0</v>
      </c>
      <c r="BB685">
        <f t="shared" si="195"/>
        <v>0</v>
      </c>
    </row>
    <row r="686" spans="1:54" x14ac:dyDescent="0.15">
      <c r="A686" t="str">
        <f t="shared" si="184"/>
        <v>岚汐主动技能1等级20</v>
      </c>
      <c r="B686" s="8">
        <v>680</v>
      </c>
      <c r="C686" s="8" t="str">
        <f>VLOOKUP(G686,角色!A:B,2,FALSE)</f>
        <v>岚汐</v>
      </c>
      <c r="D686" s="8" t="str">
        <f t="shared" si="190"/>
        <v>主动技能1</v>
      </c>
      <c r="E686" s="8">
        <f t="shared" si="185"/>
        <v>20</v>
      </c>
      <c r="F686" s="8">
        <f t="shared" si="186"/>
        <v>1</v>
      </c>
      <c r="G686" s="8">
        <f t="shared" si="187"/>
        <v>12</v>
      </c>
      <c r="H686" s="4" t="s">
        <v>469</v>
      </c>
      <c r="I686" s="24" t="str">
        <f t="shared" si="197"/>
        <v>对敌方任意单体造成100%攻击力（+2051）点伤害。</v>
      </c>
      <c r="J686" s="4" t="s">
        <v>305</v>
      </c>
      <c r="K686" s="1" t="s">
        <v>105</v>
      </c>
      <c r="L686" s="4" t="s">
        <v>107</v>
      </c>
      <c r="M686" s="4"/>
      <c r="N686" s="4">
        <v>100</v>
      </c>
      <c r="O686" s="4"/>
      <c r="T686" s="6" t="str">
        <f t="shared" si="188"/>
        <v/>
      </c>
      <c r="U686" s="6" t="str">
        <f t="shared" si="189"/>
        <v/>
      </c>
      <c r="Y686">
        <f t="shared" si="183"/>
        <v>0</v>
      </c>
      <c r="Z686">
        <v>100</v>
      </c>
      <c r="AA686" s="23">
        <v>10</v>
      </c>
      <c r="AB686" s="23">
        <f>INT(VLOOKUP(VLOOKUP($C686,角色技能升级比率表!$B:$C,2,FALSE),角色属性概况!E:F,2,FALSE)*VLOOKUP(E686,角色属性概况!I:M,3,FALSE)*AA686/100)</f>
        <v>2051</v>
      </c>
      <c r="AE686">
        <v>0</v>
      </c>
      <c r="AF686" s="23">
        <f t="shared" si="191"/>
        <v>0</v>
      </c>
      <c r="AG686" s="23">
        <f t="shared" si="192"/>
        <v>0</v>
      </c>
      <c r="AN686" s="6" t="str">
        <f>_xlfn.IFNA(IF(IF($AH686=AN$5,VLOOKUP(AI686,buff!$K:$L,2,FALSE),"")=0,"",IF($AH686=AN$5,VLOOKUP(AI686,buff!$K:$L,2,FALSE),"")),"")</f>
        <v/>
      </c>
      <c r="AO686" s="6" t="str">
        <f>_xlfn.IFNA(IF(IF($AH686=AO$5,VLOOKUP(AJ686,buff!$K:$L,2,FALSE),"")=0,"",IF($AH686=AO$5,VLOOKUP(AJ686,buff!$K:$L,2,FALSE),"")),"")</f>
        <v/>
      </c>
      <c r="AP686" s="6" t="str">
        <f>_xlfn.IFNA(IF(IF($AH686=AP$5,VLOOKUP(AK686,buff!$K:$L,2,FALSE),"")=0,"",IF($AH686=AP$5,VLOOKUP(AK686,buff!$K:$L,2,FALSE),"")),"")</f>
        <v/>
      </c>
      <c r="AQ686" s="6" t="str">
        <f>_xlfn.IFNA(IF(IF($AH686=AQ$5,VLOOKUP(AL686,buff!$K:$L,2,FALSE),"")=0,"",IF($AH686=AQ$5,VLOOKUP(AL686,buff!$K:$L,2,FALSE),"")),"")</f>
        <v/>
      </c>
      <c r="AR686" s="6" t="str">
        <f>_xlfn.IFNA(IF(IF($AH686=AR$5,VLOOKUP(AM686,buff!$K:$L,2,FALSE),"")=0,"",IF($AH686=AR$5,VLOOKUP(AM686,buff!$K:$L,2,FALSE),"")),"")</f>
        <v/>
      </c>
      <c r="AS686" s="6" t="str">
        <f>_xlfn.IFNA(IF(IF($AH686=AS$5,VLOOKUP(AI686,buff!$K:$L,2,FALSE),"")=0,"",IF($AH686=AS$5,VLOOKUP(AI686,buff!$K:$L,2,FALSE),"")),"")</f>
        <v/>
      </c>
      <c r="AT686" s="6" t="str">
        <f>_xlfn.IFNA(IF(IF($AH686=AT$5,VLOOKUP(AJ686,buff!$K:$L,2,FALSE),"")=0,"",IF($AH686=AT$5,VLOOKUP(AJ686,buff!$K:$L,2,FALSE),"")),"")</f>
        <v/>
      </c>
      <c r="AU686" s="6" t="str">
        <f>_xlfn.IFNA(IF(IF($AH686=AU$5,VLOOKUP(AK686,buff!$K:$L,2,FALSE),"")=0,"",IF($AH686=AU$5,VLOOKUP(AK686,buff!$K:$L,2,FALSE),"")),"")</f>
        <v/>
      </c>
      <c r="AV686" s="6" t="str">
        <f>_xlfn.IFNA(IF(IF($AH686=AV$5,VLOOKUP(AL686,buff!$K:$L,2,FALSE),"")=0,"",IF($AH686=AV$5,VLOOKUP(AL686,buff!$K:$L,2,FALSE),"")),"")</f>
        <v/>
      </c>
      <c r="AW686" s="6" t="str">
        <f>_xlfn.IFNA(IF(IF($AH686=AW$5,VLOOKUP(AM686,buff!$K:$L,2,FALSE),"")=0,"",IF($AH686=AW$5,VLOOKUP(AM686,buff!$K:$L,2,FALSE),"")),"")</f>
        <v/>
      </c>
      <c r="AX686" s="6" t="e">
        <f>VLOOKUP(AI686,buff!K:P,6,FALSE)</f>
        <v>#N/A</v>
      </c>
      <c r="AY686" t="e">
        <f t="shared" si="193"/>
        <v>#N/A</v>
      </c>
      <c r="AZ686" t="e">
        <f t="shared" si="193"/>
        <v>#N/A</v>
      </c>
      <c r="BA686">
        <f t="shared" si="194"/>
        <v>0</v>
      </c>
      <c r="BB686">
        <f t="shared" si="195"/>
        <v>0</v>
      </c>
    </row>
    <row r="687" spans="1:54" x14ac:dyDescent="0.15">
      <c r="A687" t="str">
        <f t="shared" si="184"/>
        <v>岚汐主动技能2等级1</v>
      </c>
      <c r="B687" s="8">
        <v>681</v>
      </c>
      <c r="C687" s="8" t="str">
        <f>VLOOKUP(G687,角色!A:B,2,FALSE)</f>
        <v>岚汐</v>
      </c>
      <c r="D687" s="8" t="str">
        <f t="shared" si="190"/>
        <v>主动技能2</v>
      </c>
      <c r="E687" s="8">
        <f t="shared" si="185"/>
        <v>1</v>
      </c>
      <c r="F687" s="8">
        <f t="shared" si="186"/>
        <v>2</v>
      </c>
      <c r="G687" s="8">
        <f t="shared" si="187"/>
        <v>12</v>
      </c>
      <c r="H687" s="4" t="s">
        <v>455</v>
      </c>
      <c r="I687" s="26" t="str">
        <f>"对敌方1排单位造成125%攻击力（+"&amp;AB687&amp;"）伤害"</f>
        <v>对敌方1排单位造成125%攻击力（+76）伤害</v>
      </c>
      <c r="J687" s="4" t="s">
        <v>305</v>
      </c>
      <c r="K687" s="1" t="s">
        <v>103</v>
      </c>
      <c r="L687" s="4" t="s">
        <v>114</v>
      </c>
      <c r="M687" s="4"/>
      <c r="N687" s="4">
        <v>100</v>
      </c>
      <c r="O687" s="4">
        <v>100</v>
      </c>
      <c r="T687" s="6" t="str">
        <f t="shared" si="188"/>
        <v/>
      </c>
      <c r="U687" s="6" t="str">
        <f t="shared" si="189"/>
        <v/>
      </c>
      <c r="Y687">
        <f t="shared" si="183"/>
        <v>50</v>
      </c>
      <c r="Z687">
        <v>125</v>
      </c>
      <c r="AA687" s="23">
        <v>25</v>
      </c>
      <c r="AB687" s="23">
        <f>INT(VLOOKUP(VLOOKUP($C687,角色技能升级比率表!$B:$C,2,FALSE),角色属性概况!E:F,2,FALSE)*VLOOKUP(E687,角色属性概况!I:M,3,FALSE)*AA687/100)</f>
        <v>76</v>
      </c>
      <c r="AE687">
        <v>0</v>
      </c>
      <c r="AF687" s="23">
        <f t="shared" si="191"/>
        <v>2</v>
      </c>
      <c r="AG687" s="23">
        <f t="shared" si="192"/>
        <v>1</v>
      </c>
      <c r="AN687" s="6" t="str">
        <f>_xlfn.IFNA(IF(IF($AH687=AN$5,VLOOKUP(AI687,buff!$K:$L,2,FALSE),"")=0,"",IF($AH687=AN$5,VLOOKUP(AI687,buff!$K:$L,2,FALSE),"")),"")</f>
        <v/>
      </c>
      <c r="AO687" s="6" t="str">
        <f>_xlfn.IFNA(IF(IF($AH687=AO$5,VLOOKUP(AJ687,buff!$K:$L,2,FALSE),"")=0,"",IF($AH687=AO$5,VLOOKUP(AJ687,buff!$K:$L,2,FALSE),"")),"")</f>
        <v/>
      </c>
      <c r="AP687" s="6" t="str">
        <f>_xlfn.IFNA(IF(IF($AH687=AP$5,VLOOKUP(AK687,buff!$K:$L,2,FALSE),"")=0,"",IF($AH687=AP$5,VLOOKUP(AK687,buff!$K:$L,2,FALSE),"")),"")</f>
        <v/>
      </c>
      <c r="AQ687" s="6" t="str">
        <f>_xlfn.IFNA(IF(IF($AH687=AQ$5,VLOOKUP(AL687,buff!$K:$L,2,FALSE),"")=0,"",IF($AH687=AQ$5,VLOOKUP(AL687,buff!$K:$L,2,FALSE),"")),"")</f>
        <v/>
      </c>
      <c r="AR687" s="6" t="str">
        <f>_xlfn.IFNA(IF(IF($AH687=AR$5,VLOOKUP(AM687,buff!$K:$L,2,FALSE),"")=0,"",IF($AH687=AR$5,VLOOKUP(AM687,buff!$K:$L,2,FALSE),"")),"")</f>
        <v/>
      </c>
      <c r="AS687" s="6" t="str">
        <f>_xlfn.IFNA(IF(IF($AH687=AS$5,VLOOKUP(AI687,buff!$K:$L,2,FALSE),"")=0,"",IF($AH687=AS$5,VLOOKUP(AI687,buff!$K:$L,2,FALSE),"")),"")</f>
        <v/>
      </c>
      <c r="AT687" s="6" t="str">
        <f>_xlfn.IFNA(IF(IF($AH687=AT$5,VLOOKUP(AJ687,buff!$K:$L,2,FALSE),"")=0,"",IF($AH687=AT$5,VLOOKUP(AJ687,buff!$K:$L,2,FALSE),"")),"")</f>
        <v/>
      </c>
      <c r="AU687" s="6" t="str">
        <f>_xlfn.IFNA(IF(IF($AH687=AU$5,VLOOKUP(AK687,buff!$K:$L,2,FALSE),"")=0,"",IF($AH687=AU$5,VLOOKUP(AK687,buff!$K:$L,2,FALSE),"")),"")</f>
        <v/>
      </c>
      <c r="AV687" s="6" t="str">
        <f>_xlfn.IFNA(IF(IF($AH687=AV$5,VLOOKUP(AL687,buff!$K:$L,2,FALSE),"")=0,"",IF($AH687=AV$5,VLOOKUP(AL687,buff!$K:$L,2,FALSE),"")),"")</f>
        <v/>
      </c>
      <c r="AW687" s="6" t="str">
        <f>_xlfn.IFNA(IF(IF($AH687=AW$5,VLOOKUP(AM687,buff!$K:$L,2,FALSE),"")=0,"",IF($AH687=AW$5,VLOOKUP(AM687,buff!$K:$L,2,FALSE),"")),"")</f>
        <v/>
      </c>
      <c r="AX687" s="6" t="e">
        <f>VLOOKUP(AI687,buff!K:P,6,FALSE)</f>
        <v>#N/A</v>
      </c>
      <c r="AY687" t="e">
        <f t="shared" si="193"/>
        <v>#N/A</v>
      </c>
      <c r="AZ687" t="e">
        <f t="shared" si="193"/>
        <v>#N/A</v>
      </c>
      <c r="BA687">
        <f t="shared" si="194"/>
        <v>2</v>
      </c>
      <c r="BB687">
        <f t="shared" si="195"/>
        <v>1</v>
      </c>
    </row>
    <row r="688" spans="1:54" x14ac:dyDescent="0.15">
      <c r="A688" t="str">
        <f t="shared" si="184"/>
        <v>岚汐主动技能2等级2</v>
      </c>
      <c r="B688" s="8">
        <v>682</v>
      </c>
      <c r="C688" s="8" t="str">
        <f>VLOOKUP(G688,角色!A:B,2,FALSE)</f>
        <v>岚汐</v>
      </c>
      <c r="D688" s="8" t="str">
        <f t="shared" si="190"/>
        <v>主动技能2</v>
      </c>
      <c r="E688" s="8">
        <f t="shared" si="185"/>
        <v>2</v>
      </c>
      <c r="F688" s="8">
        <f t="shared" si="186"/>
        <v>2</v>
      </c>
      <c r="G688" s="8">
        <f t="shared" si="187"/>
        <v>12</v>
      </c>
      <c r="H688" s="4" t="s">
        <v>455</v>
      </c>
      <c r="I688" s="26" t="str">
        <f t="shared" ref="I688:I706" si="198">"对敌方1排单位造成125%攻击力（+"&amp;AB688&amp;"）伤害"</f>
        <v>对敌方1排单位造成125%攻击力（+112）伤害</v>
      </c>
      <c r="J688" s="4" t="s">
        <v>305</v>
      </c>
      <c r="K688" s="1" t="s">
        <v>103</v>
      </c>
      <c r="L688" s="4" t="s">
        <v>114</v>
      </c>
      <c r="M688" s="4"/>
      <c r="N688" s="4">
        <v>100</v>
      </c>
      <c r="O688" s="4">
        <v>100</v>
      </c>
      <c r="T688" s="6" t="str">
        <f t="shared" si="188"/>
        <v/>
      </c>
      <c r="U688" s="6" t="str">
        <f t="shared" si="189"/>
        <v/>
      </c>
      <c r="Y688">
        <f t="shared" si="183"/>
        <v>50</v>
      </c>
      <c r="Z688">
        <v>125</v>
      </c>
      <c r="AA688" s="23">
        <v>25</v>
      </c>
      <c r="AB688" s="23">
        <f>INT(VLOOKUP(VLOOKUP($C688,角色技能升级比率表!$B:$C,2,FALSE),角色属性概况!E:F,2,FALSE)*VLOOKUP(E688,角色属性概况!I:M,3,FALSE)*AA688/100)</f>
        <v>112</v>
      </c>
      <c r="AE688">
        <v>0</v>
      </c>
      <c r="AF688" s="23">
        <f t="shared" si="191"/>
        <v>2</v>
      </c>
      <c r="AG688" s="23">
        <f t="shared" si="192"/>
        <v>1</v>
      </c>
      <c r="AN688" s="6" t="str">
        <f>_xlfn.IFNA(IF(IF($AH688=AN$5,VLOOKUP(AI688,buff!$K:$L,2,FALSE),"")=0,"",IF($AH688=AN$5,VLOOKUP(AI688,buff!$K:$L,2,FALSE),"")),"")</f>
        <v/>
      </c>
      <c r="AO688" s="6" t="str">
        <f>_xlfn.IFNA(IF(IF($AH688=AO$5,VLOOKUP(AJ688,buff!$K:$L,2,FALSE),"")=0,"",IF($AH688=AO$5,VLOOKUP(AJ688,buff!$K:$L,2,FALSE),"")),"")</f>
        <v/>
      </c>
      <c r="AP688" s="6" t="str">
        <f>_xlfn.IFNA(IF(IF($AH688=AP$5,VLOOKUP(AK688,buff!$K:$L,2,FALSE),"")=0,"",IF($AH688=AP$5,VLOOKUP(AK688,buff!$K:$L,2,FALSE),"")),"")</f>
        <v/>
      </c>
      <c r="AQ688" s="6" t="str">
        <f>_xlfn.IFNA(IF(IF($AH688=AQ$5,VLOOKUP(AL688,buff!$K:$L,2,FALSE),"")=0,"",IF($AH688=AQ$5,VLOOKUP(AL688,buff!$K:$L,2,FALSE),"")),"")</f>
        <v/>
      </c>
      <c r="AR688" s="6" t="str">
        <f>_xlfn.IFNA(IF(IF($AH688=AR$5,VLOOKUP(AM688,buff!$K:$L,2,FALSE),"")=0,"",IF($AH688=AR$5,VLOOKUP(AM688,buff!$K:$L,2,FALSE),"")),"")</f>
        <v/>
      </c>
      <c r="AS688" s="6" t="str">
        <f>_xlfn.IFNA(IF(IF($AH688=AS$5,VLOOKUP(AI688,buff!$K:$L,2,FALSE),"")=0,"",IF($AH688=AS$5,VLOOKUP(AI688,buff!$K:$L,2,FALSE),"")),"")</f>
        <v/>
      </c>
      <c r="AT688" s="6" t="str">
        <f>_xlfn.IFNA(IF(IF($AH688=AT$5,VLOOKUP(AJ688,buff!$K:$L,2,FALSE),"")=0,"",IF($AH688=AT$5,VLOOKUP(AJ688,buff!$K:$L,2,FALSE),"")),"")</f>
        <v/>
      </c>
      <c r="AU688" s="6" t="str">
        <f>_xlfn.IFNA(IF(IF($AH688=AU$5,VLOOKUP(AK688,buff!$K:$L,2,FALSE),"")=0,"",IF($AH688=AU$5,VLOOKUP(AK688,buff!$K:$L,2,FALSE),"")),"")</f>
        <v/>
      </c>
      <c r="AV688" s="6" t="str">
        <f>_xlfn.IFNA(IF(IF($AH688=AV$5,VLOOKUP(AL688,buff!$K:$L,2,FALSE),"")=0,"",IF($AH688=AV$5,VLOOKUP(AL688,buff!$K:$L,2,FALSE),"")),"")</f>
        <v/>
      </c>
      <c r="AW688" s="6" t="str">
        <f>_xlfn.IFNA(IF(IF($AH688=AW$5,VLOOKUP(AM688,buff!$K:$L,2,FALSE),"")=0,"",IF($AH688=AW$5,VLOOKUP(AM688,buff!$K:$L,2,FALSE),"")),"")</f>
        <v/>
      </c>
      <c r="AX688" s="6" t="e">
        <f>VLOOKUP(AI688,buff!K:P,6,FALSE)</f>
        <v>#N/A</v>
      </c>
      <c r="AY688" t="e">
        <f t="shared" si="193"/>
        <v>#N/A</v>
      </c>
      <c r="AZ688" t="e">
        <f t="shared" si="193"/>
        <v>#N/A</v>
      </c>
      <c r="BA688">
        <f t="shared" si="194"/>
        <v>2</v>
      </c>
      <c r="BB688">
        <f t="shared" si="195"/>
        <v>1</v>
      </c>
    </row>
    <row r="689" spans="1:54" x14ac:dyDescent="0.15">
      <c r="A689" t="str">
        <f t="shared" si="184"/>
        <v>岚汐主动技能2等级3</v>
      </c>
      <c r="B689" s="8">
        <v>683</v>
      </c>
      <c r="C689" s="8" t="str">
        <f>VLOOKUP(G689,角色!A:B,2,FALSE)</f>
        <v>岚汐</v>
      </c>
      <c r="D689" s="8" t="str">
        <f t="shared" si="190"/>
        <v>主动技能2</v>
      </c>
      <c r="E689" s="8">
        <f t="shared" si="185"/>
        <v>3</v>
      </c>
      <c r="F689" s="8">
        <f t="shared" si="186"/>
        <v>2</v>
      </c>
      <c r="G689" s="8">
        <f t="shared" si="187"/>
        <v>12</v>
      </c>
      <c r="H689" s="4" t="s">
        <v>455</v>
      </c>
      <c r="I689" s="26" t="str">
        <f t="shared" si="198"/>
        <v>对敌方1排单位造成125%攻击力（+148）伤害</v>
      </c>
      <c r="J689" s="4" t="s">
        <v>305</v>
      </c>
      <c r="K689" s="1" t="s">
        <v>103</v>
      </c>
      <c r="L689" s="4" t="s">
        <v>114</v>
      </c>
      <c r="M689" s="4"/>
      <c r="N689" s="4">
        <v>100</v>
      </c>
      <c r="O689" s="4">
        <v>100</v>
      </c>
      <c r="T689" s="6" t="str">
        <f t="shared" si="188"/>
        <v/>
      </c>
      <c r="U689" s="6" t="str">
        <f t="shared" si="189"/>
        <v/>
      </c>
      <c r="Y689">
        <f t="shared" si="183"/>
        <v>50</v>
      </c>
      <c r="Z689">
        <v>125</v>
      </c>
      <c r="AA689" s="23">
        <v>25</v>
      </c>
      <c r="AB689" s="23">
        <f>INT(VLOOKUP(VLOOKUP($C689,角色技能升级比率表!$B:$C,2,FALSE),角色属性概况!E:F,2,FALSE)*VLOOKUP(E689,角色属性概况!I:M,3,FALSE)*AA689/100)</f>
        <v>148</v>
      </c>
      <c r="AE689">
        <v>0</v>
      </c>
      <c r="AF689" s="23">
        <f t="shared" si="191"/>
        <v>2</v>
      </c>
      <c r="AG689" s="23">
        <f t="shared" si="192"/>
        <v>1</v>
      </c>
      <c r="AN689" s="6" t="str">
        <f>_xlfn.IFNA(IF(IF($AH689=AN$5,VLOOKUP(AI689,buff!$K:$L,2,FALSE),"")=0,"",IF($AH689=AN$5,VLOOKUP(AI689,buff!$K:$L,2,FALSE),"")),"")</f>
        <v/>
      </c>
      <c r="AO689" s="6" t="str">
        <f>_xlfn.IFNA(IF(IF($AH689=AO$5,VLOOKUP(AJ689,buff!$K:$L,2,FALSE),"")=0,"",IF($AH689=AO$5,VLOOKUP(AJ689,buff!$K:$L,2,FALSE),"")),"")</f>
        <v/>
      </c>
      <c r="AP689" s="6" t="str">
        <f>_xlfn.IFNA(IF(IF($AH689=AP$5,VLOOKUP(AK689,buff!$K:$L,2,FALSE),"")=0,"",IF($AH689=AP$5,VLOOKUP(AK689,buff!$K:$L,2,FALSE),"")),"")</f>
        <v/>
      </c>
      <c r="AQ689" s="6" t="str">
        <f>_xlfn.IFNA(IF(IF($AH689=AQ$5,VLOOKUP(AL689,buff!$K:$L,2,FALSE),"")=0,"",IF($AH689=AQ$5,VLOOKUP(AL689,buff!$K:$L,2,FALSE),"")),"")</f>
        <v/>
      </c>
      <c r="AR689" s="6" t="str">
        <f>_xlfn.IFNA(IF(IF($AH689=AR$5,VLOOKUP(AM689,buff!$K:$L,2,FALSE),"")=0,"",IF($AH689=AR$5,VLOOKUP(AM689,buff!$K:$L,2,FALSE),"")),"")</f>
        <v/>
      </c>
      <c r="AS689" s="6" t="str">
        <f>_xlfn.IFNA(IF(IF($AH689=AS$5,VLOOKUP(AI689,buff!$K:$L,2,FALSE),"")=0,"",IF($AH689=AS$5,VLOOKUP(AI689,buff!$K:$L,2,FALSE),"")),"")</f>
        <v/>
      </c>
      <c r="AT689" s="6" t="str">
        <f>_xlfn.IFNA(IF(IF($AH689=AT$5,VLOOKUP(AJ689,buff!$K:$L,2,FALSE),"")=0,"",IF($AH689=AT$5,VLOOKUP(AJ689,buff!$K:$L,2,FALSE),"")),"")</f>
        <v/>
      </c>
      <c r="AU689" s="6" t="str">
        <f>_xlfn.IFNA(IF(IF($AH689=AU$5,VLOOKUP(AK689,buff!$K:$L,2,FALSE),"")=0,"",IF($AH689=AU$5,VLOOKUP(AK689,buff!$K:$L,2,FALSE),"")),"")</f>
        <v/>
      </c>
      <c r="AV689" s="6" t="str">
        <f>_xlfn.IFNA(IF(IF($AH689=AV$5,VLOOKUP(AL689,buff!$K:$L,2,FALSE),"")=0,"",IF($AH689=AV$5,VLOOKUP(AL689,buff!$K:$L,2,FALSE),"")),"")</f>
        <v/>
      </c>
      <c r="AW689" s="6" t="str">
        <f>_xlfn.IFNA(IF(IF($AH689=AW$5,VLOOKUP(AM689,buff!$K:$L,2,FALSE),"")=0,"",IF($AH689=AW$5,VLOOKUP(AM689,buff!$K:$L,2,FALSE),"")),"")</f>
        <v/>
      </c>
      <c r="AX689" s="6" t="e">
        <f>VLOOKUP(AI689,buff!K:P,6,FALSE)</f>
        <v>#N/A</v>
      </c>
      <c r="AY689" t="e">
        <f t="shared" si="193"/>
        <v>#N/A</v>
      </c>
      <c r="AZ689" t="e">
        <f t="shared" si="193"/>
        <v>#N/A</v>
      </c>
      <c r="BA689">
        <f t="shared" si="194"/>
        <v>2</v>
      </c>
      <c r="BB689">
        <f t="shared" si="195"/>
        <v>1</v>
      </c>
    </row>
    <row r="690" spans="1:54" x14ac:dyDescent="0.15">
      <c r="A690" t="str">
        <f t="shared" si="184"/>
        <v>岚汐主动技能2等级4</v>
      </c>
      <c r="B690" s="8">
        <v>684</v>
      </c>
      <c r="C690" s="8" t="str">
        <f>VLOOKUP(G690,角色!A:B,2,FALSE)</f>
        <v>岚汐</v>
      </c>
      <c r="D690" s="8" t="str">
        <f t="shared" si="190"/>
        <v>主动技能2</v>
      </c>
      <c r="E690" s="8">
        <f t="shared" si="185"/>
        <v>4</v>
      </c>
      <c r="F690" s="8">
        <f t="shared" si="186"/>
        <v>2</v>
      </c>
      <c r="G690" s="8">
        <f t="shared" si="187"/>
        <v>12</v>
      </c>
      <c r="H690" s="4" t="s">
        <v>455</v>
      </c>
      <c r="I690" s="26" t="str">
        <f t="shared" si="198"/>
        <v>对敌方1排单位造成125%攻击力（+183）伤害</v>
      </c>
      <c r="J690" s="4" t="s">
        <v>305</v>
      </c>
      <c r="K690" s="1" t="s">
        <v>103</v>
      </c>
      <c r="L690" s="4" t="s">
        <v>114</v>
      </c>
      <c r="M690" s="4"/>
      <c r="N690" s="4">
        <v>100</v>
      </c>
      <c r="O690" s="4">
        <v>100</v>
      </c>
      <c r="T690" s="6" t="str">
        <f t="shared" si="188"/>
        <v/>
      </c>
      <c r="U690" s="6" t="str">
        <f t="shared" si="189"/>
        <v/>
      </c>
      <c r="Y690">
        <f t="shared" si="183"/>
        <v>50</v>
      </c>
      <c r="Z690">
        <v>125</v>
      </c>
      <c r="AA690" s="23">
        <v>25</v>
      </c>
      <c r="AB690" s="23">
        <f>INT(VLOOKUP(VLOOKUP($C690,角色技能升级比率表!$B:$C,2,FALSE),角色属性概况!E:F,2,FALSE)*VLOOKUP(E690,角色属性概况!I:M,3,FALSE)*AA690/100)</f>
        <v>183</v>
      </c>
      <c r="AE690">
        <v>0</v>
      </c>
      <c r="AF690" s="23">
        <f t="shared" si="191"/>
        <v>2</v>
      </c>
      <c r="AG690" s="23">
        <f t="shared" si="192"/>
        <v>1</v>
      </c>
      <c r="AN690" s="6" t="str">
        <f>_xlfn.IFNA(IF(IF($AH690=AN$5,VLOOKUP(AI690,buff!$K:$L,2,FALSE),"")=0,"",IF($AH690=AN$5,VLOOKUP(AI690,buff!$K:$L,2,FALSE),"")),"")</f>
        <v/>
      </c>
      <c r="AO690" s="6" t="str">
        <f>_xlfn.IFNA(IF(IF($AH690=AO$5,VLOOKUP(AJ690,buff!$K:$L,2,FALSE),"")=0,"",IF($AH690=AO$5,VLOOKUP(AJ690,buff!$K:$L,2,FALSE),"")),"")</f>
        <v/>
      </c>
      <c r="AP690" s="6" t="str">
        <f>_xlfn.IFNA(IF(IF($AH690=AP$5,VLOOKUP(AK690,buff!$K:$L,2,FALSE),"")=0,"",IF($AH690=AP$5,VLOOKUP(AK690,buff!$K:$L,2,FALSE),"")),"")</f>
        <v/>
      </c>
      <c r="AQ690" s="6" t="str">
        <f>_xlfn.IFNA(IF(IF($AH690=AQ$5,VLOOKUP(AL690,buff!$K:$L,2,FALSE),"")=0,"",IF($AH690=AQ$5,VLOOKUP(AL690,buff!$K:$L,2,FALSE),"")),"")</f>
        <v/>
      </c>
      <c r="AR690" s="6" t="str">
        <f>_xlfn.IFNA(IF(IF($AH690=AR$5,VLOOKUP(AM690,buff!$K:$L,2,FALSE),"")=0,"",IF($AH690=AR$5,VLOOKUP(AM690,buff!$K:$L,2,FALSE),"")),"")</f>
        <v/>
      </c>
      <c r="AS690" s="6" t="str">
        <f>_xlfn.IFNA(IF(IF($AH690=AS$5,VLOOKUP(AI690,buff!$K:$L,2,FALSE),"")=0,"",IF($AH690=AS$5,VLOOKUP(AI690,buff!$K:$L,2,FALSE),"")),"")</f>
        <v/>
      </c>
      <c r="AT690" s="6" t="str">
        <f>_xlfn.IFNA(IF(IF($AH690=AT$5,VLOOKUP(AJ690,buff!$K:$L,2,FALSE),"")=0,"",IF($AH690=AT$5,VLOOKUP(AJ690,buff!$K:$L,2,FALSE),"")),"")</f>
        <v/>
      </c>
      <c r="AU690" s="6" t="str">
        <f>_xlfn.IFNA(IF(IF($AH690=AU$5,VLOOKUP(AK690,buff!$K:$L,2,FALSE),"")=0,"",IF($AH690=AU$5,VLOOKUP(AK690,buff!$K:$L,2,FALSE),"")),"")</f>
        <v/>
      </c>
      <c r="AV690" s="6" t="str">
        <f>_xlfn.IFNA(IF(IF($AH690=AV$5,VLOOKUP(AL690,buff!$K:$L,2,FALSE),"")=0,"",IF($AH690=AV$5,VLOOKUP(AL690,buff!$K:$L,2,FALSE),"")),"")</f>
        <v/>
      </c>
      <c r="AW690" s="6" t="str">
        <f>_xlfn.IFNA(IF(IF($AH690=AW$5,VLOOKUP(AM690,buff!$K:$L,2,FALSE),"")=0,"",IF($AH690=AW$5,VLOOKUP(AM690,buff!$K:$L,2,FALSE),"")),"")</f>
        <v/>
      </c>
      <c r="AX690" s="6" t="e">
        <f>VLOOKUP(AI690,buff!K:P,6,FALSE)</f>
        <v>#N/A</v>
      </c>
      <c r="AY690" t="e">
        <f t="shared" si="193"/>
        <v>#N/A</v>
      </c>
      <c r="AZ690" t="e">
        <f t="shared" si="193"/>
        <v>#N/A</v>
      </c>
      <c r="BA690">
        <f t="shared" si="194"/>
        <v>2</v>
      </c>
      <c r="BB690">
        <f t="shared" si="195"/>
        <v>1</v>
      </c>
    </row>
    <row r="691" spans="1:54" x14ac:dyDescent="0.15">
      <c r="A691" t="str">
        <f t="shared" si="184"/>
        <v>岚汐主动技能2等级5</v>
      </c>
      <c r="B691" s="8">
        <v>685</v>
      </c>
      <c r="C691" s="8" t="str">
        <f>VLOOKUP(G691,角色!A:B,2,FALSE)</f>
        <v>岚汐</v>
      </c>
      <c r="D691" s="8" t="str">
        <f t="shared" si="190"/>
        <v>主动技能2</v>
      </c>
      <c r="E691" s="8">
        <f t="shared" si="185"/>
        <v>5</v>
      </c>
      <c r="F691" s="8">
        <f t="shared" si="186"/>
        <v>2</v>
      </c>
      <c r="G691" s="8">
        <f t="shared" si="187"/>
        <v>12</v>
      </c>
      <c r="H691" s="4" t="s">
        <v>455</v>
      </c>
      <c r="I691" s="26" t="str">
        <f t="shared" si="198"/>
        <v>对敌方1排单位造成125%攻击力（+226）伤害</v>
      </c>
      <c r="J691" s="4" t="s">
        <v>305</v>
      </c>
      <c r="K691" s="1" t="s">
        <v>103</v>
      </c>
      <c r="L691" s="4" t="s">
        <v>114</v>
      </c>
      <c r="M691" s="4"/>
      <c r="N691" s="4">
        <v>100</v>
      </c>
      <c r="O691" s="4">
        <v>100</v>
      </c>
      <c r="T691" s="6" t="str">
        <f t="shared" si="188"/>
        <v/>
      </c>
      <c r="U691" s="6" t="str">
        <f t="shared" si="189"/>
        <v/>
      </c>
      <c r="Y691">
        <f t="shared" si="183"/>
        <v>50</v>
      </c>
      <c r="Z691">
        <v>125</v>
      </c>
      <c r="AA691" s="23">
        <v>25</v>
      </c>
      <c r="AB691" s="23">
        <f>INT(VLOOKUP(VLOOKUP($C691,角色技能升级比率表!$B:$C,2,FALSE),角色属性概况!E:F,2,FALSE)*VLOOKUP(E691,角色属性概况!I:M,3,FALSE)*AA691/100)</f>
        <v>226</v>
      </c>
      <c r="AE691">
        <v>0</v>
      </c>
      <c r="AF691" s="23">
        <f t="shared" si="191"/>
        <v>2</v>
      </c>
      <c r="AG691" s="23">
        <f t="shared" si="192"/>
        <v>1</v>
      </c>
      <c r="AN691" s="6" t="str">
        <f>_xlfn.IFNA(IF(IF($AH691=AN$5,VLOOKUP(AI691,buff!$K:$L,2,FALSE),"")=0,"",IF($AH691=AN$5,VLOOKUP(AI691,buff!$K:$L,2,FALSE),"")),"")</f>
        <v/>
      </c>
      <c r="AO691" s="6" t="str">
        <f>_xlfn.IFNA(IF(IF($AH691=AO$5,VLOOKUP(AJ691,buff!$K:$L,2,FALSE),"")=0,"",IF($AH691=AO$5,VLOOKUP(AJ691,buff!$K:$L,2,FALSE),"")),"")</f>
        <v/>
      </c>
      <c r="AP691" s="6" t="str">
        <f>_xlfn.IFNA(IF(IF($AH691=AP$5,VLOOKUP(AK691,buff!$K:$L,2,FALSE),"")=0,"",IF($AH691=AP$5,VLOOKUP(AK691,buff!$K:$L,2,FALSE),"")),"")</f>
        <v/>
      </c>
      <c r="AQ691" s="6" t="str">
        <f>_xlfn.IFNA(IF(IF($AH691=AQ$5,VLOOKUP(AL691,buff!$K:$L,2,FALSE),"")=0,"",IF($AH691=AQ$5,VLOOKUP(AL691,buff!$K:$L,2,FALSE),"")),"")</f>
        <v/>
      </c>
      <c r="AR691" s="6" t="str">
        <f>_xlfn.IFNA(IF(IF($AH691=AR$5,VLOOKUP(AM691,buff!$K:$L,2,FALSE),"")=0,"",IF($AH691=AR$5,VLOOKUP(AM691,buff!$K:$L,2,FALSE),"")),"")</f>
        <v/>
      </c>
      <c r="AS691" s="6" t="str">
        <f>_xlfn.IFNA(IF(IF($AH691=AS$5,VLOOKUP(AI691,buff!$K:$L,2,FALSE),"")=0,"",IF($AH691=AS$5,VLOOKUP(AI691,buff!$K:$L,2,FALSE),"")),"")</f>
        <v/>
      </c>
      <c r="AT691" s="6" t="str">
        <f>_xlfn.IFNA(IF(IF($AH691=AT$5,VLOOKUP(AJ691,buff!$K:$L,2,FALSE),"")=0,"",IF($AH691=AT$5,VLOOKUP(AJ691,buff!$K:$L,2,FALSE),"")),"")</f>
        <v/>
      </c>
      <c r="AU691" s="6" t="str">
        <f>_xlfn.IFNA(IF(IF($AH691=AU$5,VLOOKUP(AK691,buff!$K:$L,2,FALSE),"")=0,"",IF($AH691=AU$5,VLOOKUP(AK691,buff!$K:$L,2,FALSE),"")),"")</f>
        <v/>
      </c>
      <c r="AV691" s="6" t="str">
        <f>_xlfn.IFNA(IF(IF($AH691=AV$5,VLOOKUP(AL691,buff!$K:$L,2,FALSE),"")=0,"",IF($AH691=AV$5,VLOOKUP(AL691,buff!$K:$L,2,FALSE),"")),"")</f>
        <v/>
      </c>
      <c r="AW691" s="6" t="str">
        <f>_xlfn.IFNA(IF(IF($AH691=AW$5,VLOOKUP(AM691,buff!$K:$L,2,FALSE),"")=0,"",IF($AH691=AW$5,VLOOKUP(AM691,buff!$K:$L,2,FALSE),"")),"")</f>
        <v/>
      </c>
      <c r="AX691" s="6" t="e">
        <f>VLOOKUP(AI691,buff!K:P,6,FALSE)</f>
        <v>#N/A</v>
      </c>
      <c r="AY691" t="e">
        <f t="shared" si="193"/>
        <v>#N/A</v>
      </c>
      <c r="AZ691" t="e">
        <f t="shared" si="193"/>
        <v>#N/A</v>
      </c>
      <c r="BA691">
        <f t="shared" si="194"/>
        <v>2</v>
      </c>
      <c r="BB691">
        <f t="shared" si="195"/>
        <v>1</v>
      </c>
    </row>
    <row r="692" spans="1:54" x14ac:dyDescent="0.15">
      <c r="A692" t="str">
        <f t="shared" si="184"/>
        <v>岚汐主动技能2等级6</v>
      </c>
      <c r="B692" s="8">
        <v>686</v>
      </c>
      <c r="C692" s="8" t="str">
        <f>VLOOKUP(G692,角色!A:B,2,FALSE)</f>
        <v>岚汐</v>
      </c>
      <c r="D692" s="8" t="str">
        <f t="shared" si="190"/>
        <v>主动技能2</v>
      </c>
      <c r="E692" s="8">
        <f t="shared" si="185"/>
        <v>6</v>
      </c>
      <c r="F692" s="8">
        <f t="shared" si="186"/>
        <v>2</v>
      </c>
      <c r="G692" s="8">
        <f t="shared" si="187"/>
        <v>12</v>
      </c>
      <c r="H692" s="4" t="s">
        <v>455</v>
      </c>
      <c r="I692" s="26" t="str">
        <f t="shared" si="198"/>
        <v>对敌方1排单位造成125%攻击力（+278）伤害</v>
      </c>
      <c r="J692" s="4" t="s">
        <v>305</v>
      </c>
      <c r="K692" s="1" t="s">
        <v>103</v>
      </c>
      <c r="L692" s="4" t="s">
        <v>114</v>
      </c>
      <c r="M692" s="4"/>
      <c r="N692" s="4">
        <v>100</v>
      </c>
      <c r="O692" s="4">
        <v>100</v>
      </c>
      <c r="T692" s="6" t="str">
        <f t="shared" si="188"/>
        <v/>
      </c>
      <c r="U692" s="6" t="str">
        <f t="shared" si="189"/>
        <v/>
      </c>
      <c r="Y692">
        <f t="shared" si="183"/>
        <v>50</v>
      </c>
      <c r="Z692">
        <v>125</v>
      </c>
      <c r="AA692" s="23">
        <v>25</v>
      </c>
      <c r="AB692" s="23">
        <f>INT(VLOOKUP(VLOOKUP($C692,角色技能升级比率表!$B:$C,2,FALSE),角色属性概况!E:F,2,FALSE)*VLOOKUP(E692,角色属性概况!I:M,3,FALSE)*AA692/100)</f>
        <v>278</v>
      </c>
      <c r="AE692">
        <v>0</v>
      </c>
      <c r="AF692" s="23">
        <f t="shared" si="191"/>
        <v>2</v>
      </c>
      <c r="AG692" s="23">
        <f t="shared" si="192"/>
        <v>1</v>
      </c>
      <c r="AN692" s="6" t="str">
        <f>_xlfn.IFNA(IF(IF($AH692=AN$5,VLOOKUP(AI692,buff!$K:$L,2,FALSE),"")=0,"",IF($AH692=AN$5,VLOOKUP(AI692,buff!$K:$L,2,FALSE),"")),"")</f>
        <v/>
      </c>
      <c r="AO692" s="6" t="str">
        <f>_xlfn.IFNA(IF(IF($AH692=AO$5,VLOOKUP(AJ692,buff!$K:$L,2,FALSE),"")=0,"",IF($AH692=AO$5,VLOOKUP(AJ692,buff!$K:$L,2,FALSE),"")),"")</f>
        <v/>
      </c>
      <c r="AP692" s="6" t="str">
        <f>_xlfn.IFNA(IF(IF($AH692=AP$5,VLOOKUP(AK692,buff!$K:$L,2,FALSE),"")=0,"",IF($AH692=AP$5,VLOOKUP(AK692,buff!$K:$L,2,FALSE),"")),"")</f>
        <v/>
      </c>
      <c r="AQ692" s="6" t="str">
        <f>_xlfn.IFNA(IF(IF($AH692=AQ$5,VLOOKUP(AL692,buff!$K:$L,2,FALSE),"")=0,"",IF($AH692=AQ$5,VLOOKUP(AL692,buff!$K:$L,2,FALSE),"")),"")</f>
        <v/>
      </c>
      <c r="AR692" s="6" t="str">
        <f>_xlfn.IFNA(IF(IF($AH692=AR$5,VLOOKUP(AM692,buff!$K:$L,2,FALSE),"")=0,"",IF($AH692=AR$5,VLOOKUP(AM692,buff!$K:$L,2,FALSE),"")),"")</f>
        <v/>
      </c>
      <c r="AS692" s="6" t="str">
        <f>_xlfn.IFNA(IF(IF($AH692=AS$5,VLOOKUP(AI692,buff!$K:$L,2,FALSE),"")=0,"",IF($AH692=AS$5,VLOOKUP(AI692,buff!$K:$L,2,FALSE),"")),"")</f>
        <v/>
      </c>
      <c r="AT692" s="6" t="str">
        <f>_xlfn.IFNA(IF(IF($AH692=AT$5,VLOOKUP(AJ692,buff!$K:$L,2,FALSE),"")=0,"",IF($AH692=AT$5,VLOOKUP(AJ692,buff!$K:$L,2,FALSE),"")),"")</f>
        <v/>
      </c>
      <c r="AU692" s="6" t="str">
        <f>_xlfn.IFNA(IF(IF($AH692=AU$5,VLOOKUP(AK692,buff!$K:$L,2,FALSE),"")=0,"",IF($AH692=AU$5,VLOOKUP(AK692,buff!$K:$L,2,FALSE),"")),"")</f>
        <v/>
      </c>
      <c r="AV692" s="6" t="str">
        <f>_xlfn.IFNA(IF(IF($AH692=AV$5,VLOOKUP(AL692,buff!$K:$L,2,FALSE),"")=0,"",IF($AH692=AV$5,VLOOKUP(AL692,buff!$K:$L,2,FALSE),"")),"")</f>
        <v/>
      </c>
      <c r="AW692" s="6" t="str">
        <f>_xlfn.IFNA(IF(IF($AH692=AW$5,VLOOKUP(AM692,buff!$K:$L,2,FALSE),"")=0,"",IF($AH692=AW$5,VLOOKUP(AM692,buff!$K:$L,2,FALSE),"")),"")</f>
        <v/>
      </c>
      <c r="AX692" s="6" t="e">
        <f>VLOOKUP(AI692,buff!K:P,6,FALSE)</f>
        <v>#N/A</v>
      </c>
      <c r="AY692" t="e">
        <f t="shared" si="193"/>
        <v>#N/A</v>
      </c>
      <c r="AZ692" t="e">
        <f t="shared" si="193"/>
        <v>#N/A</v>
      </c>
      <c r="BA692">
        <f t="shared" si="194"/>
        <v>2</v>
      </c>
      <c r="BB692">
        <f t="shared" si="195"/>
        <v>1</v>
      </c>
    </row>
    <row r="693" spans="1:54" x14ac:dyDescent="0.15">
      <c r="A693" t="str">
        <f t="shared" si="184"/>
        <v>岚汐主动技能2等级7</v>
      </c>
      <c r="B693" s="8">
        <v>687</v>
      </c>
      <c r="C693" s="8" t="str">
        <f>VLOOKUP(G693,角色!A:B,2,FALSE)</f>
        <v>岚汐</v>
      </c>
      <c r="D693" s="8" t="str">
        <f t="shared" si="190"/>
        <v>主动技能2</v>
      </c>
      <c r="E693" s="8">
        <f t="shared" si="185"/>
        <v>7</v>
      </c>
      <c r="F693" s="8">
        <f t="shared" si="186"/>
        <v>2</v>
      </c>
      <c r="G693" s="8">
        <f t="shared" si="187"/>
        <v>12</v>
      </c>
      <c r="H693" s="4" t="s">
        <v>455</v>
      </c>
      <c r="I693" s="26" t="str">
        <f t="shared" si="198"/>
        <v>对敌方1排单位造成125%攻击力（+343）伤害</v>
      </c>
      <c r="J693" s="4" t="s">
        <v>305</v>
      </c>
      <c r="K693" s="1" t="s">
        <v>103</v>
      </c>
      <c r="L693" s="4" t="s">
        <v>114</v>
      </c>
      <c r="M693" s="4"/>
      <c r="N693" s="4">
        <v>100</v>
      </c>
      <c r="O693" s="4">
        <v>100</v>
      </c>
      <c r="T693" s="6" t="str">
        <f t="shared" si="188"/>
        <v/>
      </c>
      <c r="U693" s="6" t="str">
        <f t="shared" si="189"/>
        <v/>
      </c>
      <c r="Y693">
        <f t="shared" si="183"/>
        <v>50</v>
      </c>
      <c r="Z693">
        <v>125</v>
      </c>
      <c r="AA693" s="23">
        <v>25</v>
      </c>
      <c r="AB693" s="23">
        <f>INT(VLOOKUP(VLOOKUP($C693,角色技能升级比率表!$B:$C,2,FALSE),角色属性概况!E:F,2,FALSE)*VLOOKUP(E693,角色属性概况!I:M,3,FALSE)*AA693/100)</f>
        <v>343</v>
      </c>
      <c r="AE693">
        <v>0</v>
      </c>
      <c r="AF693" s="23">
        <f t="shared" si="191"/>
        <v>2</v>
      </c>
      <c r="AG693" s="23">
        <f t="shared" si="192"/>
        <v>1</v>
      </c>
      <c r="AN693" s="6" t="str">
        <f>_xlfn.IFNA(IF(IF($AH693=AN$5,VLOOKUP(AI693,buff!$K:$L,2,FALSE),"")=0,"",IF($AH693=AN$5,VLOOKUP(AI693,buff!$K:$L,2,FALSE),"")),"")</f>
        <v/>
      </c>
      <c r="AO693" s="6" t="str">
        <f>_xlfn.IFNA(IF(IF($AH693=AO$5,VLOOKUP(AJ693,buff!$K:$L,2,FALSE),"")=0,"",IF($AH693=AO$5,VLOOKUP(AJ693,buff!$K:$L,2,FALSE),"")),"")</f>
        <v/>
      </c>
      <c r="AP693" s="6" t="str">
        <f>_xlfn.IFNA(IF(IF($AH693=AP$5,VLOOKUP(AK693,buff!$K:$L,2,FALSE),"")=0,"",IF($AH693=AP$5,VLOOKUP(AK693,buff!$K:$L,2,FALSE),"")),"")</f>
        <v/>
      </c>
      <c r="AQ693" s="6" t="str">
        <f>_xlfn.IFNA(IF(IF($AH693=AQ$5,VLOOKUP(AL693,buff!$K:$L,2,FALSE),"")=0,"",IF($AH693=AQ$5,VLOOKUP(AL693,buff!$K:$L,2,FALSE),"")),"")</f>
        <v/>
      </c>
      <c r="AR693" s="6" t="str">
        <f>_xlfn.IFNA(IF(IF($AH693=AR$5,VLOOKUP(AM693,buff!$K:$L,2,FALSE),"")=0,"",IF($AH693=AR$5,VLOOKUP(AM693,buff!$K:$L,2,FALSE),"")),"")</f>
        <v/>
      </c>
      <c r="AS693" s="6" t="str">
        <f>_xlfn.IFNA(IF(IF($AH693=AS$5,VLOOKUP(AI693,buff!$K:$L,2,FALSE),"")=0,"",IF($AH693=AS$5,VLOOKUP(AI693,buff!$K:$L,2,FALSE),"")),"")</f>
        <v/>
      </c>
      <c r="AT693" s="6" t="str">
        <f>_xlfn.IFNA(IF(IF($AH693=AT$5,VLOOKUP(AJ693,buff!$K:$L,2,FALSE),"")=0,"",IF($AH693=AT$5,VLOOKUP(AJ693,buff!$K:$L,2,FALSE),"")),"")</f>
        <v/>
      </c>
      <c r="AU693" s="6" t="str">
        <f>_xlfn.IFNA(IF(IF($AH693=AU$5,VLOOKUP(AK693,buff!$K:$L,2,FALSE),"")=0,"",IF($AH693=AU$5,VLOOKUP(AK693,buff!$K:$L,2,FALSE),"")),"")</f>
        <v/>
      </c>
      <c r="AV693" s="6" t="str">
        <f>_xlfn.IFNA(IF(IF($AH693=AV$5,VLOOKUP(AL693,buff!$K:$L,2,FALSE),"")=0,"",IF($AH693=AV$5,VLOOKUP(AL693,buff!$K:$L,2,FALSE),"")),"")</f>
        <v/>
      </c>
      <c r="AW693" s="6" t="str">
        <f>_xlfn.IFNA(IF(IF($AH693=AW$5,VLOOKUP(AM693,buff!$K:$L,2,FALSE),"")=0,"",IF($AH693=AW$5,VLOOKUP(AM693,buff!$K:$L,2,FALSE),"")),"")</f>
        <v/>
      </c>
      <c r="AX693" s="6" t="e">
        <f>VLOOKUP(AI693,buff!K:P,6,FALSE)</f>
        <v>#N/A</v>
      </c>
      <c r="AY693" t="e">
        <f t="shared" si="193"/>
        <v>#N/A</v>
      </c>
      <c r="AZ693" t="e">
        <f t="shared" si="193"/>
        <v>#N/A</v>
      </c>
      <c r="BA693">
        <f t="shared" si="194"/>
        <v>2</v>
      </c>
      <c r="BB693">
        <f t="shared" si="195"/>
        <v>1</v>
      </c>
    </row>
    <row r="694" spans="1:54" x14ac:dyDescent="0.15">
      <c r="A694" t="str">
        <f t="shared" si="184"/>
        <v>岚汐主动技能2等级8</v>
      </c>
      <c r="B694" s="8">
        <v>688</v>
      </c>
      <c r="C694" s="8" t="str">
        <f>VLOOKUP(G694,角色!A:B,2,FALSE)</f>
        <v>岚汐</v>
      </c>
      <c r="D694" s="8" t="str">
        <f t="shared" si="190"/>
        <v>主动技能2</v>
      </c>
      <c r="E694" s="8">
        <f t="shared" si="185"/>
        <v>8</v>
      </c>
      <c r="F694" s="8">
        <f t="shared" si="186"/>
        <v>2</v>
      </c>
      <c r="G694" s="8">
        <f t="shared" si="187"/>
        <v>12</v>
      </c>
      <c r="H694" s="4" t="s">
        <v>455</v>
      </c>
      <c r="I694" s="26" t="str">
        <f t="shared" si="198"/>
        <v>对敌方1排单位造成125%攻击力（+422）伤害</v>
      </c>
      <c r="J694" s="4" t="s">
        <v>305</v>
      </c>
      <c r="K694" s="1" t="s">
        <v>103</v>
      </c>
      <c r="L694" s="4" t="s">
        <v>114</v>
      </c>
      <c r="M694" s="4"/>
      <c r="N694" s="4">
        <v>100</v>
      </c>
      <c r="O694" s="4">
        <v>100</v>
      </c>
      <c r="T694" s="6" t="str">
        <f t="shared" si="188"/>
        <v/>
      </c>
      <c r="U694" s="6" t="str">
        <f t="shared" si="189"/>
        <v/>
      </c>
      <c r="Y694">
        <f t="shared" si="183"/>
        <v>50</v>
      </c>
      <c r="Z694">
        <v>125</v>
      </c>
      <c r="AA694" s="23">
        <v>25</v>
      </c>
      <c r="AB694" s="23">
        <f>INT(VLOOKUP(VLOOKUP($C694,角色技能升级比率表!$B:$C,2,FALSE),角色属性概况!E:F,2,FALSE)*VLOOKUP(E694,角色属性概况!I:M,3,FALSE)*AA694/100)</f>
        <v>422</v>
      </c>
      <c r="AE694">
        <v>0</v>
      </c>
      <c r="AF694" s="23">
        <f t="shared" si="191"/>
        <v>2</v>
      </c>
      <c r="AG694" s="23">
        <f t="shared" si="192"/>
        <v>1</v>
      </c>
      <c r="AN694" s="6" t="str">
        <f>_xlfn.IFNA(IF(IF($AH694=AN$5,VLOOKUP(AI694,buff!$K:$L,2,FALSE),"")=0,"",IF($AH694=AN$5,VLOOKUP(AI694,buff!$K:$L,2,FALSE),"")),"")</f>
        <v/>
      </c>
      <c r="AO694" s="6" t="str">
        <f>_xlfn.IFNA(IF(IF($AH694=AO$5,VLOOKUP(AJ694,buff!$K:$L,2,FALSE),"")=0,"",IF($AH694=AO$5,VLOOKUP(AJ694,buff!$K:$L,2,FALSE),"")),"")</f>
        <v/>
      </c>
      <c r="AP694" s="6" t="str">
        <f>_xlfn.IFNA(IF(IF($AH694=AP$5,VLOOKUP(AK694,buff!$K:$L,2,FALSE),"")=0,"",IF($AH694=AP$5,VLOOKUP(AK694,buff!$K:$L,2,FALSE),"")),"")</f>
        <v/>
      </c>
      <c r="AQ694" s="6" t="str">
        <f>_xlfn.IFNA(IF(IF($AH694=AQ$5,VLOOKUP(AL694,buff!$K:$L,2,FALSE),"")=0,"",IF($AH694=AQ$5,VLOOKUP(AL694,buff!$K:$L,2,FALSE),"")),"")</f>
        <v/>
      </c>
      <c r="AR694" s="6" t="str">
        <f>_xlfn.IFNA(IF(IF($AH694=AR$5,VLOOKUP(AM694,buff!$K:$L,2,FALSE),"")=0,"",IF($AH694=AR$5,VLOOKUP(AM694,buff!$K:$L,2,FALSE),"")),"")</f>
        <v/>
      </c>
      <c r="AS694" s="6" t="str">
        <f>_xlfn.IFNA(IF(IF($AH694=AS$5,VLOOKUP(AI694,buff!$K:$L,2,FALSE),"")=0,"",IF($AH694=AS$5,VLOOKUP(AI694,buff!$K:$L,2,FALSE),"")),"")</f>
        <v/>
      </c>
      <c r="AT694" s="6" t="str">
        <f>_xlfn.IFNA(IF(IF($AH694=AT$5,VLOOKUP(AJ694,buff!$K:$L,2,FALSE),"")=0,"",IF($AH694=AT$5,VLOOKUP(AJ694,buff!$K:$L,2,FALSE),"")),"")</f>
        <v/>
      </c>
      <c r="AU694" s="6" t="str">
        <f>_xlfn.IFNA(IF(IF($AH694=AU$5,VLOOKUP(AK694,buff!$K:$L,2,FALSE),"")=0,"",IF($AH694=AU$5,VLOOKUP(AK694,buff!$K:$L,2,FALSE),"")),"")</f>
        <v/>
      </c>
      <c r="AV694" s="6" t="str">
        <f>_xlfn.IFNA(IF(IF($AH694=AV$5,VLOOKUP(AL694,buff!$K:$L,2,FALSE),"")=0,"",IF($AH694=AV$5,VLOOKUP(AL694,buff!$K:$L,2,FALSE),"")),"")</f>
        <v/>
      </c>
      <c r="AW694" s="6" t="str">
        <f>_xlfn.IFNA(IF(IF($AH694=AW$5,VLOOKUP(AM694,buff!$K:$L,2,FALSE),"")=0,"",IF($AH694=AW$5,VLOOKUP(AM694,buff!$K:$L,2,FALSE),"")),"")</f>
        <v/>
      </c>
      <c r="AX694" s="6" t="e">
        <f>VLOOKUP(AI694,buff!K:P,6,FALSE)</f>
        <v>#N/A</v>
      </c>
      <c r="AY694" t="e">
        <f t="shared" si="193"/>
        <v>#N/A</v>
      </c>
      <c r="AZ694" t="e">
        <f t="shared" si="193"/>
        <v>#N/A</v>
      </c>
      <c r="BA694">
        <f t="shared" si="194"/>
        <v>2</v>
      </c>
      <c r="BB694">
        <f t="shared" si="195"/>
        <v>1</v>
      </c>
    </row>
    <row r="695" spans="1:54" x14ac:dyDescent="0.15">
      <c r="A695" t="str">
        <f t="shared" si="184"/>
        <v>岚汐主动技能2等级9</v>
      </c>
      <c r="B695" s="8">
        <v>689</v>
      </c>
      <c r="C695" s="8" t="str">
        <f>VLOOKUP(G695,角色!A:B,2,FALSE)</f>
        <v>岚汐</v>
      </c>
      <c r="D695" s="8" t="str">
        <f t="shared" si="190"/>
        <v>主动技能2</v>
      </c>
      <c r="E695" s="8">
        <f t="shared" si="185"/>
        <v>9</v>
      </c>
      <c r="F695" s="8">
        <f t="shared" si="186"/>
        <v>2</v>
      </c>
      <c r="G695" s="8">
        <f t="shared" si="187"/>
        <v>12</v>
      </c>
      <c r="H695" s="4" t="s">
        <v>455</v>
      </c>
      <c r="I695" s="26" t="str">
        <f t="shared" si="198"/>
        <v>对敌方1排单位造成125%攻击力（+520）伤害</v>
      </c>
      <c r="J695" s="4" t="s">
        <v>305</v>
      </c>
      <c r="K695" s="1" t="s">
        <v>103</v>
      </c>
      <c r="L695" s="4" t="s">
        <v>114</v>
      </c>
      <c r="M695" s="4"/>
      <c r="N695" s="4">
        <v>100</v>
      </c>
      <c r="O695" s="4">
        <v>100</v>
      </c>
      <c r="T695" s="6" t="str">
        <f t="shared" si="188"/>
        <v/>
      </c>
      <c r="U695" s="6" t="str">
        <f t="shared" si="189"/>
        <v/>
      </c>
      <c r="Y695">
        <f t="shared" si="183"/>
        <v>50</v>
      </c>
      <c r="Z695">
        <v>125</v>
      </c>
      <c r="AA695" s="23">
        <v>25</v>
      </c>
      <c r="AB695" s="23">
        <f>INT(VLOOKUP(VLOOKUP($C695,角色技能升级比率表!$B:$C,2,FALSE),角色属性概况!E:F,2,FALSE)*VLOOKUP(E695,角色属性概况!I:M,3,FALSE)*AA695/100)</f>
        <v>520</v>
      </c>
      <c r="AE695">
        <v>0</v>
      </c>
      <c r="AF695" s="23">
        <f t="shared" si="191"/>
        <v>2</v>
      </c>
      <c r="AG695" s="23">
        <f t="shared" si="192"/>
        <v>1</v>
      </c>
      <c r="AN695" s="6" t="str">
        <f>_xlfn.IFNA(IF(IF($AH695=AN$5,VLOOKUP(AI695,buff!$K:$L,2,FALSE),"")=0,"",IF($AH695=AN$5,VLOOKUP(AI695,buff!$K:$L,2,FALSE),"")),"")</f>
        <v/>
      </c>
      <c r="AO695" s="6" t="str">
        <f>_xlfn.IFNA(IF(IF($AH695=AO$5,VLOOKUP(AJ695,buff!$K:$L,2,FALSE),"")=0,"",IF($AH695=AO$5,VLOOKUP(AJ695,buff!$K:$L,2,FALSE),"")),"")</f>
        <v/>
      </c>
      <c r="AP695" s="6" t="str">
        <f>_xlfn.IFNA(IF(IF($AH695=AP$5,VLOOKUP(AK695,buff!$K:$L,2,FALSE),"")=0,"",IF($AH695=AP$5,VLOOKUP(AK695,buff!$K:$L,2,FALSE),"")),"")</f>
        <v/>
      </c>
      <c r="AQ695" s="6" t="str">
        <f>_xlfn.IFNA(IF(IF($AH695=AQ$5,VLOOKUP(AL695,buff!$K:$L,2,FALSE),"")=0,"",IF($AH695=AQ$5,VLOOKUP(AL695,buff!$K:$L,2,FALSE),"")),"")</f>
        <v/>
      </c>
      <c r="AR695" s="6" t="str">
        <f>_xlfn.IFNA(IF(IF($AH695=AR$5,VLOOKUP(AM695,buff!$K:$L,2,FALSE),"")=0,"",IF($AH695=AR$5,VLOOKUP(AM695,buff!$K:$L,2,FALSE),"")),"")</f>
        <v/>
      </c>
      <c r="AS695" s="6" t="str">
        <f>_xlfn.IFNA(IF(IF($AH695=AS$5,VLOOKUP(AI695,buff!$K:$L,2,FALSE),"")=0,"",IF($AH695=AS$5,VLOOKUP(AI695,buff!$K:$L,2,FALSE),"")),"")</f>
        <v/>
      </c>
      <c r="AT695" s="6" t="str">
        <f>_xlfn.IFNA(IF(IF($AH695=AT$5,VLOOKUP(AJ695,buff!$K:$L,2,FALSE),"")=0,"",IF($AH695=AT$5,VLOOKUP(AJ695,buff!$K:$L,2,FALSE),"")),"")</f>
        <v/>
      </c>
      <c r="AU695" s="6" t="str">
        <f>_xlfn.IFNA(IF(IF($AH695=AU$5,VLOOKUP(AK695,buff!$K:$L,2,FALSE),"")=0,"",IF($AH695=AU$5,VLOOKUP(AK695,buff!$K:$L,2,FALSE),"")),"")</f>
        <v/>
      </c>
      <c r="AV695" s="6" t="str">
        <f>_xlfn.IFNA(IF(IF($AH695=AV$5,VLOOKUP(AL695,buff!$K:$L,2,FALSE),"")=0,"",IF($AH695=AV$5,VLOOKUP(AL695,buff!$K:$L,2,FALSE),"")),"")</f>
        <v/>
      </c>
      <c r="AW695" s="6" t="str">
        <f>_xlfn.IFNA(IF(IF($AH695=AW$5,VLOOKUP(AM695,buff!$K:$L,2,FALSE),"")=0,"",IF($AH695=AW$5,VLOOKUP(AM695,buff!$K:$L,2,FALSE),"")),"")</f>
        <v/>
      </c>
      <c r="AX695" s="6" t="e">
        <f>VLOOKUP(AI695,buff!K:P,6,FALSE)</f>
        <v>#N/A</v>
      </c>
      <c r="AY695" t="e">
        <f t="shared" si="193"/>
        <v>#N/A</v>
      </c>
      <c r="AZ695" t="e">
        <f t="shared" si="193"/>
        <v>#N/A</v>
      </c>
      <c r="BA695">
        <f t="shared" si="194"/>
        <v>2</v>
      </c>
      <c r="BB695">
        <f t="shared" si="195"/>
        <v>1</v>
      </c>
    </row>
    <row r="696" spans="1:54" x14ac:dyDescent="0.15">
      <c r="A696" t="str">
        <f t="shared" si="184"/>
        <v>岚汐主动技能2等级10</v>
      </c>
      <c r="B696" s="8">
        <v>690</v>
      </c>
      <c r="C696" s="8" t="str">
        <f>VLOOKUP(G696,角色!A:B,2,FALSE)</f>
        <v>岚汐</v>
      </c>
      <c r="D696" s="8" t="str">
        <f t="shared" si="190"/>
        <v>主动技能2</v>
      </c>
      <c r="E696" s="8">
        <f t="shared" si="185"/>
        <v>10</v>
      </c>
      <c r="F696" s="8">
        <f t="shared" si="186"/>
        <v>2</v>
      </c>
      <c r="G696" s="8">
        <f t="shared" si="187"/>
        <v>12</v>
      </c>
      <c r="H696" s="4" t="s">
        <v>455</v>
      </c>
      <c r="I696" s="26" t="str">
        <f t="shared" si="198"/>
        <v>对敌方1排单位造成125%攻击力（+640）伤害</v>
      </c>
      <c r="J696" s="4" t="s">
        <v>305</v>
      </c>
      <c r="K696" s="1" t="s">
        <v>103</v>
      </c>
      <c r="L696" s="4" t="s">
        <v>114</v>
      </c>
      <c r="M696" s="4"/>
      <c r="N696" s="4">
        <v>100</v>
      </c>
      <c r="O696" s="4">
        <v>100</v>
      </c>
      <c r="T696" s="6" t="str">
        <f t="shared" si="188"/>
        <v/>
      </c>
      <c r="U696" s="6" t="str">
        <f t="shared" si="189"/>
        <v/>
      </c>
      <c r="Y696">
        <f t="shared" si="183"/>
        <v>50</v>
      </c>
      <c r="Z696">
        <v>125</v>
      </c>
      <c r="AA696" s="23">
        <v>25</v>
      </c>
      <c r="AB696" s="23">
        <f>INT(VLOOKUP(VLOOKUP($C696,角色技能升级比率表!$B:$C,2,FALSE),角色属性概况!E:F,2,FALSE)*VLOOKUP(E696,角色属性概况!I:M,3,FALSE)*AA696/100)</f>
        <v>640</v>
      </c>
      <c r="AE696">
        <v>0</v>
      </c>
      <c r="AF696" s="23">
        <f t="shared" si="191"/>
        <v>2</v>
      </c>
      <c r="AG696" s="23">
        <f t="shared" si="192"/>
        <v>1</v>
      </c>
      <c r="AN696" s="6" t="str">
        <f>_xlfn.IFNA(IF(IF($AH696=AN$5,VLOOKUP(AI696,buff!$K:$L,2,FALSE),"")=0,"",IF($AH696=AN$5,VLOOKUP(AI696,buff!$K:$L,2,FALSE),"")),"")</f>
        <v/>
      </c>
      <c r="AO696" s="6" t="str">
        <f>_xlfn.IFNA(IF(IF($AH696=AO$5,VLOOKUP(AJ696,buff!$K:$L,2,FALSE),"")=0,"",IF($AH696=AO$5,VLOOKUP(AJ696,buff!$K:$L,2,FALSE),"")),"")</f>
        <v/>
      </c>
      <c r="AP696" s="6" t="str">
        <f>_xlfn.IFNA(IF(IF($AH696=AP$5,VLOOKUP(AK696,buff!$K:$L,2,FALSE),"")=0,"",IF($AH696=AP$5,VLOOKUP(AK696,buff!$K:$L,2,FALSE),"")),"")</f>
        <v/>
      </c>
      <c r="AQ696" s="6" t="str">
        <f>_xlfn.IFNA(IF(IF($AH696=AQ$5,VLOOKUP(AL696,buff!$K:$L,2,FALSE),"")=0,"",IF($AH696=AQ$5,VLOOKUP(AL696,buff!$K:$L,2,FALSE),"")),"")</f>
        <v/>
      </c>
      <c r="AR696" s="6" t="str">
        <f>_xlfn.IFNA(IF(IF($AH696=AR$5,VLOOKUP(AM696,buff!$K:$L,2,FALSE),"")=0,"",IF($AH696=AR$5,VLOOKUP(AM696,buff!$K:$L,2,FALSE),"")),"")</f>
        <v/>
      </c>
      <c r="AS696" s="6" t="str">
        <f>_xlfn.IFNA(IF(IF($AH696=AS$5,VLOOKUP(AI696,buff!$K:$L,2,FALSE),"")=0,"",IF($AH696=AS$5,VLOOKUP(AI696,buff!$K:$L,2,FALSE),"")),"")</f>
        <v/>
      </c>
      <c r="AT696" s="6" t="str">
        <f>_xlfn.IFNA(IF(IF($AH696=AT$5,VLOOKUP(AJ696,buff!$K:$L,2,FALSE),"")=0,"",IF($AH696=AT$5,VLOOKUP(AJ696,buff!$K:$L,2,FALSE),"")),"")</f>
        <v/>
      </c>
      <c r="AU696" s="6" t="str">
        <f>_xlfn.IFNA(IF(IF($AH696=AU$5,VLOOKUP(AK696,buff!$K:$L,2,FALSE),"")=0,"",IF($AH696=AU$5,VLOOKUP(AK696,buff!$K:$L,2,FALSE),"")),"")</f>
        <v/>
      </c>
      <c r="AV696" s="6" t="str">
        <f>_xlfn.IFNA(IF(IF($AH696=AV$5,VLOOKUP(AL696,buff!$K:$L,2,FALSE),"")=0,"",IF($AH696=AV$5,VLOOKUP(AL696,buff!$K:$L,2,FALSE),"")),"")</f>
        <v/>
      </c>
      <c r="AW696" s="6" t="str">
        <f>_xlfn.IFNA(IF(IF($AH696=AW$5,VLOOKUP(AM696,buff!$K:$L,2,FALSE),"")=0,"",IF($AH696=AW$5,VLOOKUP(AM696,buff!$K:$L,2,FALSE),"")),"")</f>
        <v/>
      </c>
      <c r="AX696" s="6" t="e">
        <f>VLOOKUP(AI696,buff!K:P,6,FALSE)</f>
        <v>#N/A</v>
      </c>
      <c r="AY696" t="e">
        <f t="shared" si="193"/>
        <v>#N/A</v>
      </c>
      <c r="AZ696" t="e">
        <f t="shared" si="193"/>
        <v>#N/A</v>
      </c>
      <c r="BA696">
        <f t="shared" si="194"/>
        <v>2</v>
      </c>
      <c r="BB696">
        <f t="shared" si="195"/>
        <v>1</v>
      </c>
    </row>
    <row r="697" spans="1:54" x14ac:dyDescent="0.15">
      <c r="A697" t="str">
        <f t="shared" si="184"/>
        <v>岚汐主动技能2等级11</v>
      </c>
      <c r="B697" s="8">
        <v>691</v>
      </c>
      <c r="C697" s="8" t="str">
        <f>VLOOKUP(G697,角色!A:B,2,FALSE)</f>
        <v>岚汐</v>
      </c>
      <c r="D697" s="8" t="str">
        <f t="shared" si="190"/>
        <v>主动技能2</v>
      </c>
      <c r="E697" s="8">
        <f t="shared" si="185"/>
        <v>11</v>
      </c>
      <c r="F697" s="8">
        <f t="shared" si="186"/>
        <v>2</v>
      </c>
      <c r="G697" s="8">
        <f t="shared" si="187"/>
        <v>12</v>
      </c>
      <c r="H697" s="4" t="s">
        <v>455</v>
      </c>
      <c r="I697" s="26" t="str">
        <f t="shared" si="198"/>
        <v>对敌方1排单位造成125%攻击力（+788）伤害</v>
      </c>
      <c r="J697" s="4" t="s">
        <v>305</v>
      </c>
      <c r="K697" s="1" t="s">
        <v>103</v>
      </c>
      <c r="L697" s="4" t="s">
        <v>114</v>
      </c>
      <c r="M697" s="4"/>
      <c r="N697" s="4">
        <v>100</v>
      </c>
      <c r="O697" s="4">
        <v>100</v>
      </c>
      <c r="T697" s="6" t="str">
        <f t="shared" si="188"/>
        <v/>
      </c>
      <c r="U697" s="6" t="str">
        <f t="shared" si="189"/>
        <v/>
      </c>
      <c r="Y697">
        <f t="shared" si="183"/>
        <v>50</v>
      </c>
      <c r="Z697">
        <v>125</v>
      </c>
      <c r="AA697" s="23">
        <v>25</v>
      </c>
      <c r="AB697" s="23">
        <f>INT(VLOOKUP(VLOOKUP($C697,角色技能升级比率表!$B:$C,2,FALSE),角色属性概况!E:F,2,FALSE)*VLOOKUP(E697,角色属性概况!I:M,3,FALSE)*AA697/100)</f>
        <v>788</v>
      </c>
      <c r="AE697">
        <v>0</v>
      </c>
      <c r="AF697" s="23">
        <f t="shared" si="191"/>
        <v>2</v>
      </c>
      <c r="AG697" s="23">
        <f t="shared" si="192"/>
        <v>1</v>
      </c>
      <c r="AN697" s="6" t="str">
        <f>_xlfn.IFNA(IF(IF($AH697=AN$5,VLOOKUP(AI697,buff!$K:$L,2,FALSE),"")=0,"",IF($AH697=AN$5,VLOOKUP(AI697,buff!$K:$L,2,FALSE),"")),"")</f>
        <v/>
      </c>
      <c r="AO697" s="6" t="str">
        <f>_xlfn.IFNA(IF(IF($AH697=AO$5,VLOOKUP(AJ697,buff!$K:$L,2,FALSE),"")=0,"",IF($AH697=AO$5,VLOOKUP(AJ697,buff!$K:$L,2,FALSE),"")),"")</f>
        <v/>
      </c>
      <c r="AP697" s="6" t="str">
        <f>_xlfn.IFNA(IF(IF($AH697=AP$5,VLOOKUP(AK697,buff!$K:$L,2,FALSE),"")=0,"",IF($AH697=AP$5,VLOOKUP(AK697,buff!$K:$L,2,FALSE),"")),"")</f>
        <v/>
      </c>
      <c r="AQ697" s="6" t="str">
        <f>_xlfn.IFNA(IF(IF($AH697=AQ$5,VLOOKUP(AL697,buff!$K:$L,2,FALSE),"")=0,"",IF($AH697=AQ$5,VLOOKUP(AL697,buff!$K:$L,2,FALSE),"")),"")</f>
        <v/>
      </c>
      <c r="AR697" s="6" t="str">
        <f>_xlfn.IFNA(IF(IF($AH697=AR$5,VLOOKUP(AM697,buff!$K:$L,2,FALSE),"")=0,"",IF($AH697=AR$5,VLOOKUP(AM697,buff!$K:$L,2,FALSE),"")),"")</f>
        <v/>
      </c>
      <c r="AS697" s="6" t="str">
        <f>_xlfn.IFNA(IF(IF($AH697=AS$5,VLOOKUP(AI697,buff!$K:$L,2,FALSE),"")=0,"",IF($AH697=AS$5,VLOOKUP(AI697,buff!$K:$L,2,FALSE),"")),"")</f>
        <v/>
      </c>
      <c r="AT697" s="6" t="str">
        <f>_xlfn.IFNA(IF(IF($AH697=AT$5,VLOOKUP(AJ697,buff!$K:$L,2,FALSE),"")=0,"",IF($AH697=AT$5,VLOOKUP(AJ697,buff!$K:$L,2,FALSE),"")),"")</f>
        <v/>
      </c>
      <c r="AU697" s="6" t="str">
        <f>_xlfn.IFNA(IF(IF($AH697=AU$5,VLOOKUP(AK697,buff!$K:$L,2,FALSE),"")=0,"",IF($AH697=AU$5,VLOOKUP(AK697,buff!$K:$L,2,FALSE),"")),"")</f>
        <v/>
      </c>
      <c r="AV697" s="6" t="str">
        <f>_xlfn.IFNA(IF(IF($AH697=AV$5,VLOOKUP(AL697,buff!$K:$L,2,FALSE),"")=0,"",IF($AH697=AV$5,VLOOKUP(AL697,buff!$K:$L,2,FALSE),"")),"")</f>
        <v/>
      </c>
      <c r="AW697" s="6" t="str">
        <f>_xlfn.IFNA(IF(IF($AH697=AW$5,VLOOKUP(AM697,buff!$K:$L,2,FALSE),"")=0,"",IF($AH697=AW$5,VLOOKUP(AM697,buff!$K:$L,2,FALSE),"")),"")</f>
        <v/>
      </c>
      <c r="AX697" s="6" t="e">
        <f>VLOOKUP(AI697,buff!K:P,6,FALSE)</f>
        <v>#N/A</v>
      </c>
      <c r="AY697" t="e">
        <f t="shared" si="193"/>
        <v>#N/A</v>
      </c>
      <c r="AZ697" t="e">
        <f t="shared" si="193"/>
        <v>#N/A</v>
      </c>
      <c r="BA697">
        <f t="shared" si="194"/>
        <v>2</v>
      </c>
      <c r="BB697">
        <f t="shared" si="195"/>
        <v>1</v>
      </c>
    </row>
    <row r="698" spans="1:54" x14ac:dyDescent="0.15">
      <c r="A698" t="str">
        <f t="shared" si="184"/>
        <v>岚汐主动技能2等级12</v>
      </c>
      <c r="B698" s="8">
        <v>692</v>
      </c>
      <c r="C698" s="8" t="str">
        <f>VLOOKUP(G698,角色!A:B,2,FALSE)</f>
        <v>岚汐</v>
      </c>
      <c r="D698" s="8" t="str">
        <f t="shared" si="190"/>
        <v>主动技能2</v>
      </c>
      <c r="E698" s="8">
        <f t="shared" si="185"/>
        <v>12</v>
      </c>
      <c r="F698" s="8">
        <f t="shared" si="186"/>
        <v>2</v>
      </c>
      <c r="G698" s="8">
        <f t="shared" si="187"/>
        <v>12</v>
      </c>
      <c r="H698" s="4" t="s">
        <v>455</v>
      </c>
      <c r="I698" s="26" t="str">
        <f t="shared" si="198"/>
        <v>对敌方1排单位造成125%攻击力（+970）伤害</v>
      </c>
      <c r="J698" s="4" t="s">
        <v>305</v>
      </c>
      <c r="K698" s="1" t="s">
        <v>103</v>
      </c>
      <c r="L698" s="4" t="s">
        <v>114</v>
      </c>
      <c r="M698" s="4"/>
      <c r="N698" s="4">
        <v>100</v>
      </c>
      <c r="O698" s="4">
        <v>100</v>
      </c>
      <c r="T698" s="6" t="str">
        <f t="shared" si="188"/>
        <v/>
      </c>
      <c r="U698" s="6" t="str">
        <f t="shared" si="189"/>
        <v/>
      </c>
      <c r="Y698">
        <f t="shared" si="183"/>
        <v>50</v>
      </c>
      <c r="Z698">
        <v>125</v>
      </c>
      <c r="AA698" s="23">
        <v>25</v>
      </c>
      <c r="AB698" s="23">
        <f>INT(VLOOKUP(VLOOKUP($C698,角色技能升级比率表!$B:$C,2,FALSE),角色属性概况!E:F,2,FALSE)*VLOOKUP(E698,角色属性概况!I:M,3,FALSE)*AA698/100)</f>
        <v>970</v>
      </c>
      <c r="AE698">
        <v>0</v>
      </c>
      <c r="AF698" s="23">
        <f t="shared" si="191"/>
        <v>2</v>
      </c>
      <c r="AG698" s="23">
        <f t="shared" si="192"/>
        <v>1</v>
      </c>
      <c r="AN698" s="6" t="str">
        <f>_xlfn.IFNA(IF(IF($AH698=AN$5,VLOOKUP(AI698,buff!$K:$L,2,FALSE),"")=0,"",IF($AH698=AN$5,VLOOKUP(AI698,buff!$K:$L,2,FALSE),"")),"")</f>
        <v/>
      </c>
      <c r="AO698" s="6" t="str">
        <f>_xlfn.IFNA(IF(IF($AH698=AO$5,VLOOKUP(AJ698,buff!$K:$L,2,FALSE),"")=0,"",IF($AH698=AO$5,VLOOKUP(AJ698,buff!$K:$L,2,FALSE),"")),"")</f>
        <v/>
      </c>
      <c r="AP698" s="6" t="str">
        <f>_xlfn.IFNA(IF(IF($AH698=AP$5,VLOOKUP(AK698,buff!$K:$L,2,FALSE),"")=0,"",IF($AH698=AP$5,VLOOKUP(AK698,buff!$K:$L,2,FALSE),"")),"")</f>
        <v/>
      </c>
      <c r="AQ698" s="6" t="str">
        <f>_xlfn.IFNA(IF(IF($AH698=AQ$5,VLOOKUP(AL698,buff!$K:$L,2,FALSE),"")=0,"",IF($AH698=AQ$5,VLOOKUP(AL698,buff!$K:$L,2,FALSE),"")),"")</f>
        <v/>
      </c>
      <c r="AR698" s="6" t="str">
        <f>_xlfn.IFNA(IF(IF($AH698=AR$5,VLOOKUP(AM698,buff!$K:$L,2,FALSE),"")=0,"",IF($AH698=AR$5,VLOOKUP(AM698,buff!$K:$L,2,FALSE),"")),"")</f>
        <v/>
      </c>
      <c r="AS698" s="6" t="str">
        <f>_xlfn.IFNA(IF(IF($AH698=AS$5,VLOOKUP(AI698,buff!$K:$L,2,FALSE),"")=0,"",IF($AH698=AS$5,VLOOKUP(AI698,buff!$K:$L,2,FALSE),"")),"")</f>
        <v/>
      </c>
      <c r="AT698" s="6" t="str">
        <f>_xlfn.IFNA(IF(IF($AH698=AT$5,VLOOKUP(AJ698,buff!$K:$L,2,FALSE),"")=0,"",IF($AH698=AT$5,VLOOKUP(AJ698,buff!$K:$L,2,FALSE),"")),"")</f>
        <v/>
      </c>
      <c r="AU698" s="6" t="str">
        <f>_xlfn.IFNA(IF(IF($AH698=AU$5,VLOOKUP(AK698,buff!$K:$L,2,FALSE),"")=0,"",IF($AH698=AU$5,VLOOKUP(AK698,buff!$K:$L,2,FALSE),"")),"")</f>
        <v/>
      </c>
      <c r="AV698" s="6" t="str">
        <f>_xlfn.IFNA(IF(IF($AH698=AV$5,VLOOKUP(AL698,buff!$K:$L,2,FALSE),"")=0,"",IF($AH698=AV$5,VLOOKUP(AL698,buff!$K:$L,2,FALSE),"")),"")</f>
        <v/>
      </c>
      <c r="AW698" s="6" t="str">
        <f>_xlfn.IFNA(IF(IF($AH698=AW$5,VLOOKUP(AM698,buff!$K:$L,2,FALSE),"")=0,"",IF($AH698=AW$5,VLOOKUP(AM698,buff!$K:$L,2,FALSE),"")),"")</f>
        <v/>
      </c>
      <c r="AX698" s="6" t="e">
        <f>VLOOKUP(AI698,buff!K:P,6,FALSE)</f>
        <v>#N/A</v>
      </c>
      <c r="AY698" t="e">
        <f t="shared" si="193"/>
        <v>#N/A</v>
      </c>
      <c r="AZ698" t="e">
        <f t="shared" si="193"/>
        <v>#N/A</v>
      </c>
      <c r="BA698">
        <f t="shared" si="194"/>
        <v>2</v>
      </c>
      <c r="BB698">
        <f t="shared" si="195"/>
        <v>1</v>
      </c>
    </row>
    <row r="699" spans="1:54" x14ac:dyDescent="0.15">
      <c r="A699" t="str">
        <f t="shared" si="184"/>
        <v>岚汐主动技能2等级13</v>
      </c>
      <c r="B699" s="8">
        <v>693</v>
      </c>
      <c r="C699" s="8" t="str">
        <f>VLOOKUP(G699,角色!A:B,2,FALSE)</f>
        <v>岚汐</v>
      </c>
      <c r="D699" s="8" t="str">
        <f t="shared" si="190"/>
        <v>主动技能2</v>
      </c>
      <c r="E699" s="8">
        <f t="shared" si="185"/>
        <v>13</v>
      </c>
      <c r="F699" s="8">
        <f t="shared" si="186"/>
        <v>2</v>
      </c>
      <c r="G699" s="8">
        <f t="shared" si="187"/>
        <v>12</v>
      </c>
      <c r="H699" s="4" t="s">
        <v>455</v>
      </c>
      <c r="I699" s="26" t="str">
        <f t="shared" si="198"/>
        <v>对敌方1排单位造成125%攻击力（+1195）伤害</v>
      </c>
      <c r="J699" s="4" t="s">
        <v>305</v>
      </c>
      <c r="K699" s="1" t="s">
        <v>103</v>
      </c>
      <c r="L699" s="4" t="s">
        <v>114</v>
      </c>
      <c r="M699" s="4"/>
      <c r="N699" s="4">
        <v>100</v>
      </c>
      <c r="O699" s="4">
        <v>100</v>
      </c>
      <c r="T699" s="6" t="str">
        <f t="shared" si="188"/>
        <v/>
      </c>
      <c r="U699" s="6" t="str">
        <f t="shared" si="189"/>
        <v/>
      </c>
      <c r="Y699">
        <f t="shared" ref="Y699:Y735" si="199">VLOOKUP(D699,BC:BD,2,FALSE)</f>
        <v>50</v>
      </c>
      <c r="Z699">
        <v>125</v>
      </c>
      <c r="AA699" s="23">
        <v>25</v>
      </c>
      <c r="AB699" s="23">
        <f>INT(VLOOKUP(VLOOKUP($C699,角色技能升级比率表!$B:$C,2,FALSE),角色属性概况!E:F,2,FALSE)*VLOOKUP(E699,角色属性概况!I:M,3,FALSE)*AA699/100)</f>
        <v>1195</v>
      </c>
      <c r="AE699">
        <v>0</v>
      </c>
      <c r="AF699" s="23">
        <f t="shared" si="191"/>
        <v>2</v>
      </c>
      <c r="AG699" s="23">
        <f t="shared" si="192"/>
        <v>1</v>
      </c>
      <c r="AN699" s="6" t="str">
        <f>_xlfn.IFNA(IF(IF($AH699=AN$5,VLOOKUP(AI699,buff!$K:$L,2,FALSE),"")=0,"",IF($AH699=AN$5,VLOOKUP(AI699,buff!$K:$L,2,FALSE),"")),"")</f>
        <v/>
      </c>
      <c r="AO699" s="6" t="str">
        <f>_xlfn.IFNA(IF(IF($AH699=AO$5,VLOOKUP(AJ699,buff!$K:$L,2,FALSE),"")=0,"",IF($AH699=AO$5,VLOOKUP(AJ699,buff!$K:$L,2,FALSE),"")),"")</f>
        <v/>
      </c>
      <c r="AP699" s="6" t="str">
        <f>_xlfn.IFNA(IF(IF($AH699=AP$5,VLOOKUP(AK699,buff!$K:$L,2,FALSE),"")=0,"",IF($AH699=AP$5,VLOOKUP(AK699,buff!$K:$L,2,FALSE),"")),"")</f>
        <v/>
      </c>
      <c r="AQ699" s="6" t="str">
        <f>_xlfn.IFNA(IF(IF($AH699=AQ$5,VLOOKUP(AL699,buff!$K:$L,2,FALSE),"")=0,"",IF($AH699=AQ$5,VLOOKUP(AL699,buff!$K:$L,2,FALSE),"")),"")</f>
        <v/>
      </c>
      <c r="AR699" s="6" t="str">
        <f>_xlfn.IFNA(IF(IF($AH699=AR$5,VLOOKUP(AM699,buff!$K:$L,2,FALSE),"")=0,"",IF($AH699=AR$5,VLOOKUP(AM699,buff!$K:$L,2,FALSE),"")),"")</f>
        <v/>
      </c>
      <c r="AS699" s="6" t="str">
        <f>_xlfn.IFNA(IF(IF($AH699=AS$5,VLOOKUP(AI699,buff!$K:$L,2,FALSE),"")=0,"",IF($AH699=AS$5,VLOOKUP(AI699,buff!$K:$L,2,FALSE),"")),"")</f>
        <v/>
      </c>
      <c r="AT699" s="6" t="str">
        <f>_xlfn.IFNA(IF(IF($AH699=AT$5,VLOOKUP(AJ699,buff!$K:$L,2,FALSE),"")=0,"",IF($AH699=AT$5,VLOOKUP(AJ699,buff!$K:$L,2,FALSE),"")),"")</f>
        <v/>
      </c>
      <c r="AU699" s="6" t="str">
        <f>_xlfn.IFNA(IF(IF($AH699=AU$5,VLOOKUP(AK699,buff!$K:$L,2,FALSE),"")=0,"",IF($AH699=AU$5,VLOOKUP(AK699,buff!$K:$L,2,FALSE),"")),"")</f>
        <v/>
      </c>
      <c r="AV699" s="6" t="str">
        <f>_xlfn.IFNA(IF(IF($AH699=AV$5,VLOOKUP(AL699,buff!$K:$L,2,FALSE),"")=0,"",IF($AH699=AV$5,VLOOKUP(AL699,buff!$K:$L,2,FALSE),"")),"")</f>
        <v/>
      </c>
      <c r="AW699" s="6" t="str">
        <f>_xlfn.IFNA(IF(IF($AH699=AW$5,VLOOKUP(AM699,buff!$K:$L,2,FALSE),"")=0,"",IF($AH699=AW$5,VLOOKUP(AM699,buff!$K:$L,2,FALSE),"")),"")</f>
        <v/>
      </c>
      <c r="AX699" s="6" t="e">
        <f>VLOOKUP(AI699,buff!K:P,6,FALSE)</f>
        <v>#N/A</v>
      </c>
      <c r="AY699" t="e">
        <f t="shared" si="193"/>
        <v>#N/A</v>
      </c>
      <c r="AZ699" t="e">
        <f t="shared" si="193"/>
        <v>#N/A</v>
      </c>
      <c r="BA699">
        <f t="shared" si="194"/>
        <v>2</v>
      </c>
      <c r="BB699">
        <f t="shared" si="195"/>
        <v>1</v>
      </c>
    </row>
    <row r="700" spans="1:54" x14ac:dyDescent="0.15">
      <c r="A700" t="str">
        <f t="shared" si="184"/>
        <v>岚汐主动技能2等级14</v>
      </c>
      <c r="B700" s="8">
        <v>694</v>
      </c>
      <c r="C700" s="8" t="str">
        <f>VLOOKUP(G700,角色!A:B,2,FALSE)</f>
        <v>岚汐</v>
      </c>
      <c r="D700" s="8" t="str">
        <f t="shared" si="190"/>
        <v>主动技能2</v>
      </c>
      <c r="E700" s="8">
        <f t="shared" si="185"/>
        <v>14</v>
      </c>
      <c r="F700" s="8">
        <f t="shared" si="186"/>
        <v>2</v>
      </c>
      <c r="G700" s="8">
        <f t="shared" si="187"/>
        <v>12</v>
      </c>
      <c r="H700" s="4" t="s">
        <v>455</v>
      </c>
      <c r="I700" s="26" t="str">
        <f t="shared" si="198"/>
        <v>对敌方1排单位造成125%攻击力（+1471）伤害</v>
      </c>
      <c r="J700" s="4" t="s">
        <v>305</v>
      </c>
      <c r="K700" s="1" t="s">
        <v>103</v>
      </c>
      <c r="L700" s="4" t="s">
        <v>114</v>
      </c>
      <c r="M700" s="4"/>
      <c r="N700" s="4">
        <v>100</v>
      </c>
      <c r="O700" s="4">
        <v>100</v>
      </c>
      <c r="T700" s="6" t="str">
        <f t="shared" si="188"/>
        <v/>
      </c>
      <c r="U700" s="6" t="str">
        <f t="shared" si="189"/>
        <v/>
      </c>
      <c r="Y700">
        <f t="shared" si="199"/>
        <v>50</v>
      </c>
      <c r="Z700">
        <v>125</v>
      </c>
      <c r="AA700" s="23">
        <v>25</v>
      </c>
      <c r="AB700" s="23">
        <f>INT(VLOOKUP(VLOOKUP($C700,角色技能升级比率表!$B:$C,2,FALSE),角色属性概况!E:F,2,FALSE)*VLOOKUP(E700,角色属性概况!I:M,3,FALSE)*AA700/100)</f>
        <v>1471</v>
      </c>
      <c r="AE700">
        <v>0</v>
      </c>
      <c r="AF700" s="23">
        <f t="shared" si="191"/>
        <v>2</v>
      </c>
      <c r="AG700" s="23">
        <f t="shared" si="192"/>
        <v>1</v>
      </c>
      <c r="AN700" s="6" t="str">
        <f>_xlfn.IFNA(IF(IF($AH700=AN$5,VLOOKUP(AI700,buff!$K:$L,2,FALSE),"")=0,"",IF($AH700=AN$5,VLOOKUP(AI700,buff!$K:$L,2,FALSE),"")),"")</f>
        <v/>
      </c>
      <c r="AO700" s="6" t="str">
        <f>_xlfn.IFNA(IF(IF($AH700=AO$5,VLOOKUP(AJ700,buff!$K:$L,2,FALSE),"")=0,"",IF($AH700=AO$5,VLOOKUP(AJ700,buff!$K:$L,2,FALSE),"")),"")</f>
        <v/>
      </c>
      <c r="AP700" s="6" t="str">
        <f>_xlfn.IFNA(IF(IF($AH700=AP$5,VLOOKUP(AK700,buff!$K:$L,2,FALSE),"")=0,"",IF($AH700=AP$5,VLOOKUP(AK700,buff!$K:$L,2,FALSE),"")),"")</f>
        <v/>
      </c>
      <c r="AQ700" s="6" t="str">
        <f>_xlfn.IFNA(IF(IF($AH700=AQ$5,VLOOKUP(AL700,buff!$K:$L,2,FALSE),"")=0,"",IF($AH700=AQ$5,VLOOKUP(AL700,buff!$K:$L,2,FALSE),"")),"")</f>
        <v/>
      </c>
      <c r="AR700" s="6" t="str">
        <f>_xlfn.IFNA(IF(IF($AH700=AR$5,VLOOKUP(AM700,buff!$K:$L,2,FALSE),"")=0,"",IF($AH700=AR$5,VLOOKUP(AM700,buff!$K:$L,2,FALSE),"")),"")</f>
        <v/>
      </c>
      <c r="AS700" s="6" t="str">
        <f>_xlfn.IFNA(IF(IF($AH700=AS$5,VLOOKUP(AI700,buff!$K:$L,2,FALSE),"")=0,"",IF($AH700=AS$5,VLOOKUP(AI700,buff!$K:$L,2,FALSE),"")),"")</f>
        <v/>
      </c>
      <c r="AT700" s="6" t="str">
        <f>_xlfn.IFNA(IF(IF($AH700=AT$5,VLOOKUP(AJ700,buff!$K:$L,2,FALSE),"")=0,"",IF($AH700=AT$5,VLOOKUP(AJ700,buff!$K:$L,2,FALSE),"")),"")</f>
        <v/>
      </c>
      <c r="AU700" s="6" t="str">
        <f>_xlfn.IFNA(IF(IF($AH700=AU$5,VLOOKUP(AK700,buff!$K:$L,2,FALSE),"")=0,"",IF($AH700=AU$5,VLOOKUP(AK700,buff!$K:$L,2,FALSE),"")),"")</f>
        <v/>
      </c>
      <c r="AV700" s="6" t="str">
        <f>_xlfn.IFNA(IF(IF($AH700=AV$5,VLOOKUP(AL700,buff!$K:$L,2,FALSE),"")=0,"",IF($AH700=AV$5,VLOOKUP(AL700,buff!$K:$L,2,FALSE),"")),"")</f>
        <v/>
      </c>
      <c r="AW700" s="6" t="str">
        <f>_xlfn.IFNA(IF(IF($AH700=AW$5,VLOOKUP(AM700,buff!$K:$L,2,FALSE),"")=0,"",IF($AH700=AW$5,VLOOKUP(AM700,buff!$K:$L,2,FALSE),"")),"")</f>
        <v/>
      </c>
      <c r="AX700" s="6" t="e">
        <f>VLOOKUP(AI700,buff!K:P,6,FALSE)</f>
        <v>#N/A</v>
      </c>
      <c r="AY700" t="e">
        <f t="shared" si="193"/>
        <v>#N/A</v>
      </c>
      <c r="AZ700" t="e">
        <f t="shared" si="193"/>
        <v>#N/A</v>
      </c>
      <c r="BA700">
        <f t="shared" si="194"/>
        <v>2</v>
      </c>
      <c r="BB700">
        <f t="shared" si="195"/>
        <v>1</v>
      </c>
    </row>
    <row r="701" spans="1:54" x14ac:dyDescent="0.15">
      <c r="A701" t="str">
        <f t="shared" si="184"/>
        <v>岚汐主动技能2等级15</v>
      </c>
      <c r="B701" s="8">
        <v>695</v>
      </c>
      <c r="C701" s="8" t="str">
        <f>VLOOKUP(G701,角色!A:B,2,FALSE)</f>
        <v>岚汐</v>
      </c>
      <c r="D701" s="8" t="str">
        <f t="shared" si="190"/>
        <v>主动技能2</v>
      </c>
      <c r="E701" s="8">
        <f t="shared" si="185"/>
        <v>15</v>
      </c>
      <c r="F701" s="8">
        <f t="shared" si="186"/>
        <v>2</v>
      </c>
      <c r="G701" s="8">
        <f t="shared" si="187"/>
        <v>12</v>
      </c>
      <c r="H701" s="4" t="s">
        <v>455</v>
      </c>
      <c r="I701" s="26" t="str">
        <f t="shared" si="198"/>
        <v>对敌方1排单位造成125%攻击力（+1812）伤害</v>
      </c>
      <c r="J701" s="4" t="s">
        <v>305</v>
      </c>
      <c r="K701" s="1" t="s">
        <v>103</v>
      </c>
      <c r="L701" s="4" t="s">
        <v>114</v>
      </c>
      <c r="M701" s="4"/>
      <c r="N701" s="4">
        <v>100</v>
      </c>
      <c r="O701" s="4">
        <v>100</v>
      </c>
      <c r="T701" s="6" t="str">
        <f t="shared" si="188"/>
        <v/>
      </c>
      <c r="U701" s="6" t="str">
        <f t="shared" si="189"/>
        <v/>
      </c>
      <c r="Y701">
        <f t="shared" si="199"/>
        <v>50</v>
      </c>
      <c r="Z701">
        <v>125</v>
      </c>
      <c r="AA701" s="23">
        <v>25</v>
      </c>
      <c r="AB701" s="23">
        <f>INT(VLOOKUP(VLOOKUP($C701,角色技能升级比率表!$B:$C,2,FALSE),角色属性概况!E:F,2,FALSE)*VLOOKUP(E701,角色属性概况!I:M,3,FALSE)*AA701/100)</f>
        <v>1812</v>
      </c>
      <c r="AE701">
        <v>0</v>
      </c>
      <c r="AF701" s="23">
        <f t="shared" si="191"/>
        <v>2</v>
      </c>
      <c r="AG701" s="23">
        <f t="shared" si="192"/>
        <v>1</v>
      </c>
      <c r="AN701" s="6" t="str">
        <f>_xlfn.IFNA(IF(IF($AH701=AN$5,VLOOKUP(AI701,buff!$K:$L,2,FALSE),"")=0,"",IF($AH701=AN$5,VLOOKUP(AI701,buff!$K:$L,2,FALSE),"")),"")</f>
        <v/>
      </c>
      <c r="AO701" s="6" t="str">
        <f>_xlfn.IFNA(IF(IF($AH701=AO$5,VLOOKUP(AJ701,buff!$K:$L,2,FALSE),"")=0,"",IF($AH701=AO$5,VLOOKUP(AJ701,buff!$K:$L,2,FALSE),"")),"")</f>
        <v/>
      </c>
      <c r="AP701" s="6" t="str">
        <f>_xlfn.IFNA(IF(IF($AH701=AP$5,VLOOKUP(AK701,buff!$K:$L,2,FALSE),"")=0,"",IF($AH701=AP$5,VLOOKUP(AK701,buff!$K:$L,2,FALSE),"")),"")</f>
        <v/>
      </c>
      <c r="AQ701" s="6" t="str">
        <f>_xlfn.IFNA(IF(IF($AH701=AQ$5,VLOOKUP(AL701,buff!$K:$L,2,FALSE),"")=0,"",IF($AH701=AQ$5,VLOOKUP(AL701,buff!$K:$L,2,FALSE),"")),"")</f>
        <v/>
      </c>
      <c r="AR701" s="6" t="str">
        <f>_xlfn.IFNA(IF(IF($AH701=AR$5,VLOOKUP(AM701,buff!$K:$L,2,FALSE),"")=0,"",IF($AH701=AR$5,VLOOKUP(AM701,buff!$K:$L,2,FALSE),"")),"")</f>
        <v/>
      </c>
      <c r="AS701" s="6" t="str">
        <f>_xlfn.IFNA(IF(IF($AH701=AS$5,VLOOKUP(AI701,buff!$K:$L,2,FALSE),"")=0,"",IF($AH701=AS$5,VLOOKUP(AI701,buff!$K:$L,2,FALSE),"")),"")</f>
        <v/>
      </c>
      <c r="AT701" s="6" t="str">
        <f>_xlfn.IFNA(IF(IF($AH701=AT$5,VLOOKUP(AJ701,buff!$K:$L,2,FALSE),"")=0,"",IF($AH701=AT$5,VLOOKUP(AJ701,buff!$K:$L,2,FALSE),"")),"")</f>
        <v/>
      </c>
      <c r="AU701" s="6" t="str">
        <f>_xlfn.IFNA(IF(IF($AH701=AU$5,VLOOKUP(AK701,buff!$K:$L,2,FALSE),"")=0,"",IF($AH701=AU$5,VLOOKUP(AK701,buff!$K:$L,2,FALSE),"")),"")</f>
        <v/>
      </c>
      <c r="AV701" s="6" t="str">
        <f>_xlfn.IFNA(IF(IF($AH701=AV$5,VLOOKUP(AL701,buff!$K:$L,2,FALSE),"")=0,"",IF($AH701=AV$5,VLOOKUP(AL701,buff!$K:$L,2,FALSE),"")),"")</f>
        <v/>
      </c>
      <c r="AW701" s="6" t="str">
        <f>_xlfn.IFNA(IF(IF($AH701=AW$5,VLOOKUP(AM701,buff!$K:$L,2,FALSE),"")=0,"",IF($AH701=AW$5,VLOOKUP(AM701,buff!$K:$L,2,FALSE),"")),"")</f>
        <v/>
      </c>
      <c r="AX701" s="6" t="e">
        <f>VLOOKUP(AI701,buff!K:P,6,FALSE)</f>
        <v>#N/A</v>
      </c>
      <c r="AY701" t="e">
        <f t="shared" si="193"/>
        <v>#N/A</v>
      </c>
      <c r="AZ701" t="e">
        <f t="shared" si="193"/>
        <v>#N/A</v>
      </c>
      <c r="BA701">
        <f t="shared" si="194"/>
        <v>2</v>
      </c>
      <c r="BB701">
        <f t="shared" si="195"/>
        <v>1</v>
      </c>
    </row>
    <row r="702" spans="1:54" x14ac:dyDescent="0.15">
      <c r="A702" t="str">
        <f t="shared" si="184"/>
        <v>岚汐主动技能2等级16</v>
      </c>
      <c r="B702" s="8">
        <v>696</v>
      </c>
      <c r="C702" s="8" t="str">
        <f>VLOOKUP(G702,角色!A:B,2,FALSE)</f>
        <v>岚汐</v>
      </c>
      <c r="D702" s="8" t="str">
        <f t="shared" si="190"/>
        <v>主动技能2</v>
      </c>
      <c r="E702" s="8">
        <f t="shared" si="185"/>
        <v>16</v>
      </c>
      <c r="F702" s="8">
        <f t="shared" si="186"/>
        <v>2</v>
      </c>
      <c r="G702" s="8">
        <f t="shared" si="187"/>
        <v>12</v>
      </c>
      <c r="H702" s="4" t="s">
        <v>455</v>
      </c>
      <c r="I702" s="26" t="str">
        <f t="shared" si="198"/>
        <v>对敌方1排单位造成125%攻击力（+2231）伤害</v>
      </c>
      <c r="J702" s="4" t="s">
        <v>305</v>
      </c>
      <c r="K702" s="1" t="s">
        <v>103</v>
      </c>
      <c r="L702" s="4" t="s">
        <v>114</v>
      </c>
      <c r="M702" s="4"/>
      <c r="N702" s="4">
        <v>100</v>
      </c>
      <c r="O702" s="4">
        <v>100</v>
      </c>
      <c r="T702" s="6" t="str">
        <f t="shared" si="188"/>
        <v/>
      </c>
      <c r="U702" s="6" t="str">
        <f t="shared" si="189"/>
        <v/>
      </c>
      <c r="Y702">
        <f t="shared" si="199"/>
        <v>50</v>
      </c>
      <c r="Z702">
        <v>125</v>
      </c>
      <c r="AA702" s="23">
        <v>25</v>
      </c>
      <c r="AB702" s="23">
        <f>INT(VLOOKUP(VLOOKUP($C702,角色技能升级比率表!$B:$C,2,FALSE),角色属性概况!E:F,2,FALSE)*VLOOKUP(E702,角色属性概况!I:M,3,FALSE)*AA702/100)</f>
        <v>2231</v>
      </c>
      <c r="AE702">
        <v>0</v>
      </c>
      <c r="AF702" s="23">
        <f t="shared" si="191"/>
        <v>2</v>
      </c>
      <c r="AG702" s="23">
        <f t="shared" si="192"/>
        <v>1</v>
      </c>
      <c r="AN702" s="6" t="str">
        <f>_xlfn.IFNA(IF(IF($AH702=AN$5,VLOOKUP(AI702,buff!$K:$L,2,FALSE),"")=0,"",IF($AH702=AN$5,VLOOKUP(AI702,buff!$K:$L,2,FALSE),"")),"")</f>
        <v/>
      </c>
      <c r="AO702" s="6" t="str">
        <f>_xlfn.IFNA(IF(IF($AH702=AO$5,VLOOKUP(AJ702,buff!$K:$L,2,FALSE),"")=0,"",IF($AH702=AO$5,VLOOKUP(AJ702,buff!$K:$L,2,FALSE),"")),"")</f>
        <v/>
      </c>
      <c r="AP702" s="6" t="str">
        <f>_xlfn.IFNA(IF(IF($AH702=AP$5,VLOOKUP(AK702,buff!$K:$L,2,FALSE),"")=0,"",IF($AH702=AP$5,VLOOKUP(AK702,buff!$K:$L,2,FALSE),"")),"")</f>
        <v/>
      </c>
      <c r="AQ702" s="6" t="str">
        <f>_xlfn.IFNA(IF(IF($AH702=AQ$5,VLOOKUP(AL702,buff!$K:$L,2,FALSE),"")=0,"",IF($AH702=AQ$5,VLOOKUP(AL702,buff!$K:$L,2,FALSE),"")),"")</f>
        <v/>
      </c>
      <c r="AR702" s="6" t="str">
        <f>_xlfn.IFNA(IF(IF($AH702=AR$5,VLOOKUP(AM702,buff!$K:$L,2,FALSE),"")=0,"",IF($AH702=AR$5,VLOOKUP(AM702,buff!$K:$L,2,FALSE),"")),"")</f>
        <v/>
      </c>
      <c r="AS702" s="6" t="str">
        <f>_xlfn.IFNA(IF(IF($AH702=AS$5,VLOOKUP(AI702,buff!$K:$L,2,FALSE),"")=0,"",IF($AH702=AS$5,VLOOKUP(AI702,buff!$K:$L,2,FALSE),"")),"")</f>
        <v/>
      </c>
      <c r="AT702" s="6" t="str">
        <f>_xlfn.IFNA(IF(IF($AH702=AT$5,VLOOKUP(AJ702,buff!$K:$L,2,FALSE),"")=0,"",IF($AH702=AT$5,VLOOKUP(AJ702,buff!$K:$L,2,FALSE),"")),"")</f>
        <v/>
      </c>
      <c r="AU702" s="6" t="str">
        <f>_xlfn.IFNA(IF(IF($AH702=AU$5,VLOOKUP(AK702,buff!$K:$L,2,FALSE),"")=0,"",IF($AH702=AU$5,VLOOKUP(AK702,buff!$K:$L,2,FALSE),"")),"")</f>
        <v/>
      </c>
      <c r="AV702" s="6" t="str">
        <f>_xlfn.IFNA(IF(IF($AH702=AV$5,VLOOKUP(AL702,buff!$K:$L,2,FALSE),"")=0,"",IF($AH702=AV$5,VLOOKUP(AL702,buff!$K:$L,2,FALSE),"")),"")</f>
        <v/>
      </c>
      <c r="AW702" s="6" t="str">
        <f>_xlfn.IFNA(IF(IF($AH702=AW$5,VLOOKUP(AM702,buff!$K:$L,2,FALSE),"")=0,"",IF($AH702=AW$5,VLOOKUP(AM702,buff!$K:$L,2,FALSE),"")),"")</f>
        <v/>
      </c>
      <c r="AX702" s="6" t="e">
        <f>VLOOKUP(AI702,buff!K:P,6,FALSE)</f>
        <v>#N/A</v>
      </c>
      <c r="AY702" t="e">
        <f t="shared" si="193"/>
        <v>#N/A</v>
      </c>
      <c r="AZ702" t="e">
        <f t="shared" si="193"/>
        <v>#N/A</v>
      </c>
      <c r="BA702">
        <f t="shared" si="194"/>
        <v>2</v>
      </c>
      <c r="BB702">
        <f t="shared" si="195"/>
        <v>1</v>
      </c>
    </row>
    <row r="703" spans="1:54" x14ac:dyDescent="0.15">
      <c r="A703" t="str">
        <f t="shared" si="184"/>
        <v>岚汐主动技能2等级17</v>
      </c>
      <c r="B703" s="8">
        <v>697</v>
      </c>
      <c r="C703" s="8" t="str">
        <f>VLOOKUP(G703,角色!A:B,2,FALSE)</f>
        <v>岚汐</v>
      </c>
      <c r="D703" s="8" t="str">
        <f t="shared" si="190"/>
        <v>主动技能2</v>
      </c>
      <c r="E703" s="8">
        <f t="shared" si="185"/>
        <v>17</v>
      </c>
      <c r="F703" s="8">
        <f t="shared" si="186"/>
        <v>2</v>
      </c>
      <c r="G703" s="8">
        <f t="shared" si="187"/>
        <v>12</v>
      </c>
      <c r="H703" s="4" t="s">
        <v>455</v>
      </c>
      <c r="I703" s="26" t="str">
        <f t="shared" si="198"/>
        <v>对敌方1排单位造成125%攻击力（+2747）伤害</v>
      </c>
      <c r="J703" s="4" t="s">
        <v>305</v>
      </c>
      <c r="K703" s="1" t="s">
        <v>103</v>
      </c>
      <c r="L703" s="4" t="s">
        <v>114</v>
      </c>
      <c r="M703" s="4"/>
      <c r="N703" s="4">
        <v>100</v>
      </c>
      <c r="O703" s="4">
        <v>100</v>
      </c>
      <c r="T703" s="6" t="str">
        <f t="shared" si="188"/>
        <v/>
      </c>
      <c r="U703" s="6" t="str">
        <f t="shared" si="189"/>
        <v/>
      </c>
      <c r="Y703">
        <f t="shared" si="199"/>
        <v>50</v>
      </c>
      <c r="Z703">
        <v>125</v>
      </c>
      <c r="AA703" s="23">
        <v>25</v>
      </c>
      <c r="AB703" s="23">
        <f>INT(VLOOKUP(VLOOKUP($C703,角色技能升级比率表!$B:$C,2,FALSE),角色属性概况!E:F,2,FALSE)*VLOOKUP(E703,角色属性概况!I:M,3,FALSE)*AA703/100)</f>
        <v>2747</v>
      </c>
      <c r="AE703">
        <v>0</v>
      </c>
      <c r="AF703" s="23">
        <f t="shared" si="191"/>
        <v>2</v>
      </c>
      <c r="AG703" s="23">
        <f t="shared" si="192"/>
        <v>1</v>
      </c>
      <c r="AN703" s="6" t="str">
        <f>_xlfn.IFNA(IF(IF($AH703=AN$5,VLOOKUP(AI703,buff!$K:$L,2,FALSE),"")=0,"",IF($AH703=AN$5,VLOOKUP(AI703,buff!$K:$L,2,FALSE),"")),"")</f>
        <v/>
      </c>
      <c r="AO703" s="6" t="str">
        <f>_xlfn.IFNA(IF(IF($AH703=AO$5,VLOOKUP(AJ703,buff!$K:$L,2,FALSE),"")=0,"",IF($AH703=AO$5,VLOOKUP(AJ703,buff!$K:$L,2,FALSE),"")),"")</f>
        <v/>
      </c>
      <c r="AP703" s="6" t="str">
        <f>_xlfn.IFNA(IF(IF($AH703=AP$5,VLOOKUP(AK703,buff!$K:$L,2,FALSE),"")=0,"",IF($AH703=AP$5,VLOOKUP(AK703,buff!$K:$L,2,FALSE),"")),"")</f>
        <v/>
      </c>
      <c r="AQ703" s="6" t="str">
        <f>_xlfn.IFNA(IF(IF($AH703=AQ$5,VLOOKUP(AL703,buff!$K:$L,2,FALSE),"")=0,"",IF($AH703=AQ$5,VLOOKUP(AL703,buff!$K:$L,2,FALSE),"")),"")</f>
        <v/>
      </c>
      <c r="AR703" s="6" t="str">
        <f>_xlfn.IFNA(IF(IF($AH703=AR$5,VLOOKUP(AM703,buff!$K:$L,2,FALSE),"")=0,"",IF($AH703=AR$5,VLOOKUP(AM703,buff!$K:$L,2,FALSE),"")),"")</f>
        <v/>
      </c>
      <c r="AS703" s="6" t="str">
        <f>_xlfn.IFNA(IF(IF($AH703=AS$5,VLOOKUP(AI703,buff!$K:$L,2,FALSE),"")=0,"",IF($AH703=AS$5,VLOOKUP(AI703,buff!$K:$L,2,FALSE),"")),"")</f>
        <v/>
      </c>
      <c r="AT703" s="6" t="str">
        <f>_xlfn.IFNA(IF(IF($AH703=AT$5,VLOOKUP(AJ703,buff!$K:$L,2,FALSE),"")=0,"",IF($AH703=AT$5,VLOOKUP(AJ703,buff!$K:$L,2,FALSE),"")),"")</f>
        <v/>
      </c>
      <c r="AU703" s="6" t="str">
        <f>_xlfn.IFNA(IF(IF($AH703=AU$5,VLOOKUP(AK703,buff!$K:$L,2,FALSE),"")=0,"",IF($AH703=AU$5,VLOOKUP(AK703,buff!$K:$L,2,FALSE),"")),"")</f>
        <v/>
      </c>
      <c r="AV703" s="6" t="str">
        <f>_xlfn.IFNA(IF(IF($AH703=AV$5,VLOOKUP(AL703,buff!$K:$L,2,FALSE),"")=0,"",IF($AH703=AV$5,VLOOKUP(AL703,buff!$K:$L,2,FALSE),"")),"")</f>
        <v/>
      </c>
      <c r="AW703" s="6" t="str">
        <f>_xlfn.IFNA(IF(IF($AH703=AW$5,VLOOKUP(AM703,buff!$K:$L,2,FALSE),"")=0,"",IF($AH703=AW$5,VLOOKUP(AM703,buff!$K:$L,2,FALSE),"")),"")</f>
        <v/>
      </c>
      <c r="AX703" s="6" t="e">
        <f>VLOOKUP(AI703,buff!K:P,6,FALSE)</f>
        <v>#N/A</v>
      </c>
      <c r="AY703" t="e">
        <f t="shared" si="193"/>
        <v>#N/A</v>
      </c>
      <c r="AZ703" t="e">
        <f t="shared" si="193"/>
        <v>#N/A</v>
      </c>
      <c r="BA703">
        <f t="shared" si="194"/>
        <v>2</v>
      </c>
      <c r="BB703">
        <f t="shared" si="195"/>
        <v>1</v>
      </c>
    </row>
    <row r="704" spans="1:54" x14ac:dyDescent="0.15">
      <c r="A704" t="str">
        <f t="shared" si="184"/>
        <v>岚汐主动技能2等级18</v>
      </c>
      <c r="B704" s="8">
        <v>698</v>
      </c>
      <c r="C704" s="8" t="str">
        <f>VLOOKUP(G704,角色!A:B,2,FALSE)</f>
        <v>岚汐</v>
      </c>
      <c r="D704" s="8" t="str">
        <f t="shared" si="190"/>
        <v>主动技能2</v>
      </c>
      <c r="E704" s="8">
        <f t="shared" si="185"/>
        <v>18</v>
      </c>
      <c r="F704" s="8">
        <f t="shared" si="186"/>
        <v>2</v>
      </c>
      <c r="G704" s="8">
        <f t="shared" si="187"/>
        <v>12</v>
      </c>
      <c r="H704" s="4" t="s">
        <v>455</v>
      </c>
      <c r="I704" s="26" t="str">
        <f t="shared" si="198"/>
        <v>对敌方1排单位造成125%攻击力（+3382）伤害</v>
      </c>
      <c r="J704" s="4" t="s">
        <v>305</v>
      </c>
      <c r="K704" s="1" t="s">
        <v>103</v>
      </c>
      <c r="L704" s="4" t="s">
        <v>114</v>
      </c>
      <c r="M704" s="4"/>
      <c r="N704" s="4">
        <v>100</v>
      </c>
      <c r="O704" s="4">
        <v>100</v>
      </c>
      <c r="T704" s="6" t="str">
        <f t="shared" si="188"/>
        <v/>
      </c>
      <c r="U704" s="6" t="str">
        <f t="shared" si="189"/>
        <v/>
      </c>
      <c r="Y704">
        <f t="shared" si="199"/>
        <v>50</v>
      </c>
      <c r="Z704">
        <v>125</v>
      </c>
      <c r="AA704" s="23">
        <v>25</v>
      </c>
      <c r="AB704" s="23">
        <f>INT(VLOOKUP(VLOOKUP($C704,角色技能升级比率表!$B:$C,2,FALSE),角色属性概况!E:F,2,FALSE)*VLOOKUP(E704,角色属性概况!I:M,3,FALSE)*AA704/100)</f>
        <v>3382</v>
      </c>
      <c r="AE704">
        <v>0</v>
      </c>
      <c r="AF704" s="23">
        <f t="shared" si="191"/>
        <v>2</v>
      </c>
      <c r="AG704" s="23">
        <f t="shared" si="192"/>
        <v>1</v>
      </c>
      <c r="AN704" s="6" t="str">
        <f>_xlfn.IFNA(IF(IF($AH704=AN$5,VLOOKUP(AI704,buff!$K:$L,2,FALSE),"")=0,"",IF($AH704=AN$5,VLOOKUP(AI704,buff!$K:$L,2,FALSE),"")),"")</f>
        <v/>
      </c>
      <c r="AO704" s="6" t="str">
        <f>_xlfn.IFNA(IF(IF($AH704=AO$5,VLOOKUP(AJ704,buff!$K:$L,2,FALSE),"")=0,"",IF($AH704=AO$5,VLOOKUP(AJ704,buff!$K:$L,2,FALSE),"")),"")</f>
        <v/>
      </c>
      <c r="AP704" s="6" t="str">
        <f>_xlfn.IFNA(IF(IF($AH704=AP$5,VLOOKUP(AK704,buff!$K:$L,2,FALSE),"")=0,"",IF($AH704=AP$5,VLOOKUP(AK704,buff!$K:$L,2,FALSE),"")),"")</f>
        <v/>
      </c>
      <c r="AQ704" s="6" t="str">
        <f>_xlfn.IFNA(IF(IF($AH704=AQ$5,VLOOKUP(AL704,buff!$K:$L,2,FALSE),"")=0,"",IF($AH704=AQ$5,VLOOKUP(AL704,buff!$K:$L,2,FALSE),"")),"")</f>
        <v/>
      </c>
      <c r="AR704" s="6" t="str">
        <f>_xlfn.IFNA(IF(IF($AH704=AR$5,VLOOKUP(AM704,buff!$K:$L,2,FALSE),"")=0,"",IF($AH704=AR$5,VLOOKUP(AM704,buff!$K:$L,2,FALSE),"")),"")</f>
        <v/>
      </c>
      <c r="AS704" s="6" t="str">
        <f>_xlfn.IFNA(IF(IF($AH704=AS$5,VLOOKUP(AI704,buff!$K:$L,2,FALSE),"")=0,"",IF($AH704=AS$5,VLOOKUP(AI704,buff!$K:$L,2,FALSE),"")),"")</f>
        <v/>
      </c>
      <c r="AT704" s="6" t="str">
        <f>_xlfn.IFNA(IF(IF($AH704=AT$5,VLOOKUP(AJ704,buff!$K:$L,2,FALSE),"")=0,"",IF($AH704=AT$5,VLOOKUP(AJ704,buff!$K:$L,2,FALSE),"")),"")</f>
        <v/>
      </c>
      <c r="AU704" s="6" t="str">
        <f>_xlfn.IFNA(IF(IF($AH704=AU$5,VLOOKUP(AK704,buff!$K:$L,2,FALSE),"")=0,"",IF($AH704=AU$5,VLOOKUP(AK704,buff!$K:$L,2,FALSE),"")),"")</f>
        <v/>
      </c>
      <c r="AV704" s="6" t="str">
        <f>_xlfn.IFNA(IF(IF($AH704=AV$5,VLOOKUP(AL704,buff!$K:$L,2,FALSE),"")=0,"",IF($AH704=AV$5,VLOOKUP(AL704,buff!$K:$L,2,FALSE),"")),"")</f>
        <v/>
      </c>
      <c r="AW704" s="6" t="str">
        <f>_xlfn.IFNA(IF(IF($AH704=AW$5,VLOOKUP(AM704,buff!$K:$L,2,FALSE),"")=0,"",IF($AH704=AW$5,VLOOKUP(AM704,buff!$K:$L,2,FALSE),"")),"")</f>
        <v/>
      </c>
      <c r="AX704" s="6" t="e">
        <f>VLOOKUP(AI704,buff!K:P,6,FALSE)</f>
        <v>#N/A</v>
      </c>
      <c r="AY704" t="e">
        <f t="shared" si="193"/>
        <v>#N/A</v>
      </c>
      <c r="AZ704" t="e">
        <f t="shared" si="193"/>
        <v>#N/A</v>
      </c>
      <c r="BA704">
        <f t="shared" si="194"/>
        <v>2</v>
      </c>
      <c r="BB704">
        <f t="shared" si="195"/>
        <v>1</v>
      </c>
    </row>
    <row r="705" spans="1:54" x14ac:dyDescent="0.15">
      <c r="A705" t="str">
        <f t="shared" si="184"/>
        <v>岚汐主动技能2等级19</v>
      </c>
      <c r="B705" s="8">
        <v>699</v>
      </c>
      <c r="C705" s="8" t="str">
        <f>VLOOKUP(G705,角色!A:B,2,FALSE)</f>
        <v>岚汐</v>
      </c>
      <c r="D705" s="8" t="str">
        <f t="shared" si="190"/>
        <v>主动技能2</v>
      </c>
      <c r="E705" s="8">
        <f t="shared" si="185"/>
        <v>19</v>
      </c>
      <c r="F705" s="8">
        <f t="shared" si="186"/>
        <v>2</v>
      </c>
      <c r="G705" s="8">
        <f t="shared" si="187"/>
        <v>12</v>
      </c>
      <c r="H705" s="4" t="s">
        <v>455</v>
      </c>
      <c r="I705" s="26" t="str">
        <f t="shared" si="198"/>
        <v>对敌方1排单位造成125%攻击力（+4164）伤害</v>
      </c>
      <c r="J705" s="4" t="s">
        <v>305</v>
      </c>
      <c r="K705" s="1" t="s">
        <v>103</v>
      </c>
      <c r="L705" s="4" t="s">
        <v>114</v>
      </c>
      <c r="M705" s="4"/>
      <c r="N705" s="4">
        <v>100</v>
      </c>
      <c r="O705" s="4">
        <v>100</v>
      </c>
      <c r="T705" s="6" t="str">
        <f t="shared" si="188"/>
        <v/>
      </c>
      <c r="U705" s="6" t="str">
        <f t="shared" si="189"/>
        <v/>
      </c>
      <c r="Y705">
        <f t="shared" si="199"/>
        <v>50</v>
      </c>
      <c r="Z705">
        <v>125</v>
      </c>
      <c r="AA705" s="23">
        <v>25</v>
      </c>
      <c r="AB705" s="23">
        <f>INT(VLOOKUP(VLOOKUP($C705,角色技能升级比率表!$B:$C,2,FALSE),角色属性概况!E:F,2,FALSE)*VLOOKUP(E705,角色属性概况!I:M,3,FALSE)*AA705/100)</f>
        <v>4164</v>
      </c>
      <c r="AE705">
        <v>0</v>
      </c>
      <c r="AF705" s="23">
        <f t="shared" si="191"/>
        <v>2</v>
      </c>
      <c r="AG705" s="23">
        <f t="shared" si="192"/>
        <v>1</v>
      </c>
      <c r="AN705" s="6" t="str">
        <f>_xlfn.IFNA(IF(IF($AH705=AN$5,VLOOKUP(AI705,buff!$K:$L,2,FALSE),"")=0,"",IF($AH705=AN$5,VLOOKUP(AI705,buff!$K:$L,2,FALSE),"")),"")</f>
        <v/>
      </c>
      <c r="AO705" s="6" t="str">
        <f>_xlfn.IFNA(IF(IF($AH705=AO$5,VLOOKUP(AJ705,buff!$K:$L,2,FALSE),"")=0,"",IF($AH705=AO$5,VLOOKUP(AJ705,buff!$K:$L,2,FALSE),"")),"")</f>
        <v/>
      </c>
      <c r="AP705" s="6" t="str">
        <f>_xlfn.IFNA(IF(IF($AH705=AP$5,VLOOKUP(AK705,buff!$K:$L,2,FALSE),"")=0,"",IF($AH705=AP$5,VLOOKUP(AK705,buff!$K:$L,2,FALSE),"")),"")</f>
        <v/>
      </c>
      <c r="AQ705" s="6" t="str">
        <f>_xlfn.IFNA(IF(IF($AH705=AQ$5,VLOOKUP(AL705,buff!$K:$L,2,FALSE),"")=0,"",IF($AH705=AQ$5,VLOOKUP(AL705,buff!$K:$L,2,FALSE),"")),"")</f>
        <v/>
      </c>
      <c r="AR705" s="6" t="str">
        <f>_xlfn.IFNA(IF(IF($AH705=AR$5,VLOOKUP(AM705,buff!$K:$L,2,FALSE),"")=0,"",IF($AH705=AR$5,VLOOKUP(AM705,buff!$K:$L,2,FALSE),"")),"")</f>
        <v/>
      </c>
      <c r="AS705" s="6" t="str">
        <f>_xlfn.IFNA(IF(IF($AH705=AS$5,VLOOKUP(AI705,buff!$K:$L,2,FALSE),"")=0,"",IF($AH705=AS$5,VLOOKUP(AI705,buff!$K:$L,2,FALSE),"")),"")</f>
        <v/>
      </c>
      <c r="AT705" s="6" t="str">
        <f>_xlfn.IFNA(IF(IF($AH705=AT$5,VLOOKUP(AJ705,buff!$K:$L,2,FALSE),"")=0,"",IF($AH705=AT$5,VLOOKUP(AJ705,buff!$K:$L,2,FALSE),"")),"")</f>
        <v/>
      </c>
      <c r="AU705" s="6" t="str">
        <f>_xlfn.IFNA(IF(IF($AH705=AU$5,VLOOKUP(AK705,buff!$K:$L,2,FALSE),"")=0,"",IF($AH705=AU$5,VLOOKUP(AK705,buff!$K:$L,2,FALSE),"")),"")</f>
        <v/>
      </c>
      <c r="AV705" s="6" t="str">
        <f>_xlfn.IFNA(IF(IF($AH705=AV$5,VLOOKUP(AL705,buff!$K:$L,2,FALSE),"")=0,"",IF($AH705=AV$5,VLOOKUP(AL705,buff!$K:$L,2,FALSE),"")),"")</f>
        <v/>
      </c>
      <c r="AW705" s="6" t="str">
        <f>_xlfn.IFNA(IF(IF($AH705=AW$5,VLOOKUP(AM705,buff!$K:$L,2,FALSE),"")=0,"",IF($AH705=AW$5,VLOOKUP(AM705,buff!$K:$L,2,FALSE),"")),"")</f>
        <v/>
      </c>
      <c r="AX705" s="6" t="e">
        <f>VLOOKUP(AI705,buff!K:P,6,FALSE)</f>
        <v>#N/A</v>
      </c>
      <c r="AY705" t="e">
        <f t="shared" si="193"/>
        <v>#N/A</v>
      </c>
      <c r="AZ705" t="e">
        <f t="shared" si="193"/>
        <v>#N/A</v>
      </c>
      <c r="BA705">
        <f t="shared" si="194"/>
        <v>2</v>
      </c>
      <c r="BB705">
        <f t="shared" si="195"/>
        <v>1</v>
      </c>
    </row>
    <row r="706" spans="1:54" x14ac:dyDescent="0.15">
      <c r="A706" t="str">
        <f t="shared" si="184"/>
        <v>岚汐主动技能2等级20</v>
      </c>
      <c r="B706" s="8">
        <v>700</v>
      </c>
      <c r="C706" s="8" t="str">
        <f>VLOOKUP(G706,角色!A:B,2,FALSE)</f>
        <v>岚汐</v>
      </c>
      <c r="D706" s="8" t="str">
        <f t="shared" si="190"/>
        <v>主动技能2</v>
      </c>
      <c r="E706" s="8">
        <f t="shared" si="185"/>
        <v>20</v>
      </c>
      <c r="F706" s="8">
        <f t="shared" si="186"/>
        <v>2</v>
      </c>
      <c r="G706" s="8">
        <f t="shared" si="187"/>
        <v>12</v>
      </c>
      <c r="H706" s="4" t="s">
        <v>455</v>
      </c>
      <c r="I706" s="26" t="str">
        <f t="shared" si="198"/>
        <v>对敌方1排单位造成125%攻击力（+5127）伤害</v>
      </c>
      <c r="J706" s="4" t="s">
        <v>305</v>
      </c>
      <c r="K706" s="1" t="s">
        <v>103</v>
      </c>
      <c r="L706" s="4" t="s">
        <v>114</v>
      </c>
      <c r="M706" s="4"/>
      <c r="N706" s="4">
        <v>100</v>
      </c>
      <c r="O706" s="4">
        <v>100</v>
      </c>
      <c r="T706" s="6" t="str">
        <f t="shared" si="188"/>
        <v/>
      </c>
      <c r="U706" s="6" t="str">
        <f t="shared" si="189"/>
        <v/>
      </c>
      <c r="Y706">
        <f t="shared" si="199"/>
        <v>50</v>
      </c>
      <c r="Z706">
        <v>125</v>
      </c>
      <c r="AA706" s="23">
        <v>25</v>
      </c>
      <c r="AB706" s="23">
        <f>INT(VLOOKUP(VLOOKUP($C706,角色技能升级比率表!$B:$C,2,FALSE),角色属性概况!E:F,2,FALSE)*VLOOKUP(E706,角色属性概况!I:M,3,FALSE)*AA706/100)</f>
        <v>5127</v>
      </c>
      <c r="AE706">
        <v>0</v>
      </c>
      <c r="AF706" s="23">
        <f t="shared" si="191"/>
        <v>2</v>
      </c>
      <c r="AG706" s="23">
        <f t="shared" si="192"/>
        <v>1</v>
      </c>
      <c r="AN706" s="6" t="str">
        <f>_xlfn.IFNA(IF(IF($AH706=AN$5,VLOOKUP(AI706,buff!$K:$L,2,FALSE),"")=0,"",IF($AH706=AN$5,VLOOKUP(AI706,buff!$K:$L,2,FALSE),"")),"")</f>
        <v/>
      </c>
      <c r="AO706" s="6" t="str">
        <f>_xlfn.IFNA(IF(IF($AH706=AO$5,VLOOKUP(AJ706,buff!$K:$L,2,FALSE),"")=0,"",IF($AH706=AO$5,VLOOKUP(AJ706,buff!$K:$L,2,FALSE),"")),"")</f>
        <v/>
      </c>
      <c r="AP706" s="6" t="str">
        <f>_xlfn.IFNA(IF(IF($AH706=AP$5,VLOOKUP(AK706,buff!$K:$L,2,FALSE),"")=0,"",IF($AH706=AP$5,VLOOKUP(AK706,buff!$K:$L,2,FALSE),"")),"")</f>
        <v/>
      </c>
      <c r="AQ706" s="6" t="str">
        <f>_xlfn.IFNA(IF(IF($AH706=AQ$5,VLOOKUP(AL706,buff!$K:$L,2,FALSE),"")=0,"",IF($AH706=AQ$5,VLOOKUP(AL706,buff!$K:$L,2,FALSE),"")),"")</f>
        <v/>
      </c>
      <c r="AR706" s="6" t="str">
        <f>_xlfn.IFNA(IF(IF($AH706=AR$5,VLOOKUP(AM706,buff!$K:$L,2,FALSE),"")=0,"",IF($AH706=AR$5,VLOOKUP(AM706,buff!$K:$L,2,FALSE),"")),"")</f>
        <v/>
      </c>
      <c r="AS706" s="6" t="str">
        <f>_xlfn.IFNA(IF(IF($AH706=AS$5,VLOOKUP(AI706,buff!$K:$L,2,FALSE),"")=0,"",IF($AH706=AS$5,VLOOKUP(AI706,buff!$K:$L,2,FALSE),"")),"")</f>
        <v/>
      </c>
      <c r="AT706" s="6" t="str">
        <f>_xlfn.IFNA(IF(IF($AH706=AT$5,VLOOKUP(AJ706,buff!$K:$L,2,FALSE),"")=0,"",IF($AH706=AT$5,VLOOKUP(AJ706,buff!$K:$L,2,FALSE),"")),"")</f>
        <v/>
      </c>
      <c r="AU706" s="6" t="str">
        <f>_xlfn.IFNA(IF(IF($AH706=AU$5,VLOOKUP(AK706,buff!$K:$L,2,FALSE),"")=0,"",IF($AH706=AU$5,VLOOKUP(AK706,buff!$K:$L,2,FALSE),"")),"")</f>
        <v/>
      </c>
      <c r="AV706" s="6" t="str">
        <f>_xlfn.IFNA(IF(IF($AH706=AV$5,VLOOKUP(AL706,buff!$K:$L,2,FALSE),"")=0,"",IF($AH706=AV$5,VLOOKUP(AL706,buff!$K:$L,2,FALSE),"")),"")</f>
        <v/>
      </c>
      <c r="AW706" s="6" t="str">
        <f>_xlfn.IFNA(IF(IF($AH706=AW$5,VLOOKUP(AM706,buff!$K:$L,2,FALSE),"")=0,"",IF($AH706=AW$5,VLOOKUP(AM706,buff!$K:$L,2,FALSE),"")),"")</f>
        <v/>
      </c>
      <c r="AX706" s="6" t="e">
        <f>VLOOKUP(AI706,buff!K:P,6,FALSE)</f>
        <v>#N/A</v>
      </c>
      <c r="AY706" t="e">
        <f t="shared" si="193"/>
        <v>#N/A</v>
      </c>
      <c r="AZ706" t="e">
        <f t="shared" si="193"/>
        <v>#N/A</v>
      </c>
      <c r="BA706">
        <f t="shared" si="194"/>
        <v>2</v>
      </c>
      <c r="BB706">
        <f t="shared" si="195"/>
        <v>1</v>
      </c>
    </row>
    <row r="707" spans="1:54" x14ac:dyDescent="0.15">
      <c r="A707" t="str">
        <f t="shared" si="184"/>
        <v>岚汐主动技能3等级1</v>
      </c>
      <c r="B707" s="8">
        <v>701</v>
      </c>
      <c r="C707" s="8" t="str">
        <f>VLOOKUP(G707,角色!A:B,2,FALSE)</f>
        <v>岚汐</v>
      </c>
      <c r="D707" s="8" t="str">
        <f t="shared" si="190"/>
        <v>主动技能3</v>
      </c>
      <c r="E707" s="8">
        <f t="shared" si="185"/>
        <v>1</v>
      </c>
      <c r="F707" s="8">
        <f t="shared" si="186"/>
        <v>3</v>
      </c>
      <c r="G707" s="8">
        <f t="shared" si="187"/>
        <v>12</v>
      </c>
      <c r="H707" s="4" t="s">
        <v>470</v>
      </c>
      <c r="I707" s="24" t="str">
        <f t="shared" ref="I707:I726" si="200">"对敌方后排单体造成125%攻击力（+"&amp;AB707&amp;"）点伤害。并附带流血。"</f>
        <v>对敌方后排单体造成125%攻击力（+152）点伤害。并附带流血。</v>
      </c>
      <c r="J707" s="4" t="s">
        <v>305</v>
      </c>
      <c r="K707" s="1" t="s">
        <v>104</v>
      </c>
      <c r="L707" s="4" t="s">
        <v>107</v>
      </c>
      <c r="M707" s="4"/>
      <c r="N707" s="4">
        <v>100</v>
      </c>
      <c r="O707" s="4"/>
      <c r="T707" s="6" t="str">
        <f t="shared" si="188"/>
        <v>1:100:2:0</v>
      </c>
      <c r="U707" s="6" t="str">
        <f t="shared" si="189"/>
        <v/>
      </c>
      <c r="Y707">
        <f t="shared" si="199"/>
        <v>100</v>
      </c>
      <c r="Z707">
        <v>125</v>
      </c>
      <c r="AA707" s="23">
        <v>50</v>
      </c>
      <c r="AB707" s="23">
        <f>INT(VLOOKUP(VLOOKUP($C707,角色技能升级比率表!$B:$C,2,FALSE),角色属性概况!E:F,2,FALSE)*VLOOKUP(E707,角色属性概况!I:M,3,FALSE)*AA707/100)</f>
        <v>152</v>
      </c>
      <c r="AE707">
        <v>0</v>
      </c>
      <c r="AF707" s="23">
        <f t="shared" si="191"/>
        <v>3</v>
      </c>
      <c r="AG707" s="23">
        <f t="shared" si="192"/>
        <v>2</v>
      </c>
      <c r="AH707" t="s">
        <v>118</v>
      </c>
      <c r="AI707" t="s">
        <v>1559</v>
      </c>
      <c r="AN707" s="6" t="str">
        <f>_xlfn.IFNA(IF(IF($AH707=AN$5,VLOOKUP(AI707,buff!$K:$L,2,FALSE),"")=0,"",IF($AH707=AN$5,VLOOKUP(AI707,buff!$K:$L,2,FALSE),"")),"")</f>
        <v>1:100:2:0</v>
      </c>
      <c r="AO707" s="6" t="str">
        <f>_xlfn.IFNA(IF(IF($AH707=AO$5,VLOOKUP(AJ707,buff!$K:$L,2,FALSE),"")=0,"",IF($AH707=AO$5,VLOOKUP(AJ707,buff!$K:$L,2,FALSE),"")),"")</f>
        <v/>
      </c>
      <c r="AP707" s="6" t="str">
        <f>_xlfn.IFNA(IF(IF($AH707=AP$5,VLOOKUP(AK707,buff!$K:$L,2,FALSE),"")=0,"",IF($AH707=AP$5,VLOOKUP(AK707,buff!$K:$L,2,FALSE),"")),"")</f>
        <v/>
      </c>
      <c r="AQ707" s="6" t="str">
        <f>_xlfn.IFNA(IF(IF($AH707=AQ$5,VLOOKUP(AL707,buff!$K:$L,2,FALSE),"")=0,"",IF($AH707=AQ$5,VLOOKUP(AL707,buff!$K:$L,2,FALSE),"")),"")</f>
        <v/>
      </c>
      <c r="AR707" s="6" t="str">
        <f>_xlfn.IFNA(IF(IF($AH707=AR$5,VLOOKUP(AM707,buff!$K:$L,2,FALSE),"")=0,"",IF($AH707=AR$5,VLOOKUP(AM707,buff!$K:$L,2,FALSE),"")),"")</f>
        <v/>
      </c>
      <c r="AS707" s="6" t="str">
        <f>_xlfn.IFNA(IF(IF($AH707=AS$5,VLOOKUP(AI707,buff!$K:$L,2,FALSE),"")=0,"",IF($AH707=AS$5,VLOOKUP(AI707,buff!$K:$L,2,FALSE),"")),"")</f>
        <v/>
      </c>
      <c r="AT707" s="6" t="str">
        <f>_xlfn.IFNA(IF(IF($AH707=AT$5,VLOOKUP(AJ707,buff!$K:$L,2,FALSE),"")=0,"",IF($AH707=AT$5,VLOOKUP(AJ707,buff!$K:$L,2,FALSE),"")),"")</f>
        <v/>
      </c>
      <c r="AU707" s="6" t="str">
        <f>_xlfn.IFNA(IF(IF($AH707=AU$5,VLOOKUP(AK707,buff!$K:$L,2,FALSE),"")=0,"",IF($AH707=AU$5,VLOOKUP(AK707,buff!$K:$L,2,FALSE),"")),"")</f>
        <v/>
      </c>
      <c r="AV707" s="6" t="str">
        <f>_xlfn.IFNA(IF(IF($AH707=AV$5,VLOOKUP(AL707,buff!$K:$L,2,FALSE),"")=0,"",IF($AH707=AV$5,VLOOKUP(AL707,buff!$K:$L,2,FALSE),"")),"")</f>
        <v/>
      </c>
      <c r="AW707" s="6" t="str">
        <f>_xlfn.IFNA(IF(IF($AH707=AW$5,VLOOKUP(AM707,buff!$K:$L,2,FALSE),"")=0,"",IF($AH707=AW$5,VLOOKUP(AM707,buff!$K:$L,2,FALSE),"")),"")</f>
        <v/>
      </c>
      <c r="AX707" s="6">
        <f>VLOOKUP(AI707,buff!K:P,6,FALSE)</f>
        <v>0</v>
      </c>
      <c r="AY707">
        <f t="shared" si="193"/>
        <v>0</v>
      </c>
      <c r="AZ707">
        <f t="shared" si="193"/>
        <v>0</v>
      </c>
      <c r="BA707">
        <f t="shared" si="194"/>
        <v>3</v>
      </c>
      <c r="BB707">
        <f t="shared" si="195"/>
        <v>2</v>
      </c>
    </row>
    <row r="708" spans="1:54" x14ac:dyDescent="0.15">
      <c r="A708" t="str">
        <f t="shared" si="184"/>
        <v>岚汐主动技能3等级2</v>
      </c>
      <c r="B708" s="8">
        <v>702</v>
      </c>
      <c r="C708" s="8" t="str">
        <f>VLOOKUP(G708,角色!A:B,2,FALSE)</f>
        <v>岚汐</v>
      </c>
      <c r="D708" s="8" t="str">
        <f t="shared" si="190"/>
        <v>主动技能3</v>
      </c>
      <c r="E708" s="8">
        <f t="shared" si="185"/>
        <v>2</v>
      </c>
      <c r="F708" s="8">
        <f t="shared" si="186"/>
        <v>3</v>
      </c>
      <c r="G708" s="8">
        <f t="shared" si="187"/>
        <v>12</v>
      </c>
      <c r="H708" s="4" t="s">
        <v>470</v>
      </c>
      <c r="I708" s="24" t="str">
        <f t="shared" si="200"/>
        <v>对敌方后排单体造成125%攻击力（+224）点伤害。并附带流血。</v>
      </c>
      <c r="J708" s="4" t="s">
        <v>305</v>
      </c>
      <c r="K708" s="1" t="s">
        <v>104</v>
      </c>
      <c r="L708" s="4" t="s">
        <v>107</v>
      </c>
      <c r="M708" s="4"/>
      <c r="N708" s="4">
        <v>100</v>
      </c>
      <c r="O708" s="4"/>
      <c r="T708" s="6" t="str">
        <f t="shared" si="188"/>
        <v>1:100:2:0</v>
      </c>
      <c r="U708" s="6" t="str">
        <f t="shared" si="189"/>
        <v/>
      </c>
      <c r="Y708">
        <f t="shared" si="199"/>
        <v>100</v>
      </c>
      <c r="Z708">
        <v>125</v>
      </c>
      <c r="AA708" s="23">
        <v>50</v>
      </c>
      <c r="AB708" s="23">
        <f>INT(VLOOKUP(VLOOKUP($C708,角色技能升级比率表!$B:$C,2,FALSE),角色属性概况!E:F,2,FALSE)*VLOOKUP(E708,角色属性概况!I:M,3,FALSE)*AA708/100)</f>
        <v>224</v>
      </c>
      <c r="AE708">
        <v>0</v>
      </c>
      <c r="AF708" s="23">
        <f t="shared" si="191"/>
        <v>3</v>
      </c>
      <c r="AG708" s="23">
        <f t="shared" si="192"/>
        <v>2</v>
      </c>
      <c r="AH708" t="s">
        <v>118</v>
      </c>
      <c r="AI708" t="s">
        <v>1559</v>
      </c>
      <c r="AN708" s="6" t="str">
        <f>_xlfn.IFNA(IF(IF($AH708=AN$5,VLOOKUP(AI708,buff!$K:$L,2,FALSE),"")=0,"",IF($AH708=AN$5,VLOOKUP(AI708,buff!$K:$L,2,FALSE),"")),"")</f>
        <v>1:100:2:0</v>
      </c>
      <c r="AO708" s="6" t="str">
        <f>_xlfn.IFNA(IF(IF($AH708=AO$5,VLOOKUP(AJ708,buff!$K:$L,2,FALSE),"")=0,"",IF($AH708=AO$5,VLOOKUP(AJ708,buff!$K:$L,2,FALSE),"")),"")</f>
        <v/>
      </c>
      <c r="AP708" s="6" t="str">
        <f>_xlfn.IFNA(IF(IF($AH708=AP$5,VLOOKUP(AK708,buff!$K:$L,2,FALSE),"")=0,"",IF($AH708=AP$5,VLOOKUP(AK708,buff!$K:$L,2,FALSE),"")),"")</f>
        <v/>
      </c>
      <c r="AQ708" s="6" t="str">
        <f>_xlfn.IFNA(IF(IF($AH708=AQ$5,VLOOKUP(AL708,buff!$K:$L,2,FALSE),"")=0,"",IF($AH708=AQ$5,VLOOKUP(AL708,buff!$K:$L,2,FALSE),"")),"")</f>
        <v/>
      </c>
      <c r="AR708" s="6" t="str">
        <f>_xlfn.IFNA(IF(IF($AH708=AR$5,VLOOKUP(AM708,buff!$K:$L,2,FALSE),"")=0,"",IF($AH708=AR$5,VLOOKUP(AM708,buff!$K:$L,2,FALSE),"")),"")</f>
        <v/>
      </c>
      <c r="AS708" s="6" t="str">
        <f>_xlfn.IFNA(IF(IF($AH708=AS$5,VLOOKUP(AI708,buff!$K:$L,2,FALSE),"")=0,"",IF($AH708=AS$5,VLOOKUP(AI708,buff!$K:$L,2,FALSE),"")),"")</f>
        <v/>
      </c>
      <c r="AT708" s="6" t="str">
        <f>_xlfn.IFNA(IF(IF($AH708=AT$5,VLOOKUP(AJ708,buff!$K:$L,2,FALSE),"")=0,"",IF($AH708=AT$5,VLOOKUP(AJ708,buff!$K:$L,2,FALSE),"")),"")</f>
        <v/>
      </c>
      <c r="AU708" s="6" t="str">
        <f>_xlfn.IFNA(IF(IF($AH708=AU$5,VLOOKUP(AK708,buff!$K:$L,2,FALSE),"")=0,"",IF($AH708=AU$5,VLOOKUP(AK708,buff!$K:$L,2,FALSE),"")),"")</f>
        <v/>
      </c>
      <c r="AV708" s="6" t="str">
        <f>_xlfn.IFNA(IF(IF($AH708=AV$5,VLOOKUP(AL708,buff!$K:$L,2,FALSE),"")=0,"",IF($AH708=AV$5,VLOOKUP(AL708,buff!$K:$L,2,FALSE),"")),"")</f>
        <v/>
      </c>
      <c r="AW708" s="6" t="str">
        <f>_xlfn.IFNA(IF(IF($AH708=AW$5,VLOOKUP(AM708,buff!$K:$L,2,FALSE),"")=0,"",IF($AH708=AW$5,VLOOKUP(AM708,buff!$K:$L,2,FALSE),"")),"")</f>
        <v/>
      </c>
      <c r="AX708" s="6">
        <f>VLOOKUP(AI708,buff!K:P,6,FALSE)</f>
        <v>0</v>
      </c>
      <c r="AY708">
        <f t="shared" si="193"/>
        <v>0</v>
      </c>
      <c r="AZ708">
        <f t="shared" si="193"/>
        <v>0</v>
      </c>
      <c r="BA708">
        <f t="shared" si="194"/>
        <v>3</v>
      </c>
      <c r="BB708">
        <f t="shared" si="195"/>
        <v>2</v>
      </c>
    </row>
    <row r="709" spans="1:54" x14ac:dyDescent="0.15">
      <c r="A709" t="str">
        <f t="shared" si="184"/>
        <v>岚汐主动技能3等级3</v>
      </c>
      <c r="B709" s="8">
        <v>703</v>
      </c>
      <c r="C709" s="8" t="str">
        <f>VLOOKUP(G709,角色!A:B,2,FALSE)</f>
        <v>岚汐</v>
      </c>
      <c r="D709" s="8" t="str">
        <f t="shared" si="190"/>
        <v>主动技能3</v>
      </c>
      <c r="E709" s="8">
        <f t="shared" si="185"/>
        <v>3</v>
      </c>
      <c r="F709" s="8">
        <f t="shared" si="186"/>
        <v>3</v>
      </c>
      <c r="G709" s="8">
        <f t="shared" si="187"/>
        <v>12</v>
      </c>
      <c r="H709" s="4" t="s">
        <v>470</v>
      </c>
      <c r="I709" s="24" t="str">
        <f t="shared" si="200"/>
        <v>对敌方后排单体造成125%攻击力（+296）点伤害。并附带流血。</v>
      </c>
      <c r="J709" s="4" t="s">
        <v>305</v>
      </c>
      <c r="K709" s="1" t="s">
        <v>104</v>
      </c>
      <c r="L709" s="4" t="s">
        <v>107</v>
      </c>
      <c r="M709" s="4"/>
      <c r="N709" s="4">
        <v>100</v>
      </c>
      <c r="O709" s="4"/>
      <c r="T709" s="6" t="str">
        <f t="shared" si="188"/>
        <v>1:100:2:0</v>
      </c>
      <c r="U709" s="6" t="str">
        <f t="shared" si="189"/>
        <v/>
      </c>
      <c r="Y709">
        <f t="shared" si="199"/>
        <v>100</v>
      </c>
      <c r="Z709">
        <v>125</v>
      </c>
      <c r="AA709" s="23">
        <v>50</v>
      </c>
      <c r="AB709" s="23">
        <f>INT(VLOOKUP(VLOOKUP($C709,角色技能升级比率表!$B:$C,2,FALSE),角色属性概况!E:F,2,FALSE)*VLOOKUP(E709,角色属性概况!I:M,3,FALSE)*AA709/100)</f>
        <v>296</v>
      </c>
      <c r="AE709">
        <v>0</v>
      </c>
      <c r="AF709" s="23">
        <f t="shared" si="191"/>
        <v>3</v>
      </c>
      <c r="AG709" s="23">
        <f t="shared" si="192"/>
        <v>2</v>
      </c>
      <c r="AH709" t="s">
        <v>118</v>
      </c>
      <c r="AI709" t="s">
        <v>1559</v>
      </c>
      <c r="AN709" s="6" t="str">
        <f>_xlfn.IFNA(IF(IF($AH709=AN$5,VLOOKUP(AI709,buff!$K:$L,2,FALSE),"")=0,"",IF($AH709=AN$5,VLOOKUP(AI709,buff!$K:$L,2,FALSE),"")),"")</f>
        <v>1:100:2:0</v>
      </c>
      <c r="AO709" s="6" t="str">
        <f>_xlfn.IFNA(IF(IF($AH709=AO$5,VLOOKUP(AJ709,buff!$K:$L,2,FALSE),"")=0,"",IF($AH709=AO$5,VLOOKUP(AJ709,buff!$K:$L,2,FALSE),"")),"")</f>
        <v/>
      </c>
      <c r="AP709" s="6" t="str">
        <f>_xlfn.IFNA(IF(IF($AH709=AP$5,VLOOKUP(AK709,buff!$K:$L,2,FALSE),"")=0,"",IF($AH709=AP$5,VLOOKUP(AK709,buff!$K:$L,2,FALSE),"")),"")</f>
        <v/>
      </c>
      <c r="AQ709" s="6" t="str">
        <f>_xlfn.IFNA(IF(IF($AH709=AQ$5,VLOOKUP(AL709,buff!$K:$L,2,FALSE),"")=0,"",IF($AH709=AQ$5,VLOOKUP(AL709,buff!$K:$L,2,FALSE),"")),"")</f>
        <v/>
      </c>
      <c r="AR709" s="6" t="str">
        <f>_xlfn.IFNA(IF(IF($AH709=AR$5,VLOOKUP(AM709,buff!$K:$L,2,FALSE),"")=0,"",IF($AH709=AR$5,VLOOKUP(AM709,buff!$K:$L,2,FALSE),"")),"")</f>
        <v/>
      </c>
      <c r="AS709" s="6" t="str">
        <f>_xlfn.IFNA(IF(IF($AH709=AS$5,VLOOKUP(AI709,buff!$K:$L,2,FALSE),"")=0,"",IF($AH709=AS$5,VLOOKUP(AI709,buff!$K:$L,2,FALSE),"")),"")</f>
        <v/>
      </c>
      <c r="AT709" s="6" t="str">
        <f>_xlfn.IFNA(IF(IF($AH709=AT$5,VLOOKUP(AJ709,buff!$K:$L,2,FALSE),"")=0,"",IF($AH709=AT$5,VLOOKUP(AJ709,buff!$K:$L,2,FALSE),"")),"")</f>
        <v/>
      </c>
      <c r="AU709" s="6" t="str">
        <f>_xlfn.IFNA(IF(IF($AH709=AU$5,VLOOKUP(AK709,buff!$K:$L,2,FALSE),"")=0,"",IF($AH709=AU$5,VLOOKUP(AK709,buff!$K:$L,2,FALSE),"")),"")</f>
        <v/>
      </c>
      <c r="AV709" s="6" t="str">
        <f>_xlfn.IFNA(IF(IF($AH709=AV$5,VLOOKUP(AL709,buff!$K:$L,2,FALSE),"")=0,"",IF($AH709=AV$5,VLOOKUP(AL709,buff!$K:$L,2,FALSE),"")),"")</f>
        <v/>
      </c>
      <c r="AW709" s="6" t="str">
        <f>_xlfn.IFNA(IF(IF($AH709=AW$5,VLOOKUP(AM709,buff!$K:$L,2,FALSE),"")=0,"",IF($AH709=AW$5,VLOOKUP(AM709,buff!$K:$L,2,FALSE),"")),"")</f>
        <v/>
      </c>
      <c r="AX709" s="6">
        <f>VLOOKUP(AI709,buff!K:P,6,FALSE)</f>
        <v>0</v>
      </c>
      <c r="AY709">
        <f t="shared" si="193"/>
        <v>0</v>
      </c>
      <c r="AZ709">
        <f t="shared" si="193"/>
        <v>0</v>
      </c>
      <c r="BA709">
        <f t="shared" si="194"/>
        <v>3</v>
      </c>
      <c r="BB709">
        <f t="shared" si="195"/>
        <v>2</v>
      </c>
    </row>
    <row r="710" spans="1:54" x14ac:dyDescent="0.15">
      <c r="A710" t="str">
        <f t="shared" ref="A710:A773" si="201">C710&amp;D710&amp;$E$6&amp;E710</f>
        <v>岚汐主动技能3等级4</v>
      </c>
      <c r="B710" s="8">
        <v>704</v>
      </c>
      <c r="C710" s="8" t="str">
        <f>VLOOKUP(G710,角色!A:B,2,FALSE)</f>
        <v>岚汐</v>
      </c>
      <c r="D710" s="8" t="str">
        <f t="shared" si="190"/>
        <v>主动技能3</v>
      </c>
      <c r="E710" s="8">
        <f t="shared" ref="E710:E773" si="202">IF(E709=E$5,1,E709+1)</f>
        <v>4</v>
      </c>
      <c r="F710" s="8">
        <f t="shared" ref="F710:F773" si="203">IF(E710=1,IF(F709=$F$5,1,F709+1),F709)</f>
        <v>3</v>
      </c>
      <c r="G710" s="8">
        <f t="shared" ref="G710:G773" si="204">IF((F710=1)*(E710=1),G709+1,G709)</f>
        <v>12</v>
      </c>
      <c r="H710" s="4" t="s">
        <v>470</v>
      </c>
      <c r="I710" s="24" t="str">
        <f t="shared" si="200"/>
        <v>对敌方后排单体造成125%攻击力（+367）点伤害。并附带流血。</v>
      </c>
      <c r="J710" s="4" t="s">
        <v>305</v>
      </c>
      <c r="K710" s="1" t="s">
        <v>104</v>
      </c>
      <c r="L710" s="4" t="s">
        <v>107</v>
      </c>
      <c r="M710" s="4"/>
      <c r="N710" s="4">
        <v>100</v>
      </c>
      <c r="O710" s="4"/>
      <c r="T710" s="6" t="str">
        <f t="shared" ref="T710:T773" si="205">IF(AN710="","",AN710)&amp;IF(AO710="","","|"&amp;AO710)&amp;IF(AP710="","","|"&amp;AP710)&amp;IF(AQ710="","","|"&amp;AQ710)&amp;IF(AR710="","","|"&amp;AR710)</f>
        <v>1:100:2:0</v>
      </c>
      <c r="U710" s="6" t="str">
        <f t="shared" ref="U710:U773" si="206">IF(AS710="","",AS710)&amp;IF(AT710="","","|"&amp;AT710)&amp;IF(AU710="","","|"&amp;AU710)&amp;IF(AV710="","","|"&amp;AV710)&amp;IF(AW710="","","|"&amp;AW710)</f>
        <v/>
      </c>
      <c r="Y710">
        <f t="shared" si="199"/>
        <v>100</v>
      </c>
      <c r="Z710">
        <v>125</v>
      </c>
      <c r="AA710" s="23">
        <v>50</v>
      </c>
      <c r="AB710" s="23">
        <f>INT(VLOOKUP(VLOOKUP($C710,角色技能升级比率表!$B:$C,2,FALSE),角色属性概况!E:F,2,FALSE)*VLOOKUP(E710,角色属性概况!I:M,3,FALSE)*AA710/100)</f>
        <v>367</v>
      </c>
      <c r="AE710">
        <v>0</v>
      </c>
      <c r="AF710" s="23">
        <f t="shared" si="191"/>
        <v>3</v>
      </c>
      <c r="AG710" s="23">
        <f t="shared" si="192"/>
        <v>2</v>
      </c>
      <c r="AH710" t="s">
        <v>118</v>
      </c>
      <c r="AI710" t="s">
        <v>1559</v>
      </c>
      <c r="AN710" s="6" t="str">
        <f>_xlfn.IFNA(IF(IF($AH710=AN$5,VLOOKUP(AI710,buff!$K:$L,2,FALSE),"")=0,"",IF($AH710=AN$5,VLOOKUP(AI710,buff!$K:$L,2,FALSE),"")),"")</f>
        <v>1:100:2:0</v>
      </c>
      <c r="AO710" s="6" t="str">
        <f>_xlfn.IFNA(IF(IF($AH710=AO$5,VLOOKUP(AJ710,buff!$K:$L,2,FALSE),"")=0,"",IF($AH710=AO$5,VLOOKUP(AJ710,buff!$K:$L,2,FALSE),"")),"")</f>
        <v/>
      </c>
      <c r="AP710" s="6" t="str">
        <f>_xlfn.IFNA(IF(IF($AH710=AP$5,VLOOKUP(AK710,buff!$K:$L,2,FALSE),"")=0,"",IF($AH710=AP$5,VLOOKUP(AK710,buff!$K:$L,2,FALSE),"")),"")</f>
        <v/>
      </c>
      <c r="AQ710" s="6" t="str">
        <f>_xlfn.IFNA(IF(IF($AH710=AQ$5,VLOOKUP(AL710,buff!$K:$L,2,FALSE),"")=0,"",IF($AH710=AQ$5,VLOOKUP(AL710,buff!$K:$L,2,FALSE),"")),"")</f>
        <v/>
      </c>
      <c r="AR710" s="6" t="str">
        <f>_xlfn.IFNA(IF(IF($AH710=AR$5,VLOOKUP(AM710,buff!$K:$L,2,FALSE),"")=0,"",IF($AH710=AR$5,VLOOKUP(AM710,buff!$K:$L,2,FALSE),"")),"")</f>
        <v/>
      </c>
      <c r="AS710" s="6" t="str">
        <f>_xlfn.IFNA(IF(IF($AH710=AS$5,VLOOKUP(AI710,buff!$K:$L,2,FALSE),"")=0,"",IF($AH710=AS$5,VLOOKUP(AI710,buff!$K:$L,2,FALSE),"")),"")</f>
        <v/>
      </c>
      <c r="AT710" s="6" t="str">
        <f>_xlfn.IFNA(IF(IF($AH710=AT$5,VLOOKUP(AJ710,buff!$K:$L,2,FALSE),"")=0,"",IF($AH710=AT$5,VLOOKUP(AJ710,buff!$K:$L,2,FALSE),"")),"")</f>
        <v/>
      </c>
      <c r="AU710" s="6" t="str">
        <f>_xlfn.IFNA(IF(IF($AH710=AU$5,VLOOKUP(AK710,buff!$K:$L,2,FALSE),"")=0,"",IF($AH710=AU$5,VLOOKUP(AK710,buff!$K:$L,2,FALSE),"")),"")</f>
        <v/>
      </c>
      <c r="AV710" s="6" t="str">
        <f>_xlfn.IFNA(IF(IF($AH710=AV$5,VLOOKUP(AL710,buff!$K:$L,2,FALSE),"")=0,"",IF($AH710=AV$5,VLOOKUP(AL710,buff!$K:$L,2,FALSE),"")),"")</f>
        <v/>
      </c>
      <c r="AW710" s="6" t="str">
        <f>_xlfn.IFNA(IF(IF($AH710=AW$5,VLOOKUP(AM710,buff!$K:$L,2,FALSE),"")=0,"",IF($AH710=AW$5,VLOOKUP(AM710,buff!$K:$L,2,FALSE),"")),"")</f>
        <v/>
      </c>
      <c r="AX710" s="6">
        <f>VLOOKUP(AI710,buff!K:P,6,FALSE)</f>
        <v>0</v>
      </c>
      <c r="AY710">
        <f t="shared" si="193"/>
        <v>0</v>
      </c>
      <c r="AZ710">
        <f t="shared" si="193"/>
        <v>0</v>
      </c>
      <c r="BA710">
        <f t="shared" si="194"/>
        <v>3</v>
      </c>
      <c r="BB710">
        <f t="shared" si="195"/>
        <v>2</v>
      </c>
    </row>
    <row r="711" spans="1:54" x14ac:dyDescent="0.15">
      <c r="A711" t="str">
        <f t="shared" si="201"/>
        <v>岚汐主动技能3等级5</v>
      </c>
      <c r="B711" s="8">
        <v>705</v>
      </c>
      <c r="C711" s="8" t="str">
        <f>VLOOKUP(G711,角色!A:B,2,FALSE)</f>
        <v>岚汐</v>
      </c>
      <c r="D711" s="8" t="str">
        <f t="shared" si="190"/>
        <v>主动技能3</v>
      </c>
      <c r="E711" s="8">
        <f t="shared" si="202"/>
        <v>5</v>
      </c>
      <c r="F711" s="8">
        <f t="shared" si="203"/>
        <v>3</v>
      </c>
      <c r="G711" s="8">
        <f t="shared" si="204"/>
        <v>12</v>
      </c>
      <c r="H711" s="4" t="s">
        <v>470</v>
      </c>
      <c r="I711" s="24" t="str">
        <f t="shared" si="200"/>
        <v>对敌方后排单体造成125%攻击力（+452）点伤害。并附带流血。</v>
      </c>
      <c r="J711" s="4" t="s">
        <v>305</v>
      </c>
      <c r="K711" s="1" t="s">
        <v>104</v>
      </c>
      <c r="L711" s="4" t="s">
        <v>107</v>
      </c>
      <c r="M711" s="4"/>
      <c r="N711" s="4">
        <v>100</v>
      </c>
      <c r="O711" s="4"/>
      <c r="T711" s="6" t="str">
        <f t="shared" si="205"/>
        <v>1:100:2:0</v>
      </c>
      <c r="U711" s="6" t="str">
        <f t="shared" si="206"/>
        <v/>
      </c>
      <c r="Y711">
        <f t="shared" si="199"/>
        <v>100</v>
      </c>
      <c r="Z711">
        <v>125</v>
      </c>
      <c r="AA711" s="23">
        <v>50</v>
      </c>
      <c r="AB711" s="23">
        <f>INT(VLOOKUP(VLOOKUP($C711,角色技能升级比率表!$B:$C,2,FALSE),角色属性概况!E:F,2,FALSE)*VLOOKUP(E711,角色属性概况!I:M,3,FALSE)*AA711/100)</f>
        <v>452</v>
      </c>
      <c r="AE711">
        <v>0</v>
      </c>
      <c r="AF711" s="23">
        <f t="shared" si="191"/>
        <v>3</v>
      </c>
      <c r="AG711" s="23">
        <f t="shared" si="192"/>
        <v>2</v>
      </c>
      <c r="AH711" t="s">
        <v>118</v>
      </c>
      <c r="AI711" t="s">
        <v>1559</v>
      </c>
      <c r="AN711" s="6" t="str">
        <f>_xlfn.IFNA(IF(IF($AH711=AN$5,VLOOKUP(AI711,buff!$K:$L,2,FALSE),"")=0,"",IF($AH711=AN$5,VLOOKUP(AI711,buff!$K:$L,2,FALSE),"")),"")</f>
        <v>1:100:2:0</v>
      </c>
      <c r="AO711" s="6" t="str">
        <f>_xlfn.IFNA(IF(IF($AH711=AO$5,VLOOKUP(AJ711,buff!$K:$L,2,FALSE),"")=0,"",IF($AH711=AO$5,VLOOKUP(AJ711,buff!$K:$L,2,FALSE),"")),"")</f>
        <v/>
      </c>
      <c r="AP711" s="6" t="str">
        <f>_xlfn.IFNA(IF(IF($AH711=AP$5,VLOOKUP(AK711,buff!$K:$L,2,FALSE),"")=0,"",IF($AH711=AP$5,VLOOKUP(AK711,buff!$K:$L,2,FALSE),"")),"")</f>
        <v/>
      </c>
      <c r="AQ711" s="6" t="str">
        <f>_xlfn.IFNA(IF(IF($AH711=AQ$5,VLOOKUP(AL711,buff!$K:$L,2,FALSE),"")=0,"",IF($AH711=AQ$5,VLOOKUP(AL711,buff!$K:$L,2,FALSE),"")),"")</f>
        <v/>
      </c>
      <c r="AR711" s="6" t="str">
        <f>_xlfn.IFNA(IF(IF($AH711=AR$5,VLOOKUP(AM711,buff!$K:$L,2,FALSE),"")=0,"",IF($AH711=AR$5,VLOOKUP(AM711,buff!$K:$L,2,FALSE),"")),"")</f>
        <v/>
      </c>
      <c r="AS711" s="6" t="str">
        <f>_xlfn.IFNA(IF(IF($AH711=AS$5,VLOOKUP(AI711,buff!$K:$L,2,FALSE),"")=0,"",IF($AH711=AS$5,VLOOKUP(AI711,buff!$K:$L,2,FALSE),"")),"")</f>
        <v/>
      </c>
      <c r="AT711" s="6" t="str">
        <f>_xlfn.IFNA(IF(IF($AH711=AT$5,VLOOKUP(AJ711,buff!$K:$L,2,FALSE),"")=0,"",IF($AH711=AT$5,VLOOKUP(AJ711,buff!$K:$L,2,FALSE),"")),"")</f>
        <v/>
      </c>
      <c r="AU711" s="6" t="str">
        <f>_xlfn.IFNA(IF(IF($AH711=AU$5,VLOOKUP(AK711,buff!$K:$L,2,FALSE),"")=0,"",IF($AH711=AU$5,VLOOKUP(AK711,buff!$K:$L,2,FALSE),"")),"")</f>
        <v/>
      </c>
      <c r="AV711" s="6" t="str">
        <f>_xlfn.IFNA(IF(IF($AH711=AV$5,VLOOKUP(AL711,buff!$K:$L,2,FALSE),"")=0,"",IF($AH711=AV$5,VLOOKUP(AL711,buff!$K:$L,2,FALSE),"")),"")</f>
        <v/>
      </c>
      <c r="AW711" s="6" t="str">
        <f>_xlfn.IFNA(IF(IF($AH711=AW$5,VLOOKUP(AM711,buff!$K:$L,2,FALSE),"")=0,"",IF($AH711=AW$5,VLOOKUP(AM711,buff!$K:$L,2,FALSE),"")),"")</f>
        <v/>
      </c>
      <c r="AX711" s="6">
        <f>VLOOKUP(AI711,buff!K:P,6,FALSE)</f>
        <v>0</v>
      </c>
      <c r="AY711">
        <f t="shared" si="193"/>
        <v>0</v>
      </c>
      <c r="AZ711">
        <f t="shared" si="193"/>
        <v>0</v>
      </c>
      <c r="BA711">
        <f t="shared" si="194"/>
        <v>3</v>
      </c>
      <c r="BB711">
        <f t="shared" si="195"/>
        <v>2</v>
      </c>
    </row>
    <row r="712" spans="1:54" x14ac:dyDescent="0.15">
      <c r="A712" t="str">
        <f t="shared" si="201"/>
        <v>岚汐主动技能3等级6</v>
      </c>
      <c r="B712" s="8">
        <v>706</v>
      </c>
      <c r="C712" s="8" t="str">
        <f>VLOOKUP(G712,角色!A:B,2,FALSE)</f>
        <v>岚汐</v>
      </c>
      <c r="D712" s="8" t="str">
        <f t="shared" ref="D712:D775" si="207">$D$4&amp;F712</f>
        <v>主动技能3</v>
      </c>
      <c r="E712" s="8">
        <f t="shared" si="202"/>
        <v>6</v>
      </c>
      <c r="F712" s="8">
        <f t="shared" si="203"/>
        <v>3</v>
      </c>
      <c r="G712" s="8">
        <f t="shared" si="204"/>
        <v>12</v>
      </c>
      <c r="H712" s="4" t="s">
        <v>470</v>
      </c>
      <c r="I712" s="24" t="str">
        <f t="shared" si="200"/>
        <v>对敌方后排单体造成125%攻击力（+557）点伤害。并附带流血。</v>
      </c>
      <c r="J712" s="4" t="s">
        <v>305</v>
      </c>
      <c r="K712" s="1" t="s">
        <v>104</v>
      </c>
      <c r="L712" s="4" t="s">
        <v>107</v>
      </c>
      <c r="M712" s="4"/>
      <c r="N712" s="4">
        <v>100</v>
      </c>
      <c r="O712" s="4"/>
      <c r="T712" s="6" t="str">
        <f t="shared" si="205"/>
        <v>1:100:2:0</v>
      </c>
      <c r="U712" s="6" t="str">
        <f t="shared" si="206"/>
        <v/>
      </c>
      <c r="Y712">
        <f t="shared" si="199"/>
        <v>100</v>
      </c>
      <c r="Z712">
        <v>125</v>
      </c>
      <c r="AA712" s="23">
        <v>50</v>
      </c>
      <c r="AB712" s="23">
        <f>INT(VLOOKUP(VLOOKUP($C712,角色技能升级比率表!$B:$C,2,FALSE),角色属性概况!E:F,2,FALSE)*VLOOKUP(E712,角色属性概况!I:M,3,FALSE)*AA712/100)</f>
        <v>557</v>
      </c>
      <c r="AE712">
        <v>0</v>
      </c>
      <c r="AF712" s="23">
        <f t="shared" ref="AF712:AF775" si="208">BA712</f>
        <v>3</v>
      </c>
      <c r="AG712" s="23">
        <f t="shared" ref="AG712:AG775" si="209">BB712</f>
        <v>2</v>
      </c>
      <c r="AH712" t="s">
        <v>118</v>
      </c>
      <c r="AI712" t="s">
        <v>1559</v>
      </c>
      <c r="AN712" s="6" t="str">
        <f>_xlfn.IFNA(IF(IF($AH712=AN$5,VLOOKUP(AI712,buff!$K:$L,2,FALSE),"")=0,"",IF($AH712=AN$5,VLOOKUP(AI712,buff!$K:$L,2,FALSE),"")),"")</f>
        <v>1:100:2:0</v>
      </c>
      <c r="AO712" s="6" t="str">
        <f>_xlfn.IFNA(IF(IF($AH712=AO$5,VLOOKUP(AJ712,buff!$K:$L,2,FALSE),"")=0,"",IF($AH712=AO$5,VLOOKUP(AJ712,buff!$K:$L,2,FALSE),"")),"")</f>
        <v/>
      </c>
      <c r="AP712" s="6" t="str">
        <f>_xlfn.IFNA(IF(IF($AH712=AP$5,VLOOKUP(AK712,buff!$K:$L,2,FALSE),"")=0,"",IF($AH712=AP$5,VLOOKUP(AK712,buff!$K:$L,2,FALSE),"")),"")</f>
        <v/>
      </c>
      <c r="AQ712" s="6" t="str">
        <f>_xlfn.IFNA(IF(IF($AH712=AQ$5,VLOOKUP(AL712,buff!$K:$L,2,FALSE),"")=0,"",IF($AH712=AQ$5,VLOOKUP(AL712,buff!$K:$L,2,FALSE),"")),"")</f>
        <v/>
      </c>
      <c r="AR712" s="6" t="str">
        <f>_xlfn.IFNA(IF(IF($AH712=AR$5,VLOOKUP(AM712,buff!$K:$L,2,FALSE),"")=0,"",IF($AH712=AR$5,VLOOKUP(AM712,buff!$K:$L,2,FALSE),"")),"")</f>
        <v/>
      </c>
      <c r="AS712" s="6" t="str">
        <f>_xlfn.IFNA(IF(IF($AH712=AS$5,VLOOKUP(AI712,buff!$K:$L,2,FALSE),"")=0,"",IF($AH712=AS$5,VLOOKUP(AI712,buff!$K:$L,2,FALSE),"")),"")</f>
        <v/>
      </c>
      <c r="AT712" s="6" t="str">
        <f>_xlfn.IFNA(IF(IF($AH712=AT$5,VLOOKUP(AJ712,buff!$K:$L,2,FALSE),"")=0,"",IF($AH712=AT$5,VLOOKUP(AJ712,buff!$K:$L,2,FALSE),"")),"")</f>
        <v/>
      </c>
      <c r="AU712" s="6" t="str">
        <f>_xlfn.IFNA(IF(IF($AH712=AU$5,VLOOKUP(AK712,buff!$K:$L,2,FALSE),"")=0,"",IF($AH712=AU$5,VLOOKUP(AK712,buff!$K:$L,2,FALSE),"")),"")</f>
        <v/>
      </c>
      <c r="AV712" s="6" t="str">
        <f>_xlfn.IFNA(IF(IF($AH712=AV$5,VLOOKUP(AL712,buff!$K:$L,2,FALSE),"")=0,"",IF($AH712=AV$5,VLOOKUP(AL712,buff!$K:$L,2,FALSE),"")),"")</f>
        <v/>
      </c>
      <c r="AW712" s="6" t="str">
        <f>_xlfn.IFNA(IF(IF($AH712=AW$5,VLOOKUP(AM712,buff!$K:$L,2,FALSE),"")=0,"",IF($AH712=AW$5,VLOOKUP(AM712,buff!$K:$L,2,FALSE),"")),"")</f>
        <v/>
      </c>
      <c r="AX712" s="6">
        <f>VLOOKUP(AI712,buff!K:P,6,FALSE)</f>
        <v>0</v>
      </c>
      <c r="AY712">
        <f t="shared" ref="AY712:AZ775" si="210">AX712</f>
        <v>0</v>
      </c>
      <c r="AZ712">
        <f t="shared" si="210"/>
        <v>0</v>
      </c>
      <c r="BA712">
        <f t="shared" ref="BA712:BA775" si="211">IF(F712=1,0,IF(F712=2,2,3))</f>
        <v>3</v>
      </c>
      <c r="BB712">
        <f t="shared" ref="BB712:BB775" si="212">IF(F712=1,0,IF(F712=2,1,2))</f>
        <v>2</v>
      </c>
    </row>
    <row r="713" spans="1:54" x14ac:dyDescent="0.15">
      <c r="A713" t="str">
        <f t="shared" si="201"/>
        <v>岚汐主动技能3等级7</v>
      </c>
      <c r="B713" s="8">
        <v>707</v>
      </c>
      <c r="C713" s="8" t="str">
        <f>VLOOKUP(G713,角色!A:B,2,FALSE)</f>
        <v>岚汐</v>
      </c>
      <c r="D713" s="8" t="str">
        <f t="shared" si="207"/>
        <v>主动技能3</v>
      </c>
      <c r="E713" s="8">
        <f t="shared" si="202"/>
        <v>7</v>
      </c>
      <c r="F713" s="8">
        <f t="shared" si="203"/>
        <v>3</v>
      </c>
      <c r="G713" s="8">
        <f t="shared" si="204"/>
        <v>12</v>
      </c>
      <c r="H713" s="4" t="s">
        <v>470</v>
      </c>
      <c r="I713" s="24" t="str">
        <f t="shared" si="200"/>
        <v>对敌方后排单体造成125%攻击力（+686）点伤害。并附带流血。</v>
      </c>
      <c r="J713" s="4" t="s">
        <v>305</v>
      </c>
      <c r="K713" s="1" t="s">
        <v>104</v>
      </c>
      <c r="L713" s="4" t="s">
        <v>107</v>
      </c>
      <c r="M713" s="4"/>
      <c r="N713" s="4">
        <v>100</v>
      </c>
      <c r="O713" s="4"/>
      <c r="T713" s="6" t="str">
        <f t="shared" si="205"/>
        <v>1:100:2:0</v>
      </c>
      <c r="U713" s="6" t="str">
        <f t="shared" si="206"/>
        <v/>
      </c>
      <c r="Y713">
        <f t="shared" si="199"/>
        <v>100</v>
      </c>
      <c r="Z713">
        <v>125</v>
      </c>
      <c r="AA713" s="23">
        <v>50</v>
      </c>
      <c r="AB713" s="23">
        <f>INT(VLOOKUP(VLOOKUP($C713,角色技能升级比率表!$B:$C,2,FALSE),角色属性概况!E:F,2,FALSE)*VLOOKUP(E713,角色属性概况!I:M,3,FALSE)*AA713/100)</f>
        <v>686</v>
      </c>
      <c r="AE713">
        <v>0</v>
      </c>
      <c r="AF713" s="23">
        <f t="shared" si="208"/>
        <v>3</v>
      </c>
      <c r="AG713" s="23">
        <f t="shared" si="209"/>
        <v>2</v>
      </c>
      <c r="AH713" t="s">
        <v>118</v>
      </c>
      <c r="AI713" t="s">
        <v>1559</v>
      </c>
      <c r="AN713" s="6" t="str">
        <f>_xlfn.IFNA(IF(IF($AH713=AN$5,VLOOKUP(AI713,buff!$K:$L,2,FALSE),"")=0,"",IF($AH713=AN$5,VLOOKUP(AI713,buff!$K:$L,2,FALSE),"")),"")</f>
        <v>1:100:2:0</v>
      </c>
      <c r="AO713" s="6" t="str">
        <f>_xlfn.IFNA(IF(IF($AH713=AO$5,VLOOKUP(AJ713,buff!$K:$L,2,FALSE),"")=0,"",IF($AH713=AO$5,VLOOKUP(AJ713,buff!$K:$L,2,FALSE),"")),"")</f>
        <v/>
      </c>
      <c r="AP713" s="6" t="str">
        <f>_xlfn.IFNA(IF(IF($AH713=AP$5,VLOOKUP(AK713,buff!$K:$L,2,FALSE),"")=0,"",IF($AH713=AP$5,VLOOKUP(AK713,buff!$K:$L,2,FALSE),"")),"")</f>
        <v/>
      </c>
      <c r="AQ713" s="6" t="str">
        <f>_xlfn.IFNA(IF(IF($AH713=AQ$5,VLOOKUP(AL713,buff!$K:$L,2,FALSE),"")=0,"",IF($AH713=AQ$5,VLOOKUP(AL713,buff!$K:$L,2,FALSE),"")),"")</f>
        <v/>
      </c>
      <c r="AR713" s="6" t="str">
        <f>_xlfn.IFNA(IF(IF($AH713=AR$5,VLOOKUP(AM713,buff!$K:$L,2,FALSE),"")=0,"",IF($AH713=AR$5,VLOOKUP(AM713,buff!$K:$L,2,FALSE),"")),"")</f>
        <v/>
      </c>
      <c r="AS713" s="6" t="str">
        <f>_xlfn.IFNA(IF(IF($AH713=AS$5,VLOOKUP(AI713,buff!$K:$L,2,FALSE),"")=0,"",IF($AH713=AS$5,VLOOKUP(AI713,buff!$K:$L,2,FALSE),"")),"")</f>
        <v/>
      </c>
      <c r="AT713" s="6" t="str">
        <f>_xlfn.IFNA(IF(IF($AH713=AT$5,VLOOKUP(AJ713,buff!$K:$L,2,FALSE),"")=0,"",IF($AH713=AT$5,VLOOKUP(AJ713,buff!$K:$L,2,FALSE),"")),"")</f>
        <v/>
      </c>
      <c r="AU713" s="6" t="str">
        <f>_xlfn.IFNA(IF(IF($AH713=AU$5,VLOOKUP(AK713,buff!$K:$L,2,FALSE),"")=0,"",IF($AH713=AU$5,VLOOKUP(AK713,buff!$K:$L,2,FALSE),"")),"")</f>
        <v/>
      </c>
      <c r="AV713" s="6" t="str">
        <f>_xlfn.IFNA(IF(IF($AH713=AV$5,VLOOKUP(AL713,buff!$K:$L,2,FALSE),"")=0,"",IF($AH713=AV$5,VLOOKUP(AL713,buff!$K:$L,2,FALSE),"")),"")</f>
        <v/>
      </c>
      <c r="AW713" s="6" t="str">
        <f>_xlfn.IFNA(IF(IF($AH713=AW$5,VLOOKUP(AM713,buff!$K:$L,2,FALSE),"")=0,"",IF($AH713=AW$5,VLOOKUP(AM713,buff!$K:$L,2,FALSE),"")),"")</f>
        <v/>
      </c>
      <c r="AX713" s="6">
        <f>VLOOKUP(AI713,buff!K:P,6,FALSE)</f>
        <v>0</v>
      </c>
      <c r="AY713">
        <f t="shared" si="210"/>
        <v>0</v>
      </c>
      <c r="AZ713">
        <f t="shared" si="210"/>
        <v>0</v>
      </c>
      <c r="BA713">
        <f t="shared" si="211"/>
        <v>3</v>
      </c>
      <c r="BB713">
        <f t="shared" si="212"/>
        <v>2</v>
      </c>
    </row>
    <row r="714" spans="1:54" x14ac:dyDescent="0.15">
      <c r="A714" t="str">
        <f t="shared" si="201"/>
        <v>岚汐主动技能3等级8</v>
      </c>
      <c r="B714" s="8">
        <v>708</v>
      </c>
      <c r="C714" s="8" t="str">
        <f>VLOOKUP(G714,角色!A:B,2,FALSE)</f>
        <v>岚汐</v>
      </c>
      <c r="D714" s="8" t="str">
        <f t="shared" si="207"/>
        <v>主动技能3</v>
      </c>
      <c r="E714" s="8">
        <f t="shared" si="202"/>
        <v>8</v>
      </c>
      <c r="F714" s="8">
        <f t="shared" si="203"/>
        <v>3</v>
      </c>
      <c r="G714" s="8">
        <f t="shared" si="204"/>
        <v>12</v>
      </c>
      <c r="H714" s="4" t="s">
        <v>470</v>
      </c>
      <c r="I714" s="24" t="str">
        <f t="shared" si="200"/>
        <v>对敌方后排单体造成125%攻击力（+844）点伤害。并附带流血。</v>
      </c>
      <c r="J714" s="4" t="s">
        <v>305</v>
      </c>
      <c r="K714" s="1" t="s">
        <v>104</v>
      </c>
      <c r="L714" s="4" t="s">
        <v>107</v>
      </c>
      <c r="M714" s="4"/>
      <c r="N714" s="4">
        <v>100</v>
      </c>
      <c r="O714" s="4"/>
      <c r="T714" s="6" t="str">
        <f t="shared" si="205"/>
        <v>1:100:2:0</v>
      </c>
      <c r="U714" s="6" t="str">
        <f t="shared" si="206"/>
        <v/>
      </c>
      <c r="Y714">
        <f t="shared" si="199"/>
        <v>100</v>
      </c>
      <c r="Z714">
        <v>125</v>
      </c>
      <c r="AA714" s="23">
        <v>50</v>
      </c>
      <c r="AB714" s="23">
        <f>INT(VLOOKUP(VLOOKUP($C714,角色技能升级比率表!$B:$C,2,FALSE),角色属性概况!E:F,2,FALSE)*VLOOKUP(E714,角色属性概况!I:M,3,FALSE)*AA714/100)</f>
        <v>844</v>
      </c>
      <c r="AE714">
        <v>0</v>
      </c>
      <c r="AF714" s="23">
        <f t="shared" si="208"/>
        <v>3</v>
      </c>
      <c r="AG714" s="23">
        <f t="shared" si="209"/>
        <v>2</v>
      </c>
      <c r="AH714" t="s">
        <v>118</v>
      </c>
      <c r="AI714" t="s">
        <v>1559</v>
      </c>
      <c r="AN714" s="6" t="str">
        <f>_xlfn.IFNA(IF(IF($AH714=AN$5,VLOOKUP(AI714,buff!$K:$L,2,FALSE),"")=0,"",IF($AH714=AN$5,VLOOKUP(AI714,buff!$K:$L,2,FALSE),"")),"")</f>
        <v>1:100:2:0</v>
      </c>
      <c r="AO714" s="6" t="str">
        <f>_xlfn.IFNA(IF(IF($AH714=AO$5,VLOOKUP(AJ714,buff!$K:$L,2,FALSE),"")=0,"",IF($AH714=AO$5,VLOOKUP(AJ714,buff!$K:$L,2,FALSE),"")),"")</f>
        <v/>
      </c>
      <c r="AP714" s="6" t="str">
        <f>_xlfn.IFNA(IF(IF($AH714=AP$5,VLOOKUP(AK714,buff!$K:$L,2,FALSE),"")=0,"",IF($AH714=AP$5,VLOOKUP(AK714,buff!$K:$L,2,FALSE),"")),"")</f>
        <v/>
      </c>
      <c r="AQ714" s="6" t="str">
        <f>_xlfn.IFNA(IF(IF($AH714=AQ$5,VLOOKUP(AL714,buff!$K:$L,2,FALSE),"")=0,"",IF($AH714=AQ$5,VLOOKUP(AL714,buff!$K:$L,2,FALSE),"")),"")</f>
        <v/>
      </c>
      <c r="AR714" s="6" t="str">
        <f>_xlfn.IFNA(IF(IF($AH714=AR$5,VLOOKUP(AM714,buff!$K:$L,2,FALSE),"")=0,"",IF($AH714=AR$5,VLOOKUP(AM714,buff!$K:$L,2,FALSE),"")),"")</f>
        <v/>
      </c>
      <c r="AS714" s="6" t="str">
        <f>_xlfn.IFNA(IF(IF($AH714=AS$5,VLOOKUP(AI714,buff!$K:$L,2,FALSE),"")=0,"",IF($AH714=AS$5,VLOOKUP(AI714,buff!$K:$L,2,FALSE),"")),"")</f>
        <v/>
      </c>
      <c r="AT714" s="6" t="str">
        <f>_xlfn.IFNA(IF(IF($AH714=AT$5,VLOOKUP(AJ714,buff!$K:$L,2,FALSE),"")=0,"",IF($AH714=AT$5,VLOOKUP(AJ714,buff!$K:$L,2,FALSE),"")),"")</f>
        <v/>
      </c>
      <c r="AU714" s="6" t="str">
        <f>_xlfn.IFNA(IF(IF($AH714=AU$5,VLOOKUP(AK714,buff!$K:$L,2,FALSE),"")=0,"",IF($AH714=AU$5,VLOOKUP(AK714,buff!$K:$L,2,FALSE),"")),"")</f>
        <v/>
      </c>
      <c r="AV714" s="6" t="str">
        <f>_xlfn.IFNA(IF(IF($AH714=AV$5,VLOOKUP(AL714,buff!$K:$L,2,FALSE),"")=0,"",IF($AH714=AV$5,VLOOKUP(AL714,buff!$K:$L,2,FALSE),"")),"")</f>
        <v/>
      </c>
      <c r="AW714" s="6" t="str">
        <f>_xlfn.IFNA(IF(IF($AH714=AW$5,VLOOKUP(AM714,buff!$K:$L,2,FALSE),"")=0,"",IF($AH714=AW$5,VLOOKUP(AM714,buff!$K:$L,2,FALSE),"")),"")</f>
        <v/>
      </c>
      <c r="AX714" s="6">
        <f>VLOOKUP(AI714,buff!K:P,6,FALSE)</f>
        <v>0</v>
      </c>
      <c r="AY714">
        <f t="shared" si="210"/>
        <v>0</v>
      </c>
      <c r="AZ714">
        <f t="shared" si="210"/>
        <v>0</v>
      </c>
      <c r="BA714">
        <f t="shared" si="211"/>
        <v>3</v>
      </c>
      <c r="BB714">
        <f t="shared" si="212"/>
        <v>2</v>
      </c>
    </row>
    <row r="715" spans="1:54" x14ac:dyDescent="0.15">
      <c r="A715" t="str">
        <f t="shared" si="201"/>
        <v>岚汐主动技能3等级9</v>
      </c>
      <c r="B715" s="8">
        <v>709</v>
      </c>
      <c r="C715" s="8" t="str">
        <f>VLOOKUP(G715,角色!A:B,2,FALSE)</f>
        <v>岚汐</v>
      </c>
      <c r="D715" s="8" t="str">
        <f t="shared" si="207"/>
        <v>主动技能3</v>
      </c>
      <c r="E715" s="8">
        <f t="shared" si="202"/>
        <v>9</v>
      </c>
      <c r="F715" s="8">
        <f t="shared" si="203"/>
        <v>3</v>
      </c>
      <c r="G715" s="8">
        <f t="shared" si="204"/>
        <v>12</v>
      </c>
      <c r="H715" s="4" t="s">
        <v>470</v>
      </c>
      <c r="I715" s="24" t="str">
        <f t="shared" si="200"/>
        <v>对敌方后排单体造成125%攻击力（+1040）点伤害。并附带流血。</v>
      </c>
      <c r="J715" s="4" t="s">
        <v>305</v>
      </c>
      <c r="K715" s="1" t="s">
        <v>104</v>
      </c>
      <c r="L715" s="4" t="s">
        <v>107</v>
      </c>
      <c r="M715" s="4"/>
      <c r="N715" s="4">
        <v>100</v>
      </c>
      <c r="O715" s="4"/>
      <c r="T715" s="6" t="str">
        <f t="shared" si="205"/>
        <v>1:100:2:0</v>
      </c>
      <c r="U715" s="6" t="str">
        <f t="shared" si="206"/>
        <v/>
      </c>
      <c r="Y715">
        <f t="shared" si="199"/>
        <v>100</v>
      </c>
      <c r="Z715">
        <v>125</v>
      </c>
      <c r="AA715" s="23">
        <v>50</v>
      </c>
      <c r="AB715" s="23">
        <f>INT(VLOOKUP(VLOOKUP($C715,角色技能升级比率表!$B:$C,2,FALSE),角色属性概况!E:F,2,FALSE)*VLOOKUP(E715,角色属性概况!I:M,3,FALSE)*AA715/100)</f>
        <v>1040</v>
      </c>
      <c r="AE715">
        <v>0</v>
      </c>
      <c r="AF715" s="23">
        <f t="shared" si="208"/>
        <v>3</v>
      </c>
      <c r="AG715" s="23">
        <f t="shared" si="209"/>
        <v>2</v>
      </c>
      <c r="AH715" t="s">
        <v>118</v>
      </c>
      <c r="AI715" t="s">
        <v>1559</v>
      </c>
      <c r="AN715" s="6" t="str">
        <f>_xlfn.IFNA(IF(IF($AH715=AN$5,VLOOKUP(AI715,buff!$K:$L,2,FALSE),"")=0,"",IF($AH715=AN$5,VLOOKUP(AI715,buff!$K:$L,2,FALSE),"")),"")</f>
        <v>1:100:2:0</v>
      </c>
      <c r="AO715" s="6" t="str">
        <f>_xlfn.IFNA(IF(IF($AH715=AO$5,VLOOKUP(AJ715,buff!$K:$L,2,FALSE),"")=0,"",IF($AH715=AO$5,VLOOKUP(AJ715,buff!$K:$L,2,FALSE),"")),"")</f>
        <v/>
      </c>
      <c r="AP715" s="6" t="str">
        <f>_xlfn.IFNA(IF(IF($AH715=AP$5,VLOOKUP(AK715,buff!$K:$L,2,FALSE),"")=0,"",IF($AH715=AP$5,VLOOKUP(AK715,buff!$K:$L,2,FALSE),"")),"")</f>
        <v/>
      </c>
      <c r="AQ715" s="6" t="str">
        <f>_xlfn.IFNA(IF(IF($AH715=AQ$5,VLOOKUP(AL715,buff!$K:$L,2,FALSE),"")=0,"",IF($AH715=AQ$5,VLOOKUP(AL715,buff!$K:$L,2,FALSE),"")),"")</f>
        <v/>
      </c>
      <c r="AR715" s="6" t="str">
        <f>_xlfn.IFNA(IF(IF($AH715=AR$5,VLOOKUP(AM715,buff!$K:$L,2,FALSE),"")=0,"",IF($AH715=AR$5,VLOOKUP(AM715,buff!$K:$L,2,FALSE),"")),"")</f>
        <v/>
      </c>
      <c r="AS715" s="6" t="str">
        <f>_xlfn.IFNA(IF(IF($AH715=AS$5,VLOOKUP(AI715,buff!$K:$L,2,FALSE),"")=0,"",IF($AH715=AS$5,VLOOKUP(AI715,buff!$K:$L,2,FALSE),"")),"")</f>
        <v/>
      </c>
      <c r="AT715" s="6" t="str">
        <f>_xlfn.IFNA(IF(IF($AH715=AT$5,VLOOKUP(AJ715,buff!$K:$L,2,FALSE),"")=0,"",IF($AH715=AT$5,VLOOKUP(AJ715,buff!$K:$L,2,FALSE),"")),"")</f>
        <v/>
      </c>
      <c r="AU715" s="6" t="str">
        <f>_xlfn.IFNA(IF(IF($AH715=AU$5,VLOOKUP(AK715,buff!$K:$L,2,FALSE),"")=0,"",IF($AH715=AU$5,VLOOKUP(AK715,buff!$K:$L,2,FALSE),"")),"")</f>
        <v/>
      </c>
      <c r="AV715" s="6" t="str">
        <f>_xlfn.IFNA(IF(IF($AH715=AV$5,VLOOKUP(AL715,buff!$K:$L,2,FALSE),"")=0,"",IF($AH715=AV$5,VLOOKUP(AL715,buff!$K:$L,2,FALSE),"")),"")</f>
        <v/>
      </c>
      <c r="AW715" s="6" t="str">
        <f>_xlfn.IFNA(IF(IF($AH715=AW$5,VLOOKUP(AM715,buff!$K:$L,2,FALSE),"")=0,"",IF($AH715=AW$5,VLOOKUP(AM715,buff!$K:$L,2,FALSE),"")),"")</f>
        <v/>
      </c>
      <c r="AX715" s="6">
        <f>VLOOKUP(AI715,buff!K:P,6,FALSE)</f>
        <v>0</v>
      </c>
      <c r="AY715">
        <f t="shared" si="210"/>
        <v>0</v>
      </c>
      <c r="AZ715">
        <f t="shared" si="210"/>
        <v>0</v>
      </c>
      <c r="BA715">
        <f t="shared" si="211"/>
        <v>3</v>
      </c>
      <c r="BB715">
        <f t="shared" si="212"/>
        <v>2</v>
      </c>
    </row>
    <row r="716" spans="1:54" x14ac:dyDescent="0.15">
      <c r="A716" t="str">
        <f t="shared" si="201"/>
        <v>岚汐主动技能3等级10</v>
      </c>
      <c r="B716" s="8">
        <v>710</v>
      </c>
      <c r="C716" s="8" t="str">
        <f>VLOOKUP(G716,角色!A:B,2,FALSE)</f>
        <v>岚汐</v>
      </c>
      <c r="D716" s="8" t="str">
        <f t="shared" si="207"/>
        <v>主动技能3</v>
      </c>
      <c r="E716" s="8">
        <f t="shared" si="202"/>
        <v>10</v>
      </c>
      <c r="F716" s="8">
        <f t="shared" si="203"/>
        <v>3</v>
      </c>
      <c r="G716" s="8">
        <f t="shared" si="204"/>
        <v>12</v>
      </c>
      <c r="H716" s="4" t="s">
        <v>470</v>
      </c>
      <c r="I716" s="24" t="str">
        <f t="shared" si="200"/>
        <v>对敌方后排单体造成125%攻击力（+1280）点伤害。并附带流血。</v>
      </c>
      <c r="J716" s="4" t="s">
        <v>305</v>
      </c>
      <c r="K716" s="1" t="s">
        <v>104</v>
      </c>
      <c r="L716" s="4" t="s">
        <v>107</v>
      </c>
      <c r="M716" s="4"/>
      <c r="N716" s="4">
        <v>100</v>
      </c>
      <c r="O716" s="4"/>
      <c r="T716" s="6" t="str">
        <f t="shared" si="205"/>
        <v>1:100:2:0</v>
      </c>
      <c r="U716" s="6" t="str">
        <f t="shared" si="206"/>
        <v/>
      </c>
      <c r="Y716">
        <f t="shared" si="199"/>
        <v>100</v>
      </c>
      <c r="Z716">
        <v>125</v>
      </c>
      <c r="AA716" s="23">
        <v>50</v>
      </c>
      <c r="AB716" s="23">
        <f>INT(VLOOKUP(VLOOKUP($C716,角色技能升级比率表!$B:$C,2,FALSE),角色属性概况!E:F,2,FALSE)*VLOOKUP(E716,角色属性概况!I:M,3,FALSE)*AA716/100)</f>
        <v>1280</v>
      </c>
      <c r="AE716">
        <v>0</v>
      </c>
      <c r="AF716" s="23">
        <f t="shared" si="208"/>
        <v>3</v>
      </c>
      <c r="AG716" s="23">
        <f t="shared" si="209"/>
        <v>2</v>
      </c>
      <c r="AH716" t="s">
        <v>118</v>
      </c>
      <c r="AI716" t="s">
        <v>1559</v>
      </c>
      <c r="AN716" s="6" t="str">
        <f>_xlfn.IFNA(IF(IF($AH716=AN$5,VLOOKUP(AI716,buff!$K:$L,2,FALSE),"")=0,"",IF($AH716=AN$5,VLOOKUP(AI716,buff!$K:$L,2,FALSE),"")),"")</f>
        <v>1:100:2:0</v>
      </c>
      <c r="AO716" s="6" t="str">
        <f>_xlfn.IFNA(IF(IF($AH716=AO$5,VLOOKUP(AJ716,buff!$K:$L,2,FALSE),"")=0,"",IF($AH716=AO$5,VLOOKUP(AJ716,buff!$K:$L,2,FALSE),"")),"")</f>
        <v/>
      </c>
      <c r="AP716" s="6" t="str">
        <f>_xlfn.IFNA(IF(IF($AH716=AP$5,VLOOKUP(AK716,buff!$K:$L,2,FALSE),"")=0,"",IF($AH716=AP$5,VLOOKUP(AK716,buff!$K:$L,2,FALSE),"")),"")</f>
        <v/>
      </c>
      <c r="AQ716" s="6" t="str">
        <f>_xlfn.IFNA(IF(IF($AH716=AQ$5,VLOOKUP(AL716,buff!$K:$L,2,FALSE),"")=0,"",IF($AH716=AQ$5,VLOOKUP(AL716,buff!$K:$L,2,FALSE),"")),"")</f>
        <v/>
      </c>
      <c r="AR716" s="6" t="str">
        <f>_xlfn.IFNA(IF(IF($AH716=AR$5,VLOOKUP(AM716,buff!$K:$L,2,FALSE),"")=0,"",IF($AH716=AR$5,VLOOKUP(AM716,buff!$K:$L,2,FALSE),"")),"")</f>
        <v/>
      </c>
      <c r="AS716" s="6" t="str">
        <f>_xlfn.IFNA(IF(IF($AH716=AS$5,VLOOKUP(AI716,buff!$K:$L,2,FALSE),"")=0,"",IF($AH716=AS$5,VLOOKUP(AI716,buff!$K:$L,2,FALSE),"")),"")</f>
        <v/>
      </c>
      <c r="AT716" s="6" t="str">
        <f>_xlfn.IFNA(IF(IF($AH716=AT$5,VLOOKUP(AJ716,buff!$K:$L,2,FALSE),"")=0,"",IF($AH716=AT$5,VLOOKUP(AJ716,buff!$K:$L,2,FALSE),"")),"")</f>
        <v/>
      </c>
      <c r="AU716" s="6" t="str">
        <f>_xlfn.IFNA(IF(IF($AH716=AU$5,VLOOKUP(AK716,buff!$K:$L,2,FALSE),"")=0,"",IF($AH716=AU$5,VLOOKUP(AK716,buff!$K:$L,2,FALSE),"")),"")</f>
        <v/>
      </c>
      <c r="AV716" s="6" t="str">
        <f>_xlfn.IFNA(IF(IF($AH716=AV$5,VLOOKUP(AL716,buff!$K:$L,2,FALSE),"")=0,"",IF($AH716=AV$5,VLOOKUP(AL716,buff!$K:$L,2,FALSE),"")),"")</f>
        <v/>
      </c>
      <c r="AW716" s="6" t="str">
        <f>_xlfn.IFNA(IF(IF($AH716=AW$5,VLOOKUP(AM716,buff!$K:$L,2,FALSE),"")=0,"",IF($AH716=AW$5,VLOOKUP(AM716,buff!$K:$L,2,FALSE),"")),"")</f>
        <v/>
      </c>
      <c r="AX716" s="6">
        <f>VLOOKUP(AI716,buff!K:P,6,FALSE)</f>
        <v>0</v>
      </c>
      <c r="AY716">
        <f t="shared" si="210"/>
        <v>0</v>
      </c>
      <c r="AZ716">
        <f t="shared" si="210"/>
        <v>0</v>
      </c>
      <c r="BA716">
        <f t="shared" si="211"/>
        <v>3</v>
      </c>
      <c r="BB716">
        <f t="shared" si="212"/>
        <v>2</v>
      </c>
    </row>
    <row r="717" spans="1:54" x14ac:dyDescent="0.15">
      <c r="A717" t="str">
        <f t="shared" si="201"/>
        <v>岚汐主动技能3等级11</v>
      </c>
      <c r="B717" s="8">
        <v>711</v>
      </c>
      <c r="C717" s="8" t="str">
        <f>VLOOKUP(G717,角色!A:B,2,FALSE)</f>
        <v>岚汐</v>
      </c>
      <c r="D717" s="8" t="str">
        <f t="shared" si="207"/>
        <v>主动技能3</v>
      </c>
      <c r="E717" s="8">
        <f t="shared" si="202"/>
        <v>11</v>
      </c>
      <c r="F717" s="8">
        <f t="shared" si="203"/>
        <v>3</v>
      </c>
      <c r="G717" s="8">
        <f t="shared" si="204"/>
        <v>12</v>
      </c>
      <c r="H717" s="4" t="s">
        <v>470</v>
      </c>
      <c r="I717" s="24" t="str">
        <f t="shared" si="200"/>
        <v>对敌方后排单体造成125%攻击力（+1576）点伤害。并附带流血。</v>
      </c>
      <c r="J717" s="4" t="s">
        <v>305</v>
      </c>
      <c r="K717" s="1" t="s">
        <v>104</v>
      </c>
      <c r="L717" s="4" t="s">
        <v>107</v>
      </c>
      <c r="M717" s="4"/>
      <c r="N717" s="4">
        <v>100</v>
      </c>
      <c r="O717" s="4"/>
      <c r="T717" s="6" t="str">
        <f t="shared" si="205"/>
        <v>1:100:2:0</v>
      </c>
      <c r="U717" s="6" t="str">
        <f t="shared" si="206"/>
        <v/>
      </c>
      <c r="Y717">
        <f t="shared" si="199"/>
        <v>100</v>
      </c>
      <c r="Z717">
        <v>125</v>
      </c>
      <c r="AA717" s="23">
        <v>50</v>
      </c>
      <c r="AB717" s="23">
        <f>INT(VLOOKUP(VLOOKUP($C717,角色技能升级比率表!$B:$C,2,FALSE),角色属性概况!E:F,2,FALSE)*VLOOKUP(E717,角色属性概况!I:M,3,FALSE)*AA717/100)</f>
        <v>1576</v>
      </c>
      <c r="AE717">
        <v>0</v>
      </c>
      <c r="AF717" s="23">
        <f t="shared" si="208"/>
        <v>3</v>
      </c>
      <c r="AG717" s="23">
        <f t="shared" si="209"/>
        <v>2</v>
      </c>
      <c r="AH717" t="s">
        <v>118</v>
      </c>
      <c r="AI717" t="s">
        <v>1559</v>
      </c>
      <c r="AN717" s="6" t="str">
        <f>_xlfn.IFNA(IF(IF($AH717=AN$5,VLOOKUP(AI717,buff!$K:$L,2,FALSE),"")=0,"",IF($AH717=AN$5,VLOOKUP(AI717,buff!$K:$L,2,FALSE),"")),"")</f>
        <v>1:100:2:0</v>
      </c>
      <c r="AO717" s="6" t="str">
        <f>_xlfn.IFNA(IF(IF($AH717=AO$5,VLOOKUP(AJ717,buff!$K:$L,2,FALSE),"")=0,"",IF($AH717=AO$5,VLOOKUP(AJ717,buff!$K:$L,2,FALSE),"")),"")</f>
        <v/>
      </c>
      <c r="AP717" s="6" t="str">
        <f>_xlfn.IFNA(IF(IF($AH717=AP$5,VLOOKUP(AK717,buff!$K:$L,2,FALSE),"")=0,"",IF($AH717=AP$5,VLOOKUP(AK717,buff!$K:$L,2,FALSE),"")),"")</f>
        <v/>
      </c>
      <c r="AQ717" s="6" t="str">
        <f>_xlfn.IFNA(IF(IF($AH717=AQ$5,VLOOKUP(AL717,buff!$K:$L,2,FALSE),"")=0,"",IF($AH717=AQ$5,VLOOKUP(AL717,buff!$K:$L,2,FALSE),"")),"")</f>
        <v/>
      </c>
      <c r="AR717" s="6" t="str">
        <f>_xlfn.IFNA(IF(IF($AH717=AR$5,VLOOKUP(AM717,buff!$K:$L,2,FALSE),"")=0,"",IF($AH717=AR$5,VLOOKUP(AM717,buff!$K:$L,2,FALSE),"")),"")</f>
        <v/>
      </c>
      <c r="AS717" s="6" t="str">
        <f>_xlfn.IFNA(IF(IF($AH717=AS$5,VLOOKUP(AI717,buff!$K:$L,2,FALSE),"")=0,"",IF($AH717=AS$5,VLOOKUP(AI717,buff!$K:$L,2,FALSE),"")),"")</f>
        <v/>
      </c>
      <c r="AT717" s="6" t="str">
        <f>_xlfn.IFNA(IF(IF($AH717=AT$5,VLOOKUP(AJ717,buff!$K:$L,2,FALSE),"")=0,"",IF($AH717=AT$5,VLOOKUP(AJ717,buff!$K:$L,2,FALSE),"")),"")</f>
        <v/>
      </c>
      <c r="AU717" s="6" t="str">
        <f>_xlfn.IFNA(IF(IF($AH717=AU$5,VLOOKUP(AK717,buff!$K:$L,2,FALSE),"")=0,"",IF($AH717=AU$5,VLOOKUP(AK717,buff!$K:$L,2,FALSE),"")),"")</f>
        <v/>
      </c>
      <c r="AV717" s="6" t="str">
        <f>_xlfn.IFNA(IF(IF($AH717=AV$5,VLOOKUP(AL717,buff!$K:$L,2,FALSE),"")=0,"",IF($AH717=AV$5,VLOOKUP(AL717,buff!$K:$L,2,FALSE),"")),"")</f>
        <v/>
      </c>
      <c r="AW717" s="6" t="str">
        <f>_xlfn.IFNA(IF(IF($AH717=AW$5,VLOOKUP(AM717,buff!$K:$L,2,FALSE),"")=0,"",IF($AH717=AW$5,VLOOKUP(AM717,buff!$K:$L,2,FALSE),"")),"")</f>
        <v/>
      </c>
      <c r="AX717" s="6">
        <f>VLOOKUP(AI717,buff!K:P,6,FALSE)</f>
        <v>0</v>
      </c>
      <c r="AY717">
        <f t="shared" si="210"/>
        <v>0</v>
      </c>
      <c r="AZ717">
        <f t="shared" si="210"/>
        <v>0</v>
      </c>
      <c r="BA717">
        <f t="shared" si="211"/>
        <v>3</v>
      </c>
      <c r="BB717">
        <f t="shared" si="212"/>
        <v>2</v>
      </c>
    </row>
    <row r="718" spans="1:54" x14ac:dyDescent="0.15">
      <c r="A718" t="str">
        <f t="shared" si="201"/>
        <v>岚汐主动技能3等级12</v>
      </c>
      <c r="B718" s="8">
        <v>712</v>
      </c>
      <c r="C718" s="8" t="str">
        <f>VLOOKUP(G718,角色!A:B,2,FALSE)</f>
        <v>岚汐</v>
      </c>
      <c r="D718" s="8" t="str">
        <f t="shared" si="207"/>
        <v>主动技能3</v>
      </c>
      <c r="E718" s="8">
        <f t="shared" si="202"/>
        <v>12</v>
      </c>
      <c r="F718" s="8">
        <f t="shared" si="203"/>
        <v>3</v>
      </c>
      <c r="G718" s="8">
        <f t="shared" si="204"/>
        <v>12</v>
      </c>
      <c r="H718" s="4" t="s">
        <v>470</v>
      </c>
      <c r="I718" s="24" t="str">
        <f t="shared" si="200"/>
        <v>对敌方后排单体造成125%攻击力（+1941）点伤害。并附带流血。</v>
      </c>
      <c r="J718" s="4" t="s">
        <v>305</v>
      </c>
      <c r="K718" s="1" t="s">
        <v>104</v>
      </c>
      <c r="L718" s="4" t="s">
        <v>107</v>
      </c>
      <c r="M718" s="4"/>
      <c r="N718" s="4">
        <v>100</v>
      </c>
      <c r="O718" s="4"/>
      <c r="T718" s="6" t="str">
        <f t="shared" si="205"/>
        <v>1:100:2:0</v>
      </c>
      <c r="U718" s="6" t="str">
        <f t="shared" si="206"/>
        <v/>
      </c>
      <c r="Y718">
        <f t="shared" si="199"/>
        <v>100</v>
      </c>
      <c r="Z718">
        <v>125</v>
      </c>
      <c r="AA718" s="23">
        <v>50</v>
      </c>
      <c r="AB718" s="23">
        <f>INT(VLOOKUP(VLOOKUP($C718,角色技能升级比率表!$B:$C,2,FALSE),角色属性概况!E:F,2,FALSE)*VLOOKUP(E718,角色属性概况!I:M,3,FALSE)*AA718/100)</f>
        <v>1941</v>
      </c>
      <c r="AE718">
        <v>0</v>
      </c>
      <c r="AF718" s="23">
        <f t="shared" si="208"/>
        <v>3</v>
      </c>
      <c r="AG718" s="23">
        <f t="shared" si="209"/>
        <v>2</v>
      </c>
      <c r="AH718" t="s">
        <v>118</v>
      </c>
      <c r="AI718" t="s">
        <v>1559</v>
      </c>
      <c r="AN718" s="6" t="str">
        <f>_xlfn.IFNA(IF(IF($AH718=AN$5,VLOOKUP(AI718,buff!$K:$L,2,FALSE),"")=0,"",IF($AH718=AN$5,VLOOKUP(AI718,buff!$K:$L,2,FALSE),"")),"")</f>
        <v>1:100:2:0</v>
      </c>
      <c r="AO718" s="6" t="str">
        <f>_xlfn.IFNA(IF(IF($AH718=AO$5,VLOOKUP(AJ718,buff!$K:$L,2,FALSE),"")=0,"",IF($AH718=AO$5,VLOOKUP(AJ718,buff!$K:$L,2,FALSE),"")),"")</f>
        <v/>
      </c>
      <c r="AP718" s="6" t="str">
        <f>_xlfn.IFNA(IF(IF($AH718=AP$5,VLOOKUP(AK718,buff!$K:$L,2,FALSE),"")=0,"",IF($AH718=AP$5,VLOOKUP(AK718,buff!$K:$L,2,FALSE),"")),"")</f>
        <v/>
      </c>
      <c r="AQ718" s="6" t="str">
        <f>_xlfn.IFNA(IF(IF($AH718=AQ$5,VLOOKUP(AL718,buff!$K:$L,2,FALSE),"")=0,"",IF($AH718=AQ$5,VLOOKUP(AL718,buff!$K:$L,2,FALSE),"")),"")</f>
        <v/>
      </c>
      <c r="AR718" s="6" t="str">
        <f>_xlfn.IFNA(IF(IF($AH718=AR$5,VLOOKUP(AM718,buff!$K:$L,2,FALSE),"")=0,"",IF($AH718=AR$5,VLOOKUP(AM718,buff!$K:$L,2,FALSE),"")),"")</f>
        <v/>
      </c>
      <c r="AS718" s="6" t="str">
        <f>_xlfn.IFNA(IF(IF($AH718=AS$5,VLOOKUP(AI718,buff!$K:$L,2,FALSE),"")=0,"",IF($AH718=AS$5,VLOOKUP(AI718,buff!$K:$L,2,FALSE),"")),"")</f>
        <v/>
      </c>
      <c r="AT718" s="6" t="str">
        <f>_xlfn.IFNA(IF(IF($AH718=AT$5,VLOOKUP(AJ718,buff!$K:$L,2,FALSE),"")=0,"",IF($AH718=AT$5,VLOOKUP(AJ718,buff!$K:$L,2,FALSE),"")),"")</f>
        <v/>
      </c>
      <c r="AU718" s="6" t="str">
        <f>_xlfn.IFNA(IF(IF($AH718=AU$5,VLOOKUP(AK718,buff!$K:$L,2,FALSE),"")=0,"",IF($AH718=AU$5,VLOOKUP(AK718,buff!$K:$L,2,FALSE),"")),"")</f>
        <v/>
      </c>
      <c r="AV718" s="6" t="str">
        <f>_xlfn.IFNA(IF(IF($AH718=AV$5,VLOOKUP(AL718,buff!$K:$L,2,FALSE),"")=0,"",IF($AH718=AV$5,VLOOKUP(AL718,buff!$K:$L,2,FALSE),"")),"")</f>
        <v/>
      </c>
      <c r="AW718" s="6" t="str">
        <f>_xlfn.IFNA(IF(IF($AH718=AW$5,VLOOKUP(AM718,buff!$K:$L,2,FALSE),"")=0,"",IF($AH718=AW$5,VLOOKUP(AM718,buff!$K:$L,2,FALSE),"")),"")</f>
        <v/>
      </c>
      <c r="AX718" s="6">
        <f>VLOOKUP(AI718,buff!K:P,6,FALSE)</f>
        <v>0</v>
      </c>
      <c r="AY718">
        <f t="shared" si="210"/>
        <v>0</v>
      </c>
      <c r="AZ718">
        <f t="shared" si="210"/>
        <v>0</v>
      </c>
      <c r="BA718">
        <f t="shared" si="211"/>
        <v>3</v>
      </c>
      <c r="BB718">
        <f t="shared" si="212"/>
        <v>2</v>
      </c>
    </row>
    <row r="719" spans="1:54" x14ac:dyDescent="0.15">
      <c r="A719" t="str">
        <f t="shared" si="201"/>
        <v>岚汐主动技能3等级13</v>
      </c>
      <c r="B719" s="8">
        <v>713</v>
      </c>
      <c r="C719" s="8" t="str">
        <f>VLOOKUP(G719,角色!A:B,2,FALSE)</f>
        <v>岚汐</v>
      </c>
      <c r="D719" s="8" t="str">
        <f t="shared" si="207"/>
        <v>主动技能3</v>
      </c>
      <c r="E719" s="8">
        <f t="shared" si="202"/>
        <v>13</v>
      </c>
      <c r="F719" s="8">
        <f t="shared" si="203"/>
        <v>3</v>
      </c>
      <c r="G719" s="8">
        <f t="shared" si="204"/>
        <v>12</v>
      </c>
      <c r="H719" s="4" t="s">
        <v>470</v>
      </c>
      <c r="I719" s="24" t="str">
        <f t="shared" si="200"/>
        <v>对敌方后排单体造成125%攻击力（+2390）点伤害。并附带流血。</v>
      </c>
      <c r="J719" s="4" t="s">
        <v>305</v>
      </c>
      <c r="K719" s="1" t="s">
        <v>104</v>
      </c>
      <c r="L719" s="4" t="s">
        <v>107</v>
      </c>
      <c r="M719" s="4"/>
      <c r="N719" s="4">
        <v>100</v>
      </c>
      <c r="O719" s="4"/>
      <c r="T719" s="6" t="str">
        <f t="shared" si="205"/>
        <v>1:100:2:0</v>
      </c>
      <c r="U719" s="6" t="str">
        <f t="shared" si="206"/>
        <v/>
      </c>
      <c r="Y719">
        <f t="shared" si="199"/>
        <v>100</v>
      </c>
      <c r="Z719">
        <v>125</v>
      </c>
      <c r="AA719" s="23">
        <v>50</v>
      </c>
      <c r="AB719" s="23">
        <f>INT(VLOOKUP(VLOOKUP($C719,角色技能升级比率表!$B:$C,2,FALSE),角色属性概况!E:F,2,FALSE)*VLOOKUP(E719,角色属性概况!I:M,3,FALSE)*AA719/100)</f>
        <v>2390</v>
      </c>
      <c r="AE719">
        <v>0</v>
      </c>
      <c r="AF719" s="23">
        <f t="shared" si="208"/>
        <v>3</v>
      </c>
      <c r="AG719" s="23">
        <f t="shared" si="209"/>
        <v>2</v>
      </c>
      <c r="AH719" t="s">
        <v>118</v>
      </c>
      <c r="AI719" t="s">
        <v>1559</v>
      </c>
      <c r="AN719" s="6" t="str">
        <f>_xlfn.IFNA(IF(IF($AH719=AN$5,VLOOKUP(AI719,buff!$K:$L,2,FALSE),"")=0,"",IF($AH719=AN$5,VLOOKUP(AI719,buff!$K:$L,2,FALSE),"")),"")</f>
        <v>1:100:2:0</v>
      </c>
      <c r="AO719" s="6" t="str">
        <f>_xlfn.IFNA(IF(IF($AH719=AO$5,VLOOKUP(AJ719,buff!$K:$L,2,FALSE),"")=0,"",IF($AH719=AO$5,VLOOKUP(AJ719,buff!$K:$L,2,FALSE),"")),"")</f>
        <v/>
      </c>
      <c r="AP719" s="6" t="str">
        <f>_xlfn.IFNA(IF(IF($AH719=AP$5,VLOOKUP(AK719,buff!$K:$L,2,FALSE),"")=0,"",IF($AH719=AP$5,VLOOKUP(AK719,buff!$K:$L,2,FALSE),"")),"")</f>
        <v/>
      </c>
      <c r="AQ719" s="6" t="str">
        <f>_xlfn.IFNA(IF(IF($AH719=AQ$5,VLOOKUP(AL719,buff!$K:$L,2,FALSE),"")=0,"",IF($AH719=AQ$5,VLOOKUP(AL719,buff!$K:$L,2,FALSE),"")),"")</f>
        <v/>
      </c>
      <c r="AR719" s="6" t="str">
        <f>_xlfn.IFNA(IF(IF($AH719=AR$5,VLOOKUP(AM719,buff!$K:$L,2,FALSE),"")=0,"",IF($AH719=AR$5,VLOOKUP(AM719,buff!$K:$L,2,FALSE),"")),"")</f>
        <v/>
      </c>
      <c r="AS719" s="6" t="str">
        <f>_xlfn.IFNA(IF(IF($AH719=AS$5,VLOOKUP(AI719,buff!$K:$L,2,FALSE),"")=0,"",IF($AH719=AS$5,VLOOKUP(AI719,buff!$K:$L,2,FALSE),"")),"")</f>
        <v/>
      </c>
      <c r="AT719" s="6" t="str">
        <f>_xlfn.IFNA(IF(IF($AH719=AT$5,VLOOKUP(AJ719,buff!$K:$L,2,FALSE),"")=0,"",IF($AH719=AT$5,VLOOKUP(AJ719,buff!$K:$L,2,FALSE),"")),"")</f>
        <v/>
      </c>
      <c r="AU719" s="6" t="str">
        <f>_xlfn.IFNA(IF(IF($AH719=AU$5,VLOOKUP(AK719,buff!$K:$L,2,FALSE),"")=0,"",IF($AH719=AU$5,VLOOKUP(AK719,buff!$K:$L,2,FALSE),"")),"")</f>
        <v/>
      </c>
      <c r="AV719" s="6" t="str">
        <f>_xlfn.IFNA(IF(IF($AH719=AV$5,VLOOKUP(AL719,buff!$K:$L,2,FALSE),"")=0,"",IF($AH719=AV$5,VLOOKUP(AL719,buff!$K:$L,2,FALSE),"")),"")</f>
        <v/>
      </c>
      <c r="AW719" s="6" t="str">
        <f>_xlfn.IFNA(IF(IF($AH719=AW$5,VLOOKUP(AM719,buff!$K:$L,2,FALSE),"")=0,"",IF($AH719=AW$5,VLOOKUP(AM719,buff!$K:$L,2,FALSE),"")),"")</f>
        <v/>
      </c>
      <c r="AX719" s="6">
        <f>VLOOKUP(AI719,buff!K:P,6,FALSE)</f>
        <v>0</v>
      </c>
      <c r="AY719">
        <f t="shared" si="210"/>
        <v>0</v>
      </c>
      <c r="AZ719">
        <f t="shared" si="210"/>
        <v>0</v>
      </c>
      <c r="BA719">
        <f t="shared" si="211"/>
        <v>3</v>
      </c>
      <c r="BB719">
        <f t="shared" si="212"/>
        <v>2</v>
      </c>
    </row>
    <row r="720" spans="1:54" x14ac:dyDescent="0.15">
      <c r="A720" t="str">
        <f t="shared" si="201"/>
        <v>岚汐主动技能3等级14</v>
      </c>
      <c r="B720" s="8">
        <v>714</v>
      </c>
      <c r="C720" s="8" t="str">
        <f>VLOOKUP(G720,角色!A:B,2,FALSE)</f>
        <v>岚汐</v>
      </c>
      <c r="D720" s="8" t="str">
        <f t="shared" si="207"/>
        <v>主动技能3</v>
      </c>
      <c r="E720" s="8">
        <f t="shared" si="202"/>
        <v>14</v>
      </c>
      <c r="F720" s="8">
        <f t="shared" si="203"/>
        <v>3</v>
      </c>
      <c r="G720" s="8">
        <f t="shared" si="204"/>
        <v>12</v>
      </c>
      <c r="H720" s="4" t="s">
        <v>470</v>
      </c>
      <c r="I720" s="24" t="str">
        <f t="shared" si="200"/>
        <v>对敌方后排单体造成125%攻击力（+2943）点伤害。并附带流血。</v>
      </c>
      <c r="J720" s="4" t="s">
        <v>305</v>
      </c>
      <c r="K720" s="1" t="s">
        <v>104</v>
      </c>
      <c r="L720" s="4" t="s">
        <v>107</v>
      </c>
      <c r="M720" s="4"/>
      <c r="N720" s="4">
        <v>100</v>
      </c>
      <c r="O720" s="4"/>
      <c r="T720" s="6" t="str">
        <f t="shared" si="205"/>
        <v>1:100:2:0</v>
      </c>
      <c r="U720" s="6" t="str">
        <f t="shared" si="206"/>
        <v/>
      </c>
      <c r="Y720">
        <f t="shared" si="199"/>
        <v>100</v>
      </c>
      <c r="Z720">
        <v>125</v>
      </c>
      <c r="AA720" s="23">
        <v>50</v>
      </c>
      <c r="AB720" s="23">
        <f>INT(VLOOKUP(VLOOKUP($C720,角色技能升级比率表!$B:$C,2,FALSE),角色属性概况!E:F,2,FALSE)*VLOOKUP(E720,角色属性概况!I:M,3,FALSE)*AA720/100)</f>
        <v>2943</v>
      </c>
      <c r="AE720">
        <v>0</v>
      </c>
      <c r="AF720" s="23">
        <f t="shared" si="208"/>
        <v>3</v>
      </c>
      <c r="AG720" s="23">
        <f t="shared" si="209"/>
        <v>2</v>
      </c>
      <c r="AH720" t="s">
        <v>118</v>
      </c>
      <c r="AI720" t="s">
        <v>1559</v>
      </c>
      <c r="AN720" s="6" t="str">
        <f>_xlfn.IFNA(IF(IF($AH720=AN$5,VLOOKUP(AI720,buff!$K:$L,2,FALSE),"")=0,"",IF($AH720=AN$5,VLOOKUP(AI720,buff!$K:$L,2,FALSE),"")),"")</f>
        <v>1:100:2:0</v>
      </c>
      <c r="AO720" s="6" t="str">
        <f>_xlfn.IFNA(IF(IF($AH720=AO$5,VLOOKUP(AJ720,buff!$K:$L,2,FALSE),"")=0,"",IF($AH720=AO$5,VLOOKUP(AJ720,buff!$K:$L,2,FALSE),"")),"")</f>
        <v/>
      </c>
      <c r="AP720" s="6" t="str">
        <f>_xlfn.IFNA(IF(IF($AH720=AP$5,VLOOKUP(AK720,buff!$K:$L,2,FALSE),"")=0,"",IF($AH720=AP$5,VLOOKUP(AK720,buff!$K:$L,2,FALSE),"")),"")</f>
        <v/>
      </c>
      <c r="AQ720" s="6" t="str">
        <f>_xlfn.IFNA(IF(IF($AH720=AQ$5,VLOOKUP(AL720,buff!$K:$L,2,FALSE),"")=0,"",IF($AH720=AQ$5,VLOOKUP(AL720,buff!$K:$L,2,FALSE),"")),"")</f>
        <v/>
      </c>
      <c r="AR720" s="6" t="str">
        <f>_xlfn.IFNA(IF(IF($AH720=AR$5,VLOOKUP(AM720,buff!$K:$L,2,FALSE),"")=0,"",IF($AH720=AR$5,VLOOKUP(AM720,buff!$K:$L,2,FALSE),"")),"")</f>
        <v/>
      </c>
      <c r="AS720" s="6" t="str">
        <f>_xlfn.IFNA(IF(IF($AH720=AS$5,VLOOKUP(AI720,buff!$K:$L,2,FALSE),"")=0,"",IF($AH720=AS$5,VLOOKUP(AI720,buff!$K:$L,2,FALSE),"")),"")</f>
        <v/>
      </c>
      <c r="AT720" s="6" t="str">
        <f>_xlfn.IFNA(IF(IF($AH720=AT$5,VLOOKUP(AJ720,buff!$K:$L,2,FALSE),"")=0,"",IF($AH720=AT$5,VLOOKUP(AJ720,buff!$K:$L,2,FALSE),"")),"")</f>
        <v/>
      </c>
      <c r="AU720" s="6" t="str">
        <f>_xlfn.IFNA(IF(IF($AH720=AU$5,VLOOKUP(AK720,buff!$K:$L,2,FALSE),"")=0,"",IF($AH720=AU$5,VLOOKUP(AK720,buff!$K:$L,2,FALSE),"")),"")</f>
        <v/>
      </c>
      <c r="AV720" s="6" t="str">
        <f>_xlfn.IFNA(IF(IF($AH720=AV$5,VLOOKUP(AL720,buff!$K:$L,2,FALSE),"")=0,"",IF($AH720=AV$5,VLOOKUP(AL720,buff!$K:$L,2,FALSE),"")),"")</f>
        <v/>
      </c>
      <c r="AW720" s="6" t="str">
        <f>_xlfn.IFNA(IF(IF($AH720=AW$5,VLOOKUP(AM720,buff!$K:$L,2,FALSE),"")=0,"",IF($AH720=AW$5,VLOOKUP(AM720,buff!$K:$L,2,FALSE),"")),"")</f>
        <v/>
      </c>
      <c r="AX720" s="6">
        <f>VLOOKUP(AI720,buff!K:P,6,FALSE)</f>
        <v>0</v>
      </c>
      <c r="AY720">
        <f t="shared" si="210"/>
        <v>0</v>
      </c>
      <c r="AZ720">
        <f t="shared" si="210"/>
        <v>0</v>
      </c>
      <c r="BA720">
        <f t="shared" si="211"/>
        <v>3</v>
      </c>
      <c r="BB720">
        <f t="shared" si="212"/>
        <v>2</v>
      </c>
    </row>
    <row r="721" spans="1:54" x14ac:dyDescent="0.15">
      <c r="A721" t="str">
        <f t="shared" si="201"/>
        <v>岚汐主动技能3等级15</v>
      </c>
      <c r="B721" s="8">
        <v>715</v>
      </c>
      <c r="C721" s="8" t="str">
        <f>VLOOKUP(G721,角色!A:B,2,FALSE)</f>
        <v>岚汐</v>
      </c>
      <c r="D721" s="8" t="str">
        <f t="shared" si="207"/>
        <v>主动技能3</v>
      </c>
      <c r="E721" s="8">
        <f t="shared" si="202"/>
        <v>15</v>
      </c>
      <c r="F721" s="8">
        <f t="shared" si="203"/>
        <v>3</v>
      </c>
      <c r="G721" s="8">
        <f t="shared" si="204"/>
        <v>12</v>
      </c>
      <c r="H721" s="4" t="s">
        <v>470</v>
      </c>
      <c r="I721" s="24" t="str">
        <f t="shared" si="200"/>
        <v>对敌方后排单体造成125%攻击力（+3624）点伤害。并附带流血。</v>
      </c>
      <c r="J721" s="4" t="s">
        <v>305</v>
      </c>
      <c r="K721" s="1" t="s">
        <v>104</v>
      </c>
      <c r="L721" s="4" t="s">
        <v>107</v>
      </c>
      <c r="M721" s="4"/>
      <c r="N721" s="4">
        <v>100</v>
      </c>
      <c r="O721" s="4"/>
      <c r="T721" s="6" t="str">
        <f t="shared" si="205"/>
        <v>1:100:2:0</v>
      </c>
      <c r="U721" s="6" t="str">
        <f t="shared" si="206"/>
        <v/>
      </c>
      <c r="Y721">
        <f t="shared" si="199"/>
        <v>100</v>
      </c>
      <c r="Z721">
        <v>125</v>
      </c>
      <c r="AA721" s="23">
        <v>50</v>
      </c>
      <c r="AB721" s="23">
        <f>INT(VLOOKUP(VLOOKUP($C721,角色技能升级比率表!$B:$C,2,FALSE),角色属性概况!E:F,2,FALSE)*VLOOKUP(E721,角色属性概况!I:M,3,FALSE)*AA721/100)</f>
        <v>3624</v>
      </c>
      <c r="AE721">
        <v>0</v>
      </c>
      <c r="AF721" s="23">
        <f t="shared" si="208"/>
        <v>3</v>
      </c>
      <c r="AG721" s="23">
        <f t="shared" si="209"/>
        <v>2</v>
      </c>
      <c r="AH721" t="s">
        <v>118</v>
      </c>
      <c r="AI721" t="s">
        <v>1559</v>
      </c>
      <c r="AN721" s="6" t="str">
        <f>_xlfn.IFNA(IF(IF($AH721=AN$5,VLOOKUP(AI721,buff!$K:$L,2,FALSE),"")=0,"",IF($AH721=AN$5,VLOOKUP(AI721,buff!$K:$L,2,FALSE),"")),"")</f>
        <v>1:100:2:0</v>
      </c>
      <c r="AO721" s="6" t="str">
        <f>_xlfn.IFNA(IF(IF($AH721=AO$5,VLOOKUP(AJ721,buff!$K:$L,2,FALSE),"")=0,"",IF($AH721=AO$5,VLOOKUP(AJ721,buff!$K:$L,2,FALSE),"")),"")</f>
        <v/>
      </c>
      <c r="AP721" s="6" t="str">
        <f>_xlfn.IFNA(IF(IF($AH721=AP$5,VLOOKUP(AK721,buff!$K:$L,2,FALSE),"")=0,"",IF($AH721=AP$5,VLOOKUP(AK721,buff!$K:$L,2,FALSE),"")),"")</f>
        <v/>
      </c>
      <c r="AQ721" s="6" t="str">
        <f>_xlfn.IFNA(IF(IF($AH721=AQ$5,VLOOKUP(AL721,buff!$K:$L,2,FALSE),"")=0,"",IF($AH721=AQ$5,VLOOKUP(AL721,buff!$K:$L,2,FALSE),"")),"")</f>
        <v/>
      </c>
      <c r="AR721" s="6" t="str">
        <f>_xlfn.IFNA(IF(IF($AH721=AR$5,VLOOKUP(AM721,buff!$K:$L,2,FALSE),"")=0,"",IF($AH721=AR$5,VLOOKUP(AM721,buff!$K:$L,2,FALSE),"")),"")</f>
        <v/>
      </c>
      <c r="AS721" s="6" t="str">
        <f>_xlfn.IFNA(IF(IF($AH721=AS$5,VLOOKUP(AI721,buff!$K:$L,2,FALSE),"")=0,"",IF($AH721=AS$5,VLOOKUP(AI721,buff!$K:$L,2,FALSE),"")),"")</f>
        <v/>
      </c>
      <c r="AT721" s="6" t="str">
        <f>_xlfn.IFNA(IF(IF($AH721=AT$5,VLOOKUP(AJ721,buff!$K:$L,2,FALSE),"")=0,"",IF($AH721=AT$5,VLOOKUP(AJ721,buff!$K:$L,2,FALSE),"")),"")</f>
        <v/>
      </c>
      <c r="AU721" s="6" t="str">
        <f>_xlfn.IFNA(IF(IF($AH721=AU$5,VLOOKUP(AK721,buff!$K:$L,2,FALSE),"")=0,"",IF($AH721=AU$5,VLOOKUP(AK721,buff!$K:$L,2,FALSE),"")),"")</f>
        <v/>
      </c>
      <c r="AV721" s="6" t="str">
        <f>_xlfn.IFNA(IF(IF($AH721=AV$5,VLOOKUP(AL721,buff!$K:$L,2,FALSE),"")=0,"",IF($AH721=AV$5,VLOOKUP(AL721,buff!$K:$L,2,FALSE),"")),"")</f>
        <v/>
      </c>
      <c r="AW721" s="6" t="str">
        <f>_xlfn.IFNA(IF(IF($AH721=AW$5,VLOOKUP(AM721,buff!$K:$L,2,FALSE),"")=0,"",IF($AH721=AW$5,VLOOKUP(AM721,buff!$K:$L,2,FALSE),"")),"")</f>
        <v/>
      </c>
      <c r="AX721" s="6">
        <f>VLOOKUP(AI721,buff!K:P,6,FALSE)</f>
        <v>0</v>
      </c>
      <c r="AY721">
        <f t="shared" si="210"/>
        <v>0</v>
      </c>
      <c r="AZ721">
        <f t="shared" si="210"/>
        <v>0</v>
      </c>
      <c r="BA721">
        <f t="shared" si="211"/>
        <v>3</v>
      </c>
      <c r="BB721">
        <f t="shared" si="212"/>
        <v>2</v>
      </c>
    </row>
    <row r="722" spans="1:54" x14ac:dyDescent="0.15">
      <c r="A722" t="str">
        <f t="shared" si="201"/>
        <v>岚汐主动技能3等级16</v>
      </c>
      <c r="B722" s="8">
        <v>716</v>
      </c>
      <c r="C722" s="8" t="str">
        <f>VLOOKUP(G722,角色!A:B,2,FALSE)</f>
        <v>岚汐</v>
      </c>
      <c r="D722" s="8" t="str">
        <f t="shared" si="207"/>
        <v>主动技能3</v>
      </c>
      <c r="E722" s="8">
        <f t="shared" si="202"/>
        <v>16</v>
      </c>
      <c r="F722" s="8">
        <f t="shared" si="203"/>
        <v>3</v>
      </c>
      <c r="G722" s="8">
        <f t="shared" si="204"/>
        <v>12</v>
      </c>
      <c r="H722" s="4" t="s">
        <v>470</v>
      </c>
      <c r="I722" s="24" t="str">
        <f t="shared" si="200"/>
        <v>对敌方后排单体造成125%攻击力（+4462）点伤害。并附带流血。</v>
      </c>
      <c r="J722" s="4" t="s">
        <v>305</v>
      </c>
      <c r="K722" s="1" t="s">
        <v>104</v>
      </c>
      <c r="L722" s="4" t="s">
        <v>107</v>
      </c>
      <c r="M722" s="4"/>
      <c r="N722" s="4">
        <v>100</v>
      </c>
      <c r="O722" s="4"/>
      <c r="T722" s="6" t="str">
        <f t="shared" si="205"/>
        <v>1:100:2:0</v>
      </c>
      <c r="U722" s="6" t="str">
        <f t="shared" si="206"/>
        <v/>
      </c>
      <c r="Y722">
        <f t="shared" si="199"/>
        <v>100</v>
      </c>
      <c r="Z722">
        <v>125</v>
      </c>
      <c r="AA722" s="23">
        <v>50</v>
      </c>
      <c r="AB722" s="23">
        <f>INT(VLOOKUP(VLOOKUP($C722,角色技能升级比率表!$B:$C,2,FALSE),角色属性概况!E:F,2,FALSE)*VLOOKUP(E722,角色属性概况!I:M,3,FALSE)*AA722/100)</f>
        <v>4462</v>
      </c>
      <c r="AE722">
        <v>0</v>
      </c>
      <c r="AF722" s="23">
        <f t="shared" si="208"/>
        <v>3</v>
      </c>
      <c r="AG722" s="23">
        <f t="shared" si="209"/>
        <v>2</v>
      </c>
      <c r="AH722" t="s">
        <v>118</v>
      </c>
      <c r="AI722" t="s">
        <v>1559</v>
      </c>
      <c r="AN722" s="6" t="str">
        <f>_xlfn.IFNA(IF(IF($AH722=AN$5,VLOOKUP(AI722,buff!$K:$L,2,FALSE),"")=0,"",IF($AH722=AN$5,VLOOKUP(AI722,buff!$K:$L,2,FALSE),"")),"")</f>
        <v>1:100:2:0</v>
      </c>
      <c r="AO722" s="6" t="str">
        <f>_xlfn.IFNA(IF(IF($AH722=AO$5,VLOOKUP(AJ722,buff!$K:$L,2,FALSE),"")=0,"",IF($AH722=AO$5,VLOOKUP(AJ722,buff!$K:$L,2,FALSE),"")),"")</f>
        <v/>
      </c>
      <c r="AP722" s="6" t="str">
        <f>_xlfn.IFNA(IF(IF($AH722=AP$5,VLOOKUP(AK722,buff!$K:$L,2,FALSE),"")=0,"",IF($AH722=AP$5,VLOOKUP(AK722,buff!$K:$L,2,FALSE),"")),"")</f>
        <v/>
      </c>
      <c r="AQ722" s="6" t="str">
        <f>_xlfn.IFNA(IF(IF($AH722=AQ$5,VLOOKUP(AL722,buff!$K:$L,2,FALSE),"")=0,"",IF($AH722=AQ$5,VLOOKUP(AL722,buff!$K:$L,2,FALSE),"")),"")</f>
        <v/>
      </c>
      <c r="AR722" s="6" t="str">
        <f>_xlfn.IFNA(IF(IF($AH722=AR$5,VLOOKUP(AM722,buff!$K:$L,2,FALSE),"")=0,"",IF($AH722=AR$5,VLOOKUP(AM722,buff!$K:$L,2,FALSE),"")),"")</f>
        <v/>
      </c>
      <c r="AS722" s="6" t="str">
        <f>_xlfn.IFNA(IF(IF($AH722=AS$5,VLOOKUP(AI722,buff!$K:$L,2,FALSE),"")=0,"",IF($AH722=AS$5,VLOOKUP(AI722,buff!$K:$L,2,FALSE),"")),"")</f>
        <v/>
      </c>
      <c r="AT722" s="6" t="str">
        <f>_xlfn.IFNA(IF(IF($AH722=AT$5,VLOOKUP(AJ722,buff!$K:$L,2,FALSE),"")=0,"",IF($AH722=AT$5,VLOOKUP(AJ722,buff!$K:$L,2,FALSE),"")),"")</f>
        <v/>
      </c>
      <c r="AU722" s="6" t="str">
        <f>_xlfn.IFNA(IF(IF($AH722=AU$5,VLOOKUP(AK722,buff!$K:$L,2,FALSE),"")=0,"",IF($AH722=AU$5,VLOOKUP(AK722,buff!$K:$L,2,FALSE),"")),"")</f>
        <v/>
      </c>
      <c r="AV722" s="6" t="str">
        <f>_xlfn.IFNA(IF(IF($AH722=AV$5,VLOOKUP(AL722,buff!$K:$L,2,FALSE),"")=0,"",IF($AH722=AV$5,VLOOKUP(AL722,buff!$K:$L,2,FALSE),"")),"")</f>
        <v/>
      </c>
      <c r="AW722" s="6" t="str">
        <f>_xlfn.IFNA(IF(IF($AH722=AW$5,VLOOKUP(AM722,buff!$K:$L,2,FALSE),"")=0,"",IF($AH722=AW$5,VLOOKUP(AM722,buff!$K:$L,2,FALSE),"")),"")</f>
        <v/>
      </c>
      <c r="AX722" s="6">
        <f>VLOOKUP(AI722,buff!K:P,6,FALSE)</f>
        <v>0</v>
      </c>
      <c r="AY722">
        <f t="shared" si="210"/>
        <v>0</v>
      </c>
      <c r="AZ722">
        <f t="shared" si="210"/>
        <v>0</v>
      </c>
      <c r="BA722">
        <f t="shared" si="211"/>
        <v>3</v>
      </c>
      <c r="BB722">
        <f t="shared" si="212"/>
        <v>2</v>
      </c>
    </row>
    <row r="723" spans="1:54" x14ac:dyDescent="0.15">
      <c r="A723" t="str">
        <f t="shared" si="201"/>
        <v>岚汐主动技能3等级17</v>
      </c>
      <c r="B723" s="8">
        <v>717</v>
      </c>
      <c r="C723" s="8" t="str">
        <f>VLOOKUP(G723,角色!A:B,2,FALSE)</f>
        <v>岚汐</v>
      </c>
      <c r="D723" s="8" t="str">
        <f t="shared" si="207"/>
        <v>主动技能3</v>
      </c>
      <c r="E723" s="8">
        <f t="shared" si="202"/>
        <v>17</v>
      </c>
      <c r="F723" s="8">
        <f t="shared" si="203"/>
        <v>3</v>
      </c>
      <c r="G723" s="8">
        <f t="shared" si="204"/>
        <v>12</v>
      </c>
      <c r="H723" s="4" t="s">
        <v>470</v>
      </c>
      <c r="I723" s="24" t="str">
        <f t="shared" si="200"/>
        <v>对敌方后排单体造成125%攻击力（+5494）点伤害。并附带流血。</v>
      </c>
      <c r="J723" s="4" t="s">
        <v>305</v>
      </c>
      <c r="K723" s="1" t="s">
        <v>104</v>
      </c>
      <c r="L723" s="4" t="s">
        <v>107</v>
      </c>
      <c r="M723" s="4"/>
      <c r="N723" s="4">
        <v>100</v>
      </c>
      <c r="O723" s="4"/>
      <c r="T723" s="6" t="str">
        <f t="shared" si="205"/>
        <v>1:100:2:0</v>
      </c>
      <c r="U723" s="6" t="str">
        <f t="shared" si="206"/>
        <v/>
      </c>
      <c r="Y723">
        <f t="shared" si="199"/>
        <v>100</v>
      </c>
      <c r="Z723">
        <v>125</v>
      </c>
      <c r="AA723" s="23">
        <v>50</v>
      </c>
      <c r="AB723" s="23">
        <f>INT(VLOOKUP(VLOOKUP($C723,角色技能升级比率表!$B:$C,2,FALSE),角色属性概况!E:F,2,FALSE)*VLOOKUP(E723,角色属性概况!I:M,3,FALSE)*AA723/100)</f>
        <v>5494</v>
      </c>
      <c r="AE723">
        <v>0</v>
      </c>
      <c r="AF723" s="23">
        <f t="shared" si="208"/>
        <v>3</v>
      </c>
      <c r="AG723" s="23">
        <f t="shared" si="209"/>
        <v>2</v>
      </c>
      <c r="AH723" t="s">
        <v>118</v>
      </c>
      <c r="AI723" t="s">
        <v>1559</v>
      </c>
      <c r="AN723" s="6" t="str">
        <f>_xlfn.IFNA(IF(IF($AH723=AN$5,VLOOKUP(AI723,buff!$K:$L,2,FALSE),"")=0,"",IF($AH723=AN$5,VLOOKUP(AI723,buff!$K:$L,2,FALSE),"")),"")</f>
        <v>1:100:2:0</v>
      </c>
      <c r="AO723" s="6" t="str">
        <f>_xlfn.IFNA(IF(IF($AH723=AO$5,VLOOKUP(AJ723,buff!$K:$L,2,FALSE),"")=0,"",IF($AH723=AO$5,VLOOKUP(AJ723,buff!$K:$L,2,FALSE),"")),"")</f>
        <v/>
      </c>
      <c r="AP723" s="6" t="str">
        <f>_xlfn.IFNA(IF(IF($AH723=AP$5,VLOOKUP(AK723,buff!$K:$L,2,FALSE),"")=0,"",IF($AH723=AP$5,VLOOKUP(AK723,buff!$K:$L,2,FALSE),"")),"")</f>
        <v/>
      </c>
      <c r="AQ723" s="6" t="str">
        <f>_xlfn.IFNA(IF(IF($AH723=AQ$5,VLOOKUP(AL723,buff!$K:$L,2,FALSE),"")=0,"",IF($AH723=AQ$5,VLOOKUP(AL723,buff!$K:$L,2,FALSE),"")),"")</f>
        <v/>
      </c>
      <c r="AR723" s="6" t="str">
        <f>_xlfn.IFNA(IF(IF($AH723=AR$5,VLOOKUP(AM723,buff!$K:$L,2,FALSE),"")=0,"",IF($AH723=AR$5,VLOOKUP(AM723,buff!$K:$L,2,FALSE),"")),"")</f>
        <v/>
      </c>
      <c r="AS723" s="6" t="str">
        <f>_xlfn.IFNA(IF(IF($AH723=AS$5,VLOOKUP(AI723,buff!$K:$L,2,FALSE),"")=0,"",IF($AH723=AS$5,VLOOKUP(AI723,buff!$K:$L,2,FALSE),"")),"")</f>
        <v/>
      </c>
      <c r="AT723" s="6" t="str">
        <f>_xlfn.IFNA(IF(IF($AH723=AT$5,VLOOKUP(AJ723,buff!$K:$L,2,FALSE),"")=0,"",IF($AH723=AT$5,VLOOKUP(AJ723,buff!$K:$L,2,FALSE),"")),"")</f>
        <v/>
      </c>
      <c r="AU723" s="6" t="str">
        <f>_xlfn.IFNA(IF(IF($AH723=AU$5,VLOOKUP(AK723,buff!$K:$L,2,FALSE),"")=0,"",IF($AH723=AU$5,VLOOKUP(AK723,buff!$K:$L,2,FALSE),"")),"")</f>
        <v/>
      </c>
      <c r="AV723" s="6" t="str">
        <f>_xlfn.IFNA(IF(IF($AH723=AV$5,VLOOKUP(AL723,buff!$K:$L,2,FALSE),"")=0,"",IF($AH723=AV$5,VLOOKUP(AL723,buff!$K:$L,2,FALSE),"")),"")</f>
        <v/>
      </c>
      <c r="AW723" s="6" t="str">
        <f>_xlfn.IFNA(IF(IF($AH723=AW$5,VLOOKUP(AM723,buff!$K:$L,2,FALSE),"")=0,"",IF($AH723=AW$5,VLOOKUP(AM723,buff!$K:$L,2,FALSE),"")),"")</f>
        <v/>
      </c>
      <c r="AX723" s="6">
        <f>VLOOKUP(AI723,buff!K:P,6,FALSE)</f>
        <v>0</v>
      </c>
      <c r="AY723">
        <f t="shared" si="210"/>
        <v>0</v>
      </c>
      <c r="AZ723">
        <f t="shared" si="210"/>
        <v>0</v>
      </c>
      <c r="BA723">
        <f t="shared" si="211"/>
        <v>3</v>
      </c>
      <c r="BB723">
        <f t="shared" si="212"/>
        <v>2</v>
      </c>
    </row>
    <row r="724" spans="1:54" x14ac:dyDescent="0.15">
      <c r="A724" t="str">
        <f t="shared" si="201"/>
        <v>岚汐主动技能3等级18</v>
      </c>
      <c r="B724" s="8">
        <v>718</v>
      </c>
      <c r="C724" s="8" t="str">
        <f>VLOOKUP(G724,角色!A:B,2,FALSE)</f>
        <v>岚汐</v>
      </c>
      <c r="D724" s="8" t="str">
        <f t="shared" si="207"/>
        <v>主动技能3</v>
      </c>
      <c r="E724" s="8">
        <f t="shared" si="202"/>
        <v>18</v>
      </c>
      <c r="F724" s="8">
        <f t="shared" si="203"/>
        <v>3</v>
      </c>
      <c r="G724" s="8">
        <f t="shared" si="204"/>
        <v>12</v>
      </c>
      <c r="H724" s="4" t="s">
        <v>470</v>
      </c>
      <c r="I724" s="24" t="str">
        <f t="shared" si="200"/>
        <v>对敌方后排单体造成125%攻击力（+6764）点伤害。并附带流血。</v>
      </c>
      <c r="J724" s="4" t="s">
        <v>305</v>
      </c>
      <c r="K724" s="1" t="s">
        <v>104</v>
      </c>
      <c r="L724" s="4" t="s">
        <v>107</v>
      </c>
      <c r="M724" s="4"/>
      <c r="N724" s="4">
        <v>100</v>
      </c>
      <c r="O724" s="4"/>
      <c r="T724" s="6" t="str">
        <f t="shared" si="205"/>
        <v>1:100:2:0</v>
      </c>
      <c r="U724" s="6" t="str">
        <f t="shared" si="206"/>
        <v/>
      </c>
      <c r="Y724">
        <f t="shared" si="199"/>
        <v>100</v>
      </c>
      <c r="Z724">
        <v>125</v>
      </c>
      <c r="AA724" s="23">
        <v>50</v>
      </c>
      <c r="AB724" s="23">
        <f>INT(VLOOKUP(VLOOKUP($C724,角色技能升级比率表!$B:$C,2,FALSE),角色属性概况!E:F,2,FALSE)*VLOOKUP(E724,角色属性概况!I:M,3,FALSE)*AA724/100)</f>
        <v>6764</v>
      </c>
      <c r="AE724">
        <v>0</v>
      </c>
      <c r="AF724" s="23">
        <f t="shared" si="208"/>
        <v>3</v>
      </c>
      <c r="AG724" s="23">
        <f t="shared" si="209"/>
        <v>2</v>
      </c>
      <c r="AH724" t="s">
        <v>118</v>
      </c>
      <c r="AI724" t="s">
        <v>1559</v>
      </c>
      <c r="AN724" s="6" t="str">
        <f>_xlfn.IFNA(IF(IF($AH724=AN$5,VLOOKUP(AI724,buff!$K:$L,2,FALSE),"")=0,"",IF($AH724=AN$5,VLOOKUP(AI724,buff!$K:$L,2,FALSE),"")),"")</f>
        <v>1:100:2:0</v>
      </c>
      <c r="AO724" s="6" t="str">
        <f>_xlfn.IFNA(IF(IF($AH724=AO$5,VLOOKUP(AJ724,buff!$K:$L,2,FALSE),"")=0,"",IF($AH724=AO$5,VLOOKUP(AJ724,buff!$K:$L,2,FALSE),"")),"")</f>
        <v/>
      </c>
      <c r="AP724" s="6" t="str">
        <f>_xlfn.IFNA(IF(IF($AH724=AP$5,VLOOKUP(AK724,buff!$K:$L,2,FALSE),"")=0,"",IF($AH724=AP$5,VLOOKUP(AK724,buff!$K:$L,2,FALSE),"")),"")</f>
        <v/>
      </c>
      <c r="AQ724" s="6" t="str">
        <f>_xlfn.IFNA(IF(IF($AH724=AQ$5,VLOOKUP(AL724,buff!$K:$L,2,FALSE),"")=0,"",IF($AH724=AQ$5,VLOOKUP(AL724,buff!$K:$L,2,FALSE),"")),"")</f>
        <v/>
      </c>
      <c r="AR724" s="6" t="str">
        <f>_xlfn.IFNA(IF(IF($AH724=AR$5,VLOOKUP(AM724,buff!$K:$L,2,FALSE),"")=0,"",IF($AH724=AR$5,VLOOKUP(AM724,buff!$K:$L,2,FALSE),"")),"")</f>
        <v/>
      </c>
      <c r="AS724" s="6" t="str">
        <f>_xlfn.IFNA(IF(IF($AH724=AS$5,VLOOKUP(AI724,buff!$K:$L,2,FALSE),"")=0,"",IF($AH724=AS$5,VLOOKUP(AI724,buff!$K:$L,2,FALSE),"")),"")</f>
        <v/>
      </c>
      <c r="AT724" s="6" t="str">
        <f>_xlfn.IFNA(IF(IF($AH724=AT$5,VLOOKUP(AJ724,buff!$K:$L,2,FALSE),"")=0,"",IF($AH724=AT$5,VLOOKUP(AJ724,buff!$K:$L,2,FALSE),"")),"")</f>
        <v/>
      </c>
      <c r="AU724" s="6" t="str">
        <f>_xlfn.IFNA(IF(IF($AH724=AU$5,VLOOKUP(AK724,buff!$K:$L,2,FALSE),"")=0,"",IF($AH724=AU$5,VLOOKUP(AK724,buff!$K:$L,2,FALSE),"")),"")</f>
        <v/>
      </c>
      <c r="AV724" s="6" t="str">
        <f>_xlfn.IFNA(IF(IF($AH724=AV$5,VLOOKUP(AL724,buff!$K:$L,2,FALSE),"")=0,"",IF($AH724=AV$5,VLOOKUP(AL724,buff!$K:$L,2,FALSE),"")),"")</f>
        <v/>
      </c>
      <c r="AW724" s="6" t="str">
        <f>_xlfn.IFNA(IF(IF($AH724=AW$5,VLOOKUP(AM724,buff!$K:$L,2,FALSE),"")=0,"",IF($AH724=AW$5,VLOOKUP(AM724,buff!$K:$L,2,FALSE),"")),"")</f>
        <v/>
      </c>
      <c r="AX724" s="6">
        <f>VLOOKUP(AI724,buff!K:P,6,FALSE)</f>
        <v>0</v>
      </c>
      <c r="AY724">
        <f t="shared" si="210"/>
        <v>0</v>
      </c>
      <c r="AZ724">
        <f t="shared" si="210"/>
        <v>0</v>
      </c>
      <c r="BA724">
        <f t="shared" si="211"/>
        <v>3</v>
      </c>
      <c r="BB724">
        <f t="shared" si="212"/>
        <v>2</v>
      </c>
    </row>
    <row r="725" spans="1:54" x14ac:dyDescent="0.15">
      <c r="A725" t="str">
        <f t="shared" si="201"/>
        <v>岚汐主动技能3等级19</v>
      </c>
      <c r="B725" s="8">
        <v>719</v>
      </c>
      <c r="C725" s="8" t="str">
        <f>VLOOKUP(G725,角色!A:B,2,FALSE)</f>
        <v>岚汐</v>
      </c>
      <c r="D725" s="8" t="str">
        <f t="shared" si="207"/>
        <v>主动技能3</v>
      </c>
      <c r="E725" s="8">
        <f t="shared" si="202"/>
        <v>19</v>
      </c>
      <c r="F725" s="8">
        <f t="shared" si="203"/>
        <v>3</v>
      </c>
      <c r="G725" s="8">
        <f t="shared" si="204"/>
        <v>12</v>
      </c>
      <c r="H725" s="4" t="s">
        <v>470</v>
      </c>
      <c r="I725" s="24" t="str">
        <f t="shared" si="200"/>
        <v>对敌方后排单体造成125%攻击力（+8329）点伤害。并附带流血。</v>
      </c>
      <c r="J725" s="4" t="s">
        <v>305</v>
      </c>
      <c r="K725" s="1" t="s">
        <v>104</v>
      </c>
      <c r="L725" s="4" t="s">
        <v>107</v>
      </c>
      <c r="M725" s="4"/>
      <c r="N725" s="4">
        <v>100</v>
      </c>
      <c r="O725" s="4"/>
      <c r="T725" s="6" t="str">
        <f t="shared" si="205"/>
        <v>1:100:2:0</v>
      </c>
      <c r="U725" s="6" t="str">
        <f t="shared" si="206"/>
        <v/>
      </c>
      <c r="Y725">
        <f t="shared" si="199"/>
        <v>100</v>
      </c>
      <c r="Z725">
        <v>125</v>
      </c>
      <c r="AA725" s="23">
        <v>50</v>
      </c>
      <c r="AB725" s="23">
        <f>INT(VLOOKUP(VLOOKUP($C725,角色技能升级比率表!$B:$C,2,FALSE),角色属性概况!E:F,2,FALSE)*VLOOKUP(E725,角色属性概况!I:M,3,FALSE)*AA725/100)</f>
        <v>8329</v>
      </c>
      <c r="AE725">
        <v>0</v>
      </c>
      <c r="AF725" s="23">
        <f t="shared" si="208"/>
        <v>3</v>
      </c>
      <c r="AG725" s="23">
        <f t="shared" si="209"/>
        <v>2</v>
      </c>
      <c r="AH725" t="s">
        <v>118</v>
      </c>
      <c r="AI725" t="s">
        <v>1559</v>
      </c>
      <c r="AN725" s="6" t="str">
        <f>_xlfn.IFNA(IF(IF($AH725=AN$5,VLOOKUP(AI725,buff!$K:$L,2,FALSE),"")=0,"",IF($AH725=AN$5,VLOOKUP(AI725,buff!$K:$L,2,FALSE),"")),"")</f>
        <v>1:100:2:0</v>
      </c>
      <c r="AO725" s="6" t="str">
        <f>_xlfn.IFNA(IF(IF($AH725=AO$5,VLOOKUP(AJ725,buff!$K:$L,2,FALSE),"")=0,"",IF($AH725=AO$5,VLOOKUP(AJ725,buff!$K:$L,2,FALSE),"")),"")</f>
        <v/>
      </c>
      <c r="AP725" s="6" t="str">
        <f>_xlfn.IFNA(IF(IF($AH725=AP$5,VLOOKUP(AK725,buff!$K:$L,2,FALSE),"")=0,"",IF($AH725=AP$5,VLOOKUP(AK725,buff!$K:$L,2,FALSE),"")),"")</f>
        <v/>
      </c>
      <c r="AQ725" s="6" t="str">
        <f>_xlfn.IFNA(IF(IF($AH725=AQ$5,VLOOKUP(AL725,buff!$K:$L,2,FALSE),"")=0,"",IF($AH725=AQ$5,VLOOKUP(AL725,buff!$K:$L,2,FALSE),"")),"")</f>
        <v/>
      </c>
      <c r="AR725" s="6" t="str">
        <f>_xlfn.IFNA(IF(IF($AH725=AR$5,VLOOKUP(AM725,buff!$K:$L,2,FALSE),"")=0,"",IF($AH725=AR$5,VLOOKUP(AM725,buff!$K:$L,2,FALSE),"")),"")</f>
        <v/>
      </c>
      <c r="AS725" s="6" t="str">
        <f>_xlfn.IFNA(IF(IF($AH725=AS$5,VLOOKUP(AI725,buff!$K:$L,2,FALSE),"")=0,"",IF($AH725=AS$5,VLOOKUP(AI725,buff!$K:$L,2,FALSE),"")),"")</f>
        <v/>
      </c>
      <c r="AT725" s="6" t="str">
        <f>_xlfn.IFNA(IF(IF($AH725=AT$5,VLOOKUP(AJ725,buff!$K:$L,2,FALSE),"")=0,"",IF($AH725=AT$5,VLOOKUP(AJ725,buff!$K:$L,2,FALSE),"")),"")</f>
        <v/>
      </c>
      <c r="AU725" s="6" t="str">
        <f>_xlfn.IFNA(IF(IF($AH725=AU$5,VLOOKUP(AK725,buff!$K:$L,2,FALSE),"")=0,"",IF($AH725=AU$5,VLOOKUP(AK725,buff!$K:$L,2,FALSE),"")),"")</f>
        <v/>
      </c>
      <c r="AV725" s="6" t="str">
        <f>_xlfn.IFNA(IF(IF($AH725=AV$5,VLOOKUP(AL725,buff!$K:$L,2,FALSE),"")=0,"",IF($AH725=AV$5,VLOOKUP(AL725,buff!$K:$L,2,FALSE),"")),"")</f>
        <v/>
      </c>
      <c r="AW725" s="6" t="str">
        <f>_xlfn.IFNA(IF(IF($AH725=AW$5,VLOOKUP(AM725,buff!$K:$L,2,FALSE),"")=0,"",IF($AH725=AW$5,VLOOKUP(AM725,buff!$K:$L,2,FALSE),"")),"")</f>
        <v/>
      </c>
      <c r="AX725" s="6">
        <f>VLOOKUP(AI725,buff!K:P,6,FALSE)</f>
        <v>0</v>
      </c>
      <c r="AY725">
        <f t="shared" si="210"/>
        <v>0</v>
      </c>
      <c r="AZ725">
        <f t="shared" si="210"/>
        <v>0</v>
      </c>
      <c r="BA725">
        <f t="shared" si="211"/>
        <v>3</v>
      </c>
      <c r="BB725">
        <f t="shared" si="212"/>
        <v>2</v>
      </c>
    </row>
    <row r="726" spans="1:54" x14ac:dyDescent="0.15">
      <c r="A726" t="str">
        <f t="shared" si="201"/>
        <v>岚汐主动技能3等级20</v>
      </c>
      <c r="B726" s="8">
        <v>720</v>
      </c>
      <c r="C726" s="8" t="str">
        <f>VLOOKUP(G726,角色!A:B,2,FALSE)</f>
        <v>岚汐</v>
      </c>
      <c r="D726" s="8" t="str">
        <f t="shared" si="207"/>
        <v>主动技能3</v>
      </c>
      <c r="E726" s="8">
        <f t="shared" si="202"/>
        <v>20</v>
      </c>
      <c r="F726" s="8">
        <f t="shared" si="203"/>
        <v>3</v>
      </c>
      <c r="G726" s="8">
        <f t="shared" si="204"/>
        <v>12</v>
      </c>
      <c r="H726" s="4" t="s">
        <v>470</v>
      </c>
      <c r="I726" s="24" t="str">
        <f t="shared" si="200"/>
        <v>对敌方后排单体造成125%攻击力（+10255）点伤害。并附带流血。</v>
      </c>
      <c r="J726" s="4" t="s">
        <v>305</v>
      </c>
      <c r="K726" s="1" t="s">
        <v>104</v>
      </c>
      <c r="L726" s="4" t="s">
        <v>107</v>
      </c>
      <c r="M726" s="4"/>
      <c r="N726" s="4">
        <v>100</v>
      </c>
      <c r="O726" s="4"/>
      <c r="T726" s="6" t="str">
        <f t="shared" si="205"/>
        <v>1:100:2:0</v>
      </c>
      <c r="U726" s="6" t="str">
        <f t="shared" si="206"/>
        <v/>
      </c>
      <c r="Y726">
        <f t="shared" si="199"/>
        <v>100</v>
      </c>
      <c r="Z726">
        <v>125</v>
      </c>
      <c r="AA726" s="23">
        <v>50</v>
      </c>
      <c r="AB726" s="23">
        <f>INT(VLOOKUP(VLOOKUP($C726,角色技能升级比率表!$B:$C,2,FALSE),角色属性概况!E:F,2,FALSE)*VLOOKUP(E726,角色属性概况!I:M,3,FALSE)*AA726/100)</f>
        <v>10255</v>
      </c>
      <c r="AE726">
        <v>0</v>
      </c>
      <c r="AF726" s="23">
        <f t="shared" si="208"/>
        <v>3</v>
      </c>
      <c r="AG726" s="23">
        <f t="shared" si="209"/>
        <v>2</v>
      </c>
      <c r="AH726" t="s">
        <v>118</v>
      </c>
      <c r="AI726" t="s">
        <v>1559</v>
      </c>
      <c r="AN726" s="6" t="str">
        <f>_xlfn.IFNA(IF(IF($AH726=AN$5,VLOOKUP(AI726,buff!$K:$L,2,FALSE),"")=0,"",IF($AH726=AN$5,VLOOKUP(AI726,buff!$K:$L,2,FALSE),"")),"")</f>
        <v>1:100:2:0</v>
      </c>
      <c r="AO726" s="6" t="str">
        <f>_xlfn.IFNA(IF(IF($AH726=AO$5,VLOOKUP(AJ726,buff!$K:$L,2,FALSE),"")=0,"",IF($AH726=AO$5,VLOOKUP(AJ726,buff!$K:$L,2,FALSE),"")),"")</f>
        <v/>
      </c>
      <c r="AP726" s="6" t="str">
        <f>_xlfn.IFNA(IF(IF($AH726=AP$5,VLOOKUP(AK726,buff!$K:$L,2,FALSE),"")=0,"",IF($AH726=AP$5,VLOOKUP(AK726,buff!$K:$L,2,FALSE),"")),"")</f>
        <v/>
      </c>
      <c r="AQ726" s="6" t="str">
        <f>_xlfn.IFNA(IF(IF($AH726=AQ$5,VLOOKUP(AL726,buff!$K:$L,2,FALSE),"")=0,"",IF($AH726=AQ$5,VLOOKUP(AL726,buff!$K:$L,2,FALSE),"")),"")</f>
        <v/>
      </c>
      <c r="AR726" s="6" t="str">
        <f>_xlfn.IFNA(IF(IF($AH726=AR$5,VLOOKUP(AM726,buff!$K:$L,2,FALSE),"")=0,"",IF($AH726=AR$5,VLOOKUP(AM726,buff!$K:$L,2,FALSE),"")),"")</f>
        <v/>
      </c>
      <c r="AS726" s="6" t="str">
        <f>_xlfn.IFNA(IF(IF($AH726=AS$5,VLOOKUP(AI726,buff!$K:$L,2,FALSE),"")=0,"",IF($AH726=AS$5,VLOOKUP(AI726,buff!$K:$L,2,FALSE),"")),"")</f>
        <v/>
      </c>
      <c r="AT726" s="6" t="str">
        <f>_xlfn.IFNA(IF(IF($AH726=AT$5,VLOOKUP(AJ726,buff!$K:$L,2,FALSE),"")=0,"",IF($AH726=AT$5,VLOOKUP(AJ726,buff!$K:$L,2,FALSE),"")),"")</f>
        <v/>
      </c>
      <c r="AU726" s="6" t="str">
        <f>_xlfn.IFNA(IF(IF($AH726=AU$5,VLOOKUP(AK726,buff!$K:$L,2,FALSE),"")=0,"",IF($AH726=AU$5,VLOOKUP(AK726,buff!$K:$L,2,FALSE),"")),"")</f>
        <v/>
      </c>
      <c r="AV726" s="6" t="str">
        <f>_xlfn.IFNA(IF(IF($AH726=AV$5,VLOOKUP(AL726,buff!$K:$L,2,FALSE),"")=0,"",IF($AH726=AV$5,VLOOKUP(AL726,buff!$K:$L,2,FALSE),"")),"")</f>
        <v/>
      </c>
      <c r="AW726" s="6" t="str">
        <f>_xlfn.IFNA(IF(IF($AH726=AW$5,VLOOKUP(AM726,buff!$K:$L,2,FALSE),"")=0,"",IF($AH726=AW$5,VLOOKUP(AM726,buff!$K:$L,2,FALSE),"")),"")</f>
        <v/>
      </c>
      <c r="AX726" s="6">
        <f>VLOOKUP(AI726,buff!K:P,6,FALSE)</f>
        <v>0</v>
      </c>
      <c r="AY726">
        <f t="shared" si="210"/>
        <v>0</v>
      </c>
      <c r="AZ726">
        <f t="shared" si="210"/>
        <v>0</v>
      </c>
      <c r="BA726">
        <f t="shared" si="211"/>
        <v>3</v>
      </c>
      <c r="BB726">
        <f t="shared" si="212"/>
        <v>2</v>
      </c>
    </row>
    <row r="727" spans="1:54" x14ac:dyDescent="0.15">
      <c r="A727" t="str">
        <f t="shared" si="201"/>
        <v>玄法主动技能1等级1</v>
      </c>
      <c r="B727" s="8">
        <v>721</v>
      </c>
      <c r="C727" s="8" t="str">
        <f>VLOOKUP(G727,角色!A:B,2,FALSE)</f>
        <v>玄法</v>
      </c>
      <c r="D727" s="8" t="str">
        <f t="shared" si="207"/>
        <v>主动技能1</v>
      </c>
      <c r="E727" s="8">
        <f t="shared" si="202"/>
        <v>1</v>
      </c>
      <c r="F727" s="8">
        <f t="shared" si="203"/>
        <v>1</v>
      </c>
      <c r="G727" s="8">
        <f t="shared" si="204"/>
        <v>13</v>
      </c>
      <c r="H727" s="4" t="s">
        <v>472</v>
      </c>
      <c r="I727" s="24" t="str">
        <f>"对敌方单体攻击，造成100%攻击力（+"&amp;AB727&amp;"）点伤害。"</f>
        <v>对敌方单体攻击，造成100%攻击力（+30）点伤害。</v>
      </c>
      <c r="J727" s="24" t="s">
        <v>305</v>
      </c>
      <c r="K727" s="25" t="s">
        <v>103</v>
      </c>
      <c r="L727" s="24" t="s">
        <v>107</v>
      </c>
      <c r="M727" s="24"/>
      <c r="N727" s="24">
        <v>100</v>
      </c>
      <c r="O727" s="24"/>
      <c r="P727" s="23"/>
      <c r="Q727" s="23"/>
      <c r="R727" s="23"/>
      <c r="S727" s="23"/>
      <c r="T727" s="23" t="str">
        <f t="shared" si="205"/>
        <v/>
      </c>
      <c r="U727" s="23" t="str">
        <f t="shared" si="206"/>
        <v/>
      </c>
      <c r="V727" s="23"/>
      <c r="W727" s="23"/>
      <c r="X727" s="23"/>
      <c r="Y727" s="23">
        <f t="shared" si="199"/>
        <v>0</v>
      </c>
      <c r="Z727" s="23">
        <v>100</v>
      </c>
      <c r="AA727" s="23">
        <v>10</v>
      </c>
      <c r="AB727" s="23">
        <f>INT(VLOOKUP(VLOOKUP($C727,角色技能升级比率表!$B:$C,2,FALSE),角色属性概况!E:F,2,FALSE)*VLOOKUP(E727,角色属性概况!I:M,3,FALSE)*AA727/100)</f>
        <v>30</v>
      </c>
      <c r="AC727" s="23"/>
      <c r="AD727" s="23"/>
      <c r="AE727" s="23">
        <v>0</v>
      </c>
      <c r="AF727" s="23">
        <f t="shared" si="208"/>
        <v>0</v>
      </c>
      <c r="AG727" s="23">
        <f t="shared" si="209"/>
        <v>0</v>
      </c>
      <c r="AH727" s="23"/>
      <c r="AI727" s="23"/>
      <c r="AJ727" s="23"/>
      <c r="AN727" s="6" t="str">
        <f>_xlfn.IFNA(IF(IF($AH727=AN$5,VLOOKUP(AI727,buff!$K:$L,2,FALSE),"")=0,"",IF($AH727=AN$5,VLOOKUP(AI727,buff!$K:$L,2,FALSE),"")),"")</f>
        <v/>
      </c>
      <c r="AO727" s="6" t="str">
        <f>_xlfn.IFNA(IF(IF($AH727=AO$5,VLOOKUP(AJ727,buff!$K:$L,2,FALSE),"")=0,"",IF($AH727=AO$5,VLOOKUP(AJ727,buff!$K:$L,2,FALSE),"")),"")</f>
        <v/>
      </c>
      <c r="AP727" s="6" t="str">
        <f>_xlfn.IFNA(IF(IF($AH727=AP$5,VLOOKUP(AK727,buff!$K:$L,2,FALSE),"")=0,"",IF($AH727=AP$5,VLOOKUP(AK727,buff!$K:$L,2,FALSE),"")),"")</f>
        <v/>
      </c>
      <c r="AQ727" s="6" t="str">
        <f>_xlfn.IFNA(IF(IF($AH727=AQ$5,VLOOKUP(AL727,buff!$K:$L,2,FALSE),"")=0,"",IF($AH727=AQ$5,VLOOKUP(AL727,buff!$K:$L,2,FALSE),"")),"")</f>
        <v/>
      </c>
      <c r="AR727" s="6" t="str">
        <f>_xlfn.IFNA(IF(IF($AH727=AR$5,VLOOKUP(AM727,buff!$K:$L,2,FALSE),"")=0,"",IF($AH727=AR$5,VLOOKUP(AM727,buff!$K:$L,2,FALSE),"")),"")</f>
        <v/>
      </c>
      <c r="AS727" s="6" t="str">
        <f>_xlfn.IFNA(IF(IF($AH727=AS$5,VLOOKUP(AI727,buff!$K:$L,2,FALSE),"")=0,"",IF($AH727=AS$5,VLOOKUP(AI727,buff!$K:$L,2,FALSE),"")),"")</f>
        <v/>
      </c>
      <c r="AT727" s="6" t="str">
        <f>_xlfn.IFNA(IF(IF($AH727=AT$5,VLOOKUP(AJ727,buff!$K:$L,2,FALSE),"")=0,"",IF($AH727=AT$5,VLOOKUP(AJ727,buff!$K:$L,2,FALSE),"")),"")</f>
        <v/>
      </c>
      <c r="AU727" s="6" t="str">
        <f>_xlfn.IFNA(IF(IF($AH727=AU$5,VLOOKUP(AK727,buff!$K:$L,2,FALSE),"")=0,"",IF($AH727=AU$5,VLOOKUP(AK727,buff!$K:$L,2,FALSE),"")),"")</f>
        <v/>
      </c>
      <c r="AV727" s="6" t="str">
        <f>_xlfn.IFNA(IF(IF($AH727=AV$5,VLOOKUP(AL727,buff!$K:$L,2,FALSE),"")=0,"",IF($AH727=AV$5,VLOOKUP(AL727,buff!$K:$L,2,FALSE),"")),"")</f>
        <v/>
      </c>
      <c r="AW727" s="6" t="str">
        <f>_xlfn.IFNA(IF(IF($AH727=AW$5,VLOOKUP(AM727,buff!$K:$L,2,FALSE),"")=0,"",IF($AH727=AW$5,VLOOKUP(AM727,buff!$K:$L,2,FALSE),"")),"")</f>
        <v/>
      </c>
      <c r="AX727" s="6" t="e">
        <f>VLOOKUP(AI727,buff!K:P,6,FALSE)</f>
        <v>#N/A</v>
      </c>
      <c r="AY727" t="e">
        <f t="shared" si="210"/>
        <v>#N/A</v>
      </c>
      <c r="AZ727" t="e">
        <f t="shared" si="210"/>
        <v>#N/A</v>
      </c>
      <c r="BA727">
        <f t="shared" si="211"/>
        <v>0</v>
      </c>
      <c r="BB727">
        <f t="shared" si="212"/>
        <v>0</v>
      </c>
    </row>
    <row r="728" spans="1:54" x14ac:dyDescent="0.15">
      <c r="A728" t="str">
        <f t="shared" si="201"/>
        <v>玄法主动技能1等级2</v>
      </c>
      <c r="B728" s="8">
        <v>722</v>
      </c>
      <c r="C728" s="8" t="str">
        <f>VLOOKUP(G728,角色!A:B,2,FALSE)</f>
        <v>玄法</v>
      </c>
      <c r="D728" s="8" t="str">
        <f t="shared" si="207"/>
        <v>主动技能1</v>
      </c>
      <c r="E728" s="8">
        <f t="shared" si="202"/>
        <v>2</v>
      </c>
      <c r="F728" s="8">
        <f t="shared" si="203"/>
        <v>1</v>
      </c>
      <c r="G728" s="8">
        <f t="shared" si="204"/>
        <v>13</v>
      </c>
      <c r="H728" s="4" t="s">
        <v>472</v>
      </c>
      <c r="I728" s="24" t="str">
        <f t="shared" ref="I728:I746" si="213">"对敌方单体攻击，造成100%攻击力（+"&amp;AB728&amp;"）点伤害。"</f>
        <v>对敌方单体攻击，造成100%攻击力（+44）点伤害。</v>
      </c>
      <c r="J728" s="4" t="s">
        <v>305</v>
      </c>
      <c r="K728" s="1" t="s">
        <v>103</v>
      </c>
      <c r="L728" s="24" t="s">
        <v>107</v>
      </c>
      <c r="M728" s="4"/>
      <c r="N728" s="4">
        <v>100</v>
      </c>
      <c r="O728" s="4"/>
      <c r="T728" s="6" t="str">
        <f t="shared" si="205"/>
        <v/>
      </c>
      <c r="U728" s="6" t="str">
        <f t="shared" si="206"/>
        <v/>
      </c>
      <c r="Y728">
        <f t="shared" si="199"/>
        <v>0</v>
      </c>
      <c r="Z728">
        <v>100</v>
      </c>
      <c r="AA728" s="23">
        <v>10</v>
      </c>
      <c r="AB728" s="23">
        <f>INT(VLOOKUP(VLOOKUP($C728,角色技能升级比率表!$B:$C,2,FALSE),角色属性概况!E:F,2,FALSE)*VLOOKUP(E728,角色属性概况!I:M,3,FALSE)*AA728/100)</f>
        <v>44</v>
      </c>
      <c r="AE728">
        <v>0</v>
      </c>
      <c r="AF728" s="23">
        <f t="shared" si="208"/>
        <v>0</v>
      </c>
      <c r="AG728" s="23">
        <f t="shared" si="209"/>
        <v>0</v>
      </c>
      <c r="AN728" s="6" t="str">
        <f>_xlfn.IFNA(IF(IF($AH728=AN$5,VLOOKUP(AI728,buff!$K:$L,2,FALSE),"")=0,"",IF($AH728=AN$5,VLOOKUP(AI728,buff!$K:$L,2,FALSE),"")),"")</f>
        <v/>
      </c>
      <c r="AO728" s="6" t="str">
        <f>_xlfn.IFNA(IF(IF($AH728=AO$5,VLOOKUP(AJ728,buff!$K:$L,2,FALSE),"")=0,"",IF($AH728=AO$5,VLOOKUP(AJ728,buff!$K:$L,2,FALSE),"")),"")</f>
        <v/>
      </c>
      <c r="AP728" s="6" t="str">
        <f>_xlfn.IFNA(IF(IF($AH728=AP$5,VLOOKUP(AK728,buff!$K:$L,2,FALSE),"")=0,"",IF($AH728=AP$5,VLOOKUP(AK728,buff!$K:$L,2,FALSE),"")),"")</f>
        <v/>
      </c>
      <c r="AQ728" s="6" t="str">
        <f>_xlfn.IFNA(IF(IF($AH728=AQ$5,VLOOKUP(AL728,buff!$K:$L,2,FALSE),"")=0,"",IF($AH728=AQ$5,VLOOKUP(AL728,buff!$K:$L,2,FALSE),"")),"")</f>
        <v/>
      </c>
      <c r="AR728" s="6" t="str">
        <f>_xlfn.IFNA(IF(IF($AH728=AR$5,VLOOKUP(AM728,buff!$K:$L,2,FALSE),"")=0,"",IF($AH728=AR$5,VLOOKUP(AM728,buff!$K:$L,2,FALSE),"")),"")</f>
        <v/>
      </c>
      <c r="AS728" s="6" t="str">
        <f>_xlfn.IFNA(IF(IF($AH728=AS$5,VLOOKUP(AI728,buff!$K:$L,2,FALSE),"")=0,"",IF($AH728=AS$5,VLOOKUP(AI728,buff!$K:$L,2,FALSE),"")),"")</f>
        <v/>
      </c>
      <c r="AT728" s="6" t="str">
        <f>_xlfn.IFNA(IF(IF($AH728=AT$5,VLOOKUP(AJ728,buff!$K:$L,2,FALSE),"")=0,"",IF($AH728=AT$5,VLOOKUP(AJ728,buff!$K:$L,2,FALSE),"")),"")</f>
        <v/>
      </c>
      <c r="AU728" s="6" t="str">
        <f>_xlfn.IFNA(IF(IF($AH728=AU$5,VLOOKUP(AK728,buff!$K:$L,2,FALSE),"")=0,"",IF($AH728=AU$5,VLOOKUP(AK728,buff!$K:$L,2,FALSE),"")),"")</f>
        <v/>
      </c>
      <c r="AV728" s="6" t="str">
        <f>_xlfn.IFNA(IF(IF($AH728=AV$5,VLOOKUP(AL728,buff!$K:$L,2,FALSE),"")=0,"",IF($AH728=AV$5,VLOOKUP(AL728,buff!$K:$L,2,FALSE),"")),"")</f>
        <v/>
      </c>
      <c r="AW728" s="6" t="str">
        <f>_xlfn.IFNA(IF(IF($AH728=AW$5,VLOOKUP(AM728,buff!$K:$L,2,FALSE),"")=0,"",IF($AH728=AW$5,VLOOKUP(AM728,buff!$K:$L,2,FALSE),"")),"")</f>
        <v/>
      </c>
      <c r="AX728" s="6" t="e">
        <f>VLOOKUP(AI728,buff!K:P,6,FALSE)</f>
        <v>#N/A</v>
      </c>
      <c r="AY728" t="e">
        <f t="shared" si="210"/>
        <v>#N/A</v>
      </c>
      <c r="AZ728" t="e">
        <f t="shared" si="210"/>
        <v>#N/A</v>
      </c>
      <c r="BA728">
        <f t="shared" si="211"/>
        <v>0</v>
      </c>
      <c r="BB728">
        <f t="shared" si="212"/>
        <v>0</v>
      </c>
    </row>
    <row r="729" spans="1:54" x14ac:dyDescent="0.15">
      <c r="A729" t="str">
        <f t="shared" si="201"/>
        <v>玄法主动技能1等级3</v>
      </c>
      <c r="B729" s="8">
        <v>723</v>
      </c>
      <c r="C729" s="8" t="str">
        <f>VLOOKUP(G729,角色!A:B,2,FALSE)</f>
        <v>玄法</v>
      </c>
      <c r="D729" s="8" t="str">
        <f t="shared" si="207"/>
        <v>主动技能1</v>
      </c>
      <c r="E729" s="8">
        <f t="shared" si="202"/>
        <v>3</v>
      </c>
      <c r="F729" s="8">
        <f t="shared" si="203"/>
        <v>1</v>
      </c>
      <c r="G729" s="8">
        <f t="shared" si="204"/>
        <v>13</v>
      </c>
      <c r="H729" s="4" t="s">
        <v>472</v>
      </c>
      <c r="I729" s="24" t="str">
        <f t="shared" si="213"/>
        <v>对敌方单体攻击，造成100%攻击力（+59）点伤害。</v>
      </c>
      <c r="J729" s="4" t="s">
        <v>305</v>
      </c>
      <c r="K729" s="1" t="s">
        <v>103</v>
      </c>
      <c r="L729" s="24" t="s">
        <v>107</v>
      </c>
      <c r="M729" s="4"/>
      <c r="N729" s="4">
        <v>100</v>
      </c>
      <c r="O729" s="4"/>
      <c r="T729" s="6" t="str">
        <f t="shared" si="205"/>
        <v/>
      </c>
      <c r="U729" s="6" t="str">
        <f t="shared" si="206"/>
        <v/>
      </c>
      <c r="Y729">
        <f t="shared" si="199"/>
        <v>0</v>
      </c>
      <c r="Z729">
        <v>100</v>
      </c>
      <c r="AA729" s="23">
        <v>10</v>
      </c>
      <c r="AB729" s="23">
        <f>INT(VLOOKUP(VLOOKUP($C729,角色技能升级比率表!$B:$C,2,FALSE),角色属性概况!E:F,2,FALSE)*VLOOKUP(E729,角色属性概况!I:M,3,FALSE)*AA729/100)</f>
        <v>59</v>
      </c>
      <c r="AE729">
        <v>0</v>
      </c>
      <c r="AF729" s="23">
        <f t="shared" si="208"/>
        <v>0</v>
      </c>
      <c r="AG729" s="23">
        <f t="shared" si="209"/>
        <v>0</v>
      </c>
      <c r="AN729" s="6" t="str">
        <f>_xlfn.IFNA(IF(IF($AH729=AN$5,VLOOKUP(AI729,buff!$K:$L,2,FALSE),"")=0,"",IF($AH729=AN$5,VLOOKUP(AI729,buff!$K:$L,2,FALSE),"")),"")</f>
        <v/>
      </c>
      <c r="AO729" s="6" t="str">
        <f>_xlfn.IFNA(IF(IF($AH729=AO$5,VLOOKUP(AJ729,buff!$K:$L,2,FALSE),"")=0,"",IF($AH729=AO$5,VLOOKUP(AJ729,buff!$K:$L,2,FALSE),"")),"")</f>
        <v/>
      </c>
      <c r="AP729" s="6" t="str">
        <f>_xlfn.IFNA(IF(IF($AH729=AP$5,VLOOKUP(AK729,buff!$K:$L,2,FALSE),"")=0,"",IF($AH729=AP$5,VLOOKUP(AK729,buff!$K:$L,2,FALSE),"")),"")</f>
        <v/>
      </c>
      <c r="AQ729" s="6" t="str">
        <f>_xlfn.IFNA(IF(IF($AH729=AQ$5,VLOOKUP(AL729,buff!$K:$L,2,FALSE),"")=0,"",IF($AH729=AQ$5,VLOOKUP(AL729,buff!$K:$L,2,FALSE),"")),"")</f>
        <v/>
      </c>
      <c r="AR729" s="6" t="str">
        <f>_xlfn.IFNA(IF(IF($AH729=AR$5,VLOOKUP(AM729,buff!$K:$L,2,FALSE),"")=0,"",IF($AH729=AR$5,VLOOKUP(AM729,buff!$K:$L,2,FALSE),"")),"")</f>
        <v/>
      </c>
      <c r="AS729" s="6" t="str">
        <f>_xlfn.IFNA(IF(IF($AH729=AS$5,VLOOKUP(AI729,buff!$K:$L,2,FALSE),"")=0,"",IF($AH729=AS$5,VLOOKUP(AI729,buff!$K:$L,2,FALSE),"")),"")</f>
        <v/>
      </c>
      <c r="AT729" s="6" t="str">
        <f>_xlfn.IFNA(IF(IF($AH729=AT$5,VLOOKUP(AJ729,buff!$K:$L,2,FALSE),"")=0,"",IF($AH729=AT$5,VLOOKUP(AJ729,buff!$K:$L,2,FALSE),"")),"")</f>
        <v/>
      </c>
      <c r="AU729" s="6" t="str">
        <f>_xlfn.IFNA(IF(IF($AH729=AU$5,VLOOKUP(AK729,buff!$K:$L,2,FALSE),"")=0,"",IF($AH729=AU$5,VLOOKUP(AK729,buff!$K:$L,2,FALSE),"")),"")</f>
        <v/>
      </c>
      <c r="AV729" s="6" t="str">
        <f>_xlfn.IFNA(IF(IF($AH729=AV$5,VLOOKUP(AL729,buff!$K:$L,2,FALSE),"")=0,"",IF($AH729=AV$5,VLOOKUP(AL729,buff!$K:$L,2,FALSE),"")),"")</f>
        <v/>
      </c>
      <c r="AW729" s="6" t="str">
        <f>_xlfn.IFNA(IF(IF($AH729=AW$5,VLOOKUP(AM729,buff!$K:$L,2,FALSE),"")=0,"",IF($AH729=AW$5,VLOOKUP(AM729,buff!$K:$L,2,FALSE),"")),"")</f>
        <v/>
      </c>
      <c r="AX729" s="6" t="e">
        <f>VLOOKUP(AI729,buff!K:P,6,FALSE)</f>
        <v>#N/A</v>
      </c>
      <c r="AY729" t="e">
        <f t="shared" si="210"/>
        <v>#N/A</v>
      </c>
      <c r="AZ729" t="e">
        <f t="shared" si="210"/>
        <v>#N/A</v>
      </c>
      <c r="BA729">
        <f t="shared" si="211"/>
        <v>0</v>
      </c>
      <c r="BB729">
        <f t="shared" si="212"/>
        <v>0</v>
      </c>
    </row>
    <row r="730" spans="1:54" x14ac:dyDescent="0.15">
      <c r="A730" t="str">
        <f t="shared" si="201"/>
        <v>玄法主动技能1等级4</v>
      </c>
      <c r="B730" s="8">
        <v>724</v>
      </c>
      <c r="C730" s="8" t="str">
        <f>VLOOKUP(G730,角色!A:B,2,FALSE)</f>
        <v>玄法</v>
      </c>
      <c r="D730" s="8" t="str">
        <f t="shared" si="207"/>
        <v>主动技能1</v>
      </c>
      <c r="E730" s="8">
        <f t="shared" si="202"/>
        <v>4</v>
      </c>
      <c r="F730" s="8">
        <f t="shared" si="203"/>
        <v>1</v>
      </c>
      <c r="G730" s="8">
        <f t="shared" si="204"/>
        <v>13</v>
      </c>
      <c r="H730" s="4" t="s">
        <v>472</v>
      </c>
      <c r="I730" s="24" t="str">
        <f t="shared" si="213"/>
        <v>对敌方单体攻击，造成100%攻击力（+73）点伤害。</v>
      </c>
      <c r="J730" s="4" t="s">
        <v>305</v>
      </c>
      <c r="K730" s="1" t="s">
        <v>103</v>
      </c>
      <c r="L730" s="24" t="s">
        <v>107</v>
      </c>
      <c r="M730" s="4"/>
      <c r="N730" s="4">
        <v>100</v>
      </c>
      <c r="O730" s="4"/>
      <c r="T730" s="6" t="str">
        <f t="shared" si="205"/>
        <v/>
      </c>
      <c r="U730" s="6" t="str">
        <f t="shared" si="206"/>
        <v/>
      </c>
      <c r="Y730">
        <f t="shared" si="199"/>
        <v>0</v>
      </c>
      <c r="Z730">
        <v>100</v>
      </c>
      <c r="AA730" s="23">
        <v>10</v>
      </c>
      <c r="AB730" s="23">
        <f>INT(VLOOKUP(VLOOKUP($C730,角色技能升级比率表!$B:$C,2,FALSE),角色属性概况!E:F,2,FALSE)*VLOOKUP(E730,角色属性概况!I:M,3,FALSE)*AA730/100)</f>
        <v>73</v>
      </c>
      <c r="AE730">
        <v>0</v>
      </c>
      <c r="AF730" s="23">
        <f t="shared" si="208"/>
        <v>0</v>
      </c>
      <c r="AG730" s="23">
        <f t="shared" si="209"/>
        <v>0</v>
      </c>
      <c r="AN730" s="6" t="str">
        <f>_xlfn.IFNA(IF(IF($AH730=AN$5,VLOOKUP(AI730,buff!$K:$L,2,FALSE),"")=0,"",IF($AH730=AN$5,VLOOKUP(AI730,buff!$K:$L,2,FALSE),"")),"")</f>
        <v/>
      </c>
      <c r="AO730" s="6" t="str">
        <f>_xlfn.IFNA(IF(IF($AH730=AO$5,VLOOKUP(AJ730,buff!$K:$L,2,FALSE),"")=0,"",IF($AH730=AO$5,VLOOKUP(AJ730,buff!$K:$L,2,FALSE),"")),"")</f>
        <v/>
      </c>
      <c r="AP730" s="6" t="str">
        <f>_xlfn.IFNA(IF(IF($AH730=AP$5,VLOOKUP(AK730,buff!$K:$L,2,FALSE),"")=0,"",IF($AH730=AP$5,VLOOKUP(AK730,buff!$K:$L,2,FALSE),"")),"")</f>
        <v/>
      </c>
      <c r="AQ730" s="6" t="str">
        <f>_xlfn.IFNA(IF(IF($AH730=AQ$5,VLOOKUP(AL730,buff!$K:$L,2,FALSE),"")=0,"",IF($AH730=AQ$5,VLOOKUP(AL730,buff!$K:$L,2,FALSE),"")),"")</f>
        <v/>
      </c>
      <c r="AR730" s="6" t="str">
        <f>_xlfn.IFNA(IF(IF($AH730=AR$5,VLOOKUP(AM730,buff!$K:$L,2,FALSE),"")=0,"",IF($AH730=AR$5,VLOOKUP(AM730,buff!$K:$L,2,FALSE),"")),"")</f>
        <v/>
      </c>
      <c r="AS730" s="6" t="str">
        <f>_xlfn.IFNA(IF(IF($AH730=AS$5,VLOOKUP(AI730,buff!$K:$L,2,FALSE),"")=0,"",IF($AH730=AS$5,VLOOKUP(AI730,buff!$K:$L,2,FALSE),"")),"")</f>
        <v/>
      </c>
      <c r="AT730" s="6" t="str">
        <f>_xlfn.IFNA(IF(IF($AH730=AT$5,VLOOKUP(AJ730,buff!$K:$L,2,FALSE),"")=0,"",IF($AH730=AT$5,VLOOKUP(AJ730,buff!$K:$L,2,FALSE),"")),"")</f>
        <v/>
      </c>
      <c r="AU730" s="6" t="str">
        <f>_xlfn.IFNA(IF(IF($AH730=AU$5,VLOOKUP(AK730,buff!$K:$L,2,FALSE),"")=0,"",IF($AH730=AU$5,VLOOKUP(AK730,buff!$K:$L,2,FALSE),"")),"")</f>
        <v/>
      </c>
      <c r="AV730" s="6" t="str">
        <f>_xlfn.IFNA(IF(IF($AH730=AV$5,VLOOKUP(AL730,buff!$K:$L,2,FALSE),"")=0,"",IF($AH730=AV$5,VLOOKUP(AL730,buff!$K:$L,2,FALSE),"")),"")</f>
        <v/>
      </c>
      <c r="AW730" s="6" t="str">
        <f>_xlfn.IFNA(IF(IF($AH730=AW$5,VLOOKUP(AM730,buff!$K:$L,2,FALSE),"")=0,"",IF($AH730=AW$5,VLOOKUP(AM730,buff!$K:$L,2,FALSE),"")),"")</f>
        <v/>
      </c>
      <c r="AX730" s="6" t="e">
        <f>VLOOKUP(AI730,buff!K:P,6,FALSE)</f>
        <v>#N/A</v>
      </c>
      <c r="AY730" t="e">
        <f t="shared" si="210"/>
        <v>#N/A</v>
      </c>
      <c r="AZ730" t="e">
        <f t="shared" si="210"/>
        <v>#N/A</v>
      </c>
      <c r="BA730">
        <f t="shared" si="211"/>
        <v>0</v>
      </c>
      <c r="BB730">
        <f t="shared" si="212"/>
        <v>0</v>
      </c>
    </row>
    <row r="731" spans="1:54" x14ac:dyDescent="0.15">
      <c r="A731" t="str">
        <f t="shared" si="201"/>
        <v>玄法主动技能1等级5</v>
      </c>
      <c r="B731" s="8">
        <v>725</v>
      </c>
      <c r="C731" s="8" t="str">
        <f>VLOOKUP(G731,角色!A:B,2,FALSE)</f>
        <v>玄法</v>
      </c>
      <c r="D731" s="8" t="str">
        <f t="shared" si="207"/>
        <v>主动技能1</v>
      </c>
      <c r="E731" s="8">
        <f t="shared" si="202"/>
        <v>5</v>
      </c>
      <c r="F731" s="8">
        <f t="shared" si="203"/>
        <v>1</v>
      </c>
      <c r="G731" s="8">
        <f t="shared" si="204"/>
        <v>13</v>
      </c>
      <c r="H731" s="4" t="s">
        <v>472</v>
      </c>
      <c r="I731" s="24" t="str">
        <f t="shared" si="213"/>
        <v>对敌方单体攻击，造成100%攻击力（+90）点伤害。</v>
      </c>
      <c r="J731" s="4" t="s">
        <v>305</v>
      </c>
      <c r="K731" s="1" t="s">
        <v>103</v>
      </c>
      <c r="L731" s="24" t="s">
        <v>107</v>
      </c>
      <c r="M731" s="4"/>
      <c r="N731" s="4">
        <v>100</v>
      </c>
      <c r="O731" s="4"/>
      <c r="T731" s="6" t="str">
        <f t="shared" si="205"/>
        <v/>
      </c>
      <c r="U731" s="6" t="str">
        <f t="shared" si="206"/>
        <v/>
      </c>
      <c r="Y731">
        <f t="shared" si="199"/>
        <v>0</v>
      </c>
      <c r="Z731">
        <v>100</v>
      </c>
      <c r="AA731" s="23">
        <v>10</v>
      </c>
      <c r="AB731" s="23">
        <f>INT(VLOOKUP(VLOOKUP($C731,角色技能升级比率表!$B:$C,2,FALSE),角色属性概况!E:F,2,FALSE)*VLOOKUP(E731,角色属性概况!I:M,3,FALSE)*AA731/100)</f>
        <v>90</v>
      </c>
      <c r="AE731">
        <v>0</v>
      </c>
      <c r="AF731" s="23">
        <f t="shared" si="208"/>
        <v>0</v>
      </c>
      <c r="AG731" s="23">
        <f t="shared" si="209"/>
        <v>0</v>
      </c>
      <c r="AN731" s="6" t="str">
        <f>_xlfn.IFNA(IF(IF($AH731=AN$5,VLOOKUP(AI731,buff!$K:$L,2,FALSE),"")=0,"",IF($AH731=AN$5,VLOOKUP(AI731,buff!$K:$L,2,FALSE),"")),"")</f>
        <v/>
      </c>
      <c r="AO731" s="6" t="str">
        <f>_xlfn.IFNA(IF(IF($AH731=AO$5,VLOOKUP(AJ731,buff!$K:$L,2,FALSE),"")=0,"",IF($AH731=AO$5,VLOOKUP(AJ731,buff!$K:$L,2,FALSE),"")),"")</f>
        <v/>
      </c>
      <c r="AP731" s="6" t="str">
        <f>_xlfn.IFNA(IF(IF($AH731=AP$5,VLOOKUP(AK731,buff!$K:$L,2,FALSE),"")=0,"",IF($AH731=AP$5,VLOOKUP(AK731,buff!$K:$L,2,FALSE),"")),"")</f>
        <v/>
      </c>
      <c r="AQ731" s="6" t="str">
        <f>_xlfn.IFNA(IF(IF($AH731=AQ$5,VLOOKUP(AL731,buff!$K:$L,2,FALSE),"")=0,"",IF($AH731=AQ$5,VLOOKUP(AL731,buff!$K:$L,2,FALSE),"")),"")</f>
        <v/>
      </c>
      <c r="AR731" s="6" t="str">
        <f>_xlfn.IFNA(IF(IF($AH731=AR$5,VLOOKUP(AM731,buff!$K:$L,2,FALSE),"")=0,"",IF($AH731=AR$5,VLOOKUP(AM731,buff!$K:$L,2,FALSE),"")),"")</f>
        <v/>
      </c>
      <c r="AS731" s="6" t="str">
        <f>_xlfn.IFNA(IF(IF($AH731=AS$5,VLOOKUP(AI731,buff!$K:$L,2,FALSE),"")=0,"",IF($AH731=AS$5,VLOOKUP(AI731,buff!$K:$L,2,FALSE),"")),"")</f>
        <v/>
      </c>
      <c r="AT731" s="6" t="str">
        <f>_xlfn.IFNA(IF(IF($AH731=AT$5,VLOOKUP(AJ731,buff!$K:$L,2,FALSE),"")=0,"",IF($AH731=AT$5,VLOOKUP(AJ731,buff!$K:$L,2,FALSE),"")),"")</f>
        <v/>
      </c>
      <c r="AU731" s="6" t="str">
        <f>_xlfn.IFNA(IF(IF($AH731=AU$5,VLOOKUP(AK731,buff!$K:$L,2,FALSE),"")=0,"",IF($AH731=AU$5,VLOOKUP(AK731,buff!$K:$L,2,FALSE),"")),"")</f>
        <v/>
      </c>
      <c r="AV731" s="6" t="str">
        <f>_xlfn.IFNA(IF(IF($AH731=AV$5,VLOOKUP(AL731,buff!$K:$L,2,FALSE),"")=0,"",IF($AH731=AV$5,VLOOKUP(AL731,buff!$K:$L,2,FALSE),"")),"")</f>
        <v/>
      </c>
      <c r="AW731" s="6" t="str">
        <f>_xlfn.IFNA(IF(IF($AH731=AW$5,VLOOKUP(AM731,buff!$K:$L,2,FALSE),"")=0,"",IF($AH731=AW$5,VLOOKUP(AM731,buff!$K:$L,2,FALSE),"")),"")</f>
        <v/>
      </c>
      <c r="AX731" s="6" t="e">
        <f>VLOOKUP(AI731,buff!K:P,6,FALSE)</f>
        <v>#N/A</v>
      </c>
      <c r="AY731" t="e">
        <f t="shared" si="210"/>
        <v>#N/A</v>
      </c>
      <c r="AZ731" t="e">
        <f t="shared" si="210"/>
        <v>#N/A</v>
      </c>
      <c r="BA731">
        <f t="shared" si="211"/>
        <v>0</v>
      </c>
      <c r="BB731">
        <f t="shared" si="212"/>
        <v>0</v>
      </c>
    </row>
    <row r="732" spans="1:54" x14ac:dyDescent="0.15">
      <c r="A732" t="str">
        <f t="shared" si="201"/>
        <v>玄法主动技能1等级6</v>
      </c>
      <c r="B732" s="8">
        <v>726</v>
      </c>
      <c r="C732" s="8" t="str">
        <f>VLOOKUP(G732,角色!A:B,2,FALSE)</f>
        <v>玄法</v>
      </c>
      <c r="D732" s="8" t="str">
        <f t="shared" si="207"/>
        <v>主动技能1</v>
      </c>
      <c r="E732" s="8">
        <f t="shared" si="202"/>
        <v>6</v>
      </c>
      <c r="F732" s="8">
        <f t="shared" si="203"/>
        <v>1</v>
      </c>
      <c r="G732" s="8">
        <f t="shared" si="204"/>
        <v>13</v>
      </c>
      <c r="H732" s="4" t="s">
        <v>472</v>
      </c>
      <c r="I732" s="24" t="str">
        <f t="shared" si="213"/>
        <v>对敌方单体攻击，造成100%攻击力（+111）点伤害。</v>
      </c>
      <c r="J732" s="4" t="s">
        <v>305</v>
      </c>
      <c r="K732" s="1" t="s">
        <v>103</v>
      </c>
      <c r="L732" s="24" t="s">
        <v>107</v>
      </c>
      <c r="M732" s="4"/>
      <c r="N732" s="4">
        <v>100</v>
      </c>
      <c r="O732" s="4"/>
      <c r="T732" s="6" t="str">
        <f t="shared" si="205"/>
        <v/>
      </c>
      <c r="U732" s="6" t="str">
        <f t="shared" si="206"/>
        <v/>
      </c>
      <c r="Y732">
        <f t="shared" si="199"/>
        <v>0</v>
      </c>
      <c r="Z732">
        <v>100</v>
      </c>
      <c r="AA732" s="23">
        <v>10</v>
      </c>
      <c r="AB732" s="23">
        <f>INT(VLOOKUP(VLOOKUP($C732,角色技能升级比率表!$B:$C,2,FALSE),角色属性概况!E:F,2,FALSE)*VLOOKUP(E732,角色属性概况!I:M,3,FALSE)*AA732/100)</f>
        <v>111</v>
      </c>
      <c r="AE732">
        <v>0</v>
      </c>
      <c r="AF732" s="23">
        <f t="shared" si="208"/>
        <v>0</v>
      </c>
      <c r="AG732" s="23">
        <f t="shared" si="209"/>
        <v>0</v>
      </c>
      <c r="AN732" s="6" t="str">
        <f>_xlfn.IFNA(IF(IF($AH732=AN$5,VLOOKUP(AI732,buff!$K:$L,2,FALSE),"")=0,"",IF($AH732=AN$5,VLOOKUP(AI732,buff!$K:$L,2,FALSE),"")),"")</f>
        <v/>
      </c>
      <c r="AO732" s="6" t="str">
        <f>_xlfn.IFNA(IF(IF($AH732=AO$5,VLOOKUP(AJ732,buff!$K:$L,2,FALSE),"")=0,"",IF($AH732=AO$5,VLOOKUP(AJ732,buff!$K:$L,2,FALSE),"")),"")</f>
        <v/>
      </c>
      <c r="AP732" s="6" t="str">
        <f>_xlfn.IFNA(IF(IF($AH732=AP$5,VLOOKUP(AK732,buff!$K:$L,2,FALSE),"")=0,"",IF($AH732=AP$5,VLOOKUP(AK732,buff!$K:$L,2,FALSE),"")),"")</f>
        <v/>
      </c>
      <c r="AQ732" s="6" t="str">
        <f>_xlfn.IFNA(IF(IF($AH732=AQ$5,VLOOKUP(AL732,buff!$K:$L,2,FALSE),"")=0,"",IF($AH732=AQ$5,VLOOKUP(AL732,buff!$K:$L,2,FALSE),"")),"")</f>
        <v/>
      </c>
      <c r="AR732" s="6" t="str">
        <f>_xlfn.IFNA(IF(IF($AH732=AR$5,VLOOKUP(AM732,buff!$K:$L,2,FALSE),"")=0,"",IF($AH732=AR$5,VLOOKUP(AM732,buff!$K:$L,2,FALSE),"")),"")</f>
        <v/>
      </c>
      <c r="AS732" s="6" t="str">
        <f>_xlfn.IFNA(IF(IF($AH732=AS$5,VLOOKUP(AI732,buff!$K:$L,2,FALSE),"")=0,"",IF($AH732=AS$5,VLOOKUP(AI732,buff!$K:$L,2,FALSE),"")),"")</f>
        <v/>
      </c>
      <c r="AT732" s="6" t="str">
        <f>_xlfn.IFNA(IF(IF($AH732=AT$5,VLOOKUP(AJ732,buff!$K:$L,2,FALSE),"")=0,"",IF($AH732=AT$5,VLOOKUP(AJ732,buff!$K:$L,2,FALSE),"")),"")</f>
        <v/>
      </c>
      <c r="AU732" s="6" t="str">
        <f>_xlfn.IFNA(IF(IF($AH732=AU$5,VLOOKUP(AK732,buff!$K:$L,2,FALSE),"")=0,"",IF($AH732=AU$5,VLOOKUP(AK732,buff!$K:$L,2,FALSE),"")),"")</f>
        <v/>
      </c>
      <c r="AV732" s="6" t="str">
        <f>_xlfn.IFNA(IF(IF($AH732=AV$5,VLOOKUP(AL732,buff!$K:$L,2,FALSE),"")=0,"",IF($AH732=AV$5,VLOOKUP(AL732,buff!$K:$L,2,FALSE),"")),"")</f>
        <v/>
      </c>
      <c r="AW732" s="6" t="str">
        <f>_xlfn.IFNA(IF(IF($AH732=AW$5,VLOOKUP(AM732,buff!$K:$L,2,FALSE),"")=0,"",IF($AH732=AW$5,VLOOKUP(AM732,buff!$K:$L,2,FALSE),"")),"")</f>
        <v/>
      </c>
      <c r="AX732" s="6" t="e">
        <f>VLOOKUP(AI732,buff!K:P,6,FALSE)</f>
        <v>#N/A</v>
      </c>
      <c r="AY732" t="e">
        <f t="shared" si="210"/>
        <v>#N/A</v>
      </c>
      <c r="AZ732" t="e">
        <f t="shared" si="210"/>
        <v>#N/A</v>
      </c>
      <c r="BA732">
        <f t="shared" si="211"/>
        <v>0</v>
      </c>
      <c r="BB732">
        <f t="shared" si="212"/>
        <v>0</v>
      </c>
    </row>
    <row r="733" spans="1:54" x14ac:dyDescent="0.15">
      <c r="A733" t="str">
        <f t="shared" si="201"/>
        <v>玄法主动技能1等级7</v>
      </c>
      <c r="B733" s="8">
        <v>727</v>
      </c>
      <c r="C733" s="8" t="str">
        <f>VLOOKUP(G733,角色!A:B,2,FALSE)</f>
        <v>玄法</v>
      </c>
      <c r="D733" s="8" t="str">
        <f t="shared" si="207"/>
        <v>主动技能1</v>
      </c>
      <c r="E733" s="8">
        <f t="shared" si="202"/>
        <v>7</v>
      </c>
      <c r="F733" s="8">
        <f t="shared" si="203"/>
        <v>1</v>
      </c>
      <c r="G733" s="8">
        <f t="shared" si="204"/>
        <v>13</v>
      </c>
      <c r="H733" s="4" t="s">
        <v>472</v>
      </c>
      <c r="I733" s="24" t="str">
        <f t="shared" si="213"/>
        <v>对敌方单体攻击，造成100%攻击力（+137）点伤害。</v>
      </c>
      <c r="J733" s="4" t="s">
        <v>305</v>
      </c>
      <c r="K733" s="1" t="s">
        <v>103</v>
      </c>
      <c r="L733" s="24" t="s">
        <v>107</v>
      </c>
      <c r="M733" s="4"/>
      <c r="N733" s="4">
        <v>100</v>
      </c>
      <c r="O733" s="4"/>
      <c r="T733" s="6" t="str">
        <f t="shared" si="205"/>
        <v/>
      </c>
      <c r="U733" s="6" t="str">
        <f t="shared" si="206"/>
        <v/>
      </c>
      <c r="Y733">
        <f t="shared" si="199"/>
        <v>0</v>
      </c>
      <c r="Z733">
        <v>100</v>
      </c>
      <c r="AA733" s="23">
        <v>10</v>
      </c>
      <c r="AB733" s="23">
        <f>INT(VLOOKUP(VLOOKUP($C733,角色技能升级比率表!$B:$C,2,FALSE),角色属性概况!E:F,2,FALSE)*VLOOKUP(E733,角色属性概况!I:M,3,FALSE)*AA733/100)</f>
        <v>137</v>
      </c>
      <c r="AE733">
        <v>0</v>
      </c>
      <c r="AF733" s="23">
        <f t="shared" si="208"/>
        <v>0</v>
      </c>
      <c r="AG733" s="23">
        <f t="shared" si="209"/>
        <v>0</v>
      </c>
      <c r="AN733" s="6" t="str">
        <f>_xlfn.IFNA(IF(IF($AH733=AN$5,VLOOKUP(AI733,buff!$K:$L,2,FALSE),"")=0,"",IF($AH733=AN$5,VLOOKUP(AI733,buff!$K:$L,2,FALSE),"")),"")</f>
        <v/>
      </c>
      <c r="AO733" s="6" t="str">
        <f>_xlfn.IFNA(IF(IF($AH733=AO$5,VLOOKUP(AJ733,buff!$K:$L,2,FALSE),"")=0,"",IF($AH733=AO$5,VLOOKUP(AJ733,buff!$K:$L,2,FALSE),"")),"")</f>
        <v/>
      </c>
      <c r="AP733" s="6" t="str">
        <f>_xlfn.IFNA(IF(IF($AH733=AP$5,VLOOKUP(AK733,buff!$K:$L,2,FALSE),"")=0,"",IF($AH733=AP$5,VLOOKUP(AK733,buff!$K:$L,2,FALSE),"")),"")</f>
        <v/>
      </c>
      <c r="AQ733" s="6" t="str">
        <f>_xlfn.IFNA(IF(IF($AH733=AQ$5,VLOOKUP(AL733,buff!$K:$L,2,FALSE),"")=0,"",IF($AH733=AQ$5,VLOOKUP(AL733,buff!$K:$L,2,FALSE),"")),"")</f>
        <v/>
      </c>
      <c r="AR733" s="6" t="str">
        <f>_xlfn.IFNA(IF(IF($AH733=AR$5,VLOOKUP(AM733,buff!$K:$L,2,FALSE),"")=0,"",IF($AH733=AR$5,VLOOKUP(AM733,buff!$K:$L,2,FALSE),"")),"")</f>
        <v/>
      </c>
      <c r="AS733" s="6" t="str">
        <f>_xlfn.IFNA(IF(IF($AH733=AS$5,VLOOKUP(AI733,buff!$K:$L,2,FALSE),"")=0,"",IF($AH733=AS$5,VLOOKUP(AI733,buff!$K:$L,2,FALSE),"")),"")</f>
        <v/>
      </c>
      <c r="AT733" s="6" t="str">
        <f>_xlfn.IFNA(IF(IF($AH733=AT$5,VLOOKUP(AJ733,buff!$K:$L,2,FALSE),"")=0,"",IF($AH733=AT$5,VLOOKUP(AJ733,buff!$K:$L,2,FALSE),"")),"")</f>
        <v/>
      </c>
      <c r="AU733" s="6" t="str">
        <f>_xlfn.IFNA(IF(IF($AH733=AU$5,VLOOKUP(AK733,buff!$K:$L,2,FALSE),"")=0,"",IF($AH733=AU$5,VLOOKUP(AK733,buff!$K:$L,2,FALSE),"")),"")</f>
        <v/>
      </c>
      <c r="AV733" s="6" t="str">
        <f>_xlfn.IFNA(IF(IF($AH733=AV$5,VLOOKUP(AL733,buff!$K:$L,2,FALSE),"")=0,"",IF($AH733=AV$5,VLOOKUP(AL733,buff!$K:$L,2,FALSE),"")),"")</f>
        <v/>
      </c>
      <c r="AW733" s="6" t="str">
        <f>_xlfn.IFNA(IF(IF($AH733=AW$5,VLOOKUP(AM733,buff!$K:$L,2,FALSE),"")=0,"",IF($AH733=AW$5,VLOOKUP(AM733,buff!$K:$L,2,FALSE),"")),"")</f>
        <v/>
      </c>
      <c r="AX733" s="6" t="e">
        <f>VLOOKUP(AI733,buff!K:P,6,FALSE)</f>
        <v>#N/A</v>
      </c>
      <c r="AY733" t="e">
        <f t="shared" si="210"/>
        <v>#N/A</v>
      </c>
      <c r="AZ733" t="e">
        <f t="shared" si="210"/>
        <v>#N/A</v>
      </c>
      <c r="BA733">
        <f t="shared" si="211"/>
        <v>0</v>
      </c>
      <c r="BB733">
        <f t="shared" si="212"/>
        <v>0</v>
      </c>
    </row>
    <row r="734" spans="1:54" x14ac:dyDescent="0.15">
      <c r="A734" t="str">
        <f t="shared" si="201"/>
        <v>玄法主动技能1等级8</v>
      </c>
      <c r="B734" s="8">
        <v>728</v>
      </c>
      <c r="C734" s="8" t="str">
        <f>VLOOKUP(G734,角色!A:B,2,FALSE)</f>
        <v>玄法</v>
      </c>
      <c r="D734" s="8" t="str">
        <f t="shared" si="207"/>
        <v>主动技能1</v>
      </c>
      <c r="E734" s="8">
        <f t="shared" si="202"/>
        <v>8</v>
      </c>
      <c r="F734" s="8">
        <f t="shared" si="203"/>
        <v>1</v>
      </c>
      <c r="G734" s="8">
        <f t="shared" si="204"/>
        <v>13</v>
      </c>
      <c r="H734" s="4" t="s">
        <v>472</v>
      </c>
      <c r="I734" s="24" t="str">
        <f t="shared" si="213"/>
        <v>对敌方单体攻击，造成100%攻击力（+168）点伤害。</v>
      </c>
      <c r="J734" s="4" t="s">
        <v>305</v>
      </c>
      <c r="K734" s="1" t="s">
        <v>103</v>
      </c>
      <c r="L734" s="24" t="s">
        <v>107</v>
      </c>
      <c r="M734" s="4"/>
      <c r="N734" s="4">
        <v>100</v>
      </c>
      <c r="O734" s="4"/>
      <c r="T734" s="6" t="str">
        <f t="shared" si="205"/>
        <v/>
      </c>
      <c r="U734" s="6" t="str">
        <f t="shared" si="206"/>
        <v/>
      </c>
      <c r="Y734">
        <f t="shared" si="199"/>
        <v>0</v>
      </c>
      <c r="Z734">
        <v>100</v>
      </c>
      <c r="AA734" s="23">
        <v>10</v>
      </c>
      <c r="AB734" s="23">
        <f>INT(VLOOKUP(VLOOKUP($C734,角色技能升级比率表!$B:$C,2,FALSE),角色属性概况!E:F,2,FALSE)*VLOOKUP(E734,角色属性概况!I:M,3,FALSE)*AA734/100)</f>
        <v>168</v>
      </c>
      <c r="AE734">
        <v>0</v>
      </c>
      <c r="AF734" s="23">
        <f t="shared" si="208"/>
        <v>0</v>
      </c>
      <c r="AG734" s="23">
        <f t="shared" si="209"/>
        <v>0</v>
      </c>
      <c r="AN734" s="6" t="str">
        <f>_xlfn.IFNA(IF(IF($AH734=AN$5,VLOOKUP(AI734,buff!$K:$L,2,FALSE),"")=0,"",IF($AH734=AN$5,VLOOKUP(AI734,buff!$K:$L,2,FALSE),"")),"")</f>
        <v/>
      </c>
      <c r="AO734" s="6" t="str">
        <f>_xlfn.IFNA(IF(IF($AH734=AO$5,VLOOKUP(AJ734,buff!$K:$L,2,FALSE),"")=0,"",IF($AH734=AO$5,VLOOKUP(AJ734,buff!$K:$L,2,FALSE),"")),"")</f>
        <v/>
      </c>
      <c r="AP734" s="6" t="str">
        <f>_xlfn.IFNA(IF(IF($AH734=AP$5,VLOOKUP(AK734,buff!$K:$L,2,FALSE),"")=0,"",IF($AH734=AP$5,VLOOKUP(AK734,buff!$K:$L,2,FALSE),"")),"")</f>
        <v/>
      </c>
      <c r="AQ734" s="6" t="str">
        <f>_xlfn.IFNA(IF(IF($AH734=AQ$5,VLOOKUP(AL734,buff!$K:$L,2,FALSE),"")=0,"",IF($AH734=AQ$5,VLOOKUP(AL734,buff!$K:$L,2,FALSE),"")),"")</f>
        <v/>
      </c>
      <c r="AR734" s="6" t="str">
        <f>_xlfn.IFNA(IF(IF($AH734=AR$5,VLOOKUP(AM734,buff!$K:$L,2,FALSE),"")=0,"",IF($AH734=AR$5,VLOOKUP(AM734,buff!$K:$L,2,FALSE),"")),"")</f>
        <v/>
      </c>
      <c r="AS734" s="6" t="str">
        <f>_xlfn.IFNA(IF(IF($AH734=AS$5,VLOOKUP(AI734,buff!$K:$L,2,FALSE),"")=0,"",IF($AH734=AS$5,VLOOKUP(AI734,buff!$K:$L,2,FALSE),"")),"")</f>
        <v/>
      </c>
      <c r="AT734" s="6" t="str">
        <f>_xlfn.IFNA(IF(IF($AH734=AT$5,VLOOKUP(AJ734,buff!$K:$L,2,FALSE),"")=0,"",IF($AH734=AT$5,VLOOKUP(AJ734,buff!$K:$L,2,FALSE),"")),"")</f>
        <v/>
      </c>
      <c r="AU734" s="6" t="str">
        <f>_xlfn.IFNA(IF(IF($AH734=AU$5,VLOOKUP(AK734,buff!$K:$L,2,FALSE),"")=0,"",IF($AH734=AU$5,VLOOKUP(AK734,buff!$K:$L,2,FALSE),"")),"")</f>
        <v/>
      </c>
      <c r="AV734" s="6" t="str">
        <f>_xlfn.IFNA(IF(IF($AH734=AV$5,VLOOKUP(AL734,buff!$K:$L,2,FALSE),"")=0,"",IF($AH734=AV$5,VLOOKUP(AL734,buff!$K:$L,2,FALSE),"")),"")</f>
        <v/>
      </c>
      <c r="AW734" s="6" t="str">
        <f>_xlfn.IFNA(IF(IF($AH734=AW$5,VLOOKUP(AM734,buff!$K:$L,2,FALSE),"")=0,"",IF($AH734=AW$5,VLOOKUP(AM734,buff!$K:$L,2,FALSE),"")),"")</f>
        <v/>
      </c>
      <c r="AX734" s="6" t="e">
        <f>VLOOKUP(AI734,buff!K:P,6,FALSE)</f>
        <v>#N/A</v>
      </c>
      <c r="AY734" t="e">
        <f t="shared" si="210"/>
        <v>#N/A</v>
      </c>
      <c r="AZ734" t="e">
        <f t="shared" si="210"/>
        <v>#N/A</v>
      </c>
      <c r="BA734">
        <f t="shared" si="211"/>
        <v>0</v>
      </c>
      <c r="BB734">
        <f t="shared" si="212"/>
        <v>0</v>
      </c>
    </row>
    <row r="735" spans="1:54" x14ac:dyDescent="0.15">
      <c r="A735" t="str">
        <f t="shared" si="201"/>
        <v>玄法主动技能1等级9</v>
      </c>
      <c r="B735" s="8">
        <v>729</v>
      </c>
      <c r="C735" s="8" t="str">
        <f>VLOOKUP(G735,角色!A:B,2,FALSE)</f>
        <v>玄法</v>
      </c>
      <c r="D735" s="8" t="str">
        <f t="shared" si="207"/>
        <v>主动技能1</v>
      </c>
      <c r="E735" s="8">
        <f t="shared" si="202"/>
        <v>9</v>
      </c>
      <c r="F735" s="8">
        <f t="shared" si="203"/>
        <v>1</v>
      </c>
      <c r="G735" s="8">
        <f t="shared" si="204"/>
        <v>13</v>
      </c>
      <c r="H735" s="4" t="s">
        <v>472</v>
      </c>
      <c r="I735" s="24" t="str">
        <f t="shared" si="213"/>
        <v>对敌方单体攻击，造成100%攻击力（+208）点伤害。</v>
      </c>
      <c r="J735" s="4" t="s">
        <v>305</v>
      </c>
      <c r="K735" s="1" t="s">
        <v>103</v>
      </c>
      <c r="L735" s="24" t="s">
        <v>107</v>
      </c>
      <c r="M735" s="4"/>
      <c r="N735" s="4">
        <v>100</v>
      </c>
      <c r="O735" s="4"/>
      <c r="T735" s="6" t="str">
        <f t="shared" si="205"/>
        <v/>
      </c>
      <c r="U735" s="6" t="str">
        <f t="shared" si="206"/>
        <v/>
      </c>
      <c r="Y735">
        <f t="shared" si="199"/>
        <v>0</v>
      </c>
      <c r="Z735">
        <v>100</v>
      </c>
      <c r="AA735" s="23">
        <v>10</v>
      </c>
      <c r="AB735" s="23">
        <f>INT(VLOOKUP(VLOOKUP($C735,角色技能升级比率表!$B:$C,2,FALSE),角色属性概况!E:F,2,FALSE)*VLOOKUP(E735,角色属性概况!I:M,3,FALSE)*AA735/100)</f>
        <v>208</v>
      </c>
      <c r="AE735">
        <v>0</v>
      </c>
      <c r="AF735" s="23">
        <f t="shared" si="208"/>
        <v>0</v>
      </c>
      <c r="AG735" s="23">
        <f t="shared" si="209"/>
        <v>0</v>
      </c>
      <c r="AN735" s="6" t="str">
        <f>_xlfn.IFNA(IF(IF($AH735=AN$5,VLOOKUP(AI735,buff!$K:$L,2,FALSE),"")=0,"",IF($AH735=AN$5,VLOOKUP(AI735,buff!$K:$L,2,FALSE),"")),"")</f>
        <v/>
      </c>
      <c r="AO735" s="6" t="str">
        <f>_xlfn.IFNA(IF(IF($AH735=AO$5,VLOOKUP(AJ735,buff!$K:$L,2,FALSE),"")=0,"",IF($AH735=AO$5,VLOOKUP(AJ735,buff!$K:$L,2,FALSE),"")),"")</f>
        <v/>
      </c>
      <c r="AP735" s="6" t="str">
        <f>_xlfn.IFNA(IF(IF($AH735=AP$5,VLOOKUP(AK735,buff!$K:$L,2,FALSE),"")=0,"",IF($AH735=AP$5,VLOOKUP(AK735,buff!$K:$L,2,FALSE),"")),"")</f>
        <v/>
      </c>
      <c r="AQ735" s="6" t="str">
        <f>_xlfn.IFNA(IF(IF($AH735=AQ$5,VLOOKUP(AL735,buff!$K:$L,2,FALSE),"")=0,"",IF($AH735=AQ$5,VLOOKUP(AL735,buff!$K:$L,2,FALSE),"")),"")</f>
        <v/>
      </c>
      <c r="AR735" s="6" t="str">
        <f>_xlfn.IFNA(IF(IF($AH735=AR$5,VLOOKUP(AM735,buff!$K:$L,2,FALSE),"")=0,"",IF($AH735=AR$5,VLOOKUP(AM735,buff!$K:$L,2,FALSE),"")),"")</f>
        <v/>
      </c>
      <c r="AS735" s="6" t="str">
        <f>_xlfn.IFNA(IF(IF($AH735=AS$5,VLOOKUP(AI735,buff!$K:$L,2,FALSE),"")=0,"",IF($AH735=AS$5,VLOOKUP(AI735,buff!$K:$L,2,FALSE),"")),"")</f>
        <v/>
      </c>
      <c r="AT735" s="6" t="str">
        <f>_xlfn.IFNA(IF(IF($AH735=AT$5,VLOOKUP(AJ735,buff!$K:$L,2,FALSE),"")=0,"",IF($AH735=AT$5,VLOOKUP(AJ735,buff!$K:$L,2,FALSE),"")),"")</f>
        <v/>
      </c>
      <c r="AU735" s="6" t="str">
        <f>_xlfn.IFNA(IF(IF($AH735=AU$5,VLOOKUP(AK735,buff!$K:$L,2,FALSE),"")=0,"",IF($AH735=AU$5,VLOOKUP(AK735,buff!$K:$L,2,FALSE),"")),"")</f>
        <v/>
      </c>
      <c r="AV735" s="6" t="str">
        <f>_xlfn.IFNA(IF(IF($AH735=AV$5,VLOOKUP(AL735,buff!$K:$L,2,FALSE),"")=0,"",IF($AH735=AV$5,VLOOKUP(AL735,buff!$K:$L,2,FALSE),"")),"")</f>
        <v/>
      </c>
      <c r="AW735" s="6" t="str">
        <f>_xlfn.IFNA(IF(IF($AH735=AW$5,VLOOKUP(AM735,buff!$K:$L,2,FALSE),"")=0,"",IF($AH735=AW$5,VLOOKUP(AM735,buff!$K:$L,2,FALSE),"")),"")</f>
        <v/>
      </c>
      <c r="AX735" s="6" t="e">
        <f>VLOOKUP(AI735,buff!K:P,6,FALSE)</f>
        <v>#N/A</v>
      </c>
      <c r="AY735" t="e">
        <f t="shared" si="210"/>
        <v>#N/A</v>
      </c>
      <c r="AZ735" t="e">
        <f t="shared" si="210"/>
        <v>#N/A</v>
      </c>
      <c r="BA735">
        <f t="shared" si="211"/>
        <v>0</v>
      </c>
      <c r="BB735">
        <f t="shared" si="212"/>
        <v>0</v>
      </c>
    </row>
    <row r="736" spans="1:54" x14ac:dyDescent="0.15">
      <c r="A736" t="str">
        <f t="shared" si="201"/>
        <v>玄法主动技能1等级10</v>
      </c>
      <c r="B736" s="8">
        <v>730</v>
      </c>
      <c r="C736" s="8" t="str">
        <f>VLOOKUP(G736,角色!A:B,2,FALSE)</f>
        <v>玄法</v>
      </c>
      <c r="D736" s="8" t="str">
        <f t="shared" si="207"/>
        <v>主动技能1</v>
      </c>
      <c r="E736" s="8">
        <f t="shared" si="202"/>
        <v>10</v>
      </c>
      <c r="F736" s="8">
        <f t="shared" si="203"/>
        <v>1</v>
      </c>
      <c r="G736" s="8">
        <f t="shared" si="204"/>
        <v>13</v>
      </c>
      <c r="H736" s="4" t="s">
        <v>472</v>
      </c>
      <c r="I736" s="24" t="str">
        <f t="shared" si="213"/>
        <v>对敌方单体攻击，造成100%攻击力（+256）点伤害。</v>
      </c>
      <c r="J736" s="4" t="s">
        <v>305</v>
      </c>
      <c r="K736" s="1" t="s">
        <v>103</v>
      </c>
      <c r="L736" s="24" t="s">
        <v>107</v>
      </c>
      <c r="M736" s="4"/>
      <c r="N736" s="4">
        <v>100</v>
      </c>
      <c r="O736" s="4"/>
      <c r="T736" s="6" t="str">
        <f t="shared" si="205"/>
        <v/>
      </c>
      <c r="U736" s="6" t="str">
        <f t="shared" si="206"/>
        <v/>
      </c>
      <c r="Y736">
        <f t="shared" ref="Y736:Y746" si="214">VLOOKUP(D736,BC:BD,2,FALSE)</f>
        <v>0</v>
      </c>
      <c r="Z736">
        <v>100</v>
      </c>
      <c r="AA736" s="23">
        <v>10</v>
      </c>
      <c r="AB736" s="23">
        <f>INT(VLOOKUP(VLOOKUP($C736,角色技能升级比率表!$B:$C,2,FALSE),角色属性概况!E:F,2,FALSE)*VLOOKUP(E736,角色属性概况!I:M,3,FALSE)*AA736/100)</f>
        <v>256</v>
      </c>
      <c r="AE736">
        <v>0</v>
      </c>
      <c r="AF736" s="23">
        <f t="shared" si="208"/>
        <v>0</v>
      </c>
      <c r="AG736" s="23">
        <f t="shared" si="209"/>
        <v>0</v>
      </c>
      <c r="AN736" s="6" t="str">
        <f>_xlfn.IFNA(IF(IF($AH736=AN$5,VLOOKUP(AI736,buff!$K:$L,2,FALSE),"")=0,"",IF($AH736=AN$5,VLOOKUP(AI736,buff!$K:$L,2,FALSE),"")),"")</f>
        <v/>
      </c>
      <c r="AO736" s="6" t="str">
        <f>_xlfn.IFNA(IF(IF($AH736=AO$5,VLOOKUP(AJ736,buff!$K:$L,2,FALSE),"")=0,"",IF($AH736=AO$5,VLOOKUP(AJ736,buff!$K:$L,2,FALSE),"")),"")</f>
        <v/>
      </c>
      <c r="AP736" s="6" t="str">
        <f>_xlfn.IFNA(IF(IF($AH736=AP$5,VLOOKUP(AK736,buff!$K:$L,2,FALSE),"")=0,"",IF($AH736=AP$5,VLOOKUP(AK736,buff!$K:$L,2,FALSE),"")),"")</f>
        <v/>
      </c>
      <c r="AQ736" s="6" t="str">
        <f>_xlfn.IFNA(IF(IF($AH736=AQ$5,VLOOKUP(AL736,buff!$K:$L,2,FALSE),"")=0,"",IF($AH736=AQ$5,VLOOKUP(AL736,buff!$K:$L,2,FALSE),"")),"")</f>
        <v/>
      </c>
      <c r="AR736" s="6" t="str">
        <f>_xlfn.IFNA(IF(IF($AH736=AR$5,VLOOKUP(AM736,buff!$K:$L,2,FALSE),"")=0,"",IF($AH736=AR$5,VLOOKUP(AM736,buff!$K:$L,2,FALSE),"")),"")</f>
        <v/>
      </c>
      <c r="AS736" s="6" t="str">
        <f>_xlfn.IFNA(IF(IF($AH736=AS$5,VLOOKUP(AI736,buff!$K:$L,2,FALSE),"")=0,"",IF($AH736=AS$5,VLOOKUP(AI736,buff!$K:$L,2,FALSE),"")),"")</f>
        <v/>
      </c>
      <c r="AT736" s="6" t="str">
        <f>_xlfn.IFNA(IF(IF($AH736=AT$5,VLOOKUP(AJ736,buff!$K:$L,2,FALSE),"")=0,"",IF($AH736=AT$5,VLOOKUP(AJ736,buff!$K:$L,2,FALSE),"")),"")</f>
        <v/>
      </c>
      <c r="AU736" s="6" t="str">
        <f>_xlfn.IFNA(IF(IF($AH736=AU$5,VLOOKUP(AK736,buff!$K:$L,2,FALSE),"")=0,"",IF($AH736=AU$5,VLOOKUP(AK736,buff!$K:$L,2,FALSE),"")),"")</f>
        <v/>
      </c>
      <c r="AV736" s="6" t="str">
        <f>_xlfn.IFNA(IF(IF($AH736=AV$5,VLOOKUP(AL736,buff!$K:$L,2,FALSE),"")=0,"",IF($AH736=AV$5,VLOOKUP(AL736,buff!$K:$L,2,FALSE),"")),"")</f>
        <v/>
      </c>
      <c r="AW736" s="6" t="str">
        <f>_xlfn.IFNA(IF(IF($AH736=AW$5,VLOOKUP(AM736,buff!$K:$L,2,FALSE),"")=0,"",IF($AH736=AW$5,VLOOKUP(AM736,buff!$K:$L,2,FALSE),"")),"")</f>
        <v/>
      </c>
      <c r="AX736" s="6" t="e">
        <f>VLOOKUP(AI736,buff!K:P,6,FALSE)</f>
        <v>#N/A</v>
      </c>
      <c r="AY736" t="e">
        <f t="shared" si="210"/>
        <v>#N/A</v>
      </c>
      <c r="AZ736" t="e">
        <f t="shared" si="210"/>
        <v>#N/A</v>
      </c>
      <c r="BA736">
        <f t="shared" si="211"/>
        <v>0</v>
      </c>
      <c r="BB736">
        <f t="shared" si="212"/>
        <v>0</v>
      </c>
    </row>
    <row r="737" spans="1:54" x14ac:dyDescent="0.15">
      <c r="A737" t="str">
        <f t="shared" si="201"/>
        <v>玄法主动技能1等级11</v>
      </c>
      <c r="B737" s="8">
        <v>731</v>
      </c>
      <c r="C737" s="8" t="str">
        <f>VLOOKUP(G737,角色!A:B,2,FALSE)</f>
        <v>玄法</v>
      </c>
      <c r="D737" s="8" t="str">
        <f t="shared" si="207"/>
        <v>主动技能1</v>
      </c>
      <c r="E737" s="8">
        <f t="shared" si="202"/>
        <v>11</v>
      </c>
      <c r="F737" s="8">
        <f t="shared" si="203"/>
        <v>1</v>
      </c>
      <c r="G737" s="8">
        <f t="shared" si="204"/>
        <v>13</v>
      </c>
      <c r="H737" s="4" t="s">
        <v>472</v>
      </c>
      <c r="I737" s="24" t="str">
        <f t="shared" si="213"/>
        <v>对敌方单体攻击，造成100%攻击力（+315）点伤害。</v>
      </c>
      <c r="J737" s="4" t="s">
        <v>305</v>
      </c>
      <c r="K737" s="1" t="s">
        <v>103</v>
      </c>
      <c r="L737" s="24" t="s">
        <v>107</v>
      </c>
      <c r="M737" s="4"/>
      <c r="N737" s="4">
        <v>100</v>
      </c>
      <c r="O737" s="4"/>
      <c r="T737" s="6" t="str">
        <f t="shared" si="205"/>
        <v/>
      </c>
      <c r="U737" s="6" t="str">
        <f t="shared" si="206"/>
        <v/>
      </c>
      <c r="Y737">
        <f t="shared" si="214"/>
        <v>0</v>
      </c>
      <c r="Z737">
        <v>100</v>
      </c>
      <c r="AA737" s="23">
        <v>10</v>
      </c>
      <c r="AB737" s="23">
        <f>INT(VLOOKUP(VLOOKUP($C737,角色技能升级比率表!$B:$C,2,FALSE),角色属性概况!E:F,2,FALSE)*VLOOKUP(E737,角色属性概况!I:M,3,FALSE)*AA737/100)</f>
        <v>315</v>
      </c>
      <c r="AE737">
        <v>0</v>
      </c>
      <c r="AF737" s="23">
        <f t="shared" si="208"/>
        <v>0</v>
      </c>
      <c r="AG737" s="23">
        <f t="shared" si="209"/>
        <v>0</v>
      </c>
      <c r="AN737" s="6" t="str">
        <f>_xlfn.IFNA(IF(IF($AH737=AN$5,VLOOKUP(AI737,buff!$K:$L,2,FALSE),"")=0,"",IF($AH737=AN$5,VLOOKUP(AI737,buff!$K:$L,2,FALSE),"")),"")</f>
        <v/>
      </c>
      <c r="AO737" s="6" t="str">
        <f>_xlfn.IFNA(IF(IF($AH737=AO$5,VLOOKUP(AJ737,buff!$K:$L,2,FALSE),"")=0,"",IF($AH737=AO$5,VLOOKUP(AJ737,buff!$K:$L,2,FALSE),"")),"")</f>
        <v/>
      </c>
      <c r="AP737" s="6" t="str">
        <f>_xlfn.IFNA(IF(IF($AH737=AP$5,VLOOKUP(AK737,buff!$K:$L,2,FALSE),"")=0,"",IF($AH737=AP$5,VLOOKUP(AK737,buff!$K:$L,2,FALSE),"")),"")</f>
        <v/>
      </c>
      <c r="AQ737" s="6" t="str">
        <f>_xlfn.IFNA(IF(IF($AH737=AQ$5,VLOOKUP(AL737,buff!$K:$L,2,FALSE),"")=0,"",IF($AH737=AQ$5,VLOOKUP(AL737,buff!$K:$L,2,FALSE),"")),"")</f>
        <v/>
      </c>
      <c r="AR737" s="6" t="str">
        <f>_xlfn.IFNA(IF(IF($AH737=AR$5,VLOOKUP(AM737,buff!$K:$L,2,FALSE),"")=0,"",IF($AH737=AR$5,VLOOKUP(AM737,buff!$K:$L,2,FALSE),"")),"")</f>
        <v/>
      </c>
      <c r="AS737" s="6" t="str">
        <f>_xlfn.IFNA(IF(IF($AH737=AS$5,VLOOKUP(AI737,buff!$K:$L,2,FALSE),"")=0,"",IF($AH737=AS$5,VLOOKUP(AI737,buff!$K:$L,2,FALSE),"")),"")</f>
        <v/>
      </c>
      <c r="AT737" s="6" t="str">
        <f>_xlfn.IFNA(IF(IF($AH737=AT$5,VLOOKUP(AJ737,buff!$K:$L,2,FALSE),"")=0,"",IF($AH737=AT$5,VLOOKUP(AJ737,buff!$K:$L,2,FALSE),"")),"")</f>
        <v/>
      </c>
      <c r="AU737" s="6" t="str">
        <f>_xlfn.IFNA(IF(IF($AH737=AU$5,VLOOKUP(AK737,buff!$K:$L,2,FALSE),"")=0,"",IF($AH737=AU$5,VLOOKUP(AK737,buff!$K:$L,2,FALSE),"")),"")</f>
        <v/>
      </c>
      <c r="AV737" s="6" t="str">
        <f>_xlfn.IFNA(IF(IF($AH737=AV$5,VLOOKUP(AL737,buff!$K:$L,2,FALSE),"")=0,"",IF($AH737=AV$5,VLOOKUP(AL737,buff!$K:$L,2,FALSE),"")),"")</f>
        <v/>
      </c>
      <c r="AW737" s="6" t="str">
        <f>_xlfn.IFNA(IF(IF($AH737=AW$5,VLOOKUP(AM737,buff!$K:$L,2,FALSE),"")=0,"",IF($AH737=AW$5,VLOOKUP(AM737,buff!$K:$L,2,FALSE),"")),"")</f>
        <v/>
      </c>
      <c r="AX737" s="6" t="e">
        <f>VLOOKUP(AI737,buff!K:P,6,FALSE)</f>
        <v>#N/A</v>
      </c>
      <c r="AY737" t="e">
        <f t="shared" si="210"/>
        <v>#N/A</v>
      </c>
      <c r="AZ737" t="e">
        <f t="shared" si="210"/>
        <v>#N/A</v>
      </c>
      <c r="BA737">
        <f t="shared" si="211"/>
        <v>0</v>
      </c>
      <c r="BB737">
        <f t="shared" si="212"/>
        <v>0</v>
      </c>
    </row>
    <row r="738" spans="1:54" x14ac:dyDescent="0.15">
      <c r="A738" t="str">
        <f t="shared" si="201"/>
        <v>玄法主动技能1等级12</v>
      </c>
      <c r="B738" s="8">
        <v>732</v>
      </c>
      <c r="C738" s="8" t="str">
        <f>VLOOKUP(G738,角色!A:B,2,FALSE)</f>
        <v>玄法</v>
      </c>
      <c r="D738" s="8" t="str">
        <f t="shared" si="207"/>
        <v>主动技能1</v>
      </c>
      <c r="E738" s="8">
        <f t="shared" si="202"/>
        <v>12</v>
      </c>
      <c r="F738" s="8">
        <f t="shared" si="203"/>
        <v>1</v>
      </c>
      <c r="G738" s="8">
        <f t="shared" si="204"/>
        <v>13</v>
      </c>
      <c r="H738" s="4" t="s">
        <v>472</v>
      </c>
      <c r="I738" s="24" t="str">
        <f t="shared" si="213"/>
        <v>对敌方单体攻击，造成100%攻击力（+388）点伤害。</v>
      </c>
      <c r="J738" s="4" t="s">
        <v>305</v>
      </c>
      <c r="K738" s="1" t="s">
        <v>103</v>
      </c>
      <c r="L738" s="24" t="s">
        <v>107</v>
      </c>
      <c r="M738" s="4"/>
      <c r="N738" s="4">
        <v>100</v>
      </c>
      <c r="O738" s="4"/>
      <c r="T738" s="6" t="str">
        <f t="shared" si="205"/>
        <v/>
      </c>
      <c r="U738" s="6" t="str">
        <f t="shared" si="206"/>
        <v/>
      </c>
      <c r="Y738">
        <f t="shared" si="214"/>
        <v>0</v>
      </c>
      <c r="Z738">
        <v>100</v>
      </c>
      <c r="AA738" s="23">
        <v>10</v>
      </c>
      <c r="AB738" s="23">
        <f>INT(VLOOKUP(VLOOKUP($C738,角色技能升级比率表!$B:$C,2,FALSE),角色属性概况!E:F,2,FALSE)*VLOOKUP(E738,角色属性概况!I:M,3,FALSE)*AA738/100)</f>
        <v>388</v>
      </c>
      <c r="AE738">
        <v>0</v>
      </c>
      <c r="AF738" s="23">
        <f t="shared" si="208"/>
        <v>0</v>
      </c>
      <c r="AG738" s="23">
        <f t="shared" si="209"/>
        <v>0</v>
      </c>
      <c r="AN738" s="6" t="str">
        <f>_xlfn.IFNA(IF(IF($AH738=AN$5,VLOOKUP(AI738,buff!$K:$L,2,FALSE),"")=0,"",IF($AH738=AN$5,VLOOKUP(AI738,buff!$K:$L,2,FALSE),"")),"")</f>
        <v/>
      </c>
      <c r="AO738" s="6" t="str">
        <f>_xlfn.IFNA(IF(IF($AH738=AO$5,VLOOKUP(AJ738,buff!$K:$L,2,FALSE),"")=0,"",IF($AH738=AO$5,VLOOKUP(AJ738,buff!$K:$L,2,FALSE),"")),"")</f>
        <v/>
      </c>
      <c r="AP738" s="6" t="str">
        <f>_xlfn.IFNA(IF(IF($AH738=AP$5,VLOOKUP(AK738,buff!$K:$L,2,FALSE),"")=0,"",IF($AH738=AP$5,VLOOKUP(AK738,buff!$K:$L,2,FALSE),"")),"")</f>
        <v/>
      </c>
      <c r="AQ738" s="6" t="str">
        <f>_xlfn.IFNA(IF(IF($AH738=AQ$5,VLOOKUP(AL738,buff!$K:$L,2,FALSE),"")=0,"",IF($AH738=AQ$5,VLOOKUP(AL738,buff!$K:$L,2,FALSE),"")),"")</f>
        <v/>
      </c>
      <c r="AR738" s="6" t="str">
        <f>_xlfn.IFNA(IF(IF($AH738=AR$5,VLOOKUP(AM738,buff!$K:$L,2,FALSE),"")=0,"",IF($AH738=AR$5,VLOOKUP(AM738,buff!$K:$L,2,FALSE),"")),"")</f>
        <v/>
      </c>
      <c r="AS738" s="6" t="str">
        <f>_xlfn.IFNA(IF(IF($AH738=AS$5,VLOOKUP(AI738,buff!$K:$L,2,FALSE),"")=0,"",IF($AH738=AS$5,VLOOKUP(AI738,buff!$K:$L,2,FALSE),"")),"")</f>
        <v/>
      </c>
      <c r="AT738" s="6" t="str">
        <f>_xlfn.IFNA(IF(IF($AH738=AT$5,VLOOKUP(AJ738,buff!$K:$L,2,FALSE),"")=0,"",IF($AH738=AT$5,VLOOKUP(AJ738,buff!$K:$L,2,FALSE),"")),"")</f>
        <v/>
      </c>
      <c r="AU738" s="6" t="str">
        <f>_xlfn.IFNA(IF(IF($AH738=AU$5,VLOOKUP(AK738,buff!$K:$L,2,FALSE),"")=0,"",IF($AH738=AU$5,VLOOKUP(AK738,buff!$K:$L,2,FALSE),"")),"")</f>
        <v/>
      </c>
      <c r="AV738" s="6" t="str">
        <f>_xlfn.IFNA(IF(IF($AH738=AV$5,VLOOKUP(AL738,buff!$K:$L,2,FALSE),"")=0,"",IF($AH738=AV$5,VLOOKUP(AL738,buff!$K:$L,2,FALSE),"")),"")</f>
        <v/>
      </c>
      <c r="AW738" s="6" t="str">
        <f>_xlfn.IFNA(IF(IF($AH738=AW$5,VLOOKUP(AM738,buff!$K:$L,2,FALSE),"")=0,"",IF($AH738=AW$5,VLOOKUP(AM738,buff!$K:$L,2,FALSE),"")),"")</f>
        <v/>
      </c>
      <c r="AX738" s="6" t="e">
        <f>VLOOKUP(AI738,buff!K:P,6,FALSE)</f>
        <v>#N/A</v>
      </c>
      <c r="AY738" t="e">
        <f t="shared" si="210"/>
        <v>#N/A</v>
      </c>
      <c r="AZ738" t="e">
        <f t="shared" si="210"/>
        <v>#N/A</v>
      </c>
      <c r="BA738">
        <f t="shared" si="211"/>
        <v>0</v>
      </c>
      <c r="BB738">
        <f t="shared" si="212"/>
        <v>0</v>
      </c>
    </row>
    <row r="739" spans="1:54" x14ac:dyDescent="0.15">
      <c r="A739" t="str">
        <f t="shared" si="201"/>
        <v>玄法主动技能1等级13</v>
      </c>
      <c r="B739" s="8">
        <v>733</v>
      </c>
      <c r="C739" s="8" t="str">
        <f>VLOOKUP(G739,角色!A:B,2,FALSE)</f>
        <v>玄法</v>
      </c>
      <c r="D739" s="8" t="str">
        <f t="shared" si="207"/>
        <v>主动技能1</v>
      </c>
      <c r="E739" s="8">
        <f t="shared" si="202"/>
        <v>13</v>
      </c>
      <c r="F739" s="8">
        <f t="shared" si="203"/>
        <v>1</v>
      </c>
      <c r="G739" s="8">
        <f t="shared" si="204"/>
        <v>13</v>
      </c>
      <c r="H739" s="4" t="s">
        <v>472</v>
      </c>
      <c r="I739" s="24" t="str">
        <f t="shared" si="213"/>
        <v>对敌方单体攻击，造成100%攻击力（+478）点伤害。</v>
      </c>
      <c r="J739" s="4" t="s">
        <v>305</v>
      </c>
      <c r="K739" s="1" t="s">
        <v>103</v>
      </c>
      <c r="L739" s="24" t="s">
        <v>107</v>
      </c>
      <c r="M739" s="4"/>
      <c r="N739" s="4">
        <v>100</v>
      </c>
      <c r="O739" s="4"/>
      <c r="T739" s="6" t="str">
        <f t="shared" si="205"/>
        <v/>
      </c>
      <c r="U739" s="6" t="str">
        <f t="shared" si="206"/>
        <v/>
      </c>
      <c r="Y739">
        <f t="shared" si="214"/>
        <v>0</v>
      </c>
      <c r="Z739">
        <v>100</v>
      </c>
      <c r="AA739" s="23">
        <v>10</v>
      </c>
      <c r="AB739" s="23">
        <f>INT(VLOOKUP(VLOOKUP($C739,角色技能升级比率表!$B:$C,2,FALSE),角色属性概况!E:F,2,FALSE)*VLOOKUP(E739,角色属性概况!I:M,3,FALSE)*AA739/100)</f>
        <v>478</v>
      </c>
      <c r="AE739">
        <v>0</v>
      </c>
      <c r="AF739" s="23">
        <f t="shared" si="208"/>
        <v>0</v>
      </c>
      <c r="AG739" s="23">
        <f t="shared" si="209"/>
        <v>0</v>
      </c>
      <c r="AN739" s="6" t="str">
        <f>_xlfn.IFNA(IF(IF($AH739=AN$5,VLOOKUP(AI739,buff!$K:$L,2,FALSE),"")=0,"",IF($AH739=AN$5,VLOOKUP(AI739,buff!$K:$L,2,FALSE),"")),"")</f>
        <v/>
      </c>
      <c r="AO739" s="6" t="str">
        <f>_xlfn.IFNA(IF(IF($AH739=AO$5,VLOOKUP(AJ739,buff!$K:$L,2,FALSE),"")=0,"",IF($AH739=AO$5,VLOOKUP(AJ739,buff!$K:$L,2,FALSE),"")),"")</f>
        <v/>
      </c>
      <c r="AP739" s="6" t="str">
        <f>_xlfn.IFNA(IF(IF($AH739=AP$5,VLOOKUP(AK739,buff!$K:$L,2,FALSE),"")=0,"",IF($AH739=AP$5,VLOOKUP(AK739,buff!$K:$L,2,FALSE),"")),"")</f>
        <v/>
      </c>
      <c r="AQ739" s="6" t="str">
        <f>_xlfn.IFNA(IF(IF($AH739=AQ$5,VLOOKUP(AL739,buff!$K:$L,2,FALSE),"")=0,"",IF($AH739=AQ$5,VLOOKUP(AL739,buff!$K:$L,2,FALSE),"")),"")</f>
        <v/>
      </c>
      <c r="AR739" s="6" t="str">
        <f>_xlfn.IFNA(IF(IF($AH739=AR$5,VLOOKUP(AM739,buff!$K:$L,2,FALSE),"")=0,"",IF($AH739=AR$5,VLOOKUP(AM739,buff!$K:$L,2,FALSE),"")),"")</f>
        <v/>
      </c>
      <c r="AS739" s="6" t="str">
        <f>_xlfn.IFNA(IF(IF($AH739=AS$5,VLOOKUP(AI739,buff!$K:$L,2,FALSE),"")=0,"",IF($AH739=AS$5,VLOOKUP(AI739,buff!$K:$L,2,FALSE),"")),"")</f>
        <v/>
      </c>
      <c r="AT739" s="6" t="str">
        <f>_xlfn.IFNA(IF(IF($AH739=AT$5,VLOOKUP(AJ739,buff!$K:$L,2,FALSE),"")=0,"",IF($AH739=AT$5,VLOOKUP(AJ739,buff!$K:$L,2,FALSE),"")),"")</f>
        <v/>
      </c>
      <c r="AU739" s="6" t="str">
        <f>_xlfn.IFNA(IF(IF($AH739=AU$5,VLOOKUP(AK739,buff!$K:$L,2,FALSE),"")=0,"",IF($AH739=AU$5,VLOOKUP(AK739,buff!$K:$L,2,FALSE),"")),"")</f>
        <v/>
      </c>
      <c r="AV739" s="6" t="str">
        <f>_xlfn.IFNA(IF(IF($AH739=AV$5,VLOOKUP(AL739,buff!$K:$L,2,FALSE),"")=0,"",IF($AH739=AV$5,VLOOKUP(AL739,buff!$K:$L,2,FALSE),"")),"")</f>
        <v/>
      </c>
      <c r="AW739" s="6" t="str">
        <f>_xlfn.IFNA(IF(IF($AH739=AW$5,VLOOKUP(AM739,buff!$K:$L,2,FALSE),"")=0,"",IF($AH739=AW$5,VLOOKUP(AM739,buff!$K:$L,2,FALSE),"")),"")</f>
        <v/>
      </c>
      <c r="AX739" s="6" t="e">
        <f>VLOOKUP(AI739,buff!K:P,6,FALSE)</f>
        <v>#N/A</v>
      </c>
      <c r="AY739" t="e">
        <f t="shared" si="210"/>
        <v>#N/A</v>
      </c>
      <c r="AZ739" t="e">
        <f t="shared" si="210"/>
        <v>#N/A</v>
      </c>
      <c r="BA739">
        <f t="shared" si="211"/>
        <v>0</v>
      </c>
      <c r="BB739">
        <f t="shared" si="212"/>
        <v>0</v>
      </c>
    </row>
    <row r="740" spans="1:54" x14ac:dyDescent="0.15">
      <c r="A740" t="str">
        <f t="shared" si="201"/>
        <v>玄法主动技能1等级14</v>
      </c>
      <c r="B740" s="8">
        <v>734</v>
      </c>
      <c r="C740" s="8" t="str">
        <f>VLOOKUP(G740,角色!A:B,2,FALSE)</f>
        <v>玄法</v>
      </c>
      <c r="D740" s="8" t="str">
        <f t="shared" si="207"/>
        <v>主动技能1</v>
      </c>
      <c r="E740" s="8">
        <f t="shared" si="202"/>
        <v>14</v>
      </c>
      <c r="F740" s="8">
        <f t="shared" si="203"/>
        <v>1</v>
      </c>
      <c r="G740" s="8">
        <f t="shared" si="204"/>
        <v>13</v>
      </c>
      <c r="H740" s="4" t="s">
        <v>472</v>
      </c>
      <c r="I740" s="24" t="str">
        <f t="shared" si="213"/>
        <v>对敌方单体攻击，造成100%攻击力（+588）点伤害。</v>
      </c>
      <c r="J740" s="4" t="s">
        <v>305</v>
      </c>
      <c r="K740" s="1" t="s">
        <v>103</v>
      </c>
      <c r="L740" s="24" t="s">
        <v>107</v>
      </c>
      <c r="M740" s="4"/>
      <c r="N740" s="4">
        <v>100</v>
      </c>
      <c r="O740" s="4"/>
      <c r="T740" s="6" t="str">
        <f t="shared" si="205"/>
        <v/>
      </c>
      <c r="U740" s="6" t="str">
        <f t="shared" si="206"/>
        <v/>
      </c>
      <c r="Y740">
        <f t="shared" si="214"/>
        <v>0</v>
      </c>
      <c r="Z740">
        <v>100</v>
      </c>
      <c r="AA740" s="23">
        <v>10</v>
      </c>
      <c r="AB740" s="23">
        <f>INT(VLOOKUP(VLOOKUP($C740,角色技能升级比率表!$B:$C,2,FALSE),角色属性概况!E:F,2,FALSE)*VLOOKUP(E740,角色属性概况!I:M,3,FALSE)*AA740/100)</f>
        <v>588</v>
      </c>
      <c r="AE740">
        <v>0</v>
      </c>
      <c r="AF740" s="23">
        <f t="shared" si="208"/>
        <v>0</v>
      </c>
      <c r="AG740" s="23">
        <f t="shared" si="209"/>
        <v>0</v>
      </c>
      <c r="AN740" s="6" t="str">
        <f>_xlfn.IFNA(IF(IF($AH740=AN$5,VLOOKUP(AI740,buff!$K:$L,2,FALSE),"")=0,"",IF($AH740=AN$5,VLOOKUP(AI740,buff!$K:$L,2,FALSE),"")),"")</f>
        <v/>
      </c>
      <c r="AO740" s="6" t="str">
        <f>_xlfn.IFNA(IF(IF($AH740=AO$5,VLOOKUP(AJ740,buff!$K:$L,2,FALSE),"")=0,"",IF($AH740=AO$5,VLOOKUP(AJ740,buff!$K:$L,2,FALSE),"")),"")</f>
        <v/>
      </c>
      <c r="AP740" s="6" t="str">
        <f>_xlfn.IFNA(IF(IF($AH740=AP$5,VLOOKUP(AK740,buff!$K:$L,2,FALSE),"")=0,"",IF($AH740=AP$5,VLOOKUP(AK740,buff!$K:$L,2,FALSE),"")),"")</f>
        <v/>
      </c>
      <c r="AQ740" s="6" t="str">
        <f>_xlfn.IFNA(IF(IF($AH740=AQ$5,VLOOKUP(AL740,buff!$K:$L,2,FALSE),"")=0,"",IF($AH740=AQ$5,VLOOKUP(AL740,buff!$K:$L,2,FALSE),"")),"")</f>
        <v/>
      </c>
      <c r="AR740" s="6" t="str">
        <f>_xlfn.IFNA(IF(IF($AH740=AR$5,VLOOKUP(AM740,buff!$K:$L,2,FALSE),"")=0,"",IF($AH740=AR$5,VLOOKUP(AM740,buff!$K:$L,2,FALSE),"")),"")</f>
        <v/>
      </c>
      <c r="AS740" s="6" t="str">
        <f>_xlfn.IFNA(IF(IF($AH740=AS$5,VLOOKUP(AI740,buff!$K:$L,2,FALSE),"")=0,"",IF($AH740=AS$5,VLOOKUP(AI740,buff!$K:$L,2,FALSE),"")),"")</f>
        <v/>
      </c>
      <c r="AT740" s="6" t="str">
        <f>_xlfn.IFNA(IF(IF($AH740=AT$5,VLOOKUP(AJ740,buff!$K:$L,2,FALSE),"")=0,"",IF($AH740=AT$5,VLOOKUP(AJ740,buff!$K:$L,2,FALSE),"")),"")</f>
        <v/>
      </c>
      <c r="AU740" s="6" t="str">
        <f>_xlfn.IFNA(IF(IF($AH740=AU$5,VLOOKUP(AK740,buff!$K:$L,2,FALSE),"")=0,"",IF($AH740=AU$5,VLOOKUP(AK740,buff!$K:$L,2,FALSE),"")),"")</f>
        <v/>
      </c>
      <c r="AV740" s="6" t="str">
        <f>_xlfn.IFNA(IF(IF($AH740=AV$5,VLOOKUP(AL740,buff!$K:$L,2,FALSE),"")=0,"",IF($AH740=AV$5,VLOOKUP(AL740,buff!$K:$L,2,FALSE),"")),"")</f>
        <v/>
      </c>
      <c r="AW740" s="6" t="str">
        <f>_xlfn.IFNA(IF(IF($AH740=AW$5,VLOOKUP(AM740,buff!$K:$L,2,FALSE),"")=0,"",IF($AH740=AW$5,VLOOKUP(AM740,buff!$K:$L,2,FALSE),"")),"")</f>
        <v/>
      </c>
      <c r="AX740" s="6" t="e">
        <f>VLOOKUP(AI740,buff!K:P,6,FALSE)</f>
        <v>#N/A</v>
      </c>
      <c r="AY740" t="e">
        <f t="shared" si="210"/>
        <v>#N/A</v>
      </c>
      <c r="AZ740" t="e">
        <f t="shared" si="210"/>
        <v>#N/A</v>
      </c>
      <c r="BA740">
        <f t="shared" si="211"/>
        <v>0</v>
      </c>
      <c r="BB740">
        <f t="shared" si="212"/>
        <v>0</v>
      </c>
    </row>
    <row r="741" spans="1:54" x14ac:dyDescent="0.15">
      <c r="A741" t="str">
        <f t="shared" si="201"/>
        <v>玄法主动技能1等级15</v>
      </c>
      <c r="B741" s="8">
        <v>735</v>
      </c>
      <c r="C741" s="8" t="str">
        <f>VLOOKUP(G741,角色!A:B,2,FALSE)</f>
        <v>玄法</v>
      </c>
      <c r="D741" s="8" t="str">
        <f t="shared" si="207"/>
        <v>主动技能1</v>
      </c>
      <c r="E741" s="8">
        <f t="shared" si="202"/>
        <v>15</v>
      </c>
      <c r="F741" s="8">
        <f t="shared" si="203"/>
        <v>1</v>
      </c>
      <c r="G741" s="8">
        <f t="shared" si="204"/>
        <v>13</v>
      </c>
      <c r="H741" s="4" t="s">
        <v>472</v>
      </c>
      <c r="I741" s="24" t="str">
        <f t="shared" si="213"/>
        <v>对敌方单体攻击，造成100%攻击力（+724）点伤害。</v>
      </c>
      <c r="J741" s="4" t="s">
        <v>305</v>
      </c>
      <c r="K741" s="1" t="s">
        <v>103</v>
      </c>
      <c r="L741" s="24" t="s">
        <v>107</v>
      </c>
      <c r="M741" s="4"/>
      <c r="N741" s="4">
        <v>100</v>
      </c>
      <c r="O741" s="4"/>
      <c r="T741" s="6" t="str">
        <f t="shared" si="205"/>
        <v/>
      </c>
      <c r="U741" s="6" t="str">
        <f t="shared" si="206"/>
        <v/>
      </c>
      <c r="Y741">
        <f t="shared" si="214"/>
        <v>0</v>
      </c>
      <c r="Z741">
        <v>100</v>
      </c>
      <c r="AA741" s="23">
        <v>10</v>
      </c>
      <c r="AB741" s="23">
        <f>INT(VLOOKUP(VLOOKUP($C741,角色技能升级比率表!$B:$C,2,FALSE),角色属性概况!E:F,2,FALSE)*VLOOKUP(E741,角色属性概况!I:M,3,FALSE)*AA741/100)</f>
        <v>724</v>
      </c>
      <c r="AE741">
        <v>0</v>
      </c>
      <c r="AF741" s="23">
        <f t="shared" si="208"/>
        <v>0</v>
      </c>
      <c r="AG741" s="23">
        <f t="shared" si="209"/>
        <v>0</v>
      </c>
      <c r="AN741" s="6" t="str">
        <f>_xlfn.IFNA(IF(IF($AH741=AN$5,VLOOKUP(AI741,buff!$K:$L,2,FALSE),"")=0,"",IF($AH741=AN$5,VLOOKUP(AI741,buff!$K:$L,2,FALSE),"")),"")</f>
        <v/>
      </c>
      <c r="AO741" s="6" t="str">
        <f>_xlfn.IFNA(IF(IF($AH741=AO$5,VLOOKUP(AJ741,buff!$K:$L,2,FALSE),"")=0,"",IF($AH741=AO$5,VLOOKUP(AJ741,buff!$K:$L,2,FALSE),"")),"")</f>
        <v/>
      </c>
      <c r="AP741" s="6" t="str">
        <f>_xlfn.IFNA(IF(IF($AH741=AP$5,VLOOKUP(AK741,buff!$K:$L,2,FALSE),"")=0,"",IF($AH741=AP$5,VLOOKUP(AK741,buff!$K:$L,2,FALSE),"")),"")</f>
        <v/>
      </c>
      <c r="AQ741" s="6" t="str">
        <f>_xlfn.IFNA(IF(IF($AH741=AQ$5,VLOOKUP(AL741,buff!$K:$L,2,FALSE),"")=0,"",IF($AH741=AQ$5,VLOOKUP(AL741,buff!$K:$L,2,FALSE),"")),"")</f>
        <v/>
      </c>
      <c r="AR741" s="6" t="str">
        <f>_xlfn.IFNA(IF(IF($AH741=AR$5,VLOOKUP(AM741,buff!$K:$L,2,FALSE),"")=0,"",IF($AH741=AR$5,VLOOKUP(AM741,buff!$K:$L,2,FALSE),"")),"")</f>
        <v/>
      </c>
      <c r="AS741" s="6" t="str">
        <f>_xlfn.IFNA(IF(IF($AH741=AS$5,VLOOKUP(AI741,buff!$K:$L,2,FALSE),"")=0,"",IF($AH741=AS$5,VLOOKUP(AI741,buff!$K:$L,2,FALSE),"")),"")</f>
        <v/>
      </c>
      <c r="AT741" s="6" t="str">
        <f>_xlfn.IFNA(IF(IF($AH741=AT$5,VLOOKUP(AJ741,buff!$K:$L,2,FALSE),"")=0,"",IF($AH741=AT$5,VLOOKUP(AJ741,buff!$K:$L,2,FALSE),"")),"")</f>
        <v/>
      </c>
      <c r="AU741" s="6" t="str">
        <f>_xlfn.IFNA(IF(IF($AH741=AU$5,VLOOKUP(AK741,buff!$K:$L,2,FALSE),"")=0,"",IF($AH741=AU$5,VLOOKUP(AK741,buff!$K:$L,2,FALSE),"")),"")</f>
        <v/>
      </c>
      <c r="AV741" s="6" t="str">
        <f>_xlfn.IFNA(IF(IF($AH741=AV$5,VLOOKUP(AL741,buff!$K:$L,2,FALSE),"")=0,"",IF($AH741=AV$5,VLOOKUP(AL741,buff!$K:$L,2,FALSE),"")),"")</f>
        <v/>
      </c>
      <c r="AW741" s="6" t="str">
        <f>_xlfn.IFNA(IF(IF($AH741=AW$5,VLOOKUP(AM741,buff!$K:$L,2,FALSE),"")=0,"",IF($AH741=AW$5,VLOOKUP(AM741,buff!$K:$L,2,FALSE),"")),"")</f>
        <v/>
      </c>
      <c r="AX741" s="6" t="e">
        <f>VLOOKUP(AI741,buff!K:P,6,FALSE)</f>
        <v>#N/A</v>
      </c>
      <c r="AY741" t="e">
        <f t="shared" si="210"/>
        <v>#N/A</v>
      </c>
      <c r="AZ741" t="e">
        <f t="shared" si="210"/>
        <v>#N/A</v>
      </c>
      <c r="BA741">
        <f t="shared" si="211"/>
        <v>0</v>
      </c>
      <c r="BB741">
        <f t="shared" si="212"/>
        <v>0</v>
      </c>
    </row>
    <row r="742" spans="1:54" x14ac:dyDescent="0.15">
      <c r="A742" t="str">
        <f t="shared" si="201"/>
        <v>玄法主动技能1等级16</v>
      </c>
      <c r="B742" s="8">
        <v>736</v>
      </c>
      <c r="C742" s="8" t="str">
        <f>VLOOKUP(G742,角色!A:B,2,FALSE)</f>
        <v>玄法</v>
      </c>
      <c r="D742" s="8" t="str">
        <f t="shared" si="207"/>
        <v>主动技能1</v>
      </c>
      <c r="E742" s="8">
        <f t="shared" si="202"/>
        <v>16</v>
      </c>
      <c r="F742" s="8">
        <f t="shared" si="203"/>
        <v>1</v>
      </c>
      <c r="G742" s="8">
        <f t="shared" si="204"/>
        <v>13</v>
      </c>
      <c r="H742" s="4" t="s">
        <v>472</v>
      </c>
      <c r="I742" s="24" t="str">
        <f t="shared" si="213"/>
        <v>对敌方单体攻击，造成100%攻击力（+892）点伤害。</v>
      </c>
      <c r="J742" s="4" t="s">
        <v>305</v>
      </c>
      <c r="K742" s="1" t="s">
        <v>103</v>
      </c>
      <c r="L742" s="24" t="s">
        <v>107</v>
      </c>
      <c r="M742" s="4"/>
      <c r="N742" s="4">
        <v>100</v>
      </c>
      <c r="O742" s="4"/>
      <c r="T742" s="6" t="str">
        <f t="shared" si="205"/>
        <v/>
      </c>
      <c r="U742" s="6" t="str">
        <f t="shared" si="206"/>
        <v/>
      </c>
      <c r="Y742">
        <f t="shared" si="214"/>
        <v>0</v>
      </c>
      <c r="Z742">
        <v>100</v>
      </c>
      <c r="AA742" s="23">
        <v>10</v>
      </c>
      <c r="AB742" s="23">
        <f>INT(VLOOKUP(VLOOKUP($C742,角色技能升级比率表!$B:$C,2,FALSE),角色属性概况!E:F,2,FALSE)*VLOOKUP(E742,角色属性概况!I:M,3,FALSE)*AA742/100)</f>
        <v>892</v>
      </c>
      <c r="AE742">
        <v>0</v>
      </c>
      <c r="AF742" s="23">
        <f t="shared" si="208"/>
        <v>0</v>
      </c>
      <c r="AG742" s="23">
        <f t="shared" si="209"/>
        <v>0</v>
      </c>
      <c r="AN742" s="6" t="str">
        <f>_xlfn.IFNA(IF(IF($AH742=AN$5,VLOOKUP(AI742,buff!$K:$L,2,FALSE),"")=0,"",IF($AH742=AN$5,VLOOKUP(AI742,buff!$K:$L,2,FALSE),"")),"")</f>
        <v/>
      </c>
      <c r="AO742" s="6" t="str">
        <f>_xlfn.IFNA(IF(IF($AH742=AO$5,VLOOKUP(AJ742,buff!$K:$L,2,FALSE),"")=0,"",IF($AH742=AO$5,VLOOKUP(AJ742,buff!$K:$L,2,FALSE),"")),"")</f>
        <v/>
      </c>
      <c r="AP742" s="6" t="str">
        <f>_xlfn.IFNA(IF(IF($AH742=AP$5,VLOOKUP(AK742,buff!$K:$L,2,FALSE),"")=0,"",IF($AH742=AP$5,VLOOKUP(AK742,buff!$K:$L,2,FALSE),"")),"")</f>
        <v/>
      </c>
      <c r="AQ742" s="6" t="str">
        <f>_xlfn.IFNA(IF(IF($AH742=AQ$5,VLOOKUP(AL742,buff!$K:$L,2,FALSE),"")=0,"",IF($AH742=AQ$5,VLOOKUP(AL742,buff!$K:$L,2,FALSE),"")),"")</f>
        <v/>
      </c>
      <c r="AR742" s="6" t="str">
        <f>_xlfn.IFNA(IF(IF($AH742=AR$5,VLOOKUP(AM742,buff!$K:$L,2,FALSE),"")=0,"",IF($AH742=AR$5,VLOOKUP(AM742,buff!$K:$L,2,FALSE),"")),"")</f>
        <v/>
      </c>
      <c r="AS742" s="6" t="str">
        <f>_xlfn.IFNA(IF(IF($AH742=AS$5,VLOOKUP(AI742,buff!$K:$L,2,FALSE),"")=0,"",IF($AH742=AS$5,VLOOKUP(AI742,buff!$K:$L,2,FALSE),"")),"")</f>
        <v/>
      </c>
      <c r="AT742" s="6" t="str">
        <f>_xlfn.IFNA(IF(IF($AH742=AT$5,VLOOKUP(AJ742,buff!$K:$L,2,FALSE),"")=0,"",IF($AH742=AT$5,VLOOKUP(AJ742,buff!$K:$L,2,FALSE),"")),"")</f>
        <v/>
      </c>
      <c r="AU742" s="6" t="str">
        <f>_xlfn.IFNA(IF(IF($AH742=AU$5,VLOOKUP(AK742,buff!$K:$L,2,FALSE),"")=0,"",IF($AH742=AU$5,VLOOKUP(AK742,buff!$K:$L,2,FALSE),"")),"")</f>
        <v/>
      </c>
      <c r="AV742" s="6" t="str">
        <f>_xlfn.IFNA(IF(IF($AH742=AV$5,VLOOKUP(AL742,buff!$K:$L,2,FALSE),"")=0,"",IF($AH742=AV$5,VLOOKUP(AL742,buff!$K:$L,2,FALSE),"")),"")</f>
        <v/>
      </c>
      <c r="AW742" s="6" t="str">
        <f>_xlfn.IFNA(IF(IF($AH742=AW$5,VLOOKUP(AM742,buff!$K:$L,2,FALSE),"")=0,"",IF($AH742=AW$5,VLOOKUP(AM742,buff!$K:$L,2,FALSE),"")),"")</f>
        <v/>
      </c>
      <c r="AX742" s="6" t="e">
        <f>VLOOKUP(AI742,buff!K:P,6,FALSE)</f>
        <v>#N/A</v>
      </c>
      <c r="AY742" t="e">
        <f t="shared" si="210"/>
        <v>#N/A</v>
      </c>
      <c r="AZ742" t="e">
        <f t="shared" si="210"/>
        <v>#N/A</v>
      </c>
      <c r="BA742">
        <f t="shared" si="211"/>
        <v>0</v>
      </c>
      <c r="BB742">
        <f t="shared" si="212"/>
        <v>0</v>
      </c>
    </row>
    <row r="743" spans="1:54" x14ac:dyDescent="0.15">
      <c r="A743" t="str">
        <f t="shared" si="201"/>
        <v>玄法主动技能1等级17</v>
      </c>
      <c r="B743" s="8">
        <v>737</v>
      </c>
      <c r="C743" s="8" t="str">
        <f>VLOOKUP(G743,角色!A:B,2,FALSE)</f>
        <v>玄法</v>
      </c>
      <c r="D743" s="8" t="str">
        <f t="shared" si="207"/>
        <v>主动技能1</v>
      </c>
      <c r="E743" s="8">
        <f t="shared" si="202"/>
        <v>17</v>
      </c>
      <c r="F743" s="8">
        <f t="shared" si="203"/>
        <v>1</v>
      </c>
      <c r="G743" s="8">
        <f t="shared" si="204"/>
        <v>13</v>
      </c>
      <c r="H743" s="4" t="s">
        <v>472</v>
      </c>
      <c r="I743" s="24" t="str">
        <f t="shared" si="213"/>
        <v>对敌方单体攻击，造成100%攻击力（+1098）点伤害。</v>
      </c>
      <c r="J743" s="4" t="s">
        <v>305</v>
      </c>
      <c r="K743" s="1" t="s">
        <v>103</v>
      </c>
      <c r="L743" s="24" t="s">
        <v>107</v>
      </c>
      <c r="M743" s="4"/>
      <c r="N743" s="4">
        <v>100</v>
      </c>
      <c r="O743" s="4"/>
      <c r="T743" s="6" t="str">
        <f t="shared" si="205"/>
        <v/>
      </c>
      <c r="U743" s="6" t="str">
        <f t="shared" si="206"/>
        <v/>
      </c>
      <c r="Y743">
        <f t="shared" si="214"/>
        <v>0</v>
      </c>
      <c r="Z743">
        <v>100</v>
      </c>
      <c r="AA743" s="23">
        <v>10</v>
      </c>
      <c r="AB743" s="23">
        <f>INT(VLOOKUP(VLOOKUP($C743,角色技能升级比率表!$B:$C,2,FALSE),角色属性概况!E:F,2,FALSE)*VLOOKUP(E743,角色属性概况!I:M,3,FALSE)*AA743/100)</f>
        <v>1098</v>
      </c>
      <c r="AE743">
        <v>0</v>
      </c>
      <c r="AF743" s="23">
        <f t="shared" si="208"/>
        <v>0</v>
      </c>
      <c r="AG743" s="23">
        <f t="shared" si="209"/>
        <v>0</v>
      </c>
      <c r="AN743" s="6" t="str">
        <f>_xlfn.IFNA(IF(IF($AH743=AN$5,VLOOKUP(AI743,buff!$K:$L,2,FALSE),"")=0,"",IF($AH743=AN$5,VLOOKUP(AI743,buff!$K:$L,2,FALSE),"")),"")</f>
        <v/>
      </c>
      <c r="AO743" s="6" t="str">
        <f>_xlfn.IFNA(IF(IF($AH743=AO$5,VLOOKUP(AJ743,buff!$K:$L,2,FALSE),"")=0,"",IF($AH743=AO$5,VLOOKUP(AJ743,buff!$K:$L,2,FALSE),"")),"")</f>
        <v/>
      </c>
      <c r="AP743" s="6" t="str">
        <f>_xlfn.IFNA(IF(IF($AH743=AP$5,VLOOKUP(AK743,buff!$K:$L,2,FALSE),"")=0,"",IF($AH743=AP$5,VLOOKUP(AK743,buff!$K:$L,2,FALSE),"")),"")</f>
        <v/>
      </c>
      <c r="AQ743" s="6" t="str">
        <f>_xlfn.IFNA(IF(IF($AH743=AQ$5,VLOOKUP(AL743,buff!$K:$L,2,FALSE),"")=0,"",IF($AH743=AQ$5,VLOOKUP(AL743,buff!$K:$L,2,FALSE),"")),"")</f>
        <v/>
      </c>
      <c r="AR743" s="6" t="str">
        <f>_xlfn.IFNA(IF(IF($AH743=AR$5,VLOOKUP(AM743,buff!$K:$L,2,FALSE),"")=0,"",IF($AH743=AR$5,VLOOKUP(AM743,buff!$K:$L,2,FALSE),"")),"")</f>
        <v/>
      </c>
      <c r="AS743" s="6" t="str">
        <f>_xlfn.IFNA(IF(IF($AH743=AS$5,VLOOKUP(AI743,buff!$K:$L,2,FALSE),"")=0,"",IF($AH743=AS$5,VLOOKUP(AI743,buff!$K:$L,2,FALSE),"")),"")</f>
        <v/>
      </c>
      <c r="AT743" s="6" t="str">
        <f>_xlfn.IFNA(IF(IF($AH743=AT$5,VLOOKUP(AJ743,buff!$K:$L,2,FALSE),"")=0,"",IF($AH743=AT$5,VLOOKUP(AJ743,buff!$K:$L,2,FALSE),"")),"")</f>
        <v/>
      </c>
      <c r="AU743" s="6" t="str">
        <f>_xlfn.IFNA(IF(IF($AH743=AU$5,VLOOKUP(AK743,buff!$K:$L,2,FALSE),"")=0,"",IF($AH743=AU$5,VLOOKUP(AK743,buff!$K:$L,2,FALSE),"")),"")</f>
        <v/>
      </c>
      <c r="AV743" s="6" t="str">
        <f>_xlfn.IFNA(IF(IF($AH743=AV$5,VLOOKUP(AL743,buff!$K:$L,2,FALSE),"")=0,"",IF($AH743=AV$5,VLOOKUP(AL743,buff!$K:$L,2,FALSE),"")),"")</f>
        <v/>
      </c>
      <c r="AW743" s="6" t="str">
        <f>_xlfn.IFNA(IF(IF($AH743=AW$5,VLOOKUP(AM743,buff!$K:$L,2,FALSE),"")=0,"",IF($AH743=AW$5,VLOOKUP(AM743,buff!$K:$L,2,FALSE),"")),"")</f>
        <v/>
      </c>
      <c r="AX743" s="6" t="e">
        <f>VLOOKUP(AI743,buff!K:P,6,FALSE)</f>
        <v>#N/A</v>
      </c>
      <c r="AY743" t="e">
        <f t="shared" si="210"/>
        <v>#N/A</v>
      </c>
      <c r="AZ743" t="e">
        <f t="shared" si="210"/>
        <v>#N/A</v>
      </c>
      <c r="BA743">
        <f t="shared" si="211"/>
        <v>0</v>
      </c>
      <c r="BB743">
        <f t="shared" si="212"/>
        <v>0</v>
      </c>
    </row>
    <row r="744" spans="1:54" x14ac:dyDescent="0.15">
      <c r="A744" t="str">
        <f t="shared" si="201"/>
        <v>玄法主动技能1等级18</v>
      </c>
      <c r="B744" s="8">
        <v>738</v>
      </c>
      <c r="C744" s="8" t="str">
        <f>VLOOKUP(G744,角色!A:B,2,FALSE)</f>
        <v>玄法</v>
      </c>
      <c r="D744" s="8" t="str">
        <f t="shared" si="207"/>
        <v>主动技能1</v>
      </c>
      <c r="E744" s="8">
        <f t="shared" si="202"/>
        <v>18</v>
      </c>
      <c r="F744" s="8">
        <f t="shared" si="203"/>
        <v>1</v>
      </c>
      <c r="G744" s="8">
        <f t="shared" si="204"/>
        <v>13</v>
      </c>
      <c r="H744" s="4" t="s">
        <v>472</v>
      </c>
      <c r="I744" s="24" t="str">
        <f t="shared" si="213"/>
        <v>对敌方单体攻击，造成100%攻击力（+1352）点伤害。</v>
      </c>
      <c r="J744" s="4" t="s">
        <v>305</v>
      </c>
      <c r="K744" s="1" t="s">
        <v>103</v>
      </c>
      <c r="L744" s="24" t="s">
        <v>107</v>
      </c>
      <c r="M744" s="4"/>
      <c r="N744" s="4">
        <v>100</v>
      </c>
      <c r="O744" s="4"/>
      <c r="T744" s="6" t="str">
        <f t="shared" si="205"/>
        <v/>
      </c>
      <c r="U744" s="6" t="str">
        <f t="shared" si="206"/>
        <v/>
      </c>
      <c r="Y744">
        <f t="shared" si="214"/>
        <v>0</v>
      </c>
      <c r="Z744">
        <v>100</v>
      </c>
      <c r="AA744" s="23">
        <v>10</v>
      </c>
      <c r="AB744" s="23">
        <f>INT(VLOOKUP(VLOOKUP($C744,角色技能升级比率表!$B:$C,2,FALSE),角色属性概况!E:F,2,FALSE)*VLOOKUP(E744,角色属性概况!I:M,3,FALSE)*AA744/100)</f>
        <v>1352</v>
      </c>
      <c r="AE744">
        <v>0</v>
      </c>
      <c r="AF744" s="23">
        <f t="shared" si="208"/>
        <v>0</v>
      </c>
      <c r="AG744" s="23">
        <f t="shared" si="209"/>
        <v>0</v>
      </c>
      <c r="AN744" s="6" t="str">
        <f>_xlfn.IFNA(IF(IF($AH744=AN$5,VLOOKUP(AI744,buff!$K:$L,2,FALSE),"")=0,"",IF($AH744=AN$5,VLOOKUP(AI744,buff!$K:$L,2,FALSE),"")),"")</f>
        <v/>
      </c>
      <c r="AO744" s="6" t="str">
        <f>_xlfn.IFNA(IF(IF($AH744=AO$5,VLOOKUP(AJ744,buff!$K:$L,2,FALSE),"")=0,"",IF($AH744=AO$5,VLOOKUP(AJ744,buff!$K:$L,2,FALSE),"")),"")</f>
        <v/>
      </c>
      <c r="AP744" s="6" t="str">
        <f>_xlfn.IFNA(IF(IF($AH744=AP$5,VLOOKUP(AK744,buff!$K:$L,2,FALSE),"")=0,"",IF($AH744=AP$5,VLOOKUP(AK744,buff!$K:$L,2,FALSE),"")),"")</f>
        <v/>
      </c>
      <c r="AQ744" s="6" t="str">
        <f>_xlfn.IFNA(IF(IF($AH744=AQ$5,VLOOKUP(AL744,buff!$K:$L,2,FALSE),"")=0,"",IF($AH744=AQ$5,VLOOKUP(AL744,buff!$K:$L,2,FALSE),"")),"")</f>
        <v/>
      </c>
      <c r="AR744" s="6" t="str">
        <f>_xlfn.IFNA(IF(IF($AH744=AR$5,VLOOKUP(AM744,buff!$K:$L,2,FALSE),"")=0,"",IF($AH744=AR$5,VLOOKUP(AM744,buff!$K:$L,2,FALSE),"")),"")</f>
        <v/>
      </c>
      <c r="AS744" s="6" t="str">
        <f>_xlfn.IFNA(IF(IF($AH744=AS$5,VLOOKUP(AI744,buff!$K:$L,2,FALSE),"")=0,"",IF($AH744=AS$5,VLOOKUP(AI744,buff!$K:$L,2,FALSE),"")),"")</f>
        <v/>
      </c>
      <c r="AT744" s="6" t="str">
        <f>_xlfn.IFNA(IF(IF($AH744=AT$5,VLOOKUP(AJ744,buff!$K:$L,2,FALSE),"")=0,"",IF($AH744=AT$5,VLOOKUP(AJ744,buff!$K:$L,2,FALSE),"")),"")</f>
        <v/>
      </c>
      <c r="AU744" s="6" t="str">
        <f>_xlfn.IFNA(IF(IF($AH744=AU$5,VLOOKUP(AK744,buff!$K:$L,2,FALSE),"")=0,"",IF($AH744=AU$5,VLOOKUP(AK744,buff!$K:$L,2,FALSE),"")),"")</f>
        <v/>
      </c>
      <c r="AV744" s="6" t="str">
        <f>_xlfn.IFNA(IF(IF($AH744=AV$5,VLOOKUP(AL744,buff!$K:$L,2,FALSE),"")=0,"",IF($AH744=AV$5,VLOOKUP(AL744,buff!$K:$L,2,FALSE),"")),"")</f>
        <v/>
      </c>
      <c r="AW744" s="6" t="str">
        <f>_xlfn.IFNA(IF(IF($AH744=AW$5,VLOOKUP(AM744,buff!$K:$L,2,FALSE),"")=0,"",IF($AH744=AW$5,VLOOKUP(AM744,buff!$K:$L,2,FALSE),"")),"")</f>
        <v/>
      </c>
      <c r="AX744" s="6" t="e">
        <f>VLOOKUP(AI744,buff!K:P,6,FALSE)</f>
        <v>#N/A</v>
      </c>
      <c r="AY744" t="e">
        <f t="shared" si="210"/>
        <v>#N/A</v>
      </c>
      <c r="AZ744" t="e">
        <f t="shared" si="210"/>
        <v>#N/A</v>
      </c>
      <c r="BA744">
        <f t="shared" si="211"/>
        <v>0</v>
      </c>
      <c r="BB744">
        <f t="shared" si="212"/>
        <v>0</v>
      </c>
    </row>
    <row r="745" spans="1:54" x14ac:dyDescent="0.15">
      <c r="A745" t="str">
        <f t="shared" si="201"/>
        <v>玄法主动技能1等级19</v>
      </c>
      <c r="B745" s="8">
        <v>739</v>
      </c>
      <c r="C745" s="8" t="str">
        <f>VLOOKUP(G745,角色!A:B,2,FALSE)</f>
        <v>玄法</v>
      </c>
      <c r="D745" s="8" t="str">
        <f t="shared" si="207"/>
        <v>主动技能1</v>
      </c>
      <c r="E745" s="8">
        <f t="shared" si="202"/>
        <v>19</v>
      </c>
      <c r="F745" s="8">
        <f t="shared" si="203"/>
        <v>1</v>
      </c>
      <c r="G745" s="8">
        <f t="shared" si="204"/>
        <v>13</v>
      </c>
      <c r="H745" s="4" t="s">
        <v>472</v>
      </c>
      <c r="I745" s="24" t="str">
        <f t="shared" si="213"/>
        <v>对敌方单体攻击，造成100%攻击力（+1665）点伤害。</v>
      </c>
      <c r="J745" s="4" t="s">
        <v>305</v>
      </c>
      <c r="K745" s="1" t="s">
        <v>103</v>
      </c>
      <c r="L745" s="24" t="s">
        <v>107</v>
      </c>
      <c r="M745" s="4"/>
      <c r="N745" s="4">
        <v>100</v>
      </c>
      <c r="O745" s="4"/>
      <c r="T745" s="6" t="str">
        <f t="shared" si="205"/>
        <v/>
      </c>
      <c r="U745" s="6" t="str">
        <f t="shared" si="206"/>
        <v/>
      </c>
      <c r="Y745">
        <f t="shared" si="214"/>
        <v>0</v>
      </c>
      <c r="Z745">
        <v>100</v>
      </c>
      <c r="AA745" s="23">
        <v>10</v>
      </c>
      <c r="AB745" s="23">
        <f>INT(VLOOKUP(VLOOKUP($C745,角色技能升级比率表!$B:$C,2,FALSE),角色属性概况!E:F,2,FALSE)*VLOOKUP(E745,角色属性概况!I:M,3,FALSE)*AA745/100)</f>
        <v>1665</v>
      </c>
      <c r="AE745">
        <v>0</v>
      </c>
      <c r="AF745" s="23">
        <f t="shared" si="208"/>
        <v>0</v>
      </c>
      <c r="AG745" s="23">
        <f t="shared" si="209"/>
        <v>0</v>
      </c>
      <c r="AN745" s="6" t="str">
        <f>_xlfn.IFNA(IF(IF($AH745=AN$5,VLOOKUP(AI745,buff!$K:$L,2,FALSE),"")=0,"",IF($AH745=AN$5,VLOOKUP(AI745,buff!$K:$L,2,FALSE),"")),"")</f>
        <v/>
      </c>
      <c r="AO745" s="6" t="str">
        <f>_xlfn.IFNA(IF(IF($AH745=AO$5,VLOOKUP(AJ745,buff!$K:$L,2,FALSE),"")=0,"",IF($AH745=AO$5,VLOOKUP(AJ745,buff!$K:$L,2,FALSE),"")),"")</f>
        <v/>
      </c>
      <c r="AP745" s="6" t="str">
        <f>_xlfn.IFNA(IF(IF($AH745=AP$5,VLOOKUP(AK745,buff!$K:$L,2,FALSE),"")=0,"",IF($AH745=AP$5,VLOOKUP(AK745,buff!$K:$L,2,FALSE),"")),"")</f>
        <v/>
      </c>
      <c r="AQ745" s="6" t="str">
        <f>_xlfn.IFNA(IF(IF($AH745=AQ$5,VLOOKUP(AL745,buff!$K:$L,2,FALSE),"")=0,"",IF($AH745=AQ$5,VLOOKUP(AL745,buff!$K:$L,2,FALSE),"")),"")</f>
        <v/>
      </c>
      <c r="AR745" s="6" t="str">
        <f>_xlfn.IFNA(IF(IF($AH745=AR$5,VLOOKUP(AM745,buff!$K:$L,2,FALSE),"")=0,"",IF($AH745=AR$5,VLOOKUP(AM745,buff!$K:$L,2,FALSE),"")),"")</f>
        <v/>
      </c>
      <c r="AS745" s="6" t="str">
        <f>_xlfn.IFNA(IF(IF($AH745=AS$5,VLOOKUP(AI745,buff!$K:$L,2,FALSE),"")=0,"",IF($AH745=AS$5,VLOOKUP(AI745,buff!$K:$L,2,FALSE),"")),"")</f>
        <v/>
      </c>
      <c r="AT745" s="6" t="str">
        <f>_xlfn.IFNA(IF(IF($AH745=AT$5,VLOOKUP(AJ745,buff!$K:$L,2,FALSE),"")=0,"",IF($AH745=AT$5,VLOOKUP(AJ745,buff!$K:$L,2,FALSE),"")),"")</f>
        <v/>
      </c>
      <c r="AU745" s="6" t="str">
        <f>_xlfn.IFNA(IF(IF($AH745=AU$5,VLOOKUP(AK745,buff!$K:$L,2,FALSE),"")=0,"",IF($AH745=AU$5,VLOOKUP(AK745,buff!$K:$L,2,FALSE),"")),"")</f>
        <v/>
      </c>
      <c r="AV745" s="6" t="str">
        <f>_xlfn.IFNA(IF(IF($AH745=AV$5,VLOOKUP(AL745,buff!$K:$L,2,FALSE),"")=0,"",IF($AH745=AV$5,VLOOKUP(AL745,buff!$K:$L,2,FALSE),"")),"")</f>
        <v/>
      </c>
      <c r="AW745" s="6" t="str">
        <f>_xlfn.IFNA(IF(IF($AH745=AW$5,VLOOKUP(AM745,buff!$K:$L,2,FALSE),"")=0,"",IF($AH745=AW$5,VLOOKUP(AM745,buff!$K:$L,2,FALSE),"")),"")</f>
        <v/>
      </c>
      <c r="AX745" s="6" t="e">
        <f>VLOOKUP(AI745,buff!K:P,6,FALSE)</f>
        <v>#N/A</v>
      </c>
      <c r="AY745" t="e">
        <f t="shared" si="210"/>
        <v>#N/A</v>
      </c>
      <c r="AZ745" t="e">
        <f t="shared" si="210"/>
        <v>#N/A</v>
      </c>
      <c r="BA745">
        <f t="shared" si="211"/>
        <v>0</v>
      </c>
      <c r="BB745">
        <f t="shared" si="212"/>
        <v>0</v>
      </c>
    </row>
    <row r="746" spans="1:54" x14ac:dyDescent="0.15">
      <c r="A746" t="str">
        <f t="shared" si="201"/>
        <v>玄法主动技能1等级20</v>
      </c>
      <c r="B746" s="8">
        <v>740</v>
      </c>
      <c r="C746" s="8" t="str">
        <f>VLOOKUP(G746,角色!A:B,2,FALSE)</f>
        <v>玄法</v>
      </c>
      <c r="D746" s="8" t="str">
        <f t="shared" si="207"/>
        <v>主动技能1</v>
      </c>
      <c r="E746" s="8">
        <f t="shared" si="202"/>
        <v>20</v>
      </c>
      <c r="F746" s="8">
        <f t="shared" si="203"/>
        <v>1</v>
      </c>
      <c r="G746" s="8">
        <f t="shared" si="204"/>
        <v>13</v>
      </c>
      <c r="H746" s="4" t="s">
        <v>472</v>
      </c>
      <c r="I746" s="24" t="str">
        <f t="shared" si="213"/>
        <v>对敌方单体攻击，造成100%攻击力（+2051）点伤害。</v>
      </c>
      <c r="J746" s="4" t="s">
        <v>305</v>
      </c>
      <c r="K746" s="1" t="s">
        <v>103</v>
      </c>
      <c r="L746" s="24" t="s">
        <v>107</v>
      </c>
      <c r="M746" s="4"/>
      <c r="N746" s="4">
        <v>100</v>
      </c>
      <c r="O746" s="4"/>
      <c r="T746" s="6" t="str">
        <f t="shared" si="205"/>
        <v/>
      </c>
      <c r="U746" s="6" t="str">
        <f t="shared" si="206"/>
        <v/>
      </c>
      <c r="Y746">
        <f t="shared" si="214"/>
        <v>0</v>
      </c>
      <c r="Z746">
        <v>100</v>
      </c>
      <c r="AA746" s="23">
        <v>10</v>
      </c>
      <c r="AB746" s="23">
        <f>INT(VLOOKUP(VLOOKUP($C746,角色技能升级比率表!$B:$C,2,FALSE),角色属性概况!E:F,2,FALSE)*VLOOKUP(E746,角色属性概况!I:M,3,FALSE)*AA746/100)</f>
        <v>2051</v>
      </c>
      <c r="AE746">
        <v>0</v>
      </c>
      <c r="AF746" s="23">
        <f t="shared" si="208"/>
        <v>0</v>
      </c>
      <c r="AG746" s="23">
        <f t="shared" si="209"/>
        <v>0</v>
      </c>
      <c r="AN746" s="6" t="str">
        <f>_xlfn.IFNA(IF(IF($AH746=AN$5,VLOOKUP(AI746,buff!$K:$L,2,FALSE),"")=0,"",IF($AH746=AN$5,VLOOKUP(AI746,buff!$K:$L,2,FALSE),"")),"")</f>
        <v/>
      </c>
      <c r="AO746" s="6" t="str">
        <f>_xlfn.IFNA(IF(IF($AH746=AO$5,VLOOKUP(AJ746,buff!$K:$L,2,FALSE),"")=0,"",IF($AH746=AO$5,VLOOKUP(AJ746,buff!$K:$L,2,FALSE),"")),"")</f>
        <v/>
      </c>
      <c r="AP746" s="6" t="str">
        <f>_xlfn.IFNA(IF(IF($AH746=AP$5,VLOOKUP(AK746,buff!$K:$L,2,FALSE),"")=0,"",IF($AH746=AP$5,VLOOKUP(AK746,buff!$K:$L,2,FALSE),"")),"")</f>
        <v/>
      </c>
      <c r="AQ746" s="6" t="str">
        <f>_xlfn.IFNA(IF(IF($AH746=AQ$5,VLOOKUP(AL746,buff!$K:$L,2,FALSE),"")=0,"",IF($AH746=AQ$5,VLOOKUP(AL746,buff!$K:$L,2,FALSE),"")),"")</f>
        <v/>
      </c>
      <c r="AR746" s="6" t="str">
        <f>_xlfn.IFNA(IF(IF($AH746=AR$5,VLOOKUP(AM746,buff!$K:$L,2,FALSE),"")=0,"",IF($AH746=AR$5,VLOOKUP(AM746,buff!$K:$L,2,FALSE),"")),"")</f>
        <v/>
      </c>
      <c r="AS746" s="6" t="str">
        <f>_xlfn.IFNA(IF(IF($AH746=AS$5,VLOOKUP(AI746,buff!$K:$L,2,FALSE),"")=0,"",IF($AH746=AS$5,VLOOKUP(AI746,buff!$K:$L,2,FALSE),"")),"")</f>
        <v/>
      </c>
      <c r="AT746" s="6" t="str">
        <f>_xlfn.IFNA(IF(IF($AH746=AT$5,VLOOKUP(AJ746,buff!$K:$L,2,FALSE),"")=0,"",IF($AH746=AT$5,VLOOKUP(AJ746,buff!$K:$L,2,FALSE),"")),"")</f>
        <v/>
      </c>
      <c r="AU746" s="6" t="str">
        <f>_xlfn.IFNA(IF(IF($AH746=AU$5,VLOOKUP(AK746,buff!$K:$L,2,FALSE),"")=0,"",IF($AH746=AU$5,VLOOKUP(AK746,buff!$K:$L,2,FALSE),"")),"")</f>
        <v/>
      </c>
      <c r="AV746" s="6" t="str">
        <f>_xlfn.IFNA(IF(IF($AH746=AV$5,VLOOKUP(AL746,buff!$K:$L,2,FALSE),"")=0,"",IF($AH746=AV$5,VLOOKUP(AL746,buff!$K:$L,2,FALSE),"")),"")</f>
        <v/>
      </c>
      <c r="AW746" s="6" t="str">
        <f>_xlfn.IFNA(IF(IF($AH746=AW$5,VLOOKUP(AM746,buff!$K:$L,2,FALSE),"")=0,"",IF($AH746=AW$5,VLOOKUP(AM746,buff!$K:$L,2,FALSE),"")),"")</f>
        <v/>
      </c>
      <c r="AX746" s="6" t="e">
        <f>VLOOKUP(AI746,buff!K:P,6,FALSE)</f>
        <v>#N/A</v>
      </c>
      <c r="AY746" t="e">
        <f t="shared" si="210"/>
        <v>#N/A</v>
      </c>
      <c r="AZ746" t="e">
        <f t="shared" si="210"/>
        <v>#N/A</v>
      </c>
      <c r="BA746">
        <f t="shared" si="211"/>
        <v>0</v>
      </c>
      <c r="BB746">
        <f t="shared" si="212"/>
        <v>0</v>
      </c>
    </row>
    <row r="747" spans="1:54" x14ac:dyDescent="0.15">
      <c r="A747" t="str">
        <f t="shared" si="201"/>
        <v>玄法主动技能2等级1</v>
      </c>
      <c r="B747" s="8">
        <v>741</v>
      </c>
      <c r="C747" s="8" t="str">
        <f>VLOOKUP(G747,角色!A:B,2,FALSE)</f>
        <v>玄法</v>
      </c>
      <c r="D747" s="8" t="str">
        <f t="shared" si="207"/>
        <v>主动技能2</v>
      </c>
      <c r="E747" s="8">
        <f t="shared" si="202"/>
        <v>1</v>
      </c>
      <c r="F747" s="8">
        <f t="shared" si="203"/>
        <v>2</v>
      </c>
      <c r="G747" s="8">
        <f t="shared" si="204"/>
        <v>13</v>
      </c>
      <c r="H747" s="4" t="s">
        <v>473</v>
      </c>
      <c r="I747" s="24" t="str">
        <f>"对敌方单体造成125%攻击力（+"&amp;AB747&amp;"）点伤害。"</f>
        <v>对敌方单体造成125%攻击力（+76）点伤害。</v>
      </c>
      <c r="J747" s="4" t="s">
        <v>305</v>
      </c>
      <c r="K747" s="1" t="s">
        <v>103</v>
      </c>
      <c r="L747" s="4" t="s">
        <v>107</v>
      </c>
      <c r="M747" s="4"/>
      <c r="N747" s="4">
        <v>100</v>
      </c>
      <c r="O747" s="4"/>
      <c r="T747" s="6" t="str">
        <f t="shared" si="205"/>
        <v/>
      </c>
      <c r="U747" s="6" t="str">
        <f t="shared" si="206"/>
        <v/>
      </c>
      <c r="Y747">
        <f t="shared" ref="Y747:Y810" si="215">VLOOKUP(D747,BC:BD,2,FALSE)</f>
        <v>50</v>
      </c>
      <c r="Z747">
        <v>125</v>
      </c>
      <c r="AA747" s="23">
        <v>25</v>
      </c>
      <c r="AB747" s="23">
        <f>INT(VLOOKUP(VLOOKUP($C747,角色技能升级比率表!$B:$C,2,FALSE),角色属性概况!E:F,2,FALSE)*VLOOKUP(E747,角色属性概况!I:M,3,FALSE)*AA747/100)</f>
        <v>76</v>
      </c>
      <c r="AE747">
        <v>0</v>
      </c>
      <c r="AF747" s="23">
        <f t="shared" si="208"/>
        <v>2</v>
      </c>
      <c r="AG747" s="23">
        <f t="shared" si="209"/>
        <v>1</v>
      </c>
      <c r="AN747" s="6" t="str">
        <f>_xlfn.IFNA(IF(IF($AH747=AN$5,VLOOKUP(AI747,buff!$K:$L,2,FALSE),"")=0,"",IF($AH747=AN$5,VLOOKUP(AI747,buff!$K:$L,2,FALSE),"")),"")</f>
        <v/>
      </c>
      <c r="AO747" s="6" t="str">
        <f>_xlfn.IFNA(IF(IF($AH747=AO$5,VLOOKUP(AJ747,buff!$K:$L,2,FALSE),"")=0,"",IF($AH747=AO$5,VLOOKUP(AJ747,buff!$K:$L,2,FALSE),"")),"")</f>
        <v/>
      </c>
      <c r="AP747" s="6" t="str">
        <f>_xlfn.IFNA(IF(IF($AH747=AP$5,VLOOKUP(AK747,buff!$K:$L,2,FALSE),"")=0,"",IF($AH747=AP$5,VLOOKUP(AK747,buff!$K:$L,2,FALSE),"")),"")</f>
        <v/>
      </c>
      <c r="AQ747" s="6" t="str">
        <f>_xlfn.IFNA(IF(IF($AH747=AQ$5,VLOOKUP(AL747,buff!$K:$L,2,FALSE),"")=0,"",IF($AH747=AQ$5,VLOOKUP(AL747,buff!$K:$L,2,FALSE),"")),"")</f>
        <v/>
      </c>
      <c r="AR747" s="6" t="str">
        <f>_xlfn.IFNA(IF(IF($AH747=AR$5,VLOOKUP(AM747,buff!$K:$L,2,FALSE),"")=0,"",IF($AH747=AR$5,VLOOKUP(AM747,buff!$K:$L,2,FALSE),"")),"")</f>
        <v/>
      </c>
      <c r="AS747" s="6" t="str">
        <f>_xlfn.IFNA(IF(IF($AH747=AS$5,VLOOKUP(AI747,buff!$K:$L,2,FALSE),"")=0,"",IF($AH747=AS$5,VLOOKUP(AI747,buff!$K:$L,2,FALSE),"")),"")</f>
        <v/>
      </c>
      <c r="AT747" s="6" t="str">
        <f>_xlfn.IFNA(IF(IF($AH747=AT$5,VLOOKUP(AJ747,buff!$K:$L,2,FALSE),"")=0,"",IF($AH747=AT$5,VLOOKUP(AJ747,buff!$K:$L,2,FALSE),"")),"")</f>
        <v/>
      </c>
      <c r="AU747" s="6" t="str">
        <f>_xlfn.IFNA(IF(IF($AH747=AU$5,VLOOKUP(AK747,buff!$K:$L,2,FALSE),"")=0,"",IF($AH747=AU$5,VLOOKUP(AK747,buff!$K:$L,2,FALSE),"")),"")</f>
        <v/>
      </c>
      <c r="AV747" s="6" t="str">
        <f>_xlfn.IFNA(IF(IF($AH747=AV$5,VLOOKUP(AL747,buff!$K:$L,2,FALSE),"")=0,"",IF($AH747=AV$5,VLOOKUP(AL747,buff!$K:$L,2,FALSE),"")),"")</f>
        <v/>
      </c>
      <c r="AW747" s="6" t="str">
        <f>_xlfn.IFNA(IF(IF($AH747=AW$5,VLOOKUP(AM747,buff!$K:$L,2,FALSE),"")=0,"",IF($AH747=AW$5,VLOOKUP(AM747,buff!$K:$L,2,FALSE),"")),"")</f>
        <v/>
      </c>
      <c r="AX747" s="6" t="e">
        <f>VLOOKUP(AI747,buff!K:P,6,FALSE)</f>
        <v>#N/A</v>
      </c>
      <c r="AY747" t="e">
        <f t="shared" si="210"/>
        <v>#N/A</v>
      </c>
      <c r="AZ747" t="e">
        <f t="shared" si="210"/>
        <v>#N/A</v>
      </c>
      <c r="BA747">
        <f t="shared" si="211"/>
        <v>2</v>
      </c>
      <c r="BB747">
        <f t="shared" si="212"/>
        <v>1</v>
      </c>
    </row>
    <row r="748" spans="1:54" x14ac:dyDescent="0.15">
      <c r="A748" t="str">
        <f t="shared" si="201"/>
        <v>玄法主动技能2等级2</v>
      </c>
      <c r="B748" s="8">
        <v>742</v>
      </c>
      <c r="C748" s="8" t="str">
        <f>VLOOKUP(G748,角色!A:B,2,FALSE)</f>
        <v>玄法</v>
      </c>
      <c r="D748" s="8" t="str">
        <f t="shared" si="207"/>
        <v>主动技能2</v>
      </c>
      <c r="E748" s="8">
        <f t="shared" si="202"/>
        <v>2</v>
      </c>
      <c r="F748" s="8">
        <f t="shared" si="203"/>
        <v>2</v>
      </c>
      <c r="G748" s="8">
        <f t="shared" si="204"/>
        <v>13</v>
      </c>
      <c r="H748" s="4" t="s">
        <v>473</v>
      </c>
      <c r="I748" s="24" t="str">
        <f t="shared" ref="I748:I766" si="216">"对敌方单体造成125%攻击力（+"&amp;AB748&amp;"）点伤害。"</f>
        <v>对敌方单体造成125%攻击力（+112）点伤害。</v>
      </c>
      <c r="J748" s="4" t="s">
        <v>305</v>
      </c>
      <c r="K748" s="1" t="s">
        <v>103</v>
      </c>
      <c r="L748" s="4" t="s">
        <v>107</v>
      </c>
      <c r="M748" s="4"/>
      <c r="N748" s="4">
        <v>100</v>
      </c>
      <c r="O748" s="4"/>
      <c r="T748" s="6" t="str">
        <f t="shared" si="205"/>
        <v/>
      </c>
      <c r="U748" s="6" t="str">
        <f t="shared" si="206"/>
        <v/>
      </c>
      <c r="Y748">
        <f t="shared" si="215"/>
        <v>50</v>
      </c>
      <c r="Z748">
        <v>125</v>
      </c>
      <c r="AA748" s="23">
        <v>25</v>
      </c>
      <c r="AB748" s="23">
        <f>INT(VLOOKUP(VLOOKUP($C748,角色技能升级比率表!$B:$C,2,FALSE),角色属性概况!E:F,2,FALSE)*VLOOKUP(E748,角色属性概况!I:M,3,FALSE)*AA748/100)</f>
        <v>112</v>
      </c>
      <c r="AE748">
        <v>0</v>
      </c>
      <c r="AF748" s="23">
        <f t="shared" si="208"/>
        <v>2</v>
      </c>
      <c r="AG748" s="23">
        <f t="shared" si="209"/>
        <v>1</v>
      </c>
      <c r="AN748" s="6" t="str">
        <f>_xlfn.IFNA(IF(IF($AH748=AN$5,VLOOKUP(AI748,buff!$K:$L,2,FALSE),"")=0,"",IF($AH748=AN$5,VLOOKUP(AI748,buff!$K:$L,2,FALSE),"")),"")</f>
        <v/>
      </c>
      <c r="AO748" s="6" t="str">
        <f>_xlfn.IFNA(IF(IF($AH748=AO$5,VLOOKUP(AJ748,buff!$K:$L,2,FALSE),"")=0,"",IF($AH748=AO$5,VLOOKUP(AJ748,buff!$K:$L,2,FALSE),"")),"")</f>
        <v/>
      </c>
      <c r="AP748" s="6" t="str">
        <f>_xlfn.IFNA(IF(IF($AH748=AP$5,VLOOKUP(AK748,buff!$K:$L,2,FALSE),"")=0,"",IF($AH748=AP$5,VLOOKUP(AK748,buff!$K:$L,2,FALSE),"")),"")</f>
        <v/>
      </c>
      <c r="AQ748" s="6" t="str">
        <f>_xlfn.IFNA(IF(IF($AH748=AQ$5,VLOOKUP(AL748,buff!$K:$L,2,FALSE),"")=0,"",IF($AH748=AQ$5,VLOOKUP(AL748,buff!$K:$L,2,FALSE),"")),"")</f>
        <v/>
      </c>
      <c r="AR748" s="6" t="str">
        <f>_xlfn.IFNA(IF(IF($AH748=AR$5,VLOOKUP(AM748,buff!$K:$L,2,FALSE),"")=0,"",IF($AH748=AR$5,VLOOKUP(AM748,buff!$K:$L,2,FALSE),"")),"")</f>
        <v/>
      </c>
      <c r="AS748" s="6" t="str">
        <f>_xlfn.IFNA(IF(IF($AH748=AS$5,VLOOKUP(AI748,buff!$K:$L,2,FALSE),"")=0,"",IF($AH748=AS$5,VLOOKUP(AI748,buff!$K:$L,2,FALSE),"")),"")</f>
        <v/>
      </c>
      <c r="AT748" s="6" t="str">
        <f>_xlfn.IFNA(IF(IF($AH748=AT$5,VLOOKUP(AJ748,buff!$K:$L,2,FALSE),"")=0,"",IF($AH748=AT$5,VLOOKUP(AJ748,buff!$K:$L,2,FALSE),"")),"")</f>
        <v/>
      </c>
      <c r="AU748" s="6" t="str">
        <f>_xlfn.IFNA(IF(IF($AH748=AU$5,VLOOKUP(AK748,buff!$K:$L,2,FALSE),"")=0,"",IF($AH748=AU$5,VLOOKUP(AK748,buff!$K:$L,2,FALSE),"")),"")</f>
        <v/>
      </c>
      <c r="AV748" s="6" t="str">
        <f>_xlfn.IFNA(IF(IF($AH748=AV$5,VLOOKUP(AL748,buff!$K:$L,2,FALSE),"")=0,"",IF($AH748=AV$5,VLOOKUP(AL748,buff!$K:$L,2,FALSE),"")),"")</f>
        <v/>
      </c>
      <c r="AW748" s="6" t="str">
        <f>_xlfn.IFNA(IF(IF($AH748=AW$5,VLOOKUP(AM748,buff!$K:$L,2,FALSE),"")=0,"",IF($AH748=AW$5,VLOOKUP(AM748,buff!$K:$L,2,FALSE),"")),"")</f>
        <v/>
      </c>
      <c r="AX748" s="6" t="e">
        <f>VLOOKUP(AI748,buff!K:P,6,FALSE)</f>
        <v>#N/A</v>
      </c>
      <c r="AY748" t="e">
        <f t="shared" si="210"/>
        <v>#N/A</v>
      </c>
      <c r="AZ748" t="e">
        <f t="shared" si="210"/>
        <v>#N/A</v>
      </c>
      <c r="BA748">
        <f t="shared" si="211"/>
        <v>2</v>
      </c>
      <c r="BB748">
        <f t="shared" si="212"/>
        <v>1</v>
      </c>
    </row>
    <row r="749" spans="1:54" x14ac:dyDescent="0.15">
      <c r="A749" t="str">
        <f t="shared" si="201"/>
        <v>玄法主动技能2等级3</v>
      </c>
      <c r="B749" s="8">
        <v>743</v>
      </c>
      <c r="C749" s="8" t="str">
        <f>VLOOKUP(G749,角色!A:B,2,FALSE)</f>
        <v>玄法</v>
      </c>
      <c r="D749" s="8" t="str">
        <f t="shared" si="207"/>
        <v>主动技能2</v>
      </c>
      <c r="E749" s="8">
        <f t="shared" si="202"/>
        <v>3</v>
      </c>
      <c r="F749" s="8">
        <f t="shared" si="203"/>
        <v>2</v>
      </c>
      <c r="G749" s="8">
        <f t="shared" si="204"/>
        <v>13</v>
      </c>
      <c r="H749" s="4" t="s">
        <v>473</v>
      </c>
      <c r="I749" s="24" t="str">
        <f t="shared" si="216"/>
        <v>对敌方单体造成125%攻击力（+148）点伤害。</v>
      </c>
      <c r="J749" s="4" t="s">
        <v>305</v>
      </c>
      <c r="K749" s="1" t="s">
        <v>103</v>
      </c>
      <c r="L749" s="4" t="s">
        <v>107</v>
      </c>
      <c r="M749" s="4"/>
      <c r="N749" s="4">
        <v>100</v>
      </c>
      <c r="O749" s="4"/>
      <c r="T749" s="6" t="str">
        <f t="shared" si="205"/>
        <v/>
      </c>
      <c r="U749" s="6" t="str">
        <f t="shared" si="206"/>
        <v/>
      </c>
      <c r="Y749">
        <f t="shared" si="215"/>
        <v>50</v>
      </c>
      <c r="Z749">
        <v>125</v>
      </c>
      <c r="AA749" s="23">
        <v>25</v>
      </c>
      <c r="AB749" s="23">
        <f>INT(VLOOKUP(VLOOKUP($C749,角色技能升级比率表!$B:$C,2,FALSE),角色属性概况!E:F,2,FALSE)*VLOOKUP(E749,角色属性概况!I:M,3,FALSE)*AA749/100)</f>
        <v>148</v>
      </c>
      <c r="AE749">
        <v>0</v>
      </c>
      <c r="AF749" s="23">
        <f t="shared" si="208"/>
        <v>2</v>
      </c>
      <c r="AG749" s="23">
        <f t="shared" si="209"/>
        <v>1</v>
      </c>
      <c r="AN749" s="6" t="str">
        <f>_xlfn.IFNA(IF(IF($AH749=AN$5,VLOOKUP(AI749,buff!$K:$L,2,FALSE),"")=0,"",IF($AH749=AN$5,VLOOKUP(AI749,buff!$K:$L,2,FALSE),"")),"")</f>
        <v/>
      </c>
      <c r="AO749" s="6" t="str">
        <f>_xlfn.IFNA(IF(IF($AH749=AO$5,VLOOKUP(AJ749,buff!$K:$L,2,FALSE),"")=0,"",IF($AH749=AO$5,VLOOKUP(AJ749,buff!$K:$L,2,FALSE),"")),"")</f>
        <v/>
      </c>
      <c r="AP749" s="6" t="str">
        <f>_xlfn.IFNA(IF(IF($AH749=AP$5,VLOOKUP(AK749,buff!$K:$L,2,FALSE),"")=0,"",IF($AH749=AP$5,VLOOKUP(AK749,buff!$K:$L,2,FALSE),"")),"")</f>
        <v/>
      </c>
      <c r="AQ749" s="6" t="str">
        <f>_xlfn.IFNA(IF(IF($AH749=AQ$5,VLOOKUP(AL749,buff!$K:$L,2,FALSE),"")=0,"",IF($AH749=AQ$5,VLOOKUP(AL749,buff!$K:$L,2,FALSE),"")),"")</f>
        <v/>
      </c>
      <c r="AR749" s="6" t="str">
        <f>_xlfn.IFNA(IF(IF($AH749=AR$5,VLOOKUP(AM749,buff!$K:$L,2,FALSE),"")=0,"",IF($AH749=AR$5,VLOOKUP(AM749,buff!$K:$L,2,FALSE),"")),"")</f>
        <v/>
      </c>
      <c r="AS749" s="6" t="str">
        <f>_xlfn.IFNA(IF(IF($AH749=AS$5,VLOOKUP(AI749,buff!$K:$L,2,FALSE),"")=0,"",IF($AH749=AS$5,VLOOKUP(AI749,buff!$K:$L,2,FALSE),"")),"")</f>
        <v/>
      </c>
      <c r="AT749" s="6" t="str">
        <f>_xlfn.IFNA(IF(IF($AH749=AT$5,VLOOKUP(AJ749,buff!$K:$L,2,FALSE),"")=0,"",IF($AH749=AT$5,VLOOKUP(AJ749,buff!$K:$L,2,FALSE),"")),"")</f>
        <v/>
      </c>
      <c r="AU749" s="6" t="str">
        <f>_xlfn.IFNA(IF(IF($AH749=AU$5,VLOOKUP(AK749,buff!$K:$L,2,FALSE),"")=0,"",IF($AH749=AU$5,VLOOKUP(AK749,buff!$K:$L,2,FALSE),"")),"")</f>
        <v/>
      </c>
      <c r="AV749" s="6" t="str">
        <f>_xlfn.IFNA(IF(IF($AH749=AV$5,VLOOKUP(AL749,buff!$K:$L,2,FALSE),"")=0,"",IF($AH749=AV$5,VLOOKUP(AL749,buff!$K:$L,2,FALSE),"")),"")</f>
        <v/>
      </c>
      <c r="AW749" s="6" t="str">
        <f>_xlfn.IFNA(IF(IF($AH749=AW$5,VLOOKUP(AM749,buff!$K:$L,2,FALSE),"")=0,"",IF($AH749=AW$5,VLOOKUP(AM749,buff!$K:$L,2,FALSE),"")),"")</f>
        <v/>
      </c>
      <c r="AX749" s="6" t="e">
        <f>VLOOKUP(AI749,buff!K:P,6,FALSE)</f>
        <v>#N/A</v>
      </c>
      <c r="AY749" t="e">
        <f t="shared" si="210"/>
        <v>#N/A</v>
      </c>
      <c r="AZ749" t="e">
        <f t="shared" si="210"/>
        <v>#N/A</v>
      </c>
      <c r="BA749">
        <f t="shared" si="211"/>
        <v>2</v>
      </c>
      <c r="BB749">
        <f t="shared" si="212"/>
        <v>1</v>
      </c>
    </row>
    <row r="750" spans="1:54" x14ac:dyDescent="0.15">
      <c r="A750" t="str">
        <f t="shared" si="201"/>
        <v>玄法主动技能2等级4</v>
      </c>
      <c r="B750" s="8">
        <v>744</v>
      </c>
      <c r="C750" s="8" t="str">
        <f>VLOOKUP(G750,角色!A:B,2,FALSE)</f>
        <v>玄法</v>
      </c>
      <c r="D750" s="8" t="str">
        <f t="shared" si="207"/>
        <v>主动技能2</v>
      </c>
      <c r="E750" s="8">
        <f t="shared" si="202"/>
        <v>4</v>
      </c>
      <c r="F750" s="8">
        <f t="shared" si="203"/>
        <v>2</v>
      </c>
      <c r="G750" s="8">
        <f t="shared" si="204"/>
        <v>13</v>
      </c>
      <c r="H750" s="4" t="s">
        <v>473</v>
      </c>
      <c r="I750" s="24" t="str">
        <f t="shared" si="216"/>
        <v>对敌方单体造成125%攻击力（+183）点伤害。</v>
      </c>
      <c r="J750" s="4" t="s">
        <v>305</v>
      </c>
      <c r="K750" s="1" t="s">
        <v>103</v>
      </c>
      <c r="L750" s="4" t="s">
        <v>107</v>
      </c>
      <c r="M750" s="4"/>
      <c r="N750" s="4">
        <v>100</v>
      </c>
      <c r="O750" s="4"/>
      <c r="T750" s="6" t="str">
        <f t="shared" si="205"/>
        <v/>
      </c>
      <c r="U750" s="6" t="str">
        <f t="shared" si="206"/>
        <v/>
      </c>
      <c r="Y750">
        <f t="shared" si="215"/>
        <v>50</v>
      </c>
      <c r="Z750">
        <v>125</v>
      </c>
      <c r="AA750" s="23">
        <v>25</v>
      </c>
      <c r="AB750" s="23">
        <f>INT(VLOOKUP(VLOOKUP($C750,角色技能升级比率表!$B:$C,2,FALSE),角色属性概况!E:F,2,FALSE)*VLOOKUP(E750,角色属性概况!I:M,3,FALSE)*AA750/100)</f>
        <v>183</v>
      </c>
      <c r="AE750">
        <v>0</v>
      </c>
      <c r="AF750" s="23">
        <f t="shared" si="208"/>
        <v>2</v>
      </c>
      <c r="AG750" s="23">
        <f t="shared" si="209"/>
        <v>1</v>
      </c>
      <c r="AN750" s="6" t="str">
        <f>_xlfn.IFNA(IF(IF($AH750=AN$5,VLOOKUP(AI750,buff!$K:$L,2,FALSE),"")=0,"",IF($AH750=AN$5,VLOOKUP(AI750,buff!$K:$L,2,FALSE),"")),"")</f>
        <v/>
      </c>
      <c r="AO750" s="6" t="str">
        <f>_xlfn.IFNA(IF(IF($AH750=AO$5,VLOOKUP(AJ750,buff!$K:$L,2,FALSE),"")=0,"",IF($AH750=AO$5,VLOOKUP(AJ750,buff!$K:$L,2,FALSE),"")),"")</f>
        <v/>
      </c>
      <c r="AP750" s="6" t="str">
        <f>_xlfn.IFNA(IF(IF($AH750=AP$5,VLOOKUP(AK750,buff!$K:$L,2,FALSE),"")=0,"",IF($AH750=AP$5,VLOOKUP(AK750,buff!$K:$L,2,FALSE),"")),"")</f>
        <v/>
      </c>
      <c r="AQ750" s="6" t="str">
        <f>_xlfn.IFNA(IF(IF($AH750=AQ$5,VLOOKUP(AL750,buff!$K:$L,2,FALSE),"")=0,"",IF($AH750=AQ$5,VLOOKUP(AL750,buff!$K:$L,2,FALSE),"")),"")</f>
        <v/>
      </c>
      <c r="AR750" s="6" t="str">
        <f>_xlfn.IFNA(IF(IF($AH750=AR$5,VLOOKUP(AM750,buff!$K:$L,2,FALSE),"")=0,"",IF($AH750=AR$5,VLOOKUP(AM750,buff!$K:$L,2,FALSE),"")),"")</f>
        <v/>
      </c>
      <c r="AS750" s="6" t="str">
        <f>_xlfn.IFNA(IF(IF($AH750=AS$5,VLOOKUP(AI750,buff!$K:$L,2,FALSE),"")=0,"",IF($AH750=AS$5,VLOOKUP(AI750,buff!$K:$L,2,FALSE),"")),"")</f>
        <v/>
      </c>
      <c r="AT750" s="6" t="str">
        <f>_xlfn.IFNA(IF(IF($AH750=AT$5,VLOOKUP(AJ750,buff!$K:$L,2,FALSE),"")=0,"",IF($AH750=AT$5,VLOOKUP(AJ750,buff!$K:$L,2,FALSE),"")),"")</f>
        <v/>
      </c>
      <c r="AU750" s="6" t="str">
        <f>_xlfn.IFNA(IF(IF($AH750=AU$5,VLOOKUP(AK750,buff!$K:$L,2,FALSE),"")=0,"",IF($AH750=AU$5,VLOOKUP(AK750,buff!$K:$L,2,FALSE),"")),"")</f>
        <v/>
      </c>
      <c r="AV750" s="6" t="str">
        <f>_xlfn.IFNA(IF(IF($AH750=AV$5,VLOOKUP(AL750,buff!$K:$L,2,FALSE),"")=0,"",IF($AH750=AV$5,VLOOKUP(AL750,buff!$K:$L,2,FALSE),"")),"")</f>
        <v/>
      </c>
      <c r="AW750" s="6" t="str">
        <f>_xlfn.IFNA(IF(IF($AH750=AW$5,VLOOKUP(AM750,buff!$K:$L,2,FALSE),"")=0,"",IF($AH750=AW$5,VLOOKUP(AM750,buff!$K:$L,2,FALSE),"")),"")</f>
        <v/>
      </c>
      <c r="AX750" s="6" t="e">
        <f>VLOOKUP(AI750,buff!K:P,6,FALSE)</f>
        <v>#N/A</v>
      </c>
      <c r="AY750" t="e">
        <f t="shared" si="210"/>
        <v>#N/A</v>
      </c>
      <c r="AZ750" t="e">
        <f t="shared" si="210"/>
        <v>#N/A</v>
      </c>
      <c r="BA750">
        <f t="shared" si="211"/>
        <v>2</v>
      </c>
      <c r="BB750">
        <f t="shared" si="212"/>
        <v>1</v>
      </c>
    </row>
    <row r="751" spans="1:54" x14ac:dyDescent="0.15">
      <c r="A751" t="str">
        <f t="shared" si="201"/>
        <v>玄法主动技能2等级5</v>
      </c>
      <c r="B751" s="8">
        <v>745</v>
      </c>
      <c r="C751" s="8" t="str">
        <f>VLOOKUP(G751,角色!A:B,2,FALSE)</f>
        <v>玄法</v>
      </c>
      <c r="D751" s="8" t="str">
        <f t="shared" si="207"/>
        <v>主动技能2</v>
      </c>
      <c r="E751" s="8">
        <f t="shared" si="202"/>
        <v>5</v>
      </c>
      <c r="F751" s="8">
        <f t="shared" si="203"/>
        <v>2</v>
      </c>
      <c r="G751" s="8">
        <f t="shared" si="204"/>
        <v>13</v>
      </c>
      <c r="H751" s="4" t="s">
        <v>473</v>
      </c>
      <c r="I751" s="24" t="str">
        <f t="shared" si="216"/>
        <v>对敌方单体造成125%攻击力（+226）点伤害。</v>
      </c>
      <c r="J751" s="4" t="s">
        <v>305</v>
      </c>
      <c r="K751" s="1" t="s">
        <v>103</v>
      </c>
      <c r="L751" s="4" t="s">
        <v>107</v>
      </c>
      <c r="M751" s="4"/>
      <c r="N751" s="4">
        <v>100</v>
      </c>
      <c r="O751" s="4"/>
      <c r="T751" s="6" t="str">
        <f t="shared" si="205"/>
        <v/>
      </c>
      <c r="U751" s="6" t="str">
        <f t="shared" si="206"/>
        <v/>
      </c>
      <c r="Y751">
        <f t="shared" si="215"/>
        <v>50</v>
      </c>
      <c r="Z751">
        <v>125</v>
      </c>
      <c r="AA751" s="23">
        <v>25</v>
      </c>
      <c r="AB751" s="23">
        <f>INT(VLOOKUP(VLOOKUP($C751,角色技能升级比率表!$B:$C,2,FALSE),角色属性概况!E:F,2,FALSE)*VLOOKUP(E751,角色属性概况!I:M,3,FALSE)*AA751/100)</f>
        <v>226</v>
      </c>
      <c r="AE751">
        <v>0</v>
      </c>
      <c r="AF751" s="23">
        <f t="shared" si="208"/>
        <v>2</v>
      </c>
      <c r="AG751" s="23">
        <f t="shared" si="209"/>
        <v>1</v>
      </c>
      <c r="AN751" s="6" t="str">
        <f>_xlfn.IFNA(IF(IF($AH751=AN$5,VLOOKUP(AI751,buff!$K:$L,2,FALSE),"")=0,"",IF($AH751=AN$5,VLOOKUP(AI751,buff!$K:$L,2,FALSE),"")),"")</f>
        <v/>
      </c>
      <c r="AO751" s="6" t="str">
        <f>_xlfn.IFNA(IF(IF($AH751=AO$5,VLOOKUP(AJ751,buff!$K:$L,2,FALSE),"")=0,"",IF($AH751=AO$5,VLOOKUP(AJ751,buff!$K:$L,2,FALSE),"")),"")</f>
        <v/>
      </c>
      <c r="AP751" s="6" t="str">
        <f>_xlfn.IFNA(IF(IF($AH751=AP$5,VLOOKUP(AK751,buff!$K:$L,2,FALSE),"")=0,"",IF($AH751=AP$5,VLOOKUP(AK751,buff!$K:$L,2,FALSE),"")),"")</f>
        <v/>
      </c>
      <c r="AQ751" s="6" t="str">
        <f>_xlfn.IFNA(IF(IF($AH751=AQ$5,VLOOKUP(AL751,buff!$K:$L,2,FALSE),"")=0,"",IF($AH751=AQ$5,VLOOKUP(AL751,buff!$K:$L,2,FALSE),"")),"")</f>
        <v/>
      </c>
      <c r="AR751" s="6" t="str">
        <f>_xlfn.IFNA(IF(IF($AH751=AR$5,VLOOKUP(AM751,buff!$K:$L,2,FALSE),"")=0,"",IF($AH751=AR$5,VLOOKUP(AM751,buff!$K:$L,2,FALSE),"")),"")</f>
        <v/>
      </c>
      <c r="AS751" s="6" t="str">
        <f>_xlfn.IFNA(IF(IF($AH751=AS$5,VLOOKUP(AI751,buff!$K:$L,2,FALSE),"")=0,"",IF($AH751=AS$5,VLOOKUP(AI751,buff!$K:$L,2,FALSE),"")),"")</f>
        <v/>
      </c>
      <c r="AT751" s="6" t="str">
        <f>_xlfn.IFNA(IF(IF($AH751=AT$5,VLOOKUP(AJ751,buff!$K:$L,2,FALSE),"")=0,"",IF($AH751=AT$5,VLOOKUP(AJ751,buff!$K:$L,2,FALSE),"")),"")</f>
        <v/>
      </c>
      <c r="AU751" s="6" t="str">
        <f>_xlfn.IFNA(IF(IF($AH751=AU$5,VLOOKUP(AK751,buff!$K:$L,2,FALSE),"")=0,"",IF($AH751=AU$5,VLOOKUP(AK751,buff!$K:$L,2,FALSE),"")),"")</f>
        <v/>
      </c>
      <c r="AV751" s="6" t="str">
        <f>_xlfn.IFNA(IF(IF($AH751=AV$5,VLOOKUP(AL751,buff!$K:$L,2,FALSE),"")=0,"",IF($AH751=AV$5,VLOOKUP(AL751,buff!$K:$L,2,FALSE),"")),"")</f>
        <v/>
      </c>
      <c r="AW751" s="6" t="str">
        <f>_xlfn.IFNA(IF(IF($AH751=AW$5,VLOOKUP(AM751,buff!$K:$L,2,FALSE),"")=0,"",IF($AH751=AW$5,VLOOKUP(AM751,buff!$K:$L,2,FALSE),"")),"")</f>
        <v/>
      </c>
      <c r="AX751" s="6" t="e">
        <f>VLOOKUP(AI751,buff!K:P,6,FALSE)</f>
        <v>#N/A</v>
      </c>
      <c r="AY751" t="e">
        <f t="shared" si="210"/>
        <v>#N/A</v>
      </c>
      <c r="AZ751" t="e">
        <f t="shared" si="210"/>
        <v>#N/A</v>
      </c>
      <c r="BA751">
        <f t="shared" si="211"/>
        <v>2</v>
      </c>
      <c r="BB751">
        <f t="shared" si="212"/>
        <v>1</v>
      </c>
    </row>
    <row r="752" spans="1:54" x14ac:dyDescent="0.15">
      <c r="A752" t="str">
        <f t="shared" si="201"/>
        <v>玄法主动技能2等级6</v>
      </c>
      <c r="B752" s="8">
        <v>746</v>
      </c>
      <c r="C752" s="8" t="str">
        <f>VLOOKUP(G752,角色!A:B,2,FALSE)</f>
        <v>玄法</v>
      </c>
      <c r="D752" s="8" t="str">
        <f t="shared" si="207"/>
        <v>主动技能2</v>
      </c>
      <c r="E752" s="8">
        <f t="shared" si="202"/>
        <v>6</v>
      </c>
      <c r="F752" s="8">
        <f t="shared" si="203"/>
        <v>2</v>
      </c>
      <c r="G752" s="8">
        <f t="shared" si="204"/>
        <v>13</v>
      </c>
      <c r="H752" s="4" t="s">
        <v>473</v>
      </c>
      <c r="I752" s="24" t="str">
        <f t="shared" si="216"/>
        <v>对敌方单体造成125%攻击力（+278）点伤害。</v>
      </c>
      <c r="J752" s="4" t="s">
        <v>305</v>
      </c>
      <c r="K752" s="1" t="s">
        <v>103</v>
      </c>
      <c r="L752" s="4" t="s">
        <v>107</v>
      </c>
      <c r="M752" s="4"/>
      <c r="N752" s="4">
        <v>100</v>
      </c>
      <c r="O752" s="4"/>
      <c r="T752" s="6" t="str">
        <f t="shared" si="205"/>
        <v/>
      </c>
      <c r="U752" s="6" t="str">
        <f t="shared" si="206"/>
        <v/>
      </c>
      <c r="Y752">
        <f t="shared" si="215"/>
        <v>50</v>
      </c>
      <c r="Z752">
        <v>125</v>
      </c>
      <c r="AA752" s="23">
        <v>25</v>
      </c>
      <c r="AB752" s="23">
        <f>INT(VLOOKUP(VLOOKUP($C752,角色技能升级比率表!$B:$C,2,FALSE),角色属性概况!E:F,2,FALSE)*VLOOKUP(E752,角色属性概况!I:M,3,FALSE)*AA752/100)</f>
        <v>278</v>
      </c>
      <c r="AE752">
        <v>0</v>
      </c>
      <c r="AF752" s="23">
        <f t="shared" si="208"/>
        <v>2</v>
      </c>
      <c r="AG752" s="23">
        <f t="shared" si="209"/>
        <v>1</v>
      </c>
      <c r="AN752" s="6" t="str">
        <f>_xlfn.IFNA(IF(IF($AH752=AN$5,VLOOKUP(AI752,buff!$K:$L,2,FALSE),"")=0,"",IF($AH752=AN$5,VLOOKUP(AI752,buff!$K:$L,2,FALSE),"")),"")</f>
        <v/>
      </c>
      <c r="AO752" s="6" t="str">
        <f>_xlfn.IFNA(IF(IF($AH752=AO$5,VLOOKUP(AJ752,buff!$K:$L,2,FALSE),"")=0,"",IF($AH752=AO$5,VLOOKUP(AJ752,buff!$K:$L,2,FALSE),"")),"")</f>
        <v/>
      </c>
      <c r="AP752" s="6" t="str">
        <f>_xlfn.IFNA(IF(IF($AH752=AP$5,VLOOKUP(AK752,buff!$K:$L,2,FALSE),"")=0,"",IF($AH752=AP$5,VLOOKUP(AK752,buff!$K:$L,2,FALSE),"")),"")</f>
        <v/>
      </c>
      <c r="AQ752" s="6" t="str">
        <f>_xlfn.IFNA(IF(IF($AH752=AQ$5,VLOOKUP(AL752,buff!$K:$L,2,FALSE),"")=0,"",IF($AH752=AQ$5,VLOOKUP(AL752,buff!$K:$L,2,FALSE),"")),"")</f>
        <v/>
      </c>
      <c r="AR752" s="6" t="str">
        <f>_xlfn.IFNA(IF(IF($AH752=AR$5,VLOOKUP(AM752,buff!$K:$L,2,FALSE),"")=0,"",IF($AH752=AR$5,VLOOKUP(AM752,buff!$K:$L,2,FALSE),"")),"")</f>
        <v/>
      </c>
      <c r="AS752" s="6" t="str">
        <f>_xlfn.IFNA(IF(IF($AH752=AS$5,VLOOKUP(AI752,buff!$K:$L,2,FALSE),"")=0,"",IF($AH752=AS$5,VLOOKUP(AI752,buff!$K:$L,2,FALSE),"")),"")</f>
        <v/>
      </c>
      <c r="AT752" s="6" t="str">
        <f>_xlfn.IFNA(IF(IF($AH752=AT$5,VLOOKUP(AJ752,buff!$K:$L,2,FALSE),"")=0,"",IF($AH752=AT$5,VLOOKUP(AJ752,buff!$K:$L,2,FALSE),"")),"")</f>
        <v/>
      </c>
      <c r="AU752" s="6" t="str">
        <f>_xlfn.IFNA(IF(IF($AH752=AU$5,VLOOKUP(AK752,buff!$K:$L,2,FALSE),"")=0,"",IF($AH752=AU$5,VLOOKUP(AK752,buff!$K:$L,2,FALSE),"")),"")</f>
        <v/>
      </c>
      <c r="AV752" s="6" t="str">
        <f>_xlfn.IFNA(IF(IF($AH752=AV$5,VLOOKUP(AL752,buff!$K:$L,2,FALSE),"")=0,"",IF($AH752=AV$5,VLOOKUP(AL752,buff!$K:$L,2,FALSE),"")),"")</f>
        <v/>
      </c>
      <c r="AW752" s="6" t="str">
        <f>_xlfn.IFNA(IF(IF($AH752=AW$5,VLOOKUP(AM752,buff!$K:$L,2,FALSE),"")=0,"",IF($AH752=AW$5,VLOOKUP(AM752,buff!$K:$L,2,FALSE),"")),"")</f>
        <v/>
      </c>
      <c r="AX752" s="6" t="e">
        <f>VLOOKUP(AI752,buff!K:P,6,FALSE)</f>
        <v>#N/A</v>
      </c>
      <c r="AY752" t="e">
        <f t="shared" si="210"/>
        <v>#N/A</v>
      </c>
      <c r="AZ752" t="e">
        <f t="shared" si="210"/>
        <v>#N/A</v>
      </c>
      <c r="BA752">
        <f t="shared" si="211"/>
        <v>2</v>
      </c>
      <c r="BB752">
        <f t="shared" si="212"/>
        <v>1</v>
      </c>
    </row>
    <row r="753" spans="1:54" x14ac:dyDescent="0.15">
      <c r="A753" t="str">
        <f t="shared" si="201"/>
        <v>玄法主动技能2等级7</v>
      </c>
      <c r="B753" s="8">
        <v>747</v>
      </c>
      <c r="C753" s="8" t="str">
        <f>VLOOKUP(G753,角色!A:B,2,FALSE)</f>
        <v>玄法</v>
      </c>
      <c r="D753" s="8" t="str">
        <f t="shared" si="207"/>
        <v>主动技能2</v>
      </c>
      <c r="E753" s="8">
        <f t="shared" si="202"/>
        <v>7</v>
      </c>
      <c r="F753" s="8">
        <f t="shared" si="203"/>
        <v>2</v>
      </c>
      <c r="G753" s="8">
        <f t="shared" si="204"/>
        <v>13</v>
      </c>
      <c r="H753" s="4" t="s">
        <v>473</v>
      </c>
      <c r="I753" s="24" t="str">
        <f t="shared" si="216"/>
        <v>对敌方单体造成125%攻击力（+343）点伤害。</v>
      </c>
      <c r="J753" s="4" t="s">
        <v>305</v>
      </c>
      <c r="K753" s="1" t="s">
        <v>103</v>
      </c>
      <c r="L753" s="4" t="s">
        <v>107</v>
      </c>
      <c r="M753" s="4"/>
      <c r="N753" s="4">
        <v>100</v>
      </c>
      <c r="O753" s="4"/>
      <c r="T753" s="6" t="str">
        <f t="shared" si="205"/>
        <v/>
      </c>
      <c r="U753" s="6" t="str">
        <f t="shared" si="206"/>
        <v/>
      </c>
      <c r="Y753">
        <f t="shared" si="215"/>
        <v>50</v>
      </c>
      <c r="Z753">
        <v>125</v>
      </c>
      <c r="AA753" s="23">
        <v>25</v>
      </c>
      <c r="AB753" s="23">
        <f>INT(VLOOKUP(VLOOKUP($C753,角色技能升级比率表!$B:$C,2,FALSE),角色属性概况!E:F,2,FALSE)*VLOOKUP(E753,角色属性概况!I:M,3,FALSE)*AA753/100)</f>
        <v>343</v>
      </c>
      <c r="AE753">
        <v>0</v>
      </c>
      <c r="AF753" s="23">
        <f t="shared" si="208"/>
        <v>2</v>
      </c>
      <c r="AG753" s="23">
        <f t="shared" si="209"/>
        <v>1</v>
      </c>
      <c r="AN753" s="6" t="str">
        <f>_xlfn.IFNA(IF(IF($AH753=AN$5,VLOOKUP(AI753,buff!$K:$L,2,FALSE),"")=0,"",IF($AH753=AN$5,VLOOKUP(AI753,buff!$K:$L,2,FALSE),"")),"")</f>
        <v/>
      </c>
      <c r="AO753" s="6" t="str">
        <f>_xlfn.IFNA(IF(IF($AH753=AO$5,VLOOKUP(AJ753,buff!$K:$L,2,FALSE),"")=0,"",IF($AH753=AO$5,VLOOKUP(AJ753,buff!$K:$L,2,FALSE),"")),"")</f>
        <v/>
      </c>
      <c r="AP753" s="6" t="str">
        <f>_xlfn.IFNA(IF(IF($AH753=AP$5,VLOOKUP(AK753,buff!$K:$L,2,FALSE),"")=0,"",IF($AH753=AP$5,VLOOKUP(AK753,buff!$K:$L,2,FALSE),"")),"")</f>
        <v/>
      </c>
      <c r="AQ753" s="6" t="str">
        <f>_xlfn.IFNA(IF(IF($AH753=AQ$5,VLOOKUP(AL753,buff!$K:$L,2,FALSE),"")=0,"",IF($AH753=AQ$5,VLOOKUP(AL753,buff!$K:$L,2,FALSE),"")),"")</f>
        <v/>
      </c>
      <c r="AR753" s="6" t="str">
        <f>_xlfn.IFNA(IF(IF($AH753=AR$5,VLOOKUP(AM753,buff!$K:$L,2,FALSE),"")=0,"",IF($AH753=AR$5,VLOOKUP(AM753,buff!$K:$L,2,FALSE),"")),"")</f>
        <v/>
      </c>
      <c r="AS753" s="6" t="str">
        <f>_xlfn.IFNA(IF(IF($AH753=AS$5,VLOOKUP(AI753,buff!$K:$L,2,FALSE),"")=0,"",IF($AH753=AS$5,VLOOKUP(AI753,buff!$K:$L,2,FALSE),"")),"")</f>
        <v/>
      </c>
      <c r="AT753" s="6" t="str">
        <f>_xlfn.IFNA(IF(IF($AH753=AT$5,VLOOKUP(AJ753,buff!$K:$L,2,FALSE),"")=0,"",IF($AH753=AT$5,VLOOKUP(AJ753,buff!$K:$L,2,FALSE),"")),"")</f>
        <v/>
      </c>
      <c r="AU753" s="6" t="str">
        <f>_xlfn.IFNA(IF(IF($AH753=AU$5,VLOOKUP(AK753,buff!$K:$L,2,FALSE),"")=0,"",IF($AH753=AU$5,VLOOKUP(AK753,buff!$K:$L,2,FALSE),"")),"")</f>
        <v/>
      </c>
      <c r="AV753" s="6" t="str">
        <f>_xlfn.IFNA(IF(IF($AH753=AV$5,VLOOKUP(AL753,buff!$K:$L,2,FALSE),"")=0,"",IF($AH753=AV$5,VLOOKUP(AL753,buff!$K:$L,2,FALSE),"")),"")</f>
        <v/>
      </c>
      <c r="AW753" s="6" t="str">
        <f>_xlfn.IFNA(IF(IF($AH753=AW$5,VLOOKUP(AM753,buff!$K:$L,2,FALSE),"")=0,"",IF($AH753=AW$5,VLOOKUP(AM753,buff!$K:$L,2,FALSE),"")),"")</f>
        <v/>
      </c>
      <c r="AX753" s="6" t="e">
        <f>VLOOKUP(AI753,buff!K:P,6,FALSE)</f>
        <v>#N/A</v>
      </c>
      <c r="AY753" t="e">
        <f t="shared" si="210"/>
        <v>#N/A</v>
      </c>
      <c r="AZ753" t="e">
        <f t="shared" si="210"/>
        <v>#N/A</v>
      </c>
      <c r="BA753">
        <f t="shared" si="211"/>
        <v>2</v>
      </c>
      <c r="BB753">
        <f t="shared" si="212"/>
        <v>1</v>
      </c>
    </row>
    <row r="754" spans="1:54" x14ac:dyDescent="0.15">
      <c r="A754" t="str">
        <f t="shared" si="201"/>
        <v>玄法主动技能2等级8</v>
      </c>
      <c r="B754" s="8">
        <v>748</v>
      </c>
      <c r="C754" s="8" t="str">
        <f>VLOOKUP(G754,角色!A:B,2,FALSE)</f>
        <v>玄法</v>
      </c>
      <c r="D754" s="8" t="str">
        <f t="shared" si="207"/>
        <v>主动技能2</v>
      </c>
      <c r="E754" s="8">
        <f t="shared" si="202"/>
        <v>8</v>
      </c>
      <c r="F754" s="8">
        <f t="shared" si="203"/>
        <v>2</v>
      </c>
      <c r="G754" s="8">
        <f t="shared" si="204"/>
        <v>13</v>
      </c>
      <c r="H754" s="4" t="s">
        <v>473</v>
      </c>
      <c r="I754" s="24" t="str">
        <f t="shared" si="216"/>
        <v>对敌方单体造成125%攻击力（+422）点伤害。</v>
      </c>
      <c r="J754" s="4" t="s">
        <v>305</v>
      </c>
      <c r="K754" s="1" t="s">
        <v>103</v>
      </c>
      <c r="L754" s="4" t="s">
        <v>107</v>
      </c>
      <c r="M754" s="4"/>
      <c r="N754" s="4">
        <v>100</v>
      </c>
      <c r="O754" s="4"/>
      <c r="T754" s="6" t="str">
        <f t="shared" si="205"/>
        <v/>
      </c>
      <c r="U754" s="6" t="str">
        <f t="shared" si="206"/>
        <v/>
      </c>
      <c r="Y754">
        <f t="shared" si="215"/>
        <v>50</v>
      </c>
      <c r="Z754">
        <v>125</v>
      </c>
      <c r="AA754" s="23">
        <v>25</v>
      </c>
      <c r="AB754" s="23">
        <f>INT(VLOOKUP(VLOOKUP($C754,角色技能升级比率表!$B:$C,2,FALSE),角色属性概况!E:F,2,FALSE)*VLOOKUP(E754,角色属性概况!I:M,3,FALSE)*AA754/100)</f>
        <v>422</v>
      </c>
      <c r="AE754">
        <v>0</v>
      </c>
      <c r="AF754" s="23">
        <f t="shared" si="208"/>
        <v>2</v>
      </c>
      <c r="AG754" s="23">
        <f t="shared" si="209"/>
        <v>1</v>
      </c>
      <c r="AN754" s="6" t="str">
        <f>_xlfn.IFNA(IF(IF($AH754=AN$5,VLOOKUP(AI754,buff!$K:$L,2,FALSE),"")=0,"",IF($AH754=AN$5,VLOOKUP(AI754,buff!$K:$L,2,FALSE),"")),"")</f>
        <v/>
      </c>
      <c r="AO754" s="6" t="str">
        <f>_xlfn.IFNA(IF(IF($AH754=AO$5,VLOOKUP(AJ754,buff!$K:$L,2,FALSE),"")=0,"",IF($AH754=AO$5,VLOOKUP(AJ754,buff!$K:$L,2,FALSE),"")),"")</f>
        <v/>
      </c>
      <c r="AP754" s="6" t="str">
        <f>_xlfn.IFNA(IF(IF($AH754=AP$5,VLOOKUP(AK754,buff!$K:$L,2,FALSE),"")=0,"",IF($AH754=AP$5,VLOOKUP(AK754,buff!$K:$L,2,FALSE),"")),"")</f>
        <v/>
      </c>
      <c r="AQ754" s="6" t="str">
        <f>_xlfn.IFNA(IF(IF($AH754=AQ$5,VLOOKUP(AL754,buff!$K:$L,2,FALSE),"")=0,"",IF($AH754=AQ$5,VLOOKUP(AL754,buff!$K:$L,2,FALSE),"")),"")</f>
        <v/>
      </c>
      <c r="AR754" s="6" t="str">
        <f>_xlfn.IFNA(IF(IF($AH754=AR$5,VLOOKUP(AM754,buff!$K:$L,2,FALSE),"")=0,"",IF($AH754=AR$5,VLOOKUP(AM754,buff!$K:$L,2,FALSE),"")),"")</f>
        <v/>
      </c>
      <c r="AS754" s="6" t="str">
        <f>_xlfn.IFNA(IF(IF($AH754=AS$5,VLOOKUP(AI754,buff!$K:$L,2,FALSE),"")=0,"",IF($AH754=AS$5,VLOOKUP(AI754,buff!$K:$L,2,FALSE),"")),"")</f>
        <v/>
      </c>
      <c r="AT754" s="6" t="str">
        <f>_xlfn.IFNA(IF(IF($AH754=AT$5,VLOOKUP(AJ754,buff!$K:$L,2,FALSE),"")=0,"",IF($AH754=AT$5,VLOOKUP(AJ754,buff!$K:$L,2,FALSE),"")),"")</f>
        <v/>
      </c>
      <c r="AU754" s="6" t="str">
        <f>_xlfn.IFNA(IF(IF($AH754=AU$5,VLOOKUP(AK754,buff!$K:$L,2,FALSE),"")=0,"",IF($AH754=AU$5,VLOOKUP(AK754,buff!$K:$L,2,FALSE),"")),"")</f>
        <v/>
      </c>
      <c r="AV754" s="6" t="str">
        <f>_xlfn.IFNA(IF(IF($AH754=AV$5,VLOOKUP(AL754,buff!$K:$L,2,FALSE),"")=0,"",IF($AH754=AV$5,VLOOKUP(AL754,buff!$K:$L,2,FALSE),"")),"")</f>
        <v/>
      </c>
      <c r="AW754" s="6" t="str">
        <f>_xlfn.IFNA(IF(IF($AH754=AW$5,VLOOKUP(AM754,buff!$K:$L,2,FALSE),"")=0,"",IF($AH754=AW$5,VLOOKUP(AM754,buff!$K:$L,2,FALSE),"")),"")</f>
        <v/>
      </c>
      <c r="AX754" s="6" t="e">
        <f>VLOOKUP(AI754,buff!K:P,6,FALSE)</f>
        <v>#N/A</v>
      </c>
      <c r="AY754" t="e">
        <f t="shared" si="210"/>
        <v>#N/A</v>
      </c>
      <c r="AZ754" t="e">
        <f t="shared" si="210"/>
        <v>#N/A</v>
      </c>
      <c r="BA754">
        <f t="shared" si="211"/>
        <v>2</v>
      </c>
      <c r="BB754">
        <f t="shared" si="212"/>
        <v>1</v>
      </c>
    </row>
    <row r="755" spans="1:54" x14ac:dyDescent="0.15">
      <c r="A755" t="str">
        <f t="shared" si="201"/>
        <v>玄法主动技能2等级9</v>
      </c>
      <c r="B755" s="8">
        <v>749</v>
      </c>
      <c r="C755" s="8" t="str">
        <f>VLOOKUP(G755,角色!A:B,2,FALSE)</f>
        <v>玄法</v>
      </c>
      <c r="D755" s="8" t="str">
        <f t="shared" si="207"/>
        <v>主动技能2</v>
      </c>
      <c r="E755" s="8">
        <f t="shared" si="202"/>
        <v>9</v>
      </c>
      <c r="F755" s="8">
        <f t="shared" si="203"/>
        <v>2</v>
      </c>
      <c r="G755" s="8">
        <f t="shared" si="204"/>
        <v>13</v>
      </c>
      <c r="H755" s="4" t="s">
        <v>473</v>
      </c>
      <c r="I755" s="24" t="str">
        <f t="shared" si="216"/>
        <v>对敌方单体造成125%攻击力（+520）点伤害。</v>
      </c>
      <c r="J755" s="4" t="s">
        <v>305</v>
      </c>
      <c r="K755" s="1" t="s">
        <v>103</v>
      </c>
      <c r="L755" s="4" t="s">
        <v>107</v>
      </c>
      <c r="M755" s="4"/>
      <c r="N755" s="4">
        <v>100</v>
      </c>
      <c r="O755" s="4"/>
      <c r="T755" s="6" t="str">
        <f t="shared" si="205"/>
        <v/>
      </c>
      <c r="U755" s="6" t="str">
        <f t="shared" si="206"/>
        <v/>
      </c>
      <c r="Y755">
        <f t="shared" si="215"/>
        <v>50</v>
      </c>
      <c r="Z755">
        <v>125</v>
      </c>
      <c r="AA755" s="23">
        <v>25</v>
      </c>
      <c r="AB755" s="23">
        <f>INT(VLOOKUP(VLOOKUP($C755,角色技能升级比率表!$B:$C,2,FALSE),角色属性概况!E:F,2,FALSE)*VLOOKUP(E755,角色属性概况!I:M,3,FALSE)*AA755/100)</f>
        <v>520</v>
      </c>
      <c r="AE755">
        <v>0</v>
      </c>
      <c r="AF755" s="23">
        <f t="shared" si="208"/>
        <v>2</v>
      </c>
      <c r="AG755" s="23">
        <f t="shared" si="209"/>
        <v>1</v>
      </c>
      <c r="AN755" s="6" t="str">
        <f>_xlfn.IFNA(IF(IF($AH755=AN$5,VLOOKUP(AI755,buff!$K:$L,2,FALSE),"")=0,"",IF($AH755=AN$5,VLOOKUP(AI755,buff!$K:$L,2,FALSE),"")),"")</f>
        <v/>
      </c>
      <c r="AO755" s="6" t="str">
        <f>_xlfn.IFNA(IF(IF($AH755=AO$5,VLOOKUP(AJ755,buff!$K:$L,2,FALSE),"")=0,"",IF($AH755=AO$5,VLOOKUP(AJ755,buff!$K:$L,2,FALSE),"")),"")</f>
        <v/>
      </c>
      <c r="AP755" s="6" t="str">
        <f>_xlfn.IFNA(IF(IF($AH755=AP$5,VLOOKUP(AK755,buff!$K:$L,2,FALSE),"")=0,"",IF($AH755=AP$5,VLOOKUP(AK755,buff!$K:$L,2,FALSE),"")),"")</f>
        <v/>
      </c>
      <c r="AQ755" s="6" t="str">
        <f>_xlfn.IFNA(IF(IF($AH755=AQ$5,VLOOKUP(AL755,buff!$K:$L,2,FALSE),"")=0,"",IF($AH755=AQ$5,VLOOKUP(AL755,buff!$K:$L,2,FALSE),"")),"")</f>
        <v/>
      </c>
      <c r="AR755" s="6" t="str">
        <f>_xlfn.IFNA(IF(IF($AH755=AR$5,VLOOKUP(AM755,buff!$K:$L,2,FALSE),"")=0,"",IF($AH755=AR$5,VLOOKUP(AM755,buff!$K:$L,2,FALSE),"")),"")</f>
        <v/>
      </c>
      <c r="AS755" s="6" t="str">
        <f>_xlfn.IFNA(IF(IF($AH755=AS$5,VLOOKUP(AI755,buff!$K:$L,2,FALSE),"")=0,"",IF($AH755=AS$5,VLOOKUP(AI755,buff!$K:$L,2,FALSE),"")),"")</f>
        <v/>
      </c>
      <c r="AT755" s="6" t="str">
        <f>_xlfn.IFNA(IF(IF($AH755=AT$5,VLOOKUP(AJ755,buff!$K:$L,2,FALSE),"")=0,"",IF($AH755=AT$5,VLOOKUP(AJ755,buff!$K:$L,2,FALSE),"")),"")</f>
        <v/>
      </c>
      <c r="AU755" s="6" t="str">
        <f>_xlfn.IFNA(IF(IF($AH755=AU$5,VLOOKUP(AK755,buff!$K:$L,2,FALSE),"")=0,"",IF($AH755=AU$5,VLOOKUP(AK755,buff!$K:$L,2,FALSE),"")),"")</f>
        <v/>
      </c>
      <c r="AV755" s="6" t="str">
        <f>_xlfn.IFNA(IF(IF($AH755=AV$5,VLOOKUP(AL755,buff!$K:$L,2,FALSE),"")=0,"",IF($AH755=AV$5,VLOOKUP(AL755,buff!$K:$L,2,FALSE),"")),"")</f>
        <v/>
      </c>
      <c r="AW755" s="6" t="str">
        <f>_xlfn.IFNA(IF(IF($AH755=AW$5,VLOOKUP(AM755,buff!$K:$L,2,FALSE),"")=0,"",IF($AH755=AW$5,VLOOKUP(AM755,buff!$K:$L,2,FALSE),"")),"")</f>
        <v/>
      </c>
      <c r="AX755" s="6" t="e">
        <f>VLOOKUP(AI755,buff!K:P,6,FALSE)</f>
        <v>#N/A</v>
      </c>
      <c r="AY755" t="e">
        <f t="shared" si="210"/>
        <v>#N/A</v>
      </c>
      <c r="AZ755" t="e">
        <f t="shared" si="210"/>
        <v>#N/A</v>
      </c>
      <c r="BA755">
        <f t="shared" si="211"/>
        <v>2</v>
      </c>
      <c r="BB755">
        <f t="shared" si="212"/>
        <v>1</v>
      </c>
    </row>
    <row r="756" spans="1:54" x14ac:dyDescent="0.15">
      <c r="A756" t="str">
        <f t="shared" si="201"/>
        <v>玄法主动技能2等级10</v>
      </c>
      <c r="B756" s="8">
        <v>750</v>
      </c>
      <c r="C756" s="8" t="str">
        <f>VLOOKUP(G756,角色!A:B,2,FALSE)</f>
        <v>玄法</v>
      </c>
      <c r="D756" s="8" t="str">
        <f t="shared" si="207"/>
        <v>主动技能2</v>
      </c>
      <c r="E756" s="8">
        <f t="shared" si="202"/>
        <v>10</v>
      </c>
      <c r="F756" s="8">
        <f t="shared" si="203"/>
        <v>2</v>
      </c>
      <c r="G756" s="8">
        <f t="shared" si="204"/>
        <v>13</v>
      </c>
      <c r="H756" s="4" t="s">
        <v>473</v>
      </c>
      <c r="I756" s="24" t="str">
        <f t="shared" si="216"/>
        <v>对敌方单体造成125%攻击力（+640）点伤害。</v>
      </c>
      <c r="J756" s="4" t="s">
        <v>305</v>
      </c>
      <c r="K756" s="1" t="s">
        <v>103</v>
      </c>
      <c r="L756" s="4" t="s">
        <v>107</v>
      </c>
      <c r="M756" s="4"/>
      <c r="N756" s="4">
        <v>100</v>
      </c>
      <c r="O756" s="4"/>
      <c r="T756" s="6" t="str">
        <f t="shared" si="205"/>
        <v/>
      </c>
      <c r="U756" s="6" t="str">
        <f t="shared" si="206"/>
        <v/>
      </c>
      <c r="Y756">
        <f t="shared" si="215"/>
        <v>50</v>
      </c>
      <c r="Z756">
        <v>125</v>
      </c>
      <c r="AA756" s="23">
        <v>25</v>
      </c>
      <c r="AB756" s="23">
        <f>INT(VLOOKUP(VLOOKUP($C756,角色技能升级比率表!$B:$C,2,FALSE),角色属性概况!E:F,2,FALSE)*VLOOKUP(E756,角色属性概况!I:M,3,FALSE)*AA756/100)</f>
        <v>640</v>
      </c>
      <c r="AE756">
        <v>0</v>
      </c>
      <c r="AF756" s="23">
        <f t="shared" si="208"/>
        <v>2</v>
      </c>
      <c r="AG756" s="23">
        <f t="shared" si="209"/>
        <v>1</v>
      </c>
      <c r="AN756" s="6" t="str">
        <f>_xlfn.IFNA(IF(IF($AH756=AN$5,VLOOKUP(AI756,buff!$K:$L,2,FALSE),"")=0,"",IF($AH756=AN$5,VLOOKUP(AI756,buff!$K:$L,2,FALSE),"")),"")</f>
        <v/>
      </c>
      <c r="AO756" s="6" t="str">
        <f>_xlfn.IFNA(IF(IF($AH756=AO$5,VLOOKUP(AJ756,buff!$K:$L,2,FALSE),"")=0,"",IF($AH756=AO$5,VLOOKUP(AJ756,buff!$K:$L,2,FALSE),"")),"")</f>
        <v/>
      </c>
      <c r="AP756" s="6" t="str">
        <f>_xlfn.IFNA(IF(IF($AH756=AP$5,VLOOKUP(AK756,buff!$K:$L,2,FALSE),"")=0,"",IF($AH756=AP$5,VLOOKUP(AK756,buff!$K:$L,2,FALSE),"")),"")</f>
        <v/>
      </c>
      <c r="AQ756" s="6" t="str">
        <f>_xlfn.IFNA(IF(IF($AH756=AQ$5,VLOOKUP(AL756,buff!$K:$L,2,FALSE),"")=0,"",IF($AH756=AQ$5,VLOOKUP(AL756,buff!$K:$L,2,FALSE),"")),"")</f>
        <v/>
      </c>
      <c r="AR756" s="6" t="str">
        <f>_xlfn.IFNA(IF(IF($AH756=AR$5,VLOOKUP(AM756,buff!$K:$L,2,FALSE),"")=0,"",IF($AH756=AR$5,VLOOKUP(AM756,buff!$K:$L,2,FALSE),"")),"")</f>
        <v/>
      </c>
      <c r="AS756" s="6" t="str">
        <f>_xlfn.IFNA(IF(IF($AH756=AS$5,VLOOKUP(AI756,buff!$K:$L,2,FALSE),"")=0,"",IF($AH756=AS$5,VLOOKUP(AI756,buff!$K:$L,2,FALSE),"")),"")</f>
        <v/>
      </c>
      <c r="AT756" s="6" t="str">
        <f>_xlfn.IFNA(IF(IF($AH756=AT$5,VLOOKUP(AJ756,buff!$K:$L,2,FALSE),"")=0,"",IF($AH756=AT$5,VLOOKUP(AJ756,buff!$K:$L,2,FALSE),"")),"")</f>
        <v/>
      </c>
      <c r="AU756" s="6" t="str">
        <f>_xlfn.IFNA(IF(IF($AH756=AU$5,VLOOKUP(AK756,buff!$K:$L,2,FALSE),"")=0,"",IF($AH756=AU$5,VLOOKUP(AK756,buff!$K:$L,2,FALSE),"")),"")</f>
        <v/>
      </c>
      <c r="AV756" s="6" t="str">
        <f>_xlfn.IFNA(IF(IF($AH756=AV$5,VLOOKUP(AL756,buff!$K:$L,2,FALSE),"")=0,"",IF($AH756=AV$5,VLOOKUP(AL756,buff!$K:$L,2,FALSE),"")),"")</f>
        <v/>
      </c>
      <c r="AW756" s="6" t="str">
        <f>_xlfn.IFNA(IF(IF($AH756=AW$5,VLOOKUP(AM756,buff!$K:$L,2,FALSE),"")=0,"",IF($AH756=AW$5,VLOOKUP(AM756,buff!$K:$L,2,FALSE),"")),"")</f>
        <v/>
      </c>
      <c r="AX756" s="6" t="e">
        <f>VLOOKUP(AI756,buff!K:P,6,FALSE)</f>
        <v>#N/A</v>
      </c>
      <c r="AY756" t="e">
        <f t="shared" si="210"/>
        <v>#N/A</v>
      </c>
      <c r="AZ756" t="e">
        <f t="shared" si="210"/>
        <v>#N/A</v>
      </c>
      <c r="BA756">
        <f t="shared" si="211"/>
        <v>2</v>
      </c>
      <c r="BB756">
        <f t="shared" si="212"/>
        <v>1</v>
      </c>
    </row>
    <row r="757" spans="1:54" x14ac:dyDescent="0.15">
      <c r="A757" t="str">
        <f t="shared" si="201"/>
        <v>玄法主动技能2等级11</v>
      </c>
      <c r="B757" s="8">
        <v>751</v>
      </c>
      <c r="C757" s="8" t="str">
        <f>VLOOKUP(G757,角色!A:B,2,FALSE)</f>
        <v>玄法</v>
      </c>
      <c r="D757" s="8" t="str">
        <f t="shared" si="207"/>
        <v>主动技能2</v>
      </c>
      <c r="E757" s="8">
        <f t="shared" si="202"/>
        <v>11</v>
      </c>
      <c r="F757" s="8">
        <f t="shared" si="203"/>
        <v>2</v>
      </c>
      <c r="G757" s="8">
        <f t="shared" si="204"/>
        <v>13</v>
      </c>
      <c r="H757" s="4" t="s">
        <v>473</v>
      </c>
      <c r="I757" s="24" t="str">
        <f t="shared" si="216"/>
        <v>对敌方单体造成125%攻击力（+788）点伤害。</v>
      </c>
      <c r="J757" s="4" t="s">
        <v>305</v>
      </c>
      <c r="K757" s="1" t="s">
        <v>103</v>
      </c>
      <c r="L757" s="4" t="s">
        <v>107</v>
      </c>
      <c r="M757" s="4"/>
      <c r="N757" s="4">
        <v>100</v>
      </c>
      <c r="O757" s="4"/>
      <c r="T757" s="6" t="str">
        <f t="shared" si="205"/>
        <v/>
      </c>
      <c r="U757" s="6" t="str">
        <f t="shared" si="206"/>
        <v/>
      </c>
      <c r="Y757">
        <f t="shared" si="215"/>
        <v>50</v>
      </c>
      <c r="Z757">
        <v>125</v>
      </c>
      <c r="AA757" s="23">
        <v>25</v>
      </c>
      <c r="AB757" s="23">
        <f>INT(VLOOKUP(VLOOKUP($C757,角色技能升级比率表!$B:$C,2,FALSE),角色属性概况!E:F,2,FALSE)*VLOOKUP(E757,角色属性概况!I:M,3,FALSE)*AA757/100)</f>
        <v>788</v>
      </c>
      <c r="AE757">
        <v>0</v>
      </c>
      <c r="AF757" s="23">
        <f t="shared" si="208"/>
        <v>2</v>
      </c>
      <c r="AG757" s="23">
        <f t="shared" si="209"/>
        <v>1</v>
      </c>
      <c r="AN757" s="6" t="str">
        <f>_xlfn.IFNA(IF(IF($AH757=AN$5,VLOOKUP(AI757,buff!$K:$L,2,FALSE),"")=0,"",IF($AH757=AN$5,VLOOKUP(AI757,buff!$K:$L,2,FALSE),"")),"")</f>
        <v/>
      </c>
      <c r="AO757" s="6" t="str">
        <f>_xlfn.IFNA(IF(IF($AH757=AO$5,VLOOKUP(AJ757,buff!$K:$L,2,FALSE),"")=0,"",IF($AH757=AO$5,VLOOKUP(AJ757,buff!$K:$L,2,FALSE),"")),"")</f>
        <v/>
      </c>
      <c r="AP757" s="6" t="str">
        <f>_xlfn.IFNA(IF(IF($AH757=AP$5,VLOOKUP(AK757,buff!$K:$L,2,FALSE),"")=0,"",IF($AH757=AP$5,VLOOKUP(AK757,buff!$K:$L,2,FALSE),"")),"")</f>
        <v/>
      </c>
      <c r="AQ757" s="6" t="str">
        <f>_xlfn.IFNA(IF(IF($AH757=AQ$5,VLOOKUP(AL757,buff!$K:$L,2,FALSE),"")=0,"",IF($AH757=AQ$5,VLOOKUP(AL757,buff!$K:$L,2,FALSE),"")),"")</f>
        <v/>
      </c>
      <c r="AR757" s="6" t="str">
        <f>_xlfn.IFNA(IF(IF($AH757=AR$5,VLOOKUP(AM757,buff!$K:$L,2,FALSE),"")=0,"",IF($AH757=AR$5,VLOOKUP(AM757,buff!$K:$L,2,FALSE),"")),"")</f>
        <v/>
      </c>
      <c r="AS757" s="6" t="str">
        <f>_xlfn.IFNA(IF(IF($AH757=AS$5,VLOOKUP(AI757,buff!$K:$L,2,FALSE),"")=0,"",IF($AH757=AS$5,VLOOKUP(AI757,buff!$K:$L,2,FALSE),"")),"")</f>
        <v/>
      </c>
      <c r="AT757" s="6" t="str">
        <f>_xlfn.IFNA(IF(IF($AH757=AT$5,VLOOKUP(AJ757,buff!$K:$L,2,FALSE),"")=0,"",IF($AH757=AT$5,VLOOKUP(AJ757,buff!$K:$L,2,FALSE),"")),"")</f>
        <v/>
      </c>
      <c r="AU757" s="6" t="str">
        <f>_xlfn.IFNA(IF(IF($AH757=AU$5,VLOOKUP(AK757,buff!$K:$L,2,FALSE),"")=0,"",IF($AH757=AU$5,VLOOKUP(AK757,buff!$K:$L,2,FALSE),"")),"")</f>
        <v/>
      </c>
      <c r="AV757" s="6" t="str">
        <f>_xlfn.IFNA(IF(IF($AH757=AV$5,VLOOKUP(AL757,buff!$K:$L,2,FALSE),"")=0,"",IF($AH757=AV$5,VLOOKUP(AL757,buff!$K:$L,2,FALSE),"")),"")</f>
        <v/>
      </c>
      <c r="AW757" s="6" t="str">
        <f>_xlfn.IFNA(IF(IF($AH757=AW$5,VLOOKUP(AM757,buff!$K:$L,2,FALSE),"")=0,"",IF($AH757=AW$5,VLOOKUP(AM757,buff!$K:$L,2,FALSE),"")),"")</f>
        <v/>
      </c>
      <c r="AX757" s="6" t="e">
        <f>VLOOKUP(AI757,buff!K:P,6,FALSE)</f>
        <v>#N/A</v>
      </c>
      <c r="AY757" t="e">
        <f t="shared" si="210"/>
        <v>#N/A</v>
      </c>
      <c r="AZ757" t="e">
        <f t="shared" si="210"/>
        <v>#N/A</v>
      </c>
      <c r="BA757">
        <f t="shared" si="211"/>
        <v>2</v>
      </c>
      <c r="BB757">
        <f t="shared" si="212"/>
        <v>1</v>
      </c>
    </row>
    <row r="758" spans="1:54" x14ac:dyDescent="0.15">
      <c r="A758" t="str">
        <f t="shared" si="201"/>
        <v>玄法主动技能2等级12</v>
      </c>
      <c r="B758" s="8">
        <v>752</v>
      </c>
      <c r="C758" s="8" t="str">
        <f>VLOOKUP(G758,角色!A:B,2,FALSE)</f>
        <v>玄法</v>
      </c>
      <c r="D758" s="8" t="str">
        <f t="shared" si="207"/>
        <v>主动技能2</v>
      </c>
      <c r="E758" s="8">
        <f t="shared" si="202"/>
        <v>12</v>
      </c>
      <c r="F758" s="8">
        <f t="shared" si="203"/>
        <v>2</v>
      </c>
      <c r="G758" s="8">
        <f t="shared" si="204"/>
        <v>13</v>
      </c>
      <c r="H758" s="4" t="s">
        <v>473</v>
      </c>
      <c r="I758" s="24" t="str">
        <f t="shared" si="216"/>
        <v>对敌方单体造成125%攻击力（+970）点伤害。</v>
      </c>
      <c r="J758" s="4" t="s">
        <v>305</v>
      </c>
      <c r="K758" s="1" t="s">
        <v>103</v>
      </c>
      <c r="L758" s="4" t="s">
        <v>107</v>
      </c>
      <c r="M758" s="4"/>
      <c r="N758" s="4">
        <v>100</v>
      </c>
      <c r="O758" s="4"/>
      <c r="T758" s="6" t="str">
        <f t="shared" si="205"/>
        <v/>
      </c>
      <c r="U758" s="6" t="str">
        <f t="shared" si="206"/>
        <v/>
      </c>
      <c r="Y758">
        <f t="shared" si="215"/>
        <v>50</v>
      </c>
      <c r="Z758">
        <v>125</v>
      </c>
      <c r="AA758" s="23">
        <v>25</v>
      </c>
      <c r="AB758" s="23">
        <f>INT(VLOOKUP(VLOOKUP($C758,角色技能升级比率表!$B:$C,2,FALSE),角色属性概况!E:F,2,FALSE)*VLOOKUP(E758,角色属性概况!I:M,3,FALSE)*AA758/100)</f>
        <v>970</v>
      </c>
      <c r="AE758">
        <v>0</v>
      </c>
      <c r="AF758" s="23">
        <f t="shared" si="208"/>
        <v>2</v>
      </c>
      <c r="AG758" s="23">
        <f t="shared" si="209"/>
        <v>1</v>
      </c>
      <c r="AN758" s="6" t="str">
        <f>_xlfn.IFNA(IF(IF($AH758=AN$5,VLOOKUP(AI758,buff!$K:$L,2,FALSE),"")=0,"",IF($AH758=AN$5,VLOOKUP(AI758,buff!$K:$L,2,FALSE),"")),"")</f>
        <v/>
      </c>
      <c r="AO758" s="6" t="str">
        <f>_xlfn.IFNA(IF(IF($AH758=AO$5,VLOOKUP(AJ758,buff!$K:$L,2,FALSE),"")=0,"",IF($AH758=AO$5,VLOOKUP(AJ758,buff!$K:$L,2,FALSE),"")),"")</f>
        <v/>
      </c>
      <c r="AP758" s="6" t="str">
        <f>_xlfn.IFNA(IF(IF($AH758=AP$5,VLOOKUP(AK758,buff!$K:$L,2,FALSE),"")=0,"",IF($AH758=AP$5,VLOOKUP(AK758,buff!$K:$L,2,FALSE),"")),"")</f>
        <v/>
      </c>
      <c r="AQ758" s="6" t="str">
        <f>_xlfn.IFNA(IF(IF($AH758=AQ$5,VLOOKUP(AL758,buff!$K:$L,2,FALSE),"")=0,"",IF($AH758=AQ$5,VLOOKUP(AL758,buff!$K:$L,2,FALSE),"")),"")</f>
        <v/>
      </c>
      <c r="AR758" s="6" t="str">
        <f>_xlfn.IFNA(IF(IF($AH758=AR$5,VLOOKUP(AM758,buff!$K:$L,2,FALSE),"")=0,"",IF($AH758=AR$5,VLOOKUP(AM758,buff!$K:$L,2,FALSE),"")),"")</f>
        <v/>
      </c>
      <c r="AS758" s="6" t="str">
        <f>_xlfn.IFNA(IF(IF($AH758=AS$5,VLOOKUP(AI758,buff!$K:$L,2,FALSE),"")=0,"",IF($AH758=AS$5,VLOOKUP(AI758,buff!$K:$L,2,FALSE),"")),"")</f>
        <v/>
      </c>
      <c r="AT758" s="6" t="str">
        <f>_xlfn.IFNA(IF(IF($AH758=AT$5,VLOOKUP(AJ758,buff!$K:$L,2,FALSE),"")=0,"",IF($AH758=AT$5,VLOOKUP(AJ758,buff!$K:$L,2,FALSE),"")),"")</f>
        <v/>
      </c>
      <c r="AU758" s="6" t="str">
        <f>_xlfn.IFNA(IF(IF($AH758=AU$5,VLOOKUP(AK758,buff!$K:$L,2,FALSE),"")=0,"",IF($AH758=AU$5,VLOOKUP(AK758,buff!$K:$L,2,FALSE),"")),"")</f>
        <v/>
      </c>
      <c r="AV758" s="6" t="str">
        <f>_xlfn.IFNA(IF(IF($AH758=AV$5,VLOOKUP(AL758,buff!$K:$L,2,FALSE),"")=0,"",IF($AH758=AV$5,VLOOKUP(AL758,buff!$K:$L,2,FALSE),"")),"")</f>
        <v/>
      </c>
      <c r="AW758" s="6" t="str">
        <f>_xlfn.IFNA(IF(IF($AH758=AW$5,VLOOKUP(AM758,buff!$K:$L,2,FALSE),"")=0,"",IF($AH758=AW$5,VLOOKUP(AM758,buff!$K:$L,2,FALSE),"")),"")</f>
        <v/>
      </c>
      <c r="AX758" s="6" t="e">
        <f>VLOOKUP(AI758,buff!K:P,6,FALSE)</f>
        <v>#N/A</v>
      </c>
      <c r="AY758" t="e">
        <f t="shared" si="210"/>
        <v>#N/A</v>
      </c>
      <c r="AZ758" t="e">
        <f t="shared" si="210"/>
        <v>#N/A</v>
      </c>
      <c r="BA758">
        <f t="shared" si="211"/>
        <v>2</v>
      </c>
      <c r="BB758">
        <f t="shared" si="212"/>
        <v>1</v>
      </c>
    </row>
    <row r="759" spans="1:54" x14ac:dyDescent="0.15">
      <c r="A759" t="str">
        <f t="shared" si="201"/>
        <v>玄法主动技能2等级13</v>
      </c>
      <c r="B759" s="8">
        <v>753</v>
      </c>
      <c r="C759" s="8" t="str">
        <f>VLOOKUP(G759,角色!A:B,2,FALSE)</f>
        <v>玄法</v>
      </c>
      <c r="D759" s="8" t="str">
        <f t="shared" si="207"/>
        <v>主动技能2</v>
      </c>
      <c r="E759" s="8">
        <f t="shared" si="202"/>
        <v>13</v>
      </c>
      <c r="F759" s="8">
        <f t="shared" si="203"/>
        <v>2</v>
      </c>
      <c r="G759" s="8">
        <f t="shared" si="204"/>
        <v>13</v>
      </c>
      <c r="H759" s="4" t="s">
        <v>473</v>
      </c>
      <c r="I759" s="24" t="str">
        <f t="shared" si="216"/>
        <v>对敌方单体造成125%攻击力（+1195）点伤害。</v>
      </c>
      <c r="J759" s="4" t="s">
        <v>305</v>
      </c>
      <c r="K759" s="1" t="s">
        <v>103</v>
      </c>
      <c r="L759" s="4" t="s">
        <v>107</v>
      </c>
      <c r="M759" s="4"/>
      <c r="N759" s="4">
        <v>100</v>
      </c>
      <c r="O759" s="4"/>
      <c r="T759" s="6" t="str">
        <f t="shared" si="205"/>
        <v/>
      </c>
      <c r="U759" s="6" t="str">
        <f t="shared" si="206"/>
        <v/>
      </c>
      <c r="Y759">
        <f t="shared" si="215"/>
        <v>50</v>
      </c>
      <c r="Z759">
        <v>125</v>
      </c>
      <c r="AA759" s="23">
        <v>25</v>
      </c>
      <c r="AB759" s="23">
        <f>INT(VLOOKUP(VLOOKUP($C759,角色技能升级比率表!$B:$C,2,FALSE),角色属性概况!E:F,2,FALSE)*VLOOKUP(E759,角色属性概况!I:M,3,FALSE)*AA759/100)</f>
        <v>1195</v>
      </c>
      <c r="AE759">
        <v>0</v>
      </c>
      <c r="AF759" s="23">
        <f t="shared" si="208"/>
        <v>2</v>
      </c>
      <c r="AG759" s="23">
        <f t="shared" si="209"/>
        <v>1</v>
      </c>
      <c r="AN759" s="6" t="str">
        <f>_xlfn.IFNA(IF(IF($AH759=AN$5,VLOOKUP(AI759,buff!$K:$L,2,FALSE),"")=0,"",IF($AH759=AN$5,VLOOKUP(AI759,buff!$K:$L,2,FALSE),"")),"")</f>
        <v/>
      </c>
      <c r="AO759" s="6" t="str">
        <f>_xlfn.IFNA(IF(IF($AH759=AO$5,VLOOKUP(AJ759,buff!$K:$L,2,FALSE),"")=0,"",IF($AH759=AO$5,VLOOKUP(AJ759,buff!$K:$L,2,FALSE),"")),"")</f>
        <v/>
      </c>
      <c r="AP759" s="6" t="str">
        <f>_xlfn.IFNA(IF(IF($AH759=AP$5,VLOOKUP(AK759,buff!$K:$L,2,FALSE),"")=0,"",IF($AH759=AP$5,VLOOKUP(AK759,buff!$K:$L,2,FALSE),"")),"")</f>
        <v/>
      </c>
      <c r="AQ759" s="6" t="str">
        <f>_xlfn.IFNA(IF(IF($AH759=AQ$5,VLOOKUP(AL759,buff!$K:$L,2,FALSE),"")=0,"",IF($AH759=AQ$5,VLOOKUP(AL759,buff!$K:$L,2,FALSE),"")),"")</f>
        <v/>
      </c>
      <c r="AR759" s="6" t="str">
        <f>_xlfn.IFNA(IF(IF($AH759=AR$5,VLOOKUP(AM759,buff!$K:$L,2,FALSE),"")=0,"",IF($AH759=AR$5,VLOOKUP(AM759,buff!$K:$L,2,FALSE),"")),"")</f>
        <v/>
      </c>
      <c r="AS759" s="6" t="str">
        <f>_xlfn.IFNA(IF(IF($AH759=AS$5,VLOOKUP(AI759,buff!$K:$L,2,FALSE),"")=0,"",IF($AH759=AS$5,VLOOKUP(AI759,buff!$K:$L,2,FALSE),"")),"")</f>
        <v/>
      </c>
      <c r="AT759" s="6" t="str">
        <f>_xlfn.IFNA(IF(IF($AH759=AT$5,VLOOKUP(AJ759,buff!$K:$L,2,FALSE),"")=0,"",IF($AH759=AT$5,VLOOKUP(AJ759,buff!$K:$L,2,FALSE),"")),"")</f>
        <v/>
      </c>
      <c r="AU759" s="6" t="str">
        <f>_xlfn.IFNA(IF(IF($AH759=AU$5,VLOOKUP(AK759,buff!$K:$L,2,FALSE),"")=0,"",IF($AH759=AU$5,VLOOKUP(AK759,buff!$K:$L,2,FALSE),"")),"")</f>
        <v/>
      </c>
      <c r="AV759" s="6" t="str">
        <f>_xlfn.IFNA(IF(IF($AH759=AV$5,VLOOKUP(AL759,buff!$K:$L,2,FALSE),"")=0,"",IF($AH759=AV$5,VLOOKUP(AL759,buff!$K:$L,2,FALSE),"")),"")</f>
        <v/>
      </c>
      <c r="AW759" s="6" t="str">
        <f>_xlfn.IFNA(IF(IF($AH759=AW$5,VLOOKUP(AM759,buff!$K:$L,2,FALSE),"")=0,"",IF($AH759=AW$5,VLOOKUP(AM759,buff!$K:$L,2,FALSE),"")),"")</f>
        <v/>
      </c>
      <c r="AX759" s="6" t="e">
        <f>VLOOKUP(AI759,buff!K:P,6,FALSE)</f>
        <v>#N/A</v>
      </c>
      <c r="AY759" t="e">
        <f t="shared" si="210"/>
        <v>#N/A</v>
      </c>
      <c r="AZ759" t="e">
        <f t="shared" si="210"/>
        <v>#N/A</v>
      </c>
      <c r="BA759">
        <f t="shared" si="211"/>
        <v>2</v>
      </c>
      <c r="BB759">
        <f t="shared" si="212"/>
        <v>1</v>
      </c>
    </row>
    <row r="760" spans="1:54" x14ac:dyDescent="0.15">
      <c r="A760" t="str">
        <f t="shared" si="201"/>
        <v>玄法主动技能2等级14</v>
      </c>
      <c r="B760" s="8">
        <v>754</v>
      </c>
      <c r="C760" s="8" t="str">
        <f>VLOOKUP(G760,角色!A:B,2,FALSE)</f>
        <v>玄法</v>
      </c>
      <c r="D760" s="8" t="str">
        <f t="shared" si="207"/>
        <v>主动技能2</v>
      </c>
      <c r="E760" s="8">
        <f t="shared" si="202"/>
        <v>14</v>
      </c>
      <c r="F760" s="8">
        <f t="shared" si="203"/>
        <v>2</v>
      </c>
      <c r="G760" s="8">
        <f t="shared" si="204"/>
        <v>13</v>
      </c>
      <c r="H760" s="4" t="s">
        <v>473</v>
      </c>
      <c r="I760" s="24" t="str">
        <f t="shared" si="216"/>
        <v>对敌方单体造成125%攻击力（+1471）点伤害。</v>
      </c>
      <c r="J760" s="4" t="s">
        <v>305</v>
      </c>
      <c r="K760" s="1" t="s">
        <v>103</v>
      </c>
      <c r="L760" s="4" t="s">
        <v>107</v>
      </c>
      <c r="M760" s="4"/>
      <c r="N760" s="4">
        <v>100</v>
      </c>
      <c r="O760" s="4"/>
      <c r="T760" s="6" t="str">
        <f t="shared" si="205"/>
        <v/>
      </c>
      <c r="U760" s="6" t="str">
        <f t="shared" si="206"/>
        <v/>
      </c>
      <c r="Y760">
        <f t="shared" si="215"/>
        <v>50</v>
      </c>
      <c r="Z760">
        <v>125</v>
      </c>
      <c r="AA760" s="23">
        <v>25</v>
      </c>
      <c r="AB760" s="23">
        <f>INT(VLOOKUP(VLOOKUP($C760,角色技能升级比率表!$B:$C,2,FALSE),角色属性概况!E:F,2,FALSE)*VLOOKUP(E760,角色属性概况!I:M,3,FALSE)*AA760/100)</f>
        <v>1471</v>
      </c>
      <c r="AE760">
        <v>0</v>
      </c>
      <c r="AF760" s="23">
        <f t="shared" si="208"/>
        <v>2</v>
      </c>
      <c r="AG760" s="23">
        <f t="shared" si="209"/>
        <v>1</v>
      </c>
      <c r="AN760" s="6" t="str">
        <f>_xlfn.IFNA(IF(IF($AH760=AN$5,VLOOKUP(AI760,buff!$K:$L,2,FALSE),"")=0,"",IF($AH760=AN$5,VLOOKUP(AI760,buff!$K:$L,2,FALSE),"")),"")</f>
        <v/>
      </c>
      <c r="AO760" s="6" t="str">
        <f>_xlfn.IFNA(IF(IF($AH760=AO$5,VLOOKUP(AJ760,buff!$K:$L,2,FALSE),"")=0,"",IF($AH760=AO$5,VLOOKUP(AJ760,buff!$K:$L,2,FALSE),"")),"")</f>
        <v/>
      </c>
      <c r="AP760" s="6" t="str">
        <f>_xlfn.IFNA(IF(IF($AH760=AP$5,VLOOKUP(AK760,buff!$K:$L,2,FALSE),"")=0,"",IF($AH760=AP$5,VLOOKUP(AK760,buff!$K:$L,2,FALSE),"")),"")</f>
        <v/>
      </c>
      <c r="AQ760" s="6" t="str">
        <f>_xlfn.IFNA(IF(IF($AH760=AQ$5,VLOOKUP(AL760,buff!$K:$L,2,FALSE),"")=0,"",IF($AH760=AQ$5,VLOOKUP(AL760,buff!$K:$L,2,FALSE),"")),"")</f>
        <v/>
      </c>
      <c r="AR760" s="6" t="str">
        <f>_xlfn.IFNA(IF(IF($AH760=AR$5,VLOOKUP(AM760,buff!$K:$L,2,FALSE),"")=0,"",IF($AH760=AR$5,VLOOKUP(AM760,buff!$K:$L,2,FALSE),"")),"")</f>
        <v/>
      </c>
      <c r="AS760" s="6" t="str">
        <f>_xlfn.IFNA(IF(IF($AH760=AS$5,VLOOKUP(AI760,buff!$K:$L,2,FALSE),"")=0,"",IF($AH760=AS$5,VLOOKUP(AI760,buff!$K:$L,2,FALSE),"")),"")</f>
        <v/>
      </c>
      <c r="AT760" s="6" t="str">
        <f>_xlfn.IFNA(IF(IF($AH760=AT$5,VLOOKUP(AJ760,buff!$K:$L,2,FALSE),"")=0,"",IF($AH760=AT$5,VLOOKUP(AJ760,buff!$K:$L,2,FALSE),"")),"")</f>
        <v/>
      </c>
      <c r="AU760" s="6" t="str">
        <f>_xlfn.IFNA(IF(IF($AH760=AU$5,VLOOKUP(AK760,buff!$K:$L,2,FALSE),"")=0,"",IF($AH760=AU$5,VLOOKUP(AK760,buff!$K:$L,2,FALSE),"")),"")</f>
        <v/>
      </c>
      <c r="AV760" s="6" t="str">
        <f>_xlfn.IFNA(IF(IF($AH760=AV$5,VLOOKUP(AL760,buff!$K:$L,2,FALSE),"")=0,"",IF($AH760=AV$5,VLOOKUP(AL760,buff!$K:$L,2,FALSE),"")),"")</f>
        <v/>
      </c>
      <c r="AW760" s="6" t="str">
        <f>_xlfn.IFNA(IF(IF($AH760=AW$5,VLOOKUP(AM760,buff!$K:$L,2,FALSE),"")=0,"",IF($AH760=AW$5,VLOOKUP(AM760,buff!$K:$L,2,FALSE),"")),"")</f>
        <v/>
      </c>
      <c r="AX760" s="6" t="e">
        <f>VLOOKUP(AI760,buff!K:P,6,FALSE)</f>
        <v>#N/A</v>
      </c>
      <c r="AY760" t="e">
        <f t="shared" si="210"/>
        <v>#N/A</v>
      </c>
      <c r="AZ760" t="e">
        <f t="shared" si="210"/>
        <v>#N/A</v>
      </c>
      <c r="BA760">
        <f t="shared" si="211"/>
        <v>2</v>
      </c>
      <c r="BB760">
        <f t="shared" si="212"/>
        <v>1</v>
      </c>
    </row>
    <row r="761" spans="1:54" x14ac:dyDescent="0.15">
      <c r="A761" t="str">
        <f t="shared" si="201"/>
        <v>玄法主动技能2等级15</v>
      </c>
      <c r="B761" s="8">
        <v>755</v>
      </c>
      <c r="C761" s="8" t="str">
        <f>VLOOKUP(G761,角色!A:B,2,FALSE)</f>
        <v>玄法</v>
      </c>
      <c r="D761" s="8" t="str">
        <f t="shared" si="207"/>
        <v>主动技能2</v>
      </c>
      <c r="E761" s="8">
        <f t="shared" si="202"/>
        <v>15</v>
      </c>
      <c r="F761" s="8">
        <f t="shared" si="203"/>
        <v>2</v>
      </c>
      <c r="G761" s="8">
        <f t="shared" si="204"/>
        <v>13</v>
      </c>
      <c r="H761" s="4" t="s">
        <v>473</v>
      </c>
      <c r="I761" s="24" t="str">
        <f t="shared" si="216"/>
        <v>对敌方单体造成125%攻击力（+1812）点伤害。</v>
      </c>
      <c r="J761" s="4" t="s">
        <v>305</v>
      </c>
      <c r="K761" s="1" t="s">
        <v>103</v>
      </c>
      <c r="L761" s="4" t="s">
        <v>107</v>
      </c>
      <c r="M761" s="4"/>
      <c r="N761" s="4">
        <v>100</v>
      </c>
      <c r="O761" s="4"/>
      <c r="T761" s="6" t="str">
        <f t="shared" si="205"/>
        <v/>
      </c>
      <c r="U761" s="6" t="str">
        <f t="shared" si="206"/>
        <v/>
      </c>
      <c r="Y761">
        <f t="shared" si="215"/>
        <v>50</v>
      </c>
      <c r="Z761">
        <v>125</v>
      </c>
      <c r="AA761" s="23">
        <v>25</v>
      </c>
      <c r="AB761" s="23">
        <f>INT(VLOOKUP(VLOOKUP($C761,角色技能升级比率表!$B:$C,2,FALSE),角色属性概况!E:F,2,FALSE)*VLOOKUP(E761,角色属性概况!I:M,3,FALSE)*AA761/100)</f>
        <v>1812</v>
      </c>
      <c r="AE761">
        <v>0</v>
      </c>
      <c r="AF761" s="23">
        <f t="shared" si="208"/>
        <v>2</v>
      </c>
      <c r="AG761" s="23">
        <f t="shared" si="209"/>
        <v>1</v>
      </c>
      <c r="AN761" s="6" t="str">
        <f>_xlfn.IFNA(IF(IF($AH761=AN$5,VLOOKUP(AI761,buff!$K:$L,2,FALSE),"")=0,"",IF($AH761=AN$5,VLOOKUP(AI761,buff!$K:$L,2,FALSE),"")),"")</f>
        <v/>
      </c>
      <c r="AO761" s="6" t="str">
        <f>_xlfn.IFNA(IF(IF($AH761=AO$5,VLOOKUP(AJ761,buff!$K:$L,2,FALSE),"")=0,"",IF($AH761=AO$5,VLOOKUP(AJ761,buff!$K:$L,2,FALSE),"")),"")</f>
        <v/>
      </c>
      <c r="AP761" s="6" t="str">
        <f>_xlfn.IFNA(IF(IF($AH761=AP$5,VLOOKUP(AK761,buff!$K:$L,2,FALSE),"")=0,"",IF($AH761=AP$5,VLOOKUP(AK761,buff!$K:$L,2,FALSE),"")),"")</f>
        <v/>
      </c>
      <c r="AQ761" s="6" t="str">
        <f>_xlfn.IFNA(IF(IF($AH761=AQ$5,VLOOKUP(AL761,buff!$K:$L,2,FALSE),"")=0,"",IF($AH761=AQ$5,VLOOKUP(AL761,buff!$K:$L,2,FALSE),"")),"")</f>
        <v/>
      </c>
      <c r="AR761" s="6" t="str">
        <f>_xlfn.IFNA(IF(IF($AH761=AR$5,VLOOKUP(AM761,buff!$K:$L,2,FALSE),"")=0,"",IF($AH761=AR$5,VLOOKUP(AM761,buff!$K:$L,2,FALSE),"")),"")</f>
        <v/>
      </c>
      <c r="AS761" s="6" t="str">
        <f>_xlfn.IFNA(IF(IF($AH761=AS$5,VLOOKUP(AI761,buff!$K:$L,2,FALSE),"")=0,"",IF($AH761=AS$5,VLOOKUP(AI761,buff!$K:$L,2,FALSE),"")),"")</f>
        <v/>
      </c>
      <c r="AT761" s="6" t="str">
        <f>_xlfn.IFNA(IF(IF($AH761=AT$5,VLOOKUP(AJ761,buff!$K:$L,2,FALSE),"")=0,"",IF($AH761=AT$5,VLOOKUP(AJ761,buff!$K:$L,2,FALSE),"")),"")</f>
        <v/>
      </c>
      <c r="AU761" s="6" t="str">
        <f>_xlfn.IFNA(IF(IF($AH761=AU$5,VLOOKUP(AK761,buff!$K:$L,2,FALSE),"")=0,"",IF($AH761=AU$5,VLOOKUP(AK761,buff!$K:$L,2,FALSE),"")),"")</f>
        <v/>
      </c>
      <c r="AV761" s="6" t="str">
        <f>_xlfn.IFNA(IF(IF($AH761=AV$5,VLOOKUP(AL761,buff!$K:$L,2,FALSE),"")=0,"",IF($AH761=AV$5,VLOOKUP(AL761,buff!$K:$L,2,FALSE),"")),"")</f>
        <v/>
      </c>
      <c r="AW761" s="6" t="str">
        <f>_xlfn.IFNA(IF(IF($AH761=AW$5,VLOOKUP(AM761,buff!$K:$L,2,FALSE),"")=0,"",IF($AH761=AW$5,VLOOKUP(AM761,buff!$K:$L,2,FALSE),"")),"")</f>
        <v/>
      </c>
      <c r="AX761" s="6" t="e">
        <f>VLOOKUP(AI761,buff!K:P,6,FALSE)</f>
        <v>#N/A</v>
      </c>
      <c r="AY761" t="e">
        <f t="shared" si="210"/>
        <v>#N/A</v>
      </c>
      <c r="AZ761" t="e">
        <f t="shared" si="210"/>
        <v>#N/A</v>
      </c>
      <c r="BA761">
        <f t="shared" si="211"/>
        <v>2</v>
      </c>
      <c r="BB761">
        <f t="shared" si="212"/>
        <v>1</v>
      </c>
    </row>
    <row r="762" spans="1:54" x14ac:dyDescent="0.15">
      <c r="A762" t="str">
        <f t="shared" si="201"/>
        <v>玄法主动技能2等级16</v>
      </c>
      <c r="B762" s="8">
        <v>756</v>
      </c>
      <c r="C762" s="8" t="str">
        <f>VLOOKUP(G762,角色!A:B,2,FALSE)</f>
        <v>玄法</v>
      </c>
      <c r="D762" s="8" t="str">
        <f t="shared" si="207"/>
        <v>主动技能2</v>
      </c>
      <c r="E762" s="8">
        <f t="shared" si="202"/>
        <v>16</v>
      </c>
      <c r="F762" s="8">
        <f t="shared" si="203"/>
        <v>2</v>
      </c>
      <c r="G762" s="8">
        <f t="shared" si="204"/>
        <v>13</v>
      </c>
      <c r="H762" s="4" t="s">
        <v>473</v>
      </c>
      <c r="I762" s="24" t="str">
        <f t="shared" si="216"/>
        <v>对敌方单体造成125%攻击力（+2231）点伤害。</v>
      </c>
      <c r="J762" s="4" t="s">
        <v>305</v>
      </c>
      <c r="K762" s="1" t="s">
        <v>103</v>
      </c>
      <c r="L762" s="4" t="s">
        <v>107</v>
      </c>
      <c r="M762" s="4"/>
      <c r="N762" s="4">
        <v>100</v>
      </c>
      <c r="O762" s="4"/>
      <c r="T762" s="6" t="str">
        <f t="shared" si="205"/>
        <v/>
      </c>
      <c r="U762" s="6" t="str">
        <f t="shared" si="206"/>
        <v/>
      </c>
      <c r="Y762">
        <f t="shared" si="215"/>
        <v>50</v>
      </c>
      <c r="Z762">
        <v>125</v>
      </c>
      <c r="AA762" s="23">
        <v>25</v>
      </c>
      <c r="AB762" s="23">
        <f>INT(VLOOKUP(VLOOKUP($C762,角色技能升级比率表!$B:$C,2,FALSE),角色属性概况!E:F,2,FALSE)*VLOOKUP(E762,角色属性概况!I:M,3,FALSE)*AA762/100)</f>
        <v>2231</v>
      </c>
      <c r="AE762">
        <v>0</v>
      </c>
      <c r="AF762" s="23">
        <f t="shared" si="208"/>
        <v>2</v>
      </c>
      <c r="AG762" s="23">
        <f t="shared" si="209"/>
        <v>1</v>
      </c>
      <c r="AN762" s="6" t="str">
        <f>_xlfn.IFNA(IF(IF($AH762=AN$5,VLOOKUP(AI762,buff!$K:$L,2,FALSE),"")=0,"",IF($AH762=AN$5,VLOOKUP(AI762,buff!$K:$L,2,FALSE),"")),"")</f>
        <v/>
      </c>
      <c r="AO762" s="6" t="str">
        <f>_xlfn.IFNA(IF(IF($AH762=AO$5,VLOOKUP(AJ762,buff!$K:$L,2,FALSE),"")=0,"",IF($AH762=AO$5,VLOOKUP(AJ762,buff!$K:$L,2,FALSE),"")),"")</f>
        <v/>
      </c>
      <c r="AP762" s="6" t="str">
        <f>_xlfn.IFNA(IF(IF($AH762=AP$5,VLOOKUP(AK762,buff!$K:$L,2,FALSE),"")=0,"",IF($AH762=AP$5,VLOOKUP(AK762,buff!$K:$L,2,FALSE),"")),"")</f>
        <v/>
      </c>
      <c r="AQ762" s="6" t="str">
        <f>_xlfn.IFNA(IF(IF($AH762=AQ$5,VLOOKUP(AL762,buff!$K:$L,2,FALSE),"")=0,"",IF($AH762=AQ$5,VLOOKUP(AL762,buff!$K:$L,2,FALSE),"")),"")</f>
        <v/>
      </c>
      <c r="AR762" s="6" t="str">
        <f>_xlfn.IFNA(IF(IF($AH762=AR$5,VLOOKUP(AM762,buff!$K:$L,2,FALSE),"")=0,"",IF($AH762=AR$5,VLOOKUP(AM762,buff!$K:$L,2,FALSE),"")),"")</f>
        <v/>
      </c>
      <c r="AS762" s="6" t="str">
        <f>_xlfn.IFNA(IF(IF($AH762=AS$5,VLOOKUP(AI762,buff!$K:$L,2,FALSE),"")=0,"",IF($AH762=AS$5,VLOOKUP(AI762,buff!$K:$L,2,FALSE),"")),"")</f>
        <v/>
      </c>
      <c r="AT762" s="6" t="str">
        <f>_xlfn.IFNA(IF(IF($AH762=AT$5,VLOOKUP(AJ762,buff!$K:$L,2,FALSE),"")=0,"",IF($AH762=AT$5,VLOOKUP(AJ762,buff!$K:$L,2,FALSE),"")),"")</f>
        <v/>
      </c>
      <c r="AU762" s="6" t="str">
        <f>_xlfn.IFNA(IF(IF($AH762=AU$5,VLOOKUP(AK762,buff!$K:$L,2,FALSE),"")=0,"",IF($AH762=AU$5,VLOOKUP(AK762,buff!$K:$L,2,FALSE),"")),"")</f>
        <v/>
      </c>
      <c r="AV762" s="6" t="str">
        <f>_xlfn.IFNA(IF(IF($AH762=AV$5,VLOOKUP(AL762,buff!$K:$L,2,FALSE),"")=0,"",IF($AH762=AV$5,VLOOKUP(AL762,buff!$K:$L,2,FALSE),"")),"")</f>
        <v/>
      </c>
      <c r="AW762" s="6" t="str">
        <f>_xlfn.IFNA(IF(IF($AH762=AW$5,VLOOKUP(AM762,buff!$K:$L,2,FALSE),"")=0,"",IF($AH762=AW$5,VLOOKUP(AM762,buff!$K:$L,2,FALSE),"")),"")</f>
        <v/>
      </c>
      <c r="AX762" s="6" t="e">
        <f>VLOOKUP(AI762,buff!K:P,6,FALSE)</f>
        <v>#N/A</v>
      </c>
      <c r="AY762" t="e">
        <f t="shared" si="210"/>
        <v>#N/A</v>
      </c>
      <c r="AZ762" t="e">
        <f t="shared" si="210"/>
        <v>#N/A</v>
      </c>
      <c r="BA762">
        <f t="shared" si="211"/>
        <v>2</v>
      </c>
      <c r="BB762">
        <f t="shared" si="212"/>
        <v>1</v>
      </c>
    </row>
    <row r="763" spans="1:54" x14ac:dyDescent="0.15">
      <c r="A763" t="str">
        <f t="shared" si="201"/>
        <v>玄法主动技能2等级17</v>
      </c>
      <c r="B763" s="8">
        <v>757</v>
      </c>
      <c r="C763" s="8" t="str">
        <f>VLOOKUP(G763,角色!A:B,2,FALSE)</f>
        <v>玄法</v>
      </c>
      <c r="D763" s="8" t="str">
        <f t="shared" si="207"/>
        <v>主动技能2</v>
      </c>
      <c r="E763" s="8">
        <f t="shared" si="202"/>
        <v>17</v>
      </c>
      <c r="F763" s="8">
        <f t="shared" si="203"/>
        <v>2</v>
      </c>
      <c r="G763" s="8">
        <f t="shared" si="204"/>
        <v>13</v>
      </c>
      <c r="H763" s="4" t="s">
        <v>473</v>
      </c>
      <c r="I763" s="24" t="str">
        <f t="shared" si="216"/>
        <v>对敌方单体造成125%攻击力（+2747）点伤害。</v>
      </c>
      <c r="J763" s="4" t="s">
        <v>305</v>
      </c>
      <c r="K763" s="1" t="s">
        <v>103</v>
      </c>
      <c r="L763" s="4" t="s">
        <v>107</v>
      </c>
      <c r="M763" s="4"/>
      <c r="N763" s="4">
        <v>100</v>
      </c>
      <c r="O763" s="4"/>
      <c r="T763" s="6" t="str">
        <f t="shared" si="205"/>
        <v/>
      </c>
      <c r="U763" s="6" t="str">
        <f t="shared" si="206"/>
        <v/>
      </c>
      <c r="Y763">
        <f t="shared" si="215"/>
        <v>50</v>
      </c>
      <c r="Z763">
        <v>125</v>
      </c>
      <c r="AA763" s="23">
        <v>25</v>
      </c>
      <c r="AB763" s="23">
        <f>INT(VLOOKUP(VLOOKUP($C763,角色技能升级比率表!$B:$C,2,FALSE),角色属性概况!E:F,2,FALSE)*VLOOKUP(E763,角色属性概况!I:M,3,FALSE)*AA763/100)</f>
        <v>2747</v>
      </c>
      <c r="AE763">
        <v>0</v>
      </c>
      <c r="AF763" s="23">
        <f t="shared" si="208"/>
        <v>2</v>
      </c>
      <c r="AG763" s="23">
        <f t="shared" si="209"/>
        <v>1</v>
      </c>
      <c r="AN763" s="6" t="str">
        <f>_xlfn.IFNA(IF(IF($AH763=AN$5,VLOOKUP(AI763,buff!$K:$L,2,FALSE),"")=0,"",IF($AH763=AN$5,VLOOKUP(AI763,buff!$K:$L,2,FALSE),"")),"")</f>
        <v/>
      </c>
      <c r="AO763" s="6" t="str">
        <f>_xlfn.IFNA(IF(IF($AH763=AO$5,VLOOKUP(AJ763,buff!$K:$L,2,FALSE),"")=0,"",IF($AH763=AO$5,VLOOKUP(AJ763,buff!$K:$L,2,FALSE),"")),"")</f>
        <v/>
      </c>
      <c r="AP763" s="6" t="str">
        <f>_xlfn.IFNA(IF(IF($AH763=AP$5,VLOOKUP(AK763,buff!$K:$L,2,FALSE),"")=0,"",IF($AH763=AP$5,VLOOKUP(AK763,buff!$K:$L,2,FALSE),"")),"")</f>
        <v/>
      </c>
      <c r="AQ763" s="6" t="str">
        <f>_xlfn.IFNA(IF(IF($AH763=AQ$5,VLOOKUP(AL763,buff!$K:$L,2,FALSE),"")=0,"",IF($AH763=AQ$5,VLOOKUP(AL763,buff!$K:$L,2,FALSE),"")),"")</f>
        <v/>
      </c>
      <c r="AR763" s="6" t="str">
        <f>_xlfn.IFNA(IF(IF($AH763=AR$5,VLOOKUP(AM763,buff!$K:$L,2,FALSE),"")=0,"",IF($AH763=AR$5,VLOOKUP(AM763,buff!$K:$L,2,FALSE),"")),"")</f>
        <v/>
      </c>
      <c r="AS763" s="6" t="str">
        <f>_xlfn.IFNA(IF(IF($AH763=AS$5,VLOOKUP(AI763,buff!$K:$L,2,FALSE),"")=0,"",IF($AH763=AS$5,VLOOKUP(AI763,buff!$K:$L,2,FALSE),"")),"")</f>
        <v/>
      </c>
      <c r="AT763" s="6" t="str">
        <f>_xlfn.IFNA(IF(IF($AH763=AT$5,VLOOKUP(AJ763,buff!$K:$L,2,FALSE),"")=0,"",IF($AH763=AT$5,VLOOKUP(AJ763,buff!$K:$L,2,FALSE),"")),"")</f>
        <v/>
      </c>
      <c r="AU763" s="6" t="str">
        <f>_xlfn.IFNA(IF(IF($AH763=AU$5,VLOOKUP(AK763,buff!$K:$L,2,FALSE),"")=0,"",IF($AH763=AU$5,VLOOKUP(AK763,buff!$K:$L,2,FALSE),"")),"")</f>
        <v/>
      </c>
      <c r="AV763" s="6" t="str">
        <f>_xlfn.IFNA(IF(IF($AH763=AV$5,VLOOKUP(AL763,buff!$K:$L,2,FALSE),"")=0,"",IF($AH763=AV$5,VLOOKUP(AL763,buff!$K:$L,2,FALSE),"")),"")</f>
        <v/>
      </c>
      <c r="AW763" s="6" t="str">
        <f>_xlfn.IFNA(IF(IF($AH763=AW$5,VLOOKUP(AM763,buff!$K:$L,2,FALSE),"")=0,"",IF($AH763=AW$5,VLOOKUP(AM763,buff!$K:$L,2,FALSE),"")),"")</f>
        <v/>
      </c>
      <c r="AX763" s="6" t="e">
        <f>VLOOKUP(AI763,buff!K:P,6,FALSE)</f>
        <v>#N/A</v>
      </c>
      <c r="AY763" t="e">
        <f t="shared" si="210"/>
        <v>#N/A</v>
      </c>
      <c r="AZ763" t="e">
        <f t="shared" si="210"/>
        <v>#N/A</v>
      </c>
      <c r="BA763">
        <f t="shared" si="211"/>
        <v>2</v>
      </c>
      <c r="BB763">
        <f t="shared" si="212"/>
        <v>1</v>
      </c>
    </row>
    <row r="764" spans="1:54" x14ac:dyDescent="0.15">
      <c r="A764" t="str">
        <f t="shared" si="201"/>
        <v>玄法主动技能2等级18</v>
      </c>
      <c r="B764" s="8">
        <v>758</v>
      </c>
      <c r="C764" s="8" t="str">
        <f>VLOOKUP(G764,角色!A:B,2,FALSE)</f>
        <v>玄法</v>
      </c>
      <c r="D764" s="8" t="str">
        <f t="shared" si="207"/>
        <v>主动技能2</v>
      </c>
      <c r="E764" s="8">
        <f t="shared" si="202"/>
        <v>18</v>
      </c>
      <c r="F764" s="8">
        <f t="shared" si="203"/>
        <v>2</v>
      </c>
      <c r="G764" s="8">
        <f t="shared" si="204"/>
        <v>13</v>
      </c>
      <c r="H764" s="4" t="s">
        <v>473</v>
      </c>
      <c r="I764" s="24" t="str">
        <f t="shared" si="216"/>
        <v>对敌方单体造成125%攻击力（+3382）点伤害。</v>
      </c>
      <c r="J764" s="4" t="s">
        <v>305</v>
      </c>
      <c r="K764" s="1" t="s">
        <v>103</v>
      </c>
      <c r="L764" s="4" t="s">
        <v>107</v>
      </c>
      <c r="M764" s="4"/>
      <c r="N764" s="4">
        <v>100</v>
      </c>
      <c r="O764" s="4"/>
      <c r="T764" s="6" t="str">
        <f t="shared" si="205"/>
        <v/>
      </c>
      <c r="U764" s="6" t="str">
        <f t="shared" si="206"/>
        <v/>
      </c>
      <c r="Y764">
        <f t="shared" si="215"/>
        <v>50</v>
      </c>
      <c r="Z764">
        <v>125</v>
      </c>
      <c r="AA764" s="23">
        <v>25</v>
      </c>
      <c r="AB764" s="23">
        <f>INT(VLOOKUP(VLOOKUP($C764,角色技能升级比率表!$B:$C,2,FALSE),角色属性概况!E:F,2,FALSE)*VLOOKUP(E764,角色属性概况!I:M,3,FALSE)*AA764/100)</f>
        <v>3382</v>
      </c>
      <c r="AE764">
        <v>0</v>
      </c>
      <c r="AF764" s="23">
        <f t="shared" si="208"/>
        <v>2</v>
      </c>
      <c r="AG764" s="23">
        <f t="shared" si="209"/>
        <v>1</v>
      </c>
      <c r="AN764" s="6" t="str">
        <f>_xlfn.IFNA(IF(IF($AH764=AN$5,VLOOKUP(AI764,buff!$K:$L,2,FALSE),"")=0,"",IF($AH764=AN$5,VLOOKUP(AI764,buff!$K:$L,2,FALSE),"")),"")</f>
        <v/>
      </c>
      <c r="AO764" s="6" t="str">
        <f>_xlfn.IFNA(IF(IF($AH764=AO$5,VLOOKUP(AJ764,buff!$K:$L,2,FALSE),"")=0,"",IF($AH764=AO$5,VLOOKUP(AJ764,buff!$K:$L,2,FALSE),"")),"")</f>
        <v/>
      </c>
      <c r="AP764" s="6" t="str">
        <f>_xlfn.IFNA(IF(IF($AH764=AP$5,VLOOKUP(AK764,buff!$K:$L,2,FALSE),"")=0,"",IF($AH764=AP$5,VLOOKUP(AK764,buff!$K:$L,2,FALSE),"")),"")</f>
        <v/>
      </c>
      <c r="AQ764" s="6" t="str">
        <f>_xlfn.IFNA(IF(IF($AH764=AQ$5,VLOOKUP(AL764,buff!$K:$L,2,FALSE),"")=0,"",IF($AH764=AQ$5,VLOOKUP(AL764,buff!$K:$L,2,FALSE),"")),"")</f>
        <v/>
      </c>
      <c r="AR764" s="6" t="str">
        <f>_xlfn.IFNA(IF(IF($AH764=AR$5,VLOOKUP(AM764,buff!$K:$L,2,FALSE),"")=0,"",IF($AH764=AR$5,VLOOKUP(AM764,buff!$K:$L,2,FALSE),"")),"")</f>
        <v/>
      </c>
      <c r="AS764" s="6" t="str">
        <f>_xlfn.IFNA(IF(IF($AH764=AS$5,VLOOKUP(AI764,buff!$K:$L,2,FALSE),"")=0,"",IF($AH764=AS$5,VLOOKUP(AI764,buff!$K:$L,2,FALSE),"")),"")</f>
        <v/>
      </c>
      <c r="AT764" s="6" t="str">
        <f>_xlfn.IFNA(IF(IF($AH764=AT$5,VLOOKUP(AJ764,buff!$K:$L,2,FALSE),"")=0,"",IF($AH764=AT$5,VLOOKUP(AJ764,buff!$K:$L,2,FALSE),"")),"")</f>
        <v/>
      </c>
      <c r="AU764" s="6" t="str">
        <f>_xlfn.IFNA(IF(IF($AH764=AU$5,VLOOKUP(AK764,buff!$K:$L,2,FALSE),"")=0,"",IF($AH764=AU$5,VLOOKUP(AK764,buff!$K:$L,2,FALSE),"")),"")</f>
        <v/>
      </c>
      <c r="AV764" s="6" t="str">
        <f>_xlfn.IFNA(IF(IF($AH764=AV$5,VLOOKUP(AL764,buff!$K:$L,2,FALSE),"")=0,"",IF($AH764=AV$5,VLOOKUP(AL764,buff!$K:$L,2,FALSE),"")),"")</f>
        <v/>
      </c>
      <c r="AW764" s="6" t="str">
        <f>_xlfn.IFNA(IF(IF($AH764=AW$5,VLOOKUP(AM764,buff!$K:$L,2,FALSE),"")=0,"",IF($AH764=AW$5,VLOOKUP(AM764,buff!$K:$L,2,FALSE),"")),"")</f>
        <v/>
      </c>
      <c r="AX764" s="6" t="e">
        <f>VLOOKUP(AI764,buff!K:P,6,FALSE)</f>
        <v>#N/A</v>
      </c>
      <c r="AY764" t="e">
        <f t="shared" si="210"/>
        <v>#N/A</v>
      </c>
      <c r="AZ764" t="e">
        <f t="shared" si="210"/>
        <v>#N/A</v>
      </c>
      <c r="BA764">
        <f t="shared" si="211"/>
        <v>2</v>
      </c>
      <c r="BB764">
        <f t="shared" si="212"/>
        <v>1</v>
      </c>
    </row>
    <row r="765" spans="1:54" x14ac:dyDescent="0.15">
      <c r="A765" t="str">
        <f t="shared" si="201"/>
        <v>玄法主动技能2等级19</v>
      </c>
      <c r="B765" s="8">
        <v>759</v>
      </c>
      <c r="C765" s="8" t="str">
        <f>VLOOKUP(G765,角色!A:B,2,FALSE)</f>
        <v>玄法</v>
      </c>
      <c r="D765" s="8" t="str">
        <f t="shared" si="207"/>
        <v>主动技能2</v>
      </c>
      <c r="E765" s="8">
        <f t="shared" si="202"/>
        <v>19</v>
      </c>
      <c r="F765" s="8">
        <f t="shared" si="203"/>
        <v>2</v>
      </c>
      <c r="G765" s="8">
        <f t="shared" si="204"/>
        <v>13</v>
      </c>
      <c r="H765" s="4" t="s">
        <v>473</v>
      </c>
      <c r="I765" s="24" t="str">
        <f t="shared" si="216"/>
        <v>对敌方单体造成125%攻击力（+4164）点伤害。</v>
      </c>
      <c r="J765" s="4" t="s">
        <v>305</v>
      </c>
      <c r="K765" s="1" t="s">
        <v>103</v>
      </c>
      <c r="L765" s="4" t="s">
        <v>107</v>
      </c>
      <c r="M765" s="4"/>
      <c r="N765" s="4">
        <v>100</v>
      </c>
      <c r="O765" s="4"/>
      <c r="T765" s="6" t="str">
        <f t="shared" si="205"/>
        <v/>
      </c>
      <c r="U765" s="6" t="str">
        <f t="shared" si="206"/>
        <v/>
      </c>
      <c r="Y765">
        <f t="shared" si="215"/>
        <v>50</v>
      </c>
      <c r="Z765">
        <v>125</v>
      </c>
      <c r="AA765" s="23">
        <v>25</v>
      </c>
      <c r="AB765" s="23">
        <f>INT(VLOOKUP(VLOOKUP($C765,角色技能升级比率表!$B:$C,2,FALSE),角色属性概况!E:F,2,FALSE)*VLOOKUP(E765,角色属性概况!I:M,3,FALSE)*AA765/100)</f>
        <v>4164</v>
      </c>
      <c r="AE765">
        <v>0</v>
      </c>
      <c r="AF765" s="23">
        <f t="shared" si="208"/>
        <v>2</v>
      </c>
      <c r="AG765" s="23">
        <f t="shared" si="209"/>
        <v>1</v>
      </c>
      <c r="AN765" s="6" t="str">
        <f>_xlfn.IFNA(IF(IF($AH765=AN$5,VLOOKUP(AI765,buff!$K:$L,2,FALSE),"")=0,"",IF($AH765=AN$5,VLOOKUP(AI765,buff!$K:$L,2,FALSE),"")),"")</f>
        <v/>
      </c>
      <c r="AO765" s="6" t="str">
        <f>_xlfn.IFNA(IF(IF($AH765=AO$5,VLOOKUP(AJ765,buff!$K:$L,2,FALSE),"")=0,"",IF($AH765=AO$5,VLOOKUP(AJ765,buff!$K:$L,2,FALSE),"")),"")</f>
        <v/>
      </c>
      <c r="AP765" s="6" t="str">
        <f>_xlfn.IFNA(IF(IF($AH765=AP$5,VLOOKUP(AK765,buff!$K:$L,2,FALSE),"")=0,"",IF($AH765=AP$5,VLOOKUP(AK765,buff!$K:$L,2,FALSE),"")),"")</f>
        <v/>
      </c>
      <c r="AQ765" s="6" t="str">
        <f>_xlfn.IFNA(IF(IF($AH765=AQ$5,VLOOKUP(AL765,buff!$K:$L,2,FALSE),"")=0,"",IF($AH765=AQ$5,VLOOKUP(AL765,buff!$K:$L,2,FALSE),"")),"")</f>
        <v/>
      </c>
      <c r="AR765" s="6" t="str">
        <f>_xlfn.IFNA(IF(IF($AH765=AR$5,VLOOKUP(AM765,buff!$K:$L,2,FALSE),"")=0,"",IF($AH765=AR$5,VLOOKUP(AM765,buff!$K:$L,2,FALSE),"")),"")</f>
        <v/>
      </c>
      <c r="AS765" s="6" t="str">
        <f>_xlfn.IFNA(IF(IF($AH765=AS$5,VLOOKUP(AI765,buff!$K:$L,2,FALSE),"")=0,"",IF($AH765=AS$5,VLOOKUP(AI765,buff!$K:$L,2,FALSE),"")),"")</f>
        <v/>
      </c>
      <c r="AT765" s="6" t="str">
        <f>_xlfn.IFNA(IF(IF($AH765=AT$5,VLOOKUP(AJ765,buff!$K:$L,2,FALSE),"")=0,"",IF($AH765=AT$5,VLOOKUP(AJ765,buff!$K:$L,2,FALSE),"")),"")</f>
        <v/>
      </c>
      <c r="AU765" s="6" t="str">
        <f>_xlfn.IFNA(IF(IF($AH765=AU$5,VLOOKUP(AK765,buff!$K:$L,2,FALSE),"")=0,"",IF($AH765=AU$5,VLOOKUP(AK765,buff!$K:$L,2,FALSE),"")),"")</f>
        <v/>
      </c>
      <c r="AV765" s="6" t="str">
        <f>_xlfn.IFNA(IF(IF($AH765=AV$5,VLOOKUP(AL765,buff!$K:$L,2,FALSE),"")=0,"",IF($AH765=AV$5,VLOOKUP(AL765,buff!$K:$L,2,FALSE),"")),"")</f>
        <v/>
      </c>
      <c r="AW765" s="6" t="str">
        <f>_xlfn.IFNA(IF(IF($AH765=AW$5,VLOOKUP(AM765,buff!$K:$L,2,FALSE),"")=0,"",IF($AH765=AW$5,VLOOKUP(AM765,buff!$K:$L,2,FALSE),"")),"")</f>
        <v/>
      </c>
      <c r="AX765" s="6" t="e">
        <f>VLOOKUP(AI765,buff!K:P,6,FALSE)</f>
        <v>#N/A</v>
      </c>
      <c r="AY765" t="e">
        <f t="shared" si="210"/>
        <v>#N/A</v>
      </c>
      <c r="AZ765" t="e">
        <f t="shared" si="210"/>
        <v>#N/A</v>
      </c>
      <c r="BA765">
        <f t="shared" si="211"/>
        <v>2</v>
      </c>
      <c r="BB765">
        <f t="shared" si="212"/>
        <v>1</v>
      </c>
    </row>
    <row r="766" spans="1:54" x14ac:dyDescent="0.15">
      <c r="A766" t="str">
        <f t="shared" si="201"/>
        <v>玄法主动技能2等级20</v>
      </c>
      <c r="B766" s="8">
        <v>760</v>
      </c>
      <c r="C766" s="8" t="str">
        <f>VLOOKUP(G766,角色!A:B,2,FALSE)</f>
        <v>玄法</v>
      </c>
      <c r="D766" s="8" t="str">
        <f t="shared" si="207"/>
        <v>主动技能2</v>
      </c>
      <c r="E766" s="8">
        <f t="shared" si="202"/>
        <v>20</v>
      </c>
      <c r="F766" s="8">
        <f t="shared" si="203"/>
        <v>2</v>
      </c>
      <c r="G766" s="8">
        <f t="shared" si="204"/>
        <v>13</v>
      </c>
      <c r="H766" s="4" t="s">
        <v>473</v>
      </c>
      <c r="I766" s="24" t="str">
        <f t="shared" si="216"/>
        <v>对敌方单体造成125%攻击力（+5127）点伤害。</v>
      </c>
      <c r="J766" s="4" t="s">
        <v>305</v>
      </c>
      <c r="K766" s="1" t="s">
        <v>103</v>
      </c>
      <c r="L766" s="4" t="s">
        <v>107</v>
      </c>
      <c r="M766" s="4"/>
      <c r="N766" s="4">
        <v>100</v>
      </c>
      <c r="O766" s="4"/>
      <c r="T766" s="6" t="str">
        <f t="shared" si="205"/>
        <v/>
      </c>
      <c r="U766" s="6" t="str">
        <f t="shared" si="206"/>
        <v/>
      </c>
      <c r="Y766">
        <f t="shared" si="215"/>
        <v>50</v>
      </c>
      <c r="Z766">
        <v>125</v>
      </c>
      <c r="AA766" s="23">
        <v>25</v>
      </c>
      <c r="AB766" s="23">
        <f>INT(VLOOKUP(VLOOKUP($C766,角色技能升级比率表!$B:$C,2,FALSE),角色属性概况!E:F,2,FALSE)*VLOOKUP(E766,角色属性概况!I:M,3,FALSE)*AA766/100)</f>
        <v>5127</v>
      </c>
      <c r="AE766">
        <v>0</v>
      </c>
      <c r="AF766" s="23">
        <f t="shared" si="208"/>
        <v>2</v>
      </c>
      <c r="AG766" s="23">
        <f t="shared" si="209"/>
        <v>1</v>
      </c>
      <c r="AN766" s="6" t="str">
        <f>_xlfn.IFNA(IF(IF($AH766=AN$5,VLOOKUP(AI766,buff!$K:$L,2,FALSE),"")=0,"",IF($AH766=AN$5,VLOOKUP(AI766,buff!$K:$L,2,FALSE),"")),"")</f>
        <v/>
      </c>
      <c r="AO766" s="6" t="str">
        <f>_xlfn.IFNA(IF(IF($AH766=AO$5,VLOOKUP(AJ766,buff!$K:$L,2,FALSE),"")=0,"",IF($AH766=AO$5,VLOOKUP(AJ766,buff!$K:$L,2,FALSE),"")),"")</f>
        <v/>
      </c>
      <c r="AP766" s="6" t="str">
        <f>_xlfn.IFNA(IF(IF($AH766=AP$5,VLOOKUP(AK766,buff!$K:$L,2,FALSE),"")=0,"",IF($AH766=AP$5,VLOOKUP(AK766,buff!$K:$L,2,FALSE),"")),"")</f>
        <v/>
      </c>
      <c r="AQ766" s="6" t="str">
        <f>_xlfn.IFNA(IF(IF($AH766=AQ$5,VLOOKUP(AL766,buff!$K:$L,2,FALSE),"")=0,"",IF($AH766=AQ$5,VLOOKUP(AL766,buff!$K:$L,2,FALSE),"")),"")</f>
        <v/>
      </c>
      <c r="AR766" s="6" t="str">
        <f>_xlfn.IFNA(IF(IF($AH766=AR$5,VLOOKUP(AM766,buff!$K:$L,2,FALSE),"")=0,"",IF($AH766=AR$5,VLOOKUP(AM766,buff!$K:$L,2,FALSE),"")),"")</f>
        <v/>
      </c>
      <c r="AS766" s="6" t="str">
        <f>_xlfn.IFNA(IF(IF($AH766=AS$5,VLOOKUP(AI766,buff!$K:$L,2,FALSE),"")=0,"",IF($AH766=AS$5,VLOOKUP(AI766,buff!$K:$L,2,FALSE),"")),"")</f>
        <v/>
      </c>
      <c r="AT766" s="6" t="str">
        <f>_xlfn.IFNA(IF(IF($AH766=AT$5,VLOOKUP(AJ766,buff!$K:$L,2,FALSE),"")=0,"",IF($AH766=AT$5,VLOOKUP(AJ766,buff!$K:$L,2,FALSE),"")),"")</f>
        <v/>
      </c>
      <c r="AU766" s="6" t="str">
        <f>_xlfn.IFNA(IF(IF($AH766=AU$5,VLOOKUP(AK766,buff!$K:$L,2,FALSE),"")=0,"",IF($AH766=AU$5,VLOOKUP(AK766,buff!$K:$L,2,FALSE),"")),"")</f>
        <v/>
      </c>
      <c r="AV766" s="6" t="str">
        <f>_xlfn.IFNA(IF(IF($AH766=AV$5,VLOOKUP(AL766,buff!$K:$L,2,FALSE),"")=0,"",IF($AH766=AV$5,VLOOKUP(AL766,buff!$K:$L,2,FALSE),"")),"")</f>
        <v/>
      </c>
      <c r="AW766" s="6" t="str">
        <f>_xlfn.IFNA(IF(IF($AH766=AW$5,VLOOKUP(AM766,buff!$K:$L,2,FALSE),"")=0,"",IF($AH766=AW$5,VLOOKUP(AM766,buff!$K:$L,2,FALSE),"")),"")</f>
        <v/>
      </c>
      <c r="AX766" s="6" t="e">
        <f>VLOOKUP(AI766,buff!K:P,6,FALSE)</f>
        <v>#N/A</v>
      </c>
      <c r="AY766" t="e">
        <f t="shared" si="210"/>
        <v>#N/A</v>
      </c>
      <c r="AZ766" t="e">
        <f t="shared" si="210"/>
        <v>#N/A</v>
      </c>
      <c r="BA766">
        <f t="shared" si="211"/>
        <v>2</v>
      </c>
      <c r="BB766">
        <f t="shared" si="212"/>
        <v>1</v>
      </c>
    </row>
    <row r="767" spans="1:54" x14ac:dyDescent="0.15">
      <c r="A767" t="str">
        <f t="shared" si="201"/>
        <v>玄法主动技能3等级1</v>
      </c>
      <c r="B767" s="8">
        <v>761</v>
      </c>
      <c r="C767" s="8" t="str">
        <f>VLOOKUP(G767,角色!A:B,2,FALSE)</f>
        <v>玄法</v>
      </c>
      <c r="D767" s="8" t="str">
        <f t="shared" si="207"/>
        <v>主动技能3</v>
      </c>
      <c r="E767" s="8">
        <f t="shared" si="202"/>
        <v>1</v>
      </c>
      <c r="F767" s="8">
        <f t="shared" si="203"/>
        <v>3</v>
      </c>
      <c r="G767" s="8">
        <f t="shared" si="204"/>
        <v>13</v>
      </c>
      <c r="H767" s="4" t="s">
        <v>474</v>
      </c>
      <c r="I767" s="24" t="str">
        <f>"对敌方单体造成150%攻击力（+"&amp;AB767&amp;"）点伤害。并附带眩晕。"</f>
        <v>对敌方单体造成150%攻击力（+152）点伤害。并附带眩晕。</v>
      </c>
      <c r="J767" s="4" t="s">
        <v>305</v>
      </c>
      <c r="K767" s="1" t="s">
        <v>103</v>
      </c>
      <c r="L767" s="4" t="s">
        <v>107</v>
      </c>
      <c r="M767" s="4"/>
      <c r="N767" s="4">
        <v>100</v>
      </c>
      <c r="O767" s="4"/>
      <c r="T767" s="6" t="str">
        <f t="shared" si="205"/>
        <v>2:100:2:0</v>
      </c>
      <c r="U767" s="6" t="str">
        <f t="shared" si="206"/>
        <v/>
      </c>
      <c r="Y767">
        <f t="shared" si="215"/>
        <v>100</v>
      </c>
      <c r="Z767">
        <v>150</v>
      </c>
      <c r="AA767" s="23">
        <v>50</v>
      </c>
      <c r="AB767" s="23">
        <f>INT(VLOOKUP(VLOOKUP($C767,角色技能升级比率表!$B:$C,2,FALSE),角色属性概况!E:F,2,FALSE)*VLOOKUP(E767,角色属性概况!I:M,3,FALSE)*AA767/100)</f>
        <v>152</v>
      </c>
      <c r="AE767">
        <v>0</v>
      </c>
      <c r="AF767" s="23">
        <f t="shared" si="208"/>
        <v>3</v>
      </c>
      <c r="AG767" s="23">
        <f t="shared" si="209"/>
        <v>2</v>
      </c>
      <c r="AH767" t="s">
        <v>118</v>
      </c>
      <c r="AI767" t="s">
        <v>1557</v>
      </c>
      <c r="AN767" s="6" t="str">
        <f>_xlfn.IFNA(IF(IF($AH767=AN$5,VLOOKUP(AI767,buff!$K:$L,2,FALSE),"")=0,"",IF($AH767=AN$5,VLOOKUP(AI767,buff!$K:$L,2,FALSE),"")),"")</f>
        <v>2:100:2:0</v>
      </c>
      <c r="AO767" s="6" t="str">
        <f>_xlfn.IFNA(IF(IF($AH767=AO$5,VLOOKUP(AJ767,buff!$K:$L,2,FALSE),"")=0,"",IF($AH767=AO$5,VLOOKUP(AJ767,buff!$K:$L,2,FALSE),"")),"")</f>
        <v/>
      </c>
      <c r="AP767" s="6" t="str">
        <f>_xlfn.IFNA(IF(IF($AH767=AP$5,VLOOKUP(AK767,buff!$K:$L,2,FALSE),"")=0,"",IF($AH767=AP$5,VLOOKUP(AK767,buff!$K:$L,2,FALSE),"")),"")</f>
        <v/>
      </c>
      <c r="AQ767" s="6" t="str">
        <f>_xlfn.IFNA(IF(IF($AH767=AQ$5,VLOOKUP(AL767,buff!$K:$L,2,FALSE),"")=0,"",IF($AH767=AQ$5,VLOOKUP(AL767,buff!$K:$L,2,FALSE),"")),"")</f>
        <v/>
      </c>
      <c r="AR767" s="6" t="str">
        <f>_xlfn.IFNA(IF(IF($AH767=AR$5,VLOOKUP(AM767,buff!$K:$L,2,FALSE),"")=0,"",IF($AH767=AR$5,VLOOKUP(AM767,buff!$K:$L,2,FALSE),"")),"")</f>
        <v/>
      </c>
      <c r="AS767" s="6" t="str">
        <f>_xlfn.IFNA(IF(IF($AH767=AS$5,VLOOKUP(AI767,buff!$K:$L,2,FALSE),"")=0,"",IF($AH767=AS$5,VLOOKUP(AI767,buff!$K:$L,2,FALSE),"")),"")</f>
        <v/>
      </c>
      <c r="AT767" s="6" t="str">
        <f>_xlfn.IFNA(IF(IF($AH767=AT$5,VLOOKUP(AJ767,buff!$K:$L,2,FALSE),"")=0,"",IF($AH767=AT$5,VLOOKUP(AJ767,buff!$K:$L,2,FALSE),"")),"")</f>
        <v/>
      </c>
      <c r="AU767" s="6" t="str">
        <f>_xlfn.IFNA(IF(IF($AH767=AU$5,VLOOKUP(AK767,buff!$K:$L,2,FALSE),"")=0,"",IF($AH767=AU$5,VLOOKUP(AK767,buff!$K:$L,2,FALSE),"")),"")</f>
        <v/>
      </c>
      <c r="AV767" s="6" t="str">
        <f>_xlfn.IFNA(IF(IF($AH767=AV$5,VLOOKUP(AL767,buff!$K:$L,2,FALSE),"")=0,"",IF($AH767=AV$5,VLOOKUP(AL767,buff!$K:$L,2,FALSE),"")),"")</f>
        <v/>
      </c>
      <c r="AW767" s="6" t="str">
        <f>_xlfn.IFNA(IF(IF($AH767=AW$5,VLOOKUP(AM767,buff!$K:$L,2,FALSE),"")=0,"",IF($AH767=AW$5,VLOOKUP(AM767,buff!$K:$L,2,FALSE),"")),"")</f>
        <v/>
      </c>
      <c r="AX767" s="6">
        <f>VLOOKUP(AI767,buff!K:P,6,FALSE)</f>
        <v>0</v>
      </c>
      <c r="AY767">
        <f t="shared" si="210"/>
        <v>0</v>
      </c>
      <c r="AZ767">
        <f t="shared" si="210"/>
        <v>0</v>
      </c>
      <c r="BA767">
        <f t="shared" si="211"/>
        <v>3</v>
      </c>
      <c r="BB767">
        <f t="shared" si="212"/>
        <v>2</v>
      </c>
    </row>
    <row r="768" spans="1:54" x14ac:dyDescent="0.15">
      <c r="A768" t="str">
        <f t="shared" si="201"/>
        <v>玄法主动技能3等级2</v>
      </c>
      <c r="B768" s="8">
        <v>762</v>
      </c>
      <c r="C768" s="8" t="str">
        <f>VLOOKUP(G768,角色!A:B,2,FALSE)</f>
        <v>玄法</v>
      </c>
      <c r="D768" s="8" t="str">
        <f t="shared" si="207"/>
        <v>主动技能3</v>
      </c>
      <c r="E768" s="8">
        <f t="shared" si="202"/>
        <v>2</v>
      </c>
      <c r="F768" s="8">
        <f t="shared" si="203"/>
        <v>3</v>
      </c>
      <c r="G768" s="8">
        <f t="shared" si="204"/>
        <v>13</v>
      </c>
      <c r="H768" s="4" t="s">
        <v>474</v>
      </c>
      <c r="I768" s="24" t="str">
        <f t="shared" ref="I768:I786" si="217">"对敌方单体造成150%攻击力（+"&amp;AB768&amp;"）点伤害。并附带眩晕。"</f>
        <v>对敌方单体造成150%攻击力（+224）点伤害。并附带眩晕。</v>
      </c>
      <c r="J768" s="4" t="s">
        <v>305</v>
      </c>
      <c r="K768" s="1" t="s">
        <v>103</v>
      </c>
      <c r="L768" s="4" t="s">
        <v>107</v>
      </c>
      <c r="M768" s="4"/>
      <c r="N768" s="4">
        <v>100</v>
      </c>
      <c r="O768" s="4"/>
      <c r="T768" s="6" t="str">
        <f t="shared" si="205"/>
        <v>2:100:2:0</v>
      </c>
      <c r="U768" s="6" t="str">
        <f t="shared" si="206"/>
        <v/>
      </c>
      <c r="Y768">
        <f t="shared" si="215"/>
        <v>100</v>
      </c>
      <c r="Z768">
        <v>150</v>
      </c>
      <c r="AA768" s="23">
        <v>50</v>
      </c>
      <c r="AB768" s="23">
        <f>INT(VLOOKUP(VLOOKUP($C768,角色技能升级比率表!$B:$C,2,FALSE),角色属性概况!E:F,2,FALSE)*VLOOKUP(E768,角色属性概况!I:M,3,FALSE)*AA768/100)</f>
        <v>224</v>
      </c>
      <c r="AE768">
        <v>0</v>
      </c>
      <c r="AF768" s="23">
        <f t="shared" si="208"/>
        <v>3</v>
      </c>
      <c r="AG768" s="23">
        <f t="shared" si="209"/>
        <v>2</v>
      </c>
      <c r="AH768" t="s">
        <v>118</v>
      </c>
      <c r="AI768" t="s">
        <v>1557</v>
      </c>
      <c r="AN768" s="6" t="str">
        <f>_xlfn.IFNA(IF(IF($AH768=AN$5,VLOOKUP(AI768,buff!$K:$L,2,FALSE),"")=0,"",IF($AH768=AN$5,VLOOKUP(AI768,buff!$K:$L,2,FALSE),"")),"")</f>
        <v>2:100:2:0</v>
      </c>
      <c r="AO768" s="6" t="str">
        <f>_xlfn.IFNA(IF(IF($AH768=AO$5,VLOOKUP(AJ768,buff!$K:$L,2,FALSE),"")=0,"",IF($AH768=AO$5,VLOOKUP(AJ768,buff!$K:$L,2,FALSE),"")),"")</f>
        <v/>
      </c>
      <c r="AP768" s="6" t="str">
        <f>_xlfn.IFNA(IF(IF($AH768=AP$5,VLOOKUP(AK768,buff!$K:$L,2,FALSE),"")=0,"",IF($AH768=AP$5,VLOOKUP(AK768,buff!$K:$L,2,FALSE),"")),"")</f>
        <v/>
      </c>
      <c r="AQ768" s="6" t="str">
        <f>_xlfn.IFNA(IF(IF($AH768=AQ$5,VLOOKUP(AL768,buff!$K:$L,2,FALSE),"")=0,"",IF($AH768=AQ$5,VLOOKUP(AL768,buff!$K:$L,2,FALSE),"")),"")</f>
        <v/>
      </c>
      <c r="AR768" s="6" t="str">
        <f>_xlfn.IFNA(IF(IF($AH768=AR$5,VLOOKUP(AM768,buff!$K:$L,2,FALSE),"")=0,"",IF($AH768=AR$5,VLOOKUP(AM768,buff!$K:$L,2,FALSE),"")),"")</f>
        <v/>
      </c>
      <c r="AS768" s="6" t="str">
        <f>_xlfn.IFNA(IF(IF($AH768=AS$5,VLOOKUP(AI768,buff!$K:$L,2,FALSE),"")=0,"",IF($AH768=AS$5,VLOOKUP(AI768,buff!$K:$L,2,FALSE),"")),"")</f>
        <v/>
      </c>
      <c r="AT768" s="6" t="str">
        <f>_xlfn.IFNA(IF(IF($AH768=AT$5,VLOOKUP(AJ768,buff!$K:$L,2,FALSE),"")=0,"",IF($AH768=AT$5,VLOOKUP(AJ768,buff!$K:$L,2,FALSE),"")),"")</f>
        <v/>
      </c>
      <c r="AU768" s="6" t="str">
        <f>_xlfn.IFNA(IF(IF($AH768=AU$5,VLOOKUP(AK768,buff!$K:$L,2,FALSE),"")=0,"",IF($AH768=AU$5,VLOOKUP(AK768,buff!$K:$L,2,FALSE),"")),"")</f>
        <v/>
      </c>
      <c r="AV768" s="6" t="str">
        <f>_xlfn.IFNA(IF(IF($AH768=AV$5,VLOOKUP(AL768,buff!$K:$L,2,FALSE),"")=0,"",IF($AH768=AV$5,VLOOKUP(AL768,buff!$K:$L,2,FALSE),"")),"")</f>
        <v/>
      </c>
      <c r="AW768" s="6" t="str">
        <f>_xlfn.IFNA(IF(IF($AH768=AW$5,VLOOKUP(AM768,buff!$K:$L,2,FALSE),"")=0,"",IF($AH768=AW$5,VLOOKUP(AM768,buff!$K:$L,2,FALSE),"")),"")</f>
        <v/>
      </c>
      <c r="AX768" s="6">
        <f>VLOOKUP(AI768,buff!K:P,6,FALSE)</f>
        <v>0</v>
      </c>
      <c r="AY768">
        <f t="shared" si="210"/>
        <v>0</v>
      </c>
      <c r="AZ768">
        <f t="shared" si="210"/>
        <v>0</v>
      </c>
      <c r="BA768">
        <f t="shared" si="211"/>
        <v>3</v>
      </c>
      <c r="BB768">
        <f t="shared" si="212"/>
        <v>2</v>
      </c>
    </row>
    <row r="769" spans="1:54" x14ac:dyDescent="0.15">
      <c r="A769" t="str">
        <f t="shared" si="201"/>
        <v>玄法主动技能3等级3</v>
      </c>
      <c r="B769" s="8">
        <v>763</v>
      </c>
      <c r="C769" s="8" t="str">
        <f>VLOOKUP(G769,角色!A:B,2,FALSE)</f>
        <v>玄法</v>
      </c>
      <c r="D769" s="8" t="str">
        <f t="shared" si="207"/>
        <v>主动技能3</v>
      </c>
      <c r="E769" s="8">
        <f t="shared" si="202"/>
        <v>3</v>
      </c>
      <c r="F769" s="8">
        <f t="shared" si="203"/>
        <v>3</v>
      </c>
      <c r="G769" s="8">
        <f t="shared" si="204"/>
        <v>13</v>
      </c>
      <c r="H769" s="4" t="s">
        <v>474</v>
      </c>
      <c r="I769" s="24" t="str">
        <f t="shared" si="217"/>
        <v>对敌方单体造成150%攻击力（+296）点伤害。并附带眩晕。</v>
      </c>
      <c r="J769" s="4" t="s">
        <v>305</v>
      </c>
      <c r="K769" s="1" t="s">
        <v>103</v>
      </c>
      <c r="L769" s="4" t="s">
        <v>107</v>
      </c>
      <c r="M769" s="4"/>
      <c r="N769" s="4">
        <v>100</v>
      </c>
      <c r="O769" s="4"/>
      <c r="T769" s="6" t="str">
        <f t="shared" si="205"/>
        <v>2:100:2:0</v>
      </c>
      <c r="U769" s="6" t="str">
        <f t="shared" si="206"/>
        <v/>
      </c>
      <c r="Y769">
        <f t="shared" si="215"/>
        <v>100</v>
      </c>
      <c r="Z769">
        <v>150</v>
      </c>
      <c r="AA769" s="23">
        <v>50</v>
      </c>
      <c r="AB769" s="23">
        <f>INT(VLOOKUP(VLOOKUP($C769,角色技能升级比率表!$B:$C,2,FALSE),角色属性概况!E:F,2,FALSE)*VLOOKUP(E769,角色属性概况!I:M,3,FALSE)*AA769/100)</f>
        <v>296</v>
      </c>
      <c r="AE769">
        <v>0</v>
      </c>
      <c r="AF769" s="23">
        <f t="shared" si="208"/>
        <v>3</v>
      </c>
      <c r="AG769" s="23">
        <f t="shared" si="209"/>
        <v>2</v>
      </c>
      <c r="AH769" t="s">
        <v>118</v>
      </c>
      <c r="AI769" t="s">
        <v>1557</v>
      </c>
      <c r="AN769" s="6" t="str">
        <f>_xlfn.IFNA(IF(IF($AH769=AN$5,VLOOKUP(AI769,buff!$K:$L,2,FALSE),"")=0,"",IF($AH769=AN$5,VLOOKUP(AI769,buff!$K:$L,2,FALSE),"")),"")</f>
        <v>2:100:2:0</v>
      </c>
      <c r="AO769" s="6" t="str">
        <f>_xlfn.IFNA(IF(IF($AH769=AO$5,VLOOKUP(AJ769,buff!$K:$L,2,FALSE),"")=0,"",IF($AH769=AO$5,VLOOKUP(AJ769,buff!$K:$L,2,FALSE),"")),"")</f>
        <v/>
      </c>
      <c r="AP769" s="6" t="str">
        <f>_xlfn.IFNA(IF(IF($AH769=AP$5,VLOOKUP(AK769,buff!$K:$L,2,FALSE),"")=0,"",IF($AH769=AP$5,VLOOKUP(AK769,buff!$K:$L,2,FALSE),"")),"")</f>
        <v/>
      </c>
      <c r="AQ769" s="6" t="str">
        <f>_xlfn.IFNA(IF(IF($AH769=AQ$5,VLOOKUP(AL769,buff!$K:$L,2,FALSE),"")=0,"",IF($AH769=AQ$5,VLOOKUP(AL769,buff!$K:$L,2,FALSE),"")),"")</f>
        <v/>
      </c>
      <c r="AR769" s="6" t="str">
        <f>_xlfn.IFNA(IF(IF($AH769=AR$5,VLOOKUP(AM769,buff!$K:$L,2,FALSE),"")=0,"",IF($AH769=AR$5,VLOOKUP(AM769,buff!$K:$L,2,FALSE),"")),"")</f>
        <v/>
      </c>
      <c r="AS769" s="6" t="str">
        <f>_xlfn.IFNA(IF(IF($AH769=AS$5,VLOOKUP(AI769,buff!$K:$L,2,FALSE),"")=0,"",IF($AH769=AS$5,VLOOKUP(AI769,buff!$K:$L,2,FALSE),"")),"")</f>
        <v/>
      </c>
      <c r="AT769" s="6" t="str">
        <f>_xlfn.IFNA(IF(IF($AH769=AT$5,VLOOKUP(AJ769,buff!$K:$L,2,FALSE),"")=0,"",IF($AH769=AT$5,VLOOKUP(AJ769,buff!$K:$L,2,FALSE),"")),"")</f>
        <v/>
      </c>
      <c r="AU769" s="6" t="str">
        <f>_xlfn.IFNA(IF(IF($AH769=AU$5,VLOOKUP(AK769,buff!$K:$L,2,FALSE),"")=0,"",IF($AH769=AU$5,VLOOKUP(AK769,buff!$K:$L,2,FALSE),"")),"")</f>
        <v/>
      </c>
      <c r="AV769" s="6" t="str">
        <f>_xlfn.IFNA(IF(IF($AH769=AV$5,VLOOKUP(AL769,buff!$K:$L,2,FALSE),"")=0,"",IF($AH769=AV$5,VLOOKUP(AL769,buff!$K:$L,2,FALSE),"")),"")</f>
        <v/>
      </c>
      <c r="AW769" s="6" t="str">
        <f>_xlfn.IFNA(IF(IF($AH769=AW$5,VLOOKUP(AM769,buff!$K:$L,2,FALSE),"")=0,"",IF($AH769=AW$5,VLOOKUP(AM769,buff!$K:$L,2,FALSE),"")),"")</f>
        <v/>
      </c>
      <c r="AX769" s="6">
        <f>VLOOKUP(AI769,buff!K:P,6,FALSE)</f>
        <v>0</v>
      </c>
      <c r="AY769">
        <f t="shared" si="210"/>
        <v>0</v>
      </c>
      <c r="AZ769">
        <f t="shared" si="210"/>
        <v>0</v>
      </c>
      <c r="BA769">
        <f t="shared" si="211"/>
        <v>3</v>
      </c>
      <c r="BB769">
        <f t="shared" si="212"/>
        <v>2</v>
      </c>
    </row>
    <row r="770" spans="1:54" x14ac:dyDescent="0.15">
      <c r="A770" t="str">
        <f t="shared" si="201"/>
        <v>玄法主动技能3等级4</v>
      </c>
      <c r="B770" s="8">
        <v>764</v>
      </c>
      <c r="C770" s="8" t="str">
        <f>VLOOKUP(G770,角色!A:B,2,FALSE)</f>
        <v>玄法</v>
      </c>
      <c r="D770" s="8" t="str">
        <f t="shared" si="207"/>
        <v>主动技能3</v>
      </c>
      <c r="E770" s="8">
        <f t="shared" si="202"/>
        <v>4</v>
      </c>
      <c r="F770" s="8">
        <f t="shared" si="203"/>
        <v>3</v>
      </c>
      <c r="G770" s="8">
        <f t="shared" si="204"/>
        <v>13</v>
      </c>
      <c r="H770" s="4" t="s">
        <v>474</v>
      </c>
      <c r="I770" s="24" t="str">
        <f t="shared" si="217"/>
        <v>对敌方单体造成150%攻击力（+367）点伤害。并附带眩晕。</v>
      </c>
      <c r="J770" s="4" t="s">
        <v>305</v>
      </c>
      <c r="K770" s="1" t="s">
        <v>103</v>
      </c>
      <c r="L770" s="4" t="s">
        <v>107</v>
      </c>
      <c r="M770" s="4"/>
      <c r="N770" s="4">
        <v>100</v>
      </c>
      <c r="O770" s="4"/>
      <c r="T770" s="6" t="str">
        <f t="shared" si="205"/>
        <v>2:100:2:0</v>
      </c>
      <c r="U770" s="6" t="str">
        <f t="shared" si="206"/>
        <v/>
      </c>
      <c r="Y770">
        <f t="shared" si="215"/>
        <v>100</v>
      </c>
      <c r="Z770">
        <v>150</v>
      </c>
      <c r="AA770" s="23">
        <v>50</v>
      </c>
      <c r="AB770" s="23">
        <f>INT(VLOOKUP(VLOOKUP($C770,角色技能升级比率表!$B:$C,2,FALSE),角色属性概况!E:F,2,FALSE)*VLOOKUP(E770,角色属性概况!I:M,3,FALSE)*AA770/100)</f>
        <v>367</v>
      </c>
      <c r="AE770">
        <v>0</v>
      </c>
      <c r="AF770" s="23">
        <f t="shared" si="208"/>
        <v>3</v>
      </c>
      <c r="AG770" s="23">
        <f t="shared" si="209"/>
        <v>2</v>
      </c>
      <c r="AH770" t="s">
        <v>118</v>
      </c>
      <c r="AI770" t="s">
        <v>1557</v>
      </c>
      <c r="AN770" s="6" t="str">
        <f>_xlfn.IFNA(IF(IF($AH770=AN$5,VLOOKUP(AI770,buff!$K:$L,2,FALSE),"")=0,"",IF($AH770=AN$5,VLOOKUP(AI770,buff!$K:$L,2,FALSE),"")),"")</f>
        <v>2:100:2:0</v>
      </c>
      <c r="AO770" s="6" t="str">
        <f>_xlfn.IFNA(IF(IF($AH770=AO$5,VLOOKUP(AJ770,buff!$K:$L,2,FALSE),"")=0,"",IF($AH770=AO$5,VLOOKUP(AJ770,buff!$K:$L,2,FALSE),"")),"")</f>
        <v/>
      </c>
      <c r="AP770" s="6" t="str">
        <f>_xlfn.IFNA(IF(IF($AH770=AP$5,VLOOKUP(AK770,buff!$K:$L,2,FALSE),"")=0,"",IF($AH770=AP$5,VLOOKUP(AK770,buff!$K:$L,2,FALSE),"")),"")</f>
        <v/>
      </c>
      <c r="AQ770" s="6" t="str">
        <f>_xlfn.IFNA(IF(IF($AH770=AQ$5,VLOOKUP(AL770,buff!$K:$L,2,FALSE),"")=0,"",IF($AH770=AQ$5,VLOOKUP(AL770,buff!$K:$L,2,FALSE),"")),"")</f>
        <v/>
      </c>
      <c r="AR770" s="6" t="str">
        <f>_xlfn.IFNA(IF(IF($AH770=AR$5,VLOOKUP(AM770,buff!$K:$L,2,FALSE),"")=0,"",IF($AH770=AR$5,VLOOKUP(AM770,buff!$K:$L,2,FALSE),"")),"")</f>
        <v/>
      </c>
      <c r="AS770" s="6" t="str">
        <f>_xlfn.IFNA(IF(IF($AH770=AS$5,VLOOKUP(AI770,buff!$K:$L,2,FALSE),"")=0,"",IF($AH770=AS$5,VLOOKUP(AI770,buff!$K:$L,2,FALSE),"")),"")</f>
        <v/>
      </c>
      <c r="AT770" s="6" t="str">
        <f>_xlfn.IFNA(IF(IF($AH770=AT$5,VLOOKUP(AJ770,buff!$K:$L,2,FALSE),"")=0,"",IF($AH770=AT$5,VLOOKUP(AJ770,buff!$K:$L,2,FALSE),"")),"")</f>
        <v/>
      </c>
      <c r="AU770" s="6" t="str">
        <f>_xlfn.IFNA(IF(IF($AH770=AU$5,VLOOKUP(AK770,buff!$K:$L,2,FALSE),"")=0,"",IF($AH770=AU$5,VLOOKUP(AK770,buff!$K:$L,2,FALSE),"")),"")</f>
        <v/>
      </c>
      <c r="AV770" s="6" t="str">
        <f>_xlfn.IFNA(IF(IF($AH770=AV$5,VLOOKUP(AL770,buff!$K:$L,2,FALSE),"")=0,"",IF($AH770=AV$5,VLOOKUP(AL770,buff!$K:$L,2,FALSE),"")),"")</f>
        <v/>
      </c>
      <c r="AW770" s="6" t="str">
        <f>_xlfn.IFNA(IF(IF($AH770=AW$5,VLOOKUP(AM770,buff!$K:$L,2,FALSE),"")=0,"",IF($AH770=AW$5,VLOOKUP(AM770,buff!$K:$L,2,FALSE),"")),"")</f>
        <v/>
      </c>
      <c r="AX770" s="6">
        <f>VLOOKUP(AI770,buff!K:P,6,FALSE)</f>
        <v>0</v>
      </c>
      <c r="AY770">
        <f t="shared" si="210"/>
        <v>0</v>
      </c>
      <c r="AZ770">
        <f t="shared" si="210"/>
        <v>0</v>
      </c>
      <c r="BA770">
        <f t="shared" si="211"/>
        <v>3</v>
      </c>
      <c r="BB770">
        <f t="shared" si="212"/>
        <v>2</v>
      </c>
    </row>
    <row r="771" spans="1:54" x14ac:dyDescent="0.15">
      <c r="A771" t="str">
        <f t="shared" si="201"/>
        <v>玄法主动技能3等级5</v>
      </c>
      <c r="B771" s="8">
        <v>765</v>
      </c>
      <c r="C771" s="8" t="str">
        <f>VLOOKUP(G771,角色!A:B,2,FALSE)</f>
        <v>玄法</v>
      </c>
      <c r="D771" s="8" t="str">
        <f t="shared" si="207"/>
        <v>主动技能3</v>
      </c>
      <c r="E771" s="8">
        <f t="shared" si="202"/>
        <v>5</v>
      </c>
      <c r="F771" s="8">
        <f t="shared" si="203"/>
        <v>3</v>
      </c>
      <c r="G771" s="8">
        <f t="shared" si="204"/>
        <v>13</v>
      </c>
      <c r="H771" s="4" t="s">
        <v>474</v>
      </c>
      <c r="I771" s="24" t="str">
        <f t="shared" si="217"/>
        <v>对敌方单体造成150%攻击力（+452）点伤害。并附带眩晕。</v>
      </c>
      <c r="J771" s="4" t="s">
        <v>305</v>
      </c>
      <c r="K771" s="1" t="s">
        <v>103</v>
      </c>
      <c r="L771" s="4" t="s">
        <v>107</v>
      </c>
      <c r="M771" s="4"/>
      <c r="N771" s="4">
        <v>100</v>
      </c>
      <c r="O771" s="4"/>
      <c r="T771" s="6" t="str">
        <f t="shared" si="205"/>
        <v>2:100:2:0</v>
      </c>
      <c r="U771" s="6" t="str">
        <f t="shared" si="206"/>
        <v/>
      </c>
      <c r="Y771">
        <f t="shared" si="215"/>
        <v>100</v>
      </c>
      <c r="Z771">
        <v>150</v>
      </c>
      <c r="AA771" s="23">
        <v>50</v>
      </c>
      <c r="AB771" s="23">
        <f>INT(VLOOKUP(VLOOKUP($C771,角色技能升级比率表!$B:$C,2,FALSE),角色属性概况!E:F,2,FALSE)*VLOOKUP(E771,角色属性概况!I:M,3,FALSE)*AA771/100)</f>
        <v>452</v>
      </c>
      <c r="AE771">
        <v>0</v>
      </c>
      <c r="AF771" s="23">
        <f t="shared" si="208"/>
        <v>3</v>
      </c>
      <c r="AG771" s="23">
        <f t="shared" si="209"/>
        <v>2</v>
      </c>
      <c r="AH771" t="s">
        <v>118</v>
      </c>
      <c r="AI771" t="s">
        <v>1557</v>
      </c>
      <c r="AN771" s="6" t="str">
        <f>_xlfn.IFNA(IF(IF($AH771=AN$5,VLOOKUP(AI771,buff!$K:$L,2,FALSE),"")=0,"",IF($AH771=AN$5,VLOOKUP(AI771,buff!$K:$L,2,FALSE),"")),"")</f>
        <v>2:100:2:0</v>
      </c>
      <c r="AO771" s="6" t="str">
        <f>_xlfn.IFNA(IF(IF($AH771=AO$5,VLOOKUP(AJ771,buff!$K:$L,2,FALSE),"")=0,"",IF($AH771=AO$5,VLOOKUP(AJ771,buff!$K:$L,2,FALSE),"")),"")</f>
        <v/>
      </c>
      <c r="AP771" s="6" t="str">
        <f>_xlfn.IFNA(IF(IF($AH771=AP$5,VLOOKUP(AK771,buff!$K:$L,2,FALSE),"")=0,"",IF($AH771=AP$5,VLOOKUP(AK771,buff!$K:$L,2,FALSE),"")),"")</f>
        <v/>
      </c>
      <c r="AQ771" s="6" t="str">
        <f>_xlfn.IFNA(IF(IF($AH771=AQ$5,VLOOKUP(AL771,buff!$K:$L,2,FALSE),"")=0,"",IF($AH771=AQ$5,VLOOKUP(AL771,buff!$K:$L,2,FALSE),"")),"")</f>
        <v/>
      </c>
      <c r="AR771" s="6" t="str">
        <f>_xlfn.IFNA(IF(IF($AH771=AR$5,VLOOKUP(AM771,buff!$K:$L,2,FALSE),"")=0,"",IF($AH771=AR$5,VLOOKUP(AM771,buff!$K:$L,2,FALSE),"")),"")</f>
        <v/>
      </c>
      <c r="AS771" s="6" t="str">
        <f>_xlfn.IFNA(IF(IF($AH771=AS$5,VLOOKUP(AI771,buff!$K:$L,2,FALSE),"")=0,"",IF($AH771=AS$5,VLOOKUP(AI771,buff!$K:$L,2,FALSE),"")),"")</f>
        <v/>
      </c>
      <c r="AT771" s="6" t="str">
        <f>_xlfn.IFNA(IF(IF($AH771=AT$5,VLOOKUP(AJ771,buff!$K:$L,2,FALSE),"")=0,"",IF($AH771=AT$5,VLOOKUP(AJ771,buff!$K:$L,2,FALSE),"")),"")</f>
        <v/>
      </c>
      <c r="AU771" s="6" t="str">
        <f>_xlfn.IFNA(IF(IF($AH771=AU$5,VLOOKUP(AK771,buff!$K:$L,2,FALSE),"")=0,"",IF($AH771=AU$5,VLOOKUP(AK771,buff!$K:$L,2,FALSE),"")),"")</f>
        <v/>
      </c>
      <c r="AV771" s="6" t="str">
        <f>_xlfn.IFNA(IF(IF($AH771=AV$5,VLOOKUP(AL771,buff!$K:$L,2,FALSE),"")=0,"",IF($AH771=AV$5,VLOOKUP(AL771,buff!$K:$L,2,FALSE),"")),"")</f>
        <v/>
      </c>
      <c r="AW771" s="6" t="str">
        <f>_xlfn.IFNA(IF(IF($AH771=AW$5,VLOOKUP(AM771,buff!$K:$L,2,FALSE),"")=0,"",IF($AH771=AW$5,VLOOKUP(AM771,buff!$K:$L,2,FALSE),"")),"")</f>
        <v/>
      </c>
      <c r="AX771" s="6">
        <f>VLOOKUP(AI771,buff!K:P,6,FALSE)</f>
        <v>0</v>
      </c>
      <c r="AY771">
        <f t="shared" si="210"/>
        <v>0</v>
      </c>
      <c r="AZ771">
        <f t="shared" si="210"/>
        <v>0</v>
      </c>
      <c r="BA771">
        <f t="shared" si="211"/>
        <v>3</v>
      </c>
      <c r="BB771">
        <f t="shared" si="212"/>
        <v>2</v>
      </c>
    </row>
    <row r="772" spans="1:54" x14ac:dyDescent="0.15">
      <c r="A772" t="str">
        <f t="shared" si="201"/>
        <v>玄法主动技能3等级6</v>
      </c>
      <c r="B772" s="8">
        <v>766</v>
      </c>
      <c r="C772" s="8" t="str">
        <f>VLOOKUP(G772,角色!A:B,2,FALSE)</f>
        <v>玄法</v>
      </c>
      <c r="D772" s="8" t="str">
        <f t="shared" si="207"/>
        <v>主动技能3</v>
      </c>
      <c r="E772" s="8">
        <f t="shared" si="202"/>
        <v>6</v>
      </c>
      <c r="F772" s="8">
        <f t="shared" si="203"/>
        <v>3</v>
      </c>
      <c r="G772" s="8">
        <f t="shared" si="204"/>
        <v>13</v>
      </c>
      <c r="H772" s="4" t="s">
        <v>474</v>
      </c>
      <c r="I772" s="24" t="str">
        <f t="shared" si="217"/>
        <v>对敌方单体造成150%攻击力（+557）点伤害。并附带眩晕。</v>
      </c>
      <c r="J772" s="4" t="s">
        <v>305</v>
      </c>
      <c r="K772" s="1" t="s">
        <v>103</v>
      </c>
      <c r="L772" s="4" t="s">
        <v>107</v>
      </c>
      <c r="M772" s="4"/>
      <c r="N772" s="4">
        <v>100</v>
      </c>
      <c r="O772" s="4"/>
      <c r="T772" s="6" t="str">
        <f t="shared" si="205"/>
        <v>2:100:2:0</v>
      </c>
      <c r="U772" s="6" t="str">
        <f t="shared" si="206"/>
        <v/>
      </c>
      <c r="Y772">
        <f t="shared" si="215"/>
        <v>100</v>
      </c>
      <c r="Z772">
        <v>150</v>
      </c>
      <c r="AA772" s="23">
        <v>50</v>
      </c>
      <c r="AB772" s="23">
        <f>INT(VLOOKUP(VLOOKUP($C772,角色技能升级比率表!$B:$C,2,FALSE),角色属性概况!E:F,2,FALSE)*VLOOKUP(E772,角色属性概况!I:M,3,FALSE)*AA772/100)</f>
        <v>557</v>
      </c>
      <c r="AE772">
        <v>0</v>
      </c>
      <c r="AF772" s="23">
        <f t="shared" si="208"/>
        <v>3</v>
      </c>
      <c r="AG772" s="23">
        <f t="shared" si="209"/>
        <v>2</v>
      </c>
      <c r="AH772" t="s">
        <v>118</v>
      </c>
      <c r="AI772" t="s">
        <v>1557</v>
      </c>
      <c r="AN772" s="6" t="str">
        <f>_xlfn.IFNA(IF(IF($AH772=AN$5,VLOOKUP(AI772,buff!$K:$L,2,FALSE),"")=0,"",IF($AH772=AN$5,VLOOKUP(AI772,buff!$K:$L,2,FALSE),"")),"")</f>
        <v>2:100:2:0</v>
      </c>
      <c r="AO772" s="6" t="str">
        <f>_xlfn.IFNA(IF(IF($AH772=AO$5,VLOOKUP(AJ772,buff!$K:$L,2,FALSE),"")=0,"",IF($AH772=AO$5,VLOOKUP(AJ772,buff!$K:$L,2,FALSE),"")),"")</f>
        <v/>
      </c>
      <c r="AP772" s="6" t="str">
        <f>_xlfn.IFNA(IF(IF($AH772=AP$5,VLOOKUP(AK772,buff!$K:$L,2,FALSE),"")=0,"",IF($AH772=AP$5,VLOOKUP(AK772,buff!$K:$L,2,FALSE),"")),"")</f>
        <v/>
      </c>
      <c r="AQ772" s="6" t="str">
        <f>_xlfn.IFNA(IF(IF($AH772=AQ$5,VLOOKUP(AL772,buff!$K:$L,2,FALSE),"")=0,"",IF($AH772=AQ$5,VLOOKUP(AL772,buff!$K:$L,2,FALSE),"")),"")</f>
        <v/>
      </c>
      <c r="AR772" s="6" t="str">
        <f>_xlfn.IFNA(IF(IF($AH772=AR$5,VLOOKUP(AM772,buff!$K:$L,2,FALSE),"")=0,"",IF($AH772=AR$5,VLOOKUP(AM772,buff!$K:$L,2,FALSE),"")),"")</f>
        <v/>
      </c>
      <c r="AS772" s="6" t="str">
        <f>_xlfn.IFNA(IF(IF($AH772=AS$5,VLOOKUP(AI772,buff!$K:$L,2,FALSE),"")=0,"",IF($AH772=AS$5,VLOOKUP(AI772,buff!$K:$L,2,FALSE),"")),"")</f>
        <v/>
      </c>
      <c r="AT772" s="6" t="str">
        <f>_xlfn.IFNA(IF(IF($AH772=AT$5,VLOOKUP(AJ772,buff!$K:$L,2,FALSE),"")=0,"",IF($AH772=AT$5,VLOOKUP(AJ772,buff!$K:$L,2,FALSE),"")),"")</f>
        <v/>
      </c>
      <c r="AU772" s="6" t="str">
        <f>_xlfn.IFNA(IF(IF($AH772=AU$5,VLOOKUP(AK772,buff!$K:$L,2,FALSE),"")=0,"",IF($AH772=AU$5,VLOOKUP(AK772,buff!$K:$L,2,FALSE),"")),"")</f>
        <v/>
      </c>
      <c r="AV772" s="6" t="str">
        <f>_xlfn.IFNA(IF(IF($AH772=AV$5,VLOOKUP(AL772,buff!$K:$L,2,FALSE),"")=0,"",IF($AH772=AV$5,VLOOKUP(AL772,buff!$K:$L,2,FALSE),"")),"")</f>
        <v/>
      </c>
      <c r="AW772" s="6" t="str">
        <f>_xlfn.IFNA(IF(IF($AH772=AW$5,VLOOKUP(AM772,buff!$K:$L,2,FALSE),"")=0,"",IF($AH772=AW$5,VLOOKUP(AM772,buff!$K:$L,2,FALSE),"")),"")</f>
        <v/>
      </c>
      <c r="AX772" s="6">
        <f>VLOOKUP(AI772,buff!K:P,6,FALSE)</f>
        <v>0</v>
      </c>
      <c r="AY772">
        <f t="shared" si="210"/>
        <v>0</v>
      </c>
      <c r="AZ772">
        <f t="shared" si="210"/>
        <v>0</v>
      </c>
      <c r="BA772">
        <f t="shared" si="211"/>
        <v>3</v>
      </c>
      <c r="BB772">
        <f t="shared" si="212"/>
        <v>2</v>
      </c>
    </row>
    <row r="773" spans="1:54" x14ac:dyDescent="0.15">
      <c r="A773" t="str">
        <f t="shared" si="201"/>
        <v>玄法主动技能3等级7</v>
      </c>
      <c r="B773" s="8">
        <v>767</v>
      </c>
      <c r="C773" s="8" t="str">
        <f>VLOOKUP(G773,角色!A:B,2,FALSE)</f>
        <v>玄法</v>
      </c>
      <c r="D773" s="8" t="str">
        <f t="shared" si="207"/>
        <v>主动技能3</v>
      </c>
      <c r="E773" s="8">
        <f t="shared" si="202"/>
        <v>7</v>
      </c>
      <c r="F773" s="8">
        <f t="shared" si="203"/>
        <v>3</v>
      </c>
      <c r="G773" s="8">
        <f t="shared" si="204"/>
        <v>13</v>
      </c>
      <c r="H773" s="4" t="s">
        <v>474</v>
      </c>
      <c r="I773" s="24" t="str">
        <f t="shared" si="217"/>
        <v>对敌方单体造成150%攻击力（+686）点伤害。并附带眩晕。</v>
      </c>
      <c r="J773" s="4" t="s">
        <v>305</v>
      </c>
      <c r="K773" s="1" t="s">
        <v>103</v>
      </c>
      <c r="L773" s="4" t="s">
        <v>107</v>
      </c>
      <c r="M773" s="4"/>
      <c r="N773" s="4">
        <v>100</v>
      </c>
      <c r="O773" s="4"/>
      <c r="T773" s="6" t="str">
        <f t="shared" si="205"/>
        <v>2:100:2:0</v>
      </c>
      <c r="U773" s="6" t="str">
        <f t="shared" si="206"/>
        <v/>
      </c>
      <c r="Y773">
        <f t="shared" si="215"/>
        <v>100</v>
      </c>
      <c r="Z773">
        <v>150</v>
      </c>
      <c r="AA773" s="23">
        <v>50</v>
      </c>
      <c r="AB773" s="23">
        <f>INT(VLOOKUP(VLOOKUP($C773,角色技能升级比率表!$B:$C,2,FALSE),角色属性概况!E:F,2,FALSE)*VLOOKUP(E773,角色属性概况!I:M,3,FALSE)*AA773/100)</f>
        <v>686</v>
      </c>
      <c r="AE773">
        <v>0</v>
      </c>
      <c r="AF773" s="23">
        <f t="shared" si="208"/>
        <v>3</v>
      </c>
      <c r="AG773" s="23">
        <f t="shared" si="209"/>
        <v>2</v>
      </c>
      <c r="AH773" t="s">
        <v>118</v>
      </c>
      <c r="AI773" t="s">
        <v>1557</v>
      </c>
      <c r="AN773" s="6" t="str">
        <f>_xlfn.IFNA(IF(IF($AH773=AN$5,VLOOKUP(AI773,buff!$K:$L,2,FALSE),"")=0,"",IF($AH773=AN$5,VLOOKUP(AI773,buff!$K:$L,2,FALSE),"")),"")</f>
        <v>2:100:2:0</v>
      </c>
      <c r="AO773" s="6" t="str">
        <f>_xlfn.IFNA(IF(IF($AH773=AO$5,VLOOKUP(AJ773,buff!$K:$L,2,FALSE),"")=0,"",IF($AH773=AO$5,VLOOKUP(AJ773,buff!$K:$L,2,FALSE),"")),"")</f>
        <v/>
      </c>
      <c r="AP773" s="6" t="str">
        <f>_xlfn.IFNA(IF(IF($AH773=AP$5,VLOOKUP(AK773,buff!$K:$L,2,FALSE),"")=0,"",IF($AH773=AP$5,VLOOKUP(AK773,buff!$K:$L,2,FALSE),"")),"")</f>
        <v/>
      </c>
      <c r="AQ773" s="6" t="str">
        <f>_xlfn.IFNA(IF(IF($AH773=AQ$5,VLOOKUP(AL773,buff!$K:$L,2,FALSE),"")=0,"",IF($AH773=AQ$5,VLOOKUP(AL773,buff!$K:$L,2,FALSE),"")),"")</f>
        <v/>
      </c>
      <c r="AR773" s="6" t="str">
        <f>_xlfn.IFNA(IF(IF($AH773=AR$5,VLOOKUP(AM773,buff!$K:$L,2,FALSE),"")=0,"",IF($AH773=AR$5,VLOOKUP(AM773,buff!$K:$L,2,FALSE),"")),"")</f>
        <v/>
      </c>
      <c r="AS773" s="6" t="str">
        <f>_xlfn.IFNA(IF(IF($AH773=AS$5,VLOOKUP(AI773,buff!$K:$L,2,FALSE),"")=0,"",IF($AH773=AS$5,VLOOKUP(AI773,buff!$K:$L,2,FALSE),"")),"")</f>
        <v/>
      </c>
      <c r="AT773" s="6" t="str">
        <f>_xlfn.IFNA(IF(IF($AH773=AT$5,VLOOKUP(AJ773,buff!$K:$L,2,FALSE),"")=0,"",IF($AH773=AT$5,VLOOKUP(AJ773,buff!$K:$L,2,FALSE),"")),"")</f>
        <v/>
      </c>
      <c r="AU773" s="6" t="str">
        <f>_xlfn.IFNA(IF(IF($AH773=AU$5,VLOOKUP(AK773,buff!$K:$L,2,FALSE),"")=0,"",IF($AH773=AU$5,VLOOKUP(AK773,buff!$K:$L,2,FALSE),"")),"")</f>
        <v/>
      </c>
      <c r="AV773" s="6" t="str">
        <f>_xlfn.IFNA(IF(IF($AH773=AV$5,VLOOKUP(AL773,buff!$K:$L,2,FALSE),"")=0,"",IF($AH773=AV$5,VLOOKUP(AL773,buff!$K:$L,2,FALSE),"")),"")</f>
        <v/>
      </c>
      <c r="AW773" s="6" t="str">
        <f>_xlfn.IFNA(IF(IF($AH773=AW$5,VLOOKUP(AM773,buff!$K:$L,2,FALSE),"")=0,"",IF($AH773=AW$5,VLOOKUP(AM773,buff!$K:$L,2,FALSE),"")),"")</f>
        <v/>
      </c>
      <c r="AX773" s="6">
        <f>VLOOKUP(AI773,buff!K:P,6,FALSE)</f>
        <v>0</v>
      </c>
      <c r="AY773">
        <f t="shared" si="210"/>
        <v>0</v>
      </c>
      <c r="AZ773">
        <f t="shared" si="210"/>
        <v>0</v>
      </c>
      <c r="BA773">
        <f t="shared" si="211"/>
        <v>3</v>
      </c>
      <c r="BB773">
        <f t="shared" si="212"/>
        <v>2</v>
      </c>
    </row>
    <row r="774" spans="1:54" x14ac:dyDescent="0.15">
      <c r="A774" t="str">
        <f t="shared" ref="A774:A837" si="218">C774&amp;D774&amp;$E$6&amp;E774</f>
        <v>玄法主动技能3等级8</v>
      </c>
      <c r="B774" s="8">
        <v>768</v>
      </c>
      <c r="C774" s="8" t="str">
        <f>VLOOKUP(G774,角色!A:B,2,FALSE)</f>
        <v>玄法</v>
      </c>
      <c r="D774" s="8" t="str">
        <f t="shared" si="207"/>
        <v>主动技能3</v>
      </c>
      <c r="E774" s="8">
        <f t="shared" ref="E774:E837" si="219">IF(E773=E$5,1,E773+1)</f>
        <v>8</v>
      </c>
      <c r="F774" s="8">
        <f t="shared" ref="F774:F837" si="220">IF(E774=1,IF(F773=$F$5,1,F773+1),F773)</f>
        <v>3</v>
      </c>
      <c r="G774" s="8">
        <f t="shared" ref="G774:G837" si="221">IF((F774=1)*(E774=1),G773+1,G773)</f>
        <v>13</v>
      </c>
      <c r="H774" s="4" t="s">
        <v>474</v>
      </c>
      <c r="I774" s="24" t="str">
        <f t="shared" si="217"/>
        <v>对敌方单体造成150%攻击力（+844）点伤害。并附带眩晕。</v>
      </c>
      <c r="J774" s="4" t="s">
        <v>305</v>
      </c>
      <c r="K774" s="1" t="s">
        <v>103</v>
      </c>
      <c r="L774" s="4" t="s">
        <v>107</v>
      </c>
      <c r="M774" s="4"/>
      <c r="N774" s="4">
        <v>100</v>
      </c>
      <c r="O774" s="4"/>
      <c r="T774" s="6" t="str">
        <f t="shared" ref="T774:T837" si="222">IF(AN774="","",AN774)&amp;IF(AO774="","","|"&amp;AO774)&amp;IF(AP774="","","|"&amp;AP774)&amp;IF(AQ774="","","|"&amp;AQ774)&amp;IF(AR774="","","|"&amp;AR774)</f>
        <v>2:100:2:0</v>
      </c>
      <c r="U774" s="6" t="str">
        <f t="shared" ref="U774:U837" si="223">IF(AS774="","",AS774)&amp;IF(AT774="","","|"&amp;AT774)&amp;IF(AU774="","","|"&amp;AU774)&amp;IF(AV774="","","|"&amp;AV774)&amp;IF(AW774="","","|"&amp;AW774)</f>
        <v/>
      </c>
      <c r="Y774">
        <f t="shared" si="215"/>
        <v>100</v>
      </c>
      <c r="Z774">
        <v>150</v>
      </c>
      <c r="AA774" s="23">
        <v>50</v>
      </c>
      <c r="AB774" s="23">
        <f>INT(VLOOKUP(VLOOKUP($C774,角色技能升级比率表!$B:$C,2,FALSE),角色属性概况!E:F,2,FALSE)*VLOOKUP(E774,角色属性概况!I:M,3,FALSE)*AA774/100)</f>
        <v>844</v>
      </c>
      <c r="AE774">
        <v>0</v>
      </c>
      <c r="AF774" s="23">
        <f t="shared" si="208"/>
        <v>3</v>
      </c>
      <c r="AG774" s="23">
        <f t="shared" si="209"/>
        <v>2</v>
      </c>
      <c r="AH774" t="s">
        <v>118</v>
      </c>
      <c r="AI774" t="s">
        <v>1557</v>
      </c>
      <c r="AN774" s="6" t="str">
        <f>_xlfn.IFNA(IF(IF($AH774=AN$5,VLOOKUP(AI774,buff!$K:$L,2,FALSE),"")=0,"",IF($AH774=AN$5,VLOOKUP(AI774,buff!$K:$L,2,FALSE),"")),"")</f>
        <v>2:100:2:0</v>
      </c>
      <c r="AO774" s="6" t="str">
        <f>_xlfn.IFNA(IF(IF($AH774=AO$5,VLOOKUP(AJ774,buff!$K:$L,2,FALSE),"")=0,"",IF($AH774=AO$5,VLOOKUP(AJ774,buff!$K:$L,2,FALSE),"")),"")</f>
        <v/>
      </c>
      <c r="AP774" s="6" t="str">
        <f>_xlfn.IFNA(IF(IF($AH774=AP$5,VLOOKUP(AK774,buff!$K:$L,2,FALSE),"")=0,"",IF($AH774=AP$5,VLOOKUP(AK774,buff!$K:$L,2,FALSE),"")),"")</f>
        <v/>
      </c>
      <c r="AQ774" s="6" t="str">
        <f>_xlfn.IFNA(IF(IF($AH774=AQ$5,VLOOKUP(AL774,buff!$K:$L,2,FALSE),"")=0,"",IF($AH774=AQ$5,VLOOKUP(AL774,buff!$K:$L,2,FALSE),"")),"")</f>
        <v/>
      </c>
      <c r="AR774" s="6" t="str">
        <f>_xlfn.IFNA(IF(IF($AH774=AR$5,VLOOKUP(AM774,buff!$K:$L,2,FALSE),"")=0,"",IF($AH774=AR$5,VLOOKUP(AM774,buff!$K:$L,2,FALSE),"")),"")</f>
        <v/>
      </c>
      <c r="AS774" s="6" t="str">
        <f>_xlfn.IFNA(IF(IF($AH774=AS$5,VLOOKUP(AI774,buff!$K:$L,2,FALSE),"")=0,"",IF($AH774=AS$5,VLOOKUP(AI774,buff!$K:$L,2,FALSE),"")),"")</f>
        <v/>
      </c>
      <c r="AT774" s="6" t="str">
        <f>_xlfn.IFNA(IF(IF($AH774=AT$5,VLOOKUP(AJ774,buff!$K:$L,2,FALSE),"")=0,"",IF($AH774=AT$5,VLOOKUP(AJ774,buff!$K:$L,2,FALSE),"")),"")</f>
        <v/>
      </c>
      <c r="AU774" s="6" t="str">
        <f>_xlfn.IFNA(IF(IF($AH774=AU$5,VLOOKUP(AK774,buff!$K:$L,2,FALSE),"")=0,"",IF($AH774=AU$5,VLOOKUP(AK774,buff!$K:$L,2,FALSE),"")),"")</f>
        <v/>
      </c>
      <c r="AV774" s="6" t="str">
        <f>_xlfn.IFNA(IF(IF($AH774=AV$5,VLOOKUP(AL774,buff!$K:$L,2,FALSE),"")=0,"",IF($AH774=AV$5,VLOOKUP(AL774,buff!$K:$L,2,FALSE),"")),"")</f>
        <v/>
      </c>
      <c r="AW774" s="6" t="str">
        <f>_xlfn.IFNA(IF(IF($AH774=AW$5,VLOOKUP(AM774,buff!$K:$L,2,FALSE),"")=0,"",IF($AH774=AW$5,VLOOKUP(AM774,buff!$K:$L,2,FALSE),"")),"")</f>
        <v/>
      </c>
      <c r="AX774" s="6">
        <f>VLOOKUP(AI774,buff!K:P,6,FALSE)</f>
        <v>0</v>
      </c>
      <c r="AY774">
        <f t="shared" si="210"/>
        <v>0</v>
      </c>
      <c r="AZ774">
        <f t="shared" si="210"/>
        <v>0</v>
      </c>
      <c r="BA774">
        <f t="shared" si="211"/>
        <v>3</v>
      </c>
      <c r="BB774">
        <f t="shared" si="212"/>
        <v>2</v>
      </c>
    </row>
    <row r="775" spans="1:54" x14ac:dyDescent="0.15">
      <c r="A775" t="str">
        <f t="shared" si="218"/>
        <v>玄法主动技能3等级9</v>
      </c>
      <c r="B775" s="8">
        <v>769</v>
      </c>
      <c r="C775" s="8" t="str">
        <f>VLOOKUP(G775,角色!A:B,2,FALSE)</f>
        <v>玄法</v>
      </c>
      <c r="D775" s="8" t="str">
        <f t="shared" si="207"/>
        <v>主动技能3</v>
      </c>
      <c r="E775" s="8">
        <f t="shared" si="219"/>
        <v>9</v>
      </c>
      <c r="F775" s="8">
        <f t="shared" si="220"/>
        <v>3</v>
      </c>
      <c r="G775" s="8">
        <f t="shared" si="221"/>
        <v>13</v>
      </c>
      <c r="H775" s="4" t="s">
        <v>474</v>
      </c>
      <c r="I775" s="24" t="str">
        <f t="shared" si="217"/>
        <v>对敌方单体造成150%攻击力（+1040）点伤害。并附带眩晕。</v>
      </c>
      <c r="J775" s="4" t="s">
        <v>305</v>
      </c>
      <c r="K775" s="1" t="s">
        <v>103</v>
      </c>
      <c r="L775" s="4" t="s">
        <v>107</v>
      </c>
      <c r="M775" s="4"/>
      <c r="N775" s="4">
        <v>100</v>
      </c>
      <c r="O775" s="4"/>
      <c r="T775" s="6" t="str">
        <f t="shared" si="222"/>
        <v>2:100:2:0</v>
      </c>
      <c r="U775" s="6" t="str">
        <f t="shared" si="223"/>
        <v/>
      </c>
      <c r="Y775">
        <f t="shared" si="215"/>
        <v>100</v>
      </c>
      <c r="Z775">
        <v>150</v>
      </c>
      <c r="AA775" s="23">
        <v>50</v>
      </c>
      <c r="AB775" s="23">
        <f>INT(VLOOKUP(VLOOKUP($C775,角色技能升级比率表!$B:$C,2,FALSE),角色属性概况!E:F,2,FALSE)*VLOOKUP(E775,角色属性概况!I:M,3,FALSE)*AA775/100)</f>
        <v>1040</v>
      </c>
      <c r="AE775">
        <v>0</v>
      </c>
      <c r="AF775" s="23">
        <f t="shared" si="208"/>
        <v>3</v>
      </c>
      <c r="AG775" s="23">
        <f t="shared" si="209"/>
        <v>2</v>
      </c>
      <c r="AH775" t="s">
        <v>118</v>
      </c>
      <c r="AI775" t="s">
        <v>1557</v>
      </c>
      <c r="AN775" s="6" t="str">
        <f>_xlfn.IFNA(IF(IF($AH775=AN$5,VLOOKUP(AI775,buff!$K:$L,2,FALSE),"")=0,"",IF($AH775=AN$5,VLOOKUP(AI775,buff!$K:$L,2,FALSE),"")),"")</f>
        <v>2:100:2:0</v>
      </c>
      <c r="AO775" s="6" t="str">
        <f>_xlfn.IFNA(IF(IF($AH775=AO$5,VLOOKUP(AJ775,buff!$K:$L,2,FALSE),"")=0,"",IF($AH775=AO$5,VLOOKUP(AJ775,buff!$K:$L,2,FALSE),"")),"")</f>
        <v/>
      </c>
      <c r="AP775" s="6" t="str">
        <f>_xlfn.IFNA(IF(IF($AH775=AP$5,VLOOKUP(AK775,buff!$K:$L,2,FALSE),"")=0,"",IF($AH775=AP$5,VLOOKUP(AK775,buff!$K:$L,2,FALSE),"")),"")</f>
        <v/>
      </c>
      <c r="AQ775" s="6" t="str">
        <f>_xlfn.IFNA(IF(IF($AH775=AQ$5,VLOOKUP(AL775,buff!$K:$L,2,FALSE),"")=0,"",IF($AH775=AQ$5,VLOOKUP(AL775,buff!$K:$L,2,FALSE),"")),"")</f>
        <v/>
      </c>
      <c r="AR775" s="6" t="str">
        <f>_xlfn.IFNA(IF(IF($AH775=AR$5,VLOOKUP(AM775,buff!$K:$L,2,FALSE),"")=0,"",IF($AH775=AR$5,VLOOKUP(AM775,buff!$K:$L,2,FALSE),"")),"")</f>
        <v/>
      </c>
      <c r="AS775" s="6" t="str">
        <f>_xlfn.IFNA(IF(IF($AH775=AS$5,VLOOKUP(AI775,buff!$K:$L,2,FALSE),"")=0,"",IF($AH775=AS$5,VLOOKUP(AI775,buff!$K:$L,2,FALSE),"")),"")</f>
        <v/>
      </c>
      <c r="AT775" s="6" t="str">
        <f>_xlfn.IFNA(IF(IF($AH775=AT$5,VLOOKUP(AJ775,buff!$K:$L,2,FALSE),"")=0,"",IF($AH775=AT$5,VLOOKUP(AJ775,buff!$K:$L,2,FALSE),"")),"")</f>
        <v/>
      </c>
      <c r="AU775" s="6" t="str">
        <f>_xlfn.IFNA(IF(IF($AH775=AU$5,VLOOKUP(AK775,buff!$K:$L,2,FALSE),"")=0,"",IF($AH775=AU$5,VLOOKUP(AK775,buff!$K:$L,2,FALSE),"")),"")</f>
        <v/>
      </c>
      <c r="AV775" s="6" t="str">
        <f>_xlfn.IFNA(IF(IF($AH775=AV$5,VLOOKUP(AL775,buff!$K:$L,2,FALSE),"")=0,"",IF($AH775=AV$5,VLOOKUP(AL775,buff!$K:$L,2,FALSE),"")),"")</f>
        <v/>
      </c>
      <c r="AW775" s="6" t="str">
        <f>_xlfn.IFNA(IF(IF($AH775=AW$5,VLOOKUP(AM775,buff!$K:$L,2,FALSE),"")=0,"",IF($AH775=AW$5,VLOOKUP(AM775,buff!$K:$L,2,FALSE),"")),"")</f>
        <v/>
      </c>
      <c r="AX775" s="6">
        <f>VLOOKUP(AI775,buff!K:P,6,FALSE)</f>
        <v>0</v>
      </c>
      <c r="AY775">
        <f t="shared" si="210"/>
        <v>0</v>
      </c>
      <c r="AZ775">
        <f t="shared" si="210"/>
        <v>0</v>
      </c>
      <c r="BA775">
        <f t="shared" si="211"/>
        <v>3</v>
      </c>
      <c r="BB775">
        <f t="shared" si="212"/>
        <v>2</v>
      </c>
    </row>
    <row r="776" spans="1:54" x14ac:dyDescent="0.15">
      <c r="A776" t="str">
        <f t="shared" si="218"/>
        <v>玄法主动技能3等级10</v>
      </c>
      <c r="B776" s="8">
        <v>770</v>
      </c>
      <c r="C776" s="8" t="str">
        <f>VLOOKUP(G776,角色!A:B,2,FALSE)</f>
        <v>玄法</v>
      </c>
      <c r="D776" s="8" t="str">
        <f t="shared" ref="D776:D839" si="224">$D$4&amp;F776</f>
        <v>主动技能3</v>
      </c>
      <c r="E776" s="8">
        <f t="shared" si="219"/>
        <v>10</v>
      </c>
      <c r="F776" s="8">
        <f t="shared" si="220"/>
        <v>3</v>
      </c>
      <c r="G776" s="8">
        <f t="shared" si="221"/>
        <v>13</v>
      </c>
      <c r="H776" s="4" t="s">
        <v>474</v>
      </c>
      <c r="I776" s="24" t="str">
        <f t="shared" si="217"/>
        <v>对敌方单体造成150%攻击力（+1280）点伤害。并附带眩晕。</v>
      </c>
      <c r="J776" s="4" t="s">
        <v>305</v>
      </c>
      <c r="K776" s="1" t="s">
        <v>103</v>
      </c>
      <c r="L776" s="4" t="s">
        <v>107</v>
      </c>
      <c r="M776" s="4"/>
      <c r="N776" s="4">
        <v>100</v>
      </c>
      <c r="O776" s="4"/>
      <c r="T776" s="6" t="str">
        <f t="shared" si="222"/>
        <v>2:100:2:0</v>
      </c>
      <c r="U776" s="6" t="str">
        <f t="shared" si="223"/>
        <v/>
      </c>
      <c r="Y776">
        <f t="shared" si="215"/>
        <v>100</v>
      </c>
      <c r="Z776">
        <v>150</v>
      </c>
      <c r="AA776" s="23">
        <v>50</v>
      </c>
      <c r="AB776" s="23">
        <f>INT(VLOOKUP(VLOOKUP($C776,角色技能升级比率表!$B:$C,2,FALSE),角色属性概况!E:F,2,FALSE)*VLOOKUP(E776,角色属性概况!I:M,3,FALSE)*AA776/100)</f>
        <v>1280</v>
      </c>
      <c r="AE776">
        <v>0</v>
      </c>
      <c r="AF776" s="23">
        <f t="shared" ref="AF776:AF839" si="225">BA776</f>
        <v>3</v>
      </c>
      <c r="AG776" s="23">
        <f t="shared" ref="AG776:AG839" si="226">BB776</f>
        <v>2</v>
      </c>
      <c r="AH776" t="s">
        <v>118</v>
      </c>
      <c r="AI776" t="s">
        <v>1557</v>
      </c>
      <c r="AN776" s="6" t="str">
        <f>_xlfn.IFNA(IF(IF($AH776=AN$5,VLOOKUP(AI776,buff!$K:$L,2,FALSE),"")=0,"",IF($AH776=AN$5,VLOOKUP(AI776,buff!$K:$L,2,FALSE),"")),"")</f>
        <v>2:100:2:0</v>
      </c>
      <c r="AO776" s="6" t="str">
        <f>_xlfn.IFNA(IF(IF($AH776=AO$5,VLOOKUP(AJ776,buff!$K:$L,2,FALSE),"")=0,"",IF($AH776=AO$5,VLOOKUP(AJ776,buff!$K:$L,2,FALSE),"")),"")</f>
        <v/>
      </c>
      <c r="AP776" s="6" t="str">
        <f>_xlfn.IFNA(IF(IF($AH776=AP$5,VLOOKUP(AK776,buff!$K:$L,2,FALSE),"")=0,"",IF($AH776=AP$5,VLOOKUP(AK776,buff!$K:$L,2,FALSE),"")),"")</f>
        <v/>
      </c>
      <c r="AQ776" s="6" t="str">
        <f>_xlfn.IFNA(IF(IF($AH776=AQ$5,VLOOKUP(AL776,buff!$K:$L,2,FALSE),"")=0,"",IF($AH776=AQ$5,VLOOKUP(AL776,buff!$K:$L,2,FALSE),"")),"")</f>
        <v/>
      </c>
      <c r="AR776" s="6" t="str">
        <f>_xlfn.IFNA(IF(IF($AH776=AR$5,VLOOKUP(AM776,buff!$K:$L,2,FALSE),"")=0,"",IF($AH776=AR$5,VLOOKUP(AM776,buff!$K:$L,2,FALSE),"")),"")</f>
        <v/>
      </c>
      <c r="AS776" s="6" t="str">
        <f>_xlfn.IFNA(IF(IF($AH776=AS$5,VLOOKUP(AI776,buff!$K:$L,2,FALSE),"")=0,"",IF($AH776=AS$5,VLOOKUP(AI776,buff!$K:$L,2,FALSE),"")),"")</f>
        <v/>
      </c>
      <c r="AT776" s="6" t="str">
        <f>_xlfn.IFNA(IF(IF($AH776=AT$5,VLOOKUP(AJ776,buff!$K:$L,2,FALSE),"")=0,"",IF($AH776=AT$5,VLOOKUP(AJ776,buff!$K:$L,2,FALSE),"")),"")</f>
        <v/>
      </c>
      <c r="AU776" s="6" t="str">
        <f>_xlfn.IFNA(IF(IF($AH776=AU$5,VLOOKUP(AK776,buff!$K:$L,2,FALSE),"")=0,"",IF($AH776=AU$5,VLOOKUP(AK776,buff!$K:$L,2,FALSE),"")),"")</f>
        <v/>
      </c>
      <c r="AV776" s="6" t="str">
        <f>_xlfn.IFNA(IF(IF($AH776=AV$5,VLOOKUP(AL776,buff!$K:$L,2,FALSE),"")=0,"",IF($AH776=AV$5,VLOOKUP(AL776,buff!$K:$L,2,FALSE),"")),"")</f>
        <v/>
      </c>
      <c r="AW776" s="6" t="str">
        <f>_xlfn.IFNA(IF(IF($AH776=AW$5,VLOOKUP(AM776,buff!$K:$L,2,FALSE),"")=0,"",IF($AH776=AW$5,VLOOKUP(AM776,buff!$K:$L,2,FALSE),"")),"")</f>
        <v/>
      </c>
      <c r="AX776" s="6">
        <f>VLOOKUP(AI776,buff!K:P,6,FALSE)</f>
        <v>0</v>
      </c>
      <c r="AY776">
        <f t="shared" ref="AY776:AZ839" si="227">AX776</f>
        <v>0</v>
      </c>
      <c r="AZ776">
        <f t="shared" si="227"/>
        <v>0</v>
      </c>
      <c r="BA776">
        <f t="shared" ref="BA776:BA839" si="228">IF(F776=1,0,IF(F776=2,2,3))</f>
        <v>3</v>
      </c>
      <c r="BB776">
        <f t="shared" ref="BB776:BB839" si="229">IF(F776=1,0,IF(F776=2,1,2))</f>
        <v>2</v>
      </c>
    </row>
    <row r="777" spans="1:54" x14ac:dyDescent="0.15">
      <c r="A777" t="str">
        <f t="shared" si="218"/>
        <v>玄法主动技能3等级11</v>
      </c>
      <c r="B777" s="8">
        <v>771</v>
      </c>
      <c r="C777" s="8" t="str">
        <f>VLOOKUP(G777,角色!A:B,2,FALSE)</f>
        <v>玄法</v>
      </c>
      <c r="D777" s="8" t="str">
        <f t="shared" si="224"/>
        <v>主动技能3</v>
      </c>
      <c r="E777" s="8">
        <f t="shared" si="219"/>
        <v>11</v>
      </c>
      <c r="F777" s="8">
        <f t="shared" si="220"/>
        <v>3</v>
      </c>
      <c r="G777" s="8">
        <f t="shared" si="221"/>
        <v>13</v>
      </c>
      <c r="H777" s="4" t="s">
        <v>474</v>
      </c>
      <c r="I777" s="24" t="str">
        <f t="shared" si="217"/>
        <v>对敌方单体造成150%攻击力（+1576）点伤害。并附带眩晕。</v>
      </c>
      <c r="J777" s="4" t="s">
        <v>305</v>
      </c>
      <c r="K777" s="1" t="s">
        <v>103</v>
      </c>
      <c r="L777" s="4" t="s">
        <v>107</v>
      </c>
      <c r="M777" s="4"/>
      <c r="N777" s="4">
        <v>100</v>
      </c>
      <c r="O777" s="4"/>
      <c r="T777" s="6" t="str">
        <f t="shared" si="222"/>
        <v>2:100:2:0</v>
      </c>
      <c r="U777" s="6" t="str">
        <f t="shared" si="223"/>
        <v/>
      </c>
      <c r="Y777">
        <f t="shared" si="215"/>
        <v>100</v>
      </c>
      <c r="Z777">
        <v>150</v>
      </c>
      <c r="AA777" s="23">
        <v>50</v>
      </c>
      <c r="AB777" s="23">
        <f>INT(VLOOKUP(VLOOKUP($C777,角色技能升级比率表!$B:$C,2,FALSE),角色属性概况!E:F,2,FALSE)*VLOOKUP(E777,角色属性概况!I:M,3,FALSE)*AA777/100)</f>
        <v>1576</v>
      </c>
      <c r="AE777">
        <v>0</v>
      </c>
      <c r="AF777" s="23">
        <f t="shared" si="225"/>
        <v>3</v>
      </c>
      <c r="AG777" s="23">
        <f t="shared" si="226"/>
        <v>2</v>
      </c>
      <c r="AH777" t="s">
        <v>118</v>
      </c>
      <c r="AI777" t="s">
        <v>1557</v>
      </c>
      <c r="AN777" s="6" t="str">
        <f>_xlfn.IFNA(IF(IF($AH777=AN$5,VLOOKUP(AI777,buff!$K:$L,2,FALSE),"")=0,"",IF($AH777=AN$5,VLOOKUP(AI777,buff!$K:$L,2,FALSE),"")),"")</f>
        <v>2:100:2:0</v>
      </c>
      <c r="AO777" s="6" t="str">
        <f>_xlfn.IFNA(IF(IF($AH777=AO$5,VLOOKUP(AJ777,buff!$K:$L,2,FALSE),"")=0,"",IF($AH777=AO$5,VLOOKUP(AJ777,buff!$K:$L,2,FALSE),"")),"")</f>
        <v/>
      </c>
      <c r="AP777" s="6" t="str">
        <f>_xlfn.IFNA(IF(IF($AH777=AP$5,VLOOKUP(AK777,buff!$K:$L,2,FALSE),"")=0,"",IF($AH777=AP$5,VLOOKUP(AK777,buff!$K:$L,2,FALSE),"")),"")</f>
        <v/>
      </c>
      <c r="AQ777" s="6" t="str">
        <f>_xlfn.IFNA(IF(IF($AH777=AQ$5,VLOOKUP(AL777,buff!$K:$L,2,FALSE),"")=0,"",IF($AH777=AQ$5,VLOOKUP(AL777,buff!$K:$L,2,FALSE),"")),"")</f>
        <v/>
      </c>
      <c r="AR777" s="6" t="str">
        <f>_xlfn.IFNA(IF(IF($AH777=AR$5,VLOOKUP(AM777,buff!$K:$L,2,FALSE),"")=0,"",IF($AH777=AR$5,VLOOKUP(AM777,buff!$K:$L,2,FALSE),"")),"")</f>
        <v/>
      </c>
      <c r="AS777" s="6" t="str">
        <f>_xlfn.IFNA(IF(IF($AH777=AS$5,VLOOKUP(AI777,buff!$K:$L,2,FALSE),"")=0,"",IF($AH777=AS$5,VLOOKUP(AI777,buff!$K:$L,2,FALSE),"")),"")</f>
        <v/>
      </c>
      <c r="AT777" s="6" t="str">
        <f>_xlfn.IFNA(IF(IF($AH777=AT$5,VLOOKUP(AJ777,buff!$K:$L,2,FALSE),"")=0,"",IF($AH777=AT$5,VLOOKUP(AJ777,buff!$K:$L,2,FALSE),"")),"")</f>
        <v/>
      </c>
      <c r="AU777" s="6" t="str">
        <f>_xlfn.IFNA(IF(IF($AH777=AU$5,VLOOKUP(AK777,buff!$K:$L,2,FALSE),"")=0,"",IF($AH777=AU$5,VLOOKUP(AK777,buff!$K:$L,2,FALSE),"")),"")</f>
        <v/>
      </c>
      <c r="AV777" s="6" t="str">
        <f>_xlfn.IFNA(IF(IF($AH777=AV$5,VLOOKUP(AL777,buff!$K:$L,2,FALSE),"")=0,"",IF($AH777=AV$5,VLOOKUP(AL777,buff!$K:$L,2,FALSE),"")),"")</f>
        <v/>
      </c>
      <c r="AW777" s="6" t="str">
        <f>_xlfn.IFNA(IF(IF($AH777=AW$5,VLOOKUP(AM777,buff!$K:$L,2,FALSE),"")=0,"",IF($AH777=AW$5,VLOOKUP(AM777,buff!$K:$L,2,FALSE),"")),"")</f>
        <v/>
      </c>
      <c r="AX777" s="6">
        <f>VLOOKUP(AI777,buff!K:P,6,FALSE)</f>
        <v>0</v>
      </c>
      <c r="AY777">
        <f t="shared" si="227"/>
        <v>0</v>
      </c>
      <c r="AZ777">
        <f t="shared" si="227"/>
        <v>0</v>
      </c>
      <c r="BA777">
        <f t="shared" si="228"/>
        <v>3</v>
      </c>
      <c r="BB777">
        <f t="shared" si="229"/>
        <v>2</v>
      </c>
    </row>
    <row r="778" spans="1:54" x14ac:dyDescent="0.15">
      <c r="A778" t="str">
        <f t="shared" si="218"/>
        <v>玄法主动技能3等级12</v>
      </c>
      <c r="B778" s="8">
        <v>772</v>
      </c>
      <c r="C778" s="8" t="str">
        <f>VLOOKUP(G778,角色!A:B,2,FALSE)</f>
        <v>玄法</v>
      </c>
      <c r="D778" s="8" t="str">
        <f t="shared" si="224"/>
        <v>主动技能3</v>
      </c>
      <c r="E778" s="8">
        <f t="shared" si="219"/>
        <v>12</v>
      </c>
      <c r="F778" s="8">
        <f t="shared" si="220"/>
        <v>3</v>
      </c>
      <c r="G778" s="8">
        <f t="shared" si="221"/>
        <v>13</v>
      </c>
      <c r="H778" s="4" t="s">
        <v>474</v>
      </c>
      <c r="I778" s="24" t="str">
        <f t="shared" si="217"/>
        <v>对敌方单体造成150%攻击力（+1941）点伤害。并附带眩晕。</v>
      </c>
      <c r="J778" s="4" t="s">
        <v>305</v>
      </c>
      <c r="K778" s="1" t="s">
        <v>103</v>
      </c>
      <c r="L778" s="4" t="s">
        <v>107</v>
      </c>
      <c r="M778" s="4"/>
      <c r="N778" s="4">
        <v>100</v>
      </c>
      <c r="O778" s="4"/>
      <c r="T778" s="6" t="str">
        <f t="shared" si="222"/>
        <v>2:100:2:0</v>
      </c>
      <c r="U778" s="6" t="str">
        <f t="shared" si="223"/>
        <v/>
      </c>
      <c r="Y778">
        <f t="shared" si="215"/>
        <v>100</v>
      </c>
      <c r="Z778">
        <v>150</v>
      </c>
      <c r="AA778" s="23">
        <v>50</v>
      </c>
      <c r="AB778" s="23">
        <f>INT(VLOOKUP(VLOOKUP($C778,角色技能升级比率表!$B:$C,2,FALSE),角色属性概况!E:F,2,FALSE)*VLOOKUP(E778,角色属性概况!I:M,3,FALSE)*AA778/100)</f>
        <v>1941</v>
      </c>
      <c r="AE778">
        <v>0</v>
      </c>
      <c r="AF778" s="23">
        <f t="shared" si="225"/>
        <v>3</v>
      </c>
      <c r="AG778" s="23">
        <f t="shared" si="226"/>
        <v>2</v>
      </c>
      <c r="AH778" t="s">
        <v>118</v>
      </c>
      <c r="AI778" t="s">
        <v>1557</v>
      </c>
      <c r="AN778" s="6" t="str">
        <f>_xlfn.IFNA(IF(IF($AH778=AN$5,VLOOKUP(AI778,buff!$K:$L,2,FALSE),"")=0,"",IF($AH778=AN$5,VLOOKUP(AI778,buff!$K:$L,2,FALSE),"")),"")</f>
        <v>2:100:2:0</v>
      </c>
      <c r="AO778" s="6" t="str">
        <f>_xlfn.IFNA(IF(IF($AH778=AO$5,VLOOKUP(AJ778,buff!$K:$L,2,FALSE),"")=0,"",IF($AH778=AO$5,VLOOKUP(AJ778,buff!$K:$L,2,FALSE),"")),"")</f>
        <v/>
      </c>
      <c r="AP778" s="6" t="str">
        <f>_xlfn.IFNA(IF(IF($AH778=AP$5,VLOOKUP(AK778,buff!$K:$L,2,FALSE),"")=0,"",IF($AH778=AP$5,VLOOKUP(AK778,buff!$K:$L,2,FALSE),"")),"")</f>
        <v/>
      </c>
      <c r="AQ778" s="6" t="str">
        <f>_xlfn.IFNA(IF(IF($AH778=AQ$5,VLOOKUP(AL778,buff!$K:$L,2,FALSE),"")=0,"",IF($AH778=AQ$5,VLOOKUP(AL778,buff!$K:$L,2,FALSE),"")),"")</f>
        <v/>
      </c>
      <c r="AR778" s="6" t="str">
        <f>_xlfn.IFNA(IF(IF($AH778=AR$5,VLOOKUP(AM778,buff!$K:$L,2,FALSE),"")=0,"",IF($AH778=AR$5,VLOOKUP(AM778,buff!$K:$L,2,FALSE),"")),"")</f>
        <v/>
      </c>
      <c r="AS778" s="6" t="str">
        <f>_xlfn.IFNA(IF(IF($AH778=AS$5,VLOOKUP(AI778,buff!$K:$L,2,FALSE),"")=0,"",IF($AH778=AS$5,VLOOKUP(AI778,buff!$K:$L,2,FALSE),"")),"")</f>
        <v/>
      </c>
      <c r="AT778" s="6" t="str">
        <f>_xlfn.IFNA(IF(IF($AH778=AT$5,VLOOKUP(AJ778,buff!$K:$L,2,FALSE),"")=0,"",IF($AH778=AT$5,VLOOKUP(AJ778,buff!$K:$L,2,FALSE),"")),"")</f>
        <v/>
      </c>
      <c r="AU778" s="6" t="str">
        <f>_xlfn.IFNA(IF(IF($AH778=AU$5,VLOOKUP(AK778,buff!$K:$L,2,FALSE),"")=0,"",IF($AH778=AU$5,VLOOKUP(AK778,buff!$K:$L,2,FALSE),"")),"")</f>
        <v/>
      </c>
      <c r="AV778" s="6" t="str">
        <f>_xlfn.IFNA(IF(IF($AH778=AV$5,VLOOKUP(AL778,buff!$K:$L,2,FALSE),"")=0,"",IF($AH778=AV$5,VLOOKUP(AL778,buff!$K:$L,2,FALSE),"")),"")</f>
        <v/>
      </c>
      <c r="AW778" s="6" t="str">
        <f>_xlfn.IFNA(IF(IF($AH778=AW$5,VLOOKUP(AM778,buff!$K:$L,2,FALSE),"")=0,"",IF($AH778=AW$5,VLOOKUP(AM778,buff!$K:$L,2,FALSE),"")),"")</f>
        <v/>
      </c>
      <c r="AX778" s="6">
        <f>VLOOKUP(AI778,buff!K:P,6,FALSE)</f>
        <v>0</v>
      </c>
      <c r="AY778">
        <f t="shared" si="227"/>
        <v>0</v>
      </c>
      <c r="AZ778">
        <f t="shared" si="227"/>
        <v>0</v>
      </c>
      <c r="BA778">
        <f t="shared" si="228"/>
        <v>3</v>
      </c>
      <c r="BB778">
        <f t="shared" si="229"/>
        <v>2</v>
      </c>
    </row>
    <row r="779" spans="1:54" x14ac:dyDescent="0.15">
      <c r="A779" t="str">
        <f t="shared" si="218"/>
        <v>玄法主动技能3等级13</v>
      </c>
      <c r="B779" s="8">
        <v>773</v>
      </c>
      <c r="C779" s="8" t="str">
        <f>VLOOKUP(G779,角色!A:B,2,FALSE)</f>
        <v>玄法</v>
      </c>
      <c r="D779" s="8" t="str">
        <f t="shared" si="224"/>
        <v>主动技能3</v>
      </c>
      <c r="E779" s="8">
        <f t="shared" si="219"/>
        <v>13</v>
      </c>
      <c r="F779" s="8">
        <f t="shared" si="220"/>
        <v>3</v>
      </c>
      <c r="G779" s="8">
        <f t="shared" si="221"/>
        <v>13</v>
      </c>
      <c r="H779" s="4" t="s">
        <v>474</v>
      </c>
      <c r="I779" s="24" t="str">
        <f t="shared" si="217"/>
        <v>对敌方单体造成150%攻击力（+2390）点伤害。并附带眩晕。</v>
      </c>
      <c r="J779" s="4" t="s">
        <v>305</v>
      </c>
      <c r="K779" s="1" t="s">
        <v>103</v>
      </c>
      <c r="L779" s="4" t="s">
        <v>107</v>
      </c>
      <c r="M779" s="4"/>
      <c r="N779" s="4">
        <v>100</v>
      </c>
      <c r="O779" s="4"/>
      <c r="T779" s="6" t="str">
        <f t="shared" si="222"/>
        <v>2:100:2:0</v>
      </c>
      <c r="U779" s="6" t="str">
        <f t="shared" si="223"/>
        <v/>
      </c>
      <c r="Y779">
        <f t="shared" si="215"/>
        <v>100</v>
      </c>
      <c r="Z779">
        <v>150</v>
      </c>
      <c r="AA779" s="23">
        <v>50</v>
      </c>
      <c r="AB779" s="23">
        <f>INT(VLOOKUP(VLOOKUP($C779,角色技能升级比率表!$B:$C,2,FALSE),角色属性概况!E:F,2,FALSE)*VLOOKUP(E779,角色属性概况!I:M,3,FALSE)*AA779/100)</f>
        <v>2390</v>
      </c>
      <c r="AE779">
        <v>0</v>
      </c>
      <c r="AF779" s="23">
        <f t="shared" si="225"/>
        <v>3</v>
      </c>
      <c r="AG779" s="23">
        <f t="shared" si="226"/>
        <v>2</v>
      </c>
      <c r="AH779" t="s">
        <v>118</v>
      </c>
      <c r="AI779" t="s">
        <v>1557</v>
      </c>
      <c r="AN779" s="6" t="str">
        <f>_xlfn.IFNA(IF(IF($AH779=AN$5,VLOOKUP(AI779,buff!$K:$L,2,FALSE),"")=0,"",IF($AH779=AN$5,VLOOKUP(AI779,buff!$K:$L,2,FALSE),"")),"")</f>
        <v>2:100:2:0</v>
      </c>
      <c r="AO779" s="6" t="str">
        <f>_xlfn.IFNA(IF(IF($AH779=AO$5,VLOOKUP(AJ779,buff!$K:$L,2,FALSE),"")=0,"",IF($AH779=AO$5,VLOOKUP(AJ779,buff!$K:$L,2,FALSE),"")),"")</f>
        <v/>
      </c>
      <c r="AP779" s="6" t="str">
        <f>_xlfn.IFNA(IF(IF($AH779=AP$5,VLOOKUP(AK779,buff!$K:$L,2,FALSE),"")=0,"",IF($AH779=AP$5,VLOOKUP(AK779,buff!$K:$L,2,FALSE),"")),"")</f>
        <v/>
      </c>
      <c r="AQ779" s="6" t="str">
        <f>_xlfn.IFNA(IF(IF($AH779=AQ$5,VLOOKUP(AL779,buff!$K:$L,2,FALSE),"")=0,"",IF($AH779=AQ$5,VLOOKUP(AL779,buff!$K:$L,2,FALSE),"")),"")</f>
        <v/>
      </c>
      <c r="AR779" s="6" t="str">
        <f>_xlfn.IFNA(IF(IF($AH779=AR$5,VLOOKUP(AM779,buff!$K:$L,2,FALSE),"")=0,"",IF($AH779=AR$5,VLOOKUP(AM779,buff!$K:$L,2,FALSE),"")),"")</f>
        <v/>
      </c>
      <c r="AS779" s="6" t="str">
        <f>_xlfn.IFNA(IF(IF($AH779=AS$5,VLOOKUP(AI779,buff!$K:$L,2,FALSE),"")=0,"",IF($AH779=AS$5,VLOOKUP(AI779,buff!$K:$L,2,FALSE),"")),"")</f>
        <v/>
      </c>
      <c r="AT779" s="6" t="str">
        <f>_xlfn.IFNA(IF(IF($AH779=AT$5,VLOOKUP(AJ779,buff!$K:$L,2,FALSE),"")=0,"",IF($AH779=AT$5,VLOOKUP(AJ779,buff!$K:$L,2,FALSE),"")),"")</f>
        <v/>
      </c>
      <c r="AU779" s="6" t="str">
        <f>_xlfn.IFNA(IF(IF($AH779=AU$5,VLOOKUP(AK779,buff!$K:$L,2,FALSE),"")=0,"",IF($AH779=AU$5,VLOOKUP(AK779,buff!$K:$L,2,FALSE),"")),"")</f>
        <v/>
      </c>
      <c r="AV779" s="6" t="str">
        <f>_xlfn.IFNA(IF(IF($AH779=AV$5,VLOOKUP(AL779,buff!$K:$L,2,FALSE),"")=0,"",IF($AH779=AV$5,VLOOKUP(AL779,buff!$K:$L,2,FALSE),"")),"")</f>
        <v/>
      </c>
      <c r="AW779" s="6" t="str">
        <f>_xlfn.IFNA(IF(IF($AH779=AW$5,VLOOKUP(AM779,buff!$K:$L,2,FALSE),"")=0,"",IF($AH779=AW$5,VLOOKUP(AM779,buff!$K:$L,2,FALSE),"")),"")</f>
        <v/>
      </c>
      <c r="AX779" s="6">
        <f>VLOOKUP(AI779,buff!K:P,6,FALSE)</f>
        <v>0</v>
      </c>
      <c r="AY779">
        <f t="shared" si="227"/>
        <v>0</v>
      </c>
      <c r="AZ779">
        <f t="shared" si="227"/>
        <v>0</v>
      </c>
      <c r="BA779">
        <f t="shared" si="228"/>
        <v>3</v>
      </c>
      <c r="BB779">
        <f t="shared" si="229"/>
        <v>2</v>
      </c>
    </row>
    <row r="780" spans="1:54" x14ac:dyDescent="0.15">
      <c r="A780" t="str">
        <f t="shared" si="218"/>
        <v>玄法主动技能3等级14</v>
      </c>
      <c r="B780" s="8">
        <v>774</v>
      </c>
      <c r="C780" s="8" t="str">
        <f>VLOOKUP(G780,角色!A:B,2,FALSE)</f>
        <v>玄法</v>
      </c>
      <c r="D780" s="8" t="str">
        <f t="shared" si="224"/>
        <v>主动技能3</v>
      </c>
      <c r="E780" s="8">
        <f t="shared" si="219"/>
        <v>14</v>
      </c>
      <c r="F780" s="8">
        <f t="shared" si="220"/>
        <v>3</v>
      </c>
      <c r="G780" s="8">
        <f t="shared" si="221"/>
        <v>13</v>
      </c>
      <c r="H780" s="4" t="s">
        <v>474</v>
      </c>
      <c r="I780" s="24" t="str">
        <f t="shared" si="217"/>
        <v>对敌方单体造成150%攻击力（+2943）点伤害。并附带眩晕。</v>
      </c>
      <c r="J780" s="4" t="s">
        <v>305</v>
      </c>
      <c r="K780" s="1" t="s">
        <v>103</v>
      </c>
      <c r="L780" s="4" t="s">
        <v>107</v>
      </c>
      <c r="M780" s="4"/>
      <c r="N780" s="4">
        <v>100</v>
      </c>
      <c r="O780" s="4"/>
      <c r="T780" s="6" t="str">
        <f t="shared" si="222"/>
        <v>2:100:2:0</v>
      </c>
      <c r="U780" s="6" t="str">
        <f t="shared" si="223"/>
        <v/>
      </c>
      <c r="Y780">
        <f t="shared" si="215"/>
        <v>100</v>
      </c>
      <c r="Z780">
        <v>150</v>
      </c>
      <c r="AA780" s="23">
        <v>50</v>
      </c>
      <c r="AB780" s="23">
        <f>INT(VLOOKUP(VLOOKUP($C780,角色技能升级比率表!$B:$C,2,FALSE),角色属性概况!E:F,2,FALSE)*VLOOKUP(E780,角色属性概况!I:M,3,FALSE)*AA780/100)</f>
        <v>2943</v>
      </c>
      <c r="AE780">
        <v>0</v>
      </c>
      <c r="AF780" s="23">
        <f t="shared" si="225"/>
        <v>3</v>
      </c>
      <c r="AG780" s="23">
        <f t="shared" si="226"/>
        <v>2</v>
      </c>
      <c r="AH780" t="s">
        <v>118</v>
      </c>
      <c r="AI780" t="s">
        <v>1557</v>
      </c>
      <c r="AN780" s="6" t="str">
        <f>_xlfn.IFNA(IF(IF($AH780=AN$5,VLOOKUP(AI780,buff!$K:$L,2,FALSE),"")=0,"",IF($AH780=AN$5,VLOOKUP(AI780,buff!$K:$L,2,FALSE),"")),"")</f>
        <v>2:100:2:0</v>
      </c>
      <c r="AO780" s="6" t="str">
        <f>_xlfn.IFNA(IF(IF($AH780=AO$5,VLOOKUP(AJ780,buff!$K:$L,2,FALSE),"")=0,"",IF($AH780=AO$5,VLOOKUP(AJ780,buff!$K:$L,2,FALSE),"")),"")</f>
        <v/>
      </c>
      <c r="AP780" s="6" t="str">
        <f>_xlfn.IFNA(IF(IF($AH780=AP$5,VLOOKUP(AK780,buff!$K:$L,2,FALSE),"")=0,"",IF($AH780=AP$5,VLOOKUP(AK780,buff!$K:$L,2,FALSE),"")),"")</f>
        <v/>
      </c>
      <c r="AQ780" s="6" t="str">
        <f>_xlfn.IFNA(IF(IF($AH780=AQ$5,VLOOKUP(AL780,buff!$K:$L,2,FALSE),"")=0,"",IF($AH780=AQ$5,VLOOKUP(AL780,buff!$K:$L,2,FALSE),"")),"")</f>
        <v/>
      </c>
      <c r="AR780" s="6" t="str">
        <f>_xlfn.IFNA(IF(IF($AH780=AR$5,VLOOKUP(AM780,buff!$K:$L,2,FALSE),"")=0,"",IF($AH780=AR$5,VLOOKUP(AM780,buff!$K:$L,2,FALSE),"")),"")</f>
        <v/>
      </c>
      <c r="AS780" s="6" t="str">
        <f>_xlfn.IFNA(IF(IF($AH780=AS$5,VLOOKUP(AI780,buff!$K:$L,2,FALSE),"")=0,"",IF($AH780=AS$5,VLOOKUP(AI780,buff!$K:$L,2,FALSE),"")),"")</f>
        <v/>
      </c>
      <c r="AT780" s="6" t="str">
        <f>_xlfn.IFNA(IF(IF($AH780=AT$5,VLOOKUP(AJ780,buff!$K:$L,2,FALSE),"")=0,"",IF($AH780=AT$5,VLOOKUP(AJ780,buff!$K:$L,2,FALSE),"")),"")</f>
        <v/>
      </c>
      <c r="AU780" s="6" t="str">
        <f>_xlfn.IFNA(IF(IF($AH780=AU$5,VLOOKUP(AK780,buff!$K:$L,2,FALSE),"")=0,"",IF($AH780=AU$5,VLOOKUP(AK780,buff!$K:$L,2,FALSE),"")),"")</f>
        <v/>
      </c>
      <c r="AV780" s="6" t="str">
        <f>_xlfn.IFNA(IF(IF($AH780=AV$5,VLOOKUP(AL780,buff!$K:$L,2,FALSE),"")=0,"",IF($AH780=AV$5,VLOOKUP(AL780,buff!$K:$L,2,FALSE),"")),"")</f>
        <v/>
      </c>
      <c r="AW780" s="6" t="str">
        <f>_xlfn.IFNA(IF(IF($AH780=AW$5,VLOOKUP(AM780,buff!$K:$L,2,FALSE),"")=0,"",IF($AH780=AW$5,VLOOKUP(AM780,buff!$K:$L,2,FALSE),"")),"")</f>
        <v/>
      </c>
      <c r="AX780" s="6">
        <f>VLOOKUP(AI780,buff!K:P,6,FALSE)</f>
        <v>0</v>
      </c>
      <c r="AY780">
        <f t="shared" si="227"/>
        <v>0</v>
      </c>
      <c r="AZ780">
        <f t="shared" si="227"/>
        <v>0</v>
      </c>
      <c r="BA780">
        <f t="shared" si="228"/>
        <v>3</v>
      </c>
      <c r="BB780">
        <f t="shared" si="229"/>
        <v>2</v>
      </c>
    </row>
    <row r="781" spans="1:54" x14ac:dyDescent="0.15">
      <c r="A781" t="str">
        <f t="shared" si="218"/>
        <v>玄法主动技能3等级15</v>
      </c>
      <c r="B781" s="8">
        <v>775</v>
      </c>
      <c r="C781" s="8" t="str">
        <f>VLOOKUP(G781,角色!A:B,2,FALSE)</f>
        <v>玄法</v>
      </c>
      <c r="D781" s="8" t="str">
        <f t="shared" si="224"/>
        <v>主动技能3</v>
      </c>
      <c r="E781" s="8">
        <f t="shared" si="219"/>
        <v>15</v>
      </c>
      <c r="F781" s="8">
        <f t="shared" si="220"/>
        <v>3</v>
      </c>
      <c r="G781" s="8">
        <f t="shared" si="221"/>
        <v>13</v>
      </c>
      <c r="H781" s="4" t="s">
        <v>474</v>
      </c>
      <c r="I781" s="24" t="str">
        <f t="shared" si="217"/>
        <v>对敌方单体造成150%攻击力（+3624）点伤害。并附带眩晕。</v>
      </c>
      <c r="J781" s="4" t="s">
        <v>305</v>
      </c>
      <c r="K781" s="1" t="s">
        <v>103</v>
      </c>
      <c r="L781" s="4" t="s">
        <v>107</v>
      </c>
      <c r="M781" s="4"/>
      <c r="N781" s="4">
        <v>100</v>
      </c>
      <c r="O781" s="4"/>
      <c r="T781" s="6" t="str">
        <f t="shared" si="222"/>
        <v>2:100:2:0</v>
      </c>
      <c r="U781" s="6" t="str">
        <f t="shared" si="223"/>
        <v/>
      </c>
      <c r="Y781">
        <f t="shared" si="215"/>
        <v>100</v>
      </c>
      <c r="Z781">
        <v>150</v>
      </c>
      <c r="AA781" s="23">
        <v>50</v>
      </c>
      <c r="AB781" s="23">
        <f>INT(VLOOKUP(VLOOKUP($C781,角色技能升级比率表!$B:$C,2,FALSE),角色属性概况!E:F,2,FALSE)*VLOOKUP(E781,角色属性概况!I:M,3,FALSE)*AA781/100)</f>
        <v>3624</v>
      </c>
      <c r="AE781">
        <v>0</v>
      </c>
      <c r="AF781" s="23">
        <f t="shared" si="225"/>
        <v>3</v>
      </c>
      <c r="AG781" s="23">
        <f t="shared" si="226"/>
        <v>2</v>
      </c>
      <c r="AH781" t="s">
        <v>118</v>
      </c>
      <c r="AI781" t="s">
        <v>1557</v>
      </c>
      <c r="AN781" s="6" t="str">
        <f>_xlfn.IFNA(IF(IF($AH781=AN$5,VLOOKUP(AI781,buff!$K:$L,2,FALSE),"")=0,"",IF($AH781=AN$5,VLOOKUP(AI781,buff!$K:$L,2,FALSE),"")),"")</f>
        <v>2:100:2:0</v>
      </c>
      <c r="AO781" s="6" t="str">
        <f>_xlfn.IFNA(IF(IF($AH781=AO$5,VLOOKUP(AJ781,buff!$K:$L,2,FALSE),"")=0,"",IF($AH781=AO$5,VLOOKUP(AJ781,buff!$K:$L,2,FALSE),"")),"")</f>
        <v/>
      </c>
      <c r="AP781" s="6" t="str">
        <f>_xlfn.IFNA(IF(IF($AH781=AP$5,VLOOKUP(AK781,buff!$K:$L,2,FALSE),"")=0,"",IF($AH781=AP$5,VLOOKUP(AK781,buff!$K:$L,2,FALSE),"")),"")</f>
        <v/>
      </c>
      <c r="AQ781" s="6" t="str">
        <f>_xlfn.IFNA(IF(IF($AH781=AQ$5,VLOOKUP(AL781,buff!$K:$L,2,FALSE),"")=0,"",IF($AH781=AQ$5,VLOOKUP(AL781,buff!$K:$L,2,FALSE),"")),"")</f>
        <v/>
      </c>
      <c r="AR781" s="6" t="str">
        <f>_xlfn.IFNA(IF(IF($AH781=AR$5,VLOOKUP(AM781,buff!$K:$L,2,FALSE),"")=0,"",IF($AH781=AR$5,VLOOKUP(AM781,buff!$K:$L,2,FALSE),"")),"")</f>
        <v/>
      </c>
      <c r="AS781" s="6" t="str">
        <f>_xlfn.IFNA(IF(IF($AH781=AS$5,VLOOKUP(AI781,buff!$K:$L,2,FALSE),"")=0,"",IF($AH781=AS$5,VLOOKUP(AI781,buff!$K:$L,2,FALSE),"")),"")</f>
        <v/>
      </c>
      <c r="AT781" s="6" t="str">
        <f>_xlfn.IFNA(IF(IF($AH781=AT$5,VLOOKUP(AJ781,buff!$K:$L,2,FALSE),"")=0,"",IF($AH781=AT$5,VLOOKUP(AJ781,buff!$K:$L,2,FALSE),"")),"")</f>
        <v/>
      </c>
      <c r="AU781" s="6" t="str">
        <f>_xlfn.IFNA(IF(IF($AH781=AU$5,VLOOKUP(AK781,buff!$K:$L,2,FALSE),"")=0,"",IF($AH781=AU$5,VLOOKUP(AK781,buff!$K:$L,2,FALSE),"")),"")</f>
        <v/>
      </c>
      <c r="AV781" s="6" t="str">
        <f>_xlfn.IFNA(IF(IF($AH781=AV$5,VLOOKUP(AL781,buff!$K:$L,2,FALSE),"")=0,"",IF($AH781=AV$5,VLOOKUP(AL781,buff!$K:$L,2,FALSE),"")),"")</f>
        <v/>
      </c>
      <c r="AW781" s="6" t="str">
        <f>_xlfn.IFNA(IF(IF($AH781=AW$5,VLOOKUP(AM781,buff!$K:$L,2,FALSE),"")=0,"",IF($AH781=AW$5,VLOOKUP(AM781,buff!$K:$L,2,FALSE),"")),"")</f>
        <v/>
      </c>
      <c r="AX781" s="6">
        <f>VLOOKUP(AI781,buff!K:P,6,FALSE)</f>
        <v>0</v>
      </c>
      <c r="AY781">
        <f t="shared" si="227"/>
        <v>0</v>
      </c>
      <c r="AZ781">
        <f t="shared" si="227"/>
        <v>0</v>
      </c>
      <c r="BA781">
        <f t="shared" si="228"/>
        <v>3</v>
      </c>
      <c r="BB781">
        <f t="shared" si="229"/>
        <v>2</v>
      </c>
    </row>
    <row r="782" spans="1:54" x14ac:dyDescent="0.15">
      <c r="A782" t="str">
        <f t="shared" si="218"/>
        <v>玄法主动技能3等级16</v>
      </c>
      <c r="B782" s="8">
        <v>776</v>
      </c>
      <c r="C782" s="8" t="str">
        <f>VLOOKUP(G782,角色!A:B,2,FALSE)</f>
        <v>玄法</v>
      </c>
      <c r="D782" s="8" t="str">
        <f t="shared" si="224"/>
        <v>主动技能3</v>
      </c>
      <c r="E782" s="8">
        <f t="shared" si="219"/>
        <v>16</v>
      </c>
      <c r="F782" s="8">
        <f t="shared" si="220"/>
        <v>3</v>
      </c>
      <c r="G782" s="8">
        <f t="shared" si="221"/>
        <v>13</v>
      </c>
      <c r="H782" s="4" t="s">
        <v>474</v>
      </c>
      <c r="I782" s="24" t="str">
        <f t="shared" si="217"/>
        <v>对敌方单体造成150%攻击力（+4462）点伤害。并附带眩晕。</v>
      </c>
      <c r="J782" s="4" t="s">
        <v>305</v>
      </c>
      <c r="K782" s="1" t="s">
        <v>103</v>
      </c>
      <c r="L782" s="4" t="s">
        <v>107</v>
      </c>
      <c r="M782" s="4"/>
      <c r="N782" s="4">
        <v>100</v>
      </c>
      <c r="O782" s="4"/>
      <c r="T782" s="6" t="str">
        <f t="shared" si="222"/>
        <v>2:100:2:0</v>
      </c>
      <c r="U782" s="6" t="str">
        <f t="shared" si="223"/>
        <v/>
      </c>
      <c r="Y782">
        <f t="shared" si="215"/>
        <v>100</v>
      </c>
      <c r="Z782">
        <v>150</v>
      </c>
      <c r="AA782" s="23">
        <v>50</v>
      </c>
      <c r="AB782" s="23">
        <f>INT(VLOOKUP(VLOOKUP($C782,角色技能升级比率表!$B:$C,2,FALSE),角色属性概况!E:F,2,FALSE)*VLOOKUP(E782,角色属性概况!I:M,3,FALSE)*AA782/100)</f>
        <v>4462</v>
      </c>
      <c r="AE782">
        <v>0</v>
      </c>
      <c r="AF782" s="23">
        <f t="shared" si="225"/>
        <v>3</v>
      </c>
      <c r="AG782" s="23">
        <f t="shared" si="226"/>
        <v>2</v>
      </c>
      <c r="AH782" t="s">
        <v>118</v>
      </c>
      <c r="AI782" t="s">
        <v>1557</v>
      </c>
      <c r="AN782" s="6" t="str">
        <f>_xlfn.IFNA(IF(IF($AH782=AN$5,VLOOKUP(AI782,buff!$K:$L,2,FALSE),"")=0,"",IF($AH782=AN$5,VLOOKUP(AI782,buff!$K:$L,2,FALSE),"")),"")</f>
        <v>2:100:2:0</v>
      </c>
      <c r="AO782" s="6" t="str">
        <f>_xlfn.IFNA(IF(IF($AH782=AO$5,VLOOKUP(AJ782,buff!$K:$L,2,FALSE),"")=0,"",IF($AH782=AO$5,VLOOKUP(AJ782,buff!$K:$L,2,FALSE),"")),"")</f>
        <v/>
      </c>
      <c r="AP782" s="6" t="str">
        <f>_xlfn.IFNA(IF(IF($AH782=AP$5,VLOOKUP(AK782,buff!$K:$L,2,FALSE),"")=0,"",IF($AH782=AP$5,VLOOKUP(AK782,buff!$K:$L,2,FALSE),"")),"")</f>
        <v/>
      </c>
      <c r="AQ782" s="6" t="str">
        <f>_xlfn.IFNA(IF(IF($AH782=AQ$5,VLOOKUP(AL782,buff!$K:$L,2,FALSE),"")=0,"",IF($AH782=AQ$5,VLOOKUP(AL782,buff!$K:$L,2,FALSE),"")),"")</f>
        <v/>
      </c>
      <c r="AR782" s="6" t="str">
        <f>_xlfn.IFNA(IF(IF($AH782=AR$5,VLOOKUP(AM782,buff!$K:$L,2,FALSE),"")=0,"",IF($AH782=AR$5,VLOOKUP(AM782,buff!$K:$L,2,FALSE),"")),"")</f>
        <v/>
      </c>
      <c r="AS782" s="6" t="str">
        <f>_xlfn.IFNA(IF(IF($AH782=AS$5,VLOOKUP(AI782,buff!$K:$L,2,FALSE),"")=0,"",IF($AH782=AS$5,VLOOKUP(AI782,buff!$K:$L,2,FALSE),"")),"")</f>
        <v/>
      </c>
      <c r="AT782" s="6" t="str">
        <f>_xlfn.IFNA(IF(IF($AH782=AT$5,VLOOKUP(AJ782,buff!$K:$L,2,FALSE),"")=0,"",IF($AH782=AT$5,VLOOKUP(AJ782,buff!$K:$L,2,FALSE),"")),"")</f>
        <v/>
      </c>
      <c r="AU782" s="6" t="str">
        <f>_xlfn.IFNA(IF(IF($AH782=AU$5,VLOOKUP(AK782,buff!$K:$L,2,FALSE),"")=0,"",IF($AH782=AU$5,VLOOKUP(AK782,buff!$K:$L,2,FALSE),"")),"")</f>
        <v/>
      </c>
      <c r="AV782" s="6" t="str">
        <f>_xlfn.IFNA(IF(IF($AH782=AV$5,VLOOKUP(AL782,buff!$K:$L,2,FALSE),"")=0,"",IF($AH782=AV$5,VLOOKUP(AL782,buff!$K:$L,2,FALSE),"")),"")</f>
        <v/>
      </c>
      <c r="AW782" s="6" t="str">
        <f>_xlfn.IFNA(IF(IF($AH782=AW$5,VLOOKUP(AM782,buff!$K:$L,2,FALSE),"")=0,"",IF($AH782=AW$5,VLOOKUP(AM782,buff!$K:$L,2,FALSE),"")),"")</f>
        <v/>
      </c>
      <c r="AX782" s="6">
        <f>VLOOKUP(AI782,buff!K:P,6,FALSE)</f>
        <v>0</v>
      </c>
      <c r="AY782">
        <f t="shared" si="227"/>
        <v>0</v>
      </c>
      <c r="AZ782">
        <f t="shared" si="227"/>
        <v>0</v>
      </c>
      <c r="BA782">
        <f t="shared" si="228"/>
        <v>3</v>
      </c>
      <c r="BB782">
        <f t="shared" si="229"/>
        <v>2</v>
      </c>
    </row>
    <row r="783" spans="1:54" x14ac:dyDescent="0.15">
      <c r="A783" t="str">
        <f t="shared" si="218"/>
        <v>玄法主动技能3等级17</v>
      </c>
      <c r="B783" s="8">
        <v>777</v>
      </c>
      <c r="C783" s="8" t="str">
        <f>VLOOKUP(G783,角色!A:B,2,FALSE)</f>
        <v>玄法</v>
      </c>
      <c r="D783" s="8" t="str">
        <f t="shared" si="224"/>
        <v>主动技能3</v>
      </c>
      <c r="E783" s="8">
        <f t="shared" si="219"/>
        <v>17</v>
      </c>
      <c r="F783" s="8">
        <f t="shared" si="220"/>
        <v>3</v>
      </c>
      <c r="G783" s="8">
        <f t="shared" si="221"/>
        <v>13</v>
      </c>
      <c r="H783" s="4" t="s">
        <v>474</v>
      </c>
      <c r="I783" s="24" t="str">
        <f t="shared" si="217"/>
        <v>对敌方单体造成150%攻击力（+5494）点伤害。并附带眩晕。</v>
      </c>
      <c r="J783" s="4" t="s">
        <v>305</v>
      </c>
      <c r="K783" s="1" t="s">
        <v>103</v>
      </c>
      <c r="L783" s="4" t="s">
        <v>107</v>
      </c>
      <c r="M783" s="4"/>
      <c r="N783" s="4">
        <v>100</v>
      </c>
      <c r="O783" s="4"/>
      <c r="T783" s="6" t="str">
        <f t="shared" si="222"/>
        <v>2:100:2:0</v>
      </c>
      <c r="U783" s="6" t="str">
        <f t="shared" si="223"/>
        <v/>
      </c>
      <c r="Y783">
        <f t="shared" si="215"/>
        <v>100</v>
      </c>
      <c r="Z783">
        <v>150</v>
      </c>
      <c r="AA783" s="23">
        <v>50</v>
      </c>
      <c r="AB783" s="23">
        <f>INT(VLOOKUP(VLOOKUP($C783,角色技能升级比率表!$B:$C,2,FALSE),角色属性概况!E:F,2,FALSE)*VLOOKUP(E783,角色属性概况!I:M,3,FALSE)*AA783/100)</f>
        <v>5494</v>
      </c>
      <c r="AE783">
        <v>0</v>
      </c>
      <c r="AF783" s="23">
        <f t="shared" si="225"/>
        <v>3</v>
      </c>
      <c r="AG783" s="23">
        <f t="shared" si="226"/>
        <v>2</v>
      </c>
      <c r="AH783" t="s">
        <v>118</v>
      </c>
      <c r="AI783" t="s">
        <v>1557</v>
      </c>
      <c r="AN783" s="6" t="str">
        <f>_xlfn.IFNA(IF(IF($AH783=AN$5,VLOOKUP(AI783,buff!$K:$L,2,FALSE),"")=0,"",IF($AH783=AN$5,VLOOKUP(AI783,buff!$K:$L,2,FALSE),"")),"")</f>
        <v>2:100:2:0</v>
      </c>
      <c r="AO783" s="6" t="str">
        <f>_xlfn.IFNA(IF(IF($AH783=AO$5,VLOOKUP(AJ783,buff!$K:$L,2,FALSE),"")=0,"",IF($AH783=AO$5,VLOOKUP(AJ783,buff!$K:$L,2,FALSE),"")),"")</f>
        <v/>
      </c>
      <c r="AP783" s="6" t="str">
        <f>_xlfn.IFNA(IF(IF($AH783=AP$5,VLOOKUP(AK783,buff!$K:$L,2,FALSE),"")=0,"",IF($AH783=AP$5,VLOOKUP(AK783,buff!$K:$L,2,FALSE),"")),"")</f>
        <v/>
      </c>
      <c r="AQ783" s="6" t="str">
        <f>_xlfn.IFNA(IF(IF($AH783=AQ$5,VLOOKUP(AL783,buff!$K:$L,2,FALSE),"")=0,"",IF($AH783=AQ$5,VLOOKUP(AL783,buff!$K:$L,2,FALSE),"")),"")</f>
        <v/>
      </c>
      <c r="AR783" s="6" t="str">
        <f>_xlfn.IFNA(IF(IF($AH783=AR$5,VLOOKUP(AM783,buff!$K:$L,2,FALSE),"")=0,"",IF($AH783=AR$5,VLOOKUP(AM783,buff!$K:$L,2,FALSE),"")),"")</f>
        <v/>
      </c>
      <c r="AS783" s="6" t="str">
        <f>_xlfn.IFNA(IF(IF($AH783=AS$5,VLOOKUP(AI783,buff!$K:$L,2,FALSE),"")=0,"",IF($AH783=AS$5,VLOOKUP(AI783,buff!$K:$L,2,FALSE),"")),"")</f>
        <v/>
      </c>
      <c r="AT783" s="6" t="str">
        <f>_xlfn.IFNA(IF(IF($AH783=AT$5,VLOOKUP(AJ783,buff!$K:$L,2,FALSE),"")=0,"",IF($AH783=AT$5,VLOOKUP(AJ783,buff!$K:$L,2,FALSE),"")),"")</f>
        <v/>
      </c>
      <c r="AU783" s="6" t="str">
        <f>_xlfn.IFNA(IF(IF($AH783=AU$5,VLOOKUP(AK783,buff!$K:$L,2,FALSE),"")=0,"",IF($AH783=AU$5,VLOOKUP(AK783,buff!$K:$L,2,FALSE),"")),"")</f>
        <v/>
      </c>
      <c r="AV783" s="6" t="str">
        <f>_xlfn.IFNA(IF(IF($AH783=AV$5,VLOOKUP(AL783,buff!$K:$L,2,FALSE),"")=0,"",IF($AH783=AV$5,VLOOKUP(AL783,buff!$K:$L,2,FALSE),"")),"")</f>
        <v/>
      </c>
      <c r="AW783" s="6" t="str">
        <f>_xlfn.IFNA(IF(IF($AH783=AW$5,VLOOKUP(AM783,buff!$K:$L,2,FALSE),"")=0,"",IF($AH783=AW$5,VLOOKUP(AM783,buff!$K:$L,2,FALSE),"")),"")</f>
        <v/>
      </c>
      <c r="AX783" s="6">
        <f>VLOOKUP(AI783,buff!K:P,6,FALSE)</f>
        <v>0</v>
      </c>
      <c r="AY783">
        <f t="shared" si="227"/>
        <v>0</v>
      </c>
      <c r="AZ783">
        <f t="shared" si="227"/>
        <v>0</v>
      </c>
      <c r="BA783">
        <f t="shared" si="228"/>
        <v>3</v>
      </c>
      <c r="BB783">
        <f t="shared" si="229"/>
        <v>2</v>
      </c>
    </row>
    <row r="784" spans="1:54" x14ac:dyDescent="0.15">
      <c r="A784" t="str">
        <f t="shared" si="218"/>
        <v>玄法主动技能3等级18</v>
      </c>
      <c r="B784" s="8">
        <v>778</v>
      </c>
      <c r="C784" s="8" t="str">
        <f>VLOOKUP(G784,角色!A:B,2,FALSE)</f>
        <v>玄法</v>
      </c>
      <c r="D784" s="8" t="str">
        <f t="shared" si="224"/>
        <v>主动技能3</v>
      </c>
      <c r="E784" s="8">
        <f t="shared" si="219"/>
        <v>18</v>
      </c>
      <c r="F784" s="8">
        <f t="shared" si="220"/>
        <v>3</v>
      </c>
      <c r="G784" s="8">
        <f t="shared" si="221"/>
        <v>13</v>
      </c>
      <c r="H784" s="4" t="s">
        <v>474</v>
      </c>
      <c r="I784" s="24" t="str">
        <f t="shared" si="217"/>
        <v>对敌方单体造成150%攻击力（+6764）点伤害。并附带眩晕。</v>
      </c>
      <c r="J784" s="4" t="s">
        <v>305</v>
      </c>
      <c r="K784" s="1" t="s">
        <v>103</v>
      </c>
      <c r="L784" s="4" t="s">
        <v>107</v>
      </c>
      <c r="M784" s="4"/>
      <c r="N784" s="4">
        <v>100</v>
      </c>
      <c r="O784" s="4"/>
      <c r="T784" s="6" t="str">
        <f t="shared" si="222"/>
        <v>2:100:2:0</v>
      </c>
      <c r="U784" s="6" t="str">
        <f t="shared" si="223"/>
        <v/>
      </c>
      <c r="Y784">
        <f t="shared" si="215"/>
        <v>100</v>
      </c>
      <c r="Z784">
        <v>150</v>
      </c>
      <c r="AA784" s="23">
        <v>50</v>
      </c>
      <c r="AB784" s="23">
        <f>INT(VLOOKUP(VLOOKUP($C784,角色技能升级比率表!$B:$C,2,FALSE),角色属性概况!E:F,2,FALSE)*VLOOKUP(E784,角色属性概况!I:M,3,FALSE)*AA784/100)</f>
        <v>6764</v>
      </c>
      <c r="AE784">
        <v>0</v>
      </c>
      <c r="AF784" s="23">
        <f t="shared" si="225"/>
        <v>3</v>
      </c>
      <c r="AG784" s="23">
        <f t="shared" si="226"/>
        <v>2</v>
      </c>
      <c r="AH784" t="s">
        <v>118</v>
      </c>
      <c r="AI784" t="s">
        <v>1557</v>
      </c>
      <c r="AN784" s="6" t="str">
        <f>_xlfn.IFNA(IF(IF($AH784=AN$5,VLOOKUP(AI784,buff!$K:$L,2,FALSE),"")=0,"",IF($AH784=AN$5,VLOOKUP(AI784,buff!$K:$L,2,FALSE),"")),"")</f>
        <v>2:100:2:0</v>
      </c>
      <c r="AO784" s="6" t="str">
        <f>_xlfn.IFNA(IF(IF($AH784=AO$5,VLOOKUP(AJ784,buff!$K:$L,2,FALSE),"")=0,"",IF($AH784=AO$5,VLOOKUP(AJ784,buff!$K:$L,2,FALSE),"")),"")</f>
        <v/>
      </c>
      <c r="AP784" s="6" t="str">
        <f>_xlfn.IFNA(IF(IF($AH784=AP$5,VLOOKUP(AK784,buff!$K:$L,2,FALSE),"")=0,"",IF($AH784=AP$5,VLOOKUP(AK784,buff!$K:$L,2,FALSE),"")),"")</f>
        <v/>
      </c>
      <c r="AQ784" s="6" t="str">
        <f>_xlfn.IFNA(IF(IF($AH784=AQ$5,VLOOKUP(AL784,buff!$K:$L,2,FALSE),"")=0,"",IF($AH784=AQ$5,VLOOKUP(AL784,buff!$K:$L,2,FALSE),"")),"")</f>
        <v/>
      </c>
      <c r="AR784" s="6" t="str">
        <f>_xlfn.IFNA(IF(IF($AH784=AR$5,VLOOKUP(AM784,buff!$K:$L,2,FALSE),"")=0,"",IF($AH784=AR$5,VLOOKUP(AM784,buff!$K:$L,2,FALSE),"")),"")</f>
        <v/>
      </c>
      <c r="AS784" s="6" t="str">
        <f>_xlfn.IFNA(IF(IF($AH784=AS$5,VLOOKUP(AI784,buff!$K:$L,2,FALSE),"")=0,"",IF($AH784=AS$5,VLOOKUP(AI784,buff!$K:$L,2,FALSE),"")),"")</f>
        <v/>
      </c>
      <c r="AT784" s="6" t="str">
        <f>_xlfn.IFNA(IF(IF($AH784=AT$5,VLOOKUP(AJ784,buff!$K:$L,2,FALSE),"")=0,"",IF($AH784=AT$5,VLOOKUP(AJ784,buff!$K:$L,2,FALSE),"")),"")</f>
        <v/>
      </c>
      <c r="AU784" s="6" t="str">
        <f>_xlfn.IFNA(IF(IF($AH784=AU$5,VLOOKUP(AK784,buff!$K:$L,2,FALSE),"")=0,"",IF($AH784=AU$5,VLOOKUP(AK784,buff!$K:$L,2,FALSE),"")),"")</f>
        <v/>
      </c>
      <c r="AV784" s="6" t="str">
        <f>_xlfn.IFNA(IF(IF($AH784=AV$5,VLOOKUP(AL784,buff!$K:$L,2,FALSE),"")=0,"",IF($AH784=AV$5,VLOOKUP(AL784,buff!$K:$L,2,FALSE),"")),"")</f>
        <v/>
      </c>
      <c r="AW784" s="6" t="str">
        <f>_xlfn.IFNA(IF(IF($AH784=AW$5,VLOOKUP(AM784,buff!$K:$L,2,FALSE),"")=0,"",IF($AH784=AW$5,VLOOKUP(AM784,buff!$K:$L,2,FALSE),"")),"")</f>
        <v/>
      </c>
      <c r="AX784" s="6">
        <f>VLOOKUP(AI784,buff!K:P,6,FALSE)</f>
        <v>0</v>
      </c>
      <c r="AY784">
        <f t="shared" si="227"/>
        <v>0</v>
      </c>
      <c r="AZ784">
        <f t="shared" si="227"/>
        <v>0</v>
      </c>
      <c r="BA784">
        <f t="shared" si="228"/>
        <v>3</v>
      </c>
      <c r="BB784">
        <f t="shared" si="229"/>
        <v>2</v>
      </c>
    </row>
    <row r="785" spans="1:54" x14ac:dyDescent="0.15">
      <c r="A785" t="str">
        <f t="shared" si="218"/>
        <v>玄法主动技能3等级19</v>
      </c>
      <c r="B785" s="8">
        <v>779</v>
      </c>
      <c r="C785" s="8" t="str">
        <f>VLOOKUP(G785,角色!A:B,2,FALSE)</f>
        <v>玄法</v>
      </c>
      <c r="D785" s="8" t="str">
        <f t="shared" si="224"/>
        <v>主动技能3</v>
      </c>
      <c r="E785" s="8">
        <f t="shared" si="219"/>
        <v>19</v>
      </c>
      <c r="F785" s="8">
        <f t="shared" si="220"/>
        <v>3</v>
      </c>
      <c r="G785" s="8">
        <f t="shared" si="221"/>
        <v>13</v>
      </c>
      <c r="H785" s="4" t="s">
        <v>474</v>
      </c>
      <c r="I785" s="24" t="str">
        <f t="shared" si="217"/>
        <v>对敌方单体造成150%攻击力（+8329）点伤害。并附带眩晕。</v>
      </c>
      <c r="J785" s="4" t="s">
        <v>305</v>
      </c>
      <c r="K785" s="1" t="s">
        <v>103</v>
      </c>
      <c r="L785" s="4" t="s">
        <v>107</v>
      </c>
      <c r="M785" s="4"/>
      <c r="N785" s="4">
        <v>100</v>
      </c>
      <c r="O785" s="4"/>
      <c r="T785" s="6" t="str">
        <f t="shared" si="222"/>
        <v>2:100:2:0</v>
      </c>
      <c r="U785" s="6" t="str">
        <f t="shared" si="223"/>
        <v/>
      </c>
      <c r="Y785">
        <f t="shared" si="215"/>
        <v>100</v>
      </c>
      <c r="Z785">
        <v>150</v>
      </c>
      <c r="AA785" s="23">
        <v>50</v>
      </c>
      <c r="AB785" s="23">
        <f>INT(VLOOKUP(VLOOKUP($C785,角色技能升级比率表!$B:$C,2,FALSE),角色属性概况!E:F,2,FALSE)*VLOOKUP(E785,角色属性概况!I:M,3,FALSE)*AA785/100)</f>
        <v>8329</v>
      </c>
      <c r="AE785">
        <v>0</v>
      </c>
      <c r="AF785" s="23">
        <f t="shared" si="225"/>
        <v>3</v>
      </c>
      <c r="AG785" s="23">
        <f t="shared" si="226"/>
        <v>2</v>
      </c>
      <c r="AH785" t="s">
        <v>118</v>
      </c>
      <c r="AI785" t="s">
        <v>1557</v>
      </c>
      <c r="AN785" s="6" t="str">
        <f>_xlfn.IFNA(IF(IF($AH785=AN$5,VLOOKUP(AI785,buff!$K:$L,2,FALSE),"")=0,"",IF($AH785=AN$5,VLOOKUP(AI785,buff!$K:$L,2,FALSE),"")),"")</f>
        <v>2:100:2:0</v>
      </c>
      <c r="AO785" s="6" t="str">
        <f>_xlfn.IFNA(IF(IF($AH785=AO$5,VLOOKUP(AJ785,buff!$K:$L,2,FALSE),"")=0,"",IF($AH785=AO$5,VLOOKUP(AJ785,buff!$K:$L,2,FALSE),"")),"")</f>
        <v/>
      </c>
      <c r="AP785" s="6" t="str">
        <f>_xlfn.IFNA(IF(IF($AH785=AP$5,VLOOKUP(AK785,buff!$K:$L,2,FALSE),"")=0,"",IF($AH785=AP$5,VLOOKUP(AK785,buff!$K:$L,2,FALSE),"")),"")</f>
        <v/>
      </c>
      <c r="AQ785" s="6" t="str">
        <f>_xlfn.IFNA(IF(IF($AH785=AQ$5,VLOOKUP(AL785,buff!$K:$L,2,FALSE),"")=0,"",IF($AH785=AQ$5,VLOOKUP(AL785,buff!$K:$L,2,FALSE),"")),"")</f>
        <v/>
      </c>
      <c r="AR785" s="6" t="str">
        <f>_xlfn.IFNA(IF(IF($AH785=AR$5,VLOOKUP(AM785,buff!$K:$L,2,FALSE),"")=0,"",IF($AH785=AR$5,VLOOKUP(AM785,buff!$K:$L,2,FALSE),"")),"")</f>
        <v/>
      </c>
      <c r="AS785" s="6" t="str">
        <f>_xlfn.IFNA(IF(IF($AH785=AS$5,VLOOKUP(AI785,buff!$K:$L,2,FALSE),"")=0,"",IF($AH785=AS$5,VLOOKUP(AI785,buff!$K:$L,2,FALSE),"")),"")</f>
        <v/>
      </c>
      <c r="AT785" s="6" t="str">
        <f>_xlfn.IFNA(IF(IF($AH785=AT$5,VLOOKUP(AJ785,buff!$K:$L,2,FALSE),"")=0,"",IF($AH785=AT$5,VLOOKUP(AJ785,buff!$K:$L,2,FALSE),"")),"")</f>
        <v/>
      </c>
      <c r="AU785" s="6" t="str">
        <f>_xlfn.IFNA(IF(IF($AH785=AU$5,VLOOKUP(AK785,buff!$K:$L,2,FALSE),"")=0,"",IF($AH785=AU$5,VLOOKUP(AK785,buff!$K:$L,2,FALSE),"")),"")</f>
        <v/>
      </c>
      <c r="AV785" s="6" t="str">
        <f>_xlfn.IFNA(IF(IF($AH785=AV$5,VLOOKUP(AL785,buff!$K:$L,2,FALSE),"")=0,"",IF($AH785=AV$5,VLOOKUP(AL785,buff!$K:$L,2,FALSE),"")),"")</f>
        <v/>
      </c>
      <c r="AW785" s="6" t="str">
        <f>_xlfn.IFNA(IF(IF($AH785=AW$5,VLOOKUP(AM785,buff!$K:$L,2,FALSE),"")=0,"",IF($AH785=AW$5,VLOOKUP(AM785,buff!$K:$L,2,FALSE),"")),"")</f>
        <v/>
      </c>
      <c r="AX785" s="6">
        <f>VLOOKUP(AI785,buff!K:P,6,FALSE)</f>
        <v>0</v>
      </c>
      <c r="AY785">
        <f t="shared" si="227"/>
        <v>0</v>
      </c>
      <c r="AZ785">
        <f t="shared" si="227"/>
        <v>0</v>
      </c>
      <c r="BA785">
        <f t="shared" si="228"/>
        <v>3</v>
      </c>
      <c r="BB785">
        <f t="shared" si="229"/>
        <v>2</v>
      </c>
    </row>
    <row r="786" spans="1:54" x14ac:dyDescent="0.15">
      <c r="A786" t="str">
        <f t="shared" si="218"/>
        <v>玄法主动技能3等级20</v>
      </c>
      <c r="B786" s="8">
        <v>780</v>
      </c>
      <c r="C786" s="8" t="str">
        <f>VLOOKUP(G786,角色!A:B,2,FALSE)</f>
        <v>玄法</v>
      </c>
      <c r="D786" s="8" t="str">
        <f t="shared" si="224"/>
        <v>主动技能3</v>
      </c>
      <c r="E786" s="8">
        <f t="shared" si="219"/>
        <v>20</v>
      </c>
      <c r="F786" s="8">
        <f t="shared" si="220"/>
        <v>3</v>
      </c>
      <c r="G786" s="8">
        <f t="shared" si="221"/>
        <v>13</v>
      </c>
      <c r="H786" s="4" t="s">
        <v>474</v>
      </c>
      <c r="I786" s="24" t="str">
        <f t="shared" si="217"/>
        <v>对敌方单体造成150%攻击力（+10255）点伤害。并附带眩晕。</v>
      </c>
      <c r="J786" s="4" t="s">
        <v>305</v>
      </c>
      <c r="K786" s="1" t="s">
        <v>103</v>
      </c>
      <c r="L786" s="4" t="s">
        <v>107</v>
      </c>
      <c r="M786" s="4"/>
      <c r="N786" s="4">
        <v>100</v>
      </c>
      <c r="O786" s="4"/>
      <c r="T786" s="6" t="str">
        <f t="shared" si="222"/>
        <v>2:100:2:0</v>
      </c>
      <c r="U786" s="6" t="str">
        <f t="shared" si="223"/>
        <v/>
      </c>
      <c r="Y786">
        <f t="shared" si="215"/>
        <v>100</v>
      </c>
      <c r="Z786">
        <v>150</v>
      </c>
      <c r="AA786" s="23">
        <v>50</v>
      </c>
      <c r="AB786" s="23">
        <f>INT(VLOOKUP(VLOOKUP($C786,角色技能升级比率表!$B:$C,2,FALSE),角色属性概况!E:F,2,FALSE)*VLOOKUP(E786,角色属性概况!I:M,3,FALSE)*AA786/100)</f>
        <v>10255</v>
      </c>
      <c r="AE786">
        <v>0</v>
      </c>
      <c r="AF786" s="23">
        <f t="shared" si="225"/>
        <v>3</v>
      </c>
      <c r="AG786" s="23">
        <f t="shared" si="226"/>
        <v>2</v>
      </c>
      <c r="AH786" t="s">
        <v>118</v>
      </c>
      <c r="AI786" t="s">
        <v>1557</v>
      </c>
      <c r="AN786" s="6" t="str">
        <f>_xlfn.IFNA(IF(IF($AH786=AN$5,VLOOKUP(AI786,buff!$K:$L,2,FALSE),"")=0,"",IF($AH786=AN$5,VLOOKUP(AI786,buff!$K:$L,2,FALSE),"")),"")</f>
        <v>2:100:2:0</v>
      </c>
      <c r="AO786" s="6" t="str">
        <f>_xlfn.IFNA(IF(IF($AH786=AO$5,VLOOKUP(AJ786,buff!$K:$L,2,FALSE),"")=0,"",IF($AH786=AO$5,VLOOKUP(AJ786,buff!$K:$L,2,FALSE),"")),"")</f>
        <v/>
      </c>
      <c r="AP786" s="6" t="str">
        <f>_xlfn.IFNA(IF(IF($AH786=AP$5,VLOOKUP(AK786,buff!$K:$L,2,FALSE),"")=0,"",IF($AH786=AP$5,VLOOKUP(AK786,buff!$K:$L,2,FALSE),"")),"")</f>
        <v/>
      </c>
      <c r="AQ786" s="6" t="str">
        <f>_xlfn.IFNA(IF(IF($AH786=AQ$5,VLOOKUP(AL786,buff!$K:$L,2,FALSE),"")=0,"",IF($AH786=AQ$5,VLOOKUP(AL786,buff!$K:$L,2,FALSE),"")),"")</f>
        <v/>
      </c>
      <c r="AR786" s="6" t="str">
        <f>_xlfn.IFNA(IF(IF($AH786=AR$5,VLOOKUP(AM786,buff!$K:$L,2,FALSE),"")=0,"",IF($AH786=AR$5,VLOOKUP(AM786,buff!$K:$L,2,FALSE),"")),"")</f>
        <v/>
      </c>
      <c r="AS786" s="6" t="str">
        <f>_xlfn.IFNA(IF(IF($AH786=AS$5,VLOOKUP(AI786,buff!$K:$L,2,FALSE),"")=0,"",IF($AH786=AS$5,VLOOKUP(AI786,buff!$K:$L,2,FALSE),"")),"")</f>
        <v/>
      </c>
      <c r="AT786" s="6" t="str">
        <f>_xlfn.IFNA(IF(IF($AH786=AT$5,VLOOKUP(AJ786,buff!$K:$L,2,FALSE),"")=0,"",IF($AH786=AT$5,VLOOKUP(AJ786,buff!$K:$L,2,FALSE),"")),"")</f>
        <v/>
      </c>
      <c r="AU786" s="6" t="str">
        <f>_xlfn.IFNA(IF(IF($AH786=AU$5,VLOOKUP(AK786,buff!$K:$L,2,FALSE),"")=0,"",IF($AH786=AU$5,VLOOKUP(AK786,buff!$K:$L,2,FALSE),"")),"")</f>
        <v/>
      </c>
      <c r="AV786" s="6" t="str">
        <f>_xlfn.IFNA(IF(IF($AH786=AV$5,VLOOKUP(AL786,buff!$K:$L,2,FALSE),"")=0,"",IF($AH786=AV$5,VLOOKUP(AL786,buff!$K:$L,2,FALSE),"")),"")</f>
        <v/>
      </c>
      <c r="AW786" s="6" t="str">
        <f>_xlfn.IFNA(IF(IF($AH786=AW$5,VLOOKUP(AM786,buff!$K:$L,2,FALSE),"")=0,"",IF($AH786=AW$5,VLOOKUP(AM786,buff!$K:$L,2,FALSE),"")),"")</f>
        <v/>
      </c>
      <c r="AX786" s="6">
        <f>VLOOKUP(AI786,buff!K:P,6,FALSE)</f>
        <v>0</v>
      </c>
      <c r="AY786">
        <f t="shared" si="227"/>
        <v>0</v>
      </c>
      <c r="AZ786">
        <f t="shared" si="227"/>
        <v>0</v>
      </c>
      <c r="BA786">
        <f t="shared" si="228"/>
        <v>3</v>
      </c>
      <c r="BB786">
        <f t="shared" si="229"/>
        <v>2</v>
      </c>
    </row>
    <row r="787" spans="1:54" x14ac:dyDescent="0.15">
      <c r="A787" t="str">
        <f t="shared" si="218"/>
        <v>岚依主动技能1等级1</v>
      </c>
      <c r="B787" s="8">
        <v>781</v>
      </c>
      <c r="C787" s="8" t="str">
        <f>VLOOKUP(G787,角色!A:B,2,FALSE)</f>
        <v>岚依</v>
      </c>
      <c r="D787" s="8" t="str">
        <f t="shared" si="224"/>
        <v>主动技能1</v>
      </c>
      <c r="E787" s="8">
        <f t="shared" si="219"/>
        <v>1</v>
      </c>
      <c r="F787" s="8">
        <f t="shared" si="220"/>
        <v>1</v>
      </c>
      <c r="G787" s="8">
        <f t="shared" si="221"/>
        <v>14</v>
      </c>
      <c r="H787" s="4" t="s">
        <v>475</v>
      </c>
      <c r="I787" s="24" t="str">
        <f>"对敌方后排单体造成100%攻击力（+"&amp;AB787&amp;"）点伤害。"</f>
        <v>对敌方后排单体造成100%攻击力（+38）点伤害。</v>
      </c>
      <c r="J787" s="4" t="s">
        <v>305</v>
      </c>
      <c r="K787" s="1" t="s">
        <v>104</v>
      </c>
      <c r="L787" s="4" t="s">
        <v>107</v>
      </c>
      <c r="M787" s="4"/>
      <c r="N787" s="4">
        <v>100</v>
      </c>
      <c r="O787" s="4"/>
      <c r="T787" s="6" t="str">
        <f t="shared" si="222"/>
        <v/>
      </c>
      <c r="U787" s="6" t="str">
        <f t="shared" si="223"/>
        <v/>
      </c>
      <c r="Y787">
        <f t="shared" si="215"/>
        <v>0</v>
      </c>
      <c r="Z787">
        <v>100</v>
      </c>
      <c r="AA787" s="23">
        <v>10</v>
      </c>
      <c r="AB787" s="23">
        <f>INT(VLOOKUP(VLOOKUP($C787,角色技能升级比率表!$B:$C,2,FALSE),角色属性概况!E:F,2,FALSE)*VLOOKUP(E787,角色属性概况!I:M,3,FALSE)*AA787/100)</f>
        <v>38</v>
      </c>
      <c r="AE787">
        <v>0</v>
      </c>
      <c r="AF787" s="23">
        <f t="shared" si="225"/>
        <v>0</v>
      </c>
      <c r="AG787" s="23">
        <f t="shared" si="226"/>
        <v>0</v>
      </c>
      <c r="AN787" s="6" t="str">
        <f>_xlfn.IFNA(IF(IF($AH787=AN$5,VLOOKUP(AI787,buff!$K:$L,2,FALSE),"")=0,"",IF($AH787=AN$5,VLOOKUP(AI787,buff!$K:$L,2,FALSE),"")),"")</f>
        <v/>
      </c>
      <c r="AO787" s="6" t="str">
        <f>_xlfn.IFNA(IF(IF($AH787=AO$5,VLOOKUP(AJ787,buff!$K:$L,2,FALSE),"")=0,"",IF($AH787=AO$5,VLOOKUP(AJ787,buff!$K:$L,2,FALSE),"")),"")</f>
        <v/>
      </c>
      <c r="AP787" s="6" t="str">
        <f>_xlfn.IFNA(IF(IF($AH787=AP$5,VLOOKUP(AK787,buff!$K:$L,2,FALSE),"")=0,"",IF($AH787=AP$5,VLOOKUP(AK787,buff!$K:$L,2,FALSE),"")),"")</f>
        <v/>
      </c>
      <c r="AQ787" s="6" t="str">
        <f>_xlfn.IFNA(IF(IF($AH787=AQ$5,VLOOKUP(AL787,buff!$K:$L,2,FALSE),"")=0,"",IF($AH787=AQ$5,VLOOKUP(AL787,buff!$K:$L,2,FALSE),"")),"")</f>
        <v/>
      </c>
      <c r="AR787" s="6" t="str">
        <f>_xlfn.IFNA(IF(IF($AH787=AR$5,VLOOKUP(AM787,buff!$K:$L,2,FALSE),"")=0,"",IF($AH787=AR$5,VLOOKUP(AM787,buff!$K:$L,2,FALSE),"")),"")</f>
        <v/>
      </c>
      <c r="AS787" s="6" t="str">
        <f>_xlfn.IFNA(IF(IF($AH787=AS$5,VLOOKUP(AI787,buff!$K:$L,2,FALSE),"")=0,"",IF($AH787=AS$5,VLOOKUP(AI787,buff!$K:$L,2,FALSE),"")),"")</f>
        <v/>
      </c>
      <c r="AT787" s="6" t="str">
        <f>_xlfn.IFNA(IF(IF($AH787=AT$5,VLOOKUP(AJ787,buff!$K:$L,2,FALSE),"")=0,"",IF($AH787=AT$5,VLOOKUP(AJ787,buff!$K:$L,2,FALSE),"")),"")</f>
        <v/>
      </c>
      <c r="AU787" s="6" t="str">
        <f>_xlfn.IFNA(IF(IF($AH787=AU$5,VLOOKUP(AK787,buff!$K:$L,2,FALSE),"")=0,"",IF($AH787=AU$5,VLOOKUP(AK787,buff!$K:$L,2,FALSE),"")),"")</f>
        <v/>
      </c>
      <c r="AV787" s="6" t="str">
        <f>_xlfn.IFNA(IF(IF($AH787=AV$5,VLOOKUP(AL787,buff!$K:$L,2,FALSE),"")=0,"",IF($AH787=AV$5,VLOOKUP(AL787,buff!$K:$L,2,FALSE),"")),"")</f>
        <v/>
      </c>
      <c r="AW787" s="6" t="str">
        <f>_xlfn.IFNA(IF(IF($AH787=AW$5,VLOOKUP(AM787,buff!$K:$L,2,FALSE),"")=0,"",IF($AH787=AW$5,VLOOKUP(AM787,buff!$K:$L,2,FALSE),"")),"")</f>
        <v/>
      </c>
      <c r="AX787" s="6" t="e">
        <f>VLOOKUP(AI787,buff!K:P,6,FALSE)</f>
        <v>#N/A</v>
      </c>
      <c r="AY787" t="e">
        <f t="shared" si="227"/>
        <v>#N/A</v>
      </c>
      <c r="AZ787" t="e">
        <f t="shared" si="227"/>
        <v>#N/A</v>
      </c>
      <c r="BA787">
        <f t="shared" si="228"/>
        <v>0</v>
      </c>
      <c r="BB787">
        <f t="shared" si="229"/>
        <v>0</v>
      </c>
    </row>
    <row r="788" spans="1:54" x14ac:dyDescent="0.15">
      <c r="A788" t="str">
        <f t="shared" si="218"/>
        <v>岚依主动技能1等级2</v>
      </c>
      <c r="B788" s="8">
        <v>782</v>
      </c>
      <c r="C788" s="8" t="str">
        <f>VLOOKUP(G788,角色!A:B,2,FALSE)</f>
        <v>岚依</v>
      </c>
      <c r="D788" s="8" t="str">
        <f t="shared" si="224"/>
        <v>主动技能1</v>
      </c>
      <c r="E788" s="8">
        <f t="shared" si="219"/>
        <v>2</v>
      </c>
      <c r="F788" s="8">
        <f t="shared" si="220"/>
        <v>1</v>
      </c>
      <c r="G788" s="8">
        <f t="shared" si="221"/>
        <v>14</v>
      </c>
      <c r="H788" s="4" t="s">
        <v>475</v>
      </c>
      <c r="I788" s="24" t="str">
        <f t="shared" ref="I788:I795" si="230">"对敌方后排单体造成100%攻击力（+"&amp;AB788&amp;"）点伤害。"</f>
        <v>对敌方后排单体造成100%攻击力（+56）点伤害。</v>
      </c>
      <c r="J788" s="4" t="s">
        <v>305</v>
      </c>
      <c r="K788" s="1" t="s">
        <v>104</v>
      </c>
      <c r="L788" s="4" t="s">
        <v>107</v>
      </c>
      <c r="M788" s="4"/>
      <c r="N788" s="4">
        <v>100</v>
      </c>
      <c r="O788" s="4"/>
      <c r="T788" s="6" t="str">
        <f t="shared" si="222"/>
        <v/>
      </c>
      <c r="U788" s="6" t="str">
        <f t="shared" si="223"/>
        <v/>
      </c>
      <c r="Y788">
        <f t="shared" si="215"/>
        <v>0</v>
      </c>
      <c r="Z788">
        <v>100</v>
      </c>
      <c r="AA788" s="23">
        <v>10</v>
      </c>
      <c r="AB788" s="23">
        <f>INT(VLOOKUP(VLOOKUP($C788,角色技能升级比率表!$B:$C,2,FALSE),角色属性概况!E:F,2,FALSE)*VLOOKUP(E788,角色属性概况!I:M,3,FALSE)*AA788/100)</f>
        <v>56</v>
      </c>
      <c r="AE788">
        <v>0</v>
      </c>
      <c r="AF788" s="23">
        <f t="shared" si="225"/>
        <v>0</v>
      </c>
      <c r="AG788" s="23">
        <f t="shared" si="226"/>
        <v>0</v>
      </c>
      <c r="AN788" s="6" t="str">
        <f>_xlfn.IFNA(IF(IF($AH788=AN$5,VLOOKUP(AI788,buff!$K:$L,2,FALSE),"")=0,"",IF($AH788=AN$5,VLOOKUP(AI788,buff!$K:$L,2,FALSE),"")),"")</f>
        <v/>
      </c>
      <c r="AO788" s="6" t="str">
        <f>_xlfn.IFNA(IF(IF($AH788=AO$5,VLOOKUP(AJ788,buff!$K:$L,2,FALSE),"")=0,"",IF($AH788=AO$5,VLOOKUP(AJ788,buff!$K:$L,2,FALSE),"")),"")</f>
        <v/>
      </c>
      <c r="AP788" s="6" t="str">
        <f>_xlfn.IFNA(IF(IF($AH788=AP$5,VLOOKUP(AK788,buff!$K:$L,2,FALSE),"")=0,"",IF($AH788=AP$5,VLOOKUP(AK788,buff!$K:$L,2,FALSE),"")),"")</f>
        <v/>
      </c>
      <c r="AQ788" s="6" t="str">
        <f>_xlfn.IFNA(IF(IF($AH788=AQ$5,VLOOKUP(AL788,buff!$K:$L,2,FALSE),"")=0,"",IF($AH788=AQ$5,VLOOKUP(AL788,buff!$K:$L,2,FALSE),"")),"")</f>
        <v/>
      </c>
      <c r="AR788" s="6" t="str">
        <f>_xlfn.IFNA(IF(IF($AH788=AR$5,VLOOKUP(AM788,buff!$K:$L,2,FALSE),"")=0,"",IF($AH788=AR$5,VLOOKUP(AM788,buff!$K:$L,2,FALSE),"")),"")</f>
        <v/>
      </c>
      <c r="AS788" s="6" t="str">
        <f>_xlfn.IFNA(IF(IF($AH788=AS$5,VLOOKUP(AI788,buff!$K:$L,2,FALSE),"")=0,"",IF($AH788=AS$5,VLOOKUP(AI788,buff!$K:$L,2,FALSE),"")),"")</f>
        <v/>
      </c>
      <c r="AT788" s="6" t="str">
        <f>_xlfn.IFNA(IF(IF($AH788=AT$5,VLOOKUP(AJ788,buff!$K:$L,2,FALSE),"")=0,"",IF($AH788=AT$5,VLOOKUP(AJ788,buff!$K:$L,2,FALSE),"")),"")</f>
        <v/>
      </c>
      <c r="AU788" s="6" t="str">
        <f>_xlfn.IFNA(IF(IF($AH788=AU$5,VLOOKUP(AK788,buff!$K:$L,2,FALSE),"")=0,"",IF($AH788=AU$5,VLOOKUP(AK788,buff!$K:$L,2,FALSE),"")),"")</f>
        <v/>
      </c>
      <c r="AV788" s="6" t="str">
        <f>_xlfn.IFNA(IF(IF($AH788=AV$5,VLOOKUP(AL788,buff!$K:$L,2,FALSE),"")=0,"",IF($AH788=AV$5,VLOOKUP(AL788,buff!$K:$L,2,FALSE),"")),"")</f>
        <v/>
      </c>
      <c r="AW788" s="6" t="str">
        <f>_xlfn.IFNA(IF(IF($AH788=AW$5,VLOOKUP(AM788,buff!$K:$L,2,FALSE),"")=0,"",IF($AH788=AW$5,VLOOKUP(AM788,buff!$K:$L,2,FALSE),"")),"")</f>
        <v/>
      </c>
      <c r="AX788" s="6" t="e">
        <f>VLOOKUP(AI788,buff!K:P,6,FALSE)</f>
        <v>#N/A</v>
      </c>
      <c r="AY788" t="e">
        <f t="shared" si="227"/>
        <v>#N/A</v>
      </c>
      <c r="AZ788" t="e">
        <f t="shared" si="227"/>
        <v>#N/A</v>
      </c>
      <c r="BA788">
        <f t="shared" si="228"/>
        <v>0</v>
      </c>
      <c r="BB788">
        <f t="shared" si="229"/>
        <v>0</v>
      </c>
    </row>
    <row r="789" spans="1:54" x14ac:dyDescent="0.15">
      <c r="A789" t="str">
        <f t="shared" si="218"/>
        <v>岚依主动技能1等级3</v>
      </c>
      <c r="B789" s="8">
        <v>783</v>
      </c>
      <c r="C789" s="8" t="str">
        <f>VLOOKUP(G789,角色!A:B,2,FALSE)</f>
        <v>岚依</v>
      </c>
      <c r="D789" s="8" t="str">
        <f t="shared" si="224"/>
        <v>主动技能1</v>
      </c>
      <c r="E789" s="8">
        <f t="shared" si="219"/>
        <v>3</v>
      </c>
      <c r="F789" s="8">
        <f t="shared" si="220"/>
        <v>1</v>
      </c>
      <c r="G789" s="8">
        <f t="shared" si="221"/>
        <v>14</v>
      </c>
      <c r="H789" s="4" t="s">
        <v>475</v>
      </c>
      <c r="I789" s="24" t="str">
        <f t="shared" si="230"/>
        <v>对敌方后排单体造成100%攻击力（+74）点伤害。</v>
      </c>
      <c r="J789" s="4" t="s">
        <v>305</v>
      </c>
      <c r="K789" s="1" t="s">
        <v>104</v>
      </c>
      <c r="L789" s="4" t="s">
        <v>107</v>
      </c>
      <c r="M789" s="4"/>
      <c r="N789" s="4">
        <v>100</v>
      </c>
      <c r="O789" s="4"/>
      <c r="T789" s="6" t="str">
        <f t="shared" si="222"/>
        <v/>
      </c>
      <c r="U789" s="6" t="str">
        <f t="shared" si="223"/>
        <v/>
      </c>
      <c r="Y789">
        <f t="shared" si="215"/>
        <v>0</v>
      </c>
      <c r="Z789">
        <v>100</v>
      </c>
      <c r="AA789" s="23">
        <v>10</v>
      </c>
      <c r="AB789" s="23">
        <f>INT(VLOOKUP(VLOOKUP($C789,角色技能升级比率表!$B:$C,2,FALSE),角色属性概况!E:F,2,FALSE)*VLOOKUP(E789,角色属性概况!I:M,3,FALSE)*AA789/100)</f>
        <v>74</v>
      </c>
      <c r="AE789">
        <v>0</v>
      </c>
      <c r="AF789" s="23">
        <f t="shared" si="225"/>
        <v>0</v>
      </c>
      <c r="AG789" s="23">
        <f t="shared" si="226"/>
        <v>0</v>
      </c>
      <c r="AN789" s="6" t="str">
        <f>_xlfn.IFNA(IF(IF($AH789=AN$5,VLOOKUP(AI789,buff!$K:$L,2,FALSE),"")=0,"",IF($AH789=AN$5,VLOOKUP(AI789,buff!$K:$L,2,FALSE),"")),"")</f>
        <v/>
      </c>
      <c r="AO789" s="6" t="str">
        <f>_xlfn.IFNA(IF(IF($AH789=AO$5,VLOOKUP(AJ789,buff!$K:$L,2,FALSE),"")=0,"",IF($AH789=AO$5,VLOOKUP(AJ789,buff!$K:$L,2,FALSE),"")),"")</f>
        <v/>
      </c>
      <c r="AP789" s="6" t="str">
        <f>_xlfn.IFNA(IF(IF($AH789=AP$5,VLOOKUP(AK789,buff!$K:$L,2,FALSE),"")=0,"",IF($AH789=AP$5,VLOOKUP(AK789,buff!$K:$L,2,FALSE),"")),"")</f>
        <v/>
      </c>
      <c r="AQ789" s="6" t="str">
        <f>_xlfn.IFNA(IF(IF($AH789=AQ$5,VLOOKUP(AL789,buff!$K:$L,2,FALSE),"")=0,"",IF($AH789=AQ$5,VLOOKUP(AL789,buff!$K:$L,2,FALSE),"")),"")</f>
        <v/>
      </c>
      <c r="AR789" s="6" t="str">
        <f>_xlfn.IFNA(IF(IF($AH789=AR$5,VLOOKUP(AM789,buff!$K:$L,2,FALSE),"")=0,"",IF($AH789=AR$5,VLOOKUP(AM789,buff!$K:$L,2,FALSE),"")),"")</f>
        <v/>
      </c>
      <c r="AS789" s="6" t="str">
        <f>_xlfn.IFNA(IF(IF($AH789=AS$5,VLOOKUP(AI789,buff!$K:$L,2,FALSE),"")=0,"",IF($AH789=AS$5,VLOOKUP(AI789,buff!$K:$L,2,FALSE),"")),"")</f>
        <v/>
      </c>
      <c r="AT789" s="6" t="str">
        <f>_xlfn.IFNA(IF(IF($AH789=AT$5,VLOOKUP(AJ789,buff!$K:$L,2,FALSE),"")=0,"",IF($AH789=AT$5,VLOOKUP(AJ789,buff!$K:$L,2,FALSE),"")),"")</f>
        <v/>
      </c>
      <c r="AU789" s="6" t="str">
        <f>_xlfn.IFNA(IF(IF($AH789=AU$5,VLOOKUP(AK789,buff!$K:$L,2,FALSE),"")=0,"",IF($AH789=AU$5,VLOOKUP(AK789,buff!$K:$L,2,FALSE),"")),"")</f>
        <v/>
      </c>
      <c r="AV789" s="6" t="str">
        <f>_xlfn.IFNA(IF(IF($AH789=AV$5,VLOOKUP(AL789,buff!$K:$L,2,FALSE),"")=0,"",IF($AH789=AV$5,VLOOKUP(AL789,buff!$K:$L,2,FALSE),"")),"")</f>
        <v/>
      </c>
      <c r="AW789" s="6" t="str">
        <f>_xlfn.IFNA(IF(IF($AH789=AW$5,VLOOKUP(AM789,buff!$K:$L,2,FALSE),"")=0,"",IF($AH789=AW$5,VLOOKUP(AM789,buff!$K:$L,2,FALSE),"")),"")</f>
        <v/>
      </c>
      <c r="AX789" s="6" t="e">
        <f>VLOOKUP(AI789,buff!K:P,6,FALSE)</f>
        <v>#N/A</v>
      </c>
      <c r="AY789" t="e">
        <f t="shared" si="227"/>
        <v>#N/A</v>
      </c>
      <c r="AZ789" t="e">
        <f t="shared" si="227"/>
        <v>#N/A</v>
      </c>
      <c r="BA789">
        <f t="shared" si="228"/>
        <v>0</v>
      </c>
      <c r="BB789">
        <f t="shared" si="229"/>
        <v>0</v>
      </c>
    </row>
    <row r="790" spans="1:54" x14ac:dyDescent="0.15">
      <c r="A790" t="str">
        <f t="shared" si="218"/>
        <v>岚依主动技能1等级4</v>
      </c>
      <c r="B790" s="8">
        <v>784</v>
      </c>
      <c r="C790" s="8" t="str">
        <f>VLOOKUP(G790,角色!A:B,2,FALSE)</f>
        <v>岚依</v>
      </c>
      <c r="D790" s="8" t="str">
        <f t="shared" si="224"/>
        <v>主动技能1</v>
      </c>
      <c r="E790" s="8">
        <f t="shared" si="219"/>
        <v>4</v>
      </c>
      <c r="F790" s="8">
        <f t="shared" si="220"/>
        <v>1</v>
      </c>
      <c r="G790" s="8">
        <f t="shared" si="221"/>
        <v>14</v>
      </c>
      <c r="H790" s="4" t="s">
        <v>475</v>
      </c>
      <c r="I790" s="24" t="str">
        <f t="shared" si="230"/>
        <v>对敌方后排单体造成100%攻击力（+91）点伤害。</v>
      </c>
      <c r="J790" s="4" t="s">
        <v>305</v>
      </c>
      <c r="K790" s="1" t="s">
        <v>104</v>
      </c>
      <c r="L790" s="4" t="s">
        <v>107</v>
      </c>
      <c r="M790" s="4"/>
      <c r="N790" s="4">
        <v>100</v>
      </c>
      <c r="O790" s="4"/>
      <c r="T790" s="6" t="str">
        <f t="shared" si="222"/>
        <v/>
      </c>
      <c r="U790" s="6" t="str">
        <f t="shared" si="223"/>
        <v/>
      </c>
      <c r="Y790">
        <f t="shared" si="215"/>
        <v>0</v>
      </c>
      <c r="Z790">
        <v>100</v>
      </c>
      <c r="AA790" s="23">
        <v>10</v>
      </c>
      <c r="AB790" s="23">
        <f>INT(VLOOKUP(VLOOKUP($C790,角色技能升级比率表!$B:$C,2,FALSE),角色属性概况!E:F,2,FALSE)*VLOOKUP(E790,角色属性概况!I:M,3,FALSE)*AA790/100)</f>
        <v>91</v>
      </c>
      <c r="AE790">
        <v>0</v>
      </c>
      <c r="AF790" s="23">
        <f t="shared" si="225"/>
        <v>0</v>
      </c>
      <c r="AG790" s="23">
        <f t="shared" si="226"/>
        <v>0</v>
      </c>
      <c r="AN790" s="6" t="str">
        <f>_xlfn.IFNA(IF(IF($AH790=AN$5,VLOOKUP(AI790,buff!$K:$L,2,FALSE),"")=0,"",IF($AH790=AN$5,VLOOKUP(AI790,buff!$K:$L,2,FALSE),"")),"")</f>
        <v/>
      </c>
      <c r="AO790" s="6" t="str">
        <f>_xlfn.IFNA(IF(IF($AH790=AO$5,VLOOKUP(AJ790,buff!$K:$L,2,FALSE),"")=0,"",IF($AH790=AO$5,VLOOKUP(AJ790,buff!$K:$L,2,FALSE),"")),"")</f>
        <v/>
      </c>
      <c r="AP790" s="6" t="str">
        <f>_xlfn.IFNA(IF(IF($AH790=AP$5,VLOOKUP(AK790,buff!$K:$L,2,FALSE),"")=0,"",IF($AH790=AP$5,VLOOKUP(AK790,buff!$K:$L,2,FALSE),"")),"")</f>
        <v/>
      </c>
      <c r="AQ790" s="6" t="str">
        <f>_xlfn.IFNA(IF(IF($AH790=AQ$5,VLOOKUP(AL790,buff!$K:$L,2,FALSE),"")=0,"",IF($AH790=AQ$5,VLOOKUP(AL790,buff!$K:$L,2,FALSE),"")),"")</f>
        <v/>
      </c>
      <c r="AR790" s="6" t="str">
        <f>_xlfn.IFNA(IF(IF($AH790=AR$5,VLOOKUP(AM790,buff!$K:$L,2,FALSE),"")=0,"",IF($AH790=AR$5,VLOOKUP(AM790,buff!$K:$L,2,FALSE),"")),"")</f>
        <v/>
      </c>
      <c r="AS790" s="6" t="str">
        <f>_xlfn.IFNA(IF(IF($AH790=AS$5,VLOOKUP(AI790,buff!$K:$L,2,FALSE),"")=0,"",IF($AH790=AS$5,VLOOKUP(AI790,buff!$K:$L,2,FALSE),"")),"")</f>
        <v/>
      </c>
      <c r="AT790" s="6" t="str">
        <f>_xlfn.IFNA(IF(IF($AH790=AT$5,VLOOKUP(AJ790,buff!$K:$L,2,FALSE),"")=0,"",IF($AH790=AT$5,VLOOKUP(AJ790,buff!$K:$L,2,FALSE),"")),"")</f>
        <v/>
      </c>
      <c r="AU790" s="6" t="str">
        <f>_xlfn.IFNA(IF(IF($AH790=AU$5,VLOOKUP(AK790,buff!$K:$L,2,FALSE),"")=0,"",IF($AH790=AU$5,VLOOKUP(AK790,buff!$K:$L,2,FALSE),"")),"")</f>
        <v/>
      </c>
      <c r="AV790" s="6" t="str">
        <f>_xlfn.IFNA(IF(IF($AH790=AV$5,VLOOKUP(AL790,buff!$K:$L,2,FALSE),"")=0,"",IF($AH790=AV$5,VLOOKUP(AL790,buff!$K:$L,2,FALSE),"")),"")</f>
        <v/>
      </c>
      <c r="AW790" s="6" t="str">
        <f>_xlfn.IFNA(IF(IF($AH790=AW$5,VLOOKUP(AM790,buff!$K:$L,2,FALSE),"")=0,"",IF($AH790=AW$5,VLOOKUP(AM790,buff!$K:$L,2,FALSE),"")),"")</f>
        <v/>
      </c>
      <c r="AX790" s="6" t="e">
        <f>VLOOKUP(AI790,buff!K:P,6,FALSE)</f>
        <v>#N/A</v>
      </c>
      <c r="AY790" t="e">
        <f t="shared" si="227"/>
        <v>#N/A</v>
      </c>
      <c r="AZ790" t="e">
        <f t="shared" si="227"/>
        <v>#N/A</v>
      </c>
      <c r="BA790">
        <f t="shared" si="228"/>
        <v>0</v>
      </c>
      <c r="BB790">
        <f t="shared" si="229"/>
        <v>0</v>
      </c>
    </row>
    <row r="791" spans="1:54" x14ac:dyDescent="0.15">
      <c r="A791" t="str">
        <f t="shared" si="218"/>
        <v>岚依主动技能1等级5</v>
      </c>
      <c r="B791" s="8">
        <v>785</v>
      </c>
      <c r="C791" s="8" t="str">
        <f>VLOOKUP(G791,角色!A:B,2,FALSE)</f>
        <v>岚依</v>
      </c>
      <c r="D791" s="8" t="str">
        <f t="shared" si="224"/>
        <v>主动技能1</v>
      </c>
      <c r="E791" s="8">
        <f t="shared" si="219"/>
        <v>5</v>
      </c>
      <c r="F791" s="8">
        <f t="shared" si="220"/>
        <v>1</v>
      </c>
      <c r="G791" s="8">
        <f t="shared" si="221"/>
        <v>14</v>
      </c>
      <c r="H791" s="4" t="s">
        <v>475</v>
      </c>
      <c r="I791" s="24" t="str">
        <f t="shared" si="230"/>
        <v>对敌方后排单体造成100%攻击力（+113）点伤害。</v>
      </c>
      <c r="J791" s="4" t="s">
        <v>305</v>
      </c>
      <c r="K791" s="1" t="s">
        <v>104</v>
      </c>
      <c r="L791" s="4" t="s">
        <v>107</v>
      </c>
      <c r="M791" s="4"/>
      <c r="N791" s="4">
        <v>100</v>
      </c>
      <c r="O791" s="4"/>
      <c r="T791" s="6" t="str">
        <f t="shared" si="222"/>
        <v/>
      </c>
      <c r="U791" s="6" t="str">
        <f t="shared" si="223"/>
        <v/>
      </c>
      <c r="Y791">
        <f t="shared" si="215"/>
        <v>0</v>
      </c>
      <c r="Z791">
        <v>100</v>
      </c>
      <c r="AA791" s="23">
        <v>10</v>
      </c>
      <c r="AB791" s="23">
        <f>INT(VLOOKUP(VLOOKUP($C791,角色技能升级比率表!$B:$C,2,FALSE),角色属性概况!E:F,2,FALSE)*VLOOKUP(E791,角色属性概况!I:M,3,FALSE)*AA791/100)</f>
        <v>113</v>
      </c>
      <c r="AE791">
        <v>0</v>
      </c>
      <c r="AF791" s="23">
        <f t="shared" si="225"/>
        <v>0</v>
      </c>
      <c r="AG791" s="23">
        <f t="shared" si="226"/>
        <v>0</v>
      </c>
      <c r="AN791" s="6" t="str">
        <f>_xlfn.IFNA(IF(IF($AH791=AN$5,VLOOKUP(AI791,buff!$K:$L,2,FALSE),"")=0,"",IF($AH791=AN$5,VLOOKUP(AI791,buff!$K:$L,2,FALSE),"")),"")</f>
        <v/>
      </c>
      <c r="AO791" s="6" t="str">
        <f>_xlfn.IFNA(IF(IF($AH791=AO$5,VLOOKUP(AJ791,buff!$K:$L,2,FALSE),"")=0,"",IF($AH791=AO$5,VLOOKUP(AJ791,buff!$K:$L,2,FALSE),"")),"")</f>
        <v/>
      </c>
      <c r="AP791" s="6" t="str">
        <f>_xlfn.IFNA(IF(IF($AH791=AP$5,VLOOKUP(AK791,buff!$K:$L,2,FALSE),"")=0,"",IF($AH791=AP$5,VLOOKUP(AK791,buff!$K:$L,2,FALSE),"")),"")</f>
        <v/>
      </c>
      <c r="AQ791" s="6" t="str">
        <f>_xlfn.IFNA(IF(IF($AH791=AQ$5,VLOOKUP(AL791,buff!$K:$L,2,FALSE),"")=0,"",IF($AH791=AQ$5,VLOOKUP(AL791,buff!$K:$L,2,FALSE),"")),"")</f>
        <v/>
      </c>
      <c r="AR791" s="6" t="str">
        <f>_xlfn.IFNA(IF(IF($AH791=AR$5,VLOOKUP(AM791,buff!$K:$L,2,FALSE),"")=0,"",IF($AH791=AR$5,VLOOKUP(AM791,buff!$K:$L,2,FALSE),"")),"")</f>
        <v/>
      </c>
      <c r="AS791" s="6" t="str">
        <f>_xlfn.IFNA(IF(IF($AH791=AS$5,VLOOKUP(AI791,buff!$K:$L,2,FALSE),"")=0,"",IF($AH791=AS$5,VLOOKUP(AI791,buff!$K:$L,2,FALSE),"")),"")</f>
        <v/>
      </c>
      <c r="AT791" s="6" t="str">
        <f>_xlfn.IFNA(IF(IF($AH791=AT$5,VLOOKUP(AJ791,buff!$K:$L,2,FALSE),"")=0,"",IF($AH791=AT$5,VLOOKUP(AJ791,buff!$K:$L,2,FALSE),"")),"")</f>
        <v/>
      </c>
      <c r="AU791" s="6" t="str">
        <f>_xlfn.IFNA(IF(IF($AH791=AU$5,VLOOKUP(AK791,buff!$K:$L,2,FALSE),"")=0,"",IF($AH791=AU$5,VLOOKUP(AK791,buff!$K:$L,2,FALSE),"")),"")</f>
        <v/>
      </c>
      <c r="AV791" s="6" t="str">
        <f>_xlfn.IFNA(IF(IF($AH791=AV$5,VLOOKUP(AL791,buff!$K:$L,2,FALSE),"")=0,"",IF($AH791=AV$5,VLOOKUP(AL791,buff!$K:$L,2,FALSE),"")),"")</f>
        <v/>
      </c>
      <c r="AW791" s="6" t="str">
        <f>_xlfn.IFNA(IF(IF($AH791=AW$5,VLOOKUP(AM791,buff!$K:$L,2,FALSE),"")=0,"",IF($AH791=AW$5,VLOOKUP(AM791,buff!$K:$L,2,FALSE),"")),"")</f>
        <v/>
      </c>
      <c r="AX791" s="6" t="e">
        <f>VLOOKUP(AI791,buff!K:P,6,FALSE)</f>
        <v>#N/A</v>
      </c>
      <c r="AY791" t="e">
        <f t="shared" si="227"/>
        <v>#N/A</v>
      </c>
      <c r="AZ791" t="e">
        <f t="shared" si="227"/>
        <v>#N/A</v>
      </c>
      <c r="BA791">
        <f t="shared" si="228"/>
        <v>0</v>
      </c>
      <c r="BB791">
        <f t="shared" si="229"/>
        <v>0</v>
      </c>
    </row>
    <row r="792" spans="1:54" x14ac:dyDescent="0.15">
      <c r="A792" t="str">
        <f t="shared" si="218"/>
        <v>岚依主动技能1等级6</v>
      </c>
      <c r="B792" s="8">
        <v>786</v>
      </c>
      <c r="C792" s="8" t="str">
        <f>VLOOKUP(G792,角色!A:B,2,FALSE)</f>
        <v>岚依</v>
      </c>
      <c r="D792" s="8" t="str">
        <f t="shared" si="224"/>
        <v>主动技能1</v>
      </c>
      <c r="E792" s="8">
        <f t="shared" si="219"/>
        <v>6</v>
      </c>
      <c r="F792" s="8">
        <f t="shared" si="220"/>
        <v>1</v>
      </c>
      <c r="G792" s="8">
        <f t="shared" si="221"/>
        <v>14</v>
      </c>
      <c r="H792" s="4" t="s">
        <v>475</v>
      </c>
      <c r="I792" s="24" t="str">
        <f t="shared" si="230"/>
        <v>对敌方后排单体造成100%攻击力（+139）点伤害。</v>
      </c>
      <c r="J792" s="4" t="s">
        <v>305</v>
      </c>
      <c r="K792" s="1" t="s">
        <v>104</v>
      </c>
      <c r="L792" s="4" t="s">
        <v>107</v>
      </c>
      <c r="M792" s="4"/>
      <c r="N792" s="4">
        <v>100</v>
      </c>
      <c r="O792" s="4"/>
      <c r="T792" s="6" t="str">
        <f t="shared" si="222"/>
        <v/>
      </c>
      <c r="U792" s="6" t="str">
        <f t="shared" si="223"/>
        <v/>
      </c>
      <c r="Y792">
        <f t="shared" si="215"/>
        <v>0</v>
      </c>
      <c r="Z792">
        <v>100</v>
      </c>
      <c r="AA792" s="23">
        <v>10</v>
      </c>
      <c r="AB792" s="23">
        <f>INT(VLOOKUP(VLOOKUP($C792,角色技能升级比率表!$B:$C,2,FALSE),角色属性概况!E:F,2,FALSE)*VLOOKUP(E792,角色属性概况!I:M,3,FALSE)*AA792/100)</f>
        <v>139</v>
      </c>
      <c r="AE792">
        <v>0</v>
      </c>
      <c r="AF792" s="23">
        <f t="shared" si="225"/>
        <v>0</v>
      </c>
      <c r="AG792" s="23">
        <f t="shared" si="226"/>
        <v>0</v>
      </c>
      <c r="AN792" s="6" t="str">
        <f>_xlfn.IFNA(IF(IF($AH792=AN$5,VLOOKUP(AI792,buff!$K:$L,2,FALSE),"")=0,"",IF($AH792=AN$5,VLOOKUP(AI792,buff!$K:$L,2,FALSE),"")),"")</f>
        <v/>
      </c>
      <c r="AO792" s="6" t="str">
        <f>_xlfn.IFNA(IF(IF($AH792=AO$5,VLOOKUP(AJ792,buff!$K:$L,2,FALSE),"")=0,"",IF($AH792=AO$5,VLOOKUP(AJ792,buff!$K:$L,2,FALSE),"")),"")</f>
        <v/>
      </c>
      <c r="AP792" s="6" t="str">
        <f>_xlfn.IFNA(IF(IF($AH792=AP$5,VLOOKUP(AK792,buff!$K:$L,2,FALSE),"")=0,"",IF($AH792=AP$5,VLOOKUP(AK792,buff!$K:$L,2,FALSE),"")),"")</f>
        <v/>
      </c>
      <c r="AQ792" s="6" t="str">
        <f>_xlfn.IFNA(IF(IF($AH792=AQ$5,VLOOKUP(AL792,buff!$K:$L,2,FALSE),"")=0,"",IF($AH792=AQ$5,VLOOKUP(AL792,buff!$K:$L,2,FALSE),"")),"")</f>
        <v/>
      </c>
      <c r="AR792" s="6" t="str">
        <f>_xlfn.IFNA(IF(IF($AH792=AR$5,VLOOKUP(AM792,buff!$K:$L,2,FALSE),"")=0,"",IF($AH792=AR$5,VLOOKUP(AM792,buff!$K:$L,2,FALSE),"")),"")</f>
        <v/>
      </c>
      <c r="AS792" s="6" t="str">
        <f>_xlfn.IFNA(IF(IF($AH792=AS$5,VLOOKUP(AI792,buff!$K:$L,2,FALSE),"")=0,"",IF($AH792=AS$5,VLOOKUP(AI792,buff!$K:$L,2,FALSE),"")),"")</f>
        <v/>
      </c>
      <c r="AT792" s="6" t="str">
        <f>_xlfn.IFNA(IF(IF($AH792=AT$5,VLOOKUP(AJ792,buff!$K:$L,2,FALSE),"")=0,"",IF($AH792=AT$5,VLOOKUP(AJ792,buff!$K:$L,2,FALSE),"")),"")</f>
        <v/>
      </c>
      <c r="AU792" s="6" t="str">
        <f>_xlfn.IFNA(IF(IF($AH792=AU$5,VLOOKUP(AK792,buff!$K:$L,2,FALSE),"")=0,"",IF($AH792=AU$5,VLOOKUP(AK792,buff!$K:$L,2,FALSE),"")),"")</f>
        <v/>
      </c>
      <c r="AV792" s="6" t="str">
        <f>_xlfn.IFNA(IF(IF($AH792=AV$5,VLOOKUP(AL792,buff!$K:$L,2,FALSE),"")=0,"",IF($AH792=AV$5,VLOOKUP(AL792,buff!$K:$L,2,FALSE),"")),"")</f>
        <v/>
      </c>
      <c r="AW792" s="6" t="str">
        <f>_xlfn.IFNA(IF(IF($AH792=AW$5,VLOOKUP(AM792,buff!$K:$L,2,FALSE),"")=0,"",IF($AH792=AW$5,VLOOKUP(AM792,buff!$K:$L,2,FALSE),"")),"")</f>
        <v/>
      </c>
      <c r="AX792" s="6" t="e">
        <f>VLOOKUP(AI792,buff!K:P,6,FALSE)</f>
        <v>#N/A</v>
      </c>
      <c r="AY792" t="e">
        <f t="shared" si="227"/>
        <v>#N/A</v>
      </c>
      <c r="AZ792" t="e">
        <f t="shared" si="227"/>
        <v>#N/A</v>
      </c>
      <c r="BA792">
        <f t="shared" si="228"/>
        <v>0</v>
      </c>
      <c r="BB792">
        <f t="shared" si="229"/>
        <v>0</v>
      </c>
    </row>
    <row r="793" spans="1:54" x14ac:dyDescent="0.15">
      <c r="A793" t="str">
        <f t="shared" si="218"/>
        <v>岚依主动技能1等级7</v>
      </c>
      <c r="B793" s="8">
        <v>787</v>
      </c>
      <c r="C793" s="8" t="str">
        <f>VLOOKUP(G793,角色!A:B,2,FALSE)</f>
        <v>岚依</v>
      </c>
      <c r="D793" s="8" t="str">
        <f t="shared" si="224"/>
        <v>主动技能1</v>
      </c>
      <c r="E793" s="8">
        <f t="shared" si="219"/>
        <v>7</v>
      </c>
      <c r="F793" s="8">
        <f t="shared" si="220"/>
        <v>1</v>
      </c>
      <c r="G793" s="8">
        <f t="shared" si="221"/>
        <v>14</v>
      </c>
      <c r="H793" s="4" t="s">
        <v>475</v>
      </c>
      <c r="I793" s="24" t="str">
        <f t="shared" si="230"/>
        <v>对敌方后排单体造成100%攻击力（+171）点伤害。</v>
      </c>
      <c r="J793" s="4" t="s">
        <v>305</v>
      </c>
      <c r="K793" s="1" t="s">
        <v>104</v>
      </c>
      <c r="L793" s="4" t="s">
        <v>107</v>
      </c>
      <c r="M793" s="4"/>
      <c r="N793" s="4">
        <v>100</v>
      </c>
      <c r="O793" s="4"/>
      <c r="T793" s="6" t="str">
        <f t="shared" si="222"/>
        <v/>
      </c>
      <c r="U793" s="6" t="str">
        <f t="shared" si="223"/>
        <v/>
      </c>
      <c r="Y793">
        <f t="shared" si="215"/>
        <v>0</v>
      </c>
      <c r="Z793">
        <v>100</v>
      </c>
      <c r="AA793" s="23">
        <v>10</v>
      </c>
      <c r="AB793" s="23">
        <f>INT(VLOOKUP(VLOOKUP($C793,角色技能升级比率表!$B:$C,2,FALSE),角色属性概况!E:F,2,FALSE)*VLOOKUP(E793,角色属性概况!I:M,3,FALSE)*AA793/100)</f>
        <v>171</v>
      </c>
      <c r="AE793">
        <v>0</v>
      </c>
      <c r="AF793" s="23">
        <f t="shared" si="225"/>
        <v>0</v>
      </c>
      <c r="AG793" s="23">
        <f t="shared" si="226"/>
        <v>0</v>
      </c>
      <c r="AN793" s="6" t="str">
        <f>_xlfn.IFNA(IF(IF($AH793=AN$5,VLOOKUP(AI793,buff!$K:$L,2,FALSE),"")=0,"",IF($AH793=AN$5,VLOOKUP(AI793,buff!$K:$L,2,FALSE),"")),"")</f>
        <v/>
      </c>
      <c r="AO793" s="6" t="str">
        <f>_xlfn.IFNA(IF(IF($AH793=AO$5,VLOOKUP(AJ793,buff!$K:$L,2,FALSE),"")=0,"",IF($AH793=AO$5,VLOOKUP(AJ793,buff!$K:$L,2,FALSE),"")),"")</f>
        <v/>
      </c>
      <c r="AP793" s="6" t="str">
        <f>_xlfn.IFNA(IF(IF($AH793=AP$5,VLOOKUP(AK793,buff!$K:$L,2,FALSE),"")=0,"",IF($AH793=AP$5,VLOOKUP(AK793,buff!$K:$L,2,FALSE),"")),"")</f>
        <v/>
      </c>
      <c r="AQ793" s="6" t="str">
        <f>_xlfn.IFNA(IF(IF($AH793=AQ$5,VLOOKUP(AL793,buff!$K:$L,2,FALSE),"")=0,"",IF($AH793=AQ$5,VLOOKUP(AL793,buff!$K:$L,2,FALSE),"")),"")</f>
        <v/>
      </c>
      <c r="AR793" s="6" t="str">
        <f>_xlfn.IFNA(IF(IF($AH793=AR$5,VLOOKUP(AM793,buff!$K:$L,2,FALSE),"")=0,"",IF($AH793=AR$5,VLOOKUP(AM793,buff!$K:$L,2,FALSE),"")),"")</f>
        <v/>
      </c>
      <c r="AS793" s="6" t="str">
        <f>_xlfn.IFNA(IF(IF($AH793=AS$5,VLOOKUP(AI793,buff!$K:$L,2,FALSE),"")=0,"",IF($AH793=AS$5,VLOOKUP(AI793,buff!$K:$L,2,FALSE),"")),"")</f>
        <v/>
      </c>
      <c r="AT793" s="6" t="str">
        <f>_xlfn.IFNA(IF(IF($AH793=AT$5,VLOOKUP(AJ793,buff!$K:$L,2,FALSE),"")=0,"",IF($AH793=AT$5,VLOOKUP(AJ793,buff!$K:$L,2,FALSE),"")),"")</f>
        <v/>
      </c>
      <c r="AU793" s="6" t="str">
        <f>_xlfn.IFNA(IF(IF($AH793=AU$5,VLOOKUP(AK793,buff!$K:$L,2,FALSE),"")=0,"",IF($AH793=AU$5,VLOOKUP(AK793,buff!$K:$L,2,FALSE),"")),"")</f>
        <v/>
      </c>
      <c r="AV793" s="6" t="str">
        <f>_xlfn.IFNA(IF(IF($AH793=AV$5,VLOOKUP(AL793,buff!$K:$L,2,FALSE),"")=0,"",IF($AH793=AV$5,VLOOKUP(AL793,buff!$K:$L,2,FALSE),"")),"")</f>
        <v/>
      </c>
      <c r="AW793" s="6" t="str">
        <f>_xlfn.IFNA(IF(IF($AH793=AW$5,VLOOKUP(AM793,buff!$K:$L,2,FALSE),"")=0,"",IF($AH793=AW$5,VLOOKUP(AM793,buff!$K:$L,2,FALSE),"")),"")</f>
        <v/>
      </c>
      <c r="AX793" s="6" t="e">
        <f>VLOOKUP(AI793,buff!K:P,6,FALSE)</f>
        <v>#N/A</v>
      </c>
      <c r="AY793" t="e">
        <f t="shared" si="227"/>
        <v>#N/A</v>
      </c>
      <c r="AZ793" t="e">
        <f t="shared" si="227"/>
        <v>#N/A</v>
      </c>
      <c r="BA793">
        <f t="shared" si="228"/>
        <v>0</v>
      </c>
      <c r="BB793">
        <f t="shared" si="229"/>
        <v>0</v>
      </c>
    </row>
    <row r="794" spans="1:54" x14ac:dyDescent="0.15">
      <c r="A794" t="str">
        <f t="shared" si="218"/>
        <v>岚依主动技能1等级8</v>
      </c>
      <c r="B794" s="8">
        <v>788</v>
      </c>
      <c r="C794" s="8" t="str">
        <f>VLOOKUP(G794,角色!A:B,2,FALSE)</f>
        <v>岚依</v>
      </c>
      <c r="D794" s="8" t="str">
        <f t="shared" si="224"/>
        <v>主动技能1</v>
      </c>
      <c r="E794" s="8">
        <f t="shared" si="219"/>
        <v>8</v>
      </c>
      <c r="F794" s="8">
        <f t="shared" si="220"/>
        <v>1</v>
      </c>
      <c r="G794" s="8">
        <f t="shared" si="221"/>
        <v>14</v>
      </c>
      <c r="H794" s="4" t="s">
        <v>475</v>
      </c>
      <c r="I794" s="24" t="str">
        <f t="shared" si="230"/>
        <v>对敌方后排单体造成100%攻击力（+211）点伤害。</v>
      </c>
      <c r="J794" s="4" t="s">
        <v>305</v>
      </c>
      <c r="K794" s="1" t="s">
        <v>104</v>
      </c>
      <c r="L794" s="4" t="s">
        <v>107</v>
      </c>
      <c r="M794" s="4"/>
      <c r="N794" s="4">
        <v>100</v>
      </c>
      <c r="O794" s="4"/>
      <c r="T794" s="6" t="str">
        <f t="shared" si="222"/>
        <v/>
      </c>
      <c r="U794" s="6" t="str">
        <f t="shared" si="223"/>
        <v/>
      </c>
      <c r="Y794">
        <f t="shared" si="215"/>
        <v>0</v>
      </c>
      <c r="Z794">
        <v>100</v>
      </c>
      <c r="AA794" s="23">
        <v>10</v>
      </c>
      <c r="AB794" s="23">
        <f>INT(VLOOKUP(VLOOKUP($C794,角色技能升级比率表!$B:$C,2,FALSE),角色属性概况!E:F,2,FALSE)*VLOOKUP(E794,角色属性概况!I:M,3,FALSE)*AA794/100)</f>
        <v>211</v>
      </c>
      <c r="AE794">
        <v>0</v>
      </c>
      <c r="AF794" s="23">
        <f t="shared" si="225"/>
        <v>0</v>
      </c>
      <c r="AG794" s="23">
        <f t="shared" si="226"/>
        <v>0</v>
      </c>
      <c r="AN794" s="6" t="str">
        <f>_xlfn.IFNA(IF(IF($AH794=AN$5,VLOOKUP(AI794,buff!$K:$L,2,FALSE),"")=0,"",IF($AH794=AN$5,VLOOKUP(AI794,buff!$K:$L,2,FALSE),"")),"")</f>
        <v/>
      </c>
      <c r="AO794" s="6" t="str">
        <f>_xlfn.IFNA(IF(IF($AH794=AO$5,VLOOKUP(AJ794,buff!$K:$L,2,FALSE),"")=0,"",IF($AH794=AO$5,VLOOKUP(AJ794,buff!$K:$L,2,FALSE),"")),"")</f>
        <v/>
      </c>
      <c r="AP794" s="6" t="str">
        <f>_xlfn.IFNA(IF(IF($AH794=AP$5,VLOOKUP(AK794,buff!$K:$L,2,FALSE),"")=0,"",IF($AH794=AP$5,VLOOKUP(AK794,buff!$K:$L,2,FALSE),"")),"")</f>
        <v/>
      </c>
      <c r="AQ794" s="6" t="str">
        <f>_xlfn.IFNA(IF(IF($AH794=AQ$5,VLOOKUP(AL794,buff!$K:$L,2,FALSE),"")=0,"",IF($AH794=AQ$5,VLOOKUP(AL794,buff!$K:$L,2,FALSE),"")),"")</f>
        <v/>
      </c>
      <c r="AR794" s="6" t="str">
        <f>_xlfn.IFNA(IF(IF($AH794=AR$5,VLOOKUP(AM794,buff!$K:$L,2,FALSE),"")=0,"",IF($AH794=AR$5,VLOOKUP(AM794,buff!$K:$L,2,FALSE),"")),"")</f>
        <v/>
      </c>
      <c r="AS794" s="6" t="str">
        <f>_xlfn.IFNA(IF(IF($AH794=AS$5,VLOOKUP(AI794,buff!$K:$L,2,FALSE),"")=0,"",IF($AH794=AS$5,VLOOKUP(AI794,buff!$K:$L,2,FALSE),"")),"")</f>
        <v/>
      </c>
      <c r="AT794" s="6" t="str">
        <f>_xlfn.IFNA(IF(IF($AH794=AT$5,VLOOKUP(AJ794,buff!$K:$L,2,FALSE),"")=0,"",IF($AH794=AT$5,VLOOKUP(AJ794,buff!$K:$L,2,FALSE),"")),"")</f>
        <v/>
      </c>
      <c r="AU794" s="6" t="str">
        <f>_xlfn.IFNA(IF(IF($AH794=AU$5,VLOOKUP(AK794,buff!$K:$L,2,FALSE),"")=0,"",IF($AH794=AU$5,VLOOKUP(AK794,buff!$K:$L,2,FALSE),"")),"")</f>
        <v/>
      </c>
      <c r="AV794" s="6" t="str">
        <f>_xlfn.IFNA(IF(IF($AH794=AV$5,VLOOKUP(AL794,buff!$K:$L,2,FALSE),"")=0,"",IF($AH794=AV$5,VLOOKUP(AL794,buff!$K:$L,2,FALSE),"")),"")</f>
        <v/>
      </c>
      <c r="AW794" s="6" t="str">
        <f>_xlfn.IFNA(IF(IF($AH794=AW$5,VLOOKUP(AM794,buff!$K:$L,2,FALSE),"")=0,"",IF($AH794=AW$5,VLOOKUP(AM794,buff!$K:$L,2,FALSE),"")),"")</f>
        <v/>
      </c>
      <c r="AX794" s="6" t="e">
        <f>VLOOKUP(AI794,buff!K:P,6,FALSE)</f>
        <v>#N/A</v>
      </c>
      <c r="AY794" t="e">
        <f t="shared" si="227"/>
        <v>#N/A</v>
      </c>
      <c r="AZ794" t="e">
        <f t="shared" si="227"/>
        <v>#N/A</v>
      </c>
      <c r="BA794">
        <f t="shared" si="228"/>
        <v>0</v>
      </c>
      <c r="BB794">
        <f t="shared" si="229"/>
        <v>0</v>
      </c>
    </row>
    <row r="795" spans="1:54" x14ac:dyDescent="0.15">
      <c r="A795" t="str">
        <f t="shared" si="218"/>
        <v>岚依主动技能1等级9</v>
      </c>
      <c r="B795" s="8">
        <v>789</v>
      </c>
      <c r="C795" s="8" t="str">
        <f>VLOOKUP(G795,角色!A:B,2,FALSE)</f>
        <v>岚依</v>
      </c>
      <c r="D795" s="8" t="str">
        <f t="shared" si="224"/>
        <v>主动技能1</v>
      </c>
      <c r="E795" s="8">
        <f t="shared" si="219"/>
        <v>9</v>
      </c>
      <c r="F795" s="8">
        <f t="shared" si="220"/>
        <v>1</v>
      </c>
      <c r="G795" s="8">
        <f t="shared" si="221"/>
        <v>14</v>
      </c>
      <c r="H795" s="4" t="s">
        <v>475</v>
      </c>
      <c r="I795" s="24" t="str">
        <f t="shared" si="230"/>
        <v>对敌方后排单体造成100%攻击力（+260）点伤害。</v>
      </c>
      <c r="J795" s="4" t="s">
        <v>305</v>
      </c>
      <c r="K795" s="1" t="s">
        <v>104</v>
      </c>
      <c r="L795" s="4" t="s">
        <v>107</v>
      </c>
      <c r="M795" s="4"/>
      <c r="N795" s="4">
        <v>100</v>
      </c>
      <c r="O795" s="4"/>
      <c r="T795" s="6" t="str">
        <f t="shared" si="222"/>
        <v/>
      </c>
      <c r="U795" s="6" t="str">
        <f t="shared" si="223"/>
        <v/>
      </c>
      <c r="Y795">
        <f t="shared" si="215"/>
        <v>0</v>
      </c>
      <c r="Z795">
        <v>100</v>
      </c>
      <c r="AA795" s="23">
        <v>10</v>
      </c>
      <c r="AB795" s="23">
        <f>INT(VLOOKUP(VLOOKUP($C795,角色技能升级比率表!$B:$C,2,FALSE),角色属性概况!E:F,2,FALSE)*VLOOKUP(E795,角色属性概况!I:M,3,FALSE)*AA795/100)</f>
        <v>260</v>
      </c>
      <c r="AE795">
        <v>0</v>
      </c>
      <c r="AF795" s="23">
        <f t="shared" si="225"/>
        <v>0</v>
      </c>
      <c r="AG795" s="23">
        <f t="shared" si="226"/>
        <v>0</v>
      </c>
      <c r="AN795" s="6" t="str">
        <f>_xlfn.IFNA(IF(IF($AH795=AN$5,VLOOKUP(AI795,buff!$K:$L,2,FALSE),"")=0,"",IF($AH795=AN$5,VLOOKUP(AI795,buff!$K:$L,2,FALSE),"")),"")</f>
        <v/>
      </c>
      <c r="AO795" s="6" t="str">
        <f>_xlfn.IFNA(IF(IF($AH795=AO$5,VLOOKUP(AJ795,buff!$K:$L,2,FALSE),"")=0,"",IF($AH795=AO$5,VLOOKUP(AJ795,buff!$K:$L,2,FALSE),"")),"")</f>
        <v/>
      </c>
      <c r="AP795" s="6" t="str">
        <f>_xlfn.IFNA(IF(IF($AH795=AP$5,VLOOKUP(AK795,buff!$K:$L,2,FALSE),"")=0,"",IF($AH795=AP$5,VLOOKUP(AK795,buff!$K:$L,2,FALSE),"")),"")</f>
        <v/>
      </c>
      <c r="AQ795" s="6" t="str">
        <f>_xlfn.IFNA(IF(IF($AH795=AQ$5,VLOOKUP(AL795,buff!$K:$L,2,FALSE),"")=0,"",IF($AH795=AQ$5,VLOOKUP(AL795,buff!$K:$L,2,FALSE),"")),"")</f>
        <v/>
      </c>
      <c r="AR795" s="6" t="str">
        <f>_xlfn.IFNA(IF(IF($AH795=AR$5,VLOOKUP(AM795,buff!$K:$L,2,FALSE),"")=0,"",IF($AH795=AR$5,VLOOKUP(AM795,buff!$K:$L,2,FALSE),"")),"")</f>
        <v/>
      </c>
      <c r="AS795" s="6" t="str">
        <f>_xlfn.IFNA(IF(IF($AH795=AS$5,VLOOKUP(AI795,buff!$K:$L,2,FALSE),"")=0,"",IF($AH795=AS$5,VLOOKUP(AI795,buff!$K:$L,2,FALSE),"")),"")</f>
        <v/>
      </c>
      <c r="AT795" s="6" t="str">
        <f>_xlfn.IFNA(IF(IF($AH795=AT$5,VLOOKUP(AJ795,buff!$K:$L,2,FALSE),"")=0,"",IF($AH795=AT$5,VLOOKUP(AJ795,buff!$K:$L,2,FALSE),"")),"")</f>
        <v/>
      </c>
      <c r="AU795" s="6" t="str">
        <f>_xlfn.IFNA(IF(IF($AH795=AU$5,VLOOKUP(AK795,buff!$K:$L,2,FALSE),"")=0,"",IF($AH795=AU$5,VLOOKUP(AK795,buff!$K:$L,2,FALSE),"")),"")</f>
        <v/>
      </c>
      <c r="AV795" s="6" t="str">
        <f>_xlfn.IFNA(IF(IF($AH795=AV$5,VLOOKUP(AL795,buff!$K:$L,2,FALSE),"")=0,"",IF($AH795=AV$5,VLOOKUP(AL795,buff!$K:$L,2,FALSE),"")),"")</f>
        <v/>
      </c>
      <c r="AW795" s="6" t="str">
        <f>_xlfn.IFNA(IF(IF($AH795=AW$5,VLOOKUP(AM795,buff!$K:$L,2,FALSE),"")=0,"",IF($AH795=AW$5,VLOOKUP(AM795,buff!$K:$L,2,FALSE),"")),"")</f>
        <v/>
      </c>
      <c r="AX795" s="6" t="e">
        <f>VLOOKUP(AI795,buff!K:P,6,FALSE)</f>
        <v>#N/A</v>
      </c>
      <c r="AY795" t="e">
        <f t="shared" si="227"/>
        <v>#N/A</v>
      </c>
      <c r="AZ795" t="e">
        <f t="shared" si="227"/>
        <v>#N/A</v>
      </c>
      <c r="BA795">
        <f t="shared" si="228"/>
        <v>0</v>
      </c>
      <c r="BB795">
        <f t="shared" si="229"/>
        <v>0</v>
      </c>
    </row>
    <row r="796" spans="1:54" x14ac:dyDescent="0.15">
      <c r="A796" t="str">
        <f t="shared" si="218"/>
        <v>岚依主动技能1等级10</v>
      </c>
      <c r="B796" s="8">
        <v>790</v>
      </c>
      <c r="C796" s="8" t="str">
        <f>VLOOKUP(G796,角色!A:B,2,FALSE)</f>
        <v>岚依</v>
      </c>
      <c r="D796" s="8" t="str">
        <f t="shared" si="224"/>
        <v>主动技能1</v>
      </c>
      <c r="E796" s="8">
        <f t="shared" si="219"/>
        <v>10</v>
      </c>
      <c r="F796" s="8">
        <f t="shared" si="220"/>
        <v>1</v>
      </c>
      <c r="G796" s="8">
        <f t="shared" si="221"/>
        <v>14</v>
      </c>
      <c r="H796" s="4" t="s">
        <v>475</v>
      </c>
      <c r="I796" s="24" t="str">
        <f>"对敌方后排单体造成100%攻击力（+"&amp;AB796&amp;"）点伤害。"</f>
        <v>对敌方后排单体造成100%攻击力（+320）点伤害。</v>
      </c>
      <c r="J796" s="4" t="s">
        <v>305</v>
      </c>
      <c r="K796" s="1" t="s">
        <v>105</v>
      </c>
      <c r="L796" s="4" t="s">
        <v>107</v>
      </c>
      <c r="M796" s="4"/>
      <c r="N796" s="4">
        <v>100</v>
      </c>
      <c r="O796" s="4"/>
      <c r="T796" s="6" t="str">
        <f t="shared" si="222"/>
        <v/>
      </c>
      <c r="U796" s="6" t="str">
        <f t="shared" si="223"/>
        <v/>
      </c>
      <c r="Y796">
        <f t="shared" si="215"/>
        <v>0</v>
      </c>
      <c r="Z796">
        <v>100</v>
      </c>
      <c r="AA796" s="23">
        <v>10</v>
      </c>
      <c r="AB796" s="23">
        <f>INT(VLOOKUP(VLOOKUP($C796,角色技能升级比率表!$B:$C,2,FALSE),角色属性概况!E:F,2,FALSE)*VLOOKUP(E796,角色属性概况!I:M,3,FALSE)*AA796/100)</f>
        <v>320</v>
      </c>
      <c r="AE796">
        <v>0</v>
      </c>
      <c r="AF796" s="23">
        <f t="shared" si="225"/>
        <v>0</v>
      </c>
      <c r="AG796" s="23">
        <f t="shared" si="226"/>
        <v>0</v>
      </c>
      <c r="AN796" s="6" t="str">
        <f>_xlfn.IFNA(IF(IF($AH796=AN$5,VLOOKUP(AI796,buff!$K:$L,2,FALSE),"")=0,"",IF($AH796=AN$5,VLOOKUP(AI796,buff!$K:$L,2,FALSE),"")),"")</f>
        <v/>
      </c>
      <c r="AO796" s="6" t="str">
        <f>_xlfn.IFNA(IF(IF($AH796=AO$5,VLOOKUP(AJ796,buff!$K:$L,2,FALSE),"")=0,"",IF($AH796=AO$5,VLOOKUP(AJ796,buff!$K:$L,2,FALSE),"")),"")</f>
        <v/>
      </c>
      <c r="AP796" s="6" t="str">
        <f>_xlfn.IFNA(IF(IF($AH796=AP$5,VLOOKUP(AK796,buff!$K:$L,2,FALSE),"")=0,"",IF($AH796=AP$5,VLOOKUP(AK796,buff!$K:$L,2,FALSE),"")),"")</f>
        <v/>
      </c>
      <c r="AQ796" s="6" t="str">
        <f>_xlfn.IFNA(IF(IF($AH796=AQ$5,VLOOKUP(AL796,buff!$K:$L,2,FALSE),"")=0,"",IF($AH796=AQ$5,VLOOKUP(AL796,buff!$K:$L,2,FALSE),"")),"")</f>
        <v/>
      </c>
      <c r="AR796" s="6" t="str">
        <f>_xlfn.IFNA(IF(IF($AH796=AR$5,VLOOKUP(AM796,buff!$K:$L,2,FALSE),"")=0,"",IF($AH796=AR$5,VLOOKUP(AM796,buff!$K:$L,2,FALSE),"")),"")</f>
        <v/>
      </c>
      <c r="AS796" s="6" t="str">
        <f>_xlfn.IFNA(IF(IF($AH796=AS$5,VLOOKUP(AI796,buff!$K:$L,2,FALSE),"")=0,"",IF($AH796=AS$5,VLOOKUP(AI796,buff!$K:$L,2,FALSE),"")),"")</f>
        <v/>
      </c>
      <c r="AT796" s="6" t="str">
        <f>_xlfn.IFNA(IF(IF($AH796=AT$5,VLOOKUP(AJ796,buff!$K:$L,2,FALSE),"")=0,"",IF($AH796=AT$5,VLOOKUP(AJ796,buff!$K:$L,2,FALSE),"")),"")</f>
        <v/>
      </c>
      <c r="AU796" s="6" t="str">
        <f>_xlfn.IFNA(IF(IF($AH796=AU$5,VLOOKUP(AK796,buff!$K:$L,2,FALSE),"")=0,"",IF($AH796=AU$5,VLOOKUP(AK796,buff!$K:$L,2,FALSE),"")),"")</f>
        <v/>
      </c>
      <c r="AV796" s="6" t="str">
        <f>_xlfn.IFNA(IF(IF($AH796=AV$5,VLOOKUP(AL796,buff!$K:$L,2,FALSE),"")=0,"",IF($AH796=AV$5,VLOOKUP(AL796,buff!$K:$L,2,FALSE),"")),"")</f>
        <v/>
      </c>
      <c r="AW796" s="6" t="str">
        <f>_xlfn.IFNA(IF(IF($AH796=AW$5,VLOOKUP(AM796,buff!$K:$L,2,FALSE),"")=0,"",IF($AH796=AW$5,VLOOKUP(AM796,buff!$K:$L,2,FALSE),"")),"")</f>
        <v/>
      </c>
      <c r="AX796" s="6" t="e">
        <f>VLOOKUP(AI796,buff!K:P,6,FALSE)</f>
        <v>#N/A</v>
      </c>
      <c r="AY796" t="e">
        <f t="shared" si="227"/>
        <v>#N/A</v>
      </c>
      <c r="AZ796" t="e">
        <f t="shared" si="227"/>
        <v>#N/A</v>
      </c>
      <c r="BA796">
        <f t="shared" si="228"/>
        <v>0</v>
      </c>
      <c r="BB796">
        <f t="shared" si="229"/>
        <v>0</v>
      </c>
    </row>
    <row r="797" spans="1:54" x14ac:dyDescent="0.15">
      <c r="A797" t="str">
        <f t="shared" si="218"/>
        <v>岚依主动技能1等级11</v>
      </c>
      <c r="B797" s="8">
        <v>791</v>
      </c>
      <c r="C797" s="8" t="str">
        <f>VLOOKUP(G797,角色!A:B,2,FALSE)</f>
        <v>岚依</v>
      </c>
      <c r="D797" s="8" t="str">
        <f t="shared" si="224"/>
        <v>主动技能1</v>
      </c>
      <c r="E797" s="8">
        <f t="shared" si="219"/>
        <v>11</v>
      </c>
      <c r="F797" s="8">
        <f t="shared" si="220"/>
        <v>1</v>
      </c>
      <c r="G797" s="8">
        <f t="shared" si="221"/>
        <v>14</v>
      </c>
      <c r="H797" s="4" t="s">
        <v>475</v>
      </c>
      <c r="I797" s="24" t="str">
        <f>"对敌方任意单体造成100%攻击力（+"&amp;AB797&amp;"）点伤害。"</f>
        <v>对敌方任意单体造成100%攻击力（+394）点伤害。</v>
      </c>
      <c r="J797" s="4" t="s">
        <v>305</v>
      </c>
      <c r="K797" s="1" t="s">
        <v>105</v>
      </c>
      <c r="L797" s="4" t="s">
        <v>107</v>
      </c>
      <c r="M797" s="4"/>
      <c r="N797" s="4">
        <v>100</v>
      </c>
      <c r="O797" s="4"/>
      <c r="T797" s="6" t="str">
        <f t="shared" si="222"/>
        <v/>
      </c>
      <c r="U797" s="6" t="str">
        <f t="shared" si="223"/>
        <v/>
      </c>
      <c r="Y797">
        <f t="shared" si="215"/>
        <v>0</v>
      </c>
      <c r="Z797">
        <v>100</v>
      </c>
      <c r="AA797" s="23">
        <v>10</v>
      </c>
      <c r="AB797" s="23">
        <f>INT(VLOOKUP(VLOOKUP($C797,角色技能升级比率表!$B:$C,2,FALSE),角色属性概况!E:F,2,FALSE)*VLOOKUP(E797,角色属性概况!I:M,3,FALSE)*AA797/100)</f>
        <v>394</v>
      </c>
      <c r="AE797">
        <v>0</v>
      </c>
      <c r="AF797" s="23">
        <f t="shared" si="225"/>
        <v>0</v>
      </c>
      <c r="AG797" s="23">
        <f t="shared" si="226"/>
        <v>0</v>
      </c>
      <c r="AN797" s="6" t="str">
        <f>_xlfn.IFNA(IF(IF($AH797=AN$5,VLOOKUP(AI797,buff!$K:$L,2,FALSE),"")=0,"",IF($AH797=AN$5,VLOOKUP(AI797,buff!$K:$L,2,FALSE),"")),"")</f>
        <v/>
      </c>
      <c r="AO797" s="6" t="str">
        <f>_xlfn.IFNA(IF(IF($AH797=AO$5,VLOOKUP(AJ797,buff!$K:$L,2,FALSE),"")=0,"",IF($AH797=AO$5,VLOOKUP(AJ797,buff!$K:$L,2,FALSE),"")),"")</f>
        <v/>
      </c>
      <c r="AP797" s="6" t="str">
        <f>_xlfn.IFNA(IF(IF($AH797=AP$5,VLOOKUP(AK797,buff!$K:$L,2,FALSE),"")=0,"",IF($AH797=AP$5,VLOOKUP(AK797,buff!$K:$L,2,FALSE),"")),"")</f>
        <v/>
      </c>
      <c r="AQ797" s="6" t="str">
        <f>_xlfn.IFNA(IF(IF($AH797=AQ$5,VLOOKUP(AL797,buff!$K:$L,2,FALSE),"")=0,"",IF($AH797=AQ$5,VLOOKUP(AL797,buff!$K:$L,2,FALSE),"")),"")</f>
        <v/>
      </c>
      <c r="AR797" s="6" t="str">
        <f>_xlfn.IFNA(IF(IF($AH797=AR$5,VLOOKUP(AM797,buff!$K:$L,2,FALSE),"")=0,"",IF($AH797=AR$5,VLOOKUP(AM797,buff!$K:$L,2,FALSE),"")),"")</f>
        <v/>
      </c>
      <c r="AS797" s="6" t="str">
        <f>_xlfn.IFNA(IF(IF($AH797=AS$5,VLOOKUP(AI797,buff!$K:$L,2,FALSE),"")=0,"",IF($AH797=AS$5,VLOOKUP(AI797,buff!$K:$L,2,FALSE),"")),"")</f>
        <v/>
      </c>
      <c r="AT797" s="6" t="str">
        <f>_xlfn.IFNA(IF(IF($AH797=AT$5,VLOOKUP(AJ797,buff!$K:$L,2,FALSE),"")=0,"",IF($AH797=AT$5,VLOOKUP(AJ797,buff!$K:$L,2,FALSE),"")),"")</f>
        <v/>
      </c>
      <c r="AU797" s="6" t="str">
        <f>_xlfn.IFNA(IF(IF($AH797=AU$5,VLOOKUP(AK797,buff!$K:$L,2,FALSE),"")=0,"",IF($AH797=AU$5,VLOOKUP(AK797,buff!$K:$L,2,FALSE),"")),"")</f>
        <v/>
      </c>
      <c r="AV797" s="6" t="str">
        <f>_xlfn.IFNA(IF(IF($AH797=AV$5,VLOOKUP(AL797,buff!$K:$L,2,FALSE),"")=0,"",IF($AH797=AV$5,VLOOKUP(AL797,buff!$K:$L,2,FALSE),"")),"")</f>
        <v/>
      </c>
      <c r="AW797" s="6" t="str">
        <f>_xlfn.IFNA(IF(IF($AH797=AW$5,VLOOKUP(AM797,buff!$K:$L,2,FALSE),"")=0,"",IF($AH797=AW$5,VLOOKUP(AM797,buff!$K:$L,2,FALSE),"")),"")</f>
        <v/>
      </c>
      <c r="AX797" s="6" t="e">
        <f>VLOOKUP(AI797,buff!K:P,6,FALSE)</f>
        <v>#N/A</v>
      </c>
      <c r="AY797" t="e">
        <f t="shared" si="227"/>
        <v>#N/A</v>
      </c>
      <c r="AZ797" t="e">
        <f t="shared" si="227"/>
        <v>#N/A</v>
      </c>
      <c r="BA797">
        <f t="shared" si="228"/>
        <v>0</v>
      </c>
      <c r="BB797">
        <f t="shared" si="229"/>
        <v>0</v>
      </c>
    </row>
    <row r="798" spans="1:54" x14ac:dyDescent="0.15">
      <c r="A798" t="str">
        <f t="shared" si="218"/>
        <v>岚依主动技能1等级12</v>
      </c>
      <c r="B798" s="8">
        <v>792</v>
      </c>
      <c r="C798" s="8" t="str">
        <f>VLOOKUP(G798,角色!A:B,2,FALSE)</f>
        <v>岚依</v>
      </c>
      <c r="D798" s="8" t="str">
        <f t="shared" si="224"/>
        <v>主动技能1</v>
      </c>
      <c r="E798" s="8">
        <f t="shared" si="219"/>
        <v>12</v>
      </c>
      <c r="F798" s="8">
        <f t="shared" si="220"/>
        <v>1</v>
      </c>
      <c r="G798" s="8">
        <f t="shared" si="221"/>
        <v>14</v>
      </c>
      <c r="H798" s="4" t="s">
        <v>475</v>
      </c>
      <c r="I798" s="24" t="str">
        <f t="shared" ref="I798:I806" si="231">"对敌方任意单体造成100%攻击力（+"&amp;AB798&amp;"）点伤害。"</f>
        <v>对敌方任意单体造成100%攻击力（+485）点伤害。</v>
      </c>
      <c r="J798" s="4" t="s">
        <v>305</v>
      </c>
      <c r="K798" s="1" t="s">
        <v>105</v>
      </c>
      <c r="L798" s="4" t="s">
        <v>107</v>
      </c>
      <c r="M798" s="4"/>
      <c r="N798" s="4">
        <v>100</v>
      </c>
      <c r="O798" s="4"/>
      <c r="T798" s="6" t="str">
        <f t="shared" si="222"/>
        <v/>
      </c>
      <c r="U798" s="6" t="str">
        <f t="shared" si="223"/>
        <v/>
      </c>
      <c r="Y798">
        <f t="shared" si="215"/>
        <v>0</v>
      </c>
      <c r="Z798">
        <v>100</v>
      </c>
      <c r="AA798" s="23">
        <v>10</v>
      </c>
      <c r="AB798" s="23">
        <f>INT(VLOOKUP(VLOOKUP($C798,角色技能升级比率表!$B:$C,2,FALSE),角色属性概况!E:F,2,FALSE)*VLOOKUP(E798,角色属性概况!I:M,3,FALSE)*AA798/100)</f>
        <v>485</v>
      </c>
      <c r="AE798">
        <v>0</v>
      </c>
      <c r="AF798" s="23">
        <f t="shared" si="225"/>
        <v>0</v>
      </c>
      <c r="AG798" s="23">
        <f t="shared" si="226"/>
        <v>0</v>
      </c>
      <c r="AN798" s="6" t="str">
        <f>_xlfn.IFNA(IF(IF($AH798=AN$5,VLOOKUP(AI798,buff!$K:$L,2,FALSE),"")=0,"",IF($AH798=AN$5,VLOOKUP(AI798,buff!$K:$L,2,FALSE),"")),"")</f>
        <v/>
      </c>
      <c r="AO798" s="6" t="str">
        <f>_xlfn.IFNA(IF(IF($AH798=AO$5,VLOOKUP(AJ798,buff!$K:$L,2,FALSE),"")=0,"",IF($AH798=AO$5,VLOOKUP(AJ798,buff!$K:$L,2,FALSE),"")),"")</f>
        <v/>
      </c>
      <c r="AP798" s="6" t="str">
        <f>_xlfn.IFNA(IF(IF($AH798=AP$5,VLOOKUP(AK798,buff!$K:$L,2,FALSE),"")=0,"",IF($AH798=AP$5,VLOOKUP(AK798,buff!$K:$L,2,FALSE),"")),"")</f>
        <v/>
      </c>
      <c r="AQ798" s="6" t="str">
        <f>_xlfn.IFNA(IF(IF($AH798=AQ$5,VLOOKUP(AL798,buff!$K:$L,2,FALSE),"")=0,"",IF($AH798=AQ$5,VLOOKUP(AL798,buff!$K:$L,2,FALSE),"")),"")</f>
        <v/>
      </c>
      <c r="AR798" s="6" t="str">
        <f>_xlfn.IFNA(IF(IF($AH798=AR$5,VLOOKUP(AM798,buff!$K:$L,2,FALSE),"")=0,"",IF($AH798=AR$5,VLOOKUP(AM798,buff!$K:$L,2,FALSE),"")),"")</f>
        <v/>
      </c>
      <c r="AS798" s="6" t="str">
        <f>_xlfn.IFNA(IF(IF($AH798=AS$5,VLOOKUP(AI798,buff!$K:$L,2,FALSE),"")=0,"",IF($AH798=AS$5,VLOOKUP(AI798,buff!$K:$L,2,FALSE),"")),"")</f>
        <v/>
      </c>
      <c r="AT798" s="6" t="str">
        <f>_xlfn.IFNA(IF(IF($AH798=AT$5,VLOOKUP(AJ798,buff!$K:$L,2,FALSE),"")=0,"",IF($AH798=AT$5,VLOOKUP(AJ798,buff!$K:$L,2,FALSE),"")),"")</f>
        <v/>
      </c>
      <c r="AU798" s="6" t="str">
        <f>_xlfn.IFNA(IF(IF($AH798=AU$5,VLOOKUP(AK798,buff!$K:$L,2,FALSE),"")=0,"",IF($AH798=AU$5,VLOOKUP(AK798,buff!$K:$L,2,FALSE),"")),"")</f>
        <v/>
      </c>
      <c r="AV798" s="6" t="str">
        <f>_xlfn.IFNA(IF(IF($AH798=AV$5,VLOOKUP(AL798,buff!$K:$L,2,FALSE),"")=0,"",IF($AH798=AV$5,VLOOKUP(AL798,buff!$K:$L,2,FALSE),"")),"")</f>
        <v/>
      </c>
      <c r="AW798" s="6" t="str">
        <f>_xlfn.IFNA(IF(IF($AH798=AW$5,VLOOKUP(AM798,buff!$K:$L,2,FALSE),"")=0,"",IF($AH798=AW$5,VLOOKUP(AM798,buff!$K:$L,2,FALSE),"")),"")</f>
        <v/>
      </c>
      <c r="AX798" s="6" t="e">
        <f>VLOOKUP(AI798,buff!K:P,6,FALSE)</f>
        <v>#N/A</v>
      </c>
      <c r="AY798" t="e">
        <f t="shared" si="227"/>
        <v>#N/A</v>
      </c>
      <c r="AZ798" t="e">
        <f t="shared" si="227"/>
        <v>#N/A</v>
      </c>
      <c r="BA798">
        <f t="shared" si="228"/>
        <v>0</v>
      </c>
      <c r="BB798">
        <f t="shared" si="229"/>
        <v>0</v>
      </c>
    </row>
    <row r="799" spans="1:54" x14ac:dyDescent="0.15">
      <c r="A799" t="str">
        <f t="shared" si="218"/>
        <v>岚依主动技能1等级13</v>
      </c>
      <c r="B799" s="8">
        <v>793</v>
      </c>
      <c r="C799" s="8" t="str">
        <f>VLOOKUP(G799,角色!A:B,2,FALSE)</f>
        <v>岚依</v>
      </c>
      <c r="D799" s="8" t="str">
        <f t="shared" si="224"/>
        <v>主动技能1</v>
      </c>
      <c r="E799" s="8">
        <f t="shared" si="219"/>
        <v>13</v>
      </c>
      <c r="F799" s="8">
        <f t="shared" si="220"/>
        <v>1</v>
      </c>
      <c r="G799" s="8">
        <f t="shared" si="221"/>
        <v>14</v>
      </c>
      <c r="H799" s="4" t="s">
        <v>475</v>
      </c>
      <c r="I799" s="24" t="str">
        <f t="shared" si="231"/>
        <v>对敌方任意单体造成100%攻击力（+597）点伤害。</v>
      </c>
      <c r="J799" s="4" t="s">
        <v>305</v>
      </c>
      <c r="K799" s="1" t="s">
        <v>105</v>
      </c>
      <c r="L799" s="4" t="s">
        <v>107</v>
      </c>
      <c r="M799" s="4"/>
      <c r="N799" s="4">
        <v>100</v>
      </c>
      <c r="O799" s="4"/>
      <c r="T799" s="6" t="str">
        <f t="shared" si="222"/>
        <v/>
      </c>
      <c r="U799" s="6" t="str">
        <f t="shared" si="223"/>
        <v/>
      </c>
      <c r="Y799">
        <f t="shared" si="215"/>
        <v>0</v>
      </c>
      <c r="Z799">
        <v>100</v>
      </c>
      <c r="AA799" s="23">
        <v>10</v>
      </c>
      <c r="AB799" s="23">
        <f>INT(VLOOKUP(VLOOKUP($C799,角色技能升级比率表!$B:$C,2,FALSE),角色属性概况!E:F,2,FALSE)*VLOOKUP(E799,角色属性概况!I:M,3,FALSE)*AA799/100)</f>
        <v>597</v>
      </c>
      <c r="AE799">
        <v>0</v>
      </c>
      <c r="AF799" s="23">
        <f t="shared" si="225"/>
        <v>0</v>
      </c>
      <c r="AG799" s="23">
        <f t="shared" si="226"/>
        <v>0</v>
      </c>
      <c r="AN799" s="6" t="str">
        <f>_xlfn.IFNA(IF(IF($AH799=AN$5,VLOOKUP(AI799,buff!$K:$L,2,FALSE),"")=0,"",IF($AH799=AN$5,VLOOKUP(AI799,buff!$K:$L,2,FALSE),"")),"")</f>
        <v/>
      </c>
      <c r="AO799" s="6" t="str">
        <f>_xlfn.IFNA(IF(IF($AH799=AO$5,VLOOKUP(AJ799,buff!$K:$L,2,FALSE),"")=0,"",IF($AH799=AO$5,VLOOKUP(AJ799,buff!$K:$L,2,FALSE),"")),"")</f>
        <v/>
      </c>
      <c r="AP799" s="6" t="str">
        <f>_xlfn.IFNA(IF(IF($AH799=AP$5,VLOOKUP(AK799,buff!$K:$L,2,FALSE),"")=0,"",IF($AH799=AP$5,VLOOKUP(AK799,buff!$K:$L,2,FALSE),"")),"")</f>
        <v/>
      </c>
      <c r="AQ799" s="6" t="str">
        <f>_xlfn.IFNA(IF(IF($AH799=AQ$5,VLOOKUP(AL799,buff!$K:$L,2,FALSE),"")=0,"",IF($AH799=AQ$5,VLOOKUP(AL799,buff!$K:$L,2,FALSE),"")),"")</f>
        <v/>
      </c>
      <c r="AR799" s="6" t="str">
        <f>_xlfn.IFNA(IF(IF($AH799=AR$5,VLOOKUP(AM799,buff!$K:$L,2,FALSE),"")=0,"",IF($AH799=AR$5,VLOOKUP(AM799,buff!$K:$L,2,FALSE),"")),"")</f>
        <v/>
      </c>
      <c r="AS799" s="6" t="str">
        <f>_xlfn.IFNA(IF(IF($AH799=AS$5,VLOOKUP(AI799,buff!$K:$L,2,FALSE),"")=0,"",IF($AH799=AS$5,VLOOKUP(AI799,buff!$K:$L,2,FALSE),"")),"")</f>
        <v/>
      </c>
      <c r="AT799" s="6" t="str">
        <f>_xlfn.IFNA(IF(IF($AH799=AT$5,VLOOKUP(AJ799,buff!$K:$L,2,FALSE),"")=0,"",IF($AH799=AT$5,VLOOKUP(AJ799,buff!$K:$L,2,FALSE),"")),"")</f>
        <v/>
      </c>
      <c r="AU799" s="6" t="str">
        <f>_xlfn.IFNA(IF(IF($AH799=AU$5,VLOOKUP(AK799,buff!$K:$L,2,FALSE),"")=0,"",IF($AH799=AU$5,VLOOKUP(AK799,buff!$K:$L,2,FALSE),"")),"")</f>
        <v/>
      </c>
      <c r="AV799" s="6" t="str">
        <f>_xlfn.IFNA(IF(IF($AH799=AV$5,VLOOKUP(AL799,buff!$K:$L,2,FALSE),"")=0,"",IF($AH799=AV$5,VLOOKUP(AL799,buff!$K:$L,2,FALSE),"")),"")</f>
        <v/>
      </c>
      <c r="AW799" s="6" t="str">
        <f>_xlfn.IFNA(IF(IF($AH799=AW$5,VLOOKUP(AM799,buff!$K:$L,2,FALSE),"")=0,"",IF($AH799=AW$5,VLOOKUP(AM799,buff!$K:$L,2,FALSE),"")),"")</f>
        <v/>
      </c>
      <c r="AX799" s="6" t="e">
        <f>VLOOKUP(AI799,buff!K:P,6,FALSE)</f>
        <v>#N/A</v>
      </c>
      <c r="AY799" t="e">
        <f t="shared" si="227"/>
        <v>#N/A</v>
      </c>
      <c r="AZ799" t="e">
        <f t="shared" si="227"/>
        <v>#N/A</v>
      </c>
      <c r="BA799">
        <f t="shared" si="228"/>
        <v>0</v>
      </c>
      <c r="BB799">
        <f t="shared" si="229"/>
        <v>0</v>
      </c>
    </row>
    <row r="800" spans="1:54" x14ac:dyDescent="0.15">
      <c r="A800" t="str">
        <f t="shared" si="218"/>
        <v>岚依主动技能1等级14</v>
      </c>
      <c r="B800" s="8">
        <v>794</v>
      </c>
      <c r="C800" s="8" t="str">
        <f>VLOOKUP(G800,角色!A:B,2,FALSE)</f>
        <v>岚依</v>
      </c>
      <c r="D800" s="8" t="str">
        <f t="shared" si="224"/>
        <v>主动技能1</v>
      </c>
      <c r="E800" s="8">
        <f t="shared" si="219"/>
        <v>14</v>
      </c>
      <c r="F800" s="8">
        <f t="shared" si="220"/>
        <v>1</v>
      </c>
      <c r="G800" s="8">
        <f t="shared" si="221"/>
        <v>14</v>
      </c>
      <c r="H800" s="4" t="s">
        <v>475</v>
      </c>
      <c r="I800" s="24" t="str">
        <f t="shared" si="231"/>
        <v>对敌方任意单体造成100%攻击力（+735）点伤害。</v>
      </c>
      <c r="J800" s="4" t="s">
        <v>305</v>
      </c>
      <c r="K800" s="1" t="s">
        <v>105</v>
      </c>
      <c r="L800" s="4" t="s">
        <v>107</v>
      </c>
      <c r="M800" s="4"/>
      <c r="N800" s="4">
        <v>100</v>
      </c>
      <c r="O800" s="4"/>
      <c r="T800" s="6" t="str">
        <f t="shared" si="222"/>
        <v/>
      </c>
      <c r="U800" s="6" t="str">
        <f t="shared" si="223"/>
        <v/>
      </c>
      <c r="Y800">
        <f t="shared" si="215"/>
        <v>0</v>
      </c>
      <c r="Z800">
        <v>100</v>
      </c>
      <c r="AA800" s="23">
        <v>10</v>
      </c>
      <c r="AB800" s="23">
        <f>INT(VLOOKUP(VLOOKUP($C800,角色技能升级比率表!$B:$C,2,FALSE),角色属性概况!E:F,2,FALSE)*VLOOKUP(E800,角色属性概况!I:M,3,FALSE)*AA800/100)</f>
        <v>735</v>
      </c>
      <c r="AE800">
        <v>0</v>
      </c>
      <c r="AF800" s="23">
        <f t="shared" si="225"/>
        <v>0</v>
      </c>
      <c r="AG800" s="23">
        <f t="shared" si="226"/>
        <v>0</v>
      </c>
      <c r="AN800" s="6" t="str">
        <f>_xlfn.IFNA(IF(IF($AH800=AN$5,VLOOKUP(AI800,buff!$K:$L,2,FALSE),"")=0,"",IF($AH800=AN$5,VLOOKUP(AI800,buff!$K:$L,2,FALSE),"")),"")</f>
        <v/>
      </c>
      <c r="AO800" s="6" t="str">
        <f>_xlfn.IFNA(IF(IF($AH800=AO$5,VLOOKUP(AJ800,buff!$K:$L,2,FALSE),"")=0,"",IF($AH800=AO$5,VLOOKUP(AJ800,buff!$K:$L,2,FALSE),"")),"")</f>
        <v/>
      </c>
      <c r="AP800" s="6" t="str">
        <f>_xlfn.IFNA(IF(IF($AH800=AP$5,VLOOKUP(AK800,buff!$K:$L,2,FALSE),"")=0,"",IF($AH800=AP$5,VLOOKUP(AK800,buff!$K:$L,2,FALSE),"")),"")</f>
        <v/>
      </c>
      <c r="AQ800" s="6" t="str">
        <f>_xlfn.IFNA(IF(IF($AH800=AQ$5,VLOOKUP(AL800,buff!$K:$L,2,FALSE),"")=0,"",IF($AH800=AQ$5,VLOOKUP(AL800,buff!$K:$L,2,FALSE),"")),"")</f>
        <v/>
      </c>
      <c r="AR800" s="6" t="str">
        <f>_xlfn.IFNA(IF(IF($AH800=AR$5,VLOOKUP(AM800,buff!$K:$L,2,FALSE),"")=0,"",IF($AH800=AR$5,VLOOKUP(AM800,buff!$K:$L,2,FALSE),"")),"")</f>
        <v/>
      </c>
      <c r="AS800" s="6" t="str">
        <f>_xlfn.IFNA(IF(IF($AH800=AS$5,VLOOKUP(AI800,buff!$K:$L,2,FALSE),"")=0,"",IF($AH800=AS$5,VLOOKUP(AI800,buff!$K:$L,2,FALSE),"")),"")</f>
        <v/>
      </c>
      <c r="AT800" s="6" t="str">
        <f>_xlfn.IFNA(IF(IF($AH800=AT$5,VLOOKUP(AJ800,buff!$K:$L,2,FALSE),"")=0,"",IF($AH800=AT$5,VLOOKUP(AJ800,buff!$K:$L,2,FALSE),"")),"")</f>
        <v/>
      </c>
      <c r="AU800" s="6" t="str">
        <f>_xlfn.IFNA(IF(IF($AH800=AU$5,VLOOKUP(AK800,buff!$K:$L,2,FALSE),"")=0,"",IF($AH800=AU$5,VLOOKUP(AK800,buff!$K:$L,2,FALSE),"")),"")</f>
        <v/>
      </c>
      <c r="AV800" s="6" t="str">
        <f>_xlfn.IFNA(IF(IF($AH800=AV$5,VLOOKUP(AL800,buff!$K:$L,2,FALSE),"")=0,"",IF($AH800=AV$5,VLOOKUP(AL800,buff!$K:$L,2,FALSE),"")),"")</f>
        <v/>
      </c>
      <c r="AW800" s="6" t="str">
        <f>_xlfn.IFNA(IF(IF($AH800=AW$5,VLOOKUP(AM800,buff!$K:$L,2,FALSE),"")=0,"",IF($AH800=AW$5,VLOOKUP(AM800,buff!$K:$L,2,FALSE),"")),"")</f>
        <v/>
      </c>
      <c r="AX800" s="6" t="e">
        <f>VLOOKUP(AI800,buff!K:P,6,FALSE)</f>
        <v>#N/A</v>
      </c>
      <c r="AY800" t="e">
        <f t="shared" si="227"/>
        <v>#N/A</v>
      </c>
      <c r="AZ800" t="e">
        <f t="shared" si="227"/>
        <v>#N/A</v>
      </c>
      <c r="BA800">
        <f t="shared" si="228"/>
        <v>0</v>
      </c>
      <c r="BB800">
        <f t="shared" si="229"/>
        <v>0</v>
      </c>
    </row>
    <row r="801" spans="1:54" x14ac:dyDescent="0.15">
      <c r="A801" t="str">
        <f t="shared" si="218"/>
        <v>岚依主动技能1等级15</v>
      </c>
      <c r="B801" s="8">
        <v>795</v>
      </c>
      <c r="C801" s="8" t="str">
        <f>VLOOKUP(G801,角色!A:B,2,FALSE)</f>
        <v>岚依</v>
      </c>
      <c r="D801" s="8" t="str">
        <f t="shared" si="224"/>
        <v>主动技能1</v>
      </c>
      <c r="E801" s="8">
        <f t="shared" si="219"/>
        <v>15</v>
      </c>
      <c r="F801" s="8">
        <f t="shared" si="220"/>
        <v>1</v>
      </c>
      <c r="G801" s="8">
        <f t="shared" si="221"/>
        <v>14</v>
      </c>
      <c r="H801" s="4" t="s">
        <v>475</v>
      </c>
      <c r="I801" s="24" t="str">
        <f t="shared" si="231"/>
        <v>对敌方任意单体造成100%攻击力（+906）点伤害。</v>
      </c>
      <c r="J801" s="4" t="s">
        <v>305</v>
      </c>
      <c r="K801" s="1" t="s">
        <v>105</v>
      </c>
      <c r="L801" s="4" t="s">
        <v>107</v>
      </c>
      <c r="M801" s="4"/>
      <c r="N801" s="4">
        <v>100</v>
      </c>
      <c r="O801" s="4"/>
      <c r="T801" s="6" t="str">
        <f t="shared" si="222"/>
        <v/>
      </c>
      <c r="U801" s="6" t="str">
        <f t="shared" si="223"/>
        <v/>
      </c>
      <c r="Y801">
        <f t="shared" si="215"/>
        <v>0</v>
      </c>
      <c r="Z801">
        <v>100</v>
      </c>
      <c r="AA801" s="23">
        <v>10</v>
      </c>
      <c r="AB801" s="23">
        <f>INT(VLOOKUP(VLOOKUP($C801,角色技能升级比率表!$B:$C,2,FALSE),角色属性概况!E:F,2,FALSE)*VLOOKUP(E801,角色属性概况!I:M,3,FALSE)*AA801/100)</f>
        <v>906</v>
      </c>
      <c r="AE801">
        <v>0</v>
      </c>
      <c r="AF801" s="23">
        <f t="shared" si="225"/>
        <v>0</v>
      </c>
      <c r="AG801" s="23">
        <f t="shared" si="226"/>
        <v>0</v>
      </c>
      <c r="AN801" s="6" t="str">
        <f>_xlfn.IFNA(IF(IF($AH801=AN$5,VLOOKUP(AI801,buff!$K:$L,2,FALSE),"")=0,"",IF($AH801=AN$5,VLOOKUP(AI801,buff!$K:$L,2,FALSE),"")),"")</f>
        <v/>
      </c>
      <c r="AO801" s="6" t="str">
        <f>_xlfn.IFNA(IF(IF($AH801=AO$5,VLOOKUP(AJ801,buff!$K:$L,2,FALSE),"")=0,"",IF($AH801=AO$5,VLOOKUP(AJ801,buff!$K:$L,2,FALSE),"")),"")</f>
        <v/>
      </c>
      <c r="AP801" s="6" t="str">
        <f>_xlfn.IFNA(IF(IF($AH801=AP$5,VLOOKUP(AK801,buff!$K:$L,2,FALSE),"")=0,"",IF($AH801=AP$5,VLOOKUP(AK801,buff!$K:$L,2,FALSE),"")),"")</f>
        <v/>
      </c>
      <c r="AQ801" s="6" t="str">
        <f>_xlfn.IFNA(IF(IF($AH801=AQ$5,VLOOKUP(AL801,buff!$K:$L,2,FALSE),"")=0,"",IF($AH801=AQ$5,VLOOKUP(AL801,buff!$K:$L,2,FALSE),"")),"")</f>
        <v/>
      </c>
      <c r="AR801" s="6" t="str">
        <f>_xlfn.IFNA(IF(IF($AH801=AR$5,VLOOKUP(AM801,buff!$K:$L,2,FALSE),"")=0,"",IF($AH801=AR$5,VLOOKUP(AM801,buff!$K:$L,2,FALSE),"")),"")</f>
        <v/>
      </c>
      <c r="AS801" s="6" t="str">
        <f>_xlfn.IFNA(IF(IF($AH801=AS$5,VLOOKUP(AI801,buff!$K:$L,2,FALSE),"")=0,"",IF($AH801=AS$5,VLOOKUP(AI801,buff!$K:$L,2,FALSE),"")),"")</f>
        <v/>
      </c>
      <c r="AT801" s="6" t="str">
        <f>_xlfn.IFNA(IF(IF($AH801=AT$5,VLOOKUP(AJ801,buff!$K:$L,2,FALSE),"")=0,"",IF($AH801=AT$5,VLOOKUP(AJ801,buff!$K:$L,2,FALSE),"")),"")</f>
        <v/>
      </c>
      <c r="AU801" s="6" t="str">
        <f>_xlfn.IFNA(IF(IF($AH801=AU$5,VLOOKUP(AK801,buff!$K:$L,2,FALSE),"")=0,"",IF($AH801=AU$5,VLOOKUP(AK801,buff!$K:$L,2,FALSE),"")),"")</f>
        <v/>
      </c>
      <c r="AV801" s="6" t="str">
        <f>_xlfn.IFNA(IF(IF($AH801=AV$5,VLOOKUP(AL801,buff!$K:$L,2,FALSE),"")=0,"",IF($AH801=AV$5,VLOOKUP(AL801,buff!$K:$L,2,FALSE),"")),"")</f>
        <v/>
      </c>
      <c r="AW801" s="6" t="str">
        <f>_xlfn.IFNA(IF(IF($AH801=AW$5,VLOOKUP(AM801,buff!$K:$L,2,FALSE),"")=0,"",IF($AH801=AW$5,VLOOKUP(AM801,buff!$K:$L,2,FALSE),"")),"")</f>
        <v/>
      </c>
      <c r="AX801" s="6" t="e">
        <f>VLOOKUP(AI801,buff!K:P,6,FALSE)</f>
        <v>#N/A</v>
      </c>
      <c r="AY801" t="e">
        <f t="shared" si="227"/>
        <v>#N/A</v>
      </c>
      <c r="AZ801" t="e">
        <f t="shared" si="227"/>
        <v>#N/A</v>
      </c>
      <c r="BA801">
        <f t="shared" si="228"/>
        <v>0</v>
      </c>
      <c r="BB801">
        <f t="shared" si="229"/>
        <v>0</v>
      </c>
    </row>
    <row r="802" spans="1:54" x14ac:dyDescent="0.15">
      <c r="A802" t="str">
        <f t="shared" si="218"/>
        <v>岚依主动技能1等级16</v>
      </c>
      <c r="B802" s="8">
        <v>796</v>
      </c>
      <c r="C802" s="8" t="str">
        <f>VLOOKUP(G802,角色!A:B,2,FALSE)</f>
        <v>岚依</v>
      </c>
      <c r="D802" s="8" t="str">
        <f t="shared" si="224"/>
        <v>主动技能1</v>
      </c>
      <c r="E802" s="8">
        <f t="shared" si="219"/>
        <v>16</v>
      </c>
      <c r="F802" s="8">
        <f t="shared" si="220"/>
        <v>1</v>
      </c>
      <c r="G802" s="8">
        <f t="shared" si="221"/>
        <v>14</v>
      </c>
      <c r="H802" s="4" t="s">
        <v>475</v>
      </c>
      <c r="I802" s="24" t="str">
        <f t="shared" si="231"/>
        <v>对敌方任意单体造成100%攻击力（+1115）点伤害。</v>
      </c>
      <c r="J802" s="4" t="s">
        <v>305</v>
      </c>
      <c r="K802" s="1" t="s">
        <v>105</v>
      </c>
      <c r="L802" s="4" t="s">
        <v>107</v>
      </c>
      <c r="M802" s="4"/>
      <c r="N802" s="4">
        <v>100</v>
      </c>
      <c r="O802" s="4"/>
      <c r="T802" s="6" t="str">
        <f t="shared" si="222"/>
        <v/>
      </c>
      <c r="U802" s="6" t="str">
        <f t="shared" si="223"/>
        <v/>
      </c>
      <c r="Y802">
        <f t="shared" si="215"/>
        <v>0</v>
      </c>
      <c r="Z802">
        <v>100</v>
      </c>
      <c r="AA802" s="23">
        <v>10</v>
      </c>
      <c r="AB802" s="23">
        <f>INT(VLOOKUP(VLOOKUP($C802,角色技能升级比率表!$B:$C,2,FALSE),角色属性概况!E:F,2,FALSE)*VLOOKUP(E802,角色属性概况!I:M,3,FALSE)*AA802/100)</f>
        <v>1115</v>
      </c>
      <c r="AE802">
        <v>0</v>
      </c>
      <c r="AF802" s="23">
        <f t="shared" si="225"/>
        <v>0</v>
      </c>
      <c r="AG802" s="23">
        <f t="shared" si="226"/>
        <v>0</v>
      </c>
      <c r="AN802" s="6" t="str">
        <f>_xlfn.IFNA(IF(IF($AH802=AN$5,VLOOKUP(AI802,buff!$K:$L,2,FALSE),"")=0,"",IF($AH802=AN$5,VLOOKUP(AI802,buff!$K:$L,2,FALSE),"")),"")</f>
        <v/>
      </c>
      <c r="AO802" s="6" t="str">
        <f>_xlfn.IFNA(IF(IF($AH802=AO$5,VLOOKUP(AJ802,buff!$K:$L,2,FALSE),"")=0,"",IF($AH802=AO$5,VLOOKUP(AJ802,buff!$K:$L,2,FALSE),"")),"")</f>
        <v/>
      </c>
      <c r="AP802" s="6" t="str">
        <f>_xlfn.IFNA(IF(IF($AH802=AP$5,VLOOKUP(AK802,buff!$K:$L,2,FALSE),"")=0,"",IF($AH802=AP$5,VLOOKUP(AK802,buff!$K:$L,2,FALSE),"")),"")</f>
        <v/>
      </c>
      <c r="AQ802" s="6" t="str">
        <f>_xlfn.IFNA(IF(IF($AH802=AQ$5,VLOOKUP(AL802,buff!$K:$L,2,FALSE),"")=0,"",IF($AH802=AQ$5,VLOOKUP(AL802,buff!$K:$L,2,FALSE),"")),"")</f>
        <v/>
      </c>
      <c r="AR802" s="6" t="str">
        <f>_xlfn.IFNA(IF(IF($AH802=AR$5,VLOOKUP(AM802,buff!$K:$L,2,FALSE),"")=0,"",IF($AH802=AR$5,VLOOKUP(AM802,buff!$K:$L,2,FALSE),"")),"")</f>
        <v/>
      </c>
      <c r="AS802" s="6" t="str">
        <f>_xlfn.IFNA(IF(IF($AH802=AS$5,VLOOKUP(AI802,buff!$K:$L,2,FALSE),"")=0,"",IF($AH802=AS$5,VLOOKUP(AI802,buff!$K:$L,2,FALSE),"")),"")</f>
        <v/>
      </c>
      <c r="AT802" s="6" t="str">
        <f>_xlfn.IFNA(IF(IF($AH802=AT$5,VLOOKUP(AJ802,buff!$K:$L,2,FALSE),"")=0,"",IF($AH802=AT$5,VLOOKUP(AJ802,buff!$K:$L,2,FALSE),"")),"")</f>
        <v/>
      </c>
      <c r="AU802" s="6" t="str">
        <f>_xlfn.IFNA(IF(IF($AH802=AU$5,VLOOKUP(AK802,buff!$K:$L,2,FALSE),"")=0,"",IF($AH802=AU$5,VLOOKUP(AK802,buff!$K:$L,2,FALSE),"")),"")</f>
        <v/>
      </c>
      <c r="AV802" s="6" t="str">
        <f>_xlfn.IFNA(IF(IF($AH802=AV$5,VLOOKUP(AL802,buff!$K:$L,2,FALSE),"")=0,"",IF($AH802=AV$5,VLOOKUP(AL802,buff!$K:$L,2,FALSE),"")),"")</f>
        <v/>
      </c>
      <c r="AW802" s="6" t="str">
        <f>_xlfn.IFNA(IF(IF($AH802=AW$5,VLOOKUP(AM802,buff!$K:$L,2,FALSE),"")=0,"",IF($AH802=AW$5,VLOOKUP(AM802,buff!$K:$L,2,FALSE),"")),"")</f>
        <v/>
      </c>
      <c r="AX802" s="6" t="e">
        <f>VLOOKUP(AI802,buff!K:P,6,FALSE)</f>
        <v>#N/A</v>
      </c>
      <c r="AY802" t="e">
        <f t="shared" si="227"/>
        <v>#N/A</v>
      </c>
      <c r="AZ802" t="e">
        <f t="shared" si="227"/>
        <v>#N/A</v>
      </c>
      <c r="BA802">
        <f t="shared" si="228"/>
        <v>0</v>
      </c>
      <c r="BB802">
        <f t="shared" si="229"/>
        <v>0</v>
      </c>
    </row>
    <row r="803" spans="1:54" x14ac:dyDescent="0.15">
      <c r="A803" t="str">
        <f t="shared" si="218"/>
        <v>岚依主动技能1等级17</v>
      </c>
      <c r="B803" s="8">
        <v>797</v>
      </c>
      <c r="C803" s="8" t="str">
        <f>VLOOKUP(G803,角色!A:B,2,FALSE)</f>
        <v>岚依</v>
      </c>
      <c r="D803" s="8" t="str">
        <f t="shared" si="224"/>
        <v>主动技能1</v>
      </c>
      <c r="E803" s="8">
        <f t="shared" si="219"/>
        <v>17</v>
      </c>
      <c r="F803" s="8">
        <f t="shared" si="220"/>
        <v>1</v>
      </c>
      <c r="G803" s="8">
        <f t="shared" si="221"/>
        <v>14</v>
      </c>
      <c r="H803" s="4" t="s">
        <v>475</v>
      </c>
      <c r="I803" s="24" t="str">
        <f t="shared" si="231"/>
        <v>对敌方任意单体造成100%攻击力（+1373）点伤害。</v>
      </c>
      <c r="J803" s="4" t="s">
        <v>305</v>
      </c>
      <c r="K803" s="1" t="s">
        <v>105</v>
      </c>
      <c r="L803" s="4" t="s">
        <v>107</v>
      </c>
      <c r="M803" s="4"/>
      <c r="N803" s="4">
        <v>100</v>
      </c>
      <c r="O803" s="4"/>
      <c r="T803" s="6" t="str">
        <f t="shared" si="222"/>
        <v/>
      </c>
      <c r="U803" s="6" t="str">
        <f t="shared" si="223"/>
        <v/>
      </c>
      <c r="Y803">
        <f t="shared" si="215"/>
        <v>0</v>
      </c>
      <c r="Z803">
        <v>100</v>
      </c>
      <c r="AA803" s="23">
        <v>10</v>
      </c>
      <c r="AB803" s="23">
        <f>INT(VLOOKUP(VLOOKUP($C803,角色技能升级比率表!$B:$C,2,FALSE),角色属性概况!E:F,2,FALSE)*VLOOKUP(E803,角色属性概况!I:M,3,FALSE)*AA803/100)</f>
        <v>1373</v>
      </c>
      <c r="AE803">
        <v>0</v>
      </c>
      <c r="AF803" s="23">
        <f t="shared" si="225"/>
        <v>0</v>
      </c>
      <c r="AG803" s="23">
        <f t="shared" si="226"/>
        <v>0</v>
      </c>
      <c r="AN803" s="6" t="str">
        <f>_xlfn.IFNA(IF(IF($AH803=AN$5,VLOOKUP(AI803,buff!$K:$L,2,FALSE),"")=0,"",IF($AH803=AN$5,VLOOKUP(AI803,buff!$K:$L,2,FALSE),"")),"")</f>
        <v/>
      </c>
      <c r="AO803" s="6" t="str">
        <f>_xlfn.IFNA(IF(IF($AH803=AO$5,VLOOKUP(AJ803,buff!$K:$L,2,FALSE),"")=0,"",IF($AH803=AO$5,VLOOKUP(AJ803,buff!$K:$L,2,FALSE),"")),"")</f>
        <v/>
      </c>
      <c r="AP803" s="6" t="str">
        <f>_xlfn.IFNA(IF(IF($AH803=AP$5,VLOOKUP(AK803,buff!$K:$L,2,FALSE),"")=0,"",IF($AH803=AP$5,VLOOKUP(AK803,buff!$K:$L,2,FALSE),"")),"")</f>
        <v/>
      </c>
      <c r="AQ803" s="6" t="str">
        <f>_xlfn.IFNA(IF(IF($AH803=AQ$5,VLOOKUP(AL803,buff!$K:$L,2,FALSE),"")=0,"",IF($AH803=AQ$5,VLOOKUP(AL803,buff!$K:$L,2,FALSE),"")),"")</f>
        <v/>
      </c>
      <c r="AR803" s="6" t="str">
        <f>_xlfn.IFNA(IF(IF($AH803=AR$5,VLOOKUP(AM803,buff!$K:$L,2,FALSE),"")=0,"",IF($AH803=AR$5,VLOOKUP(AM803,buff!$K:$L,2,FALSE),"")),"")</f>
        <v/>
      </c>
      <c r="AS803" s="6" t="str">
        <f>_xlfn.IFNA(IF(IF($AH803=AS$5,VLOOKUP(AI803,buff!$K:$L,2,FALSE),"")=0,"",IF($AH803=AS$5,VLOOKUP(AI803,buff!$K:$L,2,FALSE),"")),"")</f>
        <v/>
      </c>
      <c r="AT803" s="6" t="str">
        <f>_xlfn.IFNA(IF(IF($AH803=AT$5,VLOOKUP(AJ803,buff!$K:$L,2,FALSE),"")=0,"",IF($AH803=AT$5,VLOOKUP(AJ803,buff!$K:$L,2,FALSE),"")),"")</f>
        <v/>
      </c>
      <c r="AU803" s="6" t="str">
        <f>_xlfn.IFNA(IF(IF($AH803=AU$5,VLOOKUP(AK803,buff!$K:$L,2,FALSE),"")=0,"",IF($AH803=AU$5,VLOOKUP(AK803,buff!$K:$L,2,FALSE),"")),"")</f>
        <v/>
      </c>
      <c r="AV803" s="6" t="str">
        <f>_xlfn.IFNA(IF(IF($AH803=AV$5,VLOOKUP(AL803,buff!$K:$L,2,FALSE),"")=0,"",IF($AH803=AV$5,VLOOKUP(AL803,buff!$K:$L,2,FALSE),"")),"")</f>
        <v/>
      </c>
      <c r="AW803" s="6" t="str">
        <f>_xlfn.IFNA(IF(IF($AH803=AW$5,VLOOKUP(AM803,buff!$K:$L,2,FALSE),"")=0,"",IF($AH803=AW$5,VLOOKUP(AM803,buff!$K:$L,2,FALSE),"")),"")</f>
        <v/>
      </c>
      <c r="AX803" s="6" t="e">
        <f>VLOOKUP(AI803,buff!K:P,6,FALSE)</f>
        <v>#N/A</v>
      </c>
      <c r="AY803" t="e">
        <f t="shared" si="227"/>
        <v>#N/A</v>
      </c>
      <c r="AZ803" t="e">
        <f t="shared" si="227"/>
        <v>#N/A</v>
      </c>
      <c r="BA803">
        <f t="shared" si="228"/>
        <v>0</v>
      </c>
      <c r="BB803">
        <f t="shared" si="229"/>
        <v>0</v>
      </c>
    </row>
    <row r="804" spans="1:54" x14ac:dyDescent="0.15">
      <c r="A804" t="str">
        <f t="shared" si="218"/>
        <v>岚依主动技能1等级18</v>
      </c>
      <c r="B804" s="8">
        <v>798</v>
      </c>
      <c r="C804" s="8" t="str">
        <f>VLOOKUP(G804,角色!A:B,2,FALSE)</f>
        <v>岚依</v>
      </c>
      <c r="D804" s="8" t="str">
        <f t="shared" si="224"/>
        <v>主动技能1</v>
      </c>
      <c r="E804" s="8">
        <f t="shared" si="219"/>
        <v>18</v>
      </c>
      <c r="F804" s="8">
        <f t="shared" si="220"/>
        <v>1</v>
      </c>
      <c r="G804" s="8">
        <f t="shared" si="221"/>
        <v>14</v>
      </c>
      <c r="H804" s="4" t="s">
        <v>475</v>
      </c>
      <c r="I804" s="24" t="str">
        <f t="shared" si="231"/>
        <v>对敌方任意单体造成100%攻击力（+1691）点伤害。</v>
      </c>
      <c r="J804" s="4" t="s">
        <v>305</v>
      </c>
      <c r="K804" s="1" t="s">
        <v>105</v>
      </c>
      <c r="L804" s="4" t="s">
        <v>107</v>
      </c>
      <c r="M804" s="4"/>
      <c r="N804" s="4">
        <v>100</v>
      </c>
      <c r="O804" s="4"/>
      <c r="T804" s="6" t="str">
        <f t="shared" si="222"/>
        <v/>
      </c>
      <c r="U804" s="6" t="str">
        <f t="shared" si="223"/>
        <v/>
      </c>
      <c r="Y804">
        <f t="shared" si="215"/>
        <v>0</v>
      </c>
      <c r="Z804">
        <v>100</v>
      </c>
      <c r="AA804" s="23">
        <v>10</v>
      </c>
      <c r="AB804" s="23">
        <f>INT(VLOOKUP(VLOOKUP($C804,角色技能升级比率表!$B:$C,2,FALSE),角色属性概况!E:F,2,FALSE)*VLOOKUP(E804,角色属性概况!I:M,3,FALSE)*AA804/100)</f>
        <v>1691</v>
      </c>
      <c r="AE804">
        <v>0</v>
      </c>
      <c r="AF804" s="23">
        <f t="shared" si="225"/>
        <v>0</v>
      </c>
      <c r="AG804" s="23">
        <f t="shared" si="226"/>
        <v>0</v>
      </c>
      <c r="AN804" s="6" t="str">
        <f>_xlfn.IFNA(IF(IF($AH804=AN$5,VLOOKUP(AI804,buff!$K:$L,2,FALSE),"")=0,"",IF($AH804=AN$5,VLOOKUP(AI804,buff!$K:$L,2,FALSE),"")),"")</f>
        <v/>
      </c>
      <c r="AO804" s="6" t="str">
        <f>_xlfn.IFNA(IF(IF($AH804=AO$5,VLOOKUP(AJ804,buff!$K:$L,2,FALSE),"")=0,"",IF($AH804=AO$5,VLOOKUP(AJ804,buff!$K:$L,2,FALSE),"")),"")</f>
        <v/>
      </c>
      <c r="AP804" s="6" t="str">
        <f>_xlfn.IFNA(IF(IF($AH804=AP$5,VLOOKUP(AK804,buff!$K:$L,2,FALSE),"")=0,"",IF($AH804=AP$5,VLOOKUP(AK804,buff!$K:$L,2,FALSE),"")),"")</f>
        <v/>
      </c>
      <c r="AQ804" s="6" t="str">
        <f>_xlfn.IFNA(IF(IF($AH804=AQ$5,VLOOKUP(AL804,buff!$K:$L,2,FALSE),"")=0,"",IF($AH804=AQ$5,VLOOKUP(AL804,buff!$K:$L,2,FALSE),"")),"")</f>
        <v/>
      </c>
      <c r="AR804" s="6" t="str">
        <f>_xlfn.IFNA(IF(IF($AH804=AR$5,VLOOKUP(AM804,buff!$K:$L,2,FALSE),"")=0,"",IF($AH804=AR$5,VLOOKUP(AM804,buff!$K:$L,2,FALSE),"")),"")</f>
        <v/>
      </c>
      <c r="AS804" s="6" t="str">
        <f>_xlfn.IFNA(IF(IF($AH804=AS$5,VLOOKUP(AI804,buff!$K:$L,2,FALSE),"")=0,"",IF($AH804=AS$5,VLOOKUP(AI804,buff!$K:$L,2,FALSE),"")),"")</f>
        <v/>
      </c>
      <c r="AT804" s="6" t="str">
        <f>_xlfn.IFNA(IF(IF($AH804=AT$5,VLOOKUP(AJ804,buff!$K:$L,2,FALSE),"")=0,"",IF($AH804=AT$5,VLOOKUP(AJ804,buff!$K:$L,2,FALSE),"")),"")</f>
        <v/>
      </c>
      <c r="AU804" s="6" t="str">
        <f>_xlfn.IFNA(IF(IF($AH804=AU$5,VLOOKUP(AK804,buff!$K:$L,2,FALSE),"")=0,"",IF($AH804=AU$5,VLOOKUP(AK804,buff!$K:$L,2,FALSE),"")),"")</f>
        <v/>
      </c>
      <c r="AV804" s="6" t="str">
        <f>_xlfn.IFNA(IF(IF($AH804=AV$5,VLOOKUP(AL804,buff!$K:$L,2,FALSE),"")=0,"",IF($AH804=AV$5,VLOOKUP(AL804,buff!$K:$L,2,FALSE),"")),"")</f>
        <v/>
      </c>
      <c r="AW804" s="6" t="str">
        <f>_xlfn.IFNA(IF(IF($AH804=AW$5,VLOOKUP(AM804,buff!$K:$L,2,FALSE),"")=0,"",IF($AH804=AW$5,VLOOKUP(AM804,buff!$K:$L,2,FALSE),"")),"")</f>
        <v/>
      </c>
      <c r="AX804" s="6" t="e">
        <f>VLOOKUP(AI804,buff!K:P,6,FALSE)</f>
        <v>#N/A</v>
      </c>
      <c r="AY804" t="e">
        <f t="shared" si="227"/>
        <v>#N/A</v>
      </c>
      <c r="AZ804" t="e">
        <f t="shared" si="227"/>
        <v>#N/A</v>
      </c>
      <c r="BA804">
        <f t="shared" si="228"/>
        <v>0</v>
      </c>
      <c r="BB804">
        <f t="shared" si="229"/>
        <v>0</v>
      </c>
    </row>
    <row r="805" spans="1:54" x14ac:dyDescent="0.15">
      <c r="A805" t="str">
        <f t="shared" si="218"/>
        <v>岚依主动技能1等级19</v>
      </c>
      <c r="B805" s="8">
        <v>799</v>
      </c>
      <c r="C805" s="8" t="str">
        <f>VLOOKUP(G805,角色!A:B,2,FALSE)</f>
        <v>岚依</v>
      </c>
      <c r="D805" s="8" t="str">
        <f t="shared" si="224"/>
        <v>主动技能1</v>
      </c>
      <c r="E805" s="8">
        <f t="shared" si="219"/>
        <v>19</v>
      </c>
      <c r="F805" s="8">
        <f t="shared" si="220"/>
        <v>1</v>
      </c>
      <c r="G805" s="8">
        <f t="shared" si="221"/>
        <v>14</v>
      </c>
      <c r="H805" s="4" t="s">
        <v>475</v>
      </c>
      <c r="I805" s="24" t="str">
        <f t="shared" si="231"/>
        <v>对敌方任意单体造成100%攻击力（+2082）点伤害。</v>
      </c>
      <c r="J805" s="4" t="s">
        <v>305</v>
      </c>
      <c r="K805" s="1" t="s">
        <v>105</v>
      </c>
      <c r="L805" s="4" t="s">
        <v>107</v>
      </c>
      <c r="M805" s="4"/>
      <c r="N805" s="4">
        <v>100</v>
      </c>
      <c r="O805" s="4"/>
      <c r="T805" s="6" t="str">
        <f t="shared" si="222"/>
        <v/>
      </c>
      <c r="U805" s="6" t="str">
        <f t="shared" si="223"/>
        <v/>
      </c>
      <c r="Y805">
        <f t="shared" si="215"/>
        <v>0</v>
      </c>
      <c r="Z805">
        <v>100</v>
      </c>
      <c r="AA805" s="23">
        <v>10</v>
      </c>
      <c r="AB805" s="23">
        <f>INT(VLOOKUP(VLOOKUP($C805,角色技能升级比率表!$B:$C,2,FALSE),角色属性概况!E:F,2,FALSE)*VLOOKUP(E805,角色属性概况!I:M,3,FALSE)*AA805/100)</f>
        <v>2082</v>
      </c>
      <c r="AE805">
        <v>0</v>
      </c>
      <c r="AF805" s="23">
        <f t="shared" si="225"/>
        <v>0</v>
      </c>
      <c r="AG805" s="23">
        <f t="shared" si="226"/>
        <v>0</v>
      </c>
      <c r="AN805" s="6" t="str">
        <f>_xlfn.IFNA(IF(IF($AH805=AN$5,VLOOKUP(AI805,buff!$K:$L,2,FALSE),"")=0,"",IF($AH805=AN$5,VLOOKUP(AI805,buff!$K:$L,2,FALSE),"")),"")</f>
        <v/>
      </c>
      <c r="AO805" s="6" t="str">
        <f>_xlfn.IFNA(IF(IF($AH805=AO$5,VLOOKUP(AJ805,buff!$K:$L,2,FALSE),"")=0,"",IF($AH805=AO$5,VLOOKUP(AJ805,buff!$K:$L,2,FALSE),"")),"")</f>
        <v/>
      </c>
      <c r="AP805" s="6" t="str">
        <f>_xlfn.IFNA(IF(IF($AH805=AP$5,VLOOKUP(AK805,buff!$K:$L,2,FALSE),"")=0,"",IF($AH805=AP$5,VLOOKUP(AK805,buff!$K:$L,2,FALSE),"")),"")</f>
        <v/>
      </c>
      <c r="AQ805" s="6" t="str">
        <f>_xlfn.IFNA(IF(IF($AH805=AQ$5,VLOOKUP(AL805,buff!$K:$L,2,FALSE),"")=0,"",IF($AH805=AQ$5,VLOOKUP(AL805,buff!$K:$L,2,FALSE),"")),"")</f>
        <v/>
      </c>
      <c r="AR805" s="6" t="str">
        <f>_xlfn.IFNA(IF(IF($AH805=AR$5,VLOOKUP(AM805,buff!$K:$L,2,FALSE),"")=0,"",IF($AH805=AR$5,VLOOKUP(AM805,buff!$K:$L,2,FALSE),"")),"")</f>
        <v/>
      </c>
      <c r="AS805" s="6" t="str">
        <f>_xlfn.IFNA(IF(IF($AH805=AS$5,VLOOKUP(AI805,buff!$K:$L,2,FALSE),"")=0,"",IF($AH805=AS$5,VLOOKUP(AI805,buff!$K:$L,2,FALSE),"")),"")</f>
        <v/>
      </c>
      <c r="AT805" s="6" t="str">
        <f>_xlfn.IFNA(IF(IF($AH805=AT$5,VLOOKUP(AJ805,buff!$K:$L,2,FALSE),"")=0,"",IF($AH805=AT$5,VLOOKUP(AJ805,buff!$K:$L,2,FALSE),"")),"")</f>
        <v/>
      </c>
      <c r="AU805" s="6" t="str">
        <f>_xlfn.IFNA(IF(IF($AH805=AU$5,VLOOKUP(AK805,buff!$K:$L,2,FALSE),"")=0,"",IF($AH805=AU$5,VLOOKUP(AK805,buff!$K:$L,2,FALSE),"")),"")</f>
        <v/>
      </c>
      <c r="AV805" s="6" t="str">
        <f>_xlfn.IFNA(IF(IF($AH805=AV$5,VLOOKUP(AL805,buff!$K:$L,2,FALSE),"")=0,"",IF($AH805=AV$5,VLOOKUP(AL805,buff!$K:$L,2,FALSE),"")),"")</f>
        <v/>
      </c>
      <c r="AW805" s="6" t="str">
        <f>_xlfn.IFNA(IF(IF($AH805=AW$5,VLOOKUP(AM805,buff!$K:$L,2,FALSE),"")=0,"",IF($AH805=AW$5,VLOOKUP(AM805,buff!$K:$L,2,FALSE),"")),"")</f>
        <v/>
      </c>
      <c r="AX805" s="6" t="e">
        <f>VLOOKUP(AI805,buff!K:P,6,FALSE)</f>
        <v>#N/A</v>
      </c>
      <c r="AY805" t="e">
        <f t="shared" si="227"/>
        <v>#N/A</v>
      </c>
      <c r="AZ805" t="e">
        <f t="shared" si="227"/>
        <v>#N/A</v>
      </c>
      <c r="BA805">
        <f t="shared" si="228"/>
        <v>0</v>
      </c>
      <c r="BB805">
        <f t="shared" si="229"/>
        <v>0</v>
      </c>
    </row>
    <row r="806" spans="1:54" x14ac:dyDescent="0.15">
      <c r="A806" t="str">
        <f t="shared" si="218"/>
        <v>岚依主动技能1等级20</v>
      </c>
      <c r="B806" s="8">
        <v>800</v>
      </c>
      <c r="C806" s="8" t="str">
        <f>VLOOKUP(G806,角色!A:B,2,FALSE)</f>
        <v>岚依</v>
      </c>
      <c r="D806" s="8" t="str">
        <f t="shared" si="224"/>
        <v>主动技能1</v>
      </c>
      <c r="E806" s="8">
        <f t="shared" si="219"/>
        <v>20</v>
      </c>
      <c r="F806" s="8">
        <f t="shared" si="220"/>
        <v>1</v>
      </c>
      <c r="G806" s="8">
        <f t="shared" si="221"/>
        <v>14</v>
      </c>
      <c r="H806" s="4" t="s">
        <v>475</v>
      </c>
      <c r="I806" s="24" t="str">
        <f t="shared" si="231"/>
        <v>对敌方任意单体造成100%攻击力（+2563）点伤害。</v>
      </c>
      <c r="J806" s="4" t="s">
        <v>305</v>
      </c>
      <c r="K806" s="1" t="s">
        <v>105</v>
      </c>
      <c r="L806" s="4" t="s">
        <v>107</v>
      </c>
      <c r="M806" s="4"/>
      <c r="N806" s="4">
        <v>100</v>
      </c>
      <c r="O806" s="4"/>
      <c r="T806" s="6" t="str">
        <f t="shared" si="222"/>
        <v/>
      </c>
      <c r="U806" s="6" t="str">
        <f t="shared" si="223"/>
        <v/>
      </c>
      <c r="Y806">
        <f t="shared" si="215"/>
        <v>0</v>
      </c>
      <c r="Z806">
        <v>100</v>
      </c>
      <c r="AA806" s="23">
        <v>10</v>
      </c>
      <c r="AB806" s="23">
        <f>INT(VLOOKUP(VLOOKUP($C806,角色技能升级比率表!$B:$C,2,FALSE),角色属性概况!E:F,2,FALSE)*VLOOKUP(E806,角色属性概况!I:M,3,FALSE)*AA806/100)</f>
        <v>2563</v>
      </c>
      <c r="AE806">
        <v>0</v>
      </c>
      <c r="AF806" s="23">
        <f t="shared" si="225"/>
        <v>0</v>
      </c>
      <c r="AG806" s="23">
        <f t="shared" si="226"/>
        <v>0</v>
      </c>
      <c r="AN806" s="6" t="str">
        <f>_xlfn.IFNA(IF(IF($AH806=AN$5,VLOOKUP(AI806,buff!$K:$L,2,FALSE),"")=0,"",IF($AH806=AN$5,VLOOKUP(AI806,buff!$K:$L,2,FALSE),"")),"")</f>
        <v/>
      </c>
      <c r="AO806" s="6" t="str">
        <f>_xlfn.IFNA(IF(IF($AH806=AO$5,VLOOKUP(AJ806,buff!$K:$L,2,FALSE),"")=0,"",IF($AH806=AO$5,VLOOKUP(AJ806,buff!$K:$L,2,FALSE),"")),"")</f>
        <v/>
      </c>
      <c r="AP806" s="6" t="str">
        <f>_xlfn.IFNA(IF(IF($AH806=AP$5,VLOOKUP(AK806,buff!$K:$L,2,FALSE),"")=0,"",IF($AH806=AP$5,VLOOKUP(AK806,buff!$K:$L,2,FALSE),"")),"")</f>
        <v/>
      </c>
      <c r="AQ806" s="6" t="str">
        <f>_xlfn.IFNA(IF(IF($AH806=AQ$5,VLOOKUP(AL806,buff!$K:$L,2,FALSE),"")=0,"",IF($AH806=AQ$5,VLOOKUP(AL806,buff!$K:$L,2,FALSE),"")),"")</f>
        <v/>
      </c>
      <c r="AR806" s="6" t="str">
        <f>_xlfn.IFNA(IF(IF($AH806=AR$5,VLOOKUP(AM806,buff!$K:$L,2,FALSE),"")=0,"",IF($AH806=AR$5,VLOOKUP(AM806,buff!$K:$L,2,FALSE),"")),"")</f>
        <v/>
      </c>
      <c r="AS806" s="6" t="str">
        <f>_xlfn.IFNA(IF(IF($AH806=AS$5,VLOOKUP(AI806,buff!$K:$L,2,FALSE),"")=0,"",IF($AH806=AS$5,VLOOKUP(AI806,buff!$K:$L,2,FALSE),"")),"")</f>
        <v/>
      </c>
      <c r="AT806" s="6" t="str">
        <f>_xlfn.IFNA(IF(IF($AH806=AT$5,VLOOKUP(AJ806,buff!$K:$L,2,FALSE),"")=0,"",IF($AH806=AT$5,VLOOKUP(AJ806,buff!$K:$L,2,FALSE),"")),"")</f>
        <v/>
      </c>
      <c r="AU806" s="6" t="str">
        <f>_xlfn.IFNA(IF(IF($AH806=AU$5,VLOOKUP(AK806,buff!$K:$L,2,FALSE),"")=0,"",IF($AH806=AU$5,VLOOKUP(AK806,buff!$K:$L,2,FALSE),"")),"")</f>
        <v/>
      </c>
      <c r="AV806" s="6" t="str">
        <f>_xlfn.IFNA(IF(IF($AH806=AV$5,VLOOKUP(AL806,buff!$K:$L,2,FALSE),"")=0,"",IF($AH806=AV$5,VLOOKUP(AL806,buff!$K:$L,2,FALSE),"")),"")</f>
        <v/>
      </c>
      <c r="AW806" s="6" t="str">
        <f>_xlfn.IFNA(IF(IF($AH806=AW$5,VLOOKUP(AM806,buff!$K:$L,2,FALSE),"")=0,"",IF($AH806=AW$5,VLOOKUP(AM806,buff!$K:$L,2,FALSE),"")),"")</f>
        <v/>
      </c>
      <c r="AX806" s="6" t="e">
        <f>VLOOKUP(AI806,buff!K:P,6,FALSE)</f>
        <v>#N/A</v>
      </c>
      <c r="AY806" t="e">
        <f t="shared" si="227"/>
        <v>#N/A</v>
      </c>
      <c r="AZ806" t="e">
        <f t="shared" si="227"/>
        <v>#N/A</v>
      </c>
      <c r="BA806">
        <f t="shared" si="228"/>
        <v>0</v>
      </c>
      <c r="BB806">
        <f t="shared" si="229"/>
        <v>0</v>
      </c>
    </row>
    <row r="807" spans="1:54" x14ac:dyDescent="0.15">
      <c r="A807" t="str">
        <f t="shared" si="218"/>
        <v>岚依主动技能2等级1</v>
      </c>
      <c r="B807" s="8">
        <v>801</v>
      </c>
      <c r="C807" s="8" t="str">
        <f>VLOOKUP(G807,角色!A:B,2,FALSE)</f>
        <v>岚依</v>
      </c>
      <c r="D807" s="8" t="str">
        <f t="shared" si="224"/>
        <v>主动技能2</v>
      </c>
      <c r="E807" s="8">
        <f t="shared" si="219"/>
        <v>1</v>
      </c>
      <c r="F807" s="8">
        <f t="shared" si="220"/>
        <v>2</v>
      </c>
      <c r="G807" s="8">
        <f t="shared" si="221"/>
        <v>14</v>
      </c>
      <c r="H807" s="4" t="s">
        <v>417</v>
      </c>
      <c r="I807" s="24" t="str">
        <f>"对敌方单体造成125%攻击力（+"&amp;AB807&amp;"）点伤害。"</f>
        <v>对敌方单体造成125%攻击力（+95）点伤害。</v>
      </c>
      <c r="J807" s="4" t="s">
        <v>305</v>
      </c>
      <c r="K807" s="1" t="s">
        <v>103</v>
      </c>
      <c r="L807" s="4" t="s">
        <v>107</v>
      </c>
      <c r="M807" s="4"/>
      <c r="N807" s="4">
        <v>100</v>
      </c>
      <c r="O807" s="4"/>
      <c r="T807" s="6" t="str">
        <f t="shared" si="222"/>
        <v/>
      </c>
      <c r="U807" s="6" t="str">
        <f t="shared" si="223"/>
        <v/>
      </c>
      <c r="Y807">
        <f t="shared" si="215"/>
        <v>50</v>
      </c>
      <c r="Z807">
        <v>125</v>
      </c>
      <c r="AA807" s="23">
        <v>25</v>
      </c>
      <c r="AB807" s="23">
        <f>INT(VLOOKUP(VLOOKUP($C807,角色技能升级比率表!$B:$C,2,FALSE),角色属性概况!E:F,2,FALSE)*VLOOKUP(E807,角色属性概况!I:M,3,FALSE)*AA807/100)</f>
        <v>95</v>
      </c>
      <c r="AE807">
        <v>0</v>
      </c>
      <c r="AF807" s="23">
        <f t="shared" si="225"/>
        <v>2</v>
      </c>
      <c r="AG807" s="23">
        <f t="shared" si="226"/>
        <v>1</v>
      </c>
      <c r="AN807" s="6" t="str">
        <f>_xlfn.IFNA(IF(IF($AH807=AN$5,VLOOKUP(AI807,buff!$K:$L,2,FALSE),"")=0,"",IF($AH807=AN$5,VLOOKUP(AI807,buff!$K:$L,2,FALSE),"")),"")</f>
        <v/>
      </c>
      <c r="AO807" s="6" t="str">
        <f>_xlfn.IFNA(IF(IF($AH807=AO$5,VLOOKUP(AJ807,buff!$K:$L,2,FALSE),"")=0,"",IF($AH807=AO$5,VLOOKUP(AJ807,buff!$K:$L,2,FALSE),"")),"")</f>
        <v/>
      </c>
      <c r="AP807" s="6" t="str">
        <f>_xlfn.IFNA(IF(IF($AH807=AP$5,VLOOKUP(AK807,buff!$K:$L,2,FALSE),"")=0,"",IF($AH807=AP$5,VLOOKUP(AK807,buff!$K:$L,2,FALSE),"")),"")</f>
        <v/>
      </c>
      <c r="AQ807" s="6" t="str">
        <f>_xlfn.IFNA(IF(IF($AH807=AQ$5,VLOOKUP(AL807,buff!$K:$L,2,FALSE),"")=0,"",IF($AH807=AQ$5,VLOOKUP(AL807,buff!$K:$L,2,FALSE),"")),"")</f>
        <v/>
      </c>
      <c r="AR807" s="6" t="str">
        <f>_xlfn.IFNA(IF(IF($AH807=AR$5,VLOOKUP(AM807,buff!$K:$L,2,FALSE),"")=0,"",IF($AH807=AR$5,VLOOKUP(AM807,buff!$K:$L,2,FALSE),"")),"")</f>
        <v/>
      </c>
      <c r="AS807" s="6" t="str">
        <f>_xlfn.IFNA(IF(IF($AH807=AS$5,VLOOKUP(AI807,buff!$K:$L,2,FALSE),"")=0,"",IF($AH807=AS$5,VLOOKUP(AI807,buff!$K:$L,2,FALSE),"")),"")</f>
        <v/>
      </c>
      <c r="AT807" s="6" t="str">
        <f>_xlfn.IFNA(IF(IF($AH807=AT$5,VLOOKUP(AJ807,buff!$K:$L,2,FALSE),"")=0,"",IF($AH807=AT$5,VLOOKUP(AJ807,buff!$K:$L,2,FALSE),"")),"")</f>
        <v/>
      </c>
      <c r="AU807" s="6" t="str">
        <f>_xlfn.IFNA(IF(IF($AH807=AU$5,VLOOKUP(AK807,buff!$K:$L,2,FALSE),"")=0,"",IF($AH807=AU$5,VLOOKUP(AK807,buff!$K:$L,2,FALSE),"")),"")</f>
        <v/>
      </c>
      <c r="AV807" s="6" t="str">
        <f>_xlfn.IFNA(IF(IF($AH807=AV$5,VLOOKUP(AL807,buff!$K:$L,2,FALSE),"")=0,"",IF($AH807=AV$5,VLOOKUP(AL807,buff!$K:$L,2,FALSE),"")),"")</f>
        <v/>
      </c>
      <c r="AW807" s="6" t="str">
        <f>_xlfn.IFNA(IF(IF($AH807=AW$5,VLOOKUP(AM807,buff!$K:$L,2,FALSE),"")=0,"",IF($AH807=AW$5,VLOOKUP(AM807,buff!$K:$L,2,FALSE),"")),"")</f>
        <v/>
      </c>
      <c r="AX807" s="6" t="e">
        <f>VLOOKUP(AI807,buff!K:P,6,FALSE)</f>
        <v>#N/A</v>
      </c>
      <c r="AY807" t="e">
        <f t="shared" si="227"/>
        <v>#N/A</v>
      </c>
      <c r="AZ807" t="e">
        <f t="shared" si="227"/>
        <v>#N/A</v>
      </c>
      <c r="BA807">
        <f t="shared" si="228"/>
        <v>2</v>
      </c>
      <c r="BB807">
        <f t="shared" si="229"/>
        <v>1</v>
      </c>
    </row>
    <row r="808" spans="1:54" x14ac:dyDescent="0.15">
      <c r="A808" t="str">
        <f t="shared" si="218"/>
        <v>岚依主动技能2等级2</v>
      </c>
      <c r="B808" s="8">
        <v>802</v>
      </c>
      <c r="C808" s="8" t="str">
        <f>VLOOKUP(G808,角色!A:B,2,FALSE)</f>
        <v>岚依</v>
      </c>
      <c r="D808" s="8" t="str">
        <f t="shared" si="224"/>
        <v>主动技能2</v>
      </c>
      <c r="E808" s="8">
        <f t="shared" si="219"/>
        <v>2</v>
      </c>
      <c r="F808" s="8">
        <f t="shared" si="220"/>
        <v>2</v>
      </c>
      <c r="G808" s="8">
        <f t="shared" si="221"/>
        <v>14</v>
      </c>
      <c r="H808" s="4" t="s">
        <v>417</v>
      </c>
      <c r="I808" s="24" t="str">
        <f t="shared" ref="I808:I826" si="232">"对敌方单体造成125%攻击力（+"&amp;AB808&amp;"）点伤害。"</f>
        <v>对敌方单体造成125%攻击力（+140）点伤害。</v>
      </c>
      <c r="J808" s="4" t="s">
        <v>305</v>
      </c>
      <c r="K808" s="1" t="s">
        <v>103</v>
      </c>
      <c r="L808" s="4" t="s">
        <v>107</v>
      </c>
      <c r="M808" s="4"/>
      <c r="N808" s="4">
        <v>100</v>
      </c>
      <c r="O808" s="4"/>
      <c r="T808" s="6" t="str">
        <f t="shared" si="222"/>
        <v/>
      </c>
      <c r="U808" s="6" t="str">
        <f t="shared" si="223"/>
        <v/>
      </c>
      <c r="Y808">
        <f t="shared" si="215"/>
        <v>50</v>
      </c>
      <c r="Z808">
        <v>125</v>
      </c>
      <c r="AA808" s="23">
        <v>25</v>
      </c>
      <c r="AB808" s="23">
        <f>INT(VLOOKUP(VLOOKUP($C808,角色技能升级比率表!$B:$C,2,FALSE),角色属性概况!E:F,2,FALSE)*VLOOKUP(E808,角色属性概况!I:M,3,FALSE)*AA808/100)</f>
        <v>140</v>
      </c>
      <c r="AE808">
        <v>0</v>
      </c>
      <c r="AF808" s="23">
        <f t="shared" si="225"/>
        <v>2</v>
      </c>
      <c r="AG808" s="23">
        <f t="shared" si="226"/>
        <v>1</v>
      </c>
      <c r="AN808" s="6" t="str">
        <f>_xlfn.IFNA(IF(IF($AH808=AN$5,VLOOKUP(AI808,buff!$K:$L,2,FALSE),"")=0,"",IF($AH808=AN$5,VLOOKUP(AI808,buff!$K:$L,2,FALSE),"")),"")</f>
        <v/>
      </c>
      <c r="AO808" s="6" t="str">
        <f>_xlfn.IFNA(IF(IF($AH808=AO$5,VLOOKUP(AJ808,buff!$K:$L,2,FALSE),"")=0,"",IF($AH808=AO$5,VLOOKUP(AJ808,buff!$K:$L,2,FALSE),"")),"")</f>
        <v/>
      </c>
      <c r="AP808" s="6" t="str">
        <f>_xlfn.IFNA(IF(IF($AH808=AP$5,VLOOKUP(AK808,buff!$K:$L,2,FALSE),"")=0,"",IF($AH808=AP$5,VLOOKUP(AK808,buff!$K:$L,2,FALSE),"")),"")</f>
        <v/>
      </c>
      <c r="AQ808" s="6" t="str">
        <f>_xlfn.IFNA(IF(IF($AH808=AQ$5,VLOOKUP(AL808,buff!$K:$L,2,FALSE),"")=0,"",IF($AH808=AQ$5,VLOOKUP(AL808,buff!$K:$L,2,FALSE),"")),"")</f>
        <v/>
      </c>
      <c r="AR808" s="6" t="str">
        <f>_xlfn.IFNA(IF(IF($AH808=AR$5,VLOOKUP(AM808,buff!$K:$L,2,FALSE),"")=0,"",IF($AH808=AR$5,VLOOKUP(AM808,buff!$K:$L,2,FALSE),"")),"")</f>
        <v/>
      </c>
      <c r="AS808" s="6" t="str">
        <f>_xlfn.IFNA(IF(IF($AH808=AS$5,VLOOKUP(AI808,buff!$K:$L,2,FALSE),"")=0,"",IF($AH808=AS$5,VLOOKUP(AI808,buff!$K:$L,2,FALSE),"")),"")</f>
        <v/>
      </c>
      <c r="AT808" s="6" t="str">
        <f>_xlfn.IFNA(IF(IF($AH808=AT$5,VLOOKUP(AJ808,buff!$K:$L,2,FALSE),"")=0,"",IF($AH808=AT$5,VLOOKUP(AJ808,buff!$K:$L,2,FALSE),"")),"")</f>
        <v/>
      </c>
      <c r="AU808" s="6" t="str">
        <f>_xlfn.IFNA(IF(IF($AH808=AU$5,VLOOKUP(AK808,buff!$K:$L,2,FALSE),"")=0,"",IF($AH808=AU$5,VLOOKUP(AK808,buff!$K:$L,2,FALSE),"")),"")</f>
        <v/>
      </c>
      <c r="AV808" s="6" t="str">
        <f>_xlfn.IFNA(IF(IF($AH808=AV$5,VLOOKUP(AL808,buff!$K:$L,2,FALSE),"")=0,"",IF($AH808=AV$5,VLOOKUP(AL808,buff!$K:$L,2,FALSE),"")),"")</f>
        <v/>
      </c>
      <c r="AW808" s="6" t="str">
        <f>_xlfn.IFNA(IF(IF($AH808=AW$5,VLOOKUP(AM808,buff!$K:$L,2,FALSE),"")=0,"",IF($AH808=AW$5,VLOOKUP(AM808,buff!$K:$L,2,FALSE),"")),"")</f>
        <v/>
      </c>
      <c r="AX808" s="6" t="e">
        <f>VLOOKUP(AI808,buff!K:P,6,FALSE)</f>
        <v>#N/A</v>
      </c>
      <c r="AY808" t="e">
        <f t="shared" si="227"/>
        <v>#N/A</v>
      </c>
      <c r="AZ808" t="e">
        <f t="shared" si="227"/>
        <v>#N/A</v>
      </c>
      <c r="BA808">
        <f t="shared" si="228"/>
        <v>2</v>
      </c>
      <c r="BB808">
        <f t="shared" si="229"/>
        <v>1</v>
      </c>
    </row>
    <row r="809" spans="1:54" x14ac:dyDescent="0.15">
      <c r="A809" t="str">
        <f t="shared" si="218"/>
        <v>岚依主动技能2等级3</v>
      </c>
      <c r="B809" s="8">
        <v>803</v>
      </c>
      <c r="C809" s="8" t="str">
        <f>VLOOKUP(G809,角色!A:B,2,FALSE)</f>
        <v>岚依</v>
      </c>
      <c r="D809" s="8" t="str">
        <f t="shared" si="224"/>
        <v>主动技能2</v>
      </c>
      <c r="E809" s="8">
        <f t="shared" si="219"/>
        <v>3</v>
      </c>
      <c r="F809" s="8">
        <f t="shared" si="220"/>
        <v>2</v>
      </c>
      <c r="G809" s="8">
        <f t="shared" si="221"/>
        <v>14</v>
      </c>
      <c r="H809" s="4" t="s">
        <v>417</v>
      </c>
      <c r="I809" s="24" t="str">
        <f t="shared" si="232"/>
        <v>对敌方单体造成125%攻击力（+185）点伤害。</v>
      </c>
      <c r="J809" s="4" t="s">
        <v>305</v>
      </c>
      <c r="K809" s="1" t="s">
        <v>103</v>
      </c>
      <c r="L809" s="4" t="s">
        <v>107</v>
      </c>
      <c r="M809" s="4"/>
      <c r="N809" s="4">
        <v>100</v>
      </c>
      <c r="O809" s="4"/>
      <c r="T809" s="6" t="str">
        <f t="shared" si="222"/>
        <v/>
      </c>
      <c r="U809" s="6" t="str">
        <f t="shared" si="223"/>
        <v/>
      </c>
      <c r="Y809">
        <f t="shared" si="215"/>
        <v>50</v>
      </c>
      <c r="Z809">
        <v>125</v>
      </c>
      <c r="AA809" s="23">
        <v>25</v>
      </c>
      <c r="AB809" s="23">
        <f>INT(VLOOKUP(VLOOKUP($C809,角色技能升级比率表!$B:$C,2,FALSE),角色属性概况!E:F,2,FALSE)*VLOOKUP(E809,角色属性概况!I:M,3,FALSE)*AA809/100)</f>
        <v>185</v>
      </c>
      <c r="AE809">
        <v>0</v>
      </c>
      <c r="AF809" s="23">
        <f t="shared" si="225"/>
        <v>2</v>
      </c>
      <c r="AG809" s="23">
        <f t="shared" si="226"/>
        <v>1</v>
      </c>
      <c r="AN809" s="6" t="str">
        <f>_xlfn.IFNA(IF(IF($AH809=AN$5,VLOOKUP(AI809,buff!$K:$L,2,FALSE),"")=0,"",IF($AH809=AN$5,VLOOKUP(AI809,buff!$K:$L,2,FALSE),"")),"")</f>
        <v/>
      </c>
      <c r="AO809" s="6" t="str">
        <f>_xlfn.IFNA(IF(IF($AH809=AO$5,VLOOKUP(AJ809,buff!$K:$L,2,FALSE),"")=0,"",IF($AH809=AO$5,VLOOKUP(AJ809,buff!$K:$L,2,FALSE),"")),"")</f>
        <v/>
      </c>
      <c r="AP809" s="6" t="str">
        <f>_xlfn.IFNA(IF(IF($AH809=AP$5,VLOOKUP(AK809,buff!$K:$L,2,FALSE),"")=0,"",IF($AH809=AP$5,VLOOKUP(AK809,buff!$K:$L,2,FALSE),"")),"")</f>
        <v/>
      </c>
      <c r="AQ809" s="6" t="str">
        <f>_xlfn.IFNA(IF(IF($AH809=AQ$5,VLOOKUP(AL809,buff!$K:$L,2,FALSE),"")=0,"",IF($AH809=AQ$5,VLOOKUP(AL809,buff!$K:$L,2,FALSE),"")),"")</f>
        <v/>
      </c>
      <c r="AR809" s="6" t="str">
        <f>_xlfn.IFNA(IF(IF($AH809=AR$5,VLOOKUP(AM809,buff!$K:$L,2,FALSE),"")=0,"",IF($AH809=AR$5,VLOOKUP(AM809,buff!$K:$L,2,FALSE),"")),"")</f>
        <v/>
      </c>
      <c r="AS809" s="6" t="str">
        <f>_xlfn.IFNA(IF(IF($AH809=AS$5,VLOOKUP(AI809,buff!$K:$L,2,FALSE),"")=0,"",IF($AH809=AS$5,VLOOKUP(AI809,buff!$K:$L,2,FALSE),"")),"")</f>
        <v/>
      </c>
      <c r="AT809" s="6" t="str">
        <f>_xlfn.IFNA(IF(IF($AH809=AT$5,VLOOKUP(AJ809,buff!$K:$L,2,FALSE),"")=0,"",IF($AH809=AT$5,VLOOKUP(AJ809,buff!$K:$L,2,FALSE),"")),"")</f>
        <v/>
      </c>
      <c r="AU809" s="6" t="str">
        <f>_xlfn.IFNA(IF(IF($AH809=AU$5,VLOOKUP(AK809,buff!$K:$L,2,FALSE),"")=0,"",IF($AH809=AU$5,VLOOKUP(AK809,buff!$K:$L,2,FALSE),"")),"")</f>
        <v/>
      </c>
      <c r="AV809" s="6" t="str">
        <f>_xlfn.IFNA(IF(IF($AH809=AV$5,VLOOKUP(AL809,buff!$K:$L,2,FALSE),"")=0,"",IF($AH809=AV$5,VLOOKUP(AL809,buff!$K:$L,2,FALSE),"")),"")</f>
        <v/>
      </c>
      <c r="AW809" s="6" t="str">
        <f>_xlfn.IFNA(IF(IF($AH809=AW$5,VLOOKUP(AM809,buff!$K:$L,2,FALSE),"")=0,"",IF($AH809=AW$5,VLOOKUP(AM809,buff!$K:$L,2,FALSE),"")),"")</f>
        <v/>
      </c>
      <c r="AX809" s="6" t="e">
        <f>VLOOKUP(AI809,buff!K:P,6,FALSE)</f>
        <v>#N/A</v>
      </c>
      <c r="AY809" t="e">
        <f t="shared" si="227"/>
        <v>#N/A</v>
      </c>
      <c r="AZ809" t="e">
        <f t="shared" si="227"/>
        <v>#N/A</v>
      </c>
      <c r="BA809">
        <f t="shared" si="228"/>
        <v>2</v>
      </c>
      <c r="BB809">
        <f t="shared" si="229"/>
        <v>1</v>
      </c>
    </row>
    <row r="810" spans="1:54" x14ac:dyDescent="0.15">
      <c r="A810" t="str">
        <f t="shared" si="218"/>
        <v>岚依主动技能2等级4</v>
      </c>
      <c r="B810" s="8">
        <v>804</v>
      </c>
      <c r="C810" s="8" t="str">
        <f>VLOOKUP(G810,角色!A:B,2,FALSE)</f>
        <v>岚依</v>
      </c>
      <c r="D810" s="8" t="str">
        <f t="shared" si="224"/>
        <v>主动技能2</v>
      </c>
      <c r="E810" s="8">
        <f t="shared" si="219"/>
        <v>4</v>
      </c>
      <c r="F810" s="8">
        <f t="shared" si="220"/>
        <v>2</v>
      </c>
      <c r="G810" s="8">
        <f t="shared" si="221"/>
        <v>14</v>
      </c>
      <c r="H810" s="4" t="s">
        <v>417</v>
      </c>
      <c r="I810" s="24" t="str">
        <f t="shared" si="232"/>
        <v>对敌方单体造成125%攻击力（+229）点伤害。</v>
      </c>
      <c r="J810" s="4" t="s">
        <v>305</v>
      </c>
      <c r="K810" s="1" t="s">
        <v>103</v>
      </c>
      <c r="L810" s="4" t="s">
        <v>107</v>
      </c>
      <c r="M810" s="4"/>
      <c r="N810" s="4">
        <v>100</v>
      </c>
      <c r="O810" s="4"/>
      <c r="T810" s="6" t="str">
        <f t="shared" si="222"/>
        <v/>
      </c>
      <c r="U810" s="6" t="str">
        <f t="shared" si="223"/>
        <v/>
      </c>
      <c r="Y810">
        <f t="shared" si="215"/>
        <v>50</v>
      </c>
      <c r="Z810">
        <v>125</v>
      </c>
      <c r="AA810" s="23">
        <v>25</v>
      </c>
      <c r="AB810" s="23">
        <f>INT(VLOOKUP(VLOOKUP($C810,角色技能升级比率表!$B:$C,2,FALSE),角色属性概况!E:F,2,FALSE)*VLOOKUP(E810,角色属性概况!I:M,3,FALSE)*AA810/100)</f>
        <v>229</v>
      </c>
      <c r="AE810">
        <v>0</v>
      </c>
      <c r="AF810" s="23">
        <f t="shared" si="225"/>
        <v>2</v>
      </c>
      <c r="AG810" s="23">
        <f t="shared" si="226"/>
        <v>1</v>
      </c>
      <c r="AN810" s="6" t="str">
        <f>_xlfn.IFNA(IF(IF($AH810=AN$5,VLOOKUP(AI810,buff!$K:$L,2,FALSE),"")=0,"",IF($AH810=AN$5,VLOOKUP(AI810,buff!$K:$L,2,FALSE),"")),"")</f>
        <v/>
      </c>
      <c r="AO810" s="6" t="str">
        <f>_xlfn.IFNA(IF(IF($AH810=AO$5,VLOOKUP(AJ810,buff!$K:$L,2,FALSE),"")=0,"",IF($AH810=AO$5,VLOOKUP(AJ810,buff!$K:$L,2,FALSE),"")),"")</f>
        <v/>
      </c>
      <c r="AP810" s="6" t="str">
        <f>_xlfn.IFNA(IF(IF($AH810=AP$5,VLOOKUP(AK810,buff!$K:$L,2,FALSE),"")=0,"",IF($AH810=AP$5,VLOOKUP(AK810,buff!$K:$L,2,FALSE),"")),"")</f>
        <v/>
      </c>
      <c r="AQ810" s="6" t="str">
        <f>_xlfn.IFNA(IF(IF($AH810=AQ$5,VLOOKUP(AL810,buff!$K:$L,2,FALSE),"")=0,"",IF($AH810=AQ$5,VLOOKUP(AL810,buff!$K:$L,2,FALSE),"")),"")</f>
        <v/>
      </c>
      <c r="AR810" s="6" t="str">
        <f>_xlfn.IFNA(IF(IF($AH810=AR$5,VLOOKUP(AM810,buff!$K:$L,2,FALSE),"")=0,"",IF($AH810=AR$5,VLOOKUP(AM810,buff!$K:$L,2,FALSE),"")),"")</f>
        <v/>
      </c>
      <c r="AS810" s="6" t="str">
        <f>_xlfn.IFNA(IF(IF($AH810=AS$5,VLOOKUP(AI810,buff!$K:$L,2,FALSE),"")=0,"",IF($AH810=AS$5,VLOOKUP(AI810,buff!$K:$L,2,FALSE),"")),"")</f>
        <v/>
      </c>
      <c r="AT810" s="6" t="str">
        <f>_xlfn.IFNA(IF(IF($AH810=AT$5,VLOOKUP(AJ810,buff!$K:$L,2,FALSE),"")=0,"",IF($AH810=AT$5,VLOOKUP(AJ810,buff!$K:$L,2,FALSE),"")),"")</f>
        <v/>
      </c>
      <c r="AU810" s="6" t="str">
        <f>_xlfn.IFNA(IF(IF($AH810=AU$5,VLOOKUP(AK810,buff!$K:$L,2,FALSE),"")=0,"",IF($AH810=AU$5,VLOOKUP(AK810,buff!$K:$L,2,FALSE),"")),"")</f>
        <v/>
      </c>
      <c r="AV810" s="6" t="str">
        <f>_xlfn.IFNA(IF(IF($AH810=AV$5,VLOOKUP(AL810,buff!$K:$L,2,FALSE),"")=0,"",IF($AH810=AV$5,VLOOKUP(AL810,buff!$K:$L,2,FALSE),"")),"")</f>
        <v/>
      </c>
      <c r="AW810" s="6" t="str">
        <f>_xlfn.IFNA(IF(IF($AH810=AW$5,VLOOKUP(AM810,buff!$K:$L,2,FALSE),"")=0,"",IF($AH810=AW$5,VLOOKUP(AM810,buff!$K:$L,2,FALSE),"")),"")</f>
        <v/>
      </c>
      <c r="AX810" s="6" t="e">
        <f>VLOOKUP(AI810,buff!K:P,6,FALSE)</f>
        <v>#N/A</v>
      </c>
      <c r="AY810" t="e">
        <f t="shared" si="227"/>
        <v>#N/A</v>
      </c>
      <c r="AZ810" t="e">
        <f t="shared" si="227"/>
        <v>#N/A</v>
      </c>
      <c r="BA810">
        <f t="shared" si="228"/>
        <v>2</v>
      </c>
      <c r="BB810">
        <f t="shared" si="229"/>
        <v>1</v>
      </c>
    </row>
    <row r="811" spans="1:54" x14ac:dyDescent="0.15">
      <c r="A811" t="str">
        <f t="shared" si="218"/>
        <v>岚依主动技能2等级5</v>
      </c>
      <c r="B811" s="8">
        <v>805</v>
      </c>
      <c r="C811" s="8" t="str">
        <f>VLOOKUP(G811,角色!A:B,2,FALSE)</f>
        <v>岚依</v>
      </c>
      <c r="D811" s="8" t="str">
        <f t="shared" si="224"/>
        <v>主动技能2</v>
      </c>
      <c r="E811" s="8">
        <f t="shared" si="219"/>
        <v>5</v>
      </c>
      <c r="F811" s="8">
        <f t="shared" si="220"/>
        <v>2</v>
      </c>
      <c r="G811" s="8">
        <f t="shared" si="221"/>
        <v>14</v>
      </c>
      <c r="H811" s="4" t="s">
        <v>417</v>
      </c>
      <c r="I811" s="24" t="str">
        <f t="shared" si="232"/>
        <v>对敌方单体造成125%攻击力（+282）点伤害。</v>
      </c>
      <c r="J811" s="4" t="s">
        <v>305</v>
      </c>
      <c r="K811" s="1" t="s">
        <v>103</v>
      </c>
      <c r="L811" s="4" t="s">
        <v>107</v>
      </c>
      <c r="M811" s="4"/>
      <c r="N811" s="4">
        <v>100</v>
      </c>
      <c r="O811" s="4"/>
      <c r="T811" s="6" t="str">
        <f t="shared" si="222"/>
        <v/>
      </c>
      <c r="U811" s="6" t="str">
        <f t="shared" si="223"/>
        <v/>
      </c>
      <c r="Y811">
        <f t="shared" ref="Y811:Y874" si="233">VLOOKUP(D811,BC:BD,2,FALSE)</f>
        <v>50</v>
      </c>
      <c r="Z811">
        <v>125</v>
      </c>
      <c r="AA811" s="23">
        <v>25</v>
      </c>
      <c r="AB811" s="23">
        <f>INT(VLOOKUP(VLOOKUP($C811,角色技能升级比率表!$B:$C,2,FALSE),角色属性概况!E:F,2,FALSE)*VLOOKUP(E811,角色属性概况!I:M,3,FALSE)*AA811/100)</f>
        <v>282</v>
      </c>
      <c r="AE811">
        <v>0</v>
      </c>
      <c r="AF811" s="23">
        <f t="shared" si="225"/>
        <v>2</v>
      </c>
      <c r="AG811" s="23">
        <f t="shared" si="226"/>
        <v>1</v>
      </c>
      <c r="AN811" s="6" t="str">
        <f>_xlfn.IFNA(IF(IF($AH811=AN$5,VLOOKUP(AI811,buff!$K:$L,2,FALSE),"")=0,"",IF($AH811=AN$5,VLOOKUP(AI811,buff!$K:$L,2,FALSE),"")),"")</f>
        <v/>
      </c>
      <c r="AO811" s="6" t="str">
        <f>_xlfn.IFNA(IF(IF($AH811=AO$5,VLOOKUP(AJ811,buff!$K:$L,2,FALSE),"")=0,"",IF($AH811=AO$5,VLOOKUP(AJ811,buff!$K:$L,2,FALSE),"")),"")</f>
        <v/>
      </c>
      <c r="AP811" s="6" t="str">
        <f>_xlfn.IFNA(IF(IF($AH811=AP$5,VLOOKUP(AK811,buff!$K:$L,2,FALSE),"")=0,"",IF($AH811=AP$5,VLOOKUP(AK811,buff!$K:$L,2,FALSE),"")),"")</f>
        <v/>
      </c>
      <c r="AQ811" s="6" t="str">
        <f>_xlfn.IFNA(IF(IF($AH811=AQ$5,VLOOKUP(AL811,buff!$K:$L,2,FALSE),"")=0,"",IF($AH811=AQ$5,VLOOKUP(AL811,buff!$K:$L,2,FALSE),"")),"")</f>
        <v/>
      </c>
      <c r="AR811" s="6" t="str">
        <f>_xlfn.IFNA(IF(IF($AH811=AR$5,VLOOKUP(AM811,buff!$K:$L,2,FALSE),"")=0,"",IF($AH811=AR$5,VLOOKUP(AM811,buff!$K:$L,2,FALSE),"")),"")</f>
        <v/>
      </c>
      <c r="AS811" s="6" t="str">
        <f>_xlfn.IFNA(IF(IF($AH811=AS$5,VLOOKUP(AI811,buff!$K:$L,2,FALSE),"")=0,"",IF($AH811=AS$5,VLOOKUP(AI811,buff!$K:$L,2,FALSE),"")),"")</f>
        <v/>
      </c>
      <c r="AT811" s="6" t="str">
        <f>_xlfn.IFNA(IF(IF($AH811=AT$5,VLOOKUP(AJ811,buff!$K:$L,2,FALSE),"")=0,"",IF($AH811=AT$5,VLOOKUP(AJ811,buff!$K:$L,2,FALSE),"")),"")</f>
        <v/>
      </c>
      <c r="AU811" s="6" t="str">
        <f>_xlfn.IFNA(IF(IF($AH811=AU$5,VLOOKUP(AK811,buff!$K:$L,2,FALSE),"")=0,"",IF($AH811=AU$5,VLOOKUP(AK811,buff!$K:$L,2,FALSE),"")),"")</f>
        <v/>
      </c>
      <c r="AV811" s="6" t="str">
        <f>_xlfn.IFNA(IF(IF($AH811=AV$5,VLOOKUP(AL811,buff!$K:$L,2,FALSE),"")=0,"",IF($AH811=AV$5,VLOOKUP(AL811,buff!$K:$L,2,FALSE),"")),"")</f>
        <v/>
      </c>
      <c r="AW811" s="6" t="str">
        <f>_xlfn.IFNA(IF(IF($AH811=AW$5,VLOOKUP(AM811,buff!$K:$L,2,FALSE),"")=0,"",IF($AH811=AW$5,VLOOKUP(AM811,buff!$K:$L,2,FALSE),"")),"")</f>
        <v/>
      </c>
      <c r="AX811" s="6" t="e">
        <f>VLOOKUP(AI811,buff!K:P,6,FALSE)</f>
        <v>#N/A</v>
      </c>
      <c r="AY811" t="e">
        <f t="shared" si="227"/>
        <v>#N/A</v>
      </c>
      <c r="AZ811" t="e">
        <f t="shared" si="227"/>
        <v>#N/A</v>
      </c>
      <c r="BA811">
        <f t="shared" si="228"/>
        <v>2</v>
      </c>
      <c r="BB811">
        <f t="shared" si="229"/>
        <v>1</v>
      </c>
    </row>
    <row r="812" spans="1:54" x14ac:dyDescent="0.15">
      <c r="A812" t="str">
        <f t="shared" si="218"/>
        <v>岚依主动技能2等级6</v>
      </c>
      <c r="B812" s="8">
        <v>806</v>
      </c>
      <c r="C812" s="8" t="str">
        <f>VLOOKUP(G812,角色!A:B,2,FALSE)</f>
        <v>岚依</v>
      </c>
      <c r="D812" s="8" t="str">
        <f t="shared" si="224"/>
        <v>主动技能2</v>
      </c>
      <c r="E812" s="8">
        <f t="shared" si="219"/>
        <v>6</v>
      </c>
      <c r="F812" s="8">
        <f t="shared" si="220"/>
        <v>2</v>
      </c>
      <c r="G812" s="8">
        <f t="shared" si="221"/>
        <v>14</v>
      </c>
      <c r="H812" s="4" t="s">
        <v>417</v>
      </c>
      <c r="I812" s="24" t="str">
        <f t="shared" si="232"/>
        <v>对敌方单体造成125%攻击力（+348）点伤害。</v>
      </c>
      <c r="J812" s="4" t="s">
        <v>305</v>
      </c>
      <c r="K812" s="1" t="s">
        <v>103</v>
      </c>
      <c r="L812" s="4" t="s">
        <v>107</v>
      </c>
      <c r="M812" s="4"/>
      <c r="N812" s="4">
        <v>100</v>
      </c>
      <c r="O812" s="4"/>
      <c r="T812" s="6" t="str">
        <f t="shared" si="222"/>
        <v/>
      </c>
      <c r="U812" s="6" t="str">
        <f t="shared" si="223"/>
        <v/>
      </c>
      <c r="Y812">
        <f t="shared" si="233"/>
        <v>50</v>
      </c>
      <c r="Z812">
        <v>125</v>
      </c>
      <c r="AA812" s="23">
        <v>25</v>
      </c>
      <c r="AB812" s="23">
        <f>INT(VLOOKUP(VLOOKUP($C812,角色技能升级比率表!$B:$C,2,FALSE),角色属性概况!E:F,2,FALSE)*VLOOKUP(E812,角色属性概况!I:M,3,FALSE)*AA812/100)</f>
        <v>348</v>
      </c>
      <c r="AE812">
        <v>0</v>
      </c>
      <c r="AF812" s="23">
        <f t="shared" si="225"/>
        <v>2</v>
      </c>
      <c r="AG812" s="23">
        <f t="shared" si="226"/>
        <v>1</v>
      </c>
      <c r="AN812" s="6" t="str">
        <f>_xlfn.IFNA(IF(IF($AH812=AN$5,VLOOKUP(AI812,buff!$K:$L,2,FALSE),"")=0,"",IF($AH812=AN$5,VLOOKUP(AI812,buff!$K:$L,2,FALSE),"")),"")</f>
        <v/>
      </c>
      <c r="AO812" s="6" t="str">
        <f>_xlfn.IFNA(IF(IF($AH812=AO$5,VLOOKUP(AJ812,buff!$K:$L,2,FALSE),"")=0,"",IF($AH812=AO$5,VLOOKUP(AJ812,buff!$K:$L,2,FALSE),"")),"")</f>
        <v/>
      </c>
      <c r="AP812" s="6" t="str">
        <f>_xlfn.IFNA(IF(IF($AH812=AP$5,VLOOKUP(AK812,buff!$K:$L,2,FALSE),"")=0,"",IF($AH812=AP$5,VLOOKUP(AK812,buff!$K:$L,2,FALSE),"")),"")</f>
        <v/>
      </c>
      <c r="AQ812" s="6" t="str">
        <f>_xlfn.IFNA(IF(IF($AH812=AQ$5,VLOOKUP(AL812,buff!$K:$L,2,FALSE),"")=0,"",IF($AH812=AQ$5,VLOOKUP(AL812,buff!$K:$L,2,FALSE),"")),"")</f>
        <v/>
      </c>
      <c r="AR812" s="6" t="str">
        <f>_xlfn.IFNA(IF(IF($AH812=AR$5,VLOOKUP(AM812,buff!$K:$L,2,FALSE),"")=0,"",IF($AH812=AR$5,VLOOKUP(AM812,buff!$K:$L,2,FALSE),"")),"")</f>
        <v/>
      </c>
      <c r="AS812" s="6" t="str">
        <f>_xlfn.IFNA(IF(IF($AH812=AS$5,VLOOKUP(AI812,buff!$K:$L,2,FALSE),"")=0,"",IF($AH812=AS$5,VLOOKUP(AI812,buff!$K:$L,2,FALSE),"")),"")</f>
        <v/>
      </c>
      <c r="AT812" s="6" t="str">
        <f>_xlfn.IFNA(IF(IF($AH812=AT$5,VLOOKUP(AJ812,buff!$K:$L,2,FALSE),"")=0,"",IF($AH812=AT$5,VLOOKUP(AJ812,buff!$K:$L,2,FALSE),"")),"")</f>
        <v/>
      </c>
      <c r="AU812" s="6" t="str">
        <f>_xlfn.IFNA(IF(IF($AH812=AU$5,VLOOKUP(AK812,buff!$K:$L,2,FALSE),"")=0,"",IF($AH812=AU$5,VLOOKUP(AK812,buff!$K:$L,2,FALSE),"")),"")</f>
        <v/>
      </c>
      <c r="AV812" s="6" t="str">
        <f>_xlfn.IFNA(IF(IF($AH812=AV$5,VLOOKUP(AL812,buff!$K:$L,2,FALSE),"")=0,"",IF($AH812=AV$5,VLOOKUP(AL812,buff!$K:$L,2,FALSE),"")),"")</f>
        <v/>
      </c>
      <c r="AW812" s="6" t="str">
        <f>_xlfn.IFNA(IF(IF($AH812=AW$5,VLOOKUP(AM812,buff!$K:$L,2,FALSE),"")=0,"",IF($AH812=AW$5,VLOOKUP(AM812,buff!$K:$L,2,FALSE),"")),"")</f>
        <v/>
      </c>
      <c r="AX812" s="6" t="e">
        <f>VLOOKUP(AI812,buff!K:P,6,FALSE)</f>
        <v>#N/A</v>
      </c>
      <c r="AY812" t="e">
        <f t="shared" si="227"/>
        <v>#N/A</v>
      </c>
      <c r="AZ812" t="e">
        <f t="shared" si="227"/>
        <v>#N/A</v>
      </c>
      <c r="BA812">
        <f t="shared" si="228"/>
        <v>2</v>
      </c>
      <c r="BB812">
        <f t="shared" si="229"/>
        <v>1</v>
      </c>
    </row>
    <row r="813" spans="1:54" x14ac:dyDescent="0.15">
      <c r="A813" t="str">
        <f t="shared" si="218"/>
        <v>岚依主动技能2等级7</v>
      </c>
      <c r="B813" s="8">
        <v>807</v>
      </c>
      <c r="C813" s="8" t="str">
        <f>VLOOKUP(G813,角色!A:B,2,FALSE)</f>
        <v>岚依</v>
      </c>
      <c r="D813" s="8" t="str">
        <f t="shared" si="224"/>
        <v>主动技能2</v>
      </c>
      <c r="E813" s="8">
        <f t="shared" si="219"/>
        <v>7</v>
      </c>
      <c r="F813" s="8">
        <f t="shared" si="220"/>
        <v>2</v>
      </c>
      <c r="G813" s="8">
        <f t="shared" si="221"/>
        <v>14</v>
      </c>
      <c r="H813" s="4" t="s">
        <v>417</v>
      </c>
      <c r="I813" s="24" t="str">
        <f t="shared" si="232"/>
        <v>对敌方单体造成125%攻击力（+428）点伤害。</v>
      </c>
      <c r="J813" s="4" t="s">
        <v>305</v>
      </c>
      <c r="K813" s="1" t="s">
        <v>103</v>
      </c>
      <c r="L813" s="4" t="s">
        <v>107</v>
      </c>
      <c r="M813" s="4"/>
      <c r="N813" s="4">
        <v>100</v>
      </c>
      <c r="O813" s="4"/>
      <c r="T813" s="6" t="str">
        <f t="shared" si="222"/>
        <v/>
      </c>
      <c r="U813" s="6" t="str">
        <f t="shared" si="223"/>
        <v/>
      </c>
      <c r="Y813">
        <f t="shared" si="233"/>
        <v>50</v>
      </c>
      <c r="Z813">
        <v>125</v>
      </c>
      <c r="AA813" s="23">
        <v>25</v>
      </c>
      <c r="AB813" s="23">
        <f>INT(VLOOKUP(VLOOKUP($C813,角色技能升级比率表!$B:$C,2,FALSE),角色属性概况!E:F,2,FALSE)*VLOOKUP(E813,角色属性概况!I:M,3,FALSE)*AA813/100)</f>
        <v>428</v>
      </c>
      <c r="AE813">
        <v>0</v>
      </c>
      <c r="AF813" s="23">
        <f t="shared" si="225"/>
        <v>2</v>
      </c>
      <c r="AG813" s="23">
        <f t="shared" si="226"/>
        <v>1</v>
      </c>
      <c r="AN813" s="6" t="str">
        <f>_xlfn.IFNA(IF(IF($AH813=AN$5,VLOOKUP(AI813,buff!$K:$L,2,FALSE),"")=0,"",IF($AH813=AN$5,VLOOKUP(AI813,buff!$K:$L,2,FALSE),"")),"")</f>
        <v/>
      </c>
      <c r="AO813" s="6" t="str">
        <f>_xlfn.IFNA(IF(IF($AH813=AO$5,VLOOKUP(AJ813,buff!$K:$L,2,FALSE),"")=0,"",IF($AH813=AO$5,VLOOKUP(AJ813,buff!$K:$L,2,FALSE),"")),"")</f>
        <v/>
      </c>
      <c r="AP813" s="6" t="str">
        <f>_xlfn.IFNA(IF(IF($AH813=AP$5,VLOOKUP(AK813,buff!$K:$L,2,FALSE),"")=0,"",IF($AH813=AP$5,VLOOKUP(AK813,buff!$K:$L,2,FALSE),"")),"")</f>
        <v/>
      </c>
      <c r="AQ813" s="6" t="str">
        <f>_xlfn.IFNA(IF(IF($AH813=AQ$5,VLOOKUP(AL813,buff!$K:$L,2,FALSE),"")=0,"",IF($AH813=AQ$5,VLOOKUP(AL813,buff!$K:$L,2,FALSE),"")),"")</f>
        <v/>
      </c>
      <c r="AR813" s="6" t="str">
        <f>_xlfn.IFNA(IF(IF($AH813=AR$5,VLOOKUP(AM813,buff!$K:$L,2,FALSE),"")=0,"",IF($AH813=AR$5,VLOOKUP(AM813,buff!$K:$L,2,FALSE),"")),"")</f>
        <v/>
      </c>
      <c r="AS813" s="6" t="str">
        <f>_xlfn.IFNA(IF(IF($AH813=AS$5,VLOOKUP(AI813,buff!$K:$L,2,FALSE),"")=0,"",IF($AH813=AS$5,VLOOKUP(AI813,buff!$K:$L,2,FALSE),"")),"")</f>
        <v/>
      </c>
      <c r="AT813" s="6" t="str">
        <f>_xlfn.IFNA(IF(IF($AH813=AT$5,VLOOKUP(AJ813,buff!$K:$L,2,FALSE),"")=0,"",IF($AH813=AT$5,VLOOKUP(AJ813,buff!$K:$L,2,FALSE),"")),"")</f>
        <v/>
      </c>
      <c r="AU813" s="6" t="str">
        <f>_xlfn.IFNA(IF(IF($AH813=AU$5,VLOOKUP(AK813,buff!$K:$L,2,FALSE),"")=0,"",IF($AH813=AU$5,VLOOKUP(AK813,buff!$K:$L,2,FALSE),"")),"")</f>
        <v/>
      </c>
      <c r="AV813" s="6" t="str">
        <f>_xlfn.IFNA(IF(IF($AH813=AV$5,VLOOKUP(AL813,buff!$K:$L,2,FALSE),"")=0,"",IF($AH813=AV$5,VLOOKUP(AL813,buff!$K:$L,2,FALSE),"")),"")</f>
        <v/>
      </c>
      <c r="AW813" s="6" t="str">
        <f>_xlfn.IFNA(IF(IF($AH813=AW$5,VLOOKUP(AM813,buff!$K:$L,2,FALSE),"")=0,"",IF($AH813=AW$5,VLOOKUP(AM813,buff!$K:$L,2,FALSE),"")),"")</f>
        <v/>
      </c>
      <c r="AX813" s="6" t="e">
        <f>VLOOKUP(AI813,buff!K:P,6,FALSE)</f>
        <v>#N/A</v>
      </c>
      <c r="AY813" t="e">
        <f t="shared" si="227"/>
        <v>#N/A</v>
      </c>
      <c r="AZ813" t="e">
        <f t="shared" si="227"/>
        <v>#N/A</v>
      </c>
      <c r="BA813">
        <f t="shared" si="228"/>
        <v>2</v>
      </c>
      <c r="BB813">
        <f t="shared" si="229"/>
        <v>1</v>
      </c>
    </row>
    <row r="814" spans="1:54" x14ac:dyDescent="0.15">
      <c r="A814" t="str">
        <f t="shared" si="218"/>
        <v>岚依主动技能2等级8</v>
      </c>
      <c r="B814" s="8">
        <v>808</v>
      </c>
      <c r="C814" s="8" t="str">
        <f>VLOOKUP(G814,角色!A:B,2,FALSE)</f>
        <v>岚依</v>
      </c>
      <c r="D814" s="8" t="str">
        <f t="shared" si="224"/>
        <v>主动技能2</v>
      </c>
      <c r="E814" s="8">
        <f t="shared" si="219"/>
        <v>8</v>
      </c>
      <c r="F814" s="8">
        <f t="shared" si="220"/>
        <v>2</v>
      </c>
      <c r="G814" s="8">
        <f t="shared" si="221"/>
        <v>14</v>
      </c>
      <c r="H814" s="4" t="s">
        <v>417</v>
      </c>
      <c r="I814" s="24" t="str">
        <f t="shared" si="232"/>
        <v>对敌方单体造成125%攻击力（+528）点伤害。</v>
      </c>
      <c r="J814" s="4" t="s">
        <v>305</v>
      </c>
      <c r="K814" s="1" t="s">
        <v>103</v>
      </c>
      <c r="L814" s="4" t="s">
        <v>107</v>
      </c>
      <c r="M814" s="4"/>
      <c r="N814" s="4">
        <v>100</v>
      </c>
      <c r="O814" s="4"/>
      <c r="T814" s="6" t="str">
        <f t="shared" si="222"/>
        <v/>
      </c>
      <c r="U814" s="6" t="str">
        <f t="shared" si="223"/>
        <v/>
      </c>
      <c r="Y814">
        <f t="shared" si="233"/>
        <v>50</v>
      </c>
      <c r="Z814">
        <v>125</v>
      </c>
      <c r="AA814" s="23">
        <v>25</v>
      </c>
      <c r="AB814" s="23">
        <f>INT(VLOOKUP(VLOOKUP($C814,角色技能升级比率表!$B:$C,2,FALSE),角色属性概况!E:F,2,FALSE)*VLOOKUP(E814,角色属性概况!I:M,3,FALSE)*AA814/100)</f>
        <v>528</v>
      </c>
      <c r="AE814">
        <v>0</v>
      </c>
      <c r="AF814" s="23">
        <f t="shared" si="225"/>
        <v>2</v>
      </c>
      <c r="AG814" s="23">
        <f t="shared" si="226"/>
        <v>1</v>
      </c>
      <c r="AN814" s="6" t="str">
        <f>_xlfn.IFNA(IF(IF($AH814=AN$5,VLOOKUP(AI814,buff!$K:$L,2,FALSE),"")=0,"",IF($AH814=AN$5,VLOOKUP(AI814,buff!$K:$L,2,FALSE),"")),"")</f>
        <v/>
      </c>
      <c r="AO814" s="6" t="str">
        <f>_xlfn.IFNA(IF(IF($AH814=AO$5,VLOOKUP(AJ814,buff!$K:$L,2,FALSE),"")=0,"",IF($AH814=AO$5,VLOOKUP(AJ814,buff!$K:$L,2,FALSE),"")),"")</f>
        <v/>
      </c>
      <c r="AP814" s="6" t="str">
        <f>_xlfn.IFNA(IF(IF($AH814=AP$5,VLOOKUP(AK814,buff!$K:$L,2,FALSE),"")=0,"",IF($AH814=AP$5,VLOOKUP(AK814,buff!$K:$L,2,FALSE),"")),"")</f>
        <v/>
      </c>
      <c r="AQ814" s="6" t="str">
        <f>_xlfn.IFNA(IF(IF($AH814=AQ$5,VLOOKUP(AL814,buff!$K:$L,2,FALSE),"")=0,"",IF($AH814=AQ$5,VLOOKUP(AL814,buff!$K:$L,2,FALSE),"")),"")</f>
        <v/>
      </c>
      <c r="AR814" s="6" t="str">
        <f>_xlfn.IFNA(IF(IF($AH814=AR$5,VLOOKUP(AM814,buff!$K:$L,2,FALSE),"")=0,"",IF($AH814=AR$5,VLOOKUP(AM814,buff!$K:$L,2,FALSE),"")),"")</f>
        <v/>
      </c>
      <c r="AS814" s="6" t="str">
        <f>_xlfn.IFNA(IF(IF($AH814=AS$5,VLOOKUP(AI814,buff!$K:$L,2,FALSE),"")=0,"",IF($AH814=AS$5,VLOOKUP(AI814,buff!$K:$L,2,FALSE),"")),"")</f>
        <v/>
      </c>
      <c r="AT814" s="6" t="str">
        <f>_xlfn.IFNA(IF(IF($AH814=AT$5,VLOOKUP(AJ814,buff!$K:$L,2,FALSE),"")=0,"",IF($AH814=AT$5,VLOOKUP(AJ814,buff!$K:$L,2,FALSE),"")),"")</f>
        <v/>
      </c>
      <c r="AU814" s="6" t="str">
        <f>_xlfn.IFNA(IF(IF($AH814=AU$5,VLOOKUP(AK814,buff!$K:$L,2,FALSE),"")=0,"",IF($AH814=AU$5,VLOOKUP(AK814,buff!$K:$L,2,FALSE),"")),"")</f>
        <v/>
      </c>
      <c r="AV814" s="6" t="str">
        <f>_xlfn.IFNA(IF(IF($AH814=AV$5,VLOOKUP(AL814,buff!$K:$L,2,FALSE),"")=0,"",IF($AH814=AV$5,VLOOKUP(AL814,buff!$K:$L,2,FALSE),"")),"")</f>
        <v/>
      </c>
      <c r="AW814" s="6" t="str">
        <f>_xlfn.IFNA(IF(IF($AH814=AW$5,VLOOKUP(AM814,buff!$K:$L,2,FALSE),"")=0,"",IF($AH814=AW$5,VLOOKUP(AM814,buff!$K:$L,2,FALSE),"")),"")</f>
        <v/>
      </c>
      <c r="AX814" s="6" t="e">
        <f>VLOOKUP(AI814,buff!K:P,6,FALSE)</f>
        <v>#N/A</v>
      </c>
      <c r="AY814" t="e">
        <f t="shared" si="227"/>
        <v>#N/A</v>
      </c>
      <c r="AZ814" t="e">
        <f t="shared" si="227"/>
        <v>#N/A</v>
      </c>
      <c r="BA814">
        <f t="shared" si="228"/>
        <v>2</v>
      </c>
      <c r="BB814">
        <f t="shared" si="229"/>
        <v>1</v>
      </c>
    </row>
    <row r="815" spans="1:54" x14ac:dyDescent="0.15">
      <c r="A815" t="str">
        <f t="shared" si="218"/>
        <v>岚依主动技能2等级9</v>
      </c>
      <c r="B815" s="8">
        <v>809</v>
      </c>
      <c r="C815" s="8" t="str">
        <f>VLOOKUP(G815,角色!A:B,2,FALSE)</f>
        <v>岚依</v>
      </c>
      <c r="D815" s="8" t="str">
        <f t="shared" si="224"/>
        <v>主动技能2</v>
      </c>
      <c r="E815" s="8">
        <f t="shared" si="219"/>
        <v>9</v>
      </c>
      <c r="F815" s="8">
        <f t="shared" si="220"/>
        <v>2</v>
      </c>
      <c r="G815" s="8">
        <f t="shared" si="221"/>
        <v>14</v>
      </c>
      <c r="H815" s="4" t="s">
        <v>417</v>
      </c>
      <c r="I815" s="24" t="str">
        <f t="shared" si="232"/>
        <v>对敌方单体造成125%攻击力（+650）点伤害。</v>
      </c>
      <c r="J815" s="4" t="s">
        <v>305</v>
      </c>
      <c r="K815" s="1" t="s">
        <v>103</v>
      </c>
      <c r="L815" s="4" t="s">
        <v>107</v>
      </c>
      <c r="M815" s="4"/>
      <c r="N815" s="4">
        <v>100</v>
      </c>
      <c r="O815" s="4"/>
      <c r="T815" s="6" t="str">
        <f t="shared" si="222"/>
        <v/>
      </c>
      <c r="U815" s="6" t="str">
        <f t="shared" si="223"/>
        <v/>
      </c>
      <c r="Y815">
        <f t="shared" si="233"/>
        <v>50</v>
      </c>
      <c r="Z815">
        <v>125</v>
      </c>
      <c r="AA815" s="23">
        <v>25</v>
      </c>
      <c r="AB815" s="23">
        <f>INT(VLOOKUP(VLOOKUP($C815,角色技能升级比率表!$B:$C,2,FALSE),角色属性概况!E:F,2,FALSE)*VLOOKUP(E815,角色属性概况!I:M,3,FALSE)*AA815/100)</f>
        <v>650</v>
      </c>
      <c r="AE815">
        <v>0</v>
      </c>
      <c r="AF815" s="23">
        <f t="shared" si="225"/>
        <v>2</v>
      </c>
      <c r="AG815" s="23">
        <f t="shared" si="226"/>
        <v>1</v>
      </c>
      <c r="AN815" s="6" t="str">
        <f>_xlfn.IFNA(IF(IF($AH815=AN$5,VLOOKUP(AI815,buff!$K:$L,2,FALSE),"")=0,"",IF($AH815=AN$5,VLOOKUP(AI815,buff!$K:$L,2,FALSE),"")),"")</f>
        <v/>
      </c>
      <c r="AO815" s="6" t="str">
        <f>_xlfn.IFNA(IF(IF($AH815=AO$5,VLOOKUP(AJ815,buff!$K:$L,2,FALSE),"")=0,"",IF($AH815=AO$5,VLOOKUP(AJ815,buff!$K:$L,2,FALSE),"")),"")</f>
        <v/>
      </c>
      <c r="AP815" s="6" t="str">
        <f>_xlfn.IFNA(IF(IF($AH815=AP$5,VLOOKUP(AK815,buff!$K:$L,2,FALSE),"")=0,"",IF($AH815=AP$5,VLOOKUP(AK815,buff!$K:$L,2,FALSE),"")),"")</f>
        <v/>
      </c>
      <c r="AQ815" s="6" t="str">
        <f>_xlfn.IFNA(IF(IF($AH815=AQ$5,VLOOKUP(AL815,buff!$K:$L,2,FALSE),"")=0,"",IF($AH815=AQ$5,VLOOKUP(AL815,buff!$K:$L,2,FALSE),"")),"")</f>
        <v/>
      </c>
      <c r="AR815" s="6" t="str">
        <f>_xlfn.IFNA(IF(IF($AH815=AR$5,VLOOKUP(AM815,buff!$K:$L,2,FALSE),"")=0,"",IF($AH815=AR$5,VLOOKUP(AM815,buff!$K:$L,2,FALSE),"")),"")</f>
        <v/>
      </c>
      <c r="AS815" s="6" t="str">
        <f>_xlfn.IFNA(IF(IF($AH815=AS$5,VLOOKUP(AI815,buff!$K:$L,2,FALSE),"")=0,"",IF($AH815=AS$5,VLOOKUP(AI815,buff!$K:$L,2,FALSE),"")),"")</f>
        <v/>
      </c>
      <c r="AT815" s="6" t="str">
        <f>_xlfn.IFNA(IF(IF($AH815=AT$5,VLOOKUP(AJ815,buff!$K:$L,2,FALSE),"")=0,"",IF($AH815=AT$5,VLOOKUP(AJ815,buff!$K:$L,2,FALSE),"")),"")</f>
        <v/>
      </c>
      <c r="AU815" s="6" t="str">
        <f>_xlfn.IFNA(IF(IF($AH815=AU$5,VLOOKUP(AK815,buff!$K:$L,2,FALSE),"")=0,"",IF($AH815=AU$5,VLOOKUP(AK815,buff!$K:$L,2,FALSE),"")),"")</f>
        <v/>
      </c>
      <c r="AV815" s="6" t="str">
        <f>_xlfn.IFNA(IF(IF($AH815=AV$5,VLOOKUP(AL815,buff!$K:$L,2,FALSE),"")=0,"",IF($AH815=AV$5,VLOOKUP(AL815,buff!$K:$L,2,FALSE),"")),"")</f>
        <v/>
      </c>
      <c r="AW815" s="6" t="str">
        <f>_xlfn.IFNA(IF(IF($AH815=AW$5,VLOOKUP(AM815,buff!$K:$L,2,FALSE),"")=0,"",IF($AH815=AW$5,VLOOKUP(AM815,buff!$K:$L,2,FALSE),"")),"")</f>
        <v/>
      </c>
      <c r="AX815" s="6" t="e">
        <f>VLOOKUP(AI815,buff!K:P,6,FALSE)</f>
        <v>#N/A</v>
      </c>
      <c r="AY815" t="e">
        <f t="shared" si="227"/>
        <v>#N/A</v>
      </c>
      <c r="AZ815" t="e">
        <f t="shared" si="227"/>
        <v>#N/A</v>
      </c>
      <c r="BA815">
        <f t="shared" si="228"/>
        <v>2</v>
      </c>
      <c r="BB815">
        <f t="shared" si="229"/>
        <v>1</v>
      </c>
    </row>
    <row r="816" spans="1:54" x14ac:dyDescent="0.15">
      <c r="A816" t="str">
        <f t="shared" si="218"/>
        <v>岚依主动技能2等级10</v>
      </c>
      <c r="B816" s="8">
        <v>810</v>
      </c>
      <c r="C816" s="8" t="str">
        <f>VLOOKUP(G816,角色!A:B,2,FALSE)</f>
        <v>岚依</v>
      </c>
      <c r="D816" s="8" t="str">
        <f t="shared" si="224"/>
        <v>主动技能2</v>
      </c>
      <c r="E816" s="8">
        <f t="shared" si="219"/>
        <v>10</v>
      </c>
      <c r="F816" s="8">
        <f t="shared" si="220"/>
        <v>2</v>
      </c>
      <c r="G816" s="8">
        <f t="shared" si="221"/>
        <v>14</v>
      </c>
      <c r="H816" s="4" t="s">
        <v>417</v>
      </c>
      <c r="I816" s="24" t="str">
        <f t="shared" si="232"/>
        <v>对敌方单体造成125%攻击力（+800）点伤害。</v>
      </c>
      <c r="J816" s="4" t="s">
        <v>305</v>
      </c>
      <c r="K816" s="1" t="s">
        <v>103</v>
      </c>
      <c r="L816" s="4" t="s">
        <v>107</v>
      </c>
      <c r="M816" s="4"/>
      <c r="N816" s="4">
        <v>100</v>
      </c>
      <c r="O816" s="4"/>
      <c r="T816" s="6" t="str">
        <f t="shared" si="222"/>
        <v/>
      </c>
      <c r="U816" s="6" t="str">
        <f t="shared" si="223"/>
        <v/>
      </c>
      <c r="Y816">
        <f t="shared" si="233"/>
        <v>50</v>
      </c>
      <c r="Z816">
        <v>125</v>
      </c>
      <c r="AA816" s="23">
        <v>25</v>
      </c>
      <c r="AB816" s="23">
        <f>INT(VLOOKUP(VLOOKUP($C816,角色技能升级比率表!$B:$C,2,FALSE),角色属性概况!E:F,2,FALSE)*VLOOKUP(E816,角色属性概况!I:M,3,FALSE)*AA816/100)</f>
        <v>800</v>
      </c>
      <c r="AE816">
        <v>0</v>
      </c>
      <c r="AF816" s="23">
        <f t="shared" si="225"/>
        <v>2</v>
      </c>
      <c r="AG816" s="23">
        <f t="shared" si="226"/>
        <v>1</v>
      </c>
      <c r="AN816" s="6" t="str">
        <f>_xlfn.IFNA(IF(IF($AH816=AN$5,VLOOKUP(AI816,buff!$K:$L,2,FALSE),"")=0,"",IF($AH816=AN$5,VLOOKUP(AI816,buff!$K:$L,2,FALSE),"")),"")</f>
        <v/>
      </c>
      <c r="AO816" s="6" t="str">
        <f>_xlfn.IFNA(IF(IF($AH816=AO$5,VLOOKUP(AJ816,buff!$K:$L,2,FALSE),"")=0,"",IF($AH816=AO$5,VLOOKUP(AJ816,buff!$K:$L,2,FALSE),"")),"")</f>
        <v/>
      </c>
      <c r="AP816" s="6" t="str">
        <f>_xlfn.IFNA(IF(IF($AH816=AP$5,VLOOKUP(AK816,buff!$K:$L,2,FALSE),"")=0,"",IF($AH816=AP$5,VLOOKUP(AK816,buff!$K:$L,2,FALSE),"")),"")</f>
        <v/>
      </c>
      <c r="AQ816" s="6" t="str">
        <f>_xlfn.IFNA(IF(IF($AH816=AQ$5,VLOOKUP(AL816,buff!$K:$L,2,FALSE),"")=0,"",IF($AH816=AQ$5,VLOOKUP(AL816,buff!$K:$L,2,FALSE),"")),"")</f>
        <v/>
      </c>
      <c r="AR816" s="6" t="str">
        <f>_xlfn.IFNA(IF(IF($AH816=AR$5,VLOOKUP(AM816,buff!$K:$L,2,FALSE),"")=0,"",IF($AH816=AR$5,VLOOKUP(AM816,buff!$K:$L,2,FALSE),"")),"")</f>
        <v/>
      </c>
      <c r="AS816" s="6" t="str">
        <f>_xlfn.IFNA(IF(IF($AH816=AS$5,VLOOKUP(AI816,buff!$K:$L,2,FALSE),"")=0,"",IF($AH816=AS$5,VLOOKUP(AI816,buff!$K:$L,2,FALSE),"")),"")</f>
        <v/>
      </c>
      <c r="AT816" s="6" t="str">
        <f>_xlfn.IFNA(IF(IF($AH816=AT$5,VLOOKUP(AJ816,buff!$K:$L,2,FALSE),"")=0,"",IF($AH816=AT$5,VLOOKUP(AJ816,buff!$K:$L,2,FALSE),"")),"")</f>
        <v/>
      </c>
      <c r="AU816" s="6" t="str">
        <f>_xlfn.IFNA(IF(IF($AH816=AU$5,VLOOKUP(AK816,buff!$K:$L,2,FALSE),"")=0,"",IF($AH816=AU$5,VLOOKUP(AK816,buff!$K:$L,2,FALSE),"")),"")</f>
        <v/>
      </c>
      <c r="AV816" s="6" t="str">
        <f>_xlfn.IFNA(IF(IF($AH816=AV$5,VLOOKUP(AL816,buff!$K:$L,2,FALSE),"")=0,"",IF($AH816=AV$5,VLOOKUP(AL816,buff!$K:$L,2,FALSE),"")),"")</f>
        <v/>
      </c>
      <c r="AW816" s="6" t="str">
        <f>_xlfn.IFNA(IF(IF($AH816=AW$5,VLOOKUP(AM816,buff!$K:$L,2,FALSE),"")=0,"",IF($AH816=AW$5,VLOOKUP(AM816,buff!$K:$L,2,FALSE),"")),"")</f>
        <v/>
      </c>
      <c r="AX816" s="6" t="e">
        <f>VLOOKUP(AI816,buff!K:P,6,FALSE)</f>
        <v>#N/A</v>
      </c>
      <c r="AY816" t="e">
        <f t="shared" si="227"/>
        <v>#N/A</v>
      </c>
      <c r="AZ816" t="e">
        <f t="shared" si="227"/>
        <v>#N/A</v>
      </c>
      <c r="BA816">
        <f t="shared" si="228"/>
        <v>2</v>
      </c>
      <c r="BB816">
        <f t="shared" si="229"/>
        <v>1</v>
      </c>
    </row>
    <row r="817" spans="1:54" x14ac:dyDescent="0.15">
      <c r="A817" t="str">
        <f t="shared" si="218"/>
        <v>岚依主动技能2等级11</v>
      </c>
      <c r="B817" s="8">
        <v>811</v>
      </c>
      <c r="C817" s="8" t="str">
        <f>VLOOKUP(G817,角色!A:B,2,FALSE)</f>
        <v>岚依</v>
      </c>
      <c r="D817" s="8" t="str">
        <f t="shared" si="224"/>
        <v>主动技能2</v>
      </c>
      <c r="E817" s="8">
        <f t="shared" si="219"/>
        <v>11</v>
      </c>
      <c r="F817" s="8">
        <f t="shared" si="220"/>
        <v>2</v>
      </c>
      <c r="G817" s="8">
        <f t="shared" si="221"/>
        <v>14</v>
      </c>
      <c r="H817" s="4" t="s">
        <v>417</v>
      </c>
      <c r="I817" s="24" t="str">
        <f t="shared" si="232"/>
        <v>对敌方单体造成125%攻击力（+985）点伤害。</v>
      </c>
      <c r="J817" s="4" t="s">
        <v>305</v>
      </c>
      <c r="K817" s="1" t="s">
        <v>103</v>
      </c>
      <c r="L817" s="4" t="s">
        <v>107</v>
      </c>
      <c r="M817" s="4"/>
      <c r="N817" s="4">
        <v>100</v>
      </c>
      <c r="O817" s="4"/>
      <c r="T817" s="6" t="str">
        <f t="shared" si="222"/>
        <v/>
      </c>
      <c r="U817" s="6" t="str">
        <f t="shared" si="223"/>
        <v/>
      </c>
      <c r="Y817">
        <f t="shared" si="233"/>
        <v>50</v>
      </c>
      <c r="Z817">
        <v>125</v>
      </c>
      <c r="AA817" s="23">
        <v>25</v>
      </c>
      <c r="AB817" s="23">
        <f>INT(VLOOKUP(VLOOKUP($C817,角色技能升级比率表!$B:$C,2,FALSE),角色属性概况!E:F,2,FALSE)*VLOOKUP(E817,角色属性概况!I:M,3,FALSE)*AA817/100)</f>
        <v>985</v>
      </c>
      <c r="AE817">
        <v>0</v>
      </c>
      <c r="AF817" s="23">
        <f t="shared" si="225"/>
        <v>2</v>
      </c>
      <c r="AG817" s="23">
        <f t="shared" si="226"/>
        <v>1</v>
      </c>
      <c r="AN817" s="6" t="str">
        <f>_xlfn.IFNA(IF(IF($AH817=AN$5,VLOOKUP(AI817,buff!$K:$L,2,FALSE),"")=0,"",IF($AH817=AN$5,VLOOKUP(AI817,buff!$K:$L,2,FALSE),"")),"")</f>
        <v/>
      </c>
      <c r="AO817" s="6" t="str">
        <f>_xlfn.IFNA(IF(IF($AH817=AO$5,VLOOKUP(AJ817,buff!$K:$L,2,FALSE),"")=0,"",IF($AH817=AO$5,VLOOKUP(AJ817,buff!$K:$L,2,FALSE),"")),"")</f>
        <v/>
      </c>
      <c r="AP817" s="6" t="str">
        <f>_xlfn.IFNA(IF(IF($AH817=AP$5,VLOOKUP(AK817,buff!$K:$L,2,FALSE),"")=0,"",IF($AH817=AP$5,VLOOKUP(AK817,buff!$K:$L,2,FALSE),"")),"")</f>
        <v/>
      </c>
      <c r="AQ817" s="6" t="str">
        <f>_xlfn.IFNA(IF(IF($AH817=AQ$5,VLOOKUP(AL817,buff!$K:$L,2,FALSE),"")=0,"",IF($AH817=AQ$5,VLOOKUP(AL817,buff!$K:$L,2,FALSE),"")),"")</f>
        <v/>
      </c>
      <c r="AR817" s="6" t="str">
        <f>_xlfn.IFNA(IF(IF($AH817=AR$5,VLOOKUP(AM817,buff!$K:$L,2,FALSE),"")=0,"",IF($AH817=AR$5,VLOOKUP(AM817,buff!$K:$L,2,FALSE),"")),"")</f>
        <v/>
      </c>
      <c r="AS817" s="6" t="str">
        <f>_xlfn.IFNA(IF(IF($AH817=AS$5,VLOOKUP(AI817,buff!$K:$L,2,FALSE),"")=0,"",IF($AH817=AS$5,VLOOKUP(AI817,buff!$K:$L,2,FALSE),"")),"")</f>
        <v/>
      </c>
      <c r="AT817" s="6" t="str">
        <f>_xlfn.IFNA(IF(IF($AH817=AT$5,VLOOKUP(AJ817,buff!$K:$L,2,FALSE),"")=0,"",IF($AH817=AT$5,VLOOKUP(AJ817,buff!$K:$L,2,FALSE),"")),"")</f>
        <v/>
      </c>
      <c r="AU817" s="6" t="str">
        <f>_xlfn.IFNA(IF(IF($AH817=AU$5,VLOOKUP(AK817,buff!$K:$L,2,FALSE),"")=0,"",IF($AH817=AU$5,VLOOKUP(AK817,buff!$K:$L,2,FALSE),"")),"")</f>
        <v/>
      </c>
      <c r="AV817" s="6" t="str">
        <f>_xlfn.IFNA(IF(IF($AH817=AV$5,VLOOKUP(AL817,buff!$K:$L,2,FALSE),"")=0,"",IF($AH817=AV$5,VLOOKUP(AL817,buff!$K:$L,2,FALSE),"")),"")</f>
        <v/>
      </c>
      <c r="AW817" s="6" t="str">
        <f>_xlfn.IFNA(IF(IF($AH817=AW$5,VLOOKUP(AM817,buff!$K:$L,2,FALSE),"")=0,"",IF($AH817=AW$5,VLOOKUP(AM817,buff!$K:$L,2,FALSE),"")),"")</f>
        <v/>
      </c>
      <c r="AX817" s="6" t="e">
        <f>VLOOKUP(AI817,buff!K:P,6,FALSE)</f>
        <v>#N/A</v>
      </c>
      <c r="AY817" t="e">
        <f t="shared" si="227"/>
        <v>#N/A</v>
      </c>
      <c r="AZ817" t="e">
        <f t="shared" si="227"/>
        <v>#N/A</v>
      </c>
      <c r="BA817">
        <f t="shared" si="228"/>
        <v>2</v>
      </c>
      <c r="BB817">
        <f t="shared" si="229"/>
        <v>1</v>
      </c>
    </row>
    <row r="818" spans="1:54" x14ac:dyDescent="0.15">
      <c r="A818" t="str">
        <f t="shared" si="218"/>
        <v>岚依主动技能2等级12</v>
      </c>
      <c r="B818" s="8">
        <v>812</v>
      </c>
      <c r="C818" s="8" t="str">
        <f>VLOOKUP(G818,角色!A:B,2,FALSE)</f>
        <v>岚依</v>
      </c>
      <c r="D818" s="8" t="str">
        <f t="shared" si="224"/>
        <v>主动技能2</v>
      </c>
      <c r="E818" s="8">
        <f t="shared" si="219"/>
        <v>12</v>
      </c>
      <c r="F818" s="8">
        <f t="shared" si="220"/>
        <v>2</v>
      </c>
      <c r="G818" s="8">
        <f t="shared" si="221"/>
        <v>14</v>
      </c>
      <c r="H818" s="4" t="s">
        <v>417</v>
      </c>
      <c r="I818" s="24" t="str">
        <f t="shared" si="232"/>
        <v>对敌方单体造成125%攻击力（+1213）点伤害。</v>
      </c>
      <c r="J818" s="4" t="s">
        <v>305</v>
      </c>
      <c r="K818" s="1" t="s">
        <v>103</v>
      </c>
      <c r="L818" s="4" t="s">
        <v>107</v>
      </c>
      <c r="M818" s="4"/>
      <c r="N818" s="4">
        <v>100</v>
      </c>
      <c r="O818" s="4"/>
      <c r="T818" s="6" t="str">
        <f t="shared" si="222"/>
        <v/>
      </c>
      <c r="U818" s="6" t="str">
        <f t="shared" si="223"/>
        <v/>
      </c>
      <c r="Y818">
        <f t="shared" si="233"/>
        <v>50</v>
      </c>
      <c r="Z818">
        <v>125</v>
      </c>
      <c r="AA818" s="23">
        <v>25</v>
      </c>
      <c r="AB818" s="23">
        <f>INT(VLOOKUP(VLOOKUP($C818,角色技能升级比率表!$B:$C,2,FALSE),角色属性概况!E:F,2,FALSE)*VLOOKUP(E818,角色属性概况!I:M,3,FALSE)*AA818/100)</f>
        <v>1213</v>
      </c>
      <c r="AE818">
        <v>0</v>
      </c>
      <c r="AF818" s="23">
        <f t="shared" si="225"/>
        <v>2</v>
      </c>
      <c r="AG818" s="23">
        <f t="shared" si="226"/>
        <v>1</v>
      </c>
      <c r="AN818" s="6" t="str">
        <f>_xlfn.IFNA(IF(IF($AH818=AN$5,VLOOKUP(AI818,buff!$K:$L,2,FALSE),"")=0,"",IF($AH818=AN$5,VLOOKUP(AI818,buff!$K:$L,2,FALSE),"")),"")</f>
        <v/>
      </c>
      <c r="AO818" s="6" t="str">
        <f>_xlfn.IFNA(IF(IF($AH818=AO$5,VLOOKUP(AJ818,buff!$K:$L,2,FALSE),"")=0,"",IF($AH818=AO$5,VLOOKUP(AJ818,buff!$K:$L,2,FALSE),"")),"")</f>
        <v/>
      </c>
      <c r="AP818" s="6" t="str">
        <f>_xlfn.IFNA(IF(IF($AH818=AP$5,VLOOKUP(AK818,buff!$K:$L,2,FALSE),"")=0,"",IF($AH818=AP$5,VLOOKUP(AK818,buff!$K:$L,2,FALSE),"")),"")</f>
        <v/>
      </c>
      <c r="AQ818" s="6" t="str">
        <f>_xlfn.IFNA(IF(IF($AH818=AQ$5,VLOOKUP(AL818,buff!$K:$L,2,FALSE),"")=0,"",IF($AH818=AQ$5,VLOOKUP(AL818,buff!$K:$L,2,FALSE),"")),"")</f>
        <v/>
      </c>
      <c r="AR818" s="6" t="str">
        <f>_xlfn.IFNA(IF(IF($AH818=AR$5,VLOOKUP(AM818,buff!$K:$L,2,FALSE),"")=0,"",IF($AH818=AR$5,VLOOKUP(AM818,buff!$K:$L,2,FALSE),"")),"")</f>
        <v/>
      </c>
      <c r="AS818" s="6" t="str">
        <f>_xlfn.IFNA(IF(IF($AH818=AS$5,VLOOKUP(AI818,buff!$K:$L,2,FALSE),"")=0,"",IF($AH818=AS$5,VLOOKUP(AI818,buff!$K:$L,2,FALSE),"")),"")</f>
        <v/>
      </c>
      <c r="AT818" s="6" t="str">
        <f>_xlfn.IFNA(IF(IF($AH818=AT$5,VLOOKUP(AJ818,buff!$K:$L,2,FALSE),"")=0,"",IF($AH818=AT$5,VLOOKUP(AJ818,buff!$K:$L,2,FALSE),"")),"")</f>
        <v/>
      </c>
      <c r="AU818" s="6" t="str">
        <f>_xlfn.IFNA(IF(IF($AH818=AU$5,VLOOKUP(AK818,buff!$K:$L,2,FALSE),"")=0,"",IF($AH818=AU$5,VLOOKUP(AK818,buff!$K:$L,2,FALSE),"")),"")</f>
        <v/>
      </c>
      <c r="AV818" s="6" t="str">
        <f>_xlfn.IFNA(IF(IF($AH818=AV$5,VLOOKUP(AL818,buff!$K:$L,2,FALSE),"")=0,"",IF($AH818=AV$5,VLOOKUP(AL818,buff!$K:$L,2,FALSE),"")),"")</f>
        <v/>
      </c>
      <c r="AW818" s="6" t="str">
        <f>_xlfn.IFNA(IF(IF($AH818=AW$5,VLOOKUP(AM818,buff!$K:$L,2,FALSE),"")=0,"",IF($AH818=AW$5,VLOOKUP(AM818,buff!$K:$L,2,FALSE),"")),"")</f>
        <v/>
      </c>
      <c r="AX818" s="6" t="e">
        <f>VLOOKUP(AI818,buff!K:P,6,FALSE)</f>
        <v>#N/A</v>
      </c>
      <c r="AY818" t="e">
        <f t="shared" si="227"/>
        <v>#N/A</v>
      </c>
      <c r="AZ818" t="e">
        <f t="shared" si="227"/>
        <v>#N/A</v>
      </c>
      <c r="BA818">
        <f t="shared" si="228"/>
        <v>2</v>
      </c>
      <c r="BB818">
        <f t="shared" si="229"/>
        <v>1</v>
      </c>
    </row>
    <row r="819" spans="1:54" x14ac:dyDescent="0.15">
      <c r="A819" t="str">
        <f t="shared" si="218"/>
        <v>岚依主动技能2等级13</v>
      </c>
      <c r="B819" s="8">
        <v>813</v>
      </c>
      <c r="C819" s="8" t="str">
        <f>VLOOKUP(G819,角色!A:B,2,FALSE)</f>
        <v>岚依</v>
      </c>
      <c r="D819" s="8" t="str">
        <f t="shared" si="224"/>
        <v>主动技能2</v>
      </c>
      <c r="E819" s="8">
        <f t="shared" si="219"/>
        <v>13</v>
      </c>
      <c r="F819" s="8">
        <f t="shared" si="220"/>
        <v>2</v>
      </c>
      <c r="G819" s="8">
        <f t="shared" si="221"/>
        <v>14</v>
      </c>
      <c r="H819" s="4" t="s">
        <v>417</v>
      </c>
      <c r="I819" s="24" t="str">
        <f t="shared" si="232"/>
        <v>对敌方单体造成125%攻击力（+1494）点伤害。</v>
      </c>
      <c r="J819" s="4" t="s">
        <v>305</v>
      </c>
      <c r="K819" s="1" t="s">
        <v>103</v>
      </c>
      <c r="L819" s="4" t="s">
        <v>107</v>
      </c>
      <c r="M819" s="4"/>
      <c r="N819" s="4">
        <v>100</v>
      </c>
      <c r="O819" s="4"/>
      <c r="T819" s="6" t="str">
        <f t="shared" si="222"/>
        <v/>
      </c>
      <c r="U819" s="6" t="str">
        <f t="shared" si="223"/>
        <v/>
      </c>
      <c r="Y819">
        <f t="shared" si="233"/>
        <v>50</v>
      </c>
      <c r="Z819">
        <v>125</v>
      </c>
      <c r="AA819" s="23">
        <v>25</v>
      </c>
      <c r="AB819" s="23">
        <f>INT(VLOOKUP(VLOOKUP($C819,角色技能升级比率表!$B:$C,2,FALSE),角色属性概况!E:F,2,FALSE)*VLOOKUP(E819,角色属性概况!I:M,3,FALSE)*AA819/100)</f>
        <v>1494</v>
      </c>
      <c r="AE819">
        <v>0</v>
      </c>
      <c r="AF819" s="23">
        <f t="shared" si="225"/>
        <v>2</v>
      </c>
      <c r="AG819" s="23">
        <f t="shared" si="226"/>
        <v>1</v>
      </c>
      <c r="AN819" s="6" t="str">
        <f>_xlfn.IFNA(IF(IF($AH819=AN$5,VLOOKUP(AI819,buff!$K:$L,2,FALSE),"")=0,"",IF($AH819=AN$5,VLOOKUP(AI819,buff!$K:$L,2,FALSE),"")),"")</f>
        <v/>
      </c>
      <c r="AO819" s="6" t="str">
        <f>_xlfn.IFNA(IF(IF($AH819=AO$5,VLOOKUP(AJ819,buff!$K:$L,2,FALSE),"")=0,"",IF($AH819=AO$5,VLOOKUP(AJ819,buff!$K:$L,2,FALSE),"")),"")</f>
        <v/>
      </c>
      <c r="AP819" s="6" t="str">
        <f>_xlfn.IFNA(IF(IF($AH819=AP$5,VLOOKUP(AK819,buff!$K:$L,2,FALSE),"")=0,"",IF($AH819=AP$5,VLOOKUP(AK819,buff!$K:$L,2,FALSE),"")),"")</f>
        <v/>
      </c>
      <c r="AQ819" s="6" t="str">
        <f>_xlfn.IFNA(IF(IF($AH819=AQ$5,VLOOKUP(AL819,buff!$K:$L,2,FALSE),"")=0,"",IF($AH819=AQ$5,VLOOKUP(AL819,buff!$K:$L,2,FALSE),"")),"")</f>
        <v/>
      </c>
      <c r="AR819" s="6" t="str">
        <f>_xlfn.IFNA(IF(IF($AH819=AR$5,VLOOKUP(AM819,buff!$K:$L,2,FALSE),"")=0,"",IF($AH819=AR$5,VLOOKUP(AM819,buff!$K:$L,2,FALSE),"")),"")</f>
        <v/>
      </c>
      <c r="AS819" s="6" t="str">
        <f>_xlfn.IFNA(IF(IF($AH819=AS$5,VLOOKUP(AI819,buff!$K:$L,2,FALSE),"")=0,"",IF($AH819=AS$5,VLOOKUP(AI819,buff!$K:$L,2,FALSE),"")),"")</f>
        <v/>
      </c>
      <c r="AT819" s="6" t="str">
        <f>_xlfn.IFNA(IF(IF($AH819=AT$5,VLOOKUP(AJ819,buff!$K:$L,2,FALSE),"")=0,"",IF($AH819=AT$5,VLOOKUP(AJ819,buff!$K:$L,2,FALSE),"")),"")</f>
        <v/>
      </c>
      <c r="AU819" s="6" t="str">
        <f>_xlfn.IFNA(IF(IF($AH819=AU$5,VLOOKUP(AK819,buff!$K:$L,2,FALSE),"")=0,"",IF($AH819=AU$5,VLOOKUP(AK819,buff!$K:$L,2,FALSE),"")),"")</f>
        <v/>
      </c>
      <c r="AV819" s="6" t="str">
        <f>_xlfn.IFNA(IF(IF($AH819=AV$5,VLOOKUP(AL819,buff!$K:$L,2,FALSE),"")=0,"",IF($AH819=AV$5,VLOOKUP(AL819,buff!$K:$L,2,FALSE),"")),"")</f>
        <v/>
      </c>
      <c r="AW819" s="6" t="str">
        <f>_xlfn.IFNA(IF(IF($AH819=AW$5,VLOOKUP(AM819,buff!$K:$L,2,FALSE),"")=0,"",IF($AH819=AW$5,VLOOKUP(AM819,buff!$K:$L,2,FALSE),"")),"")</f>
        <v/>
      </c>
      <c r="AX819" s="6" t="e">
        <f>VLOOKUP(AI819,buff!K:P,6,FALSE)</f>
        <v>#N/A</v>
      </c>
      <c r="AY819" t="e">
        <f t="shared" si="227"/>
        <v>#N/A</v>
      </c>
      <c r="AZ819" t="e">
        <f t="shared" si="227"/>
        <v>#N/A</v>
      </c>
      <c r="BA819">
        <f t="shared" si="228"/>
        <v>2</v>
      </c>
      <c r="BB819">
        <f t="shared" si="229"/>
        <v>1</v>
      </c>
    </row>
    <row r="820" spans="1:54" x14ac:dyDescent="0.15">
      <c r="A820" t="str">
        <f t="shared" si="218"/>
        <v>岚依主动技能2等级14</v>
      </c>
      <c r="B820" s="8">
        <v>814</v>
      </c>
      <c r="C820" s="8" t="str">
        <f>VLOOKUP(G820,角色!A:B,2,FALSE)</f>
        <v>岚依</v>
      </c>
      <c r="D820" s="8" t="str">
        <f t="shared" si="224"/>
        <v>主动技能2</v>
      </c>
      <c r="E820" s="8">
        <f t="shared" si="219"/>
        <v>14</v>
      </c>
      <c r="F820" s="8">
        <f t="shared" si="220"/>
        <v>2</v>
      </c>
      <c r="G820" s="8">
        <f t="shared" si="221"/>
        <v>14</v>
      </c>
      <c r="H820" s="4" t="s">
        <v>417</v>
      </c>
      <c r="I820" s="24" t="str">
        <f t="shared" si="232"/>
        <v>对敌方单体造成125%攻击力（+1839）点伤害。</v>
      </c>
      <c r="J820" s="4" t="s">
        <v>305</v>
      </c>
      <c r="K820" s="1" t="s">
        <v>103</v>
      </c>
      <c r="L820" s="4" t="s">
        <v>107</v>
      </c>
      <c r="M820" s="4"/>
      <c r="N820" s="4">
        <v>100</v>
      </c>
      <c r="O820" s="4"/>
      <c r="T820" s="6" t="str">
        <f t="shared" si="222"/>
        <v/>
      </c>
      <c r="U820" s="6" t="str">
        <f t="shared" si="223"/>
        <v/>
      </c>
      <c r="Y820">
        <f t="shared" si="233"/>
        <v>50</v>
      </c>
      <c r="Z820">
        <v>125</v>
      </c>
      <c r="AA820" s="23">
        <v>25</v>
      </c>
      <c r="AB820" s="23">
        <f>INT(VLOOKUP(VLOOKUP($C820,角色技能升级比率表!$B:$C,2,FALSE),角色属性概况!E:F,2,FALSE)*VLOOKUP(E820,角色属性概况!I:M,3,FALSE)*AA820/100)</f>
        <v>1839</v>
      </c>
      <c r="AE820">
        <v>0</v>
      </c>
      <c r="AF820" s="23">
        <f t="shared" si="225"/>
        <v>2</v>
      </c>
      <c r="AG820" s="23">
        <f t="shared" si="226"/>
        <v>1</v>
      </c>
      <c r="AN820" s="6" t="str">
        <f>_xlfn.IFNA(IF(IF($AH820=AN$5,VLOOKUP(AI820,buff!$K:$L,2,FALSE),"")=0,"",IF($AH820=AN$5,VLOOKUP(AI820,buff!$K:$L,2,FALSE),"")),"")</f>
        <v/>
      </c>
      <c r="AO820" s="6" t="str">
        <f>_xlfn.IFNA(IF(IF($AH820=AO$5,VLOOKUP(AJ820,buff!$K:$L,2,FALSE),"")=0,"",IF($AH820=AO$5,VLOOKUP(AJ820,buff!$K:$L,2,FALSE),"")),"")</f>
        <v/>
      </c>
      <c r="AP820" s="6" t="str">
        <f>_xlfn.IFNA(IF(IF($AH820=AP$5,VLOOKUP(AK820,buff!$K:$L,2,FALSE),"")=0,"",IF($AH820=AP$5,VLOOKUP(AK820,buff!$K:$L,2,FALSE),"")),"")</f>
        <v/>
      </c>
      <c r="AQ820" s="6" t="str">
        <f>_xlfn.IFNA(IF(IF($AH820=AQ$5,VLOOKUP(AL820,buff!$K:$L,2,FALSE),"")=0,"",IF($AH820=AQ$5,VLOOKUP(AL820,buff!$K:$L,2,FALSE),"")),"")</f>
        <v/>
      </c>
      <c r="AR820" s="6" t="str">
        <f>_xlfn.IFNA(IF(IF($AH820=AR$5,VLOOKUP(AM820,buff!$K:$L,2,FALSE),"")=0,"",IF($AH820=AR$5,VLOOKUP(AM820,buff!$K:$L,2,FALSE),"")),"")</f>
        <v/>
      </c>
      <c r="AS820" s="6" t="str">
        <f>_xlfn.IFNA(IF(IF($AH820=AS$5,VLOOKUP(AI820,buff!$K:$L,2,FALSE),"")=0,"",IF($AH820=AS$5,VLOOKUP(AI820,buff!$K:$L,2,FALSE),"")),"")</f>
        <v/>
      </c>
      <c r="AT820" s="6" t="str">
        <f>_xlfn.IFNA(IF(IF($AH820=AT$5,VLOOKUP(AJ820,buff!$K:$L,2,FALSE),"")=0,"",IF($AH820=AT$5,VLOOKUP(AJ820,buff!$K:$L,2,FALSE),"")),"")</f>
        <v/>
      </c>
      <c r="AU820" s="6" t="str">
        <f>_xlfn.IFNA(IF(IF($AH820=AU$5,VLOOKUP(AK820,buff!$K:$L,2,FALSE),"")=0,"",IF($AH820=AU$5,VLOOKUP(AK820,buff!$K:$L,2,FALSE),"")),"")</f>
        <v/>
      </c>
      <c r="AV820" s="6" t="str">
        <f>_xlfn.IFNA(IF(IF($AH820=AV$5,VLOOKUP(AL820,buff!$K:$L,2,FALSE),"")=0,"",IF($AH820=AV$5,VLOOKUP(AL820,buff!$K:$L,2,FALSE),"")),"")</f>
        <v/>
      </c>
      <c r="AW820" s="6" t="str">
        <f>_xlfn.IFNA(IF(IF($AH820=AW$5,VLOOKUP(AM820,buff!$K:$L,2,FALSE),"")=0,"",IF($AH820=AW$5,VLOOKUP(AM820,buff!$K:$L,2,FALSE),"")),"")</f>
        <v/>
      </c>
      <c r="AX820" s="6" t="e">
        <f>VLOOKUP(AI820,buff!K:P,6,FALSE)</f>
        <v>#N/A</v>
      </c>
      <c r="AY820" t="e">
        <f t="shared" si="227"/>
        <v>#N/A</v>
      </c>
      <c r="AZ820" t="e">
        <f t="shared" si="227"/>
        <v>#N/A</v>
      </c>
      <c r="BA820">
        <f t="shared" si="228"/>
        <v>2</v>
      </c>
      <c r="BB820">
        <f t="shared" si="229"/>
        <v>1</v>
      </c>
    </row>
    <row r="821" spans="1:54" x14ac:dyDescent="0.15">
      <c r="A821" t="str">
        <f t="shared" si="218"/>
        <v>岚依主动技能2等级15</v>
      </c>
      <c r="B821" s="8">
        <v>815</v>
      </c>
      <c r="C821" s="8" t="str">
        <f>VLOOKUP(G821,角色!A:B,2,FALSE)</f>
        <v>岚依</v>
      </c>
      <c r="D821" s="8" t="str">
        <f t="shared" si="224"/>
        <v>主动技能2</v>
      </c>
      <c r="E821" s="8">
        <f t="shared" si="219"/>
        <v>15</v>
      </c>
      <c r="F821" s="8">
        <f t="shared" si="220"/>
        <v>2</v>
      </c>
      <c r="G821" s="8">
        <f t="shared" si="221"/>
        <v>14</v>
      </c>
      <c r="H821" s="4" t="s">
        <v>417</v>
      </c>
      <c r="I821" s="24" t="str">
        <f t="shared" si="232"/>
        <v>对敌方单体造成125%攻击力（+2265）点伤害。</v>
      </c>
      <c r="J821" s="4" t="s">
        <v>305</v>
      </c>
      <c r="K821" s="1" t="s">
        <v>103</v>
      </c>
      <c r="L821" s="4" t="s">
        <v>107</v>
      </c>
      <c r="M821" s="4"/>
      <c r="N821" s="4">
        <v>100</v>
      </c>
      <c r="O821" s="4"/>
      <c r="T821" s="6" t="str">
        <f t="shared" si="222"/>
        <v/>
      </c>
      <c r="U821" s="6" t="str">
        <f t="shared" si="223"/>
        <v/>
      </c>
      <c r="Y821">
        <f t="shared" si="233"/>
        <v>50</v>
      </c>
      <c r="Z821">
        <v>125</v>
      </c>
      <c r="AA821" s="23">
        <v>25</v>
      </c>
      <c r="AB821" s="23">
        <f>INT(VLOOKUP(VLOOKUP($C821,角色技能升级比率表!$B:$C,2,FALSE),角色属性概况!E:F,2,FALSE)*VLOOKUP(E821,角色属性概况!I:M,3,FALSE)*AA821/100)</f>
        <v>2265</v>
      </c>
      <c r="AE821">
        <v>0</v>
      </c>
      <c r="AF821" s="23">
        <f t="shared" si="225"/>
        <v>2</v>
      </c>
      <c r="AG821" s="23">
        <f t="shared" si="226"/>
        <v>1</v>
      </c>
      <c r="AN821" s="6" t="str">
        <f>_xlfn.IFNA(IF(IF($AH821=AN$5,VLOOKUP(AI821,buff!$K:$L,2,FALSE),"")=0,"",IF($AH821=AN$5,VLOOKUP(AI821,buff!$K:$L,2,FALSE),"")),"")</f>
        <v/>
      </c>
      <c r="AO821" s="6" t="str">
        <f>_xlfn.IFNA(IF(IF($AH821=AO$5,VLOOKUP(AJ821,buff!$K:$L,2,FALSE),"")=0,"",IF($AH821=AO$5,VLOOKUP(AJ821,buff!$K:$L,2,FALSE),"")),"")</f>
        <v/>
      </c>
      <c r="AP821" s="6" t="str">
        <f>_xlfn.IFNA(IF(IF($AH821=AP$5,VLOOKUP(AK821,buff!$K:$L,2,FALSE),"")=0,"",IF($AH821=AP$5,VLOOKUP(AK821,buff!$K:$L,2,FALSE),"")),"")</f>
        <v/>
      </c>
      <c r="AQ821" s="6" t="str">
        <f>_xlfn.IFNA(IF(IF($AH821=AQ$5,VLOOKUP(AL821,buff!$K:$L,2,FALSE),"")=0,"",IF($AH821=AQ$5,VLOOKUP(AL821,buff!$K:$L,2,FALSE),"")),"")</f>
        <v/>
      </c>
      <c r="AR821" s="6" t="str">
        <f>_xlfn.IFNA(IF(IF($AH821=AR$5,VLOOKUP(AM821,buff!$K:$L,2,FALSE),"")=0,"",IF($AH821=AR$5,VLOOKUP(AM821,buff!$K:$L,2,FALSE),"")),"")</f>
        <v/>
      </c>
      <c r="AS821" s="6" t="str">
        <f>_xlfn.IFNA(IF(IF($AH821=AS$5,VLOOKUP(AI821,buff!$K:$L,2,FALSE),"")=0,"",IF($AH821=AS$5,VLOOKUP(AI821,buff!$K:$L,2,FALSE),"")),"")</f>
        <v/>
      </c>
      <c r="AT821" s="6" t="str">
        <f>_xlfn.IFNA(IF(IF($AH821=AT$5,VLOOKUP(AJ821,buff!$K:$L,2,FALSE),"")=0,"",IF($AH821=AT$5,VLOOKUP(AJ821,buff!$K:$L,2,FALSE),"")),"")</f>
        <v/>
      </c>
      <c r="AU821" s="6" t="str">
        <f>_xlfn.IFNA(IF(IF($AH821=AU$5,VLOOKUP(AK821,buff!$K:$L,2,FALSE),"")=0,"",IF($AH821=AU$5,VLOOKUP(AK821,buff!$K:$L,2,FALSE),"")),"")</f>
        <v/>
      </c>
      <c r="AV821" s="6" t="str">
        <f>_xlfn.IFNA(IF(IF($AH821=AV$5,VLOOKUP(AL821,buff!$K:$L,2,FALSE),"")=0,"",IF($AH821=AV$5,VLOOKUP(AL821,buff!$K:$L,2,FALSE),"")),"")</f>
        <v/>
      </c>
      <c r="AW821" s="6" t="str">
        <f>_xlfn.IFNA(IF(IF($AH821=AW$5,VLOOKUP(AM821,buff!$K:$L,2,FALSE),"")=0,"",IF($AH821=AW$5,VLOOKUP(AM821,buff!$K:$L,2,FALSE),"")),"")</f>
        <v/>
      </c>
      <c r="AX821" s="6" t="e">
        <f>VLOOKUP(AI821,buff!K:P,6,FALSE)</f>
        <v>#N/A</v>
      </c>
      <c r="AY821" t="e">
        <f t="shared" si="227"/>
        <v>#N/A</v>
      </c>
      <c r="AZ821" t="e">
        <f t="shared" si="227"/>
        <v>#N/A</v>
      </c>
      <c r="BA821">
        <f t="shared" si="228"/>
        <v>2</v>
      </c>
      <c r="BB821">
        <f t="shared" si="229"/>
        <v>1</v>
      </c>
    </row>
    <row r="822" spans="1:54" x14ac:dyDescent="0.15">
      <c r="A822" t="str">
        <f t="shared" si="218"/>
        <v>岚依主动技能2等级16</v>
      </c>
      <c r="B822" s="8">
        <v>816</v>
      </c>
      <c r="C822" s="8" t="str">
        <f>VLOOKUP(G822,角色!A:B,2,FALSE)</f>
        <v>岚依</v>
      </c>
      <c r="D822" s="8" t="str">
        <f t="shared" si="224"/>
        <v>主动技能2</v>
      </c>
      <c r="E822" s="8">
        <f t="shared" si="219"/>
        <v>16</v>
      </c>
      <c r="F822" s="8">
        <f t="shared" si="220"/>
        <v>2</v>
      </c>
      <c r="G822" s="8">
        <f t="shared" si="221"/>
        <v>14</v>
      </c>
      <c r="H822" s="4" t="s">
        <v>417</v>
      </c>
      <c r="I822" s="24" t="str">
        <f t="shared" si="232"/>
        <v>对敌方单体造成125%攻击力（+2789）点伤害。</v>
      </c>
      <c r="J822" s="4" t="s">
        <v>305</v>
      </c>
      <c r="K822" s="1" t="s">
        <v>103</v>
      </c>
      <c r="L822" s="4" t="s">
        <v>107</v>
      </c>
      <c r="M822" s="4"/>
      <c r="N822" s="4">
        <v>100</v>
      </c>
      <c r="O822" s="4"/>
      <c r="T822" s="6" t="str">
        <f t="shared" si="222"/>
        <v/>
      </c>
      <c r="U822" s="6" t="str">
        <f t="shared" si="223"/>
        <v/>
      </c>
      <c r="Y822">
        <f t="shared" si="233"/>
        <v>50</v>
      </c>
      <c r="Z822">
        <v>125</v>
      </c>
      <c r="AA822" s="23">
        <v>25</v>
      </c>
      <c r="AB822" s="23">
        <f>INT(VLOOKUP(VLOOKUP($C822,角色技能升级比率表!$B:$C,2,FALSE),角色属性概况!E:F,2,FALSE)*VLOOKUP(E822,角色属性概况!I:M,3,FALSE)*AA822/100)</f>
        <v>2789</v>
      </c>
      <c r="AE822">
        <v>0</v>
      </c>
      <c r="AF822" s="23">
        <f t="shared" si="225"/>
        <v>2</v>
      </c>
      <c r="AG822" s="23">
        <f t="shared" si="226"/>
        <v>1</v>
      </c>
      <c r="AN822" s="6" t="str">
        <f>_xlfn.IFNA(IF(IF($AH822=AN$5,VLOOKUP(AI822,buff!$K:$L,2,FALSE),"")=0,"",IF($AH822=AN$5,VLOOKUP(AI822,buff!$K:$L,2,FALSE),"")),"")</f>
        <v/>
      </c>
      <c r="AO822" s="6" t="str">
        <f>_xlfn.IFNA(IF(IF($AH822=AO$5,VLOOKUP(AJ822,buff!$K:$L,2,FALSE),"")=0,"",IF($AH822=AO$5,VLOOKUP(AJ822,buff!$K:$L,2,FALSE),"")),"")</f>
        <v/>
      </c>
      <c r="AP822" s="6" t="str">
        <f>_xlfn.IFNA(IF(IF($AH822=AP$5,VLOOKUP(AK822,buff!$K:$L,2,FALSE),"")=0,"",IF($AH822=AP$5,VLOOKUP(AK822,buff!$K:$L,2,FALSE),"")),"")</f>
        <v/>
      </c>
      <c r="AQ822" s="6" t="str">
        <f>_xlfn.IFNA(IF(IF($AH822=AQ$5,VLOOKUP(AL822,buff!$K:$L,2,FALSE),"")=0,"",IF($AH822=AQ$5,VLOOKUP(AL822,buff!$K:$L,2,FALSE),"")),"")</f>
        <v/>
      </c>
      <c r="AR822" s="6" t="str">
        <f>_xlfn.IFNA(IF(IF($AH822=AR$5,VLOOKUP(AM822,buff!$K:$L,2,FALSE),"")=0,"",IF($AH822=AR$5,VLOOKUP(AM822,buff!$K:$L,2,FALSE),"")),"")</f>
        <v/>
      </c>
      <c r="AS822" s="6" t="str">
        <f>_xlfn.IFNA(IF(IF($AH822=AS$5,VLOOKUP(AI822,buff!$K:$L,2,FALSE),"")=0,"",IF($AH822=AS$5,VLOOKUP(AI822,buff!$K:$L,2,FALSE),"")),"")</f>
        <v/>
      </c>
      <c r="AT822" s="6" t="str">
        <f>_xlfn.IFNA(IF(IF($AH822=AT$5,VLOOKUP(AJ822,buff!$K:$L,2,FALSE),"")=0,"",IF($AH822=AT$5,VLOOKUP(AJ822,buff!$K:$L,2,FALSE),"")),"")</f>
        <v/>
      </c>
      <c r="AU822" s="6" t="str">
        <f>_xlfn.IFNA(IF(IF($AH822=AU$5,VLOOKUP(AK822,buff!$K:$L,2,FALSE),"")=0,"",IF($AH822=AU$5,VLOOKUP(AK822,buff!$K:$L,2,FALSE),"")),"")</f>
        <v/>
      </c>
      <c r="AV822" s="6" t="str">
        <f>_xlfn.IFNA(IF(IF($AH822=AV$5,VLOOKUP(AL822,buff!$K:$L,2,FALSE),"")=0,"",IF($AH822=AV$5,VLOOKUP(AL822,buff!$K:$L,2,FALSE),"")),"")</f>
        <v/>
      </c>
      <c r="AW822" s="6" t="str">
        <f>_xlfn.IFNA(IF(IF($AH822=AW$5,VLOOKUP(AM822,buff!$K:$L,2,FALSE),"")=0,"",IF($AH822=AW$5,VLOOKUP(AM822,buff!$K:$L,2,FALSE),"")),"")</f>
        <v/>
      </c>
      <c r="AX822" s="6" t="e">
        <f>VLOOKUP(AI822,buff!K:P,6,FALSE)</f>
        <v>#N/A</v>
      </c>
      <c r="AY822" t="e">
        <f t="shared" si="227"/>
        <v>#N/A</v>
      </c>
      <c r="AZ822" t="e">
        <f t="shared" si="227"/>
        <v>#N/A</v>
      </c>
      <c r="BA822">
        <f t="shared" si="228"/>
        <v>2</v>
      </c>
      <c r="BB822">
        <f t="shared" si="229"/>
        <v>1</v>
      </c>
    </row>
    <row r="823" spans="1:54" x14ac:dyDescent="0.15">
      <c r="A823" t="str">
        <f t="shared" si="218"/>
        <v>岚依主动技能2等级17</v>
      </c>
      <c r="B823" s="8">
        <v>817</v>
      </c>
      <c r="C823" s="8" t="str">
        <f>VLOOKUP(G823,角色!A:B,2,FALSE)</f>
        <v>岚依</v>
      </c>
      <c r="D823" s="8" t="str">
        <f t="shared" si="224"/>
        <v>主动技能2</v>
      </c>
      <c r="E823" s="8">
        <f t="shared" si="219"/>
        <v>17</v>
      </c>
      <c r="F823" s="8">
        <f t="shared" si="220"/>
        <v>2</v>
      </c>
      <c r="G823" s="8">
        <f t="shared" si="221"/>
        <v>14</v>
      </c>
      <c r="H823" s="4" t="s">
        <v>417</v>
      </c>
      <c r="I823" s="24" t="str">
        <f t="shared" si="232"/>
        <v>对敌方单体造成125%攻击力（+3434）点伤害。</v>
      </c>
      <c r="J823" s="4" t="s">
        <v>305</v>
      </c>
      <c r="K823" s="1" t="s">
        <v>103</v>
      </c>
      <c r="L823" s="4" t="s">
        <v>107</v>
      </c>
      <c r="M823" s="4"/>
      <c r="N823" s="4">
        <v>100</v>
      </c>
      <c r="O823" s="4"/>
      <c r="T823" s="6" t="str">
        <f t="shared" si="222"/>
        <v/>
      </c>
      <c r="U823" s="6" t="str">
        <f t="shared" si="223"/>
        <v/>
      </c>
      <c r="Y823">
        <f t="shared" si="233"/>
        <v>50</v>
      </c>
      <c r="Z823">
        <v>125</v>
      </c>
      <c r="AA823" s="23">
        <v>25</v>
      </c>
      <c r="AB823" s="23">
        <f>INT(VLOOKUP(VLOOKUP($C823,角色技能升级比率表!$B:$C,2,FALSE),角色属性概况!E:F,2,FALSE)*VLOOKUP(E823,角色属性概况!I:M,3,FALSE)*AA823/100)</f>
        <v>3434</v>
      </c>
      <c r="AE823">
        <v>0</v>
      </c>
      <c r="AF823" s="23">
        <f t="shared" si="225"/>
        <v>2</v>
      </c>
      <c r="AG823" s="23">
        <f t="shared" si="226"/>
        <v>1</v>
      </c>
      <c r="AN823" s="6" t="str">
        <f>_xlfn.IFNA(IF(IF($AH823=AN$5,VLOOKUP(AI823,buff!$K:$L,2,FALSE),"")=0,"",IF($AH823=AN$5,VLOOKUP(AI823,buff!$K:$L,2,FALSE),"")),"")</f>
        <v/>
      </c>
      <c r="AO823" s="6" t="str">
        <f>_xlfn.IFNA(IF(IF($AH823=AO$5,VLOOKUP(AJ823,buff!$K:$L,2,FALSE),"")=0,"",IF($AH823=AO$5,VLOOKUP(AJ823,buff!$K:$L,2,FALSE),"")),"")</f>
        <v/>
      </c>
      <c r="AP823" s="6" t="str">
        <f>_xlfn.IFNA(IF(IF($AH823=AP$5,VLOOKUP(AK823,buff!$K:$L,2,FALSE),"")=0,"",IF($AH823=AP$5,VLOOKUP(AK823,buff!$K:$L,2,FALSE),"")),"")</f>
        <v/>
      </c>
      <c r="AQ823" s="6" t="str">
        <f>_xlfn.IFNA(IF(IF($AH823=AQ$5,VLOOKUP(AL823,buff!$K:$L,2,FALSE),"")=0,"",IF($AH823=AQ$5,VLOOKUP(AL823,buff!$K:$L,2,FALSE),"")),"")</f>
        <v/>
      </c>
      <c r="AR823" s="6" t="str">
        <f>_xlfn.IFNA(IF(IF($AH823=AR$5,VLOOKUP(AM823,buff!$K:$L,2,FALSE),"")=0,"",IF($AH823=AR$5,VLOOKUP(AM823,buff!$K:$L,2,FALSE),"")),"")</f>
        <v/>
      </c>
      <c r="AS823" s="6" t="str">
        <f>_xlfn.IFNA(IF(IF($AH823=AS$5,VLOOKUP(AI823,buff!$K:$L,2,FALSE),"")=0,"",IF($AH823=AS$5,VLOOKUP(AI823,buff!$K:$L,2,FALSE),"")),"")</f>
        <v/>
      </c>
      <c r="AT823" s="6" t="str">
        <f>_xlfn.IFNA(IF(IF($AH823=AT$5,VLOOKUP(AJ823,buff!$K:$L,2,FALSE),"")=0,"",IF($AH823=AT$5,VLOOKUP(AJ823,buff!$K:$L,2,FALSE),"")),"")</f>
        <v/>
      </c>
      <c r="AU823" s="6" t="str">
        <f>_xlfn.IFNA(IF(IF($AH823=AU$5,VLOOKUP(AK823,buff!$K:$L,2,FALSE),"")=0,"",IF($AH823=AU$5,VLOOKUP(AK823,buff!$K:$L,2,FALSE),"")),"")</f>
        <v/>
      </c>
      <c r="AV823" s="6" t="str">
        <f>_xlfn.IFNA(IF(IF($AH823=AV$5,VLOOKUP(AL823,buff!$K:$L,2,FALSE),"")=0,"",IF($AH823=AV$5,VLOOKUP(AL823,buff!$K:$L,2,FALSE),"")),"")</f>
        <v/>
      </c>
      <c r="AW823" s="6" t="str">
        <f>_xlfn.IFNA(IF(IF($AH823=AW$5,VLOOKUP(AM823,buff!$K:$L,2,FALSE),"")=0,"",IF($AH823=AW$5,VLOOKUP(AM823,buff!$K:$L,2,FALSE),"")),"")</f>
        <v/>
      </c>
      <c r="AX823" s="6" t="e">
        <f>VLOOKUP(AI823,buff!K:P,6,FALSE)</f>
        <v>#N/A</v>
      </c>
      <c r="AY823" t="e">
        <f t="shared" si="227"/>
        <v>#N/A</v>
      </c>
      <c r="AZ823" t="e">
        <f t="shared" si="227"/>
        <v>#N/A</v>
      </c>
      <c r="BA823">
        <f t="shared" si="228"/>
        <v>2</v>
      </c>
      <c r="BB823">
        <f t="shared" si="229"/>
        <v>1</v>
      </c>
    </row>
    <row r="824" spans="1:54" x14ac:dyDescent="0.15">
      <c r="A824" t="str">
        <f t="shared" si="218"/>
        <v>岚依主动技能2等级18</v>
      </c>
      <c r="B824" s="8">
        <v>818</v>
      </c>
      <c r="C824" s="8" t="str">
        <f>VLOOKUP(G824,角色!A:B,2,FALSE)</f>
        <v>岚依</v>
      </c>
      <c r="D824" s="8" t="str">
        <f t="shared" si="224"/>
        <v>主动技能2</v>
      </c>
      <c r="E824" s="8">
        <f t="shared" si="219"/>
        <v>18</v>
      </c>
      <c r="F824" s="8">
        <f t="shared" si="220"/>
        <v>2</v>
      </c>
      <c r="G824" s="8">
        <f t="shared" si="221"/>
        <v>14</v>
      </c>
      <c r="H824" s="4" t="s">
        <v>417</v>
      </c>
      <c r="I824" s="24" t="str">
        <f t="shared" si="232"/>
        <v>对敌方单体造成125%攻击力（+4228）点伤害。</v>
      </c>
      <c r="J824" s="4" t="s">
        <v>305</v>
      </c>
      <c r="K824" s="1" t="s">
        <v>103</v>
      </c>
      <c r="L824" s="4" t="s">
        <v>107</v>
      </c>
      <c r="M824" s="4"/>
      <c r="N824" s="4">
        <v>100</v>
      </c>
      <c r="O824" s="4"/>
      <c r="T824" s="6" t="str">
        <f t="shared" si="222"/>
        <v/>
      </c>
      <c r="U824" s="6" t="str">
        <f t="shared" si="223"/>
        <v/>
      </c>
      <c r="Y824">
        <f t="shared" si="233"/>
        <v>50</v>
      </c>
      <c r="Z824">
        <v>125</v>
      </c>
      <c r="AA824" s="23">
        <v>25</v>
      </c>
      <c r="AB824" s="23">
        <f>INT(VLOOKUP(VLOOKUP($C824,角色技能升级比率表!$B:$C,2,FALSE),角色属性概况!E:F,2,FALSE)*VLOOKUP(E824,角色属性概况!I:M,3,FALSE)*AA824/100)</f>
        <v>4228</v>
      </c>
      <c r="AE824">
        <v>0</v>
      </c>
      <c r="AF824" s="23">
        <f t="shared" si="225"/>
        <v>2</v>
      </c>
      <c r="AG824" s="23">
        <f t="shared" si="226"/>
        <v>1</v>
      </c>
      <c r="AN824" s="6" t="str">
        <f>_xlfn.IFNA(IF(IF($AH824=AN$5,VLOOKUP(AI824,buff!$K:$L,2,FALSE),"")=0,"",IF($AH824=AN$5,VLOOKUP(AI824,buff!$K:$L,2,FALSE),"")),"")</f>
        <v/>
      </c>
      <c r="AO824" s="6" t="str">
        <f>_xlfn.IFNA(IF(IF($AH824=AO$5,VLOOKUP(AJ824,buff!$K:$L,2,FALSE),"")=0,"",IF($AH824=AO$5,VLOOKUP(AJ824,buff!$K:$L,2,FALSE),"")),"")</f>
        <v/>
      </c>
      <c r="AP824" s="6" t="str">
        <f>_xlfn.IFNA(IF(IF($AH824=AP$5,VLOOKUP(AK824,buff!$K:$L,2,FALSE),"")=0,"",IF($AH824=AP$5,VLOOKUP(AK824,buff!$K:$L,2,FALSE),"")),"")</f>
        <v/>
      </c>
      <c r="AQ824" s="6" t="str">
        <f>_xlfn.IFNA(IF(IF($AH824=AQ$5,VLOOKUP(AL824,buff!$K:$L,2,FALSE),"")=0,"",IF($AH824=AQ$5,VLOOKUP(AL824,buff!$K:$L,2,FALSE),"")),"")</f>
        <v/>
      </c>
      <c r="AR824" s="6" t="str">
        <f>_xlfn.IFNA(IF(IF($AH824=AR$5,VLOOKUP(AM824,buff!$K:$L,2,FALSE),"")=0,"",IF($AH824=AR$5,VLOOKUP(AM824,buff!$K:$L,2,FALSE),"")),"")</f>
        <v/>
      </c>
      <c r="AS824" s="6" t="str">
        <f>_xlfn.IFNA(IF(IF($AH824=AS$5,VLOOKUP(AI824,buff!$K:$L,2,FALSE),"")=0,"",IF($AH824=AS$5,VLOOKUP(AI824,buff!$K:$L,2,FALSE),"")),"")</f>
        <v/>
      </c>
      <c r="AT824" s="6" t="str">
        <f>_xlfn.IFNA(IF(IF($AH824=AT$5,VLOOKUP(AJ824,buff!$K:$L,2,FALSE),"")=0,"",IF($AH824=AT$5,VLOOKUP(AJ824,buff!$K:$L,2,FALSE),"")),"")</f>
        <v/>
      </c>
      <c r="AU824" s="6" t="str">
        <f>_xlfn.IFNA(IF(IF($AH824=AU$5,VLOOKUP(AK824,buff!$K:$L,2,FALSE),"")=0,"",IF($AH824=AU$5,VLOOKUP(AK824,buff!$K:$L,2,FALSE),"")),"")</f>
        <v/>
      </c>
      <c r="AV824" s="6" t="str">
        <f>_xlfn.IFNA(IF(IF($AH824=AV$5,VLOOKUP(AL824,buff!$K:$L,2,FALSE),"")=0,"",IF($AH824=AV$5,VLOOKUP(AL824,buff!$K:$L,2,FALSE),"")),"")</f>
        <v/>
      </c>
      <c r="AW824" s="6" t="str">
        <f>_xlfn.IFNA(IF(IF($AH824=AW$5,VLOOKUP(AM824,buff!$K:$L,2,FALSE),"")=0,"",IF($AH824=AW$5,VLOOKUP(AM824,buff!$K:$L,2,FALSE),"")),"")</f>
        <v/>
      </c>
      <c r="AX824" s="6" t="e">
        <f>VLOOKUP(AI824,buff!K:P,6,FALSE)</f>
        <v>#N/A</v>
      </c>
      <c r="AY824" t="e">
        <f t="shared" si="227"/>
        <v>#N/A</v>
      </c>
      <c r="AZ824" t="e">
        <f t="shared" si="227"/>
        <v>#N/A</v>
      </c>
      <c r="BA824">
        <f t="shared" si="228"/>
        <v>2</v>
      </c>
      <c r="BB824">
        <f t="shared" si="229"/>
        <v>1</v>
      </c>
    </row>
    <row r="825" spans="1:54" x14ac:dyDescent="0.15">
      <c r="A825" t="str">
        <f t="shared" si="218"/>
        <v>岚依主动技能2等级19</v>
      </c>
      <c r="B825" s="8">
        <v>819</v>
      </c>
      <c r="C825" s="8" t="str">
        <f>VLOOKUP(G825,角色!A:B,2,FALSE)</f>
        <v>岚依</v>
      </c>
      <c r="D825" s="8" t="str">
        <f t="shared" si="224"/>
        <v>主动技能2</v>
      </c>
      <c r="E825" s="8">
        <f t="shared" si="219"/>
        <v>19</v>
      </c>
      <c r="F825" s="8">
        <f t="shared" si="220"/>
        <v>2</v>
      </c>
      <c r="G825" s="8">
        <f t="shared" si="221"/>
        <v>14</v>
      </c>
      <c r="H825" s="4" t="s">
        <v>417</v>
      </c>
      <c r="I825" s="24" t="str">
        <f t="shared" si="232"/>
        <v>对敌方单体造成125%攻击力（+5205）点伤害。</v>
      </c>
      <c r="J825" s="4" t="s">
        <v>305</v>
      </c>
      <c r="K825" s="1" t="s">
        <v>103</v>
      </c>
      <c r="L825" s="4" t="s">
        <v>107</v>
      </c>
      <c r="M825" s="4"/>
      <c r="N825" s="4">
        <v>100</v>
      </c>
      <c r="O825" s="4"/>
      <c r="T825" s="6" t="str">
        <f t="shared" si="222"/>
        <v/>
      </c>
      <c r="U825" s="6" t="str">
        <f t="shared" si="223"/>
        <v/>
      </c>
      <c r="Y825">
        <f t="shared" si="233"/>
        <v>50</v>
      </c>
      <c r="Z825">
        <v>125</v>
      </c>
      <c r="AA825" s="23">
        <v>25</v>
      </c>
      <c r="AB825" s="23">
        <f>INT(VLOOKUP(VLOOKUP($C825,角色技能升级比率表!$B:$C,2,FALSE),角色属性概况!E:F,2,FALSE)*VLOOKUP(E825,角色属性概况!I:M,3,FALSE)*AA825/100)</f>
        <v>5205</v>
      </c>
      <c r="AE825">
        <v>0</v>
      </c>
      <c r="AF825" s="23">
        <f t="shared" si="225"/>
        <v>2</v>
      </c>
      <c r="AG825" s="23">
        <f t="shared" si="226"/>
        <v>1</v>
      </c>
      <c r="AN825" s="6" t="str">
        <f>_xlfn.IFNA(IF(IF($AH825=AN$5,VLOOKUP(AI825,buff!$K:$L,2,FALSE),"")=0,"",IF($AH825=AN$5,VLOOKUP(AI825,buff!$K:$L,2,FALSE),"")),"")</f>
        <v/>
      </c>
      <c r="AO825" s="6" t="str">
        <f>_xlfn.IFNA(IF(IF($AH825=AO$5,VLOOKUP(AJ825,buff!$K:$L,2,FALSE),"")=0,"",IF($AH825=AO$5,VLOOKUP(AJ825,buff!$K:$L,2,FALSE),"")),"")</f>
        <v/>
      </c>
      <c r="AP825" s="6" t="str">
        <f>_xlfn.IFNA(IF(IF($AH825=AP$5,VLOOKUP(AK825,buff!$K:$L,2,FALSE),"")=0,"",IF($AH825=AP$5,VLOOKUP(AK825,buff!$K:$L,2,FALSE),"")),"")</f>
        <v/>
      </c>
      <c r="AQ825" s="6" t="str">
        <f>_xlfn.IFNA(IF(IF($AH825=AQ$5,VLOOKUP(AL825,buff!$K:$L,2,FALSE),"")=0,"",IF($AH825=AQ$5,VLOOKUP(AL825,buff!$K:$L,2,FALSE),"")),"")</f>
        <v/>
      </c>
      <c r="AR825" s="6" t="str">
        <f>_xlfn.IFNA(IF(IF($AH825=AR$5,VLOOKUP(AM825,buff!$K:$L,2,FALSE),"")=0,"",IF($AH825=AR$5,VLOOKUP(AM825,buff!$K:$L,2,FALSE),"")),"")</f>
        <v/>
      </c>
      <c r="AS825" s="6" t="str">
        <f>_xlfn.IFNA(IF(IF($AH825=AS$5,VLOOKUP(AI825,buff!$K:$L,2,FALSE),"")=0,"",IF($AH825=AS$5,VLOOKUP(AI825,buff!$K:$L,2,FALSE),"")),"")</f>
        <v/>
      </c>
      <c r="AT825" s="6" t="str">
        <f>_xlfn.IFNA(IF(IF($AH825=AT$5,VLOOKUP(AJ825,buff!$K:$L,2,FALSE),"")=0,"",IF($AH825=AT$5,VLOOKUP(AJ825,buff!$K:$L,2,FALSE),"")),"")</f>
        <v/>
      </c>
      <c r="AU825" s="6" t="str">
        <f>_xlfn.IFNA(IF(IF($AH825=AU$5,VLOOKUP(AK825,buff!$K:$L,2,FALSE),"")=0,"",IF($AH825=AU$5,VLOOKUP(AK825,buff!$K:$L,2,FALSE),"")),"")</f>
        <v/>
      </c>
      <c r="AV825" s="6" t="str">
        <f>_xlfn.IFNA(IF(IF($AH825=AV$5,VLOOKUP(AL825,buff!$K:$L,2,FALSE),"")=0,"",IF($AH825=AV$5,VLOOKUP(AL825,buff!$K:$L,2,FALSE),"")),"")</f>
        <v/>
      </c>
      <c r="AW825" s="6" t="str">
        <f>_xlfn.IFNA(IF(IF($AH825=AW$5,VLOOKUP(AM825,buff!$K:$L,2,FALSE),"")=0,"",IF($AH825=AW$5,VLOOKUP(AM825,buff!$K:$L,2,FALSE),"")),"")</f>
        <v/>
      </c>
      <c r="AX825" s="6" t="e">
        <f>VLOOKUP(AI825,buff!K:P,6,FALSE)</f>
        <v>#N/A</v>
      </c>
      <c r="AY825" t="e">
        <f t="shared" si="227"/>
        <v>#N/A</v>
      </c>
      <c r="AZ825" t="e">
        <f t="shared" si="227"/>
        <v>#N/A</v>
      </c>
      <c r="BA825">
        <f t="shared" si="228"/>
        <v>2</v>
      </c>
      <c r="BB825">
        <f t="shared" si="229"/>
        <v>1</v>
      </c>
    </row>
    <row r="826" spans="1:54" x14ac:dyDescent="0.15">
      <c r="A826" t="str">
        <f t="shared" si="218"/>
        <v>岚依主动技能2等级20</v>
      </c>
      <c r="B826" s="8">
        <v>820</v>
      </c>
      <c r="C826" s="8" t="str">
        <f>VLOOKUP(G826,角色!A:B,2,FALSE)</f>
        <v>岚依</v>
      </c>
      <c r="D826" s="8" t="str">
        <f t="shared" si="224"/>
        <v>主动技能2</v>
      </c>
      <c r="E826" s="8">
        <f t="shared" si="219"/>
        <v>20</v>
      </c>
      <c r="F826" s="8">
        <f t="shared" si="220"/>
        <v>2</v>
      </c>
      <c r="G826" s="8">
        <f t="shared" si="221"/>
        <v>14</v>
      </c>
      <c r="H826" s="4" t="s">
        <v>417</v>
      </c>
      <c r="I826" s="24" t="str">
        <f t="shared" si="232"/>
        <v>对敌方单体造成125%攻击力（+6409）点伤害。</v>
      </c>
      <c r="J826" s="4" t="s">
        <v>305</v>
      </c>
      <c r="K826" s="1" t="s">
        <v>103</v>
      </c>
      <c r="L826" s="4" t="s">
        <v>107</v>
      </c>
      <c r="M826" s="4"/>
      <c r="N826" s="4">
        <v>100</v>
      </c>
      <c r="O826" s="4"/>
      <c r="T826" s="6" t="str">
        <f t="shared" si="222"/>
        <v/>
      </c>
      <c r="U826" s="6" t="str">
        <f t="shared" si="223"/>
        <v/>
      </c>
      <c r="Y826">
        <f t="shared" si="233"/>
        <v>50</v>
      </c>
      <c r="Z826">
        <v>125</v>
      </c>
      <c r="AA826" s="23">
        <v>25</v>
      </c>
      <c r="AB826" s="23">
        <f>INT(VLOOKUP(VLOOKUP($C826,角色技能升级比率表!$B:$C,2,FALSE),角色属性概况!E:F,2,FALSE)*VLOOKUP(E826,角色属性概况!I:M,3,FALSE)*AA826/100)</f>
        <v>6409</v>
      </c>
      <c r="AE826">
        <v>0</v>
      </c>
      <c r="AF826" s="23">
        <f t="shared" si="225"/>
        <v>2</v>
      </c>
      <c r="AG826" s="23">
        <f t="shared" si="226"/>
        <v>1</v>
      </c>
      <c r="AN826" s="6" t="str">
        <f>_xlfn.IFNA(IF(IF($AH826=AN$5,VLOOKUP(AI826,buff!$K:$L,2,FALSE),"")=0,"",IF($AH826=AN$5,VLOOKUP(AI826,buff!$K:$L,2,FALSE),"")),"")</f>
        <v/>
      </c>
      <c r="AO826" s="6" t="str">
        <f>_xlfn.IFNA(IF(IF($AH826=AO$5,VLOOKUP(AJ826,buff!$K:$L,2,FALSE),"")=0,"",IF($AH826=AO$5,VLOOKUP(AJ826,buff!$K:$L,2,FALSE),"")),"")</f>
        <v/>
      </c>
      <c r="AP826" s="6" t="str">
        <f>_xlfn.IFNA(IF(IF($AH826=AP$5,VLOOKUP(AK826,buff!$K:$L,2,FALSE),"")=0,"",IF($AH826=AP$5,VLOOKUP(AK826,buff!$K:$L,2,FALSE),"")),"")</f>
        <v/>
      </c>
      <c r="AQ826" s="6" t="str">
        <f>_xlfn.IFNA(IF(IF($AH826=AQ$5,VLOOKUP(AL826,buff!$K:$L,2,FALSE),"")=0,"",IF($AH826=AQ$5,VLOOKUP(AL826,buff!$K:$L,2,FALSE),"")),"")</f>
        <v/>
      </c>
      <c r="AR826" s="6" t="str">
        <f>_xlfn.IFNA(IF(IF($AH826=AR$5,VLOOKUP(AM826,buff!$K:$L,2,FALSE),"")=0,"",IF($AH826=AR$5,VLOOKUP(AM826,buff!$K:$L,2,FALSE),"")),"")</f>
        <v/>
      </c>
      <c r="AS826" s="6" t="str">
        <f>_xlfn.IFNA(IF(IF($AH826=AS$5,VLOOKUP(AI826,buff!$K:$L,2,FALSE),"")=0,"",IF($AH826=AS$5,VLOOKUP(AI826,buff!$K:$L,2,FALSE),"")),"")</f>
        <v/>
      </c>
      <c r="AT826" s="6" t="str">
        <f>_xlfn.IFNA(IF(IF($AH826=AT$5,VLOOKUP(AJ826,buff!$K:$L,2,FALSE),"")=0,"",IF($AH826=AT$5,VLOOKUP(AJ826,buff!$K:$L,2,FALSE),"")),"")</f>
        <v/>
      </c>
      <c r="AU826" s="6" t="str">
        <f>_xlfn.IFNA(IF(IF($AH826=AU$5,VLOOKUP(AK826,buff!$K:$L,2,FALSE),"")=0,"",IF($AH826=AU$5,VLOOKUP(AK826,buff!$K:$L,2,FALSE),"")),"")</f>
        <v/>
      </c>
      <c r="AV826" s="6" t="str">
        <f>_xlfn.IFNA(IF(IF($AH826=AV$5,VLOOKUP(AL826,buff!$K:$L,2,FALSE),"")=0,"",IF($AH826=AV$5,VLOOKUP(AL826,buff!$K:$L,2,FALSE),"")),"")</f>
        <v/>
      </c>
      <c r="AW826" s="6" t="str">
        <f>_xlfn.IFNA(IF(IF($AH826=AW$5,VLOOKUP(AM826,buff!$K:$L,2,FALSE),"")=0,"",IF($AH826=AW$5,VLOOKUP(AM826,buff!$K:$L,2,FALSE),"")),"")</f>
        <v/>
      </c>
      <c r="AX826" s="6" t="e">
        <f>VLOOKUP(AI826,buff!K:P,6,FALSE)</f>
        <v>#N/A</v>
      </c>
      <c r="AY826" t="e">
        <f t="shared" si="227"/>
        <v>#N/A</v>
      </c>
      <c r="AZ826" t="e">
        <f t="shared" si="227"/>
        <v>#N/A</v>
      </c>
      <c r="BA826">
        <f t="shared" si="228"/>
        <v>2</v>
      </c>
      <c r="BB826">
        <f t="shared" si="229"/>
        <v>1</v>
      </c>
    </row>
    <row r="827" spans="1:54" x14ac:dyDescent="0.15">
      <c r="A827" t="str">
        <f t="shared" si="218"/>
        <v>岚依主动技能3等级1</v>
      </c>
      <c r="B827" s="8">
        <v>821</v>
      </c>
      <c r="C827" s="8" t="str">
        <f>VLOOKUP(G827,角色!A:B,2,FALSE)</f>
        <v>岚依</v>
      </c>
      <c r="D827" s="8" t="str">
        <f t="shared" si="224"/>
        <v>主动技能3</v>
      </c>
      <c r="E827" s="8">
        <f t="shared" si="219"/>
        <v>1</v>
      </c>
      <c r="F827" s="8">
        <f t="shared" si="220"/>
        <v>3</v>
      </c>
      <c r="G827" s="8">
        <f t="shared" si="221"/>
        <v>14</v>
      </c>
      <c r="H827" s="4" t="s">
        <v>470</v>
      </c>
      <c r="I827" s="24" t="str">
        <f t="shared" ref="I827:I846" si="234">"对敌方后排单体造成125%攻击力（+"&amp;AB827&amp;"）点伤害。并附带流血。"</f>
        <v>对敌方后排单体造成125%攻击力（+190）点伤害。并附带流血。</v>
      </c>
      <c r="J827" s="4" t="s">
        <v>305</v>
      </c>
      <c r="K827" s="1" t="s">
        <v>104</v>
      </c>
      <c r="L827" s="4" t="s">
        <v>107</v>
      </c>
      <c r="M827" s="4"/>
      <c r="N827" s="4">
        <v>100</v>
      </c>
      <c r="O827" s="4"/>
      <c r="T827" s="6" t="str">
        <f t="shared" si="222"/>
        <v>1:100:2:0</v>
      </c>
      <c r="U827" s="6" t="str">
        <f t="shared" si="223"/>
        <v/>
      </c>
      <c r="Y827">
        <f t="shared" si="233"/>
        <v>100</v>
      </c>
      <c r="Z827">
        <v>125</v>
      </c>
      <c r="AA827" s="23">
        <v>50</v>
      </c>
      <c r="AB827" s="23">
        <f>INT(VLOOKUP(VLOOKUP($C827,角色技能升级比率表!$B:$C,2,FALSE),角色属性概况!E:F,2,FALSE)*VLOOKUP(E827,角色属性概况!I:M,3,FALSE)*AA827/100)</f>
        <v>190</v>
      </c>
      <c r="AE827">
        <v>0</v>
      </c>
      <c r="AF827" s="23">
        <f t="shared" si="225"/>
        <v>3</v>
      </c>
      <c r="AG827" s="23">
        <f t="shared" si="226"/>
        <v>2</v>
      </c>
      <c r="AH827" t="s">
        <v>118</v>
      </c>
      <c r="AI827" t="s">
        <v>1559</v>
      </c>
      <c r="AN827" s="6" t="str">
        <f>_xlfn.IFNA(IF(IF($AH827=AN$5,VLOOKUP(AI827,buff!$K:$L,2,FALSE),"")=0,"",IF($AH827=AN$5,VLOOKUP(AI827,buff!$K:$L,2,FALSE),"")),"")</f>
        <v>1:100:2:0</v>
      </c>
      <c r="AO827" s="6" t="str">
        <f>_xlfn.IFNA(IF(IF($AH827=AO$5,VLOOKUP(AJ827,buff!$K:$L,2,FALSE),"")=0,"",IF($AH827=AO$5,VLOOKUP(AJ827,buff!$K:$L,2,FALSE),"")),"")</f>
        <v/>
      </c>
      <c r="AP827" s="6" t="str">
        <f>_xlfn.IFNA(IF(IF($AH827=AP$5,VLOOKUP(AK827,buff!$K:$L,2,FALSE),"")=0,"",IF($AH827=AP$5,VLOOKUP(AK827,buff!$K:$L,2,FALSE),"")),"")</f>
        <v/>
      </c>
      <c r="AQ827" s="6" t="str">
        <f>_xlfn.IFNA(IF(IF($AH827=AQ$5,VLOOKUP(AL827,buff!$K:$L,2,FALSE),"")=0,"",IF($AH827=AQ$5,VLOOKUP(AL827,buff!$K:$L,2,FALSE),"")),"")</f>
        <v/>
      </c>
      <c r="AR827" s="6" t="str">
        <f>_xlfn.IFNA(IF(IF($AH827=AR$5,VLOOKUP(AM827,buff!$K:$L,2,FALSE),"")=0,"",IF($AH827=AR$5,VLOOKUP(AM827,buff!$K:$L,2,FALSE),"")),"")</f>
        <v/>
      </c>
      <c r="AS827" s="6" t="str">
        <f>_xlfn.IFNA(IF(IF($AH827=AS$5,VLOOKUP(AI827,buff!$K:$L,2,FALSE),"")=0,"",IF($AH827=AS$5,VLOOKUP(AI827,buff!$K:$L,2,FALSE),"")),"")</f>
        <v/>
      </c>
      <c r="AT827" s="6" t="str">
        <f>_xlfn.IFNA(IF(IF($AH827=AT$5,VLOOKUP(AJ827,buff!$K:$L,2,FALSE),"")=0,"",IF($AH827=AT$5,VLOOKUP(AJ827,buff!$K:$L,2,FALSE),"")),"")</f>
        <v/>
      </c>
      <c r="AU827" s="6" t="str">
        <f>_xlfn.IFNA(IF(IF($AH827=AU$5,VLOOKUP(AK827,buff!$K:$L,2,FALSE),"")=0,"",IF($AH827=AU$5,VLOOKUP(AK827,buff!$K:$L,2,FALSE),"")),"")</f>
        <v/>
      </c>
      <c r="AV827" s="6" t="str">
        <f>_xlfn.IFNA(IF(IF($AH827=AV$5,VLOOKUP(AL827,buff!$K:$L,2,FALSE),"")=0,"",IF($AH827=AV$5,VLOOKUP(AL827,buff!$K:$L,2,FALSE),"")),"")</f>
        <v/>
      </c>
      <c r="AW827" s="6" t="str">
        <f>_xlfn.IFNA(IF(IF($AH827=AW$5,VLOOKUP(AM827,buff!$K:$L,2,FALSE),"")=0,"",IF($AH827=AW$5,VLOOKUP(AM827,buff!$K:$L,2,FALSE),"")),"")</f>
        <v/>
      </c>
      <c r="AX827" s="6">
        <f>VLOOKUP(AI827,buff!K:P,6,FALSE)</f>
        <v>0</v>
      </c>
      <c r="AY827">
        <f t="shared" si="227"/>
        <v>0</v>
      </c>
      <c r="AZ827">
        <f t="shared" si="227"/>
        <v>0</v>
      </c>
      <c r="BA827">
        <f t="shared" si="228"/>
        <v>3</v>
      </c>
      <c r="BB827">
        <f t="shared" si="229"/>
        <v>2</v>
      </c>
    </row>
    <row r="828" spans="1:54" x14ac:dyDescent="0.15">
      <c r="A828" t="str">
        <f t="shared" si="218"/>
        <v>岚依主动技能3等级2</v>
      </c>
      <c r="B828" s="8">
        <v>822</v>
      </c>
      <c r="C828" s="8" t="str">
        <f>VLOOKUP(G828,角色!A:B,2,FALSE)</f>
        <v>岚依</v>
      </c>
      <c r="D828" s="8" t="str">
        <f t="shared" si="224"/>
        <v>主动技能3</v>
      </c>
      <c r="E828" s="8">
        <f t="shared" si="219"/>
        <v>2</v>
      </c>
      <c r="F828" s="8">
        <f t="shared" si="220"/>
        <v>3</v>
      </c>
      <c r="G828" s="8">
        <f t="shared" si="221"/>
        <v>14</v>
      </c>
      <c r="H828" s="4" t="s">
        <v>470</v>
      </c>
      <c r="I828" s="24" t="str">
        <f t="shared" si="234"/>
        <v>对敌方后排单体造成125%攻击力（+280）点伤害。并附带流血。</v>
      </c>
      <c r="J828" s="4" t="s">
        <v>305</v>
      </c>
      <c r="K828" s="1" t="s">
        <v>104</v>
      </c>
      <c r="L828" s="4" t="s">
        <v>107</v>
      </c>
      <c r="M828" s="4"/>
      <c r="N828" s="4">
        <v>100</v>
      </c>
      <c r="O828" s="4"/>
      <c r="T828" s="6" t="str">
        <f t="shared" si="222"/>
        <v>1:100:2:0</v>
      </c>
      <c r="U828" s="6" t="str">
        <f t="shared" si="223"/>
        <v/>
      </c>
      <c r="Y828">
        <f t="shared" si="233"/>
        <v>100</v>
      </c>
      <c r="Z828">
        <v>125</v>
      </c>
      <c r="AA828" s="23">
        <v>50</v>
      </c>
      <c r="AB828" s="23">
        <f>INT(VLOOKUP(VLOOKUP($C828,角色技能升级比率表!$B:$C,2,FALSE),角色属性概况!E:F,2,FALSE)*VLOOKUP(E828,角色属性概况!I:M,3,FALSE)*AA828/100)</f>
        <v>280</v>
      </c>
      <c r="AE828">
        <v>0</v>
      </c>
      <c r="AF828" s="23">
        <f t="shared" si="225"/>
        <v>3</v>
      </c>
      <c r="AG828" s="23">
        <f t="shared" si="226"/>
        <v>2</v>
      </c>
      <c r="AH828" t="s">
        <v>118</v>
      </c>
      <c r="AI828" t="s">
        <v>1559</v>
      </c>
      <c r="AN828" s="6" t="str">
        <f>_xlfn.IFNA(IF(IF($AH828=AN$5,VLOOKUP(AI828,buff!$K:$L,2,FALSE),"")=0,"",IF($AH828=AN$5,VLOOKUP(AI828,buff!$K:$L,2,FALSE),"")),"")</f>
        <v>1:100:2:0</v>
      </c>
      <c r="AO828" s="6" t="str">
        <f>_xlfn.IFNA(IF(IF($AH828=AO$5,VLOOKUP(AJ828,buff!$K:$L,2,FALSE),"")=0,"",IF($AH828=AO$5,VLOOKUP(AJ828,buff!$K:$L,2,FALSE),"")),"")</f>
        <v/>
      </c>
      <c r="AP828" s="6" t="str">
        <f>_xlfn.IFNA(IF(IF($AH828=AP$5,VLOOKUP(AK828,buff!$K:$L,2,FALSE),"")=0,"",IF($AH828=AP$5,VLOOKUP(AK828,buff!$K:$L,2,FALSE),"")),"")</f>
        <v/>
      </c>
      <c r="AQ828" s="6" t="str">
        <f>_xlfn.IFNA(IF(IF($AH828=AQ$5,VLOOKUP(AL828,buff!$K:$L,2,FALSE),"")=0,"",IF($AH828=AQ$5,VLOOKUP(AL828,buff!$K:$L,2,FALSE),"")),"")</f>
        <v/>
      </c>
      <c r="AR828" s="6" t="str">
        <f>_xlfn.IFNA(IF(IF($AH828=AR$5,VLOOKUP(AM828,buff!$K:$L,2,FALSE),"")=0,"",IF($AH828=AR$5,VLOOKUP(AM828,buff!$K:$L,2,FALSE),"")),"")</f>
        <v/>
      </c>
      <c r="AS828" s="6" t="str">
        <f>_xlfn.IFNA(IF(IF($AH828=AS$5,VLOOKUP(AI828,buff!$K:$L,2,FALSE),"")=0,"",IF($AH828=AS$5,VLOOKUP(AI828,buff!$K:$L,2,FALSE),"")),"")</f>
        <v/>
      </c>
      <c r="AT828" s="6" t="str">
        <f>_xlfn.IFNA(IF(IF($AH828=AT$5,VLOOKUP(AJ828,buff!$K:$L,2,FALSE),"")=0,"",IF($AH828=AT$5,VLOOKUP(AJ828,buff!$K:$L,2,FALSE),"")),"")</f>
        <v/>
      </c>
      <c r="AU828" s="6" t="str">
        <f>_xlfn.IFNA(IF(IF($AH828=AU$5,VLOOKUP(AK828,buff!$K:$L,2,FALSE),"")=0,"",IF($AH828=AU$5,VLOOKUP(AK828,buff!$K:$L,2,FALSE),"")),"")</f>
        <v/>
      </c>
      <c r="AV828" s="6" t="str">
        <f>_xlfn.IFNA(IF(IF($AH828=AV$5,VLOOKUP(AL828,buff!$K:$L,2,FALSE),"")=0,"",IF($AH828=AV$5,VLOOKUP(AL828,buff!$K:$L,2,FALSE),"")),"")</f>
        <v/>
      </c>
      <c r="AW828" s="6" t="str">
        <f>_xlfn.IFNA(IF(IF($AH828=AW$5,VLOOKUP(AM828,buff!$K:$L,2,FALSE),"")=0,"",IF($AH828=AW$5,VLOOKUP(AM828,buff!$K:$L,2,FALSE),"")),"")</f>
        <v/>
      </c>
      <c r="AX828" s="6">
        <f>VLOOKUP(AI828,buff!K:P,6,FALSE)</f>
        <v>0</v>
      </c>
      <c r="AY828">
        <f t="shared" si="227"/>
        <v>0</v>
      </c>
      <c r="AZ828">
        <f t="shared" si="227"/>
        <v>0</v>
      </c>
      <c r="BA828">
        <f t="shared" si="228"/>
        <v>3</v>
      </c>
      <c r="BB828">
        <f t="shared" si="229"/>
        <v>2</v>
      </c>
    </row>
    <row r="829" spans="1:54" x14ac:dyDescent="0.15">
      <c r="A829" t="str">
        <f t="shared" si="218"/>
        <v>岚依主动技能3等级3</v>
      </c>
      <c r="B829" s="8">
        <v>823</v>
      </c>
      <c r="C829" s="8" t="str">
        <f>VLOOKUP(G829,角色!A:B,2,FALSE)</f>
        <v>岚依</v>
      </c>
      <c r="D829" s="8" t="str">
        <f t="shared" si="224"/>
        <v>主动技能3</v>
      </c>
      <c r="E829" s="8">
        <f t="shared" si="219"/>
        <v>3</v>
      </c>
      <c r="F829" s="8">
        <f t="shared" si="220"/>
        <v>3</v>
      </c>
      <c r="G829" s="8">
        <f t="shared" si="221"/>
        <v>14</v>
      </c>
      <c r="H829" s="4" t="s">
        <v>470</v>
      </c>
      <c r="I829" s="24" t="str">
        <f t="shared" si="234"/>
        <v>对敌方后排单体造成125%攻击力（+370）点伤害。并附带流血。</v>
      </c>
      <c r="J829" s="4" t="s">
        <v>305</v>
      </c>
      <c r="K829" s="1" t="s">
        <v>104</v>
      </c>
      <c r="L829" s="4" t="s">
        <v>107</v>
      </c>
      <c r="M829" s="4"/>
      <c r="N829" s="4">
        <v>100</v>
      </c>
      <c r="O829" s="4"/>
      <c r="T829" s="6" t="str">
        <f t="shared" si="222"/>
        <v>1:100:2:0</v>
      </c>
      <c r="U829" s="6" t="str">
        <f t="shared" si="223"/>
        <v/>
      </c>
      <c r="Y829">
        <f t="shared" si="233"/>
        <v>100</v>
      </c>
      <c r="Z829">
        <v>125</v>
      </c>
      <c r="AA829" s="23">
        <v>50</v>
      </c>
      <c r="AB829" s="23">
        <f>INT(VLOOKUP(VLOOKUP($C829,角色技能升级比率表!$B:$C,2,FALSE),角色属性概况!E:F,2,FALSE)*VLOOKUP(E829,角色属性概况!I:M,3,FALSE)*AA829/100)</f>
        <v>370</v>
      </c>
      <c r="AE829">
        <v>0</v>
      </c>
      <c r="AF829" s="23">
        <f t="shared" si="225"/>
        <v>3</v>
      </c>
      <c r="AG829" s="23">
        <f t="shared" si="226"/>
        <v>2</v>
      </c>
      <c r="AH829" t="s">
        <v>118</v>
      </c>
      <c r="AI829" t="s">
        <v>1559</v>
      </c>
      <c r="AN829" s="6" t="str">
        <f>_xlfn.IFNA(IF(IF($AH829=AN$5,VLOOKUP(AI829,buff!$K:$L,2,FALSE),"")=0,"",IF($AH829=AN$5,VLOOKUP(AI829,buff!$K:$L,2,FALSE),"")),"")</f>
        <v>1:100:2:0</v>
      </c>
      <c r="AO829" s="6" t="str">
        <f>_xlfn.IFNA(IF(IF($AH829=AO$5,VLOOKUP(AJ829,buff!$K:$L,2,FALSE),"")=0,"",IF($AH829=AO$5,VLOOKUP(AJ829,buff!$K:$L,2,FALSE),"")),"")</f>
        <v/>
      </c>
      <c r="AP829" s="6" t="str">
        <f>_xlfn.IFNA(IF(IF($AH829=AP$5,VLOOKUP(AK829,buff!$K:$L,2,FALSE),"")=0,"",IF($AH829=AP$5,VLOOKUP(AK829,buff!$K:$L,2,FALSE),"")),"")</f>
        <v/>
      </c>
      <c r="AQ829" s="6" t="str">
        <f>_xlfn.IFNA(IF(IF($AH829=AQ$5,VLOOKUP(AL829,buff!$K:$L,2,FALSE),"")=0,"",IF($AH829=AQ$5,VLOOKUP(AL829,buff!$K:$L,2,FALSE),"")),"")</f>
        <v/>
      </c>
      <c r="AR829" s="6" t="str">
        <f>_xlfn.IFNA(IF(IF($AH829=AR$5,VLOOKUP(AM829,buff!$K:$L,2,FALSE),"")=0,"",IF($AH829=AR$5,VLOOKUP(AM829,buff!$K:$L,2,FALSE),"")),"")</f>
        <v/>
      </c>
      <c r="AS829" s="6" t="str">
        <f>_xlfn.IFNA(IF(IF($AH829=AS$5,VLOOKUP(AI829,buff!$K:$L,2,FALSE),"")=0,"",IF($AH829=AS$5,VLOOKUP(AI829,buff!$K:$L,2,FALSE),"")),"")</f>
        <v/>
      </c>
      <c r="AT829" s="6" t="str">
        <f>_xlfn.IFNA(IF(IF($AH829=AT$5,VLOOKUP(AJ829,buff!$K:$L,2,FALSE),"")=0,"",IF($AH829=AT$5,VLOOKUP(AJ829,buff!$K:$L,2,FALSE),"")),"")</f>
        <v/>
      </c>
      <c r="AU829" s="6" t="str">
        <f>_xlfn.IFNA(IF(IF($AH829=AU$5,VLOOKUP(AK829,buff!$K:$L,2,FALSE),"")=0,"",IF($AH829=AU$5,VLOOKUP(AK829,buff!$K:$L,2,FALSE),"")),"")</f>
        <v/>
      </c>
      <c r="AV829" s="6" t="str">
        <f>_xlfn.IFNA(IF(IF($AH829=AV$5,VLOOKUP(AL829,buff!$K:$L,2,FALSE),"")=0,"",IF($AH829=AV$5,VLOOKUP(AL829,buff!$K:$L,2,FALSE),"")),"")</f>
        <v/>
      </c>
      <c r="AW829" s="6" t="str">
        <f>_xlfn.IFNA(IF(IF($AH829=AW$5,VLOOKUP(AM829,buff!$K:$L,2,FALSE),"")=0,"",IF($AH829=AW$5,VLOOKUP(AM829,buff!$K:$L,2,FALSE),"")),"")</f>
        <v/>
      </c>
      <c r="AX829" s="6">
        <f>VLOOKUP(AI829,buff!K:P,6,FALSE)</f>
        <v>0</v>
      </c>
      <c r="AY829">
        <f t="shared" si="227"/>
        <v>0</v>
      </c>
      <c r="AZ829">
        <f t="shared" si="227"/>
        <v>0</v>
      </c>
      <c r="BA829">
        <f t="shared" si="228"/>
        <v>3</v>
      </c>
      <c r="BB829">
        <f t="shared" si="229"/>
        <v>2</v>
      </c>
    </row>
    <row r="830" spans="1:54" x14ac:dyDescent="0.15">
      <c r="A830" t="str">
        <f t="shared" si="218"/>
        <v>岚依主动技能3等级4</v>
      </c>
      <c r="B830" s="8">
        <v>824</v>
      </c>
      <c r="C830" s="8" t="str">
        <f>VLOOKUP(G830,角色!A:B,2,FALSE)</f>
        <v>岚依</v>
      </c>
      <c r="D830" s="8" t="str">
        <f t="shared" si="224"/>
        <v>主动技能3</v>
      </c>
      <c r="E830" s="8">
        <f t="shared" si="219"/>
        <v>4</v>
      </c>
      <c r="F830" s="8">
        <f t="shared" si="220"/>
        <v>3</v>
      </c>
      <c r="G830" s="8">
        <f t="shared" si="221"/>
        <v>14</v>
      </c>
      <c r="H830" s="4" t="s">
        <v>470</v>
      </c>
      <c r="I830" s="24" t="str">
        <f t="shared" si="234"/>
        <v>对敌方后排单体造成125%攻击力（+459）点伤害。并附带流血。</v>
      </c>
      <c r="J830" s="4" t="s">
        <v>305</v>
      </c>
      <c r="K830" s="1" t="s">
        <v>104</v>
      </c>
      <c r="L830" s="4" t="s">
        <v>107</v>
      </c>
      <c r="M830" s="4"/>
      <c r="N830" s="4">
        <v>100</v>
      </c>
      <c r="O830" s="4"/>
      <c r="T830" s="6" t="str">
        <f t="shared" si="222"/>
        <v>1:100:2:0</v>
      </c>
      <c r="U830" s="6" t="str">
        <f t="shared" si="223"/>
        <v/>
      </c>
      <c r="Y830">
        <f t="shared" si="233"/>
        <v>100</v>
      </c>
      <c r="Z830">
        <v>125</v>
      </c>
      <c r="AA830" s="23">
        <v>50</v>
      </c>
      <c r="AB830" s="23">
        <f>INT(VLOOKUP(VLOOKUP($C830,角色技能升级比率表!$B:$C,2,FALSE),角色属性概况!E:F,2,FALSE)*VLOOKUP(E830,角色属性概况!I:M,3,FALSE)*AA830/100)</f>
        <v>459</v>
      </c>
      <c r="AE830">
        <v>0</v>
      </c>
      <c r="AF830" s="23">
        <f t="shared" si="225"/>
        <v>3</v>
      </c>
      <c r="AG830" s="23">
        <f t="shared" si="226"/>
        <v>2</v>
      </c>
      <c r="AH830" t="s">
        <v>118</v>
      </c>
      <c r="AI830" t="s">
        <v>1559</v>
      </c>
      <c r="AN830" s="6" t="str">
        <f>_xlfn.IFNA(IF(IF($AH830=AN$5,VLOOKUP(AI830,buff!$K:$L,2,FALSE),"")=0,"",IF($AH830=AN$5,VLOOKUP(AI830,buff!$K:$L,2,FALSE),"")),"")</f>
        <v>1:100:2:0</v>
      </c>
      <c r="AO830" s="6" t="str">
        <f>_xlfn.IFNA(IF(IF($AH830=AO$5,VLOOKUP(AJ830,buff!$K:$L,2,FALSE),"")=0,"",IF($AH830=AO$5,VLOOKUP(AJ830,buff!$K:$L,2,FALSE),"")),"")</f>
        <v/>
      </c>
      <c r="AP830" s="6" t="str">
        <f>_xlfn.IFNA(IF(IF($AH830=AP$5,VLOOKUP(AK830,buff!$K:$L,2,FALSE),"")=0,"",IF($AH830=AP$5,VLOOKUP(AK830,buff!$K:$L,2,FALSE),"")),"")</f>
        <v/>
      </c>
      <c r="AQ830" s="6" t="str">
        <f>_xlfn.IFNA(IF(IF($AH830=AQ$5,VLOOKUP(AL830,buff!$K:$L,2,FALSE),"")=0,"",IF($AH830=AQ$5,VLOOKUP(AL830,buff!$K:$L,2,FALSE),"")),"")</f>
        <v/>
      </c>
      <c r="AR830" s="6" t="str">
        <f>_xlfn.IFNA(IF(IF($AH830=AR$5,VLOOKUP(AM830,buff!$K:$L,2,FALSE),"")=0,"",IF($AH830=AR$5,VLOOKUP(AM830,buff!$K:$L,2,FALSE),"")),"")</f>
        <v/>
      </c>
      <c r="AS830" s="6" t="str">
        <f>_xlfn.IFNA(IF(IF($AH830=AS$5,VLOOKUP(AI830,buff!$K:$L,2,FALSE),"")=0,"",IF($AH830=AS$5,VLOOKUP(AI830,buff!$K:$L,2,FALSE),"")),"")</f>
        <v/>
      </c>
      <c r="AT830" s="6" t="str">
        <f>_xlfn.IFNA(IF(IF($AH830=AT$5,VLOOKUP(AJ830,buff!$K:$L,2,FALSE),"")=0,"",IF($AH830=AT$5,VLOOKUP(AJ830,buff!$K:$L,2,FALSE),"")),"")</f>
        <v/>
      </c>
      <c r="AU830" s="6" t="str">
        <f>_xlfn.IFNA(IF(IF($AH830=AU$5,VLOOKUP(AK830,buff!$K:$L,2,FALSE),"")=0,"",IF($AH830=AU$5,VLOOKUP(AK830,buff!$K:$L,2,FALSE),"")),"")</f>
        <v/>
      </c>
      <c r="AV830" s="6" t="str">
        <f>_xlfn.IFNA(IF(IF($AH830=AV$5,VLOOKUP(AL830,buff!$K:$L,2,FALSE),"")=0,"",IF($AH830=AV$5,VLOOKUP(AL830,buff!$K:$L,2,FALSE),"")),"")</f>
        <v/>
      </c>
      <c r="AW830" s="6" t="str">
        <f>_xlfn.IFNA(IF(IF($AH830=AW$5,VLOOKUP(AM830,buff!$K:$L,2,FALSE),"")=0,"",IF($AH830=AW$5,VLOOKUP(AM830,buff!$K:$L,2,FALSE),"")),"")</f>
        <v/>
      </c>
      <c r="AX830" s="6">
        <f>VLOOKUP(AI830,buff!K:P,6,FALSE)</f>
        <v>0</v>
      </c>
      <c r="AY830">
        <f t="shared" si="227"/>
        <v>0</v>
      </c>
      <c r="AZ830">
        <f t="shared" si="227"/>
        <v>0</v>
      </c>
      <c r="BA830">
        <f t="shared" si="228"/>
        <v>3</v>
      </c>
      <c r="BB830">
        <f t="shared" si="229"/>
        <v>2</v>
      </c>
    </row>
    <row r="831" spans="1:54" x14ac:dyDescent="0.15">
      <c r="A831" t="str">
        <f t="shared" si="218"/>
        <v>岚依主动技能3等级5</v>
      </c>
      <c r="B831" s="8">
        <v>825</v>
      </c>
      <c r="C831" s="8" t="str">
        <f>VLOOKUP(G831,角色!A:B,2,FALSE)</f>
        <v>岚依</v>
      </c>
      <c r="D831" s="8" t="str">
        <f t="shared" si="224"/>
        <v>主动技能3</v>
      </c>
      <c r="E831" s="8">
        <f t="shared" si="219"/>
        <v>5</v>
      </c>
      <c r="F831" s="8">
        <f t="shared" si="220"/>
        <v>3</v>
      </c>
      <c r="G831" s="8">
        <f t="shared" si="221"/>
        <v>14</v>
      </c>
      <c r="H831" s="4" t="s">
        <v>470</v>
      </c>
      <c r="I831" s="24" t="str">
        <f t="shared" si="234"/>
        <v>对敌方后排单体造成125%攻击力（+565）点伤害。并附带流血。</v>
      </c>
      <c r="J831" s="4" t="s">
        <v>305</v>
      </c>
      <c r="K831" s="1" t="s">
        <v>104</v>
      </c>
      <c r="L831" s="4" t="s">
        <v>107</v>
      </c>
      <c r="M831" s="4"/>
      <c r="N831" s="4">
        <v>100</v>
      </c>
      <c r="O831" s="4"/>
      <c r="T831" s="6" t="str">
        <f t="shared" si="222"/>
        <v>1:100:2:0</v>
      </c>
      <c r="U831" s="6" t="str">
        <f t="shared" si="223"/>
        <v/>
      </c>
      <c r="Y831">
        <f t="shared" si="233"/>
        <v>100</v>
      </c>
      <c r="Z831">
        <v>125</v>
      </c>
      <c r="AA831" s="23">
        <v>50</v>
      </c>
      <c r="AB831" s="23">
        <f>INT(VLOOKUP(VLOOKUP($C831,角色技能升级比率表!$B:$C,2,FALSE),角色属性概况!E:F,2,FALSE)*VLOOKUP(E831,角色属性概况!I:M,3,FALSE)*AA831/100)</f>
        <v>565</v>
      </c>
      <c r="AE831">
        <v>0</v>
      </c>
      <c r="AF831" s="23">
        <f t="shared" si="225"/>
        <v>3</v>
      </c>
      <c r="AG831" s="23">
        <f t="shared" si="226"/>
        <v>2</v>
      </c>
      <c r="AH831" t="s">
        <v>118</v>
      </c>
      <c r="AI831" t="s">
        <v>1559</v>
      </c>
      <c r="AN831" s="6" t="str">
        <f>_xlfn.IFNA(IF(IF($AH831=AN$5,VLOOKUP(AI831,buff!$K:$L,2,FALSE),"")=0,"",IF($AH831=AN$5,VLOOKUP(AI831,buff!$K:$L,2,FALSE),"")),"")</f>
        <v>1:100:2:0</v>
      </c>
      <c r="AO831" s="6" t="str">
        <f>_xlfn.IFNA(IF(IF($AH831=AO$5,VLOOKUP(AJ831,buff!$K:$L,2,FALSE),"")=0,"",IF($AH831=AO$5,VLOOKUP(AJ831,buff!$K:$L,2,FALSE),"")),"")</f>
        <v/>
      </c>
      <c r="AP831" s="6" t="str">
        <f>_xlfn.IFNA(IF(IF($AH831=AP$5,VLOOKUP(AK831,buff!$K:$L,2,FALSE),"")=0,"",IF($AH831=AP$5,VLOOKUP(AK831,buff!$K:$L,2,FALSE),"")),"")</f>
        <v/>
      </c>
      <c r="AQ831" s="6" t="str">
        <f>_xlfn.IFNA(IF(IF($AH831=AQ$5,VLOOKUP(AL831,buff!$K:$L,2,FALSE),"")=0,"",IF($AH831=AQ$5,VLOOKUP(AL831,buff!$K:$L,2,FALSE),"")),"")</f>
        <v/>
      </c>
      <c r="AR831" s="6" t="str">
        <f>_xlfn.IFNA(IF(IF($AH831=AR$5,VLOOKUP(AM831,buff!$K:$L,2,FALSE),"")=0,"",IF($AH831=AR$5,VLOOKUP(AM831,buff!$K:$L,2,FALSE),"")),"")</f>
        <v/>
      </c>
      <c r="AS831" s="6" t="str">
        <f>_xlfn.IFNA(IF(IF($AH831=AS$5,VLOOKUP(AI831,buff!$K:$L,2,FALSE),"")=0,"",IF($AH831=AS$5,VLOOKUP(AI831,buff!$K:$L,2,FALSE),"")),"")</f>
        <v/>
      </c>
      <c r="AT831" s="6" t="str">
        <f>_xlfn.IFNA(IF(IF($AH831=AT$5,VLOOKUP(AJ831,buff!$K:$L,2,FALSE),"")=0,"",IF($AH831=AT$5,VLOOKUP(AJ831,buff!$K:$L,2,FALSE),"")),"")</f>
        <v/>
      </c>
      <c r="AU831" s="6" t="str">
        <f>_xlfn.IFNA(IF(IF($AH831=AU$5,VLOOKUP(AK831,buff!$K:$L,2,FALSE),"")=0,"",IF($AH831=AU$5,VLOOKUP(AK831,buff!$K:$L,2,FALSE),"")),"")</f>
        <v/>
      </c>
      <c r="AV831" s="6" t="str">
        <f>_xlfn.IFNA(IF(IF($AH831=AV$5,VLOOKUP(AL831,buff!$K:$L,2,FALSE),"")=0,"",IF($AH831=AV$5,VLOOKUP(AL831,buff!$K:$L,2,FALSE),"")),"")</f>
        <v/>
      </c>
      <c r="AW831" s="6" t="str">
        <f>_xlfn.IFNA(IF(IF($AH831=AW$5,VLOOKUP(AM831,buff!$K:$L,2,FALSE),"")=0,"",IF($AH831=AW$5,VLOOKUP(AM831,buff!$K:$L,2,FALSE),"")),"")</f>
        <v/>
      </c>
      <c r="AX831" s="6">
        <f>VLOOKUP(AI831,buff!K:P,6,FALSE)</f>
        <v>0</v>
      </c>
      <c r="AY831">
        <f t="shared" si="227"/>
        <v>0</v>
      </c>
      <c r="AZ831">
        <f t="shared" si="227"/>
        <v>0</v>
      </c>
      <c r="BA831">
        <f t="shared" si="228"/>
        <v>3</v>
      </c>
      <c r="BB831">
        <f t="shared" si="229"/>
        <v>2</v>
      </c>
    </row>
    <row r="832" spans="1:54" x14ac:dyDescent="0.15">
      <c r="A832" t="str">
        <f t="shared" si="218"/>
        <v>岚依主动技能3等级6</v>
      </c>
      <c r="B832" s="8">
        <v>826</v>
      </c>
      <c r="C832" s="8" t="str">
        <f>VLOOKUP(G832,角色!A:B,2,FALSE)</f>
        <v>岚依</v>
      </c>
      <c r="D832" s="8" t="str">
        <f t="shared" si="224"/>
        <v>主动技能3</v>
      </c>
      <c r="E832" s="8">
        <f t="shared" si="219"/>
        <v>6</v>
      </c>
      <c r="F832" s="8">
        <f t="shared" si="220"/>
        <v>3</v>
      </c>
      <c r="G832" s="8">
        <f t="shared" si="221"/>
        <v>14</v>
      </c>
      <c r="H832" s="4" t="s">
        <v>470</v>
      </c>
      <c r="I832" s="24" t="str">
        <f t="shared" si="234"/>
        <v>对敌方后排单体造成125%攻击力（+696）点伤害。并附带流血。</v>
      </c>
      <c r="J832" s="4" t="s">
        <v>305</v>
      </c>
      <c r="K832" s="1" t="s">
        <v>104</v>
      </c>
      <c r="L832" s="4" t="s">
        <v>107</v>
      </c>
      <c r="M832" s="4"/>
      <c r="N832" s="4">
        <v>100</v>
      </c>
      <c r="O832" s="4"/>
      <c r="T832" s="6" t="str">
        <f t="shared" si="222"/>
        <v>1:100:2:0</v>
      </c>
      <c r="U832" s="6" t="str">
        <f t="shared" si="223"/>
        <v/>
      </c>
      <c r="Y832">
        <f t="shared" si="233"/>
        <v>100</v>
      </c>
      <c r="Z832">
        <v>125</v>
      </c>
      <c r="AA832" s="23">
        <v>50</v>
      </c>
      <c r="AB832" s="23">
        <f>INT(VLOOKUP(VLOOKUP($C832,角色技能升级比率表!$B:$C,2,FALSE),角色属性概况!E:F,2,FALSE)*VLOOKUP(E832,角色属性概况!I:M,3,FALSE)*AA832/100)</f>
        <v>696</v>
      </c>
      <c r="AE832">
        <v>0</v>
      </c>
      <c r="AF832" s="23">
        <f t="shared" si="225"/>
        <v>3</v>
      </c>
      <c r="AG832" s="23">
        <f t="shared" si="226"/>
        <v>2</v>
      </c>
      <c r="AH832" t="s">
        <v>118</v>
      </c>
      <c r="AI832" t="s">
        <v>1559</v>
      </c>
      <c r="AN832" s="6" t="str">
        <f>_xlfn.IFNA(IF(IF($AH832=AN$5,VLOOKUP(AI832,buff!$K:$L,2,FALSE),"")=0,"",IF($AH832=AN$5,VLOOKUP(AI832,buff!$K:$L,2,FALSE),"")),"")</f>
        <v>1:100:2:0</v>
      </c>
      <c r="AO832" s="6" t="str">
        <f>_xlfn.IFNA(IF(IF($AH832=AO$5,VLOOKUP(AJ832,buff!$K:$L,2,FALSE),"")=0,"",IF($AH832=AO$5,VLOOKUP(AJ832,buff!$K:$L,2,FALSE),"")),"")</f>
        <v/>
      </c>
      <c r="AP832" s="6" t="str">
        <f>_xlfn.IFNA(IF(IF($AH832=AP$5,VLOOKUP(AK832,buff!$K:$L,2,FALSE),"")=0,"",IF($AH832=AP$5,VLOOKUP(AK832,buff!$K:$L,2,FALSE),"")),"")</f>
        <v/>
      </c>
      <c r="AQ832" s="6" t="str">
        <f>_xlfn.IFNA(IF(IF($AH832=AQ$5,VLOOKUP(AL832,buff!$K:$L,2,FALSE),"")=0,"",IF($AH832=AQ$5,VLOOKUP(AL832,buff!$K:$L,2,FALSE),"")),"")</f>
        <v/>
      </c>
      <c r="AR832" s="6" t="str">
        <f>_xlfn.IFNA(IF(IF($AH832=AR$5,VLOOKUP(AM832,buff!$K:$L,2,FALSE),"")=0,"",IF($AH832=AR$5,VLOOKUP(AM832,buff!$K:$L,2,FALSE),"")),"")</f>
        <v/>
      </c>
      <c r="AS832" s="6" t="str">
        <f>_xlfn.IFNA(IF(IF($AH832=AS$5,VLOOKUP(AI832,buff!$K:$L,2,FALSE),"")=0,"",IF($AH832=AS$5,VLOOKUP(AI832,buff!$K:$L,2,FALSE),"")),"")</f>
        <v/>
      </c>
      <c r="AT832" s="6" t="str">
        <f>_xlfn.IFNA(IF(IF($AH832=AT$5,VLOOKUP(AJ832,buff!$K:$L,2,FALSE),"")=0,"",IF($AH832=AT$5,VLOOKUP(AJ832,buff!$K:$L,2,FALSE),"")),"")</f>
        <v/>
      </c>
      <c r="AU832" s="6" t="str">
        <f>_xlfn.IFNA(IF(IF($AH832=AU$5,VLOOKUP(AK832,buff!$K:$L,2,FALSE),"")=0,"",IF($AH832=AU$5,VLOOKUP(AK832,buff!$K:$L,2,FALSE),"")),"")</f>
        <v/>
      </c>
      <c r="AV832" s="6" t="str">
        <f>_xlfn.IFNA(IF(IF($AH832=AV$5,VLOOKUP(AL832,buff!$K:$L,2,FALSE),"")=0,"",IF($AH832=AV$5,VLOOKUP(AL832,buff!$K:$L,2,FALSE),"")),"")</f>
        <v/>
      </c>
      <c r="AW832" s="6" t="str">
        <f>_xlfn.IFNA(IF(IF($AH832=AW$5,VLOOKUP(AM832,buff!$K:$L,2,FALSE),"")=0,"",IF($AH832=AW$5,VLOOKUP(AM832,buff!$K:$L,2,FALSE),"")),"")</f>
        <v/>
      </c>
      <c r="AX832" s="6">
        <f>VLOOKUP(AI832,buff!K:P,6,FALSE)</f>
        <v>0</v>
      </c>
      <c r="AY832">
        <f t="shared" si="227"/>
        <v>0</v>
      </c>
      <c r="AZ832">
        <f t="shared" si="227"/>
        <v>0</v>
      </c>
      <c r="BA832">
        <f t="shared" si="228"/>
        <v>3</v>
      </c>
      <c r="BB832">
        <f t="shared" si="229"/>
        <v>2</v>
      </c>
    </row>
    <row r="833" spans="1:54" x14ac:dyDescent="0.15">
      <c r="A833" t="str">
        <f t="shared" si="218"/>
        <v>岚依主动技能3等级7</v>
      </c>
      <c r="B833" s="8">
        <v>827</v>
      </c>
      <c r="C833" s="8" t="str">
        <f>VLOOKUP(G833,角色!A:B,2,FALSE)</f>
        <v>岚依</v>
      </c>
      <c r="D833" s="8" t="str">
        <f t="shared" si="224"/>
        <v>主动技能3</v>
      </c>
      <c r="E833" s="8">
        <f t="shared" si="219"/>
        <v>7</v>
      </c>
      <c r="F833" s="8">
        <f t="shared" si="220"/>
        <v>3</v>
      </c>
      <c r="G833" s="8">
        <f t="shared" si="221"/>
        <v>14</v>
      </c>
      <c r="H833" s="4" t="s">
        <v>470</v>
      </c>
      <c r="I833" s="24" t="str">
        <f t="shared" si="234"/>
        <v>对敌方后排单体造成125%攻击力（+857）点伤害。并附带流血。</v>
      </c>
      <c r="J833" s="4" t="s">
        <v>305</v>
      </c>
      <c r="K833" s="1" t="s">
        <v>104</v>
      </c>
      <c r="L833" s="4" t="s">
        <v>107</v>
      </c>
      <c r="M833" s="4"/>
      <c r="N833" s="4">
        <v>100</v>
      </c>
      <c r="O833" s="4"/>
      <c r="T833" s="6" t="str">
        <f t="shared" si="222"/>
        <v>1:100:2:0</v>
      </c>
      <c r="U833" s="6" t="str">
        <f t="shared" si="223"/>
        <v/>
      </c>
      <c r="Y833">
        <f t="shared" si="233"/>
        <v>100</v>
      </c>
      <c r="Z833">
        <v>125</v>
      </c>
      <c r="AA833" s="23">
        <v>50</v>
      </c>
      <c r="AB833" s="23">
        <f>INT(VLOOKUP(VLOOKUP($C833,角色技能升级比率表!$B:$C,2,FALSE),角色属性概况!E:F,2,FALSE)*VLOOKUP(E833,角色属性概况!I:M,3,FALSE)*AA833/100)</f>
        <v>857</v>
      </c>
      <c r="AE833">
        <v>0</v>
      </c>
      <c r="AF833" s="23">
        <f t="shared" si="225"/>
        <v>3</v>
      </c>
      <c r="AG833" s="23">
        <f t="shared" si="226"/>
        <v>2</v>
      </c>
      <c r="AH833" t="s">
        <v>118</v>
      </c>
      <c r="AI833" t="s">
        <v>1559</v>
      </c>
      <c r="AN833" s="6" t="str">
        <f>_xlfn.IFNA(IF(IF($AH833=AN$5,VLOOKUP(AI833,buff!$K:$L,2,FALSE),"")=0,"",IF($AH833=AN$5,VLOOKUP(AI833,buff!$K:$L,2,FALSE),"")),"")</f>
        <v>1:100:2:0</v>
      </c>
      <c r="AO833" s="6" t="str">
        <f>_xlfn.IFNA(IF(IF($AH833=AO$5,VLOOKUP(AJ833,buff!$K:$L,2,FALSE),"")=0,"",IF($AH833=AO$5,VLOOKUP(AJ833,buff!$K:$L,2,FALSE),"")),"")</f>
        <v/>
      </c>
      <c r="AP833" s="6" t="str">
        <f>_xlfn.IFNA(IF(IF($AH833=AP$5,VLOOKUP(AK833,buff!$K:$L,2,FALSE),"")=0,"",IF($AH833=AP$5,VLOOKUP(AK833,buff!$K:$L,2,FALSE),"")),"")</f>
        <v/>
      </c>
      <c r="AQ833" s="6" t="str">
        <f>_xlfn.IFNA(IF(IF($AH833=AQ$5,VLOOKUP(AL833,buff!$K:$L,2,FALSE),"")=0,"",IF($AH833=AQ$5,VLOOKUP(AL833,buff!$K:$L,2,FALSE),"")),"")</f>
        <v/>
      </c>
      <c r="AR833" s="6" t="str">
        <f>_xlfn.IFNA(IF(IF($AH833=AR$5,VLOOKUP(AM833,buff!$K:$L,2,FALSE),"")=0,"",IF($AH833=AR$5,VLOOKUP(AM833,buff!$K:$L,2,FALSE),"")),"")</f>
        <v/>
      </c>
      <c r="AS833" s="6" t="str">
        <f>_xlfn.IFNA(IF(IF($AH833=AS$5,VLOOKUP(AI833,buff!$K:$L,2,FALSE),"")=0,"",IF($AH833=AS$5,VLOOKUP(AI833,buff!$K:$L,2,FALSE),"")),"")</f>
        <v/>
      </c>
      <c r="AT833" s="6" t="str">
        <f>_xlfn.IFNA(IF(IF($AH833=AT$5,VLOOKUP(AJ833,buff!$K:$L,2,FALSE),"")=0,"",IF($AH833=AT$5,VLOOKUP(AJ833,buff!$K:$L,2,FALSE),"")),"")</f>
        <v/>
      </c>
      <c r="AU833" s="6" t="str">
        <f>_xlfn.IFNA(IF(IF($AH833=AU$5,VLOOKUP(AK833,buff!$K:$L,2,FALSE),"")=0,"",IF($AH833=AU$5,VLOOKUP(AK833,buff!$K:$L,2,FALSE),"")),"")</f>
        <v/>
      </c>
      <c r="AV833" s="6" t="str">
        <f>_xlfn.IFNA(IF(IF($AH833=AV$5,VLOOKUP(AL833,buff!$K:$L,2,FALSE),"")=0,"",IF($AH833=AV$5,VLOOKUP(AL833,buff!$K:$L,2,FALSE),"")),"")</f>
        <v/>
      </c>
      <c r="AW833" s="6" t="str">
        <f>_xlfn.IFNA(IF(IF($AH833=AW$5,VLOOKUP(AM833,buff!$K:$L,2,FALSE),"")=0,"",IF($AH833=AW$5,VLOOKUP(AM833,buff!$K:$L,2,FALSE),"")),"")</f>
        <v/>
      </c>
      <c r="AX833" s="6">
        <f>VLOOKUP(AI833,buff!K:P,6,FALSE)</f>
        <v>0</v>
      </c>
      <c r="AY833">
        <f t="shared" si="227"/>
        <v>0</v>
      </c>
      <c r="AZ833">
        <f t="shared" si="227"/>
        <v>0</v>
      </c>
      <c r="BA833">
        <f t="shared" si="228"/>
        <v>3</v>
      </c>
      <c r="BB833">
        <f t="shared" si="229"/>
        <v>2</v>
      </c>
    </row>
    <row r="834" spans="1:54" x14ac:dyDescent="0.15">
      <c r="A834" t="str">
        <f t="shared" si="218"/>
        <v>岚依主动技能3等级8</v>
      </c>
      <c r="B834" s="8">
        <v>828</v>
      </c>
      <c r="C834" s="8" t="str">
        <f>VLOOKUP(G834,角色!A:B,2,FALSE)</f>
        <v>岚依</v>
      </c>
      <c r="D834" s="8" t="str">
        <f t="shared" si="224"/>
        <v>主动技能3</v>
      </c>
      <c r="E834" s="8">
        <f t="shared" si="219"/>
        <v>8</v>
      </c>
      <c r="F834" s="8">
        <f t="shared" si="220"/>
        <v>3</v>
      </c>
      <c r="G834" s="8">
        <f t="shared" si="221"/>
        <v>14</v>
      </c>
      <c r="H834" s="4" t="s">
        <v>470</v>
      </c>
      <c r="I834" s="24" t="str">
        <f t="shared" si="234"/>
        <v>对敌方后排单体造成125%攻击力（+1056）点伤害。并附带流血。</v>
      </c>
      <c r="J834" s="4" t="s">
        <v>305</v>
      </c>
      <c r="K834" s="1" t="s">
        <v>104</v>
      </c>
      <c r="L834" s="4" t="s">
        <v>107</v>
      </c>
      <c r="M834" s="4"/>
      <c r="N834" s="4">
        <v>100</v>
      </c>
      <c r="O834" s="4"/>
      <c r="T834" s="6" t="str">
        <f t="shared" si="222"/>
        <v>1:100:2:0</v>
      </c>
      <c r="U834" s="6" t="str">
        <f t="shared" si="223"/>
        <v/>
      </c>
      <c r="Y834">
        <f t="shared" si="233"/>
        <v>100</v>
      </c>
      <c r="Z834">
        <v>125</v>
      </c>
      <c r="AA834" s="23">
        <v>50</v>
      </c>
      <c r="AB834" s="23">
        <f>INT(VLOOKUP(VLOOKUP($C834,角色技能升级比率表!$B:$C,2,FALSE),角色属性概况!E:F,2,FALSE)*VLOOKUP(E834,角色属性概况!I:M,3,FALSE)*AA834/100)</f>
        <v>1056</v>
      </c>
      <c r="AE834">
        <v>0</v>
      </c>
      <c r="AF834" s="23">
        <f t="shared" si="225"/>
        <v>3</v>
      </c>
      <c r="AG834" s="23">
        <f t="shared" si="226"/>
        <v>2</v>
      </c>
      <c r="AH834" t="s">
        <v>118</v>
      </c>
      <c r="AI834" t="s">
        <v>1559</v>
      </c>
      <c r="AN834" s="6" t="str">
        <f>_xlfn.IFNA(IF(IF($AH834=AN$5,VLOOKUP(AI834,buff!$K:$L,2,FALSE),"")=0,"",IF($AH834=AN$5,VLOOKUP(AI834,buff!$K:$L,2,FALSE),"")),"")</f>
        <v>1:100:2:0</v>
      </c>
      <c r="AO834" s="6" t="str">
        <f>_xlfn.IFNA(IF(IF($AH834=AO$5,VLOOKUP(AJ834,buff!$K:$L,2,FALSE),"")=0,"",IF($AH834=AO$5,VLOOKUP(AJ834,buff!$K:$L,2,FALSE),"")),"")</f>
        <v/>
      </c>
      <c r="AP834" s="6" t="str">
        <f>_xlfn.IFNA(IF(IF($AH834=AP$5,VLOOKUP(AK834,buff!$K:$L,2,FALSE),"")=0,"",IF($AH834=AP$5,VLOOKUP(AK834,buff!$K:$L,2,FALSE),"")),"")</f>
        <v/>
      </c>
      <c r="AQ834" s="6" t="str">
        <f>_xlfn.IFNA(IF(IF($AH834=AQ$5,VLOOKUP(AL834,buff!$K:$L,2,FALSE),"")=0,"",IF($AH834=AQ$5,VLOOKUP(AL834,buff!$K:$L,2,FALSE),"")),"")</f>
        <v/>
      </c>
      <c r="AR834" s="6" t="str">
        <f>_xlfn.IFNA(IF(IF($AH834=AR$5,VLOOKUP(AM834,buff!$K:$L,2,FALSE),"")=0,"",IF($AH834=AR$5,VLOOKUP(AM834,buff!$K:$L,2,FALSE),"")),"")</f>
        <v/>
      </c>
      <c r="AS834" s="6" t="str">
        <f>_xlfn.IFNA(IF(IF($AH834=AS$5,VLOOKUP(AI834,buff!$K:$L,2,FALSE),"")=0,"",IF($AH834=AS$5,VLOOKUP(AI834,buff!$K:$L,2,FALSE),"")),"")</f>
        <v/>
      </c>
      <c r="AT834" s="6" t="str">
        <f>_xlfn.IFNA(IF(IF($AH834=AT$5,VLOOKUP(AJ834,buff!$K:$L,2,FALSE),"")=0,"",IF($AH834=AT$5,VLOOKUP(AJ834,buff!$K:$L,2,FALSE),"")),"")</f>
        <v/>
      </c>
      <c r="AU834" s="6" t="str">
        <f>_xlfn.IFNA(IF(IF($AH834=AU$5,VLOOKUP(AK834,buff!$K:$L,2,FALSE),"")=0,"",IF($AH834=AU$5,VLOOKUP(AK834,buff!$K:$L,2,FALSE),"")),"")</f>
        <v/>
      </c>
      <c r="AV834" s="6" t="str">
        <f>_xlfn.IFNA(IF(IF($AH834=AV$5,VLOOKUP(AL834,buff!$K:$L,2,FALSE),"")=0,"",IF($AH834=AV$5,VLOOKUP(AL834,buff!$K:$L,2,FALSE),"")),"")</f>
        <v/>
      </c>
      <c r="AW834" s="6" t="str">
        <f>_xlfn.IFNA(IF(IF($AH834=AW$5,VLOOKUP(AM834,buff!$K:$L,2,FALSE),"")=0,"",IF($AH834=AW$5,VLOOKUP(AM834,buff!$K:$L,2,FALSE),"")),"")</f>
        <v/>
      </c>
      <c r="AX834" s="6">
        <f>VLOOKUP(AI834,buff!K:P,6,FALSE)</f>
        <v>0</v>
      </c>
      <c r="AY834">
        <f t="shared" si="227"/>
        <v>0</v>
      </c>
      <c r="AZ834">
        <f t="shared" si="227"/>
        <v>0</v>
      </c>
      <c r="BA834">
        <f t="shared" si="228"/>
        <v>3</v>
      </c>
      <c r="BB834">
        <f t="shared" si="229"/>
        <v>2</v>
      </c>
    </row>
    <row r="835" spans="1:54" x14ac:dyDescent="0.15">
      <c r="A835" t="str">
        <f t="shared" si="218"/>
        <v>岚依主动技能3等级9</v>
      </c>
      <c r="B835" s="8">
        <v>829</v>
      </c>
      <c r="C835" s="8" t="str">
        <f>VLOOKUP(G835,角色!A:B,2,FALSE)</f>
        <v>岚依</v>
      </c>
      <c r="D835" s="8" t="str">
        <f t="shared" si="224"/>
        <v>主动技能3</v>
      </c>
      <c r="E835" s="8">
        <f t="shared" si="219"/>
        <v>9</v>
      </c>
      <c r="F835" s="8">
        <f t="shared" si="220"/>
        <v>3</v>
      </c>
      <c r="G835" s="8">
        <f t="shared" si="221"/>
        <v>14</v>
      </c>
      <c r="H835" s="4" t="s">
        <v>470</v>
      </c>
      <c r="I835" s="24" t="str">
        <f t="shared" si="234"/>
        <v>对敌方后排单体造成125%攻击力（+1300）点伤害。并附带流血。</v>
      </c>
      <c r="J835" s="4" t="s">
        <v>305</v>
      </c>
      <c r="K835" s="1" t="s">
        <v>104</v>
      </c>
      <c r="L835" s="4" t="s">
        <v>107</v>
      </c>
      <c r="M835" s="4"/>
      <c r="N835" s="4">
        <v>100</v>
      </c>
      <c r="O835" s="4"/>
      <c r="T835" s="6" t="str">
        <f t="shared" si="222"/>
        <v>1:100:2:0</v>
      </c>
      <c r="U835" s="6" t="str">
        <f t="shared" si="223"/>
        <v/>
      </c>
      <c r="Y835">
        <f t="shared" si="233"/>
        <v>100</v>
      </c>
      <c r="Z835">
        <v>125</v>
      </c>
      <c r="AA835" s="23">
        <v>50</v>
      </c>
      <c r="AB835" s="23">
        <f>INT(VLOOKUP(VLOOKUP($C835,角色技能升级比率表!$B:$C,2,FALSE),角色属性概况!E:F,2,FALSE)*VLOOKUP(E835,角色属性概况!I:M,3,FALSE)*AA835/100)</f>
        <v>1300</v>
      </c>
      <c r="AE835">
        <v>0</v>
      </c>
      <c r="AF835" s="23">
        <f t="shared" si="225"/>
        <v>3</v>
      </c>
      <c r="AG835" s="23">
        <f t="shared" si="226"/>
        <v>2</v>
      </c>
      <c r="AH835" t="s">
        <v>118</v>
      </c>
      <c r="AI835" t="s">
        <v>1559</v>
      </c>
      <c r="AN835" s="6" t="str">
        <f>_xlfn.IFNA(IF(IF($AH835=AN$5,VLOOKUP(AI835,buff!$K:$L,2,FALSE),"")=0,"",IF($AH835=AN$5,VLOOKUP(AI835,buff!$K:$L,2,FALSE),"")),"")</f>
        <v>1:100:2:0</v>
      </c>
      <c r="AO835" s="6" t="str">
        <f>_xlfn.IFNA(IF(IF($AH835=AO$5,VLOOKUP(AJ835,buff!$K:$L,2,FALSE),"")=0,"",IF($AH835=AO$5,VLOOKUP(AJ835,buff!$K:$L,2,FALSE),"")),"")</f>
        <v/>
      </c>
      <c r="AP835" s="6" t="str">
        <f>_xlfn.IFNA(IF(IF($AH835=AP$5,VLOOKUP(AK835,buff!$K:$L,2,FALSE),"")=0,"",IF($AH835=AP$5,VLOOKUP(AK835,buff!$K:$L,2,FALSE),"")),"")</f>
        <v/>
      </c>
      <c r="AQ835" s="6" t="str">
        <f>_xlfn.IFNA(IF(IF($AH835=AQ$5,VLOOKUP(AL835,buff!$K:$L,2,FALSE),"")=0,"",IF($AH835=AQ$5,VLOOKUP(AL835,buff!$K:$L,2,FALSE),"")),"")</f>
        <v/>
      </c>
      <c r="AR835" s="6" t="str">
        <f>_xlfn.IFNA(IF(IF($AH835=AR$5,VLOOKUP(AM835,buff!$K:$L,2,FALSE),"")=0,"",IF($AH835=AR$5,VLOOKUP(AM835,buff!$K:$L,2,FALSE),"")),"")</f>
        <v/>
      </c>
      <c r="AS835" s="6" t="str">
        <f>_xlfn.IFNA(IF(IF($AH835=AS$5,VLOOKUP(AI835,buff!$K:$L,2,FALSE),"")=0,"",IF($AH835=AS$5,VLOOKUP(AI835,buff!$K:$L,2,FALSE),"")),"")</f>
        <v/>
      </c>
      <c r="AT835" s="6" t="str">
        <f>_xlfn.IFNA(IF(IF($AH835=AT$5,VLOOKUP(AJ835,buff!$K:$L,2,FALSE),"")=0,"",IF($AH835=AT$5,VLOOKUP(AJ835,buff!$K:$L,2,FALSE),"")),"")</f>
        <v/>
      </c>
      <c r="AU835" s="6" t="str">
        <f>_xlfn.IFNA(IF(IF($AH835=AU$5,VLOOKUP(AK835,buff!$K:$L,2,FALSE),"")=0,"",IF($AH835=AU$5,VLOOKUP(AK835,buff!$K:$L,2,FALSE),"")),"")</f>
        <v/>
      </c>
      <c r="AV835" s="6" t="str">
        <f>_xlfn.IFNA(IF(IF($AH835=AV$5,VLOOKUP(AL835,buff!$K:$L,2,FALSE),"")=0,"",IF($AH835=AV$5,VLOOKUP(AL835,buff!$K:$L,2,FALSE),"")),"")</f>
        <v/>
      </c>
      <c r="AW835" s="6" t="str">
        <f>_xlfn.IFNA(IF(IF($AH835=AW$5,VLOOKUP(AM835,buff!$K:$L,2,FALSE),"")=0,"",IF($AH835=AW$5,VLOOKUP(AM835,buff!$K:$L,2,FALSE),"")),"")</f>
        <v/>
      </c>
      <c r="AX835" s="6">
        <f>VLOOKUP(AI835,buff!K:P,6,FALSE)</f>
        <v>0</v>
      </c>
      <c r="AY835">
        <f t="shared" si="227"/>
        <v>0</v>
      </c>
      <c r="AZ835">
        <f t="shared" si="227"/>
        <v>0</v>
      </c>
      <c r="BA835">
        <f t="shared" si="228"/>
        <v>3</v>
      </c>
      <c r="BB835">
        <f t="shared" si="229"/>
        <v>2</v>
      </c>
    </row>
    <row r="836" spans="1:54" x14ac:dyDescent="0.15">
      <c r="A836" t="str">
        <f t="shared" si="218"/>
        <v>岚依主动技能3等级10</v>
      </c>
      <c r="B836" s="8">
        <v>830</v>
      </c>
      <c r="C836" s="8" t="str">
        <f>VLOOKUP(G836,角色!A:B,2,FALSE)</f>
        <v>岚依</v>
      </c>
      <c r="D836" s="8" t="str">
        <f t="shared" si="224"/>
        <v>主动技能3</v>
      </c>
      <c r="E836" s="8">
        <f t="shared" si="219"/>
        <v>10</v>
      </c>
      <c r="F836" s="8">
        <f t="shared" si="220"/>
        <v>3</v>
      </c>
      <c r="G836" s="8">
        <f t="shared" si="221"/>
        <v>14</v>
      </c>
      <c r="H836" s="4" t="s">
        <v>470</v>
      </c>
      <c r="I836" s="24" t="str">
        <f t="shared" si="234"/>
        <v>对敌方后排单体造成125%攻击力（+1601）点伤害。并附带流血。</v>
      </c>
      <c r="J836" s="4" t="s">
        <v>305</v>
      </c>
      <c r="K836" s="1" t="s">
        <v>104</v>
      </c>
      <c r="L836" s="4" t="s">
        <v>107</v>
      </c>
      <c r="M836" s="4"/>
      <c r="N836" s="4">
        <v>100</v>
      </c>
      <c r="O836" s="4"/>
      <c r="T836" s="6" t="str">
        <f t="shared" si="222"/>
        <v>1:100:2:0</v>
      </c>
      <c r="U836" s="6" t="str">
        <f t="shared" si="223"/>
        <v/>
      </c>
      <c r="Y836">
        <f t="shared" si="233"/>
        <v>100</v>
      </c>
      <c r="Z836">
        <v>125</v>
      </c>
      <c r="AA836" s="23">
        <v>50</v>
      </c>
      <c r="AB836" s="23">
        <f>INT(VLOOKUP(VLOOKUP($C836,角色技能升级比率表!$B:$C,2,FALSE),角色属性概况!E:F,2,FALSE)*VLOOKUP(E836,角色属性概况!I:M,3,FALSE)*AA836/100)</f>
        <v>1601</v>
      </c>
      <c r="AE836">
        <v>0</v>
      </c>
      <c r="AF836" s="23">
        <f t="shared" si="225"/>
        <v>3</v>
      </c>
      <c r="AG836" s="23">
        <f t="shared" si="226"/>
        <v>2</v>
      </c>
      <c r="AH836" t="s">
        <v>118</v>
      </c>
      <c r="AI836" t="s">
        <v>1559</v>
      </c>
      <c r="AN836" s="6" t="str">
        <f>_xlfn.IFNA(IF(IF($AH836=AN$5,VLOOKUP(AI836,buff!$K:$L,2,FALSE),"")=0,"",IF($AH836=AN$5,VLOOKUP(AI836,buff!$K:$L,2,FALSE),"")),"")</f>
        <v>1:100:2:0</v>
      </c>
      <c r="AO836" s="6" t="str">
        <f>_xlfn.IFNA(IF(IF($AH836=AO$5,VLOOKUP(AJ836,buff!$K:$L,2,FALSE),"")=0,"",IF($AH836=AO$5,VLOOKUP(AJ836,buff!$K:$L,2,FALSE),"")),"")</f>
        <v/>
      </c>
      <c r="AP836" s="6" t="str">
        <f>_xlfn.IFNA(IF(IF($AH836=AP$5,VLOOKUP(AK836,buff!$K:$L,2,FALSE),"")=0,"",IF($AH836=AP$5,VLOOKUP(AK836,buff!$K:$L,2,FALSE),"")),"")</f>
        <v/>
      </c>
      <c r="AQ836" s="6" t="str">
        <f>_xlfn.IFNA(IF(IF($AH836=AQ$5,VLOOKUP(AL836,buff!$K:$L,2,FALSE),"")=0,"",IF($AH836=AQ$5,VLOOKUP(AL836,buff!$K:$L,2,FALSE),"")),"")</f>
        <v/>
      </c>
      <c r="AR836" s="6" t="str">
        <f>_xlfn.IFNA(IF(IF($AH836=AR$5,VLOOKUP(AM836,buff!$K:$L,2,FALSE),"")=0,"",IF($AH836=AR$5,VLOOKUP(AM836,buff!$K:$L,2,FALSE),"")),"")</f>
        <v/>
      </c>
      <c r="AS836" s="6" t="str">
        <f>_xlfn.IFNA(IF(IF($AH836=AS$5,VLOOKUP(AI836,buff!$K:$L,2,FALSE),"")=0,"",IF($AH836=AS$5,VLOOKUP(AI836,buff!$K:$L,2,FALSE),"")),"")</f>
        <v/>
      </c>
      <c r="AT836" s="6" t="str">
        <f>_xlfn.IFNA(IF(IF($AH836=AT$5,VLOOKUP(AJ836,buff!$K:$L,2,FALSE),"")=0,"",IF($AH836=AT$5,VLOOKUP(AJ836,buff!$K:$L,2,FALSE),"")),"")</f>
        <v/>
      </c>
      <c r="AU836" s="6" t="str">
        <f>_xlfn.IFNA(IF(IF($AH836=AU$5,VLOOKUP(AK836,buff!$K:$L,2,FALSE),"")=0,"",IF($AH836=AU$5,VLOOKUP(AK836,buff!$K:$L,2,FALSE),"")),"")</f>
        <v/>
      </c>
      <c r="AV836" s="6" t="str">
        <f>_xlfn.IFNA(IF(IF($AH836=AV$5,VLOOKUP(AL836,buff!$K:$L,2,FALSE),"")=0,"",IF($AH836=AV$5,VLOOKUP(AL836,buff!$K:$L,2,FALSE),"")),"")</f>
        <v/>
      </c>
      <c r="AW836" s="6" t="str">
        <f>_xlfn.IFNA(IF(IF($AH836=AW$5,VLOOKUP(AM836,buff!$K:$L,2,FALSE),"")=0,"",IF($AH836=AW$5,VLOOKUP(AM836,buff!$K:$L,2,FALSE),"")),"")</f>
        <v/>
      </c>
      <c r="AX836" s="6">
        <f>VLOOKUP(AI836,buff!K:P,6,FALSE)</f>
        <v>0</v>
      </c>
      <c r="AY836">
        <f t="shared" si="227"/>
        <v>0</v>
      </c>
      <c r="AZ836">
        <f t="shared" si="227"/>
        <v>0</v>
      </c>
      <c r="BA836">
        <f t="shared" si="228"/>
        <v>3</v>
      </c>
      <c r="BB836">
        <f t="shared" si="229"/>
        <v>2</v>
      </c>
    </row>
    <row r="837" spans="1:54" x14ac:dyDescent="0.15">
      <c r="A837" t="str">
        <f t="shared" si="218"/>
        <v>岚依主动技能3等级11</v>
      </c>
      <c r="B837" s="8">
        <v>831</v>
      </c>
      <c r="C837" s="8" t="str">
        <f>VLOOKUP(G837,角色!A:B,2,FALSE)</f>
        <v>岚依</v>
      </c>
      <c r="D837" s="8" t="str">
        <f t="shared" si="224"/>
        <v>主动技能3</v>
      </c>
      <c r="E837" s="8">
        <f t="shared" si="219"/>
        <v>11</v>
      </c>
      <c r="F837" s="8">
        <f t="shared" si="220"/>
        <v>3</v>
      </c>
      <c r="G837" s="8">
        <f t="shared" si="221"/>
        <v>14</v>
      </c>
      <c r="H837" s="4" t="s">
        <v>470</v>
      </c>
      <c r="I837" s="24" t="str">
        <f t="shared" si="234"/>
        <v>对敌方后排单体造成125%攻击力（+1971）点伤害。并附带流血。</v>
      </c>
      <c r="J837" s="4" t="s">
        <v>305</v>
      </c>
      <c r="K837" s="1" t="s">
        <v>104</v>
      </c>
      <c r="L837" s="4" t="s">
        <v>107</v>
      </c>
      <c r="M837" s="4"/>
      <c r="N837" s="4">
        <v>100</v>
      </c>
      <c r="O837" s="4"/>
      <c r="T837" s="6" t="str">
        <f t="shared" si="222"/>
        <v>1:100:2:0</v>
      </c>
      <c r="U837" s="6" t="str">
        <f t="shared" si="223"/>
        <v/>
      </c>
      <c r="Y837">
        <f t="shared" si="233"/>
        <v>100</v>
      </c>
      <c r="Z837">
        <v>125</v>
      </c>
      <c r="AA837" s="23">
        <v>50</v>
      </c>
      <c r="AB837" s="23">
        <f>INT(VLOOKUP(VLOOKUP($C837,角色技能升级比率表!$B:$C,2,FALSE),角色属性概况!E:F,2,FALSE)*VLOOKUP(E837,角色属性概况!I:M,3,FALSE)*AA837/100)</f>
        <v>1971</v>
      </c>
      <c r="AE837">
        <v>0</v>
      </c>
      <c r="AF837" s="23">
        <f t="shared" si="225"/>
        <v>3</v>
      </c>
      <c r="AG837" s="23">
        <f t="shared" si="226"/>
        <v>2</v>
      </c>
      <c r="AH837" t="s">
        <v>118</v>
      </c>
      <c r="AI837" t="s">
        <v>1559</v>
      </c>
      <c r="AN837" s="6" t="str">
        <f>_xlfn.IFNA(IF(IF($AH837=AN$5,VLOOKUP(AI837,buff!$K:$L,2,FALSE),"")=0,"",IF($AH837=AN$5,VLOOKUP(AI837,buff!$K:$L,2,FALSE),"")),"")</f>
        <v>1:100:2:0</v>
      </c>
      <c r="AO837" s="6" t="str">
        <f>_xlfn.IFNA(IF(IF($AH837=AO$5,VLOOKUP(AJ837,buff!$K:$L,2,FALSE),"")=0,"",IF($AH837=AO$5,VLOOKUP(AJ837,buff!$K:$L,2,FALSE),"")),"")</f>
        <v/>
      </c>
      <c r="AP837" s="6" t="str">
        <f>_xlfn.IFNA(IF(IF($AH837=AP$5,VLOOKUP(AK837,buff!$K:$L,2,FALSE),"")=0,"",IF($AH837=AP$5,VLOOKUP(AK837,buff!$K:$L,2,FALSE),"")),"")</f>
        <v/>
      </c>
      <c r="AQ837" s="6" t="str">
        <f>_xlfn.IFNA(IF(IF($AH837=AQ$5,VLOOKUP(AL837,buff!$K:$L,2,FALSE),"")=0,"",IF($AH837=AQ$5,VLOOKUP(AL837,buff!$K:$L,2,FALSE),"")),"")</f>
        <v/>
      </c>
      <c r="AR837" s="6" t="str">
        <f>_xlfn.IFNA(IF(IF($AH837=AR$5,VLOOKUP(AM837,buff!$K:$L,2,FALSE),"")=0,"",IF($AH837=AR$5,VLOOKUP(AM837,buff!$K:$L,2,FALSE),"")),"")</f>
        <v/>
      </c>
      <c r="AS837" s="6" t="str">
        <f>_xlfn.IFNA(IF(IF($AH837=AS$5,VLOOKUP(AI837,buff!$K:$L,2,FALSE),"")=0,"",IF($AH837=AS$5,VLOOKUP(AI837,buff!$K:$L,2,FALSE),"")),"")</f>
        <v/>
      </c>
      <c r="AT837" s="6" t="str">
        <f>_xlfn.IFNA(IF(IF($AH837=AT$5,VLOOKUP(AJ837,buff!$K:$L,2,FALSE),"")=0,"",IF($AH837=AT$5,VLOOKUP(AJ837,buff!$K:$L,2,FALSE),"")),"")</f>
        <v/>
      </c>
      <c r="AU837" s="6" t="str">
        <f>_xlfn.IFNA(IF(IF($AH837=AU$5,VLOOKUP(AK837,buff!$K:$L,2,FALSE),"")=0,"",IF($AH837=AU$5,VLOOKUP(AK837,buff!$K:$L,2,FALSE),"")),"")</f>
        <v/>
      </c>
      <c r="AV837" s="6" t="str">
        <f>_xlfn.IFNA(IF(IF($AH837=AV$5,VLOOKUP(AL837,buff!$K:$L,2,FALSE),"")=0,"",IF($AH837=AV$5,VLOOKUP(AL837,buff!$K:$L,2,FALSE),"")),"")</f>
        <v/>
      </c>
      <c r="AW837" s="6" t="str">
        <f>_xlfn.IFNA(IF(IF($AH837=AW$5,VLOOKUP(AM837,buff!$K:$L,2,FALSE),"")=0,"",IF($AH837=AW$5,VLOOKUP(AM837,buff!$K:$L,2,FALSE),"")),"")</f>
        <v/>
      </c>
      <c r="AX837" s="6">
        <f>VLOOKUP(AI837,buff!K:P,6,FALSE)</f>
        <v>0</v>
      </c>
      <c r="AY837">
        <f t="shared" si="227"/>
        <v>0</v>
      </c>
      <c r="AZ837">
        <f t="shared" si="227"/>
        <v>0</v>
      </c>
      <c r="BA837">
        <f t="shared" si="228"/>
        <v>3</v>
      </c>
      <c r="BB837">
        <f t="shared" si="229"/>
        <v>2</v>
      </c>
    </row>
    <row r="838" spans="1:54" x14ac:dyDescent="0.15">
      <c r="A838" t="str">
        <f t="shared" ref="A838:A901" si="235">C838&amp;D838&amp;$E$6&amp;E838</f>
        <v>岚依主动技能3等级12</v>
      </c>
      <c r="B838" s="8">
        <v>832</v>
      </c>
      <c r="C838" s="8" t="str">
        <f>VLOOKUP(G838,角色!A:B,2,FALSE)</f>
        <v>岚依</v>
      </c>
      <c r="D838" s="8" t="str">
        <f t="shared" si="224"/>
        <v>主动技能3</v>
      </c>
      <c r="E838" s="8">
        <f t="shared" ref="E838:E901" si="236">IF(E837=E$5,1,E837+1)</f>
        <v>12</v>
      </c>
      <c r="F838" s="8">
        <f t="shared" ref="F838:F901" si="237">IF(E838=1,IF(F837=$F$5,1,F837+1),F837)</f>
        <v>3</v>
      </c>
      <c r="G838" s="8">
        <f t="shared" ref="G838:G901" si="238">IF((F838=1)*(E838=1),G837+1,G837)</f>
        <v>14</v>
      </c>
      <c r="H838" s="4" t="s">
        <v>470</v>
      </c>
      <c r="I838" s="24" t="str">
        <f t="shared" si="234"/>
        <v>对敌方后排单体造成125%攻击力（+2427）点伤害。并附带流血。</v>
      </c>
      <c r="J838" s="4" t="s">
        <v>305</v>
      </c>
      <c r="K838" s="1" t="s">
        <v>104</v>
      </c>
      <c r="L838" s="4" t="s">
        <v>107</v>
      </c>
      <c r="M838" s="4"/>
      <c r="N838" s="4">
        <v>100</v>
      </c>
      <c r="O838" s="4"/>
      <c r="T838" s="6" t="str">
        <f t="shared" ref="T838:T901" si="239">IF(AN838="","",AN838)&amp;IF(AO838="","","|"&amp;AO838)&amp;IF(AP838="","","|"&amp;AP838)&amp;IF(AQ838="","","|"&amp;AQ838)&amp;IF(AR838="","","|"&amp;AR838)</f>
        <v>1:100:2:0</v>
      </c>
      <c r="U838" s="6" t="str">
        <f t="shared" ref="U838:U901" si="240">IF(AS838="","",AS838)&amp;IF(AT838="","","|"&amp;AT838)&amp;IF(AU838="","","|"&amp;AU838)&amp;IF(AV838="","","|"&amp;AV838)&amp;IF(AW838="","","|"&amp;AW838)</f>
        <v/>
      </c>
      <c r="Y838">
        <f t="shared" si="233"/>
        <v>100</v>
      </c>
      <c r="Z838">
        <v>125</v>
      </c>
      <c r="AA838" s="23">
        <v>50</v>
      </c>
      <c r="AB838" s="23">
        <f>INT(VLOOKUP(VLOOKUP($C838,角色技能升级比率表!$B:$C,2,FALSE),角色属性概况!E:F,2,FALSE)*VLOOKUP(E838,角色属性概况!I:M,3,FALSE)*AA838/100)</f>
        <v>2427</v>
      </c>
      <c r="AE838">
        <v>0</v>
      </c>
      <c r="AF838" s="23">
        <f t="shared" si="225"/>
        <v>3</v>
      </c>
      <c r="AG838" s="23">
        <f t="shared" si="226"/>
        <v>2</v>
      </c>
      <c r="AH838" t="s">
        <v>118</v>
      </c>
      <c r="AI838" t="s">
        <v>1559</v>
      </c>
      <c r="AN838" s="6" t="str">
        <f>_xlfn.IFNA(IF(IF($AH838=AN$5,VLOOKUP(AI838,buff!$K:$L,2,FALSE),"")=0,"",IF($AH838=AN$5,VLOOKUP(AI838,buff!$K:$L,2,FALSE),"")),"")</f>
        <v>1:100:2:0</v>
      </c>
      <c r="AO838" s="6" t="str">
        <f>_xlfn.IFNA(IF(IF($AH838=AO$5,VLOOKUP(AJ838,buff!$K:$L,2,FALSE),"")=0,"",IF($AH838=AO$5,VLOOKUP(AJ838,buff!$K:$L,2,FALSE),"")),"")</f>
        <v/>
      </c>
      <c r="AP838" s="6" t="str">
        <f>_xlfn.IFNA(IF(IF($AH838=AP$5,VLOOKUP(AK838,buff!$K:$L,2,FALSE),"")=0,"",IF($AH838=AP$5,VLOOKUP(AK838,buff!$K:$L,2,FALSE),"")),"")</f>
        <v/>
      </c>
      <c r="AQ838" s="6" t="str">
        <f>_xlfn.IFNA(IF(IF($AH838=AQ$5,VLOOKUP(AL838,buff!$K:$L,2,FALSE),"")=0,"",IF($AH838=AQ$5,VLOOKUP(AL838,buff!$K:$L,2,FALSE),"")),"")</f>
        <v/>
      </c>
      <c r="AR838" s="6" t="str">
        <f>_xlfn.IFNA(IF(IF($AH838=AR$5,VLOOKUP(AM838,buff!$K:$L,2,FALSE),"")=0,"",IF($AH838=AR$5,VLOOKUP(AM838,buff!$K:$L,2,FALSE),"")),"")</f>
        <v/>
      </c>
      <c r="AS838" s="6" t="str">
        <f>_xlfn.IFNA(IF(IF($AH838=AS$5,VLOOKUP(AI838,buff!$K:$L,2,FALSE),"")=0,"",IF($AH838=AS$5,VLOOKUP(AI838,buff!$K:$L,2,FALSE),"")),"")</f>
        <v/>
      </c>
      <c r="AT838" s="6" t="str">
        <f>_xlfn.IFNA(IF(IF($AH838=AT$5,VLOOKUP(AJ838,buff!$K:$L,2,FALSE),"")=0,"",IF($AH838=AT$5,VLOOKUP(AJ838,buff!$K:$L,2,FALSE),"")),"")</f>
        <v/>
      </c>
      <c r="AU838" s="6" t="str">
        <f>_xlfn.IFNA(IF(IF($AH838=AU$5,VLOOKUP(AK838,buff!$K:$L,2,FALSE),"")=0,"",IF($AH838=AU$5,VLOOKUP(AK838,buff!$K:$L,2,FALSE),"")),"")</f>
        <v/>
      </c>
      <c r="AV838" s="6" t="str">
        <f>_xlfn.IFNA(IF(IF($AH838=AV$5,VLOOKUP(AL838,buff!$K:$L,2,FALSE),"")=0,"",IF($AH838=AV$5,VLOOKUP(AL838,buff!$K:$L,2,FALSE),"")),"")</f>
        <v/>
      </c>
      <c r="AW838" s="6" t="str">
        <f>_xlfn.IFNA(IF(IF($AH838=AW$5,VLOOKUP(AM838,buff!$K:$L,2,FALSE),"")=0,"",IF($AH838=AW$5,VLOOKUP(AM838,buff!$K:$L,2,FALSE),"")),"")</f>
        <v/>
      </c>
      <c r="AX838" s="6">
        <f>VLOOKUP(AI838,buff!K:P,6,FALSE)</f>
        <v>0</v>
      </c>
      <c r="AY838">
        <f t="shared" si="227"/>
        <v>0</v>
      </c>
      <c r="AZ838">
        <f t="shared" si="227"/>
        <v>0</v>
      </c>
      <c r="BA838">
        <f t="shared" si="228"/>
        <v>3</v>
      </c>
      <c r="BB838">
        <f t="shared" si="229"/>
        <v>2</v>
      </c>
    </row>
    <row r="839" spans="1:54" x14ac:dyDescent="0.15">
      <c r="A839" t="str">
        <f t="shared" si="235"/>
        <v>岚依主动技能3等级13</v>
      </c>
      <c r="B839" s="8">
        <v>833</v>
      </c>
      <c r="C839" s="8" t="str">
        <f>VLOOKUP(G839,角色!A:B,2,FALSE)</f>
        <v>岚依</v>
      </c>
      <c r="D839" s="8" t="str">
        <f t="shared" si="224"/>
        <v>主动技能3</v>
      </c>
      <c r="E839" s="8">
        <f t="shared" si="236"/>
        <v>13</v>
      </c>
      <c r="F839" s="8">
        <f t="shared" si="237"/>
        <v>3</v>
      </c>
      <c r="G839" s="8">
        <f t="shared" si="238"/>
        <v>14</v>
      </c>
      <c r="H839" s="4" t="s">
        <v>470</v>
      </c>
      <c r="I839" s="24" t="str">
        <f t="shared" si="234"/>
        <v>对敌方后排单体造成125%攻击力（+2988）点伤害。并附带流血。</v>
      </c>
      <c r="J839" s="4" t="s">
        <v>305</v>
      </c>
      <c r="K839" s="1" t="s">
        <v>104</v>
      </c>
      <c r="L839" s="4" t="s">
        <v>107</v>
      </c>
      <c r="M839" s="4"/>
      <c r="N839" s="4">
        <v>100</v>
      </c>
      <c r="O839" s="4"/>
      <c r="T839" s="6" t="str">
        <f t="shared" si="239"/>
        <v>1:100:2:0</v>
      </c>
      <c r="U839" s="6" t="str">
        <f t="shared" si="240"/>
        <v/>
      </c>
      <c r="Y839">
        <f t="shared" si="233"/>
        <v>100</v>
      </c>
      <c r="Z839">
        <v>125</v>
      </c>
      <c r="AA839" s="23">
        <v>50</v>
      </c>
      <c r="AB839" s="23">
        <f>INT(VLOOKUP(VLOOKUP($C839,角色技能升级比率表!$B:$C,2,FALSE),角色属性概况!E:F,2,FALSE)*VLOOKUP(E839,角色属性概况!I:M,3,FALSE)*AA839/100)</f>
        <v>2988</v>
      </c>
      <c r="AE839">
        <v>0</v>
      </c>
      <c r="AF839" s="23">
        <f t="shared" si="225"/>
        <v>3</v>
      </c>
      <c r="AG839" s="23">
        <f t="shared" si="226"/>
        <v>2</v>
      </c>
      <c r="AH839" t="s">
        <v>118</v>
      </c>
      <c r="AI839" t="s">
        <v>1559</v>
      </c>
      <c r="AN839" s="6" t="str">
        <f>_xlfn.IFNA(IF(IF($AH839=AN$5,VLOOKUP(AI839,buff!$K:$L,2,FALSE),"")=0,"",IF($AH839=AN$5,VLOOKUP(AI839,buff!$K:$L,2,FALSE),"")),"")</f>
        <v>1:100:2:0</v>
      </c>
      <c r="AO839" s="6" t="str">
        <f>_xlfn.IFNA(IF(IF($AH839=AO$5,VLOOKUP(AJ839,buff!$K:$L,2,FALSE),"")=0,"",IF($AH839=AO$5,VLOOKUP(AJ839,buff!$K:$L,2,FALSE),"")),"")</f>
        <v/>
      </c>
      <c r="AP839" s="6" t="str">
        <f>_xlfn.IFNA(IF(IF($AH839=AP$5,VLOOKUP(AK839,buff!$K:$L,2,FALSE),"")=0,"",IF($AH839=AP$5,VLOOKUP(AK839,buff!$K:$L,2,FALSE),"")),"")</f>
        <v/>
      </c>
      <c r="AQ839" s="6" t="str">
        <f>_xlfn.IFNA(IF(IF($AH839=AQ$5,VLOOKUP(AL839,buff!$K:$L,2,FALSE),"")=0,"",IF($AH839=AQ$5,VLOOKUP(AL839,buff!$K:$L,2,FALSE),"")),"")</f>
        <v/>
      </c>
      <c r="AR839" s="6" t="str">
        <f>_xlfn.IFNA(IF(IF($AH839=AR$5,VLOOKUP(AM839,buff!$K:$L,2,FALSE),"")=0,"",IF($AH839=AR$5,VLOOKUP(AM839,buff!$K:$L,2,FALSE),"")),"")</f>
        <v/>
      </c>
      <c r="AS839" s="6" t="str">
        <f>_xlfn.IFNA(IF(IF($AH839=AS$5,VLOOKUP(AI839,buff!$K:$L,2,FALSE),"")=0,"",IF($AH839=AS$5,VLOOKUP(AI839,buff!$K:$L,2,FALSE),"")),"")</f>
        <v/>
      </c>
      <c r="AT839" s="6" t="str">
        <f>_xlfn.IFNA(IF(IF($AH839=AT$5,VLOOKUP(AJ839,buff!$K:$L,2,FALSE),"")=0,"",IF($AH839=AT$5,VLOOKUP(AJ839,buff!$K:$L,2,FALSE),"")),"")</f>
        <v/>
      </c>
      <c r="AU839" s="6" t="str">
        <f>_xlfn.IFNA(IF(IF($AH839=AU$5,VLOOKUP(AK839,buff!$K:$L,2,FALSE),"")=0,"",IF($AH839=AU$5,VLOOKUP(AK839,buff!$K:$L,2,FALSE),"")),"")</f>
        <v/>
      </c>
      <c r="AV839" s="6" t="str">
        <f>_xlfn.IFNA(IF(IF($AH839=AV$5,VLOOKUP(AL839,buff!$K:$L,2,FALSE),"")=0,"",IF($AH839=AV$5,VLOOKUP(AL839,buff!$K:$L,2,FALSE),"")),"")</f>
        <v/>
      </c>
      <c r="AW839" s="6" t="str">
        <f>_xlfn.IFNA(IF(IF($AH839=AW$5,VLOOKUP(AM839,buff!$K:$L,2,FALSE),"")=0,"",IF($AH839=AW$5,VLOOKUP(AM839,buff!$K:$L,2,FALSE),"")),"")</f>
        <v/>
      </c>
      <c r="AX839" s="6">
        <f>VLOOKUP(AI839,buff!K:P,6,FALSE)</f>
        <v>0</v>
      </c>
      <c r="AY839">
        <f t="shared" si="227"/>
        <v>0</v>
      </c>
      <c r="AZ839">
        <f t="shared" si="227"/>
        <v>0</v>
      </c>
      <c r="BA839">
        <f t="shared" si="228"/>
        <v>3</v>
      </c>
      <c r="BB839">
        <f t="shared" si="229"/>
        <v>2</v>
      </c>
    </row>
    <row r="840" spans="1:54" x14ac:dyDescent="0.15">
      <c r="A840" t="str">
        <f t="shared" si="235"/>
        <v>岚依主动技能3等级14</v>
      </c>
      <c r="B840" s="8">
        <v>834</v>
      </c>
      <c r="C840" s="8" t="str">
        <f>VLOOKUP(G840,角色!A:B,2,FALSE)</f>
        <v>岚依</v>
      </c>
      <c r="D840" s="8" t="str">
        <f t="shared" ref="D840:D903" si="241">$D$4&amp;F840</f>
        <v>主动技能3</v>
      </c>
      <c r="E840" s="8">
        <f t="shared" si="236"/>
        <v>14</v>
      </c>
      <c r="F840" s="8">
        <f t="shared" si="237"/>
        <v>3</v>
      </c>
      <c r="G840" s="8">
        <f t="shared" si="238"/>
        <v>14</v>
      </c>
      <c r="H840" s="4" t="s">
        <v>470</v>
      </c>
      <c r="I840" s="24" t="str">
        <f t="shared" si="234"/>
        <v>对敌方后排单体造成125%攻击力（+3679）点伤害。并附带流血。</v>
      </c>
      <c r="J840" s="4" t="s">
        <v>305</v>
      </c>
      <c r="K840" s="1" t="s">
        <v>104</v>
      </c>
      <c r="L840" s="4" t="s">
        <v>107</v>
      </c>
      <c r="M840" s="4"/>
      <c r="N840" s="4">
        <v>100</v>
      </c>
      <c r="O840" s="4"/>
      <c r="T840" s="6" t="str">
        <f t="shared" si="239"/>
        <v>1:100:2:0</v>
      </c>
      <c r="U840" s="6" t="str">
        <f t="shared" si="240"/>
        <v/>
      </c>
      <c r="Y840">
        <f t="shared" si="233"/>
        <v>100</v>
      </c>
      <c r="Z840">
        <v>125</v>
      </c>
      <c r="AA840" s="23">
        <v>50</v>
      </c>
      <c r="AB840" s="23">
        <f>INT(VLOOKUP(VLOOKUP($C840,角色技能升级比率表!$B:$C,2,FALSE),角色属性概况!E:F,2,FALSE)*VLOOKUP(E840,角色属性概况!I:M,3,FALSE)*AA840/100)</f>
        <v>3679</v>
      </c>
      <c r="AE840">
        <v>0</v>
      </c>
      <c r="AF840" s="23">
        <f t="shared" ref="AF840:AF903" si="242">BA840</f>
        <v>3</v>
      </c>
      <c r="AG840" s="23">
        <f t="shared" ref="AG840:AG903" si="243">BB840</f>
        <v>2</v>
      </c>
      <c r="AH840" t="s">
        <v>118</v>
      </c>
      <c r="AI840" t="s">
        <v>1559</v>
      </c>
      <c r="AN840" s="6" t="str">
        <f>_xlfn.IFNA(IF(IF($AH840=AN$5,VLOOKUP(AI840,buff!$K:$L,2,FALSE),"")=0,"",IF($AH840=AN$5,VLOOKUP(AI840,buff!$K:$L,2,FALSE),"")),"")</f>
        <v>1:100:2:0</v>
      </c>
      <c r="AO840" s="6" t="str">
        <f>_xlfn.IFNA(IF(IF($AH840=AO$5,VLOOKUP(AJ840,buff!$K:$L,2,FALSE),"")=0,"",IF($AH840=AO$5,VLOOKUP(AJ840,buff!$K:$L,2,FALSE),"")),"")</f>
        <v/>
      </c>
      <c r="AP840" s="6" t="str">
        <f>_xlfn.IFNA(IF(IF($AH840=AP$5,VLOOKUP(AK840,buff!$K:$L,2,FALSE),"")=0,"",IF($AH840=AP$5,VLOOKUP(AK840,buff!$K:$L,2,FALSE),"")),"")</f>
        <v/>
      </c>
      <c r="AQ840" s="6" t="str">
        <f>_xlfn.IFNA(IF(IF($AH840=AQ$5,VLOOKUP(AL840,buff!$K:$L,2,FALSE),"")=0,"",IF($AH840=AQ$5,VLOOKUP(AL840,buff!$K:$L,2,FALSE),"")),"")</f>
        <v/>
      </c>
      <c r="AR840" s="6" t="str">
        <f>_xlfn.IFNA(IF(IF($AH840=AR$5,VLOOKUP(AM840,buff!$K:$L,2,FALSE),"")=0,"",IF($AH840=AR$5,VLOOKUP(AM840,buff!$K:$L,2,FALSE),"")),"")</f>
        <v/>
      </c>
      <c r="AS840" s="6" t="str">
        <f>_xlfn.IFNA(IF(IF($AH840=AS$5,VLOOKUP(AI840,buff!$K:$L,2,FALSE),"")=0,"",IF($AH840=AS$5,VLOOKUP(AI840,buff!$K:$L,2,FALSE),"")),"")</f>
        <v/>
      </c>
      <c r="AT840" s="6" t="str">
        <f>_xlfn.IFNA(IF(IF($AH840=AT$5,VLOOKUP(AJ840,buff!$K:$L,2,FALSE),"")=0,"",IF($AH840=AT$5,VLOOKUP(AJ840,buff!$K:$L,2,FALSE),"")),"")</f>
        <v/>
      </c>
      <c r="AU840" s="6" t="str">
        <f>_xlfn.IFNA(IF(IF($AH840=AU$5,VLOOKUP(AK840,buff!$K:$L,2,FALSE),"")=0,"",IF($AH840=AU$5,VLOOKUP(AK840,buff!$K:$L,2,FALSE),"")),"")</f>
        <v/>
      </c>
      <c r="AV840" s="6" t="str">
        <f>_xlfn.IFNA(IF(IF($AH840=AV$5,VLOOKUP(AL840,buff!$K:$L,2,FALSE),"")=0,"",IF($AH840=AV$5,VLOOKUP(AL840,buff!$K:$L,2,FALSE),"")),"")</f>
        <v/>
      </c>
      <c r="AW840" s="6" t="str">
        <f>_xlfn.IFNA(IF(IF($AH840=AW$5,VLOOKUP(AM840,buff!$K:$L,2,FALSE),"")=0,"",IF($AH840=AW$5,VLOOKUP(AM840,buff!$K:$L,2,FALSE),"")),"")</f>
        <v/>
      </c>
      <c r="AX840" s="6">
        <f>VLOOKUP(AI840,buff!K:P,6,FALSE)</f>
        <v>0</v>
      </c>
      <c r="AY840">
        <f t="shared" ref="AY840:AZ903" si="244">AX840</f>
        <v>0</v>
      </c>
      <c r="AZ840">
        <f t="shared" si="244"/>
        <v>0</v>
      </c>
      <c r="BA840">
        <f t="shared" ref="BA840:BA903" si="245">IF(F840=1,0,IF(F840=2,2,3))</f>
        <v>3</v>
      </c>
      <c r="BB840">
        <f t="shared" ref="BB840:BB903" si="246">IF(F840=1,0,IF(F840=2,1,2))</f>
        <v>2</v>
      </c>
    </row>
    <row r="841" spans="1:54" x14ac:dyDescent="0.15">
      <c r="A841" t="str">
        <f t="shared" si="235"/>
        <v>岚依主动技能3等级15</v>
      </c>
      <c r="B841" s="8">
        <v>835</v>
      </c>
      <c r="C841" s="8" t="str">
        <f>VLOOKUP(G841,角色!A:B,2,FALSE)</f>
        <v>岚依</v>
      </c>
      <c r="D841" s="8" t="str">
        <f t="shared" si="241"/>
        <v>主动技能3</v>
      </c>
      <c r="E841" s="8">
        <f t="shared" si="236"/>
        <v>15</v>
      </c>
      <c r="F841" s="8">
        <f t="shared" si="237"/>
        <v>3</v>
      </c>
      <c r="G841" s="8">
        <f t="shared" si="238"/>
        <v>14</v>
      </c>
      <c r="H841" s="4" t="s">
        <v>470</v>
      </c>
      <c r="I841" s="24" t="str">
        <f t="shared" si="234"/>
        <v>对敌方后排单体造成125%攻击力（+4530）点伤害。并附带流血。</v>
      </c>
      <c r="J841" s="4" t="s">
        <v>305</v>
      </c>
      <c r="K841" s="1" t="s">
        <v>104</v>
      </c>
      <c r="L841" s="4" t="s">
        <v>107</v>
      </c>
      <c r="M841" s="4"/>
      <c r="N841" s="4">
        <v>100</v>
      </c>
      <c r="O841" s="4"/>
      <c r="T841" s="6" t="str">
        <f t="shared" si="239"/>
        <v>1:100:2:0</v>
      </c>
      <c r="U841" s="6" t="str">
        <f t="shared" si="240"/>
        <v/>
      </c>
      <c r="Y841">
        <f t="shared" si="233"/>
        <v>100</v>
      </c>
      <c r="Z841">
        <v>125</v>
      </c>
      <c r="AA841" s="23">
        <v>50</v>
      </c>
      <c r="AB841" s="23">
        <f>INT(VLOOKUP(VLOOKUP($C841,角色技能升级比率表!$B:$C,2,FALSE),角色属性概况!E:F,2,FALSE)*VLOOKUP(E841,角色属性概况!I:M,3,FALSE)*AA841/100)</f>
        <v>4530</v>
      </c>
      <c r="AE841">
        <v>0</v>
      </c>
      <c r="AF841" s="23">
        <f t="shared" si="242"/>
        <v>3</v>
      </c>
      <c r="AG841" s="23">
        <f t="shared" si="243"/>
        <v>2</v>
      </c>
      <c r="AH841" t="s">
        <v>118</v>
      </c>
      <c r="AI841" t="s">
        <v>1559</v>
      </c>
      <c r="AN841" s="6" t="str">
        <f>_xlfn.IFNA(IF(IF($AH841=AN$5,VLOOKUP(AI841,buff!$K:$L,2,FALSE),"")=0,"",IF($AH841=AN$5,VLOOKUP(AI841,buff!$K:$L,2,FALSE),"")),"")</f>
        <v>1:100:2:0</v>
      </c>
      <c r="AO841" s="6" t="str">
        <f>_xlfn.IFNA(IF(IF($AH841=AO$5,VLOOKUP(AJ841,buff!$K:$L,2,FALSE),"")=0,"",IF($AH841=AO$5,VLOOKUP(AJ841,buff!$K:$L,2,FALSE),"")),"")</f>
        <v/>
      </c>
      <c r="AP841" s="6" t="str">
        <f>_xlfn.IFNA(IF(IF($AH841=AP$5,VLOOKUP(AK841,buff!$K:$L,2,FALSE),"")=0,"",IF($AH841=AP$5,VLOOKUP(AK841,buff!$K:$L,2,FALSE),"")),"")</f>
        <v/>
      </c>
      <c r="AQ841" s="6" t="str">
        <f>_xlfn.IFNA(IF(IF($AH841=AQ$5,VLOOKUP(AL841,buff!$K:$L,2,FALSE),"")=0,"",IF($AH841=AQ$5,VLOOKUP(AL841,buff!$K:$L,2,FALSE),"")),"")</f>
        <v/>
      </c>
      <c r="AR841" s="6" t="str">
        <f>_xlfn.IFNA(IF(IF($AH841=AR$5,VLOOKUP(AM841,buff!$K:$L,2,FALSE),"")=0,"",IF($AH841=AR$5,VLOOKUP(AM841,buff!$K:$L,2,FALSE),"")),"")</f>
        <v/>
      </c>
      <c r="AS841" s="6" t="str">
        <f>_xlfn.IFNA(IF(IF($AH841=AS$5,VLOOKUP(AI841,buff!$K:$L,2,FALSE),"")=0,"",IF($AH841=AS$5,VLOOKUP(AI841,buff!$K:$L,2,FALSE),"")),"")</f>
        <v/>
      </c>
      <c r="AT841" s="6" t="str">
        <f>_xlfn.IFNA(IF(IF($AH841=AT$5,VLOOKUP(AJ841,buff!$K:$L,2,FALSE),"")=0,"",IF($AH841=AT$5,VLOOKUP(AJ841,buff!$K:$L,2,FALSE),"")),"")</f>
        <v/>
      </c>
      <c r="AU841" s="6" t="str">
        <f>_xlfn.IFNA(IF(IF($AH841=AU$5,VLOOKUP(AK841,buff!$K:$L,2,FALSE),"")=0,"",IF($AH841=AU$5,VLOOKUP(AK841,buff!$K:$L,2,FALSE),"")),"")</f>
        <v/>
      </c>
      <c r="AV841" s="6" t="str">
        <f>_xlfn.IFNA(IF(IF($AH841=AV$5,VLOOKUP(AL841,buff!$K:$L,2,FALSE),"")=0,"",IF($AH841=AV$5,VLOOKUP(AL841,buff!$K:$L,2,FALSE),"")),"")</f>
        <v/>
      </c>
      <c r="AW841" s="6" t="str">
        <f>_xlfn.IFNA(IF(IF($AH841=AW$5,VLOOKUP(AM841,buff!$K:$L,2,FALSE),"")=0,"",IF($AH841=AW$5,VLOOKUP(AM841,buff!$K:$L,2,FALSE),"")),"")</f>
        <v/>
      </c>
      <c r="AX841" s="6">
        <f>VLOOKUP(AI841,buff!K:P,6,FALSE)</f>
        <v>0</v>
      </c>
      <c r="AY841">
        <f t="shared" si="244"/>
        <v>0</v>
      </c>
      <c r="AZ841">
        <f t="shared" si="244"/>
        <v>0</v>
      </c>
      <c r="BA841">
        <f t="shared" si="245"/>
        <v>3</v>
      </c>
      <c r="BB841">
        <f t="shared" si="246"/>
        <v>2</v>
      </c>
    </row>
    <row r="842" spans="1:54" x14ac:dyDescent="0.15">
      <c r="A842" t="str">
        <f t="shared" si="235"/>
        <v>岚依主动技能3等级16</v>
      </c>
      <c r="B842" s="8">
        <v>836</v>
      </c>
      <c r="C842" s="8" t="str">
        <f>VLOOKUP(G842,角色!A:B,2,FALSE)</f>
        <v>岚依</v>
      </c>
      <c r="D842" s="8" t="str">
        <f t="shared" si="241"/>
        <v>主动技能3</v>
      </c>
      <c r="E842" s="8">
        <f t="shared" si="236"/>
        <v>16</v>
      </c>
      <c r="F842" s="8">
        <f t="shared" si="237"/>
        <v>3</v>
      </c>
      <c r="G842" s="8">
        <f t="shared" si="238"/>
        <v>14</v>
      </c>
      <c r="H842" s="4" t="s">
        <v>470</v>
      </c>
      <c r="I842" s="24" t="str">
        <f t="shared" si="234"/>
        <v>对敌方后排单体造成125%攻击力（+5578）点伤害。并附带流血。</v>
      </c>
      <c r="J842" s="4" t="s">
        <v>305</v>
      </c>
      <c r="K842" s="1" t="s">
        <v>104</v>
      </c>
      <c r="L842" s="4" t="s">
        <v>107</v>
      </c>
      <c r="M842" s="4"/>
      <c r="N842" s="4">
        <v>100</v>
      </c>
      <c r="O842" s="4"/>
      <c r="T842" s="6" t="str">
        <f t="shared" si="239"/>
        <v>1:100:2:0</v>
      </c>
      <c r="U842" s="6" t="str">
        <f t="shared" si="240"/>
        <v/>
      </c>
      <c r="Y842">
        <f t="shared" si="233"/>
        <v>100</v>
      </c>
      <c r="Z842">
        <v>125</v>
      </c>
      <c r="AA842" s="23">
        <v>50</v>
      </c>
      <c r="AB842" s="23">
        <f>INT(VLOOKUP(VLOOKUP($C842,角色技能升级比率表!$B:$C,2,FALSE),角色属性概况!E:F,2,FALSE)*VLOOKUP(E842,角色属性概况!I:M,3,FALSE)*AA842/100)</f>
        <v>5578</v>
      </c>
      <c r="AE842">
        <v>0</v>
      </c>
      <c r="AF842" s="23">
        <f t="shared" si="242"/>
        <v>3</v>
      </c>
      <c r="AG842" s="23">
        <f t="shared" si="243"/>
        <v>2</v>
      </c>
      <c r="AH842" t="s">
        <v>118</v>
      </c>
      <c r="AI842" t="s">
        <v>1559</v>
      </c>
      <c r="AN842" s="6" t="str">
        <f>_xlfn.IFNA(IF(IF($AH842=AN$5,VLOOKUP(AI842,buff!$K:$L,2,FALSE),"")=0,"",IF($AH842=AN$5,VLOOKUP(AI842,buff!$K:$L,2,FALSE),"")),"")</f>
        <v>1:100:2:0</v>
      </c>
      <c r="AO842" s="6" t="str">
        <f>_xlfn.IFNA(IF(IF($AH842=AO$5,VLOOKUP(AJ842,buff!$K:$L,2,FALSE),"")=0,"",IF($AH842=AO$5,VLOOKUP(AJ842,buff!$K:$L,2,FALSE),"")),"")</f>
        <v/>
      </c>
      <c r="AP842" s="6" t="str">
        <f>_xlfn.IFNA(IF(IF($AH842=AP$5,VLOOKUP(AK842,buff!$K:$L,2,FALSE),"")=0,"",IF($AH842=AP$5,VLOOKUP(AK842,buff!$K:$L,2,FALSE),"")),"")</f>
        <v/>
      </c>
      <c r="AQ842" s="6" t="str">
        <f>_xlfn.IFNA(IF(IF($AH842=AQ$5,VLOOKUP(AL842,buff!$K:$L,2,FALSE),"")=0,"",IF($AH842=AQ$5,VLOOKUP(AL842,buff!$K:$L,2,FALSE),"")),"")</f>
        <v/>
      </c>
      <c r="AR842" s="6" t="str">
        <f>_xlfn.IFNA(IF(IF($AH842=AR$5,VLOOKUP(AM842,buff!$K:$L,2,FALSE),"")=0,"",IF($AH842=AR$5,VLOOKUP(AM842,buff!$K:$L,2,FALSE),"")),"")</f>
        <v/>
      </c>
      <c r="AS842" s="6" t="str">
        <f>_xlfn.IFNA(IF(IF($AH842=AS$5,VLOOKUP(AI842,buff!$K:$L,2,FALSE),"")=0,"",IF($AH842=AS$5,VLOOKUP(AI842,buff!$K:$L,2,FALSE),"")),"")</f>
        <v/>
      </c>
      <c r="AT842" s="6" t="str">
        <f>_xlfn.IFNA(IF(IF($AH842=AT$5,VLOOKUP(AJ842,buff!$K:$L,2,FALSE),"")=0,"",IF($AH842=AT$5,VLOOKUP(AJ842,buff!$K:$L,2,FALSE),"")),"")</f>
        <v/>
      </c>
      <c r="AU842" s="6" t="str">
        <f>_xlfn.IFNA(IF(IF($AH842=AU$5,VLOOKUP(AK842,buff!$K:$L,2,FALSE),"")=0,"",IF($AH842=AU$5,VLOOKUP(AK842,buff!$K:$L,2,FALSE),"")),"")</f>
        <v/>
      </c>
      <c r="AV842" s="6" t="str">
        <f>_xlfn.IFNA(IF(IF($AH842=AV$5,VLOOKUP(AL842,buff!$K:$L,2,FALSE),"")=0,"",IF($AH842=AV$5,VLOOKUP(AL842,buff!$K:$L,2,FALSE),"")),"")</f>
        <v/>
      </c>
      <c r="AW842" s="6" t="str">
        <f>_xlfn.IFNA(IF(IF($AH842=AW$5,VLOOKUP(AM842,buff!$K:$L,2,FALSE),"")=0,"",IF($AH842=AW$5,VLOOKUP(AM842,buff!$K:$L,2,FALSE),"")),"")</f>
        <v/>
      </c>
      <c r="AX842" s="6">
        <f>VLOOKUP(AI842,buff!K:P,6,FALSE)</f>
        <v>0</v>
      </c>
      <c r="AY842">
        <f t="shared" si="244"/>
        <v>0</v>
      </c>
      <c r="AZ842">
        <f t="shared" si="244"/>
        <v>0</v>
      </c>
      <c r="BA842">
        <f t="shared" si="245"/>
        <v>3</v>
      </c>
      <c r="BB842">
        <f t="shared" si="246"/>
        <v>2</v>
      </c>
    </row>
    <row r="843" spans="1:54" x14ac:dyDescent="0.15">
      <c r="A843" t="str">
        <f t="shared" si="235"/>
        <v>岚依主动技能3等级17</v>
      </c>
      <c r="B843" s="8">
        <v>837</v>
      </c>
      <c r="C843" s="8" t="str">
        <f>VLOOKUP(G843,角色!A:B,2,FALSE)</f>
        <v>岚依</v>
      </c>
      <c r="D843" s="8" t="str">
        <f t="shared" si="241"/>
        <v>主动技能3</v>
      </c>
      <c r="E843" s="8">
        <f t="shared" si="236"/>
        <v>17</v>
      </c>
      <c r="F843" s="8">
        <f t="shared" si="237"/>
        <v>3</v>
      </c>
      <c r="G843" s="8">
        <f t="shared" si="238"/>
        <v>14</v>
      </c>
      <c r="H843" s="4" t="s">
        <v>470</v>
      </c>
      <c r="I843" s="24" t="str">
        <f t="shared" si="234"/>
        <v>对敌方后排单体造成125%攻击力（+6868）点伤害。并附带流血。</v>
      </c>
      <c r="J843" s="4" t="s">
        <v>305</v>
      </c>
      <c r="K843" s="1" t="s">
        <v>104</v>
      </c>
      <c r="L843" s="4" t="s">
        <v>107</v>
      </c>
      <c r="M843" s="4"/>
      <c r="N843" s="4">
        <v>100</v>
      </c>
      <c r="O843" s="4"/>
      <c r="T843" s="6" t="str">
        <f t="shared" si="239"/>
        <v>1:100:2:0</v>
      </c>
      <c r="U843" s="6" t="str">
        <f t="shared" si="240"/>
        <v/>
      </c>
      <c r="Y843">
        <f t="shared" si="233"/>
        <v>100</v>
      </c>
      <c r="Z843">
        <v>125</v>
      </c>
      <c r="AA843" s="23">
        <v>50</v>
      </c>
      <c r="AB843" s="23">
        <f>INT(VLOOKUP(VLOOKUP($C843,角色技能升级比率表!$B:$C,2,FALSE),角色属性概况!E:F,2,FALSE)*VLOOKUP(E843,角色属性概况!I:M,3,FALSE)*AA843/100)</f>
        <v>6868</v>
      </c>
      <c r="AE843">
        <v>0</v>
      </c>
      <c r="AF843" s="23">
        <f t="shared" si="242"/>
        <v>3</v>
      </c>
      <c r="AG843" s="23">
        <f t="shared" si="243"/>
        <v>2</v>
      </c>
      <c r="AH843" t="s">
        <v>118</v>
      </c>
      <c r="AI843" t="s">
        <v>1559</v>
      </c>
      <c r="AN843" s="6" t="str">
        <f>_xlfn.IFNA(IF(IF($AH843=AN$5,VLOOKUP(AI843,buff!$K:$L,2,FALSE),"")=0,"",IF($AH843=AN$5,VLOOKUP(AI843,buff!$K:$L,2,FALSE),"")),"")</f>
        <v>1:100:2:0</v>
      </c>
      <c r="AO843" s="6" t="str">
        <f>_xlfn.IFNA(IF(IF($AH843=AO$5,VLOOKUP(AJ843,buff!$K:$L,2,FALSE),"")=0,"",IF($AH843=AO$5,VLOOKUP(AJ843,buff!$K:$L,2,FALSE),"")),"")</f>
        <v/>
      </c>
      <c r="AP843" s="6" t="str">
        <f>_xlfn.IFNA(IF(IF($AH843=AP$5,VLOOKUP(AK843,buff!$K:$L,2,FALSE),"")=0,"",IF($AH843=AP$5,VLOOKUP(AK843,buff!$K:$L,2,FALSE),"")),"")</f>
        <v/>
      </c>
      <c r="AQ843" s="6" t="str">
        <f>_xlfn.IFNA(IF(IF($AH843=AQ$5,VLOOKUP(AL843,buff!$K:$L,2,FALSE),"")=0,"",IF($AH843=AQ$5,VLOOKUP(AL843,buff!$K:$L,2,FALSE),"")),"")</f>
        <v/>
      </c>
      <c r="AR843" s="6" t="str">
        <f>_xlfn.IFNA(IF(IF($AH843=AR$5,VLOOKUP(AM843,buff!$K:$L,2,FALSE),"")=0,"",IF($AH843=AR$5,VLOOKUP(AM843,buff!$K:$L,2,FALSE),"")),"")</f>
        <v/>
      </c>
      <c r="AS843" s="6" t="str">
        <f>_xlfn.IFNA(IF(IF($AH843=AS$5,VLOOKUP(AI843,buff!$K:$L,2,FALSE),"")=0,"",IF($AH843=AS$5,VLOOKUP(AI843,buff!$K:$L,2,FALSE),"")),"")</f>
        <v/>
      </c>
      <c r="AT843" s="6" t="str">
        <f>_xlfn.IFNA(IF(IF($AH843=AT$5,VLOOKUP(AJ843,buff!$K:$L,2,FALSE),"")=0,"",IF($AH843=AT$5,VLOOKUP(AJ843,buff!$K:$L,2,FALSE),"")),"")</f>
        <v/>
      </c>
      <c r="AU843" s="6" t="str">
        <f>_xlfn.IFNA(IF(IF($AH843=AU$5,VLOOKUP(AK843,buff!$K:$L,2,FALSE),"")=0,"",IF($AH843=AU$5,VLOOKUP(AK843,buff!$K:$L,2,FALSE),"")),"")</f>
        <v/>
      </c>
      <c r="AV843" s="6" t="str">
        <f>_xlfn.IFNA(IF(IF($AH843=AV$5,VLOOKUP(AL843,buff!$K:$L,2,FALSE),"")=0,"",IF($AH843=AV$5,VLOOKUP(AL843,buff!$K:$L,2,FALSE),"")),"")</f>
        <v/>
      </c>
      <c r="AW843" s="6" t="str">
        <f>_xlfn.IFNA(IF(IF($AH843=AW$5,VLOOKUP(AM843,buff!$K:$L,2,FALSE),"")=0,"",IF($AH843=AW$5,VLOOKUP(AM843,buff!$K:$L,2,FALSE),"")),"")</f>
        <v/>
      </c>
      <c r="AX843" s="6">
        <f>VLOOKUP(AI843,buff!K:P,6,FALSE)</f>
        <v>0</v>
      </c>
      <c r="AY843">
        <f t="shared" si="244"/>
        <v>0</v>
      </c>
      <c r="AZ843">
        <f t="shared" si="244"/>
        <v>0</v>
      </c>
      <c r="BA843">
        <f t="shared" si="245"/>
        <v>3</v>
      </c>
      <c r="BB843">
        <f t="shared" si="246"/>
        <v>2</v>
      </c>
    </row>
    <row r="844" spans="1:54" x14ac:dyDescent="0.15">
      <c r="A844" t="str">
        <f t="shared" si="235"/>
        <v>岚依主动技能3等级18</v>
      </c>
      <c r="B844" s="8">
        <v>838</v>
      </c>
      <c r="C844" s="8" t="str">
        <f>VLOOKUP(G844,角色!A:B,2,FALSE)</f>
        <v>岚依</v>
      </c>
      <c r="D844" s="8" t="str">
        <f t="shared" si="241"/>
        <v>主动技能3</v>
      </c>
      <c r="E844" s="8">
        <f t="shared" si="236"/>
        <v>18</v>
      </c>
      <c r="F844" s="8">
        <f t="shared" si="237"/>
        <v>3</v>
      </c>
      <c r="G844" s="8">
        <f t="shared" si="238"/>
        <v>14</v>
      </c>
      <c r="H844" s="4" t="s">
        <v>470</v>
      </c>
      <c r="I844" s="24" t="str">
        <f t="shared" si="234"/>
        <v>对敌方后排单体造成125%攻击力（+8456）点伤害。并附带流血。</v>
      </c>
      <c r="J844" s="4" t="s">
        <v>305</v>
      </c>
      <c r="K844" s="1" t="s">
        <v>104</v>
      </c>
      <c r="L844" s="4" t="s">
        <v>107</v>
      </c>
      <c r="M844" s="4"/>
      <c r="N844" s="4">
        <v>100</v>
      </c>
      <c r="O844" s="4"/>
      <c r="T844" s="6" t="str">
        <f t="shared" si="239"/>
        <v>1:100:2:0</v>
      </c>
      <c r="U844" s="6" t="str">
        <f t="shared" si="240"/>
        <v/>
      </c>
      <c r="Y844">
        <f t="shared" si="233"/>
        <v>100</v>
      </c>
      <c r="Z844">
        <v>125</v>
      </c>
      <c r="AA844" s="23">
        <v>50</v>
      </c>
      <c r="AB844" s="23">
        <f>INT(VLOOKUP(VLOOKUP($C844,角色技能升级比率表!$B:$C,2,FALSE),角色属性概况!E:F,2,FALSE)*VLOOKUP(E844,角色属性概况!I:M,3,FALSE)*AA844/100)</f>
        <v>8456</v>
      </c>
      <c r="AE844">
        <v>0</v>
      </c>
      <c r="AF844" s="23">
        <f t="shared" si="242"/>
        <v>3</v>
      </c>
      <c r="AG844" s="23">
        <f t="shared" si="243"/>
        <v>2</v>
      </c>
      <c r="AH844" t="s">
        <v>118</v>
      </c>
      <c r="AI844" t="s">
        <v>1559</v>
      </c>
      <c r="AN844" s="6" t="str">
        <f>_xlfn.IFNA(IF(IF($AH844=AN$5,VLOOKUP(AI844,buff!$K:$L,2,FALSE),"")=0,"",IF($AH844=AN$5,VLOOKUP(AI844,buff!$K:$L,2,FALSE),"")),"")</f>
        <v>1:100:2:0</v>
      </c>
      <c r="AO844" s="6" t="str">
        <f>_xlfn.IFNA(IF(IF($AH844=AO$5,VLOOKUP(AJ844,buff!$K:$L,2,FALSE),"")=0,"",IF($AH844=AO$5,VLOOKUP(AJ844,buff!$K:$L,2,FALSE),"")),"")</f>
        <v/>
      </c>
      <c r="AP844" s="6" t="str">
        <f>_xlfn.IFNA(IF(IF($AH844=AP$5,VLOOKUP(AK844,buff!$K:$L,2,FALSE),"")=0,"",IF($AH844=AP$5,VLOOKUP(AK844,buff!$K:$L,2,FALSE),"")),"")</f>
        <v/>
      </c>
      <c r="AQ844" s="6" t="str">
        <f>_xlfn.IFNA(IF(IF($AH844=AQ$5,VLOOKUP(AL844,buff!$K:$L,2,FALSE),"")=0,"",IF($AH844=AQ$5,VLOOKUP(AL844,buff!$K:$L,2,FALSE),"")),"")</f>
        <v/>
      </c>
      <c r="AR844" s="6" t="str">
        <f>_xlfn.IFNA(IF(IF($AH844=AR$5,VLOOKUP(AM844,buff!$K:$L,2,FALSE),"")=0,"",IF($AH844=AR$5,VLOOKUP(AM844,buff!$K:$L,2,FALSE),"")),"")</f>
        <v/>
      </c>
      <c r="AS844" s="6" t="str">
        <f>_xlfn.IFNA(IF(IF($AH844=AS$5,VLOOKUP(AI844,buff!$K:$L,2,FALSE),"")=0,"",IF($AH844=AS$5,VLOOKUP(AI844,buff!$K:$L,2,FALSE),"")),"")</f>
        <v/>
      </c>
      <c r="AT844" s="6" t="str">
        <f>_xlfn.IFNA(IF(IF($AH844=AT$5,VLOOKUP(AJ844,buff!$K:$L,2,FALSE),"")=0,"",IF($AH844=AT$5,VLOOKUP(AJ844,buff!$K:$L,2,FALSE),"")),"")</f>
        <v/>
      </c>
      <c r="AU844" s="6" t="str">
        <f>_xlfn.IFNA(IF(IF($AH844=AU$5,VLOOKUP(AK844,buff!$K:$L,2,FALSE),"")=0,"",IF($AH844=AU$5,VLOOKUP(AK844,buff!$K:$L,2,FALSE),"")),"")</f>
        <v/>
      </c>
      <c r="AV844" s="6" t="str">
        <f>_xlfn.IFNA(IF(IF($AH844=AV$5,VLOOKUP(AL844,buff!$K:$L,2,FALSE),"")=0,"",IF($AH844=AV$5,VLOOKUP(AL844,buff!$K:$L,2,FALSE),"")),"")</f>
        <v/>
      </c>
      <c r="AW844" s="6" t="str">
        <f>_xlfn.IFNA(IF(IF($AH844=AW$5,VLOOKUP(AM844,buff!$K:$L,2,FALSE),"")=0,"",IF($AH844=AW$5,VLOOKUP(AM844,buff!$K:$L,2,FALSE),"")),"")</f>
        <v/>
      </c>
      <c r="AX844" s="6">
        <f>VLOOKUP(AI844,buff!K:P,6,FALSE)</f>
        <v>0</v>
      </c>
      <c r="AY844">
        <f t="shared" si="244"/>
        <v>0</v>
      </c>
      <c r="AZ844">
        <f t="shared" si="244"/>
        <v>0</v>
      </c>
      <c r="BA844">
        <f t="shared" si="245"/>
        <v>3</v>
      </c>
      <c r="BB844">
        <f t="shared" si="246"/>
        <v>2</v>
      </c>
    </row>
    <row r="845" spans="1:54" x14ac:dyDescent="0.15">
      <c r="A845" t="str">
        <f t="shared" si="235"/>
        <v>岚依主动技能3等级19</v>
      </c>
      <c r="B845" s="8">
        <v>839</v>
      </c>
      <c r="C845" s="8" t="str">
        <f>VLOOKUP(G845,角色!A:B,2,FALSE)</f>
        <v>岚依</v>
      </c>
      <c r="D845" s="8" t="str">
        <f t="shared" si="241"/>
        <v>主动技能3</v>
      </c>
      <c r="E845" s="8">
        <f t="shared" si="236"/>
        <v>19</v>
      </c>
      <c r="F845" s="8">
        <f t="shared" si="237"/>
        <v>3</v>
      </c>
      <c r="G845" s="8">
        <f t="shared" si="238"/>
        <v>14</v>
      </c>
      <c r="H845" s="4" t="s">
        <v>470</v>
      </c>
      <c r="I845" s="24" t="str">
        <f t="shared" si="234"/>
        <v>对敌方后排单体造成125%攻击力（+10411）点伤害。并附带流血。</v>
      </c>
      <c r="J845" s="4" t="s">
        <v>305</v>
      </c>
      <c r="K845" s="1" t="s">
        <v>104</v>
      </c>
      <c r="L845" s="4" t="s">
        <v>107</v>
      </c>
      <c r="M845" s="4"/>
      <c r="N845" s="4">
        <v>100</v>
      </c>
      <c r="O845" s="4"/>
      <c r="T845" s="6" t="str">
        <f t="shared" si="239"/>
        <v>1:100:2:0</v>
      </c>
      <c r="U845" s="6" t="str">
        <f t="shared" si="240"/>
        <v/>
      </c>
      <c r="Y845">
        <f t="shared" si="233"/>
        <v>100</v>
      </c>
      <c r="Z845">
        <v>125</v>
      </c>
      <c r="AA845" s="23">
        <v>50</v>
      </c>
      <c r="AB845" s="23">
        <f>INT(VLOOKUP(VLOOKUP($C845,角色技能升级比率表!$B:$C,2,FALSE),角色属性概况!E:F,2,FALSE)*VLOOKUP(E845,角色属性概况!I:M,3,FALSE)*AA845/100)</f>
        <v>10411</v>
      </c>
      <c r="AE845">
        <v>0</v>
      </c>
      <c r="AF845" s="23">
        <f t="shared" si="242"/>
        <v>3</v>
      </c>
      <c r="AG845" s="23">
        <f t="shared" si="243"/>
        <v>2</v>
      </c>
      <c r="AH845" t="s">
        <v>118</v>
      </c>
      <c r="AI845" t="s">
        <v>1559</v>
      </c>
      <c r="AN845" s="6" t="str">
        <f>_xlfn.IFNA(IF(IF($AH845=AN$5,VLOOKUP(AI845,buff!$K:$L,2,FALSE),"")=0,"",IF($AH845=AN$5,VLOOKUP(AI845,buff!$K:$L,2,FALSE),"")),"")</f>
        <v>1:100:2:0</v>
      </c>
      <c r="AO845" s="6" t="str">
        <f>_xlfn.IFNA(IF(IF($AH845=AO$5,VLOOKUP(AJ845,buff!$K:$L,2,FALSE),"")=0,"",IF($AH845=AO$5,VLOOKUP(AJ845,buff!$K:$L,2,FALSE),"")),"")</f>
        <v/>
      </c>
      <c r="AP845" s="6" t="str">
        <f>_xlfn.IFNA(IF(IF($AH845=AP$5,VLOOKUP(AK845,buff!$K:$L,2,FALSE),"")=0,"",IF($AH845=AP$5,VLOOKUP(AK845,buff!$K:$L,2,FALSE),"")),"")</f>
        <v/>
      </c>
      <c r="AQ845" s="6" t="str">
        <f>_xlfn.IFNA(IF(IF($AH845=AQ$5,VLOOKUP(AL845,buff!$K:$L,2,FALSE),"")=0,"",IF($AH845=AQ$5,VLOOKUP(AL845,buff!$K:$L,2,FALSE),"")),"")</f>
        <v/>
      </c>
      <c r="AR845" s="6" t="str">
        <f>_xlfn.IFNA(IF(IF($AH845=AR$5,VLOOKUP(AM845,buff!$K:$L,2,FALSE),"")=0,"",IF($AH845=AR$5,VLOOKUP(AM845,buff!$K:$L,2,FALSE),"")),"")</f>
        <v/>
      </c>
      <c r="AS845" s="6" t="str">
        <f>_xlfn.IFNA(IF(IF($AH845=AS$5,VLOOKUP(AI845,buff!$K:$L,2,FALSE),"")=0,"",IF($AH845=AS$5,VLOOKUP(AI845,buff!$K:$L,2,FALSE),"")),"")</f>
        <v/>
      </c>
      <c r="AT845" s="6" t="str">
        <f>_xlfn.IFNA(IF(IF($AH845=AT$5,VLOOKUP(AJ845,buff!$K:$L,2,FALSE),"")=0,"",IF($AH845=AT$5,VLOOKUP(AJ845,buff!$K:$L,2,FALSE),"")),"")</f>
        <v/>
      </c>
      <c r="AU845" s="6" t="str">
        <f>_xlfn.IFNA(IF(IF($AH845=AU$5,VLOOKUP(AK845,buff!$K:$L,2,FALSE),"")=0,"",IF($AH845=AU$5,VLOOKUP(AK845,buff!$K:$L,2,FALSE),"")),"")</f>
        <v/>
      </c>
      <c r="AV845" s="6" t="str">
        <f>_xlfn.IFNA(IF(IF($AH845=AV$5,VLOOKUP(AL845,buff!$K:$L,2,FALSE),"")=0,"",IF($AH845=AV$5,VLOOKUP(AL845,buff!$K:$L,2,FALSE),"")),"")</f>
        <v/>
      </c>
      <c r="AW845" s="6" t="str">
        <f>_xlfn.IFNA(IF(IF($AH845=AW$5,VLOOKUP(AM845,buff!$K:$L,2,FALSE),"")=0,"",IF($AH845=AW$5,VLOOKUP(AM845,buff!$K:$L,2,FALSE),"")),"")</f>
        <v/>
      </c>
      <c r="AX845" s="6">
        <f>VLOOKUP(AI845,buff!K:P,6,FALSE)</f>
        <v>0</v>
      </c>
      <c r="AY845">
        <f t="shared" si="244"/>
        <v>0</v>
      </c>
      <c r="AZ845">
        <f t="shared" si="244"/>
        <v>0</v>
      </c>
      <c r="BA845">
        <f t="shared" si="245"/>
        <v>3</v>
      </c>
      <c r="BB845">
        <f t="shared" si="246"/>
        <v>2</v>
      </c>
    </row>
    <row r="846" spans="1:54" x14ac:dyDescent="0.15">
      <c r="A846" t="str">
        <f t="shared" si="235"/>
        <v>岚依主动技能3等级20</v>
      </c>
      <c r="B846" s="8">
        <v>840</v>
      </c>
      <c r="C846" s="8" t="str">
        <f>VLOOKUP(G846,角色!A:B,2,FALSE)</f>
        <v>岚依</v>
      </c>
      <c r="D846" s="8" t="str">
        <f t="shared" si="241"/>
        <v>主动技能3</v>
      </c>
      <c r="E846" s="8">
        <f t="shared" si="236"/>
        <v>20</v>
      </c>
      <c r="F846" s="8">
        <f t="shared" si="237"/>
        <v>3</v>
      </c>
      <c r="G846" s="8">
        <f t="shared" si="238"/>
        <v>14</v>
      </c>
      <c r="H846" s="4" t="s">
        <v>470</v>
      </c>
      <c r="I846" s="24" t="str">
        <f t="shared" si="234"/>
        <v>对敌方后排单体造成125%攻击力（+12819）点伤害。并附带流血。</v>
      </c>
      <c r="J846" s="4" t="s">
        <v>305</v>
      </c>
      <c r="K846" s="1" t="s">
        <v>104</v>
      </c>
      <c r="L846" s="4" t="s">
        <v>107</v>
      </c>
      <c r="M846" s="4"/>
      <c r="N846" s="4">
        <v>100</v>
      </c>
      <c r="O846" s="4"/>
      <c r="T846" s="6" t="str">
        <f t="shared" si="239"/>
        <v>1:100:2:0</v>
      </c>
      <c r="U846" s="6" t="str">
        <f t="shared" si="240"/>
        <v/>
      </c>
      <c r="Y846">
        <f t="shared" si="233"/>
        <v>100</v>
      </c>
      <c r="Z846">
        <v>125</v>
      </c>
      <c r="AA846" s="23">
        <v>50</v>
      </c>
      <c r="AB846" s="23">
        <f>INT(VLOOKUP(VLOOKUP($C846,角色技能升级比率表!$B:$C,2,FALSE),角色属性概况!E:F,2,FALSE)*VLOOKUP(E846,角色属性概况!I:M,3,FALSE)*AA846/100)</f>
        <v>12819</v>
      </c>
      <c r="AE846">
        <v>0</v>
      </c>
      <c r="AF846" s="23">
        <f t="shared" si="242"/>
        <v>3</v>
      </c>
      <c r="AG846" s="23">
        <f t="shared" si="243"/>
        <v>2</v>
      </c>
      <c r="AH846" t="s">
        <v>118</v>
      </c>
      <c r="AI846" t="s">
        <v>1559</v>
      </c>
      <c r="AN846" s="6" t="str">
        <f>_xlfn.IFNA(IF(IF($AH846=AN$5,VLOOKUP(AI846,buff!$K:$L,2,FALSE),"")=0,"",IF($AH846=AN$5,VLOOKUP(AI846,buff!$K:$L,2,FALSE),"")),"")</f>
        <v>1:100:2:0</v>
      </c>
      <c r="AO846" s="6" t="str">
        <f>_xlfn.IFNA(IF(IF($AH846=AO$5,VLOOKUP(AJ846,buff!$K:$L,2,FALSE),"")=0,"",IF($AH846=AO$5,VLOOKUP(AJ846,buff!$K:$L,2,FALSE),"")),"")</f>
        <v/>
      </c>
      <c r="AP846" s="6" t="str">
        <f>_xlfn.IFNA(IF(IF($AH846=AP$5,VLOOKUP(AK846,buff!$K:$L,2,FALSE),"")=0,"",IF($AH846=AP$5,VLOOKUP(AK846,buff!$K:$L,2,FALSE),"")),"")</f>
        <v/>
      </c>
      <c r="AQ846" s="6" t="str">
        <f>_xlfn.IFNA(IF(IF($AH846=AQ$5,VLOOKUP(AL846,buff!$K:$L,2,FALSE),"")=0,"",IF($AH846=AQ$5,VLOOKUP(AL846,buff!$K:$L,2,FALSE),"")),"")</f>
        <v/>
      </c>
      <c r="AR846" s="6" t="str">
        <f>_xlfn.IFNA(IF(IF($AH846=AR$5,VLOOKUP(AM846,buff!$K:$L,2,FALSE),"")=0,"",IF($AH846=AR$5,VLOOKUP(AM846,buff!$K:$L,2,FALSE),"")),"")</f>
        <v/>
      </c>
      <c r="AS846" s="6" t="str">
        <f>_xlfn.IFNA(IF(IF($AH846=AS$5,VLOOKUP(AI846,buff!$K:$L,2,FALSE),"")=0,"",IF($AH846=AS$5,VLOOKUP(AI846,buff!$K:$L,2,FALSE),"")),"")</f>
        <v/>
      </c>
      <c r="AT846" s="6" t="str">
        <f>_xlfn.IFNA(IF(IF($AH846=AT$5,VLOOKUP(AJ846,buff!$K:$L,2,FALSE),"")=0,"",IF($AH846=AT$5,VLOOKUP(AJ846,buff!$K:$L,2,FALSE),"")),"")</f>
        <v/>
      </c>
      <c r="AU846" s="6" t="str">
        <f>_xlfn.IFNA(IF(IF($AH846=AU$5,VLOOKUP(AK846,buff!$K:$L,2,FALSE),"")=0,"",IF($AH846=AU$5,VLOOKUP(AK846,buff!$K:$L,2,FALSE),"")),"")</f>
        <v/>
      </c>
      <c r="AV846" s="6" t="str">
        <f>_xlfn.IFNA(IF(IF($AH846=AV$5,VLOOKUP(AL846,buff!$K:$L,2,FALSE),"")=0,"",IF($AH846=AV$5,VLOOKUP(AL846,buff!$K:$L,2,FALSE),"")),"")</f>
        <v/>
      </c>
      <c r="AW846" s="6" t="str">
        <f>_xlfn.IFNA(IF(IF($AH846=AW$5,VLOOKUP(AM846,buff!$K:$L,2,FALSE),"")=0,"",IF($AH846=AW$5,VLOOKUP(AM846,buff!$K:$L,2,FALSE),"")),"")</f>
        <v/>
      </c>
      <c r="AX846" s="6">
        <f>VLOOKUP(AI846,buff!K:P,6,FALSE)</f>
        <v>0</v>
      </c>
      <c r="AY846">
        <f t="shared" si="244"/>
        <v>0</v>
      </c>
      <c r="AZ846">
        <f t="shared" si="244"/>
        <v>0</v>
      </c>
      <c r="BA846">
        <f t="shared" si="245"/>
        <v>3</v>
      </c>
      <c r="BB846">
        <f t="shared" si="246"/>
        <v>2</v>
      </c>
    </row>
    <row r="847" spans="1:54" x14ac:dyDescent="0.15">
      <c r="A847" t="str">
        <f t="shared" si="235"/>
        <v>炀烈主动技能1等级1</v>
      </c>
      <c r="B847" s="8">
        <v>841</v>
      </c>
      <c r="C847" s="8" t="str">
        <f>VLOOKUP(G847,角色!A:B,2,FALSE)</f>
        <v>炀烈</v>
      </c>
      <c r="D847" s="8" t="str">
        <f t="shared" si="241"/>
        <v>主动技能1</v>
      </c>
      <c r="E847" s="8">
        <f t="shared" si="236"/>
        <v>1</v>
      </c>
      <c r="F847" s="8">
        <f t="shared" si="237"/>
        <v>1</v>
      </c>
      <c r="G847" s="8">
        <f t="shared" si="238"/>
        <v>15</v>
      </c>
      <c r="H847" s="4" t="s">
        <v>476</v>
      </c>
      <c r="I847" s="24" t="str">
        <f>"对敌方单体攻击，造成100%攻击力（+"&amp;AB847&amp;"）点伤害。"</f>
        <v>对敌方单体攻击，造成100%攻击力（+38）点伤害。</v>
      </c>
      <c r="J847" s="24" t="s">
        <v>305</v>
      </c>
      <c r="K847" s="25" t="s">
        <v>103</v>
      </c>
      <c r="L847" s="24" t="s">
        <v>107</v>
      </c>
      <c r="M847" s="24"/>
      <c r="N847" s="24">
        <v>100</v>
      </c>
      <c r="O847" s="24"/>
      <c r="P847" s="23"/>
      <c r="Q847" s="23"/>
      <c r="R847" s="23"/>
      <c r="S847" s="23"/>
      <c r="T847" s="23" t="str">
        <f t="shared" si="239"/>
        <v/>
      </c>
      <c r="U847" s="23" t="str">
        <f t="shared" si="240"/>
        <v/>
      </c>
      <c r="V847" s="23"/>
      <c r="W847" s="23"/>
      <c r="X847" s="23"/>
      <c r="Y847" s="23">
        <f t="shared" si="233"/>
        <v>0</v>
      </c>
      <c r="Z847" s="23">
        <v>100</v>
      </c>
      <c r="AA847" s="23">
        <v>10</v>
      </c>
      <c r="AB847" s="23">
        <f>INT(VLOOKUP(VLOOKUP($C847,角色技能升级比率表!$B:$C,2,FALSE),角色属性概况!E:F,2,FALSE)*VLOOKUP(E847,角色属性概况!I:M,3,FALSE)*AA847/100)</f>
        <v>38</v>
      </c>
      <c r="AC847" s="23"/>
      <c r="AD847" s="23"/>
      <c r="AE847" s="23">
        <v>0</v>
      </c>
      <c r="AF847" s="23">
        <f t="shared" si="242"/>
        <v>0</v>
      </c>
      <c r="AG847" s="23">
        <f t="shared" si="243"/>
        <v>0</v>
      </c>
      <c r="AH847" s="23"/>
      <c r="AI847" s="23"/>
      <c r="AJ847" s="23"/>
      <c r="AK847" s="23"/>
      <c r="AN847" s="6" t="str">
        <f>_xlfn.IFNA(IF(IF($AH847=AN$5,VLOOKUP(AI847,buff!$K:$L,2,FALSE),"")=0,"",IF($AH847=AN$5,VLOOKUP(AI847,buff!$K:$L,2,FALSE),"")),"")</f>
        <v/>
      </c>
      <c r="AO847" s="6" t="str">
        <f>_xlfn.IFNA(IF(IF($AH847=AO$5,VLOOKUP(AJ847,buff!$K:$L,2,FALSE),"")=0,"",IF($AH847=AO$5,VLOOKUP(AJ847,buff!$K:$L,2,FALSE),"")),"")</f>
        <v/>
      </c>
      <c r="AP847" s="6" t="str">
        <f>_xlfn.IFNA(IF(IF($AH847=AP$5,VLOOKUP(AK847,buff!$K:$L,2,FALSE),"")=0,"",IF($AH847=AP$5,VLOOKUP(AK847,buff!$K:$L,2,FALSE),"")),"")</f>
        <v/>
      </c>
      <c r="AQ847" s="6" t="str">
        <f>_xlfn.IFNA(IF(IF($AH847=AQ$5,VLOOKUP(AL847,buff!$K:$L,2,FALSE),"")=0,"",IF($AH847=AQ$5,VLOOKUP(AL847,buff!$K:$L,2,FALSE),"")),"")</f>
        <v/>
      </c>
      <c r="AR847" s="6" t="str">
        <f>_xlfn.IFNA(IF(IF($AH847=AR$5,VLOOKUP(AM847,buff!$K:$L,2,FALSE),"")=0,"",IF($AH847=AR$5,VLOOKUP(AM847,buff!$K:$L,2,FALSE),"")),"")</f>
        <v/>
      </c>
      <c r="AS847" s="6" t="str">
        <f>_xlfn.IFNA(IF(IF($AH847=AS$5,VLOOKUP(AI847,buff!$K:$L,2,FALSE),"")=0,"",IF($AH847=AS$5,VLOOKUP(AI847,buff!$K:$L,2,FALSE),"")),"")</f>
        <v/>
      </c>
      <c r="AT847" s="6" t="str">
        <f>_xlfn.IFNA(IF(IF($AH847=AT$5,VLOOKUP(AJ847,buff!$K:$L,2,FALSE),"")=0,"",IF($AH847=AT$5,VLOOKUP(AJ847,buff!$K:$L,2,FALSE),"")),"")</f>
        <v/>
      </c>
      <c r="AU847" s="6" t="str">
        <f>_xlfn.IFNA(IF(IF($AH847=AU$5,VLOOKUP(AK847,buff!$K:$L,2,FALSE),"")=0,"",IF($AH847=AU$5,VLOOKUP(AK847,buff!$K:$L,2,FALSE),"")),"")</f>
        <v/>
      </c>
      <c r="AV847" s="6" t="str">
        <f>_xlfn.IFNA(IF(IF($AH847=AV$5,VLOOKUP(AL847,buff!$K:$L,2,FALSE),"")=0,"",IF($AH847=AV$5,VLOOKUP(AL847,buff!$K:$L,2,FALSE),"")),"")</f>
        <v/>
      </c>
      <c r="AW847" s="6" t="str">
        <f>_xlfn.IFNA(IF(IF($AH847=AW$5,VLOOKUP(AM847,buff!$K:$L,2,FALSE),"")=0,"",IF($AH847=AW$5,VLOOKUP(AM847,buff!$K:$L,2,FALSE),"")),"")</f>
        <v/>
      </c>
      <c r="AX847" s="6" t="e">
        <f>VLOOKUP(AI847,buff!K:P,6,FALSE)</f>
        <v>#N/A</v>
      </c>
      <c r="AY847" t="e">
        <f t="shared" si="244"/>
        <v>#N/A</v>
      </c>
      <c r="AZ847" t="e">
        <f t="shared" si="244"/>
        <v>#N/A</v>
      </c>
      <c r="BA847">
        <f t="shared" si="245"/>
        <v>0</v>
      </c>
      <c r="BB847">
        <f t="shared" si="246"/>
        <v>0</v>
      </c>
    </row>
    <row r="848" spans="1:54" x14ac:dyDescent="0.15">
      <c r="A848" t="str">
        <f t="shared" si="235"/>
        <v>炀烈主动技能1等级2</v>
      </c>
      <c r="B848" s="8">
        <v>842</v>
      </c>
      <c r="C848" s="8" t="str">
        <f>VLOOKUP(G848,角色!A:B,2,FALSE)</f>
        <v>炀烈</v>
      </c>
      <c r="D848" s="8" t="str">
        <f t="shared" si="241"/>
        <v>主动技能1</v>
      </c>
      <c r="E848" s="8">
        <f t="shared" si="236"/>
        <v>2</v>
      </c>
      <c r="F848" s="8">
        <f t="shared" si="237"/>
        <v>1</v>
      </c>
      <c r="G848" s="8">
        <f t="shared" si="238"/>
        <v>15</v>
      </c>
      <c r="H848" s="4" t="s">
        <v>476</v>
      </c>
      <c r="I848" s="24" t="str">
        <f t="shared" ref="I848:I855" si="247">"对敌方单体攻击，造成100%攻击力（+"&amp;AB848&amp;"）点伤害。"</f>
        <v>对敌方单体攻击，造成100%攻击力（+56）点伤害。</v>
      </c>
      <c r="J848" s="4" t="s">
        <v>305</v>
      </c>
      <c r="K848" s="1" t="s">
        <v>103</v>
      </c>
      <c r="L848" s="24" t="s">
        <v>107</v>
      </c>
      <c r="M848" s="4"/>
      <c r="N848" s="4">
        <v>100</v>
      </c>
      <c r="O848" s="4"/>
      <c r="T848" s="6" t="str">
        <f t="shared" si="239"/>
        <v/>
      </c>
      <c r="U848" s="6" t="str">
        <f t="shared" si="240"/>
        <v/>
      </c>
      <c r="Y848">
        <f t="shared" si="233"/>
        <v>0</v>
      </c>
      <c r="Z848">
        <v>100</v>
      </c>
      <c r="AA848" s="23">
        <v>10</v>
      </c>
      <c r="AB848" s="23">
        <f>INT(VLOOKUP(VLOOKUP($C848,角色技能升级比率表!$B:$C,2,FALSE),角色属性概况!E:F,2,FALSE)*VLOOKUP(E848,角色属性概况!I:M,3,FALSE)*AA848/100)</f>
        <v>56</v>
      </c>
      <c r="AE848">
        <v>0</v>
      </c>
      <c r="AF848" s="23">
        <f t="shared" si="242"/>
        <v>0</v>
      </c>
      <c r="AG848" s="23">
        <f t="shared" si="243"/>
        <v>0</v>
      </c>
      <c r="AN848" s="6" t="str">
        <f>_xlfn.IFNA(IF(IF($AH848=AN$5,VLOOKUP(AI848,buff!$K:$L,2,FALSE),"")=0,"",IF($AH848=AN$5,VLOOKUP(AI848,buff!$K:$L,2,FALSE),"")),"")</f>
        <v/>
      </c>
      <c r="AO848" s="6" t="str">
        <f>_xlfn.IFNA(IF(IF($AH848=AO$5,VLOOKUP(AJ848,buff!$K:$L,2,FALSE),"")=0,"",IF($AH848=AO$5,VLOOKUP(AJ848,buff!$K:$L,2,FALSE),"")),"")</f>
        <v/>
      </c>
      <c r="AP848" s="6" t="str">
        <f>_xlfn.IFNA(IF(IF($AH848=AP$5,VLOOKUP(AK848,buff!$K:$L,2,FALSE),"")=0,"",IF($AH848=AP$5,VLOOKUP(AK848,buff!$K:$L,2,FALSE),"")),"")</f>
        <v/>
      </c>
      <c r="AQ848" s="6" t="str">
        <f>_xlfn.IFNA(IF(IF($AH848=AQ$5,VLOOKUP(AL848,buff!$K:$L,2,FALSE),"")=0,"",IF($AH848=AQ$5,VLOOKUP(AL848,buff!$K:$L,2,FALSE),"")),"")</f>
        <v/>
      </c>
      <c r="AR848" s="6" t="str">
        <f>_xlfn.IFNA(IF(IF($AH848=AR$5,VLOOKUP(AM848,buff!$K:$L,2,FALSE),"")=0,"",IF($AH848=AR$5,VLOOKUP(AM848,buff!$K:$L,2,FALSE),"")),"")</f>
        <v/>
      </c>
      <c r="AS848" s="6" t="str">
        <f>_xlfn.IFNA(IF(IF($AH848=AS$5,VLOOKUP(AI848,buff!$K:$L,2,FALSE),"")=0,"",IF($AH848=AS$5,VLOOKUP(AI848,buff!$K:$L,2,FALSE),"")),"")</f>
        <v/>
      </c>
      <c r="AT848" s="6" t="str">
        <f>_xlfn.IFNA(IF(IF($AH848=AT$5,VLOOKUP(AJ848,buff!$K:$L,2,FALSE),"")=0,"",IF($AH848=AT$5,VLOOKUP(AJ848,buff!$K:$L,2,FALSE),"")),"")</f>
        <v/>
      </c>
      <c r="AU848" s="6" t="str">
        <f>_xlfn.IFNA(IF(IF($AH848=AU$5,VLOOKUP(AK848,buff!$K:$L,2,FALSE),"")=0,"",IF($AH848=AU$5,VLOOKUP(AK848,buff!$K:$L,2,FALSE),"")),"")</f>
        <v/>
      </c>
      <c r="AV848" s="6" t="str">
        <f>_xlfn.IFNA(IF(IF($AH848=AV$5,VLOOKUP(AL848,buff!$K:$L,2,FALSE),"")=0,"",IF($AH848=AV$5,VLOOKUP(AL848,buff!$K:$L,2,FALSE),"")),"")</f>
        <v/>
      </c>
      <c r="AW848" s="6" t="str">
        <f>_xlfn.IFNA(IF(IF($AH848=AW$5,VLOOKUP(AM848,buff!$K:$L,2,FALSE),"")=0,"",IF($AH848=AW$5,VLOOKUP(AM848,buff!$K:$L,2,FALSE),"")),"")</f>
        <v/>
      </c>
      <c r="AX848" s="6" t="e">
        <f>VLOOKUP(AI848,buff!K:P,6,FALSE)</f>
        <v>#N/A</v>
      </c>
      <c r="AY848" t="e">
        <f t="shared" si="244"/>
        <v>#N/A</v>
      </c>
      <c r="AZ848" t="e">
        <f t="shared" si="244"/>
        <v>#N/A</v>
      </c>
      <c r="BA848">
        <f t="shared" si="245"/>
        <v>0</v>
      </c>
      <c r="BB848">
        <f t="shared" si="246"/>
        <v>0</v>
      </c>
    </row>
    <row r="849" spans="1:54" x14ac:dyDescent="0.15">
      <c r="A849" t="str">
        <f t="shared" si="235"/>
        <v>炀烈主动技能1等级3</v>
      </c>
      <c r="B849" s="8">
        <v>843</v>
      </c>
      <c r="C849" s="8" t="str">
        <f>VLOOKUP(G849,角色!A:B,2,FALSE)</f>
        <v>炀烈</v>
      </c>
      <c r="D849" s="8" t="str">
        <f t="shared" si="241"/>
        <v>主动技能1</v>
      </c>
      <c r="E849" s="8">
        <f t="shared" si="236"/>
        <v>3</v>
      </c>
      <c r="F849" s="8">
        <f t="shared" si="237"/>
        <v>1</v>
      </c>
      <c r="G849" s="8">
        <f t="shared" si="238"/>
        <v>15</v>
      </c>
      <c r="H849" s="4" t="s">
        <v>476</v>
      </c>
      <c r="I849" s="24" t="str">
        <f t="shared" si="247"/>
        <v>对敌方单体攻击，造成100%攻击力（+74）点伤害。</v>
      </c>
      <c r="J849" s="4" t="s">
        <v>305</v>
      </c>
      <c r="K849" s="1" t="s">
        <v>103</v>
      </c>
      <c r="L849" s="24" t="s">
        <v>107</v>
      </c>
      <c r="M849" s="4"/>
      <c r="N849" s="4">
        <v>100</v>
      </c>
      <c r="O849" s="4"/>
      <c r="T849" s="6" t="str">
        <f t="shared" si="239"/>
        <v/>
      </c>
      <c r="U849" s="6" t="str">
        <f t="shared" si="240"/>
        <v/>
      </c>
      <c r="Y849">
        <f t="shared" si="233"/>
        <v>0</v>
      </c>
      <c r="Z849">
        <v>100</v>
      </c>
      <c r="AA849" s="23">
        <v>10</v>
      </c>
      <c r="AB849" s="23">
        <f>INT(VLOOKUP(VLOOKUP($C849,角色技能升级比率表!$B:$C,2,FALSE),角色属性概况!E:F,2,FALSE)*VLOOKUP(E849,角色属性概况!I:M,3,FALSE)*AA849/100)</f>
        <v>74</v>
      </c>
      <c r="AE849">
        <v>0</v>
      </c>
      <c r="AF849" s="23">
        <f t="shared" si="242"/>
        <v>0</v>
      </c>
      <c r="AG849" s="23">
        <f t="shared" si="243"/>
        <v>0</v>
      </c>
      <c r="AN849" s="6" t="str">
        <f>_xlfn.IFNA(IF(IF($AH849=AN$5,VLOOKUP(AI849,buff!$K:$L,2,FALSE),"")=0,"",IF($AH849=AN$5,VLOOKUP(AI849,buff!$K:$L,2,FALSE),"")),"")</f>
        <v/>
      </c>
      <c r="AO849" s="6" t="str">
        <f>_xlfn.IFNA(IF(IF($AH849=AO$5,VLOOKUP(AJ849,buff!$K:$L,2,FALSE),"")=0,"",IF($AH849=AO$5,VLOOKUP(AJ849,buff!$K:$L,2,FALSE),"")),"")</f>
        <v/>
      </c>
      <c r="AP849" s="6" t="str">
        <f>_xlfn.IFNA(IF(IF($AH849=AP$5,VLOOKUP(AK849,buff!$K:$L,2,FALSE),"")=0,"",IF($AH849=AP$5,VLOOKUP(AK849,buff!$K:$L,2,FALSE),"")),"")</f>
        <v/>
      </c>
      <c r="AQ849" s="6" t="str">
        <f>_xlfn.IFNA(IF(IF($AH849=AQ$5,VLOOKUP(AL849,buff!$K:$L,2,FALSE),"")=0,"",IF($AH849=AQ$5,VLOOKUP(AL849,buff!$K:$L,2,FALSE),"")),"")</f>
        <v/>
      </c>
      <c r="AR849" s="6" t="str">
        <f>_xlfn.IFNA(IF(IF($AH849=AR$5,VLOOKUP(AM849,buff!$K:$L,2,FALSE),"")=0,"",IF($AH849=AR$5,VLOOKUP(AM849,buff!$K:$L,2,FALSE),"")),"")</f>
        <v/>
      </c>
      <c r="AS849" s="6" t="str">
        <f>_xlfn.IFNA(IF(IF($AH849=AS$5,VLOOKUP(AI849,buff!$K:$L,2,FALSE),"")=0,"",IF($AH849=AS$5,VLOOKUP(AI849,buff!$K:$L,2,FALSE),"")),"")</f>
        <v/>
      </c>
      <c r="AT849" s="6" t="str">
        <f>_xlfn.IFNA(IF(IF($AH849=AT$5,VLOOKUP(AJ849,buff!$K:$L,2,FALSE),"")=0,"",IF($AH849=AT$5,VLOOKUP(AJ849,buff!$K:$L,2,FALSE),"")),"")</f>
        <v/>
      </c>
      <c r="AU849" s="6" t="str">
        <f>_xlfn.IFNA(IF(IF($AH849=AU$5,VLOOKUP(AK849,buff!$K:$L,2,FALSE),"")=0,"",IF($AH849=AU$5,VLOOKUP(AK849,buff!$K:$L,2,FALSE),"")),"")</f>
        <v/>
      </c>
      <c r="AV849" s="6" t="str">
        <f>_xlfn.IFNA(IF(IF($AH849=AV$5,VLOOKUP(AL849,buff!$K:$L,2,FALSE),"")=0,"",IF($AH849=AV$5,VLOOKUP(AL849,buff!$K:$L,2,FALSE),"")),"")</f>
        <v/>
      </c>
      <c r="AW849" s="6" t="str">
        <f>_xlfn.IFNA(IF(IF($AH849=AW$5,VLOOKUP(AM849,buff!$K:$L,2,FALSE),"")=0,"",IF($AH849=AW$5,VLOOKUP(AM849,buff!$K:$L,2,FALSE),"")),"")</f>
        <v/>
      </c>
      <c r="AX849" s="6" t="e">
        <f>VLOOKUP(AI849,buff!K:P,6,FALSE)</f>
        <v>#N/A</v>
      </c>
      <c r="AY849" t="e">
        <f t="shared" si="244"/>
        <v>#N/A</v>
      </c>
      <c r="AZ849" t="e">
        <f t="shared" si="244"/>
        <v>#N/A</v>
      </c>
      <c r="BA849">
        <f t="shared" si="245"/>
        <v>0</v>
      </c>
      <c r="BB849">
        <f t="shared" si="246"/>
        <v>0</v>
      </c>
    </row>
    <row r="850" spans="1:54" x14ac:dyDescent="0.15">
      <c r="A850" t="str">
        <f t="shared" si="235"/>
        <v>炀烈主动技能1等级4</v>
      </c>
      <c r="B850" s="8">
        <v>844</v>
      </c>
      <c r="C850" s="8" t="str">
        <f>VLOOKUP(G850,角色!A:B,2,FALSE)</f>
        <v>炀烈</v>
      </c>
      <c r="D850" s="8" t="str">
        <f t="shared" si="241"/>
        <v>主动技能1</v>
      </c>
      <c r="E850" s="8">
        <f t="shared" si="236"/>
        <v>4</v>
      </c>
      <c r="F850" s="8">
        <f t="shared" si="237"/>
        <v>1</v>
      </c>
      <c r="G850" s="8">
        <f t="shared" si="238"/>
        <v>15</v>
      </c>
      <c r="H850" s="4" t="s">
        <v>476</v>
      </c>
      <c r="I850" s="24" t="str">
        <f t="shared" si="247"/>
        <v>对敌方单体攻击，造成100%攻击力（+91）点伤害。</v>
      </c>
      <c r="J850" s="4" t="s">
        <v>305</v>
      </c>
      <c r="K850" s="1" t="s">
        <v>103</v>
      </c>
      <c r="L850" s="24" t="s">
        <v>107</v>
      </c>
      <c r="M850" s="4"/>
      <c r="N850" s="4">
        <v>100</v>
      </c>
      <c r="O850" s="4"/>
      <c r="T850" s="6" t="str">
        <f t="shared" si="239"/>
        <v/>
      </c>
      <c r="U850" s="6" t="str">
        <f t="shared" si="240"/>
        <v/>
      </c>
      <c r="Y850">
        <f t="shared" si="233"/>
        <v>0</v>
      </c>
      <c r="Z850">
        <v>100</v>
      </c>
      <c r="AA850" s="23">
        <v>10</v>
      </c>
      <c r="AB850" s="23">
        <f>INT(VLOOKUP(VLOOKUP($C850,角色技能升级比率表!$B:$C,2,FALSE),角色属性概况!E:F,2,FALSE)*VLOOKUP(E850,角色属性概况!I:M,3,FALSE)*AA850/100)</f>
        <v>91</v>
      </c>
      <c r="AE850">
        <v>0</v>
      </c>
      <c r="AF850" s="23">
        <f t="shared" si="242"/>
        <v>0</v>
      </c>
      <c r="AG850" s="23">
        <f t="shared" si="243"/>
        <v>0</v>
      </c>
      <c r="AN850" s="6" t="str">
        <f>_xlfn.IFNA(IF(IF($AH850=AN$5,VLOOKUP(AI850,buff!$K:$L,2,FALSE),"")=0,"",IF($AH850=AN$5,VLOOKUP(AI850,buff!$K:$L,2,FALSE),"")),"")</f>
        <v/>
      </c>
      <c r="AO850" s="6" t="str">
        <f>_xlfn.IFNA(IF(IF($AH850=AO$5,VLOOKUP(AJ850,buff!$K:$L,2,FALSE),"")=0,"",IF($AH850=AO$5,VLOOKUP(AJ850,buff!$K:$L,2,FALSE),"")),"")</f>
        <v/>
      </c>
      <c r="AP850" s="6" t="str">
        <f>_xlfn.IFNA(IF(IF($AH850=AP$5,VLOOKUP(AK850,buff!$K:$L,2,FALSE),"")=0,"",IF($AH850=AP$5,VLOOKUP(AK850,buff!$K:$L,2,FALSE),"")),"")</f>
        <v/>
      </c>
      <c r="AQ850" s="6" t="str">
        <f>_xlfn.IFNA(IF(IF($AH850=AQ$5,VLOOKUP(AL850,buff!$K:$L,2,FALSE),"")=0,"",IF($AH850=AQ$5,VLOOKUP(AL850,buff!$K:$L,2,FALSE),"")),"")</f>
        <v/>
      </c>
      <c r="AR850" s="6" t="str">
        <f>_xlfn.IFNA(IF(IF($AH850=AR$5,VLOOKUP(AM850,buff!$K:$L,2,FALSE),"")=0,"",IF($AH850=AR$5,VLOOKUP(AM850,buff!$K:$L,2,FALSE),"")),"")</f>
        <v/>
      </c>
      <c r="AS850" s="6" t="str">
        <f>_xlfn.IFNA(IF(IF($AH850=AS$5,VLOOKUP(AI850,buff!$K:$L,2,FALSE),"")=0,"",IF($AH850=AS$5,VLOOKUP(AI850,buff!$K:$L,2,FALSE),"")),"")</f>
        <v/>
      </c>
      <c r="AT850" s="6" t="str">
        <f>_xlfn.IFNA(IF(IF($AH850=AT$5,VLOOKUP(AJ850,buff!$K:$L,2,FALSE),"")=0,"",IF($AH850=AT$5,VLOOKUP(AJ850,buff!$K:$L,2,FALSE),"")),"")</f>
        <v/>
      </c>
      <c r="AU850" s="6" t="str">
        <f>_xlfn.IFNA(IF(IF($AH850=AU$5,VLOOKUP(AK850,buff!$K:$L,2,FALSE),"")=0,"",IF($AH850=AU$5,VLOOKUP(AK850,buff!$K:$L,2,FALSE),"")),"")</f>
        <v/>
      </c>
      <c r="AV850" s="6" t="str">
        <f>_xlfn.IFNA(IF(IF($AH850=AV$5,VLOOKUP(AL850,buff!$K:$L,2,FALSE),"")=0,"",IF($AH850=AV$5,VLOOKUP(AL850,buff!$K:$L,2,FALSE),"")),"")</f>
        <v/>
      </c>
      <c r="AW850" s="6" t="str">
        <f>_xlfn.IFNA(IF(IF($AH850=AW$5,VLOOKUP(AM850,buff!$K:$L,2,FALSE),"")=0,"",IF($AH850=AW$5,VLOOKUP(AM850,buff!$K:$L,2,FALSE),"")),"")</f>
        <v/>
      </c>
      <c r="AX850" s="6" t="e">
        <f>VLOOKUP(AI850,buff!K:P,6,FALSE)</f>
        <v>#N/A</v>
      </c>
      <c r="AY850" t="e">
        <f t="shared" si="244"/>
        <v>#N/A</v>
      </c>
      <c r="AZ850" t="e">
        <f t="shared" si="244"/>
        <v>#N/A</v>
      </c>
      <c r="BA850">
        <f t="shared" si="245"/>
        <v>0</v>
      </c>
      <c r="BB850">
        <f t="shared" si="246"/>
        <v>0</v>
      </c>
    </row>
    <row r="851" spans="1:54" x14ac:dyDescent="0.15">
      <c r="A851" t="str">
        <f t="shared" si="235"/>
        <v>炀烈主动技能1等级5</v>
      </c>
      <c r="B851" s="8">
        <v>845</v>
      </c>
      <c r="C851" s="8" t="str">
        <f>VLOOKUP(G851,角色!A:B,2,FALSE)</f>
        <v>炀烈</v>
      </c>
      <c r="D851" s="8" t="str">
        <f t="shared" si="241"/>
        <v>主动技能1</v>
      </c>
      <c r="E851" s="8">
        <f t="shared" si="236"/>
        <v>5</v>
      </c>
      <c r="F851" s="8">
        <f t="shared" si="237"/>
        <v>1</v>
      </c>
      <c r="G851" s="8">
        <f t="shared" si="238"/>
        <v>15</v>
      </c>
      <c r="H851" s="4" t="s">
        <v>476</v>
      </c>
      <c r="I851" s="24" t="str">
        <f t="shared" si="247"/>
        <v>对敌方单体攻击，造成100%攻击力（+113）点伤害。</v>
      </c>
      <c r="J851" s="4" t="s">
        <v>305</v>
      </c>
      <c r="K851" s="1" t="s">
        <v>103</v>
      </c>
      <c r="L851" s="24" t="s">
        <v>107</v>
      </c>
      <c r="M851" s="4"/>
      <c r="N851" s="4">
        <v>100</v>
      </c>
      <c r="O851" s="4"/>
      <c r="T851" s="6" t="str">
        <f t="shared" si="239"/>
        <v/>
      </c>
      <c r="U851" s="6" t="str">
        <f t="shared" si="240"/>
        <v/>
      </c>
      <c r="Y851">
        <f t="shared" si="233"/>
        <v>0</v>
      </c>
      <c r="Z851">
        <v>100</v>
      </c>
      <c r="AA851" s="23">
        <v>10</v>
      </c>
      <c r="AB851" s="23">
        <f>INT(VLOOKUP(VLOOKUP($C851,角色技能升级比率表!$B:$C,2,FALSE),角色属性概况!E:F,2,FALSE)*VLOOKUP(E851,角色属性概况!I:M,3,FALSE)*AA851/100)</f>
        <v>113</v>
      </c>
      <c r="AE851">
        <v>0</v>
      </c>
      <c r="AF851" s="23">
        <f t="shared" si="242"/>
        <v>0</v>
      </c>
      <c r="AG851" s="23">
        <f t="shared" si="243"/>
        <v>0</v>
      </c>
      <c r="AN851" s="6" t="str">
        <f>_xlfn.IFNA(IF(IF($AH851=AN$5,VLOOKUP(AI851,buff!$K:$L,2,FALSE),"")=0,"",IF($AH851=AN$5,VLOOKUP(AI851,buff!$K:$L,2,FALSE),"")),"")</f>
        <v/>
      </c>
      <c r="AO851" s="6" t="str">
        <f>_xlfn.IFNA(IF(IF($AH851=AO$5,VLOOKUP(AJ851,buff!$K:$L,2,FALSE),"")=0,"",IF($AH851=AO$5,VLOOKUP(AJ851,buff!$K:$L,2,FALSE),"")),"")</f>
        <v/>
      </c>
      <c r="AP851" s="6" t="str">
        <f>_xlfn.IFNA(IF(IF($AH851=AP$5,VLOOKUP(AK851,buff!$K:$L,2,FALSE),"")=0,"",IF($AH851=AP$5,VLOOKUP(AK851,buff!$K:$L,2,FALSE),"")),"")</f>
        <v/>
      </c>
      <c r="AQ851" s="6" t="str">
        <f>_xlfn.IFNA(IF(IF($AH851=AQ$5,VLOOKUP(AL851,buff!$K:$L,2,FALSE),"")=0,"",IF($AH851=AQ$5,VLOOKUP(AL851,buff!$K:$L,2,FALSE),"")),"")</f>
        <v/>
      </c>
      <c r="AR851" s="6" t="str">
        <f>_xlfn.IFNA(IF(IF($AH851=AR$5,VLOOKUP(AM851,buff!$K:$L,2,FALSE),"")=0,"",IF($AH851=AR$5,VLOOKUP(AM851,buff!$K:$L,2,FALSE),"")),"")</f>
        <v/>
      </c>
      <c r="AS851" s="6" t="str">
        <f>_xlfn.IFNA(IF(IF($AH851=AS$5,VLOOKUP(AI851,buff!$K:$L,2,FALSE),"")=0,"",IF($AH851=AS$5,VLOOKUP(AI851,buff!$K:$L,2,FALSE),"")),"")</f>
        <v/>
      </c>
      <c r="AT851" s="6" t="str">
        <f>_xlfn.IFNA(IF(IF($AH851=AT$5,VLOOKUP(AJ851,buff!$K:$L,2,FALSE),"")=0,"",IF($AH851=AT$5,VLOOKUP(AJ851,buff!$K:$L,2,FALSE),"")),"")</f>
        <v/>
      </c>
      <c r="AU851" s="6" t="str">
        <f>_xlfn.IFNA(IF(IF($AH851=AU$5,VLOOKUP(AK851,buff!$K:$L,2,FALSE),"")=0,"",IF($AH851=AU$5,VLOOKUP(AK851,buff!$K:$L,2,FALSE),"")),"")</f>
        <v/>
      </c>
      <c r="AV851" s="6" t="str">
        <f>_xlfn.IFNA(IF(IF($AH851=AV$5,VLOOKUP(AL851,buff!$K:$L,2,FALSE),"")=0,"",IF($AH851=AV$5,VLOOKUP(AL851,buff!$K:$L,2,FALSE),"")),"")</f>
        <v/>
      </c>
      <c r="AW851" s="6" t="str">
        <f>_xlfn.IFNA(IF(IF($AH851=AW$5,VLOOKUP(AM851,buff!$K:$L,2,FALSE),"")=0,"",IF($AH851=AW$5,VLOOKUP(AM851,buff!$K:$L,2,FALSE),"")),"")</f>
        <v/>
      </c>
      <c r="AX851" s="6" t="e">
        <f>VLOOKUP(AI851,buff!K:P,6,FALSE)</f>
        <v>#N/A</v>
      </c>
      <c r="AY851" t="e">
        <f t="shared" si="244"/>
        <v>#N/A</v>
      </c>
      <c r="AZ851" t="e">
        <f t="shared" si="244"/>
        <v>#N/A</v>
      </c>
      <c r="BA851">
        <f t="shared" si="245"/>
        <v>0</v>
      </c>
      <c r="BB851">
        <f t="shared" si="246"/>
        <v>0</v>
      </c>
    </row>
    <row r="852" spans="1:54" x14ac:dyDescent="0.15">
      <c r="A852" t="str">
        <f t="shared" si="235"/>
        <v>炀烈主动技能1等级6</v>
      </c>
      <c r="B852" s="8">
        <v>846</v>
      </c>
      <c r="C852" s="8" t="str">
        <f>VLOOKUP(G852,角色!A:B,2,FALSE)</f>
        <v>炀烈</v>
      </c>
      <c r="D852" s="8" t="str">
        <f t="shared" si="241"/>
        <v>主动技能1</v>
      </c>
      <c r="E852" s="8">
        <f t="shared" si="236"/>
        <v>6</v>
      </c>
      <c r="F852" s="8">
        <f t="shared" si="237"/>
        <v>1</v>
      </c>
      <c r="G852" s="8">
        <f t="shared" si="238"/>
        <v>15</v>
      </c>
      <c r="H852" s="4" t="s">
        <v>476</v>
      </c>
      <c r="I852" s="24" t="str">
        <f t="shared" si="247"/>
        <v>对敌方单体攻击，造成100%攻击力（+139）点伤害。</v>
      </c>
      <c r="J852" s="4" t="s">
        <v>305</v>
      </c>
      <c r="K852" s="1" t="s">
        <v>103</v>
      </c>
      <c r="L852" s="24" t="s">
        <v>107</v>
      </c>
      <c r="M852" s="4"/>
      <c r="N852" s="4">
        <v>100</v>
      </c>
      <c r="O852" s="4"/>
      <c r="T852" s="6" t="str">
        <f t="shared" si="239"/>
        <v/>
      </c>
      <c r="U852" s="6" t="str">
        <f t="shared" si="240"/>
        <v/>
      </c>
      <c r="Y852">
        <f t="shared" si="233"/>
        <v>0</v>
      </c>
      <c r="Z852">
        <v>100</v>
      </c>
      <c r="AA852" s="23">
        <v>10</v>
      </c>
      <c r="AB852" s="23">
        <f>INT(VLOOKUP(VLOOKUP($C852,角色技能升级比率表!$B:$C,2,FALSE),角色属性概况!E:F,2,FALSE)*VLOOKUP(E852,角色属性概况!I:M,3,FALSE)*AA852/100)</f>
        <v>139</v>
      </c>
      <c r="AE852">
        <v>0</v>
      </c>
      <c r="AF852" s="23">
        <f t="shared" si="242"/>
        <v>0</v>
      </c>
      <c r="AG852" s="23">
        <f t="shared" si="243"/>
        <v>0</v>
      </c>
      <c r="AN852" s="6" t="str">
        <f>_xlfn.IFNA(IF(IF($AH852=AN$5,VLOOKUP(AI852,buff!$K:$L,2,FALSE),"")=0,"",IF($AH852=AN$5,VLOOKUP(AI852,buff!$K:$L,2,FALSE),"")),"")</f>
        <v/>
      </c>
      <c r="AO852" s="6" t="str">
        <f>_xlfn.IFNA(IF(IF($AH852=AO$5,VLOOKUP(AJ852,buff!$K:$L,2,FALSE),"")=0,"",IF($AH852=AO$5,VLOOKUP(AJ852,buff!$K:$L,2,FALSE),"")),"")</f>
        <v/>
      </c>
      <c r="AP852" s="6" t="str">
        <f>_xlfn.IFNA(IF(IF($AH852=AP$5,VLOOKUP(AK852,buff!$K:$L,2,FALSE),"")=0,"",IF($AH852=AP$5,VLOOKUP(AK852,buff!$K:$L,2,FALSE),"")),"")</f>
        <v/>
      </c>
      <c r="AQ852" s="6" t="str">
        <f>_xlfn.IFNA(IF(IF($AH852=AQ$5,VLOOKUP(AL852,buff!$K:$L,2,FALSE),"")=0,"",IF($AH852=AQ$5,VLOOKUP(AL852,buff!$K:$L,2,FALSE),"")),"")</f>
        <v/>
      </c>
      <c r="AR852" s="6" t="str">
        <f>_xlfn.IFNA(IF(IF($AH852=AR$5,VLOOKUP(AM852,buff!$K:$L,2,FALSE),"")=0,"",IF($AH852=AR$5,VLOOKUP(AM852,buff!$K:$L,2,FALSE),"")),"")</f>
        <v/>
      </c>
      <c r="AS852" s="6" t="str">
        <f>_xlfn.IFNA(IF(IF($AH852=AS$5,VLOOKUP(AI852,buff!$K:$L,2,FALSE),"")=0,"",IF($AH852=AS$5,VLOOKUP(AI852,buff!$K:$L,2,FALSE),"")),"")</f>
        <v/>
      </c>
      <c r="AT852" s="6" t="str">
        <f>_xlfn.IFNA(IF(IF($AH852=AT$5,VLOOKUP(AJ852,buff!$K:$L,2,FALSE),"")=0,"",IF($AH852=AT$5,VLOOKUP(AJ852,buff!$K:$L,2,FALSE),"")),"")</f>
        <v/>
      </c>
      <c r="AU852" s="6" t="str">
        <f>_xlfn.IFNA(IF(IF($AH852=AU$5,VLOOKUP(AK852,buff!$K:$L,2,FALSE),"")=0,"",IF($AH852=AU$5,VLOOKUP(AK852,buff!$K:$L,2,FALSE),"")),"")</f>
        <v/>
      </c>
      <c r="AV852" s="6" t="str">
        <f>_xlfn.IFNA(IF(IF($AH852=AV$5,VLOOKUP(AL852,buff!$K:$L,2,FALSE),"")=0,"",IF($AH852=AV$5,VLOOKUP(AL852,buff!$K:$L,2,FALSE),"")),"")</f>
        <v/>
      </c>
      <c r="AW852" s="6" t="str">
        <f>_xlfn.IFNA(IF(IF($AH852=AW$5,VLOOKUP(AM852,buff!$K:$L,2,FALSE),"")=0,"",IF($AH852=AW$5,VLOOKUP(AM852,buff!$K:$L,2,FALSE),"")),"")</f>
        <v/>
      </c>
      <c r="AX852" s="6" t="e">
        <f>VLOOKUP(AI852,buff!K:P,6,FALSE)</f>
        <v>#N/A</v>
      </c>
      <c r="AY852" t="e">
        <f t="shared" si="244"/>
        <v>#N/A</v>
      </c>
      <c r="AZ852" t="e">
        <f t="shared" si="244"/>
        <v>#N/A</v>
      </c>
      <c r="BA852">
        <f t="shared" si="245"/>
        <v>0</v>
      </c>
      <c r="BB852">
        <f t="shared" si="246"/>
        <v>0</v>
      </c>
    </row>
    <row r="853" spans="1:54" x14ac:dyDescent="0.15">
      <c r="A853" t="str">
        <f t="shared" si="235"/>
        <v>炀烈主动技能1等级7</v>
      </c>
      <c r="B853" s="8">
        <v>847</v>
      </c>
      <c r="C853" s="8" t="str">
        <f>VLOOKUP(G853,角色!A:B,2,FALSE)</f>
        <v>炀烈</v>
      </c>
      <c r="D853" s="8" t="str">
        <f t="shared" si="241"/>
        <v>主动技能1</v>
      </c>
      <c r="E853" s="8">
        <f t="shared" si="236"/>
        <v>7</v>
      </c>
      <c r="F853" s="8">
        <f t="shared" si="237"/>
        <v>1</v>
      </c>
      <c r="G853" s="8">
        <f t="shared" si="238"/>
        <v>15</v>
      </c>
      <c r="H853" s="4" t="s">
        <v>476</v>
      </c>
      <c r="I853" s="24" t="str">
        <f t="shared" si="247"/>
        <v>对敌方单体攻击，造成100%攻击力（+171）点伤害。</v>
      </c>
      <c r="J853" s="4" t="s">
        <v>305</v>
      </c>
      <c r="K853" s="1" t="s">
        <v>103</v>
      </c>
      <c r="L853" s="24" t="s">
        <v>107</v>
      </c>
      <c r="M853" s="4"/>
      <c r="N853" s="4">
        <v>100</v>
      </c>
      <c r="O853" s="4"/>
      <c r="T853" s="6" t="str">
        <f t="shared" si="239"/>
        <v/>
      </c>
      <c r="U853" s="6" t="str">
        <f t="shared" si="240"/>
        <v/>
      </c>
      <c r="Y853">
        <f t="shared" si="233"/>
        <v>0</v>
      </c>
      <c r="Z853">
        <v>100</v>
      </c>
      <c r="AA853" s="23">
        <v>10</v>
      </c>
      <c r="AB853" s="23">
        <f>INT(VLOOKUP(VLOOKUP($C853,角色技能升级比率表!$B:$C,2,FALSE),角色属性概况!E:F,2,FALSE)*VLOOKUP(E853,角色属性概况!I:M,3,FALSE)*AA853/100)</f>
        <v>171</v>
      </c>
      <c r="AE853">
        <v>0</v>
      </c>
      <c r="AF853" s="23">
        <f t="shared" si="242"/>
        <v>0</v>
      </c>
      <c r="AG853" s="23">
        <f t="shared" si="243"/>
        <v>0</v>
      </c>
      <c r="AN853" s="6" t="str">
        <f>_xlfn.IFNA(IF(IF($AH853=AN$5,VLOOKUP(AI853,buff!$K:$L,2,FALSE),"")=0,"",IF($AH853=AN$5,VLOOKUP(AI853,buff!$K:$L,2,FALSE),"")),"")</f>
        <v/>
      </c>
      <c r="AO853" s="6" t="str">
        <f>_xlfn.IFNA(IF(IF($AH853=AO$5,VLOOKUP(AJ853,buff!$K:$L,2,FALSE),"")=0,"",IF($AH853=AO$5,VLOOKUP(AJ853,buff!$K:$L,2,FALSE),"")),"")</f>
        <v/>
      </c>
      <c r="AP853" s="6" t="str">
        <f>_xlfn.IFNA(IF(IF($AH853=AP$5,VLOOKUP(AK853,buff!$K:$L,2,FALSE),"")=0,"",IF($AH853=AP$5,VLOOKUP(AK853,buff!$K:$L,2,FALSE),"")),"")</f>
        <v/>
      </c>
      <c r="AQ853" s="6" t="str">
        <f>_xlfn.IFNA(IF(IF($AH853=AQ$5,VLOOKUP(AL853,buff!$K:$L,2,FALSE),"")=0,"",IF($AH853=AQ$5,VLOOKUP(AL853,buff!$K:$L,2,FALSE),"")),"")</f>
        <v/>
      </c>
      <c r="AR853" s="6" t="str">
        <f>_xlfn.IFNA(IF(IF($AH853=AR$5,VLOOKUP(AM853,buff!$K:$L,2,FALSE),"")=0,"",IF($AH853=AR$5,VLOOKUP(AM853,buff!$K:$L,2,FALSE),"")),"")</f>
        <v/>
      </c>
      <c r="AS853" s="6" t="str">
        <f>_xlfn.IFNA(IF(IF($AH853=AS$5,VLOOKUP(AI853,buff!$K:$L,2,FALSE),"")=0,"",IF($AH853=AS$5,VLOOKUP(AI853,buff!$K:$L,2,FALSE),"")),"")</f>
        <v/>
      </c>
      <c r="AT853" s="6" t="str">
        <f>_xlfn.IFNA(IF(IF($AH853=AT$5,VLOOKUP(AJ853,buff!$K:$L,2,FALSE),"")=0,"",IF($AH853=AT$5,VLOOKUP(AJ853,buff!$K:$L,2,FALSE),"")),"")</f>
        <v/>
      </c>
      <c r="AU853" s="6" t="str">
        <f>_xlfn.IFNA(IF(IF($AH853=AU$5,VLOOKUP(AK853,buff!$K:$L,2,FALSE),"")=0,"",IF($AH853=AU$5,VLOOKUP(AK853,buff!$K:$L,2,FALSE),"")),"")</f>
        <v/>
      </c>
      <c r="AV853" s="6" t="str">
        <f>_xlfn.IFNA(IF(IF($AH853=AV$5,VLOOKUP(AL853,buff!$K:$L,2,FALSE),"")=0,"",IF($AH853=AV$5,VLOOKUP(AL853,buff!$K:$L,2,FALSE),"")),"")</f>
        <v/>
      </c>
      <c r="AW853" s="6" t="str">
        <f>_xlfn.IFNA(IF(IF($AH853=AW$5,VLOOKUP(AM853,buff!$K:$L,2,FALSE),"")=0,"",IF($AH853=AW$5,VLOOKUP(AM853,buff!$K:$L,2,FALSE),"")),"")</f>
        <v/>
      </c>
      <c r="AX853" s="6" t="e">
        <f>VLOOKUP(AI853,buff!K:P,6,FALSE)</f>
        <v>#N/A</v>
      </c>
      <c r="AY853" t="e">
        <f t="shared" si="244"/>
        <v>#N/A</v>
      </c>
      <c r="AZ853" t="e">
        <f t="shared" si="244"/>
        <v>#N/A</v>
      </c>
      <c r="BA853">
        <f t="shared" si="245"/>
        <v>0</v>
      </c>
      <c r="BB853">
        <f t="shared" si="246"/>
        <v>0</v>
      </c>
    </row>
    <row r="854" spans="1:54" x14ac:dyDescent="0.15">
      <c r="A854" t="str">
        <f t="shared" si="235"/>
        <v>炀烈主动技能1等级8</v>
      </c>
      <c r="B854" s="8">
        <v>848</v>
      </c>
      <c r="C854" s="8" t="str">
        <f>VLOOKUP(G854,角色!A:B,2,FALSE)</f>
        <v>炀烈</v>
      </c>
      <c r="D854" s="8" t="str">
        <f t="shared" si="241"/>
        <v>主动技能1</v>
      </c>
      <c r="E854" s="8">
        <f t="shared" si="236"/>
        <v>8</v>
      </c>
      <c r="F854" s="8">
        <f t="shared" si="237"/>
        <v>1</v>
      </c>
      <c r="G854" s="8">
        <f t="shared" si="238"/>
        <v>15</v>
      </c>
      <c r="H854" s="4" t="s">
        <v>476</v>
      </c>
      <c r="I854" s="24" t="str">
        <f t="shared" si="247"/>
        <v>对敌方单体攻击，造成100%攻击力（+211）点伤害。</v>
      </c>
      <c r="J854" s="4" t="s">
        <v>305</v>
      </c>
      <c r="K854" s="1" t="s">
        <v>103</v>
      </c>
      <c r="L854" s="24" t="s">
        <v>107</v>
      </c>
      <c r="M854" s="4"/>
      <c r="N854" s="4">
        <v>100</v>
      </c>
      <c r="O854" s="4"/>
      <c r="T854" s="6" t="str">
        <f t="shared" si="239"/>
        <v/>
      </c>
      <c r="U854" s="6" t="str">
        <f t="shared" si="240"/>
        <v/>
      </c>
      <c r="Y854">
        <f t="shared" si="233"/>
        <v>0</v>
      </c>
      <c r="Z854">
        <v>100</v>
      </c>
      <c r="AA854" s="23">
        <v>10</v>
      </c>
      <c r="AB854" s="23">
        <f>INT(VLOOKUP(VLOOKUP($C854,角色技能升级比率表!$B:$C,2,FALSE),角色属性概况!E:F,2,FALSE)*VLOOKUP(E854,角色属性概况!I:M,3,FALSE)*AA854/100)</f>
        <v>211</v>
      </c>
      <c r="AE854">
        <v>0</v>
      </c>
      <c r="AF854" s="23">
        <f t="shared" si="242"/>
        <v>0</v>
      </c>
      <c r="AG854" s="23">
        <f t="shared" si="243"/>
        <v>0</v>
      </c>
      <c r="AN854" s="6" t="str">
        <f>_xlfn.IFNA(IF(IF($AH854=AN$5,VLOOKUP(AI854,buff!$K:$L,2,FALSE),"")=0,"",IF($AH854=AN$5,VLOOKUP(AI854,buff!$K:$L,2,FALSE),"")),"")</f>
        <v/>
      </c>
      <c r="AO854" s="6" t="str">
        <f>_xlfn.IFNA(IF(IF($AH854=AO$5,VLOOKUP(AJ854,buff!$K:$L,2,FALSE),"")=0,"",IF($AH854=AO$5,VLOOKUP(AJ854,buff!$K:$L,2,FALSE),"")),"")</f>
        <v/>
      </c>
      <c r="AP854" s="6" t="str">
        <f>_xlfn.IFNA(IF(IF($AH854=AP$5,VLOOKUP(AK854,buff!$K:$L,2,FALSE),"")=0,"",IF($AH854=AP$5,VLOOKUP(AK854,buff!$K:$L,2,FALSE),"")),"")</f>
        <v/>
      </c>
      <c r="AQ854" s="6" t="str">
        <f>_xlfn.IFNA(IF(IF($AH854=AQ$5,VLOOKUP(AL854,buff!$K:$L,2,FALSE),"")=0,"",IF($AH854=AQ$5,VLOOKUP(AL854,buff!$K:$L,2,FALSE),"")),"")</f>
        <v/>
      </c>
      <c r="AR854" s="6" t="str">
        <f>_xlfn.IFNA(IF(IF($AH854=AR$5,VLOOKUP(AM854,buff!$K:$L,2,FALSE),"")=0,"",IF($AH854=AR$5,VLOOKUP(AM854,buff!$K:$L,2,FALSE),"")),"")</f>
        <v/>
      </c>
      <c r="AS854" s="6" t="str">
        <f>_xlfn.IFNA(IF(IF($AH854=AS$5,VLOOKUP(AI854,buff!$K:$L,2,FALSE),"")=0,"",IF($AH854=AS$5,VLOOKUP(AI854,buff!$K:$L,2,FALSE),"")),"")</f>
        <v/>
      </c>
      <c r="AT854" s="6" t="str">
        <f>_xlfn.IFNA(IF(IF($AH854=AT$5,VLOOKUP(AJ854,buff!$K:$L,2,FALSE),"")=0,"",IF($AH854=AT$5,VLOOKUP(AJ854,buff!$K:$L,2,FALSE),"")),"")</f>
        <v/>
      </c>
      <c r="AU854" s="6" t="str">
        <f>_xlfn.IFNA(IF(IF($AH854=AU$5,VLOOKUP(AK854,buff!$K:$L,2,FALSE),"")=0,"",IF($AH854=AU$5,VLOOKUP(AK854,buff!$K:$L,2,FALSE),"")),"")</f>
        <v/>
      </c>
      <c r="AV854" s="6" t="str">
        <f>_xlfn.IFNA(IF(IF($AH854=AV$5,VLOOKUP(AL854,buff!$K:$L,2,FALSE),"")=0,"",IF($AH854=AV$5,VLOOKUP(AL854,buff!$K:$L,2,FALSE),"")),"")</f>
        <v/>
      </c>
      <c r="AW854" s="6" t="str">
        <f>_xlfn.IFNA(IF(IF($AH854=AW$5,VLOOKUP(AM854,buff!$K:$L,2,FALSE),"")=0,"",IF($AH854=AW$5,VLOOKUP(AM854,buff!$K:$L,2,FALSE),"")),"")</f>
        <v/>
      </c>
      <c r="AX854" s="6" t="e">
        <f>VLOOKUP(AI854,buff!K:P,6,FALSE)</f>
        <v>#N/A</v>
      </c>
      <c r="AY854" t="e">
        <f t="shared" si="244"/>
        <v>#N/A</v>
      </c>
      <c r="AZ854" t="e">
        <f t="shared" si="244"/>
        <v>#N/A</v>
      </c>
      <c r="BA854">
        <f t="shared" si="245"/>
        <v>0</v>
      </c>
      <c r="BB854">
        <f t="shared" si="246"/>
        <v>0</v>
      </c>
    </row>
    <row r="855" spans="1:54" x14ac:dyDescent="0.15">
      <c r="A855" t="str">
        <f t="shared" si="235"/>
        <v>炀烈主动技能1等级9</v>
      </c>
      <c r="B855" s="8">
        <v>849</v>
      </c>
      <c r="C855" s="8" t="str">
        <f>VLOOKUP(G855,角色!A:B,2,FALSE)</f>
        <v>炀烈</v>
      </c>
      <c r="D855" s="8" t="str">
        <f t="shared" si="241"/>
        <v>主动技能1</v>
      </c>
      <c r="E855" s="8">
        <f t="shared" si="236"/>
        <v>9</v>
      </c>
      <c r="F855" s="8">
        <f t="shared" si="237"/>
        <v>1</v>
      </c>
      <c r="G855" s="8">
        <f t="shared" si="238"/>
        <v>15</v>
      </c>
      <c r="H855" s="4" t="s">
        <v>476</v>
      </c>
      <c r="I855" s="24" t="str">
        <f t="shared" si="247"/>
        <v>对敌方单体攻击，造成100%攻击力（+260）点伤害。</v>
      </c>
      <c r="J855" s="4" t="s">
        <v>305</v>
      </c>
      <c r="K855" s="1" t="s">
        <v>103</v>
      </c>
      <c r="L855" s="24" t="s">
        <v>107</v>
      </c>
      <c r="M855" s="4"/>
      <c r="N855" s="4">
        <v>100</v>
      </c>
      <c r="O855" s="4"/>
      <c r="T855" s="6" t="str">
        <f t="shared" si="239"/>
        <v/>
      </c>
      <c r="U855" s="6" t="str">
        <f t="shared" si="240"/>
        <v/>
      </c>
      <c r="Y855">
        <f t="shared" si="233"/>
        <v>0</v>
      </c>
      <c r="Z855">
        <v>100</v>
      </c>
      <c r="AA855" s="23">
        <v>10</v>
      </c>
      <c r="AB855" s="23">
        <f>INT(VLOOKUP(VLOOKUP($C855,角色技能升级比率表!$B:$C,2,FALSE),角色属性概况!E:F,2,FALSE)*VLOOKUP(E855,角色属性概况!I:M,3,FALSE)*AA855/100)</f>
        <v>260</v>
      </c>
      <c r="AE855">
        <v>0</v>
      </c>
      <c r="AF855" s="23">
        <f t="shared" si="242"/>
        <v>0</v>
      </c>
      <c r="AG855" s="23">
        <f t="shared" si="243"/>
        <v>0</v>
      </c>
      <c r="AN855" s="6" t="str">
        <f>_xlfn.IFNA(IF(IF($AH855=AN$5,VLOOKUP(AI855,buff!$K:$L,2,FALSE),"")=0,"",IF($AH855=AN$5,VLOOKUP(AI855,buff!$K:$L,2,FALSE),"")),"")</f>
        <v/>
      </c>
      <c r="AO855" s="6" t="str">
        <f>_xlfn.IFNA(IF(IF($AH855=AO$5,VLOOKUP(AJ855,buff!$K:$L,2,FALSE),"")=0,"",IF($AH855=AO$5,VLOOKUP(AJ855,buff!$K:$L,2,FALSE),"")),"")</f>
        <v/>
      </c>
      <c r="AP855" s="6" t="str">
        <f>_xlfn.IFNA(IF(IF($AH855=AP$5,VLOOKUP(AK855,buff!$K:$L,2,FALSE),"")=0,"",IF($AH855=AP$5,VLOOKUP(AK855,buff!$K:$L,2,FALSE),"")),"")</f>
        <v/>
      </c>
      <c r="AQ855" s="6" t="str">
        <f>_xlfn.IFNA(IF(IF($AH855=AQ$5,VLOOKUP(AL855,buff!$K:$L,2,FALSE),"")=0,"",IF($AH855=AQ$5,VLOOKUP(AL855,buff!$K:$L,2,FALSE),"")),"")</f>
        <v/>
      </c>
      <c r="AR855" s="6" t="str">
        <f>_xlfn.IFNA(IF(IF($AH855=AR$5,VLOOKUP(AM855,buff!$K:$L,2,FALSE),"")=0,"",IF($AH855=AR$5,VLOOKUP(AM855,buff!$K:$L,2,FALSE),"")),"")</f>
        <v/>
      </c>
      <c r="AS855" s="6" t="str">
        <f>_xlfn.IFNA(IF(IF($AH855=AS$5,VLOOKUP(AI855,buff!$K:$L,2,FALSE),"")=0,"",IF($AH855=AS$5,VLOOKUP(AI855,buff!$K:$L,2,FALSE),"")),"")</f>
        <v/>
      </c>
      <c r="AT855" s="6" t="str">
        <f>_xlfn.IFNA(IF(IF($AH855=AT$5,VLOOKUP(AJ855,buff!$K:$L,2,FALSE),"")=0,"",IF($AH855=AT$5,VLOOKUP(AJ855,buff!$K:$L,2,FALSE),"")),"")</f>
        <v/>
      </c>
      <c r="AU855" s="6" t="str">
        <f>_xlfn.IFNA(IF(IF($AH855=AU$5,VLOOKUP(AK855,buff!$K:$L,2,FALSE),"")=0,"",IF($AH855=AU$5,VLOOKUP(AK855,buff!$K:$L,2,FALSE),"")),"")</f>
        <v/>
      </c>
      <c r="AV855" s="6" t="str">
        <f>_xlfn.IFNA(IF(IF($AH855=AV$5,VLOOKUP(AL855,buff!$K:$L,2,FALSE),"")=0,"",IF($AH855=AV$5,VLOOKUP(AL855,buff!$K:$L,2,FALSE),"")),"")</f>
        <v/>
      </c>
      <c r="AW855" s="6" t="str">
        <f>_xlfn.IFNA(IF(IF($AH855=AW$5,VLOOKUP(AM855,buff!$K:$L,2,FALSE),"")=0,"",IF($AH855=AW$5,VLOOKUP(AM855,buff!$K:$L,2,FALSE),"")),"")</f>
        <v/>
      </c>
      <c r="AX855" s="6" t="e">
        <f>VLOOKUP(AI855,buff!K:P,6,FALSE)</f>
        <v>#N/A</v>
      </c>
      <c r="AY855" t="e">
        <f t="shared" si="244"/>
        <v>#N/A</v>
      </c>
      <c r="AZ855" t="e">
        <f t="shared" si="244"/>
        <v>#N/A</v>
      </c>
      <c r="BA855">
        <f t="shared" si="245"/>
        <v>0</v>
      </c>
      <c r="BB855">
        <f t="shared" si="246"/>
        <v>0</v>
      </c>
    </row>
    <row r="856" spans="1:54" x14ac:dyDescent="0.15">
      <c r="A856" t="str">
        <f t="shared" si="235"/>
        <v>炀烈主动技能1等级10</v>
      </c>
      <c r="B856" s="8">
        <v>850</v>
      </c>
      <c r="C856" s="8" t="str">
        <f>VLOOKUP(G856,角色!A:B,2,FALSE)</f>
        <v>炀烈</v>
      </c>
      <c r="D856" s="8" t="str">
        <f t="shared" si="241"/>
        <v>主动技能1</v>
      </c>
      <c r="E856" s="8">
        <f t="shared" si="236"/>
        <v>10</v>
      </c>
      <c r="F856" s="8">
        <f t="shared" si="237"/>
        <v>1</v>
      </c>
      <c r="G856" s="8">
        <f t="shared" si="238"/>
        <v>15</v>
      </c>
      <c r="H856" s="4" t="s">
        <v>476</v>
      </c>
      <c r="I856" s="24" t="str">
        <f>"对敌方单体进行横扫攻击，造成100%攻击力（+"&amp;AB856&amp;"）点伤害。"</f>
        <v>对敌方单体进行横扫攻击，造成100%攻击力（+320）点伤害。</v>
      </c>
      <c r="J856" s="4" t="s">
        <v>305</v>
      </c>
      <c r="K856" s="1" t="s">
        <v>103</v>
      </c>
      <c r="L856" s="4" t="s">
        <v>114</v>
      </c>
      <c r="M856" s="4"/>
      <c r="N856" s="4">
        <v>100</v>
      </c>
      <c r="O856" s="4">
        <v>100</v>
      </c>
      <c r="T856" s="6" t="str">
        <f t="shared" si="239"/>
        <v/>
      </c>
      <c r="U856" s="6" t="str">
        <f t="shared" si="240"/>
        <v/>
      </c>
      <c r="Y856">
        <f t="shared" si="233"/>
        <v>0</v>
      </c>
      <c r="Z856">
        <v>100</v>
      </c>
      <c r="AA856" s="23">
        <v>10</v>
      </c>
      <c r="AB856" s="23">
        <f>INT(VLOOKUP(VLOOKUP($C856,角色技能升级比率表!$B:$C,2,FALSE),角色属性概况!E:F,2,FALSE)*VLOOKUP(E856,角色属性概况!I:M,3,FALSE)*AA856/100)</f>
        <v>320</v>
      </c>
      <c r="AE856">
        <v>0</v>
      </c>
      <c r="AF856" s="23">
        <f t="shared" si="242"/>
        <v>0</v>
      </c>
      <c r="AG856" s="23">
        <f t="shared" si="243"/>
        <v>0</v>
      </c>
      <c r="AN856" s="6" t="str">
        <f>_xlfn.IFNA(IF(IF($AH856=AN$5,VLOOKUP(AI856,buff!$K:$L,2,FALSE),"")=0,"",IF($AH856=AN$5,VLOOKUP(AI856,buff!$K:$L,2,FALSE),"")),"")</f>
        <v/>
      </c>
      <c r="AO856" s="6" t="str">
        <f>_xlfn.IFNA(IF(IF($AH856=AO$5,VLOOKUP(AJ856,buff!$K:$L,2,FALSE),"")=0,"",IF($AH856=AO$5,VLOOKUP(AJ856,buff!$K:$L,2,FALSE),"")),"")</f>
        <v/>
      </c>
      <c r="AP856" s="6" t="str">
        <f>_xlfn.IFNA(IF(IF($AH856=AP$5,VLOOKUP(AK856,buff!$K:$L,2,FALSE),"")=0,"",IF($AH856=AP$5,VLOOKUP(AK856,buff!$K:$L,2,FALSE),"")),"")</f>
        <v/>
      </c>
      <c r="AQ856" s="6" t="str">
        <f>_xlfn.IFNA(IF(IF($AH856=AQ$5,VLOOKUP(AL856,buff!$K:$L,2,FALSE),"")=0,"",IF($AH856=AQ$5,VLOOKUP(AL856,buff!$K:$L,2,FALSE),"")),"")</f>
        <v/>
      </c>
      <c r="AR856" s="6" t="str">
        <f>_xlfn.IFNA(IF(IF($AH856=AR$5,VLOOKUP(AM856,buff!$K:$L,2,FALSE),"")=0,"",IF($AH856=AR$5,VLOOKUP(AM856,buff!$K:$L,2,FALSE),"")),"")</f>
        <v/>
      </c>
      <c r="AS856" s="6" t="str">
        <f>_xlfn.IFNA(IF(IF($AH856=AS$5,VLOOKUP(AI856,buff!$K:$L,2,FALSE),"")=0,"",IF($AH856=AS$5,VLOOKUP(AI856,buff!$K:$L,2,FALSE),"")),"")</f>
        <v/>
      </c>
      <c r="AT856" s="6" t="str">
        <f>_xlfn.IFNA(IF(IF($AH856=AT$5,VLOOKUP(AJ856,buff!$K:$L,2,FALSE),"")=0,"",IF($AH856=AT$5,VLOOKUP(AJ856,buff!$K:$L,2,FALSE),"")),"")</f>
        <v/>
      </c>
      <c r="AU856" s="6" t="str">
        <f>_xlfn.IFNA(IF(IF($AH856=AU$5,VLOOKUP(AK856,buff!$K:$L,2,FALSE),"")=0,"",IF($AH856=AU$5,VLOOKUP(AK856,buff!$K:$L,2,FALSE),"")),"")</f>
        <v/>
      </c>
      <c r="AV856" s="6" t="str">
        <f>_xlfn.IFNA(IF(IF($AH856=AV$5,VLOOKUP(AL856,buff!$K:$L,2,FALSE),"")=0,"",IF($AH856=AV$5,VLOOKUP(AL856,buff!$K:$L,2,FALSE),"")),"")</f>
        <v/>
      </c>
      <c r="AW856" s="6" t="str">
        <f>_xlfn.IFNA(IF(IF($AH856=AW$5,VLOOKUP(AM856,buff!$K:$L,2,FALSE),"")=0,"",IF($AH856=AW$5,VLOOKUP(AM856,buff!$K:$L,2,FALSE),"")),"")</f>
        <v/>
      </c>
      <c r="AX856" s="6" t="e">
        <f>VLOOKUP(AI856,buff!K:P,6,FALSE)</f>
        <v>#N/A</v>
      </c>
      <c r="AY856" t="e">
        <f t="shared" si="244"/>
        <v>#N/A</v>
      </c>
      <c r="AZ856" t="e">
        <f t="shared" si="244"/>
        <v>#N/A</v>
      </c>
      <c r="BA856">
        <f t="shared" si="245"/>
        <v>0</v>
      </c>
      <c r="BB856">
        <f t="shared" si="246"/>
        <v>0</v>
      </c>
    </row>
    <row r="857" spans="1:54" x14ac:dyDescent="0.15">
      <c r="A857" t="str">
        <f t="shared" si="235"/>
        <v>炀烈主动技能1等级11</v>
      </c>
      <c r="B857" s="8">
        <v>851</v>
      </c>
      <c r="C857" s="8" t="str">
        <f>VLOOKUP(G857,角色!A:B,2,FALSE)</f>
        <v>炀烈</v>
      </c>
      <c r="D857" s="8" t="str">
        <f t="shared" si="241"/>
        <v>主动技能1</v>
      </c>
      <c r="E857" s="8">
        <f t="shared" si="236"/>
        <v>11</v>
      </c>
      <c r="F857" s="8">
        <f t="shared" si="237"/>
        <v>1</v>
      </c>
      <c r="G857" s="8">
        <f t="shared" si="238"/>
        <v>15</v>
      </c>
      <c r="H857" s="4" t="s">
        <v>476</v>
      </c>
      <c r="I857" s="24" t="str">
        <f>"对敌方单体进行横扫攻击，造成100%攻击力（+"&amp;AB857&amp;"）点伤害。"</f>
        <v>对敌方单体进行横扫攻击，造成100%攻击力（+394）点伤害。</v>
      </c>
      <c r="J857" s="4" t="s">
        <v>305</v>
      </c>
      <c r="K857" s="1" t="s">
        <v>103</v>
      </c>
      <c r="L857" s="4" t="s">
        <v>114</v>
      </c>
      <c r="M857" s="4"/>
      <c r="N857" s="4">
        <v>100</v>
      </c>
      <c r="O857" s="4">
        <v>100</v>
      </c>
      <c r="T857" s="6" t="str">
        <f t="shared" si="239"/>
        <v/>
      </c>
      <c r="U857" s="6" t="str">
        <f t="shared" si="240"/>
        <v/>
      </c>
      <c r="Y857">
        <f t="shared" si="233"/>
        <v>0</v>
      </c>
      <c r="Z857">
        <v>100</v>
      </c>
      <c r="AA857" s="23">
        <v>10</v>
      </c>
      <c r="AB857" s="23">
        <f>INT(VLOOKUP(VLOOKUP($C857,角色技能升级比率表!$B:$C,2,FALSE),角色属性概况!E:F,2,FALSE)*VLOOKUP(E857,角色属性概况!I:M,3,FALSE)*AA857/100)</f>
        <v>394</v>
      </c>
      <c r="AE857">
        <v>0</v>
      </c>
      <c r="AF857" s="23">
        <f t="shared" si="242"/>
        <v>0</v>
      </c>
      <c r="AG857" s="23">
        <f t="shared" si="243"/>
        <v>0</v>
      </c>
      <c r="AN857" s="6" t="str">
        <f>_xlfn.IFNA(IF(IF($AH857=AN$5,VLOOKUP(AI857,buff!$K:$L,2,FALSE),"")=0,"",IF($AH857=AN$5,VLOOKUP(AI857,buff!$K:$L,2,FALSE),"")),"")</f>
        <v/>
      </c>
      <c r="AO857" s="6" t="str">
        <f>_xlfn.IFNA(IF(IF($AH857=AO$5,VLOOKUP(AJ857,buff!$K:$L,2,FALSE),"")=0,"",IF($AH857=AO$5,VLOOKUP(AJ857,buff!$K:$L,2,FALSE),"")),"")</f>
        <v/>
      </c>
      <c r="AP857" s="6" t="str">
        <f>_xlfn.IFNA(IF(IF($AH857=AP$5,VLOOKUP(AK857,buff!$K:$L,2,FALSE),"")=0,"",IF($AH857=AP$5,VLOOKUP(AK857,buff!$K:$L,2,FALSE),"")),"")</f>
        <v/>
      </c>
      <c r="AQ857" s="6" t="str">
        <f>_xlfn.IFNA(IF(IF($AH857=AQ$5,VLOOKUP(AL857,buff!$K:$L,2,FALSE),"")=0,"",IF($AH857=AQ$5,VLOOKUP(AL857,buff!$K:$L,2,FALSE),"")),"")</f>
        <v/>
      </c>
      <c r="AR857" s="6" t="str">
        <f>_xlfn.IFNA(IF(IF($AH857=AR$5,VLOOKUP(AM857,buff!$K:$L,2,FALSE),"")=0,"",IF($AH857=AR$5,VLOOKUP(AM857,buff!$K:$L,2,FALSE),"")),"")</f>
        <v/>
      </c>
      <c r="AS857" s="6" t="str">
        <f>_xlfn.IFNA(IF(IF($AH857=AS$5,VLOOKUP(AI857,buff!$K:$L,2,FALSE),"")=0,"",IF($AH857=AS$5,VLOOKUP(AI857,buff!$K:$L,2,FALSE),"")),"")</f>
        <v/>
      </c>
      <c r="AT857" s="6" t="str">
        <f>_xlfn.IFNA(IF(IF($AH857=AT$5,VLOOKUP(AJ857,buff!$K:$L,2,FALSE),"")=0,"",IF($AH857=AT$5,VLOOKUP(AJ857,buff!$K:$L,2,FALSE),"")),"")</f>
        <v/>
      </c>
      <c r="AU857" s="6" t="str">
        <f>_xlfn.IFNA(IF(IF($AH857=AU$5,VLOOKUP(AK857,buff!$K:$L,2,FALSE),"")=0,"",IF($AH857=AU$5,VLOOKUP(AK857,buff!$K:$L,2,FALSE),"")),"")</f>
        <v/>
      </c>
      <c r="AV857" s="6" t="str">
        <f>_xlfn.IFNA(IF(IF($AH857=AV$5,VLOOKUP(AL857,buff!$K:$L,2,FALSE),"")=0,"",IF($AH857=AV$5,VLOOKUP(AL857,buff!$K:$L,2,FALSE),"")),"")</f>
        <v/>
      </c>
      <c r="AW857" s="6" t="str">
        <f>_xlfn.IFNA(IF(IF($AH857=AW$5,VLOOKUP(AM857,buff!$K:$L,2,FALSE),"")=0,"",IF($AH857=AW$5,VLOOKUP(AM857,buff!$K:$L,2,FALSE),"")),"")</f>
        <v/>
      </c>
      <c r="AX857" s="6" t="e">
        <f>VLOOKUP(AI857,buff!K:P,6,FALSE)</f>
        <v>#N/A</v>
      </c>
      <c r="AY857" t="e">
        <f t="shared" si="244"/>
        <v>#N/A</v>
      </c>
      <c r="AZ857" t="e">
        <f t="shared" si="244"/>
        <v>#N/A</v>
      </c>
      <c r="BA857">
        <f t="shared" si="245"/>
        <v>0</v>
      </c>
      <c r="BB857">
        <f t="shared" si="246"/>
        <v>0</v>
      </c>
    </row>
    <row r="858" spans="1:54" x14ac:dyDescent="0.15">
      <c r="A858" t="str">
        <f t="shared" si="235"/>
        <v>炀烈主动技能1等级12</v>
      </c>
      <c r="B858" s="8">
        <v>852</v>
      </c>
      <c r="C858" s="8" t="str">
        <f>VLOOKUP(G858,角色!A:B,2,FALSE)</f>
        <v>炀烈</v>
      </c>
      <c r="D858" s="8" t="str">
        <f t="shared" si="241"/>
        <v>主动技能1</v>
      </c>
      <c r="E858" s="8">
        <f t="shared" si="236"/>
        <v>12</v>
      </c>
      <c r="F858" s="8">
        <f t="shared" si="237"/>
        <v>1</v>
      </c>
      <c r="G858" s="8">
        <f t="shared" si="238"/>
        <v>15</v>
      </c>
      <c r="H858" s="4" t="s">
        <v>476</v>
      </c>
      <c r="I858" s="24" t="str">
        <f>"对敌方单体进行横扫攻击，造成100%攻击力（+"&amp;AB858&amp;"）点伤害。"</f>
        <v>对敌方单体进行横扫攻击，造成100%攻击力（+485）点伤害。</v>
      </c>
      <c r="J858" s="4" t="s">
        <v>305</v>
      </c>
      <c r="K858" s="1" t="s">
        <v>103</v>
      </c>
      <c r="L858" s="4" t="s">
        <v>114</v>
      </c>
      <c r="M858" s="4"/>
      <c r="N858" s="4">
        <v>100</v>
      </c>
      <c r="O858" s="4">
        <v>100</v>
      </c>
      <c r="T858" s="6" t="str">
        <f t="shared" si="239"/>
        <v/>
      </c>
      <c r="U858" s="6" t="str">
        <f t="shared" si="240"/>
        <v/>
      </c>
      <c r="Y858">
        <f t="shared" si="233"/>
        <v>0</v>
      </c>
      <c r="Z858">
        <v>100</v>
      </c>
      <c r="AA858" s="23">
        <v>10</v>
      </c>
      <c r="AB858" s="23">
        <f>INT(VLOOKUP(VLOOKUP($C858,角色技能升级比率表!$B:$C,2,FALSE),角色属性概况!E:F,2,FALSE)*VLOOKUP(E858,角色属性概况!I:M,3,FALSE)*AA858/100)</f>
        <v>485</v>
      </c>
      <c r="AE858">
        <v>0</v>
      </c>
      <c r="AF858" s="23">
        <f t="shared" si="242"/>
        <v>0</v>
      </c>
      <c r="AG858" s="23">
        <f t="shared" si="243"/>
        <v>0</v>
      </c>
      <c r="AN858" s="6" t="str">
        <f>_xlfn.IFNA(IF(IF($AH858=AN$5,VLOOKUP(AI858,buff!$K:$L,2,FALSE),"")=0,"",IF($AH858=AN$5,VLOOKUP(AI858,buff!$K:$L,2,FALSE),"")),"")</f>
        <v/>
      </c>
      <c r="AO858" s="6" t="str">
        <f>_xlfn.IFNA(IF(IF($AH858=AO$5,VLOOKUP(AJ858,buff!$K:$L,2,FALSE),"")=0,"",IF($AH858=AO$5,VLOOKUP(AJ858,buff!$K:$L,2,FALSE),"")),"")</f>
        <v/>
      </c>
      <c r="AP858" s="6" t="str">
        <f>_xlfn.IFNA(IF(IF($AH858=AP$5,VLOOKUP(AK858,buff!$K:$L,2,FALSE),"")=0,"",IF($AH858=AP$5,VLOOKUP(AK858,buff!$K:$L,2,FALSE),"")),"")</f>
        <v/>
      </c>
      <c r="AQ858" s="6" t="str">
        <f>_xlfn.IFNA(IF(IF($AH858=AQ$5,VLOOKUP(AL858,buff!$K:$L,2,FALSE),"")=0,"",IF($AH858=AQ$5,VLOOKUP(AL858,buff!$K:$L,2,FALSE),"")),"")</f>
        <v/>
      </c>
      <c r="AR858" s="6" t="str">
        <f>_xlfn.IFNA(IF(IF($AH858=AR$5,VLOOKUP(AM858,buff!$K:$L,2,FALSE),"")=0,"",IF($AH858=AR$5,VLOOKUP(AM858,buff!$K:$L,2,FALSE),"")),"")</f>
        <v/>
      </c>
      <c r="AS858" s="6" t="str">
        <f>_xlfn.IFNA(IF(IF($AH858=AS$5,VLOOKUP(AI858,buff!$K:$L,2,FALSE),"")=0,"",IF($AH858=AS$5,VLOOKUP(AI858,buff!$K:$L,2,FALSE),"")),"")</f>
        <v/>
      </c>
      <c r="AT858" s="6" t="str">
        <f>_xlfn.IFNA(IF(IF($AH858=AT$5,VLOOKUP(AJ858,buff!$K:$L,2,FALSE),"")=0,"",IF($AH858=AT$5,VLOOKUP(AJ858,buff!$K:$L,2,FALSE),"")),"")</f>
        <v/>
      </c>
      <c r="AU858" s="6" t="str">
        <f>_xlfn.IFNA(IF(IF($AH858=AU$5,VLOOKUP(AK858,buff!$K:$L,2,FALSE),"")=0,"",IF($AH858=AU$5,VLOOKUP(AK858,buff!$K:$L,2,FALSE),"")),"")</f>
        <v/>
      </c>
      <c r="AV858" s="6" t="str">
        <f>_xlfn.IFNA(IF(IF($AH858=AV$5,VLOOKUP(AL858,buff!$K:$L,2,FALSE),"")=0,"",IF($AH858=AV$5,VLOOKUP(AL858,buff!$K:$L,2,FALSE),"")),"")</f>
        <v/>
      </c>
      <c r="AW858" s="6" t="str">
        <f>_xlfn.IFNA(IF(IF($AH858=AW$5,VLOOKUP(AM858,buff!$K:$L,2,FALSE),"")=0,"",IF($AH858=AW$5,VLOOKUP(AM858,buff!$K:$L,2,FALSE),"")),"")</f>
        <v/>
      </c>
      <c r="AX858" s="6" t="e">
        <f>VLOOKUP(AI858,buff!K:P,6,FALSE)</f>
        <v>#N/A</v>
      </c>
      <c r="AY858" t="e">
        <f t="shared" si="244"/>
        <v>#N/A</v>
      </c>
      <c r="AZ858" t="e">
        <f t="shared" si="244"/>
        <v>#N/A</v>
      </c>
      <c r="BA858">
        <f t="shared" si="245"/>
        <v>0</v>
      </c>
      <c r="BB858">
        <f t="shared" si="246"/>
        <v>0</v>
      </c>
    </row>
    <row r="859" spans="1:54" x14ac:dyDescent="0.15">
      <c r="A859" t="str">
        <f t="shared" si="235"/>
        <v>炀烈主动技能1等级13</v>
      </c>
      <c r="B859" s="8">
        <v>853</v>
      </c>
      <c r="C859" s="8" t="str">
        <f>VLOOKUP(G859,角色!A:B,2,FALSE)</f>
        <v>炀烈</v>
      </c>
      <c r="D859" s="8" t="str">
        <f t="shared" si="241"/>
        <v>主动技能1</v>
      </c>
      <c r="E859" s="8">
        <f t="shared" si="236"/>
        <v>13</v>
      </c>
      <c r="F859" s="8">
        <f t="shared" si="237"/>
        <v>1</v>
      </c>
      <c r="G859" s="8">
        <f t="shared" si="238"/>
        <v>15</v>
      </c>
      <c r="H859" s="4" t="s">
        <v>476</v>
      </c>
      <c r="I859" s="24" t="str">
        <f t="shared" ref="I859:I866" si="248">"对敌方单体进行横扫攻击，造成100%攻击力（+"&amp;AB859&amp;"）点伤害。"</f>
        <v>对敌方单体进行横扫攻击，造成100%攻击力（+597）点伤害。</v>
      </c>
      <c r="J859" s="4" t="s">
        <v>305</v>
      </c>
      <c r="K859" s="1" t="s">
        <v>103</v>
      </c>
      <c r="L859" s="4" t="s">
        <v>114</v>
      </c>
      <c r="M859" s="4"/>
      <c r="N859" s="4">
        <v>100</v>
      </c>
      <c r="O859" s="4">
        <v>100</v>
      </c>
      <c r="T859" s="6" t="str">
        <f t="shared" si="239"/>
        <v/>
      </c>
      <c r="U859" s="6" t="str">
        <f t="shared" si="240"/>
        <v/>
      </c>
      <c r="Y859">
        <f t="shared" si="233"/>
        <v>0</v>
      </c>
      <c r="Z859">
        <v>100</v>
      </c>
      <c r="AA859" s="23">
        <v>10</v>
      </c>
      <c r="AB859" s="23">
        <f>INT(VLOOKUP(VLOOKUP($C859,角色技能升级比率表!$B:$C,2,FALSE),角色属性概况!E:F,2,FALSE)*VLOOKUP(E859,角色属性概况!I:M,3,FALSE)*AA859/100)</f>
        <v>597</v>
      </c>
      <c r="AE859">
        <v>0</v>
      </c>
      <c r="AF859" s="23">
        <f t="shared" si="242"/>
        <v>0</v>
      </c>
      <c r="AG859" s="23">
        <f t="shared" si="243"/>
        <v>0</v>
      </c>
      <c r="AN859" s="6" t="str">
        <f>_xlfn.IFNA(IF(IF($AH859=AN$5,VLOOKUP(AI859,buff!$K:$L,2,FALSE),"")=0,"",IF($AH859=AN$5,VLOOKUP(AI859,buff!$K:$L,2,FALSE),"")),"")</f>
        <v/>
      </c>
      <c r="AO859" s="6" t="str">
        <f>_xlfn.IFNA(IF(IF($AH859=AO$5,VLOOKUP(AJ859,buff!$K:$L,2,FALSE),"")=0,"",IF($AH859=AO$5,VLOOKUP(AJ859,buff!$K:$L,2,FALSE),"")),"")</f>
        <v/>
      </c>
      <c r="AP859" s="6" t="str">
        <f>_xlfn.IFNA(IF(IF($AH859=AP$5,VLOOKUP(AK859,buff!$K:$L,2,FALSE),"")=0,"",IF($AH859=AP$5,VLOOKUP(AK859,buff!$K:$L,2,FALSE),"")),"")</f>
        <v/>
      </c>
      <c r="AQ859" s="6" t="str">
        <f>_xlfn.IFNA(IF(IF($AH859=AQ$5,VLOOKUP(AL859,buff!$K:$L,2,FALSE),"")=0,"",IF($AH859=AQ$5,VLOOKUP(AL859,buff!$K:$L,2,FALSE),"")),"")</f>
        <v/>
      </c>
      <c r="AR859" s="6" t="str">
        <f>_xlfn.IFNA(IF(IF($AH859=AR$5,VLOOKUP(AM859,buff!$K:$L,2,FALSE),"")=0,"",IF($AH859=AR$5,VLOOKUP(AM859,buff!$K:$L,2,FALSE),"")),"")</f>
        <v/>
      </c>
      <c r="AS859" s="6" t="str">
        <f>_xlfn.IFNA(IF(IF($AH859=AS$5,VLOOKUP(AI859,buff!$K:$L,2,FALSE),"")=0,"",IF($AH859=AS$5,VLOOKUP(AI859,buff!$K:$L,2,FALSE),"")),"")</f>
        <v/>
      </c>
      <c r="AT859" s="6" t="str">
        <f>_xlfn.IFNA(IF(IF($AH859=AT$5,VLOOKUP(AJ859,buff!$K:$L,2,FALSE),"")=0,"",IF($AH859=AT$5,VLOOKUP(AJ859,buff!$K:$L,2,FALSE),"")),"")</f>
        <v/>
      </c>
      <c r="AU859" s="6" t="str">
        <f>_xlfn.IFNA(IF(IF($AH859=AU$5,VLOOKUP(AK859,buff!$K:$L,2,FALSE),"")=0,"",IF($AH859=AU$5,VLOOKUP(AK859,buff!$K:$L,2,FALSE),"")),"")</f>
        <v/>
      </c>
      <c r="AV859" s="6" t="str">
        <f>_xlfn.IFNA(IF(IF($AH859=AV$5,VLOOKUP(AL859,buff!$K:$L,2,FALSE),"")=0,"",IF($AH859=AV$5,VLOOKUP(AL859,buff!$K:$L,2,FALSE),"")),"")</f>
        <v/>
      </c>
      <c r="AW859" s="6" t="str">
        <f>_xlfn.IFNA(IF(IF($AH859=AW$5,VLOOKUP(AM859,buff!$K:$L,2,FALSE),"")=0,"",IF($AH859=AW$5,VLOOKUP(AM859,buff!$K:$L,2,FALSE),"")),"")</f>
        <v/>
      </c>
      <c r="AX859" s="6" t="e">
        <f>VLOOKUP(AI859,buff!K:P,6,FALSE)</f>
        <v>#N/A</v>
      </c>
      <c r="AY859" t="e">
        <f t="shared" si="244"/>
        <v>#N/A</v>
      </c>
      <c r="AZ859" t="e">
        <f t="shared" si="244"/>
        <v>#N/A</v>
      </c>
      <c r="BA859">
        <f t="shared" si="245"/>
        <v>0</v>
      </c>
      <c r="BB859">
        <f t="shared" si="246"/>
        <v>0</v>
      </c>
    </row>
    <row r="860" spans="1:54" x14ac:dyDescent="0.15">
      <c r="A860" t="str">
        <f t="shared" si="235"/>
        <v>炀烈主动技能1等级14</v>
      </c>
      <c r="B860" s="8">
        <v>854</v>
      </c>
      <c r="C860" s="8" t="str">
        <f>VLOOKUP(G860,角色!A:B,2,FALSE)</f>
        <v>炀烈</v>
      </c>
      <c r="D860" s="8" t="str">
        <f t="shared" si="241"/>
        <v>主动技能1</v>
      </c>
      <c r="E860" s="8">
        <f t="shared" si="236"/>
        <v>14</v>
      </c>
      <c r="F860" s="8">
        <f t="shared" si="237"/>
        <v>1</v>
      </c>
      <c r="G860" s="8">
        <f t="shared" si="238"/>
        <v>15</v>
      </c>
      <c r="H860" s="4" t="s">
        <v>476</v>
      </c>
      <c r="I860" s="24" t="str">
        <f t="shared" si="248"/>
        <v>对敌方单体进行横扫攻击，造成100%攻击力（+735）点伤害。</v>
      </c>
      <c r="J860" s="4" t="s">
        <v>305</v>
      </c>
      <c r="K860" s="1" t="s">
        <v>103</v>
      </c>
      <c r="L860" s="4" t="s">
        <v>114</v>
      </c>
      <c r="M860" s="4"/>
      <c r="N860" s="4">
        <v>100</v>
      </c>
      <c r="O860" s="4">
        <v>100</v>
      </c>
      <c r="T860" s="6" t="str">
        <f t="shared" si="239"/>
        <v/>
      </c>
      <c r="U860" s="6" t="str">
        <f t="shared" si="240"/>
        <v/>
      </c>
      <c r="Y860">
        <f t="shared" si="233"/>
        <v>0</v>
      </c>
      <c r="Z860">
        <v>100</v>
      </c>
      <c r="AA860" s="23">
        <v>10</v>
      </c>
      <c r="AB860" s="23">
        <f>INT(VLOOKUP(VLOOKUP($C860,角色技能升级比率表!$B:$C,2,FALSE),角色属性概况!E:F,2,FALSE)*VLOOKUP(E860,角色属性概况!I:M,3,FALSE)*AA860/100)</f>
        <v>735</v>
      </c>
      <c r="AE860">
        <v>0</v>
      </c>
      <c r="AF860" s="23">
        <f t="shared" si="242"/>
        <v>0</v>
      </c>
      <c r="AG860" s="23">
        <f t="shared" si="243"/>
        <v>0</v>
      </c>
      <c r="AN860" s="6" t="str">
        <f>_xlfn.IFNA(IF(IF($AH860=AN$5,VLOOKUP(AI860,buff!$K:$L,2,FALSE),"")=0,"",IF($AH860=AN$5,VLOOKUP(AI860,buff!$K:$L,2,FALSE),"")),"")</f>
        <v/>
      </c>
      <c r="AO860" s="6" t="str">
        <f>_xlfn.IFNA(IF(IF($AH860=AO$5,VLOOKUP(AJ860,buff!$K:$L,2,FALSE),"")=0,"",IF($AH860=AO$5,VLOOKUP(AJ860,buff!$K:$L,2,FALSE),"")),"")</f>
        <v/>
      </c>
      <c r="AP860" s="6" t="str">
        <f>_xlfn.IFNA(IF(IF($AH860=AP$5,VLOOKUP(AK860,buff!$K:$L,2,FALSE),"")=0,"",IF($AH860=AP$5,VLOOKUP(AK860,buff!$K:$L,2,FALSE),"")),"")</f>
        <v/>
      </c>
      <c r="AQ860" s="6" t="str">
        <f>_xlfn.IFNA(IF(IF($AH860=AQ$5,VLOOKUP(AL860,buff!$K:$L,2,FALSE),"")=0,"",IF($AH860=AQ$5,VLOOKUP(AL860,buff!$K:$L,2,FALSE),"")),"")</f>
        <v/>
      </c>
      <c r="AR860" s="6" t="str">
        <f>_xlfn.IFNA(IF(IF($AH860=AR$5,VLOOKUP(AM860,buff!$K:$L,2,FALSE),"")=0,"",IF($AH860=AR$5,VLOOKUP(AM860,buff!$K:$L,2,FALSE),"")),"")</f>
        <v/>
      </c>
      <c r="AS860" s="6" t="str">
        <f>_xlfn.IFNA(IF(IF($AH860=AS$5,VLOOKUP(AI860,buff!$K:$L,2,FALSE),"")=0,"",IF($AH860=AS$5,VLOOKUP(AI860,buff!$K:$L,2,FALSE),"")),"")</f>
        <v/>
      </c>
      <c r="AT860" s="6" t="str">
        <f>_xlfn.IFNA(IF(IF($AH860=AT$5,VLOOKUP(AJ860,buff!$K:$L,2,FALSE),"")=0,"",IF($AH860=AT$5,VLOOKUP(AJ860,buff!$K:$L,2,FALSE),"")),"")</f>
        <v/>
      </c>
      <c r="AU860" s="6" t="str">
        <f>_xlfn.IFNA(IF(IF($AH860=AU$5,VLOOKUP(AK860,buff!$K:$L,2,FALSE),"")=0,"",IF($AH860=AU$5,VLOOKUP(AK860,buff!$K:$L,2,FALSE),"")),"")</f>
        <v/>
      </c>
      <c r="AV860" s="6" t="str">
        <f>_xlfn.IFNA(IF(IF($AH860=AV$5,VLOOKUP(AL860,buff!$K:$L,2,FALSE),"")=0,"",IF($AH860=AV$5,VLOOKUP(AL860,buff!$K:$L,2,FALSE),"")),"")</f>
        <v/>
      </c>
      <c r="AW860" s="6" t="str">
        <f>_xlfn.IFNA(IF(IF($AH860=AW$5,VLOOKUP(AM860,buff!$K:$L,2,FALSE),"")=0,"",IF($AH860=AW$5,VLOOKUP(AM860,buff!$K:$L,2,FALSE),"")),"")</f>
        <v/>
      </c>
      <c r="AX860" s="6" t="e">
        <f>VLOOKUP(AI860,buff!K:P,6,FALSE)</f>
        <v>#N/A</v>
      </c>
      <c r="AY860" t="e">
        <f t="shared" si="244"/>
        <v>#N/A</v>
      </c>
      <c r="AZ860" t="e">
        <f t="shared" si="244"/>
        <v>#N/A</v>
      </c>
      <c r="BA860">
        <f t="shared" si="245"/>
        <v>0</v>
      </c>
      <c r="BB860">
        <f t="shared" si="246"/>
        <v>0</v>
      </c>
    </row>
    <row r="861" spans="1:54" x14ac:dyDescent="0.15">
      <c r="A861" t="str">
        <f t="shared" si="235"/>
        <v>炀烈主动技能1等级15</v>
      </c>
      <c r="B861" s="8">
        <v>855</v>
      </c>
      <c r="C861" s="8" t="str">
        <f>VLOOKUP(G861,角色!A:B,2,FALSE)</f>
        <v>炀烈</v>
      </c>
      <c r="D861" s="8" t="str">
        <f t="shared" si="241"/>
        <v>主动技能1</v>
      </c>
      <c r="E861" s="8">
        <f t="shared" si="236"/>
        <v>15</v>
      </c>
      <c r="F861" s="8">
        <f t="shared" si="237"/>
        <v>1</v>
      </c>
      <c r="G861" s="8">
        <f t="shared" si="238"/>
        <v>15</v>
      </c>
      <c r="H861" s="4" t="s">
        <v>476</v>
      </c>
      <c r="I861" s="24" t="str">
        <f t="shared" si="248"/>
        <v>对敌方单体进行横扫攻击，造成100%攻击力（+906）点伤害。</v>
      </c>
      <c r="J861" s="4" t="s">
        <v>305</v>
      </c>
      <c r="K861" s="1" t="s">
        <v>103</v>
      </c>
      <c r="L861" s="4" t="s">
        <v>114</v>
      </c>
      <c r="M861" s="4"/>
      <c r="N861" s="4">
        <v>100</v>
      </c>
      <c r="O861" s="4">
        <v>100</v>
      </c>
      <c r="T861" s="6" t="str">
        <f t="shared" si="239"/>
        <v/>
      </c>
      <c r="U861" s="6" t="str">
        <f t="shared" si="240"/>
        <v/>
      </c>
      <c r="Y861">
        <f t="shared" si="233"/>
        <v>0</v>
      </c>
      <c r="Z861">
        <v>100</v>
      </c>
      <c r="AA861" s="23">
        <v>10</v>
      </c>
      <c r="AB861" s="23">
        <f>INT(VLOOKUP(VLOOKUP($C861,角色技能升级比率表!$B:$C,2,FALSE),角色属性概况!E:F,2,FALSE)*VLOOKUP(E861,角色属性概况!I:M,3,FALSE)*AA861/100)</f>
        <v>906</v>
      </c>
      <c r="AE861">
        <v>0</v>
      </c>
      <c r="AF861" s="23">
        <f t="shared" si="242"/>
        <v>0</v>
      </c>
      <c r="AG861" s="23">
        <f t="shared" si="243"/>
        <v>0</v>
      </c>
      <c r="AN861" s="6" t="str">
        <f>_xlfn.IFNA(IF(IF($AH861=AN$5,VLOOKUP(AI861,buff!$K:$L,2,FALSE),"")=0,"",IF($AH861=AN$5,VLOOKUP(AI861,buff!$K:$L,2,FALSE),"")),"")</f>
        <v/>
      </c>
      <c r="AO861" s="6" t="str">
        <f>_xlfn.IFNA(IF(IF($AH861=AO$5,VLOOKUP(AJ861,buff!$K:$L,2,FALSE),"")=0,"",IF($AH861=AO$5,VLOOKUP(AJ861,buff!$K:$L,2,FALSE),"")),"")</f>
        <v/>
      </c>
      <c r="AP861" s="6" t="str">
        <f>_xlfn.IFNA(IF(IF($AH861=AP$5,VLOOKUP(AK861,buff!$K:$L,2,FALSE),"")=0,"",IF($AH861=AP$5,VLOOKUP(AK861,buff!$K:$L,2,FALSE),"")),"")</f>
        <v/>
      </c>
      <c r="AQ861" s="6" t="str">
        <f>_xlfn.IFNA(IF(IF($AH861=AQ$5,VLOOKUP(AL861,buff!$K:$L,2,FALSE),"")=0,"",IF($AH861=AQ$5,VLOOKUP(AL861,buff!$K:$L,2,FALSE),"")),"")</f>
        <v/>
      </c>
      <c r="AR861" s="6" t="str">
        <f>_xlfn.IFNA(IF(IF($AH861=AR$5,VLOOKUP(AM861,buff!$K:$L,2,FALSE),"")=0,"",IF($AH861=AR$5,VLOOKUP(AM861,buff!$K:$L,2,FALSE),"")),"")</f>
        <v/>
      </c>
      <c r="AS861" s="6" t="str">
        <f>_xlfn.IFNA(IF(IF($AH861=AS$5,VLOOKUP(AI861,buff!$K:$L,2,FALSE),"")=0,"",IF($AH861=AS$5,VLOOKUP(AI861,buff!$K:$L,2,FALSE),"")),"")</f>
        <v/>
      </c>
      <c r="AT861" s="6" t="str">
        <f>_xlfn.IFNA(IF(IF($AH861=AT$5,VLOOKUP(AJ861,buff!$K:$L,2,FALSE),"")=0,"",IF($AH861=AT$5,VLOOKUP(AJ861,buff!$K:$L,2,FALSE),"")),"")</f>
        <v/>
      </c>
      <c r="AU861" s="6" t="str">
        <f>_xlfn.IFNA(IF(IF($AH861=AU$5,VLOOKUP(AK861,buff!$K:$L,2,FALSE),"")=0,"",IF($AH861=AU$5,VLOOKUP(AK861,buff!$K:$L,2,FALSE),"")),"")</f>
        <v/>
      </c>
      <c r="AV861" s="6" t="str">
        <f>_xlfn.IFNA(IF(IF($AH861=AV$5,VLOOKUP(AL861,buff!$K:$L,2,FALSE),"")=0,"",IF($AH861=AV$5,VLOOKUP(AL861,buff!$K:$L,2,FALSE),"")),"")</f>
        <v/>
      </c>
      <c r="AW861" s="6" t="str">
        <f>_xlfn.IFNA(IF(IF($AH861=AW$5,VLOOKUP(AM861,buff!$K:$L,2,FALSE),"")=0,"",IF($AH861=AW$5,VLOOKUP(AM861,buff!$K:$L,2,FALSE),"")),"")</f>
        <v/>
      </c>
      <c r="AX861" s="6" t="e">
        <f>VLOOKUP(AI861,buff!K:P,6,FALSE)</f>
        <v>#N/A</v>
      </c>
      <c r="AY861" t="e">
        <f t="shared" si="244"/>
        <v>#N/A</v>
      </c>
      <c r="AZ861" t="e">
        <f t="shared" si="244"/>
        <v>#N/A</v>
      </c>
      <c r="BA861">
        <f t="shared" si="245"/>
        <v>0</v>
      </c>
      <c r="BB861">
        <f t="shared" si="246"/>
        <v>0</v>
      </c>
    </row>
    <row r="862" spans="1:54" x14ac:dyDescent="0.15">
      <c r="A862" t="str">
        <f t="shared" si="235"/>
        <v>炀烈主动技能1等级16</v>
      </c>
      <c r="B862" s="8">
        <v>856</v>
      </c>
      <c r="C862" s="8" t="str">
        <f>VLOOKUP(G862,角色!A:B,2,FALSE)</f>
        <v>炀烈</v>
      </c>
      <c r="D862" s="8" t="str">
        <f t="shared" si="241"/>
        <v>主动技能1</v>
      </c>
      <c r="E862" s="8">
        <f t="shared" si="236"/>
        <v>16</v>
      </c>
      <c r="F862" s="8">
        <f t="shared" si="237"/>
        <v>1</v>
      </c>
      <c r="G862" s="8">
        <f t="shared" si="238"/>
        <v>15</v>
      </c>
      <c r="H862" s="4" t="s">
        <v>476</v>
      </c>
      <c r="I862" s="24" t="str">
        <f t="shared" si="248"/>
        <v>对敌方单体进行横扫攻击，造成100%攻击力（+1115）点伤害。</v>
      </c>
      <c r="J862" s="4" t="s">
        <v>305</v>
      </c>
      <c r="K862" s="1" t="s">
        <v>103</v>
      </c>
      <c r="L862" s="4" t="s">
        <v>114</v>
      </c>
      <c r="M862" s="4"/>
      <c r="N862" s="4">
        <v>100</v>
      </c>
      <c r="O862" s="4">
        <v>100</v>
      </c>
      <c r="T862" s="6" t="str">
        <f t="shared" si="239"/>
        <v/>
      </c>
      <c r="U862" s="6" t="str">
        <f t="shared" si="240"/>
        <v/>
      </c>
      <c r="Y862">
        <f t="shared" si="233"/>
        <v>0</v>
      </c>
      <c r="Z862">
        <v>100</v>
      </c>
      <c r="AA862" s="23">
        <v>10</v>
      </c>
      <c r="AB862" s="23">
        <f>INT(VLOOKUP(VLOOKUP($C862,角色技能升级比率表!$B:$C,2,FALSE),角色属性概况!E:F,2,FALSE)*VLOOKUP(E862,角色属性概况!I:M,3,FALSE)*AA862/100)</f>
        <v>1115</v>
      </c>
      <c r="AE862">
        <v>0</v>
      </c>
      <c r="AF862" s="23">
        <f t="shared" si="242"/>
        <v>0</v>
      </c>
      <c r="AG862" s="23">
        <f t="shared" si="243"/>
        <v>0</v>
      </c>
      <c r="AN862" s="6" t="str">
        <f>_xlfn.IFNA(IF(IF($AH862=AN$5,VLOOKUP(AI862,buff!$K:$L,2,FALSE),"")=0,"",IF($AH862=AN$5,VLOOKUP(AI862,buff!$K:$L,2,FALSE),"")),"")</f>
        <v/>
      </c>
      <c r="AO862" s="6" t="str">
        <f>_xlfn.IFNA(IF(IF($AH862=AO$5,VLOOKUP(AJ862,buff!$K:$L,2,FALSE),"")=0,"",IF($AH862=AO$5,VLOOKUP(AJ862,buff!$K:$L,2,FALSE),"")),"")</f>
        <v/>
      </c>
      <c r="AP862" s="6" t="str">
        <f>_xlfn.IFNA(IF(IF($AH862=AP$5,VLOOKUP(AK862,buff!$K:$L,2,FALSE),"")=0,"",IF($AH862=AP$5,VLOOKUP(AK862,buff!$K:$L,2,FALSE),"")),"")</f>
        <v/>
      </c>
      <c r="AQ862" s="6" t="str">
        <f>_xlfn.IFNA(IF(IF($AH862=AQ$5,VLOOKUP(AL862,buff!$K:$L,2,FALSE),"")=0,"",IF($AH862=AQ$5,VLOOKUP(AL862,buff!$K:$L,2,FALSE),"")),"")</f>
        <v/>
      </c>
      <c r="AR862" s="6" t="str">
        <f>_xlfn.IFNA(IF(IF($AH862=AR$5,VLOOKUP(AM862,buff!$K:$L,2,FALSE),"")=0,"",IF($AH862=AR$5,VLOOKUP(AM862,buff!$K:$L,2,FALSE),"")),"")</f>
        <v/>
      </c>
      <c r="AS862" s="6" t="str">
        <f>_xlfn.IFNA(IF(IF($AH862=AS$5,VLOOKUP(AI862,buff!$K:$L,2,FALSE),"")=0,"",IF($AH862=AS$5,VLOOKUP(AI862,buff!$K:$L,2,FALSE),"")),"")</f>
        <v/>
      </c>
      <c r="AT862" s="6" t="str">
        <f>_xlfn.IFNA(IF(IF($AH862=AT$5,VLOOKUP(AJ862,buff!$K:$L,2,FALSE),"")=0,"",IF($AH862=AT$5,VLOOKUP(AJ862,buff!$K:$L,2,FALSE),"")),"")</f>
        <v/>
      </c>
      <c r="AU862" s="6" t="str">
        <f>_xlfn.IFNA(IF(IF($AH862=AU$5,VLOOKUP(AK862,buff!$K:$L,2,FALSE),"")=0,"",IF($AH862=AU$5,VLOOKUP(AK862,buff!$K:$L,2,FALSE),"")),"")</f>
        <v/>
      </c>
      <c r="AV862" s="6" t="str">
        <f>_xlfn.IFNA(IF(IF($AH862=AV$5,VLOOKUP(AL862,buff!$K:$L,2,FALSE),"")=0,"",IF($AH862=AV$5,VLOOKUP(AL862,buff!$K:$L,2,FALSE),"")),"")</f>
        <v/>
      </c>
      <c r="AW862" s="6" t="str">
        <f>_xlfn.IFNA(IF(IF($AH862=AW$5,VLOOKUP(AM862,buff!$K:$L,2,FALSE),"")=0,"",IF($AH862=AW$5,VLOOKUP(AM862,buff!$K:$L,2,FALSE),"")),"")</f>
        <v/>
      </c>
      <c r="AX862" s="6" t="e">
        <f>VLOOKUP(AI862,buff!K:P,6,FALSE)</f>
        <v>#N/A</v>
      </c>
      <c r="AY862" t="e">
        <f t="shared" si="244"/>
        <v>#N/A</v>
      </c>
      <c r="AZ862" t="e">
        <f t="shared" si="244"/>
        <v>#N/A</v>
      </c>
      <c r="BA862">
        <f t="shared" si="245"/>
        <v>0</v>
      </c>
      <c r="BB862">
        <f t="shared" si="246"/>
        <v>0</v>
      </c>
    </row>
    <row r="863" spans="1:54" x14ac:dyDescent="0.15">
      <c r="A863" t="str">
        <f t="shared" si="235"/>
        <v>炀烈主动技能1等级17</v>
      </c>
      <c r="B863" s="8">
        <v>857</v>
      </c>
      <c r="C863" s="8" t="str">
        <f>VLOOKUP(G863,角色!A:B,2,FALSE)</f>
        <v>炀烈</v>
      </c>
      <c r="D863" s="8" t="str">
        <f t="shared" si="241"/>
        <v>主动技能1</v>
      </c>
      <c r="E863" s="8">
        <f t="shared" si="236"/>
        <v>17</v>
      </c>
      <c r="F863" s="8">
        <f t="shared" si="237"/>
        <v>1</v>
      </c>
      <c r="G863" s="8">
        <f t="shared" si="238"/>
        <v>15</v>
      </c>
      <c r="H863" s="4" t="s">
        <v>476</v>
      </c>
      <c r="I863" s="24" t="str">
        <f t="shared" si="248"/>
        <v>对敌方单体进行横扫攻击，造成100%攻击力（+1373）点伤害。</v>
      </c>
      <c r="J863" s="4" t="s">
        <v>305</v>
      </c>
      <c r="K863" s="1" t="s">
        <v>103</v>
      </c>
      <c r="L863" s="4" t="s">
        <v>114</v>
      </c>
      <c r="M863" s="4"/>
      <c r="N863" s="4">
        <v>100</v>
      </c>
      <c r="O863" s="4">
        <v>100</v>
      </c>
      <c r="T863" s="6" t="str">
        <f t="shared" si="239"/>
        <v/>
      </c>
      <c r="U863" s="6" t="str">
        <f t="shared" si="240"/>
        <v/>
      </c>
      <c r="Y863">
        <f t="shared" si="233"/>
        <v>0</v>
      </c>
      <c r="Z863">
        <v>100</v>
      </c>
      <c r="AA863" s="23">
        <v>10</v>
      </c>
      <c r="AB863" s="23">
        <f>INT(VLOOKUP(VLOOKUP($C863,角色技能升级比率表!$B:$C,2,FALSE),角色属性概况!E:F,2,FALSE)*VLOOKUP(E863,角色属性概况!I:M,3,FALSE)*AA863/100)</f>
        <v>1373</v>
      </c>
      <c r="AE863">
        <v>0</v>
      </c>
      <c r="AF863" s="23">
        <f t="shared" si="242"/>
        <v>0</v>
      </c>
      <c r="AG863" s="23">
        <f t="shared" si="243"/>
        <v>0</v>
      </c>
      <c r="AN863" s="6" t="str">
        <f>_xlfn.IFNA(IF(IF($AH863=AN$5,VLOOKUP(AI863,buff!$K:$L,2,FALSE),"")=0,"",IF($AH863=AN$5,VLOOKUP(AI863,buff!$K:$L,2,FALSE),"")),"")</f>
        <v/>
      </c>
      <c r="AO863" s="6" t="str">
        <f>_xlfn.IFNA(IF(IF($AH863=AO$5,VLOOKUP(AJ863,buff!$K:$L,2,FALSE),"")=0,"",IF($AH863=AO$5,VLOOKUP(AJ863,buff!$K:$L,2,FALSE),"")),"")</f>
        <v/>
      </c>
      <c r="AP863" s="6" t="str">
        <f>_xlfn.IFNA(IF(IF($AH863=AP$5,VLOOKUP(AK863,buff!$K:$L,2,FALSE),"")=0,"",IF($AH863=AP$5,VLOOKUP(AK863,buff!$K:$L,2,FALSE),"")),"")</f>
        <v/>
      </c>
      <c r="AQ863" s="6" t="str">
        <f>_xlfn.IFNA(IF(IF($AH863=AQ$5,VLOOKUP(AL863,buff!$K:$L,2,FALSE),"")=0,"",IF($AH863=AQ$5,VLOOKUP(AL863,buff!$K:$L,2,FALSE),"")),"")</f>
        <v/>
      </c>
      <c r="AR863" s="6" t="str">
        <f>_xlfn.IFNA(IF(IF($AH863=AR$5,VLOOKUP(AM863,buff!$K:$L,2,FALSE),"")=0,"",IF($AH863=AR$5,VLOOKUP(AM863,buff!$K:$L,2,FALSE),"")),"")</f>
        <v/>
      </c>
      <c r="AS863" s="6" t="str">
        <f>_xlfn.IFNA(IF(IF($AH863=AS$5,VLOOKUP(AI863,buff!$K:$L,2,FALSE),"")=0,"",IF($AH863=AS$5,VLOOKUP(AI863,buff!$K:$L,2,FALSE),"")),"")</f>
        <v/>
      </c>
      <c r="AT863" s="6" t="str">
        <f>_xlfn.IFNA(IF(IF($AH863=AT$5,VLOOKUP(AJ863,buff!$K:$L,2,FALSE),"")=0,"",IF($AH863=AT$5,VLOOKUP(AJ863,buff!$K:$L,2,FALSE),"")),"")</f>
        <v/>
      </c>
      <c r="AU863" s="6" t="str">
        <f>_xlfn.IFNA(IF(IF($AH863=AU$5,VLOOKUP(AK863,buff!$K:$L,2,FALSE),"")=0,"",IF($AH863=AU$5,VLOOKUP(AK863,buff!$K:$L,2,FALSE),"")),"")</f>
        <v/>
      </c>
      <c r="AV863" s="6" t="str">
        <f>_xlfn.IFNA(IF(IF($AH863=AV$5,VLOOKUP(AL863,buff!$K:$L,2,FALSE),"")=0,"",IF($AH863=AV$5,VLOOKUP(AL863,buff!$K:$L,2,FALSE),"")),"")</f>
        <v/>
      </c>
      <c r="AW863" s="6" t="str">
        <f>_xlfn.IFNA(IF(IF($AH863=AW$5,VLOOKUP(AM863,buff!$K:$L,2,FALSE),"")=0,"",IF($AH863=AW$5,VLOOKUP(AM863,buff!$K:$L,2,FALSE),"")),"")</f>
        <v/>
      </c>
      <c r="AX863" s="6" t="e">
        <f>VLOOKUP(AI863,buff!K:P,6,FALSE)</f>
        <v>#N/A</v>
      </c>
      <c r="AY863" t="e">
        <f t="shared" si="244"/>
        <v>#N/A</v>
      </c>
      <c r="AZ863" t="e">
        <f t="shared" si="244"/>
        <v>#N/A</v>
      </c>
      <c r="BA863">
        <f t="shared" si="245"/>
        <v>0</v>
      </c>
      <c r="BB863">
        <f t="shared" si="246"/>
        <v>0</v>
      </c>
    </row>
    <row r="864" spans="1:54" x14ac:dyDescent="0.15">
      <c r="A864" t="str">
        <f t="shared" si="235"/>
        <v>炀烈主动技能1等级18</v>
      </c>
      <c r="B864" s="8">
        <v>858</v>
      </c>
      <c r="C864" s="8" t="str">
        <f>VLOOKUP(G864,角色!A:B,2,FALSE)</f>
        <v>炀烈</v>
      </c>
      <c r="D864" s="8" t="str">
        <f t="shared" si="241"/>
        <v>主动技能1</v>
      </c>
      <c r="E864" s="8">
        <f t="shared" si="236"/>
        <v>18</v>
      </c>
      <c r="F864" s="8">
        <f t="shared" si="237"/>
        <v>1</v>
      </c>
      <c r="G864" s="8">
        <f t="shared" si="238"/>
        <v>15</v>
      </c>
      <c r="H864" s="4" t="s">
        <v>476</v>
      </c>
      <c r="I864" s="24" t="str">
        <f t="shared" si="248"/>
        <v>对敌方单体进行横扫攻击，造成100%攻击力（+1691）点伤害。</v>
      </c>
      <c r="J864" s="4" t="s">
        <v>305</v>
      </c>
      <c r="K864" s="1" t="s">
        <v>103</v>
      </c>
      <c r="L864" s="4" t="s">
        <v>114</v>
      </c>
      <c r="M864" s="4"/>
      <c r="N864" s="4">
        <v>100</v>
      </c>
      <c r="O864" s="4">
        <v>100</v>
      </c>
      <c r="T864" s="6" t="str">
        <f t="shared" si="239"/>
        <v/>
      </c>
      <c r="U864" s="6" t="str">
        <f t="shared" si="240"/>
        <v/>
      </c>
      <c r="Y864">
        <f t="shared" si="233"/>
        <v>0</v>
      </c>
      <c r="Z864">
        <v>100</v>
      </c>
      <c r="AA864" s="23">
        <v>10</v>
      </c>
      <c r="AB864" s="23">
        <f>INT(VLOOKUP(VLOOKUP($C864,角色技能升级比率表!$B:$C,2,FALSE),角色属性概况!E:F,2,FALSE)*VLOOKUP(E864,角色属性概况!I:M,3,FALSE)*AA864/100)</f>
        <v>1691</v>
      </c>
      <c r="AE864">
        <v>0</v>
      </c>
      <c r="AF864" s="23">
        <f t="shared" si="242"/>
        <v>0</v>
      </c>
      <c r="AG864" s="23">
        <f t="shared" si="243"/>
        <v>0</v>
      </c>
      <c r="AN864" s="6" t="str">
        <f>_xlfn.IFNA(IF(IF($AH864=AN$5,VLOOKUP(AI864,buff!$K:$L,2,FALSE),"")=0,"",IF($AH864=AN$5,VLOOKUP(AI864,buff!$K:$L,2,FALSE),"")),"")</f>
        <v/>
      </c>
      <c r="AO864" s="6" t="str">
        <f>_xlfn.IFNA(IF(IF($AH864=AO$5,VLOOKUP(AJ864,buff!$K:$L,2,FALSE),"")=0,"",IF($AH864=AO$5,VLOOKUP(AJ864,buff!$K:$L,2,FALSE),"")),"")</f>
        <v/>
      </c>
      <c r="AP864" s="6" t="str">
        <f>_xlfn.IFNA(IF(IF($AH864=AP$5,VLOOKUP(AK864,buff!$K:$L,2,FALSE),"")=0,"",IF($AH864=AP$5,VLOOKUP(AK864,buff!$K:$L,2,FALSE),"")),"")</f>
        <v/>
      </c>
      <c r="AQ864" s="6" t="str">
        <f>_xlfn.IFNA(IF(IF($AH864=AQ$5,VLOOKUP(AL864,buff!$K:$L,2,FALSE),"")=0,"",IF($AH864=AQ$5,VLOOKUP(AL864,buff!$K:$L,2,FALSE),"")),"")</f>
        <v/>
      </c>
      <c r="AR864" s="6" t="str">
        <f>_xlfn.IFNA(IF(IF($AH864=AR$5,VLOOKUP(AM864,buff!$K:$L,2,FALSE),"")=0,"",IF($AH864=AR$5,VLOOKUP(AM864,buff!$K:$L,2,FALSE),"")),"")</f>
        <v/>
      </c>
      <c r="AS864" s="6" t="str">
        <f>_xlfn.IFNA(IF(IF($AH864=AS$5,VLOOKUP(AI864,buff!$K:$L,2,FALSE),"")=0,"",IF($AH864=AS$5,VLOOKUP(AI864,buff!$K:$L,2,FALSE),"")),"")</f>
        <v/>
      </c>
      <c r="AT864" s="6" t="str">
        <f>_xlfn.IFNA(IF(IF($AH864=AT$5,VLOOKUP(AJ864,buff!$K:$L,2,FALSE),"")=0,"",IF($AH864=AT$5,VLOOKUP(AJ864,buff!$K:$L,2,FALSE),"")),"")</f>
        <v/>
      </c>
      <c r="AU864" s="6" t="str">
        <f>_xlfn.IFNA(IF(IF($AH864=AU$5,VLOOKUP(AK864,buff!$K:$L,2,FALSE),"")=0,"",IF($AH864=AU$5,VLOOKUP(AK864,buff!$K:$L,2,FALSE),"")),"")</f>
        <v/>
      </c>
      <c r="AV864" s="6" t="str">
        <f>_xlfn.IFNA(IF(IF($AH864=AV$5,VLOOKUP(AL864,buff!$K:$L,2,FALSE),"")=0,"",IF($AH864=AV$5,VLOOKUP(AL864,buff!$K:$L,2,FALSE),"")),"")</f>
        <v/>
      </c>
      <c r="AW864" s="6" t="str">
        <f>_xlfn.IFNA(IF(IF($AH864=AW$5,VLOOKUP(AM864,buff!$K:$L,2,FALSE),"")=0,"",IF($AH864=AW$5,VLOOKUP(AM864,buff!$K:$L,2,FALSE),"")),"")</f>
        <v/>
      </c>
      <c r="AX864" s="6" t="e">
        <f>VLOOKUP(AI864,buff!K:P,6,FALSE)</f>
        <v>#N/A</v>
      </c>
      <c r="AY864" t="e">
        <f t="shared" si="244"/>
        <v>#N/A</v>
      </c>
      <c r="AZ864" t="e">
        <f t="shared" si="244"/>
        <v>#N/A</v>
      </c>
      <c r="BA864">
        <f t="shared" si="245"/>
        <v>0</v>
      </c>
      <c r="BB864">
        <f t="shared" si="246"/>
        <v>0</v>
      </c>
    </row>
    <row r="865" spans="1:54" x14ac:dyDescent="0.15">
      <c r="A865" t="str">
        <f t="shared" si="235"/>
        <v>炀烈主动技能1等级19</v>
      </c>
      <c r="B865" s="8">
        <v>859</v>
      </c>
      <c r="C865" s="8" t="str">
        <f>VLOOKUP(G865,角色!A:B,2,FALSE)</f>
        <v>炀烈</v>
      </c>
      <c r="D865" s="8" t="str">
        <f t="shared" si="241"/>
        <v>主动技能1</v>
      </c>
      <c r="E865" s="8">
        <f t="shared" si="236"/>
        <v>19</v>
      </c>
      <c r="F865" s="8">
        <f t="shared" si="237"/>
        <v>1</v>
      </c>
      <c r="G865" s="8">
        <f t="shared" si="238"/>
        <v>15</v>
      </c>
      <c r="H865" s="4" t="s">
        <v>476</v>
      </c>
      <c r="I865" s="24" t="str">
        <f t="shared" si="248"/>
        <v>对敌方单体进行横扫攻击，造成100%攻击力（+2082）点伤害。</v>
      </c>
      <c r="J865" s="4" t="s">
        <v>305</v>
      </c>
      <c r="K865" s="1" t="s">
        <v>103</v>
      </c>
      <c r="L865" s="4" t="s">
        <v>114</v>
      </c>
      <c r="M865" s="4"/>
      <c r="N865" s="4">
        <v>100</v>
      </c>
      <c r="O865" s="4">
        <v>100</v>
      </c>
      <c r="T865" s="6" t="str">
        <f t="shared" si="239"/>
        <v/>
      </c>
      <c r="U865" s="6" t="str">
        <f t="shared" si="240"/>
        <v/>
      </c>
      <c r="Y865">
        <f t="shared" si="233"/>
        <v>0</v>
      </c>
      <c r="Z865">
        <v>100</v>
      </c>
      <c r="AA865" s="23">
        <v>10</v>
      </c>
      <c r="AB865" s="23">
        <f>INT(VLOOKUP(VLOOKUP($C865,角色技能升级比率表!$B:$C,2,FALSE),角色属性概况!E:F,2,FALSE)*VLOOKUP(E865,角色属性概况!I:M,3,FALSE)*AA865/100)</f>
        <v>2082</v>
      </c>
      <c r="AE865">
        <v>0</v>
      </c>
      <c r="AF865" s="23">
        <f t="shared" si="242"/>
        <v>0</v>
      </c>
      <c r="AG865" s="23">
        <f t="shared" si="243"/>
        <v>0</v>
      </c>
      <c r="AN865" s="6" t="str">
        <f>_xlfn.IFNA(IF(IF($AH865=AN$5,VLOOKUP(AI865,buff!$K:$L,2,FALSE),"")=0,"",IF($AH865=AN$5,VLOOKUP(AI865,buff!$K:$L,2,FALSE),"")),"")</f>
        <v/>
      </c>
      <c r="AO865" s="6" t="str">
        <f>_xlfn.IFNA(IF(IF($AH865=AO$5,VLOOKUP(AJ865,buff!$K:$L,2,FALSE),"")=0,"",IF($AH865=AO$5,VLOOKUP(AJ865,buff!$K:$L,2,FALSE),"")),"")</f>
        <v/>
      </c>
      <c r="AP865" s="6" t="str">
        <f>_xlfn.IFNA(IF(IF($AH865=AP$5,VLOOKUP(AK865,buff!$K:$L,2,FALSE),"")=0,"",IF($AH865=AP$5,VLOOKUP(AK865,buff!$K:$L,2,FALSE),"")),"")</f>
        <v/>
      </c>
      <c r="AQ865" s="6" t="str">
        <f>_xlfn.IFNA(IF(IF($AH865=AQ$5,VLOOKUP(AL865,buff!$K:$L,2,FALSE),"")=0,"",IF($AH865=AQ$5,VLOOKUP(AL865,buff!$K:$L,2,FALSE),"")),"")</f>
        <v/>
      </c>
      <c r="AR865" s="6" t="str">
        <f>_xlfn.IFNA(IF(IF($AH865=AR$5,VLOOKUP(AM865,buff!$K:$L,2,FALSE),"")=0,"",IF($AH865=AR$5,VLOOKUP(AM865,buff!$K:$L,2,FALSE),"")),"")</f>
        <v/>
      </c>
      <c r="AS865" s="6" t="str">
        <f>_xlfn.IFNA(IF(IF($AH865=AS$5,VLOOKUP(AI865,buff!$K:$L,2,FALSE),"")=0,"",IF($AH865=AS$5,VLOOKUP(AI865,buff!$K:$L,2,FALSE),"")),"")</f>
        <v/>
      </c>
      <c r="AT865" s="6" t="str">
        <f>_xlfn.IFNA(IF(IF($AH865=AT$5,VLOOKUP(AJ865,buff!$K:$L,2,FALSE),"")=0,"",IF($AH865=AT$5,VLOOKUP(AJ865,buff!$K:$L,2,FALSE),"")),"")</f>
        <v/>
      </c>
      <c r="AU865" s="6" t="str">
        <f>_xlfn.IFNA(IF(IF($AH865=AU$5,VLOOKUP(AK865,buff!$K:$L,2,FALSE),"")=0,"",IF($AH865=AU$5,VLOOKUP(AK865,buff!$K:$L,2,FALSE),"")),"")</f>
        <v/>
      </c>
      <c r="AV865" s="6" t="str">
        <f>_xlfn.IFNA(IF(IF($AH865=AV$5,VLOOKUP(AL865,buff!$K:$L,2,FALSE),"")=0,"",IF($AH865=AV$5,VLOOKUP(AL865,buff!$K:$L,2,FALSE),"")),"")</f>
        <v/>
      </c>
      <c r="AW865" s="6" t="str">
        <f>_xlfn.IFNA(IF(IF($AH865=AW$5,VLOOKUP(AM865,buff!$K:$L,2,FALSE),"")=0,"",IF($AH865=AW$5,VLOOKUP(AM865,buff!$K:$L,2,FALSE),"")),"")</f>
        <v/>
      </c>
      <c r="AX865" s="6" t="e">
        <f>VLOOKUP(AI865,buff!K:P,6,FALSE)</f>
        <v>#N/A</v>
      </c>
      <c r="AY865" t="e">
        <f t="shared" si="244"/>
        <v>#N/A</v>
      </c>
      <c r="AZ865" t="e">
        <f t="shared" si="244"/>
        <v>#N/A</v>
      </c>
      <c r="BA865">
        <f t="shared" si="245"/>
        <v>0</v>
      </c>
      <c r="BB865">
        <f t="shared" si="246"/>
        <v>0</v>
      </c>
    </row>
    <row r="866" spans="1:54" x14ac:dyDescent="0.15">
      <c r="A866" t="str">
        <f t="shared" si="235"/>
        <v>炀烈主动技能1等级20</v>
      </c>
      <c r="B866" s="8">
        <v>860</v>
      </c>
      <c r="C866" s="8" t="str">
        <f>VLOOKUP(G866,角色!A:B,2,FALSE)</f>
        <v>炀烈</v>
      </c>
      <c r="D866" s="8" t="str">
        <f t="shared" si="241"/>
        <v>主动技能1</v>
      </c>
      <c r="E866" s="8">
        <f t="shared" si="236"/>
        <v>20</v>
      </c>
      <c r="F866" s="8">
        <f t="shared" si="237"/>
        <v>1</v>
      </c>
      <c r="G866" s="8">
        <f t="shared" si="238"/>
        <v>15</v>
      </c>
      <c r="H866" s="4" t="s">
        <v>476</v>
      </c>
      <c r="I866" s="24" t="str">
        <f t="shared" si="248"/>
        <v>对敌方单体进行横扫攻击，造成100%攻击力（+2563）点伤害。</v>
      </c>
      <c r="J866" s="4" t="s">
        <v>305</v>
      </c>
      <c r="K866" s="1" t="s">
        <v>103</v>
      </c>
      <c r="L866" s="4" t="s">
        <v>114</v>
      </c>
      <c r="M866" s="4"/>
      <c r="N866" s="4">
        <v>100</v>
      </c>
      <c r="O866" s="4">
        <v>100</v>
      </c>
      <c r="T866" s="6" t="str">
        <f t="shared" si="239"/>
        <v/>
      </c>
      <c r="U866" s="6" t="str">
        <f t="shared" si="240"/>
        <v/>
      </c>
      <c r="Y866">
        <f t="shared" si="233"/>
        <v>0</v>
      </c>
      <c r="Z866">
        <v>100</v>
      </c>
      <c r="AA866" s="23">
        <v>10</v>
      </c>
      <c r="AB866" s="23">
        <f>INT(VLOOKUP(VLOOKUP($C866,角色技能升级比率表!$B:$C,2,FALSE),角色属性概况!E:F,2,FALSE)*VLOOKUP(E866,角色属性概况!I:M,3,FALSE)*AA866/100)</f>
        <v>2563</v>
      </c>
      <c r="AE866">
        <v>0</v>
      </c>
      <c r="AF866" s="23">
        <f t="shared" si="242"/>
        <v>0</v>
      </c>
      <c r="AG866" s="23">
        <f t="shared" si="243"/>
        <v>0</v>
      </c>
      <c r="AN866" s="6" t="str">
        <f>_xlfn.IFNA(IF(IF($AH866=AN$5,VLOOKUP(AI866,buff!$K:$L,2,FALSE),"")=0,"",IF($AH866=AN$5,VLOOKUP(AI866,buff!$K:$L,2,FALSE),"")),"")</f>
        <v/>
      </c>
      <c r="AO866" s="6" t="str">
        <f>_xlfn.IFNA(IF(IF($AH866=AO$5,VLOOKUP(AJ866,buff!$K:$L,2,FALSE),"")=0,"",IF($AH866=AO$5,VLOOKUP(AJ866,buff!$K:$L,2,FALSE),"")),"")</f>
        <v/>
      </c>
      <c r="AP866" s="6" t="str">
        <f>_xlfn.IFNA(IF(IF($AH866=AP$5,VLOOKUP(AK866,buff!$K:$L,2,FALSE),"")=0,"",IF($AH866=AP$5,VLOOKUP(AK866,buff!$K:$L,2,FALSE),"")),"")</f>
        <v/>
      </c>
      <c r="AQ866" s="6" t="str">
        <f>_xlfn.IFNA(IF(IF($AH866=AQ$5,VLOOKUP(AL866,buff!$K:$L,2,FALSE),"")=0,"",IF($AH866=AQ$5,VLOOKUP(AL866,buff!$K:$L,2,FALSE),"")),"")</f>
        <v/>
      </c>
      <c r="AR866" s="6" t="str">
        <f>_xlfn.IFNA(IF(IF($AH866=AR$5,VLOOKUP(AM866,buff!$K:$L,2,FALSE),"")=0,"",IF($AH866=AR$5,VLOOKUP(AM866,buff!$K:$L,2,FALSE),"")),"")</f>
        <v/>
      </c>
      <c r="AS866" s="6" t="str">
        <f>_xlfn.IFNA(IF(IF($AH866=AS$5,VLOOKUP(AI866,buff!$K:$L,2,FALSE),"")=0,"",IF($AH866=AS$5,VLOOKUP(AI866,buff!$K:$L,2,FALSE),"")),"")</f>
        <v/>
      </c>
      <c r="AT866" s="6" t="str">
        <f>_xlfn.IFNA(IF(IF($AH866=AT$5,VLOOKUP(AJ866,buff!$K:$L,2,FALSE),"")=0,"",IF($AH866=AT$5,VLOOKUP(AJ866,buff!$K:$L,2,FALSE),"")),"")</f>
        <v/>
      </c>
      <c r="AU866" s="6" t="str">
        <f>_xlfn.IFNA(IF(IF($AH866=AU$5,VLOOKUP(AK866,buff!$K:$L,2,FALSE),"")=0,"",IF($AH866=AU$5,VLOOKUP(AK866,buff!$K:$L,2,FALSE),"")),"")</f>
        <v/>
      </c>
      <c r="AV866" s="6" t="str">
        <f>_xlfn.IFNA(IF(IF($AH866=AV$5,VLOOKUP(AL866,buff!$K:$L,2,FALSE),"")=0,"",IF($AH866=AV$5,VLOOKUP(AL866,buff!$K:$L,2,FALSE),"")),"")</f>
        <v/>
      </c>
      <c r="AW866" s="6" t="str">
        <f>_xlfn.IFNA(IF(IF($AH866=AW$5,VLOOKUP(AM866,buff!$K:$L,2,FALSE),"")=0,"",IF($AH866=AW$5,VLOOKUP(AM866,buff!$K:$L,2,FALSE),"")),"")</f>
        <v/>
      </c>
      <c r="AX866" s="6" t="e">
        <f>VLOOKUP(AI866,buff!K:P,6,FALSE)</f>
        <v>#N/A</v>
      </c>
      <c r="AY866" t="e">
        <f t="shared" si="244"/>
        <v>#N/A</v>
      </c>
      <c r="AZ866" t="e">
        <f t="shared" si="244"/>
        <v>#N/A</v>
      </c>
      <c r="BA866">
        <f t="shared" si="245"/>
        <v>0</v>
      </c>
      <c r="BB866">
        <f t="shared" si="246"/>
        <v>0</v>
      </c>
    </row>
    <row r="867" spans="1:54" x14ac:dyDescent="0.15">
      <c r="A867" t="str">
        <f t="shared" si="235"/>
        <v>炀烈主动技能2等级1</v>
      </c>
      <c r="B867" s="8">
        <v>861</v>
      </c>
      <c r="C867" s="8" t="str">
        <f>VLOOKUP(G867,角色!A:B,2,FALSE)</f>
        <v>炀烈</v>
      </c>
      <c r="D867" s="8" t="str">
        <f t="shared" si="241"/>
        <v>主动技能2</v>
      </c>
      <c r="E867" s="8">
        <f t="shared" si="236"/>
        <v>1</v>
      </c>
      <c r="F867" s="8">
        <f t="shared" si="237"/>
        <v>2</v>
      </c>
      <c r="G867" s="8">
        <f t="shared" si="238"/>
        <v>15</v>
      </c>
      <c r="H867" s="4" t="s">
        <v>455</v>
      </c>
      <c r="I867" s="26" t="str">
        <f>"对敌方1排单位造成125%攻击力（+"&amp;AB867&amp;"）伤害"</f>
        <v>对敌方1排单位造成125%攻击力（+95）伤害</v>
      </c>
      <c r="J867" s="4" t="s">
        <v>305</v>
      </c>
      <c r="K867" s="1" t="s">
        <v>103</v>
      </c>
      <c r="L867" s="4" t="s">
        <v>114</v>
      </c>
      <c r="M867" s="4"/>
      <c r="N867" s="4">
        <v>100</v>
      </c>
      <c r="O867" s="4">
        <v>100</v>
      </c>
      <c r="T867" s="6" t="str">
        <f t="shared" si="239"/>
        <v/>
      </c>
      <c r="U867" s="6" t="str">
        <f t="shared" si="240"/>
        <v/>
      </c>
      <c r="Y867">
        <f t="shared" si="233"/>
        <v>50</v>
      </c>
      <c r="Z867">
        <v>125</v>
      </c>
      <c r="AA867" s="23">
        <v>25</v>
      </c>
      <c r="AB867" s="23">
        <f>INT(VLOOKUP(VLOOKUP($C867,角色技能升级比率表!$B:$C,2,FALSE),角色属性概况!E:F,2,FALSE)*VLOOKUP(E867,角色属性概况!I:M,3,FALSE)*AA867/100)</f>
        <v>95</v>
      </c>
      <c r="AE867">
        <v>0</v>
      </c>
      <c r="AF867" s="23">
        <f t="shared" si="242"/>
        <v>2</v>
      </c>
      <c r="AG867" s="23">
        <f t="shared" si="243"/>
        <v>1</v>
      </c>
      <c r="AN867" s="6" t="str">
        <f>_xlfn.IFNA(IF(IF($AH867=AN$5,VLOOKUP(AI867,buff!$K:$L,2,FALSE),"")=0,"",IF($AH867=AN$5,VLOOKUP(AI867,buff!$K:$L,2,FALSE),"")),"")</f>
        <v/>
      </c>
      <c r="AO867" s="6" t="str">
        <f>_xlfn.IFNA(IF(IF($AH867=AO$5,VLOOKUP(AJ867,buff!$K:$L,2,FALSE),"")=0,"",IF($AH867=AO$5,VLOOKUP(AJ867,buff!$K:$L,2,FALSE),"")),"")</f>
        <v/>
      </c>
      <c r="AP867" s="6" t="str">
        <f>_xlfn.IFNA(IF(IF($AH867=AP$5,VLOOKUP(AK867,buff!$K:$L,2,FALSE),"")=0,"",IF($AH867=AP$5,VLOOKUP(AK867,buff!$K:$L,2,FALSE),"")),"")</f>
        <v/>
      </c>
      <c r="AQ867" s="6" t="str">
        <f>_xlfn.IFNA(IF(IF($AH867=AQ$5,VLOOKUP(AL867,buff!$K:$L,2,FALSE),"")=0,"",IF($AH867=AQ$5,VLOOKUP(AL867,buff!$K:$L,2,FALSE),"")),"")</f>
        <v/>
      </c>
      <c r="AR867" s="6" t="str">
        <f>_xlfn.IFNA(IF(IF($AH867=AR$5,VLOOKUP(AM867,buff!$K:$L,2,FALSE),"")=0,"",IF($AH867=AR$5,VLOOKUP(AM867,buff!$K:$L,2,FALSE),"")),"")</f>
        <v/>
      </c>
      <c r="AS867" s="6" t="str">
        <f>_xlfn.IFNA(IF(IF($AH867=AS$5,VLOOKUP(AI867,buff!$K:$L,2,FALSE),"")=0,"",IF($AH867=AS$5,VLOOKUP(AI867,buff!$K:$L,2,FALSE),"")),"")</f>
        <v/>
      </c>
      <c r="AT867" s="6" t="str">
        <f>_xlfn.IFNA(IF(IF($AH867=AT$5,VLOOKUP(AJ867,buff!$K:$L,2,FALSE),"")=0,"",IF($AH867=AT$5,VLOOKUP(AJ867,buff!$K:$L,2,FALSE),"")),"")</f>
        <v/>
      </c>
      <c r="AU867" s="6" t="str">
        <f>_xlfn.IFNA(IF(IF($AH867=AU$5,VLOOKUP(AK867,buff!$K:$L,2,FALSE),"")=0,"",IF($AH867=AU$5,VLOOKUP(AK867,buff!$K:$L,2,FALSE),"")),"")</f>
        <v/>
      </c>
      <c r="AV867" s="6" t="str">
        <f>_xlfn.IFNA(IF(IF($AH867=AV$5,VLOOKUP(AL867,buff!$K:$L,2,FALSE),"")=0,"",IF($AH867=AV$5,VLOOKUP(AL867,buff!$K:$L,2,FALSE),"")),"")</f>
        <v/>
      </c>
      <c r="AW867" s="6" t="str">
        <f>_xlfn.IFNA(IF(IF($AH867=AW$5,VLOOKUP(AM867,buff!$K:$L,2,FALSE),"")=0,"",IF($AH867=AW$5,VLOOKUP(AM867,buff!$K:$L,2,FALSE),"")),"")</f>
        <v/>
      </c>
      <c r="AX867" s="6" t="e">
        <f>VLOOKUP(AI867,buff!K:P,6,FALSE)</f>
        <v>#N/A</v>
      </c>
      <c r="AY867" t="e">
        <f t="shared" si="244"/>
        <v>#N/A</v>
      </c>
      <c r="AZ867" t="e">
        <f t="shared" si="244"/>
        <v>#N/A</v>
      </c>
      <c r="BA867">
        <f t="shared" si="245"/>
        <v>2</v>
      </c>
      <c r="BB867">
        <f t="shared" si="246"/>
        <v>1</v>
      </c>
    </row>
    <row r="868" spans="1:54" x14ac:dyDescent="0.15">
      <c r="A868" t="str">
        <f t="shared" si="235"/>
        <v>炀烈主动技能2等级2</v>
      </c>
      <c r="B868" s="8">
        <v>862</v>
      </c>
      <c r="C868" s="8" t="str">
        <f>VLOOKUP(G868,角色!A:B,2,FALSE)</f>
        <v>炀烈</v>
      </c>
      <c r="D868" s="8" t="str">
        <f t="shared" si="241"/>
        <v>主动技能2</v>
      </c>
      <c r="E868" s="8">
        <f t="shared" si="236"/>
        <v>2</v>
      </c>
      <c r="F868" s="8">
        <f t="shared" si="237"/>
        <v>2</v>
      </c>
      <c r="G868" s="8">
        <f t="shared" si="238"/>
        <v>15</v>
      </c>
      <c r="H868" s="4" t="s">
        <v>455</v>
      </c>
      <c r="I868" s="26" t="str">
        <f t="shared" ref="I868:I886" si="249">"对敌方1排单位造成125%攻击力（+"&amp;AB868&amp;"）伤害"</f>
        <v>对敌方1排单位造成125%攻击力（+140）伤害</v>
      </c>
      <c r="J868" s="4" t="s">
        <v>305</v>
      </c>
      <c r="K868" s="1" t="s">
        <v>103</v>
      </c>
      <c r="L868" s="4" t="s">
        <v>114</v>
      </c>
      <c r="M868" s="4"/>
      <c r="N868" s="4">
        <v>100</v>
      </c>
      <c r="O868" s="4">
        <v>100</v>
      </c>
      <c r="T868" s="6" t="str">
        <f t="shared" si="239"/>
        <v/>
      </c>
      <c r="U868" s="6" t="str">
        <f t="shared" si="240"/>
        <v/>
      </c>
      <c r="Y868">
        <f t="shared" si="233"/>
        <v>50</v>
      </c>
      <c r="Z868">
        <v>125</v>
      </c>
      <c r="AA868" s="23">
        <v>25</v>
      </c>
      <c r="AB868" s="23">
        <f>INT(VLOOKUP(VLOOKUP($C868,角色技能升级比率表!$B:$C,2,FALSE),角色属性概况!E:F,2,FALSE)*VLOOKUP(E868,角色属性概况!I:M,3,FALSE)*AA868/100)</f>
        <v>140</v>
      </c>
      <c r="AE868">
        <v>0</v>
      </c>
      <c r="AF868" s="23">
        <f t="shared" si="242"/>
        <v>2</v>
      </c>
      <c r="AG868" s="23">
        <f t="shared" si="243"/>
        <v>1</v>
      </c>
      <c r="AN868" s="6" t="str">
        <f>_xlfn.IFNA(IF(IF($AH868=AN$5,VLOOKUP(AI868,buff!$K:$L,2,FALSE),"")=0,"",IF($AH868=AN$5,VLOOKUP(AI868,buff!$K:$L,2,FALSE),"")),"")</f>
        <v/>
      </c>
      <c r="AO868" s="6" t="str">
        <f>_xlfn.IFNA(IF(IF($AH868=AO$5,VLOOKUP(AJ868,buff!$K:$L,2,FALSE),"")=0,"",IF($AH868=AO$5,VLOOKUP(AJ868,buff!$K:$L,2,FALSE),"")),"")</f>
        <v/>
      </c>
      <c r="AP868" s="6" t="str">
        <f>_xlfn.IFNA(IF(IF($AH868=AP$5,VLOOKUP(AK868,buff!$K:$L,2,FALSE),"")=0,"",IF($AH868=AP$5,VLOOKUP(AK868,buff!$K:$L,2,FALSE),"")),"")</f>
        <v/>
      </c>
      <c r="AQ868" s="6" t="str">
        <f>_xlfn.IFNA(IF(IF($AH868=AQ$5,VLOOKUP(AL868,buff!$K:$L,2,FALSE),"")=0,"",IF($AH868=AQ$5,VLOOKUP(AL868,buff!$K:$L,2,FALSE),"")),"")</f>
        <v/>
      </c>
      <c r="AR868" s="6" t="str">
        <f>_xlfn.IFNA(IF(IF($AH868=AR$5,VLOOKUP(AM868,buff!$K:$L,2,FALSE),"")=0,"",IF($AH868=AR$5,VLOOKUP(AM868,buff!$K:$L,2,FALSE),"")),"")</f>
        <v/>
      </c>
      <c r="AS868" s="6" t="str">
        <f>_xlfn.IFNA(IF(IF($AH868=AS$5,VLOOKUP(AI868,buff!$K:$L,2,FALSE),"")=0,"",IF($AH868=AS$5,VLOOKUP(AI868,buff!$K:$L,2,FALSE),"")),"")</f>
        <v/>
      </c>
      <c r="AT868" s="6" t="str">
        <f>_xlfn.IFNA(IF(IF($AH868=AT$5,VLOOKUP(AJ868,buff!$K:$L,2,FALSE),"")=0,"",IF($AH868=AT$5,VLOOKUP(AJ868,buff!$K:$L,2,FALSE),"")),"")</f>
        <v/>
      </c>
      <c r="AU868" s="6" t="str">
        <f>_xlfn.IFNA(IF(IF($AH868=AU$5,VLOOKUP(AK868,buff!$K:$L,2,FALSE),"")=0,"",IF($AH868=AU$5,VLOOKUP(AK868,buff!$K:$L,2,FALSE),"")),"")</f>
        <v/>
      </c>
      <c r="AV868" s="6" t="str">
        <f>_xlfn.IFNA(IF(IF($AH868=AV$5,VLOOKUP(AL868,buff!$K:$L,2,FALSE),"")=0,"",IF($AH868=AV$5,VLOOKUP(AL868,buff!$K:$L,2,FALSE),"")),"")</f>
        <v/>
      </c>
      <c r="AW868" s="6" t="str">
        <f>_xlfn.IFNA(IF(IF($AH868=AW$5,VLOOKUP(AM868,buff!$K:$L,2,FALSE),"")=0,"",IF($AH868=AW$5,VLOOKUP(AM868,buff!$K:$L,2,FALSE),"")),"")</f>
        <v/>
      </c>
      <c r="AX868" s="6" t="e">
        <f>VLOOKUP(AI868,buff!K:P,6,FALSE)</f>
        <v>#N/A</v>
      </c>
      <c r="AY868" t="e">
        <f t="shared" si="244"/>
        <v>#N/A</v>
      </c>
      <c r="AZ868" t="e">
        <f t="shared" si="244"/>
        <v>#N/A</v>
      </c>
      <c r="BA868">
        <f t="shared" si="245"/>
        <v>2</v>
      </c>
      <c r="BB868">
        <f t="shared" si="246"/>
        <v>1</v>
      </c>
    </row>
    <row r="869" spans="1:54" x14ac:dyDescent="0.15">
      <c r="A869" t="str">
        <f t="shared" si="235"/>
        <v>炀烈主动技能2等级3</v>
      </c>
      <c r="B869" s="8">
        <v>863</v>
      </c>
      <c r="C869" s="8" t="str">
        <f>VLOOKUP(G869,角色!A:B,2,FALSE)</f>
        <v>炀烈</v>
      </c>
      <c r="D869" s="8" t="str">
        <f t="shared" si="241"/>
        <v>主动技能2</v>
      </c>
      <c r="E869" s="8">
        <f t="shared" si="236"/>
        <v>3</v>
      </c>
      <c r="F869" s="8">
        <f t="shared" si="237"/>
        <v>2</v>
      </c>
      <c r="G869" s="8">
        <f t="shared" si="238"/>
        <v>15</v>
      </c>
      <c r="H869" s="4" t="s">
        <v>455</v>
      </c>
      <c r="I869" s="26" t="str">
        <f t="shared" si="249"/>
        <v>对敌方1排单位造成125%攻击力（+185）伤害</v>
      </c>
      <c r="J869" s="4" t="s">
        <v>305</v>
      </c>
      <c r="K869" s="1" t="s">
        <v>103</v>
      </c>
      <c r="L869" s="4" t="s">
        <v>114</v>
      </c>
      <c r="M869" s="4"/>
      <c r="N869" s="4">
        <v>100</v>
      </c>
      <c r="O869" s="4">
        <v>100</v>
      </c>
      <c r="T869" s="6" t="str">
        <f t="shared" si="239"/>
        <v/>
      </c>
      <c r="U869" s="6" t="str">
        <f t="shared" si="240"/>
        <v/>
      </c>
      <c r="Y869">
        <f t="shared" si="233"/>
        <v>50</v>
      </c>
      <c r="Z869">
        <v>125</v>
      </c>
      <c r="AA869" s="23">
        <v>25</v>
      </c>
      <c r="AB869" s="23">
        <f>INT(VLOOKUP(VLOOKUP($C869,角色技能升级比率表!$B:$C,2,FALSE),角色属性概况!E:F,2,FALSE)*VLOOKUP(E869,角色属性概况!I:M,3,FALSE)*AA869/100)</f>
        <v>185</v>
      </c>
      <c r="AE869">
        <v>0</v>
      </c>
      <c r="AF869" s="23">
        <f t="shared" si="242"/>
        <v>2</v>
      </c>
      <c r="AG869" s="23">
        <f t="shared" si="243"/>
        <v>1</v>
      </c>
      <c r="AN869" s="6" t="str">
        <f>_xlfn.IFNA(IF(IF($AH869=AN$5,VLOOKUP(AI869,buff!$K:$L,2,FALSE),"")=0,"",IF($AH869=AN$5,VLOOKUP(AI869,buff!$K:$L,2,FALSE),"")),"")</f>
        <v/>
      </c>
      <c r="AO869" s="6" t="str">
        <f>_xlfn.IFNA(IF(IF($AH869=AO$5,VLOOKUP(AJ869,buff!$K:$L,2,FALSE),"")=0,"",IF($AH869=AO$5,VLOOKUP(AJ869,buff!$K:$L,2,FALSE),"")),"")</f>
        <v/>
      </c>
      <c r="AP869" s="6" t="str">
        <f>_xlfn.IFNA(IF(IF($AH869=AP$5,VLOOKUP(AK869,buff!$K:$L,2,FALSE),"")=0,"",IF($AH869=AP$5,VLOOKUP(AK869,buff!$K:$L,2,FALSE),"")),"")</f>
        <v/>
      </c>
      <c r="AQ869" s="6" t="str">
        <f>_xlfn.IFNA(IF(IF($AH869=AQ$5,VLOOKUP(AL869,buff!$K:$L,2,FALSE),"")=0,"",IF($AH869=AQ$5,VLOOKUP(AL869,buff!$K:$L,2,FALSE),"")),"")</f>
        <v/>
      </c>
      <c r="AR869" s="6" t="str">
        <f>_xlfn.IFNA(IF(IF($AH869=AR$5,VLOOKUP(AM869,buff!$K:$L,2,FALSE),"")=0,"",IF($AH869=AR$5,VLOOKUP(AM869,buff!$K:$L,2,FALSE),"")),"")</f>
        <v/>
      </c>
      <c r="AS869" s="6" t="str">
        <f>_xlfn.IFNA(IF(IF($AH869=AS$5,VLOOKUP(AI869,buff!$K:$L,2,FALSE),"")=0,"",IF($AH869=AS$5,VLOOKUP(AI869,buff!$K:$L,2,FALSE),"")),"")</f>
        <v/>
      </c>
      <c r="AT869" s="6" t="str">
        <f>_xlfn.IFNA(IF(IF($AH869=AT$5,VLOOKUP(AJ869,buff!$K:$L,2,FALSE),"")=0,"",IF($AH869=AT$5,VLOOKUP(AJ869,buff!$K:$L,2,FALSE),"")),"")</f>
        <v/>
      </c>
      <c r="AU869" s="6" t="str">
        <f>_xlfn.IFNA(IF(IF($AH869=AU$5,VLOOKUP(AK869,buff!$K:$L,2,FALSE),"")=0,"",IF($AH869=AU$5,VLOOKUP(AK869,buff!$K:$L,2,FALSE),"")),"")</f>
        <v/>
      </c>
      <c r="AV869" s="6" t="str">
        <f>_xlfn.IFNA(IF(IF($AH869=AV$5,VLOOKUP(AL869,buff!$K:$L,2,FALSE),"")=0,"",IF($AH869=AV$5,VLOOKUP(AL869,buff!$K:$L,2,FALSE),"")),"")</f>
        <v/>
      </c>
      <c r="AW869" s="6" t="str">
        <f>_xlfn.IFNA(IF(IF($AH869=AW$5,VLOOKUP(AM869,buff!$K:$L,2,FALSE),"")=0,"",IF($AH869=AW$5,VLOOKUP(AM869,buff!$K:$L,2,FALSE),"")),"")</f>
        <v/>
      </c>
      <c r="AX869" s="6" t="e">
        <f>VLOOKUP(AI869,buff!K:P,6,FALSE)</f>
        <v>#N/A</v>
      </c>
      <c r="AY869" t="e">
        <f t="shared" si="244"/>
        <v>#N/A</v>
      </c>
      <c r="AZ869" t="e">
        <f t="shared" si="244"/>
        <v>#N/A</v>
      </c>
      <c r="BA869">
        <f t="shared" si="245"/>
        <v>2</v>
      </c>
      <c r="BB869">
        <f t="shared" si="246"/>
        <v>1</v>
      </c>
    </row>
    <row r="870" spans="1:54" x14ac:dyDescent="0.15">
      <c r="A870" t="str">
        <f t="shared" si="235"/>
        <v>炀烈主动技能2等级4</v>
      </c>
      <c r="B870" s="8">
        <v>864</v>
      </c>
      <c r="C870" s="8" t="str">
        <f>VLOOKUP(G870,角色!A:B,2,FALSE)</f>
        <v>炀烈</v>
      </c>
      <c r="D870" s="8" t="str">
        <f t="shared" si="241"/>
        <v>主动技能2</v>
      </c>
      <c r="E870" s="8">
        <f t="shared" si="236"/>
        <v>4</v>
      </c>
      <c r="F870" s="8">
        <f t="shared" si="237"/>
        <v>2</v>
      </c>
      <c r="G870" s="8">
        <f t="shared" si="238"/>
        <v>15</v>
      </c>
      <c r="H870" s="4" t="s">
        <v>455</v>
      </c>
      <c r="I870" s="26" t="str">
        <f t="shared" si="249"/>
        <v>对敌方1排单位造成125%攻击力（+229）伤害</v>
      </c>
      <c r="J870" s="4" t="s">
        <v>305</v>
      </c>
      <c r="K870" s="1" t="s">
        <v>103</v>
      </c>
      <c r="L870" s="4" t="s">
        <v>114</v>
      </c>
      <c r="M870" s="4"/>
      <c r="N870" s="4">
        <v>100</v>
      </c>
      <c r="O870" s="4">
        <v>100</v>
      </c>
      <c r="T870" s="6" t="str">
        <f t="shared" si="239"/>
        <v/>
      </c>
      <c r="U870" s="6" t="str">
        <f t="shared" si="240"/>
        <v/>
      </c>
      <c r="Y870">
        <f t="shared" si="233"/>
        <v>50</v>
      </c>
      <c r="Z870">
        <v>125</v>
      </c>
      <c r="AA870" s="23">
        <v>25</v>
      </c>
      <c r="AB870" s="23">
        <f>INT(VLOOKUP(VLOOKUP($C870,角色技能升级比率表!$B:$C,2,FALSE),角色属性概况!E:F,2,FALSE)*VLOOKUP(E870,角色属性概况!I:M,3,FALSE)*AA870/100)</f>
        <v>229</v>
      </c>
      <c r="AE870">
        <v>0</v>
      </c>
      <c r="AF870" s="23">
        <f t="shared" si="242"/>
        <v>2</v>
      </c>
      <c r="AG870" s="23">
        <f t="shared" si="243"/>
        <v>1</v>
      </c>
      <c r="AN870" s="6" t="str">
        <f>_xlfn.IFNA(IF(IF($AH870=AN$5,VLOOKUP(AI870,buff!$K:$L,2,FALSE),"")=0,"",IF($AH870=AN$5,VLOOKUP(AI870,buff!$K:$L,2,FALSE),"")),"")</f>
        <v/>
      </c>
      <c r="AO870" s="6" t="str">
        <f>_xlfn.IFNA(IF(IF($AH870=AO$5,VLOOKUP(AJ870,buff!$K:$L,2,FALSE),"")=0,"",IF($AH870=AO$5,VLOOKUP(AJ870,buff!$K:$L,2,FALSE),"")),"")</f>
        <v/>
      </c>
      <c r="AP870" s="6" t="str">
        <f>_xlfn.IFNA(IF(IF($AH870=AP$5,VLOOKUP(AK870,buff!$K:$L,2,FALSE),"")=0,"",IF($AH870=AP$5,VLOOKUP(AK870,buff!$K:$L,2,FALSE),"")),"")</f>
        <v/>
      </c>
      <c r="AQ870" s="6" t="str">
        <f>_xlfn.IFNA(IF(IF($AH870=AQ$5,VLOOKUP(AL870,buff!$K:$L,2,FALSE),"")=0,"",IF($AH870=AQ$5,VLOOKUP(AL870,buff!$K:$L,2,FALSE),"")),"")</f>
        <v/>
      </c>
      <c r="AR870" s="6" t="str">
        <f>_xlfn.IFNA(IF(IF($AH870=AR$5,VLOOKUP(AM870,buff!$K:$L,2,FALSE),"")=0,"",IF($AH870=AR$5,VLOOKUP(AM870,buff!$K:$L,2,FALSE),"")),"")</f>
        <v/>
      </c>
      <c r="AS870" s="6" t="str">
        <f>_xlfn.IFNA(IF(IF($AH870=AS$5,VLOOKUP(AI870,buff!$K:$L,2,FALSE),"")=0,"",IF($AH870=AS$5,VLOOKUP(AI870,buff!$K:$L,2,FALSE),"")),"")</f>
        <v/>
      </c>
      <c r="AT870" s="6" t="str">
        <f>_xlfn.IFNA(IF(IF($AH870=AT$5,VLOOKUP(AJ870,buff!$K:$L,2,FALSE),"")=0,"",IF($AH870=AT$5,VLOOKUP(AJ870,buff!$K:$L,2,FALSE),"")),"")</f>
        <v/>
      </c>
      <c r="AU870" s="6" t="str">
        <f>_xlfn.IFNA(IF(IF($AH870=AU$5,VLOOKUP(AK870,buff!$K:$L,2,FALSE),"")=0,"",IF($AH870=AU$5,VLOOKUP(AK870,buff!$K:$L,2,FALSE),"")),"")</f>
        <v/>
      </c>
      <c r="AV870" s="6" t="str">
        <f>_xlfn.IFNA(IF(IF($AH870=AV$5,VLOOKUP(AL870,buff!$K:$L,2,FALSE),"")=0,"",IF($AH870=AV$5,VLOOKUP(AL870,buff!$K:$L,2,FALSE),"")),"")</f>
        <v/>
      </c>
      <c r="AW870" s="6" t="str">
        <f>_xlfn.IFNA(IF(IF($AH870=AW$5,VLOOKUP(AM870,buff!$K:$L,2,FALSE),"")=0,"",IF($AH870=AW$5,VLOOKUP(AM870,buff!$K:$L,2,FALSE),"")),"")</f>
        <v/>
      </c>
      <c r="AX870" s="6" t="e">
        <f>VLOOKUP(AI870,buff!K:P,6,FALSE)</f>
        <v>#N/A</v>
      </c>
      <c r="AY870" t="e">
        <f t="shared" si="244"/>
        <v>#N/A</v>
      </c>
      <c r="AZ870" t="e">
        <f t="shared" si="244"/>
        <v>#N/A</v>
      </c>
      <c r="BA870">
        <f t="shared" si="245"/>
        <v>2</v>
      </c>
      <c r="BB870">
        <f t="shared" si="246"/>
        <v>1</v>
      </c>
    </row>
    <row r="871" spans="1:54" x14ac:dyDescent="0.15">
      <c r="A871" t="str">
        <f t="shared" si="235"/>
        <v>炀烈主动技能2等级5</v>
      </c>
      <c r="B871" s="8">
        <v>865</v>
      </c>
      <c r="C871" s="8" t="str">
        <f>VLOOKUP(G871,角色!A:B,2,FALSE)</f>
        <v>炀烈</v>
      </c>
      <c r="D871" s="8" t="str">
        <f t="shared" si="241"/>
        <v>主动技能2</v>
      </c>
      <c r="E871" s="8">
        <f t="shared" si="236"/>
        <v>5</v>
      </c>
      <c r="F871" s="8">
        <f t="shared" si="237"/>
        <v>2</v>
      </c>
      <c r="G871" s="8">
        <f t="shared" si="238"/>
        <v>15</v>
      </c>
      <c r="H871" s="4" t="s">
        <v>455</v>
      </c>
      <c r="I871" s="26" t="str">
        <f t="shared" si="249"/>
        <v>对敌方1排单位造成125%攻击力（+282）伤害</v>
      </c>
      <c r="J871" s="4" t="s">
        <v>305</v>
      </c>
      <c r="K871" s="1" t="s">
        <v>103</v>
      </c>
      <c r="L871" s="4" t="s">
        <v>114</v>
      </c>
      <c r="M871" s="4"/>
      <c r="N871" s="4">
        <v>100</v>
      </c>
      <c r="O871" s="4">
        <v>100</v>
      </c>
      <c r="T871" s="6" t="str">
        <f t="shared" si="239"/>
        <v/>
      </c>
      <c r="U871" s="6" t="str">
        <f t="shared" si="240"/>
        <v/>
      </c>
      <c r="Y871">
        <f t="shared" si="233"/>
        <v>50</v>
      </c>
      <c r="Z871">
        <v>125</v>
      </c>
      <c r="AA871" s="23">
        <v>25</v>
      </c>
      <c r="AB871" s="23">
        <f>INT(VLOOKUP(VLOOKUP($C871,角色技能升级比率表!$B:$C,2,FALSE),角色属性概况!E:F,2,FALSE)*VLOOKUP(E871,角色属性概况!I:M,3,FALSE)*AA871/100)</f>
        <v>282</v>
      </c>
      <c r="AE871">
        <v>0</v>
      </c>
      <c r="AF871" s="23">
        <f t="shared" si="242"/>
        <v>2</v>
      </c>
      <c r="AG871" s="23">
        <f t="shared" si="243"/>
        <v>1</v>
      </c>
      <c r="AN871" s="6" t="str">
        <f>_xlfn.IFNA(IF(IF($AH871=AN$5,VLOOKUP(AI871,buff!$K:$L,2,FALSE),"")=0,"",IF($AH871=AN$5,VLOOKUP(AI871,buff!$K:$L,2,FALSE),"")),"")</f>
        <v/>
      </c>
      <c r="AO871" s="6" t="str">
        <f>_xlfn.IFNA(IF(IF($AH871=AO$5,VLOOKUP(AJ871,buff!$K:$L,2,FALSE),"")=0,"",IF($AH871=AO$5,VLOOKUP(AJ871,buff!$K:$L,2,FALSE),"")),"")</f>
        <v/>
      </c>
      <c r="AP871" s="6" t="str">
        <f>_xlfn.IFNA(IF(IF($AH871=AP$5,VLOOKUP(AK871,buff!$K:$L,2,FALSE),"")=0,"",IF($AH871=AP$5,VLOOKUP(AK871,buff!$K:$L,2,FALSE),"")),"")</f>
        <v/>
      </c>
      <c r="AQ871" s="6" t="str">
        <f>_xlfn.IFNA(IF(IF($AH871=AQ$5,VLOOKUP(AL871,buff!$K:$L,2,FALSE),"")=0,"",IF($AH871=AQ$5,VLOOKUP(AL871,buff!$K:$L,2,FALSE),"")),"")</f>
        <v/>
      </c>
      <c r="AR871" s="6" t="str">
        <f>_xlfn.IFNA(IF(IF($AH871=AR$5,VLOOKUP(AM871,buff!$K:$L,2,FALSE),"")=0,"",IF($AH871=AR$5,VLOOKUP(AM871,buff!$K:$L,2,FALSE),"")),"")</f>
        <v/>
      </c>
      <c r="AS871" s="6" t="str">
        <f>_xlfn.IFNA(IF(IF($AH871=AS$5,VLOOKUP(AI871,buff!$K:$L,2,FALSE),"")=0,"",IF($AH871=AS$5,VLOOKUP(AI871,buff!$K:$L,2,FALSE),"")),"")</f>
        <v/>
      </c>
      <c r="AT871" s="6" t="str">
        <f>_xlfn.IFNA(IF(IF($AH871=AT$5,VLOOKUP(AJ871,buff!$K:$L,2,FALSE),"")=0,"",IF($AH871=AT$5,VLOOKUP(AJ871,buff!$K:$L,2,FALSE),"")),"")</f>
        <v/>
      </c>
      <c r="AU871" s="6" t="str">
        <f>_xlfn.IFNA(IF(IF($AH871=AU$5,VLOOKUP(AK871,buff!$K:$L,2,FALSE),"")=0,"",IF($AH871=AU$5,VLOOKUP(AK871,buff!$K:$L,2,FALSE),"")),"")</f>
        <v/>
      </c>
      <c r="AV871" s="6" t="str">
        <f>_xlfn.IFNA(IF(IF($AH871=AV$5,VLOOKUP(AL871,buff!$K:$L,2,FALSE),"")=0,"",IF($AH871=AV$5,VLOOKUP(AL871,buff!$K:$L,2,FALSE),"")),"")</f>
        <v/>
      </c>
      <c r="AW871" s="6" t="str">
        <f>_xlfn.IFNA(IF(IF($AH871=AW$5,VLOOKUP(AM871,buff!$K:$L,2,FALSE),"")=0,"",IF($AH871=AW$5,VLOOKUP(AM871,buff!$K:$L,2,FALSE),"")),"")</f>
        <v/>
      </c>
      <c r="AX871" s="6" t="e">
        <f>VLOOKUP(AI871,buff!K:P,6,FALSE)</f>
        <v>#N/A</v>
      </c>
      <c r="AY871" t="e">
        <f t="shared" si="244"/>
        <v>#N/A</v>
      </c>
      <c r="AZ871" t="e">
        <f t="shared" si="244"/>
        <v>#N/A</v>
      </c>
      <c r="BA871">
        <f t="shared" si="245"/>
        <v>2</v>
      </c>
      <c r="BB871">
        <f t="shared" si="246"/>
        <v>1</v>
      </c>
    </row>
    <row r="872" spans="1:54" x14ac:dyDescent="0.15">
      <c r="A872" t="str">
        <f t="shared" si="235"/>
        <v>炀烈主动技能2等级6</v>
      </c>
      <c r="B872" s="8">
        <v>866</v>
      </c>
      <c r="C872" s="8" t="str">
        <f>VLOOKUP(G872,角色!A:B,2,FALSE)</f>
        <v>炀烈</v>
      </c>
      <c r="D872" s="8" t="str">
        <f t="shared" si="241"/>
        <v>主动技能2</v>
      </c>
      <c r="E872" s="8">
        <f t="shared" si="236"/>
        <v>6</v>
      </c>
      <c r="F872" s="8">
        <f t="shared" si="237"/>
        <v>2</v>
      </c>
      <c r="G872" s="8">
        <f t="shared" si="238"/>
        <v>15</v>
      </c>
      <c r="H872" s="4" t="s">
        <v>455</v>
      </c>
      <c r="I872" s="26" t="str">
        <f t="shared" si="249"/>
        <v>对敌方1排单位造成125%攻击力（+348）伤害</v>
      </c>
      <c r="J872" s="4" t="s">
        <v>305</v>
      </c>
      <c r="K872" s="1" t="s">
        <v>103</v>
      </c>
      <c r="L872" s="4" t="s">
        <v>114</v>
      </c>
      <c r="M872" s="4"/>
      <c r="N872" s="4">
        <v>100</v>
      </c>
      <c r="O872" s="4">
        <v>100</v>
      </c>
      <c r="T872" s="6" t="str">
        <f t="shared" si="239"/>
        <v/>
      </c>
      <c r="U872" s="6" t="str">
        <f t="shared" si="240"/>
        <v/>
      </c>
      <c r="Y872">
        <f t="shared" si="233"/>
        <v>50</v>
      </c>
      <c r="Z872">
        <v>125</v>
      </c>
      <c r="AA872" s="23">
        <v>25</v>
      </c>
      <c r="AB872" s="23">
        <f>INT(VLOOKUP(VLOOKUP($C872,角色技能升级比率表!$B:$C,2,FALSE),角色属性概况!E:F,2,FALSE)*VLOOKUP(E872,角色属性概况!I:M,3,FALSE)*AA872/100)</f>
        <v>348</v>
      </c>
      <c r="AE872">
        <v>0</v>
      </c>
      <c r="AF872" s="23">
        <f t="shared" si="242"/>
        <v>2</v>
      </c>
      <c r="AG872" s="23">
        <f t="shared" si="243"/>
        <v>1</v>
      </c>
      <c r="AN872" s="6" t="str">
        <f>_xlfn.IFNA(IF(IF($AH872=AN$5,VLOOKUP(AI872,buff!$K:$L,2,FALSE),"")=0,"",IF($AH872=AN$5,VLOOKUP(AI872,buff!$K:$L,2,FALSE),"")),"")</f>
        <v/>
      </c>
      <c r="AO872" s="6" t="str">
        <f>_xlfn.IFNA(IF(IF($AH872=AO$5,VLOOKUP(AJ872,buff!$K:$L,2,FALSE),"")=0,"",IF($AH872=AO$5,VLOOKUP(AJ872,buff!$K:$L,2,FALSE),"")),"")</f>
        <v/>
      </c>
      <c r="AP872" s="6" t="str">
        <f>_xlfn.IFNA(IF(IF($AH872=AP$5,VLOOKUP(AK872,buff!$K:$L,2,FALSE),"")=0,"",IF($AH872=AP$5,VLOOKUP(AK872,buff!$K:$L,2,FALSE),"")),"")</f>
        <v/>
      </c>
      <c r="AQ872" s="6" t="str">
        <f>_xlfn.IFNA(IF(IF($AH872=AQ$5,VLOOKUP(AL872,buff!$K:$L,2,FALSE),"")=0,"",IF($AH872=AQ$5,VLOOKUP(AL872,buff!$K:$L,2,FALSE),"")),"")</f>
        <v/>
      </c>
      <c r="AR872" s="6" t="str">
        <f>_xlfn.IFNA(IF(IF($AH872=AR$5,VLOOKUP(AM872,buff!$K:$L,2,FALSE),"")=0,"",IF($AH872=AR$5,VLOOKUP(AM872,buff!$K:$L,2,FALSE),"")),"")</f>
        <v/>
      </c>
      <c r="AS872" s="6" t="str">
        <f>_xlfn.IFNA(IF(IF($AH872=AS$5,VLOOKUP(AI872,buff!$K:$L,2,FALSE),"")=0,"",IF($AH872=AS$5,VLOOKUP(AI872,buff!$K:$L,2,FALSE),"")),"")</f>
        <v/>
      </c>
      <c r="AT872" s="6" t="str">
        <f>_xlfn.IFNA(IF(IF($AH872=AT$5,VLOOKUP(AJ872,buff!$K:$L,2,FALSE),"")=0,"",IF($AH872=AT$5,VLOOKUP(AJ872,buff!$K:$L,2,FALSE),"")),"")</f>
        <v/>
      </c>
      <c r="AU872" s="6" t="str">
        <f>_xlfn.IFNA(IF(IF($AH872=AU$5,VLOOKUP(AK872,buff!$K:$L,2,FALSE),"")=0,"",IF($AH872=AU$5,VLOOKUP(AK872,buff!$K:$L,2,FALSE),"")),"")</f>
        <v/>
      </c>
      <c r="AV872" s="6" t="str">
        <f>_xlfn.IFNA(IF(IF($AH872=AV$5,VLOOKUP(AL872,buff!$K:$L,2,FALSE),"")=0,"",IF($AH872=AV$5,VLOOKUP(AL872,buff!$K:$L,2,FALSE),"")),"")</f>
        <v/>
      </c>
      <c r="AW872" s="6" t="str">
        <f>_xlfn.IFNA(IF(IF($AH872=AW$5,VLOOKUP(AM872,buff!$K:$L,2,FALSE),"")=0,"",IF($AH872=AW$5,VLOOKUP(AM872,buff!$K:$L,2,FALSE),"")),"")</f>
        <v/>
      </c>
      <c r="AX872" s="6" t="e">
        <f>VLOOKUP(AI872,buff!K:P,6,FALSE)</f>
        <v>#N/A</v>
      </c>
      <c r="AY872" t="e">
        <f t="shared" si="244"/>
        <v>#N/A</v>
      </c>
      <c r="AZ872" t="e">
        <f t="shared" si="244"/>
        <v>#N/A</v>
      </c>
      <c r="BA872">
        <f t="shared" si="245"/>
        <v>2</v>
      </c>
      <c r="BB872">
        <f t="shared" si="246"/>
        <v>1</v>
      </c>
    </row>
    <row r="873" spans="1:54" x14ac:dyDescent="0.15">
      <c r="A873" t="str">
        <f t="shared" si="235"/>
        <v>炀烈主动技能2等级7</v>
      </c>
      <c r="B873" s="8">
        <v>867</v>
      </c>
      <c r="C873" s="8" t="str">
        <f>VLOOKUP(G873,角色!A:B,2,FALSE)</f>
        <v>炀烈</v>
      </c>
      <c r="D873" s="8" t="str">
        <f t="shared" si="241"/>
        <v>主动技能2</v>
      </c>
      <c r="E873" s="8">
        <f t="shared" si="236"/>
        <v>7</v>
      </c>
      <c r="F873" s="8">
        <f t="shared" si="237"/>
        <v>2</v>
      </c>
      <c r="G873" s="8">
        <f t="shared" si="238"/>
        <v>15</v>
      </c>
      <c r="H873" s="4" t="s">
        <v>455</v>
      </c>
      <c r="I873" s="26" t="str">
        <f t="shared" si="249"/>
        <v>对敌方1排单位造成125%攻击力（+428）伤害</v>
      </c>
      <c r="J873" s="4" t="s">
        <v>305</v>
      </c>
      <c r="K873" s="1" t="s">
        <v>103</v>
      </c>
      <c r="L873" s="4" t="s">
        <v>114</v>
      </c>
      <c r="M873" s="4"/>
      <c r="N873" s="4">
        <v>100</v>
      </c>
      <c r="O873" s="4">
        <v>100</v>
      </c>
      <c r="T873" s="6" t="str">
        <f t="shared" si="239"/>
        <v/>
      </c>
      <c r="U873" s="6" t="str">
        <f t="shared" si="240"/>
        <v/>
      </c>
      <c r="Y873">
        <f t="shared" si="233"/>
        <v>50</v>
      </c>
      <c r="Z873">
        <v>125</v>
      </c>
      <c r="AA873" s="23">
        <v>25</v>
      </c>
      <c r="AB873" s="23">
        <f>INT(VLOOKUP(VLOOKUP($C873,角色技能升级比率表!$B:$C,2,FALSE),角色属性概况!E:F,2,FALSE)*VLOOKUP(E873,角色属性概况!I:M,3,FALSE)*AA873/100)</f>
        <v>428</v>
      </c>
      <c r="AE873">
        <v>0</v>
      </c>
      <c r="AF873" s="23">
        <f t="shared" si="242"/>
        <v>2</v>
      </c>
      <c r="AG873" s="23">
        <f t="shared" si="243"/>
        <v>1</v>
      </c>
      <c r="AN873" s="6" t="str">
        <f>_xlfn.IFNA(IF(IF($AH873=AN$5,VLOOKUP(AI873,buff!$K:$L,2,FALSE),"")=0,"",IF($AH873=AN$5,VLOOKUP(AI873,buff!$K:$L,2,FALSE),"")),"")</f>
        <v/>
      </c>
      <c r="AO873" s="6" t="str">
        <f>_xlfn.IFNA(IF(IF($AH873=AO$5,VLOOKUP(AJ873,buff!$K:$L,2,FALSE),"")=0,"",IF($AH873=AO$5,VLOOKUP(AJ873,buff!$K:$L,2,FALSE),"")),"")</f>
        <v/>
      </c>
      <c r="AP873" s="6" t="str">
        <f>_xlfn.IFNA(IF(IF($AH873=AP$5,VLOOKUP(AK873,buff!$K:$L,2,FALSE),"")=0,"",IF($AH873=AP$5,VLOOKUP(AK873,buff!$K:$L,2,FALSE),"")),"")</f>
        <v/>
      </c>
      <c r="AQ873" s="6" t="str">
        <f>_xlfn.IFNA(IF(IF($AH873=AQ$5,VLOOKUP(AL873,buff!$K:$L,2,FALSE),"")=0,"",IF($AH873=AQ$5,VLOOKUP(AL873,buff!$K:$L,2,FALSE),"")),"")</f>
        <v/>
      </c>
      <c r="AR873" s="6" t="str">
        <f>_xlfn.IFNA(IF(IF($AH873=AR$5,VLOOKUP(AM873,buff!$K:$L,2,FALSE),"")=0,"",IF($AH873=AR$5,VLOOKUP(AM873,buff!$K:$L,2,FALSE),"")),"")</f>
        <v/>
      </c>
      <c r="AS873" s="6" t="str">
        <f>_xlfn.IFNA(IF(IF($AH873=AS$5,VLOOKUP(AI873,buff!$K:$L,2,FALSE),"")=0,"",IF($AH873=AS$5,VLOOKUP(AI873,buff!$K:$L,2,FALSE),"")),"")</f>
        <v/>
      </c>
      <c r="AT873" s="6" t="str">
        <f>_xlfn.IFNA(IF(IF($AH873=AT$5,VLOOKUP(AJ873,buff!$K:$L,2,FALSE),"")=0,"",IF($AH873=AT$5,VLOOKUP(AJ873,buff!$K:$L,2,FALSE),"")),"")</f>
        <v/>
      </c>
      <c r="AU873" s="6" t="str">
        <f>_xlfn.IFNA(IF(IF($AH873=AU$5,VLOOKUP(AK873,buff!$K:$L,2,FALSE),"")=0,"",IF($AH873=AU$5,VLOOKUP(AK873,buff!$K:$L,2,FALSE),"")),"")</f>
        <v/>
      </c>
      <c r="AV873" s="6" t="str">
        <f>_xlfn.IFNA(IF(IF($AH873=AV$5,VLOOKUP(AL873,buff!$K:$L,2,FALSE),"")=0,"",IF($AH873=AV$5,VLOOKUP(AL873,buff!$K:$L,2,FALSE),"")),"")</f>
        <v/>
      </c>
      <c r="AW873" s="6" t="str">
        <f>_xlfn.IFNA(IF(IF($AH873=AW$5,VLOOKUP(AM873,buff!$K:$L,2,FALSE),"")=0,"",IF($AH873=AW$5,VLOOKUP(AM873,buff!$K:$L,2,FALSE),"")),"")</f>
        <v/>
      </c>
      <c r="AX873" s="6" t="e">
        <f>VLOOKUP(AI873,buff!K:P,6,FALSE)</f>
        <v>#N/A</v>
      </c>
      <c r="AY873" t="e">
        <f t="shared" si="244"/>
        <v>#N/A</v>
      </c>
      <c r="AZ873" t="e">
        <f t="shared" si="244"/>
        <v>#N/A</v>
      </c>
      <c r="BA873">
        <f t="shared" si="245"/>
        <v>2</v>
      </c>
      <c r="BB873">
        <f t="shared" si="246"/>
        <v>1</v>
      </c>
    </row>
    <row r="874" spans="1:54" x14ac:dyDescent="0.15">
      <c r="A874" t="str">
        <f t="shared" si="235"/>
        <v>炀烈主动技能2等级8</v>
      </c>
      <c r="B874" s="8">
        <v>868</v>
      </c>
      <c r="C874" s="8" t="str">
        <f>VLOOKUP(G874,角色!A:B,2,FALSE)</f>
        <v>炀烈</v>
      </c>
      <c r="D874" s="8" t="str">
        <f t="shared" si="241"/>
        <v>主动技能2</v>
      </c>
      <c r="E874" s="8">
        <f t="shared" si="236"/>
        <v>8</v>
      </c>
      <c r="F874" s="8">
        <f t="shared" si="237"/>
        <v>2</v>
      </c>
      <c r="G874" s="8">
        <f t="shared" si="238"/>
        <v>15</v>
      </c>
      <c r="H874" s="4" t="s">
        <v>455</v>
      </c>
      <c r="I874" s="26" t="str">
        <f t="shared" si="249"/>
        <v>对敌方1排单位造成125%攻击力（+528）伤害</v>
      </c>
      <c r="J874" s="4" t="s">
        <v>305</v>
      </c>
      <c r="K874" s="1" t="s">
        <v>103</v>
      </c>
      <c r="L874" s="4" t="s">
        <v>114</v>
      </c>
      <c r="M874" s="4"/>
      <c r="N874" s="4">
        <v>100</v>
      </c>
      <c r="O874" s="4">
        <v>100</v>
      </c>
      <c r="T874" s="6" t="str">
        <f t="shared" si="239"/>
        <v/>
      </c>
      <c r="U874" s="6" t="str">
        <f t="shared" si="240"/>
        <v/>
      </c>
      <c r="Y874">
        <f t="shared" si="233"/>
        <v>50</v>
      </c>
      <c r="Z874">
        <v>125</v>
      </c>
      <c r="AA874" s="23">
        <v>25</v>
      </c>
      <c r="AB874" s="23">
        <f>INT(VLOOKUP(VLOOKUP($C874,角色技能升级比率表!$B:$C,2,FALSE),角色属性概况!E:F,2,FALSE)*VLOOKUP(E874,角色属性概况!I:M,3,FALSE)*AA874/100)</f>
        <v>528</v>
      </c>
      <c r="AE874">
        <v>0</v>
      </c>
      <c r="AF874" s="23">
        <f t="shared" si="242"/>
        <v>2</v>
      </c>
      <c r="AG874" s="23">
        <f t="shared" si="243"/>
        <v>1</v>
      </c>
      <c r="AN874" s="6" t="str">
        <f>_xlfn.IFNA(IF(IF($AH874=AN$5,VLOOKUP(AI874,buff!$K:$L,2,FALSE),"")=0,"",IF($AH874=AN$5,VLOOKUP(AI874,buff!$K:$L,2,FALSE),"")),"")</f>
        <v/>
      </c>
      <c r="AO874" s="6" t="str">
        <f>_xlfn.IFNA(IF(IF($AH874=AO$5,VLOOKUP(AJ874,buff!$K:$L,2,FALSE),"")=0,"",IF($AH874=AO$5,VLOOKUP(AJ874,buff!$K:$L,2,FALSE),"")),"")</f>
        <v/>
      </c>
      <c r="AP874" s="6" t="str">
        <f>_xlfn.IFNA(IF(IF($AH874=AP$5,VLOOKUP(AK874,buff!$K:$L,2,FALSE),"")=0,"",IF($AH874=AP$5,VLOOKUP(AK874,buff!$K:$L,2,FALSE),"")),"")</f>
        <v/>
      </c>
      <c r="AQ874" s="6" t="str">
        <f>_xlfn.IFNA(IF(IF($AH874=AQ$5,VLOOKUP(AL874,buff!$K:$L,2,FALSE),"")=0,"",IF($AH874=AQ$5,VLOOKUP(AL874,buff!$K:$L,2,FALSE),"")),"")</f>
        <v/>
      </c>
      <c r="AR874" s="6" t="str">
        <f>_xlfn.IFNA(IF(IF($AH874=AR$5,VLOOKUP(AM874,buff!$K:$L,2,FALSE),"")=0,"",IF($AH874=AR$5,VLOOKUP(AM874,buff!$K:$L,2,FALSE),"")),"")</f>
        <v/>
      </c>
      <c r="AS874" s="6" t="str">
        <f>_xlfn.IFNA(IF(IF($AH874=AS$5,VLOOKUP(AI874,buff!$K:$L,2,FALSE),"")=0,"",IF($AH874=AS$5,VLOOKUP(AI874,buff!$K:$L,2,FALSE),"")),"")</f>
        <v/>
      </c>
      <c r="AT874" s="6" t="str">
        <f>_xlfn.IFNA(IF(IF($AH874=AT$5,VLOOKUP(AJ874,buff!$K:$L,2,FALSE),"")=0,"",IF($AH874=AT$5,VLOOKUP(AJ874,buff!$K:$L,2,FALSE),"")),"")</f>
        <v/>
      </c>
      <c r="AU874" s="6" t="str">
        <f>_xlfn.IFNA(IF(IF($AH874=AU$5,VLOOKUP(AK874,buff!$K:$L,2,FALSE),"")=0,"",IF($AH874=AU$5,VLOOKUP(AK874,buff!$K:$L,2,FALSE),"")),"")</f>
        <v/>
      </c>
      <c r="AV874" s="6" t="str">
        <f>_xlfn.IFNA(IF(IF($AH874=AV$5,VLOOKUP(AL874,buff!$K:$L,2,FALSE),"")=0,"",IF($AH874=AV$5,VLOOKUP(AL874,buff!$K:$L,2,FALSE),"")),"")</f>
        <v/>
      </c>
      <c r="AW874" s="6" t="str">
        <f>_xlfn.IFNA(IF(IF($AH874=AW$5,VLOOKUP(AM874,buff!$K:$L,2,FALSE),"")=0,"",IF($AH874=AW$5,VLOOKUP(AM874,buff!$K:$L,2,FALSE),"")),"")</f>
        <v/>
      </c>
      <c r="AX874" s="6" t="e">
        <f>VLOOKUP(AI874,buff!K:P,6,FALSE)</f>
        <v>#N/A</v>
      </c>
      <c r="AY874" t="e">
        <f t="shared" si="244"/>
        <v>#N/A</v>
      </c>
      <c r="AZ874" t="e">
        <f t="shared" si="244"/>
        <v>#N/A</v>
      </c>
      <c r="BA874">
        <f t="shared" si="245"/>
        <v>2</v>
      </c>
      <c r="BB874">
        <f t="shared" si="246"/>
        <v>1</v>
      </c>
    </row>
    <row r="875" spans="1:54" x14ac:dyDescent="0.15">
      <c r="A875" t="str">
        <f t="shared" si="235"/>
        <v>炀烈主动技能2等级9</v>
      </c>
      <c r="B875" s="8">
        <v>869</v>
      </c>
      <c r="C875" s="8" t="str">
        <f>VLOOKUP(G875,角色!A:B,2,FALSE)</f>
        <v>炀烈</v>
      </c>
      <c r="D875" s="8" t="str">
        <f t="shared" si="241"/>
        <v>主动技能2</v>
      </c>
      <c r="E875" s="8">
        <f t="shared" si="236"/>
        <v>9</v>
      </c>
      <c r="F875" s="8">
        <f t="shared" si="237"/>
        <v>2</v>
      </c>
      <c r="G875" s="8">
        <f t="shared" si="238"/>
        <v>15</v>
      </c>
      <c r="H875" s="4" t="s">
        <v>455</v>
      </c>
      <c r="I875" s="26" t="str">
        <f t="shared" si="249"/>
        <v>对敌方1排单位造成125%攻击力（+650）伤害</v>
      </c>
      <c r="J875" s="4" t="s">
        <v>305</v>
      </c>
      <c r="K875" s="1" t="s">
        <v>103</v>
      </c>
      <c r="L875" s="4" t="s">
        <v>114</v>
      </c>
      <c r="M875" s="4"/>
      <c r="N875" s="4">
        <v>100</v>
      </c>
      <c r="O875" s="4">
        <v>100</v>
      </c>
      <c r="T875" s="6" t="str">
        <f t="shared" si="239"/>
        <v/>
      </c>
      <c r="U875" s="6" t="str">
        <f t="shared" si="240"/>
        <v/>
      </c>
      <c r="Y875">
        <f t="shared" ref="Y875:Y938" si="250">VLOOKUP(D875,BC:BD,2,FALSE)</f>
        <v>50</v>
      </c>
      <c r="Z875">
        <v>125</v>
      </c>
      <c r="AA875" s="23">
        <v>25</v>
      </c>
      <c r="AB875" s="23">
        <f>INT(VLOOKUP(VLOOKUP($C875,角色技能升级比率表!$B:$C,2,FALSE),角色属性概况!E:F,2,FALSE)*VLOOKUP(E875,角色属性概况!I:M,3,FALSE)*AA875/100)</f>
        <v>650</v>
      </c>
      <c r="AE875">
        <v>0</v>
      </c>
      <c r="AF875" s="23">
        <f t="shared" si="242"/>
        <v>2</v>
      </c>
      <c r="AG875" s="23">
        <f t="shared" si="243"/>
        <v>1</v>
      </c>
      <c r="AN875" s="6" t="str">
        <f>_xlfn.IFNA(IF(IF($AH875=AN$5,VLOOKUP(AI875,buff!$K:$L,2,FALSE),"")=0,"",IF($AH875=AN$5,VLOOKUP(AI875,buff!$K:$L,2,FALSE),"")),"")</f>
        <v/>
      </c>
      <c r="AO875" s="6" t="str">
        <f>_xlfn.IFNA(IF(IF($AH875=AO$5,VLOOKUP(AJ875,buff!$K:$L,2,FALSE),"")=0,"",IF($AH875=AO$5,VLOOKUP(AJ875,buff!$K:$L,2,FALSE),"")),"")</f>
        <v/>
      </c>
      <c r="AP875" s="6" t="str">
        <f>_xlfn.IFNA(IF(IF($AH875=AP$5,VLOOKUP(AK875,buff!$K:$L,2,FALSE),"")=0,"",IF($AH875=AP$5,VLOOKUP(AK875,buff!$K:$L,2,FALSE),"")),"")</f>
        <v/>
      </c>
      <c r="AQ875" s="6" t="str">
        <f>_xlfn.IFNA(IF(IF($AH875=AQ$5,VLOOKUP(AL875,buff!$K:$L,2,FALSE),"")=0,"",IF($AH875=AQ$5,VLOOKUP(AL875,buff!$K:$L,2,FALSE),"")),"")</f>
        <v/>
      </c>
      <c r="AR875" s="6" t="str">
        <f>_xlfn.IFNA(IF(IF($AH875=AR$5,VLOOKUP(AM875,buff!$K:$L,2,FALSE),"")=0,"",IF($AH875=AR$5,VLOOKUP(AM875,buff!$K:$L,2,FALSE),"")),"")</f>
        <v/>
      </c>
      <c r="AS875" s="6" t="str">
        <f>_xlfn.IFNA(IF(IF($AH875=AS$5,VLOOKUP(AI875,buff!$K:$L,2,FALSE),"")=0,"",IF($AH875=AS$5,VLOOKUP(AI875,buff!$K:$L,2,FALSE),"")),"")</f>
        <v/>
      </c>
      <c r="AT875" s="6" t="str">
        <f>_xlfn.IFNA(IF(IF($AH875=AT$5,VLOOKUP(AJ875,buff!$K:$L,2,FALSE),"")=0,"",IF($AH875=AT$5,VLOOKUP(AJ875,buff!$K:$L,2,FALSE),"")),"")</f>
        <v/>
      </c>
      <c r="AU875" s="6" t="str">
        <f>_xlfn.IFNA(IF(IF($AH875=AU$5,VLOOKUP(AK875,buff!$K:$L,2,FALSE),"")=0,"",IF($AH875=AU$5,VLOOKUP(AK875,buff!$K:$L,2,FALSE),"")),"")</f>
        <v/>
      </c>
      <c r="AV875" s="6" t="str">
        <f>_xlfn.IFNA(IF(IF($AH875=AV$5,VLOOKUP(AL875,buff!$K:$L,2,FALSE),"")=0,"",IF($AH875=AV$5,VLOOKUP(AL875,buff!$K:$L,2,FALSE),"")),"")</f>
        <v/>
      </c>
      <c r="AW875" s="6" t="str">
        <f>_xlfn.IFNA(IF(IF($AH875=AW$5,VLOOKUP(AM875,buff!$K:$L,2,FALSE),"")=0,"",IF($AH875=AW$5,VLOOKUP(AM875,buff!$K:$L,2,FALSE),"")),"")</f>
        <v/>
      </c>
      <c r="AX875" s="6" t="e">
        <f>VLOOKUP(AI875,buff!K:P,6,FALSE)</f>
        <v>#N/A</v>
      </c>
      <c r="AY875" t="e">
        <f t="shared" si="244"/>
        <v>#N/A</v>
      </c>
      <c r="AZ875" t="e">
        <f t="shared" si="244"/>
        <v>#N/A</v>
      </c>
      <c r="BA875">
        <f t="shared" si="245"/>
        <v>2</v>
      </c>
      <c r="BB875">
        <f t="shared" si="246"/>
        <v>1</v>
      </c>
    </row>
    <row r="876" spans="1:54" x14ac:dyDescent="0.15">
      <c r="A876" t="str">
        <f t="shared" si="235"/>
        <v>炀烈主动技能2等级10</v>
      </c>
      <c r="B876" s="8">
        <v>870</v>
      </c>
      <c r="C876" s="8" t="str">
        <f>VLOOKUP(G876,角色!A:B,2,FALSE)</f>
        <v>炀烈</v>
      </c>
      <c r="D876" s="8" t="str">
        <f t="shared" si="241"/>
        <v>主动技能2</v>
      </c>
      <c r="E876" s="8">
        <f t="shared" si="236"/>
        <v>10</v>
      </c>
      <c r="F876" s="8">
        <f t="shared" si="237"/>
        <v>2</v>
      </c>
      <c r="G876" s="8">
        <f t="shared" si="238"/>
        <v>15</v>
      </c>
      <c r="H876" s="4" t="s">
        <v>455</v>
      </c>
      <c r="I876" s="26" t="str">
        <f t="shared" si="249"/>
        <v>对敌方1排单位造成125%攻击力（+800）伤害</v>
      </c>
      <c r="J876" s="4" t="s">
        <v>305</v>
      </c>
      <c r="K876" s="1" t="s">
        <v>103</v>
      </c>
      <c r="L876" s="4" t="s">
        <v>114</v>
      </c>
      <c r="M876" s="4"/>
      <c r="N876" s="4">
        <v>100</v>
      </c>
      <c r="O876" s="4">
        <v>100</v>
      </c>
      <c r="T876" s="6" t="str">
        <f t="shared" si="239"/>
        <v/>
      </c>
      <c r="U876" s="6" t="str">
        <f t="shared" si="240"/>
        <v/>
      </c>
      <c r="Y876">
        <f t="shared" si="250"/>
        <v>50</v>
      </c>
      <c r="Z876">
        <v>125</v>
      </c>
      <c r="AA876" s="23">
        <v>25</v>
      </c>
      <c r="AB876" s="23">
        <f>INT(VLOOKUP(VLOOKUP($C876,角色技能升级比率表!$B:$C,2,FALSE),角色属性概况!E:F,2,FALSE)*VLOOKUP(E876,角色属性概况!I:M,3,FALSE)*AA876/100)</f>
        <v>800</v>
      </c>
      <c r="AE876">
        <v>0</v>
      </c>
      <c r="AF876" s="23">
        <f t="shared" si="242"/>
        <v>2</v>
      </c>
      <c r="AG876" s="23">
        <f t="shared" si="243"/>
        <v>1</v>
      </c>
      <c r="AN876" s="6" t="str">
        <f>_xlfn.IFNA(IF(IF($AH876=AN$5,VLOOKUP(AI876,buff!$K:$L,2,FALSE),"")=0,"",IF($AH876=AN$5,VLOOKUP(AI876,buff!$K:$L,2,FALSE),"")),"")</f>
        <v/>
      </c>
      <c r="AO876" s="6" t="str">
        <f>_xlfn.IFNA(IF(IF($AH876=AO$5,VLOOKUP(AJ876,buff!$K:$L,2,FALSE),"")=0,"",IF($AH876=AO$5,VLOOKUP(AJ876,buff!$K:$L,2,FALSE),"")),"")</f>
        <v/>
      </c>
      <c r="AP876" s="6" t="str">
        <f>_xlfn.IFNA(IF(IF($AH876=AP$5,VLOOKUP(AK876,buff!$K:$L,2,FALSE),"")=0,"",IF($AH876=AP$5,VLOOKUP(AK876,buff!$K:$L,2,FALSE),"")),"")</f>
        <v/>
      </c>
      <c r="AQ876" s="6" t="str">
        <f>_xlfn.IFNA(IF(IF($AH876=AQ$5,VLOOKUP(AL876,buff!$K:$L,2,FALSE),"")=0,"",IF($AH876=AQ$5,VLOOKUP(AL876,buff!$K:$L,2,FALSE),"")),"")</f>
        <v/>
      </c>
      <c r="AR876" s="6" t="str">
        <f>_xlfn.IFNA(IF(IF($AH876=AR$5,VLOOKUP(AM876,buff!$K:$L,2,FALSE),"")=0,"",IF($AH876=AR$5,VLOOKUP(AM876,buff!$K:$L,2,FALSE),"")),"")</f>
        <v/>
      </c>
      <c r="AS876" s="6" t="str">
        <f>_xlfn.IFNA(IF(IF($AH876=AS$5,VLOOKUP(AI876,buff!$K:$L,2,FALSE),"")=0,"",IF($AH876=AS$5,VLOOKUP(AI876,buff!$K:$L,2,FALSE),"")),"")</f>
        <v/>
      </c>
      <c r="AT876" s="6" t="str">
        <f>_xlfn.IFNA(IF(IF($AH876=AT$5,VLOOKUP(AJ876,buff!$K:$L,2,FALSE),"")=0,"",IF($AH876=AT$5,VLOOKUP(AJ876,buff!$K:$L,2,FALSE),"")),"")</f>
        <v/>
      </c>
      <c r="AU876" s="6" t="str">
        <f>_xlfn.IFNA(IF(IF($AH876=AU$5,VLOOKUP(AK876,buff!$K:$L,2,FALSE),"")=0,"",IF($AH876=AU$5,VLOOKUP(AK876,buff!$K:$L,2,FALSE),"")),"")</f>
        <v/>
      </c>
      <c r="AV876" s="6" t="str">
        <f>_xlfn.IFNA(IF(IF($AH876=AV$5,VLOOKUP(AL876,buff!$K:$L,2,FALSE),"")=0,"",IF($AH876=AV$5,VLOOKUP(AL876,buff!$K:$L,2,FALSE),"")),"")</f>
        <v/>
      </c>
      <c r="AW876" s="6" t="str">
        <f>_xlfn.IFNA(IF(IF($AH876=AW$5,VLOOKUP(AM876,buff!$K:$L,2,FALSE),"")=0,"",IF($AH876=AW$5,VLOOKUP(AM876,buff!$K:$L,2,FALSE),"")),"")</f>
        <v/>
      </c>
      <c r="AX876" s="6" t="e">
        <f>VLOOKUP(AI876,buff!K:P,6,FALSE)</f>
        <v>#N/A</v>
      </c>
      <c r="AY876" t="e">
        <f t="shared" si="244"/>
        <v>#N/A</v>
      </c>
      <c r="AZ876" t="e">
        <f t="shared" si="244"/>
        <v>#N/A</v>
      </c>
      <c r="BA876">
        <f t="shared" si="245"/>
        <v>2</v>
      </c>
      <c r="BB876">
        <f t="shared" si="246"/>
        <v>1</v>
      </c>
    </row>
    <row r="877" spans="1:54" x14ac:dyDescent="0.15">
      <c r="A877" t="str">
        <f t="shared" si="235"/>
        <v>炀烈主动技能2等级11</v>
      </c>
      <c r="B877" s="8">
        <v>871</v>
      </c>
      <c r="C877" s="8" t="str">
        <f>VLOOKUP(G877,角色!A:B,2,FALSE)</f>
        <v>炀烈</v>
      </c>
      <c r="D877" s="8" t="str">
        <f t="shared" si="241"/>
        <v>主动技能2</v>
      </c>
      <c r="E877" s="8">
        <f t="shared" si="236"/>
        <v>11</v>
      </c>
      <c r="F877" s="8">
        <f t="shared" si="237"/>
        <v>2</v>
      </c>
      <c r="G877" s="8">
        <f t="shared" si="238"/>
        <v>15</v>
      </c>
      <c r="H877" s="4" t="s">
        <v>455</v>
      </c>
      <c r="I877" s="26" t="str">
        <f t="shared" si="249"/>
        <v>对敌方1排单位造成125%攻击力（+985）伤害</v>
      </c>
      <c r="J877" s="4" t="s">
        <v>305</v>
      </c>
      <c r="K877" s="1" t="s">
        <v>103</v>
      </c>
      <c r="L877" s="4" t="s">
        <v>114</v>
      </c>
      <c r="M877" s="4"/>
      <c r="N877" s="4">
        <v>100</v>
      </c>
      <c r="O877" s="4">
        <v>100</v>
      </c>
      <c r="T877" s="6" t="str">
        <f t="shared" si="239"/>
        <v/>
      </c>
      <c r="U877" s="6" t="str">
        <f t="shared" si="240"/>
        <v/>
      </c>
      <c r="Y877">
        <f t="shared" si="250"/>
        <v>50</v>
      </c>
      <c r="Z877">
        <v>125</v>
      </c>
      <c r="AA877" s="23">
        <v>25</v>
      </c>
      <c r="AB877" s="23">
        <f>INT(VLOOKUP(VLOOKUP($C877,角色技能升级比率表!$B:$C,2,FALSE),角色属性概况!E:F,2,FALSE)*VLOOKUP(E877,角色属性概况!I:M,3,FALSE)*AA877/100)</f>
        <v>985</v>
      </c>
      <c r="AE877">
        <v>0</v>
      </c>
      <c r="AF877" s="23">
        <f t="shared" si="242"/>
        <v>2</v>
      </c>
      <c r="AG877" s="23">
        <f t="shared" si="243"/>
        <v>1</v>
      </c>
      <c r="AN877" s="6" t="str">
        <f>_xlfn.IFNA(IF(IF($AH877=AN$5,VLOOKUP(AI877,buff!$K:$L,2,FALSE),"")=0,"",IF($AH877=AN$5,VLOOKUP(AI877,buff!$K:$L,2,FALSE),"")),"")</f>
        <v/>
      </c>
      <c r="AO877" s="6" t="str">
        <f>_xlfn.IFNA(IF(IF($AH877=AO$5,VLOOKUP(AJ877,buff!$K:$L,2,FALSE),"")=0,"",IF($AH877=AO$5,VLOOKUP(AJ877,buff!$K:$L,2,FALSE),"")),"")</f>
        <v/>
      </c>
      <c r="AP877" s="6" t="str">
        <f>_xlfn.IFNA(IF(IF($AH877=AP$5,VLOOKUP(AK877,buff!$K:$L,2,FALSE),"")=0,"",IF($AH877=AP$5,VLOOKUP(AK877,buff!$K:$L,2,FALSE),"")),"")</f>
        <v/>
      </c>
      <c r="AQ877" s="6" t="str">
        <f>_xlfn.IFNA(IF(IF($AH877=AQ$5,VLOOKUP(AL877,buff!$K:$L,2,FALSE),"")=0,"",IF($AH877=AQ$5,VLOOKUP(AL877,buff!$K:$L,2,FALSE),"")),"")</f>
        <v/>
      </c>
      <c r="AR877" s="6" t="str">
        <f>_xlfn.IFNA(IF(IF($AH877=AR$5,VLOOKUP(AM877,buff!$K:$L,2,FALSE),"")=0,"",IF($AH877=AR$5,VLOOKUP(AM877,buff!$K:$L,2,FALSE),"")),"")</f>
        <v/>
      </c>
      <c r="AS877" s="6" t="str">
        <f>_xlfn.IFNA(IF(IF($AH877=AS$5,VLOOKUP(AI877,buff!$K:$L,2,FALSE),"")=0,"",IF($AH877=AS$5,VLOOKUP(AI877,buff!$K:$L,2,FALSE),"")),"")</f>
        <v/>
      </c>
      <c r="AT877" s="6" t="str">
        <f>_xlfn.IFNA(IF(IF($AH877=AT$5,VLOOKUP(AJ877,buff!$K:$L,2,FALSE),"")=0,"",IF($AH877=AT$5,VLOOKUP(AJ877,buff!$K:$L,2,FALSE),"")),"")</f>
        <v/>
      </c>
      <c r="AU877" s="6" t="str">
        <f>_xlfn.IFNA(IF(IF($AH877=AU$5,VLOOKUP(AK877,buff!$K:$L,2,FALSE),"")=0,"",IF($AH877=AU$5,VLOOKUP(AK877,buff!$K:$L,2,FALSE),"")),"")</f>
        <v/>
      </c>
      <c r="AV877" s="6" t="str">
        <f>_xlfn.IFNA(IF(IF($AH877=AV$5,VLOOKUP(AL877,buff!$K:$L,2,FALSE),"")=0,"",IF($AH877=AV$5,VLOOKUP(AL877,buff!$K:$L,2,FALSE),"")),"")</f>
        <v/>
      </c>
      <c r="AW877" s="6" t="str">
        <f>_xlfn.IFNA(IF(IF($AH877=AW$5,VLOOKUP(AM877,buff!$K:$L,2,FALSE),"")=0,"",IF($AH877=AW$5,VLOOKUP(AM877,buff!$K:$L,2,FALSE),"")),"")</f>
        <v/>
      </c>
      <c r="AX877" s="6" t="e">
        <f>VLOOKUP(AI877,buff!K:P,6,FALSE)</f>
        <v>#N/A</v>
      </c>
      <c r="AY877" t="e">
        <f t="shared" si="244"/>
        <v>#N/A</v>
      </c>
      <c r="AZ877" t="e">
        <f t="shared" si="244"/>
        <v>#N/A</v>
      </c>
      <c r="BA877">
        <f t="shared" si="245"/>
        <v>2</v>
      </c>
      <c r="BB877">
        <f t="shared" si="246"/>
        <v>1</v>
      </c>
    </row>
    <row r="878" spans="1:54" x14ac:dyDescent="0.15">
      <c r="A878" t="str">
        <f t="shared" si="235"/>
        <v>炀烈主动技能2等级12</v>
      </c>
      <c r="B878" s="8">
        <v>872</v>
      </c>
      <c r="C878" s="8" t="str">
        <f>VLOOKUP(G878,角色!A:B,2,FALSE)</f>
        <v>炀烈</v>
      </c>
      <c r="D878" s="8" t="str">
        <f t="shared" si="241"/>
        <v>主动技能2</v>
      </c>
      <c r="E878" s="8">
        <f t="shared" si="236"/>
        <v>12</v>
      </c>
      <c r="F878" s="8">
        <f t="shared" si="237"/>
        <v>2</v>
      </c>
      <c r="G878" s="8">
        <f t="shared" si="238"/>
        <v>15</v>
      </c>
      <c r="H878" s="4" t="s">
        <v>455</v>
      </c>
      <c r="I878" s="26" t="str">
        <f t="shared" si="249"/>
        <v>对敌方1排单位造成125%攻击力（+1213）伤害</v>
      </c>
      <c r="J878" s="4" t="s">
        <v>305</v>
      </c>
      <c r="K878" s="1" t="s">
        <v>103</v>
      </c>
      <c r="L878" s="4" t="s">
        <v>114</v>
      </c>
      <c r="M878" s="4"/>
      <c r="N878" s="4">
        <v>100</v>
      </c>
      <c r="O878" s="4">
        <v>100</v>
      </c>
      <c r="T878" s="6" t="str">
        <f t="shared" si="239"/>
        <v/>
      </c>
      <c r="U878" s="6" t="str">
        <f t="shared" si="240"/>
        <v/>
      </c>
      <c r="Y878">
        <f t="shared" si="250"/>
        <v>50</v>
      </c>
      <c r="Z878">
        <v>125</v>
      </c>
      <c r="AA878" s="23">
        <v>25</v>
      </c>
      <c r="AB878" s="23">
        <f>INT(VLOOKUP(VLOOKUP($C878,角色技能升级比率表!$B:$C,2,FALSE),角色属性概况!E:F,2,FALSE)*VLOOKUP(E878,角色属性概况!I:M,3,FALSE)*AA878/100)</f>
        <v>1213</v>
      </c>
      <c r="AE878">
        <v>0</v>
      </c>
      <c r="AF878" s="23">
        <f t="shared" si="242"/>
        <v>2</v>
      </c>
      <c r="AG878" s="23">
        <f t="shared" si="243"/>
        <v>1</v>
      </c>
      <c r="AN878" s="6" t="str">
        <f>_xlfn.IFNA(IF(IF($AH878=AN$5,VLOOKUP(AI878,buff!$K:$L,2,FALSE),"")=0,"",IF($AH878=AN$5,VLOOKUP(AI878,buff!$K:$L,2,FALSE),"")),"")</f>
        <v/>
      </c>
      <c r="AO878" s="6" t="str">
        <f>_xlfn.IFNA(IF(IF($AH878=AO$5,VLOOKUP(AJ878,buff!$K:$L,2,FALSE),"")=0,"",IF($AH878=AO$5,VLOOKUP(AJ878,buff!$K:$L,2,FALSE),"")),"")</f>
        <v/>
      </c>
      <c r="AP878" s="6" t="str">
        <f>_xlfn.IFNA(IF(IF($AH878=AP$5,VLOOKUP(AK878,buff!$K:$L,2,FALSE),"")=0,"",IF($AH878=AP$5,VLOOKUP(AK878,buff!$K:$L,2,FALSE),"")),"")</f>
        <v/>
      </c>
      <c r="AQ878" s="6" t="str">
        <f>_xlfn.IFNA(IF(IF($AH878=AQ$5,VLOOKUP(AL878,buff!$K:$L,2,FALSE),"")=0,"",IF($AH878=AQ$5,VLOOKUP(AL878,buff!$K:$L,2,FALSE),"")),"")</f>
        <v/>
      </c>
      <c r="AR878" s="6" t="str">
        <f>_xlfn.IFNA(IF(IF($AH878=AR$5,VLOOKUP(AM878,buff!$K:$L,2,FALSE),"")=0,"",IF($AH878=AR$5,VLOOKUP(AM878,buff!$K:$L,2,FALSE),"")),"")</f>
        <v/>
      </c>
      <c r="AS878" s="6" t="str">
        <f>_xlfn.IFNA(IF(IF($AH878=AS$5,VLOOKUP(AI878,buff!$K:$L,2,FALSE),"")=0,"",IF($AH878=AS$5,VLOOKUP(AI878,buff!$K:$L,2,FALSE),"")),"")</f>
        <v/>
      </c>
      <c r="AT878" s="6" t="str">
        <f>_xlfn.IFNA(IF(IF($AH878=AT$5,VLOOKUP(AJ878,buff!$K:$L,2,FALSE),"")=0,"",IF($AH878=AT$5,VLOOKUP(AJ878,buff!$K:$L,2,FALSE),"")),"")</f>
        <v/>
      </c>
      <c r="AU878" s="6" t="str">
        <f>_xlfn.IFNA(IF(IF($AH878=AU$5,VLOOKUP(AK878,buff!$K:$L,2,FALSE),"")=0,"",IF($AH878=AU$5,VLOOKUP(AK878,buff!$K:$L,2,FALSE),"")),"")</f>
        <v/>
      </c>
      <c r="AV878" s="6" t="str">
        <f>_xlfn.IFNA(IF(IF($AH878=AV$5,VLOOKUP(AL878,buff!$K:$L,2,FALSE),"")=0,"",IF($AH878=AV$5,VLOOKUP(AL878,buff!$K:$L,2,FALSE),"")),"")</f>
        <v/>
      </c>
      <c r="AW878" s="6" t="str">
        <f>_xlfn.IFNA(IF(IF($AH878=AW$5,VLOOKUP(AM878,buff!$K:$L,2,FALSE),"")=0,"",IF($AH878=AW$5,VLOOKUP(AM878,buff!$K:$L,2,FALSE),"")),"")</f>
        <v/>
      </c>
      <c r="AX878" s="6" t="e">
        <f>VLOOKUP(AI878,buff!K:P,6,FALSE)</f>
        <v>#N/A</v>
      </c>
      <c r="AY878" t="e">
        <f t="shared" si="244"/>
        <v>#N/A</v>
      </c>
      <c r="AZ878" t="e">
        <f t="shared" si="244"/>
        <v>#N/A</v>
      </c>
      <c r="BA878">
        <f t="shared" si="245"/>
        <v>2</v>
      </c>
      <c r="BB878">
        <f t="shared" si="246"/>
        <v>1</v>
      </c>
    </row>
    <row r="879" spans="1:54" x14ac:dyDescent="0.15">
      <c r="A879" t="str">
        <f t="shared" si="235"/>
        <v>炀烈主动技能2等级13</v>
      </c>
      <c r="B879" s="8">
        <v>873</v>
      </c>
      <c r="C879" s="8" t="str">
        <f>VLOOKUP(G879,角色!A:B,2,FALSE)</f>
        <v>炀烈</v>
      </c>
      <c r="D879" s="8" t="str">
        <f t="shared" si="241"/>
        <v>主动技能2</v>
      </c>
      <c r="E879" s="8">
        <f t="shared" si="236"/>
        <v>13</v>
      </c>
      <c r="F879" s="8">
        <f t="shared" si="237"/>
        <v>2</v>
      </c>
      <c r="G879" s="8">
        <f t="shared" si="238"/>
        <v>15</v>
      </c>
      <c r="H879" s="4" t="s">
        <v>455</v>
      </c>
      <c r="I879" s="26" t="str">
        <f t="shared" si="249"/>
        <v>对敌方1排单位造成125%攻击力（+1494）伤害</v>
      </c>
      <c r="J879" s="4" t="s">
        <v>305</v>
      </c>
      <c r="K879" s="1" t="s">
        <v>103</v>
      </c>
      <c r="L879" s="4" t="s">
        <v>114</v>
      </c>
      <c r="M879" s="4"/>
      <c r="N879" s="4">
        <v>100</v>
      </c>
      <c r="O879" s="4">
        <v>100</v>
      </c>
      <c r="T879" s="6" t="str">
        <f t="shared" si="239"/>
        <v/>
      </c>
      <c r="U879" s="6" t="str">
        <f t="shared" si="240"/>
        <v/>
      </c>
      <c r="Y879">
        <f t="shared" si="250"/>
        <v>50</v>
      </c>
      <c r="Z879">
        <v>125</v>
      </c>
      <c r="AA879" s="23">
        <v>25</v>
      </c>
      <c r="AB879" s="23">
        <f>INT(VLOOKUP(VLOOKUP($C879,角色技能升级比率表!$B:$C,2,FALSE),角色属性概况!E:F,2,FALSE)*VLOOKUP(E879,角色属性概况!I:M,3,FALSE)*AA879/100)</f>
        <v>1494</v>
      </c>
      <c r="AE879">
        <v>0</v>
      </c>
      <c r="AF879" s="23">
        <f t="shared" si="242"/>
        <v>2</v>
      </c>
      <c r="AG879" s="23">
        <f t="shared" si="243"/>
        <v>1</v>
      </c>
      <c r="AN879" s="6" t="str">
        <f>_xlfn.IFNA(IF(IF($AH879=AN$5,VLOOKUP(AI879,buff!$K:$L,2,FALSE),"")=0,"",IF($AH879=AN$5,VLOOKUP(AI879,buff!$K:$L,2,FALSE),"")),"")</f>
        <v/>
      </c>
      <c r="AO879" s="6" t="str">
        <f>_xlfn.IFNA(IF(IF($AH879=AO$5,VLOOKUP(AJ879,buff!$K:$L,2,FALSE),"")=0,"",IF($AH879=AO$5,VLOOKUP(AJ879,buff!$K:$L,2,FALSE),"")),"")</f>
        <v/>
      </c>
      <c r="AP879" s="6" t="str">
        <f>_xlfn.IFNA(IF(IF($AH879=AP$5,VLOOKUP(AK879,buff!$K:$L,2,FALSE),"")=0,"",IF($AH879=AP$5,VLOOKUP(AK879,buff!$K:$L,2,FALSE),"")),"")</f>
        <v/>
      </c>
      <c r="AQ879" s="6" t="str">
        <f>_xlfn.IFNA(IF(IF($AH879=AQ$5,VLOOKUP(AL879,buff!$K:$L,2,FALSE),"")=0,"",IF($AH879=AQ$5,VLOOKUP(AL879,buff!$K:$L,2,FALSE),"")),"")</f>
        <v/>
      </c>
      <c r="AR879" s="6" t="str">
        <f>_xlfn.IFNA(IF(IF($AH879=AR$5,VLOOKUP(AM879,buff!$K:$L,2,FALSE),"")=0,"",IF($AH879=AR$5,VLOOKUP(AM879,buff!$K:$L,2,FALSE),"")),"")</f>
        <v/>
      </c>
      <c r="AS879" s="6" t="str">
        <f>_xlfn.IFNA(IF(IF($AH879=AS$5,VLOOKUP(AI879,buff!$K:$L,2,FALSE),"")=0,"",IF($AH879=AS$5,VLOOKUP(AI879,buff!$K:$L,2,FALSE),"")),"")</f>
        <v/>
      </c>
      <c r="AT879" s="6" t="str">
        <f>_xlfn.IFNA(IF(IF($AH879=AT$5,VLOOKUP(AJ879,buff!$K:$L,2,FALSE),"")=0,"",IF($AH879=AT$5,VLOOKUP(AJ879,buff!$K:$L,2,FALSE),"")),"")</f>
        <v/>
      </c>
      <c r="AU879" s="6" t="str">
        <f>_xlfn.IFNA(IF(IF($AH879=AU$5,VLOOKUP(AK879,buff!$K:$L,2,FALSE),"")=0,"",IF($AH879=AU$5,VLOOKUP(AK879,buff!$K:$L,2,FALSE),"")),"")</f>
        <v/>
      </c>
      <c r="AV879" s="6" t="str">
        <f>_xlfn.IFNA(IF(IF($AH879=AV$5,VLOOKUP(AL879,buff!$K:$L,2,FALSE),"")=0,"",IF($AH879=AV$5,VLOOKUP(AL879,buff!$K:$L,2,FALSE),"")),"")</f>
        <v/>
      </c>
      <c r="AW879" s="6" t="str">
        <f>_xlfn.IFNA(IF(IF($AH879=AW$5,VLOOKUP(AM879,buff!$K:$L,2,FALSE),"")=0,"",IF($AH879=AW$5,VLOOKUP(AM879,buff!$K:$L,2,FALSE),"")),"")</f>
        <v/>
      </c>
      <c r="AX879" s="6" t="e">
        <f>VLOOKUP(AI879,buff!K:P,6,FALSE)</f>
        <v>#N/A</v>
      </c>
      <c r="AY879" t="e">
        <f t="shared" si="244"/>
        <v>#N/A</v>
      </c>
      <c r="AZ879" t="e">
        <f t="shared" si="244"/>
        <v>#N/A</v>
      </c>
      <c r="BA879">
        <f t="shared" si="245"/>
        <v>2</v>
      </c>
      <c r="BB879">
        <f t="shared" si="246"/>
        <v>1</v>
      </c>
    </row>
    <row r="880" spans="1:54" x14ac:dyDescent="0.15">
      <c r="A880" t="str">
        <f t="shared" si="235"/>
        <v>炀烈主动技能2等级14</v>
      </c>
      <c r="B880" s="8">
        <v>874</v>
      </c>
      <c r="C880" s="8" t="str">
        <f>VLOOKUP(G880,角色!A:B,2,FALSE)</f>
        <v>炀烈</v>
      </c>
      <c r="D880" s="8" t="str">
        <f t="shared" si="241"/>
        <v>主动技能2</v>
      </c>
      <c r="E880" s="8">
        <f t="shared" si="236"/>
        <v>14</v>
      </c>
      <c r="F880" s="8">
        <f t="shared" si="237"/>
        <v>2</v>
      </c>
      <c r="G880" s="8">
        <f t="shared" si="238"/>
        <v>15</v>
      </c>
      <c r="H880" s="4" t="s">
        <v>455</v>
      </c>
      <c r="I880" s="26" t="str">
        <f t="shared" si="249"/>
        <v>对敌方1排单位造成125%攻击力（+1839）伤害</v>
      </c>
      <c r="J880" s="4" t="s">
        <v>305</v>
      </c>
      <c r="K880" s="1" t="s">
        <v>103</v>
      </c>
      <c r="L880" s="4" t="s">
        <v>114</v>
      </c>
      <c r="M880" s="4"/>
      <c r="N880" s="4">
        <v>100</v>
      </c>
      <c r="O880" s="4">
        <v>100</v>
      </c>
      <c r="T880" s="6" t="str">
        <f t="shared" si="239"/>
        <v/>
      </c>
      <c r="U880" s="6" t="str">
        <f t="shared" si="240"/>
        <v/>
      </c>
      <c r="Y880">
        <f t="shared" si="250"/>
        <v>50</v>
      </c>
      <c r="Z880">
        <v>125</v>
      </c>
      <c r="AA880" s="23">
        <v>25</v>
      </c>
      <c r="AB880" s="23">
        <f>INT(VLOOKUP(VLOOKUP($C880,角色技能升级比率表!$B:$C,2,FALSE),角色属性概况!E:F,2,FALSE)*VLOOKUP(E880,角色属性概况!I:M,3,FALSE)*AA880/100)</f>
        <v>1839</v>
      </c>
      <c r="AE880">
        <v>0</v>
      </c>
      <c r="AF880" s="23">
        <f t="shared" si="242"/>
        <v>2</v>
      </c>
      <c r="AG880" s="23">
        <f t="shared" si="243"/>
        <v>1</v>
      </c>
      <c r="AN880" s="6" t="str">
        <f>_xlfn.IFNA(IF(IF($AH880=AN$5,VLOOKUP(AI880,buff!$K:$L,2,FALSE),"")=0,"",IF($AH880=AN$5,VLOOKUP(AI880,buff!$K:$L,2,FALSE),"")),"")</f>
        <v/>
      </c>
      <c r="AO880" s="6" t="str">
        <f>_xlfn.IFNA(IF(IF($AH880=AO$5,VLOOKUP(AJ880,buff!$K:$L,2,FALSE),"")=0,"",IF($AH880=AO$5,VLOOKUP(AJ880,buff!$K:$L,2,FALSE),"")),"")</f>
        <v/>
      </c>
      <c r="AP880" s="6" t="str">
        <f>_xlfn.IFNA(IF(IF($AH880=AP$5,VLOOKUP(AK880,buff!$K:$L,2,FALSE),"")=0,"",IF($AH880=AP$5,VLOOKUP(AK880,buff!$K:$L,2,FALSE),"")),"")</f>
        <v/>
      </c>
      <c r="AQ880" s="6" t="str">
        <f>_xlfn.IFNA(IF(IF($AH880=AQ$5,VLOOKUP(AL880,buff!$K:$L,2,FALSE),"")=0,"",IF($AH880=AQ$5,VLOOKUP(AL880,buff!$K:$L,2,FALSE),"")),"")</f>
        <v/>
      </c>
      <c r="AR880" s="6" t="str">
        <f>_xlfn.IFNA(IF(IF($AH880=AR$5,VLOOKUP(AM880,buff!$K:$L,2,FALSE),"")=0,"",IF($AH880=AR$5,VLOOKUP(AM880,buff!$K:$L,2,FALSE),"")),"")</f>
        <v/>
      </c>
      <c r="AS880" s="6" t="str">
        <f>_xlfn.IFNA(IF(IF($AH880=AS$5,VLOOKUP(AI880,buff!$K:$L,2,FALSE),"")=0,"",IF($AH880=AS$5,VLOOKUP(AI880,buff!$K:$L,2,FALSE),"")),"")</f>
        <v/>
      </c>
      <c r="AT880" s="6" t="str">
        <f>_xlfn.IFNA(IF(IF($AH880=AT$5,VLOOKUP(AJ880,buff!$K:$L,2,FALSE),"")=0,"",IF($AH880=AT$5,VLOOKUP(AJ880,buff!$K:$L,2,FALSE),"")),"")</f>
        <v/>
      </c>
      <c r="AU880" s="6" t="str">
        <f>_xlfn.IFNA(IF(IF($AH880=AU$5,VLOOKUP(AK880,buff!$K:$L,2,FALSE),"")=0,"",IF($AH880=AU$5,VLOOKUP(AK880,buff!$K:$L,2,FALSE),"")),"")</f>
        <v/>
      </c>
      <c r="AV880" s="6" t="str">
        <f>_xlfn.IFNA(IF(IF($AH880=AV$5,VLOOKUP(AL880,buff!$K:$L,2,FALSE),"")=0,"",IF($AH880=AV$5,VLOOKUP(AL880,buff!$K:$L,2,FALSE),"")),"")</f>
        <v/>
      </c>
      <c r="AW880" s="6" t="str">
        <f>_xlfn.IFNA(IF(IF($AH880=AW$5,VLOOKUP(AM880,buff!$K:$L,2,FALSE),"")=0,"",IF($AH880=AW$5,VLOOKUP(AM880,buff!$K:$L,2,FALSE),"")),"")</f>
        <v/>
      </c>
      <c r="AX880" s="6" t="e">
        <f>VLOOKUP(AI880,buff!K:P,6,FALSE)</f>
        <v>#N/A</v>
      </c>
      <c r="AY880" t="e">
        <f t="shared" si="244"/>
        <v>#N/A</v>
      </c>
      <c r="AZ880" t="e">
        <f t="shared" si="244"/>
        <v>#N/A</v>
      </c>
      <c r="BA880">
        <f t="shared" si="245"/>
        <v>2</v>
      </c>
      <c r="BB880">
        <f t="shared" si="246"/>
        <v>1</v>
      </c>
    </row>
    <row r="881" spans="1:54" x14ac:dyDescent="0.15">
      <c r="A881" t="str">
        <f t="shared" si="235"/>
        <v>炀烈主动技能2等级15</v>
      </c>
      <c r="B881" s="8">
        <v>875</v>
      </c>
      <c r="C881" s="8" t="str">
        <f>VLOOKUP(G881,角色!A:B,2,FALSE)</f>
        <v>炀烈</v>
      </c>
      <c r="D881" s="8" t="str">
        <f t="shared" si="241"/>
        <v>主动技能2</v>
      </c>
      <c r="E881" s="8">
        <f t="shared" si="236"/>
        <v>15</v>
      </c>
      <c r="F881" s="8">
        <f t="shared" si="237"/>
        <v>2</v>
      </c>
      <c r="G881" s="8">
        <f t="shared" si="238"/>
        <v>15</v>
      </c>
      <c r="H881" s="4" t="s">
        <v>455</v>
      </c>
      <c r="I881" s="26" t="str">
        <f t="shared" si="249"/>
        <v>对敌方1排单位造成125%攻击力（+2265）伤害</v>
      </c>
      <c r="J881" s="4" t="s">
        <v>305</v>
      </c>
      <c r="K881" s="1" t="s">
        <v>103</v>
      </c>
      <c r="L881" s="4" t="s">
        <v>114</v>
      </c>
      <c r="M881" s="4"/>
      <c r="N881" s="4">
        <v>100</v>
      </c>
      <c r="O881" s="4">
        <v>100</v>
      </c>
      <c r="T881" s="6" t="str">
        <f t="shared" si="239"/>
        <v/>
      </c>
      <c r="U881" s="6" t="str">
        <f t="shared" si="240"/>
        <v/>
      </c>
      <c r="Y881">
        <f t="shared" si="250"/>
        <v>50</v>
      </c>
      <c r="Z881">
        <v>125</v>
      </c>
      <c r="AA881" s="23">
        <v>25</v>
      </c>
      <c r="AB881" s="23">
        <f>INT(VLOOKUP(VLOOKUP($C881,角色技能升级比率表!$B:$C,2,FALSE),角色属性概况!E:F,2,FALSE)*VLOOKUP(E881,角色属性概况!I:M,3,FALSE)*AA881/100)</f>
        <v>2265</v>
      </c>
      <c r="AE881">
        <v>0</v>
      </c>
      <c r="AF881" s="23">
        <f t="shared" si="242"/>
        <v>2</v>
      </c>
      <c r="AG881" s="23">
        <f t="shared" si="243"/>
        <v>1</v>
      </c>
      <c r="AN881" s="6" t="str">
        <f>_xlfn.IFNA(IF(IF($AH881=AN$5,VLOOKUP(AI881,buff!$K:$L,2,FALSE),"")=0,"",IF($AH881=AN$5,VLOOKUP(AI881,buff!$K:$L,2,FALSE),"")),"")</f>
        <v/>
      </c>
      <c r="AO881" s="6" t="str">
        <f>_xlfn.IFNA(IF(IF($AH881=AO$5,VLOOKUP(AJ881,buff!$K:$L,2,FALSE),"")=0,"",IF($AH881=AO$5,VLOOKUP(AJ881,buff!$K:$L,2,FALSE),"")),"")</f>
        <v/>
      </c>
      <c r="AP881" s="6" t="str">
        <f>_xlfn.IFNA(IF(IF($AH881=AP$5,VLOOKUP(AK881,buff!$K:$L,2,FALSE),"")=0,"",IF($AH881=AP$5,VLOOKUP(AK881,buff!$K:$L,2,FALSE),"")),"")</f>
        <v/>
      </c>
      <c r="AQ881" s="6" t="str">
        <f>_xlfn.IFNA(IF(IF($AH881=AQ$5,VLOOKUP(AL881,buff!$K:$L,2,FALSE),"")=0,"",IF($AH881=AQ$5,VLOOKUP(AL881,buff!$K:$L,2,FALSE),"")),"")</f>
        <v/>
      </c>
      <c r="AR881" s="6" t="str">
        <f>_xlfn.IFNA(IF(IF($AH881=AR$5,VLOOKUP(AM881,buff!$K:$L,2,FALSE),"")=0,"",IF($AH881=AR$5,VLOOKUP(AM881,buff!$K:$L,2,FALSE),"")),"")</f>
        <v/>
      </c>
      <c r="AS881" s="6" t="str">
        <f>_xlfn.IFNA(IF(IF($AH881=AS$5,VLOOKUP(AI881,buff!$K:$L,2,FALSE),"")=0,"",IF($AH881=AS$5,VLOOKUP(AI881,buff!$K:$L,2,FALSE),"")),"")</f>
        <v/>
      </c>
      <c r="AT881" s="6" t="str">
        <f>_xlfn.IFNA(IF(IF($AH881=AT$5,VLOOKUP(AJ881,buff!$K:$L,2,FALSE),"")=0,"",IF($AH881=AT$5,VLOOKUP(AJ881,buff!$K:$L,2,FALSE),"")),"")</f>
        <v/>
      </c>
      <c r="AU881" s="6" t="str">
        <f>_xlfn.IFNA(IF(IF($AH881=AU$5,VLOOKUP(AK881,buff!$K:$L,2,FALSE),"")=0,"",IF($AH881=AU$5,VLOOKUP(AK881,buff!$K:$L,2,FALSE),"")),"")</f>
        <v/>
      </c>
      <c r="AV881" s="6" t="str">
        <f>_xlfn.IFNA(IF(IF($AH881=AV$5,VLOOKUP(AL881,buff!$K:$L,2,FALSE),"")=0,"",IF($AH881=AV$5,VLOOKUP(AL881,buff!$K:$L,2,FALSE),"")),"")</f>
        <v/>
      </c>
      <c r="AW881" s="6" t="str">
        <f>_xlfn.IFNA(IF(IF($AH881=AW$5,VLOOKUP(AM881,buff!$K:$L,2,FALSE),"")=0,"",IF($AH881=AW$5,VLOOKUP(AM881,buff!$K:$L,2,FALSE),"")),"")</f>
        <v/>
      </c>
      <c r="AX881" s="6" t="e">
        <f>VLOOKUP(AI881,buff!K:P,6,FALSE)</f>
        <v>#N/A</v>
      </c>
      <c r="AY881" t="e">
        <f t="shared" si="244"/>
        <v>#N/A</v>
      </c>
      <c r="AZ881" t="e">
        <f t="shared" si="244"/>
        <v>#N/A</v>
      </c>
      <c r="BA881">
        <f t="shared" si="245"/>
        <v>2</v>
      </c>
      <c r="BB881">
        <f t="shared" si="246"/>
        <v>1</v>
      </c>
    </row>
    <row r="882" spans="1:54" x14ac:dyDescent="0.15">
      <c r="A882" t="str">
        <f t="shared" si="235"/>
        <v>炀烈主动技能2等级16</v>
      </c>
      <c r="B882" s="8">
        <v>876</v>
      </c>
      <c r="C882" s="8" t="str">
        <f>VLOOKUP(G882,角色!A:B,2,FALSE)</f>
        <v>炀烈</v>
      </c>
      <c r="D882" s="8" t="str">
        <f t="shared" si="241"/>
        <v>主动技能2</v>
      </c>
      <c r="E882" s="8">
        <f t="shared" si="236"/>
        <v>16</v>
      </c>
      <c r="F882" s="8">
        <f t="shared" si="237"/>
        <v>2</v>
      </c>
      <c r="G882" s="8">
        <f t="shared" si="238"/>
        <v>15</v>
      </c>
      <c r="H882" s="4" t="s">
        <v>455</v>
      </c>
      <c r="I882" s="26" t="str">
        <f t="shared" si="249"/>
        <v>对敌方1排单位造成125%攻击力（+2789）伤害</v>
      </c>
      <c r="J882" s="4" t="s">
        <v>305</v>
      </c>
      <c r="K882" s="1" t="s">
        <v>103</v>
      </c>
      <c r="L882" s="4" t="s">
        <v>114</v>
      </c>
      <c r="M882" s="4"/>
      <c r="N882" s="4">
        <v>100</v>
      </c>
      <c r="O882" s="4">
        <v>100</v>
      </c>
      <c r="T882" s="6" t="str">
        <f t="shared" si="239"/>
        <v/>
      </c>
      <c r="U882" s="6" t="str">
        <f t="shared" si="240"/>
        <v/>
      </c>
      <c r="Y882">
        <f t="shared" si="250"/>
        <v>50</v>
      </c>
      <c r="Z882">
        <v>125</v>
      </c>
      <c r="AA882" s="23">
        <v>25</v>
      </c>
      <c r="AB882" s="23">
        <f>INT(VLOOKUP(VLOOKUP($C882,角色技能升级比率表!$B:$C,2,FALSE),角色属性概况!E:F,2,FALSE)*VLOOKUP(E882,角色属性概况!I:M,3,FALSE)*AA882/100)</f>
        <v>2789</v>
      </c>
      <c r="AE882">
        <v>0</v>
      </c>
      <c r="AF882" s="23">
        <f t="shared" si="242"/>
        <v>2</v>
      </c>
      <c r="AG882" s="23">
        <f t="shared" si="243"/>
        <v>1</v>
      </c>
      <c r="AN882" s="6" t="str">
        <f>_xlfn.IFNA(IF(IF($AH882=AN$5,VLOOKUP(AI882,buff!$K:$L,2,FALSE),"")=0,"",IF($AH882=AN$5,VLOOKUP(AI882,buff!$K:$L,2,FALSE),"")),"")</f>
        <v/>
      </c>
      <c r="AO882" s="6" t="str">
        <f>_xlfn.IFNA(IF(IF($AH882=AO$5,VLOOKUP(AJ882,buff!$K:$L,2,FALSE),"")=0,"",IF($AH882=AO$5,VLOOKUP(AJ882,buff!$K:$L,2,FALSE),"")),"")</f>
        <v/>
      </c>
      <c r="AP882" s="6" t="str">
        <f>_xlfn.IFNA(IF(IF($AH882=AP$5,VLOOKUP(AK882,buff!$K:$L,2,FALSE),"")=0,"",IF($AH882=AP$5,VLOOKUP(AK882,buff!$K:$L,2,FALSE),"")),"")</f>
        <v/>
      </c>
      <c r="AQ882" s="6" t="str">
        <f>_xlfn.IFNA(IF(IF($AH882=AQ$5,VLOOKUP(AL882,buff!$K:$L,2,FALSE),"")=0,"",IF($AH882=AQ$5,VLOOKUP(AL882,buff!$K:$L,2,FALSE),"")),"")</f>
        <v/>
      </c>
      <c r="AR882" s="6" t="str">
        <f>_xlfn.IFNA(IF(IF($AH882=AR$5,VLOOKUP(AM882,buff!$K:$L,2,FALSE),"")=0,"",IF($AH882=AR$5,VLOOKUP(AM882,buff!$K:$L,2,FALSE),"")),"")</f>
        <v/>
      </c>
      <c r="AS882" s="6" t="str">
        <f>_xlfn.IFNA(IF(IF($AH882=AS$5,VLOOKUP(AI882,buff!$K:$L,2,FALSE),"")=0,"",IF($AH882=AS$5,VLOOKUP(AI882,buff!$K:$L,2,FALSE),"")),"")</f>
        <v/>
      </c>
      <c r="AT882" s="6" t="str">
        <f>_xlfn.IFNA(IF(IF($AH882=AT$5,VLOOKUP(AJ882,buff!$K:$L,2,FALSE),"")=0,"",IF($AH882=AT$5,VLOOKUP(AJ882,buff!$K:$L,2,FALSE),"")),"")</f>
        <v/>
      </c>
      <c r="AU882" s="6" t="str">
        <f>_xlfn.IFNA(IF(IF($AH882=AU$5,VLOOKUP(AK882,buff!$K:$L,2,FALSE),"")=0,"",IF($AH882=AU$5,VLOOKUP(AK882,buff!$K:$L,2,FALSE),"")),"")</f>
        <v/>
      </c>
      <c r="AV882" s="6" t="str">
        <f>_xlfn.IFNA(IF(IF($AH882=AV$5,VLOOKUP(AL882,buff!$K:$L,2,FALSE),"")=0,"",IF($AH882=AV$5,VLOOKUP(AL882,buff!$K:$L,2,FALSE),"")),"")</f>
        <v/>
      </c>
      <c r="AW882" s="6" t="str">
        <f>_xlfn.IFNA(IF(IF($AH882=AW$5,VLOOKUP(AM882,buff!$K:$L,2,FALSE),"")=0,"",IF($AH882=AW$5,VLOOKUP(AM882,buff!$K:$L,2,FALSE),"")),"")</f>
        <v/>
      </c>
      <c r="AX882" s="6" t="e">
        <f>VLOOKUP(AI882,buff!K:P,6,FALSE)</f>
        <v>#N/A</v>
      </c>
      <c r="AY882" t="e">
        <f t="shared" si="244"/>
        <v>#N/A</v>
      </c>
      <c r="AZ882" t="e">
        <f t="shared" si="244"/>
        <v>#N/A</v>
      </c>
      <c r="BA882">
        <f t="shared" si="245"/>
        <v>2</v>
      </c>
      <c r="BB882">
        <f t="shared" si="246"/>
        <v>1</v>
      </c>
    </row>
    <row r="883" spans="1:54" x14ac:dyDescent="0.15">
      <c r="A883" t="str">
        <f t="shared" si="235"/>
        <v>炀烈主动技能2等级17</v>
      </c>
      <c r="B883" s="8">
        <v>877</v>
      </c>
      <c r="C883" s="8" t="str">
        <f>VLOOKUP(G883,角色!A:B,2,FALSE)</f>
        <v>炀烈</v>
      </c>
      <c r="D883" s="8" t="str">
        <f t="shared" si="241"/>
        <v>主动技能2</v>
      </c>
      <c r="E883" s="8">
        <f t="shared" si="236"/>
        <v>17</v>
      </c>
      <c r="F883" s="8">
        <f t="shared" si="237"/>
        <v>2</v>
      </c>
      <c r="G883" s="8">
        <f t="shared" si="238"/>
        <v>15</v>
      </c>
      <c r="H883" s="4" t="s">
        <v>455</v>
      </c>
      <c r="I883" s="26" t="str">
        <f t="shared" si="249"/>
        <v>对敌方1排单位造成125%攻击力（+3434）伤害</v>
      </c>
      <c r="J883" s="4" t="s">
        <v>305</v>
      </c>
      <c r="K883" s="1" t="s">
        <v>103</v>
      </c>
      <c r="L883" s="4" t="s">
        <v>114</v>
      </c>
      <c r="M883" s="4"/>
      <c r="N883" s="4">
        <v>100</v>
      </c>
      <c r="O883" s="4">
        <v>100</v>
      </c>
      <c r="T883" s="6" t="str">
        <f t="shared" si="239"/>
        <v/>
      </c>
      <c r="U883" s="6" t="str">
        <f t="shared" si="240"/>
        <v/>
      </c>
      <c r="Y883">
        <f t="shared" si="250"/>
        <v>50</v>
      </c>
      <c r="Z883">
        <v>125</v>
      </c>
      <c r="AA883" s="23">
        <v>25</v>
      </c>
      <c r="AB883" s="23">
        <f>INT(VLOOKUP(VLOOKUP($C883,角色技能升级比率表!$B:$C,2,FALSE),角色属性概况!E:F,2,FALSE)*VLOOKUP(E883,角色属性概况!I:M,3,FALSE)*AA883/100)</f>
        <v>3434</v>
      </c>
      <c r="AE883">
        <v>0</v>
      </c>
      <c r="AF883" s="23">
        <f t="shared" si="242"/>
        <v>2</v>
      </c>
      <c r="AG883" s="23">
        <f t="shared" si="243"/>
        <v>1</v>
      </c>
      <c r="AN883" s="6" t="str">
        <f>_xlfn.IFNA(IF(IF($AH883=AN$5,VLOOKUP(AI883,buff!$K:$L,2,FALSE),"")=0,"",IF($AH883=AN$5,VLOOKUP(AI883,buff!$K:$L,2,FALSE),"")),"")</f>
        <v/>
      </c>
      <c r="AO883" s="6" t="str">
        <f>_xlfn.IFNA(IF(IF($AH883=AO$5,VLOOKUP(AJ883,buff!$K:$L,2,FALSE),"")=0,"",IF($AH883=AO$5,VLOOKUP(AJ883,buff!$K:$L,2,FALSE),"")),"")</f>
        <v/>
      </c>
      <c r="AP883" s="6" t="str">
        <f>_xlfn.IFNA(IF(IF($AH883=AP$5,VLOOKUP(AK883,buff!$K:$L,2,FALSE),"")=0,"",IF($AH883=AP$5,VLOOKUP(AK883,buff!$K:$L,2,FALSE),"")),"")</f>
        <v/>
      </c>
      <c r="AQ883" s="6" t="str">
        <f>_xlfn.IFNA(IF(IF($AH883=AQ$5,VLOOKUP(AL883,buff!$K:$L,2,FALSE),"")=0,"",IF($AH883=AQ$5,VLOOKUP(AL883,buff!$K:$L,2,FALSE),"")),"")</f>
        <v/>
      </c>
      <c r="AR883" s="6" t="str">
        <f>_xlfn.IFNA(IF(IF($AH883=AR$5,VLOOKUP(AM883,buff!$K:$L,2,FALSE),"")=0,"",IF($AH883=AR$5,VLOOKUP(AM883,buff!$K:$L,2,FALSE),"")),"")</f>
        <v/>
      </c>
      <c r="AS883" s="6" t="str">
        <f>_xlfn.IFNA(IF(IF($AH883=AS$5,VLOOKUP(AI883,buff!$K:$L,2,FALSE),"")=0,"",IF($AH883=AS$5,VLOOKUP(AI883,buff!$K:$L,2,FALSE),"")),"")</f>
        <v/>
      </c>
      <c r="AT883" s="6" t="str">
        <f>_xlfn.IFNA(IF(IF($AH883=AT$5,VLOOKUP(AJ883,buff!$K:$L,2,FALSE),"")=0,"",IF($AH883=AT$5,VLOOKUP(AJ883,buff!$K:$L,2,FALSE),"")),"")</f>
        <v/>
      </c>
      <c r="AU883" s="6" t="str">
        <f>_xlfn.IFNA(IF(IF($AH883=AU$5,VLOOKUP(AK883,buff!$K:$L,2,FALSE),"")=0,"",IF($AH883=AU$5,VLOOKUP(AK883,buff!$K:$L,2,FALSE),"")),"")</f>
        <v/>
      </c>
      <c r="AV883" s="6" t="str">
        <f>_xlfn.IFNA(IF(IF($AH883=AV$5,VLOOKUP(AL883,buff!$K:$L,2,FALSE),"")=0,"",IF($AH883=AV$5,VLOOKUP(AL883,buff!$K:$L,2,FALSE),"")),"")</f>
        <v/>
      </c>
      <c r="AW883" s="6" t="str">
        <f>_xlfn.IFNA(IF(IF($AH883=AW$5,VLOOKUP(AM883,buff!$K:$L,2,FALSE),"")=0,"",IF($AH883=AW$5,VLOOKUP(AM883,buff!$K:$L,2,FALSE),"")),"")</f>
        <v/>
      </c>
      <c r="AX883" s="6" t="e">
        <f>VLOOKUP(AI883,buff!K:P,6,FALSE)</f>
        <v>#N/A</v>
      </c>
      <c r="AY883" t="e">
        <f t="shared" si="244"/>
        <v>#N/A</v>
      </c>
      <c r="AZ883" t="e">
        <f t="shared" si="244"/>
        <v>#N/A</v>
      </c>
      <c r="BA883">
        <f t="shared" si="245"/>
        <v>2</v>
      </c>
      <c r="BB883">
        <f t="shared" si="246"/>
        <v>1</v>
      </c>
    </row>
    <row r="884" spans="1:54" x14ac:dyDescent="0.15">
      <c r="A884" t="str">
        <f t="shared" si="235"/>
        <v>炀烈主动技能2等级18</v>
      </c>
      <c r="B884" s="8">
        <v>878</v>
      </c>
      <c r="C884" s="8" t="str">
        <f>VLOOKUP(G884,角色!A:B,2,FALSE)</f>
        <v>炀烈</v>
      </c>
      <c r="D884" s="8" t="str">
        <f t="shared" si="241"/>
        <v>主动技能2</v>
      </c>
      <c r="E884" s="8">
        <f t="shared" si="236"/>
        <v>18</v>
      </c>
      <c r="F884" s="8">
        <f t="shared" si="237"/>
        <v>2</v>
      </c>
      <c r="G884" s="8">
        <f t="shared" si="238"/>
        <v>15</v>
      </c>
      <c r="H884" s="4" t="s">
        <v>455</v>
      </c>
      <c r="I884" s="26" t="str">
        <f t="shared" si="249"/>
        <v>对敌方1排单位造成125%攻击力（+4228）伤害</v>
      </c>
      <c r="J884" s="4" t="s">
        <v>305</v>
      </c>
      <c r="K884" s="1" t="s">
        <v>103</v>
      </c>
      <c r="L884" s="4" t="s">
        <v>114</v>
      </c>
      <c r="M884" s="4"/>
      <c r="N884" s="4">
        <v>100</v>
      </c>
      <c r="O884" s="4">
        <v>100</v>
      </c>
      <c r="T884" s="6" t="str">
        <f t="shared" si="239"/>
        <v/>
      </c>
      <c r="U884" s="6" t="str">
        <f t="shared" si="240"/>
        <v/>
      </c>
      <c r="Y884">
        <f t="shared" si="250"/>
        <v>50</v>
      </c>
      <c r="Z884">
        <v>125</v>
      </c>
      <c r="AA884" s="23">
        <v>25</v>
      </c>
      <c r="AB884" s="23">
        <f>INT(VLOOKUP(VLOOKUP($C884,角色技能升级比率表!$B:$C,2,FALSE),角色属性概况!E:F,2,FALSE)*VLOOKUP(E884,角色属性概况!I:M,3,FALSE)*AA884/100)</f>
        <v>4228</v>
      </c>
      <c r="AE884">
        <v>0</v>
      </c>
      <c r="AF884" s="23">
        <f t="shared" si="242"/>
        <v>2</v>
      </c>
      <c r="AG884" s="23">
        <f t="shared" si="243"/>
        <v>1</v>
      </c>
      <c r="AN884" s="6" t="str">
        <f>_xlfn.IFNA(IF(IF($AH884=AN$5,VLOOKUP(AI884,buff!$K:$L,2,FALSE),"")=0,"",IF($AH884=AN$5,VLOOKUP(AI884,buff!$K:$L,2,FALSE),"")),"")</f>
        <v/>
      </c>
      <c r="AO884" s="6" t="str">
        <f>_xlfn.IFNA(IF(IF($AH884=AO$5,VLOOKUP(AJ884,buff!$K:$L,2,FALSE),"")=0,"",IF($AH884=AO$5,VLOOKUP(AJ884,buff!$K:$L,2,FALSE),"")),"")</f>
        <v/>
      </c>
      <c r="AP884" s="6" t="str">
        <f>_xlfn.IFNA(IF(IF($AH884=AP$5,VLOOKUP(AK884,buff!$K:$L,2,FALSE),"")=0,"",IF($AH884=AP$5,VLOOKUP(AK884,buff!$K:$L,2,FALSE),"")),"")</f>
        <v/>
      </c>
      <c r="AQ884" s="6" t="str">
        <f>_xlfn.IFNA(IF(IF($AH884=AQ$5,VLOOKUP(AL884,buff!$K:$L,2,FALSE),"")=0,"",IF($AH884=AQ$5,VLOOKUP(AL884,buff!$K:$L,2,FALSE),"")),"")</f>
        <v/>
      </c>
      <c r="AR884" s="6" t="str">
        <f>_xlfn.IFNA(IF(IF($AH884=AR$5,VLOOKUP(AM884,buff!$K:$L,2,FALSE),"")=0,"",IF($AH884=AR$5,VLOOKUP(AM884,buff!$K:$L,2,FALSE),"")),"")</f>
        <v/>
      </c>
      <c r="AS884" s="6" t="str">
        <f>_xlfn.IFNA(IF(IF($AH884=AS$5,VLOOKUP(AI884,buff!$K:$L,2,FALSE),"")=0,"",IF($AH884=AS$5,VLOOKUP(AI884,buff!$K:$L,2,FALSE),"")),"")</f>
        <v/>
      </c>
      <c r="AT884" s="6" t="str">
        <f>_xlfn.IFNA(IF(IF($AH884=AT$5,VLOOKUP(AJ884,buff!$K:$L,2,FALSE),"")=0,"",IF($AH884=AT$5,VLOOKUP(AJ884,buff!$K:$L,2,FALSE),"")),"")</f>
        <v/>
      </c>
      <c r="AU884" s="6" t="str">
        <f>_xlfn.IFNA(IF(IF($AH884=AU$5,VLOOKUP(AK884,buff!$K:$L,2,FALSE),"")=0,"",IF($AH884=AU$5,VLOOKUP(AK884,buff!$K:$L,2,FALSE),"")),"")</f>
        <v/>
      </c>
      <c r="AV884" s="6" t="str">
        <f>_xlfn.IFNA(IF(IF($AH884=AV$5,VLOOKUP(AL884,buff!$K:$L,2,FALSE),"")=0,"",IF($AH884=AV$5,VLOOKUP(AL884,buff!$K:$L,2,FALSE),"")),"")</f>
        <v/>
      </c>
      <c r="AW884" s="6" t="str">
        <f>_xlfn.IFNA(IF(IF($AH884=AW$5,VLOOKUP(AM884,buff!$K:$L,2,FALSE),"")=0,"",IF($AH884=AW$5,VLOOKUP(AM884,buff!$K:$L,2,FALSE),"")),"")</f>
        <v/>
      </c>
      <c r="AX884" s="6" t="e">
        <f>VLOOKUP(AI884,buff!K:P,6,FALSE)</f>
        <v>#N/A</v>
      </c>
      <c r="AY884" t="e">
        <f t="shared" si="244"/>
        <v>#N/A</v>
      </c>
      <c r="AZ884" t="e">
        <f t="shared" si="244"/>
        <v>#N/A</v>
      </c>
      <c r="BA884">
        <f t="shared" si="245"/>
        <v>2</v>
      </c>
      <c r="BB884">
        <f t="shared" si="246"/>
        <v>1</v>
      </c>
    </row>
    <row r="885" spans="1:54" x14ac:dyDescent="0.15">
      <c r="A885" t="str">
        <f t="shared" si="235"/>
        <v>炀烈主动技能2等级19</v>
      </c>
      <c r="B885" s="8">
        <v>879</v>
      </c>
      <c r="C885" s="8" t="str">
        <f>VLOOKUP(G885,角色!A:B,2,FALSE)</f>
        <v>炀烈</v>
      </c>
      <c r="D885" s="8" t="str">
        <f t="shared" si="241"/>
        <v>主动技能2</v>
      </c>
      <c r="E885" s="8">
        <f t="shared" si="236"/>
        <v>19</v>
      </c>
      <c r="F885" s="8">
        <f t="shared" si="237"/>
        <v>2</v>
      </c>
      <c r="G885" s="8">
        <f t="shared" si="238"/>
        <v>15</v>
      </c>
      <c r="H885" s="4" t="s">
        <v>455</v>
      </c>
      <c r="I885" s="26" t="str">
        <f t="shared" si="249"/>
        <v>对敌方1排单位造成125%攻击力（+5205）伤害</v>
      </c>
      <c r="J885" s="4" t="s">
        <v>305</v>
      </c>
      <c r="K885" s="1" t="s">
        <v>103</v>
      </c>
      <c r="L885" s="4" t="s">
        <v>114</v>
      </c>
      <c r="M885" s="4"/>
      <c r="N885" s="4">
        <v>100</v>
      </c>
      <c r="O885" s="4">
        <v>100</v>
      </c>
      <c r="T885" s="6" t="str">
        <f t="shared" si="239"/>
        <v/>
      </c>
      <c r="U885" s="6" t="str">
        <f t="shared" si="240"/>
        <v/>
      </c>
      <c r="Y885">
        <f t="shared" si="250"/>
        <v>50</v>
      </c>
      <c r="Z885">
        <v>125</v>
      </c>
      <c r="AA885" s="23">
        <v>25</v>
      </c>
      <c r="AB885" s="23">
        <f>INT(VLOOKUP(VLOOKUP($C885,角色技能升级比率表!$B:$C,2,FALSE),角色属性概况!E:F,2,FALSE)*VLOOKUP(E885,角色属性概况!I:M,3,FALSE)*AA885/100)</f>
        <v>5205</v>
      </c>
      <c r="AE885">
        <v>0</v>
      </c>
      <c r="AF885" s="23">
        <f t="shared" si="242"/>
        <v>2</v>
      </c>
      <c r="AG885" s="23">
        <f t="shared" si="243"/>
        <v>1</v>
      </c>
      <c r="AN885" s="6" t="str">
        <f>_xlfn.IFNA(IF(IF($AH885=AN$5,VLOOKUP(AI885,buff!$K:$L,2,FALSE),"")=0,"",IF($AH885=AN$5,VLOOKUP(AI885,buff!$K:$L,2,FALSE),"")),"")</f>
        <v/>
      </c>
      <c r="AO885" s="6" t="str">
        <f>_xlfn.IFNA(IF(IF($AH885=AO$5,VLOOKUP(AJ885,buff!$K:$L,2,FALSE),"")=0,"",IF($AH885=AO$5,VLOOKUP(AJ885,buff!$K:$L,2,FALSE),"")),"")</f>
        <v/>
      </c>
      <c r="AP885" s="6" t="str">
        <f>_xlfn.IFNA(IF(IF($AH885=AP$5,VLOOKUP(AK885,buff!$K:$L,2,FALSE),"")=0,"",IF($AH885=AP$5,VLOOKUP(AK885,buff!$K:$L,2,FALSE),"")),"")</f>
        <v/>
      </c>
      <c r="AQ885" s="6" t="str">
        <f>_xlfn.IFNA(IF(IF($AH885=AQ$5,VLOOKUP(AL885,buff!$K:$L,2,FALSE),"")=0,"",IF($AH885=AQ$5,VLOOKUP(AL885,buff!$K:$L,2,FALSE),"")),"")</f>
        <v/>
      </c>
      <c r="AR885" s="6" t="str">
        <f>_xlfn.IFNA(IF(IF($AH885=AR$5,VLOOKUP(AM885,buff!$K:$L,2,FALSE),"")=0,"",IF($AH885=AR$5,VLOOKUP(AM885,buff!$K:$L,2,FALSE),"")),"")</f>
        <v/>
      </c>
      <c r="AS885" s="6" t="str">
        <f>_xlfn.IFNA(IF(IF($AH885=AS$5,VLOOKUP(AI885,buff!$K:$L,2,FALSE),"")=0,"",IF($AH885=AS$5,VLOOKUP(AI885,buff!$K:$L,2,FALSE),"")),"")</f>
        <v/>
      </c>
      <c r="AT885" s="6" t="str">
        <f>_xlfn.IFNA(IF(IF($AH885=AT$5,VLOOKUP(AJ885,buff!$K:$L,2,FALSE),"")=0,"",IF($AH885=AT$5,VLOOKUP(AJ885,buff!$K:$L,2,FALSE),"")),"")</f>
        <v/>
      </c>
      <c r="AU885" s="6" t="str">
        <f>_xlfn.IFNA(IF(IF($AH885=AU$5,VLOOKUP(AK885,buff!$K:$L,2,FALSE),"")=0,"",IF($AH885=AU$5,VLOOKUP(AK885,buff!$K:$L,2,FALSE),"")),"")</f>
        <v/>
      </c>
      <c r="AV885" s="6" t="str">
        <f>_xlfn.IFNA(IF(IF($AH885=AV$5,VLOOKUP(AL885,buff!$K:$L,2,FALSE),"")=0,"",IF($AH885=AV$5,VLOOKUP(AL885,buff!$K:$L,2,FALSE),"")),"")</f>
        <v/>
      </c>
      <c r="AW885" s="6" t="str">
        <f>_xlfn.IFNA(IF(IF($AH885=AW$5,VLOOKUP(AM885,buff!$K:$L,2,FALSE),"")=0,"",IF($AH885=AW$5,VLOOKUP(AM885,buff!$K:$L,2,FALSE),"")),"")</f>
        <v/>
      </c>
      <c r="AX885" s="6" t="e">
        <f>VLOOKUP(AI885,buff!K:P,6,FALSE)</f>
        <v>#N/A</v>
      </c>
      <c r="AY885" t="e">
        <f t="shared" si="244"/>
        <v>#N/A</v>
      </c>
      <c r="AZ885" t="e">
        <f t="shared" si="244"/>
        <v>#N/A</v>
      </c>
      <c r="BA885">
        <f t="shared" si="245"/>
        <v>2</v>
      </c>
      <c r="BB885">
        <f t="shared" si="246"/>
        <v>1</v>
      </c>
    </row>
    <row r="886" spans="1:54" x14ac:dyDescent="0.15">
      <c r="A886" t="str">
        <f t="shared" si="235"/>
        <v>炀烈主动技能2等级20</v>
      </c>
      <c r="B886" s="8">
        <v>880</v>
      </c>
      <c r="C886" s="8" t="str">
        <f>VLOOKUP(G886,角色!A:B,2,FALSE)</f>
        <v>炀烈</v>
      </c>
      <c r="D886" s="8" t="str">
        <f t="shared" si="241"/>
        <v>主动技能2</v>
      </c>
      <c r="E886" s="8">
        <f t="shared" si="236"/>
        <v>20</v>
      </c>
      <c r="F886" s="8">
        <f t="shared" si="237"/>
        <v>2</v>
      </c>
      <c r="G886" s="8">
        <f t="shared" si="238"/>
        <v>15</v>
      </c>
      <c r="H886" s="4" t="s">
        <v>455</v>
      </c>
      <c r="I886" s="26" t="str">
        <f t="shared" si="249"/>
        <v>对敌方1排单位造成125%攻击力（+6409）伤害</v>
      </c>
      <c r="J886" s="4" t="s">
        <v>305</v>
      </c>
      <c r="K886" s="1" t="s">
        <v>103</v>
      </c>
      <c r="L886" s="4" t="s">
        <v>114</v>
      </c>
      <c r="M886" s="4"/>
      <c r="N886" s="4">
        <v>100</v>
      </c>
      <c r="O886" s="4">
        <v>100</v>
      </c>
      <c r="T886" s="6" t="str">
        <f t="shared" si="239"/>
        <v/>
      </c>
      <c r="U886" s="6" t="str">
        <f t="shared" si="240"/>
        <v/>
      </c>
      <c r="Y886">
        <f t="shared" si="250"/>
        <v>50</v>
      </c>
      <c r="Z886">
        <v>125</v>
      </c>
      <c r="AA886" s="23">
        <v>25</v>
      </c>
      <c r="AB886" s="23">
        <f>INT(VLOOKUP(VLOOKUP($C886,角色技能升级比率表!$B:$C,2,FALSE),角色属性概况!E:F,2,FALSE)*VLOOKUP(E886,角色属性概况!I:M,3,FALSE)*AA886/100)</f>
        <v>6409</v>
      </c>
      <c r="AE886">
        <v>0</v>
      </c>
      <c r="AF886" s="23">
        <f t="shared" si="242"/>
        <v>2</v>
      </c>
      <c r="AG886" s="23">
        <f t="shared" si="243"/>
        <v>1</v>
      </c>
      <c r="AN886" s="6" t="str">
        <f>_xlfn.IFNA(IF(IF($AH886=AN$5,VLOOKUP(AI886,buff!$K:$L,2,FALSE),"")=0,"",IF($AH886=AN$5,VLOOKUP(AI886,buff!$K:$L,2,FALSE),"")),"")</f>
        <v/>
      </c>
      <c r="AO886" s="6" t="str">
        <f>_xlfn.IFNA(IF(IF($AH886=AO$5,VLOOKUP(AJ886,buff!$K:$L,2,FALSE),"")=0,"",IF($AH886=AO$5,VLOOKUP(AJ886,buff!$K:$L,2,FALSE),"")),"")</f>
        <v/>
      </c>
      <c r="AP886" s="6" t="str">
        <f>_xlfn.IFNA(IF(IF($AH886=AP$5,VLOOKUP(AK886,buff!$K:$L,2,FALSE),"")=0,"",IF($AH886=AP$5,VLOOKUP(AK886,buff!$K:$L,2,FALSE),"")),"")</f>
        <v/>
      </c>
      <c r="AQ886" s="6" t="str">
        <f>_xlfn.IFNA(IF(IF($AH886=AQ$5,VLOOKUP(AL886,buff!$K:$L,2,FALSE),"")=0,"",IF($AH886=AQ$5,VLOOKUP(AL886,buff!$K:$L,2,FALSE),"")),"")</f>
        <v/>
      </c>
      <c r="AR886" s="6" t="str">
        <f>_xlfn.IFNA(IF(IF($AH886=AR$5,VLOOKUP(AM886,buff!$K:$L,2,FALSE),"")=0,"",IF($AH886=AR$5,VLOOKUP(AM886,buff!$K:$L,2,FALSE),"")),"")</f>
        <v/>
      </c>
      <c r="AS886" s="6" t="str">
        <f>_xlfn.IFNA(IF(IF($AH886=AS$5,VLOOKUP(AI886,buff!$K:$L,2,FALSE),"")=0,"",IF($AH886=AS$5,VLOOKUP(AI886,buff!$K:$L,2,FALSE),"")),"")</f>
        <v/>
      </c>
      <c r="AT886" s="6" t="str">
        <f>_xlfn.IFNA(IF(IF($AH886=AT$5,VLOOKUP(AJ886,buff!$K:$L,2,FALSE),"")=0,"",IF($AH886=AT$5,VLOOKUP(AJ886,buff!$K:$L,2,FALSE),"")),"")</f>
        <v/>
      </c>
      <c r="AU886" s="6" t="str">
        <f>_xlfn.IFNA(IF(IF($AH886=AU$5,VLOOKUP(AK886,buff!$K:$L,2,FALSE),"")=0,"",IF($AH886=AU$5,VLOOKUP(AK886,buff!$K:$L,2,FALSE),"")),"")</f>
        <v/>
      </c>
      <c r="AV886" s="6" t="str">
        <f>_xlfn.IFNA(IF(IF($AH886=AV$5,VLOOKUP(AL886,buff!$K:$L,2,FALSE),"")=0,"",IF($AH886=AV$5,VLOOKUP(AL886,buff!$K:$L,2,FALSE),"")),"")</f>
        <v/>
      </c>
      <c r="AW886" s="6" t="str">
        <f>_xlfn.IFNA(IF(IF($AH886=AW$5,VLOOKUP(AM886,buff!$K:$L,2,FALSE),"")=0,"",IF($AH886=AW$5,VLOOKUP(AM886,buff!$K:$L,2,FALSE),"")),"")</f>
        <v/>
      </c>
      <c r="AX886" s="6" t="e">
        <f>VLOOKUP(AI886,buff!K:P,6,FALSE)</f>
        <v>#N/A</v>
      </c>
      <c r="AY886" t="e">
        <f t="shared" si="244"/>
        <v>#N/A</v>
      </c>
      <c r="AZ886" t="e">
        <f t="shared" si="244"/>
        <v>#N/A</v>
      </c>
      <c r="BA886">
        <f t="shared" si="245"/>
        <v>2</v>
      </c>
      <c r="BB886">
        <f t="shared" si="246"/>
        <v>1</v>
      </c>
    </row>
    <row r="887" spans="1:54" ht="16" x14ac:dyDescent="0.2">
      <c r="A887" t="str">
        <f t="shared" si="235"/>
        <v>炀烈主动技能3等级1</v>
      </c>
      <c r="B887" s="8">
        <v>881</v>
      </c>
      <c r="C887" s="8" t="str">
        <f>VLOOKUP(G887,角色!A:B,2,FALSE)</f>
        <v>炀烈</v>
      </c>
      <c r="D887" s="8" t="str">
        <f t="shared" si="241"/>
        <v>主动技能3</v>
      </c>
      <c r="E887" s="8">
        <f t="shared" si="236"/>
        <v>1</v>
      </c>
      <c r="F887" s="8">
        <f t="shared" si="237"/>
        <v>3</v>
      </c>
      <c r="G887" s="8">
        <f t="shared" si="238"/>
        <v>15</v>
      </c>
      <c r="H887" s="4" t="s">
        <v>477</v>
      </c>
      <c r="I887" s="26" t="str">
        <f>"对敌方1排单位造成125%攻击力（+"&amp;AB887&amp;"）伤害，附带减防"</f>
        <v>对敌方1排单位造成125%攻击力（+190）伤害，附带减防</v>
      </c>
      <c r="J887" s="4" t="s">
        <v>305</v>
      </c>
      <c r="K887" s="1" t="s">
        <v>103</v>
      </c>
      <c r="L887" s="4" t="s">
        <v>112</v>
      </c>
      <c r="M887" s="4"/>
      <c r="N887" s="4">
        <v>100</v>
      </c>
      <c r="O887" s="4">
        <v>100</v>
      </c>
      <c r="T887" s="6" t="str">
        <f t="shared" si="239"/>
        <v>65:100:2:0</v>
      </c>
      <c r="U887" s="6" t="str">
        <f t="shared" si="240"/>
        <v/>
      </c>
      <c r="Y887">
        <f t="shared" si="250"/>
        <v>100</v>
      </c>
      <c r="Z887">
        <v>125</v>
      </c>
      <c r="AA887" s="23">
        <v>50</v>
      </c>
      <c r="AB887" s="23">
        <f>INT(VLOOKUP(VLOOKUP($C887,角色技能升级比率表!$B:$C,2,FALSE),角色属性概况!E:F,2,FALSE)*VLOOKUP(E887,角色属性概况!I:M,3,FALSE)*AA887/100)</f>
        <v>190</v>
      </c>
      <c r="AE887">
        <v>0</v>
      </c>
      <c r="AF887" s="23">
        <f t="shared" si="242"/>
        <v>3</v>
      </c>
      <c r="AG887" s="23">
        <f t="shared" si="243"/>
        <v>2</v>
      </c>
      <c r="AH887" t="s">
        <v>118</v>
      </c>
      <c r="AI887" s="4" t="s">
        <v>1643</v>
      </c>
      <c r="AN887" s="6" t="str">
        <f>_xlfn.IFNA(IF(IF($AH887=AN$5,VLOOKUP(AI887,buff!$K:$L,2,FALSE),"")=0,"",IF($AH887=AN$5,VLOOKUP(AI887,buff!$K:$L,2,FALSE),"")),"")</f>
        <v>65:100:2:0</v>
      </c>
      <c r="AO887" s="6" t="str">
        <f>_xlfn.IFNA(IF(IF($AH887=AO$5,VLOOKUP(AJ887,buff!$K:$L,2,FALSE),"")=0,"",IF($AH887=AO$5,VLOOKUP(AJ887,buff!$K:$L,2,FALSE),"")),"")</f>
        <v/>
      </c>
      <c r="AP887" s="6" t="str">
        <f>_xlfn.IFNA(IF(IF($AH887=AP$5,VLOOKUP(AK887,buff!$K:$L,2,FALSE),"")=0,"",IF($AH887=AP$5,VLOOKUP(AK887,buff!$K:$L,2,FALSE),"")),"")</f>
        <v/>
      </c>
      <c r="AQ887" s="6" t="str">
        <f>_xlfn.IFNA(IF(IF($AH887=AQ$5,VLOOKUP(AL887,buff!$K:$L,2,FALSE),"")=0,"",IF($AH887=AQ$5,VLOOKUP(AL887,buff!$K:$L,2,FALSE),"")),"")</f>
        <v/>
      </c>
      <c r="AR887" s="6" t="str">
        <f>_xlfn.IFNA(IF(IF($AH887=AR$5,VLOOKUP(AM887,buff!$K:$L,2,FALSE),"")=0,"",IF($AH887=AR$5,VLOOKUP(AM887,buff!$K:$L,2,FALSE),"")),"")</f>
        <v/>
      </c>
      <c r="AS887" s="6" t="str">
        <f>_xlfn.IFNA(IF(IF($AH887=AS$5,VLOOKUP(AI887,buff!$K:$L,2,FALSE),"")=0,"",IF($AH887=AS$5,VLOOKUP(AI887,buff!$K:$L,2,FALSE),"")),"")</f>
        <v/>
      </c>
      <c r="AT887" s="6" t="str">
        <f>_xlfn.IFNA(IF(IF($AH887=AT$5,VLOOKUP(AJ887,buff!$K:$L,2,FALSE),"")=0,"",IF($AH887=AT$5,VLOOKUP(AJ887,buff!$K:$L,2,FALSE),"")),"")</f>
        <v/>
      </c>
      <c r="AU887" s="6" t="str">
        <f>_xlfn.IFNA(IF(IF($AH887=AU$5,VLOOKUP(AK887,buff!$K:$L,2,FALSE),"")=0,"",IF($AH887=AU$5,VLOOKUP(AK887,buff!$K:$L,2,FALSE),"")),"")</f>
        <v/>
      </c>
      <c r="AV887" s="6" t="str">
        <f>_xlfn.IFNA(IF(IF($AH887=AV$5,VLOOKUP(AL887,buff!$K:$L,2,FALSE),"")=0,"",IF($AH887=AV$5,VLOOKUP(AL887,buff!$K:$L,2,FALSE),"")),"")</f>
        <v/>
      </c>
      <c r="AW887" s="6" t="str">
        <f>_xlfn.IFNA(IF(IF($AH887=AW$5,VLOOKUP(AM887,buff!$K:$L,2,FALSE),"")=0,"",IF($AH887=AW$5,VLOOKUP(AM887,buff!$K:$L,2,FALSE),"")),"")</f>
        <v/>
      </c>
      <c r="AX887" s="6">
        <f>VLOOKUP(AI887,buff!K:P,6,FALSE)</f>
        <v>-50</v>
      </c>
      <c r="AY887">
        <f t="shared" si="244"/>
        <v>-50</v>
      </c>
      <c r="AZ887">
        <f t="shared" si="244"/>
        <v>-50</v>
      </c>
      <c r="BA887">
        <f t="shared" si="245"/>
        <v>3</v>
      </c>
      <c r="BB887">
        <f t="shared" si="246"/>
        <v>2</v>
      </c>
    </row>
    <row r="888" spans="1:54" ht="16" x14ac:dyDescent="0.2">
      <c r="A888" t="str">
        <f t="shared" si="235"/>
        <v>炀烈主动技能3等级2</v>
      </c>
      <c r="B888" s="8">
        <v>882</v>
      </c>
      <c r="C888" s="8" t="str">
        <f>VLOOKUP(G888,角色!A:B,2,FALSE)</f>
        <v>炀烈</v>
      </c>
      <c r="D888" s="8" t="str">
        <f t="shared" si="241"/>
        <v>主动技能3</v>
      </c>
      <c r="E888" s="8">
        <f t="shared" si="236"/>
        <v>2</v>
      </c>
      <c r="F888" s="8">
        <f t="shared" si="237"/>
        <v>3</v>
      </c>
      <c r="G888" s="8">
        <f t="shared" si="238"/>
        <v>15</v>
      </c>
      <c r="H888" s="4" t="s">
        <v>477</v>
      </c>
      <c r="I888" s="26" t="str">
        <f t="shared" ref="I888:I906" si="251">"对敌方1排单位造成125%攻击力（+"&amp;AB888&amp;"）伤害，附带减防"</f>
        <v>对敌方1排单位造成125%攻击力（+280）伤害，附带减防</v>
      </c>
      <c r="J888" s="4" t="s">
        <v>305</v>
      </c>
      <c r="K888" s="1" t="s">
        <v>103</v>
      </c>
      <c r="L888" s="4" t="s">
        <v>112</v>
      </c>
      <c r="M888" s="4"/>
      <c r="N888" s="4">
        <v>100</v>
      </c>
      <c r="O888" s="4">
        <v>100</v>
      </c>
      <c r="T888" s="6" t="str">
        <f t="shared" si="239"/>
        <v>65:100:2:0</v>
      </c>
      <c r="U888" s="6" t="str">
        <f t="shared" si="240"/>
        <v/>
      </c>
      <c r="Y888">
        <f t="shared" si="250"/>
        <v>100</v>
      </c>
      <c r="Z888">
        <v>125</v>
      </c>
      <c r="AA888" s="23">
        <v>50</v>
      </c>
      <c r="AB888" s="23">
        <f>INT(VLOOKUP(VLOOKUP($C888,角色技能升级比率表!$B:$C,2,FALSE),角色属性概况!E:F,2,FALSE)*VLOOKUP(E888,角色属性概况!I:M,3,FALSE)*AA888/100)</f>
        <v>280</v>
      </c>
      <c r="AE888">
        <v>0</v>
      </c>
      <c r="AF888" s="23">
        <f t="shared" si="242"/>
        <v>3</v>
      </c>
      <c r="AG888" s="23">
        <f t="shared" si="243"/>
        <v>2</v>
      </c>
      <c r="AH888" t="s">
        <v>118</v>
      </c>
      <c r="AI888" s="4" t="s">
        <v>1643</v>
      </c>
      <c r="AN888" s="6" t="str">
        <f>_xlfn.IFNA(IF(IF($AH888=AN$5,VLOOKUP(AI888,buff!$K:$L,2,FALSE),"")=0,"",IF($AH888=AN$5,VLOOKUP(AI888,buff!$K:$L,2,FALSE),"")),"")</f>
        <v>65:100:2:0</v>
      </c>
      <c r="AO888" s="6" t="str">
        <f>_xlfn.IFNA(IF(IF($AH888=AO$5,VLOOKUP(AJ888,buff!$K:$L,2,FALSE),"")=0,"",IF($AH888=AO$5,VLOOKUP(AJ888,buff!$K:$L,2,FALSE),"")),"")</f>
        <v/>
      </c>
      <c r="AP888" s="6" t="str">
        <f>_xlfn.IFNA(IF(IF($AH888=AP$5,VLOOKUP(AK888,buff!$K:$L,2,FALSE),"")=0,"",IF($AH888=AP$5,VLOOKUP(AK888,buff!$K:$L,2,FALSE),"")),"")</f>
        <v/>
      </c>
      <c r="AQ888" s="6" t="str">
        <f>_xlfn.IFNA(IF(IF($AH888=AQ$5,VLOOKUP(AL888,buff!$K:$L,2,FALSE),"")=0,"",IF($AH888=AQ$5,VLOOKUP(AL888,buff!$K:$L,2,FALSE),"")),"")</f>
        <v/>
      </c>
      <c r="AR888" s="6" t="str">
        <f>_xlfn.IFNA(IF(IF($AH888=AR$5,VLOOKUP(AM888,buff!$K:$L,2,FALSE),"")=0,"",IF($AH888=AR$5,VLOOKUP(AM888,buff!$K:$L,2,FALSE),"")),"")</f>
        <v/>
      </c>
      <c r="AS888" s="6" t="str">
        <f>_xlfn.IFNA(IF(IF($AH888=AS$5,VLOOKUP(AI888,buff!$K:$L,2,FALSE),"")=0,"",IF($AH888=AS$5,VLOOKUP(AI888,buff!$K:$L,2,FALSE),"")),"")</f>
        <v/>
      </c>
      <c r="AT888" s="6" t="str">
        <f>_xlfn.IFNA(IF(IF($AH888=AT$5,VLOOKUP(AJ888,buff!$K:$L,2,FALSE),"")=0,"",IF($AH888=AT$5,VLOOKUP(AJ888,buff!$K:$L,2,FALSE),"")),"")</f>
        <v/>
      </c>
      <c r="AU888" s="6" t="str">
        <f>_xlfn.IFNA(IF(IF($AH888=AU$5,VLOOKUP(AK888,buff!$K:$L,2,FALSE),"")=0,"",IF($AH888=AU$5,VLOOKUP(AK888,buff!$K:$L,2,FALSE),"")),"")</f>
        <v/>
      </c>
      <c r="AV888" s="6" t="str">
        <f>_xlfn.IFNA(IF(IF($AH888=AV$5,VLOOKUP(AL888,buff!$K:$L,2,FALSE),"")=0,"",IF($AH888=AV$5,VLOOKUP(AL888,buff!$K:$L,2,FALSE),"")),"")</f>
        <v/>
      </c>
      <c r="AW888" s="6" t="str">
        <f>_xlfn.IFNA(IF(IF($AH888=AW$5,VLOOKUP(AM888,buff!$K:$L,2,FALSE),"")=0,"",IF($AH888=AW$5,VLOOKUP(AM888,buff!$K:$L,2,FALSE),"")),"")</f>
        <v/>
      </c>
      <c r="AX888" s="6">
        <f>VLOOKUP(AI888,buff!K:P,6,FALSE)</f>
        <v>-50</v>
      </c>
      <c r="AY888">
        <f t="shared" si="244"/>
        <v>-50</v>
      </c>
      <c r="AZ888">
        <f t="shared" si="244"/>
        <v>-50</v>
      </c>
      <c r="BA888">
        <f t="shared" si="245"/>
        <v>3</v>
      </c>
      <c r="BB888">
        <f t="shared" si="246"/>
        <v>2</v>
      </c>
    </row>
    <row r="889" spans="1:54" ht="16" x14ac:dyDescent="0.2">
      <c r="A889" t="str">
        <f t="shared" si="235"/>
        <v>炀烈主动技能3等级3</v>
      </c>
      <c r="B889" s="8">
        <v>883</v>
      </c>
      <c r="C889" s="8" t="str">
        <f>VLOOKUP(G889,角色!A:B,2,FALSE)</f>
        <v>炀烈</v>
      </c>
      <c r="D889" s="8" t="str">
        <f t="shared" si="241"/>
        <v>主动技能3</v>
      </c>
      <c r="E889" s="8">
        <f t="shared" si="236"/>
        <v>3</v>
      </c>
      <c r="F889" s="8">
        <f t="shared" si="237"/>
        <v>3</v>
      </c>
      <c r="G889" s="8">
        <f t="shared" si="238"/>
        <v>15</v>
      </c>
      <c r="H889" s="4" t="s">
        <v>477</v>
      </c>
      <c r="I889" s="26" t="str">
        <f t="shared" si="251"/>
        <v>对敌方1排单位造成125%攻击力（+370）伤害，附带减防</v>
      </c>
      <c r="J889" s="4" t="s">
        <v>305</v>
      </c>
      <c r="K889" s="1" t="s">
        <v>103</v>
      </c>
      <c r="L889" s="4" t="s">
        <v>112</v>
      </c>
      <c r="M889" s="4"/>
      <c r="N889" s="4">
        <v>100</v>
      </c>
      <c r="O889" s="4">
        <v>100</v>
      </c>
      <c r="T889" s="6" t="str">
        <f t="shared" si="239"/>
        <v>65:100:2:0</v>
      </c>
      <c r="U889" s="6" t="str">
        <f t="shared" si="240"/>
        <v/>
      </c>
      <c r="Y889">
        <f t="shared" si="250"/>
        <v>100</v>
      </c>
      <c r="Z889">
        <v>125</v>
      </c>
      <c r="AA889" s="23">
        <v>50</v>
      </c>
      <c r="AB889" s="23">
        <f>INT(VLOOKUP(VLOOKUP($C889,角色技能升级比率表!$B:$C,2,FALSE),角色属性概况!E:F,2,FALSE)*VLOOKUP(E889,角色属性概况!I:M,3,FALSE)*AA889/100)</f>
        <v>370</v>
      </c>
      <c r="AE889">
        <v>0</v>
      </c>
      <c r="AF889" s="23">
        <f t="shared" si="242"/>
        <v>3</v>
      </c>
      <c r="AG889" s="23">
        <f t="shared" si="243"/>
        <v>2</v>
      </c>
      <c r="AH889" t="s">
        <v>118</v>
      </c>
      <c r="AI889" s="4" t="s">
        <v>1643</v>
      </c>
      <c r="AN889" s="6" t="str">
        <f>_xlfn.IFNA(IF(IF($AH889=AN$5,VLOOKUP(AI889,buff!$K:$L,2,FALSE),"")=0,"",IF($AH889=AN$5,VLOOKUP(AI889,buff!$K:$L,2,FALSE),"")),"")</f>
        <v>65:100:2:0</v>
      </c>
      <c r="AO889" s="6" t="str">
        <f>_xlfn.IFNA(IF(IF($AH889=AO$5,VLOOKUP(AJ889,buff!$K:$L,2,FALSE),"")=0,"",IF($AH889=AO$5,VLOOKUP(AJ889,buff!$K:$L,2,FALSE),"")),"")</f>
        <v/>
      </c>
      <c r="AP889" s="6" t="str">
        <f>_xlfn.IFNA(IF(IF($AH889=AP$5,VLOOKUP(AK889,buff!$K:$L,2,FALSE),"")=0,"",IF($AH889=AP$5,VLOOKUP(AK889,buff!$K:$L,2,FALSE),"")),"")</f>
        <v/>
      </c>
      <c r="AQ889" s="6" t="str">
        <f>_xlfn.IFNA(IF(IF($AH889=AQ$5,VLOOKUP(AL889,buff!$K:$L,2,FALSE),"")=0,"",IF($AH889=AQ$5,VLOOKUP(AL889,buff!$K:$L,2,FALSE),"")),"")</f>
        <v/>
      </c>
      <c r="AR889" s="6" t="str">
        <f>_xlfn.IFNA(IF(IF($AH889=AR$5,VLOOKUP(AM889,buff!$K:$L,2,FALSE),"")=0,"",IF($AH889=AR$5,VLOOKUP(AM889,buff!$K:$L,2,FALSE),"")),"")</f>
        <v/>
      </c>
      <c r="AS889" s="6" t="str">
        <f>_xlfn.IFNA(IF(IF($AH889=AS$5,VLOOKUP(AI889,buff!$K:$L,2,FALSE),"")=0,"",IF($AH889=AS$5,VLOOKUP(AI889,buff!$K:$L,2,FALSE),"")),"")</f>
        <v/>
      </c>
      <c r="AT889" s="6" t="str">
        <f>_xlfn.IFNA(IF(IF($AH889=AT$5,VLOOKUP(AJ889,buff!$K:$L,2,FALSE),"")=0,"",IF($AH889=AT$5,VLOOKUP(AJ889,buff!$K:$L,2,FALSE),"")),"")</f>
        <v/>
      </c>
      <c r="AU889" s="6" t="str">
        <f>_xlfn.IFNA(IF(IF($AH889=AU$5,VLOOKUP(AK889,buff!$K:$L,2,FALSE),"")=0,"",IF($AH889=AU$5,VLOOKUP(AK889,buff!$K:$L,2,FALSE),"")),"")</f>
        <v/>
      </c>
      <c r="AV889" s="6" t="str">
        <f>_xlfn.IFNA(IF(IF($AH889=AV$5,VLOOKUP(AL889,buff!$K:$L,2,FALSE),"")=0,"",IF($AH889=AV$5,VLOOKUP(AL889,buff!$K:$L,2,FALSE),"")),"")</f>
        <v/>
      </c>
      <c r="AW889" s="6" t="str">
        <f>_xlfn.IFNA(IF(IF($AH889=AW$5,VLOOKUP(AM889,buff!$K:$L,2,FALSE),"")=0,"",IF($AH889=AW$5,VLOOKUP(AM889,buff!$K:$L,2,FALSE),"")),"")</f>
        <v/>
      </c>
      <c r="AX889" s="6">
        <f>VLOOKUP(AI889,buff!K:P,6,FALSE)</f>
        <v>-50</v>
      </c>
      <c r="AY889">
        <f t="shared" si="244"/>
        <v>-50</v>
      </c>
      <c r="AZ889">
        <f t="shared" si="244"/>
        <v>-50</v>
      </c>
      <c r="BA889">
        <f t="shared" si="245"/>
        <v>3</v>
      </c>
      <c r="BB889">
        <f t="shared" si="246"/>
        <v>2</v>
      </c>
    </row>
    <row r="890" spans="1:54" ht="16" x14ac:dyDescent="0.2">
      <c r="A890" t="str">
        <f t="shared" si="235"/>
        <v>炀烈主动技能3等级4</v>
      </c>
      <c r="B890" s="8">
        <v>884</v>
      </c>
      <c r="C890" s="8" t="str">
        <f>VLOOKUP(G890,角色!A:B,2,FALSE)</f>
        <v>炀烈</v>
      </c>
      <c r="D890" s="8" t="str">
        <f t="shared" si="241"/>
        <v>主动技能3</v>
      </c>
      <c r="E890" s="8">
        <f t="shared" si="236"/>
        <v>4</v>
      </c>
      <c r="F890" s="8">
        <f t="shared" si="237"/>
        <v>3</v>
      </c>
      <c r="G890" s="8">
        <f t="shared" si="238"/>
        <v>15</v>
      </c>
      <c r="H890" s="4" t="s">
        <v>477</v>
      </c>
      <c r="I890" s="26" t="str">
        <f t="shared" si="251"/>
        <v>对敌方1排单位造成125%攻击力（+459）伤害，附带减防</v>
      </c>
      <c r="J890" s="4" t="s">
        <v>305</v>
      </c>
      <c r="K890" s="1" t="s">
        <v>103</v>
      </c>
      <c r="L890" s="4" t="s">
        <v>112</v>
      </c>
      <c r="M890" s="4"/>
      <c r="N890" s="4">
        <v>100</v>
      </c>
      <c r="O890" s="4">
        <v>100</v>
      </c>
      <c r="T890" s="6" t="str">
        <f t="shared" si="239"/>
        <v>65:100:2:0</v>
      </c>
      <c r="U890" s="6" t="str">
        <f t="shared" si="240"/>
        <v/>
      </c>
      <c r="Y890">
        <f t="shared" si="250"/>
        <v>100</v>
      </c>
      <c r="Z890">
        <v>125</v>
      </c>
      <c r="AA890" s="23">
        <v>50</v>
      </c>
      <c r="AB890" s="23">
        <f>INT(VLOOKUP(VLOOKUP($C890,角色技能升级比率表!$B:$C,2,FALSE),角色属性概况!E:F,2,FALSE)*VLOOKUP(E890,角色属性概况!I:M,3,FALSE)*AA890/100)</f>
        <v>459</v>
      </c>
      <c r="AE890">
        <v>0</v>
      </c>
      <c r="AF890" s="23">
        <f t="shared" si="242"/>
        <v>3</v>
      </c>
      <c r="AG890" s="23">
        <f t="shared" si="243"/>
        <v>2</v>
      </c>
      <c r="AH890" t="s">
        <v>118</v>
      </c>
      <c r="AI890" s="4" t="s">
        <v>1643</v>
      </c>
      <c r="AN890" s="6" t="str">
        <f>_xlfn.IFNA(IF(IF($AH890=AN$5,VLOOKUP(AI890,buff!$K:$L,2,FALSE),"")=0,"",IF($AH890=AN$5,VLOOKUP(AI890,buff!$K:$L,2,FALSE),"")),"")</f>
        <v>65:100:2:0</v>
      </c>
      <c r="AO890" s="6" t="str">
        <f>_xlfn.IFNA(IF(IF($AH890=AO$5,VLOOKUP(AJ890,buff!$K:$L,2,FALSE),"")=0,"",IF($AH890=AO$5,VLOOKUP(AJ890,buff!$K:$L,2,FALSE),"")),"")</f>
        <v/>
      </c>
      <c r="AP890" s="6" t="str">
        <f>_xlfn.IFNA(IF(IF($AH890=AP$5,VLOOKUP(AK890,buff!$K:$L,2,FALSE),"")=0,"",IF($AH890=AP$5,VLOOKUP(AK890,buff!$K:$L,2,FALSE),"")),"")</f>
        <v/>
      </c>
      <c r="AQ890" s="6" t="str">
        <f>_xlfn.IFNA(IF(IF($AH890=AQ$5,VLOOKUP(AL890,buff!$K:$L,2,FALSE),"")=0,"",IF($AH890=AQ$5,VLOOKUP(AL890,buff!$K:$L,2,FALSE),"")),"")</f>
        <v/>
      </c>
      <c r="AR890" s="6" t="str">
        <f>_xlfn.IFNA(IF(IF($AH890=AR$5,VLOOKUP(AM890,buff!$K:$L,2,FALSE),"")=0,"",IF($AH890=AR$5,VLOOKUP(AM890,buff!$K:$L,2,FALSE),"")),"")</f>
        <v/>
      </c>
      <c r="AS890" s="6" t="str">
        <f>_xlfn.IFNA(IF(IF($AH890=AS$5,VLOOKUP(AI890,buff!$K:$L,2,FALSE),"")=0,"",IF($AH890=AS$5,VLOOKUP(AI890,buff!$K:$L,2,FALSE),"")),"")</f>
        <v/>
      </c>
      <c r="AT890" s="6" t="str">
        <f>_xlfn.IFNA(IF(IF($AH890=AT$5,VLOOKUP(AJ890,buff!$K:$L,2,FALSE),"")=0,"",IF($AH890=AT$5,VLOOKUP(AJ890,buff!$K:$L,2,FALSE),"")),"")</f>
        <v/>
      </c>
      <c r="AU890" s="6" t="str">
        <f>_xlfn.IFNA(IF(IF($AH890=AU$5,VLOOKUP(AK890,buff!$K:$L,2,FALSE),"")=0,"",IF($AH890=AU$5,VLOOKUP(AK890,buff!$K:$L,2,FALSE),"")),"")</f>
        <v/>
      </c>
      <c r="AV890" s="6" t="str">
        <f>_xlfn.IFNA(IF(IF($AH890=AV$5,VLOOKUP(AL890,buff!$K:$L,2,FALSE),"")=0,"",IF($AH890=AV$5,VLOOKUP(AL890,buff!$K:$L,2,FALSE),"")),"")</f>
        <v/>
      </c>
      <c r="AW890" s="6" t="str">
        <f>_xlfn.IFNA(IF(IF($AH890=AW$5,VLOOKUP(AM890,buff!$K:$L,2,FALSE),"")=0,"",IF($AH890=AW$5,VLOOKUP(AM890,buff!$K:$L,2,FALSE),"")),"")</f>
        <v/>
      </c>
      <c r="AX890" s="6">
        <f>VLOOKUP(AI890,buff!K:P,6,FALSE)</f>
        <v>-50</v>
      </c>
      <c r="AY890">
        <f t="shared" si="244"/>
        <v>-50</v>
      </c>
      <c r="AZ890">
        <f t="shared" si="244"/>
        <v>-50</v>
      </c>
      <c r="BA890">
        <f t="shared" si="245"/>
        <v>3</v>
      </c>
      <c r="BB890">
        <f t="shared" si="246"/>
        <v>2</v>
      </c>
    </row>
    <row r="891" spans="1:54" ht="16" x14ac:dyDescent="0.2">
      <c r="A891" t="str">
        <f t="shared" si="235"/>
        <v>炀烈主动技能3等级5</v>
      </c>
      <c r="B891" s="8">
        <v>885</v>
      </c>
      <c r="C891" s="8" t="str">
        <f>VLOOKUP(G891,角色!A:B,2,FALSE)</f>
        <v>炀烈</v>
      </c>
      <c r="D891" s="8" t="str">
        <f t="shared" si="241"/>
        <v>主动技能3</v>
      </c>
      <c r="E891" s="8">
        <f t="shared" si="236"/>
        <v>5</v>
      </c>
      <c r="F891" s="8">
        <f t="shared" si="237"/>
        <v>3</v>
      </c>
      <c r="G891" s="8">
        <f t="shared" si="238"/>
        <v>15</v>
      </c>
      <c r="H891" s="4" t="s">
        <v>477</v>
      </c>
      <c r="I891" s="26" t="str">
        <f t="shared" si="251"/>
        <v>对敌方1排单位造成125%攻击力（+565）伤害，附带减防</v>
      </c>
      <c r="J891" s="4" t="s">
        <v>305</v>
      </c>
      <c r="K891" s="1" t="s">
        <v>103</v>
      </c>
      <c r="L891" s="4" t="s">
        <v>112</v>
      </c>
      <c r="M891" s="4"/>
      <c r="N891" s="4">
        <v>100</v>
      </c>
      <c r="O891" s="4">
        <v>100</v>
      </c>
      <c r="T891" s="6" t="str">
        <f t="shared" si="239"/>
        <v>65:100:2:0</v>
      </c>
      <c r="U891" s="6" t="str">
        <f t="shared" si="240"/>
        <v/>
      </c>
      <c r="Y891">
        <f t="shared" si="250"/>
        <v>100</v>
      </c>
      <c r="Z891">
        <v>125</v>
      </c>
      <c r="AA891" s="23">
        <v>50</v>
      </c>
      <c r="AB891" s="23">
        <f>INT(VLOOKUP(VLOOKUP($C891,角色技能升级比率表!$B:$C,2,FALSE),角色属性概况!E:F,2,FALSE)*VLOOKUP(E891,角色属性概况!I:M,3,FALSE)*AA891/100)</f>
        <v>565</v>
      </c>
      <c r="AE891">
        <v>0</v>
      </c>
      <c r="AF891" s="23">
        <f t="shared" si="242"/>
        <v>3</v>
      </c>
      <c r="AG891" s="23">
        <f t="shared" si="243"/>
        <v>2</v>
      </c>
      <c r="AH891" t="s">
        <v>118</v>
      </c>
      <c r="AI891" s="4" t="s">
        <v>1643</v>
      </c>
      <c r="AN891" s="6" t="str">
        <f>_xlfn.IFNA(IF(IF($AH891=AN$5,VLOOKUP(AI891,buff!$K:$L,2,FALSE),"")=0,"",IF($AH891=AN$5,VLOOKUP(AI891,buff!$K:$L,2,FALSE),"")),"")</f>
        <v>65:100:2:0</v>
      </c>
      <c r="AO891" s="6" t="str">
        <f>_xlfn.IFNA(IF(IF($AH891=AO$5,VLOOKUP(AJ891,buff!$K:$L,2,FALSE),"")=0,"",IF($AH891=AO$5,VLOOKUP(AJ891,buff!$K:$L,2,FALSE),"")),"")</f>
        <v/>
      </c>
      <c r="AP891" s="6" t="str">
        <f>_xlfn.IFNA(IF(IF($AH891=AP$5,VLOOKUP(AK891,buff!$K:$L,2,FALSE),"")=0,"",IF($AH891=AP$5,VLOOKUP(AK891,buff!$K:$L,2,FALSE),"")),"")</f>
        <v/>
      </c>
      <c r="AQ891" s="6" t="str">
        <f>_xlfn.IFNA(IF(IF($AH891=AQ$5,VLOOKUP(AL891,buff!$K:$L,2,FALSE),"")=0,"",IF($AH891=AQ$5,VLOOKUP(AL891,buff!$K:$L,2,FALSE),"")),"")</f>
        <v/>
      </c>
      <c r="AR891" s="6" t="str">
        <f>_xlfn.IFNA(IF(IF($AH891=AR$5,VLOOKUP(AM891,buff!$K:$L,2,FALSE),"")=0,"",IF($AH891=AR$5,VLOOKUP(AM891,buff!$K:$L,2,FALSE),"")),"")</f>
        <v/>
      </c>
      <c r="AS891" s="6" t="str">
        <f>_xlfn.IFNA(IF(IF($AH891=AS$5,VLOOKUP(AI891,buff!$K:$L,2,FALSE),"")=0,"",IF($AH891=AS$5,VLOOKUP(AI891,buff!$K:$L,2,FALSE),"")),"")</f>
        <v/>
      </c>
      <c r="AT891" s="6" t="str">
        <f>_xlfn.IFNA(IF(IF($AH891=AT$5,VLOOKUP(AJ891,buff!$K:$L,2,FALSE),"")=0,"",IF($AH891=AT$5,VLOOKUP(AJ891,buff!$K:$L,2,FALSE),"")),"")</f>
        <v/>
      </c>
      <c r="AU891" s="6" t="str">
        <f>_xlfn.IFNA(IF(IF($AH891=AU$5,VLOOKUP(AK891,buff!$K:$L,2,FALSE),"")=0,"",IF($AH891=AU$5,VLOOKUP(AK891,buff!$K:$L,2,FALSE),"")),"")</f>
        <v/>
      </c>
      <c r="AV891" s="6" t="str">
        <f>_xlfn.IFNA(IF(IF($AH891=AV$5,VLOOKUP(AL891,buff!$K:$L,2,FALSE),"")=0,"",IF($AH891=AV$5,VLOOKUP(AL891,buff!$K:$L,2,FALSE),"")),"")</f>
        <v/>
      </c>
      <c r="AW891" s="6" t="str">
        <f>_xlfn.IFNA(IF(IF($AH891=AW$5,VLOOKUP(AM891,buff!$K:$L,2,FALSE),"")=0,"",IF($AH891=AW$5,VLOOKUP(AM891,buff!$K:$L,2,FALSE),"")),"")</f>
        <v/>
      </c>
      <c r="AX891" s="6">
        <f>VLOOKUP(AI891,buff!K:P,6,FALSE)</f>
        <v>-50</v>
      </c>
      <c r="AY891">
        <f t="shared" si="244"/>
        <v>-50</v>
      </c>
      <c r="AZ891">
        <f t="shared" si="244"/>
        <v>-50</v>
      </c>
      <c r="BA891">
        <f t="shared" si="245"/>
        <v>3</v>
      </c>
      <c r="BB891">
        <f t="shared" si="246"/>
        <v>2</v>
      </c>
    </row>
    <row r="892" spans="1:54" ht="16" x14ac:dyDescent="0.2">
      <c r="A892" t="str">
        <f t="shared" si="235"/>
        <v>炀烈主动技能3等级6</v>
      </c>
      <c r="B892" s="8">
        <v>886</v>
      </c>
      <c r="C892" s="8" t="str">
        <f>VLOOKUP(G892,角色!A:B,2,FALSE)</f>
        <v>炀烈</v>
      </c>
      <c r="D892" s="8" t="str">
        <f t="shared" si="241"/>
        <v>主动技能3</v>
      </c>
      <c r="E892" s="8">
        <f t="shared" si="236"/>
        <v>6</v>
      </c>
      <c r="F892" s="8">
        <f t="shared" si="237"/>
        <v>3</v>
      </c>
      <c r="G892" s="8">
        <f t="shared" si="238"/>
        <v>15</v>
      </c>
      <c r="H892" s="4" t="s">
        <v>477</v>
      </c>
      <c r="I892" s="26" t="str">
        <f t="shared" si="251"/>
        <v>对敌方1排单位造成125%攻击力（+696）伤害，附带减防</v>
      </c>
      <c r="J892" s="4" t="s">
        <v>305</v>
      </c>
      <c r="K892" s="1" t="s">
        <v>103</v>
      </c>
      <c r="L892" s="4" t="s">
        <v>112</v>
      </c>
      <c r="M892" s="4"/>
      <c r="N892" s="4">
        <v>100</v>
      </c>
      <c r="O892" s="4">
        <v>100</v>
      </c>
      <c r="T892" s="6" t="str">
        <f t="shared" si="239"/>
        <v>65:100:2:0</v>
      </c>
      <c r="U892" s="6" t="str">
        <f t="shared" si="240"/>
        <v/>
      </c>
      <c r="Y892">
        <f t="shared" si="250"/>
        <v>100</v>
      </c>
      <c r="Z892">
        <v>125</v>
      </c>
      <c r="AA892" s="23">
        <v>50</v>
      </c>
      <c r="AB892" s="23">
        <f>INT(VLOOKUP(VLOOKUP($C892,角色技能升级比率表!$B:$C,2,FALSE),角色属性概况!E:F,2,FALSE)*VLOOKUP(E892,角色属性概况!I:M,3,FALSE)*AA892/100)</f>
        <v>696</v>
      </c>
      <c r="AE892">
        <v>0</v>
      </c>
      <c r="AF892" s="23">
        <f t="shared" si="242"/>
        <v>3</v>
      </c>
      <c r="AG892" s="23">
        <f t="shared" si="243"/>
        <v>2</v>
      </c>
      <c r="AH892" t="s">
        <v>118</v>
      </c>
      <c r="AI892" s="4" t="s">
        <v>1643</v>
      </c>
      <c r="AN892" s="6" t="str">
        <f>_xlfn.IFNA(IF(IF($AH892=AN$5,VLOOKUP(AI892,buff!$K:$L,2,FALSE),"")=0,"",IF($AH892=AN$5,VLOOKUP(AI892,buff!$K:$L,2,FALSE),"")),"")</f>
        <v>65:100:2:0</v>
      </c>
      <c r="AO892" s="6" t="str">
        <f>_xlfn.IFNA(IF(IF($AH892=AO$5,VLOOKUP(AJ892,buff!$K:$L,2,FALSE),"")=0,"",IF($AH892=AO$5,VLOOKUP(AJ892,buff!$K:$L,2,FALSE),"")),"")</f>
        <v/>
      </c>
      <c r="AP892" s="6" t="str">
        <f>_xlfn.IFNA(IF(IF($AH892=AP$5,VLOOKUP(AK892,buff!$K:$L,2,FALSE),"")=0,"",IF($AH892=AP$5,VLOOKUP(AK892,buff!$K:$L,2,FALSE),"")),"")</f>
        <v/>
      </c>
      <c r="AQ892" s="6" t="str">
        <f>_xlfn.IFNA(IF(IF($AH892=AQ$5,VLOOKUP(AL892,buff!$K:$L,2,FALSE),"")=0,"",IF($AH892=AQ$5,VLOOKUP(AL892,buff!$K:$L,2,FALSE),"")),"")</f>
        <v/>
      </c>
      <c r="AR892" s="6" t="str">
        <f>_xlfn.IFNA(IF(IF($AH892=AR$5,VLOOKUP(AM892,buff!$K:$L,2,FALSE),"")=0,"",IF($AH892=AR$5,VLOOKUP(AM892,buff!$K:$L,2,FALSE),"")),"")</f>
        <v/>
      </c>
      <c r="AS892" s="6" t="str">
        <f>_xlfn.IFNA(IF(IF($AH892=AS$5,VLOOKUP(AI892,buff!$K:$L,2,FALSE),"")=0,"",IF($AH892=AS$5,VLOOKUP(AI892,buff!$K:$L,2,FALSE),"")),"")</f>
        <v/>
      </c>
      <c r="AT892" s="6" t="str">
        <f>_xlfn.IFNA(IF(IF($AH892=AT$5,VLOOKUP(AJ892,buff!$K:$L,2,FALSE),"")=0,"",IF($AH892=AT$5,VLOOKUP(AJ892,buff!$K:$L,2,FALSE),"")),"")</f>
        <v/>
      </c>
      <c r="AU892" s="6" t="str">
        <f>_xlfn.IFNA(IF(IF($AH892=AU$5,VLOOKUP(AK892,buff!$K:$L,2,FALSE),"")=0,"",IF($AH892=AU$5,VLOOKUP(AK892,buff!$K:$L,2,FALSE),"")),"")</f>
        <v/>
      </c>
      <c r="AV892" s="6" t="str">
        <f>_xlfn.IFNA(IF(IF($AH892=AV$5,VLOOKUP(AL892,buff!$K:$L,2,FALSE),"")=0,"",IF($AH892=AV$5,VLOOKUP(AL892,buff!$K:$L,2,FALSE),"")),"")</f>
        <v/>
      </c>
      <c r="AW892" s="6" t="str">
        <f>_xlfn.IFNA(IF(IF($AH892=AW$5,VLOOKUP(AM892,buff!$K:$L,2,FALSE),"")=0,"",IF($AH892=AW$5,VLOOKUP(AM892,buff!$K:$L,2,FALSE),"")),"")</f>
        <v/>
      </c>
      <c r="AX892" s="6">
        <f>VLOOKUP(AI892,buff!K:P,6,FALSE)</f>
        <v>-50</v>
      </c>
      <c r="AY892">
        <f t="shared" si="244"/>
        <v>-50</v>
      </c>
      <c r="AZ892">
        <f t="shared" si="244"/>
        <v>-50</v>
      </c>
      <c r="BA892">
        <f t="shared" si="245"/>
        <v>3</v>
      </c>
      <c r="BB892">
        <f t="shared" si="246"/>
        <v>2</v>
      </c>
    </row>
    <row r="893" spans="1:54" ht="16" x14ac:dyDescent="0.2">
      <c r="A893" t="str">
        <f t="shared" si="235"/>
        <v>炀烈主动技能3等级7</v>
      </c>
      <c r="B893" s="8">
        <v>887</v>
      </c>
      <c r="C893" s="8" t="str">
        <f>VLOOKUP(G893,角色!A:B,2,FALSE)</f>
        <v>炀烈</v>
      </c>
      <c r="D893" s="8" t="str">
        <f t="shared" si="241"/>
        <v>主动技能3</v>
      </c>
      <c r="E893" s="8">
        <f t="shared" si="236"/>
        <v>7</v>
      </c>
      <c r="F893" s="8">
        <f t="shared" si="237"/>
        <v>3</v>
      </c>
      <c r="G893" s="8">
        <f t="shared" si="238"/>
        <v>15</v>
      </c>
      <c r="H893" s="4" t="s">
        <v>477</v>
      </c>
      <c r="I893" s="26" t="str">
        <f t="shared" si="251"/>
        <v>对敌方1排单位造成125%攻击力（+857）伤害，附带减防</v>
      </c>
      <c r="J893" s="4" t="s">
        <v>305</v>
      </c>
      <c r="K893" s="1" t="s">
        <v>103</v>
      </c>
      <c r="L893" s="4" t="s">
        <v>112</v>
      </c>
      <c r="M893" s="4"/>
      <c r="N893" s="4">
        <v>100</v>
      </c>
      <c r="O893" s="4">
        <v>100</v>
      </c>
      <c r="T893" s="6" t="str">
        <f t="shared" si="239"/>
        <v>65:100:2:0</v>
      </c>
      <c r="U893" s="6" t="str">
        <f t="shared" si="240"/>
        <v/>
      </c>
      <c r="Y893">
        <f t="shared" si="250"/>
        <v>100</v>
      </c>
      <c r="Z893">
        <v>125</v>
      </c>
      <c r="AA893" s="23">
        <v>50</v>
      </c>
      <c r="AB893" s="23">
        <f>INT(VLOOKUP(VLOOKUP($C893,角色技能升级比率表!$B:$C,2,FALSE),角色属性概况!E:F,2,FALSE)*VLOOKUP(E893,角色属性概况!I:M,3,FALSE)*AA893/100)</f>
        <v>857</v>
      </c>
      <c r="AE893">
        <v>0</v>
      </c>
      <c r="AF893" s="23">
        <f t="shared" si="242"/>
        <v>3</v>
      </c>
      <c r="AG893" s="23">
        <f t="shared" si="243"/>
        <v>2</v>
      </c>
      <c r="AH893" t="s">
        <v>118</v>
      </c>
      <c r="AI893" s="4" t="s">
        <v>1643</v>
      </c>
      <c r="AN893" s="6" t="str">
        <f>_xlfn.IFNA(IF(IF($AH893=AN$5,VLOOKUP(AI893,buff!$K:$L,2,FALSE),"")=0,"",IF($AH893=AN$5,VLOOKUP(AI893,buff!$K:$L,2,FALSE),"")),"")</f>
        <v>65:100:2:0</v>
      </c>
      <c r="AO893" s="6" t="str">
        <f>_xlfn.IFNA(IF(IF($AH893=AO$5,VLOOKUP(AJ893,buff!$K:$L,2,FALSE),"")=0,"",IF($AH893=AO$5,VLOOKUP(AJ893,buff!$K:$L,2,FALSE),"")),"")</f>
        <v/>
      </c>
      <c r="AP893" s="6" t="str">
        <f>_xlfn.IFNA(IF(IF($AH893=AP$5,VLOOKUP(AK893,buff!$K:$L,2,FALSE),"")=0,"",IF($AH893=AP$5,VLOOKUP(AK893,buff!$K:$L,2,FALSE),"")),"")</f>
        <v/>
      </c>
      <c r="AQ893" s="6" t="str">
        <f>_xlfn.IFNA(IF(IF($AH893=AQ$5,VLOOKUP(AL893,buff!$K:$L,2,FALSE),"")=0,"",IF($AH893=AQ$5,VLOOKUP(AL893,buff!$K:$L,2,FALSE),"")),"")</f>
        <v/>
      </c>
      <c r="AR893" s="6" t="str">
        <f>_xlfn.IFNA(IF(IF($AH893=AR$5,VLOOKUP(AM893,buff!$K:$L,2,FALSE),"")=0,"",IF($AH893=AR$5,VLOOKUP(AM893,buff!$K:$L,2,FALSE),"")),"")</f>
        <v/>
      </c>
      <c r="AS893" s="6" t="str">
        <f>_xlfn.IFNA(IF(IF($AH893=AS$5,VLOOKUP(AI893,buff!$K:$L,2,FALSE),"")=0,"",IF($AH893=AS$5,VLOOKUP(AI893,buff!$K:$L,2,FALSE),"")),"")</f>
        <v/>
      </c>
      <c r="AT893" s="6" t="str">
        <f>_xlfn.IFNA(IF(IF($AH893=AT$5,VLOOKUP(AJ893,buff!$K:$L,2,FALSE),"")=0,"",IF($AH893=AT$5,VLOOKUP(AJ893,buff!$K:$L,2,FALSE),"")),"")</f>
        <v/>
      </c>
      <c r="AU893" s="6" t="str">
        <f>_xlfn.IFNA(IF(IF($AH893=AU$5,VLOOKUP(AK893,buff!$K:$L,2,FALSE),"")=0,"",IF($AH893=AU$5,VLOOKUP(AK893,buff!$K:$L,2,FALSE),"")),"")</f>
        <v/>
      </c>
      <c r="AV893" s="6" t="str">
        <f>_xlfn.IFNA(IF(IF($AH893=AV$5,VLOOKUP(AL893,buff!$K:$L,2,FALSE),"")=0,"",IF($AH893=AV$5,VLOOKUP(AL893,buff!$K:$L,2,FALSE),"")),"")</f>
        <v/>
      </c>
      <c r="AW893" s="6" t="str">
        <f>_xlfn.IFNA(IF(IF($AH893=AW$5,VLOOKUP(AM893,buff!$K:$L,2,FALSE),"")=0,"",IF($AH893=AW$5,VLOOKUP(AM893,buff!$K:$L,2,FALSE),"")),"")</f>
        <v/>
      </c>
      <c r="AX893" s="6">
        <f>VLOOKUP(AI893,buff!K:P,6,FALSE)</f>
        <v>-50</v>
      </c>
      <c r="AY893">
        <f t="shared" si="244"/>
        <v>-50</v>
      </c>
      <c r="AZ893">
        <f t="shared" si="244"/>
        <v>-50</v>
      </c>
      <c r="BA893">
        <f t="shared" si="245"/>
        <v>3</v>
      </c>
      <c r="BB893">
        <f t="shared" si="246"/>
        <v>2</v>
      </c>
    </row>
    <row r="894" spans="1:54" ht="16" x14ac:dyDescent="0.2">
      <c r="A894" t="str">
        <f t="shared" si="235"/>
        <v>炀烈主动技能3等级8</v>
      </c>
      <c r="B894" s="8">
        <v>888</v>
      </c>
      <c r="C894" s="8" t="str">
        <f>VLOOKUP(G894,角色!A:B,2,FALSE)</f>
        <v>炀烈</v>
      </c>
      <c r="D894" s="8" t="str">
        <f t="shared" si="241"/>
        <v>主动技能3</v>
      </c>
      <c r="E894" s="8">
        <f t="shared" si="236"/>
        <v>8</v>
      </c>
      <c r="F894" s="8">
        <f t="shared" si="237"/>
        <v>3</v>
      </c>
      <c r="G894" s="8">
        <f t="shared" si="238"/>
        <v>15</v>
      </c>
      <c r="H894" s="4" t="s">
        <v>477</v>
      </c>
      <c r="I894" s="26" t="str">
        <f t="shared" si="251"/>
        <v>对敌方1排单位造成125%攻击力（+1056）伤害，附带减防</v>
      </c>
      <c r="J894" s="4" t="s">
        <v>305</v>
      </c>
      <c r="K894" s="1" t="s">
        <v>103</v>
      </c>
      <c r="L894" s="4" t="s">
        <v>112</v>
      </c>
      <c r="M894" s="4"/>
      <c r="N894" s="4">
        <v>100</v>
      </c>
      <c r="O894" s="4">
        <v>100</v>
      </c>
      <c r="T894" s="6" t="str">
        <f t="shared" si="239"/>
        <v>65:100:2:0</v>
      </c>
      <c r="U894" s="6" t="str">
        <f t="shared" si="240"/>
        <v/>
      </c>
      <c r="Y894">
        <f t="shared" si="250"/>
        <v>100</v>
      </c>
      <c r="Z894">
        <v>125</v>
      </c>
      <c r="AA894" s="23">
        <v>50</v>
      </c>
      <c r="AB894" s="23">
        <f>INT(VLOOKUP(VLOOKUP($C894,角色技能升级比率表!$B:$C,2,FALSE),角色属性概况!E:F,2,FALSE)*VLOOKUP(E894,角色属性概况!I:M,3,FALSE)*AA894/100)</f>
        <v>1056</v>
      </c>
      <c r="AE894">
        <v>0</v>
      </c>
      <c r="AF894" s="23">
        <f t="shared" si="242"/>
        <v>3</v>
      </c>
      <c r="AG894" s="23">
        <f t="shared" si="243"/>
        <v>2</v>
      </c>
      <c r="AH894" t="s">
        <v>118</v>
      </c>
      <c r="AI894" s="4" t="s">
        <v>1643</v>
      </c>
      <c r="AN894" s="6" t="str">
        <f>_xlfn.IFNA(IF(IF($AH894=AN$5,VLOOKUP(AI894,buff!$K:$L,2,FALSE),"")=0,"",IF($AH894=AN$5,VLOOKUP(AI894,buff!$K:$L,2,FALSE),"")),"")</f>
        <v>65:100:2:0</v>
      </c>
      <c r="AO894" s="6" t="str">
        <f>_xlfn.IFNA(IF(IF($AH894=AO$5,VLOOKUP(AJ894,buff!$K:$L,2,FALSE),"")=0,"",IF($AH894=AO$5,VLOOKUP(AJ894,buff!$K:$L,2,FALSE),"")),"")</f>
        <v/>
      </c>
      <c r="AP894" s="6" t="str">
        <f>_xlfn.IFNA(IF(IF($AH894=AP$5,VLOOKUP(AK894,buff!$K:$L,2,FALSE),"")=0,"",IF($AH894=AP$5,VLOOKUP(AK894,buff!$K:$L,2,FALSE),"")),"")</f>
        <v/>
      </c>
      <c r="AQ894" s="6" t="str">
        <f>_xlfn.IFNA(IF(IF($AH894=AQ$5,VLOOKUP(AL894,buff!$K:$L,2,FALSE),"")=0,"",IF($AH894=AQ$5,VLOOKUP(AL894,buff!$K:$L,2,FALSE),"")),"")</f>
        <v/>
      </c>
      <c r="AR894" s="6" t="str">
        <f>_xlfn.IFNA(IF(IF($AH894=AR$5,VLOOKUP(AM894,buff!$K:$L,2,FALSE),"")=0,"",IF($AH894=AR$5,VLOOKUP(AM894,buff!$K:$L,2,FALSE),"")),"")</f>
        <v/>
      </c>
      <c r="AS894" s="6" t="str">
        <f>_xlfn.IFNA(IF(IF($AH894=AS$5,VLOOKUP(AI894,buff!$K:$L,2,FALSE),"")=0,"",IF($AH894=AS$5,VLOOKUP(AI894,buff!$K:$L,2,FALSE),"")),"")</f>
        <v/>
      </c>
      <c r="AT894" s="6" t="str">
        <f>_xlfn.IFNA(IF(IF($AH894=AT$5,VLOOKUP(AJ894,buff!$K:$L,2,FALSE),"")=0,"",IF($AH894=AT$5,VLOOKUP(AJ894,buff!$K:$L,2,FALSE),"")),"")</f>
        <v/>
      </c>
      <c r="AU894" s="6" t="str">
        <f>_xlfn.IFNA(IF(IF($AH894=AU$5,VLOOKUP(AK894,buff!$K:$L,2,FALSE),"")=0,"",IF($AH894=AU$5,VLOOKUP(AK894,buff!$K:$L,2,FALSE),"")),"")</f>
        <v/>
      </c>
      <c r="AV894" s="6" t="str">
        <f>_xlfn.IFNA(IF(IF($AH894=AV$5,VLOOKUP(AL894,buff!$K:$L,2,FALSE),"")=0,"",IF($AH894=AV$5,VLOOKUP(AL894,buff!$K:$L,2,FALSE),"")),"")</f>
        <v/>
      </c>
      <c r="AW894" s="6" t="str">
        <f>_xlfn.IFNA(IF(IF($AH894=AW$5,VLOOKUP(AM894,buff!$K:$L,2,FALSE),"")=0,"",IF($AH894=AW$5,VLOOKUP(AM894,buff!$K:$L,2,FALSE),"")),"")</f>
        <v/>
      </c>
      <c r="AX894" s="6">
        <f>VLOOKUP(AI894,buff!K:P,6,FALSE)</f>
        <v>-50</v>
      </c>
      <c r="AY894">
        <f t="shared" si="244"/>
        <v>-50</v>
      </c>
      <c r="AZ894">
        <f t="shared" si="244"/>
        <v>-50</v>
      </c>
      <c r="BA894">
        <f t="shared" si="245"/>
        <v>3</v>
      </c>
      <c r="BB894">
        <f t="shared" si="246"/>
        <v>2</v>
      </c>
    </row>
    <row r="895" spans="1:54" ht="16" x14ac:dyDescent="0.2">
      <c r="A895" t="str">
        <f t="shared" si="235"/>
        <v>炀烈主动技能3等级9</v>
      </c>
      <c r="B895" s="8">
        <v>889</v>
      </c>
      <c r="C895" s="8" t="str">
        <f>VLOOKUP(G895,角色!A:B,2,FALSE)</f>
        <v>炀烈</v>
      </c>
      <c r="D895" s="8" t="str">
        <f t="shared" si="241"/>
        <v>主动技能3</v>
      </c>
      <c r="E895" s="8">
        <f t="shared" si="236"/>
        <v>9</v>
      </c>
      <c r="F895" s="8">
        <f t="shared" si="237"/>
        <v>3</v>
      </c>
      <c r="G895" s="8">
        <f t="shared" si="238"/>
        <v>15</v>
      </c>
      <c r="H895" s="4" t="s">
        <v>477</v>
      </c>
      <c r="I895" s="26" t="str">
        <f t="shared" si="251"/>
        <v>对敌方1排单位造成125%攻击力（+1300）伤害，附带减防</v>
      </c>
      <c r="J895" s="4" t="s">
        <v>305</v>
      </c>
      <c r="K895" s="1" t="s">
        <v>103</v>
      </c>
      <c r="L895" s="4" t="s">
        <v>112</v>
      </c>
      <c r="M895" s="4"/>
      <c r="N895" s="4">
        <v>100</v>
      </c>
      <c r="O895" s="4">
        <v>100</v>
      </c>
      <c r="T895" s="6" t="str">
        <f t="shared" si="239"/>
        <v>65:100:2:0</v>
      </c>
      <c r="U895" s="6" t="str">
        <f t="shared" si="240"/>
        <v/>
      </c>
      <c r="Y895">
        <f t="shared" si="250"/>
        <v>100</v>
      </c>
      <c r="Z895">
        <v>125</v>
      </c>
      <c r="AA895" s="23">
        <v>50</v>
      </c>
      <c r="AB895" s="23">
        <f>INT(VLOOKUP(VLOOKUP($C895,角色技能升级比率表!$B:$C,2,FALSE),角色属性概况!E:F,2,FALSE)*VLOOKUP(E895,角色属性概况!I:M,3,FALSE)*AA895/100)</f>
        <v>1300</v>
      </c>
      <c r="AE895">
        <v>0</v>
      </c>
      <c r="AF895" s="23">
        <f t="shared" si="242"/>
        <v>3</v>
      </c>
      <c r="AG895" s="23">
        <f t="shared" si="243"/>
        <v>2</v>
      </c>
      <c r="AH895" t="s">
        <v>118</v>
      </c>
      <c r="AI895" s="4" t="s">
        <v>1643</v>
      </c>
      <c r="AN895" s="6" t="str">
        <f>_xlfn.IFNA(IF(IF($AH895=AN$5,VLOOKUP(AI895,buff!$K:$L,2,FALSE),"")=0,"",IF($AH895=AN$5,VLOOKUP(AI895,buff!$K:$L,2,FALSE),"")),"")</f>
        <v>65:100:2:0</v>
      </c>
      <c r="AO895" s="6" t="str">
        <f>_xlfn.IFNA(IF(IF($AH895=AO$5,VLOOKUP(AJ895,buff!$K:$L,2,FALSE),"")=0,"",IF($AH895=AO$5,VLOOKUP(AJ895,buff!$K:$L,2,FALSE),"")),"")</f>
        <v/>
      </c>
      <c r="AP895" s="6" t="str">
        <f>_xlfn.IFNA(IF(IF($AH895=AP$5,VLOOKUP(AK895,buff!$K:$L,2,FALSE),"")=0,"",IF($AH895=AP$5,VLOOKUP(AK895,buff!$K:$L,2,FALSE),"")),"")</f>
        <v/>
      </c>
      <c r="AQ895" s="6" t="str">
        <f>_xlfn.IFNA(IF(IF($AH895=AQ$5,VLOOKUP(AL895,buff!$K:$L,2,FALSE),"")=0,"",IF($AH895=AQ$5,VLOOKUP(AL895,buff!$K:$L,2,FALSE),"")),"")</f>
        <v/>
      </c>
      <c r="AR895" s="6" t="str">
        <f>_xlfn.IFNA(IF(IF($AH895=AR$5,VLOOKUP(AM895,buff!$K:$L,2,FALSE),"")=0,"",IF($AH895=AR$5,VLOOKUP(AM895,buff!$K:$L,2,FALSE),"")),"")</f>
        <v/>
      </c>
      <c r="AS895" s="6" t="str">
        <f>_xlfn.IFNA(IF(IF($AH895=AS$5,VLOOKUP(AI895,buff!$K:$L,2,FALSE),"")=0,"",IF($AH895=AS$5,VLOOKUP(AI895,buff!$K:$L,2,FALSE),"")),"")</f>
        <v/>
      </c>
      <c r="AT895" s="6" t="str">
        <f>_xlfn.IFNA(IF(IF($AH895=AT$5,VLOOKUP(AJ895,buff!$K:$L,2,FALSE),"")=0,"",IF($AH895=AT$5,VLOOKUP(AJ895,buff!$K:$L,2,FALSE),"")),"")</f>
        <v/>
      </c>
      <c r="AU895" s="6" t="str">
        <f>_xlfn.IFNA(IF(IF($AH895=AU$5,VLOOKUP(AK895,buff!$K:$L,2,FALSE),"")=0,"",IF($AH895=AU$5,VLOOKUP(AK895,buff!$K:$L,2,FALSE),"")),"")</f>
        <v/>
      </c>
      <c r="AV895" s="6" t="str">
        <f>_xlfn.IFNA(IF(IF($AH895=AV$5,VLOOKUP(AL895,buff!$K:$L,2,FALSE),"")=0,"",IF($AH895=AV$5,VLOOKUP(AL895,buff!$K:$L,2,FALSE),"")),"")</f>
        <v/>
      </c>
      <c r="AW895" s="6" t="str">
        <f>_xlfn.IFNA(IF(IF($AH895=AW$5,VLOOKUP(AM895,buff!$K:$L,2,FALSE),"")=0,"",IF($AH895=AW$5,VLOOKUP(AM895,buff!$K:$L,2,FALSE),"")),"")</f>
        <v/>
      </c>
      <c r="AX895" s="6">
        <f>VLOOKUP(AI895,buff!K:P,6,FALSE)</f>
        <v>-50</v>
      </c>
      <c r="AY895">
        <f t="shared" si="244"/>
        <v>-50</v>
      </c>
      <c r="AZ895">
        <f t="shared" si="244"/>
        <v>-50</v>
      </c>
      <c r="BA895">
        <f t="shared" si="245"/>
        <v>3</v>
      </c>
      <c r="BB895">
        <f t="shared" si="246"/>
        <v>2</v>
      </c>
    </row>
    <row r="896" spans="1:54" ht="16" x14ac:dyDescent="0.2">
      <c r="A896" t="str">
        <f t="shared" si="235"/>
        <v>炀烈主动技能3等级10</v>
      </c>
      <c r="B896" s="8">
        <v>890</v>
      </c>
      <c r="C896" s="8" t="str">
        <f>VLOOKUP(G896,角色!A:B,2,FALSE)</f>
        <v>炀烈</v>
      </c>
      <c r="D896" s="8" t="str">
        <f t="shared" si="241"/>
        <v>主动技能3</v>
      </c>
      <c r="E896" s="8">
        <f t="shared" si="236"/>
        <v>10</v>
      </c>
      <c r="F896" s="8">
        <f t="shared" si="237"/>
        <v>3</v>
      </c>
      <c r="G896" s="8">
        <f t="shared" si="238"/>
        <v>15</v>
      </c>
      <c r="H896" s="4" t="s">
        <v>477</v>
      </c>
      <c r="I896" s="26" t="str">
        <f t="shared" si="251"/>
        <v>对敌方1排单位造成125%攻击力（+1601）伤害，附带减防</v>
      </c>
      <c r="J896" s="4" t="s">
        <v>305</v>
      </c>
      <c r="K896" s="1" t="s">
        <v>103</v>
      </c>
      <c r="L896" s="4" t="s">
        <v>112</v>
      </c>
      <c r="M896" s="4"/>
      <c r="N896" s="4">
        <v>100</v>
      </c>
      <c r="O896" s="4">
        <v>100</v>
      </c>
      <c r="T896" s="6" t="str">
        <f t="shared" si="239"/>
        <v>65:100:2:0</v>
      </c>
      <c r="U896" s="6" t="str">
        <f t="shared" si="240"/>
        <v/>
      </c>
      <c r="Y896">
        <f t="shared" si="250"/>
        <v>100</v>
      </c>
      <c r="Z896">
        <v>125</v>
      </c>
      <c r="AA896" s="23">
        <v>50</v>
      </c>
      <c r="AB896" s="23">
        <f>INT(VLOOKUP(VLOOKUP($C896,角色技能升级比率表!$B:$C,2,FALSE),角色属性概况!E:F,2,FALSE)*VLOOKUP(E896,角色属性概况!I:M,3,FALSE)*AA896/100)</f>
        <v>1601</v>
      </c>
      <c r="AE896">
        <v>0</v>
      </c>
      <c r="AF896" s="23">
        <f t="shared" si="242"/>
        <v>3</v>
      </c>
      <c r="AG896" s="23">
        <f t="shared" si="243"/>
        <v>2</v>
      </c>
      <c r="AH896" t="s">
        <v>118</v>
      </c>
      <c r="AI896" s="4" t="s">
        <v>1643</v>
      </c>
      <c r="AN896" s="6" t="str">
        <f>_xlfn.IFNA(IF(IF($AH896=AN$5,VLOOKUP(AI896,buff!$K:$L,2,FALSE),"")=0,"",IF($AH896=AN$5,VLOOKUP(AI896,buff!$K:$L,2,FALSE),"")),"")</f>
        <v>65:100:2:0</v>
      </c>
      <c r="AO896" s="6" t="str">
        <f>_xlfn.IFNA(IF(IF($AH896=AO$5,VLOOKUP(AJ896,buff!$K:$L,2,FALSE),"")=0,"",IF($AH896=AO$5,VLOOKUP(AJ896,buff!$K:$L,2,FALSE),"")),"")</f>
        <v/>
      </c>
      <c r="AP896" s="6" t="str">
        <f>_xlfn.IFNA(IF(IF($AH896=AP$5,VLOOKUP(AK896,buff!$K:$L,2,FALSE),"")=0,"",IF($AH896=AP$5,VLOOKUP(AK896,buff!$K:$L,2,FALSE),"")),"")</f>
        <v/>
      </c>
      <c r="AQ896" s="6" t="str">
        <f>_xlfn.IFNA(IF(IF($AH896=AQ$5,VLOOKUP(AL896,buff!$K:$L,2,FALSE),"")=0,"",IF($AH896=AQ$5,VLOOKUP(AL896,buff!$K:$L,2,FALSE),"")),"")</f>
        <v/>
      </c>
      <c r="AR896" s="6" t="str">
        <f>_xlfn.IFNA(IF(IF($AH896=AR$5,VLOOKUP(AM896,buff!$K:$L,2,FALSE),"")=0,"",IF($AH896=AR$5,VLOOKUP(AM896,buff!$K:$L,2,FALSE),"")),"")</f>
        <v/>
      </c>
      <c r="AS896" s="6" t="str">
        <f>_xlfn.IFNA(IF(IF($AH896=AS$5,VLOOKUP(AI896,buff!$K:$L,2,FALSE),"")=0,"",IF($AH896=AS$5,VLOOKUP(AI896,buff!$K:$L,2,FALSE),"")),"")</f>
        <v/>
      </c>
      <c r="AT896" s="6" t="str">
        <f>_xlfn.IFNA(IF(IF($AH896=AT$5,VLOOKUP(AJ896,buff!$K:$L,2,FALSE),"")=0,"",IF($AH896=AT$5,VLOOKUP(AJ896,buff!$K:$L,2,FALSE),"")),"")</f>
        <v/>
      </c>
      <c r="AU896" s="6" t="str">
        <f>_xlfn.IFNA(IF(IF($AH896=AU$5,VLOOKUP(AK896,buff!$K:$L,2,FALSE),"")=0,"",IF($AH896=AU$5,VLOOKUP(AK896,buff!$K:$L,2,FALSE),"")),"")</f>
        <v/>
      </c>
      <c r="AV896" s="6" t="str">
        <f>_xlfn.IFNA(IF(IF($AH896=AV$5,VLOOKUP(AL896,buff!$K:$L,2,FALSE),"")=0,"",IF($AH896=AV$5,VLOOKUP(AL896,buff!$K:$L,2,FALSE),"")),"")</f>
        <v/>
      </c>
      <c r="AW896" s="6" t="str">
        <f>_xlfn.IFNA(IF(IF($AH896=AW$5,VLOOKUP(AM896,buff!$K:$L,2,FALSE),"")=0,"",IF($AH896=AW$5,VLOOKUP(AM896,buff!$K:$L,2,FALSE),"")),"")</f>
        <v/>
      </c>
      <c r="AX896" s="6">
        <f>VLOOKUP(AI896,buff!K:P,6,FALSE)</f>
        <v>-50</v>
      </c>
      <c r="AY896">
        <f t="shared" si="244"/>
        <v>-50</v>
      </c>
      <c r="AZ896">
        <f t="shared" si="244"/>
        <v>-50</v>
      </c>
      <c r="BA896">
        <f t="shared" si="245"/>
        <v>3</v>
      </c>
      <c r="BB896">
        <f t="shared" si="246"/>
        <v>2</v>
      </c>
    </row>
    <row r="897" spans="1:54" ht="16" x14ac:dyDescent="0.2">
      <c r="A897" t="str">
        <f t="shared" si="235"/>
        <v>炀烈主动技能3等级11</v>
      </c>
      <c r="B897" s="8">
        <v>891</v>
      </c>
      <c r="C897" s="8" t="str">
        <f>VLOOKUP(G897,角色!A:B,2,FALSE)</f>
        <v>炀烈</v>
      </c>
      <c r="D897" s="8" t="str">
        <f t="shared" si="241"/>
        <v>主动技能3</v>
      </c>
      <c r="E897" s="8">
        <f t="shared" si="236"/>
        <v>11</v>
      </c>
      <c r="F897" s="8">
        <f t="shared" si="237"/>
        <v>3</v>
      </c>
      <c r="G897" s="8">
        <f t="shared" si="238"/>
        <v>15</v>
      </c>
      <c r="H897" s="4" t="s">
        <v>477</v>
      </c>
      <c r="I897" s="26" t="str">
        <f t="shared" si="251"/>
        <v>对敌方1排单位造成125%攻击力（+1971）伤害，附带减防</v>
      </c>
      <c r="J897" s="4" t="s">
        <v>305</v>
      </c>
      <c r="K897" s="1" t="s">
        <v>103</v>
      </c>
      <c r="L897" s="4" t="s">
        <v>112</v>
      </c>
      <c r="M897" s="4"/>
      <c r="N897" s="4">
        <v>100</v>
      </c>
      <c r="O897" s="4">
        <v>100</v>
      </c>
      <c r="T897" s="6" t="str">
        <f t="shared" si="239"/>
        <v>65:100:2:0</v>
      </c>
      <c r="U897" s="6" t="str">
        <f t="shared" si="240"/>
        <v/>
      </c>
      <c r="Y897">
        <f t="shared" si="250"/>
        <v>100</v>
      </c>
      <c r="Z897">
        <v>125</v>
      </c>
      <c r="AA897" s="23">
        <v>50</v>
      </c>
      <c r="AB897" s="23">
        <f>INT(VLOOKUP(VLOOKUP($C897,角色技能升级比率表!$B:$C,2,FALSE),角色属性概况!E:F,2,FALSE)*VLOOKUP(E897,角色属性概况!I:M,3,FALSE)*AA897/100)</f>
        <v>1971</v>
      </c>
      <c r="AE897">
        <v>0</v>
      </c>
      <c r="AF897" s="23">
        <f t="shared" si="242"/>
        <v>3</v>
      </c>
      <c r="AG897" s="23">
        <f t="shared" si="243"/>
        <v>2</v>
      </c>
      <c r="AH897" t="s">
        <v>118</v>
      </c>
      <c r="AI897" s="4" t="s">
        <v>1643</v>
      </c>
      <c r="AN897" s="6" t="str">
        <f>_xlfn.IFNA(IF(IF($AH897=AN$5,VLOOKUP(AI897,buff!$K:$L,2,FALSE),"")=0,"",IF($AH897=AN$5,VLOOKUP(AI897,buff!$K:$L,2,FALSE),"")),"")</f>
        <v>65:100:2:0</v>
      </c>
      <c r="AO897" s="6" t="str">
        <f>_xlfn.IFNA(IF(IF($AH897=AO$5,VLOOKUP(AJ897,buff!$K:$L,2,FALSE),"")=0,"",IF($AH897=AO$5,VLOOKUP(AJ897,buff!$K:$L,2,FALSE),"")),"")</f>
        <v/>
      </c>
      <c r="AP897" s="6" t="str">
        <f>_xlfn.IFNA(IF(IF($AH897=AP$5,VLOOKUP(AK897,buff!$K:$L,2,FALSE),"")=0,"",IF($AH897=AP$5,VLOOKUP(AK897,buff!$K:$L,2,FALSE),"")),"")</f>
        <v/>
      </c>
      <c r="AQ897" s="6" t="str">
        <f>_xlfn.IFNA(IF(IF($AH897=AQ$5,VLOOKUP(AL897,buff!$K:$L,2,FALSE),"")=0,"",IF($AH897=AQ$5,VLOOKUP(AL897,buff!$K:$L,2,FALSE),"")),"")</f>
        <v/>
      </c>
      <c r="AR897" s="6" t="str">
        <f>_xlfn.IFNA(IF(IF($AH897=AR$5,VLOOKUP(AM897,buff!$K:$L,2,FALSE),"")=0,"",IF($AH897=AR$5,VLOOKUP(AM897,buff!$K:$L,2,FALSE),"")),"")</f>
        <v/>
      </c>
      <c r="AS897" s="6" t="str">
        <f>_xlfn.IFNA(IF(IF($AH897=AS$5,VLOOKUP(AI897,buff!$K:$L,2,FALSE),"")=0,"",IF($AH897=AS$5,VLOOKUP(AI897,buff!$K:$L,2,FALSE),"")),"")</f>
        <v/>
      </c>
      <c r="AT897" s="6" t="str">
        <f>_xlfn.IFNA(IF(IF($AH897=AT$5,VLOOKUP(AJ897,buff!$K:$L,2,FALSE),"")=0,"",IF($AH897=AT$5,VLOOKUP(AJ897,buff!$K:$L,2,FALSE),"")),"")</f>
        <v/>
      </c>
      <c r="AU897" s="6" t="str">
        <f>_xlfn.IFNA(IF(IF($AH897=AU$5,VLOOKUP(AK897,buff!$K:$L,2,FALSE),"")=0,"",IF($AH897=AU$5,VLOOKUP(AK897,buff!$K:$L,2,FALSE),"")),"")</f>
        <v/>
      </c>
      <c r="AV897" s="6" t="str">
        <f>_xlfn.IFNA(IF(IF($AH897=AV$5,VLOOKUP(AL897,buff!$K:$L,2,FALSE),"")=0,"",IF($AH897=AV$5,VLOOKUP(AL897,buff!$K:$L,2,FALSE),"")),"")</f>
        <v/>
      </c>
      <c r="AW897" s="6" t="str">
        <f>_xlfn.IFNA(IF(IF($AH897=AW$5,VLOOKUP(AM897,buff!$K:$L,2,FALSE),"")=0,"",IF($AH897=AW$5,VLOOKUP(AM897,buff!$K:$L,2,FALSE),"")),"")</f>
        <v/>
      </c>
      <c r="AX897" s="6">
        <f>VLOOKUP(AI897,buff!K:P,6,FALSE)</f>
        <v>-50</v>
      </c>
      <c r="AY897">
        <f t="shared" si="244"/>
        <v>-50</v>
      </c>
      <c r="AZ897">
        <f t="shared" si="244"/>
        <v>-50</v>
      </c>
      <c r="BA897">
        <f t="shared" si="245"/>
        <v>3</v>
      </c>
      <c r="BB897">
        <f t="shared" si="246"/>
        <v>2</v>
      </c>
    </row>
    <row r="898" spans="1:54" ht="16" x14ac:dyDescent="0.2">
      <c r="A898" t="str">
        <f t="shared" si="235"/>
        <v>炀烈主动技能3等级12</v>
      </c>
      <c r="B898" s="8">
        <v>892</v>
      </c>
      <c r="C898" s="8" t="str">
        <f>VLOOKUP(G898,角色!A:B,2,FALSE)</f>
        <v>炀烈</v>
      </c>
      <c r="D898" s="8" t="str">
        <f t="shared" si="241"/>
        <v>主动技能3</v>
      </c>
      <c r="E898" s="8">
        <f t="shared" si="236"/>
        <v>12</v>
      </c>
      <c r="F898" s="8">
        <f t="shared" si="237"/>
        <v>3</v>
      </c>
      <c r="G898" s="8">
        <f t="shared" si="238"/>
        <v>15</v>
      </c>
      <c r="H898" s="4" t="s">
        <v>477</v>
      </c>
      <c r="I898" s="26" t="str">
        <f t="shared" si="251"/>
        <v>对敌方1排单位造成125%攻击力（+2427）伤害，附带减防</v>
      </c>
      <c r="J898" s="4" t="s">
        <v>305</v>
      </c>
      <c r="K898" s="1" t="s">
        <v>103</v>
      </c>
      <c r="L898" s="4" t="s">
        <v>112</v>
      </c>
      <c r="M898" s="4"/>
      <c r="N898" s="4">
        <v>100</v>
      </c>
      <c r="O898" s="4">
        <v>100</v>
      </c>
      <c r="T898" s="6" t="str">
        <f t="shared" si="239"/>
        <v>65:100:2:0</v>
      </c>
      <c r="U898" s="6" t="str">
        <f t="shared" si="240"/>
        <v/>
      </c>
      <c r="Y898">
        <f t="shared" si="250"/>
        <v>100</v>
      </c>
      <c r="Z898">
        <v>125</v>
      </c>
      <c r="AA898" s="23">
        <v>50</v>
      </c>
      <c r="AB898" s="23">
        <f>INT(VLOOKUP(VLOOKUP($C898,角色技能升级比率表!$B:$C,2,FALSE),角色属性概况!E:F,2,FALSE)*VLOOKUP(E898,角色属性概况!I:M,3,FALSE)*AA898/100)</f>
        <v>2427</v>
      </c>
      <c r="AE898">
        <v>0</v>
      </c>
      <c r="AF898" s="23">
        <f t="shared" si="242"/>
        <v>3</v>
      </c>
      <c r="AG898" s="23">
        <f t="shared" si="243"/>
        <v>2</v>
      </c>
      <c r="AH898" t="s">
        <v>118</v>
      </c>
      <c r="AI898" s="4" t="s">
        <v>1643</v>
      </c>
      <c r="AN898" s="6" t="str">
        <f>_xlfn.IFNA(IF(IF($AH898=AN$5,VLOOKUP(AI898,buff!$K:$L,2,FALSE),"")=0,"",IF($AH898=AN$5,VLOOKUP(AI898,buff!$K:$L,2,FALSE),"")),"")</f>
        <v>65:100:2:0</v>
      </c>
      <c r="AO898" s="6" t="str">
        <f>_xlfn.IFNA(IF(IF($AH898=AO$5,VLOOKUP(AJ898,buff!$K:$L,2,FALSE),"")=0,"",IF($AH898=AO$5,VLOOKUP(AJ898,buff!$K:$L,2,FALSE),"")),"")</f>
        <v/>
      </c>
      <c r="AP898" s="6" t="str">
        <f>_xlfn.IFNA(IF(IF($AH898=AP$5,VLOOKUP(AK898,buff!$K:$L,2,FALSE),"")=0,"",IF($AH898=AP$5,VLOOKUP(AK898,buff!$K:$L,2,FALSE),"")),"")</f>
        <v/>
      </c>
      <c r="AQ898" s="6" t="str">
        <f>_xlfn.IFNA(IF(IF($AH898=AQ$5,VLOOKUP(AL898,buff!$K:$L,2,FALSE),"")=0,"",IF($AH898=AQ$5,VLOOKUP(AL898,buff!$K:$L,2,FALSE),"")),"")</f>
        <v/>
      </c>
      <c r="AR898" s="6" t="str">
        <f>_xlfn.IFNA(IF(IF($AH898=AR$5,VLOOKUP(AM898,buff!$K:$L,2,FALSE),"")=0,"",IF($AH898=AR$5,VLOOKUP(AM898,buff!$K:$L,2,FALSE),"")),"")</f>
        <v/>
      </c>
      <c r="AS898" s="6" t="str">
        <f>_xlfn.IFNA(IF(IF($AH898=AS$5,VLOOKUP(AI898,buff!$K:$L,2,FALSE),"")=0,"",IF($AH898=AS$5,VLOOKUP(AI898,buff!$K:$L,2,FALSE),"")),"")</f>
        <v/>
      </c>
      <c r="AT898" s="6" t="str">
        <f>_xlfn.IFNA(IF(IF($AH898=AT$5,VLOOKUP(AJ898,buff!$K:$L,2,FALSE),"")=0,"",IF($AH898=AT$5,VLOOKUP(AJ898,buff!$K:$L,2,FALSE),"")),"")</f>
        <v/>
      </c>
      <c r="AU898" s="6" t="str">
        <f>_xlfn.IFNA(IF(IF($AH898=AU$5,VLOOKUP(AK898,buff!$K:$L,2,FALSE),"")=0,"",IF($AH898=AU$5,VLOOKUP(AK898,buff!$K:$L,2,FALSE),"")),"")</f>
        <v/>
      </c>
      <c r="AV898" s="6" t="str">
        <f>_xlfn.IFNA(IF(IF($AH898=AV$5,VLOOKUP(AL898,buff!$K:$L,2,FALSE),"")=0,"",IF($AH898=AV$5,VLOOKUP(AL898,buff!$K:$L,2,FALSE),"")),"")</f>
        <v/>
      </c>
      <c r="AW898" s="6" t="str">
        <f>_xlfn.IFNA(IF(IF($AH898=AW$5,VLOOKUP(AM898,buff!$K:$L,2,FALSE),"")=0,"",IF($AH898=AW$5,VLOOKUP(AM898,buff!$K:$L,2,FALSE),"")),"")</f>
        <v/>
      </c>
      <c r="AX898" s="6">
        <f>VLOOKUP(AI898,buff!K:P,6,FALSE)</f>
        <v>-50</v>
      </c>
      <c r="AY898">
        <f t="shared" si="244"/>
        <v>-50</v>
      </c>
      <c r="AZ898">
        <f t="shared" si="244"/>
        <v>-50</v>
      </c>
      <c r="BA898">
        <f t="shared" si="245"/>
        <v>3</v>
      </c>
      <c r="BB898">
        <f t="shared" si="246"/>
        <v>2</v>
      </c>
    </row>
    <row r="899" spans="1:54" ht="16" x14ac:dyDescent="0.2">
      <c r="A899" t="str">
        <f t="shared" si="235"/>
        <v>炀烈主动技能3等级13</v>
      </c>
      <c r="B899" s="8">
        <v>893</v>
      </c>
      <c r="C899" s="8" t="str">
        <f>VLOOKUP(G899,角色!A:B,2,FALSE)</f>
        <v>炀烈</v>
      </c>
      <c r="D899" s="8" t="str">
        <f t="shared" si="241"/>
        <v>主动技能3</v>
      </c>
      <c r="E899" s="8">
        <f t="shared" si="236"/>
        <v>13</v>
      </c>
      <c r="F899" s="8">
        <f t="shared" si="237"/>
        <v>3</v>
      </c>
      <c r="G899" s="8">
        <f t="shared" si="238"/>
        <v>15</v>
      </c>
      <c r="H899" s="4" t="s">
        <v>477</v>
      </c>
      <c r="I899" s="26" t="str">
        <f t="shared" si="251"/>
        <v>对敌方1排单位造成125%攻击力（+2988）伤害，附带减防</v>
      </c>
      <c r="J899" s="4" t="s">
        <v>305</v>
      </c>
      <c r="K899" s="1" t="s">
        <v>103</v>
      </c>
      <c r="L899" s="4" t="s">
        <v>112</v>
      </c>
      <c r="M899" s="4"/>
      <c r="N899" s="4">
        <v>100</v>
      </c>
      <c r="O899" s="4">
        <v>100</v>
      </c>
      <c r="T899" s="6" t="str">
        <f t="shared" si="239"/>
        <v>65:100:2:0</v>
      </c>
      <c r="U899" s="6" t="str">
        <f t="shared" si="240"/>
        <v/>
      </c>
      <c r="Y899">
        <f t="shared" si="250"/>
        <v>100</v>
      </c>
      <c r="Z899">
        <v>125</v>
      </c>
      <c r="AA899" s="23">
        <v>50</v>
      </c>
      <c r="AB899" s="23">
        <f>INT(VLOOKUP(VLOOKUP($C899,角色技能升级比率表!$B:$C,2,FALSE),角色属性概况!E:F,2,FALSE)*VLOOKUP(E899,角色属性概况!I:M,3,FALSE)*AA899/100)</f>
        <v>2988</v>
      </c>
      <c r="AE899">
        <v>0</v>
      </c>
      <c r="AF899" s="23">
        <f t="shared" si="242"/>
        <v>3</v>
      </c>
      <c r="AG899" s="23">
        <f t="shared" si="243"/>
        <v>2</v>
      </c>
      <c r="AH899" t="s">
        <v>118</v>
      </c>
      <c r="AI899" s="4" t="s">
        <v>1643</v>
      </c>
      <c r="AN899" s="6" t="str">
        <f>_xlfn.IFNA(IF(IF($AH899=AN$5,VLOOKUP(AI899,buff!$K:$L,2,FALSE),"")=0,"",IF($AH899=AN$5,VLOOKUP(AI899,buff!$K:$L,2,FALSE),"")),"")</f>
        <v>65:100:2:0</v>
      </c>
      <c r="AO899" s="6" t="str">
        <f>_xlfn.IFNA(IF(IF($AH899=AO$5,VLOOKUP(AJ899,buff!$K:$L,2,FALSE),"")=0,"",IF($AH899=AO$5,VLOOKUP(AJ899,buff!$K:$L,2,FALSE),"")),"")</f>
        <v/>
      </c>
      <c r="AP899" s="6" t="str">
        <f>_xlfn.IFNA(IF(IF($AH899=AP$5,VLOOKUP(AK899,buff!$K:$L,2,FALSE),"")=0,"",IF($AH899=AP$5,VLOOKUP(AK899,buff!$K:$L,2,FALSE),"")),"")</f>
        <v/>
      </c>
      <c r="AQ899" s="6" t="str">
        <f>_xlfn.IFNA(IF(IF($AH899=AQ$5,VLOOKUP(AL899,buff!$K:$L,2,FALSE),"")=0,"",IF($AH899=AQ$5,VLOOKUP(AL899,buff!$K:$L,2,FALSE),"")),"")</f>
        <v/>
      </c>
      <c r="AR899" s="6" t="str">
        <f>_xlfn.IFNA(IF(IF($AH899=AR$5,VLOOKUP(AM899,buff!$K:$L,2,FALSE),"")=0,"",IF($AH899=AR$5,VLOOKUP(AM899,buff!$K:$L,2,FALSE),"")),"")</f>
        <v/>
      </c>
      <c r="AS899" s="6" t="str">
        <f>_xlfn.IFNA(IF(IF($AH899=AS$5,VLOOKUP(AI899,buff!$K:$L,2,FALSE),"")=0,"",IF($AH899=AS$5,VLOOKUP(AI899,buff!$K:$L,2,FALSE),"")),"")</f>
        <v/>
      </c>
      <c r="AT899" s="6" t="str">
        <f>_xlfn.IFNA(IF(IF($AH899=AT$5,VLOOKUP(AJ899,buff!$K:$L,2,FALSE),"")=0,"",IF($AH899=AT$5,VLOOKUP(AJ899,buff!$K:$L,2,FALSE),"")),"")</f>
        <v/>
      </c>
      <c r="AU899" s="6" t="str">
        <f>_xlfn.IFNA(IF(IF($AH899=AU$5,VLOOKUP(AK899,buff!$K:$L,2,FALSE),"")=0,"",IF($AH899=AU$5,VLOOKUP(AK899,buff!$K:$L,2,FALSE),"")),"")</f>
        <v/>
      </c>
      <c r="AV899" s="6" t="str">
        <f>_xlfn.IFNA(IF(IF($AH899=AV$5,VLOOKUP(AL899,buff!$K:$L,2,FALSE),"")=0,"",IF($AH899=AV$5,VLOOKUP(AL899,buff!$K:$L,2,FALSE),"")),"")</f>
        <v/>
      </c>
      <c r="AW899" s="6" t="str">
        <f>_xlfn.IFNA(IF(IF($AH899=AW$5,VLOOKUP(AM899,buff!$K:$L,2,FALSE),"")=0,"",IF($AH899=AW$5,VLOOKUP(AM899,buff!$K:$L,2,FALSE),"")),"")</f>
        <v/>
      </c>
      <c r="AX899" s="6">
        <f>VLOOKUP(AI899,buff!K:P,6,FALSE)</f>
        <v>-50</v>
      </c>
      <c r="AY899">
        <f t="shared" si="244"/>
        <v>-50</v>
      </c>
      <c r="AZ899">
        <f t="shared" si="244"/>
        <v>-50</v>
      </c>
      <c r="BA899">
        <f t="shared" si="245"/>
        <v>3</v>
      </c>
      <c r="BB899">
        <f t="shared" si="246"/>
        <v>2</v>
      </c>
    </row>
    <row r="900" spans="1:54" ht="16" x14ac:dyDescent="0.2">
      <c r="A900" t="str">
        <f t="shared" si="235"/>
        <v>炀烈主动技能3等级14</v>
      </c>
      <c r="B900" s="8">
        <v>894</v>
      </c>
      <c r="C900" s="8" t="str">
        <f>VLOOKUP(G900,角色!A:B,2,FALSE)</f>
        <v>炀烈</v>
      </c>
      <c r="D900" s="8" t="str">
        <f t="shared" si="241"/>
        <v>主动技能3</v>
      </c>
      <c r="E900" s="8">
        <f t="shared" si="236"/>
        <v>14</v>
      </c>
      <c r="F900" s="8">
        <f t="shared" si="237"/>
        <v>3</v>
      </c>
      <c r="G900" s="8">
        <f t="shared" si="238"/>
        <v>15</v>
      </c>
      <c r="H900" s="4" t="s">
        <v>477</v>
      </c>
      <c r="I900" s="26" t="str">
        <f t="shared" si="251"/>
        <v>对敌方1排单位造成125%攻击力（+3679）伤害，附带减防</v>
      </c>
      <c r="J900" s="4" t="s">
        <v>305</v>
      </c>
      <c r="K900" s="1" t="s">
        <v>103</v>
      </c>
      <c r="L900" s="4" t="s">
        <v>112</v>
      </c>
      <c r="M900" s="4"/>
      <c r="N900" s="4">
        <v>100</v>
      </c>
      <c r="O900" s="4">
        <v>100</v>
      </c>
      <c r="T900" s="6" t="str">
        <f t="shared" si="239"/>
        <v>65:100:2:0</v>
      </c>
      <c r="U900" s="6" t="str">
        <f t="shared" si="240"/>
        <v/>
      </c>
      <c r="Y900">
        <f t="shared" si="250"/>
        <v>100</v>
      </c>
      <c r="Z900">
        <v>125</v>
      </c>
      <c r="AA900" s="23">
        <v>50</v>
      </c>
      <c r="AB900" s="23">
        <f>INT(VLOOKUP(VLOOKUP($C900,角色技能升级比率表!$B:$C,2,FALSE),角色属性概况!E:F,2,FALSE)*VLOOKUP(E900,角色属性概况!I:M,3,FALSE)*AA900/100)</f>
        <v>3679</v>
      </c>
      <c r="AE900">
        <v>0</v>
      </c>
      <c r="AF900" s="23">
        <f t="shared" si="242"/>
        <v>3</v>
      </c>
      <c r="AG900" s="23">
        <f t="shared" si="243"/>
        <v>2</v>
      </c>
      <c r="AH900" t="s">
        <v>118</v>
      </c>
      <c r="AI900" s="4" t="s">
        <v>1643</v>
      </c>
      <c r="AN900" s="6" t="str">
        <f>_xlfn.IFNA(IF(IF($AH900=AN$5,VLOOKUP(AI900,buff!$K:$L,2,FALSE),"")=0,"",IF($AH900=AN$5,VLOOKUP(AI900,buff!$K:$L,2,FALSE),"")),"")</f>
        <v>65:100:2:0</v>
      </c>
      <c r="AO900" s="6" t="str">
        <f>_xlfn.IFNA(IF(IF($AH900=AO$5,VLOOKUP(AJ900,buff!$K:$L,2,FALSE),"")=0,"",IF($AH900=AO$5,VLOOKUP(AJ900,buff!$K:$L,2,FALSE),"")),"")</f>
        <v/>
      </c>
      <c r="AP900" s="6" t="str">
        <f>_xlfn.IFNA(IF(IF($AH900=AP$5,VLOOKUP(AK900,buff!$K:$L,2,FALSE),"")=0,"",IF($AH900=AP$5,VLOOKUP(AK900,buff!$K:$L,2,FALSE),"")),"")</f>
        <v/>
      </c>
      <c r="AQ900" s="6" t="str">
        <f>_xlfn.IFNA(IF(IF($AH900=AQ$5,VLOOKUP(AL900,buff!$K:$L,2,FALSE),"")=0,"",IF($AH900=AQ$5,VLOOKUP(AL900,buff!$K:$L,2,FALSE),"")),"")</f>
        <v/>
      </c>
      <c r="AR900" s="6" t="str">
        <f>_xlfn.IFNA(IF(IF($AH900=AR$5,VLOOKUP(AM900,buff!$K:$L,2,FALSE),"")=0,"",IF($AH900=AR$5,VLOOKUP(AM900,buff!$K:$L,2,FALSE),"")),"")</f>
        <v/>
      </c>
      <c r="AS900" s="6" t="str">
        <f>_xlfn.IFNA(IF(IF($AH900=AS$5,VLOOKUP(AI900,buff!$K:$L,2,FALSE),"")=0,"",IF($AH900=AS$5,VLOOKUP(AI900,buff!$K:$L,2,FALSE),"")),"")</f>
        <v/>
      </c>
      <c r="AT900" s="6" t="str">
        <f>_xlfn.IFNA(IF(IF($AH900=AT$5,VLOOKUP(AJ900,buff!$K:$L,2,FALSE),"")=0,"",IF($AH900=AT$5,VLOOKUP(AJ900,buff!$K:$L,2,FALSE),"")),"")</f>
        <v/>
      </c>
      <c r="AU900" s="6" t="str">
        <f>_xlfn.IFNA(IF(IF($AH900=AU$5,VLOOKUP(AK900,buff!$K:$L,2,FALSE),"")=0,"",IF($AH900=AU$5,VLOOKUP(AK900,buff!$K:$L,2,FALSE),"")),"")</f>
        <v/>
      </c>
      <c r="AV900" s="6" t="str">
        <f>_xlfn.IFNA(IF(IF($AH900=AV$5,VLOOKUP(AL900,buff!$K:$L,2,FALSE),"")=0,"",IF($AH900=AV$5,VLOOKUP(AL900,buff!$K:$L,2,FALSE),"")),"")</f>
        <v/>
      </c>
      <c r="AW900" s="6" t="str">
        <f>_xlfn.IFNA(IF(IF($AH900=AW$5,VLOOKUP(AM900,buff!$K:$L,2,FALSE),"")=0,"",IF($AH900=AW$5,VLOOKUP(AM900,buff!$K:$L,2,FALSE),"")),"")</f>
        <v/>
      </c>
      <c r="AX900" s="6">
        <f>VLOOKUP(AI900,buff!K:P,6,FALSE)</f>
        <v>-50</v>
      </c>
      <c r="AY900">
        <f t="shared" si="244"/>
        <v>-50</v>
      </c>
      <c r="AZ900">
        <f t="shared" si="244"/>
        <v>-50</v>
      </c>
      <c r="BA900">
        <f t="shared" si="245"/>
        <v>3</v>
      </c>
      <c r="BB900">
        <f t="shared" si="246"/>
        <v>2</v>
      </c>
    </row>
    <row r="901" spans="1:54" ht="16" x14ac:dyDescent="0.2">
      <c r="A901" t="str">
        <f t="shared" si="235"/>
        <v>炀烈主动技能3等级15</v>
      </c>
      <c r="B901" s="8">
        <v>895</v>
      </c>
      <c r="C901" s="8" t="str">
        <f>VLOOKUP(G901,角色!A:B,2,FALSE)</f>
        <v>炀烈</v>
      </c>
      <c r="D901" s="8" t="str">
        <f t="shared" si="241"/>
        <v>主动技能3</v>
      </c>
      <c r="E901" s="8">
        <f t="shared" si="236"/>
        <v>15</v>
      </c>
      <c r="F901" s="8">
        <f t="shared" si="237"/>
        <v>3</v>
      </c>
      <c r="G901" s="8">
        <f t="shared" si="238"/>
        <v>15</v>
      </c>
      <c r="H901" s="4" t="s">
        <v>477</v>
      </c>
      <c r="I901" s="26" t="str">
        <f t="shared" si="251"/>
        <v>对敌方1排单位造成125%攻击力（+4530）伤害，附带减防</v>
      </c>
      <c r="J901" s="4" t="s">
        <v>305</v>
      </c>
      <c r="K901" s="1" t="s">
        <v>103</v>
      </c>
      <c r="L901" s="4" t="s">
        <v>112</v>
      </c>
      <c r="M901" s="4"/>
      <c r="N901" s="4">
        <v>100</v>
      </c>
      <c r="O901" s="4">
        <v>100</v>
      </c>
      <c r="T901" s="6" t="str">
        <f t="shared" si="239"/>
        <v>65:100:2:0</v>
      </c>
      <c r="U901" s="6" t="str">
        <f t="shared" si="240"/>
        <v/>
      </c>
      <c r="Y901">
        <f t="shared" si="250"/>
        <v>100</v>
      </c>
      <c r="Z901">
        <v>125</v>
      </c>
      <c r="AA901" s="23">
        <v>50</v>
      </c>
      <c r="AB901" s="23">
        <f>INT(VLOOKUP(VLOOKUP($C901,角色技能升级比率表!$B:$C,2,FALSE),角色属性概况!E:F,2,FALSE)*VLOOKUP(E901,角色属性概况!I:M,3,FALSE)*AA901/100)</f>
        <v>4530</v>
      </c>
      <c r="AE901">
        <v>0</v>
      </c>
      <c r="AF901" s="23">
        <f t="shared" si="242"/>
        <v>3</v>
      </c>
      <c r="AG901" s="23">
        <f t="shared" si="243"/>
        <v>2</v>
      </c>
      <c r="AH901" t="s">
        <v>118</v>
      </c>
      <c r="AI901" s="4" t="s">
        <v>1643</v>
      </c>
      <c r="AN901" s="6" t="str">
        <f>_xlfn.IFNA(IF(IF($AH901=AN$5,VLOOKUP(AI901,buff!$K:$L,2,FALSE),"")=0,"",IF($AH901=AN$5,VLOOKUP(AI901,buff!$K:$L,2,FALSE),"")),"")</f>
        <v>65:100:2:0</v>
      </c>
      <c r="AO901" s="6" t="str">
        <f>_xlfn.IFNA(IF(IF($AH901=AO$5,VLOOKUP(AJ901,buff!$K:$L,2,FALSE),"")=0,"",IF($AH901=AO$5,VLOOKUP(AJ901,buff!$K:$L,2,FALSE),"")),"")</f>
        <v/>
      </c>
      <c r="AP901" s="6" t="str">
        <f>_xlfn.IFNA(IF(IF($AH901=AP$5,VLOOKUP(AK901,buff!$K:$L,2,FALSE),"")=0,"",IF($AH901=AP$5,VLOOKUP(AK901,buff!$K:$L,2,FALSE),"")),"")</f>
        <v/>
      </c>
      <c r="AQ901" s="6" t="str">
        <f>_xlfn.IFNA(IF(IF($AH901=AQ$5,VLOOKUP(AL901,buff!$K:$L,2,FALSE),"")=0,"",IF($AH901=AQ$5,VLOOKUP(AL901,buff!$K:$L,2,FALSE),"")),"")</f>
        <v/>
      </c>
      <c r="AR901" s="6" t="str">
        <f>_xlfn.IFNA(IF(IF($AH901=AR$5,VLOOKUP(AM901,buff!$K:$L,2,FALSE),"")=0,"",IF($AH901=AR$5,VLOOKUP(AM901,buff!$K:$L,2,FALSE),"")),"")</f>
        <v/>
      </c>
      <c r="AS901" s="6" t="str">
        <f>_xlfn.IFNA(IF(IF($AH901=AS$5,VLOOKUP(AI901,buff!$K:$L,2,FALSE),"")=0,"",IF($AH901=AS$5,VLOOKUP(AI901,buff!$K:$L,2,FALSE),"")),"")</f>
        <v/>
      </c>
      <c r="AT901" s="6" t="str">
        <f>_xlfn.IFNA(IF(IF($AH901=AT$5,VLOOKUP(AJ901,buff!$K:$L,2,FALSE),"")=0,"",IF($AH901=AT$5,VLOOKUP(AJ901,buff!$K:$L,2,FALSE),"")),"")</f>
        <v/>
      </c>
      <c r="AU901" s="6" t="str">
        <f>_xlfn.IFNA(IF(IF($AH901=AU$5,VLOOKUP(AK901,buff!$K:$L,2,FALSE),"")=0,"",IF($AH901=AU$5,VLOOKUP(AK901,buff!$K:$L,2,FALSE),"")),"")</f>
        <v/>
      </c>
      <c r="AV901" s="6" t="str">
        <f>_xlfn.IFNA(IF(IF($AH901=AV$5,VLOOKUP(AL901,buff!$K:$L,2,FALSE),"")=0,"",IF($AH901=AV$5,VLOOKUP(AL901,buff!$K:$L,2,FALSE),"")),"")</f>
        <v/>
      </c>
      <c r="AW901" s="6" t="str">
        <f>_xlfn.IFNA(IF(IF($AH901=AW$5,VLOOKUP(AM901,buff!$K:$L,2,FALSE),"")=0,"",IF($AH901=AW$5,VLOOKUP(AM901,buff!$K:$L,2,FALSE),"")),"")</f>
        <v/>
      </c>
      <c r="AX901" s="6">
        <f>VLOOKUP(AI901,buff!K:P,6,FALSE)</f>
        <v>-50</v>
      </c>
      <c r="AY901">
        <f t="shared" si="244"/>
        <v>-50</v>
      </c>
      <c r="AZ901">
        <f t="shared" si="244"/>
        <v>-50</v>
      </c>
      <c r="BA901">
        <f t="shared" si="245"/>
        <v>3</v>
      </c>
      <c r="BB901">
        <f t="shared" si="246"/>
        <v>2</v>
      </c>
    </row>
    <row r="902" spans="1:54" ht="16" x14ac:dyDescent="0.2">
      <c r="A902" t="str">
        <f t="shared" ref="A902:A965" si="252">C902&amp;D902&amp;$E$6&amp;E902</f>
        <v>炀烈主动技能3等级16</v>
      </c>
      <c r="B902" s="8">
        <v>896</v>
      </c>
      <c r="C902" s="8" t="str">
        <f>VLOOKUP(G902,角色!A:B,2,FALSE)</f>
        <v>炀烈</v>
      </c>
      <c r="D902" s="8" t="str">
        <f t="shared" si="241"/>
        <v>主动技能3</v>
      </c>
      <c r="E902" s="8">
        <f t="shared" ref="E902:E965" si="253">IF(E901=E$5,1,E901+1)</f>
        <v>16</v>
      </c>
      <c r="F902" s="8">
        <f t="shared" ref="F902:F965" si="254">IF(E902=1,IF(F901=$F$5,1,F901+1),F901)</f>
        <v>3</v>
      </c>
      <c r="G902" s="8">
        <f t="shared" ref="G902:G965" si="255">IF((F902=1)*(E902=1),G901+1,G901)</f>
        <v>15</v>
      </c>
      <c r="H902" s="4" t="s">
        <v>477</v>
      </c>
      <c r="I902" s="26" t="str">
        <f t="shared" si="251"/>
        <v>对敌方1排单位造成125%攻击力（+5578）伤害，附带减防</v>
      </c>
      <c r="J902" s="4" t="s">
        <v>305</v>
      </c>
      <c r="K902" s="1" t="s">
        <v>103</v>
      </c>
      <c r="L902" s="4" t="s">
        <v>112</v>
      </c>
      <c r="M902" s="4"/>
      <c r="N902" s="4">
        <v>100</v>
      </c>
      <c r="O902" s="4">
        <v>100</v>
      </c>
      <c r="T902" s="6" t="str">
        <f t="shared" ref="T902:T961" si="256">IF(AN902="","",AN902)&amp;IF(AO902="","","|"&amp;AO902)&amp;IF(AP902="","","|"&amp;AP902)&amp;IF(AQ902="","","|"&amp;AQ902)&amp;IF(AR902="","","|"&amp;AR902)</f>
        <v>65:100:2:0</v>
      </c>
      <c r="U902" s="6" t="str">
        <f t="shared" ref="U902:U961" si="257">IF(AS902="","",AS902)&amp;IF(AT902="","","|"&amp;AT902)&amp;IF(AU902="","","|"&amp;AU902)&amp;IF(AV902="","","|"&amp;AV902)&amp;IF(AW902="","","|"&amp;AW902)</f>
        <v/>
      </c>
      <c r="Y902">
        <f t="shared" si="250"/>
        <v>100</v>
      </c>
      <c r="Z902">
        <v>125</v>
      </c>
      <c r="AA902" s="23">
        <v>50</v>
      </c>
      <c r="AB902" s="23">
        <f>INT(VLOOKUP(VLOOKUP($C902,角色技能升级比率表!$B:$C,2,FALSE),角色属性概况!E:F,2,FALSE)*VLOOKUP(E902,角色属性概况!I:M,3,FALSE)*AA902/100)</f>
        <v>5578</v>
      </c>
      <c r="AE902">
        <v>0</v>
      </c>
      <c r="AF902" s="23">
        <f t="shared" si="242"/>
        <v>3</v>
      </c>
      <c r="AG902" s="23">
        <f t="shared" si="243"/>
        <v>2</v>
      </c>
      <c r="AH902" t="s">
        <v>118</v>
      </c>
      <c r="AI902" s="4" t="s">
        <v>1643</v>
      </c>
      <c r="AN902" s="6" t="str">
        <f>_xlfn.IFNA(IF(IF($AH902=AN$5,VLOOKUP(AI902,buff!$K:$L,2,FALSE),"")=0,"",IF($AH902=AN$5,VLOOKUP(AI902,buff!$K:$L,2,FALSE),"")),"")</f>
        <v>65:100:2:0</v>
      </c>
      <c r="AO902" s="6" t="str">
        <f>_xlfn.IFNA(IF(IF($AH902=AO$5,VLOOKUP(AJ902,buff!$K:$L,2,FALSE),"")=0,"",IF($AH902=AO$5,VLOOKUP(AJ902,buff!$K:$L,2,FALSE),"")),"")</f>
        <v/>
      </c>
      <c r="AP902" s="6" t="str">
        <f>_xlfn.IFNA(IF(IF($AH902=AP$5,VLOOKUP(AK902,buff!$K:$L,2,FALSE),"")=0,"",IF($AH902=AP$5,VLOOKUP(AK902,buff!$K:$L,2,FALSE),"")),"")</f>
        <v/>
      </c>
      <c r="AQ902" s="6" t="str">
        <f>_xlfn.IFNA(IF(IF($AH902=AQ$5,VLOOKUP(AL902,buff!$K:$L,2,FALSE),"")=0,"",IF($AH902=AQ$5,VLOOKUP(AL902,buff!$K:$L,2,FALSE),"")),"")</f>
        <v/>
      </c>
      <c r="AR902" s="6" t="str">
        <f>_xlfn.IFNA(IF(IF($AH902=AR$5,VLOOKUP(AM902,buff!$K:$L,2,FALSE),"")=0,"",IF($AH902=AR$5,VLOOKUP(AM902,buff!$K:$L,2,FALSE),"")),"")</f>
        <v/>
      </c>
      <c r="AS902" s="6" t="str">
        <f>_xlfn.IFNA(IF(IF($AH902=AS$5,VLOOKUP(AI902,buff!$K:$L,2,FALSE),"")=0,"",IF($AH902=AS$5,VLOOKUP(AI902,buff!$K:$L,2,FALSE),"")),"")</f>
        <v/>
      </c>
      <c r="AT902" s="6" t="str">
        <f>_xlfn.IFNA(IF(IF($AH902=AT$5,VLOOKUP(AJ902,buff!$K:$L,2,FALSE),"")=0,"",IF($AH902=AT$5,VLOOKUP(AJ902,buff!$K:$L,2,FALSE),"")),"")</f>
        <v/>
      </c>
      <c r="AU902" s="6" t="str">
        <f>_xlfn.IFNA(IF(IF($AH902=AU$5,VLOOKUP(AK902,buff!$K:$L,2,FALSE),"")=0,"",IF($AH902=AU$5,VLOOKUP(AK902,buff!$K:$L,2,FALSE),"")),"")</f>
        <v/>
      </c>
      <c r="AV902" s="6" t="str">
        <f>_xlfn.IFNA(IF(IF($AH902=AV$5,VLOOKUP(AL902,buff!$K:$L,2,FALSE),"")=0,"",IF($AH902=AV$5,VLOOKUP(AL902,buff!$K:$L,2,FALSE),"")),"")</f>
        <v/>
      </c>
      <c r="AW902" s="6" t="str">
        <f>_xlfn.IFNA(IF(IF($AH902=AW$5,VLOOKUP(AM902,buff!$K:$L,2,FALSE),"")=0,"",IF($AH902=AW$5,VLOOKUP(AM902,buff!$K:$L,2,FALSE),"")),"")</f>
        <v/>
      </c>
      <c r="AX902" s="6">
        <f>VLOOKUP(AI902,buff!K:P,6,FALSE)</f>
        <v>-50</v>
      </c>
      <c r="AY902">
        <f t="shared" si="244"/>
        <v>-50</v>
      </c>
      <c r="AZ902">
        <f t="shared" si="244"/>
        <v>-50</v>
      </c>
      <c r="BA902">
        <f t="shared" si="245"/>
        <v>3</v>
      </c>
      <c r="BB902">
        <f t="shared" si="246"/>
        <v>2</v>
      </c>
    </row>
    <row r="903" spans="1:54" ht="16" x14ac:dyDescent="0.2">
      <c r="A903" t="str">
        <f t="shared" si="252"/>
        <v>炀烈主动技能3等级17</v>
      </c>
      <c r="B903" s="8">
        <v>897</v>
      </c>
      <c r="C903" s="8" t="str">
        <f>VLOOKUP(G903,角色!A:B,2,FALSE)</f>
        <v>炀烈</v>
      </c>
      <c r="D903" s="8" t="str">
        <f t="shared" si="241"/>
        <v>主动技能3</v>
      </c>
      <c r="E903" s="8">
        <f t="shared" si="253"/>
        <v>17</v>
      </c>
      <c r="F903" s="8">
        <f t="shared" si="254"/>
        <v>3</v>
      </c>
      <c r="G903" s="8">
        <f t="shared" si="255"/>
        <v>15</v>
      </c>
      <c r="H903" s="4" t="s">
        <v>477</v>
      </c>
      <c r="I903" s="26" t="str">
        <f t="shared" si="251"/>
        <v>对敌方1排单位造成125%攻击力（+6868）伤害，附带减防</v>
      </c>
      <c r="J903" s="4" t="s">
        <v>305</v>
      </c>
      <c r="K903" s="1" t="s">
        <v>103</v>
      </c>
      <c r="L903" s="4" t="s">
        <v>112</v>
      </c>
      <c r="M903" s="4"/>
      <c r="N903" s="4">
        <v>100</v>
      </c>
      <c r="O903" s="4">
        <v>100</v>
      </c>
      <c r="T903" s="6" t="str">
        <f t="shared" si="256"/>
        <v>65:100:2:0</v>
      </c>
      <c r="U903" s="6" t="str">
        <f t="shared" si="257"/>
        <v/>
      </c>
      <c r="Y903">
        <f t="shared" si="250"/>
        <v>100</v>
      </c>
      <c r="Z903">
        <v>125</v>
      </c>
      <c r="AA903" s="23">
        <v>50</v>
      </c>
      <c r="AB903" s="23">
        <f>INT(VLOOKUP(VLOOKUP($C903,角色技能升级比率表!$B:$C,2,FALSE),角色属性概况!E:F,2,FALSE)*VLOOKUP(E903,角色属性概况!I:M,3,FALSE)*AA903/100)</f>
        <v>6868</v>
      </c>
      <c r="AE903">
        <v>0</v>
      </c>
      <c r="AF903" s="23">
        <f t="shared" si="242"/>
        <v>3</v>
      </c>
      <c r="AG903" s="23">
        <f t="shared" si="243"/>
        <v>2</v>
      </c>
      <c r="AH903" t="s">
        <v>118</v>
      </c>
      <c r="AI903" s="4" t="s">
        <v>1643</v>
      </c>
      <c r="AN903" s="6" t="str">
        <f>_xlfn.IFNA(IF(IF($AH903=AN$5,VLOOKUP(AI903,buff!$K:$L,2,FALSE),"")=0,"",IF($AH903=AN$5,VLOOKUP(AI903,buff!$K:$L,2,FALSE),"")),"")</f>
        <v>65:100:2:0</v>
      </c>
      <c r="AO903" s="6" t="str">
        <f>_xlfn.IFNA(IF(IF($AH903=AO$5,VLOOKUP(AJ903,buff!$K:$L,2,FALSE),"")=0,"",IF($AH903=AO$5,VLOOKUP(AJ903,buff!$K:$L,2,FALSE),"")),"")</f>
        <v/>
      </c>
      <c r="AP903" s="6" t="str">
        <f>_xlfn.IFNA(IF(IF($AH903=AP$5,VLOOKUP(AK903,buff!$K:$L,2,FALSE),"")=0,"",IF($AH903=AP$5,VLOOKUP(AK903,buff!$K:$L,2,FALSE),"")),"")</f>
        <v/>
      </c>
      <c r="AQ903" s="6" t="str">
        <f>_xlfn.IFNA(IF(IF($AH903=AQ$5,VLOOKUP(AL903,buff!$K:$L,2,FALSE),"")=0,"",IF($AH903=AQ$5,VLOOKUP(AL903,buff!$K:$L,2,FALSE),"")),"")</f>
        <v/>
      </c>
      <c r="AR903" s="6" t="str">
        <f>_xlfn.IFNA(IF(IF($AH903=AR$5,VLOOKUP(AM903,buff!$K:$L,2,FALSE),"")=0,"",IF($AH903=AR$5,VLOOKUP(AM903,buff!$K:$L,2,FALSE),"")),"")</f>
        <v/>
      </c>
      <c r="AS903" s="6" t="str">
        <f>_xlfn.IFNA(IF(IF($AH903=AS$5,VLOOKUP(AI903,buff!$K:$L,2,FALSE),"")=0,"",IF($AH903=AS$5,VLOOKUP(AI903,buff!$K:$L,2,FALSE),"")),"")</f>
        <v/>
      </c>
      <c r="AT903" s="6" t="str">
        <f>_xlfn.IFNA(IF(IF($AH903=AT$5,VLOOKUP(AJ903,buff!$K:$L,2,FALSE),"")=0,"",IF($AH903=AT$5,VLOOKUP(AJ903,buff!$K:$L,2,FALSE),"")),"")</f>
        <v/>
      </c>
      <c r="AU903" s="6" t="str">
        <f>_xlfn.IFNA(IF(IF($AH903=AU$5,VLOOKUP(AK903,buff!$K:$L,2,FALSE),"")=0,"",IF($AH903=AU$5,VLOOKUP(AK903,buff!$K:$L,2,FALSE),"")),"")</f>
        <v/>
      </c>
      <c r="AV903" s="6" t="str">
        <f>_xlfn.IFNA(IF(IF($AH903=AV$5,VLOOKUP(AL903,buff!$K:$L,2,FALSE),"")=0,"",IF($AH903=AV$5,VLOOKUP(AL903,buff!$K:$L,2,FALSE),"")),"")</f>
        <v/>
      </c>
      <c r="AW903" s="6" t="str">
        <f>_xlfn.IFNA(IF(IF($AH903=AW$5,VLOOKUP(AM903,buff!$K:$L,2,FALSE),"")=0,"",IF($AH903=AW$5,VLOOKUP(AM903,buff!$K:$L,2,FALSE),"")),"")</f>
        <v/>
      </c>
      <c r="AX903" s="6">
        <f>VLOOKUP(AI903,buff!K:P,6,FALSE)</f>
        <v>-50</v>
      </c>
      <c r="AY903">
        <f t="shared" si="244"/>
        <v>-50</v>
      </c>
      <c r="AZ903">
        <f t="shared" si="244"/>
        <v>-50</v>
      </c>
      <c r="BA903">
        <f t="shared" si="245"/>
        <v>3</v>
      </c>
      <c r="BB903">
        <f t="shared" si="246"/>
        <v>2</v>
      </c>
    </row>
    <row r="904" spans="1:54" ht="16" x14ac:dyDescent="0.2">
      <c r="A904" t="str">
        <f t="shared" si="252"/>
        <v>炀烈主动技能3等级18</v>
      </c>
      <c r="B904" s="8">
        <v>898</v>
      </c>
      <c r="C904" s="8" t="str">
        <f>VLOOKUP(G904,角色!A:B,2,FALSE)</f>
        <v>炀烈</v>
      </c>
      <c r="D904" s="8" t="str">
        <f t="shared" ref="D904:D967" si="258">$D$4&amp;F904</f>
        <v>主动技能3</v>
      </c>
      <c r="E904" s="8">
        <f t="shared" si="253"/>
        <v>18</v>
      </c>
      <c r="F904" s="8">
        <f t="shared" si="254"/>
        <v>3</v>
      </c>
      <c r="G904" s="8">
        <f t="shared" si="255"/>
        <v>15</v>
      </c>
      <c r="H904" s="4" t="s">
        <v>477</v>
      </c>
      <c r="I904" s="26" t="str">
        <f t="shared" si="251"/>
        <v>对敌方1排单位造成125%攻击力（+8456）伤害，附带减防</v>
      </c>
      <c r="J904" s="4" t="s">
        <v>305</v>
      </c>
      <c r="K904" s="1" t="s">
        <v>103</v>
      </c>
      <c r="L904" s="4" t="s">
        <v>112</v>
      </c>
      <c r="M904" s="4"/>
      <c r="N904" s="4">
        <v>100</v>
      </c>
      <c r="O904" s="4">
        <v>100</v>
      </c>
      <c r="T904" s="6" t="str">
        <f t="shared" si="256"/>
        <v>65:100:2:0</v>
      </c>
      <c r="U904" s="6" t="str">
        <f t="shared" si="257"/>
        <v/>
      </c>
      <c r="Y904">
        <f t="shared" si="250"/>
        <v>100</v>
      </c>
      <c r="Z904">
        <v>125</v>
      </c>
      <c r="AA904" s="23">
        <v>50</v>
      </c>
      <c r="AB904" s="23">
        <f>INT(VLOOKUP(VLOOKUP($C904,角色技能升级比率表!$B:$C,2,FALSE),角色属性概况!E:F,2,FALSE)*VLOOKUP(E904,角色属性概况!I:M,3,FALSE)*AA904/100)</f>
        <v>8456</v>
      </c>
      <c r="AE904">
        <v>0</v>
      </c>
      <c r="AF904" s="23">
        <f t="shared" ref="AF904:AF967" si="259">BA904</f>
        <v>3</v>
      </c>
      <c r="AG904" s="23">
        <f t="shared" ref="AG904:AG967" si="260">BB904</f>
        <v>2</v>
      </c>
      <c r="AH904" t="s">
        <v>118</v>
      </c>
      <c r="AI904" s="4" t="s">
        <v>1643</v>
      </c>
      <c r="AN904" s="6" t="str">
        <f>_xlfn.IFNA(IF(IF($AH904=AN$5,VLOOKUP(AI904,buff!$K:$L,2,FALSE),"")=0,"",IF($AH904=AN$5,VLOOKUP(AI904,buff!$K:$L,2,FALSE),"")),"")</f>
        <v>65:100:2:0</v>
      </c>
      <c r="AO904" s="6" t="str">
        <f>_xlfn.IFNA(IF(IF($AH904=AO$5,VLOOKUP(AJ904,buff!$K:$L,2,FALSE),"")=0,"",IF($AH904=AO$5,VLOOKUP(AJ904,buff!$K:$L,2,FALSE),"")),"")</f>
        <v/>
      </c>
      <c r="AP904" s="6" t="str">
        <f>_xlfn.IFNA(IF(IF($AH904=AP$5,VLOOKUP(AK904,buff!$K:$L,2,FALSE),"")=0,"",IF($AH904=AP$5,VLOOKUP(AK904,buff!$K:$L,2,FALSE),"")),"")</f>
        <v/>
      </c>
      <c r="AQ904" s="6" t="str">
        <f>_xlfn.IFNA(IF(IF($AH904=AQ$5,VLOOKUP(AL904,buff!$K:$L,2,FALSE),"")=0,"",IF($AH904=AQ$5,VLOOKUP(AL904,buff!$K:$L,2,FALSE),"")),"")</f>
        <v/>
      </c>
      <c r="AR904" s="6" t="str">
        <f>_xlfn.IFNA(IF(IF($AH904=AR$5,VLOOKUP(AM904,buff!$K:$L,2,FALSE),"")=0,"",IF($AH904=AR$5,VLOOKUP(AM904,buff!$K:$L,2,FALSE),"")),"")</f>
        <v/>
      </c>
      <c r="AS904" s="6" t="str">
        <f>_xlfn.IFNA(IF(IF($AH904=AS$5,VLOOKUP(AI904,buff!$K:$L,2,FALSE),"")=0,"",IF($AH904=AS$5,VLOOKUP(AI904,buff!$K:$L,2,FALSE),"")),"")</f>
        <v/>
      </c>
      <c r="AT904" s="6" t="str">
        <f>_xlfn.IFNA(IF(IF($AH904=AT$5,VLOOKUP(AJ904,buff!$K:$L,2,FALSE),"")=0,"",IF($AH904=AT$5,VLOOKUP(AJ904,buff!$K:$L,2,FALSE),"")),"")</f>
        <v/>
      </c>
      <c r="AU904" s="6" t="str">
        <f>_xlfn.IFNA(IF(IF($AH904=AU$5,VLOOKUP(AK904,buff!$K:$L,2,FALSE),"")=0,"",IF($AH904=AU$5,VLOOKUP(AK904,buff!$K:$L,2,FALSE),"")),"")</f>
        <v/>
      </c>
      <c r="AV904" s="6" t="str">
        <f>_xlfn.IFNA(IF(IF($AH904=AV$5,VLOOKUP(AL904,buff!$K:$L,2,FALSE),"")=0,"",IF($AH904=AV$5,VLOOKUP(AL904,buff!$K:$L,2,FALSE),"")),"")</f>
        <v/>
      </c>
      <c r="AW904" s="6" t="str">
        <f>_xlfn.IFNA(IF(IF($AH904=AW$5,VLOOKUP(AM904,buff!$K:$L,2,FALSE),"")=0,"",IF($AH904=AW$5,VLOOKUP(AM904,buff!$K:$L,2,FALSE),"")),"")</f>
        <v/>
      </c>
      <c r="AX904" s="6">
        <f>VLOOKUP(AI904,buff!K:P,6,FALSE)</f>
        <v>-50</v>
      </c>
      <c r="AY904">
        <f t="shared" ref="AY904:AZ967" si="261">AX904</f>
        <v>-50</v>
      </c>
      <c r="AZ904">
        <f t="shared" si="261"/>
        <v>-50</v>
      </c>
      <c r="BA904">
        <f t="shared" ref="BA904:BA967" si="262">IF(F904=1,0,IF(F904=2,2,3))</f>
        <v>3</v>
      </c>
      <c r="BB904">
        <f t="shared" ref="BB904:BB967" si="263">IF(F904=1,0,IF(F904=2,1,2))</f>
        <v>2</v>
      </c>
    </row>
    <row r="905" spans="1:54" ht="16" x14ac:dyDescent="0.2">
      <c r="A905" t="str">
        <f t="shared" si="252"/>
        <v>炀烈主动技能3等级19</v>
      </c>
      <c r="B905" s="8">
        <v>899</v>
      </c>
      <c r="C905" s="8" t="str">
        <f>VLOOKUP(G905,角色!A:B,2,FALSE)</f>
        <v>炀烈</v>
      </c>
      <c r="D905" s="8" t="str">
        <f t="shared" si="258"/>
        <v>主动技能3</v>
      </c>
      <c r="E905" s="8">
        <f t="shared" si="253"/>
        <v>19</v>
      </c>
      <c r="F905" s="8">
        <f t="shared" si="254"/>
        <v>3</v>
      </c>
      <c r="G905" s="8">
        <f t="shared" si="255"/>
        <v>15</v>
      </c>
      <c r="H905" s="4" t="s">
        <v>477</v>
      </c>
      <c r="I905" s="26" t="str">
        <f t="shared" si="251"/>
        <v>对敌方1排单位造成125%攻击力（+10411）伤害，附带减防</v>
      </c>
      <c r="J905" s="4" t="s">
        <v>305</v>
      </c>
      <c r="K905" s="1" t="s">
        <v>103</v>
      </c>
      <c r="L905" s="4" t="s">
        <v>112</v>
      </c>
      <c r="M905" s="4"/>
      <c r="N905" s="4">
        <v>100</v>
      </c>
      <c r="O905" s="4">
        <v>100</v>
      </c>
      <c r="T905" s="6" t="str">
        <f t="shared" si="256"/>
        <v>65:100:2:0</v>
      </c>
      <c r="U905" s="6" t="str">
        <f t="shared" si="257"/>
        <v/>
      </c>
      <c r="Y905">
        <f t="shared" si="250"/>
        <v>100</v>
      </c>
      <c r="Z905">
        <v>125</v>
      </c>
      <c r="AA905" s="23">
        <v>50</v>
      </c>
      <c r="AB905" s="23">
        <f>INT(VLOOKUP(VLOOKUP($C905,角色技能升级比率表!$B:$C,2,FALSE),角色属性概况!E:F,2,FALSE)*VLOOKUP(E905,角色属性概况!I:M,3,FALSE)*AA905/100)</f>
        <v>10411</v>
      </c>
      <c r="AE905">
        <v>0</v>
      </c>
      <c r="AF905" s="23">
        <f t="shared" si="259"/>
        <v>3</v>
      </c>
      <c r="AG905" s="23">
        <f t="shared" si="260"/>
        <v>2</v>
      </c>
      <c r="AH905" t="s">
        <v>118</v>
      </c>
      <c r="AI905" s="4" t="s">
        <v>1643</v>
      </c>
      <c r="AN905" s="6" t="str">
        <f>_xlfn.IFNA(IF(IF($AH905=AN$5,VLOOKUP(AI905,buff!$K:$L,2,FALSE),"")=0,"",IF($AH905=AN$5,VLOOKUP(AI905,buff!$K:$L,2,FALSE),"")),"")</f>
        <v>65:100:2:0</v>
      </c>
      <c r="AO905" s="6" t="str">
        <f>_xlfn.IFNA(IF(IF($AH905=AO$5,VLOOKUP(AJ905,buff!$K:$L,2,FALSE),"")=0,"",IF($AH905=AO$5,VLOOKUP(AJ905,buff!$K:$L,2,FALSE),"")),"")</f>
        <v/>
      </c>
      <c r="AP905" s="6" t="str">
        <f>_xlfn.IFNA(IF(IF($AH905=AP$5,VLOOKUP(AK905,buff!$K:$L,2,FALSE),"")=0,"",IF($AH905=AP$5,VLOOKUP(AK905,buff!$K:$L,2,FALSE),"")),"")</f>
        <v/>
      </c>
      <c r="AQ905" s="6" t="str">
        <f>_xlfn.IFNA(IF(IF($AH905=AQ$5,VLOOKUP(AL905,buff!$K:$L,2,FALSE),"")=0,"",IF($AH905=AQ$5,VLOOKUP(AL905,buff!$K:$L,2,FALSE),"")),"")</f>
        <v/>
      </c>
      <c r="AR905" s="6" t="str">
        <f>_xlfn.IFNA(IF(IF($AH905=AR$5,VLOOKUP(AM905,buff!$K:$L,2,FALSE),"")=0,"",IF($AH905=AR$5,VLOOKUP(AM905,buff!$K:$L,2,FALSE),"")),"")</f>
        <v/>
      </c>
      <c r="AS905" s="6" t="str">
        <f>_xlfn.IFNA(IF(IF($AH905=AS$5,VLOOKUP(AI905,buff!$K:$L,2,FALSE),"")=0,"",IF($AH905=AS$5,VLOOKUP(AI905,buff!$K:$L,2,FALSE),"")),"")</f>
        <v/>
      </c>
      <c r="AT905" s="6" t="str">
        <f>_xlfn.IFNA(IF(IF($AH905=AT$5,VLOOKUP(AJ905,buff!$K:$L,2,FALSE),"")=0,"",IF($AH905=AT$5,VLOOKUP(AJ905,buff!$K:$L,2,FALSE),"")),"")</f>
        <v/>
      </c>
      <c r="AU905" s="6" t="str">
        <f>_xlfn.IFNA(IF(IF($AH905=AU$5,VLOOKUP(AK905,buff!$K:$L,2,FALSE),"")=0,"",IF($AH905=AU$5,VLOOKUP(AK905,buff!$K:$L,2,FALSE),"")),"")</f>
        <v/>
      </c>
      <c r="AV905" s="6" t="str">
        <f>_xlfn.IFNA(IF(IF($AH905=AV$5,VLOOKUP(AL905,buff!$K:$L,2,FALSE),"")=0,"",IF($AH905=AV$5,VLOOKUP(AL905,buff!$K:$L,2,FALSE),"")),"")</f>
        <v/>
      </c>
      <c r="AW905" s="6" t="str">
        <f>_xlfn.IFNA(IF(IF($AH905=AW$5,VLOOKUP(AM905,buff!$K:$L,2,FALSE),"")=0,"",IF($AH905=AW$5,VLOOKUP(AM905,buff!$K:$L,2,FALSE),"")),"")</f>
        <v/>
      </c>
      <c r="AX905" s="6">
        <f>VLOOKUP(AI905,buff!K:P,6,FALSE)</f>
        <v>-50</v>
      </c>
      <c r="AY905">
        <f t="shared" si="261"/>
        <v>-50</v>
      </c>
      <c r="AZ905">
        <f t="shared" si="261"/>
        <v>-50</v>
      </c>
      <c r="BA905">
        <f t="shared" si="262"/>
        <v>3</v>
      </c>
      <c r="BB905">
        <f t="shared" si="263"/>
        <v>2</v>
      </c>
    </row>
    <row r="906" spans="1:54" ht="16" x14ac:dyDescent="0.2">
      <c r="A906" t="str">
        <f t="shared" si="252"/>
        <v>炀烈主动技能3等级20</v>
      </c>
      <c r="B906" s="8">
        <v>900</v>
      </c>
      <c r="C906" s="8" t="str">
        <f>VLOOKUP(G906,角色!A:B,2,FALSE)</f>
        <v>炀烈</v>
      </c>
      <c r="D906" s="8" t="str">
        <f t="shared" si="258"/>
        <v>主动技能3</v>
      </c>
      <c r="E906" s="8">
        <f t="shared" si="253"/>
        <v>20</v>
      </c>
      <c r="F906" s="8">
        <f t="shared" si="254"/>
        <v>3</v>
      </c>
      <c r="G906" s="8">
        <f t="shared" si="255"/>
        <v>15</v>
      </c>
      <c r="H906" s="4" t="s">
        <v>477</v>
      </c>
      <c r="I906" s="26" t="str">
        <f t="shared" si="251"/>
        <v>对敌方1排单位造成125%攻击力（+12819）伤害，附带减防</v>
      </c>
      <c r="J906" s="4" t="s">
        <v>305</v>
      </c>
      <c r="K906" s="1" t="s">
        <v>103</v>
      </c>
      <c r="L906" s="4" t="s">
        <v>112</v>
      </c>
      <c r="M906" s="4"/>
      <c r="N906" s="4">
        <v>100</v>
      </c>
      <c r="O906" s="4">
        <v>100</v>
      </c>
      <c r="T906" s="6" t="str">
        <f t="shared" si="256"/>
        <v>65:100:2:0</v>
      </c>
      <c r="U906" s="6" t="str">
        <f t="shared" si="257"/>
        <v/>
      </c>
      <c r="Y906">
        <f t="shared" si="250"/>
        <v>100</v>
      </c>
      <c r="Z906">
        <v>125</v>
      </c>
      <c r="AA906" s="23">
        <v>50</v>
      </c>
      <c r="AB906" s="23">
        <f>INT(VLOOKUP(VLOOKUP($C906,角色技能升级比率表!$B:$C,2,FALSE),角色属性概况!E:F,2,FALSE)*VLOOKUP(E906,角色属性概况!I:M,3,FALSE)*AA906/100)</f>
        <v>12819</v>
      </c>
      <c r="AE906">
        <v>0</v>
      </c>
      <c r="AF906" s="23">
        <f t="shared" si="259"/>
        <v>3</v>
      </c>
      <c r="AG906" s="23">
        <f t="shared" si="260"/>
        <v>2</v>
      </c>
      <c r="AH906" t="s">
        <v>118</v>
      </c>
      <c r="AI906" s="4" t="s">
        <v>1643</v>
      </c>
      <c r="AN906" s="6" t="str">
        <f>_xlfn.IFNA(IF(IF($AH906=AN$5,VLOOKUP(AI906,buff!$K:$L,2,FALSE),"")=0,"",IF($AH906=AN$5,VLOOKUP(AI906,buff!$K:$L,2,FALSE),"")),"")</f>
        <v>65:100:2:0</v>
      </c>
      <c r="AO906" s="6" t="str">
        <f>_xlfn.IFNA(IF(IF($AH906=AO$5,VLOOKUP(AJ906,buff!$K:$L,2,FALSE),"")=0,"",IF($AH906=AO$5,VLOOKUP(AJ906,buff!$K:$L,2,FALSE),"")),"")</f>
        <v/>
      </c>
      <c r="AP906" s="6" t="str">
        <f>_xlfn.IFNA(IF(IF($AH906=AP$5,VLOOKUP(AK906,buff!$K:$L,2,FALSE),"")=0,"",IF($AH906=AP$5,VLOOKUP(AK906,buff!$K:$L,2,FALSE),"")),"")</f>
        <v/>
      </c>
      <c r="AQ906" s="6" t="str">
        <f>_xlfn.IFNA(IF(IF($AH906=AQ$5,VLOOKUP(AL906,buff!$K:$L,2,FALSE),"")=0,"",IF($AH906=AQ$5,VLOOKUP(AL906,buff!$K:$L,2,FALSE),"")),"")</f>
        <v/>
      </c>
      <c r="AR906" s="6" t="str">
        <f>_xlfn.IFNA(IF(IF($AH906=AR$5,VLOOKUP(AM906,buff!$K:$L,2,FALSE),"")=0,"",IF($AH906=AR$5,VLOOKUP(AM906,buff!$K:$L,2,FALSE),"")),"")</f>
        <v/>
      </c>
      <c r="AS906" s="6" t="str">
        <f>_xlfn.IFNA(IF(IF($AH906=AS$5,VLOOKUP(AI906,buff!$K:$L,2,FALSE),"")=0,"",IF($AH906=AS$5,VLOOKUP(AI906,buff!$K:$L,2,FALSE),"")),"")</f>
        <v/>
      </c>
      <c r="AT906" s="6" t="str">
        <f>_xlfn.IFNA(IF(IF($AH906=AT$5,VLOOKUP(AJ906,buff!$K:$L,2,FALSE),"")=0,"",IF($AH906=AT$5,VLOOKUP(AJ906,buff!$K:$L,2,FALSE),"")),"")</f>
        <v/>
      </c>
      <c r="AU906" s="6" t="str">
        <f>_xlfn.IFNA(IF(IF($AH906=AU$5,VLOOKUP(AK906,buff!$K:$L,2,FALSE),"")=0,"",IF($AH906=AU$5,VLOOKUP(AK906,buff!$K:$L,2,FALSE),"")),"")</f>
        <v/>
      </c>
      <c r="AV906" s="6" t="str">
        <f>_xlfn.IFNA(IF(IF($AH906=AV$5,VLOOKUP(AL906,buff!$K:$L,2,FALSE),"")=0,"",IF($AH906=AV$5,VLOOKUP(AL906,buff!$K:$L,2,FALSE),"")),"")</f>
        <v/>
      </c>
      <c r="AW906" s="6" t="str">
        <f>_xlfn.IFNA(IF(IF($AH906=AW$5,VLOOKUP(AM906,buff!$K:$L,2,FALSE),"")=0,"",IF($AH906=AW$5,VLOOKUP(AM906,buff!$K:$L,2,FALSE),"")),"")</f>
        <v/>
      </c>
      <c r="AX906" s="6">
        <f>VLOOKUP(AI906,buff!K:P,6,FALSE)</f>
        <v>-50</v>
      </c>
      <c r="AY906">
        <f t="shared" si="261"/>
        <v>-50</v>
      </c>
      <c r="AZ906">
        <f t="shared" si="261"/>
        <v>-50</v>
      </c>
      <c r="BA906">
        <f t="shared" si="262"/>
        <v>3</v>
      </c>
      <c r="BB906">
        <f t="shared" si="263"/>
        <v>2</v>
      </c>
    </row>
    <row r="907" spans="1:54" x14ac:dyDescent="0.15">
      <c r="A907" t="str">
        <f t="shared" si="252"/>
        <v>炘诀主动技能1等级1</v>
      </c>
      <c r="B907" s="8">
        <v>901</v>
      </c>
      <c r="C907" s="8" t="str">
        <f>VLOOKUP(G907,角色!A:B,2,FALSE)</f>
        <v>炘诀</v>
      </c>
      <c r="D907" s="8" t="str">
        <f t="shared" si="258"/>
        <v>主动技能1</v>
      </c>
      <c r="E907" s="8">
        <f t="shared" si="253"/>
        <v>1</v>
      </c>
      <c r="F907" s="8">
        <f t="shared" si="254"/>
        <v>1</v>
      </c>
      <c r="G907" s="8">
        <f t="shared" si="255"/>
        <v>16</v>
      </c>
      <c r="H907" s="4" t="s">
        <v>478</v>
      </c>
      <c r="I907" s="24" t="str">
        <f>"对敌方单体攻击，造成100%攻击力（+"&amp;AB907&amp;"）点伤害。"</f>
        <v>对敌方单体攻击，造成100%攻击力（+38）点伤害。</v>
      </c>
      <c r="J907" s="24" t="s">
        <v>305</v>
      </c>
      <c r="K907" s="25" t="s">
        <v>103</v>
      </c>
      <c r="L907" s="24" t="s">
        <v>107</v>
      </c>
      <c r="M907" s="24"/>
      <c r="N907" s="24">
        <v>100</v>
      </c>
      <c r="O907" s="24"/>
      <c r="P907" s="23"/>
      <c r="Q907" s="23"/>
      <c r="R907" s="23"/>
      <c r="S907" s="23"/>
      <c r="T907" s="23" t="str">
        <f t="shared" si="256"/>
        <v/>
      </c>
      <c r="U907" s="23" t="str">
        <f t="shared" si="257"/>
        <v/>
      </c>
      <c r="V907" s="23"/>
      <c r="W907" s="23"/>
      <c r="X907" s="23"/>
      <c r="Y907" s="23">
        <f t="shared" si="250"/>
        <v>0</v>
      </c>
      <c r="Z907" s="23">
        <v>100</v>
      </c>
      <c r="AA907" s="23">
        <v>10</v>
      </c>
      <c r="AB907" s="23">
        <f>INT(VLOOKUP(VLOOKUP($C907,角色技能升级比率表!$B:$C,2,FALSE),角色属性概况!E:F,2,FALSE)*VLOOKUP(E907,角色属性概况!I:M,3,FALSE)*AA907/100)</f>
        <v>38</v>
      </c>
      <c r="AC907" s="23"/>
      <c r="AD907" s="23"/>
      <c r="AE907" s="23">
        <v>0</v>
      </c>
      <c r="AF907" s="23">
        <f t="shared" si="259"/>
        <v>0</v>
      </c>
      <c r="AG907" s="23">
        <f t="shared" si="260"/>
        <v>0</v>
      </c>
      <c r="AH907" s="23"/>
      <c r="AI907" s="23"/>
      <c r="AJ907" s="23"/>
      <c r="AK907" s="23"/>
      <c r="AN907" s="6" t="str">
        <f>_xlfn.IFNA(IF(IF($AH907=AN$5,VLOOKUP(AI907,buff!$K:$L,2,FALSE),"")=0,"",IF($AH907=AN$5,VLOOKUP(AI907,buff!$K:$L,2,FALSE),"")),"")</f>
        <v/>
      </c>
      <c r="AO907" s="6" t="str">
        <f>_xlfn.IFNA(IF(IF($AH907=AO$5,VLOOKUP(AJ907,buff!$K:$L,2,FALSE),"")=0,"",IF($AH907=AO$5,VLOOKUP(AJ907,buff!$K:$L,2,FALSE),"")),"")</f>
        <v/>
      </c>
      <c r="AP907" s="6" t="str">
        <f>_xlfn.IFNA(IF(IF($AH907=AP$5,VLOOKUP(AK907,buff!$K:$L,2,FALSE),"")=0,"",IF($AH907=AP$5,VLOOKUP(AK907,buff!$K:$L,2,FALSE),"")),"")</f>
        <v/>
      </c>
      <c r="AQ907" s="6" t="str">
        <f>_xlfn.IFNA(IF(IF($AH907=AQ$5,VLOOKUP(AL907,buff!$K:$L,2,FALSE),"")=0,"",IF($AH907=AQ$5,VLOOKUP(AL907,buff!$K:$L,2,FALSE),"")),"")</f>
        <v/>
      </c>
      <c r="AR907" s="6" t="str">
        <f>_xlfn.IFNA(IF(IF($AH907=AR$5,VLOOKUP(AM907,buff!$K:$L,2,FALSE),"")=0,"",IF($AH907=AR$5,VLOOKUP(AM907,buff!$K:$L,2,FALSE),"")),"")</f>
        <v/>
      </c>
      <c r="AS907" s="6" t="str">
        <f>_xlfn.IFNA(IF(IF($AH907=AS$5,VLOOKUP(AI907,buff!$K:$L,2,FALSE),"")=0,"",IF($AH907=AS$5,VLOOKUP(AI907,buff!$K:$L,2,FALSE),"")),"")</f>
        <v/>
      </c>
      <c r="AT907" s="6" t="str">
        <f>_xlfn.IFNA(IF(IF($AH907=AT$5,VLOOKUP(AJ907,buff!$K:$L,2,FALSE),"")=0,"",IF($AH907=AT$5,VLOOKUP(AJ907,buff!$K:$L,2,FALSE),"")),"")</f>
        <v/>
      </c>
      <c r="AU907" s="6" t="str">
        <f>_xlfn.IFNA(IF(IF($AH907=AU$5,VLOOKUP(AK907,buff!$K:$L,2,FALSE),"")=0,"",IF($AH907=AU$5,VLOOKUP(AK907,buff!$K:$L,2,FALSE),"")),"")</f>
        <v/>
      </c>
      <c r="AV907" s="6" t="str">
        <f>_xlfn.IFNA(IF(IF($AH907=AV$5,VLOOKUP(AL907,buff!$K:$L,2,FALSE),"")=0,"",IF($AH907=AV$5,VLOOKUP(AL907,buff!$K:$L,2,FALSE),"")),"")</f>
        <v/>
      </c>
      <c r="AW907" s="6" t="str">
        <f>_xlfn.IFNA(IF(IF($AH907=AW$5,VLOOKUP(AM907,buff!$K:$L,2,FALSE),"")=0,"",IF($AH907=AW$5,VLOOKUP(AM907,buff!$K:$L,2,FALSE),"")),"")</f>
        <v/>
      </c>
      <c r="AX907" s="6" t="e">
        <f>VLOOKUP(AI907,buff!K:P,6,FALSE)</f>
        <v>#N/A</v>
      </c>
      <c r="AY907" t="e">
        <f t="shared" si="261"/>
        <v>#N/A</v>
      </c>
      <c r="AZ907" t="e">
        <f t="shared" si="261"/>
        <v>#N/A</v>
      </c>
      <c r="BA907">
        <f t="shared" si="262"/>
        <v>0</v>
      </c>
      <c r="BB907">
        <f t="shared" si="263"/>
        <v>0</v>
      </c>
    </row>
    <row r="908" spans="1:54" x14ac:dyDescent="0.15">
      <c r="A908" t="str">
        <f t="shared" si="252"/>
        <v>炘诀主动技能1等级2</v>
      </c>
      <c r="B908" s="8">
        <v>902</v>
      </c>
      <c r="C908" s="8" t="str">
        <f>VLOOKUP(G908,角色!A:B,2,FALSE)</f>
        <v>炘诀</v>
      </c>
      <c r="D908" s="8" t="str">
        <f t="shared" si="258"/>
        <v>主动技能1</v>
      </c>
      <c r="E908" s="8">
        <f t="shared" si="253"/>
        <v>2</v>
      </c>
      <c r="F908" s="8">
        <f t="shared" si="254"/>
        <v>1</v>
      </c>
      <c r="G908" s="8">
        <f t="shared" si="255"/>
        <v>16</v>
      </c>
      <c r="H908" s="4" t="s">
        <v>478</v>
      </c>
      <c r="I908" s="24" t="str">
        <f t="shared" ref="I908:I915" si="264">"对敌方单体攻击，造成100%攻击力（+"&amp;AB908&amp;"）点伤害。"</f>
        <v>对敌方单体攻击，造成100%攻击力（+56）点伤害。</v>
      </c>
      <c r="J908" s="4" t="s">
        <v>305</v>
      </c>
      <c r="K908" s="1" t="s">
        <v>103</v>
      </c>
      <c r="L908" s="24" t="s">
        <v>107</v>
      </c>
      <c r="M908" s="4"/>
      <c r="N908" s="4">
        <v>100</v>
      </c>
      <c r="O908" s="4"/>
      <c r="T908" s="6" t="str">
        <f t="shared" si="256"/>
        <v/>
      </c>
      <c r="U908" s="6" t="str">
        <f t="shared" si="257"/>
        <v/>
      </c>
      <c r="Y908">
        <f t="shared" si="250"/>
        <v>0</v>
      </c>
      <c r="Z908">
        <v>100</v>
      </c>
      <c r="AA908" s="23">
        <v>10</v>
      </c>
      <c r="AB908" s="23">
        <f>INT(VLOOKUP(VLOOKUP($C908,角色技能升级比率表!$B:$C,2,FALSE),角色属性概况!E:F,2,FALSE)*VLOOKUP(E908,角色属性概况!I:M,3,FALSE)*AA908/100)</f>
        <v>56</v>
      </c>
      <c r="AE908">
        <v>0</v>
      </c>
      <c r="AF908" s="23">
        <f t="shared" si="259"/>
        <v>0</v>
      </c>
      <c r="AG908" s="23">
        <f t="shared" si="260"/>
        <v>0</v>
      </c>
      <c r="AN908" s="6" t="str">
        <f>_xlfn.IFNA(IF(IF($AH908=AN$5,VLOOKUP(AI908,buff!$K:$L,2,FALSE),"")=0,"",IF($AH908=AN$5,VLOOKUP(AI908,buff!$K:$L,2,FALSE),"")),"")</f>
        <v/>
      </c>
      <c r="AO908" s="6" t="str">
        <f>_xlfn.IFNA(IF(IF($AH908=AO$5,VLOOKUP(AJ908,buff!$K:$L,2,FALSE),"")=0,"",IF($AH908=AO$5,VLOOKUP(AJ908,buff!$K:$L,2,FALSE),"")),"")</f>
        <v/>
      </c>
      <c r="AP908" s="6" t="str">
        <f>_xlfn.IFNA(IF(IF($AH908=AP$5,VLOOKUP(AK908,buff!$K:$L,2,FALSE),"")=0,"",IF($AH908=AP$5,VLOOKUP(AK908,buff!$K:$L,2,FALSE),"")),"")</f>
        <v/>
      </c>
      <c r="AQ908" s="6" t="str">
        <f>_xlfn.IFNA(IF(IF($AH908=AQ$5,VLOOKUP(AL908,buff!$K:$L,2,FALSE),"")=0,"",IF($AH908=AQ$5,VLOOKUP(AL908,buff!$K:$L,2,FALSE),"")),"")</f>
        <v/>
      </c>
      <c r="AR908" s="6" t="str">
        <f>_xlfn.IFNA(IF(IF($AH908=AR$5,VLOOKUP(AM908,buff!$K:$L,2,FALSE),"")=0,"",IF($AH908=AR$5,VLOOKUP(AM908,buff!$K:$L,2,FALSE),"")),"")</f>
        <v/>
      </c>
      <c r="AS908" s="6" t="str">
        <f>_xlfn.IFNA(IF(IF($AH908=AS$5,VLOOKUP(AI908,buff!$K:$L,2,FALSE),"")=0,"",IF($AH908=AS$5,VLOOKUP(AI908,buff!$K:$L,2,FALSE),"")),"")</f>
        <v/>
      </c>
      <c r="AT908" s="6" t="str">
        <f>_xlfn.IFNA(IF(IF($AH908=AT$5,VLOOKUP(AJ908,buff!$K:$L,2,FALSE),"")=0,"",IF($AH908=AT$5,VLOOKUP(AJ908,buff!$K:$L,2,FALSE),"")),"")</f>
        <v/>
      </c>
      <c r="AU908" s="6" t="str">
        <f>_xlfn.IFNA(IF(IF($AH908=AU$5,VLOOKUP(AK908,buff!$K:$L,2,FALSE),"")=0,"",IF($AH908=AU$5,VLOOKUP(AK908,buff!$K:$L,2,FALSE),"")),"")</f>
        <v/>
      </c>
      <c r="AV908" s="6" t="str">
        <f>_xlfn.IFNA(IF(IF($AH908=AV$5,VLOOKUP(AL908,buff!$K:$L,2,FALSE),"")=0,"",IF($AH908=AV$5,VLOOKUP(AL908,buff!$K:$L,2,FALSE),"")),"")</f>
        <v/>
      </c>
      <c r="AW908" s="6" t="str">
        <f>_xlfn.IFNA(IF(IF($AH908=AW$5,VLOOKUP(AM908,buff!$K:$L,2,FALSE),"")=0,"",IF($AH908=AW$5,VLOOKUP(AM908,buff!$K:$L,2,FALSE),"")),"")</f>
        <v/>
      </c>
      <c r="AX908" s="6" t="e">
        <f>VLOOKUP(AI908,buff!K:P,6,FALSE)</f>
        <v>#N/A</v>
      </c>
      <c r="AY908" t="e">
        <f t="shared" si="261"/>
        <v>#N/A</v>
      </c>
      <c r="AZ908" t="e">
        <f t="shared" si="261"/>
        <v>#N/A</v>
      </c>
      <c r="BA908">
        <f t="shared" si="262"/>
        <v>0</v>
      </c>
      <c r="BB908">
        <f t="shared" si="263"/>
        <v>0</v>
      </c>
    </row>
    <row r="909" spans="1:54" x14ac:dyDescent="0.15">
      <c r="A909" t="str">
        <f t="shared" si="252"/>
        <v>炘诀主动技能1等级3</v>
      </c>
      <c r="B909" s="8">
        <v>903</v>
      </c>
      <c r="C909" s="8" t="str">
        <f>VLOOKUP(G909,角色!A:B,2,FALSE)</f>
        <v>炘诀</v>
      </c>
      <c r="D909" s="8" t="str">
        <f t="shared" si="258"/>
        <v>主动技能1</v>
      </c>
      <c r="E909" s="8">
        <f t="shared" si="253"/>
        <v>3</v>
      </c>
      <c r="F909" s="8">
        <f t="shared" si="254"/>
        <v>1</v>
      </c>
      <c r="G909" s="8">
        <f t="shared" si="255"/>
        <v>16</v>
      </c>
      <c r="H909" s="4" t="s">
        <v>478</v>
      </c>
      <c r="I909" s="24" t="str">
        <f t="shared" si="264"/>
        <v>对敌方单体攻击，造成100%攻击力（+74）点伤害。</v>
      </c>
      <c r="J909" s="4" t="s">
        <v>305</v>
      </c>
      <c r="K909" s="1" t="s">
        <v>103</v>
      </c>
      <c r="L909" s="24" t="s">
        <v>107</v>
      </c>
      <c r="M909" s="4"/>
      <c r="N909" s="4">
        <v>100</v>
      </c>
      <c r="O909" s="4"/>
      <c r="T909" s="6" t="str">
        <f t="shared" si="256"/>
        <v/>
      </c>
      <c r="U909" s="6" t="str">
        <f t="shared" si="257"/>
        <v/>
      </c>
      <c r="Y909">
        <f t="shared" si="250"/>
        <v>0</v>
      </c>
      <c r="Z909">
        <v>100</v>
      </c>
      <c r="AA909" s="23">
        <v>10</v>
      </c>
      <c r="AB909" s="23">
        <f>INT(VLOOKUP(VLOOKUP($C909,角色技能升级比率表!$B:$C,2,FALSE),角色属性概况!E:F,2,FALSE)*VLOOKUP(E909,角色属性概况!I:M,3,FALSE)*AA909/100)</f>
        <v>74</v>
      </c>
      <c r="AE909">
        <v>0</v>
      </c>
      <c r="AF909" s="23">
        <f t="shared" si="259"/>
        <v>0</v>
      </c>
      <c r="AG909" s="23">
        <f t="shared" si="260"/>
        <v>0</v>
      </c>
      <c r="AN909" s="6" t="str">
        <f>_xlfn.IFNA(IF(IF($AH909=AN$5,VLOOKUP(AI909,buff!$K:$L,2,FALSE),"")=0,"",IF($AH909=AN$5,VLOOKUP(AI909,buff!$K:$L,2,FALSE),"")),"")</f>
        <v/>
      </c>
      <c r="AO909" s="6" t="str">
        <f>_xlfn.IFNA(IF(IF($AH909=AO$5,VLOOKUP(AJ909,buff!$K:$L,2,FALSE),"")=0,"",IF($AH909=AO$5,VLOOKUP(AJ909,buff!$K:$L,2,FALSE),"")),"")</f>
        <v/>
      </c>
      <c r="AP909" s="6" t="str">
        <f>_xlfn.IFNA(IF(IF($AH909=AP$5,VLOOKUP(AK909,buff!$K:$L,2,FALSE),"")=0,"",IF($AH909=AP$5,VLOOKUP(AK909,buff!$K:$L,2,FALSE),"")),"")</f>
        <v/>
      </c>
      <c r="AQ909" s="6" t="str">
        <f>_xlfn.IFNA(IF(IF($AH909=AQ$5,VLOOKUP(AL909,buff!$K:$L,2,FALSE),"")=0,"",IF($AH909=AQ$5,VLOOKUP(AL909,buff!$K:$L,2,FALSE),"")),"")</f>
        <v/>
      </c>
      <c r="AR909" s="6" t="str">
        <f>_xlfn.IFNA(IF(IF($AH909=AR$5,VLOOKUP(AM909,buff!$K:$L,2,FALSE),"")=0,"",IF($AH909=AR$5,VLOOKUP(AM909,buff!$K:$L,2,FALSE),"")),"")</f>
        <v/>
      </c>
      <c r="AS909" s="6" t="str">
        <f>_xlfn.IFNA(IF(IF($AH909=AS$5,VLOOKUP(AI909,buff!$K:$L,2,FALSE),"")=0,"",IF($AH909=AS$5,VLOOKUP(AI909,buff!$K:$L,2,FALSE),"")),"")</f>
        <v/>
      </c>
      <c r="AT909" s="6" t="str">
        <f>_xlfn.IFNA(IF(IF($AH909=AT$5,VLOOKUP(AJ909,buff!$K:$L,2,FALSE),"")=0,"",IF($AH909=AT$5,VLOOKUP(AJ909,buff!$K:$L,2,FALSE),"")),"")</f>
        <v/>
      </c>
      <c r="AU909" s="6" t="str">
        <f>_xlfn.IFNA(IF(IF($AH909=AU$5,VLOOKUP(AK909,buff!$K:$L,2,FALSE),"")=0,"",IF($AH909=AU$5,VLOOKUP(AK909,buff!$K:$L,2,FALSE),"")),"")</f>
        <v/>
      </c>
      <c r="AV909" s="6" t="str">
        <f>_xlfn.IFNA(IF(IF($AH909=AV$5,VLOOKUP(AL909,buff!$K:$L,2,FALSE),"")=0,"",IF($AH909=AV$5,VLOOKUP(AL909,buff!$K:$L,2,FALSE),"")),"")</f>
        <v/>
      </c>
      <c r="AW909" s="6" t="str">
        <f>_xlfn.IFNA(IF(IF($AH909=AW$5,VLOOKUP(AM909,buff!$K:$L,2,FALSE),"")=0,"",IF($AH909=AW$5,VLOOKUP(AM909,buff!$K:$L,2,FALSE),"")),"")</f>
        <v/>
      </c>
      <c r="AX909" s="6" t="e">
        <f>VLOOKUP(AI909,buff!K:P,6,FALSE)</f>
        <v>#N/A</v>
      </c>
      <c r="AY909" t="e">
        <f t="shared" si="261"/>
        <v>#N/A</v>
      </c>
      <c r="AZ909" t="e">
        <f t="shared" si="261"/>
        <v>#N/A</v>
      </c>
      <c r="BA909">
        <f t="shared" si="262"/>
        <v>0</v>
      </c>
      <c r="BB909">
        <f t="shared" si="263"/>
        <v>0</v>
      </c>
    </row>
    <row r="910" spans="1:54" x14ac:dyDescent="0.15">
      <c r="A910" t="str">
        <f t="shared" si="252"/>
        <v>炘诀主动技能1等级4</v>
      </c>
      <c r="B910" s="8">
        <v>904</v>
      </c>
      <c r="C910" s="8" t="str">
        <f>VLOOKUP(G910,角色!A:B,2,FALSE)</f>
        <v>炘诀</v>
      </c>
      <c r="D910" s="8" t="str">
        <f t="shared" si="258"/>
        <v>主动技能1</v>
      </c>
      <c r="E910" s="8">
        <f t="shared" si="253"/>
        <v>4</v>
      </c>
      <c r="F910" s="8">
        <f t="shared" si="254"/>
        <v>1</v>
      </c>
      <c r="G910" s="8">
        <f t="shared" si="255"/>
        <v>16</v>
      </c>
      <c r="H910" s="4" t="s">
        <v>478</v>
      </c>
      <c r="I910" s="24" t="str">
        <f t="shared" si="264"/>
        <v>对敌方单体攻击，造成100%攻击力（+91）点伤害。</v>
      </c>
      <c r="J910" s="4" t="s">
        <v>305</v>
      </c>
      <c r="K910" s="1" t="s">
        <v>103</v>
      </c>
      <c r="L910" s="24" t="s">
        <v>107</v>
      </c>
      <c r="M910" s="4"/>
      <c r="N910" s="4">
        <v>100</v>
      </c>
      <c r="O910" s="4"/>
      <c r="T910" s="6" t="str">
        <f t="shared" si="256"/>
        <v/>
      </c>
      <c r="U910" s="6" t="str">
        <f t="shared" si="257"/>
        <v/>
      </c>
      <c r="Y910">
        <f t="shared" si="250"/>
        <v>0</v>
      </c>
      <c r="Z910">
        <v>100</v>
      </c>
      <c r="AA910" s="23">
        <v>10</v>
      </c>
      <c r="AB910" s="23">
        <f>INT(VLOOKUP(VLOOKUP($C910,角色技能升级比率表!$B:$C,2,FALSE),角色属性概况!E:F,2,FALSE)*VLOOKUP(E910,角色属性概况!I:M,3,FALSE)*AA910/100)</f>
        <v>91</v>
      </c>
      <c r="AE910">
        <v>0</v>
      </c>
      <c r="AF910" s="23">
        <f t="shared" si="259"/>
        <v>0</v>
      </c>
      <c r="AG910" s="23">
        <f t="shared" si="260"/>
        <v>0</v>
      </c>
      <c r="AN910" s="6" t="str">
        <f>_xlfn.IFNA(IF(IF($AH910=AN$5,VLOOKUP(AI910,buff!$K:$L,2,FALSE),"")=0,"",IF($AH910=AN$5,VLOOKUP(AI910,buff!$K:$L,2,FALSE),"")),"")</f>
        <v/>
      </c>
      <c r="AO910" s="6" t="str">
        <f>_xlfn.IFNA(IF(IF($AH910=AO$5,VLOOKUP(AJ910,buff!$K:$L,2,FALSE),"")=0,"",IF($AH910=AO$5,VLOOKUP(AJ910,buff!$K:$L,2,FALSE),"")),"")</f>
        <v/>
      </c>
      <c r="AP910" s="6" t="str">
        <f>_xlfn.IFNA(IF(IF($AH910=AP$5,VLOOKUP(AK910,buff!$K:$L,2,FALSE),"")=0,"",IF($AH910=AP$5,VLOOKUP(AK910,buff!$K:$L,2,FALSE),"")),"")</f>
        <v/>
      </c>
      <c r="AQ910" s="6" t="str">
        <f>_xlfn.IFNA(IF(IF($AH910=AQ$5,VLOOKUP(AL910,buff!$K:$L,2,FALSE),"")=0,"",IF($AH910=AQ$5,VLOOKUP(AL910,buff!$K:$L,2,FALSE),"")),"")</f>
        <v/>
      </c>
      <c r="AR910" s="6" t="str">
        <f>_xlfn.IFNA(IF(IF($AH910=AR$5,VLOOKUP(AM910,buff!$K:$L,2,FALSE),"")=0,"",IF($AH910=AR$5,VLOOKUP(AM910,buff!$K:$L,2,FALSE),"")),"")</f>
        <v/>
      </c>
      <c r="AS910" s="6" t="str">
        <f>_xlfn.IFNA(IF(IF($AH910=AS$5,VLOOKUP(AI910,buff!$K:$L,2,FALSE),"")=0,"",IF($AH910=AS$5,VLOOKUP(AI910,buff!$K:$L,2,FALSE),"")),"")</f>
        <v/>
      </c>
      <c r="AT910" s="6" t="str">
        <f>_xlfn.IFNA(IF(IF($AH910=AT$5,VLOOKUP(AJ910,buff!$K:$L,2,FALSE),"")=0,"",IF($AH910=AT$5,VLOOKUP(AJ910,buff!$K:$L,2,FALSE),"")),"")</f>
        <v/>
      </c>
      <c r="AU910" s="6" t="str">
        <f>_xlfn.IFNA(IF(IF($AH910=AU$5,VLOOKUP(AK910,buff!$K:$L,2,FALSE),"")=0,"",IF($AH910=AU$5,VLOOKUP(AK910,buff!$K:$L,2,FALSE),"")),"")</f>
        <v/>
      </c>
      <c r="AV910" s="6" t="str">
        <f>_xlfn.IFNA(IF(IF($AH910=AV$5,VLOOKUP(AL910,buff!$K:$L,2,FALSE),"")=0,"",IF($AH910=AV$5,VLOOKUP(AL910,buff!$K:$L,2,FALSE),"")),"")</f>
        <v/>
      </c>
      <c r="AW910" s="6" t="str">
        <f>_xlfn.IFNA(IF(IF($AH910=AW$5,VLOOKUP(AM910,buff!$K:$L,2,FALSE),"")=0,"",IF($AH910=AW$5,VLOOKUP(AM910,buff!$K:$L,2,FALSE),"")),"")</f>
        <v/>
      </c>
      <c r="AX910" s="6" t="e">
        <f>VLOOKUP(AI910,buff!K:P,6,FALSE)</f>
        <v>#N/A</v>
      </c>
      <c r="AY910" t="e">
        <f t="shared" si="261"/>
        <v>#N/A</v>
      </c>
      <c r="AZ910" t="e">
        <f t="shared" si="261"/>
        <v>#N/A</v>
      </c>
      <c r="BA910">
        <f t="shared" si="262"/>
        <v>0</v>
      </c>
      <c r="BB910">
        <f t="shared" si="263"/>
        <v>0</v>
      </c>
    </row>
    <row r="911" spans="1:54" x14ac:dyDescent="0.15">
      <c r="A911" t="str">
        <f t="shared" si="252"/>
        <v>炘诀主动技能1等级5</v>
      </c>
      <c r="B911" s="8">
        <v>905</v>
      </c>
      <c r="C911" s="8" t="str">
        <f>VLOOKUP(G911,角色!A:B,2,FALSE)</f>
        <v>炘诀</v>
      </c>
      <c r="D911" s="8" t="str">
        <f t="shared" si="258"/>
        <v>主动技能1</v>
      </c>
      <c r="E911" s="8">
        <f t="shared" si="253"/>
        <v>5</v>
      </c>
      <c r="F911" s="8">
        <f t="shared" si="254"/>
        <v>1</v>
      </c>
      <c r="G911" s="8">
        <f t="shared" si="255"/>
        <v>16</v>
      </c>
      <c r="H911" s="4" t="s">
        <v>478</v>
      </c>
      <c r="I911" s="24" t="str">
        <f t="shared" si="264"/>
        <v>对敌方单体攻击，造成100%攻击力（+113）点伤害。</v>
      </c>
      <c r="J911" s="4" t="s">
        <v>305</v>
      </c>
      <c r="K911" s="1" t="s">
        <v>103</v>
      </c>
      <c r="L911" s="24" t="s">
        <v>107</v>
      </c>
      <c r="M911" s="4"/>
      <c r="N911" s="4">
        <v>100</v>
      </c>
      <c r="O911" s="4"/>
      <c r="T911" s="6" t="str">
        <f t="shared" si="256"/>
        <v/>
      </c>
      <c r="U911" s="6" t="str">
        <f t="shared" si="257"/>
        <v/>
      </c>
      <c r="Y911">
        <f t="shared" si="250"/>
        <v>0</v>
      </c>
      <c r="Z911">
        <v>100</v>
      </c>
      <c r="AA911" s="23">
        <v>10</v>
      </c>
      <c r="AB911" s="23">
        <f>INT(VLOOKUP(VLOOKUP($C911,角色技能升级比率表!$B:$C,2,FALSE),角色属性概况!E:F,2,FALSE)*VLOOKUP(E911,角色属性概况!I:M,3,FALSE)*AA911/100)</f>
        <v>113</v>
      </c>
      <c r="AE911">
        <v>0</v>
      </c>
      <c r="AF911" s="23">
        <f t="shared" si="259"/>
        <v>0</v>
      </c>
      <c r="AG911" s="23">
        <f t="shared" si="260"/>
        <v>0</v>
      </c>
      <c r="AN911" s="6" t="str">
        <f>_xlfn.IFNA(IF(IF($AH911=AN$5,VLOOKUP(AI911,buff!$K:$L,2,FALSE),"")=0,"",IF($AH911=AN$5,VLOOKUP(AI911,buff!$K:$L,2,FALSE),"")),"")</f>
        <v/>
      </c>
      <c r="AO911" s="6" t="str">
        <f>_xlfn.IFNA(IF(IF($AH911=AO$5,VLOOKUP(AJ911,buff!$K:$L,2,FALSE),"")=0,"",IF($AH911=AO$5,VLOOKUP(AJ911,buff!$K:$L,2,FALSE),"")),"")</f>
        <v/>
      </c>
      <c r="AP911" s="6" t="str">
        <f>_xlfn.IFNA(IF(IF($AH911=AP$5,VLOOKUP(AK911,buff!$K:$L,2,FALSE),"")=0,"",IF($AH911=AP$5,VLOOKUP(AK911,buff!$K:$L,2,FALSE),"")),"")</f>
        <v/>
      </c>
      <c r="AQ911" s="6" t="str">
        <f>_xlfn.IFNA(IF(IF($AH911=AQ$5,VLOOKUP(AL911,buff!$K:$L,2,FALSE),"")=0,"",IF($AH911=AQ$5,VLOOKUP(AL911,buff!$K:$L,2,FALSE),"")),"")</f>
        <v/>
      </c>
      <c r="AR911" s="6" t="str">
        <f>_xlfn.IFNA(IF(IF($AH911=AR$5,VLOOKUP(AM911,buff!$K:$L,2,FALSE),"")=0,"",IF($AH911=AR$5,VLOOKUP(AM911,buff!$K:$L,2,FALSE),"")),"")</f>
        <v/>
      </c>
      <c r="AS911" s="6" t="str">
        <f>_xlfn.IFNA(IF(IF($AH911=AS$5,VLOOKUP(AI911,buff!$K:$L,2,FALSE),"")=0,"",IF($AH911=AS$5,VLOOKUP(AI911,buff!$K:$L,2,FALSE),"")),"")</f>
        <v/>
      </c>
      <c r="AT911" s="6" t="str">
        <f>_xlfn.IFNA(IF(IF($AH911=AT$5,VLOOKUP(AJ911,buff!$K:$L,2,FALSE),"")=0,"",IF($AH911=AT$5,VLOOKUP(AJ911,buff!$K:$L,2,FALSE),"")),"")</f>
        <v/>
      </c>
      <c r="AU911" s="6" t="str">
        <f>_xlfn.IFNA(IF(IF($AH911=AU$5,VLOOKUP(AK911,buff!$K:$L,2,FALSE),"")=0,"",IF($AH911=AU$5,VLOOKUP(AK911,buff!$K:$L,2,FALSE),"")),"")</f>
        <v/>
      </c>
      <c r="AV911" s="6" t="str">
        <f>_xlfn.IFNA(IF(IF($AH911=AV$5,VLOOKUP(AL911,buff!$K:$L,2,FALSE),"")=0,"",IF($AH911=AV$5,VLOOKUP(AL911,buff!$K:$L,2,FALSE),"")),"")</f>
        <v/>
      </c>
      <c r="AW911" s="6" t="str">
        <f>_xlfn.IFNA(IF(IF($AH911=AW$5,VLOOKUP(AM911,buff!$K:$L,2,FALSE),"")=0,"",IF($AH911=AW$5,VLOOKUP(AM911,buff!$K:$L,2,FALSE),"")),"")</f>
        <v/>
      </c>
      <c r="AX911" s="6" t="e">
        <f>VLOOKUP(AI911,buff!K:P,6,FALSE)</f>
        <v>#N/A</v>
      </c>
      <c r="AY911" t="e">
        <f t="shared" si="261"/>
        <v>#N/A</v>
      </c>
      <c r="AZ911" t="e">
        <f t="shared" si="261"/>
        <v>#N/A</v>
      </c>
      <c r="BA911">
        <f t="shared" si="262"/>
        <v>0</v>
      </c>
      <c r="BB911">
        <f t="shared" si="263"/>
        <v>0</v>
      </c>
    </row>
    <row r="912" spans="1:54" x14ac:dyDescent="0.15">
      <c r="A912" t="str">
        <f t="shared" si="252"/>
        <v>炘诀主动技能1等级6</v>
      </c>
      <c r="B912" s="8">
        <v>906</v>
      </c>
      <c r="C912" s="8" t="str">
        <f>VLOOKUP(G912,角色!A:B,2,FALSE)</f>
        <v>炘诀</v>
      </c>
      <c r="D912" s="8" t="str">
        <f t="shared" si="258"/>
        <v>主动技能1</v>
      </c>
      <c r="E912" s="8">
        <f t="shared" si="253"/>
        <v>6</v>
      </c>
      <c r="F912" s="8">
        <f t="shared" si="254"/>
        <v>1</v>
      </c>
      <c r="G912" s="8">
        <f t="shared" si="255"/>
        <v>16</v>
      </c>
      <c r="H912" s="4" t="s">
        <v>478</v>
      </c>
      <c r="I912" s="24" t="str">
        <f t="shared" si="264"/>
        <v>对敌方单体攻击，造成100%攻击力（+139）点伤害。</v>
      </c>
      <c r="J912" s="4" t="s">
        <v>305</v>
      </c>
      <c r="K912" s="1" t="s">
        <v>103</v>
      </c>
      <c r="L912" s="24" t="s">
        <v>107</v>
      </c>
      <c r="M912" s="4"/>
      <c r="N912" s="4">
        <v>100</v>
      </c>
      <c r="O912" s="4"/>
      <c r="T912" s="6" t="str">
        <f t="shared" si="256"/>
        <v/>
      </c>
      <c r="U912" s="6" t="str">
        <f t="shared" si="257"/>
        <v/>
      </c>
      <c r="Y912">
        <f t="shared" si="250"/>
        <v>0</v>
      </c>
      <c r="Z912">
        <v>100</v>
      </c>
      <c r="AA912" s="23">
        <v>10</v>
      </c>
      <c r="AB912" s="23">
        <f>INT(VLOOKUP(VLOOKUP($C912,角色技能升级比率表!$B:$C,2,FALSE),角色属性概况!E:F,2,FALSE)*VLOOKUP(E912,角色属性概况!I:M,3,FALSE)*AA912/100)</f>
        <v>139</v>
      </c>
      <c r="AE912">
        <v>0</v>
      </c>
      <c r="AF912" s="23">
        <f t="shared" si="259"/>
        <v>0</v>
      </c>
      <c r="AG912" s="23">
        <f t="shared" si="260"/>
        <v>0</v>
      </c>
      <c r="AN912" s="6" t="str">
        <f>_xlfn.IFNA(IF(IF($AH912=AN$5,VLOOKUP(AI912,buff!$K:$L,2,FALSE),"")=0,"",IF($AH912=AN$5,VLOOKUP(AI912,buff!$K:$L,2,FALSE),"")),"")</f>
        <v/>
      </c>
      <c r="AO912" s="6" t="str">
        <f>_xlfn.IFNA(IF(IF($AH912=AO$5,VLOOKUP(AJ912,buff!$K:$L,2,FALSE),"")=0,"",IF($AH912=AO$5,VLOOKUP(AJ912,buff!$K:$L,2,FALSE),"")),"")</f>
        <v/>
      </c>
      <c r="AP912" s="6" t="str">
        <f>_xlfn.IFNA(IF(IF($AH912=AP$5,VLOOKUP(AK912,buff!$K:$L,2,FALSE),"")=0,"",IF($AH912=AP$5,VLOOKUP(AK912,buff!$K:$L,2,FALSE),"")),"")</f>
        <v/>
      </c>
      <c r="AQ912" s="6" t="str">
        <f>_xlfn.IFNA(IF(IF($AH912=AQ$5,VLOOKUP(AL912,buff!$K:$L,2,FALSE),"")=0,"",IF($AH912=AQ$5,VLOOKUP(AL912,buff!$K:$L,2,FALSE),"")),"")</f>
        <v/>
      </c>
      <c r="AR912" s="6" t="str">
        <f>_xlfn.IFNA(IF(IF($AH912=AR$5,VLOOKUP(AM912,buff!$K:$L,2,FALSE),"")=0,"",IF($AH912=AR$5,VLOOKUP(AM912,buff!$K:$L,2,FALSE),"")),"")</f>
        <v/>
      </c>
      <c r="AS912" s="6" t="str">
        <f>_xlfn.IFNA(IF(IF($AH912=AS$5,VLOOKUP(AI912,buff!$K:$L,2,FALSE),"")=0,"",IF($AH912=AS$5,VLOOKUP(AI912,buff!$K:$L,2,FALSE),"")),"")</f>
        <v/>
      </c>
      <c r="AT912" s="6" t="str">
        <f>_xlfn.IFNA(IF(IF($AH912=AT$5,VLOOKUP(AJ912,buff!$K:$L,2,FALSE),"")=0,"",IF($AH912=AT$5,VLOOKUP(AJ912,buff!$K:$L,2,FALSE),"")),"")</f>
        <v/>
      </c>
      <c r="AU912" s="6" t="str">
        <f>_xlfn.IFNA(IF(IF($AH912=AU$5,VLOOKUP(AK912,buff!$K:$L,2,FALSE),"")=0,"",IF($AH912=AU$5,VLOOKUP(AK912,buff!$K:$L,2,FALSE),"")),"")</f>
        <v/>
      </c>
      <c r="AV912" s="6" t="str">
        <f>_xlfn.IFNA(IF(IF($AH912=AV$5,VLOOKUP(AL912,buff!$K:$L,2,FALSE),"")=0,"",IF($AH912=AV$5,VLOOKUP(AL912,buff!$K:$L,2,FALSE),"")),"")</f>
        <v/>
      </c>
      <c r="AW912" s="6" t="str">
        <f>_xlfn.IFNA(IF(IF($AH912=AW$5,VLOOKUP(AM912,buff!$K:$L,2,FALSE),"")=0,"",IF($AH912=AW$5,VLOOKUP(AM912,buff!$K:$L,2,FALSE),"")),"")</f>
        <v/>
      </c>
      <c r="AX912" s="6" t="e">
        <f>VLOOKUP(AI912,buff!K:P,6,FALSE)</f>
        <v>#N/A</v>
      </c>
      <c r="AY912" t="e">
        <f t="shared" si="261"/>
        <v>#N/A</v>
      </c>
      <c r="AZ912" t="e">
        <f t="shared" si="261"/>
        <v>#N/A</v>
      </c>
      <c r="BA912">
        <f t="shared" si="262"/>
        <v>0</v>
      </c>
      <c r="BB912">
        <f t="shared" si="263"/>
        <v>0</v>
      </c>
    </row>
    <row r="913" spans="1:54" x14ac:dyDescent="0.15">
      <c r="A913" t="str">
        <f t="shared" si="252"/>
        <v>炘诀主动技能1等级7</v>
      </c>
      <c r="B913" s="8">
        <v>907</v>
      </c>
      <c r="C913" s="8" t="str">
        <f>VLOOKUP(G913,角色!A:B,2,FALSE)</f>
        <v>炘诀</v>
      </c>
      <c r="D913" s="8" t="str">
        <f t="shared" si="258"/>
        <v>主动技能1</v>
      </c>
      <c r="E913" s="8">
        <f t="shared" si="253"/>
        <v>7</v>
      </c>
      <c r="F913" s="8">
        <f t="shared" si="254"/>
        <v>1</v>
      </c>
      <c r="G913" s="8">
        <f t="shared" si="255"/>
        <v>16</v>
      </c>
      <c r="H913" s="4" t="s">
        <v>478</v>
      </c>
      <c r="I913" s="24" t="str">
        <f t="shared" si="264"/>
        <v>对敌方单体攻击，造成100%攻击力（+171）点伤害。</v>
      </c>
      <c r="J913" s="4" t="s">
        <v>305</v>
      </c>
      <c r="K913" s="1" t="s">
        <v>103</v>
      </c>
      <c r="L913" s="24" t="s">
        <v>107</v>
      </c>
      <c r="M913" s="4"/>
      <c r="N913" s="4">
        <v>100</v>
      </c>
      <c r="O913" s="4"/>
      <c r="T913" s="6" t="str">
        <f t="shared" si="256"/>
        <v/>
      </c>
      <c r="U913" s="6" t="str">
        <f t="shared" si="257"/>
        <v/>
      </c>
      <c r="Y913">
        <f t="shared" si="250"/>
        <v>0</v>
      </c>
      <c r="Z913">
        <v>100</v>
      </c>
      <c r="AA913" s="23">
        <v>10</v>
      </c>
      <c r="AB913" s="23">
        <f>INT(VLOOKUP(VLOOKUP($C913,角色技能升级比率表!$B:$C,2,FALSE),角色属性概况!E:F,2,FALSE)*VLOOKUP(E913,角色属性概况!I:M,3,FALSE)*AA913/100)</f>
        <v>171</v>
      </c>
      <c r="AE913">
        <v>0</v>
      </c>
      <c r="AF913" s="23">
        <f t="shared" si="259"/>
        <v>0</v>
      </c>
      <c r="AG913" s="23">
        <f t="shared" si="260"/>
        <v>0</v>
      </c>
      <c r="AN913" s="6" t="str">
        <f>_xlfn.IFNA(IF(IF($AH913=AN$5,VLOOKUP(AI913,buff!$K:$L,2,FALSE),"")=0,"",IF($AH913=AN$5,VLOOKUP(AI913,buff!$K:$L,2,FALSE),"")),"")</f>
        <v/>
      </c>
      <c r="AO913" s="6" t="str">
        <f>_xlfn.IFNA(IF(IF($AH913=AO$5,VLOOKUP(AJ913,buff!$K:$L,2,FALSE),"")=0,"",IF($AH913=AO$5,VLOOKUP(AJ913,buff!$K:$L,2,FALSE),"")),"")</f>
        <v/>
      </c>
      <c r="AP913" s="6" t="str">
        <f>_xlfn.IFNA(IF(IF($AH913=AP$5,VLOOKUP(AK913,buff!$K:$L,2,FALSE),"")=0,"",IF($AH913=AP$5,VLOOKUP(AK913,buff!$K:$L,2,FALSE),"")),"")</f>
        <v/>
      </c>
      <c r="AQ913" s="6" t="str">
        <f>_xlfn.IFNA(IF(IF($AH913=AQ$5,VLOOKUP(AL913,buff!$K:$L,2,FALSE),"")=0,"",IF($AH913=AQ$5,VLOOKUP(AL913,buff!$K:$L,2,FALSE),"")),"")</f>
        <v/>
      </c>
      <c r="AR913" s="6" t="str">
        <f>_xlfn.IFNA(IF(IF($AH913=AR$5,VLOOKUP(AM913,buff!$K:$L,2,FALSE),"")=0,"",IF($AH913=AR$5,VLOOKUP(AM913,buff!$K:$L,2,FALSE),"")),"")</f>
        <v/>
      </c>
      <c r="AS913" s="6" t="str">
        <f>_xlfn.IFNA(IF(IF($AH913=AS$5,VLOOKUP(AI913,buff!$K:$L,2,FALSE),"")=0,"",IF($AH913=AS$5,VLOOKUP(AI913,buff!$K:$L,2,FALSE),"")),"")</f>
        <v/>
      </c>
      <c r="AT913" s="6" t="str">
        <f>_xlfn.IFNA(IF(IF($AH913=AT$5,VLOOKUP(AJ913,buff!$K:$L,2,FALSE),"")=0,"",IF($AH913=AT$5,VLOOKUP(AJ913,buff!$K:$L,2,FALSE),"")),"")</f>
        <v/>
      </c>
      <c r="AU913" s="6" t="str">
        <f>_xlfn.IFNA(IF(IF($AH913=AU$5,VLOOKUP(AK913,buff!$K:$L,2,FALSE),"")=0,"",IF($AH913=AU$5,VLOOKUP(AK913,buff!$K:$L,2,FALSE),"")),"")</f>
        <v/>
      </c>
      <c r="AV913" s="6" t="str">
        <f>_xlfn.IFNA(IF(IF($AH913=AV$5,VLOOKUP(AL913,buff!$K:$L,2,FALSE),"")=0,"",IF($AH913=AV$5,VLOOKUP(AL913,buff!$K:$L,2,FALSE),"")),"")</f>
        <v/>
      </c>
      <c r="AW913" s="6" t="str">
        <f>_xlfn.IFNA(IF(IF($AH913=AW$5,VLOOKUP(AM913,buff!$K:$L,2,FALSE),"")=0,"",IF($AH913=AW$5,VLOOKUP(AM913,buff!$K:$L,2,FALSE),"")),"")</f>
        <v/>
      </c>
      <c r="AX913" s="6" t="e">
        <f>VLOOKUP(AI913,buff!K:P,6,FALSE)</f>
        <v>#N/A</v>
      </c>
      <c r="AY913" t="e">
        <f t="shared" si="261"/>
        <v>#N/A</v>
      </c>
      <c r="AZ913" t="e">
        <f t="shared" si="261"/>
        <v>#N/A</v>
      </c>
      <c r="BA913">
        <f t="shared" si="262"/>
        <v>0</v>
      </c>
      <c r="BB913">
        <f t="shared" si="263"/>
        <v>0</v>
      </c>
    </row>
    <row r="914" spans="1:54" x14ac:dyDescent="0.15">
      <c r="A914" t="str">
        <f t="shared" si="252"/>
        <v>炘诀主动技能1等级8</v>
      </c>
      <c r="B914" s="8">
        <v>908</v>
      </c>
      <c r="C914" s="8" t="str">
        <f>VLOOKUP(G914,角色!A:B,2,FALSE)</f>
        <v>炘诀</v>
      </c>
      <c r="D914" s="8" t="str">
        <f t="shared" si="258"/>
        <v>主动技能1</v>
      </c>
      <c r="E914" s="8">
        <f t="shared" si="253"/>
        <v>8</v>
      </c>
      <c r="F914" s="8">
        <f t="shared" si="254"/>
        <v>1</v>
      </c>
      <c r="G914" s="8">
        <f t="shared" si="255"/>
        <v>16</v>
      </c>
      <c r="H914" s="4" t="s">
        <v>478</v>
      </c>
      <c r="I914" s="24" t="str">
        <f t="shared" si="264"/>
        <v>对敌方单体攻击，造成100%攻击力（+211）点伤害。</v>
      </c>
      <c r="J914" s="4" t="s">
        <v>305</v>
      </c>
      <c r="K914" s="1" t="s">
        <v>103</v>
      </c>
      <c r="L914" s="24" t="s">
        <v>107</v>
      </c>
      <c r="M914" s="4"/>
      <c r="N914" s="4">
        <v>100</v>
      </c>
      <c r="O914" s="4"/>
      <c r="T914" s="6" t="str">
        <f t="shared" si="256"/>
        <v/>
      </c>
      <c r="U914" s="6" t="str">
        <f t="shared" si="257"/>
        <v/>
      </c>
      <c r="Y914">
        <f t="shared" si="250"/>
        <v>0</v>
      </c>
      <c r="Z914">
        <v>100</v>
      </c>
      <c r="AA914" s="23">
        <v>10</v>
      </c>
      <c r="AB914" s="23">
        <f>INT(VLOOKUP(VLOOKUP($C914,角色技能升级比率表!$B:$C,2,FALSE),角色属性概况!E:F,2,FALSE)*VLOOKUP(E914,角色属性概况!I:M,3,FALSE)*AA914/100)</f>
        <v>211</v>
      </c>
      <c r="AE914">
        <v>0</v>
      </c>
      <c r="AF914" s="23">
        <f t="shared" si="259"/>
        <v>0</v>
      </c>
      <c r="AG914" s="23">
        <f t="shared" si="260"/>
        <v>0</v>
      </c>
      <c r="AN914" s="6" t="str">
        <f>_xlfn.IFNA(IF(IF($AH914=AN$5,VLOOKUP(AI914,buff!$K:$L,2,FALSE),"")=0,"",IF($AH914=AN$5,VLOOKUP(AI914,buff!$K:$L,2,FALSE),"")),"")</f>
        <v/>
      </c>
      <c r="AO914" s="6" t="str">
        <f>_xlfn.IFNA(IF(IF($AH914=AO$5,VLOOKUP(AJ914,buff!$K:$L,2,FALSE),"")=0,"",IF($AH914=AO$5,VLOOKUP(AJ914,buff!$K:$L,2,FALSE),"")),"")</f>
        <v/>
      </c>
      <c r="AP914" s="6" t="str">
        <f>_xlfn.IFNA(IF(IF($AH914=AP$5,VLOOKUP(AK914,buff!$K:$L,2,FALSE),"")=0,"",IF($AH914=AP$5,VLOOKUP(AK914,buff!$K:$L,2,FALSE),"")),"")</f>
        <v/>
      </c>
      <c r="AQ914" s="6" t="str">
        <f>_xlfn.IFNA(IF(IF($AH914=AQ$5,VLOOKUP(AL914,buff!$K:$L,2,FALSE),"")=0,"",IF($AH914=AQ$5,VLOOKUP(AL914,buff!$K:$L,2,FALSE),"")),"")</f>
        <v/>
      </c>
      <c r="AR914" s="6" t="str">
        <f>_xlfn.IFNA(IF(IF($AH914=AR$5,VLOOKUP(AM914,buff!$K:$L,2,FALSE),"")=0,"",IF($AH914=AR$5,VLOOKUP(AM914,buff!$K:$L,2,FALSE),"")),"")</f>
        <v/>
      </c>
      <c r="AS914" s="6" t="str">
        <f>_xlfn.IFNA(IF(IF($AH914=AS$5,VLOOKUP(AI914,buff!$K:$L,2,FALSE),"")=0,"",IF($AH914=AS$5,VLOOKUP(AI914,buff!$K:$L,2,FALSE),"")),"")</f>
        <v/>
      </c>
      <c r="AT914" s="6" t="str">
        <f>_xlfn.IFNA(IF(IF($AH914=AT$5,VLOOKUP(AJ914,buff!$K:$L,2,FALSE),"")=0,"",IF($AH914=AT$5,VLOOKUP(AJ914,buff!$K:$L,2,FALSE),"")),"")</f>
        <v/>
      </c>
      <c r="AU914" s="6" t="str">
        <f>_xlfn.IFNA(IF(IF($AH914=AU$5,VLOOKUP(AK914,buff!$K:$L,2,FALSE),"")=0,"",IF($AH914=AU$5,VLOOKUP(AK914,buff!$K:$L,2,FALSE),"")),"")</f>
        <v/>
      </c>
      <c r="AV914" s="6" t="str">
        <f>_xlfn.IFNA(IF(IF($AH914=AV$5,VLOOKUP(AL914,buff!$K:$L,2,FALSE),"")=0,"",IF($AH914=AV$5,VLOOKUP(AL914,buff!$K:$L,2,FALSE),"")),"")</f>
        <v/>
      </c>
      <c r="AW914" s="6" t="str">
        <f>_xlfn.IFNA(IF(IF($AH914=AW$5,VLOOKUP(AM914,buff!$K:$L,2,FALSE),"")=0,"",IF($AH914=AW$5,VLOOKUP(AM914,buff!$K:$L,2,FALSE),"")),"")</f>
        <v/>
      </c>
      <c r="AX914" s="6" t="e">
        <f>VLOOKUP(AI914,buff!K:P,6,FALSE)</f>
        <v>#N/A</v>
      </c>
      <c r="AY914" t="e">
        <f t="shared" si="261"/>
        <v>#N/A</v>
      </c>
      <c r="AZ914" t="e">
        <f t="shared" si="261"/>
        <v>#N/A</v>
      </c>
      <c r="BA914">
        <f t="shared" si="262"/>
        <v>0</v>
      </c>
      <c r="BB914">
        <f t="shared" si="263"/>
        <v>0</v>
      </c>
    </row>
    <row r="915" spans="1:54" x14ac:dyDescent="0.15">
      <c r="A915" t="str">
        <f t="shared" si="252"/>
        <v>炘诀主动技能1等级9</v>
      </c>
      <c r="B915" s="8">
        <v>909</v>
      </c>
      <c r="C915" s="8" t="str">
        <f>VLOOKUP(G915,角色!A:B,2,FALSE)</f>
        <v>炘诀</v>
      </c>
      <c r="D915" s="8" t="str">
        <f t="shared" si="258"/>
        <v>主动技能1</v>
      </c>
      <c r="E915" s="8">
        <f t="shared" si="253"/>
        <v>9</v>
      </c>
      <c r="F915" s="8">
        <f t="shared" si="254"/>
        <v>1</v>
      </c>
      <c r="G915" s="8">
        <f t="shared" si="255"/>
        <v>16</v>
      </c>
      <c r="H915" s="4" t="s">
        <v>478</v>
      </c>
      <c r="I915" s="24" t="str">
        <f t="shared" si="264"/>
        <v>对敌方单体攻击，造成100%攻击力（+260）点伤害。</v>
      </c>
      <c r="J915" s="4" t="s">
        <v>305</v>
      </c>
      <c r="K915" s="1" t="s">
        <v>103</v>
      </c>
      <c r="L915" s="24" t="s">
        <v>107</v>
      </c>
      <c r="M915" s="4"/>
      <c r="N915" s="4">
        <v>100</v>
      </c>
      <c r="O915" s="4"/>
      <c r="T915" s="6" t="str">
        <f t="shared" si="256"/>
        <v/>
      </c>
      <c r="U915" s="6" t="str">
        <f t="shared" si="257"/>
        <v/>
      </c>
      <c r="Y915">
        <f t="shared" si="250"/>
        <v>0</v>
      </c>
      <c r="Z915">
        <v>100</v>
      </c>
      <c r="AA915" s="23">
        <v>10</v>
      </c>
      <c r="AB915" s="23">
        <f>INT(VLOOKUP(VLOOKUP($C915,角色技能升级比率表!$B:$C,2,FALSE),角色属性概况!E:F,2,FALSE)*VLOOKUP(E915,角色属性概况!I:M,3,FALSE)*AA915/100)</f>
        <v>260</v>
      </c>
      <c r="AE915">
        <v>0</v>
      </c>
      <c r="AF915" s="23">
        <f t="shared" si="259"/>
        <v>0</v>
      </c>
      <c r="AG915" s="23">
        <f t="shared" si="260"/>
        <v>0</v>
      </c>
      <c r="AN915" s="6" t="str">
        <f>_xlfn.IFNA(IF(IF($AH915=AN$5,VLOOKUP(AI915,buff!$K:$L,2,FALSE),"")=0,"",IF($AH915=AN$5,VLOOKUP(AI915,buff!$K:$L,2,FALSE),"")),"")</f>
        <v/>
      </c>
      <c r="AO915" s="6" t="str">
        <f>_xlfn.IFNA(IF(IF($AH915=AO$5,VLOOKUP(AJ915,buff!$K:$L,2,FALSE),"")=0,"",IF($AH915=AO$5,VLOOKUP(AJ915,buff!$K:$L,2,FALSE),"")),"")</f>
        <v/>
      </c>
      <c r="AP915" s="6" t="str">
        <f>_xlfn.IFNA(IF(IF($AH915=AP$5,VLOOKUP(AK915,buff!$K:$L,2,FALSE),"")=0,"",IF($AH915=AP$5,VLOOKUP(AK915,buff!$K:$L,2,FALSE),"")),"")</f>
        <v/>
      </c>
      <c r="AQ915" s="6" t="str">
        <f>_xlfn.IFNA(IF(IF($AH915=AQ$5,VLOOKUP(AL915,buff!$K:$L,2,FALSE),"")=0,"",IF($AH915=AQ$5,VLOOKUP(AL915,buff!$K:$L,2,FALSE),"")),"")</f>
        <v/>
      </c>
      <c r="AR915" s="6" t="str">
        <f>_xlfn.IFNA(IF(IF($AH915=AR$5,VLOOKUP(AM915,buff!$K:$L,2,FALSE),"")=0,"",IF($AH915=AR$5,VLOOKUP(AM915,buff!$K:$L,2,FALSE),"")),"")</f>
        <v/>
      </c>
      <c r="AS915" s="6" t="str">
        <f>_xlfn.IFNA(IF(IF($AH915=AS$5,VLOOKUP(AI915,buff!$K:$L,2,FALSE),"")=0,"",IF($AH915=AS$5,VLOOKUP(AI915,buff!$K:$L,2,FALSE),"")),"")</f>
        <v/>
      </c>
      <c r="AT915" s="6" t="str">
        <f>_xlfn.IFNA(IF(IF($AH915=AT$5,VLOOKUP(AJ915,buff!$K:$L,2,FALSE),"")=0,"",IF($AH915=AT$5,VLOOKUP(AJ915,buff!$K:$L,2,FALSE),"")),"")</f>
        <v/>
      </c>
      <c r="AU915" s="6" t="str">
        <f>_xlfn.IFNA(IF(IF($AH915=AU$5,VLOOKUP(AK915,buff!$K:$L,2,FALSE),"")=0,"",IF($AH915=AU$5,VLOOKUP(AK915,buff!$K:$L,2,FALSE),"")),"")</f>
        <v/>
      </c>
      <c r="AV915" s="6" t="str">
        <f>_xlfn.IFNA(IF(IF($AH915=AV$5,VLOOKUP(AL915,buff!$K:$L,2,FALSE),"")=0,"",IF($AH915=AV$5,VLOOKUP(AL915,buff!$K:$L,2,FALSE),"")),"")</f>
        <v/>
      </c>
      <c r="AW915" s="6" t="str">
        <f>_xlfn.IFNA(IF(IF($AH915=AW$5,VLOOKUP(AM915,buff!$K:$L,2,FALSE),"")=0,"",IF($AH915=AW$5,VLOOKUP(AM915,buff!$K:$L,2,FALSE),"")),"")</f>
        <v/>
      </c>
      <c r="AX915" s="6" t="e">
        <f>VLOOKUP(AI915,buff!K:P,6,FALSE)</f>
        <v>#N/A</v>
      </c>
      <c r="AY915" t="e">
        <f t="shared" si="261"/>
        <v>#N/A</v>
      </c>
      <c r="AZ915" t="e">
        <f t="shared" si="261"/>
        <v>#N/A</v>
      </c>
      <c r="BA915">
        <f t="shared" si="262"/>
        <v>0</v>
      </c>
      <c r="BB915">
        <f t="shared" si="263"/>
        <v>0</v>
      </c>
    </row>
    <row r="916" spans="1:54" x14ac:dyDescent="0.15">
      <c r="A916" t="str">
        <f t="shared" si="252"/>
        <v>炘诀主动技能1等级10</v>
      </c>
      <c r="B916" s="8">
        <v>910</v>
      </c>
      <c r="C916" s="8" t="str">
        <f>VLOOKUP(G916,角色!A:B,2,FALSE)</f>
        <v>炘诀</v>
      </c>
      <c r="D916" s="8" t="str">
        <f t="shared" si="258"/>
        <v>主动技能1</v>
      </c>
      <c r="E916" s="8">
        <f t="shared" si="253"/>
        <v>10</v>
      </c>
      <c r="F916" s="8">
        <f t="shared" si="254"/>
        <v>1</v>
      </c>
      <c r="G916" s="8">
        <f t="shared" si="255"/>
        <v>16</v>
      </c>
      <c r="H916" s="4" t="s">
        <v>478</v>
      </c>
      <c r="I916" s="24" t="str">
        <f t="shared" ref="I916:I926" si="265">"对敌方单体进行穿透攻击，造成100%攻击力（+"&amp;AB916&amp;"）点伤害。"</f>
        <v>对敌方单体进行穿透攻击，造成100%攻击力（+320）点伤害。</v>
      </c>
      <c r="J916" s="4" t="s">
        <v>305</v>
      </c>
      <c r="K916" s="1" t="s">
        <v>103</v>
      </c>
      <c r="L916" s="4" t="s">
        <v>110</v>
      </c>
      <c r="M916" s="4"/>
      <c r="N916" s="4">
        <v>100</v>
      </c>
      <c r="O916" s="4">
        <v>100</v>
      </c>
      <c r="T916" s="6" t="str">
        <f t="shared" si="256"/>
        <v/>
      </c>
      <c r="U916" s="6" t="str">
        <f t="shared" si="257"/>
        <v/>
      </c>
      <c r="Y916">
        <f t="shared" si="250"/>
        <v>0</v>
      </c>
      <c r="Z916">
        <v>100</v>
      </c>
      <c r="AA916" s="23">
        <v>10</v>
      </c>
      <c r="AB916" s="23">
        <f>INT(VLOOKUP(VLOOKUP($C916,角色技能升级比率表!$B:$C,2,FALSE),角色属性概况!E:F,2,FALSE)*VLOOKUP(E916,角色属性概况!I:M,3,FALSE)*AA916/100)</f>
        <v>320</v>
      </c>
      <c r="AE916">
        <v>0</v>
      </c>
      <c r="AF916" s="23">
        <f t="shared" si="259"/>
        <v>0</v>
      </c>
      <c r="AG916" s="23">
        <f t="shared" si="260"/>
        <v>0</v>
      </c>
      <c r="AN916" s="6" t="str">
        <f>_xlfn.IFNA(IF(IF($AH916=AN$5,VLOOKUP(AI916,buff!$K:$L,2,FALSE),"")=0,"",IF($AH916=AN$5,VLOOKUP(AI916,buff!$K:$L,2,FALSE),"")),"")</f>
        <v/>
      </c>
      <c r="AO916" s="6" t="str">
        <f>_xlfn.IFNA(IF(IF($AH916=AO$5,VLOOKUP(AJ916,buff!$K:$L,2,FALSE),"")=0,"",IF($AH916=AO$5,VLOOKUP(AJ916,buff!$K:$L,2,FALSE),"")),"")</f>
        <v/>
      </c>
      <c r="AP916" s="6" t="str">
        <f>_xlfn.IFNA(IF(IF($AH916=AP$5,VLOOKUP(AK916,buff!$K:$L,2,FALSE),"")=0,"",IF($AH916=AP$5,VLOOKUP(AK916,buff!$K:$L,2,FALSE),"")),"")</f>
        <v/>
      </c>
      <c r="AQ916" s="6" t="str">
        <f>_xlfn.IFNA(IF(IF($AH916=AQ$5,VLOOKUP(AL916,buff!$K:$L,2,FALSE),"")=0,"",IF($AH916=AQ$5,VLOOKUP(AL916,buff!$K:$L,2,FALSE),"")),"")</f>
        <v/>
      </c>
      <c r="AR916" s="6" t="str">
        <f>_xlfn.IFNA(IF(IF($AH916=AR$5,VLOOKUP(AM916,buff!$K:$L,2,FALSE),"")=0,"",IF($AH916=AR$5,VLOOKUP(AM916,buff!$K:$L,2,FALSE),"")),"")</f>
        <v/>
      </c>
      <c r="AS916" s="6" t="str">
        <f>_xlfn.IFNA(IF(IF($AH916=AS$5,VLOOKUP(AI916,buff!$K:$L,2,FALSE),"")=0,"",IF($AH916=AS$5,VLOOKUP(AI916,buff!$K:$L,2,FALSE),"")),"")</f>
        <v/>
      </c>
      <c r="AT916" s="6" t="str">
        <f>_xlfn.IFNA(IF(IF($AH916=AT$5,VLOOKUP(AJ916,buff!$K:$L,2,FALSE),"")=0,"",IF($AH916=AT$5,VLOOKUP(AJ916,buff!$K:$L,2,FALSE),"")),"")</f>
        <v/>
      </c>
      <c r="AU916" s="6" t="str">
        <f>_xlfn.IFNA(IF(IF($AH916=AU$5,VLOOKUP(AK916,buff!$K:$L,2,FALSE),"")=0,"",IF($AH916=AU$5,VLOOKUP(AK916,buff!$K:$L,2,FALSE),"")),"")</f>
        <v/>
      </c>
      <c r="AV916" s="6" t="str">
        <f>_xlfn.IFNA(IF(IF($AH916=AV$5,VLOOKUP(AL916,buff!$K:$L,2,FALSE),"")=0,"",IF($AH916=AV$5,VLOOKUP(AL916,buff!$K:$L,2,FALSE),"")),"")</f>
        <v/>
      </c>
      <c r="AW916" s="6" t="str">
        <f>_xlfn.IFNA(IF(IF($AH916=AW$5,VLOOKUP(AM916,buff!$K:$L,2,FALSE),"")=0,"",IF($AH916=AW$5,VLOOKUP(AM916,buff!$K:$L,2,FALSE),"")),"")</f>
        <v/>
      </c>
      <c r="AX916" s="6" t="e">
        <f>VLOOKUP(AI916,buff!K:P,6,FALSE)</f>
        <v>#N/A</v>
      </c>
      <c r="AY916" t="e">
        <f t="shared" si="261"/>
        <v>#N/A</v>
      </c>
      <c r="AZ916" t="e">
        <f t="shared" si="261"/>
        <v>#N/A</v>
      </c>
      <c r="BA916">
        <f t="shared" si="262"/>
        <v>0</v>
      </c>
      <c r="BB916">
        <f t="shared" si="263"/>
        <v>0</v>
      </c>
    </row>
    <row r="917" spans="1:54" x14ac:dyDescent="0.15">
      <c r="A917" t="str">
        <f t="shared" si="252"/>
        <v>炘诀主动技能1等级11</v>
      </c>
      <c r="B917" s="8">
        <v>911</v>
      </c>
      <c r="C917" s="8" t="str">
        <f>VLOOKUP(G917,角色!A:B,2,FALSE)</f>
        <v>炘诀</v>
      </c>
      <c r="D917" s="8" t="str">
        <f t="shared" si="258"/>
        <v>主动技能1</v>
      </c>
      <c r="E917" s="8">
        <f t="shared" si="253"/>
        <v>11</v>
      </c>
      <c r="F917" s="8">
        <f t="shared" si="254"/>
        <v>1</v>
      </c>
      <c r="G917" s="8">
        <f t="shared" si="255"/>
        <v>16</v>
      </c>
      <c r="H917" s="4" t="s">
        <v>478</v>
      </c>
      <c r="I917" s="24" t="str">
        <f t="shared" si="265"/>
        <v>对敌方单体进行穿透攻击，造成100%攻击力（+394）点伤害。</v>
      </c>
      <c r="J917" s="4" t="s">
        <v>305</v>
      </c>
      <c r="K917" s="1" t="s">
        <v>103</v>
      </c>
      <c r="L917" s="4" t="s">
        <v>110</v>
      </c>
      <c r="M917" s="4"/>
      <c r="N917" s="4">
        <v>100</v>
      </c>
      <c r="O917" s="4">
        <v>100</v>
      </c>
      <c r="T917" s="6" t="str">
        <f t="shared" si="256"/>
        <v/>
      </c>
      <c r="U917" s="6" t="str">
        <f t="shared" si="257"/>
        <v/>
      </c>
      <c r="Y917">
        <f t="shared" si="250"/>
        <v>0</v>
      </c>
      <c r="Z917">
        <v>100</v>
      </c>
      <c r="AA917" s="23">
        <v>10</v>
      </c>
      <c r="AB917" s="23">
        <f>INT(VLOOKUP(VLOOKUP($C917,角色技能升级比率表!$B:$C,2,FALSE),角色属性概况!E:F,2,FALSE)*VLOOKUP(E917,角色属性概况!I:M,3,FALSE)*AA917/100)</f>
        <v>394</v>
      </c>
      <c r="AE917">
        <v>0</v>
      </c>
      <c r="AF917" s="23">
        <f t="shared" si="259"/>
        <v>0</v>
      </c>
      <c r="AG917" s="23">
        <f t="shared" si="260"/>
        <v>0</v>
      </c>
      <c r="AN917" s="6" t="str">
        <f>_xlfn.IFNA(IF(IF($AH917=AN$5,VLOOKUP(AI917,buff!$K:$L,2,FALSE),"")=0,"",IF($AH917=AN$5,VLOOKUP(AI917,buff!$K:$L,2,FALSE),"")),"")</f>
        <v/>
      </c>
      <c r="AO917" s="6" t="str">
        <f>_xlfn.IFNA(IF(IF($AH917=AO$5,VLOOKUP(AJ917,buff!$K:$L,2,FALSE),"")=0,"",IF($AH917=AO$5,VLOOKUP(AJ917,buff!$K:$L,2,FALSE),"")),"")</f>
        <v/>
      </c>
      <c r="AP917" s="6" t="str">
        <f>_xlfn.IFNA(IF(IF($AH917=AP$5,VLOOKUP(AK917,buff!$K:$L,2,FALSE),"")=0,"",IF($AH917=AP$5,VLOOKUP(AK917,buff!$K:$L,2,FALSE),"")),"")</f>
        <v/>
      </c>
      <c r="AQ917" s="6" t="str">
        <f>_xlfn.IFNA(IF(IF($AH917=AQ$5,VLOOKUP(AL917,buff!$K:$L,2,FALSE),"")=0,"",IF($AH917=AQ$5,VLOOKUP(AL917,buff!$K:$L,2,FALSE),"")),"")</f>
        <v/>
      </c>
      <c r="AR917" s="6" t="str">
        <f>_xlfn.IFNA(IF(IF($AH917=AR$5,VLOOKUP(AM917,buff!$K:$L,2,FALSE),"")=0,"",IF($AH917=AR$5,VLOOKUP(AM917,buff!$K:$L,2,FALSE),"")),"")</f>
        <v/>
      </c>
      <c r="AS917" s="6" t="str">
        <f>_xlfn.IFNA(IF(IF($AH917=AS$5,VLOOKUP(AI917,buff!$K:$L,2,FALSE),"")=0,"",IF($AH917=AS$5,VLOOKUP(AI917,buff!$K:$L,2,FALSE),"")),"")</f>
        <v/>
      </c>
      <c r="AT917" s="6" t="str">
        <f>_xlfn.IFNA(IF(IF($AH917=AT$5,VLOOKUP(AJ917,buff!$K:$L,2,FALSE),"")=0,"",IF($AH917=AT$5,VLOOKUP(AJ917,buff!$K:$L,2,FALSE),"")),"")</f>
        <v/>
      </c>
      <c r="AU917" s="6" t="str">
        <f>_xlfn.IFNA(IF(IF($AH917=AU$5,VLOOKUP(AK917,buff!$K:$L,2,FALSE),"")=0,"",IF($AH917=AU$5,VLOOKUP(AK917,buff!$K:$L,2,FALSE),"")),"")</f>
        <v/>
      </c>
      <c r="AV917" s="6" t="str">
        <f>_xlfn.IFNA(IF(IF($AH917=AV$5,VLOOKUP(AL917,buff!$K:$L,2,FALSE),"")=0,"",IF($AH917=AV$5,VLOOKUP(AL917,buff!$K:$L,2,FALSE),"")),"")</f>
        <v/>
      </c>
      <c r="AW917" s="6" t="str">
        <f>_xlfn.IFNA(IF(IF($AH917=AW$5,VLOOKUP(AM917,buff!$K:$L,2,FALSE),"")=0,"",IF($AH917=AW$5,VLOOKUP(AM917,buff!$K:$L,2,FALSE),"")),"")</f>
        <v/>
      </c>
      <c r="AX917" s="6" t="e">
        <f>VLOOKUP(AI917,buff!K:P,6,FALSE)</f>
        <v>#N/A</v>
      </c>
      <c r="AY917" t="e">
        <f t="shared" si="261"/>
        <v>#N/A</v>
      </c>
      <c r="AZ917" t="e">
        <f t="shared" si="261"/>
        <v>#N/A</v>
      </c>
      <c r="BA917">
        <f t="shared" si="262"/>
        <v>0</v>
      </c>
      <c r="BB917">
        <f t="shared" si="263"/>
        <v>0</v>
      </c>
    </row>
    <row r="918" spans="1:54" x14ac:dyDescent="0.15">
      <c r="A918" t="str">
        <f t="shared" si="252"/>
        <v>炘诀主动技能1等级12</v>
      </c>
      <c r="B918" s="8">
        <v>912</v>
      </c>
      <c r="C918" s="8" t="str">
        <f>VLOOKUP(G918,角色!A:B,2,FALSE)</f>
        <v>炘诀</v>
      </c>
      <c r="D918" s="8" t="str">
        <f t="shared" si="258"/>
        <v>主动技能1</v>
      </c>
      <c r="E918" s="8">
        <f t="shared" si="253"/>
        <v>12</v>
      </c>
      <c r="F918" s="8">
        <f t="shared" si="254"/>
        <v>1</v>
      </c>
      <c r="G918" s="8">
        <f t="shared" si="255"/>
        <v>16</v>
      </c>
      <c r="H918" s="4" t="s">
        <v>478</v>
      </c>
      <c r="I918" s="24" t="str">
        <f t="shared" si="265"/>
        <v>对敌方单体进行穿透攻击，造成100%攻击力（+485）点伤害。</v>
      </c>
      <c r="J918" s="4" t="s">
        <v>305</v>
      </c>
      <c r="K918" s="1" t="s">
        <v>103</v>
      </c>
      <c r="L918" s="4" t="s">
        <v>110</v>
      </c>
      <c r="M918" s="4"/>
      <c r="N918" s="4">
        <v>100</v>
      </c>
      <c r="O918" s="4">
        <v>100</v>
      </c>
      <c r="T918" s="6" t="str">
        <f t="shared" si="256"/>
        <v/>
      </c>
      <c r="U918" s="6" t="str">
        <f t="shared" si="257"/>
        <v/>
      </c>
      <c r="Y918">
        <f t="shared" si="250"/>
        <v>0</v>
      </c>
      <c r="Z918">
        <v>100</v>
      </c>
      <c r="AA918" s="23">
        <v>10</v>
      </c>
      <c r="AB918" s="23">
        <f>INT(VLOOKUP(VLOOKUP($C918,角色技能升级比率表!$B:$C,2,FALSE),角色属性概况!E:F,2,FALSE)*VLOOKUP(E918,角色属性概况!I:M,3,FALSE)*AA918/100)</f>
        <v>485</v>
      </c>
      <c r="AE918">
        <v>0</v>
      </c>
      <c r="AF918" s="23">
        <f t="shared" si="259"/>
        <v>0</v>
      </c>
      <c r="AG918" s="23">
        <f t="shared" si="260"/>
        <v>0</v>
      </c>
      <c r="AN918" s="6" t="str">
        <f>_xlfn.IFNA(IF(IF($AH918=AN$5,VLOOKUP(AI918,buff!$K:$L,2,FALSE),"")=0,"",IF($AH918=AN$5,VLOOKUP(AI918,buff!$K:$L,2,FALSE),"")),"")</f>
        <v/>
      </c>
      <c r="AO918" s="6" t="str">
        <f>_xlfn.IFNA(IF(IF($AH918=AO$5,VLOOKUP(AJ918,buff!$K:$L,2,FALSE),"")=0,"",IF($AH918=AO$5,VLOOKUP(AJ918,buff!$K:$L,2,FALSE),"")),"")</f>
        <v/>
      </c>
      <c r="AP918" s="6" t="str">
        <f>_xlfn.IFNA(IF(IF($AH918=AP$5,VLOOKUP(AK918,buff!$K:$L,2,FALSE),"")=0,"",IF($AH918=AP$5,VLOOKUP(AK918,buff!$K:$L,2,FALSE),"")),"")</f>
        <v/>
      </c>
      <c r="AQ918" s="6" t="str">
        <f>_xlfn.IFNA(IF(IF($AH918=AQ$5,VLOOKUP(AL918,buff!$K:$L,2,FALSE),"")=0,"",IF($AH918=AQ$5,VLOOKUP(AL918,buff!$K:$L,2,FALSE),"")),"")</f>
        <v/>
      </c>
      <c r="AR918" s="6" t="str">
        <f>_xlfn.IFNA(IF(IF($AH918=AR$5,VLOOKUP(AM918,buff!$K:$L,2,FALSE),"")=0,"",IF($AH918=AR$5,VLOOKUP(AM918,buff!$K:$L,2,FALSE),"")),"")</f>
        <v/>
      </c>
      <c r="AS918" s="6" t="str">
        <f>_xlfn.IFNA(IF(IF($AH918=AS$5,VLOOKUP(AI918,buff!$K:$L,2,FALSE),"")=0,"",IF($AH918=AS$5,VLOOKUP(AI918,buff!$K:$L,2,FALSE),"")),"")</f>
        <v/>
      </c>
      <c r="AT918" s="6" t="str">
        <f>_xlfn.IFNA(IF(IF($AH918=AT$5,VLOOKUP(AJ918,buff!$K:$L,2,FALSE),"")=0,"",IF($AH918=AT$5,VLOOKUP(AJ918,buff!$K:$L,2,FALSE),"")),"")</f>
        <v/>
      </c>
      <c r="AU918" s="6" t="str">
        <f>_xlfn.IFNA(IF(IF($AH918=AU$5,VLOOKUP(AK918,buff!$K:$L,2,FALSE),"")=0,"",IF($AH918=AU$5,VLOOKUP(AK918,buff!$K:$L,2,FALSE),"")),"")</f>
        <v/>
      </c>
      <c r="AV918" s="6" t="str">
        <f>_xlfn.IFNA(IF(IF($AH918=AV$5,VLOOKUP(AL918,buff!$K:$L,2,FALSE),"")=0,"",IF($AH918=AV$5,VLOOKUP(AL918,buff!$K:$L,2,FALSE),"")),"")</f>
        <v/>
      </c>
      <c r="AW918" s="6" t="str">
        <f>_xlfn.IFNA(IF(IF($AH918=AW$5,VLOOKUP(AM918,buff!$K:$L,2,FALSE),"")=0,"",IF($AH918=AW$5,VLOOKUP(AM918,buff!$K:$L,2,FALSE),"")),"")</f>
        <v/>
      </c>
      <c r="AX918" s="6" t="e">
        <f>VLOOKUP(AI918,buff!K:P,6,FALSE)</f>
        <v>#N/A</v>
      </c>
      <c r="AY918" t="e">
        <f t="shared" si="261"/>
        <v>#N/A</v>
      </c>
      <c r="AZ918" t="e">
        <f t="shared" si="261"/>
        <v>#N/A</v>
      </c>
      <c r="BA918">
        <f t="shared" si="262"/>
        <v>0</v>
      </c>
      <c r="BB918">
        <f t="shared" si="263"/>
        <v>0</v>
      </c>
    </row>
    <row r="919" spans="1:54" x14ac:dyDescent="0.15">
      <c r="A919" t="str">
        <f t="shared" si="252"/>
        <v>炘诀主动技能1等级13</v>
      </c>
      <c r="B919" s="8">
        <v>913</v>
      </c>
      <c r="C919" s="8" t="str">
        <f>VLOOKUP(G919,角色!A:B,2,FALSE)</f>
        <v>炘诀</v>
      </c>
      <c r="D919" s="8" t="str">
        <f t="shared" si="258"/>
        <v>主动技能1</v>
      </c>
      <c r="E919" s="8">
        <f t="shared" si="253"/>
        <v>13</v>
      </c>
      <c r="F919" s="8">
        <f t="shared" si="254"/>
        <v>1</v>
      </c>
      <c r="G919" s="8">
        <f t="shared" si="255"/>
        <v>16</v>
      </c>
      <c r="H919" s="4" t="s">
        <v>478</v>
      </c>
      <c r="I919" s="24" t="str">
        <f t="shared" si="265"/>
        <v>对敌方单体进行穿透攻击，造成100%攻击力（+597）点伤害。</v>
      </c>
      <c r="J919" s="4" t="s">
        <v>305</v>
      </c>
      <c r="K919" s="1" t="s">
        <v>103</v>
      </c>
      <c r="L919" s="4" t="s">
        <v>110</v>
      </c>
      <c r="M919" s="4"/>
      <c r="N919" s="4">
        <v>100</v>
      </c>
      <c r="O919" s="4">
        <v>100</v>
      </c>
      <c r="T919" s="6" t="str">
        <f t="shared" si="256"/>
        <v/>
      </c>
      <c r="U919" s="6" t="str">
        <f t="shared" si="257"/>
        <v/>
      </c>
      <c r="Y919">
        <f t="shared" si="250"/>
        <v>0</v>
      </c>
      <c r="Z919">
        <v>100</v>
      </c>
      <c r="AA919" s="23">
        <v>10</v>
      </c>
      <c r="AB919" s="23">
        <f>INT(VLOOKUP(VLOOKUP($C919,角色技能升级比率表!$B:$C,2,FALSE),角色属性概况!E:F,2,FALSE)*VLOOKUP(E919,角色属性概况!I:M,3,FALSE)*AA919/100)</f>
        <v>597</v>
      </c>
      <c r="AE919">
        <v>0</v>
      </c>
      <c r="AF919" s="23">
        <f t="shared" si="259"/>
        <v>0</v>
      </c>
      <c r="AG919" s="23">
        <f t="shared" si="260"/>
        <v>0</v>
      </c>
      <c r="AN919" s="6" t="str">
        <f>_xlfn.IFNA(IF(IF($AH919=AN$5,VLOOKUP(AI919,buff!$K:$L,2,FALSE),"")=0,"",IF($AH919=AN$5,VLOOKUP(AI919,buff!$K:$L,2,FALSE),"")),"")</f>
        <v/>
      </c>
      <c r="AO919" s="6" t="str">
        <f>_xlfn.IFNA(IF(IF($AH919=AO$5,VLOOKUP(AJ919,buff!$K:$L,2,FALSE),"")=0,"",IF($AH919=AO$5,VLOOKUP(AJ919,buff!$K:$L,2,FALSE),"")),"")</f>
        <v/>
      </c>
      <c r="AP919" s="6" t="str">
        <f>_xlfn.IFNA(IF(IF($AH919=AP$5,VLOOKUP(AK919,buff!$K:$L,2,FALSE),"")=0,"",IF($AH919=AP$5,VLOOKUP(AK919,buff!$K:$L,2,FALSE),"")),"")</f>
        <v/>
      </c>
      <c r="AQ919" s="6" t="str">
        <f>_xlfn.IFNA(IF(IF($AH919=AQ$5,VLOOKUP(AL919,buff!$K:$L,2,FALSE),"")=0,"",IF($AH919=AQ$5,VLOOKUP(AL919,buff!$K:$L,2,FALSE),"")),"")</f>
        <v/>
      </c>
      <c r="AR919" s="6" t="str">
        <f>_xlfn.IFNA(IF(IF($AH919=AR$5,VLOOKUP(AM919,buff!$K:$L,2,FALSE),"")=0,"",IF($AH919=AR$5,VLOOKUP(AM919,buff!$K:$L,2,FALSE),"")),"")</f>
        <v/>
      </c>
      <c r="AS919" s="6" t="str">
        <f>_xlfn.IFNA(IF(IF($AH919=AS$5,VLOOKUP(AI919,buff!$K:$L,2,FALSE),"")=0,"",IF($AH919=AS$5,VLOOKUP(AI919,buff!$K:$L,2,FALSE),"")),"")</f>
        <v/>
      </c>
      <c r="AT919" s="6" t="str">
        <f>_xlfn.IFNA(IF(IF($AH919=AT$5,VLOOKUP(AJ919,buff!$K:$L,2,FALSE),"")=0,"",IF($AH919=AT$5,VLOOKUP(AJ919,buff!$K:$L,2,FALSE),"")),"")</f>
        <v/>
      </c>
      <c r="AU919" s="6" t="str">
        <f>_xlfn.IFNA(IF(IF($AH919=AU$5,VLOOKUP(AK919,buff!$K:$L,2,FALSE),"")=0,"",IF($AH919=AU$5,VLOOKUP(AK919,buff!$K:$L,2,FALSE),"")),"")</f>
        <v/>
      </c>
      <c r="AV919" s="6" t="str">
        <f>_xlfn.IFNA(IF(IF($AH919=AV$5,VLOOKUP(AL919,buff!$K:$L,2,FALSE),"")=0,"",IF($AH919=AV$5,VLOOKUP(AL919,buff!$K:$L,2,FALSE),"")),"")</f>
        <v/>
      </c>
      <c r="AW919" s="6" t="str">
        <f>_xlfn.IFNA(IF(IF($AH919=AW$5,VLOOKUP(AM919,buff!$K:$L,2,FALSE),"")=0,"",IF($AH919=AW$5,VLOOKUP(AM919,buff!$K:$L,2,FALSE),"")),"")</f>
        <v/>
      </c>
      <c r="AX919" s="6" t="e">
        <f>VLOOKUP(AI919,buff!K:P,6,FALSE)</f>
        <v>#N/A</v>
      </c>
      <c r="AY919" t="e">
        <f t="shared" si="261"/>
        <v>#N/A</v>
      </c>
      <c r="AZ919" t="e">
        <f t="shared" si="261"/>
        <v>#N/A</v>
      </c>
      <c r="BA919">
        <f t="shared" si="262"/>
        <v>0</v>
      </c>
      <c r="BB919">
        <f t="shared" si="263"/>
        <v>0</v>
      </c>
    </row>
    <row r="920" spans="1:54" x14ac:dyDescent="0.15">
      <c r="A920" t="str">
        <f t="shared" si="252"/>
        <v>炘诀主动技能1等级14</v>
      </c>
      <c r="B920" s="8">
        <v>914</v>
      </c>
      <c r="C920" s="8" t="str">
        <f>VLOOKUP(G920,角色!A:B,2,FALSE)</f>
        <v>炘诀</v>
      </c>
      <c r="D920" s="8" t="str">
        <f t="shared" si="258"/>
        <v>主动技能1</v>
      </c>
      <c r="E920" s="8">
        <f t="shared" si="253"/>
        <v>14</v>
      </c>
      <c r="F920" s="8">
        <f t="shared" si="254"/>
        <v>1</v>
      </c>
      <c r="G920" s="8">
        <f t="shared" si="255"/>
        <v>16</v>
      </c>
      <c r="H920" s="4" t="s">
        <v>478</v>
      </c>
      <c r="I920" s="24" t="str">
        <f t="shared" si="265"/>
        <v>对敌方单体进行穿透攻击，造成100%攻击力（+735）点伤害。</v>
      </c>
      <c r="J920" s="4" t="s">
        <v>305</v>
      </c>
      <c r="K920" s="1" t="s">
        <v>103</v>
      </c>
      <c r="L920" s="4" t="s">
        <v>110</v>
      </c>
      <c r="M920" s="4"/>
      <c r="N920" s="4">
        <v>100</v>
      </c>
      <c r="O920" s="4">
        <v>100</v>
      </c>
      <c r="T920" s="6" t="str">
        <f t="shared" si="256"/>
        <v/>
      </c>
      <c r="U920" s="6" t="str">
        <f t="shared" si="257"/>
        <v/>
      </c>
      <c r="Y920">
        <f t="shared" si="250"/>
        <v>0</v>
      </c>
      <c r="Z920">
        <v>100</v>
      </c>
      <c r="AA920" s="23">
        <v>10</v>
      </c>
      <c r="AB920" s="23">
        <f>INT(VLOOKUP(VLOOKUP($C920,角色技能升级比率表!$B:$C,2,FALSE),角色属性概况!E:F,2,FALSE)*VLOOKUP(E920,角色属性概况!I:M,3,FALSE)*AA920/100)</f>
        <v>735</v>
      </c>
      <c r="AE920">
        <v>0</v>
      </c>
      <c r="AF920" s="23">
        <f t="shared" si="259"/>
        <v>0</v>
      </c>
      <c r="AG920" s="23">
        <f t="shared" si="260"/>
        <v>0</v>
      </c>
      <c r="AN920" s="6" t="str">
        <f>_xlfn.IFNA(IF(IF($AH920=AN$5,VLOOKUP(AI920,buff!$K:$L,2,FALSE),"")=0,"",IF($AH920=AN$5,VLOOKUP(AI920,buff!$K:$L,2,FALSE),"")),"")</f>
        <v/>
      </c>
      <c r="AO920" s="6" t="str">
        <f>_xlfn.IFNA(IF(IF($AH920=AO$5,VLOOKUP(AJ920,buff!$K:$L,2,FALSE),"")=0,"",IF($AH920=AO$5,VLOOKUP(AJ920,buff!$K:$L,2,FALSE),"")),"")</f>
        <v/>
      </c>
      <c r="AP920" s="6" t="str">
        <f>_xlfn.IFNA(IF(IF($AH920=AP$5,VLOOKUP(AK920,buff!$K:$L,2,FALSE),"")=0,"",IF($AH920=AP$5,VLOOKUP(AK920,buff!$K:$L,2,FALSE),"")),"")</f>
        <v/>
      </c>
      <c r="AQ920" s="6" t="str">
        <f>_xlfn.IFNA(IF(IF($AH920=AQ$5,VLOOKUP(AL920,buff!$K:$L,2,FALSE),"")=0,"",IF($AH920=AQ$5,VLOOKUP(AL920,buff!$K:$L,2,FALSE),"")),"")</f>
        <v/>
      </c>
      <c r="AR920" s="6" t="str">
        <f>_xlfn.IFNA(IF(IF($AH920=AR$5,VLOOKUP(AM920,buff!$K:$L,2,FALSE),"")=0,"",IF($AH920=AR$5,VLOOKUP(AM920,buff!$K:$L,2,FALSE),"")),"")</f>
        <v/>
      </c>
      <c r="AS920" s="6" t="str">
        <f>_xlfn.IFNA(IF(IF($AH920=AS$5,VLOOKUP(AI920,buff!$K:$L,2,FALSE),"")=0,"",IF($AH920=AS$5,VLOOKUP(AI920,buff!$K:$L,2,FALSE),"")),"")</f>
        <v/>
      </c>
      <c r="AT920" s="6" t="str">
        <f>_xlfn.IFNA(IF(IF($AH920=AT$5,VLOOKUP(AJ920,buff!$K:$L,2,FALSE),"")=0,"",IF($AH920=AT$5,VLOOKUP(AJ920,buff!$K:$L,2,FALSE),"")),"")</f>
        <v/>
      </c>
      <c r="AU920" s="6" t="str">
        <f>_xlfn.IFNA(IF(IF($AH920=AU$5,VLOOKUP(AK920,buff!$K:$L,2,FALSE),"")=0,"",IF($AH920=AU$5,VLOOKUP(AK920,buff!$K:$L,2,FALSE),"")),"")</f>
        <v/>
      </c>
      <c r="AV920" s="6" t="str">
        <f>_xlfn.IFNA(IF(IF($AH920=AV$5,VLOOKUP(AL920,buff!$K:$L,2,FALSE),"")=0,"",IF($AH920=AV$5,VLOOKUP(AL920,buff!$K:$L,2,FALSE),"")),"")</f>
        <v/>
      </c>
      <c r="AW920" s="6" t="str">
        <f>_xlfn.IFNA(IF(IF($AH920=AW$5,VLOOKUP(AM920,buff!$K:$L,2,FALSE),"")=0,"",IF($AH920=AW$5,VLOOKUP(AM920,buff!$K:$L,2,FALSE),"")),"")</f>
        <v/>
      </c>
      <c r="AX920" s="6" t="e">
        <f>VLOOKUP(AI920,buff!K:P,6,FALSE)</f>
        <v>#N/A</v>
      </c>
      <c r="AY920" t="e">
        <f t="shared" si="261"/>
        <v>#N/A</v>
      </c>
      <c r="AZ920" t="e">
        <f t="shared" si="261"/>
        <v>#N/A</v>
      </c>
      <c r="BA920">
        <f t="shared" si="262"/>
        <v>0</v>
      </c>
      <c r="BB920">
        <f t="shared" si="263"/>
        <v>0</v>
      </c>
    </row>
    <row r="921" spans="1:54" x14ac:dyDescent="0.15">
      <c r="A921" t="str">
        <f t="shared" si="252"/>
        <v>炘诀主动技能1等级15</v>
      </c>
      <c r="B921" s="8">
        <v>915</v>
      </c>
      <c r="C921" s="8" t="str">
        <f>VLOOKUP(G921,角色!A:B,2,FALSE)</f>
        <v>炘诀</v>
      </c>
      <c r="D921" s="8" t="str">
        <f t="shared" si="258"/>
        <v>主动技能1</v>
      </c>
      <c r="E921" s="8">
        <f t="shared" si="253"/>
        <v>15</v>
      </c>
      <c r="F921" s="8">
        <f t="shared" si="254"/>
        <v>1</v>
      </c>
      <c r="G921" s="8">
        <f t="shared" si="255"/>
        <v>16</v>
      </c>
      <c r="H921" s="4" t="s">
        <v>478</v>
      </c>
      <c r="I921" s="24" t="str">
        <f t="shared" si="265"/>
        <v>对敌方单体进行穿透攻击，造成100%攻击力（+906）点伤害。</v>
      </c>
      <c r="J921" s="4" t="s">
        <v>305</v>
      </c>
      <c r="K921" s="1" t="s">
        <v>103</v>
      </c>
      <c r="L921" s="4" t="s">
        <v>110</v>
      </c>
      <c r="M921" s="4"/>
      <c r="N921" s="4">
        <v>100</v>
      </c>
      <c r="O921" s="4">
        <v>100</v>
      </c>
      <c r="T921" s="6" t="str">
        <f t="shared" si="256"/>
        <v/>
      </c>
      <c r="U921" s="6" t="str">
        <f t="shared" si="257"/>
        <v/>
      </c>
      <c r="Y921">
        <f t="shared" si="250"/>
        <v>0</v>
      </c>
      <c r="Z921">
        <v>100</v>
      </c>
      <c r="AA921" s="23">
        <v>10</v>
      </c>
      <c r="AB921" s="23">
        <f>INT(VLOOKUP(VLOOKUP($C921,角色技能升级比率表!$B:$C,2,FALSE),角色属性概况!E:F,2,FALSE)*VLOOKUP(E921,角色属性概况!I:M,3,FALSE)*AA921/100)</f>
        <v>906</v>
      </c>
      <c r="AE921">
        <v>0</v>
      </c>
      <c r="AF921" s="23">
        <f t="shared" si="259"/>
        <v>0</v>
      </c>
      <c r="AG921" s="23">
        <f t="shared" si="260"/>
        <v>0</v>
      </c>
      <c r="AN921" s="6" t="str">
        <f>_xlfn.IFNA(IF(IF($AH921=AN$5,VLOOKUP(AI921,buff!$K:$L,2,FALSE),"")=0,"",IF($AH921=AN$5,VLOOKUP(AI921,buff!$K:$L,2,FALSE),"")),"")</f>
        <v/>
      </c>
      <c r="AO921" s="6" t="str">
        <f>_xlfn.IFNA(IF(IF($AH921=AO$5,VLOOKUP(AJ921,buff!$K:$L,2,FALSE),"")=0,"",IF($AH921=AO$5,VLOOKUP(AJ921,buff!$K:$L,2,FALSE),"")),"")</f>
        <v/>
      </c>
      <c r="AP921" s="6" t="str">
        <f>_xlfn.IFNA(IF(IF($AH921=AP$5,VLOOKUP(AK921,buff!$K:$L,2,FALSE),"")=0,"",IF($AH921=AP$5,VLOOKUP(AK921,buff!$K:$L,2,FALSE),"")),"")</f>
        <v/>
      </c>
      <c r="AQ921" s="6" t="str">
        <f>_xlfn.IFNA(IF(IF($AH921=AQ$5,VLOOKUP(AL921,buff!$K:$L,2,FALSE),"")=0,"",IF($AH921=AQ$5,VLOOKUP(AL921,buff!$K:$L,2,FALSE),"")),"")</f>
        <v/>
      </c>
      <c r="AR921" s="6" t="str">
        <f>_xlfn.IFNA(IF(IF($AH921=AR$5,VLOOKUP(AM921,buff!$K:$L,2,FALSE),"")=0,"",IF($AH921=AR$5,VLOOKUP(AM921,buff!$K:$L,2,FALSE),"")),"")</f>
        <v/>
      </c>
      <c r="AS921" s="6" t="str">
        <f>_xlfn.IFNA(IF(IF($AH921=AS$5,VLOOKUP(AI921,buff!$K:$L,2,FALSE),"")=0,"",IF($AH921=AS$5,VLOOKUP(AI921,buff!$K:$L,2,FALSE),"")),"")</f>
        <v/>
      </c>
      <c r="AT921" s="6" t="str">
        <f>_xlfn.IFNA(IF(IF($AH921=AT$5,VLOOKUP(AJ921,buff!$K:$L,2,FALSE),"")=0,"",IF($AH921=AT$5,VLOOKUP(AJ921,buff!$K:$L,2,FALSE),"")),"")</f>
        <v/>
      </c>
      <c r="AU921" s="6" t="str">
        <f>_xlfn.IFNA(IF(IF($AH921=AU$5,VLOOKUP(AK921,buff!$K:$L,2,FALSE),"")=0,"",IF($AH921=AU$5,VLOOKUP(AK921,buff!$K:$L,2,FALSE),"")),"")</f>
        <v/>
      </c>
      <c r="AV921" s="6" t="str">
        <f>_xlfn.IFNA(IF(IF($AH921=AV$5,VLOOKUP(AL921,buff!$K:$L,2,FALSE),"")=0,"",IF($AH921=AV$5,VLOOKUP(AL921,buff!$K:$L,2,FALSE),"")),"")</f>
        <v/>
      </c>
      <c r="AW921" s="6" t="str">
        <f>_xlfn.IFNA(IF(IF($AH921=AW$5,VLOOKUP(AM921,buff!$K:$L,2,FALSE),"")=0,"",IF($AH921=AW$5,VLOOKUP(AM921,buff!$K:$L,2,FALSE),"")),"")</f>
        <v/>
      </c>
      <c r="AX921" s="6" t="e">
        <f>VLOOKUP(AI921,buff!K:P,6,FALSE)</f>
        <v>#N/A</v>
      </c>
      <c r="AY921" t="e">
        <f t="shared" si="261"/>
        <v>#N/A</v>
      </c>
      <c r="AZ921" t="e">
        <f t="shared" si="261"/>
        <v>#N/A</v>
      </c>
      <c r="BA921">
        <f t="shared" si="262"/>
        <v>0</v>
      </c>
      <c r="BB921">
        <f t="shared" si="263"/>
        <v>0</v>
      </c>
    </row>
    <row r="922" spans="1:54" x14ac:dyDescent="0.15">
      <c r="A922" t="str">
        <f t="shared" si="252"/>
        <v>炘诀主动技能1等级16</v>
      </c>
      <c r="B922" s="8">
        <v>916</v>
      </c>
      <c r="C922" s="8" t="str">
        <f>VLOOKUP(G922,角色!A:B,2,FALSE)</f>
        <v>炘诀</v>
      </c>
      <c r="D922" s="8" t="str">
        <f t="shared" si="258"/>
        <v>主动技能1</v>
      </c>
      <c r="E922" s="8">
        <f t="shared" si="253"/>
        <v>16</v>
      </c>
      <c r="F922" s="8">
        <f t="shared" si="254"/>
        <v>1</v>
      </c>
      <c r="G922" s="8">
        <f t="shared" si="255"/>
        <v>16</v>
      </c>
      <c r="H922" s="4" t="s">
        <v>478</v>
      </c>
      <c r="I922" s="24" t="str">
        <f t="shared" si="265"/>
        <v>对敌方单体进行穿透攻击，造成100%攻击力（+1115）点伤害。</v>
      </c>
      <c r="J922" s="4" t="s">
        <v>305</v>
      </c>
      <c r="K922" s="1" t="s">
        <v>103</v>
      </c>
      <c r="L922" s="4" t="s">
        <v>110</v>
      </c>
      <c r="M922" s="4"/>
      <c r="N922" s="4">
        <v>100</v>
      </c>
      <c r="O922" s="4">
        <v>100</v>
      </c>
      <c r="T922" s="6" t="str">
        <f t="shared" si="256"/>
        <v/>
      </c>
      <c r="U922" s="6" t="str">
        <f t="shared" si="257"/>
        <v/>
      </c>
      <c r="Y922">
        <f t="shared" si="250"/>
        <v>0</v>
      </c>
      <c r="Z922">
        <v>100</v>
      </c>
      <c r="AA922" s="23">
        <v>10</v>
      </c>
      <c r="AB922" s="23">
        <f>INT(VLOOKUP(VLOOKUP($C922,角色技能升级比率表!$B:$C,2,FALSE),角色属性概况!E:F,2,FALSE)*VLOOKUP(E922,角色属性概况!I:M,3,FALSE)*AA922/100)</f>
        <v>1115</v>
      </c>
      <c r="AE922">
        <v>0</v>
      </c>
      <c r="AF922" s="23">
        <f t="shared" si="259"/>
        <v>0</v>
      </c>
      <c r="AG922" s="23">
        <f t="shared" si="260"/>
        <v>0</v>
      </c>
      <c r="AN922" s="6" t="str">
        <f>_xlfn.IFNA(IF(IF($AH922=AN$5,VLOOKUP(AI922,buff!$K:$L,2,FALSE),"")=0,"",IF($AH922=AN$5,VLOOKUP(AI922,buff!$K:$L,2,FALSE),"")),"")</f>
        <v/>
      </c>
      <c r="AO922" s="6" t="str">
        <f>_xlfn.IFNA(IF(IF($AH922=AO$5,VLOOKUP(AJ922,buff!$K:$L,2,FALSE),"")=0,"",IF($AH922=AO$5,VLOOKUP(AJ922,buff!$K:$L,2,FALSE),"")),"")</f>
        <v/>
      </c>
      <c r="AP922" s="6" t="str">
        <f>_xlfn.IFNA(IF(IF($AH922=AP$5,VLOOKUP(AK922,buff!$K:$L,2,FALSE),"")=0,"",IF($AH922=AP$5,VLOOKUP(AK922,buff!$K:$L,2,FALSE),"")),"")</f>
        <v/>
      </c>
      <c r="AQ922" s="6" t="str">
        <f>_xlfn.IFNA(IF(IF($AH922=AQ$5,VLOOKUP(AL922,buff!$K:$L,2,FALSE),"")=0,"",IF($AH922=AQ$5,VLOOKUP(AL922,buff!$K:$L,2,FALSE),"")),"")</f>
        <v/>
      </c>
      <c r="AR922" s="6" t="str">
        <f>_xlfn.IFNA(IF(IF($AH922=AR$5,VLOOKUP(AM922,buff!$K:$L,2,FALSE),"")=0,"",IF($AH922=AR$5,VLOOKUP(AM922,buff!$K:$L,2,FALSE),"")),"")</f>
        <v/>
      </c>
      <c r="AS922" s="6" t="str">
        <f>_xlfn.IFNA(IF(IF($AH922=AS$5,VLOOKUP(AI922,buff!$K:$L,2,FALSE),"")=0,"",IF($AH922=AS$5,VLOOKUP(AI922,buff!$K:$L,2,FALSE),"")),"")</f>
        <v/>
      </c>
      <c r="AT922" s="6" t="str">
        <f>_xlfn.IFNA(IF(IF($AH922=AT$5,VLOOKUP(AJ922,buff!$K:$L,2,FALSE),"")=0,"",IF($AH922=AT$5,VLOOKUP(AJ922,buff!$K:$L,2,FALSE),"")),"")</f>
        <v/>
      </c>
      <c r="AU922" s="6" t="str">
        <f>_xlfn.IFNA(IF(IF($AH922=AU$5,VLOOKUP(AK922,buff!$K:$L,2,FALSE),"")=0,"",IF($AH922=AU$5,VLOOKUP(AK922,buff!$K:$L,2,FALSE),"")),"")</f>
        <v/>
      </c>
      <c r="AV922" s="6" t="str">
        <f>_xlfn.IFNA(IF(IF($AH922=AV$5,VLOOKUP(AL922,buff!$K:$L,2,FALSE),"")=0,"",IF($AH922=AV$5,VLOOKUP(AL922,buff!$K:$L,2,FALSE),"")),"")</f>
        <v/>
      </c>
      <c r="AW922" s="6" t="str">
        <f>_xlfn.IFNA(IF(IF($AH922=AW$5,VLOOKUP(AM922,buff!$K:$L,2,FALSE),"")=0,"",IF($AH922=AW$5,VLOOKUP(AM922,buff!$K:$L,2,FALSE),"")),"")</f>
        <v/>
      </c>
      <c r="AX922" s="6" t="e">
        <f>VLOOKUP(AI922,buff!K:P,6,FALSE)</f>
        <v>#N/A</v>
      </c>
      <c r="AY922" t="e">
        <f t="shared" si="261"/>
        <v>#N/A</v>
      </c>
      <c r="AZ922" t="e">
        <f t="shared" si="261"/>
        <v>#N/A</v>
      </c>
      <c r="BA922">
        <f t="shared" si="262"/>
        <v>0</v>
      </c>
      <c r="BB922">
        <f t="shared" si="263"/>
        <v>0</v>
      </c>
    </row>
    <row r="923" spans="1:54" x14ac:dyDescent="0.15">
      <c r="A923" t="str">
        <f t="shared" si="252"/>
        <v>炘诀主动技能1等级17</v>
      </c>
      <c r="B923" s="8">
        <v>917</v>
      </c>
      <c r="C923" s="8" t="str">
        <f>VLOOKUP(G923,角色!A:B,2,FALSE)</f>
        <v>炘诀</v>
      </c>
      <c r="D923" s="8" t="str">
        <f t="shared" si="258"/>
        <v>主动技能1</v>
      </c>
      <c r="E923" s="8">
        <f t="shared" si="253"/>
        <v>17</v>
      </c>
      <c r="F923" s="8">
        <f t="shared" si="254"/>
        <v>1</v>
      </c>
      <c r="G923" s="8">
        <f t="shared" si="255"/>
        <v>16</v>
      </c>
      <c r="H923" s="4" t="s">
        <v>478</v>
      </c>
      <c r="I923" s="24" t="str">
        <f t="shared" si="265"/>
        <v>对敌方单体进行穿透攻击，造成100%攻击力（+1373）点伤害。</v>
      </c>
      <c r="J923" s="4" t="s">
        <v>305</v>
      </c>
      <c r="K923" s="1" t="s">
        <v>103</v>
      </c>
      <c r="L923" s="4" t="s">
        <v>110</v>
      </c>
      <c r="M923" s="4"/>
      <c r="N923" s="4">
        <v>100</v>
      </c>
      <c r="O923" s="4">
        <v>100</v>
      </c>
      <c r="T923" s="6" t="str">
        <f t="shared" si="256"/>
        <v/>
      </c>
      <c r="U923" s="6" t="str">
        <f t="shared" si="257"/>
        <v/>
      </c>
      <c r="Y923">
        <f t="shared" si="250"/>
        <v>0</v>
      </c>
      <c r="Z923">
        <v>100</v>
      </c>
      <c r="AA923" s="23">
        <v>10</v>
      </c>
      <c r="AB923" s="23">
        <f>INT(VLOOKUP(VLOOKUP($C923,角色技能升级比率表!$B:$C,2,FALSE),角色属性概况!E:F,2,FALSE)*VLOOKUP(E923,角色属性概况!I:M,3,FALSE)*AA923/100)</f>
        <v>1373</v>
      </c>
      <c r="AE923">
        <v>0</v>
      </c>
      <c r="AF923" s="23">
        <f t="shared" si="259"/>
        <v>0</v>
      </c>
      <c r="AG923" s="23">
        <f t="shared" si="260"/>
        <v>0</v>
      </c>
      <c r="AN923" s="6" t="str">
        <f>_xlfn.IFNA(IF(IF($AH923=AN$5,VLOOKUP(AI923,buff!$K:$L,2,FALSE),"")=0,"",IF($AH923=AN$5,VLOOKUP(AI923,buff!$K:$L,2,FALSE),"")),"")</f>
        <v/>
      </c>
      <c r="AO923" s="6" t="str">
        <f>_xlfn.IFNA(IF(IF($AH923=AO$5,VLOOKUP(AJ923,buff!$K:$L,2,FALSE),"")=0,"",IF($AH923=AO$5,VLOOKUP(AJ923,buff!$K:$L,2,FALSE),"")),"")</f>
        <v/>
      </c>
      <c r="AP923" s="6" t="str">
        <f>_xlfn.IFNA(IF(IF($AH923=AP$5,VLOOKUP(AK923,buff!$K:$L,2,FALSE),"")=0,"",IF($AH923=AP$5,VLOOKUP(AK923,buff!$K:$L,2,FALSE),"")),"")</f>
        <v/>
      </c>
      <c r="AQ923" s="6" t="str">
        <f>_xlfn.IFNA(IF(IF($AH923=AQ$5,VLOOKUP(AL923,buff!$K:$L,2,FALSE),"")=0,"",IF($AH923=AQ$5,VLOOKUP(AL923,buff!$K:$L,2,FALSE),"")),"")</f>
        <v/>
      </c>
      <c r="AR923" s="6" t="str">
        <f>_xlfn.IFNA(IF(IF($AH923=AR$5,VLOOKUP(AM923,buff!$K:$L,2,FALSE),"")=0,"",IF($AH923=AR$5,VLOOKUP(AM923,buff!$K:$L,2,FALSE),"")),"")</f>
        <v/>
      </c>
      <c r="AS923" s="6" t="str">
        <f>_xlfn.IFNA(IF(IF($AH923=AS$5,VLOOKUP(AI923,buff!$K:$L,2,FALSE),"")=0,"",IF($AH923=AS$5,VLOOKUP(AI923,buff!$K:$L,2,FALSE),"")),"")</f>
        <v/>
      </c>
      <c r="AT923" s="6" t="str">
        <f>_xlfn.IFNA(IF(IF($AH923=AT$5,VLOOKUP(AJ923,buff!$K:$L,2,FALSE),"")=0,"",IF($AH923=AT$5,VLOOKUP(AJ923,buff!$K:$L,2,FALSE),"")),"")</f>
        <v/>
      </c>
      <c r="AU923" s="6" t="str">
        <f>_xlfn.IFNA(IF(IF($AH923=AU$5,VLOOKUP(AK923,buff!$K:$L,2,FALSE),"")=0,"",IF($AH923=AU$5,VLOOKUP(AK923,buff!$K:$L,2,FALSE),"")),"")</f>
        <v/>
      </c>
      <c r="AV923" s="6" t="str">
        <f>_xlfn.IFNA(IF(IF($AH923=AV$5,VLOOKUP(AL923,buff!$K:$L,2,FALSE),"")=0,"",IF($AH923=AV$5,VLOOKUP(AL923,buff!$K:$L,2,FALSE),"")),"")</f>
        <v/>
      </c>
      <c r="AW923" s="6" t="str">
        <f>_xlfn.IFNA(IF(IF($AH923=AW$5,VLOOKUP(AM923,buff!$K:$L,2,FALSE),"")=0,"",IF($AH923=AW$5,VLOOKUP(AM923,buff!$K:$L,2,FALSE),"")),"")</f>
        <v/>
      </c>
      <c r="AX923" s="6" t="e">
        <f>VLOOKUP(AI923,buff!K:P,6,FALSE)</f>
        <v>#N/A</v>
      </c>
      <c r="AY923" t="e">
        <f t="shared" si="261"/>
        <v>#N/A</v>
      </c>
      <c r="AZ923" t="e">
        <f t="shared" si="261"/>
        <v>#N/A</v>
      </c>
      <c r="BA923">
        <f t="shared" si="262"/>
        <v>0</v>
      </c>
      <c r="BB923">
        <f t="shared" si="263"/>
        <v>0</v>
      </c>
    </row>
    <row r="924" spans="1:54" x14ac:dyDescent="0.15">
      <c r="A924" t="str">
        <f t="shared" si="252"/>
        <v>炘诀主动技能1等级18</v>
      </c>
      <c r="B924" s="8">
        <v>918</v>
      </c>
      <c r="C924" s="8" t="str">
        <f>VLOOKUP(G924,角色!A:B,2,FALSE)</f>
        <v>炘诀</v>
      </c>
      <c r="D924" s="8" t="str">
        <f t="shared" si="258"/>
        <v>主动技能1</v>
      </c>
      <c r="E924" s="8">
        <f t="shared" si="253"/>
        <v>18</v>
      </c>
      <c r="F924" s="8">
        <f t="shared" si="254"/>
        <v>1</v>
      </c>
      <c r="G924" s="8">
        <f t="shared" si="255"/>
        <v>16</v>
      </c>
      <c r="H924" s="4" t="s">
        <v>478</v>
      </c>
      <c r="I924" s="24" t="str">
        <f t="shared" si="265"/>
        <v>对敌方单体进行穿透攻击，造成100%攻击力（+1691）点伤害。</v>
      </c>
      <c r="J924" s="4" t="s">
        <v>305</v>
      </c>
      <c r="K924" s="1" t="s">
        <v>103</v>
      </c>
      <c r="L924" s="4" t="s">
        <v>110</v>
      </c>
      <c r="M924" s="4"/>
      <c r="N924" s="4">
        <v>100</v>
      </c>
      <c r="O924" s="4">
        <v>100</v>
      </c>
      <c r="T924" s="6" t="str">
        <f t="shared" si="256"/>
        <v/>
      </c>
      <c r="U924" s="6" t="str">
        <f t="shared" si="257"/>
        <v/>
      </c>
      <c r="Y924">
        <f t="shared" si="250"/>
        <v>0</v>
      </c>
      <c r="Z924">
        <v>100</v>
      </c>
      <c r="AA924" s="23">
        <v>10</v>
      </c>
      <c r="AB924" s="23">
        <f>INT(VLOOKUP(VLOOKUP($C924,角色技能升级比率表!$B:$C,2,FALSE),角色属性概况!E:F,2,FALSE)*VLOOKUP(E924,角色属性概况!I:M,3,FALSE)*AA924/100)</f>
        <v>1691</v>
      </c>
      <c r="AE924">
        <v>0</v>
      </c>
      <c r="AF924" s="23">
        <f t="shared" si="259"/>
        <v>0</v>
      </c>
      <c r="AG924" s="23">
        <f t="shared" si="260"/>
        <v>0</v>
      </c>
      <c r="AN924" s="6" t="str">
        <f>_xlfn.IFNA(IF(IF($AH924=AN$5,VLOOKUP(AI924,buff!$K:$L,2,FALSE),"")=0,"",IF($AH924=AN$5,VLOOKUP(AI924,buff!$K:$L,2,FALSE),"")),"")</f>
        <v/>
      </c>
      <c r="AO924" s="6" t="str">
        <f>_xlfn.IFNA(IF(IF($AH924=AO$5,VLOOKUP(AJ924,buff!$K:$L,2,FALSE),"")=0,"",IF($AH924=AO$5,VLOOKUP(AJ924,buff!$K:$L,2,FALSE),"")),"")</f>
        <v/>
      </c>
      <c r="AP924" s="6" t="str">
        <f>_xlfn.IFNA(IF(IF($AH924=AP$5,VLOOKUP(AK924,buff!$K:$L,2,FALSE),"")=0,"",IF($AH924=AP$5,VLOOKUP(AK924,buff!$K:$L,2,FALSE),"")),"")</f>
        <v/>
      </c>
      <c r="AQ924" s="6" t="str">
        <f>_xlfn.IFNA(IF(IF($AH924=AQ$5,VLOOKUP(AL924,buff!$K:$L,2,FALSE),"")=0,"",IF($AH924=AQ$5,VLOOKUP(AL924,buff!$K:$L,2,FALSE),"")),"")</f>
        <v/>
      </c>
      <c r="AR924" s="6" t="str">
        <f>_xlfn.IFNA(IF(IF($AH924=AR$5,VLOOKUP(AM924,buff!$K:$L,2,FALSE),"")=0,"",IF($AH924=AR$5,VLOOKUP(AM924,buff!$K:$L,2,FALSE),"")),"")</f>
        <v/>
      </c>
      <c r="AS924" s="6" t="str">
        <f>_xlfn.IFNA(IF(IF($AH924=AS$5,VLOOKUP(AI924,buff!$K:$L,2,FALSE),"")=0,"",IF($AH924=AS$5,VLOOKUP(AI924,buff!$K:$L,2,FALSE),"")),"")</f>
        <v/>
      </c>
      <c r="AT924" s="6" t="str">
        <f>_xlfn.IFNA(IF(IF($AH924=AT$5,VLOOKUP(AJ924,buff!$K:$L,2,FALSE),"")=0,"",IF($AH924=AT$5,VLOOKUP(AJ924,buff!$K:$L,2,FALSE),"")),"")</f>
        <v/>
      </c>
      <c r="AU924" s="6" t="str">
        <f>_xlfn.IFNA(IF(IF($AH924=AU$5,VLOOKUP(AK924,buff!$K:$L,2,FALSE),"")=0,"",IF($AH924=AU$5,VLOOKUP(AK924,buff!$K:$L,2,FALSE),"")),"")</f>
        <v/>
      </c>
      <c r="AV924" s="6" t="str">
        <f>_xlfn.IFNA(IF(IF($AH924=AV$5,VLOOKUP(AL924,buff!$K:$L,2,FALSE),"")=0,"",IF($AH924=AV$5,VLOOKUP(AL924,buff!$K:$L,2,FALSE),"")),"")</f>
        <v/>
      </c>
      <c r="AW924" s="6" t="str">
        <f>_xlfn.IFNA(IF(IF($AH924=AW$5,VLOOKUP(AM924,buff!$K:$L,2,FALSE),"")=0,"",IF($AH924=AW$5,VLOOKUP(AM924,buff!$K:$L,2,FALSE),"")),"")</f>
        <v/>
      </c>
      <c r="AX924" s="6" t="e">
        <f>VLOOKUP(AI924,buff!K:P,6,FALSE)</f>
        <v>#N/A</v>
      </c>
      <c r="AY924" t="e">
        <f t="shared" si="261"/>
        <v>#N/A</v>
      </c>
      <c r="AZ924" t="e">
        <f t="shared" si="261"/>
        <v>#N/A</v>
      </c>
      <c r="BA924">
        <f t="shared" si="262"/>
        <v>0</v>
      </c>
      <c r="BB924">
        <f t="shared" si="263"/>
        <v>0</v>
      </c>
    </row>
    <row r="925" spans="1:54" x14ac:dyDescent="0.15">
      <c r="A925" t="str">
        <f t="shared" si="252"/>
        <v>炘诀主动技能1等级19</v>
      </c>
      <c r="B925" s="8">
        <v>919</v>
      </c>
      <c r="C925" s="8" t="str">
        <f>VLOOKUP(G925,角色!A:B,2,FALSE)</f>
        <v>炘诀</v>
      </c>
      <c r="D925" s="8" t="str">
        <f t="shared" si="258"/>
        <v>主动技能1</v>
      </c>
      <c r="E925" s="8">
        <f t="shared" si="253"/>
        <v>19</v>
      </c>
      <c r="F925" s="8">
        <f t="shared" si="254"/>
        <v>1</v>
      </c>
      <c r="G925" s="8">
        <f t="shared" si="255"/>
        <v>16</v>
      </c>
      <c r="H925" s="4" t="s">
        <v>478</v>
      </c>
      <c r="I925" s="24" t="str">
        <f t="shared" si="265"/>
        <v>对敌方单体进行穿透攻击，造成100%攻击力（+2082）点伤害。</v>
      </c>
      <c r="J925" s="4" t="s">
        <v>305</v>
      </c>
      <c r="K925" s="1" t="s">
        <v>103</v>
      </c>
      <c r="L925" s="4" t="s">
        <v>110</v>
      </c>
      <c r="M925" s="4"/>
      <c r="N925" s="4">
        <v>100</v>
      </c>
      <c r="O925" s="4">
        <v>100</v>
      </c>
      <c r="T925" s="6" t="str">
        <f t="shared" si="256"/>
        <v/>
      </c>
      <c r="U925" s="6" t="str">
        <f t="shared" si="257"/>
        <v/>
      </c>
      <c r="Y925">
        <f t="shared" si="250"/>
        <v>0</v>
      </c>
      <c r="Z925">
        <v>100</v>
      </c>
      <c r="AA925" s="23">
        <v>10</v>
      </c>
      <c r="AB925" s="23">
        <f>INT(VLOOKUP(VLOOKUP($C925,角色技能升级比率表!$B:$C,2,FALSE),角色属性概况!E:F,2,FALSE)*VLOOKUP(E925,角色属性概况!I:M,3,FALSE)*AA925/100)</f>
        <v>2082</v>
      </c>
      <c r="AE925">
        <v>0</v>
      </c>
      <c r="AF925" s="23">
        <f t="shared" si="259"/>
        <v>0</v>
      </c>
      <c r="AG925" s="23">
        <f t="shared" si="260"/>
        <v>0</v>
      </c>
      <c r="AN925" s="6" t="str">
        <f>_xlfn.IFNA(IF(IF($AH925=AN$5,VLOOKUP(AI925,buff!$K:$L,2,FALSE),"")=0,"",IF($AH925=AN$5,VLOOKUP(AI925,buff!$K:$L,2,FALSE),"")),"")</f>
        <v/>
      </c>
      <c r="AO925" s="6" t="str">
        <f>_xlfn.IFNA(IF(IF($AH925=AO$5,VLOOKUP(AJ925,buff!$K:$L,2,FALSE),"")=0,"",IF($AH925=AO$5,VLOOKUP(AJ925,buff!$K:$L,2,FALSE),"")),"")</f>
        <v/>
      </c>
      <c r="AP925" s="6" t="str">
        <f>_xlfn.IFNA(IF(IF($AH925=AP$5,VLOOKUP(AK925,buff!$K:$L,2,FALSE),"")=0,"",IF($AH925=AP$5,VLOOKUP(AK925,buff!$K:$L,2,FALSE),"")),"")</f>
        <v/>
      </c>
      <c r="AQ925" s="6" t="str">
        <f>_xlfn.IFNA(IF(IF($AH925=AQ$5,VLOOKUP(AL925,buff!$K:$L,2,FALSE),"")=0,"",IF($AH925=AQ$5,VLOOKUP(AL925,buff!$K:$L,2,FALSE),"")),"")</f>
        <v/>
      </c>
      <c r="AR925" s="6" t="str">
        <f>_xlfn.IFNA(IF(IF($AH925=AR$5,VLOOKUP(AM925,buff!$K:$L,2,FALSE),"")=0,"",IF($AH925=AR$5,VLOOKUP(AM925,buff!$K:$L,2,FALSE),"")),"")</f>
        <v/>
      </c>
      <c r="AS925" s="6" t="str">
        <f>_xlfn.IFNA(IF(IF($AH925=AS$5,VLOOKUP(AI925,buff!$K:$L,2,FALSE),"")=0,"",IF($AH925=AS$5,VLOOKUP(AI925,buff!$K:$L,2,FALSE),"")),"")</f>
        <v/>
      </c>
      <c r="AT925" s="6" t="str">
        <f>_xlfn.IFNA(IF(IF($AH925=AT$5,VLOOKUP(AJ925,buff!$K:$L,2,FALSE),"")=0,"",IF($AH925=AT$5,VLOOKUP(AJ925,buff!$K:$L,2,FALSE),"")),"")</f>
        <v/>
      </c>
      <c r="AU925" s="6" t="str">
        <f>_xlfn.IFNA(IF(IF($AH925=AU$5,VLOOKUP(AK925,buff!$K:$L,2,FALSE),"")=0,"",IF($AH925=AU$5,VLOOKUP(AK925,buff!$K:$L,2,FALSE),"")),"")</f>
        <v/>
      </c>
      <c r="AV925" s="6" t="str">
        <f>_xlfn.IFNA(IF(IF($AH925=AV$5,VLOOKUP(AL925,buff!$K:$L,2,FALSE),"")=0,"",IF($AH925=AV$5,VLOOKUP(AL925,buff!$K:$L,2,FALSE),"")),"")</f>
        <v/>
      </c>
      <c r="AW925" s="6" t="str">
        <f>_xlfn.IFNA(IF(IF($AH925=AW$5,VLOOKUP(AM925,buff!$K:$L,2,FALSE),"")=0,"",IF($AH925=AW$5,VLOOKUP(AM925,buff!$K:$L,2,FALSE),"")),"")</f>
        <v/>
      </c>
      <c r="AX925" s="6" t="e">
        <f>VLOOKUP(AI925,buff!K:P,6,FALSE)</f>
        <v>#N/A</v>
      </c>
      <c r="AY925" t="e">
        <f t="shared" si="261"/>
        <v>#N/A</v>
      </c>
      <c r="AZ925" t="e">
        <f t="shared" si="261"/>
        <v>#N/A</v>
      </c>
      <c r="BA925">
        <f t="shared" si="262"/>
        <v>0</v>
      </c>
      <c r="BB925">
        <f t="shared" si="263"/>
        <v>0</v>
      </c>
    </row>
    <row r="926" spans="1:54" x14ac:dyDescent="0.15">
      <c r="A926" t="str">
        <f t="shared" si="252"/>
        <v>炘诀主动技能1等级20</v>
      </c>
      <c r="B926" s="8">
        <v>920</v>
      </c>
      <c r="C926" s="8" t="str">
        <f>VLOOKUP(G926,角色!A:B,2,FALSE)</f>
        <v>炘诀</v>
      </c>
      <c r="D926" s="8" t="str">
        <f t="shared" si="258"/>
        <v>主动技能1</v>
      </c>
      <c r="E926" s="8">
        <f t="shared" si="253"/>
        <v>20</v>
      </c>
      <c r="F926" s="8">
        <f t="shared" si="254"/>
        <v>1</v>
      </c>
      <c r="G926" s="8">
        <f t="shared" si="255"/>
        <v>16</v>
      </c>
      <c r="H926" s="4" t="s">
        <v>478</v>
      </c>
      <c r="I926" s="24" t="str">
        <f t="shared" si="265"/>
        <v>对敌方单体进行穿透攻击，造成100%攻击力（+2563）点伤害。</v>
      </c>
      <c r="J926" s="4" t="s">
        <v>305</v>
      </c>
      <c r="K926" s="1" t="s">
        <v>103</v>
      </c>
      <c r="L926" s="4" t="s">
        <v>110</v>
      </c>
      <c r="M926" s="4"/>
      <c r="N926" s="4">
        <v>100</v>
      </c>
      <c r="O926" s="4">
        <v>100</v>
      </c>
      <c r="T926" s="6" t="str">
        <f t="shared" si="256"/>
        <v/>
      </c>
      <c r="U926" s="6" t="str">
        <f t="shared" si="257"/>
        <v/>
      </c>
      <c r="Y926">
        <f t="shared" si="250"/>
        <v>0</v>
      </c>
      <c r="Z926">
        <v>100</v>
      </c>
      <c r="AA926" s="23">
        <v>10</v>
      </c>
      <c r="AB926" s="23">
        <f>INT(VLOOKUP(VLOOKUP($C926,角色技能升级比率表!$B:$C,2,FALSE),角色属性概况!E:F,2,FALSE)*VLOOKUP(E926,角色属性概况!I:M,3,FALSE)*AA926/100)</f>
        <v>2563</v>
      </c>
      <c r="AE926">
        <v>0</v>
      </c>
      <c r="AF926" s="23">
        <f t="shared" si="259"/>
        <v>0</v>
      </c>
      <c r="AG926" s="23">
        <f t="shared" si="260"/>
        <v>0</v>
      </c>
      <c r="AN926" s="6" t="str">
        <f>_xlfn.IFNA(IF(IF($AH926=AN$5,VLOOKUP(AI926,buff!$K:$L,2,FALSE),"")=0,"",IF($AH926=AN$5,VLOOKUP(AI926,buff!$K:$L,2,FALSE),"")),"")</f>
        <v/>
      </c>
      <c r="AO926" s="6" t="str">
        <f>_xlfn.IFNA(IF(IF($AH926=AO$5,VLOOKUP(AJ926,buff!$K:$L,2,FALSE),"")=0,"",IF($AH926=AO$5,VLOOKUP(AJ926,buff!$K:$L,2,FALSE),"")),"")</f>
        <v/>
      </c>
      <c r="AP926" s="6" t="str">
        <f>_xlfn.IFNA(IF(IF($AH926=AP$5,VLOOKUP(AK926,buff!$K:$L,2,FALSE),"")=0,"",IF($AH926=AP$5,VLOOKUP(AK926,buff!$K:$L,2,FALSE),"")),"")</f>
        <v/>
      </c>
      <c r="AQ926" s="6" t="str">
        <f>_xlfn.IFNA(IF(IF($AH926=AQ$5,VLOOKUP(AL926,buff!$K:$L,2,FALSE),"")=0,"",IF($AH926=AQ$5,VLOOKUP(AL926,buff!$K:$L,2,FALSE),"")),"")</f>
        <v/>
      </c>
      <c r="AR926" s="6" t="str">
        <f>_xlfn.IFNA(IF(IF($AH926=AR$5,VLOOKUP(AM926,buff!$K:$L,2,FALSE),"")=0,"",IF($AH926=AR$5,VLOOKUP(AM926,buff!$K:$L,2,FALSE),"")),"")</f>
        <v/>
      </c>
      <c r="AS926" s="6" t="str">
        <f>_xlfn.IFNA(IF(IF($AH926=AS$5,VLOOKUP(AI926,buff!$K:$L,2,FALSE),"")=0,"",IF($AH926=AS$5,VLOOKUP(AI926,buff!$K:$L,2,FALSE),"")),"")</f>
        <v/>
      </c>
      <c r="AT926" s="6" t="str">
        <f>_xlfn.IFNA(IF(IF($AH926=AT$5,VLOOKUP(AJ926,buff!$K:$L,2,FALSE),"")=0,"",IF($AH926=AT$5,VLOOKUP(AJ926,buff!$K:$L,2,FALSE),"")),"")</f>
        <v/>
      </c>
      <c r="AU926" s="6" t="str">
        <f>_xlfn.IFNA(IF(IF($AH926=AU$5,VLOOKUP(AK926,buff!$K:$L,2,FALSE),"")=0,"",IF($AH926=AU$5,VLOOKUP(AK926,buff!$K:$L,2,FALSE),"")),"")</f>
        <v/>
      </c>
      <c r="AV926" s="6" t="str">
        <f>_xlfn.IFNA(IF(IF($AH926=AV$5,VLOOKUP(AL926,buff!$K:$L,2,FALSE),"")=0,"",IF($AH926=AV$5,VLOOKUP(AL926,buff!$K:$L,2,FALSE),"")),"")</f>
        <v/>
      </c>
      <c r="AW926" s="6" t="str">
        <f>_xlfn.IFNA(IF(IF($AH926=AW$5,VLOOKUP(AM926,buff!$K:$L,2,FALSE),"")=0,"",IF($AH926=AW$5,VLOOKUP(AM926,buff!$K:$L,2,FALSE),"")),"")</f>
        <v/>
      </c>
      <c r="AX926" s="6" t="e">
        <f>VLOOKUP(AI926,buff!K:P,6,FALSE)</f>
        <v>#N/A</v>
      </c>
      <c r="AY926" t="e">
        <f t="shared" si="261"/>
        <v>#N/A</v>
      </c>
      <c r="AZ926" t="e">
        <f t="shared" si="261"/>
        <v>#N/A</v>
      </c>
      <c r="BA926">
        <f t="shared" si="262"/>
        <v>0</v>
      </c>
      <c r="BB926">
        <f t="shared" si="263"/>
        <v>0</v>
      </c>
    </row>
    <row r="927" spans="1:54" x14ac:dyDescent="0.15">
      <c r="A927" t="str">
        <f t="shared" si="252"/>
        <v>炘诀主动技能2等级1</v>
      </c>
      <c r="B927" s="8">
        <v>921</v>
      </c>
      <c r="C927" s="8" t="str">
        <f>VLOOKUP(G927,角色!A:B,2,FALSE)</f>
        <v>炘诀</v>
      </c>
      <c r="D927" s="8" t="str">
        <f t="shared" si="258"/>
        <v>主动技能2</v>
      </c>
      <c r="E927" s="8">
        <f t="shared" si="253"/>
        <v>1</v>
      </c>
      <c r="F927" s="8">
        <f t="shared" si="254"/>
        <v>2</v>
      </c>
      <c r="G927" s="8">
        <f t="shared" si="255"/>
        <v>16</v>
      </c>
      <c r="H927" s="4" t="s">
        <v>466</v>
      </c>
      <c r="I927" s="26" t="str">
        <f>"增加自身防御力"&amp;AX927</f>
        <v>增加自身防御力266</v>
      </c>
      <c r="J927" s="4" t="s">
        <v>461</v>
      </c>
      <c r="K927" s="1" t="s">
        <v>306</v>
      </c>
      <c r="L927" s="4" t="s">
        <v>107</v>
      </c>
      <c r="M927" s="4" t="s">
        <v>479</v>
      </c>
      <c r="N927" s="4">
        <v>100</v>
      </c>
      <c r="O927" s="4"/>
      <c r="T927" s="6" t="str">
        <f t="shared" si="256"/>
        <v>45:100:2:0</v>
      </c>
      <c r="U927" s="6" t="str">
        <f t="shared" si="257"/>
        <v/>
      </c>
      <c r="Y927">
        <f t="shared" si="250"/>
        <v>50</v>
      </c>
      <c r="Z927">
        <v>0</v>
      </c>
      <c r="AE927">
        <v>0</v>
      </c>
      <c r="AF927" s="23">
        <f t="shared" si="259"/>
        <v>2</v>
      </c>
      <c r="AG927" s="23">
        <f t="shared" si="260"/>
        <v>1</v>
      </c>
      <c r="AH927" t="s">
        <v>118</v>
      </c>
      <c r="AI927" s="4" t="s">
        <v>1623</v>
      </c>
      <c r="AN927" s="6" t="str">
        <f>_xlfn.IFNA(IF(IF($AH927=AN$5,VLOOKUP(AI927,buff!$K:$L,2,FALSE),"")=0,"",IF($AH927=AN$5,VLOOKUP(AI927,buff!$K:$L,2,FALSE),"")),"")</f>
        <v>45:100:2:0</v>
      </c>
      <c r="AO927" s="6" t="str">
        <f>_xlfn.IFNA(IF(IF($AH927=AO$5,VLOOKUP(AJ927,buff!$K:$L,2,FALSE),"")=0,"",IF($AH927=AO$5,VLOOKUP(AJ927,buff!$K:$L,2,FALSE),"")),"")</f>
        <v/>
      </c>
      <c r="AP927" s="6" t="str">
        <f>_xlfn.IFNA(IF(IF($AH927=AP$5,VLOOKUP(AK927,buff!$K:$L,2,FALSE),"")=0,"",IF($AH927=AP$5,VLOOKUP(AK927,buff!$K:$L,2,FALSE),"")),"")</f>
        <v/>
      </c>
      <c r="AQ927" s="6" t="str">
        <f>_xlfn.IFNA(IF(IF($AH927=AQ$5,VLOOKUP(AL927,buff!$K:$L,2,FALSE),"")=0,"",IF($AH927=AQ$5,VLOOKUP(AL927,buff!$K:$L,2,FALSE),"")),"")</f>
        <v/>
      </c>
      <c r="AR927" s="6" t="str">
        <f>_xlfn.IFNA(IF(IF($AH927=AR$5,VLOOKUP(AM927,buff!$K:$L,2,FALSE),"")=0,"",IF($AH927=AR$5,VLOOKUP(AM927,buff!$K:$L,2,FALSE),"")),"")</f>
        <v/>
      </c>
      <c r="AS927" s="6" t="str">
        <f>_xlfn.IFNA(IF(IF($AH927=AS$5,VLOOKUP(AI927,buff!$K:$L,2,FALSE),"")=0,"",IF($AH927=AS$5,VLOOKUP(AI927,buff!$K:$L,2,FALSE),"")),"")</f>
        <v/>
      </c>
      <c r="AT927" s="6" t="str">
        <f>_xlfn.IFNA(IF(IF($AH927=AT$5,VLOOKUP(AJ927,buff!$K:$L,2,FALSE),"")=0,"",IF($AH927=AT$5,VLOOKUP(AJ927,buff!$K:$L,2,FALSE),"")),"")</f>
        <v/>
      </c>
      <c r="AU927" s="6" t="str">
        <f>_xlfn.IFNA(IF(IF($AH927=AU$5,VLOOKUP(AK927,buff!$K:$L,2,FALSE),"")=0,"",IF($AH927=AU$5,VLOOKUP(AK927,buff!$K:$L,2,FALSE),"")),"")</f>
        <v/>
      </c>
      <c r="AV927" s="6" t="str">
        <f>_xlfn.IFNA(IF(IF($AH927=AV$5,VLOOKUP(AL927,buff!$K:$L,2,FALSE),"")=0,"",IF($AH927=AV$5,VLOOKUP(AL927,buff!$K:$L,2,FALSE),"")),"")</f>
        <v/>
      </c>
      <c r="AW927" s="6" t="str">
        <f>_xlfn.IFNA(IF(IF($AH927=AW$5,VLOOKUP(AM927,buff!$K:$L,2,FALSE),"")=0,"",IF($AH927=AW$5,VLOOKUP(AM927,buff!$K:$L,2,FALSE),"")),"")</f>
        <v/>
      </c>
      <c r="AX927" s="6">
        <f>VLOOKUP(AI927,buff!K:P,6,FALSE)</f>
        <v>266</v>
      </c>
      <c r="AY927">
        <f t="shared" si="261"/>
        <v>266</v>
      </c>
      <c r="AZ927">
        <f t="shared" si="261"/>
        <v>266</v>
      </c>
      <c r="BA927">
        <f t="shared" si="262"/>
        <v>2</v>
      </c>
      <c r="BB927">
        <f t="shared" si="263"/>
        <v>1</v>
      </c>
    </row>
    <row r="928" spans="1:54" x14ac:dyDescent="0.15">
      <c r="A928" t="str">
        <f t="shared" si="252"/>
        <v>炘诀主动技能2等级2</v>
      </c>
      <c r="B928" s="8">
        <v>922</v>
      </c>
      <c r="C928" s="8" t="str">
        <f>VLOOKUP(G928,角色!A:B,2,FALSE)</f>
        <v>炘诀</v>
      </c>
      <c r="D928" s="8" t="str">
        <f t="shared" si="258"/>
        <v>主动技能2</v>
      </c>
      <c r="E928" s="8">
        <f t="shared" si="253"/>
        <v>2</v>
      </c>
      <c r="F928" s="8">
        <f t="shared" si="254"/>
        <v>2</v>
      </c>
      <c r="G928" s="8">
        <f t="shared" si="255"/>
        <v>16</v>
      </c>
      <c r="H928" s="4" t="s">
        <v>466</v>
      </c>
      <c r="I928" s="26" t="str">
        <f t="shared" ref="I928:I946" si="266">"增加自身防御力"&amp;AX928</f>
        <v>增加自身防御力392</v>
      </c>
      <c r="J928" s="4" t="s">
        <v>461</v>
      </c>
      <c r="K928" s="1" t="s">
        <v>306</v>
      </c>
      <c r="L928" s="4" t="s">
        <v>107</v>
      </c>
      <c r="M928" s="4" t="s">
        <v>479</v>
      </c>
      <c r="N928" s="4">
        <v>100</v>
      </c>
      <c r="O928" s="4"/>
      <c r="T928" s="6" t="str">
        <f t="shared" si="256"/>
        <v>46:100:2:0</v>
      </c>
      <c r="U928" s="6" t="str">
        <f t="shared" si="257"/>
        <v/>
      </c>
      <c r="Y928">
        <f t="shared" si="250"/>
        <v>50</v>
      </c>
      <c r="Z928">
        <v>0</v>
      </c>
      <c r="AE928">
        <v>0</v>
      </c>
      <c r="AF928" s="23">
        <f t="shared" si="259"/>
        <v>2</v>
      </c>
      <c r="AG928" s="23">
        <f t="shared" si="260"/>
        <v>1</v>
      </c>
      <c r="AH928" t="s">
        <v>118</v>
      </c>
      <c r="AI928" s="4" t="s">
        <v>1624</v>
      </c>
      <c r="AN928" s="6" t="str">
        <f>_xlfn.IFNA(IF(IF($AH928=AN$5,VLOOKUP(AI928,buff!$K:$L,2,FALSE),"")=0,"",IF($AH928=AN$5,VLOOKUP(AI928,buff!$K:$L,2,FALSE),"")),"")</f>
        <v>46:100:2:0</v>
      </c>
      <c r="AO928" s="6" t="str">
        <f>_xlfn.IFNA(IF(IF($AH928=AO$5,VLOOKUP(AJ928,buff!$K:$L,2,FALSE),"")=0,"",IF($AH928=AO$5,VLOOKUP(AJ928,buff!$K:$L,2,FALSE),"")),"")</f>
        <v/>
      </c>
      <c r="AP928" s="6" t="str">
        <f>_xlfn.IFNA(IF(IF($AH928=AP$5,VLOOKUP(AK928,buff!$K:$L,2,FALSE),"")=0,"",IF($AH928=AP$5,VLOOKUP(AK928,buff!$K:$L,2,FALSE),"")),"")</f>
        <v/>
      </c>
      <c r="AQ928" s="6" t="str">
        <f>_xlfn.IFNA(IF(IF($AH928=AQ$5,VLOOKUP(AL928,buff!$K:$L,2,FALSE),"")=0,"",IF($AH928=AQ$5,VLOOKUP(AL928,buff!$K:$L,2,FALSE),"")),"")</f>
        <v/>
      </c>
      <c r="AR928" s="6" t="str">
        <f>_xlfn.IFNA(IF(IF($AH928=AR$5,VLOOKUP(AM928,buff!$K:$L,2,FALSE),"")=0,"",IF($AH928=AR$5,VLOOKUP(AM928,buff!$K:$L,2,FALSE),"")),"")</f>
        <v/>
      </c>
      <c r="AS928" s="6" t="str">
        <f>_xlfn.IFNA(IF(IF($AH928=AS$5,VLOOKUP(AI928,buff!$K:$L,2,FALSE),"")=0,"",IF($AH928=AS$5,VLOOKUP(AI928,buff!$K:$L,2,FALSE),"")),"")</f>
        <v/>
      </c>
      <c r="AT928" s="6" t="str">
        <f>_xlfn.IFNA(IF(IF($AH928=AT$5,VLOOKUP(AJ928,buff!$K:$L,2,FALSE),"")=0,"",IF($AH928=AT$5,VLOOKUP(AJ928,buff!$K:$L,2,FALSE),"")),"")</f>
        <v/>
      </c>
      <c r="AU928" s="6" t="str">
        <f>_xlfn.IFNA(IF(IF($AH928=AU$5,VLOOKUP(AK928,buff!$K:$L,2,FALSE),"")=0,"",IF($AH928=AU$5,VLOOKUP(AK928,buff!$K:$L,2,FALSE),"")),"")</f>
        <v/>
      </c>
      <c r="AV928" s="6" t="str">
        <f>_xlfn.IFNA(IF(IF($AH928=AV$5,VLOOKUP(AL928,buff!$K:$L,2,FALSE),"")=0,"",IF($AH928=AV$5,VLOOKUP(AL928,buff!$K:$L,2,FALSE),"")),"")</f>
        <v/>
      </c>
      <c r="AW928" s="6" t="str">
        <f>_xlfn.IFNA(IF(IF($AH928=AW$5,VLOOKUP(AM928,buff!$K:$L,2,FALSE),"")=0,"",IF($AH928=AW$5,VLOOKUP(AM928,buff!$K:$L,2,FALSE),"")),"")</f>
        <v/>
      </c>
      <c r="AX928" s="6">
        <f>VLOOKUP(AI928,buff!K:P,6,FALSE)</f>
        <v>392</v>
      </c>
      <c r="AY928">
        <f t="shared" si="261"/>
        <v>392</v>
      </c>
      <c r="AZ928">
        <f t="shared" si="261"/>
        <v>392</v>
      </c>
      <c r="BA928">
        <f t="shared" si="262"/>
        <v>2</v>
      </c>
      <c r="BB928">
        <f t="shared" si="263"/>
        <v>1</v>
      </c>
    </row>
    <row r="929" spans="1:54" x14ac:dyDescent="0.15">
      <c r="A929" t="str">
        <f t="shared" si="252"/>
        <v>炘诀主动技能2等级3</v>
      </c>
      <c r="B929" s="8">
        <v>923</v>
      </c>
      <c r="C929" s="8" t="str">
        <f>VLOOKUP(G929,角色!A:B,2,FALSE)</f>
        <v>炘诀</v>
      </c>
      <c r="D929" s="8" t="str">
        <f t="shared" si="258"/>
        <v>主动技能2</v>
      </c>
      <c r="E929" s="8">
        <f t="shared" si="253"/>
        <v>3</v>
      </c>
      <c r="F929" s="8">
        <f t="shared" si="254"/>
        <v>2</v>
      </c>
      <c r="G929" s="8">
        <f t="shared" si="255"/>
        <v>16</v>
      </c>
      <c r="H929" s="4" t="s">
        <v>466</v>
      </c>
      <c r="I929" s="26" t="str">
        <f t="shared" si="266"/>
        <v>增加自身防御力518</v>
      </c>
      <c r="J929" s="4" t="s">
        <v>461</v>
      </c>
      <c r="K929" s="1" t="s">
        <v>306</v>
      </c>
      <c r="L929" s="4" t="s">
        <v>107</v>
      </c>
      <c r="M929" s="4" t="s">
        <v>479</v>
      </c>
      <c r="N929" s="4">
        <v>100</v>
      </c>
      <c r="O929" s="4"/>
      <c r="T929" s="6" t="str">
        <f t="shared" si="256"/>
        <v>47:100:2:0</v>
      </c>
      <c r="U929" s="6" t="str">
        <f t="shared" si="257"/>
        <v/>
      </c>
      <c r="Y929">
        <f t="shared" si="250"/>
        <v>50</v>
      </c>
      <c r="Z929">
        <v>0</v>
      </c>
      <c r="AE929">
        <v>0</v>
      </c>
      <c r="AF929" s="23">
        <f t="shared" si="259"/>
        <v>2</v>
      </c>
      <c r="AG929" s="23">
        <f t="shared" si="260"/>
        <v>1</v>
      </c>
      <c r="AH929" t="s">
        <v>118</v>
      </c>
      <c r="AI929" s="4" t="s">
        <v>1625</v>
      </c>
      <c r="AN929" s="6" t="str">
        <f>_xlfn.IFNA(IF(IF($AH929=AN$5,VLOOKUP(AI929,buff!$K:$L,2,FALSE),"")=0,"",IF($AH929=AN$5,VLOOKUP(AI929,buff!$K:$L,2,FALSE),"")),"")</f>
        <v>47:100:2:0</v>
      </c>
      <c r="AO929" s="6" t="str">
        <f>_xlfn.IFNA(IF(IF($AH929=AO$5,VLOOKUP(AJ929,buff!$K:$L,2,FALSE),"")=0,"",IF($AH929=AO$5,VLOOKUP(AJ929,buff!$K:$L,2,FALSE),"")),"")</f>
        <v/>
      </c>
      <c r="AP929" s="6" t="str">
        <f>_xlfn.IFNA(IF(IF($AH929=AP$5,VLOOKUP(AK929,buff!$K:$L,2,FALSE),"")=0,"",IF($AH929=AP$5,VLOOKUP(AK929,buff!$K:$L,2,FALSE),"")),"")</f>
        <v/>
      </c>
      <c r="AQ929" s="6" t="str">
        <f>_xlfn.IFNA(IF(IF($AH929=AQ$5,VLOOKUP(AL929,buff!$K:$L,2,FALSE),"")=0,"",IF($AH929=AQ$5,VLOOKUP(AL929,buff!$K:$L,2,FALSE),"")),"")</f>
        <v/>
      </c>
      <c r="AR929" s="6" t="str">
        <f>_xlfn.IFNA(IF(IF($AH929=AR$5,VLOOKUP(AM929,buff!$K:$L,2,FALSE),"")=0,"",IF($AH929=AR$5,VLOOKUP(AM929,buff!$K:$L,2,FALSE),"")),"")</f>
        <v/>
      </c>
      <c r="AS929" s="6" t="str">
        <f>_xlfn.IFNA(IF(IF($AH929=AS$5,VLOOKUP(AI929,buff!$K:$L,2,FALSE),"")=0,"",IF($AH929=AS$5,VLOOKUP(AI929,buff!$K:$L,2,FALSE),"")),"")</f>
        <v/>
      </c>
      <c r="AT929" s="6" t="str">
        <f>_xlfn.IFNA(IF(IF($AH929=AT$5,VLOOKUP(AJ929,buff!$K:$L,2,FALSE),"")=0,"",IF($AH929=AT$5,VLOOKUP(AJ929,buff!$K:$L,2,FALSE),"")),"")</f>
        <v/>
      </c>
      <c r="AU929" s="6" t="str">
        <f>_xlfn.IFNA(IF(IF($AH929=AU$5,VLOOKUP(AK929,buff!$K:$L,2,FALSE),"")=0,"",IF($AH929=AU$5,VLOOKUP(AK929,buff!$K:$L,2,FALSE),"")),"")</f>
        <v/>
      </c>
      <c r="AV929" s="6" t="str">
        <f>_xlfn.IFNA(IF(IF($AH929=AV$5,VLOOKUP(AL929,buff!$K:$L,2,FALSE),"")=0,"",IF($AH929=AV$5,VLOOKUP(AL929,buff!$K:$L,2,FALSE),"")),"")</f>
        <v/>
      </c>
      <c r="AW929" s="6" t="str">
        <f>_xlfn.IFNA(IF(IF($AH929=AW$5,VLOOKUP(AM929,buff!$K:$L,2,FALSE),"")=0,"",IF($AH929=AW$5,VLOOKUP(AM929,buff!$K:$L,2,FALSE),"")),"")</f>
        <v/>
      </c>
      <c r="AX929" s="6">
        <f>VLOOKUP(AI929,buff!K:P,6,FALSE)</f>
        <v>518</v>
      </c>
      <c r="AY929">
        <f t="shared" si="261"/>
        <v>518</v>
      </c>
      <c r="AZ929">
        <f t="shared" si="261"/>
        <v>518</v>
      </c>
      <c r="BA929">
        <f t="shared" si="262"/>
        <v>2</v>
      </c>
      <c r="BB929">
        <f t="shared" si="263"/>
        <v>1</v>
      </c>
    </row>
    <row r="930" spans="1:54" x14ac:dyDescent="0.15">
      <c r="A930" t="str">
        <f t="shared" si="252"/>
        <v>炘诀主动技能2等级4</v>
      </c>
      <c r="B930" s="8">
        <v>924</v>
      </c>
      <c r="C930" s="8" t="str">
        <f>VLOOKUP(G930,角色!A:B,2,FALSE)</f>
        <v>炘诀</v>
      </c>
      <c r="D930" s="8" t="str">
        <f t="shared" si="258"/>
        <v>主动技能2</v>
      </c>
      <c r="E930" s="8">
        <f t="shared" si="253"/>
        <v>4</v>
      </c>
      <c r="F930" s="8">
        <f t="shared" si="254"/>
        <v>2</v>
      </c>
      <c r="G930" s="8">
        <f t="shared" si="255"/>
        <v>16</v>
      </c>
      <c r="H930" s="4" t="s">
        <v>466</v>
      </c>
      <c r="I930" s="26" t="str">
        <f t="shared" si="266"/>
        <v>增加自身防御力643</v>
      </c>
      <c r="J930" s="4" t="s">
        <v>461</v>
      </c>
      <c r="K930" s="1" t="s">
        <v>306</v>
      </c>
      <c r="L930" s="4" t="s">
        <v>107</v>
      </c>
      <c r="M930" s="4" t="s">
        <v>479</v>
      </c>
      <c r="N930" s="4">
        <v>100</v>
      </c>
      <c r="O930" s="4"/>
      <c r="T930" s="6" t="str">
        <f t="shared" si="256"/>
        <v>48:100:2:0</v>
      </c>
      <c r="U930" s="6" t="str">
        <f t="shared" si="257"/>
        <v/>
      </c>
      <c r="Y930">
        <f t="shared" si="250"/>
        <v>50</v>
      </c>
      <c r="Z930">
        <v>0</v>
      </c>
      <c r="AE930">
        <v>0</v>
      </c>
      <c r="AF930" s="23">
        <f t="shared" si="259"/>
        <v>2</v>
      </c>
      <c r="AG930" s="23">
        <f t="shared" si="260"/>
        <v>1</v>
      </c>
      <c r="AH930" t="s">
        <v>118</v>
      </c>
      <c r="AI930" s="4" t="s">
        <v>1626</v>
      </c>
      <c r="AN930" s="6" t="str">
        <f>_xlfn.IFNA(IF(IF($AH930=AN$5,VLOOKUP(AI930,buff!$K:$L,2,FALSE),"")=0,"",IF($AH930=AN$5,VLOOKUP(AI930,buff!$K:$L,2,FALSE),"")),"")</f>
        <v>48:100:2:0</v>
      </c>
      <c r="AO930" s="6" t="str">
        <f>_xlfn.IFNA(IF(IF($AH930=AO$5,VLOOKUP(AJ930,buff!$K:$L,2,FALSE),"")=0,"",IF($AH930=AO$5,VLOOKUP(AJ930,buff!$K:$L,2,FALSE),"")),"")</f>
        <v/>
      </c>
      <c r="AP930" s="6" t="str">
        <f>_xlfn.IFNA(IF(IF($AH930=AP$5,VLOOKUP(AK930,buff!$K:$L,2,FALSE),"")=0,"",IF($AH930=AP$5,VLOOKUP(AK930,buff!$K:$L,2,FALSE),"")),"")</f>
        <v/>
      </c>
      <c r="AQ930" s="6" t="str">
        <f>_xlfn.IFNA(IF(IF($AH930=AQ$5,VLOOKUP(AL930,buff!$K:$L,2,FALSE),"")=0,"",IF($AH930=AQ$5,VLOOKUP(AL930,buff!$K:$L,2,FALSE),"")),"")</f>
        <v/>
      </c>
      <c r="AR930" s="6" t="str">
        <f>_xlfn.IFNA(IF(IF($AH930=AR$5,VLOOKUP(AM930,buff!$K:$L,2,FALSE),"")=0,"",IF($AH930=AR$5,VLOOKUP(AM930,buff!$K:$L,2,FALSE),"")),"")</f>
        <v/>
      </c>
      <c r="AS930" s="6" t="str">
        <f>_xlfn.IFNA(IF(IF($AH930=AS$5,VLOOKUP(AI930,buff!$K:$L,2,FALSE),"")=0,"",IF($AH930=AS$5,VLOOKUP(AI930,buff!$K:$L,2,FALSE),"")),"")</f>
        <v/>
      </c>
      <c r="AT930" s="6" t="str">
        <f>_xlfn.IFNA(IF(IF($AH930=AT$5,VLOOKUP(AJ930,buff!$K:$L,2,FALSE),"")=0,"",IF($AH930=AT$5,VLOOKUP(AJ930,buff!$K:$L,2,FALSE),"")),"")</f>
        <v/>
      </c>
      <c r="AU930" s="6" t="str">
        <f>_xlfn.IFNA(IF(IF($AH930=AU$5,VLOOKUP(AK930,buff!$K:$L,2,FALSE),"")=0,"",IF($AH930=AU$5,VLOOKUP(AK930,buff!$K:$L,2,FALSE),"")),"")</f>
        <v/>
      </c>
      <c r="AV930" s="6" t="str">
        <f>_xlfn.IFNA(IF(IF($AH930=AV$5,VLOOKUP(AL930,buff!$K:$L,2,FALSE),"")=0,"",IF($AH930=AV$5,VLOOKUP(AL930,buff!$K:$L,2,FALSE),"")),"")</f>
        <v/>
      </c>
      <c r="AW930" s="6" t="str">
        <f>_xlfn.IFNA(IF(IF($AH930=AW$5,VLOOKUP(AM930,buff!$K:$L,2,FALSE),"")=0,"",IF($AH930=AW$5,VLOOKUP(AM930,buff!$K:$L,2,FALSE),"")),"")</f>
        <v/>
      </c>
      <c r="AX930" s="6">
        <f>VLOOKUP(AI930,buff!K:P,6,FALSE)</f>
        <v>643</v>
      </c>
      <c r="AY930">
        <f t="shared" si="261"/>
        <v>643</v>
      </c>
      <c r="AZ930">
        <f t="shared" si="261"/>
        <v>643</v>
      </c>
      <c r="BA930">
        <f t="shared" si="262"/>
        <v>2</v>
      </c>
      <c r="BB930">
        <f t="shared" si="263"/>
        <v>1</v>
      </c>
    </row>
    <row r="931" spans="1:54" x14ac:dyDescent="0.15">
      <c r="A931" t="str">
        <f t="shared" si="252"/>
        <v>炘诀主动技能2等级5</v>
      </c>
      <c r="B931" s="8">
        <v>925</v>
      </c>
      <c r="C931" s="8" t="str">
        <f>VLOOKUP(G931,角色!A:B,2,FALSE)</f>
        <v>炘诀</v>
      </c>
      <c r="D931" s="8" t="str">
        <f t="shared" si="258"/>
        <v>主动技能2</v>
      </c>
      <c r="E931" s="8">
        <f t="shared" si="253"/>
        <v>5</v>
      </c>
      <c r="F931" s="8">
        <f t="shared" si="254"/>
        <v>2</v>
      </c>
      <c r="G931" s="8">
        <f t="shared" si="255"/>
        <v>16</v>
      </c>
      <c r="H931" s="4" t="s">
        <v>466</v>
      </c>
      <c r="I931" s="26" t="str">
        <f t="shared" si="266"/>
        <v>增加自身防御力791</v>
      </c>
      <c r="J931" s="4" t="s">
        <v>461</v>
      </c>
      <c r="K931" s="1" t="s">
        <v>306</v>
      </c>
      <c r="L931" s="4" t="s">
        <v>107</v>
      </c>
      <c r="M931" s="4" t="s">
        <v>479</v>
      </c>
      <c r="N931" s="4">
        <v>100</v>
      </c>
      <c r="O931" s="4"/>
      <c r="T931" s="6" t="str">
        <f t="shared" si="256"/>
        <v>49:100:2:0</v>
      </c>
      <c r="U931" s="6" t="str">
        <f t="shared" si="257"/>
        <v/>
      </c>
      <c r="Y931">
        <f t="shared" si="250"/>
        <v>50</v>
      </c>
      <c r="Z931">
        <v>0</v>
      </c>
      <c r="AE931">
        <v>0</v>
      </c>
      <c r="AF931" s="23">
        <f t="shared" si="259"/>
        <v>2</v>
      </c>
      <c r="AG931" s="23">
        <f t="shared" si="260"/>
        <v>1</v>
      </c>
      <c r="AH931" t="s">
        <v>118</v>
      </c>
      <c r="AI931" s="4" t="s">
        <v>1627</v>
      </c>
      <c r="AN931" s="6" t="str">
        <f>_xlfn.IFNA(IF(IF($AH931=AN$5,VLOOKUP(AI931,buff!$K:$L,2,FALSE),"")=0,"",IF($AH931=AN$5,VLOOKUP(AI931,buff!$K:$L,2,FALSE),"")),"")</f>
        <v>49:100:2:0</v>
      </c>
      <c r="AO931" s="6" t="str">
        <f>_xlfn.IFNA(IF(IF($AH931=AO$5,VLOOKUP(AJ931,buff!$K:$L,2,FALSE),"")=0,"",IF($AH931=AO$5,VLOOKUP(AJ931,buff!$K:$L,2,FALSE),"")),"")</f>
        <v/>
      </c>
      <c r="AP931" s="6" t="str">
        <f>_xlfn.IFNA(IF(IF($AH931=AP$5,VLOOKUP(AK931,buff!$K:$L,2,FALSE),"")=0,"",IF($AH931=AP$5,VLOOKUP(AK931,buff!$K:$L,2,FALSE),"")),"")</f>
        <v/>
      </c>
      <c r="AQ931" s="6" t="str">
        <f>_xlfn.IFNA(IF(IF($AH931=AQ$5,VLOOKUP(AL931,buff!$K:$L,2,FALSE),"")=0,"",IF($AH931=AQ$5,VLOOKUP(AL931,buff!$K:$L,2,FALSE),"")),"")</f>
        <v/>
      </c>
      <c r="AR931" s="6" t="str">
        <f>_xlfn.IFNA(IF(IF($AH931=AR$5,VLOOKUP(AM931,buff!$K:$L,2,FALSE),"")=0,"",IF($AH931=AR$5,VLOOKUP(AM931,buff!$K:$L,2,FALSE),"")),"")</f>
        <v/>
      </c>
      <c r="AS931" s="6" t="str">
        <f>_xlfn.IFNA(IF(IF($AH931=AS$5,VLOOKUP(AI931,buff!$K:$L,2,FALSE),"")=0,"",IF($AH931=AS$5,VLOOKUP(AI931,buff!$K:$L,2,FALSE),"")),"")</f>
        <v/>
      </c>
      <c r="AT931" s="6" t="str">
        <f>_xlfn.IFNA(IF(IF($AH931=AT$5,VLOOKUP(AJ931,buff!$K:$L,2,FALSE),"")=0,"",IF($AH931=AT$5,VLOOKUP(AJ931,buff!$K:$L,2,FALSE),"")),"")</f>
        <v/>
      </c>
      <c r="AU931" s="6" t="str">
        <f>_xlfn.IFNA(IF(IF($AH931=AU$5,VLOOKUP(AK931,buff!$K:$L,2,FALSE),"")=0,"",IF($AH931=AU$5,VLOOKUP(AK931,buff!$K:$L,2,FALSE),"")),"")</f>
        <v/>
      </c>
      <c r="AV931" s="6" t="str">
        <f>_xlfn.IFNA(IF(IF($AH931=AV$5,VLOOKUP(AL931,buff!$K:$L,2,FALSE),"")=0,"",IF($AH931=AV$5,VLOOKUP(AL931,buff!$K:$L,2,FALSE),"")),"")</f>
        <v/>
      </c>
      <c r="AW931" s="6" t="str">
        <f>_xlfn.IFNA(IF(IF($AH931=AW$5,VLOOKUP(AM931,buff!$K:$L,2,FALSE),"")=0,"",IF($AH931=AW$5,VLOOKUP(AM931,buff!$K:$L,2,FALSE),"")),"")</f>
        <v/>
      </c>
      <c r="AX931" s="6">
        <f>VLOOKUP(AI931,buff!K:P,6,FALSE)</f>
        <v>791</v>
      </c>
      <c r="AY931">
        <f t="shared" si="261"/>
        <v>791</v>
      </c>
      <c r="AZ931">
        <f t="shared" si="261"/>
        <v>791</v>
      </c>
      <c r="BA931">
        <f t="shared" si="262"/>
        <v>2</v>
      </c>
      <c r="BB931">
        <f t="shared" si="263"/>
        <v>1</v>
      </c>
    </row>
    <row r="932" spans="1:54" x14ac:dyDescent="0.15">
      <c r="A932" t="str">
        <f t="shared" si="252"/>
        <v>炘诀主动技能2等级6</v>
      </c>
      <c r="B932" s="8">
        <v>926</v>
      </c>
      <c r="C932" s="8" t="str">
        <f>VLOOKUP(G932,角色!A:B,2,FALSE)</f>
        <v>炘诀</v>
      </c>
      <c r="D932" s="8" t="str">
        <f t="shared" si="258"/>
        <v>主动技能2</v>
      </c>
      <c r="E932" s="8">
        <f t="shared" si="253"/>
        <v>6</v>
      </c>
      <c r="F932" s="8">
        <f t="shared" si="254"/>
        <v>2</v>
      </c>
      <c r="G932" s="8">
        <f t="shared" si="255"/>
        <v>16</v>
      </c>
      <c r="H932" s="4" t="s">
        <v>466</v>
      </c>
      <c r="I932" s="26" t="str">
        <f t="shared" si="266"/>
        <v>增加自身防御力975</v>
      </c>
      <c r="J932" s="4" t="s">
        <v>461</v>
      </c>
      <c r="K932" s="1" t="s">
        <v>306</v>
      </c>
      <c r="L932" s="4" t="s">
        <v>107</v>
      </c>
      <c r="M932" s="4" t="s">
        <v>479</v>
      </c>
      <c r="N932" s="4">
        <v>100</v>
      </c>
      <c r="O932" s="4"/>
      <c r="T932" s="6" t="str">
        <f t="shared" si="256"/>
        <v>50:100:2:0</v>
      </c>
      <c r="U932" s="6" t="str">
        <f t="shared" si="257"/>
        <v/>
      </c>
      <c r="Y932">
        <f t="shared" si="250"/>
        <v>50</v>
      </c>
      <c r="Z932">
        <v>0</v>
      </c>
      <c r="AE932">
        <v>0</v>
      </c>
      <c r="AF932" s="23">
        <f t="shared" si="259"/>
        <v>2</v>
      </c>
      <c r="AG932" s="23">
        <f t="shared" si="260"/>
        <v>1</v>
      </c>
      <c r="AH932" t="s">
        <v>118</v>
      </c>
      <c r="AI932" s="4" t="s">
        <v>1628</v>
      </c>
      <c r="AN932" s="6" t="str">
        <f>_xlfn.IFNA(IF(IF($AH932=AN$5,VLOOKUP(AI932,buff!$K:$L,2,FALSE),"")=0,"",IF($AH932=AN$5,VLOOKUP(AI932,buff!$K:$L,2,FALSE),"")),"")</f>
        <v>50:100:2:0</v>
      </c>
      <c r="AO932" s="6" t="str">
        <f>_xlfn.IFNA(IF(IF($AH932=AO$5,VLOOKUP(AJ932,buff!$K:$L,2,FALSE),"")=0,"",IF($AH932=AO$5,VLOOKUP(AJ932,buff!$K:$L,2,FALSE),"")),"")</f>
        <v/>
      </c>
      <c r="AP932" s="6" t="str">
        <f>_xlfn.IFNA(IF(IF($AH932=AP$5,VLOOKUP(AK932,buff!$K:$L,2,FALSE),"")=0,"",IF($AH932=AP$5,VLOOKUP(AK932,buff!$K:$L,2,FALSE),"")),"")</f>
        <v/>
      </c>
      <c r="AQ932" s="6" t="str">
        <f>_xlfn.IFNA(IF(IF($AH932=AQ$5,VLOOKUP(AL932,buff!$K:$L,2,FALSE),"")=0,"",IF($AH932=AQ$5,VLOOKUP(AL932,buff!$K:$L,2,FALSE),"")),"")</f>
        <v/>
      </c>
      <c r="AR932" s="6" t="str">
        <f>_xlfn.IFNA(IF(IF($AH932=AR$5,VLOOKUP(AM932,buff!$K:$L,2,FALSE),"")=0,"",IF($AH932=AR$5,VLOOKUP(AM932,buff!$K:$L,2,FALSE),"")),"")</f>
        <v/>
      </c>
      <c r="AS932" s="6" t="str">
        <f>_xlfn.IFNA(IF(IF($AH932=AS$5,VLOOKUP(AI932,buff!$K:$L,2,FALSE),"")=0,"",IF($AH932=AS$5,VLOOKUP(AI932,buff!$K:$L,2,FALSE),"")),"")</f>
        <v/>
      </c>
      <c r="AT932" s="6" t="str">
        <f>_xlfn.IFNA(IF(IF($AH932=AT$5,VLOOKUP(AJ932,buff!$K:$L,2,FALSE),"")=0,"",IF($AH932=AT$5,VLOOKUP(AJ932,buff!$K:$L,2,FALSE),"")),"")</f>
        <v/>
      </c>
      <c r="AU932" s="6" t="str">
        <f>_xlfn.IFNA(IF(IF($AH932=AU$5,VLOOKUP(AK932,buff!$K:$L,2,FALSE),"")=0,"",IF($AH932=AU$5,VLOOKUP(AK932,buff!$K:$L,2,FALSE),"")),"")</f>
        <v/>
      </c>
      <c r="AV932" s="6" t="str">
        <f>_xlfn.IFNA(IF(IF($AH932=AV$5,VLOOKUP(AL932,buff!$K:$L,2,FALSE),"")=0,"",IF($AH932=AV$5,VLOOKUP(AL932,buff!$K:$L,2,FALSE),"")),"")</f>
        <v/>
      </c>
      <c r="AW932" s="6" t="str">
        <f>_xlfn.IFNA(IF(IF($AH932=AW$5,VLOOKUP(AM932,buff!$K:$L,2,FALSE),"")=0,"",IF($AH932=AW$5,VLOOKUP(AM932,buff!$K:$L,2,FALSE),"")),"")</f>
        <v/>
      </c>
      <c r="AX932" s="6">
        <f>VLOOKUP(AI932,buff!K:P,6,FALSE)</f>
        <v>975</v>
      </c>
      <c r="AY932">
        <f t="shared" si="261"/>
        <v>975</v>
      </c>
      <c r="AZ932">
        <f t="shared" si="261"/>
        <v>975</v>
      </c>
      <c r="BA932">
        <f t="shared" si="262"/>
        <v>2</v>
      </c>
      <c r="BB932">
        <f t="shared" si="263"/>
        <v>1</v>
      </c>
    </row>
    <row r="933" spans="1:54" x14ac:dyDescent="0.15">
      <c r="A933" t="str">
        <f t="shared" si="252"/>
        <v>炘诀主动技能2等级7</v>
      </c>
      <c r="B933" s="8">
        <v>927</v>
      </c>
      <c r="C933" s="8" t="str">
        <f>VLOOKUP(G933,角色!A:B,2,FALSE)</f>
        <v>炘诀</v>
      </c>
      <c r="D933" s="8" t="str">
        <f t="shared" si="258"/>
        <v>主动技能2</v>
      </c>
      <c r="E933" s="8">
        <f t="shared" si="253"/>
        <v>7</v>
      </c>
      <c r="F933" s="8">
        <f t="shared" si="254"/>
        <v>2</v>
      </c>
      <c r="G933" s="8">
        <f t="shared" si="255"/>
        <v>16</v>
      </c>
      <c r="H933" s="4" t="s">
        <v>466</v>
      </c>
      <c r="I933" s="26" t="str">
        <f t="shared" si="266"/>
        <v>增加自身防御力1200</v>
      </c>
      <c r="J933" s="4" t="s">
        <v>461</v>
      </c>
      <c r="K933" s="1" t="s">
        <v>306</v>
      </c>
      <c r="L933" s="4" t="s">
        <v>107</v>
      </c>
      <c r="M933" s="4" t="s">
        <v>479</v>
      </c>
      <c r="N933" s="4">
        <v>100</v>
      </c>
      <c r="O933" s="4"/>
      <c r="T933" s="6" t="str">
        <f t="shared" si="256"/>
        <v>51:100:2:0</v>
      </c>
      <c r="U933" s="6" t="str">
        <f t="shared" si="257"/>
        <v/>
      </c>
      <c r="Y933">
        <f t="shared" si="250"/>
        <v>50</v>
      </c>
      <c r="Z933">
        <v>0</v>
      </c>
      <c r="AE933">
        <v>0</v>
      </c>
      <c r="AF933" s="23">
        <f t="shared" si="259"/>
        <v>2</v>
      </c>
      <c r="AG933" s="23">
        <f t="shared" si="260"/>
        <v>1</v>
      </c>
      <c r="AH933" t="s">
        <v>118</v>
      </c>
      <c r="AI933" s="4" t="s">
        <v>1629</v>
      </c>
      <c r="AN933" s="6" t="str">
        <f>_xlfn.IFNA(IF(IF($AH933=AN$5,VLOOKUP(AI933,buff!$K:$L,2,FALSE),"")=0,"",IF($AH933=AN$5,VLOOKUP(AI933,buff!$K:$L,2,FALSE),"")),"")</f>
        <v>51:100:2:0</v>
      </c>
      <c r="AO933" s="6" t="str">
        <f>_xlfn.IFNA(IF(IF($AH933=AO$5,VLOOKUP(AJ933,buff!$K:$L,2,FALSE),"")=0,"",IF($AH933=AO$5,VLOOKUP(AJ933,buff!$K:$L,2,FALSE),"")),"")</f>
        <v/>
      </c>
      <c r="AP933" s="6" t="str">
        <f>_xlfn.IFNA(IF(IF($AH933=AP$5,VLOOKUP(AK933,buff!$K:$L,2,FALSE),"")=0,"",IF($AH933=AP$5,VLOOKUP(AK933,buff!$K:$L,2,FALSE),"")),"")</f>
        <v/>
      </c>
      <c r="AQ933" s="6" t="str">
        <f>_xlfn.IFNA(IF(IF($AH933=AQ$5,VLOOKUP(AL933,buff!$K:$L,2,FALSE),"")=0,"",IF($AH933=AQ$5,VLOOKUP(AL933,buff!$K:$L,2,FALSE),"")),"")</f>
        <v/>
      </c>
      <c r="AR933" s="6" t="str">
        <f>_xlfn.IFNA(IF(IF($AH933=AR$5,VLOOKUP(AM933,buff!$K:$L,2,FALSE),"")=0,"",IF($AH933=AR$5,VLOOKUP(AM933,buff!$K:$L,2,FALSE),"")),"")</f>
        <v/>
      </c>
      <c r="AS933" s="6" t="str">
        <f>_xlfn.IFNA(IF(IF($AH933=AS$5,VLOOKUP(AI933,buff!$K:$L,2,FALSE),"")=0,"",IF($AH933=AS$5,VLOOKUP(AI933,buff!$K:$L,2,FALSE),"")),"")</f>
        <v/>
      </c>
      <c r="AT933" s="6" t="str">
        <f>_xlfn.IFNA(IF(IF($AH933=AT$5,VLOOKUP(AJ933,buff!$K:$L,2,FALSE),"")=0,"",IF($AH933=AT$5,VLOOKUP(AJ933,buff!$K:$L,2,FALSE),"")),"")</f>
        <v/>
      </c>
      <c r="AU933" s="6" t="str">
        <f>_xlfn.IFNA(IF(IF($AH933=AU$5,VLOOKUP(AK933,buff!$K:$L,2,FALSE),"")=0,"",IF($AH933=AU$5,VLOOKUP(AK933,buff!$K:$L,2,FALSE),"")),"")</f>
        <v/>
      </c>
      <c r="AV933" s="6" t="str">
        <f>_xlfn.IFNA(IF(IF($AH933=AV$5,VLOOKUP(AL933,buff!$K:$L,2,FALSE),"")=0,"",IF($AH933=AV$5,VLOOKUP(AL933,buff!$K:$L,2,FALSE),"")),"")</f>
        <v/>
      </c>
      <c r="AW933" s="6" t="str">
        <f>_xlfn.IFNA(IF(IF($AH933=AW$5,VLOOKUP(AM933,buff!$K:$L,2,FALSE),"")=0,"",IF($AH933=AW$5,VLOOKUP(AM933,buff!$K:$L,2,FALSE),"")),"")</f>
        <v/>
      </c>
      <c r="AX933" s="6">
        <f>VLOOKUP(AI933,buff!K:P,6,FALSE)</f>
        <v>1200</v>
      </c>
      <c r="AY933">
        <f t="shared" si="261"/>
        <v>1200</v>
      </c>
      <c r="AZ933">
        <f t="shared" si="261"/>
        <v>1200</v>
      </c>
      <c r="BA933">
        <f t="shared" si="262"/>
        <v>2</v>
      </c>
      <c r="BB933">
        <f t="shared" si="263"/>
        <v>1</v>
      </c>
    </row>
    <row r="934" spans="1:54" x14ac:dyDescent="0.15">
      <c r="A934" t="str">
        <f t="shared" si="252"/>
        <v>炘诀主动技能2等级8</v>
      </c>
      <c r="B934" s="8">
        <v>928</v>
      </c>
      <c r="C934" s="8" t="str">
        <f>VLOOKUP(G934,角色!A:B,2,FALSE)</f>
        <v>炘诀</v>
      </c>
      <c r="D934" s="8" t="str">
        <f t="shared" si="258"/>
        <v>主动技能2</v>
      </c>
      <c r="E934" s="8">
        <f t="shared" si="253"/>
        <v>8</v>
      </c>
      <c r="F934" s="8">
        <f t="shared" si="254"/>
        <v>2</v>
      </c>
      <c r="G934" s="8">
        <f t="shared" si="255"/>
        <v>16</v>
      </c>
      <c r="H934" s="4" t="s">
        <v>466</v>
      </c>
      <c r="I934" s="26" t="str">
        <f t="shared" si="266"/>
        <v>增加自身防御力1478</v>
      </c>
      <c r="J934" s="4" t="s">
        <v>461</v>
      </c>
      <c r="K934" s="1" t="s">
        <v>306</v>
      </c>
      <c r="L934" s="4" t="s">
        <v>107</v>
      </c>
      <c r="M934" s="4" t="s">
        <v>479</v>
      </c>
      <c r="N934" s="4">
        <v>100</v>
      </c>
      <c r="O934" s="4"/>
      <c r="T934" s="6" t="str">
        <f t="shared" si="256"/>
        <v>52:100:2:0</v>
      </c>
      <c r="U934" s="6" t="str">
        <f t="shared" si="257"/>
        <v/>
      </c>
      <c r="Y934">
        <f t="shared" si="250"/>
        <v>50</v>
      </c>
      <c r="Z934">
        <v>0</v>
      </c>
      <c r="AE934">
        <v>0</v>
      </c>
      <c r="AF934" s="23">
        <f t="shared" si="259"/>
        <v>2</v>
      </c>
      <c r="AG934" s="23">
        <f t="shared" si="260"/>
        <v>1</v>
      </c>
      <c r="AH934" t="s">
        <v>118</v>
      </c>
      <c r="AI934" s="4" t="s">
        <v>1630</v>
      </c>
      <c r="AN934" s="6" t="str">
        <f>_xlfn.IFNA(IF(IF($AH934=AN$5,VLOOKUP(AI934,buff!$K:$L,2,FALSE),"")=0,"",IF($AH934=AN$5,VLOOKUP(AI934,buff!$K:$L,2,FALSE),"")),"")</f>
        <v>52:100:2:0</v>
      </c>
      <c r="AO934" s="6" t="str">
        <f>_xlfn.IFNA(IF(IF($AH934=AO$5,VLOOKUP(AJ934,buff!$K:$L,2,FALSE),"")=0,"",IF($AH934=AO$5,VLOOKUP(AJ934,buff!$K:$L,2,FALSE),"")),"")</f>
        <v/>
      </c>
      <c r="AP934" s="6" t="str">
        <f>_xlfn.IFNA(IF(IF($AH934=AP$5,VLOOKUP(AK934,buff!$K:$L,2,FALSE),"")=0,"",IF($AH934=AP$5,VLOOKUP(AK934,buff!$K:$L,2,FALSE),"")),"")</f>
        <v/>
      </c>
      <c r="AQ934" s="6" t="str">
        <f>_xlfn.IFNA(IF(IF($AH934=AQ$5,VLOOKUP(AL934,buff!$K:$L,2,FALSE),"")=0,"",IF($AH934=AQ$5,VLOOKUP(AL934,buff!$K:$L,2,FALSE),"")),"")</f>
        <v/>
      </c>
      <c r="AR934" s="6" t="str">
        <f>_xlfn.IFNA(IF(IF($AH934=AR$5,VLOOKUP(AM934,buff!$K:$L,2,FALSE),"")=0,"",IF($AH934=AR$5,VLOOKUP(AM934,buff!$K:$L,2,FALSE),"")),"")</f>
        <v/>
      </c>
      <c r="AS934" s="6" t="str">
        <f>_xlfn.IFNA(IF(IF($AH934=AS$5,VLOOKUP(AI934,buff!$K:$L,2,FALSE),"")=0,"",IF($AH934=AS$5,VLOOKUP(AI934,buff!$K:$L,2,FALSE),"")),"")</f>
        <v/>
      </c>
      <c r="AT934" s="6" t="str">
        <f>_xlfn.IFNA(IF(IF($AH934=AT$5,VLOOKUP(AJ934,buff!$K:$L,2,FALSE),"")=0,"",IF($AH934=AT$5,VLOOKUP(AJ934,buff!$K:$L,2,FALSE),"")),"")</f>
        <v/>
      </c>
      <c r="AU934" s="6" t="str">
        <f>_xlfn.IFNA(IF(IF($AH934=AU$5,VLOOKUP(AK934,buff!$K:$L,2,FALSE),"")=0,"",IF($AH934=AU$5,VLOOKUP(AK934,buff!$K:$L,2,FALSE),"")),"")</f>
        <v/>
      </c>
      <c r="AV934" s="6" t="str">
        <f>_xlfn.IFNA(IF(IF($AH934=AV$5,VLOOKUP(AL934,buff!$K:$L,2,FALSE),"")=0,"",IF($AH934=AV$5,VLOOKUP(AL934,buff!$K:$L,2,FALSE),"")),"")</f>
        <v/>
      </c>
      <c r="AW934" s="6" t="str">
        <f>_xlfn.IFNA(IF(IF($AH934=AW$5,VLOOKUP(AM934,buff!$K:$L,2,FALSE),"")=0,"",IF($AH934=AW$5,VLOOKUP(AM934,buff!$K:$L,2,FALSE),"")),"")</f>
        <v/>
      </c>
      <c r="AX934" s="6">
        <f>VLOOKUP(AI934,buff!K:P,6,FALSE)</f>
        <v>1478</v>
      </c>
      <c r="AY934">
        <f t="shared" si="261"/>
        <v>1478</v>
      </c>
      <c r="AZ934">
        <f t="shared" si="261"/>
        <v>1478</v>
      </c>
      <c r="BA934">
        <f t="shared" si="262"/>
        <v>2</v>
      </c>
      <c r="BB934">
        <f t="shared" si="263"/>
        <v>1</v>
      </c>
    </row>
    <row r="935" spans="1:54" x14ac:dyDescent="0.15">
      <c r="A935" t="str">
        <f t="shared" si="252"/>
        <v>炘诀主动技能2等级9</v>
      </c>
      <c r="B935" s="8">
        <v>929</v>
      </c>
      <c r="C935" s="8" t="str">
        <f>VLOOKUP(G935,角色!A:B,2,FALSE)</f>
        <v>炘诀</v>
      </c>
      <c r="D935" s="8" t="str">
        <f t="shared" si="258"/>
        <v>主动技能2</v>
      </c>
      <c r="E935" s="8">
        <f t="shared" si="253"/>
        <v>9</v>
      </c>
      <c r="F935" s="8">
        <f t="shared" si="254"/>
        <v>2</v>
      </c>
      <c r="G935" s="8">
        <f t="shared" si="255"/>
        <v>16</v>
      </c>
      <c r="H935" s="4" t="s">
        <v>466</v>
      </c>
      <c r="I935" s="26" t="str">
        <f t="shared" si="266"/>
        <v>增加自身防御力1820</v>
      </c>
      <c r="J935" s="4" t="s">
        <v>461</v>
      </c>
      <c r="K935" s="1" t="s">
        <v>306</v>
      </c>
      <c r="L935" s="4" t="s">
        <v>107</v>
      </c>
      <c r="M935" s="4" t="s">
        <v>479</v>
      </c>
      <c r="N935" s="4">
        <v>100</v>
      </c>
      <c r="O935" s="4"/>
      <c r="T935" s="6" t="str">
        <f t="shared" si="256"/>
        <v>53:100:2:0</v>
      </c>
      <c r="U935" s="6" t="str">
        <f t="shared" si="257"/>
        <v/>
      </c>
      <c r="Y935">
        <f t="shared" si="250"/>
        <v>50</v>
      </c>
      <c r="Z935">
        <v>0</v>
      </c>
      <c r="AE935">
        <v>0</v>
      </c>
      <c r="AF935" s="23">
        <f t="shared" si="259"/>
        <v>2</v>
      </c>
      <c r="AG935" s="23">
        <f t="shared" si="260"/>
        <v>1</v>
      </c>
      <c r="AH935" t="s">
        <v>118</v>
      </c>
      <c r="AI935" s="4" t="s">
        <v>1631</v>
      </c>
      <c r="AN935" s="6" t="str">
        <f>_xlfn.IFNA(IF(IF($AH935=AN$5,VLOOKUP(AI935,buff!$K:$L,2,FALSE),"")=0,"",IF($AH935=AN$5,VLOOKUP(AI935,buff!$K:$L,2,FALSE),"")),"")</f>
        <v>53:100:2:0</v>
      </c>
      <c r="AO935" s="6" t="str">
        <f>_xlfn.IFNA(IF(IF($AH935=AO$5,VLOOKUP(AJ935,buff!$K:$L,2,FALSE),"")=0,"",IF($AH935=AO$5,VLOOKUP(AJ935,buff!$K:$L,2,FALSE),"")),"")</f>
        <v/>
      </c>
      <c r="AP935" s="6" t="str">
        <f>_xlfn.IFNA(IF(IF($AH935=AP$5,VLOOKUP(AK935,buff!$K:$L,2,FALSE),"")=0,"",IF($AH935=AP$5,VLOOKUP(AK935,buff!$K:$L,2,FALSE),"")),"")</f>
        <v/>
      </c>
      <c r="AQ935" s="6" t="str">
        <f>_xlfn.IFNA(IF(IF($AH935=AQ$5,VLOOKUP(AL935,buff!$K:$L,2,FALSE),"")=0,"",IF($AH935=AQ$5,VLOOKUP(AL935,buff!$K:$L,2,FALSE),"")),"")</f>
        <v/>
      </c>
      <c r="AR935" s="6" t="str">
        <f>_xlfn.IFNA(IF(IF($AH935=AR$5,VLOOKUP(AM935,buff!$K:$L,2,FALSE),"")=0,"",IF($AH935=AR$5,VLOOKUP(AM935,buff!$K:$L,2,FALSE),"")),"")</f>
        <v/>
      </c>
      <c r="AS935" s="6" t="str">
        <f>_xlfn.IFNA(IF(IF($AH935=AS$5,VLOOKUP(AI935,buff!$K:$L,2,FALSE),"")=0,"",IF($AH935=AS$5,VLOOKUP(AI935,buff!$K:$L,2,FALSE),"")),"")</f>
        <v/>
      </c>
      <c r="AT935" s="6" t="str">
        <f>_xlfn.IFNA(IF(IF($AH935=AT$5,VLOOKUP(AJ935,buff!$K:$L,2,FALSE),"")=0,"",IF($AH935=AT$5,VLOOKUP(AJ935,buff!$K:$L,2,FALSE),"")),"")</f>
        <v/>
      </c>
      <c r="AU935" s="6" t="str">
        <f>_xlfn.IFNA(IF(IF($AH935=AU$5,VLOOKUP(AK935,buff!$K:$L,2,FALSE),"")=0,"",IF($AH935=AU$5,VLOOKUP(AK935,buff!$K:$L,2,FALSE),"")),"")</f>
        <v/>
      </c>
      <c r="AV935" s="6" t="str">
        <f>_xlfn.IFNA(IF(IF($AH935=AV$5,VLOOKUP(AL935,buff!$K:$L,2,FALSE),"")=0,"",IF($AH935=AV$5,VLOOKUP(AL935,buff!$K:$L,2,FALSE),"")),"")</f>
        <v/>
      </c>
      <c r="AW935" s="6" t="str">
        <f>_xlfn.IFNA(IF(IF($AH935=AW$5,VLOOKUP(AM935,buff!$K:$L,2,FALSE),"")=0,"",IF($AH935=AW$5,VLOOKUP(AM935,buff!$K:$L,2,FALSE),"")),"")</f>
        <v/>
      </c>
      <c r="AX935" s="6">
        <f>VLOOKUP(AI935,buff!K:P,6,FALSE)</f>
        <v>1820</v>
      </c>
      <c r="AY935">
        <f t="shared" si="261"/>
        <v>1820</v>
      </c>
      <c r="AZ935">
        <f t="shared" si="261"/>
        <v>1820</v>
      </c>
      <c r="BA935">
        <f t="shared" si="262"/>
        <v>2</v>
      </c>
      <c r="BB935">
        <f t="shared" si="263"/>
        <v>1</v>
      </c>
    </row>
    <row r="936" spans="1:54" x14ac:dyDescent="0.15">
      <c r="A936" t="str">
        <f t="shared" si="252"/>
        <v>炘诀主动技能2等级10</v>
      </c>
      <c r="B936" s="8">
        <v>930</v>
      </c>
      <c r="C936" s="8" t="str">
        <f>VLOOKUP(G936,角色!A:B,2,FALSE)</f>
        <v>炘诀</v>
      </c>
      <c r="D936" s="8" t="str">
        <f t="shared" si="258"/>
        <v>主动技能2</v>
      </c>
      <c r="E936" s="8">
        <f t="shared" si="253"/>
        <v>10</v>
      </c>
      <c r="F936" s="8">
        <f t="shared" si="254"/>
        <v>2</v>
      </c>
      <c r="G936" s="8">
        <f t="shared" si="255"/>
        <v>16</v>
      </c>
      <c r="H936" s="4" t="s">
        <v>466</v>
      </c>
      <c r="I936" s="26" t="str">
        <f t="shared" si="266"/>
        <v>增加自身防御力2241</v>
      </c>
      <c r="J936" s="4" t="s">
        <v>461</v>
      </c>
      <c r="K936" s="1" t="s">
        <v>306</v>
      </c>
      <c r="L936" s="4" t="s">
        <v>107</v>
      </c>
      <c r="M936" s="4" t="s">
        <v>479</v>
      </c>
      <c r="N936" s="4">
        <v>100</v>
      </c>
      <c r="O936" s="4"/>
      <c r="T936" s="6" t="str">
        <f t="shared" si="256"/>
        <v>54:100:2:0</v>
      </c>
      <c r="U936" s="6" t="str">
        <f t="shared" si="257"/>
        <v/>
      </c>
      <c r="Y936">
        <f t="shared" si="250"/>
        <v>50</v>
      </c>
      <c r="Z936">
        <v>0</v>
      </c>
      <c r="AE936">
        <v>0</v>
      </c>
      <c r="AF936" s="23">
        <f t="shared" si="259"/>
        <v>2</v>
      </c>
      <c r="AG936" s="23">
        <f t="shared" si="260"/>
        <v>1</v>
      </c>
      <c r="AH936" t="s">
        <v>118</v>
      </c>
      <c r="AI936" s="4" t="s">
        <v>1632</v>
      </c>
      <c r="AN936" s="6" t="str">
        <f>_xlfn.IFNA(IF(IF($AH936=AN$5,VLOOKUP(AI936,buff!$K:$L,2,FALSE),"")=0,"",IF($AH936=AN$5,VLOOKUP(AI936,buff!$K:$L,2,FALSE),"")),"")</f>
        <v>54:100:2:0</v>
      </c>
      <c r="AO936" s="6" t="str">
        <f>_xlfn.IFNA(IF(IF($AH936=AO$5,VLOOKUP(AJ936,buff!$K:$L,2,FALSE),"")=0,"",IF($AH936=AO$5,VLOOKUP(AJ936,buff!$K:$L,2,FALSE),"")),"")</f>
        <v/>
      </c>
      <c r="AP936" s="6" t="str">
        <f>_xlfn.IFNA(IF(IF($AH936=AP$5,VLOOKUP(AK936,buff!$K:$L,2,FALSE),"")=0,"",IF($AH936=AP$5,VLOOKUP(AK936,buff!$K:$L,2,FALSE),"")),"")</f>
        <v/>
      </c>
      <c r="AQ936" s="6" t="str">
        <f>_xlfn.IFNA(IF(IF($AH936=AQ$5,VLOOKUP(AL936,buff!$K:$L,2,FALSE),"")=0,"",IF($AH936=AQ$5,VLOOKUP(AL936,buff!$K:$L,2,FALSE),"")),"")</f>
        <v/>
      </c>
      <c r="AR936" s="6" t="str">
        <f>_xlfn.IFNA(IF(IF($AH936=AR$5,VLOOKUP(AM936,buff!$K:$L,2,FALSE),"")=0,"",IF($AH936=AR$5,VLOOKUP(AM936,buff!$K:$L,2,FALSE),"")),"")</f>
        <v/>
      </c>
      <c r="AS936" s="6" t="str">
        <f>_xlfn.IFNA(IF(IF($AH936=AS$5,VLOOKUP(AI936,buff!$K:$L,2,FALSE),"")=0,"",IF($AH936=AS$5,VLOOKUP(AI936,buff!$K:$L,2,FALSE),"")),"")</f>
        <v/>
      </c>
      <c r="AT936" s="6" t="str">
        <f>_xlfn.IFNA(IF(IF($AH936=AT$5,VLOOKUP(AJ936,buff!$K:$L,2,FALSE),"")=0,"",IF($AH936=AT$5,VLOOKUP(AJ936,buff!$K:$L,2,FALSE),"")),"")</f>
        <v/>
      </c>
      <c r="AU936" s="6" t="str">
        <f>_xlfn.IFNA(IF(IF($AH936=AU$5,VLOOKUP(AK936,buff!$K:$L,2,FALSE),"")=0,"",IF($AH936=AU$5,VLOOKUP(AK936,buff!$K:$L,2,FALSE),"")),"")</f>
        <v/>
      </c>
      <c r="AV936" s="6" t="str">
        <f>_xlfn.IFNA(IF(IF($AH936=AV$5,VLOOKUP(AL936,buff!$K:$L,2,FALSE),"")=0,"",IF($AH936=AV$5,VLOOKUP(AL936,buff!$K:$L,2,FALSE),"")),"")</f>
        <v/>
      </c>
      <c r="AW936" s="6" t="str">
        <f>_xlfn.IFNA(IF(IF($AH936=AW$5,VLOOKUP(AM936,buff!$K:$L,2,FALSE),"")=0,"",IF($AH936=AW$5,VLOOKUP(AM936,buff!$K:$L,2,FALSE),"")),"")</f>
        <v/>
      </c>
      <c r="AX936" s="6">
        <f>VLOOKUP(AI936,buff!K:P,6,FALSE)</f>
        <v>2241</v>
      </c>
      <c r="AY936">
        <f t="shared" si="261"/>
        <v>2241</v>
      </c>
      <c r="AZ936">
        <f t="shared" si="261"/>
        <v>2241</v>
      </c>
      <c r="BA936">
        <f t="shared" si="262"/>
        <v>2</v>
      </c>
      <c r="BB936">
        <f t="shared" si="263"/>
        <v>1</v>
      </c>
    </row>
    <row r="937" spans="1:54" x14ac:dyDescent="0.15">
      <c r="A937" t="str">
        <f t="shared" si="252"/>
        <v>炘诀主动技能2等级11</v>
      </c>
      <c r="B937" s="8">
        <v>931</v>
      </c>
      <c r="C937" s="8" t="str">
        <f>VLOOKUP(G937,角色!A:B,2,FALSE)</f>
        <v>炘诀</v>
      </c>
      <c r="D937" s="8" t="str">
        <f t="shared" si="258"/>
        <v>主动技能2</v>
      </c>
      <c r="E937" s="8">
        <f t="shared" si="253"/>
        <v>11</v>
      </c>
      <c r="F937" s="8">
        <f t="shared" si="254"/>
        <v>2</v>
      </c>
      <c r="G937" s="8">
        <f t="shared" si="255"/>
        <v>16</v>
      </c>
      <c r="H937" s="4" t="s">
        <v>466</v>
      </c>
      <c r="I937" s="26" t="str">
        <f t="shared" si="266"/>
        <v>增加自身防御力2759</v>
      </c>
      <c r="J937" s="4" t="s">
        <v>461</v>
      </c>
      <c r="K937" s="1" t="s">
        <v>306</v>
      </c>
      <c r="L937" s="4" t="s">
        <v>107</v>
      </c>
      <c r="M937" s="4" t="s">
        <v>479</v>
      </c>
      <c r="N937" s="4">
        <v>100</v>
      </c>
      <c r="O937" s="4"/>
      <c r="T937" s="6" t="str">
        <f t="shared" si="256"/>
        <v>55:100:2:0</v>
      </c>
      <c r="U937" s="6" t="str">
        <f t="shared" si="257"/>
        <v/>
      </c>
      <c r="Y937">
        <f t="shared" si="250"/>
        <v>50</v>
      </c>
      <c r="Z937">
        <v>0</v>
      </c>
      <c r="AE937">
        <v>0</v>
      </c>
      <c r="AF937" s="23">
        <f t="shared" si="259"/>
        <v>2</v>
      </c>
      <c r="AG937" s="23">
        <f t="shared" si="260"/>
        <v>1</v>
      </c>
      <c r="AH937" t="s">
        <v>118</v>
      </c>
      <c r="AI937" s="4" t="s">
        <v>1633</v>
      </c>
      <c r="AN937" s="6" t="str">
        <f>_xlfn.IFNA(IF(IF($AH937=AN$5,VLOOKUP(AI937,buff!$K:$L,2,FALSE),"")=0,"",IF($AH937=AN$5,VLOOKUP(AI937,buff!$K:$L,2,FALSE),"")),"")</f>
        <v>55:100:2:0</v>
      </c>
      <c r="AO937" s="6" t="str">
        <f>_xlfn.IFNA(IF(IF($AH937=AO$5,VLOOKUP(AJ937,buff!$K:$L,2,FALSE),"")=0,"",IF($AH937=AO$5,VLOOKUP(AJ937,buff!$K:$L,2,FALSE),"")),"")</f>
        <v/>
      </c>
      <c r="AP937" s="6" t="str">
        <f>_xlfn.IFNA(IF(IF($AH937=AP$5,VLOOKUP(AK937,buff!$K:$L,2,FALSE),"")=0,"",IF($AH937=AP$5,VLOOKUP(AK937,buff!$K:$L,2,FALSE),"")),"")</f>
        <v/>
      </c>
      <c r="AQ937" s="6" t="str">
        <f>_xlfn.IFNA(IF(IF($AH937=AQ$5,VLOOKUP(AL937,buff!$K:$L,2,FALSE),"")=0,"",IF($AH937=AQ$5,VLOOKUP(AL937,buff!$K:$L,2,FALSE),"")),"")</f>
        <v/>
      </c>
      <c r="AR937" s="6" t="str">
        <f>_xlfn.IFNA(IF(IF($AH937=AR$5,VLOOKUP(AM937,buff!$K:$L,2,FALSE),"")=0,"",IF($AH937=AR$5,VLOOKUP(AM937,buff!$K:$L,2,FALSE),"")),"")</f>
        <v/>
      </c>
      <c r="AS937" s="6" t="str">
        <f>_xlfn.IFNA(IF(IF($AH937=AS$5,VLOOKUP(AI937,buff!$K:$L,2,FALSE),"")=0,"",IF($AH937=AS$5,VLOOKUP(AI937,buff!$K:$L,2,FALSE),"")),"")</f>
        <v/>
      </c>
      <c r="AT937" s="6" t="str">
        <f>_xlfn.IFNA(IF(IF($AH937=AT$5,VLOOKUP(AJ937,buff!$K:$L,2,FALSE),"")=0,"",IF($AH937=AT$5,VLOOKUP(AJ937,buff!$K:$L,2,FALSE),"")),"")</f>
        <v/>
      </c>
      <c r="AU937" s="6" t="str">
        <f>_xlfn.IFNA(IF(IF($AH937=AU$5,VLOOKUP(AK937,buff!$K:$L,2,FALSE),"")=0,"",IF($AH937=AU$5,VLOOKUP(AK937,buff!$K:$L,2,FALSE),"")),"")</f>
        <v/>
      </c>
      <c r="AV937" s="6" t="str">
        <f>_xlfn.IFNA(IF(IF($AH937=AV$5,VLOOKUP(AL937,buff!$K:$L,2,FALSE),"")=0,"",IF($AH937=AV$5,VLOOKUP(AL937,buff!$K:$L,2,FALSE),"")),"")</f>
        <v/>
      </c>
      <c r="AW937" s="6" t="str">
        <f>_xlfn.IFNA(IF(IF($AH937=AW$5,VLOOKUP(AM937,buff!$K:$L,2,FALSE),"")=0,"",IF($AH937=AW$5,VLOOKUP(AM937,buff!$K:$L,2,FALSE),"")),"")</f>
        <v/>
      </c>
      <c r="AX937" s="6">
        <f>VLOOKUP(AI937,buff!K:P,6,FALSE)</f>
        <v>2759</v>
      </c>
      <c r="AY937">
        <f t="shared" si="261"/>
        <v>2759</v>
      </c>
      <c r="AZ937">
        <f t="shared" si="261"/>
        <v>2759</v>
      </c>
      <c r="BA937">
        <f t="shared" si="262"/>
        <v>2</v>
      </c>
      <c r="BB937">
        <f t="shared" si="263"/>
        <v>1</v>
      </c>
    </row>
    <row r="938" spans="1:54" x14ac:dyDescent="0.15">
      <c r="A938" t="str">
        <f t="shared" si="252"/>
        <v>炘诀主动技能2等级12</v>
      </c>
      <c r="B938" s="8">
        <v>932</v>
      </c>
      <c r="C938" s="8" t="str">
        <f>VLOOKUP(G938,角色!A:B,2,FALSE)</f>
        <v>炘诀</v>
      </c>
      <c r="D938" s="8" t="str">
        <f t="shared" si="258"/>
        <v>主动技能2</v>
      </c>
      <c r="E938" s="8">
        <f t="shared" si="253"/>
        <v>12</v>
      </c>
      <c r="F938" s="8">
        <f t="shared" si="254"/>
        <v>2</v>
      </c>
      <c r="G938" s="8">
        <f t="shared" si="255"/>
        <v>16</v>
      </c>
      <c r="H938" s="4" t="s">
        <v>466</v>
      </c>
      <c r="I938" s="26" t="str">
        <f t="shared" si="266"/>
        <v>增加自身防御力3397</v>
      </c>
      <c r="J938" s="4" t="s">
        <v>461</v>
      </c>
      <c r="K938" s="1" t="s">
        <v>306</v>
      </c>
      <c r="L938" s="4" t="s">
        <v>107</v>
      </c>
      <c r="M938" s="4" t="s">
        <v>479</v>
      </c>
      <c r="N938" s="4">
        <v>100</v>
      </c>
      <c r="O938" s="4"/>
      <c r="T938" s="6" t="str">
        <f t="shared" si="256"/>
        <v>56:100:2:0</v>
      </c>
      <c r="U938" s="6" t="str">
        <f t="shared" si="257"/>
        <v/>
      </c>
      <c r="Y938">
        <f t="shared" si="250"/>
        <v>50</v>
      </c>
      <c r="Z938">
        <v>0</v>
      </c>
      <c r="AE938">
        <v>0</v>
      </c>
      <c r="AF938" s="23">
        <f t="shared" si="259"/>
        <v>2</v>
      </c>
      <c r="AG938" s="23">
        <f t="shared" si="260"/>
        <v>1</v>
      </c>
      <c r="AH938" t="s">
        <v>118</v>
      </c>
      <c r="AI938" s="4" t="s">
        <v>1634</v>
      </c>
      <c r="AN938" s="6" t="str">
        <f>_xlfn.IFNA(IF(IF($AH938=AN$5,VLOOKUP(AI938,buff!$K:$L,2,FALSE),"")=0,"",IF($AH938=AN$5,VLOOKUP(AI938,buff!$K:$L,2,FALSE),"")),"")</f>
        <v>56:100:2:0</v>
      </c>
      <c r="AO938" s="6" t="str">
        <f>_xlfn.IFNA(IF(IF($AH938=AO$5,VLOOKUP(AJ938,buff!$K:$L,2,FALSE),"")=0,"",IF($AH938=AO$5,VLOOKUP(AJ938,buff!$K:$L,2,FALSE),"")),"")</f>
        <v/>
      </c>
      <c r="AP938" s="6" t="str">
        <f>_xlfn.IFNA(IF(IF($AH938=AP$5,VLOOKUP(AK938,buff!$K:$L,2,FALSE),"")=0,"",IF($AH938=AP$5,VLOOKUP(AK938,buff!$K:$L,2,FALSE),"")),"")</f>
        <v/>
      </c>
      <c r="AQ938" s="6" t="str">
        <f>_xlfn.IFNA(IF(IF($AH938=AQ$5,VLOOKUP(AL938,buff!$K:$L,2,FALSE),"")=0,"",IF($AH938=AQ$5,VLOOKUP(AL938,buff!$K:$L,2,FALSE),"")),"")</f>
        <v/>
      </c>
      <c r="AR938" s="6" t="str">
        <f>_xlfn.IFNA(IF(IF($AH938=AR$5,VLOOKUP(AM938,buff!$K:$L,2,FALSE),"")=0,"",IF($AH938=AR$5,VLOOKUP(AM938,buff!$K:$L,2,FALSE),"")),"")</f>
        <v/>
      </c>
      <c r="AS938" s="6" t="str">
        <f>_xlfn.IFNA(IF(IF($AH938=AS$5,VLOOKUP(AI938,buff!$K:$L,2,FALSE),"")=0,"",IF($AH938=AS$5,VLOOKUP(AI938,buff!$K:$L,2,FALSE),"")),"")</f>
        <v/>
      </c>
      <c r="AT938" s="6" t="str">
        <f>_xlfn.IFNA(IF(IF($AH938=AT$5,VLOOKUP(AJ938,buff!$K:$L,2,FALSE),"")=0,"",IF($AH938=AT$5,VLOOKUP(AJ938,buff!$K:$L,2,FALSE),"")),"")</f>
        <v/>
      </c>
      <c r="AU938" s="6" t="str">
        <f>_xlfn.IFNA(IF(IF($AH938=AU$5,VLOOKUP(AK938,buff!$K:$L,2,FALSE),"")=0,"",IF($AH938=AU$5,VLOOKUP(AK938,buff!$K:$L,2,FALSE),"")),"")</f>
        <v/>
      </c>
      <c r="AV938" s="6" t="str">
        <f>_xlfn.IFNA(IF(IF($AH938=AV$5,VLOOKUP(AL938,buff!$K:$L,2,FALSE),"")=0,"",IF($AH938=AV$5,VLOOKUP(AL938,buff!$K:$L,2,FALSE),"")),"")</f>
        <v/>
      </c>
      <c r="AW938" s="6" t="str">
        <f>_xlfn.IFNA(IF(IF($AH938=AW$5,VLOOKUP(AM938,buff!$K:$L,2,FALSE),"")=0,"",IF($AH938=AW$5,VLOOKUP(AM938,buff!$K:$L,2,FALSE),"")),"")</f>
        <v/>
      </c>
      <c r="AX938" s="6">
        <f>VLOOKUP(AI938,buff!K:P,6,FALSE)</f>
        <v>3397</v>
      </c>
      <c r="AY938">
        <f t="shared" si="261"/>
        <v>3397</v>
      </c>
      <c r="AZ938">
        <f t="shared" si="261"/>
        <v>3397</v>
      </c>
      <c r="BA938">
        <f t="shared" si="262"/>
        <v>2</v>
      </c>
      <c r="BB938">
        <f t="shared" si="263"/>
        <v>1</v>
      </c>
    </row>
    <row r="939" spans="1:54" x14ac:dyDescent="0.15">
      <c r="A939" t="str">
        <f t="shared" si="252"/>
        <v>炘诀主动技能2等级13</v>
      </c>
      <c r="B939" s="8">
        <v>933</v>
      </c>
      <c r="C939" s="8" t="str">
        <f>VLOOKUP(G939,角色!A:B,2,FALSE)</f>
        <v>炘诀</v>
      </c>
      <c r="D939" s="8" t="str">
        <f t="shared" si="258"/>
        <v>主动技能2</v>
      </c>
      <c r="E939" s="8">
        <f t="shared" si="253"/>
        <v>13</v>
      </c>
      <c r="F939" s="8">
        <f t="shared" si="254"/>
        <v>2</v>
      </c>
      <c r="G939" s="8">
        <f t="shared" si="255"/>
        <v>16</v>
      </c>
      <c r="H939" s="4" t="s">
        <v>466</v>
      </c>
      <c r="I939" s="26" t="str">
        <f t="shared" si="266"/>
        <v>增加自身防御力4183</v>
      </c>
      <c r="J939" s="4" t="s">
        <v>461</v>
      </c>
      <c r="K939" s="1" t="s">
        <v>306</v>
      </c>
      <c r="L939" s="4" t="s">
        <v>107</v>
      </c>
      <c r="M939" s="4" t="s">
        <v>479</v>
      </c>
      <c r="N939" s="4">
        <v>100</v>
      </c>
      <c r="O939" s="4"/>
      <c r="T939" s="6" t="str">
        <f t="shared" si="256"/>
        <v>57:100:2:0</v>
      </c>
      <c r="U939" s="6" t="str">
        <f t="shared" si="257"/>
        <v/>
      </c>
      <c r="Y939">
        <f t="shared" ref="Y939:Y981" si="267">VLOOKUP(D939,BC:BD,2,FALSE)</f>
        <v>50</v>
      </c>
      <c r="Z939">
        <v>0</v>
      </c>
      <c r="AE939">
        <v>0</v>
      </c>
      <c r="AF939" s="23">
        <f t="shared" si="259"/>
        <v>2</v>
      </c>
      <c r="AG939" s="23">
        <f t="shared" si="260"/>
        <v>1</v>
      </c>
      <c r="AH939" t="s">
        <v>118</v>
      </c>
      <c r="AI939" s="4" t="s">
        <v>1635</v>
      </c>
      <c r="AN939" s="6" t="str">
        <f>_xlfn.IFNA(IF(IF($AH939=AN$5,VLOOKUP(AI939,buff!$K:$L,2,FALSE),"")=0,"",IF($AH939=AN$5,VLOOKUP(AI939,buff!$K:$L,2,FALSE),"")),"")</f>
        <v>57:100:2:0</v>
      </c>
      <c r="AO939" s="6" t="str">
        <f>_xlfn.IFNA(IF(IF($AH939=AO$5,VLOOKUP(AJ939,buff!$K:$L,2,FALSE),"")=0,"",IF($AH939=AO$5,VLOOKUP(AJ939,buff!$K:$L,2,FALSE),"")),"")</f>
        <v/>
      </c>
      <c r="AP939" s="6" t="str">
        <f>_xlfn.IFNA(IF(IF($AH939=AP$5,VLOOKUP(AK939,buff!$K:$L,2,FALSE),"")=0,"",IF($AH939=AP$5,VLOOKUP(AK939,buff!$K:$L,2,FALSE),"")),"")</f>
        <v/>
      </c>
      <c r="AQ939" s="6" t="str">
        <f>_xlfn.IFNA(IF(IF($AH939=AQ$5,VLOOKUP(AL939,buff!$K:$L,2,FALSE),"")=0,"",IF($AH939=AQ$5,VLOOKUP(AL939,buff!$K:$L,2,FALSE),"")),"")</f>
        <v/>
      </c>
      <c r="AR939" s="6" t="str">
        <f>_xlfn.IFNA(IF(IF($AH939=AR$5,VLOOKUP(AM939,buff!$K:$L,2,FALSE),"")=0,"",IF($AH939=AR$5,VLOOKUP(AM939,buff!$K:$L,2,FALSE),"")),"")</f>
        <v/>
      </c>
      <c r="AS939" s="6" t="str">
        <f>_xlfn.IFNA(IF(IF($AH939=AS$5,VLOOKUP(AI939,buff!$K:$L,2,FALSE),"")=0,"",IF($AH939=AS$5,VLOOKUP(AI939,buff!$K:$L,2,FALSE),"")),"")</f>
        <v/>
      </c>
      <c r="AT939" s="6" t="str">
        <f>_xlfn.IFNA(IF(IF($AH939=AT$5,VLOOKUP(AJ939,buff!$K:$L,2,FALSE),"")=0,"",IF($AH939=AT$5,VLOOKUP(AJ939,buff!$K:$L,2,FALSE),"")),"")</f>
        <v/>
      </c>
      <c r="AU939" s="6" t="str">
        <f>_xlfn.IFNA(IF(IF($AH939=AU$5,VLOOKUP(AK939,buff!$K:$L,2,FALSE),"")=0,"",IF($AH939=AU$5,VLOOKUP(AK939,buff!$K:$L,2,FALSE),"")),"")</f>
        <v/>
      </c>
      <c r="AV939" s="6" t="str">
        <f>_xlfn.IFNA(IF(IF($AH939=AV$5,VLOOKUP(AL939,buff!$K:$L,2,FALSE),"")=0,"",IF($AH939=AV$5,VLOOKUP(AL939,buff!$K:$L,2,FALSE),"")),"")</f>
        <v/>
      </c>
      <c r="AW939" s="6" t="str">
        <f>_xlfn.IFNA(IF(IF($AH939=AW$5,VLOOKUP(AM939,buff!$K:$L,2,FALSE),"")=0,"",IF($AH939=AW$5,VLOOKUP(AM939,buff!$K:$L,2,FALSE),"")),"")</f>
        <v/>
      </c>
      <c r="AX939" s="6">
        <f>VLOOKUP(AI939,buff!K:P,6,FALSE)</f>
        <v>4183</v>
      </c>
      <c r="AY939">
        <f t="shared" si="261"/>
        <v>4183</v>
      </c>
      <c r="AZ939">
        <f t="shared" si="261"/>
        <v>4183</v>
      </c>
      <c r="BA939">
        <f t="shared" si="262"/>
        <v>2</v>
      </c>
      <c r="BB939">
        <f t="shared" si="263"/>
        <v>1</v>
      </c>
    </row>
    <row r="940" spans="1:54" x14ac:dyDescent="0.15">
      <c r="A940" t="str">
        <f t="shared" si="252"/>
        <v>炘诀主动技能2等级14</v>
      </c>
      <c r="B940" s="8">
        <v>934</v>
      </c>
      <c r="C940" s="8" t="str">
        <f>VLOOKUP(G940,角色!A:B,2,FALSE)</f>
        <v>炘诀</v>
      </c>
      <c r="D940" s="8" t="str">
        <f t="shared" si="258"/>
        <v>主动技能2</v>
      </c>
      <c r="E940" s="8">
        <f t="shared" si="253"/>
        <v>14</v>
      </c>
      <c r="F940" s="8">
        <f t="shared" si="254"/>
        <v>2</v>
      </c>
      <c r="G940" s="8">
        <f t="shared" si="255"/>
        <v>16</v>
      </c>
      <c r="H940" s="4" t="s">
        <v>466</v>
      </c>
      <c r="I940" s="26" t="str">
        <f t="shared" si="266"/>
        <v>增加自身防御力5151</v>
      </c>
      <c r="J940" s="4" t="s">
        <v>461</v>
      </c>
      <c r="K940" s="1" t="s">
        <v>306</v>
      </c>
      <c r="L940" s="4" t="s">
        <v>107</v>
      </c>
      <c r="M940" s="4" t="s">
        <v>479</v>
      </c>
      <c r="N940" s="4">
        <v>100</v>
      </c>
      <c r="O940" s="4"/>
      <c r="T940" s="6" t="str">
        <f t="shared" si="256"/>
        <v>58:100:2:0</v>
      </c>
      <c r="U940" s="6" t="str">
        <f t="shared" si="257"/>
        <v/>
      </c>
      <c r="Y940">
        <f t="shared" si="267"/>
        <v>50</v>
      </c>
      <c r="Z940">
        <v>0</v>
      </c>
      <c r="AE940">
        <v>0</v>
      </c>
      <c r="AF940" s="23">
        <f t="shared" si="259"/>
        <v>2</v>
      </c>
      <c r="AG940" s="23">
        <f t="shared" si="260"/>
        <v>1</v>
      </c>
      <c r="AH940" t="s">
        <v>118</v>
      </c>
      <c r="AI940" s="4" t="s">
        <v>1636</v>
      </c>
      <c r="AN940" s="6" t="str">
        <f>_xlfn.IFNA(IF(IF($AH940=AN$5,VLOOKUP(AI940,buff!$K:$L,2,FALSE),"")=0,"",IF($AH940=AN$5,VLOOKUP(AI940,buff!$K:$L,2,FALSE),"")),"")</f>
        <v>58:100:2:0</v>
      </c>
      <c r="AO940" s="6" t="str">
        <f>_xlfn.IFNA(IF(IF($AH940=AO$5,VLOOKUP(AJ940,buff!$K:$L,2,FALSE),"")=0,"",IF($AH940=AO$5,VLOOKUP(AJ940,buff!$K:$L,2,FALSE),"")),"")</f>
        <v/>
      </c>
      <c r="AP940" s="6" t="str">
        <f>_xlfn.IFNA(IF(IF($AH940=AP$5,VLOOKUP(AK940,buff!$K:$L,2,FALSE),"")=0,"",IF($AH940=AP$5,VLOOKUP(AK940,buff!$K:$L,2,FALSE),"")),"")</f>
        <v/>
      </c>
      <c r="AQ940" s="6" t="str">
        <f>_xlfn.IFNA(IF(IF($AH940=AQ$5,VLOOKUP(AL940,buff!$K:$L,2,FALSE),"")=0,"",IF($AH940=AQ$5,VLOOKUP(AL940,buff!$K:$L,2,FALSE),"")),"")</f>
        <v/>
      </c>
      <c r="AR940" s="6" t="str">
        <f>_xlfn.IFNA(IF(IF($AH940=AR$5,VLOOKUP(AM940,buff!$K:$L,2,FALSE),"")=0,"",IF($AH940=AR$5,VLOOKUP(AM940,buff!$K:$L,2,FALSE),"")),"")</f>
        <v/>
      </c>
      <c r="AS940" s="6" t="str">
        <f>_xlfn.IFNA(IF(IF($AH940=AS$5,VLOOKUP(AI940,buff!$K:$L,2,FALSE),"")=0,"",IF($AH940=AS$5,VLOOKUP(AI940,buff!$K:$L,2,FALSE),"")),"")</f>
        <v/>
      </c>
      <c r="AT940" s="6" t="str">
        <f>_xlfn.IFNA(IF(IF($AH940=AT$5,VLOOKUP(AJ940,buff!$K:$L,2,FALSE),"")=0,"",IF($AH940=AT$5,VLOOKUP(AJ940,buff!$K:$L,2,FALSE),"")),"")</f>
        <v/>
      </c>
      <c r="AU940" s="6" t="str">
        <f>_xlfn.IFNA(IF(IF($AH940=AU$5,VLOOKUP(AK940,buff!$K:$L,2,FALSE),"")=0,"",IF($AH940=AU$5,VLOOKUP(AK940,buff!$K:$L,2,FALSE),"")),"")</f>
        <v/>
      </c>
      <c r="AV940" s="6" t="str">
        <f>_xlfn.IFNA(IF(IF($AH940=AV$5,VLOOKUP(AL940,buff!$K:$L,2,FALSE),"")=0,"",IF($AH940=AV$5,VLOOKUP(AL940,buff!$K:$L,2,FALSE),"")),"")</f>
        <v/>
      </c>
      <c r="AW940" s="6" t="str">
        <f>_xlfn.IFNA(IF(IF($AH940=AW$5,VLOOKUP(AM940,buff!$K:$L,2,FALSE),"")=0,"",IF($AH940=AW$5,VLOOKUP(AM940,buff!$K:$L,2,FALSE),"")),"")</f>
        <v/>
      </c>
      <c r="AX940" s="6">
        <f>VLOOKUP(AI940,buff!K:P,6,FALSE)</f>
        <v>5151</v>
      </c>
      <c r="AY940">
        <f t="shared" si="261"/>
        <v>5151</v>
      </c>
      <c r="AZ940">
        <f t="shared" si="261"/>
        <v>5151</v>
      </c>
      <c r="BA940">
        <f t="shared" si="262"/>
        <v>2</v>
      </c>
      <c r="BB940">
        <f t="shared" si="263"/>
        <v>1</v>
      </c>
    </row>
    <row r="941" spans="1:54" x14ac:dyDescent="0.15">
      <c r="A941" t="str">
        <f t="shared" si="252"/>
        <v>炘诀主动技能2等级15</v>
      </c>
      <c r="B941" s="8">
        <v>935</v>
      </c>
      <c r="C941" s="8" t="str">
        <f>VLOOKUP(G941,角色!A:B,2,FALSE)</f>
        <v>炘诀</v>
      </c>
      <c r="D941" s="8" t="str">
        <f t="shared" si="258"/>
        <v>主动技能2</v>
      </c>
      <c r="E941" s="8">
        <f t="shared" si="253"/>
        <v>15</v>
      </c>
      <c r="F941" s="8">
        <f t="shared" si="254"/>
        <v>2</v>
      </c>
      <c r="G941" s="8">
        <f t="shared" si="255"/>
        <v>16</v>
      </c>
      <c r="H941" s="4" t="s">
        <v>466</v>
      </c>
      <c r="I941" s="26" t="str">
        <f t="shared" si="266"/>
        <v>增加自身防御力6342</v>
      </c>
      <c r="J941" s="4" t="s">
        <v>461</v>
      </c>
      <c r="K941" s="1" t="s">
        <v>306</v>
      </c>
      <c r="L941" s="4" t="s">
        <v>107</v>
      </c>
      <c r="M941" s="4" t="s">
        <v>479</v>
      </c>
      <c r="N941" s="4">
        <v>100</v>
      </c>
      <c r="O941" s="4"/>
      <c r="T941" s="6" t="str">
        <f t="shared" si="256"/>
        <v>59:100:2:0</v>
      </c>
      <c r="U941" s="6" t="str">
        <f t="shared" si="257"/>
        <v/>
      </c>
      <c r="Y941">
        <f t="shared" si="267"/>
        <v>50</v>
      </c>
      <c r="Z941">
        <v>0</v>
      </c>
      <c r="AE941">
        <v>0</v>
      </c>
      <c r="AF941" s="23">
        <f t="shared" si="259"/>
        <v>2</v>
      </c>
      <c r="AG941" s="23">
        <f t="shared" si="260"/>
        <v>1</v>
      </c>
      <c r="AH941" t="s">
        <v>118</v>
      </c>
      <c r="AI941" s="4" t="s">
        <v>1637</v>
      </c>
      <c r="AN941" s="6" t="str">
        <f>_xlfn.IFNA(IF(IF($AH941=AN$5,VLOOKUP(AI941,buff!$K:$L,2,FALSE),"")=0,"",IF($AH941=AN$5,VLOOKUP(AI941,buff!$K:$L,2,FALSE),"")),"")</f>
        <v>59:100:2:0</v>
      </c>
      <c r="AO941" s="6" t="str">
        <f>_xlfn.IFNA(IF(IF($AH941=AO$5,VLOOKUP(AJ941,buff!$K:$L,2,FALSE),"")=0,"",IF($AH941=AO$5,VLOOKUP(AJ941,buff!$K:$L,2,FALSE),"")),"")</f>
        <v/>
      </c>
      <c r="AP941" s="6" t="str">
        <f>_xlfn.IFNA(IF(IF($AH941=AP$5,VLOOKUP(AK941,buff!$K:$L,2,FALSE),"")=0,"",IF($AH941=AP$5,VLOOKUP(AK941,buff!$K:$L,2,FALSE),"")),"")</f>
        <v/>
      </c>
      <c r="AQ941" s="6" t="str">
        <f>_xlfn.IFNA(IF(IF($AH941=AQ$5,VLOOKUP(AL941,buff!$K:$L,2,FALSE),"")=0,"",IF($AH941=AQ$5,VLOOKUP(AL941,buff!$K:$L,2,FALSE),"")),"")</f>
        <v/>
      </c>
      <c r="AR941" s="6" t="str">
        <f>_xlfn.IFNA(IF(IF($AH941=AR$5,VLOOKUP(AM941,buff!$K:$L,2,FALSE),"")=0,"",IF($AH941=AR$5,VLOOKUP(AM941,buff!$K:$L,2,FALSE),"")),"")</f>
        <v/>
      </c>
      <c r="AS941" s="6" t="str">
        <f>_xlfn.IFNA(IF(IF($AH941=AS$5,VLOOKUP(AI941,buff!$K:$L,2,FALSE),"")=0,"",IF($AH941=AS$5,VLOOKUP(AI941,buff!$K:$L,2,FALSE),"")),"")</f>
        <v/>
      </c>
      <c r="AT941" s="6" t="str">
        <f>_xlfn.IFNA(IF(IF($AH941=AT$5,VLOOKUP(AJ941,buff!$K:$L,2,FALSE),"")=0,"",IF($AH941=AT$5,VLOOKUP(AJ941,buff!$K:$L,2,FALSE),"")),"")</f>
        <v/>
      </c>
      <c r="AU941" s="6" t="str">
        <f>_xlfn.IFNA(IF(IF($AH941=AU$5,VLOOKUP(AK941,buff!$K:$L,2,FALSE),"")=0,"",IF($AH941=AU$5,VLOOKUP(AK941,buff!$K:$L,2,FALSE),"")),"")</f>
        <v/>
      </c>
      <c r="AV941" s="6" t="str">
        <f>_xlfn.IFNA(IF(IF($AH941=AV$5,VLOOKUP(AL941,buff!$K:$L,2,FALSE),"")=0,"",IF($AH941=AV$5,VLOOKUP(AL941,buff!$K:$L,2,FALSE),"")),"")</f>
        <v/>
      </c>
      <c r="AW941" s="6" t="str">
        <f>_xlfn.IFNA(IF(IF($AH941=AW$5,VLOOKUP(AM941,buff!$K:$L,2,FALSE),"")=0,"",IF($AH941=AW$5,VLOOKUP(AM941,buff!$K:$L,2,FALSE),"")),"")</f>
        <v/>
      </c>
      <c r="AX941" s="6">
        <f>VLOOKUP(AI941,buff!K:P,6,FALSE)</f>
        <v>6342</v>
      </c>
      <c r="AY941">
        <f t="shared" si="261"/>
        <v>6342</v>
      </c>
      <c r="AZ941">
        <f t="shared" si="261"/>
        <v>6342</v>
      </c>
      <c r="BA941">
        <f t="shared" si="262"/>
        <v>2</v>
      </c>
      <c r="BB941">
        <f t="shared" si="263"/>
        <v>1</v>
      </c>
    </row>
    <row r="942" spans="1:54" x14ac:dyDescent="0.15">
      <c r="A942" t="str">
        <f t="shared" si="252"/>
        <v>炘诀主动技能2等级16</v>
      </c>
      <c r="B942" s="8">
        <v>936</v>
      </c>
      <c r="C942" s="8" t="str">
        <f>VLOOKUP(G942,角色!A:B,2,FALSE)</f>
        <v>炘诀</v>
      </c>
      <c r="D942" s="8" t="str">
        <f t="shared" si="258"/>
        <v>主动技能2</v>
      </c>
      <c r="E942" s="8">
        <f t="shared" si="253"/>
        <v>16</v>
      </c>
      <c r="F942" s="8">
        <f t="shared" si="254"/>
        <v>2</v>
      </c>
      <c r="G942" s="8">
        <f t="shared" si="255"/>
        <v>16</v>
      </c>
      <c r="H942" s="4" t="s">
        <v>466</v>
      </c>
      <c r="I942" s="26" t="str">
        <f t="shared" si="266"/>
        <v>增加自身防御力7809</v>
      </c>
      <c r="J942" s="4" t="s">
        <v>461</v>
      </c>
      <c r="K942" s="1" t="s">
        <v>306</v>
      </c>
      <c r="L942" s="4" t="s">
        <v>107</v>
      </c>
      <c r="M942" s="4" t="s">
        <v>479</v>
      </c>
      <c r="N942" s="4">
        <v>100</v>
      </c>
      <c r="O942" s="4"/>
      <c r="T942" s="6" t="str">
        <f t="shared" si="256"/>
        <v>60:100:2:0</v>
      </c>
      <c r="U942" s="6" t="str">
        <f t="shared" si="257"/>
        <v/>
      </c>
      <c r="Y942">
        <f t="shared" si="267"/>
        <v>50</v>
      </c>
      <c r="Z942">
        <v>0</v>
      </c>
      <c r="AE942">
        <v>0</v>
      </c>
      <c r="AF942" s="23">
        <f t="shared" si="259"/>
        <v>2</v>
      </c>
      <c r="AG942" s="23">
        <f t="shared" si="260"/>
        <v>1</v>
      </c>
      <c r="AH942" t="s">
        <v>118</v>
      </c>
      <c r="AI942" s="4" t="s">
        <v>1638</v>
      </c>
      <c r="AN942" s="6" t="str">
        <f>_xlfn.IFNA(IF(IF($AH942=AN$5,VLOOKUP(AI942,buff!$K:$L,2,FALSE),"")=0,"",IF($AH942=AN$5,VLOOKUP(AI942,buff!$K:$L,2,FALSE),"")),"")</f>
        <v>60:100:2:0</v>
      </c>
      <c r="AO942" s="6" t="str">
        <f>_xlfn.IFNA(IF(IF($AH942=AO$5,VLOOKUP(AJ942,buff!$K:$L,2,FALSE),"")=0,"",IF($AH942=AO$5,VLOOKUP(AJ942,buff!$K:$L,2,FALSE),"")),"")</f>
        <v/>
      </c>
      <c r="AP942" s="6" t="str">
        <f>_xlfn.IFNA(IF(IF($AH942=AP$5,VLOOKUP(AK942,buff!$K:$L,2,FALSE),"")=0,"",IF($AH942=AP$5,VLOOKUP(AK942,buff!$K:$L,2,FALSE),"")),"")</f>
        <v/>
      </c>
      <c r="AQ942" s="6" t="str">
        <f>_xlfn.IFNA(IF(IF($AH942=AQ$5,VLOOKUP(AL942,buff!$K:$L,2,FALSE),"")=0,"",IF($AH942=AQ$5,VLOOKUP(AL942,buff!$K:$L,2,FALSE),"")),"")</f>
        <v/>
      </c>
      <c r="AR942" s="6" t="str">
        <f>_xlfn.IFNA(IF(IF($AH942=AR$5,VLOOKUP(AM942,buff!$K:$L,2,FALSE),"")=0,"",IF($AH942=AR$5,VLOOKUP(AM942,buff!$K:$L,2,FALSE),"")),"")</f>
        <v/>
      </c>
      <c r="AS942" s="6" t="str">
        <f>_xlfn.IFNA(IF(IF($AH942=AS$5,VLOOKUP(AI942,buff!$K:$L,2,FALSE),"")=0,"",IF($AH942=AS$5,VLOOKUP(AI942,buff!$K:$L,2,FALSE),"")),"")</f>
        <v/>
      </c>
      <c r="AT942" s="6" t="str">
        <f>_xlfn.IFNA(IF(IF($AH942=AT$5,VLOOKUP(AJ942,buff!$K:$L,2,FALSE),"")=0,"",IF($AH942=AT$5,VLOOKUP(AJ942,buff!$K:$L,2,FALSE),"")),"")</f>
        <v/>
      </c>
      <c r="AU942" s="6" t="str">
        <f>_xlfn.IFNA(IF(IF($AH942=AU$5,VLOOKUP(AK942,buff!$K:$L,2,FALSE),"")=0,"",IF($AH942=AU$5,VLOOKUP(AK942,buff!$K:$L,2,FALSE),"")),"")</f>
        <v/>
      </c>
      <c r="AV942" s="6" t="str">
        <f>_xlfn.IFNA(IF(IF($AH942=AV$5,VLOOKUP(AL942,buff!$K:$L,2,FALSE),"")=0,"",IF($AH942=AV$5,VLOOKUP(AL942,buff!$K:$L,2,FALSE),"")),"")</f>
        <v/>
      </c>
      <c r="AW942" s="6" t="str">
        <f>_xlfn.IFNA(IF(IF($AH942=AW$5,VLOOKUP(AM942,buff!$K:$L,2,FALSE),"")=0,"",IF($AH942=AW$5,VLOOKUP(AM942,buff!$K:$L,2,FALSE),"")),"")</f>
        <v/>
      </c>
      <c r="AX942" s="6">
        <f>VLOOKUP(AI942,buff!K:P,6,FALSE)</f>
        <v>7809</v>
      </c>
      <c r="AY942">
        <f t="shared" si="261"/>
        <v>7809</v>
      </c>
      <c r="AZ942">
        <f t="shared" si="261"/>
        <v>7809</v>
      </c>
      <c r="BA942">
        <f t="shared" si="262"/>
        <v>2</v>
      </c>
      <c r="BB942">
        <f t="shared" si="263"/>
        <v>1</v>
      </c>
    </row>
    <row r="943" spans="1:54" x14ac:dyDescent="0.15">
      <c r="A943" t="str">
        <f t="shared" si="252"/>
        <v>炘诀主动技能2等级17</v>
      </c>
      <c r="B943" s="8">
        <v>937</v>
      </c>
      <c r="C943" s="8" t="str">
        <f>VLOOKUP(G943,角色!A:B,2,FALSE)</f>
        <v>炘诀</v>
      </c>
      <c r="D943" s="8" t="str">
        <f t="shared" si="258"/>
        <v>主动技能2</v>
      </c>
      <c r="E943" s="8">
        <f t="shared" si="253"/>
        <v>17</v>
      </c>
      <c r="F943" s="8">
        <f t="shared" si="254"/>
        <v>2</v>
      </c>
      <c r="G943" s="8">
        <f t="shared" si="255"/>
        <v>16</v>
      </c>
      <c r="H943" s="4" t="s">
        <v>466</v>
      </c>
      <c r="I943" s="26" t="str">
        <f t="shared" si="266"/>
        <v>增加自身防御力9615</v>
      </c>
      <c r="J943" s="4" t="s">
        <v>461</v>
      </c>
      <c r="K943" s="1" t="s">
        <v>306</v>
      </c>
      <c r="L943" s="4" t="s">
        <v>107</v>
      </c>
      <c r="M943" s="4" t="s">
        <v>479</v>
      </c>
      <c r="N943" s="4">
        <v>100</v>
      </c>
      <c r="O943" s="4"/>
      <c r="T943" s="6" t="str">
        <f t="shared" si="256"/>
        <v>61:100:2:0</v>
      </c>
      <c r="U943" s="6" t="str">
        <f t="shared" si="257"/>
        <v/>
      </c>
      <c r="Y943">
        <f t="shared" si="267"/>
        <v>50</v>
      </c>
      <c r="Z943">
        <v>0</v>
      </c>
      <c r="AE943">
        <v>0</v>
      </c>
      <c r="AF943" s="23">
        <f t="shared" si="259"/>
        <v>2</v>
      </c>
      <c r="AG943" s="23">
        <f t="shared" si="260"/>
        <v>1</v>
      </c>
      <c r="AH943" t="s">
        <v>118</v>
      </c>
      <c r="AI943" s="4" t="s">
        <v>1639</v>
      </c>
      <c r="AN943" s="6" t="str">
        <f>_xlfn.IFNA(IF(IF($AH943=AN$5,VLOOKUP(AI943,buff!$K:$L,2,FALSE),"")=0,"",IF($AH943=AN$5,VLOOKUP(AI943,buff!$K:$L,2,FALSE),"")),"")</f>
        <v>61:100:2:0</v>
      </c>
      <c r="AO943" s="6" t="str">
        <f>_xlfn.IFNA(IF(IF($AH943=AO$5,VLOOKUP(AJ943,buff!$K:$L,2,FALSE),"")=0,"",IF($AH943=AO$5,VLOOKUP(AJ943,buff!$K:$L,2,FALSE),"")),"")</f>
        <v/>
      </c>
      <c r="AP943" s="6" t="str">
        <f>_xlfn.IFNA(IF(IF($AH943=AP$5,VLOOKUP(AK943,buff!$K:$L,2,FALSE),"")=0,"",IF($AH943=AP$5,VLOOKUP(AK943,buff!$K:$L,2,FALSE),"")),"")</f>
        <v/>
      </c>
      <c r="AQ943" s="6" t="str">
        <f>_xlfn.IFNA(IF(IF($AH943=AQ$5,VLOOKUP(AL943,buff!$K:$L,2,FALSE),"")=0,"",IF($AH943=AQ$5,VLOOKUP(AL943,buff!$K:$L,2,FALSE),"")),"")</f>
        <v/>
      </c>
      <c r="AR943" s="6" t="str">
        <f>_xlfn.IFNA(IF(IF($AH943=AR$5,VLOOKUP(AM943,buff!$K:$L,2,FALSE),"")=0,"",IF($AH943=AR$5,VLOOKUP(AM943,buff!$K:$L,2,FALSE),"")),"")</f>
        <v/>
      </c>
      <c r="AS943" s="6" t="str">
        <f>_xlfn.IFNA(IF(IF($AH943=AS$5,VLOOKUP(AI943,buff!$K:$L,2,FALSE),"")=0,"",IF($AH943=AS$5,VLOOKUP(AI943,buff!$K:$L,2,FALSE),"")),"")</f>
        <v/>
      </c>
      <c r="AT943" s="6" t="str">
        <f>_xlfn.IFNA(IF(IF($AH943=AT$5,VLOOKUP(AJ943,buff!$K:$L,2,FALSE),"")=0,"",IF($AH943=AT$5,VLOOKUP(AJ943,buff!$K:$L,2,FALSE),"")),"")</f>
        <v/>
      </c>
      <c r="AU943" s="6" t="str">
        <f>_xlfn.IFNA(IF(IF($AH943=AU$5,VLOOKUP(AK943,buff!$K:$L,2,FALSE),"")=0,"",IF($AH943=AU$5,VLOOKUP(AK943,buff!$K:$L,2,FALSE),"")),"")</f>
        <v/>
      </c>
      <c r="AV943" s="6" t="str">
        <f>_xlfn.IFNA(IF(IF($AH943=AV$5,VLOOKUP(AL943,buff!$K:$L,2,FALSE),"")=0,"",IF($AH943=AV$5,VLOOKUP(AL943,buff!$K:$L,2,FALSE),"")),"")</f>
        <v/>
      </c>
      <c r="AW943" s="6" t="str">
        <f>_xlfn.IFNA(IF(IF($AH943=AW$5,VLOOKUP(AM943,buff!$K:$L,2,FALSE),"")=0,"",IF($AH943=AW$5,VLOOKUP(AM943,buff!$K:$L,2,FALSE),"")),"")</f>
        <v/>
      </c>
      <c r="AX943" s="6">
        <f>VLOOKUP(AI943,buff!K:P,6,FALSE)</f>
        <v>9615</v>
      </c>
      <c r="AY943">
        <f t="shared" si="261"/>
        <v>9615</v>
      </c>
      <c r="AZ943">
        <f t="shared" si="261"/>
        <v>9615</v>
      </c>
      <c r="BA943">
        <f t="shared" si="262"/>
        <v>2</v>
      </c>
      <c r="BB943">
        <f t="shared" si="263"/>
        <v>1</v>
      </c>
    </row>
    <row r="944" spans="1:54" x14ac:dyDescent="0.15">
      <c r="A944" t="str">
        <f t="shared" si="252"/>
        <v>炘诀主动技能2等级18</v>
      </c>
      <c r="B944" s="8">
        <v>938</v>
      </c>
      <c r="C944" s="8" t="str">
        <f>VLOOKUP(G944,角色!A:B,2,FALSE)</f>
        <v>炘诀</v>
      </c>
      <c r="D944" s="8" t="str">
        <f t="shared" si="258"/>
        <v>主动技能2</v>
      </c>
      <c r="E944" s="8">
        <f t="shared" si="253"/>
        <v>18</v>
      </c>
      <c r="F944" s="8">
        <f t="shared" si="254"/>
        <v>2</v>
      </c>
      <c r="G944" s="8">
        <f t="shared" si="255"/>
        <v>16</v>
      </c>
      <c r="H944" s="4" t="s">
        <v>466</v>
      </c>
      <c r="I944" s="26" t="str">
        <f t="shared" si="266"/>
        <v>增加自身防御力11838</v>
      </c>
      <c r="J944" s="4" t="s">
        <v>461</v>
      </c>
      <c r="K944" s="1" t="s">
        <v>306</v>
      </c>
      <c r="L944" s="4" t="s">
        <v>107</v>
      </c>
      <c r="M944" s="4" t="s">
        <v>479</v>
      </c>
      <c r="N944" s="4">
        <v>100</v>
      </c>
      <c r="O944" s="4"/>
      <c r="T944" s="6" t="str">
        <f t="shared" si="256"/>
        <v>62:100:2:0</v>
      </c>
      <c r="U944" s="6" t="str">
        <f t="shared" si="257"/>
        <v/>
      </c>
      <c r="Y944">
        <f t="shared" si="267"/>
        <v>50</v>
      </c>
      <c r="Z944">
        <v>0</v>
      </c>
      <c r="AE944">
        <v>0</v>
      </c>
      <c r="AF944" s="23">
        <f t="shared" si="259"/>
        <v>2</v>
      </c>
      <c r="AG944" s="23">
        <f t="shared" si="260"/>
        <v>1</v>
      </c>
      <c r="AH944" t="s">
        <v>118</v>
      </c>
      <c r="AI944" s="4" t="s">
        <v>1640</v>
      </c>
      <c r="AN944" s="6" t="str">
        <f>_xlfn.IFNA(IF(IF($AH944=AN$5,VLOOKUP(AI944,buff!$K:$L,2,FALSE),"")=0,"",IF($AH944=AN$5,VLOOKUP(AI944,buff!$K:$L,2,FALSE),"")),"")</f>
        <v>62:100:2:0</v>
      </c>
      <c r="AO944" s="6" t="str">
        <f>_xlfn.IFNA(IF(IF($AH944=AO$5,VLOOKUP(AJ944,buff!$K:$L,2,FALSE),"")=0,"",IF($AH944=AO$5,VLOOKUP(AJ944,buff!$K:$L,2,FALSE),"")),"")</f>
        <v/>
      </c>
      <c r="AP944" s="6" t="str">
        <f>_xlfn.IFNA(IF(IF($AH944=AP$5,VLOOKUP(AK944,buff!$K:$L,2,FALSE),"")=0,"",IF($AH944=AP$5,VLOOKUP(AK944,buff!$K:$L,2,FALSE),"")),"")</f>
        <v/>
      </c>
      <c r="AQ944" s="6" t="str">
        <f>_xlfn.IFNA(IF(IF($AH944=AQ$5,VLOOKUP(AL944,buff!$K:$L,2,FALSE),"")=0,"",IF($AH944=AQ$5,VLOOKUP(AL944,buff!$K:$L,2,FALSE),"")),"")</f>
        <v/>
      </c>
      <c r="AR944" s="6" t="str">
        <f>_xlfn.IFNA(IF(IF($AH944=AR$5,VLOOKUP(AM944,buff!$K:$L,2,FALSE),"")=0,"",IF($AH944=AR$5,VLOOKUP(AM944,buff!$K:$L,2,FALSE),"")),"")</f>
        <v/>
      </c>
      <c r="AS944" s="6" t="str">
        <f>_xlfn.IFNA(IF(IF($AH944=AS$5,VLOOKUP(AI944,buff!$K:$L,2,FALSE),"")=0,"",IF($AH944=AS$5,VLOOKUP(AI944,buff!$K:$L,2,FALSE),"")),"")</f>
        <v/>
      </c>
      <c r="AT944" s="6" t="str">
        <f>_xlfn.IFNA(IF(IF($AH944=AT$5,VLOOKUP(AJ944,buff!$K:$L,2,FALSE),"")=0,"",IF($AH944=AT$5,VLOOKUP(AJ944,buff!$K:$L,2,FALSE),"")),"")</f>
        <v/>
      </c>
      <c r="AU944" s="6" t="str">
        <f>_xlfn.IFNA(IF(IF($AH944=AU$5,VLOOKUP(AK944,buff!$K:$L,2,FALSE),"")=0,"",IF($AH944=AU$5,VLOOKUP(AK944,buff!$K:$L,2,FALSE),"")),"")</f>
        <v/>
      </c>
      <c r="AV944" s="6" t="str">
        <f>_xlfn.IFNA(IF(IF($AH944=AV$5,VLOOKUP(AL944,buff!$K:$L,2,FALSE),"")=0,"",IF($AH944=AV$5,VLOOKUP(AL944,buff!$K:$L,2,FALSE),"")),"")</f>
        <v/>
      </c>
      <c r="AW944" s="6" t="str">
        <f>_xlfn.IFNA(IF(IF($AH944=AW$5,VLOOKUP(AM944,buff!$K:$L,2,FALSE),"")=0,"",IF($AH944=AW$5,VLOOKUP(AM944,buff!$K:$L,2,FALSE),"")),"")</f>
        <v/>
      </c>
      <c r="AX944" s="6">
        <f>VLOOKUP(AI944,buff!K:P,6,FALSE)</f>
        <v>11838</v>
      </c>
      <c r="AY944">
        <f t="shared" si="261"/>
        <v>11838</v>
      </c>
      <c r="AZ944">
        <f t="shared" si="261"/>
        <v>11838</v>
      </c>
      <c r="BA944">
        <f t="shared" si="262"/>
        <v>2</v>
      </c>
      <c r="BB944">
        <f t="shared" si="263"/>
        <v>1</v>
      </c>
    </row>
    <row r="945" spans="1:54" x14ac:dyDescent="0.15">
      <c r="A945" t="str">
        <f t="shared" si="252"/>
        <v>炘诀主动技能2等级19</v>
      </c>
      <c r="B945" s="8">
        <v>939</v>
      </c>
      <c r="C945" s="8" t="str">
        <f>VLOOKUP(G945,角色!A:B,2,FALSE)</f>
        <v>炘诀</v>
      </c>
      <c r="D945" s="8" t="str">
        <f t="shared" si="258"/>
        <v>主动技能2</v>
      </c>
      <c r="E945" s="8">
        <f t="shared" si="253"/>
        <v>19</v>
      </c>
      <c r="F945" s="8">
        <f t="shared" si="254"/>
        <v>2</v>
      </c>
      <c r="G945" s="8">
        <f t="shared" si="255"/>
        <v>16</v>
      </c>
      <c r="H945" s="4" t="s">
        <v>466</v>
      </c>
      <c r="I945" s="26" t="str">
        <f t="shared" si="266"/>
        <v>增加自身防御力14576</v>
      </c>
      <c r="J945" s="4" t="s">
        <v>461</v>
      </c>
      <c r="K945" s="1" t="s">
        <v>306</v>
      </c>
      <c r="L945" s="4" t="s">
        <v>107</v>
      </c>
      <c r="M945" s="4" t="s">
        <v>479</v>
      </c>
      <c r="N945" s="4">
        <v>100</v>
      </c>
      <c r="O945" s="4"/>
      <c r="T945" s="6" t="str">
        <f t="shared" si="256"/>
        <v>63:100:2:0</v>
      </c>
      <c r="U945" s="6" t="str">
        <f t="shared" si="257"/>
        <v/>
      </c>
      <c r="Y945">
        <f t="shared" si="267"/>
        <v>50</v>
      </c>
      <c r="Z945">
        <v>0</v>
      </c>
      <c r="AE945">
        <v>0</v>
      </c>
      <c r="AF945" s="23">
        <f t="shared" si="259"/>
        <v>2</v>
      </c>
      <c r="AG945" s="23">
        <f t="shared" si="260"/>
        <v>1</v>
      </c>
      <c r="AH945" t="s">
        <v>118</v>
      </c>
      <c r="AI945" s="4" t="s">
        <v>1641</v>
      </c>
      <c r="AN945" s="6" t="str">
        <f>_xlfn.IFNA(IF(IF($AH945=AN$5,VLOOKUP(AI945,buff!$K:$L,2,FALSE),"")=0,"",IF($AH945=AN$5,VLOOKUP(AI945,buff!$K:$L,2,FALSE),"")),"")</f>
        <v>63:100:2:0</v>
      </c>
      <c r="AO945" s="6" t="str">
        <f>_xlfn.IFNA(IF(IF($AH945=AO$5,VLOOKUP(AJ945,buff!$K:$L,2,FALSE),"")=0,"",IF($AH945=AO$5,VLOOKUP(AJ945,buff!$K:$L,2,FALSE),"")),"")</f>
        <v/>
      </c>
      <c r="AP945" s="6" t="str">
        <f>_xlfn.IFNA(IF(IF($AH945=AP$5,VLOOKUP(AK945,buff!$K:$L,2,FALSE),"")=0,"",IF($AH945=AP$5,VLOOKUP(AK945,buff!$K:$L,2,FALSE),"")),"")</f>
        <v/>
      </c>
      <c r="AQ945" s="6" t="str">
        <f>_xlfn.IFNA(IF(IF($AH945=AQ$5,VLOOKUP(AL945,buff!$K:$L,2,FALSE),"")=0,"",IF($AH945=AQ$5,VLOOKUP(AL945,buff!$K:$L,2,FALSE),"")),"")</f>
        <v/>
      </c>
      <c r="AR945" s="6" t="str">
        <f>_xlfn.IFNA(IF(IF($AH945=AR$5,VLOOKUP(AM945,buff!$K:$L,2,FALSE),"")=0,"",IF($AH945=AR$5,VLOOKUP(AM945,buff!$K:$L,2,FALSE),"")),"")</f>
        <v/>
      </c>
      <c r="AS945" s="6" t="str">
        <f>_xlfn.IFNA(IF(IF($AH945=AS$5,VLOOKUP(AI945,buff!$K:$L,2,FALSE),"")=0,"",IF($AH945=AS$5,VLOOKUP(AI945,buff!$K:$L,2,FALSE),"")),"")</f>
        <v/>
      </c>
      <c r="AT945" s="6" t="str">
        <f>_xlfn.IFNA(IF(IF($AH945=AT$5,VLOOKUP(AJ945,buff!$K:$L,2,FALSE),"")=0,"",IF($AH945=AT$5,VLOOKUP(AJ945,buff!$K:$L,2,FALSE),"")),"")</f>
        <v/>
      </c>
      <c r="AU945" s="6" t="str">
        <f>_xlfn.IFNA(IF(IF($AH945=AU$5,VLOOKUP(AK945,buff!$K:$L,2,FALSE),"")=0,"",IF($AH945=AU$5,VLOOKUP(AK945,buff!$K:$L,2,FALSE),"")),"")</f>
        <v/>
      </c>
      <c r="AV945" s="6" t="str">
        <f>_xlfn.IFNA(IF(IF($AH945=AV$5,VLOOKUP(AL945,buff!$K:$L,2,FALSE),"")=0,"",IF($AH945=AV$5,VLOOKUP(AL945,buff!$K:$L,2,FALSE),"")),"")</f>
        <v/>
      </c>
      <c r="AW945" s="6" t="str">
        <f>_xlfn.IFNA(IF(IF($AH945=AW$5,VLOOKUP(AM945,buff!$K:$L,2,FALSE),"")=0,"",IF($AH945=AW$5,VLOOKUP(AM945,buff!$K:$L,2,FALSE),"")),"")</f>
        <v/>
      </c>
      <c r="AX945" s="6">
        <f>VLOOKUP(AI945,buff!K:P,6,FALSE)</f>
        <v>14576</v>
      </c>
      <c r="AY945">
        <f t="shared" si="261"/>
        <v>14576</v>
      </c>
      <c r="AZ945">
        <f t="shared" si="261"/>
        <v>14576</v>
      </c>
      <c r="BA945">
        <f t="shared" si="262"/>
        <v>2</v>
      </c>
      <c r="BB945">
        <f t="shared" si="263"/>
        <v>1</v>
      </c>
    </row>
    <row r="946" spans="1:54" x14ac:dyDescent="0.15">
      <c r="A946" t="str">
        <f t="shared" si="252"/>
        <v>炘诀主动技能2等级20</v>
      </c>
      <c r="B946" s="8">
        <v>940</v>
      </c>
      <c r="C946" s="8" t="str">
        <f>VLOOKUP(G946,角色!A:B,2,FALSE)</f>
        <v>炘诀</v>
      </c>
      <c r="D946" s="8" t="str">
        <f t="shared" si="258"/>
        <v>主动技能2</v>
      </c>
      <c r="E946" s="8">
        <f t="shared" si="253"/>
        <v>20</v>
      </c>
      <c r="F946" s="8">
        <f t="shared" si="254"/>
        <v>2</v>
      </c>
      <c r="G946" s="8">
        <f t="shared" si="255"/>
        <v>16</v>
      </c>
      <c r="H946" s="4" t="s">
        <v>466</v>
      </c>
      <c r="I946" s="26" t="str">
        <f t="shared" si="266"/>
        <v>增加自身防御力17946</v>
      </c>
      <c r="J946" s="4" t="s">
        <v>461</v>
      </c>
      <c r="K946" s="1" t="s">
        <v>306</v>
      </c>
      <c r="L946" s="4" t="s">
        <v>107</v>
      </c>
      <c r="M946" s="4" t="s">
        <v>479</v>
      </c>
      <c r="N946" s="4">
        <v>100</v>
      </c>
      <c r="O946" s="4"/>
      <c r="T946" s="6" t="str">
        <f t="shared" si="256"/>
        <v>64:100:2:0</v>
      </c>
      <c r="U946" s="6" t="str">
        <f t="shared" si="257"/>
        <v/>
      </c>
      <c r="Y946">
        <f t="shared" si="267"/>
        <v>50</v>
      </c>
      <c r="Z946">
        <v>0</v>
      </c>
      <c r="AE946">
        <v>0</v>
      </c>
      <c r="AF946" s="23">
        <f t="shared" si="259"/>
        <v>2</v>
      </c>
      <c r="AG946" s="23">
        <f t="shared" si="260"/>
        <v>1</v>
      </c>
      <c r="AH946" t="s">
        <v>118</v>
      </c>
      <c r="AI946" s="4" t="s">
        <v>1642</v>
      </c>
      <c r="AN946" s="6" t="str">
        <f>_xlfn.IFNA(IF(IF($AH946=AN$5,VLOOKUP(AI946,buff!$K:$L,2,FALSE),"")=0,"",IF($AH946=AN$5,VLOOKUP(AI946,buff!$K:$L,2,FALSE),"")),"")</f>
        <v>64:100:2:0</v>
      </c>
      <c r="AO946" s="6" t="str">
        <f>_xlfn.IFNA(IF(IF($AH946=AO$5,VLOOKUP(AJ946,buff!$K:$L,2,FALSE),"")=0,"",IF($AH946=AO$5,VLOOKUP(AJ946,buff!$K:$L,2,FALSE),"")),"")</f>
        <v/>
      </c>
      <c r="AP946" s="6" t="str">
        <f>_xlfn.IFNA(IF(IF($AH946=AP$5,VLOOKUP(AK946,buff!$K:$L,2,FALSE),"")=0,"",IF($AH946=AP$5,VLOOKUP(AK946,buff!$K:$L,2,FALSE),"")),"")</f>
        <v/>
      </c>
      <c r="AQ946" s="6" t="str">
        <f>_xlfn.IFNA(IF(IF($AH946=AQ$5,VLOOKUP(AL946,buff!$K:$L,2,FALSE),"")=0,"",IF($AH946=AQ$5,VLOOKUP(AL946,buff!$K:$L,2,FALSE),"")),"")</f>
        <v/>
      </c>
      <c r="AR946" s="6" t="str">
        <f>_xlfn.IFNA(IF(IF($AH946=AR$5,VLOOKUP(AM946,buff!$K:$L,2,FALSE),"")=0,"",IF($AH946=AR$5,VLOOKUP(AM946,buff!$K:$L,2,FALSE),"")),"")</f>
        <v/>
      </c>
      <c r="AS946" s="6" t="str">
        <f>_xlfn.IFNA(IF(IF($AH946=AS$5,VLOOKUP(AI946,buff!$K:$L,2,FALSE),"")=0,"",IF($AH946=AS$5,VLOOKUP(AI946,buff!$K:$L,2,FALSE),"")),"")</f>
        <v/>
      </c>
      <c r="AT946" s="6" t="str">
        <f>_xlfn.IFNA(IF(IF($AH946=AT$5,VLOOKUP(AJ946,buff!$K:$L,2,FALSE),"")=0,"",IF($AH946=AT$5,VLOOKUP(AJ946,buff!$K:$L,2,FALSE),"")),"")</f>
        <v/>
      </c>
      <c r="AU946" s="6" t="str">
        <f>_xlfn.IFNA(IF(IF($AH946=AU$5,VLOOKUP(AK946,buff!$K:$L,2,FALSE),"")=0,"",IF($AH946=AU$5,VLOOKUP(AK946,buff!$K:$L,2,FALSE),"")),"")</f>
        <v/>
      </c>
      <c r="AV946" s="6" t="str">
        <f>_xlfn.IFNA(IF(IF($AH946=AV$5,VLOOKUP(AL946,buff!$K:$L,2,FALSE),"")=0,"",IF($AH946=AV$5,VLOOKUP(AL946,buff!$K:$L,2,FALSE),"")),"")</f>
        <v/>
      </c>
      <c r="AW946" s="6" t="str">
        <f>_xlfn.IFNA(IF(IF($AH946=AW$5,VLOOKUP(AM946,buff!$K:$L,2,FALSE),"")=0,"",IF($AH946=AW$5,VLOOKUP(AM946,buff!$K:$L,2,FALSE),"")),"")</f>
        <v/>
      </c>
      <c r="AX946" s="6">
        <f>VLOOKUP(AI946,buff!K:P,6,FALSE)</f>
        <v>17946</v>
      </c>
      <c r="AY946">
        <f t="shared" si="261"/>
        <v>17946</v>
      </c>
      <c r="AZ946">
        <f t="shared" si="261"/>
        <v>17946</v>
      </c>
      <c r="BA946">
        <f t="shared" si="262"/>
        <v>2</v>
      </c>
      <c r="BB946">
        <f t="shared" si="263"/>
        <v>1</v>
      </c>
    </row>
    <row r="947" spans="1:54" x14ac:dyDescent="0.15">
      <c r="A947" t="str">
        <f t="shared" si="252"/>
        <v>炘诀主动技能3等级1</v>
      </c>
      <c r="B947" s="8">
        <v>941</v>
      </c>
      <c r="C947" s="8" t="str">
        <f>VLOOKUP(G947,角色!A:B,2,FALSE)</f>
        <v>炘诀</v>
      </c>
      <c r="D947" s="8" t="str">
        <f t="shared" si="258"/>
        <v>主动技能3</v>
      </c>
      <c r="E947" s="8">
        <f t="shared" si="253"/>
        <v>1</v>
      </c>
      <c r="F947" s="8">
        <f t="shared" si="254"/>
        <v>3</v>
      </c>
      <c r="G947" s="8">
        <f t="shared" si="255"/>
        <v>16</v>
      </c>
      <c r="H947" s="4" t="s">
        <v>477</v>
      </c>
      <c r="I947" s="26" t="str">
        <f>"对敌方1排单位造成125%攻击力（+"&amp;AB947&amp;"）伤害，附带减防"</f>
        <v>对敌方1排单位造成125%攻击力（+190）伤害，附带减防</v>
      </c>
      <c r="J947" s="4" t="s">
        <v>305</v>
      </c>
      <c r="K947" s="1" t="s">
        <v>103</v>
      </c>
      <c r="L947" s="4" t="s">
        <v>112</v>
      </c>
      <c r="M947" s="4"/>
      <c r="N947" s="4">
        <v>100</v>
      </c>
      <c r="O947" s="4">
        <v>100</v>
      </c>
      <c r="T947" s="6" t="str">
        <f t="shared" si="256"/>
        <v>65:100:2:0</v>
      </c>
      <c r="U947" s="6" t="str">
        <f t="shared" si="257"/>
        <v/>
      </c>
      <c r="Y947">
        <f t="shared" si="267"/>
        <v>100</v>
      </c>
      <c r="Z947">
        <v>125</v>
      </c>
      <c r="AA947" s="23">
        <v>50</v>
      </c>
      <c r="AB947" s="23">
        <f>INT(VLOOKUP(VLOOKUP($C947,角色技能升级比率表!$B:$C,2,FALSE),角色属性概况!E:F,2,FALSE)*VLOOKUP(E947,角色属性概况!I:M,3,FALSE)*AA947/100)</f>
        <v>190</v>
      </c>
      <c r="AE947">
        <v>0</v>
      </c>
      <c r="AF947" s="23">
        <f t="shared" si="259"/>
        <v>3</v>
      </c>
      <c r="AG947" s="23">
        <f t="shared" si="260"/>
        <v>2</v>
      </c>
      <c r="AH947" t="s">
        <v>118</v>
      </c>
      <c r="AI947" t="s">
        <v>1645</v>
      </c>
      <c r="AN947" s="6" t="str">
        <f>_xlfn.IFNA(IF(IF($AH947=AN$5,VLOOKUP(AI947,buff!$K:$L,2,FALSE),"")=0,"",IF($AH947=AN$5,VLOOKUP(AI947,buff!$K:$L,2,FALSE),"")),"")</f>
        <v>65:100:2:0</v>
      </c>
      <c r="AO947" s="6" t="str">
        <f>_xlfn.IFNA(IF(IF($AH947=AO$5,VLOOKUP(AJ947,buff!$K:$L,2,FALSE),"")=0,"",IF($AH947=AO$5,VLOOKUP(AJ947,buff!$K:$L,2,FALSE),"")),"")</f>
        <v/>
      </c>
      <c r="AP947" s="6" t="str">
        <f>_xlfn.IFNA(IF(IF($AH947=AP$5,VLOOKUP(AK947,buff!$K:$L,2,FALSE),"")=0,"",IF($AH947=AP$5,VLOOKUP(AK947,buff!$K:$L,2,FALSE),"")),"")</f>
        <v/>
      </c>
      <c r="AQ947" s="6" t="str">
        <f>_xlfn.IFNA(IF(IF($AH947=AQ$5,VLOOKUP(AL947,buff!$K:$L,2,FALSE),"")=0,"",IF($AH947=AQ$5,VLOOKUP(AL947,buff!$K:$L,2,FALSE),"")),"")</f>
        <v/>
      </c>
      <c r="AR947" s="6" t="str">
        <f>_xlfn.IFNA(IF(IF($AH947=AR$5,VLOOKUP(AM947,buff!$K:$L,2,FALSE),"")=0,"",IF($AH947=AR$5,VLOOKUP(AM947,buff!$K:$L,2,FALSE),"")),"")</f>
        <v/>
      </c>
      <c r="AS947" s="6" t="str">
        <f>_xlfn.IFNA(IF(IF($AH947=AS$5,VLOOKUP(AI947,buff!$K:$L,2,FALSE),"")=0,"",IF($AH947=AS$5,VLOOKUP(AI947,buff!$K:$L,2,FALSE),"")),"")</f>
        <v/>
      </c>
      <c r="AT947" s="6" t="str">
        <f>_xlfn.IFNA(IF(IF($AH947=AT$5,VLOOKUP(AJ947,buff!$K:$L,2,FALSE),"")=0,"",IF($AH947=AT$5,VLOOKUP(AJ947,buff!$K:$L,2,FALSE),"")),"")</f>
        <v/>
      </c>
      <c r="AU947" s="6" t="str">
        <f>_xlfn.IFNA(IF(IF($AH947=AU$5,VLOOKUP(AK947,buff!$K:$L,2,FALSE),"")=0,"",IF($AH947=AU$5,VLOOKUP(AK947,buff!$K:$L,2,FALSE),"")),"")</f>
        <v/>
      </c>
      <c r="AV947" s="6" t="str">
        <f>_xlfn.IFNA(IF(IF($AH947=AV$5,VLOOKUP(AL947,buff!$K:$L,2,FALSE),"")=0,"",IF($AH947=AV$5,VLOOKUP(AL947,buff!$K:$L,2,FALSE),"")),"")</f>
        <v/>
      </c>
      <c r="AW947" s="6" t="str">
        <f>_xlfn.IFNA(IF(IF($AH947=AW$5,VLOOKUP(AM947,buff!$K:$L,2,FALSE),"")=0,"",IF($AH947=AW$5,VLOOKUP(AM947,buff!$K:$L,2,FALSE),"")),"")</f>
        <v/>
      </c>
      <c r="AX947" s="6">
        <f>VLOOKUP(AI947,buff!K:P,6,FALSE)</f>
        <v>-50</v>
      </c>
      <c r="AY947">
        <f t="shared" si="261"/>
        <v>-50</v>
      </c>
      <c r="AZ947">
        <f t="shared" si="261"/>
        <v>-50</v>
      </c>
      <c r="BA947">
        <f t="shared" si="262"/>
        <v>3</v>
      </c>
      <c r="BB947">
        <f t="shared" si="263"/>
        <v>2</v>
      </c>
    </row>
    <row r="948" spans="1:54" x14ac:dyDescent="0.15">
      <c r="A948" t="str">
        <f t="shared" si="252"/>
        <v>炘诀主动技能3等级2</v>
      </c>
      <c r="B948" s="8">
        <v>942</v>
      </c>
      <c r="C948" s="8" t="str">
        <f>VLOOKUP(G948,角色!A:B,2,FALSE)</f>
        <v>炘诀</v>
      </c>
      <c r="D948" s="8" t="str">
        <f t="shared" si="258"/>
        <v>主动技能3</v>
      </c>
      <c r="E948" s="8">
        <f t="shared" si="253"/>
        <v>2</v>
      </c>
      <c r="F948" s="8">
        <f t="shared" si="254"/>
        <v>3</v>
      </c>
      <c r="G948" s="8">
        <f t="shared" si="255"/>
        <v>16</v>
      </c>
      <c r="H948" s="4" t="s">
        <v>477</v>
      </c>
      <c r="I948" s="26" t="str">
        <f t="shared" ref="I948:I966" si="268">"对敌方1排单位造成125%攻击力（+"&amp;AB948&amp;"）伤害，附带减防"</f>
        <v>对敌方1排单位造成125%攻击力（+280）伤害，附带减防</v>
      </c>
      <c r="J948" s="4" t="s">
        <v>305</v>
      </c>
      <c r="K948" s="1" t="s">
        <v>103</v>
      </c>
      <c r="L948" s="4" t="s">
        <v>112</v>
      </c>
      <c r="M948" s="4"/>
      <c r="N948" s="4">
        <v>100</v>
      </c>
      <c r="O948" s="4">
        <v>100</v>
      </c>
      <c r="T948" s="6" t="str">
        <f t="shared" si="256"/>
        <v>65:100:2:0</v>
      </c>
      <c r="U948" s="6" t="str">
        <f t="shared" si="257"/>
        <v/>
      </c>
      <c r="Y948">
        <f t="shared" si="267"/>
        <v>100</v>
      </c>
      <c r="Z948">
        <v>125</v>
      </c>
      <c r="AA948" s="23">
        <v>50</v>
      </c>
      <c r="AB948" s="23">
        <f>INT(VLOOKUP(VLOOKUP($C948,角色技能升级比率表!$B:$C,2,FALSE),角色属性概况!E:F,2,FALSE)*VLOOKUP(E948,角色属性概况!I:M,3,FALSE)*AA948/100)</f>
        <v>280</v>
      </c>
      <c r="AE948">
        <v>0</v>
      </c>
      <c r="AF948" s="23">
        <f t="shared" si="259"/>
        <v>3</v>
      </c>
      <c r="AG948" s="23">
        <f t="shared" si="260"/>
        <v>2</v>
      </c>
      <c r="AH948" t="s">
        <v>118</v>
      </c>
      <c r="AI948" t="s">
        <v>1645</v>
      </c>
      <c r="AN948" s="6" t="str">
        <f>_xlfn.IFNA(IF(IF($AH948=AN$5,VLOOKUP(AI948,buff!$K:$L,2,FALSE),"")=0,"",IF($AH948=AN$5,VLOOKUP(AI948,buff!$K:$L,2,FALSE),"")),"")</f>
        <v>65:100:2:0</v>
      </c>
      <c r="AO948" s="6" t="str">
        <f>_xlfn.IFNA(IF(IF($AH948=AO$5,VLOOKUP(AJ948,buff!$K:$L,2,FALSE),"")=0,"",IF($AH948=AO$5,VLOOKUP(AJ948,buff!$K:$L,2,FALSE),"")),"")</f>
        <v/>
      </c>
      <c r="AP948" s="6" t="str">
        <f>_xlfn.IFNA(IF(IF($AH948=AP$5,VLOOKUP(AK948,buff!$K:$L,2,FALSE),"")=0,"",IF($AH948=AP$5,VLOOKUP(AK948,buff!$K:$L,2,FALSE),"")),"")</f>
        <v/>
      </c>
      <c r="AQ948" s="6" t="str">
        <f>_xlfn.IFNA(IF(IF($AH948=AQ$5,VLOOKUP(AL948,buff!$K:$L,2,FALSE),"")=0,"",IF($AH948=AQ$5,VLOOKUP(AL948,buff!$K:$L,2,FALSE),"")),"")</f>
        <v/>
      </c>
      <c r="AR948" s="6" t="str">
        <f>_xlfn.IFNA(IF(IF($AH948=AR$5,VLOOKUP(AM948,buff!$K:$L,2,FALSE),"")=0,"",IF($AH948=AR$5,VLOOKUP(AM948,buff!$K:$L,2,FALSE),"")),"")</f>
        <v/>
      </c>
      <c r="AS948" s="6" t="str">
        <f>_xlfn.IFNA(IF(IF($AH948=AS$5,VLOOKUP(AI948,buff!$K:$L,2,FALSE),"")=0,"",IF($AH948=AS$5,VLOOKUP(AI948,buff!$K:$L,2,FALSE),"")),"")</f>
        <v/>
      </c>
      <c r="AT948" s="6" t="str">
        <f>_xlfn.IFNA(IF(IF($AH948=AT$5,VLOOKUP(AJ948,buff!$K:$L,2,FALSE),"")=0,"",IF($AH948=AT$5,VLOOKUP(AJ948,buff!$K:$L,2,FALSE),"")),"")</f>
        <v/>
      </c>
      <c r="AU948" s="6" t="str">
        <f>_xlfn.IFNA(IF(IF($AH948=AU$5,VLOOKUP(AK948,buff!$K:$L,2,FALSE),"")=0,"",IF($AH948=AU$5,VLOOKUP(AK948,buff!$K:$L,2,FALSE),"")),"")</f>
        <v/>
      </c>
      <c r="AV948" s="6" t="str">
        <f>_xlfn.IFNA(IF(IF($AH948=AV$5,VLOOKUP(AL948,buff!$K:$L,2,FALSE),"")=0,"",IF($AH948=AV$5,VLOOKUP(AL948,buff!$K:$L,2,FALSE),"")),"")</f>
        <v/>
      </c>
      <c r="AW948" s="6" t="str">
        <f>_xlfn.IFNA(IF(IF($AH948=AW$5,VLOOKUP(AM948,buff!$K:$L,2,FALSE),"")=0,"",IF($AH948=AW$5,VLOOKUP(AM948,buff!$K:$L,2,FALSE),"")),"")</f>
        <v/>
      </c>
      <c r="AX948" s="6">
        <f>VLOOKUP(AI948,buff!K:P,6,FALSE)</f>
        <v>-50</v>
      </c>
      <c r="AY948">
        <f t="shared" si="261"/>
        <v>-50</v>
      </c>
      <c r="AZ948">
        <f t="shared" si="261"/>
        <v>-50</v>
      </c>
      <c r="BA948">
        <f t="shared" si="262"/>
        <v>3</v>
      </c>
      <c r="BB948">
        <f t="shared" si="263"/>
        <v>2</v>
      </c>
    </row>
    <row r="949" spans="1:54" x14ac:dyDescent="0.15">
      <c r="A949" t="str">
        <f t="shared" si="252"/>
        <v>炘诀主动技能3等级3</v>
      </c>
      <c r="B949" s="8">
        <v>943</v>
      </c>
      <c r="C949" s="8" t="str">
        <f>VLOOKUP(G949,角色!A:B,2,FALSE)</f>
        <v>炘诀</v>
      </c>
      <c r="D949" s="8" t="str">
        <f t="shared" si="258"/>
        <v>主动技能3</v>
      </c>
      <c r="E949" s="8">
        <f t="shared" si="253"/>
        <v>3</v>
      </c>
      <c r="F949" s="8">
        <f t="shared" si="254"/>
        <v>3</v>
      </c>
      <c r="G949" s="8">
        <f t="shared" si="255"/>
        <v>16</v>
      </c>
      <c r="H949" s="4" t="s">
        <v>477</v>
      </c>
      <c r="I949" s="26" t="str">
        <f t="shared" si="268"/>
        <v>对敌方1排单位造成125%攻击力（+370）伤害，附带减防</v>
      </c>
      <c r="J949" s="4" t="s">
        <v>305</v>
      </c>
      <c r="K949" s="1" t="s">
        <v>103</v>
      </c>
      <c r="L949" s="4" t="s">
        <v>112</v>
      </c>
      <c r="M949" s="4"/>
      <c r="N949" s="4">
        <v>100</v>
      </c>
      <c r="O949" s="4">
        <v>100</v>
      </c>
      <c r="T949" s="6" t="str">
        <f t="shared" si="256"/>
        <v>65:100:2:0</v>
      </c>
      <c r="U949" s="6" t="str">
        <f t="shared" si="257"/>
        <v/>
      </c>
      <c r="Y949">
        <f t="shared" si="267"/>
        <v>100</v>
      </c>
      <c r="Z949">
        <v>125</v>
      </c>
      <c r="AA949" s="23">
        <v>50</v>
      </c>
      <c r="AB949" s="23">
        <f>INT(VLOOKUP(VLOOKUP($C949,角色技能升级比率表!$B:$C,2,FALSE),角色属性概况!E:F,2,FALSE)*VLOOKUP(E949,角色属性概况!I:M,3,FALSE)*AA949/100)</f>
        <v>370</v>
      </c>
      <c r="AE949">
        <v>0</v>
      </c>
      <c r="AF949" s="23">
        <f t="shared" si="259"/>
        <v>3</v>
      </c>
      <c r="AG949" s="23">
        <f t="shared" si="260"/>
        <v>2</v>
      </c>
      <c r="AH949" t="s">
        <v>118</v>
      </c>
      <c r="AI949" t="s">
        <v>1645</v>
      </c>
      <c r="AN949" s="6" t="str">
        <f>_xlfn.IFNA(IF(IF($AH949=AN$5,VLOOKUP(AI949,buff!$K:$L,2,FALSE),"")=0,"",IF($AH949=AN$5,VLOOKUP(AI949,buff!$K:$L,2,FALSE),"")),"")</f>
        <v>65:100:2:0</v>
      </c>
      <c r="AO949" s="6" t="str">
        <f>_xlfn.IFNA(IF(IF($AH949=AO$5,VLOOKUP(AJ949,buff!$K:$L,2,FALSE),"")=0,"",IF($AH949=AO$5,VLOOKUP(AJ949,buff!$K:$L,2,FALSE),"")),"")</f>
        <v/>
      </c>
      <c r="AP949" s="6" t="str">
        <f>_xlfn.IFNA(IF(IF($AH949=AP$5,VLOOKUP(AK949,buff!$K:$L,2,FALSE),"")=0,"",IF($AH949=AP$5,VLOOKUP(AK949,buff!$K:$L,2,FALSE),"")),"")</f>
        <v/>
      </c>
      <c r="AQ949" s="6" t="str">
        <f>_xlfn.IFNA(IF(IF($AH949=AQ$5,VLOOKUP(AL949,buff!$K:$L,2,FALSE),"")=0,"",IF($AH949=AQ$5,VLOOKUP(AL949,buff!$K:$L,2,FALSE),"")),"")</f>
        <v/>
      </c>
      <c r="AR949" s="6" t="str">
        <f>_xlfn.IFNA(IF(IF($AH949=AR$5,VLOOKUP(AM949,buff!$K:$L,2,FALSE),"")=0,"",IF($AH949=AR$5,VLOOKUP(AM949,buff!$K:$L,2,FALSE),"")),"")</f>
        <v/>
      </c>
      <c r="AS949" s="6" t="str">
        <f>_xlfn.IFNA(IF(IF($AH949=AS$5,VLOOKUP(AI949,buff!$K:$L,2,FALSE),"")=0,"",IF($AH949=AS$5,VLOOKUP(AI949,buff!$K:$L,2,FALSE),"")),"")</f>
        <v/>
      </c>
      <c r="AT949" s="6" t="str">
        <f>_xlfn.IFNA(IF(IF($AH949=AT$5,VLOOKUP(AJ949,buff!$K:$L,2,FALSE),"")=0,"",IF($AH949=AT$5,VLOOKUP(AJ949,buff!$K:$L,2,FALSE),"")),"")</f>
        <v/>
      </c>
      <c r="AU949" s="6" t="str">
        <f>_xlfn.IFNA(IF(IF($AH949=AU$5,VLOOKUP(AK949,buff!$K:$L,2,FALSE),"")=0,"",IF($AH949=AU$5,VLOOKUP(AK949,buff!$K:$L,2,FALSE),"")),"")</f>
        <v/>
      </c>
      <c r="AV949" s="6" t="str">
        <f>_xlfn.IFNA(IF(IF($AH949=AV$5,VLOOKUP(AL949,buff!$K:$L,2,FALSE),"")=0,"",IF($AH949=AV$5,VLOOKUP(AL949,buff!$K:$L,2,FALSE),"")),"")</f>
        <v/>
      </c>
      <c r="AW949" s="6" t="str">
        <f>_xlfn.IFNA(IF(IF($AH949=AW$5,VLOOKUP(AM949,buff!$K:$L,2,FALSE),"")=0,"",IF($AH949=AW$5,VLOOKUP(AM949,buff!$K:$L,2,FALSE),"")),"")</f>
        <v/>
      </c>
      <c r="AX949" s="6">
        <f>VLOOKUP(AI949,buff!K:P,6,FALSE)</f>
        <v>-50</v>
      </c>
      <c r="AY949">
        <f t="shared" si="261"/>
        <v>-50</v>
      </c>
      <c r="AZ949">
        <f t="shared" si="261"/>
        <v>-50</v>
      </c>
      <c r="BA949">
        <f t="shared" si="262"/>
        <v>3</v>
      </c>
      <c r="BB949">
        <f t="shared" si="263"/>
        <v>2</v>
      </c>
    </row>
    <row r="950" spans="1:54" x14ac:dyDescent="0.15">
      <c r="A950" t="str">
        <f t="shared" si="252"/>
        <v>炘诀主动技能3等级4</v>
      </c>
      <c r="B950" s="8">
        <v>944</v>
      </c>
      <c r="C950" s="8" t="str">
        <f>VLOOKUP(G950,角色!A:B,2,FALSE)</f>
        <v>炘诀</v>
      </c>
      <c r="D950" s="8" t="str">
        <f t="shared" si="258"/>
        <v>主动技能3</v>
      </c>
      <c r="E950" s="8">
        <f t="shared" si="253"/>
        <v>4</v>
      </c>
      <c r="F950" s="8">
        <f t="shared" si="254"/>
        <v>3</v>
      </c>
      <c r="G950" s="8">
        <f t="shared" si="255"/>
        <v>16</v>
      </c>
      <c r="H950" s="4" t="s">
        <v>477</v>
      </c>
      <c r="I950" s="26" t="str">
        <f t="shared" si="268"/>
        <v>对敌方1排单位造成125%攻击力（+459）伤害，附带减防</v>
      </c>
      <c r="J950" s="4" t="s">
        <v>305</v>
      </c>
      <c r="K950" s="1" t="s">
        <v>103</v>
      </c>
      <c r="L950" s="4" t="s">
        <v>112</v>
      </c>
      <c r="M950" s="4"/>
      <c r="N950" s="4">
        <v>100</v>
      </c>
      <c r="O950" s="4">
        <v>100</v>
      </c>
      <c r="T950" s="6" t="str">
        <f t="shared" si="256"/>
        <v>65:100:2:0</v>
      </c>
      <c r="U950" s="6" t="str">
        <f t="shared" si="257"/>
        <v/>
      </c>
      <c r="Y950">
        <f t="shared" si="267"/>
        <v>100</v>
      </c>
      <c r="Z950">
        <v>125</v>
      </c>
      <c r="AA950" s="23">
        <v>50</v>
      </c>
      <c r="AB950" s="23">
        <f>INT(VLOOKUP(VLOOKUP($C950,角色技能升级比率表!$B:$C,2,FALSE),角色属性概况!E:F,2,FALSE)*VLOOKUP(E950,角色属性概况!I:M,3,FALSE)*AA950/100)</f>
        <v>459</v>
      </c>
      <c r="AE950">
        <v>0</v>
      </c>
      <c r="AF950" s="23">
        <f t="shared" si="259"/>
        <v>3</v>
      </c>
      <c r="AG950" s="23">
        <f t="shared" si="260"/>
        <v>2</v>
      </c>
      <c r="AH950" t="s">
        <v>118</v>
      </c>
      <c r="AI950" t="s">
        <v>1645</v>
      </c>
      <c r="AN950" s="6" t="str">
        <f>_xlfn.IFNA(IF(IF($AH950=AN$5,VLOOKUP(AI950,buff!$K:$L,2,FALSE),"")=0,"",IF($AH950=AN$5,VLOOKUP(AI950,buff!$K:$L,2,FALSE),"")),"")</f>
        <v>65:100:2:0</v>
      </c>
      <c r="AO950" s="6" t="str">
        <f>_xlfn.IFNA(IF(IF($AH950=AO$5,VLOOKUP(AJ950,buff!$K:$L,2,FALSE),"")=0,"",IF($AH950=AO$5,VLOOKUP(AJ950,buff!$K:$L,2,FALSE),"")),"")</f>
        <v/>
      </c>
      <c r="AP950" s="6" t="str">
        <f>_xlfn.IFNA(IF(IF($AH950=AP$5,VLOOKUP(AK950,buff!$K:$L,2,FALSE),"")=0,"",IF($AH950=AP$5,VLOOKUP(AK950,buff!$K:$L,2,FALSE),"")),"")</f>
        <v/>
      </c>
      <c r="AQ950" s="6" t="str">
        <f>_xlfn.IFNA(IF(IF($AH950=AQ$5,VLOOKUP(AL950,buff!$K:$L,2,FALSE),"")=0,"",IF($AH950=AQ$5,VLOOKUP(AL950,buff!$K:$L,2,FALSE),"")),"")</f>
        <v/>
      </c>
      <c r="AR950" s="6" t="str">
        <f>_xlfn.IFNA(IF(IF($AH950=AR$5,VLOOKUP(AM950,buff!$K:$L,2,FALSE),"")=0,"",IF($AH950=AR$5,VLOOKUP(AM950,buff!$K:$L,2,FALSE),"")),"")</f>
        <v/>
      </c>
      <c r="AS950" s="6" t="str">
        <f>_xlfn.IFNA(IF(IF($AH950=AS$5,VLOOKUP(AI950,buff!$K:$L,2,FALSE),"")=0,"",IF($AH950=AS$5,VLOOKUP(AI950,buff!$K:$L,2,FALSE),"")),"")</f>
        <v/>
      </c>
      <c r="AT950" s="6" t="str">
        <f>_xlfn.IFNA(IF(IF($AH950=AT$5,VLOOKUP(AJ950,buff!$K:$L,2,FALSE),"")=0,"",IF($AH950=AT$5,VLOOKUP(AJ950,buff!$K:$L,2,FALSE),"")),"")</f>
        <v/>
      </c>
      <c r="AU950" s="6" t="str">
        <f>_xlfn.IFNA(IF(IF($AH950=AU$5,VLOOKUP(AK950,buff!$K:$L,2,FALSE),"")=0,"",IF($AH950=AU$5,VLOOKUP(AK950,buff!$K:$L,2,FALSE),"")),"")</f>
        <v/>
      </c>
      <c r="AV950" s="6" t="str">
        <f>_xlfn.IFNA(IF(IF($AH950=AV$5,VLOOKUP(AL950,buff!$K:$L,2,FALSE),"")=0,"",IF($AH950=AV$5,VLOOKUP(AL950,buff!$K:$L,2,FALSE),"")),"")</f>
        <v/>
      </c>
      <c r="AW950" s="6" t="str">
        <f>_xlfn.IFNA(IF(IF($AH950=AW$5,VLOOKUP(AM950,buff!$K:$L,2,FALSE),"")=0,"",IF($AH950=AW$5,VLOOKUP(AM950,buff!$K:$L,2,FALSE),"")),"")</f>
        <v/>
      </c>
      <c r="AX950" s="6">
        <f>VLOOKUP(AI950,buff!K:P,6,FALSE)</f>
        <v>-50</v>
      </c>
      <c r="AY950">
        <f t="shared" si="261"/>
        <v>-50</v>
      </c>
      <c r="AZ950">
        <f t="shared" si="261"/>
        <v>-50</v>
      </c>
      <c r="BA950">
        <f t="shared" si="262"/>
        <v>3</v>
      </c>
      <c r="BB950">
        <f t="shared" si="263"/>
        <v>2</v>
      </c>
    </row>
    <row r="951" spans="1:54" x14ac:dyDescent="0.15">
      <c r="A951" t="str">
        <f t="shared" si="252"/>
        <v>炘诀主动技能3等级5</v>
      </c>
      <c r="B951" s="8">
        <v>945</v>
      </c>
      <c r="C951" s="8" t="str">
        <f>VLOOKUP(G951,角色!A:B,2,FALSE)</f>
        <v>炘诀</v>
      </c>
      <c r="D951" s="8" t="str">
        <f t="shared" si="258"/>
        <v>主动技能3</v>
      </c>
      <c r="E951" s="8">
        <f t="shared" si="253"/>
        <v>5</v>
      </c>
      <c r="F951" s="8">
        <f t="shared" si="254"/>
        <v>3</v>
      </c>
      <c r="G951" s="8">
        <f t="shared" si="255"/>
        <v>16</v>
      </c>
      <c r="H951" s="4" t="s">
        <v>477</v>
      </c>
      <c r="I951" s="26" t="str">
        <f t="shared" si="268"/>
        <v>对敌方1排单位造成125%攻击力（+565）伤害，附带减防</v>
      </c>
      <c r="J951" s="4" t="s">
        <v>305</v>
      </c>
      <c r="K951" s="1" t="s">
        <v>103</v>
      </c>
      <c r="L951" s="4" t="s">
        <v>112</v>
      </c>
      <c r="M951" s="4"/>
      <c r="N951" s="4">
        <v>100</v>
      </c>
      <c r="O951" s="4">
        <v>100</v>
      </c>
      <c r="T951" s="6" t="str">
        <f t="shared" si="256"/>
        <v>65:100:2:0</v>
      </c>
      <c r="U951" s="6" t="str">
        <f t="shared" si="257"/>
        <v/>
      </c>
      <c r="Y951">
        <f t="shared" si="267"/>
        <v>100</v>
      </c>
      <c r="Z951">
        <v>125</v>
      </c>
      <c r="AA951" s="23">
        <v>50</v>
      </c>
      <c r="AB951" s="23">
        <f>INT(VLOOKUP(VLOOKUP($C951,角色技能升级比率表!$B:$C,2,FALSE),角色属性概况!E:F,2,FALSE)*VLOOKUP(E951,角色属性概况!I:M,3,FALSE)*AA951/100)</f>
        <v>565</v>
      </c>
      <c r="AE951">
        <v>0</v>
      </c>
      <c r="AF951" s="23">
        <f t="shared" si="259"/>
        <v>3</v>
      </c>
      <c r="AG951" s="23">
        <f t="shared" si="260"/>
        <v>2</v>
      </c>
      <c r="AH951" t="s">
        <v>118</v>
      </c>
      <c r="AI951" t="s">
        <v>1645</v>
      </c>
      <c r="AN951" s="6" t="str">
        <f>_xlfn.IFNA(IF(IF($AH951=AN$5,VLOOKUP(AI951,buff!$K:$L,2,FALSE),"")=0,"",IF($AH951=AN$5,VLOOKUP(AI951,buff!$K:$L,2,FALSE),"")),"")</f>
        <v>65:100:2:0</v>
      </c>
      <c r="AO951" s="6" t="str">
        <f>_xlfn.IFNA(IF(IF($AH951=AO$5,VLOOKUP(AJ951,buff!$K:$L,2,FALSE),"")=0,"",IF($AH951=AO$5,VLOOKUP(AJ951,buff!$K:$L,2,FALSE),"")),"")</f>
        <v/>
      </c>
      <c r="AP951" s="6" t="str">
        <f>_xlfn.IFNA(IF(IF($AH951=AP$5,VLOOKUP(AK951,buff!$K:$L,2,FALSE),"")=0,"",IF($AH951=AP$5,VLOOKUP(AK951,buff!$K:$L,2,FALSE),"")),"")</f>
        <v/>
      </c>
      <c r="AQ951" s="6" t="str">
        <f>_xlfn.IFNA(IF(IF($AH951=AQ$5,VLOOKUP(AL951,buff!$K:$L,2,FALSE),"")=0,"",IF($AH951=AQ$5,VLOOKUP(AL951,buff!$K:$L,2,FALSE),"")),"")</f>
        <v/>
      </c>
      <c r="AR951" s="6" t="str">
        <f>_xlfn.IFNA(IF(IF($AH951=AR$5,VLOOKUP(AM951,buff!$K:$L,2,FALSE),"")=0,"",IF($AH951=AR$5,VLOOKUP(AM951,buff!$K:$L,2,FALSE),"")),"")</f>
        <v/>
      </c>
      <c r="AS951" s="6" t="str">
        <f>_xlfn.IFNA(IF(IF($AH951=AS$5,VLOOKUP(AI951,buff!$K:$L,2,FALSE),"")=0,"",IF($AH951=AS$5,VLOOKUP(AI951,buff!$K:$L,2,FALSE),"")),"")</f>
        <v/>
      </c>
      <c r="AT951" s="6" t="str">
        <f>_xlfn.IFNA(IF(IF($AH951=AT$5,VLOOKUP(AJ951,buff!$K:$L,2,FALSE),"")=0,"",IF($AH951=AT$5,VLOOKUP(AJ951,buff!$K:$L,2,FALSE),"")),"")</f>
        <v/>
      </c>
      <c r="AU951" s="6" t="str">
        <f>_xlfn.IFNA(IF(IF($AH951=AU$5,VLOOKUP(AK951,buff!$K:$L,2,FALSE),"")=0,"",IF($AH951=AU$5,VLOOKUP(AK951,buff!$K:$L,2,FALSE),"")),"")</f>
        <v/>
      </c>
      <c r="AV951" s="6" t="str">
        <f>_xlfn.IFNA(IF(IF($AH951=AV$5,VLOOKUP(AL951,buff!$K:$L,2,FALSE),"")=0,"",IF($AH951=AV$5,VLOOKUP(AL951,buff!$K:$L,2,FALSE),"")),"")</f>
        <v/>
      </c>
      <c r="AW951" s="6" t="str">
        <f>_xlfn.IFNA(IF(IF($AH951=AW$5,VLOOKUP(AM951,buff!$K:$L,2,FALSE),"")=0,"",IF($AH951=AW$5,VLOOKUP(AM951,buff!$K:$L,2,FALSE),"")),"")</f>
        <v/>
      </c>
      <c r="AX951" s="6">
        <f>VLOOKUP(AI951,buff!K:P,6,FALSE)</f>
        <v>-50</v>
      </c>
      <c r="AY951">
        <f t="shared" si="261"/>
        <v>-50</v>
      </c>
      <c r="AZ951">
        <f t="shared" si="261"/>
        <v>-50</v>
      </c>
      <c r="BA951">
        <f t="shared" si="262"/>
        <v>3</v>
      </c>
      <c r="BB951">
        <f t="shared" si="263"/>
        <v>2</v>
      </c>
    </row>
    <row r="952" spans="1:54" x14ac:dyDescent="0.15">
      <c r="A952" t="str">
        <f t="shared" si="252"/>
        <v>炘诀主动技能3等级6</v>
      </c>
      <c r="B952" s="8">
        <v>946</v>
      </c>
      <c r="C952" s="8" t="str">
        <f>VLOOKUP(G952,角色!A:B,2,FALSE)</f>
        <v>炘诀</v>
      </c>
      <c r="D952" s="8" t="str">
        <f t="shared" si="258"/>
        <v>主动技能3</v>
      </c>
      <c r="E952" s="8">
        <f t="shared" si="253"/>
        <v>6</v>
      </c>
      <c r="F952" s="8">
        <f t="shared" si="254"/>
        <v>3</v>
      </c>
      <c r="G952" s="8">
        <f t="shared" si="255"/>
        <v>16</v>
      </c>
      <c r="H952" s="4" t="s">
        <v>477</v>
      </c>
      <c r="I952" s="26" t="str">
        <f t="shared" si="268"/>
        <v>对敌方1排单位造成125%攻击力（+696）伤害，附带减防</v>
      </c>
      <c r="J952" s="4" t="s">
        <v>305</v>
      </c>
      <c r="K952" s="1" t="s">
        <v>103</v>
      </c>
      <c r="L952" s="4" t="s">
        <v>112</v>
      </c>
      <c r="M952" s="4"/>
      <c r="N952" s="4">
        <v>100</v>
      </c>
      <c r="O952" s="4">
        <v>100</v>
      </c>
      <c r="T952" s="6" t="str">
        <f t="shared" si="256"/>
        <v>65:100:2:0</v>
      </c>
      <c r="U952" s="6" t="str">
        <f t="shared" si="257"/>
        <v/>
      </c>
      <c r="Y952">
        <f t="shared" si="267"/>
        <v>100</v>
      </c>
      <c r="Z952">
        <v>125</v>
      </c>
      <c r="AA952" s="23">
        <v>50</v>
      </c>
      <c r="AB952" s="23">
        <f>INT(VLOOKUP(VLOOKUP($C952,角色技能升级比率表!$B:$C,2,FALSE),角色属性概况!E:F,2,FALSE)*VLOOKUP(E952,角色属性概况!I:M,3,FALSE)*AA952/100)</f>
        <v>696</v>
      </c>
      <c r="AE952">
        <v>0</v>
      </c>
      <c r="AF952" s="23">
        <f t="shared" si="259"/>
        <v>3</v>
      </c>
      <c r="AG952" s="23">
        <f t="shared" si="260"/>
        <v>2</v>
      </c>
      <c r="AH952" t="s">
        <v>118</v>
      </c>
      <c r="AI952" t="s">
        <v>1645</v>
      </c>
      <c r="AN952" s="6" t="str">
        <f>_xlfn.IFNA(IF(IF($AH952=AN$5,VLOOKUP(AI952,buff!$K:$L,2,FALSE),"")=0,"",IF($AH952=AN$5,VLOOKUP(AI952,buff!$K:$L,2,FALSE),"")),"")</f>
        <v>65:100:2:0</v>
      </c>
      <c r="AO952" s="6" t="str">
        <f>_xlfn.IFNA(IF(IF($AH952=AO$5,VLOOKUP(AJ952,buff!$K:$L,2,FALSE),"")=0,"",IF($AH952=AO$5,VLOOKUP(AJ952,buff!$K:$L,2,FALSE),"")),"")</f>
        <v/>
      </c>
      <c r="AP952" s="6" t="str">
        <f>_xlfn.IFNA(IF(IF($AH952=AP$5,VLOOKUP(AK952,buff!$K:$L,2,FALSE),"")=0,"",IF($AH952=AP$5,VLOOKUP(AK952,buff!$K:$L,2,FALSE),"")),"")</f>
        <v/>
      </c>
      <c r="AQ952" s="6" t="str">
        <f>_xlfn.IFNA(IF(IF($AH952=AQ$5,VLOOKUP(AL952,buff!$K:$L,2,FALSE),"")=0,"",IF($AH952=AQ$5,VLOOKUP(AL952,buff!$K:$L,2,FALSE),"")),"")</f>
        <v/>
      </c>
      <c r="AR952" s="6" t="str">
        <f>_xlfn.IFNA(IF(IF($AH952=AR$5,VLOOKUP(AM952,buff!$K:$L,2,FALSE),"")=0,"",IF($AH952=AR$5,VLOOKUP(AM952,buff!$K:$L,2,FALSE),"")),"")</f>
        <v/>
      </c>
      <c r="AS952" s="6" t="str">
        <f>_xlfn.IFNA(IF(IF($AH952=AS$5,VLOOKUP(AI952,buff!$K:$L,2,FALSE),"")=0,"",IF($AH952=AS$5,VLOOKUP(AI952,buff!$K:$L,2,FALSE),"")),"")</f>
        <v/>
      </c>
      <c r="AT952" s="6" t="str">
        <f>_xlfn.IFNA(IF(IF($AH952=AT$5,VLOOKUP(AJ952,buff!$K:$L,2,FALSE),"")=0,"",IF($AH952=AT$5,VLOOKUP(AJ952,buff!$K:$L,2,FALSE),"")),"")</f>
        <v/>
      </c>
      <c r="AU952" s="6" t="str">
        <f>_xlfn.IFNA(IF(IF($AH952=AU$5,VLOOKUP(AK952,buff!$K:$L,2,FALSE),"")=0,"",IF($AH952=AU$5,VLOOKUP(AK952,buff!$K:$L,2,FALSE),"")),"")</f>
        <v/>
      </c>
      <c r="AV952" s="6" t="str">
        <f>_xlfn.IFNA(IF(IF($AH952=AV$5,VLOOKUP(AL952,buff!$K:$L,2,FALSE),"")=0,"",IF($AH952=AV$5,VLOOKUP(AL952,buff!$K:$L,2,FALSE),"")),"")</f>
        <v/>
      </c>
      <c r="AW952" s="6" t="str">
        <f>_xlfn.IFNA(IF(IF($AH952=AW$5,VLOOKUP(AM952,buff!$K:$L,2,FALSE),"")=0,"",IF($AH952=AW$5,VLOOKUP(AM952,buff!$K:$L,2,FALSE),"")),"")</f>
        <v/>
      </c>
      <c r="AX952" s="6">
        <f>VLOOKUP(AI952,buff!K:P,6,FALSE)</f>
        <v>-50</v>
      </c>
      <c r="AY952">
        <f t="shared" si="261"/>
        <v>-50</v>
      </c>
      <c r="AZ952">
        <f t="shared" si="261"/>
        <v>-50</v>
      </c>
      <c r="BA952">
        <f t="shared" si="262"/>
        <v>3</v>
      </c>
      <c r="BB952">
        <f t="shared" si="263"/>
        <v>2</v>
      </c>
    </row>
    <row r="953" spans="1:54" x14ac:dyDescent="0.15">
      <c r="A953" t="str">
        <f t="shared" si="252"/>
        <v>炘诀主动技能3等级7</v>
      </c>
      <c r="B953" s="8">
        <v>947</v>
      </c>
      <c r="C953" s="8" t="str">
        <f>VLOOKUP(G953,角色!A:B,2,FALSE)</f>
        <v>炘诀</v>
      </c>
      <c r="D953" s="8" t="str">
        <f t="shared" si="258"/>
        <v>主动技能3</v>
      </c>
      <c r="E953" s="8">
        <f t="shared" si="253"/>
        <v>7</v>
      </c>
      <c r="F953" s="8">
        <f t="shared" si="254"/>
        <v>3</v>
      </c>
      <c r="G953" s="8">
        <f t="shared" si="255"/>
        <v>16</v>
      </c>
      <c r="H953" s="4" t="s">
        <v>477</v>
      </c>
      <c r="I953" s="26" t="str">
        <f t="shared" si="268"/>
        <v>对敌方1排单位造成125%攻击力（+857）伤害，附带减防</v>
      </c>
      <c r="J953" s="4" t="s">
        <v>305</v>
      </c>
      <c r="K953" s="1" t="s">
        <v>103</v>
      </c>
      <c r="L953" s="4" t="s">
        <v>112</v>
      </c>
      <c r="M953" s="4"/>
      <c r="N953" s="4">
        <v>100</v>
      </c>
      <c r="O953" s="4">
        <v>100</v>
      </c>
      <c r="T953" s="6" t="str">
        <f t="shared" si="256"/>
        <v>65:100:2:0</v>
      </c>
      <c r="U953" s="6" t="str">
        <f t="shared" si="257"/>
        <v/>
      </c>
      <c r="Y953">
        <f t="shared" si="267"/>
        <v>100</v>
      </c>
      <c r="Z953">
        <v>125</v>
      </c>
      <c r="AA953" s="23">
        <v>50</v>
      </c>
      <c r="AB953" s="23">
        <f>INT(VLOOKUP(VLOOKUP($C953,角色技能升级比率表!$B:$C,2,FALSE),角色属性概况!E:F,2,FALSE)*VLOOKUP(E953,角色属性概况!I:M,3,FALSE)*AA953/100)</f>
        <v>857</v>
      </c>
      <c r="AE953">
        <v>0</v>
      </c>
      <c r="AF953" s="23">
        <f t="shared" si="259"/>
        <v>3</v>
      </c>
      <c r="AG953" s="23">
        <f t="shared" si="260"/>
        <v>2</v>
      </c>
      <c r="AH953" t="s">
        <v>118</v>
      </c>
      <c r="AI953" t="s">
        <v>1645</v>
      </c>
      <c r="AN953" s="6" t="str">
        <f>_xlfn.IFNA(IF(IF($AH953=AN$5,VLOOKUP(AI953,buff!$K:$L,2,FALSE),"")=0,"",IF($AH953=AN$5,VLOOKUP(AI953,buff!$K:$L,2,FALSE),"")),"")</f>
        <v>65:100:2:0</v>
      </c>
      <c r="AO953" s="6" t="str">
        <f>_xlfn.IFNA(IF(IF($AH953=AO$5,VLOOKUP(AJ953,buff!$K:$L,2,FALSE),"")=0,"",IF($AH953=AO$5,VLOOKUP(AJ953,buff!$K:$L,2,FALSE),"")),"")</f>
        <v/>
      </c>
      <c r="AP953" s="6" t="str">
        <f>_xlfn.IFNA(IF(IF($AH953=AP$5,VLOOKUP(AK953,buff!$K:$L,2,FALSE),"")=0,"",IF($AH953=AP$5,VLOOKUP(AK953,buff!$K:$L,2,FALSE),"")),"")</f>
        <v/>
      </c>
      <c r="AQ953" s="6" t="str">
        <f>_xlfn.IFNA(IF(IF($AH953=AQ$5,VLOOKUP(AL953,buff!$K:$L,2,FALSE),"")=0,"",IF($AH953=AQ$5,VLOOKUP(AL953,buff!$K:$L,2,FALSE),"")),"")</f>
        <v/>
      </c>
      <c r="AR953" s="6" t="str">
        <f>_xlfn.IFNA(IF(IF($AH953=AR$5,VLOOKUP(AM953,buff!$K:$L,2,FALSE),"")=0,"",IF($AH953=AR$5,VLOOKUP(AM953,buff!$K:$L,2,FALSE),"")),"")</f>
        <v/>
      </c>
      <c r="AS953" s="6" t="str">
        <f>_xlfn.IFNA(IF(IF($AH953=AS$5,VLOOKUP(AI953,buff!$K:$L,2,FALSE),"")=0,"",IF($AH953=AS$5,VLOOKUP(AI953,buff!$K:$L,2,FALSE),"")),"")</f>
        <v/>
      </c>
      <c r="AT953" s="6" t="str">
        <f>_xlfn.IFNA(IF(IF($AH953=AT$5,VLOOKUP(AJ953,buff!$K:$L,2,FALSE),"")=0,"",IF($AH953=AT$5,VLOOKUP(AJ953,buff!$K:$L,2,FALSE),"")),"")</f>
        <v/>
      </c>
      <c r="AU953" s="6" t="str">
        <f>_xlfn.IFNA(IF(IF($AH953=AU$5,VLOOKUP(AK953,buff!$K:$L,2,FALSE),"")=0,"",IF($AH953=AU$5,VLOOKUP(AK953,buff!$K:$L,2,FALSE),"")),"")</f>
        <v/>
      </c>
      <c r="AV953" s="6" t="str">
        <f>_xlfn.IFNA(IF(IF($AH953=AV$5,VLOOKUP(AL953,buff!$K:$L,2,FALSE),"")=0,"",IF($AH953=AV$5,VLOOKUP(AL953,buff!$K:$L,2,FALSE),"")),"")</f>
        <v/>
      </c>
      <c r="AW953" s="6" t="str">
        <f>_xlfn.IFNA(IF(IF($AH953=AW$5,VLOOKUP(AM953,buff!$K:$L,2,FALSE),"")=0,"",IF($AH953=AW$5,VLOOKUP(AM953,buff!$K:$L,2,FALSE),"")),"")</f>
        <v/>
      </c>
      <c r="AX953" s="6">
        <f>VLOOKUP(AI953,buff!K:P,6,FALSE)</f>
        <v>-50</v>
      </c>
      <c r="AY953">
        <f t="shared" si="261"/>
        <v>-50</v>
      </c>
      <c r="AZ953">
        <f t="shared" si="261"/>
        <v>-50</v>
      </c>
      <c r="BA953">
        <f t="shared" si="262"/>
        <v>3</v>
      </c>
      <c r="BB953">
        <f t="shared" si="263"/>
        <v>2</v>
      </c>
    </row>
    <row r="954" spans="1:54" x14ac:dyDescent="0.15">
      <c r="A954" t="str">
        <f t="shared" si="252"/>
        <v>炘诀主动技能3等级8</v>
      </c>
      <c r="B954" s="8">
        <v>948</v>
      </c>
      <c r="C954" s="8" t="str">
        <f>VLOOKUP(G954,角色!A:B,2,FALSE)</f>
        <v>炘诀</v>
      </c>
      <c r="D954" s="8" t="str">
        <f t="shared" si="258"/>
        <v>主动技能3</v>
      </c>
      <c r="E954" s="8">
        <f t="shared" si="253"/>
        <v>8</v>
      </c>
      <c r="F954" s="8">
        <f t="shared" si="254"/>
        <v>3</v>
      </c>
      <c r="G954" s="8">
        <f t="shared" si="255"/>
        <v>16</v>
      </c>
      <c r="H954" s="4" t="s">
        <v>477</v>
      </c>
      <c r="I954" s="26" t="str">
        <f t="shared" si="268"/>
        <v>对敌方1排单位造成125%攻击力（+1056）伤害，附带减防</v>
      </c>
      <c r="J954" s="4" t="s">
        <v>305</v>
      </c>
      <c r="K954" s="1" t="s">
        <v>103</v>
      </c>
      <c r="L954" s="4" t="s">
        <v>112</v>
      </c>
      <c r="M954" s="4"/>
      <c r="N954" s="4">
        <v>100</v>
      </c>
      <c r="O954" s="4">
        <v>100</v>
      </c>
      <c r="T954" s="6" t="str">
        <f t="shared" si="256"/>
        <v>65:100:2:0</v>
      </c>
      <c r="U954" s="6" t="str">
        <f t="shared" si="257"/>
        <v/>
      </c>
      <c r="Y954">
        <f t="shared" si="267"/>
        <v>100</v>
      </c>
      <c r="Z954">
        <v>125</v>
      </c>
      <c r="AA954" s="23">
        <v>50</v>
      </c>
      <c r="AB954" s="23">
        <f>INT(VLOOKUP(VLOOKUP($C954,角色技能升级比率表!$B:$C,2,FALSE),角色属性概况!E:F,2,FALSE)*VLOOKUP(E954,角色属性概况!I:M,3,FALSE)*AA954/100)</f>
        <v>1056</v>
      </c>
      <c r="AE954">
        <v>0</v>
      </c>
      <c r="AF954" s="23">
        <f t="shared" si="259"/>
        <v>3</v>
      </c>
      <c r="AG954" s="23">
        <f t="shared" si="260"/>
        <v>2</v>
      </c>
      <c r="AH954" t="s">
        <v>118</v>
      </c>
      <c r="AI954" t="s">
        <v>1645</v>
      </c>
      <c r="AN954" s="6" t="str">
        <f>_xlfn.IFNA(IF(IF($AH954=AN$5,VLOOKUP(AI954,buff!$K:$L,2,FALSE),"")=0,"",IF($AH954=AN$5,VLOOKUP(AI954,buff!$K:$L,2,FALSE),"")),"")</f>
        <v>65:100:2:0</v>
      </c>
      <c r="AO954" s="6" t="str">
        <f>_xlfn.IFNA(IF(IF($AH954=AO$5,VLOOKUP(AJ954,buff!$K:$L,2,FALSE),"")=0,"",IF($AH954=AO$5,VLOOKUP(AJ954,buff!$K:$L,2,FALSE),"")),"")</f>
        <v/>
      </c>
      <c r="AP954" s="6" t="str">
        <f>_xlfn.IFNA(IF(IF($AH954=AP$5,VLOOKUP(AK954,buff!$K:$L,2,FALSE),"")=0,"",IF($AH954=AP$5,VLOOKUP(AK954,buff!$K:$L,2,FALSE),"")),"")</f>
        <v/>
      </c>
      <c r="AQ954" s="6" t="str">
        <f>_xlfn.IFNA(IF(IF($AH954=AQ$5,VLOOKUP(AL954,buff!$K:$L,2,FALSE),"")=0,"",IF($AH954=AQ$5,VLOOKUP(AL954,buff!$K:$L,2,FALSE),"")),"")</f>
        <v/>
      </c>
      <c r="AR954" s="6" t="str">
        <f>_xlfn.IFNA(IF(IF($AH954=AR$5,VLOOKUP(AM954,buff!$K:$L,2,FALSE),"")=0,"",IF($AH954=AR$5,VLOOKUP(AM954,buff!$K:$L,2,FALSE),"")),"")</f>
        <v/>
      </c>
      <c r="AS954" s="6" t="str">
        <f>_xlfn.IFNA(IF(IF($AH954=AS$5,VLOOKUP(AI954,buff!$K:$L,2,FALSE),"")=0,"",IF($AH954=AS$5,VLOOKUP(AI954,buff!$K:$L,2,FALSE),"")),"")</f>
        <v/>
      </c>
      <c r="AT954" s="6" t="str">
        <f>_xlfn.IFNA(IF(IF($AH954=AT$5,VLOOKUP(AJ954,buff!$K:$L,2,FALSE),"")=0,"",IF($AH954=AT$5,VLOOKUP(AJ954,buff!$K:$L,2,FALSE),"")),"")</f>
        <v/>
      </c>
      <c r="AU954" s="6" t="str">
        <f>_xlfn.IFNA(IF(IF($AH954=AU$5,VLOOKUP(AK954,buff!$K:$L,2,FALSE),"")=0,"",IF($AH954=AU$5,VLOOKUP(AK954,buff!$K:$L,2,FALSE),"")),"")</f>
        <v/>
      </c>
      <c r="AV954" s="6" t="str">
        <f>_xlfn.IFNA(IF(IF($AH954=AV$5,VLOOKUP(AL954,buff!$K:$L,2,FALSE),"")=0,"",IF($AH954=AV$5,VLOOKUP(AL954,buff!$K:$L,2,FALSE),"")),"")</f>
        <v/>
      </c>
      <c r="AW954" s="6" t="str">
        <f>_xlfn.IFNA(IF(IF($AH954=AW$5,VLOOKUP(AM954,buff!$K:$L,2,FALSE),"")=0,"",IF($AH954=AW$5,VLOOKUP(AM954,buff!$K:$L,2,FALSE),"")),"")</f>
        <v/>
      </c>
      <c r="AX954" s="6">
        <f>VLOOKUP(AI954,buff!K:P,6,FALSE)</f>
        <v>-50</v>
      </c>
      <c r="AY954">
        <f t="shared" si="261"/>
        <v>-50</v>
      </c>
      <c r="AZ954">
        <f t="shared" si="261"/>
        <v>-50</v>
      </c>
      <c r="BA954">
        <f t="shared" si="262"/>
        <v>3</v>
      </c>
      <c r="BB954">
        <f t="shared" si="263"/>
        <v>2</v>
      </c>
    </row>
    <row r="955" spans="1:54" x14ac:dyDescent="0.15">
      <c r="A955" t="str">
        <f t="shared" si="252"/>
        <v>炘诀主动技能3等级9</v>
      </c>
      <c r="B955" s="8">
        <v>949</v>
      </c>
      <c r="C955" s="8" t="str">
        <f>VLOOKUP(G955,角色!A:B,2,FALSE)</f>
        <v>炘诀</v>
      </c>
      <c r="D955" s="8" t="str">
        <f t="shared" si="258"/>
        <v>主动技能3</v>
      </c>
      <c r="E955" s="8">
        <f t="shared" si="253"/>
        <v>9</v>
      </c>
      <c r="F955" s="8">
        <f t="shared" si="254"/>
        <v>3</v>
      </c>
      <c r="G955" s="8">
        <f t="shared" si="255"/>
        <v>16</v>
      </c>
      <c r="H955" s="4" t="s">
        <v>477</v>
      </c>
      <c r="I955" s="26" t="str">
        <f t="shared" si="268"/>
        <v>对敌方1排单位造成125%攻击力（+1300）伤害，附带减防</v>
      </c>
      <c r="J955" s="4" t="s">
        <v>305</v>
      </c>
      <c r="K955" s="1" t="s">
        <v>103</v>
      </c>
      <c r="L955" s="4" t="s">
        <v>112</v>
      </c>
      <c r="M955" s="4"/>
      <c r="N955" s="4">
        <v>100</v>
      </c>
      <c r="O955" s="4">
        <v>100</v>
      </c>
      <c r="T955" s="6" t="str">
        <f t="shared" si="256"/>
        <v>65:100:2:0</v>
      </c>
      <c r="U955" s="6" t="str">
        <f t="shared" si="257"/>
        <v/>
      </c>
      <c r="Y955">
        <f t="shared" si="267"/>
        <v>100</v>
      </c>
      <c r="Z955">
        <v>125</v>
      </c>
      <c r="AA955" s="23">
        <v>50</v>
      </c>
      <c r="AB955" s="23">
        <f>INT(VLOOKUP(VLOOKUP($C955,角色技能升级比率表!$B:$C,2,FALSE),角色属性概况!E:F,2,FALSE)*VLOOKUP(E955,角色属性概况!I:M,3,FALSE)*AA955/100)</f>
        <v>1300</v>
      </c>
      <c r="AE955">
        <v>0</v>
      </c>
      <c r="AF955" s="23">
        <f t="shared" si="259"/>
        <v>3</v>
      </c>
      <c r="AG955" s="23">
        <f t="shared" si="260"/>
        <v>2</v>
      </c>
      <c r="AH955" t="s">
        <v>118</v>
      </c>
      <c r="AI955" t="s">
        <v>1645</v>
      </c>
      <c r="AN955" s="6" t="str">
        <f>_xlfn.IFNA(IF(IF($AH955=AN$5,VLOOKUP(AI955,buff!$K:$L,2,FALSE),"")=0,"",IF($AH955=AN$5,VLOOKUP(AI955,buff!$K:$L,2,FALSE),"")),"")</f>
        <v>65:100:2:0</v>
      </c>
      <c r="AO955" s="6" t="str">
        <f>_xlfn.IFNA(IF(IF($AH955=AO$5,VLOOKUP(AJ955,buff!$K:$L,2,FALSE),"")=0,"",IF($AH955=AO$5,VLOOKUP(AJ955,buff!$K:$L,2,FALSE),"")),"")</f>
        <v/>
      </c>
      <c r="AP955" s="6" t="str">
        <f>_xlfn.IFNA(IF(IF($AH955=AP$5,VLOOKUP(AK955,buff!$K:$L,2,FALSE),"")=0,"",IF($AH955=AP$5,VLOOKUP(AK955,buff!$K:$L,2,FALSE),"")),"")</f>
        <v/>
      </c>
      <c r="AQ955" s="6" t="str">
        <f>_xlfn.IFNA(IF(IF($AH955=AQ$5,VLOOKUP(AL955,buff!$K:$L,2,FALSE),"")=0,"",IF($AH955=AQ$5,VLOOKUP(AL955,buff!$K:$L,2,FALSE),"")),"")</f>
        <v/>
      </c>
      <c r="AR955" s="6" t="str">
        <f>_xlfn.IFNA(IF(IF($AH955=AR$5,VLOOKUP(AM955,buff!$K:$L,2,FALSE),"")=0,"",IF($AH955=AR$5,VLOOKUP(AM955,buff!$K:$L,2,FALSE),"")),"")</f>
        <v/>
      </c>
      <c r="AS955" s="6" t="str">
        <f>_xlfn.IFNA(IF(IF($AH955=AS$5,VLOOKUP(AI955,buff!$K:$L,2,FALSE),"")=0,"",IF($AH955=AS$5,VLOOKUP(AI955,buff!$K:$L,2,FALSE),"")),"")</f>
        <v/>
      </c>
      <c r="AT955" s="6" t="str">
        <f>_xlfn.IFNA(IF(IF($AH955=AT$5,VLOOKUP(AJ955,buff!$K:$L,2,FALSE),"")=0,"",IF($AH955=AT$5,VLOOKUP(AJ955,buff!$K:$L,2,FALSE),"")),"")</f>
        <v/>
      </c>
      <c r="AU955" s="6" t="str">
        <f>_xlfn.IFNA(IF(IF($AH955=AU$5,VLOOKUP(AK955,buff!$K:$L,2,FALSE),"")=0,"",IF($AH955=AU$5,VLOOKUP(AK955,buff!$K:$L,2,FALSE),"")),"")</f>
        <v/>
      </c>
      <c r="AV955" s="6" t="str">
        <f>_xlfn.IFNA(IF(IF($AH955=AV$5,VLOOKUP(AL955,buff!$K:$L,2,FALSE),"")=0,"",IF($AH955=AV$5,VLOOKUP(AL955,buff!$K:$L,2,FALSE),"")),"")</f>
        <v/>
      </c>
      <c r="AW955" s="6" t="str">
        <f>_xlfn.IFNA(IF(IF($AH955=AW$5,VLOOKUP(AM955,buff!$K:$L,2,FALSE),"")=0,"",IF($AH955=AW$5,VLOOKUP(AM955,buff!$K:$L,2,FALSE),"")),"")</f>
        <v/>
      </c>
      <c r="AX955" s="6">
        <f>VLOOKUP(AI955,buff!K:P,6,FALSE)</f>
        <v>-50</v>
      </c>
      <c r="AY955">
        <f t="shared" si="261"/>
        <v>-50</v>
      </c>
      <c r="AZ955">
        <f t="shared" si="261"/>
        <v>-50</v>
      </c>
      <c r="BA955">
        <f t="shared" si="262"/>
        <v>3</v>
      </c>
      <c r="BB955">
        <f t="shared" si="263"/>
        <v>2</v>
      </c>
    </row>
    <row r="956" spans="1:54" x14ac:dyDescent="0.15">
      <c r="A956" t="str">
        <f t="shared" si="252"/>
        <v>炘诀主动技能3等级10</v>
      </c>
      <c r="B956" s="8">
        <v>950</v>
      </c>
      <c r="C956" s="8" t="str">
        <f>VLOOKUP(G956,角色!A:B,2,FALSE)</f>
        <v>炘诀</v>
      </c>
      <c r="D956" s="8" t="str">
        <f t="shared" si="258"/>
        <v>主动技能3</v>
      </c>
      <c r="E956" s="8">
        <f t="shared" si="253"/>
        <v>10</v>
      </c>
      <c r="F956" s="8">
        <f t="shared" si="254"/>
        <v>3</v>
      </c>
      <c r="G956" s="8">
        <f t="shared" si="255"/>
        <v>16</v>
      </c>
      <c r="H956" s="4" t="s">
        <v>477</v>
      </c>
      <c r="I956" s="26" t="str">
        <f t="shared" si="268"/>
        <v>对敌方1排单位造成125%攻击力（+1601）伤害，附带减防</v>
      </c>
      <c r="J956" s="4" t="s">
        <v>305</v>
      </c>
      <c r="K956" s="1" t="s">
        <v>103</v>
      </c>
      <c r="L956" s="4" t="s">
        <v>112</v>
      </c>
      <c r="M956" s="4"/>
      <c r="N956" s="4">
        <v>100</v>
      </c>
      <c r="O956" s="4">
        <v>100</v>
      </c>
      <c r="T956" s="6" t="str">
        <f t="shared" si="256"/>
        <v>65:100:2:0</v>
      </c>
      <c r="U956" s="6" t="str">
        <f t="shared" si="257"/>
        <v/>
      </c>
      <c r="Y956">
        <f t="shared" si="267"/>
        <v>100</v>
      </c>
      <c r="Z956">
        <v>125</v>
      </c>
      <c r="AA956" s="23">
        <v>50</v>
      </c>
      <c r="AB956" s="23">
        <f>INT(VLOOKUP(VLOOKUP($C956,角色技能升级比率表!$B:$C,2,FALSE),角色属性概况!E:F,2,FALSE)*VLOOKUP(E956,角色属性概况!I:M,3,FALSE)*AA956/100)</f>
        <v>1601</v>
      </c>
      <c r="AE956">
        <v>0</v>
      </c>
      <c r="AF956" s="23">
        <f t="shared" si="259"/>
        <v>3</v>
      </c>
      <c r="AG956" s="23">
        <f t="shared" si="260"/>
        <v>2</v>
      </c>
      <c r="AH956" t="s">
        <v>118</v>
      </c>
      <c r="AI956" t="s">
        <v>1645</v>
      </c>
      <c r="AN956" s="6" t="str">
        <f>_xlfn.IFNA(IF(IF($AH956=AN$5,VLOOKUP(AI956,buff!$K:$L,2,FALSE),"")=0,"",IF($AH956=AN$5,VLOOKUP(AI956,buff!$K:$L,2,FALSE),"")),"")</f>
        <v>65:100:2:0</v>
      </c>
      <c r="AO956" s="6" t="str">
        <f>_xlfn.IFNA(IF(IF($AH956=AO$5,VLOOKUP(AJ956,buff!$K:$L,2,FALSE),"")=0,"",IF($AH956=AO$5,VLOOKUP(AJ956,buff!$K:$L,2,FALSE),"")),"")</f>
        <v/>
      </c>
      <c r="AP956" s="6" t="str">
        <f>_xlfn.IFNA(IF(IF($AH956=AP$5,VLOOKUP(AK956,buff!$K:$L,2,FALSE),"")=0,"",IF($AH956=AP$5,VLOOKUP(AK956,buff!$K:$L,2,FALSE),"")),"")</f>
        <v/>
      </c>
      <c r="AQ956" s="6" t="str">
        <f>_xlfn.IFNA(IF(IF($AH956=AQ$5,VLOOKUP(AL956,buff!$K:$L,2,FALSE),"")=0,"",IF($AH956=AQ$5,VLOOKUP(AL956,buff!$K:$L,2,FALSE),"")),"")</f>
        <v/>
      </c>
      <c r="AR956" s="6" t="str">
        <f>_xlfn.IFNA(IF(IF($AH956=AR$5,VLOOKUP(AM956,buff!$K:$L,2,FALSE),"")=0,"",IF($AH956=AR$5,VLOOKUP(AM956,buff!$K:$L,2,FALSE),"")),"")</f>
        <v/>
      </c>
      <c r="AS956" s="6" t="str">
        <f>_xlfn.IFNA(IF(IF($AH956=AS$5,VLOOKUP(AI956,buff!$K:$L,2,FALSE),"")=0,"",IF($AH956=AS$5,VLOOKUP(AI956,buff!$K:$L,2,FALSE),"")),"")</f>
        <v/>
      </c>
      <c r="AT956" s="6" t="str">
        <f>_xlfn.IFNA(IF(IF($AH956=AT$5,VLOOKUP(AJ956,buff!$K:$L,2,FALSE),"")=0,"",IF($AH956=AT$5,VLOOKUP(AJ956,buff!$K:$L,2,FALSE),"")),"")</f>
        <v/>
      </c>
      <c r="AU956" s="6" t="str">
        <f>_xlfn.IFNA(IF(IF($AH956=AU$5,VLOOKUP(AK956,buff!$K:$L,2,FALSE),"")=0,"",IF($AH956=AU$5,VLOOKUP(AK956,buff!$K:$L,2,FALSE),"")),"")</f>
        <v/>
      </c>
      <c r="AV956" s="6" t="str">
        <f>_xlfn.IFNA(IF(IF($AH956=AV$5,VLOOKUP(AL956,buff!$K:$L,2,FALSE),"")=0,"",IF($AH956=AV$5,VLOOKUP(AL956,buff!$K:$L,2,FALSE),"")),"")</f>
        <v/>
      </c>
      <c r="AW956" s="6" t="str">
        <f>_xlfn.IFNA(IF(IF($AH956=AW$5,VLOOKUP(AM956,buff!$K:$L,2,FALSE),"")=0,"",IF($AH956=AW$5,VLOOKUP(AM956,buff!$K:$L,2,FALSE),"")),"")</f>
        <v/>
      </c>
      <c r="AX956" s="6">
        <f>VLOOKUP(AI956,buff!K:P,6,FALSE)</f>
        <v>-50</v>
      </c>
      <c r="AY956">
        <f t="shared" si="261"/>
        <v>-50</v>
      </c>
      <c r="AZ956">
        <f t="shared" si="261"/>
        <v>-50</v>
      </c>
      <c r="BA956">
        <f t="shared" si="262"/>
        <v>3</v>
      </c>
      <c r="BB956">
        <f t="shared" si="263"/>
        <v>2</v>
      </c>
    </row>
    <row r="957" spans="1:54" x14ac:dyDescent="0.15">
      <c r="A957" t="str">
        <f t="shared" si="252"/>
        <v>炘诀主动技能3等级11</v>
      </c>
      <c r="B957" s="8">
        <v>951</v>
      </c>
      <c r="C957" s="8" t="str">
        <f>VLOOKUP(G957,角色!A:B,2,FALSE)</f>
        <v>炘诀</v>
      </c>
      <c r="D957" s="8" t="str">
        <f t="shared" si="258"/>
        <v>主动技能3</v>
      </c>
      <c r="E957" s="8">
        <f t="shared" si="253"/>
        <v>11</v>
      </c>
      <c r="F957" s="8">
        <f t="shared" si="254"/>
        <v>3</v>
      </c>
      <c r="G957" s="8">
        <f t="shared" si="255"/>
        <v>16</v>
      </c>
      <c r="H957" s="4" t="s">
        <v>477</v>
      </c>
      <c r="I957" s="26" t="str">
        <f t="shared" si="268"/>
        <v>对敌方1排单位造成125%攻击力（+1971）伤害，附带减防</v>
      </c>
      <c r="J957" s="4" t="s">
        <v>305</v>
      </c>
      <c r="K957" s="1" t="s">
        <v>103</v>
      </c>
      <c r="L957" s="4" t="s">
        <v>112</v>
      </c>
      <c r="M957" s="4"/>
      <c r="N957" s="4">
        <v>100</v>
      </c>
      <c r="O957" s="4">
        <v>100</v>
      </c>
      <c r="T957" s="6" t="str">
        <f t="shared" si="256"/>
        <v>65:100:2:0</v>
      </c>
      <c r="U957" s="6" t="str">
        <f t="shared" si="257"/>
        <v/>
      </c>
      <c r="Y957">
        <f t="shared" si="267"/>
        <v>100</v>
      </c>
      <c r="Z957">
        <v>125</v>
      </c>
      <c r="AA957" s="23">
        <v>50</v>
      </c>
      <c r="AB957" s="23">
        <f>INT(VLOOKUP(VLOOKUP($C957,角色技能升级比率表!$B:$C,2,FALSE),角色属性概况!E:F,2,FALSE)*VLOOKUP(E957,角色属性概况!I:M,3,FALSE)*AA957/100)</f>
        <v>1971</v>
      </c>
      <c r="AE957">
        <v>0</v>
      </c>
      <c r="AF957" s="23">
        <f t="shared" si="259"/>
        <v>3</v>
      </c>
      <c r="AG957" s="23">
        <f t="shared" si="260"/>
        <v>2</v>
      </c>
      <c r="AH957" t="s">
        <v>118</v>
      </c>
      <c r="AI957" t="s">
        <v>1645</v>
      </c>
      <c r="AN957" s="6" t="str">
        <f>_xlfn.IFNA(IF(IF($AH957=AN$5,VLOOKUP(AI957,buff!$K:$L,2,FALSE),"")=0,"",IF($AH957=AN$5,VLOOKUP(AI957,buff!$K:$L,2,FALSE),"")),"")</f>
        <v>65:100:2:0</v>
      </c>
      <c r="AO957" s="6" t="str">
        <f>_xlfn.IFNA(IF(IF($AH957=AO$5,VLOOKUP(AJ957,buff!$K:$L,2,FALSE),"")=0,"",IF($AH957=AO$5,VLOOKUP(AJ957,buff!$K:$L,2,FALSE),"")),"")</f>
        <v/>
      </c>
      <c r="AP957" s="6" t="str">
        <f>_xlfn.IFNA(IF(IF($AH957=AP$5,VLOOKUP(AK957,buff!$K:$L,2,FALSE),"")=0,"",IF($AH957=AP$5,VLOOKUP(AK957,buff!$K:$L,2,FALSE),"")),"")</f>
        <v/>
      </c>
      <c r="AQ957" s="6" t="str">
        <f>_xlfn.IFNA(IF(IF($AH957=AQ$5,VLOOKUP(AL957,buff!$K:$L,2,FALSE),"")=0,"",IF($AH957=AQ$5,VLOOKUP(AL957,buff!$K:$L,2,FALSE),"")),"")</f>
        <v/>
      </c>
      <c r="AR957" s="6" t="str">
        <f>_xlfn.IFNA(IF(IF($AH957=AR$5,VLOOKUP(AM957,buff!$K:$L,2,FALSE),"")=0,"",IF($AH957=AR$5,VLOOKUP(AM957,buff!$K:$L,2,FALSE),"")),"")</f>
        <v/>
      </c>
      <c r="AS957" s="6" t="str">
        <f>_xlfn.IFNA(IF(IF($AH957=AS$5,VLOOKUP(AI957,buff!$K:$L,2,FALSE),"")=0,"",IF($AH957=AS$5,VLOOKUP(AI957,buff!$K:$L,2,FALSE),"")),"")</f>
        <v/>
      </c>
      <c r="AT957" s="6" t="str">
        <f>_xlfn.IFNA(IF(IF($AH957=AT$5,VLOOKUP(AJ957,buff!$K:$L,2,FALSE),"")=0,"",IF($AH957=AT$5,VLOOKUP(AJ957,buff!$K:$L,2,FALSE),"")),"")</f>
        <v/>
      </c>
      <c r="AU957" s="6" t="str">
        <f>_xlfn.IFNA(IF(IF($AH957=AU$5,VLOOKUP(AK957,buff!$K:$L,2,FALSE),"")=0,"",IF($AH957=AU$5,VLOOKUP(AK957,buff!$K:$L,2,FALSE),"")),"")</f>
        <v/>
      </c>
      <c r="AV957" s="6" t="str">
        <f>_xlfn.IFNA(IF(IF($AH957=AV$5,VLOOKUP(AL957,buff!$K:$L,2,FALSE),"")=0,"",IF($AH957=AV$5,VLOOKUP(AL957,buff!$K:$L,2,FALSE),"")),"")</f>
        <v/>
      </c>
      <c r="AW957" s="6" t="str">
        <f>_xlfn.IFNA(IF(IF($AH957=AW$5,VLOOKUP(AM957,buff!$K:$L,2,FALSE),"")=0,"",IF($AH957=AW$5,VLOOKUP(AM957,buff!$K:$L,2,FALSE),"")),"")</f>
        <v/>
      </c>
      <c r="AX957" s="6">
        <f>VLOOKUP(AI957,buff!K:P,6,FALSE)</f>
        <v>-50</v>
      </c>
      <c r="AY957">
        <f t="shared" si="261"/>
        <v>-50</v>
      </c>
      <c r="AZ957">
        <f t="shared" si="261"/>
        <v>-50</v>
      </c>
      <c r="BA957">
        <f t="shared" si="262"/>
        <v>3</v>
      </c>
      <c r="BB957">
        <f t="shared" si="263"/>
        <v>2</v>
      </c>
    </row>
    <row r="958" spans="1:54" x14ac:dyDescent="0.15">
      <c r="A958" t="str">
        <f t="shared" si="252"/>
        <v>炘诀主动技能3等级12</v>
      </c>
      <c r="B958" s="8">
        <v>952</v>
      </c>
      <c r="C958" s="8" t="str">
        <f>VLOOKUP(G958,角色!A:B,2,FALSE)</f>
        <v>炘诀</v>
      </c>
      <c r="D958" s="8" t="str">
        <f t="shared" si="258"/>
        <v>主动技能3</v>
      </c>
      <c r="E958" s="8">
        <f t="shared" si="253"/>
        <v>12</v>
      </c>
      <c r="F958" s="8">
        <f t="shared" si="254"/>
        <v>3</v>
      </c>
      <c r="G958" s="8">
        <f t="shared" si="255"/>
        <v>16</v>
      </c>
      <c r="H958" s="4" t="s">
        <v>477</v>
      </c>
      <c r="I958" s="26" t="str">
        <f t="shared" si="268"/>
        <v>对敌方1排单位造成125%攻击力（+2427）伤害，附带减防</v>
      </c>
      <c r="J958" s="4" t="s">
        <v>305</v>
      </c>
      <c r="K958" s="1" t="s">
        <v>103</v>
      </c>
      <c r="L958" s="4" t="s">
        <v>112</v>
      </c>
      <c r="M958" s="4"/>
      <c r="N958" s="4">
        <v>100</v>
      </c>
      <c r="O958" s="4">
        <v>100</v>
      </c>
      <c r="T958" s="6" t="str">
        <f t="shared" si="256"/>
        <v>65:100:2:0</v>
      </c>
      <c r="U958" s="6" t="str">
        <f t="shared" si="257"/>
        <v/>
      </c>
      <c r="Y958">
        <f t="shared" si="267"/>
        <v>100</v>
      </c>
      <c r="Z958">
        <v>125</v>
      </c>
      <c r="AA958" s="23">
        <v>50</v>
      </c>
      <c r="AB958" s="23">
        <f>INT(VLOOKUP(VLOOKUP($C958,角色技能升级比率表!$B:$C,2,FALSE),角色属性概况!E:F,2,FALSE)*VLOOKUP(E958,角色属性概况!I:M,3,FALSE)*AA958/100)</f>
        <v>2427</v>
      </c>
      <c r="AE958">
        <v>0</v>
      </c>
      <c r="AF958" s="23">
        <f t="shared" si="259"/>
        <v>3</v>
      </c>
      <c r="AG958" s="23">
        <f t="shared" si="260"/>
        <v>2</v>
      </c>
      <c r="AH958" t="s">
        <v>118</v>
      </c>
      <c r="AI958" t="s">
        <v>1645</v>
      </c>
      <c r="AN958" s="6" t="str">
        <f>_xlfn.IFNA(IF(IF($AH958=AN$5,VLOOKUP(AI958,buff!$K:$L,2,FALSE),"")=0,"",IF($AH958=AN$5,VLOOKUP(AI958,buff!$K:$L,2,FALSE),"")),"")</f>
        <v>65:100:2:0</v>
      </c>
      <c r="AO958" s="6" t="str">
        <f>_xlfn.IFNA(IF(IF($AH958=AO$5,VLOOKUP(AJ958,buff!$K:$L,2,FALSE),"")=0,"",IF($AH958=AO$5,VLOOKUP(AJ958,buff!$K:$L,2,FALSE),"")),"")</f>
        <v/>
      </c>
      <c r="AP958" s="6" t="str">
        <f>_xlfn.IFNA(IF(IF($AH958=AP$5,VLOOKUP(AK958,buff!$K:$L,2,FALSE),"")=0,"",IF($AH958=AP$5,VLOOKUP(AK958,buff!$K:$L,2,FALSE),"")),"")</f>
        <v/>
      </c>
      <c r="AQ958" s="6" t="str">
        <f>_xlfn.IFNA(IF(IF($AH958=AQ$5,VLOOKUP(AL958,buff!$K:$L,2,FALSE),"")=0,"",IF($AH958=AQ$5,VLOOKUP(AL958,buff!$K:$L,2,FALSE),"")),"")</f>
        <v/>
      </c>
      <c r="AR958" s="6" t="str">
        <f>_xlfn.IFNA(IF(IF($AH958=AR$5,VLOOKUP(AM958,buff!$K:$L,2,FALSE),"")=0,"",IF($AH958=AR$5,VLOOKUP(AM958,buff!$K:$L,2,FALSE),"")),"")</f>
        <v/>
      </c>
      <c r="AS958" s="6" t="str">
        <f>_xlfn.IFNA(IF(IF($AH958=AS$5,VLOOKUP(AI958,buff!$K:$L,2,FALSE),"")=0,"",IF($AH958=AS$5,VLOOKUP(AI958,buff!$K:$L,2,FALSE),"")),"")</f>
        <v/>
      </c>
      <c r="AT958" s="6" t="str">
        <f>_xlfn.IFNA(IF(IF($AH958=AT$5,VLOOKUP(AJ958,buff!$K:$L,2,FALSE),"")=0,"",IF($AH958=AT$5,VLOOKUP(AJ958,buff!$K:$L,2,FALSE),"")),"")</f>
        <v/>
      </c>
      <c r="AU958" s="6" t="str">
        <f>_xlfn.IFNA(IF(IF($AH958=AU$5,VLOOKUP(AK958,buff!$K:$L,2,FALSE),"")=0,"",IF($AH958=AU$5,VLOOKUP(AK958,buff!$K:$L,2,FALSE),"")),"")</f>
        <v/>
      </c>
      <c r="AV958" s="6" t="str">
        <f>_xlfn.IFNA(IF(IF($AH958=AV$5,VLOOKUP(AL958,buff!$K:$L,2,FALSE),"")=0,"",IF($AH958=AV$5,VLOOKUP(AL958,buff!$K:$L,2,FALSE),"")),"")</f>
        <v/>
      </c>
      <c r="AW958" s="6" t="str">
        <f>_xlfn.IFNA(IF(IF($AH958=AW$5,VLOOKUP(AM958,buff!$K:$L,2,FALSE),"")=0,"",IF($AH958=AW$5,VLOOKUP(AM958,buff!$K:$L,2,FALSE),"")),"")</f>
        <v/>
      </c>
      <c r="AX958" s="6">
        <f>VLOOKUP(AI958,buff!K:P,6,FALSE)</f>
        <v>-50</v>
      </c>
      <c r="AY958">
        <f t="shared" si="261"/>
        <v>-50</v>
      </c>
      <c r="AZ958">
        <f t="shared" si="261"/>
        <v>-50</v>
      </c>
      <c r="BA958">
        <f t="shared" si="262"/>
        <v>3</v>
      </c>
      <c r="BB958">
        <f t="shared" si="263"/>
        <v>2</v>
      </c>
    </row>
    <row r="959" spans="1:54" x14ac:dyDescent="0.15">
      <c r="A959" t="str">
        <f t="shared" si="252"/>
        <v>炘诀主动技能3等级13</v>
      </c>
      <c r="B959" s="8">
        <v>953</v>
      </c>
      <c r="C959" s="8" t="str">
        <f>VLOOKUP(G959,角色!A:B,2,FALSE)</f>
        <v>炘诀</v>
      </c>
      <c r="D959" s="8" t="str">
        <f t="shared" si="258"/>
        <v>主动技能3</v>
      </c>
      <c r="E959" s="8">
        <f t="shared" si="253"/>
        <v>13</v>
      </c>
      <c r="F959" s="8">
        <f t="shared" si="254"/>
        <v>3</v>
      </c>
      <c r="G959" s="8">
        <f t="shared" si="255"/>
        <v>16</v>
      </c>
      <c r="H959" s="4" t="s">
        <v>477</v>
      </c>
      <c r="I959" s="26" t="str">
        <f t="shared" si="268"/>
        <v>对敌方1排单位造成125%攻击力（+2988）伤害，附带减防</v>
      </c>
      <c r="J959" s="4" t="s">
        <v>305</v>
      </c>
      <c r="K959" s="1" t="s">
        <v>103</v>
      </c>
      <c r="L959" s="4" t="s">
        <v>112</v>
      </c>
      <c r="M959" s="4"/>
      <c r="N959" s="4">
        <v>100</v>
      </c>
      <c r="O959" s="4">
        <v>100</v>
      </c>
      <c r="T959" s="6" t="str">
        <f t="shared" si="256"/>
        <v>65:100:2:0</v>
      </c>
      <c r="U959" s="6" t="str">
        <f t="shared" si="257"/>
        <v/>
      </c>
      <c r="Y959">
        <f t="shared" si="267"/>
        <v>100</v>
      </c>
      <c r="Z959">
        <v>125</v>
      </c>
      <c r="AA959" s="23">
        <v>50</v>
      </c>
      <c r="AB959" s="23">
        <f>INT(VLOOKUP(VLOOKUP($C959,角色技能升级比率表!$B:$C,2,FALSE),角色属性概况!E:F,2,FALSE)*VLOOKUP(E959,角色属性概况!I:M,3,FALSE)*AA959/100)</f>
        <v>2988</v>
      </c>
      <c r="AE959">
        <v>0</v>
      </c>
      <c r="AF959" s="23">
        <f t="shared" si="259"/>
        <v>3</v>
      </c>
      <c r="AG959" s="23">
        <f t="shared" si="260"/>
        <v>2</v>
      </c>
      <c r="AH959" t="s">
        <v>118</v>
      </c>
      <c r="AI959" t="s">
        <v>1645</v>
      </c>
      <c r="AN959" s="6" t="str">
        <f>_xlfn.IFNA(IF(IF($AH959=AN$5,VLOOKUP(AI959,buff!$K:$L,2,FALSE),"")=0,"",IF($AH959=AN$5,VLOOKUP(AI959,buff!$K:$L,2,FALSE),"")),"")</f>
        <v>65:100:2:0</v>
      </c>
      <c r="AO959" s="6" t="str">
        <f>_xlfn.IFNA(IF(IF($AH959=AO$5,VLOOKUP(AJ959,buff!$K:$L,2,FALSE),"")=0,"",IF($AH959=AO$5,VLOOKUP(AJ959,buff!$K:$L,2,FALSE),"")),"")</f>
        <v/>
      </c>
      <c r="AP959" s="6" t="str">
        <f>_xlfn.IFNA(IF(IF($AH959=AP$5,VLOOKUP(AK959,buff!$K:$L,2,FALSE),"")=0,"",IF($AH959=AP$5,VLOOKUP(AK959,buff!$K:$L,2,FALSE),"")),"")</f>
        <v/>
      </c>
      <c r="AQ959" s="6" t="str">
        <f>_xlfn.IFNA(IF(IF($AH959=AQ$5,VLOOKUP(AL959,buff!$K:$L,2,FALSE),"")=0,"",IF($AH959=AQ$5,VLOOKUP(AL959,buff!$K:$L,2,FALSE),"")),"")</f>
        <v/>
      </c>
      <c r="AR959" s="6" t="str">
        <f>_xlfn.IFNA(IF(IF($AH959=AR$5,VLOOKUP(AM959,buff!$K:$L,2,FALSE),"")=0,"",IF($AH959=AR$5,VLOOKUP(AM959,buff!$K:$L,2,FALSE),"")),"")</f>
        <v/>
      </c>
      <c r="AS959" s="6" t="str">
        <f>_xlfn.IFNA(IF(IF($AH959=AS$5,VLOOKUP(AI959,buff!$K:$L,2,FALSE),"")=0,"",IF($AH959=AS$5,VLOOKUP(AI959,buff!$K:$L,2,FALSE),"")),"")</f>
        <v/>
      </c>
      <c r="AT959" s="6" t="str">
        <f>_xlfn.IFNA(IF(IF($AH959=AT$5,VLOOKUP(AJ959,buff!$K:$L,2,FALSE),"")=0,"",IF($AH959=AT$5,VLOOKUP(AJ959,buff!$K:$L,2,FALSE),"")),"")</f>
        <v/>
      </c>
      <c r="AU959" s="6" t="str">
        <f>_xlfn.IFNA(IF(IF($AH959=AU$5,VLOOKUP(AK959,buff!$K:$L,2,FALSE),"")=0,"",IF($AH959=AU$5,VLOOKUP(AK959,buff!$K:$L,2,FALSE),"")),"")</f>
        <v/>
      </c>
      <c r="AV959" s="6" t="str">
        <f>_xlfn.IFNA(IF(IF($AH959=AV$5,VLOOKUP(AL959,buff!$K:$L,2,FALSE),"")=0,"",IF($AH959=AV$5,VLOOKUP(AL959,buff!$K:$L,2,FALSE),"")),"")</f>
        <v/>
      </c>
      <c r="AW959" s="6" t="str">
        <f>_xlfn.IFNA(IF(IF($AH959=AW$5,VLOOKUP(AM959,buff!$K:$L,2,FALSE),"")=0,"",IF($AH959=AW$5,VLOOKUP(AM959,buff!$K:$L,2,FALSE),"")),"")</f>
        <v/>
      </c>
      <c r="AX959" s="6">
        <f>VLOOKUP(AI959,buff!K:P,6,FALSE)</f>
        <v>-50</v>
      </c>
      <c r="AY959">
        <f t="shared" si="261"/>
        <v>-50</v>
      </c>
      <c r="AZ959">
        <f t="shared" si="261"/>
        <v>-50</v>
      </c>
      <c r="BA959">
        <f t="shared" si="262"/>
        <v>3</v>
      </c>
      <c r="BB959">
        <f t="shared" si="263"/>
        <v>2</v>
      </c>
    </row>
    <row r="960" spans="1:54" x14ac:dyDescent="0.15">
      <c r="A960" t="str">
        <f t="shared" si="252"/>
        <v>炘诀主动技能3等级14</v>
      </c>
      <c r="B960" s="8">
        <v>954</v>
      </c>
      <c r="C960" s="8" t="str">
        <f>VLOOKUP(G960,角色!A:B,2,FALSE)</f>
        <v>炘诀</v>
      </c>
      <c r="D960" s="8" t="str">
        <f t="shared" si="258"/>
        <v>主动技能3</v>
      </c>
      <c r="E960" s="8">
        <f t="shared" si="253"/>
        <v>14</v>
      </c>
      <c r="F960" s="8">
        <f t="shared" si="254"/>
        <v>3</v>
      </c>
      <c r="G960" s="8">
        <f t="shared" si="255"/>
        <v>16</v>
      </c>
      <c r="H960" s="4" t="s">
        <v>477</v>
      </c>
      <c r="I960" s="26" t="str">
        <f t="shared" si="268"/>
        <v>对敌方1排单位造成125%攻击力（+3679）伤害，附带减防</v>
      </c>
      <c r="J960" s="4" t="s">
        <v>305</v>
      </c>
      <c r="K960" s="1" t="s">
        <v>103</v>
      </c>
      <c r="L960" s="4" t="s">
        <v>112</v>
      </c>
      <c r="M960" s="4"/>
      <c r="N960" s="4">
        <v>100</v>
      </c>
      <c r="O960" s="4">
        <v>100</v>
      </c>
      <c r="T960" s="6" t="str">
        <f t="shared" si="256"/>
        <v>65:100:2:0</v>
      </c>
      <c r="U960" s="6" t="str">
        <f t="shared" si="257"/>
        <v/>
      </c>
      <c r="Y960">
        <f t="shared" si="267"/>
        <v>100</v>
      </c>
      <c r="Z960">
        <v>125</v>
      </c>
      <c r="AA960" s="23">
        <v>50</v>
      </c>
      <c r="AB960" s="23">
        <f>INT(VLOOKUP(VLOOKUP($C960,角色技能升级比率表!$B:$C,2,FALSE),角色属性概况!E:F,2,FALSE)*VLOOKUP(E960,角色属性概况!I:M,3,FALSE)*AA960/100)</f>
        <v>3679</v>
      </c>
      <c r="AE960">
        <v>0</v>
      </c>
      <c r="AF960" s="23">
        <f t="shared" si="259"/>
        <v>3</v>
      </c>
      <c r="AG960" s="23">
        <f t="shared" si="260"/>
        <v>2</v>
      </c>
      <c r="AH960" t="s">
        <v>118</v>
      </c>
      <c r="AI960" t="s">
        <v>1645</v>
      </c>
      <c r="AN960" s="6" t="str">
        <f>_xlfn.IFNA(IF(IF($AH960=AN$5,VLOOKUP(AI960,buff!$K:$L,2,FALSE),"")=0,"",IF($AH960=AN$5,VLOOKUP(AI960,buff!$K:$L,2,FALSE),"")),"")</f>
        <v>65:100:2:0</v>
      </c>
      <c r="AO960" s="6" t="str">
        <f>_xlfn.IFNA(IF(IF($AH960=AO$5,VLOOKUP(AJ960,buff!$K:$L,2,FALSE),"")=0,"",IF($AH960=AO$5,VLOOKUP(AJ960,buff!$K:$L,2,FALSE),"")),"")</f>
        <v/>
      </c>
      <c r="AP960" s="6" t="str">
        <f>_xlfn.IFNA(IF(IF($AH960=AP$5,VLOOKUP(AK960,buff!$K:$L,2,FALSE),"")=0,"",IF($AH960=AP$5,VLOOKUP(AK960,buff!$K:$L,2,FALSE),"")),"")</f>
        <v/>
      </c>
      <c r="AQ960" s="6" t="str">
        <f>_xlfn.IFNA(IF(IF($AH960=AQ$5,VLOOKUP(AL960,buff!$K:$L,2,FALSE),"")=0,"",IF($AH960=AQ$5,VLOOKUP(AL960,buff!$K:$L,2,FALSE),"")),"")</f>
        <v/>
      </c>
      <c r="AR960" s="6" t="str">
        <f>_xlfn.IFNA(IF(IF($AH960=AR$5,VLOOKUP(AM960,buff!$K:$L,2,FALSE),"")=0,"",IF($AH960=AR$5,VLOOKUP(AM960,buff!$K:$L,2,FALSE),"")),"")</f>
        <v/>
      </c>
      <c r="AS960" s="6" t="str">
        <f>_xlfn.IFNA(IF(IF($AH960=AS$5,VLOOKUP(AI960,buff!$K:$L,2,FALSE),"")=0,"",IF($AH960=AS$5,VLOOKUP(AI960,buff!$K:$L,2,FALSE),"")),"")</f>
        <v/>
      </c>
      <c r="AT960" s="6" t="str">
        <f>_xlfn.IFNA(IF(IF($AH960=AT$5,VLOOKUP(AJ960,buff!$K:$L,2,FALSE),"")=0,"",IF($AH960=AT$5,VLOOKUP(AJ960,buff!$K:$L,2,FALSE),"")),"")</f>
        <v/>
      </c>
      <c r="AU960" s="6" t="str">
        <f>_xlfn.IFNA(IF(IF($AH960=AU$5,VLOOKUP(AK960,buff!$K:$L,2,FALSE),"")=0,"",IF($AH960=AU$5,VLOOKUP(AK960,buff!$K:$L,2,FALSE),"")),"")</f>
        <v/>
      </c>
      <c r="AV960" s="6" t="str">
        <f>_xlfn.IFNA(IF(IF($AH960=AV$5,VLOOKUP(AL960,buff!$K:$L,2,FALSE),"")=0,"",IF($AH960=AV$5,VLOOKUP(AL960,buff!$K:$L,2,FALSE),"")),"")</f>
        <v/>
      </c>
      <c r="AW960" s="6" t="str">
        <f>_xlfn.IFNA(IF(IF($AH960=AW$5,VLOOKUP(AM960,buff!$K:$L,2,FALSE),"")=0,"",IF($AH960=AW$5,VLOOKUP(AM960,buff!$K:$L,2,FALSE),"")),"")</f>
        <v/>
      </c>
      <c r="AX960" s="6">
        <f>VLOOKUP(AI960,buff!K:P,6,FALSE)</f>
        <v>-50</v>
      </c>
      <c r="AY960">
        <f t="shared" si="261"/>
        <v>-50</v>
      </c>
      <c r="AZ960">
        <f t="shared" si="261"/>
        <v>-50</v>
      </c>
      <c r="BA960">
        <f t="shared" si="262"/>
        <v>3</v>
      </c>
      <c r="BB960">
        <f t="shared" si="263"/>
        <v>2</v>
      </c>
    </row>
    <row r="961" spans="1:54" x14ac:dyDescent="0.15">
      <c r="A961" t="str">
        <f t="shared" si="252"/>
        <v>炘诀主动技能3等级15</v>
      </c>
      <c r="B961" s="8">
        <v>955</v>
      </c>
      <c r="C961" s="8" t="str">
        <f>VLOOKUP(G961,角色!A:B,2,FALSE)</f>
        <v>炘诀</v>
      </c>
      <c r="D961" s="8" t="str">
        <f t="shared" si="258"/>
        <v>主动技能3</v>
      </c>
      <c r="E961" s="8">
        <f t="shared" si="253"/>
        <v>15</v>
      </c>
      <c r="F961" s="8">
        <f t="shared" si="254"/>
        <v>3</v>
      </c>
      <c r="G961" s="8">
        <f t="shared" si="255"/>
        <v>16</v>
      </c>
      <c r="H961" s="4" t="s">
        <v>477</v>
      </c>
      <c r="I961" s="26" t="str">
        <f t="shared" si="268"/>
        <v>对敌方1排单位造成125%攻击力（+4530）伤害，附带减防</v>
      </c>
      <c r="J961" s="4" t="s">
        <v>305</v>
      </c>
      <c r="K961" s="1" t="s">
        <v>103</v>
      </c>
      <c r="L961" s="4" t="s">
        <v>112</v>
      </c>
      <c r="M961" s="4"/>
      <c r="N961" s="4">
        <v>100</v>
      </c>
      <c r="O961" s="4">
        <v>100</v>
      </c>
      <c r="T961" s="6" t="str">
        <f t="shared" si="256"/>
        <v>65:100:2:0</v>
      </c>
      <c r="U961" s="6" t="str">
        <f t="shared" si="257"/>
        <v/>
      </c>
      <c r="Y961">
        <f t="shared" si="267"/>
        <v>100</v>
      </c>
      <c r="Z961">
        <v>125</v>
      </c>
      <c r="AA961" s="23">
        <v>50</v>
      </c>
      <c r="AB961" s="23">
        <f>INT(VLOOKUP(VLOOKUP($C961,角色技能升级比率表!$B:$C,2,FALSE),角色属性概况!E:F,2,FALSE)*VLOOKUP(E961,角色属性概况!I:M,3,FALSE)*AA961/100)</f>
        <v>4530</v>
      </c>
      <c r="AE961">
        <v>0</v>
      </c>
      <c r="AF961" s="23">
        <f t="shared" si="259"/>
        <v>3</v>
      </c>
      <c r="AG961" s="23">
        <f t="shared" si="260"/>
        <v>2</v>
      </c>
      <c r="AH961" t="s">
        <v>118</v>
      </c>
      <c r="AI961" t="s">
        <v>1645</v>
      </c>
      <c r="AN961" s="6" t="str">
        <f>_xlfn.IFNA(IF(IF($AH961=AN$5,VLOOKUP(AI961,buff!$K:$L,2,FALSE),"")=0,"",IF($AH961=AN$5,VLOOKUP(AI961,buff!$K:$L,2,FALSE),"")),"")</f>
        <v>65:100:2:0</v>
      </c>
      <c r="AO961" s="6" t="str">
        <f>_xlfn.IFNA(IF(IF($AH961=AO$5,VLOOKUP(AJ961,buff!$K:$L,2,FALSE),"")=0,"",IF($AH961=AO$5,VLOOKUP(AJ961,buff!$K:$L,2,FALSE),"")),"")</f>
        <v/>
      </c>
      <c r="AP961" s="6" t="str">
        <f>_xlfn.IFNA(IF(IF($AH961=AP$5,VLOOKUP(AK961,buff!$K:$L,2,FALSE),"")=0,"",IF($AH961=AP$5,VLOOKUP(AK961,buff!$K:$L,2,FALSE),"")),"")</f>
        <v/>
      </c>
      <c r="AQ961" s="6" t="str">
        <f>_xlfn.IFNA(IF(IF($AH961=AQ$5,VLOOKUP(AL961,buff!$K:$L,2,FALSE),"")=0,"",IF($AH961=AQ$5,VLOOKUP(AL961,buff!$K:$L,2,FALSE),"")),"")</f>
        <v/>
      </c>
      <c r="AR961" s="6" t="str">
        <f>_xlfn.IFNA(IF(IF($AH961=AR$5,VLOOKUP(AM961,buff!$K:$L,2,FALSE),"")=0,"",IF($AH961=AR$5,VLOOKUP(AM961,buff!$K:$L,2,FALSE),"")),"")</f>
        <v/>
      </c>
      <c r="AS961" s="6" t="str">
        <f>_xlfn.IFNA(IF(IF($AH961=AS$5,VLOOKUP(AI961,buff!$K:$L,2,FALSE),"")=0,"",IF($AH961=AS$5,VLOOKUP(AI961,buff!$K:$L,2,FALSE),"")),"")</f>
        <v/>
      </c>
      <c r="AT961" s="6" t="str">
        <f>_xlfn.IFNA(IF(IF($AH961=AT$5,VLOOKUP(AJ961,buff!$K:$L,2,FALSE),"")=0,"",IF($AH961=AT$5,VLOOKUP(AJ961,buff!$K:$L,2,FALSE),"")),"")</f>
        <v/>
      </c>
      <c r="AU961" s="6" t="str">
        <f>_xlfn.IFNA(IF(IF($AH961=AU$5,VLOOKUP(AK961,buff!$K:$L,2,FALSE),"")=0,"",IF($AH961=AU$5,VLOOKUP(AK961,buff!$K:$L,2,FALSE),"")),"")</f>
        <v/>
      </c>
      <c r="AV961" s="6" t="str">
        <f>_xlfn.IFNA(IF(IF($AH961=AV$5,VLOOKUP(AL961,buff!$K:$L,2,FALSE),"")=0,"",IF($AH961=AV$5,VLOOKUP(AL961,buff!$K:$L,2,FALSE),"")),"")</f>
        <v/>
      </c>
      <c r="AW961" s="6" t="str">
        <f>_xlfn.IFNA(IF(IF($AH961=AW$5,VLOOKUP(AM961,buff!$K:$L,2,FALSE),"")=0,"",IF($AH961=AW$5,VLOOKUP(AM961,buff!$K:$L,2,FALSE),"")),"")</f>
        <v/>
      </c>
      <c r="AX961" s="6">
        <f>VLOOKUP(AI961,buff!K:P,6,FALSE)</f>
        <v>-50</v>
      </c>
      <c r="AY961">
        <f t="shared" si="261"/>
        <v>-50</v>
      </c>
      <c r="AZ961">
        <f t="shared" si="261"/>
        <v>-50</v>
      </c>
      <c r="BA961">
        <f t="shared" si="262"/>
        <v>3</v>
      </c>
      <c r="BB961">
        <f t="shared" si="263"/>
        <v>2</v>
      </c>
    </row>
    <row r="962" spans="1:54" x14ac:dyDescent="0.15">
      <c r="A962" t="str">
        <f t="shared" si="252"/>
        <v>炘诀主动技能3等级16</v>
      </c>
      <c r="B962" s="8">
        <v>956</v>
      </c>
      <c r="C962" s="8" t="str">
        <f>VLOOKUP(G962,角色!A:B,2,FALSE)</f>
        <v>炘诀</v>
      </c>
      <c r="D962" s="8" t="str">
        <f t="shared" si="258"/>
        <v>主动技能3</v>
      </c>
      <c r="E962" s="8">
        <f t="shared" si="253"/>
        <v>16</v>
      </c>
      <c r="F962" s="8">
        <f t="shared" si="254"/>
        <v>3</v>
      </c>
      <c r="G962" s="8">
        <f t="shared" si="255"/>
        <v>16</v>
      </c>
      <c r="H962" s="4" t="s">
        <v>477</v>
      </c>
      <c r="I962" s="26" t="str">
        <f t="shared" si="268"/>
        <v>对敌方1排单位造成125%攻击力（+5578）伤害，附带减防</v>
      </c>
      <c r="J962" s="4" t="s">
        <v>305</v>
      </c>
      <c r="K962" s="1" t="s">
        <v>103</v>
      </c>
      <c r="L962" s="4" t="s">
        <v>112</v>
      </c>
      <c r="M962" s="4"/>
      <c r="N962" s="4">
        <v>100</v>
      </c>
      <c r="O962" s="4">
        <v>100</v>
      </c>
      <c r="T962" s="6" t="str">
        <f t="shared" ref="T962:T974" si="269">IF(AN962="","",AN962)&amp;IF(AO962="","","|"&amp;AO962)&amp;IF(AP962="","","|"&amp;AP962)&amp;IF(AQ962="","","|"&amp;AQ962)&amp;IF(AR962="","","|"&amp;AR962)</f>
        <v>65:100:2:0</v>
      </c>
      <c r="U962" s="6" t="str">
        <f t="shared" ref="U962:U974" si="270">IF(AS962="","",AS962)&amp;IF(AT962="","","|"&amp;AT962)&amp;IF(AU962="","","|"&amp;AU962)&amp;IF(AV962="","","|"&amp;AV962)&amp;IF(AW962="","","|"&amp;AW962)</f>
        <v/>
      </c>
      <c r="Y962">
        <f t="shared" si="267"/>
        <v>100</v>
      </c>
      <c r="Z962">
        <v>125</v>
      </c>
      <c r="AA962" s="23">
        <v>50</v>
      </c>
      <c r="AB962" s="23">
        <f>INT(VLOOKUP(VLOOKUP($C962,角色技能升级比率表!$B:$C,2,FALSE),角色属性概况!E:F,2,FALSE)*VLOOKUP(E962,角色属性概况!I:M,3,FALSE)*AA962/100)</f>
        <v>5578</v>
      </c>
      <c r="AE962">
        <v>0</v>
      </c>
      <c r="AF962" s="23">
        <f t="shared" si="259"/>
        <v>3</v>
      </c>
      <c r="AG962" s="23">
        <f t="shared" si="260"/>
        <v>2</v>
      </c>
      <c r="AH962" t="s">
        <v>118</v>
      </c>
      <c r="AI962" t="s">
        <v>1645</v>
      </c>
      <c r="AN962" s="6" t="str">
        <f>_xlfn.IFNA(IF(IF($AH962=AN$5,VLOOKUP(AI962,buff!$K:$L,2,FALSE),"")=0,"",IF($AH962=AN$5,VLOOKUP(AI962,buff!$K:$L,2,FALSE),"")),"")</f>
        <v>65:100:2:0</v>
      </c>
      <c r="AO962" s="6" t="str">
        <f>_xlfn.IFNA(IF(IF($AH962=AO$5,VLOOKUP(AJ962,buff!$K:$L,2,FALSE),"")=0,"",IF($AH962=AO$5,VLOOKUP(AJ962,buff!$K:$L,2,FALSE),"")),"")</f>
        <v/>
      </c>
      <c r="AP962" s="6" t="str">
        <f>_xlfn.IFNA(IF(IF($AH962=AP$5,VLOOKUP(AK962,buff!$K:$L,2,FALSE),"")=0,"",IF($AH962=AP$5,VLOOKUP(AK962,buff!$K:$L,2,FALSE),"")),"")</f>
        <v/>
      </c>
      <c r="AQ962" s="6" t="str">
        <f>_xlfn.IFNA(IF(IF($AH962=AQ$5,VLOOKUP(AL962,buff!$K:$L,2,FALSE),"")=0,"",IF($AH962=AQ$5,VLOOKUP(AL962,buff!$K:$L,2,FALSE),"")),"")</f>
        <v/>
      </c>
      <c r="AR962" s="6" t="str">
        <f>_xlfn.IFNA(IF(IF($AH962=AR$5,VLOOKUP(AM962,buff!$K:$L,2,FALSE),"")=0,"",IF($AH962=AR$5,VLOOKUP(AM962,buff!$K:$L,2,FALSE),"")),"")</f>
        <v/>
      </c>
      <c r="AS962" s="6" t="str">
        <f>_xlfn.IFNA(IF(IF($AH962=AS$5,VLOOKUP(AI962,buff!$K:$L,2,FALSE),"")=0,"",IF($AH962=AS$5,VLOOKUP(AI962,buff!$K:$L,2,FALSE),"")),"")</f>
        <v/>
      </c>
      <c r="AT962" s="6" t="str">
        <f>_xlfn.IFNA(IF(IF($AH962=AT$5,VLOOKUP(AJ962,buff!$K:$L,2,FALSE),"")=0,"",IF($AH962=AT$5,VLOOKUP(AJ962,buff!$K:$L,2,FALSE),"")),"")</f>
        <v/>
      </c>
      <c r="AU962" s="6" t="str">
        <f>_xlfn.IFNA(IF(IF($AH962=AU$5,VLOOKUP(AK962,buff!$K:$L,2,FALSE),"")=0,"",IF($AH962=AU$5,VLOOKUP(AK962,buff!$K:$L,2,FALSE),"")),"")</f>
        <v/>
      </c>
      <c r="AV962" s="6" t="str">
        <f>_xlfn.IFNA(IF(IF($AH962=AV$5,VLOOKUP(AL962,buff!$K:$L,2,FALSE),"")=0,"",IF($AH962=AV$5,VLOOKUP(AL962,buff!$K:$L,2,FALSE),"")),"")</f>
        <v/>
      </c>
      <c r="AW962" s="6" t="str">
        <f>_xlfn.IFNA(IF(IF($AH962=AW$5,VLOOKUP(AM962,buff!$K:$L,2,FALSE),"")=0,"",IF($AH962=AW$5,VLOOKUP(AM962,buff!$K:$L,2,FALSE),"")),"")</f>
        <v/>
      </c>
      <c r="AX962" s="6">
        <f>VLOOKUP(AI962,buff!K:P,6,FALSE)</f>
        <v>-50</v>
      </c>
      <c r="AY962">
        <f t="shared" si="261"/>
        <v>-50</v>
      </c>
      <c r="AZ962">
        <f t="shared" si="261"/>
        <v>-50</v>
      </c>
      <c r="BA962">
        <f t="shared" si="262"/>
        <v>3</v>
      </c>
      <c r="BB962">
        <f t="shared" si="263"/>
        <v>2</v>
      </c>
    </row>
    <row r="963" spans="1:54" x14ac:dyDescent="0.15">
      <c r="A963" t="str">
        <f t="shared" si="252"/>
        <v>炘诀主动技能3等级17</v>
      </c>
      <c r="B963" s="8">
        <v>957</v>
      </c>
      <c r="C963" s="8" t="str">
        <f>VLOOKUP(G963,角色!A:B,2,FALSE)</f>
        <v>炘诀</v>
      </c>
      <c r="D963" s="8" t="str">
        <f t="shared" si="258"/>
        <v>主动技能3</v>
      </c>
      <c r="E963" s="8">
        <f t="shared" si="253"/>
        <v>17</v>
      </c>
      <c r="F963" s="8">
        <f t="shared" si="254"/>
        <v>3</v>
      </c>
      <c r="G963" s="8">
        <f t="shared" si="255"/>
        <v>16</v>
      </c>
      <c r="H963" s="4" t="s">
        <v>477</v>
      </c>
      <c r="I963" s="26" t="str">
        <f t="shared" si="268"/>
        <v>对敌方1排单位造成125%攻击力（+6868）伤害，附带减防</v>
      </c>
      <c r="J963" s="4" t="s">
        <v>305</v>
      </c>
      <c r="K963" s="1" t="s">
        <v>103</v>
      </c>
      <c r="L963" s="4" t="s">
        <v>112</v>
      </c>
      <c r="M963" s="4"/>
      <c r="N963" s="4">
        <v>100</v>
      </c>
      <c r="O963" s="4">
        <v>100</v>
      </c>
      <c r="T963" s="6" t="str">
        <f t="shared" si="269"/>
        <v>65:100:2:0</v>
      </c>
      <c r="U963" s="6" t="str">
        <f t="shared" si="270"/>
        <v/>
      </c>
      <c r="Y963">
        <f t="shared" si="267"/>
        <v>100</v>
      </c>
      <c r="Z963">
        <v>125</v>
      </c>
      <c r="AA963" s="23">
        <v>50</v>
      </c>
      <c r="AB963" s="23">
        <f>INT(VLOOKUP(VLOOKUP($C963,角色技能升级比率表!$B:$C,2,FALSE),角色属性概况!E:F,2,FALSE)*VLOOKUP(E963,角色属性概况!I:M,3,FALSE)*AA963/100)</f>
        <v>6868</v>
      </c>
      <c r="AE963">
        <v>0</v>
      </c>
      <c r="AF963" s="23">
        <f t="shared" si="259"/>
        <v>3</v>
      </c>
      <c r="AG963" s="23">
        <f t="shared" si="260"/>
        <v>2</v>
      </c>
      <c r="AH963" t="s">
        <v>118</v>
      </c>
      <c r="AI963" t="s">
        <v>1645</v>
      </c>
      <c r="AN963" s="6" t="str">
        <f>_xlfn.IFNA(IF(IF($AH963=AN$5,VLOOKUP(AI963,buff!$K:$L,2,FALSE),"")=0,"",IF($AH963=AN$5,VLOOKUP(AI963,buff!$K:$L,2,FALSE),"")),"")</f>
        <v>65:100:2:0</v>
      </c>
      <c r="AO963" s="6" t="str">
        <f>_xlfn.IFNA(IF(IF($AH963=AO$5,VLOOKUP(AJ963,buff!$K:$L,2,FALSE),"")=0,"",IF($AH963=AO$5,VLOOKUP(AJ963,buff!$K:$L,2,FALSE),"")),"")</f>
        <v/>
      </c>
      <c r="AP963" s="6" t="str">
        <f>_xlfn.IFNA(IF(IF($AH963=AP$5,VLOOKUP(AK963,buff!$K:$L,2,FALSE),"")=0,"",IF($AH963=AP$5,VLOOKUP(AK963,buff!$K:$L,2,FALSE),"")),"")</f>
        <v/>
      </c>
      <c r="AQ963" s="6" t="str">
        <f>_xlfn.IFNA(IF(IF($AH963=AQ$5,VLOOKUP(AL963,buff!$K:$L,2,FALSE),"")=0,"",IF($AH963=AQ$5,VLOOKUP(AL963,buff!$K:$L,2,FALSE),"")),"")</f>
        <v/>
      </c>
      <c r="AR963" s="6" t="str">
        <f>_xlfn.IFNA(IF(IF($AH963=AR$5,VLOOKUP(AM963,buff!$K:$L,2,FALSE),"")=0,"",IF($AH963=AR$5,VLOOKUP(AM963,buff!$K:$L,2,FALSE),"")),"")</f>
        <v/>
      </c>
      <c r="AS963" s="6" t="str">
        <f>_xlfn.IFNA(IF(IF($AH963=AS$5,VLOOKUP(AI963,buff!$K:$L,2,FALSE),"")=0,"",IF($AH963=AS$5,VLOOKUP(AI963,buff!$K:$L,2,FALSE),"")),"")</f>
        <v/>
      </c>
      <c r="AT963" s="6" t="str">
        <f>_xlfn.IFNA(IF(IF($AH963=AT$5,VLOOKUP(AJ963,buff!$K:$L,2,FALSE),"")=0,"",IF($AH963=AT$5,VLOOKUP(AJ963,buff!$K:$L,2,FALSE),"")),"")</f>
        <v/>
      </c>
      <c r="AU963" s="6" t="str">
        <f>_xlfn.IFNA(IF(IF($AH963=AU$5,VLOOKUP(AK963,buff!$K:$L,2,FALSE),"")=0,"",IF($AH963=AU$5,VLOOKUP(AK963,buff!$K:$L,2,FALSE),"")),"")</f>
        <v/>
      </c>
      <c r="AV963" s="6" t="str">
        <f>_xlfn.IFNA(IF(IF($AH963=AV$5,VLOOKUP(AL963,buff!$K:$L,2,FALSE),"")=0,"",IF($AH963=AV$5,VLOOKUP(AL963,buff!$K:$L,2,FALSE),"")),"")</f>
        <v/>
      </c>
      <c r="AW963" s="6" t="str">
        <f>_xlfn.IFNA(IF(IF($AH963=AW$5,VLOOKUP(AM963,buff!$K:$L,2,FALSE),"")=0,"",IF($AH963=AW$5,VLOOKUP(AM963,buff!$K:$L,2,FALSE),"")),"")</f>
        <v/>
      </c>
      <c r="AX963" s="6">
        <f>VLOOKUP(AI963,buff!K:P,6,FALSE)</f>
        <v>-50</v>
      </c>
      <c r="AY963">
        <f t="shared" si="261"/>
        <v>-50</v>
      </c>
      <c r="AZ963">
        <f t="shared" si="261"/>
        <v>-50</v>
      </c>
      <c r="BA963">
        <f t="shared" si="262"/>
        <v>3</v>
      </c>
      <c r="BB963">
        <f t="shared" si="263"/>
        <v>2</v>
      </c>
    </row>
    <row r="964" spans="1:54" x14ac:dyDescent="0.15">
      <c r="A964" t="str">
        <f t="shared" si="252"/>
        <v>炘诀主动技能3等级18</v>
      </c>
      <c r="B964" s="8">
        <v>958</v>
      </c>
      <c r="C964" s="8" t="str">
        <f>VLOOKUP(G964,角色!A:B,2,FALSE)</f>
        <v>炘诀</v>
      </c>
      <c r="D964" s="8" t="str">
        <f t="shared" si="258"/>
        <v>主动技能3</v>
      </c>
      <c r="E964" s="8">
        <f t="shared" si="253"/>
        <v>18</v>
      </c>
      <c r="F964" s="8">
        <f t="shared" si="254"/>
        <v>3</v>
      </c>
      <c r="G964" s="8">
        <f t="shared" si="255"/>
        <v>16</v>
      </c>
      <c r="H964" s="4" t="s">
        <v>477</v>
      </c>
      <c r="I964" s="26" t="str">
        <f t="shared" si="268"/>
        <v>对敌方1排单位造成125%攻击力（+8456）伤害，附带减防</v>
      </c>
      <c r="J964" s="4" t="s">
        <v>305</v>
      </c>
      <c r="K964" s="1" t="s">
        <v>103</v>
      </c>
      <c r="L964" s="4" t="s">
        <v>112</v>
      </c>
      <c r="M964" s="4"/>
      <c r="N964" s="4">
        <v>100</v>
      </c>
      <c r="O964" s="4">
        <v>100</v>
      </c>
      <c r="T964" s="6" t="str">
        <f t="shared" si="269"/>
        <v>65:100:2:0</v>
      </c>
      <c r="U964" s="6" t="str">
        <f t="shared" si="270"/>
        <v/>
      </c>
      <c r="Y964">
        <f t="shared" si="267"/>
        <v>100</v>
      </c>
      <c r="Z964">
        <v>125</v>
      </c>
      <c r="AA964" s="23">
        <v>50</v>
      </c>
      <c r="AB964" s="23">
        <f>INT(VLOOKUP(VLOOKUP($C964,角色技能升级比率表!$B:$C,2,FALSE),角色属性概况!E:F,2,FALSE)*VLOOKUP(E964,角色属性概况!I:M,3,FALSE)*AA964/100)</f>
        <v>8456</v>
      </c>
      <c r="AE964">
        <v>0</v>
      </c>
      <c r="AF964" s="23">
        <f t="shared" si="259"/>
        <v>3</v>
      </c>
      <c r="AG964" s="23">
        <f t="shared" si="260"/>
        <v>2</v>
      </c>
      <c r="AH964" t="s">
        <v>118</v>
      </c>
      <c r="AI964" t="s">
        <v>1645</v>
      </c>
      <c r="AN964" s="6" t="str">
        <f>_xlfn.IFNA(IF(IF($AH964=AN$5,VLOOKUP(AI964,buff!$K:$L,2,FALSE),"")=0,"",IF($AH964=AN$5,VLOOKUP(AI964,buff!$K:$L,2,FALSE),"")),"")</f>
        <v>65:100:2:0</v>
      </c>
      <c r="AO964" s="6" t="str">
        <f>_xlfn.IFNA(IF(IF($AH964=AO$5,VLOOKUP(AJ964,buff!$K:$L,2,FALSE),"")=0,"",IF($AH964=AO$5,VLOOKUP(AJ964,buff!$K:$L,2,FALSE),"")),"")</f>
        <v/>
      </c>
      <c r="AP964" s="6" t="str">
        <f>_xlfn.IFNA(IF(IF($AH964=AP$5,VLOOKUP(AK964,buff!$K:$L,2,FALSE),"")=0,"",IF($AH964=AP$5,VLOOKUP(AK964,buff!$K:$L,2,FALSE),"")),"")</f>
        <v/>
      </c>
      <c r="AQ964" s="6" t="str">
        <f>_xlfn.IFNA(IF(IF($AH964=AQ$5,VLOOKUP(AL964,buff!$K:$L,2,FALSE),"")=0,"",IF($AH964=AQ$5,VLOOKUP(AL964,buff!$K:$L,2,FALSE),"")),"")</f>
        <v/>
      </c>
      <c r="AR964" s="6" t="str">
        <f>_xlfn.IFNA(IF(IF($AH964=AR$5,VLOOKUP(AM964,buff!$K:$L,2,FALSE),"")=0,"",IF($AH964=AR$5,VLOOKUP(AM964,buff!$K:$L,2,FALSE),"")),"")</f>
        <v/>
      </c>
      <c r="AS964" s="6" t="str">
        <f>_xlfn.IFNA(IF(IF($AH964=AS$5,VLOOKUP(AI964,buff!$K:$L,2,FALSE),"")=0,"",IF($AH964=AS$5,VLOOKUP(AI964,buff!$K:$L,2,FALSE),"")),"")</f>
        <v/>
      </c>
      <c r="AT964" s="6" t="str">
        <f>_xlfn.IFNA(IF(IF($AH964=AT$5,VLOOKUP(AJ964,buff!$K:$L,2,FALSE),"")=0,"",IF($AH964=AT$5,VLOOKUP(AJ964,buff!$K:$L,2,FALSE),"")),"")</f>
        <v/>
      </c>
      <c r="AU964" s="6" t="str">
        <f>_xlfn.IFNA(IF(IF($AH964=AU$5,VLOOKUP(AK964,buff!$K:$L,2,FALSE),"")=0,"",IF($AH964=AU$5,VLOOKUP(AK964,buff!$K:$L,2,FALSE),"")),"")</f>
        <v/>
      </c>
      <c r="AV964" s="6" t="str">
        <f>_xlfn.IFNA(IF(IF($AH964=AV$5,VLOOKUP(AL964,buff!$K:$L,2,FALSE),"")=0,"",IF($AH964=AV$5,VLOOKUP(AL964,buff!$K:$L,2,FALSE),"")),"")</f>
        <v/>
      </c>
      <c r="AW964" s="6" t="str">
        <f>_xlfn.IFNA(IF(IF($AH964=AW$5,VLOOKUP(AM964,buff!$K:$L,2,FALSE),"")=0,"",IF($AH964=AW$5,VLOOKUP(AM964,buff!$K:$L,2,FALSE),"")),"")</f>
        <v/>
      </c>
      <c r="AX964" s="6">
        <f>VLOOKUP(AI964,buff!K:P,6,FALSE)</f>
        <v>-50</v>
      </c>
      <c r="AY964">
        <f t="shared" si="261"/>
        <v>-50</v>
      </c>
      <c r="AZ964">
        <f t="shared" si="261"/>
        <v>-50</v>
      </c>
      <c r="BA964">
        <f t="shared" si="262"/>
        <v>3</v>
      </c>
      <c r="BB964">
        <f t="shared" si="263"/>
        <v>2</v>
      </c>
    </row>
    <row r="965" spans="1:54" x14ac:dyDescent="0.15">
      <c r="A965" t="str">
        <f t="shared" si="252"/>
        <v>炘诀主动技能3等级19</v>
      </c>
      <c r="B965" s="8">
        <v>959</v>
      </c>
      <c r="C965" s="8" t="str">
        <f>VLOOKUP(G965,角色!A:B,2,FALSE)</f>
        <v>炘诀</v>
      </c>
      <c r="D965" s="8" t="str">
        <f t="shared" si="258"/>
        <v>主动技能3</v>
      </c>
      <c r="E965" s="8">
        <f t="shared" si="253"/>
        <v>19</v>
      </c>
      <c r="F965" s="8">
        <f t="shared" si="254"/>
        <v>3</v>
      </c>
      <c r="G965" s="8">
        <f t="shared" si="255"/>
        <v>16</v>
      </c>
      <c r="H965" s="4" t="s">
        <v>477</v>
      </c>
      <c r="I965" s="26" t="str">
        <f t="shared" si="268"/>
        <v>对敌方1排单位造成125%攻击力（+10411）伤害，附带减防</v>
      </c>
      <c r="J965" s="4" t="s">
        <v>305</v>
      </c>
      <c r="K965" s="1" t="s">
        <v>103</v>
      </c>
      <c r="L965" s="4" t="s">
        <v>112</v>
      </c>
      <c r="M965" s="4"/>
      <c r="N965" s="4">
        <v>100</v>
      </c>
      <c r="O965" s="4">
        <v>100</v>
      </c>
      <c r="T965" s="6" t="str">
        <f t="shared" si="269"/>
        <v>65:100:2:0</v>
      </c>
      <c r="U965" s="6" t="str">
        <f t="shared" si="270"/>
        <v/>
      </c>
      <c r="Y965">
        <f t="shared" si="267"/>
        <v>100</v>
      </c>
      <c r="Z965">
        <v>125</v>
      </c>
      <c r="AA965" s="23">
        <v>50</v>
      </c>
      <c r="AB965" s="23">
        <f>INT(VLOOKUP(VLOOKUP($C965,角色技能升级比率表!$B:$C,2,FALSE),角色属性概况!E:F,2,FALSE)*VLOOKUP(E965,角色属性概况!I:M,3,FALSE)*AA965/100)</f>
        <v>10411</v>
      </c>
      <c r="AE965">
        <v>0</v>
      </c>
      <c r="AF965" s="23">
        <f t="shared" si="259"/>
        <v>3</v>
      </c>
      <c r="AG965" s="23">
        <f t="shared" si="260"/>
        <v>2</v>
      </c>
      <c r="AH965" t="s">
        <v>118</v>
      </c>
      <c r="AI965" t="s">
        <v>1645</v>
      </c>
      <c r="AN965" s="6" t="str">
        <f>_xlfn.IFNA(IF(IF($AH965=AN$5,VLOOKUP(AI965,buff!$K:$L,2,FALSE),"")=0,"",IF($AH965=AN$5,VLOOKUP(AI965,buff!$K:$L,2,FALSE),"")),"")</f>
        <v>65:100:2:0</v>
      </c>
      <c r="AO965" s="6" t="str">
        <f>_xlfn.IFNA(IF(IF($AH965=AO$5,VLOOKUP(AJ965,buff!$K:$L,2,FALSE),"")=0,"",IF($AH965=AO$5,VLOOKUP(AJ965,buff!$K:$L,2,FALSE),"")),"")</f>
        <v/>
      </c>
      <c r="AP965" s="6" t="str">
        <f>_xlfn.IFNA(IF(IF($AH965=AP$5,VLOOKUP(AK965,buff!$K:$L,2,FALSE),"")=0,"",IF($AH965=AP$5,VLOOKUP(AK965,buff!$K:$L,2,FALSE),"")),"")</f>
        <v/>
      </c>
      <c r="AQ965" s="6" t="str">
        <f>_xlfn.IFNA(IF(IF($AH965=AQ$5,VLOOKUP(AL965,buff!$K:$L,2,FALSE),"")=0,"",IF($AH965=AQ$5,VLOOKUP(AL965,buff!$K:$L,2,FALSE),"")),"")</f>
        <v/>
      </c>
      <c r="AR965" s="6" t="str">
        <f>_xlfn.IFNA(IF(IF($AH965=AR$5,VLOOKUP(AM965,buff!$K:$L,2,FALSE),"")=0,"",IF($AH965=AR$5,VLOOKUP(AM965,buff!$K:$L,2,FALSE),"")),"")</f>
        <v/>
      </c>
      <c r="AS965" s="6" t="str">
        <f>_xlfn.IFNA(IF(IF($AH965=AS$5,VLOOKUP(AI965,buff!$K:$L,2,FALSE),"")=0,"",IF($AH965=AS$5,VLOOKUP(AI965,buff!$K:$L,2,FALSE),"")),"")</f>
        <v/>
      </c>
      <c r="AT965" s="6" t="str">
        <f>_xlfn.IFNA(IF(IF($AH965=AT$5,VLOOKUP(AJ965,buff!$K:$L,2,FALSE),"")=0,"",IF($AH965=AT$5,VLOOKUP(AJ965,buff!$K:$L,2,FALSE),"")),"")</f>
        <v/>
      </c>
      <c r="AU965" s="6" t="str">
        <f>_xlfn.IFNA(IF(IF($AH965=AU$5,VLOOKUP(AK965,buff!$K:$L,2,FALSE),"")=0,"",IF($AH965=AU$5,VLOOKUP(AK965,buff!$K:$L,2,FALSE),"")),"")</f>
        <v/>
      </c>
      <c r="AV965" s="6" t="str">
        <f>_xlfn.IFNA(IF(IF($AH965=AV$5,VLOOKUP(AL965,buff!$K:$L,2,FALSE),"")=0,"",IF($AH965=AV$5,VLOOKUP(AL965,buff!$K:$L,2,FALSE),"")),"")</f>
        <v/>
      </c>
      <c r="AW965" s="6" t="str">
        <f>_xlfn.IFNA(IF(IF($AH965=AW$5,VLOOKUP(AM965,buff!$K:$L,2,FALSE),"")=0,"",IF($AH965=AW$5,VLOOKUP(AM965,buff!$K:$L,2,FALSE),"")),"")</f>
        <v/>
      </c>
      <c r="AX965" s="6">
        <f>VLOOKUP(AI965,buff!K:P,6,FALSE)</f>
        <v>-50</v>
      </c>
      <c r="AY965">
        <f t="shared" si="261"/>
        <v>-50</v>
      </c>
      <c r="AZ965">
        <f t="shared" si="261"/>
        <v>-50</v>
      </c>
      <c r="BA965">
        <f t="shared" si="262"/>
        <v>3</v>
      </c>
      <c r="BB965">
        <f t="shared" si="263"/>
        <v>2</v>
      </c>
    </row>
    <row r="966" spans="1:54" x14ac:dyDescent="0.15">
      <c r="A966" t="str">
        <f t="shared" ref="A966:A1029" si="271">C966&amp;D966&amp;$E$6&amp;E966</f>
        <v>炘诀主动技能3等级20</v>
      </c>
      <c r="B966" s="8">
        <v>960</v>
      </c>
      <c r="C966" s="8" t="str">
        <f>VLOOKUP(G966,角色!A:B,2,FALSE)</f>
        <v>炘诀</v>
      </c>
      <c r="D966" s="8" t="str">
        <f t="shared" si="258"/>
        <v>主动技能3</v>
      </c>
      <c r="E966" s="8">
        <f t="shared" ref="E966:E1029" si="272">IF(E965=E$5,1,E965+1)</f>
        <v>20</v>
      </c>
      <c r="F966" s="8">
        <f t="shared" ref="F966:F1029" si="273">IF(E966=1,IF(F965=$F$5,1,F965+1),F965)</f>
        <v>3</v>
      </c>
      <c r="G966" s="8">
        <f t="shared" ref="G966:G1029" si="274">IF((F966=1)*(E966=1),G965+1,G965)</f>
        <v>16</v>
      </c>
      <c r="H966" s="4" t="s">
        <v>477</v>
      </c>
      <c r="I966" s="26" t="str">
        <f t="shared" si="268"/>
        <v>对敌方1排单位造成125%攻击力（+12819）伤害，附带减防</v>
      </c>
      <c r="J966" s="4" t="s">
        <v>305</v>
      </c>
      <c r="K966" s="1" t="s">
        <v>103</v>
      </c>
      <c r="L966" s="4" t="s">
        <v>112</v>
      </c>
      <c r="M966" s="4"/>
      <c r="N966" s="4">
        <v>100</v>
      </c>
      <c r="O966" s="4">
        <v>100</v>
      </c>
      <c r="T966" s="6" t="str">
        <f t="shared" si="269"/>
        <v>65:100:2:0</v>
      </c>
      <c r="U966" s="6" t="str">
        <f t="shared" si="270"/>
        <v/>
      </c>
      <c r="Y966">
        <f t="shared" si="267"/>
        <v>100</v>
      </c>
      <c r="Z966">
        <v>125</v>
      </c>
      <c r="AA966" s="23">
        <v>50</v>
      </c>
      <c r="AB966" s="23">
        <f>INT(VLOOKUP(VLOOKUP($C966,角色技能升级比率表!$B:$C,2,FALSE),角色属性概况!E:F,2,FALSE)*VLOOKUP(E966,角色属性概况!I:M,3,FALSE)*AA966/100)</f>
        <v>12819</v>
      </c>
      <c r="AE966">
        <v>0</v>
      </c>
      <c r="AF966" s="23">
        <f t="shared" si="259"/>
        <v>3</v>
      </c>
      <c r="AG966" s="23">
        <f t="shared" si="260"/>
        <v>2</v>
      </c>
      <c r="AH966" t="s">
        <v>118</v>
      </c>
      <c r="AI966" t="s">
        <v>1645</v>
      </c>
      <c r="AN966" s="6" t="str">
        <f>_xlfn.IFNA(IF(IF($AH966=AN$5,VLOOKUP(AI966,buff!$K:$L,2,FALSE),"")=0,"",IF($AH966=AN$5,VLOOKUP(AI966,buff!$K:$L,2,FALSE),"")),"")</f>
        <v>65:100:2:0</v>
      </c>
      <c r="AO966" s="6" t="str">
        <f>_xlfn.IFNA(IF(IF($AH966=AO$5,VLOOKUP(AJ966,buff!$K:$L,2,FALSE),"")=0,"",IF($AH966=AO$5,VLOOKUP(AJ966,buff!$K:$L,2,FALSE),"")),"")</f>
        <v/>
      </c>
      <c r="AP966" s="6" t="str">
        <f>_xlfn.IFNA(IF(IF($AH966=AP$5,VLOOKUP(AK966,buff!$K:$L,2,FALSE),"")=0,"",IF($AH966=AP$5,VLOOKUP(AK966,buff!$K:$L,2,FALSE),"")),"")</f>
        <v/>
      </c>
      <c r="AQ966" s="6" t="str">
        <f>_xlfn.IFNA(IF(IF($AH966=AQ$5,VLOOKUP(AL966,buff!$K:$L,2,FALSE),"")=0,"",IF($AH966=AQ$5,VLOOKUP(AL966,buff!$K:$L,2,FALSE),"")),"")</f>
        <v/>
      </c>
      <c r="AR966" s="6" t="str">
        <f>_xlfn.IFNA(IF(IF($AH966=AR$5,VLOOKUP(AM966,buff!$K:$L,2,FALSE),"")=0,"",IF($AH966=AR$5,VLOOKUP(AM966,buff!$K:$L,2,FALSE),"")),"")</f>
        <v/>
      </c>
      <c r="AS966" s="6" t="str">
        <f>_xlfn.IFNA(IF(IF($AH966=AS$5,VLOOKUP(AI966,buff!$K:$L,2,FALSE),"")=0,"",IF($AH966=AS$5,VLOOKUP(AI966,buff!$K:$L,2,FALSE),"")),"")</f>
        <v/>
      </c>
      <c r="AT966" s="6" t="str">
        <f>_xlfn.IFNA(IF(IF($AH966=AT$5,VLOOKUP(AJ966,buff!$K:$L,2,FALSE),"")=0,"",IF($AH966=AT$5,VLOOKUP(AJ966,buff!$K:$L,2,FALSE),"")),"")</f>
        <v/>
      </c>
      <c r="AU966" s="6" t="str">
        <f>_xlfn.IFNA(IF(IF($AH966=AU$5,VLOOKUP(AK966,buff!$K:$L,2,FALSE),"")=0,"",IF($AH966=AU$5,VLOOKUP(AK966,buff!$K:$L,2,FALSE),"")),"")</f>
        <v/>
      </c>
      <c r="AV966" s="6" t="str">
        <f>_xlfn.IFNA(IF(IF($AH966=AV$5,VLOOKUP(AL966,buff!$K:$L,2,FALSE),"")=0,"",IF($AH966=AV$5,VLOOKUP(AL966,buff!$K:$L,2,FALSE),"")),"")</f>
        <v/>
      </c>
      <c r="AW966" s="6" t="str">
        <f>_xlfn.IFNA(IF(IF($AH966=AW$5,VLOOKUP(AM966,buff!$K:$L,2,FALSE),"")=0,"",IF($AH966=AW$5,VLOOKUP(AM966,buff!$K:$L,2,FALSE),"")),"")</f>
        <v/>
      </c>
      <c r="AX966" s="6">
        <f>VLOOKUP(AI966,buff!K:P,6,FALSE)</f>
        <v>-50</v>
      </c>
      <c r="AY966">
        <f t="shared" si="261"/>
        <v>-50</v>
      </c>
      <c r="AZ966">
        <f t="shared" si="261"/>
        <v>-50</v>
      </c>
      <c r="BA966">
        <f t="shared" si="262"/>
        <v>3</v>
      </c>
      <c r="BB966">
        <f t="shared" si="263"/>
        <v>2</v>
      </c>
    </row>
    <row r="967" spans="1:54" x14ac:dyDescent="0.15">
      <c r="A967" t="str">
        <f t="shared" si="271"/>
        <v>奈落主动技能1等级1</v>
      </c>
      <c r="B967" s="8">
        <v>961</v>
      </c>
      <c r="C967" s="8" t="str">
        <f>VLOOKUP(G967,角色!A:B,2,FALSE)</f>
        <v>奈落</v>
      </c>
      <c r="D967" s="8" t="str">
        <f t="shared" si="258"/>
        <v>主动技能1</v>
      </c>
      <c r="E967" s="8">
        <f t="shared" si="272"/>
        <v>1</v>
      </c>
      <c r="F967" s="8">
        <f t="shared" si="273"/>
        <v>1</v>
      </c>
      <c r="G967" s="8">
        <f t="shared" si="274"/>
        <v>17</v>
      </c>
      <c r="H967" s="4" t="s">
        <v>480</v>
      </c>
      <c r="I967" s="24" t="str">
        <f>"对敌方单体攻击，造成100%攻击力（+"&amp;AB967&amp;"）点伤害。"</f>
        <v>对敌方单体攻击，造成100%攻击力（+38）点伤害。</v>
      </c>
      <c r="J967" s="24" t="s">
        <v>305</v>
      </c>
      <c r="K967" s="25" t="s">
        <v>103</v>
      </c>
      <c r="L967" s="24" t="s">
        <v>107</v>
      </c>
      <c r="M967" s="24"/>
      <c r="N967" s="24">
        <v>100</v>
      </c>
      <c r="O967" s="24"/>
      <c r="P967" s="23"/>
      <c r="Q967" s="23"/>
      <c r="R967" s="23"/>
      <c r="S967" s="23"/>
      <c r="T967" s="23" t="str">
        <f t="shared" si="269"/>
        <v/>
      </c>
      <c r="U967" s="23" t="str">
        <f t="shared" si="270"/>
        <v/>
      </c>
      <c r="V967" s="23"/>
      <c r="W967" s="23"/>
      <c r="X967" s="23"/>
      <c r="Y967" s="23">
        <f t="shared" si="267"/>
        <v>0</v>
      </c>
      <c r="Z967" s="23">
        <v>100</v>
      </c>
      <c r="AA967" s="23">
        <v>10</v>
      </c>
      <c r="AB967" s="23">
        <f>INT(VLOOKUP(VLOOKUP($C967,角色技能升级比率表!$B:$C,2,FALSE),角色属性概况!E:F,2,FALSE)*VLOOKUP(E967,角色属性概况!I:M,3,FALSE)*AA967/100)</f>
        <v>38</v>
      </c>
      <c r="AC967" s="23"/>
      <c r="AD967" s="23"/>
      <c r="AE967" s="23">
        <v>0</v>
      </c>
      <c r="AF967" s="23">
        <f t="shared" si="259"/>
        <v>0</v>
      </c>
      <c r="AG967" s="23">
        <f t="shared" si="260"/>
        <v>0</v>
      </c>
      <c r="AH967" s="23"/>
      <c r="AI967" s="23"/>
      <c r="AJ967" s="23"/>
      <c r="AK967" s="23"/>
      <c r="AN967" s="6" t="str">
        <f>_xlfn.IFNA(IF(IF($AH967=AN$5,VLOOKUP(AI967,buff!$K:$L,2,FALSE),"")=0,"",IF($AH967=AN$5,VLOOKUP(AI967,buff!$K:$L,2,FALSE),"")),"")</f>
        <v/>
      </c>
      <c r="AO967" s="6" t="str">
        <f>_xlfn.IFNA(IF(IF($AH967=AO$5,VLOOKUP(AJ967,buff!$K:$L,2,FALSE),"")=0,"",IF($AH967=AO$5,VLOOKUP(AJ967,buff!$K:$L,2,FALSE),"")),"")</f>
        <v/>
      </c>
      <c r="AP967" s="6" t="str">
        <f>_xlfn.IFNA(IF(IF($AH967=AP$5,VLOOKUP(AK967,buff!$K:$L,2,FALSE),"")=0,"",IF($AH967=AP$5,VLOOKUP(AK967,buff!$K:$L,2,FALSE),"")),"")</f>
        <v/>
      </c>
      <c r="AQ967" s="6" t="str">
        <f>_xlfn.IFNA(IF(IF($AH967=AQ$5,VLOOKUP(AL967,buff!$K:$L,2,FALSE),"")=0,"",IF($AH967=AQ$5,VLOOKUP(AL967,buff!$K:$L,2,FALSE),"")),"")</f>
        <v/>
      </c>
      <c r="AR967" s="6" t="str">
        <f>_xlfn.IFNA(IF(IF($AH967=AR$5,VLOOKUP(AM967,buff!$K:$L,2,FALSE),"")=0,"",IF($AH967=AR$5,VLOOKUP(AM967,buff!$K:$L,2,FALSE),"")),"")</f>
        <v/>
      </c>
      <c r="AS967" s="6" t="str">
        <f>_xlfn.IFNA(IF(IF($AH967=AS$5,VLOOKUP(AI967,buff!$K:$L,2,FALSE),"")=0,"",IF($AH967=AS$5,VLOOKUP(AI967,buff!$K:$L,2,FALSE),"")),"")</f>
        <v/>
      </c>
      <c r="AT967" s="6" t="str">
        <f>_xlfn.IFNA(IF(IF($AH967=AT$5,VLOOKUP(AJ967,buff!$K:$L,2,FALSE),"")=0,"",IF($AH967=AT$5,VLOOKUP(AJ967,buff!$K:$L,2,FALSE),"")),"")</f>
        <v/>
      </c>
      <c r="AU967" s="6" t="str">
        <f>_xlfn.IFNA(IF(IF($AH967=AU$5,VLOOKUP(AK967,buff!$K:$L,2,FALSE),"")=0,"",IF($AH967=AU$5,VLOOKUP(AK967,buff!$K:$L,2,FALSE),"")),"")</f>
        <v/>
      </c>
      <c r="AV967" s="6" t="str">
        <f>_xlfn.IFNA(IF(IF($AH967=AV$5,VLOOKUP(AL967,buff!$K:$L,2,FALSE),"")=0,"",IF($AH967=AV$5,VLOOKUP(AL967,buff!$K:$L,2,FALSE),"")),"")</f>
        <v/>
      </c>
      <c r="AW967" s="6" t="str">
        <f>_xlfn.IFNA(IF(IF($AH967=AW$5,VLOOKUP(AM967,buff!$K:$L,2,FALSE),"")=0,"",IF($AH967=AW$5,VLOOKUP(AM967,buff!$K:$L,2,FALSE),"")),"")</f>
        <v/>
      </c>
      <c r="AX967" s="6" t="e">
        <f>VLOOKUP(AI967,buff!K:P,6,FALSE)</f>
        <v>#N/A</v>
      </c>
      <c r="AY967" t="e">
        <f t="shared" si="261"/>
        <v>#N/A</v>
      </c>
      <c r="AZ967" t="e">
        <f t="shared" si="261"/>
        <v>#N/A</v>
      </c>
      <c r="BA967">
        <f t="shared" si="262"/>
        <v>0</v>
      </c>
      <c r="BB967">
        <f t="shared" si="263"/>
        <v>0</v>
      </c>
    </row>
    <row r="968" spans="1:54" x14ac:dyDescent="0.15">
      <c r="A968" t="str">
        <f t="shared" si="271"/>
        <v>奈落主动技能1等级2</v>
      </c>
      <c r="B968" s="8">
        <v>962</v>
      </c>
      <c r="C968" s="8" t="str">
        <f>VLOOKUP(G968,角色!A:B,2,FALSE)</f>
        <v>奈落</v>
      </c>
      <c r="D968" s="8" t="str">
        <f t="shared" ref="D968:D1031" si="275">$D$4&amp;F968</f>
        <v>主动技能1</v>
      </c>
      <c r="E968" s="8">
        <f t="shared" si="272"/>
        <v>2</v>
      </c>
      <c r="F968" s="8">
        <f t="shared" si="273"/>
        <v>1</v>
      </c>
      <c r="G968" s="8">
        <f t="shared" si="274"/>
        <v>17</v>
      </c>
      <c r="H968" s="4" t="s">
        <v>480</v>
      </c>
      <c r="I968" s="24" t="str">
        <f t="shared" ref="I968:I974" si="276">"对敌方单体攻击，造成100%攻击力（+"&amp;AB968&amp;"）点伤害。"</f>
        <v>对敌方单体攻击，造成100%攻击力（+56）点伤害。</v>
      </c>
      <c r="J968" s="4" t="s">
        <v>305</v>
      </c>
      <c r="K968" s="1" t="s">
        <v>103</v>
      </c>
      <c r="L968" s="24" t="s">
        <v>107</v>
      </c>
      <c r="M968" s="4"/>
      <c r="N968" s="4">
        <v>100</v>
      </c>
      <c r="O968" s="4"/>
      <c r="T968" s="6" t="str">
        <f t="shared" si="269"/>
        <v/>
      </c>
      <c r="U968" s="6" t="str">
        <f t="shared" si="270"/>
        <v/>
      </c>
      <c r="Y968">
        <f t="shared" si="267"/>
        <v>0</v>
      </c>
      <c r="Z968">
        <v>100</v>
      </c>
      <c r="AA968" s="23">
        <v>10</v>
      </c>
      <c r="AB968" s="23">
        <f>INT(VLOOKUP(VLOOKUP($C968,角色技能升级比率表!$B:$C,2,FALSE),角色属性概况!E:F,2,FALSE)*VLOOKUP(E968,角色属性概况!I:M,3,FALSE)*AA968/100)</f>
        <v>56</v>
      </c>
      <c r="AE968">
        <v>0</v>
      </c>
      <c r="AF968" s="23">
        <f t="shared" ref="AF968:AF1031" si="277">BA968</f>
        <v>0</v>
      </c>
      <c r="AG968" s="23">
        <f t="shared" ref="AG968:AG1031" si="278">BB968</f>
        <v>0</v>
      </c>
      <c r="AN968" s="6" t="str">
        <f>_xlfn.IFNA(IF(IF($AH968=AN$5,VLOOKUP(AI968,buff!$K:$L,2,FALSE),"")=0,"",IF($AH968=AN$5,VLOOKUP(AI968,buff!$K:$L,2,FALSE),"")),"")</f>
        <v/>
      </c>
      <c r="AO968" s="6" t="str">
        <f>_xlfn.IFNA(IF(IF($AH968=AO$5,VLOOKUP(AJ968,buff!$K:$L,2,FALSE),"")=0,"",IF($AH968=AO$5,VLOOKUP(AJ968,buff!$K:$L,2,FALSE),"")),"")</f>
        <v/>
      </c>
      <c r="AP968" s="6" t="str">
        <f>_xlfn.IFNA(IF(IF($AH968=AP$5,VLOOKUP(AK968,buff!$K:$L,2,FALSE),"")=0,"",IF($AH968=AP$5,VLOOKUP(AK968,buff!$K:$L,2,FALSE),"")),"")</f>
        <v/>
      </c>
      <c r="AQ968" s="6" t="str">
        <f>_xlfn.IFNA(IF(IF($AH968=AQ$5,VLOOKUP(AL968,buff!$K:$L,2,FALSE),"")=0,"",IF($AH968=AQ$5,VLOOKUP(AL968,buff!$K:$L,2,FALSE),"")),"")</f>
        <v/>
      </c>
      <c r="AR968" s="6" t="str">
        <f>_xlfn.IFNA(IF(IF($AH968=AR$5,VLOOKUP(AM968,buff!$K:$L,2,FALSE),"")=0,"",IF($AH968=AR$5,VLOOKUP(AM968,buff!$K:$L,2,FALSE),"")),"")</f>
        <v/>
      </c>
      <c r="AS968" s="6" t="str">
        <f>_xlfn.IFNA(IF(IF($AH968=AS$5,VLOOKUP(AI968,buff!$K:$L,2,FALSE),"")=0,"",IF($AH968=AS$5,VLOOKUP(AI968,buff!$K:$L,2,FALSE),"")),"")</f>
        <v/>
      </c>
      <c r="AT968" s="6" t="str">
        <f>_xlfn.IFNA(IF(IF($AH968=AT$5,VLOOKUP(AJ968,buff!$K:$L,2,FALSE),"")=0,"",IF($AH968=AT$5,VLOOKUP(AJ968,buff!$K:$L,2,FALSE),"")),"")</f>
        <v/>
      </c>
      <c r="AU968" s="6" t="str">
        <f>_xlfn.IFNA(IF(IF($AH968=AU$5,VLOOKUP(AK968,buff!$K:$L,2,FALSE),"")=0,"",IF($AH968=AU$5,VLOOKUP(AK968,buff!$K:$L,2,FALSE),"")),"")</f>
        <v/>
      </c>
      <c r="AV968" s="6" t="str">
        <f>_xlfn.IFNA(IF(IF($AH968=AV$5,VLOOKUP(AL968,buff!$K:$L,2,FALSE),"")=0,"",IF($AH968=AV$5,VLOOKUP(AL968,buff!$K:$L,2,FALSE),"")),"")</f>
        <v/>
      </c>
      <c r="AW968" s="6" t="str">
        <f>_xlfn.IFNA(IF(IF($AH968=AW$5,VLOOKUP(AM968,buff!$K:$L,2,FALSE),"")=0,"",IF($AH968=AW$5,VLOOKUP(AM968,buff!$K:$L,2,FALSE),"")),"")</f>
        <v/>
      </c>
      <c r="AX968" s="6" t="e">
        <f>VLOOKUP(AI968,buff!K:P,6,FALSE)</f>
        <v>#N/A</v>
      </c>
      <c r="AY968" t="e">
        <f t="shared" ref="AY968:AZ1031" si="279">AX968</f>
        <v>#N/A</v>
      </c>
      <c r="AZ968" t="e">
        <f t="shared" si="279"/>
        <v>#N/A</v>
      </c>
      <c r="BA968">
        <f t="shared" ref="BA968:BA1031" si="280">IF(F968=1,0,IF(F968=2,2,3))</f>
        <v>0</v>
      </c>
      <c r="BB968">
        <f t="shared" ref="BB968:BB1031" si="281">IF(F968=1,0,IF(F968=2,1,2))</f>
        <v>0</v>
      </c>
    </row>
    <row r="969" spans="1:54" x14ac:dyDescent="0.15">
      <c r="A969" t="str">
        <f t="shared" si="271"/>
        <v>奈落主动技能1等级3</v>
      </c>
      <c r="B969" s="8">
        <v>963</v>
      </c>
      <c r="C969" s="8" t="str">
        <f>VLOOKUP(G969,角色!A:B,2,FALSE)</f>
        <v>奈落</v>
      </c>
      <c r="D969" s="8" t="str">
        <f t="shared" si="275"/>
        <v>主动技能1</v>
      </c>
      <c r="E969" s="8">
        <f t="shared" si="272"/>
        <v>3</v>
      </c>
      <c r="F969" s="8">
        <f t="shared" si="273"/>
        <v>1</v>
      </c>
      <c r="G969" s="8">
        <f t="shared" si="274"/>
        <v>17</v>
      </c>
      <c r="H969" s="4" t="s">
        <v>480</v>
      </c>
      <c r="I969" s="24" t="str">
        <f t="shared" si="276"/>
        <v>对敌方单体攻击，造成100%攻击力（+74）点伤害。</v>
      </c>
      <c r="J969" s="4" t="s">
        <v>305</v>
      </c>
      <c r="K969" s="1" t="s">
        <v>103</v>
      </c>
      <c r="L969" s="24" t="s">
        <v>107</v>
      </c>
      <c r="M969" s="4"/>
      <c r="N969" s="4">
        <v>100</v>
      </c>
      <c r="O969" s="4"/>
      <c r="T969" s="6" t="str">
        <f t="shared" si="269"/>
        <v/>
      </c>
      <c r="U969" s="6" t="str">
        <f t="shared" si="270"/>
        <v/>
      </c>
      <c r="Y969">
        <f t="shared" si="267"/>
        <v>0</v>
      </c>
      <c r="Z969">
        <v>100</v>
      </c>
      <c r="AA969" s="23">
        <v>10</v>
      </c>
      <c r="AB969" s="23">
        <f>INT(VLOOKUP(VLOOKUP($C969,角色技能升级比率表!$B:$C,2,FALSE),角色属性概况!E:F,2,FALSE)*VLOOKUP(E969,角色属性概况!I:M,3,FALSE)*AA969/100)</f>
        <v>74</v>
      </c>
      <c r="AE969">
        <v>0</v>
      </c>
      <c r="AF969" s="23">
        <f t="shared" si="277"/>
        <v>0</v>
      </c>
      <c r="AG969" s="23">
        <f t="shared" si="278"/>
        <v>0</v>
      </c>
      <c r="AN969" s="6" t="str">
        <f>_xlfn.IFNA(IF(IF($AH969=AN$5,VLOOKUP(AI969,buff!$K:$L,2,FALSE),"")=0,"",IF($AH969=AN$5,VLOOKUP(AI969,buff!$K:$L,2,FALSE),"")),"")</f>
        <v/>
      </c>
      <c r="AO969" s="6" t="str">
        <f>_xlfn.IFNA(IF(IF($AH969=AO$5,VLOOKUP(AJ969,buff!$K:$L,2,FALSE),"")=0,"",IF($AH969=AO$5,VLOOKUP(AJ969,buff!$K:$L,2,FALSE),"")),"")</f>
        <v/>
      </c>
      <c r="AP969" s="6" t="str">
        <f>_xlfn.IFNA(IF(IF($AH969=AP$5,VLOOKUP(AK969,buff!$K:$L,2,FALSE),"")=0,"",IF($AH969=AP$5,VLOOKUP(AK969,buff!$K:$L,2,FALSE),"")),"")</f>
        <v/>
      </c>
      <c r="AQ969" s="6" t="str">
        <f>_xlfn.IFNA(IF(IF($AH969=AQ$5,VLOOKUP(AL969,buff!$K:$L,2,FALSE),"")=0,"",IF($AH969=AQ$5,VLOOKUP(AL969,buff!$K:$L,2,FALSE),"")),"")</f>
        <v/>
      </c>
      <c r="AR969" s="6" t="str">
        <f>_xlfn.IFNA(IF(IF($AH969=AR$5,VLOOKUP(AM969,buff!$K:$L,2,FALSE),"")=0,"",IF($AH969=AR$5,VLOOKUP(AM969,buff!$K:$L,2,FALSE),"")),"")</f>
        <v/>
      </c>
      <c r="AS969" s="6" t="str">
        <f>_xlfn.IFNA(IF(IF($AH969=AS$5,VLOOKUP(AI969,buff!$K:$L,2,FALSE),"")=0,"",IF($AH969=AS$5,VLOOKUP(AI969,buff!$K:$L,2,FALSE),"")),"")</f>
        <v/>
      </c>
      <c r="AT969" s="6" t="str">
        <f>_xlfn.IFNA(IF(IF($AH969=AT$5,VLOOKUP(AJ969,buff!$K:$L,2,FALSE),"")=0,"",IF($AH969=AT$5,VLOOKUP(AJ969,buff!$K:$L,2,FALSE),"")),"")</f>
        <v/>
      </c>
      <c r="AU969" s="6" t="str">
        <f>_xlfn.IFNA(IF(IF($AH969=AU$5,VLOOKUP(AK969,buff!$K:$L,2,FALSE),"")=0,"",IF($AH969=AU$5,VLOOKUP(AK969,buff!$K:$L,2,FALSE),"")),"")</f>
        <v/>
      </c>
      <c r="AV969" s="6" t="str">
        <f>_xlfn.IFNA(IF(IF($AH969=AV$5,VLOOKUP(AL969,buff!$K:$L,2,FALSE),"")=0,"",IF($AH969=AV$5,VLOOKUP(AL969,buff!$K:$L,2,FALSE),"")),"")</f>
        <v/>
      </c>
      <c r="AW969" s="6" t="str">
        <f>_xlfn.IFNA(IF(IF($AH969=AW$5,VLOOKUP(AM969,buff!$K:$L,2,FALSE),"")=0,"",IF($AH969=AW$5,VLOOKUP(AM969,buff!$K:$L,2,FALSE),"")),"")</f>
        <v/>
      </c>
      <c r="AX969" s="6" t="e">
        <f>VLOOKUP(AI969,buff!K:P,6,FALSE)</f>
        <v>#N/A</v>
      </c>
      <c r="AY969" t="e">
        <f t="shared" si="279"/>
        <v>#N/A</v>
      </c>
      <c r="AZ969" t="e">
        <f t="shared" si="279"/>
        <v>#N/A</v>
      </c>
      <c r="BA969">
        <f t="shared" si="280"/>
        <v>0</v>
      </c>
      <c r="BB969">
        <f t="shared" si="281"/>
        <v>0</v>
      </c>
    </row>
    <row r="970" spans="1:54" x14ac:dyDescent="0.15">
      <c r="A970" t="str">
        <f t="shared" si="271"/>
        <v>奈落主动技能1等级4</v>
      </c>
      <c r="B970" s="8">
        <v>964</v>
      </c>
      <c r="C970" s="8" t="str">
        <f>VLOOKUP(G970,角色!A:B,2,FALSE)</f>
        <v>奈落</v>
      </c>
      <c r="D970" s="8" t="str">
        <f t="shared" si="275"/>
        <v>主动技能1</v>
      </c>
      <c r="E970" s="8">
        <f t="shared" si="272"/>
        <v>4</v>
      </c>
      <c r="F970" s="8">
        <f t="shared" si="273"/>
        <v>1</v>
      </c>
      <c r="G970" s="8">
        <f t="shared" si="274"/>
        <v>17</v>
      </c>
      <c r="H970" s="4" t="s">
        <v>480</v>
      </c>
      <c r="I970" s="24" t="str">
        <f t="shared" si="276"/>
        <v>对敌方单体攻击，造成100%攻击力（+91）点伤害。</v>
      </c>
      <c r="J970" s="4" t="s">
        <v>305</v>
      </c>
      <c r="K970" s="1" t="s">
        <v>103</v>
      </c>
      <c r="L970" s="24" t="s">
        <v>107</v>
      </c>
      <c r="M970" s="4"/>
      <c r="N970" s="4">
        <v>100</v>
      </c>
      <c r="O970" s="4"/>
      <c r="T970" s="6" t="str">
        <f t="shared" si="269"/>
        <v/>
      </c>
      <c r="U970" s="6" t="str">
        <f t="shared" si="270"/>
        <v/>
      </c>
      <c r="Y970">
        <f t="shared" si="267"/>
        <v>0</v>
      </c>
      <c r="Z970">
        <v>100</v>
      </c>
      <c r="AA970" s="23">
        <v>10</v>
      </c>
      <c r="AB970" s="23">
        <f>INT(VLOOKUP(VLOOKUP($C970,角色技能升级比率表!$B:$C,2,FALSE),角色属性概况!E:F,2,FALSE)*VLOOKUP(E970,角色属性概况!I:M,3,FALSE)*AA970/100)</f>
        <v>91</v>
      </c>
      <c r="AE970">
        <v>0</v>
      </c>
      <c r="AF970" s="23">
        <f t="shared" si="277"/>
        <v>0</v>
      </c>
      <c r="AG970" s="23">
        <f t="shared" si="278"/>
        <v>0</v>
      </c>
      <c r="AN970" s="6" t="str">
        <f>_xlfn.IFNA(IF(IF($AH970=AN$5,VLOOKUP(AI970,buff!$K:$L,2,FALSE),"")=0,"",IF($AH970=AN$5,VLOOKUP(AI970,buff!$K:$L,2,FALSE),"")),"")</f>
        <v/>
      </c>
      <c r="AO970" s="6" t="str">
        <f>_xlfn.IFNA(IF(IF($AH970=AO$5,VLOOKUP(AJ970,buff!$K:$L,2,FALSE),"")=0,"",IF($AH970=AO$5,VLOOKUP(AJ970,buff!$K:$L,2,FALSE),"")),"")</f>
        <v/>
      </c>
      <c r="AP970" s="6" t="str">
        <f>_xlfn.IFNA(IF(IF($AH970=AP$5,VLOOKUP(AK970,buff!$K:$L,2,FALSE),"")=0,"",IF($AH970=AP$5,VLOOKUP(AK970,buff!$K:$L,2,FALSE),"")),"")</f>
        <v/>
      </c>
      <c r="AQ970" s="6" t="str">
        <f>_xlfn.IFNA(IF(IF($AH970=AQ$5,VLOOKUP(AL970,buff!$K:$L,2,FALSE),"")=0,"",IF($AH970=AQ$5,VLOOKUP(AL970,buff!$K:$L,2,FALSE),"")),"")</f>
        <v/>
      </c>
      <c r="AR970" s="6" t="str">
        <f>_xlfn.IFNA(IF(IF($AH970=AR$5,VLOOKUP(AM970,buff!$K:$L,2,FALSE),"")=0,"",IF($AH970=AR$5,VLOOKUP(AM970,buff!$K:$L,2,FALSE),"")),"")</f>
        <v/>
      </c>
      <c r="AS970" s="6" t="str">
        <f>_xlfn.IFNA(IF(IF($AH970=AS$5,VLOOKUP(AI970,buff!$K:$L,2,FALSE),"")=0,"",IF($AH970=AS$5,VLOOKUP(AI970,buff!$K:$L,2,FALSE),"")),"")</f>
        <v/>
      </c>
      <c r="AT970" s="6" t="str">
        <f>_xlfn.IFNA(IF(IF($AH970=AT$5,VLOOKUP(AJ970,buff!$K:$L,2,FALSE),"")=0,"",IF($AH970=AT$5,VLOOKUP(AJ970,buff!$K:$L,2,FALSE),"")),"")</f>
        <v/>
      </c>
      <c r="AU970" s="6" t="str">
        <f>_xlfn.IFNA(IF(IF($AH970=AU$5,VLOOKUP(AK970,buff!$K:$L,2,FALSE),"")=0,"",IF($AH970=AU$5,VLOOKUP(AK970,buff!$K:$L,2,FALSE),"")),"")</f>
        <v/>
      </c>
      <c r="AV970" s="6" t="str">
        <f>_xlfn.IFNA(IF(IF($AH970=AV$5,VLOOKUP(AL970,buff!$K:$L,2,FALSE),"")=0,"",IF($AH970=AV$5,VLOOKUP(AL970,buff!$K:$L,2,FALSE),"")),"")</f>
        <v/>
      </c>
      <c r="AW970" s="6" t="str">
        <f>_xlfn.IFNA(IF(IF($AH970=AW$5,VLOOKUP(AM970,buff!$K:$L,2,FALSE),"")=0,"",IF($AH970=AW$5,VLOOKUP(AM970,buff!$K:$L,2,FALSE),"")),"")</f>
        <v/>
      </c>
      <c r="AX970" s="6" t="e">
        <f>VLOOKUP(AI970,buff!K:P,6,FALSE)</f>
        <v>#N/A</v>
      </c>
      <c r="AY970" t="e">
        <f t="shared" si="279"/>
        <v>#N/A</v>
      </c>
      <c r="AZ970" t="e">
        <f t="shared" si="279"/>
        <v>#N/A</v>
      </c>
      <c r="BA970">
        <f t="shared" si="280"/>
        <v>0</v>
      </c>
      <c r="BB970">
        <f t="shared" si="281"/>
        <v>0</v>
      </c>
    </row>
    <row r="971" spans="1:54" x14ac:dyDescent="0.15">
      <c r="A971" t="str">
        <f t="shared" si="271"/>
        <v>奈落主动技能1等级5</v>
      </c>
      <c r="B971" s="8">
        <v>965</v>
      </c>
      <c r="C971" s="8" t="str">
        <f>VLOOKUP(G971,角色!A:B,2,FALSE)</f>
        <v>奈落</v>
      </c>
      <c r="D971" s="8" t="str">
        <f t="shared" si="275"/>
        <v>主动技能1</v>
      </c>
      <c r="E971" s="8">
        <f t="shared" si="272"/>
        <v>5</v>
      </c>
      <c r="F971" s="8">
        <f t="shared" si="273"/>
        <v>1</v>
      </c>
      <c r="G971" s="8">
        <f t="shared" si="274"/>
        <v>17</v>
      </c>
      <c r="H971" s="4" t="s">
        <v>480</v>
      </c>
      <c r="I971" s="24" t="str">
        <f t="shared" si="276"/>
        <v>对敌方单体攻击，造成100%攻击力（+113）点伤害。</v>
      </c>
      <c r="J971" s="4" t="s">
        <v>305</v>
      </c>
      <c r="K971" s="1" t="s">
        <v>103</v>
      </c>
      <c r="L971" s="24" t="s">
        <v>107</v>
      </c>
      <c r="M971" s="4"/>
      <c r="N971" s="4">
        <v>100</v>
      </c>
      <c r="O971" s="4"/>
      <c r="T971" s="6" t="str">
        <f t="shared" si="269"/>
        <v/>
      </c>
      <c r="U971" s="6" t="str">
        <f t="shared" si="270"/>
        <v/>
      </c>
      <c r="Y971">
        <f t="shared" si="267"/>
        <v>0</v>
      </c>
      <c r="Z971">
        <v>100</v>
      </c>
      <c r="AA971" s="23">
        <v>10</v>
      </c>
      <c r="AB971" s="23">
        <f>INT(VLOOKUP(VLOOKUP($C971,角色技能升级比率表!$B:$C,2,FALSE),角色属性概况!E:F,2,FALSE)*VLOOKUP(E971,角色属性概况!I:M,3,FALSE)*AA971/100)</f>
        <v>113</v>
      </c>
      <c r="AE971">
        <v>0</v>
      </c>
      <c r="AF971" s="23">
        <f t="shared" si="277"/>
        <v>0</v>
      </c>
      <c r="AG971" s="23">
        <f t="shared" si="278"/>
        <v>0</v>
      </c>
      <c r="AN971" s="6" t="str">
        <f>_xlfn.IFNA(IF(IF($AH971=AN$5,VLOOKUP(AI971,buff!$K:$L,2,FALSE),"")=0,"",IF($AH971=AN$5,VLOOKUP(AI971,buff!$K:$L,2,FALSE),"")),"")</f>
        <v/>
      </c>
      <c r="AO971" s="6" t="str">
        <f>_xlfn.IFNA(IF(IF($AH971=AO$5,VLOOKUP(AJ971,buff!$K:$L,2,FALSE),"")=0,"",IF($AH971=AO$5,VLOOKUP(AJ971,buff!$K:$L,2,FALSE),"")),"")</f>
        <v/>
      </c>
      <c r="AP971" s="6" t="str">
        <f>_xlfn.IFNA(IF(IF($AH971=AP$5,VLOOKUP(AK971,buff!$K:$L,2,FALSE),"")=0,"",IF($AH971=AP$5,VLOOKUP(AK971,buff!$K:$L,2,FALSE),"")),"")</f>
        <v/>
      </c>
      <c r="AQ971" s="6" t="str">
        <f>_xlfn.IFNA(IF(IF($AH971=AQ$5,VLOOKUP(AL971,buff!$K:$L,2,FALSE),"")=0,"",IF($AH971=AQ$5,VLOOKUP(AL971,buff!$K:$L,2,FALSE),"")),"")</f>
        <v/>
      </c>
      <c r="AR971" s="6" t="str">
        <f>_xlfn.IFNA(IF(IF($AH971=AR$5,VLOOKUP(AM971,buff!$K:$L,2,FALSE),"")=0,"",IF($AH971=AR$5,VLOOKUP(AM971,buff!$K:$L,2,FALSE),"")),"")</f>
        <v/>
      </c>
      <c r="AS971" s="6" t="str">
        <f>_xlfn.IFNA(IF(IF($AH971=AS$5,VLOOKUP(AI971,buff!$K:$L,2,FALSE),"")=0,"",IF($AH971=AS$5,VLOOKUP(AI971,buff!$K:$L,2,FALSE),"")),"")</f>
        <v/>
      </c>
      <c r="AT971" s="6" t="str">
        <f>_xlfn.IFNA(IF(IF($AH971=AT$5,VLOOKUP(AJ971,buff!$K:$L,2,FALSE),"")=0,"",IF($AH971=AT$5,VLOOKUP(AJ971,buff!$K:$L,2,FALSE),"")),"")</f>
        <v/>
      </c>
      <c r="AU971" s="6" t="str">
        <f>_xlfn.IFNA(IF(IF($AH971=AU$5,VLOOKUP(AK971,buff!$K:$L,2,FALSE),"")=0,"",IF($AH971=AU$5,VLOOKUP(AK971,buff!$K:$L,2,FALSE),"")),"")</f>
        <v/>
      </c>
      <c r="AV971" s="6" t="str">
        <f>_xlfn.IFNA(IF(IF($AH971=AV$5,VLOOKUP(AL971,buff!$K:$L,2,FALSE),"")=0,"",IF($AH971=AV$5,VLOOKUP(AL971,buff!$K:$L,2,FALSE),"")),"")</f>
        <v/>
      </c>
      <c r="AW971" s="6" t="str">
        <f>_xlfn.IFNA(IF(IF($AH971=AW$5,VLOOKUP(AM971,buff!$K:$L,2,FALSE),"")=0,"",IF($AH971=AW$5,VLOOKUP(AM971,buff!$K:$L,2,FALSE),"")),"")</f>
        <v/>
      </c>
      <c r="AX971" s="6" t="e">
        <f>VLOOKUP(AI971,buff!K:P,6,FALSE)</f>
        <v>#N/A</v>
      </c>
      <c r="AY971" t="e">
        <f t="shared" si="279"/>
        <v>#N/A</v>
      </c>
      <c r="AZ971" t="e">
        <f t="shared" si="279"/>
        <v>#N/A</v>
      </c>
      <c r="BA971">
        <f t="shared" si="280"/>
        <v>0</v>
      </c>
      <c r="BB971">
        <f t="shared" si="281"/>
        <v>0</v>
      </c>
    </row>
    <row r="972" spans="1:54" x14ac:dyDescent="0.15">
      <c r="A972" t="str">
        <f t="shared" si="271"/>
        <v>奈落主动技能1等级6</v>
      </c>
      <c r="B972" s="8">
        <v>966</v>
      </c>
      <c r="C972" s="8" t="str">
        <f>VLOOKUP(G972,角色!A:B,2,FALSE)</f>
        <v>奈落</v>
      </c>
      <c r="D972" s="8" t="str">
        <f t="shared" si="275"/>
        <v>主动技能1</v>
      </c>
      <c r="E972" s="8">
        <f t="shared" si="272"/>
        <v>6</v>
      </c>
      <c r="F972" s="8">
        <f t="shared" si="273"/>
        <v>1</v>
      </c>
      <c r="G972" s="8">
        <f t="shared" si="274"/>
        <v>17</v>
      </c>
      <c r="H972" s="4" t="s">
        <v>480</v>
      </c>
      <c r="I972" s="24" t="str">
        <f t="shared" si="276"/>
        <v>对敌方单体攻击，造成100%攻击力（+139）点伤害。</v>
      </c>
      <c r="J972" s="4" t="s">
        <v>305</v>
      </c>
      <c r="K972" s="1" t="s">
        <v>103</v>
      </c>
      <c r="L972" s="24" t="s">
        <v>107</v>
      </c>
      <c r="M972" s="4"/>
      <c r="N972" s="4">
        <v>100</v>
      </c>
      <c r="O972" s="4"/>
      <c r="T972" s="6" t="str">
        <f t="shared" si="269"/>
        <v/>
      </c>
      <c r="U972" s="6" t="str">
        <f t="shared" si="270"/>
        <v/>
      </c>
      <c r="Y972">
        <f t="shared" si="267"/>
        <v>0</v>
      </c>
      <c r="Z972">
        <v>100</v>
      </c>
      <c r="AA972" s="23">
        <v>10</v>
      </c>
      <c r="AB972" s="23">
        <f>INT(VLOOKUP(VLOOKUP($C972,角色技能升级比率表!$B:$C,2,FALSE),角色属性概况!E:F,2,FALSE)*VLOOKUP(E972,角色属性概况!I:M,3,FALSE)*AA972/100)</f>
        <v>139</v>
      </c>
      <c r="AE972">
        <v>0</v>
      </c>
      <c r="AF972" s="23">
        <f t="shared" si="277"/>
        <v>0</v>
      </c>
      <c r="AG972" s="23">
        <f t="shared" si="278"/>
        <v>0</v>
      </c>
      <c r="AN972" s="6" t="str">
        <f>_xlfn.IFNA(IF(IF($AH972=AN$5,VLOOKUP(AI972,buff!$K:$L,2,FALSE),"")=0,"",IF($AH972=AN$5,VLOOKUP(AI972,buff!$K:$L,2,FALSE),"")),"")</f>
        <v/>
      </c>
      <c r="AO972" s="6" t="str">
        <f>_xlfn.IFNA(IF(IF($AH972=AO$5,VLOOKUP(AJ972,buff!$K:$L,2,FALSE),"")=0,"",IF($AH972=AO$5,VLOOKUP(AJ972,buff!$K:$L,2,FALSE),"")),"")</f>
        <v/>
      </c>
      <c r="AP972" s="6" t="str">
        <f>_xlfn.IFNA(IF(IF($AH972=AP$5,VLOOKUP(AK972,buff!$K:$L,2,FALSE),"")=0,"",IF($AH972=AP$5,VLOOKUP(AK972,buff!$K:$L,2,FALSE),"")),"")</f>
        <v/>
      </c>
      <c r="AQ972" s="6" t="str">
        <f>_xlfn.IFNA(IF(IF($AH972=AQ$5,VLOOKUP(AL972,buff!$K:$L,2,FALSE),"")=0,"",IF($AH972=AQ$5,VLOOKUP(AL972,buff!$K:$L,2,FALSE),"")),"")</f>
        <v/>
      </c>
      <c r="AR972" s="6" t="str">
        <f>_xlfn.IFNA(IF(IF($AH972=AR$5,VLOOKUP(AM972,buff!$K:$L,2,FALSE),"")=0,"",IF($AH972=AR$5,VLOOKUP(AM972,buff!$K:$L,2,FALSE),"")),"")</f>
        <v/>
      </c>
      <c r="AS972" s="6" t="str">
        <f>_xlfn.IFNA(IF(IF($AH972=AS$5,VLOOKUP(AI972,buff!$K:$L,2,FALSE),"")=0,"",IF($AH972=AS$5,VLOOKUP(AI972,buff!$K:$L,2,FALSE),"")),"")</f>
        <v/>
      </c>
      <c r="AT972" s="6" t="str">
        <f>_xlfn.IFNA(IF(IF($AH972=AT$5,VLOOKUP(AJ972,buff!$K:$L,2,FALSE),"")=0,"",IF($AH972=AT$5,VLOOKUP(AJ972,buff!$K:$L,2,FALSE),"")),"")</f>
        <v/>
      </c>
      <c r="AU972" s="6" t="str">
        <f>_xlfn.IFNA(IF(IF($AH972=AU$5,VLOOKUP(AK972,buff!$K:$L,2,FALSE),"")=0,"",IF($AH972=AU$5,VLOOKUP(AK972,buff!$K:$L,2,FALSE),"")),"")</f>
        <v/>
      </c>
      <c r="AV972" s="6" t="str">
        <f>_xlfn.IFNA(IF(IF($AH972=AV$5,VLOOKUP(AL972,buff!$K:$L,2,FALSE),"")=0,"",IF($AH972=AV$5,VLOOKUP(AL972,buff!$K:$L,2,FALSE),"")),"")</f>
        <v/>
      </c>
      <c r="AW972" s="6" t="str">
        <f>_xlfn.IFNA(IF(IF($AH972=AW$5,VLOOKUP(AM972,buff!$K:$L,2,FALSE),"")=0,"",IF($AH972=AW$5,VLOOKUP(AM972,buff!$K:$L,2,FALSE),"")),"")</f>
        <v/>
      </c>
      <c r="AX972" s="6" t="e">
        <f>VLOOKUP(AI972,buff!K:P,6,FALSE)</f>
        <v>#N/A</v>
      </c>
      <c r="AY972" t="e">
        <f t="shared" si="279"/>
        <v>#N/A</v>
      </c>
      <c r="AZ972" t="e">
        <f t="shared" si="279"/>
        <v>#N/A</v>
      </c>
      <c r="BA972">
        <f t="shared" si="280"/>
        <v>0</v>
      </c>
      <c r="BB972">
        <f t="shared" si="281"/>
        <v>0</v>
      </c>
    </row>
    <row r="973" spans="1:54" x14ac:dyDescent="0.15">
      <c r="A973" t="str">
        <f t="shared" si="271"/>
        <v>奈落主动技能1等级7</v>
      </c>
      <c r="B973" s="8">
        <v>967</v>
      </c>
      <c r="C973" s="8" t="str">
        <f>VLOOKUP(G973,角色!A:B,2,FALSE)</f>
        <v>奈落</v>
      </c>
      <c r="D973" s="8" t="str">
        <f t="shared" si="275"/>
        <v>主动技能1</v>
      </c>
      <c r="E973" s="8">
        <f t="shared" si="272"/>
        <v>7</v>
      </c>
      <c r="F973" s="8">
        <f t="shared" si="273"/>
        <v>1</v>
      </c>
      <c r="G973" s="8">
        <f t="shared" si="274"/>
        <v>17</v>
      </c>
      <c r="H973" s="4" t="s">
        <v>480</v>
      </c>
      <c r="I973" s="24" t="str">
        <f t="shared" si="276"/>
        <v>对敌方单体攻击，造成100%攻击力（+171）点伤害。</v>
      </c>
      <c r="J973" s="4" t="s">
        <v>305</v>
      </c>
      <c r="K973" s="1" t="s">
        <v>103</v>
      </c>
      <c r="L973" s="24" t="s">
        <v>107</v>
      </c>
      <c r="M973" s="4"/>
      <c r="N973" s="4">
        <v>100</v>
      </c>
      <c r="O973" s="4"/>
      <c r="T973" s="6" t="str">
        <f t="shared" si="269"/>
        <v/>
      </c>
      <c r="U973" s="6" t="str">
        <f t="shared" si="270"/>
        <v/>
      </c>
      <c r="Y973">
        <f t="shared" si="267"/>
        <v>0</v>
      </c>
      <c r="Z973">
        <v>100</v>
      </c>
      <c r="AA973" s="23">
        <v>10</v>
      </c>
      <c r="AB973" s="23">
        <f>INT(VLOOKUP(VLOOKUP($C973,角色技能升级比率表!$B:$C,2,FALSE),角色属性概况!E:F,2,FALSE)*VLOOKUP(E973,角色属性概况!I:M,3,FALSE)*AA973/100)</f>
        <v>171</v>
      </c>
      <c r="AE973">
        <v>0</v>
      </c>
      <c r="AF973" s="23">
        <f t="shared" si="277"/>
        <v>0</v>
      </c>
      <c r="AG973" s="23">
        <f t="shared" si="278"/>
        <v>0</v>
      </c>
      <c r="AN973" s="6" t="str">
        <f>_xlfn.IFNA(IF(IF($AH973=AN$5,VLOOKUP(AI973,buff!$K:$L,2,FALSE),"")=0,"",IF($AH973=AN$5,VLOOKUP(AI973,buff!$K:$L,2,FALSE),"")),"")</f>
        <v/>
      </c>
      <c r="AO973" s="6" t="str">
        <f>_xlfn.IFNA(IF(IF($AH973=AO$5,VLOOKUP(AJ973,buff!$K:$L,2,FALSE),"")=0,"",IF($AH973=AO$5,VLOOKUP(AJ973,buff!$K:$L,2,FALSE),"")),"")</f>
        <v/>
      </c>
      <c r="AP973" s="6" t="str">
        <f>_xlfn.IFNA(IF(IF($AH973=AP$5,VLOOKUP(AK973,buff!$K:$L,2,FALSE),"")=0,"",IF($AH973=AP$5,VLOOKUP(AK973,buff!$K:$L,2,FALSE),"")),"")</f>
        <v/>
      </c>
      <c r="AQ973" s="6" t="str">
        <f>_xlfn.IFNA(IF(IF($AH973=AQ$5,VLOOKUP(AL973,buff!$K:$L,2,FALSE),"")=0,"",IF($AH973=AQ$5,VLOOKUP(AL973,buff!$K:$L,2,FALSE),"")),"")</f>
        <v/>
      </c>
      <c r="AR973" s="6" t="str">
        <f>_xlfn.IFNA(IF(IF($AH973=AR$5,VLOOKUP(AM973,buff!$K:$L,2,FALSE),"")=0,"",IF($AH973=AR$5,VLOOKUP(AM973,buff!$K:$L,2,FALSE),"")),"")</f>
        <v/>
      </c>
      <c r="AS973" s="6" t="str">
        <f>_xlfn.IFNA(IF(IF($AH973=AS$5,VLOOKUP(AI973,buff!$K:$L,2,FALSE),"")=0,"",IF($AH973=AS$5,VLOOKUP(AI973,buff!$K:$L,2,FALSE),"")),"")</f>
        <v/>
      </c>
      <c r="AT973" s="6" t="str">
        <f>_xlfn.IFNA(IF(IF($AH973=AT$5,VLOOKUP(AJ973,buff!$K:$L,2,FALSE),"")=0,"",IF($AH973=AT$5,VLOOKUP(AJ973,buff!$K:$L,2,FALSE),"")),"")</f>
        <v/>
      </c>
      <c r="AU973" s="6" t="str">
        <f>_xlfn.IFNA(IF(IF($AH973=AU$5,VLOOKUP(AK973,buff!$K:$L,2,FALSE),"")=0,"",IF($AH973=AU$5,VLOOKUP(AK973,buff!$K:$L,2,FALSE),"")),"")</f>
        <v/>
      </c>
      <c r="AV973" s="6" t="str">
        <f>_xlfn.IFNA(IF(IF($AH973=AV$5,VLOOKUP(AL973,buff!$K:$L,2,FALSE),"")=0,"",IF($AH973=AV$5,VLOOKUP(AL973,buff!$K:$L,2,FALSE),"")),"")</f>
        <v/>
      </c>
      <c r="AW973" s="6" t="str">
        <f>_xlfn.IFNA(IF(IF($AH973=AW$5,VLOOKUP(AM973,buff!$K:$L,2,FALSE),"")=0,"",IF($AH973=AW$5,VLOOKUP(AM973,buff!$K:$L,2,FALSE),"")),"")</f>
        <v/>
      </c>
      <c r="AX973" s="6" t="e">
        <f>VLOOKUP(AI973,buff!K:P,6,FALSE)</f>
        <v>#N/A</v>
      </c>
      <c r="AY973" t="e">
        <f t="shared" si="279"/>
        <v>#N/A</v>
      </c>
      <c r="AZ973" t="e">
        <f t="shared" si="279"/>
        <v>#N/A</v>
      </c>
      <c r="BA973">
        <f t="shared" si="280"/>
        <v>0</v>
      </c>
      <c r="BB973">
        <f t="shared" si="281"/>
        <v>0</v>
      </c>
    </row>
    <row r="974" spans="1:54" x14ac:dyDescent="0.15">
      <c r="A974" t="str">
        <f t="shared" si="271"/>
        <v>奈落主动技能1等级8</v>
      </c>
      <c r="B974" s="8">
        <v>968</v>
      </c>
      <c r="C974" s="8" t="str">
        <f>VLOOKUP(G974,角色!A:B,2,FALSE)</f>
        <v>奈落</v>
      </c>
      <c r="D974" s="8" t="str">
        <f t="shared" si="275"/>
        <v>主动技能1</v>
      </c>
      <c r="E974" s="8">
        <f t="shared" si="272"/>
        <v>8</v>
      </c>
      <c r="F974" s="8">
        <f t="shared" si="273"/>
        <v>1</v>
      </c>
      <c r="G974" s="8">
        <f t="shared" si="274"/>
        <v>17</v>
      </c>
      <c r="H974" s="4" t="s">
        <v>480</v>
      </c>
      <c r="I974" s="24" t="str">
        <f t="shared" si="276"/>
        <v>对敌方单体攻击，造成100%攻击力（+211）点伤害。</v>
      </c>
      <c r="J974" s="4" t="s">
        <v>305</v>
      </c>
      <c r="K974" s="1" t="s">
        <v>103</v>
      </c>
      <c r="L974" s="24" t="s">
        <v>107</v>
      </c>
      <c r="M974" s="4"/>
      <c r="N974" s="4">
        <v>100</v>
      </c>
      <c r="O974" s="4"/>
      <c r="T974" s="6" t="str">
        <f t="shared" si="269"/>
        <v/>
      </c>
      <c r="U974" s="6" t="str">
        <f t="shared" si="270"/>
        <v/>
      </c>
      <c r="Y974">
        <f t="shared" si="267"/>
        <v>0</v>
      </c>
      <c r="Z974">
        <v>100</v>
      </c>
      <c r="AA974" s="23">
        <v>10</v>
      </c>
      <c r="AB974" s="23">
        <f>INT(VLOOKUP(VLOOKUP($C974,角色技能升级比率表!$B:$C,2,FALSE),角色属性概况!E:F,2,FALSE)*VLOOKUP(E974,角色属性概况!I:M,3,FALSE)*AA974/100)</f>
        <v>211</v>
      </c>
      <c r="AE974">
        <v>0</v>
      </c>
      <c r="AF974" s="23">
        <f t="shared" si="277"/>
        <v>0</v>
      </c>
      <c r="AG974" s="23">
        <f t="shared" si="278"/>
        <v>0</v>
      </c>
      <c r="AN974" s="6" t="str">
        <f>_xlfn.IFNA(IF(IF($AH974=AN$5,VLOOKUP(AI974,buff!$K:$L,2,FALSE),"")=0,"",IF($AH974=AN$5,VLOOKUP(AI974,buff!$K:$L,2,FALSE),"")),"")</f>
        <v/>
      </c>
      <c r="AO974" s="6" t="str">
        <f>_xlfn.IFNA(IF(IF($AH974=AO$5,VLOOKUP(AJ974,buff!$K:$L,2,FALSE),"")=0,"",IF($AH974=AO$5,VLOOKUP(AJ974,buff!$K:$L,2,FALSE),"")),"")</f>
        <v/>
      </c>
      <c r="AP974" s="6" t="str">
        <f>_xlfn.IFNA(IF(IF($AH974=AP$5,VLOOKUP(AK974,buff!$K:$L,2,FALSE),"")=0,"",IF($AH974=AP$5,VLOOKUP(AK974,buff!$K:$L,2,FALSE),"")),"")</f>
        <v/>
      </c>
      <c r="AQ974" s="6" t="str">
        <f>_xlfn.IFNA(IF(IF($AH974=AQ$5,VLOOKUP(AL974,buff!$K:$L,2,FALSE),"")=0,"",IF($AH974=AQ$5,VLOOKUP(AL974,buff!$K:$L,2,FALSE),"")),"")</f>
        <v/>
      </c>
      <c r="AR974" s="6" t="str">
        <f>_xlfn.IFNA(IF(IF($AH974=AR$5,VLOOKUP(AM974,buff!$K:$L,2,FALSE),"")=0,"",IF($AH974=AR$5,VLOOKUP(AM974,buff!$K:$L,2,FALSE),"")),"")</f>
        <v/>
      </c>
      <c r="AS974" s="6" t="str">
        <f>_xlfn.IFNA(IF(IF($AH974=AS$5,VLOOKUP(AI974,buff!$K:$L,2,FALSE),"")=0,"",IF($AH974=AS$5,VLOOKUP(AI974,buff!$K:$L,2,FALSE),"")),"")</f>
        <v/>
      </c>
      <c r="AT974" s="6" t="str">
        <f>_xlfn.IFNA(IF(IF($AH974=AT$5,VLOOKUP(AJ974,buff!$K:$L,2,FALSE),"")=0,"",IF($AH974=AT$5,VLOOKUP(AJ974,buff!$K:$L,2,FALSE),"")),"")</f>
        <v/>
      </c>
      <c r="AU974" s="6" t="str">
        <f>_xlfn.IFNA(IF(IF($AH974=AU$5,VLOOKUP(AK974,buff!$K:$L,2,FALSE),"")=0,"",IF($AH974=AU$5,VLOOKUP(AK974,buff!$K:$L,2,FALSE),"")),"")</f>
        <v/>
      </c>
      <c r="AV974" s="6" t="str">
        <f>_xlfn.IFNA(IF(IF($AH974=AV$5,VLOOKUP(AL974,buff!$K:$L,2,FALSE),"")=0,"",IF($AH974=AV$5,VLOOKUP(AL974,buff!$K:$L,2,FALSE),"")),"")</f>
        <v/>
      </c>
      <c r="AW974" s="6" t="str">
        <f>_xlfn.IFNA(IF(IF($AH974=AW$5,VLOOKUP(AM974,buff!$K:$L,2,FALSE),"")=0,"",IF($AH974=AW$5,VLOOKUP(AM974,buff!$K:$L,2,FALSE),"")),"")</f>
        <v/>
      </c>
      <c r="AX974" s="6" t="e">
        <f>VLOOKUP(AI974,buff!K:P,6,FALSE)</f>
        <v>#N/A</v>
      </c>
      <c r="AY974" t="e">
        <f t="shared" si="279"/>
        <v>#N/A</v>
      </c>
      <c r="AZ974" t="e">
        <f t="shared" si="279"/>
        <v>#N/A</v>
      </c>
      <c r="BA974">
        <f t="shared" si="280"/>
        <v>0</v>
      </c>
      <c r="BB974">
        <f t="shared" si="281"/>
        <v>0</v>
      </c>
    </row>
    <row r="975" spans="1:54" x14ac:dyDescent="0.15">
      <c r="A975" t="str">
        <f t="shared" si="271"/>
        <v>奈落主动技能1等级9</v>
      </c>
      <c r="B975" s="8">
        <v>969</v>
      </c>
      <c r="C975" s="8" t="str">
        <f>VLOOKUP(G975,角色!A:B,2,FALSE)</f>
        <v>奈落</v>
      </c>
      <c r="D975" s="8" t="str">
        <f t="shared" si="275"/>
        <v>主动技能1</v>
      </c>
      <c r="E975" s="8">
        <f t="shared" si="272"/>
        <v>9</v>
      </c>
      <c r="F975" s="8">
        <f t="shared" si="273"/>
        <v>1</v>
      </c>
      <c r="G975" s="8">
        <f t="shared" si="274"/>
        <v>17</v>
      </c>
      <c r="H975" s="4" t="s">
        <v>480</v>
      </c>
      <c r="I975" s="24" t="str">
        <f>"对敌方单体攻击，造成100%攻击力（+"&amp;AB975&amp;"）点伤害。"</f>
        <v>对敌方单体攻击，造成100%攻击力（+260）点伤害。</v>
      </c>
      <c r="J975" s="24" t="s">
        <v>305</v>
      </c>
      <c r="K975" s="25" t="s">
        <v>103</v>
      </c>
      <c r="L975" s="24" t="s">
        <v>107</v>
      </c>
      <c r="M975" s="24"/>
      <c r="N975" s="24">
        <v>100</v>
      </c>
      <c r="O975" s="24"/>
      <c r="P975" s="23"/>
      <c r="Q975" s="23"/>
      <c r="R975" s="23"/>
      <c r="S975" s="23"/>
      <c r="T975" s="23" t="str">
        <f t="shared" ref="T975:T981" si="282">IF(AN975="","",AN975)&amp;IF(AO975="","","|"&amp;AO975)&amp;IF(AP975="","","|"&amp;AP975)&amp;IF(AQ975="","","|"&amp;AQ975)&amp;IF(AR975="","","|"&amp;AR975)</f>
        <v/>
      </c>
      <c r="U975" s="23" t="str">
        <f t="shared" ref="U975:U981" si="283">IF(AS975="","",AS975)&amp;IF(AT975="","","|"&amp;AT975)&amp;IF(AU975="","","|"&amp;AU975)&amp;IF(AV975="","","|"&amp;AV975)&amp;IF(AW975="","","|"&amp;AW975)</f>
        <v/>
      </c>
      <c r="V975" s="23"/>
      <c r="W975" s="23"/>
      <c r="X975" s="23"/>
      <c r="Y975" s="23">
        <f t="shared" si="267"/>
        <v>0</v>
      </c>
      <c r="Z975" s="23">
        <v>100</v>
      </c>
      <c r="AA975" s="23">
        <v>10</v>
      </c>
      <c r="AB975" s="23">
        <f>INT(VLOOKUP(VLOOKUP($C975,角色技能升级比率表!$B:$C,2,FALSE),角色属性概况!E:F,2,FALSE)*VLOOKUP(E975,角色属性概况!I:M,3,FALSE)*AA975/100)</f>
        <v>260</v>
      </c>
      <c r="AC975" s="23"/>
      <c r="AD975" s="23"/>
      <c r="AE975" s="23">
        <v>0</v>
      </c>
      <c r="AF975" s="23">
        <f t="shared" si="277"/>
        <v>0</v>
      </c>
      <c r="AG975" s="23">
        <f t="shared" si="278"/>
        <v>0</v>
      </c>
      <c r="AH975" s="23"/>
      <c r="AI975" s="23"/>
      <c r="AJ975" s="23"/>
      <c r="AK975" s="23"/>
      <c r="AN975" s="6" t="str">
        <f>_xlfn.IFNA(IF(IF($AH975=AN$5,VLOOKUP(AI975,buff!$K:$L,2,FALSE),"")=0,"",IF($AH975=AN$5,VLOOKUP(AI975,buff!$K:$L,2,FALSE),"")),"")</f>
        <v/>
      </c>
      <c r="AO975" s="6" t="str">
        <f>_xlfn.IFNA(IF(IF($AH975=AO$5,VLOOKUP(AJ975,buff!$K:$L,2,FALSE),"")=0,"",IF($AH975=AO$5,VLOOKUP(AJ975,buff!$K:$L,2,FALSE),"")),"")</f>
        <v/>
      </c>
      <c r="AP975" s="6" t="str">
        <f>_xlfn.IFNA(IF(IF($AH975=AP$5,VLOOKUP(AK975,buff!$K:$L,2,FALSE),"")=0,"",IF($AH975=AP$5,VLOOKUP(AK975,buff!$K:$L,2,FALSE),"")),"")</f>
        <v/>
      </c>
      <c r="AQ975" s="6" t="str">
        <f>_xlfn.IFNA(IF(IF($AH975=AQ$5,VLOOKUP(AL975,buff!$K:$L,2,FALSE),"")=0,"",IF($AH975=AQ$5,VLOOKUP(AL975,buff!$K:$L,2,FALSE),"")),"")</f>
        <v/>
      </c>
      <c r="AR975" s="6" t="str">
        <f>_xlfn.IFNA(IF(IF($AH975=AR$5,VLOOKUP(AM975,buff!$K:$L,2,FALSE),"")=0,"",IF($AH975=AR$5,VLOOKUP(AM975,buff!$K:$L,2,FALSE),"")),"")</f>
        <v/>
      </c>
      <c r="AS975" s="6" t="str">
        <f>_xlfn.IFNA(IF(IF($AH975=AS$5,VLOOKUP(AI975,buff!$K:$L,2,FALSE),"")=0,"",IF($AH975=AS$5,VLOOKUP(AI975,buff!$K:$L,2,FALSE),"")),"")</f>
        <v/>
      </c>
      <c r="AT975" s="6" t="str">
        <f>_xlfn.IFNA(IF(IF($AH975=AT$5,VLOOKUP(AJ975,buff!$K:$L,2,FALSE),"")=0,"",IF($AH975=AT$5,VLOOKUP(AJ975,buff!$K:$L,2,FALSE),"")),"")</f>
        <v/>
      </c>
      <c r="AU975" s="6" t="str">
        <f>_xlfn.IFNA(IF(IF($AH975=AU$5,VLOOKUP(AK975,buff!$K:$L,2,FALSE),"")=0,"",IF($AH975=AU$5,VLOOKUP(AK975,buff!$K:$L,2,FALSE),"")),"")</f>
        <v/>
      </c>
      <c r="AV975" s="6" t="str">
        <f>_xlfn.IFNA(IF(IF($AH975=AV$5,VLOOKUP(AL975,buff!$K:$L,2,FALSE),"")=0,"",IF($AH975=AV$5,VLOOKUP(AL975,buff!$K:$L,2,FALSE),"")),"")</f>
        <v/>
      </c>
      <c r="AW975" s="6" t="str">
        <f>_xlfn.IFNA(IF(IF($AH975=AW$5,VLOOKUP(AM975,buff!$K:$L,2,FALSE),"")=0,"",IF($AH975=AW$5,VLOOKUP(AM975,buff!$K:$L,2,FALSE),"")),"")</f>
        <v/>
      </c>
      <c r="AX975" s="6" t="e">
        <f>VLOOKUP(AI975,buff!K:P,6,FALSE)</f>
        <v>#N/A</v>
      </c>
      <c r="AY975" t="e">
        <f t="shared" si="279"/>
        <v>#N/A</v>
      </c>
      <c r="AZ975" t="e">
        <f t="shared" si="279"/>
        <v>#N/A</v>
      </c>
      <c r="BA975">
        <f t="shared" si="280"/>
        <v>0</v>
      </c>
      <c r="BB975">
        <f t="shared" si="281"/>
        <v>0</v>
      </c>
    </row>
    <row r="976" spans="1:54" x14ac:dyDescent="0.15">
      <c r="A976" t="str">
        <f t="shared" si="271"/>
        <v>奈落主动技能1等级10</v>
      </c>
      <c r="B976" s="8">
        <v>970</v>
      </c>
      <c r="C976" s="8" t="str">
        <f>VLOOKUP(G976,角色!A:B,2,FALSE)</f>
        <v>奈落</v>
      </c>
      <c r="D976" s="8" t="str">
        <f t="shared" si="275"/>
        <v>主动技能1</v>
      </c>
      <c r="E976" s="8">
        <f t="shared" si="272"/>
        <v>10</v>
      </c>
      <c r="F976" s="8">
        <f t="shared" si="273"/>
        <v>1</v>
      </c>
      <c r="G976" s="8">
        <f t="shared" si="274"/>
        <v>17</v>
      </c>
      <c r="H976" s="4" t="s">
        <v>480</v>
      </c>
      <c r="I976" s="24" t="str">
        <f t="shared" ref="I976:I981" si="284">"对敌方单体攻击，造成100%攻击力（+"&amp;AB976&amp;"）点伤害。"</f>
        <v>对敌方单体攻击，造成100%攻击力（+320）点伤害。</v>
      </c>
      <c r="J976" s="4" t="s">
        <v>305</v>
      </c>
      <c r="K976" s="1" t="s">
        <v>103</v>
      </c>
      <c r="L976" s="24" t="s">
        <v>107</v>
      </c>
      <c r="M976" s="4"/>
      <c r="N976" s="4">
        <v>100</v>
      </c>
      <c r="O976" s="4"/>
      <c r="T976" s="6" t="str">
        <f t="shared" si="282"/>
        <v/>
      </c>
      <c r="U976" s="6" t="str">
        <f t="shared" si="283"/>
        <v/>
      </c>
      <c r="Y976">
        <f t="shared" si="267"/>
        <v>0</v>
      </c>
      <c r="Z976">
        <v>100</v>
      </c>
      <c r="AA976" s="23">
        <v>10</v>
      </c>
      <c r="AB976" s="23">
        <f>INT(VLOOKUP(VLOOKUP($C976,角色技能升级比率表!$B:$C,2,FALSE),角色属性概况!E:F,2,FALSE)*VLOOKUP(E976,角色属性概况!I:M,3,FALSE)*AA976/100)</f>
        <v>320</v>
      </c>
      <c r="AE976">
        <v>0</v>
      </c>
      <c r="AF976" s="23">
        <f t="shared" si="277"/>
        <v>0</v>
      </c>
      <c r="AG976" s="23">
        <f t="shared" si="278"/>
        <v>0</v>
      </c>
      <c r="AN976" s="6" t="str">
        <f>_xlfn.IFNA(IF(IF($AH976=AN$5,VLOOKUP(AI976,buff!$K:$L,2,FALSE),"")=0,"",IF($AH976=AN$5,VLOOKUP(AI976,buff!$K:$L,2,FALSE),"")),"")</f>
        <v/>
      </c>
      <c r="AO976" s="6" t="str">
        <f>_xlfn.IFNA(IF(IF($AH976=AO$5,VLOOKUP(AJ976,buff!$K:$L,2,FALSE),"")=0,"",IF($AH976=AO$5,VLOOKUP(AJ976,buff!$K:$L,2,FALSE),"")),"")</f>
        <v/>
      </c>
      <c r="AP976" s="6" t="str">
        <f>_xlfn.IFNA(IF(IF($AH976=AP$5,VLOOKUP(AK976,buff!$K:$L,2,FALSE),"")=0,"",IF($AH976=AP$5,VLOOKUP(AK976,buff!$K:$L,2,FALSE),"")),"")</f>
        <v/>
      </c>
      <c r="AQ976" s="6" t="str">
        <f>_xlfn.IFNA(IF(IF($AH976=AQ$5,VLOOKUP(AL976,buff!$K:$L,2,FALSE),"")=0,"",IF($AH976=AQ$5,VLOOKUP(AL976,buff!$K:$L,2,FALSE),"")),"")</f>
        <v/>
      </c>
      <c r="AR976" s="6" t="str">
        <f>_xlfn.IFNA(IF(IF($AH976=AR$5,VLOOKUP(AM976,buff!$K:$L,2,FALSE),"")=0,"",IF($AH976=AR$5,VLOOKUP(AM976,buff!$K:$L,2,FALSE),"")),"")</f>
        <v/>
      </c>
      <c r="AS976" s="6" t="str">
        <f>_xlfn.IFNA(IF(IF($AH976=AS$5,VLOOKUP(AI976,buff!$K:$L,2,FALSE),"")=0,"",IF($AH976=AS$5,VLOOKUP(AI976,buff!$K:$L,2,FALSE),"")),"")</f>
        <v/>
      </c>
      <c r="AT976" s="6" t="str">
        <f>_xlfn.IFNA(IF(IF($AH976=AT$5,VLOOKUP(AJ976,buff!$K:$L,2,FALSE),"")=0,"",IF($AH976=AT$5,VLOOKUP(AJ976,buff!$K:$L,2,FALSE),"")),"")</f>
        <v/>
      </c>
      <c r="AU976" s="6" t="str">
        <f>_xlfn.IFNA(IF(IF($AH976=AU$5,VLOOKUP(AK976,buff!$K:$L,2,FALSE),"")=0,"",IF($AH976=AU$5,VLOOKUP(AK976,buff!$K:$L,2,FALSE),"")),"")</f>
        <v/>
      </c>
      <c r="AV976" s="6" t="str">
        <f>_xlfn.IFNA(IF(IF($AH976=AV$5,VLOOKUP(AL976,buff!$K:$L,2,FALSE),"")=0,"",IF($AH976=AV$5,VLOOKUP(AL976,buff!$K:$L,2,FALSE),"")),"")</f>
        <v/>
      </c>
      <c r="AW976" s="6" t="str">
        <f>_xlfn.IFNA(IF(IF($AH976=AW$5,VLOOKUP(AM976,buff!$K:$L,2,FALSE),"")=0,"",IF($AH976=AW$5,VLOOKUP(AM976,buff!$K:$L,2,FALSE),"")),"")</f>
        <v/>
      </c>
      <c r="AX976" s="6" t="e">
        <f>VLOOKUP(AI976,buff!K:P,6,FALSE)</f>
        <v>#N/A</v>
      </c>
      <c r="AY976" t="e">
        <f t="shared" si="279"/>
        <v>#N/A</v>
      </c>
      <c r="AZ976" t="e">
        <f t="shared" si="279"/>
        <v>#N/A</v>
      </c>
      <c r="BA976">
        <f t="shared" si="280"/>
        <v>0</v>
      </c>
      <c r="BB976">
        <f t="shared" si="281"/>
        <v>0</v>
      </c>
    </row>
    <row r="977" spans="1:54" x14ac:dyDescent="0.15">
      <c r="A977" t="str">
        <f t="shared" si="271"/>
        <v>奈落主动技能1等级11</v>
      </c>
      <c r="B977" s="8">
        <v>971</v>
      </c>
      <c r="C977" s="8" t="str">
        <f>VLOOKUP(G977,角色!A:B,2,FALSE)</f>
        <v>奈落</v>
      </c>
      <c r="D977" s="8" t="str">
        <f t="shared" si="275"/>
        <v>主动技能1</v>
      </c>
      <c r="E977" s="8">
        <f t="shared" si="272"/>
        <v>11</v>
      </c>
      <c r="F977" s="8">
        <f t="shared" si="273"/>
        <v>1</v>
      </c>
      <c r="G977" s="8">
        <f t="shared" si="274"/>
        <v>17</v>
      </c>
      <c r="H977" s="4" t="s">
        <v>480</v>
      </c>
      <c r="I977" s="24" t="str">
        <f t="shared" si="284"/>
        <v>对敌方单体攻击，造成100%攻击力（+394）点伤害。</v>
      </c>
      <c r="J977" s="4" t="s">
        <v>305</v>
      </c>
      <c r="K977" s="1" t="s">
        <v>103</v>
      </c>
      <c r="L977" s="24" t="s">
        <v>107</v>
      </c>
      <c r="M977" s="4"/>
      <c r="N977" s="4">
        <v>100</v>
      </c>
      <c r="O977" s="4"/>
      <c r="T977" s="6" t="str">
        <f t="shared" si="282"/>
        <v/>
      </c>
      <c r="U977" s="6" t="str">
        <f t="shared" si="283"/>
        <v/>
      </c>
      <c r="Y977">
        <f t="shared" si="267"/>
        <v>0</v>
      </c>
      <c r="Z977">
        <v>100</v>
      </c>
      <c r="AA977" s="23">
        <v>10</v>
      </c>
      <c r="AB977" s="23">
        <f>INT(VLOOKUP(VLOOKUP($C977,角色技能升级比率表!$B:$C,2,FALSE),角色属性概况!E:F,2,FALSE)*VLOOKUP(E977,角色属性概况!I:M,3,FALSE)*AA977/100)</f>
        <v>394</v>
      </c>
      <c r="AE977">
        <v>0</v>
      </c>
      <c r="AF977" s="23">
        <f t="shared" si="277"/>
        <v>0</v>
      </c>
      <c r="AG977" s="23">
        <f t="shared" si="278"/>
        <v>0</v>
      </c>
      <c r="AN977" s="6" t="str">
        <f>_xlfn.IFNA(IF(IF($AH977=AN$5,VLOOKUP(AI977,buff!$K:$L,2,FALSE),"")=0,"",IF($AH977=AN$5,VLOOKUP(AI977,buff!$K:$L,2,FALSE),"")),"")</f>
        <v/>
      </c>
      <c r="AO977" s="6" t="str">
        <f>_xlfn.IFNA(IF(IF($AH977=AO$5,VLOOKUP(AJ977,buff!$K:$L,2,FALSE),"")=0,"",IF($AH977=AO$5,VLOOKUP(AJ977,buff!$K:$L,2,FALSE),"")),"")</f>
        <v/>
      </c>
      <c r="AP977" s="6" t="str">
        <f>_xlfn.IFNA(IF(IF($AH977=AP$5,VLOOKUP(AK977,buff!$K:$L,2,FALSE),"")=0,"",IF($AH977=AP$5,VLOOKUP(AK977,buff!$K:$L,2,FALSE),"")),"")</f>
        <v/>
      </c>
      <c r="AQ977" s="6" t="str">
        <f>_xlfn.IFNA(IF(IF($AH977=AQ$5,VLOOKUP(AL977,buff!$K:$L,2,FALSE),"")=0,"",IF($AH977=AQ$5,VLOOKUP(AL977,buff!$K:$L,2,FALSE),"")),"")</f>
        <v/>
      </c>
      <c r="AR977" s="6" t="str">
        <f>_xlfn.IFNA(IF(IF($AH977=AR$5,VLOOKUP(AM977,buff!$K:$L,2,FALSE),"")=0,"",IF($AH977=AR$5,VLOOKUP(AM977,buff!$K:$L,2,FALSE),"")),"")</f>
        <v/>
      </c>
      <c r="AS977" s="6" t="str">
        <f>_xlfn.IFNA(IF(IF($AH977=AS$5,VLOOKUP(AI977,buff!$K:$L,2,FALSE),"")=0,"",IF($AH977=AS$5,VLOOKUP(AI977,buff!$K:$L,2,FALSE),"")),"")</f>
        <v/>
      </c>
      <c r="AT977" s="6" t="str">
        <f>_xlfn.IFNA(IF(IF($AH977=AT$5,VLOOKUP(AJ977,buff!$K:$L,2,FALSE),"")=0,"",IF($AH977=AT$5,VLOOKUP(AJ977,buff!$K:$L,2,FALSE),"")),"")</f>
        <v/>
      </c>
      <c r="AU977" s="6" t="str">
        <f>_xlfn.IFNA(IF(IF($AH977=AU$5,VLOOKUP(AK977,buff!$K:$L,2,FALSE),"")=0,"",IF($AH977=AU$5,VLOOKUP(AK977,buff!$K:$L,2,FALSE),"")),"")</f>
        <v/>
      </c>
      <c r="AV977" s="6" t="str">
        <f>_xlfn.IFNA(IF(IF($AH977=AV$5,VLOOKUP(AL977,buff!$K:$L,2,FALSE),"")=0,"",IF($AH977=AV$5,VLOOKUP(AL977,buff!$K:$L,2,FALSE),"")),"")</f>
        <v/>
      </c>
      <c r="AW977" s="6" t="str">
        <f>_xlfn.IFNA(IF(IF($AH977=AW$5,VLOOKUP(AM977,buff!$K:$L,2,FALSE),"")=0,"",IF($AH977=AW$5,VLOOKUP(AM977,buff!$K:$L,2,FALSE),"")),"")</f>
        <v/>
      </c>
      <c r="AX977" s="6" t="e">
        <f>VLOOKUP(AI977,buff!K:P,6,FALSE)</f>
        <v>#N/A</v>
      </c>
      <c r="AY977" t="e">
        <f t="shared" si="279"/>
        <v>#N/A</v>
      </c>
      <c r="AZ977" t="e">
        <f t="shared" si="279"/>
        <v>#N/A</v>
      </c>
      <c r="BA977">
        <f t="shared" si="280"/>
        <v>0</v>
      </c>
      <c r="BB977">
        <f t="shared" si="281"/>
        <v>0</v>
      </c>
    </row>
    <row r="978" spans="1:54" x14ac:dyDescent="0.15">
      <c r="A978" t="str">
        <f t="shared" si="271"/>
        <v>奈落主动技能1等级12</v>
      </c>
      <c r="B978" s="8">
        <v>972</v>
      </c>
      <c r="C978" s="8" t="str">
        <f>VLOOKUP(G978,角色!A:B,2,FALSE)</f>
        <v>奈落</v>
      </c>
      <c r="D978" s="8" t="str">
        <f t="shared" si="275"/>
        <v>主动技能1</v>
      </c>
      <c r="E978" s="8">
        <f t="shared" si="272"/>
        <v>12</v>
      </c>
      <c r="F978" s="8">
        <f t="shared" si="273"/>
        <v>1</v>
      </c>
      <c r="G978" s="8">
        <f t="shared" si="274"/>
        <v>17</v>
      </c>
      <c r="H978" s="4" t="s">
        <v>480</v>
      </c>
      <c r="I978" s="24" t="str">
        <f t="shared" si="284"/>
        <v>对敌方单体攻击，造成100%攻击力（+485）点伤害。</v>
      </c>
      <c r="J978" s="4" t="s">
        <v>305</v>
      </c>
      <c r="K978" s="1" t="s">
        <v>103</v>
      </c>
      <c r="L978" s="24" t="s">
        <v>107</v>
      </c>
      <c r="M978" s="4"/>
      <c r="N978" s="4">
        <v>100</v>
      </c>
      <c r="O978" s="4"/>
      <c r="T978" s="6" t="str">
        <f t="shared" si="282"/>
        <v/>
      </c>
      <c r="U978" s="6" t="str">
        <f t="shared" si="283"/>
        <v/>
      </c>
      <c r="Y978">
        <f t="shared" si="267"/>
        <v>0</v>
      </c>
      <c r="Z978">
        <v>100</v>
      </c>
      <c r="AA978" s="23">
        <v>10</v>
      </c>
      <c r="AB978" s="23">
        <f>INT(VLOOKUP(VLOOKUP($C978,角色技能升级比率表!$B:$C,2,FALSE),角色属性概况!E:F,2,FALSE)*VLOOKUP(E978,角色属性概况!I:M,3,FALSE)*AA978/100)</f>
        <v>485</v>
      </c>
      <c r="AE978">
        <v>0</v>
      </c>
      <c r="AF978" s="23">
        <f t="shared" si="277"/>
        <v>0</v>
      </c>
      <c r="AG978" s="23">
        <f t="shared" si="278"/>
        <v>0</v>
      </c>
      <c r="AN978" s="6" t="str">
        <f>_xlfn.IFNA(IF(IF($AH978=AN$5,VLOOKUP(AI978,buff!$K:$L,2,FALSE),"")=0,"",IF($AH978=AN$5,VLOOKUP(AI978,buff!$K:$L,2,FALSE),"")),"")</f>
        <v/>
      </c>
      <c r="AO978" s="6" t="str">
        <f>_xlfn.IFNA(IF(IF($AH978=AO$5,VLOOKUP(AJ978,buff!$K:$L,2,FALSE),"")=0,"",IF($AH978=AO$5,VLOOKUP(AJ978,buff!$K:$L,2,FALSE),"")),"")</f>
        <v/>
      </c>
      <c r="AP978" s="6" t="str">
        <f>_xlfn.IFNA(IF(IF($AH978=AP$5,VLOOKUP(AK978,buff!$K:$L,2,FALSE),"")=0,"",IF($AH978=AP$5,VLOOKUP(AK978,buff!$K:$L,2,FALSE),"")),"")</f>
        <v/>
      </c>
      <c r="AQ978" s="6" t="str">
        <f>_xlfn.IFNA(IF(IF($AH978=AQ$5,VLOOKUP(AL978,buff!$K:$L,2,FALSE),"")=0,"",IF($AH978=AQ$5,VLOOKUP(AL978,buff!$K:$L,2,FALSE),"")),"")</f>
        <v/>
      </c>
      <c r="AR978" s="6" t="str">
        <f>_xlfn.IFNA(IF(IF($AH978=AR$5,VLOOKUP(AM978,buff!$K:$L,2,FALSE),"")=0,"",IF($AH978=AR$5,VLOOKUP(AM978,buff!$K:$L,2,FALSE),"")),"")</f>
        <v/>
      </c>
      <c r="AS978" s="6" t="str">
        <f>_xlfn.IFNA(IF(IF($AH978=AS$5,VLOOKUP(AI978,buff!$K:$L,2,FALSE),"")=0,"",IF($AH978=AS$5,VLOOKUP(AI978,buff!$K:$L,2,FALSE),"")),"")</f>
        <v/>
      </c>
      <c r="AT978" s="6" t="str">
        <f>_xlfn.IFNA(IF(IF($AH978=AT$5,VLOOKUP(AJ978,buff!$K:$L,2,FALSE),"")=0,"",IF($AH978=AT$5,VLOOKUP(AJ978,buff!$K:$L,2,FALSE),"")),"")</f>
        <v/>
      </c>
      <c r="AU978" s="6" t="str">
        <f>_xlfn.IFNA(IF(IF($AH978=AU$5,VLOOKUP(AK978,buff!$K:$L,2,FALSE),"")=0,"",IF($AH978=AU$5,VLOOKUP(AK978,buff!$K:$L,2,FALSE),"")),"")</f>
        <v/>
      </c>
      <c r="AV978" s="6" t="str">
        <f>_xlfn.IFNA(IF(IF($AH978=AV$5,VLOOKUP(AL978,buff!$K:$L,2,FALSE),"")=0,"",IF($AH978=AV$5,VLOOKUP(AL978,buff!$K:$L,2,FALSE),"")),"")</f>
        <v/>
      </c>
      <c r="AW978" s="6" t="str">
        <f>_xlfn.IFNA(IF(IF($AH978=AW$5,VLOOKUP(AM978,buff!$K:$L,2,FALSE),"")=0,"",IF($AH978=AW$5,VLOOKUP(AM978,buff!$K:$L,2,FALSE),"")),"")</f>
        <v/>
      </c>
      <c r="AX978" s="6" t="e">
        <f>VLOOKUP(AI978,buff!K:P,6,FALSE)</f>
        <v>#N/A</v>
      </c>
      <c r="AY978" t="e">
        <f t="shared" si="279"/>
        <v>#N/A</v>
      </c>
      <c r="AZ978" t="e">
        <f t="shared" si="279"/>
        <v>#N/A</v>
      </c>
      <c r="BA978">
        <f t="shared" si="280"/>
        <v>0</v>
      </c>
      <c r="BB978">
        <f t="shared" si="281"/>
        <v>0</v>
      </c>
    </row>
    <row r="979" spans="1:54" x14ac:dyDescent="0.15">
      <c r="A979" t="str">
        <f t="shared" si="271"/>
        <v>奈落主动技能1等级13</v>
      </c>
      <c r="B979" s="8">
        <v>973</v>
      </c>
      <c r="C979" s="8" t="str">
        <f>VLOOKUP(G979,角色!A:B,2,FALSE)</f>
        <v>奈落</v>
      </c>
      <c r="D979" s="8" t="str">
        <f t="shared" si="275"/>
        <v>主动技能1</v>
      </c>
      <c r="E979" s="8">
        <f t="shared" si="272"/>
        <v>13</v>
      </c>
      <c r="F979" s="8">
        <f t="shared" si="273"/>
        <v>1</v>
      </c>
      <c r="G979" s="8">
        <f t="shared" si="274"/>
        <v>17</v>
      </c>
      <c r="H979" s="4" t="s">
        <v>480</v>
      </c>
      <c r="I979" s="24" t="str">
        <f t="shared" si="284"/>
        <v>对敌方单体攻击，造成100%攻击力（+597）点伤害。</v>
      </c>
      <c r="J979" s="4" t="s">
        <v>305</v>
      </c>
      <c r="K979" s="1" t="s">
        <v>103</v>
      </c>
      <c r="L979" s="24" t="s">
        <v>107</v>
      </c>
      <c r="M979" s="4"/>
      <c r="N979" s="4">
        <v>100</v>
      </c>
      <c r="O979" s="4"/>
      <c r="T979" s="6" t="str">
        <f t="shared" si="282"/>
        <v/>
      </c>
      <c r="U979" s="6" t="str">
        <f t="shared" si="283"/>
        <v/>
      </c>
      <c r="Y979">
        <f t="shared" si="267"/>
        <v>0</v>
      </c>
      <c r="Z979">
        <v>100</v>
      </c>
      <c r="AA979" s="23">
        <v>10</v>
      </c>
      <c r="AB979" s="23">
        <f>INT(VLOOKUP(VLOOKUP($C979,角色技能升级比率表!$B:$C,2,FALSE),角色属性概况!E:F,2,FALSE)*VLOOKUP(E979,角色属性概况!I:M,3,FALSE)*AA979/100)</f>
        <v>597</v>
      </c>
      <c r="AE979">
        <v>0</v>
      </c>
      <c r="AF979" s="23">
        <f t="shared" si="277"/>
        <v>0</v>
      </c>
      <c r="AG979" s="23">
        <f t="shared" si="278"/>
        <v>0</v>
      </c>
      <c r="AN979" s="6" t="str">
        <f>_xlfn.IFNA(IF(IF($AH979=AN$5,VLOOKUP(AI979,buff!$K:$L,2,FALSE),"")=0,"",IF($AH979=AN$5,VLOOKUP(AI979,buff!$K:$L,2,FALSE),"")),"")</f>
        <v/>
      </c>
      <c r="AO979" s="6" t="str">
        <f>_xlfn.IFNA(IF(IF($AH979=AO$5,VLOOKUP(AJ979,buff!$K:$L,2,FALSE),"")=0,"",IF($AH979=AO$5,VLOOKUP(AJ979,buff!$K:$L,2,FALSE),"")),"")</f>
        <v/>
      </c>
      <c r="AP979" s="6" t="str">
        <f>_xlfn.IFNA(IF(IF($AH979=AP$5,VLOOKUP(AK979,buff!$K:$L,2,FALSE),"")=0,"",IF($AH979=AP$5,VLOOKUP(AK979,buff!$K:$L,2,FALSE),"")),"")</f>
        <v/>
      </c>
      <c r="AQ979" s="6" t="str">
        <f>_xlfn.IFNA(IF(IF($AH979=AQ$5,VLOOKUP(AL979,buff!$K:$L,2,FALSE),"")=0,"",IF($AH979=AQ$5,VLOOKUP(AL979,buff!$K:$L,2,FALSE),"")),"")</f>
        <v/>
      </c>
      <c r="AR979" s="6" t="str">
        <f>_xlfn.IFNA(IF(IF($AH979=AR$5,VLOOKUP(AM979,buff!$K:$L,2,FALSE),"")=0,"",IF($AH979=AR$5,VLOOKUP(AM979,buff!$K:$L,2,FALSE),"")),"")</f>
        <v/>
      </c>
      <c r="AS979" s="6" t="str">
        <f>_xlfn.IFNA(IF(IF($AH979=AS$5,VLOOKUP(AI979,buff!$K:$L,2,FALSE),"")=0,"",IF($AH979=AS$5,VLOOKUP(AI979,buff!$K:$L,2,FALSE),"")),"")</f>
        <v/>
      </c>
      <c r="AT979" s="6" t="str">
        <f>_xlfn.IFNA(IF(IF($AH979=AT$5,VLOOKUP(AJ979,buff!$K:$L,2,FALSE),"")=0,"",IF($AH979=AT$5,VLOOKUP(AJ979,buff!$K:$L,2,FALSE),"")),"")</f>
        <v/>
      </c>
      <c r="AU979" s="6" t="str">
        <f>_xlfn.IFNA(IF(IF($AH979=AU$5,VLOOKUP(AK979,buff!$K:$L,2,FALSE),"")=0,"",IF($AH979=AU$5,VLOOKUP(AK979,buff!$K:$L,2,FALSE),"")),"")</f>
        <v/>
      </c>
      <c r="AV979" s="6" t="str">
        <f>_xlfn.IFNA(IF(IF($AH979=AV$5,VLOOKUP(AL979,buff!$K:$L,2,FALSE),"")=0,"",IF($AH979=AV$5,VLOOKUP(AL979,buff!$K:$L,2,FALSE),"")),"")</f>
        <v/>
      </c>
      <c r="AW979" s="6" t="str">
        <f>_xlfn.IFNA(IF(IF($AH979=AW$5,VLOOKUP(AM979,buff!$K:$L,2,FALSE),"")=0,"",IF($AH979=AW$5,VLOOKUP(AM979,buff!$K:$L,2,FALSE),"")),"")</f>
        <v/>
      </c>
      <c r="AX979" s="6" t="e">
        <f>VLOOKUP(AI979,buff!K:P,6,FALSE)</f>
        <v>#N/A</v>
      </c>
      <c r="AY979" t="e">
        <f t="shared" si="279"/>
        <v>#N/A</v>
      </c>
      <c r="AZ979" t="e">
        <f t="shared" si="279"/>
        <v>#N/A</v>
      </c>
      <c r="BA979">
        <f t="shared" si="280"/>
        <v>0</v>
      </c>
      <c r="BB979">
        <f t="shared" si="281"/>
        <v>0</v>
      </c>
    </row>
    <row r="980" spans="1:54" x14ac:dyDescent="0.15">
      <c r="A980" t="str">
        <f t="shared" si="271"/>
        <v>奈落主动技能1等级14</v>
      </c>
      <c r="B980" s="8">
        <v>974</v>
      </c>
      <c r="C980" s="8" t="str">
        <f>VLOOKUP(G980,角色!A:B,2,FALSE)</f>
        <v>奈落</v>
      </c>
      <c r="D980" s="8" t="str">
        <f t="shared" si="275"/>
        <v>主动技能1</v>
      </c>
      <c r="E980" s="8">
        <f t="shared" si="272"/>
        <v>14</v>
      </c>
      <c r="F980" s="8">
        <f t="shared" si="273"/>
        <v>1</v>
      </c>
      <c r="G980" s="8">
        <f t="shared" si="274"/>
        <v>17</v>
      </c>
      <c r="H980" s="4" t="s">
        <v>480</v>
      </c>
      <c r="I980" s="24" t="str">
        <f t="shared" si="284"/>
        <v>对敌方单体攻击，造成100%攻击力（+735）点伤害。</v>
      </c>
      <c r="J980" s="4" t="s">
        <v>305</v>
      </c>
      <c r="K980" s="1" t="s">
        <v>103</v>
      </c>
      <c r="L980" s="24" t="s">
        <v>107</v>
      </c>
      <c r="M980" s="4"/>
      <c r="N980" s="4">
        <v>100</v>
      </c>
      <c r="O980" s="4"/>
      <c r="T980" s="6" t="str">
        <f t="shared" si="282"/>
        <v/>
      </c>
      <c r="U980" s="6" t="str">
        <f t="shared" si="283"/>
        <v/>
      </c>
      <c r="Y980">
        <f t="shared" si="267"/>
        <v>0</v>
      </c>
      <c r="Z980">
        <v>100</v>
      </c>
      <c r="AA980" s="23">
        <v>10</v>
      </c>
      <c r="AB980" s="23">
        <f>INT(VLOOKUP(VLOOKUP($C980,角色技能升级比率表!$B:$C,2,FALSE),角色属性概况!E:F,2,FALSE)*VLOOKUP(E980,角色属性概况!I:M,3,FALSE)*AA980/100)</f>
        <v>735</v>
      </c>
      <c r="AE980">
        <v>0</v>
      </c>
      <c r="AF980" s="23">
        <f t="shared" si="277"/>
        <v>0</v>
      </c>
      <c r="AG980" s="23">
        <f t="shared" si="278"/>
        <v>0</v>
      </c>
      <c r="AN980" s="6" t="str">
        <f>_xlfn.IFNA(IF(IF($AH980=AN$5,VLOOKUP(AI980,buff!$K:$L,2,FALSE),"")=0,"",IF($AH980=AN$5,VLOOKUP(AI980,buff!$K:$L,2,FALSE),"")),"")</f>
        <v/>
      </c>
      <c r="AO980" s="6" t="str">
        <f>_xlfn.IFNA(IF(IF($AH980=AO$5,VLOOKUP(AJ980,buff!$K:$L,2,FALSE),"")=0,"",IF($AH980=AO$5,VLOOKUP(AJ980,buff!$K:$L,2,FALSE),"")),"")</f>
        <v/>
      </c>
      <c r="AP980" s="6" t="str">
        <f>_xlfn.IFNA(IF(IF($AH980=AP$5,VLOOKUP(AK980,buff!$K:$L,2,FALSE),"")=0,"",IF($AH980=AP$5,VLOOKUP(AK980,buff!$K:$L,2,FALSE),"")),"")</f>
        <v/>
      </c>
      <c r="AQ980" s="6" t="str">
        <f>_xlfn.IFNA(IF(IF($AH980=AQ$5,VLOOKUP(AL980,buff!$K:$L,2,FALSE),"")=0,"",IF($AH980=AQ$5,VLOOKUP(AL980,buff!$K:$L,2,FALSE),"")),"")</f>
        <v/>
      </c>
      <c r="AR980" s="6" t="str">
        <f>_xlfn.IFNA(IF(IF($AH980=AR$5,VLOOKUP(AM980,buff!$K:$L,2,FALSE),"")=0,"",IF($AH980=AR$5,VLOOKUP(AM980,buff!$K:$L,2,FALSE),"")),"")</f>
        <v/>
      </c>
      <c r="AS980" s="6" t="str">
        <f>_xlfn.IFNA(IF(IF($AH980=AS$5,VLOOKUP(AI980,buff!$K:$L,2,FALSE),"")=0,"",IF($AH980=AS$5,VLOOKUP(AI980,buff!$K:$L,2,FALSE),"")),"")</f>
        <v/>
      </c>
      <c r="AT980" s="6" t="str">
        <f>_xlfn.IFNA(IF(IF($AH980=AT$5,VLOOKUP(AJ980,buff!$K:$L,2,FALSE),"")=0,"",IF($AH980=AT$5,VLOOKUP(AJ980,buff!$K:$L,2,FALSE),"")),"")</f>
        <v/>
      </c>
      <c r="AU980" s="6" t="str">
        <f>_xlfn.IFNA(IF(IF($AH980=AU$5,VLOOKUP(AK980,buff!$K:$L,2,FALSE),"")=0,"",IF($AH980=AU$5,VLOOKUP(AK980,buff!$K:$L,2,FALSE),"")),"")</f>
        <v/>
      </c>
      <c r="AV980" s="6" t="str">
        <f>_xlfn.IFNA(IF(IF($AH980=AV$5,VLOOKUP(AL980,buff!$K:$L,2,FALSE),"")=0,"",IF($AH980=AV$5,VLOOKUP(AL980,buff!$K:$L,2,FALSE),"")),"")</f>
        <v/>
      </c>
      <c r="AW980" s="6" t="str">
        <f>_xlfn.IFNA(IF(IF($AH980=AW$5,VLOOKUP(AM980,buff!$K:$L,2,FALSE),"")=0,"",IF($AH980=AW$5,VLOOKUP(AM980,buff!$K:$L,2,FALSE),"")),"")</f>
        <v/>
      </c>
      <c r="AX980" s="6" t="e">
        <f>VLOOKUP(AI980,buff!K:P,6,FALSE)</f>
        <v>#N/A</v>
      </c>
      <c r="AY980" t="e">
        <f t="shared" si="279"/>
        <v>#N/A</v>
      </c>
      <c r="AZ980" t="e">
        <f t="shared" si="279"/>
        <v>#N/A</v>
      </c>
      <c r="BA980">
        <f t="shared" si="280"/>
        <v>0</v>
      </c>
      <c r="BB980">
        <f t="shared" si="281"/>
        <v>0</v>
      </c>
    </row>
    <row r="981" spans="1:54" x14ac:dyDescent="0.15">
      <c r="A981" t="str">
        <f t="shared" si="271"/>
        <v>奈落主动技能1等级15</v>
      </c>
      <c r="B981" s="8">
        <v>975</v>
      </c>
      <c r="C981" s="8" t="str">
        <f>VLOOKUP(G981,角色!A:B,2,FALSE)</f>
        <v>奈落</v>
      </c>
      <c r="D981" s="8" t="str">
        <f t="shared" si="275"/>
        <v>主动技能1</v>
      </c>
      <c r="E981" s="8">
        <f t="shared" si="272"/>
        <v>15</v>
      </c>
      <c r="F981" s="8">
        <f t="shared" si="273"/>
        <v>1</v>
      </c>
      <c r="G981" s="8">
        <f t="shared" si="274"/>
        <v>17</v>
      </c>
      <c r="H981" s="4" t="s">
        <v>480</v>
      </c>
      <c r="I981" s="24" t="str">
        <f t="shared" si="284"/>
        <v>对敌方单体攻击，造成100%攻击力（+906）点伤害。</v>
      </c>
      <c r="J981" s="4" t="s">
        <v>305</v>
      </c>
      <c r="K981" s="1" t="s">
        <v>103</v>
      </c>
      <c r="L981" s="24" t="s">
        <v>107</v>
      </c>
      <c r="M981" s="4"/>
      <c r="N981" s="4">
        <v>100</v>
      </c>
      <c r="O981" s="4"/>
      <c r="T981" s="6" t="str">
        <f t="shared" si="282"/>
        <v/>
      </c>
      <c r="U981" s="6" t="str">
        <f t="shared" si="283"/>
        <v/>
      </c>
      <c r="Y981">
        <f t="shared" si="267"/>
        <v>0</v>
      </c>
      <c r="Z981">
        <v>100</v>
      </c>
      <c r="AA981" s="23">
        <v>10</v>
      </c>
      <c r="AB981" s="23">
        <f>INT(VLOOKUP(VLOOKUP($C981,角色技能升级比率表!$B:$C,2,FALSE),角色属性概况!E:F,2,FALSE)*VLOOKUP(E981,角色属性概况!I:M,3,FALSE)*AA981/100)</f>
        <v>906</v>
      </c>
      <c r="AE981">
        <v>0</v>
      </c>
      <c r="AF981" s="23">
        <f t="shared" si="277"/>
        <v>0</v>
      </c>
      <c r="AG981" s="23">
        <f t="shared" si="278"/>
        <v>0</v>
      </c>
      <c r="AN981" s="6" t="str">
        <f>_xlfn.IFNA(IF(IF($AH981=AN$5,VLOOKUP(AI981,buff!$K:$L,2,FALSE),"")=0,"",IF($AH981=AN$5,VLOOKUP(AI981,buff!$K:$L,2,FALSE),"")),"")</f>
        <v/>
      </c>
      <c r="AO981" s="6" t="str">
        <f>_xlfn.IFNA(IF(IF($AH981=AO$5,VLOOKUP(AJ981,buff!$K:$L,2,FALSE),"")=0,"",IF($AH981=AO$5,VLOOKUP(AJ981,buff!$K:$L,2,FALSE),"")),"")</f>
        <v/>
      </c>
      <c r="AP981" s="6" t="str">
        <f>_xlfn.IFNA(IF(IF($AH981=AP$5,VLOOKUP(AK981,buff!$K:$L,2,FALSE),"")=0,"",IF($AH981=AP$5,VLOOKUP(AK981,buff!$K:$L,2,FALSE),"")),"")</f>
        <v/>
      </c>
      <c r="AQ981" s="6" t="str">
        <f>_xlfn.IFNA(IF(IF($AH981=AQ$5,VLOOKUP(AL981,buff!$K:$L,2,FALSE),"")=0,"",IF($AH981=AQ$5,VLOOKUP(AL981,buff!$K:$L,2,FALSE),"")),"")</f>
        <v/>
      </c>
      <c r="AR981" s="6" t="str">
        <f>_xlfn.IFNA(IF(IF($AH981=AR$5,VLOOKUP(AM981,buff!$K:$L,2,FALSE),"")=0,"",IF($AH981=AR$5,VLOOKUP(AM981,buff!$K:$L,2,FALSE),"")),"")</f>
        <v/>
      </c>
      <c r="AS981" s="6" t="str">
        <f>_xlfn.IFNA(IF(IF($AH981=AS$5,VLOOKUP(AI981,buff!$K:$L,2,FALSE),"")=0,"",IF($AH981=AS$5,VLOOKUP(AI981,buff!$K:$L,2,FALSE),"")),"")</f>
        <v/>
      </c>
      <c r="AT981" s="6" t="str">
        <f>_xlfn.IFNA(IF(IF($AH981=AT$5,VLOOKUP(AJ981,buff!$K:$L,2,FALSE),"")=0,"",IF($AH981=AT$5,VLOOKUP(AJ981,buff!$K:$L,2,FALSE),"")),"")</f>
        <v/>
      </c>
      <c r="AU981" s="6" t="str">
        <f>_xlfn.IFNA(IF(IF($AH981=AU$5,VLOOKUP(AK981,buff!$K:$L,2,FALSE),"")=0,"",IF($AH981=AU$5,VLOOKUP(AK981,buff!$K:$L,2,FALSE),"")),"")</f>
        <v/>
      </c>
      <c r="AV981" s="6" t="str">
        <f>_xlfn.IFNA(IF(IF($AH981=AV$5,VLOOKUP(AL981,buff!$K:$L,2,FALSE),"")=0,"",IF($AH981=AV$5,VLOOKUP(AL981,buff!$K:$L,2,FALSE),"")),"")</f>
        <v/>
      </c>
      <c r="AW981" s="6" t="str">
        <f>_xlfn.IFNA(IF(IF($AH981=AW$5,VLOOKUP(AM981,buff!$K:$L,2,FALSE),"")=0,"",IF($AH981=AW$5,VLOOKUP(AM981,buff!$K:$L,2,FALSE),"")),"")</f>
        <v/>
      </c>
      <c r="AX981" s="6" t="e">
        <f>VLOOKUP(AI981,buff!K:P,6,FALSE)</f>
        <v>#N/A</v>
      </c>
      <c r="AY981" t="e">
        <f t="shared" si="279"/>
        <v>#N/A</v>
      </c>
      <c r="AZ981" t="e">
        <f t="shared" si="279"/>
        <v>#N/A</v>
      </c>
      <c r="BA981">
        <f t="shared" si="280"/>
        <v>0</v>
      </c>
      <c r="BB981">
        <f t="shared" si="281"/>
        <v>0</v>
      </c>
    </row>
    <row r="982" spans="1:54" x14ac:dyDescent="0.15">
      <c r="A982" t="str">
        <f t="shared" si="271"/>
        <v>奈落主动技能1等级16</v>
      </c>
      <c r="B982" s="8">
        <v>976</v>
      </c>
      <c r="C982" s="8" t="str">
        <f>VLOOKUP(G982,角色!A:B,2,FALSE)</f>
        <v>奈落</v>
      </c>
      <c r="D982" s="8" t="str">
        <f t="shared" si="275"/>
        <v>主动技能1</v>
      </c>
      <c r="E982" s="8">
        <f t="shared" si="272"/>
        <v>16</v>
      </c>
      <c r="F982" s="8">
        <f t="shared" si="273"/>
        <v>1</v>
      </c>
      <c r="G982" s="8">
        <f t="shared" si="274"/>
        <v>17</v>
      </c>
      <c r="H982" s="4" t="s">
        <v>480</v>
      </c>
      <c r="I982" s="24" t="str">
        <f t="shared" ref="I982:I986" si="285">"对敌方单体攻击，造成100%攻击力（+"&amp;AB982&amp;"）点伤害。"</f>
        <v>对敌方单体攻击，造成100%攻击力（+1115）点伤害。</v>
      </c>
      <c r="J982" s="4" t="s">
        <v>305</v>
      </c>
      <c r="K982" s="1" t="s">
        <v>103</v>
      </c>
      <c r="L982" s="24" t="s">
        <v>107</v>
      </c>
      <c r="M982" s="4"/>
      <c r="N982" s="4">
        <v>100</v>
      </c>
      <c r="O982" s="4"/>
      <c r="T982" s="6" t="str">
        <f t="shared" ref="T982:T1001" si="286">IF(AN982="","",AN982)&amp;IF(AO982="","","|"&amp;AO982)&amp;IF(AP982="","","|"&amp;AP982)&amp;IF(AQ982="","","|"&amp;AQ982)&amp;IF(AR982="","","|"&amp;AR982)</f>
        <v/>
      </c>
      <c r="U982" s="6" t="str">
        <f t="shared" ref="U982:U1001" si="287">IF(AS982="","",AS982)&amp;IF(AT982="","","|"&amp;AT982)&amp;IF(AU982="","","|"&amp;AU982)&amp;IF(AV982="","","|"&amp;AV982)&amp;IF(AW982="","","|"&amp;AW982)</f>
        <v/>
      </c>
      <c r="Y982">
        <f t="shared" ref="Y982:Y986" si="288">VLOOKUP(D982,BC:BD,2,FALSE)</f>
        <v>0</v>
      </c>
      <c r="Z982">
        <v>100</v>
      </c>
      <c r="AA982" s="23">
        <v>10</v>
      </c>
      <c r="AB982" s="23">
        <f>INT(VLOOKUP(VLOOKUP($C982,角色技能升级比率表!$B:$C,2,FALSE),角色属性概况!E:F,2,FALSE)*VLOOKUP(E982,角色属性概况!I:M,3,FALSE)*AA982/100)</f>
        <v>1115</v>
      </c>
      <c r="AE982">
        <v>0</v>
      </c>
      <c r="AF982" s="23">
        <f t="shared" si="277"/>
        <v>0</v>
      </c>
      <c r="AG982" s="23">
        <f t="shared" si="278"/>
        <v>0</v>
      </c>
      <c r="AN982" s="6" t="str">
        <f>_xlfn.IFNA(IF(IF($AH982=AN$5,VLOOKUP(AI982,buff!$K:$L,2,FALSE),"")=0,"",IF($AH982=AN$5,VLOOKUP(AI982,buff!$K:$L,2,FALSE),"")),"")</f>
        <v/>
      </c>
      <c r="AO982" s="6" t="str">
        <f>_xlfn.IFNA(IF(IF($AH982=AO$5,VLOOKUP(AJ982,buff!$K:$L,2,FALSE),"")=0,"",IF($AH982=AO$5,VLOOKUP(AJ982,buff!$K:$L,2,FALSE),"")),"")</f>
        <v/>
      </c>
      <c r="AP982" s="6" t="str">
        <f>_xlfn.IFNA(IF(IF($AH982=AP$5,VLOOKUP(AK982,buff!$K:$L,2,FALSE),"")=0,"",IF($AH982=AP$5,VLOOKUP(AK982,buff!$K:$L,2,FALSE),"")),"")</f>
        <v/>
      </c>
      <c r="AQ982" s="6" t="str">
        <f>_xlfn.IFNA(IF(IF($AH982=AQ$5,VLOOKUP(AL982,buff!$K:$L,2,FALSE),"")=0,"",IF($AH982=AQ$5,VLOOKUP(AL982,buff!$K:$L,2,FALSE),"")),"")</f>
        <v/>
      </c>
      <c r="AR982" s="6" t="str">
        <f>_xlfn.IFNA(IF(IF($AH982=AR$5,VLOOKUP(AM982,buff!$K:$L,2,FALSE),"")=0,"",IF($AH982=AR$5,VLOOKUP(AM982,buff!$K:$L,2,FALSE),"")),"")</f>
        <v/>
      </c>
      <c r="AS982" s="6" t="str">
        <f>_xlfn.IFNA(IF(IF($AH982=AS$5,VLOOKUP(AI982,buff!$K:$L,2,FALSE),"")=0,"",IF($AH982=AS$5,VLOOKUP(AI982,buff!$K:$L,2,FALSE),"")),"")</f>
        <v/>
      </c>
      <c r="AT982" s="6" t="str">
        <f>_xlfn.IFNA(IF(IF($AH982=AT$5,VLOOKUP(AJ982,buff!$K:$L,2,FALSE),"")=0,"",IF($AH982=AT$5,VLOOKUP(AJ982,buff!$K:$L,2,FALSE),"")),"")</f>
        <v/>
      </c>
      <c r="AU982" s="6" t="str">
        <f>_xlfn.IFNA(IF(IF($AH982=AU$5,VLOOKUP(AK982,buff!$K:$L,2,FALSE),"")=0,"",IF($AH982=AU$5,VLOOKUP(AK982,buff!$K:$L,2,FALSE),"")),"")</f>
        <v/>
      </c>
      <c r="AV982" s="6" t="str">
        <f>_xlfn.IFNA(IF(IF($AH982=AV$5,VLOOKUP(AL982,buff!$K:$L,2,FALSE),"")=0,"",IF($AH982=AV$5,VLOOKUP(AL982,buff!$K:$L,2,FALSE),"")),"")</f>
        <v/>
      </c>
      <c r="AW982" s="6" t="str">
        <f>_xlfn.IFNA(IF(IF($AH982=AW$5,VLOOKUP(AM982,buff!$K:$L,2,FALSE),"")=0,"",IF($AH982=AW$5,VLOOKUP(AM982,buff!$K:$L,2,FALSE),"")),"")</f>
        <v/>
      </c>
      <c r="AX982" s="6" t="e">
        <f>VLOOKUP(AI982,buff!K:P,6,FALSE)</f>
        <v>#N/A</v>
      </c>
      <c r="AY982" t="e">
        <f t="shared" si="279"/>
        <v>#N/A</v>
      </c>
      <c r="AZ982" t="e">
        <f t="shared" si="279"/>
        <v>#N/A</v>
      </c>
      <c r="BA982">
        <f t="shared" si="280"/>
        <v>0</v>
      </c>
      <c r="BB982">
        <f t="shared" si="281"/>
        <v>0</v>
      </c>
    </row>
    <row r="983" spans="1:54" x14ac:dyDescent="0.15">
      <c r="A983" t="str">
        <f t="shared" si="271"/>
        <v>奈落主动技能1等级17</v>
      </c>
      <c r="B983" s="8">
        <v>977</v>
      </c>
      <c r="C983" s="8" t="str">
        <f>VLOOKUP(G983,角色!A:B,2,FALSE)</f>
        <v>奈落</v>
      </c>
      <c r="D983" s="8" t="str">
        <f t="shared" si="275"/>
        <v>主动技能1</v>
      </c>
      <c r="E983" s="8">
        <f t="shared" si="272"/>
        <v>17</v>
      </c>
      <c r="F983" s="8">
        <f t="shared" si="273"/>
        <v>1</v>
      </c>
      <c r="G983" s="8">
        <f t="shared" si="274"/>
        <v>17</v>
      </c>
      <c r="H983" s="4" t="s">
        <v>480</v>
      </c>
      <c r="I983" s="24" t="str">
        <f t="shared" si="285"/>
        <v>对敌方单体攻击，造成100%攻击力（+1373）点伤害。</v>
      </c>
      <c r="J983" s="4" t="s">
        <v>305</v>
      </c>
      <c r="K983" s="1" t="s">
        <v>103</v>
      </c>
      <c r="L983" s="24" t="s">
        <v>107</v>
      </c>
      <c r="M983" s="4"/>
      <c r="N983" s="4">
        <v>100</v>
      </c>
      <c r="O983" s="4"/>
      <c r="T983" s="6" t="str">
        <f t="shared" si="286"/>
        <v/>
      </c>
      <c r="U983" s="6" t="str">
        <f t="shared" si="287"/>
        <v/>
      </c>
      <c r="Y983">
        <f t="shared" si="288"/>
        <v>0</v>
      </c>
      <c r="Z983">
        <v>100</v>
      </c>
      <c r="AA983" s="23">
        <v>10</v>
      </c>
      <c r="AB983" s="23">
        <f>INT(VLOOKUP(VLOOKUP($C983,角色技能升级比率表!$B:$C,2,FALSE),角色属性概况!E:F,2,FALSE)*VLOOKUP(E983,角色属性概况!I:M,3,FALSE)*AA983/100)</f>
        <v>1373</v>
      </c>
      <c r="AE983">
        <v>0</v>
      </c>
      <c r="AF983" s="23">
        <f t="shared" si="277"/>
        <v>0</v>
      </c>
      <c r="AG983" s="23">
        <f t="shared" si="278"/>
        <v>0</v>
      </c>
      <c r="AN983" s="6" t="str">
        <f>_xlfn.IFNA(IF(IF($AH983=AN$5,VLOOKUP(AI983,buff!$K:$L,2,FALSE),"")=0,"",IF($AH983=AN$5,VLOOKUP(AI983,buff!$K:$L,2,FALSE),"")),"")</f>
        <v/>
      </c>
      <c r="AO983" s="6" t="str">
        <f>_xlfn.IFNA(IF(IF($AH983=AO$5,VLOOKUP(AJ983,buff!$K:$L,2,FALSE),"")=0,"",IF($AH983=AO$5,VLOOKUP(AJ983,buff!$K:$L,2,FALSE),"")),"")</f>
        <v/>
      </c>
      <c r="AP983" s="6" t="str">
        <f>_xlfn.IFNA(IF(IF($AH983=AP$5,VLOOKUP(AK983,buff!$K:$L,2,FALSE),"")=0,"",IF($AH983=AP$5,VLOOKUP(AK983,buff!$K:$L,2,FALSE),"")),"")</f>
        <v/>
      </c>
      <c r="AQ983" s="6" t="str">
        <f>_xlfn.IFNA(IF(IF($AH983=AQ$5,VLOOKUP(AL983,buff!$K:$L,2,FALSE),"")=0,"",IF($AH983=AQ$5,VLOOKUP(AL983,buff!$K:$L,2,FALSE),"")),"")</f>
        <v/>
      </c>
      <c r="AR983" s="6" t="str">
        <f>_xlfn.IFNA(IF(IF($AH983=AR$5,VLOOKUP(AM983,buff!$K:$L,2,FALSE),"")=0,"",IF($AH983=AR$5,VLOOKUP(AM983,buff!$K:$L,2,FALSE),"")),"")</f>
        <v/>
      </c>
      <c r="AS983" s="6" t="str">
        <f>_xlfn.IFNA(IF(IF($AH983=AS$5,VLOOKUP(AI983,buff!$K:$L,2,FALSE),"")=0,"",IF($AH983=AS$5,VLOOKUP(AI983,buff!$K:$L,2,FALSE),"")),"")</f>
        <v/>
      </c>
      <c r="AT983" s="6" t="str">
        <f>_xlfn.IFNA(IF(IF($AH983=AT$5,VLOOKUP(AJ983,buff!$K:$L,2,FALSE),"")=0,"",IF($AH983=AT$5,VLOOKUP(AJ983,buff!$K:$L,2,FALSE),"")),"")</f>
        <v/>
      </c>
      <c r="AU983" s="6" t="str">
        <f>_xlfn.IFNA(IF(IF($AH983=AU$5,VLOOKUP(AK983,buff!$K:$L,2,FALSE),"")=0,"",IF($AH983=AU$5,VLOOKUP(AK983,buff!$K:$L,2,FALSE),"")),"")</f>
        <v/>
      </c>
      <c r="AV983" s="6" t="str">
        <f>_xlfn.IFNA(IF(IF($AH983=AV$5,VLOOKUP(AL983,buff!$K:$L,2,FALSE),"")=0,"",IF($AH983=AV$5,VLOOKUP(AL983,buff!$K:$L,2,FALSE),"")),"")</f>
        <v/>
      </c>
      <c r="AW983" s="6" t="str">
        <f>_xlfn.IFNA(IF(IF($AH983=AW$5,VLOOKUP(AM983,buff!$K:$L,2,FALSE),"")=0,"",IF($AH983=AW$5,VLOOKUP(AM983,buff!$K:$L,2,FALSE),"")),"")</f>
        <v/>
      </c>
      <c r="AX983" s="6" t="e">
        <f>VLOOKUP(AI983,buff!K:P,6,FALSE)</f>
        <v>#N/A</v>
      </c>
      <c r="AY983" t="e">
        <f t="shared" si="279"/>
        <v>#N/A</v>
      </c>
      <c r="AZ983" t="e">
        <f t="shared" si="279"/>
        <v>#N/A</v>
      </c>
      <c r="BA983">
        <f t="shared" si="280"/>
        <v>0</v>
      </c>
      <c r="BB983">
        <f t="shared" si="281"/>
        <v>0</v>
      </c>
    </row>
    <row r="984" spans="1:54" x14ac:dyDescent="0.15">
      <c r="A984" t="str">
        <f t="shared" si="271"/>
        <v>奈落主动技能1等级18</v>
      </c>
      <c r="B984" s="8">
        <v>978</v>
      </c>
      <c r="C984" s="8" t="str">
        <f>VLOOKUP(G984,角色!A:B,2,FALSE)</f>
        <v>奈落</v>
      </c>
      <c r="D984" s="8" t="str">
        <f t="shared" si="275"/>
        <v>主动技能1</v>
      </c>
      <c r="E984" s="8">
        <f t="shared" si="272"/>
        <v>18</v>
      </c>
      <c r="F984" s="8">
        <f t="shared" si="273"/>
        <v>1</v>
      </c>
      <c r="G984" s="8">
        <f t="shared" si="274"/>
        <v>17</v>
      </c>
      <c r="H984" s="4" t="s">
        <v>480</v>
      </c>
      <c r="I984" s="24" t="str">
        <f t="shared" si="285"/>
        <v>对敌方单体攻击，造成100%攻击力（+1691）点伤害。</v>
      </c>
      <c r="J984" s="4" t="s">
        <v>305</v>
      </c>
      <c r="K984" s="1" t="s">
        <v>103</v>
      </c>
      <c r="L984" s="24" t="s">
        <v>107</v>
      </c>
      <c r="M984" s="4"/>
      <c r="N984" s="4">
        <v>100</v>
      </c>
      <c r="O984" s="4"/>
      <c r="T984" s="6" t="str">
        <f t="shared" si="286"/>
        <v/>
      </c>
      <c r="U984" s="6" t="str">
        <f t="shared" si="287"/>
        <v/>
      </c>
      <c r="Y984">
        <f t="shared" si="288"/>
        <v>0</v>
      </c>
      <c r="Z984">
        <v>100</v>
      </c>
      <c r="AA984" s="23">
        <v>10</v>
      </c>
      <c r="AB984" s="23">
        <f>INT(VLOOKUP(VLOOKUP($C984,角色技能升级比率表!$B:$C,2,FALSE),角色属性概况!E:F,2,FALSE)*VLOOKUP(E984,角色属性概况!I:M,3,FALSE)*AA984/100)</f>
        <v>1691</v>
      </c>
      <c r="AE984">
        <v>0</v>
      </c>
      <c r="AF984" s="23">
        <f t="shared" si="277"/>
        <v>0</v>
      </c>
      <c r="AG984" s="23">
        <f t="shared" si="278"/>
        <v>0</v>
      </c>
      <c r="AN984" s="6" t="str">
        <f>_xlfn.IFNA(IF(IF($AH984=AN$5,VLOOKUP(AI984,buff!$K:$L,2,FALSE),"")=0,"",IF($AH984=AN$5,VLOOKUP(AI984,buff!$K:$L,2,FALSE),"")),"")</f>
        <v/>
      </c>
      <c r="AO984" s="6" t="str">
        <f>_xlfn.IFNA(IF(IF($AH984=AO$5,VLOOKUP(AJ984,buff!$K:$L,2,FALSE),"")=0,"",IF($AH984=AO$5,VLOOKUP(AJ984,buff!$K:$L,2,FALSE),"")),"")</f>
        <v/>
      </c>
      <c r="AP984" s="6" t="str">
        <f>_xlfn.IFNA(IF(IF($AH984=AP$5,VLOOKUP(AK984,buff!$K:$L,2,FALSE),"")=0,"",IF($AH984=AP$5,VLOOKUP(AK984,buff!$K:$L,2,FALSE),"")),"")</f>
        <v/>
      </c>
      <c r="AQ984" s="6" t="str">
        <f>_xlfn.IFNA(IF(IF($AH984=AQ$5,VLOOKUP(AL984,buff!$K:$L,2,FALSE),"")=0,"",IF($AH984=AQ$5,VLOOKUP(AL984,buff!$K:$L,2,FALSE),"")),"")</f>
        <v/>
      </c>
      <c r="AR984" s="6" t="str">
        <f>_xlfn.IFNA(IF(IF($AH984=AR$5,VLOOKUP(AM984,buff!$K:$L,2,FALSE),"")=0,"",IF($AH984=AR$5,VLOOKUP(AM984,buff!$K:$L,2,FALSE),"")),"")</f>
        <v/>
      </c>
      <c r="AS984" s="6" t="str">
        <f>_xlfn.IFNA(IF(IF($AH984=AS$5,VLOOKUP(AI984,buff!$K:$L,2,FALSE),"")=0,"",IF($AH984=AS$5,VLOOKUP(AI984,buff!$K:$L,2,FALSE),"")),"")</f>
        <v/>
      </c>
      <c r="AT984" s="6" t="str">
        <f>_xlfn.IFNA(IF(IF($AH984=AT$5,VLOOKUP(AJ984,buff!$K:$L,2,FALSE),"")=0,"",IF($AH984=AT$5,VLOOKUP(AJ984,buff!$K:$L,2,FALSE),"")),"")</f>
        <v/>
      </c>
      <c r="AU984" s="6" t="str">
        <f>_xlfn.IFNA(IF(IF($AH984=AU$5,VLOOKUP(AK984,buff!$K:$L,2,FALSE),"")=0,"",IF($AH984=AU$5,VLOOKUP(AK984,buff!$K:$L,2,FALSE),"")),"")</f>
        <v/>
      </c>
      <c r="AV984" s="6" t="str">
        <f>_xlfn.IFNA(IF(IF($AH984=AV$5,VLOOKUP(AL984,buff!$K:$L,2,FALSE),"")=0,"",IF($AH984=AV$5,VLOOKUP(AL984,buff!$K:$L,2,FALSE),"")),"")</f>
        <v/>
      </c>
      <c r="AW984" s="6" t="str">
        <f>_xlfn.IFNA(IF(IF($AH984=AW$5,VLOOKUP(AM984,buff!$K:$L,2,FALSE),"")=0,"",IF($AH984=AW$5,VLOOKUP(AM984,buff!$K:$L,2,FALSE),"")),"")</f>
        <v/>
      </c>
      <c r="AX984" s="6" t="e">
        <f>VLOOKUP(AI984,buff!K:P,6,FALSE)</f>
        <v>#N/A</v>
      </c>
      <c r="AY984" t="e">
        <f t="shared" si="279"/>
        <v>#N/A</v>
      </c>
      <c r="AZ984" t="e">
        <f t="shared" si="279"/>
        <v>#N/A</v>
      </c>
      <c r="BA984">
        <f t="shared" si="280"/>
        <v>0</v>
      </c>
      <c r="BB984">
        <f t="shared" si="281"/>
        <v>0</v>
      </c>
    </row>
    <row r="985" spans="1:54" x14ac:dyDescent="0.15">
      <c r="A985" t="str">
        <f t="shared" si="271"/>
        <v>奈落主动技能1等级19</v>
      </c>
      <c r="B985" s="8">
        <v>979</v>
      </c>
      <c r="C985" s="8" t="str">
        <f>VLOOKUP(G985,角色!A:B,2,FALSE)</f>
        <v>奈落</v>
      </c>
      <c r="D985" s="8" t="str">
        <f t="shared" si="275"/>
        <v>主动技能1</v>
      </c>
      <c r="E985" s="8">
        <f t="shared" si="272"/>
        <v>19</v>
      </c>
      <c r="F985" s="8">
        <f t="shared" si="273"/>
        <v>1</v>
      </c>
      <c r="G985" s="8">
        <f t="shared" si="274"/>
        <v>17</v>
      </c>
      <c r="H985" s="4" t="s">
        <v>480</v>
      </c>
      <c r="I985" s="24" t="str">
        <f t="shared" si="285"/>
        <v>对敌方单体攻击，造成100%攻击力（+2082）点伤害。</v>
      </c>
      <c r="J985" s="4" t="s">
        <v>305</v>
      </c>
      <c r="K985" s="1" t="s">
        <v>103</v>
      </c>
      <c r="L985" s="24" t="s">
        <v>107</v>
      </c>
      <c r="M985" s="4"/>
      <c r="N985" s="4">
        <v>100</v>
      </c>
      <c r="O985" s="4"/>
      <c r="T985" s="6" t="str">
        <f t="shared" si="286"/>
        <v/>
      </c>
      <c r="U985" s="6" t="str">
        <f t="shared" si="287"/>
        <v/>
      </c>
      <c r="Y985">
        <f t="shared" si="288"/>
        <v>0</v>
      </c>
      <c r="Z985">
        <v>100</v>
      </c>
      <c r="AA985" s="23">
        <v>10</v>
      </c>
      <c r="AB985" s="23">
        <f>INT(VLOOKUP(VLOOKUP($C985,角色技能升级比率表!$B:$C,2,FALSE),角色属性概况!E:F,2,FALSE)*VLOOKUP(E985,角色属性概况!I:M,3,FALSE)*AA985/100)</f>
        <v>2082</v>
      </c>
      <c r="AE985">
        <v>0</v>
      </c>
      <c r="AF985" s="23">
        <f t="shared" si="277"/>
        <v>0</v>
      </c>
      <c r="AG985" s="23">
        <f t="shared" si="278"/>
        <v>0</v>
      </c>
      <c r="AN985" s="6" t="str">
        <f>_xlfn.IFNA(IF(IF($AH985=AN$5,VLOOKUP(AI985,buff!$K:$L,2,FALSE),"")=0,"",IF($AH985=AN$5,VLOOKUP(AI985,buff!$K:$L,2,FALSE),"")),"")</f>
        <v/>
      </c>
      <c r="AO985" s="6" t="str">
        <f>_xlfn.IFNA(IF(IF($AH985=AO$5,VLOOKUP(AJ985,buff!$K:$L,2,FALSE),"")=0,"",IF($AH985=AO$5,VLOOKUP(AJ985,buff!$K:$L,2,FALSE),"")),"")</f>
        <v/>
      </c>
      <c r="AP985" s="6" t="str">
        <f>_xlfn.IFNA(IF(IF($AH985=AP$5,VLOOKUP(AK985,buff!$K:$L,2,FALSE),"")=0,"",IF($AH985=AP$5,VLOOKUP(AK985,buff!$K:$L,2,FALSE),"")),"")</f>
        <v/>
      </c>
      <c r="AQ985" s="6" t="str">
        <f>_xlfn.IFNA(IF(IF($AH985=AQ$5,VLOOKUP(AL985,buff!$K:$L,2,FALSE),"")=0,"",IF($AH985=AQ$5,VLOOKUP(AL985,buff!$K:$L,2,FALSE),"")),"")</f>
        <v/>
      </c>
      <c r="AR985" s="6" t="str">
        <f>_xlfn.IFNA(IF(IF($AH985=AR$5,VLOOKUP(AM985,buff!$K:$L,2,FALSE),"")=0,"",IF($AH985=AR$5,VLOOKUP(AM985,buff!$K:$L,2,FALSE),"")),"")</f>
        <v/>
      </c>
      <c r="AS985" s="6" t="str">
        <f>_xlfn.IFNA(IF(IF($AH985=AS$5,VLOOKUP(AI985,buff!$K:$L,2,FALSE),"")=0,"",IF($AH985=AS$5,VLOOKUP(AI985,buff!$K:$L,2,FALSE),"")),"")</f>
        <v/>
      </c>
      <c r="AT985" s="6" t="str">
        <f>_xlfn.IFNA(IF(IF($AH985=AT$5,VLOOKUP(AJ985,buff!$K:$L,2,FALSE),"")=0,"",IF($AH985=AT$5,VLOOKUP(AJ985,buff!$K:$L,2,FALSE),"")),"")</f>
        <v/>
      </c>
      <c r="AU985" s="6" t="str">
        <f>_xlfn.IFNA(IF(IF($AH985=AU$5,VLOOKUP(AK985,buff!$K:$L,2,FALSE),"")=0,"",IF($AH985=AU$5,VLOOKUP(AK985,buff!$K:$L,2,FALSE),"")),"")</f>
        <v/>
      </c>
      <c r="AV985" s="6" t="str">
        <f>_xlfn.IFNA(IF(IF($AH985=AV$5,VLOOKUP(AL985,buff!$K:$L,2,FALSE),"")=0,"",IF($AH985=AV$5,VLOOKUP(AL985,buff!$K:$L,2,FALSE),"")),"")</f>
        <v/>
      </c>
      <c r="AW985" s="6" t="str">
        <f>_xlfn.IFNA(IF(IF($AH985=AW$5,VLOOKUP(AM985,buff!$K:$L,2,FALSE),"")=0,"",IF($AH985=AW$5,VLOOKUP(AM985,buff!$K:$L,2,FALSE),"")),"")</f>
        <v/>
      </c>
      <c r="AX985" s="6" t="e">
        <f>VLOOKUP(AI985,buff!K:P,6,FALSE)</f>
        <v>#N/A</v>
      </c>
      <c r="AY985" t="e">
        <f t="shared" si="279"/>
        <v>#N/A</v>
      </c>
      <c r="AZ985" t="e">
        <f t="shared" si="279"/>
        <v>#N/A</v>
      </c>
      <c r="BA985">
        <f t="shared" si="280"/>
        <v>0</v>
      </c>
      <c r="BB985">
        <f t="shared" si="281"/>
        <v>0</v>
      </c>
    </row>
    <row r="986" spans="1:54" x14ac:dyDescent="0.15">
      <c r="A986" t="str">
        <f t="shared" si="271"/>
        <v>奈落主动技能1等级20</v>
      </c>
      <c r="B986" s="8">
        <v>980</v>
      </c>
      <c r="C986" s="8" t="str">
        <f>VLOOKUP(G986,角色!A:B,2,FALSE)</f>
        <v>奈落</v>
      </c>
      <c r="D986" s="8" t="str">
        <f t="shared" si="275"/>
        <v>主动技能1</v>
      </c>
      <c r="E986" s="8">
        <f t="shared" si="272"/>
        <v>20</v>
      </c>
      <c r="F986" s="8">
        <f t="shared" si="273"/>
        <v>1</v>
      </c>
      <c r="G986" s="8">
        <f t="shared" si="274"/>
        <v>17</v>
      </c>
      <c r="H986" s="4" t="s">
        <v>480</v>
      </c>
      <c r="I986" s="24" t="str">
        <f t="shared" si="285"/>
        <v>对敌方单体攻击，造成100%攻击力（+2563）点伤害。</v>
      </c>
      <c r="J986" s="4" t="s">
        <v>305</v>
      </c>
      <c r="K986" s="1" t="s">
        <v>103</v>
      </c>
      <c r="L986" s="24" t="s">
        <v>107</v>
      </c>
      <c r="M986" s="4"/>
      <c r="N986" s="4">
        <v>100</v>
      </c>
      <c r="O986" s="4"/>
      <c r="T986" s="6" t="str">
        <f t="shared" si="286"/>
        <v/>
      </c>
      <c r="U986" s="6" t="str">
        <f t="shared" si="287"/>
        <v/>
      </c>
      <c r="Y986">
        <f t="shared" si="288"/>
        <v>0</v>
      </c>
      <c r="Z986">
        <v>100</v>
      </c>
      <c r="AA986" s="23">
        <v>10</v>
      </c>
      <c r="AB986" s="23">
        <f>INT(VLOOKUP(VLOOKUP($C986,角色技能升级比率表!$B:$C,2,FALSE),角色属性概况!E:F,2,FALSE)*VLOOKUP(E986,角色属性概况!I:M,3,FALSE)*AA986/100)</f>
        <v>2563</v>
      </c>
      <c r="AE986">
        <v>0</v>
      </c>
      <c r="AF986" s="23">
        <f t="shared" si="277"/>
        <v>0</v>
      </c>
      <c r="AG986" s="23">
        <f t="shared" si="278"/>
        <v>0</v>
      </c>
      <c r="AN986" s="6" t="str">
        <f>_xlfn.IFNA(IF(IF($AH986=AN$5,VLOOKUP(AI986,buff!$K:$L,2,FALSE),"")=0,"",IF($AH986=AN$5,VLOOKUP(AI986,buff!$K:$L,2,FALSE),"")),"")</f>
        <v/>
      </c>
      <c r="AO986" s="6" t="str">
        <f>_xlfn.IFNA(IF(IF($AH986=AO$5,VLOOKUP(AJ986,buff!$K:$L,2,FALSE),"")=0,"",IF($AH986=AO$5,VLOOKUP(AJ986,buff!$K:$L,2,FALSE),"")),"")</f>
        <v/>
      </c>
      <c r="AP986" s="6" t="str">
        <f>_xlfn.IFNA(IF(IF($AH986=AP$5,VLOOKUP(AK986,buff!$K:$L,2,FALSE),"")=0,"",IF($AH986=AP$5,VLOOKUP(AK986,buff!$K:$L,2,FALSE),"")),"")</f>
        <v/>
      </c>
      <c r="AQ986" s="6" t="str">
        <f>_xlfn.IFNA(IF(IF($AH986=AQ$5,VLOOKUP(AL986,buff!$K:$L,2,FALSE),"")=0,"",IF($AH986=AQ$5,VLOOKUP(AL986,buff!$K:$L,2,FALSE),"")),"")</f>
        <v/>
      </c>
      <c r="AR986" s="6" t="str">
        <f>_xlfn.IFNA(IF(IF($AH986=AR$5,VLOOKUP(AM986,buff!$K:$L,2,FALSE),"")=0,"",IF($AH986=AR$5,VLOOKUP(AM986,buff!$K:$L,2,FALSE),"")),"")</f>
        <v/>
      </c>
      <c r="AS986" s="6" t="str">
        <f>_xlfn.IFNA(IF(IF($AH986=AS$5,VLOOKUP(AI986,buff!$K:$L,2,FALSE),"")=0,"",IF($AH986=AS$5,VLOOKUP(AI986,buff!$K:$L,2,FALSE),"")),"")</f>
        <v/>
      </c>
      <c r="AT986" s="6" t="str">
        <f>_xlfn.IFNA(IF(IF($AH986=AT$5,VLOOKUP(AJ986,buff!$K:$L,2,FALSE),"")=0,"",IF($AH986=AT$5,VLOOKUP(AJ986,buff!$K:$L,2,FALSE),"")),"")</f>
        <v/>
      </c>
      <c r="AU986" s="6" t="str">
        <f>_xlfn.IFNA(IF(IF($AH986=AU$5,VLOOKUP(AK986,buff!$K:$L,2,FALSE),"")=0,"",IF($AH986=AU$5,VLOOKUP(AK986,buff!$K:$L,2,FALSE),"")),"")</f>
        <v/>
      </c>
      <c r="AV986" s="6" t="str">
        <f>_xlfn.IFNA(IF(IF($AH986=AV$5,VLOOKUP(AL986,buff!$K:$L,2,FALSE),"")=0,"",IF($AH986=AV$5,VLOOKUP(AL986,buff!$K:$L,2,FALSE),"")),"")</f>
        <v/>
      </c>
      <c r="AW986" s="6" t="str">
        <f>_xlfn.IFNA(IF(IF($AH986=AW$5,VLOOKUP(AM986,buff!$K:$L,2,FALSE),"")=0,"",IF($AH986=AW$5,VLOOKUP(AM986,buff!$K:$L,2,FALSE),"")),"")</f>
        <v/>
      </c>
      <c r="AX986" s="6" t="e">
        <f>VLOOKUP(AI986,buff!K:P,6,FALSE)</f>
        <v>#N/A</v>
      </c>
      <c r="AY986" t="e">
        <f t="shared" si="279"/>
        <v>#N/A</v>
      </c>
      <c r="AZ986" t="e">
        <f t="shared" si="279"/>
        <v>#N/A</v>
      </c>
      <c r="BA986">
        <f t="shared" si="280"/>
        <v>0</v>
      </c>
      <c r="BB986">
        <f t="shared" si="281"/>
        <v>0</v>
      </c>
    </row>
    <row r="987" spans="1:54" x14ac:dyDescent="0.15">
      <c r="A987" t="str">
        <f t="shared" si="271"/>
        <v>奈落主动技能2等级1</v>
      </c>
      <c r="B987" s="8">
        <v>981</v>
      </c>
      <c r="C987" s="8" t="str">
        <f>VLOOKUP(G987,角色!A:B,2,FALSE)</f>
        <v>奈落</v>
      </c>
      <c r="D987" s="8" t="str">
        <f t="shared" si="275"/>
        <v>主动技能2</v>
      </c>
      <c r="E987" s="8">
        <f t="shared" si="272"/>
        <v>1</v>
      </c>
      <c r="F987" s="8">
        <f t="shared" si="273"/>
        <v>2</v>
      </c>
      <c r="G987" s="8">
        <f t="shared" si="274"/>
        <v>17</v>
      </c>
      <c r="H987" s="4" t="s">
        <v>481</v>
      </c>
      <c r="I987" s="24" t="str">
        <f t="shared" ref="I987:I999" si="289">"对敌方单体攻击，造成125%攻击力（+"&amp;AB987&amp;"）点伤害。"</f>
        <v>对敌方单体攻击，造成125%攻击力（+95）点伤害。</v>
      </c>
      <c r="J987" s="24" t="s">
        <v>305</v>
      </c>
      <c r="K987" s="25" t="s">
        <v>103</v>
      </c>
      <c r="L987" s="24" t="s">
        <v>107</v>
      </c>
      <c r="M987" s="24"/>
      <c r="N987" s="24">
        <v>100</v>
      </c>
      <c r="O987" s="24"/>
      <c r="P987" s="23"/>
      <c r="Q987" s="23"/>
      <c r="R987" s="23"/>
      <c r="S987" s="23"/>
      <c r="T987" s="23" t="str">
        <f t="shared" si="286"/>
        <v/>
      </c>
      <c r="U987" s="23" t="str">
        <f t="shared" si="287"/>
        <v/>
      </c>
      <c r="V987" s="23"/>
      <c r="W987" s="23"/>
      <c r="X987" s="23"/>
      <c r="Y987" s="23">
        <f t="shared" ref="Y987:Y1001" si="290">VLOOKUP(D987,BC:BD,2,FALSE)</f>
        <v>50</v>
      </c>
      <c r="Z987" s="23">
        <v>125</v>
      </c>
      <c r="AA987" s="23">
        <v>25</v>
      </c>
      <c r="AB987" s="23">
        <f>INT(VLOOKUP(VLOOKUP($C987,角色技能升级比率表!$B:$C,2,FALSE),角色属性概况!E:F,2,FALSE)*VLOOKUP(E987,角色属性概况!I:M,3,FALSE)*AA987/100)</f>
        <v>95</v>
      </c>
      <c r="AC987" s="23"/>
      <c r="AD987" s="23"/>
      <c r="AE987" s="23">
        <v>0</v>
      </c>
      <c r="AF987" s="23">
        <f t="shared" si="277"/>
        <v>2</v>
      </c>
      <c r="AG987" s="23">
        <f t="shared" si="278"/>
        <v>1</v>
      </c>
      <c r="AH987" s="23"/>
      <c r="AI987" s="23"/>
      <c r="AJ987" s="23"/>
      <c r="AK987" s="23"/>
      <c r="AN987" s="6" t="str">
        <f>_xlfn.IFNA(IF(IF($AH987=AN$5,VLOOKUP(AI987,buff!$K:$L,2,FALSE),"")=0,"",IF($AH987=AN$5,VLOOKUP(AI987,buff!$K:$L,2,FALSE),"")),"")</f>
        <v/>
      </c>
      <c r="AO987" s="6" t="str">
        <f>_xlfn.IFNA(IF(IF($AH987=AO$5,VLOOKUP(AJ987,buff!$K:$L,2,FALSE),"")=0,"",IF($AH987=AO$5,VLOOKUP(AJ987,buff!$K:$L,2,FALSE),"")),"")</f>
        <v/>
      </c>
      <c r="AP987" s="6" t="str">
        <f>_xlfn.IFNA(IF(IF($AH987=AP$5,VLOOKUP(AK987,buff!$K:$L,2,FALSE),"")=0,"",IF($AH987=AP$5,VLOOKUP(AK987,buff!$K:$L,2,FALSE),"")),"")</f>
        <v/>
      </c>
      <c r="AQ987" s="6" t="str">
        <f>_xlfn.IFNA(IF(IF($AH987=AQ$5,VLOOKUP(AL987,buff!$K:$L,2,FALSE),"")=0,"",IF($AH987=AQ$5,VLOOKUP(AL987,buff!$K:$L,2,FALSE),"")),"")</f>
        <v/>
      </c>
      <c r="AR987" s="6" t="str">
        <f>_xlfn.IFNA(IF(IF($AH987=AR$5,VLOOKUP(AM987,buff!$K:$L,2,FALSE),"")=0,"",IF($AH987=AR$5,VLOOKUP(AM987,buff!$K:$L,2,FALSE),"")),"")</f>
        <v/>
      </c>
      <c r="AS987" s="6" t="str">
        <f>_xlfn.IFNA(IF(IF($AH987=AS$5,VLOOKUP(AI987,buff!$K:$L,2,FALSE),"")=0,"",IF($AH987=AS$5,VLOOKUP(AI987,buff!$K:$L,2,FALSE),"")),"")</f>
        <v/>
      </c>
      <c r="AT987" s="6" t="str">
        <f>_xlfn.IFNA(IF(IF($AH987=AT$5,VLOOKUP(AJ987,buff!$K:$L,2,FALSE),"")=0,"",IF($AH987=AT$5,VLOOKUP(AJ987,buff!$K:$L,2,FALSE),"")),"")</f>
        <v/>
      </c>
      <c r="AU987" s="6" t="str">
        <f>_xlfn.IFNA(IF(IF($AH987=AU$5,VLOOKUP(AK987,buff!$K:$L,2,FALSE),"")=0,"",IF($AH987=AU$5,VLOOKUP(AK987,buff!$K:$L,2,FALSE),"")),"")</f>
        <v/>
      </c>
      <c r="AV987" s="6" t="str">
        <f>_xlfn.IFNA(IF(IF($AH987=AV$5,VLOOKUP(AL987,buff!$K:$L,2,FALSE),"")=0,"",IF($AH987=AV$5,VLOOKUP(AL987,buff!$K:$L,2,FALSE),"")),"")</f>
        <v/>
      </c>
      <c r="AW987" s="6" t="str">
        <f>_xlfn.IFNA(IF(IF($AH987=AW$5,VLOOKUP(AM987,buff!$K:$L,2,FALSE),"")=0,"",IF($AH987=AW$5,VLOOKUP(AM987,buff!$K:$L,2,FALSE),"")),"")</f>
        <v/>
      </c>
      <c r="AX987" s="6" t="e">
        <f>VLOOKUP(AI987,buff!K:P,6,FALSE)</f>
        <v>#N/A</v>
      </c>
      <c r="AY987" t="e">
        <f t="shared" si="279"/>
        <v>#N/A</v>
      </c>
      <c r="AZ987" t="e">
        <f t="shared" si="279"/>
        <v>#N/A</v>
      </c>
      <c r="BA987">
        <f t="shared" si="280"/>
        <v>2</v>
      </c>
      <c r="BB987">
        <f t="shared" si="281"/>
        <v>1</v>
      </c>
    </row>
    <row r="988" spans="1:54" x14ac:dyDescent="0.15">
      <c r="A988" t="str">
        <f t="shared" si="271"/>
        <v>奈落主动技能2等级2</v>
      </c>
      <c r="B988" s="8">
        <v>982</v>
      </c>
      <c r="C988" s="8" t="str">
        <f>VLOOKUP(G988,角色!A:B,2,FALSE)</f>
        <v>奈落</v>
      </c>
      <c r="D988" s="8" t="str">
        <f t="shared" si="275"/>
        <v>主动技能2</v>
      </c>
      <c r="E988" s="8">
        <f t="shared" si="272"/>
        <v>2</v>
      </c>
      <c r="F988" s="8">
        <f t="shared" si="273"/>
        <v>2</v>
      </c>
      <c r="G988" s="8">
        <f t="shared" si="274"/>
        <v>17</v>
      </c>
      <c r="H988" s="4" t="s">
        <v>481</v>
      </c>
      <c r="I988" s="24" t="str">
        <f t="shared" si="289"/>
        <v>对敌方单体攻击，造成125%攻击力（+140）点伤害。</v>
      </c>
      <c r="J988" s="4" t="s">
        <v>305</v>
      </c>
      <c r="K988" s="1" t="s">
        <v>103</v>
      </c>
      <c r="L988" s="24" t="s">
        <v>107</v>
      </c>
      <c r="M988" s="4"/>
      <c r="N988" s="4">
        <v>100</v>
      </c>
      <c r="O988" s="4"/>
      <c r="T988" s="6" t="str">
        <f t="shared" si="286"/>
        <v/>
      </c>
      <c r="U988" s="6" t="str">
        <f t="shared" si="287"/>
        <v/>
      </c>
      <c r="Y988">
        <f t="shared" si="290"/>
        <v>50</v>
      </c>
      <c r="Z988" s="23">
        <v>125</v>
      </c>
      <c r="AA988" s="23">
        <v>25</v>
      </c>
      <c r="AB988" s="23">
        <f>INT(VLOOKUP(VLOOKUP($C988,角色技能升级比率表!$B:$C,2,FALSE),角色属性概况!E:F,2,FALSE)*VLOOKUP(E988,角色属性概况!I:M,3,FALSE)*AA988/100)</f>
        <v>140</v>
      </c>
      <c r="AE988">
        <v>0</v>
      </c>
      <c r="AF988" s="23">
        <f t="shared" si="277"/>
        <v>2</v>
      </c>
      <c r="AG988" s="23">
        <f t="shared" si="278"/>
        <v>1</v>
      </c>
      <c r="AN988" s="6" t="str">
        <f>_xlfn.IFNA(IF(IF($AH988=AN$5,VLOOKUP(AI988,buff!$K:$L,2,FALSE),"")=0,"",IF($AH988=AN$5,VLOOKUP(AI988,buff!$K:$L,2,FALSE),"")),"")</f>
        <v/>
      </c>
      <c r="AO988" s="6" t="str">
        <f>_xlfn.IFNA(IF(IF($AH988=AO$5,VLOOKUP(AJ988,buff!$K:$L,2,FALSE),"")=0,"",IF($AH988=AO$5,VLOOKUP(AJ988,buff!$K:$L,2,FALSE),"")),"")</f>
        <v/>
      </c>
      <c r="AP988" s="6" t="str">
        <f>_xlfn.IFNA(IF(IF($AH988=AP$5,VLOOKUP(AK988,buff!$K:$L,2,FALSE),"")=0,"",IF($AH988=AP$5,VLOOKUP(AK988,buff!$K:$L,2,FALSE),"")),"")</f>
        <v/>
      </c>
      <c r="AQ988" s="6" t="str">
        <f>_xlfn.IFNA(IF(IF($AH988=AQ$5,VLOOKUP(AL988,buff!$K:$L,2,FALSE),"")=0,"",IF($AH988=AQ$5,VLOOKUP(AL988,buff!$K:$L,2,FALSE),"")),"")</f>
        <v/>
      </c>
      <c r="AR988" s="6" t="str">
        <f>_xlfn.IFNA(IF(IF($AH988=AR$5,VLOOKUP(AM988,buff!$K:$L,2,FALSE),"")=0,"",IF($AH988=AR$5,VLOOKUP(AM988,buff!$K:$L,2,FALSE),"")),"")</f>
        <v/>
      </c>
      <c r="AS988" s="6" t="str">
        <f>_xlfn.IFNA(IF(IF($AH988=AS$5,VLOOKUP(AI988,buff!$K:$L,2,FALSE),"")=0,"",IF($AH988=AS$5,VLOOKUP(AI988,buff!$K:$L,2,FALSE),"")),"")</f>
        <v/>
      </c>
      <c r="AT988" s="6" t="str">
        <f>_xlfn.IFNA(IF(IF($AH988=AT$5,VLOOKUP(AJ988,buff!$K:$L,2,FALSE),"")=0,"",IF($AH988=AT$5,VLOOKUP(AJ988,buff!$K:$L,2,FALSE),"")),"")</f>
        <v/>
      </c>
      <c r="AU988" s="6" t="str">
        <f>_xlfn.IFNA(IF(IF($AH988=AU$5,VLOOKUP(AK988,buff!$K:$L,2,FALSE),"")=0,"",IF($AH988=AU$5,VLOOKUP(AK988,buff!$K:$L,2,FALSE),"")),"")</f>
        <v/>
      </c>
      <c r="AV988" s="6" t="str">
        <f>_xlfn.IFNA(IF(IF($AH988=AV$5,VLOOKUP(AL988,buff!$K:$L,2,FALSE),"")=0,"",IF($AH988=AV$5,VLOOKUP(AL988,buff!$K:$L,2,FALSE),"")),"")</f>
        <v/>
      </c>
      <c r="AW988" s="6" t="str">
        <f>_xlfn.IFNA(IF(IF($AH988=AW$5,VLOOKUP(AM988,buff!$K:$L,2,FALSE),"")=0,"",IF($AH988=AW$5,VLOOKUP(AM988,buff!$K:$L,2,FALSE),"")),"")</f>
        <v/>
      </c>
      <c r="AX988" s="6" t="e">
        <f>VLOOKUP(AI988,buff!K:P,6,FALSE)</f>
        <v>#N/A</v>
      </c>
      <c r="AY988" t="e">
        <f t="shared" si="279"/>
        <v>#N/A</v>
      </c>
      <c r="AZ988" t="e">
        <f t="shared" si="279"/>
        <v>#N/A</v>
      </c>
      <c r="BA988">
        <f t="shared" si="280"/>
        <v>2</v>
      </c>
      <c r="BB988">
        <f t="shared" si="281"/>
        <v>1</v>
      </c>
    </row>
    <row r="989" spans="1:54" x14ac:dyDescent="0.15">
      <c r="A989" t="str">
        <f t="shared" si="271"/>
        <v>奈落主动技能2等级3</v>
      </c>
      <c r="B989" s="8">
        <v>983</v>
      </c>
      <c r="C989" s="8" t="str">
        <f>VLOOKUP(G989,角色!A:B,2,FALSE)</f>
        <v>奈落</v>
      </c>
      <c r="D989" s="8" t="str">
        <f t="shared" si="275"/>
        <v>主动技能2</v>
      </c>
      <c r="E989" s="8">
        <f t="shared" si="272"/>
        <v>3</v>
      </c>
      <c r="F989" s="8">
        <f t="shared" si="273"/>
        <v>2</v>
      </c>
      <c r="G989" s="8">
        <f t="shared" si="274"/>
        <v>17</v>
      </c>
      <c r="H989" s="4" t="s">
        <v>481</v>
      </c>
      <c r="I989" s="24" t="str">
        <f t="shared" si="289"/>
        <v>对敌方单体攻击，造成125%攻击力（+185）点伤害。</v>
      </c>
      <c r="J989" s="4" t="s">
        <v>305</v>
      </c>
      <c r="K989" s="1" t="s">
        <v>103</v>
      </c>
      <c r="L989" s="24" t="s">
        <v>107</v>
      </c>
      <c r="M989" s="4"/>
      <c r="N989" s="4">
        <v>100</v>
      </c>
      <c r="O989" s="4"/>
      <c r="T989" s="6" t="str">
        <f t="shared" si="286"/>
        <v/>
      </c>
      <c r="U989" s="6" t="str">
        <f t="shared" si="287"/>
        <v/>
      </c>
      <c r="Y989">
        <f t="shared" si="290"/>
        <v>50</v>
      </c>
      <c r="Z989" s="23">
        <v>125</v>
      </c>
      <c r="AA989" s="23">
        <v>25</v>
      </c>
      <c r="AB989" s="23">
        <f>INT(VLOOKUP(VLOOKUP($C989,角色技能升级比率表!$B:$C,2,FALSE),角色属性概况!E:F,2,FALSE)*VLOOKUP(E989,角色属性概况!I:M,3,FALSE)*AA989/100)</f>
        <v>185</v>
      </c>
      <c r="AE989">
        <v>0</v>
      </c>
      <c r="AF989" s="23">
        <f t="shared" si="277"/>
        <v>2</v>
      </c>
      <c r="AG989" s="23">
        <f t="shared" si="278"/>
        <v>1</v>
      </c>
      <c r="AN989" s="6" t="str">
        <f>_xlfn.IFNA(IF(IF($AH989=AN$5,VLOOKUP(AI989,buff!$K:$L,2,FALSE),"")=0,"",IF($AH989=AN$5,VLOOKUP(AI989,buff!$K:$L,2,FALSE),"")),"")</f>
        <v/>
      </c>
      <c r="AO989" s="6" t="str">
        <f>_xlfn.IFNA(IF(IF($AH989=AO$5,VLOOKUP(AJ989,buff!$K:$L,2,FALSE),"")=0,"",IF($AH989=AO$5,VLOOKUP(AJ989,buff!$K:$L,2,FALSE),"")),"")</f>
        <v/>
      </c>
      <c r="AP989" s="6" t="str">
        <f>_xlfn.IFNA(IF(IF($AH989=AP$5,VLOOKUP(AK989,buff!$K:$L,2,FALSE),"")=0,"",IF($AH989=AP$5,VLOOKUP(AK989,buff!$K:$L,2,FALSE),"")),"")</f>
        <v/>
      </c>
      <c r="AQ989" s="6" t="str">
        <f>_xlfn.IFNA(IF(IF($AH989=AQ$5,VLOOKUP(AL989,buff!$K:$L,2,FALSE),"")=0,"",IF($AH989=AQ$5,VLOOKUP(AL989,buff!$K:$L,2,FALSE),"")),"")</f>
        <v/>
      </c>
      <c r="AR989" s="6" t="str">
        <f>_xlfn.IFNA(IF(IF($AH989=AR$5,VLOOKUP(AM989,buff!$K:$L,2,FALSE),"")=0,"",IF($AH989=AR$5,VLOOKUP(AM989,buff!$K:$L,2,FALSE),"")),"")</f>
        <v/>
      </c>
      <c r="AS989" s="6" t="str">
        <f>_xlfn.IFNA(IF(IF($AH989=AS$5,VLOOKUP(AI989,buff!$K:$L,2,FALSE),"")=0,"",IF($AH989=AS$5,VLOOKUP(AI989,buff!$K:$L,2,FALSE),"")),"")</f>
        <v/>
      </c>
      <c r="AT989" s="6" t="str">
        <f>_xlfn.IFNA(IF(IF($AH989=AT$5,VLOOKUP(AJ989,buff!$K:$L,2,FALSE),"")=0,"",IF($AH989=AT$5,VLOOKUP(AJ989,buff!$K:$L,2,FALSE),"")),"")</f>
        <v/>
      </c>
      <c r="AU989" s="6" t="str">
        <f>_xlfn.IFNA(IF(IF($AH989=AU$5,VLOOKUP(AK989,buff!$K:$L,2,FALSE),"")=0,"",IF($AH989=AU$5,VLOOKUP(AK989,buff!$K:$L,2,FALSE),"")),"")</f>
        <v/>
      </c>
      <c r="AV989" s="6" t="str">
        <f>_xlfn.IFNA(IF(IF($AH989=AV$5,VLOOKUP(AL989,buff!$K:$L,2,FALSE),"")=0,"",IF($AH989=AV$5,VLOOKUP(AL989,buff!$K:$L,2,FALSE),"")),"")</f>
        <v/>
      </c>
      <c r="AW989" s="6" t="str">
        <f>_xlfn.IFNA(IF(IF($AH989=AW$5,VLOOKUP(AM989,buff!$K:$L,2,FALSE),"")=0,"",IF($AH989=AW$5,VLOOKUP(AM989,buff!$K:$L,2,FALSE),"")),"")</f>
        <v/>
      </c>
      <c r="AX989" s="6" t="e">
        <f>VLOOKUP(AI989,buff!K:P,6,FALSE)</f>
        <v>#N/A</v>
      </c>
      <c r="AY989" t="e">
        <f t="shared" si="279"/>
        <v>#N/A</v>
      </c>
      <c r="AZ989" t="e">
        <f t="shared" si="279"/>
        <v>#N/A</v>
      </c>
      <c r="BA989">
        <f t="shared" si="280"/>
        <v>2</v>
      </c>
      <c r="BB989">
        <f t="shared" si="281"/>
        <v>1</v>
      </c>
    </row>
    <row r="990" spans="1:54" x14ac:dyDescent="0.15">
      <c r="A990" t="str">
        <f t="shared" si="271"/>
        <v>奈落主动技能2等级4</v>
      </c>
      <c r="B990" s="8">
        <v>984</v>
      </c>
      <c r="C990" s="8" t="str">
        <f>VLOOKUP(G990,角色!A:B,2,FALSE)</f>
        <v>奈落</v>
      </c>
      <c r="D990" s="8" t="str">
        <f t="shared" si="275"/>
        <v>主动技能2</v>
      </c>
      <c r="E990" s="8">
        <f t="shared" si="272"/>
        <v>4</v>
      </c>
      <c r="F990" s="8">
        <f t="shared" si="273"/>
        <v>2</v>
      </c>
      <c r="G990" s="8">
        <f t="shared" si="274"/>
        <v>17</v>
      </c>
      <c r="H990" s="4" t="s">
        <v>481</v>
      </c>
      <c r="I990" s="24" t="str">
        <f t="shared" si="289"/>
        <v>对敌方单体攻击，造成125%攻击力（+229）点伤害。</v>
      </c>
      <c r="J990" s="4" t="s">
        <v>305</v>
      </c>
      <c r="K990" s="1" t="s">
        <v>103</v>
      </c>
      <c r="L990" s="24" t="s">
        <v>107</v>
      </c>
      <c r="M990" s="4"/>
      <c r="N990" s="4">
        <v>100</v>
      </c>
      <c r="O990" s="4"/>
      <c r="T990" s="6" t="str">
        <f t="shared" si="286"/>
        <v/>
      </c>
      <c r="U990" s="6" t="str">
        <f t="shared" si="287"/>
        <v/>
      </c>
      <c r="Y990">
        <f t="shared" si="290"/>
        <v>50</v>
      </c>
      <c r="Z990" s="23">
        <v>125</v>
      </c>
      <c r="AA990" s="23">
        <v>25</v>
      </c>
      <c r="AB990" s="23">
        <f>INT(VLOOKUP(VLOOKUP($C990,角色技能升级比率表!$B:$C,2,FALSE),角色属性概况!E:F,2,FALSE)*VLOOKUP(E990,角色属性概况!I:M,3,FALSE)*AA990/100)</f>
        <v>229</v>
      </c>
      <c r="AE990">
        <v>0</v>
      </c>
      <c r="AF990" s="23">
        <f t="shared" si="277"/>
        <v>2</v>
      </c>
      <c r="AG990" s="23">
        <f t="shared" si="278"/>
        <v>1</v>
      </c>
      <c r="AN990" s="6" t="str">
        <f>_xlfn.IFNA(IF(IF($AH990=AN$5,VLOOKUP(AI990,buff!$K:$L,2,FALSE),"")=0,"",IF($AH990=AN$5,VLOOKUP(AI990,buff!$K:$L,2,FALSE),"")),"")</f>
        <v/>
      </c>
      <c r="AO990" s="6" t="str">
        <f>_xlfn.IFNA(IF(IF($AH990=AO$5,VLOOKUP(AJ990,buff!$K:$L,2,FALSE),"")=0,"",IF($AH990=AO$5,VLOOKUP(AJ990,buff!$K:$L,2,FALSE),"")),"")</f>
        <v/>
      </c>
      <c r="AP990" s="6" t="str">
        <f>_xlfn.IFNA(IF(IF($AH990=AP$5,VLOOKUP(AK990,buff!$K:$L,2,FALSE),"")=0,"",IF($AH990=AP$5,VLOOKUP(AK990,buff!$K:$L,2,FALSE),"")),"")</f>
        <v/>
      </c>
      <c r="AQ990" s="6" t="str">
        <f>_xlfn.IFNA(IF(IF($AH990=AQ$5,VLOOKUP(AL990,buff!$K:$L,2,FALSE),"")=0,"",IF($AH990=AQ$5,VLOOKUP(AL990,buff!$K:$L,2,FALSE),"")),"")</f>
        <v/>
      </c>
      <c r="AR990" s="6" t="str">
        <f>_xlfn.IFNA(IF(IF($AH990=AR$5,VLOOKUP(AM990,buff!$K:$L,2,FALSE),"")=0,"",IF($AH990=AR$5,VLOOKUP(AM990,buff!$K:$L,2,FALSE),"")),"")</f>
        <v/>
      </c>
      <c r="AS990" s="6" t="str">
        <f>_xlfn.IFNA(IF(IF($AH990=AS$5,VLOOKUP(AI990,buff!$K:$L,2,FALSE),"")=0,"",IF($AH990=AS$5,VLOOKUP(AI990,buff!$K:$L,2,FALSE),"")),"")</f>
        <v/>
      </c>
      <c r="AT990" s="6" t="str">
        <f>_xlfn.IFNA(IF(IF($AH990=AT$5,VLOOKUP(AJ990,buff!$K:$L,2,FALSE),"")=0,"",IF($AH990=AT$5,VLOOKUP(AJ990,buff!$K:$L,2,FALSE),"")),"")</f>
        <v/>
      </c>
      <c r="AU990" s="6" t="str">
        <f>_xlfn.IFNA(IF(IF($AH990=AU$5,VLOOKUP(AK990,buff!$K:$L,2,FALSE),"")=0,"",IF($AH990=AU$5,VLOOKUP(AK990,buff!$K:$L,2,FALSE),"")),"")</f>
        <v/>
      </c>
      <c r="AV990" s="6" t="str">
        <f>_xlfn.IFNA(IF(IF($AH990=AV$5,VLOOKUP(AL990,buff!$K:$L,2,FALSE),"")=0,"",IF($AH990=AV$5,VLOOKUP(AL990,buff!$K:$L,2,FALSE),"")),"")</f>
        <v/>
      </c>
      <c r="AW990" s="6" t="str">
        <f>_xlfn.IFNA(IF(IF($AH990=AW$5,VLOOKUP(AM990,buff!$K:$L,2,FALSE),"")=0,"",IF($AH990=AW$5,VLOOKUP(AM990,buff!$K:$L,2,FALSE),"")),"")</f>
        <v/>
      </c>
      <c r="AX990" s="6" t="e">
        <f>VLOOKUP(AI990,buff!K:P,6,FALSE)</f>
        <v>#N/A</v>
      </c>
      <c r="AY990" t="e">
        <f t="shared" si="279"/>
        <v>#N/A</v>
      </c>
      <c r="AZ990" t="e">
        <f t="shared" si="279"/>
        <v>#N/A</v>
      </c>
      <c r="BA990">
        <f t="shared" si="280"/>
        <v>2</v>
      </c>
      <c r="BB990">
        <f t="shared" si="281"/>
        <v>1</v>
      </c>
    </row>
    <row r="991" spans="1:54" x14ac:dyDescent="0.15">
      <c r="A991" t="str">
        <f t="shared" si="271"/>
        <v>奈落主动技能2等级5</v>
      </c>
      <c r="B991" s="8">
        <v>985</v>
      </c>
      <c r="C991" s="8" t="str">
        <f>VLOOKUP(G991,角色!A:B,2,FALSE)</f>
        <v>奈落</v>
      </c>
      <c r="D991" s="8" t="str">
        <f t="shared" si="275"/>
        <v>主动技能2</v>
      </c>
      <c r="E991" s="8">
        <f t="shared" si="272"/>
        <v>5</v>
      </c>
      <c r="F991" s="8">
        <f t="shared" si="273"/>
        <v>2</v>
      </c>
      <c r="G991" s="8">
        <f t="shared" si="274"/>
        <v>17</v>
      </c>
      <c r="H991" s="4" t="s">
        <v>481</v>
      </c>
      <c r="I991" s="24" t="str">
        <f t="shared" si="289"/>
        <v>对敌方单体攻击，造成125%攻击力（+282）点伤害。</v>
      </c>
      <c r="J991" s="4" t="s">
        <v>305</v>
      </c>
      <c r="K991" s="1" t="s">
        <v>103</v>
      </c>
      <c r="L991" s="24" t="s">
        <v>107</v>
      </c>
      <c r="M991" s="4"/>
      <c r="N991" s="4">
        <v>100</v>
      </c>
      <c r="O991" s="4"/>
      <c r="T991" s="6" t="str">
        <f t="shared" si="286"/>
        <v/>
      </c>
      <c r="U991" s="6" t="str">
        <f t="shared" si="287"/>
        <v/>
      </c>
      <c r="Y991">
        <f t="shared" si="290"/>
        <v>50</v>
      </c>
      <c r="Z991" s="23">
        <v>125</v>
      </c>
      <c r="AA991" s="23">
        <v>25</v>
      </c>
      <c r="AB991" s="23">
        <f>INT(VLOOKUP(VLOOKUP($C991,角色技能升级比率表!$B:$C,2,FALSE),角色属性概况!E:F,2,FALSE)*VLOOKUP(E991,角色属性概况!I:M,3,FALSE)*AA991/100)</f>
        <v>282</v>
      </c>
      <c r="AE991">
        <v>0</v>
      </c>
      <c r="AF991" s="23">
        <f t="shared" si="277"/>
        <v>2</v>
      </c>
      <c r="AG991" s="23">
        <f t="shared" si="278"/>
        <v>1</v>
      </c>
      <c r="AN991" s="6" t="str">
        <f>_xlfn.IFNA(IF(IF($AH991=AN$5,VLOOKUP(AI991,buff!$K:$L,2,FALSE),"")=0,"",IF($AH991=AN$5,VLOOKUP(AI991,buff!$K:$L,2,FALSE),"")),"")</f>
        <v/>
      </c>
      <c r="AO991" s="6" t="str">
        <f>_xlfn.IFNA(IF(IF($AH991=AO$5,VLOOKUP(AJ991,buff!$K:$L,2,FALSE),"")=0,"",IF($AH991=AO$5,VLOOKUP(AJ991,buff!$K:$L,2,FALSE),"")),"")</f>
        <v/>
      </c>
      <c r="AP991" s="6" t="str">
        <f>_xlfn.IFNA(IF(IF($AH991=AP$5,VLOOKUP(AK991,buff!$K:$L,2,FALSE),"")=0,"",IF($AH991=AP$5,VLOOKUP(AK991,buff!$K:$L,2,FALSE),"")),"")</f>
        <v/>
      </c>
      <c r="AQ991" s="6" t="str">
        <f>_xlfn.IFNA(IF(IF($AH991=AQ$5,VLOOKUP(AL991,buff!$K:$L,2,FALSE),"")=0,"",IF($AH991=AQ$5,VLOOKUP(AL991,buff!$K:$L,2,FALSE),"")),"")</f>
        <v/>
      </c>
      <c r="AR991" s="6" t="str">
        <f>_xlfn.IFNA(IF(IF($AH991=AR$5,VLOOKUP(AM991,buff!$K:$L,2,FALSE),"")=0,"",IF($AH991=AR$5,VLOOKUP(AM991,buff!$K:$L,2,FALSE),"")),"")</f>
        <v/>
      </c>
      <c r="AS991" s="6" t="str">
        <f>_xlfn.IFNA(IF(IF($AH991=AS$5,VLOOKUP(AI991,buff!$K:$L,2,FALSE),"")=0,"",IF($AH991=AS$5,VLOOKUP(AI991,buff!$K:$L,2,FALSE),"")),"")</f>
        <v/>
      </c>
      <c r="AT991" s="6" t="str">
        <f>_xlfn.IFNA(IF(IF($AH991=AT$5,VLOOKUP(AJ991,buff!$K:$L,2,FALSE),"")=0,"",IF($AH991=AT$5,VLOOKUP(AJ991,buff!$K:$L,2,FALSE),"")),"")</f>
        <v/>
      </c>
      <c r="AU991" s="6" t="str">
        <f>_xlfn.IFNA(IF(IF($AH991=AU$5,VLOOKUP(AK991,buff!$K:$L,2,FALSE),"")=0,"",IF($AH991=AU$5,VLOOKUP(AK991,buff!$K:$L,2,FALSE),"")),"")</f>
        <v/>
      </c>
      <c r="AV991" s="6" t="str">
        <f>_xlfn.IFNA(IF(IF($AH991=AV$5,VLOOKUP(AL991,buff!$K:$L,2,FALSE),"")=0,"",IF($AH991=AV$5,VLOOKUP(AL991,buff!$K:$L,2,FALSE),"")),"")</f>
        <v/>
      </c>
      <c r="AW991" s="6" t="str">
        <f>_xlfn.IFNA(IF(IF($AH991=AW$5,VLOOKUP(AM991,buff!$K:$L,2,FALSE),"")=0,"",IF($AH991=AW$5,VLOOKUP(AM991,buff!$K:$L,2,FALSE),"")),"")</f>
        <v/>
      </c>
      <c r="AX991" s="6" t="e">
        <f>VLOOKUP(AI991,buff!K:P,6,FALSE)</f>
        <v>#N/A</v>
      </c>
      <c r="AY991" t="e">
        <f t="shared" si="279"/>
        <v>#N/A</v>
      </c>
      <c r="AZ991" t="e">
        <f t="shared" si="279"/>
        <v>#N/A</v>
      </c>
      <c r="BA991">
        <f t="shared" si="280"/>
        <v>2</v>
      </c>
      <c r="BB991">
        <f t="shared" si="281"/>
        <v>1</v>
      </c>
    </row>
    <row r="992" spans="1:54" x14ac:dyDescent="0.15">
      <c r="A992" t="str">
        <f t="shared" si="271"/>
        <v>奈落主动技能2等级6</v>
      </c>
      <c r="B992" s="8">
        <v>986</v>
      </c>
      <c r="C992" s="8" t="str">
        <f>VLOOKUP(G992,角色!A:B,2,FALSE)</f>
        <v>奈落</v>
      </c>
      <c r="D992" s="8" t="str">
        <f t="shared" si="275"/>
        <v>主动技能2</v>
      </c>
      <c r="E992" s="8">
        <f t="shared" si="272"/>
        <v>6</v>
      </c>
      <c r="F992" s="8">
        <f t="shared" si="273"/>
        <v>2</v>
      </c>
      <c r="G992" s="8">
        <f t="shared" si="274"/>
        <v>17</v>
      </c>
      <c r="H992" s="4" t="s">
        <v>481</v>
      </c>
      <c r="I992" s="24" t="str">
        <f t="shared" si="289"/>
        <v>对敌方单体攻击，造成125%攻击力（+348）点伤害。</v>
      </c>
      <c r="J992" s="4" t="s">
        <v>305</v>
      </c>
      <c r="K992" s="1" t="s">
        <v>103</v>
      </c>
      <c r="L992" s="24" t="s">
        <v>107</v>
      </c>
      <c r="M992" s="4"/>
      <c r="N992" s="4">
        <v>100</v>
      </c>
      <c r="O992" s="4"/>
      <c r="T992" s="6" t="str">
        <f t="shared" si="286"/>
        <v/>
      </c>
      <c r="U992" s="6" t="str">
        <f t="shared" si="287"/>
        <v/>
      </c>
      <c r="Y992">
        <f t="shared" si="290"/>
        <v>50</v>
      </c>
      <c r="Z992" s="23">
        <v>125</v>
      </c>
      <c r="AA992" s="23">
        <v>25</v>
      </c>
      <c r="AB992" s="23">
        <f>INT(VLOOKUP(VLOOKUP($C992,角色技能升级比率表!$B:$C,2,FALSE),角色属性概况!E:F,2,FALSE)*VLOOKUP(E992,角色属性概况!I:M,3,FALSE)*AA992/100)</f>
        <v>348</v>
      </c>
      <c r="AE992">
        <v>0</v>
      </c>
      <c r="AF992" s="23">
        <f t="shared" si="277"/>
        <v>2</v>
      </c>
      <c r="AG992" s="23">
        <f t="shared" si="278"/>
        <v>1</v>
      </c>
      <c r="AN992" s="6" t="str">
        <f>_xlfn.IFNA(IF(IF($AH992=AN$5,VLOOKUP(AI992,buff!$K:$L,2,FALSE),"")=0,"",IF($AH992=AN$5,VLOOKUP(AI992,buff!$K:$L,2,FALSE),"")),"")</f>
        <v/>
      </c>
      <c r="AO992" s="6" t="str">
        <f>_xlfn.IFNA(IF(IF($AH992=AO$5,VLOOKUP(AJ992,buff!$K:$L,2,FALSE),"")=0,"",IF($AH992=AO$5,VLOOKUP(AJ992,buff!$K:$L,2,FALSE),"")),"")</f>
        <v/>
      </c>
      <c r="AP992" s="6" t="str">
        <f>_xlfn.IFNA(IF(IF($AH992=AP$5,VLOOKUP(AK992,buff!$K:$L,2,FALSE),"")=0,"",IF($AH992=AP$5,VLOOKUP(AK992,buff!$K:$L,2,FALSE),"")),"")</f>
        <v/>
      </c>
      <c r="AQ992" s="6" t="str">
        <f>_xlfn.IFNA(IF(IF($AH992=AQ$5,VLOOKUP(AL992,buff!$K:$L,2,FALSE),"")=0,"",IF($AH992=AQ$5,VLOOKUP(AL992,buff!$K:$L,2,FALSE),"")),"")</f>
        <v/>
      </c>
      <c r="AR992" s="6" t="str">
        <f>_xlfn.IFNA(IF(IF($AH992=AR$5,VLOOKUP(AM992,buff!$K:$L,2,FALSE),"")=0,"",IF($AH992=AR$5,VLOOKUP(AM992,buff!$K:$L,2,FALSE),"")),"")</f>
        <v/>
      </c>
      <c r="AS992" s="6" t="str">
        <f>_xlfn.IFNA(IF(IF($AH992=AS$5,VLOOKUP(AI992,buff!$K:$L,2,FALSE),"")=0,"",IF($AH992=AS$5,VLOOKUP(AI992,buff!$K:$L,2,FALSE),"")),"")</f>
        <v/>
      </c>
      <c r="AT992" s="6" t="str">
        <f>_xlfn.IFNA(IF(IF($AH992=AT$5,VLOOKUP(AJ992,buff!$K:$L,2,FALSE),"")=0,"",IF($AH992=AT$5,VLOOKUP(AJ992,buff!$K:$L,2,FALSE),"")),"")</f>
        <v/>
      </c>
      <c r="AU992" s="6" t="str">
        <f>_xlfn.IFNA(IF(IF($AH992=AU$5,VLOOKUP(AK992,buff!$K:$L,2,FALSE),"")=0,"",IF($AH992=AU$5,VLOOKUP(AK992,buff!$K:$L,2,FALSE),"")),"")</f>
        <v/>
      </c>
      <c r="AV992" s="6" t="str">
        <f>_xlfn.IFNA(IF(IF($AH992=AV$5,VLOOKUP(AL992,buff!$K:$L,2,FALSE),"")=0,"",IF($AH992=AV$5,VLOOKUP(AL992,buff!$K:$L,2,FALSE),"")),"")</f>
        <v/>
      </c>
      <c r="AW992" s="6" t="str">
        <f>_xlfn.IFNA(IF(IF($AH992=AW$5,VLOOKUP(AM992,buff!$K:$L,2,FALSE),"")=0,"",IF($AH992=AW$5,VLOOKUP(AM992,buff!$K:$L,2,FALSE),"")),"")</f>
        <v/>
      </c>
      <c r="AX992" s="6" t="e">
        <f>VLOOKUP(AI992,buff!K:P,6,FALSE)</f>
        <v>#N/A</v>
      </c>
      <c r="AY992" t="e">
        <f t="shared" si="279"/>
        <v>#N/A</v>
      </c>
      <c r="AZ992" t="e">
        <f t="shared" si="279"/>
        <v>#N/A</v>
      </c>
      <c r="BA992">
        <f t="shared" si="280"/>
        <v>2</v>
      </c>
      <c r="BB992">
        <f t="shared" si="281"/>
        <v>1</v>
      </c>
    </row>
    <row r="993" spans="1:54" x14ac:dyDescent="0.15">
      <c r="A993" t="str">
        <f t="shared" si="271"/>
        <v>奈落主动技能2等级7</v>
      </c>
      <c r="B993" s="8">
        <v>987</v>
      </c>
      <c r="C993" s="8" t="str">
        <f>VLOOKUP(G993,角色!A:B,2,FALSE)</f>
        <v>奈落</v>
      </c>
      <c r="D993" s="8" t="str">
        <f t="shared" si="275"/>
        <v>主动技能2</v>
      </c>
      <c r="E993" s="8">
        <f t="shared" si="272"/>
        <v>7</v>
      </c>
      <c r="F993" s="8">
        <f t="shared" si="273"/>
        <v>2</v>
      </c>
      <c r="G993" s="8">
        <f t="shared" si="274"/>
        <v>17</v>
      </c>
      <c r="H993" s="4" t="s">
        <v>481</v>
      </c>
      <c r="I993" s="24" t="str">
        <f t="shared" si="289"/>
        <v>对敌方单体攻击，造成125%攻击力（+428）点伤害。</v>
      </c>
      <c r="J993" s="4" t="s">
        <v>305</v>
      </c>
      <c r="K993" s="1" t="s">
        <v>103</v>
      </c>
      <c r="L993" s="24" t="s">
        <v>107</v>
      </c>
      <c r="M993" s="4"/>
      <c r="N993" s="4">
        <v>100</v>
      </c>
      <c r="O993" s="4"/>
      <c r="T993" s="6" t="str">
        <f t="shared" si="286"/>
        <v/>
      </c>
      <c r="U993" s="6" t="str">
        <f t="shared" si="287"/>
        <v/>
      </c>
      <c r="Y993">
        <f t="shared" si="290"/>
        <v>50</v>
      </c>
      <c r="Z993" s="23">
        <v>125</v>
      </c>
      <c r="AA993" s="23">
        <v>25</v>
      </c>
      <c r="AB993" s="23">
        <f>INT(VLOOKUP(VLOOKUP($C993,角色技能升级比率表!$B:$C,2,FALSE),角色属性概况!E:F,2,FALSE)*VLOOKUP(E993,角色属性概况!I:M,3,FALSE)*AA993/100)</f>
        <v>428</v>
      </c>
      <c r="AE993">
        <v>0</v>
      </c>
      <c r="AF993" s="23">
        <f t="shared" si="277"/>
        <v>2</v>
      </c>
      <c r="AG993" s="23">
        <f t="shared" si="278"/>
        <v>1</v>
      </c>
      <c r="AN993" s="6" t="str">
        <f>_xlfn.IFNA(IF(IF($AH993=AN$5,VLOOKUP(AI993,buff!$K:$L,2,FALSE),"")=0,"",IF($AH993=AN$5,VLOOKUP(AI993,buff!$K:$L,2,FALSE),"")),"")</f>
        <v/>
      </c>
      <c r="AO993" s="6" t="str">
        <f>_xlfn.IFNA(IF(IF($AH993=AO$5,VLOOKUP(AJ993,buff!$K:$L,2,FALSE),"")=0,"",IF($AH993=AO$5,VLOOKUP(AJ993,buff!$K:$L,2,FALSE),"")),"")</f>
        <v/>
      </c>
      <c r="AP993" s="6" t="str">
        <f>_xlfn.IFNA(IF(IF($AH993=AP$5,VLOOKUP(AK993,buff!$K:$L,2,FALSE),"")=0,"",IF($AH993=AP$5,VLOOKUP(AK993,buff!$K:$L,2,FALSE),"")),"")</f>
        <v/>
      </c>
      <c r="AQ993" s="6" t="str">
        <f>_xlfn.IFNA(IF(IF($AH993=AQ$5,VLOOKUP(AL993,buff!$K:$L,2,FALSE),"")=0,"",IF($AH993=AQ$5,VLOOKUP(AL993,buff!$K:$L,2,FALSE),"")),"")</f>
        <v/>
      </c>
      <c r="AR993" s="6" t="str">
        <f>_xlfn.IFNA(IF(IF($AH993=AR$5,VLOOKUP(AM993,buff!$K:$L,2,FALSE),"")=0,"",IF($AH993=AR$5,VLOOKUP(AM993,buff!$K:$L,2,FALSE),"")),"")</f>
        <v/>
      </c>
      <c r="AS993" s="6" t="str">
        <f>_xlfn.IFNA(IF(IF($AH993=AS$5,VLOOKUP(AI993,buff!$K:$L,2,FALSE),"")=0,"",IF($AH993=AS$5,VLOOKUP(AI993,buff!$K:$L,2,FALSE),"")),"")</f>
        <v/>
      </c>
      <c r="AT993" s="6" t="str">
        <f>_xlfn.IFNA(IF(IF($AH993=AT$5,VLOOKUP(AJ993,buff!$K:$L,2,FALSE),"")=0,"",IF($AH993=AT$5,VLOOKUP(AJ993,buff!$K:$L,2,FALSE),"")),"")</f>
        <v/>
      </c>
      <c r="AU993" s="6" t="str">
        <f>_xlfn.IFNA(IF(IF($AH993=AU$5,VLOOKUP(AK993,buff!$K:$L,2,FALSE),"")=0,"",IF($AH993=AU$5,VLOOKUP(AK993,buff!$K:$L,2,FALSE),"")),"")</f>
        <v/>
      </c>
      <c r="AV993" s="6" t="str">
        <f>_xlfn.IFNA(IF(IF($AH993=AV$5,VLOOKUP(AL993,buff!$K:$L,2,FALSE),"")=0,"",IF($AH993=AV$5,VLOOKUP(AL993,buff!$K:$L,2,FALSE),"")),"")</f>
        <v/>
      </c>
      <c r="AW993" s="6" t="str">
        <f>_xlfn.IFNA(IF(IF($AH993=AW$5,VLOOKUP(AM993,buff!$K:$L,2,FALSE),"")=0,"",IF($AH993=AW$5,VLOOKUP(AM993,buff!$K:$L,2,FALSE),"")),"")</f>
        <v/>
      </c>
      <c r="AX993" s="6" t="e">
        <f>VLOOKUP(AI993,buff!K:P,6,FALSE)</f>
        <v>#N/A</v>
      </c>
      <c r="AY993" t="e">
        <f t="shared" si="279"/>
        <v>#N/A</v>
      </c>
      <c r="AZ993" t="e">
        <f t="shared" si="279"/>
        <v>#N/A</v>
      </c>
      <c r="BA993">
        <f t="shared" si="280"/>
        <v>2</v>
      </c>
      <c r="BB993">
        <f t="shared" si="281"/>
        <v>1</v>
      </c>
    </row>
    <row r="994" spans="1:54" x14ac:dyDescent="0.15">
      <c r="A994" t="str">
        <f t="shared" si="271"/>
        <v>奈落主动技能2等级8</v>
      </c>
      <c r="B994" s="8">
        <v>988</v>
      </c>
      <c r="C994" s="8" t="str">
        <f>VLOOKUP(G994,角色!A:B,2,FALSE)</f>
        <v>奈落</v>
      </c>
      <c r="D994" s="8" t="str">
        <f t="shared" si="275"/>
        <v>主动技能2</v>
      </c>
      <c r="E994" s="8">
        <f t="shared" si="272"/>
        <v>8</v>
      </c>
      <c r="F994" s="8">
        <f t="shared" si="273"/>
        <v>2</v>
      </c>
      <c r="G994" s="8">
        <f t="shared" si="274"/>
        <v>17</v>
      </c>
      <c r="H994" s="4" t="s">
        <v>481</v>
      </c>
      <c r="I994" s="24" t="str">
        <f t="shared" si="289"/>
        <v>对敌方单体攻击，造成125%攻击力（+528）点伤害。</v>
      </c>
      <c r="J994" s="4" t="s">
        <v>305</v>
      </c>
      <c r="K994" s="1" t="s">
        <v>103</v>
      </c>
      <c r="L994" s="24" t="s">
        <v>107</v>
      </c>
      <c r="M994" s="4"/>
      <c r="N994" s="4">
        <v>100</v>
      </c>
      <c r="O994" s="4"/>
      <c r="T994" s="6" t="str">
        <f t="shared" si="286"/>
        <v/>
      </c>
      <c r="U994" s="6" t="str">
        <f t="shared" si="287"/>
        <v/>
      </c>
      <c r="Y994">
        <f t="shared" si="290"/>
        <v>50</v>
      </c>
      <c r="Z994" s="23">
        <v>125</v>
      </c>
      <c r="AA994" s="23">
        <v>25</v>
      </c>
      <c r="AB994" s="23">
        <f>INT(VLOOKUP(VLOOKUP($C994,角色技能升级比率表!$B:$C,2,FALSE),角色属性概况!E:F,2,FALSE)*VLOOKUP(E994,角色属性概况!I:M,3,FALSE)*AA994/100)</f>
        <v>528</v>
      </c>
      <c r="AE994">
        <v>0</v>
      </c>
      <c r="AF994" s="23">
        <f t="shared" si="277"/>
        <v>2</v>
      </c>
      <c r="AG994" s="23">
        <f t="shared" si="278"/>
        <v>1</v>
      </c>
      <c r="AN994" s="6" t="str">
        <f>_xlfn.IFNA(IF(IF($AH994=AN$5,VLOOKUP(AI994,buff!$K:$L,2,FALSE),"")=0,"",IF($AH994=AN$5,VLOOKUP(AI994,buff!$K:$L,2,FALSE),"")),"")</f>
        <v/>
      </c>
      <c r="AO994" s="6" t="str">
        <f>_xlfn.IFNA(IF(IF($AH994=AO$5,VLOOKUP(AJ994,buff!$K:$L,2,FALSE),"")=0,"",IF($AH994=AO$5,VLOOKUP(AJ994,buff!$K:$L,2,FALSE),"")),"")</f>
        <v/>
      </c>
      <c r="AP994" s="6" t="str">
        <f>_xlfn.IFNA(IF(IF($AH994=AP$5,VLOOKUP(AK994,buff!$K:$L,2,FALSE),"")=0,"",IF($AH994=AP$5,VLOOKUP(AK994,buff!$K:$L,2,FALSE),"")),"")</f>
        <v/>
      </c>
      <c r="AQ994" s="6" t="str">
        <f>_xlfn.IFNA(IF(IF($AH994=AQ$5,VLOOKUP(AL994,buff!$K:$L,2,FALSE),"")=0,"",IF($AH994=AQ$5,VLOOKUP(AL994,buff!$K:$L,2,FALSE),"")),"")</f>
        <v/>
      </c>
      <c r="AR994" s="6" t="str">
        <f>_xlfn.IFNA(IF(IF($AH994=AR$5,VLOOKUP(AM994,buff!$K:$L,2,FALSE),"")=0,"",IF($AH994=AR$5,VLOOKUP(AM994,buff!$K:$L,2,FALSE),"")),"")</f>
        <v/>
      </c>
      <c r="AS994" s="6" t="str">
        <f>_xlfn.IFNA(IF(IF($AH994=AS$5,VLOOKUP(AI994,buff!$K:$L,2,FALSE),"")=0,"",IF($AH994=AS$5,VLOOKUP(AI994,buff!$K:$L,2,FALSE),"")),"")</f>
        <v/>
      </c>
      <c r="AT994" s="6" t="str">
        <f>_xlfn.IFNA(IF(IF($AH994=AT$5,VLOOKUP(AJ994,buff!$K:$L,2,FALSE),"")=0,"",IF($AH994=AT$5,VLOOKUP(AJ994,buff!$K:$L,2,FALSE),"")),"")</f>
        <v/>
      </c>
      <c r="AU994" s="6" t="str">
        <f>_xlfn.IFNA(IF(IF($AH994=AU$5,VLOOKUP(AK994,buff!$K:$L,2,FALSE),"")=0,"",IF($AH994=AU$5,VLOOKUP(AK994,buff!$K:$L,2,FALSE),"")),"")</f>
        <v/>
      </c>
      <c r="AV994" s="6" t="str">
        <f>_xlfn.IFNA(IF(IF($AH994=AV$5,VLOOKUP(AL994,buff!$K:$L,2,FALSE),"")=0,"",IF($AH994=AV$5,VLOOKUP(AL994,buff!$K:$L,2,FALSE),"")),"")</f>
        <v/>
      </c>
      <c r="AW994" s="6" t="str">
        <f>_xlfn.IFNA(IF(IF($AH994=AW$5,VLOOKUP(AM994,buff!$K:$L,2,FALSE),"")=0,"",IF($AH994=AW$5,VLOOKUP(AM994,buff!$K:$L,2,FALSE),"")),"")</f>
        <v/>
      </c>
      <c r="AX994" s="6" t="e">
        <f>VLOOKUP(AI994,buff!K:P,6,FALSE)</f>
        <v>#N/A</v>
      </c>
      <c r="AY994" t="e">
        <f t="shared" si="279"/>
        <v>#N/A</v>
      </c>
      <c r="AZ994" t="e">
        <f t="shared" si="279"/>
        <v>#N/A</v>
      </c>
      <c r="BA994">
        <f t="shared" si="280"/>
        <v>2</v>
      </c>
      <c r="BB994">
        <f t="shared" si="281"/>
        <v>1</v>
      </c>
    </row>
    <row r="995" spans="1:54" x14ac:dyDescent="0.15">
      <c r="A995" t="str">
        <f t="shared" si="271"/>
        <v>奈落主动技能2等级9</v>
      </c>
      <c r="B995" s="8">
        <v>989</v>
      </c>
      <c r="C995" s="8" t="str">
        <f>VLOOKUP(G995,角色!A:B,2,FALSE)</f>
        <v>奈落</v>
      </c>
      <c r="D995" s="8" t="str">
        <f t="shared" si="275"/>
        <v>主动技能2</v>
      </c>
      <c r="E995" s="8">
        <f t="shared" si="272"/>
        <v>9</v>
      </c>
      <c r="F995" s="8">
        <f t="shared" si="273"/>
        <v>2</v>
      </c>
      <c r="G995" s="8">
        <f t="shared" si="274"/>
        <v>17</v>
      </c>
      <c r="H995" s="4" t="s">
        <v>481</v>
      </c>
      <c r="I995" s="24" t="str">
        <f t="shared" si="289"/>
        <v>对敌方单体攻击，造成125%攻击力（+650）点伤害。</v>
      </c>
      <c r="J995" s="24" t="s">
        <v>305</v>
      </c>
      <c r="K995" s="25" t="s">
        <v>103</v>
      </c>
      <c r="L995" s="24" t="s">
        <v>107</v>
      </c>
      <c r="M995" s="24"/>
      <c r="N995" s="24">
        <v>100</v>
      </c>
      <c r="O995" s="24"/>
      <c r="P995" s="23"/>
      <c r="Q995" s="23"/>
      <c r="R995" s="23"/>
      <c r="S995" s="23"/>
      <c r="T995" s="23" t="str">
        <f t="shared" si="286"/>
        <v/>
      </c>
      <c r="U995" s="23" t="str">
        <f t="shared" si="287"/>
        <v/>
      </c>
      <c r="V995" s="23"/>
      <c r="W995" s="23"/>
      <c r="X995" s="23"/>
      <c r="Y995" s="23">
        <f t="shared" si="290"/>
        <v>50</v>
      </c>
      <c r="Z995" s="23">
        <v>125</v>
      </c>
      <c r="AA995" s="23">
        <v>25</v>
      </c>
      <c r="AB995" s="23">
        <f>INT(VLOOKUP(VLOOKUP($C995,角色技能升级比率表!$B:$C,2,FALSE),角色属性概况!E:F,2,FALSE)*VLOOKUP(E995,角色属性概况!I:M,3,FALSE)*AA995/100)</f>
        <v>650</v>
      </c>
      <c r="AC995" s="23"/>
      <c r="AD995" s="23"/>
      <c r="AE995" s="23">
        <v>0</v>
      </c>
      <c r="AF995" s="23">
        <f t="shared" si="277"/>
        <v>2</v>
      </c>
      <c r="AG995" s="23">
        <f t="shared" si="278"/>
        <v>1</v>
      </c>
      <c r="AH995" s="23"/>
      <c r="AI995" s="23"/>
      <c r="AJ995" s="23"/>
      <c r="AK995" s="23"/>
      <c r="AN995" s="6" t="str">
        <f>_xlfn.IFNA(IF(IF($AH995=AN$5,VLOOKUP(AI995,buff!$K:$L,2,FALSE),"")=0,"",IF($AH995=AN$5,VLOOKUP(AI995,buff!$K:$L,2,FALSE),"")),"")</f>
        <v/>
      </c>
      <c r="AO995" s="6" t="str">
        <f>_xlfn.IFNA(IF(IF($AH995=AO$5,VLOOKUP(AJ995,buff!$K:$L,2,FALSE),"")=0,"",IF($AH995=AO$5,VLOOKUP(AJ995,buff!$K:$L,2,FALSE),"")),"")</f>
        <v/>
      </c>
      <c r="AP995" s="6" t="str">
        <f>_xlfn.IFNA(IF(IF($AH995=AP$5,VLOOKUP(AK995,buff!$K:$L,2,FALSE),"")=0,"",IF($AH995=AP$5,VLOOKUP(AK995,buff!$K:$L,2,FALSE),"")),"")</f>
        <v/>
      </c>
      <c r="AQ995" s="6" t="str">
        <f>_xlfn.IFNA(IF(IF($AH995=AQ$5,VLOOKUP(AL995,buff!$K:$L,2,FALSE),"")=0,"",IF($AH995=AQ$5,VLOOKUP(AL995,buff!$K:$L,2,FALSE),"")),"")</f>
        <v/>
      </c>
      <c r="AR995" s="6" t="str">
        <f>_xlfn.IFNA(IF(IF($AH995=AR$5,VLOOKUP(AM995,buff!$K:$L,2,FALSE),"")=0,"",IF($AH995=AR$5,VLOOKUP(AM995,buff!$K:$L,2,FALSE),"")),"")</f>
        <v/>
      </c>
      <c r="AS995" s="6" t="str">
        <f>_xlfn.IFNA(IF(IF($AH995=AS$5,VLOOKUP(AI995,buff!$K:$L,2,FALSE),"")=0,"",IF($AH995=AS$5,VLOOKUP(AI995,buff!$K:$L,2,FALSE),"")),"")</f>
        <v/>
      </c>
      <c r="AT995" s="6" t="str">
        <f>_xlfn.IFNA(IF(IF($AH995=AT$5,VLOOKUP(AJ995,buff!$K:$L,2,FALSE),"")=0,"",IF($AH995=AT$5,VLOOKUP(AJ995,buff!$K:$L,2,FALSE),"")),"")</f>
        <v/>
      </c>
      <c r="AU995" s="6" t="str">
        <f>_xlfn.IFNA(IF(IF($AH995=AU$5,VLOOKUP(AK995,buff!$K:$L,2,FALSE),"")=0,"",IF($AH995=AU$5,VLOOKUP(AK995,buff!$K:$L,2,FALSE),"")),"")</f>
        <v/>
      </c>
      <c r="AV995" s="6" t="str">
        <f>_xlfn.IFNA(IF(IF($AH995=AV$5,VLOOKUP(AL995,buff!$K:$L,2,FALSE),"")=0,"",IF($AH995=AV$5,VLOOKUP(AL995,buff!$K:$L,2,FALSE),"")),"")</f>
        <v/>
      </c>
      <c r="AW995" s="6" t="str">
        <f>_xlfn.IFNA(IF(IF($AH995=AW$5,VLOOKUP(AM995,buff!$K:$L,2,FALSE),"")=0,"",IF($AH995=AW$5,VLOOKUP(AM995,buff!$K:$L,2,FALSE),"")),"")</f>
        <v/>
      </c>
      <c r="AX995" s="6" t="e">
        <f>VLOOKUP(AI995,buff!K:P,6,FALSE)</f>
        <v>#N/A</v>
      </c>
      <c r="AY995" t="e">
        <f t="shared" si="279"/>
        <v>#N/A</v>
      </c>
      <c r="AZ995" t="e">
        <f t="shared" si="279"/>
        <v>#N/A</v>
      </c>
      <c r="BA995">
        <f t="shared" si="280"/>
        <v>2</v>
      </c>
      <c r="BB995">
        <f t="shared" si="281"/>
        <v>1</v>
      </c>
    </row>
    <row r="996" spans="1:54" x14ac:dyDescent="0.15">
      <c r="A996" t="str">
        <f t="shared" si="271"/>
        <v>奈落主动技能2等级10</v>
      </c>
      <c r="B996" s="8">
        <v>990</v>
      </c>
      <c r="C996" s="8" t="str">
        <f>VLOOKUP(G996,角色!A:B,2,FALSE)</f>
        <v>奈落</v>
      </c>
      <c r="D996" s="8" t="str">
        <f t="shared" si="275"/>
        <v>主动技能2</v>
      </c>
      <c r="E996" s="8">
        <f t="shared" si="272"/>
        <v>10</v>
      </c>
      <c r="F996" s="8">
        <f t="shared" si="273"/>
        <v>2</v>
      </c>
      <c r="G996" s="8">
        <f t="shared" si="274"/>
        <v>17</v>
      </c>
      <c r="H996" s="4" t="s">
        <v>481</v>
      </c>
      <c r="I996" s="24" t="str">
        <f t="shared" si="289"/>
        <v>对敌方单体攻击，造成125%攻击力（+800）点伤害。</v>
      </c>
      <c r="J996" s="4" t="s">
        <v>305</v>
      </c>
      <c r="K996" s="1" t="s">
        <v>103</v>
      </c>
      <c r="L996" s="24" t="s">
        <v>107</v>
      </c>
      <c r="M996" s="4"/>
      <c r="N996" s="4">
        <v>100</v>
      </c>
      <c r="O996" s="4"/>
      <c r="T996" s="6" t="str">
        <f t="shared" si="286"/>
        <v/>
      </c>
      <c r="U996" s="6" t="str">
        <f t="shared" si="287"/>
        <v/>
      </c>
      <c r="Y996">
        <f t="shared" si="290"/>
        <v>50</v>
      </c>
      <c r="Z996" s="23">
        <v>125</v>
      </c>
      <c r="AA996" s="23">
        <v>25</v>
      </c>
      <c r="AB996" s="23">
        <f>INT(VLOOKUP(VLOOKUP($C996,角色技能升级比率表!$B:$C,2,FALSE),角色属性概况!E:F,2,FALSE)*VLOOKUP(E996,角色属性概况!I:M,3,FALSE)*AA996/100)</f>
        <v>800</v>
      </c>
      <c r="AE996">
        <v>0</v>
      </c>
      <c r="AF996" s="23">
        <f t="shared" si="277"/>
        <v>2</v>
      </c>
      <c r="AG996" s="23">
        <f t="shared" si="278"/>
        <v>1</v>
      </c>
      <c r="AN996" s="6" t="str">
        <f>_xlfn.IFNA(IF(IF($AH996=AN$5,VLOOKUP(AI996,buff!$K:$L,2,FALSE),"")=0,"",IF($AH996=AN$5,VLOOKUP(AI996,buff!$K:$L,2,FALSE),"")),"")</f>
        <v/>
      </c>
      <c r="AO996" s="6" t="str">
        <f>_xlfn.IFNA(IF(IF($AH996=AO$5,VLOOKUP(AJ996,buff!$K:$L,2,FALSE),"")=0,"",IF($AH996=AO$5,VLOOKUP(AJ996,buff!$K:$L,2,FALSE),"")),"")</f>
        <v/>
      </c>
      <c r="AP996" s="6" t="str">
        <f>_xlfn.IFNA(IF(IF($AH996=AP$5,VLOOKUP(AK996,buff!$K:$L,2,FALSE),"")=0,"",IF($AH996=AP$5,VLOOKUP(AK996,buff!$K:$L,2,FALSE),"")),"")</f>
        <v/>
      </c>
      <c r="AQ996" s="6" t="str">
        <f>_xlfn.IFNA(IF(IF($AH996=AQ$5,VLOOKUP(AL996,buff!$K:$L,2,FALSE),"")=0,"",IF($AH996=AQ$5,VLOOKUP(AL996,buff!$K:$L,2,FALSE),"")),"")</f>
        <v/>
      </c>
      <c r="AR996" s="6" t="str">
        <f>_xlfn.IFNA(IF(IF($AH996=AR$5,VLOOKUP(AM996,buff!$K:$L,2,FALSE),"")=0,"",IF($AH996=AR$5,VLOOKUP(AM996,buff!$K:$L,2,FALSE),"")),"")</f>
        <v/>
      </c>
      <c r="AS996" s="6" t="str">
        <f>_xlfn.IFNA(IF(IF($AH996=AS$5,VLOOKUP(AI996,buff!$K:$L,2,FALSE),"")=0,"",IF($AH996=AS$5,VLOOKUP(AI996,buff!$K:$L,2,FALSE),"")),"")</f>
        <v/>
      </c>
      <c r="AT996" s="6" t="str">
        <f>_xlfn.IFNA(IF(IF($AH996=AT$5,VLOOKUP(AJ996,buff!$K:$L,2,FALSE),"")=0,"",IF($AH996=AT$5,VLOOKUP(AJ996,buff!$K:$L,2,FALSE),"")),"")</f>
        <v/>
      </c>
      <c r="AU996" s="6" t="str">
        <f>_xlfn.IFNA(IF(IF($AH996=AU$5,VLOOKUP(AK996,buff!$K:$L,2,FALSE),"")=0,"",IF($AH996=AU$5,VLOOKUP(AK996,buff!$K:$L,2,FALSE),"")),"")</f>
        <v/>
      </c>
      <c r="AV996" s="6" t="str">
        <f>_xlfn.IFNA(IF(IF($AH996=AV$5,VLOOKUP(AL996,buff!$K:$L,2,FALSE),"")=0,"",IF($AH996=AV$5,VLOOKUP(AL996,buff!$K:$L,2,FALSE),"")),"")</f>
        <v/>
      </c>
      <c r="AW996" s="6" t="str">
        <f>_xlfn.IFNA(IF(IF($AH996=AW$5,VLOOKUP(AM996,buff!$K:$L,2,FALSE),"")=0,"",IF($AH996=AW$5,VLOOKUP(AM996,buff!$K:$L,2,FALSE),"")),"")</f>
        <v/>
      </c>
      <c r="AX996" s="6" t="e">
        <f>VLOOKUP(AI996,buff!K:P,6,FALSE)</f>
        <v>#N/A</v>
      </c>
      <c r="AY996" t="e">
        <f t="shared" si="279"/>
        <v>#N/A</v>
      </c>
      <c r="AZ996" t="e">
        <f t="shared" si="279"/>
        <v>#N/A</v>
      </c>
      <c r="BA996">
        <f t="shared" si="280"/>
        <v>2</v>
      </c>
      <c r="BB996">
        <f t="shared" si="281"/>
        <v>1</v>
      </c>
    </row>
    <row r="997" spans="1:54" x14ac:dyDescent="0.15">
      <c r="A997" t="str">
        <f t="shared" si="271"/>
        <v>奈落主动技能2等级11</v>
      </c>
      <c r="B997" s="8">
        <v>991</v>
      </c>
      <c r="C997" s="8" t="str">
        <f>VLOOKUP(G997,角色!A:B,2,FALSE)</f>
        <v>奈落</v>
      </c>
      <c r="D997" s="8" t="str">
        <f t="shared" si="275"/>
        <v>主动技能2</v>
      </c>
      <c r="E997" s="8">
        <f t="shared" si="272"/>
        <v>11</v>
      </c>
      <c r="F997" s="8">
        <f t="shared" si="273"/>
        <v>2</v>
      </c>
      <c r="G997" s="8">
        <f t="shared" si="274"/>
        <v>17</v>
      </c>
      <c r="H997" s="4" t="s">
        <v>481</v>
      </c>
      <c r="I997" s="24" t="str">
        <f t="shared" si="289"/>
        <v>对敌方单体攻击，造成125%攻击力（+985）点伤害。</v>
      </c>
      <c r="J997" s="4" t="s">
        <v>305</v>
      </c>
      <c r="K997" s="1" t="s">
        <v>103</v>
      </c>
      <c r="L997" s="24" t="s">
        <v>107</v>
      </c>
      <c r="M997" s="4"/>
      <c r="N997" s="4">
        <v>100</v>
      </c>
      <c r="O997" s="4"/>
      <c r="T997" s="6" t="str">
        <f t="shared" si="286"/>
        <v/>
      </c>
      <c r="U997" s="6" t="str">
        <f t="shared" si="287"/>
        <v/>
      </c>
      <c r="Y997">
        <f t="shared" si="290"/>
        <v>50</v>
      </c>
      <c r="Z997" s="23">
        <v>125</v>
      </c>
      <c r="AA997" s="23">
        <v>25</v>
      </c>
      <c r="AB997" s="23">
        <f>INT(VLOOKUP(VLOOKUP($C997,角色技能升级比率表!$B:$C,2,FALSE),角色属性概况!E:F,2,FALSE)*VLOOKUP(E997,角色属性概况!I:M,3,FALSE)*AA997/100)</f>
        <v>985</v>
      </c>
      <c r="AE997">
        <v>0</v>
      </c>
      <c r="AF997" s="23">
        <f t="shared" si="277"/>
        <v>2</v>
      </c>
      <c r="AG997" s="23">
        <f t="shared" si="278"/>
        <v>1</v>
      </c>
      <c r="AN997" s="6" t="str">
        <f>_xlfn.IFNA(IF(IF($AH997=AN$5,VLOOKUP(AI997,buff!$K:$L,2,FALSE),"")=0,"",IF($AH997=AN$5,VLOOKUP(AI997,buff!$K:$L,2,FALSE),"")),"")</f>
        <v/>
      </c>
      <c r="AO997" s="6" t="str">
        <f>_xlfn.IFNA(IF(IF($AH997=AO$5,VLOOKUP(AJ997,buff!$K:$L,2,FALSE),"")=0,"",IF($AH997=AO$5,VLOOKUP(AJ997,buff!$K:$L,2,FALSE),"")),"")</f>
        <v/>
      </c>
      <c r="AP997" s="6" t="str">
        <f>_xlfn.IFNA(IF(IF($AH997=AP$5,VLOOKUP(AK997,buff!$K:$L,2,FALSE),"")=0,"",IF($AH997=AP$5,VLOOKUP(AK997,buff!$K:$L,2,FALSE),"")),"")</f>
        <v/>
      </c>
      <c r="AQ997" s="6" t="str">
        <f>_xlfn.IFNA(IF(IF($AH997=AQ$5,VLOOKUP(AL997,buff!$K:$L,2,FALSE),"")=0,"",IF($AH997=AQ$5,VLOOKUP(AL997,buff!$K:$L,2,FALSE),"")),"")</f>
        <v/>
      </c>
      <c r="AR997" s="6" t="str">
        <f>_xlfn.IFNA(IF(IF($AH997=AR$5,VLOOKUP(AM997,buff!$K:$L,2,FALSE),"")=0,"",IF($AH997=AR$5,VLOOKUP(AM997,buff!$K:$L,2,FALSE),"")),"")</f>
        <v/>
      </c>
      <c r="AS997" s="6" t="str">
        <f>_xlfn.IFNA(IF(IF($AH997=AS$5,VLOOKUP(AI997,buff!$K:$L,2,FALSE),"")=0,"",IF($AH997=AS$5,VLOOKUP(AI997,buff!$K:$L,2,FALSE),"")),"")</f>
        <v/>
      </c>
      <c r="AT997" s="6" t="str">
        <f>_xlfn.IFNA(IF(IF($AH997=AT$5,VLOOKUP(AJ997,buff!$K:$L,2,FALSE),"")=0,"",IF($AH997=AT$5,VLOOKUP(AJ997,buff!$K:$L,2,FALSE),"")),"")</f>
        <v/>
      </c>
      <c r="AU997" s="6" t="str">
        <f>_xlfn.IFNA(IF(IF($AH997=AU$5,VLOOKUP(AK997,buff!$K:$L,2,FALSE),"")=0,"",IF($AH997=AU$5,VLOOKUP(AK997,buff!$K:$L,2,FALSE),"")),"")</f>
        <v/>
      </c>
      <c r="AV997" s="6" t="str">
        <f>_xlfn.IFNA(IF(IF($AH997=AV$5,VLOOKUP(AL997,buff!$K:$L,2,FALSE),"")=0,"",IF($AH997=AV$5,VLOOKUP(AL997,buff!$K:$L,2,FALSE),"")),"")</f>
        <v/>
      </c>
      <c r="AW997" s="6" t="str">
        <f>_xlfn.IFNA(IF(IF($AH997=AW$5,VLOOKUP(AM997,buff!$K:$L,2,FALSE),"")=0,"",IF($AH997=AW$5,VLOOKUP(AM997,buff!$K:$L,2,FALSE),"")),"")</f>
        <v/>
      </c>
      <c r="AX997" s="6" t="e">
        <f>VLOOKUP(AI997,buff!K:P,6,FALSE)</f>
        <v>#N/A</v>
      </c>
      <c r="AY997" t="e">
        <f t="shared" si="279"/>
        <v>#N/A</v>
      </c>
      <c r="AZ997" t="e">
        <f t="shared" si="279"/>
        <v>#N/A</v>
      </c>
      <c r="BA997">
        <f t="shared" si="280"/>
        <v>2</v>
      </c>
      <c r="BB997">
        <f t="shared" si="281"/>
        <v>1</v>
      </c>
    </row>
    <row r="998" spans="1:54" x14ac:dyDescent="0.15">
      <c r="A998" t="str">
        <f t="shared" si="271"/>
        <v>奈落主动技能2等级12</v>
      </c>
      <c r="B998" s="8">
        <v>992</v>
      </c>
      <c r="C998" s="8" t="str">
        <f>VLOOKUP(G998,角色!A:B,2,FALSE)</f>
        <v>奈落</v>
      </c>
      <c r="D998" s="8" t="str">
        <f t="shared" si="275"/>
        <v>主动技能2</v>
      </c>
      <c r="E998" s="8">
        <f t="shared" si="272"/>
        <v>12</v>
      </c>
      <c r="F998" s="8">
        <f t="shared" si="273"/>
        <v>2</v>
      </c>
      <c r="G998" s="8">
        <f t="shared" si="274"/>
        <v>17</v>
      </c>
      <c r="H998" s="4" t="s">
        <v>481</v>
      </c>
      <c r="I998" s="24" t="str">
        <f t="shared" si="289"/>
        <v>对敌方单体攻击，造成125%攻击力（+1213）点伤害。</v>
      </c>
      <c r="J998" s="4" t="s">
        <v>305</v>
      </c>
      <c r="K998" s="1" t="s">
        <v>103</v>
      </c>
      <c r="L998" s="24" t="s">
        <v>107</v>
      </c>
      <c r="M998" s="4"/>
      <c r="N998" s="4">
        <v>100</v>
      </c>
      <c r="O998" s="4"/>
      <c r="T998" s="6" t="str">
        <f t="shared" si="286"/>
        <v/>
      </c>
      <c r="U998" s="6" t="str">
        <f t="shared" si="287"/>
        <v/>
      </c>
      <c r="Y998">
        <f t="shared" si="290"/>
        <v>50</v>
      </c>
      <c r="Z998" s="23">
        <v>125</v>
      </c>
      <c r="AA998" s="23">
        <v>25</v>
      </c>
      <c r="AB998" s="23">
        <f>INT(VLOOKUP(VLOOKUP($C998,角色技能升级比率表!$B:$C,2,FALSE),角色属性概况!E:F,2,FALSE)*VLOOKUP(E998,角色属性概况!I:M,3,FALSE)*AA998/100)</f>
        <v>1213</v>
      </c>
      <c r="AE998">
        <v>0</v>
      </c>
      <c r="AF998" s="23">
        <f t="shared" si="277"/>
        <v>2</v>
      </c>
      <c r="AG998" s="23">
        <f t="shared" si="278"/>
        <v>1</v>
      </c>
      <c r="AN998" s="6" t="str">
        <f>_xlfn.IFNA(IF(IF($AH998=AN$5,VLOOKUP(AI998,buff!$K:$L,2,FALSE),"")=0,"",IF($AH998=AN$5,VLOOKUP(AI998,buff!$K:$L,2,FALSE),"")),"")</f>
        <v/>
      </c>
      <c r="AO998" s="6" t="str">
        <f>_xlfn.IFNA(IF(IF($AH998=AO$5,VLOOKUP(AJ998,buff!$K:$L,2,FALSE),"")=0,"",IF($AH998=AO$5,VLOOKUP(AJ998,buff!$K:$L,2,FALSE),"")),"")</f>
        <v/>
      </c>
      <c r="AP998" s="6" t="str">
        <f>_xlfn.IFNA(IF(IF($AH998=AP$5,VLOOKUP(AK998,buff!$K:$L,2,FALSE),"")=0,"",IF($AH998=AP$5,VLOOKUP(AK998,buff!$K:$L,2,FALSE),"")),"")</f>
        <v/>
      </c>
      <c r="AQ998" s="6" t="str">
        <f>_xlfn.IFNA(IF(IF($AH998=AQ$5,VLOOKUP(AL998,buff!$K:$L,2,FALSE),"")=0,"",IF($AH998=AQ$5,VLOOKUP(AL998,buff!$K:$L,2,FALSE),"")),"")</f>
        <v/>
      </c>
      <c r="AR998" s="6" t="str">
        <f>_xlfn.IFNA(IF(IF($AH998=AR$5,VLOOKUP(AM998,buff!$K:$L,2,FALSE),"")=0,"",IF($AH998=AR$5,VLOOKUP(AM998,buff!$K:$L,2,FALSE),"")),"")</f>
        <v/>
      </c>
      <c r="AS998" s="6" t="str">
        <f>_xlfn.IFNA(IF(IF($AH998=AS$5,VLOOKUP(AI998,buff!$K:$L,2,FALSE),"")=0,"",IF($AH998=AS$5,VLOOKUP(AI998,buff!$K:$L,2,FALSE),"")),"")</f>
        <v/>
      </c>
      <c r="AT998" s="6" t="str">
        <f>_xlfn.IFNA(IF(IF($AH998=AT$5,VLOOKUP(AJ998,buff!$K:$L,2,FALSE),"")=0,"",IF($AH998=AT$5,VLOOKUP(AJ998,buff!$K:$L,2,FALSE),"")),"")</f>
        <v/>
      </c>
      <c r="AU998" s="6" t="str">
        <f>_xlfn.IFNA(IF(IF($AH998=AU$5,VLOOKUP(AK998,buff!$K:$L,2,FALSE),"")=0,"",IF($AH998=AU$5,VLOOKUP(AK998,buff!$K:$L,2,FALSE),"")),"")</f>
        <v/>
      </c>
      <c r="AV998" s="6" t="str">
        <f>_xlfn.IFNA(IF(IF($AH998=AV$5,VLOOKUP(AL998,buff!$K:$L,2,FALSE),"")=0,"",IF($AH998=AV$5,VLOOKUP(AL998,buff!$K:$L,2,FALSE),"")),"")</f>
        <v/>
      </c>
      <c r="AW998" s="6" t="str">
        <f>_xlfn.IFNA(IF(IF($AH998=AW$5,VLOOKUP(AM998,buff!$K:$L,2,FALSE),"")=0,"",IF($AH998=AW$5,VLOOKUP(AM998,buff!$K:$L,2,FALSE),"")),"")</f>
        <v/>
      </c>
      <c r="AX998" s="6" t="e">
        <f>VLOOKUP(AI998,buff!K:P,6,FALSE)</f>
        <v>#N/A</v>
      </c>
      <c r="AY998" t="e">
        <f t="shared" si="279"/>
        <v>#N/A</v>
      </c>
      <c r="AZ998" t="e">
        <f t="shared" si="279"/>
        <v>#N/A</v>
      </c>
      <c r="BA998">
        <f t="shared" si="280"/>
        <v>2</v>
      </c>
      <c r="BB998">
        <f t="shared" si="281"/>
        <v>1</v>
      </c>
    </row>
    <row r="999" spans="1:54" x14ac:dyDescent="0.15">
      <c r="A999" t="str">
        <f t="shared" si="271"/>
        <v>奈落主动技能2等级13</v>
      </c>
      <c r="B999" s="8">
        <v>993</v>
      </c>
      <c r="C999" s="8" t="str">
        <f>VLOOKUP(G999,角色!A:B,2,FALSE)</f>
        <v>奈落</v>
      </c>
      <c r="D999" s="8" t="str">
        <f t="shared" si="275"/>
        <v>主动技能2</v>
      </c>
      <c r="E999" s="8">
        <f t="shared" si="272"/>
        <v>13</v>
      </c>
      <c r="F999" s="8">
        <f t="shared" si="273"/>
        <v>2</v>
      </c>
      <c r="G999" s="8">
        <f t="shared" si="274"/>
        <v>17</v>
      </c>
      <c r="H999" s="4" t="s">
        <v>481</v>
      </c>
      <c r="I999" s="24" t="str">
        <f t="shared" si="289"/>
        <v>对敌方单体攻击，造成125%攻击力（+1494）点伤害。</v>
      </c>
      <c r="J999" s="4" t="s">
        <v>305</v>
      </c>
      <c r="K999" s="1" t="s">
        <v>103</v>
      </c>
      <c r="L999" s="24" t="s">
        <v>107</v>
      </c>
      <c r="M999" s="4"/>
      <c r="N999" s="4">
        <v>100</v>
      </c>
      <c r="O999" s="4"/>
      <c r="T999" s="6" t="str">
        <f t="shared" si="286"/>
        <v/>
      </c>
      <c r="U999" s="6" t="str">
        <f t="shared" si="287"/>
        <v/>
      </c>
      <c r="Y999">
        <f t="shared" si="290"/>
        <v>50</v>
      </c>
      <c r="Z999" s="23">
        <v>125</v>
      </c>
      <c r="AA999" s="23">
        <v>25</v>
      </c>
      <c r="AB999" s="23">
        <f>INT(VLOOKUP(VLOOKUP($C999,角色技能升级比率表!$B:$C,2,FALSE),角色属性概况!E:F,2,FALSE)*VLOOKUP(E999,角色属性概况!I:M,3,FALSE)*AA999/100)</f>
        <v>1494</v>
      </c>
      <c r="AE999">
        <v>0</v>
      </c>
      <c r="AF999" s="23">
        <f t="shared" si="277"/>
        <v>2</v>
      </c>
      <c r="AG999" s="23">
        <f t="shared" si="278"/>
        <v>1</v>
      </c>
      <c r="AN999" s="6" t="str">
        <f>_xlfn.IFNA(IF(IF($AH999=AN$5,VLOOKUP(AI999,buff!$K:$L,2,FALSE),"")=0,"",IF($AH999=AN$5,VLOOKUP(AI999,buff!$K:$L,2,FALSE),"")),"")</f>
        <v/>
      </c>
      <c r="AO999" s="6" t="str">
        <f>_xlfn.IFNA(IF(IF($AH999=AO$5,VLOOKUP(AJ999,buff!$K:$L,2,FALSE),"")=0,"",IF($AH999=AO$5,VLOOKUP(AJ999,buff!$K:$L,2,FALSE),"")),"")</f>
        <v/>
      </c>
      <c r="AP999" s="6" t="str">
        <f>_xlfn.IFNA(IF(IF($AH999=AP$5,VLOOKUP(AK999,buff!$K:$L,2,FALSE),"")=0,"",IF($AH999=AP$5,VLOOKUP(AK999,buff!$K:$L,2,FALSE),"")),"")</f>
        <v/>
      </c>
      <c r="AQ999" s="6" t="str">
        <f>_xlfn.IFNA(IF(IF($AH999=AQ$5,VLOOKUP(AL999,buff!$K:$L,2,FALSE),"")=0,"",IF($AH999=AQ$5,VLOOKUP(AL999,buff!$K:$L,2,FALSE),"")),"")</f>
        <v/>
      </c>
      <c r="AR999" s="6" t="str">
        <f>_xlfn.IFNA(IF(IF($AH999=AR$5,VLOOKUP(AM999,buff!$K:$L,2,FALSE),"")=0,"",IF($AH999=AR$5,VLOOKUP(AM999,buff!$K:$L,2,FALSE),"")),"")</f>
        <v/>
      </c>
      <c r="AS999" s="6" t="str">
        <f>_xlfn.IFNA(IF(IF($AH999=AS$5,VLOOKUP(AI999,buff!$K:$L,2,FALSE),"")=0,"",IF($AH999=AS$5,VLOOKUP(AI999,buff!$K:$L,2,FALSE),"")),"")</f>
        <v/>
      </c>
      <c r="AT999" s="6" t="str">
        <f>_xlfn.IFNA(IF(IF($AH999=AT$5,VLOOKUP(AJ999,buff!$K:$L,2,FALSE),"")=0,"",IF($AH999=AT$5,VLOOKUP(AJ999,buff!$K:$L,2,FALSE),"")),"")</f>
        <v/>
      </c>
      <c r="AU999" s="6" t="str">
        <f>_xlfn.IFNA(IF(IF($AH999=AU$5,VLOOKUP(AK999,buff!$K:$L,2,FALSE),"")=0,"",IF($AH999=AU$5,VLOOKUP(AK999,buff!$K:$L,2,FALSE),"")),"")</f>
        <v/>
      </c>
      <c r="AV999" s="6" t="str">
        <f>_xlfn.IFNA(IF(IF($AH999=AV$5,VLOOKUP(AL999,buff!$K:$L,2,FALSE),"")=0,"",IF($AH999=AV$5,VLOOKUP(AL999,buff!$K:$L,2,FALSE),"")),"")</f>
        <v/>
      </c>
      <c r="AW999" s="6" t="str">
        <f>_xlfn.IFNA(IF(IF($AH999=AW$5,VLOOKUP(AM999,buff!$K:$L,2,FALSE),"")=0,"",IF($AH999=AW$5,VLOOKUP(AM999,buff!$K:$L,2,FALSE),"")),"")</f>
        <v/>
      </c>
      <c r="AX999" s="6" t="e">
        <f>VLOOKUP(AI999,buff!K:P,6,FALSE)</f>
        <v>#N/A</v>
      </c>
      <c r="AY999" t="e">
        <f t="shared" si="279"/>
        <v>#N/A</v>
      </c>
      <c r="AZ999" t="e">
        <f t="shared" si="279"/>
        <v>#N/A</v>
      </c>
      <c r="BA999">
        <f t="shared" si="280"/>
        <v>2</v>
      </c>
      <c r="BB999">
        <f t="shared" si="281"/>
        <v>1</v>
      </c>
    </row>
    <row r="1000" spans="1:54" x14ac:dyDescent="0.15">
      <c r="A1000" t="str">
        <f t="shared" si="271"/>
        <v>奈落主动技能2等级14</v>
      </c>
      <c r="B1000" s="8">
        <v>994</v>
      </c>
      <c r="C1000" s="8" t="str">
        <f>VLOOKUP(G1000,角色!A:B,2,FALSE)</f>
        <v>奈落</v>
      </c>
      <c r="D1000" s="8" t="str">
        <f t="shared" si="275"/>
        <v>主动技能2</v>
      </c>
      <c r="E1000" s="8">
        <f t="shared" si="272"/>
        <v>14</v>
      </c>
      <c r="F1000" s="8">
        <f t="shared" si="273"/>
        <v>2</v>
      </c>
      <c r="G1000" s="8">
        <f t="shared" si="274"/>
        <v>17</v>
      </c>
      <c r="H1000" s="4" t="s">
        <v>481</v>
      </c>
      <c r="I1000" s="24" t="str">
        <f t="shared" ref="I1000:I1006" si="291">"对敌方单体攻击，造成125%攻击力（+"&amp;AB1000&amp;"）点伤害。"</f>
        <v>对敌方单体攻击，造成125%攻击力（+1839）点伤害。</v>
      </c>
      <c r="J1000" s="4" t="s">
        <v>305</v>
      </c>
      <c r="K1000" s="1" t="s">
        <v>103</v>
      </c>
      <c r="L1000" s="24" t="s">
        <v>107</v>
      </c>
      <c r="M1000" s="4"/>
      <c r="N1000" s="4">
        <v>100</v>
      </c>
      <c r="O1000" s="4"/>
      <c r="T1000" s="6" t="str">
        <f t="shared" si="286"/>
        <v/>
      </c>
      <c r="U1000" s="6" t="str">
        <f t="shared" si="287"/>
        <v/>
      </c>
      <c r="Y1000">
        <f t="shared" si="290"/>
        <v>50</v>
      </c>
      <c r="Z1000" s="23">
        <v>125</v>
      </c>
      <c r="AA1000" s="23">
        <v>25</v>
      </c>
      <c r="AB1000" s="23">
        <f>INT(VLOOKUP(VLOOKUP($C1000,角色技能升级比率表!$B:$C,2,FALSE),角色属性概况!E:F,2,FALSE)*VLOOKUP(E1000,角色属性概况!I:M,3,FALSE)*AA1000/100)</f>
        <v>1839</v>
      </c>
      <c r="AE1000">
        <v>0</v>
      </c>
      <c r="AF1000" s="23">
        <f t="shared" si="277"/>
        <v>2</v>
      </c>
      <c r="AG1000" s="23">
        <f t="shared" si="278"/>
        <v>1</v>
      </c>
      <c r="AN1000" s="6" t="str">
        <f>_xlfn.IFNA(IF(IF($AH1000=AN$5,VLOOKUP(AI1000,buff!$K:$L,2,FALSE),"")=0,"",IF($AH1000=AN$5,VLOOKUP(AI1000,buff!$K:$L,2,FALSE),"")),"")</f>
        <v/>
      </c>
      <c r="AO1000" s="6" t="str">
        <f>_xlfn.IFNA(IF(IF($AH1000=AO$5,VLOOKUP(AJ1000,buff!$K:$L,2,FALSE),"")=0,"",IF($AH1000=AO$5,VLOOKUP(AJ1000,buff!$K:$L,2,FALSE),"")),"")</f>
        <v/>
      </c>
      <c r="AP1000" s="6" t="str">
        <f>_xlfn.IFNA(IF(IF($AH1000=AP$5,VLOOKUP(AK1000,buff!$K:$L,2,FALSE),"")=0,"",IF($AH1000=AP$5,VLOOKUP(AK1000,buff!$K:$L,2,FALSE),"")),"")</f>
        <v/>
      </c>
      <c r="AQ1000" s="6" t="str">
        <f>_xlfn.IFNA(IF(IF($AH1000=AQ$5,VLOOKUP(AL1000,buff!$K:$L,2,FALSE),"")=0,"",IF($AH1000=AQ$5,VLOOKUP(AL1000,buff!$K:$L,2,FALSE),"")),"")</f>
        <v/>
      </c>
      <c r="AR1000" s="6" t="str">
        <f>_xlfn.IFNA(IF(IF($AH1000=AR$5,VLOOKUP(AM1000,buff!$K:$L,2,FALSE),"")=0,"",IF($AH1000=AR$5,VLOOKUP(AM1000,buff!$K:$L,2,FALSE),"")),"")</f>
        <v/>
      </c>
      <c r="AS1000" s="6" t="str">
        <f>_xlfn.IFNA(IF(IF($AH1000=AS$5,VLOOKUP(AI1000,buff!$K:$L,2,FALSE),"")=0,"",IF($AH1000=AS$5,VLOOKUP(AI1000,buff!$K:$L,2,FALSE),"")),"")</f>
        <v/>
      </c>
      <c r="AT1000" s="6" t="str">
        <f>_xlfn.IFNA(IF(IF($AH1000=AT$5,VLOOKUP(AJ1000,buff!$K:$L,2,FALSE),"")=0,"",IF($AH1000=AT$5,VLOOKUP(AJ1000,buff!$K:$L,2,FALSE),"")),"")</f>
        <v/>
      </c>
      <c r="AU1000" s="6" t="str">
        <f>_xlfn.IFNA(IF(IF($AH1000=AU$5,VLOOKUP(AK1000,buff!$K:$L,2,FALSE),"")=0,"",IF($AH1000=AU$5,VLOOKUP(AK1000,buff!$K:$L,2,FALSE),"")),"")</f>
        <v/>
      </c>
      <c r="AV1000" s="6" t="str">
        <f>_xlfn.IFNA(IF(IF($AH1000=AV$5,VLOOKUP(AL1000,buff!$K:$L,2,FALSE),"")=0,"",IF($AH1000=AV$5,VLOOKUP(AL1000,buff!$K:$L,2,FALSE),"")),"")</f>
        <v/>
      </c>
      <c r="AW1000" s="6" t="str">
        <f>_xlfn.IFNA(IF(IF($AH1000=AW$5,VLOOKUP(AM1000,buff!$K:$L,2,FALSE),"")=0,"",IF($AH1000=AW$5,VLOOKUP(AM1000,buff!$K:$L,2,FALSE),"")),"")</f>
        <v/>
      </c>
      <c r="AX1000" s="6" t="e">
        <f>VLOOKUP(AI1000,buff!K:P,6,FALSE)</f>
        <v>#N/A</v>
      </c>
      <c r="AY1000" t="e">
        <f t="shared" si="279"/>
        <v>#N/A</v>
      </c>
      <c r="AZ1000" t="e">
        <f t="shared" si="279"/>
        <v>#N/A</v>
      </c>
      <c r="BA1000">
        <f t="shared" si="280"/>
        <v>2</v>
      </c>
      <c r="BB1000">
        <f t="shared" si="281"/>
        <v>1</v>
      </c>
    </row>
    <row r="1001" spans="1:54" x14ac:dyDescent="0.15">
      <c r="A1001" t="str">
        <f t="shared" si="271"/>
        <v>奈落主动技能2等级15</v>
      </c>
      <c r="B1001" s="8">
        <v>995</v>
      </c>
      <c r="C1001" s="8" t="str">
        <f>VLOOKUP(G1001,角色!A:B,2,FALSE)</f>
        <v>奈落</v>
      </c>
      <c r="D1001" s="8" t="str">
        <f t="shared" si="275"/>
        <v>主动技能2</v>
      </c>
      <c r="E1001" s="8">
        <f t="shared" si="272"/>
        <v>15</v>
      </c>
      <c r="F1001" s="8">
        <f t="shared" si="273"/>
        <v>2</v>
      </c>
      <c r="G1001" s="8">
        <f t="shared" si="274"/>
        <v>17</v>
      </c>
      <c r="H1001" s="4" t="s">
        <v>481</v>
      </c>
      <c r="I1001" s="24" t="str">
        <f t="shared" si="291"/>
        <v>对敌方单体攻击，造成125%攻击力（+2265）点伤害。</v>
      </c>
      <c r="J1001" s="4" t="s">
        <v>305</v>
      </c>
      <c r="K1001" s="1" t="s">
        <v>103</v>
      </c>
      <c r="L1001" s="24" t="s">
        <v>107</v>
      </c>
      <c r="M1001" s="4"/>
      <c r="N1001" s="4">
        <v>100</v>
      </c>
      <c r="O1001" s="4"/>
      <c r="T1001" s="6" t="str">
        <f t="shared" si="286"/>
        <v/>
      </c>
      <c r="U1001" s="6" t="str">
        <f t="shared" si="287"/>
        <v/>
      </c>
      <c r="Y1001">
        <f t="shared" si="290"/>
        <v>50</v>
      </c>
      <c r="Z1001" s="23">
        <v>125</v>
      </c>
      <c r="AA1001" s="23">
        <v>25</v>
      </c>
      <c r="AB1001" s="23">
        <f>INT(VLOOKUP(VLOOKUP($C1001,角色技能升级比率表!$B:$C,2,FALSE),角色属性概况!E:F,2,FALSE)*VLOOKUP(E1001,角色属性概况!I:M,3,FALSE)*AA1001/100)</f>
        <v>2265</v>
      </c>
      <c r="AE1001">
        <v>0</v>
      </c>
      <c r="AF1001" s="23">
        <f t="shared" si="277"/>
        <v>2</v>
      </c>
      <c r="AG1001" s="23">
        <f t="shared" si="278"/>
        <v>1</v>
      </c>
      <c r="AN1001" s="6" t="str">
        <f>_xlfn.IFNA(IF(IF($AH1001=AN$5,VLOOKUP(AI1001,buff!$K:$L,2,FALSE),"")=0,"",IF($AH1001=AN$5,VLOOKUP(AI1001,buff!$K:$L,2,FALSE),"")),"")</f>
        <v/>
      </c>
      <c r="AO1001" s="6" t="str">
        <f>_xlfn.IFNA(IF(IF($AH1001=AO$5,VLOOKUP(AJ1001,buff!$K:$L,2,FALSE),"")=0,"",IF($AH1001=AO$5,VLOOKUP(AJ1001,buff!$K:$L,2,FALSE),"")),"")</f>
        <v/>
      </c>
      <c r="AP1001" s="6" t="str">
        <f>_xlfn.IFNA(IF(IF($AH1001=AP$5,VLOOKUP(AK1001,buff!$K:$L,2,FALSE),"")=0,"",IF($AH1001=AP$5,VLOOKUP(AK1001,buff!$K:$L,2,FALSE),"")),"")</f>
        <v/>
      </c>
      <c r="AQ1001" s="6" t="str">
        <f>_xlfn.IFNA(IF(IF($AH1001=AQ$5,VLOOKUP(AL1001,buff!$K:$L,2,FALSE),"")=0,"",IF($AH1001=AQ$5,VLOOKUP(AL1001,buff!$K:$L,2,FALSE),"")),"")</f>
        <v/>
      </c>
      <c r="AR1001" s="6" t="str">
        <f>_xlfn.IFNA(IF(IF($AH1001=AR$5,VLOOKUP(AM1001,buff!$K:$L,2,FALSE),"")=0,"",IF($AH1001=AR$5,VLOOKUP(AM1001,buff!$K:$L,2,FALSE),"")),"")</f>
        <v/>
      </c>
      <c r="AS1001" s="6" t="str">
        <f>_xlfn.IFNA(IF(IF($AH1001=AS$5,VLOOKUP(AI1001,buff!$K:$L,2,FALSE),"")=0,"",IF($AH1001=AS$5,VLOOKUP(AI1001,buff!$K:$L,2,FALSE),"")),"")</f>
        <v/>
      </c>
      <c r="AT1001" s="6" t="str">
        <f>_xlfn.IFNA(IF(IF($AH1001=AT$5,VLOOKUP(AJ1001,buff!$K:$L,2,FALSE),"")=0,"",IF($AH1001=AT$5,VLOOKUP(AJ1001,buff!$K:$L,2,FALSE),"")),"")</f>
        <v/>
      </c>
      <c r="AU1001" s="6" t="str">
        <f>_xlfn.IFNA(IF(IF($AH1001=AU$5,VLOOKUP(AK1001,buff!$K:$L,2,FALSE),"")=0,"",IF($AH1001=AU$5,VLOOKUP(AK1001,buff!$K:$L,2,FALSE),"")),"")</f>
        <v/>
      </c>
      <c r="AV1001" s="6" t="str">
        <f>_xlfn.IFNA(IF(IF($AH1001=AV$5,VLOOKUP(AL1001,buff!$K:$L,2,FALSE),"")=0,"",IF($AH1001=AV$5,VLOOKUP(AL1001,buff!$K:$L,2,FALSE),"")),"")</f>
        <v/>
      </c>
      <c r="AW1001" s="6" t="str">
        <f>_xlfn.IFNA(IF(IF($AH1001=AW$5,VLOOKUP(AM1001,buff!$K:$L,2,FALSE),"")=0,"",IF($AH1001=AW$5,VLOOKUP(AM1001,buff!$K:$L,2,FALSE),"")),"")</f>
        <v/>
      </c>
      <c r="AX1001" s="6" t="e">
        <f>VLOOKUP(AI1001,buff!K:P,6,FALSE)</f>
        <v>#N/A</v>
      </c>
      <c r="AY1001" t="e">
        <f t="shared" si="279"/>
        <v>#N/A</v>
      </c>
      <c r="AZ1001" t="e">
        <f t="shared" si="279"/>
        <v>#N/A</v>
      </c>
      <c r="BA1001">
        <f t="shared" si="280"/>
        <v>2</v>
      </c>
      <c r="BB1001">
        <f t="shared" si="281"/>
        <v>1</v>
      </c>
    </row>
    <row r="1002" spans="1:54" x14ac:dyDescent="0.15">
      <c r="A1002" t="str">
        <f t="shared" si="271"/>
        <v>奈落主动技能2等级16</v>
      </c>
      <c r="B1002" s="8">
        <v>996</v>
      </c>
      <c r="C1002" s="8" t="str">
        <f>VLOOKUP(G1002,角色!A:B,2,FALSE)</f>
        <v>奈落</v>
      </c>
      <c r="D1002" s="8" t="str">
        <f t="shared" si="275"/>
        <v>主动技能2</v>
      </c>
      <c r="E1002" s="8">
        <f t="shared" si="272"/>
        <v>16</v>
      </c>
      <c r="F1002" s="8">
        <f t="shared" si="273"/>
        <v>2</v>
      </c>
      <c r="G1002" s="8">
        <f t="shared" si="274"/>
        <v>17</v>
      </c>
      <c r="H1002" s="4" t="s">
        <v>481</v>
      </c>
      <c r="I1002" s="24" t="str">
        <f t="shared" si="291"/>
        <v>对敌方单体攻击，造成125%攻击力（+2789）点伤害。</v>
      </c>
      <c r="J1002" s="4" t="s">
        <v>305</v>
      </c>
      <c r="K1002" s="1" t="s">
        <v>103</v>
      </c>
      <c r="L1002" s="24" t="s">
        <v>107</v>
      </c>
      <c r="M1002" s="4"/>
      <c r="N1002" s="4">
        <v>100</v>
      </c>
      <c r="O1002" s="4"/>
      <c r="T1002" s="6" t="str">
        <f t="shared" ref="T1002:T1006" si="292">IF(AN1002="","",AN1002)&amp;IF(AO1002="","","|"&amp;AO1002)&amp;IF(AP1002="","","|"&amp;AP1002)&amp;IF(AQ1002="","","|"&amp;AQ1002)&amp;IF(AR1002="","","|"&amp;AR1002)</f>
        <v/>
      </c>
      <c r="U1002" s="6" t="str">
        <f t="shared" ref="U1002:U1006" si="293">IF(AS1002="","",AS1002)&amp;IF(AT1002="","","|"&amp;AT1002)&amp;IF(AU1002="","","|"&amp;AU1002)&amp;IF(AV1002="","","|"&amp;AV1002)&amp;IF(AW1002="","","|"&amp;AW1002)</f>
        <v/>
      </c>
      <c r="Y1002">
        <f t="shared" ref="Y1002:Y1006" si="294">VLOOKUP(D1002,BC:BD,2,FALSE)</f>
        <v>50</v>
      </c>
      <c r="Z1002" s="23">
        <v>125</v>
      </c>
      <c r="AA1002" s="23">
        <v>25</v>
      </c>
      <c r="AB1002" s="23">
        <f>INT(VLOOKUP(VLOOKUP($C1002,角色技能升级比率表!$B:$C,2,FALSE),角色属性概况!E:F,2,FALSE)*VLOOKUP(E1002,角色属性概况!I:M,3,FALSE)*AA1002/100)</f>
        <v>2789</v>
      </c>
      <c r="AE1002">
        <v>0</v>
      </c>
      <c r="AF1002" s="23">
        <f t="shared" si="277"/>
        <v>2</v>
      </c>
      <c r="AG1002" s="23">
        <f t="shared" si="278"/>
        <v>1</v>
      </c>
      <c r="AN1002" s="6" t="str">
        <f>_xlfn.IFNA(IF(IF($AH1002=AN$5,VLOOKUP(AI1002,buff!$K:$L,2,FALSE),"")=0,"",IF($AH1002=AN$5,VLOOKUP(AI1002,buff!$K:$L,2,FALSE),"")),"")</f>
        <v/>
      </c>
      <c r="AO1002" s="6" t="str">
        <f>_xlfn.IFNA(IF(IF($AH1002=AO$5,VLOOKUP(AJ1002,buff!$K:$L,2,FALSE),"")=0,"",IF($AH1002=AO$5,VLOOKUP(AJ1002,buff!$K:$L,2,FALSE),"")),"")</f>
        <v/>
      </c>
      <c r="AP1002" s="6" t="str">
        <f>_xlfn.IFNA(IF(IF($AH1002=AP$5,VLOOKUP(AK1002,buff!$K:$L,2,FALSE),"")=0,"",IF($AH1002=AP$5,VLOOKUP(AK1002,buff!$K:$L,2,FALSE),"")),"")</f>
        <v/>
      </c>
      <c r="AQ1002" s="6" t="str">
        <f>_xlfn.IFNA(IF(IF($AH1002=AQ$5,VLOOKUP(AL1002,buff!$K:$L,2,FALSE),"")=0,"",IF($AH1002=AQ$5,VLOOKUP(AL1002,buff!$K:$L,2,FALSE),"")),"")</f>
        <v/>
      </c>
      <c r="AR1002" s="6" t="str">
        <f>_xlfn.IFNA(IF(IF($AH1002=AR$5,VLOOKUP(AM1002,buff!$K:$L,2,FALSE),"")=0,"",IF($AH1002=AR$5,VLOOKUP(AM1002,buff!$K:$L,2,FALSE),"")),"")</f>
        <v/>
      </c>
      <c r="AS1002" s="6" t="str">
        <f>_xlfn.IFNA(IF(IF($AH1002=AS$5,VLOOKUP(AI1002,buff!$K:$L,2,FALSE),"")=0,"",IF($AH1002=AS$5,VLOOKUP(AI1002,buff!$K:$L,2,FALSE),"")),"")</f>
        <v/>
      </c>
      <c r="AT1002" s="6" t="str">
        <f>_xlfn.IFNA(IF(IF($AH1002=AT$5,VLOOKUP(AJ1002,buff!$K:$L,2,FALSE),"")=0,"",IF($AH1002=AT$5,VLOOKUP(AJ1002,buff!$K:$L,2,FALSE),"")),"")</f>
        <v/>
      </c>
      <c r="AU1002" s="6" t="str">
        <f>_xlfn.IFNA(IF(IF($AH1002=AU$5,VLOOKUP(AK1002,buff!$K:$L,2,FALSE),"")=0,"",IF($AH1002=AU$5,VLOOKUP(AK1002,buff!$K:$L,2,FALSE),"")),"")</f>
        <v/>
      </c>
      <c r="AV1002" s="6" t="str">
        <f>_xlfn.IFNA(IF(IF($AH1002=AV$5,VLOOKUP(AL1002,buff!$K:$L,2,FALSE),"")=0,"",IF($AH1002=AV$5,VLOOKUP(AL1002,buff!$K:$L,2,FALSE),"")),"")</f>
        <v/>
      </c>
      <c r="AW1002" s="6" t="str">
        <f>_xlfn.IFNA(IF(IF($AH1002=AW$5,VLOOKUP(AM1002,buff!$K:$L,2,FALSE),"")=0,"",IF($AH1002=AW$5,VLOOKUP(AM1002,buff!$K:$L,2,FALSE),"")),"")</f>
        <v/>
      </c>
      <c r="AX1002" s="6" t="e">
        <f>VLOOKUP(AI1002,buff!K:P,6,FALSE)</f>
        <v>#N/A</v>
      </c>
      <c r="AY1002" t="e">
        <f t="shared" si="279"/>
        <v>#N/A</v>
      </c>
      <c r="AZ1002" t="e">
        <f t="shared" si="279"/>
        <v>#N/A</v>
      </c>
      <c r="BA1002">
        <f t="shared" si="280"/>
        <v>2</v>
      </c>
      <c r="BB1002">
        <f t="shared" si="281"/>
        <v>1</v>
      </c>
    </row>
    <row r="1003" spans="1:54" x14ac:dyDescent="0.15">
      <c r="A1003" t="str">
        <f t="shared" si="271"/>
        <v>奈落主动技能2等级17</v>
      </c>
      <c r="B1003" s="8">
        <v>997</v>
      </c>
      <c r="C1003" s="8" t="str">
        <f>VLOOKUP(G1003,角色!A:B,2,FALSE)</f>
        <v>奈落</v>
      </c>
      <c r="D1003" s="8" t="str">
        <f t="shared" si="275"/>
        <v>主动技能2</v>
      </c>
      <c r="E1003" s="8">
        <f t="shared" si="272"/>
        <v>17</v>
      </c>
      <c r="F1003" s="8">
        <f t="shared" si="273"/>
        <v>2</v>
      </c>
      <c r="G1003" s="8">
        <f t="shared" si="274"/>
        <v>17</v>
      </c>
      <c r="H1003" s="4" t="s">
        <v>481</v>
      </c>
      <c r="I1003" s="24" t="str">
        <f t="shared" si="291"/>
        <v>对敌方单体攻击，造成125%攻击力（+3434）点伤害。</v>
      </c>
      <c r="J1003" s="4" t="s">
        <v>305</v>
      </c>
      <c r="K1003" s="1" t="s">
        <v>103</v>
      </c>
      <c r="L1003" s="24" t="s">
        <v>107</v>
      </c>
      <c r="M1003" s="4"/>
      <c r="N1003" s="4">
        <v>100</v>
      </c>
      <c r="O1003" s="4"/>
      <c r="T1003" s="6" t="str">
        <f t="shared" si="292"/>
        <v/>
      </c>
      <c r="U1003" s="6" t="str">
        <f t="shared" si="293"/>
        <v/>
      </c>
      <c r="Y1003">
        <f t="shared" si="294"/>
        <v>50</v>
      </c>
      <c r="Z1003" s="23">
        <v>125</v>
      </c>
      <c r="AA1003" s="23">
        <v>25</v>
      </c>
      <c r="AB1003" s="23">
        <f>INT(VLOOKUP(VLOOKUP($C1003,角色技能升级比率表!$B:$C,2,FALSE),角色属性概况!E:F,2,FALSE)*VLOOKUP(E1003,角色属性概况!I:M,3,FALSE)*AA1003/100)</f>
        <v>3434</v>
      </c>
      <c r="AE1003">
        <v>0</v>
      </c>
      <c r="AF1003" s="23">
        <f t="shared" si="277"/>
        <v>2</v>
      </c>
      <c r="AG1003" s="23">
        <f t="shared" si="278"/>
        <v>1</v>
      </c>
      <c r="AN1003" s="6" t="str">
        <f>_xlfn.IFNA(IF(IF($AH1003=AN$5,VLOOKUP(AI1003,buff!$K:$L,2,FALSE),"")=0,"",IF($AH1003=AN$5,VLOOKUP(AI1003,buff!$K:$L,2,FALSE),"")),"")</f>
        <v/>
      </c>
      <c r="AO1003" s="6" t="str">
        <f>_xlfn.IFNA(IF(IF($AH1003=AO$5,VLOOKUP(AJ1003,buff!$K:$L,2,FALSE),"")=0,"",IF($AH1003=AO$5,VLOOKUP(AJ1003,buff!$K:$L,2,FALSE),"")),"")</f>
        <v/>
      </c>
      <c r="AP1003" s="6" t="str">
        <f>_xlfn.IFNA(IF(IF($AH1003=AP$5,VLOOKUP(AK1003,buff!$K:$L,2,FALSE),"")=0,"",IF($AH1003=AP$5,VLOOKUP(AK1003,buff!$K:$L,2,FALSE),"")),"")</f>
        <v/>
      </c>
      <c r="AQ1003" s="6" t="str">
        <f>_xlfn.IFNA(IF(IF($AH1003=AQ$5,VLOOKUP(AL1003,buff!$K:$L,2,FALSE),"")=0,"",IF($AH1003=AQ$5,VLOOKUP(AL1003,buff!$K:$L,2,FALSE),"")),"")</f>
        <v/>
      </c>
      <c r="AR1003" s="6" t="str">
        <f>_xlfn.IFNA(IF(IF($AH1003=AR$5,VLOOKUP(AM1003,buff!$K:$L,2,FALSE),"")=0,"",IF($AH1003=AR$5,VLOOKUP(AM1003,buff!$K:$L,2,FALSE),"")),"")</f>
        <v/>
      </c>
      <c r="AS1003" s="6" t="str">
        <f>_xlfn.IFNA(IF(IF($AH1003=AS$5,VLOOKUP(AI1003,buff!$K:$L,2,FALSE),"")=0,"",IF($AH1003=AS$5,VLOOKUP(AI1003,buff!$K:$L,2,FALSE),"")),"")</f>
        <v/>
      </c>
      <c r="AT1003" s="6" t="str">
        <f>_xlfn.IFNA(IF(IF($AH1003=AT$5,VLOOKUP(AJ1003,buff!$K:$L,2,FALSE),"")=0,"",IF($AH1003=AT$5,VLOOKUP(AJ1003,buff!$K:$L,2,FALSE),"")),"")</f>
        <v/>
      </c>
      <c r="AU1003" s="6" t="str">
        <f>_xlfn.IFNA(IF(IF($AH1003=AU$5,VLOOKUP(AK1003,buff!$K:$L,2,FALSE),"")=0,"",IF($AH1003=AU$5,VLOOKUP(AK1003,buff!$K:$L,2,FALSE),"")),"")</f>
        <v/>
      </c>
      <c r="AV1003" s="6" t="str">
        <f>_xlfn.IFNA(IF(IF($AH1003=AV$5,VLOOKUP(AL1003,buff!$K:$L,2,FALSE),"")=0,"",IF($AH1003=AV$5,VLOOKUP(AL1003,buff!$K:$L,2,FALSE),"")),"")</f>
        <v/>
      </c>
      <c r="AW1003" s="6" t="str">
        <f>_xlfn.IFNA(IF(IF($AH1003=AW$5,VLOOKUP(AM1003,buff!$K:$L,2,FALSE),"")=0,"",IF($AH1003=AW$5,VLOOKUP(AM1003,buff!$K:$L,2,FALSE),"")),"")</f>
        <v/>
      </c>
      <c r="AX1003" s="6" t="e">
        <f>VLOOKUP(AI1003,buff!K:P,6,FALSE)</f>
        <v>#N/A</v>
      </c>
      <c r="AY1003" t="e">
        <f t="shared" si="279"/>
        <v>#N/A</v>
      </c>
      <c r="AZ1003" t="e">
        <f t="shared" si="279"/>
        <v>#N/A</v>
      </c>
      <c r="BA1003">
        <f t="shared" si="280"/>
        <v>2</v>
      </c>
      <c r="BB1003">
        <f t="shared" si="281"/>
        <v>1</v>
      </c>
    </row>
    <row r="1004" spans="1:54" x14ac:dyDescent="0.15">
      <c r="A1004" t="str">
        <f t="shared" si="271"/>
        <v>奈落主动技能2等级18</v>
      </c>
      <c r="B1004" s="8">
        <v>998</v>
      </c>
      <c r="C1004" s="8" t="str">
        <f>VLOOKUP(G1004,角色!A:B,2,FALSE)</f>
        <v>奈落</v>
      </c>
      <c r="D1004" s="8" t="str">
        <f t="shared" si="275"/>
        <v>主动技能2</v>
      </c>
      <c r="E1004" s="8">
        <f t="shared" si="272"/>
        <v>18</v>
      </c>
      <c r="F1004" s="8">
        <f t="shared" si="273"/>
        <v>2</v>
      </c>
      <c r="G1004" s="8">
        <f t="shared" si="274"/>
        <v>17</v>
      </c>
      <c r="H1004" s="4" t="s">
        <v>481</v>
      </c>
      <c r="I1004" s="24" t="str">
        <f t="shared" si="291"/>
        <v>对敌方单体攻击，造成125%攻击力（+4228）点伤害。</v>
      </c>
      <c r="J1004" s="4" t="s">
        <v>305</v>
      </c>
      <c r="K1004" s="1" t="s">
        <v>103</v>
      </c>
      <c r="L1004" s="24" t="s">
        <v>107</v>
      </c>
      <c r="M1004" s="4"/>
      <c r="N1004" s="4">
        <v>100</v>
      </c>
      <c r="O1004" s="4"/>
      <c r="T1004" s="6" t="str">
        <f t="shared" si="292"/>
        <v/>
      </c>
      <c r="U1004" s="6" t="str">
        <f t="shared" si="293"/>
        <v/>
      </c>
      <c r="Y1004">
        <f t="shared" si="294"/>
        <v>50</v>
      </c>
      <c r="Z1004" s="23">
        <v>125</v>
      </c>
      <c r="AA1004" s="23">
        <v>25</v>
      </c>
      <c r="AB1004" s="23">
        <f>INT(VLOOKUP(VLOOKUP($C1004,角色技能升级比率表!$B:$C,2,FALSE),角色属性概况!E:F,2,FALSE)*VLOOKUP(E1004,角色属性概况!I:M,3,FALSE)*AA1004/100)</f>
        <v>4228</v>
      </c>
      <c r="AE1004">
        <v>0</v>
      </c>
      <c r="AF1004" s="23">
        <f t="shared" si="277"/>
        <v>2</v>
      </c>
      <c r="AG1004" s="23">
        <f t="shared" si="278"/>
        <v>1</v>
      </c>
      <c r="AN1004" s="6" t="str">
        <f>_xlfn.IFNA(IF(IF($AH1004=AN$5,VLOOKUP(AI1004,buff!$K:$L,2,FALSE),"")=0,"",IF($AH1004=AN$5,VLOOKUP(AI1004,buff!$K:$L,2,FALSE),"")),"")</f>
        <v/>
      </c>
      <c r="AO1004" s="6" t="str">
        <f>_xlfn.IFNA(IF(IF($AH1004=AO$5,VLOOKUP(AJ1004,buff!$K:$L,2,FALSE),"")=0,"",IF($AH1004=AO$5,VLOOKUP(AJ1004,buff!$K:$L,2,FALSE),"")),"")</f>
        <v/>
      </c>
      <c r="AP1004" s="6" t="str">
        <f>_xlfn.IFNA(IF(IF($AH1004=AP$5,VLOOKUP(AK1004,buff!$K:$L,2,FALSE),"")=0,"",IF($AH1004=AP$5,VLOOKUP(AK1004,buff!$K:$L,2,FALSE),"")),"")</f>
        <v/>
      </c>
      <c r="AQ1004" s="6" t="str">
        <f>_xlfn.IFNA(IF(IF($AH1004=AQ$5,VLOOKUP(AL1004,buff!$K:$L,2,FALSE),"")=0,"",IF($AH1004=AQ$5,VLOOKUP(AL1004,buff!$K:$L,2,FALSE),"")),"")</f>
        <v/>
      </c>
      <c r="AR1004" s="6" t="str">
        <f>_xlfn.IFNA(IF(IF($AH1004=AR$5,VLOOKUP(AM1004,buff!$K:$L,2,FALSE),"")=0,"",IF($AH1004=AR$5,VLOOKUP(AM1004,buff!$K:$L,2,FALSE),"")),"")</f>
        <v/>
      </c>
      <c r="AS1004" s="6" t="str">
        <f>_xlfn.IFNA(IF(IF($AH1004=AS$5,VLOOKUP(AI1004,buff!$K:$L,2,FALSE),"")=0,"",IF($AH1004=AS$5,VLOOKUP(AI1004,buff!$K:$L,2,FALSE),"")),"")</f>
        <v/>
      </c>
      <c r="AT1004" s="6" t="str">
        <f>_xlfn.IFNA(IF(IF($AH1004=AT$5,VLOOKUP(AJ1004,buff!$K:$L,2,FALSE),"")=0,"",IF($AH1004=AT$5,VLOOKUP(AJ1004,buff!$K:$L,2,FALSE),"")),"")</f>
        <v/>
      </c>
      <c r="AU1004" s="6" t="str">
        <f>_xlfn.IFNA(IF(IF($AH1004=AU$5,VLOOKUP(AK1004,buff!$K:$L,2,FALSE),"")=0,"",IF($AH1004=AU$5,VLOOKUP(AK1004,buff!$K:$L,2,FALSE),"")),"")</f>
        <v/>
      </c>
      <c r="AV1004" s="6" t="str">
        <f>_xlfn.IFNA(IF(IF($AH1004=AV$5,VLOOKUP(AL1004,buff!$K:$L,2,FALSE),"")=0,"",IF($AH1004=AV$5,VLOOKUP(AL1004,buff!$K:$L,2,FALSE),"")),"")</f>
        <v/>
      </c>
      <c r="AW1004" s="6" t="str">
        <f>_xlfn.IFNA(IF(IF($AH1004=AW$5,VLOOKUP(AM1004,buff!$K:$L,2,FALSE),"")=0,"",IF($AH1004=AW$5,VLOOKUP(AM1004,buff!$K:$L,2,FALSE),"")),"")</f>
        <v/>
      </c>
      <c r="AX1004" s="6" t="e">
        <f>VLOOKUP(AI1004,buff!K:P,6,FALSE)</f>
        <v>#N/A</v>
      </c>
      <c r="AY1004" t="e">
        <f t="shared" si="279"/>
        <v>#N/A</v>
      </c>
      <c r="AZ1004" t="e">
        <f t="shared" si="279"/>
        <v>#N/A</v>
      </c>
      <c r="BA1004">
        <f t="shared" si="280"/>
        <v>2</v>
      </c>
      <c r="BB1004">
        <f t="shared" si="281"/>
        <v>1</v>
      </c>
    </row>
    <row r="1005" spans="1:54" x14ac:dyDescent="0.15">
      <c r="A1005" t="str">
        <f t="shared" si="271"/>
        <v>奈落主动技能2等级19</v>
      </c>
      <c r="B1005" s="8">
        <v>999</v>
      </c>
      <c r="C1005" s="8" t="str">
        <f>VLOOKUP(G1005,角色!A:B,2,FALSE)</f>
        <v>奈落</v>
      </c>
      <c r="D1005" s="8" t="str">
        <f t="shared" si="275"/>
        <v>主动技能2</v>
      </c>
      <c r="E1005" s="8">
        <f t="shared" si="272"/>
        <v>19</v>
      </c>
      <c r="F1005" s="8">
        <f t="shared" si="273"/>
        <v>2</v>
      </c>
      <c r="G1005" s="8">
        <f t="shared" si="274"/>
        <v>17</v>
      </c>
      <c r="H1005" s="4" t="s">
        <v>481</v>
      </c>
      <c r="I1005" s="24" t="str">
        <f t="shared" si="291"/>
        <v>对敌方单体攻击，造成125%攻击力（+5205）点伤害。</v>
      </c>
      <c r="J1005" s="4" t="s">
        <v>305</v>
      </c>
      <c r="K1005" s="1" t="s">
        <v>103</v>
      </c>
      <c r="L1005" s="24" t="s">
        <v>107</v>
      </c>
      <c r="M1005" s="4"/>
      <c r="N1005" s="4">
        <v>100</v>
      </c>
      <c r="O1005" s="4"/>
      <c r="T1005" s="6" t="str">
        <f t="shared" si="292"/>
        <v/>
      </c>
      <c r="U1005" s="6" t="str">
        <f t="shared" si="293"/>
        <v/>
      </c>
      <c r="Y1005">
        <f t="shared" si="294"/>
        <v>50</v>
      </c>
      <c r="Z1005" s="23">
        <v>125</v>
      </c>
      <c r="AA1005" s="23">
        <v>25</v>
      </c>
      <c r="AB1005" s="23">
        <f>INT(VLOOKUP(VLOOKUP($C1005,角色技能升级比率表!$B:$C,2,FALSE),角色属性概况!E:F,2,FALSE)*VLOOKUP(E1005,角色属性概况!I:M,3,FALSE)*AA1005/100)</f>
        <v>5205</v>
      </c>
      <c r="AE1005">
        <v>0</v>
      </c>
      <c r="AF1005" s="23">
        <f t="shared" si="277"/>
        <v>2</v>
      </c>
      <c r="AG1005" s="23">
        <f t="shared" si="278"/>
        <v>1</v>
      </c>
      <c r="AN1005" s="6" t="str">
        <f>_xlfn.IFNA(IF(IF($AH1005=AN$5,VLOOKUP(AI1005,buff!$K:$L,2,FALSE),"")=0,"",IF($AH1005=AN$5,VLOOKUP(AI1005,buff!$K:$L,2,FALSE),"")),"")</f>
        <v/>
      </c>
      <c r="AO1005" s="6" t="str">
        <f>_xlfn.IFNA(IF(IF($AH1005=AO$5,VLOOKUP(AJ1005,buff!$K:$L,2,FALSE),"")=0,"",IF($AH1005=AO$5,VLOOKUP(AJ1005,buff!$K:$L,2,FALSE),"")),"")</f>
        <v/>
      </c>
      <c r="AP1005" s="6" t="str">
        <f>_xlfn.IFNA(IF(IF($AH1005=AP$5,VLOOKUP(AK1005,buff!$K:$L,2,FALSE),"")=0,"",IF($AH1005=AP$5,VLOOKUP(AK1005,buff!$K:$L,2,FALSE),"")),"")</f>
        <v/>
      </c>
      <c r="AQ1005" s="6" t="str">
        <f>_xlfn.IFNA(IF(IF($AH1005=AQ$5,VLOOKUP(AL1005,buff!$K:$L,2,FALSE),"")=0,"",IF($AH1005=AQ$5,VLOOKUP(AL1005,buff!$K:$L,2,FALSE),"")),"")</f>
        <v/>
      </c>
      <c r="AR1005" s="6" t="str">
        <f>_xlfn.IFNA(IF(IF($AH1005=AR$5,VLOOKUP(AM1005,buff!$K:$L,2,FALSE),"")=0,"",IF($AH1005=AR$5,VLOOKUP(AM1005,buff!$K:$L,2,FALSE),"")),"")</f>
        <v/>
      </c>
      <c r="AS1005" s="6" t="str">
        <f>_xlfn.IFNA(IF(IF($AH1005=AS$5,VLOOKUP(AI1005,buff!$K:$L,2,FALSE),"")=0,"",IF($AH1005=AS$5,VLOOKUP(AI1005,buff!$K:$L,2,FALSE),"")),"")</f>
        <v/>
      </c>
      <c r="AT1005" s="6" t="str">
        <f>_xlfn.IFNA(IF(IF($AH1005=AT$5,VLOOKUP(AJ1005,buff!$K:$L,2,FALSE),"")=0,"",IF($AH1005=AT$5,VLOOKUP(AJ1005,buff!$K:$L,2,FALSE),"")),"")</f>
        <v/>
      </c>
      <c r="AU1005" s="6" t="str">
        <f>_xlfn.IFNA(IF(IF($AH1005=AU$5,VLOOKUP(AK1005,buff!$K:$L,2,FALSE),"")=0,"",IF($AH1005=AU$5,VLOOKUP(AK1005,buff!$K:$L,2,FALSE),"")),"")</f>
        <v/>
      </c>
      <c r="AV1005" s="6" t="str">
        <f>_xlfn.IFNA(IF(IF($AH1005=AV$5,VLOOKUP(AL1005,buff!$K:$L,2,FALSE),"")=0,"",IF($AH1005=AV$5,VLOOKUP(AL1005,buff!$K:$L,2,FALSE),"")),"")</f>
        <v/>
      </c>
      <c r="AW1005" s="6" t="str">
        <f>_xlfn.IFNA(IF(IF($AH1005=AW$5,VLOOKUP(AM1005,buff!$K:$L,2,FALSE),"")=0,"",IF($AH1005=AW$5,VLOOKUP(AM1005,buff!$K:$L,2,FALSE),"")),"")</f>
        <v/>
      </c>
      <c r="AX1005" s="6" t="e">
        <f>VLOOKUP(AI1005,buff!K:P,6,FALSE)</f>
        <v>#N/A</v>
      </c>
      <c r="AY1005" t="e">
        <f t="shared" si="279"/>
        <v>#N/A</v>
      </c>
      <c r="AZ1005" t="e">
        <f t="shared" si="279"/>
        <v>#N/A</v>
      </c>
      <c r="BA1005">
        <f t="shared" si="280"/>
        <v>2</v>
      </c>
      <c r="BB1005">
        <f t="shared" si="281"/>
        <v>1</v>
      </c>
    </row>
    <row r="1006" spans="1:54" x14ac:dyDescent="0.15">
      <c r="A1006" t="str">
        <f t="shared" si="271"/>
        <v>奈落主动技能2等级20</v>
      </c>
      <c r="B1006" s="8">
        <v>1000</v>
      </c>
      <c r="C1006" s="8" t="str">
        <f>VLOOKUP(G1006,角色!A:B,2,FALSE)</f>
        <v>奈落</v>
      </c>
      <c r="D1006" s="8" t="str">
        <f t="shared" si="275"/>
        <v>主动技能2</v>
      </c>
      <c r="E1006" s="8">
        <f t="shared" si="272"/>
        <v>20</v>
      </c>
      <c r="F1006" s="8">
        <f t="shared" si="273"/>
        <v>2</v>
      </c>
      <c r="G1006" s="8">
        <f t="shared" si="274"/>
        <v>17</v>
      </c>
      <c r="H1006" s="4" t="s">
        <v>481</v>
      </c>
      <c r="I1006" s="24" t="str">
        <f t="shared" si="291"/>
        <v>对敌方单体攻击，造成125%攻击力（+6409）点伤害。</v>
      </c>
      <c r="J1006" s="4" t="s">
        <v>305</v>
      </c>
      <c r="K1006" s="1" t="s">
        <v>103</v>
      </c>
      <c r="L1006" s="24" t="s">
        <v>107</v>
      </c>
      <c r="M1006" s="4"/>
      <c r="N1006" s="4">
        <v>100</v>
      </c>
      <c r="O1006" s="4"/>
      <c r="T1006" s="6" t="str">
        <f t="shared" si="292"/>
        <v/>
      </c>
      <c r="U1006" s="6" t="str">
        <f t="shared" si="293"/>
        <v/>
      </c>
      <c r="Y1006">
        <f t="shared" si="294"/>
        <v>50</v>
      </c>
      <c r="Z1006" s="23">
        <v>125</v>
      </c>
      <c r="AA1006" s="23">
        <v>25</v>
      </c>
      <c r="AB1006" s="23">
        <f>INT(VLOOKUP(VLOOKUP($C1006,角色技能升级比率表!$B:$C,2,FALSE),角色属性概况!E:F,2,FALSE)*VLOOKUP(E1006,角色属性概况!I:M,3,FALSE)*AA1006/100)</f>
        <v>6409</v>
      </c>
      <c r="AE1006">
        <v>0</v>
      </c>
      <c r="AF1006" s="23">
        <f t="shared" si="277"/>
        <v>2</v>
      </c>
      <c r="AG1006" s="23">
        <f t="shared" si="278"/>
        <v>1</v>
      </c>
      <c r="AN1006" s="6" t="str">
        <f>_xlfn.IFNA(IF(IF($AH1006=AN$5,VLOOKUP(AI1006,buff!$K:$L,2,FALSE),"")=0,"",IF($AH1006=AN$5,VLOOKUP(AI1006,buff!$K:$L,2,FALSE),"")),"")</f>
        <v/>
      </c>
      <c r="AO1006" s="6" t="str">
        <f>_xlfn.IFNA(IF(IF($AH1006=AO$5,VLOOKUP(AJ1006,buff!$K:$L,2,FALSE),"")=0,"",IF($AH1006=AO$5,VLOOKUP(AJ1006,buff!$K:$L,2,FALSE),"")),"")</f>
        <v/>
      </c>
      <c r="AP1006" s="6" t="str">
        <f>_xlfn.IFNA(IF(IF($AH1006=AP$5,VLOOKUP(AK1006,buff!$K:$L,2,FALSE),"")=0,"",IF($AH1006=AP$5,VLOOKUP(AK1006,buff!$K:$L,2,FALSE),"")),"")</f>
        <v/>
      </c>
      <c r="AQ1006" s="6" t="str">
        <f>_xlfn.IFNA(IF(IF($AH1006=AQ$5,VLOOKUP(AL1006,buff!$K:$L,2,FALSE),"")=0,"",IF($AH1006=AQ$5,VLOOKUP(AL1006,buff!$K:$L,2,FALSE),"")),"")</f>
        <v/>
      </c>
      <c r="AR1006" s="6" t="str">
        <f>_xlfn.IFNA(IF(IF($AH1006=AR$5,VLOOKUP(AM1006,buff!$K:$L,2,FALSE),"")=0,"",IF($AH1006=AR$5,VLOOKUP(AM1006,buff!$K:$L,2,FALSE),"")),"")</f>
        <v/>
      </c>
      <c r="AS1006" s="6" t="str">
        <f>_xlfn.IFNA(IF(IF($AH1006=AS$5,VLOOKUP(AI1006,buff!$K:$L,2,FALSE),"")=0,"",IF($AH1006=AS$5,VLOOKUP(AI1006,buff!$K:$L,2,FALSE),"")),"")</f>
        <v/>
      </c>
      <c r="AT1006" s="6" t="str">
        <f>_xlfn.IFNA(IF(IF($AH1006=AT$5,VLOOKUP(AJ1006,buff!$K:$L,2,FALSE),"")=0,"",IF($AH1006=AT$5,VLOOKUP(AJ1006,buff!$K:$L,2,FALSE),"")),"")</f>
        <v/>
      </c>
      <c r="AU1006" s="6" t="str">
        <f>_xlfn.IFNA(IF(IF($AH1006=AU$5,VLOOKUP(AK1006,buff!$K:$L,2,FALSE),"")=0,"",IF($AH1006=AU$5,VLOOKUP(AK1006,buff!$K:$L,2,FALSE),"")),"")</f>
        <v/>
      </c>
      <c r="AV1006" s="6" t="str">
        <f>_xlfn.IFNA(IF(IF($AH1006=AV$5,VLOOKUP(AL1006,buff!$K:$L,2,FALSE),"")=0,"",IF($AH1006=AV$5,VLOOKUP(AL1006,buff!$K:$L,2,FALSE),"")),"")</f>
        <v/>
      </c>
      <c r="AW1006" s="6" t="str">
        <f>_xlfn.IFNA(IF(IF($AH1006=AW$5,VLOOKUP(AM1006,buff!$K:$L,2,FALSE),"")=0,"",IF($AH1006=AW$5,VLOOKUP(AM1006,buff!$K:$L,2,FALSE),"")),"")</f>
        <v/>
      </c>
      <c r="AX1006" s="6" t="e">
        <f>VLOOKUP(AI1006,buff!K:P,6,FALSE)</f>
        <v>#N/A</v>
      </c>
      <c r="AY1006" t="e">
        <f t="shared" si="279"/>
        <v>#N/A</v>
      </c>
      <c r="AZ1006" t="e">
        <f t="shared" si="279"/>
        <v>#N/A</v>
      </c>
      <c r="BA1006">
        <f t="shared" si="280"/>
        <v>2</v>
      </c>
      <c r="BB1006">
        <f t="shared" si="281"/>
        <v>1</v>
      </c>
    </row>
    <row r="1007" spans="1:54" x14ac:dyDescent="0.15">
      <c r="A1007" t="str">
        <f t="shared" si="271"/>
        <v>奈落主动技能3等级1</v>
      </c>
      <c r="B1007" s="8">
        <v>1001</v>
      </c>
      <c r="C1007" s="8" t="str">
        <f>VLOOKUP(G1007,角色!A:B,2,FALSE)</f>
        <v>奈落</v>
      </c>
      <c r="D1007" s="8" t="str">
        <f t="shared" si="275"/>
        <v>主动技能3</v>
      </c>
      <c r="E1007" s="8">
        <f t="shared" si="272"/>
        <v>1</v>
      </c>
      <c r="F1007" s="8">
        <f t="shared" si="273"/>
        <v>3</v>
      </c>
      <c r="G1007" s="8">
        <f t="shared" si="274"/>
        <v>17</v>
      </c>
      <c r="H1007" s="4" t="s">
        <v>482</v>
      </c>
      <c r="I1007" s="24" t="str">
        <f>"对敌方单体攻击，造成100%攻击力（+"&amp;AB1007&amp;"）点伤害。并减少目标攻击。"</f>
        <v>对敌方单体攻击，造成100%攻击力（+98）点伤害。并减少目标攻击。</v>
      </c>
      <c r="J1007" s="4" t="s">
        <v>305</v>
      </c>
      <c r="K1007" s="1" t="s">
        <v>105</v>
      </c>
      <c r="L1007" s="4" t="s">
        <v>109</v>
      </c>
      <c r="M1007" s="4"/>
      <c r="N1007" s="4">
        <v>100</v>
      </c>
      <c r="O1007" s="4">
        <v>100</v>
      </c>
      <c r="T1007" s="6" t="str">
        <f t="shared" ref="T1007:T1029" si="295">IF(AN1007="","",AN1007)&amp;IF(AO1007="","","|"&amp;AO1007)&amp;IF(AP1007="","","|"&amp;AP1007)&amp;IF(AQ1007="","","|"&amp;AQ1007)&amp;IF(AR1007="","","|"&amp;AR1007)</f>
        <v>66:100:2:0</v>
      </c>
      <c r="U1007" s="6" t="str">
        <f t="shared" ref="U1007:U1029" si="296">IF(AS1007="","",AS1007)&amp;IF(AT1007="","","|"&amp;AT1007)&amp;IF(AU1007="","","|"&amp;AU1007)&amp;IF(AV1007="","","|"&amp;AV1007)&amp;IF(AW1007="","","|"&amp;AW1007)</f>
        <v/>
      </c>
      <c r="Y1007">
        <f t="shared" ref="Y1007:Y1041" si="297">VLOOKUP(D1007,BC:BD,2,FALSE)</f>
        <v>100</v>
      </c>
      <c r="Z1007">
        <v>100</v>
      </c>
      <c r="AA1007" s="23">
        <v>26</v>
      </c>
      <c r="AB1007" s="23">
        <f>INT(VLOOKUP(VLOOKUP($C1007,角色技能升级比率表!$B:$C,2,FALSE),角色属性概况!E:F,2,FALSE)*VLOOKUP(E1007,角色属性概况!I:M,3,FALSE)*AA1007/100)</f>
        <v>98</v>
      </c>
      <c r="AE1007">
        <v>0</v>
      </c>
      <c r="AF1007" s="23">
        <f t="shared" si="277"/>
        <v>3</v>
      </c>
      <c r="AG1007" s="23">
        <f t="shared" si="278"/>
        <v>2</v>
      </c>
      <c r="AH1007" t="s">
        <v>118</v>
      </c>
      <c r="AI1007" s="4" t="s">
        <v>1648</v>
      </c>
      <c r="AN1007" s="6" t="str">
        <f>_xlfn.IFNA(IF(IF($AH1007=AN$5,VLOOKUP(AI1007,buff!$K:$L,2,FALSE),"")=0,"",IF($AH1007=AN$5,VLOOKUP(AI1007,buff!$K:$L,2,FALSE),"")),"")</f>
        <v>66:100:2:0</v>
      </c>
      <c r="AO1007" s="6" t="str">
        <f>_xlfn.IFNA(IF(IF($AH1007=AO$5,VLOOKUP(AJ1007,buff!$K:$L,2,FALSE),"")=0,"",IF($AH1007=AO$5,VLOOKUP(AJ1007,buff!$K:$L,2,FALSE),"")),"")</f>
        <v/>
      </c>
      <c r="AP1007" s="6" t="str">
        <f>_xlfn.IFNA(IF(IF($AH1007=AP$5,VLOOKUP(AK1007,buff!$K:$L,2,FALSE),"")=0,"",IF($AH1007=AP$5,VLOOKUP(AK1007,buff!$K:$L,2,FALSE),"")),"")</f>
        <v/>
      </c>
      <c r="AQ1007" s="6" t="str">
        <f>_xlfn.IFNA(IF(IF($AH1007=AQ$5,VLOOKUP(AL1007,buff!$K:$L,2,FALSE),"")=0,"",IF($AH1007=AQ$5,VLOOKUP(AL1007,buff!$K:$L,2,FALSE),"")),"")</f>
        <v/>
      </c>
      <c r="AR1007" s="6" t="str">
        <f>_xlfn.IFNA(IF(IF($AH1007=AR$5,VLOOKUP(AM1007,buff!$K:$L,2,FALSE),"")=0,"",IF($AH1007=AR$5,VLOOKUP(AM1007,buff!$K:$L,2,FALSE),"")),"")</f>
        <v/>
      </c>
      <c r="AS1007" s="6" t="str">
        <f>_xlfn.IFNA(IF(IF($AH1007=AS$5,VLOOKUP(AI1007,buff!$K:$L,2,FALSE),"")=0,"",IF($AH1007=AS$5,VLOOKUP(AI1007,buff!$K:$L,2,FALSE),"")),"")</f>
        <v/>
      </c>
      <c r="AT1007" s="6" t="str">
        <f>_xlfn.IFNA(IF(IF($AH1007=AT$5,VLOOKUP(AJ1007,buff!$K:$L,2,FALSE),"")=0,"",IF($AH1007=AT$5,VLOOKUP(AJ1007,buff!$K:$L,2,FALSE),"")),"")</f>
        <v/>
      </c>
      <c r="AU1007" s="6" t="str">
        <f>_xlfn.IFNA(IF(IF($AH1007=AU$5,VLOOKUP(AK1007,buff!$K:$L,2,FALSE),"")=0,"",IF($AH1007=AU$5,VLOOKUP(AK1007,buff!$K:$L,2,FALSE),"")),"")</f>
        <v/>
      </c>
      <c r="AV1007" s="6" t="str">
        <f>_xlfn.IFNA(IF(IF($AH1007=AV$5,VLOOKUP(AL1007,buff!$K:$L,2,FALSE),"")=0,"",IF($AH1007=AV$5,VLOOKUP(AL1007,buff!$K:$L,2,FALSE),"")),"")</f>
        <v/>
      </c>
      <c r="AW1007" s="6" t="str">
        <f>_xlfn.IFNA(IF(IF($AH1007=AW$5,VLOOKUP(AM1007,buff!$K:$L,2,FALSE),"")=0,"",IF($AH1007=AW$5,VLOOKUP(AM1007,buff!$K:$L,2,FALSE),"")),"")</f>
        <v/>
      </c>
      <c r="AX1007" s="6">
        <f>VLOOKUP(AI1007,buff!K:P,6,FALSE)</f>
        <v>-20</v>
      </c>
      <c r="AY1007">
        <f t="shared" si="279"/>
        <v>-20</v>
      </c>
      <c r="AZ1007">
        <f t="shared" si="279"/>
        <v>-20</v>
      </c>
      <c r="BA1007">
        <f t="shared" si="280"/>
        <v>3</v>
      </c>
      <c r="BB1007">
        <f t="shared" si="281"/>
        <v>2</v>
      </c>
    </row>
    <row r="1008" spans="1:54" x14ac:dyDescent="0.15">
      <c r="A1008" t="str">
        <f t="shared" si="271"/>
        <v>奈落主动技能3等级2</v>
      </c>
      <c r="B1008" s="8">
        <v>1002</v>
      </c>
      <c r="C1008" s="8" t="str">
        <f>VLOOKUP(G1008,角色!A:B,2,FALSE)</f>
        <v>奈落</v>
      </c>
      <c r="D1008" s="8" t="str">
        <f t="shared" si="275"/>
        <v>主动技能3</v>
      </c>
      <c r="E1008" s="8">
        <f t="shared" si="272"/>
        <v>2</v>
      </c>
      <c r="F1008" s="8">
        <f t="shared" si="273"/>
        <v>3</v>
      </c>
      <c r="G1008" s="8">
        <f t="shared" si="274"/>
        <v>17</v>
      </c>
      <c r="H1008" s="4" t="s">
        <v>482</v>
      </c>
      <c r="I1008" s="24" t="str">
        <f t="shared" ref="I1008:I1026" si="298">"对敌方单体攻击，造成100%攻击力（+"&amp;AB1008&amp;"）点伤害。并减少目标攻击。"</f>
        <v>对敌方单体攻击，造成100%攻击力（+151）点伤害。并减少目标攻击。</v>
      </c>
      <c r="J1008" s="4" t="s">
        <v>305</v>
      </c>
      <c r="K1008" s="1" t="s">
        <v>105</v>
      </c>
      <c r="L1008" s="4" t="s">
        <v>109</v>
      </c>
      <c r="M1008" s="4"/>
      <c r="N1008" s="4">
        <v>100</v>
      </c>
      <c r="O1008" s="4">
        <v>100</v>
      </c>
      <c r="T1008" s="6" t="str">
        <f t="shared" si="295"/>
        <v>66:100:2:0</v>
      </c>
      <c r="U1008" s="6" t="str">
        <f t="shared" si="296"/>
        <v/>
      </c>
      <c r="Y1008">
        <f t="shared" si="297"/>
        <v>100</v>
      </c>
      <c r="Z1008">
        <v>100</v>
      </c>
      <c r="AA1008" s="23">
        <v>27</v>
      </c>
      <c r="AB1008" s="23">
        <f>INT(VLOOKUP(VLOOKUP($C1008,角色技能升级比率表!$B:$C,2,FALSE),角色属性概况!E:F,2,FALSE)*VLOOKUP(E1008,角色属性概况!I:M,3,FALSE)*AA1008/100)</f>
        <v>151</v>
      </c>
      <c r="AE1008">
        <v>0</v>
      </c>
      <c r="AF1008" s="23">
        <f t="shared" si="277"/>
        <v>3</v>
      </c>
      <c r="AG1008" s="23">
        <f t="shared" si="278"/>
        <v>2</v>
      </c>
      <c r="AH1008" t="s">
        <v>118</v>
      </c>
      <c r="AI1008" s="4" t="s">
        <v>1648</v>
      </c>
      <c r="AN1008" s="6" t="str">
        <f>_xlfn.IFNA(IF(IF($AH1008=AN$5,VLOOKUP(AI1008,buff!$K:$L,2,FALSE),"")=0,"",IF($AH1008=AN$5,VLOOKUP(AI1008,buff!$K:$L,2,FALSE),"")),"")</f>
        <v>66:100:2:0</v>
      </c>
      <c r="AO1008" s="6" t="str">
        <f>_xlfn.IFNA(IF(IF($AH1008=AO$5,VLOOKUP(AJ1008,buff!$K:$L,2,FALSE),"")=0,"",IF($AH1008=AO$5,VLOOKUP(AJ1008,buff!$K:$L,2,FALSE),"")),"")</f>
        <v/>
      </c>
      <c r="AP1008" s="6" t="str">
        <f>_xlfn.IFNA(IF(IF($AH1008=AP$5,VLOOKUP(AK1008,buff!$K:$L,2,FALSE),"")=0,"",IF($AH1008=AP$5,VLOOKUP(AK1008,buff!$K:$L,2,FALSE),"")),"")</f>
        <v/>
      </c>
      <c r="AQ1008" s="6" t="str">
        <f>_xlfn.IFNA(IF(IF($AH1008=AQ$5,VLOOKUP(AL1008,buff!$K:$L,2,FALSE),"")=0,"",IF($AH1008=AQ$5,VLOOKUP(AL1008,buff!$K:$L,2,FALSE),"")),"")</f>
        <v/>
      </c>
      <c r="AR1008" s="6" t="str">
        <f>_xlfn.IFNA(IF(IF($AH1008=AR$5,VLOOKUP(AM1008,buff!$K:$L,2,FALSE),"")=0,"",IF($AH1008=AR$5,VLOOKUP(AM1008,buff!$K:$L,2,FALSE),"")),"")</f>
        <v/>
      </c>
      <c r="AS1008" s="6" t="str">
        <f>_xlfn.IFNA(IF(IF($AH1008=AS$5,VLOOKUP(AI1008,buff!$K:$L,2,FALSE),"")=0,"",IF($AH1008=AS$5,VLOOKUP(AI1008,buff!$K:$L,2,FALSE),"")),"")</f>
        <v/>
      </c>
      <c r="AT1008" s="6" t="str">
        <f>_xlfn.IFNA(IF(IF($AH1008=AT$5,VLOOKUP(AJ1008,buff!$K:$L,2,FALSE),"")=0,"",IF($AH1008=AT$5,VLOOKUP(AJ1008,buff!$K:$L,2,FALSE),"")),"")</f>
        <v/>
      </c>
      <c r="AU1008" s="6" t="str">
        <f>_xlfn.IFNA(IF(IF($AH1008=AU$5,VLOOKUP(AK1008,buff!$K:$L,2,FALSE),"")=0,"",IF($AH1008=AU$5,VLOOKUP(AK1008,buff!$K:$L,2,FALSE),"")),"")</f>
        <v/>
      </c>
      <c r="AV1008" s="6" t="str">
        <f>_xlfn.IFNA(IF(IF($AH1008=AV$5,VLOOKUP(AL1008,buff!$K:$L,2,FALSE),"")=0,"",IF($AH1008=AV$5,VLOOKUP(AL1008,buff!$K:$L,2,FALSE),"")),"")</f>
        <v/>
      </c>
      <c r="AW1008" s="6" t="str">
        <f>_xlfn.IFNA(IF(IF($AH1008=AW$5,VLOOKUP(AM1008,buff!$K:$L,2,FALSE),"")=0,"",IF($AH1008=AW$5,VLOOKUP(AM1008,buff!$K:$L,2,FALSE),"")),"")</f>
        <v/>
      </c>
      <c r="AX1008" s="6">
        <f>VLOOKUP(AI1008,buff!K:P,6,FALSE)</f>
        <v>-20</v>
      </c>
      <c r="AY1008">
        <f t="shared" si="279"/>
        <v>-20</v>
      </c>
      <c r="AZ1008">
        <f t="shared" si="279"/>
        <v>-20</v>
      </c>
      <c r="BA1008">
        <f t="shared" si="280"/>
        <v>3</v>
      </c>
      <c r="BB1008">
        <f t="shared" si="281"/>
        <v>2</v>
      </c>
    </row>
    <row r="1009" spans="1:54" x14ac:dyDescent="0.15">
      <c r="A1009" t="str">
        <f t="shared" si="271"/>
        <v>奈落主动技能3等级3</v>
      </c>
      <c r="B1009" s="8">
        <v>1003</v>
      </c>
      <c r="C1009" s="8" t="str">
        <f>VLOOKUP(G1009,角色!A:B,2,FALSE)</f>
        <v>奈落</v>
      </c>
      <c r="D1009" s="8" t="str">
        <f t="shared" si="275"/>
        <v>主动技能3</v>
      </c>
      <c r="E1009" s="8">
        <f t="shared" si="272"/>
        <v>3</v>
      </c>
      <c r="F1009" s="8">
        <f t="shared" si="273"/>
        <v>3</v>
      </c>
      <c r="G1009" s="8">
        <f t="shared" si="274"/>
        <v>17</v>
      </c>
      <c r="H1009" s="4" t="s">
        <v>482</v>
      </c>
      <c r="I1009" s="24" t="str">
        <f t="shared" si="298"/>
        <v>对敌方单体攻击，造成100%攻击力（+207）点伤害。并减少目标攻击。</v>
      </c>
      <c r="J1009" s="4" t="s">
        <v>305</v>
      </c>
      <c r="K1009" s="1" t="s">
        <v>105</v>
      </c>
      <c r="L1009" s="4" t="s">
        <v>109</v>
      </c>
      <c r="M1009" s="4"/>
      <c r="N1009" s="4">
        <v>100</v>
      </c>
      <c r="O1009" s="4">
        <v>100</v>
      </c>
      <c r="T1009" s="6" t="str">
        <f t="shared" si="295"/>
        <v>66:100:2:0</v>
      </c>
      <c r="U1009" s="6" t="str">
        <f t="shared" si="296"/>
        <v/>
      </c>
      <c r="Y1009">
        <f t="shared" si="297"/>
        <v>100</v>
      </c>
      <c r="Z1009">
        <v>100</v>
      </c>
      <c r="AA1009" s="23">
        <v>28</v>
      </c>
      <c r="AB1009" s="23">
        <f>INT(VLOOKUP(VLOOKUP($C1009,角色技能升级比率表!$B:$C,2,FALSE),角色属性概况!E:F,2,FALSE)*VLOOKUP(E1009,角色属性概况!I:M,3,FALSE)*AA1009/100)</f>
        <v>207</v>
      </c>
      <c r="AE1009">
        <v>0</v>
      </c>
      <c r="AF1009" s="23">
        <f t="shared" si="277"/>
        <v>3</v>
      </c>
      <c r="AG1009" s="23">
        <f t="shared" si="278"/>
        <v>2</v>
      </c>
      <c r="AH1009" t="s">
        <v>118</v>
      </c>
      <c r="AI1009" s="4" t="s">
        <v>1648</v>
      </c>
      <c r="AN1009" s="6" t="str">
        <f>_xlfn.IFNA(IF(IF($AH1009=AN$5,VLOOKUP(AI1009,buff!$K:$L,2,FALSE),"")=0,"",IF($AH1009=AN$5,VLOOKUP(AI1009,buff!$K:$L,2,FALSE),"")),"")</f>
        <v>66:100:2:0</v>
      </c>
      <c r="AO1009" s="6" t="str">
        <f>_xlfn.IFNA(IF(IF($AH1009=AO$5,VLOOKUP(AJ1009,buff!$K:$L,2,FALSE),"")=0,"",IF($AH1009=AO$5,VLOOKUP(AJ1009,buff!$K:$L,2,FALSE),"")),"")</f>
        <v/>
      </c>
      <c r="AP1009" s="6" t="str">
        <f>_xlfn.IFNA(IF(IF($AH1009=AP$5,VLOOKUP(AK1009,buff!$K:$L,2,FALSE),"")=0,"",IF($AH1009=AP$5,VLOOKUP(AK1009,buff!$K:$L,2,FALSE),"")),"")</f>
        <v/>
      </c>
      <c r="AQ1009" s="6" t="str">
        <f>_xlfn.IFNA(IF(IF($AH1009=AQ$5,VLOOKUP(AL1009,buff!$K:$L,2,FALSE),"")=0,"",IF($AH1009=AQ$5,VLOOKUP(AL1009,buff!$K:$L,2,FALSE),"")),"")</f>
        <v/>
      </c>
      <c r="AR1009" s="6" t="str">
        <f>_xlfn.IFNA(IF(IF($AH1009=AR$5,VLOOKUP(AM1009,buff!$K:$L,2,FALSE),"")=0,"",IF($AH1009=AR$5,VLOOKUP(AM1009,buff!$K:$L,2,FALSE),"")),"")</f>
        <v/>
      </c>
      <c r="AS1009" s="6" t="str">
        <f>_xlfn.IFNA(IF(IF($AH1009=AS$5,VLOOKUP(AI1009,buff!$K:$L,2,FALSE),"")=0,"",IF($AH1009=AS$5,VLOOKUP(AI1009,buff!$K:$L,2,FALSE),"")),"")</f>
        <v/>
      </c>
      <c r="AT1009" s="6" t="str">
        <f>_xlfn.IFNA(IF(IF($AH1009=AT$5,VLOOKUP(AJ1009,buff!$K:$L,2,FALSE),"")=0,"",IF($AH1009=AT$5,VLOOKUP(AJ1009,buff!$K:$L,2,FALSE),"")),"")</f>
        <v/>
      </c>
      <c r="AU1009" s="6" t="str">
        <f>_xlfn.IFNA(IF(IF($AH1009=AU$5,VLOOKUP(AK1009,buff!$K:$L,2,FALSE),"")=0,"",IF($AH1009=AU$5,VLOOKUP(AK1009,buff!$K:$L,2,FALSE),"")),"")</f>
        <v/>
      </c>
      <c r="AV1009" s="6" t="str">
        <f>_xlfn.IFNA(IF(IF($AH1009=AV$5,VLOOKUP(AL1009,buff!$K:$L,2,FALSE),"")=0,"",IF($AH1009=AV$5,VLOOKUP(AL1009,buff!$K:$L,2,FALSE),"")),"")</f>
        <v/>
      </c>
      <c r="AW1009" s="6" t="str">
        <f>_xlfn.IFNA(IF(IF($AH1009=AW$5,VLOOKUP(AM1009,buff!$K:$L,2,FALSE),"")=0,"",IF($AH1009=AW$5,VLOOKUP(AM1009,buff!$K:$L,2,FALSE),"")),"")</f>
        <v/>
      </c>
      <c r="AX1009" s="6">
        <f>VLOOKUP(AI1009,buff!K:P,6,FALSE)</f>
        <v>-20</v>
      </c>
      <c r="AY1009">
        <f t="shared" si="279"/>
        <v>-20</v>
      </c>
      <c r="AZ1009">
        <f t="shared" si="279"/>
        <v>-20</v>
      </c>
      <c r="BA1009">
        <f t="shared" si="280"/>
        <v>3</v>
      </c>
      <c r="BB1009">
        <f t="shared" si="281"/>
        <v>2</v>
      </c>
    </row>
    <row r="1010" spans="1:54" x14ac:dyDescent="0.15">
      <c r="A1010" t="str">
        <f t="shared" si="271"/>
        <v>奈落主动技能3等级4</v>
      </c>
      <c r="B1010" s="8">
        <v>1004</v>
      </c>
      <c r="C1010" s="8" t="str">
        <f>VLOOKUP(G1010,角色!A:B,2,FALSE)</f>
        <v>奈落</v>
      </c>
      <c r="D1010" s="8" t="str">
        <f t="shared" si="275"/>
        <v>主动技能3</v>
      </c>
      <c r="E1010" s="8">
        <f t="shared" si="272"/>
        <v>4</v>
      </c>
      <c r="F1010" s="8">
        <f t="shared" si="273"/>
        <v>3</v>
      </c>
      <c r="G1010" s="8">
        <f t="shared" si="274"/>
        <v>17</v>
      </c>
      <c r="H1010" s="4" t="s">
        <v>482</v>
      </c>
      <c r="I1010" s="24" t="str">
        <f t="shared" si="298"/>
        <v>对敌方单体攻击，造成100%攻击力（+266）点伤害。并减少目标攻击。</v>
      </c>
      <c r="J1010" s="4" t="s">
        <v>305</v>
      </c>
      <c r="K1010" s="1" t="s">
        <v>105</v>
      </c>
      <c r="L1010" s="4" t="s">
        <v>109</v>
      </c>
      <c r="M1010" s="4"/>
      <c r="N1010" s="4">
        <v>100</v>
      </c>
      <c r="O1010" s="4">
        <v>100</v>
      </c>
      <c r="T1010" s="6" t="str">
        <f t="shared" si="295"/>
        <v>66:100:2:0</v>
      </c>
      <c r="U1010" s="6" t="str">
        <f t="shared" si="296"/>
        <v/>
      </c>
      <c r="Y1010">
        <f t="shared" si="297"/>
        <v>100</v>
      </c>
      <c r="Z1010">
        <v>100</v>
      </c>
      <c r="AA1010" s="23">
        <v>29</v>
      </c>
      <c r="AB1010" s="23">
        <f>INT(VLOOKUP(VLOOKUP($C1010,角色技能升级比率表!$B:$C,2,FALSE),角色属性概况!E:F,2,FALSE)*VLOOKUP(E1010,角色属性概况!I:M,3,FALSE)*AA1010/100)</f>
        <v>266</v>
      </c>
      <c r="AE1010">
        <v>0</v>
      </c>
      <c r="AF1010" s="23">
        <f t="shared" si="277"/>
        <v>3</v>
      </c>
      <c r="AG1010" s="23">
        <f t="shared" si="278"/>
        <v>2</v>
      </c>
      <c r="AH1010" t="s">
        <v>118</v>
      </c>
      <c r="AI1010" s="4" t="s">
        <v>1648</v>
      </c>
      <c r="AN1010" s="6" t="str">
        <f>_xlfn.IFNA(IF(IF($AH1010=AN$5,VLOOKUP(AI1010,buff!$K:$L,2,FALSE),"")=0,"",IF($AH1010=AN$5,VLOOKUP(AI1010,buff!$K:$L,2,FALSE),"")),"")</f>
        <v>66:100:2:0</v>
      </c>
      <c r="AO1010" s="6" t="str">
        <f>_xlfn.IFNA(IF(IF($AH1010=AO$5,VLOOKUP(AJ1010,buff!$K:$L,2,FALSE),"")=0,"",IF($AH1010=AO$5,VLOOKUP(AJ1010,buff!$K:$L,2,FALSE),"")),"")</f>
        <v/>
      </c>
      <c r="AP1010" s="6" t="str">
        <f>_xlfn.IFNA(IF(IF($AH1010=AP$5,VLOOKUP(AK1010,buff!$K:$L,2,FALSE),"")=0,"",IF($AH1010=AP$5,VLOOKUP(AK1010,buff!$K:$L,2,FALSE),"")),"")</f>
        <v/>
      </c>
      <c r="AQ1010" s="6" t="str">
        <f>_xlfn.IFNA(IF(IF($AH1010=AQ$5,VLOOKUP(AL1010,buff!$K:$L,2,FALSE),"")=0,"",IF($AH1010=AQ$5,VLOOKUP(AL1010,buff!$K:$L,2,FALSE),"")),"")</f>
        <v/>
      </c>
      <c r="AR1010" s="6" t="str">
        <f>_xlfn.IFNA(IF(IF($AH1010=AR$5,VLOOKUP(AM1010,buff!$K:$L,2,FALSE),"")=0,"",IF($AH1010=AR$5,VLOOKUP(AM1010,buff!$K:$L,2,FALSE),"")),"")</f>
        <v/>
      </c>
      <c r="AS1010" s="6" t="str">
        <f>_xlfn.IFNA(IF(IF($AH1010=AS$5,VLOOKUP(AI1010,buff!$K:$L,2,FALSE),"")=0,"",IF($AH1010=AS$5,VLOOKUP(AI1010,buff!$K:$L,2,FALSE),"")),"")</f>
        <v/>
      </c>
      <c r="AT1010" s="6" t="str">
        <f>_xlfn.IFNA(IF(IF($AH1010=AT$5,VLOOKUP(AJ1010,buff!$K:$L,2,FALSE),"")=0,"",IF($AH1010=AT$5,VLOOKUP(AJ1010,buff!$K:$L,2,FALSE),"")),"")</f>
        <v/>
      </c>
      <c r="AU1010" s="6" t="str">
        <f>_xlfn.IFNA(IF(IF($AH1010=AU$5,VLOOKUP(AK1010,buff!$K:$L,2,FALSE),"")=0,"",IF($AH1010=AU$5,VLOOKUP(AK1010,buff!$K:$L,2,FALSE),"")),"")</f>
        <v/>
      </c>
      <c r="AV1010" s="6" t="str">
        <f>_xlfn.IFNA(IF(IF($AH1010=AV$5,VLOOKUP(AL1010,buff!$K:$L,2,FALSE),"")=0,"",IF($AH1010=AV$5,VLOOKUP(AL1010,buff!$K:$L,2,FALSE),"")),"")</f>
        <v/>
      </c>
      <c r="AW1010" s="6" t="str">
        <f>_xlfn.IFNA(IF(IF($AH1010=AW$5,VLOOKUP(AM1010,buff!$K:$L,2,FALSE),"")=0,"",IF($AH1010=AW$5,VLOOKUP(AM1010,buff!$K:$L,2,FALSE),"")),"")</f>
        <v/>
      </c>
      <c r="AX1010" s="6">
        <f>VLOOKUP(AI1010,buff!K:P,6,FALSE)</f>
        <v>-20</v>
      </c>
      <c r="AY1010">
        <f t="shared" si="279"/>
        <v>-20</v>
      </c>
      <c r="AZ1010">
        <f t="shared" si="279"/>
        <v>-20</v>
      </c>
      <c r="BA1010">
        <f t="shared" si="280"/>
        <v>3</v>
      </c>
      <c r="BB1010">
        <f t="shared" si="281"/>
        <v>2</v>
      </c>
    </row>
    <row r="1011" spans="1:54" x14ac:dyDescent="0.15">
      <c r="A1011" t="str">
        <f t="shared" si="271"/>
        <v>奈落主动技能3等级5</v>
      </c>
      <c r="B1011" s="8">
        <v>1005</v>
      </c>
      <c r="C1011" s="8" t="str">
        <f>VLOOKUP(G1011,角色!A:B,2,FALSE)</f>
        <v>奈落</v>
      </c>
      <c r="D1011" s="8" t="str">
        <f t="shared" si="275"/>
        <v>主动技能3</v>
      </c>
      <c r="E1011" s="8">
        <f t="shared" si="272"/>
        <v>5</v>
      </c>
      <c r="F1011" s="8">
        <f t="shared" si="273"/>
        <v>3</v>
      </c>
      <c r="G1011" s="8">
        <f t="shared" si="274"/>
        <v>17</v>
      </c>
      <c r="H1011" s="4" t="s">
        <v>482</v>
      </c>
      <c r="I1011" s="24" t="str">
        <f t="shared" si="298"/>
        <v>对敌方单体攻击，造成100%攻击力（+339）点伤害。并减少目标攻击。</v>
      </c>
      <c r="J1011" s="4" t="s">
        <v>305</v>
      </c>
      <c r="K1011" s="1" t="s">
        <v>105</v>
      </c>
      <c r="L1011" s="4" t="s">
        <v>109</v>
      </c>
      <c r="M1011" s="4"/>
      <c r="N1011" s="4">
        <v>100</v>
      </c>
      <c r="O1011" s="4">
        <v>100</v>
      </c>
      <c r="T1011" s="6" t="str">
        <f t="shared" si="295"/>
        <v>66:100:2:0</v>
      </c>
      <c r="U1011" s="6" t="str">
        <f t="shared" si="296"/>
        <v/>
      </c>
      <c r="Y1011">
        <f t="shared" si="297"/>
        <v>100</v>
      </c>
      <c r="Z1011">
        <v>100</v>
      </c>
      <c r="AA1011" s="23">
        <v>30</v>
      </c>
      <c r="AB1011" s="23">
        <f>INT(VLOOKUP(VLOOKUP($C1011,角色技能升级比率表!$B:$C,2,FALSE),角色属性概况!E:F,2,FALSE)*VLOOKUP(E1011,角色属性概况!I:M,3,FALSE)*AA1011/100)</f>
        <v>339</v>
      </c>
      <c r="AE1011">
        <v>0</v>
      </c>
      <c r="AF1011" s="23">
        <f t="shared" si="277"/>
        <v>3</v>
      </c>
      <c r="AG1011" s="23">
        <f t="shared" si="278"/>
        <v>2</v>
      </c>
      <c r="AH1011" t="s">
        <v>118</v>
      </c>
      <c r="AI1011" s="4" t="s">
        <v>1648</v>
      </c>
      <c r="AN1011" s="6" t="str">
        <f>_xlfn.IFNA(IF(IF($AH1011=AN$5,VLOOKUP(AI1011,buff!$K:$L,2,FALSE),"")=0,"",IF($AH1011=AN$5,VLOOKUP(AI1011,buff!$K:$L,2,FALSE),"")),"")</f>
        <v>66:100:2:0</v>
      </c>
      <c r="AO1011" s="6" t="str">
        <f>_xlfn.IFNA(IF(IF($AH1011=AO$5,VLOOKUP(AJ1011,buff!$K:$L,2,FALSE),"")=0,"",IF($AH1011=AO$5,VLOOKUP(AJ1011,buff!$K:$L,2,FALSE),"")),"")</f>
        <v/>
      </c>
      <c r="AP1011" s="6" t="str">
        <f>_xlfn.IFNA(IF(IF($AH1011=AP$5,VLOOKUP(AK1011,buff!$K:$L,2,FALSE),"")=0,"",IF($AH1011=AP$5,VLOOKUP(AK1011,buff!$K:$L,2,FALSE),"")),"")</f>
        <v/>
      </c>
      <c r="AQ1011" s="6" t="str">
        <f>_xlfn.IFNA(IF(IF($AH1011=AQ$5,VLOOKUP(AL1011,buff!$K:$L,2,FALSE),"")=0,"",IF($AH1011=AQ$5,VLOOKUP(AL1011,buff!$K:$L,2,FALSE),"")),"")</f>
        <v/>
      </c>
      <c r="AR1011" s="6" t="str">
        <f>_xlfn.IFNA(IF(IF($AH1011=AR$5,VLOOKUP(AM1011,buff!$K:$L,2,FALSE),"")=0,"",IF($AH1011=AR$5,VLOOKUP(AM1011,buff!$K:$L,2,FALSE),"")),"")</f>
        <v/>
      </c>
      <c r="AS1011" s="6" t="str">
        <f>_xlfn.IFNA(IF(IF($AH1011=AS$5,VLOOKUP(AI1011,buff!$K:$L,2,FALSE),"")=0,"",IF($AH1011=AS$5,VLOOKUP(AI1011,buff!$K:$L,2,FALSE),"")),"")</f>
        <v/>
      </c>
      <c r="AT1011" s="6" t="str">
        <f>_xlfn.IFNA(IF(IF($AH1011=AT$5,VLOOKUP(AJ1011,buff!$K:$L,2,FALSE),"")=0,"",IF($AH1011=AT$5,VLOOKUP(AJ1011,buff!$K:$L,2,FALSE),"")),"")</f>
        <v/>
      </c>
      <c r="AU1011" s="6" t="str">
        <f>_xlfn.IFNA(IF(IF($AH1011=AU$5,VLOOKUP(AK1011,buff!$K:$L,2,FALSE),"")=0,"",IF($AH1011=AU$5,VLOOKUP(AK1011,buff!$K:$L,2,FALSE),"")),"")</f>
        <v/>
      </c>
      <c r="AV1011" s="6" t="str">
        <f>_xlfn.IFNA(IF(IF($AH1011=AV$5,VLOOKUP(AL1011,buff!$K:$L,2,FALSE),"")=0,"",IF($AH1011=AV$5,VLOOKUP(AL1011,buff!$K:$L,2,FALSE),"")),"")</f>
        <v/>
      </c>
      <c r="AW1011" s="6" t="str">
        <f>_xlfn.IFNA(IF(IF($AH1011=AW$5,VLOOKUP(AM1011,buff!$K:$L,2,FALSE),"")=0,"",IF($AH1011=AW$5,VLOOKUP(AM1011,buff!$K:$L,2,FALSE),"")),"")</f>
        <v/>
      </c>
      <c r="AX1011" s="6">
        <f>VLOOKUP(AI1011,buff!K:P,6,FALSE)</f>
        <v>-20</v>
      </c>
      <c r="AY1011">
        <f t="shared" si="279"/>
        <v>-20</v>
      </c>
      <c r="AZ1011">
        <f t="shared" si="279"/>
        <v>-20</v>
      </c>
      <c r="BA1011">
        <f t="shared" si="280"/>
        <v>3</v>
      </c>
      <c r="BB1011">
        <f t="shared" si="281"/>
        <v>2</v>
      </c>
    </row>
    <row r="1012" spans="1:54" x14ac:dyDescent="0.15">
      <c r="A1012" t="str">
        <f t="shared" si="271"/>
        <v>奈落主动技能3等级6</v>
      </c>
      <c r="B1012" s="8">
        <v>1006</v>
      </c>
      <c r="C1012" s="8" t="str">
        <f>VLOOKUP(G1012,角色!A:B,2,FALSE)</f>
        <v>奈落</v>
      </c>
      <c r="D1012" s="8" t="str">
        <f t="shared" si="275"/>
        <v>主动技能3</v>
      </c>
      <c r="E1012" s="8">
        <f t="shared" si="272"/>
        <v>6</v>
      </c>
      <c r="F1012" s="8">
        <f t="shared" si="273"/>
        <v>3</v>
      </c>
      <c r="G1012" s="8">
        <f t="shared" si="274"/>
        <v>17</v>
      </c>
      <c r="H1012" s="4" t="s">
        <v>482</v>
      </c>
      <c r="I1012" s="24" t="str">
        <f t="shared" si="298"/>
        <v>对敌方单体攻击，造成100%攻击力（+431）点伤害。并减少目标攻击。</v>
      </c>
      <c r="J1012" s="4" t="s">
        <v>305</v>
      </c>
      <c r="K1012" s="1" t="s">
        <v>105</v>
      </c>
      <c r="L1012" s="4" t="s">
        <v>109</v>
      </c>
      <c r="M1012" s="4"/>
      <c r="N1012" s="4">
        <v>100</v>
      </c>
      <c r="O1012" s="4">
        <v>100</v>
      </c>
      <c r="T1012" s="6" t="str">
        <f t="shared" si="295"/>
        <v>66:100:2:0</v>
      </c>
      <c r="U1012" s="6" t="str">
        <f t="shared" si="296"/>
        <v/>
      </c>
      <c r="Y1012">
        <f t="shared" si="297"/>
        <v>100</v>
      </c>
      <c r="Z1012">
        <v>100</v>
      </c>
      <c r="AA1012" s="23">
        <v>31</v>
      </c>
      <c r="AB1012" s="23">
        <f>INT(VLOOKUP(VLOOKUP($C1012,角色技能升级比率表!$B:$C,2,FALSE),角色属性概况!E:F,2,FALSE)*VLOOKUP(E1012,角色属性概况!I:M,3,FALSE)*AA1012/100)</f>
        <v>431</v>
      </c>
      <c r="AE1012">
        <v>0</v>
      </c>
      <c r="AF1012" s="23">
        <f t="shared" si="277"/>
        <v>3</v>
      </c>
      <c r="AG1012" s="23">
        <f t="shared" si="278"/>
        <v>2</v>
      </c>
      <c r="AH1012" t="s">
        <v>118</v>
      </c>
      <c r="AI1012" s="4" t="s">
        <v>1648</v>
      </c>
      <c r="AN1012" s="6" t="str">
        <f>_xlfn.IFNA(IF(IF($AH1012=AN$5,VLOOKUP(AI1012,buff!$K:$L,2,FALSE),"")=0,"",IF($AH1012=AN$5,VLOOKUP(AI1012,buff!$K:$L,2,FALSE),"")),"")</f>
        <v>66:100:2:0</v>
      </c>
      <c r="AO1012" s="6" t="str">
        <f>_xlfn.IFNA(IF(IF($AH1012=AO$5,VLOOKUP(AJ1012,buff!$K:$L,2,FALSE),"")=0,"",IF($AH1012=AO$5,VLOOKUP(AJ1012,buff!$K:$L,2,FALSE),"")),"")</f>
        <v/>
      </c>
      <c r="AP1012" s="6" t="str">
        <f>_xlfn.IFNA(IF(IF($AH1012=AP$5,VLOOKUP(AK1012,buff!$K:$L,2,FALSE),"")=0,"",IF($AH1012=AP$5,VLOOKUP(AK1012,buff!$K:$L,2,FALSE),"")),"")</f>
        <v/>
      </c>
      <c r="AQ1012" s="6" t="str">
        <f>_xlfn.IFNA(IF(IF($AH1012=AQ$5,VLOOKUP(AL1012,buff!$K:$L,2,FALSE),"")=0,"",IF($AH1012=AQ$5,VLOOKUP(AL1012,buff!$K:$L,2,FALSE),"")),"")</f>
        <v/>
      </c>
      <c r="AR1012" s="6" t="str">
        <f>_xlfn.IFNA(IF(IF($AH1012=AR$5,VLOOKUP(AM1012,buff!$K:$L,2,FALSE),"")=0,"",IF($AH1012=AR$5,VLOOKUP(AM1012,buff!$K:$L,2,FALSE),"")),"")</f>
        <v/>
      </c>
      <c r="AS1012" s="6" t="str">
        <f>_xlfn.IFNA(IF(IF($AH1012=AS$5,VLOOKUP(AI1012,buff!$K:$L,2,FALSE),"")=0,"",IF($AH1012=AS$5,VLOOKUP(AI1012,buff!$K:$L,2,FALSE),"")),"")</f>
        <v/>
      </c>
      <c r="AT1012" s="6" t="str">
        <f>_xlfn.IFNA(IF(IF($AH1012=AT$5,VLOOKUP(AJ1012,buff!$K:$L,2,FALSE),"")=0,"",IF($AH1012=AT$5,VLOOKUP(AJ1012,buff!$K:$L,2,FALSE),"")),"")</f>
        <v/>
      </c>
      <c r="AU1012" s="6" t="str">
        <f>_xlfn.IFNA(IF(IF($AH1012=AU$5,VLOOKUP(AK1012,buff!$K:$L,2,FALSE),"")=0,"",IF($AH1012=AU$5,VLOOKUP(AK1012,buff!$K:$L,2,FALSE),"")),"")</f>
        <v/>
      </c>
      <c r="AV1012" s="6" t="str">
        <f>_xlfn.IFNA(IF(IF($AH1012=AV$5,VLOOKUP(AL1012,buff!$K:$L,2,FALSE),"")=0,"",IF($AH1012=AV$5,VLOOKUP(AL1012,buff!$K:$L,2,FALSE),"")),"")</f>
        <v/>
      </c>
      <c r="AW1012" s="6" t="str">
        <f>_xlfn.IFNA(IF(IF($AH1012=AW$5,VLOOKUP(AM1012,buff!$K:$L,2,FALSE),"")=0,"",IF($AH1012=AW$5,VLOOKUP(AM1012,buff!$K:$L,2,FALSE),"")),"")</f>
        <v/>
      </c>
      <c r="AX1012" s="6">
        <f>VLOOKUP(AI1012,buff!K:P,6,FALSE)</f>
        <v>-20</v>
      </c>
      <c r="AY1012">
        <f t="shared" si="279"/>
        <v>-20</v>
      </c>
      <c r="AZ1012">
        <f t="shared" si="279"/>
        <v>-20</v>
      </c>
      <c r="BA1012">
        <f t="shared" si="280"/>
        <v>3</v>
      </c>
      <c r="BB1012">
        <f t="shared" si="281"/>
        <v>2</v>
      </c>
    </row>
    <row r="1013" spans="1:54" x14ac:dyDescent="0.15">
      <c r="A1013" t="str">
        <f t="shared" si="271"/>
        <v>奈落主动技能3等级7</v>
      </c>
      <c r="B1013" s="8">
        <v>1007</v>
      </c>
      <c r="C1013" s="8" t="str">
        <f>VLOOKUP(G1013,角色!A:B,2,FALSE)</f>
        <v>奈落</v>
      </c>
      <c r="D1013" s="8" t="str">
        <f t="shared" si="275"/>
        <v>主动技能3</v>
      </c>
      <c r="E1013" s="8">
        <f t="shared" si="272"/>
        <v>7</v>
      </c>
      <c r="F1013" s="8">
        <f t="shared" si="273"/>
        <v>3</v>
      </c>
      <c r="G1013" s="8">
        <f t="shared" si="274"/>
        <v>17</v>
      </c>
      <c r="H1013" s="4" t="s">
        <v>482</v>
      </c>
      <c r="I1013" s="24" t="str">
        <f t="shared" si="298"/>
        <v>对敌方单体攻击，造成100%攻击力（+548）点伤害。并减少目标攻击。</v>
      </c>
      <c r="J1013" s="4" t="s">
        <v>305</v>
      </c>
      <c r="K1013" s="1" t="s">
        <v>105</v>
      </c>
      <c r="L1013" s="4" t="s">
        <v>109</v>
      </c>
      <c r="M1013" s="4"/>
      <c r="N1013" s="4">
        <v>100</v>
      </c>
      <c r="O1013" s="4">
        <v>100</v>
      </c>
      <c r="T1013" s="6" t="str">
        <f t="shared" si="295"/>
        <v>66:100:2:0</v>
      </c>
      <c r="U1013" s="6" t="str">
        <f t="shared" si="296"/>
        <v/>
      </c>
      <c r="Y1013">
        <f t="shared" si="297"/>
        <v>100</v>
      </c>
      <c r="Z1013">
        <v>100</v>
      </c>
      <c r="AA1013" s="23">
        <v>32</v>
      </c>
      <c r="AB1013" s="23">
        <f>INT(VLOOKUP(VLOOKUP($C1013,角色技能升级比率表!$B:$C,2,FALSE),角色属性概况!E:F,2,FALSE)*VLOOKUP(E1013,角色属性概况!I:M,3,FALSE)*AA1013/100)</f>
        <v>548</v>
      </c>
      <c r="AE1013">
        <v>0</v>
      </c>
      <c r="AF1013" s="23">
        <f t="shared" si="277"/>
        <v>3</v>
      </c>
      <c r="AG1013" s="23">
        <f t="shared" si="278"/>
        <v>2</v>
      </c>
      <c r="AH1013" t="s">
        <v>118</v>
      </c>
      <c r="AI1013" s="4" t="s">
        <v>1648</v>
      </c>
      <c r="AN1013" s="6" t="str">
        <f>_xlfn.IFNA(IF(IF($AH1013=AN$5,VLOOKUP(AI1013,buff!$K:$L,2,FALSE),"")=0,"",IF($AH1013=AN$5,VLOOKUP(AI1013,buff!$K:$L,2,FALSE),"")),"")</f>
        <v>66:100:2:0</v>
      </c>
      <c r="AO1013" s="6" t="str">
        <f>_xlfn.IFNA(IF(IF($AH1013=AO$5,VLOOKUP(AJ1013,buff!$K:$L,2,FALSE),"")=0,"",IF($AH1013=AO$5,VLOOKUP(AJ1013,buff!$K:$L,2,FALSE),"")),"")</f>
        <v/>
      </c>
      <c r="AP1013" s="6" t="str">
        <f>_xlfn.IFNA(IF(IF($AH1013=AP$5,VLOOKUP(AK1013,buff!$K:$L,2,FALSE),"")=0,"",IF($AH1013=AP$5,VLOOKUP(AK1013,buff!$K:$L,2,FALSE),"")),"")</f>
        <v/>
      </c>
      <c r="AQ1013" s="6" t="str">
        <f>_xlfn.IFNA(IF(IF($AH1013=AQ$5,VLOOKUP(AL1013,buff!$K:$L,2,FALSE),"")=0,"",IF($AH1013=AQ$5,VLOOKUP(AL1013,buff!$K:$L,2,FALSE),"")),"")</f>
        <v/>
      </c>
      <c r="AR1013" s="6" t="str">
        <f>_xlfn.IFNA(IF(IF($AH1013=AR$5,VLOOKUP(AM1013,buff!$K:$L,2,FALSE),"")=0,"",IF($AH1013=AR$5,VLOOKUP(AM1013,buff!$K:$L,2,FALSE),"")),"")</f>
        <v/>
      </c>
      <c r="AS1013" s="6" t="str">
        <f>_xlfn.IFNA(IF(IF($AH1013=AS$5,VLOOKUP(AI1013,buff!$K:$L,2,FALSE),"")=0,"",IF($AH1013=AS$5,VLOOKUP(AI1013,buff!$K:$L,2,FALSE),"")),"")</f>
        <v/>
      </c>
      <c r="AT1013" s="6" t="str">
        <f>_xlfn.IFNA(IF(IF($AH1013=AT$5,VLOOKUP(AJ1013,buff!$K:$L,2,FALSE),"")=0,"",IF($AH1013=AT$5,VLOOKUP(AJ1013,buff!$K:$L,2,FALSE),"")),"")</f>
        <v/>
      </c>
      <c r="AU1013" s="6" t="str">
        <f>_xlfn.IFNA(IF(IF($AH1013=AU$5,VLOOKUP(AK1013,buff!$K:$L,2,FALSE),"")=0,"",IF($AH1013=AU$5,VLOOKUP(AK1013,buff!$K:$L,2,FALSE),"")),"")</f>
        <v/>
      </c>
      <c r="AV1013" s="6" t="str">
        <f>_xlfn.IFNA(IF(IF($AH1013=AV$5,VLOOKUP(AL1013,buff!$K:$L,2,FALSE),"")=0,"",IF($AH1013=AV$5,VLOOKUP(AL1013,buff!$K:$L,2,FALSE),"")),"")</f>
        <v/>
      </c>
      <c r="AW1013" s="6" t="str">
        <f>_xlfn.IFNA(IF(IF($AH1013=AW$5,VLOOKUP(AM1013,buff!$K:$L,2,FALSE),"")=0,"",IF($AH1013=AW$5,VLOOKUP(AM1013,buff!$K:$L,2,FALSE),"")),"")</f>
        <v/>
      </c>
      <c r="AX1013" s="6">
        <f>VLOOKUP(AI1013,buff!K:P,6,FALSE)</f>
        <v>-20</v>
      </c>
      <c r="AY1013">
        <f t="shared" si="279"/>
        <v>-20</v>
      </c>
      <c r="AZ1013">
        <f t="shared" si="279"/>
        <v>-20</v>
      </c>
      <c r="BA1013">
        <f t="shared" si="280"/>
        <v>3</v>
      </c>
      <c r="BB1013">
        <f t="shared" si="281"/>
        <v>2</v>
      </c>
    </row>
    <row r="1014" spans="1:54" x14ac:dyDescent="0.15">
      <c r="A1014" t="str">
        <f t="shared" si="271"/>
        <v>奈落主动技能3等级8</v>
      </c>
      <c r="B1014" s="8">
        <v>1008</v>
      </c>
      <c r="C1014" s="8" t="str">
        <f>VLOOKUP(G1014,角色!A:B,2,FALSE)</f>
        <v>奈落</v>
      </c>
      <c r="D1014" s="8" t="str">
        <f t="shared" si="275"/>
        <v>主动技能3</v>
      </c>
      <c r="E1014" s="8">
        <f t="shared" si="272"/>
        <v>8</v>
      </c>
      <c r="F1014" s="8">
        <f t="shared" si="273"/>
        <v>3</v>
      </c>
      <c r="G1014" s="8">
        <f t="shared" si="274"/>
        <v>17</v>
      </c>
      <c r="H1014" s="4" t="s">
        <v>482</v>
      </c>
      <c r="I1014" s="24" t="str">
        <f t="shared" si="298"/>
        <v>对敌方单体攻击，造成100%攻击力（+696）点伤害。并减少目标攻击。</v>
      </c>
      <c r="J1014" s="4" t="s">
        <v>305</v>
      </c>
      <c r="K1014" s="1" t="s">
        <v>105</v>
      </c>
      <c r="L1014" s="4" t="s">
        <v>109</v>
      </c>
      <c r="M1014" s="4"/>
      <c r="N1014" s="4">
        <v>100</v>
      </c>
      <c r="O1014" s="4">
        <v>100</v>
      </c>
      <c r="T1014" s="6" t="str">
        <f t="shared" si="295"/>
        <v>66:100:2:0</v>
      </c>
      <c r="U1014" s="6" t="str">
        <f t="shared" si="296"/>
        <v/>
      </c>
      <c r="Y1014">
        <f t="shared" si="297"/>
        <v>100</v>
      </c>
      <c r="Z1014">
        <v>100</v>
      </c>
      <c r="AA1014" s="23">
        <v>33</v>
      </c>
      <c r="AB1014" s="23">
        <f>INT(VLOOKUP(VLOOKUP($C1014,角色技能升级比率表!$B:$C,2,FALSE),角色属性概况!E:F,2,FALSE)*VLOOKUP(E1014,角色属性概况!I:M,3,FALSE)*AA1014/100)</f>
        <v>696</v>
      </c>
      <c r="AE1014">
        <v>0</v>
      </c>
      <c r="AF1014" s="23">
        <f t="shared" si="277"/>
        <v>3</v>
      </c>
      <c r="AG1014" s="23">
        <f t="shared" si="278"/>
        <v>2</v>
      </c>
      <c r="AH1014" t="s">
        <v>118</v>
      </c>
      <c r="AI1014" s="4" t="s">
        <v>1648</v>
      </c>
      <c r="AN1014" s="6" t="str">
        <f>_xlfn.IFNA(IF(IF($AH1014=AN$5,VLOOKUP(AI1014,buff!$K:$L,2,FALSE),"")=0,"",IF($AH1014=AN$5,VLOOKUP(AI1014,buff!$K:$L,2,FALSE),"")),"")</f>
        <v>66:100:2:0</v>
      </c>
      <c r="AO1014" s="6" t="str">
        <f>_xlfn.IFNA(IF(IF($AH1014=AO$5,VLOOKUP(AJ1014,buff!$K:$L,2,FALSE),"")=0,"",IF($AH1014=AO$5,VLOOKUP(AJ1014,buff!$K:$L,2,FALSE),"")),"")</f>
        <v/>
      </c>
      <c r="AP1014" s="6" t="str">
        <f>_xlfn.IFNA(IF(IF($AH1014=AP$5,VLOOKUP(AK1014,buff!$K:$L,2,FALSE),"")=0,"",IF($AH1014=AP$5,VLOOKUP(AK1014,buff!$K:$L,2,FALSE),"")),"")</f>
        <v/>
      </c>
      <c r="AQ1014" s="6" t="str">
        <f>_xlfn.IFNA(IF(IF($AH1014=AQ$5,VLOOKUP(AL1014,buff!$K:$L,2,FALSE),"")=0,"",IF($AH1014=AQ$5,VLOOKUP(AL1014,buff!$K:$L,2,FALSE),"")),"")</f>
        <v/>
      </c>
      <c r="AR1014" s="6" t="str">
        <f>_xlfn.IFNA(IF(IF($AH1014=AR$5,VLOOKUP(AM1014,buff!$K:$L,2,FALSE),"")=0,"",IF($AH1014=AR$5,VLOOKUP(AM1014,buff!$K:$L,2,FALSE),"")),"")</f>
        <v/>
      </c>
      <c r="AS1014" s="6" t="str">
        <f>_xlfn.IFNA(IF(IF($AH1014=AS$5,VLOOKUP(AI1014,buff!$K:$L,2,FALSE),"")=0,"",IF($AH1014=AS$5,VLOOKUP(AI1014,buff!$K:$L,2,FALSE),"")),"")</f>
        <v/>
      </c>
      <c r="AT1014" s="6" t="str">
        <f>_xlfn.IFNA(IF(IF($AH1014=AT$5,VLOOKUP(AJ1014,buff!$K:$L,2,FALSE),"")=0,"",IF($AH1014=AT$5,VLOOKUP(AJ1014,buff!$K:$L,2,FALSE),"")),"")</f>
        <v/>
      </c>
      <c r="AU1014" s="6" t="str">
        <f>_xlfn.IFNA(IF(IF($AH1014=AU$5,VLOOKUP(AK1014,buff!$K:$L,2,FALSE),"")=0,"",IF($AH1014=AU$5,VLOOKUP(AK1014,buff!$K:$L,2,FALSE),"")),"")</f>
        <v/>
      </c>
      <c r="AV1014" s="6" t="str">
        <f>_xlfn.IFNA(IF(IF($AH1014=AV$5,VLOOKUP(AL1014,buff!$K:$L,2,FALSE),"")=0,"",IF($AH1014=AV$5,VLOOKUP(AL1014,buff!$K:$L,2,FALSE),"")),"")</f>
        <v/>
      </c>
      <c r="AW1014" s="6" t="str">
        <f>_xlfn.IFNA(IF(IF($AH1014=AW$5,VLOOKUP(AM1014,buff!$K:$L,2,FALSE),"")=0,"",IF($AH1014=AW$5,VLOOKUP(AM1014,buff!$K:$L,2,FALSE),"")),"")</f>
        <v/>
      </c>
      <c r="AX1014" s="6">
        <f>VLOOKUP(AI1014,buff!K:P,6,FALSE)</f>
        <v>-20</v>
      </c>
      <c r="AY1014">
        <f t="shared" si="279"/>
        <v>-20</v>
      </c>
      <c r="AZ1014">
        <f t="shared" si="279"/>
        <v>-20</v>
      </c>
      <c r="BA1014">
        <f t="shared" si="280"/>
        <v>3</v>
      </c>
      <c r="BB1014">
        <f t="shared" si="281"/>
        <v>2</v>
      </c>
    </row>
    <row r="1015" spans="1:54" x14ac:dyDescent="0.15">
      <c r="A1015" t="str">
        <f t="shared" si="271"/>
        <v>奈落主动技能3等级9</v>
      </c>
      <c r="B1015" s="8">
        <v>1009</v>
      </c>
      <c r="C1015" s="8" t="str">
        <f>VLOOKUP(G1015,角色!A:B,2,FALSE)</f>
        <v>奈落</v>
      </c>
      <c r="D1015" s="8" t="str">
        <f t="shared" si="275"/>
        <v>主动技能3</v>
      </c>
      <c r="E1015" s="8">
        <f t="shared" si="272"/>
        <v>9</v>
      </c>
      <c r="F1015" s="8">
        <f t="shared" si="273"/>
        <v>3</v>
      </c>
      <c r="G1015" s="8">
        <f t="shared" si="274"/>
        <v>17</v>
      </c>
      <c r="H1015" s="4" t="s">
        <v>482</v>
      </c>
      <c r="I1015" s="24" t="str">
        <f t="shared" si="298"/>
        <v>对敌方单体攻击，造成100%攻击力（+884）点伤害。并减少目标攻击。</v>
      </c>
      <c r="J1015" s="4" t="s">
        <v>305</v>
      </c>
      <c r="K1015" s="1" t="s">
        <v>105</v>
      </c>
      <c r="L1015" s="4" t="s">
        <v>109</v>
      </c>
      <c r="M1015" s="4"/>
      <c r="N1015" s="4">
        <v>100</v>
      </c>
      <c r="O1015" s="4">
        <v>100</v>
      </c>
      <c r="T1015" s="6" t="str">
        <f t="shared" si="295"/>
        <v>66:100:2:0</v>
      </c>
      <c r="U1015" s="6" t="str">
        <f t="shared" si="296"/>
        <v/>
      </c>
      <c r="Y1015">
        <f t="shared" si="297"/>
        <v>100</v>
      </c>
      <c r="Z1015">
        <v>100</v>
      </c>
      <c r="AA1015" s="23">
        <v>34</v>
      </c>
      <c r="AB1015" s="23">
        <f>INT(VLOOKUP(VLOOKUP($C1015,角色技能升级比率表!$B:$C,2,FALSE),角色属性概况!E:F,2,FALSE)*VLOOKUP(E1015,角色属性概况!I:M,3,FALSE)*AA1015/100)</f>
        <v>884</v>
      </c>
      <c r="AE1015">
        <v>0</v>
      </c>
      <c r="AF1015" s="23">
        <f t="shared" si="277"/>
        <v>3</v>
      </c>
      <c r="AG1015" s="23">
        <f t="shared" si="278"/>
        <v>2</v>
      </c>
      <c r="AH1015" t="s">
        <v>118</v>
      </c>
      <c r="AI1015" s="4" t="s">
        <v>1648</v>
      </c>
      <c r="AN1015" s="6" t="str">
        <f>_xlfn.IFNA(IF(IF($AH1015=AN$5,VLOOKUP(AI1015,buff!$K:$L,2,FALSE),"")=0,"",IF($AH1015=AN$5,VLOOKUP(AI1015,buff!$K:$L,2,FALSE),"")),"")</f>
        <v>66:100:2:0</v>
      </c>
      <c r="AO1015" s="6" t="str">
        <f>_xlfn.IFNA(IF(IF($AH1015=AO$5,VLOOKUP(AJ1015,buff!$K:$L,2,FALSE),"")=0,"",IF($AH1015=AO$5,VLOOKUP(AJ1015,buff!$K:$L,2,FALSE),"")),"")</f>
        <v/>
      </c>
      <c r="AP1015" s="6" t="str">
        <f>_xlfn.IFNA(IF(IF($AH1015=AP$5,VLOOKUP(AK1015,buff!$K:$L,2,FALSE),"")=0,"",IF($AH1015=AP$5,VLOOKUP(AK1015,buff!$K:$L,2,FALSE),"")),"")</f>
        <v/>
      </c>
      <c r="AQ1015" s="6" t="str">
        <f>_xlfn.IFNA(IF(IF($AH1015=AQ$5,VLOOKUP(AL1015,buff!$K:$L,2,FALSE),"")=0,"",IF($AH1015=AQ$5,VLOOKUP(AL1015,buff!$K:$L,2,FALSE),"")),"")</f>
        <v/>
      </c>
      <c r="AR1015" s="6" t="str">
        <f>_xlfn.IFNA(IF(IF($AH1015=AR$5,VLOOKUP(AM1015,buff!$K:$L,2,FALSE),"")=0,"",IF($AH1015=AR$5,VLOOKUP(AM1015,buff!$K:$L,2,FALSE),"")),"")</f>
        <v/>
      </c>
      <c r="AS1015" s="6" t="str">
        <f>_xlfn.IFNA(IF(IF($AH1015=AS$5,VLOOKUP(AI1015,buff!$K:$L,2,FALSE),"")=0,"",IF($AH1015=AS$5,VLOOKUP(AI1015,buff!$K:$L,2,FALSE),"")),"")</f>
        <v/>
      </c>
      <c r="AT1015" s="6" t="str">
        <f>_xlfn.IFNA(IF(IF($AH1015=AT$5,VLOOKUP(AJ1015,buff!$K:$L,2,FALSE),"")=0,"",IF($AH1015=AT$5,VLOOKUP(AJ1015,buff!$K:$L,2,FALSE),"")),"")</f>
        <v/>
      </c>
      <c r="AU1015" s="6" t="str">
        <f>_xlfn.IFNA(IF(IF($AH1015=AU$5,VLOOKUP(AK1015,buff!$K:$L,2,FALSE),"")=0,"",IF($AH1015=AU$5,VLOOKUP(AK1015,buff!$K:$L,2,FALSE),"")),"")</f>
        <v/>
      </c>
      <c r="AV1015" s="6" t="str">
        <f>_xlfn.IFNA(IF(IF($AH1015=AV$5,VLOOKUP(AL1015,buff!$K:$L,2,FALSE),"")=0,"",IF($AH1015=AV$5,VLOOKUP(AL1015,buff!$K:$L,2,FALSE),"")),"")</f>
        <v/>
      </c>
      <c r="AW1015" s="6" t="str">
        <f>_xlfn.IFNA(IF(IF($AH1015=AW$5,VLOOKUP(AM1015,buff!$K:$L,2,FALSE),"")=0,"",IF($AH1015=AW$5,VLOOKUP(AM1015,buff!$K:$L,2,FALSE),"")),"")</f>
        <v/>
      </c>
      <c r="AX1015" s="6">
        <f>VLOOKUP(AI1015,buff!K:P,6,FALSE)</f>
        <v>-20</v>
      </c>
      <c r="AY1015">
        <f t="shared" si="279"/>
        <v>-20</v>
      </c>
      <c r="AZ1015">
        <f t="shared" si="279"/>
        <v>-20</v>
      </c>
      <c r="BA1015">
        <f t="shared" si="280"/>
        <v>3</v>
      </c>
      <c r="BB1015">
        <f t="shared" si="281"/>
        <v>2</v>
      </c>
    </row>
    <row r="1016" spans="1:54" x14ac:dyDescent="0.15">
      <c r="A1016" t="str">
        <f t="shared" si="271"/>
        <v>奈落主动技能3等级10</v>
      </c>
      <c r="B1016" s="8">
        <v>1010</v>
      </c>
      <c r="C1016" s="8" t="str">
        <f>VLOOKUP(G1016,角色!A:B,2,FALSE)</f>
        <v>奈落</v>
      </c>
      <c r="D1016" s="8" t="str">
        <f t="shared" si="275"/>
        <v>主动技能3</v>
      </c>
      <c r="E1016" s="8">
        <f t="shared" si="272"/>
        <v>10</v>
      </c>
      <c r="F1016" s="8">
        <f t="shared" si="273"/>
        <v>3</v>
      </c>
      <c r="G1016" s="8">
        <f t="shared" si="274"/>
        <v>17</v>
      </c>
      <c r="H1016" s="4" t="s">
        <v>482</v>
      </c>
      <c r="I1016" s="24" t="str">
        <f t="shared" si="298"/>
        <v>对敌方单体攻击，造成100%攻击力（+1120）点伤害。并减少目标攻击。</v>
      </c>
      <c r="J1016" s="4" t="s">
        <v>305</v>
      </c>
      <c r="K1016" s="1" t="s">
        <v>105</v>
      </c>
      <c r="L1016" s="4" t="s">
        <v>109</v>
      </c>
      <c r="M1016" s="4"/>
      <c r="N1016" s="4">
        <v>100</v>
      </c>
      <c r="O1016" s="4">
        <v>100</v>
      </c>
      <c r="T1016" s="6" t="str">
        <f t="shared" si="295"/>
        <v>66:100:2:0</v>
      </c>
      <c r="U1016" s="6" t="str">
        <f t="shared" si="296"/>
        <v/>
      </c>
      <c r="Y1016">
        <f t="shared" si="297"/>
        <v>100</v>
      </c>
      <c r="Z1016">
        <v>100</v>
      </c>
      <c r="AA1016" s="23">
        <v>35</v>
      </c>
      <c r="AB1016" s="23">
        <f>INT(VLOOKUP(VLOOKUP($C1016,角色技能升级比率表!$B:$C,2,FALSE),角色属性概况!E:F,2,FALSE)*VLOOKUP(E1016,角色属性概况!I:M,3,FALSE)*AA1016/100)</f>
        <v>1120</v>
      </c>
      <c r="AE1016">
        <v>0</v>
      </c>
      <c r="AF1016" s="23">
        <f t="shared" si="277"/>
        <v>3</v>
      </c>
      <c r="AG1016" s="23">
        <f t="shared" si="278"/>
        <v>2</v>
      </c>
      <c r="AH1016" t="s">
        <v>118</v>
      </c>
      <c r="AI1016" s="4" t="s">
        <v>1648</v>
      </c>
      <c r="AN1016" s="6" t="str">
        <f>_xlfn.IFNA(IF(IF($AH1016=AN$5,VLOOKUP(AI1016,buff!$K:$L,2,FALSE),"")=0,"",IF($AH1016=AN$5,VLOOKUP(AI1016,buff!$K:$L,2,FALSE),"")),"")</f>
        <v>66:100:2:0</v>
      </c>
      <c r="AO1016" s="6" t="str">
        <f>_xlfn.IFNA(IF(IF($AH1016=AO$5,VLOOKUP(AJ1016,buff!$K:$L,2,FALSE),"")=0,"",IF($AH1016=AO$5,VLOOKUP(AJ1016,buff!$K:$L,2,FALSE),"")),"")</f>
        <v/>
      </c>
      <c r="AP1016" s="6" t="str">
        <f>_xlfn.IFNA(IF(IF($AH1016=AP$5,VLOOKUP(AK1016,buff!$K:$L,2,FALSE),"")=0,"",IF($AH1016=AP$5,VLOOKUP(AK1016,buff!$K:$L,2,FALSE),"")),"")</f>
        <v/>
      </c>
      <c r="AQ1016" s="6" t="str">
        <f>_xlfn.IFNA(IF(IF($AH1016=AQ$5,VLOOKUP(AL1016,buff!$K:$L,2,FALSE),"")=0,"",IF($AH1016=AQ$5,VLOOKUP(AL1016,buff!$K:$L,2,FALSE),"")),"")</f>
        <v/>
      </c>
      <c r="AR1016" s="6" t="str">
        <f>_xlfn.IFNA(IF(IF($AH1016=AR$5,VLOOKUP(AM1016,buff!$K:$L,2,FALSE),"")=0,"",IF($AH1016=AR$5,VLOOKUP(AM1016,buff!$K:$L,2,FALSE),"")),"")</f>
        <v/>
      </c>
      <c r="AS1016" s="6" t="str">
        <f>_xlfn.IFNA(IF(IF($AH1016=AS$5,VLOOKUP(AI1016,buff!$K:$L,2,FALSE),"")=0,"",IF($AH1016=AS$5,VLOOKUP(AI1016,buff!$K:$L,2,FALSE),"")),"")</f>
        <v/>
      </c>
      <c r="AT1016" s="6" t="str">
        <f>_xlfn.IFNA(IF(IF($AH1016=AT$5,VLOOKUP(AJ1016,buff!$K:$L,2,FALSE),"")=0,"",IF($AH1016=AT$5,VLOOKUP(AJ1016,buff!$K:$L,2,FALSE),"")),"")</f>
        <v/>
      </c>
      <c r="AU1016" s="6" t="str">
        <f>_xlfn.IFNA(IF(IF($AH1016=AU$5,VLOOKUP(AK1016,buff!$K:$L,2,FALSE),"")=0,"",IF($AH1016=AU$5,VLOOKUP(AK1016,buff!$K:$L,2,FALSE),"")),"")</f>
        <v/>
      </c>
      <c r="AV1016" s="6" t="str">
        <f>_xlfn.IFNA(IF(IF($AH1016=AV$5,VLOOKUP(AL1016,buff!$K:$L,2,FALSE),"")=0,"",IF($AH1016=AV$5,VLOOKUP(AL1016,buff!$K:$L,2,FALSE),"")),"")</f>
        <v/>
      </c>
      <c r="AW1016" s="6" t="str">
        <f>_xlfn.IFNA(IF(IF($AH1016=AW$5,VLOOKUP(AM1016,buff!$K:$L,2,FALSE),"")=0,"",IF($AH1016=AW$5,VLOOKUP(AM1016,buff!$K:$L,2,FALSE),"")),"")</f>
        <v/>
      </c>
      <c r="AX1016" s="6">
        <f>VLOOKUP(AI1016,buff!K:P,6,FALSE)</f>
        <v>-20</v>
      </c>
      <c r="AY1016">
        <f t="shared" si="279"/>
        <v>-20</v>
      </c>
      <c r="AZ1016">
        <f t="shared" si="279"/>
        <v>-20</v>
      </c>
      <c r="BA1016">
        <f t="shared" si="280"/>
        <v>3</v>
      </c>
      <c r="BB1016">
        <f t="shared" si="281"/>
        <v>2</v>
      </c>
    </row>
    <row r="1017" spans="1:54" x14ac:dyDescent="0.15">
      <c r="A1017" t="str">
        <f t="shared" si="271"/>
        <v>奈落主动技能3等级11</v>
      </c>
      <c r="B1017" s="8">
        <v>1011</v>
      </c>
      <c r="C1017" s="8" t="str">
        <f>VLOOKUP(G1017,角色!A:B,2,FALSE)</f>
        <v>奈落</v>
      </c>
      <c r="D1017" s="8" t="str">
        <f t="shared" si="275"/>
        <v>主动技能3</v>
      </c>
      <c r="E1017" s="8">
        <f t="shared" si="272"/>
        <v>11</v>
      </c>
      <c r="F1017" s="8">
        <f t="shared" si="273"/>
        <v>3</v>
      </c>
      <c r="G1017" s="8">
        <f t="shared" si="274"/>
        <v>17</v>
      </c>
      <c r="H1017" s="4" t="s">
        <v>482</v>
      </c>
      <c r="I1017" s="24" t="str">
        <f t="shared" si="298"/>
        <v>对敌方单体攻击，造成100%攻击力（+1419）点伤害。并减少目标攻击。</v>
      </c>
      <c r="J1017" s="4" t="s">
        <v>305</v>
      </c>
      <c r="K1017" s="1" t="s">
        <v>105</v>
      </c>
      <c r="L1017" s="4" t="s">
        <v>109</v>
      </c>
      <c r="M1017" s="4"/>
      <c r="N1017" s="4">
        <v>100</v>
      </c>
      <c r="O1017" s="4">
        <v>100</v>
      </c>
      <c r="T1017" s="6" t="str">
        <f t="shared" si="295"/>
        <v>66:100:2:0</v>
      </c>
      <c r="U1017" s="6" t="str">
        <f t="shared" si="296"/>
        <v/>
      </c>
      <c r="Y1017">
        <f t="shared" si="297"/>
        <v>100</v>
      </c>
      <c r="Z1017">
        <v>100</v>
      </c>
      <c r="AA1017" s="23">
        <v>36</v>
      </c>
      <c r="AB1017" s="23">
        <f>INT(VLOOKUP(VLOOKUP($C1017,角色技能升级比率表!$B:$C,2,FALSE),角色属性概况!E:F,2,FALSE)*VLOOKUP(E1017,角色属性概况!I:M,3,FALSE)*AA1017/100)</f>
        <v>1419</v>
      </c>
      <c r="AE1017">
        <v>0</v>
      </c>
      <c r="AF1017" s="23">
        <f t="shared" si="277"/>
        <v>3</v>
      </c>
      <c r="AG1017" s="23">
        <f t="shared" si="278"/>
        <v>2</v>
      </c>
      <c r="AH1017" t="s">
        <v>118</v>
      </c>
      <c r="AI1017" s="4" t="s">
        <v>1648</v>
      </c>
      <c r="AN1017" s="6" t="str">
        <f>_xlfn.IFNA(IF(IF($AH1017=AN$5,VLOOKUP(AI1017,buff!$K:$L,2,FALSE),"")=0,"",IF($AH1017=AN$5,VLOOKUP(AI1017,buff!$K:$L,2,FALSE),"")),"")</f>
        <v>66:100:2:0</v>
      </c>
      <c r="AO1017" s="6" t="str">
        <f>_xlfn.IFNA(IF(IF($AH1017=AO$5,VLOOKUP(AJ1017,buff!$K:$L,2,FALSE),"")=0,"",IF($AH1017=AO$5,VLOOKUP(AJ1017,buff!$K:$L,2,FALSE),"")),"")</f>
        <v/>
      </c>
      <c r="AP1017" s="6" t="str">
        <f>_xlfn.IFNA(IF(IF($AH1017=AP$5,VLOOKUP(AK1017,buff!$K:$L,2,FALSE),"")=0,"",IF($AH1017=AP$5,VLOOKUP(AK1017,buff!$K:$L,2,FALSE),"")),"")</f>
        <v/>
      </c>
      <c r="AQ1017" s="6" t="str">
        <f>_xlfn.IFNA(IF(IF($AH1017=AQ$5,VLOOKUP(AL1017,buff!$K:$L,2,FALSE),"")=0,"",IF($AH1017=AQ$5,VLOOKUP(AL1017,buff!$K:$L,2,FALSE),"")),"")</f>
        <v/>
      </c>
      <c r="AR1017" s="6" t="str">
        <f>_xlfn.IFNA(IF(IF($AH1017=AR$5,VLOOKUP(AM1017,buff!$K:$L,2,FALSE),"")=0,"",IF($AH1017=AR$5,VLOOKUP(AM1017,buff!$K:$L,2,FALSE),"")),"")</f>
        <v/>
      </c>
      <c r="AS1017" s="6" t="str">
        <f>_xlfn.IFNA(IF(IF($AH1017=AS$5,VLOOKUP(AI1017,buff!$K:$L,2,FALSE),"")=0,"",IF($AH1017=AS$5,VLOOKUP(AI1017,buff!$K:$L,2,FALSE),"")),"")</f>
        <v/>
      </c>
      <c r="AT1017" s="6" t="str">
        <f>_xlfn.IFNA(IF(IF($AH1017=AT$5,VLOOKUP(AJ1017,buff!$K:$L,2,FALSE),"")=0,"",IF($AH1017=AT$5,VLOOKUP(AJ1017,buff!$K:$L,2,FALSE),"")),"")</f>
        <v/>
      </c>
      <c r="AU1017" s="6" t="str">
        <f>_xlfn.IFNA(IF(IF($AH1017=AU$5,VLOOKUP(AK1017,buff!$K:$L,2,FALSE),"")=0,"",IF($AH1017=AU$5,VLOOKUP(AK1017,buff!$K:$L,2,FALSE),"")),"")</f>
        <v/>
      </c>
      <c r="AV1017" s="6" t="str">
        <f>_xlfn.IFNA(IF(IF($AH1017=AV$5,VLOOKUP(AL1017,buff!$K:$L,2,FALSE),"")=0,"",IF($AH1017=AV$5,VLOOKUP(AL1017,buff!$K:$L,2,FALSE),"")),"")</f>
        <v/>
      </c>
      <c r="AW1017" s="6" t="str">
        <f>_xlfn.IFNA(IF(IF($AH1017=AW$5,VLOOKUP(AM1017,buff!$K:$L,2,FALSE),"")=0,"",IF($AH1017=AW$5,VLOOKUP(AM1017,buff!$K:$L,2,FALSE),"")),"")</f>
        <v/>
      </c>
      <c r="AX1017" s="6">
        <f>VLOOKUP(AI1017,buff!K:P,6,FALSE)</f>
        <v>-20</v>
      </c>
      <c r="AY1017">
        <f t="shared" si="279"/>
        <v>-20</v>
      </c>
      <c r="AZ1017">
        <f t="shared" si="279"/>
        <v>-20</v>
      </c>
      <c r="BA1017">
        <f t="shared" si="280"/>
        <v>3</v>
      </c>
      <c r="BB1017">
        <f t="shared" si="281"/>
        <v>2</v>
      </c>
    </row>
    <row r="1018" spans="1:54" x14ac:dyDescent="0.15">
      <c r="A1018" t="str">
        <f t="shared" si="271"/>
        <v>奈落主动技能3等级12</v>
      </c>
      <c r="B1018" s="8">
        <v>1012</v>
      </c>
      <c r="C1018" s="8" t="str">
        <f>VLOOKUP(G1018,角色!A:B,2,FALSE)</f>
        <v>奈落</v>
      </c>
      <c r="D1018" s="8" t="str">
        <f t="shared" si="275"/>
        <v>主动技能3</v>
      </c>
      <c r="E1018" s="8">
        <f t="shared" si="272"/>
        <v>12</v>
      </c>
      <c r="F1018" s="8">
        <f t="shared" si="273"/>
        <v>3</v>
      </c>
      <c r="G1018" s="8">
        <f t="shared" si="274"/>
        <v>17</v>
      </c>
      <c r="H1018" s="4" t="s">
        <v>482</v>
      </c>
      <c r="I1018" s="24" t="str">
        <f t="shared" si="298"/>
        <v>对敌方单体攻击，造成100%攻击力（+1795）点伤害。并减少目标攻击。</v>
      </c>
      <c r="J1018" s="4" t="s">
        <v>305</v>
      </c>
      <c r="K1018" s="1" t="s">
        <v>105</v>
      </c>
      <c r="L1018" s="4" t="s">
        <v>109</v>
      </c>
      <c r="M1018" s="4"/>
      <c r="N1018" s="4">
        <v>100</v>
      </c>
      <c r="O1018" s="4">
        <v>100</v>
      </c>
      <c r="T1018" s="6" t="str">
        <f t="shared" si="295"/>
        <v>66:100:2:0</v>
      </c>
      <c r="U1018" s="6" t="str">
        <f t="shared" si="296"/>
        <v/>
      </c>
      <c r="Y1018">
        <f t="shared" si="297"/>
        <v>100</v>
      </c>
      <c r="Z1018">
        <v>100</v>
      </c>
      <c r="AA1018" s="23">
        <v>37</v>
      </c>
      <c r="AB1018" s="23">
        <f>INT(VLOOKUP(VLOOKUP($C1018,角色技能升级比率表!$B:$C,2,FALSE),角色属性概况!E:F,2,FALSE)*VLOOKUP(E1018,角色属性概况!I:M,3,FALSE)*AA1018/100)</f>
        <v>1795</v>
      </c>
      <c r="AE1018">
        <v>0</v>
      </c>
      <c r="AF1018" s="23">
        <f t="shared" si="277"/>
        <v>3</v>
      </c>
      <c r="AG1018" s="23">
        <f t="shared" si="278"/>
        <v>2</v>
      </c>
      <c r="AH1018" t="s">
        <v>118</v>
      </c>
      <c r="AI1018" s="4" t="s">
        <v>1648</v>
      </c>
      <c r="AN1018" s="6" t="str">
        <f>_xlfn.IFNA(IF(IF($AH1018=AN$5,VLOOKUP(AI1018,buff!$K:$L,2,FALSE),"")=0,"",IF($AH1018=AN$5,VLOOKUP(AI1018,buff!$K:$L,2,FALSE),"")),"")</f>
        <v>66:100:2:0</v>
      </c>
      <c r="AO1018" s="6" t="str">
        <f>_xlfn.IFNA(IF(IF($AH1018=AO$5,VLOOKUP(AJ1018,buff!$K:$L,2,FALSE),"")=0,"",IF($AH1018=AO$5,VLOOKUP(AJ1018,buff!$K:$L,2,FALSE),"")),"")</f>
        <v/>
      </c>
      <c r="AP1018" s="6" t="str">
        <f>_xlfn.IFNA(IF(IF($AH1018=AP$5,VLOOKUP(AK1018,buff!$K:$L,2,FALSE),"")=0,"",IF($AH1018=AP$5,VLOOKUP(AK1018,buff!$K:$L,2,FALSE),"")),"")</f>
        <v/>
      </c>
      <c r="AQ1018" s="6" t="str">
        <f>_xlfn.IFNA(IF(IF($AH1018=AQ$5,VLOOKUP(AL1018,buff!$K:$L,2,FALSE),"")=0,"",IF($AH1018=AQ$5,VLOOKUP(AL1018,buff!$K:$L,2,FALSE),"")),"")</f>
        <v/>
      </c>
      <c r="AR1018" s="6" t="str">
        <f>_xlfn.IFNA(IF(IF($AH1018=AR$5,VLOOKUP(AM1018,buff!$K:$L,2,FALSE),"")=0,"",IF($AH1018=AR$5,VLOOKUP(AM1018,buff!$K:$L,2,FALSE),"")),"")</f>
        <v/>
      </c>
      <c r="AS1018" s="6" t="str">
        <f>_xlfn.IFNA(IF(IF($AH1018=AS$5,VLOOKUP(AI1018,buff!$K:$L,2,FALSE),"")=0,"",IF($AH1018=AS$5,VLOOKUP(AI1018,buff!$K:$L,2,FALSE),"")),"")</f>
        <v/>
      </c>
      <c r="AT1018" s="6" t="str">
        <f>_xlfn.IFNA(IF(IF($AH1018=AT$5,VLOOKUP(AJ1018,buff!$K:$L,2,FALSE),"")=0,"",IF($AH1018=AT$5,VLOOKUP(AJ1018,buff!$K:$L,2,FALSE),"")),"")</f>
        <v/>
      </c>
      <c r="AU1018" s="6" t="str">
        <f>_xlfn.IFNA(IF(IF($AH1018=AU$5,VLOOKUP(AK1018,buff!$K:$L,2,FALSE),"")=0,"",IF($AH1018=AU$5,VLOOKUP(AK1018,buff!$K:$L,2,FALSE),"")),"")</f>
        <v/>
      </c>
      <c r="AV1018" s="6" t="str">
        <f>_xlfn.IFNA(IF(IF($AH1018=AV$5,VLOOKUP(AL1018,buff!$K:$L,2,FALSE),"")=0,"",IF($AH1018=AV$5,VLOOKUP(AL1018,buff!$K:$L,2,FALSE),"")),"")</f>
        <v/>
      </c>
      <c r="AW1018" s="6" t="str">
        <f>_xlfn.IFNA(IF(IF($AH1018=AW$5,VLOOKUP(AM1018,buff!$K:$L,2,FALSE),"")=0,"",IF($AH1018=AW$5,VLOOKUP(AM1018,buff!$K:$L,2,FALSE),"")),"")</f>
        <v/>
      </c>
      <c r="AX1018" s="6">
        <f>VLOOKUP(AI1018,buff!K:P,6,FALSE)</f>
        <v>-20</v>
      </c>
      <c r="AY1018">
        <f t="shared" si="279"/>
        <v>-20</v>
      </c>
      <c r="AZ1018">
        <f t="shared" si="279"/>
        <v>-20</v>
      </c>
      <c r="BA1018">
        <f t="shared" si="280"/>
        <v>3</v>
      </c>
      <c r="BB1018">
        <f t="shared" si="281"/>
        <v>2</v>
      </c>
    </row>
    <row r="1019" spans="1:54" x14ac:dyDescent="0.15">
      <c r="A1019" t="str">
        <f t="shared" si="271"/>
        <v>奈落主动技能3等级13</v>
      </c>
      <c r="B1019" s="8">
        <v>1013</v>
      </c>
      <c r="C1019" s="8" t="str">
        <f>VLOOKUP(G1019,角色!A:B,2,FALSE)</f>
        <v>奈落</v>
      </c>
      <c r="D1019" s="8" t="str">
        <f t="shared" si="275"/>
        <v>主动技能3</v>
      </c>
      <c r="E1019" s="8">
        <f t="shared" si="272"/>
        <v>13</v>
      </c>
      <c r="F1019" s="8">
        <f t="shared" si="273"/>
        <v>3</v>
      </c>
      <c r="G1019" s="8">
        <f t="shared" si="274"/>
        <v>17</v>
      </c>
      <c r="H1019" s="4" t="s">
        <v>482</v>
      </c>
      <c r="I1019" s="24" t="str">
        <f t="shared" si="298"/>
        <v>对敌方单体攻击，造成100%攻击力（+2271）点伤害。并减少目标攻击。</v>
      </c>
      <c r="J1019" s="4" t="s">
        <v>305</v>
      </c>
      <c r="K1019" s="1" t="s">
        <v>105</v>
      </c>
      <c r="L1019" s="4" t="s">
        <v>109</v>
      </c>
      <c r="M1019" s="4"/>
      <c r="N1019" s="4">
        <v>100</v>
      </c>
      <c r="O1019" s="4">
        <v>100</v>
      </c>
      <c r="T1019" s="6" t="str">
        <f t="shared" si="295"/>
        <v>66:100:2:0</v>
      </c>
      <c r="U1019" s="6" t="str">
        <f t="shared" si="296"/>
        <v/>
      </c>
      <c r="Y1019">
        <f t="shared" si="297"/>
        <v>100</v>
      </c>
      <c r="Z1019">
        <v>100</v>
      </c>
      <c r="AA1019" s="23">
        <v>38</v>
      </c>
      <c r="AB1019" s="23">
        <f>INT(VLOOKUP(VLOOKUP($C1019,角色技能升级比率表!$B:$C,2,FALSE),角色属性概况!E:F,2,FALSE)*VLOOKUP(E1019,角色属性概况!I:M,3,FALSE)*AA1019/100)</f>
        <v>2271</v>
      </c>
      <c r="AE1019">
        <v>0</v>
      </c>
      <c r="AF1019" s="23">
        <f t="shared" si="277"/>
        <v>3</v>
      </c>
      <c r="AG1019" s="23">
        <f t="shared" si="278"/>
        <v>2</v>
      </c>
      <c r="AH1019" t="s">
        <v>118</v>
      </c>
      <c r="AI1019" s="4" t="s">
        <v>1648</v>
      </c>
      <c r="AN1019" s="6" t="str">
        <f>_xlfn.IFNA(IF(IF($AH1019=AN$5,VLOOKUP(AI1019,buff!$K:$L,2,FALSE),"")=0,"",IF($AH1019=AN$5,VLOOKUP(AI1019,buff!$K:$L,2,FALSE),"")),"")</f>
        <v>66:100:2:0</v>
      </c>
      <c r="AO1019" s="6" t="str">
        <f>_xlfn.IFNA(IF(IF($AH1019=AO$5,VLOOKUP(AJ1019,buff!$K:$L,2,FALSE),"")=0,"",IF($AH1019=AO$5,VLOOKUP(AJ1019,buff!$K:$L,2,FALSE),"")),"")</f>
        <v/>
      </c>
      <c r="AP1019" s="6" t="str">
        <f>_xlfn.IFNA(IF(IF($AH1019=AP$5,VLOOKUP(AK1019,buff!$K:$L,2,FALSE),"")=0,"",IF($AH1019=AP$5,VLOOKUP(AK1019,buff!$K:$L,2,FALSE),"")),"")</f>
        <v/>
      </c>
      <c r="AQ1019" s="6" t="str">
        <f>_xlfn.IFNA(IF(IF($AH1019=AQ$5,VLOOKUP(AL1019,buff!$K:$L,2,FALSE),"")=0,"",IF($AH1019=AQ$5,VLOOKUP(AL1019,buff!$K:$L,2,FALSE),"")),"")</f>
        <v/>
      </c>
      <c r="AR1019" s="6" t="str">
        <f>_xlfn.IFNA(IF(IF($AH1019=AR$5,VLOOKUP(AM1019,buff!$K:$L,2,FALSE),"")=0,"",IF($AH1019=AR$5,VLOOKUP(AM1019,buff!$K:$L,2,FALSE),"")),"")</f>
        <v/>
      </c>
      <c r="AS1019" s="6" t="str">
        <f>_xlfn.IFNA(IF(IF($AH1019=AS$5,VLOOKUP(AI1019,buff!$K:$L,2,FALSE),"")=0,"",IF($AH1019=AS$5,VLOOKUP(AI1019,buff!$K:$L,2,FALSE),"")),"")</f>
        <v/>
      </c>
      <c r="AT1019" s="6" t="str">
        <f>_xlfn.IFNA(IF(IF($AH1019=AT$5,VLOOKUP(AJ1019,buff!$K:$L,2,FALSE),"")=0,"",IF($AH1019=AT$5,VLOOKUP(AJ1019,buff!$K:$L,2,FALSE),"")),"")</f>
        <v/>
      </c>
      <c r="AU1019" s="6" t="str">
        <f>_xlfn.IFNA(IF(IF($AH1019=AU$5,VLOOKUP(AK1019,buff!$K:$L,2,FALSE),"")=0,"",IF($AH1019=AU$5,VLOOKUP(AK1019,buff!$K:$L,2,FALSE),"")),"")</f>
        <v/>
      </c>
      <c r="AV1019" s="6" t="str">
        <f>_xlfn.IFNA(IF(IF($AH1019=AV$5,VLOOKUP(AL1019,buff!$K:$L,2,FALSE),"")=0,"",IF($AH1019=AV$5,VLOOKUP(AL1019,buff!$K:$L,2,FALSE),"")),"")</f>
        <v/>
      </c>
      <c r="AW1019" s="6" t="str">
        <f>_xlfn.IFNA(IF(IF($AH1019=AW$5,VLOOKUP(AM1019,buff!$K:$L,2,FALSE),"")=0,"",IF($AH1019=AW$5,VLOOKUP(AM1019,buff!$K:$L,2,FALSE),"")),"")</f>
        <v/>
      </c>
      <c r="AX1019" s="6">
        <f>VLOOKUP(AI1019,buff!K:P,6,FALSE)</f>
        <v>-20</v>
      </c>
      <c r="AY1019">
        <f t="shared" si="279"/>
        <v>-20</v>
      </c>
      <c r="AZ1019">
        <f t="shared" si="279"/>
        <v>-20</v>
      </c>
      <c r="BA1019">
        <f t="shared" si="280"/>
        <v>3</v>
      </c>
      <c r="BB1019">
        <f t="shared" si="281"/>
        <v>2</v>
      </c>
    </row>
    <row r="1020" spans="1:54" x14ac:dyDescent="0.15">
      <c r="A1020" t="str">
        <f t="shared" si="271"/>
        <v>奈落主动技能3等级14</v>
      </c>
      <c r="B1020" s="8">
        <v>1014</v>
      </c>
      <c r="C1020" s="8" t="str">
        <f>VLOOKUP(G1020,角色!A:B,2,FALSE)</f>
        <v>奈落</v>
      </c>
      <c r="D1020" s="8" t="str">
        <f t="shared" si="275"/>
        <v>主动技能3</v>
      </c>
      <c r="E1020" s="8">
        <f t="shared" si="272"/>
        <v>14</v>
      </c>
      <c r="F1020" s="8">
        <f t="shared" si="273"/>
        <v>3</v>
      </c>
      <c r="G1020" s="8">
        <f t="shared" si="274"/>
        <v>17</v>
      </c>
      <c r="H1020" s="4" t="s">
        <v>482</v>
      </c>
      <c r="I1020" s="24" t="str">
        <f t="shared" si="298"/>
        <v>对敌方单体攻击，造成100%攻击力（+2870）点伤害。并减少目标攻击。</v>
      </c>
      <c r="J1020" s="4" t="s">
        <v>305</v>
      </c>
      <c r="K1020" s="1" t="s">
        <v>105</v>
      </c>
      <c r="L1020" s="4" t="s">
        <v>109</v>
      </c>
      <c r="M1020" s="4"/>
      <c r="N1020" s="4">
        <v>100</v>
      </c>
      <c r="O1020" s="4">
        <v>100</v>
      </c>
      <c r="T1020" s="6" t="str">
        <f t="shared" si="295"/>
        <v>66:100:2:0</v>
      </c>
      <c r="U1020" s="6" t="str">
        <f t="shared" si="296"/>
        <v/>
      </c>
      <c r="Y1020">
        <f t="shared" si="297"/>
        <v>100</v>
      </c>
      <c r="Z1020">
        <v>100</v>
      </c>
      <c r="AA1020" s="23">
        <v>39</v>
      </c>
      <c r="AB1020" s="23">
        <f>INT(VLOOKUP(VLOOKUP($C1020,角色技能升级比率表!$B:$C,2,FALSE),角色属性概况!E:F,2,FALSE)*VLOOKUP(E1020,角色属性概况!I:M,3,FALSE)*AA1020/100)</f>
        <v>2870</v>
      </c>
      <c r="AE1020">
        <v>0</v>
      </c>
      <c r="AF1020" s="23">
        <f t="shared" si="277"/>
        <v>3</v>
      </c>
      <c r="AG1020" s="23">
        <f t="shared" si="278"/>
        <v>2</v>
      </c>
      <c r="AH1020" t="s">
        <v>118</v>
      </c>
      <c r="AI1020" s="4" t="s">
        <v>1648</v>
      </c>
      <c r="AN1020" s="6" t="str">
        <f>_xlfn.IFNA(IF(IF($AH1020=AN$5,VLOOKUP(AI1020,buff!$K:$L,2,FALSE),"")=0,"",IF($AH1020=AN$5,VLOOKUP(AI1020,buff!$K:$L,2,FALSE),"")),"")</f>
        <v>66:100:2:0</v>
      </c>
      <c r="AO1020" s="6" t="str">
        <f>_xlfn.IFNA(IF(IF($AH1020=AO$5,VLOOKUP(AJ1020,buff!$K:$L,2,FALSE),"")=0,"",IF($AH1020=AO$5,VLOOKUP(AJ1020,buff!$K:$L,2,FALSE),"")),"")</f>
        <v/>
      </c>
      <c r="AP1020" s="6" t="str">
        <f>_xlfn.IFNA(IF(IF($AH1020=AP$5,VLOOKUP(AK1020,buff!$K:$L,2,FALSE),"")=0,"",IF($AH1020=AP$5,VLOOKUP(AK1020,buff!$K:$L,2,FALSE),"")),"")</f>
        <v/>
      </c>
      <c r="AQ1020" s="6" t="str">
        <f>_xlfn.IFNA(IF(IF($AH1020=AQ$5,VLOOKUP(AL1020,buff!$K:$L,2,FALSE),"")=0,"",IF($AH1020=AQ$5,VLOOKUP(AL1020,buff!$K:$L,2,FALSE),"")),"")</f>
        <v/>
      </c>
      <c r="AR1020" s="6" t="str">
        <f>_xlfn.IFNA(IF(IF($AH1020=AR$5,VLOOKUP(AM1020,buff!$K:$L,2,FALSE),"")=0,"",IF($AH1020=AR$5,VLOOKUP(AM1020,buff!$K:$L,2,FALSE),"")),"")</f>
        <v/>
      </c>
      <c r="AS1020" s="6" t="str">
        <f>_xlfn.IFNA(IF(IF($AH1020=AS$5,VLOOKUP(AI1020,buff!$K:$L,2,FALSE),"")=0,"",IF($AH1020=AS$5,VLOOKUP(AI1020,buff!$K:$L,2,FALSE),"")),"")</f>
        <v/>
      </c>
      <c r="AT1020" s="6" t="str">
        <f>_xlfn.IFNA(IF(IF($AH1020=AT$5,VLOOKUP(AJ1020,buff!$K:$L,2,FALSE),"")=0,"",IF($AH1020=AT$5,VLOOKUP(AJ1020,buff!$K:$L,2,FALSE),"")),"")</f>
        <v/>
      </c>
      <c r="AU1020" s="6" t="str">
        <f>_xlfn.IFNA(IF(IF($AH1020=AU$5,VLOOKUP(AK1020,buff!$K:$L,2,FALSE),"")=0,"",IF($AH1020=AU$5,VLOOKUP(AK1020,buff!$K:$L,2,FALSE),"")),"")</f>
        <v/>
      </c>
      <c r="AV1020" s="6" t="str">
        <f>_xlfn.IFNA(IF(IF($AH1020=AV$5,VLOOKUP(AL1020,buff!$K:$L,2,FALSE),"")=0,"",IF($AH1020=AV$5,VLOOKUP(AL1020,buff!$K:$L,2,FALSE),"")),"")</f>
        <v/>
      </c>
      <c r="AW1020" s="6" t="str">
        <f>_xlfn.IFNA(IF(IF($AH1020=AW$5,VLOOKUP(AM1020,buff!$K:$L,2,FALSE),"")=0,"",IF($AH1020=AW$5,VLOOKUP(AM1020,buff!$K:$L,2,FALSE),"")),"")</f>
        <v/>
      </c>
      <c r="AX1020" s="6">
        <f>VLOOKUP(AI1020,buff!K:P,6,FALSE)</f>
        <v>-20</v>
      </c>
      <c r="AY1020">
        <f t="shared" si="279"/>
        <v>-20</v>
      </c>
      <c r="AZ1020">
        <f t="shared" si="279"/>
        <v>-20</v>
      </c>
      <c r="BA1020">
        <f t="shared" si="280"/>
        <v>3</v>
      </c>
      <c r="BB1020">
        <f t="shared" si="281"/>
        <v>2</v>
      </c>
    </row>
    <row r="1021" spans="1:54" x14ac:dyDescent="0.15">
      <c r="A1021" t="str">
        <f t="shared" si="271"/>
        <v>奈落主动技能3等级15</v>
      </c>
      <c r="B1021" s="8">
        <v>1015</v>
      </c>
      <c r="C1021" s="8" t="str">
        <f>VLOOKUP(G1021,角色!A:B,2,FALSE)</f>
        <v>奈落</v>
      </c>
      <c r="D1021" s="8" t="str">
        <f t="shared" si="275"/>
        <v>主动技能3</v>
      </c>
      <c r="E1021" s="8">
        <f t="shared" si="272"/>
        <v>15</v>
      </c>
      <c r="F1021" s="8">
        <f t="shared" si="273"/>
        <v>3</v>
      </c>
      <c r="G1021" s="8">
        <f t="shared" si="274"/>
        <v>17</v>
      </c>
      <c r="H1021" s="4" t="s">
        <v>482</v>
      </c>
      <c r="I1021" s="24" t="str">
        <f t="shared" si="298"/>
        <v>对敌方单体攻击，造成100%攻击力（+3624）点伤害。并减少目标攻击。</v>
      </c>
      <c r="J1021" s="4" t="s">
        <v>305</v>
      </c>
      <c r="K1021" s="1" t="s">
        <v>105</v>
      </c>
      <c r="L1021" s="4" t="s">
        <v>109</v>
      </c>
      <c r="M1021" s="4"/>
      <c r="N1021" s="4">
        <v>100</v>
      </c>
      <c r="O1021" s="4">
        <v>100</v>
      </c>
      <c r="T1021" s="6" t="str">
        <f t="shared" si="295"/>
        <v>66:100:2:0</v>
      </c>
      <c r="U1021" s="6" t="str">
        <f t="shared" si="296"/>
        <v/>
      </c>
      <c r="Y1021">
        <f t="shared" si="297"/>
        <v>100</v>
      </c>
      <c r="Z1021">
        <v>100</v>
      </c>
      <c r="AA1021" s="23">
        <v>40</v>
      </c>
      <c r="AB1021" s="23">
        <f>INT(VLOOKUP(VLOOKUP($C1021,角色技能升级比率表!$B:$C,2,FALSE),角色属性概况!E:F,2,FALSE)*VLOOKUP(E1021,角色属性概况!I:M,3,FALSE)*AA1021/100)</f>
        <v>3624</v>
      </c>
      <c r="AE1021">
        <v>0</v>
      </c>
      <c r="AF1021" s="23">
        <f t="shared" si="277"/>
        <v>3</v>
      </c>
      <c r="AG1021" s="23">
        <f t="shared" si="278"/>
        <v>2</v>
      </c>
      <c r="AH1021" t="s">
        <v>118</v>
      </c>
      <c r="AI1021" s="4" t="s">
        <v>1648</v>
      </c>
      <c r="AN1021" s="6" t="str">
        <f>_xlfn.IFNA(IF(IF($AH1021=AN$5,VLOOKUP(AI1021,buff!$K:$L,2,FALSE),"")=0,"",IF($AH1021=AN$5,VLOOKUP(AI1021,buff!$K:$L,2,FALSE),"")),"")</f>
        <v>66:100:2:0</v>
      </c>
      <c r="AO1021" s="6" t="str">
        <f>_xlfn.IFNA(IF(IF($AH1021=AO$5,VLOOKUP(AJ1021,buff!$K:$L,2,FALSE),"")=0,"",IF($AH1021=AO$5,VLOOKUP(AJ1021,buff!$K:$L,2,FALSE),"")),"")</f>
        <v/>
      </c>
      <c r="AP1021" s="6" t="str">
        <f>_xlfn.IFNA(IF(IF($AH1021=AP$5,VLOOKUP(AK1021,buff!$K:$L,2,FALSE),"")=0,"",IF($AH1021=AP$5,VLOOKUP(AK1021,buff!$K:$L,2,FALSE),"")),"")</f>
        <v/>
      </c>
      <c r="AQ1021" s="6" t="str">
        <f>_xlfn.IFNA(IF(IF($AH1021=AQ$5,VLOOKUP(AL1021,buff!$K:$L,2,FALSE),"")=0,"",IF($AH1021=AQ$5,VLOOKUP(AL1021,buff!$K:$L,2,FALSE),"")),"")</f>
        <v/>
      </c>
      <c r="AR1021" s="6" t="str">
        <f>_xlfn.IFNA(IF(IF($AH1021=AR$5,VLOOKUP(AM1021,buff!$K:$L,2,FALSE),"")=0,"",IF($AH1021=AR$5,VLOOKUP(AM1021,buff!$K:$L,2,FALSE),"")),"")</f>
        <v/>
      </c>
      <c r="AS1021" s="6" t="str">
        <f>_xlfn.IFNA(IF(IF($AH1021=AS$5,VLOOKUP(AI1021,buff!$K:$L,2,FALSE),"")=0,"",IF($AH1021=AS$5,VLOOKUP(AI1021,buff!$K:$L,2,FALSE),"")),"")</f>
        <v/>
      </c>
      <c r="AT1021" s="6" t="str">
        <f>_xlfn.IFNA(IF(IF($AH1021=AT$5,VLOOKUP(AJ1021,buff!$K:$L,2,FALSE),"")=0,"",IF($AH1021=AT$5,VLOOKUP(AJ1021,buff!$K:$L,2,FALSE),"")),"")</f>
        <v/>
      </c>
      <c r="AU1021" s="6" t="str">
        <f>_xlfn.IFNA(IF(IF($AH1021=AU$5,VLOOKUP(AK1021,buff!$K:$L,2,FALSE),"")=0,"",IF($AH1021=AU$5,VLOOKUP(AK1021,buff!$K:$L,2,FALSE),"")),"")</f>
        <v/>
      </c>
      <c r="AV1021" s="6" t="str">
        <f>_xlfn.IFNA(IF(IF($AH1021=AV$5,VLOOKUP(AL1021,buff!$K:$L,2,FALSE),"")=0,"",IF($AH1021=AV$5,VLOOKUP(AL1021,buff!$K:$L,2,FALSE),"")),"")</f>
        <v/>
      </c>
      <c r="AW1021" s="6" t="str">
        <f>_xlfn.IFNA(IF(IF($AH1021=AW$5,VLOOKUP(AM1021,buff!$K:$L,2,FALSE),"")=0,"",IF($AH1021=AW$5,VLOOKUP(AM1021,buff!$K:$L,2,FALSE),"")),"")</f>
        <v/>
      </c>
      <c r="AX1021" s="6">
        <f>VLOOKUP(AI1021,buff!K:P,6,FALSE)</f>
        <v>-20</v>
      </c>
      <c r="AY1021">
        <f t="shared" si="279"/>
        <v>-20</v>
      </c>
      <c r="AZ1021">
        <f t="shared" si="279"/>
        <v>-20</v>
      </c>
      <c r="BA1021">
        <f t="shared" si="280"/>
        <v>3</v>
      </c>
      <c r="BB1021">
        <f t="shared" si="281"/>
        <v>2</v>
      </c>
    </row>
    <row r="1022" spans="1:54" x14ac:dyDescent="0.15">
      <c r="A1022" t="str">
        <f t="shared" si="271"/>
        <v>奈落主动技能3等级16</v>
      </c>
      <c r="B1022" s="8">
        <v>1016</v>
      </c>
      <c r="C1022" s="8" t="str">
        <f>VLOOKUP(G1022,角色!A:B,2,FALSE)</f>
        <v>奈落</v>
      </c>
      <c r="D1022" s="8" t="str">
        <f t="shared" si="275"/>
        <v>主动技能3</v>
      </c>
      <c r="E1022" s="8">
        <f t="shared" si="272"/>
        <v>16</v>
      </c>
      <c r="F1022" s="8">
        <f t="shared" si="273"/>
        <v>3</v>
      </c>
      <c r="G1022" s="8">
        <f t="shared" si="274"/>
        <v>17</v>
      </c>
      <c r="H1022" s="4" t="s">
        <v>482</v>
      </c>
      <c r="I1022" s="24" t="str">
        <f t="shared" si="298"/>
        <v>对敌方单体攻击，造成100%攻击力（+4573）点伤害。并减少目标攻击。</v>
      </c>
      <c r="J1022" s="4" t="s">
        <v>305</v>
      </c>
      <c r="K1022" s="1" t="s">
        <v>105</v>
      </c>
      <c r="L1022" s="4" t="s">
        <v>109</v>
      </c>
      <c r="M1022" s="4"/>
      <c r="N1022" s="4">
        <v>100</v>
      </c>
      <c r="O1022" s="4">
        <v>100</v>
      </c>
      <c r="T1022" s="6" t="str">
        <f t="shared" si="295"/>
        <v>66:100:2:0</v>
      </c>
      <c r="U1022" s="6" t="str">
        <f t="shared" si="296"/>
        <v/>
      </c>
      <c r="Y1022">
        <f t="shared" si="297"/>
        <v>100</v>
      </c>
      <c r="Z1022">
        <v>100</v>
      </c>
      <c r="AA1022" s="23">
        <v>41</v>
      </c>
      <c r="AB1022" s="23">
        <f>INT(VLOOKUP(VLOOKUP($C1022,角色技能升级比率表!$B:$C,2,FALSE),角色属性概况!E:F,2,FALSE)*VLOOKUP(E1022,角色属性概况!I:M,3,FALSE)*AA1022/100)</f>
        <v>4573</v>
      </c>
      <c r="AE1022">
        <v>0</v>
      </c>
      <c r="AF1022" s="23">
        <f t="shared" si="277"/>
        <v>3</v>
      </c>
      <c r="AG1022" s="23">
        <f t="shared" si="278"/>
        <v>2</v>
      </c>
      <c r="AH1022" t="s">
        <v>118</v>
      </c>
      <c r="AI1022" s="4" t="s">
        <v>1648</v>
      </c>
      <c r="AN1022" s="6" t="str">
        <f>_xlfn.IFNA(IF(IF($AH1022=AN$5,VLOOKUP(AI1022,buff!$K:$L,2,FALSE),"")=0,"",IF($AH1022=AN$5,VLOOKUP(AI1022,buff!$K:$L,2,FALSE),"")),"")</f>
        <v>66:100:2:0</v>
      </c>
      <c r="AO1022" s="6" t="str">
        <f>_xlfn.IFNA(IF(IF($AH1022=AO$5,VLOOKUP(AJ1022,buff!$K:$L,2,FALSE),"")=0,"",IF($AH1022=AO$5,VLOOKUP(AJ1022,buff!$K:$L,2,FALSE),"")),"")</f>
        <v/>
      </c>
      <c r="AP1022" s="6" t="str">
        <f>_xlfn.IFNA(IF(IF($AH1022=AP$5,VLOOKUP(AK1022,buff!$K:$L,2,FALSE),"")=0,"",IF($AH1022=AP$5,VLOOKUP(AK1022,buff!$K:$L,2,FALSE),"")),"")</f>
        <v/>
      </c>
      <c r="AQ1022" s="6" t="str">
        <f>_xlfn.IFNA(IF(IF($AH1022=AQ$5,VLOOKUP(AL1022,buff!$K:$L,2,FALSE),"")=0,"",IF($AH1022=AQ$5,VLOOKUP(AL1022,buff!$K:$L,2,FALSE),"")),"")</f>
        <v/>
      </c>
      <c r="AR1022" s="6" t="str">
        <f>_xlfn.IFNA(IF(IF($AH1022=AR$5,VLOOKUP(AM1022,buff!$K:$L,2,FALSE),"")=0,"",IF($AH1022=AR$5,VLOOKUP(AM1022,buff!$K:$L,2,FALSE),"")),"")</f>
        <v/>
      </c>
      <c r="AS1022" s="6" t="str">
        <f>_xlfn.IFNA(IF(IF($AH1022=AS$5,VLOOKUP(AI1022,buff!$K:$L,2,FALSE),"")=0,"",IF($AH1022=AS$5,VLOOKUP(AI1022,buff!$K:$L,2,FALSE),"")),"")</f>
        <v/>
      </c>
      <c r="AT1022" s="6" t="str">
        <f>_xlfn.IFNA(IF(IF($AH1022=AT$5,VLOOKUP(AJ1022,buff!$K:$L,2,FALSE),"")=0,"",IF($AH1022=AT$5,VLOOKUP(AJ1022,buff!$K:$L,2,FALSE),"")),"")</f>
        <v/>
      </c>
      <c r="AU1022" s="6" t="str">
        <f>_xlfn.IFNA(IF(IF($AH1022=AU$5,VLOOKUP(AK1022,buff!$K:$L,2,FALSE),"")=0,"",IF($AH1022=AU$5,VLOOKUP(AK1022,buff!$K:$L,2,FALSE),"")),"")</f>
        <v/>
      </c>
      <c r="AV1022" s="6" t="str">
        <f>_xlfn.IFNA(IF(IF($AH1022=AV$5,VLOOKUP(AL1022,buff!$K:$L,2,FALSE),"")=0,"",IF($AH1022=AV$5,VLOOKUP(AL1022,buff!$K:$L,2,FALSE),"")),"")</f>
        <v/>
      </c>
      <c r="AW1022" s="6" t="str">
        <f>_xlfn.IFNA(IF(IF($AH1022=AW$5,VLOOKUP(AM1022,buff!$K:$L,2,FALSE),"")=0,"",IF($AH1022=AW$5,VLOOKUP(AM1022,buff!$K:$L,2,FALSE),"")),"")</f>
        <v/>
      </c>
      <c r="AX1022" s="6">
        <f>VLOOKUP(AI1022,buff!K:P,6,FALSE)</f>
        <v>-20</v>
      </c>
      <c r="AY1022">
        <f t="shared" si="279"/>
        <v>-20</v>
      </c>
      <c r="AZ1022">
        <f t="shared" si="279"/>
        <v>-20</v>
      </c>
      <c r="BA1022">
        <f t="shared" si="280"/>
        <v>3</v>
      </c>
      <c r="BB1022">
        <f t="shared" si="281"/>
        <v>2</v>
      </c>
    </row>
    <row r="1023" spans="1:54" x14ac:dyDescent="0.15">
      <c r="A1023" t="str">
        <f t="shared" si="271"/>
        <v>奈落主动技能3等级17</v>
      </c>
      <c r="B1023" s="8">
        <v>1017</v>
      </c>
      <c r="C1023" s="8" t="str">
        <f>VLOOKUP(G1023,角色!A:B,2,FALSE)</f>
        <v>奈落</v>
      </c>
      <c r="D1023" s="8" t="str">
        <f t="shared" si="275"/>
        <v>主动技能3</v>
      </c>
      <c r="E1023" s="8">
        <f t="shared" si="272"/>
        <v>17</v>
      </c>
      <c r="F1023" s="8">
        <f t="shared" si="273"/>
        <v>3</v>
      </c>
      <c r="G1023" s="8">
        <f t="shared" si="274"/>
        <v>17</v>
      </c>
      <c r="H1023" s="4" t="s">
        <v>482</v>
      </c>
      <c r="I1023" s="24" t="str">
        <f t="shared" si="298"/>
        <v>对敌方单体攻击，造成100%攻击力（+5769）点伤害。并减少目标攻击。</v>
      </c>
      <c r="J1023" s="4" t="s">
        <v>305</v>
      </c>
      <c r="K1023" s="1" t="s">
        <v>105</v>
      </c>
      <c r="L1023" s="4" t="s">
        <v>109</v>
      </c>
      <c r="M1023" s="4"/>
      <c r="N1023" s="4">
        <v>100</v>
      </c>
      <c r="O1023" s="4">
        <v>100</v>
      </c>
      <c r="T1023" s="6" t="str">
        <f t="shared" si="295"/>
        <v>66:100:2:0</v>
      </c>
      <c r="U1023" s="6" t="str">
        <f t="shared" si="296"/>
        <v/>
      </c>
      <c r="Y1023">
        <f t="shared" si="297"/>
        <v>100</v>
      </c>
      <c r="Z1023">
        <v>100</v>
      </c>
      <c r="AA1023" s="23">
        <v>42</v>
      </c>
      <c r="AB1023" s="23">
        <f>INT(VLOOKUP(VLOOKUP($C1023,角色技能升级比率表!$B:$C,2,FALSE),角色属性概况!E:F,2,FALSE)*VLOOKUP(E1023,角色属性概况!I:M,3,FALSE)*AA1023/100)</f>
        <v>5769</v>
      </c>
      <c r="AE1023">
        <v>0</v>
      </c>
      <c r="AF1023" s="23">
        <f t="shared" si="277"/>
        <v>3</v>
      </c>
      <c r="AG1023" s="23">
        <f t="shared" si="278"/>
        <v>2</v>
      </c>
      <c r="AH1023" t="s">
        <v>118</v>
      </c>
      <c r="AI1023" s="4" t="s">
        <v>1648</v>
      </c>
      <c r="AN1023" s="6" t="str">
        <f>_xlfn.IFNA(IF(IF($AH1023=AN$5,VLOOKUP(AI1023,buff!$K:$L,2,FALSE),"")=0,"",IF($AH1023=AN$5,VLOOKUP(AI1023,buff!$K:$L,2,FALSE),"")),"")</f>
        <v>66:100:2:0</v>
      </c>
      <c r="AO1023" s="6" t="str">
        <f>_xlfn.IFNA(IF(IF($AH1023=AO$5,VLOOKUP(AJ1023,buff!$K:$L,2,FALSE),"")=0,"",IF($AH1023=AO$5,VLOOKUP(AJ1023,buff!$K:$L,2,FALSE),"")),"")</f>
        <v/>
      </c>
      <c r="AP1023" s="6" t="str">
        <f>_xlfn.IFNA(IF(IF($AH1023=AP$5,VLOOKUP(AK1023,buff!$K:$L,2,FALSE),"")=0,"",IF($AH1023=AP$5,VLOOKUP(AK1023,buff!$K:$L,2,FALSE),"")),"")</f>
        <v/>
      </c>
      <c r="AQ1023" s="6" t="str">
        <f>_xlfn.IFNA(IF(IF($AH1023=AQ$5,VLOOKUP(AL1023,buff!$K:$L,2,FALSE),"")=0,"",IF($AH1023=AQ$5,VLOOKUP(AL1023,buff!$K:$L,2,FALSE),"")),"")</f>
        <v/>
      </c>
      <c r="AR1023" s="6" t="str">
        <f>_xlfn.IFNA(IF(IF($AH1023=AR$5,VLOOKUP(AM1023,buff!$K:$L,2,FALSE),"")=0,"",IF($AH1023=AR$5,VLOOKUP(AM1023,buff!$K:$L,2,FALSE),"")),"")</f>
        <v/>
      </c>
      <c r="AS1023" s="6" t="str">
        <f>_xlfn.IFNA(IF(IF($AH1023=AS$5,VLOOKUP(AI1023,buff!$K:$L,2,FALSE),"")=0,"",IF($AH1023=AS$5,VLOOKUP(AI1023,buff!$K:$L,2,FALSE),"")),"")</f>
        <v/>
      </c>
      <c r="AT1023" s="6" t="str">
        <f>_xlfn.IFNA(IF(IF($AH1023=AT$5,VLOOKUP(AJ1023,buff!$K:$L,2,FALSE),"")=0,"",IF($AH1023=AT$5,VLOOKUP(AJ1023,buff!$K:$L,2,FALSE),"")),"")</f>
        <v/>
      </c>
      <c r="AU1023" s="6" t="str">
        <f>_xlfn.IFNA(IF(IF($AH1023=AU$5,VLOOKUP(AK1023,buff!$K:$L,2,FALSE),"")=0,"",IF($AH1023=AU$5,VLOOKUP(AK1023,buff!$K:$L,2,FALSE),"")),"")</f>
        <v/>
      </c>
      <c r="AV1023" s="6" t="str">
        <f>_xlfn.IFNA(IF(IF($AH1023=AV$5,VLOOKUP(AL1023,buff!$K:$L,2,FALSE),"")=0,"",IF($AH1023=AV$5,VLOOKUP(AL1023,buff!$K:$L,2,FALSE),"")),"")</f>
        <v/>
      </c>
      <c r="AW1023" s="6" t="str">
        <f>_xlfn.IFNA(IF(IF($AH1023=AW$5,VLOOKUP(AM1023,buff!$K:$L,2,FALSE),"")=0,"",IF($AH1023=AW$5,VLOOKUP(AM1023,buff!$K:$L,2,FALSE),"")),"")</f>
        <v/>
      </c>
      <c r="AX1023" s="6">
        <f>VLOOKUP(AI1023,buff!K:P,6,FALSE)</f>
        <v>-20</v>
      </c>
      <c r="AY1023">
        <f t="shared" si="279"/>
        <v>-20</v>
      </c>
      <c r="AZ1023">
        <f t="shared" si="279"/>
        <v>-20</v>
      </c>
      <c r="BA1023">
        <f t="shared" si="280"/>
        <v>3</v>
      </c>
      <c r="BB1023">
        <f t="shared" si="281"/>
        <v>2</v>
      </c>
    </row>
    <row r="1024" spans="1:54" x14ac:dyDescent="0.15">
      <c r="A1024" t="str">
        <f t="shared" si="271"/>
        <v>奈落主动技能3等级18</v>
      </c>
      <c r="B1024" s="8">
        <v>1018</v>
      </c>
      <c r="C1024" s="8" t="str">
        <f>VLOOKUP(G1024,角色!A:B,2,FALSE)</f>
        <v>奈落</v>
      </c>
      <c r="D1024" s="8" t="str">
        <f t="shared" si="275"/>
        <v>主动技能3</v>
      </c>
      <c r="E1024" s="8">
        <f t="shared" si="272"/>
        <v>18</v>
      </c>
      <c r="F1024" s="8">
        <f t="shared" si="273"/>
        <v>3</v>
      </c>
      <c r="G1024" s="8">
        <f t="shared" si="274"/>
        <v>17</v>
      </c>
      <c r="H1024" s="4" t="s">
        <v>482</v>
      </c>
      <c r="I1024" s="24" t="str">
        <f t="shared" si="298"/>
        <v>对敌方单体攻击，造成100%攻击力（+7272）点伤害。并减少目标攻击。</v>
      </c>
      <c r="J1024" s="4" t="s">
        <v>305</v>
      </c>
      <c r="K1024" s="1" t="s">
        <v>105</v>
      </c>
      <c r="L1024" s="4" t="s">
        <v>109</v>
      </c>
      <c r="M1024" s="4"/>
      <c r="N1024" s="4">
        <v>100</v>
      </c>
      <c r="O1024" s="4">
        <v>100</v>
      </c>
      <c r="T1024" s="6" t="str">
        <f t="shared" si="295"/>
        <v>66:100:2:0</v>
      </c>
      <c r="U1024" s="6" t="str">
        <f t="shared" si="296"/>
        <v/>
      </c>
      <c r="Y1024">
        <f t="shared" si="297"/>
        <v>100</v>
      </c>
      <c r="Z1024">
        <v>100</v>
      </c>
      <c r="AA1024" s="23">
        <v>43</v>
      </c>
      <c r="AB1024" s="23">
        <f>INT(VLOOKUP(VLOOKUP($C1024,角色技能升级比率表!$B:$C,2,FALSE),角色属性概况!E:F,2,FALSE)*VLOOKUP(E1024,角色属性概况!I:M,3,FALSE)*AA1024/100)</f>
        <v>7272</v>
      </c>
      <c r="AE1024">
        <v>0</v>
      </c>
      <c r="AF1024" s="23">
        <f t="shared" si="277"/>
        <v>3</v>
      </c>
      <c r="AG1024" s="23">
        <f t="shared" si="278"/>
        <v>2</v>
      </c>
      <c r="AH1024" t="s">
        <v>118</v>
      </c>
      <c r="AI1024" s="4" t="s">
        <v>1648</v>
      </c>
      <c r="AN1024" s="6" t="str">
        <f>_xlfn.IFNA(IF(IF($AH1024=AN$5,VLOOKUP(AI1024,buff!$K:$L,2,FALSE),"")=0,"",IF($AH1024=AN$5,VLOOKUP(AI1024,buff!$K:$L,2,FALSE),"")),"")</f>
        <v>66:100:2:0</v>
      </c>
      <c r="AO1024" s="6" t="str">
        <f>_xlfn.IFNA(IF(IF($AH1024=AO$5,VLOOKUP(AJ1024,buff!$K:$L,2,FALSE),"")=0,"",IF($AH1024=AO$5,VLOOKUP(AJ1024,buff!$K:$L,2,FALSE),"")),"")</f>
        <v/>
      </c>
      <c r="AP1024" s="6" t="str">
        <f>_xlfn.IFNA(IF(IF($AH1024=AP$5,VLOOKUP(AK1024,buff!$K:$L,2,FALSE),"")=0,"",IF($AH1024=AP$5,VLOOKUP(AK1024,buff!$K:$L,2,FALSE),"")),"")</f>
        <v/>
      </c>
      <c r="AQ1024" s="6" t="str">
        <f>_xlfn.IFNA(IF(IF($AH1024=AQ$5,VLOOKUP(AL1024,buff!$K:$L,2,FALSE),"")=0,"",IF($AH1024=AQ$5,VLOOKUP(AL1024,buff!$K:$L,2,FALSE),"")),"")</f>
        <v/>
      </c>
      <c r="AR1024" s="6" t="str">
        <f>_xlfn.IFNA(IF(IF($AH1024=AR$5,VLOOKUP(AM1024,buff!$K:$L,2,FALSE),"")=0,"",IF($AH1024=AR$5,VLOOKUP(AM1024,buff!$K:$L,2,FALSE),"")),"")</f>
        <v/>
      </c>
      <c r="AS1024" s="6" t="str">
        <f>_xlfn.IFNA(IF(IF($AH1024=AS$5,VLOOKUP(AI1024,buff!$K:$L,2,FALSE),"")=0,"",IF($AH1024=AS$5,VLOOKUP(AI1024,buff!$K:$L,2,FALSE),"")),"")</f>
        <v/>
      </c>
      <c r="AT1024" s="6" t="str">
        <f>_xlfn.IFNA(IF(IF($AH1024=AT$5,VLOOKUP(AJ1024,buff!$K:$L,2,FALSE),"")=0,"",IF($AH1024=AT$5,VLOOKUP(AJ1024,buff!$K:$L,2,FALSE),"")),"")</f>
        <v/>
      </c>
      <c r="AU1024" s="6" t="str">
        <f>_xlfn.IFNA(IF(IF($AH1024=AU$5,VLOOKUP(AK1024,buff!$K:$L,2,FALSE),"")=0,"",IF($AH1024=AU$5,VLOOKUP(AK1024,buff!$K:$L,2,FALSE),"")),"")</f>
        <v/>
      </c>
      <c r="AV1024" s="6" t="str">
        <f>_xlfn.IFNA(IF(IF($AH1024=AV$5,VLOOKUP(AL1024,buff!$K:$L,2,FALSE),"")=0,"",IF($AH1024=AV$5,VLOOKUP(AL1024,buff!$K:$L,2,FALSE),"")),"")</f>
        <v/>
      </c>
      <c r="AW1024" s="6" t="str">
        <f>_xlfn.IFNA(IF(IF($AH1024=AW$5,VLOOKUP(AM1024,buff!$K:$L,2,FALSE),"")=0,"",IF($AH1024=AW$5,VLOOKUP(AM1024,buff!$K:$L,2,FALSE),"")),"")</f>
        <v/>
      </c>
      <c r="AX1024" s="6">
        <f>VLOOKUP(AI1024,buff!K:P,6,FALSE)</f>
        <v>-20</v>
      </c>
      <c r="AY1024">
        <f t="shared" si="279"/>
        <v>-20</v>
      </c>
      <c r="AZ1024">
        <f t="shared" si="279"/>
        <v>-20</v>
      </c>
      <c r="BA1024">
        <f t="shared" si="280"/>
        <v>3</v>
      </c>
      <c r="BB1024">
        <f t="shared" si="281"/>
        <v>2</v>
      </c>
    </row>
    <row r="1025" spans="1:54" x14ac:dyDescent="0.15">
      <c r="A1025" t="str">
        <f t="shared" si="271"/>
        <v>奈落主动技能3等级19</v>
      </c>
      <c r="B1025" s="8">
        <v>1019</v>
      </c>
      <c r="C1025" s="8" t="str">
        <f>VLOOKUP(G1025,角色!A:B,2,FALSE)</f>
        <v>奈落</v>
      </c>
      <c r="D1025" s="8" t="str">
        <f t="shared" si="275"/>
        <v>主动技能3</v>
      </c>
      <c r="E1025" s="8">
        <f t="shared" si="272"/>
        <v>19</v>
      </c>
      <c r="F1025" s="8">
        <f t="shared" si="273"/>
        <v>3</v>
      </c>
      <c r="G1025" s="8">
        <f t="shared" si="274"/>
        <v>17</v>
      </c>
      <c r="H1025" s="4" t="s">
        <v>482</v>
      </c>
      <c r="I1025" s="24" t="str">
        <f t="shared" si="298"/>
        <v>对敌方单体攻击，造成100%攻击力（+9162）点伤害。并减少目标攻击。</v>
      </c>
      <c r="J1025" s="4" t="s">
        <v>305</v>
      </c>
      <c r="K1025" s="1" t="s">
        <v>105</v>
      </c>
      <c r="L1025" s="4" t="s">
        <v>109</v>
      </c>
      <c r="M1025" s="4"/>
      <c r="N1025" s="4">
        <v>100</v>
      </c>
      <c r="O1025" s="4">
        <v>100</v>
      </c>
      <c r="T1025" s="6" t="str">
        <f t="shared" si="295"/>
        <v>66:100:2:0</v>
      </c>
      <c r="U1025" s="6" t="str">
        <f t="shared" si="296"/>
        <v/>
      </c>
      <c r="Y1025">
        <f t="shared" si="297"/>
        <v>100</v>
      </c>
      <c r="Z1025">
        <v>100</v>
      </c>
      <c r="AA1025" s="23">
        <v>44</v>
      </c>
      <c r="AB1025" s="23">
        <f>INT(VLOOKUP(VLOOKUP($C1025,角色技能升级比率表!$B:$C,2,FALSE),角色属性概况!E:F,2,FALSE)*VLOOKUP(E1025,角色属性概况!I:M,3,FALSE)*AA1025/100)</f>
        <v>9162</v>
      </c>
      <c r="AE1025">
        <v>0</v>
      </c>
      <c r="AF1025" s="23">
        <f t="shared" si="277"/>
        <v>3</v>
      </c>
      <c r="AG1025" s="23">
        <f t="shared" si="278"/>
        <v>2</v>
      </c>
      <c r="AH1025" t="s">
        <v>118</v>
      </c>
      <c r="AI1025" s="4" t="s">
        <v>1648</v>
      </c>
      <c r="AN1025" s="6" t="str">
        <f>_xlfn.IFNA(IF(IF($AH1025=AN$5,VLOOKUP(AI1025,buff!$K:$L,2,FALSE),"")=0,"",IF($AH1025=AN$5,VLOOKUP(AI1025,buff!$K:$L,2,FALSE),"")),"")</f>
        <v>66:100:2:0</v>
      </c>
      <c r="AO1025" s="6" t="str">
        <f>_xlfn.IFNA(IF(IF($AH1025=AO$5,VLOOKUP(AJ1025,buff!$K:$L,2,FALSE),"")=0,"",IF($AH1025=AO$5,VLOOKUP(AJ1025,buff!$K:$L,2,FALSE),"")),"")</f>
        <v/>
      </c>
      <c r="AP1025" s="6" t="str">
        <f>_xlfn.IFNA(IF(IF($AH1025=AP$5,VLOOKUP(AK1025,buff!$K:$L,2,FALSE),"")=0,"",IF($AH1025=AP$5,VLOOKUP(AK1025,buff!$K:$L,2,FALSE),"")),"")</f>
        <v/>
      </c>
      <c r="AQ1025" s="6" t="str">
        <f>_xlfn.IFNA(IF(IF($AH1025=AQ$5,VLOOKUP(AL1025,buff!$K:$L,2,FALSE),"")=0,"",IF($AH1025=AQ$5,VLOOKUP(AL1025,buff!$K:$L,2,FALSE),"")),"")</f>
        <v/>
      </c>
      <c r="AR1025" s="6" t="str">
        <f>_xlfn.IFNA(IF(IF($AH1025=AR$5,VLOOKUP(AM1025,buff!$K:$L,2,FALSE),"")=0,"",IF($AH1025=AR$5,VLOOKUP(AM1025,buff!$K:$L,2,FALSE),"")),"")</f>
        <v/>
      </c>
      <c r="AS1025" s="6" t="str">
        <f>_xlfn.IFNA(IF(IF($AH1025=AS$5,VLOOKUP(AI1025,buff!$K:$L,2,FALSE),"")=0,"",IF($AH1025=AS$5,VLOOKUP(AI1025,buff!$K:$L,2,FALSE),"")),"")</f>
        <v/>
      </c>
      <c r="AT1025" s="6" t="str">
        <f>_xlfn.IFNA(IF(IF($AH1025=AT$5,VLOOKUP(AJ1025,buff!$K:$L,2,FALSE),"")=0,"",IF($AH1025=AT$5,VLOOKUP(AJ1025,buff!$K:$L,2,FALSE),"")),"")</f>
        <v/>
      </c>
      <c r="AU1025" s="6" t="str">
        <f>_xlfn.IFNA(IF(IF($AH1025=AU$5,VLOOKUP(AK1025,buff!$K:$L,2,FALSE),"")=0,"",IF($AH1025=AU$5,VLOOKUP(AK1025,buff!$K:$L,2,FALSE),"")),"")</f>
        <v/>
      </c>
      <c r="AV1025" s="6" t="str">
        <f>_xlfn.IFNA(IF(IF($AH1025=AV$5,VLOOKUP(AL1025,buff!$K:$L,2,FALSE),"")=0,"",IF($AH1025=AV$5,VLOOKUP(AL1025,buff!$K:$L,2,FALSE),"")),"")</f>
        <v/>
      </c>
      <c r="AW1025" s="6" t="str">
        <f>_xlfn.IFNA(IF(IF($AH1025=AW$5,VLOOKUP(AM1025,buff!$K:$L,2,FALSE),"")=0,"",IF($AH1025=AW$5,VLOOKUP(AM1025,buff!$K:$L,2,FALSE),"")),"")</f>
        <v/>
      </c>
      <c r="AX1025" s="6">
        <f>VLOOKUP(AI1025,buff!K:P,6,FALSE)</f>
        <v>-20</v>
      </c>
      <c r="AY1025">
        <f t="shared" si="279"/>
        <v>-20</v>
      </c>
      <c r="AZ1025">
        <f t="shared" si="279"/>
        <v>-20</v>
      </c>
      <c r="BA1025">
        <f t="shared" si="280"/>
        <v>3</v>
      </c>
      <c r="BB1025">
        <f t="shared" si="281"/>
        <v>2</v>
      </c>
    </row>
    <row r="1026" spans="1:54" x14ac:dyDescent="0.15">
      <c r="A1026" t="str">
        <f t="shared" si="271"/>
        <v>奈落主动技能3等级20</v>
      </c>
      <c r="B1026" s="8">
        <v>1020</v>
      </c>
      <c r="C1026" s="8" t="str">
        <f>VLOOKUP(G1026,角色!A:B,2,FALSE)</f>
        <v>奈落</v>
      </c>
      <c r="D1026" s="8" t="str">
        <f t="shared" si="275"/>
        <v>主动技能3</v>
      </c>
      <c r="E1026" s="8">
        <f t="shared" si="272"/>
        <v>20</v>
      </c>
      <c r="F1026" s="8">
        <f t="shared" si="273"/>
        <v>3</v>
      </c>
      <c r="G1026" s="8">
        <f t="shared" si="274"/>
        <v>17</v>
      </c>
      <c r="H1026" s="4" t="s">
        <v>482</v>
      </c>
      <c r="I1026" s="24" t="str">
        <f t="shared" si="298"/>
        <v>对敌方单体攻击，造成100%攻击力（+11537）点伤害。并减少目标攻击。</v>
      </c>
      <c r="J1026" s="4" t="s">
        <v>305</v>
      </c>
      <c r="K1026" s="1" t="s">
        <v>105</v>
      </c>
      <c r="L1026" s="4" t="s">
        <v>109</v>
      </c>
      <c r="M1026" s="4"/>
      <c r="N1026" s="4">
        <v>100</v>
      </c>
      <c r="O1026" s="4">
        <v>100</v>
      </c>
      <c r="T1026" s="6" t="str">
        <f t="shared" si="295"/>
        <v>66:100:2:0</v>
      </c>
      <c r="U1026" s="6" t="str">
        <f t="shared" si="296"/>
        <v/>
      </c>
      <c r="Y1026">
        <f t="shared" si="297"/>
        <v>100</v>
      </c>
      <c r="Z1026">
        <v>100</v>
      </c>
      <c r="AA1026" s="23">
        <v>45</v>
      </c>
      <c r="AB1026" s="23">
        <f>INT(VLOOKUP(VLOOKUP($C1026,角色技能升级比率表!$B:$C,2,FALSE),角色属性概况!E:F,2,FALSE)*VLOOKUP(E1026,角色属性概况!I:M,3,FALSE)*AA1026/100)</f>
        <v>11537</v>
      </c>
      <c r="AE1026">
        <v>0</v>
      </c>
      <c r="AF1026" s="23">
        <f t="shared" si="277"/>
        <v>3</v>
      </c>
      <c r="AG1026" s="23">
        <f t="shared" si="278"/>
        <v>2</v>
      </c>
      <c r="AH1026" t="s">
        <v>118</v>
      </c>
      <c r="AI1026" s="4" t="s">
        <v>1648</v>
      </c>
      <c r="AN1026" s="6" t="str">
        <f>_xlfn.IFNA(IF(IF($AH1026=AN$5,VLOOKUP(AI1026,buff!$K:$L,2,FALSE),"")=0,"",IF($AH1026=AN$5,VLOOKUP(AI1026,buff!$K:$L,2,FALSE),"")),"")</f>
        <v>66:100:2:0</v>
      </c>
      <c r="AO1026" s="6" t="str">
        <f>_xlfn.IFNA(IF(IF($AH1026=AO$5,VLOOKUP(AJ1026,buff!$K:$L,2,FALSE),"")=0,"",IF($AH1026=AO$5,VLOOKUP(AJ1026,buff!$K:$L,2,FALSE),"")),"")</f>
        <v/>
      </c>
      <c r="AP1026" s="6" t="str">
        <f>_xlfn.IFNA(IF(IF($AH1026=AP$5,VLOOKUP(AK1026,buff!$K:$L,2,FALSE),"")=0,"",IF($AH1026=AP$5,VLOOKUP(AK1026,buff!$K:$L,2,FALSE),"")),"")</f>
        <v/>
      </c>
      <c r="AQ1026" s="6" t="str">
        <f>_xlfn.IFNA(IF(IF($AH1026=AQ$5,VLOOKUP(AL1026,buff!$K:$L,2,FALSE),"")=0,"",IF($AH1026=AQ$5,VLOOKUP(AL1026,buff!$K:$L,2,FALSE),"")),"")</f>
        <v/>
      </c>
      <c r="AR1026" s="6" t="str">
        <f>_xlfn.IFNA(IF(IF($AH1026=AR$5,VLOOKUP(AM1026,buff!$K:$L,2,FALSE),"")=0,"",IF($AH1026=AR$5,VLOOKUP(AM1026,buff!$K:$L,2,FALSE),"")),"")</f>
        <v/>
      </c>
      <c r="AS1026" s="6" t="str">
        <f>_xlfn.IFNA(IF(IF($AH1026=AS$5,VLOOKUP(AI1026,buff!$K:$L,2,FALSE),"")=0,"",IF($AH1026=AS$5,VLOOKUP(AI1026,buff!$K:$L,2,FALSE),"")),"")</f>
        <v/>
      </c>
      <c r="AT1026" s="6" t="str">
        <f>_xlfn.IFNA(IF(IF($AH1026=AT$5,VLOOKUP(AJ1026,buff!$K:$L,2,FALSE),"")=0,"",IF($AH1026=AT$5,VLOOKUP(AJ1026,buff!$K:$L,2,FALSE),"")),"")</f>
        <v/>
      </c>
      <c r="AU1026" s="6" t="str">
        <f>_xlfn.IFNA(IF(IF($AH1026=AU$5,VLOOKUP(AK1026,buff!$K:$L,2,FALSE),"")=0,"",IF($AH1026=AU$5,VLOOKUP(AK1026,buff!$K:$L,2,FALSE),"")),"")</f>
        <v/>
      </c>
      <c r="AV1026" s="6" t="str">
        <f>_xlfn.IFNA(IF(IF($AH1026=AV$5,VLOOKUP(AL1026,buff!$K:$L,2,FALSE),"")=0,"",IF($AH1026=AV$5,VLOOKUP(AL1026,buff!$K:$L,2,FALSE),"")),"")</f>
        <v/>
      </c>
      <c r="AW1026" s="6" t="str">
        <f>_xlfn.IFNA(IF(IF($AH1026=AW$5,VLOOKUP(AM1026,buff!$K:$L,2,FALSE),"")=0,"",IF($AH1026=AW$5,VLOOKUP(AM1026,buff!$K:$L,2,FALSE),"")),"")</f>
        <v/>
      </c>
      <c r="AX1026" s="6">
        <f>VLOOKUP(AI1026,buff!K:P,6,FALSE)</f>
        <v>-20</v>
      </c>
      <c r="AY1026">
        <f t="shared" si="279"/>
        <v>-20</v>
      </c>
      <c r="AZ1026">
        <f t="shared" si="279"/>
        <v>-20</v>
      </c>
      <c r="BA1026">
        <f t="shared" si="280"/>
        <v>3</v>
      </c>
      <c r="BB1026">
        <f t="shared" si="281"/>
        <v>2</v>
      </c>
    </row>
    <row r="1027" spans="1:54" x14ac:dyDescent="0.15">
      <c r="A1027" t="str">
        <f t="shared" si="271"/>
        <v>卡尔主动技能1等级1</v>
      </c>
      <c r="B1027" s="8">
        <v>1021</v>
      </c>
      <c r="C1027" s="8" t="str">
        <f>VLOOKUP(G1027,角色!A:B,2,FALSE)</f>
        <v>卡尔</v>
      </c>
      <c r="D1027" s="8" t="str">
        <f t="shared" si="275"/>
        <v>主动技能1</v>
      </c>
      <c r="E1027" s="8">
        <f t="shared" si="272"/>
        <v>1</v>
      </c>
      <c r="F1027" s="8">
        <f t="shared" si="273"/>
        <v>1</v>
      </c>
      <c r="G1027" s="8">
        <f t="shared" si="274"/>
        <v>18</v>
      </c>
      <c r="H1027" s="4" t="s">
        <v>486</v>
      </c>
      <c r="I1027" s="24" t="str">
        <f>"对敌方单体攻击，造成100%攻击力（+"&amp;AB1027&amp;"）点伤害。"</f>
        <v>对敌方单体攻击，造成100%攻击力（+38）点伤害。</v>
      </c>
      <c r="J1027" s="24" t="s">
        <v>305</v>
      </c>
      <c r="K1027" s="25" t="s">
        <v>103</v>
      </c>
      <c r="L1027" s="24" t="s">
        <v>107</v>
      </c>
      <c r="M1027" s="24"/>
      <c r="N1027" s="24">
        <v>100</v>
      </c>
      <c r="O1027" s="24"/>
      <c r="P1027" s="23"/>
      <c r="Q1027" s="23"/>
      <c r="R1027" s="23"/>
      <c r="S1027" s="23"/>
      <c r="T1027" s="23" t="str">
        <f t="shared" si="295"/>
        <v/>
      </c>
      <c r="U1027" s="23" t="str">
        <f t="shared" si="296"/>
        <v/>
      </c>
      <c r="V1027" s="23"/>
      <c r="W1027" s="23"/>
      <c r="X1027" s="23"/>
      <c r="Y1027" s="23">
        <f t="shared" si="297"/>
        <v>0</v>
      </c>
      <c r="Z1027" s="23">
        <v>100</v>
      </c>
      <c r="AA1027" s="23">
        <v>10</v>
      </c>
      <c r="AB1027" s="23">
        <f>INT(VLOOKUP(VLOOKUP($C1027,角色技能升级比率表!$B:$C,2,FALSE),角色属性概况!E:F,2,FALSE)*VLOOKUP(E1027,角色属性概况!I:M,3,FALSE)*AA1027/100)</f>
        <v>38</v>
      </c>
      <c r="AC1027" s="23"/>
      <c r="AD1027" s="23"/>
      <c r="AE1027" s="23">
        <v>0</v>
      </c>
      <c r="AF1027" s="23">
        <f t="shared" si="277"/>
        <v>0</v>
      </c>
      <c r="AG1027" s="23">
        <f t="shared" si="278"/>
        <v>0</v>
      </c>
      <c r="AH1027" s="23"/>
      <c r="AI1027" s="23"/>
      <c r="AJ1027" s="23"/>
      <c r="AN1027" s="6" t="str">
        <f>_xlfn.IFNA(IF(IF($AH1027=AN$5,VLOOKUP(AI1027,buff!$K:$L,2,FALSE),"")=0,"",IF($AH1027=AN$5,VLOOKUP(AI1027,buff!$K:$L,2,FALSE),"")),"")</f>
        <v/>
      </c>
      <c r="AO1027" s="6" t="str">
        <f>_xlfn.IFNA(IF(IF($AH1027=AO$5,VLOOKUP(AJ1027,buff!$K:$L,2,FALSE),"")=0,"",IF($AH1027=AO$5,VLOOKUP(AJ1027,buff!$K:$L,2,FALSE),"")),"")</f>
        <v/>
      </c>
      <c r="AP1027" s="6" t="str">
        <f>_xlfn.IFNA(IF(IF($AH1027=AP$5,VLOOKUP(AK1027,buff!$K:$L,2,FALSE),"")=0,"",IF($AH1027=AP$5,VLOOKUP(AK1027,buff!$K:$L,2,FALSE),"")),"")</f>
        <v/>
      </c>
      <c r="AQ1027" s="6" t="str">
        <f>_xlfn.IFNA(IF(IF($AH1027=AQ$5,VLOOKUP(AL1027,buff!$K:$L,2,FALSE),"")=0,"",IF($AH1027=AQ$5,VLOOKUP(AL1027,buff!$K:$L,2,FALSE),"")),"")</f>
        <v/>
      </c>
      <c r="AR1027" s="6" t="str">
        <f>_xlfn.IFNA(IF(IF($AH1027=AR$5,VLOOKUP(AM1027,buff!$K:$L,2,FALSE),"")=0,"",IF($AH1027=AR$5,VLOOKUP(AM1027,buff!$K:$L,2,FALSE),"")),"")</f>
        <v/>
      </c>
      <c r="AS1027" s="6" t="str">
        <f>_xlfn.IFNA(IF(IF($AH1027=AS$5,VLOOKUP(AI1027,buff!$K:$L,2,FALSE),"")=0,"",IF($AH1027=AS$5,VLOOKUP(AI1027,buff!$K:$L,2,FALSE),"")),"")</f>
        <v/>
      </c>
      <c r="AT1027" s="6" t="str">
        <f>_xlfn.IFNA(IF(IF($AH1027=AT$5,VLOOKUP(AJ1027,buff!$K:$L,2,FALSE),"")=0,"",IF($AH1027=AT$5,VLOOKUP(AJ1027,buff!$K:$L,2,FALSE),"")),"")</f>
        <v/>
      </c>
      <c r="AU1027" s="6" t="str">
        <f>_xlfn.IFNA(IF(IF($AH1027=AU$5,VLOOKUP(AK1027,buff!$K:$L,2,FALSE),"")=0,"",IF($AH1027=AU$5,VLOOKUP(AK1027,buff!$K:$L,2,FALSE),"")),"")</f>
        <v/>
      </c>
      <c r="AV1027" s="6" t="str">
        <f>_xlfn.IFNA(IF(IF($AH1027=AV$5,VLOOKUP(AL1027,buff!$K:$L,2,FALSE),"")=0,"",IF($AH1027=AV$5,VLOOKUP(AL1027,buff!$K:$L,2,FALSE),"")),"")</f>
        <v/>
      </c>
      <c r="AW1027" s="6" t="str">
        <f>_xlfn.IFNA(IF(IF($AH1027=AW$5,VLOOKUP(AM1027,buff!$K:$L,2,FALSE),"")=0,"",IF($AH1027=AW$5,VLOOKUP(AM1027,buff!$K:$L,2,FALSE),"")),"")</f>
        <v/>
      </c>
      <c r="AX1027" s="6" t="e">
        <f>VLOOKUP(AI1027,buff!K:P,6,FALSE)</f>
        <v>#N/A</v>
      </c>
      <c r="AY1027" t="e">
        <f t="shared" si="279"/>
        <v>#N/A</v>
      </c>
      <c r="AZ1027" t="e">
        <f t="shared" si="279"/>
        <v>#N/A</v>
      </c>
      <c r="BA1027">
        <f t="shared" si="280"/>
        <v>0</v>
      </c>
      <c r="BB1027">
        <f t="shared" si="281"/>
        <v>0</v>
      </c>
    </row>
    <row r="1028" spans="1:54" x14ac:dyDescent="0.15">
      <c r="A1028" t="str">
        <f t="shared" si="271"/>
        <v>卡尔主动技能1等级2</v>
      </c>
      <c r="B1028" s="8">
        <v>1022</v>
      </c>
      <c r="C1028" s="8" t="str">
        <f>VLOOKUP(G1028,角色!A:B,2,FALSE)</f>
        <v>卡尔</v>
      </c>
      <c r="D1028" s="8" t="str">
        <f t="shared" si="275"/>
        <v>主动技能1</v>
      </c>
      <c r="E1028" s="8">
        <f t="shared" si="272"/>
        <v>2</v>
      </c>
      <c r="F1028" s="8">
        <f t="shared" si="273"/>
        <v>1</v>
      </c>
      <c r="G1028" s="8">
        <f t="shared" si="274"/>
        <v>18</v>
      </c>
      <c r="H1028" s="4" t="s">
        <v>486</v>
      </c>
      <c r="I1028" s="24" t="str">
        <f t="shared" ref="I1028:I1034" si="299">"对敌方单体攻击，造成100%攻击力（+"&amp;AB1028&amp;"）点伤害。"</f>
        <v>对敌方单体攻击，造成100%攻击力（+56）点伤害。</v>
      </c>
      <c r="J1028" s="4" t="s">
        <v>305</v>
      </c>
      <c r="K1028" s="1" t="s">
        <v>103</v>
      </c>
      <c r="L1028" s="24" t="s">
        <v>107</v>
      </c>
      <c r="M1028" s="4"/>
      <c r="N1028" s="4">
        <v>100</v>
      </c>
      <c r="O1028" s="4"/>
      <c r="T1028" s="6" t="str">
        <f t="shared" si="295"/>
        <v/>
      </c>
      <c r="U1028" s="6" t="str">
        <f t="shared" si="296"/>
        <v/>
      </c>
      <c r="Y1028">
        <f t="shared" si="297"/>
        <v>0</v>
      </c>
      <c r="Z1028">
        <v>100</v>
      </c>
      <c r="AA1028" s="23">
        <v>10</v>
      </c>
      <c r="AB1028" s="23">
        <f>INT(VLOOKUP(VLOOKUP($C1028,角色技能升级比率表!$B:$C,2,FALSE),角色属性概况!E:F,2,FALSE)*VLOOKUP(E1028,角色属性概况!I:M,3,FALSE)*AA1028/100)</f>
        <v>56</v>
      </c>
      <c r="AE1028">
        <v>0</v>
      </c>
      <c r="AF1028" s="23">
        <f t="shared" si="277"/>
        <v>0</v>
      </c>
      <c r="AG1028" s="23">
        <f t="shared" si="278"/>
        <v>0</v>
      </c>
      <c r="AN1028" s="6" t="str">
        <f>_xlfn.IFNA(IF(IF($AH1028=AN$5,VLOOKUP(AI1028,buff!$K:$L,2,FALSE),"")=0,"",IF($AH1028=AN$5,VLOOKUP(AI1028,buff!$K:$L,2,FALSE),"")),"")</f>
        <v/>
      </c>
      <c r="AO1028" s="6" t="str">
        <f>_xlfn.IFNA(IF(IF($AH1028=AO$5,VLOOKUP(AJ1028,buff!$K:$L,2,FALSE),"")=0,"",IF($AH1028=AO$5,VLOOKUP(AJ1028,buff!$K:$L,2,FALSE),"")),"")</f>
        <v/>
      </c>
      <c r="AP1028" s="6" t="str">
        <f>_xlfn.IFNA(IF(IF($AH1028=AP$5,VLOOKUP(AK1028,buff!$K:$L,2,FALSE),"")=0,"",IF($AH1028=AP$5,VLOOKUP(AK1028,buff!$K:$L,2,FALSE),"")),"")</f>
        <v/>
      </c>
      <c r="AQ1028" s="6" t="str">
        <f>_xlfn.IFNA(IF(IF($AH1028=AQ$5,VLOOKUP(AL1028,buff!$K:$L,2,FALSE),"")=0,"",IF($AH1028=AQ$5,VLOOKUP(AL1028,buff!$K:$L,2,FALSE),"")),"")</f>
        <v/>
      </c>
      <c r="AR1028" s="6" t="str">
        <f>_xlfn.IFNA(IF(IF($AH1028=AR$5,VLOOKUP(AM1028,buff!$K:$L,2,FALSE),"")=0,"",IF($AH1028=AR$5,VLOOKUP(AM1028,buff!$K:$L,2,FALSE),"")),"")</f>
        <v/>
      </c>
      <c r="AS1028" s="6" t="str">
        <f>_xlfn.IFNA(IF(IF($AH1028=AS$5,VLOOKUP(AI1028,buff!$K:$L,2,FALSE),"")=0,"",IF($AH1028=AS$5,VLOOKUP(AI1028,buff!$K:$L,2,FALSE),"")),"")</f>
        <v/>
      </c>
      <c r="AT1028" s="6" t="str">
        <f>_xlfn.IFNA(IF(IF($AH1028=AT$5,VLOOKUP(AJ1028,buff!$K:$L,2,FALSE),"")=0,"",IF($AH1028=AT$5,VLOOKUP(AJ1028,buff!$K:$L,2,FALSE),"")),"")</f>
        <v/>
      </c>
      <c r="AU1028" s="6" t="str">
        <f>_xlfn.IFNA(IF(IF($AH1028=AU$5,VLOOKUP(AK1028,buff!$K:$L,2,FALSE),"")=0,"",IF($AH1028=AU$5,VLOOKUP(AK1028,buff!$K:$L,2,FALSE),"")),"")</f>
        <v/>
      </c>
      <c r="AV1028" s="6" t="str">
        <f>_xlfn.IFNA(IF(IF($AH1028=AV$5,VLOOKUP(AL1028,buff!$K:$L,2,FALSE),"")=0,"",IF($AH1028=AV$5,VLOOKUP(AL1028,buff!$K:$L,2,FALSE),"")),"")</f>
        <v/>
      </c>
      <c r="AW1028" s="6" t="str">
        <f>_xlfn.IFNA(IF(IF($AH1028=AW$5,VLOOKUP(AM1028,buff!$K:$L,2,FALSE),"")=0,"",IF($AH1028=AW$5,VLOOKUP(AM1028,buff!$K:$L,2,FALSE),"")),"")</f>
        <v/>
      </c>
      <c r="AX1028" s="6" t="e">
        <f>VLOOKUP(AI1028,buff!K:P,6,FALSE)</f>
        <v>#N/A</v>
      </c>
      <c r="AY1028" t="e">
        <f t="shared" si="279"/>
        <v>#N/A</v>
      </c>
      <c r="AZ1028" t="e">
        <f t="shared" si="279"/>
        <v>#N/A</v>
      </c>
      <c r="BA1028">
        <f t="shared" si="280"/>
        <v>0</v>
      </c>
      <c r="BB1028">
        <f t="shared" si="281"/>
        <v>0</v>
      </c>
    </row>
    <row r="1029" spans="1:54" x14ac:dyDescent="0.15">
      <c r="A1029" t="str">
        <f t="shared" si="271"/>
        <v>卡尔主动技能1等级3</v>
      </c>
      <c r="B1029" s="8">
        <v>1023</v>
      </c>
      <c r="C1029" s="8" t="str">
        <f>VLOOKUP(G1029,角色!A:B,2,FALSE)</f>
        <v>卡尔</v>
      </c>
      <c r="D1029" s="8" t="str">
        <f t="shared" si="275"/>
        <v>主动技能1</v>
      </c>
      <c r="E1029" s="8">
        <f t="shared" si="272"/>
        <v>3</v>
      </c>
      <c r="F1029" s="8">
        <f t="shared" si="273"/>
        <v>1</v>
      </c>
      <c r="G1029" s="8">
        <f t="shared" si="274"/>
        <v>18</v>
      </c>
      <c r="H1029" s="4" t="s">
        <v>486</v>
      </c>
      <c r="I1029" s="24" t="str">
        <f t="shared" si="299"/>
        <v>对敌方单体攻击，造成100%攻击力（+74）点伤害。</v>
      </c>
      <c r="J1029" s="4" t="s">
        <v>305</v>
      </c>
      <c r="K1029" s="1" t="s">
        <v>103</v>
      </c>
      <c r="L1029" s="24" t="s">
        <v>107</v>
      </c>
      <c r="M1029" s="4"/>
      <c r="N1029" s="4">
        <v>100</v>
      </c>
      <c r="O1029" s="4"/>
      <c r="T1029" s="6" t="str">
        <f t="shared" si="295"/>
        <v/>
      </c>
      <c r="U1029" s="6" t="str">
        <f t="shared" si="296"/>
        <v/>
      </c>
      <c r="Y1029">
        <f t="shared" si="297"/>
        <v>0</v>
      </c>
      <c r="Z1029">
        <v>100</v>
      </c>
      <c r="AA1029" s="23">
        <v>10</v>
      </c>
      <c r="AB1029" s="23">
        <f>INT(VLOOKUP(VLOOKUP($C1029,角色技能升级比率表!$B:$C,2,FALSE),角色属性概况!E:F,2,FALSE)*VLOOKUP(E1029,角色属性概况!I:M,3,FALSE)*AA1029/100)</f>
        <v>74</v>
      </c>
      <c r="AE1029">
        <v>0</v>
      </c>
      <c r="AF1029" s="23">
        <f t="shared" si="277"/>
        <v>0</v>
      </c>
      <c r="AG1029" s="23">
        <f t="shared" si="278"/>
        <v>0</v>
      </c>
      <c r="AN1029" s="6" t="str">
        <f>_xlfn.IFNA(IF(IF($AH1029=AN$5,VLOOKUP(AI1029,buff!$K:$L,2,FALSE),"")=0,"",IF($AH1029=AN$5,VLOOKUP(AI1029,buff!$K:$L,2,FALSE),"")),"")</f>
        <v/>
      </c>
      <c r="AO1029" s="6" t="str">
        <f>_xlfn.IFNA(IF(IF($AH1029=AO$5,VLOOKUP(AJ1029,buff!$K:$L,2,FALSE),"")=0,"",IF($AH1029=AO$5,VLOOKUP(AJ1029,buff!$K:$L,2,FALSE),"")),"")</f>
        <v/>
      </c>
      <c r="AP1029" s="6" t="str">
        <f>_xlfn.IFNA(IF(IF($AH1029=AP$5,VLOOKUP(AK1029,buff!$K:$L,2,FALSE),"")=0,"",IF($AH1029=AP$5,VLOOKUP(AK1029,buff!$K:$L,2,FALSE),"")),"")</f>
        <v/>
      </c>
      <c r="AQ1029" s="6" t="str">
        <f>_xlfn.IFNA(IF(IF($AH1029=AQ$5,VLOOKUP(AL1029,buff!$K:$L,2,FALSE),"")=0,"",IF($AH1029=AQ$5,VLOOKUP(AL1029,buff!$K:$L,2,FALSE),"")),"")</f>
        <v/>
      </c>
      <c r="AR1029" s="6" t="str">
        <f>_xlfn.IFNA(IF(IF($AH1029=AR$5,VLOOKUP(AM1029,buff!$K:$L,2,FALSE),"")=0,"",IF($AH1029=AR$5,VLOOKUP(AM1029,buff!$K:$L,2,FALSE),"")),"")</f>
        <v/>
      </c>
      <c r="AS1029" s="6" t="str">
        <f>_xlfn.IFNA(IF(IF($AH1029=AS$5,VLOOKUP(AI1029,buff!$K:$L,2,FALSE),"")=0,"",IF($AH1029=AS$5,VLOOKUP(AI1029,buff!$K:$L,2,FALSE),"")),"")</f>
        <v/>
      </c>
      <c r="AT1029" s="6" t="str">
        <f>_xlfn.IFNA(IF(IF($AH1029=AT$5,VLOOKUP(AJ1029,buff!$K:$L,2,FALSE),"")=0,"",IF($AH1029=AT$5,VLOOKUP(AJ1029,buff!$K:$L,2,FALSE),"")),"")</f>
        <v/>
      </c>
      <c r="AU1029" s="6" t="str">
        <f>_xlfn.IFNA(IF(IF($AH1029=AU$5,VLOOKUP(AK1029,buff!$K:$L,2,FALSE),"")=0,"",IF($AH1029=AU$5,VLOOKUP(AK1029,buff!$K:$L,2,FALSE),"")),"")</f>
        <v/>
      </c>
      <c r="AV1029" s="6" t="str">
        <f>_xlfn.IFNA(IF(IF($AH1029=AV$5,VLOOKUP(AL1029,buff!$K:$L,2,FALSE),"")=0,"",IF($AH1029=AV$5,VLOOKUP(AL1029,buff!$K:$L,2,FALSE),"")),"")</f>
        <v/>
      </c>
      <c r="AW1029" s="6" t="str">
        <f>_xlfn.IFNA(IF(IF($AH1029=AW$5,VLOOKUP(AM1029,buff!$K:$L,2,FALSE),"")=0,"",IF($AH1029=AW$5,VLOOKUP(AM1029,buff!$K:$L,2,FALSE),"")),"")</f>
        <v/>
      </c>
      <c r="AX1029" s="6" t="e">
        <f>VLOOKUP(AI1029,buff!K:P,6,FALSE)</f>
        <v>#N/A</v>
      </c>
      <c r="AY1029" t="e">
        <f t="shared" si="279"/>
        <v>#N/A</v>
      </c>
      <c r="AZ1029" t="e">
        <f t="shared" si="279"/>
        <v>#N/A</v>
      </c>
      <c r="BA1029">
        <f t="shared" si="280"/>
        <v>0</v>
      </c>
      <c r="BB1029">
        <f t="shared" si="281"/>
        <v>0</v>
      </c>
    </row>
    <row r="1030" spans="1:54" x14ac:dyDescent="0.15">
      <c r="A1030" t="str">
        <f t="shared" ref="A1030:A1093" si="300">C1030&amp;D1030&amp;$E$6&amp;E1030</f>
        <v>卡尔主动技能1等级4</v>
      </c>
      <c r="B1030" s="8">
        <v>1024</v>
      </c>
      <c r="C1030" s="8" t="str">
        <f>VLOOKUP(G1030,角色!A:B,2,FALSE)</f>
        <v>卡尔</v>
      </c>
      <c r="D1030" s="8" t="str">
        <f t="shared" si="275"/>
        <v>主动技能1</v>
      </c>
      <c r="E1030" s="8">
        <f t="shared" ref="E1030:E1093" si="301">IF(E1029=E$5,1,E1029+1)</f>
        <v>4</v>
      </c>
      <c r="F1030" s="8">
        <f t="shared" ref="F1030:F1093" si="302">IF(E1030=1,IF(F1029=$F$5,1,F1029+1),F1029)</f>
        <v>1</v>
      </c>
      <c r="G1030" s="8">
        <f t="shared" ref="G1030:G1093" si="303">IF((F1030=1)*(E1030=1),G1029+1,G1029)</f>
        <v>18</v>
      </c>
      <c r="H1030" s="4" t="s">
        <v>486</v>
      </c>
      <c r="I1030" s="24" t="str">
        <f t="shared" si="299"/>
        <v>对敌方单体攻击，造成100%攻击力（+91）点伤害。</v>
      </c>
      <c r="J1030" s="4" t="s">
        <v>305</v>
      </c>
      <c r="K1030" s="1" t="s">
        <v>103</v>
      </c>
      <c r="L1030" s="24" t="s">
        <v>107</v>
      </c>
      <c r="M1030" s="4"/>
      <c r="N1030" s="4">
        <v>100</v>
      </c>
      <c r="O1030" s="4"/>
      <c r="T1030" s="6" t="str">
        <f t="shared" ref="T1030:T1066" si="304">IF(AN1030="","",AN1030)&amp;IF(AO1030="","","|"&amp;AO1030)&amp;IF(AP1030="","","|"&amp;AP1030)&amp;IF(AQ1030="","","|"&amp;AQ1030)&amp;IF(AR1030="","","|"&amp;AR1030)</f>
        <v/>
      </c>
      <c r="U1030" s="6" t="str">
        <f t="shared" ref="U1030:U1066" si="305">IF(AS1030="","",AS1030)&amp;IF(AT1030="","","|"&amp;AT1030)&amp;IF(AU1030="","","|"&amp;AU1030)&amp;IF(AV1030="","","|"&amp;AV1030)&amp;IF(AW1030="","","|"&amp;AW1030)</f>
        <v/>
      </c>
      <c r="Y1030">
        <f t="shared" si="297"/>
        <v>0</v>
      </c>
      <c r="Z1030">
        <v>100</v>
      </c>
      <c r="AA1030" s="23">
        <v>10</v>
      </c>
      <c r="AB1030" s="23">
        <f>INT(VLOOKUP(VLOOKUP($C1030,角色技能升级比率表!$B:$C,2,FALSE),角色属性概况!E:F,2,FALSE)*VLOOKUP(E1030,角色属性概况!I:M,3,FALSE)*AA1030/100)</f>
        <v>91</v>
      </c>
      <c r="AE1030">
        <v>0</v>
      </c>
      <c r="AF1030" s="23">
        <f t="shared" si="277"/>
        <v>0</v>
      </c>
      <c r="AG1030" s="23">
        <f t="shared" si="278"/>
        <v>0</v>
      </c>
      <c r="AN1030" s="6" t="str">
        <f>_xlfn.IFNA(IF(IF($AH1030=AN$5,VLOOKUP(AI1030,buff!$K:$L,2,FALSE),"")=0,"",IF($AH1030=AN$5,VLOOKUP(AI1030,buff!$K:$L,2,FALSE),"")),"")</f>
        <v/>
      </c>
      <c r="AO1030" s="6" t="str">
        <f>_xlfn.IFNA(IF(IF($AH1030=AO$5,VLOOKUP(AJ1030,buff!$K:$L,2,FALSE),"")=0,"",IF($AH1030=AO$5,VLOOKUP(AJ1030,buff!$K:$L,2,FALSE),"")),"")</f>
        <v/>
      </c>
      <c r="AP1030" s="6" t="str">
        <f>_xlfn.IFNA(IF(IF($AH1030=AP$5,VLOOKUP(AK1030,buff!$K:$L,2,FALSE),"")=0,"",IF($AH1030=AP$5,VLOOKUP(AK1030,buff!$K:$L,2,FALSE),"")),"")</f>
        <v/>
      </c>
      <c r="AQ1030" s="6" t="str">
        <f>_xlfn.IFNA(IF(IF($AH1030=AQ$5,VLOOKUP(AL1030,buff!$K:$L,2,FALSE),"")=0,"",IF($AH1030=AQ$5,VLOOKUP(AL1030,buff!$K:$L,2,FALSE),"")),"")</f>
        <v/>
      </c>
      <c r="AR1030" s="6" t="str">
        <f>_xlfn.IFNA(IF(IF($AH1030=AR$5,VLOOKUP(AM1030,buff!$K:$L,2,FALSE),"")=0,"",IF($AH1030=AR$5,VLOOKUP(AM1030,buff!$K:$L,2,FALSE),"")),"")</f>
        <v/>
      </c>
      <c r="AS1030" s="6" t="str">
        <f>_xlfn.IFNA(IF(IF($AH1030=AS$5,VLOOKUP(AI1030,buff!$K:$L,2,FALSE),"")=0,"",IF($AH1030=AS$5,VLOOKUP(AI1030,buff!$K:$L,2,FALSE),"")),"")</f>
        <v/>
      </c>
      <c r="AT1030" s="6" t="str">
        <f>_xlfn.IFNA(IF(IF($AH1030=AT$5,VLOOKUP(AJ1030,buff!$K:$L,2,FALSE),"")=0,"",IF($AH1030=AT$5,VLOOKUP(AJ1030,buff!$K:$L,2,FALSE),"")),"")</f>
        <v/>
      </c>
      <c r="AU1030" s="6" t="str">
        <f>_xlfn.IFNA(IF(IF($AH1030=AU$5,VLOOKUP(AK1030,buff!$K:$L,2,FALSE),"")=0,"",IF($AH1030=AU$5,VLOOKUP(AK1030,buff!$K:$L,2,FALSE),"")),"")</f>
        <v/>
      </c>
      <c r="AV1030" s="6" t="str">
        <f>_xlfn.IFNA(IF(IF($AH1030=AV$5,VLOOKUP(AL1030,buff!$K:$L,2,FALSE),"")=0,"",IF($AH1030=AV$5,VLOOKUP(AL1030,buff!$K:$L,2,FALSE),"")),"")</f>
        <v/>
      </c>
      <c r="AW1030" s="6" t="str">
        <f>_xlfn.IFNA(IF(IF($AH1030=AW$5,VLOOKUP(AM1030,buff!$K:$L,2,FALSE),"")=0,"",IF($AH1030=AW$5,VLOOKUP(AM1030,buff!$K:$L,2,FALSE),"")),"")</f>
        <v/>
      </c>
      <c r="AX1030" s="6" t="e">
        <f>VLOOKUP(AI1030,buff!K:P,6,FALSE)</f>
        <v>#N/A</v>
      </c>
      <c r="AY1030" t="e">
        <f t="shared" si="279"/>
        <v>#N/A</v>
      </c>
      <c r="AZ1030" t="e">
        <f t="shared" si="279"/>
        <v>#N/A</v>
      </c>
      <c r="BA1030">
        <f t="shared" si="280"/>
        <v>0</v>
      </c>
      <c r="BB1030">
        <f t="shared" si="281"/>
        <v>0</v>
      </c>
    </row>
    <row r="1031" spans="1:54" x14ac:dyDescent="0.15">
      <c r="A1031" t="str">
        <f t="shared" si="300"/>
        <v>卡尔主动技能1等级5</v>
      </c>
      <c r="B1031" s="8">
        <v>1025</v>
      </c>
      <c r="C1031" s="8" t="str">
        <f>VLOOKUP(G1031,角色!A:B,2,FALSE)</f>
        <v>卡尔</v>
      </c>
      <c r="D1031" s="8" t="str">
        <f t="shared" si="275"/>
        <v>主动技能1</v>
      </c>
      <c r="E1031" s="8">
        <f t="shared" si="301"/>
        <v>5</v>
      </c>
      <c r="F1031" s="8">
        <f t="shared" si="302"/>
        <v>1</v>
      </c>
      <c r="G1031" s="8">
        <f t="shared" si="303"/>
        <v>18</v>
      </c>
      <c r="H1031" s="4" t="s">
        <v>486</v>
      </c>
      <c r="I1031" s="24" t="str">
        <f t="shared" si="299"/>
        <v>对敌方单体攻击，造成100%攻击力（+113）点伤害。</v>
      </c>
      <c r="J1031" s="4" t="s">
        <v>305</v>
      </c>
      <c r="K1031" s="1" t="s">
        <v>103</v>
      </c>
      <c r="L1031" s="24" t="s">
        <v>107</v>
      </c>
      <c r="M1031" s="4"/>
      <c r="N1031" s="4">
        <v>100</v>
      </c>
      <c r="O1031" s="4"/>
      <c r="T1031" s="6" t="str">
        <f t="shared" si="304"/>
        <v/>
      </c>
      <c r="U1031" s="6" t="str">
        <f t="shared" si="305"/>
        <v/>
      </c>
      <c r="Y1031">
        <f t="shared" si="297"/>
        <v>0</v>
      </c>
      <c r="Z1031">
        <v>100</v>
      </c>
      <c r="AA1031" s="23">
        <v>10</v>
      </c>
      <c r="AB1031" s="23">
        <f>INT(VLOOKUP(VLOOKUP($C1031,角色技能升级比率表!$B:$C,2,FALSE),角色属性概况!E:F,2,FALSE)*VLOOKUP(E1031,角色属性概况!I:M,3,FALSE)*AA1031/100)</f>
        <v>113</v>
      </c>
      <c r="AE1031">
        <v>0</v>
      </c>
      <c r="AF1031" s="23">
        <f t="shared" si="277"/>
        <v>0</v>
      </c>
      <c r="AG1031" s="23">
        <f t="shared" si="278"/>
        <v>0</v>
      </c>
      <c r="AN1031" s="6" t="str">
        <f>_xlfn.IFNA(IF(IF($AH1031=AN$5,VLOOKUP(AI1031,buff!$K:$L,2,FALSE),"")=0,"",IF($AH1031=AN$5,VLOOKUP(AI1031,buff!$K:$L,2,FALSE),"")),"")</f>
        <v/>
      </c>
      <c r="AO1031" s="6" t="str">
        <f>_xlfn.IFNA(IF(IF($AH1031=AO$5,VLOOKUP(AJ1031,buff!$K:$L,2,FALSE),"")=0,"",IF($AH1031=AO$5,VLOOKUP(AJ1031,buff!$K:$L,2,FALSE),"")),"")</f>
        <v/>
      </c>
      <c r="AP1031" s="6" t="str">
        <f>_xlfn.IFNA(IF(IF($AH1031=AP$5,VLOOKUP(AK1031,buff!$K:$L,2,FALSE),"")=0,"",IF($AH1031=AP$5,VLOOKUP(AK1031,buff!$K:$L,2,FALSE),"")),"")</f>
        <v/>
      </c>
      <c r="AQ1031" s="6" t="str">
        <f>_xlfn.IFNA(IF(IF($AH1031=AQ$5,VLOOKUP(AL1031,buff!$K:$L,2,FALSE),"")=0,"",IF($AH1031=AQ$5,VLOOKUP(AL1031,buff!$K:$L,2,FALSE),"")),"")</f>
        <v/>
      </c>
      <c r="AR1031" s="6" t="str">
        <f>_xlfn.IFNA(IF(IF($AH1031=AR$5,VLOOKUP(AM1031,buff!$K:$L,2,FALSE),"")=0,"",IF($AH1031=AR$5,VLOOKUP(AM1031,buff!$K:$L,2,FALSE),"")),"")</f>
        <v/>
      </c>
      <c r="AS1031" s="6" t="str">
        <f>_xlfn.IFNA(IF(IF($AH1031=AS$5,VLOOKUP(AI1031,buff!$K:$L,2,FALSE),"")=0,"",IF($AH1031=AS$5,VLOOKUP(AI1031,buff!$K:$L,2,FALSE),"")),"")</f>
        <v/>
      </c>
      <c r="AT1031" s="6" t="str">
        <f>_xlfn.IFNA(IF(IF($AH1031=AT$5,VLOOKUP(AJ1031,buff!$K:$L,2,FALSE),"")=0,"",IF($AH1031=AT$5,VLOOKUP(AJ1031,buff!$K:$L,2,FALSE),"")),"")</f>
        <v/>
      </c>
      <c r="AU1031" s="6" t="str">
        <f>_xlfn.IFNA(IF(IF($AH1031=AU$5,VLOOKUP(AK1031,buff!$K:$L,2,FALSE),"")=0,"",IF($AH1031=AU$5,VLOOKUP(AK1031,buff!$K:$L,2,FALSE),"")),"")</f>
        <v/>
      </c>
      <c r="AV1031" s="6" t="str">
        <f>_xlfn.IFNA(IF(IF($AH1031=AV$5,VLOOKUP(AL1031,buff!$K:$L,2,FALSE),"")=0,"",IF($AH1031=AV$5,VLOOKUP(AL1031,buff!$K:$L,2,FALSE),"")),"")</f>
        <v/>
      </c>
      <c r="AW1031" s="6" t="str">
        <f>_xlfn.IFNA(IF(IF($AH1031=AW$5,VLOOKUP(AM1031,buff!$K:$L,2,FALSE),"")=0,"",IF($AH1031=AW$5,VLOOKUP(AM1031,buff!$K:$L,2,FALSE),"")),"")</f>
        <v/>
      </c>
      <c r="AX1031" s="6" t="e">
        <f>VLOOKUP(AI1031,buff!K:P,6,FALSE)</f>
        <v>#N/A</v>
      </c>
      <c r="AY1031" t="e">
        <f t="shared" si="279"/>
        <v>#N/A</v>
      </c>
      <c r="AZ1031" t="e">
        <f t="shared" si="279"/>
        <v>#N/A</v>
      </c>
      <c r="BA1031">
        <f t="shared" si="280"/>
        <v>0</v>
      </c>
      <c r="BB1031">
        <f t="shared" si="281"/>
        <v>0</v>
      </c>
    </row>
    <row r="1032" spans="1:54" x14ac:dyDescent="0.15">
      <c r="A1032" t="str">
        <f t="shared" si="300"/>
        <v>卡尔主动技能1等级6</v>
      </c>
      <c r="B1032" s="8">
        <v>1026</v>
      </c>
      <c r="C1032" s="8" t="str">
        <f>VLOOKUP(G1032,角色!A:B,2,FALSE)</f>
        <v>卡尔</v>
      </c>
      <c r="D1032" s="8" t="str">
        <f t="shared" ref="D1032:D1095" si="306">$D$4&amp;F1032</f>
        <v>主动技能1</v>
      </c>
      <c r="E1032" s="8">
        <f t="shared" si="301"/>
        <v>6</v>
      </c>
      <c r="F1032" s="8">
        <f t="shared" si="302"/>
        <v>1</v>
      </c>
      <c r="G1032" s="8">
        <f t="shared" si="303"/>
        <v>18</v>
      </c>
      <c r="H1032" s="4" t="s">
        <v>486</v>
      </c>
      <c r="I1032" s="24" t="str">
        <f t="shared" si="299"/>
        <v>对敌方单体攻击，造成100%攻击力（+139）点伤害。</v>
      </c>
      <c r="J1032" s="4" t="s">
        <v>305</v>
      </c>
      <c r="K1032" s="1" t="s">
        <v>103</v>
      </c>
      <c r="L1032" s="24" t="s">
        <v>107</v>
      </c>
      <c r="M1032" s="4"/>
      <c r="N1032" s="4">
        <v>100</v>
      </c>
      <c r="O1032" s="4"/>
      <c r="T1032" s="6" t="str">
        <f t="shared" si="304"/>
        <v/>
      </c>
      <c r="U1032" s="6" t="str">
        <f t="shared" si="305"/>
        <v/>
      </c>
      <c r="Y1032">
        <f t="shared" si="297"/>
        <v>0</v>
      </c>
      <c r="Z1032">
        <v>100</v>
      </c>
      <c r="AA1032" s="23">
        <v>10</v>
      </c>
      <c r="AB1032" s="23">
        <f>INT(VLOOKUP(VLOOKUP($C1032,角色技能升级比率表!$B:$C,2,FALSE),角色属性概况!E:F,2,FALSE)*VLOOKUP(E1032,角色属性概况!I:M,3,FALSE)*AA1032/100)</f>
        <v>139</v>
      </c>
      <c r="AE1032">
        <v>0</v>
      </c>
      <c r="AF1032" s="23">
        <f t="shared" ref="AF1032:AF1095" si="307">BA1032</f>
        <v>0</v>
      </c>
      <c r="AG1032" s="23">
        <f t="shared" ref="AG1032:AG1095" si="308">BB1032</f>
        <v>0</v>
      </c>
      <c r="AN1032" s="6" t="str">
        <f>_xlfn.IFNA(IF(IF($AH1032=AN$5,VLOOKUP(AI1032,buff!$K:$L,2,FALSE),"")=0,"",IF($AH1032=AN$5,VLOOKUP(AI1032,buff!$K:$L,2,FALSE),"")),"")</f>
        <v/>
      </c>
      <c r="AO1032" s="6" t="str">
        <f>_xlfn.IFNA(IF(IF($AH1032=AO$5,VLOOKUP(AJ1032,buff!$K:$L,2,FALSE),"")=0,"",IF($AH1032=AO$5,VLOOKUP(AJ1032,buff!$K:$L,2,FALSE),"")),"")</f>
        <v/>
      </c>
      <c r="AP1032" s="6" t="str">
        <f>_xlfn.IFNA(IF(IF($AH1032=AP$5,VLOOKUP(AK1032,buff!$K:$L,2,FALSE),"")=0,"",IF($AH1032=AP$5,VLOOKUP(AK1032,buff!$K:$L,2,FALSE),"")),"")</f>
        <v/>
      </c>
      <c r="AQ1032" s="6" t="str">
        <f>_xlfn.IFNA(IF(IF($AH1032=AQ$5,VLOOKUP(AL1032,buff!$K:$L,2,FALSE),"")=0,"",IF($AH1032=AQ$5,VLOOKUP(AL1032,buff!$K:$L,2,FALSE),"")),"")</f>
        <v/>
      </c>
      <c r="AR1032" s="6" t="str">
        <f>_xlfn.IFNA(IF(IF($AH1032=AR$5,VLOOKUP(AM1032,buff!$K:$L,2,FALSE),"")=0,"",IF($AH1032=AR$5,VLOOKUP(AM1032,buff!$K:$L,2,FALSE),"")),"")</f>
        <v/>
      </c>
      <c r="AS1032" s="6" t="str">
        <f>_xlfn.IFNA(IF(IF($AH1032=AS$5,VLOOKUP(AI1032,buff!$K:$L,2,FALSE),"")=0,"",IF($AH1032=AS$5,VLOOKUP(AI1032,buff!$K:$L,2,FALSE),"")),"")</f>
        <v/>
      </c>
      <c r="AT1032" s="6" t="str">
        <f>_xlfn.IFNA(IF(IF($AH1032=AT$5,VLOOKUP(AJ1032,buff!$K:$L,2,FALSE),"")=0,"",IF($AH1032=AT$5,VLOOKUP(AJ1032,buff!$K:$L,2,FALSE),"")),"")</f>
        <v/>
      </c>
      <c r="AU1032" s="6" t="str">
        <f>_xlfn.IFNA(IF(IF($AH1032=AU$5,VLOOKUP(AK1032,buff!$K:$L,2,FALSE),"")=0,"",IF($AH1032=AU$5,VLOOKUP(AK1032,buff!$K:$L,2,FALSE),"")),"")</f>
        <v/>
      </c>
      <c r="AV1032" s="6" t="str">
        <f>_xlfn.IFNA(IF(IF($AH1032=AV$5,VLOOKUP(AL1032,buff!$K:$L,2,FALSE),"")=0,"",IF($AH1032=AV$5,VLOOKUP(AL1032,buff!$K:$L,2,FALSE),"")),"")</f>
        <v/>
      </c>
      <c r="AW1032" s="6" t="str">
        <f>_xlfn.IFNA(IF(IF($AH1032=AW$5,VLOOKUP(AM1032,buff!$K:$L,2,FALSE),"")=0,"",IF($AH1032=AW$5,VLOOKUP(AM1032,buff!$K:$L,2,FALSE),"")),"")</f>
        <v/>
      </c>
      <c r="AX1032" s="6" t="e">
        <f>VLOOKUP(AI1032,buff!K:P,6,FALSE)</f>
        <v>#N/A</v>
      </c>
      <c r="AY1032" t="e">
        <f t="shared" ref="AY1032:AZ1095" si="309">AX1032</f>
        <v>#N/A</v>
      </c>
      <c r="AZ1032" t="e">
        <f t="shared" si="309"/>
        <v>#N/A</v>
      </c>
      <c r="BA1032">
        <f t="shared" ref="BA1032:BA1095" si="310">IF(F1032=1,0,IF(F1032=2,2,3))</f>
        <v>0</v>
      </c>
      <c r="BB1032">
        <f t="shared" ref="BB1032:BB1095" si="311">IF(F1032=1,0,IF(F1032=2,1,2))</f>
        <v>0</v>
      </c>
    </row>
    <row r="1033" spans="1:54" x14ac:dyDescent="0.15">
      <c r="A1033" t="str">
        <f t="shared" si="300"/>
        <v>卡尔主动技能1等级7</v>
      </c>
      <c r="B1033" s="8">
        <v>1027</v>
      </c>
      <c r="C1033" s="8" t="str">
        <f>VLOOKUP(G1033,角色!A:B,2,FALSE)</f>
        <v>卡尔</v>
      </c>
      <c r="D1033" s="8" t="str">
        <f t="shared" si="306"/>
        <v>主动技能1</v>
      </c>
      <c r="E1033" s="8">
        <f t="shared" si="301"/>
        <v>7</v>
      </c>
      <c r="F1033" s="8">
        <f t="shared" si="302"/>
        <v>1</v>
      </c>
      <c r="G1033" s="8">
        <f t="shared" si="303"/>
        <v>18</v>
      </c>
      <c r="H1033" s="4" t="s">
        <v>486</v>
      </c>
      <c r="I1033" s="24" t="str">
        <f t="shared" si="299"/>
        <v>对敌方单体攻击，造成100%攻击力（+171）点伤害。</v>
      </c>
      <c r="J1033" s="4" t="s">
        <v>305</v>
      </c>
      <c r="K1033" s="1" t="s">
        <v>103</v>
      </c>
      <c r="L1033" s="24" t="s">
        <v>107</v>
      </c>
      <c r="M1033" s="4"/>
      <c r="N1033" s="4">
        <v>100</v>
      </c>
      <c r="O1033" s="4"/>
      <c r="T1033" s="6" t="str">
        <f t="shared" si="304"/>
        <v/>
      </c>
      <c r="U1033" s="6" t="str">
        <f t="shared" si="305"/>
        <v/>
      </c>
      <c r="Y1033">
        <f t="shared" si="297"/>
        <v>0</v>
      </c>
      <c r="Z1033">
        <v>100</v>
      </c>
      <c r="AA1033" s="23">
        <v>10</v>
      </c>
      <c r="AB1033" s="23">
        <f>INT(VLOOKUP(VLOOKUP($C1033,角色技能升级比率表!$B:$C,2,FALSE),角色属性概况!E:F,2,FALSE)*VLOOKUP(E1033,角色属性概况!I:M,3,FALSE)*AA1033/100)</f>
        <v>171</v>
      </c>
      <c r="AE1033">
        <v>0</v>
      </c>
      <c r="AF1033" s="23">
        <f t="shared" si="307"/>
        <v>0</v>
      </c>
      <c r="AG1033" s="23">
        <f t="shared" si="308"/>
        <v>0</v>
      </c>
      <c r="AN1033" s="6" t="str">
        <f>_xlfn.IFNA(IF(IF($AH1033=AN$5,VLOOKUP(AI1033,buff!$K:$L,2,FALSE),"")=0,"",IF($AH1033=AN$5,VLOOKUP(AI1033,buff!$K:$L,2,FALSE),"")),"")</f>
        <v/>
      </c>
      <c r="AO1033" s="6" t="str">
        <f>_xlfn.IFNA(IF(IF($AH1033=AO$5,VLOOKUP(AJ1033,buff!$K:$L,2,FALSE),"")=0,"",IF($AH1033=AO$5,VLOOKUP(AJ1033,buff!$K:$L,2,FALSE),"")),"")</f>
        <v/>
      </c>
      <c r="AP1033" s="6" t="str">
        <f>_xlfn.IFNA(IF(IF($AH1033=AP$5,VLOOKUP(AK1033,buff!$K:$L,2,FALSE),"")=0,"",IF($AH1033=AP$5,VLOOKUP(AK1033,buff!$K:$L,2,FALSE),"")),"")</f>
        <v/>
      </c>
      <c r="AQ1033" s="6" t="str">
        <f>_xlfn.IFNA(IF(IF($AH1033=AQ$5,VLOOKUP(AL1033,buff!$K:$L,2,FALSE),"")=0,"",IF($AH1033=AQ$5,VLOOKUP(AL1033,buff!$K:$L,2,FALSE),"")),"")</f>
        <v/>
      </c>
      <c r="AR1033" s="6" t="str">
        <f>_xlfn.IFNA(IF(IF($AH1033=AR$5,VLOOKUP(AM1033,buff!$K:$L,2,FALSE),"")=0,"",IF($AH1033=AR$5,VLOOKUP(AM1033,buff!$K:$L,2,FALSE),"")),"")</f>
        <v/>
      </c>
      <c r="AS1033" s="6" t="str">
        <f>_xlfn.IFNA(IF(IF($AH1033=AS$5,VLOOKUP(AI1033,buff!$K:$L,2,FALSE),"")=0,"",IF($AH1033=AS$5,VLOOKUP(AI1033,buff!$K:$L,2,FALSE),"")),"")</f>
        <v/>
      </c>
      <c r="AT1033" s="6" t="str">
        <f>_xlfn.IFNA(IF(IF($AH1033=AT$5,VLOOKUP(AJ1033,buff!$K:$L,2,FALSE),"")=0,"",IF($AH1033=AT$5,VLOOKUP(AJ1033,buff!$K:$L,2,FALSE),"")),"")</f>
        <v/>
      </c>
      <c r="AU1033" s="6" t="str">
        <f>_xlfn.IFNA(IF(IF($AH1033=AU$5,VLOOKUP(AK1033,buff!$K:$L,2,FALSE),"")=0,"",IF($AH1033=AU$5,VLOOKUP(AK1033,buff!$K:$L,2,FALSE),"")),"")</f>
        <v/>
      </c>
      <c r="AV1033" s="6" t="str">
        <f>_xlfn.IFNA(IF(IF($AH1033=AV$5,VLOOKUP(AL1033,buff!$K:$L,2,FALSE),"")=0,"",IF($AH1033=AV$5,VLOOKUP(AL1033,buff!$K:$L,2,FALSE),"")),"")</f>
        <v/>
      </c>
      <c r="AW1033" s="6" t="str">
        <f>_xlfn.IFNA(IF(IF($AH1033=AW$5,VLOOKUP(AM1033,buff!$K:$L,2,FALSE),"")=0,"",IF($AH1033=AW$5,VLOOKUP(AM1033,buff!$K:$L,2,FALSE),"")),"")</f>
        <v/>
      </c>
      <c r="AX1033" s="6" t="e">
        <f>VLOOKUP(AI1033,buff!K:P,6,FALSE)</f>
        <v>#N/A</v>
      </c>
      <c r="AY1033" t="e">
        <f t="shared" si="309"/>
        <v>#N/A</v>
      </c>
      <c r="AZ1033" t="e">
        <f t="shared" si="309"/>
        <v>#N/A</v>
      </c>
      <c r="BA1033">
        <f t="shared" si="310"/>
        <v>0</v>
      </c>
      <c r="BB1033">
        <f t="shared" si="311"/>
        <v>0</v>
      </c>
    </row>
    <row r="1034" spans="1:54" x14ac:dyDescent="0.15">
      <c r="A1034" t="str">
        <f t="shared" si="300"/>
        <v>卡尔主动技能1等级8</v>
      </c>
      <c r="B1034" s="8">
        <v>1028</v>
      </c>
      <c r="C1034" s="8" t="str">
        <f>VLOOKUP(G1034,角色!A:B,2,FALSE)</f>
        <v>卡尔</v>
      </c>
      <c r="D1034" s="8" t="str">
        <f t="shared" si="306"/>
        <v>主动技能1</v>
      </c>
      <c r="E1034" s="8">
        <f t="shared" si="301"/>
        <v>8</v>
      </c>
      <c r="F1034" s="8">
        <f t="shared" si="302"/>
        <v>1</v>
      </c>
      <c r="G1034" s="8">
        <f t="shared" si="303"/>
        <v>18</v>
      </c>
      <c r="H1034" s="4" t="s">
        <v>486</v>
      </c>
      <c r="I1034" s="24" t="str">
        <f t="shared" si="299"/>
        <v>对敌方单体攻击，造成100%攻击力（+211）点伤害。</v>
      </c>
      <c r="J1034" s="4" t="s">
        <v>305</v>
      </c>
      <c r="K1034" s="1" t="s">
        <v>103</v>
      </c>
      <c r="L1034" s="24" t="s">
        <v>107</v>
      </c>
      <c r="M1034" s="4"/>
      <c r="N1034" s="4">
        <v>100</v>
      </c>
      <c r="O1034" s="4"/>
      <c r="T1034" s="6" t="str">
        <f t="shared" si="304"/>
        <v/>
      </c>
      <c r="U1034" s="6" t="str">
        <f t="shared" si="305"/>
        <v/>
      </c>
      <c r="Y1034">
        <f t="shared" si="297"/>
        <v>0</v>
      </c>
      <c r="Z1034">
        <v>100</v>
      </c>
      <c r="AA1034" s="23">
        <v>10</v>
      </c>
      <c r="AB1034" s="23">
        <f>INT(VLOOKUP(VLOOKUP($C1034,角色技能升级比率表!$B:$C,2,FALSE),角色属性概况!E:F,2,FALSE)*VLOOKUP(E1034,角色属性概况!I:M,3,FALSE)*AA1034/100)</f>
        <v>211</v>
      </c>
      <c r="AE1034">
        <v>0</v>
      </c>
      <c r="AF1034" s="23">
        <f t="shared" si="307"/>
        <v>0</v>
      </c>
      <c r="AG1034" s="23">
        <f t="shared" si="308"/>
        <v>0</v>
      </c>
      <c r="AN1034" s="6" t="str">
        <f>_xlfn.IFNA(IF(IF($AH1034=AN$5,VLOOKUP(AI1034,buff!$K:$L,2,FALSE),"")=0,"",IF($AH1034=AN$5,VLOOKUP(AI1034,buff!$K:$L,2,FALSE),"")),"")</f>
        <v/>
      </c>
      <c r="AO1034" s="6" t="str">
        <f>_xlfn.IFNA(IF(IF($AH1034=AO$5,VLOOKUP(AJ1034,buff!$K:$L,2,FALSE),"")=0,"",IF($AH1034=AO$5,VLOOKUP(AJ1034,buff!$K:$L,2,FALSE),"")),"")</f>
        <v/>
      </c>
      <c r="AP1034" s="6" t="str">
        <f>_xlfn.IFNA(IF(IF($AH1034=AP$5,VLOOKUP(AK1034,buff!$K:$L,2,FALSE),"")=0,"",IF($AH1034=AP$5,VLOOKUP(AK1034,buff!$K:$L,2,FALSE),"")),"")</f>
        <v/>
      </c>
      <c r="AQ1034" s="6" t="str">
        <f>_xlfn.IFNA(IF(IF($AH1034=AQ$5,VLOOKUP(AL1034,buff!$K:$L,2,FALSE),"")=0,"",IF($AH1034=AQ$5,VLOOKUP(AL1034,buff!$K:$L,2,FALSE),"")),"")</f>
        <v/>
      </c>
      <c r="AR1034" s="6" t="str">
        <f>_xlfn.IFNA(IF(IF($AH1034=AR$5,VLOOKUP(AM1034,buff!$K:$L,2,FALSE),"")=0,"",IF($AH1034=AR$5,VLOOKUP(AM1034,buff!$K:$L,2,FALSE),"")),"")</f>
        <v/>
      </c>
      <c r="AS1034" s="6" t="str">
        <f>_xlfn.IFNA(IF(IF($AH1034=AS$5,VLOOKUP(AI1034,buff!$K:$L,2,FALSE),"")=0,"",IF($AH1034=AS$5,VLOOKUP(AI1034,buff!$K:$L,2,FALSE),"")),"")</f>
        <v/>
      </c>
      <c r="AT1034" s="6" t="str">
        <f>_xlfn.IFNA(IF(IF($AH1034=AT$5,VLOOKUP(AJ1034,buff!$K:$L,2,FALSE),"")=0,"",IF($AH1034=AT$5,VLOOKUP(AJ1034,buff!$K:$L,2,FALSE),"")),"")</f>
        <v/>
      </c>
      <c r="AU1034" s="6" t="str">
        <f>_xlfn.IFNA(IF(IF($AH1034=AU$5,VLOOKUP(AK1034,buff!$K:$L,2,FALSE),"")=0,"",IF($AH1034=AU$5,VLOOKUP(AK1034,buff!$K:$L,2,FALSE),"")),"")</f>
        <v/>
      </c>
      <c r="AV1034" s="6" t="str">
        <f>_xlfn.IFNA(IF(IF($AH1034=AV$5,VLOOKUP(AL1034,buff!$K:$L,2,FALSE),"")=0,"",IF($AH1034=AV$5,VLOOKUP(AL1034,buff!$K:$L,2,FALSE),"")),"")</f>
        <v/>
      </c>
      <c r="AW1034" s="6" t="str">
        <f>_xlfn.IFNA(IF(IF($AH1034=AW$5,VLOOKUP(AM1034,buff!$K:$L,2,FALSE),"")=0,"",IF($AH1034=AW$5,VLOOKUP(AM1034,buff!$K:$L,2,FALSE),"")),"")</f>
        <v/>
      </c>
      <c r="AX1034" s="6" t="e">
        <f>VLOOKUP(AI1034,buff!K:P,6,FALSE)</f>
        <v>#N/A</v>
      </c>
      <c r="AY1034" t="e">
        <f t="shared" si="309"/>
        <v>#N/A</v>
      </c>
      <c r="AZ1034" t="e">
        <f t="shared" si="309"/>
        <v>#N/A</v>
      </c>
      <c r="BA1034">
        <f t="shared" si="310"/>
        <v>0</v>
      </c>
      <c r="BB1034">
        <f t="shared" si="311"/>
        <v>0</v>
      </c>
    </row>
    <row r="1035" spans="1:54" x14ac:dyDescent="0.15">
      <c r="A1035" t="str">
        <f t="shared" si="300"/>
        <v>卡尔主动技能1等级9</v>
      </c>
      <c r="B1035" s="8">
        <v>1029</v>
      </c>
      <c r="C1035" s="8" t="str">
        <f>VLOOKUP(G1035,角色!A:B,2,FALSE)</f>
        <v>卡尔</v>
      </c>
      <c r="D1035" s="8" t="str">
        <f t="shared" si="306"/>
        <v>主动技能1</v>
      </c>
      <c r="E1035" s="8">
        <f t="shared" si="301"/>
        <v>9</v>
      </c>
      <c r="F1035" s="8">
        <f t="shared" si="302"/>
        <v>1</v>
      </c>
      <c r="G1035" s="8">
        <f t="shared" si="303"/>
        <v>18</v>
      </c>
      <c r="H1035" s="4" t="s">
        <v>486</v>
      </c>
      <c r="I1035" s="24" t="str">
        <f>"对敌方单体攻击，造成100%攻击力（+"&amp;AB1035&amp;"）点伤害。"</f>
        <v>对敌方单体攻击，造成100%攻击力（+260）点伤害。</v>
      </c>
      <c r="J1035" s="24" t="s">
        <v>305</v>
      </c>
      <c r="K1035" s="25" t="s">
        <v>103</v>
      </c>
      <c r="L1035" s="24" t="s">
        <v>107</v>
      </c>
      <c r="M1035" s="24"/>
      <c r="N1035" s="24">
        <v>100</v>
      </c>
      <c r="O1035" s="24"/>
      <c r="P1035" s="23"/>
      <c r="Q1035" s="23"/>
      <c r="R1035" s="23"/>
      <c r="S1035" s="23"/>
      <c r="T1035" s="23" t="str">
        <f t="shared" si="304"/>
        <v/>
      </c>
      <c r="U1035" s="23" t="str">
        <f t="shared" si="305"/>
        <v/>
      </c>
      <c r="V1035" s="23"/>
      <c r="W1035" s="23"/>
      <c r="X1035" s="23"/>
      <c r="Y1035" s="23">
        <f t="shared" si="297"/>
        <v>0</v>
      </c>
      <c r="Z1035" s="23">
        <v>100</v>
      </c>
      <c r="AA1035" s="23">
        <v>10</v>
      </c>
      <c r="AB1035" s="23">
        <f>INT(VLOOKUP(VLOOKUP($C1035,角色技能升级比率表!$B:$C,2,FALSE),角色属性概况!E:F,2,FALSE)*VLOOKUP(E1035,角色属性概况!I:M,3,FALSE)*AA1035/100)</f>
        <v>260</v>
      </c>
      <c r="AC1035" s="23"/>
      <c r="AD1035" s="23"/>
      <c r="AE1035" s="23">
        <v>0</v>
      </c>
      <c r="AF1035" s="23">
        <f t="shared" si="307"/>
        <v>0</v>
      </c>
      <c r="AG1035" s="23">
        <f t="shared" si="308"/>
        <v>0</v>
      </c>
      <c r="AH1035" s="23"/>
      <c r="AI1035" s="23"/>
      <c r="AJ1035" s="23"/>
      <c r="AN1035" s="6" t="str">
        <f>_xlfn.IFNA(IF(IF($AH1035=AN$5,VLOOKUP(AI1035,buff!$K:$L,2,FALSE),"")=0,"",IF($AH1035=AN$5,VLOOKUP(AI1035,buff!$K:$L,2,FALSE),"")),"")</f>
        <v/>
      </c>
      <c r="AO1035" s="6" t="str">
        <f>_xlfn.IFNA(IF(IF($AH1035=AO$5,VLOOKUP(AJ1035,buff!$K:$L,2,FALSE),"")=0,"",IF($AH1035=AO$5,VLOOKUP(AJ1035,buff!$K:$L,2,FALSE),"")),"")</f>
        <v/>
      </c>
      <c r="AP1035" s="6" t="str">
        <f>_xlfn.IFNA(IF(IF($AH1035=AP$5,VLOOKUP(AK1035,buff!$K:$L,2,FALSE),"")=0,"",IF($AH1035=AP$5,VLOOKUP(AK1035,buff!$K:$L,2,FALSE),"")),"")</f>
        <v/>
      </c>
      <c r="AQ1035" s="6" t="str">
        <f>_xlfn.IFNA(IF(IF($AH1035=AQ$5,VLOOKUP(AL1035,buff!$K:$L,2,FALSE),"")=0,"",IF($AH1035=AQ$5,VLOOKUP(AL1035,buff!$K:$L,2,FALSE),"")),"")</f>
        <v/>
      </c>
      <c r="AR1035" s="6" t="str">
        <f>_xlfn.IFNA(IF(IF($AH1035=AR$5,VLOOKUP(AM1035,buff!$K:$L,2,FALSE),"")=0,"",IF($AH1035=AR$5,VLOOKUP(AM1035,buff!$K:$L,2,FALSE),"")),"")</f>
        <v/>
      </c>
      <c r="AS1035" s="6" t="str">
        <f>_xlfn.IFNA(IF(IF($AH1035=AS$5,VLOOKUP(AI1035,buff!$K:$L,2,FALSE),"")=0,"",IF($AH1035=AS$5,VLOOKUP(AI1035,buff!$K:$L,2,FALSE),"")),"")</f>
        <v/>
      </c>
      <c r="AT1035" s="6" t="str">
        <f>_xlfn.IFNA(IF(IF($AH1035=AT$5,VLOOKUP(AJ1035,buff!$K:$L,2,FALSE),"")=0,"",IF($AH1035=AT$5,VLOOKUP(AJ1035,buff!$K:$L,2,FALSE),"")),"")</f>
        <v/>
      </c>
      <c r="AU1035" s="6" t="str">
        <f>_xlfn.IFNA(IF(IF($AH1035=AU$5,VLOOKUP(AK1035,buff!$K:$L,2,FALSE),"")=0,"",IF($AH1035=AU$5,VLOOKUP(AK1035,buff!$K:$L,2,FALSE),"")),"")</f>
        <v/>
      </c>
      <c r="AV1035" s="6" t="str">
        <f>_xlfn.IFNA(IF(IF($AH1035=AV$5,VLOOKUP(AL1035,buff!$K:$L,2,FALSE),"")=0,"",IF($AH1035=AV$5,VLOOKUP(AL1035,buff!$K:$L,2,FALSE),"")),"")</f>
        <v/>
      </c>
      <c r="AW1035" s="6" t="str">
        <f>_xlfn.IFNA(IF(IF($AH1035=AW$5,VLOOKUP(AM1035,buff!$K:$L,2,FALSE),"")=0,"",IF($AH1035=AW$5,VLOOKUP(AM1035,buff!$K:$L,2,FALSE),"")),"")</f>
        <v/>
      </c>
      <c r="AX1035" s="6" t="e">
        <f>VLOOKUP(AI1035,buff!K:P,6,FALSE)</f>
        <v>#N/A</v>
      </c>
      <c r="AY1035" t="e">
        <f t="shared" si="309"/>
        <v>#N/A</v>
      </c>
      <c r="AZ1035" t="e">
        <f t="shared" si="309"/>
        <v>#N/A</v>
      </c>
      <c r="BA1035">
        <f t="shared" si="310"/>
        <v>0</v>
      </c>
      <c r="BB1035">
        <f t="shared" si="311"/>
        <v>0</v>
      </c>
    </row>
    <row r="1036" spans="1:54" x14ac:dyDescent="0.15">
      <c r="A1036" t="str">
        <f t="shared" si="300"/>
        <v>卡尔主动技能1等级10</v>
      </c>
      <c r="B1036" s="8">
        <v>1030</v>
      </c>
      <c r="C1036" s="8" t="str">
        <f>VLOOKUP(G1036,角色!A:B,2,FALSE)</f>
        <v>卡尔</v>
      </c>
      <c r="D1036" s="8" t="str">
        <f t="shared" si="306"/>
        <v>主动技能1</v>
      </c>
      <c r="E1036" s="8">
        <f t="shared" si="301"/>
        <v>10</v>
      </c>
      <c r="F1036" s="8">
        <f t="shared" si="302"/>
        <v>1</v>
      </c>
      <c r="G1036" s="8">
        <f t="shared" si="303"/>
        <v>18</v>
      </c>
      <c r="H1036" s="4" t="s">
        <v>486</v>
      </c>
      <c r="I1036" s="24" t="str">
        <f t="shared" ref="I1036:I1046" si="312">"对敌方单体攻击，造成100%攻击力（+"&amp;AB1036&amp;"）点伤害。"</f>
        <v>对敌方单体攻击，造成100%攻击力（+320）点伤害。</v>
      </c>
      <c r="J1036" s="4" t="s">
        <v>305</v>
      </c>
      <c r="K1036" s="1" t="s">
        <v>103</v>
      </c>
      <c r="L1036" s="24" t="s">
        <v>107</v>
      </c>
      <c r="M1036" s="4"/>
      <c r="N1036" s="4">
        <v>100</v>
      </c>
      <c r="O1036" s="4"/>
      <c r="T1036" s="6" t="str">
        <f t="shared" si="304"/>
        <v/>
      </c>
      <c r="U1036" s="6" t="str">
        <f t="shared" si="305"/>
        <v/>
      </c>
      <c r="Y1036">
        <f t="shared" si="297"/>
        <v>0</v>
      </c>
      <c r="Z1036">
        <v>100</v>
      </c>
      <c r="AA1036" s="23">
        <v>10</v>
      </c>
      <c r="AB1036" s="23">
        <f>INT(VLOOKUP(VLOOKUP($C1036,角色技能升级比率表!$B:$C,2,FALSE),角色属性概况!E:F,2,FALSE)*VLOOKUP(E1036,角色属性概况!I:M,3,FALSE)*AA1036/100)</f>
        <v>320</v>
      </c>
      <c r="AE1036">
        <v>0</v>
      </c>
      <c r="AF1036" s="23">
        <f t="shared" si="307"/>
        <v>0</v>
      </c>
      <c r="AG1036" s="23">
        <f t="shared" si="308"/>
        <v>0</v>
      </c>
      <c r="AN1036" s="6" t="str">
        <f>_xlfn.IFNA(IF(IF($AH1036=AN$5,VLOOKUP(AI1036,buff!$K:$L,2,FALSE),"")=0,"",IF($AH1036=AN$5,VLOOKUP(AI1036,buff!$K:$L,2,FALSE),"")),"")</f>
        <v/>
      </c>
      <c r="AO1036" s="6" t="str">
        <f>_xlfn.IFNA(IF(IF($AH1036=AO$5,VLOOKUP(AJ1036,buff!$K:$L,2,FALSE),"")=0,"",IF($AH1036=AO$5,VLOOKUP(AJ1036,buff!$K:$L,2,FALSE),"")),"")</f>
        <v/>
      </c>
      <c r="AP1036" s="6" t="str">
        <f>_xlfn.IFNA(IF(IF($AH1036=AP$5,VLOOKUP(AK1036,buff!$K:$L,2,FALSE),"")=0,"",IF($AH1036=AP$5,VLOOKUP(AK1036,buff!$K:$L,2,FALSE),"")),"")</f>
        <v/>
      </c>
      <c r="AQ1036" s="6" t="str">
        <f>_xlfn.IFNA(IF(IF($AH1036=AQ$5,VLOOKUP(AL1036,buff!$K:$L,2,FALSE),"")=0,"",IF($AH1036=AQ$5,VLOOKUP(AL1036,buff!$K:$L,2,FALSE),"")),"")</f>
        <v/>
      </c>
      <c r="AR1036" s="6" t="str">
        <f>_xlfn.IFNA(IF(IF($AH1036=AR$5,VLOOKUP(AM1036,buff!$K:$L,2,FALSE),"")=0,"",IF($AH1036=AR$5,VLOOKUP(AM1036,buff!$K:$L,2,FALSE),"")),"")</f>
        <v/>
      </c>
      <c r="AS1036" s="6" t="str">
        <f>_xlfn.IFNA(IF(IF($AH1036=AS$5,VLOOKUP(AI1036,buff!$K:$L,2,FALSE),"")=0,"",IF($AH1036=AS$5,VLOOKUP(AI1036,buff!$K:$L,2,FALSE),"")),"")</f>
        <v/>
      </c>
      <c r="AT1036" s="6" t="str">
        <f>_xlfn.IFNA(IF(IF($AH1036=AT$5,VLOOKUP(AJ1036,buff!$K:$L,2,FALSE),"")=0,"",IF($AH1036=AT$5,VLOOKUP(AJ1036,buff!$K:$L,2,FALSE),"")),"")</f>
        <v/>
      </c>
      <c r="AU1036" s="6" t="str">
        <f>_xlfn.IFNA(IF(IF($AH1036=AU$5,VLOOKUP(AK1036,buff!$K:$L,2,FALSE),"")=0,"",IF($AH1036=AU$5,VLOOKUP(AK1036,buff!$K:$L,2,FALSE),"")),"")</f>
        <v/>
      </c>
      <c r="AV1036" s="6" t="str">
        <f>_xlfn.IFNA(IF(IF($AH1036=AV$5,VLOOKUP(AL1036,buff!$K:$L,2,FALSE),"")=0,"",IF($AH1036=AV$5,VLOOKUP(AL1036,buff!$K:$L,2,FALSE),"")),"")</f>
        <v/>
      </c>
      <c r="AW1036" s="6" t="str">
        <f>_xlfn.IFNA(IF(IF($AH1036=AW$5,VLOOKUP(AM1036,buff!$K:$L,2,FALSE),"")=0,"",IF($AH1036=AW$5,VLOOKUP(AM1036,buff!$K:$L,2,FALSE),"")),"")</f>
        <v/>
      </c>
      <c r="AX1036" s="6" t="e">
        <f>VLOOKUP(AI1036,buff!K:P,6,FALSE)</f>
        <v>#N/A</v>
      </c>
      <c r="AY1036" t="e">
        <f t="shared" si="309"/>
        <v>#N/A</v>
      </c>
      <c r="AZ1036" t="e">
        <f t="shared" si="309"/>
        <v>#N/A</v>
      </c>
      <c r="BA1036">
        <f t="shared" si="310"/>
        <v>0</v>
      </c>
      <c r="BB1036">
        <f t="shared" si="311"/>
        <v>0</v>
      </c>
    </row>
    <row r="1037" spans="1:54" x14ac:dyDescent="0.15">
      <c r="A1037" t="str">
        <f t="shared" si="300"/>
        <v>卡尔主动技能1等级11</v>
      </c>
      <c r="B1037" s="8">
        <v>1031</v>
      </c>
      <c r="C1037" s="8" t="str">
        <f>VLOOKUP(G1037,角色!A:B,2,FALSE)</f>
        <v>卡尔</v>
      </c>
      <c r="D1037" s="8" t="str">
        <f t="shared" si="306"/>
        <v>主动技能1</v>
      </c>
      <c r="E1037" s="8">
        <f t="shared" si="301"/>
        <v>11</v>
      </c>
      <c r="F1037" s="8">
        <f t="shared" si="302"/>
        <v>1</v>
      </c>
      <c r="G1037" s="8">
        <f t="shared" si="303"/>
        <v>18</v>
      </c>
      <c r="H1037" s="4" t="s">
        <v>486</v>
      </c>
      <c r="I1037" s="24" t="str">
        <f t="shared" si="312"/>
        <v>对敌方单体攻击，造成100%攻击力（+394）点伤害。</v>
      </c>
      <c r="J1037" s="4" t="s">
        <v>305</v>
      </c>
      <c r="K1037" s="1" t="s">
        <v>103</v>
      </c>
      <c r="L1037" s="24" t="s">
        <v>107</v>
      </c>
      <c r="M1037" s="4"/>
      <c r="N1037" s="4">
        <v>100</v>
      </c>
      <c r="O1037" s="4"/>
      <c r="T1037" s="6" t="str">
        <f t="shared" si="304"/>
        <v/>
      </c>
      <c r="U1037" s="6" t="str">
        <f t="shared" si="305"/>
        <v/>
      </c>
      <c r="Y1037">
        <f t="shared" si="297"/>
        <v>0</v>
      </c>
      <c r="Z1037">
        <v>100</v>
      </c>
      <c r="AA1037" s="23">
        <v>10</v>
      </c>
      <c r="AB1037" s="23">
        <f>INT(VLOOKUP(VLOOKUP($C1037,角色技能升级比率表!$B:$C,2,FALSE),角色属性概况!E:F,2,FALSE)*VLOOKUP(E1037,角色属性概况!I:M,3,FALSE)*AA1037/100)</f>
        <v>394</v>
      </c>
      <c r="AE1037">
        <v>0</v>
      </c>
      <c r="AF1037" s="23">
        <f t="shared" si="307"/>
        <v>0</v>
      </c>
      <c r="AG1037" s="23">
        <f t="shared" si="308"/>
        <v>0</v>
      </c>
      <c r="AN1037" s="6" t="str">
        <f>_xlfn.IFNA(IF(IF($AH1037=AN$5,VLOOKUP(AI1037,buff!$K:$L,2,FALSE),"")=0,"",IF($AH1037=AN$5,VLOOKUP(AI1037,buff!$K:$L,2,FALSE),"")),"")</f>
        <v/>
      </c>
      <c r="AO1037" s="6" t="str">
        <f>_xlfn.IFNA(IF(IF($AH1037=AO$5,VLOOKUP(AJ1037,buff!$K:$L,2,FALSE),"")=0,"",IF($AH1037=AO$5,VLOOKUP(AJ1037,buff!$K:$L,2,FALSE),"")),"")</f>
        <v/>
      </c>
      <c r="AP1037" s="6" t="str">
        <f>_xlfn.IFNA(IF(IF($AH1037=AP$5,VLOOKUP(AK1037,buff!$K:$L,2,FALSE),"")=0,"",IF($AH1037=AP$5,VLOOKUP(AK1037,buff!$K:$L,2,FALSE),"")),"")</f>
        <v/>
      </c>
      <c r="AQ1037" s="6" t="str">
        <f>_xlfn.IFNA(IF(IF($AH1037=AQ$5,VLOOKUP(AL1037,buff!$K:$L,2,FALSE),"")=0,"",IF($AH1037=AQ$5,VLOOKUP(AL1037,buff!$K:$L,2,FALSE),"")),"")</f>
        <v/>
      </c>
      <c r="AR1037" s="6" t="str">
        <f>_xlfn.IFNA(IF(IF($AH1037=AR$5,VLOOKUP(AM1037,buff!$K:$L,2,FALSE),"")=0,"",IF($AH1037=AR$5,VLOOKUP(AM1037,buff!$K:$L,2,FALSE),"")),"")</f>
        <v/>
      </c>
      <c r="AS1037" s="6" t="str">
        <f>_xlfn.IFNA(IF(IF($AH1037=AS$5,VLOOKUP(AI1037,buff!$K:$L,2,FALSE),"")=0,"",IF($AH1037=AS$5,VLOOKUP(AI1037,buff!$K:$L,2,FALSE),"")),"")</f>
        <v/>
      </c>
      <c r="AT1037" s="6" t="str">
        <f>_xlfn.IFNA(IF(IF($AH1037=AT$5,VLOOKUP(AJ1037,buff!$K:$L,2,FALSE),"")=0,"",IF($AH1037=AT$5,VLOOKUP(AJ1037,buff!$K:$L,2,FALSE),"")),"")</f>
        <v/>
      </c>
      <c r="AU1037" s="6" t="str">
        <f>_xlfn.IFNA(IF(IF($AH1037=AU$5,VLOOKUP(AK1037,buff!$K:$L,2,FALSE),"")=0,"",IF($AH1037=AU$5,VLOOKUP(AK1037,buff!$K:$L,2,FALSE),"")),"")</f>
        <v/>
      </c>
      <c r="AV1037" s="6" t="str">
        <f>_xlfn.IFNA(IF(IF($AH1037=AV$5,VLOOKUP(AL1037,buff!$K:$L,2,FALSE),"")=0,"",IF($AH1037=AV$5,VLOOKUP(AL1037,buff!$K:$L,2,FALSE),"")),"")</f>
        <v/>
      </c>
      <c r="AW1037" s="6" t="str">
        <f>_xlfn.IFNA(IF(IF($AH1037=AW$5,VLOOKUP(AM1037,buff!$K:$L,2,FALSE),"")=0,"",IF($AH1037=AW$5,VLOOKUP(AM1037,buff!$K:$L,2,FALSE),"")),"")</f>
        <v/>
      </c>
      <c r="AX1037" s="6" t="e">
        <f>VLOOKUP(AI1037,buff!K:P,6,FALSE)</f>
        <v>#N/A</v>
      </c>
      <c r="AY1037" t="e">
        <f t="shared" si="309"/>
        <v>#N/A</v>
      </c>
      <c r="AZ1037" t="e">
        <f t="shared" si="309"/>
        <v>#N/A</v>
      </c>
      <c r="BA1037">
        <f t="shared" si="310"/>
        <v>0</v>
      </c>
      <c r="BB1037">
        <f t="shared" si="311"/>
        <v>0</v>
      </c>
    </row>
    <row r="1038" spans="1:54" x14ac:dyDescent="0.15">
      <c r="A1038" t="str">
        <f t="shared" si="300"/>
        <v>卡尔主动技能1等级12</v>
      </c>
      <c r="B1038" s="8">
        <v>1032</v>
      </c>
      <c r="C1038" s="8" t="str">
        <f>VLOOKUP(G1038,角色!A:B,2,FALSE)</f>
        <v>卡尔</v>
      </c>
      <c r="D1038" s="8" t="str">
        <f t="shared" si="306"/>
        <v>主动技能1</v>
      </c>
      <c r="E1038" s="8">
        <f t="shared" si="301"/>
        <v>12</v>
      </c>
      <c r="F1038" s="8">
        <f t="shared" si="302"/>
        <v>1</v>
      </c>
      <c r="G1038" s="8">
        <f t="shared" si="303"/>
        <v>18</v>
      </c>
      <c r="H1038" s="4" t="s">
        <v>486</v>
      </c>
      <c r="I1038" s="24" t="str">
        <f t="shared" si="312"/>
        <v>对敌方单体攻击，造成100%攻击力（+485）点伤害。</v>
      </c>
      <c r="J1038" s="4" t="s">
        <v>305</v>
      </c>
      <c r="K1038" s="1" t="s">
        <v>103</v>
      </c>
      <c r="L1038" s="24" t="s">
        <v>107</v>
      </c>
      <c r="M1038" s="4"/>
      <c r="N1038" s="4">
        <v>100</v>
      </c>
      <c r="O1038" s="4"/>
      <c r="T1038" s="6" t="str">
        <f t="shared" si="304"/>
        <v/>
      </c>
      <c r="U1038" s="6" t="str">
        <f t="shared" si="305"/>
        <v/>
      </c>
      <c r="Y1038">
        <f t="shared" si="297"/>
        <v>0</v>
      </c>
      <c r="Z1038">
        <v>100</v>
      </c>
      <c r="AA1038" s="23">
        <v>10</v>
      </c>
      <c r="AB1038" s="23">
        <f>INT(VLOOKUP(VLOOKUP($C1038,角色技能升级比率表!$B:$C,2,FALSE),角色属性概况!E:F,2,FALSE)*VLOOKUP(E1038,角色属性概况!I:M,3,FALSE)*AA1038/100)</f>
        <v>485</v>
      </c>
      <c r="AE1038">
        <v>0</v>
      </c>
      <c r="AF1038" s="23">
        <f t="shared" si="307"/>
        <v>0</v>
      </c>
      <c r="AG1038" s="23">
        <f t="shared" si="308"/>
        <v>0</v>
      </c>
      <c r="AN1038" s="6" t="str">
        <f>_xlfn.IFNA(IF(IF($AH1038=AN$5,VLOOKUP(AI1038,buff!$K:$L,2,FALSE),"")=0,"",IF($AH1038=AN$5,VLOOKUP(AI1038,buff!$K:$L,2,FALSE),"")),"")</f>
        <v/>
      </c>
      <c r="AO1038" s="6" t="str">
        <f>_xlfn.IFNA(IF(IF($AH1038=AO$5,VLOOKUP(AJ1038,buff!$K:$L,2,FALSE),"")=0,"",IF($AH1038=AO$5,VLOOKUP(AJ1038,buff!$K:$L,2,FALSE),"")),"")</f>
        <v/>
      </c>
      <c r="AP1038" s="6" t="str">
        <f>_xlfn.IFNA(IF(IF($AH1038=AP$5,VLOOKUP(AK1038,buff!$K:$L,2,FALSE),"")=0,"",IF($AH1038=AP$5,VLOOKUP(AK1038,buff!$K:$L,2,FALSE),"")),"")</f>
        <v/>
      </c>
      <c r="AQ1038" s="6" t="str">
        <f>_xlfn.IFNA(IF(IF($AH1038=AQ$5,VLOOKUP(AL1038,buff!$K:$L,2,FALSE),"")=0,"",IF($AH1038=AQ$5,VLOOKUP(AL1038,buff!$K:$L,2,FALSE),"")),"")</f>
        <v/>
      </c>
      <c r="AR1038" s="6" t="str">
        <f>_xlfn.IFNA(IF(IF($AH1038=AR$5,VLOOKUP(AM1038,buff!$K:$L,2,FALSE),"")=0,"",IF($AH1038=AR$5,VLOOKUP(AM1038,buff!$K:$L,2,FALSE),"")),"")</f>
        <v/>
      </c>
      <c r="AS1038" s="6" t="str">
        <f>_xlfn.IFNA(IF(IF($AH1038=AS$5,VLOOKUP(AI1038,buff!$K:$L,2,FALSE),"")=0,"",IF($AH1038=AS$5,VLOOKUP(AI1038,buff!$K:$L,2,FALSE),"")),"")</f>
        <v/>
      </c>
      <c r="AT1038" s="6" t="str">
        <f>_xlfn.IFNA(IF(IF($AH1038=AT$5,VLOOKUP(AJ1038,buff!$K:$L,2,FALSE),"")=0,"",IF($AH1038=AT$5,VLOOKUP(AJ1038,buff!$K:$L,2,FALSE),"")),"")</f>
        <v/>
      </c>
      <c r="AU1038" s="6" t="str">
        <f>_xlfn.IFNA(IF(IF($AH1038=AU$5,VLOOKUP(AK1038,buff!$K:$L,2,FALSE),"")=0,"",IF($AH1038=AU$5,VLOOKUP(AK1038,buff!$K:$L,2,FALSE),"")),"")</f>
        <v/>
      </c>
      <c r="AV1038" s="6" t="str">
        <f>_xlfn.IFNA(IF(IF($AH1038=AV$5,VLOOKUP(AL1038,buff!$K:$L,2,FALSE),"")=0,"",IF($AH1038=AV$5,VLOOKUP(AL1038,buff!$K:$L,2,FALSE),"")),"")</f>
        <v/>
      </c>
      <c r="AW1038" s="6" t="str">
        <f>_xlfn.IFNA(IF(IF($AH1038=AW$5,VLOOKUP(AM1038,buff!$K:$L,2,FALSE),"")=0,"",IF($AH1038=AW$5,VLOOKUP(AM1038,buff!$K:$L,2,FALSE),"")),"")</f>
        <v/>
      </c>
      <c r="AX1038" s="6" t="e">
        <f>VLOOKUP(AI1038,buff!K:P,6,FALSE)</f>
        <v>#N/A</v>
      </c>
      <c r="AY1038" t="e">
        <f t="shared" si="309"/>
        <v>#N/A</v>
      </c>
      <c r="AZ1038" t="e">
        <f t="shared" si="309"/>
        <v>#N/A</v>
      </c>
      <c r="BA1038">
        <f t="shared" si="310"/>
        <v>0</v>
      </c>
      <c r="BB1038">
        <f t="shared" si="311"/>
        <v>0</v>
      </c>
    </row>
    <row r="1039" spans="1:54" x14ac:dyDescent="0.15">
      <c r="A1039" t="str">
        <f t="shared" si="300"/>
        <v>卡尔主动技能1等级13</v>
      </c>
      <c r="B1039" s="8">
        <v>1033</v>
      </c>
      <c r="C1039" s="8" t="str">
        <f>VLOOKUP(G1039,角色!A:B,2,FALSE)</f>
        <v>卡尔</v>
      </c>
      <c r="D1039" s="8" t="str">
        <f t="shared" si="306"/>
        <v>主动技能1</v>
      </c>
      <c r="E1039" s="8">
        <f t="shared" si="301"/>
        <v>13</v>
      </c>
      <c r="F1039" s="8">
        <f t="shared" si="302"/>
        <v>1</v>
      </c>
      <c r="G1039" s="8">
        <f t="shared" si="303"/>
        <v>18</v>
      </c>
      <c r="H1039" s="4" t="s">
        <v>486</v>
      </c>
      <c r="I1039" s="24" t="str">
        <f t="shared" si="312"/>
        <v>对敌方单体攻击，造成100%攻击力（+597）点伤害。</v>
      </c>
      <c r="J1039" s="4" t="s">
        <v>305</v>
      </c>
      <c r="K1039" s="1" t="s">
        <v>103</v>
      </c>
      <c r="L1039" s="24" t="s">
        <v>107</v>
      </c>
      <c r="M1039" s="4"/>
      <c r="N1039" s="4">
        <v>100</v>
      </c>
      <c r="O1039" s="4"/>
      <c r="T1039" s="6" t="str">
        <f t="shared" si="304"/>
        <v/>
      </c>
      <c r="U1039" s="6" t="str">
        <f t="shared" si="305"/>
        <v/>
      </c>
      <c r="Y1039">
        <f t="shared" si="297"/>
        <v>0</v>
      </c>
      <c r="Z1039">
        <v>100</v>
      </c>
      <c r="AA1039" s="23">
        <v>10</v>
      </c>
      <c r="AB1039" s="23">
        <f>INT(VLOOKUP(VLOOKUP($C1039,角色技能升级比率表!$B:$C,2,FALSE),角色属性概况!E:F,2,FALSE)*VLOOKUP(E1039,角色属性概况!I:M,3,FALSE)*AA1039/100)</f>
        <v>597</v>
      </c>
      <c r="AE1039">
        <v>0</v>
      </c>
      <c r="AF1039" s="23">
        <f t="shared" si="307"/>
        <v>0</v>
      </c>
      <c r="AG1039" s="23">
        <f t="shared" si="308"/>
        <v>0</v>
      </c>
      <c r="AN1039" s="6" t="str">
        <f>_xlfn.IFNA(IF(IF($AH1039=AN$5,VLOOKUP(AI1039,buff!$K:$L,2,FALSE),"")=0,"",IF($AH1039=AN$5,VLOOKUP(AI1039,buff!$K:$L,2,FALSE),"")),"")</f>
        <v/>
      </c>
      <c r="AO1039" s="6" t="str">
        <f>_xlfn.IFNA(IF(IF($AH1039=AO$5,VLOOKUP(AJ1039,buff!$K:$L,2,FALSE),"")=0,"",IF($AH1039=AO$5,VLOOKUP(AJ1039,buff!$K:$L,2,FALSE),"")),"")</f>
        <v/>
      </c>
      <c r="AP1039" s="6" t="str">
        <f>_xlfn.IFNA(IF(IF($AH1039=AP$5,VLOOKUP(AK1039,buff!$K:$L,2,FALSE),"")=0,"",IF($AH1039=AP$5,VLOOKUP(AK1039,buff!$K:$L,2,FALSE),"")),"")</f>
        <v/>
      </c>
      <c r="AQ1039" s="6" t="str">
        <f>_xlfn.IFNA(IF(IF($AH1039=AQ$5,VLOOKUP(AL1039,buff!$K:$L,2,FALSE),"")=0,"",IF($AH1039=AQ$5,VLOOKUP(AL1039,buff!$K:$L,2,FALSE),"")),"")</f>
        <v/>
      </c>
      <c r="AR1039" s="6" t="str">
        <f>_xlfn.IFNA(IF(IF($AH1039=AR$5,VLOOKUP(AM1039,buff!$K:$L,2,FALSE),"")=0,"",IF($AH1039=AR$5,VLOOKUP(AM1039,buff!$K:$L,2,FALSE),"")),"")</f>
        <v/>
      </c>
      <c r="AS1039" s="6" t="str">
        <f>_xlfn.IFNA(IF(IF($AH1039=AS$5,VLOOKUP(AI1039,buff!$K:$L,2,FALSE),"")=0,"",IF($AH1039=AS$5,VLOOKUP(AI1039,buff!$K:$L,2,FALSE),"")),"")</f>
        <v/>
      </c>
      <c r="AT1039" s="6" t="str">
        <f>_xlfn.IFNA(IF(IF($AH1039=AT$5,VLOOKUP(AJ1039,buff!$K:$L,2,FALSE),"")=0,"",IF($AH1039=AT$5,VLOOKUP(AJ1039,buff!$K:$L,2,FALSE),"")),"")</f>
        <v/>
      </c>
      <c r="AU1039" s="6" t="str">
        <f>_xlfn.IFNA(IF(IF($AH1039=AU$5,VLOOKUP(AK1039,buff!$K:$L,2,FALSE),"")=0,"",IF($AH1039=AU$5,VLOOKUP(AK1039,buff!$K:$L,2,FALSE),"")),"")</f>
        <v/>
      </c>
      <c r="AV1039" s="6" t="str">
        <f>_xlfn.IFNA(IF(IF($AH1039=AV$5,VLOOKUP(AL1039,buff!$K:$L,2,FALSE),"")=0,"",IF($AH1039=AV$5,VLOOKUP(AL1039,buff!$K:$L,2,FALSE),"")),"")</f>
        <v/>
      </c>
      <c r="AW1039" s="6" t="str">
        <f>_xlfn.IFNA(IF(IF($AH1039=AW$5,VLOOKUP(AM1039,buff!$K:$L,2,FALSE),"")=0,"",IF($AH1039=AW$5,VLOOKUP(AM1039,buff!$K:$L,2,FALSE),"")),"")</f>
        <v/>
      </c>
      <c r="AX1039" s="6" t="e">
        <f>VLOOKUP(AI1039,buff!K:P,6,FALSE)</f>
        <v>#N/A</v>
      </c>
      <c r="AY1039" t="e">
        <f t="shared" si="309"/>
        <v>#N/A</v>
      </c>
      <c r="AZ1039" t="e">
        <f t="shared" si="309"/>
        <v>#N/A</v>
      </c>
      <c r="BA1039">
        <f t="shared" si="310"/>
        <v>0</v>
      </c>
      <c r="BB1039">
        <f t="shared" si="311"/>
        <v>0</v>
      </c>
    </row>
    <row r="1040" spans="1:54" x14ac:dyDescent="0.15">
      <c r="A1040" t="str">
        <f t="shared" si="300"/>
        <v>卡尔主动技能1等级14</v>
      </c>
      <c r="B1040" s="8">
        <v>1034</v>
      </c>
      <c r="C1040" s="8" t="str">
        <f>VLOOKUP(G1040,角色!A:B,2,FALSE)</f>
        <v>卡尔</v>
      </c>
      <c r="D1040" s="8" t="str">
        <f t="shared" si="306"/>
        <v>主动技能1</v>
      </c>
      <c r="E1040" s="8">
        <f t="shared" si="301"/>
        <v>14</v>
      </c>
      <c r="F1040" s="8">
        <f t="shared" si="302"/>
        <v>1</v>
      </c>
      <c r="G1040" s="8">
        <f t="shared" si="303"/>
        <v>18</v>
      </c>
      <c r="H1040" s="4" t="s">
        <v>486</v>
      </c>
      <c r="I1040" s="24" t="str">
        <f t="shared" si="312"/>
        <v>对敌方单体攻击，造成100%攻击力（+735）点伤害。</v>
      </c>
      <c r="J1040" s="4" t="s">
        <v>305</v>
      </c>
      <c r="K1040" s="1" t="s">
        <v>103</v>
      </c>
      <c r="L1040" s="24" t="s">
        <v>107</v>
      </c>
      <c r="M1040" s="4"/>
      <c r="N1040" s="4">
        <v>100</v>
      </c>
      <c r="O1040" s="4"/>
      <c r="T1040" s="6" t="str">
        <f t="shared" si="304"/>
        <v/>
      </c>
      <c r="U1040" s="6" t="str">
        <f t="shared" si="305"/>
        <v/>
      </c>
      <c r="Y1040">
        <f t="shared" si="297"/>
        <v>0</v>
      </c>
      <c r="Z1040">
        <v>100</v>
      </c>
      <c r="AA1040" s="23">
        <v>10</v>
      </c>
      <c r="AB1040" s="23">
        <f>INT(VLOOKUP(VLOOKUP($C1040,角色技能升级比率表!$B:$C,2,FALSE),角色属性概况!E:F,2,FALSE)*VLOOKUP(E1040,角色属性概况!I:M,3,FALSE)*AA1040/100)</f>
        <v>735</v>
      </c>
      <c r="AE1040">
        <v>0</v>
      </c>
      <c r="AF1040" s="23">
        <f t="shared" si="307"/>
        <v>0</v>
      </c>
      <c r="AG1040" s="23">
        <f t="shared" si="308"/>
        <v>0</v>
      </c>
      <c r="AN1040" s="6" t="str">
        <f>_xlfn.IFNA(IF(IF($AH1040=AN$5,VLOOKUP(AI1040,buff!$K:$L,2,FALSE),"")=0,"",IF($AH1040=AN$5,VLOOKUP(AI1040,buff!$K:$L,2,FALSE),"")),"")</f>
        <v/>
      </c>
      <c r="AO1040" s="6" t="str">
        <f>_xlfn.IFNA(IF(IF($AH1040=AO$5,VLOOKUP(AJ1040,buff!$K:$L,2,FALSE),"")=0,"",IF($AH1040=AO$5,VLOOKUP(AJ1040,buff!$K:$L,2,FALSE),"")),"")</f>
        <v/>
      </c>
      <c r="AP1040" s="6" t="str">
        <f>_xlfn.IFNA(IF(IF($AH1040=AP$5,VLOOKUP(AK1040,buff!$K:$L,2,FALSE),"")=0,"",IF($AH1040=AP$5,VLOOKUP(AK1040,buff!$K:$L,2,FALSE),"")),"")</f>
        <v/>
      </c>
      <c r="AQ1040" s="6" t="str">
        <f>_xlfn.IFNA(IF(IF($AH1040=AQ$5,VLOOKUP(AL1040,buff!$K:$L,2,FALSE),"")=0,"",IF($AH1040=AQ$5,VLOOKUP(AL1040,buff!$K:$L,2,FALSE),"")),"")</f>
        <v/>
      </c>
      <c r="AR1040" s="6" t="str">
        <f>_xlfn.IFNA(IF(IF($AH1040=AR$5,VLOOKUP(AM1040,buff!$K:$L,2,FALSE),"")=0,"",IF($AH1040=AR$5,VLOOKUP(AM1040,buff!$K:$L,2,FALSE),"")),"")</f>
        <v/>
      </c>
      <c r="AS1040" s="6" t="str">
        <f>_xlfn.IFNA(IF(IF($AH1040=AS$5,VLOOKUP(AI1040,buff!$K:$L,2,FALSE),"")=0,"",IF($AH1040=AS$5,VLOOKUP(AI1040,buff!$K:$L,2,FALSE),"")),"")</f>
        <v/>
      </c>
      <c r="AT1040" s="6" t="str">
        <f>_xlfn.IFNA(IF(IF($AH1040=AT$5,VLOOKUP(AJ1040,buff!$K:$L,2,FALSE),"")=0,"",IF($AH1040=AT$5,VLOOKUP(AJ1040,buff!$K:$L,2,FALSE),"")),"")</f>
        <v/>
      </c>
      <c r="AU1040" s="6" t="str">
        <f>_xlfn.IFNA(IF(IF($AH1040=AU$5,VLOOKUP(AK1040,buff!$K:$L,2,FALSE),"")=0,"",IF($AH1040=AU$5,VLOOKUP(AK1040,buff!$K:$L,2,FALSE),"")),"")</f>
        <v/>
      </c>
      <c r="AV1040" s="6" t="str">
        <f>_xlfn.IFNA(IF(IF($AH1040=AV$5,VLOOKUP(AL1040,buff!$K:$L,2,FALSE),"")=0,"",IF($AH1040=AV$5,VLOOKUP(AL1040,buff!$K:$L,2,FALSE),"")),"")</f>
        <v/>
      </c>
      <c r="AW1040" s="6" t="str">
        <f>_xlfn.IFNA(IF(IF($AH1040=AW$5,VLOOKUP(AM1040,buff!$K:$L,2,FALSE),"")=0,"",IF($AH1040=AW$5,VLOOKUP(AM1040,buff!$K:$L,2,FALSE),"")),"")</f>
        <v/>
      </c>
      <c r="AX1040" s="6" t="e">
        <f>VLOOKUP(AI1040,buff!K:P,6,FALSE)</f>
        <v>#N/A</v>
      </c>
      <c r="AY1040" t="e">
        <f t="shared" si="309"/>
        <v>#N/A</v>
      </c>
      <c r="AZ1040" t="e">
        <f t="shared" si="309"/>
        <v>#N/A</v>
      </c>
      <c r="BA1040">
        <f t="shared" si="310"/>
        <v>0</v>
      </c>
      <c r="BB1040">
        <f t="shared" si="311"/>
        <v>0</v>
      </c>
    </row>
    <row r="1041" spans="1:54" x14ac:dyDescent="0.15">
      <c r="A1041" t="str">
        <f t="shared" si="300"/>
        <v>卡尔主动技能1等级15</v>
      </c>
      <c r="B1041" s="8">
        <v>1035</v>
      </c>
      <c r="C1041" s="8" t="str">
        <f>VLOOKUP(G1041,角色!A:B,2,FALSE)</f>
        <v>卡尔</v>
      </c>
      <c r="D1041" s="8" t="str">
        <f t="shared" si="306"/>
        <v>主动技能1</v>
      </c>
      <c r="E1041" s="8">
        <f t="shared" si="301"/>
        <v>15</v>
      </c>
      <c r="F1041" s="8">
        <f t="shared" si="302"/>
        <v>1</v>
      </c>
      <c r="G1041" s="8">
        <f t="shared" si="303"/>
        <v>18</v>
      </c>
      <c r="H1041" s="4" t="s">
        <v>486</v>
      </c>
      <c r="I1041" s="24" t="str">
        <f t="shared" si="312"/>
        <v>对敌方单体攻击，造成100%攻击力（+906）点伤害。</v>
      </c>
      <c r="J1041" s="4" t="s">
        <v>305</v>
      </c>
      <c r="K1041" s="1" t="s">
        <v>103</v>
      </c>
      <c r="L1041" s="24" t="s">
        <v>107</v>
      </c>
      <c r="M1041" s="4"/>
      <c r="N1041" s="4">
        <v>100</v>
      </c>
      <c r="O1041" s="4"/>
      <c r="T1041" s="6" t="str">
        <f t="shared" si="304"/>
        <v/>
      </c>
      <c r="U1041" s="6" t="str">
        <f t="shared" si="305"/>
        <v/>
      </c>
      <c r="Y1041">
        <f t="shared" si="297"/>
        <v>0</v>
      </c>
      <c r="Z1041">
        <v>100</v>
      </c>
      <c r="AA1041" s="23">
        <v>10</v>
      </c>
      <c r="AB1041" s="23">
        <f>INT(VLOOKUP(VLOOKUP($C1041,角色技能升级比率表!$B:$C,2,FALSE),角色属性概况!E:F,2,FALSE)*VLOOKUP(E1041,角色属性概况!I:M,3,FALSE)*AA1041/100)</f>
        <v>906</v>
      </c>
      <c r="AE1041">
        <v>0</v>
      </c>
      <c r="AF1041" s="23">
        <f t="shared" si="307"/>
        <v>0</v>
      </c>
      <c r="AG1041" s="23">
        <f t="shared" si="308"/>
        <v>0</v>
      </c>
      <c r="AN1041" s="6" t="str">
        <f>_xlfn.IFNA(IF(IF($AH1041=AN$5,VLOOKUP(AI1041,buff!$K:$L,2,FALSE),"")=0,"",IF($AH1041=AN$5,VLOOKUP(AI1041,buff!$K:$L,2,FALSE),"")),"")</f>
        <v/>
      </c>
      <c r="AO1041" s="6" t="str">
        <f>_xlfn.IFNA(IF(IF($AH1041=AO$5,VLOOKUP(AJ1041,buff!$K:$L,2,FALSE),"")=0,"",IF($AH1041=AO$5,VLOOKUP(AJ1041,buff!$K:$L,2,FALSE),"")),"")</f>
        <v/>
      </c>
      <c r="AP1041" s="6" t="str">
        <f>_xlfn.IFNA(IF(IF($AH1041=AP$5,VLOOKUP(AK1041,buff!$K:$L,2,FALSE),"")=0,"",IF($AH1041=AP$5,VLOOKUP(AK1041,buff!$K:$L,2,FALSE),"")),"")</f>
        <v/>
      </c>
      <c r="AQ1041" s="6" t="str">
        <f>_xlfn.IFNA(IF(IF($AH1041=AQ$5,VLOOKUP(AL1041,buff!$K:$L,2,FALSE),"")=0,"",IF($AH1041=AQ$5,VLOOKUP(AL1041,buff!$K:$L,2,FALSE),"")),"")</f>
        <v/>
      </c>
      <c r="AR1041" s="6" t="str">
        <f>_xlfn.IFNA(IF(IF($AH1041=AR$5,VLOOKUP(AM1041,buff!$K:$L,2,FALSE),"")=0,"",IF($AH1041=AR$5,VLOOKUP(AM1041,buff!$K:$L,2,FALSE),"")),"")</f>
        <v/>
      </c>
      <c r="AS1041" s="6" t="str">
        <f>_xlfn.IFNA(IF(IF($AH1041=AS$5,VLOOKUP(AI1041,buff!$K:$L,2,FALSE),"")=0,"",IF($AH1041=AS$5,VLOOKUP(AI1041,buff!$K:$L,2,FALSE),"")),"")</f>
        <v/>
      </c>
      <c r="AT1041" s="6" t="str">
        <f>_xlfn.IFNA(IF(IF($AH1041=AT$5,VLOOKUP(AJ1041,buff!$K:$L,2,FALSE),"")=0,"",IF($AH1041=AT$5,VLOOKUP(AJ1041,buff!$K:$L,2,FALSE),"")),"")</f>
        <v/>
      </c>
      <c r="AU1041" s="6" t="str">
        <f>_xlfn.IFNA(IF(IF($AH1041=AU$5,VLOOKUP(AK1041,buff!$K:$L,2,FALSE),"")=0,"",IF($AH1041=AU$5,VLOOKUP(AK1041,buff!$K:$L,2,FALSE),"")),"")</f>
        <v/>
      </c>
      <c r="AV1041" s="6" t="str">
        <f>_xlfn.IFNA(IF(IF($AH1041=AV$5,VLOOKUP(AL1041,buff!$K:$L,2,FALSE),"")=0,"",IF($AH1041=AV$5,VLOOKUP(AL1041,buff!$K:$L,2,FALSE),"")),"")</f>
        <v/>
      </c>
      <c r="AW1041" s="6" t="str">
        <f>_xlfn.IFNA(IF(IF($AH1041=AW$5,VLOOKUP(AM1041,buff!$K:$L,2,FALSE),"")=0,"",IF($AH1041=AW$5,VLOOKUP(AM1041,buff!$K:$L,2,FALSE),"")),"")</f>
        <v/>
      </c>
      <c r="AX1041" s="6" t="e">
        <f>VLOOKUP(AI1041,buff!K:P,6,FALSE)</f>
        <v>#N/A</v>
      </c>
      <c r="AY1041" t="e">
        <f t="shared" si="309"/>
        <v>#N/A</v>
      </c>
      <c r="AZ1041" t="e">
        <f t="shared" si="309"/>
        <v>#N/A</v>
      </c>
      <c r="BA1041">
        <f t="shared" si="310"/>
        <v>0</v>
      </c>
      <c r="BB1041">
        <f t="shared" si="311"/>
        <v>0</v>
      </c>
    </row>
    <row r="1042" spans="1:54" x14ac:dyDescent="0.15">
      <c r="A1042" t="str">
        <f t="shared" si="300"/>
        <v>卡尔主动技能1等级16</v>
      </c>
      <c r="B1042" s="8">
        <v>1036</v>
      </c>
      <c r="C1042" s="8" t="str">
        <f>VLOOKUP(G1042,角色!A:B,2,FALSE)</f>
        <v>卡尔</v>
      </c>
      <c r="D1042" s="8" t="str">
        <f t="shared" si="306"/>
        <v>主动技能1</v>
      </c>
      <c r="E1042" s="8">
        <f t="shared" si="301"/>
        <v>16</v>
      </c>
      <c r="F1042" s="8">
        <f t="shared" si="302"/>
        <v>1</v>
      </c>
      <c r="G1042" s="8">
        <f t="shared" si="303"/>
        <v>18</v>
      </c>
      <c r="H1042" s="4" t="s">
        <v>486</v>
      </c>
      <c r="I1042" s="24" t="str">
        <f t="shared" si="312"/>
        <v>对敌方单体攻击，造成100%攻击力（+1115）点伤害。</v>
      </c>
      <c r="J1042" s="4" t="s">
        <v>305</v>
      </c>
      <c r="K1042" s="1" t="s">
        <v>103</v>
      </c>
      <c r="L1042" s="24" t="s">
        <v>107</v>
      </c>
      <c r="M1042" s="4"/>
      <c r="N1042" s="4">
        <v>100</v>
      </c>
      <c r="O1042" s="4"/>
      <c r="T1042" s="6" t="str">
        <f t="shared" si="304"/>
        <v/>
      </c>
      <c r="U1042" s="6" t="str">
        <f t="shared" si="305"/>
        <v/>
      </c>
      <c r="Y1042">
        <f t="shared" ref="Y1042:Y1046" si="313">VLOOKUP(D1042,BC:BD,2,FALSE)</f>
        <v>0</v>
      </c>
      <c r="Z1042">
        <v>100</v>
      </c>
      <c r="AA1042" s="23">
        <v>10</v>
      </c>
      <c r="AB1042" s="23">
        <f>INT(VLOOKUP(VLOOKUP($C1042,角色技能升级比率表!$B:$C,2,FALSE),角色属性概况!E:F,2,FALSE)*VLOOKUP(E1042,角色属性概况!I:M,3,FALSE)*AA1042/100)</f>
        <v>1115</v>
      </c>
      <c r="AE1042">
        <v>0</v>
      </c>
      <c r="AF1042" s="23">
        <f t="shared" si="307"/>
        <v>0</v>
      </c>
      <c r="AG1042" s="23">
        <f t="shared" si="308"/>
        <v>0</v>
      </c>
      <c r="AN1042" s="6" t="str">
        <f>_xlfn.IFNA(IF(IF($AH1042=AN$5,VLOOKUP(AI1042,buff!$K:$L,2,FALSE),"")=0,"",IF($AH1042=AN$5,VLOOKUP(AI1042,buff!$K:$L,2,FALSE),"")),"")</f>
        <v/>
      </c>
      <c r="AO1042" s="6" t="str">
        <f>_xlfn.IFNA(IF(IF($AH1042=AO$5,VLOOKUP(AJ1042,buff!$K:$L,2,FALSE),"")=0,"",IF($AH1042=AO$5,VLOOKUP(AJ1042,buff!$K:$L,2,FALSE),"")),"")</f>
        <v/>
      </c>
      <c r="AP1042" s="6" t="str">
        <f>_xlfn.IFNA(IF(IF($AH1042=AP$5,VLOOKUP(AK1042,buff!$K:$L,2,FALSE),"")=0,"",IF($AH1042=AP$5,VLOOKUP(AK1042,buff!$K:$L,2,FALSE),"")),"")</f>
        <v/>
      </c>
      <c r="AQ1042" s="6" t="str">
        <f>_xlfn.IFNA(IF(IF($AH1042=AQ$5,VLOOKUP(AL1042,buff!$K:$L,2,FALSE),"")=0,"",IF($AH1042=AQ$5,VLOOKUP(AL1042,buff!$K:$L,2,FALSE),"")),"")</f>
        <v/>
      </c>
      <c r="AR1042" s="6" t="str">
        <f>_xlfn.IFNA(IF(IF($AH1042=AR$5,VLOOKUP(AM1042,buff!$K:$L,2,FALSE),"")=0,"",IF($AH1042=AR$5,VLOOKUP(AM1042,buff!$K:$L,2,FALSE),"")),"")</f>
        <v/>
      </c>
      <c r="AS1042" s="6" t="str">
        <f>_xlfn.IFNA(IF(IF($AH1042=AS$5,VLOOKUP(AI1042,buff!$K:$L,2,FALSE),"")=0,"",IF($AH1042=AS$5,VLOOKUP(AI1042,buff!$K:$L,2,FALSE),"")),"")</f>
        <v/>
      </c>
      <c r="AT1042" s="6" t="str">
        <f>_xlfn.IFNA(IF(IF($AH1042=AT$5,VLOOKUP(AJ1042,buff!$K:$L,2,FALSE),"")=0,"",IF($AH1042=AT$5,VLOOKUP(AJ1042,buff!$K:$L,2,FALSE),"")),"")</f>
        <v/>
      </c>
      <c r="AU1042" s="6" t="str">
        <f>_xlfn.IFNA(IF(IF($AH1042=AU$5,VLOOKUP(AK1042,buff!$K:$L,2,FALSE),"")=0,"",IF($AH1042=AU$5,VLOOKUP(AK1042,buff!$K:$L,2,FALSE),"")),"")</f>
        <v/>
      </c>
      <c r="AV1042" s="6" t="str">
        <f>_xlfn.IFNA(IF(IF($AH1042=AV$5,VLOOKUP(AL1042,buff!$K:$L,2,FALSE),"")=0,"",IF($AH1042=AV$5,VLOOKUP(AL1042,buff!$K:$L,2,FALSE),"")),"")</f>
        <v/>
      </c>
      <c r="AW1042" s="6" t="str">
        <f>_xlfn.IFNA(IF(IF($AH1042=AW$5,VLOOKUP(AM1042,buff!$K:$L,2,FALSE),"")=0,"",IF($AH1042=AW$5,VLOOKUP(AM1042,buff!$K:$L,2,FALSE),"")),"")</f>
        <v/>
      </c>
      <c r="AX1042" s="6" t="e">
        <f>VLOOKUP(AI1042,buff!K:P,6,FALSE)</f>
        <v>#N/A</v>
      </c>
      <c r="AY1042" t="e">
        <f t="shared" si="309"/>
        <v>#N/A</v>
      </c>
      <c r="AZ1042" t="e">
        <f t="shared" si="309"/>
        <v>#N/A</v>
      </c>
      <c r="BA1042">
        <f t="shared" si="310"/>
        <v>0</v>
      </c>
      <c r="BB1042">
        <f t="shared" si="311"/>
        <v>0</v>
      </c>
    </row>
    <row r="1043" spans="1:54" x14ac:dyDescent="0.15">
      <c r="A1043" t="str">
        <f t="shared" si="300"/>
        <v>卡尔主动技能1等级17</v>
      </c>
      <c r="B1043" s="8">
        <v>1037</v>
      </c>
      <c r="C1043" s="8" t="str">
        <f>VLOOKUP(G1043,角色!A:B,2,FALSE)</f>
        <v>卡尔</v>
      </c>
      <c r="D1043" s="8" t="str">
        <f t="shared" si="306"/>
        <v>主动技能1</v>
      </c>
      <c r="E1043" s="8">
        <f t="shared" si="301"/>
        <v>17</v>
      </c>
      <c r="F1043" s="8">
        <f t="shared" si="302"/>
        <v>1</v>
      </c>
      <c r="G1043" s="8">
        <f t="shared" si="303"/>
        <v>18</v>
      </c>
      <c r="H1043" s="4" t="s">
        <v>486</v>
      </c>
      <c r="I1043" s="24" t="str">
        <f t="shared" si="312"/>
        <v>对敌方单体攻击，造成100%攻击力（+1373）点伤害。</v>
      </c>
      <c r="J1043" s="4" t="s">
        <v>305</v>
      </c>
      <c r="K1043" s="1" t="s">
        <v>103</v>
      </c>
      <c r="L1043" s="24" t="s">
        <v>107</v>
      </c>
      <c r="M1043" s="4"/>
      <c r="N1043" s="4">
        <v>100</v>
      </c>
      <c r="O1043" s="4"/>
      <c r="T1043" s="6" t="str">
        <f t="shared" si="304"/>
        <v/>
      </c>
      <c r="U1043" s="6" t="str">
        <f t="shared" si="305"/>
        <v/>
      </c>
      <c r="Y1043">
        <f t="shared" si="313"/>
        <v>0</v>
      </c>
      <c r="Z1043">
        <v>100</v>
      </c>
      <c r="AA1043" s="23">
        <v>10</v>
      </c>
      <c r="AB1043" s="23">
        <f>INT(VLOOKUP(VLOOKUP($C1043,角色技能升级比率表!$B:$C,2,FALSE),角色属性概况!E:F,2,FALSE)*VLOOKUP(E1043,角色属性概况!I:M,3,FALSE)*AA1043/100)</f>
        <v>1373</v>
      </c>
      <c r="AE1043">
        <v>0</v>
      </c>
      <c r="AF1043" s="23">
        <f t="shared" si="307"/>
        <v>0</v>
      </c>
      <c r="AG1043" s="23">
        <f t="shared" si="308"/>
        <v>0</v>
      </c>
      <c r="AN1043" s="6" t="str">
        <f>_xlfn.IFNA(IF(IF($AH1043=AN$5,VLOOKUP(AI1043,buff!$K:$L,2,FALSE),"")=0,"",IF($AH1043=AN$5,VLOOKUP(AI1043,buff!$K:$L,2,FALSE),"")),"")</f>
        <v/>
      </c>
      <c r="AO1043" s="6" t="str">
        <f>_xlfn.IFNA(IF(IF($AH1043=AO$5,VLOOKUP(AJ1043,buff!$K:$L,2,FALSE),"")=0,"",IF($AH1043=AO$5,VLOOKUP(AJ1043,buff!$K:$L,2,FALSE),"")),"")</f>
        <v/>
      </c>
      <c r="AP1043" s="6" t="str">
        <f>_xlfn.IFNA(IF(IF($AH1043=AP$5,VLOOKUP(AK1043,buff!$K:$L,2,FALSE),"")=0,"",IF($AH1043=AP$5,VLOOKUP(AK1043,buff!$K:$L,2,FALSE),"")),"")</f>
        <v/>
      </c>
      <c r="AQ1043" s="6" t="str">
        <f>_xlfn.IFNA(IF(IF($AH1043=AQ$5,VLOOKUP(AL1043,buff!$K:$L,2,FALSE),"")=0,"",IF($AH1043=AQ$5,VLOOKUP(AL1043,buff!$K:$L,2,FALSE),"")),"")</f>
        <v/>
      </c>
      <c r="AR1043" s="6" t="str">
        <f>_xlfn.IFNA(IF(IF($AH1043=AR$5,VLOOKUP(AM1043,buff!$K:$L,2,FALSE),"")=0,"",IF($AH1043=AR$5,VLOOKUP(AM1043,buff!$K:$L,2,FALSE),"")),"")</f>
        <v/>
      </c>
      <c r="AS1043" s="6" t="str">
        <f>_xlfn.IFNA(IF(IF($AH1043=AS$5,VLOOKUP(AI1043,buff!$K:$L,2,FALSE),"")=0,"",IF($AH1043=AS$5,VLOOKUP(AI1043,buff!$K:$L,2,FALSE),"")),"")</f>
        <v/>
      </c>
      <c r="AT1043" s="6" t="str">
        <f>_xlfn.IFNA(IF(IF($AH1043=AT$5,VLOOKUP(AJ1043,buff!$K:$L,2,FALSE),"")=0,"",IF($AH1043=AT$5,VLOOKUP(AJ1043,buff!$K:$L,2,FALSE),"")),"")</f>
        <v/>
      </c>
      <c r="AU1043" s="6" t="str">
        <f>_xlfn.IFNA(IF(IF($AH1043=AU$5,VLOOKUP(AK1043,buff!$K:$L,2,FALSE),"")=0,"",IF($AH1043=AU$5,VLOOKUP(AK1043,buff!$K:$L,2,FALSE),"")),"")</f>
        <v/>
      </c>
      <c r="AV1043" s="6" t="str">
        <f>_xlfn.IFNA(IF(IF($AH1043=AV$5,VLOOKUP(AL1043,buff!$K:$L,2,FALSE),"")=0,"",IF($AH1043=AV$5,VLOOKUP(AL1043,buff!$K:$L,2,FALSE),"")),"")</f>
        <v/>
      </c>
      <c r="AW1043" s="6" t="str">
        <f>_xlfn.IFNA(IF(IF($AH1043=AW$5,VLOOKUP(AM1043,buff!$K:$L,2,FALSE),"")=0,"",IF($AH1043=AW$5,VLOOKUP(AM1043,buff!$K:$L,2,FALSE),"")),"")</f>
        <v/>
      </c>
      <c r="AX1043" s="6" t="e">
        <f>VLOOKUP(AI1043,buff!K:P,6,FALSE)</f>
        <v>#N/A</v>
      </c>
      <c r="AY1043" t="e">
        <f t="shared" si="309"/>
        <v>#N/A</v>
      </c>
      <c r="AZ1043" t="e">
        <f t="shared" si="309"/>
        <v>#N/A</v>
      </c>
      <c r="BA1043">
        <f t="shared" si="310"/>
        <v>0</v>
      </c>
      <c r="BB1043">
        <f t="shared" si="311"/>
        <v>0</v>
      </c>
    </row>
    <row r="1044" spans="1:54" x14ac:dyDescent="0.15">
      <c r="A1044" t="str">
        <f t="shared" si="300"/>
        <v>卡尔主动技能1等级18</v>
      </c>
      <c r="B1044" s="8">
        <v>1038</v>
      </c>
      <c r="C1044" s="8" t="str">
        <f>VLOOKUP(G1044,角色!A:B,2,FALSE)</f>
        <v>卡尔</v>
      </c>
      <c r="D1044" s="8" t="str">
        <f t="shared" si="306"/>
        <v>主动技能1</v>
      </c>
      <c r="E1044" s="8">
        <f t="shared" si="301"/>
        <v>18</v>
      </c>
      <c r="F1044" s="8">
        <f t="shared" si="302"/>
        <v>1</v>
      </c>
      <c r="G1044" s="8">
        <f t="shared" si="303"/>
        <v>18</v>
      </c>
      <c r="H1044" s="4" t="s">
        <v>486</v>
      </c>
      <c r="I1044" s="24" t="str">
        <f t="shared" si="312"/>
        <v>对敌方单体攻击，造成100%攻击力（+1691）点伤害。</v>
      </c>
      <c r="J1044" s="4" t="s">
        <v>305</v>
      </c>
      <c r="K1044" s="1" t="s">
        <v>103</v>
      </c>
      <c r="L1044" s="24" t="s">
        <v>107</v>
      </c>
      <c r="M1044" s="4"/>
      <c r="N1044" s="4">
        <v>100</v>
      </c>
      <c r="O1044" s="4"/>
      <c r="T1044" s="6" t="str">
        <f t="shared" si="304"/>
        <v/>
      </c>
      <c r="U1044" s="6" t="str">
        <f t="shared" si="305"/>
        <v/>
      </c>
      <c r="Y1044">
        <f t="shared" si="313"/>
        <v>0</v>
      </c>
      <c r="Z1044">
        <v>100</v>
      </c>
      <c r="AA1044" s="23">
        <v>10</v>
      </c>
      <c r="AB1044" s="23">
        <f>INT(VLOOKUP(VLOOKUP($C1044,角色技能升级比率表!$B:$C,2,FALSE),角色属性概况!E:F,2,FALSE)*VLOOKUP(E1044,角色属性概况!I:M,3,FALSE)*AA1044/100)</f>
        <v>1691</v>
      </c>
      <c r="AE1044">
        <v>0</v>
      </c>
      <c r="AF1044" s="23">
        <f t="shared" si="307"/>
        <v>0</v>
      </c>
      <c r="AG1044" s="23">
        <f t="shared" si="308"/>
        <v>0</v>
      </c>
      <c r="AN1044" s="6" t="str">
        <f>_xlfn.IFNA(IF(IF($AH1044=AN$5,VLOOKUP(AI1044,buff!$K:$L,2,FALSE),"")=0,"",IF($AH1044=AN$5,VLOOKUP(AI1044,buff!$K:$L,2,FALSE),"")),"")</f>
        <v/>
      </c>
      <c r="AO1044" s="6" t="str">
        <f>_xlfn.IFNA(IF(IF($AH1044=AO$5,VLOOKUP(AJ1044,buff!$K:$L,2,FALSE),"")=0,"",IF($AH1044=AO$5,VLOOKUP(AJ1044,buff!$K:$L,2,FALSE),"")),"")</f>
        <v/>
      </c>
      <c r="AP1044" s="6" t="str">
        <f>_xlfn.IFNA(IF(IF($AH1044=AP$5,VLOOKUP(AK1044,buff!$K:$L,2,FALSE),"")=0,"",IF($AH1044=AP$5,VLOOKUP(AK1044,buff!$K:$L,2,FALSE),"")),"")</f>
        <v/>
      </c>
      <c r="AQ1044" s="6" t="str">
        <f>_xlfn.IFNA(IF(IF($AH1044=AQ$5,VLOOKUP(AL1044,buff!$K:$L,2,FALSE),"")=0,"",IF($AH1044=AQ$5,VLOOKUP(AL1044,buff!$K:$L,2,FALSE),"")),"")</f>
        <v/>
      </c>
      <c r="AR1044" s="6" t="str">
        <f>_xlfn.IFNA(IF(IF($AH1044=AR$5,VLOOKUP(AM1044,buff!$K:$L,2,FALSE),"")=0,"",IF($AH1044=AR$5,VLOOKUP(AM1044,buff!$K:$L,2,FALSE),"")),"")</f>
        <v/>
      </c>
      <c r="AS1044" s="6" t="str">
        <f>_xlfn.IFNA(IF(IF($AH1044=AS$5,VLOOKUP(AI1044,buff!$K:$L,2,FALSE),"")=0,"",IF($AH1044=AS$5,VLOOKUP(AI1044,buff!$K:$L,2,FALSE),"")),"")</f>
        <v/>
      </c>
      <c r="AT1044" s="6" t="str">
        <f>_xlfn.IFNA(IF(IF($AH1044=AT$5,VLOOKUP(AJ1044,buff!$K:$L,2,FALSE),"")=0,"",IF($AH1044=AT$5,VLOOKUP(AJ1044,buff!$K:$L,2,FALSE),"")),"")</f>
        <v/>
      </c>
      <c r="AU1044" s="6" t="str">
        <f>_xlfn.IFNA(IF(IF($AH1044=AU$5,VLOOKUP(AK1044,buff!$K:$L,2,FALSE),"")=0,"",IF($AH1044=AU$5,VLOOKUP(AK1044,buff!$K:$L,2,FALSE),"")),"")</f>
        <v/>
      </c>
      <c r="AV1044" s="6" t="str">
        <f>_xlfn.IFNA(IF(IF($AH1044=AV$5,VLOOKUP(AL1044,buff!$K:$L,2,FALSE),"")=0,"",IF($AH1044=AV$5,VLOOKUP(AL1044,buff!$K:$L,2,FALSE),"")),"")</f>
        <v/>
      </c>
      <c r="AW1044" s="6" t="str">
        <f>_xlfn.IFNA(IF(IF($AH1044=AW$5,VLOOKUP(AM1044,buff!$K:$L,2,FALSE),"")=0,"",IF($AH1044=AW$5,VLOOKUP(AM1044,buff!$K:$L,2,FALSE),"")),"")</f>
        <v/>
      </c>
      <c r="AX1044" s="6" t="e">
        <f>VLOOKUP(AI1044,buff!K:P,6,FALSE)</f>
        <v>#N/A</v>
      </c>
      <c r="AY1044" t="e">
        <f t="shared" si="309"/>
        <v>#N/A</v>
      </c>
      <c r="AZ1044" t="e">
        <f t="shared" si="309"/>
        <v>#N/A</v>
      </c>
      <c r="BA1044">
        <f t="shared" si="310"/>
        <v>0</v>
      </c>
      <c r="BB1044">
        <f t="shared" si="311"/>
        <v>0</v>
      </c>
    </row>
    <row r="1045" spans="1:54" x14ac:dyDescent="0.15">
      <c r="A1045" t="str">
        <f t="shared" si="300"/>
        <v>卡尔主动技能1等级19</v>
      </c>
      <c r="B1045" s="8">
        <v>1039</v>
      </c>
      <c r="C1045" s="8" t="str">
        <f>VLOOKUP(G1045,角色!A:B,2,FALSE)</f>
        <v>卡尔</v>
      </c>
      <c r="D1045" s="8" t="str">
        <f t="shared" si="306"/>
        <v>主动技能1</v>
      </c>
      <c r="E1045" s="8">
        <f t="shared" si="301"/>
        <v>19</v>
      </c>
      <c r="F1045" s="8">
        <f t="shared" si="302"/>
        <v>1</v>
      </c>
      <c r="G1045" s="8">
        <f t="shared" si="303"/>
        <v>18</v>
      </c>
      <c r="H1045" s="4" t="s">
        <v>486</v>
      </c>
      <c r="I1045" s="24" t="str">
        <f t="shared" si="312"/>
        <v>对敌方单体攻击，造成100%攻击力（+2082）点伤害。</v>
      </c>
      <c r="J1045" s="4" t="s">
        <v>305</v>
      </c>
      <c r="K1045" s="1" t="s">
        <v>103</v>
      </c>
      <c r="L1045" s="24" t="s">
        <v>107</v>
      </c>
      <c r="M1045" s="4"/>
      <c r="N1045" s="4">
        <v>100</v>
      </c>
      <c r="O1045" s="4"/>
      <c r="T1045" s="6" t="str">
        <f t="shared" si="304"/>
        <v/>
      </c>
      <c r="U1045" s="6" t="str">
        <f t="shared" si="305"/>
        <v/>
      </c>
      <c r="Y1045">
        <f t="shared" si="313"/>
        <v>0</v>
      </c>
      <c r="Z1045">
        <v>100</v>
      </c>
      <c r="AA1045" s="23">
        <v>10</v>
      </c>
      <c r="AB1045" s="23">
        <f>INT(VLOOKUP(VLOOKUP($C1045,角色技能升级比率表!$B:$C,2,FALSE),角色属性概况!E:F,2,FALSE)*VLOOKUP(E1045,角色属性概况!I:M,3,FALSE)*AA1045/100)</f>
        <v>2082</v>
      </c>
      <c r="AE1045">
        <v>0</v>
      </c>
      <c r="AF1045" s="23">
        <f t="shared" si="307"/>
        <v>0</v>
      </c>
      <c r="AG1045" s="23">
        <f t="shared" si="308"/>
        <v>0</v>
      </c>
      <c r="AN1045" s="6" t="str">
        <f>_xlfn.IFNA(IF(IF($AH1045=AN$5,VLOOKUP(AI1045,buff!$K:$L,2,FALSE),"")=0,"",IF($AH1045=AN$5,VLOOKUP(AI1045,buff!$K:$L,2,FALSE),"")),"")</f>
        <v/>
      </c>
      <c r="AO1045" s="6" t="str">
        <f>_xlfn.IFNA(IF(IF($AH1045=AO$5,VLOOKUP(AJ1045,buff!$K:$L,2,FALSE),"")=0,"",IF($AH1045=AO$5,VLOOKUP(AJ1045,buff!$K:$L,2,FALSE),"")),"")</f>
        <v/>
      </c>
      <c r="AP1045" s="6" t="str">
        <f>_xlfn.IFNA(IF(IF($AH1045=AP$5,VLOOKUP(AK1045,buff!$K:$L,2,FALSE),"")=0,"",IF($AH1045=AP$5,VLOOKUP(AK1045,buff!$K:$L,2,FALSE),"")),"")</f>
        <v/>
      </c>
      <c r="AQ1045" s="6" t="str">
        <f>_xlfn.IFNA(IF(IF($AH1045=AQ$5,VLOOKUP(AL1045,buff!$K:$L,2,FALSE),"")=0,"",IF($AH1045=AQ$5,VLOOKUP(AL1045,buff!$K:$L,2,FALSE),"")),"")</f>
        <v/>
      </c>
      <c r="AR1045" s="6" t="str">
        <f>_xlfn.IFNA(IF(IF($AH1045=AR$5,VLOOKUP(AM1045,buff!$K:$L,2,FALSE),"")=0,"",IF($AH1045=AR$5,VLOOKUP(AM1045,buff!$K:$L,2,FALSE),"")),"")</f>
        <v/>
      </c>
      <c r="AS1045" s="6" t="str">
        <f>_xlfn.IFNA(IF(IF($AH1045=AS$5,VLOOKUP(AI1045,buff!$K:$L,2,FALSE),"")=0,"",IF($AH1045=AS$5,VLOOKUP(AI1045,buff!$K:$L,2,FALSE),"")),"")</f>
        <v/>
      </c>
      <c r="AT1045" s="6" t="str">
        <f>_xlfn.IFNA(IF(IF($AH1045=AT$5,VLOOKUP(AJ1045,buff!$K:$L,2,FALSE),"")=0,"",IF($AH1045=AT$5,VLOOKUP(AJ1045,buff!$K:$L,2,FALSE),"")),"")</f>
        <v/>
      </c>
      <c r="AU1045" s="6" t="str">
        <f>_xlfn.IFNA(IF(IF($AH1045=AU$5,VLOOKUP(AK1045,buff!$K:$L,2,FALSE),"")=0,"",IF($AH1045=AU$5,VLOOKUP(AK1045,buff!$K:$L,2,FALSE),"")),"")</f>
        <v/>
      </c>
      <c r="AV1045" s="6" t="str">
        <f>_xlfn.IFNA(IF(IF($AH1045=AV$5,VLOOKUP(AL1045,buff!$K:$L,2,FALSE),"")=0,"",IF($AH1045=AV$5,VLOOKUP(AL1045,buff!$K:$L,2,FALSE),"")),"")</f>
        <v/>
      </c>
      <c r="AW1045" s="6" t="str">
        <f>_xlfn.IFNA(IF(IF($AH1045=AW$5,VLOOKUP(AM1045,buff!$K:$L,2,FALSE),"")=0,"",IF($AH1045=AW$5,VLOOKUP(AM1045,buff!$K:$L,2,FALSE),"")),"")</f>
        <v/>
      </c>
      <c r="AX1045" s="6" t="e">
        <f>VLOOKUP(AI1045,buff!K:P,6,FALSE)</f>
        <v>#N/A</v>
      </c>
      <c r="AY1045" t="e">
        <f t="shared" si="309"/>
        <v>#N/A</v>
      </c>
      <c r="AZ1045" t="e">
        <f t="shared" si="309"/>
        <v>#N/A</v>
      </c>
      <c r="BA1045">
        <f t="shared" si="310"/>
        <v>0</v>
      </c>
      <c r="BB1045">
        <f t="shared" si="311"/>
        <v>0</v>
      </c>
    </row>
    <row r="1046" spans="1:54" x14ac:dyDescent="0.15">
      <c r="A1046" t="str">
        <f t="shared" si="300"/>
        <v>卡尔主动技能1等级20</v>
      </c>
      <c r="B1046" s="8">
        <v>1040</v>
      </c>
      <c r="C1046" s="8" t="str">
        <f>VLOOKUP(G1046,角色!A:B,2,FALSE)</f>
        <v>卡尔</v>
      </c>
      <c r="D1046" s="8" t="str">
        <f t="shared" si="306"/>
        <v>主动技能1</v>
      </c>
      <c r="E1046" s="8">
        <f t="shared" si="301"/>
        <v>20</v>
      </c>
      <c r="F1046" s="8">
        <f t="shared" si="302"/>
        <v>1</v>
      </c>
      <c r="G1046" s="8">
        <f t="shared" si="303"/>
        <v>18</v>
      </c>
      <c r="H1046" s="4" t="s">
        <v>486</v>
      </c>
      <c r="I1046" s="24" t="str">
        <f t="shared" si="312"/>
        <v>对敌方单体攻击，造成100%攻击力（+2563）点伤害。</v>
      </c>
      <c r="J1046" s="4" t="s">
        <v>305</v>
      </c>
      <c r="K1046" s="1" t="s">
        <v>103</v>
      </c>
      <c r="L1046" s="24" t="s">
        <v>107</v>
      </c>
      <c r="M1046" s="4"/>
      <c r="N1046" s="4">
        <v>100</v>
      </c>
      <c r="O1046" s="4"/>
      <c r="T1046" s="6" t="str">
        <f t="shared" si="304"/>
        <v/>
      </c>
      <c r="U1046" s="6" t="str">
        <f t="shared" si="305"/>
        <v/>
      </c>
      <c r="Y1046">
        <f t="shared" si="313"/>
        <v>0</v>
      </c>
      <c r="Z1046">
        <v>100</v>
      </c>
      <c r="AA1046" s="23">
        <v>10</v>
      </c>
      <c r="AB1046" s="23">
        <f>INT(VLOOKUP(VLOOKUP($C1046,角色技能升级比率表!$B:$C,2,FALSE),角色属性概况!E:F,2,FALSE)*VLOOKUP(E1046,角色属性概况!I:M,3,FALSE)*AA1046/100)</f>
        <v>2563</v>
      </c>
      <c r="AE1046">
        <v>0</v>
      </c>
      <c r="AF1046" s="23">
        <f t="shared" si="307"/>
        <v>0</v>
      </c>
      <c r="AG1046" s="23">
        <f t="shared" si="308"/>
        <v>0</v>
      </c>
      <c r="AN1046" s="6" t="str">
        <f>_xlfn.IFNA(IF(IF($AH1046=AN$5,VLOOKUP(AI1046,buff!$K:$L,2,FALSE),"")=0,"",IF($AH1046=AN$5,VLOOKUP(AI1046,buff!$K:$L,2,FALSE),"")),"")</f>
        <v/>
      </c>
      <c r="AO1046" s="6" t="str">
        <f>_xlfn.IFNA(IF(IF($AH1046=AO$5,VLOOKUP(AJ1046,buff!$K:$L,2,FALSE),"")=0,"",IF($AH1046=AO$5,VLOOKUP(AJ1046,buff!$K:$L,2,FALSE),"")),"")</f>
        <v/>
      </c>
      <c r="AP1046" s="6" t="str">
        <f>_xlfn.IFNA(IF(IF($AH1046=AP$5,VLOOKUP(AK1046,buff!$K:$L,2,FALSE),"")=0,"",IF($AH1046=AP$5,VLOOKUP(AK1046,buff!$K:$L,2,FALSE),"")),"")</f>
        <v/>
      </c>
      <c r="AQ1046" s="6" t="str">
        <f>_xlfn.IFNA(IF(IF($AH1046=AQ$5,VLOOKUP(AL1046,buff!$K:$L,2,FALSE),"")=0,"",IF($AH1046=AQ$5,VLOOKUP(AL1046,buff!$K:$L,2,FALSE),"")),"")</f>
        <v/>
      </c>
      <c r="AR1046" s="6" t="str">
        <f>_xlfn.IFNA(IF(IF($AH1046=AR$5,VLOOKUP(AM1046,buff!$K:$L,2,FALSE),"")=0,"",IF($AH1046=AR$5,VLOOKUP(AM1046,buff!$K:$L,2,FALSE),"")),"")</f>
        <v/>
      </c>
      <c r="AS1046" s="6" t="str">
        <f>_xlfn.IFNA(IF(IF($AH1046=AS$5,VLOOKUP(AI1046,buff!$K:$L,2,FALSE),"")=0,"",IF($AH1046=AS$5,VLOOKUP(AI1046,buff!$K:$L,2,FALSE),"")),"")</f>
        <v/>
      </c>
      <c r="AT1046" s="6" t="str">
        <f>_xlfn.IFNA(IF(IF($AH1046=AT$5,VLOOKUP(AJ1046,buff!$K:$L,2,FALSE),"")=0,"",IF($AH1046=AT$5,VLOOKUP(AJ1046,buff!$K:$L,2,FALSE),"")),"")</f>
        <v/>
      </c>
      <c r="AU1046" s="6" t="str">
        <f>_xlfn.IFNA(IF(IF($AH1046=AU$5,VLOOKUP(AK1046,buff!$K:$L,2,FALSE),"")=0,"",IF($AH1046=AU$5,VLOOKUP(AK1046,buff!$K:$L,2,FALSE),"")),"")</f>
        <v/>
      </c>
      <c r="AV1046" s="6" t="str">
        <f>_xlfn.IFNA(IF(IF($AH1046=AV$5,VLOOKUP(AL1046,buff!$K:$L,2,FALSE),"")=0,"",IF($AH1046=AV$5,VLOOKUP(AL1046,buff!$K:$L,2,FALSE),"")),"")</f>
        <v/>
      </c>
      <c r="AW1046" s="6" t="str">
        <f>_xlfn.IFNA(IF(IF($AH1046=AW$5,VLOOKUP(AM1046,buff!$K:$L,2,FALSE),"")=0,"",IF($AH1046=AW$5,VLOOKUP(AM1046,buff!$K:$L,2,FALSE),"")),"")</f>
        <v/>
      </c>
      <c r="AX1046" s="6" t="e">
        <f>VLOOKUP(AI1046,buff!K:P,6,FALSE)</f>
        <v>#N/A</v>
      </c>
      <c r="AY1046" t="e">
        <f t="shared" si="309"/>
        <v>#N/A</v>
      </c>
      <c r="AZ1046" t="e">
        <f t="shared" si="309"/>
        <v>#N/A</v>
      </c>
      <c r="BA1046">
        <f t="shared" si="310"/>
        <v>0</v>
      </c>
      <c r="BB1046">
        <f t="shared" si="311"/>
        <v>0</v>
      </c>
    </row>
    <row r="1047" spans="1:54" x14ac:dyDescent="0.15">
      <c r="A1047" t="str">
        <f t="shared" si="300"/>
        <v>卡尔主动技能2等级1</v>
      </c>
      <c r="B1047" s="8">
        <v>1041</v>
      </c>
      <c r="C1047" s="8" t="str">
        <f>VLOOKUP(G1047,角色!A:B,2,FALSE)</f>
        <v>卡尔</v>
      </c>
      <c r="D1047" s="8" t="str">
        <f t="shared" si="306"/>
        <v>主动技能2</v>
      </c>
      <c r="E1047" s="8">
        <f t="shared" si="301"/>
        <v>1</v>
      </c>
      <c r="F1047" s="8">
        <f t="shared" si="302"/>
        <v>2</v>
      </c>
      <c r="G1047" s="8">
        <f t="shared" si="303"/>
        <v>18</v>
      </c>
      <c r="H1047" s="4" t="s">
        <v>487</v>
      </c>
      <c r="I1047" s="26" t="str">
        <f t="shared" ref="I1047:I1066" si="314">"对敌方单体造成125%攻击力（+"&amp;AB1047&amp;"）伤害，附带减防"</f>
        <v>对敌方单体造成125%攻击力（+95）伤害，附带减防</v>
      </c>
      <c r="J1047" s="4" t="s">
        <v>305</v>
      </c>
      <c r="K1047" s="1" t="s">
        <v>103</v>
      </c>
      <c r="L1047" s="4" t="s">
        <v>107</v>
      </c>
      <c r="M1047" s="4"/>
      <c r="N1047" s="4">
        <v>100</v>
      </c>
      <c r="O1047" s="4"/>
      <c r="T1047" s="6" t="str">
        <f t="shared" si="304"/>
        <v>65:100:2:0</v>
      </c>
      <c r="U1047" s="6" t="str">
        <f t="shared" si="305"/>
        <v/>
      </c>
      <c r="Y1047">
        <f t="shared" ref="Y1047:Y1078" si="315">VLOOKUP(D1047,BC:BD,2,FALSE)</f>
        <v>50</v>
      </c>
      <c r="Z1047">
        <v>125</v>
      </c>
      <c r="AA1047" s="23">
        <v>25</v>
      </c>
      <c r="AB1047" s="23">
        <f>INT(VLOOKUP(VLOOKUP($C1047,角色技能升级比率表!$B:$C,2,FALSE),角色属性概况!E:F,2,FALSE)*VLOOKUP(E1047,角色属性概况!I:M,3,FALSE)*AA1047/100)</f>
        <v>95</v>
      </c>
      <c r="AE1047">
        <v>0</v>
      </c>
      <c r="AF1047" s="23">
        <f t="shared" si="307"/>
        <v>2</v>
      </c>
      <c r="AG1047" s="23">
        <f t="shared" si="308"/>
        <v>1</v>
      </c>
      <c r="AH1047" t="s">
        <v>118</v>
      </c>
      <c r="AI1047" t="s">
        <v>1645</v>
      </c>
      <c r="AN1047" s="6" t="str">
        <f>_xlfn.IFNA(IF(IF($AH1047=AN$5,VLOOKUP(AI1047,buff!$K:$L,2,FALSE),"")=0,"",IF($AH1047=AN$5,VLOOKUP(AI1047,buff!$K:$L,2,FALSE),"")),"")</f>
        <v>65:100:2:0</v>
      </c>
      <c r="AO1047" s="6" t="str">
        <f>_xlfn.IFNA(IF(IF($AH1047=AO$5,VLOOKUP(AJ1047,buff!$K:$L,2,FALSE),"")=0,"",IF($AH1047=AO$5,VLOOKUP(AJ1047,buff!$K:$L,2,FALSE),"")),"")</f>
        <v/>
      </c>
      <c r="AP1047" s="6" t="str">
        <f>_xlfn.IFNA(IF(IF($AH1047=AP$5,VLOOKUP(AK1047,buff!$K:$L,2,FALSE),"")=0,"",IF($AH1047=AP$5,VLOOKUP(AK1047,buff!$K:$L,2,FALSE),"")),"")</f>
        <v/>
      </c>
      <c r="AQ1047" s="6" t="str">
        <f>_xlfn.IFNA(IF(IF($AH1047=AQ$5,VLOOKUP(AL1047,buff!$K:$L,2,FALSE),"")=0,"",IF($AH1047=AQ$5,VLOOKUP(AL1047,buff!$K:$L,2,FALSE),"")),"")</f>
        <v/>
      </c>
      <c r="AR1047" s="6" t="str">
        <f>_xlfn.IFNA(IF(IF($AH1047=AR$5,VLOOKUP(AM1047,buff!$K:$L,2,FALSE),"")=0,"",IF($AH1047=AR$5,VLOOKUP(AM1047,buff!$K:$L,2,FALSE),"")),"")</f>
        <v/>
      </c>
      <c r="AS1047" s="6" t="str">
        <f>_xlfn.IFNA(IF(IF($AH1047=AS$5,VLOOKUP(AI1047,buff!$K:$L,2,FALSE),"")=0,"",IF($AH1047=AS$5,VLOOKUP(AI1047,buff!$K:$L,2,FALSE),"")),"")</f>
        <v/>
      </c>
      <c r="AT1047" s="6" t="str">
        <f>_xlfn.IFNA(IF(IF($AH1047=AT$5,VLOOKUP(AJ1047,buff!$K:$L,2,FALSE),"")=0,"",IF($AH1047=AT$5,VLOOKUP(AJ1047,buff!$K:$L,2,FALSE),"")),"")</f>
        <v/>
      </c>
      <c r="AU1047" s="6" t="str">
        <f>_xlfn.IFNA(IF(IF($AH1047=AU$5,VLOOKUP(AK1047,buff!$K:$L,2,FALSE),"")=0,"",IF($AH1047=AU$5,VLOOKUP(AK1047,buff!$K:$L,2,FALSE),"")),"")</f>
        <v/>
      </c>
      <c r="AV1047" s="6" t="str">
        <f>_xlfn.IFNA(IF(IF($AH1047=AV$5,VLOOKUP(AL1047,buff!$K:$L,2,FALSE),"")=0,"",IF($AH1047=AV$5,VLOOKUP(AL1047,buff!$K:$L,2,FALSE),"")),"")</f>
        <v/>
      </c>
      <c r="AW1047" s="6" t="str">
        <f>_xlfn.IFNA(IF(IF($AH1047=AW$5,VLOOKUP(AM1047,buff!$K:$L,2,FALSE),"")=0,"",IF($AH1047=AW$5,VLOOKUP(AM1047,buff!$K:$L,2,FALSE),"")),"")</f>
        <v/>
      </c>
      <c r="AX1047" s="6">
        <f>VLOOKUP(AI1047,buff!K:P,6,FALSE)</f>
        <v>-50</v>
      </c>
      <c r="AY1047">
        <f t="shared" si="309"/>
        <v>-50</v>
      </c>
      <c r="AZ1047">
        <f t="shared" si="309"/>
        <v>-50</v>
      </c>
      <c r="BA1047">
        <f t="shared" si="310"/>
        <v>2</v>
      </c>
      <c r="BB1047">
        <f t="shared" si="311"/>
        <v>1</v>
      </c>
    </row>
    <row r="1048" spans="1:54" x14ac:dyDescent="0.15">
      <c r="A1048" t="str">
        <f t="shared" si="300"/>
        <v>卡尔主动技能2等级2</v>
      </c>
      <c r="B1048" s="8">
        <v>1042</v>
      </c>
      <c r="C1048" s="8" t="str">
        <f>VLOOKUP(G1048,角色!A:B,2,FALSE)</f>
        <v>卡尔</v>
      </c>
      <c r="D1048" s="8" t="str">
        <f t="shared" si="306"/>
        <v>主动技能2</v>
      </c>
      <c r="E1048" s="8">
        <f t="shared" si="301"/>
        <v>2</v>
      </c>
      <c r="F1048" s="8">
        <f t="shared" si="302"/>
        <v>2</v>
      </c>
      <c r="G1048" s="8">
        <f t="shared" si="303"/>
        <v>18</v>
      </c>
      <c r="H1048" s="4" t="s">
        <v>487</v>
      </c>
      <c r="I1048" s="26" t="str">
        <f t="shared" si="314"/>
        <v>对敌方单体造成125%攻击力（+140）伤害，附带减防</v>
      </c>
      <c r="J1048" s="4" t="s">
        <v>305</v>
      </c>
      <c r="K1048" s="1" t="s">
        <v>103</v>
      </c>
      <c r="L1048" s="4" t="s">
        <v>107</v>
      </c>
      <c r="M1048" s="4"/>
      <c r="N1048" s="4">
        <v>100</v>
      </c>
      <c r="O1048" s="4"/>
      <c r="T1048" s="6" t="str">
        <f t="shared" si="304"/>
        <v>65:100:2:0</v>
      </c>
      <c r="U1048" s="6" t="str">
        <f t="shared" si="305"/>
        <v/>
      </c>
      <c r="Y1048">
        <f t="shared" si="315"/>
        <v>50</v>
      </c>
      <c r="Z1048">
        <v>125</v>
      </c>
      <c r="AA1048" s="23">
        <v>25</v>
      </c>
      <c r="AB1048" s="23">
        <f>INT(VLOOKUP(VLOOKUP($C1048,角色技能升级比率表!$B:$C,2,FALSE),角色属性概况!E:F,2,FALSE)*VLOOKUP(E1048,角色属性概况!I:M,3,FALSE)*AA1048/100)</f>
        <v>140</v>
      </c>
      <c r="AE1048">
        <v>0</v>
      </c>
      <c r="AF1048" s="23">
        <f t="shared" si="307"/>
        <v>2</v>
      </c>
      <c r="AG1048" s="23">
        <f t="shared" si="308"/>
        <v>1</v>
      </c>
      <c r="AH1048" t="s">
        <v>118</v>
      </c>
      <c r="AI1048" t="s">
        <v>1645</v>
      </c>
      <c r="AN1048" s="6" t="str">
        <f>_xlfn.IFNA(IF(IF($AH1048=AN$5,VLOOKUP(AI1048,buff!$K:$L,2,FALSE),"")=0,"",IF($AH1048=AN$5,VLOOKUP(AI1048,buff!$K:$L,2,FALSE),"")),"")</f>
        <v>65:100:2:0</v>
      </c>
      <c r="AO1048" s="6" t="str">
        <f>_xlfn.IFNA(IF(IF($AH1048=AO$5,VLOOKUP(AJ1048,buff!$K:$L,2,FALSE),"")=0,"",IF($AH1048=AO$5,VLOOKUP(AJ1048,buff!$K:$L,2,FALSE),"")),"")</f>
        <v/>
      </c>
      <c r="AP1048" s="6" t="str">
        <f>_xlfn.IFNA(IF(IF($AH1048=AP$5,VLOOKUP(AK1048,buff!$K:$L,2,FALSE),"")=0,"",IF($AH1048=AP$5,VLOOKUP(AK1048,buff!$K:$L,2,FALSE),"")),"")</f>
        <v/>
      </c>
      <c r="AQ1048" s="6" t="str">
        <f>_xlfn.IFNA(IF(IF($AH1048=AQ$5,VLOOKUP(AL1048,buff!$K:$L,2,FALSE),"")=0,"",IF($AH1048=AQ$5,VLOOKUP(AL1048,buff!$K:$L,2,FALSE),"")),"")</f>
        <v/>
      </c>
      <c r="AR1048" s="6" t="str">
        <f>_xlfn.IFNA(IF(IF($AH1048=AR$5,VLOOKUP(AM1048,buff!$K:$L,2,FALSE),"")=0,"",IF($AH1048=AR$5,VLOOKUP(AM1048,buff!$K:$L,2,FALSE),"")),"")</f>
        <v/>
      </c>
      <c r="AS1048" s="6" t="str">
        <f>_xlfn.IFNA(IF(IF($AH1048=AS$5,VLOOKUP(AI1048,buff!$K:$L,2,FALSE),"")=0,"",IF($AH1048=AS$5,VLOOKUP(AI1048,buff!$K:$L,2,FALSE),"")),"")</f>
        <v/>
      </c>
      <c r="AT1048" s="6" t="str">
        <f>_xlfn.IFNA(IF(IF($AH1048=AT$5,VLOOKUP(AJ1048,buff!$K:$L,2,FALSE),"")=0,"",IF($AH1048=AT$5,VLOOKUP(AJ1048,buff!$K:$L,2,FALSE),"")),"")</f>
        <v/>
      </c>
      <c r="AU1048" s="6" t="str">
        <f>_xlfn.IFNA(IF(IF($AH1048=AU$5,VLOOKUP(AK1048,buff!$K:$L,2,FALSE),"")=0,"",IF($AH1048=AU$5,VLOOKUP(AK1048,buff!$K:$L,2,FALSE),"")),"")</f>
        <v/>
      </c>
      <c r="AV1048" s="6" t="str">
        <f>_xlfn.IFNA(IF(IF($AH1048=AV$5,VLOOKUP(AL1048,buff!$K:$L,2,FALSE),"")=0,"",IF($AH1048=AV$5,VLOOKUP(AL1048,buff!$K:$L,2,FALSE),"")),"")</f>
        <v/>
      </c>
      <c r="AW1048" s="6" t="str">
        <f>_xlfn.IFNA(IF(IF($AH1048=AW$5,VLOOKUP(AM1048,buff!$K:$L,2,FALSE),"")=0,"",IF($AH1048=AW$5,VLOOKUP(AM1048,buff!$K:$L,2,FALSE),"")),"")</f>
        <v/>
      </c>
      <c r="AX1048" s="6">
        <f>VLOOKUP(AI1048,buff!K:P,6,FALSE)</f>
        <v>-50</v>
      </c>
      <c r="AY1048">
        <f t="shared" si="309"/>
        <v>-50</v>
      </c>
      <c r="AZ1048">
        <f t="shared" si="309"/>
        <v>-50</v>
      </c>
      <c r="BA1048">
        <f t="shared" si="310"/>
        <v>2</v>
      </c>
      <c r="BB1048">
        <f t="shared" si="311"/>
        <v>1</v>
      </c>
    </row>
    <row r="1049" spans="1:54" x14ac:dyDescent="0.15">
      <c r="A1049" t="str">
        <f t="shared" si="300"/>
        <v>卡尔主动技能2等级3</v>
      </c>
      <c r="B1049" s="8">
        <v>1043</v>
      </c>
      <c r="C1049" s="8" t="str">
        <f>VLOOKUP(G1049,角色!A:B,2,FALSE)</f>
        <v>卡尔</v>
      </c>
      <c r="D1049" s="8" t="str">
        <f t="shared" si="306"/>
        <v>主动技能2</v>
      </c>
      <c r="E1049" s="8">
        <f t="shared" si="301"/>
        <v>3</v>
      </c>
      <c r="F1049" s="8">
        <f t="shared" si="302"/>
        <v>2</v>
      </c>
      <c r="G1049" s="8">
        <f t="shared" si="303"/>
        <v>18</v>
      </c>
      <c r="H1049" s="4" t="s">
        <v>487</v>
      </c>
      <c r="I1049" s="26" t="str">
        <f t="shared" si="314"/>
        <v>对敌方单体造成125%攻击力（+185）伤害，附带减防</v>
      </c>
      <c r="J1049" s="4" t="s">
        <v>305</v>
      </c>
      <c r="K1049" s="1" t="s">
        <v>103</v>
      </c>
      <c r="L1049" s="4" t="s">
        <v>107</v>
      </c>
      <c r="M1049" s="4"/>
      <c r="N1049" s="4">
        <v>100</v>
      </c>
      <c r="O1049" s="4"/>
      <c r="T1049" s="6" t="str">
        <f t="shared" si="304"/>
        <v>65:100:2:0</v>
      </c>
      <c r="U1049" s="6" t="str">
        <f t="shared" si="305"/>
        <v/>
      </c>
      <c r="Y1049">
        <f t="shared" si="315"/>
        <v>50</v>
      </c>
      <c r="Z1049">
        <v>125</v>
      </c>
      <c r="AA1049" s="23">
        <v>25</v>
      </c>
      <c r="AB1049" s="23">
        <f>INT(VLOOKUP(VLOOKUP($C1049,角色技能升级比率表!$B:$C,2,FALSE),角色属性概况!E:F,2,FALSE)*VLOOKUP(E1049,角色属性概况!I:M,3,FALSE)*AA1049/100)</f>
        <v>185</v>
      </c>
      <c r="AE1049">
        <v>0</v>
      </c>
      <c r="AF1049" s="23">
        <f t="shared" si="307"/>
        <v>2</v>
      </c>
      <c r="AG1049" s="23">
        <f t="shared" si="308"/>
        <v>1</v>
      </c>
      <c r="AH1049" t="s">
        <v>118</v>
      </c>
      <c r="AI1049" t="s">
        <v>1645</v>
      </c>
      <c r="AN1049" s="6" t="str">
        <f>_xlfn.IFNA(IF(IF($AH1049=AN$5,VLOOKUP(AI1049,buff!$K:$L,2,FALSE),"")=0,"",IF($AH1049=AN$5,VLOOKUP(AI1049,buff!$K:$L,2,FALSE),"")),"")</f>
        <v>65:100:2:0</v>
      </c>
      <c r="AO1049" s="6" t="str">
        <f>_xlfn.IFNA(IF(IF($AH1049=AO$5,VLOOKUP(AJ1049,buff!$K:$L,2,FALSE),"")=0,"",IF($AH1049=AO$5,VLOOKUP(AJ1049,buff!$K:$L,2,FALSE),"")),"")</f>
        <v/>
      </c>
      <c r="AP1049" s="6" t="str">
        <f>_xlfn.IFNA(IF(IF($AH1049=AP$5,VLOOKUP(AK1049,buff!$K:$L,2,FALSE),"")=0,"",IF($AH1049=AP$5,VLOOKUP(AK1049,buff!$K:$L,2,FALSE),"")),"")</f>
        <v/>
      </c>
      <c r="AQ1049" s="6" t="str">
        <f>_xlfn.IFNA(IF(IF($AH1049=AQ$5,VLOOKUP(AL1049,buff!$K:$L,2,FALSE),"")=0,"",IF($AH1049=AQ$5,VLOOKUP(AL1049,buff!$K:$L,2,FALSE),"")),"")</f>
        <v/>
      </c>
      <c r="AR1049" s="6" t="str">
        <f>_xlfn.IFNA(IF(IF($AH1049=AR$5,VLOOKUP(AM1049,buff!$K:$L,2,FALSE),"")=0,"",IF($AH1049=AR$5,VLOOKUP(AM1049,buff!$K:$L,2,FALSE),"")),"")</f>
        <v/>
      </c>
      <c r="AS1049" s="6" t="str">
        <f>_xlfn.IFNA(IF(IF($AH1049=AS$5,VLOOKUP(AI1049,buff!$K:$L,2,FALSE),"")=0,"",IF($AH1049=AS$5,VLOOKUP(AI1049,buff!$K:$L,2,FALSE),"")),"")</f>
        <v/>
      </c>
      <c r="AT1049" s="6" t="str">
        <f>_xlfn.IFNA(IF(IF($AH1049=AT$5,VLOOKUP(AJ1049,buff!$K:$L,2,FALSE),"")=0,"",IF($AH1049=AT$5,VLOOKUP(AJ1049,buff!$K:$L,2,FALSE),"")),"")</f>
        <v/>
      </c>
      <c r="AU1049" s="6" t="str">
        <f>_xlfn.IFNA(IF(IF($AH1049=AU$5,VLOOKUP(AK1049,buff!$K:$L,2,FALSE),"")=0,"",IF($AH1049=AU$5,VLOOKUP(AK1049,buff!$K:$L,2,FALSE),"")),"")</f>
        <v/>
      </c>
      <c r="AV1049" s="6" t="str">
        <f>_xlfn.IFNA(IF(IF($AH1049=AV$5,VLOOKUP(AL1049,buff!$K:$L,2,FALSE),"")=0,"",IF($AH1049=AV$5,VLOOKUP(AL1049,buff!$K:$L,2,FALSE),"")),"")</f>
        <v/>
      </c>
      <c r="AW1049" s="6" t="str">
        <f>_xlfn.IFNA(IF(IF($AH1049=AW$5,VLOOKUP(AM1049,buff!$K:$L,2,FALSE),"")=0,"",IF($AH1049=AW$5,VLOOKUP(AM1049,buff!$K:$L,2,FALSE),"")),"")</f>
        <v/>
      </c>
      <c r="AX1049" s="6">
        <f>VLOOKUP(AI1049,buff!K:P,6,FALSE)</f>
        <v>-50</v>
      </c>
      <c r="AY1049">
        <f t="shared" si="309"/>
        <v>-50</v>
      </c>
      <c r="AZ1049">
        <f t="shared" si="309"/>
        <v>-50</v>
      </c>
      <c r="BA1049">
        <f t="shared" si="310"/>
        <v>2</v>
      </c>
      <c r="BB1049">
        <f t="shared" si="311"/>
        <v>1</v>
      </c>
    </row>
    <row r="1050" spans="1:54" x14ac:dyDescent="0.15">
      <c r="A1050" t="str">
        <f t="shared" si="300"/>
        <v>卡尔主动技能2等级4</v>
      </c>
      <c r="B1050" s="8">
        <v>1044</v>
      </c>
      <c r="C1050" s="8" t="str">
        <f>VLOOKUP(G1050,角色!A:B,2,FALSE)</f>
        <v>卡尔</v>
      </c>
      <c r="D1050" s="8" t="str">
        <f t="shared" si="306"/>
        <v>主动技能2</v>
      </c>
      <c r="E1050" s="8">
        <f t="shared" si="301"/>
        <v>4</v>
      </c>
      <c r="F1050" s="8">
        <f t="shared" si="302"/>
        <v>2</v>
      </c>
      <c r="G1050" s="8">
        <f t="shared" si="303"/>
        <v>18</v>
      </c>
      <c r="H1050" s="4" t="s">
        <v>487</v>
      </c>
      <c r="I1050" s="26" t="str">
        <f t="shared" si="314"/>
        <v>对敌方单体造成125%攻击力（+229）伤害，附带减防</v>
      </c>
      <c r="J1050" s="4" t="s">
        <v>305</v>
      </c>
      <c r="K1050" s="1" t="s">
        <v>103</v>
      </c>
      <c r="L1050" s="4" t="s">
        <v>107</v>
      </c>
      <c r="M1050" s="4"/>
      <c r="N1050" s="4">
        <v>100</v>
      </c>
      <c r="O1050" s="4"/>
      <c r="T1050" s="6" t="str">
        <f t="shared" si="304"/>
        <v>65:100:2:0</v>
      </c>
      <c r="U1050" s="6" t="str">
        <f t="shared" si="305"/>
        <v/>
      </c>
      <c r="Y1050">
        <f t="shared" si="315"/>
        <v>50</v>
      </c>
      <c r="Z1050">
        <v>125</v>
      </c>
      <c r="AA1050" s="23">
        <v>25</v>
      </c>
      <c r="AB1050" s="23">
        <f>INT(VLOOKUP(VLOOKUP($C1050,角色技能升级比率表!$B:$C,2,FALSE),角色属性概况!E:F,2,FALSE)*VLOOKUP(E1050,角色属性概况!I:M,3,FALSE)*AA1050/100)</f>
        <v>229</v>
      </c>
      <c r="AE1050">
        <v>0</v>
      </c>
      <c r="AF1050" s="23">
        <f t="shared" si="307"/>
        <v>2</v>
      </c>
      <c r="AG1050" s="23">
        <f t="shared" si="308"/>
        <v>1</v>
      </c>
      <c r="AH1050" t="s">
        <v>118</v>
      </c>
      <c r="AI1050" t="s">
        <v>1645</v>
      </c>
      <c r="AN1050" s="6" t="str">
        <f>_xlfn.IFNA(IF(IF($AH1050=AN$5,VLOOKUP(AI1050,buff!$K:$L,2,FALSE),"")=0,"",IF($AH1050=AN$5,VLOOKUP(AI1050,buff!$K:$L,2,FALSE),"")),"")</f>
        <v>65:100:2:0</v>
      </c>
      <c r="AO1050" s="6" t="str">
        <f>_xlfn.IFNA(IF(IF($AH1050=AO$5,VLOOKUP(AJ1050,buff!$K:$L,2,FALSE),"")=0,"",IF($AH1050=AO$5,VLOOKUP(AJ1050,buff!$K:$L,2,FALSE),"")),"")</f>
        <v/>
      </c>
      <c r="AP1050" s="6" t="str">
        <f>_xlfn.IFNA(IF(IF($AH1050=AP$5,VLOOKUP(AK1050,buff!$K:$L,2,FALSE),"")=0,"",IF($AH1050=AP$5,VLOOKUP(AK1050,buff!$K:$L,2,FALSE),"")),"")</f>
        <v/>
      </c>
      <c r="AQ1050" s="6" t="str">
        <f>_xlfn.IFNA(IF(IF($AH1050=AQ$5,VLOOKUP(AL1050,buff!$K:$L,2,FALSE),"")=0,"",IF($AH1050=AQ$5,VLOOKUP(AL1050,buff!$K:$L,2,FALSE),"")),"")</f>
        <v/>
      </c>
      <c r="AR1050" s="6" t="str">
        <f>_xlfn.IFNA(IF(IF($AH1050=AR$5,VLOOKUP(AM1050,buff!$K:$L,2,FALSE),"")=0,"",IF($AH1050=AR$5,VLOOKUP(AM1050,buff!$K:$L,2,FALSE),"")),"")</f>
        <v/>
      </c>
      <c r="AS1050" s="6" t="str">
        <f>_xlfn.IFNA(IF(IF($AH1050=AS$5,VLOOKUP(AI1050,buff!$K:$L,2,FALSE),"")=0,"",IF($AH1050=AS$5,VLOOKUP(AI1050,buff!$K:$L,2,FALSE),"")),"")</f>
        <v/>
      </c>
      <c r="AT1050" s="6" t="str">
        <f>_xlfn.IFNA(IF(IF($AH1050=AT$5,VLOOKUP(AJ1050,buff!$K:$L,2,FALSE),"")=0,"",IF($AH1050=AT$5,VLOOKUP(AJ1050,buff!$K:$L,2,FALSE),"")),"")</f>
        <v/>
      </c>
      <c r="AU1050" s="6" t="str">
        <f>_xlfn.IFNA(IF(IF($AH1050=AU$5,VLOOKUP(AK1050,buff!$K:$L,2,FALSE),"")=0,"",IF($AH1050=AU$5,VLOOKUP(AK1050,buff!$K:$L,2,FALSE),"")),"")</f>
        <v/>
      </c>
      <c r="AV1050" s="6" t="str">
        <f>_xlfn.IFNA(IF(IF($AH1050=AV$5,VLOOKUP(AL1050,buff!$K:$L,2,FALSE),"")=0,"",IF($AH1050=AV$5,VLOOKUP(AL1050,buff!$K:$L,2,FALSE),"")),"")</f>
        <v/>
      </c>
      <c r="AW1050" s="6" t="str">
        <f>_xlfn.IFNA(IF(IF($AH1050=AW$5,VLOOKUP(AM1050,buff!$K:$L,2,FALSE),"")=0,"",IF($AH1050=AW$5,VLOOKUP(AM1050,buff!$K:$L,2,FALSE),"")),"")</f>
        <v/>
      </c>
      <c r="AX1050" s="6">
        <f>VLOOKUP(AI1050,buff!K:P,6,FALSE)</f>
        <v>-50</v>
      </c>
      <c r="AY1050">
        <f t="shared" si="309"/>
        <v>-50</v>
      </c>
      <c r="AZ1050">
        <f t="shared" si="309"/>
        <v>-50</v>
      </c>
      <c r="BA1050">
        <f t="shared" si="310"/>
        <v>2</v>
      </c>
      <c r="BB1050">
        <f t="shared" si="311"/>
        <v>1</v>
      </c>
    </row>
    <row r="1051" spans="1:54" x14ac:dyDescent="0.15">
      <c r="A1051" t="str">
        <f t="shared" si="300"/>
        <v>卡尔主动技能2等级5</v>
      </c>
      <c r="B1051" s="8">
        <v>1045</v>
      </c>
      <c r="C1051" s="8" t="str">
        <f>VLOOKUP(G1051,角色!A:B,2,FALSE)</f>
        <v>卡尔</v>
      </c>
      <c r="D1051" s="8" t="str">
        <f t="shared" si="306"/>
        <v>主动技能2</v>
      </c>
      <c r="E1051" s="8">
        <f t="shared" si="301"/>
        <v>5</v>
      </c>
      <c r="F1051" s="8">
        <f t="shared" si="302"/>
        <v>2</v>
      </c>
      <c r="G1051" s="8">
        <f t="shared" si="303"/>
        <v>18</v>
      </c>
      <c r="H1051" s="4" t="s">
        <v>487</v>
      </c>
      <c r="I1051" s="26" t="str">
        <f t="shared" si="314"/>
        <v>对敌方单体造成125%攻击力（+282）伤害，附带减防</v>
      </c>
      <c r="J1051" s="4" t="s">
        <v>305</v>
      </c>
      <c r="K1051" s="1" t="s">
        <v>103</v>
      </c>
      <c r="L1051" s="4" t="s">
        <v>107</v>
      </c>
      <c r="M1051" s="4"/>
      <c r="N1051" s="4">
        <v>100</v>
      </c>
      <c r="O1051" s="4"/>
      <c r="T1051" s="6" t="str">
        <f t="shared" si="304"/>
        <v>65:100:2:0</v>
      </c>
      <c r="U1051" s="6" t="str">
        <f t="shared" si="305"/>
        <v/>
      </c>
      <c r="Y1051">
        <f t="shared" si="315"/>
        <v>50</v>
      </c>
      <c r="Z1051">
        <v>125</v>
      </c>
      <c r="AA1051" s="23">
        <v>25</v>
      </c>
      <c r="AB1051" s="23">
        <f>INT(VLOOKUP(VLOOKUP($C1051,角色技能升级比率表!$B:$C,2,FALSE),角色属性概况!E:F,2,FALSE)*VLOOKUP(E1051,角色属性概况!I:M,3,FALSE)*AA1051/100)</f>
        <v>282</v>
      </c>
      <c r="AE1051">
        <v>0</v>
      </c>
      <c r="AF1051" s="23">
        <f t="shared" si="307"/>
        <v>2</v>
      </c>
      <c r="AG1051" s="23">
        <f t="shared" si="308"/>
        <v>1</v>
      </c>
      <c r="AH1051" t="s">
        <v>118</v>
      </c>
      <c r="AI1051" t="s">
        <v>1645</v>
      </c>
      <c r="AN1051" s="6" t="str">
        <f>_xlfn.IFNA(IF(IF($AH1051=AN$5,VLOOKUP(AI1051,buff!$K:$L,2,FALSE),"")=0,"",IF($AH1051=AN$5,VLOOKUP(AI1051,buff!$K:$L,2,FALSE),"")),"")</f>
        <v>65:100:2:0</v>
      </c>
      <c r="AO1051" s="6" t="str">
        <f>_xlfn.IFNA(IF(IF($AH1051=AO$5,VLOOKUP(AJ1051,buff!$K:$L,2,FALSE),"")=0,"",IF($AH1051=AO$5,VLOOKUP(AJ1051,buff!$K:$L,2,FALSE),"")),"")</f>
        <v/>
      </c>
      <c r="AP1051" s="6" t="str">
        <f>_xlfn.IFNA(IF(IF($AH1051=AP$5,VLOOKUP(AK1051,buff!$K:$L,2,FALSE),"")=0,"",IF($AH1051=AP$5,VLOOKUP(AK1051,buff!$K:$L,2,FALSE),"")),"")</f>
        <v/>
      </c>
      <c r="AQ1051" s="6" t="str">
        <f>_xlfn.IFNA(IF(IF($AH1051=AQ$5,VLOOKUP(AL1051,buff!$K:$L,2,FALSE),"")=0,"",IF($AH1051=AQ$5,VLOOKUP(AL1051,buff!$K:$L,2,FALSE),"")),"")</f>
        <v/>
      </c>
      <c r="AR1051" s="6" t="str">
        <f>_xlfn.IFNA(IF(IF($AH1051=AR$5,VLOOKUP(AM1051,buff!$K:$L,2,FALSE),"")=0,"",IF($AH1051=AR$5,VLOOKUP(AM1051,buff!$K:$L,2,FALSE),"")),"")</f>
        <v/>
      </c>
      <c r="AS1051" s="6" t="str">
        <f>_xlfn.IFNA(IF(IF($AH1051=AS$5,VLOOKUP(AI1051,buff!$K:$L,2,FALSE),"")=0,"",IF($AH1051=AS$5,VLOOKUP(AI1051,buff!$K:$L,2,FALSE),"")),"")</f>
        <v/>
      </c>
      <c r="AT1051" s="6" t="str">
        <f>_xlfn.IFNA(IF(IF($AH1051=AT$5,VLOOKUP(AJ1051,buff!$K:$L,2,FALSE),"")=0,"",IF($AH1051=AT$5,VLOOKUP(AJ1051,buff!$K:$L,2,FALSE),"")),"")</f>
        <v/>
      </c>
      <c r="AU1051" s="6" t="str">
        <f>_xlfn.IFNA(IF(IF($AH1051=AU$5,VLOOKUP(AK1051,buff!$K:$L,2,FALSE),"")=0,"",IF($AH1051=AU$5,VLOOKUP(AK1051,buff!$K:$L,2,FALSE),"")),"")</f>
        <v/>
      </c>
      <c r="AV1051" s="6" t="str">
        <f>_xlfn.IFNA(IF(IF($AH1051=AV$5,VLOOKUP(AL1051,buff!$K:$L,2,FALSE),"")=0,"",IF($AH1051=AV$5,VLOOKUP(AL1051,buff!$K:$L,2,FALSE),"")),"")</f>
        <v/>
      </c>
      <c r="AW1051" s="6" t="str">
        <f>_xlfn.IFNA(IF(IF($AH1051=AW$5,VLOOKUP(AM1051,buff!$K:$L,2,FALSE),"")=0,"",IF($AH1051=AW$5,VLOOKUP(AM1051,buff!$K:$L,2,FALSE),"")),"")</f>
        <v/>
      </c>
      <c r="AX1051" s="6">
        <f>VLOOKUP(AI1051,buff!K:P,6,FALSE)</f>
        <v>-50</v>
      </c>
      <c r="AY1051">
        <f t="shared" si="309"/>
        <v>-50</v>
      </c>
      <c r="AZ1051">
        <f t="shared" si="309"/>
        <v>-50</v>
      </c>
      <c r="BA1051">
        <f t="shared" si="310"/>
        <v>2</v>
      </c>
      <c r="BB1051">
        <f t="shared" si="311"/>
        <v>1</v>
      </c>
    </row>
    <row r="1052" spans="1:54" x14ac:dyDescent="0.15">
      <c r="A1052" t="str">
        <f t="shared" si="300"/>
        <v>卡尔主动技能2等级6</v>
      </c>
      <c r="B1052" s="8">
        <v>1046</v>
      </c>
      <c r="C1052" s="8" t="str">
        <f>VLOOKUP(G1052,角色!A:B,2,FALSE)</f>
        <v>卡尔</v>
      </c>
      <c r="D1052" s="8" t="str">
        <f t="shared" si="306"/>
        <v>主动技能2</v>
      </c>
      <c r="E1052" s="8">
        <f t="shared" si="301"/>
        <v>6</v>
      </c>
      <c r="F1052" s="8">
        <f t="shared" si="302"/>
        <v>2</v>
      </c>
      <c r="G1052" s="8">
        <f t="shared" si="303"/>
        <v>18</v>
      </c>
      <c r="H1052" s="4" t="s">
        <v>487</v>
      </c>
      <c r="I1052" s="26" t="str">
        <f t="shared" si="314"/>
        <v>对敌方单体造成125%攻击力（+348）伤害，附带减防</v>
      </c>
      <c r="J1052" s="4" t="s">
        <v>305</v>
      </c>
      <c r="K1052" s="1" t="s">
        <v>103</v>
      </c>
      <c r="L1052" s="4" t="s">
        <v>107</v>
      </c>
      <c r="M1052" s="4"/>
      <c r="N1052" s="4">
        <v>100</v>
      </c>
      <c r="O1052" s="4"/>
      <c r="T1052" s="6" t="str">
        <f t="shared" si="304"/>
        <v>65:100:2:0</v>
      </c>
      <c r="U1052" s="6" t="str">
        <f t="shared" si="305"/>
        <v/>
      </c>
      <c r="Y1052">
        <f t="shared" si="315"/>
        <v>50</v>
      </c>
      <c r="Z1052">
        <v>125</v>
      </c>
      <c r="AA1052" s="23">
        <v>25</v>
      </c>
      <c r="AB1052" s="23">
        <f>INT(VLOOKUP(VLOOKUP($C1052,角色技能升级比率表!$B:$C,2,FALSE),角色属性概况!E:F,2,FALSE)*VLOOKUP(E1052,角色属性概况!I:M,3,FALSE)*AA1052/100)</f>
        <v>348</v>
      </c>
      <c r="AE1052">
        <v>0</v>
      </c>
      <c r="AF1052" s="23">
        <f t="shared" si="307"/>
        <v>2</v>
      </c>
      <c r="AG1052" s="23">
        <f t="shared" si="308"/>
        <v>1</v>
      </c>
      <c r="AH1052" t="s">
        <v>118</v>
      </c>
      <c r="AI1052" t="s">
        <v>1645</v>
      </c>
      <c r="AN1052" s="6" t="str">
        <f>_xlfn.IFNA(IF(IF($AH1052=AN$5,VLOOKUP(AI1052,buff!$K:$L,2,FALSE),"")=0,"",IF($AH1052=AN$5,VLOOKUP(AI1052,buff!$K:$L,2,FALSE),"")),"")</f>
        <v>65:100:2:0</v>
      </c>
      <c r="AO1052" s="6" t="str">
        <f>_xlfn.IFNA(IF(IF($AH1052=AO$5,VLOOKUP(AJ1052,buff!$K:$L,2,FALSE),"")=0,"",IF($AH1052=AO$5,VLOOKUP(AJ1052,buff!$K:$L,2,FALSE),"")),"")</f>
        <v/>
      </c>
      <c r="AP1052" s="6" t="str">
        <f>_xlfn.IFNA(IF(IF($AH1052=AP$5,VLOOKUP(AK1052,buff!$K:$L,2,FALSE),"")=0,"",IF($AH1052=AP$5,VLOOKUP(AK1052,buff!$K:$L,2,FALSE),"")),"")</f>
        <v/>
      </c>
      <c r="AQ1052" s="6" t="str">
        <f>_xlfn.IFNA(IF(IF($AH1052=AQ$5,VLOOKUP(AL1052,buff!$K:$L,2,FALSE),"")=0,"",IF($AH1052=AQ$5,VLOOKUP(AL1052,buff!$K:$L,2,FALSE),"")),"")</f>
        <v/>
      </c>
      <c r="AR1052" s="6" t="str">
        <f>_xlfn.IFNA(IF(IF($AH1052=AR$5,VLOOKUP(AM1052,buff!$K:$L,2,FALSE),"")=0,"",IF($AH1052=AR$5,VLOOKUP(AM1052,buff!$K:$L,2,FALSE),"")),"")</f>
        <v/>
      </c>
      <c r="AS1052" s="6" t="str">
        <f>_xlfn.IFNA(IF(IF($AH1052=AS$5,VLOOKUP(AI1052,buff!$K:$L,2,FALSE),"")=0,"",IF($AH1052=AS$5,VLOOKUP(AI1052,buff!$K:$L,2,FALSE),"")),"")</f>
        <v/>
      </c>
      <c r="AT1052" s="6" t="str">
        <f>_xlfn.IFNA(IF(IF($AH1052=AT$5,VLOOKUP(AJ1052,buff!$K:$L,2,FALSE),"")=0,"",IF($AH1052=AT$5,VLOOKUP(AJ1052,buff!$K:$L,2,FALSE),"")),"")</f>
        <v/>
      </c>
      <c r="AU1052" s="6" t="str">
        <f>_xlfn.IFNA(IF(IF($AH1052=AU$5,VLOOKUP(AK1052,buff!$K:$L,2,FALSE),"")=0,"",IF($AH1052=AU$5,VLOOKUP(AK1052,buff!$K:$L,2,FALSE),"")),"")</f>
        <v/>
      </c>
      <c r="AV1052" s="6" t="str">
        <f>_xlfn.IFNA(IF(IF($AH1052=AV$5,VLOOKUP(AL1052,buff!$K:$L,2,FALSE),"")=0,"",IF($AH1052=AV$5,VLOOKUP(AL1052,buff!$K:$L,2,FALSE),"")),"")</f>
        <v/>
      </c>
      <c r="AW1052" s="6" t="str">
        <f>_xlfn.IFNA(IF(IF($AH1052=AW$5,VLOOKUP(AM1052,buff!$K:$L,2,FALSE),"")=0,"",IF($AH1052=AW$5,VLOOKUP(AM1052,buff!$K:$L,2,FALSE),"")),"")</f>
        <v/>
      </c>
      <c r="AX1052" s="6">
        <f>VLOOKUP(AI1052,buff!K:P,6,FALSE)</f>
        <v>-50</v>
      </c>
      <c r="AY1052">
        <f t="shared" si="309"/>
        <v>-50</v>
      </c>
      <c r="AZ1052">
        <f t="shared" si="309"/>
        <v>-50</v>
      </c>
      <c r="BA1052">
        <f t="shared" si="310"/>
        <v>2</v>
      </c>
      <c r="BB1052">
        <f t="shared" si="311"/>
        <v>1</v>
      </c>
    </row>
    <row r="1053" spans="1:54" x14ac:dyDescent="0.15">
      <c r="A1053" t="str">
        <f t="shared" si="300"/>
        <v>卡尔主动技能2等级7</v>
      </c>
      <c r="B1053" s="8">
        <v>1047</v>
      </c>
      <c r="C1053" s="8" t="str">
        <f>VLOOKUP(G1053,角色!A:B,2,FALSE)</f>
        <v>卡尔</v>
      </c>
      <c r="D1053" s="8" t="str">
        <f t="shared" si="306"/>
        <v>主动技能2</v>
      </c>
      <c r="E1053" s="8">
        <f t="shared" si="301"/>
        <v>7</v>
      </c>
      <c r="F1053" s="8">
        <f t="shared" si="302"/>
        <v>2</v>
      </c>
      <c r="G1053" s="8">
        <f t="shared" si="303"/>
        <v>18</v>
      </c>
      <c r="H1053" s="4" t="s">
        <v>487</v>
      </c>
      <c r="I1053" s="26" t="str">
        <f t="shared" si="314"/>
        <v>对敌方单体造成125%攻击力（+428）伤害，附带减防</v>
      </c>
      <c r="J1053" s="4" t="s">
        <v>305</v>
      </c>
      <c r="K1053" s="1" t="s">
        <v>103</v>
      </c>
      <c r="L1053" s="4" t="s">
        <v>107</v>
      </c>
      <c r="M1053" s="4"/>
      <c r="N1053" s="4">
        <v>100</v>
      </c>
      <c r="O1053" s="4"/>
      <c r="T1053" s="6" t="str">
        <f t="shared" si="304"/>
        <v>65:100:2:0</v>
      </c>
      <c r="U1053" s="6" t="str">
        <f t="shared" si="305"/>
        <v/>
      </c>
      <c r="Y1053">
        <f t="shared" si="315"/>
        <v>50</v>
      </c>
      <c r="Z1053">
        <v>125</v>
      </c>
      <c r="AA1053" s="23">
        <v>25</v>
      </c>
      <c r="AB1053" s="23">
        <f>INT(VLOOKUP(VLOOKUP($C1053,角色技能升级比率表!$B:$C,2,FALSE),角色属性概况!E:F,2,FALSE)*VLOOKUP(E1053,角色属性概况!I:M,3,FALSE)*AA1053/100)</f>
        <v>428</v>
      </c>
      <c r="AE1053">
        <v>0</v>
      </c>
      <c r="AF1053" s="23">
        <f t="shared" si="307"/>
        <v>2</v>
      </c>
      <c r="AG1053" s="23">
        <f t="shared" si="308"/>
        <v>1</v>
      </c>
      <c r="AH1053" t="s">
        <v>118</v>
      </c>
      <c r="AI1053" t="s">
        <v>1645</v>
      </c>
      <c r="AN1053" s="6" t="str">
        <f>_xlfn.IFNA(IF(IF($AH1053=AN$5,VLOOKUP(AI1053,buff!$K:$L,2,FALSE),"")=0,"",IF($AH1053=AN$5,VLOOKUP(AI1053,buff!$K:$L,2,FALSE),"")),"")</f>
        <v>65:100:2:0</v>
      </c>
      <c r="AO1053" s="6" t="str">
        <f>_xlfn.IFNA(IF(IF($AH1053=AO$5,VLOOKUP(AJ1053,buff!$K:$L,2,FALSE),"")=0,"",IF($AH1053=AO$5,VLOOKUP(AJ1053,buff!$K:$L,2,FALSE),"")),"")</f>
        <v/>
      </c>
      <c r="AP1053" s="6" t="str">
        <f>_xlfn.IFNA(IF(IF($AH1053=AP$5,VLOOKUP(AK1053,buff!$K:$L,2,FALSE),"")=0,"",IF($AH1053=AP$5,VLOOKUP(AK1053,buff!$K:$L,2,FALSE),"")),"")</f>
        <v/>
      </c>
      <c r="AQ1053" s="6" t="str">
        <f>_xlfn.IFNA(IF(IF($AH1053=AQ$5,VLOOKUP(AL1053,buff!$K:$L,2,FALSE),"")=0,"",IF($AH1053=AQ$5,VLOOKUP(AL1053,buff!$K:$L,2,FALSE),"")),"")</f>
        <v/>
      </c>
      <c r="AR1053" s="6" t="str">
        <f>_xlfn.IFNA(IF(IF($AH1053=AR$5,VLOOKUP(AM1053,buff!$K:$L,2,FALSE),"")=0,"",IF($AH1053=AR$5,VLOOKUP(AM1053,buff!$K:$L,2,FALSE),"")),"")</f>
        <v/>
      </c>
      <c r="AS1053" s="6" t="str">
        <f>_xlfn.IFNA(IF(IF($AH1053=AS$5,VLOOKUP(AI1053,buff!$K:$L,2,FALSE),"")=0,"",IF($AH1053=AS$5,VLOOKUP(AI1053,buff!$K:$L,2,FALSE),"")),"")</f>
        <v/>
      </c>
      <c r="AT1053" s="6" t="str">
        <f>_xlfn.IFNA(IF(IF($AH1053=AT$5,VLOOKUP(AJ1053,buff!$K:$L,2,FALSE),"")=0,"",IF($AH1053=AT$5,VLOOKUP(AJ1053,buff!$K:$L,2,FALSE),"")),"")</f>
        <v/>
      </c>
      <c r="AU1053" s="6" t="str">
        <f>_xlfn.IFNA(IF(IF($AH1053=AU$5,VLOOKUP(AK1053,buff!$K:$L,2,FALSE),"")=0,"",IF($AH1053=AU$5,VLOOKUP(AK1053,buff!$K:$L,2,FALSE),"")),"")</f>
        <v/>
      </c>
      <c r="AV1053" s="6" t="str">
        <f>_xlfn.IFNA(IF(IF($AH1053=AV$5,VLOOKUP(AL1053,buff!$K:$L,2,FALSE),"")=0,"",IF($AH1053=AV$5,VLOOKUP(AL1053,buff!$K:$L,2,FALSE),"")),"")</f>
        <v/>
      </c>
      <c r="AW1053" s="6" t="str">
        <f>_xlfn.IFNA(IF(IF($AH1053=AW$5,VLOOKUP(AM1053,buff!$K:$L,2,FALSE),"")=0,"",IF($AH1053=AW$5,VLOOKUP(AM1053,buff!$K:$L,2,FALSE),"")),"")</f>
        <v/>
      </c>
      <c r="AX1053" s="6">
        <f>VLOOKUP(AI1053,buff!K:P,6,FALSE)</f>
        <v>-50</v>
      </c>
      <c r="AY1053">
        <f t="shared" si="309"/>
        <v>-50</v>
      </c>
      <c r="AZ1053">
        <f t="shared" si="309"/>
        <v>-50</v>
      </c>
      <c r="BA1053">
        <f t="shared" si="310"/>
        <v>2</v>
      </c>
      <c r="BB1053">
        <f t="shared" si="311"/>
        <v>1</v>
      </c>
    </row>
    <row r="1054" spans="1:54" x14ac:dyDescent="0.15">
      <c r="A1054" t="str">
        <f t="shared" si="300"/>
        <v>卡尔主动技能2等级8</v>
      </c>
      <c r="B1054" s="8">
        <v>1048</v>
      </c>
      <c r="C1054" s="8" t="str">
        <f>VLOOKUP(G1054,角色!A:B,2,FALSE)</f>
        <v>卡尔</v>
      </c>
      <c r="D1054" s="8" t="str">
        <f t="shared" si="306"/>
        <v>主动技能2</v>
      </c>
      <c r="E1054" s="8">
        <f t="shared" si="301"/>
        <v>8</v>
      </c>
      <c r="F1054" s="8">
        <f t="shared" si="302"/>
        <v>2</v>
      </c>
      <c r="G1054" s="8">
        <f t="shared" si="303"/>
        <v>18</v>
      </c>
      <c r="H1054" s="4" t="s">
        <v>487</v>
      </c>
      <c r="I1054" s="26" t="str">
        <f t="shared" si="314"/>
        <v>对敌方单体造成125%攻击力（+528）伤害，附带减防</v>
      </c>
      <c r="J1054" s="4" t="s">
        <v>305</v>
      </c>
      <c r="K1054" s="1" t="s">
        <v>103</v>
      </c>
      <c r="L1054" s="4" t="s">
        <v>107</v>
      </c>
      <c r="M1054" s="4"/>
      <c r="N1054" s="4">
        <v>100</v>
      </c>
      <c r="O1054" s="4"/>
      <c r="T1054" s="6" t="str">
        <f t="shared" si="304"/>
        <v>65:100:2:0</v>
      </c>
      <c r="U1054" s="6" t="str">
        <f t="shared" si="305"/>
        <v/>
      </c>
      <c r="Y1054">
        <f t="shared" si="315"/>
        <v>50</v>
      </c>
      <c r="Z1054">
        <v>125</v>
      </c>
      <c r="AA1054" s="23">
        <v>25</v>
      </c>
      <c r="AB1054" s="23">
        <f>INT(VLOOKUP(VLOOKUP($C1054,角色技能升级比率表!$B:$C,2,FALSE),角色属性概况!E:F,2,FALSE)*VLOOKUP(E1054,角色属性概况!I:M,3,FALSE)*AA1054/100)</f>
        <v>528</v>
      </c>
      <c r="AE1054">
        <v>0</v>
      </c>
      <c r="AF1054" s="23">
        <f t="shared" si="307"/>
        <v>2</v>
      </c>
      <c r="AG1054" s="23">
        <f t="shared" si="308"/>
        <v>1</v>
      </c>
      <c r="AH1054" t="s">
        <v>118</v>
      </c>
      <c r="AI1054" t="s">
        <v>1645</v>
      </c>
      <c r="AN1054" s="6" t="str">
        <f>_xlfn.IFNA(IF(IF($AH1054=AN$5,VLOOKUP(AI1054,buff!$K:$L,2,FALSE),"")=0,"",IF($AH1054=AN$5,VLOOKUP(AI1054,buff!$K:$L,2,FALSE),"")),"")</f>
        <v>65:100:2:0</v>
      </c>
      <c r="AO1054" s="6" t="str">
        <f>_xlfn.IFNA(IF(IF($AH1054=AO$5,VLOOKUP(AJ1054,buff!$K:$L,2,FALSE),"")=0,"",IF($AH1054=AO$5,VLOOKUP(AJ1054,buff!$K:$L,2,FALSE),"")),"")</f>
        <v/>
      </c>
      <c r="AP1054" s="6" t="str">
        <f>_xlfn.IFNA(IF(IF($AH1054=AP$5,VLOOKUP(AK1054,buff!$K:$L,2,FALSE),"")=0,"",IF($AH1054=AP$5,VLOOKUP(AK1054,buff!$K:$L,2,FALSE),"")),"")</f>
        <v/>
      </c>
      <c r="AQ1054" s="6" t="str">
        <f>_xlfn.IFNA(IF(IF($AH1054=AQ$5,VLOOKUP(AL1054,buff!$K:$L,2,FALSE),"")=0,"",IF($AH1054=AQ$5,VLOOKUP(AL1054,buff!$K:$L,2,FALSE),"")),"")</f>
        <v/>
      </c>
      <c r="AR1054" s="6" t="str">
        <f>_xlfn.IFNA(IF(IF($AH1054=AR$5,VLOOKUP(AM1054,buff!$K:$L,2,FALSE),"")=0,"",IF($AH1054=AR$5,VLOOKUP(AM1054,buff!$K:$L,2,FALSE),"")),"")</f>
        <v/>
      </c>
      <c r="AS1054" s="6" t="str">
        <f>_xlfn.IFNA(IF(IF($AH1054=AS$5,VLOOKUP(AI1054,buff!$K:$L,2,FALSE),"")=0,"",IF($AH1054=AS$5,VLOOKUP(AI1054,buff!$K:$L,2,FALSE),"")),"")</f>
        <v/>
      </c>
      <c r="AT1054" s="6" t="str">
        <f>_xlfn.IFNA(IF(IF($AH1054=AT$5,VLOOKUP(AJ1054,buff!$K:$L,2,FALSE),"")=0,"",IF($AH1054=AT$5,VLOOKUP(AJ1054,buff!$K:$L,2,FALSE),"")),"")</f>
        <v/>
      </c>
      <c r="AU1054" s="6" t="str">
        <f>_xlfn.IFNA(IF(IF($AH1054=AU$5,VLOOKUP(AK1054,buff!$K:$L,2,FALSE),"")=0,"",IF($AH1054=AU$5,VLOOKUP(AK1054,buff!$K:$L,2,FALSE),"")),"")</f>
        <v/>
      </c>
      <c r="AV1054" s="6" t="str">
        <f>_xlfn.IFNA(IF(IF($AH1054=AV$5,VLOOKUP(AL1054,buff!$K:$L,2,FALSE),"")=0,"",IF($AH1054=AV$5,VLOOKUP(AL1054,buff!$K:$L,2,FALSE),"")),"")</f>
        <v/>
      </c>
      <c r="AW1054" s="6" t="str">
        <f>_xlfn.IFNA(IF(IF($AH1054=AW$5,VLOOKUP(AM1054,buff!$K:$L,2,FALSE),"")=0,"",IF($AH1054=AW$5,VLOOKUP(AM1054,buff!$K:$L,2,FALSE),"")),"")</f>
        <v/>
      </c>
      <c r="AX1054" s="6">
        <f>VLOOKUP(AI1054,buff!K:P,6,FALSE)</f>
        <v>-50</v>
      </c>
      <c r="AY1054">
        <f t="shared" si="309"/>
        <v>-50</v>
      </c>
      <c r="AZ1054">
        <f t="shared" si="309"/>
        <v>-50</v>
      </c>
      <c r="BA1054">
        <f t="shared" si="310"/>
        <v>2</v>
      </c>
      <c r="BB1054">
        <f t="shared" si="311"/>
        <v>1</v>
      </c>
    </row>
    <row r="1055" spans="1:54" x14ac:dyDescent="0.15">
      <c r="A1055" t="str">
        <f t="shared" si="300"/>
        <v>卡尔主动技能2等级9</v>
      </c>
      <c r="B1055" s="8">
        <v>1049</v>
      </c>
      <c r="C1055" s="8" t="str">
        <f>VLOOKUP(G1055,角色!A:B,2,FALSE)</f>
        <v>卡尔</v>
      </c>
      <c r="D1055" s="8" t="str">
        <f t="shared" si="306"/>
        <v>主动技能2</v>
      </c>
      <c r="E1055" s="8">
        <f t="shared" si="301"/>
        <v>9</v>
      </c>
      <c r="F1055" s="8">
        <f t="shared" si="302"/>
        <v>2</v>
      </c>
      <c r="G1055" s="8">
        <f t="shared" si="303"/>
        <v>18</v>
      </c>
      <c r="H1055" s="4" t="s">
        <v>487</v>
      </c>
      <c r="I1055" s="26" t="str">
        <f t="shared" si="314"/>
        <v>对敌方单体造成125%攻击力（+650）伤害，附带减防</v>
      </c>
      <c r="J1055" s="4" t="s">
        <v>305</v>
      </c>
      <c r="K1055" s="1" t="s">
        <v>103</v>
      </c>
      <c r="L1055" s="4" t="s">
        <v>107</v>
      </c>
      <c r="M1055" s="4"/>
      <c r="N1055" s="4">
        <v>100</v>
      </c>
      <c r="O1055" s="4"/>
      <c r="T1055" s="6" t="str">
        <f t="shared" si="304"/>
        <v>65:100:2:0</v>
      </c>
      <c r="U1055" s="6" t="str">
        <f t="shared" si="305"/>
        <v/>
      </c>
      <c r="Y1055">
        <f t="shared" si="315"/>
        <v>50</v>
      </c>
      <c r="Z1055">
        <v>125</v>
      </c>
      <c r="AA1055" s="23">
        <v>25</v>
      </c>
      <c r="AB1055" s="23">
        <f>INT(VLOOKUP(VLOOKUP($C1055,角色技能升级比率表!$B:$C,2,FALSE),角色属性概况!E:F,2,FALSE)*VLOOKUP(E1055,角色属性概况!I:M,3,FALSE)*AA1055/100)</f>
        <v>650</v>
      </c>
      <c r="AE1055">
        <v>0</v>
      </c>
      <c r="AF1055" s="23">
        <f t="shared" si="307"/>
        <v>2</v>
      </c>
      <c r="AG1055" s="23">
        <f t="shared" si="308"/>
        <v>1</v>
      </c>
      <c r="AH1055" t="s">
        <v>118</v>
      </c>
      <c r="AI1055" t="s">
        <v>1645</v>
      </c>
      <c r="AN1055" s="6" t="str">
        <f>_xlfn.IFNA(IF(IF($AH1055=AN$5,VLOOKUP(AI1055,buff!$K:$L,2,FALSE),"")=0,"",IF($AH1055=AN$5,VLOOKUP(AI1055,buff!$K:$L,2,FALSE),"")),"")</f>
        <v>65:100:2:0</v>
      </c>
      <c r="AO1055" s="6" t="str">
        <f>_xlfn.IFNA(IF(IF($AH1055=AO$5,VLOOKUP(AJ1055,buff!$K:$L,2,FALSE),"")=0,"",IF($AH1055=AO$5,VLOOKUP(AJ1055,buff!$K:$L,2,FALSE),"")),"")</f>
        <v/>
      </c>
      <c r="AP1055" s="6" t="str">
        <f>_xlfn.IFNA(IF(IF($AH1055=AP$5,VLOOKUP(AK1055,buff!$K:$L,2,FALSE),"")=0,"",IF($AH1055=AP$5,VLOOKUP(AK1055,buff!$K:$L,2,FALSE),"")),"")</f>
        <v/>
      </c>
      <c r="AQ1055" s="6" t="str">
        <f>_xlfn.IFNA(IF(IF($AH1055=AQ$5,VLOOKUP(AL1055,buff!$K:$L,2,FALSE),"")=0,"",IF($AH1055=AQ$5,VLOOKUP(AL1055,buff!$K:$L,2,FALSE),"")),"")</f>
        <v/>
      </c>
      <c r="AR1055" s="6" t="str">
        <f>_xlfn.IFNA(IF(IF($AH1055=AR$5,VLOOKUP(AM1055,buff!$K:$L,2,FALSE),"")=0,"",IF($AH1055=AR$5,VLOOKUP(AM1055,buff!$K:$L,2,FALSE),"")),"")</f>
        <v/>
      </c>
      <c r="AS1055" s="6" t="str">
        <f>_xlfn.IFNA(IF(IF($AH1055=AS$5,VLOOKUP(AI1055,buff!$K:$L,2,FALSE),"")=0,"",IF($AH1055=AS$5,VLOOKUP(AI1055,buff!$K:$L,2,FALSE),"")),"")</f>
        <v/>
      </c>
      <c r="AT1055" s="6" t="str">
        <f>_xlfn.IFNA(IF(IF($AH1055=AT$5,VLOOKUP(AJ1055,buff!$K:$L,2,FALSE),"")=0,"",IF($AH1055=AT$5,VLOOKUP(AJ1055,buff!$K:$L,2,FALSE),"")),"")</f>
        <v/>
      </c>
      <c r="AU1055" s="6" t="str">
        <f>_xlfn.IFNA(IF(IF($AH1055=AU$5,VLOOKUP(AK1055,buff!$K:$L,2,FALSE),"")=0,"",IF($AH1055=AU$5,VLOOKUP(AK1055,buff!$K:$L,2,FALSE),"")),"")</f>
        <v/>
      </c>
      <c r="AV1055" s="6" t="str">
        <f>_xlfn.IFNA(IF(IF($AH1055=AV$5,VLOOKUP(AL1055,buff!$K:$L,2,FALSE),"")=0,"",IF($AH1055=AV$5,VLOOKUP(AL1055,buff!$K:$L,2,FALSE),"")),"")</f>
        <v/>
      </c>
      <c r="AW1055" s="6" t="str">
        <f>_xlfn.IFNA(IF(IF($AH1055=AW$5,VLOOKUP(AM1055,buff!$K:$L,2,FALSE),"")=0,"",IF($AH1055=AW$5,VLOOKUP(AM1055,buff!$K:$L,2,FALSE),"")),"")</f>
        <v/>
      </c>
      <c r="AX1055" s="6">
        <f>VLOOKUP(AI1055,buff!K:P,6,FALSE)</f>
        <v>-50</v>
      </c>
      <c r="AY1055">
        <f t="shared" si="309"/>
        <v>-50</v>
      </c>
      <c r="AZ1055">
        <f t="shared" si="309"/>
        <v>-50</v>
      </c>
      <c r="BA1055">
        <f t="shared" si="310"/>
        <v>2</v>
      </c>
      <c r="BB1055">
        <f t="shared" si="311"/>
        <v>1</v>
      </c>
    </row>
    <row r="1056" spans="1:54" x14ac:dyDescent="0.15">
      <c r="A1056" t="str">
        <f t="shared" si="300"/>
        <v>卡尔主动技能2等级10</v>
      </c>
      <c r="B1056" s="8">
        <v>1050</v>
      </c>
      <c r="C1056" s="8" t="str">
        <f>VLOOKUP(G1056,角色!A:B,2,FALSE)</f>
        <v>卡尔</v>
      </c>
      <c r="D1056" s="8" t="str">
        <f t="shared" si="306"/>
        <v>主动技能2</v>
      </c>
      <c r="E1056" s="8">
        <f t="shared" si="301"/>
        <v>10</v>
      </c>
      <c r="F1056" s="8">
        <f t="shared" si="302"/>
        <v>2</v>
      </c>
      <c r="G1056" s="8">
        <f t="shared" si="303"/>
        <v>18</v>
      </c>
      <c r="H1056" s="4" t="s">
        <v>487</v>
      </c>
      <c r="I1056" s="26" t="str">
        <f t="shared" si="314"/>
        <v>对敌方单体造成125%攻击力（+800）伤害，附带减防</v>
      </c>
      <c r="J1056" s="4" t="s">
        <v>305</v>
      </c>
      <c r="K1056" s="1" t="s">
        <v>103</v>
      </c>
      <c r="L1056" s="4" t="s">
        <v>107</v>
      </c>
      <c r="M1056" s="4"/>
      <c r="N1056" s="4">
        <v>100</v>
      </c>
      <c r="O1056" s="4"/>
      <c r="T1056" s="6" t="str">
        <f t="shared" si="304"/>
        <v>65:100:2:0</v>
      </c>
      <c r="U1056" s="6" t="str">
        <f t="shared" si="305"/>
        <v/>
      </c>
      <c r="Y1056">
        <f t="shared" si="315"/>
        <v>50</v>
      </c>
      <c r="Z1056">
        <v>125</v>
      </c>
      <c r="AA1056" s="23">
        <v>25</v>
      </c>
      <c r="AB1056" s="23">
        <f>INT(VLOOKUP(VLOOKUP($C1056,角色技能升级比率表!$B:$C,2,FALSE),角色属性概况!E:F,2,FALSE)*VLOOKUP(E1056,角色属性概况!I:M,3,FALSE)*AA1056/100)</f>
        <v>800</v>
      </c>
      <c r="AE1056">
        <v>0</v>
      </c>
      <c r="AF1056" s="23">
        <f t="shared" si="307"/>
        <v>2</v>
      </c>
      <c r="AG1056" s="23">
        <f t="shared" si="308"/>
        <v>1</v>
      </c>
      <c r="AH1056" t="s">
        <v>118</v>
      </c>
      <c r="AI1056" t="s">
        <v>1645</v>
      </c>
      <c r="AN1056" s="6" t="str">
        <f>_xlfn.IFNA(IF(IF($AH1056=AN$5,VLOOKUP(AI1056,buff!$K:$L,2,FALSE),"")=0,"",IF($AH1056=AN$5,VLOOKUP(AI1056,buff!$K:$L,2,FALSE),"")),"")</f>
        <v>65:100:2:0</v>
      </c>
      <c r="AO1056" s="6" t="str">
        <f>_xlfn.IFNA(IF(IF($AH1056=AO$5,VLOOKUP(AJ1056,buff!$K:$L,2,FALSE),"")=0,"",IF($AH1056=AO$5,VLOOKUP(AJ1056,buff!$K:$L,2,FALSE),"")),"")</f>
        <v/>
      </c>
      <c r="AP1056" s="6" t="str">
        <f>_xlfn.IFNA(IF(IF($AH1056=AP$5,VLOOKUP(AK1056,buff!$K:$L,2,FALSE),"")=0,"",IF($AH1056=AP$5,VLOOKUP(AK1056,buff!$K:$L,2,FALSE),"")),"")</f>
        <v/>
      </c>
      <c r="AQ1056" s="6" t="str">
        <f>_xlfn.IFNA(IF(IF($AH1056=AQ$5,VLOOKUP(AL1056,buff!$K:$L,2,FALSE),"")=0,"",IF($AH1056=AQ$5,VLOOKUP(AL1056,buff!$K:$L,2,FALSE),"")),"")</f>
        <v/>
      </c>
      <c r="AR1056" s="6" t="str">
        <f>_xlfn.IFNA(IF(IF($AH1056=AR$5,VLOOKUP(AM1056,buff!$K:$L,2,FALSE),"")=0,"",IF($AH1056=AR$5,VLOOKUP(AM1056,buff!$K:$L,2,FALSE),"")),"")</f>
        <v/>
      </c>
      <c r="AS1056" s="6" t="str">
        <f>_xlfn.IFNA(IF(IF($AH1056=AS$5,VLOOKUP(AI1056,buff!$K:$L,2,FALSE),"")=0,"",IF($AH1056=AS$5,VLOOKUP(AI1056,buff!$K:$L,2,FALSE),"")),"")</f>
        <v/>
      </c>
      <c r="AT1056" s="6" t="str">
        <f>_xlfn.IFNA(IF(IF($AH1056=AT$5,VLOOKUP(AJ1056,buff!$K:$L,2,FALSE),"")=0,"",IF($AH1056=AT$5,VLOOKUP(AJ1056,buff!$K:$L,2,FALSE),"")),"")</f>
        <v/>
      </c>
      <c r="AU1056" s="6" t="str">
        <f>_xlfn.IFNA(IF(IF($AH1056=AU$5,VLOOKUP(AK1056,buff!$K:$L,2,FALSE),"")=0,"",IF($AH1056=AU$5,VLOOKUP(AK1056,buff!$K:$L,2,FALSE),"")),"")</f>
        <v/>
      </c>
      <c r="AV1056" s="6" t="str">
        <f>_xlfn.IFNA(IF(IF($AH1056=AV$5,VLOOKUP(AL1056,buff!$K:$L,2,FALSE),"")=0,"",IF($AH1056=AV$5,VLOOKUP(AL1056,buff!$K:$L,2,FALSE),"")),"")</f>
        <v/>
      </c>
      <c r="AW1056" s="6" t="str">
        <f>_xlfn.IFNA(IF(IF($AH1056=AW$5,VLOOKUP(AM1056,buff!$K:$L,2,FALSE),"")=0,"",IF($AH1056=AW$5,VLOOKUP(AM1056,buff!$K:$L,2,FALSE),"")),"")</f>
        <v/>
      </c>
      <c r="AX1056" s="6">
        <f>VLOOKUP(AI1056,buff!K:P,6,FALSE)</f>
        <v>-50</v>
      </c>
      <c r="AY1056">
        <f t="shared" si="309"/>
        <v>-50</v>
      </c>
      <c r="AZ1056">
        <f t="shared" si="309"/>
        <v>-50</v>
      </c>
      <c r="BA1056">
        <f t="shared" si="310"/>
        <v>2</v>
      </c>
      <c r="BB1056">
        <f t="shared" si="311"/>
        <v>1</v>
      </c>
    </row>
    <row r="1057" spans="1:54" x14ac:dyDescent="0.15">
      <c r="A1057" t="str">
        <f t="shared" si="300"/>
        <v>卡尔主动技能2等级11</v>
      </c>
      <c r="B1057" s="8">
        <v>1051</v>
      </c>
      <c r="C1057" s="8" t="str">
        <f>VLOOKUP(G1057,角色!A:B,2,FALSE)</f>
        <v>卡尔</v>
      </c>
      <c r="D1057" s="8" t="str">
        <f t="shared" si="306"/>
        <v>主动技能2</v>
      </c>
      <c r="E1057" s="8">
        <f t="shared" si="301"/>
        <v>11</v>
      </c>
      <c r="F1057" s="8">
        <f t="shared" si="302"/>
        <v>2</v>
      </c>
      <c r="G1057" s="8">
        <f t="shared" si="303"/>
        <v>18</v>
      </c>
      <c r="H1057" s="4" t="s">
        <v>487</v>
      </c>
      <c r="I1057" s="26" t="str">
        <f t="shared" si="314"/>
        <v>对敌方单体造成125%攻击力（+985）伤害，附带减防</v>
      </c>
      <c r="J1057" s="4" t="s">
        <v>305</v>
      </c>
      <c r="K1057" s="1" t="s">
        <v>103</v>
      </c>
      <c r="L1057" s="4" t="s">
        <v>107</v>
      </c>
      <c r="M1057" s="4"/>
      <c r="N1057" s="4">
        <v>100</v>
      </c>
      <c r="O1057" s="4"/>
      <c r="T1057" s="6" t="str">
        <f t="shared" si="304"/>
        <v>65:100:2:0</v>
      </c>
      <c r="U1057" s="6" t="str">
        <f t="shared" si="305"/>
        <v/>
      </c>
      <c r="Y1057">
        <f t="shared" si="315"/>
        <v>50</v>
      </c>
      <c r="Z1057">
        <v>125</v>
      </c>
      <c r="AA1057" s="23">
        <v>25</v>
      </c>
      <c r="AB1057" s="23">
        <f>INT(VLOOKUP(VLOOKUP($C1057,角色技能升级比率表!$B:$C,2,FALSE),角色属性概况!E:F,2,FALSE)*VLOOKUP(E1057,角色属性概况!I:M,3,FALSE)*AA1057/100)</f>
        <v>985</v>
      </c>
      <c r="AE1057">
        <v>0</v>
      </c>
      <c r="AF1057" s="23">
        <f t="shared" si="307"/>
        <v>2</v>
      </c>
      <c r="AG1057" s="23">
        <f t="shared" si="308"/>
        <v>1</v>
      </c>
      <c r="AH1057" t="s">
        <v>118</v>
      </c>
      <c r="AI1057" t="s">
        <v>1645</v>
      </c>
      <c r="AN1057" s="6" t="str">
        <f>_xlfn.IFNA(IF(IF($AH1057=AN$5,VLOOKUP(AI1057,buff!$K:$L,2,FALSE),"")=0,"",IF($AH1057=AN$5,VLOOKUP(AI1057,buff!$K:$L,2,FALSE),"")),"")</f>
        <v>65:100:2:0</v>
      </c>
      <c r="AO1057" s="6" t="str">
        <f>_xlfn.IFNA(IF(IF($AH1057=AO$5,VLOOKUP(AJ1057,buff!$K:$L,2,FALSE),"")=0,"",IF($AH1057=AO$5,VLOOKUP(AJ1057,buff!$K:$L,2,FALSE),"")),"")</f>
        <v/>
      </c>
      <c r="AP1057" s="6" t="str">
        <f>_xlfn.IFNA(IF(IF($AH1057=AP$5,VLOOKUP(AK1057,buff!$K:$L,2,FALSE),"")=0,"",IF($AH1057=AP$5,VLOOKUP(AK1057,buff!$K:$L,2,FALSE),"")),"")</f>
        <v/>
      </c>
      <c r="AQ1057" s="6" t="str">
        <f>_xlfn.IFNA(IF(IF($AH1057=AQ$5,VLOOKUP(AL1057,buff!$K:$L,2,FALSE),"")=0,"",IF($AH1057=AQ$5,VLOOKUP(AL1057,buff!$K:$L,2,FALSE),"")),"")</f>
        <v/>
      </c>
      <c r="AR1057" s="6" t="str">
        <f>_xlfn.IFNA(IF(IF($AH1057=AR$5,VLOOKUP(AM1057,buff!$K:$L,2,FALSE),"")=0,"",IF($AH1057=AR$5,VLOOKUP(AM1057,buff!$K:$L,2,FALSE),"")),"")</f>
        <v/>
      </c>
      <c r="AS1057" s="6" t="str">
        <f>_xlfn.IFNA(IF(IF($AH1057=AS$5,VLOOKUP(AI1057,buff!$K:$L,2,FALSE),"")=0,"",IF($AH1057=AS$5,VLOOKUP(AI1057,buff!$K:$L,2,FALSE),"")),"")</f>
        <v/>
      </c>
      <c r="AT1057" s="6" t="str">
        <f>_xlfn.IFNA(IF(IF($AH1057=AT$5,VLOOKUP(AJ1057,buff!$K:$L,2,FALSE),"")=0,"",IF($AH1057=AT$5,VLOOKUP(AJ1057,buff!$K:$L,2,FALSE),"")),"")</f>
        <v/>
      </c>
      <c r="AU1057" s="6" t="str">
        <f>_xlfn.IFNA(IF(IF($AH1057=AU$5,VLOOKUP(AK1057,buff!$K:$L,2,FALSE),"")=0,"",IF($AH1057=AU$5,VLOOKUP(AK1057,buff!$K:$L,2,FALSE),"")),"")</f>
        <v/>
      </c>
      <c r="AV1057" s="6" t="str">
        <f>_xlfn.IFNA(IF(IF($AH1057=AV$5,VLOOKUP(AL1057,buff!$K:$L,2,FALSE),"")=0,"",IF($AH1057=AV$5,VLOOKUP(AL1057,buff!$K:$L,2,FALSE),"")),"")</f>
        <v/>
      </c>
      <c r="AW1057" s="6" t="str">
        <f>_xlfn.IFNA(IF(IF($AH1057=AW$5,VLOOKUP(AM1057,buff!$K:$L,2,FALSE),"")=0,"",IF($AH1057=AW$5,VLOOKUP(AM1057,buff!$K:$L,2,FALSE),"")),"")</f>
        <v/>
      </c>
      <c r="AX1057" s="6">
        <f>VLOOKUP(AI1057,buff!K:P,6,FALSE)</f>
        <v>-50</v>
      </c>
      <c r="AY1057">
        <f t="shared" si="309"/>
        <v>-50</v>
      </c>
      <c r="AZ1057">
        <f t="shared" si="309"/>
        <v>-50</v>
      </c>
      <c r="BA1057">
        <f t="shared" si="310"/>
        <v>2</v>
      </c>
      <c r="BB1057">
        <f t="shared" si="311"/>
        <v>1</v>
      </c>
    </row>
    <row r="1058" spans="1:54" x14ac:dyDescent="0.15">
      <c r="A1058" t="str">
        <f t="shared" si="300"/>
        <v>卡尔主动技能2等级12</v>
      </c>
      <c r="B1058" s="8">
        <v>1052</v>
      </c>
      <c r="C1058" s="8" t="str">
        <f>VLOOKUP(G1058,角色!A:B,2,FALSE)</f>
        <v>卡尔</v>
      </c>
      <c r="D1058" s="8" t="str">
        <f t="shared" si="306"/>
        <v>主动技能2</v>
      </c>
      <c r="E1058" s="8">
        <f t="shared" si="301"/>
        <v>12</v>
      </c>
      <c r="F1058" s="8">
        <f t="shared" si="302"/>
        <v>2</v>
      </c>
      <c r="G1058" s="8">
        <f t="shared" si="303"/>
        <v>18</v>
      </c>
      <c r="H1058" s="4" t="s">
        <v>487</v>
      </c>
      <c r="I1058" s="26" t="str">
        <f t="shared" si="314"/>
        <v>对敌方单体造成125%攻击力（+1213）伤害，附带减防</v>
      </c>
      <c r="J1058" s="4" t="s">
        <v>305</v>
      </c>
      <c r="K1058" s="1" t="s">
        <v>103</v>
      </c>
      <c r="L1058" s="4" t="s">
        <v>107</v>
      </c>
      <c r="M1058" s="4"/>
      <c r="N1058" s="4">
        <v>100</v>
      </c>
      <c r="O1058" s="4"/>
      <c r="T1058" s="6" t="str">
        <f t="shared" si="304"/>
        <v>65:100:2:0</v>
      </c>
      <c r="U1058" s="6" t="str">
        <f t="shared" si="305"/>
        <v/>
      </c>
      <c r="Y1058">
        <f t="shared" si="315"/>
        <v>50</v>
      </c>
      <c r="Z1058">
        <v>125</v>
      </c>
      <c r="AA1058" s="23">
        <v>25</v>
      </c>
      <c r="AB1058" s="23">
        <f>INT(VLOOKUP(VLOOKUP($C1058,角色技能升级比率表!$B:$C,2,FALSE),角色属性概况!E:F,2,FALSE)*VLOOKUP(E1058,角色属性概况!I:M,3,FALSE)*AA1058/100)</f>
        <v>1213</v>
      </c>
      <c r="AE1058">
        <v>0</v>
      </c>
      <c r="AF1058" s="23">
        <f t="shared" si="307"/>
        <v>2</v>
      </c>
      <c r="AG1058" s="23">
        <f t="shared" si="308"/>
        <v>1</v>
      </c>
      <c r="AH1058" t="s">
        <v>118</v>
      </c>
      <c r="AI1058" t="s">
        <v>1645</v>
      </c>
      <c r="AN1058" s="6" t="str">
        <f>_xlfn.IFNA(IF(IF($AH1058=AN$5,VLOOKUP(AI1058,buff!$K:$L,2,FALSE),"")=0,"",IF($AH1058=AN$5,VLOOKUP(AI1058,buff!$K:$L,2,FALSE),"")),"")</f>
        <v>65:100:2:0</v>
      </c>
      <c r="AO1058" s="6" t="str">
        <f>_xlfn.IFNA(IF(IF($AH1058=AO$5,VLOOKUP(AJ1058,buff!$K:$L,2,FALSE),"")=0,"",IF($AH1058=AO$5,VLOOKUP(AJ1058,buff!$K:$L,2,FALSE),"")),"")</f>
        <v/>
      </c>
      <c r="AP1058" s="6" t="str">
        <f>_xlfn.IFNA(IF(IF($AH1058=AP$5,VLOOKUP(AK1058,buff!$K:$L,2,FALSE),"")=0,"",IF($AH1058=AP$5,VLOOKUP(AK1058,buff!$K:$L,2,FALSE),"")),"")</f>
        <v/>
      </c>
      <c r="AQ1058" s="6" t="str">
        <f>_xlfn.IFNA(IF(IF($AH1058=AQ$5,VLOOKUP(AL1058,buff!$K:$L,2,FALSE),"")=0,"",IF($AH1058=AQ$5,VLOOKUP(AL1058,buff!$K:$L,2,FALSE),"")),"")</f>
        <v/>
      </c>
      <c r="AR1058" s="6" t="str">
        <f>_xlfn.IFNA(IF(IF($AH1058=AR$5,VLOOKUP(AM1058,buff!$K:$L,2,FALSE),"")=0,"",IF($AH1058=AR$5,VLOOKUP(AM1058,buff!$K:$L,2,FALSE),"")),"")</f>
        <v/>
      </c>
      <c r="AS1058" s="6" t="str">
        <f>_xlfn.IFNA(IF(IF($AH1058=AS$5,VLOOKUP(AI1058,buff!$K:$L,2,FALSE),"")=0,"",IF($AH1058=AS$5,VLOOKUP(AI1058,buff!$K:$L,2,FALSE),"")),"")</f>
        <v/>
      </c>
      <c r="AT1058" s="6" t="str">
        <f>_xlfn.IFNA(IF(IF($AH1058=AT$5,VLOOKUP(AJ1058,buff!$K:$L,2,FALSE),"")=0,"",IF($AH1058=AT$5,VLOOKUP(AJ1058,buff!$K:$L,2,FALSE),"")),"")</f>
        <v/>
      </c>
      <c r="AU1058" s="6" t="str">
        <f>_xlfn.IFNA(IF(IF($AH1058=AU$5,VLOOKUP(AK1058,buff!$K:$L,2,FALSE),"")=0,"",IF($AH1058=AU$5,VLOOKUP(AK1058,buff!$K:$L,2,FALSE),"")),"")</f>
        <v/>
      </c>
      <c r="AV1058" s="6" t="str">
        <f>_xlfn.IFNA(IF(IF($AH1058=AV$5,VLOOKUP(AL1058,buff!$K:$L,2,FALSE),"")=0,"",IF($AH1058=AV$5,VLOOKUP(AL1058,buff!$K:$L,2,FALSE),"")),"")</f>
        <v/>
      </c>
      <c r="AW1058" s="6" t="str">
        <f>_xlfn.IFNA(IF(IF($AH1058=AW$5,VLOOKUP(AM1058,buff!$K:$L,2,FALSE),"")=0,"",IF($AH1058=AW$5,VLOOKUP(AM1058,buff!$K:$L,2,FALSE),"")),"")</f>
        <v/>
      </c>
      <c r="AX1058" s="6">
        <f>VLOOKUP(AI1058,buff!K:P,6,FALSE)</f>
        <v>-50</v>
      </c>
      <c r="AY1058">
        <f t="shared" si="309"/>
        <v>-50</v>
      </c>
      <c r="AZ1058">
        <f t="shared" si="309"/>
        <v>-50</v>
      </c>
      <c r="BA1058">
        <f t="shared" si="310"/>
        <v>2</v>
      </c>
      <c r="BB1058">
        <f t="shared" si="311"/>
        <v>1</v>
      </c>
    </row>
    <row r="1059" spans="1:54" x14ac:dyDescent="0.15">
      <c r="A1059" t="str">
        <f t="shared" si="300"/>
        <v>卡尔主动技能2等级13</v>
      </c>
      <c r="B1059" s="8">
        <v>1053</v>
      </c>
      <c r="C1059" s="8" t="str">
        <f>VLOOKUP(G1059,角色!A:B,2,FALSE)</f>
        <v>卡尔</v>
      </c>
      <c r="D1059" s="8" t="str">
        <f t="shared" si="306"/>
        <v>主动技能2</v>
      </c>
      <c r="E1059" s="8">
        <f t="shared" si="301"/>
        <v>13</v>
      </c>
      <c r="F1059" s="8">
        <f t="shared" si="302"/>
        <v>2</v>
      </c>
      <c r="G1059" s="8">
        <f t="shared" si="303"/>
        <v>18</v>
      </c>
      <c r="H1059" s="4" t="s">
        <v>487</v>
      </c>
      <c r="I1059" s="26" t="str">
        <f t="shared" si="314"/>
        <v>对敌方单体造成125%攻击力（+1494）伤害，附带减防</v>
      </c>
      <c r="J1059" s="4" t="s">
        <v>305</v>
      </c>
      <c r="K1059" s="1" t="s">
        <v>103</v>
      </c>
      <c r="L1059" s="4" t="s">
        <v>107</v>
      </c>
      <c r="M1059" s="4"/>
      <c r="N1059" s="4">
        <v>100</v>
      </c>
      <c r="O1059" s="4"/>
      <c r="T1059" s="6" t="str">
        <f t="shared" si="304"/>
        <v>65:100:2:0</v>
      </c>
      <c r="U1059" s="6" t="str">
        <f t="shared" si="305"/>
        <v/>
      </c>
      <c r="Y1059">
        <f t="shared" si="315"/>
        <v>50</v>
      </c>
      <c r="Z1059">
        <v>125</v>
      </c>
      <c r="AA1059" s="23">
        <v>25</v>
      </c>
      <c r="AB1059" s="23">
        <f>INT(VLOOKUP(VLOOKUP($C1059,角色技能升级比率表!$B:$C,2,FALSE),角色属性概况!E:F,2,FALSE)*VLOOKUP(E1059,角色属性概况!I:M,3,FALSE)*AA1059/100)</f>
        <v>1494</v>
      </c>
      <c r="AE1059">
        <v>0</v>
      </c>
      <c r="AF1059" s="23">
        <f t="shared" si="307"/>
        <v>2</v>
      </c>
      <c r="AG1059" s="23">
        <f t="shared" si="308"/>
        <v>1</v>
      </c>
      <c r="AH1059" t="s">
        <v>118</v>
      </c>
      <c r="AI1059" t="s">
        <v>1645</v>
      </c>
      <c r="AN1059" s="6" t="str">
        <f>_xlfn.IFNA(IF(IF($AH1059=AN$5,VLOOKUP(AI1059,buff!$K:$L,2,FALSE),"")=0,"",IF($AH1059=AN$5,VLOOKUP(AI1059,buff!$K:$L,2,FALSE),"")),"")</f>
        <v>65:100:2:0</v>
      </c>
      <c r="AO1059" s="6" t="str">
        <f>_xlfn.IFNA(IF(IF($AH1059=AO$5,VLOOKUP(AJ1059,buff!$K:$L,2,FALSE),"")=0,"",IF($AH1059=AO$5,VLOOKUP(AJ1059,buff!$K:$L,2,FALSE),"")),"")</f>
        <v/>
      </c>
      <c r="AP1059" s="6" t="str">
        <f>_xlfn.IFNA(IF(IF($AH1059=AP$5,VLOOKUP(AK1059,buff!$K:$L,2,FALSE),"")=0,"",IF($AH1059=AP$5,VLOOKUP(AK1059,buff!$K:$L,2,FALSE),"")),"")</f>
        <v/>
      </c>
      <c r="AQ1059" s="6" t="str">
        <f>_xlfn.IFNA(IF(IF($AH1059=AQ$5,VLOOKUP(AL1059,buff!$K:$L,2,FALSE),"")=0,"",IF($AH1059=AQ$5,VLOOKUP(AL1059,buff!$K:$L,2,FALSE),"")),"")</f>
        <v/>
      </c>
      <c r="AR1059" s="6" t="str">
        <f>_xlfn.IFNA(IF(IF($AH1059=AR$5,VLOOKUP(AM1059,buff!$K:$L,2,FALSE),"")=0,"",IF($AH1059=AR$5,VLOOKUP(AM1059,buff!$K:$L,2,FALSE),"")),"")</f>
        <v/>
      </c>
      <c r="AS1059" s="6" t="str">
        <f>_xlfn.IFNA(IF(IF($AH1059=AS$5,VLOOKUP(AI1059,buff!$K:$L,2,FALSE),"")=0,"",IF($AH1059=AS$5,VLOOKUP(AI1059,buff!$K:$L,2,FALSE),"")),"")</f>
        <v/>
      </c>
      <c r="AT1059" s="6" t="str">
        <f>_xlfn.IFNA(IF(IF($AH1059=AT$5,VLOOKUP(AJ1059,buff!$K:$L,2,FALSE),"")=0,"",IF($AH1059=AT$5,VLOOKUP(AJ1059,buff!$K:$L,2,FALSE),"")),"")</f>
        <v/>
      </c>
      <c r="AU1059" s="6" t="str">
        <f>_xlfn.IFNA(IF(IF($AH1059=AU$5,VLOOKUP(AK1059,buff!$K:$L,2,FALSE),"")=0,"",IF($AH1059=AU$5,VLOOKUP(AK1059,buff!$K:$L,2,FALSE),"")),"")</f>
        <v/>
      </c>
      <c r="AV1059" s="6" t="str">
        <f>_xlfn.IFNA(IF(IF($AH1059=AV$5,VLOOKUP(AL1059,buff!$K:$L,2,FALSE),"")=0,"",IF($AH1059=AV$5,VLOOKUP(AL1059,buff!$K:$L,2,FALSE),"")),"")</f>
        <v/>
      </c>
      <c r="AW1059" s="6" t="str">
        <f>_xlfn.IFNA(IF(IF($AH1059=AW$5,VLOOKUP(AM1059,buff!$K:$L,2,FALSE),"")=0,"",IF($AH1059=AW$5,VLOOKUP(AM1059,buff!$K:$L,2,FALSE),"")),"")</f>
        <v/>
      </c>
      <c r="AX1059" s="6">
        <f>VLOOKUP(AI1059,buff!K:P,6,FALSE)</f>
        <v>-50</v>
      </c>
      <c r="AY1059">
        <f t="shared" si="309"/>
        <v>-50</v>
      </c>
      <c r="AZ1059">
        <f t="shared" si="309"/>
        <v>-50</v>
      </c>
      <c r="BA1059">
        <f t="shared" si="310"/>
        <v>2</v>
      </c>
      <c r="BB1059">
        <f t="shared" si="311"/>
        <v>1</v>
      </c>
    </row>
    <row r="1060" spans="1:54" x14ac:dyDescent="0.15">
      <c r="A1060" t="str">
        <f t="shared" si="300"/>
        <v>卡尔主动技能2等级14</v>
      </c>
      <c r="B1060" s="8">
        <v>1054</v>
      </c>
      <c r="C1060" s="8" t="str">
        <f>VLOOKUP(G1060,角色!A:B,2,FALSE)</f>
        <v>卡尔</v>
      </c>
      <c r="D1060" s="8" t="str">
        <f t="shared" si="306"/>
        <v>主动技能2</v>
      </c>
      <c r="E1060" s="8">
        <f t="shared" si="301"/>
        <v>14</v>
      </c>
      <c r="F1060" s="8">
        <f t="shared" si="302"/>
        <v>2</v>
      </c>
      <c r="G1060" s="8">
        <f t="shared" si="303"/>
        <v>18</v>
      </c>
      <c r="H1060" s="4" t="s">
        <v>487</v>
      </c>
      <c r="I1060" s="26" t="str">
        <f t="shared" si="314"/>
        <v>对敌方单体造成125%攻击力（+1839）伤害，附带减防</v>
      </c>
      <c r="J1060" s="4" t="s">
        <v>305</v>
      </c>
      <c r="K1060" s="1" t="s">
        <v>103</v>
      </c>
      <c r="L1060" s="4" t="s">
        <v>107</v>
      </c>
      <c r="M1060" s="4"/>
      <c r="N1060" s="4">
        <v>100</v>
      </c>
      <c r="O1060" s="4"/>
      <c r="T1060" s="6" t="str">
        <f t="shared" si="304"/>
        <v>65:100:2:0</v>
      </c>
      <c r="U1060" s="6" t="str">
        <f t="shared" si="305"/>
        <v/>
      </c>
      <c r="Y1060">
        <f t="shared" si="315"/>
        <v>50</v>
      </c>
      <c r="Z1060">
        <v>125</v>
      </c>
      <c r="AA1060" s="23">
        <v>25</v>
      </c>
      <c r="AB1060" s="23">
        <f>INT(VLOOKUP(VLOOKUP($C1060,角色技能升级比率表!$B:$C,2,FALSE),角色属性概况!E:F,2,FALSE)*VLOOKUP(E1060,角色属性概况!I:M,3,FALSE)*AA1060/100)</f>
        <v>1839</v>
      </c>
      <c r="AE1060">
        <v>0</v>
      </c>
      <c r="AF1060" s="23">
        <f t="shared" si="307"/>
        <v>2</v>
      </c>
      <c r="AG1060" s="23">
        <f t="shared" si="308"/>
        <v>1</v>
      </c>
      <c r="AH1060" t="s">
        <v>118</v>
      </c>
      <c r="AI1060" t="s">
        <v>1645</v>
      </c>
      <c r="AN1060" s="6" t="str">
        <f>_xlfn.IFNA(IF(IF($AH1060=AN$5,VLOOKUP(AI1060,buff!$K:$L,2,FALSE),"")=0,"",IF($AH1060=AN$5,VLOOKUP(AI1060,buff!$K:$L,2,FALSE),"")),"")</f>
        <v>65:100:2:0</v>
      </c>
      <c r="AO1060" s="6" t="str">
        <f>_xlfn.IFNA(IF(IF($AH1060=AO$5,VLOOKUP(AJ1060,buff!$K:$L,2,FALSE),"")=0,"",IF($AH1060=AO$5,VLOOKUP(AJ1060,buff!$K:$L,2,FALSE),"")),"")</f>
        <v/>
      </c>
      <c r="AP1060" s="6" t="str">
        <f>_xlfn.IFNA(IF(IF($AH1060=AP$5,VLOOKUP(AK1060,buff!$K:$L,2,FALSE),"")=0,"",IF($AH1060=AP$5,VLOOKUP(AK1060,buff!$K:$L,2,FALSE),"")),"")</f>
        <v/>
      </c>
      <c r="AQ1060" s="6" t="str">
        <f>_xlfn.IFNA(IF(IF($AH1060=AQ$5,VLOOKUP(AL1060,buff!$K:$L,2,FALSE),"")=0,"",IF($AH1060=AQ$5,VLOOKUP(AL1060,buff!$K:$L,2,FALSE),"")),"")</f>
        <v/>
      </c>
      <c r="AR1060" s="6" t="str">
        <f>_xlfn.IFNA(IF(IF($AH1060=AR$5,VLOOKUP(AM1060,buff!$K:$L,2,FALSE),"")=0,"",IF($AH1060=AR$5,VLOOKUP(AM1060,buff!$K:$L,2,FALSE),"")),"")</f>
        <v/>
      </c>
      <c r="AS1060" s="6" t="str">
        <f>_xlfn.IFNA(IF(IF($AH1060=AS$5,VLOOKUP(AI1060,buff!$K:$L,2,FALSE),"")=0,"",IF($AH1060=AS$5,VLOOKUP(AI1060,buff!$K:$L,2,FALSE),"")),"")</f>
        <v/>
      </c>
      <c r="AT1060" s="6" t="str">
        <f>_xlfn.IFNA(IF(IF($AH1060=AT$5,VLOOKUP(AJ1060,buff!$K:$L,2,FALSE),"")=0,"",IF($AH1060=AT$5,VLOOKUP(AJ1060,buff!$K:$L,2,FALSE),"")),"")</f>
        <v/>
      </c>
      <c r="AU1060" s="6" t="str">
        <f>_xlfn.IFNA(IF(IF($AH1060=AU$5,VLOOKUP(AK1060,buff!$K:$L,2,FALSE),"")=0,"",IF($AH1060=AU$5,VLOOKUP(AK1060,buff!$K:$L,2,FALSE),"")),"")</f>
        <v/>
      </c>
      <c r="AV1060" s="6" t="str">
        <f>_xlfn.IFNA(IF(IF($AH1060=AV$5,VLOOKUP(AL1060,buff!$K:$L,2,FALSE),"")=0,"",IF($AH1060=AV$5,VLOOKUP(AL1060,buff!$K:$L,2,FALSE),"")),"")</f>
        <v/>
      </c>
      <c r="AW1060" s="6" t="str">
        <f>_xlfn.IFNA(IF(IF($AH1060=AW$5,VLOOKUP(AM1060,buff!$K:$L,2,FALSE),"")=0,"",IF($AH1060=AW$5,VLOOKUP(AM1060,buff!$K:$L,2,FALSE),"")),"")</f>
        <v/>
      </c>
      <c r="AX1060" s="6">
        <f>VLOOKUP(AI1060,buff!K:P,6,FALSE)</f>
        <v>-50</v>
      </c>
      <c r="AY1060">
        <f t="shared" si="309"/>
        <v>-50</v>
      </c>
      <c r="AZ1060">
        <f t="shared" si="309"/>
        <v>-50</v>
      </c>
      <c r="BA1060">
        <f t="shared" si="310"/>
        <v>2</v>
      </c>
      <c r="BB1060">
        <f t="shared" si="311"/>
        <v>1</v>
      </c>
    </row>
    <row r="1061" spans="1:54" x14ac:dyDescent="0.15">
      <c r="A1061" t="str">
        <f t="shared" si="300"/>
        <v>卡尔主动技能2等级15</v>
      </c>
      <c r="B1061" s="8">
        <v>1055</v>
      </c>
      <c r="C1061" s="8" t="str">
        <f>VLOOKUP(G1061,角色!A:B,2,FALSE)</f>
        <v>卡尔</v>
      </c>
      <c r="D1061" s="8" t="str">
        <f t="shared" si="306"/>
        <v>主动技能2</v>
      </c>
      <c r="E1061" s="8">
        <f t="shared" si="301"/>
        <v>15</v>
      </c>
      <c r="F1061" s="8">
        <f t="shared" si="302"/>
        <v>2</v>
      </c>
      <c r="G1061" s="8">
        <f t="shared" si="303"/>
        <v>18</v>
      </c>
      <c r="H1061" s="4" t="s">
        <v>487</v>
      </c>
      <c r="I1061" s="26" t="str">
        <f t="shared" si="314"/>
        <v>对敌方单体造成125%攻击力（+2265）伤害，附带减防</v>
      </c>
      <c r="J1061" s="4" t="s">
        <v>305</v>
      </c>
      <c r="K1061" s="1" t="s">
        <v>103</v>
      </c>
      <c r="L1061" s="4" t="s">
        <v>107</v>
      </c>
      <c r="M1061" s="4"/>
      <c r="N1061" s="4">
        <v>100</v>
      </c>
      <c r="O1061" s="4"/>
      <c r="T1061" s="6" t="str">
        <f t="shared" si="304"/>
        <v>65:100:2:0</v>
      </c>
      <c r="U1061" s="6" t="str">
        <f t="shared" si="305"/>
        <v/>
      </c>
      <c r="Y1061">
        <f t="shared" si="315"/>
        <v>50</v>
      </c>
      <c r="Z1061">
        <v>125</v>
      </c>
      <c r="AA1061" s="23">
        <v>25</v>
      </c>
      <c r="AB1061" s="23">
        <f>INT(VLOOKUP(VLOOKUP($C1061,角色技能升级比率表!$B:$C,2,FALSE),角色属性概况!E:F,2,FALSE)*VLOOKUP(E1061,角色属性概况!I:M,3,FALSE)*AA1061/100)</f>
        <v>2265</v>
      </c>
      <c r="AE1061">
        <v>0</v>
      </c>
      <c r="AF1061" s="23">
        <f t="shared" si="307"/>
        <v>2</v>
      </c>
      <c r="AG1061" s="23">
        <f t="shared" si="308"/>
        <v>1</v>
      </c>
      <c r="AH1061" t="s">
        <v>118</v>
      </c>
      <c r="AI1061" t="s">
        <v>1645</v>
      </c>
      <c r="AN1061" s="6" t="str">
        <f>_xlfn.IFNA(IF(IF($AH1061=AN$5,VLOOKUP(AI1061,buff!$K:$L,2,FALSE),"")=0,"",IF($AH1061=AN$5,VLOOKUP(AI1061,buff!$K:$L,2,FALSE),"")),"")</f>
        <v>65:100:2:0</v>
      </c>
      <c r="AO1061" s="6" t="str">
        <f>_xlfn.IFNA(IF(IF($AH1061=AO$5,VLOOKUP(AJ1061,buff!$K:$L,2,FALSE),"")=0,"",IF($AH1061=AO$5,VLOOKUP(AJ1061,buff!$K:$L,2,FALSE),"")),"")</f>
        <v/>
      </c>
      <c r="AP1061" s="6" t="str">
        <f>_xlfn.IFNA(IF(IF($AH1061=AP$5,VLOOKUP(AK1061,buff!$K:$L,2,FALSE),"")=0,"",IF($AH1061=AP$5,VLOOKUP(AK1061,buff!$K:$L,2,FALSE),"")),"")</f>
        <v/>
      </c>
      <c r="AQ1061" s="6" t="str">
        <f>_xlfn.IFNA(IF(IF($AH1061=AQ$5,VLOOKUP(AL1061,buff!$K:$L,2,FALSE),"")=0,"",IF($AH1061=AQ$5,VLOOKUP(AL1061,buff!$K:$L,2,FALSE),"")),"")</f>
        <v/>
      </c>
      <c r="AR1061" s="6" t="str">
        <f>_xlfn.IFNA(IF(IF($AH1061=AR$5,VLOOKUP(AM1061,buff!$K:$L,2,FALSE),"")=0,"",IF($AH1061=AR$5,VLOOKUP(AM1061,buff!$K:$L,2,FALSE),"")),"")</f>
        <v/>
      </c>
      <c r="AS1061" s="6" t="str">
        <f>_xlfn.IFNA(IF(IF($AH1061=AS$5,VLOOKUP(AI1061,buff!$K:$L,2,FALSE),"")=0,"",IF($AH1061=AS$5,VLOOKUP(AI1061,buff!$K:$L,2,FALSE),"")),"")</f>
        <v/>
      </c>
      <c r="AT1061" s="6" t="str">
        <f>_xlfn.IFNA(IF(IF($AH1061=AT$5,VLOOKUP(AJ1061,buff!$K:$L,2,FALSE),"")=0,"",IF($AH1061=AT$5,VLOOKUP(AJ1061,buff!$K:$L,2,FALSE),"")),"")</f>
        <v/>
      </c>
      <c r="AU1061" s="6" t="str">
        <f>_xlfn.IFNA(IF(IF($AH1061=AU$5,VLOOKUP(AK1061,buff!$K:$L,2,FALSE),"")=0,"",IF($AH1061=AU$5,VLOOKUP(AK1061,buff!$K:$L,2,FALSE),"")),"")</f>
        <v/>
      </c>
      <c r="AV1061" s="6" t="str">
        <f>_xlfn.IFNA(IF(IF($AH1061=AV$5,VLOOKUP(AL1061,buff!$K:$L,2,FALSE),"")=0,"",IF($AH1061=AV$5,VLOOKUP(AL1061,buff!$K:$L,2,FALSE),"")),"")</f>
        <v/>
      </c>
      <c r="AW1061" s="6" t="str">
        <f>_xlfn.IFNA(IF(IF($AH1061=AW$5,VLOOKUP(AM1061,buff!$K:$L,2,FALSE),"")=0,"",IF($AH1061=AW$5,VLOOKUP(AM1061,buff!$K:$L,2,FALSE),"")),"")</f>
        <v/>
      </c>
      <c r="AX1061" s="6">
        <f>VLOOKUP(AI1061,buff!K:P,6,FALSE)</f>
        <v>-50</v>
      </c>
      <c r="AY1061">
        <f t="shared" si="309"/>
        <v>-50</v>
      </c>
      <c r="AZ1061">
        <f t="shared" si="309"/>
        <v>-50</v>
      </c>
      <c r="BA1061">
        <f t="shared" si="310"/>
        <v>2</v>
      </c>
      <c r="BB1061">
        <f t="shared" si="311"/>
        <v>1</v>
      </c>
    </row>
    <row r="1062" spans="1:54" x14ac:dyDescent="0.15">
      <c r="A1062" t="str">
        <f t="shared" si="300"/>
        <v>卡尔主动技能2等级16</v>
      </c>
      <c r="B1062" s="8">
        <v>1056</v>
      </c>
      <c r="C1062" s="8" t="str">
        <f>VLOOKUP(G1062,角色!A:B,2,FALSE)</f>
        <v>卡尔</v>
      </c>
      <c r="D1062" s="8" t="str">
        <f t="shared" si="306"/>
        <v>主动技能2</v>
      </c>
      <c r="E1062" s="8">
        <f t="shared" si="301"/>
        <v>16</v>
      </c>
      <c r="F1062" s="8">
        <f t="shared" si="302"/>
        <v>2</v>
      </c>
      <c r="G1062" s="8">
        <f t="shared" si="303"/>
        <v>18</v>
      </c>
      <c r="H1062" s="4" t="s">
        <v>487</v>
      </c>
      <c r="I1062" s="26" t="str">
        <f t="shared" si="314"/>
        <v>对敌方单体造成125%攻击力（+2789）伤害，附带减防</v>
      </c>
      <c r="J1062" s="4" t="s">
        <v>305</v>
      </c>
      <c r="K1062" s="1" t="s">
        <v>103</v>
      </c>
      <c r="L1062" s="4" t="s">
        <v>107</v>
      </c>
      <c r="M1062" s="4"/>
      <c r="N1062" s="4">
        <v>100</v>
      </c>
      <c r="O1062" s="4"/>
      <c r="T1062" s="6" t="str">
        <f t="shared" si="304"/>
        <v>65:100:2:0</v>
      </c>
      <c r="U1062" s="6" t="str">
        <f t="shared" si="305"/>
        <v/>
      </c>
      <c r="Y1062">
        <f t="shared" si="315"/>
        <v>50</v>
      </c>
      <c r="Z1062">
        <v>125</v>
      </c>
      <c r="AA1062" s="23">
        <v>25</v>
      </c>
      <c r="AB1062" s="23">
        <f>INT(VLOOKUP(VLOOKUP($C1062,角色技能升级比率表!$B:$C,2,FALSE),角色属性概况!E:F,2,FALSE)*VLOOKUP(E1062,角色属性概况!I:M,3,FALSE)*AA1062/100)</f>
        <v>2789</v>
      </c>
      <c r="AE1062">
        <v>0</v>
      </c>
      <c r="AF1062" s="23">
        <f t="shared" si="307"/>
        <v>2</v>
      </c>
      <c r="AG1062" s="23">
        <f t="shared" si="308"/>
        <v>1</v>
      </c>
      <c r="AH1062" t="s">
        <v>118</v>
      </c>
      <c r="AI1062" t="s">
        <v>1645</v>
      </c>
      <c r="AN1062" s="6" t="str">
        <f>_xlfn.IFNA(IF(IF($AH1062=AN$5,VLOOKUP(AI1062,buff!$K:$L,2,FALSE),"")=0,"",IF($AH1062=AN$5,VLOOKUP(AI1062,buff!$K:$L,2,FALSE),"")),"")</f>
        <v>65:100:2:0</v>
      </c>
      <c r="AO1062" s="6" t="str">
        <f>_xlfn.IFNA(IF(IF($AH1062=AO$5,VLOOKUP(AJ1062,buff!$K:$L,2,FALSE),"")=0,"",IF($AH1062=AO$5,VLOOKUP(AJ1062,buff!$K:$L,2,FALSE),"")),"")</f>
        <v/>
      </c>
      <c r="AP1062" s="6" t="str">
        <f>_xlfn.IFNA(IF(IF($AH1062=AP$5,VLOOKUP(AK1062,buff!$K:$L,2,FALSE),"")=0,"",IF($AH1062=AP$5,VLOOKUP(AK1062,buff!$K:$L,2,FALSE),"")),"")</f>
        <v/>
      </c>
      <c r="AQ1062" s="6" t="str">
        <f>_xlfn.IFNA(IF(IF($AH1062=AQ$5,VLOOKUP(AL1062,buff!$K:$L,2,FALSE),"")=0,"",IF($AH1062=AQ$5,VLOOKUP(AL1062,buff!$K:$L,2,FALSE),"")),"")</f>
        <v/>
      </c>
      <c r="AR1062" s="6" t="str">
        <f>_xlfn.IFNA(IF(IF($AH1062=AR$5,VLOOKUP(AM1062,buff!$K:$L,2,FALSE),"")=0,"",IF($AH1062=AR$5,VLOOKUP(AM1062,buff!$K:$L,2,FALSE),"")),"")</f>
        <v/>
      </c>
      <c r="AS1062" s="6" t="str">
        <f>_xlfn.IFNA(IF(IF($AH1062=AS$5,VLOOKUP(AI1062,buff!$K:$L,2,FALSE),"")=0,"",IF($AH1062=AS$5,VLOOKUP(AI1062,buff!$K:$L,2,FALSE),"")),"")</f>
        <v/>
      </c>
      <c r="AT1062" s="6" t="str">
        <f>_xlfn.IFNA(IF(IF($AH1062=AT$5,VLOOKUP(AJ1062,buff!$K:$L,2,FALSE),"")=0,"",IF($AH1062=AT$5,VLOOKUP(AJ1062,buff!$K:$L,2,FALSE),"")),"")</f>
        <v/>
      </c>
      <c r="AU1062" s="6" t="str">
        <f>_xlfn.IFNA(IF(IF($AH1062=AU$5,VLOOKUP(AK1062,buff!$K:$L,2,FALSE),"")=0,"",IF($AH1062=AU$5,VLOOKUP(AK1062,buff!$K:$L,2,FALSE),"")),"")</f>
        <v/>
      </c>
      <c r="AV1062" s="6" t="str">
        <f>_xlfn.IFNA(IF(IF($AH1062=AV$5,VLOOKUP(AL1062,buff!$K:$L,2,FALSE),"")=0,"",IF($AH1062=AV$5,VLOOKUP(AL1062,buff!$K:$L,2,FALSE),"")),"")</f>
        <v/>
      </c>
      <c r="AW1062" s="6" t="str">
        <f>_xlfn.IFNA(IF(IF($AH1062=AW$5,VLOOKUP(AM1062,buff!$K:$L,2,FALSE),"")=0,"",IF($AH1062=AW$5,VLOOKUP(AM1062,buff!$K:$L,2,FALSE),"")),"")</f>
        <v/>
      </c>
      <c r="AX1062" s="6">
        <f>VLOOKUP(AI1062,buff!K:P,6,FALSE)</f>
        <v>-50</v>
      </c>
      <c r="AY1062">
        <f t="shared" si="309"/>
        <v>-50</v>
      </c>
      <c r="AZ1062">
        <f t="shared" si="309"/>
        <v>-50</v>
      </c>
      <c r="BA1062">
        <f t="shared" si="310"/>
        <v>2</v>
      </c>
      <c r="BB1062">
        <f t="shared" si="311"/>
        <v>1</v>
      </c>
    </row>
    <row r="1063" spans="1:54" x14ac:dyDescent="0.15">
      <c r="A1063" t="str">
        <f t="shared" si="300"/>
        <v>卡尔主动技能2等级17</v>
      </c>
      <c r="B1063" s="8">
        <v>1057</v>
      </c>
      <c r="C1063" s="8" t="str">
        <f>VLOOKUP(G1063,角色!A:B,2,FALSE)</f>
        <v>卡尔</v>
      </c>
      <c r="D1063" s="8" t="str">
        <f t="shared" si="306"/>
        <v>主动技能2</v>
      </c>
      <c r="E1063" s="8">
        <f t="shared" si="301"/>
        <v>17</v>
      </c>
      <c r="F1063" s="8">
        <f t="shared" si="302"/>
        <v>2</v>
      </c>
      <c r="G1063" s="8">
        <f t="shared" si="303"/>
        <v>18</v>
      </c>
      <c r="H1063" s="4" t="s">
        <v>487</v>
      </c>
      <c r="I1063" s="26" t="str">
        <f t="shared" si="314"/>
        <v>对敌方单体造成125%攻击力（+3434）伤害，附带减防</v>
      </c>
      <c r="J1063" s="4" t="s">
        <v>305</v>
      </c>
      <c r="K1063" s="1" t="s">
        <v>103</v>
      </c>
      <c r="L1063" s="4" t="s">
        <v>107</v>
      </c>
      <c r="M1063" s="4"/>
      <c r="N1063" s="4">
        <v>100</v>
      </c>
      <c r="O1063" s="4"/>
      <c r="T1063" s="6" t="str">
        <f t="shared" si="304"/>
        <v>65:100:2:0</v>
      </c>
      <c r="U1063" s="6" t="str">
        <f t="shared" si="305"/>
        <v/>
      </c>
      <c r="Y1063">
        <f t="shared" si="315"/>
        <v>50</v>
      </c>
      <c r="Z1063">
        <v>125</v>
      </c>
      <c r="AA1063" s="23">
        <v>25</v>
      </c>
      <c r="AB1063" s="23">
        <f>INT(VLOOKUP(VLOOKUP($C1063,角色技能升级比率表!$B:$C,2,FALSE),角色属性概况!E:F,2,FALSE)*VLOOKUP(E1063,角色属性概况!I:M,3,FALSE)*AA1063/100)</f>
        <v>3434</v>
      </c>
      <c r="AE1063">
        <v>0</v>
      </c>
      <c r="AF1063" s="23">
        <f t="shared" si="307"/>
        <v>2</v>
      </c>
      <c r="AG1063" s="23">
        <f t="shared" si="308"/>
        <v>1</v>
      </c>
      <c r="AH1063" t="s">
        <v>118</v>
      </c>
      <c r="AI1063" t="s">
        <v>1645</v>
      </c>
      <c r="AN1063" s="6" t="str">
        <f>_xlfn.IFNA(IF(IF($AH1063=AN$5,VLOOKUP(AI1063,buff!$K:$L,2,FALSE),"")=0,"",IF($AH1063=AN$5,VLOOKUP(AI1063,buff!$K:$L,2,FALSE),"")),"")</f>
        <v>65:100:2:0</v>
      </c>
      <c r="AO1063" s="6" t="str">
        <f>_xlfn.IFNA(IF(IF($AH1063=AO$5,VLOOKUP(AJ1063,buff!$K:$L,2,FALSE),"")=0,"",IF($AH1063=AO$5,VLOOKUP(AJ1063,buff!$K:$L,2,FALSE),"")),"")</f>
        <v/>
      </c>
      <c r="AP1063" s="6" t="str">
        <f>_xlfn.IFNA(IF(IF($AH1063=AP$5,VLOOKUP(AK1063,buff!$K:$L,2,FALSE),"")=0,"",IF($AH1063=AP$5,VLOOKUP(AK1063,buff!$K:$L,2,FALSE),"")),"")</f>
        <v/>
      </c>
      <c r="AQ1063" s="6" t="str">
        <f>_xlfn.IFNA(IF(IF($AH1063=AQ$5,VLOOKUP(AL1063,buff!$K:$L,2,FALSE),"")=0,"",IF($AH1063=AQ$5,VLOOKUP(AL1063,buff!$K:$L,2,FALSE),"")),"")</f>
        <v/>
      </c>
      <c r="AR1063" s="6" t="str">
        <f>_xlfn.IFNA(IF(IF($AH1063=AR$5,VLOOKUP(AM1063,buff!$K:$L,2,FALSE),"")=0,"",IF($AH1063=AR$5,VLOOKUP(AM1063,buff!$K:$L,2,FALSE),"")),"")</f>
        <v/>
      </c>
      <c r="AS1063" s="6" t="str">
        <f>_xlfn.IFNA(IF(IF($AH1063=AS$5,VLOOKUP(AI1063,buff!$K:$L,2,FALSE),"")=0,"",IF($AH1063=AS$5,VLOOKUP(AI1063,buff!$K:$L,2,FALSE),"")),"")</f>
        <v/>
      </c>
      <c r="AT1063" s="6" t="str">
        <f>_xlfn.IFNA(IF(IF($AH1063=AT$5,VLOOKUP(AJ1063,buff!$K:$L,2,FALSE),"")=0,"",IF($AH1063=AT$5,VLOOKUP(AJ1063,buff!$K:$L,2,FALSE),"")),"")</f>
        <v/>
      </c>
      <c r="AU1063" s="6" t="str">
        <f>_xlfn.IFNA(IF(IF($AH1063=AU$5,VLOOKUP(AK1063,buff!$K:$L,2,FALSE),"")=0,"",IF($AH1063=AU$5,VLOOKUP(AK1063,buff!$K:$L,2,FALSE),"")),"")</f>
        <v/>
      </c>
      <c r="AV1063" s="6" t="str">
        <f>_xlfn.IFNA(IF(IF($AH1063=AV$5,VLOOKUP(AL1063,buff!$K:$L,2,FALSE),"")=0,"",IF($AH1063=AV$5,VLOOKUP(AL1063,buff!$K:$L,2,FALSE),"")),"")</f>
        <v/>
      </c>
      <c r="AW1063" s="6" t="str">
        <f>_xlfn.IFNA(IF(IF($AH1063=AW$5,VLOOKUP(AM1063,buff!$K:$L,2,FALSE),"")=0,"",IF($AH1063=AW$5,VLOOKUP(AM1063,buff!$K:$L,2,FALSE),"")),"")</f>
        <v/>
      </c>
      <c r="AX1063" s="6">
        <f>VLOOKUP(AI1063,buff!K:P,6,FALSE)</f>
        <v>-50</v>
      </c>
      <c r="AY1063">
        <f t="shared" si="309"/>
        <v>-50</v>
      </c>
      <c r="AZ1063">
        <f t="shared" si="309"/>
        <v>-50</v>
      </c>
      <c r="BA1063">
        <f t="shared" si="310"/>
        <v>2</v>
      </c>
      <c r="BB1063">
        <f t="shared" si="311"/>
        <v>1</v>
      </c>
    </row>
    <row r="1064" spans="1:54" x14ac:dyDescent="0.15">
      <c r="A1064" t="str">
        <f t="shared" si="300"/>
        <v>卡尔主动技能2等级18</v>
      </c>
      <c r="B1064" s="8">
        <v>1058</v>
      </c>
      <c r="C1064" s="8" t="str">
        <f>VLOOKUP(G1064,角色!A:B,2,FALSE)</f>
        <v>卡尔</v>
      </c>
      <c r="D1064" s="8" t="str">
        <f t="shared" si="306"/>
        <v>主动技能2</v>
      </c>
      <c r="E1064" s="8">
        <f t="shared" si="301"/>
        <v>18</v>
      </c>
      <c r="F1064" s="8">
        <f t="shared" si="302"/>
        <v>2</v>
      </c>
      <c r="G1064" s="8">
        <f t="shared" si="303"/>
        <v>18</v>
      </c>
      <c r="H1064" s="4" t="s">
        <v>487</v>
      </c>
      <c r="I1064" s="26" t="str">
        <f t="shared" si="314"/>
        <v>对敌方单体造成125%攻击力（+4228）伤害，附带减防</v>
      </c>
      <c r="J1064" s="4" t="s">
        <v>305</v>
      </c>
      <c r="K1064" s="1" t="s">
        <v>103</v>
      </c>
      <c r="L1064" s="4" t="s">
        <v>107</v>
      </c>
      <c r="M1064" s="4"/>
      <c r="N1064" s="4">
        <v>100</v>
      </c>
      <c r="O1064" s="4"/>
      <c r="T1064" s="6" t="str">
        <f t="shared" si="304"/>
        <v>65:100:2:0</v>
      </c>
      <c r="U1064" s="6" t="str">
        <f t="shared" si="305"/>
        <v/>
      </c>
      <c r="Y1064">
        <f t="shared" si="315"/>
        <v>50</v>
      </c>
      <c r="Z1064">
        <v>125</v>
      </c>
      <c r="AA1064" s="23">
        <v>25</v>
      </c>
      <c r="AB1064" s="23">
        <f>INT(VLOOKUP(VLOOKUP($C1064,角色技能升级比率表!$B:$C,2,FALSE),角色属性概况!E:F,2,FALSE)*VLOOKUP(E1064,角色属性概况!I:M,3,FALSE)*AA1064/100)</f>
        <v>4228</v>
      </c>
      <c r="AE1064">
        <v>0</v>
      </c>
      <c r="AF1064" s="23">
        <f t="shared" si="307"/>
        <v>2</v>
      </c>
      <c r="AG1064" s="23">
        <f t="shared" si="308"/>
        <v>1</v>
      </c>
      <c r="AH1064" t="s">
        <v>118</v>
      </c>
      <c r="AI1064" t="s">
        <v>1645</v>
      </c>
      <c r="AN1064" s="6" t="str">
        <f>_xlfn.IFNA(IF(IF($AH1064=AN$5,VLOOKUP(AI1064,buff!$K:$L,2,FALSE),"")=0,"",IF($AH1064=AN$5,VLOOKUP(AI1064,buff!$K:$L,2,FALSE),"")),"")</f>
        <v>65:100:2:0</v>
      </c>
      <c r="AO1064" s="6" t="str">
        <f>_xlfn.IFNA(IF(IF($AH1064=AO$5,VLOOKUP(AJ1064,buff!$K:$L,2,FALSE),"")=0,"",IF($AH1064=AO$5,VLOOKUP(AJ1064,buff!$K:$L,2,FALSE),"")),"")</f>
        <v/>
      </c>
      <c r="AP1064" s="6" t="str">
        <f>_xlfn.IFNA(IF(IF($AH1064=AP$5,VLOOKUP(AK1064,buff!$K:$L,2,FALSE),"")=0,"",IF($AH1064=AP$5,VLOOKUP(AK1064,buff!$K:$L,2,FALSE),"")),"")</f>
        <v/>
      </c>
      <c r="AQ1064" s="6" t="str">
        <f>_xlfn.IFNA(IF(IF($AH1064=AQ$5,VLOOKUP(AL1064,buff!$K:$L,2,FALSE),"")=0,"",IF($AH1064=AQ$5,VLOOKUP(AL1064,buff!$K:$L,2,FALSE),"")),"")</f>
        <v/>
      </c>
      <c r="AR1064" s="6" t="str">
        <f>_xlfn.IFNA(IF(IF($AH1064=AR$5,VLOOKUP(AM1064,buff!$K:$L,2,FALSE),"")=0,"",IF($AH1064=AR$5,VLOOKUP(AM1064,buff!$K:$L,2,FALSE),"")),"")</f>
        <v/>
      </c>
      <c r="AS1064" s="6" t="str">
        <f>_xlfn.IFNA(IF(IF($AH1064=AS$5,VLOOKUP(AI1064,buff!$K:$L,2,FALSE),"")=0,"",IF($AH1064=AS$5,VLOOKUP(AI1064,buff!$K:$L,2,FALSE),"")),"")</f>
        <v/>
      </c>
      <c r="AT1064" s="6" t="str">
        <f>_xlfn.IFNA(IF(IF($AH1064=AT$5,VLOOKUP(AJ1064,buff!$K:$L,2,FALSE),"")=0,"",IF($AH1064=AT$5,VLOOKUP(AJ1064,buff!$K:$L,2,FALSE),"")),"")</f>
        <v/>
      </c>
      <c r="AU1064" s="6" t="str">
        <f>_xlfn.IFNA(IF(IF($AH1064=AU$5,VLOOKUP(AK1064,buff!$K:$L,2,FALSE),"")=0,"",IF($AH1064=AU$5,VLOOKUP(AK1064,buff!$K:$L,2,FALSE),"")),"")</f>
        <v/>
      </c>
      <c r="AV1064" s="6" t="str">
        <f>_xlfn.IFNA(IF(IF($AH1064=AV$5,VLOOKUP(AL1064,buff!$K:$L,2,FALSE),"")=0,"",IF($AH1064=AV$5,VLOOKUP(AL1064,buff!$K:$L,2,FALSE),"")),"")</f>
        <v/>
      </c>
      <c r="AW1064" s="6" t="str">
        <f>_xlfn.IFNA(IF(IF($AH1064=AW$5,VLOOKUP(AM1064,buff!$K:$L,2,FALSE),"")=0,"",IF($AH1064=AW$5,VLOOKUP(AM1064,buff!$K:$L,2,FALSE),"")),"")</f>
        <v/>
      </c>
      <c r="AX1064" s="6">
        <f>VLOOKUP(AI1064,buff!K:P,6,FALSE)</f>
        <v>-50</v>
      </c>
      <c r="AY1064">
        <f t="shared" si="309"/>
        <v>-50</v>
      </c>
      <c r="AZ1064">
        <f t="shared" si="309"/>
        <v>-50</v>
      </c>
      <c r="BA1064">
        <f t="shared" si="310"/>
        <v>2</v>
      </c>
      <c r="BB1064">
        <f t="shared" si="311"/>
        <v>1</v>
      </c>
    </row>
    <row r="1065" spans="1:54" x14ac:dyDescent="0.15">
      <c r="A1065" t="str">
        <f t="shared" si="300"/>
        <v>卡尔主动技能2等级19</v>
      </c>
      <c r="B1065" s="8">
        <v>1059</v>
      </c>
      <c r="C1065" s="8" t="str">
        <f>VLOOKUP(G1065,角色!A:B,2,FALSE)</f>
        <v>卡尔</v>
      </c>
      <c r="D1065" s="8" t="str">
        <f t="shared" si="306"/>
        <v>主动技能2</v>
      </c>
      <c r="E1065" s="8">
        <f t="shared" si="301"/>
        <v>19</v>
      </c>
      <c r="F1065" s="8">
        <f t="shared" si="302"/>
        <v>2</v>
      </c>
      <c r="G1065" s="8">
        <f t="shared" si="303"/>
        <v>18</v>
      </c>
      <c r="H1065" s="4" t="s">
        <v>487</v>
      </c>
      <c r="I1065" s="26" t="str">
        <f t="shared" si="314"/>
        <v>对敌方单体造成125%攻击力（+5205）伤害，附带减防</v>
      </c>
      <c r="J1065" s="4" t="s">
        <v>305</v>
      </c>
      <c r="K1065" s="1" t="s">
        <v>103</v>
      </c>
      <c r="L1065" s="4" t="s">
        <v>107</v>
      </c>
      <c r="M1065" s="4"/>
      <c r="N1065" s="4">
        <v>100</v>
      </c>
      <c r="O1065" s="4"/>
      <c r="T1065" s="6" t="str">
        <f t="shared" si="304"/>
        <v>65:100:2:0</v>
      </c>
      <c r="U1065" s="6" t="str">
        <f t="shared" si="305"/>
        <v/>
      </c>
      <c r="Y1065">
        <f t="shared" si="315"/>
        <v>50</v>
      </c>
      <c r="Z1065">
        <v>125</v>
      </c>
      <c r="AA1065" s="23">
        <v>25</v>
      </c>
      <c r="AB1065" s="23">
        <f>INT(VLOOKUP(VLOOKUP($C1065,角色技能升级比率表!$B:$C,2,FALSE),角色属性概况!E:F,2,FALSE)*VLOOKUP(E1065,角色属性概况!I:M,3,FALSE)*AA1065/100)</f>
        <v>5205</v>
      </c>
      <c r="AE1065">
        <v>0</v>
      </c>
      <c r="AF1065" s="23">
        <f t="shared" si="307"/>
        <v>2</v>
      </c>
      <c r="AG1065" s="23">
        <f t="shared" si="308"/>
        <v>1</v>
      </c>
      <c r="AH1065" t="s">
        <v>118</v>
      </c>
      <c r="AI1065" t="s">
        <v>1645</v>
      </c>
      <c r="AN1065" s="6" t="str">
        <f>_xlfn.IFNA(IF(IF($AH1065=AN$5,VLOOKUP(AI1065,buff!$K:$L,2,FALSE),"")=0,"",IF($AH1065=AN$5,VLOOKUP(AI1065,buff!$K:$L,2,FALSE),"")),"")</f>
        <v>65:100:2:0</v>
      </c>
      <c r="AO1065" s="6" t="str">
        <f>_xlfn.IFNA(IF(IF($AH1065=AO$5,VLOOKUP(AJ1065,buff!$K:$L,2,FALSE),"")=0,"",IF($AH1065=AO$5,VLOOKUP(AJ1065,buff!$K:$L,2,FALSE),"")),"")</f>
        <v/>
      </c>
      <c r="AP1065" s="6" t="str">
        <f>_xlfn.IFNA(IF(IF($AH1065=AP$5,VLOOKUP(AK1065,buff!$K:$L,2,FALSE),"")=0,"",IF($AH1065=AP$5,VLOOKUP(AK1065,buff!$K:$L,2,FALSE),"")),"")</f>
        <v/>
      </c>
      <c r="AQ1065" s="6" t="str">
        <f>_xlfn.IFNA(IF(IF($AH1065=AQ$5,VLOOKUP(AL1065,buff!$K:$L,2,FALSE),"")=0,"",IF($AH1065=AQ$5,VLOOKUP(AL1065,buff!$K:$L,2,FALSE),"")),"")</f>
        <v/>
      </c>
      <c r="AR1065" s="6" t="str">
        <f>_xlfn.IFNA(IF(IF($AH1065=AR$5,VLOOKUP(AM1065,buff!$K:$L,2,FALSE),"")=0,"",IF($AH1065=AR$5,VLOOKUP(AM1065,buff!$K:$L,2,FALSE),"")),"")</f>
        <v/>
      </c>
      <c r="AS1065" s="6" t="str">
        <f>_xlfn.IFNA(IF(IF($AH1065=AS$5,VLOOKUP(AI1065,buff!$K:$L,2,FALSE),"")=0,"",IF($AH1065=AS$5,VLOOKUP(AI1065,buff!$K:$L,2,FALSE),"")),"")</f>
        <v/>
      </c>
      <c r="AT1065" s="6" t="str">
        <f>_xlfn.IFNA(IF(IF($AH1065=AT$5,VLOOKUP(AJ1065,buff!$K:$L,2,FALSE),"")=0,"",IF($AH1065=AT$5,VLOOKUP(AJ1065,buff!$K:$L,2,FALSE),"")),"")</f>
        <v/>
      </c>
      <c r="AU1065" s="6" t="str">
        <f>_xlfn.IFNA(IF(IF($AH1065=AU$5,VLOOKUP(AK1065,buff!$K:$L,2,FALSE),"")=0,"",IF($AH1065=AU$5,VLOOKUP(AK1065,buff!$K:$L,2,FALSE),"")),"")</f>
        <v/>
      </c>
      <c r="AV1065" s="6" t="str">
        <f>_xlfn.IFNA(IF(IF($AH1065=AV$5,VLOOKUP(AL1065,buff!$K:$L,2,FALSE),"")=0,"",IF($AH1065=AV$5,VLOOKUP(AL1065,buff!$K:$L,2,FALSE),"")),"")</f>
        <v/>
      </c>
      <c r="AW1065" s="6" t="str">
        <f>_xlfn.IFNA(IF(IF($AH1065=AW$5,VLOOKUP(AM1065,buff!$K:$L,2,FALSE),"")=0,"",IF($AH1065=AW$5,VLOOKUP(AM1065,buff!$K:$L,2,FALSE),"")),"")</f>
        <v/>
      </c>
      <c r="AX1065" s="6">
        <f>VLOOKUP(AI1065,buff!K:P,6,FALSE)</f>
        <v>-50</v>
      </c>
      <c r="AY1065">
        <f t="shared" si="309"/>
        <v>-50</v>
      </c>
      <c r="AZ1065">
        <f t="shared" si="309"/>
        <v>-50</v>
      </c>
      <c r="BA1065">
        <f t="shared" si="310"/>
        <v>2</v>
      </c>
      <c r="BB1065">
        <f t="shared" si="311"/>
        <v>1</v>
      </c>
    </row>
    <row r="1066" spans="1:54" x14ac:dyDescent="0.15">
      <c r="A1066" t="str">
        <f t="shared" si="300"/>
        <v>卡尔主动技能2等级20</v>
      </c>
      <c r="B1066" s="8">
        <v>1060</v>
      </c>
      <c r="C1066" s="8" t="str">
        <f>VLOOKUP(G1066,角色!A:B,2,FALSE)</f>
        <v>卡尔</v>
      </c>
      <c r="D1066" s="8" t="str">
        <f t="shared" si="306"/>
        <v>主动技能2</v>
      </c>
      <c r="E1066" s="8">
        <f t="shared" si="301"/>
        <v>20</v>
      </c>
      <c r="F1066" s="8">
        <f t="shared" si="302"/>
        <v>2</v>
      </c>
      <c r="G1066" s="8">
        <f t="shared" si="303"/>
        <v>18</v>
      </c>
      <c r="H1066" s="4" t="s">
        <v>487</v>
      </c>
      <c r="I1066" s="26" t="str">
        <f t="shared" si="314"/>
        <v>对敌方单体造成125%攻击力（+6409）伤害，附带减防</v>
      </c>
      <c r="J1066" s="4" t="s">
        <v>305</v>
      </c>
      <c r="K1066" s="1" t="s">
        <v>103</v>
      </c>
      <c r="L1066" s="4" t="s">
        <v>107</v>
      </c>
      <c r="M1066" s="4"/>
      <c r="N1066" s="4">
        <v>100</v>
      </c>
      <c r="O1066" s="4"/>
      <c r="T1066" s="6" t="str">
        <f t="shared" si="304"/>
        <v>65:100:2:0</v>
      </c>
      <c r="U1066" s="6" t="str">
        <f t="shared" si="305"/>
        <v/>
      </c>
      <c r="Y1066">
        <f t="shared" si="315"/>
        <v>50</v>
      </c>
      <c r="Z1066">
        <v>125</v>
      </c>
      <c r="AA1066" s="23">
        <v>25</v>
      </c>
      <c r="AB1066" s="23">
        <f>INT(VLOOKUP(VLOOKUP($C1066,角色技能升级比率表!$B:$C,2,FALSE),角色属性概况!E:F,2,FALSE)*VLOOKUP(E1066,角色属性概况!I:M,3,FALSE)*AA1066/100)</f>
        <v>6409</v>
      </c>
      <c r="AE1066">
        <v>0</v>
      </c>
      <c r="AF1066" s="23">
        <f t="shared" si="307"/>
        <v>2</v>
      </c>
      <c r="AG1066" s="23">
        <f t="shared" si="308"/>
        <v>1</v>
      </c>
      <c r="AH1066" t="s">
        <v>118</v>
      </c>
      <c r="AI1066" t="s">
        <v>1645</v>
      </c>
      <c r="AN1066" s="6" t="str">
        <f>_xlfn.IFNA(IF(IF($AH1066=AN$5,VLOOKUP(AI1066,buff!$K:$L,2,FALSE),"")=0,"",IF($AH1066=AN$5,VLOOKUP(AI1066,buff!$K:$L,2,FALSE),"")),"")</f>
        <v>65:100:2:0</v>
      </c>
      <c r="AO1066" s="6" t="str">
        <f>_xlfn.IFNA(IF(IF($AH1066=AO$5,VLOOKUP(AJ1066,buff!$K:$L,2,FALSE),"")=0,"",IF($AH1066=AO$5,VLOOKUP(AJ1066,buff!$K:$L,2,FALSE),"")),"")</f>
        <v/>
      </c>
      <c r="AP1066" s="6" t="str">
        <f>_xlfn.IFNA(IF(IF($AH1066=AP$5,VLOOKUP(AK1066,buff!$K:$L,2,FALSE),"")=0,"",IF($AH1066=AP$5,VLOOKUP(AK1066,buff!$K:$L,2,FALSE),"")),"")</f>
        <v/>
      </c>
      <c r="AQ1066" s="6" t="str">
        <f>_xlfn.IFNA(IF(IF($AH1066=AQ$5,VLOOKUP(AL1066,buff!$K:$L,2,FALSE),"")=0,"",IF($AH1066=AQ$5,VLOOKUP(AL1066,buff!$K:$L,2,FALSE),"")),"")</f>
        <v/>
      </c>
      <c r="AR1066" s="6" t="str">
        <f>_xlfn.IFNA(IF(IF($AH1066=AR$5,VLOOKUP(AM1066,buff!$K:$L,2,FALSE),"")=0,"",IF($AH1066=AR$5,VLOOKUP(AM1066,buff!$K:$L,2,FALSE),"")),"")</f>
        <v/>
      </c>
      <c r="AS1066" s="6" t="str">
        <f>_xlfn.IFNA(IF(IF($AH1066=AS$5,VLOOKUP(AI1066,buff!$K:$L,2,FALSE),"")=0,"",IF($AH1066=AS$5,VLOOKUP(AI1066,buff!$K:$L,2,FALSE),"")),"")</f>
        <v/>
      </c>
      <c r="AT1066" s="6" t="str">
        <f>_xlfn.IFNA(IF(IF($AH1066=AT$5,VLOOKUP(AJ1066,buff!$K:$L,2,FALSE),"")=0,"",IF($AH1066=AT$5,VLOOKUP(AJ1066,buff!$K:$L,2,FALSE),"")),"")</f>
        <v/>
      </c>
      <c r="AU1066" s="6" t="str">
        <f>_xlfn.IFNA(IF(IF($AH1066=AU$5,VLOOKUP(AK1066,buff!$K:$L,2,FALSE),"")=0,"",IF($AH1066=AU$5,VLOOKUP(AK1066,buff!$K:$L,2,FALSE),"")),"")</f>
        <v/>
      </c>
      <c r="AV1066" s="6" t="str">
        <f>_xlfn.IFNA(IF(IF($AH1066=AV$5,VLOOKUP(AL1066,buff!$K:$L,2,FALSE),"")=0,"",IF($AH1066=AV$5,VLOOKUP(AL1066,buff!$K:$L,2,FALSE),"")),"")</f>
        <v/>
      </c>
      <c r="AW1066" s="6" t="str">
        <f>_xlfn.IFNA(IF(IF($AH1066=AW$5,VLOOKUP(AM1066,buff!$K:$L,2,FALSE),"")=0,"",IF($AH1066=AW$5,VLOOKUP(AM1066,buff!$K:$L,2,FALSE),"")),"")</f>
        <v/>
      </c>
      <c r="AX1066" s="6">
        <f>VLOOKUP(AI1066,buff!K:P,6,FALSE)</f>
        <v>-50</v>
      </c>
      <c r="AY1066">
        <f t="shared" si="309"/>
        <v>-50</v>
      </c>
      <c r="AZ1066">
        <f t="shared" si="309"/>
        <v>-50</v>
      </c>
      <c r="BA1066">
        <f t="shared" si="310"/>
        <v>2</v>
      </c>
      <c r="BB1066">
        <f t="shared" si="311"/>
        <v>1</v>
      </c>
    </row>
    <row r="1067" spans="1:54" x14ac:dyDescent="0.15">
      <c r="A1067" t="str">
        <f t="shared" si="300"/>
        <v>卡尔主动技能3等级1</v>
      </c>
      <c r="B1067" s="8">
        <v>1061</v>
      </c>
      <c r="C1067" s="8" t="str">
        <f>VLOOKUP(G1067,角色!A:B,2,FALSE)</f>
        <v>卡尔</v>
      </c>
      <c r="D1067" s="8" t="str">
        <f t="shared" si="306"/>
        <v>主动技能3</v>
      </c>
      <c r="E1067" s="8">
        <f t="shared" si="301"/>
        <v>1</v>
      </c>
      <c r="F1067" s="8">
        <f t="shared" si="302"/>
        <v>3</v>
      </c>
      <c r="G1067" s="8">
        <f t="shared" si="303"/>
        <v>18</v>
      </c>
      <c r="H1067" s="4" t="s">
        <v>488</v>
      </c>
      <c r="I1067" s="26" t="str">
        <f>"对敌方全体造成100%攻击力（+"&amp;AB1067&amp;"）伤害"</f>
        <v>对敌方全体造成100%攻击力（+95）伤害</v>
      </c>
      <c r="J1067" s="4" t="s">
        <v>305</v>
      </c>
      <c r="K1067" s="1" t="s">
        <v>105</v>
      </c>
      <c r="L1067" s="4" t="s">
        <v>109</v>
      </c>
      <c r="M1067" s="4"/>
      <c r="N1067" s="4">
        <v>100</v>
      </c>
      <c r="O1067" s="4"/>
      <c r="T1067" s="6" t="str">
        <f t="shared" ref="T1067:T1093" si="316">IF(AN1067="","",AN1067)&amp;IF(AO1067="","","|"&amp;AO1067)&amp;IF(AP1067="","","|"&amp;AP1067)&amp;IF(AQ1067="","","|"&amp;AQ1067)&amp;IF(AR1067="","","|"&amp;AR1067)</f>
        <v/>
      </c>
      <c r="U1067" s="6" t="str">
        <f t="shared" ref="U1067:U1093" si="317">IF(AS1067="","",AS1067)&amp;IF(AT1067="","","|"&amp;AT1067)&amp;IF(AU1067="","","|"&amp;AU1067)&amp;IF(AV1067="","","|"&amp;AV1067)&amp;IF(AW1067="","","|"&amp;AW1067)</f>
        <v/>
      </c>
      <c r="Y1067">
        <f t="shared" si="315"/>
        <v>100</v>
      </c>
      <c r="Z1067">
        <v>100</v>
      </c>
      <c r="AA1067" s="23">
        <v>25</v>
      </c>
      <c r="AB1067" s="23">
        <f>INT(VLOOKUP(VLOOKUP($C1067,角色技能升级比率表!$B:$C,2,FALSE),角色属性概况!E:F,2,FALSE)*VLOOKUP(E1067,角色属性概况!I:M,3,FALSE)*AA1067/100)</f>
        <v>95</v>
      </c>
      <c r="AE1067">
        <v>0</v>
      </c>
      <c r="AF1067" s="23">
        <f t="shared" si="307"/>
        <v>3</v>
      </c>
      <c r="AG1067" s="23">
        <f t="shared" si="308"/>
        <v>2</v>
      </c>
      <c r="AN1067" s="6" t="str">
        <f>_xlfn.IFNA(IF(IF($AH1067=AN$5,VLOOKUP(AI1067,buff!$K:$L,2,FALSE),"")=0,"",IF($AH1067=AN$5,VLOOKUP(AI1067,buff!$K:$L,2,FALSE),"")),"")</f>
        <v/>
      </c>
      <c r="AO1067" s="6" t="str">
        <f>_xlfn.IFNA(IF(IF($AH1067=AO$5,VLOOKUP(AJ1067,buff!$K:$L,2,FALSE),"")=0,"",IF($AH1067=AO$5,VLOOKUP(AJ1067,buff!$K:$L,2,FALSE),"")),"")</f>
        <v/>
      </c>
      <c r="AP1067" s="6" t="str">
        <f>_xlfn.IFNA(IF(IF($AH1067=AP$5,VLOOKUP(AK1067,buff!$K:$L,2,FALSE),"")=0,"",IF($AH1067=AP$5,VLOOKUP(AK1067,buff!$K:$L,2,FALSE),"")),"")</f>
        <v/>
      </c>
      <c r="AQ1067" s="6" t="str">
        <f>_xlfn.IFNA(IF(IF($AH1067=AQ$5,VLOOKUP(AL1067,buff!$K:$L,2,FALSE),"")=0,"",IF($AH1067=AQ$5,VLOOKUP(AL1067,buff!$K:$L,2,FALSE),"")),"")</f>
        <v/>
      </c>
      <c r="AR1067" s="6" t="str">
        <f>_xlfn.IFNA(IF(IF($AH1067=AR$5,VLOOKUP(AM1067,buff!$K:$L,2,FALSE),"")=0,"",IF($AH1067=AR$5,VLOOKUP(AM1067,buff!$K:$L,2,FALSE),"")),"")</f>
        <v/>
      </c>
      <c r="AS1067" s="6" t="str">
        <f>_xlfn.IFNA(IF(IF($AH1067=AS$5,VLOOKUP(AI1067,buff!$K:$L,2,FALSE),"")=0,"",IF($AH1067=AS$5,VLOOKUP(AI1067,buff!$K:$L,2,FALSE),"")),"")</f>
        <v/>
      </c>
      <c r="AT1067" s="6" t="str">
        <f>_xlfn.IFNA(IF(IF($AH1067=AT$5,VLOOKUP(AJ1067,buff!$K:$L,2,FALSE),"")=0,"",IF($AH1067=AT$5,VLOOKUP(AJ1067,buff!$K:$L,2,FALSE),"")),"")</f>
        <v/>
      </c>
      <c r="AU1067" s="6" t="str">
        <f>_xlfn.IFNA(IF(IF($AH1067=AU$5,VLOOKUP(AK1067,buff!$K:$L,2,FALSE),"")=0,"",IF($AH1067=AU$5,VLOOKUP(AK1067,buff!$K:$L,2,FALSE),"")),"")</f>
        <v/>
      </c>
      <c r="AV1067" s="6" t="str">
        <f>_xlfn.IFNA(IF(IF($AH1067=AV$5,VLOOKUP(AL1067,buff!$K:$L,2,FALSE),"")=0,"",IF($AH1067=AV$5,VLOOKUP(AL1067,buff!$K:$L,2,FALSE),"")),"")</f>
        <v/>
      </c>
      <c r="AW1067" s="6" t="str">
        <f>_xlfn.IFNA(IF(IF($AH1067=AW$5,VLOOKUP(AM1067,buff!$K:$L,2,FALSE),"")=0,"",IF($AH1067=AW$5,VLOOKUP(AM1067,buff!$K:$L,2,FALSE),"")),"")</f>
        <v/>
      </c>
      <c r="AX1067" s="6" t="e">
        <f>VLOOKUP(AI1067,buff!K:P,6,FALSE)</f>
        <v>#N/A</v>
      </c>
      <c r="AY1067" t="e">
        <f t="shared" si="309"/>
        <v>#N/A</v>
      </c>
      <c r="AZ1067" t="e">
        <f t="shared" si="309"/>
        <v>#N/A</v>
      </c>
      <c r="BA1067">
        <f t="shared" si="310"/>
        <v>3</v>
      </c>
      <c r="BB1067">
        <f t="shared" si="311"/>
        <v>2</v>
      </c>
    </row>
    <row r="1068" spans="1:54" x14ac:dyDescent="0.15">
      <c r="A1068" t="str">
        <f t="shared" si="300"/>
        <v>卡尔主动技能3等级2</v>
      </c>
      <c r="B1068" s="8">
        <v>1062</v>
      </c>
      <c r="C1068" s="8" t="str">
        <f>VLOOKUP(G1068,角色!A:B,2,FALSE)</f>
        <v>卡尔</v>
      </c>
      <c r="D1068" s="8" t="str">
        <f t="shared" si="306"/>
        <v>主动技能3</v>
      </c>
      <c r="E1068" s="8">
        <f t="shared" si="301"/>
        <v>2</v>
      </c>
      <c r="F1068" s="8">
        <f t="shared" si="302"/>
        <v>3</v>
      </c>
      <c r="G1068" s="8">
        <f t="shared" si="303"/>
        <v>18</v>
      </c>
      <c r="H1068" s="4" t="s">
        <v>488</v>
      </c>
      <c r="I1068" s="26" t="str">
        <f t="shared" ref="I1068:I1086" si="318">"对敌方全体造成100%攻击力（+"&amp;AB1068&amp;"）伤害"</f>
        <v>对敌方全体造成100%攻击力（+140）伤害</v>
      </c>
      <c r="J1068" s="4" t="s">
        <v>305</v>
      </c>
      <c r="K1068" s="1" t="s">
        <v>105</v>
      </c>
      <c r="L1068" s="4" t="s">
        <v>109</v>
      </c>
      <c r="M1068" s="4"/>
      <c r="N1068" s="4">
        <v>100</v>
      </c>
      <c r="O1068" s="4"/>
      <c r="T1068" s="6" t="str">
        <f t="shared" si="316"/>
        <v/>
      </c>
      <c r="U1068" s="6" t="str">
        <f t="shared" si="317"/>
        <v/>
      </c>
      <c r="Y1068">
        <f t="shared" si="315"/>
        <v>100</v>
      </c>
      <c r="Z1068">
        <v>100</v>
      </c>
      <c r="AA1068" s="23">
        <v>25</v>
      </c>
      <c r="AB1068" s="23">
        <f>INT(VLOOKUP(VLOOKUP($C1068,角色技能升级比率表!$B:$C,2,FALSE),角色属性概况!E:F,2,FALSE)*VLOOKUP(E1068,角色属性概况!I:M,3,FALSE)*AA1068/100)</f>
        <v>140</v>
      </c>
      <c r="AE1068">
        <v>0</v>
      </c>
      <c r="AF1068" s="23">
        <f t="shared" si="307"/>
        <v>3</v>
      </c>
      <c r="AG1068" s="23">
        <f t="shared" si="308"/>
        <v>2</v>
      </c>
      <c r="AN1068" s="6" t="str">
        <f>_xlfn.IFNA(IF(IF($AH1068=AN$5,VLOOKUP(AI1068,buff!$K:$L,2,FALSE),"")=0,"",IF($AH1068=AN$5,VLOOKUP(AI1068,buff!$K:$L,2,FALSE),"")),"")</f>
        <v/>
      </c>
      <c r="AO1068" s="6" t="str">
        <f>_xlfn.IFNA(IF(IF($AH1068=AO$5,VLOOKUP(AJ1068,buff!$K:$L,2,FALSE),"")=0,"",IF($AH1068=AO$5,VLOOKUP(AJ1068,buff!$K:$L,2,FALSE),"")),"")</f>
        <v/>
      </c>
      <c r="AP1068" s="6" t="str">
        <f>_xlfn.IFNA(IF(IF($AH1068=AP$5,VLOOKUP(AK1068,buff!$K:$L,2,FALSE),"")=0,"",IF($AH1068=AP$5,VLOOKUP(AK1068,buff!$K:$L,2,FALSE),"")),"")</f>
        <v/>
      </c>
      <c r="AQ1068" s="6" t="str">
        <f>_xlfn.IFNA(IF(IF($AH1068=AQ$5,VLOOKUP(AL1068,buff!$K:$L,2,FALSE),"")=0,"",IF($AH1068=AQ$5,VLOOKUP(AL1068,buff!$K:$L,2,FALSE),"")),"")</f>
        <v/>
      </c>
      <c r="AR1068" s="6" t="str">
        <f>_xlfn.IFNA(IF(IF($AH1068=AR$5,VLOOKUP(AM1068,buff!$K:$L,2,FALSE),"")=0,"",IF($AH1068=AR$5,VLOOKUP(AM1068,buff!$K:$L,2,FALSE),"")),"")</f>
        <v/>
      </c>
      <c r="AS1068" s="6" t="str">
        <f>_xlfn.IFNA(IF(IF($AH1068=AS$5,VLOOKUP(AI1068,buff!$K:$L,2,FALSE),"")=0,"",IF($AH1068=AS$5,VLOOKUP(AI1068,buff!$K:$L,2,FALSE),"")),"")</f>
        <v/>
      </c>
      <c r="AT1068" s="6" t="str">
        <f>_xlfn.IFNA(IF(IF($AH1068=AT$5,VLOOKUP(AJ1068,buff!$K:$L,2,FALSE),"")=0,"",IF($AH1068=AT$5,VLOOKUP(AJ1068,buff!$K:$L,2,FALSE),"")),"")</f>
        <v/>
      </c>
      <c r="AU1068" s="6" t="str">
        <f>_xlfn.IFNA(IF(IF($AH1068=AU$5,VLOOKUP(AK1068,buff!$K:$L,2,FALSE),"")=0,"",IF($AH1068=AU$5,VLOOKUP(AK1068,buff!$K:$L,2,FALSE),"")),"")</f>
        <v/>
      </c>
      <c r="AV1068" s="6" t="str">
        <f>_xlfn.IFNA(IF(IF($AH1068=AV$5,VLOOKUP(AL1068,buff!$K:$L,2,FALSE),"")=0,"",IF($AH1068=AV$5,VLOOKUP(AL1068,buff!$K:$L,2,FALSE),"")),"")</f>
        <v/>
      </c>
      <c r="AW1068" s="6" t="str">
        <f>_xlfn.IFNA(IF(IF($AH1068=AW$5,VLOOKUP(AM1068,buff!$K:$L,2,FALSE),"")=0,"",IF($AH1068=AW$5,VLOOKUP(AM1068,buff!$K:$L,2,FALSE),"")),"")</f>
        <v/>
      </c>
      <c r="AX1068" s="6" t="e">
        <f>VLOOKUP(AI1068,buff!K:P,6,FALSE)</f>
        <v>#N/A</v>
      </c>
      <c r="AY1068" t="e">
        <f t="shared" si="309"/>
        <v>#N/A</v>
      </c>
      <c r="AZ1068" t="e">
        <f t="shared" si="309"/>
        <v>#N/A</v>
      </c>
      <c r="BA1068">
        <f t="shared" si="310"/>
        <v>3</v>
      </c>
      <c r="BB1068">
        <f t="shared" si="311"/>
        <v>2</v>
      </c>
    </row>
    <row r="1069" spans="1:54" x14ac:dyDescent="0.15">
      <c r="A1069" t="str">
        <f t="shared" si="300"/>
        <v>卡尔主动技能3等级3</v>
      </c>
      <c r="B1069" s="8">
        <v>1063</v>
      </c>
      <c r="C1069" s="8" t="str">
        <f>VLOOKUP(G1069,角色!A:B,2,FALSE)</f>
        <v>卡尔</v>
      </c>
      <c r="D1069" s="8" t="str">
        <f t="shared" si="306"/>
        <v>主动技能3</v>
      </c>
      <c r="E1069" s="8">
        <f t="shared" si="301"/>
        <v>3</v>
      </c>
      <c r="F1069" s="8">
        <f t="shared" si="302"/>
        <v>3</v>
      </c>
      <c r="G1069" s="8">
        <f t="shared" si="303"/>
        <v>18</v>
      </c>
      <c r="H1069" s="4" t="s">
        <v>488</v>
      </c>
      <c r="I1069" s="26" t="str">
        <f t="shared" si="318"/>
        <v>对敌方全体造成100%攻击力（+185）伤害</v>
      </c>
      <c r="J1069" s="4" t="s">
        <v>305</v>
      </c>
      <c r="K1069" s="1" t="s">
        <v>105</v>
      </c>
      <c r="L1069" s="4" t="s">
        <v>109</v>
      </c>
      <c r="M1069" s="4"/>
      <c r="N1069" s="4">
        <v>100</v>
      </c>
      <c r="O1069" s="4"/>
      <c r="T1069" s="6" t="str">
        <f t="shared" si="316"/>
        <v/>
      </c>
      <c r="U1069" s="6" t="str">
        <f t="shared" si="317"/>
        <v/>
      </c>
      <c r="Y1069">
        <f t="shared" si="315"/>
        <v>100</v>
      </c>
      <c r="Z1069">
        <v>100</v>
      </c>
      <c r="AA1069" s="23">
        <v>25</v>
      </c>
      <c r="AB1069" s="23">
        <f>INT(VLOOKUP(VLOOKUP($C1069,角色技能升级比率表!$B:$C,2,FALSE),角色属性概况!E:F,2,FALSE)*VLOOKUP(E1069,角色属性概况!I:M,3,FALSE)*AA1069/100)</f>
        <v>185</v>
      </c>
      <c r="AE1069">
        <v>0</v>
      </c>
      <c r="AF1069" s="23">
        <f t="shared" si="307"/>
        <v>3</v>
      </c>
      <c r="AG1069" s="23">
        <f t="shared" si="308"/>
        <v>2</v>
      </c>
      <c r="AN1069" s="6" t="str">
        <f>_xlfn.IFNA(IF(IF($AH1069=AN$5,VLOOKUP(AI1069,buff!$K:$L,2,FALSE),"")=0,"",IF($AH1069=AN$5,VLOOKUP(AI1069,buff!$K:$L,2,FALSE),"")),"")</f>
        <v/>
      </c>
      <c r="AO1069" s="6" t="str">
        <f>_xlfn.IFNA(IF(IF($AH1069=AO$5,VLOOKUP(AJ1069,buff!$K:$L,2,FALSE),"")=0,"",IF($AH1069=AO$5,VLOOKUP(AJ1069,buff!$K:$L,2,FALSE),"")),"")</f>
        <v/>
      </c>
      <c r="AP1069" s="6" t="str">
        <f>_xlfn.IFNA(IF(IF($AH1069=AP$5,VLOOKUP(AK1069,buff!$K:$L,2,FALSE),"")=0,"",IF($AH1069=AP$5,VLOOKUP(AK1069,buff!$K:$L,2,FALSE),"")),"")</f>
        <v/>
      </c>
      <c r="AQ1069" s="6" t="str">
        <f>_xlfn.IFNA(IF(IF($AH1069=AQ$5,VLOOKUP(AL1069,buff!$K:$L,2,FALSE),"")=0,"",IF($AH1069=AQ$5,VLOOKUP(AL1069,buff!$K:$L,2,FALSE),"")),"")</f>
        <v/>
      </c>
      <c r="AR1069" s="6" t="str">
        <f>_xlfn.IFNA(IF(IF($AH1069=AR$5,VLOOKUP(AM1069,buff!$K:$L,2,FALSE),"")=0,"",IF($AH1069=AR$5,VLOOKUP(AM1069,buff!$K:$L,2,FALSE),"")),"")</f>
        <v/>
      </c>
      <c r="AS1069" s="6" t="str">
        <f>_xlfn.IFNA(IF(IF($AH1069=AS$5,VLOOKUP(AI1069,buff!$K:$L,2,FALSE),"")=0,"",IF($AH1069=AS$5,VLOOKUP(AI1069,buff!$K:$L,2,FALSE),"")),"")</f>
        <v/>
      </c>
      <c r="AT1069" s="6" t="str">
        <f>_xlfn.IFNA(IF(IF($AH1069=AT$5,VLOOKUP(AJ1069,buff!$K:$L,2,FALSE),"")=0,"",IF($AH1069=AT$5,VLOOKUP(AJ1069,buff!$K:$L,2,FALSE),"")),"")</f>
        <v/>
      </c>
      <c r="AU1069" s="6" t="str">
        <f>_xlfn.IFNA(IF(IF($AH1069=AU$5,VLOOKUP(AK1069,buff!$K:$L,2,FALSE),"")=0,"",IF($AH1069=AU$5,VLOOKUP(AK1069,buff!$K:$L,2,FALSE),"")),"")</f>
        <v/>
      </c>
      <c r="AV1069" s="6" t="str">
        <f>_xlfn.IFNA(IF(IF($AH1069=AV$5,VLOOKUP(AL1069,buff!$K:$L,2,FALSE),"")=0,"",IF($AH1069=AV$5,VLOOKUP(AL1069,buff!$K:$L,2,FALSE),"")),"")</f>
        <v/>
      </c>
      <c r="AW1069" s="6" t="str">
        <f>_xlfn.IFNA(IF(IF($AH1069=AW$5,VLOOKUP(AM1069,buff!$K:$L,2,FALSE),"")=0,"",IF($AH1069=AW$5,VLOOKUP(AM1069,buff!$K:$L,2,FALSE),"")),"")</f>
        <v/>
      </c>
      <c r="AX1069" s="6" t="e">
        <f>VLOOKUP(AI1069,buff!K:P,6,FALSE)</f>
        <v>#N/A</v>
      </c>
      <c r="AY1069" t="e">
        <f t="shared" si="309"/>
        <v>#N/A</v>
      </c>
      <c r="AZ1069" t="e">
        <f t="shared" si="309"/>
        <v>#N/A</v>
      </c>
      <c r="BA1069">
        <f t="shared" si="310"/>
        <v>3</v>
      </c>
      <c r="BB1069">
        <f t="shared" si="311"/>
        <v>2</v>
      </c>
    </row>
    <row r="1070" spans="1:54" x14ac:dyDescent="0.15">
      <c r="A1070" t="str">
        <f t="shared" si="300"/>
        <v>卡尔主动技能3等级4</v>
      </c>
      <c r="B1070" s="8">
        <v>1064</v>
      </c>
      <c r="C1070" s="8" t="str">
        <f>VLOOKUP(G1070,角色!A:B,2,FALSE)</f>
        <v>卡尔</v>
      </c>
      <c r="D1070" s="8" t="str">
        <f t="shared" si="306"/>
        <v>主动技能3</v>
      </c>
      <c r="E1070" s="8">
        <f t="shared" si="301"/>
        <v>4</v>
      </c>
      <c r="F1070" s="8">
        <f t="shared" si="302"/>
        <v>3</v>
      </c>
      <c r="G1070" s="8">
        <f t="shared" si="303"/>
        <v>18</v>
      </c>
      <c r="H1070" s="4" t="s">
        <v>488</v>
      </c>
      <c r="I1070" s="26" t="str">
        <f t="shared" si="318"/>
        <v>对敌方全体造成100%攻击力（+229）伤害</v>
      </c>
      <c r="J1070" s="4" t="s">
        <v>305</v>
      </c>
      <c r="K1070" s="1" t="s">
        <v>105</v>
      </c>
      <c r="L1070" s="4" t="s">
        <v>109</v>
      </c>
      <c r="M1070" s="4"/>
      <c r="N1070" s="4">
        <v>100</v>
      </c>
      <c r="O1070" s="4"/>
      <c r="T1070" s="6" t="str">
        <f t="shared" si="316"/>
        <v/>
      </c>
      <c r="U1070" s="6" t="str">
        <f t="shared" si="317"/>
        <v/>
      </c>
      <c r="Y1070">
        <f t="shared" si="315"/>
        <v>100</v>
      </c>
      <c r="Z1070">
        <v>100</v>
      </c>
      <c r="AA1070" s="23">
        <v>25</v>
      </c>
      <c r="AB1070" s="23">
        <f>INT(VLOOKUP(VLOOKUP($C1070,角色技能升级比率表!$B:$C,2,FALSE),角色属性概况!E:F,2,FALSE)*VLOOKUP(E1070,角色属性概况!I:M,3,FALSE)*AA1070/100)</f>
        <v>229</v>
      </c>
      <c r="AE1070">
        <v>0</v>
      </c>
      <c r="AF1070" s="23">
        <f t="shared" si="307"/>
        <v>3</v>
      </c>
      <c r="AG1070" s="23">
        <f t="shared" si="308"/>
        <v>2</v>
      </c>
      <c r="AN1070" s="6" t="str">
        <f>_xlfn.IFNA(IF(IF($AH1070=AN$5,VLOOKUP(AI1070,buff!$K:$L,2,FALSE),"")=0,"",IF($AH1070=AN$5,VLOOKUP(AI1070,buff!$K:$L,2,FALSE),"")),"")</f>
        <v/>
      </c>
      <c r="AO1070" s="6" t="str">
        <f>_xlfn.IFNA(IF(IF($AH1070=AO$5,VLOOKUP(AJ1070,buff!$K:$L,2,FALSE),"")=0,"",IF($AH1070=AO$5,VLOOKUP(AJ1070,buff!$K:$L,2,FALSE),"")),"")</f>
        <v/>
      </c>
      <c r="AP1070" s="6" t="str">
        <f>_xlfn.IFNA(IF(IF($AH1070=AP$5,VLOOKUP(AK1070,buff!$K:$L,2,FALSE),"")=0,"",IF($AH1070=AP$5,VLOOKUP(AK1070,buff!$K:$L,2,FALSE),"")),"")</f>
        <v/>
      </c>
      <c r="AQ1070" s="6" t="str">
        <f>_xlfn.IFNA(IF(IF($AH1070=AQ$5,VLOOKUP(AL1070,buff!$K:$L,2,FALSE),"")=0,"",IF($AH1070=AQ$5,VLOOKUP(AL1070,buff!$K:$L,2,FALSE),"")),"")</f>
        <v/>
      </c>
      <c r="AR1070" s="6" t="str">
        <f>_xlfn.IFNA(IF(IF($AH1070=AR$5,VLOOKUP(AM1070,buff!$K:$L,2,FALSE),"")=0,"",IF($AH1070=AR$5,VLOOKUP(AM1070,buff!$K:$L,2,FALSE),"")),"")</f>
        <v/>
      </c>
      <c r="AS1070" s="6" t="str">
        <f>_xlfn.IFNA(IF(IF($AH1070=AS$5,VLOOKUP(AI1070,buff!$K:$L,2,FALSE),"")=0,"",IF($AH1070=AS$5,VLOOKUP(AI1070,buff!$K:$L,2,FALSE),"")),"")</f>
        <v/>
      </c>
      <c r="AT1070" s="6" t="str">
        <f>_xlfn.IFNA(IF(IF($AH1070=AT$5,VLOOKUP(AJ1070,buff!$K:$L,2,FALSE),"")=0,"",IF($AH1070=AT$5,VLOOKUP(AJ1070,buff!$K:$L,2,FALSE),"")),"")</f>
        <v/>
      </c>
      <c r="AU1070" s="6" t="str">
        <f>_xlfn.IFNA(IF(IF($AH1070=AU$5,VLOOKUP(AK1070,buff!$K:$L,2,FALSE),"")=0,"",IF($AH1070=AU$5,VLOOKUP(AK1070,buff!$K:$L,2,FALSE),"")),"")</f>
        <v/>
      </c>
      <c r="AV1070" s="6" t="str">
        <f>_xlfn.IFNA(IF(IF($AH1070=AV$5,VLOOKUP(AL1070,buff!$K:$L,2,FALSE),"")=0,"",IF($AH1070=AV$5,VLOOKUP(AL1070,buff!$K:$L,2,FALSE),"")),"")</f>
        <v/>
      </c>
      <c r="AW1070" s="6" t="str">
        <f>_xlfn.IFNA(IF(IF($AH1070=AW$5,VLOOKUP(AM1070,buff!$K:$L,2,FALSE),"")=0,"",IF($AH1070=AW$5,VLOOKUP(AM1070,buff!$K:$L,2,FALSE),"")),"")</f>
        <v/>
      </c>
      <c r="AX1070" s="6" t="e">
        <f>VLOOKUP(AI1070,buff!K:P,6,FALSE)</f>
        <v>#N/A</v>
      </c>
      <c r="AY1070" t="e">
        <f t="shared" si="309"/>
        <v>#N/A</v>
      </c>
      <c r="AZ1070" t="e">
        <f t="shared" si="309"/>
        <v>#N/A</v>
      </c>
      <c r="BA1070">
        <f t="shared" si="310"/>
        <v>3</v>
      </c>
      <c r="BB1070">
        <f t="shared" si="311"/>
        <v>2</v>
      </c>
    </row>
    <row r="1071" spans="1:54" x14ac:dyDescent="0.15">
      <c r="A1071" t="str">
        <f t="shared" si="300"/>
        <v>卡尔主动技能3等级5</v>
      </c>
      <c r="B1071" s="8">
        <v>1065</v>
      </c>
      <c r="C1071" s="8" t="str">
        <f>VLOOKUP(G1071,角色!A:B,2,FALSE)</f>
        <v>卡尔</v>
      </c>
      <c r="D1071" s="8" t="str">
        <f t="shared" si="306"/>
        <v>主动技能3</v>
      </c>
      <c r="E1071" s="8">
        <f t="shared" si="301"/>
        <v>5</v>
      </c>
      <c r="F1071" s="8">
        <f t="shared" si="302"/>
        <v>3</v>
      </c>
      <c r="G1071" s="8">
        <f t="shared" si="303"/>
        <v>18</v>
      </c>
      <c r="H1071" s="4" t="s">
        <v>488</v>
      </c>
      <c r="I1071" s="26" t="str">
        <f t="shared" si="318"/>
        <v>对敌方全体造成100%攻击力（+282）伤害</v>
      </c>
      <c r="J1071" s="4" t="s">
        <v>305</v>
      </c>
      <c r="K1071" s="1" t="s">
        <v>105</v>
      </c>
      <c r="L1071" s="4" t="s">
        <v>109</v>
      </c>
      <c r="M1071" s="4"/>
      <c r="N1071" s="4">
        <v>100</v>
      </c>
      <c r="O1071" s="4"/>
      <c r="T1071" s="6" t="str">
        <f t="shared" si="316"/>
        <v/>
      </c>
      <c r="U1071" s="6" t="str">
        <f t="shared" si="317"/>
        <v/>
      </c>
      <c r="Y1071">
        <f t="shared" si="315"/>
        <v>100</v>
      </c>
      <c r="Z1071">
        <v>100</v>
      </c>
      <c r="AA1071" s="23">
        <v>25</v>
      </c>
      <c r="AB1071" s="23">
        <f>INT(VLOOKUP(VLOOKUP($C1071,角色技能升级比率表!$B:$C,2,FALSE),角色属性概况!E:F,2,FALSE)*VLOOKUP(E1071,角色属性概况!I:M,3,FALSE)*AA1071/100)</f>
        <v>282</v>
      </c>
      <c r="AE1071">
        <v>0</v>
      </c>
      <c r="AF1071" s="23">
        <f t="shared" si="307"/>
        <v>3</v>
      </c>
      <c r="AG1071" s="23">
        <f t="shared" si="308"/>
        <v>2</v>
      </c>
      <c r="AN1071" s="6" t="str">
        <f>_xlfn.IFNA(IF(IF($AH1071=AN$5,VLOOKUP(AI1071,buff!$K:$L,2,FALSE),"")=0,"",IF($AH1071=AN$5,VLOOKUP(AI1071,buff!$K:$L,2,FALSE),"")),"")</f>
        <v/>
      </c>
      <c r="AO1071" s="6" t="str">
        <f>_xlfn.IFNA(IF(IF($AH1071=AO$5,VLOOKUP(AJ1071,buff!$K:$L,2,FALSE),"")=0,"",IF($AH1071=AO$5,VLOOKUP(AJ1071,buff!$K:$L,2,FALSE),"")),"")</f>
        <v/>
      </c>
      <c r="AP1071" s="6" t="str">
        <f>_xlfn.IFNA(IF(IF($AH1071=AP$5,VLOOKUP(AK1071,buff!$K:$L,2,FALSE),"")=0,"",IF($AH1071=AP$5,VLOOKUP(AK1071,buff!$K:$L,2,FALSE),"")),"")</f>
        <v/>
      </c>
      <c r="AQ1071" s="6" t="str">
        <f>_xlfn.IFNA(IF(IF($AH1071=AQ$5,VLOOKUP(AL1071,buff!$K:$L,2,FALSE),"")=0,"",IF($AH1071=AQ$5,VLOOKUP(AL1071,buff!$K:$L,2,FALSE),"")),"")</f>
        <v/>
      </c>
      <c r="AR1071" s="6" t="str">
        <f>_xlfn.IFNA(IF(IF($AH1071=AR$5,VLOOKUP(AM1071,buff!$K:$L,2,FALSE),"")=0,"",IF($AH1071=AR$5,VLOOKUP(AM1071,buff!$K:$L,2,FALSE),"")),"")</f>
        <v/>
      </c>
      <c r="AS1071" s="6" t="str">
        <f>_xlfn.IFNA(IF(IF($AH1071=AS$5,VLOOKUP(AI1071,buff!$K:$L,2,FALSE),"")=0,"",IF($AH1071=AS$5,VLOOKUP(AI1071,buff!$K:$L,2,FALSE),"")),"")</f>
        <v/>
      </c>
      <c r="AT1071" s="6" t="str">
        <f>_xlfn.IFNA(IF(IF($AH1071=AT$5,VLOOKUP(AJ1071,buff!$K:$L,2,FALSE),"")=0,"",IF($AH1071=AT$5,VLOOKUP(AJ1071,buff!$K:$L,2,FALSE),"")),"")</f>
        <v/>
      </c>
      <c r="AU1071" s="6" t="str">
        <f>_xlfn.IFNA(IF(IF($AH1071=AU$5,VLOOKUP(AK1071,buff!$K:$L,2,FALSE),"")=0,"",IF($AH1071=AU$5,VLOOKUP(AK1071,buff!$K:$L,2,FALSE),"")),"")</f>
        <v/>
      </c>
      <c r="AV1071" s="6" t="str">
        <f>_xlfn.IFNA(IF(IF($AH1071=AV$5,VLOOKUP(AL1071,buff!$K:$L,2,FALSE),"")=0,"",IF($AH1071=AV$5,VLOOKUP(AL1071,buff!$K:$L,2,FALSE),"")),"")</f>
        <v/>
      </c>
      <c r="AW1071" s="6" t="str">
        <f>_xlfn.IFNA(IF(IF($AH1071=AW$5,VLOOKUP(AM1071,buff!$K:$L,2,FALSE),"")=0,"",IF($AH1071=AW$5,VLOOKUP(AM1071,buff!$K:$L,2,FALSE),"")),"")</f>
        <v/>
      </c>
      <c r="AX1071" s="6" t="e">
        <f>VLOOKUP(AI1071,buff!K:P,6,FALSE)</f>
        <v>#N/A</v>
      </c>
      <c r="AY1071" t="e">
        <f t="shared" si="309"/>
        <v>#N/A</v>
      </c>
      <c r="AZ1071" t="e">
        <f t="shared" si="309"/>
        <v>#N/A</v>
      </c>
      <c r="BA1071">
        <f t="shared" si="310"/>
        <v>3</v>
      </c>
      <c r="BB1071">
        <f t="shared" si="311"/>
        <v>2</v>
      </c>
    </row>
    <row r="1072" spans="1:54" x14ac:dyDescent="0.15">
      <c r="A1072" t="str">
        <f t="shared" si="300"/>
        <v>卡尔主动技能3等级6</v>
      </c>
      <c r="B1072" s="8">
        <v>1066</v>
      </c>
      <c r="C1072" s="8" t="str">
        <f>VLOOKUP(G1072,角色!A:B,2,FALSE)</f>
        <v>卡尔</v>
      </c>
      <c r="D1072" s="8" t="str">
        <f t="shared" si="306"/>
        <v>主动技能3</v>
      </c>
      <c r="E1072" s="8">
        <f t="shared" si="301"/>
        <v>6</v>
      </c>
      <c r="F1072" s="8">
        <f t="shared" si="302"/>
        <v>3</v>
      </c>
      <c r="G1072" s="8">
        <f t="shared" si="303"/>
        <v>18</v>
      </c>
      <c r="H1072" s="4" t="s">
        <v>488</v>
      </c>
      <c r="I1072" s="26" t="str">
        <f t="shared" si="318"/>
        <v>对敌方全体造成100%攻击力（+348）伤害</v>
      </c>
      <c r="J1072" s="4" t="s">
        <v>305</v>
      </c>
      <c r="K1072" s="1" t="s">
        <v>105</v>
      </c>
      <c r="L1072" s="4" t="s">
        <v>109</v>
      </c>
      <c r="M1072" s="4"/>
      <c r="N1072" s="4">
        <v>100</v>
      </c>
      <c r="O1072" s="4"/>
      <c r="T1072" s="6" t="str">
        <f t="shared" si="316"/>
        <v/>
      </c>
      <c r="U1072" s="6" t="str">
        <f t="shared" si="317"/>
        <v/>
      </c>
      <c r="Y1072">
        <f t="shared" si="315"/>
        <v>100</v>
      </c>
      <c r="Z1072">
        <v>100</v>
      </c>
      <c r="AA1072" s="23">
        <v>25</v>
      </c>
      <c r="AB1072" s="23">
        <f>INT(VLOOKUP(VLOOKUP($C1072,角色技能升级比率表!$B:$C,2,FALSE),角色属性概况!E:F,2,FALSE)*VLOOKUP(E1072,角色属性概况!I:M,3,FALSE)*AA1072/100)</f>
        <v>348</v>
      </c>
      <c r="AE1072">
        <v>0</v>
      </c>
      <c r="AF1072" s="23">
        <f t="shared" si="307"/>
        <v>3</v>
      </c>
      <c r="AG1072" s="23">
        <f t="shared" si="308"/>
        <v>2</v>
      </c>
      <c r="AN1072" s="6" t="str">
        <f>_xlfn.IFNA(IF(IF($AH1072=AN$5,VLOOKUP(AI1072,buff!$K:$L,2,FALSE),"")=0,"",IF($AH1072=AN$5,VLOOKUP(AI1072,buff!$K:$L,2,FALSE),"")),"")</f>
        <v/>
      </c>
      <c r="AO1072" s="6" t="str">
        <f>_xlfn.IFNA(IF(IF($AH1072=AO$5,VLOOKUP(AJ1072,buff!$K:$L,2,FALSE),"")=0,"",IF($AH1072=AO$5,VLOOKUP(AJ1072,buff!$K:$L,2,FALSE),"")),"")</f>
        <v/>
      </c>
      <c r="AP1072" s="6" t="str">
        <f>_xlfn.IFNA(IF(IF($AH1072=AP$5,VLOOKUP(AK1072,buff!$K:$L,2,FALSE),"")=0,"",IF($AH1072=AP$5,VLOOKUP(AK1072,buff!$K:$L,2,FALSE),"")),"")</f>
        <v/>
      </c>
      <c r="AQ1072" s="6" t="str">
        <f>_xlfn.IFNA(IF(IF($AH1072=AQ$5,VLOOKUP(AL1072,buff!$K:$L,2,FALSE),"")=0,"",IF($AH1072=AQ$5,VLOOKUP(AL1072,buff!$K:$L,2,FALSE),"")),"")</f>
        <v/>
      </c>
      <c r="AR1072" s="6" t="str">
        <f>_xlfn.IFNA(IF(IF($AH1072=AR$5,VLOOKUP(AM1072,buff!$K:$L,2,FALSE),"")=0,"",IF($AH1072=AR$5,VLOOKUP(AM1072,buff!$K:$L,2,FALSE),"")),"")</f>
        <v/>
      </c>
      <c r="AS1072" s="6" t="str">
        <f>_xlfn.IFNA(IF(IF($AH1072=AS$5,VLOOKUP(AI1072,buff!$K:$L,2,FALSE),"")=0,"",IF($AH1072=AS$5,VLOOKUP(AI1072,buff!$K:$L,2,FALSE),"")),"")</f>
        <v/>
      </c>
      <c r="AT1072" s="6" t="str">
        <f>_xlfn.IFNA(IF(IF($AH1072=AT$5,VLOOKUP(AJ1072,buff!$K:$L,2,FALSE),"")=0,"",IF($AH1072=AT$5,VLOOKUP(AJ1072,buff!$K:$L,2,FALSE),"")),"")</f>
        <v/>
      </c>
      <c r="AU1072" s="6" t="str">
        <f>_xlfn.IFNA(IF(IF($AH1072=AU$5,VLOOKUP(AK1072,buff!$K:$L,2,FALSE),"")=0,"",IF($AH1072=AU$5,VLOOKUP(AK1072,buff!$K:$L,2,FALSE),"")),"")</f>
        <v/>
      </c>
      <c r="AV1072" s="6" t="str">
        <f>_xlfn.IFNA(IF(IF($AH1072=AV$5,VLOOKUP(AL1072,buff!$K:$L,2,FALSE),"")=0,"",IF($AH1072=AV$5,VLOOKUP(AL1072,buff!$K:$L,2,FALSE),"")),"")</f>
        <v/>
      </c>
      <c r="AW1072" s="6" t="str">
        <f>_xlfn.IFNA(IF(IF($AH1072=AW$5,VLOOKUP(AM1072,buff!$K:$L,2,FALSE),"")=0,"",IF($AH1072=AW$5,VLOOKUP(AM1072,buff!$K:$L,2,FALSE),"")),"")</f>
        <v/>
      </c>
      <c r="AX1072" s="6" t="e">
        <f>VLOOKUP(AI1072,buff!K:P,6,FALSE)</f>
        <v>#N/A</v>
      </c>
      <c r="AY1072" t="e">
        <f t="shared" si="309"/>
        <v>#N/A</v>
      </c>
      <c r="AZ1072" t="e">
        <f t="shared" si="309"/>
        <v>#N/A</v>
      </c>
      <c r="BA1072">
        <f t="shared" si="310"/>
        <v>3</v>
      </c>
      <c r="BB1072">
        <f t="shared" si="311"/>
        <v>2</v>
      </c>
    </row>
    <row r="1073" spans="1:54" x14ac:dyDescent="0.15">
      <c r="A1073" t="str">
        <f t="shared" si="300"/>
        <v>卡尔主动技能3等级7</v>
      </c>
      <c r="B1073" s="8">
        <v>1067</v>
      </c>
      <c r="C1073" s="8" t="str">
        <f>VLOOKUP(G1073,角色!A:B,2,FALSE)</f>
        <v>卡尔</v>
      </c>
      <c r="D1073" s="8" t="str">
        <f t="shared" si="306"/>
        <v>主动技能3</v>
      </c>
      <c r="E1073" s="8">
        <f t="shared" si="301"/>
        <v>7</v>
      </c>
      <c r="F1073" s="8">
        <f t="shared" si="302"/>
        <v>3</v>
      </c>
      <c r="G1073" s="8">
        <f t="shared" si="303"/>
        <v>18</v>
      </c>
      <c r="H1073" s="4" t="s">
        <v>488</v>
      </c>
      <c r="I1073" s="26" t="str">
        <f t="shared" si="318"/>
        <v>对敌方全体造成100%攻击力（+428）伤害</v>
      </c>
      <c r="J1073" s="4" t="s">
        <v>305</v>
      </c>
      <c r="K1073" s="1" t="s">
        <v>105</v>
      </c>
      <c r="L1073" s="4" t="s">
        <v>109</v>
      </c>
      <c r="M1073" s="4"/>
      <c r="N1073" s="4">
        <v>100</v>
      </c>
      <c r="O1073" s="4"/>
      <c r="T1073" s="6" t="str">
        <f t="shared" si="316"/>
        <v/>
      </c>
      <c r="U1073" s="6" t="str">
        <f t="shared" si="317"/>
        <v/>
      </c>
      <c r="Y1073">
        <f t="shared" si="315"/>
        <v>100</v>
      </c>
      <c r="Z1073">
        <v>100</v>
      </c>
      <c r="AA1073" s="23">
        <v>25</v>
      </c>
      <c r="AB1073" s="23">
        <f>INT(VLOOKUP(VLOOKUP($C1073,角色技能升级比率表!$B:$C,2,FALSE),角色属性概况!E:F,2,FALSE)*VLOOKUP(E1073,角色属性概况!I:M,3,FALSE)*AA1073/100)</f>
        <v>428</v>
      </c>
      <c r="AE1073">
        <v>0</v>
      </c>
      <c r="AF1073" s="23">
        <f t="shared" si="307"/>
        <v>3</v>
      </c>
      <c r="AG1073" s="23">
        <f t="shared" si="308"/>
        <v>2</v>
      </c>
      <c r="AN1073" s="6" t="str">
        <f>_xlfn.IFNA(IF(IF($AH1073=AN$5,VLOOKUP(AI1073,buff!$K:$L,2,FALSE),"")=0,"",IF($AH1073=AN$5,VLOOKUP(AI1073,buff!$K:$L,2,FALSE),"")),"")</f>
        <v/>
      </c>
      <c r="AO1073" s="6" t="str">
        <f>_xlfn.IFNA(IF(IF($AH1073=AO$5,VLOOKUP(AJ1073,buff!$K:$L,2,FALSE),"")=0,"",IF($AH1073=AO$5,VLOOKUP(AJ1073,buff!$K:$L,2,FALSE),"")),"")</f>
        <v/>
      </c>
      <c r="AP1073" s="6" t="str">
        <f>_xlfn.IFNA(IF(IF($AH1073=AP$5,VLOOKUP(AK1073,buff!$K:$L,2,FALSE),"")=0,"",IF($AH1073=AP$5,VLOOKUP(AK1073,buff!$K:$L,2,FALSE),"")),"")</f>
        <v/>
      </c>
      <c r="AQ1073" s="6" t="str">
        <f>_xlfn.IFNA(IF(IF($AH1073=AQ$5,VLOOKUP(AL1073,buff!$K:$L,2,FALSE),"")=0,"",IF($AH1073=AQ$5,VLOOKUP(AL1073,buff!$K:$L,2,FALSE),"")),"")</f>
        <v/>
      </c>
      <c r="AR1073" s="6" t="str">
        <f>_xlfn.IFNA(IF(IF($AH1073=AR$5,VLOOKUP(AM1073,buff!$K:$L,2,FALSE),"")=0,"",IF($AH1073=AR$5,VLOOKUP(AM1073,buff!$K:$L,2,FALSE),"")),"")</f>
        <v/>
      </c>
      <c r="AS1073" s="6" t="str">
        <f>_xlfn.IFNA(IF(IF($AH1073=AS$5,VLOOKUP(AI1073,buff!$K:$L,2,FALSE),"")=0,"",IF($AH1073=AS$5,VLOOKUP(AI1073,buff!$K:$L,2,FALSE),"")),"")</f>
        <v/>
      </c>
      <c r="AT1073" s="6" t="str">
        <f>_xlfn.IFNA(IF(IF($AH1073=AT$5,VLOOKUP(AJ1073,buff!$K:$L,2,FALSE),"")=0,"",IF($AH1073=AT$5,VLOOKUP(AJ1073,buff!$K:$L,2,FALSE),"")),"")</f>
        <v/>
      </c>
      <c r="AU1073" s="6" t="str">
        <f>_xlfn.IFNA(IF(IF($AH1073=AU$5,VLOOKUP(AK1073,buff!$K:$L,2,FALSE),"")=0,"",IF($AH1073=AU$5,VLOOKUP(AK1073,buff!$K:$L,2,FALSE),"")),"")</f>
        <v/>
      </c>
      <c r="AV1073" s="6" t="str">
        <f>_xlfn.IFNA(IF(IF($AH1073=AV$5,VLOOKUP(AL1073,buff!$K:$L,2,FALSE),"")=0,"",IF($AH1073=AV$5,VLOOKUP(AL1073,buff!$K:$L,2,FALSE),"")),"")</f>
        <v/>
      </c>
      <c r="AW1073" s="6" t="str">
        <f>_xlfn.IFNA(IF(IF($AH1073=AW$5,VLOOKUP(AM1073,buff!$K:$L,2,FALSE),"")=0,"",IF($AH1073=AW$5,VLOOKUP(AM1073,buff!$K:$L,2,FALSE),"")),"")</f>
        <v/>
      </c>
      <c r="AX1073" s="6" t="e">
        <f>VLOOKUP(AI1073,buff!K:P,6,FALSE)</f>
        <v>#N/A</v>
      </c>
      <c r="AY1073" t="e">
        <f t="shared" si="309"/>
        <v>#N/A</v>
      </c>
      <c r="AZ1073" t="e">
        <f t="shared" si="309"/>
        <v>#N/A</v>
      </c>
      <c r="BA1073">
        <f t="shared" si="310"/>
        <v>3</v>
      </c>
      <c r="BB1073">
        <f t="shared" si="311"/>
        <v>2</v>
      </c>
    </row>
    <row r="1074" spans="1:54" x14ac:dyDescent="0.15">
      <c r="A1074" t="str">
        <f t="shared" si="300"/>
        <v>卡尔主动技能3等级8</v>
      </c>
      <c r="B1074" s="8">
        <v>1068</v>
      </c>
      <c r="C1074" s="8" t="str">
        <f>VLOOKUP(G1074,角色!A:B,2,FALSE)</f>
        <v>卡尔</v>
      </c>
      <c r="D1074" s="8" t="str">
        <f t="shared" si="306"/>
        <v>主动技能3</v>
      </c>
      <c r="E1074" s="8">
        <f t="shared" si="301"/>
        <v>8</v>
      </c>
      <c r="F1074" s="8">
        <f t="shared" si="302"/>
        <v>3</v>
      </c>
      <c r="G1074" s="8">
        <f t="shared" si="303"/>
        <v>18</v>
      </c>
      <c r="H1074" s="4" t="s">
        <v>488</v>
      </c>
      <c r="I1074" s="26" t="str">
        <f t="shared" si="318"/>
        <v>对敌方全体造成100%攻击力（+528）伤害</v>
      </c>
      <c r="J1074" s="4" t="s">
        <v>305</v>
      </c>
      <c r="K1074" s="1" t="s">
        <v>105</v>
      </c>
      <c r="L1074" s="4" t="s">
        <v>109</v>
      </c>
      <c r="M1074" s="4"/>
      <c r="N1074" s="4">
        <v>100</v>
      </c>
      <c r="O1074" s="4"/>
      <c r="T1074" s="6" t="str">
        <f t="shared" si="316"/>
        <v/>
      </c>
      <c r="U1074" s="6" t="str">
        <f t="shared" si="317"/>
        <v/>
      </c>
      <c r="Y1074">
        <f t="shared" si="315"/>
        <v>100</v>
      </c>
      <c r="Z1074">
        <v>100</v>
      </c>
      <c r="AA1074" s="23">
        <v>25</v>
      </c>
      <c r="AB1074" s="23">
        <f>INT(VLOOKUP(VLOOKUP($C1074,角色技能升级比率表!$B:$C,2,FALSE),角色属性概况!E:F,2,FALSE)*VLOOKUP(E1074,角色属性概况!I:M,3,FALSE)*AA1074/100)</f>
        <v>528</v>
      </c>
      <c r="AE1074">
        <v>0</v>
      </c>
      <c r="AF1074" s="23">
        <f t="shared" si="307"/>
        <v>3</v>
      </c>
      <c r="AG1074" s="23">
        <f t="shared" si="308"/>
        <v>2</v>
      </c>
      <c r="AN1074" s="6" t="str">
        <f>_xlfn.IFNA(IF(IF($AH1074=AN$5,VLOOKUP(AI1074,buff!$K:$L,2,FALSE),"")=0,"",IF($AH1074=AN$5,VLOOKUP(AI1074,buff!$K:$L,2,FALSE),"")),"")</f>
        <v/>
      </c>
      <c r="AO1074" s="6" t="str">
        <f>_xlfn.IFNA(IF(IF($AH1074=AO$5,VLOOKUP(AJ1074,buff!$K:$L,2,FALSE),"")=0,"",IF($AH1074=AO$5,VLOOKUP(AJ1074,buff!$K:$L,2,FALSE),"")),"")</f>
        <v/>
      </c>
      <c r="AP1074" s="6" t="str">
        <f>_xlfn.IFNA(IF(IF($AH1074=AP$5,VLOOKUP(AK1074,buff!$K:$L,2,FALSE),"")=0,"",IF($AH1074=AP$5,VLOOKUP(AK1074,buff!$K:$L,2,FALSE),"")),"")</f>
        <v/>
      </c>
      <c r="AQ1074" s="6" t="str">
        <f>_xlfn.IFNA(IF(IF($AH1074=AQ$5,VLOOKUP(AL1074,buff!$K:$L,2,FALSE),"")=0,"",IF($AH1074=AQ$5,VLOOKUP(AL1074,buff!$K:$L,2,FALSE),"")),"")</f>
        <v/>
      </c>
      <c r="AR1074" s="6" t="str">
        <f>_xlfn.IFNA(IF(IF($AH1074=AR$5,VLOOKUP(AM1074,buff!$K:$L,2,FALSE),"")=0,"",IF($AH1074=AR$5,VLOOKUP(AM1074,buff!$K:$L,2,FALSE),"")),"")</f>
        <v/>
      </c>
      <c r="AS1074" s="6" t="str">
        <f>_xlfn.IFNA(IF(IF($AH1074=AS$5,VLOOKUP(AI1074,buff!$K:$L,2,FALSE),"")=0,"",IF($AH1074=AS$5,VLOOKUP(AI1074,buff!$K:$L,2,FALSE),"")),"")</f>
        <v/>
      </c>
      <c r="AT1074" s="6" t="str">
        <f>_xlfn.IFNA(IF(IF($AH1074=AT$5,VLOOKUP(AJ1074,buff!$K:$L,2,FALSE),"")=0,"",IF($AH1074=AT$5,VLOOKUP(AJ1074,buff!$K:$L,2,FALSE),"")),"")</f>
        <v/>
      </c>
      <c r="AU1074" s="6" t="str">
        <f>_xlfn.IFNA(IF(IF($AH1074=AU$5,VLOOKUP(AK1074,buff!$K:$L,2,FALSE),"")=0,"",IF($AH1074=AU$5,VLOOKUP(AK1074,buff!$K:$L,2,FALSE),"")),"")</f>
        <v/>
      </c>
      <c r="AV1074" s="6" t="str">
        <f>_xlfn.IFNA(IF(IF($AH1074=AV$5,VLOOKUP(AL1074,buff!$K:$L,2,FALSE),"")=0,"",IF($AH1074=AV$5,VLOOKUP(AL1074,buff!$K:$L,2,FALSE),"")),"")</f>
        <v/>
      </c>
      <c r="AW1074" s="6" t="str">
        <f>_xlfn.IFNA(IF(IF($AH1074=AW$5,VLOOKUP(AM1074,buff!$K:$L,2,FALSE),"")=0,"",IF($AH1074=AW$5,VLOOKUP(AM1074,buff!$K:$L,2,FALSE),"")),"")</f>
        <v/>
      </c>
      <c r="AX1074" s="6" t="e">
        <f>VLOOKUP(AI1074,buff!K:P,6,FALSE)</f>
        <v>#N/A</v>
      </c>
      <c r="AY1074" t="e">
        <f t="shared" si="309"/>
        <v>#N/A</v>
      </c>
      <c r="AZ1074" t="e">
        <f t="shared" si="309"/>
        <v>#N/A</v>
      </c>
      <c r="BA1074">
        <f t="shared" si="310"/>
        <v>3</v>
      </c>
      <c r="BB1074">
        <f t="shared" si="311"/>
        <v>2</v>
      </c>
    </row>
    <row r="1075" spans="1:54" x14ac:dyDescent="0.15">
      <c r="A1075" t="str">
        <f t="shared" si="300"/>
        <v>卡尔主动技能3等级9</v>
      </c>
      <c r="B1075" s="8">
        <v>1069</v>
      </c>
      <c r="C1075" s="8" t="str">
        <f>VLOOKUP(G1075,角色!A:B,2,FALSE)</f>
        <v>卡尔</v>
      </c>
      <c r="D1075" s="8" t="str">
        <f t="shared" si="306"/>
        <v>主动技能3</v>
      </c>
      <c r="E1075" s="8">
        <f t="shared" si="301"/>
        <v>9</v>
      </c>
      <c r="F1075" s="8">
        <f t="shared" si="302"/>
        <v>3</v>
      </c>
      <c r="G1075" s="8">
        <f t="shared" si="303"/>
        <v>18</v>
      </c>
      <c r="H1075" s="4" t="s">
        <v>488</v>
      </c>
      <c r="I1075" s="26" t="str">
        <f t="shared" si="318"/>
        <v>对敌方全体造成100%攻击力（+650）伤害</v>
      </c>
      <c r="J1075" s="4" t="s">
        <v>305</v>
      </c>
      <c r="K1075" s="1" t="s">
        <v>105</v>
      </c>
      <c r="L1075" s="4" t="s">
        <v>109</v>
      </c>
      <c r="M1075" s="4"/>
      <c r="N1075" s="4">
        <v>100</v>
      </c>
      <c r="O1075" s="4"/>
      <c r="T1075" s="6" t="str">
        <f t="shared" si="316"/>
        <v/>
      </c>
      <c r="U1075" s="6" t="str">
        <f t="shared" si="317"/>
        <v/>
      </c>
      <c r="Y1075">
        <f t="shared" si="315"/>
        <v>100</v>
      </c>
      <c r="Z1075">
        <v>100</v>
      </c>
      <c r="AA1075" s="23">
        <v>25</v>
      </c>
      <c r="AB1075" s="23">
        <f>INT(VLOOKUP(VLOOKUP($C1075,角色技能升级比率表!$B:$C,2,FALSE),角色属性概况!E:F,2,FALSE)*VLOOKUP(E1075,角色属性概况!I:M,3,FALSE)*AA1075/100)</f>
        <v>650</v>
      </c>
      <c r="AE1075">
        <v>0</v>
      </c>
      <c r="AF1075" s="23">
        <f t="shared" si="307"/>
        <v>3</v>
      </c>
      <c r="AG1075" s="23">
        <f t="shared" si="308"/>
        <v>2</v>
      </c>
      <c r="AN1075" s="6" t="str">
        <f>_xlfn.IFNA(IF(IF($AH1075=AN$5,VLOOKUP(AI1075,buff!$K:$L,2,FALSE),"")=0,"",IF($AH1075=AN$5,VLOOKUP(AI1075,buff!$K:$L,2,FALSE),"")),"")</f>
        <v/>
      </c>
      <c r="AO1075" s="6" t="str">
        <f>_xlfn.IFNA(IF(IF($AH1075=AO$5,VLOOKUP(AJ1075,buff!$K:$L,2,FALSE),"")=0,"",IF($AH1075=AO$5,VLOOKUP(AJ1075,buff!$K:$L,2,FALSE),"")),"")</f>
        <v/>
      </c>
      <c r="AP1075" s="6" t="str">
        <f>_xlfn.IFNA(IF(IF($AH1075=AP$5,VLOOKUP(AK1075,buff!$K:$L,2,FALSE),"")=0,"",IF($AH1075=AP$5,VLOOKUP(AK1075,buff!$K:$L,2,FALSE),"")),"")</f>
        <v/>
      </c>
      <c r="AQ1075" s="6" t="str">
        <f>_xlfn.IFNA(IF(IF($AH1075=AQ$5,VLOOKUP(AL1075,buff!$K:$L,2,FALSE),"")=0,"",IF($AH1075=AQ$5,VLOOKUP(AL1075,buff!$K:$L,2,FALSE),"")),"")</f>
        <v/>
      </c>
      <c r="AR1075" s="6" t="str">
        <f>_xlfn.IFNA(IF(IF($AH1075=AR$5,VLOOKUP(AM1075,buff!$K:$L,2,FALSE),"")=0,"",IF($AH1075=AR$5,VLOOKUP(AM1075,buff!$K:$L,2,FALSE),"")),"")</f>
        <v/>
      </c>
      <c r="AS1075" s="6" t="str">
        <f>_xlfn.IFNA(IF(IF($AH1075=AS$5,VLOOKUP(AI1075,buff!$K:$L,2,FALSE),"")=0,"",IF($AH1075=AS$5,VLOOKUP(AI1075,buff!$K:$L,2,FALSE),"")),"")</f>
        <v/>
      </c>
      <c r="AT1075" s="6" t="str">
        <f>_xlfn.IFNA(IF(IF($AH1075=AT$5,VLOOKUP(AJ1075,buff!$K:$L,2,FALSE),"")=0,"",IF($AH1075=AT$5,VLOOKUP(AJ1075,buff!$K:$L,2,FALSE),"")),"")</f>
        <v/>
      </c>
      <c r="AU1075" s="6" t="str">
        <f>_xlfn.IFNA(IF(IF($AH1075=AU$5,VLOOKUP(AK1075,buff!$K:$L,2,FALSE),"")=0,"",IF($AH1075=AU$5,VLOOKUP(AK1075,buff!$K:$L,2,FALSE),"")),"")</f>
        <v/>
      </c>
      <c r="AV1075" s="6" t="str">
        <f>_xlfn.IFNA(IF(IF($AH1075=AV$5,VLOOKUP(AL1075,buff!$K:$L,2,FALSE),"")=0,"",IF($AH1075=AV$5,VLOOKUP(AL1075,buff!$K:$L,2,FALSE),"")),"")</f>
        <v/>
      </c>
      <c r="AW1075" s="6" t="str">
        <f>_xlfn.IFNA(IF(IF($AH1075=AW$5,VLOOKUP(AM1075,buff!$K:$L,2,FALSE),"")=0,"",IF($AH1075=AW$5,VLOOKUP(AM1075,buff!$K:$L,2,FALSE),"")),"")</f>
        <v/>
      </c>
      <c r="AX1075" s="6" t="e">
        <f>VLOOKUP(AI1075,buff!K:P,6,FALSE)</f>
        <v>#N/A</v>
      </c>
      <c r="AY1075" t="e">
        <f t="shared" si="309"/>
        <v>#N/A</v>
      </c>
      <c r="AZ1075" t="e">
        <f t="shared" si="309"/>
        <v>#N/A</v>
      </c>
      <c r="BA1075">
        <f t="shared" si="310"/>
        <v>3</v>
      </c>
      <c r="BB1075">
        <f t="shared" si="311"/>
        <v>2</v>
      </c>
    </row>
    <row r="1076" spans="1:54" x14ac:dyDescent="0.15">
      <c r="A1076" t="str">
        <f t="shared" si="300"/>
        <v>卡尔主动技能3等级10</v>
      </c>
      <c r="B1076" s="8">
        <v>1070</v>
      </c>
      <c r="C1076" s="8" t="str">
        <f>VLOOKUP(G1076,角色!A:B,2,FALSE)</f>
        <v>卡尔</v>
      </c>
      <c r="D1076" s="8" t="str">
        <f t="shared" si="306"/>
        <v>主动技能3</v>
      </c>
      <c r="E1076" s="8">
        <f t="shared" si="301"/>
        <v>10</v>
      </c>
      <c r="F1076" s="8">
        <f t="shared" si="302"/>
        <v>3</v>
      </c>
      <c r="G1076" s="8">
        <f t="shared" si="303"/>
        <v>18</v>
      </c>
      <c r="H1076" s="4" t="s">
        <v>488</v>
      </c>
      <c r="I1076" s="26" t="str">
        <f t="shared" si="318"/>
        <v>对敌方全体造成100%攻击力（+800）伤害</v>
      </c>
      <c r="J1076" s="4" t="s">
        <v>305</v>
      </c>
      <c r="K1076" s="1" t="s">
        <v>105</v>
      </c>
      <c r="L1076" s="4" t="s">
        <v>109</v>
      </c>
      <c r="M1076" s="4"/>
      <c r="N1076" s="4">
        <v>100</v>
      </c>
      <c r="O1076" s="4"/>
      <c r="T1076" s="6" t="str">
        <f t="shared" si="316"/>
        <v/>
      </c>
      <c r="U1076" s="6" t="str">
        <f t="shared" si="317"/>
        <v/>
      </c>
      <c r="Y1076">
        <f t="shared" si="315"/>
        <v>100</v>
      </c>
      <c r="Z1076">
        <v>100</v>
      </c>
      <c r="AA1076" s="23">
        <v>25</v>
      </c>
      <c r="AB1076" s="23">
        <f>INT(VLOOKUP(VLOOKUP($C1076,角色技能升级比率表!$B:$C,2,FALSE),角色属性概况!E:F,2,FALSE)*VLOOKUP(E1076,角色属性概况!I:M,3,FALSE)*AA1076/100)</f>
        <v>800</v>
      </c>
      <c r="AE1076">
        <v>0</v>
      </c>
      <c r="AF1076" s="23">
        <f t="shared" si="307"/>
        <v>3</v>
      </c>
      <c r="AG1076" s="23">
        <f t="shared" si="308"/>
        <v>2</v>
      </c>
      <c r="AN1076" s="6" t="str">
        <f>_xlfn.IFNA(IF(IF($AH1076=AN$5,VLOOKUP(AI1076,buff!$K:$L,2,FALSE),"")=0,"",IF($AH1076=AN$5,VLOOKUP(AI1076,buff!$K:$L,2,FALSE),"")),"")</f>
        <v/>
      </c>
      <c r="AO1076" s="6" t="str">
        <f>_xlfn.IFNA(IF(IF($AH1076=AO$5,VLOOKUP(AJ1076,buff!$K:$L,2,FALSE),"")=0,"",IF($AH1076=AO$5,VLOOKUP(AJ1076,buff!$K:$L,2,FALSE),"")),"")</f>
        <v/>
      </c>
      <c r="AP1076" s="6" t="str">
        <f>_xlfn.IFNA(IF(IF($AH1076=AP$5,VLOOKUP(AK1076,buff!$K:$L,2,FALSE),"")=0,"",IF($AH1076=AP$5,VLOOKUP(AK1076,buff!$K:$L,2,FALSE),"")),"")</f>
        <v/>
      </c>
      <c r="AQ1076" s="6" t="str">
        <f>_xlfn.IFNA(IF(IF($AH1076=AQ$5,VLOOKUP(AL1076,buff!$K:$L,2,FALSE),"")=0,"",IF($AH1076=AQ$5,VLOOKUP(AL1076,buff!$K:$L,2,FALSE),"")),"")</f>
        <v/>
      </c>
      <c r="AR1076" s="6" t="str">
        <f>_xlfn.IFNA(IF(IF($AH1076=AR$5,VLOOKUP(AM1076,buff!$K:$L,2,FALSE),"")=0,"",IF($AH1076=AR$5,VLOOKUP(AM1076,buff!$K:$L,2,FALSE),"")),"")</f>
        <v/>
      </c>
      <c r="AS1076" s="6" t="str">
        <f>_xlfn.IFNA(IF(IF($AH1076=AS$5,VLOOKUP(AI1076,buff!$K:$L,2,FALSE),"")=0,"",IF($AH1076=AS$5,VLOOKUP(AI1076,buff!$K:$L,2,FALSE),"")),"")</f>
        <v/>
      </c>
      <c r="AT1076" s="6" t="str">
        <f>_xlfn.IFNA(IF(IF($AH1076=AT$5,VLOOKUP(AJ1076,buff!$K:$L,2,FALSE),"")=0,"",IF($AH1076=AT$5,VLOOKUP(AJ1076,buff!$K:$L,2,FALSE),"")),"")</f>
        <v/>
      </c>
      <c r="AU1076" s="6" t="str">
        <f>_xlfn.IFNA(IF(IF($AH1076=AU$5,VLOOKUP(AK1076,buff!$K:$L,2,FALSE),"")=0,"",IF($AH1076=AU$5,VLOOKUP(AK1076,buff!$K:$L,2,FALSE),"")),"")</f>
        <v/>
      </c>
      <c r="AV1076" s="6" t="str">
        <f>_xlfn.IFNA(IF(IF($AH1076=AV$5,VLOOKUP(AL1076,buff!$K:$L,2,FALSE),"")=0,"",IF($AH1076=AV$5,VLOOKUP(AL1076,buff!$K:$L,2,FALSE),"")),"")</f>
        <v/>
      </c>
      <c r="AW1076" s="6" t="str">
        <f>_xlfn.IFNA(IF(IF($AH1076=AW$5,VLOOKUP(AM1076,buff!$K:$L,2,FALSE),"")=0,"",IF($AH1076=AW$5,VLOOKUP(AM1076,buff!$K:$L,2,FALSE),"")),"")</f>
        <v/>
      </c>
      <c r="AX1076" s="6" t="e">
        <f>VLOOKUP(AI1076,buff!K:P,6,FALSE)</f>
        <v>#N/A</v>
      </c>
      <c r="AY1076" t="e">
        <f t="shared" si="309"/>
        <v>#N/A</v>
      </c>
      <c r="AZ1076" t="e">
        <f t="shared" si="309"/>
        <v>#N/A</v>
      </c>
      <c r="BA1076">
        <f t="shared" si="310"/>
        <v>3</v>
      </c>
      <c r="BB1076">
        <f t="shared" si="311"/>
        <v>2</v>
      </c>
    </row>
    <row r="1077" spans="1:54" x14ac:dyDescent="0.15">
      <c r="A1077" t="str">
        <f t="shared" si="300"/>
        <v>卡尔主动技能3等级11</v>
      </c>
      <c r="B1077" s="8">
        <v>1071</v>
      </c>
      <c r="C1077" s="8" t="str">
        <f>VLOOKUP(G1077,角色!A:B,2,FALSE)</f>
        <v>卡尔</v>
      </c>
      <c r="D1077" s="8" t="str">
        <f t="shared" si="306"/>
        <v>主动技能3</v>
      </c>
      <c r="E1077" s="8">
        <f t="shared" si="301"/>
        <v>11</v>
      </c>
      <c r="F1077" s="8">
        <f t="shared" si="302"/>
        <v>3</v>
      </c>
      <c r="G1077" s="8">
        <f t="shared" si="303"/>
        <v>18</v>
      </c>
      <c r="H1077" s="4" t="s">
        <v>488</v>
      </c>
      <c r="I1077" s="26" t="str">
        <f t="shared" si="318"/>
        <v>对敌方全体造成100%攻击力（+985）伤害</v>
      </c>
      <c r="J1077" s="4" t="s">
        <v>305</v>
      </c>
      <c r="K1077" s="1" t="s">
        <v>105</v>
      </c>
      <c r="L1077" s="4" t="s">
        <v>109</v>
      </c>
      <c r="M1077" s="4"/>
      <c r="N1077" s="4">
        <v>100</v>
      </c>
      <c r="O1077" s="4"/>
      <c r="T1077" s="6" t="str">
        <f t="shared" si="316"/>
        <v/>
      </c>
      <c r="U1077" s="6" t="str">
        <f t="shared" si="317"/>
        <v/>
      </c>
      <c r="Y1077">
        <f t="shared" si="315"/>
        <v>100</v>
      </c>
      <c r="Z1077">
        <v>100</v>
      </c>
      <c r="AA1077" s="23">
        <v>25</v>
      </c>
      <c r="AB1077" s="23">
        <f>INT(VLOOKUP(VLOOKUP($C1077,角色技能升级比率表!$B:$C,2,FALSE),角色属性概况!E:F,2,FALSE)*VLOOKUP(E1077,角色属性概况!I:M,3,FALSE)*AA1077/100)</f>
        <v>985</v>
      </c>
      <c r="AE1077">
        <v>0</v>
      </c>
      <c r="AF1077" s="23">
        <f t="shared" si="307"/>
        <v>3</v>
      </c>
      <c r="AG1077" s="23">
        <f t="shared" si="308"/>
        <v>2</v>
      </c>
      <c r="AN1077" s="6" t="str">
        <f>_xlfn.IFNA(IF(IF($AH1077=AN$5,VLOOKUP(AI1077,buff!$K:$L,2,FALSE),"")=0,"",IF($AH1077=AN$5,VLOOKUP(AI1077,buff!$K:$L,2,FALSE),"")),"")</f>
        <v/>
      </c>
      <c r="AO1077" s="6" t="str">
        <f>_xlfn.IFNA(IF(IF($AH1077=AO$5,VLOOKUP(AJ1077,buff!$K:$L,2,FALSE),"")=0,"",IF($AH1077=AO$5,VLOOKUP(AJ1077,buff!$K:$L,2,FALSE),"")),"")</f>
        <v/>
      </c>
      <c r="AP1077" s="6" t="str">
        <f>_xlfn.IFNA(IF(IF($AH1077=AP$5,VLOOKUP(AK1077,buff!$K:$L,2,FALSE),"")=0,"",IF($AH1077=AP$5,VLOOKUP(AK1077,buff!$K:$L,2,FALSE),"")),"")</f>
        <v/>
      </c>
      <c r="AQ1077" s="6" t="str">
        <f>_xlfn.IFNA(IF(IF($AH1077=AQ$5,VLOOKUP(AL1077,buff!$K:$L,2,FALSE),"")=0,"",IF($AH1077=AQ$5,VLOOKUP(AL1077,buff!$K:$L,2,FALSE),"")),"")</f>
        <v/>
      </c>
      <c r="AR1077" s="6" t="str">
        <f>_xlfn.IFNA(IF(IF($AH1077=AR$5,VLOOKUP(AM1077,buff!$K:$L,2,FALSE),"")=0,"",IF($AH1077=AR$5,VLOOKUP(AM1077,buff!$K:$L,2,FALSE),"")),"")</f>
        <v/>
      </c>
      <c r="AS1077" s="6" t="str">
        <f>_xlfn.IFNA(IF(IF($AH1077=AS$5,VLOOKUP(AI1077,buff!$K:$L,2,FALSE),"")=0,"",IF($AH1077=AS$5,VLOOKUP(AI1077,buff!$K:$L,2,FALSE),"")),"")</f>
        <v/>
      </c>
      <c r="AT1077" s="6" t="str">
        <f>_xlfn.IFNA(IF(IF($AH1077=AT$5,VLOOKUP(AJ1077,buff!$K:$L,2,FALSE),"")=0,"",IF($AH1077=AT$5,VLOOKUP(AJ1077,buff!$K:$L,2,FALSE),"")),"")</f>
        <v/>
      </c>
      <c r="AU1077" s="6" t="str">
        <f>_xlfn.IFNA(IF(IF($AH1077=AU$5,VLOOKUP(AK1077,buff!$K:$L,2,FALSE),"")=0,"",IF($AH1077=AU$5,VLOOKUP(AK1077,buff!$K:$L,2,FALSE),"")),"")</f>
        <v/>
      </c>
      <c r="AV1077" s="6" t="str">
        <f>_xlfn.IFNA(IF(IF($AH1077=AV$5,VLOOKUP(AL1077,buff!$K:$L,2,FALSE),"")=0,"",IF($AH1077=AV$5,VLOOKUP(AL1077,buff!$K:$L,2,FALSE),"")),"")</f>
        <v/>
      </c>
      <c r="AW1077" s="6" t="str">
        <f>_xlfn.IFNA(IF(IF($AH1077=AW$5,VLOOKUP(AM1077,buff!$K:$L,2,FALSE),"")=0,"",IF($AH1077=AW$5,VLOOKUP(AM1077,buff!$K:$L,2,FALSE),"")),"")</f>
        <v/>
      </c>
      <c r="AX1077" s="6" t="e">
        <f>VLOOKUP(AI1077,buff!K:P,6,FALSE)</f>
        <v>#N/A</v>
      </c>
      <c r="AY1077" t="e">
        <f t="shared" si="309"/>
        <v>#N/A</v>
      </c>
      <c r="AZ1077" t="e">
        <f t="shared" si="309"/>
        <v>#N/A</v>
      </c>
      <c r="BA1077">
        <f t="shared" si="310"/>
        <v>3</v>
      </c>
      <c r="BB1077">
        <f t="shared" si="311"/>
        <v>2</v>
      </c>
    </row>
    <row r="1078" spans="1:54" x14ac:dyDescent="0.15">
      <c r="A1078" t="str">
        <f t="shared" si="300"/>
        <v>卡尔主动技能3等级12</v>
      </c>
      <c r="B1078" s="8">
        <v>1072</v>
      </c>
      <c r="C1078" s="8" t="str">
        <f>VLOOKUP(G1078,角色!A:B,2,FALSE)</f>
        <v>卡尔</v>
      </c>
      <c r="D1078" s="8" t="str">
        <f t="shared" si="306"/>
        <v>主动技能3</v>
      </c>
      <c r="E1078" s="8">
        <f t="shared" si="301"/>
        <v>12</v>
      </c>
      <c r="F1078" s="8">
        <f t="shared" si="302"/>
        <v>3</v>
      </c>
      <c r="G1078" s="8">
        <f t="shared" si="303"/>
        <v>18</v>
      </c>
      <c r="H1078" s="4" t="s">
        <v>488</v>
      </c>
      <c r="I1078" s="26" t="str">
        <f t="shared" si="318"/>
        <v>对敌方全体造成100%攻击力（+1213）伤害</v>
      </c>
      <c r="J1078" s="4" t="s">
        <v>305</v>
      </c>
      <c r="K1078" s="1" t="s">
        <v>105</v>
      </c>
      <c r="L1078" s="4" t="s">
        <v>109</v>
      </c>
      <c r="M1078" s="4"/>
      <c r="N1078" s="4">
        <v>100</v>
      </c>
      <c r="O1078" s="4"/>
      <c r="T1078" s="6" t="str">
        <f t="shared" si="316"/>
        <v/>
      </c>
      <c r="U1078" s="6" t="str">
        <f t="shared" si="317"/>
        <v/>
      </c>
      <c r="Y1078">
        <f t="shared" si="315"/>
        <v>100</v>
      </c>
      <c r="Z1078">
        <v>100</v>
      </c>
      <c r="AA1078" s="23">
        <v>25</v>
      </c>
      <c r="AB1078" s="23">
        <f>INT(VLOOKUP(VLOOKUP($C1078,角色技能升级比率表!$B:$C,2,FALSE),角色属性概况!E:F,2,FALSE)*VLOOKUP(E1078,角色属性概况!I:M,3,FALSE)*AA1078/100)</f>
        <v>1213</v>
      </c>
      <c r="AE1078">
        <v>0</v>
      </c>
      <c r="AF1078" s="23">
        <f t="shared" si="307"/>
        <v>3</v>
      </c>
      <c r="AG1078" s="23">
        <f t="shared" si="308"/>
        <v>2</v>
      </c>
      <c r="AN1078" s="6" t="str">
        <f>_xlfn.IFNA(IF(IF($AH1078=AN$5,VLOOKUP(AI1078,buff!$K:$L,2,FALSE),"")=0,"",IF($AH1078=AN$5,VLOOKUP(AI1078,buff!$K:$L,2,FALSE),"")),"")</f>
        <v/>
      </c>
      <c r="AO1078" s="6" t="str">
        <f>_xlfn.IFNA(IF(IF($AH1078=AO$5,VLOOKUP(AJ1078,buff!$K:$L,2,FALSE),"")=0,"",IF($AH1078=AO$5,VLOOKUP(AJ1078,buff!$K:$L,2,FALSE),"")),"")</f>
        <v/>
      </c>
      <c r="AP1078" s="6" t="str">
        <f>_xlfn.IFNA(IF(IF($AH1078=AP$5,VLOOKUP(AK1078,buff!$K:$L,2,FALSE),"")=0,"",IF($AH1078=AP$5,VLOOKUP(AK1078,buff!$K:$L,2,FALSE),"")),"")</f>
        <v/>
      </c>
      <c r="AQ1078" s="6" t="str">
        <f>_xlfn.IFNA(IF(IF($AH1078=AQ$5,VLOOKUP(AL1078,buff!$K:$L,2,FALSE),"")=0,"",IF($AH1078=AQ$5,VLOOKUP(AL1078,buff!$K:$L,2,FALSE),"")),"")</f>
        <v/>
      </c>
      <c r="AR1078" s="6" t="str">
        <f>_xlfn.IFNA(IF(IF($AH1078=AR$5,VLOOKUP(AM1078,buff!$K:$L,2,FALSE),"")=0,"",IF($AH1078=AR$5,VLOOKUP(AM1078,buff!$K:$L,2,FALSE),"")),"")</f>
        <v/>
      </c>
      <c r="AS1078" s="6" t="str">
        <f>_xlfn.IFNA(IF(IF($AH1078=AS$5,VLOOKUP(AI1078,buff!$K:$L,2,FALSE),"")=0,"",IF($AH1078=AS$5,VLOOKUP(AI1078,buff!$K:$L,2,FALSE),"")),"")</f>
        <v/>
      </c>
      <c r="AT1078" s="6" t="str">
        <f>_xlfn.IFNA(IF(IF($AH1078=AT$5,VLOOKUP(AJ1078,buff!$K:$L,2,FALSE),"")=0,"",IF($AH1078=AT$5,VLOOKUP(AJ1078,buff!$K:$L,2,FALSE),"")),"")</f>
        <v/>
      </c>
      <c r="AU1078" s="6" t="str">
        <f>_xlfn.IFNA(IF(IF($AH1078=AU$5,VLOOKUP(AK1078,buff!$K:$L,2,FALSE),"")=0,"",IF($AH1078=AU$5,VLOOKUP(AK1078,buff!$K:$L,2,FALSE),"")),"")</f>
        <v/>
      </c>
      <c r="AV1078" s="6" t="str">
        <f>_xlfn.IFNA(IF(IF($AH1078=AV$5,VLOOKUP(AL1078,buff!$K:$L,2,FALSE),"")=0,"",IF($AH1078=AV$5,VLOOKUP(AL1078,buff!$K:$L,2,FALSE),"")),"")</f>
        <v/>
      </c>
      <c r="AW1078" s="6" t="str">
        <f>_xlfn.IFNA(IF(IF($AH1078=AW$5,VLOOKUP(AM1078,buff!$K:$L,2,FALSE),"")=0,"",IF($AH1078=AW$5,VLOOKUP(AM1078,buff!$K:$L,2,FALSE),"")),"")</f>
        <v/>
      </c>
      <c r="AX1078" s="6" t="e">
        <f>VLOOKUP(AI1078,buff!K:P,6,FALSE)</f>
        <v>#N/A</v>
      </c>
      <c r="AY1078" t="e">
        <f t="shared" si="309"/>
        <v>#N/A</v>
      </c>
      <c r="AZ1078" t="e">
        <f t="shared" si="309"/>
        <v>#N/A</v>
      </c>
      <c r="BA1078">
        <f t="shared" si="310"/>
        <v>3</v>
      </c>
      <c r="BB1078">
        <f t="shared" si="311"/>
        <v>2</v>
      </c>
    </row>
    <row r="1079" spans="1:54" x14ac:dyDescent="0.15">
      <c r="A1079" t="str">
        <f t="shared" si="300"/>
        <v>卡尔主动技能3等级13</v>
      </c>
      <c r="B1079" s="8">
        <v>1073</v>
      </c>
      <c r="C1079" s="8" t="str">
        <f>VLOOKUP(G1079,角色!A:B,2,FALSE)</f>
        <v>卡尔</v>
      </c>
      <c r="D1079" s="8" t="str">
        <f t="shared" si="306"/>
        <v>主动技能3</v>
      </c>
      <c r="E1079" s="8">
        <f t="shared" si="301"/>
        <v>13</v>
      </c>
      <c r="F1079" s="8">
        <f t="shared" si="302"/>
        <v>3</v>
      </c>
      <c r="G1079" s="8">
        <f t="shared" si="303"/>
        <v>18</v>
      </c>
      <c r="H1079" s="4" t="s">
        <v>488</v>
      </c>
      <c r="I1079" s="26" t="str">
        <f t="shared" si="318"/>
        <v>对敌方全体造成100%攻击力（+1494）伤害</v>
      </c>
      <c r="J1079" s="4" t="s">
        <v>305</v>
      </c>
      <c r="K1079" s="1" t="s">
        <v>105</v>
      </c>
      <c r="L1079" s="4" t="s">
        <v>109</v>
      </c>
      <c r="M1079" s="4"/>
      <c r="N1079" s="4">
        <v>100</v>
      </c>
      <c r="O1079" s="4"/>
      <c r="T1079" s="6" t="str">
        <f t="shared" si="316"/>
        <v/>
      </c>
      <c r="U1079" s="6" t="str">
        <f t="shared" si="317"/>
        <v/>
      </c>
      <c r="Y1079">
        <f t="shared" ref="Y1079:Y1101" si="319">VLOOKUP(D1079,BC:BD,2,FALSE)</f>
        <v>100</v>
      </c>
      <c r="Z1079">
        <v>100</v>
      </c>
      <c r="AA1079" s="23">
        <v>25</v>
      </c>
      <c r="AB1079" s="23">
        <f>INT(VLOOKUP(VLOOKUP($C1079,角色技能升级比率表!$B:$C,2,FALSE),角色属性概况!E:F,2,FALSE)*VLOOKUP(E1079,角色属性概况!I:M,3,FALSE)*AA1079/100)</f>
        <v>1494</v>
      </c>
      <c r="AE1079">
        <v>0</v>
      </c>
      <c r="AF1079" s="23">
        <f t="shared" si="307"/>
        <v>3</v>
      </c>
      <c r="AG1079" s="23">
        <f t="shared" si="308"/>
        <v>2</v>
      </c>
      <c r="AN1079" s="6" t="str">
        <f>_xlfn.IFNA(IF(IF($AH1079=AN$5,VLOOKUP(AI1079,buff!$K:$L,2,FALSE),"")=0,"",IF($AH1079=AN$5,VLOOKUP(AI1079,buff!$K:$L,2,FALSE),"")),"")</f>
        <v/>
      </c>
      <c r="AO1079" s="6" t="str">
        <f>_xlfn.IFNA(IF(IF($AH1079=AO$5,VLOOKUP(AJ1079,buff!$K:$L,2,FALSE),"")=0,"",IF($AH1079=AO$5,VLOOKUP(AJ1079,buff!$K:$L,2,FALSE),"")),"")</f>
        <v/>
      </c>
      <c r="AP1079" s="6" t="str">
        <f>_xlfn.IFNA(IF(IF($AH1079=AP$5,VLOOKUP(AK1079,buff!$K:$L,2,FALSE),"")=0,"",IF($AH1079=AP$5,VLOOKUP(AK1079,buff!$K:$L,2,FALSE),"")),"")</f>
        <v/>
      </c>
      <c r="AQ1079" s="6" t="str">
        <f>_xlfn.IFNA(IF(IF($AH1079=AQ$5,VLOOKUP(AL1079,buff!$K:$L,2,FALSE),"")=0,"",IF($AH1079=AQ$5,VLOOKUP(AL1079,buff!$K:$L,2,FALSE),"")),"")</f>
        <v/>
      </c>
      <c r="AR1079" s="6" t="str">
        <f>_xlfn.IFNA(IF(IF($AH1079=AR$5,VLOOKUP(AM1079,buff!$K:$L,2,FALSE),"")=0,"",IF($AH1079=AR$5,VLOOKUP(AM1079,buff!$K:$L,2,FALSE),"")),"")</f>
        <v/>
      </c>
      <c r="AS1079" s="6" t="str">
        <f>_xlfn.IFNA(IF(IF($AH1079=AS$5,VLOOKUP(AI1079,buff!$K:$L,2,FALSE),"")=0,"",IF($AH1079=AS$5,VLOOKUP(AI1079,buff!$K:$L,2,FALSE),"")),"")</f>
        <v/>
      </c>
      <c r="AT1079" s="6" t="str">
        <f>_xlfn.IFNA(IF(IF($AH1079=AT$5,VLOOKUP(AJ1079,buff!$K:$L,2,FALSE),"")=0,"",IF($AH1079=AT$5,VLOOKUP(AJ1079,buff!$K:$L,2,FALSE),"")),"")</f>
        <v/>
      </c>
      <c r="AU1079" s="6" t="str">
        <f>_xlfn.IFNA(IF(IF($AH1079=AU$5,VLOOKUP(AK1079,buff!$K:$L,2,FALSE),"")=0,"",IF($AH1079=AU$5,VLOOKUP(AK1079,buff!$K:$L,2,FALSE),"")),"")</f>
        <v/>
      </c>
      <c r="AV1079" s="6" t="str">
        <f>_xlfn.IFNA(IF(IF($AH1079=AV$5,VLOOKUP(AL1079,buff!$K:$L,2,FALSE),"")=0,"",IF($AH1079=AV$5,VLOOKUP(AL1079,buff!$K:$L,2,FALSE),"")),"")</f>
        <v/>
      </c>
      <c r="AW1079" s="6" t="str">
        <f>_xlfn.IFNA(IF(IF($AH1079=AW$5,VLOOKUP(AM1079,buff!$K:$L,2,FALSE),"")=0,"",IF($AH1079=AW$5,VLOOKUP(AM1079,buff!$K:$L,2,FALSE),"")),"")</f>
        <v/>
      </c>
      <c r="AX1079" s="6" t="e">
        <f>VLOOKUP(AI1079,buff!K:P,6,FALSE)</f>
        <v>#N/A</v>
      </c>
      <c r="AY1079" t="e">
        <f t="shared" si="309"/>
        <v>#N/A</v>
      </c>
      <c r="AZ1079" t="e">
        <f t="shared" si="309"/>
        <v>#N/A</v>
      </c>
      <c r="BA1079">
        <f t="shared" si="310"/>
        <v>3</v>
      </c>
      <c r="BB1079">
        <f t="shared" si="311"/>
        <v>2</v>
      </c>
    </row>
    <row r="1080" spans="1:54" x14ac:dyDescent="0.15">
      <c r="A1080" t="str">
        <f t="shared" si="300"/>
        <v>卡尔主动技能3等级14</v>
      </c>
      <c r="B1080" s="8">
        <v>1074</v>
      </c>
      <c r="C1080" s="8" t="str">
        <f>VLOOKUP(G1080,角色!A:B,2,FALSE)</f>
        <v>卡尔</v>
      </c>
      <c r="D1080" s="8" t="str">
        <f t="shared" si="306"/>
        <v>主动技能3</v>
      </c>
      <c r="E1080" s="8">
        <f t="shared" si="301"/>
        <v>14</v>
      </c>
      <c r="F1080" s="8">
        <f t="shared" si="302"/>
        <v>3</v>
      </c>
      <c r="G1080" s="8">
        <f t="shared" si="303"/>
        <v>18</v>
      </c>
      <c r="H1080" s="4" t="s">
        <v>488</v>
      </c>
      <c r="I1080" s="26" t="str">
        <f t="shared" si="318"/>
        <v>对敌方全体造成100%攻击力（+1839）伤害</v>
      </c>
      <c r="J1080" s="4" t="s">
        <v>305</v>
      </c>
      <c r="K1080" s="1" t="s">
        <v>105</v>
      </c>
      <c r="L1080" s="4" t="s">
        <v>109</v>
      </c>
      <c r="M1080" s="4"/>
      <c r="N1080" s="4">
        <v>100</v>
      </c>
      <c r="O1080" s="4"/>
      <c r="T1080" s="6" t="str">
        <f t="shared" si="316"/>
        <v/>
      </c>
      <c r="U1080" s="6" t="str">
        <f t="shared" si="317"/>
        <v/>
      </c>
      <c r="Y1080">
        <f t="shared" si="319"/>
        <v>100</v>
      </c>
      <c r="Z1080">
        <v>100</v>
      </c>
      <c r="AA1080" s="23">
        <v>25</v>
      </c>
      <c r="AB1080" s="23">
        <f>INT(VLOOKUP(VLOOKUP($C1080,角色技能升级比率表!$B:$C,2,FALSE),角色属性概况!E:F,2,FALSE)*VLOOKUP(E1080,角色属性概况!I:M,3,FALSE)*AA1080/100)</f>
        <v>1839</v>
      </c>
      <c r="AE1080">
        <v>0</v>
      </c>
      <c r="AF1080" s="23">
        <f t="shared" si="307"/>
        <v>3</v>
      </c>
      <c r="AG1080" s="23">
        <f t="shared" si="308"/>
        <v>2</v>
      </c>
      <c r="AN1080" s="6" t="str">
        <f>_xlfn.IFNA(IF(IF($AH1080=AN$5,VLOOKUP(AI1080,buff!$K:$L,2,FALSE),"")=0,"",IF($AH1080=AN$5,VLOOKUP(AI1080,buff!$K:$L,2,FALSE),"")),"")</f>
        <v/>
      </c>
      <c r="AO1080" s="6" t="str">
        <f>_xlfn.IFNA(IF(IF($AH1080=AO$5,VLOOKUP(AJ1080,buff!$K:$L,2,FALSE),"")=0,"",IF($AH1080=AO$5,VLOOKUP(AJ1080,buff!$K:$L,2,FALSE),"")),"")</f>
        <v/>
      </c>
      <c r="AP1080" s="6" t="str">
        <f>_xlfn.IFNA(IF(IF($AH1080=AP$5,VLOOKUP(AK1080,buff!$K:$L,2,FALSE),"")=0,"",IF($AH1080=AP$5,VLOOKUP(AK1080,buff!$K:$L,2,FALSE),"")),"")</f>
        <v/>
      </c>
      <c r="AQ1080" s="6" t="str">
        <f>_xlfn.IFNA(IF(IF($AH1080=AQ$5,VLOOKUP(AL1080,buff!$K:$L,2,FALSE),"")=0,"",IF($AH1080=AQ$5,VLOOKUP(AL1080,buff!$K:$L,2,FALSE),"")),"")</f>
        <v/>
      </c>
      <c r="AR1080" s="6" t="str">
        <f>_xlfn.IFNA(IF(IF($AH1080=AR$5,VLOOKUP(AM1080,buff!$K:$L,2,FALSE),"")=0,"",IF($AH1080=AR$5,VLOOKUP(AM1080,buff!$K:$L,2,FALSE),"")),"")</f>
        <v/>
      </c>
      <c r="AS1080" s="6" t="str">
        <f>_xlfn.IFNA(IF(IF($AH1080=AS$5,VLOOKUP(AI1080,buff!$K:$L,2,FALSE),"")=0,"",IF($AH1080=AS$5,VLOOKUP(AI1080,buff!$K:$L,2,FALSE),"")),"")</f>
        <v/>
      </c>
      <c r="AT1080" s="6" t="str">
        <f>_xlfn.IFNA(IF(IF($AH1080=AT$5,VLOOKUP(AJ1080,buff!$K:$L,2,FALSE),"")=0,"",IF($AH1080=AT$5,VLOOKUP(AJ1080,buff!$K:$L,2,FALSE),"")),"")</f>
        <v/>
      </c>
      <c r="AU1080" s="6" t="str">
        <f>_xlfn.IFNA(IF(IF($AH1080=AU$5,VLOOKUP(AK1080,buff!$K:$L,2,FALSE),"")=0,"",IF($AH1080=AU$5,VLOOKUP(AK1080,buff!$K:$L,2,FALSE),"")),"")</f>
        <v/>
      </c>
      <c r="AV1080" s="6" t="str">
        <f>_xlfn.IFNA(IF(IF($AH1080=AV$5,VLOOKUP(AL1080,buff!$K:$L,2,FALSE),"")=0,"",IF($AH1080=AV$5,VLOOKUP(AL1080,buff!$K:$L,2,FALSE),"")),"")</f>
        <v/>
      </c>
      <c r="AW1080" s="6" t="str">
        <f>_xlfn.IFNA(IF(IF($AH1080=AW$5,VLOOKUP(AM1080,buff!$K:$L,2,FALSE),"")=0,"",IF($AH1080=AW$5,VLOOKUP(AM1080,buff!$K:$L,2,FALSE),"")),"")</f>
        <v/>
      </c>
      <c r="AX1080" s="6" t="e">
        <f>VLOOKUP(AI1080,buff!K:P,6,FALSE)</f>
        <v>#N/A</v>
      </c>
      <c r="AY1080" t="e">
        <f t="shared" si="309"/>
        <v>#N/A</v>
      </c>
      <c r="AZ1080" t="e">
        <f t="shared" si="309"/>
        <v>#N/A</v>
      </c>
      <c r="BA1080">
        <f t="shared" si="310"/>
        <v>3</v>
      </c>
      <c r="BB1080">
        <f t="shared" si="311"/>
        <v>2</v>
      </c>
    </row>
    <row r="1081" spans="1:54" x14ac:dyDescent="0.15">
      <c r="A1081" t="str">
        <f t="shared" si="300"/>
        <v>卡尔主动技能3等级15</v>
      </c>
      <c r="B1081" s="8">
        <v>1075</v>
      </c>
      <c r="C1081" s="8" t="str">
        <f>VLOOKUP(G1081,角色!A:B,2,FALSE)</f>
        <v>卡尔</v>
      </c>
      <c r="D1081" s="8" t="str">
        <f t="shared" si="306"/>
        <v>主动技能3</v>
      </c>
      <c r="E1081" s="8">
        <f t="shared" si="301"/>
        <v>15</v>
      </c>
      <c r="F1081" s="8">
        <f t="shared" si="302"/>
        <v>3</v>
      </c>
      <c r="G1081" s="8">
        <f t="shared" si="303"/>
        <v>18</v>
      </c>
      <c r="H1081" s="4" t="s">
        <v>488</v>
      </c>
      <c r="I1081" s="26" t="str">
        <f t="shared" si="318"/>
        <v>对敌方全体造成100%攻击力（+2265）伤害</v>
      </c>
      <c r="J1081" s="4" t="s">
        <v>305</v>
      </c>
      <c r="K1081" s="1" t="s">
        <v>105</v>
      </c>
      <c r="L1081" s="4" t="s">
        <v>109</v>
      </c>
      <c r="M1081" s="4"/>
      <c r="N1081" s="4">
        <v>100</v>
      </c>
      <c r="O1081" s="4"/>
      <c r="T1081" s="6" t="str">
        <f t="shared" si="316"/>
        <v/>
      </c>
      <c r="U1081" s="6" t="str">
        <f t="shared" si="317"/>
        <v/>
      </c>
      <c r="Y1081">
        <f t="shared" si="319"/>
        <v>100</v>
      </c>
      <c r="Z1081">
        <v>100</v>
      </c>
      <c r="AA1081" s="23">
        <v>25</v>
      </c>
      <c r="AB1081" s="23">
        <f>INT(VLOOKUP(VLOOKUP($C1081,角色技能升级比率表!$B:$C,2,FALSE),角色属性概况!E:F,2,FALSE)*VLOOKUP(E1081,角色属性概况!I:M,3,FALSE)*AA1081/100)</f>
        <v>2265</v>
      </c>
      <c r="AE1081">
        <v>0</v>
      </c>
      <c r="AF1081" s="23">
        <f t="shared" si="307"/>
        <v>3</v>
      </c>
      <c r="AG1081" s="23">
        <f t="shared" si="308"/>
        <v>2</v>
      </c>
      <c r="AN1081" s="6" t="str">
        <f>_xlfn.IFNA(IF(IF($AH1081=AN$5,VLOOKUP(AI1081,buff!$K:$L,2,FALSE),"")=0,"",IF($AH1081=AN$5,VLOOKUP(AI1081,buff!$K:$L,2,FALSE),"")),"")</f>
        <v/>
      </c>
      <c r="AO1081" s="6" t="str">
        <f>_xlfn.IFNA(IF(IF($AH1081=AO$5,VLOOKUP(AJ1081,buff!$K:$L,2,FALSE),"")=0,"",IF($AH1081=AO$5,VLOOKUP(AJ1081,buff!$K:$L,2,FALSE),"")),"")</f>
        <v/>
      </c>
      <c r="AP1081" s="6" t="str">
        <f>_xlfn.IFNA(IF(IF($AH1081=AP$5,VLOOKUP(AK1081,buff!$K:$L,2,FALSE),"")=0,"",IF($AH1081=AP$5,VLOOKUP(AK1081,buff!$K:$L,2,FALSE),"")),"")</f>
        <v/>
      </c>
      <c r="AQ1081" s="6" t="str">
        <f>_xlfn.IFNA(IF(IF($AH1081=AQ$5,VLOOKUP(AL1081,buff!$K:$L,2,FALSE),"")=0,"",IF($AH1081=AQ$5,VLOOKUP(AL1081,buff!$K:$L,2,FALSE),"")),"")</f>
        <v/>
      </c>
      <c r="AR1081" s="6" t="str">
        <f>_xlfn.IFNA(IF(IF($AH1081=AR$5,VLOOKUP(AM1081,buff!$K:$L,2,FALSE),"")=0,"",IF($AH1081=AR$5,VLOOKUP(AM1081,buff!$K:$L,2,FALSE),"")),"")</f>
        <v/>
      </c>
      <c r="AS1081" s="6" t="str">
        <f>_xlfn.IFNA(IF(IF($AH1081=AS$5,VLOOKUP(AI1081,buff!$K:$L,2,FALSE),"")=0,"",IF($AH1081=AS$5,VLOOKUP(AI1081,buff!$K:$L,2,FALSE),"")),"")</f>
        <v/>
      </c>
      <c r="AT1081" s="6" t="str">
        <f>_xlfn.IFNA(IF(IF($AH1081=AT$5,VLOOKUP(AJ1081,buff!$K:$L,2,FALSE),"")=0,"",IF($AH1081=AT$5,VLOOKUP(AJ1081,buff!$K:$L,2,FALSE),"")),"")</f>
        <v/>
      </c>
      <c r="AU1081" s="6" t="str">
        <f>_xlfn.IFNA(IF(IF($AH1081=AU$5,VLOOKUP(AK1081,buff!$K:$L,2,FALSE),"")=0,"",IF($AH1081=AU$5,VLOOKUP(AK1081,buff!$K:$L,2,FALSE),"")),"")</f>
        <v/>
      </c>
      <c r="AV1081" s="6" t="str">
        <f>_xlfn.IFNA(IF(IF($AH1081=AV$5,VLOOKUP(AL1081,buff!$K:$L,2,FALSE),"")=0,"",IF($AH1081=AV$5,VLOOKUP(AL1081,buff!$K:$L,2,FALSE),"")),"")</f>
        <v/>
      </c>
      <c r="AW1081" s="6" t="str">
        <f>_xlfn.IFNA(IF(IF($AH1081=AW$5,VLOOKUP(AM1081,buff!$K:$L,2,FALSE),"")=0,"",IF($AH1081=AW$5,VLOOKUP(AM1081,buff!$K:$L,2,FALSE),"")),"")</f>
        <v/>
      </c>
      <c r="AX1081" s="6" t="e">
        <f>VLOOKUP(AI1081,buff!K:P,6,FALSE)</f>
        <v>#N/A</v>
      </c>
      <c r="AY1081" t="e">
        <f t="shared" si="309"/>
        <v>#N/A</v>
      </c>
      <c r="AZ1081" t="e">
        <f t="shared" si="309"/>
        <v>#N/A</v>
      </c>
      <c r="BA1081">
        <f t="shared" si="310"/>
        <v>3</v>
      </c>
      <c r="BB1081">
        <f t="shared" si="311"/>
        <v>2</v>
      </c>
    </row>
    <row r="1082" spans="1:54" x14ac:dyDescent="0.15">
      <c r="A1082" t="str">
        <f t="shared" si="300"/>
        <v>卡尔主动技能3等级16</v>
      </c>
      <c r="B1082" s="8">
        <v>1076</v>
      </c>
      <c r="C1082" s="8" t="str">
        <f>VLOOKUP(G1082,角色!A:B,2,FALSE)</f>
        <v>卡尔</v>
      </c>
      <c r="D1082" s="8" t="str">
        <f t="shared" si="306"/>
        <v>主动技能3</v>
      </c>
      <c r="E1082" s="8">
        <f t="shared" si="301"/>
        <v>16</v>
      </c>
      <c r="F1082" s="8">
        <f t="shared" si="302"/>
        <v>3</v>
      </c>
      <c r="G1082" s="8">
        <f t="shared" si="303"/>
        <v>18</v>
      </c>
      <c r="H1082" s="4" t="s">
        <v>488</v>
      </c>
      <c r="I1082" s="26" t="str">
        <f t="shared" si="318"/>
        <v>对敌方全体造成100%攻击力（+2789）伤害</v>
      </c>
      <c r="J1082" s="4" t="s">
        <v>305</v>
      </c>
      <c r="K1082" s="1" t="s">
        <v>105</v>
      </c>
      <c r="L1082" s="4" t="s">
        <v>109</v>
      </c>
      <c r="M1082" s="4"/>
      <c r="N1082" s="4">
        <v>100</v>
      </c>
      <c r="O1082" s="4"/>
      <c r="T1082" s="6" t="str">
        <f t="shared" si="316"/>
        <v/>
      </c>
      <c r="U1082" s="6" t="str">
        <f t="shared" si="317"/>
        <v/>
      </c>
      <c r="Y1082">
        <f t="shared" si="319"/>
        <v>100</v>
      </c>
      <c r="Z1082">
        <v>100</v>
      </c>
      <c r="AA1082" s="23">
        <v>25</v>
      </c>
      <c r="AB1082" s="23">
        <f>INT(VLOOKUP(VLOOKUP($C1082,角色技能升级比率表!$B:$C,2,FALSE),角色属性概况!E:F,2,FALSE)*VLOOKUP(E1082,角色属性概况!I:M,3,FALSE)*AA1082/100)</f>
        <v>2789</v>
      </c>
      <c r="AE1082">
        <v>0</v>
      </c>
      <c r="AF1082" s="23">
        <f t="shared" si="307"/>
        <v>3</v>
      </c>
      <c r="AG1082" s="23">
        <f t="shared" si="308"/>
        <v>2</v>
      </c>
      <c r="AN1082" s="6" t="str">
        <f>_xlfn.IFNA(IF(IF($AH1082=AN$5,VLOOKUP(AI1082,buff!$K:$L,2,FALSE),"")=0,"",IF($AH1082=AN$5,VLOOKUP(AI1082,buff!$K:$L,2,FALSE),"")),"")</f>
        <v/>
      </c>
      <c r="AO1082" s="6" t="str">
        <f>_xlfn.IFNA(IF(IF($AH1082=AO$5,VLOOKUP(AJ1082,buff!$K:$L,2,FALSE),"")=0,"",IF($AH1082=AO$5,VLOOKUP(AJ1082,buff!$K:$L,2,FALSE),"")),"")</f>
        <v/>
      </c>
      <c r="AP1082" s="6" t="str">
        <f>_xlfn.IFNA(IF(IF($AH1082=AP$5,VLOOKUP(AK1082,buff!$K:$L,2,FALSE),"")=0,"",IF($AH1082=AP$5,VLOOKUP(AK1082,buff!$K:$L,2,FALSE),"")),"")</f>
        <v/>
      </c>
      <c r="AQ1082" s="6" t="str">
        <f>_xlfn.IFNA(IF(IF($AH1082=AQ$5,VLOOKUP(AL1082,buff!$K:$L,2,FALSE),"")=0,"",IF($AH1082=AQ$5,VLOOKUP(AL1082,buff!$K:$L,2,FALSE),"")),"")</f>
        <v/>
      </c>
      <c r="AR1082" s="6" t="str">
        <f>_xlfn.IFNA(IF(IF($AH1082=AR$5,VLOOKUP(AM1082,buff!$K:$L,2,FALSE),"")=0,"",IF($AH1082=AR$5,VLOOKUP(AM1082,buff!$K:$L,2,FALSE),"")),"")</f>
        <v/>
      </c>
      <c r="AS1082" s="6" t="str">
        <f>_xlfn.IFNA(IF(IF($AH1082=AS$5,VLOOKUP(AI1082,buff!$K:$L,2,FALSE),"")=0,"",IF($AH1082=AS$5,VLOOKUP(AI1082,buff!$K:$L,2,FALSE),"")),"")</f>
        <v/>
      </c>
      <c r="AT1082" s="6" t="str">
        <f>_xlfn.IFNA(IF(IF($AH1082=AT$5,VLOOKUP(AJ1082,buff!$K:$L,2,FALSE),"")=0,"",IF($AH1082=AT$5,VLOOKUP(AJ1082,buff!$K:$L,2,FALSE),"")),"")</f>
        <v/>
      </c>
      <c r="AU1082" s="6" t="str">
        <f>_xlfn.IFNA(IF(IF($AH1082=AU$5,VLOOKUP(AK1082,buff!$K:$L,2,FALSE),"")=0,"",IF($AH1082=AU$5,VLOOKUP(AK1082,buff!$K:$L,2,FALSE),"")),"")</f>
        <v/>
      </c>
      <c r="AV1082" s="6" t="str">
        <f>_xlfn.IFNA(IF(IF($AH1082=AV$5,VLOOKUP(AL1082,buff!$K:$L,2,FALSE),"")=0,"",IF($AH1082=AV$5,VLOOKUP(AL1082,buff!$K:$L,2,FALSE),"")),"")</f>
        <v/>
      </c>
      <c r="AW1082" s="6" t="str">
        <f>_xlfn.IFNA(IF(IF($AH1082=AW$5,VLOOKUP(AM1082,buff!$K:$L,2,FALSE),"")=0,"",IF($AH1082=AW$5,VLOOKUP(AM1082,buff!$K:$L,2,FALSE),"")),"")</f>
        <v/>
      </c>
      <c r="AX1082" s="6" t="e">
        <f>VLOOKUP(AI1082,buff!K:P,6,FALSE)</f>
        <v>#N/A</v>
      </c>
      <c r="AY1082" t="e">
        <f t="shared" si="309"/>
        <v>#N/A</v>
      </c>
      <c r="AZ1082" t="e">
        <f t="shared" si="309"/>
        <v>#N/A</v>
      </c>
      <c r="BA1082">
        <f t="shared" si="310"/>
        <v>3</v>
      </c>
      <c r="BB1082">
        <f t="shared" si="311"/>
        <v>2</v>
      </c>
    </row>
    <row r="1083" spans="1:54" x14ac:dyDescent="0.15">
      <c r="A1083" t="str">
        <f t="shared" si="300"/>
        <v>卡尔主动技能3等级17</v>
      </c>
      <c r="B1083" s="8">
        <v>1077</v>
      </c>
      <c r="C1083" s="8" t="str">
        <f>VLOOKUP(G1083,角色!A:B,2,FALSE)</f>
        <v>卡尔</v>
      </c>
      <c r="D1083" s="8" t="str">
        <f t="shared" si="306"/>
        <v>主动技能3</v>
      </c>
      <c r="E1083" s="8">
        <f t="shared" si="301"/>
        <v>17</v>
      </c>
      <c r="F1083" s="8">
        <f t="shared" si="302"/>
        <v>3</v>
      </c>
      <c r="G1083" s="8">
        <f t="shared" si="303"/>
        <v>18</v>
      </c>
      <c r="H1083" s="4" t="s">
        <v>488</v>
      </c>
      <c r="I1083" s="26" t="str">
        <f t="shared" si="318"/>
        <v>对敌方全体造成100%攻击力（+3434）伤害</v>
      </c>
      <c r="J1083" s="4" t="s">
        <v>305</v>
      </c>
      <c r="K1083" s="1" t="s">
        <v>105</v>
      </c>
      <c r="L1083" s="4" t="s">
        <v>109</v>
      </c>
      <c r="M1083" s="4"/>
      <c r="N1083" s="4">
        <v>100</v>
      </c>
      <c r="O1083" s="4"/>
      <c r="T1083" s="6" t="str">
        <f t="shared" si="316"/>
        <v/>
      </c>
      <c r="U1083" s="6" t="str">
        <f t="shared" si="317"/>
        <v/>
      </c>
      <c r="Y1083">
        <f t="shared" si="319"/>
        <v>100</v>
      </c>
      <c r="Z1083">
        <v>100</v>
      </c>
      <c r="AA1083" s="23">
        <v>25</v>
      </c>
      <c r="AB1083" s="23">
        <f>INT(VLOOKUP(VLOOKUP($C1083,角色技能升级比率表!$B:$C,2,FALSE),角色属性概况!E:F,2,FALSE)*VLOOKUP(E1083,角色属性概况!I:M,3,FALSE)*AA1083/100)</f>
        <v>3434</v>
      </c>
      <c r="AE1083">
        <v>0</v>
      </c>
      <c r="AF1083" s="23">
        <f t="shared" si="307"/>
        <v>3</v>
      </c>
      <c r="AG1083" s="23">
        <f t="shared" si="308"/>
        <v>2</v>
      </c>
      <c r="AN1083" s="6" t="str">
        <f>_xlfn.IFNA(IF(IF($AH1083=AN$5,VLOOKUP(AI1083,buff!$K:$L,2,FALSE),"")=0,"",IF($AH1083=AN$5,VLOOKUP(AI1083,buff!$K:$L,2,FALSE),"")),"")</f>
        <v/>
      </c>
      <c r="AO1083" s="6" t="str">
        <f>_xlfn.IFNA(IF(IF($AH1083=AO$5,VLOOKUP(AJ1083,buff!$K:$L,2,FALSE),"")=0,"",IF($AH1083=AO$5,VLOOKUP(AJ1083,buff!$K:$L,2,FALSE),"")),"")</f>
        <v/>
      </c>
      <c r="AP1083" s="6" t="str">
        <f>_xlfn.IFNA(IF(IF($AH1083=AP$5,VLOOKUP(AK1083,buff!$K:$L,2,FALSE),"")=0,"",IF($AH1083=AP$5,VLOOKUP(AK1083,buff!$K:$L,2,FALSE),"")),"")</f>
        <v/>
      </c>
      <c r="AQ1083" s="6" t="str">
        <f>_xlfn.IFNA(IF(IF($AH1083=AQ$5,VLOOKUP(AL1083,buff!$K:$L,2,FALSE),"")=0,"",IF($AH1083=AQ$5,VLOOKUP(AL1083,buff!$K:$L,2,FALSE),"")),"")</f>
        <v/>
      </c>
      <c r="AR1083" s="6" t="str">
        <f>_xlfn.IFNA(IF(IF($AH1083=AR$5,VLOOKUP(AM1083,buff!$K:$L,2,FALSE),"")=0,"",IF($AH1083=AR$5,VLOOKUP(AM1083,buff!$K:$L,2,FALSE),"")),"")</f>
        <v/>
      </c>
      <c r="AS1083" s="6" t="str">
        <f>_xlfn.IFNA(IF(IF($AH1083=AS$5,VLOOKUP(AI1083,buff!$K:$L,2,FALSE),"")=0,"",IF($AH1083=AS$5,VLOOKUP(AI1083,buff!$K:$L,2,FALSE),"")),"")</f>
        <v/>
      </c>
      <c r="AT1083" s="6" t="str">
        <f>_xlfn.IFNA(IF(IF($AH1083=AT$5,VLOOKUP(AJ1083,buff!$K:$L,2,FALSE),"")=0,"",IF($AH1083=AT$5,VLOOKUP(AJ1083,buff!$K:$L,2,FALSE),"")),"")</f>
        <v/>
      </c>
      <c r="AU1083" s="6" t="str">
        <f>_xlfn.IFNA(IF(IF($AH1083=AU$5,VLOOKUP(AK1083,buff!$K:$L,2,FALSE),"")=0,"",IF($AH1083=AU$5,VLOOKUP(AK1083,buff!$K:$L,2,FALSE),"")),"")</f>
        <v/>
      </c>
      <c r="AV1083" s="6" t="str">
        <f>_xlfn.IFNA(IF(IF($AH1083=AV$5,VLOOKUP(AL1083,buff!$K:$L,2,FALSE),"")=0,"",IF($AH1083=AV$5,VLOOKUP(AL1083,buff!$K:$L,2,FALSE),"")),"")</f>
        <v/>
      </c>
      <c r="AW1083" s="6" t="str">
        <f>_xlfn.IFNA(IF(IF($AH1083=AW$5,VLOOKUP(AM1083,buff!$K:$L,2,FALSE),"")=0,"",IF($AH1083=AW$5,VLOOKUP(AM1083,buff!$K:$L,2,FALSE),"")),"")</f>
        <v/>
      </c>
      <c r="AX1083" s="6" t="e">
        <f>VLOOKUP(AI1083,buff!K:P,6,FALSE)</f>
        <v>#N/A</v>
      </c>
      <c r="AY1083" t="e">
        <f t="shared" si="309"/>
        <v>#N/A</v>
      </c>
      <c r="AZ1083" t="e">
        <f t="shared" si="309"/>
        <v>#N/A</v>
      </c>
      <c r="BA1083">
        <f t="shared" si="310"/>
        <v>3</v>
      </c>
      <c r="BB1083">
        <f t="shared" si="311"/>
        <v>2</v>
      </c>
    </row>
    <row r="1084" spans="1:54" x14ac:dyDescent="0.15">
      <c r="A1084" t="str">
        <f t="shared" si="300"/>
        <v>卡尔主动技能3等级18</v>
      </c>
      <c r="B1084" s="8">
        <v>1078</v>
      </c>
      <c r="C1084" s="8" t="str">
        <f>VLOOKUP(G1084,角色!A:B,2,FALSE)</f>
        <v>卡尔</v>
      </c>
      <c r="D1084" s="8" t="str">
        <f t="shared" si="306"/>
        <v>主动技能3</v>
      </c>
      <c r="E1084" s="8">
        <f t="shared" si="301"/>
        <v>18</v>
      </c>
      <c r="F1084" s="8">
        <f t="shared" si="302"/>
        <v>3</v>
      </c>
      <c r="G1084" s="8">
        <f t="shared" si="303"/>
        <v>18</v>
      </c>
      <c r="H1084" s="4" t="s">
        <v>488</v>
      </c>
      <c r="I1084" s="26" t="str">
        <f t="shared" si="318"/>
        <v>对敌方全体造成100%攻击力（+4228）伤害</v>
      </c>
      <c r="J1084" s="4" t="s">
        <v>305</v>
      </c>
      <c r="K1084" s="1" t="s">
        <v>105</v>
      </c>
      <c r="L1084" s="4" t="s">
        <v>109</v>
      </c>
      <c r="M1084" s="4"/>
      <c r="N1084" s="4">
        <v>100</v>
      </c>
      <c r="O1084" s="4"/>
      <c r="T1084" s="6" t="str">
        <f t="shared" si="316"/>
        <v/>
      </c>
      <c r="U1084" s="6" t="str">
        <f t="shared" si="317"/>
        <v/>
      </c>
      <c r="Y1084">
        <f t="shared" si="319"/>
        <v>100</v>
      </c>
      <c r="Z1084">
        <v>100</v>
      </c>
      <c r="AA1084" s="23">
        <v>25</v>
      </c>
      <c r="AB1084" s="23">
        <f>INT(VLOOKUP(VLOOKUP($C1084,角色技能升级比率表!$B:$C,2,FALSE),角色属性概况!E:F,2,FALSE)*VLOOKUP(E1084,角色属性概况!I:M,3,FALSE)*AA1084/100)</f>
        <v>4228</v>
      </c>
      <c r="AE1084">
        <v>0</v>
      </c>
      <c r="AF1084" s="23">
        <f t="shared" si="307"/>
        <v>3</v>
      </c>
      <c r="AG1084" s="23">
        <f t="shared" si="308"/>
        <v>2</v>
      </c>
      <c r="AN1084" s="6" t="str">
        <f>_xlfn.IFNA(IF(IF($AH1084=AN$5,VLOOKUP(AI1084,buff!$K:$L,2,FALSE),"")=0,"",IF($AH1084=AN$5,VLOOKUP(AI1084,buff!$K:$L,2,FALSE),"")),"")</f>
        <v/>
      </c>
      <c r="AO1084" s="6" t="str">
        <f>_xlfn.IFNA(IF(IF($AH1084=AO$5,VLOOKUP(AJ1084,buff!$K:$L,2,FALSE),"")=0,"",IF($AH1084=AO$5,VLOOKUP(AJ1084,buff!$K:$L,2,FALSE),"")),"")</f>
        <v/>
      </c>
      <c r="AP1084" s="6" t="str">
        <f>_xlfn.IFNA(IF(IF($AH1084=AP$5,VLOOKUP(AK1084,buff!$K:$L,2,FALSE),"")=0,"",IF($AH1084=AP$5,VLOOKUP(AK1084,buff!$K:$L,2,FALSE),"")),"")</f>
        <v/>
      </c>
      <c r="AQ1084" s="6" t="str">
        <f>_xlfn.IFNA(IF(IF($AH1084=AQ$5,VLOOKUP(AL1084,buff!$K:$L,2,FALSE),"")=0,"",IF($AH1084=AQ$5,VLOOKUP(AL1084,buff!$K:$L,2,FALSE),"")),"")</f>
        <v/>
      </c>
      <c r="AR1084" s="6" t="str">
        <f>_xlfn.IFNA(IF(IF($AH1084=AR$5,VLOOKUP(AM1084,buff!$K:$L,2,FALSE),"")=0,"",IF($AH1084=AR$5,VLOOKUP(AM1084,buff!$K:$L,2,FALSE),"")),"")</f>
        <v/>
      </c>
      <c r="AS1084" s="6" t="str">
        <f>_xlfn.IFNA(IF(IF($AH1084=AS$5,VLOOKUP(AI1084,buff!$K:$L,2,FALSE),"")=0,"",IF($AH1084=AS$5,VLOOKUP(AI1084,buff!$K:$L,2,FALSE),"")),"")</f>
        <v/>
      </c>
      <c r="AT1084" s="6" t="str">
        <f>_xlfn.IFNA(IF(IF($AH1084=AT$5,VLOOKUP(AJ1084,buff!$K:$L,2,FALSE),"")=0,"",IF($AH1084=AT$5,VLOOKUP(AJ1084,buff!$K:$L,2,FALSE),"")),"")</f>
        <v/>
      </c>
      <c r="AU1084" s="6" t="str">
        <f>_xlfn.IFNA(IF(IF($AH1084=AU$5,VLOOKUP(AK1084,buff!$K:$L,2,FALSE),"")=0,"",IF($AH1084=AU$5,VLOOKUP(AK1084,buff!$K:$L,2,FALSE),"")),"")</f>
        <v/>
      </c>
      <c r="AV1084" s="6" t="str">
        <f>_xlfn.IFNA(IF(IF($AH1084=AV$5,VLOOKUP(AL1084,buff!$K:$L,2,FALSE),"")=0,"",IF($AH1084=AV$5,VLOOKUP(AL1084,buff!$K:$L,2,FALSE),"")),"")</f>
        <v/>
      </c>
      <c r="AW1084" s="6" t="str">
        <f>_xlfn.IFNA(IF(IF($AH1084=AW$5,VLOOKUP(AM1084,buff!$K:$L,2,FALSE),"")=0,"",IF($AH1084=AW$5,VLOOKUP(AM1084,buff!$K:$L,2,FALSE),"")),"")</f>
        <v/>
      </c>
      <c r="AX1084" s="6" t="e">
        <f>VLOOKUP(AI1084,buff!K:P,6,FALSE)</f>
        <v>#N/A</v>
      </c>
      <c r="AY1084" t="e">
        <f t="shared" si="309"/>
        <v>#N/A</v>
      </c>
      <c r="AZ1084" t="e">
        <f t="shared" si="309"/>
        <v>#N/A</v>
      </c>
      <c r="BA1084">
        <f t="shared" si="310"/>
        <v>3</v>
      </c>
      <c r="BB1084">
        <f t="shared" si="311"/>
        <v>2</v>
      </c>
    </row>
    <row r="1085" spans="1:54" x14ac:dyDescent="0.15">
      <c r="A1085" t="str">
        <f t="shared" si="300"/>
        <v>卡尔主动技能3等级19</v>
      </c>
      <c r="B1085" s="8">
        <v>1079</v>
      </c>
      <c r="C1085" s="8" t="str">
        <f>VLOOKUP(G1085,角色!A:B,2,FALSE)</f>
        <v>卡尔</v>
      </c>
      <c r="D1085" s="8" t="str">
        <f t="shared" si="306"/>
        <v>主动技能3</v>
      </c>
      <c r="E1085" s="8">
        <f t="shared" si="301"/>
        <v>19</v>
      </c>
      <c r="F1085" s="8">
        <f t="shared" si="302"/>
        <v>3</v>
      </c>
      <c r="G1085" s="8">
        <f t="shared" si="303"/>
        <v>18</v>
      </c>
      <c r="H1085" s="4" t="s">
        <v>488</v>
      </c>
      <c r="I1085" s="26" t="str">
        <f t="shared" si="318"/>
        <v>对敌方全体造成100%攻击力（+5205）伤害</v>
      </c>
      <c r="J1085" s="4" t="s">
        <v>305</v>
      </c>
      <c r="K1085" s="1" t="s">
        <v>105</v>
      </c>
      <c r="L1085" s="4" t="s">
        <v>109</v>
      </c>
      <c r="M1085" s="4"/>
      <c r="N1085" s="4">
        <v>100</v>
      </c>
      <c r="O1085" s="4"/>
      <c r="T1085" s="6" t="str">
        <f t="shared" si="316"/>
        <v/>
      </c>
      <c r="U1085" s="6" t="str">
        <f t="shared" si="317"/>
        <v/>
      </c>
      <c r="Y1085">
        <f t="shared" si="319"/>
        <v>100</v>
      </c>
      <c r="Z1085">
        <v>100</v>
      </c>
      <c r="AA1085" s="23">
        <v>25</v>
      </c>
      <c r="AB1085" s="23">
        <f>INT(VLOOKUP(VLOOKUP($C1085,角色技能升级比率表!$B:$C,2,FALSE),角色属性概况!E:F,2,FALSE)*VLOOKUP(E1085,角色属性概况!I:M,3,FALSE)*AA1085/100)</f>
        <v>5205</v>
      </c>
      <c r="AE1085">
        <v>0</v>
      </c>
      <c r="AF1085" s="23">
        <f t="shared" si="307"/>
        <v>3</v>
      </c>
      <c r="AG1085" s="23">
        <f t="shared" si="308"/>
        <v>2</v>
      </c>
      <c r="AN1085" s="6" t="str">
        <f>_xlfn.IFNA(IF(IF($AH1085=AN$5,VLOOKUP(AI1085,buff!$K:$L,2,FALSE),"")=0,"",IF($AH1085=AN$5,VLOOKUP(AI1085,buff!$K:$L,2,FALSE),"")),"")</f>
        <v/>
      </c>
      <c r="AO1085" s="6" t="str">
        <f>_xlfn.IFNA(IF(IF($AH1085=AO$5,VLOOKUP(AJ1085,buff!$K:$L,2,FALSE),"")=0,"",IF($AH1085=AO$5,VLOOKUP(AJ1085,buff!$K:$L,2,FALSE),"")),"")</f>
        <v/>
      </c>
      <c r="AP1085" s="6" t="str">
        <f>_xlfn.IFNA(IF(IF($AH1085=AP$5,VLOOKUP(AK1085,buff!$K:$L,2,FALSE),"")=0,"",IF($AH1085=AP$5,VLOOKUP(AK1085,buff!$K:$L,2,FALSE),"")),"")</f>
        <v/>
      </c>
      <c r="AQ1085" s="6" t="str">
        <f>_xlfn.IFNA(IF(IF($AH1085=AQ$5,VLOOKUP(AL1085,buff!$K:$L,2,FALSE),"")=0,"",IF($AH1085=AQ$5,VLOOKUP(AL1085,buff!$K:$L,2,FALSE),"")),"")</f>
        <v/>
      </c>
      <c r="AR1085" s="6" t="str">
        <f>_xlfn.IFNA(IF(IF($AH1085=AR$5,VLOOKUP(AM1085,buff!$K:$L,2,FALSE),"")=0,"",IF($AH1085=AR$5,VLOOKUP(AM1085,buff!$K:$L,2,FALSE),"")),"")</f>
        <v/>
      </c>
      <c r="AS1085" s="6" t="str">
        <f>_xlfn.IFNA(IF(IF($AH1085=AS$5,VLOOKUP(AI1085,buff!$K:$L,2,FALSE),"")=0,"",IF($AH1085=AS$5,VLOOKUP(AI1085,buff!$K:$L,2,FALSE),"")),"")</f>
        <v/>
      </c>
      <c r="AT1085" s="6" t="str">
        <f>_xlfn.IFNA(IF(IF($AH1085=AT$5,VLOOKUP(AJ1085,buff!$K:$L,2,FALSE),"")=0,"",IF($AH1085=AT$5,VLOOKUP(AJ1085,buff!$K:$L,2,FALSE),"")),"")</f>
        <v/>
      </c>
      <c r="AU1085" s="6" t="str">
        <f>_xlfn.IFNA(IF(IF($AH1085=AU$5,VLOOKUP(AK1085,buff!$K:$L,2,FALSE),"")=0,"",IF($AH1085=AU$5,VLOOKUP(AK1085,buff!$K:$L,2,FALSE),"")),"")</f>
        <v/>
      </c>
      <c r="AV1085" s="6" t="str">
        <f>_xlfn.IFNA(IF(IF($AH1085=AV$5,VLOOKUP(AL1085,buff!$K:$L,2,FALSE),"")=0,"",IF($AH1085=AV$5,VLOOKUP(AL1085,buff!$K:$L,2,FALSE),"")),"")</f>
        <v/>
      </c>
      <c r="AW1085" s="6" t="str">
        <f>_xlfn.IFNA(IF(IF($AH1085=AW$5,VLOOKUP(AM1085,buff!$K:$L,2,FALSE),"")=0,"",IF($AH1085=AW$5,VLOOKUP(AM1085,buff!$K:$L,2,FALSE),"")),"")</f>
        <v/>
      </c>
      <c r="AX1085" s="6" t="e">
        <f>VLOOKUP(AI1085,buff!K:P,6,FALSE)</f>
        <v>#N/A</v>
      </c>
      <c r="AY1085" t="e">
        <f t="shared" si="309"/>
        <v>#N/A</v>
      </c>
      <c r="AZ1085" t="e">
        <f t="shared" si="309"/>
        <v>#N/A</v>
      </c>
      <c r="BA1085">
        <f t="shared" si="310"/>
        <v>3</v>
      </c>
      <c r="BB1085">
        <f t="shared" si="311"/>
        <v>2</v>
      </c>
    </row>
    <row r="1086" spans="1:54" x14ac:dyDescent="0.15">
      <c r="A1086" t="str">
        <f t="shared" si="300"/>
        <v>卡尔主动技能3等级20</v>
      </c>
      <c r="B1086" s="8">
        <v>1080</v>
      </c>
      <c r="C1086" s="8" t="str">
        <f>VLOOKUP(G1086,角色!A:B,2,FALSE)</f>
        <v>卡尔</v>
      </c>
      <c r="D1086" s="8" t="str">
        <f t="shared" si="306"/>
        <v>主动技能3</v>
      </c>
      <c r="E1086" s="8">
        <f t="shared" si="301"/>
        <v>20</v>
      </c>
      <c r="F1086" s="8">
        <f t="shared" si="302"/>
        <v>3</v>
      </c>
      <c r="G1086" s="8">
        <f t="shared" si="303"/>
        <v>18</v>
      </c>
      <c r="H1086" s="4" t="s">
        <v>488</v>
      </c>
      <c r="I1086" s="26" t="str">
        <f t="shared" si="318"/>
        <v>对敌方全体造成100%攻击力（+6409）伤害</v>
      </c>
      <c r="J1086" s="4" t="s">
        <v>305</v>
      </c>
      <c r="K1086" s="1" t="s">
        <v>105</v>
      </c>
      <c r="L1086" s="4" t="s">
        <v>109</v>
      </c>
      <c r="M1086" s="4"/>
      <c r="N1086" s="4">
        <v>100</v>
      </c>
      <c r="O1086" s="4"/>
      <c r="T1086" s="6" t="str">
        <f t="shared" si="316"/>
        <v/>
      </c>
      <c r="U1086" s="6" t="str">
        <f t="shared" si="317"/>
        <v/>
      </c>
      <c r="Y1086">
        <f t="shared" si="319"/>
        <v>100</v>
      </c>
      <c r="Z1086">
        <v>100</v>
      </c>
      <c r="AA1086" s="23">
        <v>25</v>
      </c>
      <c r="AB1086" s="23">
        <f>INT(VLOOKUP(VLOOKUP($C1086,角色技能升级比率表!$B:$C,2,FALSE),角色属性概况!E:F,2,FALSE)*VLOOKUP(E1086,角色属性概况!I:M,3,FALSE)*AA1086/100)</f>
        <v>6409</v>
      </c>
      <c r="AE1086">
        <v>0</v>
      </c>
      <c r="AF1086" s="23">
        <f t="shared" si="307"/>
        <v>3</v>
      </c>
      <c r="AG1086" s="23">
        <f t="shared" si="308"/>
        <v>2</v>
      </c>
      <c r="AN1086" s="6" t="str">
        <f>_xlfn.IFNA(IF(IF($AH1086=AN$5,VLOOKUP(AI1086,buff!$K:$L,2,FALSE),"")=0,"",IF($AH1086=AN$5,VLOOKUP(AI1086,buff!$K:$L,2,FALSE),"")),"")</f>
        <v/>
      </c>
      <c r="AO1086" s="6" t="str">
        <f>_xlfn.IFNA(IF(IF($AH1086=AO$5,VLOOKUP(AJ1086,buff!$K:$L,2,FALSE),"")=0,"",IF($AH1086=AO$5,VLOOKUP(AJ1086,buff!$K:$L,2,FALSE),"")),"")</f>
        <v/>
      </c>
      <c r="AP1086" s="6" t="str">
        <f>_xlfn.IFNA(IF(IF($AH1086=AP$5,VLOOKUP(AK1086,buff!$K:$L,2,FALSE),"")=0,"",IF($AH1086=AP$5,VLOOKUP(AK1086,buff!$K:$L,2,FALSE),"")),"")</f>
        <v/>
      </c>
      <c r="AQ1086" s="6" t="str">
        <f>_xlfn.IFNA(IF(IF($AH1086=AQ$5,VLOOKUP(AL1086,buff!$K:$L,2,FALSE),"")=0,"",IF($AH1086=AQ$5,VLOOKUP(AL1086,buff!$K:$L,2,FALSE),"")),"")</f>
        <v/>
      </c>
      <c r="AR1086" s="6" t="str">
        <f>_xlfn.IFNA(IF(IF($AH1086=AR$5,VLOOKUP(AM1086,buff!$K:$L,2,FALSE),"")=0,"",IF($AH1086=AR$5,VLOOKUP(AM1086,buff!$K:$L,2,FALSE),"")),"")</f>
        <v/>
      </c>
      <c r="AS1086" s="6" t="str">
        <f>_xlfn.IFNA(IF(IF($AH1086=AS$5,VLOOKUP(AI1086,buff!$K:$L,2,FALSE),"")=0,"",IF($AH1086=AS$5,VLOOKUP(AI1086,buff!$K:$L,2,FALSE),"")),"")</f>
        <v/>
      </c>
      <c r="AT1086" s="6" t="str">
        <f>_xlfn.IFNA(IF(IF($AH1086=AT$5,VLOOKUP(AJ1086,buff!$K:$L,2,FALSE),"")=0,"",IF($AH1086=AT$5,VLOOKUP(AJ1086,buff!$K:$L,2,FALSE),"")),"")</f>
        <v/>
      </c>
      <c r="AU1086" s="6" t="str">
        <f>_xlfn.IFNA(IF(IF($AH1086=AU$5,VLOOKUP(AK1086,buff!$K:$L,2,FALSE),"")=0,"",IF($AH1086=AU$5,VLOOKUP(AK1086,buff!$K:$L,2,FALSE),"")),"")</f>
        <v/>
      </c>
      <c r="AV1086" s="6" t="str">
        <f>_xlfn.IFNA(IF(IF($AH1086=AV$5,VLOOKUP(AL1086,buff!$K:$L,2,FALSE),"")=0,"",IF($AH1086=AV$5,VLOOKUP(AL1086,buff!$K:$L,2,FALSE),"")),"")</f>
        <v/>
      </c>
      <c r="AW1086" s="6" t="str">
        <f>_xlfn.IFNA(IF(IF($AH1086=AW$5,VLOOKUP(AM1086,buff!$K:$L,2,FALSE),"")=0,"",IF($AH1086=AW$5,VLOOKUP(AM1086,buff!$K:$L,2,FALSE),"")),"")</f>
        <v/>
      </c>
      <c r="AX1086" s="6" t="e">
        <f>VLOOKUP(AI1086,buff!K:P,6,FALSE)</f>
        <v>#N/A</v>
      </c>
      <c r="AY1086" t="e">
        <f t="shared" si="309"/>
        <v>#N/A</v>
      </c>
      <c r="AZ1086" t="e">
        <f t="shared" si="309"/>
        <v>#N/A</v>
      </c>
      <c r="BA1086">
        <f t="shared" si="310"/>
        <v>3</v>
      </c>
      <c r="BB1086">
        <f t="shared" si="311"/>
        <v>2</v>
      </c>
    </row>
    <row r="1087" spans="1:54" x14ac:dyDescent="0.15">
      <c r="A1087" t="str">
        <f t="shared" si="300"/>
        <v>星泽主动技能1等级1</v>
      </c>
      <c r="B1087" s="8">
        <v>1081</v>
      </c>
      <c r="C1087" s="8" t="str">
        <f>VLOOKUP(G1087,角色!A:B,2,FALSE)</f>
        <v>星泽</v>
      </c>
      <c r="D1087" s="8" t="str">
        <f t="shared" si="306"/>
        <v>主动技能1</v>
      </c>
      <c r="E1087" s="8">
        <f t="shared" si="301"/>
        <v>1</v>
      </c>
      <c r="F1087" s="8">
        <f t="shared" si="302"/>
        <v>1</v>
      </c>
      <c r="G1087" s="8">
        <f t="shared" si="303"/>
        <v>19</v>
      </c>
      <c r="H1087" s="4" t="s">
        <v>490</v>
      </c>
      <c r="I1087" s="24" t="str">
        <f>"对敌方单体攻击，造成100%攻击力（+"&amp;AB1087&amp;"）点伤害。"</f>
        <v>对敌方单体攻击，造成100%攻击力（+38）点伤害。</v>
      </c>
      <c r="J1087" s="24" t="s">
        <v>305</v>
      </c>
      <c r="K1087" s="25" t="s">
        <v>103</v>
      </c>
      <c r="L1087" s="24" t="s">
        <v>107</v>
      </c>
      <c r="M1087" s="24"/>
      <c r="N1087" s="24">
        <v>100</v>
      </c>
      <c r="O1087" s="24"/>
      <c r="P1087" s="23"/>
      <c r="Q1087" s="23"/>
      <c r="R1087" s="23"/>
      <c r="S1087" s="23"/>
      <c r="T1087" s="23" t="str">
        <f t="shared" si="316"/>
        <v/>
      </c>
      <c r="U1087" s="23" t="str">
        <f t="shared" si="317"/>
        <v/>
      </c>
      <c r="V1087" s="23"/>
      <c r="W1087" s="23"/>
      <c r="X1087" s="23"/>
      <c r="Y1087" s="23">
        <f t="shared" si="319"/>
        <v>0</v>
      </c>
      <c r="Z1087" s="23">
        <v>100</v>
      </c>
      <c r="AA1087" s="23">
        <v>10</v>
      </c>
      <c r="AB1087" s="23">
        <f>INT(VLOOKUP(VLOOKUP($C1087,角色技能升级比率表!$B:$C,2,FALSE),角色属性概况!E:F,2,FALSE)*VLOOKUP(E1087,角色属性概况!I:M,3,FALSE)*AA1087/100)</f>
        <v>38</v>
      </c>
      <c r="AC1087" s="23"/>
      <c r="AD1087" s="23"/>
      <c r="AE1087" s="23">
        <v>0</v>
      </c>
      <c r="AF1087" s="23">
        <f t="shared" si="307"/>
        <v>0</v>
      </c>
      <c r="AG1087" s="23">
        <f t="shared" si="308"/>
        <v>0</v>
      </c>
      <c r="AH1087" s="23"/>
      <c r="AI1087" s="23"/>
      <c r="AJ1087" s="23"/>
      <c r="AN1087" s="6" t="str">
        <f>_xlfn.IFNA(IF(IF($AH1087=AN$5,VLOOKUP(AI1087,buff!$K:$L,2,FALSE),"")=0,"",IF($AH1087=AN$5,VLOOKUP(AI1087,buff!$K:$L,2,FALSE),"")),"")</f>
        <v/>
      </c>
      <c r="AO1087" s="6" t="str">
        <f>_xlfn.IFNA(IF(IF($AH1087=AO$5,VLOOKUP(AJ1087,buff!$K:$L,2,FALSE),"")=0,"",IF($AH1087=AO$5,VLOOKUP(AJ1087,buff!$K:$L,2,FALSE),"")),"")</f>
        <v/>
      </c>
      <c r="AP1087" s="6" t="str">
        <f>_xlfn.IFNA(IF(IF($AH1087=AP$5,VLOOKUP(AK1087,buff!$K:$L,2,FALSE),"")=0,"",IF($AH1087=AP$5,VLOOKUP(AK1087,buff!$K:$L,2,FALSE),"")),"")</f>
        <v/>
      </c>
      <c r="AQ1087" s="6" t="str">
        <f>_xlfn.IFNA(IF(IF($AH1087=AQ$5,VLOOKUP(AL1087,buff!$K:$L,2,FALSE),"")=0,"",IF($AH1087=AQ$5,VLOOKUP(AL1087,buff!$K:$L,2,FALSE),"")),"")</f>
        <v/>
      </c>
      <c r="AR1087" s="6" t="str">
        <f>_xlfn.IFNA(IF(IF($AH1087=AR$5,VLOOKUP(AM1087,buff!$K:$L,2,FALSE),"")=0,"",IF($AH1087=AR$5,VLOOKUP(AM1087,buff!$K:$L,2,FALSE),"")),"")</f>
        <v/>
      </c>
      <c r="AS1087" s="6" t="str">
        <f>_xlfn.IFNA(IF(IF($AH1087=AS$5,VLOOKUP(AI1087,buff!$K:$L,2,FALSE),"")=0,"",IF($AH1087=AS$5,VLOOKUP(AI1087,buff!$K:$L,2,FALSE),"")),"")</f>
        <v/>
      </c>
      <c r="AT1087" s="6" t="str">
        <f>_xlfn.IFNA(IF(IF($AH1087=AT$5,VLOOKUP(AJ1087,buff!$K:$L,2,FALSE),"")=0,"",IF($AH1087=AT$5,VLOOKUP(AJ1087,buff!$K:$L,2,FALSE),"")),"")</f>
        <v/>
      </c>
      <c r="AU1087" s="6" t="str">
        <f>_xlfn.IFNA(IF(IF($AH1087=AU$5,VLOOKUP(AK1087,buff!$K:$L,2,FALSE),"")=0,"",IF($AH1087=AU$5,VLOOKUP(AK1087,buff!$K:$L,2,FALSE),"")),"")</f>
        <v/>
      </c>
      <c r="AV1087" s="6" t="str">
        <f>_xlfn.IFNA(IF(IF($AH1087=AV$5,VLOOKUP(AL1087,buff!$K:$L,2,FALSE),"")=0,"",IF($AH1087=AV$5,VLOOKUP(AL1087,buff!$K:$L,2,FALSE),"")),"")</f>
        <v/>
      </c>
      <c r="AW1087" s="6" t="str">
        <f>_xlfn.IFNA(IF(IF($AH1087=AW$5,VLOOKUP(AM1087,buff!$K:$L,2,FALSE),"")=0,"",IF($AH1087=AW$5,VLOOKUP(AM1087,buff!$K:$L,2,FALSE),"")),"")</f>
        <v/>
      </c>
      <c r="AX1087" s="6" t="e">
        <f>VLOOKUP(AI1087,buff!K:P,6,FALSE)</f>
        <v>#N/A</v>
      </c>
      <c r="AY1087" t="e">
        <f t="shared" si="309"/>
        <v>#N/A</v>
      </c>
      <c r="AZ1087" t="e">
        <f t="shared" si="309"/>
        <v>#N/A</v>
      </c>
      <c r="BA1087">
        <f t="shared" si="310"/>
        <v>0</v>
      </c>
      <c r="BB1087">
        <f t="shared" si="311"/>
        <v>0</v>
      </c>
    </row>
    <row r="1088" spans="1:54" x14ac:dyDescent="0.15">
      <c r="A1088" t="str">
        <f t="shared" si="300"/>
        <v>星泽主动技能1等级2</v>
      </c>
      <c r="B1088" s="8">
        <v>1082</v>
      </c>
      <c r="C1088" s="8" t="str">
        <f>VLOOKUP(G1088,角色!A:B,2,FALSE)</f>
        <v>星泽</v>
      </c>
      <c r="D1088" s="8" t="str">
        <f t="shared" si="306"/>
        <v>主动技能1</v>
      </c>
      <c r="E1088" s="8">
        <f t="shared" si="301"/>
        <v>2</v>
      </c>
      <c r="F1088" s="8">
        <f t="shared" si="302"/>
        <v>1</v>
      </c>
      <c r="G1088" s="8">
        <f t="shared" si="303"/>
        <v>19</v>
      </c>
      <c r="H1088" s="4" t="s">
        <v>490</v>
      </c>
      <c r="I1088" s="24" t="str">
        <f t="shared" ref="I1088:I1094" si="320">"对敌方单体攻击，造成100%攻击力（+"&amp;AB1088&amp;"）点伤害。"</f>
        <v>对敌方单体攻击，造成100%攻击力（+56）点伤害。</v>
      </c>
      <c r="J1088" s="4" t="s">
        <v>305</v>
      </c>
      <c r="K1088" s="1" t="s">
        <v>103</v>
      </c>
      <c r="L1088" s="24" t="s">
        <v>107</v>
      </c>
      <c r="M1088" s="4"/>
      <c r="N1088" s="4">
        <v>100</v>
      </c>
      <c r="O1088" s="4"/>
      <c r="T1088" s="6" t="str">
        <f t="shared" si="316"/>
        <v/>
      </c>
      <c r="U1088" s="6" t="str">
        <f t="shared" si="317"/>
        <v/>
      </c>
      <c r="Y1088">
        <f t="shared" si="319"/>
        <v>0</v>
      </c>
      <c r="Z1088">
        <v>100</v>
      </c>
      <c r="AA1088" s="23">
        <v>10</v>
      </c>
      <c r="AB1088" s="23">
        <f>INT(VLOOKUP(VLOOKUP($C1088,角色技能升级比率表!$B:$C,2,FALSE),角色属性概况!E:F,2,FALSE)*VLOOKUP(E1088,角色属性概况!I:M,3,FALSE)*AA1088/100)</f>
        <v>56</v>
      </c>
      <c r="AE1088">
        <v>0</v>
      </c>
      <c r="AF1088" s="23">
        <f t="shared" si="307"/>
        <v>0</v>
      </c>
      <c r="AG1088" s="23">
        <f t="shared" si="308"/>
        <v>0</v>
      </c>
      <c r="AN1088" s="6" t="str">
        <f>_xlfn.IFNA(IF(IF($AH1088=AN$5,VLOOKUP(AI1088,buff!$K:$L,2,FALSE),"")=0,"",IF($AH1088=AN$5,VLOOKUP(AI1088,buff!$K:$L,2,FALSE),"")),"")</f>
        <v/>
      </c>
      <c r="AO1088" s="6" t="str">
        <f>_xlfn.IFNA(IF(IF($AH1088=AO$5,VLOOKUP(AJ1088,buff!$K:$L,2,FALSE),"")=0,"",IF($AH1088=AO$5,VLOOKUP(AJ1088,buff!$K:$L,2,FALSE),"")),"")</f>
        <v/>
      </c>
      <c r="AP1088" s="6" t="str">
        <f>_xlfn.IFNA(IF(IF($AH1088=AP$5,VLOOKUP(AK1088,buff!$K:$L,2,FALSE),"")=0,"",IF($AH1088=AP$5,VLOOKUP(AK1088,buff!$K:$L,2,FALSE),"")),"")</f>
        <v/>
      </c>
      <c r="AQ1088" s="6" t="str">
        <f>_xlfn.IFNA(IF(IF($AH1088=AQ$5,VLOOKUP(AL1088,buff!$K:$L,2,FALSE),"")=0,"",IF($AH1088=AQ$5,VLOOKUP(AL1088,buff!$K:$L,2,FALSE),"")),"")</f>
        <v/>
      </c>
      <c r="AR1088" s="6" t="str">
        <f>_xlfn.IFNA(IF(IF($AH1088=AR$5,VLOOKUP(AM1088,buff!$K:$L,2,FALSE),"")=0,"",IF($AH1088=AR$5,VLOOKUP(AM1088,buff!$K:$L,2,FALSE),"")),"")</f>
        <v/>
      </c>
      <c r="AS1088" s="6" t="str">
        <f>_xlfn.IFNA(IF(IF($AH1088=AS$5,VLOOKUP(AI1088,buff!$K:$L,2,FALSE),"")=0,"",IF($AH1088=AS$5,VLOOKUP(AI1088,buff!$K:$L,2,FALSE),"")),"")</f>
        <v/>
      </c>
      <c r="AT1088" s="6" t="str">
        <f>_xlfn.IFNA(IF(IF($AH1088=AT$5,VLOOKUP(AJ1088,buff!$K:$L,2,FALSE),"")=0,"",IF($AH1088=AT$5,VLOOKUP(AJ1088,buff!$K:$L,2,FALSE),"")),"")</f>
        <v/>
      </c>
      <c r="AU1088" s="6" t="str">
        <f>_xlfn.IFNA(IF(IF($AH1088=AU$5,VLOOKUP(AK1088,buff!$K:$L,2,FALSE),"")=0,"",IF($AH1088=AU$5,VLOOKUP(AK1088,buff!$K:$L,2,FALSE),"")),"")</f>
        <v/>
      </c>
      <c r="AV1088" s="6" t="str">
        <f>_xlfn.IFNA(IF(IF($AH1088=AV$5,VLOOKUP(AL1088,buff!$K:$L,2,FALSE),"")=0,"",IF($AH1088=AV$5,VLOOKUP(AL1088,buff!$K:$L,2,FALSE),"")),"")</f>
        <v/>
      </c>
      <c r="AW1088" s="6" t="str">
        <f>_xlfn.IFNA(IF(IF($AH1088=AW$5,VLOOKUP(AM1088,buff!$K:$L,2,FALSE),"")=0,"",IF($AH1088=AW$5,VLOOKUP(AM1088,buff!$K:$L,2,FALSE),"")),"")</f>
        <v/>
      </c>
      <c r="AX1088" s="6" t="e">
        <f>VLOOKUP(AI1088,buff!K:P,6,FALSE)</f>
        <v>#N/A</v>
      </c>
      <c r="AY1088" t="e">
        <f t="shared" si="309"/>
        <v>#N/A</v>
      </c>
      <c r="AZ1088" t="e">
        <f t="shared" si="309"/>
        <v>#N/A</v>
      </c>
      <c r="BA1088">
        <f t="shared" si="310"/>
        <v>0</v>
      </c>
      <c r="BB1088">
        <f t="shared" si="311"/>
        <v>0</v>
      </c>
    </row>
    <row r="1089" spans="1:54" x14ac:dyDescent="0.15">
      <c r="A1089" t="str">
        <f t="shared" si="300"/>
        <v>星泽主动技能1等级3</v>
      </c>
      <c r="B1089" s="8">
        <v>1083</v>
      </c>
      <c r="C1089" s="8" t="str">
        <f>VLOOKUP(G1089,角色!A:B,2,FALSE)</f>
        <v>星泽</v>
      </c>
      <c r="D1089" s="8" t="str">
        <f t="shared" si="306"/>
        <v>主动技能1</v>
      </c>
      <c r="E1089" s="8">
        <f t="shared" si="301"/>
        <v>3</v>
      </c>
      <c r="F1089" s="8">
        <f t="shared" si="302"/>
        <v>1</v>
      </c>
      <c r="G1089" s="8">
        <f t="shared" si="303"/>
        <v>19</v>
      </c>
      <c r="H1089" s="4" t="s">
        <v>490</v>
      </c>
      <c r="I1089" s="24" t="str">
        <f t="shared" si="320"/>
        <v>对敌方单体攻击，造成100%攻击力（+74）点伤害。</v>
      </c>
      <c r="J1089" s="4" t="s">
        <v>305</v>
      </c>
      <c r="K1089" s="1" t="s">
        <v>103</v>
      </c>
      <c r="L1089" s="24" t="s">
        <v>107</v>
      </c>
      <c r="M1089" s="4"/>
      <c r="N1089" s="4">
        <v>100</v>
      </c>
      <c r="O1089" s="4"/>
      <c r="T1089" s="6" t="str">
        <f t="shared" si="316"/>
        <v/>
      </c>
      <c r="U1089" s="6" t="str">
        <f t="shared" si="317"/>
        <v/>
      </c>
      <c r="Y1089">
        <f t="shared" si="319"/>
        <v>0</v>
      </c>
      <c r="Z1089">
        <v>100</v>
      </c>
      <c r="AA1089" s="23">
        <v>10</v>
      </c>
      <c r="AB1089" s="23">
        <f>INT(VLOOKUP(VLOOKUP($C1089,角色技能升级比率表!$B:$C,2,FALSE),角色属性概况!E:F,2,FALSE)*VLOOKUP(E1089,角色属性概况!I:M,3,FALSE)*AA1089/100)</f>
        <v>74</v>
      </c>
      <c r="AE1089">
        <v>0</v>
      </c>
      <c r="AF1089" s="23">
        <f t="shared" si="307"/>
        <v>0</v>
      </c>
      <c r="AG1089" s="23">
        <f t="shared" si="308"/>
        <v>0</v>
      </c>
      <c r="AN1089" s="6" t="str">
        <f>_xlfn.IFNA(IF(IF($AH1089=AN$5,VLOOKUP(AI1089,buff!$K:$L,2,FALSE),"")=0,"",IF($AH1089=AN$5,VLOOKUP(AI1089,buff!$K:$L,2,FALSE),"")),"")</f>
        <v/>
      </c>
      <c r="AO1089" s="6" t="str">
        <f>_xlfn.IFNA(IF(IF($AH1089=AO$5,VLOOKUP(AJ1089,buff!$K:$L,2,FALSE),"")=0,"",IF($AH1089=AO$5,VLOOKUP(AJ1089,buff!$K:$L,2,FALSE),"")),"")</f>
        <v/>
      </c>
      <c r="AP1089" s="6" t="str">
        <f>_xlfn.IFNA(IF(IF($AH1089=AP$5,VLOOKUP(AK1089,buff!$K:$L,2,FALSE),"")=0,"",IF($AH1089=AP$5,VLOOKUP(AK1089,buff!$K:$L,2,FALSE),"")),"")</f>
        <v/>
      </c>
      <c r="AQ1089" s="6" t="str">
        <f>_xlfn.IFNA(IF(IF($AH1089=AQ$5,VLOOKUP(AL1089,buff!$K:$L,2,FALSE),"")=0,"",IF($AH1089=AQ$5,VLOOKUP(AL1089,buff!$K:$L,2,FALSE),"")),"")</f>
        <v/>
      </c>
      <c r="AR1089" s="6" t="str">
        <f>_xlfn.IFNA(IF(IF($AH1089=AR$5,VLOOKUP(AM1089,buff!$K:$L,2,FALSE),"")=0,"",IF($AH1089=AR$5,VLOOKUP(AM1089,buff!$K:$L,2,FALSE),"")),"")</f>
        <v/>
      </c>
      <c r="AS1089" s="6" t="str">
        <f>_xlfn.IFNA(IF(IF($AH1089=AS$5,VLOOKUP(AI1089,buff!$K:$L,2,FALSE),"")=0,"",IF($AH1089=AS$5,VLOOKUP(AI1089,buff!$K:$L,2,FALSE),"")),"")</f>
        <v/>
      </c>
      <c r="AT1089" s="6" t="str">
        <f>_xlfn.IFNA(IF(IF($AH1089=AT$5,VLOOKUP(AJ1089,buff!$K:$L,2,FALSE),"")=0,"",IF($AH1089=AT$5,VLOOKUP(AJ1089,buff!$K:$L,2,FALSE),"")),"")</f>
        <v/>
      </c>
      <c r="AU1089" s="6" t="str">
        <f>_xlfn.IFNA(IF(IF($AH1089=AU$5,VLOOKUP(AK1089,buff!$K:$L,2,FALSE),"")=0,"",IF($AH1089=AU$5,VLOOKUP(AK1089,buff!$K:$L,2,FALSE),"")),"")</f>
        <v/>
      </c>
      <c r="AV1089" s="6" t="str">
        <f>_xlfn.IFNA(IF(IF($AH1089=AV$5,VLOOKUP(AL1089,buff!$K:$L,2,FALSE),"")=0,"",IF($AH1089=AV$5,VLOOKUP(AL1089,buff!$K:$L,2,FALSE),"")),"")</f>
        <v/>
      </c>
      <c r="AW1089" s="6" t="str">
        <f>_xlfn.IFNA(IF(IF($AH1089=AW$5,VLOOKUP(AM1089,buff!$K:$L,2,FALSE),"")=0,"",IF($AH1089=AW$5,VLOOKUP(AM1089,buff!$K:$L,2,FALSE),"")),"")</f>
        <v/>
      </c>
      <c r="AX1089" s="6" t="e">
        <f>VLOOKUP(AI1089,buff!K:P,6,FALSE)</f>
        <v>#N/A</v>
      </c>
      <c r="AY1089" t="e">
        <f t="shared" si="309"/>
        <v>#N/A</v>
      </c>
      <c r="AZ1089" t="e">
        <f t="shared" si="309"/>
        <v>#N/A</v>
      </c>
      <c r="BA1089">
        <f t="shared" si="310"/>
        <v>0</v>
      </c>
      <c r="BB1089">
        <f t="shared" si="311"/>
        <v>0</v>
      </c>
    </row>
    <row r="1090" spans="1:54" x14ac:dyDescent="0.15">
      <c r="A1090" t="str">
        <f t="shared" si="300"/>
        <v>星泽主动技能1等级4</v>
      </c>
      <c r="B1090" s="8">
        <v>1084</v>
      </c>
      <c r="C1090" s="8" t="str">
        <f>VLOOKUP(G1090,角色!A:B,2,FALSE)</f>
        <v>星泽</v>
      </c>
      <c r="D1090" s="8" t="str">
        <f t="shared" si="306"/>
        <v>主动技能1</v>
      </c>
      <c r="E1090" s="8">
        <f t="shared" si="301"/>
        <v>4</v>
      </c>
      <c r="F1090" s="8">
        <f t="shared" si="302"/>
        <v>1</v>
      </c>
      <c r="G1090" s="8">
        <f t="shared" si="303"/>
        <v>19</v>
      </c>
      <c r="H1090" s="4" t="s">
        <v>490</v>
      </c>
      <c r="I1090" s="24" t="str">
        <f t="shared" si="320"/>
        <v>对敌方单体攻击，造成100%攻击力（+91）点伤害。</v>
      </c>
      <c r="J1090" s="4" t="s">
        <v>305</v>
      </c>
      <c r="K1090" s="1" t="s">
        <v>103</v>
      </c>
      <c r="L1090" s="24" t="s">
        <v>107</v>
      </c>
      <c r="M1090" s="4"/>
      <c r="N1090" s="4">
        <v>100</v>
      </c>
      <c r="O1090" s="4"/>
      <c r="T1090" s="6" t="str">
        <f t="shared" si="316"/>
        <v/>
      </c>
      <c r="U1090" s="6" t="str">
        <f t="shared" si="317"/>
        <v/>
      </c>
      <c r="Y1090">
        <f t="shared" si="319"/>
        <v>0</v>
      </c>
      <c r="Z1090">
        <v>100</v>
      </c>
      <c r="AA1090" s="23">
        <v>10</v>
      </c>
      <c r="AB1090" s="23">
        <f>INT(VLOOKUP(VLOOKUP($C1090,角色技能升级比率表!$B:$C,2,FALSE),角色属性概况!E:F,2,FALSE)*VLOOKUP(E1090,角色属性概况!I:M,3,FALSE)*AA1090/100)</f>
        <v>91</v>
      </c>
      <c r="AE1090">
        <v>0</v>
      </c>
      <c r="AF1090" s="23">
        <f t="shared" si="307"/>
        <v>0</v>
      </c>
      <c r="AG1090" s="23">
        <f t="shared" si="308"/>
        <v>0</v>
      </c>
      <c r="AN1090" s="6" t="str">
        <f>_xlfn.IFNA(IF(IF($AH1090=AN$5,VLOOKUP(AI1090,buff!$K:$L,2,FALSE),"")=0,"",IF($AH1090=AN$5,VLOOKUP(AI1090,buff!$K:$L,2,FALSE),"")),"")</f>
        <v/>
      </c>
      <c r="AO1090" s="6" t="str">
        <f>_xlfn.IFNA(IF(IF($AH1090=AO$5,VLOOKUP(AJ1090,buff!$K:$L,2,FALSE),"")=0,"",IF($AH1090=AO$5,VLOOKUP(AJ1090,buff!$K:$L,2,FALSE),"")),"")</f>
        <v/>
      </c>
      <c r="AP1090" s="6" t="str">
        <f>_xlfn.IFNA(IF(IF($AH1090=AP$5,VLOOKUP(AK1090,buff!$K:$L,2,FALSE),"")=0,"",IF($AH1090=AP$5,VLOOKUP(AK1090,buff!$K:$L,2,FALSE),"")),"")</f>
        <v/>
      </c>
      <c r="AQ1090" s="6" t="str">
        <f>_xlfn.IFNA(IF(IF($AH1090=AQ$5,VLOOKUP(AL1090,buff!$K:$L,2,FALSE),"")=0,"",IF($AH1090=AQ$5,VLOOKUP(AL1090,buff!$K:$L,2,FALSE),"")),"")</f>
        <v/>
      </c>
      <c r="AR1090" s="6" t="str">
        <f>_xlfn.IFNA(IF(IF($AH1090=AR$5,VLOOKUP(AM1090,buff!$K:$L,2,FALSE),"")=0,"",IF($AH1090=AR$5,VLOOKUP(AM1090,buff!$K:$L,2,FALSE),"")),"")</f>
        <v/>
      </c>
      <c r="AS1090" s="6" t="str">
        <f>_xlfn.IFNA(IF(IF($AH1090=AS$5,VLOOKUP(AI1090,buff!$K:$L,2,FALSE),"")=0,"",IF($AH1090=AS$5,VLOOKUP(AI1090,buff!$K:$L,2,FALSE),"")),"")</f>
        <v/>
      </c>
      <c r="AT1090" s="6" t="str">
        <f>_xlfn.IFNA(IF(IF($AH1090=AT$5,VLOOKUP(AJ1090,buff!$K:$L,2,FALSE),"")=0,"",IF($AH1090=AT$5,VLOOKUP(AJ1090,buff!$K:$L,2,FALSE),"")),"")</f>
        <v/>
      </c>
      <c r="AU1090" s="6" t="str">
        <f>_xlfn.IFNA(IF(IF($AH1090=AU$5,VLOOKUP(AK1090,buff!$K:$L,2,FALSE),"")=0,"",IF($AH1090=AU$5,VLOOKUP(AK1090,buff!$K:$L,2,FALSE),"")),"")</f>
        <v/>
      </c>
      <c r="AV1090" s="6" t="str">
        <f>_xlfn.IFNA(IF(IF($AH1090=AV$5,VLOOKUP(AL1090,buff!$K:$L,2,FALSE),"")=0,"",IF($AH1090=AV$5,VLOOKUP(AL1090,buff!$K:$L,2,FALSE),"")),"")</f>
        <v/>
      </c>
      <c r="AW1090" s="6" t="str">
        <f>_xlfn.IFNA(IF(IF($AH1090=AW$5,VLOOKUP(AM1090,buff!$K:$L,2,FALSE),"")=0,"",IF($AH1090=AW$5,VLOOKUP(AM1090,buff!$K:$L,2,FALSE),"")),"")</f>
        <v/>
      </c>
      <c r="AX1090" s="6" t="e">
        <f>VLOOKUP(AI1090,buff!K:P,6,FALSE)</f>
        <v>#N/A</v>
      </c>
      <c r="AY1090" t="e">
        <f t="shared" si="309"/>
        <v>#N/A</v>
      </c>
      <c r="AZ1090" t="e">
        <f t="shared" si="309"/>
        <v>#N/A</v>
      </c>
      <c r="BA1090">
        <f t="shared" si="310"/>
        <v>0</v>
      </c>
      <c r="BB1090">
        <f t="shared" si="311"/>
        <v>0</v>
      </c>
    </row>
    <row r="1091" spans="1:54" x14ac:dyDescent="0.15">
      <c r="A1091" t="str">
        <f t="shared" si="300"/>
        <v>星泽主动技能1等级5</v>
      </c>
      <c r="B1091" s="8">
        <v>1085</v>
      </c>
      <c r="C1091" s="8" t="str">
        <f>VLOOKUP(G1091,角色!A:B,2,FALSE)</f>
        <v>星泽</v>
      </c>
      <c r="D1091" s="8" t="str">
        <f t="shared" si="306"/>
        <v>主动技能1</v>
      </c>
      <c r="E1091" s="8">
        <f t="shared" si="301"/>
        <v>5</v>
      </c>
      <c r="F1091" s="8">
        <f t="shared" si="302"/>
        <v>1</v>
      </c>
      <c r="G1091" s="8">
        <f t="shared" si="303"/>
        <v>19</v>
      </c>
      <c r="H1091" s="4" t="s">
        <v>490</v>
      </c>
      <c r="I1091" s="24" t="str">
        <f t="shared" si="320"/>
        <v>对敌方单体攻击，造成100%攻击力（+113）点伤害。</v>
      </c>
      <c r="J1091" s="4" t="s">
        <v>305</v>
      </c>
      <c r="K1091" s="1" t="s">
        <v>103</v>
      </c>
      <c r="L1091" s="24" t="s">
        <v>107</v>
      </c>
      <c r="M1091" s="4"/>
      <c r="N1091" s="4">
        <v>100</v>
      </c>
      <c r="O1091" s="4"/>
      <c r="T1091" s="6" t="str">
        <f t="shared" si="316"/>
        <v/>
      </c>
      <c r="U1091" s="6" t="str">
        <f t="shared" si="317"/>
        <v/>
      </c>
      <c r="Y1091">
        <f t="shared" si="319"/>
        <v>0</v>
      </c>
      <c r="Z1091">
        <v>100</v>
      </c>
      <c r="AA1091" s="23">
        <v>10</v>
      </c>
      <c r="AB1091" s="23">
        <f>INT(VLOOKUP(VLOOKUP($C1091,角色技能升级比率表!$B:$C,2,FALSE),角色属性概况!E:F,2,FALSE)*VLOOKUP(E1091,角色属性概况!I:M,3,FALSE)*AA1091/100)</f>
        <v>113</v>
      </c>
      <c r="AE1091">
        <v>0</v>
      </c>
      <c r="AF1091" s="23">
        <f t="shared" si="307"/>
        <v>0</v>
      </c>
      <c r="AG1091" s="23">
        <f t="shared" si="308"/>
        <v>0</v>
      </c>
      <c r="AN1091" s="6" t="str">
        <f>_xlfn.IFNA(IF(IF($AH1091=AN$5,VLOOKUP(AI1091,buff!$K:$L,2,FALSE),"")=0,"",IF($AH1091=AN$5,VLOOKUP(AI1091,buff!$K:$L,2,FALSE),"")),"")</f>
        <v/>
      </c>
      <c r="AO1091" s="6" t="str">
        <f>_xlfn.IFNA(IF(IF($AH1091=AO$5,VLOOKUP(AJ1091,buff!$K:$L,2,FALSE),"")=0,"",IF($AH1091=AO$5,VLOOKUP(AJ1091,buff!$K:$L,2,FALSE),"")),"")</f>
        <v/>
      </c>
      <c r="AP1091" s="6" t="str">
        <f>_xlfn.IFNA(IF(IF($AH1091=AP$5,VLOOKUP(AK1091,buff!$K:$L,2,FALSE),"")=0,"",IF($AH1091=AP$5,VLOOKUP(AK1091,buff!$K:$L,2,FALSE),"")),"")</f>
        <v/>
      </c>
      <c r="AQ1091" s="6" t="str">
        <f>_xlfn.IFNA(IF(IF($AH1091=AQ$5,VLOOKUP(AL1091,buff!$K:$L,2,FALSE),"")=0,"",IF($AH1091=AQ$5,VLOOKUP(AL1091,buff!$K:$L,2,FALSE),"")),"")</f>
        <v/>
      </c>
      <c r="AR1091" s="6" t="str">
        <f>_xlfn.IFNA(IF(IF($AH1091=AR$5,VLOOKUP(AM1091,buff!$K:$L,2,FALSE),"")=0,"",IF($AH1091=AR$5,VLOOKUP(AM1091,buff!$K:$L,2,FALSE),"")),"")</f>
        <v/>
      </c>
      <c r="AS1091" s="6" t="str">
        <f>_xlfn.IFNA(IF(IF($AH1091=AS$5,VLOOKUP(AI1091,buff!$K:$L,2,FALSE),"")=0,"",IF($AH1091=AS$5,VLOOKUP(AI1091,buff!$K:$L,2,FALSE),"")),"")</f>
        <v/>
      </c>
      <c r="AT1091" s="6" t="str">
        <f>_xlfn.IFNA(IF(IF($AH1091=AT$5,VLOOKUP(AJ1091,buff!$K:$L,2,FALSE),"")=0,"",IF($AH1091=AT$5,VLOOKUP(AJ1091,buff!$K:$L,2,FALSE),"")),"")</f>
        <v/>
      </c>
      <c r="AU1091" s="6" t="str">
        <f>_xlfn.IFNA(IF(IF($AH1091=AU$5,VLOOKUP(AK1091,buff!$K:$L,2,FALSE),"")=0,"",IF($AH1091=AU$5,VLOOKUP(AK1091,buff!$K:$L,2,FALSE),"")),"")</f>
        <v/>
      </c>
      <c r="AV1091" s="6" t="str">
        <f>_xlfn.IFNA(IF(IF($AH1091=AV$5,VLOOKUP(AL1091,buff!$K:$L,2,FALSE),"")=0,"",IF($AH1091=AV$5,VLOOKUP(AL1091,buff!$K:$L,2,FALSE),"")),"")</f>
        <v/>
      </c>
      <c r="AW1091" s="6" t="str">
        <f>_xlfn.IFNA(IF(IF($AH1091=AW$5,VLOOKUP(AM1091,buff!$K:$L,2,FALSE),"")=0,"",IF($AH1091=AW$5,VLOOKUP(AM1091,buff!$K:$L,2,FALSE),"")),"")</f>
        <v/>
      </c>
      <c r="AX1091" s="6" t="e">
        <f>VLOOKUP(AI1091,buff!K:P,6,FALSE)</f>
        <v>#N/A</v>
      </c>
      <c r="AY1091" t="e">
        <f t="shared" si="309"/>
        <v>#N/A</v>
      </c>
      <c r="AZ1091" t="e">
        <f t="shared" si="309"/>
        <v>#N/A</v>
      </c>
      <c r="BA1091">
        <f t="shared" si="310"/>
        <v>0</v>
      </c>
      <c r="BB1091">
        <f t="shared" si="311"/>
        <v>0</v>
      </c>
    </row>
    <row r="1092" spans="1:54" x14ac:dyDescent="0.15">
      <c r="A1092" t="str">
        <f t="shared" si="300"/>
        <v>星泽主动技能1等级6</v>
      </c>
      <c r="B1092" s="8">
        <v>1086</v>
      </c>
      <c r="C1092" s="8" t="str">
        <f>VLOOKUP(G1092,角色!A:B,2,FALSE)</f>
        <v>星泽</v>
      </c>
      <c r="D1092" s="8" t="str">
        <f t="shared" si="306"/>
        <v>主动技能1</v>
      </c>
      <c r="E1092" s="8">
        <f t="shared" si="301"/>
        <v>6</v>
      </c>
      <c r="F1092" s="8">
        <f t="shared" si="302"/>
        <v>1</v>
      </c>
      <c r="G1092" s="8">
        <f t="shared" si="303"/>
        <v>19</v>
      </c>
      <c r="H1092" s="4" t="s">
        <v>490</v>
      </c>
      <c r="I1092" s="24" t="str">
        <f t="shared" si="320"/>
        <v>对敌方单体攻击，造成100%攻击力（+139）点伤害。</v>
      </c>
      <c r="J1092" s="4" t="s">
        <v>305</v>
      </c>
      <c r="K1092" s="1" t="s">
        <v>103</v>
      </c>
      <c r="L1092" s="24" t="s">
        <v>107</v>
      </c>
      <c r="M1092" s="4"/>
      <c r="N1092" s="4">
        <v>100</v>
      </c>
      <c r="O1092" s="4"/>
      <c r="T1092" s="6" t="str">
        <f t="shared" si="316"/>
        <v/>
      </c>
      <c r="U1092" s="6" t="str">
        <f t="shared" si="317"/>
        <v/>
      </c>
      <c r="Y1092">
        <f t="shared" si="319"/>
        <v>0</v>
      </c>
      <c r="Z1092">
        <v>100</v>
      </c>
      <c r="AA1092" s="23">
        <v>10</v>
      </c>
      <c r="AB1092" s="23">
        <f>INT(VLOOKUP(VLOOKUP($C1092,角色技能升级比率表!$B:$C,2,FALSE),角色属性概况!E:F,2,FALSE)*VLOOKUP(E1092,角色属性概况!I:M,3,FALSE)*AA1092/100)</f>
        <v>139</v>
      </c>
      <c r="AE1092">
        <v>0</v>
      </c>
      <c r="AF1092" s="23">
        <f t="shared" si="307"/>
        <v>0</v>
      </c>
      <c r="AG1092" s="23">
        <f t="shared" si="308"/>
        <v>0</v>
      </c>
      <c r="AN1092" s="6" t="str">
        <f>_xlfn.IFNA(IF(IF($AH1092=AN$5,VLOOKUP(AI1092,buff!$K:$L,2,FALSE),"")=0,"",IF($AH1092=AN$5,VLOOKUP(AI1092,buff!$K:$L,2,FALSE),"")),"")</f>
        <v/>
      </c>
      <c r="AO1092" s="6" t="str">
        <f>_xlfn.IFNA(IF(IF($AH1092=AO$5,VLOOKUP(AJ1092,buff!$K:$L,2,FALSE),"")=0,"",IF($AH1092=AO$5,VLOOKUP(AJ1092,buff!$K:$L,2,FALSE),"")),"")</f>
        <v/>
      </c>
      <c r="AP1092" s="6" t="str">
        <f>_xlfn.IFNA(IF(IF($AH1092=AP$5,VLOOKUP(AK1092,buff!$K:$L,2,FALSE),"")=0,"",IF($AH1092=AP$5,VLOOKUP(AK1092,buff!$K:$L,2,FALSE),"")),"")</f>
        <v/>
      </c>
      <c r="AQ1092" s="6" t="str">
        <f>_xlfn.IFNA(IF(IF($AH1092=AQ$5,VLOOKUP(AL1092,buff!$K:$L,2,FALSE),"")=0,"",IF($AH1092=AQ$5,VLOOKUP(AL1092,buff!$K:$L,2,FALSE),"")),"")</f>
        <v/>
      </c>
      <c r="AR1092" s="6" t="str">
        <f>_xlfn.IFNA(IF(IF($AH1092=AR$5,VLOOKUP(AM1092,buff!$K:$L,2,FALSE),"")=0,"",IF($AH1092=AR$5,VLOOKUP(AM1092,buff!$K:$L,2,FALSE),"")),"")</f>
        <v/>
      </c>
      <c r="AS1092" s="6" t="str">
        <f>_xlfn.IFNA(IF(IF($AH1092=AS$5,VLOOKUP(AI1092,buff!$K:$L,2,FALSE),"")=0,"",IF($AH1092=AS$5,VLOOKUP(AI1092,buff!$K:$L,2,FALSE),"")),"")</f>
        <v/>
      </c>
      <c r="AT1092" s="6" t="str">
        <f>_xlfn.IFNA(IF(IF($AH1092=AT$5,VLOOKUP(AJ1092,buff!$K:$L,2,FALSE),"")=0,"",IF($AH1092=AT$5,VLOOKUP(AJ1092,buff!$K:$L,2,FALSE),"")),"")</f>
        <v/>
      </c>
      <c r="AU1092" s="6" t="str">
        <f>_xlfn.IFNA(IF(IF($AH1092=AU$5,VLOOKUP(AK1092,buff!$K:$L,2,FALSE),"")=0,"",IF($AH1092=AU$5,VLOOKUP(AK1092,buff!$K:$L,2,FALSE),"")),"")</f>
        <v/>
      </c>
      <c r="AV1092" s="6" t="str">
        <f>_xlfn.IFNA(IF(IF($AH1092=AV$5,VLOOKUP(AL1092,buff!$K:$L,2,FALSE),"")=0,"",IF($AH1092=AV$5,VLOOKUP(AL1092,buff!$K:$L,2,FALSE),"")),"")</f>
        <v/>
      </c>
      <c r="AW1092" s="6" t="str">
        <f>_xlfn.IFNA(IF(IF($AH1092=AW$5,VLOOKUP(AM1092,buff!$K:$L,2,FALSE),"")=0,"",IF($AH1092=AW$5,VLOOKUP(AM1092,buff!$K:$L,2,FALSE),"")),"")</f>
        <v/>
      </c>
      <c r="AX1092" s="6" t="e">
        <f>VLOOKUP(AI1092,buff!K:P,6,FALSE)</f>
        <v>#N/A</v>
      </c>
      <c r="AY1092" t="e">
        <f t="shared" si="309"/>
        <v>#N/A</v>
      </c>
      <c r="AZ1092" t="e">
        <f t="shared" si="309"/>
        <v>#N/A</v>
      </c>
      <c r="BA1092">
        <f t="shared" si="310"/>
        <v>0</v>
      </c>
      <c r="BB1092">
        <f t="shared" si="311"/>
        <v>0</v>
      </c>
    </row>
    <row r="1093" spans="1:54" x14ac:dyDescent="0.15">
      <c r="A1093" t="str">
        <f t="shared" si="300"/>
        <v>星泽主动技能1等级7</v>
      </c>
      <c r="B1093" s="8">
        <v>1087</v>
      </c>
      <c r="C1093" s="8" t="str">
        <f>VLOOKUP(G1093,角色!A:B,2,FALSE)</f>
        <v>星泽</v>
      </c>
      <c r="D1093" s="8" t="str">
        <f t="shared" si="306"/>
        <v>主动技能1</v>
      </c>
      <c r="E1093" s="8">
        <f t="shared" si="301"/>
        <v>7</v>
      </c>
      <c r="F1093" s="8">
        <f t="shared" si="302"/>
        <v>1</v>
      </c>
      <c r="G1093" s="8">
        <f t="shared" si="303"/>
        <v>19</v>
      </c>
      <c r="H1093" s="4" t="s">
        <v>490</v>
      </c>
      <c r="I1093" s="24" t="str">
        <f t="shared" si="320"/>
        <v>对敌方单体攻击，造成100%攻击力（+171）点伤害。</v>
      </c>
      <c r="J1093" s="4" t="s">
        <v>305</v>
      </c>
      <c r="K1093" s="1" t="s">
        <v>103</v>
      </c>
      <c r="L1093" s="24" t="s">
        <v>107</v>
      </c>
      <c r="M1093" s="4"/>
      <c r="N1093" s="4">
        <v>100</v>
      </c>
      <c r="O1093" s="4"/>
      <c r="T1093" s="6" t="str">
        <f t="shared" si="316"/>
        <v/>
      </c>
      <c r="U1093" s="6" t="str">
        <f t="shared" si="317"/>
        <v/>
      </c>
      <c r="Y1093">
        <f t="shared" si="319"/>
        <v>0</v>
      </c>
      <c r="Z1093">
        <v>100</v>
      </c>
      <c r="AA1093" s="23">
        <v>10</v>
      </c>
      <c r="AB1093" s="23">
        <f>INT(VLOOKUP(VLOOKUP($C1093,角色技能升级比率表!$B:$C,2,FALSE),角色属性概况!E:F,2,FALSE)*VLOOKUP(E1093,角色属性概况!I:M,3,FALSE)*AA1093/100)</f>
        <v>171</v>
      </c>
      <c r="AE1093">
        <v>0</v>
      </c>
      <c r="AF1093" s="23">
        <f t="shared" si="307"/>
        <v>0</v>
      </c>
      <c r="AG1093" s="23">
        <f t="shared" si="308"/>
        <v>0</v>
      </c>
      <c r="AN1093" s="6" t="str">
        <f>_xlfn.IFNA(IF(IF($AH1093=AN$5,VLOOKUP(AI1093,buff!$K:$L,2,FALSE),"")=0,"",IF($AH1093=AN$5,VLOOKUP(AI1093,buff!$K:$L,2,FALSE),"")),"")</f>
        <v/>
      </c>
      <c r="AO1093" s="6" t="str">
        <f>_xlfn.IFNA(IF(IF($AH1093=AO$5,VLOOKUP(AJ1093,buff!$K:$L,2,FALSE),"")=0,"",IF($AH1093=AO$5,VLOOKUP(AJ1093,buff!$K:$L,2,FALSE),"")),"")</f>
        <v/>
      </c>
      <c r="AP1093" s="6" t="str">
        <f>_xlfn.IFNA(IF(IF($AH1093=AP$5,VLOOKUP(AK1093,buff!$K:$L,2,FALSE),"")=0,"",IF($AH1093=AP$5,VLOOKUP(AK1093,buff!$K:$L,2,FALSE),"")),"")</f>
        <v/>
      </c>
      <c r="AQ1093" s="6" t="str">
        <f>_xlfn.IFNA(IF(IF($AH1093=AQ$5,VLOOKUP(AL1093,buff!$K:$L,2,FALSE),"")=0,"",IF($AH1093=AQ$5,VLOOKUP(AL1093,buff!$K:$L,2,FALSE),"")),"")</f>
        <v/>
      </c>
      <c r="AR1093" s="6" t="str">
        <f>_xlfn.IFNA(IF(IF($AH1093=AR$5,VLOOKUP(AM1093,buff!$K:$L,2,FALSE),"")=0,"",IF($AH1093=AR$5,VLOOKUP(AM1093,buff!$K:$L,2,FALSE),"")),"")</f>
        <v/>
      </c>
      <c r="AS1093" s="6" t="str">
        <f>_xlfn.IFNA(IF(IF($AH1093=AS$5,VLOOKUP(AI1093,buff!$K:$L,2,FALSE),"")=0,"",IF($AH1093=AS$5,VLOOKUP(AI1093,buff!$K:$L,2,FALSE),"")),"")</f>
        <v/>
      </c>
      <c r="AT1093" s="6" t="str">
        <f>_xlfn.IFNA(IF(IF($AH1093=AT$5,VLOOKUP(AJ1093,buff!$K:$L,2,FALSE),"")=0,"",IF($AH1093=AT$5,VLOOKUP(AJ1093,buff!$K:$L,2,FALSE),"")),"")</f>
        <v/>
      </c>
      <c r="AU1093" s="6" t="str">
        <f>_xlfn.IFNA(IF(IF($AH1093=AU$5,VLOOKUP(AK1093,buff!$K:$L,2,FALSE),"")=0,"",IF($AH1093=AU$5,VLOOKUP(AK1093,buff!$K:$L,2,FALSE),"")),"")</f>
        <v/>
      </c>
      <c r="AV1093" s="6" t="str">
        <f>_xlfn.IFNA(IF(IF($AH1093=AV$5,VLOOKUP(AL1093,buff!$K:$L,2,FALSE),"")=0,"",IF($AH1093=AV$5,VLOOKUP(AL1093,buff!$K:$L,2,FALSE),"")),"")</f>
        <v/>
      </c>
      <c r="AW1093" s="6" t="str">
        <f>_xlfn.IFNA(IF(IF($AH1093=AW$5,VLOOKUP(AM1093,buff!$K:$L,2,FALSE),"")=0,"",IF($AH1093=AW$5,VLOOKUP(AM1093,buff!$K:$L,2,FALSE),"")),"")</f>
        <v/>
      </c>
      <c r="AX1093" s="6" t="e">
        <f>VLOOKUP(AI1093,buff!K:P,6,FALSE)</f>
        <v>#N/A</v>
      </c>
      <c r="AY1093" t="e">
        <f t="shared" si="309"/>
        <v>#N/A</v>
      </c>
      <c r="AZ1093" t="e">
        <f t="shared" si="309"/>
        <v>#N/A</v>
      </c>
      <c r="BA1093">
        <f t="shared" si="310"/>
        <v>0</v>
      </c>
      <c r="BB1093">
        <f t="shared" si="311"/>
        <v>0</v>
      </c>
    </row>
    <row r="1094" spans="1:54" x14ac:dyDescent="0.15">
      <c r="A1094" t="str">
        <f t="shared" ref="A1094:A1157" si="321">C1094&amp;D1094&amp;$E$6&amp;E1094</f>
        <v>星泽主动技能1等级8</v>
      </c>
      <c r="B1094" s="8">
        <v>1088</v>
      </c>
      <c r="C1094" s="8" t="str">
        <f>VLOOKUP(G1094,角色!A:B,2,FALSE)</f>
        <v>星泽</v>
      </c>
      <c r="D1094" s="8" t="str">
        <f t="shared" si="306"/>
        <v>主动技能1</v>
      </c>
      <c r="E1094" s="8">
        <f t="shared" ref="E1094:E1157" si="322">IF(E1093=E$5,1,E1093+1)</f>
        <v>8</v>
      </c>
      <c r="F1094" s="8">
        <f t="shared" ref="F1094:F1157" si="323">IF(E1094=1,IF(F1093=$F$5,1,F1093+1),F1093)</f>
        <v>1</v>
      </c>
      <c r="G1094" s="8">
        <f t="shared" ref="G1094:G1157" si="324">IF((F1094=1)*(E1094=1),G1093+1,G1093)</f>
        <v>19</v>
      </c>
      <c r="H1094" s="4" t="s">
        <v>490</v>
      </c>
      <c r="I1094" s="24" t="str">
        <f t="shared" si="320"/>
        <v>对敌方单体攻击，造成100%攻击力（+211）点伤害。</v>
      </c>
      <c r="J1094" s="4" t="s">
        <v>305</v>
      </c>
      <c r="K1094" s="1" t="s">
        <v>103</v>
      </c>
      <c r="L1094" s="24" t="s">
        <v>107</v>
      </c>
      <c r="M1094" s="4"/>
      <c r="N1094" s="4">
        <v>100</v>
      </c>
      <c r="O1094" s="4"/>
      <c r="T1094" s="6" t="str">
        <f t="shared" ref="T1094:T1106" si="325">IF(AN1094="","",AN1094)&amp;IF(AO1094="","","|"&amp;AO1094)&amp;IF(AP1094="","","|"&amp;AP1094)&amp;IF(AQ1094="","","|"&amp;AQ1094)&amp;IF(AR1094="","","|"&amp;AR1094)</f>
        <v/>
      </c>
      <c r="U1094" s="6" t="str">
        <f t="shared" ref="U1094:U1106" si="326">IF(AS1094="","",AS1094)&amp;IF(AT1094="","","|"&amp;AT1094)&amp;IF(AU1094="","","|"&amp;AU1094)&amp;IF(AV1094="","","|"&amp;AV1094)&amp;IF(AW1094="","","|"&amp;AW1094)</f>
        <v/>
      </c>
      <c r="Y1094">
        <f t="shared" si="319"/>
        <v>0</v>
      </c>
      <c r="Z1094">
        <v>100</v>
      </c>
      <c r="AA1094" s="23">
        <v>10</v>
      </c>
      <c r="AB1094" s="23">
        <f>INT(VLOOKUP(VLOOKUP($C1094,角色技能升级比率表!$B:$C,2,FALSE),角色属性概况!E:F,2,FALSE)*VLOOKUP(E1094,角色属性概况!I:M,3,FALSE)*AA1094/100)</f>
        <v>211</v>
      </c>
      <c r="AE1094">
        <v>0</v>
      </c>
      <c r="AF1094" s="23">
        <f t="shared" si="307"/>
        <v>0</v>
      </c>
      <c r="AG1094" s="23">
        <f t="shared" si="308"/>
        <v>0</v>
      </c>
      <c r="AN1094" s="6" t="str">
        <f>_xlfn.IFNA(IF(IF($AH1094=AN$5,VLOOKUP(AI1094,buff!$K:$L,2,FALSE),"")=0,"",IF($AH1094=AN$5,VLOOKUP(AI1094,buff!$K:$L,2,FALSE),"")),"")</f>
        <v/>
      </c>
      <c r="AO1094" s="6" t="str">
        <f>_xlfn.IFNA(IF(IF($AH1094=AO$5,VLOOKUP(AJ1094,buff!$K:$L,2,FALSE),"")=0,"",IF($AH1094=AO$5,VLOOKUP(AJ1094,buff!$K:$L,2,FALSE),"")),"")</f>
        <v/>
      </c>
      <c r="AP1094" s="6" t="str">
        <f>_xlfn.IFNA(IF(IF($AH1094=AP$5,VLOOKUP(AK1094,buff!$K:$L,2,FALSE),"")=0,"",IF($AH1094=AP$5,VLOOKUP(AK1094,buff!$K:$L,2,FALSE),"")),"")</f>
        <v/>
      </c>
      <c r="AQ1094" s="6" t="str">
        <f>_xlfn.IFNA(IF(IF($AH1094=AQ$5,VLOOKUP(AL1094,buff!$K:$L,2,FALSE),"")=0,"",IF($AH1094=AQ$5,VLOOKUP(AL1094,buff!$K:$L,2,FALSE),"")),"")</f>
        <v/>
      </c>
      <c r="AR1094" s="6" t="str">
        <f>_xlfn.IFNA(IF(IF($AH1094=AR$5,VLOOKUP(AM1094,buff!$K:$L,2,FALSE),"")=0,"",IF($AH1094=AR$5,VLOOKUP(AM1094,buff!$K:$L,2,FALSE),"")),"")</f>
        <v/>
      </c>
      <c r="AS1094" s="6" t="str">
        <f>_xlfn.IFNA(IF(IF($AH1094=AS$5,VLOOKUP(AI1094,buff!$K:$L,2,FALSE),"")=0,"",IF($AH1094=AS$5,VLOOKUP(AI1094,buff!$K:$L,2,FALSE),"")),"")</f>
        <v/>
      </c>
      <c r="AT1094" s="6" t="str">
        <f>_xlfn.IFNA(IF(IF($AH1094=AT$5,VLOOKUP(AJ1094,buff!$K:$L,2,FALSE),"")=0,"",IF($AH1094=AT$5,VLOOKUP(AJ1094,buff!$K:$L,2,FALSE),"")),"")</f>
        <v/>
      </c>
      <c r="AU1094" s="6" t="str">
        <f>_xlfn.IFNA(IF(IF($AH1094=AU$5,VLOOKUP(AK1094,buff!$K:$L,2,FALSE),"")=0,"",IF($AH1094=AU$5,VLOOKUP(AK1094,buff!$K:$L,2,FALSE),"")),"")</f>
        <v/>
      </c>
      <c r="AV1094" s="6" t="str">
        <f>_xlfn.IFNA(IF(IF($AH1094=AV$5,VLOOKUP(AL1094,buff!$K:$L,2,FALSE),"")=0,"",IF($AH1094=AV$5,VLOOKUP(AL1094,buff!$K:$L,2,FALSE),"")),"")</f>
        <v/>
      </c>
      <c r="AW1094" s="6" t="str">
        <f>_xlfn.IFNA(IF(IF($AH1094=AW$5,VLOOKUP(AM1094,buff!$K:$L,2,FALSE),"")=0,"",IF($AH1094=AW$5,VLOOKUP(AM1094,buff!$K:$L,2,FALSE),"")),"")</f>
        <v/>
      </c>
      <c r="AX1094" s="6" t="e">
        <f>VLOOKUP(AI1094,buff!K:P,6,FALSE)</f>
        <v>#N/A</v>
      </c>
      <c r="AY1094" t="e">
        <f t="shared" si="309"/>
        <v>#N/A</v>
      </c>
      <c r="AZ1094" t="e">
        <f t="shared" si="309"/>
        <v>#N/A</v>
      </c>
      <c r="BA1094">
        <f t="shared" si="310"/>
        <v>0</v>
      </c>
      <c r="BB1094">
        <f t="shared" si="311"/>
        <v>0</v>
      </c>
    </row>
    <row r="1095" spans="1:54" x14ac:dyDescent="0.15">
      <c r="A1095" t="str">
        <f t="shared" si="321"/>
        <v>星泽主动技能1等级9</v>
      </c>
      <c r="B1095" s="8">
        <v>1089</v>
      </c>
      <c r="C1095" s="8" t="str">
        <f>VLOOKUP(G1095,角色!A:B,2,FALSE)</f>
        <v>星泽</v>
      </c>
      <c r="D1095" s="8" t="str">
        <f t="shared" si="306"/>
        <v>主动技能1</v>
      </c>
      <c r="E1095" s="8">
        <f t="shared" si="322"/>
        <v>9</v>
      </c>
      <c r="F1095" s="8">
        <f t="shared" si="323"/>
        <v>1</v>
      </c>
      <c r="G1095" s="8">
        <f t="shared" si="324"/>
        <v>19</v>
      </c>
      <c r="H1095" s="4" t="s">
        <v>490</v>
      </c>
      <c r="I1095" s="24" t="str">
        <f>"对敌方单体攻击，造成100%攻击力（+"&amp;AB1095&amp;"）点伤害。"</f>
        <v>对敌方单体攻击，造成100%攻击力（+260）点伤害。</v>
      </c>
      <c r="J1095" s="24" t="s">
        <v>305</v>
      </c>
      <c r="K1095" s="25" t="s">
        <v>103</v>
      </c>
      <c r="L1095" s="24" t="s">
        <v>107</v>
      </c>
      <c r="M1095" s="24"/>
      <c r="N1095" s="24">
        <v>100</v>
      </c>
      <c r="O1095" s="24"/>
      <c r="P1095" s="23"/>
      <c r="Q1095" s="23"/>
      <c r="R1095" s="23"/>
      <c r="S1095" s="23"/>
      <c r="T1095" s="23" t="str">
        <f t="shared" si="325"/>
        <v/>
      </c>
      <c r="U1095" s="23" t="str">
        <f t="shared" si="326"/>
        <v/>
      </c>
      <c r="V1095" s="23"/>
      <c r="W1095" s="23"/>
      <c r="X1095" s="23"/>
      <c r="Y1095" s="23">
        <f t="shared" si="319"/>
        <v>0</v>
      </c>
      <c r="Z1095" s="23">
        <v>100</v>
      </c>
      <c r="AA1095" s="23">
        <v>10</v>
      </c>
      <c r="AB1095" s="23">
        <f>INT(VLOOKUP(VLOOKUP($C1095,角色技能升级比率表!$B:$C,2,FALSE),角色属性概况!E:F,2,FALSE)*VLOOKUP(E1095,角色属性概况!I:M,3,FALSE)*AA1095/100)</f>
        <v>260</v>
      </c>
      <c r="AC1095" s="23"/>
      <c r="AD1095" s="23"/>
      <c r="AE1095" s="23">
        <v>0</v>
      </c>
      <c r="AF1095" s="23">
        <f t="shared" si="307"/>
        <v>0</v>
      </c>
      <c r="AG1095" s="23">
        <f t="shared" si="308"/>
        <v>0</v>
      </c>
      <c r="AH1095" s="23"/>
      <c r="AI1095" s="23"/>
      <c r="AJ1095" s="23"/>
      <c r="AN1095" s="6" t="str">
        <f>_xlfn.IFNA(IF(IF($AH1095=AN$5,VLOOKUP(AI1095,buff!$K:$L,2,FALSE),"")=0,"",IF($AH1095=AN$5,VLOOKUP(AI1095,buff!$K:$L,2,FALSE),"")),"")</f>
        <v/>
      </c>
      <c r="AO1095" s="6" t="str">
        <f>_xlfn.IFNA(IF(IF($AH1095=AO$5,VLOOKUP(AJ1095,buff!$K:$L,2,FALSE),"")=0,"",IF($AH1095=AO$5,VLOOKUP(AJ1095,buff!$K:$L,2,FALSE),"")),"")</f>
        <v/>
      </c>
      <c r="AP1095" s="6" t="str">
        <f>_xlfn.IFNA(IF(IF($AH1095=AP$5,VLOOKUP(AK1095,buff!$K:$L,2,FALSE),"")=0,"",IF($AH1095=AP$5,VLOOKUP(AK1095,buff!$K:$L,2,FALSE),"")),"")</f>
        <v/>
      </c>
      <c r="AQ1095" s="6" t="str">
        <f>_xlfn.IFNA(IF(IF($AH1095=AQ$5,VLOOKUP(AL1095,buff!$K:$L,2,FALSE),"")=0,"",IF($AH1095=AQ$5,VLOOKUP(AL1095,buff!$K:$L,2,FALSE),"")),"")</f>
        <v/>
      </c>
      <c r="AR1095" s="6" t="str">
        <f>_xlfn.IFNA(IF(IF($AH1095=AR$5,VLOOKUP(AM1095,buff!$K:$L,2,FALSE),"")=0,"",IF($AH1095=AR$5,VLOOKUP(AM1095,buff!$K:$L,2,FALSE),"")),"")</f>
        <v/>
      </c>
      <c r="AS1095" s="6" t="str">
        <f>_xlfn.IFNA(IF(IF($AH1095=AS$5,VLOOKUP(AI1095,buff!$K:$L,2,FALSE),"")=0,"",IF($AH1095=AS$5,VLOOKUP(AI1095,buff!$K:$L,2,FALSE),"")),"")</f>
        <v/>
      </c>
      <c r="AT1095" s="6" t="str">
        <f>_xlfn.IFNA(IF(IF($AH1095=AT$5,VLOOKUP(AJ1095,buff!$K:$L,2,FALSE),"")=0,"",IF($AH1095=AT$5,VLOOKUP(AJ1095,buff!$K:$L,2,FALSE),"")),"")</f>
        <v/>
      </c>
      <c r="AU1095" s="6" t="str">
        <f>_xlfn.IFNA(IF(IF($AH1095=AU$5,VLOOKUP(AK1095,buff!$K:$L,2,FALSE),"")=0,"",IF($AH1095=AU$5,VLOOKUP(AK1095,buff!$K:$L,2,FALSE),"")),"")</f>
        <v/>
      </c>
      <c r="AV1095" s="6" t="str">
        <f>_xlfn.IFNA(IF(IF($AH1095=AV$5,VLOOKUP(AL1095,buff!$K:$L,2,FALSE),"")=0,"",IF($AH1095=AV$5,VLOOKUP(AL1095,buff!$K:$L,2,FALSE),"")),"")</f>
        <v/>
      </c>
      <c r="AW1095" s="6" t="str">
        <f>_xlfn.IFNA(IF(IF($AH1095=AW$5,VLOOKUP(AM1095,buff!$K:$L,2,FALSE),"")=0,"",IF($AH1095=AW$5,VLOOKUP(AM1095,buff!$K:$L,2,FALSE),"")),"")</f>
        <v/>
      </c>
      <c r="AX1095" s="6" t="e">
        <f>VLOOKUP(AI1095,buff!K:P,6,FALSE)</f>
        <v>#N/A</v>
      </c>
      <c r="AY1095" t="e">
        <f t="shared" si="309"/>
        <v>#N/A</v>
      </c>
      <c r="AZ1095" t="e">
        <f t="shared" si="309"/>
        <v>#N/A</v>
      </c>
      <c r="BA1095">
        <f t="shared" si="310"/>
        <v>0</v>
      </c>
      <c r="BB1095">
        <f t="shared" si="311"/>
        <v>0</v>
      </c>
    </row>
    <row r="1096" spans="1:54" x14ac:dyDescent="0.15">
      <c r="A1096" t="str">
        <f t="shared" si="321"/>
        <v>星泽主动技能1等级10</v>
      </c>
      <c r="B1096" s="8">
        <v>1090</v>
      </c>
      <c r="C1096" s="8" t="str">
        <f>VLOOKUP(G1096,角色!A:B,2,FALSE)</f>
        <v>星泽</v>
      </c>
      <c r="D1096" s="8" t="str">
        <f t="shared" ref="D1096:D1159" si="327">$D$4&amp;F1096</f>
        <v>主动技能1</v>
      </c>
      <c r="E1096" s="8">
        <f t="shared" si="322"/>
        <v>10</v>
      </c>
      <c r="F1096" s="8">
        <f t="shared" si="323"/>
        <v>1</v>
      </c>
      <c r="G1096" s="8">
        <f t="shared" si="324"/>
        <v>19</v>
      </c>
      <c r="H1096" s="4" t="s">
        <v>490</v>
      </c>
      <c r="I1096" s="24" t="str">
        <f t="shared" ref="I1096:I1106" si="328">"对敌方单体攻击，造成100%攻击力（+"&amp;AB1096&amp;"）点伤害。"</f>
        <v>对敌方单体攻击，造成100%攻击力（+320）点伤害。</v>
      </c>
      <c r="J1096" s="4" t="s">
        <v>305</v>
      </c>
      <c r="K1096" s="1" t="s">
        <v>103</v>
      </c>
      <c r="L1096" s="24" t="s">
        <v>107</v>
      </c>
      <c r="M1096" s="4"/>
      <c r="N1096" s="4">
        <v>100</v>
      </c>
      <c r="O1096" s="4"/>
      <c r="T1096" s="6" t="str">
        <f t="shared" si="325"/>
        <v/>
      </c>
      <c r="U1096" s="6" t="str">
        <f t="shared" si="326"/>
        <v/>
      </c>
      <c r="Y1096">
        <f t="shared" si="319"/>
        <v>0</v>
      </c>
      <c r="Z1096">
        <v>100</v>
      </c>
      <c r="AA1096" s="23">
        <v>10</v>
      </c>
      <c r="AB1096" s="23">
        <f>INT(VLOOKUP(VLOOKUP($C1096,角色技能升级比率表!$B:$C,2,FALSE),角色属性概况!E:F,2,FALSE)*VLOOKUP(E1096,角色属性概况!I:M,3,FALSE)*AA1096/100)</f>
        <v>320</v>
      </c>
      <c r="AE1096">
        <v>0</v>
      </c>
      <c r="AF1096" s="23">
        <f t="shared" ref="AF1096:AF1159" si="329">BA1096</f>
        <v>0</v>
      </c>
      <c r="AG1096" s="23">
        <f t="shared" ref="AG1096:AG1159" si="330">BB1096</f>
        <v>0</v>
      </c>
      <c r="AN1096" s="6" t="str">
        <f>_xlfn.IFNA(IF(IF($AH1096=AN$5,VLOOKUP(AI1096,buff!$K:$L,2,FALSE),"")=0,"",IF($AH1096=AN$5,VLOOKUP(AI1096,buff!$K:$L,2,FALSE),"")),"")</f>
        <v/>
      </c>
      <c r="AO1096" s="6" t="str">
        <f>_xlfn.IFNA(IF(IF($AH1096=AO$5,VLOOKUP(AJ1096,buff!$K:$L,2,FALSE),"")=0,"",IF($AH1096=AO$5,VLOOKUP(AJ1096,buff!$K:$L,2,FALSE),"")),"")</f>
        <v/>
      </c>
      <c r="AP1096" s="6" t="str">
        <f>_xlfn.IFNA(IF(IF($AH1096=AP$5,VLOOKUP(AK1096,buff!$K:$L,2,FALSE),"")=0,"",IF($AH1096=AP$5,VLOOKUP(AK1096,buff!$K:$L,2,FALSE),"")),"")</f>
        <v/>
      </c>
      <c r="AQ1096" s="6" t="str">
        <f>_xlfn.IFNA(IF(IF($AH1096=AQ$5,VLOOKUP(AL1096,buff!$K:$L,2,FALSE),"")=0,"",IF($AH1096=AQ$5,VLOOKUP(AL1096,buff!$K:$L,2,FALSE),"")),"")</f>
        <v/>
      </c>
      <c r="AR1096" s="6" t="str">
        <f>_xlfn.IFNA(IF(IF($AH1096=AR$5,VLOOKUP(AM1096,buff!$K:$L,2,FALSE),"")=0,"",IF($AH1096=AR$5,VLOOKUP(AM1096,buff!$K:$L,2,FALSE),"")),"")</f>
        <v/>
      </c>
      <c r="AS1096" s="6" t="str">
        <f>_xlfn.IFNA(IF(IF($AH1096=AS$5,VLOOKUP(AI1096,buff!$K:$L,2,FALSE),"")=0,"",IF($AH1096=AS$5,VLOOKUP(AI1096,buff!$K:$L,2,FALSE),"")),"")</f>
        <v/>
      </c>
      <c r="AT1096" s="6" t="str">
        <f>_xlfn.IFNA(IF(IF($AH1096=AT$5,VLOOKUP(AJ1096,buff!$K:$L,2,FALSE),"")=0,"",IF($AH1096=AT$5,VLOOKUP(AJ1096,buff!$K:$L,2,FALSE),"")),"")</f>
        <v/>
      </c>
      <c r="AU1096" s="6" t="str">
        <f>_xlfn.IFNA(IF(IF($AH1096=AU$5,VLOOKUP(AK1096,buff!$K:$L,2,FALSE),"")=0,"",IF($AH1096=AU$5,VLOOKUP(AK1096,buff!$K:$L,2,FALSE),"")),"")</f>
        <v/>
      </c>
      <c r="AV1096" s="6" t="str">
        <f>_xlfn.IFNA(IF(IF($AH1096=AV$5,VLOOKUP(AL1096,buff!$K:$L,2,FALSE),"")=0,"",IF($AH1096=AV$5,VLOOKUP(AL1096,buff!$K:$L,2,FALSE),"")),"")</f>
        <v/>
      </c>
      <c r="AW1096" s="6" t="str">
        <f>_xlfn.IFNA(IF(IF($AH1096=AW$5,VLOOKUP(AM1096,buff!$K:$L,2,FALSE),"")=0,"",IF($AH1096=AW$5,VLOOKUP(AM1096,buff!$K:$L,2,FALSE),"")),"")</f>
        <v/>
      </c>
      <c r="AX1096" s="6" t="e">
        <f>VLOOKUP(AI1096,buff!K:P,6,FALSE)</f>
        <v>#N/A</v>
      </c>
      <c r="AY1096" t="e">
        <f t="shared" ref="AY1096:AZ1159" si="331">AX1096</f>
        <v>#N/A</v>
      </c>
      <c r="AZ1096" t="e">
        <f t="shared" si="331"/>
        <v>#N/A</v>
      </c>
      <c r="BA1096">
        <f t="shared" ref="BA1096:BA1159" si="332">IF(F1096=1,0,IF(F1096=2,2,3))</f>
        <v>0</v>
      </c>
      <c r="BB1096">
        <f t="shared" ref="BB1096:BB1159" si="333">IF(F1096=1,0,IF(F1096=2,1,2))</f>
        <v>0</v>
      </c>
    </row>
    <row r="1097" spans="1:54" x14ac:dyDescent="0.15">
      <c r="A1097" t="str">
        <f t="shared" si="321"/>
        <v>星泽主动技能1等级11</v>
      </c>
      <c r="B1097" s="8">
        <v>1091</v>
      </c>
      <c r="C1097" s="8" t="str">
        <f>VLOOKUP(G1097,角色!A:B,2,FALSE)</f>
        <v>星泽</v>
      </c>
      <c r="D1097" s="8" t="str">
        <f t="shared" si="327"/>
        <v>主动技能1</v>
      </c>
      <c r="E1097" s="8">
        <f t="shared" si="322"/>
        <v>11</v>
      </c>
      <c r="F1097" s="8">
        <f t="shared" si="323"/>
        <v>1</v>
      </c>
      <c r="G1097" s="8">
        <f t="shared" si="324"/>
        <v>19</v>
      </c>
      <c r="H1097" s="4" t="s">
        <v>490</v>
      </c>
      <c r="I1097" s="24" t="str">
        <f t="shared" si="328"/>
        <v>对敌方单体攻击，造成100%攻击力（+394）点伤害。</v>
      </c>
      <c r="J1097" s="4" t="s">
        <v>305</v>
      </c>
      <c r="K1097" s="1" t="s">
        <v>103</v>
      </c>
      <c r="L1097" s="24" t="s">
        <v>107</v>
      </c>
      <c r="M1097" s="4"/>
      <c r="N1097" s="4">
        <v>100</v>
      </c>
      <c r="O1097" s="4"/>
      <c r="T1097" s="6" t="str">
        <f t="shared" si="325"/>
        <v/>
      </c>
      <c r="U1097" s="6" t="str">
        <f t="shared" si="326"/>
        <v/>
      </c>
      <c r="Y1097">
        <f t="shared" si="319"/>
        <v>0</v>
      </c>
      <c r="Z1097">
        <v>100</v>
      </c>
      <c r="AA1097" s="23">
        <v>10</v>
      </c>
      <c r="AB1097" s="23">
        <f>INT(VLOOKUP(VLOOKUP($C1097,角色技能升级比率表!$B:$C,2,FALSE),角色属性概况!E:F,2,FALSE)*VLOOKUP(E1097,角色属性概况!I:M,3,FALSE)*AA1097/100)</f>
        <v>394</v>
      </c>
      <c r="AE1097">
        <v>0</v>
      </c>
      <c r="AF1097" s="23">
        <f t="shared" si="329"/>
        <v>0</v>
      </c>
      <c r="AG1097" s="23">
        <f t="shared" si="330"/>
        <v>0</v>
      </c>
      <c r="AN1097" s="6" t="str">
        <f>_xlfn.IFNA(IF(IF($AH1097=AN$5,VLOOKUP(AI1097,buff!$K:$L,2,FALSE),"")=0,"",IF($AH1097=AN$5,VLOOKUP(AI1097,buff!$K:$L,2,FALSE),"")),"")</f>
        <v/>
      </c>
      <c r="AO1097" s="6" t="str">
        <f>_xlfn.IFNA(IF(IF($AH1097=AO$5,VLOOKUP(AJ1097,buff!$K:$L,2,FALSE),"")=0,"",IF($AH1097=AO$5,VLOOKUP(AJ1097,buff!$K:$L,2,FALSE),"")),"")</f>
        <v/>
      </c>
      <c r="AP1097" s="6" t="str">
        <f>_xlfn.IFNA(IF(IF($AH1097=AP$5,VLOOKUP(AK1097,buff!$K:$L,2,FALSE),"")=0,"",IF($AH1097=AP$5,VLOOKUP(AK1097,buff!$K:$L,2,FALSE),"")),"")</f>
        <v/>
      </c>
      <c r="AQ1097" s="6" t="str">
        <f>_xlfn.IFNA(IF(IF($AH1097=AQ$5,VLOOKUP(AL1097,buff!$K:$L,2,FALSE),"")=0,"",IF($AH1097=AQ$5,VLOOKUP(AL1097,buff!$K:$L,2,FALSE),"")),"")</f>
        <v/>
      </c>
      <c r="AR1097" s="6" t="str">
        <f>_xlfn.IFNA(IF(IF($AH1097=AR$5,VLOOKUP(AM1097,buff!$K:$L,2,FALSE),"")=0,"",IF($AH1097=AR$5,VLOOKUP(AM1097,buff!$K:$L,2,FALSE),"")),"")</f>
        <v/>
      </c>
      <c r="AS1097" s="6" t="str">
        <f>_xlfn.IFNA(IF(IF($AH1097=AS$5,VLOOKUP(AI1097,buff!$K:$L,2,FALSE),"")=0,"",IF($AH1097=AS$5,VLOOKUP(AI1097,buff!$K:$L,2,FALSE),"")),"")</f>
        <v/>
      </c>
      <c r="AT1097" s="6" t="str">
        <f>_xlfn.IFNA(IF(IF($AH1097=AT$5,VLOOKUP(AJ1097,buff!$K:$L,2,FALSE),"")=0,"",IF($AH1097=AT$5,VLOOKUP(AJ1097,buff!$K:$L,2,FALSE),"")),"")</f>
        <v/>
      </c>
      <c r="AU1097" s="6" t="str">
        <f>_xlfn.IFNA(IF(IF($AH1097=AU$5,VLOOKUP(AK1097,buff!$K:$L,2,FALSE),"")=0,"",IF($AH1097=AU$5,VLOOKUP(AK1097,buff!$K:$L,2,FALSE),"")),"")</f>
        <v/>
      </c>
      <c r="AV1097" s="6" t="str">
        <f>_xlfn.IFNA(IF(IF($AH1097=AV$5,VLOOKUP(AL1097,buff!$K:$L,2,FALSE),"")=0,"",IF($AH1097=AV$5,VLOOKUP(AL1097,buff!$K:$L,2,FALSE),"")),"")</f>
        <v/>
      </c>
      <c r="AW1097" s="6" t="str">
        <f>_xlfn.IFNA(IF(IF($AH1097=AW$5,VLOOKUP(AM1097,buff!$K:$L,2,FALSE),"")=0,"",IF($AH1097=AW$5,VLOOKUP(AM1097,buff!$K:$L,2,FALSE),"")),"")</f>
        <v/>
      </c>
      <c r="AX1097" s="6" t="e">
        <f>VLOOKUP(AI1097,buff!K:P,6,FALSE)</f>
        <v>#N/A</v>
      </c>
      <c r="AY1097" t="e">
        <f t="shared" si="331"/>
        <v>#N/A</v>
      </c>
      <c r="AZ1097" t="e">
        <f t="shared" si="331"/>
        <v>#N/A</v>
      </c>
      <c r="BA1097">
        <f t="shared" si="332"/>
        <v>0</v>
      </c>
      <c r="BB1097">
        <f t="shared" si="333"/>
        <v>0</v>
      </c>
    </row>
    <row r="1098" spans="1:54" x14ac:dyDescent="0.15">
      <c r="A1098" t="str">
        <f t="shared" si="321"/>
        <v>星泽主动技能1等级12</v>
      </c>
      <c r="B1098" s="8">
        <v>1092</v>
      </c>
      <c r="C1098" s="8" t="str">
        <f>VLOOKUP(G1098,角色!A:B,2,FALSE)</f>
        <v>星泽</v>
      </c>
      <c r="D1098" s="8" t="str">
        <f t="shared" si="327"/>
        <v>主动技能1</v>
      </c>
      <c r="E1098" s="8">
        <f t="shared" si="322"/>
        <v>12</v>
      </c>
      <c r="F1098" s="8">
        <f t="shared" si="323"/>
        <v>1</v>
      </c>
      <c r="G1098" s="8">
        <f t="shared" si="324"/>
        <v>19</v>
      </c>
      <c r="H1098" s="4" t="s">
        <v>490</v>
      </c>
      <c r="I1098" s="24" t="str">
        <f t="shared" si="328"/>
        <v>对敌方单体攻击，造成100%攻击力（+485）点伤害。</v>
      </c>
      <c r="J1098" s="4" t="s">
        <v>305</v>
      </c>
      <c r="K1098" s="1" t="s">
        <v>103</v>
      </c>
      <c r="L1098" s="24" t="s">
        <v>107</v>
      </c>
      <c r="M1098" s="4"/>
      <c r="N1098" s="4">
        <v>100</v>
      </c>
      <c r="O1098" s="4"/>
      <c r="T1098" s="6" t="str">
        <f t="shared" si="325"/>
        <v/>
      </c>
      <c r="U1098" s="6" t="str">
        <f t="shared" si="326"/>
        <v/>
      </c>
      <c r="Y1098">
        <f t="shared" si="319"/>
        <v>0</v>
      </c>
      <c r="Z1098">
        <v>100</v>
      </c>
      <c r="AA1098" s="23">
        <v>10</v>
      </c>
      <c r="AB1098" s="23">
        <f>INT(VLOOKUP(VLOOKUP($C1098,角色技能升级比率表!$B:$C,2,FALSE),角色属性概况!E:F,2,FALSE)*VLOOKUP(E1098,角色属性概况!I:M,3,FALSE)*AA1098/100)</f>
        <v>485</v>
      </c>
      <c r="AE1098">
        <v>0</v>
      </c>
      <c r="AF1098" s="23">
        <f t="shared" si="329"/>
        <v>0</v>
      </c>
      <c r="AG1098" s="23">
        <f t="shared" si="330"/>
        <v>0</v>
      </c>
      <c r="AN1098" s="6" t="str">
        <f>_xlfn.IFNA(IF(IF($AH1098=AN$5,VLOOKUP(AI1098,buff!$K:$L,2,FALSE),"")=0,"",IF($AH1098=AN$5,VLOOKUP(AI1098,buff!$K:$L,2,FALSE),"")),"")</f>
        <v/>
      </c>
      <c r="AO1098" s="6" t="str">
        <f>_xlfn.IFNA(IF(IF($AH1098=AO$5,VLOOKUP(AJ1098,buff!$K:$L,2,FALSE),"")=0,"",IF($AH1098=AO$5,VLOOKUP(AJ1098,buff!$K:$L,2,FALSE),"")),"")</f>
        <v/>
      </c>
      <c r="AP1098" s="6" t="str">
        <f>_xlfn.IFNA(IF(IF($AH1098=AP$5,VLOOKUP(AK1098,buff!$K:$L,2,FALSE),"")=0,"",IF($AH1098=AP$5,VLOOKUP(AK1098,buff!$K:$L,2,FALSE),"")),"")</f>
        <v/>
      </c>
      <c r="AQ1098" s="6" t="str">
        <f>_xlfn.IFNA(IF(IF($AH1098=AQ$5,VLOOKUP(AL1098,buff!$K:$L,2,FALSE),"")=0,"",IF($AH1098=AQ$5,VLOOKUP(AL1098,buff!$K:$L,2,FALSE),"")),"")</f>
        <v/>
      </c>
      <c r="AR1098" s="6" t="str">
        <f>_xlfn.IFNA(IF(IF($AH1098=AR$5,VLOOKUP(AM1098,buff!$K:$L,2,FALSE),"")=0,"",IF($AH1098=AR$5,VLOOKUP(AM1098,buff!$K:$L,2,FALSE),"")),"")</f>
        <v/>
      </c>
      <c r="AS1098" s="6" t="str">
        <f>_xlfn.IFNA(IF(IF($AH1098=AS$5,VLOOKUP(AI1098,buff!$K:$L,2,FALSE),"")=0,"",IF($AH1098=AS$5,VLOOKUP(AI1098,buff!$K:$L,2,FALSE),"")),"")</f>
        <v/>
      </c>
      <c r="AT1098" s="6" t="str">
        <f>_xlfn.IFNA(IF(IF($AH1098=AT$5,VLOOKUP(AJ1098,buff!$K:$L,2,FALSE),"")=0,"",IF($AH1098=AT$5,VLOOKUP(AJ1098,buff!$K:$L,2,FALSE),"")),"")</f>
        <v/>
      </c>
      <c r="AU1098" s="6" t="str">
        <f>_xlfn.IFNA(IF(IF($AH1098=AU$5,VLOOKUP(AK1098,buff!$K:$L,2,FALSE),"")=0,"",IF($AH1098=AU$5,VLOOKUP(AK1098,buff!$K:$L,2,FALSE),"")),"")</f>
        <v/>
      </c>
      <c r="AV1098" s="6" t="str">
        <f>_xlfn.IFNA(IF(IF($AH1098=AV$5,VLOOKUP(AL1098,buff!$K:$L,2,FALSE),"")=0,"",IF($AH1098=AV$5,VLOOKUP(AL1098,buff!$K:$L,2,FALSE),"")),"")</f>
        <v/>
      </c>
      <c r="AW1098" s="6" t="str">
        <f>_xlfn.IFNA(IF(IF($AH1098=AW$5,VLOOKUP(AM1098,buff!$K:$L,2,FALSE),"")=0,"",IF($AH1098=AW$5,VLOOKUP(AM1098,buff!$K:$L,2,FALSE),"")),"")</f>
        <v/>
      </c>
      <c r="AX1098" s="6" t="e">
        <f>VLOOKUP(AI1098,buff!K:P,6,FALSE)</f>
        <v>#N/A</v>
      </c>
      <c r="AY1098" t="e">
        <f t="shared" si="331"/>
        <v>#N/A</v>
      </c>
      <c r="AZ1098" t="e">
        <f t="shared" si="331"/>
        <v>#N/A</v>
      </c>
      <c r="BA1098">
        <f t="shared" si="332"/>
        <v>0</v>
      </c>
      <c r="BB1098">
        <f t="shared" si="333"/>
        <v>0</v>
      </c>
    </row>
    <row r="1099" spans="1:54" x14ac:dyDescent="0.15">
      <c r="A1099" t="str">
        <f t="shared" si="321"/>
        <v>星泽主动技能1等级13</v>
      </c>
      <c r="B1099" s="8">
        <v>1093</v>
      </c>
      <c r="C1099" s="8" t="str">
        <f>VLOOKUP(G1099,角色!A:B,2,FALSE)</f>
        <v>星泽</v>
      </c>
      <c r="D1099" s="8" t="str">
        <f t="shared" si="327"/>
        <v>主动技能1</v>
      </c>
      <c r="E1099" s="8">
        <f t="shared" si="322"/>
        <v>13</v>
      </c>
      <c r="F1099" s="8">
        <f t="shared" si="323"/>
        <v>1</v>
      </c>
      <c r="G1099" s="8">
        <f t="shared" si="324"/>
        <v>19</v>
      </c>
      <c r="H1099" s="4" t="s">
        <v>490</v>
      </c>
      <c r="I1099" s="24" t="str">
        <f t="shared" si="328"/>
        <v>对敌方单体攻击，造成100%攻击力（+597）点伤害。</v>
      </c>
      <c r="J1099" s="4" t="s">
        <v>305</v>
      </c>
      <c r="K1099" s="1" t="s">
        <v>103</v>
      </c>
      <c r="L1099" s="24" t="s">
        <v>107</v>
      </c>
      <c r="M1099" s="4"/>
      <c r="N1099" s="4">
        <v>100</v>
      </c>
      <c r="O1099" s="4"/>
      <c r="T1099" s="6" t="str">
        <f t="shared" si="325"/>
        <v/>
      </c>
      <c r="U1099" s="6" t="str">
        <f t="shared" si="326"/>
        <v/>
      </c>
      <c r="Y1099">
        <f t="shared" si="319"/>
        <v>0</v>
      </c>
      <c r="Z1099">
        <v>100</v>
      </c>
      <c r="AA1099" s="23">
        <v>10</v>
      </c>
      <c r="AB1099" s="23">
        <f>INT(VLOOKUP(VLOOKUP($C1099,角色技能升级比率表!$B:$C,2,FALSE),角色属性概况!E:F,2,FALSE)*VLOOKUP(E1099,角色属性概况!I:M,3,FALSE)*AA1099/100)</f>
        <v>597</v>
      </c>
      <c r="AE1099">
        <v>0</v>
      </c>
      <c r="AF1099" s="23">
        <f t="shared" si="329"/>
        <v>0</v>
      </c>
      <c r="AG1099" s="23">
        <f t="shared" si="330"/>
        <v>0</v>
      </c>
      <c r="AN1099" s="6" t="str">
        <f>_xlfn.IFNA(IF(IF($AH1099=AN$5,VLOOKUP(AI1099,buff!$K:$L,2,FALSE),"")=0,"",IF($AH1099=AN$5,VLOOKUP(AI1099,buff!$K:$L,2,FALSE),"")),"")</f>
        <v/>
      </c>
      <c r="AO1099" s="6" t="str">
        <f>_xlfn.IFNA(IF(IF($AH1099=AO$5,VLOOKUP(AJ1099,buff!$K:$L,2,FALSE),"")=0,"",IF($AH1099=AO$5,VLOOKUP(AJ1099,buff!$K:$L,2,FALSE),"")),"")</f>
        <v/>
      </c>
      <c r="AP1099" s="6" t="str">
        <f>_xlfn.IFNA(IF(IF($AH1099=AP$5,VLOOKUP(AK1099,buff!$K:$L,2,FALSE),"")=0,"",IF($AH1099=AP$5,VLOOKUP(AK1099,buff!$K:$L,2,FALSE),"")),"")</f>
        <v/>
      </c>
      <c r="AQ1099" s="6" t="str">
        <f>_xlfn.IFNA(IF(IF($AH1099=AQ$5,VLOOKUP(AL1099,buff!$K:$L,2,FALSE),"")=0,"",IF($AH1099=AQ$5,VLOOKUP(AL1099,buff!$K:$L,2,FALSE),"")),"")</f>
        <v/>
      </c>
      <c r="AR1099" s="6" t="str">
        <f>_xlfn.IFNA(IF(IF($AH1099=AR$5,VLOOKUP(AM1099,buff!$K:$L,2,FALSE),"")=0,"",IF($AH1099=AR$5,VLOOKUP(AM1099,buff!$K:$L,2,FALSE),"")),"")</f>
        <v/>
      </c>
      <c r="AS1099" s="6" t="str">
        <f>_xlfn.IFNA(IF(IF($AH1099=AS$5,VLOOKUP(AI1099,buff!$K:$L,2,FALSE),"")=0,"",IF($AH1099=AS$5,VLOOKUP(AI1099,buff!$K:$L,2,FALSE),"")),"")</f>
        <v/>
      </c>
      <c r="AT1099" s="6" t="str">
        <f>_xlfn.IFNA(IF(IF($AH1099=AT$5,VLOOKUP(AJ1099,buff!$K:$L,2,FALSE),"")=0,"",IF($AH1099=AT$5,VLOOKUP(AJ1099,buff!$K:$L,2,FALSE),"")),"")</f>
        <v/>
      </c>
      <c r="AU1099" s="6" t="str">
        <f>_xlfn.IFNA(IF(IF($AH1099=AU$5,VLOOKUP(AK1099,buff!$K:$L,2,FALSE),"")=0,"",IF($AH1099=AU$5,VLOOKUP(AK1099,buff!$K:$L,2,FALSE),"")),"")</f>
        <v/>
      </c>
      <c r="AV1099" s="6" t="str">
        <f>_xlfn.IFNA(IF(IF($AH1099=AV$5,VLOOKUP(AL1099,buff!$K:$L,2,FALSE),"")=0,"",IF($AH1099=AV$5,VLOOKUP(AL1099,buff!$K:$L,2,FALSE),"")),"")</f>
        <v/>
      </c>
      <c r="AW1099" s="6" t="str">
        <f>_xlfn.IFNA(IF(IF($AH1099=AW$5,VLOOKUP(AM1099,buff!$K:$L,2,FALSE),"")=0,"",IF($AH1099=AW$5,VLOOKUP(AM1099,buff!$K:$L,2,FALSE),"")),"")</f>
        <v/>
      </c>
      <c r="AX1099" s="6" t="e">
        <f>VLOOKUP(AI1099,buff!K:P,6,FALSE)</f>
        <v>#N/A</v>
      </c>
      <c r="AY1099" t="e">
        <f t="shared" si="331"/>
        <v>#N/A</v>
      </c>
      <c r="AZ1099" t="e">
        <f t="shared" si="331"/>
        <v>#N/A</v>
      </c>
      <c r="BA1099">
        <f t="shared" si="332"/>
        <v>0</v>
      </c>
      <c r="BB1099">
        <f t="shared" si="333"/>
        <v>0</v>
      </c>
    </row>
    <row r="1100" spans="1:54" x14ac:dyDescent="0.15">
      <c r="A1100" t="str">
        <f t="shared" si="321"/>
        <v>星泽主动技能1等级14</v>
      </c>
      <c r="B1100" s="8">
        <v>1094</v>
      </c>
      <c r="C1100" s="8" t="str">
        <f>VLOOKUP(G1100,角色!A:B,2,FALSE)</f>
        <v>星泽</v>
      </c>
      <c r="D1100" s="8" t="str">
        <f t="shared" si="327"/>
        <v>主动技能1</v>
      </c>
      <c r="E1100" s="8">
        <f t="shared" si="322"/>
        <v>14</v>
      </c>
      <c r="F1100" s="8">
        <f t="shared" si="323"/>
        <v>1</v>
      </c>
      <c r="G1100" s="8">
        <f t="shared" si="324"/>
        <v>19</v>
      </c>
      <c r="H1100" s="4" t="s">
        <v>490</v>
      </c>
      <c r="I1100" s="24" t="str">
        <f t="shared" si="328"/>
        <v>对敌方单体攻击，造成100%攻击力（+735）点伤害。</v>
      </c>
      <c r="J1100" s="4" t="s">
        <v>305</v>
      </c>
      <c r="K1100" s="1" t="s">
        <v>103</v>
      </c>
      <c r="L1100" s="24" t="s">
        <v>107</v>
      </c>
      <c r="M1100" s="4"/>
      <c r="N1100" s="4">
        <v>100</v>
      </c>
      <c r="O1100" s="4"/>
      <c r="T1100" s="6" t="str">
        <f t="shared" si="325"/>
        <v/>
      </c>
      <c r="U1100" s="6" t="str">
        <f t="shared" si="326"/>
        <v/>
      </c>
      <c r="Y1100">
        <f t="shared" si="319"/>
        <v>0</v>
      </c>
      <c r="Z1100">
        <v>100</v>
      </c>
      <c r="AA1100" s="23">
        <v>10</v>
      </c>
      <c r="AB1100" s="23">
        <f>INT(VLOOKUP(VLOOKUP($C1100,角色技能升级比率表!$B:$C,2,FALSE),角色属性概况!E:F,2,FALSE)*VLOOKUP(E1100,角色属性概况!I:M,3,FALSE)*AA1100/100)</f>
        <v>735</v>
      </c>
      <c r="AE1100">
        <v>0</v>
      </c>
      <c r="AF1100" s="23">
        <f t="shared" si="329"/>
        <v>0</v>
      </c>
      <c r="AG1100" s="23">
        <f t="shared" si="330"/>
        <v>0</v>
      </c>
      <c r="AN1100" s="6" t="str">
        <f>_xlfn.IFNA(IF(IF($AH1100=AN$5,VLOOKUP(AI1100,buff!$K:$L,2,FALSE),"")=0,"",IF($AH1100=AN$5,VLOOKUP(AI1100,buff!$K:$L,2,FALSE),"")),"")</f>
        <v/>
      </c>
      <c r="AO1100" s="6" t="str">
        <f>_xlfn.IFNA(IF(IF($AH1100=AO$5,VLOOKUP(AJ1100,buff!$K:$L,2,FALSE),"")=0,"",IF($AH1100=AO$5,VLOOKUP(AJ1100,buff!$K:$L,2,FALSE),"")),"")</f>
        <v/>
      </c>
      <c r="AP1100" s="6" t="str">
        <f>_xlfn.IFNA(IF(IF($AH1100=AP$5,VLOOKUP(AK1100,buff!$K:$L,2,FALSE),"")=0,"",IF($AH1100=AP$5,VLOOKUP(AK1100,buff!$K:$L,2,FALSE),"")),"")</f>
        <v/>
      </c>
      <c r="AQ1100" s="6" t="str">
        <f>_xlfn.IFNA(IF(IF($AH1100=AQ$5,VLOOKUP(AL1100,buff!$K:$L,2,FALSE),"")=0,"",IF($AH1100=AQ$5,VLOOKUP(AL1100,buff!$K:$L,2,FALSE),"")),"")</f>
        <v/>
      </c>
      <c r="AR1100" s="6" t="str">
        <f>_xlfn.IFNA(IF(IF($AH1100=AR$5,VLOOKUP(AM1100,buff!$K:$L,2,FALSE),"")=0,"",IF($AH1100=AR$5,VLOOKUP(AM1100,buff!$K:$L,2,FALSE),"")),"")</f>
        <v/>
      </c>
      <c r="AS1100" s="6" t="str">
        <f>_xlfn.IFNA(IF(IF($AH1100=AS$5,VLOOKUP(AI1100,buff!$K:$L,2,FALSE),"")=0,"",IF($AH1100=AS$5,VLOOKUP(AI1100,buff!$K:$L,2,FALSE),"")),"")</f>
        <v/>
      </c>
      <c r="AT1100" s="6" t="str">
        <f>_xlfn.IFNA(IF(IF($AH1100=AT$5,VLOOKUP(AJ1100,buff!$K:$L,2,FALSE),"")=0,"",IF($AH1100=AT$5,VLOOKUP(AJ1100,buff!$K:$L,2,FALSE),"")),"")</f>
        <v/>
      </c>
      <c r="AU1100" s="6" t="str">
        <f>_xlfn.IFNA(IF(IF($AH1100=AU$5,VLOOKUP(AK1100,buff!$K:$L,2,FALSE),"")=0,"",IF($AH1100=AU$5,VLOOKUP(AK1100,buff!$K:$L,2,FALSE),"")),"")</f>
        <v/>
      </c>
      <c r="AV1100" s="6" t="str">
        <f>_xlfn.IFNA(IF(IF($AH1100=AV$5,VLOOKUP(AL1100,buff!$K:$L,2,FALSE),"")=0,"",IF($AH1100=AV$5,VLOOKUP(AL1100,buff!$K:$L,2,FALSE),"")),"")</f>
        <v/>
      </c>
      <c r="AW1100" s="6" t="str">
        <f>_xlfn.IFNA(IF(IF($AH1100=AW$5,VLOOKUP(AM1100,buff!$K:$L,2,FALSE),"")=0,"",IF($AH1100=AW$5,VLOOKUP(AM1100,buff!$K:$L,2,FALSE),"")),"")</f>
        <v/>
      </c>
      <c r="AX1100" s="6" t="e">
        <f>VLOOKUP(AI1100,buff!K:P,6,FALSE)</f>
        <v>#N/A</v>
      </c>
      <c r="AY1100" t="e">
        <f t="shared" si="331"/>
        <v>#N/A</v>
      </c>
      <c r="AZ1100" t="e">
        <f t="shared" si="331"/>
        <v>#N/A</v>
      </c>
      <c r="BA1100">
        <f t="shared" si="332"/>
        <v>0</v>
      </c>
      <c r="BB1100">
        <f t="shared" si="333"/>
        <v>0</v>
      </c>
    </row>
    <row r="1101" spans="1:54" x14ac:dyDescent="0.15">
      <c r="A1101" t="str">
        <f t="shared" si="321"/>
        <v>星泽主动技能1等级15</v>
      </c>
      <c r="B1101" s="8">
        <v>1095</v>
      </c>
      <c r="C1101" s="8" t="str">
        <f>VLOOKUP(G1101,角色!A:B,2,FALSE)</f>
        <v>星泽</v>
      </c>
      <c r="D1101" s="8" t="str">
        <f t="shared" si="327"/>
        <v>主动技能1</v>
      </c>
      <c r="E1101" s="8">
        <f t="shared" si="322"/>
        <v>15</v>
      </c>
      <c r="F1101" s="8">
        <f t="shared" si="323"/>
        <v>1</v>
      </c>
      <c r="G1101" s="8">
        <f t="shared" si="324"/>
        <v>19</v>
      </c>
      <c r="H1101" s="4" t="s">
        <v>490</v>
      </c>
      <c r="I1101" s="24" t="str">
        <f t="shared" si="328"/>
        <v>对敌方单体攻击，造成100%攻击力（+906）点伤害。</v>
      </c>
      <c r="J1101" s="4" t="s">
        <v>305</v>
      </c>
      <c r="K1101" s="1" t="s">
        <v>103</v>
      </c>
      <c r="L1101" s="24" t="s">
        <v>107</v>
      </c>
      <c r="M1101" s="4"/>
      <c r="N1101" s="4">
        <v>100</v>
      </c>
      <c r="O1101" s="4"/>
      <c r="T1101" s="6" t="str">
        <f t="shared" si="325"/>
        <v/>
      </c>
      <c r="U1101" s="6" t="str">
        <f t="shared" si="326"/>
        <v/>
      </c>
      <c r="Y1101">
        <f t="shared" si="319"/>
        <v>0</v>
      </c>
      <c r="Z1101">
        <v>100</v>
      </c>
      <c r="AA1101" s="23">
        <v>10</v>
      </c>
      <c r="AB1101" s="23">
        <f>INT(VLOOKUP(VLOOKUP($C1101,角色技能升级比率表!$B:$C,2,FALSE),角色属性概况!E:F,2,FALSE)*VLOOKUP(E1101,角色属性概况!I:M,3,FALSE)*AA1101/100)</f>
        <v>906</v>
      </c>
      <c r="AE1101">
        <v>0</v>
      </c>
      <c r="AF1101" s="23">
        <f t="shared" si="329"/>
        <v>0</v>
      </c>
      <c r="AG1101" s="23">
        <f t="shared" si="330"/>
        <v>0</v>
      </c>
      <c r="AN1101" s="6" t="str">
        <f>_xlfn.IFNA(IF(IF($AH1101=AN$5,VLOOKUP(AI1101,buff!$K:$L,2,FALSE),"")=0,"",IF($AH1101=AN$5,VLOOKUP(AI1101,buff!$K:$L,2,FALSE),"")),"")</f>
        <v/>
      </c>
      <c r="AO1101" s="6" t="str">
        <f>_xlfn.IFNA(IF(IF($AH1101=AO$5,VLOOKUP(AJ1101,buff!$K:$L,2,FALSE),"")=0,"",IF($AH1101=AO$5,VLOOKUP(AJ1101,buff!$K:$L,2,FALSE),"")),"")</f>
        <v/>
      </c>
      <c r="AP1101" s="6" t="str">
        <f>_xlfn.IFNA(IF(IF($AH1101=AP$5,VLOOKUP(AK1101,buff!$K:$L,2,FALSE),"")=0,"",IF($AH1101=AP$5,VLOOKUP(AK1101,buff!$K:$L,2,FALSE),"")),"")</f>
        <v/>
      </c>
      <c r="AQ1101" s="6" t="str">
        <f>_xlfn.IFNA(IF(IF($AH1101=AQ$5,VLOOKUP(AL1101,buff!$K:$L,2,FALSE),"")=0,"",IF($AH1101=AQ$5,VLOOKUP(AL1101,buff!$K:$L,2,FALSE),"")),"")</f>
        <v/>
      </c>
      <c r="AR1101" s="6" t="str">
        <f>_xlfn.IFNA(IF(IF($AH1101=AR$5,VLOOKUP(AM1101,buff!$K:$L,2,FALSE),"")=0,"",IF($AH1101=AR$5,VLOOKUP(AM1101,buff!$K:$L,2,FALSE),"")),"")</f>
        <v/>
      </c>
      <c r="AS1101" s="6" t="str">
        <f>_xlfn.IFNA(IF(IF($AH1101=AS$5,VLOOKUP(AI1101,buff!$K:$L,2,FALSE),"")=0,"",IF($AH1101=AS$5,VLOOKUP(AI1101,buff!$K:$L,2,FALSE),"")),"")</f>
        <v/>
      </c>
      <c r="AT1101" s="6" t="str">
        <f>_xlfn.IFNA(IF(IF($AH1101=AT$5,VLOOKUP(AJ1101,buff!$K:$L,2,FALSE),"")=0,"",IF($AH1101=AT$5,VLOOKUP(AJ1101,buff!$K:$L,2,FALSE),"")),"")</f>
        <v/>
      </c>
      <c r="AU1101" s="6" t="str">
        <f>_xlfn.IFNA(IF(IF($AH1101=AU$5,VLOOKUP(AK1101,buff!$K:$L,2,FALSE),"")=0,"",IF($AH1101=AU$5,VLOOKUP(AK1101,buff!$K:$L,2,FALSE),"")),"")</f>
        <v/>
      </c>
      <c r="AV1101" s="6" t="str">
        <f>_xlfn.IFNA(IF(IF($AH1101=AV$5,VLOOKUP(AL1101,buff!$K:$L,2,FALSE),"")=0,"",IF($AH1101=AV$5,VLOOKUP(AL1101,buff!$K:$L,2,FALSE),"")),"")</f>
        <v/>
      </c>
      <c r="AW1101" s="6" t="str">
        <f>_xlfn.IFNA(IF(IF($AH1101=AW$5,VLOOKUP(AM1101,buff!$K:$L,2,FALSE),"")=0,"",IF($AH1101=AW$5,VLOOKUP(AM1101,buff!$K:$L,2,FALSE),"")),"")</f>
        <v/>
      </c>
      <c r="AX1101" s="6" t="e">
        <f>VLOOKUP(AI1101,buff!K:P,6,FALSE)</f>
        <v>#N/A</v>
      </c>
      <c r="AY1101" t="e">
        <f t="shared" si="331"/>
        <v>#N/A</v>
      </c>
      <c r="AZ1101" t="e">
        <f t="shared" si="331"/>
        <v>#N/A</v>
      </c>
      <c r="BA1101">
        <f t="shared" si="332"/>
        <v>0</v>
      </c>
      <c r="BB1101">
        <f t="shared" si="333"/>
        <v>0</v>
      </c>
    </row>
    <row r="1102" spans="1:54" x14ac:dyDescent="0.15">
      <c r="A1102" t="str">
        <f t="shared" si="321"/>
        <v>星泽主动技能1等级16</v>
      </c>
      <c r="B1102" s="8">
        <v>1096</v>
      </c>
      <c r="C1102" s="8" t="str">
        <f>VLOOKUP(G1102,角色!A:B,2,FALSE)</f>
        <v>星泽</v>
      </c>
      <c r="D1102" s="8" t="str">
        <f t="shared" si="327"/>
        <v>主动技能1</v>
      </c>
      <c r="E1102" s="8">
        <f t="shared" si="322"/>
        <v>16</v>
      </c>
      <c r="F1102" s="8">
        <f t="shared" si="323"/>
        <v>1</v>
      </c>
      <c r="G1102" s="8">
        <f t="shared" si="324"/>
        <v>19</v>
      </c>
      <c r="H1102" s="4" t="s">
        <v>490</v>
      </c>
      <c r="I1102" s="24" t="str">
        <f t="shared" si="328"/>
        <v>对敌方单体攻击，造成100%攻击力（+1115）点伤害。</v>
      </c>
      <c r="J1102" s="4" t="s">
        <v>305</v>
      </c>
      <c r="K1102" s="1" t="s">
        <v>103</v>
      </c>
      <c r="L1102" s="24" t="s">
        <v>107</v>
      </c>
      <c r="M1102" s="4"/>
      <c r="N1102" s="4">
        <v>100</v>
      </c>
      <c r="O1102" s="4"/>
      <c r="T1102" s="6" t="str">
        <f t="shared" si="325"/>
        <v/>
      </c>
      <c r="U1102" s="6" t="str">
        <f t="shared" si="326"/>
        <v/>
      </c>
      <c r="Y1102">
        <f t="shared" ref="Y1102:Y1106" si="334">VLOOKUP(D1102,BC:BD,2,FALSE)</f>
        <v>0</v>
      </c>
      <c r="Z1102">
        <v>100</v>
      </c>
      <c r="AA1102" s="23">
        <v>10</v>
      </c>
      <c r="AB1102" s="23">
        <f>INT(VLOOKUP(VLOOKUP($C1102,角色技能升级比率表!$B:$C,2,FALSE),角色属性概况!E:F,2,FALSE)*VLOOKUP(E1102,角色属性概况!I:M,3,FALSE)*AA1102/100)</f>
        <v>1115</v>
      </c>
      <c r="AE1102">
        <v>0</v>
      </c>
      <c r="AF1102" s="23">
        <f t="shared" si="329"/>
        <v>0</v>
      </c>
      <c r="AG1102" s="23">
        <f t="shared" si="330"/>
        <v>0</v>
      </c>
      <c r="AN1102" s="6" t="str">
        <f>_xlfn.IFNA(IF(IF($AH1102=AN$5,VLOOKUP(AI1102,buff!$K:$L,2,FALSE),"")=0,"",IF($AH1102=AN$5,VLOOKUP(AI1102,buff!$K:$L,2,FALSE),"")),"")</f>
        <v/>
      </c>
      <c r="AO1102" s="6" t="str">
        <f>_xlfn.IFNA(IF(IF($AH1102=AO$5,VLOOKUP(AJ1102,buff!$K:$L,2,FALSE),"")=0,"",IF($AH1102=AO$5,VLOOKUP(AJ1102,buff!$K:$L,2,FALSE),"")),"")</f>
        <v/>
      </c>
      <c r="AP1102" s="6" t="str">
        <f>_xlfn.IFNA(IF(IF($AH1102=AP$5,VLOOKUP(AK1102,buff!$K:$L,2,FALSE),"")=0,"",IF($AH1102=AP$5,VLOOKUP(AK1102,buff!$K:$L,2,FALSE),"")),"")</f>
        <v/>
      </c>
      <c r="AQ1102" s="6" t="str">
        <f>_xlfn.IFNA(IF(IF($AH1102=AQ$5,VLOOKUP(AL1102,buff!$K:$L,2,FALSE),"")=0,"",IF($AH1102=AQ$5,VLOOKUP(AL1102,buff!$K:$L,2,FALSE),"")),"")</f>
        <v/>
      </c>
      <c r="AR1102" s="6" t="str">
        <f>_xlfn.IFNA(IF(IF($AH1102=AR$5,VLOOKUP(AM1102,buff!$K:$L,2,FALSE),"")=0,"",IF($AH1102=AR$5,VLOOKUP(AM1102,buff!$K:$L,2,FALSE),"")),"")</f>
        <v/>
      </c>
      <c r="AS1102" s="6" t="str">
        <f>_xlfn.IFNA(IF(IF($AH1102=AS$5,VLOOKUP(AI1102,buff!$K:$L,2,FALSE),"")=0,"",IF($AH1102=AS$5,VLOOKUP(AI1102,buff!$K:$L,2,FALSE),"")),"")</f>
        <v/>
      </c>
      <c r="AT1102" s="6" t="str">
        <f>_xlfn.IFNA(IF(IF($AH1102=AT$5,VLOOKUP(AJ1102,buff!$K:$L,2,FALSE),"")=0,"",IF($AH1102=AT$5,VLOOKUP(AJ1102,buff!$K:$L,2,FALSE),"")),"")</f>
        <v/>
      </c>
      <c r="AU1102" s="6" t="str">
        <f>_xlfn.IFNA(IF(IF($AH1102=AU$5,VLOOKUP(AK1102,buff!$K:$L,2,FALSE),"")=0,"",IF($AH1102=AU$5,VLOOKUP(AK1102,buff!$K:$L,2,FALSE),"")),"")</f>
        <v/>
      </c>
      <c r="AV1102" s="6" t="str">
        <f>_xlfn.IFNA(IF(IF($AH1102=AV$5,VLOOKUP(AL1102,buff!$K:$L,2,FALSE),"")=0,"",IF($AH1102=AV$5,VLOOKUP(AL1102,buff!$K:$L,2,FALSE),"")),"")</f>
        <v/>
      </c>
      <c r="AW1102" s="6" t="str">
        <f>_xlfn.IFNA(IF(IF($AH1102=AW$5,VLOOKUP(AM1102,buff!$K:$L,2,FALSE),"")=0,"",IF($AH1102=AW$5,VLOOKUP(AM1102,buff!$K:$L,2,FALSE),"")),"")</f>
        <v/>
      </c>
      <c r="AX1102" s="6" t="e">
        <f>VLOOKUP(AI1102,buff!K:P,6,FALSE)</f>
        <v>#N/A</v>
      </c>
      <c r="AY1102" t="e">
        <f t="shared" si="331"/>
        <v>#N/A</v>
      </c>
      <c r="AZ1102" t="e">
        <f t="shared" si="331"/>
        <v>#N/A</v>
      </c>
      <c r="BA1102">
        <f t="shared" si="332"/>
        <v>0</v>
      </c>
      <c r="BB1102">
        <f t="shared" si="333"/>
        <v>0</v>
      </c>
    </row>
    <row r="1103" spans="1:54" x14ac:dyDescent="0.15">
      <c r="A1103" t="str">
        <f t="shared" si="321"/>
        <v>星泽主动技能1等级17</v>
      </c>
      <c r="B1103" s="8">
        <v>1097</v>
      </c>
      <c r="C1103" s="8" t="str">
        <f>VLOOKUP(G1103,角色!A:B,2,FALSE)</f>
        <v>星泽</v>
      </c>
      <c r="D1103" s="8" t="str">
        <f t="shared" si="327"/>
        <v>主动技能1</v>
      </c>
      <c r="E1103" s="8">
        <f t="shared" si="322"/>
        <v>17</v>
      </c>
      <c r="F1103" s="8">
        <f t="shared" si="323"/>
        <v>1</v>
      </c>
      <c r="G1103" s="8">
        <f t="shared" si="324"/>
        <v>19</v>
      </c>
      <c r="H1103" s="4" t="s">
        <v>490</v>
      </c>
      <c r="I1103" s="24" t="str">
        <f t="shared" si="328"/>
        <v>对敌方单体攻击，造成100%攻击力（+1373）点伤害。</v>
      </c>
      <c r="J1103" s="4" t="s">
        <v>305</v>
      </c>
      <c r="K1103" s="1" t="s">
        <v>103</v>
      </c>
      <c r="L1103" s="24" t="s">
        <v>107</v>
      </c>
      <c r="M1103" s="4"/>
      <c r="N1103" s="4">
        <v>100</v>
      </c>
      <c r="O1103" s="4"/>
      <c r="T1103" s="6" t="str">
        <f t="shared" si="325"/>
        <v/>
      </c>
      <c r="U1103" s="6" t="str">
        <f t="shared" si="326"/>
        <v/>
      </c>
      <c r="Y1103">
        <f t="shared" si="334"/>
        <v>0</v>
      </c>
      <c r="Z1103">
        <v>100</v>
      </c>
      <c r="AA1103" s="23">
        <v>10</v>
      </c>
      <c r="AB1103" s="23">
        <f>INT(VLOOKUP(VLOOKUP($C1103,角色技能升级比率表!$B:$C,2,FALSE),角色属性概况!E:F,2,FALSE)*VLOOKUP(E1103,角色属性概况!I:M,3,FALSE)*AA1103/100)</f>
        <v>1373</v>
      </c>
      <c r="AE1103">
        <v>0</v>
      </c>
      <c r="AF1103" s="23">
        <f t="shared" si="329"/>
        <v>0</v>
      </c>
      <c r="AG1103" s="23">
        <f t="shared" si="330"/>
        <v>0</v>
      </c>
      <c r="AN1103" s="6" t="str">
        <f>_xlfn.IFNA(IF(IF($AH1103=AN$5,VLOOKUP(AI1103,buff!$K:$L,2,FALSE),"")=0,"",IF($AH1103=AN$5,VLOOKUP(AI1103,buff!$K:$L,2,FALSE),"")),"")</f>
        <v/>
      </c>
      <c r="AO1103" s="6" t="str">
        <f>_xlfn.IFNA(IF(IF($AH1103=AO$5,VLOOKUP(AJ1103,buff!$K:$L,2,FALSE),"")=0,"",IF($AH1103=AO$5,VLOOKUP(AJ1103,buff!$K:$L,2,FALSE),"")),"")</f>
        <v/>
      </c>
      <c r="AP1103" s="6" t="str">
        <f>_xlfn.IFNA(IF(IF($AH1103=AP$5,VLOOKUP(AK1103,buff!$K:$L,2,FALSE),"")=0,"",IF($AH1103=AP$5,VLOOKUP(AK1103,buff!$K:$L,2,FALSE),"")),"")</f>
        <v/>
      </c>
      <c r="AQ1103" s="6" t="str">
        <f>_xlfn.IFNA(IF(IF($AH1103=AQ$5,VLOOKUP(AL1103,buff!$K:$L,2,FALSE),"")=0,"",IF($AH1103=AQ$5,VLOOKUP(AL1103,buff!$K:$L,2,FALSE),"")),"")</f>
        <v/>
      </c>
      <c r="AR1103" s="6" t="str">
        <f>_xlfn.IFNA(IF(IF($AH1103=AR$5,VLOOKUP(AM1103,buff!$K:$L,2,FALSE),"")=0,"",IF($AH1103=AR$5,VLOOKUP(AM1103,buff!$K:$L,2,FALSE),"")),"")</f>
        <v/>
      </c>
      <c r="AS1103" s="6" t="str">
        <f>_xlfn.IFNA(IF(IF($AH1103=AS$5,VLOOKUP(AI1103,buff!$K:$L,2,FALSE),"")=0,"",IF($AH1103=AS$5,VLOOKUP(AI1103,buff!$K:$L,2,FALSE),"")),"")</f>
        <v/>
      </c>
      <c r="AT1103" s="6" t="str">
        <f>_xlfn.IFNA(IF(IF($AH1103=AT$5,VLOOKUP(AJ1103,buff!$K:$L,2,FALSE),"")=0,"",IF($AH1103=AT$5,VLOOKUP(AJ1103,buff!$K:$L,2,FALSE),"")),"")</f>
        <v/>
      </c>
      <c r="AU1103" s="6" t="str">
        <f>_xlfn.IFNA(IF(IF($AH1103=AU$5,VLOOKUP(AK1103,buff!$K:$L,2,FALSE),"")=0,"",IF($AH1103=AU$5,VLOOKUP(AK1103,buff!$K:$L,2,FALSE),"")),"")</f>
        <v/>
      </c>
      <c r="AV1103" s="6" t="str">
        <f>_xlfn.IFNA(IF(IF($AH1103=AV$5,VLOOKUP(AL1103,buff!$K:$L,2,FALSE),"")=0,"",IF($AH1103=AV$5,VLOOKUP(AL1103,buff!$K:$L,2,FALSE),"")),"")</f>
        <v/>
      </c>
      <c r="AW1103" s="6" t="str">
        <f>_xlfn.IFNA(IF(IF($AH1103=AW$5,VLOOKUP(AM1103,buff!$K:$L,2,FALSE),"")=0,"",IF($AH1103=AW$5,VLOOKUP(AM1103,buff!$K:$L,2,FALSE),"")),"")</f>
        <v/>
      </c>
      <c r="AX1103" s="6" t="e">
        <f>VLOOKUP(AI1103,buff!K:P,6,FALSE)</f>
        <v>#N/A</v>
      </c>
      <c r="AY1103" t="e">
        <f t="shared" si="331"/>
        <v>#N/A</v>
      </c>
      <c r="AZ1103" t="e">
        <f t="shared" si="331"/>
        <v>#N/A</v>
      </c>
      <c r="BA1103">
        <f t="shared" si="332"/>
        <v>0</v>
      </c>
      <c r="BB1103">
        <f t="shared" si="333"/>
        <v>0</v>
      </c>
    </row>
    <row r="1104" spans="1:54" x14ac:dyDescent="0.15">
      <c r="A1104" t="str">
        <f t="shared" si="321"/>
        <v>星泽主动技能1等级18</v>
      </c>
      <c r="B1104" s="8">
        <v>1098</v>
      </c>
      <c r="C1104" s="8" t="str">
        <f>VLOOKUP(G1104,角色!A:B,2,FALSE)</f>
        <v>星泽</v>
      </c>
      <c r="D1104" s="8" t="str">
        <f t="shared" si="327"/>
        <v>主动技能1</v>
      </c>
      <c r="E1104" s="8">
        <f t="shared" si="322"/>
        <v>18</v>
      </c>
      <c r="F1104" s="8">
        <f t="shared" si="323"/>
        <v>1</v>
      </c>
      <c r="G1104" s="8">
        <f t="shared" si="324"/>
        <v>19</v>
      </c>
      <c r="H1104" s="4" t="s">
        <v>490</v>
      </c>
      <c r="I1104" s="24" t="str">
        <f t="shared" si="328"/>
        <v>对敌方单体攻击，造成100%攻击力（+1691）点伤害。</v>
      </c>
      <c r="J1104" s="4" t="s">
        <v>305</v>
      </c>
      <c r="K1104" s="1" t="s">
        <v>103</v>
      </c>
      <c r="L1104" s="24" t="s">
        <v>107</v>
      </c>
      <c r="M1104" s="4"/>
      <c r="N1104" s="4">
        <v>100</v>
      </c>
      <c r="O1104" s="4"/>
      <c r="T1104" s="6" t="str">
        <f t="shared" si="325"/>
        <v/>
      </c>
      <c r="U1104" s="6" t="str">
        <f t="shared" si="326"/>
        <v/>
      </c>
      <c r="Y1104">
        <f t="shared" si="334"/>
        <v>0</v>
      </c>
      <c r="Z1104">
        <v>100</v>
      </c>
      <c r="AA1104" s="23">
        <v>10</v>
      </c>
      <c r="AB1104" s="23">
        <f>INT(VLOOKUP(VLOOKUP($C1104,角色技能升级比率表!$B:$C,2,FALSE),角色属性概况!E:F,2,FALSE)*VLOOKUP(E1104,角色属性概况!I:M,3,FALSE)*AA1104/100)</f>
        <v>1691</v>
      </c>
      <c r="AE1104">
        <v>0</v>
      </c>
      <c r="AF1104" s="23">
        <f t="shared" si="329"/>
        <v>0</v>
      </c>
      <c r="AG1104" s="23">
        <f t="shared" si="330"/>
        <v>0</v>
      </c>
      <c r="AN1104" s="6" t="str">
        <f>_xlfn.IFNA(IF(IF($AH1104=AN$5,VLOOKUP(AI1104,buff!$K:$L,2,FALSE),"")=0,"",IF($AH1104=AN$5,VLOOKUP(AI1104,buff!$K:$L,2,FALSE),"")),"")</f>
        <v/>
      </c>
      <c r="AO1104" s="6" t="str">
        <f>_xlfn.IFNA(IF(IF($AH1104=AO$5,VLOOKUP(AJ1104,buff!$K:$L,2,FALSE),"")=0,"",IF($AH1104=AO$5,VLOOKUP(AJ1104,buff!$K:$L,2,FALSE),"")),"")</f>
        <v/>
      </c>
      <c r="AP1104" s="6" t="str">
        <f>_xlfn.IFNA(IF(IF($AH1104=AP$5,VLOOKUP(AK1104,buff!$K:$L,2,FALSE),"")=0,"",IF($AH1104=AP$5,VLOOKUP(AK1104,buff!$K:$L,2,FALSE),"")),"")</f>
        <v/>
      </c>
      <c r="AQ1104" s="6" t="str">
        <f>_xlfn.IFNA(IF(IF($AH1104=AQ$5,VLOOKUP(AL1104,buff!$K:$L,2,FALSE),"")=0,"",IF($AH1104=AQ$5,VLOOKUP(AL1104,buff!$K:$L,2,FALSE),"")),"")</f>
        <v/>
      </c>
      <c r="AR1104" s="6" t="str">
        <f>_xlfn.IFNA(IF(IF($AH1104=AR$5,VLOOKUP(AM1104,buff!$K:$L,2,FALSE),"")=0,"",IF($AH1104=AR$5,VLOOKUP(AM1104,buff!$K:$L,2,FALSE),"")),"")</f>
        <v/>
      </c>
      <c r="AS1104" s="6" t="str">
        <f>_xlfn.IFNA(IF(IF($AH1104=AS$5,VLOOKUP(AI1104,buff!$K:$L,2,FALSE),"")=0,"",IF($AH1104=AS$5,VLOOKUP(AI1104,buff!$K:$L,2,FALSE),"")),"")</f>
        <v/>
      </c>
      <c r="AT1104" s="6" t="str">
        <f>_xlfn.IFNA(IF(IF($AH1104=AT$5,VLOOKUP(AJ1104,buff!$K:$L,2,FALSE),"")=0,"",IF($AH1104=AT$5,VLOOKUP(AJ1104,buff!$K:$L,2,FALSE),"")),"")</f>
        <v/>
      </c>
      <c r="AU1104" s="6" t="str">
        <f>_xlfn.IFNA(IF(IF($AH1104=AU$5,VLOOKUP(AK1104,buff!$K:$L,2,FALSE),"")=0,"",IF($AH1104=AU$5,VLOOKUP(AK1104,buff!$K:$L,2,FALSE),"")),"")</f>
        <v/>
      </c>
      <c r="AV1104" s="6" t="str">
        <f>_xlfn.IFNA(IF(IF($AH1104=AV$5,VLOOKUP(AL1104,buff!$K:$L,2,FALSE),"")=0,"",IF($AH1104=AV$5,VLOOKUP(AL1104,buff!$K:$L,2,FALSE),"")),"")</f>
        <v/>
      </c>
      <c r="AW1104" s="6" t="str">
        <f>_xlfn.IFNA(IF(IF($AH1104=AW$5,VLOOKUP(AM1104,buff!$K:$L,2,FALSE),"")=0,"",IF($AH1104=AW$5,VLOOKUP(AM1104,buff!$K:$L,2,FALSE),"")),"")</f>
        <v/>
      </c>
      <c r="AX1104" s="6" t="e">
        <f>VLOOKUP(AI1104,buff!K:P,6,FALSE)</f>
        <v>#N/A</v>
      </c>
      <c r="AY1104" t="e">
        <f t="shared" si="331"/>
        <v>#N/A</v>
      </c>
      <c r="AZ1104" t="e">
        <f t="shared" si="331"/>
        <v>#N/A</v>
      </c>
      <c r="BA1104">
        <f t="shared" si="332"/>
        <v>0</v>
      </c>
      <c r="BB1104">
        <f t="shared" si="333"/>
        <v>0</v>
      </c>
    </row>
    <row r="1105" spans="1:54" x14ac:dyDescent="0.15">
      <c r="A1105" t="str">
        <f t="shared" si="321"/>
        <v>星泽主动技能1等级19</v>
      </c>
      <c r="B1105" s="8">
        <v>1099</v>
      </c>
      <c r="C1105" s="8" t="str">
        <f>VLOOKUP(G1105,角色!A:B,2,FALSE)</f>
        <v>星泽</v>
      </c>
      <c r="D1105" s="8" t="str">
        <f t="shared" si="327"/>
        <v>主动技能1</v>
      </c>
      <c r="E1105" s="8">
        <f t="shared" si="322"/>
        <v>19</v>
      </c>
      <c r="F1105" s="8">
        <f t="shared" si="323"/>
        <v>1</v>
      </c>
      <c r="G1105" s="8">
        <f t="shared" si="324"/>
        <v>19</v>
      </c>
      <c r="H1105" s="4" t="s">
        <v>490</v>
      </c>
      <c r="I1105" s="24" t="str">
        <f t="shared" si="328"/>
        <v>对敌方单体攻击，造成100%攻击力（+2082）点伤害。</v>
      </c>
      <c r="J1105" s="4" t="s">
        <v>305</v>
      </c>
      <c r="K1105" s="1" t="s">
        <v>103</v>
      </c>
      <c r="L1105" s="24" t="s">
        <v>107</v>
      </c>
      <c r="M1105" s="4"/>
      <c r="N1105" s="4">
        <v>100</v>
      </c>
      <c r="O1105" s="4"/>
      <c r="T1105" s="6" t="str">
        <f t="shared" si="325"/>
        <v/>
      </c>
      <c r="U1105" s="6" t="str">
        <f t="shared" si="326"/>
        <v/>
      </c>
      <c r="Y1105">
        <f t="shared" si="334"/>
        <v>0</v>
      </c>
      <c r="Z1105">
        <v>100</v>
      </c>
      <c r="AA1105" s="23">
        <v>10</v>
      </c>
      <c r="AB1105" s="23">
        <f>INT(VLOOKUP(VLOOKUP($C1105,角色技能升级比率表!$B:$C,2,FALSE),角色属性概况!E:F,2,FALSE)*VLOOKUP(E1105,角色属性概况!I:M,3,FALSE)*AA1105/100)</f>
        <v>2082</v>
      </c>
      <c r="AE1105">
        <v>0</v>
      </c>
      <c r="AF1105" s="23">
        <f t="shared" si="329"/>
        <v>0</v>
      </c>
      <c r="AG1105" s="23">
        <f t="shared" si="330"/>
        <v>0</v>
      </c>
      <c r="AN1105" s="6" t="str">
        <f>_xlfn.IFNA(IF(IF($AH1105=AN$5,VLOOKUP(AI1105,buff!$K:$L,2,FALSE),"")=0,"",IF($AH1105=AN$5,VLOOKUP(AI1105,buff!$K:$L,2,FALSE),"")),"")</f>
        <v/>
      </c>
      <c r="AO1105" s="6" t="str">
        <f>_xlfn.IFNA(IF(IF($AH1105=AO$5,VLOOKUP(AJ1105,buff!$K:$L,2,FALSE),"")=0,"",IF($AH1105=AO$5,VLOOKUP(AJ1105,buff!$K:$L,2,FALSE),"")),"")</f>
        <v/>
      </c>
      <c r="AP1105" s="6" t="str">
        <f>_xlfn.IFNA(IF(IF($AH1105=AP$5,VLOOKUP(AK1105,buff!$K:$L,2,FALSE),"")=0,"",IF($AH1105=AP$5,VLOOKUP(AK1105,buff!$K:$L,2,FALSE),"")),"")</f>
        <v/>
      </c>
      <c r="AQ1105" s="6" t="str">
        <f>_xlfn.IFNA(IF(IF($AH1105=AQ$5,VLOOKUP(AL1105,buff!$K:$L,2,FALSE),"")=0,"",IF($AH1105=AQ$5,VLOOKUP(AL1105,buff!$K:$L,2,FALSE),"")),"")</f>
        <v/>
      </c>
      <c r="AR1105" s="6" t="str">
        <f>_xlfn.IFNA(IF(IF($AH1105=AR$5,VLOOKUP(AM1105,buff!$K:$L,2,FALSE),"")=0,"",IF($AH1105=AR$5,VLOOKUP(AM1105,buff!$K:$L,2,FALSE),"")),"")</f>
        <v/>
      </c>
      <c r="AS1105" s="6" t="str">
        <f>_xlfn.IFNA(IF(IF($AH1105=AS$5,VLOOKUP(AI1105,buff!$K:$L,2,FALSE),"")=0,"",IF($AH1105=AS$5,VLOOKUP(AI1105,buff!$K:$L,2,FALSE),"")),"")</f>
        <v/>
      </c>
      <c r="AT1105" s="6" t="str">
        <f>_xlfn.IFNA(IF(IF($AH1105=AT$5,VLOOKUP(AJ1105,buff!$K:$L,2,FALSE),"")=0,"",IF($AH1105=AT$5,VLOOKUP(AJ1105,buff!$K:$L,2,FALSE),"")),"")</f>
        <v/>
      </c>
      <c r="AU1105" s="6" t="str">
        <f>_xlfn.IFNA(IF(IF($AH1105=AU$5,VLOOKUP(AK1105,buff!$K:$L,2,FALSE),"")=0,"",IF($AH1105=AU$5,VLOOKUP(AK1105,buff!$K:$L,2,FALSE),"")),"")</f>
        <v/>
      </c>
      <c r="AV1105" s="6" t="str">
        <f>_xlfn.IFNA(IF(IF($AH1105=AV$5,VLOOKUP(AL1105,buff!$K:$L,2,FALSE),"")=0,"",IF($AH1105=AV$5,VLOOKUP(AL1105,buff!$K:$L,2,FALSE),"")),"")</f>
        <v/>
      </c>
      <c r="AW1105" s="6" t="str">
        <f>_xlfn.IFNA(IF(IF($AH1105=AW$5,VLOOKUP(AM1105,buff!$K:$L,2,FALSE),"")=0,"",IF($AH1105=AW$5,VLOOKUP(AM1105,buff!$K:$L,2,FALSE),"")),"")</f>
        <v/>
      </c>
      <c r="AX1105" s="6" t="e">
        <f>VLOOKUP(AI1105,buff!K:P,6,FALSE)</f>
        <v>#N/A</v>
      </c>
      <c r="AY1105" t="e">
        <f t="shared" si="331"/>
        <v>#N/A</v>
      </c>
      <c r="AZ1105" t="e">
        <f t="shared" si="331"/>
        <v>#N/A</v>
      </c>
      <c r="BA1105">
        <f t="shared" si="332"/>
        <v>0</v>
      </c>
      <c r="BB1105">
        <f t="shared" si="333"/>
        <v>0</v>
      </c>
    </row>
    <row r="1106" spans="1:54" x14ac:dyDescent="0.15">
      <c r="A1106" t="str">
        <f t="shared" si="321"/>
        <v>星泽主动技能1等级20</v>
      </c>
      <c r="B1106" s="8">
        <v>1100</v>
      </c>
      <c r="C1106" s="8" t="str">
        <f>VLOOKUP(G1106,角色!A:B,2,FALSE)</f>
        <v>星泽</v>
      </c>
      <c r="D1106" s="8" t="str">
        <f t="shared" si="327"/>
        <v>主动技能1</v>
      </c>
      <c r="E1106" s="8">
        <f t="shared" si="322"/>
        <v>20</v>
      </c>
      <c r="F1106" s="8">
        <f t="shared" si="323"/>
        <v>1</v>
      </c>
      <c r="G1106" s="8">
        <f t="shared" si="324"/>
        <v>19</v>
      </c>
      <c r="H1106" s="4" t="s">
        <v>490</v>
      </c>
      <c r="I1106" s="24" t="str">
        <f t="shared" si="328"/>
        <v>对敌方单体攻击，造成100%攻击力（+2563）点伤害。</v>
      </c>
      <c r="J1106" s="4" t="s">
        <v>305</v>
      </c>
      <c r="K1106" s="1" t="s">
        <v>103</v>
      </c>
      <c r="L1106" s="24" t="s">
        <v>107</v>
      </c>
      <c r="M1106" s="4"/>
      <c r="N1106" s="4">
        <v>100</v>
      </c>
      <c r="O1106" s="4"/>
      <c r="T1106" s="6" t="str">
        <f t="shared" si="325"/>
        <v/>
      </c>
      <c r="U1106" s="6" t="str">
        <f t="shared" si="326"/>
        <v/>
      </c>
      <c r="Y1106">
        <f t="shared" si="334"/>
        <v>0</v>
      </c>
      <c r="Z1106">
        <v>100</v>
      </c>
      <c r="AA1106" s="23">
        <v>10</v>
      </c>
      <c r="AB1106" s="23">
        <f>INT(VLOOKUP(VLOOKUP($C1106,角色技能升级比率表!$B:$C,2,FALSE),角色属性概况!E:F,2,FALSE)*VLOOKUP(E1106,角色属性概况!I:M,3,FALSE)*AA1106/100)</f>
        <v>2563</v>
      </c>
      <c r="AE1106">
        <v>0</v>
      </c>
      <c r="AF1106" s="23">
        <f t="shared" si="329"/>
        <v>0</v>
      </c>
      <c r="AG1106" s="23">
        <f t="shared" si="330"/>
        <v>0</v>
      </c>
      <c r="AN1106" s="6" t="str">
        <f>_xlfn.IFNA(IF(IF($AH1106=AN$5,VLOOKUP(AI1106,buff!$K:$L,2,FALSE),"")=0,"",IF($AH1106=AN$5,VLOOKUP(AI1106,buff!$K:$L,2,FALSE),"")),"")</f>
        <v/>
      </c>
      <c r="AO1106" s="6" t="str">
        <f>_xlfn.IFNA(IF(IF($AH1106=AO$5,VLOOKUP(AJ1106,buff!$K:$L,2,FALSE),"")=0,"",IF($AH1106=AO$5,VLOOKUP(AJ1106,buff!$K:$L,2,FALSE),"")),"")</f>
        <v/>
      </c>
      <c r="AP1106" s="6" t="str">
        <f>_xlfn.IFNA(IF(IF($AH1106=AP$5,VLOOKUP(AK1106,buff!$K:$L,2,FALSE),"")=0,"",IF($AH1106=AP$5,VLOOKUP(AK1106,buff!$K:$L,2,FALSE),"")),"")</f>
        <v/>
      </c>
      <c r="AQ1106" s="6" t="str">
        <f>_xlfn.IFNA(IF(IF($AH1106=AQ$5,VLOOKUP(AL1106,buff!$K:$L,2,FALSE),"")=0,"",IF($AH1106=AQ$5,VLOOKUP(AL1106,buff!$K:$L,2,FALSE),"")),"")</f>
        <v/>
      </c>
      <c r="AR1106" s="6" t="str">
        <f>_xlfn.IFNA(IF(IF($AH1106=AR$5,VLOOKUP(AM1106,buff!$K:$L,2,FALSE),"")=0,"",IF($AH1106=AR$5,VLOOKUP(AM1106,buff!$K:$L,2,FALSE),"")),"")</f>
        <v/>
      </c>
      <c r="AS1106" s="6" t="str">
        <f>_xlfn.IFNA(IF(IF($AH1106=AS$5,VLOOKUP(AI1106,buff!$K:$L,2,FALSE),"")=0,"",IF($AH1106=AS$5,VLOOKUP(AI1106,buff!$K:$L,2,FALSE),"")),"")</f>
        <v/>
      </c>
      <c r="AT1106" s="6" t="str">
        <f>_xlfn.IFNA(IF(IF($AH1106=AT$5,VLOOKUP(AJ1106,buff!$K:$L,2,FALSE),"")=0,"",IF($AH1106=AT$5,VLOOKUP(AJ1106,buff!$K:$L,2,FALSE),"")),"")</f>
        <v/>
      </c>
      <c r="AU1106" s="6" t="str">
        <f>_xlfn.IFNA(IF(IF($AH1106=AU$5,VLOOKUP(AK1106,buff!$K:$L,2,FALSE),"")=0,"",IF($AH1106=AU$5,VLOOKUP(AK1106,buff!$K:$L,2,FALSE),"")),"")</f>
        <v/>
      </c>
      <c r="AV1106" s="6" t="str">
        <f>_xlfn.IFNA(IF(IF($AH1106=AV$5,VLOOKUP(AL1106,buff!$K:$L,2,FALSE),"")=0,"",IF($AH1106=AV$5,VLOOKUP(AL1106,buff!$K:$L,2,FALSE),"")),"")</f>
        <v/>
      </c>
      <c r="AW1106" s="6" t="str">
        <f>_xlfn.IFNA(IF(IF($AH1106=AW$5,VLOOKUP(AM1106,buff!$K:$L,2,FALSE),"")=0,"",IF($AH1106=AW$5,VLOOKUP(AM1106,buff!$K:$L,2,FALSE),"")),"")</f>
        <v/>
      </c>
      <c r="AX1106" s="6" t="e">
        <f>VLOOKUP(AI1106,buff!K:P,6,FALSE)</f>
        <v>#N/A</v>
      </c>
      <c r="AY1106" t="e">
        <f t="shared" si="331"/>
        <v>#N/A</v>
      </c>
      <c r="AZ1106" t="e">
        <f t="shared" si="331"/>
        <v>#N/A</v>
      </c>
      <c r="BA1106">
        <f t="shared" si="332"/>
        <v>0</v>
      </c>
      <c r="BB1106">
        <f t="shared" si="333"/>
        <v>0</v>
      </c>
    </row>
    <row r="1107" spans="1:54" x14ac:dyDescent="0.15">
      <c r="A1107" t="str">
        <f t="shared" si="321"/>
        <v>星泽主动技能2等级1</v>
      </c>
      <c r="B1107" s="8">
        <v>1101</v>
      </c>
      <c r="C1107" s="8" t="str">
        <f>VLOOKUP(G1107,角色!A:B,2,FALSE)</f>
        <v>星泽</v>
      </c>
      <c r="D1107" s="8" t="str">
        <f t="shared" si="327"/>
        <v>主动技能2</v>
      </c>
      <c r="E1107" s="8">
        <f t="shared" si="322"/>
        <v>1</v>
      </c>
      <c r="F1107" s="8">
        <f t="shared" si="323"/>
        <v>2</v>
      </c>
      <c r="G1107" s="8">
        <f t="shared" si="324"/>
        <v>19</v>
      </c>
      <c r="H1107" s="4" t="s">
        <v>491</v>
      </c>
      <c r="I1107" s="4" t="str">
        <f>"提升己方随机3人防御"&amp;AX1107&amp;"攻击10%"</f>
        <v>提升己方随机3人防御114攻击10%</v>
      </c>
      <c r="J1107" s="4" t="s">
        <v>461</v>
      </c>
      <c r="K1107" s="1" t="s">
        <v>492</v>
      </c>
      <c r="L1107" s="4" t="s">
        <v>107</v>
      </c>
      <c r="M1107" s="4" t="s">
        <v>479</v>
      </c>
      <c r="N1107" s="4">
        <v>100</v>
      </c>
      <c r="O1107" s="4"/>
      <c r="T1107" s="6" t="str">
        <f t="shared" ref="T1107:T1157" si="335">IF(AN1107="","",AN1107)&amp;IF(AO1107="","","|"&amp;AO1107)&amp;IF(AP1107="","","|"&amp;AP1107)&amp;IF(AQ1107="","","|"&amp;AQ1107)&amp;IF(AR1107="","","|"&amp;AR1107)</f>
        <v>67:100:3:3</v>
      </c>
      <c r="U1107" s="6" t="str">
        <f t="shared" ref="U1107:U1157" si="336">IF(AS1107="","",AS1107)&amp;IF(AT1107="","","|"&amp;AT1107)&amp;IF(AU1107="","","|"&amp;AU1107)&amp;IF(AV1107="","","|"&amp;AV1107)&amp;IF(AW1107="","","|"&amp;AW1107)</f>
        <v/>
      </c>
      <c r="Y1107">
        <f t="shared" ref="Y1107:Y1127" si="337">VLOOKUP(D1107,BC:BD,2,FALSE)</f>
        <v>50</v>
      </c>
      <c r="Z1107">
        <v>0</v>
      </c>
      <c r="AE1107">
        <v>0</v>
      </c>
      <c r="AF1107" s="23">
        <f t="shared" si="329"/>
        <v>2</v>
      </c>
      <c r="AG1107" s="23">
        <f t="shared" si="330"/>
        <v>1</v>
      </c>
      <c r="AH1107" t="s">
        <v>118</v>
      </c>
      <c r="AI1107" t="s">
        <v>1649</v>
      </c>
      <c r="AN1107" s="6" t="str">
        <f>_xlfn.IFNA(IF(IF($AH1107=AN$5,VLOOKUP(AI1107,buff!$K:$L,2,FALSE),"")=0,"",IF($AH1107=AN$5,VLOOKUP(AI1107,buff!$K:$L,2,FALSE),"")),"")</f>
        <v>67:100:3:3</v>
      </c>
      <c r="AO1107" s="6" t="str">
        <f>_xlfn.IFNA(IF(IF($AH1107=AO$5,VLOOKUP(AJ1107,buff!$K:$L,2,FALSE),"")=0,"",IF($AH1107=AO$5,VLOOKUP(AJ1107,buff!$K:$L,2,FALSE),"")),"")</f>
        <v/>
      </c>
      <c r="AP1107" s="6" t="str">
        <f>_xlfn.IFNA(IF(IF($AH1107=AP$5,VLOOKUP(AK1107,buff!$K:$L,2,FALSE),"")=0,"",IF($AH1107=AP$5,VLOOKUP(AK1107,buff!$K:$L,2,FALSE),"")),"")</f>
        <v/>
      </c>
      <c r="AQ1107" s="6" t="str">
        <f>_xlfn.IFNA(IF(IF($AH1107=AQ$5,VLOOKUP(AL1107,buff!$K:$L,2,FALSE),"")=0,"",IF($AH1107=AQ$5,VLOOKUP(AL1107,buff!$K:$L,2,FALSE),"")),"")</f>
        <v/>
      </c>
      <c r="AR1107" s="6" t="str">
        <f>_xlfn.IFNA(IF(IF($AH1107=AR$5,VLOOKUP(AM1107,buff!$K:$L,2,FALSE),"")=0,"",IF($AH1107=AR$5,VLOOKUP(AM1107,buff!$K:$L,2,FALSE),"")),"")</f>
        <v/>
      </c>
      <c r="AS1107" s="6" t="str">
        <f>_xlfn.IFNA(IF(IF($AH1107=AS$5,VLOOKUP(AI1107,buff!$K:$L,2,FALSE),"")=0,"",IF($AH1107=AS$5,VLOOKUP(AI1107,buff!$K:$L,2,FALSE),"")),"")</f>
        <v/>
      </c>
      <c r="AT1107" s="6" t="str">
        <f>_xlfn.IFNA(IF(IF($AH1107=AT$5,VLOOKUP(AJ1107,buff!$K:$L,2,FALSE),"")=0,"",IF($AH1107=AT$5,VLOOKUP(AJ1107,buff!$K:$L,2,FALSE),"")),"")</f>
        <v/>
      </c>
      <c r="AU1107" s="6" t="str">
        <f>_xlfn.IFNA(IF(IF($AH1107=AU$5,VLOOKUP(AK1107,buff!$K:$L,2,FALSE),"")=0,"",IF($AH1107=AU$5,VLOOKUP(AK1107,buff!$K:$L,2,FALSE),"")),"")</f>
        <v/>
      </c>
      <c r="AV1107" s="6" t="str">
        <f>_xlfn.IFNA(IF(IF($AH1107=AV$5,VLOOKUP(AL1107,buff!$K:$L,2,FALSE),"")=0,"",IF($AH1107=AV$5,VLOOKUP(AL1107,buff!$K:$L,2,FALSE),"")),"")</f>
        <v/>
      </c>
      <c r="AW1107" s="6" t="str">
        <f>_xlfn.IFNA(IF(IF($AH1107=AW$5,VLOOKUP(AM1107,buff!$K:$L,2,FALSE),"")=0,"",IF($AH1107=AW$5,VLOOKUP(AM1107,buff!$K:$L,2,FALSE),"")),"")</f>
        <v/>
      </c>
      <c r="AX1107" s="6">
        <f>VLOOKUP(AI1107,buff!K:P,6,FALSE)</f>
        <v>114</v>
      </c>
      <c r="AY1107">
        <f t="shared" si="331"/>
        <v>114</v>
      </c>
      <c r="AZ1107">
        <f t="shared" si="331"/>
        <v>114</v>
      </c>
      <c r="BA1107">
        <f t="shared" si="332"/>
        <v>2</v>
      </c>
      <c r="BB1107">
        <f t="shared" si="333"/>
        <v>1</v>
      </c>
    </row>
    <row r="1108" spans="1:54" x14ac:dyDescent="0.15">
      <c r="A1108" t="str">
        <f t="shared" si="321"/>
        <v>星泽主动技能2等级2</v>
      </c>
      <c r="B1108" s="8">
        <v>1102</v>
      </c>
      <c r="C1108" s="8" t="str">
        <f>VLOOKUP(G1108,角色!A:B,2,FALSE)</f>
        <v>星泽</v>
      </c>
      <c r="D1108" s="8" t="str">
        <f t="shared" si="327"/>
        <v>主动技能2</v>
      </c>
      <c r="E1108" s="8">
        <f t="shared" si="322"/>
        <v>2</v>
      </c>
      <c r="F1108" s="8">
        <f t="shared" si="323"/>
        <v>2</v>
      </c>
      <c r="G1108" s="8">
        <f t="shared" si="324"/>
        <v>19</v>
      </c>
      <c r="H1108" s="4" t="s">
        <v>491</v>
      </c>
      <c r="I1108" s="4" t="str">
        <f t="shared" ref="I1108:I1126" si="338">"提升己方随机3人防御"&amp;AX1108&amp;"攻击10%"</f>
        <v>提升己方随机3人防御168攻击10%</v>
      </c>
      <c r="J1108" s="4" t="s">
        <v>461</v>
      </c>
      <c r="K1108" s="1" t="s">
        <v>492</v>
      </c>
      <c r="L1108" s="4" t="s">
        <v>107</v>
      </c>
      <c r="M1108" s="4" t="s">
        <v>479</v>
      </c>
      <c r="N1108" s="4">
        <v>100</v>
      </c>
      <c r="O1108" s="4"/>
      <c r="T1108" s="6" t="str">
        <f t="shared" si="335"/>
        <v>68:100:3:3</v>
      </c>
      <c r="U1108" s="6" t="str">
        <f t="shared" si="336"/>
        <v/>
      </c>
      <c r="Y1108">
        <f t="shared" si="337"/>
        <v>50</v>
      </c>
      <c r="Z1108">
        <v>0</v>
      </c>
      <c r="AE1108">
        <v>0</v>
      </c>
      <c r="AF1108" s="23">
        <f t="shared" si="329"/>
        <v>2</v>
      </c>
      <c r="AG1108" s="23">
        <f t="shared" si="330"/>
        <v>1</v>
      </c>
      <c r="AH1108" t="s">
        <v>118</v>
      </c>
      <c r="AI1108" t="s">
        <v>1650</v>
      </c>
      <c r="AN1108" s="6" t="str">
        <f>_xlfn.IFNA(IF(IF($AH1108=AN$5,VLOOKUP(AI1108,buff!$K:$L,2,FALSE),"")=0,"",IF($AH1108=AN$5,VLOOKUP(AI1108,buff!$K:$L,2,FALSE),"")),"")</f>
        <v>68:100:3:3</v>
      </c>
      <c r="AO1108" s="6" t="str">
        <f>_xlfn.IFNA(IF(IF($AH1108=AO$5,VLOOKUP(AJ1108,buff!$K:$L,2,FALSE),"")=0,"",IF($AH1108=AO$5,VLOOKUP(AJ1108,buff!$K:$L,2,FALSE),"")),"")</f>
        <v/>
      </c>
      <c r="AP1108" s="6" t="str">
        <f>_xlfn.IFNA(IF(IF($AH1108=AP$5,VLOOKUP(AK1108,buff!$K:$L,2,FALSE),"")=0,"",IF($AH1108=AP$5,VLOOKUP(AK1108,buff!$K:$L,2,FALSE),"")),"")</f>
        <v/>
      </c>
      <c r="AQ1108" s="6" t="str">
        <f>_xlfn.IFNA(IF(IF($AH1108=AQ$5,VLOOKUP(AL1108,buff!$K:$L,2,FALSE),"")=0,"",IF($AH1108=AQ$5,VLOOKUP(AL1108,buff!$K:$L,2,FALSE),"")),"")</f>
        <v/>
      </c>
      <c r="AR1108" s="6" t="str">
        <f>_xlfn.IFNA(IF(IF($AH1108=AR$5,VLOOKUP(AM1108,buff!$K:$L,2,FALSE),"")=0,"",IF($AH1108=AR$5,VLOOKUP(AM1108,buff!$K:$L,2,FALSE),"")),"")</f>
        <v/>
      </c>
      <c r="AS1108" s="6" t="str">
        <f>_xlfn.IFNA(IF(IF($AH1108=AS$5,VLOOKUP(AI1108,buff!$K:$L,2,FALSE),"")=0,"",IF($AH1108=AS$5,VLOOKUP(AI1108,buff!$K:$L,2,FALSE),"")),"")</f>
        <v/>
      </c>
      <c r="AT1108" s="6" t="str">
        <f>_xlfn.IFNA(IF(IF($AH1108=AT$5,VLOOKUP(AJ1108,buff!$K:$L,2,FALSE),"")=0,"",IF($AH1108=AT$5,VLOOKUP(AJ1108,buff!$K:$L,2,FALSE),"")),"")</f>
        <v/>
      </c>
      <c r="AU1108" s="6" t="str">
        <f>_xlfn.IFNA(IF(IF($AH1108=AU$5,VLOOKUP(AK1108,buff!$K:$L,2,FALSE),"")=0,"",IF($AH1108=AU$5,VLOOKUP(AK1108,buff!$K:$L,2,FALSE),"")),"")</f>
        <v/>
      </c>
      <c r="AV1108" s="6" t="str">
        <f>_xlfn.IFNA(IF(IF($AH1108=AV$5,VLOOKUP(AL1108,buff!$K:$L,2,FALSE),"")=0,"",IF($AH1108=AV$5,VLOOKUP(AL1108,buff!$K:$L,2,FALSE),"")),"")</f>
        <v/>
      </c>
      <c r="AW1108" s="6" t="str">
        <f>_xlfn.IFNA(IF(IF($AH1108=AW$5,VLOOKUP(AM1108,buff!$K:$L,2,FALSE),"")=0,"",IF($AH1108=AW$5,VLOOKUP(AM1108,buff!$K:$L,2,FALSE),"")),"")</f>
        <v/>
      </c>
      <c r="AX1108" s="6">
        <f>VLOOKUP(AI1108,buff!K:P,6,FALSE)</f>
        <v>168</v>
      </c>
      <c r="AY1108">
        <f t="shared" si="331"/>
        <v>168</v>
      </c>
      <c r="AZ1108">
        <f t="shared" si="331"/>
        <v>168</v>
      </c>
      <c r="BA1108">
        <f t="shared" si="332"/>
        <v>2</v>
      </c>
      <c r="BB1108">
        <f t="shared" si="333"/>
        <v>1</v>
      </c>
    </row>
    <row r="1109" spans="1:54" x14ac:dyDescent="0.15">
      <c r="A1109" t="str">
        <f t="shared" si="321"/>
        <v>星泽主动技能2等级3</v>
      </c>
      <c r="B1109" s="8">
        <v>1103</v>
      </c>
      <c r="C1109" s="8" t="str">
        <f>VLOOKUP(G1109,角色!A:B,2,FALSE)</f>
        <v>星泽</v>
      </c>
      <c r="D1109" s="8" t="str">
        <f t="shared" si="327"/>
        <v>主动技能2</v>
      </c>
      <c r="E1109" s="8">
        <f t="shared" si="322"/>
        <v>3</v>
      </c>
      <c r="F1109" s="8">
        <f t="shared" si="323"/>
        <v>2</v>
      </c>
      <c r="G1109" s="8">
        <f t="shared" si="324"/>
        <v>19</v>
      </c>
      <c r="H1109" s="4" t="s">
        <v>491</v>
      </c>
      <c r="I1109" s="4" t="str">
        <f t="shared" si="338"/>
        <v>提升己方随机3人防御222攻击10%</v>
      </c>
      <c r="J1109" s="4" t="s">
        <v>461</v>
      </c>
      <c r="K1109" s="1" t="s">
        <v>492</v>
      </c>
      <c r="L1109" s="4" t="s">
        <v>107</v>
      </c>
      <c r="M1109" s="4" t="s">
        <v>479</v>
      </c>
      <c r="N1109" s="4">
        <v>100</v>
      </c>
      <c r="O1109" s="4"/>
      <c r="T1109" s="6" t="str">
        <f t="shared" si="335"/>
        <v>69:100:3:3</v>
      </c>
      <c r="U1109" s="6" t="str">
        <f t="shared" si="336"/>
        <v/>
      </c>
      <c r="Y1109">
        <f t="shared" si="337"/>
        <v>50</v>
      </c>
      <c r="Z1109">
        <v>0</v>
      </c>
      <c r="AE1109">
        <v>0</v>
      </c>
      <c r="AF1109" s="23">
        <f t="shared" si="329"/>
        <v>2</v>
      </c>
      <c r="AG1109" s="23">
        <f t="shared" si="330"/>
        <v>1</v>
      </c>
      <c r="AH1109" t="s">
        <v>118</v>
      </c>
      <c r="AI1109" t="s">
        <v>1651</v>
      </c>
      <c r="AN1109" s="6" t="str">
        <f>_xlfn.IFNA(IF(IF($AH1109=AN$5,VLOOKUP(AI1109,buff!$K:$L,2,FALSE),"")=0,"",IF($AH1109=AN$5,VLOOKUP(AI1109,buff!$K:$L,2,FALSE),"")),"")</f>
        <v>69:100:3:3</v>
      </c>
      <c r="AO1109" s="6" t="str">
        <f>_xlfn.IFNA(IF(IF($AH1109=AO$5,VLOOKUP(AJ1109,buff!$K:$L,2,FALSE),"")=0,"",IF($AH1109=AO$5,VLOOKUP(AJ1109,buff!$K:$L,2,FALSE),"")),"")</f>
        <v/>
      </c>
      <c r="AP1109" s="6" t="str">
        <f>_xlfn.IFNA(IF(IF($AH1109=AP$5,VLOOKUP(AK1109,buff!$K:$L,2,FALSE),"")=0,"",IF($AH1109=AP$5,VLOOKUP(AK1109,buff!$K:$L,2,FALSE),"")),"")</f>
        <v/>
      </c>
      <c r="AQ1109" s="6" t="str">
        <f>_xlfn.IFNA(IF(IF($AH1109=AQ$5,VLOOKUP(AL1109,buff!$K:$L,2,FALSE),"")=0,"",IF($AH1109=AQ$5,VLOOKUP(AL1109,buff!$K:$L,2,FALSE),"")),"")</f>
        <v/>
      </c>
      <c r="AR1109" s="6" t="str">
        <f>_xlfn.IFNA(IF(IF($AH1109=AR$5,VLOOKUP(AM1109,buff!$K:$L,2,FALSE),"")=0,"",IF($AH1109=AR$5,VLOOKUP(AM1109,buff!$K:$L,2,FALSE),"")),"")</f>
        <v/>
      </c>
      <c r="AS1109" s="6" t="str">
        <f>_xlfn.IFNA(IF(IF($AH1109=AS$5,VLOOKUP(AI1109,buff!$K:$L,2,FALSE),"")=0,"",IF($AH1109=AS$5,VLOOKUP(AI1109,buff!$K:$L,2,FALSE),"")),"")</f>
        <v/>
      </c>
      <c r="AT1109" s="6" t="str">
        <f>_xlfn.IFNA(IF(IF($AH1109=AT$5,VLOOKUP(AJ1109,buff!$K:$L,2,FALSE),"")=0,"",IF($AH1109=AT$5,VLOOKUP(AJ1109,buff!$K:$L,2,FALSE),"")),"")</f>
        <v/>
      </c>
      <c r="AU1109" s="6" t="str">
        <f>_xlfn.IFNA(IF(IF($AH1109=AU$5,VLOOKUP(AK1109,buff!$K:$L,2,FALSE),"")=0,"",IF($AH1109=AU$5,VLOOKUP(AK1109,buff!$K:$L,2,FALSE),"")),"")</f>
        <v/>
      </c>
      <c r="AV1109" s="6" t="str">
        <f>_xlfn.IFNA(IF(IF($AH1109=AV$5,VLOOKUP(AL1109,buff!$K:$L,2,FALSE),"")=0,"",IF($AH1109=AV$5,VLOOKUP(AL1109,buff!$K:$L,2,FALSE),"")),"")</f>
        <v/>
      </c>
      <c r="AW1109" s="6" t="str">
        <f>_xlfn.IFNA(IF(IF($AH1109=AW$5,VLOOKUP(AM1109,buff!$K:$L,2,FALSE),"")=0,"",IF($AH1109=AW$5,VLOOKUP(AM1109,buff!$K:$L,2,FALSE),"")),"")</f>
        <v/>
      </c>
      <c r="AX1109" s="6">
        <f>VLOOKUP(AI1109,buff!K:P,6,FALSE)</f>
        <v>222</v>
      </c>
      <c r="AY1109">
        <f t="shared" si="331"/>
        <v>222</v>
      </c>
      <c r="AZ1109">
        <f t="shared" si="331"/>
        <v>222</v>
      </c>
      <c r="BA1109">
        <f t="shared" si="332"/>
        <v>2</v>
      </c>
      <c r="BB1109">
        <f t="shared" si="333"/>
        <v>1</v>
      </c>
    </row>
    <row r="1110" spans="1:54" x14ac:dyDescent="0.15">
      <c r="A1110" t="str">
        <f t="shared" si="321"/>
        <v>星泽主动技能2等级4</v>
      </c>
      <c r="B1110" s="8">
        <v>1104</v>
      </c>
      <c r="C1110" s="8" t="str">
        <f>VLOOKUP(G1110,角色!A:B,2,FALSE)</f>
        <v>星泽</v>
      </c>
      <c r="D1110" s="8" t="str">
        <f t="shared" si="327"/>
        <v>主动技能2</v>
      </c>
      <c r="E1110" s="8">
        <f t="shared" si="322"/>
        <v>4</v>
      </c>
      <c r="F1110" s="8">
        <f t="shared" si="323"/>
        <v>2</v>
      </c>
      <c r="G1110" s="8">
        <f t="shared" si="324"/>
        <v>19</v>
      </c>
      <c r="H1110" s="4" t="s">
        <v>491</v>
      </c>
      <c r="I1110" s="4" t="str">
        <f t="shared" si="338"/>
        <v>提升己方随机3人防御275攻击10%</v>
      </c>
      <c r="J1110" s="4" t="s">
        <v>461</v>
      </c>
      <c r="K1110" s="1" t="s">
        <v>492</v>
      </c>
      <c r="L1110" s="4" t="s">
        <v>107</v>
      </c>
      <c r="M1110" s="4" t="s">
        <v>479</v>
      </c>
      <c r="N1110" s="4">
        <v>100</v>
      </c>
      <c r="O1110" s="4"/>
      <c r="T1110" s="6" t="str">
        <f t="shared" si="335"/>
        <v>70:100:3:3</v>
      </c>
      <c r="U1110" s="6" t="str">
        <f t="shared" si="336"/>
        <v/>
      </c>
      <c r="Y1110">
        <f t="shared" si="337"/>
        <v>50</v>
      </c>
      <c r="Z1110">
        <v>0</v>
      </c>
      <c r="AE1110">
        <v>0</v>
      </c>
      <c r="AF1110" s="23">
        <f t="shared" si="329"/>
        <v>2</v>
      </c>
      <c r="AG1110" s="23">
        <f t="shared" si="330"/>
        <v>1</v>
      </c>
      <c r="AH1110" t="s">
        <v>118</v>
      </c>
      <c r="AI1110" t="s">
        <v>1652</v>
      </c>
      <c r="AN1110" s="6" t="str">
        <f>_xlfn.IFNA(IF(IF($AH1110=AN$5,VLOOKUP(AI1110,buff!$K:$L,2,FALSE),"")=0,"",IF($AH1110=AN$5,VLOOKUP(AI1110,buff!$K:$L,2,FALSE),"")),"")</f>
        <v>70:100:3:3</v>
      </c>
      <c r="AO1110" s="6" t="str">
        <f>_xlfn.IFNA(IF(IF($AH1110=AO$5,VLOOKUP(AJ1110,buff!$K:$L,2,FALSE),"")=0,"",IF($AH1110=AO$5,VLOOKUP(AJ1110,buff!$K:$L,2,FALSE),"")),"")</f>
        <v/>
      </c>
      <c r="AP1110" s="6" t="str">
        <f>_xlfn.IFNA(IF(IF($AH1110=AP$5,VLOOKUP(AK1110,buff!$K:$L,2,FALSE),"")=0,"",IF($AH1110=AP$5,VLOOKUP(AK1110,buff!$K:$L,2,FALSE),"")),"")</f>
        <v/>
      </c>
      <c r="AQ1110" s="6" t="str">
        <f>_xlfn.IFNA(IF(IF($AH1110=AQ$5,VLOOKUP(AL1110,buff!$K:$L,2,FALSE),"")=0,"",IF($AH1110=AQ$5,VLOOKUP(AL1110,buff!$K:$L,2,FALSE),"")),"")</f>
        <v/>
      </c>
      <c r="AR1110" s="6" t="str">
        <f>_xlfn.IFNA(IF(IF($AH1110=AR$5,VLOOKUP(AM1110,buff!$K:$L,2,FALSE),"")=0,"",IF($AH1110=AR$5,VLOOKUP(AM1110,buff!$K:$L,2,FALSE),"")),"")</f>
        <v/>
      </c>
      <c r="AS1110" s="6" t="str">
        <f>_xlfn.IFNA(IF(IF($AH1110=AS$5,VLOOKUP(AI1110,buff!$K:$L,2,FALSE),"")=0,"",IF($AH1110=AS$5,VLOOKUP(AI1110,buff!$K:$L,2,FALSE),"")),"")</f>
        <v/>
      </c>
      <c r="AT1110" s="6" t="str">
        <f>_xlfn.IFNA(IF(IF($AH1110=AT$5,VLOOKUP(AJ1110,buff!$K:$L,2,FALSE),"")=0,"",IF($AH1110=AT$5,VLOOKUP(AJ1110,buff!$K:$L,2,FALSE),"")),"")</f>
        <v/>
      </c>
      <c r="AU1110" s="6" t="str">
        <f>_xlfn.IFNA(IF(IF($AH1110=AU$5,VLOOKUP(AK1110,buff!$K:$L,2,FALSE),"")=0,"",IF($AH1110=AU$5,VLOOKUP(AK1110,buff!$K:$L,2,FALSE),"")),"")</f>
        <v/>
      </c>
      <c r="AV1110" s="6" t="str">
        <f>_xlfn.IFNA(IF(IF($AH1110=AV$5,VLOOKUP(AL1110,buff!$K:$L,2,FALSE),"")=0,"",IF($AH1110=AV$5,VLOOKUP(AL1110,buff!$K:$L,2,FALSE),"")),"")</f>
        <v/>
      </c>
      <c r="AW1110" s="6" t="str">
        <f>_xlfn.IFNA(IF(IF($AH1110=AW$5,VLOOKUP(AM1110,buff!$K:$L,2,FALSE),"")=0,"",IF($AH1110=AW$5,VLOOKUP(AM1110,buff!$K:$L,2,FALSE),"")),"")</f>
        <v/>
      </c>
      <c r="AX1110" s="6">
        <f>VLOOKUP(AI1110,buff!K:P,6,FALSE)</f>
        <v>275</v>
      </c>
      <c r="AY1110">
        <f t="shared" si="331"/>
        <v>275</v>
      </c>
      <c r="AZ1110">
        <f t="shared" si="331"/>
        <v>275</v>
      </c>
      <c r="BA1110">
        <f t="shared" si="332"/>
        <v>2</v>
      </c>
      <c r="BB1110">
        <f t="shared" si="333"/>
        <v>1</v>
      </c>
    </row>
    <row r="1111" spans="1:54" x14ac:dyDescent="0.15">
      <c r="A1111" t="str">
        <f t="shared" si="321"/>
        <v>星泽主动技能2等级5</v>
      </c>
      <c r="B1111" s="8">
        <v>1105</v>
      </c>
      <c r="C1111" s="8" t="str">
        <f>VLOOKUP(G1111,角色!A:B,2,FALSE)</f>
        <v>星泽</v>
      </c>
      <c r="D1111" s="8" t="str">
        <f t="shared" si="327"/>
        <v>主动技能2</v>
      </c>
      <c r="E1111" s="8">
        <f t="shared" si="322"/>
        <v>5</v>
      </c>
      <c r="F1111" s="8">
        <f t="shared" si="323"/>
        <v>2</v>
      </c>
      <c r="G1111" s="8">
        <f t="shared" si="324"/>
        <v>19</v>
      </c>
      <c r="H1111" s="4" t="s">
        <v>491</v>
      </c>
      <c r="I1111" s="4" t="str">
        <f t="shared" si="338"/>
        <v>提升己方随机3人防御339攻击10%</v>
      </c>
      <c r="J1111" s="4" t="s">
        <v>461</v>
      </c>
      <c r="K1111" s="1" t="s">
        <v>492</v>
      </c>
      <c r="L1111" s="4" t="s">
        <v>107</v>
      </c>
      <c r="M1111" s="4" t="s">
        <v>479</v>
      </c>
      <c r="N1111" s="4">
        <v>100</v>
      </c>
      <c r="O1111" s="4"/>
      <c r="T1111" s="6" t="str">
        <f t="shared" si="335"/>
        <v>71:100:3:3</v>
      </c>
      <c r="U1111" s="6" t="str">
        <f t="shared" si="336"/>
        <v/>
      </c>
      <c r="Y1111">
        <f t="shared" si="337"/>
        <v>50</v>
      </c>
      <c r="Z1111">
        <v>0</v>
      </c>
      <c r="AE1111">
        <v>0</v>
      </c>
      <c r="AF1111" s="23">
        <f t="shared" si="329"/>
        <v>2</v>
      </c>
      <c r="AG1111" s="23">
        <f t="shared" si="330"/>
        <v>1</v>
      </c>
      <c r="AH1111" t="s">
        <v>118</v>
      </c>
      <c r="AI1111" t="s">
        <v>1653</v>
      </c>
      <c r="AN1111" s="6" t="str">
        <f>_xlfn.IFNA(IF(IF($AH1111=AN$5,VLOOKUP(AI1111,buff!$K:$L,2,FALSE),"")=0,"",IF($AH1111=AN$5,VLOOKUP(AI1111,buff!$K:$L,2,FALSE),"")),"")</f>
        <v>71:100:3:3</v>
      </c>
      <c r="AO1111" s="6" t="str">
        <f>_xlfn.IFNA(IF(IF($AH1111=AO$5,VLOOKUP(AJ1111,buff!$K:$L,2,FALSE),"")=0,"",IF($AH1111=AO$5,VLOOKUP(AJ1111,buff!$K:$L,2,FALSE),"")),"")</f>
        <v/>
      </c>
      <c r="AP1111" s="6" t="str">
        <f>_xlfn.IFNA(IF(IF($AH1111=AP$5,VLOOKUP(AK1111,buff!$K:$L,2,FALSE),"")=0,"",IF($AH1111=AP$5,VLOOKUP(AK1111,buff!$K:$L,2,FALSE),"")),"")</f>
        <v/>
      </c>
      <c r="AQ1111" s="6" t="str">
        <f>_xlfn.IFNA(IF(IF($AH1111=AQ$5,VLOOKUP(AL1111,buff!$K:$L,2,FALSE),"")=0,"",IF($AH1111=AQ$5,VLOOKUP(AL1111,buff!$K:$L,2,FALSE),"")),"")</f>
        <v/>
      </c>
      <c r="AR1111" s="6" t="str">
        <f>_xlfn.IFNA(IF(IF($AH1111=AR$5,VLOOKUP(AM1111,buff!$K:$L,2,FALSE),"")=0,"",IF($AH1111=AR$5,VLOOKUP(AM1111,buff!$K:$L,2,FALSE),"")),"")</f>
        <v/>
      </c>
      <c r="AS1111" s="6" t="str">
        <f>_xlfn.IFNA(IF(IF($AH1111=AS$5,VLOOKUP(AI1111,buff!$K:$L,2,FALSE),"")=0,"",IF($AH1111=AS$5,VLOOKUP(AI1111,buff!$K:$L,2,FALSE),"")),"")</f>
        <v/>
      </c>
      <c r="AT1111" s="6" t="str">
        <f>_xlfn.IFNA(IF(IF($AH1111=AT$5,VLOOKUP(AJ1111,buff!$K:$L,2,FALSE),"")=0,"",IF($AH1111=AT$5,VLOOKUP(AJ1111,buff!$K:$L,2,FALSE),"")),"")</f>
        <v/>
      </c>
      <c r="AU1111" s="6" t="str">
        <f>_xlfn.IFNA(IF(IF($AH1111=AU$5,VLOOKUP(AK1111,buff!$K:$L,2,FALSE),"")=0,"",IF($AH1111=AU$5,VLOOKUP(AK1111,buff!$K:$L,2,FALSE),"")),"")</f>
        <v/>
      </c>
      <c r="AV1111" s="6" t="str">
        <f>_xlfn.IFNA(IF(IF($AH1111=AV$5,VLOOKUP(AL1111,buff!$K:$L,2,FALSE),"")=0,"",IF($AH1111=AV$5,VLOOKUP(AL1111,buff!$K:$L,2,FALSE),"")),"")</f>
        <v/>
      </c>
      <c r="AW1111" s="6" t="str">
        <f>_xlfn.IFNA(IF(IF($AH1111=AW$5,VLOOKUP(AM1111,buff!$K:$L,2,FALSE),"")=0,"",IF($AH1111=AW$5,VLOOKUP(AM1111,buff!$K:$L,2,FALSE),"")),"")</f>
        <v/>
      </c>
      <c r="AX1111" s="6">
        <f>VLOOKUP(AI1111,buff!K:P,6,FALSE)</f>
        <v>339</v>
      </c>
      <c r="AY1111">
        <f t="shared" si="331"/>
        <v>339</v>
      </c>
      <c r="AZ1111">
        <f t="shared" si="331"/>
        <v>339</v>
      </c>
      <c r="BA1111">
        <f t="shared" si="332"/>
        <v>2</v>
      </c>
      <c r="BB1111">
        <f t="shared" si="333"/>
        <v>1</v>
      </c>
    </row>
    <row r="1112" spans="1:54" x14ac:dyDescent="0.15">
      <c r="A1112" t="str">
        <f t="shared" si="321"/>
        <v>星泽主动技能2等级6</v>
      </c>
      <c r="B1112" s="8">
        <v>1106</v>
      </c>
      <c r="C1112" s="8" t="str">
        <f>VLOOKUP(G1112,角色!A:B,2,FALSE)</f>
        <v>星泽</v>
      </c>
      <c r="D1112" s="8" t="str">
        <f t="shared" si="327"/>
        <v>主动技能2</v>
      </c>
      <c r="E1112" s="8">
        <f t="shared" si="322"/>
        <v>6</v>
      </c>
      <c r="F1112" s="8">
        <f t="shared" si="323"/>
        <v>2</v>
      </c>
      <c r="G1112" s="8">
        <f t="shared" si="324"/>
        <v>19</v>
      </c>
      <c r="H1112" s="4" t="s">
        <v>491</v>
      </c>
      <c r="I1112" s="4" t="str">
        <f t="shared" si="338"/>
        <v>提升己方随机3人防御417攻击10%</v>
      </c>
      <c r="J1112" s="4" t="s">
        <v>461</v>
      </c>
      <c r="K1112" s="1" t="s">
        <v>492</v>
      </c>
      <c r="L1112" s="4" t="s">
        <v>107</v>
      </c>
      <c r="M1112" s="4" t="s">
        <v>479</v>
      </c>
      <c r="N1112" s="4">
        <v>100</v>
      </c>
      <c r="O1112" s="4"/>
      <c r="T1112" s="6" t="str">
        <f t="shared" si="335"/>
        <v>72:100:3:3</v>
      </c>
      <c r="U1112" s="6" t="str">
        <f t="shared" si="336"/>
        <v/>
      </c>
      <c r="Y1112">
        <f t="shared" si="337"/>
        <v>50</v>
      </c>
      <c r="Z1112">
        <v>0</v>
      </c>
      <c r="AE1112">
        <v>0</v>
      </c>
      <c r="AF1112" s="23">
        <f t="shared" si="329"/>
        <v>2</v>
      </c>
      <c r="AG1112" s="23">
        <f t="shared" si="330"/>
        <v>1</v>
      </c>
      <c r="AH1112" t="s">
        <v>118</v>
      </c>
      <c r="AI1112" t="s">
        <v>1654</v>
      </c>
      <c r="AN1112" s="6" t="str">
        <f>_xlfn.IFNA(IF(IF($AH1112=AN$5,VLOOKUP(AI1112,buff!$K:$L,2,FALSE),"")=0,"",IF($AH1112=AN$5,VLOOKUP(AI1112,buff!$K:$L,2,FALSE),"")),"")</f>
        <v>72:100:3:3</v>
      </c>
      <c r="AO1112" s="6" t="str">
        <f>_xlfn.IFNA(IF(IF($AH1112=AO$5,VLOOKUP(AJ1112,buff!$K:$L,2,FALSE),"")=0,"",IF($AH1112=AO$5,VLOOKUP(AJ1112,buff!$K:$L,2,FALSE),"")),"")</f>
        <v/>
      </c>
      <c r="AP1112" s="6" t="str">
        <f>_xlfn.IFNA(IF(IF($AH1112=AP$5,VLOOKUP(AK1112,buff!$K:$L,2,FALSE),"")=0,"",IF($AH1112=AP$5,VLOOKUP(AK1112,buff!$K:$L,2,FALSE),"")),"")</f>
        <v/>
      </c>
      <c r="AQ1112" s="6" t="str">
        <f>_xlfn.IFNA(IF(IF($AH1112=AQ$5,VLOOKUP(AL1112,buff!$K:$L,2,FALSE),"")=0,"",IF($AH1112=AQ$5,VLOOKUP(AL1112,buff!$K:$L,2,FALSE),"")),"")</f>
        <v/>
      </c>
      <c r="AR1112" s="6" t="str">
        <f>_xlfn.IFNA(IF(IF($AH1112=AR$5,VLOOKUP(AM1112,buff!$K:$L,2,FALSE),"")=0,"",IF($AH1112=AR$5,VLOOKUP(AM1112,buff!$K:$L,2,FALSE),"")),"")</f>
        <v/>
      </c>
      <c r="AS1112" s="6" t="str">
        <f>_xlfn.IFNA(IF(IF($AH1112=AS$5,VLOOKUP(AI1112,buff!$K:$L,2,FALSE),"")=0,"",IF($AH1112=AS$5,VLOOKUP(AI1112,buff!$K:$L,2,FALSE),"")),"")</f>
        <v/>
      </c>
      <c r="AT1112" s="6" t="str">
        <f>_xlfn.IFNA(IF(IF($AH1112=AT$5,VLOOKUP(AJ1112,buff!$K:$L,2,FALSE),"")=0,"",IF($AH1112=AT$5,VLOOKUP(AJ1112,buff!$K:$L,2,FALSE),"")),"")</f>
        <v/>
      </c>
      <c r="AU1112" s="6" t="str">
        <f>_xlfn.IFNA(IF(IF($AH1112=AU$5,VLOOKUP(AK1112,buff!$K:$L,2,FALSE),"")=0,"",IF($AH1112=AU$5,VLOOKUP(AK1112,buff!$K:$L,2,FALSE),"")),"")</f>
        <v/>
      </c>
      <c r="AV1112" s="6" t="str">
        <f>_xlfn.IFNA(IF(IF($AH1112=AV$5,VLOOKUP(AL1112,buff!$K:$L,2,FALSE),"")=0,"",IF($AH1112=AV$5,VLOOKUP(AL1112,buff!$K:$L,2,FALSE),"")),"")</f>
        <v/>
      </c>
      <c r="AW1112" s="6" t="str">
        <f>_xlfn.IFNA(IF(IF($AH1112=AW$5,VLOOKUP(AM1112,buff!$K:$L,2,FALSE),"")=0,"",IF($AH1112=AW$5,VLOOKUP(AM1112,buff!$K:$L,2,FALSE),"")),"")</f>
        <v/>
      </c>
      <c r="AX1112" s="6">
        <f>VLOOKUP(AI1112,buff!K:P,6,FALSE)</f>
        <v>417</v>
      </c>
      <c r="AY1112">
        <f t="shared" si="331"/>
        <v>417</v>
      </c>
      <c r="AZ1112">
        <f t="shared" si="331"/>
        <v>417</v>
      </c>
      <c r="BA1112">
        <f t="shared" si="332"/>
        <v>2</v>
      </c>
      <c r="BB1112">
        <f t="shared" si="333"/>
        <v>1</v>
      </c>
    </row>
    <row r="1113" spans="1:54" x14ac:dyDescent="0.15">
      <c r="A1113" t="str">
        <f t="shared" si="321"/>
        <v>星泽主动技能2等级7</v>
      </c>
      <c r="B1113" s="8">
        <v>1107</v>
      </c>
      <c r="C1113" s="8" t="str">
        <f>VLOOKUP(G1113,角色!A:B,2,FALSE)</f>
        <v>星泽</v>
      </c>
      <c r="D1113" s="8" t="str">
        <f t="shared" si="327"/>
        <v>主动技能2</v>
      </c>
      <c r="E1113" s="8">
        <f t="shared" si="322"/>
        <v>7</v>
      </c>
      <c r="F1113" s="8">
        <f t="shared" si="323"/>
        <v>2</v>
      </c>
      <c r="G1113" s="8">
        <f t="shared" si="324"/>
        <v>19</v>
      </c>
      <c r="H1113" s="4" t="s">
        <v>491</v>
      </c>
      <c r="I1113" s="4" t="str">
        <f t="shared" si="338"/>
        <v>提升己方随机3人防御514攻击10%</v>
      </c>
      <c r="J1113" s="4" t="s">
        <v>461</v>
      </c>
      <c r="K1113" s="1" t="s">
        <v>492</v>
      </c>
      <c r="L1113" s="4" t="s">
        <v>107</v>
      </c>
      <c r="M1113" s="4" t="s">
        <v>479</v>
      </c>
      <c r="N1113" s="4">
        <v>100</v>
      </c>
      <c r="O1113" s="4"/>
      <c r="T1113" s="6" t="str">
        <f t="shared" si="335"/>
        <v>73:100:3:3</v>
      </c>
      <c r="U1113" s="6" t="str">
        <f t="shared" si="336"/>
        <v/>
      </c>
      <c r="Y1113">
        <f t="shared" si="337"/>
        <v>50</v>
      </c>
      <c r="Z1113">
        <v>0</v>
      </c>
      <c r="AE1113">
        <v>0</v>
      </c>
      <c r="AF1113" s="23">
        <f t="shared" si="329"/>
        <v>2</v>
      </c>
      <c r="AG1113" s="23">
        <f t="shared" si="330"/>
        <v>1</v>
      </c>
      <c r="AH1113" t="s">
        <v>118</v>
      </c>
      <c r="AI1113" t="s">
        <v>1655</v>
      </c>
      <c r="AN1113" s="6" t="str">
        <f>_xlfn.IFNA(IF(IF($AH1113=AN$5,VLOOKUP(AI1113,buff!$K:$L,2,FALSE),"")=0,"",IF($AH1113=AN$5,VLOOKUP(AI1113,buff!$K:$L,2,FALSE),"")),"")</f>
        <v>73:100:3:3</v>
      </c>
      <c r="AO1113" s="6" t="str">
        <f>_xlfn.IFNA(IF(IF($AH1113=AO$5,VLOOKUP(AJ1113,buff!$K:$L,2,FALSE),"")=0,"",IF($AH1113=AO$5,VLOOKUP(AJ1113,buff!$K:$L,2,FALSE),"")),"")</f>
        <v/>
      </c>
      <c r="AP1113" s="6" t="str">
        <f>_xlfn.IFNA(IF(IF($AH1113=AP$5,VLOOKUP(AK1113,buff!$K:$L,2,FALSE),"")=0,"",IF($AH1113=AP$5,VLOOKUP(AK1113,buff!$K:$L,2,FALSE),"")),"")</f>
        <v/>
      </c>
      <c r="AQ1113" s="6" t="str">
        <f>_xlfn.IFNA(IF(IF($AH1113=AQ$5,VLOOKUP(AL1113,buff!$K:$L,2,FALSE),"")=0,"",IF($AH1113=AQ$5,VLOOKUP(AL1113,buff!$K:$L,2,FALSE),"")),"")</f>
        <v/>
      </c>
      <c r="AR1113" s="6" t="str">
        <f>_xlfn.IFNA(IF(IF($AH1113=AR$5,VLOOKUP(AM1113,buff!$K:$L,2,FALSE),"")=0,"",IF($AH1113=AR$5,VLOOKUP(AM1113,buff!$K:$L,2,FALSE),"")),"")</f>
        <v/>
      </c>
      <c r="AS1113" s="6" t="str">
        <f>_xlfn.IFNA(IF(IF($AH1113=AS$5,VLOOKUP(AI1113,buff!$K:$L,2,FALSE),"")=0,"",IF($AH1113=AS$5,VLOOKUP(AI1113,buff!$K:$L,2,FALSE),"")),"")</f>
        <v/>
      </c>
      <c r="AT1113" s="6" t="str">
        <f>_xlfn.IFNA(IF(IF($AH1113=AT$5,VLOOKUP(AJ1113,buff!$K:$L,2,FALSE),"")=0,"",IF($AH1113=AT$5,VLOOKUP(AJ1113,buff!$K:$L,2,FALSE),"")),"")</f>
        <v/>
      </c>
      <c r="AU1113" s="6" t="str">
        <f>_xlfn.IFNA(IF(IF($AH1113=AU$5,VLOOKUP(AK1113,buff!$K:$L,2,FALSE),"")=0,"",IF($AH1113=AU$5,VLOOKUP(AK1113,buff!$K:$L,2,FALSE),"")),"")</f>
        <v/>
      </c>
      <c r="AV1113" s="6" t="str">
        <f>_xlfn.IFNA(IF(IF($AH1113=AV$5,VLOOKUP(AL1113,buff!$K:$L,2,FALSE),"")=0,"",IF($AH1113=AV$5,VLOOKUP(AL1113,buff!$K:$L,2,FALSE),"")),"")</f>
        <v/>
      </c>
      <c r="AW1113" s="6" t="str">
        <f>_xlfn.IFNA(IF(IF($AH1113=AW$5,VLOOKUP(AM1113,buff!$K:$L,2,FALSE),"")=0,"",IF($AH1113=AW$5,VLOOKUP(AM1113,buff!$K:$L,2,FALSE),"")),"")</f>
        <v/>
      </c>
      <c r="AX1113" s="6">
        <f>VLOOKUP(AI1113,buff!K:P,6,FALSE)</f>
        <v>514</v>
      </c>
      <c r="AY1113">
        <f t="shared" si="331"/>
        <v>514</v>
      </c>
      <c r="AZ1113">
        <f t="shared" si="331"/>
        <v>514</v>
      </c>
      <c r="BA1113">
        <f t="shared" si="332"/>
        <v>2</v>
      </c>
      <c r="BB1113">
        <f t="shared" si="333"/>
        <v>1</v>
      </c>
    </row>
    <row r="1114" spans="1:54" x14ac:dyDescent="0.15">
      <c r="A1114" t="str">
        <f t="shared" si="321"/>
        <v>星泽主动技能2等级8</v>
      </c>
      <c r="B1114" s="8">
        <v>1108</v>
      </c>
      <c r="C1114" s="8" t="str">
        <f>VLOOKUP(G1114,角色!A:B,2,FALSE)</f>
        <v>星泽</v>
      </c>
      <c r="D1114" s="8" t="str">
        <f t="shared" si="327"/>
        <v>主动技能2</v>
      </c>
      <c r="E1114" s="8">
        <f t="shared" si="322"/>
        <v>8</v>
      </c>
      <c r="F1114" s="8">
        <f t="shared" si="323"/>
        <v>2</v>
      </c>
      <c r="G1114" s="8">
        <f t="shared" si="324"/>
        <v>19</v>
      </c>
      <c r="H1114" s="4" t="s">
        <v>491</v>
      </c>
      <c r="I1114" s="4" t="str">
        <f t="shared" si="338"/>
        <v>提升己方随机3人防御633攻击10%</v>
      </c>
      <c r="J1114" s="4" t="s">
        <v>461</v>
      </c>
      <c r="K1114" s="1" t="s">
        <v>492</v>
      </c>
      <c r="L1114" s="4" t="s">
        <v>107</v>
      </c>
      <c r="M1114" s="4" t="s">
        <v>479</v>
      </c>
      <c r="N1114" s="4">
        <v>100</v>
      </c>
      <c r="O1114" s="4"/>
      <c r="T1114" s="6" t="str">
        <f t="shared" si="335"/>
        <v>74:100:3:3</v>
      </c>
      <c r="U1114" s="6" t="str">
        <f t="shared" si="336"/>
        <v/>
      </c>
      <c r="Y1114">
        <f t="shared" si="337"/>
        <v>50</v>
      </c>
      <c r="Z1114">
        <v>0</v>
      </c>
      <c r="AE1114">
        <v>0</v>
      </c>
      <c r="AF1114" s="23">
        <f t="shared" si="329"/>
        <v>2</v>
      </c>
      <c r="AG1114" s="23">
        <f t="shared" si="330"/>
        <v>1</v>
      </c>
      <c r="AH1114" t="s">
        <v>118</v>
      </c>
      <c r="AI1114" t="s">
        <v>1656</v>
      </c>
      <c r="AN1114" s="6" t="str">
        <f>_xlfn.IFNA(IF(IF($AH1114=AN$5,VLOOKUP(AI1114,buff!$K:$L,2,FALSE),"")=0,"",IF($AH1114=AN$5,VLOOKUP(AI1114,buff!$K:$L,2,FALSE),"")),"")</f>
        <v>74:100:3:3</v>
      </c>
      <c r="AO1114" s="6" t="str">
        <f>_xlfn.IFNA(IF(IF($AH1114=AO$5,VLOOKUP(AJ1114,buff!$K:$L,2,FALSE),"")=0,"",IF($AH1114=AO$5,VLOOKUP(AJ1114,buff!$K:$L,2,FALSE),"")),"")</f>
        <v/>
      </c>
      <c r="AP1114" s="6" t="str">
        <f>_xlfn.IFNA(IF(IF($AH1114=AP$5,VLOOKUP(AK1114,buff!$K:$L,2,FALSE),"")=0,"",IF($AH1114=AP$5,VLOOKUP(AK1114,buff!$K:$L,2,FALSE),"")),"")</f>
        <v/>
      </c>
      <c r="AQ1114" s="6" t="str">
        <f>_xlfn.IFNA(IF(IF($AH1114=AQ$5,VLOOKUP(AL1114,buff!$K:$L,2,FALSE),"")=0,"",IF($AH1114=AQ$5,VLOOKUP(AL1114,buff!$K:$L,2,FALSE),"")),"")</f>
        <v/>
      </c>
      <c r="AR1114" s="6" t="str">
        <f>_xlfn.IFNA(IF(IF($AH1114=AR$5,VLOOKUP(AM1114,buff!$K:$L,2,FALSE),"")=0,"",IF($AH1114=AR$5,VLOOKUP(AM1114,buff!$K:$L,2,FALSE),"")),"")</f>
        <v/>
      </c>
      <c r="AS1114" s="6" t="str">
        <f>_xlfn.IFNA(IF(IF($AH1114=AS$5,VLOOKUP(AI1114,buff!$K:$L,2,FALSE),"")=0,"",IF($AH1114=AS$5,VLOOKUP(AI1114,buff!$K:$L,2,FALSE),"")),"")</f>
        <v/>
      </c>
      <c r="AT1114" s="6" t="str">
        <f>_xlfn.IFNA(IF(IF($AH1114=AT$5,VLOOKUP(AJ1114,buff!$K:$L,2,FALSE),"")=0,"",IF($AH1114=AT$5,VLOOKUP(AJ1114,buff!$K:$L,2,FALSE),"")),"")</f>
        <v/>
      </c>
      <c r="AU1114" s="6" t="str">
        <f>_xlfn.IFNA(IF(IF($AH1114=AU$5,VLOOKUP(AK1114,buff!$K:$L,2,FALSE),"")=0,"",IF($AH1114=AU$5,VLOOKUP(AK1114,buff!$K:$L,2,FALSE),"")),"")</f>
        <v/>
      </c>
      <c r="AV1114" s="6" t="str">
        <f>_xlfn.IFNA(IF(IF($AH1114=AV$5,VLOOKUP(AL1114,buff!$K:$L,2,FALSE),"")=0,"",IF($AH1114=AV$5,VLOOKUP(AL1114,buff!$K:$L,2,FALSE),"")),"")</f>
        <v/>
      </c>
      <c r="AW1114" s="6" t="str">
        <f>_xlfn.IFNA(IF(IF($AH1114=AW$5,VLOOKUP(AM1114,buff!$K:$L,2,FALSE),"")=0,"",IF($AH1114=AW$5,VLOOKUP(AM1114,buff!$K:$L,2,FALSE),"")),"")</f>
        <v/>
      </c>
      <c r="AX1114" s="6">
        <f>VLOOKUP(AI1114,buff!K:P,6,FALSE)</f>
        <v>633</v>
      </c>
      <c r="AY1114">
        <f t="shared" si="331"/>
        <v>633</v>
      </c>
      <c r="AZ1114">
        <f t="shared" si="331"/>
        <v>633</v>
      </c>
      <c r="BA1114">
        <f t="shared" si="332"/>
        <v>2</v>
      </c>
      <c r="BB1114">
        <f t="shared" si="333"/>
        <v>1</v>
      </c>
    </row>
    <row r="1115" spans="1:54" x14ac:dyDescent="0.15">
      <c r="A1115" t="str">
        <f t="shared" si="321"/>
        <v>星泽主动技能2等级9</v>
      </c>
      <c r="B1115" s="8">
        <v>1109</v>
      </c>
      <c r="C1115" s="8" t="str">
        <f>VLOOKUP(G1115,角色!A:B,2,FALSE)</f>
        <v>星泽</v>
      </c>
      <c r="D1115" s="8" t="str">
        <f t="shared" si="327"/>
        <v>主动技能2</v>
      </c>
      <c r="E1115" s="8">
        <f t="shared" si="322"/>
        <v>9</v>
      </c>
      <c r="F1115" s="8">
        <f t="shared" si="323"/>
        <v>2</v>
      </c>
      <c r="G1115" s="8">
        <f t="shared" si="324"/>
        <v>19</v>
      </c>
      <c r="H1115" s="4" t="s">
        <v>491</v>
      </c>
      <c r="I1115" s="4" t="str">
        <f t="shared" si="338"/>
        <v>提升己方随机3人防御780攻击10%</v>
      </c>
      <c r="J1115" s="4" t="s">
        <v>461</v>
      </c>
      <c r="K1115" s="1" t="s">
        <v>492</v>
      </c>
      <c r="L1115" s="4" t="s">
        <v>107</v>
      </c>
      <c r="M1115" s="4" t="s">
        <v>479</v>
      </c>
      <c r="N1115" s="4">
        <v>100</v>
      </c>
      <c r="O1115" s="4"/>
      <c r="T1115" s="6" t="str">
        <f t="shared" si="335"/>
        <v>75:100:3:3</v>
      </c>
      <c r="U1115" s="6" t="str">
        <f t="shared" si="336"/>
        <v/>
      </c>
      <c r="Y1115">
        <f t="shared" si="337"/>
        <v>50</v>
      </c>
      <c r="Z1115">
        <v>0</v>
      </c>
      <c r="AE1115">
        <v>0</v>
      </c>
      <c r="AF1115" s="23">
        <f t="shared" si="329"/>
        <v>2</v>
      </c>
      <c r="AG1115" s="23">
        <f t="shared" si="330"/>
        <v>1</v>
      </c>
      <c r="AH1115" t="s">
        <v>118</v>
      </c>
      <c r="AI1115" t="s">
        <v>1657</v>
      </c>
      <c r="AN1115" s="6" t="str">
        <f>_xlfn.IFNA(IF(IF($AH1115=AN$5,VLOOKUP(AI1115,buff!$K:$L,2,FALSE),"")=0,"",IF($AH1115=AN$5,VLOOKUP(AI1115,buff!$K:$L,2,FALSE),"")),"")</f>
        <v>75:100:3:3</v>
      </c>
      <c r="AO1115" s="6" t="str">
        <f>_xlfn.IFNA(IF(IF($AH1115=AO$5,VLOOKUP(AJ1115,buff!$K:$L,2,FALSE),"")=0,"",IF($AH1115=AO$5,VLOOKUP(AJ1115,buff!$K:$L,2,FALSE),"")),"")</f>
        <v/>
      </c>
      <c r="AP1115" s="6" t="str">
        <f>_xlfn.IFNA(IF(IF($AH1115=AP$5,VLOOKUP(AK1115,buff!$K:$L,2,FALSE),"")=0,"",IF($AH1115=AP$5,VLOOKUP(AK1115,buff!$K:$L,2,FALSE),"")),"")</f>
        <v/>
      </c>
      <c r="AQ1115" s="6" t="str">
        <f>_xlfn.IFNA(IF(IF($AH1115=AQ$5,VLOOKUP(AL1115,buff!$K:$L,2,FALSE),"")=0,"",IF($AH1115=AQ$5,VLOOKUP(AL1115,buff!$K:$L,2,FALSE),"")),"")</f>
        <v/>
      </c>
      <c r="AR1115" s="6" t="str">
        <f>_xlfn.IFNA(IF(IF($AH1115=AR$5,VLOOKUP(AM1115,buff!$K:$L,2,FALSE),"")=0,"",IF($AH1115=AR$5,VLOOKUP(AM1115,buff!$K:$L,2,FALSE),"")),"")</f>
        <v/>
      </c>
      <c r="AS1115" s="6" t="str">
        <f>_xlfn.IFNA(IF(IF($AH1115=AS$5,VLOOKUP(AI1115,buff!$K:$L,2,FALSE),"")=0,"",IF($AH1115=AS$5,VLOOKUP(AI1115,buff!$K:$L,2,FALSE),"")),"")</f>
        <v/>
      </c>
      <c r="AT1115" s="6" t="str">
        <f>_xlfn.IFNA(IF(IF($AH1115=AT$5,VLOOKUP(AJ1115,buff!$K:$L,2,FALSE),"")=0,"",IF($AH1115=AT$5,VLOOKUP(AJ1115,buff!$K:$L,2,FALSE),"")),"")</f>
        <v/>
      </c>
      <c r="AU1115" s="6" t="str">
        <f>_xlfn.IFNA(IF(IF($AH1115=AU$5,VLOOKUP(AK1115,buff!$K:$L,2,FALSE),"")=0,"",IF($AH1115=AU$5,VLOOKUP(AK1115,buff!$K:$L,2,FALSE),"")),"")</f>
        <v/>
      </c>
      <c r="AV1115" s="6" t="str">
        <f>_xlfn.IFNA(IF(IF($AH1115=AV$5,VLOOKUP(AL1115,buff!$K:$L,2,FALSE),"")=0,"",IF($AH1115=AV$5,VLOOKUP(AL1115,buff!$K:$L,2,FALSE),"")),"")</f>
        <v/>
      </c>
      <c r="AW1115" s="6" t="str">
        <f>_xlfn.IFNA(IF(IF($AH1115=AW$5,VLOOKUP(AM1115,buff!$K:$L,2,FALSE),"")=0,"",IF($AH1115=AW$5,VLOOKUP(AM1115,buff!$K:$L,2,FALSE),"")),"")</f>
        <v/>
      </c>
      <c r="AX1115" s="6">
        <f>VLOOKUP(AI1115,buff!K:P,6,FALSE)</f>
        <v>780</v>
      </c>
      <c r="AY1115">
        <f t="shared" si="331"/>
        <v>780</v>
      </c>
      <c r="AZ1115">
        <f t="shared" si="331"/>
        <v>780</v>
      </c>
      <c r="BA1115">
        <f t="shared" si="332"/>
        <v>2</v>
      </c>
      <c r="BB1115">
        <f t="shared" si="333"/>
        <v>1</v>
      </c>
    </row>
    <row r="1116" spans="1:54" x14ac:dyDescent="0.15">
      <c r="A1116" t="str">
        <f t="shared" si="321"/>
        <v>星泽主动技能2等级10</v>
      </c>
      <c r="B1116" s="8">
        <v>1110</v>
      </c>
      <c r="C1116" s="8" t="str">
        <f>VLOOKUP(G1116,角色!A:B,2,FALSE)</f>
        <v>星泽</v>
      </c>
      <c r="D1116" s="8" t="str">
        <f t="shared" si="327"/>
        <v>主动技能2</v>
      </c>
      <c r="E1116" s="8">
        <f t="shared" si="322"/>
        <v>10</v>
      </c>
      <c r="F1116" s="8">
        <f t="shared" si="323"/>
        <v>2</v>
      </c>
      <c r="G1116" s="8">
        <f t="shared" si="324"/>
        <v>19</v>
      </c>
      <c r="H1116" s="4" t="s">
        <v>491</v>
      </c>
      <c r="I1116" s="4" t="str">
        <f t="shared" si="338"/>
        <v>提升己方随机3人防御960攻击10%</v>
      </c>
      <c r="J1116" s="4" t="s">
        <v>461</v>
      </c>
      <c r="K1116" s="1" t="s">
        <v>492</v>
      </c>
      <c r="L1116" s="4" t="s">
        <v>107</v>
      </c>
      <c r="M1116" s="4" t="s">
        <v>479</v>
      </c>
      <c r="N1116" s="4">
        <v>100</v>
      </c>
      <c r="O1116" s="4"/>
      <c r="T1116" s="6" t="str">
        <f t="shared" si="335"/>
        <v>76:100:3:3</v>
      </c>
      <c r="U1116" s="6" t="str">
        <f t="shared" si="336"/>
        <v/>
      </c>
      <c r="Y1116">
        <f t="shared" si="337"/>
        <v>50</v>
      </c>
      <c r="Z1116">
        <v>0</v>
      </c>
      <c r="AE1116">
        <v>0</v>
      </c>
      <c r="AF1116" s="23">
        <f t="shared" si="329"/>
        <v>2</v>
      </c>
      <c r="AG1116" s="23">
        <f t="shared" si="330"/>
        <v>1</v>
      </c>
      <c r="AH1116" t="s">
        <v>118</v>
      </c>
      <c r="AI1116" t="s">
        <v>1658</v>
      </c>
      <c r="AN1116" s="6" t="str">
        <f>_xlfn.IFNA(IF(IF($AH1116=AN$5,VLOOKUP(AI1116,buff!$K:$L,2,FALSE),"")=0,"",IF($AH1116=AN$5,VLOOKUP(AI1116,buff!$K:$L,2,FALSE),"")),"")</f>
        <v>76:100:3:3</v>
      </c>
      <c r="AO1116" s="6" t="str">
        <f>_xlfn.IFNA(IF(IF($AH1116=AO$5,VLOOKUP(AJ1116,buff!$K:$L,2,FALSE),"")=0,"",IF($AH1116=AO$5,VLOOKUP(AJ1116,buff!$K:$L,2,FALSE),"")),"")</f>
        <v/>
      </c>
      <c r="AP1116" s="6" t="str">
        <f>_xlfn.IFNA(IF(IF($AH1116=AP$5,VLOOKUP(AK1116,buff!$K:$L,2,FALSE),"")=0,"",IF($AH1116=AP$5,VLOOKUP(AK1116,buff!$K:$L,2,FALSE),"")),"")</f>
        <v/>
      </c>
      <c r="AQ1116" s="6" t="str">
        <f>_xlfn.IFNA(IF(IF($AH1116=AQ$5,VLOOKUP(AL1116,buff!$K:$L,2,FALSE),"")=0,"",IF($AH1116=AQ$5,VLOOKUP(AL1116,buff!$K:$L,2,FALSE),"")),"")</f>
        <v/>
      </c>
      <c r="AR1116" s="6" t="str">
        <f>_xlfn.IFNA(IF(IF($AH1116=AR$5,VLOOKUP(AM1116,buff!$K:$L,2,FALSE),"")=0,"",IF($AH1116=AR$5,VLOOKUP(AM1116,buff!$K:$L,2,FALSE),"")),"")</f>
        <v/>
      </c>
      <c r="AS1116" s="6" t="str">
        <f>_xlfn.IFNA(IF(IF($AH1116=AS$5,VLOOKUP(AI1116,buff!$K:$L,2,FALSE),"")=0,"",IF($AH1116=AS$5,VLOOKUP(AI1116,buff!$K:$L,2,FALSE),"")),"")</f>
        <v/>
      </c>
      <c r="AT1116" s="6" t="str">
        <f>_xlfn.IFNA(IF(IF($AH1116=AT$5,VLOOKUP(AJ1116,buff!$K:$L,2,FALSE),"")=0,"",IF($AH1116=AT$5,VLOOKUP(AJ1116,buff!$K:$L,2,FALSE),"")),"")</f>
        <v/>
      </c>
      <c r="AU1116" s="6" t="str">
        <f>_xlfn.IFNA(IF(IF($AH1116=AU$5,VLOOKUP(AK1116,buff!$K:$L,2,FALSE),"")=0,"",IF($AH1116=AU$5,VLOOKUP(AK1116,buff!$K:$L,2,FALSE),"")),"")</f>
        <v/>
      </c>
      <c r="AV1116" s="6" t="str">
        <f>_xlfn.IFNA(IF(IF($AH1116=AV$5,VLOOKUP(AL1116,buff!$K:$L,2,FALSE),"")=0,"",IF($AH1116=AV$5,VLOOKUP(AL1116,buff!$K:$L,2,FALSE),"")),"")</f>
        <v/>
      </c>
      <c r="AW1116" s="6" t="str">
        <f>_xlfn.IFNA(IF(IF($AH1116=AW$5,VLOOKUP(AM1116,buff!$K:$L,2,FALSE),"")=0,"",IF($AH1116=AW$5,VLOOKUP(AM1116,buff!$K:$L,2,FALSE),"")),"")</f>
        <v/>
      </c>
      <c r="AX1116" s="6">
        <f>VLOOKUP(AI1116,buff!K:P,6,FALSE)</f>
        <v>960</v>
      </c>
      <c r="AY1116">
        <f t="shared" si="331"/>
        <v>960</v>
      </c>
      <c r="AZ1116">
        <f t="shared" si="331"/>
        <v>960</v>
      </c>
      <c r="BA1116">
        <f t="shared" si="332"/>
        <v>2</v>
      </c>
      <c r="BB1116">
        <f t="shared" si="333"/>
        <v>1</v>
      </c>
    </row>
    <row r="1117" spans="1:54" x14ac:dyDescent="0.15">
      <c r="A1117" t="str">
        <f t="shared" si="321"/>
        <v>星泽主动技能2等级11</v>
      </c>
      <c r="B1117" s="8">
        <v>1111</v>
      </c>
      <c r="C1117" s="8" t="str">
        <f>VLOOKUP(G1117,角色!A:B,2,FALSE)</f>
        <v>星泽</v>
      </c>
      <c r="D1117" s="8" t="str">
        <f t="shared" si="327"/>
        <v>主动技能2</v>
      </c>
      <c r="E1117" s="8">
        <f t="shared" si="322"/>
        <v>11</v>
      </c>
      <c r="F1117" s="8">
        <f t="shared" si="323"/>
        <v>2</v>
      </c>
      <c r="G1117" s="8">
        <f t="shared" si="324"/>
        <v>19</v>
      </c>
      <c r="H1117" s="4" t="s">
        <v>491</v>
      </c>
      <c r="I1117" s="4" t="str">
        <f t="shared" si="338"/>
        <v>提升己方随机3人防御1182攻击10%</v>
      </c>
      <c r="J1117" s="4" t="s">
        <v>461</v>
      </c>
      <c r="K1117" s="1" t="s">
        <v>492</v>
      </c>
      <c r="L1117" s="4" t="s">
        <v>107</v>
      </c>
      <c r="M1117" s="4" t="s">
        <v>479</v>
      </c>
      <c r="N1117" s="4">
        <v>100</v>
      </c>
      <c r="O1117" s="4"/>
      <c r="T1117" s="6" t="str">
        <f t="shared" si="335"/>
        <v>77:100:3:3</v>
      </c>
      <c r="U1117" s="6" t="str">
        <f t="shared" si="336"/>
        <v/>
      </c>
      <c r="Y1117">
        <f t="shared" si="337"/>
        <v>50</v>
      </c>
      <c r="Z1117">
        <v>0</v>
      </c>
      <c r="AE1117">
        <v>0</v>
      </c>
      <c r="AF1117" s="23">
        <f t="shared" si="329"/>
        <v>2</v>
      </c>
      <c r="AG1117" s="23">
        <f t="shared" si="330"/>
        <v>1</v>
      </c>
      <c r="AH1117" t="s">
        <v>118</v>
      </c>
      <c r="AI1117" t="s">
        <v>1659</v>
      </c>
      <c r="AN1117" s="6" t="str">
        <f>_xlfn.IFNA(IF(IF($AH1117=AN$5,VLOOKUP(AI1117,buff!$K:$L,2,FALSE),"")=0,"",IF($AH1117=AN$5,VLOOKUP(AI1117,buff!$K:$L,2,FALSE),"")),"")</f>
        <v>77:100:3:3</v>
      </c>
      <c r="AO1117" s="6" t="str">
        <f>_xlfn.IFNA(IF(IF($AH1117=AO$5,VLOOKUP(AJ1117,buff!$K:$L,2,FALSE),"")=0,"",IF($AH1117=AO$5,VLOOKUP(AJ1117,buff!$K:$L,2,FALSE),"")),"")</f>
        <v/>
      </c>
      <c r="AP1117" s="6" t="str">
        <f>_xlfn.IFNA(IF(IF($AH1117=AP$5,VLOOKUP(AK1117,buff!$K:$L,2,FALSE),"")=0,"",IF($AH1117=AP$5,VLOOKUP(AK1117,buff!$K:$L,2,FALSE),"")),"")</f>
        <v/>
      </c>
      <c r="AQ1117" s="6" t="str">
        <f>_xlfn.IFNA(IF(IF($AH1117=AQ$5,VLOOKUP(AL1117,buff!$K:$L,2,FALSE),"")=0,"",IF($AH1117=AQ$5,VLOOKUP(AL1117,buff!$K:$L,2,FALSE),"")),"")</f>
        <v/>
      </c>
      <c r="AR1117" s="6" t="str">
        <f>_xlfn.IFNA(IF(IF($AH1117=AR$5,VLOOKUP(AM1117,buff!$K:$L,2,FALSE),"")=0,"",IF($AH1117=AR$5,VLOOKUP(AM1117,buff!$K:$L,2,FALSE),"")),"")</f>
        <v/>
      </c>
      <c r="AS1117" s="6" t="str">
        <f>_xlfn.IFNA(IF(IF($AH1117=AS$5,VLOOKUP(AI1117,buff!$K:$L,2,FALSE),"")=0,"",IF($AH1117=AS$5,VLOOKUP(AI1117,buff!$K:$L,2,FALSE),"")),"")</f>
        <v/>
      </c>
      <c r="AT1117" s="6" t="str">
        <f>_xlfn.IFNA(IF(IF($AH1117=AT$5,VLOOKUP(AJ1117,buff!$K:$L,2,FALSE),"")=0,"",IF($AH1117=AT$5,VLOOKUP(AJ1117,buff!$K:$L,2,FALSE),"")),"")</f>
        <v/>
      </c>
      <c r="AU1117" s="6" t="str">
        <f>_xlfn.IFNA(IF(IF($AH1117=AU$5,VLOOKUP(AK1117,buff!$K:$L,2,FALSE),"")=0,"",IF($AH1117=AU$5,VLOOKUP(AK1117,buff!$K:$L,2,FALSE),"")),"")</f>
        <v/>
      </c>
      <c r="AV1117" s="6" t="str">
        <f>_xlfn.IFNA(IF(IF($AH1117=AV$5,VLOOKUP(AL1117,buff!$K:$L,2,FALSE),"")=0,"",IF($AH1117=AV$5,VLOOKUP(AL1117,buff!$K:$L,2,FALSE),"")),"")</f>
        <v/>
      </c>
      <c r="AW1117" s="6" t="str">
        <f>_xlfn.IFNA(IF(IF($AH1117=AW$5,VLOOKUP(AM1117,buff!$K:$L,2,FALSE),"")=0,"",IF($AH1117=AW$5,VLOOKUP(AM1117,buff!$K:$L,2,FALSE),"")),"")</f>
        <v/>
      </c>
      <c r="AX1117" s="6">
        <f>VLOOKUP(AI1117,buff!K:P,6,FALSE)</f>
        <v>1182</v>
      </c>
      <c r="AY1117">
        <f t="shared" si="331"/>
        <v>1182</v>
      </c>
      <c r="AZ1117">
        <f t="shared" si="331"/>
        <v>1182</v>
      </c>
      <c r="BA1117">
        <f t="shared" si="332"/>
        <v>2</v>
      </c>
      <c r="BB1117">
        <f t="shared" si="333"/>
        <v>1</v>
      </c>
    </row>
    <row r="1118" spans="1:54" x14ac:dyDescent="0.15">
      <c r="A1118" t="str">
        <f t="shared" si="321"/>
        <v>星泽主动技能2等级12</v>
      </c>
      <c r="B1118" s="8">
        <v>1112</v>
      </c>
      <c r="C1118" s="8" t="str">
        <f>VLOOKUP(G1118,角色!A:B,2,FALSE)</f>
        <v>星泽</v>
      </c>
      <c r="D1118" s="8" t="str">
        <f t="shared" si="327"/>
        <v>主动技能2</v>
      </c>
      <c r="E1118" s="8">
        <f t="shared" si="322"/>
        <v>12</v>
      </c>
      <c r="F1118" s="8">
        <f t="shared" si="323"/>
        <v>2</v>
      </c>
      <c r="G1118" s="8">
        <f t="shared" si="324"/>
        <v>19</v>
      </c>
      <c r="H1118" s="4" t="s">
        <v>491</v>
      </c>
      <c r="I1118" s="4" t="str">
        <f t="shared" si="338"/>
        <v>提升己方随机3人防御1456攻击10%</v>
      </c>
      <c r="J1118" s="4" t="s">
        <v>461</v>
      </c>
      <c r="K1118" s="1" t="s">
        <v>492</v>
      </c>
      <c r="L1118" s="4" t="s">
        <v>107</v>
      </c>
      <c r="M1118" s="4" t="s">
        <v>479</v>
      </c>
      <c r="N1118" s="4">
        <v>100</v>
      </c>
      <c r="O1118" s="4"/>
      <c r="T1118" s="6" t="str">
        <f t="shared" si="335"/>
        <v>78:100:3:3</v>
      </c>
      <c r="U1118" s="6" t="str">
        <f t="shared" si="336"/>
        <v/>
      </c>
      <c r="Y1118">
        <f t="shared" si="337"/>
        <v>50</v>
      </c>
      <c r="Z1118">
        <v>0</v>
      </c>
      <c r="AE1118">
        <v>0</v>
      </c>
      <c r="AF1118" s="23">
        <f t="shared" si="329"/>
        <v>2</v>
      </c>
      <c r="AG1118" s="23">
        <f t="shared" si="330"/>
        <v>1</v>
      </c>
      <c r="AH1118" t="s">
        <v>118</v>
      </c>
      <c r="AI1118" t="s">
        <v>1660</v>
      </c>
      <c r="AN1118" s="6" t="str">
        <f>_xlfn.IFNA(IF(IF($AH1118=AN$5,VLOOKUP(AI1118,buff!$K:$L,2,FALSE),"")=0,"",IF($AH1118=AN$5,VLOOKUP(AI1118,buff!$K:$L,2,FALSE),"")),"")</f>
        <v>78:100:3:3</v>
      </c>
      <c r="AO1118" s="6" t="str">
        <f>_xlfn.IFNA(IF(IF($AH1118=AO$5,VLOOKUP(AJ1118,buff!$K:$L,2,FALSE),"")=0,"",IF($AH1118=AO$5,VLOOKUP(AJ1118,buff!$K:$L,2,FALSE),"")),"")</f>
        <v/>
      </c>
      <c r="AP1118" s="6" t="str">
        <f>_xlfn.IFNA(IF(IF($AH1118=AP$5,VLOOKUP(AK1118,buff!$K:$L,2,FALSE),"")=0,"",IF($AH1118=AP$5,VLOOKUP(AK1118,buff!$K:$L,2,FALSE),"")),"")</f>
        <v/>
      </c>
      <c r="AQ1118" s="6" t="str">
        <f>_xlfn.IFNA(IF(IF($AH1118=AQ$5,VLOOKUP(AL1118,buff!$K:$L,2,FALSE),"")=0,"",IF($AH1118=AQ$5,VLOOKUP(AL1118,buff!$K:$L,2,FALSE),"")),"")</f>
        <v/>
      </c>
      <c r="AR1118" s="6" t="str">
        <f>_xlfn.IFNA(IF(IF($AH1118=AR$5,VLOOKUP(AM1118,buff!$K:$L,2,FALSE),"")=0,"",IF($AH1118=AR$5,VLOOKUP(AM1118,buff!$K:$L,2,FALSE),"")),"")</f>
        <v/>
      </c>
      <c r="AS1118" s="6" t="str">
        <f>_xlfn.IFNA(IF(IF($AH1118=AS$5,VLOOKUP(AI1118,buff!$K:$L,2,FALSE),"")=0,"",IF($AH1118=AS$5,VLOOKUP(AI1118,buff!$K:$L,2,FALSE),"")),"")</f>
        <v/>
      </c>
      <c r="AT1118" s="6" t="str">
        <f>_xlfn.IFNA(IF(IF($AH1118=AT$5,VLOOKUP(AJ1118,buff!$K:$L,2,FALSE),"")=0,"",IF($AH1118=AT$5,VLOOKUP(AJ1118,buff!$K:$L,2,FALSE),"")),"")</f>
        <v/>
      </c>
      <c r="AU1118" s="6" t="str">
        <f>_xlfn.IFNA(IF(IF($AH1118=AU$5,VLOOKUP(AK1118,buff!$K:$L,2,FALSE),"")=0,"",IF($AH1118=AU$5,VLOOKUP(AK1118,buff!$K:$L,2,FALSE),"")),"")</f>
        <v/>
      </c>
      <c r="AV1118" s="6" t="str">
        <f>_xlfn.IFNA(IF(IF($AH1118=AV$5,VLOOKUP(AL1118,buff!$K:$L,2,FALSE),"")=0,"",IF($AH1118=AV$5,VLOOKUP(AL1118,buff!$K:$L,2,FALSE),"")),"")</f>
        <v/>
      </c>
      <c r="AW1118" s="6" t="str">
        <f>_xlfn.IFNA(IF(IF($AH1118=AW$5,VLOOKUP(AM1118,buff!$K:$L,2,FALSE),"")=0,"",IF($AH1118=AW$5,VLOOKUP(AM1118,buff!$K:$L,2,FALSE),"")),"")</f>
        <v/>
      </c>
      <c r="AX1118" s="6">
        <f>VLOOKUP(AI1118,buff!K:P,6,FALSE)</f>
        <v>1456</v>
      </c>
      <c r="AY1118">
        <f t="shared" si="331"/>
        <v>1456</v>
      </c>
      <c r="AZ1118">
        <f t="shared" si="331"/>
        <v>1456</v>
      </c>
      <c r="BA1118">
        <f t="shared" si="332"/>
        <v>2</v>
      </c>
      <c r="BB1118">
        <f t="shared" si="333"/>
        <v>1</v>
      </c>
    </row>
    <row r="1119" spans="1:54" x14ac:dyDescent="0.15">
      <c r="A1119" t="str">
        <f t="shared" si="321"/>
        <v>星泽主动技能2等级13</v>
      </c>
      <c r="B1119" s="8">
        <v>1113</v>
      </c>
      <c r="C1119" s="8" t="str">
        <f>VLOOKUP(G1119,角色!A:B,2,FALSE)</f>
        <v>星泽</v>
      </c>
      <c r="D1119" s="8" t="str">
        <f t="shared" si="327"/>
        <v>主动技能2</v>
      </c>
      <c r="E1119" s="8">
        <f t="shared" si="322"/>
        <v>13</v>
      </c>
      <c r="F1119" s="8">
        <f t="shared" si="323"/>
        <v>2</v>
      </c>
      <c r="G1119" s="8">
        <f t="shared" si="324"/>
        <v>19</v>
      </c>
      <c r="H1119" s="4" t="s">
        <v>491</v>
      </c>
      <c r="I1119" s="4" t="str">
        <f t="shared" si="338"/>
        <v>提升己方随机3人防御1793攻击10%</v>
      </c>
      <c r="J1119" s="4" t="s">
        <v>461</v>
      </c>
      <c r="K1119" s="1" t="s">
        <v>492</v>
      </c>
      <c r="L1119" s="4" t="s">
        <v>107</v>
      </c>
      <c r="M1119" s="4" t="s">
        <v>479</v>
      </c>
      <c r="N1119" s="4">
        <v>100</v>
      </c>
      <c r="O1119" s="4"/>
      <c r="T1119" s="6" t="str">
        <f t="shared" si="335"/>
        <v>79:100:3:3</v>
      </c>
      <c r="U1119" s="6" t="str">
        <f t="shared" si="336"/>
        <v/>
      </c>
      <c r="Y1119">
        <f t="shared" si="337"/>
        <v>50</v>
      </c>
      <c r="Z1119">
        <v>0</v>
      </c>
      <c r="AE1119">
        <v>0</v>
      </c>
      <c r="AF1119" s="23">
        <f t="shared" si="329"/>
        <v>2</v>
      </c>
      <c r="AG1119" s="23">
        <f t="shared" si="330"/>
        <v>1</v>
      </c>
      <c r="AH1119" t="s">
        <v>118</v>
      </c>
      <c r="AI1119" t="s">
        <v>1661</v>
      </c>
      <c r="AN1119" s="6" t="str">
        <f>_xlfn.IFNA(IF(IF($AH1119=AN$5,VLOOKUP(AI1119,buff!$K:$L,2,FALSE),"")=0,"",IF($AH1119=AN$5,VLOOKUP(AI1119,buff!$K:$L,2,FALSE),"")),"")</f>
        <v>79:100:3:3</v>
      </c>
      <c r="AO1119" s="6" t="str">
        <f>_xlfn.IFNA(IF(IF($AH1119=AO$5,VLOOKUP(AJ1119,buff!$K:$L,2,FALSE),"")=0,"",IF($AH1119=AO$5,VLOOKUP(AJ1119,buff!$K:$L,2,FALSE),"")),"")</f>
        <v/>
      </c>
      <c r="AP1119" s="6" t="str">
        <f>_xlfn.IFNA(IF(IF($AH1119=AP$5,VLOOKUP(AK1119,buff!$K:$L,2,FALSE),"")=0,"",IF($AH1119=AP$5,VLOOKUP(AK1119,buff!$K:$L,2,FALSE),"")),"")</f>
        <v/>
      </c>
      <c r="AQ1119" s="6" t="str">
        <f>_xlfn.IFNA(IF(IF($AH1119=AQ$5,VLOOKUP(AL1119,buff!$K:$L,2,FALSE),"")=0,"",IF($AH1119=AQ$5,VLOOKUP(AL1119,buff!$K:$L,2,FALSE),"")),"")</f>
        <v/>
      </c>
      <c r="AR1119" s="6" t="str">
        <f>_xlfn.IFNA(IF(IF($AH1119=AR$5,VLOOKUP(AM1119,buff!$K:$L,2,FALSE),"")=0,"",IF($AH1119=AR$5,VLOOKUP(AM1119,buff!$K:$L,2,FALSE),"")),"")</f>
        <v/>
      </c>
      <c r="AS1119" s="6" t="str">
        <f>_xlfn.IFNA(IF(IF($AH1119=AS$5,VLOOKUP(AI1119,buff!$K:$L,2,FALSE),"")=0,"",IF($AH1119=AS$5,VLOOKUP(AI1119,buff!$K:$L,2,FALSE),"")),"")</f>
        <v/>
      </c>
      <c r="AT1119" s="6" t="str">
        <f>_xlfn.IFNA(IF(IF($AH1119=AT$5,VLOOKUP(AJ1119,buff!$K:$L,2,FALSE),"")=0,"",IF($AH1119=AT$5,VLOOKUP(AJ1119,buff!$K:$L,2,FALSE),"")),"")</f>
        <v/>
      </c>
      <c r="AU1119" s="6" t="str">
        <f>_xlfn.IFNA(IF(IF($AH1119=AU$5,VLOOKUP(AK1119,buff!$K:$L,2,FALSE),"")=0,"",IF($AH1119=AU$5,VLOOKUP(AK1119,buff!$K:$L,2,FALSE),"")),"")</f>
        <v/>
      </c>
      <c r="AV1119" s="6" t="str">
        <f>_xlfn.IFNA(IF(IF($AH1119=AV$5,VLOOKUP(AL1119,buff!$K:$L,2,FALSE),"")=0,"",IF($AH1119=AV$5,VLOOKUP(AL1119,buff!$K:$L,2,FALSE),"")),"")</f>
        <v/>
      </c>
      <c r="AW1119" s="6" t="str">
        <f>_xlfn.IFNA(IF(IF($AH1119=AW$5,VLOOKUP(AM1119,buff!$K:$L,2,FALSE),"")=0,"",IF($AH1119=AW$5,VLOOKUP(AM1119,buff!$K:$L,2,FALSE),"")),"")</f>
        <v/>
      </c>
      <c r="AX1119" s="6">
        <f>VLOOKUP(AI1119,buff!K:P,6,FALSE)</f>
        <v>1793</v>
      </c>
      <c r="AY1119">
        <f t="shared" si="331"/>
        <v>1793</v>
      </c>
      <c r="AZ1119">
        <f t="shared" si="331"/>
        <v>1793</v>
      </c>
      <c r="BA1119">
        <f t="shared" si="332"/>
        <v>2</v>
      </c>
      <c r="BB1119">
        <f t="shared" si="333"/>
        <v>1</v>
      </c>
    </row>
    <row r="1120" spans="1:54" x14ac:dyDescent="0.15">
      <c r="A1120" t="str">
        <f t="shared" si="321"/>
        <v>星泽主动技能2等级14</v>
      </c>
      <c r="B1120" s="8">
        <v>1114</v>
      </c>
      <c r="C1120" s="8" t="str">
        <f>VLOOKUP(G1120,角色!A:B,2,FALSE)</f>
        <v>星泽</v>
      </c>
      <c r="D1120" s="8" t="str">
        <f t="shared" si="327"/>
        <v>主动技能2</v>
      </c>
      <c r="E1120" s="8">
        <f t="shared" si="322"/>
        <v>14</v>
      </c>
      <c r="F1120" s="8">
        <f t="shared" si="323"/>
        <v>2</v>
      </c>
      <c r="G1120" s="8">
        <f t="shared" si="324"/>
        <v>19</v>
      </c>
      <c r="H1120" s="4" t="s">
        <v>491</v>
      </c>
      <c r="I1120" s="4" t="str">
        <f t="shared" si="338"/>
        <v>提升己方随机3人防御2207攻击10%</v>
      </c>
      <c r="J1120" s="4" t="s">
        <v>461</v>
      </c>
      <c r="K1120" s="1" t="s">
        <v>492</v>
      </c>
      <c r="L1120" s="4" t="s">
        <v>107</v>
      </c>
      <c r="M1120" s="4" t="s">
        <v>479</v>
      </c>
      <c r="N1120" s="4">
        <v>100</v>
      </c>
      <c r="O1120" s="4"/>
      <c r="T1120" s="6" t="str">
        <f t="shared" si="335"/>
        <v>80:100:3:3</v>
      </c>
      <c r="U1120" s="6" t="str">
        <f t="shared" si="336"/>
        <v/>
      </c>
      <c r="Y1120">
        <f t="shared" si="337"/>
        <v>50</v>
      </c>
      <c r="Z1120">
        <v>0</v>
      </c>
      <c r="AE1120">
        <v>0</v>
      </c>
      <c r="AF1120" s="23">
        <f t="shared" si="329"/>
        <v>2</v>
      </c>
      <c r="AG1120" s="23">
        <f t="shared" si="330"/>
        <v>1</v>
      </c>
      <c r="AH1120" t="s">
        <v>118</v>
      </c>
      <c r="AI1120" t="s">
        <v>1662</v>
      </c>
      <c r="AN1120" s="6" t="str">
        <f>_xlfn.IFNA(IF(IF($AH1120=AN$5,VLOOKUP(AI1120,buff!$K:$L,2,FALSE),"")=0,"",IF($AH1120=AN$5,VLOOKUP(AI1120,buff!$K:$L,2,FALSE),"")),"")</f>
        <v>80:100:3:3</v>
      </c>
      <c r="AO1120" s="6" t="str">
        <f>_xlfn.IFNA(IF(IF($AH1120=AO$5,VLOOKUP(AJ1120,buff!$K:$L,2,FALSE),"")=0,"",IF($AH1120=AO$5,VLOOKUP(AJ1120,buff!$K:$L,2,FALSE),"")),"")</f>
        <v/>
      </c>
      <c r="AP1120" s="6" t="str">
        <f>_xlfn.IFNA(IF(IF($AH1120=AP$5,VLOOKUP(AK1120,buff!$K:$L,2,FALSE),"")=0,"",IF($AH1120=AP$5,VLOOKUP(AK1120,buff!$K:$L,2,FALSE),"")),"")</f>
        <v/>
      </c>
      <c r="AQ1120" s="6" t="str">
        <f>_xlfn.IFNA(IF(IF($AH1120=AQ$5,VLOOKUP(AL1120,buff!$K:$L,2,FALSE),"")=0,"",IF($AH1120=AQ$5,VLOOKUP(AL1120,buff!$K:$L,2,FALSE),"")),"")</f>
        <v/>
      </c>
      <c r="AR1120" s="6" t="str">
        <f>_xlfn.IFNA(IF(IF($AH1120=AR$5,VLOOKUP(AM1120,buff!$K:$L,2,FALSE),"")=0,"",IF($AH1120=AR$5,VLOOKUP(AM1120,buff!$K:$L,2,FALSE),"")),"")</f>
        <v/>
      </c>
      <c r="AS1120" s="6" t="str">
        <f>_xlfn.IFNA(IF(IF($AH1120=AS$5,VLOOKUP(AI1120,buff!$K:$L,2,FALSE),"")=0,"",IF($AH1120=AS$5,VLOOKUP(AI1120,buff!$K:$L,2,FALSE),"")),"")</f>
        <v/>
      </c>
      <c r="AT1120" s="6" t="str">
        <f>_xlfn.IFNA(IF(IF($AH1120=AT$5,VLOOKUP(AJ1120,buff!$K:$L,2,FALSE),"")=0,"",IF($AH1120=AT$5,VLOOKUP(AJ1120,buff!$K:$L,2,FALSE),"")),"")</f>
        <v/>
      </c>
      <c r="AU1120" s="6" t="str">
        <f>_xlfn.IFNA(IF(IF($AH1120=AU$5,VLOOKUP(AK1120,buff!$K:$L,2,FALSE),"")=0,"",IF($AH1120=AU$5,VLOOKUP(AK1120,buff!$K:$L,2,FALSE),"")),"")</f>
        <v/>
      </c>
      <c r="AV1120" s="6" t="str">
        <f>_xlfn.IFNA(IF(IF($AH1120=AV$5,VLOOKUP(AL1120,buff!$K:$L,2,FALSE),"")=0,"",IF($AH1120=AV$5,VLOOKUP(AL1120,buff!$K:$L,2,FALSE),"")),"")</f>
        <v/>
      </c>
      <c r="AW1120" s="6" t="str">
        <f>_xlfn.IFNA(IF(IF($AH1120=AW$5,VLOOKUP(AM1120,buff!$K:$L,2,FALSE),"")=0,"",IF($AH1120=AW$5,VLOOKUP(AM1120,buff!$K:$L,2,FALSE),"")),"")</f>
        <v/>
      </c>
      <c r="AX1120" s="6">
        <f>VLOOKUP(AI1120,buff!K:P,6,FALSE)</f>
        <v>2207</v>
      </c>
      <c r="AY1120">
        <f t="shared" si="331"/>
        <v>2207</v>
      </c>
      <c r="AZ1120">
        <f t="shared" si="331"/>
        <v>2207</v>
      </c>
      <c r="BA1120">
        <f t="shared" si="332"/>
        <v>2</v>
      </c>
      <c r="BB1120">
        <f t="shared" si="333"/>
        <v>1</v>
      </c>
    </row>
    <row r="1121" spans="1:54" x14ac:dyDescent="0.15">
      <c r="A1121" t="str">
        <f t="shared" si="321"/>
        <v>星泽主动技能2等级15</v>
      </c>
      <c r="B1121" s="8">
        <v>1115</v>
      </c>
      <c r="C1121" s="8" t="str">
        <f>VLOOKUP(G1121,角色!A:B,2,FALSE)</f>
        <v>星泽</v>
      </c>
      <c r="D1121" s="8" t="str">
        <f t="shared" si="327"/>
        <v>主动技能2</v>
      </c>
      <c r="E1121" s="8">
        <f t="shared" si="322"/>
        <v>15</v>
      </c>
      <c r="F1121" s="8">
        <f t="shared" si="323"/>
        <v>2</v>
      </c>
      <c r="G1121" s="8">
        <f t="shared" si="324"/>
        <v>19</v>
      </c>
      <c r="H1121" s="4" t="s">
        <v>491</v>
      </c>
      <c r="I1121" s="4" t="str">
        <f t="shared" si="338"/>
        <v>提升己方随机3人防御2718攻击10%</v>
      </c>
      <c r="J1121" s="4" t="s">
        <v>461</v>
      </c>
      <c r="K1121" s="1" t="s">
        <v>492</v>
      </c>
      <c r="L1121" s="4" t="s">
        <v>107</v>
      </c>
      <c r="M1121" s="4" t="s">
        <v>479</v>
      </c>
      <c r="N1121" s="4">
        <v>100</v>
      </c>
      <c r="O1121" s="4"/>
      <c r="T1121" s="6" t="str">
        <f t="shared" si="335"/>
        <v>81:100:3:3</v>
      </c>
      <c r="U1121" s="6" t="str">
        <f t="shared" si="336"/>
        <v/>
      </c>
      <c r="Y1121">
        <f t="shared" si="337"/>
        <v>50</v>
      </c>
      <c r="Z1121">
        <v>0</v>
      </c>
      <c r="AE1121">
        <v>0</v>
      </c>
      <c r="AF1121" s="23">
        <f t="shared" si="329"/>
        <v>2</v>
      </c>
      <c r="AG1121" s="23">
        <f t="shared" si="330"/>
        <v>1</v>
      </c>
      <c r="AH1121" t="s">
        <v>118</v>
      </c>
      <c r="AI1121" t="s">
        <v>1663</v>
      </c>
      <c r="AN1121" s="6" t="str">
        <f>_xlfn.IFNA(IF(IF($AH1121=AN$5,VLOOKUP(AI1121,buff!$K:$L,2,FALSE),"")=0,"",IF($AH1121=AN$5,VLOOKUP(AI1121,buff!$K:$L,2,FALSE),"")),"")</f>
        <v>81:100:3:3</v>
      </c>
      <c r="AO1121" s="6" t="str">
        <f>_xlfn.IFNA(IF(IF($AH1121=AO$5,VLOOKUP(AJ1121,buff!$K:$L,2,FALSE),"")=0,"",IF($AH1121=AO$5,VLOOKUP(AJ1121,buff!$K:$L,2,FALSE),"")),"")</f>
        <v/>
      </c>
      <c r="AP1121" s="6" t="str">
        <f>_xlfn.IFNA(IF(IF($AH1121=AP$5,VLOOKUP(AK1121,buff!$K:$L,2,FALSE),"")=0,"",IF($AH1121=AP$5,VLOOKUP(AK1121,buff!$K:$L,2,FALSE),"")),"")</f>
        <v/>
      </c>
      <c r="AQ1121" s="6" t="str">
        <f>_xlfn.IFNA(IF(IF($AH1121=AQ$5,VLOOKUP(AL1121,buff!$K:$L,2,FALSE),"")=0,"",IF($AH1121=AQ$5,VLOOKUP(AL1121,buff!$K:$L,2,FALSE),"")),"")</f>
        <v/>
      </c>
      <c r="AR1121" s="6" t="str">
        <f>_xlfn.IFNA(IF(IF($AH1121=AR$5,VLOOKUP(AM1121,buff!$K:$L,2,FALSE),"")=0,"",IF($AH1121=AR$5,VLOOKUP(AM1121,buff!$K:$L,2,FALSE),"")),"")</f>
        <v/>
      </c>
      <c r="AS1121" s="6" t="str">
        <f>_xlfn.IFNA(IF(IF($AH1121=AS$5,VLOOKUP(AI1121,buff!$K:$L,2,FALSE),"")=0,"",IF($AH1121=AS$5,VLOOKUP(AI1121,buff!$K:$L,2,FALSE),"")),"")</f>
        <v/>
      </c>
      <c r="AT1121" s="6" t="str">
        <f>_xlfn.IFNA(IF(IF($AH1121=AT$5,VLOOKUP(AJ1121,buff!$K:$L,2,FALSE),"")=0,"",IF($AH1121=AT$5,VLOOKUP(AJ1121,buff!$K:$L,2,FALSE),"")),"")</f>
        <v/>
      </c>
      <c r="AU1121" s="6" t="str">
        <f>_xlfn.IFNA(IF(IF($AH1121=AU$5,VLOOKUP(AK1121,buff!$K:$L,2,FALSE),"")=0,"",IF($AH1121=AU$5,VLOOKUP(AK1121,buff!$K:$L,2,FALSE),"")),"")</f>
        <v/>
      </c>
      <c r="AV1121" s="6" t="str">
        <f>_xlfn.IFNA(IF(IF($AH1121=AV$5,VLOOKUP(AL1121,buff!$K:$L,2,FALSE),"")=0,"",IF($AH1121=AV$5,VLOOKUP(AL1121,buff!$K:$L,2,FALSE),"")),"")</f>
        <v/>
      </c>
      <c r="AW1121" s="6" t="str">
        <f>_xlfn.IFNA(IF(IF($AH1121=AW$5,VLOOKUP(AM1121,buff!$K:$L,2,FALSE),"")=0,"",IF($AH1121=AW$5,VLOOKUP(AM1121,buff!$K:$L,2,FALSE),"")),"")</f>
        <v/>
      </c>
      <c r="AX1121" s="6">
        <f>VLOOKUP(AI1121,buff!K:P,6,FALSE)</f>
        <v>2718</v>
      </c>
      <c r="AY1121">
        <f t="shared" si="331"/>
        <v>2718</v>
      </c>
      <c r="AZ1121">
        <f t="shared" si="331"/>
        <v>2718</v>
      </c>
      <c r="BA1121">
        <f t="shared" si="332"/>
        <v>2</v>
      </c>
      <c r="BB1121">
        <f t="shared" si="333"/>
        <v>1</v>
      </c>
    </row>
    <row r="1122" spans="1:54" x14ac:dyDescent="0.15">
      <c r="A1122" t="str">
        <f t="shared" si="321"/>
        <v>星泽主动技能2等级16</v>
      </c>
      <c r="B1122" s="8">
        <v>1116</v>
      </c>
      <c r="C1122" s="8" t="str">
        <f>VLOOKUP(G1122,角色!A:B,2,FALSE)</f>
        <v>星泽</v>
      </c>
      <c r="D1122" s="8" t="str">
        <f t="shared" si="327"/>
        <v>主动技能2</v>
      </c>
      <c r="E1122" s="8">
        <f t="shared" si="322"/>
        <v>16</v>
      </c>
      <c r="F1122" s="8">
        <f t="shared" si="323"/>
        <v>2</v>
      </c>
      <c r="G1122" s="8">
        <f t="shared" si="324"/>
        <v>19</v>
      </c>
      <c r="H1122" s="4" t="s">
        <v>491</v>
      </c>
      <c r="I1122" s="4" t="str">
        <f t="shared" si="338"/>
        <v>提升己方随机3人防御3346攻击10%</v>
      </c>
      <c r="J1122" s="4" t="s">
        <v>461</v>
      </c>
      <c r="K1122" s="1" t="s">
        <v>492</v>
      </c>
      <c r="L1122" s="4" t="s">
        <v>107</v>
      </c>
      <c r="M1122" s="4" t="s">
        <v>479</v>
      </c>
      <c r="N1122" s="4">
        <v>100</v>
      </c>
      <c r="O1122" s="4"/>
      <c r="T1122" s="6" t="str">
        <f t="shared" si="335"/>
        <v>82:100:3:3</v>
      </c>
      <c r="U1122" s="6" t="str">
        <f t="shared" si="336"/>
        <v/>
      </c>
      <c r="Y1122">
        <f t="shared" si="337"/>
        <v>50</v>
      </c>
      <c r="Z1122">
        <v>0</v>
      </c>
      <c r="AE1122">
        <v>0</v>
      </c>
      <c r="AF1122" s="23">
        <f t="shared" si="329"/>
        <v>2</v>
      </c>
      <c r="AG1122" s="23">
        <f t="shared" si="330"/>
        <v>1</v>
      </c>
      <c r="AH1122" t="s">
        <v>118</v>
      </c>
      <c r="AI1122" t="s">
        <v>1664</v>
      </c>
      <c r="AN1122" s="6" t="str">
        <f>_xlfn.IFNA(IF(IF($AH1122=AN$5,VLOOKUP(AI1122,buff!$K:$L,2,FALSE),"")=0,"",IF($AH1122=AN$5,VLOOKUP(AI1122,buff!$K:$L,2,FALSE),"")),"")</f>
        <v>82:100:3:3</v>
      </c>
      <c r="AO1122" s="6" t="str">
        <f>_xlfn.IFNA(IF(IF($AH1122=AO$5,VLOOKUP(AJ1122,buff!$K:$L,2,FALSE),"")=0,"",IF($AH1122=AO$5,VLOOKUP(AJ1122,buff!$K:$L,2,FALSE),"")),"")</f>
        <v/>
      </c>
      <c r="AP1122" s="6" t="str">
        <f>_xlfn.IFNA(IF(IF($AH1122=AP$5,VLOOKUP(AK1122,buff!$K:$L,2,FALSE),"")=0,"",IF($AH1122=AP$5,VLOOKUP(AK1122,buff!$K:$L,2,FALSE),"")),"")</f>
        <v/>
      </c>
      <c r="AQ1122" s="6" t="str">
        <f>_xlfn.IFNA(IF(IF($AH1122=AQ$5,VLOOKUP(AL1122,buff!$K:$L,2,FALSE),"")=0,"",IF($AH1122=AQ$5,VLOOKUP(AL1122,buff!$K:$L,2,FALSE),"")),"")</f>
        <v/>
      </c>
      <c r="AR1122" s="6" t="str">
        <f>_xlfn.IFNA(IF(IF($AH1122=AR$5,VLOOKUP(AM1122,buff!$K:$L,2,FALSE),"")=0,"",IF($AH1122=AR$5,VLOOKUP(AM1122,buff!$K:$L,2,FALSE),"")),"")</f>
        <v/>
      </c>
      <c r="AS1122" s="6" t="str">
        <f>_xlfn.IFNA(IF(IF($AH1122=AS$5,VLOOKUP(AI1122,buff!$K:$L,2,FALSE),"")=0,"",IF($AH1122=AS$5,VLOOKUP(AI1122,buff!$K:$L,2,FALSE),"")),"")</f>
        <v/>
      </c>
      <c r="AT1122" s="6" t="str">
        <f>_xlfn.IFNA(IF(IF($AH1122=AT$5,VLOOKUP(AJ1122,buff!$K:$L,2,FALSE),"")=0,"",IF($AH1122=AT$5,VLOOKUP(AJ1122,buff!$K:$L,2,FALSE),"")),"")</f>
        <v/>
      </c>
      <c r="AU1122" s="6" t="str">
        <f>_xlfn.IFNA(IF(IF($AH1122=AU$5,VLOOKUP(AK1122,buff!$K:$L,2,FALSE),"")=0,"",IF($AH1122=AU$5,VLOOKUP(AK1122,buff!$K:$L,2,FALSE),"")),"")</f>
        <v/>
      </c>
      <c r="AV1122" s="6" t="str">
        <f>_xlfn.IFNA(IF(IF($AH1122=AV$5,VLOOKUP(AL1122,buff!$K:$L,2,FALSE),"")=0,"",IF($AH1122=AV$5,VLOOKUP(AL1122,buff!$K:$L,2,FALSE),"")),"")</f>
        <v/>
      </c>
      <c r="AW1122" s="6" t="str">
        <f>_xlfn.IFNA(IF(IF($AH1122=AW$5,VLOOKUP(AM1122,buff!$K:$L,2,FALSE),"")=0,"",IF($AH1122=AW$5,VLOOKUP(AM1122,buff!$K:$L,2,FALSE),"")),"")</f>
        <v/>
      </c>
      <c r="AX1122" s="6">
        <f>VLOOKUP(AI1122,buff!K:P,6,FALSE)</f>
        <v>3346</v>
      </c>
      <c r="AY1122">
        <f t="shared" si="331"/>
        <v>3346</v>
      </c>
      <c r="AZ1122">
        <f t="shared" si="331"/>
        <v>3346</v>
      </c>
      <c r="BA1122">
        <f t="shared" si="332"/>
        <v>2</v>
      </c>
      <c r="BB1122">
        <f t="shared" si="333"/>
        <v>1</v>
      </c>
    </row>
    <row r="1123" spans="1:54" x14ac:dyDescent="0.15">
      <c r="A1123" t="str">
        <f t="shared" si="321"/>
        <v>星泽主动技能2等级17</v>
      </c>
      <c r="B1123" s="8">
        <v>1117</v>
      </c>
      <c r="C1123" s="8" t="str">
        <f>VLOOKUP(G1123,角色!A:B,2,FALSE)</f>
        <v>星泽</v>
      </c>
      <c r="D1123" s="8" t="str">
        <f t="shared" si="327"/>
        <v>主动技能2</v>
      </c>
      <c r="E1123" s="8">
        <f t="shared" si="322"/>
        <v>17</v>
      </c>
      <c r="F1123" s="8">
        <f t="shared" si="323"/>
        <v>2</v>
      </c>
      <c r="G1123" s="8">
        <f t="shared" si="324"/>
        <v>19</v>
      </c>
      <c r="H1123" s="4" t="s">
        <v>491</v>
      </c>
      <c r="I1123" s="4" t="str">
        <f t="shared" si="338"/>
        <v>提升己方随机3人防御4120攻击10%</v>
      </c>
      <c r="J1123" s="4" t="s">
        <v>461</v>
      </c>
      <c r="K1123" s="1" t="s">
        <v>492</v>
      </c>
      <c r="L1123" s="4" t="s">
        <v>107</v>
      </c>
      <c r="M1123" s="4" t="s">
        <v>479</v>
      </c>
      <c r="N1123" s="4">
        <v>100</v>
      </c>
      <c r="O1123" s="4"/>
      <c r="T1123" s="6" t="str">
        <f t="shared" si="335"/>
        <v>83:100:3:3</v>
      </c>
      <c r="U1123" s="6" t="str">
        <f t="shared" si="336"/>
        <v/>
      </c>
      <c r="Y1123">
        <f t="shared" si="337"/>
        <v>50</v>
      </c>
      <c r="Z1123">
        <v>0</v>
      </c>
      <c r="AE1123">
        <v>0</v>
      </c>
      <c r="AF1123" s="23">
        <f t="shared" si="329"/>
        <v>2</v>
      </c>
      <c r="AG1123" s="23">
        <f t="shared" si="330"/>
        <v>1</v>
      </c>
      <c r="AH1123" t="s">
        <v>118</v>
      </c>
      <c r="AI1123" t="s">
        <v>1665</v>
      </c>
      <c r="AN1123" s="6" t="str">
        <f>_xlfn.IFNA(IF(IF($AH1123=AN$5,VLOOKUP(AI1123,buff!$K:$L,2,FALSE),"")=0,"",IF($AH1123=AN$5,VLOOKUP(AI1123,buff!$K:$L,2,FALSE),"")),"")</f>
        <v>83:100:3:3</v>
      </c>
      <c r="AO1123" s="6" t="str">
        <f>_xlfn.IFNA(IF(IF($AH1123=AO$5,VLOOKUP(AJ1123,buff!$K:$L,2,FALSE),"")=0,"",IF($AH1123=AO$5,VLOOKUP(AJ1123,buff!$K:$L,2,FALSE),"")),"")</f>
        <v/>
      </c>
      <c r="AP1123" s="6" t="str">
        <f>_xlfn.IFNA(IF(IF($AH1123=AP$5,VLOOKUP(AK1123,buff!$K:$L,2,FALSE),"")=0,"",IF($AH1123=AP$5,VLOOKUP(AK1123,buff!$K:$L,2,FALSE),"")),"")</f>
        <v/>
      </c>
      <c r="AQ1123" s="6" t="str">
        <f>_xlfn.IFNA(IF(IF($AH1123=AQ$5,VLOOKUP(AL1123,buff!$K:$L,2,FALSE),"")=0,"",IF($AH1123=AQ$5,VLOOKUP(AL1123,buff!$K:$L,2,FALSE),"")),"")</f>
        <v/>
      </c>
      <c r="AR1123" s="6" t="str">
        <f>_xlfn.IFNA(IF(IF($AH1123=AR$5,VLOOKUP(AM1123,buff!$K:$L,2,FALSE),"")=0,"",IF($AH1123=AR$5,VLOOKUP(AM1123,buff!$K:$L,2,FALSE),"")),"")</f>
        <v/>
      </c>
      <c r="AS1123" s="6" t="str">
        <f>_xlfn.IFNA(IF(IF($AH1123=AS$5,VLOOKUP(AI1123,buff!$K:$L,2,FALSE),"")=0,"",IF($AH1123=AS$5,VLOOKUP(AI1123,buff!$K:$L,2,FALSE),"")),"")</f>
        <v/>
      </c>
      <c r="AT1123" s="6" t="str">
        <f>_xlfn.IFNA(IF(IF($AH1123=AT$5,VLOOKUP(AJ1123,buff!$K:$L,2,FALSE),"")=0,"",IF($AH1123=AT$5,VLOOKUP(AJ1123,buff!$K:$L,2,FALSE),"")),"")</f>
        <v/>
      </c>
      <c r="AU1123" s="6" t="str">
        <f>_xlfn.IFNA(IF(IF($AH1123=AU$5,VLOOKUP(AK1123,buff!$K:$L,2,FALSE),"")=0,"",IF($AH1123=AU$5,VLOOKUP(AK1123,buff!$K:$L,2,FALSE),"")),"")</f>
        <v/>
      </c>
      <c r="AV1123" s="6" t="str">
        <f>_xlfn.IFNA(IF(IF($AH1123=AV$5,VLOOKUP(AL1123,buff!$K:$L,2,FALSE),"")=0,"",IF($AH1123=AV$5,VLOOKUP(AL1123,buff!$K:$L,2,FALSE),"")),"")</f>
        <v/>
      </c>
      <c r="AW1123" s="6" t="str">
        <f>_xlfn.IFNA(IF(IF($AH1123=AW$5,VLOOKUP(AM1123,buff!$K:$L,2,FALSE),"")=0,"",IF($AH1123=AW$5,VLOOKUP(AM1123,buff!$K:$L,2,FALSE),"")),"")</f>
        <v/>
      </c>
      <c r="AX1123" s="6">
        <f>VLOOKUP(AI1123,buff!K:P,6,FALSE)</f>
        <v>4120</v>
      </c>
      <c r="AY1123">
        <f t="shared" si="331"/>
        <v>4120</v>
      </c>
      <c r="AZ1123">
        <f t="shared" si="331"/>
        <v>4120</v>
      </c>
      <c r="BA1123">
        <f t="shared" si="332"/>
        <v>2</v>
      </c>
      <c r="BB1123">
        <f t="shared" si="333"/>
        <v>1</v>
      </c>
    </row>
    <row r="1124" spans="1:54" x14ac:dyDescent="0.15">
      <c r="A1124" t="str">
        <f t="shared" si="321"/>
        <v>星泽主动技能2等级18</v>
      </c>
      <c r="B1124" s="8">
        <v>1118</v>
      </c>
      <c r="C1124" s="8" t="str">
        <f>VLOOKUP(G1124,角色!A:B,2,FALSE)</f>
        <v>星泽</v>
      </c>
      <c r="D1124" s="8" t="str">
        <f t="shared" si="327"/>
        <v>主动技能2</v>
      </c>
      <c r="E1124" s="8">
        <f t="shared" si="322"/>
        <v>18</v>
      </c>
      <c r="F1124" s="8">
        <f t="shared" si="323"/>
        <v>2</v>
      </c>
      <c r="G1124" s="8">
        <f t="shared" si="324"/>
        <v>19</v>
      </c>
      <c r="H1124" s="4" t="s">
        <v>491</v>
      </c>
      <c r="I1124" s="4" t="str">
        <f t="shared" si="338"/>
        <v>提升己方随机3人防御5073攻击10%</v>
      </c>
      <c r="J1124" s="4" t="s">
        <v>461</v>
      </c>
      <c r="K1124" s="1" t="s">
        <v>492</v>
      </c>
      <c r="L1124" s="4" t="s">
        <v>107</v>
      </c>
      <c r="M1124" s="4" t="s">
        <v>479</v>
      </c>
      <c r="N1124" s="4">
        <v>100</v>
      </c>
      <c r="O1124" s="4"/>
      <c r="T1124" s="6" t="str">
        <f t="shared" si="335"/>
        <v>84:100:3:3</v>
      </c>
      <c r="U1124" s="6" t="str">
        <f t="shared" si="336"/>
        <v/>
      </c>
      <c r="Y1124">
        <f t="shared" si="337"/>
        <v>50</v>
      </c>
      <c r="Z1124">
        <v>0</v>
      </c>
      <c r="AE1124">
        <v>0</v>
      </c>
      <c r="AF1124" s="23">
        <f t="shared" si="329"/>
        <v>2</v>
      </c>
      <c r="AG1124" s="23">
        <f t="shared" si="330"/>
        <v>1</v>
      </c>
      <c r="AH1124" t="s">
        <v>118</v>
      </c>
      <c r="AI1124" t="s">
        <v>1666</v>
      </c>
      <c r="AN1124" s="6" t="str">
        <f>_xlfn.IFNA(IF(IF($AH1124=AN$5,VLOOKUP(AI1124,buff!$K:$L,2,FALSE),"")=0,"",IF($AH1124=AN$5,VLOOKUP(AI1124,buff!$K:$L,2,FALSE),"")),"")</f>
        <v>84:100:3:3</v>
      </c>
      <c r="AO1124" s="6" t="str">
        <f>_xlfn.IFNA(IF(IF($AH1124=AO$5,VLOOKUP(AJ1124,buff!$K:$L,2,FALSE),"")=0,"",IF($AH1124=AO$5,VLOOKUP(AJ1124,buff!$K:$L,2,FALSE),"")),"")</f>
        <v/>
      </c>
      <c r="AP1124" s="6" t="str">
        <f>_xlfn.IFNA(IF(IF($AH1124=AP$5,VLOOKUP(AK1124,buff!$K:$L,2,FALSE),"")=0,"",IF($AH1124=AP$5,VLOOKUP(AK1124,buff!$K:$L,2,FALSE),"")),"")</f>
        <v/>
      </c>
      <c r="AQ1124" s="6" t="str">
        <f>_xlfn.IFNA(IF(IF($AH1124=AQ$5,VLOOKUP(AL1124,buff!$K:$L,2,FALSE),"")=0,"",IF($AH1124=AQ$5,VLOOKUP(AL1124,buff!$K:$L,2,FALSE),"")),"")</f>
        <v/>
      </c>
      <c r="AR1124" s="6" t="str">
        <f>_xlfn.IFNA(IF(IF($AH1124=AR$5,VLOOKUP(AM1124,buff!$K:$L,2,FALSE),"")=0,"",IF($AH1124=AR$5,VLOOKUP(AM1124,buff!$K:$L,2,FALSE),"")),"")</f>
        <v/>
      </c>
      <c r="AS1124" s="6" t="str">
        <f>_xlfn.IFNA(IF(IF($AH1124=AS$5,VLOOKUP(AI1124,buff!$K:$L,2,FALSE),"")=0,"",IF($AH1124=AS$5,VLOOKUP(AI1124,buff!$K:$L,2,FALSE),"")),"")</f>
        <v/>
      </c>
      <c r="AT1124" s="6" t="str">
        <f>_xlfn.IFNA(IF(IF($AH1124=AT$5,VLOOKUP(AJ1124,buff!$K:$L,2,FALSE),"")=0,"",IF($AH1124=AT$5,VLOOKUP(AJ1124,buff!$K:$L,2,FALSE),"")),"")</f>
        <v/>
      </c>
      <c r="AU1124" s="6" t="str">
        <f>_xlfn.IFNA(IF(IF($AH1124=AU$5,VLOOKUP(AK1124,buff!$K:$L,2,FALSE),"")=0,"",IF($AH1124=AU$5,VLOOKUP(AK1124,buff!$K:$L,2,FALSE),"")),"")</f>
        <v/>
      </c>
      <c r="AV1124" s="6" t="str">
        <f>_xlfn.IFNA(IF(IF($AH1124=AV$5,VLOOKUP(AL1124,buff!$K:$L,2,FALSE),"")=0,"",IF($AH1124=AV$5,VLOOKUP(AL1124,buff!$K:$L,2,FALSE),"")),"")</f>
        <v/>
      </c>
      <c r="AW1124" s="6" t="str">
        <f>_xlfn.IFNA(IF(IF($AH1124=AW$5,VLOOKUP(AM1124,buff!$K:$L,2,FALSE),"")=0,"",IF($AH1124=AW$5,VLOOKUP(AM1124,buff!$K:$L,2,FALSE),"")),"")</f>
        <v/>
      </c>
      <c r="AX1124" s="6">
        <f>VLOOKUP(AI1124,buff!K:P,6,FALSE)</f>
        <v>5073</v>
      </c>
      <c r="AY1124">
        <f t="shared" si="331"/>
        <v>5073</v>
      </c>
      <c r="AZ1124">
        <f t="shared" si="331"/>
        <v>5073</v>
      </c>
      <c r="BA1124">
        <f t="shared" si="332"/>
        <v>2</v>
      </c>
      <c r="BB1124">
        <f t="shared" si="333"/>
        <v>1</v>
      </c>
    </row>
    <row r="1125" spans="1:54" x14ac:dyDescent="0.15">
      <c r="A1125" t="str">
        <f t="shared" si="321"/>
        <v>星泽主动技能2等级19</v>
      </c>
      <c r="B1125" s="8">
        <v>1119</v>
      </c>
      <c r="C1125" s="8" t="str">
        <f>VLOOKUP(G1125,角色!A:B,2,FALSE)</f>
        <v>星泽</v>
      </c>
      <c r="D1125" s="8" t="str">
        <f t="shared" si="327"/>
        <v>主动技能2</v>
      </c>
      <c r="E1125" s="8">
        <f t="shared" si="322"/>
        <v>19</v>
      </c>
      <c r="F1125" s="8">
        <f t="shared" si="323"/>
        <v>2</v>
      </c>
      <c r="G1125" s="8">
        <f t="shared" si="324"/>
        <v>19</v>
      </c>
      <c r="H1125" s="4" t="s">
        <v>491</v>
      </c>
      <c r="I1125" s="4" t="str">
        <f t="shared" si="338"/>
        <v>提升己方随机3人防御6246攻击10%</v>
      </c>
      <c r="J1125" s="4" t="s">
        <v>461</v>
      </c>
      <c r="K1125" s="1" t="s">
        <v>492</v>
      </c>
      <c r="L1125" s="4" t="s">
        <v>107</v>
      </c>
      <c r="M1125" s="4" t="s">
        <v>479</v>
      </c>
      <c r="N1125" s="4">
        <v>100</v>
      </c>
      <c r="O1125" s="4"/>
      <c r="T1125" s="6" t="str">
        <f t="shared" si="335"/>
        <v>85:100:3:3</v>
      </c>
      <c r="U1125" s="6" t="str">
        <f t="shared" si="336"/>
        <v/>
      </c>
      <c r="Y1125">
        <f t="shared" si="337"/>
        <v>50</v>
      </c>
      <c r="Z1125">
        <v>0</v>
      </c>
      <c r="AE1125">
        <v>0</v>
      </c>
      <c r="AF1125" s="23">
        <f t="shared" si="329"/>
        <v>2</v>
      </c>
      <c r="AG1125" s="23">
        <f t="shared" si="330"/>
        <v>1</v>
      </c>
      <c r="AH1125" t="s">
        <v>118</v>
      </c>
      <c r="AI1125" t="s">
        <v>1667</v>
      </c>
      <c r="AN1125" s="6" t="str">
        <f>_xlfn.IFNA(IF(IF($AH1125=AN$5,VLOOKUP(AI1125,buff!$K:$L,2,FALSE),"")=0,"",IF($AH1125=AN$5,VLOOKUP(AI1125,buff!$K:$L,2,FALSE),"")),"")</f>
        <v>85:100:3:3</v>
      </c>
      <c r="AO1125" s="6" t="str">
        <f>_xlfn.IFNA(IF(IF($AH1125=AO$5,VLOOKUP(AJ1125,buff!$K:$L,2,FALSE),"")=0,"",IF($AH1125=AO$5,VLOOKUP(AJ1125,buff!$K:$L,2,FALSE),"")),"")</f>
        <v/>
      </c>
      <c r="AP1125" s="6" t="str">
        <f>_xlfn.IFNA(IF(IF($AH1125=AP$5,VLOOKUP(AK1125,buff!$K:$L,2,FALSE),"")=0,"",IF($AH1125=AP$5,VLOOKUP(AK1125,buff!$K:$L,2,FALSE),"")),"")</f>
        <v/>
      </c>
      <c r="AQ1125" s="6" t="str">
        <f>_xlfn.IFNA(IF(IF($AH1125=AQ$5,VLOOKUP(AL1125,buff!$K:$L,2,FALSE),"")=0,"",IF($AH1125=AQ$5,VLOOKUP(AL1125,buff!$K:$L,2,FALSE),"")),"")</f>
        <v/>
      </c>
      <c r="AR1125" s="6" t="str">
        <f>_xlfn.IFNA(IF(IF($AH1125=AR$5,VLOOKUP(AM1125,buff!$K:$L,2,FALSE),"")=0,"",IF($AH1125=AR$5,VLOOKUP(AM1125,buff!$K:$L,2,FALSE),"")),"")</f>
        <v/>
      </c>
      <c r="AS1125" s="6" t="str">
        <f>_xlfn.IFNA(IF(IF($AH1125=AS$5,VLOOKUP(AI1125,buff!$K:$L,2,FALSE),"")=0,"",IF($AH1125=AS$5,VLOOKUP(AI1125,buff!$K:$L,2,FALSE),"")),"")</f>
        <v/>
      </c>
      <c r="AT1125" s="6" t="str">
        <f>_xlfn.IFNA(IF(IF($AH1125=AT$5,VLOOKUP(AJ1125,buff!$K:$L,2,FALSE),"")=0,"",IF($AH1125=AT$5,VLOOKUP(AJ1125,buff!$K:$L,2,FALSE),"")),"")</f>
        <v/>
      </c>
      <c r="AU1125" s="6" t="str">
        <f>_xlfn.IFNA(IF(IF($AH1125=AU$5,VLOOKUP(AK1125,buff!$K:$L,2,FALSE),"")=0,"",IF($AH1125=AU$5,VLOOKUP(AK1125,buff!$K:$L,2,FALSE),"")),"")</f>
        <v/>
      </c>
      <c r="AV1125" s="6" t="str">
        <f>_xlfn.IFNA(IF(IF($AH1125=AV$5,VLOOKUP(AL1125,buff!$K:$L,2,FALSE),"")=0,"",IF($AH1125=AV$5,VLOOKUP(AL1125,buff!$K:$L,2,FALSE),"")),"")</f>
        <v/>
      </c>
      <c r="AW1125" s="6" t="str">
        <f>_xlfn.IFNA(IF(IF($AH1125=AW$5,VLOOKUP(AM1125,buff!$K:$L,2,FALSE),"")=0,"",IF($AH1125=AW$5,VLOOKUP(AM1125,buff!$K:$L,2,FALSE),"")),"")</f>
        <v/>
      </c>
      <c r="AX1125" s="6">
        <f>VLOOKUP(AI1125,buff!K:P,6,FALSE)</f>
        <v>6246</v>
      </c>
      <c r="AY1125">
        <f t="shared" si="331"/>
        <v>6246</v>
      </c>
      <c r="AZ1125">
        <f t="shared" si="331"/>
        <v>6246</v>
      </c>
      <c r="BA1125">
        <f t="shared" si="332"/>
        <v>2</v>
      </c>
      <c r="BB1125">
        <f t="shared" si="333"/>
        <v>1</v>
      </c>
    </row>
    <row r="1126" spans="1:54" x14ac:dyDescent="0.15">
      <c r="A1126" t="str">
        <f t="shared" si="321"/>
        <v>星泽主动技能2等级20</v>
      </c>
      <c r="B1126" s="8">
        <v>1120</v>
      </c>
      <c r="C1126" s="8" t="str">
        <f>VLOOKUP(G1126,角色!A:B,2,FALSE)</f>
        <v>星泽</v>
      </c>
      <c r="D1126" s="8" t="str">
        <f t="shared" si="327"/>
        <v>主动技能2</v>
      </c>
      <c r="E1126" s="8">
        <f t="shared" si="322"/>
        <v>20</v>
      </c>
      <c r="F1126" s="8">
        <f t="shared" si="323"/>
        <v>2</v>
      </c>
      <c r="G1126" s="8">
        <f t="shared" si="324"/>
        <v>19</v>
      </c>
      <c r="H1126" s="4" t="s">
        <v>491</v>
      </c>
      <c r="I1126" s="4" t="str">
        <f t="shared" si="338"/>
        <v>提升己方随机3人防御7691攻击10%</v>
      </c>
      <c r="J1126" s="4" t="s">
        <v>461</v>
      </c>
      <c r="K1126" s="1" t="s">
        <v>492</v>
      </c>
      <c r="L1126" s="4" t="s">
        <v>107</v>
      </c>
      <c r="M1126" s="4" t="s">
        <v>479</v>
      </c>
      <c r="N1126" s="4">
        <v>100</v>
      </c>
      <c r="O1126" s="4"/>
      <c r="T1126" s="6" t="str">
        <f t="shared" si="335"/>
        <v>86:100:3:3</v>
      </c>
      <c r="U1126" s="6" t="str">
        <f t="shared" si="336"/>
        <v/>
      </c>
      <c r="Y1126">
        <f t="shared" si="337"/>
        <v>50</v>
      </c>
      <c r="Z1126">
        <v>0</v>
      </c>
      <c r="AE1126">
        <v>0</v>
      </c>
      <c r="AF1126" s="23">
        <f t="shared" si="329"/>
        <v>2</v>
      </c>
      <c r="AG1126" s="23">
        <f t="shared" si="330"/>
        <v>1</v>
      </c>
      <c r="AH1126" t="s">
        <v>118</v>
      </c>
      <c r="AI1126" t="s">
        <v>1668</v>
      </c>
      <c r="AN1126" s="6" t="str">
        <f>_xlfn.IFNA(IF(IF($AH1126=AN$5,VLOOKUP(AI1126,buff!$K:$L,2,FALSE),"")=0,"",IF($AH1126=AN$5,VLOOKUP(AI1126,buff!$K:$L,2,FALSE),"")),"")</f>
        <v>86:100:3:3</v>
      </c>
      <c r="AO1126" s="6" t="str">
        <f>_xlfn.IFNA(IF(IF($AH1126=AO$5,VLOOKUP(AJ1126,buff!$K:$L,2,FALSE),"")=0,"",IF($AH1126=AO$5,VLOOKUP(AJ1126,buff!$K:$L,2,FALSE),"")),"")</f>
        <v/>
      </c>
      <c r="AP1126" s="6" t="str">
        <f>_xlfn.IFNA(IF(IF($AH1126=AP$5,VLOOKUP(AK1126,buff!$K:$L,2,FALSE),"")=0,"",IF($AH1126=AP$5,VLOOKUP(AK1126,buff!$K:$L,2,FALSE),"")),"")</f>
        <v/>
      </c>
      <c r="AQ1126" s="6" t="str">
        <f>_xlfn.IFNA(IF(IF($AH1126=AQ$5,VLOOKUP(AL1126,buff!$K:$L,2,FALSE),"")=0,"",IF($AH1126=AQ$5,VLOOKUP(AL1126,buff!$K:$L,2,FALSE),"")),"")</f>
        <v/>
      </c>
      <c r="AR1126" s="6" t="str">
        <f>_xlfn.IFNA(IF(IF($AH1126=AR$5,VLOOKUP(AM1126,buff!$K:$L,2,FALSE),"")=0,"",IF($AH1126=AR$5,VLOOKUP(AM1126,buff!$K:$L,2,FALSE),"")),"")</f>
        <v/>
      </c>
      <c r="AS1126" s="6" t="str">
        <f>_xlfn.IFNA(IF(IF($AH1126=AS$5,VLOOKUP(AI1126,buff!$K:$L,2,FALSE),"")=0,"",IF($AH1126=AS$5,VLOOKUP(AI1126,buff!$K:$L,2,FALSE),"")),"")</f>
        <v/>
      </c>
      <c r="AT1126" s="6" t="str">
        <f>_xlfn.IFNA(IF(IF($AH1126=AT$5,VLOOKUP(AJ1126,buff!$K:$L,2,FALSE),"")=0,"",IF($AH1126=AT$5,VLOOKUP(AJ1126,buff!$K:$L,2,FALSE),"")),"")</f>
        <v/>
      </c>
      <c r="AU1126" s="6" t="str">
        <f>_xlfn.IFNA(IF(IF($AH1126=AU$5,VLOOKUP(AK1126,buff!$K:$L,2,FALSE),"")=0,"",IF($AH1126=AU$5,VLOOKUP(AK1126,buff!$K:$L,2,FALSE),"")),"")</f>
        <v/>
      </c>
      <c r="AV1126" s="6" t="str">
        <f>_xlfn.IFNA(IF(IF($AH1126=AV$5,VLOOKUP(AL1126,buff!$K:$L,2,FALSE),"")=0,"",IF($AH1126=AV$5,VLOOKUP(AL1126,buff!$K:$L,2,FALSE),"")),"")</f>
        <v/>
      </c>
      <c r="AW1126" s="6" t="str">
        <f>_xlfn.IFNA(IF(IF($AH1126=AW$5,VLOOKUP(AM1126,buff!$K:$L,2,FALSE),"")=0,"",IF($AH1126=AW$5,VLOOKUP(AM1126,buff!$K:$L,2,FALSE),"")),"")</f>
        <v/>
      </c>
      <c r="AX1126" s="6">
        <f>VLOOKUP(AI1126,buff!K:P,6,FALSE)</f>
        <v>7691</v>
      </c>
      <c r="AY1126">
        <f t="shared" si="331"/>
        <v>7691</v>
      </c>
      <c r="AZ1126">
        <f t="shared" si="331"/>
        <v>7691</v>
      </c>
      <c r="BA1126">
        <f t="shared" si="332"/>
        <v>2</v>
      </c>
      <c r="BB1126">
        <f t="shared" si="333"/>
        <v>1</v>
      </c>
    </row>
    <row r="1127" spans="1:54" x14ac:dyDescent="0.15">
      <c r="A1127" t="str">
        <f t="shared" si="321"/>
        <v>星泽主动技能3等级1</v>
      </c>
      <c r="B1127" s="8">
        <v>1121</v>
      </c>
      <c r="C1127" s="8" t="str">
        <f>VLOOKUP(G1127,角色!A:B,2,FALSE)</f>
        <v>星泽</v>
      </c>
      <c r="D1127" s="8" t="str">
        <f t="shared" si="327"/>
        <v>主动技能3</v>
      </c>
      <c r="E1127" s="8">
        <f t="shared" si="322"/>
        <v>1</v>
      </c>
      <c r="F1127" s="8">
        <f t="shared" si="323"/>
        <v>3</v>
      </c>
      <c r="G1127" s="8">
        <f t="shared" si="324"/>
        <v>19</v>
      </c>
      <c r="H1127" s="4" t="s">
        <v>493</v>
      </c>
      <c r="I1127" s="24" t="str">
        <f>"对敌方单体造成125%攻击力（+"&amp;AB1127&amp;"）点伤害,附带眩晕。"</f>
        <v>对敌方单体造成125%攻击力（+95）点伤害,附带眩晕。</v>
      </c>
      <c r="J1127" s="4" t="s">
        <v>305</v>
      </c>
      <c r="K1127" s="1" t="s">
        <v>103</v>
      </c>
      <c r="L1127" s="4" t="s">
        <v>107</v>
      </c>
      <c r="M1127" s="4"/>
      <c r="N1127" s="4">
        <v>100</v>
      </c>
      <c r="O1127" s="4"/>
      <c r="T1127" s="6" t="str">
        <f t="shared" si="335"/>
        <v/>
      </c>
      <c r="U1127" s="6" t="str">
        <f t="shared" si="336"/>
        <v>2:100:2:0</v>
      </c>
      <c r="Y1127">
        <f t="shared" si="337"/>
        <v>100</v>
      </c>
      <c r="Z1127">
        <v>125</v>
      </c>
      <c r="AA1127" s="23">
        <v>25</v>
      </c>
      <c r="AB1127" s="23">
        <f>INT(VLOOKUP(VLOOKUP($C1127,角色技能升级比率表!$B:$C,2,FALSE),角色属性概况!E:F,2,FALSE)*VLOOKUP(E1127,角色属性概况!I:M,3,FALSE)*AA1127/100)</f>
        <v>95</v>
      </c>
      <c r="AE1127">
        <v>0</v>
      </c>
      <c r="AF1127" s="23">
        <f t="shared" si="329"/>
        <v>3</v>
      </c>
      <c r="AG1127" s="23">
        <f t="shared" si="330"/>
        <v>2</v>
      </c>
      <c r="AH1127" s="2" t="s">
        <v>119</v>
      </c>
      <c r="AI1127" t="s">
        <v>1557</v>
      </c>
      <c r="AN1127" s="6" t="str">
        <f>_xlfn.IFNA(IF(IF($AH1127=AN$5,VLOOKUP(AI1127,buff!$K:$L,2,FALSE),"")=0,"",IF($AH1127=AN$5,VLOOKUP(AI1127,buff!$K:$L,2,FALSE),"")),"")</f>
        <v/>
      </c>
      <c r="AO1127" s="6" t="str">
        <f>_xlfn.IFNA(IF(IF($AH1127=AO$5,VLOOKUP(AJ1127,buff!$K:$L,2,FALSE),"")=0,"",IF($AH1127=AO$5,VLOOKUP(AJ1127,buff!$K:$L,2,FALSE),"")),"")</f>
        <v/>
      </c>
      <c r="AP1127" s="6" t="str">
        <f>_xlfn.IFNA(IF(IF($AH1127=AP$5,VLOOKUP(AK1127,buff!$K:$L,2,FALSE),"")=0,"",IF($AH1127=AP$5,VLOOKUP(AK1127,buff!$K:$L,2,FALSE),"")),"")</f>
        <v/>
      </c>
      <c r="AQ1127" s="6" t="str">
        <f>_xlfn.IFNA(IF(IF($AH1127=AQ$5,VLOOKUP(AL1127,buff!$K:$L,2,FALSE),"")=0,"",IF($AH1127=AQ$5,VLOOKUP(AL1127,buff!$K:$L,2,FALSE),"")),"")</f>
        <v/>
      </c>
      <c r="AR1127" s="6" t="str">
        <f>_xlfn.IFNA(IF(IF($AH1127=AR$5,VLOOKUP(AM1127,buff!$K:$L,2,FALSE),"")=0,"",IF($AH1127=AR$5,VLOOKUP(AM1127,buff!$K:$L,2,FALSE),"")),"")</f>
        <v/>
      </c>
      <c r="AS1127" s="6" t="str">
        <f>_xlfn.IFNA(IF(IF($AH1127=AS$5,VLOOKUP(AI1127,buff!$K:$L,2,FALSE),"")=0,"",IF($AH1127=AS$5,VLOOKUP(AI1127,buff!$K:$L,2,FALSE),"")),"")</f>
        <v>2:100:2:0</v>
      </c>
      <c r="AT1127" s="6" t="str">
        <f>_xlfn.IFNA(IF(IF($AH1127=AT$5,VLOOKUP(AJ1127,buff!$K:$L,2,FALSE),"")=0,"",IF($AH1127=AT$5,VLOOKUP(AJ1127,buff!$K:$L,2,FALSE),"")),"")</f>
        <v/>
      </c>
      <c r="AU1127" s="6" t="str">
        <f>_xlfn.IFNA(IF(IF($AH1127=AU$5,VLOOKUP(AK1127,buff!$K:$L,2,FALSE),"")=0,"",IF($AH1127=AU$5,VLOOKUP(AK1127,buff!$K:$L,2,FALSE),"")),"")</f>
        <v/>
      </c>
      <c r="AV1127" s="6" t="str">
        <f>_xlfn.IFNA(IF(IF($AH1127=AV$5,VLOOKUP(AL1127,buff!$K:$L,2,FALSE),"")=0,"",IF($AH1127=AV$5,VLOOKUP(AL1127,buff!$K:$L,2,FALSE),"")),"")</f>
        <v/>
      </c>
      <c r="AW1127" s="6" t="str">
        <f>_xlfn.IFNA(IF(IF($AH1127=AW$5,VLOOKUP(AM1127,buff!$K:$L,2,FALSE),"")=0,"",IF($AH1127=AW$5,VLOOKUP(AM1127,buff!$K:$L,2,FALSE),"")),"")</f>
        <v/>
      </c>
      <c r="AX1127" s="6">
        <f>VLOOKUP(AI1127,buff!K:P,6,FALSE)</f>
        <v>0</v>
      </c>
      <c r="AY1127">
        <f t="shared" si="331"/>
        <v>0</v>
      </c>
      <c r="AZ1127">
        <f t="shared" si="331"/>
        <v>0</v>
      </c>
      <c r="BA1127">
        <f t="shared" si="332"/>
        <v>3</v>
      </c>
      <c r="BB1127">
        <f t="shared" si="333"/>
        <v>2</v>
      </c>
    </row>
    <row r="1128" spans="1:54" x14ac:dyDescent="0.15">
      <c r="A1128" t="str">
        <f t="shared" si="321"/>
        <v>星泽主动技能3等级2</v>
      </c>
      <c r="B1128" s="8">
        <v>1122</v>
      </c>
      <c r="C1128" s="8" t="str">
        <f>VLOOKUP(G1128,角色!A:B,2,FALSE)</f>
        <v>星泽</v>
      </c>
      <c r="D1128" s="8" t="str">
        <f t="shared" si="327"/>
        <v>主动技能3</v>
      </c>
      <c r="E1128" s="8">
        <f t="shared" si="322"/>
        <v>2</v>
      </c>
      <c r="F1128" s="8">
        <f t="shared" si="323"/>
        <v>3</v>
      </c>
      <c r="G1128" s="8">
        <f t="shared" si="324"/>
        <v>19</v>
      </c>
      <c r="H1128" s="4" t="s">
        <v>493</v>
      </c>
      <c r="I1128" s="24" t="str">
        <f t="shared" ref="I1128:I1146" si="339">"对敌方单体造成125%攻击力（+"&amp;AB1128&amp;"）点伤害,附带眩晕。"</f>
        <v>对敌方单体造成125%攻击力（+140）点伤害,附带眩晕。</v>
      </c>
      <c r="J1128" s="4" t="s">
        <v>305</v>
      </c>
      <c r="K1128" s="1" t="s">
        <v>103</v>
      </c>
      <c r="L1128" s="4" t="s">
        <v>107</v>
      </c>
      <c r="M1128" s="4"/>
      <c r="N1128" s="4">
        <v>100</v>
      </c>
      <c r="O1128" s="4"/>
      <c r="T1128" s="6" t="str">
        <f t="shared" si="335"/>
        <v/>
      </c>
      <c r="U1128" s="6" t="str">
        <f t="shared" si="336"/>
        <v>2:100:2:0</v>
      </c>
      <c r="Y1128">
        <f t="shared" ref="Y1128:Y1146" si="340">VLOOKUP(D1128,BC:BD,2,FALSE)</f>
        <v>100</v>
      </c>
      <c r="Z1128">
        <v>125</v>
      </c>
      <c r="AA1128" s="23">
        <v>25</v>
      </c>
      <c r="AB1128" s="23">
        <f>INT(VLOOKUP(VLOOKUP($C1128,角色技能升级比率表!$B:$C,2,FALSE),角色属性概况!E:F,2,FALSE)*VLOOKUP(E1128,角色属性概况!I:M,3,FALSE)*AA1128/100)</f>
        <v>140</v>
      </c>
      <c r="AE1128">
        <v>0</v>
      </c>
      <c r="AF1128" s="23">
        <f t="shared" si="329"/>
        <v>3</v>
      </c>
      <c r="AG1128" s="23">
        <f t="shared" si="330"/>
        <v>2</v>
      </c>
      <c r="AH1128" s="2" t="s">
        <v>119</v>
      </c>
      <c r="AI1128" t="s">
        <v>1557</v>
      </c>
      <c r="AN1128" s="6" t="str">
        <f>_xlfn.IFNA(IF(IF($AH1128=AN$5,VLOOKUP(AI1128,buff!$K:$L,2,FALSE),"")=0,"",IF($AH1128=AN$5,VLOOKUP(AI1128,buff!$K:$L,2,FALSE),"")),"")</f>
        <v/>
      </c>
      <c r="AO1128" s="6" t="str">
        <f>_xlfn.IFNA(IF(IF($AH1128=AO$5,VLOOKUP(AJ1128,buff!$K:$L,2,FALSE),"")=0,"",IF($AH1128=AO$5,VLOOKUP(AJ1128,buff!$K:$L,2,FALSE),"")),"")</f>
        <v/>
      </c>
      <c r="AP1128" s="6" t="str">
        <f>_xlfn.IFNA(IF(IF($AH1128=AP$5,VLOOKUP(AK1128,buff!$K:$L,2,FALSE),"")=0,"",IF($AH1128=AP$5,VLOOKUP(AK1128,buff!$K:$L,2,FALSE),"")),"")</f>
        <v/>
      </c>
      <c r="AQ1128" s="6" t="str">
        <f>_xlfn.IFNA(IF(IF($AH1128=AQ$5,VLOOKUP(AL1128,buff!$K:$L,2,FALSE),"")=0,"",IF($AH1128=AQ$5,VLOOKUP(AL1128,buff!$K:$L,2,FALSE),"")),"")</f>
        <v/>
      </c>
      <c r="AR1128" s="6" t="str">
        <f>_xlfn.IFNA(IF(IF($AH1128=AR$5,VLOOKUP(AM1128,buff!$K:$L,2,FALSE),"")=0,"",IF($AH1128=AR$5,VLOOKUP(AM1128,buff!$K:$L,2,FALSE),"")),"")</f>
        <v/>
      </c>
      <c r="AS1128" s="6" t="str">
        <f>_xlfn.IFNA(IF(IF($AH1128=AS$5,VLOOKUP(AI1128,buff!$K:$L,2,FALSE),"")=0,"",IF($AH1128=AS$5,VLOOKUP(AI1128,buff!$K:$L,2,FALSE),"")),"")</f>
        <v>2:100:2:0</v>
      </c>
      <c r="AT1128" s="6" t="str">
        <f>_xlfn.IFNA(IF(IF($AH1128=AT$5,VLOOKUP(AJ1128,buff!$K:$L,2,FALSE),"")=0,"",IF($AH1128=AT$5,VLOOKUP(AJ1128,buff!$K:$L,2,FALSE),"")),"")</f>
        <v/>
      </c>
      <c r="AU1128" s="6" t="str">
        <f>_xlfn.IFNA(IF(IF($AH1128=AU$5,VLOOKUP(AK1128,buff!$K:$L,2,FALSE),"")=0,"",IF($AH1128=AU$5,VLOOKUP(AK1128,buff!$K:$L,2,FALSE),"")),"")</f>
        <v/>
      </c>
      <c r="AV1128" s="6" t="str">
        <f>_xlfn.IFNA(IF(IF($AH1128=AV$5,VLOOKUP(AL1128,buff!$K:$L,2,FALSE),"")=0,"",IF($AH1128=AV$5,VLOOKUP(AL1128,buff!$K:$L,2,FALSE),"")),"")</f>
        <v/>
      </c>
      <c r="AW1128" s="6" t="str">
        <f>_xlfn.IFNA(IF(IF($AH1128=AW$5,VLOOKUP(AM1128,buff!$K:$L,2,FALSE),"")=0,"",IF($AH1128=AW$5,VLOOKUP(AM1128,buff!$K:$L,2,FALSE),"")),"")</f>
        <v/>
      </c>
      <c r="AX1128" s="6">
        <f>VLOOKUP(AI1128,buff!K:P,6,FALSE)</f>
        <v>0</v>
      </c>
      <c r="AY1128">
        <f t="shared" si="331"/>
        <v>0</v>
      </c>
      <c r="AZ1128">
        <f t="shared" si="331"/>
        <v>0</v>
      </c>
      <c r="BA1128">
        <f t="shared" si="332"/>
        <v>3</v>
      </c>
      <c r="BB1128">
        <f t="shared" si="333"/>
        <v>2</v>
      </c>
    </row>
    <row r="1129" spans="1:54" x14ac:dyDescent="0.15">
      <c r="A1129" t="str">
        <f t="shared" si="321"/>
        <v>星泽主动技能3等级3</v>
      </c>
      <c r="B1129" s="8">
        <v>1123</v>
      </c>
      <c r="C1129" s="8" t="str">
        <f>VLOOKUP(G1129,角色!A:B,2,FALSE)</f>
        <v>星泽</v>
      </c>
      <c r="D1129" s="8" t="str">
        <f t="shared" si="327"/>
        <v>主动技能3</v>
      </c>
      <c r="E1129" s="8">
        <f t="shared" si="322"/>
        <v>3</v>
      </c>
      <c r="F1129" s="8">
        <f t="shared" si="323"/>
        <v>3</v>
      </c>
      <c r="G1129" s="8">
        <f t="shared" si="324"/>
        <v>19</v>
      </c>
      <c r="H1129" s="4" t="s">
        <v>493</v>
      </c>
      <c r="I1129" s="24" t="str">
        <f t="shared" si="339"/>
        <v>对敌方单体造成125%攻击力（+185）点伤害,附带眩晕。</v>
      </c>
      <c r="J1129" s="4" t="s">
        <v>305</v>
      </c>
      <c r="K1129" s="1" t="s">
        <v>103</v>
      </c>
      <c r="L1129" s="4" t="s">
        <v>107</v>
      </c>
      <c r="M1129" s="4"/>
      <c r="N1129" s="4">
        <v>100</v>
      </c>
      <c r="O1129" s="4"/>
      <c r="T1129" s="6" t="str">
        <f t="shared" si="335"/>
        <v/>
      </c>
      <c r="U1129" s="6" t="str">
        <f t="shared" si="336"/>
        <v>2:100:2:0</v>
      </c>
      <c r="Y1129">
        <f t="shared" si="340"/>
        <v>100</v>
      </c>
      <c r="Z1129">
        <v>125</v>
      </c>
      <c r="AA1129" s="23">
        <v>25</v>
      </c>
      <c r="AB1129" s="23">
        <f>INT(VLOOKUP(VLOOKUP($C1129,角色技能升级比率表!$B:$C,2,FALSE),角色属性概况!E:F,2,FALSE)*VLOOKUP(E1129,角色属性概况!I:M,3,FALSE)*AA1129/100)</f>
        <v>185</v>
      </c>
      <c r="AE1129">
        <v>0</v>
      </c>
      <c r="AF1129" s="23">
        <f t="shared" si="329"/>
        <v>3</v>
      </c>
      <c r="AG1129" s="23">
        <f t="shared" si="330"/>
        <v>2</v>
      </c>
      <c r="AH1129" s="2" t="s">
        <v>119</v>
      </c>
      <c r="AI1129" t="s">
        <v>1557</v>
      </c>
      <c r="AN1129" s="6" t="str">
        <f>_xlfn.IFNA(IF(IF($AH1129=AN$5,VLOOKUP(AI1129,buff!$K:$L,2,FALSE),"")=0,"",IF($AH1129=AN$5,VLOOKUP(AI1129,buff!$K:$L,2,FALSE),"")),"")</f>
        <v/>
      </c>
      <c r="AO1129" s="6" t="str">
        <f>_xlfn.IFNA(IF(IF($AH1129=AO$5,VLOOKUP(AJ1129,buff!$K:$L,2,FALSE),"")=0,"",IF($AH1129=AO$5,VLOOKUP(AJ1129,buff!$K:$L,2,FALSE),"")),"")</f>
        <v/>
      </c>
      <c r="AP1129" s="6" t="str">
        <f>_xlfn.IFNA(IF(IF($AH1129=AP$5,VLOOKUP(AK1129,buff!$K:$L,2,FALSE),"")=0,"",IF($AH1129=AP$5,VLOOKUP(AK1129,buff!$K:$L,2,FALSE),"")),"")</f>
        <v/>
      </c>
      <c r="AQ1129" s="6" t="str">
        <f>_xlfn.IFNA(IF(IF($AH1129=AQ$5,VLOOKUP(AL1129,buff!$K:$L,2,FALSE),"")=0,"",IF($AH1129=AQ$5,VLOOKUP(AL1129,buff!$K:$L,2,FALSE),"")),"")</f>
        <v/>
      </c>
      <c r="AR1129" s="6" t="str">
        <f>_xlfn.IFNA(IF(IF($AH1129=AR$5,VLOOKUP(AM1129,buff!$K:$L,2,FALSE),"")=0,"",IF($AH1129=AR$5,VLOOKUP(AM1129,buff!$K:$L,2,FALSE),"")),"")</f>
        <v/>
      </c>
      <c r="AS1129" s="6" t="str">
        <f>_xlfn.IFNA(IF(IF($AH1129=AS$5,VLOOKUP(AI1129,buff!$K:$L,2,FALSE),"")=0,"",IF($AH1129=AS$5,VLOOKUP(AI1129,buff!$K:$L,2,FALSE),"")),"")</f>
        <v>2:100:2:0</v>
      </c>
      <c r="AT1129" s="6" t="str">
        <f>_xlfn.IFNA(IF(IF($AH1129=AT$5,VLOOKUP(AJ1129,buff!$K:$L,2,FALSE),"")=0,"",IF($AH1129=AT$5,VLOOKUP(AJ1129,buff!$K:$L,2,FALSE),"")),"")</f>
        <v/>
      </c>
      <c r="AU1129" s="6" t="str">
        <f>_xlfn.IFNA(IF(IF($AH1129=AU$5,VLOOKUP(AK1129,buff!$K:$L,2,FALSE),"")=0,"",IF($AH1129=AU$5,VLOOKUP(AK1129,buff!$K:$L,2,FALSE),"")),"")</f>
        <v/>
      </c>
      <c r="AV1129" s="6" t="str">
        <f>_xlfn.IFNA(IF(IF($AH1129=AV$5,VLOOKUP(AL1129,buff!$K:$L,2,FALSE),"")=0,"",IF($AH1129=AV$5,VLOOKUP(AL1129,buff!$K:$L,2,FALSE),"")),"")</f>
        <v/>
      </c>
      <c r="AW1129" s="6" t="str">
        <f>_xlfn.IFNA(IF(IF($AH1129=AW$5,VLOOKUP(AM1129,buff!$K:$L,2,FALSE),"")=0,"",IF($AH1129=AW$5,VLOOKUP(AM1129,buff!$K:$L,2,FALSE),"")),"")</f>
        <v/>
      </c>
      <c r="AX1129" s="6">
        <f>VLOOKUP(AI1129,buff!K:P,6,FALSE)</f>
        <v>0</v>
      </c>
      <c r="AY1129">
        <f t="shared" si="331"/>
        <v>0</v>
      </c>
      <c r="AZ1129">
        <f t="shared" si="331"/>
        <v>0</v>
      </c>
      <c r="BA1129">
        <f t="shared" si="332"/>
        <v>3</v>
      </c>
      <c r="BB1129">
        <f t="shared" si="333"/>
        <v>2</v>
      </c>
    </row>
    <row r="1130" spans="1:54" x14ac:dyDescent="0.15">
      <c r="A1130" t="str">
        <f t="shared" si="321"/>
        <v>星泽主动技能3等级4</v>
      </c>
      <c r="B1130" s="8">
        <v>1124</v>
      </c>
      <c r="C1130" s="8" t="str">
        <f>VLOOKUP(G1130,角色!A:B,2,FALSE)</f>
        <v>星泽</v>
      </c>
      <c r="D1130" s="8" t="str">
        <f t="shared" si="327"/>
        <v>主动技能3</v>
      </c>
      <c r="E1130" s="8">
        <f t="shared" si="322"/>
        <v>4</v>
      </c>
      <c r="F1130" s="8">
        <f t="shared" si="323"/>
        <v>3</v>
      </c>
      <c r="G1130" s="8">
        <f t="shared" si="324"/>
        <v>19</v>
      </c>
      <c r="H1130" s="4" t="s">
        <v>493</v>
      </c>
      <c r="I1130" s="24" t="str">
        <f t="shared" si="339"/>
        <v>对敌方单体造成125%攻击力（+229）点伤害,附带眩晕。</v>
      </c>
      <c r="J1130" s="4" t="s">
        <v>305</v>
      </c>
      <c r="K1130" s="1" t="s">
        <v>103</v>
      </c>
      <c r="L1130" s="4" t="s">
        <v>107</v>
      </c>
      <c r="M1130" s="4"/>
      <c r="N1130" s="4">
        <v>100</v>
      </c>
      <c r="O1130" s="4"/>
      <c r="T1130" s="6" t="str">
        <f t="shared" si="335"/>
        <v/>
      </c>
      <c r="U1130" s="6" t="str">
        <f t="shared" si="336"/>
        <v>2:100:2:0</v>
      </c>
      <c r="Y1130">
        <f t="shared" si="340"/>
        <v>100</v>
      </c>
      <c r="Z1130">
        <v>125</v>
      </c>
      <c r="AA1130" s="23">
        <v>25</v>
      </c>
      <c r="AB1130" s="23">
        <f>INT(VLOOKUP(VLOOKUP($C1130,角色技能升级比率表!$B:$C,2,FALSE),角色属性概况!E:F,2,FALSE)*VLOOKUP(E1130,角色属性概况!I:M,3,FALSE)*AA1130/100)</f>
        <v>229</v>
      </c>
      <c r="AE1130">
        <v>0</v>
      </c>
      <c r="AF1130" s="23">
        <f t="shared" si="329"/>
        <v>3</v>
      </c>
      <c r="AG1130" s="23">
        <f t="shared" si="330"/>
        <v>2</v>
      </c>
      <c r="AH1130" s="2" t="s">
        <v>119</v>
      </c>
      <c r="AI1130" t="s">
        <v>1557</v>
      </c>
      <c r="AN1130" s="6" t="str">
        <f>_xlfn.IFNA(IF(IF($AH1130=AN$5,VLOOKUP(AI1130,buff!$K:$L,2,FALSE),"")=0,"",IF($AH1130=AN$5,VLOOKUP(AI1130,buff!$K:$L,2,FALSE),"")),"")</f>
        <v/>
      </c>
      <c r="AO1130" s="6" t="str">
        <f>_xlfn.IFNA(IF(IF($AH1130=AO$5,VLOOKUP(AJ1130,buff!$K:$L,2,FALSE),"")=0,"",IF($AH1130=AO$5,VLOOKUP(AJ1130,buff!$K:$L,2,FALSE),"")),"")</f>
        <v/>
      </c>
      <c r="AP1130" s="6" t="str">
        <f>_xlfn.IFNA(IF(IF($AH1130=AP$5,VLOOKUP(AK1130,buff!$K:$L,2,FALSE),"")=0,"",IF($AH1130=AP$5,VLOOKUP(AK1130,buff!$K:$L,2,FALSE),"")),"")</f>
        <v/>
      </c>
      <c r="AQ1130" s="6" t="str">
        <f>_xlfn.IFNA(IF(IF($AH1130=AQ$5,VLOOKUP(AL1130,buff!$K:$L,2,FALSE),"")=0,"",IF($AH1130=AQ$5,VLOOKUP(AL1130,buff!$K:$L,2,FALSE),"")),"")</f>
        <v/>
      </c>
      <c r="AR1130" s="6" t="str">
        <f>_xlfn.IFNA(IF(IF($AH1130=AR$5,VLOOKUP(AM1130,buff!$K:$L,2,FALSE),"")=0,"",IF($AH1130=AR$5,VLOOKUP(AM1130,buff!$K:$L,2,FALSE),"")),"")</f>
        <v/>
      </c>
      <c r="AS1130" s="6" t="str">
        <f>_xlfn.IFNA(IF(IF($AH1130=AS$5,VLOOKUP(AI1130,buff!$K:$L,2,FALSE),"")=0,"",IF($AH1130=AS$5,VLOOKUP(AI1130,buff!$K:$L,2,FALSE),"")),"")</f>
        <v>2:100:2:0</v>
      </c>
      <c r="AT1130" s="6" t="str">
        <f>_xlfn.IFNA(IF(IF($AH1130=AT$5,VLOOKUP(AJ1130,buff!$K:$L,2,FALSE),"")=0,"",IF($AH1130=AT$5,VLOOKUP(AJ1130,buff!$K:$L,2,FALSE),"")),"")</f>
        <v/>
      </c>
      <c r="AU1130" s="6" t="str">
        <f>_xlfn.IFNA(IF(IF($AH1130=AU$5,VLOOKUP(AK1130,buff!$K:$L,2,FALSE),"")=0,"",IF($AH1130=AU$5,VLOOKUP(AK1130,buff!$K:$L,2,FALSE),"")),"")</f>
        <v/>
      </c>
      <c r="AV1130" s="6" t="str">
        <f>_xlfn.IFNA(IF(IF($AH1130=AV$5,VLOOKUP(AL1130,buff!$K:$L,2,FALSE),"")=0,"",IF($AH1130=AV$5,VLOOKUP(AL1130,buff!$K:$L,2,FALSE),"")),"")</f>
        <v/>
      </c>
      <c r="AW1130" s="6" t="str">
        <f>_xlfn.IFNA(IF(IF($AH1130=AW$5,VLOOKUP(AM1130,buff!$K:$L,2,FALSE),"")=0,"",IF($AH1130=AW$5,VLOOKUP(AM1130,buff!$K:$L,2,FALSE),"")),"")</f>
        <v/>
      </c>
      <c r="AX1130" s="6">
        <f>VLOOKUP(AI1130,buff!K:P,6,FALSE)</f>
        <v>0</v>
      </c>
      <c r="AY1130">
        <f t="shared" si="331"/>
        <v>0</v>
      </c>
      <c r="AZ1130">
        <f t="shared" si="331"/>
        <v>0</v>
      </c>
      <c r="BA1130">
        <f t="shared" si="332"/>
        <v>3</v>
      </c>
      <c r="BB1130">
        <f t="shared" si="333"/>
        <v>2</v>
      </c>
    </row>
    <row r="1131" spans="1:54" x14ac:dyDescent="0.15">
      <c r="A1131" t="str">
        <f t="shared" si="321"/>
        <v>星泽主动技能3等级5</v>
      </c>
      <c r="B1131" s="8">
        <v>1125</v>
      </c>
      <c r="C1131" s="8" t="str">
        <f>VLOOKUP(G1131,角色!A:B,2,FALSE)</f>
        <v>星泽</v>
      </c>
      <c r="D1131" s="8" t="str">
        <f t="shared" si="327"/>
        <v>主动技能3</v>
      </c>
      <c r="E1131" s="8">
        <f t="shared" si="322"/>
        <v>5</v>
      </c>
      <c r="F1131" s="8">
        <f t="shared" si="323"/>
        <v>3</v>
      </c>
      <c r="G1131" s="8">
        <f t="shared" si="324"/>
        <v>19</v>
      </c>
      <c r="H1131" s="4" t="s">
        <v>493</v>
      </c>
      <c r="I1131" s="24" t="str">
        <f t="shared" si="339"/>
        <v>对敌方单体造成125%攻击力（+282）点伤害,附带眩晕。</v>
      </c>
      <c r="J1131" s="4" t="s">
        <v>305</v>
      </c>
      <c r="K1131" s="1" t="s">
        <v>103</v>
      </c>
      <c r="L1131" s="4" t="s">
        <v>107</v>
      </c>
      <c r="M1131" s="4"/>
      <c r="N1131" s="4">
        <v>100</v>
      </c>
      <c r="O1131" s="4"/>
      <c r="T1131" s="6" t="str">
        <f t="shared" si="335"/>
        <v/>
      </c>
      <c r="U1131" s="6" t="str">
        <f t="shared" si="336"/>
        <v>2:100:2:0</v>
      </c>
      <c r="Y1131">
        <f t="shared" si="340"/>
        <v>100</v>
      </c>
      <c r="Z1131">
        <v>125</v>
      </c>
      <c r="AA1131" s="23">
        <v>25</v>
      </c>
      <c r="AB1131" s="23">
        <f>INT(VLOOKUP(VLOOKUP($C1131,角色技能升级比率表!$B:$C,2,FALSE),角色属性概况!E:F,2,FALSE)*VLOOKUP(E1131,角色属性概况!I:M,3,FALSE)*AA1131/100)</f>
        <v>282</v>
      </c>
      <c r="AE1131">
        <v>0</v>
      </c>
      <c r="AF1131" s="23">
        <f t="shared" si="329"/>
        <v>3</v>
      </c>
      <c r="AG1131" s="23">
        <f t="shared" si="330"/>
        <v>2</v>
      </c>
      <c r="AH1131" s="2" t="s">
        <v>119</v>
      </c>
      <c r="AI1131" t="s">
        <v>1557</v>
      </c>
      <c r="AN1131" s="6" t="str">
        <f>_xlfn.IFNA(IF(IF($AH1131=AN$5,VLOOKUP(AI1131,buff!$K:$L,2,FALSE),"")=0,"",IF($AH1131=AN$5,VLOOKUP(AI1131,buff!$K:$L,2,FALSE),"")),"")</f>
        <v/>
      </c>
      <c r="AO1131" s="6" t="str">
        <f>_xlfn.IFNA(IF(IF($AH1131=AO$5,VLOOKUP(AJ1131,buff!$K:$L,2,FALSE),"")=0,"",IF($AH1131=AO$5,VLOOKUP(AJ1131,buff!$K:$L,2,FALSE),"")),"")</f>
        <v/>
      </c>
      <c r="AP1131" s="6" t="str">
        <f>_xlfn.IFNA(IF(IF($AH1131=AP$5,VLOOKUP(AK1131,buff!$K:$L,2,FALSE),"")=0,"",IF($AH1131=AP$5,VLOOKUP(AK1131,buff!$K:$L,2,FALSE),"")),"")</f>
        <v/>
      </c>
      <c r="AQ1131" s="6" t="str">
        <f>_xlfn.IFNA(IF(IF($AH1131=AQ$5,VLOOKUP(AL1131,buff!$K:$L,2,FALSE),"")=0,"",IF($AH1131=AQ$5,VLOOKUP(AL1131,buff!$K:$L,2,FALSE),"")),"")</f>
        <v/>
      </c>
      <c r="AR1131" s="6" t="str">
        <f>_xlfn.IFNA(IF(IF($AH1131=AR$5,VLOOKUP(AM1131,buff!$K:$L,2,FALSE),"")=0,"",IF($AH1131=AR$5,VLOOKUP(AM1131,buff!$K:$L,2,FALSE),"")),"")</f>
        <v/>
      </c>
      <c r="AS1131" s="6" t="str">
        <f>_xlfn.IFNA(IF(IF($AH1131=AS$5,VLOOKUP(AI1131,buff!$K:$L,2,FALSE),"")=0,"",IF($AH1131=AS$5,VLOOKUP(AI1131,buff!$K:$L,2,FALSE),"")),"")</f>
        <v>2:100:2:0</v>
      </c>
      <c r="AT1131" s="6" t="str">
        <f>_xlfn.IFNA(IF(IF($AH1131=AT$5,VLOOKUP(AJ1131,buff!$K:$L,2,FALSE),"")=0,"",IF($AH1131=AT$5,VLOOKUP(AJ1131,buff!$K:$L,2,FALSE),"")),"")</f>
        <v/>
      </c>
      <c r="AU1131" s="6" t="str">
        <f>_xlfn.IFNA(IF(IF($AH1131=AU$5,VLOOKUP(AK1131,buff!$K:$L,2,FALSE),"")=0,"",IF($AH1131=AU$5,VLOOKUP(AK1131,buff!$K:$L,2,FALSE),"")),"")</f>
        <v/>
      </c>
      <c r="AV1131" s="6" t="str">
        <f>_xlfn.IFNA(IF(IF($AH1131=AV$5,VLOOKUP(AL1131,buff!$K:$L,2,FALSE),"")=0,"",IF($AH1131=AV$5,VLOOKUP(AL1131,buff!$K:$L,2,FALSE),"")),"")</f>
        <v/>
      </c>
      <c r="AW1131" s="6" t="str">
        <f>_xlfn.IFNA(IF(IF($AH1131=AW$5,VLOOKUP(AM1131,buff!$K:$L,2,FALSE),"")=0,"",IF($AH1131=AW$5,VLOOKUP(AM1131,buff!$K:$L,2,FALSE),"")),"")</f>
        <v/>
      </c>
      <c r="AX1131" s="6">
        <f>VLOOKUP(AI1131,buff!K:P,6,FALSE)</f>
        <v>0</v>
      </c>
      <c r="AY1131">
        <f t="shared" si="331"/>
        <v>0</v>
      </c>
      <c r="AZ1131">
        <f t="shared" si="331"/>
        <v>0</v>
      </c>
      <c r="BA1131">
        <f t="shared" si="332"/>
        <v>3</v>
      </c>
      <c r="BB1131">
        <f t="shared" si="333"/>
        <v>2</v>
      </c>
    </row>
    <row r="1132" spans="1:54" x14ac:dyDescent="0.15">
      <c r="A1132" t="str">
        <f t="shared" si="321"/>
        <v>星泽主动技能3等级6</v>
      </c>
      <c r="B1132" s="8">
        <v>1126</v>
      </c>
      <c r="C1132" s="8" t="str">
        <f>VLOOKUP(G1132,角色!A:B,2,FALSE)</f>
        <v>星泽</v>
      </c>
      <c r="D1132" s="8" t="str">
        <f t="shared" si="327"/>
        <v>主动技能3</v>
      </c>
      <c r="E1132" s="8">
        <f t="shared" si="322"/>
        <v>6</v>
      </c>
      <c r="F1132" s="8">
        <f t="shared" si="323"/>
        <v>3</v>
      </c>
      <c r="G1132" s="8">
        <f t="shared" si="324"/>
        <v>19</v>
      </c>
      <c r="H1132" s="4" t="s">
        <v>493</v>
      </c>
      <c r="I1132" s="24" t="str">
        <f t="shared" si="339"/>
        <v>对敌方单体造成125%攻击力（+348）点伤害,附带眩晕。</v>
      </c>
      <c r="J1132" s="4" t="s">
        <v>305</v>
      </c>
      <c r="K1132" s="1" t="s">
        <v>103</v>
      </c>
      <c r="L1132" s="4" t="s">
        <v>107</v>
      </c>
      <c r="M1132" s="4"/>
      <c r="N1132" s="4">
        <v>100</v>
      </c>
      <c r="O1132" s="4"/>
      <c r="T1132" s="6" t="str">
        <f t="shared" si="335"/>
        <v/>
      </c>
      <c r="U1132" s="6" t="str">
        <f t="shared" si="336"/>
        <v>2:100:2:0</v>
      </c>
      <c r="Y1132">
        <f t="shared" si="340"/>
        <v>100</v>
      </c>
      <c r="Z1132">
        <v>125</v>
      </c>
      <c r="AA1132" s="23">
        <v>25</v>
      </c>
      <c r="AB1132" s="23">
        <f>INT(VLOOKUP(VLOOKUP($C1132,角色技能升级比率表!$B:$C,2,FALSE),角色属性概况!E:F,2,FALSE)*VLOOKUP(E1132,角色属性概况!I:M,3,FALSE)*AA1132/100)</f>
        <v>348</v>
      </c>
      <c r="AE1132">
        <v>0</v>
      </c>
      <c r="AF1132" s="23">
        <f t="shared" si="329"/>
        <v>3</v>
      </c>
      <c r="AG1132" s="23">
        <f t="shared" si="330"/>
        <v>2</v>
      </c>
      <c r="AH1132" s="2" t="s">
        <v>119</v>
      </c>
      <c r="AI1132" t="s">
        <v>1557</v>
      </c>
      <c r="AN1132" s="6" t="str">
        <f>_xlfn.IFNA(IF(IF($AH1132=AN$5,VLOOKUP(AI1132,buff!$K:$L,2,FALSE),"")=0,"",IF($AH1132=AN$5,VLOOKUP(AI1132,buff!$K:$L,2,FALSE),"")),"")</f>
        <v/>
      </c>
      <c r="AO1132" s="6" t="str">
        <f>_xlfn.IFNA(IF(IF($AH1132=AO$5,VLOOKUP(AJ1132,buff!$K:$L,2,FALSE),"")=0,"",IF($AH1132=AO$5,VLOOKUP(AJ1132,buff!$K:$L,2,FALSE),"")),"")</f>
        <v/>
      </c>
      <c r="AP1132" s="6" t="str">
        <f>_xlfn.IFNA(IF(IF($AH1132=AP$5,VLOOKUP(AK1132,buff!$K:$L,2,FALSE),"")=0,"",IF($AH1132=AP$5,VLOOKUP(AK1132,buff!$K:$L,2,FALSE),"")),"")</f>
        <v/>
      </c>
      <c r="AQ1132" s="6" t="str">
        <f>_xlfn.IFNA(IF(IF($AH1132=AQ$5,VLOOKUP(AL1132,buff!$K:$L,2,FALSE),"")=0,"",IF($AH1132=AQ$5,VLOOKUP(AL1132,buff!$K:$L,2,FALSE),"")),"")</f>
        <v/>
      </c>
      <c r="AR1132" s="6" t="str">
        <f>_xlfn.IFNA(IF(IF($AH1132=AR$5,VLOOKUP(AM1132,buff!$K:$L,2,FALSE),"")=0,"",IF($AH1132=AR$5,VLOOKUP(AM1132,buff!$K:$L,2,FALSE),"")),"")</f>
        <v/>
      </c>
      <c r="AS1132" s="6" t="str">
        <f>_xlfn.IFNA(IF(IF($AH1132=AS$5,VLOOKUP(AI1132,buff!$K:$L,2,FALSE),"")=0,"",IF($AH1132=AS$5,VLOOKUP(AI1132,buff!$K:$L,2,FALSE),"")),"")</f>
        <v>2:100:2:0</v>
      </c>
      <c r="AT1132" s="6" t="str">
        <f>_xlfn.IFNA(IF(IF($AH1132=AT$5,VLOOKUP(AJ1132,buff!$K:$L,2,FALSE),"")=0,"",IF($AH1132=AT$5,VLOOKUP(AJ1132,buff!$K:$L,2,FALSE),"")),"")</f>
        <v/>
      </c>
      <c r="AU1132" s="6" t="str">
        <f>_xlfn.IFNA(IF(IF($AH1132=AU$5,VLOOKUP(AK1132,buff!$K:$L,2,FALSE),"")=0,"",IF($AH1132=AU$5,VLOOKUP(AK1132,buff!$K:$L,2,FALSE),"")),"")</f>
        <v/>
      </c>
      <c r="AV1132" s="6" t="str">
        <f>_xlfn.IFNA(IF(IF($AH1132=AV$5,VLOOKUP(AL1132,buff!$K:$L,2,FALSE),"")=0,"",IF($AH1132=AV$5,VLOOKUP(AL1132,buff!$K:$L,2,FALSE),"")),"")</f>
        <v/>
      </c>
      <c r="AW1132" s="6" t="str">
        <f>_xlfn.IFNA(IF(IF($AH1132=AW$5,VLOOKUP(AM1132,buff!$K:$L,2,FALSE),"")=0,"",IF($AH1132=AW$5,VLOOKUP(AM1132,buff!$K:$L,2,FALSE),"")),"")</f>
        <v/>
      </c>
      <c r="AX1132" s="6">
        <f>VLOOKUP(AI1132,buff!K:P,6,FALSE)</f>
        <v>0</v>
      </c>
      <c r="AY1132">
        <f t="shared" si="331"/>
        <v>0</v>
      </c>
      <c r="AZ1132">
        <f t="shared" si="331"/>
        <v>0</v>
      </c>
      <c r="BA1132">
        <f t="shared" si="332"/>
        <v>3</v>
      </c>
      <c r="BB1132">
        <f t="shared" si="333"/>
        <v>2</v>
      </c>
    </row>
    <row r="1133" spans="1:54" x14ac:dyDescent="0.15">
      <c r="A1133" t="str">
        <f t="shared" si="321"/>
        <v>星泽主动技能3等级7</v>
      </c>
      <c r="B1133" s="8">
        <v>1127</v>
      </c>
      <c r="C1133" s="8" t="str">
        <f>VLOOKUP(G1133,角色!A:B,2,FALSE)</f>
        <v>星泽</v>
      </c>
      <c r="D1133" s="8" t="str">
        <f t="shared" si="327"/>
        <v>主动技能3</v>
      </c>
      <c r="E1133" s="8">
        <f t="shared" si="322"/>
        <v>7</v>
      </c>
      <c r="F1133" s="8">
        <f t="shared" si="323"/>
        <v>3</v>
      </c>
      <c r="G1133" s="8">
        <f t="shared" si="324"/>
        <v>19</v>
      </c>
      <c r="H1133" s="4" t="s">
        <v>493</v>
      </c>
      <c r="I1133" s="24" t="str">
        <f t="shared" si="339"/>
        <v>对敌方单体造成125%攻击力（+428）点伤害,附带眩晕。</v>
      </c>
      <c r="J1133" s="4" t="s">
        <v>305</v>
      </c>
      <c r="K1133" s="1" t="s">
        <v>103</v>
      </c>
      <c r="L1133" s="4" t="s">
        <v>107</v>
      </c>
      <c r="M1133" s="4"/>
      <c r="N1133" s="4">
        <v>100</v>
      </c>
      <c r="O1133" s="4"/>
      <c r="T1133" s="6" t="str">
        <f t="shared" si="335"/>
        <v/>
      </c>
      <c r="U1133" s="6" t="str">
        <f t="shared" si="336"/>
        <v>2:100:2:0</v>
      </c>
      <c r="Y1133">
        <f t="shared" si="340"/>
        <v>100</v>
      </c>
      <c r="Z1133">
        <v>125</v>
      </c>
      <c r="AA1133" s="23">
        <v>25</v>
      </c>
      <c r="AB1133" s="23">
        <f>INT(VLOOKUP(VLOOKUP($C1133,角色技能升级比率表!$B:$C,2,FALSE),角色属性概况!E:F,2,FALSE)*VLOOKUP(E1133,角色属性概况!I:M,3,FALSE)*AA1133/100)</f>
        <v>428</v>
      </c>
      <c r="AE1133">
        <v>0</v>
      </c>
      <c r="AF1133" s="23">
        <f t="shared" si="329"/>
        <v>3</v>
      </c>
      <c r="AG1133" s="23">
        <f t="shared" si="330"/>
        <v>2</v>
      </c>
      <c r="AH1133" s="2" t="s">
        <v>119</v>
      </c>
      <c r="AI1133" t="s">
        <v>1557</v>
      </c>
      <c r="AN1133" s="6" t="str">
        <f>_xlfn.IFNA(IF(IF($AH1133=AN$5,VLOOKUP(AI1133,buff!$K:$L,2,FALSE),"")=0,"",IF($AH1133=AN$5,VLOOKUP(AI1133,buff!$K:$L,2,FALSE),"")),"")</f>
        <v/>
      </c>
      <c r="AO1133" s="6" t="str">
        <f>_xlfn.IFNA(IF(IF($AH1133=AO$5,VLOOKUP(AJ1133,buff!$K:$L,2,FALSE),"")=0,"",IF($AH1133=AO$5,VLOOKUP(AJ1133,buff!$K:$L,2,FALSE),"")),"")</f>
        <v/>
      </c>
      <c r="AP1133" s="6" t="str">
        <f>_xlfn.IFNA(IF(IF($AH1133=AP$5,VLOOKUP(AK1133,buff!$K:$L,2,FALSE),"")=0,"",IF($AH1133=AP$5,VLOOKUP(AK1133,buff!$K:$L,2,FALSE),"")),"")</f>
        <v/>
      </c>
      <c r="AQ1133" s="6" t="str">
        <f>_xlfn.IFNA(IF(IF($AH1133=AQ$5,VLOOKUP(AL1133,buff!$K:$L,2,FALSE),"")=0,"",IF($AH1133=AQ$5,VLOOKUP(AL1133,buff!$K:$L,2,FALSE),"")),"")</f>
        <v/>
      </c>
      <c r="AR1133" s="6" t="str">
        <f>_xlfn.IFNA(IF(IF($AH1133=AR$5,VLOOKUP(AM1133,buff!$K:$L,2,FALSE),"")=0,"",IF($AH1133=AR$5,VLOOKUP(AM1133,buff!$K:$L,2,FALSE),"")),"")</f>
        <v/>
      </c>
      <c r="AS1133" s="6" t="str">
        <f>_xlfn.IFNA(IF(IF($AH1133=AS$5,VLOOKUP(AI1133,buff!$K:$L,2,FALSE),"")=0,"",IF($AH1133=AS$5,VLOOKUP(AI1133,buff!$K:$L,2,FALSE),"")),"")</f>
        <v>2:100:2:0</v>
      </c>
      <c r="AT1133" s="6" t="str">
        <f>_xlfn.IFNA(IF(IF($AH1133=AT$5,VLOOKUP(AJ1133,buff!$K:$L,2,FALSE),"")=0,"",IF($AH1133=AT$5,VLOOKUP(AJ1133,buff!$K:$L,2,FALSE),"")),"")</f>
        <v/>
      </c>
      <c r="AU1133" s="6" t="str">
        <f>_xlfn.IFNA(IF(IF($AH1133=AU$5,VLOOKUP(AK1133,buff!$K:$L,2,FALSE),"")=0,"",IF($AH1133=AU$5,VLOOKUP(AK1133,buff!$K:$L,2,FALSE),"")),"")</f>
        <v/>
      </c>
      <c r="AV1133" s="6" t="str">
        <f>_xlfn.IFNA(IF(IF($AH1133=AV$5,VLOOKUP(AL1133,buff!$K:$L,2,FALSE),"")=0,"",IF($AH1133=AV$5,VLOOKUP(AL1133,buff!$K:$L,2,FALSE),"")),"")</f>
        <v/>
      </c>
      <c r="AW1133" s="6" t="str">
        <f>_xlfn.IFNA(IF(IF($AH1133=AW$5,VLOOKUP(AM1133,buff!$K:$L,2,FALSE),"")=0,"",IF($AH1133=AW$5,VLOOKUP(AM1133,buff!$K:$L,2,FALSE),"")),"")</f>
        <v/>
      </c>
      <c r="AX1133" s="6">
        <f>VLOOKUP(AI1133,buff!K:P,6,FALSE)</f>
        <v>0</v>
      </c>
      <c r="AY1133">
        <f t="shared" si="331"/>
        <v>0</v>
      </c>
      <c r="AZ1133">
        <f t="shared" si="331"/>
        <v>0</v>
      </c>
      <c r="BA1133">
        <f t="shared" si="332"/>
        <v>3</v>
      </c>
      <c r="BB1133">
        <f t="shared" si="333"/>
        <v>2</v>
      </c>
    </row>
    <row r="1134" spans="1:54" x14ac:dyDescent="0.15">
      <c r="A1134" t="str">
        <f t="shared" si="321"/>
        <v>星泽主动技能3等级8</v>
      </c>
      <c r="B1134" s="8">
        <v>1128</v>
      </c>
      <c r="C1134" s="8" t="str">
        <f>VLOOKUP(G1134,角色!A:B,2,FALSE)</f>
        <v>星泽</v>
      </c>
      <c r="D1134" s="8" t="str">
        <f t="shared" si="327"/>
        <v>主动技能3</v>
      </c>
      <c r="E1134" s="8">
        <f t="shared" si="322"/>
        <v>8</v>
      </c>
      <c r="F1134" s="8">
        <f t="shared" si="323"/>
        <v>3</v>
      </c>
      <c r="G1134" s="8">
        <f t="shared" si="324"/>
        <v>19</v>
      </c>
      <c r="H1134" s="4" t="s">
        <v>493</v>
      </c>
      <c r="I1134" s="24" t="str">
        <f t="shared" si="339"/>
        <v>对敌方单体造成125%攻击力（+528）点伤害,附带眩晕。</v>
      </c>
      <c r="J1134" s="4" t="s">
        <v>305</v>
      </c>
      <c r="K1134" s="1" t="s">
        <v>103</v>
      </c>
      <c r="L1134" s="4" t="s">
        <v>107</v>
      </c>
      <c r="M1134" s="4"/>
      <c r="N1134" s="4">
        <v>100</v>
      </c>
      <c r="O1134" s="4"/>
      <c r="T1134" s="6" t="str">
        <f t="shared" si="335"/>
        <v/>
      </c>
      <c r="U1134" s="6" t="str">
        <f t="shared" si="336"/>
        <v>2:100:2:0</v>
      </c>
      <c r="Y1134">
        <f t="shared" si="340"/>
        <v>100</v>
      </c>
      <c r="Z1134">
        <v>125</v>
      </c>
      <c r="AA1134" s="23">
        <v>25</v>
      </c>
      <c r="AB1134" s="23">
        <f>INT(VLOOKUP(VLOOKUP($C1134,角色技能升级比率表!$B:$C,2,FALSE),角色属性概况!E:F,2,FALSE)*VLOOKUP(E1134,角色属性概况!I:M,3,FALSE)*AA1134/100)</f>
        <v>528</v>
      </c>
      <c r="AE1134">
        <v>0</v>
      </c>
      <c r="AF1134" s="23">
        <f t="shared" si="329"/>
        <v>3</v>
      </c>
      <c r="AG1134" s="23">
        <f t="shared" si="330"/>
        <v>2</v>
      </c>
      <c r="AH1134" s="2" t="s">
        <v>119</v>
      </c>
      <c r="AI1134" t="s">
        <v>1557</v>
      </c>
      <c r="AN1134" s="6" t="str">
        <f>_xlfn.IFNA(IF(IF($AH1134=AN$5,VLOOKUP(AI1134,buff!$K:$L,2,FALSE),"")=0,"",IF($AH1134=AN$5,VLOOKUP(AI1134,buff!$K:$L,2,FALSE),"")),"")</f>
        <v/>
      </c>
      <c r="AO1134" s="6" t="str">
        <f>_xlfn.IFNA(IF(IF($AH1134=AO$5,VLOOKUP(AJ1134,buff!$K:$L,2,FALSE),"")=0,"",IF($AH1134=AO$5,VLOOKUP(AJ1134,buff!$K:$L,2,FALSE),"")),"")</f>
        <v/>
      </c>
      <c r="AP1134" s="6" t="str">
        <f>_xlfn.IFNA(IF(IF($AH1134=AP$5,VLOOKUP(AK1134,buff!$K:$L,2,FALSE),"")=0,"",IF($AH1134=AP$5,VLOOKUP(AK1134,buff!$K:$L,2,FALSE),"")),"")</f>
        <v/>
      </c>
      <c r="AQ1134" s="6" t="str">
        <f>_xlfn.IFNA(IF(IF($AH1134=AQ$5,VLOOKUP(AL1134,buff!$K:$L,2,FALSE),"")=0,"",IF($AH1134=AQ$5,VLOOKUP(AL1134,buff!$K:$L,2,FALSE),"")),"")</f>
        <v/>
      </c>
      <c r="AR1134" s="6" t="str">
        <f>_xlfn.IFNA(IF(IF($AH1134=AR$5,VLOOKUP(AM1134,buff!$K:$L,2,FALSE),"")=0,"",IF($AH1134=AR$5,VLOOKUP(AM1134,buff!$K:$L,2,FALSE),"")),"")</f>
        <v/>
      </c>
      <c r="AS1134" s="6" t="str">
        <f>_xlfn.IFNA(IF(IF($AH1134=AS$5,VLOOKUP(AI1134,buff!$K:$L,2,FALSE),"")=0,"",IF($AH1134=AS$5,VLOOKUP(AI1134,buff!$K:$L,2,FALSE),"")),"")</f>
        <v>2:100:2:0</v>
      </c>
      <c r="AT1134" s="6" t="str">
        <f>_xlfn.IFNA(IF(IF($AH1134=AT$5,VLOOKUP(AJ1134,buff!$K:$L,2,FALSE),"")=0,"",IF($AH1134=AT$5,VLOOKUP(AJ1134,buff!$K:$L,2,FALSE),"")),"")</f>
        <v/>
      </c>
      <c r="AU1134" s="6" t="str">
        <f>_xlfn.IFNA(IF(IF($AH1134=AU$5,VLOOKUP(AK1134,buff!$K:$L,2,FALSE),"")=0,"",IF($AH1134=AU$5,VLOOKUP(AK1134,buff!$K:$L,2,FALSE),"")),"")</f>
        <v/>
      </c>
      <c r="AV1134" s="6" t="str">
        <f>_xlfn.IFNA(IF(IF($AH1134=AV$5,VLOOKUP(AL1134,buff!$K:$L,2,FALSE),"")=0,"",IF($AH1134=AV$5,VLOOKUP(AL1134,buff!$K:$L,2,FALSE),"")),"")</f>
        <v/>
      </c>
      <c r="AW1134" s="6" t="str">
        <f>_xlfn.IFNA(IF(IF($AH1134=AW$5,VLOOKUP(AM1134,buff!$K:$L,2,FALSE),"")=0,"",IF($AH1134=AW$5,VLOOKUP(AM1134,buff!$K:$L,2,FALSE),"")),"")</f>
        <v/>
      </c>
      <c r="AX1134" s="6">
        <f>VLOOKUP(AI1134,buff!K:P,6,FALSE)</f>
        <v>0</v>
      </c>
      <c r="AY1134">
        <f t="shared" si="331"/>
        <v>0</v>
      </c>
      <c r="AZ1134">
        <f t="shared" si="331"/>
        <v>0</v>
      </c>
      <c r="BA1134">
        <f t="shared" si="332"/>
        <v>3</v>
      </c>
      <c r="BB1134">
        <f t="shared" si="333"/>
        <v>2</v>
      </c>
    </row>
    <row r="1135" spans="1:54" x14ac:dyDescent="0.15">
      <c r="A1135" t="str">
        <f t="shared" si="321"/>
        <v>星泽主动技能3等级9</v>
      </c>
      <c r="B1135" s="8">
        <v>1129</v>
      </c>
      <c r="C1135" s="8" t="str">
        <f>VLOOKUP(G1135,角色!A:B,2,FALSE)</f>
        <v>星泽</v>
      </c>
      <c r="D1135" s="8" t="str">
        <f t="shared" si="327"/>
        <v>主动技能3</v>
      </c>
      <c r="E1135" s="8">
        <f t="shared" si="322"/>
        <v>9</v>
      </c>
      <c r="F1135" s="8">
        <f t="shared" si="323"/>
        <v>3</v>
      </c>
      <c r="G1135" s="8">
        <f t="shared" si="324"/>
        <v>19</v>
      </c>
      <c r="H1135" s="4" t="s">
        <v>493</v>
      </c>
      <c r="I1135" s="24" t="str">
        <f t="shared" si="339"/>
        <v>对敌方单体造成125%攻击力（+650）点伤害,附带眩晕。</v>
      </c>
      <c r="J1135" s="4" t="s">
        <v>305</v>
      </c>
      <c r="K1135" s="1" t="s">
        <v>103</v>
      </c>
      <c r="L1135" s="4" t="s">
        <v>107</v>
      </c>
      <c r="M1135" s="4"/>
      <c r="N1135" s="4">
        <v>100</v>
      </c>
      <c r="O1135" s="4"/>
      <c r="T1135" s="6" t="str">
        <f t="shared" si="335"/>
        <v/>
      </c>
      <c r="U1135" s="6" t="str">
        <f t="shared" si="336"/>
        <v>2:100:2:0</v>
      </c>
      <c r="Y1135">
        <f t="shared" si="340"/>
        <v>100</v>
      </c>
      <c r="Z1135">
        <v>125</v>
      </c>
      <c r="AA1135" s="23">
        <v>25</v>
      </c>
      <c r="AB1135" s="23">
        <f>INT(VLOOKUP(VLOOKUP($C1135,角色技能升级比率表!$B:$C,2,FALSE),角色属性概况!E:F,2,FALSE)*VLOOKUP(E1135,角色属性概况!I:M,3,FALSE)*AA1135/100)</f>
        <v>650</v>
      </c>
      <c r="AE1135">
        <v>0</v>
      </c>
      <c r="AF1135" s="23">
        <f t="shared" si="329"/>
        <v>3</v>
      </c>
      <c r="AG1135" s="23">
        <f t="shared" si="330"/>
        <v>2</v>
      </c>
      <c r="AH1135" s="2" t="s">
        <v>119</v>
      </c>
      <c r="AI1135" t="s">
        <v>1557</v>
      </c>
      <c r="AN1135" s="6" t="str">
        <f>_xlfn.IFNA(IF(IF($AH1135=AN$5,VLOOKUP(AI1135,buff!$K:$L,2,FALSE),"")=0,"",IF($AH1135=AN$5,VLOOKUP(AI1135,buff!$K:$L,2,FALSE),"")),"")</f>
        <v/>
      </c>
      <c r="AO1135" s="6" t="str">
        <f>_xlfn.IFNA(IF(IF($AH1135=AO$5,VLOOKUP(AJ1135,buff!$K:$L,2,FALSE),"")=0,"",IF($AH1135=AO$5,VLOOKUP(AJ1135,buff!$K:$L,2,FALSE),"")),"")</f>
        <v/>
      </c>
      <c r="AP1135" s="6" t="str">
        <f>_xlfn.IFNA(IF(IF($AH1135=AP$5,VLOOKUP(AK1135,buff!$K:$L,2,FALSE),"")=0,"",IF($AH1135=AP$5,VLOOKUP(AK1135,buff!$K:$L,2,FALSE),"")),"")</f>
        <v/>
      </c>
      <c r="AQ1135" s="6" t="str">
        <f>_xlfn.IFNA(IF(IF($AH1135=AQ$5,VLOOKUP(AL1135,buff!$K:$L,2,FALSE),"")=0,"",IF($AH1135=AQ$5,VLOOKUP(AL1135,buff!$K:$L,2,FALSE),"")),"")</f>
        <v/>
      </c>
      <c r="AR1135" s="6" t="str">
        <f>_xlfn.IFNA(IF(IF($AH1135=AR$5,VLOOKUP(AM1135,buff!$K:$L,2,FALSE),"")=0,"",IF($AH1135=AR$5,VLOOKUP(AM1135,buff!$K:$L,2,FALSE),"")),"")</f>
        <v/>
      </c>
      <c r="AS1135" s="6" t="str">
        <f>_xlfn.IFNA(IF(IF($AH1135=AS$5,VLOOKUP(AI1135,buff!$K:$L,2,FALSE),"")=0,"",IF($AH1135=AS$5,VLOOKUP(AI1135,buff!$K:$L,2,FALSE),"")),"")</f>
        <v>2:100:2:0</v>
      </c>
      <c r="AT1135" s="6" t="str">
        <f>_xlfn.IFNA(IF(IF($AH1135=AT$5,VLOOKUP(AJ1135,buff!$K:$L,2,FALSE),"")=0,"",IF($AH1135=AT$5,VLOOKUP(AJ1135,buff!$K:$L,2,FALSE),"")),"")</f>
        <v/>
      </c>
      <c r="AU1135" s="6" t="str">
        <f>_xlfn.IFNA(IF(IF($AH1135=AU$5,VLOOKUP(AK1135,buff!$K:$L,2,FALSE),"")=0,"",IF($AH1135=AU$5,VLOOKUP(AK1135,buff!$K:$L,2,FALSE),"")),"")</f>
        <v/>
      </c>
      <c r="AV1135" s="6" t="str">
        <f>_xlfn.IFNA(IF(IF($AH1135=AV$5,VLOOKUP(AL1135,buff!$K:$L,2,FALSE),"")=0,"",IF($AH1135=AV$5,VLOOKUP(AL1135,buff!$K:$L,2,FALSE),"")),"")</f>
        <v/>
      </c>
      <c r="AW1135" s="6" t="str">
        <f>_xlfn.IFNA(IF(IF($AH1135=AW$5,VLOOKUP(AM1135,buff!$K:$L,2,FALSE),"")=0,"",IF($AH1135=AW$5,VLOOKUP(AM1135,buff!$K:$L,2,FALSE),"")),"")</f>
        <v/>
      </c>
      <c r="AX1135" s="6">
        <f>VLOOKUP(AI1135,buff!K:P,6,FALSE)</f>
        <v>0</v>
      </c>
      <c r="AY1135">
        <f t="shared" si="331"/>
        <v>0</v>
      </c>
      <c r="AZ1135">
        <f t="shared" si="331"/>
        <v>0</v>
      </c>
      <c r="BA1135">
        <f t="shared" si="332"/>
        <v>3</v>
      </c>
      <c r="BB1135">
        <f t="shared" si="333"/>
        <v>2</v>
      </c>
    </row>
    <row r="1136" spans="1:54" x14ac:dyDescent="0.15">
      <c r="A1136" t="str">
        <f t="shared" si="321"/>
        <v>星泽主动技能3等级10</v>
      </c>
      <c r="B1136" s="8">
        <v>1130</v>
      </c>
      <c r="C1136" s="8" t="str">
        <f>VLOOKUP(G1136,角色!A:B,2,FALSE)</f>
        <v>星泽</v>
      </c>
      <c r="D1136" s="8" t="str">
        <f t="shared" si="327"/>
        <v>主动技能3</v>
      </c>
      <c r="E1136" s="8">
        <f t="shared" si="322"/>
        <v>10</v>
      </c>
      <c r="F1136" s="8">
        <f t="shared" si="323"/>
        <v>3</v>
      </c>
      <c r="G1136" s="8">
        <f t="shared" si="324"/>
        <v>19</v>
      </c>
      <c r="H1136" s="4" t="s">
        <v>493</v>
      </c>
      <c r="I1136" s="24" t="str">
        <f t="shared" si="339"/>
        <v>对敌方单体造成125%攻击力（+800）点伤害,附带眩晕。</v>
      </c>
      <c r="J1136" s="4" t="s">
        <v>305</v>
      </c>
      <c r="K1136" s="1" t="s">
        <v>103</v>
      </c>
      <c r="L1136" s="4" t="s">
        <v>107</v>
      </c>
      <c r="M1136" s="4"/>
      <c r="N1136" s="4">
        <v>100</v>
      </c>
      <c r="O1136" s="4"/>
      <c r="T1136" s="6" t="str">
        <f t="shared" si="335"/>
        <v/>
      </c>
      <c r="U1136" s="6" t="str">
        <f t="shared" si="336"/>
        <v>2:100:2:0</v>
      </c>
      <c r="Y1136">
        <f t="shared" si="340"/>
        <v>100</v>
      </c>
      <c r="Z1136">
        <v>125</v>
      </c>
      <c r="AA1136" s="23">
        <v>25</v>
      </c>
      <c r="AB1136" s="23">
        <f>INT(VLOOKUP(VLOOKUP($C1136,角色技能升级比率表!$B:$C,2,FALSE),角色属性概况!E:F,2,FALSE)*VLOOKUP(E1136,角色属性概况!I:M,3,FALSE)*AA1136/100)</f>
        <v>800</v>
      </c>
      <c r="AE1136">
        <v>0</v>
      </c>
      <c r="AF1136" s="23">
        <f t="shared" si="329"/>
        <v>3</v>
      </c>
      <c r="AG1136" s="23">
        <f t="shared" si="330"/>
        <v>2</v>
      </c>
      <c r="AH1136" s="2" t="s">
        <v>119</v>
      </c>
      <c r="AI1136" t="s">
        <v>1557</v>
      </c>
      <c r="AN1136" s="6" t="str">
        <f>_xlfn.IFNA(IF(IF($AH1136=AN$5,VLOOKUP(AI1136,buff!$K:$L,2,FALSE),"")=0,"",IF($AH1136=AN$5,VLOOKUP(AI1136,buff!$K:$L,2,FALSE),"")),"")</f>
        <v/>
      </c>
      <c r="AO1136" s="6" t="str">
        <f>_xlfn.IFNA(IF(IF($AH1136=AO$5,VLOOKUP(AJ1136,buff!$K:$L,2,FALSE),"")=0,"",IF($AH1136=AO$5,VLOOKUP(AJ1136,buff!$K:$L,2,FALSE),"")),"")</f>
        <v/>
      </c>
      <c r="AP1136" s="6" t="str">
        <f>_xlfn.IFNA(IF(IF($AH1136=AP$5,VLOOKUP(AK1136,buff!$K:$L,2,FALSE),"")=0,"",IF($AH1136=AP$5,VLOOKUP(AK1136,buff!$K:$L,2,FALSE),"")),"")</f>
        <v/>
      </c>
      <c r="AQ1136" s="6" t="str">
        <f>_xlfn.IFNA(IF(IF($AH1136=AQ$5,VLOOKUP(AL1136,buff!$K:$L,2,FALSE),"")=0,"",IF($AH1136=AQ$5,VLOOKUP(AL1136,buff!$K:$L,2,FALSE),"")),"")</f>
        <v/>
      </c>
      <c r="AR1136" s="6" t="str">
        <f>_xlfn.IFNA(IF(IF($AH1136=AR$5,VLOOKUP(AM1136,buff!$K:$L,2,FALSE),"")=0,"",IF($AH1136=AR$5,VLOOKUP(AM1136,buff!$K:$L,2,FALSE),"")),"")</f>
        <v/>
      </c>
      <c r="AS1136" s="6" t="str">
        <f>_xlfn.IFNA(IF(IF($AH1136=AS$5,VLOOKUP(AI1136,buff!$K:$L,2,FALSE),"")=0,"",IF($AH1136=AS$5,VLOOKUP(AI1136,buff!$K:$L,2,FALSE),"")),"")</f>
        <v>2:100:2:0</v>
      </c>
      <c r="AT1136" s="6" t="str">
        <f>_xlfn.IFNA(IF(IF($AH1136=AT$5,VLOOKUP(AJ1136,buff!$K:$L,2,FALSE),"")=0,"",IF($AH1136=AT$5,VLOOKUP(AJ1136,buff!$K:$L,2,FALSE),"")),"")</f>
        <v/>
      </c>
      <c r="AU1136" s="6" t="str">
        <f>_xlfn.IFNA(IF(IF($AH1136=AU$5,VLOOKUP(AK1136,buff!$K:$L,2,FALSE),"")=0,"",IF($AH1136=AU$5,VLOOKUP(AK1136,buff!$K:$L,2,FALSE),"")),"")</f>
        <v/>
      </c>
      <c r="AV1136" s="6" t="str">
        <f>_xlfn.IFNA(IF(IF($AH1136=AV$5,VLOOKUP(AL1136,buff!$K:$L,2,FALSE),"")=0,"",IF($AH1136=AV$5,VLOOKUP(AL1136,buff!$K:$L,2,FALSE),"")),"")</f>
        <v/>
      </c>
      <c r="AW1136" s="6" t="str">
        <f>_xlfn.IFNA(IF(IF($AH1136=AW$5,VLOOKUP(AM1136,buff!$K:$L,2,FALSE),"")=0,"",IF($AH1136=AW$5,VLOOKUP(AM1136,buff!$K:$L,2,FALSE),"")),"")</f>
        <v/>
      </c>
      <c r="AX1136" s="6">
        <f>VLOOKUP(AI1136,buff!K:P,6,FALSE)</f>
        <v>0</v>
      </c>
      <c r="AY1136">
        <f t="shared" si="331"/>
        <v>0</v>
      </c>
      <c r="AZ1136">
        <f t="shared" si="331"/>
        <v>0</v>
      </c>
      <c r="BA1136">
        <f t="shared" si="332"/>
        <v>3</v>
      </c>
      <c r="BB1136">
        <f t="shared" si="333"/>
        <v>2</v>
      </c>
    </row>
    <row r="1137" spans="1:54" x14ac:dyDescent="0.15">
      <c r="A1137" t="str">
        <f t="shared" si="321"/>
        <v>星泽主动技能3等级11</v>
      </c>
      <c r="B1137" s="8">
        <v>1131</v>
      </c>
      <c r="C1137" s="8" t="str">
        <f>VLOOKUP(G1137,角色!A:B,2,FALSE)</f>
        <v>星泽</v>
      </c>
      <c r="D1137" s="8" t="str">
        <f t="shared" si="327"/>
        <v>主动技能3</v>
      </c>
      <c r="E1137" s="8">
        <f t="shared" si="322"/>
        <v>11</v>
      </c>
      <c r="F1137" s="8">
        <f t="shared" si="323"/>
        <v>3</v>
      </c>
      <c r="G1137" s="8">
        <f t="shared" si="324"/>
        <v>19</v>
      </c>
      <c r="H1137" s="4" t="s">
        <v>493</v>
      </c>
      <c r="I1137" s="24" t="str">
        <f t="shared" si="339"/>
        <v>对敌方单体造成125%攻击力（+985）点伤害,附带眩晕。</v>
      </c>
      <c r="J1137" s="4" t="s">
        <v>305</v>
      </c>
      <c r="K1137" s="1" t="s">
        <v>103</v>
      </c>
      <c r="L1137" s="4" t="s">
        <v>107</v>
      </c>
      <c r="M1137" s="4"/>
      <c r="N1137" s="4">
        <v>100</v>
      </c>
      <c r="O1137" s="4"/>
      <c r="T1137" s="6" t="str">
        <f t="shared" si="335"/>
        <v/>
      </c>
      <c r="U1137" s="6" t="str">
        <f t="shared" si="336"/>
        <v>2:100:2:0</v>
      </c>
      <c r="Y1137">
        <f t="shared" si="340"/>
        <v>100</v>
      </c>
      <c r="Z1137">
        <v>125</v>
      </c>
      <c r="AA1137" s="23">
        <v>25</v>
      </c>
      <c r="AB1137" s="23">
        <f>INT(VLOOKUP(VLOOKUP($C1137,角色技能升级比率表!$B:$C,2,FALSE),角色属性概况!E:F,2,FALSE)*VLOOKUP(E1137,角色属性概况!I:M,3,FALSE)*AA1137/100)</f>
        <v>985</v>
      </c>
      <c r="AE1137">
        <v>0</v>
      </c>
      <c r="AF1137" s="23">
        <f t="shared" si="329"/>
        <v>3</v>
      </c>
      <c r="AG1137" s="23">
        <f t="shared" si="330"/>
        <v>2</v>
      </c>
      <c r="AH1137" s="2" t="s">
        <v>119</v>
      </c>
      <c r="AI1137" t="s">
        <v>1557</v>
      </c>
      <c r="AN1137" s="6" t="str">
        <f>_xlfn.IFNA(IF(IF($AH1137=AN$5,VLOOKUP(AI1137,buff!$K:$L,2,FALSE),"")=0,"",IF($AH1137=AN$5,VLOOKUP(AI1137,buff!$K:$L,2,FALSE),"")),"")</f>
        <v/>
      </c>
      <c r="AO1137" s="6" t="str">
        <f>_xlfn.IFNA(IF(IF($AH1137=AO$5,VLOOKUP(AJ1137,buff!$K:$L,2,FALSE),"")=0,"",IF($AH1137=AO$5,VLOOKUP(AJ1137,buff!$K:$L,2,FALSE),"")),"")</f>
        <v/>
      </c>
      <c r="AP1137" s="6" t="str">
        <f>_xlfn.IFNA(IF(IF($AH1137=AP$5,VLOOKUP(AK1137,buff!$K:$L,2,FALSE),"")=0,"",IF($AH1137=AP$5,VLOOKUP(AK1137,buff!$K:$L,2,FALSE),"")),"")</f>
        <v/>
      </c>
      <c r="AQ1137" s="6" t="str">
        <f>_xlfn.IFNA(IF(IF($AH1137=AQ$5,VLOOKUP(AL1137,buff!$K:$L,2,FALSE),"")=0,"",IF($AH1137=AQ$5,VLOOKUP(AL1137,buff!$K:$L,2,FALSE),"")),"")</f>
        <v/>
      </c>
      <c r="AR1137" s="6" t="str">
        <f>_xlfn.IFNA(IF(IF($AH1137=AR$5,VLOOKUP(AM1137,buff!$K:$L,2,FALSE),"")=0,"",IF($AH1137=AR$5,VLOOKUP(AM1137,buff!$K:$L,2,FALSE),"")),"")</f>
        <v/>
      </c>
      <c r="AS1137" s="6" t="str">
        <f>_xlfn.IFNA(IF(IF($AH1137=AS$5,VLOOKUP(AI1137,buff!$K:$L,2,FALSE),"")=0,"",IF($AH1137=AS$5,VLOOKUP(AI1137,buff!$K:$L,2,FALSE),"")),"")</f>
        <v>2:100:2:0</v>
      </c>
      <c r="AT1137" s="6" t="str">
        <f>_xlfn.IFNA(IF(IF($AH1137=AT$5,VLOOKUP(AJ1137,buff!$K:$L,2,FALSE),"")=0,"",IF($AH1137=AT$5,VLOOKUP(AJ1137,buff!$K:$L,2,FALSE),"")),"")</f>
        <v/>
      </c>
      <c r="AU1137" s="6" t="str">
        <f>_xlfn.IFNA(IF(IF($AH1137=AU$5,VLOOKUP(AK1137,buff!$K:$L,2,FALSE),"")=0,"",IF($AH1137=AU$5,VLOOKUP(AK1137,buff!$K:$L,2,FALSE),"")),"")</f>
        <v/>
      </c>
      <c r="AV1137" s="6" t="str">
        <f>_xlfn.IFNA(IF(IF($AH1137=AV$5,VLOOKUP(AL1137,buff!$K:$L,2,FALSE),"")=0,"",IF($AH1137=AV$5,VLOOKUP(AL1137,buff!$K:$L,2,FALSE),"")),"")</f>
        <v/>
      </c>
      <c r="AW1137" s="6" t="str">
        <f>_xlfn.IFNA(IF(IF($AH1137=AW$5,VLOOKUP(AM1137,buff!$K:$L,2,FALSE),"")=0,"",IF($AH1137=AW$5,VLOOKUP(AM1137,buff!$K:$L,2,FALSE),"")),"")</f>
        <v/>
      </c>
      <c r="AX1137" s="6">
        <f>VLOOKUP(AI1137,buff!K:P,6,FALSE)</f>
        <v>0</v>
      </c>
      <c r="AY1137">
        <f t="shared" si="331"/>
        <v>0</v>
      </c>
      <c r="AZ1137">
        <f t="shared" si="331"/>
        <v>0</v>
      </c>
      <c r="BA1137">
        <f t="shared" si="332"/>
        <v>3</v>
      </c>
      <c r="BB1137">
        <f t="shared" si="333"/>
        <v>2</v>
      </c>
    </row>
    <row r="1138" spans="1:54" x14ac:dyDescent="0.15">
      <c r="A1138" t="str">
        <f t="shared" si="321"/>
        <v>星泽主动技能3等级12</v>
      </c>
      <c r="B1138" s="8">
        <v>1132</v>
      </c>
      <c r="C1138" s="8" t="str">
        <f>VLOOKUP(G1138,角色!A:B,2,FALSE)</f>
        <v>星泽</v>
      </c>
      <c r="D1138" s="8" t="str">
        <f t="shared" si="327"/>
        <v>主动技能3</v>
      </c>
      <c r="E1138" s="8">
        <f t="shared" si="322"/>
        <v>12</v>
      </c>
      <c r="F1138" s="8">
        <f t="shared" si="323"/>
        <v>3</v>
      </c>
      <c r="G1138" s="8">
        <f t="shared" si="324"/>
        <v>19</v>
      </c>
      <c r="H1138" s="4" t="s">
        <v>493</v>
      </c>
      <c r="I1138" s="24" t="str">
        <f t="shared" si="339"/>
        <v>对敌方单体造成125%攻击力（+1213）点伤害,附带眩晕。</v>
      </c>
      <c r="J1138" s="4" t="s">
        <v>305</v>
      </c>
      <c r="K1138" s="1" t="s">
        <v>103</v>
      </c>
      <c r="L1138" s="4" t="s">
        <v>107</v>
      </c>
      <c r="M1138" s="4"/>
      <c r="N1138" s="4">
        <v>100</v>
      </c>
      <c r="O1138" s="4"/>
      <c r="T1138" s="6" t="str">
        <f t="shared" si="335"/>
        <v/>
      </c>
      <c r="U1138" s="6" t="str">
        <f t="shared" si="336"/>
        <v>2:100:2:0</v>
      </c>
      <c r="Y1138">
        <f t="shared" si="340"/>
        <v>100</v>
      </c>
      <c r="Z1138">
        <v>125</v>
      </c>
      <c r="AA1138" s="23">
        <v>25</v>
      </c>
      <c r="AB1138" s="23">
        <f>INT(VLOOKUP(VLOOKUP($C1138,角色技能升级比率表!$B:$C,2,FALSE),角色属性概况!E:F,2,FALSE)*VLOOKUP(E1138,角色属性概况!I:M,3,FALSE)*AA1138/100)</f>
        <v>1213</v>
      </c>
      <c r="AE1138">
        <v>0</v>
      </c>
      <c r="AF1138" s="23">
        <f t="shared" si="329"/>
        <v>3</v>
      </c>
      <c r="AG1138" s="23">
        <f t="shared" si="330"/>
        <v>2</v>
      </c>
      <c r="AH1138" s="2" t="s">
        <v>119</v>
      </c>
      <c r="AI1138" t="s">
        <v>1557</v>
      </c>
      <c r="AN1138" s="6" t="str">
        <f>_xlfn.IFNA(IF(IF($AH1138=AN$5,VLOOKUP(AI1138,buff!$K:$L,2,FALSE),"")=0,"",IF($AH1138=AN$5,VLOOKUP(AI1138,buff!$K:$L,2,FALSE),"")),"")</f>
        <v/>
      </c>
      <c r="AO1138" s="6" t="str">
        <f>_xlfn.IFNA(IF(IF($AH1138=AO$5,VLOOKUP(AJ1138,buff!$K:$L,2,FALSE),"")=0,"",IF($AH1138=AO$5,VLOOKUP(AJ1138,buff!$K:$L,2,FALSE),"")),"")</f>
        <v/>
      </c>
      <c r="AP1138" s="6" t="str">
        <f>_xlfn.IFNA(IF(IF($AH1138=AP$5,VLOOKUP(AK1138,buff!$K:$L,2,FALSE),"")=0,"",IF($AH1138=AP$5,VLOOKUP(AK1138,buff!$K:$L,2,FALSE),"")),"")</f>
        <v/>
      </c>
      <c r="AQ1138" s="6" t="str">
        <f>_xlfn.IFNA(IF(IF($AH1138=AQ$5,VLOOKUP(AL1138,buff!$K:$L,2,FALSE),"")=0,"",IF($AH1138=AQ$5,VLOOKUP(AL1138,buff!$K:$L,2,FALSE),"")),"")</f>
        <v/>
      </c>
      <c r="AR1138" s="6" t="str">
        <f>_xlfn.IFNA(IF(IF($AH1138=AR$5,VLOOKUP(AM1138,buff!$K:$L,2,FALSE),"")=0,"",IF($AH1138=AR$5,VLOOKUP(AM1138,buff!$K:$L,2,FALSE),"")),"")</f>
        <v/>
      </c>
      <c r="AS1138" s="6" t="str">
        <f>_xlfn.IFNA(IF(IF($AH1138=AS$5,VLOOKUP(AI1138,buff!$K:$L,2,FALSE),"")=0,"",IF($AH1138=AS$5,VLOOKUP(AI1138,buff!$K:$L,2,FALSE),"")),"")</f>
        <v>2:100:2:0</v>
      </c>
      <c r="AT1138" s="6" t="str">
        <f>_xlfn.IFNA(IF(IF($AH1138=AT$5,VLOOKUP(AJ1138,buff!$K:$L,2,FALSE),"")=0,"",IF($AH1138=AT$5,VLOOKUP(AJ1138,buff!$K:$L,2,FALSE),"")),"")</f>
        <v/>
      </c>
      <c r="AU1138" s="6" t="str">
        <f>_xlfn.IFNA(IF(IF($AH1138=AU$5,VLOOKUP(AK1138,buff!$K:$L,2,FALSE),"")=0,"",IF($AH1138=AU$5,VLOOKUP(AK1138,buff!$K:$L,2,FALSE),"")),"")</f>
        <v/>
      </c>
      <c r="AV1138" s="6" t="str">
        <f>_xlfn.IFNA(IF(IF($AH1138=AV$5,VLOOKUP(AL1138,buff!$K:$L,2,FALSE),"")=0,"",IF($AH1138=AV$5,VLOOKUP(AL1138,buff!$K:$L,2,FALSE),"")),"")</f>
        <v/>
      </c>
      <c r="AW1138" s="6" t="str">
        <f>_xlfn.IFNA(IF(IF($AH1138=AW$5,VLOOKUP(AM1138,buff!$K:$L,2,FALSE),"")=0,"",IF($AH1138=AW$5,VLOOKUP(AM1138,buff!$K:$L,2,FALSE),"")),"")</f>
        <v/>
      </c>
      <c r="AX1138" s="6">
        <f>VLOOKUP(AI1138,buff!K:P,6,FALSE)</f>
        <v>0</v>
      </c>
      <c r="AY1138">
        <f t="shared" si="331"/>
        <v>0</v>
      </c>
      <c r="AZ1138">
        <f t="shared" si="331"/>
        <v>0</v>
      </c>
      <c r="BA1138">
        <f t="shared" si="332"/>
        <v>3</v>
      </c>
      <c r="BB1138">
        <f t="shared" si="333"/>
        <v>2</v>
      </c>
    </row>
    <row r="1139" spans="1:54" x14ac:dyDescent="0.15">
      <c r="A1139" t="str">
        <f t="shared" si="321"/>
        <v>星泽主动技能3等级13</v>
      </c>
      <c r="B1139" s="8">
        <v>1133</v>
      </c>
      <c r="C1139" s="8" t="str">
        <f>VLOOKUP(G1139,角色!A:B,2,FALSE)</f>
        <v>星泽</v>
      </c>
      <c r="D1139" s="8" t="str">
        <f t="shared" si="327"/>
        <v>主动技能3</v>
      </c>
      <c r="E1139" s="8">
        <f t="shared" si="322"/>
        <v>13</v>
      </c>
      <c r="F1139" s="8">
        <f t="shared" si="323"/>
        <v>3</v>
      </c>
      <c r="G1139" s="8">
        <f t="shared" si="324"/>
        <v>19</v>
      </c>
      <c r="H1139" s="4" t="s">
        <v>493</v>
      </c>
      <c r="I1139" s="24" t="str">
        <f t="shared" si="339"/>
        <v>对敌方单体造成125%攻击力（+1494）点伤害,附带眩晕。</v>
      </c>
      <c r="J1139" s="4" t="s">
        <v>305</v>
      </c>
      <c r="K1139" s="1" t="s">
        <v>103</v>
      </c>
      <c r="L1139" s="4" t="s">
        <v>107</v>
      </c>
      <c r="M1139" s="4"/>
      <c r="N1139" s="4">
        <v>100</v>
      </c>
      <c r="O1139" s="4"/>
      <c r="T1139" s="6" t="str">
        <f t="shared" si="335"/>
        <v/>
      </c>
      <c r="U1139" s="6" t="str">
        <f t="shared" si="336"/>
        <v>2:100:2:0</v>
      </c>
      <c r="Y1139">
        <f t="shared" si="340"/>
        <v>100</v>
      </c>
      <c r="Z1139">
        <v>125</v>
      </c>
      <c r="AA1139" s="23">
        <v>25</v>
      </c>
      <c r="AB1139" s="23">
        <f>INT(VLOOKUP(VLOOKUP($C1139,角色技能升级比率表!$B:$C,2,FALSE),角色属性概况!E:F,2,FALSE)*VLOOKUP(E1139,角色属性概况!I:M,3,FALSE)*AA1139/100)</f>
        <v>1494</v>
      </c>
      <c r="AE1139">
        <v>0</v>
      </c>
      <c r="AF1139" s="23">
        <f t="shared" si="329"/>
        <v>3</v>
      </c>
      <c r="AG1139" s="23">
        <f t="shared" si="330"/>
        <v>2</v>
      </c>
      <c r="AH1139" s="2" t="s">
        <v>119</v>
      </c>
      <c r="AI1139" t="s">
        <v>1557</v>
      </c>
      <c r="AN1139" s="6" t="str">
        <f>_xlfn.IFNA(IF(IF($AH1139=AN$5,VLOOKUP(AI1139,buff!$K:$L,2,FALSE),"")=0,"",IF($AH1139=AN$5,VLOOKUP(AI1139,buff!$K:$L,2,FALSE),"")),"")</f>
        <v/>
      </c>
      <c r="AO1139" s="6" t="str">
        <f>_xlfn.IFNA(IF(IF($AH1139=AO$5,VLOOKUP(AJ1139,buff!$K:$L,2,FALSE),"")=0,"",IF($AH1139=AO$5,VLOOKUP(AJ1139,buff!$K:$L,2,FALSE),"")),"")</f>
        <v/>
      </c>
      <c r="AP1139" s="6" t="str">
        <f>_xlfn.IFNA(IF(IF($AH1139=AP$5,VLOOKUP(AK1139,buff!$K:$L,2,FALSE),"")=0,"",IF($AH1139=AP$5,VLOOKUP(AK1139,buff!$K:$L,2,FALSE),"")),"")</f>
        <v/>
      </c>
      <c r="AQ1139" s="6" t="str">
        <f>_xlfn.IFNA(IF(IF($AH1139=AQ$5,VLOOKUP(AL1139,buff!$K:$L,2,FALSE),"")=0,"",IF($AH1139=AQ$5,VLOOKUP(AL1139,buff!$K:$L,2,FALSE),"")),"")</f>
        <v/>
      </c>
      <c r="AR1139" s="6" t="str">
        <f>_xlfn.IFNA(IF(IF($AH1139=AR$5,VLOOKUP(AM1139,buff!$K:$L,2,FALSE),"")=0,"",IF($AH1139=AR$5,VLOOKUP(AM1139,buff!$K:$L,2,FALSE),"")),"")</f>
        <v/>
      </c>
      <c r="AS1139" s="6" t="str">
        <f>_xlfn.IFNA(IF(IF($AH1139=AS$5,VLOOKUP(AI1139,buff!$K:$L,2,FALSE),"")=0,"",IF($AH1139=AS$5,VLOOKUP(AI1139,buff!$K:$L,2,FALSE),"")),"")</f>
        <v>2:100:2:0</v>
      </c>
      <c r="AT1139" s="6" t="str">
        <f>_xlfn.IFNA(IF(IF($AH1139=AT$5,VLOOKUP(AJ1139,buff!$K:$L,2,FALSE),"")=0,"",IF($AH1139=AT$5,VLOOKUP(AJ1139,buff!$K:$L,2,FALSE),"")),"")</f>
        <v/>
      </c>
      <c r="AU1139" s="6" t="str">
        <f>_xlfn.IFNA(IF(IF($AH1139=AU$5,VLOOKUP(AK1139,buff!$K:$L,2,FALSE),"")=0,"",IF($AH1139=AU$5,VLOOKUP(AK1139,buff!$K:$L,2,FALSE),"")),"")</f>
        <v/>
      </c>
      <c r="AV1139" s="6" t="str">
        <f>_xlfn.IFNA(IF(IF($AH1139=AV$5,VLOOKUP(AL1139,buff!$K:$L,2,FALSE),"")=0,"",IF($AH1139=AV$5,VLOOKUP(AL1139,buff!$K:$L,2,FALSE),"")),"")</f>
        <v/>
      </c>
      <c r="AW1139" s="6" t="str">
        <f>_xlfn.IFNA(IF(IF($AH1139=AW$5,VLOOKUP(AM1139,buff!$K:$L,2,FALSE),"")=0,"",IF($AH1139=AW$5,VLOOKUP(AM1139,buff!$K:$L,2,FALSE),"")),"")</f>
        <v/>
      </c>
      <c r="AX1139" s="6">
        <f>VLOOKUP(AI1139,buff!K:P,6,FALSE)</f>
        <v>0</v>
      </c>
      <c r="AY1139">
        <f t="shared" si="331"/>
        <v>0</v>
      </c>
      <c r="AZ1139">
        <f t="shared" si="331"/>
        <v>0</v>
      </c>
      <c r="BA1139">
        <f t="shared" si="332"/>
        <v>3</v>
      </c>
      <c r="BB1139">
        <f t="shared" si="333"/>
        <v>2</v>
      </c>
    </row>
    <row r="1140" spans="1:54" x14ac:dyDescent="0.15">
      <c r="A1140" t="str">
        <f t="shared" si="321"/>
        <v>星泽主动技能3等级14</v>
      </c>
      <c r="B1140" s="8">
        <v>1134</v>
      </c>
      <c r="C1140" s="8" t="str">
        <f>VLOOKUP(G1140,角色!A:B,2,FALSE)</f>
        <v>星泽</v>
      </c>
      <c r="D1140" s="8" t="str">
        <f t="shared" si="327"/>
        <v>主动技能3</v>
      </c>
      <c r="E1140" s="8">
        <f t="shared" si="322"/>
        <v>14</v>
      </c>
      <c r="F1140" s="8">
        <f t="shared" si="323"/>
        <v>3</v>
      </c>
      <c r="G1140" s="8">
        <f t="shared" si="324"/>
        <v>19</v>
      </c>
      <c r="H1140" s="4" t="s">
        <v>493</v>
      </c>
      <c r="I1140" s="24" t="str">
        <f t="shared" si="339"/>
        <v>对敌方单体造成125%攻击力（+1839）点伤害,附带眩晕。</v>
      </c>
      <c r="J1140" s="4" t="s">
        <v>305</v>
      </c>
      <c r="K1140" s="1" t="s">
        <v>103</v>
      </c>
      <c r="L1140" s="4" t="s">
        <v>107</v>
      </c>
      <c r="M1140" s="4"/>
      <c r="N1140" s="4">
        <v>100</v>
      </c>
      <c r="O1140" s="4"/>
      <c r="T1140" s="6" t="str">
        <f t="shared" si="335"/>
        <v/>
      </c>
      <c r="U1140" s="6" t="str">
        <f t="shared" si="336"/>
        <v>2:100:2:0</v>
      </c>
      <c r="Y1140">
        <f t="shared" si="340"/>
        <v>100</v>
      </c>
      <c r="Z1140">
        <v>125</v>
      </c>
      <c r="AA1140" s="23">
        <v>25</v>
      </c>
      <c r="AB1140" s="23">
        <f>INT(VLOOKUP(VLOOKUP($C1140,角色技能升级比率表!$B:$C,2,FALSE),角色属性概况!E:F,2,FALSE)*VLOOKUP(E1140,角色属性概况!I:M,3,FALSE)*AA1140/100)</f>
        <v>1839</v>
      </c>
      <c r="AE1140">
        <v>0</v>
      </c>
      <c r="AF1140" s="23">
        <f t="shared" si="329"/>
        <v>3</v>
      </c>
      <c r="AG1140" s="23">
        <f t="shared" si="330"/>
        <v>2</v>
      </c>
      <c r="AH1140" s="2" t="s">
        <v>119</v>
      </c>
      <c r="AI1140" t="s">
        <v>1557</v>
      </c>
      <c r="AN1140" s="6" t="str">
        <f>_xlfn.IFNA(IF(IF($AH1140=AN$5,VLOOKUP(AI1140,buff!$K:$L,2,FALSE),"")=0,"",IF($AH1140=AN$5,VLOOKUP(AI1140,buff!$K:$L,2,FALSE),"")),"")</f>
        <v/>
      </c>
      <c r="AO1140" s="6" t="str">
        <f>_xlfn.IFNA(IF(IF($AH1140=AO$5,VLOOKUP(AJ1140,buff!$K:$L,2,FALSE),"")=0,"",IF($AH1140=AO$5,VLOOKUP(AJ1140,buff!$K:$L,2,FALSE),"")),"")</f>
        <v/>
      </c>
      <c r="AP1140" s="6" t="str">
        <f>_xlfn.IFNA(IF(IF($AH1140=AP$5,VLOOKUP(AK1140,buff!$K:$L,2,FALSE),"")=0,"",IF($AH1140=AP$5,VLOOKUP(AK1140,buff!$K:$L,2,FALSE),"")),"")</f>
        <v/>
      </c>
      <c r="AQ1140" s="6" t="str">
        <f>_xlfn.IFNA(IF(IF($AH1140=AQ$5,VLOOKUP(AL1140,buff!$K:$L,2,FALSE),"")=0,"",IF($AH1140=AQ$5,VLOOKUP(AL1140,buff!$K:$L,2,FALSE),"")),"")</f>
        <v/>
      </c>
      <c r="AR1140" s="6" t="str">
        <f>_xlfn.IFNA(IF(IF($AH1140=AR$5,VLOOKUP(AM1140,buff!$K:$L,2,FALSE),"")=0,"",IF($AH1140=AR$5,VLOOKUP(AM1140,buff!$K:$L,2,FALSE),"")),"")</f>
        <v/>
      </c>
      <c r="AS1140" s="6" t="str">
        <f>_xlfn.IFNA(IF(IF($AH1140=AS$5,VLOOKUP(AI1140,buff!$K:$L,2,FALSE),"")=0,"",IF($AH1140=AS$5,VLOOKUP(AI1140,buff!$K:$L,2,FALSE),"")),"")</f>
        <v>2:100:2:0</v>
      </c>
      <c r="AT1140" s="6" t="str">
        <f>_xlfn.IFNA(IF(IF($AH1140=AT$5,VLOOKUP(AJ1140,buff!$K:$L,2,FALSE),"")=0,"",IF($AH1140=AT$5,VLOOKUP(AJ1140,buff!$K:$L,2,FALSE),"")),"")</f>
        <v/>
      </c>
      <c r="AU1140" s="6" t="str">
        <f>_xlfn.IFNA(IF(IF($AH1140=AU$5,VLOOKUP(AK1140,buff!$K:$L,2,FALSE),"")=0,"",IF($AH1140=AU$5,VLOOKUP(AK1140,buff!$K:$L,2,FALSE),"")),"")</f>
        <v/>
      </c>
      <c r="AV1140" s="6" t="str">
        <f>_xlfn.IFNA(IF(IF($AH1140=AV$5,VLOOKUP(AL1140,buff!$K:$L,2,FALSE),"")=0,"",IF($AH1140=AV$5,VLOOKUP(AL1140,buff!$K:$L,2,FALSE),"")),"")</f>
        <v/>
      </c>
      <c r="AW1140" s="6" t="str">
        <f>_xlfn.IFNA(IF(IF($AH1140=AW$5,VLOOKUP(AM1140,buff!$K:$L,2,FALSE),"")=0,"",IF($AH1140=AW$5,VLOOKUP(AM1140,buff!$K:$L,2,FALSE),"")),"")</f>
        <v/>
      </c>
      <c r="AX1140" s="6">
        <f>VLOOKUP(AI1140,buff!K:P,6,FALSE)</f>
        <v>0</v>
      </c>
      <c r="AY1140">
        <f t="shared" si="331"/>
        <v>0</v>
      </c>
      <c r="AZ1140">
        <f t="shared" si="331"/>
        <v>0</v>
      </c>
      <c r="BA1140">
        <f t="shared" si="332"/>
        <v>3</v>
      </c>
      <c r="BB1140">
        <f t="shared" si="333"/>
        <v>2</v>
      </c>
    </row>
    <row r="1141" spans="1:54" x14ac:dyDescent="0.15">
      <c r="A1141" t="str">
        <f t="shared" si="321"/>
        <v>星泽主动技能3等级15</v>
      </c>
      <c r="B1141" s="8">
        <v>1135</v>
      </c>
      <c r="C1141" s="8" t="str">
        <f>VLOOKUP(G1141,角色!A:B,2,FALSE)</f>
        <v>星泽</v>
      </c>
      <c r="D1141" s="8" t="str">
        <f t="shared" si="327"/>
        <v>主动技能3</v>
      </c>
      <c r="E1141" s="8">
        <f t="shared" si="322"/>
        <v>15</v>
      </c>
      <c r="F1141" s="8">
        <f t="shared" si="323"/>
        <v>3</v>
      </c>
      <c r="G1141" s="8">
        <f t="shared" si="324"/>
        <v>19</v>
      </c>
      <c r="H1141" s="4" t="s">
        <v>493</v>
      </c>
      <c r="I1141" s="24" t="str">
        <f t="shared" si="339"/>
        <v>对敌方单体造成125%攻击力（+2265）点伤害,附带眩晕。</v>
      </c>
      <c r="J1141" s="4" t="s">
        <v>305</v>
      </c>
      <c r="K1141" s="1" t="s">
        <v>103</v>
      </c>
      <c r="L1141" s="4" t="s">
        <v>107</v>
      </c>
      <c r="M1141" s="4"/>
      <c r="N1141" s="4">
        <v>100</v>
      </c>
      <c r="O1141" s="4"/>
      <c r="T1141" s="6" t="str">
        <f t="shared" si="335"/>
        <v/>
      </c>
      <c r="U1141" s="6" t="str">
        <f t="shared" si="336"/>
        <v>2:100:2:0</v>
      </c>
      <c r="Y1141">
        <f t="shared" si="340"/>
        <v>100</v>
      </c>
      <c r="Z1141">
        <v>125</v>
      </c>
      <c r="AA1141" s="23">
        <v>25</v>
      </c>
      <c r="AB1141" s="23">
        <f>INT(VLOOKUP(VLOOKUP($C1141,角色技能升级比率表!$B:$C,2,FALSE),角色属性概况!E:F,2,FALSE)*VLOOKUP(E1141,角色属性概况!I:M,3,FALSE)*AA1141/100)</f>
        <v>2265</v>
      </c>
      <c r="AE1141">
        <v>0</v>
      </c>
      <c r="AF1141" s="23">
        <f t="shared" si="329"/>
        <v>3</v>
      </c>
      <c r="AG1141" s="23">
        <f t="shared" si="330"/>
        <v>2</v>
      </c>
      <c r="AH1141" s="2" t="s">
        <v>119</v>
      </c>
      <c r="AI1141" t="s">
        <v>1557</v>
      </c>
      <c r="AN1141" s="6" t="str">
        <f>_xlfn.IFNA(IF(IF($AH1141=AN$5,VLOOKUP(AI1141,buff!$K:$L,2,FALSE),"")=0,"",IF($AH1141=AN$5,VLOOKUP(AI1141,buff!$K:$L,2,FALSE),"")),"")</f>
        <v/>
      </c>
      <c r="AO1141" s="6" t="str">
        <f>_xlfn.IFNA(IF(IF($AH1141=AO$5,VLOOKUP(AJ1141,buff!$K:$L,2,FALSE),"")=0,"",IF($AH1141=AO$5,VLOOKUP(AJ1141,buff!$K:$L,2,FALSE),"")),"")</f>
        <v/>
      </c>
      <c r="AP1141" s="6" t="str">
        <f>_xlfn.IFNA(IF(IF($AH1141=AP$5,VLOOKUP(AK1141,buff!$K:$L,2,FALSE),"")=0,"",IF($AH1141=AP$5,VLOOKUP(AK1141,buff!$K:$L,2,FALSE),"")),"")</f>
        <v/>
      </c>
      <c r="AQ1141" s="6" t="str">
        <f>_xlfn.IFNA(IF(IF($AH1141=AQ$5,VLOOKUP(AL1141,buff!$K:$L,2,FALSE),"")=0,"",IF($AH1141=AQ$5,VLOOKUP(AL1141,buff!$K:$L,2,FALSE),"")),"")</f>
        <v/>
      </c>
      <c r="AR1141" s="6" t="str">
        <f>_xlfn.IFNA(IF(IF($AH1141=AR$5,VLOOKUP(AM1141,buff!$K:$L,2,FALSE),"")=0,"",IF($AH1141=AR$5,VLOOKUP(AM1141,buff!$K:$L,2,FALSE),"")),"")</f>
        <v/>
      </c>
      <c r="AS1141" s="6" t="str">
        <f>_xlfn.IFNA(IF(IF($AH1141=AS$5,VLOOKUP(AI1141,buff!$K:$L,2,FALSE),"")=0,"",IF($AH1141=AS$5,VLOOKUP(AI1141,buff!$K:$L,2,FALSE),"")),"")</f>
        <v>2:100:2:0</v>
      </c>
      <c r="AT1141" s="6" t="str">
        <f>_xlfn.IFNA(IF(IF($AH1141=AT$5,VLOOKUP(AJ1141,buff!$K:$L,2,FALSE),"")=0,"",IF($AH1141=AT$5,VLOOKUP(AJ1141,buff!$K:$L,2,FALSE),"")),"")</f>
        <v/>
      </c>
      <c r="AU1141" s="6" t="str">
        <f>_xlfn.IFNA(IF(IF($AH1141=AU$5,VLOOKUP(AK1141,buff!$K:$L,2,FALSE),"")=0,"",IF($AH1141=AU$5,VLOOKUP(AK1141,buff!$K:$L,2,FALSE),"")),"")</f>
        <v/>
      </c>
      <c r="AV1141" s="6" t="str">
        <f>_xlfn.IFNA(IF(IF($AH1141=AV$5,VLOOKUP(AL1141,buff!$K:$L,2,FALSE),"")=0,"",IF($AH1141=AV$5,VLOOKUP(AL1141,buff!$K:$L,2,FALSE),"")),"")</f>
        <v/>
      </c>
      <c r="AW1141" s="6" t="str">
        <f>_xlfn.IFNA(IF(IF($AH1141=AW$5,VLOOKUP(AM1141,buff!$K:$L,2,FALSE),"")=0,"",IF($AH1141=AW$5,VLOOKUP(AM1141,buff!$K:$L,2,FALSE),"")),"")</f>
        <v/>
      </c>
      <c r="AX1141" s="6">
        <f>VLOOKUP(AI1141,buff!K:P,6,FALSE)</f>
        <v>0</v>
      </c>
      <c r="AY1141">
        <f t="shared" si="331"/>
        <v>0</v>
      </c>
      <c r="AZ1141">
        <f t="shared" si="331"/>
        <v>0</v>
      </c>
      <c r="BA1141">
        <f t="shared" si="332"/>
        <v>3</v>
      </c>
      <c r="BB1141">
        <f t="shared" si="333"/>
        <v>2</v>
      </c>
    </row>
    <row r="1142" spans="1:54" x14ac:dyDescent="0.15">
      <c r="A1142" t="str">
        <f t="shared" si="321"/>
        <v>星泽主动技能3等级16</v>
      </c>
      <c r="B1142" s="8">
        <v>1136</v>
      </c>
      <c r="C1142" s="8" t="str">
        <f>VLOOKUP(G1142,角色!A:B,2,FALSE)</f>
        <v>星泽</v>
      </c>
      <c r="D1142" s="8" t="str">
        <f t="shared" si="327"/>
        <v>主动技能3</v>
      </c>
      <c r="E1142" s="8">
        <f t="shared" si="322"/>
        <v>16</v>
      </c>
      <c r="F1142" s="8">
        <f t="shared" si="323"/>
        <v>3</v>
      </c>
      <c r="G1142" s="8">
        <f t="shared" si="324"/>
        <v>19</v>
      </c>
      <c r="H1142" s="4" t="s">
        <v>493</v>
      </c>
      <c r="I1142" s="24" t="str">
        <f t="shared" si="339"/>
        <v>对敌方单体造成125%攻击力（+2789）点伤害,附带眩晕。</v>
      </c>
      <c r="J1142" s="4" t="s">
        <v>305</v>
      </c>
      <c r="K1142" s="1" t="s">
        <v>103</v>
      </c>
      <c r="L1142" s="4" t="s">
        <v>107</v>
      </c>
      <c r="M1142" s="4"/>
      <c r="N1142" s="4">
        <v>100</v>
      </c>
      <c r="O1142" s="4"/>
      <c r="T1142" s="6" t="str">
        <f t="shared" si="335"/>
        <v/>
      </c>
      <c r="U1142" s="6" t="str">
        <f t="shared" si="336"/>
        <v>2:100:2:0</v>
      </c>
      <c r="Y1142">
        <f t="shared" si="340"/>
        <v>100</v>
      </c>
      <c r="Z1142">
        <v>125</v>
      </c>
      <c r="AA1142" s="23">
        <v>25</v>
      </c>
      <c r="AB1142" s="23">
        <f>INT(VLOOKUP(VLOOKUP($C1142,角色技能升级比率表!$B:$C,2,FALSE),角色属性概况!E:F,2,FALSE)*VLOOKUP(E1142,角色属性概况!I:M,3,FALSE)*AA1142/100)</f>
        <v>2789</v>
      </c>
      <c r="AE1142">
        <v>0</v>
      </c>
      <c r="AF1142" s="23">
        <f t="shared" si="329"/>
        <v>3</v>
      </c>
      <c r="AG1142" s="23">
        <f t="shared" si="330"/>
        <v>2</v>
      </c>
      <c r="AH1142" s="2" t="s">
        <v>119</v>
      </c>
      <c r="AI1142" t="s">
        <v>1557</v>
      </c>
      <c r="AN1142" s="6" t="str">
        <f>_xlfn.IFNA(IF(IF($AH1142=AN$5,VLOOKUP(AI1142,buff!$K:$L,2,FALSE),"")=0,"",IF($AH1142=AN$5,VLOOKUP(AI1142,buff!$K:$L,2,FALSE),"")),"")</f>
        <v/>
      </c>
      <c r="AO1142" s="6" t="str">
        <f>_xlfn.IFNA(IF(IF($AH1142=AO$5,VLOOKUP(AJ1142,buff!$K:$L,2,FALSE),"")=0,"",IF($AH1142=AO$5,VLOOKUP(AJ1142,buff!$K:$L,2,FALSE),"")),"")</f>
        <v/>
      </c>
      <c r="AP1142" s="6" t="str">
        <f>_xlfn.IFNA(IF(IF($AH1142=AP$5,VLOOKUP(AK1142,buff!$K:$L,2,FALSE),"")=0,"",IF($AH1142=AP$5,VLOOKUP(AK1142,buff!$K:$L,2,FALSE),"")),"")</f>
        <v/>
      </c>
      <c r="AQ1142" s="6" t="str">
        <f>_xlfn.IFNA(IF(IF($AH1142=AQ$5,VLOOKUP(AL1142,buff!$K:$L,2,FALSE),"")=0,"",IF($AH1142=AQ$5,VLOOKUP(AL1142,buff!$K:$L,2,FALSE),"")),"")</f>
        <v/>
      </c>
      <c r="AR1142" s="6" t="str">
        <f>_xlfn.IFNA(IF(IF($AH1142=AR$5,VLOOKUP(AM1142,buff!$K:$L,2,FALSE),"")=0,"",IF($AH1142=AR$5,VLOOKUP(AM1142,buff!$K:$L,2,FALSE),"")),"")</f>
        <v/>
      </c>
      <c r="AS1142" s="6" t="str">
        <f>_xlfn.IFNA(IF(IF($AH1142=AS$5,VLOOKUP(AI1142,buff!$K:$L,2,FALSE),"")=0,"",IF($AH1142=AS$5,VLOOKUP(AI1142,buff!$K:$L,2,FALSE),"")),"")</f>
        <v>2:100:2:0</v>
      </c>
      <c r="AT1142" s="6" t="str">
        <f>_xlfn.IFNA(IF(IF($AH1142=AT$5,VLOOKUP(AJ1142,buff!$K:$L,2,FALSE),"")=0,"",IF($AH1142=AT$5,VLOOKUP(AJ1142,buff!$K:$L,2,FALSE),"")),"")</f>
        <v/>
      </c>
      <c r="AU1142" s="6" t="str">
        <f>_xlfn.IFNA(IF(IF($AH1142=AU$5,VLOOKUP(AK1142,buff!$K:$L,2,FALSE),"")=0,"",IF($AH1142=AU$5,VLOOKUP(AK1142,buff!$K:$L,2,FALSE),"")),"")</f>
        <v/>
      </c>
      <c r="AV1142" s="6" t="str">
        <f>_xlfn.IFNA(IF(IF($AH1142=AV$5,VLOOKUP(AL1142,buff!$K:$L,2,FALSE),"")=0,"",IF($AH1142=AV$5,VLOOKUP(AL1142,buff!$K:$L,2,FALSE),"")),"")</f>
        <v/>
      </c>
      <c r="AW1142" s="6" t="str">
        <f>_xlfn.IFNA(IF(IF($AH1142=AW$5,VLOOKUP(AM1142,buff!$K:$L,2,FALSE),"")=0,"",IF($AH1142=AW$5,VLOOKUP(AM1142,buff!$K:$L,2,FALSE),"")),"")</f>
        <v/>
      </c>
      <c r="AX1142" s="6">
        <f>VLOOKUP(AI1142,buff!K:P,6,FALSE)</f>
        <v>0</v>
      </c>
      <c r="AY1142">
        <f t="shared" si="331"/>
        <v>0</v>
      </c>
      <c r="AZ1142">
        <f t="shared" si="331"/>
        <v>0</v>
      </c>
      <c r="BA1142">
        <f t="shared" si="332"/>
        <v>3</v>
      </c>
      <c r="BB1142">
        <f t="shared" si="333"/>
        <v>2</v>
      </c>
    </row>
    <row r="1143" spans="1:54" x14ac:dyDescent="0.15">
      <c r="A1143" t="str">
        <f t="shared" si="321"/>
        <v>星泽主动技能3等级17</v>
      </c>
      <c r="B1143" s="8">
        <v>1137</v>
      </c>
      <c r="C1143" s="8" t="str">
        <f>VLOOKUP(G1143,角色!A:B,2,FALSE)</f>
        <v>星泽</v>
      </c>
      <c r="D1143" s="8" t="str">
        <f t="shared" si="327"/>
        <v>主动技能3</v>
      </c>
      <c r="E1143" s="8">
        <f t="shared" si="322"/>
        <v>17</v>
      </c>
      <c r="F1143" s="8">
        <f t="shared" si="323"/>
        <v>3</v>
      </c>
      <c r="G1143" s="8">
        <f t="shared" si="324"/>
        <v>19</v>
      </c>
      <c r="H1143" s="4" t="s">
        <v>493</v>
      </c>
      <c r="I1143" s="24" t="str">
        <f t="shared" si="339"/>
        <v>对敌方单体造成125%攻击力（+3434）点伤害,附带眩晕。</v>
      </c>
      <c r="J1143" s="4" t="s">
        <v>305</v>
      </c>
      <c r="K1143" s="1" t="s">
        <v>103</v>
      </c>
      <c r="L1143" s="4" t="s">
        <v>107</v>
      </c>
      <c r="M1143" s="4"/>
      <c r="N1143" s="4">
        <v>100</v>
      </c>
      <c r="O1143" s="4"/>
      <c r="T1143" s="6" t="str">
        <f t="shared" si="335"/>
        <v/>
      </c>
      <c r="U1143" s="6" t="str">
        <f t="shared" si="336"/>
        <v>2:100:2:0</v>
      </c>
      <c r="Y1143">
        <f t="shared" si="340"/>
        <v>100</v>
      </c>
      <c r="Z1143">
        <v>125</v>
      </c>
      <c r="AA1143" s="23">
        <v>25</v>
      </c>
      <c r="AB1143" s="23">
        <f>INT(VLOOKUP(VLOOKUP($C1143,角色技能升级比率表!$B:$C,2,FALSE),角色属性概况!E:F,2,FALSE)*VLOOKUP(E1143,角色属性概况!I:M,3,FALSE)*AA1143/100)</f>
        <v>3434</v>
      </c>
      <c r="AE1143">
        <v>0</v>
      </c>
      <c r="AF1143" s="23">
        <f t="shared" si="329"/>
        <v>3</v>
      </c>
      <c r="AG1143" s="23">
        <f t="shared" si="330"/>
        <v>2</v>
      </c>
      <c r="AH1143" s="2" t="s">
        <v>119</v>
      </c>
      <c r="AI1143" t="s">
        <v>1557</v>
      </c>
      <c r="AN1143" s="6" t="str">
        <f>_xlfn.IFNA(IF(IF($AH1143=AN$5,VLOOKUP(AI1143,buff!$K:$L,2,FALSE),"")=0,"",IF($AH1143=AN$5,VLOOKUP(AI1143,buff!$K:$L,2,FALSE),"")),"")</f>
        <v/>
      </c>
      <c r="AO1143" s="6" t="str">
        <f>_xlfn.IFNA(IF(IF($AH1143=AO$5,VLOOKUP(AJ1143,buff!$K:$L,2,FALSE),"")=0,"",IF($AH1143=AO$5,VLOOKUP(AJ1143,buff!$K:$L,2,FALSE),"")),"")</f>
        <v/>
      </c>
      <c r="AP1143" s="6" t="str">
        <f>_xlfn.IFNA(IF(IF($AH1143=AP$5,VLOOKUP(AK1143,buff!$K:$L,2,FALSE),"")=0,"",IF($AH1143=AP$5,VLOOKUP(AK1143,buff!$K:$L,2,FALSE),"")),"")</f>
        <v/>
      </c>
      <c r="AQ1143" s="6" t="str">
        <f>_xlfn.IFNA(IF(IF($AH1143=AQ$5,VLOOKUP(AL1143,buff!$K:$L,2,FALSE),"")=0,"",IF($AH1143=AQ$5,VLOOKUP(AL1143,buff!$K:$L,2,FALSE),"")),"")</f>
        <v/>
      </c>
      <c r="AR1143" s="6" t="str">
        <f>_xlfn.IFNA(IF(IF($AH1143=AR$5,VLOOKUP(AM1143,buff!$K:$L,2,FALSE),"")=0,"",IF($AH1143=AR$5,VLOOKUP(AM1143,buff!$K:$L,2,FALSE),"")),"")</f>
        <v/>
      </c>
      <c r="AS1143" s="6" t="str">
        <f>_xlfn.IFNA(IF(IF($AH1143=AS$5,VLOOKUP(AI1143,buff!$K:$L,2,FALSE),"")=0,"",IF($AH1143=AS$5,VLOOKUP(AI1143,buff!$K:$L,2,FALSE),"")),"")</f>
        <v>2:100:2:0</v>
      </c>
      <c r="AT1143" s="6" t="str">
        <f>_xlfn.IFNA(IF(IF($AH1143=AT$5,VLOOKUP(AJ1143,buff!$K:$L,2,FALSE),"")=0,"",IF($AH1143=AT$5,VLOOKUP(AJ1143,buff!$K:$L,2,FALSE),"")),"")</f>
        <v/>
      </c>
      <c r="AU1143" s="6" t="str">
        <f>_xlfn.IFNA(IF(IF($AH1143=AU$5,VLOOKUP(AK1143,buff!$K:$L,2,FALSE),"")=0,"",IF($AH1143=AU$5,VLOOKUP(AK1143,buff!$K:$L,2,FALSE),"")),"")</f>
        <v/>
      </c>
      <c r="AV1143" s="6" t="str">
        <f>_xlfn.IFNA(IF(IF($AH1143=AV$5,VLOOKUP(AL1143,buff!$K:$L,2,FALSE),"")=0,"",IF($AH1143=AV$5,VLOOKUP(AL1143,buff!$K:$L,2,FALSE),"")),"")</f>
        <v/>
      </c>
      <c r="AW1143" s="6" t="str">
        <f>_xlfn.IFNA(IF(IF($AH1143=AW$5,VLOOKUP(AM1143,buff!$K:$L,2,FALSE),"")=0,"",IF($AH1143=AW$5,VLOOKUP(AM1143,buff!$K:$L,2,FALSE),"")),"")</f>
        <v/>
      </c>
      <c r="AX1143" s="6">
        <f>VLOOKUP(AI1143,buff!K:P,6,FALSE)</f>
        <v>0</v>
      </c>
      <c r="AY1143">
        <f t="shared" si="331"/>
        <v>0</v>
      </c>
      <c r="AZ1143">
        <f t="shared" si="331"/>
        <v>0</v>
      </c>
      <c r="BA1143">
        <f t="shared" si="332"/>
        <v>3</v>
      </c>
      <c r="BB1143">
        <f t="shared" si="333"/>
        <v>2</v>
      </c>
    </row>
    <row r="1144" spans="1:54" x14ac:dyDescent="0.15">
      <c r="A1144" t="str">
        <f t="shared" si="321"/>
        <v>星泽主动技能3等级18</v>
      </c>
      <c r="B1144" s="8">
        <v>1138</v>
      </c>
      <c r="C1144" s="8" t="str">
        <f>VLOOKUP(G1144,角色!A:B,2,FALSE)</f>
        <v>星泽</v>
      </c>
      <c r="D1144" s="8" t="str">
        <f t="shared" si="327"/>
        <v>主动技能3</v>
      </c>
      <c r="E1144" s="8">
        <f t="shared" si="322"/>
        <v>18</v>
      </c>
      <c r="F1144" s="8">
        <f t="shared" si="323"/>
        <v>3</v>
      </c>
      <c r="G1144" s="8">
        <f t="shared" si="324"/>
        <v>19</v>
      </c>
      <c r="H1144" s="4" t="s">
        <v>493</v>
      </c>
      <c r="I1144" s="24" t="str">
        <f t="shared" si="339"/>
        <v>对敌方单体造成125%攻击力（+4228）点伤害,附带眩晕。</v>
      </c>
      <c r="J1144" s="4" t="s">
        <v>305</v>
      </c>
      <c r="K1144" s="1" t="s">
        <v>103</v>
      </c>
      <c r="L1144" s="4" t="s">
        <v>107</v>
      </c>
      <c r="M1144" s="4"/>
      <c r="N1144" s="4">
        <v>100</v>
      </c>
      <c r="O1144" s="4"/>
      <c r="T1144" s="6" t="str">
        <f t="shared" si="335"/>
        <v/>
      </c>
      <c r="U1144" s="6" t="str">
        <f t="shared" si="336"/>
        <v>2:100:2:0</v>
      </c>
      <c r="Y1144">
        <f t="shared" si="340"/>
        <v>100</v>
      </c>
      <c r="Z1144">
        <v>125</v>
      </c>
      <c r="AA1144" s="23">
        <v>25</v>
      </c>
      <c r="AB1144" s="23">
        <f>INT(VLOOKUP(VLOOKUP($C1144,角色技能升级比率表!$B:$C,2,FALSE),角色属性概况!E:F,2,FALSE)*VLOOKUP(E1144,角色属性概况!I:M,3,FALSE)*AA1144/100)</f>
        <v>4228</v>
      </c>
      <c r="AE1144">
        <v>0</v>
      </c>
      <c r="AF1144" s="23">
        <f t="shared" si="329"/>
        <v>3</v>
      </c>
      <c r="AG1144" s="23">
        <f t="shared" si="330"/>
        <v>2</v>
      </c>
      <c r="AH1144" s="2" t="s">
        <v>119</v>
      </c>
      <c r="AI1144" t="s">
        <v>1557</v>
      </c>
      <c r="AN1144" s="6" t="str">
        <f>_xlfn.IFNA(IF(IF($AH1144=AN$5,VLOOKUP(AI1144,buff!$K:$L,2,FALSE),"")=0,"",IF($AH1144=AN$5,VLOOKUP(AI1144,buff!$K:$L,2,FALSE),"")),"")</f>
        <v/>
      </c>
      <c r="AO1144" s="6" t="str">
        <f>_xlfn.IFNA(IF(IF($AH1144=AO$5,VLOOKUP(AJ1144,buff!$K:$L,2,FALSE),"")=0,"",IF($AH1144=AO$5,VLOOKUP(AJ1144,buff!$K:$L,2,FALSE),"")),"")</f>
        <v/>
      </c>
      <c r="AP1144" s="6" t="str">
        <f>_xlfn.IFNA(IF(IF($AH1144=AP$5,VLOOKUP(AK1144,buff!$K:$L,2,FALSE),"")=0,"",IF($AH1144=AP$5,VLOOKUP(AK1144,buff!$K:$L,2,FALSE),"")),"")</f>
        <v/>
      </c>
      <c r="AQ1144" s="6" t="str">
        <f>_xlfn.IFNA(IF(IF($AH1144=AQ$5,VLOOKUP(AL1144,buff!$K:$L,2,FALSE),"")=0,"",IF($AH1144=AQ$5,VLOOKUP(AL1144,buff!$K:$L,2,FALSE),"")),"")</f>
        <v/>
      </c>
      <c r="AR1144" s="6" t="str">
        <f>_xlfn.IFNA(IF(IF($AH1144=AR$5,VLOOKUP(AM1144,buff!$K:$L,2,FALSE),"")=0,"",IF($AH1144=AR$5,VLOOKUP(AM1144,buff!$K:$L,2,FALSE),"")),"")</f>
        <v/>
      </c>
      <c r="AS1144" s="6" t="str">
        <f>_xlfn.IFNA(IF(IF($AH1144=AS$5,VLOOKUP(AI1144,buff!$K:$L,2,FALSE),"")=0,"",IF($AH1144=AS$5,VLOOKUP(AI1144,buff!$K:$L,2,FALSE),"")),"")</f>
        <v>2:100:2:0</v>
      </c>
      <c r="AT1144" s="6" t="str">
        <f>_xlfn.IFNA(IF(IF($AH1144=AT$5,VLOOKUP(AJ1144,buff!$K:$L,2,FALSE),"")=0,"",IF($AH1144=AT$5,VLOOKUP(AJ1144,buff!$K:$L,2,FALSE),"")),"")</f>
        <v/>
      </c>
      <c r="AU1144" s="6" t="str">
        <f>_xlfn.IFNA(IF(IF($AH1144=AU$5,VLOOKUP(AK1144,buff!$K:$L,2,FALSE),"")=0,"",IF($AH1144=AU$5,VLOOKUP(AK1144,buff!$K:$L,2,FALSE),"")),"")</f>
        <v/>
      </c>
      <c r="AV1144" s="6" t="str">
        <f>_xlfn.IFNA(IF(IF($AH1144=AV$5,VLOOKUP(AL1144,buff!$K:$L,2,FALSE),"")=0,"",IF($AH1144=AV$5,VLOOKUP(AL1144,buff!$K:$L,2,FALSE),"")),"")</f>
        <v/>
      </c>
      <c r="AW1144" s="6" t="str">
        <f>_xlfn.IFNA(IF(IF($AH1144=AW$5,VLOOKUP(AM1144,buff!$K:$L,2,FALSE),"")=0,"",IF($AH1144=AW$5,VLOOKUP(AM1144,buff!$K:$L,2,FALSE),"")),"")</f>
        <v/>
      </c>
      <c r="AX1144" s="6">
        <f>VLOOKUP(AI1144,buff!K:P,6,FALSE)</f>
        <v>0</v>
      </c>
      <c r="AY1144">
        <f t="shared" si="331"/>
        <v>0</v>
      </c>
      <c r="AZ1144">
        <f t="shared" si="331"/>
        <v>0</v>
      </c>
      <c r="BA1144">
        <f t="shared" si="332"/>
        <v>3</v>
      </c>
      <c r="BB1144">
        <f t="shared" si="333"/>
        <v>2</v>
      </c>
    </row>
    <row r="1145" spans="1:54" x14ac:dyDescent="0.15">
      <c r="A1145" t="str">
        <f t="shared" si="321"/>
        <v>星泽主动技能3等级19</v>
      </c>
      <c r="B1145" s="8">
        <v>1139</v>
      </c>
      <c r="C1145" s="8" t="str">
        <f>VLOOKUP(G1145,角色!A:B,2,FALSE)</f>
        <v>星泽</v>
      </c>
      <c r="D1145" s="8" t="str">
        <f t="shared" si="327"/>
        <v>主动技能3</v>
      </c>
      <c r="E1145" s="8">
        <f t="shared" si="322"/>
        <v>19</v>
      </c>
      <c r="F1145" s="8">
        <f t="shared" si="323"/>
        <v>3</v>
      </c>
      <c r="G1145" s="8">
        <f t="shared" si="324"/>
        <v>19</v>
      </c>
      <c r="H1145" s="4" t="s">
        <v>493</v>
      </c>
      <c r="I1145" s="24" t="str">
        <f t="shared" si="339"/>
        <v>对敌方单体造成125%攻击力（+5205）点伤害,附带眩晕。</v>
      </c>
      <c r="J1145" s="4" t="s">
        <v>305</v>
      </c>
      <c r="K1145" s="1" t="s">
        <v>103</v>
      </c>
      <c r="L1145" s="4" t="s">
        <v>107</v>
      </c>
      <c r="M1145" s="4"/>
      <c r="N1145" s="4">
        <v>100</v>
      </c>
      <c r="O1145" s="4"/>
      <c r="T1145" s="6" t="str">
        <f t="shared" si="335"/>
        <v/>
      </c>
      <c r="U1145" s="6" t="str">
        <f t="shared" si="336"/>
        <v>2:100:2:0</v>
      </c>
      <c r="Y1145">
        <f t="shared" si="340"/>
        <v>100</v>
      </c>
      <c r="Z1145">
        <v>125</v>
      </c>
      <c r="AA1145" s="23">
        <v>25</v>
      </c>
      <c r="AB1145" s="23">
        <f>INT(VLOOKUP(VLOOKUP($C1145,角色技能升级比率表!$B:$C,2,FALSE),角色属性概况!E:F,2,FALSE)*VLOOKUP(E1145,角色属性概况!I:M,3,FALSE)*AA1145/100)</f>
        <v>5205</v>
      </c>
      <c r="AE1145">
        <v>0</v>
      </c>
      <c r="AF1145" s="23">
        <f t="shared" si="329"/>
        <v>3</v>
      </c>
      <c r="AG1145" s="23">
        <f t="shared" si="330"/>
        <v>2</v>
      </c>
      <c r="AH1145" s="2" t="s">
        <v>119</v>
      </c>
      <c r="AI1145" t="s">
        <v>1557</v>
      </c>
      <c r="AN1145" s="6" t="str">
        <f>_xlfn.IFNA(IF(IF($AH1145=AN$5,VLOOKUP(AI1145,buff!$K:$L,2,FALSE),"")=0,"",IF($AH1145=AN$5,VLOOKUP(AI1145,buff!$K:$L,2,FALSE),"")),"")</f>
        <v/>
      </c>
      <c r="AO1145" s="6" t="str">
        <f>_xlfn.IFNA(IF(IF($AH1145=AO$5,VLOOKUP(AJ1145,buff!$K:$L,2,FALSE),"")=0,"",IF($AH1145=AO$5,VLOOKUP(AJ1145,buff!$K:$L,2,FALSE),"")),"")</f>
        <v/>
      </c>
      <c r="AP1145" s="6" t="str">
        <f>_xlfn.IFNA(IF(IF($AH1145=AP$5,VLOOKUP(AK1145,buff!$K:$L,2,FALSE),"")=0,"",IF($AH1145=AP$5,VLOOKUP(AK1145,buff!$K:$L,2,FALSE),"")),"")</f>
        <v/>
      </c>
      <c r="AQ1145" s="6" t="str">
        <f>_xlfn.IFNA(IF(IF($AH1145=AQ$5,VLOOKUP(AL1145,buff!$K:$L,2,FALSE),"")=0,"",IF($AH1145=AQ$5,VLOOKUP(AL1145,buff!$K:$L,2,FALSE),"")),"")</f>
        <v/>
      </c>
      <c r="AR1145" s="6" t="str">
        <f>_xlfn.IFNA(IF(IF($AH1145=AR$5,VLOOKUP(AM1145,buff!$K:$L,2,FALSE),"")=0,"",IF($AH1145=AR$5,VLOOKUP(AM1145,buff!$K:$L,2,FALSE),"")),"")</f>
        <v/>
      </c>
      <c r="AS1145" s="6" t="str">
        <f>_xlfn.IFNA(IF(IF($AH1145=AS$5,VLOOKUP(AI1145,buff!$K:$L,2,FALSE),"")=0,"",IF($AH1145=AS$5,VLOOKUP(AI1145,buff!$K:$L,2,FALSE),"")),"")</f>
        <v>2:100:2:0</v>
      </c>
      <c r="AT1145" s="6" t="str">
        <f>_xlfn.IFNA(IF(IF($AH1145=AT$5,VLOOKUP(AJ1145,buff!$K:$L,2,FALSE),"")=0,"",IF($AH1145=AT$5,VLOOKUP(AJ1145,buff!$K:$L,2,FALSE),"")),"")</f>
        <v/>
      </c>
      <c r="AU1145" s="6" t="str">
        <f>_xlfn.IFNA(IF(IF($AH1145=AU$5,VLOOKUP(AK1145,buff!$K:$L,2,FALSE),"")=0,"",IF($AH1145=AU$5,VLOOKUP(AK1145,buff!$K:$L,2,FALSE),"")),"")</f>
        <v/>
      </c>
      <c r="AV1145" s="6" t="str">
        <f>_xlfn.IFNA(IF(IF($AH1145=AV$5,VLOOKUP(AL1145,buff!$K:$L,2,FALSE),"")=0,"",IF($AH1145=AV$5,VLOOKUP(AL1145,buff!$K:$L,2,FALSE),"")),"")</f>
        <v/>
      </c>
      <c r="AW1145" s="6" t="str">
        <f>_xlfn.IFNA(IF(IF($AH1145=AW$5,VLOOKUP(AM1145,buff!$K:$L,2,FALSE),"")=0,"",IF($AH1145=AW$5,VLOOKUP(AM1145,buff!$K:$L,2,FALSE),"")),"")</f>
        <v/>
      </c>
      <c r="AX1145" s="6">
        <f>VLOOKUP(AI1145,buff!K:P,6,FALSE)</f>
        <v>0</v>
      </c>
      <c r="AY1145">
        <f t="shared" si="331"/>
        <v>0</v>
      </c>
      <c r="AZ1145">
        <f t="shared" si="331"/>
        <v>0</v>
      </c>
      <c r="BA1145">
        <f t="shared" si="332"/>
        <v>3</v>
      </c>
      <c r="BB1145">
        <f t="shared" si="333"/>
        <v>2</v>
      </c>
    </row>
    <row r="1146" spans="1:54" x14ac:dyDescent="0.15">
      <c r="A1146" t="str">
        <f t="shared" si="321"/>
        <v>星泽主动技能3等级20</v>
      </c>
      <c r="B1146" s="8">
        <v>1140</v>
      </c>
      <c r="C1146" s="8" t="str">
        <f>VLOOKUP(G1146,角色!A:B,2,FALSE)</f>
        <v>星泽</v>
      </c>
      <c r="D1146" s="8" t="str">
        <f t="shared" si="327"/>
        <v>主动技能3</v>
      </c>
      <c r="E1146" s="8">
        <f t="shared" si="322"/>
        <v>20</v>
      </c>
      <c r="F1146" s="8">
        <f t="shared" si="323"/>
        <v>3</v>
      </c>
      <c r="G1146" s="8">
        <f t="shared" si="324"/>
        <v>19</v>
      </c>
      <c r="H1146" s="4" t="s">
        <v>493</v>
      </c>
      <c r="I1146" s="24" t="str">
        <f t="shared" si="339"/>
        <v>对敌方单体造成125%攻击力（+6409）点伤害,附带眩晕。</v>
      </c>
      <c r="J1146" s="4" t="s">
        <v>305</v>
      </c>
      <c r="K1146" s="1" t="s">
        <v>103</v>
      </c>
      <c r="L1146" s="4" t="s">
        <v>107</v>
      </c>
      <c r="M1146" s="4"/>
      <c r="N1146" s="4">
        <v>100</v>
      </c>
      <c r="O1146" s="4"/>
      <c r="T1146" s="6" t="str">
        <f t="shared" si="335"/>
        <v/>
      </c>
      <c r="U1146" s="6" t="str">
        <f t="shared" si="336"/>
        <v>2:100:2:0</v>
      </c>
      <c r="Y1146">
        <f t="shared" si="340"/>
        <v>100</v>
      </c>
      <c r="Z1146">
        <v>125</v>
      </c>
      <c r="AA1146" s="23">
        <v>25</v>
      </c>
      <c r="AB1146" s="23">
        <f>INT(VLOOKUP(VLOOKUP($C1146,角色技能升级比率表!$B:$C,2,FALSE),角色属性概况!E:F,2,FALSE)*VLOOKUP(E1146,角色属性概况!I:M,3,FALSE)*AA1146/100)</f>
        <v>6409</v>
      </c>
      <c r="AE1146">
        <v>0</v>
      </c>
      <c r="AF1146" s="23">
        <f t="shared" si="329"/>
        <v>3</v>
      </c>
      <c r="AG1146" s="23">
        <f t="shared" si="330"/>
        <v>2</v>
      </c>
      <c r="AH1146" s="2" t="s">
        <v>119</v>
      </c>
      <c r="AI1146" t="s">
        <v>1557</v>
      </c>
      <c r="AN1146" s="6" t="str">
        <f>_xlfn.IFNA(IF(IF($AH1146=AN$5,VLOOKUP(AI1146,buff!$K:$L,2,FALSE),"")=0,"",IF($AH1146=AN$5,VLOOKUP(AI1146,buff!$K:$L,2,FALSE),"")),"")</f>
        <v/>
      </c>
      <c r="AO1146" s="6" t="str">
        <f>_xlfn.IFNA(IF(IF($AH1146=AO$5,VLOOKUP(AJ1146,buff!$K:$L,2,FALSE),"")=0,"",IF($AH1146=AO$5,VLOOKUP(AJ1146,buff!$K:$L,2,FALSE),"")),"")</f>
        <v/>
      </c>
      <c r="AP1146" s="6" t="str">
        <f>_xlfn.IFNA(IF(IF($AH1146=AP$5,VLOOKUP(AK1146,buff!$K:$L,2,FALSE),"")=0,"",IF($AH1146=AP$5,VLOOKUP(AK1146,buff!$K:$L,2,FALSE),"")),"")</f>
        <v/>
      </c>
      <c r="AQ1146" s="6" t="str">
        <f>_xlfn.IFNA(IF(IF($AH1146=AQ$5,VLOOKUP(AL1146,buff!$K:$L,2,FALSE),"")=0,"",IF($AH1146=AQ$5,VLOOKUP(AL1146,buff!$K:$L,2,FALSE),"")),"")</f>
        <v/>
      </c>
      <c r="AR1146" s="6" t="str">
        <f>_xlfn.IFNA(IF(IF($AH1146=AR$5,VLOOKUP(AM1146,buff!$K:$L,2,FALSE),"")=0,"",IF($AH1146=AR$5,VLOOKUP(AM1146,buff!$K:$L,2,FALSE),"")),"")</f>
        <v/>
      </c>
      <c r="AS1146" s="6" t="str">
        <f>_xlfn.IFNA(IF(IF($AH1146=AS$5,VLOOKUP(AI1146,buff!$K:$L,2,FALSE),"")=0,"",IF($AH1146=AS$5,VLOOKUP(AI1146,buff!$K:$L,2,FALSE),"")),"")</f>
        <v>2:100:2:0</v>
      </c>
      <c r="AT1146" s="6" t="str">
        <f>_xlfn.IFNA(IF(IF($AH1146=AT$5,VLOOKUP(AJ1146,buff!$K:$L,2,FALSE),"")=0,"",IF($AH1146=AT$5,VLOOKUP(AJ1146,buff!$K:$L,2,FALSE),"")),"")</f>
        <v/>
      </c>
      <c r="AU1146" s="6" t="str">
        <f>_xlfn.IFNA(IF(IF($AH1146=AU$5,VLOOKUP(AK1146,buff!$K:$L,2,FALSE),"")=0,"",IF($AH1146=AU$5,VLOOKUP(AK1146,buff!$K:$L,2,FALSE),"")),"")</f>
        <v/>
      </c>
      <c r="AV1146" s="6" t="str">
        <f>_xlfn.IFNA(IF(IF($AH1146=AV$5,VLOOKUP(AL1146,buff!$K:$L,2,FALSE),"")=0,"",IF($AH1146=AV$5,VLOOKUP(AL1146,buff!$K:$L,2,FALSE),"")),"")</f>
        <v/>
      </c>
      <c r="AW1146" s="6" t="str">
        <f>_xlfn.IFNA(IF(IF($AH1146=AW$5,VLOOKUP(AM1146,buff!$K:$L,2,FALSE),"")=0,"",IF($AH1146=AW$5,VLOOKUP(AM1146,buff!$K:$L,2,FALSE),"")),"")</f>
        <v/>
      </c>
      <c r="AX1146" s="6">
        <f>VLOOKUP(AI1146,buff!K:P,6,FALSE)</f>
        <v>0</v>
      </c>
      <c r="AY1146">
        <f t="shared" si="331"/>
        <v>0</v>
      </c>
      <c r="AZ1146">
        <f t="shared" si="331"/>
        <v>0</v>
      </c>
      <c r="BA1146">
        <f t="shared" si="332"/>
        <v>3</v>
      </c>
      <c r="BB1146">
        <f t="shared" si="333"/>
        <v>2</v>
      </c>
    </row>
    <row r="1147" spans="1:54" x14ac:dyDescent="0.15">
      <c r="A1147" t="str">
        <f t="shared" si="321"/>
        <v>释主动技能1等级1</v>
      </c>
      <c r="B1147" s="8">
        <v>1141</v>
      </c>
      <c r="C1147" s="8" t="str">
        <f>VLOOKUP(G1147,角色!A:B,2,FALSE)</f>
        <v>释</v>
      </c>
      <c r="D1147" s="8" t="str">
        <f t="shared" si="327"/>
        <v>主动技能1</v>
      </c>
      <c r="E1147" s="8">
        <f t="shared" si="322"/>
        <v>1</v>
      </c>
      <c r="F1147" s="8">
        <f t="shared" si="323"/>
        <v>1</v>
      </c>
      <c r="G1147" s="8">
        <f t="shared" si="324"/>
        <v>20</v>
      </c>
      <c r="H1147" s="4" t="s">
        <v>496</v>
      </c>
      <c r="I1147" s="24" t="str">
        <f>"对敌方单体攻击，造成100%攻击力（+"&amp;AB1147&amp;"）点伤害。"</f>
        <v>对敌方单体攻击，造成100%攻击力（+38）点伤害。</v>
      </c>
      <c r="J1147" s="24" t="s">
        <v>305</v>
      </c>
      <c r="K1147" s="25" t="s">
        <v>103</v>
      </c>
      <c r="L1147" s="24" t="s">
        <v>107</v>
      </c>
      <c r="M1147" s="24"/>
      <c r="N1147" s="24">
        <v>100</v>
      </c>
      <c r="O1147" s="24"/>
      <c r="P1147" s="23"/>
      <c r="Q1147" s="23"/>
      <c r="R1147" s="23"/>
      <c r="S1147" s="23"/>
      <c r="T1147" s="23" t="str">
        <f t="shared" si="335"/>
        <v/>
      </c>
      <c r="U1147" s="23" t="str">
        <f t="shared" si="336"/>
        <v/>
      </c>
      <c r="V1147" s="23"/>
      <c r="W1147" s="23"/>
      <c r="X1147" s="23"/>
      <c r="Y1147" s="23">
        <f t="shared" ref="Y1147:Y1178" si="341">VLOOKUP(D1147,BC:BD,2,FALSE)</f>
        <v>0</v>
      </c>
      <c r="Z1147" s="23">
        <v>100</v>
      </c>
      <c r="AA1147" s="23">
        <v>10</v>
      </c>
      <c r="AB1147" s="23">
        <f>INT(VLOOKUP(VLOOKUP($C1147,角色技能升级比率表!$B:$C,2,FALSE),角色属性概况!E:F,2,FALSE)*VLOOKUP(E1147,角色属性概况!I:M,3,FALSE)*AA1147/100)</f>
        <v>38</v>
      </c>
      <c r="AC1147" s="23"/>
      <c r="AD1147" s="23"/>
      <c r="AE1147" s="23">
        <v>0</v>
      </c>
      <c r="AF1147" s="23">
        <f t="shared" si="329"/>
        <v>0</v>
      </c>
      <c r="AG1147" s="23">
        <f t="shared" si="330"/>
        <v>0</v>
      </c>
      <c r="AH1147" s="23"/>
      <c r="AI1147" s="23"/>
      <c r="AJ1147" s="23"/>
      <c r="AK1147" s="23"/>
      <c r="AL1147" s="23"/>
      <c r="AN1147" s="6" t="str">
        <f>_xlfn.IFNA(IF(IF($AH1147=AN$5,VLOOKUP(AI1147,buff!$K:$L,2,FALSE),"")=0,"",IF($AH1147=AN$5,VLOOKUP(AI1147,buff!$K:$L,2,FALSE),"")),"")</f>
        <v/>
      </c>
      <c r="AO1147" s="6" t="str">
        <f>_xlfn.IFNA(IF(IF($AH1147=AO$5,VLOOKUP(AJ1147,buff!$K:$L,2,FALSE),"")=0,"",IF($AH1147=AO$5,VLOOKUP(AJ1147,buff!$K:$L,2,FALSE),"")),"")</f>
        <v/>
      </c>
      <c r="AP1147" s="6" t="str">
        <f>_xlfn.IFNA(IF(IF($AH1147=AP$5,VLOOKUP(AK1147,buff!$K:$L,2,FALSE),"")=0,"",IF($AH1147=AP$5,VLOOKUP(AK1147,buff!$K:$L,2,FALSE),"")),"")</f>
        <v/>
      </c>
      <c r="AQ1147" s="6" t="str">
        <f>_xlfn.IFNA(IF(IF($AH1147=AQ$5,VLOOKUP(AL1147,buff!$K:$L,2,FALSE),"")=0,"",IF($AH1147=AQ$5,VLOOKUP(AL1147,buff!$K:$L,2,FALSE),"")),"")</f>
        <v/>
      </c>
      <c r="AR1147" s="6" t="str">
        <f>_xlfn.IFNA(IF(IF($AH1147=AR$5,VLOOKUP(AM1147,buff!$K:$L,2,FALSE),"")=0,"",IF($AH1147=AR$5,VLOOKUP(AM1147,buff!$K:$L,2,FALSE),"")),"")</f>
        <v/>
      </c>
      <c r="AS1147" s="6" t="str">
        <f>_xlfn.IFNA(IF(IF($AH1147=AS$5,VLOOKUP(AI1147,buff!$K:$L,2,FALSE),"")=0,"",IF($AH1147=AS$5,VLOOKUP(AI1147,buff!$K:$L,2,FALSE),"")),"")</f>
        <v/>
      </c>
      <c r="AT1147" s="6" t="str">
        <f>_xlfn.IFNA(IF(IF($AH1147=AT$5,VLOOKUP(AJ1147,buff!$K:$L,2,FALSE),"")=0,"",IF($AH1147=AT$5,VLOOKUP(AJ1147,buff!$K:$L,2,FALSE),"")),"")</f>
        <v/>
      </c>
      <c r="AU1147" s="6" t="str">
        <f>_xlfn.IFNA(IF(IF($AH1147=AU$5,VLOOKUP(AK1147,buff!$K:$L,2,FALSE),"")=0,"",IF($AH1147=AU$5,VLOOKUP(AK1147,buff!$K:$L,2,FALSE),"")),"")</f>
        <v/>
      </c>
      <c r="AV1147" s="6" t="str">
        <f>_xlfn.IFNA(IF(IF($AH1147=AV$5,VLOOKUP(AL1147,buff!$K:$L,2,FALSE),"")=0,"",IF($AH1147=AV$5,VLOOKUP(AL1147,buff!$K:$L,2,FALSE),"")),"")</f>
        <v/>
      </c>
      <c r="AW1147" s="6" t="str">
        <f>_xlfn.IFNA(IF(IF($AH1147=AW$5,VLOOKUP(AM1147,buff!$K:$L,2,FALSE),"")=0,"",IF($AH1147=AW$5,VLOOKUP(AM1147,buff!$K:$L,2,FALSE),"")),"")</f>
        <v/>
      </c>
      <c r="AX1147" s="6" t="e">
        <f>VLOOKUP(AI1147,buff!K:P,6,FALSE)</f>
        <v>#N/A</v>
      </c>
      <c r="AY1147" t="e">
        <f t="shared" si="331"/>
        <v>#N/A</v>
      </c>
      <c r="AZ1147" t="e">
        <f t="shared" si="331"/>
        <v>#N/A</v>
      </c>
      <c r="BA1147">
        <f t="shared" si="332"/>
        <v>0</v>
      </c>
      <c r="BB1147">
        <f t="shared" si="333"/>
        <v>0</v>
      </c>
    </row>
    <row r="1148" spans="1:54" x14ac:dyDescent="0.15">
      <c r="A1148" t="str">
        <f t="shared" si="321"/>
        <v>释主动技能1等级2</v>
      </c>
      <c r="B1148" s="8">
        <v>1142</v>
      </c>
      <c r="C1148" s="8" t="str">
        <f>VLOOKUP(G1148,角色!A:B,2,FALSE)</f>
        <v>释</v>
      </c>
      <c r="D1148" s="8" t="str">
        <f t="shared" si="327"/>
        <v>主动技能1</v>
      </c>
      <c r="E1148" s="8">
        <f t="shared" si="322"/>
        <v>2</v>
      </c>
      <c r="F1148" s="8">
        <f t="shared" si="323"/>
        <v>1</v>
      </c>
      <c r="G1148" s="8">
        <f t="shared" si="324"/>
        <v>20</v>
      </c>
      <c r="H1148" s="4" t="s">
        <v>496</v>
      </c>
      <c r="I1148" s="24" t="str">
        <f t="shared" ref="I1148:I1155" si="342">"对敌方单体攻击，造成100%攻击力（+"&amp;AB1148&amp;"）点伤害。"</f>
        <v>对敌方单体攻击，造成100%攻击力（+56）点伤害。</v>
      </c>
      <c r="J1148" s="4" t="s">
        <v>305</v>
      </c>
      <c r="K1148" s="1" t="s">
        <v>103</v>
      </c>
      <c r="L1148" s="24" t="s">
        <v>107</v>
      </c>
      <c r="M1148" s="4"/>
      <c r="N1148" s="4">
        <v>100</v>
      </c>
      <c r="O1148" s="4"/>
      <c r="T1148" s="6" t="str">
        <f t="shared" si="335"/>
        <v/>
      </c>
      <c r="U1148" s="6" t="str">
        <f t="shared" si="336"/>
        <v/>
      </c>
      <c r="Y1148">
        <f t="shared" si="341"/>
        <v>0</v>
      </c>
      <c r="Z1148">
        <v>100</v>
      </c>
      <c r="AA1148" s="23">
        <v>10</v>
      </c>
      <c r="AB1148" s="23">
        <f>INT(VLOOKUP(VLOOKUP($C1148,角色技能升级比率表!$B:$C,2,FALSE),角色属性概况!E:F,2,FALSE)*VLOOKUP(E1148,角色属性概况!I:M,3,FALSE)*AA1148/100)</f>
        <v>56</v>
      </c>
      <c r="AE1148">
        <v>0</v>
      </c>
      <c r="AF1148" s="23">
        <f t="shared" si="329"/>
        <v>0</v>
      </c>
      <c r="AG1148" s="23">
        <f t="shared" si="330"/>
        <v>0</v>
      </c>
      <c r="AN1148" s="6" t="str">
        <f>_xlfn.IFNA(IF(IF($AH1148=AN$5,VLOOKUP(AI1148,buff!$K:$L,2,FALSE),"")=0,"",IF($AH1148=AN$5,VLOOKUP(AI1148,buff!$K:$L,2,FALSE),"")),"")</f>
        <v/>
      </c>
      <c r="AO1148" s="6" t="str">
        <f>_xlfn.IFNA(IF(IF($AH1148=AO$5,VLOOKUP(AJ1148,buff!$K:$L,2,FALSE),"")=0,"",IF($AH1148=AO$5,VLOOKUP(AJ1148,buff!$K:$L,2,FALSE),"")),"")</f>
        <v/>
      </c>
      <c r="AP1148" s="6" t="str">
        <f>_xlfn.IFNA(IF(IF($AH1148=AP$5,VLOOKUP(AK1148,buff!$K:$L,2,FALSE),"")=0,"",IF($AH1148=AP$5,VLOOKUP(AK1148,buff!$K:$L,2,FALSE),"")),"")</f>
        <v/>
      </c>
      <c r="AQ1148" s="6" t="str">
        <f>_xlfn.IFNA(IF(IF($AH1148=AQ$5,VLOOKUP(AL1148,buff!$K:$L,2,FALSE),"")=0,"",IF($AH1148=AQ$5,VLOOKUP(AL1148,buff!$K:$L,2,FALSE),"")),"")</f>
        <v/>
      </c>
      <c r="AR1148" s="6" t="str">
        <f>_xlfn.IFNA(IF(IF($AH1148=AR$5,VLOOKUP(AM1148,buff!$K:$L,2,FALSE),"")=0,"",IF($AH1148=AR$5,VLOOKUP(AM1148,buff!$K:$L,2,FALSE),"")),"")</f>
        <v/>
      </c>
      <c r="AS1148" s="6" t="str">
        <f>_xlfn.IFNA(IF(IF($AH1148=AS$5,VLOOKUP(AI1148,buff!$K:$L,2,FALSE),"")=0,"",IF($AH1148=AS$5,VLOOKUP(AI1148,buff!$K:$L,2,FALSE),"")),"")</f>
        <v/>
      </c>
      <c r="AT1148" s="6" t="str">
        <f>_xlfn.IFNA(IF(IF($AH1148=AT$5,VLOOKUP(AJ1148,buff!$K:$L,2,FALSE),"")=0,"",IF($AH1148=AT$5,VLOOKUP(AJ1148,buff!$K:$L,2,FALSE),"")),"")</f>
        <v/>
      </c>
      <c r="AU1148" s="6" t="str">
        <f>_xlfn.IFNA(IF(IF($AH1148=AU$5,VLOOKUP(AK1148,buff!$K:$L,2,FALSE),"")=0,"",IF($AH1148=AU$5,VLOOKUP(AK1148,buff!$K:$L,2,FALSE),"")),"")</f>
        <v/>
      </c>
      <c r="AV1148" s="6" t="str">
        <f>_xlfn.IFNA(IF(IF($AH1148=AV$5,VLOOKUP(AL1148,buff!$K:$L,2,FALSE),"")=0,"",IF($AH1148=AV$5,VLOOKUP(AL1148,buff!$K:$L,2,FALSE),"")),"")</f>
        <v/>
      </c>
      <c r="AW1148" s="6" t="str">
        <f>_xlfn.IFNA(IF(IF($AH1148=AW$5,VLOOKUP(AM1148,buff!$K:$L,2,FALSE),"")=0,"",IF($AH1148=AW$5,VLOOKUP(AM1148,buff!$K:$L,2,FALSE),"")),"")</f>
        <v/>
      </c>
      <c r="AX1148" s="6" t="e">
        <f>VLOOKUP(AI1148,buff!K:P,6,FALSE)</f>
        <v>#N/A</v>
      </c>
      <c r="AY1148" t="e">
        <f t="shared" si="331"/>
        <v>#N/A</v>
      </c>
      <c r="AZ1148" t="e">
        <f t="shared" si="331"/>
        <v>#N/A</v>
      </c>
      <c r="BA1148">
        <f t="shared" si="332"/>
        <v>0</v>
      </c>
      <c r="BB1148">
        <f t="shared" si="333"/>
        <v>0</v>
      </c>
    </row>
    <row r="1149" spans="1:54" x14ac:dyDescent="0.15">
      <c r="A1149" t="str">
        <f t="shared" si="321"/>
        <v>释主动技能1等级3</v>
      </c>
      <c r="B1149" s="8">
        <v>1143</v>
      </c>
      <c r="C1149" s="8" t="str">
        <f>VLOOKUP(G1149,角色!A:B,2,FALSE)</f>
        <v>释</v>
      </c>
      <c r="D1149" s="8" t="str">
        <f t="shared" si="327"/>
        <v>主动技能1</v>
      </c>
      <c r="E1149" s="8">
        <f t="shared" si="322"/>
        <v>3</v>
      </c>
      <c r="F1149" s="8">
        <f t="shared" si="323"/>
        <v>1</v>
      </c>
      <c r="G1149" s="8">
        <f t="shared" si="324"/>
        <v>20</v>
      </c>
      <c r="H1149" s="4" t="s">
        <v>496</v>
      </c>
      <c r="I1149" s="24" t="str">
        <f t="shared" si="342"/>
        <v>对敌方单体攻击，造成100%攻击力（+74）点伤害。</v>
      </c>
      <c r="J1149" s="4" t="s">
        <v>305</v>
      </c>
      <c r="K1149" s="1" t="s">
        <v>103</v>
      </c>
      <c r="L1149" s="24" t="s">
        <v>107</v>
      </c>
      <c r="M1149" s="4"/>
      <c r="N1149" s="4">
        <v>100</v>
      </c>
      <c r="O1149" s="4"/>
      <c r="T1149" s="6" t="str">
        <f t="shared" si="335"/>
        <v/>
      </c>
      <c r="U1149" s="6" t="str">
        <f t="shared" si="336"/>
        <v/>
      </c>
      <c r="Y1149">
        <f t="shared" si="341"/>
        <v>0</v>
      </c>
      <c r="Z1149">
        <v>100</v>
      </c>
      <c r="AA1149" s="23">
        <v>10</v>
      </c>
      <c r="AB1149" s="23">
        <f>INT(VLOOKUP(VLOOKUP($C1149,角色技能升级比率表!$B:$C,2,FALSE),角色属性概况!E:F,2,FALSE)*VLOOKUP(E1149,角色属性概况!I:M,3,FALSE)*AA1149/100)</f>
        <v>74</v>
      </c>
      <c r="AE1149">
        <v>0</v>
      </c>
      <c r="AF1149" s="23">
        <f t="shared" si="329"/>
        <v>0</v>
      </c>
      <c r="AG1149" s="23">
        <f t="shared" si="330"/>
        <v>0</v>
      </c>
      <c r="AN1149" s="6" t="str">
        <f>_xlfn.IFNA(IF(IF($AH1149=AN$5,VLOOKUP(AI1149,buff!$K:$L,2,FALSE),"")=0,"",IF($AH1149=AN$5,VLOOKUP(AI1149,buff!$K:$L,2,FALSE),"")),"")</f>
        <v/>
      </c>
      <c r="AO1149" s="6" t="str">
        <f>_xlfn.IFNA(IF(IF($AH1149=AO$5,VLOOKUP(AJ1149,buff!$K:$L,2,FALSE),"")=0,"",IF($AH1149=AO$5,VLOOKUP(AJ1149,buff!$K:$L,2,FALSE),"")),"")</f>
        <v/>
      </c>
      <c r="AP1149" s="6" t="str">
        <f>_xlfn.IFNA(IF(IF($AH1149=AP$5,VLOOKUP(AK1149,buff!$K:$L,2,FALSE),"")=0,"",IF($AH1149=AP$5,VLOOKUP(AK1149,buff!$K:$L,2,FALSE),"")),"")</f>
        <v/>
      </c>
      <c r="AQ1149" s="6" t="str">
        <f>_xlfn.IFNA(IF(IF($AH1149=AQ$5,VLOOKUP(AL1149,buff!$K:$L,2,FALSE),"")=0,"",IF($AH1149=AQ$5,VLOOKUP(AL1149,buff!$K:$L,2,FALSE),"")),"")</f>
        <v/>
      </c>
      <c r="AR1149" s="6" t="str">
        <f>_xlfn.IFNA(IF(IF($AH1149=AR$5,VLOOKUP(AM1149,buff!$K:$L,2,FALSE),"")=0,"",IF($AH1149=AR$5,VLOOKUP(AM1149,buff!$K:$L,2,FALSE),"")),"")</f>
        <v/>
      </c>
      <c r="AS1149" s="6" t="str">
        <f>_xlfn.IFNA(IF(IF($AH1149=AS$5,VLOOKUP(AI1149,buff!$K:$L,2,FALSE),"")=0,"",IF($AH1149=AS$5,VLOOKUP(AI1149,buff!$K:$L,2,FALSE),"")),"")</f>
        <v/>
      </c>
      <c r="AT1149" s="6" t="str">
        <f>_xlfn.IFNA(IF(IF($AH1149=AT$5,VLOOKUP(AJ1149,buff!$K:$L,2,FALSE),"")=0,"",IF($AH1149=AT$5,VLOOKUP(AJ1149,buff!$K:$L,2,FALSE),"")),"")</f>
        <v/>
      </c>
      <c r="AU1149" s="6" t="str">
        <f>_xlfn.IFNA(IF(IF($AH1149=AU$5,VLOOKUP(AK1149,buff!$K:$L,2,FALSE),"")=0,"",IF($AH1149=AU$5,VLOOKUP(AK1149,buff!$K:$L,2,FALSE),"")),"")</f>
        <v/>
      </c>
      <c r="AV1149" s="6" t="str">
        <f>_xlfn.IFNA(IF(IF($AH1149=AV$5,VLOOKUP(AL1149,buff!$K:$L,2,FALSE),"")=0,"",IF($AH1149=AV$5,VLOOKUP(AL1149,buff!$K:$L,2,FALSE),"")),"")</f>
        <v/>
      </c>
      <c r="AW1149" s="6" t="str">
        <f>_xlfn.IFNA(IF(IF($AH1149=AW$5,VLOOKUP(AM1149,buff!$K:$L,2,FALSE),"")=0,"",IF($AH1149=AW$5,VLOOKUP(AM1149,buff!$K:$L,2,FALSE),"")),"")</f>
        <v/>
      </c>
      <c r="AX1149" s="6" t="e">
        <f>VLOOKUP(AI1149,buff!K:P,6,FALSE)</f>
        <v>#N/A</v>
      </c>
      <c r="AY1149" t="e">
        <f t="shared" si="331"/>
        <v>#N/A</v>
      </c>
      <c r="AZ1149" t="e">
        <f t="shared" si="331"/>
        <v>#N/A</v>
      </c>
      <c r="BA1149">
        <f t="shared" si="332"/>
        <v>0</v>
      </c>
      <c r="BB1149">
        <f t="shared" si="333"/>
        <v>0</v>
      </c>
    </row>
    <row r="1150" spans="1:54" x14ac:dyDescent="0.15">
      <c r="A1150" t="str">
        <f t="shared" si="321"/>
        <v>释主动技能1等级4</v>
      </c>
      <c r="B1150" s="8">
        <v>1144</v>
      </c>
      <c r="C1150" s="8" t="str">
        <f>VLOOKUP(G1150,角色!A:B,2,FALSE)</f>
        <v>释</v>
      </c>
      <c r="D1150" s="8" t="str">
        <f t="shared" si="327"/>
        <v>主动技能1</v>
      </c>
      <c r="E1150" s="8">
        <f t="shared" si="322"/>
        <v>4</v>
      </c>
      <c r="F1150" s="8">
        <f t="shared" si="323"/>
        <v>1</v>
      </c>
      <c r="G1150" s="8">
        <f t="shared" si="324"/>
        <v>20</v>
      </c>
      <c r="H1150" s="4" t="s">
        <v>496</v>
      </c>
      <c r="I1150" s="24" t="str">
        <f t="shared" si="342"/>
        <v>对敌方单体攻击，造成100%攻击力（+91）点伤害。</v>
      </c>
      <c r="J1150" s="4" t="s">
        <v>305</v>
      </c>
      <c r="K1150" s="1" t="s">
        <v>103</v>
      </c>
      <c r="L1150" s="24" t="s">
        <v>107</v>
      </c>
      <c r="M1150" s="4"/>
      <c r="N1150" s="4">
        <v>100</v>
      </c>
      <c r="O1150" s="4"/>
      <c r="T1150" s="6" t="str">
        <f t="shared" si="335"/>
        <v/>
      </c>
      <c r="U1150" s="6" t="str">
        <f t="shared" si="336"/>
        <v/>
      </c>
      <c r="Y1150">
        <f t="shared" si="341"/>
        <v>0</v>
      </c>
      <c r="Z1150">
        <v>100</v>
      </c>
      <c r="AA1150" s="23">
        <v>10</v>
      </c>
      <c r="AB1150" s="23">
        <f>INT(VLOOKUP(VLOOKUP($C1150,角色技能升级比率表!$B:$C,2,FALSE),角色属性概况!E:F,2,FALSE)*VLOOKUP(E1150,角色属性概况!I:M,3,FALSE)*AA1150/100)</f>
        <v>91</v>
      </c>
      <c r="AE1150">
        <v>0</v>
      </c>
      <c r="AF1150" s="23">
        <f t="shared" si="329"/>
        <v>0</v>
      </c>
      <c r="AG1150" s="23">
        <f t="shared" si="330"/>
        <v>0</v>
      </c>
      <c r="AN1150" s="6" t="str">
        <f>_xlfn.IFNA(IF(IF($AH1150=AN$5,VLOOKUP(AI1150,buff!$K:$L,2,FALSE),"")=0,"",IF($AH1150=AN$5,VLOOKUP(AI1150,buff!$K:$L,2,FALSE),"")),"")</f>
        <v/>
      </c>
      <c r="AO1150" s="6" t="str">
        <f>_xlfn.IFNA(IF(IF($AH1150=AO$5,VLOOKUP(AJ1150,buff!$K:$L,2,FALSE),"")=0,"",IF($AH1150=AO$5,VLOOKUP(AJ1150,buff!$K:$L,2,FALSE),"")),"")</f>
        <v/>
      </c>
      <c r="AP1150" s="6" t="str">
        <f>_xlfn.IFNA(IF(IF($AH1150=AP$5,VLOOKUP(AK1150,buff!$K:$L,2,FALSE),"")=0,"",IF($AH1150=AP$5,VLOOKUP(AK1150,buff!$K:$L,2,FALSE),"")),"")</f>
        <v/>
      </c>
      <c r="AQ1150" s="6" t="str">
        <f>_xlfn.IFNA(IF(IF($AH1150=AQ$5,VLOOKUP(AL1150,buff!$K:$L,2,FALSE),"")=0,"",IF($AH1150=AQ$5,VLOOKUP(AL1150,buff!$K:$L,2,FALSE),"")),"")</f>
        <v/>
      </c>
      <c r="AR1150" s="6" t="str">
        <f>_xlfn.IFNA(IF(IF($AH1150=AR$5,VLOOKUP(AM1150,buff!$K:$L,2,FALSE),"")=0,"",IF($AH1150=AR$5,VLOOKUP(AM1150,buff!$K:$L,2,FALSE),"")),"")</f>
        <v/>
      </c>
      <c r="AS1150" s="6" t="str">
        <f>_xlfn.IFNA(IF(IF($AH1150=AS$5,VLOOKUP(AI1150,buff!$K:$L,2,FALSE),"")=0,"",IF($AH1150=AS$5,VLOOKUP(AI1150,buff!$K:$L,2,FALSE),"")),"")</f>
        <v/>
      </c>
      <c r="AT1150" s="6" t="str">
        <f>_xlfn.IFNA(IF(IF($AH1150=AT$5,VLOOKUP(AJ1150,buff!$K:$L,2,FALSE),"")=0,"",IF($AH1150=AT$5,VLOOKUP(AJ1150,buff!$K:$L,2,FALSE),"")),"")</f>
        <v/>
      </c>
      <c r="AU1150" s="6" t="str">
        <f>_xlfn.IFNA(IF(IF($AH1150=AU$5,VLOOKUP(AK1150,buff!$K:$L,2,FALSE),"")=0,"",IF($AH1150=AU$5,VLOOKUP(AK1150,buff!$K:$L,2,FALSE),"")),"")</f>
        <v/>
      </c>
      <c r="AV1150" s="6" t="str">
        <f>_xlfn.IFNA(IF(IF($AH1150=AV$5,VLOOKUP(AL1150,buff!$K:$L,2,FALSE),"")=0,"",IF($AH1150=AV$5,VLOOKUP(AL1150,buff!$K:$L,2,FALSE),"")),"")</f>
        <v/>
      </c>
      <c r="AW1150" s="6" t="str">
        <f>_xlfn.IFNA(IF(IF($AH1150=AW$5,VLOOKUP(AM1150,buff!$K:$L,2,FALSE),"")=0,"",IF($AH1150=AW$5,VLOOKUP(AM1150,buff!$K:$L,2,FALSE),"")),"")</f>
        <v/>
      </c>
      <c r="AX1150" s="6" t="e">
        <f>VLOOKUP(AI1150,buff!K:P,6,FALSE)</f>
        <v>#N/A</v>
      </c>
      <c r="AY1150" t="e">
        <f t="shared" si="331"/>
        <v>#N/A</v>
      </c>
      <c r="AZ1150" t="e">
        <f t="shared" si="331"/>
        <v>#N/A</v>
      </c>
      <c r="BA1150">
        <f t="shared" si="332"/>
        <v>0</v>
      </c>
      <c r="BB1150">
        <f t="shared" si="333"/>
        <v>0</v>
      </c>
    </row>
    <row r="1151" spans="1:54" x14ac:dyDescent="0.15">
      <c r="A1151" t="str">
        <f t="shared" si="321"/>
        <v>释主动技能1等级5</v>
      </c>
      <c r="B1151" s="8">
        <v>1145</v>
      </c>
      <c r="C1151" s="8" t="str">
        <f>VLOOKUP(G1151,角色!A:B,2,FALSE)</f>
        <v>释</v>
      </c>
      <c r="D1151" s="8" t="str">
        <f t="shared" si="327"/>
        <v>主动技能1</v>
      </c>
      <c r="E1151" s="8">
        <f t="shared" si="322"/>
        <v>5</v>
      </c>
      <c r="F1151" s="8">
        <f t="shared" si="323"/>
        <v>1</v>
      </c>
      <c r="G1151" s="8">
        <f t="shared" si="324"/>
        <v>20</v>
      </c>
      <c r="H1151" s="4" t="s">
        <v>496</v>
      </c>
      <c r="I1151" s="24" t="str">
        <f t="shared" si="342"/>
        <v>对敌方单体攻击，造成100%攻击力（+113）点伤害。</v>
      </c>
      <c r="J1151" s="4" t="s">
        <v>305</v>
      </c>
      <c r="K1151" s="1" t="s">
        <v>103</v>
      </c>
      <c r="L1151" s="24" t="s">
        <v>107</v>
      </c>
      <c r="M1151" s="4"/>
      <c r="N1151" s="4">
        <v>100</v>
      </c>
      <c r="O1151" s="4"/>
      <c r="T1151" s="6" t="str">
        <f t="shared" si="335"/>
        <v/>
      </c>
      <c r="U1151" s="6" t="str">
        <f t="shared" si="336"/>
        <v/>
      </c>
      <c r="Y1151">
        <f t="shared" si="341"/>
        <v>0</v>
      </c>
      <c r="Z1151">
        <v>100</v>
      </c>
      <c r="AA1151" s="23">
        <v>10</v>
      </c>
      <c r="AB1151" s="23">
        <f>INT(VLOOKUP(VLOOKUP($C1151,角色技能升级比率表!$B:$C,2,FALSE),角色属性概况!E:F,2,FALSE)*VLOOKUP(E1151,角色属性概况!I:M,3,FALSE)*AA1151/100)</f>
        <v>113</v>
      </c>
      <c r="AE1151">
        <v>0</v>
      </c>
      <c r="AF1151" s="23">
        <f t="shared" si="329"/>
        <v>0</v>
      </c>
      <c r="AG1151" s="23">
        <f t="shared" si="330"/>
        <v>0</v>
      </c>
      <c r="AN1151" s="6" t="str">
        <f>_xlfn.IFNA(IF(IF($AH1151=AN$5,VLOOKUP(AI1151,buff!$K:$L,2,FALSE),"")=0,"",IF($AH1151=AN$5,VLOOKUP(AI1151,buff!$K:$L,2,FALSE),"")),"")</f>
        <v/>
      </c>
      <c r="AO1151" s="6" t="str">
        <f>_xlfn.IFNA(IF(IF($AH1151=AO$5,VLOOKUP(AJ1151,buff!$K:$L,2,FALSE),"")=0,"",IF($AH1151=AO$5,VLOOKUP(AJ1151,buff!$K:$L,2,FALSE),"")),"")</f>
        <v/>
      </c>
      <c r="AP1151" s="6" t="str">
        <f>_xlfn.IFNA(IF(IF($AH1151=AP$5,VLOOKUP(AK1151,buff!$K:$L,2,FALSE),"")=0,"",IF($AH1151=AP$5,VLOOKUP(AK1151,buff!$K:$L,2,FALSE),"")),"")</f>
        <v/>
      </c>
      <c r="AQ1151" s="6" t="str">
        <f>_xlfn.IFNA(IF(IF($AH1151=AQ$5,VLOOKUP(AL1151,buff!$K:$L,2,FALSE),"")=0,"",IF($AH1151=AQ$5,VLOOKUP(AL1151,buff!$K:$L,2,FALSE),"")),"")</f>
        <v/>
      </c>
      <c r="AR1151" s="6" t="str">
        <f>_xlfn.IFNA(IF(IF($AH1151=AR$5,VLOOKUP(AM1151,buff!$K:$L,2,FALSE),"")=0,"",IF($AH1151=AR$5,VLOOKUP(AM1151,buff!$K:$L,2,FALSE),"")),"")</f>
        <v/>
      </c>
      <c r="AS1151" s="6" t="str">
        <f>_xlfn.IFNA(IF(IF($AH1151=AS$5,VLOOKUP(AI1151,buff!$K:$L,2,FALSE),"")=0,"",IF($AH1151=AS$5,VLOOKUP(AI1151,buff!$K:$L,2,FALSE),"")),"")</f>
        <v/>
      </c>
      <c r="AT1151" s="6" t="str">
        <f>_xlfn.IFNA(IF(IF($AH1151=AT$5,VLOOKUP(AJ1151,buff!$K:$L,2,FALSE),"")=0,"",IF($AH1151=AT$5,VLOOKUP(AJ1151,buff!$K:$L,2,FALSE),"")),"")</f>
        <v/>
      </c>
      <c r="AU1151" s="6" t="str">
        <f>_xlfn.IFNA(IF(IF($AH1151=AU$5,VLOOKUP(AK1151,buff!$K:$L,2,FALSE),"")=0,"",IF($AH1151=AU$5,VLOOKUP(AK1151,buff!$K:$L,2,FALSE),"")),"")</f>
        <v/>
      </c>
      <c r="AV1151" s="6" t="str">
        <f>_xlfn.IFNA(IF(IF($AH1151=AV$5,VLOOKUP(AL1151,buff!$K:$L,2,FALSE),"")=0,"",IF($AH1151=AV$5,VLOOKUP(AL1151,buff!$K:$L,2,FALSE),"")),"")</f>
        <v/>
      </c>
      <c r="AW1151" s="6" t="str">
        <f>_xlfn.IFNA(IF(IF($AH1151=AW$5,VLOOKUP(AM1151,buff!$K:$L,2,FALSE),"")=0,"",IF($AH1151=AW$5,VLOOKUP(AM1151,buff!$K:$L,2,FALSE),"")),"")</f>
        <v/>
      </c>
      <c r="AX1151" s="6" t="e">
        <f>VLOOKUP(AI1151,buff!K:P,6,FALSE)</f>
        <v>#N/A</v>
      </c>
      <c r="AY1151" t="e">
        <f t="shared" si="331"/>
        <v>#N/A</v>
      </c>
      <c r="AZ1151" t="e">
        <f t="shared" si="331"/>
        <v>#N/A</v>
      </c>
      <c r="BA1151">
        <f t="shared" si="332"/>
        <v>0</v>
      </c>
      <c r="BB1151">
        <f t="shared" si="333"/>
        <v>0</v>
      </c>
    </row>
    <row r="1152" spans="1:54" x14ac:dyDescent="0.15">
      <c r="A1152" t="str">
        <f t="shared" si="321"/>
        <v>释主动技能1等级6</v>
      </c>
      <c r="B1152" s="8">
        <v>1146</v>
      </c>
      <c r="C1152" s="8" t="str">
        <f>VLOOKUP(G1152,角色!A:B,2,FALSE)</f>
        <v>释</v>
      </c>
      <c r="D1152" s="8" t="str">
        <f t="shared" si="327"/>
        <v>主动技能1</v>
      </c>
      <c r="E1152" s="8">
        <f t="shared" si="322"/>
        <v>6</v>
      </c>
      <c r="F1152" s="8">
        <f t="shared" si="323"/>
        <v>1</v>
      </c>
      <c r="G1152" s="8">
        <f t="shared" si="324"/>
        <v>20</v>
      </c>
      <c r="H1152" s="4" t="s">
        <v>496</v>
      </c>
      <c r="I1152" s="24" t="str">
        <f t="shared" si="342"/>
        <v>对敌方单体攻击，造成100%攻击力（+139）点伤害。</v>
      </c>
      <c r="J1152" s="4" t="s">
        <v>305</v>
      </c>
      <c r="K1152" s="1" t="s">
        <v>103</v>
      </c>
      <c r="L1152" s="24" t="s">
        <v>107</v>
      </c>
      <c r="M1152" s="4"/>
      <c r="N1152" s="4">
        <v>100</v>
      </c>
      <c r="O1152" s="4"/>
      <c r="T1152" s="6" t="str">
        <f t="shared" si="335"/>
        <v/>
      </c>
      <c r="U1152" s="6" t="str">
        <f t="shared" si="336"/>
        <v/>
      </c>
      <c r="Y1152">
        <f t="shared" si="341"/>
        <v>0</v>
      </c>
      <c r="Z1152">
        <v>100</v>
      </c>
      <c r="AA1152" s="23">
        <v>10</v>
      </c>
      <c r="AB1152" s="23">
        <f>INT(VLOOKUP(VLOOKUP($C1152,角色技能升级比率表!$B:$C,2,FALSE),角色属性概况!E:F,2,FALSE)*VLOOKUP(E1152,角色属性概况!I:M,3,FALSE)*AA1152/100)</f>
        <v>139</v>
      </c>
      <c r="AE1152">
        <v>0</v>
      </c>
      <c r="AF1152" s="23">
        <f t="shared" si="329"/>
        <v>0</v>
      </c>
      <c r="AG1152" s="23">
        <f t="shared" si="330"/>
        <v>0</v>
      </c>
      <c r="AN1152" s="6" t="str">
        <f>_xlfn.IFNA(IF(IF($AH1152=AN$5,VLOOKUP(AI1152,buff!$K:$L,2,FALSE),"")=0,"",IF($AH1152=AN$5,VLOOKUP(AI1152,buff!$K:$L,2,FALSE),"")),"")</f>
        <v/>
      </c>
      <c r="AO1152" s="6" t="str">
        <f>_xlfn.IFNA(IF(IF($AH1152=AO$5,VLOOKUP(AJ1152,buff!$K:$L,2,FALSE),"")=0,"",IF($AH1152=AO$5,VLOOKUP(AJ1152,buff!$K:$L,2,FALSE),"")),"")</f>
        <v/>
      </c>
      <c r="AP1152" s="6" t="str">
        <f>_xlfn.IFNA(IF(IF($AH1152=AP$5,VLOOKUP(AK1152,buff!$K:$L,2,FALSE),"")=0,"",IF($AH1152=AP$5,VLOOKUP(AK1152,buff!$K:$L,2,FALSE),"")),"")</f>
        <v/>
      </c>
      <c r="AQ1152" s="6" t="str">
        <f>_xlfn.IFNA(IF(IF($AH1152=AQ$5,VLOOKUP(AL1152,buff!$K:$L,2,FALSE),"")=0,"",IF($AH1152=AQ$5,VLOOKUP(AL1152,buff!$K:$L,2,FALSE),"")),"")</f>
        <v/>
      </c>
      <c r="AR1152" s="6" t="str">
        <f>_xlfn.IFNA(IF(IF($AH1152=AR$5,VLOOKUP(AM1152,buff!$K:$L,2,FALSE),"")=0,"",IF($AH1152=AR$5,VLOOKUP(AM1152,buff!$K:$L,2,FALSE),"")),"")</f>
        <v/>
      </c>
      <c r="AS1152" s="6" t="str">
        <f>_xlfn.IFNA(IF(IF($AH1152=AS$5,VLOOKUP(AI1152,buff!$K:$L,2,FALSE),"")=0,"",IF($AH1152=AS$5,VLOOKUP(AI1152,buff!$K:$L,2,FALSE),"")),"")</f>
        <v/>
      </c>
      <c r="AT1152" s="6" t="str">
        <f>_xlfn.IFNA(IF(IF($AH1152=AT$5,VLOOKUP(AJ1152,buff!$K:$L,2,FALSE),"")=0,"",IF($AH1152=AT$5,VLOOKUP(AJ1152,buff!$K:$L,2,FALSE),"")),"")</f>
        <v/>
      </c>
      <c r="AU1152" s="6" t="str">
        <f>_xlfn.IFNA(IF(IF($AH1152=AU$5,VLOOKUP(AK1152,buff!$K:$L,2,FALSE),"")=0,"",IF($AH1152=AU$5,VLOOKUP(AK1152,buff!$K:$L,2,FALSE),"")),"")</f>
        <v/>
      </c>
      <c r="AV1152" s="6" t="str">
        <f>_xlfn.IFNA(IF(IF($AH1152=AV$5,VLOOKUP(AL1152,buff!$K:$L,2,FALSE),"")=0,"",IF($AH1152=AV$5,VLOOKUP(AL1152,buff!$K:$L,2,FALSE),"")),"")</f>
        <v/>
      </c>
      <c r="AW1152" s="6" t="str">
        <f>_xlfn.IFNA(IF(IF($AH1152=AW$5,VLOOKUP(AM1152,buff!$K:$L,2,FALSE),"")=0,"",IF($AH1152=AW$5,VLOOKUP(AM1152,buff!$K:$L,2,FALSE),"")),"")</f>
        <v/>
      </c>
      <c r="AX1152" s="6" t="e">
        <f>VLOOKUP(AI1152,buff!K:P,6,FALSE)</f>
        <v>#N/A</v>
      </c>
      <c r="AY1152" t="e">
        <f t="shared" si="331"/>
        <v>#N/A</v>
      </c>
      <c r="AZ1152" t="e">
        <f t="shared" si="331"/>
        <v>#N/A</v>
      </c>
      <c r="BA1152">
        <f t="shared" si="332"/>
        <v>0</v>
      </c>
      <c r="BB1152">
        <f t="shared" si="333"/>
        <v>0</v>
      </c>
    </row>
    <row r="1153" spans="1:54" x14ac:dyDescent="0.15">
      <c r="A1153" t="str">
        <f t="shared" si="321"/>
        <v>释主动技能1等级7</v>
      </c>
      <c r="B1153" s="8">
        <v>1147</v>
      </c>
      <c r="C1153" s="8" t="str">
        <f>VLOOKUP(G1153,角色!A:B,2,FALSE)</f>
        <v>释</v>
      </c>
      <c r="D1153" s="8" t="str">
        <f t="shared" si="327"/>
        <v>主动技能1</v>
      </c>
      <c r="E1153" s="8">
        <f t="shared" si="322"/>
        <v>7</v>
      </c>
      <c r="F1153" s="8">
        <f t="shared" si="323"/>
        <v>1</v>
      </c>
      <c r="G1153" s="8">
        <f t="shared" si="324"/>
        <v>20</v>
      </c>
      <c r="H1153" s="4" t="s">
        <v>496</v>
      </c>
      <c r="I1153" s="24" t="str">
        <f t="shared" si="342"/>
        <v>对敌方单体攻击，造成100%攻击力（+171）点伤害。</v>
      </c>
      <c r="J1153" s="4" t="s">
        <v>305</v>
      </c>
      <c r="K1153" s="1" t="s">
        <v>103</v>
      </c>
      <c r="L1153" s="24" t="s">
        <v>107</v>
      </c>
      <c r="M1153" s="4"/>
      <c r="N1153" s="4">
        <v>100</v>
      </c>
      <c r="O1153" s="4"/>
      <c r="T1153" s="6" t="str">
        <f t="shared" si="335"/>
        <v/>
      </c>
      <c r="U1153" s="6" t="str">
        <f t="shared" si="336"/>
        <v/>
      </c>
      <c r="Y1153">
        <f t="shared" si="341"/>
        <v>0</v>
      </c>
      <c r="Z1153">
        <v>100</v>
      </c>
      <c r="AA1153" s="23">
        <v>10</v>
      </c>
      <c r="AB1153" s="23">
        <f>INT(VLOOKUP(VLOOKUP($C1153,角色技能升级比率表!$B:$C,2,FALSE),角色属性概况!E:F,2,FALSE)*VLOOKUP(E1153,角色属性概况!I:M,3,FALSE)*AA1153/100)</f>
        <v>171</v>
      </c>
      <c r="AE1153">
        <v>0</v>
      </c>
      <c r="AF1153" s="23">
        <f t="shared" si="329"/>
        <v>0</v>
      </c>
      <c r="AG1153" s="23">
        <f t="shared" si="330"/>
        <v>0</v>
      </c>
      <c r="AN1153" s="6" t="str">
        <f>_xlfn.IFNA(IF(IF($AH1153=AN$5,VLOOKUP(AI1153,buff!$K:$L,2,FALSE),"")=0,"",IF($AH1153=AN$5,VLOOKUP(AI1153,buff!$K:$L,2,FALSE),"")),"")</f>
        <v/>
      </c>
      <c r="AO1153" s="6" t="str">
        <f>_xlfn.IFNA(IF(IF($AH1153=AO$5,VLOOKUP(AJ1153,buff!$K:$L,2,FALSE),"")=0,"",IF($AH1153=AO$5,VLOOKUP(AJ1153,buff!$K:$L,2,FALSE),"")),"")</f>
        <v/>
      </c>
      <c r="AP1153" s="6" t="str">
        <f>_xlfn.IFNA(IF(IF($AH1153=AP$5,VLOOKUP(AK1153,buff!$K:$L,2,FALSE),"")=0,"",IF($AH1153=AP$5,VLOOKUP(AK1153,buff!$K:$L,2,FALSE),"")),"")</f>
        <v/>
      </c>
      <c r="AQ1153" s="6" t="str">
        <f>_xlfn.IFNA(IF(IF($AH1153=AQ$5,VLOOKUP(AL1153,buff!$K:$L,2,FALSE),"")=0,"",IF($AH1153=AQ$5,VLOOKUP(AL1153,buff!$K:$L,2,FALSE),"")),"")</f>
        <v/>
      </c>
      <c r="AR1153" s="6" t="str">
        <f>_xlfn.IFNA(IF(IF($AH1153=AR$5,VLOOKUP(AM1153,buff!$K:$L,2,FALSE),"")=0,"",IF($AH1153=AR$5,VLOOKUP(AM1153,buff!$K:$L,2,FALSE),"")),"")</f>
        <v/>
      </c>
      <c r="AS1153" s="6" t="str">
        <f>_xlfn.IFNA(IF(IF($AH1153=AS$5,VLOOKUP(AI1153,buff!$K:$L,2,FALSE),"")=0,"",IF($AH1153=AS$5,VLOOKUP(AI1153,buff!$K:$L,2,FALSE),"")),"")</f>
        <v/>
      </c>
      <c r="AT1153" s="6" t="str">
        <f>_xlfn.IFNA(IF(IF($AH1153=AT$5,VLOOKUP(AJ1153,buff!$K:$L,2,FALSE),"")=0,"",IF($AH1153=AT$5,VLOOKUP(AJ1153,buff!$K:$L,2,FALSE),"")),"")</f>
        <v/>
      </c>
      <c r="AU1153" s="6" t="str">
        <f>_xlfn.IFNA(IF(IF($AH1153=AU$5,VLOOKUP(AK1153,buff!$K:$L,2,FALSE),"")=0,"",IF($AH1153=AU$5,VLOOKUP(AK1153,buff!$K:$L,2,FALSE),"")),"")</f>
        <v/>
      </c>
      <c r="AV1153" s="6" t="str">
        <f>_xlfn.IFNA(IF(IF($AH1153=AV$5,VLOOKUP(AL1153,buff!$K:$L,2,FALSE),"")=0,"",IF($AH1153=AV$5,VLOOKUP(AL1153,buff!$K:$L,2,FALSE),"")),"")</f>
        <v/>
      </c>
      <c r="AW1153" s="6" t="str">
        <f>_xlfn.IFNA(IF(IF($AH1153=AW$5,VLOOKUP(AM1153,buff!$K:$L,2,FALSE),"")=0,"",IF($AH1153=AW$5,VLOOKUP(AM1153,buff!$K:$L,2,FALSE),"")),"")</f>
        <v/>
      </c>
      <c r="AX1153" s="6" t="e">
        <f>VLOOKUP(AI1153,buff!K:P,6,FALSE)</f>
        <v>#N/A</v>
      </c>
      <c r="AY1153" t="e">
        <f t="shared" si="331"/>
        <v>#N/A</v>
      </c>
      <c r="AZ1153" t="e">
        <f t="shared" si="331"/>
        <v>#N/A</v>
      </c>
      <c r="BA1153">
        <f t="shared" si="332"/>
        <v>0</v>
      </c>
      <c r="BB1153">
        <f t="shared" si="333"/>
        <v>0</v>
      </c>
    </row>
    <row r="1154" spans="1:54" x14ac:dyDescent="0.15">
      <c r="A1154" t="str">
        <f t="shared" si="321"/>
        <v>释主动技能1等级8</v>
      </c>
      <c r="B1154" s="8">
        <v>1148</v>
      </c>
      <c r="C1154" s="8" t="str">
        <f>VLOOKUP(G1154,角色!A:B,2,FALSE)</f>
        <v>释</v>
      </c>
      <c r="D1154" s="8" t="str">
        <f t="shared" si="327"/>
        <v>主动技能1</v>
      </c>
      <c r="E1154" s="8">
        <f t="shared" si="322"/>
        <v>8</v>
      </c>
      <c r="F1154" s="8">
        <f t="shared" si="323"/>
        <v>1</v>
      </c>
      <c r="G1154" s="8">
        <f t="shared" si="324"/>
        <v>20</v>
      </c>
      <c r="H1154" s="4" t="s">
        <v>496</v>
      </c>
      <c r="I1154" s="24" t="str">
        <f t="shared" si="342"/>
        <v>对敌方单体攻击，造成100%攻击力（+211）点伤害。</v>
      </c>
      <c r="J1154" s="4" t="s">
        <v>305</v>
      </c>
      <c r="K1154" s="1" t="s">
        <v>103</v>
      </c>
      <c r="L1154" s="24" t="s">
        <v>107</v>
      </c>
      <c r="M1154" s="4"/>
      <c r="N1154" s="4">
        <v>100</v>
      </c>
      <c r="O1154" s="4"/>
      <c r="T1154" s="6" t="str">
        <f t="shared" si="335"/>
        <v/>
      </c>
      <c r="U1154" s="6" t="str">
        <f t="shared" si="336"/>
        <v/>
      </c>
      <c r="Y1154">
        <f t="shared" si="341"/>
        <v>0</v>
      </c>
      <c r="Z1154">
        <v>100</v>
      </c>
      <c r="AA1154" s="23">
        <v>10</v>
      </c>
      <c r="AB1154" s="23">
        <f>INT(VLOOKUP(VLOOKUP($C1154,角色技能升级比率表!$B:$C,2,FALSE),角色属性概况!E:F,2,FALSE)*VLOOKUP(E1154,角色属性概况!I:M,3,FALSE)*AA1154/100)</f>
        <v>211</v>
      </c>
      <c r="AE1154">
        <v>0</v>
      </c>
      <c r="AF1154" s="23">
        <f t="shared" si="329"/>
        <v>0</v>
      </c>
      <c r="AG1154" s="23">
        <f t="shared" si="330"/>
        <v>0</v>
      </c>
      <c r="AN1154" s="6" t="str">
        <f>_xlfn.IFNA(IF(IF($AH1154=AN$5,VLOOKUP(AI1154,buff!$K:$L,2,FALSE),"")=0,"",IF($AH1154=AN$5,VLOOKUP(AI1154,buff!$K:$L,2,FALSE),"")),"")</f>
        <v/>
      </c>
      <c r="AO1154" s="6" t="str">
        <f>_xlfn.IFNA(IF(IF($AH1154=AO$5,VLOOKUP(AJ1154,buff!$K:$L,2,FALSE),"")=0,"",IF($AH1154=AO$5,VLOOKUP(AJ1154,buff!$K:$L,2,FALSE),"")),"")</f>
        <v/>
      </c>
      <c r="AP1154" s="6" t="str">
        <f>_xlfn.IFNA(IF(IF($AH1154=AP$5,VLOOKUP(AK1154,buff!$K:$L,2,FALSE),"")=0,"",IF($AH1154=AP$5,VLOOKUP(AK1154,buff!$K:$L,2,FALSE),"")),"")</f>
        <v/>
      </c>
      <c r="AQ1154" s="6" t="str">
        <f>_xlfn.IFNA(IF(IF($AH1154=AQ$5,VLOOKUP(AL1154,buff!$K:$L,2,FALSE),"")=0,"",IF($AH1154=AQ$5,VLOOKUP(AL1154,buff!$K:$L,2,FALSE),"")),"")</f>
        <v/>
      </c>
      <c r="AR1154" s="6" t="str">
        <f>_xlfn.IFNA(IF(IF($AH1154=AR$5,VLOOKUP(AM1154,buff!$K:$L,2,FALSE),"")=0,"",IF($AH1154=AR$5,VLOOKUP(AM1154,buff!$K:$L,2,FALSE),"")),"")</f>
        <v/>
      </c>
      <c r="AS1154" s="6" t="str">
        <f>_xlfn.IFNA(IF(IF($AH1154=AS$5,VLOOKUP(AI1154,buff!$K:$L,2,FALSE),"")=0,"",IF($AH1154=AS$5,VLOOKUP(AI1154,buff!$K:$L,2,FALSE),"")),"")</f>
        <v/>
      </c>
      <c r="AT1154" s="6" t="str">
        <f>_xlfn.IFNA(IF(IF($AH1154=AT$5,VLOOKUP(AJ1154,buff!$K:$L,2,FALSE),"")=0,"",IF($AH1154=AT$5,VLOOKUP(AJ1154,buff!$K:$L,2,FALSE),"")),"")</f>
        <v/>
      </c>
      <c r="AU1154" s="6" t="str">
        <f>_xlfn.IFNA(IF(IF($AH1154=AU$5,VLOOKUP(AK1154,buff!$K:$L,2,FALSE),"")=0,"",IF($AH1154=AU$5,VLOOKUP(AK1154,buff!$K:$L,2,FALSE),"")),"")</f>
        <v/>
      </c>
      <c r="AV1154" s="6" t="str">
        <f>_xlfn.IFNA(IF(IF($AH1154=AV$5,VLOOKUP(AL1154,buff!$K:$L,2,FALSE),"")=0,"",IF($AH1154=AV$5,VLOOKUP(AL1154,buff!$K:$L,2,FALSE),"")),"")</f>
        <v/>
      </c>
      <c r="AW1154" s="6" t="str">
        <f>_xlfn.IFNA(IF(IF($AH1154=AW$5,VLOOKUP(AM1154,buff!$K:$L,2,FALSE),"")=0,"",IF($AH1154=AW$5,VLOOKUP(AM1154,buff!$K:$L,2,FALSE),"")),"")</f>
        <v/>
      </c>
      <c r="AX1154" s="6" t="e">
        <f>VLOOKUP(AI1154,buff!K:P,6,FALSE)</f>
        <v>#N/A</v>
      </c>
      <c r="AY1154" t="e">
        <f t="shared" si="331"/>
        <v>#N/A</v>
      </c>
      <c r="AZ1154" t="e">
        <f t="shared" si="331"/>
        <v>#N/A</v>
      </c>
      <c r="BA1154">
        <f t="shared" si="332"/>
        <v>0</v>
      </c>
      <c r="BB1154">
        <f t="shared" si="333"/>
        <v>0</v>
      </c>
    </row>
    <row r="1155" spans="1:54" x14ac:dyDescent="0.15">
      <c r="A1155" t="str">
        <f t="shared" si="321"/>
        <v>释主动技能1等级9</v>
      </c>
      <c r="B1155" s="8">
        <v>1149</v>
      </c>
      <c r="C1155" s="8" t="str">
        <f>VLOOKUP(G1155,角色!A:B,2,FALSE)</f>
        <v>释</v>
      </c>
      <c r="D1155" s="8" t="str">
        <f t="shared" si="327"/>
        <v>主动技能1</v>
      </c>
      <c r="E1155" s="8">
        <f t="shared" si="322"/>
        <v>9</v>
      </c>
      <c r="F1155" s="8">
        <f t="shared" si="323"/>
        <v>1</v>
      </c>
      <c r="G1155" s="8">
        <f t="shared" si="324"/>
        <v>20</v>
      </c>
      <c r="H1155" s="4" t="s">
        <v>496</v>
      </c>
      <c r="I1155" s="24" t="str">
        <f t="shared" si="342"/>
        <v>对敌方单体攻击，造成100%攻击力（+260）点伤害。</v>
      </c>
      <c r="J1155" s="4" t="s">
        <v>305</v>
      </c>
      <c r="K1155" s="1" t="s">
        <v>103</v>
      </c>
      <c r="L1155" s="24" t="s">
        <v>107</v>
      </c>
      <c r="M1155" s="4"/>
      <c r="N1155" s="4">
        <v>100</v>
      </c>
      <c r="O1155" s="4"/>
      <c r="T1155" s="6" t="str">
        <f t="shared" si="335"/>
        <v/>
      </c>
      <c r="U1155" s="6" t="str">
        <f t="shared" si="336"/>
        <v/>
      </c>
      <c r="Y1155">
        <f t="shared" si="341"/>
        <v>0</v>
      </c>
      <c r="Z1155">
        <v>100</v>
      </c>
      <c r="AA1155" s="23">
        <v>10</v>
      </c>
      <c r="AB1155" s="23">
        <f>INT(VLOOKUP(VLOOKUP($C1155,角色技能升级比率表!$B:$C,2,FALSE),角色属性概况!E:F,2,FALSE)*VLOOKUP(E1155,角色属性概况!I:M,3,FALSE)*AA1155/100)</f>
        <v>260</v>
      </c>
      <c r="AE1155">
        <v>0</v>
      </c>
      <c r="AF1155" s="23">
        <f t="shared" si="329"/>
        <v>0</v>
      </c>
      <c r="AG1155" s="23">
        <f t="shared" si="330"/>
        <v>0</v>
      </c>
      <c r="AN1155" s="6" t="str">
        <f>_xlfn.IFNA(IF(IF($AH1155=AN$5,VLOOKUP(AI1155,buff!$K:$L,2,FALSE),"")=0,"",IF($AH1155=AN$5,VLOOKUP(AI1155,buff!$K:$L,2,FALSE),"")),"")</f>
        <v/>
      </c>
      <c r="AO1155" s="6" t="str">
        <f>_xlfn.IFNA(IF(IF($AH1155=AO$5,VLOOKUP(AJ1155,buff!$K:$L,2,FALSE),"")=0,"",IF($AH1155=AO$5,VLOOKUP(AJ1155,buff!$K:$L,2,FALSE),"")),"")</f>
        <v/>
      </c>
      <c r="AP1155" s="6" t="str">
        <f>_xlfn.IFNA(IF(IF($AH1155=AP$5,VLOOKUP(AK1155,buff!$K:$L,2,FALSE),"")=0,"",IF($AH1155=AP$5,VLOOKUP(AK1155,buff!$K:$L,2,FALSE),"")),"")</f>
        <v/>
      </c>
      <c r="AQ1155" s="6" t="str">
        <f>_xlfn.IFNA(IF(IF($AH1155=AQ$5,VLOOKUP(AL1155,buff!$K:$L,2,FALSE),"")=0,"",IF($AH1155=AQ$5,VLOOKUP(AL1155,buff!$K:$L,2,FALSE),"")),"")</f>
        <v/>
      </c>
      <c r="AR1155" s="6" t="str">
        <f>_xlfn.IFNA(IF(IF($AH1155=AR$5,VLOOKUP(AM1155,buff!$K:$L,2,FALSE),"")=0,"",IF($AH1155=AR$5,VLOOKUP(AM1155,buff!$K:$L,2,FALSE),"")),"")</f>
        <v/>
      </c>
      <c r="AS1155" s="6" t="str">
        <f>_xlfn.IFNA(IF(IF($AH1155=AS$5,VLOOKUP(AI1155,buff!$K:$L,2,FALSE),"")=0,"",IF($AH1155=AS$5,VLOOKUP(AI1155,buff!$K:$L,2,FALSE),"")),"")</f>
        <v/>
      </c>
      <c r="AT1155" s="6" t="str">
        <f>_xlfn.IFNA(IF(IF($AH1155=AT$5,VLOOKUP(AJ1155,buff!$K:$L,2,FALSE),"")=0,"",IF($AH1155=AT$5,VLOOKUP(AJ1155,buff!$K:$L,2,FALSE),"")),"")</f>
        <v/>
      </c>
      <c r="AU1155" s="6" t="str">
        <f>_xlfn.IFNA(IF(IF($AH1155=AU$5,VLOOKUP(AK1155,buff!$K:$L,2,FALSE),"")=0,"",IF($AH1155=AU$5,VLOOKUP(AK1155,buff!$K:$L,2,FALSE),"")),"")</f>
        <v/>
      </c>
      <c r="AV1155" s="6" t="str">
        <f>_xlfn.IFNA(IF(IF($AH1155=AV$5,VLOOKUP(AL1155,buff!$K:$L,2,FALSE),"")=0,"",IF($AH1155=AV$5,VLOOKUP(AL1155,buff!$K:$L,2,FALSE),"")),"")</f>
        <v/>
      </c>
      <c r="AW1155" s="6" t="str">
        <f>_xlfn.IFNA(IF(IF($AH1155=AW$5,VLOOKUP(AM1155,buff!$K:$L,2,FALSE),"")=0,"",IF($AH1155=AW$5,VLOOKUP(AM1155,buff!$K:$L,2,FALSE),"")),"")</f>
        <v/>
      </c>
      <c r="AX1155" s="6" t="e">
        <f>VLOOKUP(AI1155,buff!K:P,6,FALSE)</f>
        <v>#N/A</v>
      </c>
      <c r="AY1155" t="e">
        <f t="shared" si="331"/>
        <v>#N/A</v>
      </c>
      <c r="AZ1155" t="e">
        <f t="shared" si="331"/>
        <v>#N/A</v>
      </c>
      <c r="BA1155">
        <f t="shared" si="332"/>
        <v>0</v>
      </c>
      <c r="BB1155">
        <f t="shared" si="333"/>
        <v>0</v>
      </c>
    </row>
    <row r="1156" spans="1:54" x14ac:dyDescent="0.15">
      <c r="A1156" t="str">
        <f t="shared" si="321"/>
        <v>释主动技能1等级10</v>
      </c>
      <c r="B1156" s="8">
        <v>1150</v>
      </c>
      <c r="C1156" s="8" t="str">
        <f>VLOOKUP(G1156,角色!A:B,2,FALSE)</f>
        <v>释</v>
      </c>
      <c r="D1156" s="8" t="str">
        <f t="shared" si="327"/>
        <v>主动技能1</v>
      </c>
      <c r="E1156" s="8">
        <f t="shared" si="322"/>
        <v>10</v>
      </c>
      <c r="F1156" s="8">
        <f t="shared" si="323"/>
        <v>1</v>
      </c>
      <c r="G1156" s="8">
        <f t="shared" si="324"/>
        <v>20</v>
      </c>
      <c r="H1156" s="4" t="s">
        <v>496</v>
      </c>
      <c r="I1156" s="24" t="str">
        <f t="shared" ref="I1156:I1166" si="343">"对敌方单体进行穿透攻击，造成100%攻击力（+"&amp;AB1156&amp;"）点伤害。"</f>
        <v>对敌方单体进行穿透攻击，造成100%攻击力（+320）点伤害。</v>
      </c>
      <c r="J1156" s="4" t="s">
        <v>305</v>
      </c>
      <c r="K1156" s="1" t="s">
        <v>103</v>
      </c>
      <c r="L1156" s="4" t="s">
        <v>110</v>
      </c>
      <c r="M1156" s="4"/>
      <c r="N1156" s="4">
        <v>100</v>
      </c>
      <c r="O1156" s="4">
        <v>100</v>
      </c>
      <c r="T1156" s="6" t="str">
        <f t="shared" si="335"/>
        <v/>
      </c>
      <c r="U1156" s="6" t="str">
        <f t="shared" si="336"/>
        <v/>
      </c>
      <c r="Y1156">
        <f t="shared" si="341"/>
        <v>0</v>
      </c>
      <c r="Z1156">
        <v>100</v>
      </c>
      <c r="AA1156" s="23">
        <v>10</v>
      </c>
      <c r="AB1156" s="23">
        <f>INT(VLOOKUP(VLOOKUP($C1156,角色技能升级比率表!$B:$C,2,FALSE),角色属性概况!E:F,2,FALSE)*VLOOKUP(E1156,角色属性概况!I:M,3,FALSE)*AA1156/100)</f>
        <v>320</v>
      </c>
      <c r="AE1156">
        <v>0</v>
      </c>
      <c r="AF1156" s="23">
        <f t="shared" si="329"/>
        <v>0</v>
      </c>
      <c r="AG1156" s="23">
        <f t="shared" si="330"/>
        <v>0</v>
      </c>
      <c r="AN1156" s="6" t="str">
        <f>_xlfn.IFNA(IF(IF($AH1156=AN$5,VLOOKUP(AI1156,buff!$K:$L,2,FALSE),"")=0,"",IF($AH1156=AN$5,VLOOKUP(AI1156,buff!$K:$L,2,FALSE),"")),"")</f>
        <v/>
      </c>
      <c r="AO1156" s="6" t="str">
        <f>_xlfn.IFNA(IF(IF($AH1156=AO$5,VLOOKUP(AJ1156,buff!$K:$L,2,FALSE),"")=0,"",IF($AH1156=AO$5,VLOOKUP(AJ1156,buff!$K:$L,2,FALSE),"")),"")</f>
        <v/>
      </c>
      <c r="AP1156" s="6" t="str">
        <f>_xlfn.IFNA(IF(IF($AH1156=AP$5,VLOOKUP(AK1156,buff!$K:$L,2,FALSE),"")=0,"",IF($AH1156=AP$5,VLOOKUP(AK1156,buff!$K:$L,2,FALSE),"")),"")</f>
        <v/>
      </c>
      <c r="AQ1156" s="6" t="str">
        <f>_xlfn.IFNA(IF(IF($AH1156=AQ$5,VLOOKUP(AL1156,buff!$K:$L,2,FALSE),"")=0,"",IF($AH1156=AQ$5,VLOOKUP(AL1156,buff!$K:$L,2,FALSE),"")),"")</f>
        <v/>
      </c>
      <c r="AR1156" s="6" t="str">
        <f>_xlfn.IFNA(IF(IF($AH1156=AR$5,VLOOKUP(AM1156,buff!$K:$L,2,FALSE),"")=0,"",IF($AH1156=AR$5,VLOOKUP(AM1156,buff!$K:$L,2,FALSE),"")),"")</f>
        <v/>
      </c>
      <c r="AS1156" s="6" t="str">
        <f>_xlfn.IFNA(IF(IF($AH1156=AS$5,VLOOKUP(AI1156,buff!$K:$L,2,FALSE),"")=0,"",IF($AH1156=AS$5,VLOOKUP(AI1156,buff!$K:$L,2,FALSE),"")),"")</f>
        <v/>
      </c>
      <c r="AT1156" s="6" t="str">
        <f>_xlfn.IFNA(IF(IF($AH1156=AT$5,VLOOKUP(AJ1156,buff!$K:$L,2,FALSE),"")=0,"",IF($AH1156=AT$5,VLOOKUP(AJ1156,buff!$K:$L,2,FALSE),"")),"")</f>
        <v/>
      </c>
      <c r="AU1156" s="6" t="str">
        <f>_xlfn.IFNA(IF(IF($AH1156=AU$5,VLOOKUP(AK1156,buff!$K:$L,2,FALSE),"")=0,"",IF($AH1156=AU$5,VLOOKUP(AK1156,buff!$K:$L,2,FALSE),"")),"")</f>
        <v/>
      </c>
      <c r="AV1156" s="6" t="str">
        <f>_xlfn.IFNA(IF(IF($AH1156=AV$5,VLOOKUP(AL1156,buff!$K:$L,2,FALSE),"")=0,"",IF($AH1156=AV$5,VLOOKUP(AL1156,buff!$K:$L,2,FALSE),"")),"")</f>
        <v/>
      </c>
      <c r="AW1156" s="6" t="str">
        <f>_xlfn.IFNA(IF(IF($AH1156=AW$5,VLOOKUP(AM1156,buff!$K:$L,2,FALSE),"")=0,"",IF($AH1156=AW$5,VLOOKUP(AM1156,buff!$K:$L,2,FALSE),"")),"")</f>
        <v/>
      </c>
      <c r="AX1156" s="6" t="e">
        <f>VLOOKUP(AI1156,buff!K:P,6,FALSE)</f>
        <v>#N/A</v>
      </c>
      <c r="AY1156" t="e">
        <f t="shared" si="331"/>
        <v>#N/A</v>
      </c>
      <c r="AZ1156" t="e">
        <f t="shared" si="331"/>
        <v>#N/A</v>
      </c>
      <c r="BA1156">
        <f t="shared" si="332"/>
        <v>0</v>
      </c>
      <c r="BB1156">
        <f t="shared" si="333"/>
        <v>0</v>
      </c>
    </row>
    <row r="1157" spans="1:54" x14ac:dyDescent="0.15">
      <c r="A1157" t="str">
        <f t="shared" si="321"/>
        <v>释主动技能1等级11</v>
      </c>
      <c r="B1157" s="8">
        <v>1151</v>
      </c>
      <c r="C1157" s="8" t="str">
        <f>VLOOKUP(G1157,角色!A:B,2,FALSE)</f>
        <v>释</v>
      </c>
      <c r="D1157" s="8" t="str">
        <f t="shared" si="327"/>
        <v>主动技能1</v>
      </c>
      <c r="E1157" s="8">
        <f t="shared" si="322"/>
        <v>11</v>
      </c>
      <c r="F1157" s="8">
        <f t="shared" si="323"/>
        <v>1</v>
      </c>
      <c r="G1157" s="8">
        <f t="shared" si="324"/>
        <v>20</v>
      </c>
      <c r="H1157" s="4" t="s">
        <v>496</v>
      </c>
      <c r="I1157" s="24" t="str">
        <f t="shared" si="343"/>
        <v>对敌方单体进行穿透攻击，造成100%攻击力（+394）点伤害。</v>
      </c>
      <c r="J1157" s="4" t="s">
        <v>305</v>
      </c>
      <c r="K1157" s="1" t="s">
        <v>103</v>
      </c>
      <c r="L1157" s="4" t="s">
        <v>110</v>
      </c>
      <c r="M1157" s="4"/>
      <c r="N1157" s="4">
        <v>100</v>
      </c>
      <c r="O1157" s="4">
        <v>100</v>
      </c>
      <c r="T1157" s="6" t="str">
        <f t="shared" si="335"/>
        <v/>
      </c>
      <c r="U1157" s="6" t="str">
        <f t="shared" si="336"/>
        <v/>
      </c>
      <c r="Y1157">
        <f t="shared" si="341"/>
        <v>0</v>
      </c>
      <c r="Z1157">
        <v>100</v>
      </c>
      <c r="AA1157" s="23">
        <v>10</v>
      </c>
      <c r="AB1157" s="23">
        <f>INT(VLOOKUP(VLOOKUP($C1157,角色技能升级比率表!$B:$C,2,FALSE),角色属性概况!E:F,2,FALSE)*VLOOKUP(E1157,角色属性概况!I:M,3,FALSE)*AA1157/100)</f>
        <v>394</v>
      </c>
      <c r="AE1157">
        <v>0</v>
      </c>
      <c r="AF1157" s="23">
        <f t="shared" si="329"/>
        <v>0</v>
      </c>
      <c r="AG1157" s="23">
        <f t="shared" si="330"/>
        <v>0</v>
      </c>
      <c r="AN1157" s="6" t="str">
        <f>_xlfn.IFNA(IF(IF($AH1157=AN$5,VLOOKUP(AI1157,buff!$K:$L,2,FALSE),"")=0,"",IF($AH1157=AN$5,VLOOKUP(AI1157,buff!$K:$L,2,FALSE),"")),"")</f>
        <v/>
      </c>
      <c r="AO1157" s="6" t="str">
        <f>_xlfn.IFNA(IF(IF($AH1157=AO$5,VLOOKUP(AJ1157,buff!$K:$L,2,FALSE),"")=0,"",IF($AH1157=AO$5,VLOOKUP(AJ1157,buff!$K:$L,2,FALSE),"")),"")</f>
        <v/>
      </c>
      <c r="AP1157" s="6" t="str">
        <f>_xlfn.IFNA(IF(IF($AH1157=AP$5,VLOOKUP(AK1157,buff!$K:$L,2,FALSE),"")=0,"",IF($AH1157=AP$5,VLOOKUP(AK1157,buff!$K:$L,2,FALSE),"")),"")</f>
        <v/>
      </c>
      <c r="AQ1157" s="6" t="str">
        <f>_xlfn.IFNA(IF(IF($AH1157=AQ$5,VLOOKUP(AL1157,buff!$K:$L,2,FALSE),"")=0,"",IF($AH1157=AQ$5,VLOOKUP(AL1157,buff!$K:$L,2,FALSE),"")),"")</f>
        <v/>
      </c>
      <c r="AR1157" s="6" t="str">
        <f>_xlfn.IFNA(IF(IF($AH1157=AR$5,VLOOKUP(AM1157,buff!$K:$L,2,FALSE),"")=0,"",IF($AH1157=AR$5,VLOOKUP(AM1157,buff!$K:$L,2,FALSE),"")),"")</f>
        <v/>
      </c>
      <c r="AS1157" s="6" t="str">
        <f>_xlfn.IFNA(IF(IF($AH1157=AS$5,VLOOKUP(AI1157,buff!$K:$L,2,FALSE),"")=0,"",IF($AH1157=AS$5,VLOOKUP(AI1157,buff!$K:$L,2,FALSE),"")),"")</f>
        <v/>
      </c>
      <c r="AT1157" s="6" t="str">
        <f>_xlfn.IFNA(IF(IF($AH1157=AT$5,VLOOKUP(AJ1157,buff!$K:$L,2,FALSE),"")=0,"",IF($AH1157=AT$5,VLOOKUP(AJ1157,buff!$K:$L,2,FALSE),"")),"")</f>
        <v/>
      </c>
      <c r="AU1157" s="6" t="str">
        <f>_xlfn.IFNA(IF(IF($AH1157=AU$5,VLOOKUP(AK1157,buff!$K:$L,2,FALSE),"")=0,"",IF($AH1157=AU$5,VLOOKUP(AK1157,buff!$K:$L,2,FALSE),"")),"")</f>
        <v/>
      </c>
      <c r="AV1157" s="6" t="str">
        <f>_xlfn.IFNA(IF(IF($AH1157=AV$5,VLOOKUP(AL1157,buff!$K:$L,2,FALSE),"")=0,"",IF($AH1157=AV$5,VLOOKUP(AL1157,buff!$K:$L,2,FALSE),"")),"")</f>
        <v/>
      </c>
      <c r="AW1157" s="6" t="str">
        <f>_xlfn.IFNA(IF(IF($AH1157=AW$5,VLOOKUP(AM1157,buff!$K:$L,2,FALSE),"")=0,"",IF($AH1157=AW$5,VLOOKUP(AM1157,buff!$K:$L,2,FALSE),"")),"")</f>
        <v/>
      </c>
      <c r="AX1157" s="6" t="e">
        <f>VLOOKUP(AI1157,buff!K:P,6,FALSE)</f>
        <v>#N/A</v>
      </c>
      <c r="AY1157" t="e">
        <f t="shared" si="331"/>
        <v>#N/A</v>
      </c>
      <c r="AZ1157" t="e">
        <f t="shared" si="331"/>
        <v>#N/A</v>
      </c>
      <c r="BA1157">
        <f t="shared" si="332"/>
        <v>0</v>
      </c>
      <c r="BB1157">
        <f t="shared" si="333"/>
        <v>0</v>
      </c>
    </row>
    <row r="1158" spans="1:54" x14ac:dyDescent="0.15">
      <c r="A1158" t="str">
        <f t="shared" ref="A1158:A1221" si="344">C1158&amp;D1158&amp;$E$6&amp;E1158</f>
        <v>释主动技能1等级12</v>
      </c>
      <c r="B1158" s="8">
        <v>1152</v>
      </c>
      <c r="C1158" s="8" t="str">
        <f>VLOOKUP(G1158,角色!A:B,2,FALSE)</f>
        <v>释</v>
      </c>
      <c r="D1158" s="8" t="str">
        <f t="shared" si="327"/>
        <v>主动技能1</v>
      </c>
      <c r="E1158" s="8">
        <f t="shared" ref="E1158:E1221" si="345">IF(E1157=E$5,1,E1157+1)</f>
        <v>12</v>
      </c>
      <c r="F1158" s="8">
        <f t="shared" ref="F1158:F1221" si="346">IF(E1158=1,IF(F1157=$F$5,1,F1157+1),F1157)</f>
        <v>1</v>
      </c>
      <c r="G1158" s="8">
        <f t="shared" ref="G1158:G1221" si="347">IF((F1158=1)*(E1158=1),G1157+1,G1157)</f>
        <v>20</v>
      </c>
      <c r="H1158" s="4" t="s">
        <v>496</v>
      </c>
      <c r="I1158" s="24" t="str">
        <f t="shared" si="343"/>
        <v>对敌方单体进行穿透攻击，造成100%攻击力（+485）点伤害。</v>
      </c>
      <c r="J1158" s="4" t="s">
        <v>305</v>
      </c>
      <c r="K1158" s="1" t="s">
        <v>103</v>
      </c>
      <c r="L1158" s="4" t="s">
        <v>110</v>
      </c>
      <c r="M1158" s="4"/>
      <c r="N1158" s="4">
        <v>100</v>
      </c>
      <c r="O1158" s="4">
        <v>100</v>
      </c>
      <c r="T1158" s="6" t="str">
        <f t="shared" ref="T1158:T1186" si="348">IF(AN1158="","",AN1158)&amp;IF(AO1158="","","|"&amp;AO1158)&amp;IF(AP1158="","","|"&amp;AP1158)&amp;IF(AQ1158="","","|"&amp;AQ1158)&amp;IF(AR1158="","","|"&amp;AR1158)</f>
        <v/>
      </c>
      <c r="U1158" s="6" t="str">
        <f t="shared" ref="U1158:U1186" si="349">IF(AS1158="","",AS1158)&amp;IF(AT1158="","","|"&amp;AT1158)&amp;IF(AU1158="","","|"&amp;AU1158)&amp;IF(AV1158="","","|"&amp;AV1158)&amp;IF(AW1158="","","|"&amp;AW1158)</f>
        <v/>
      </c>
      <c r="Y1158">
        <f t="shared" si="341"/>
        <v>0</v>
      </c>
      <c r="Z1158">
        <v>100</v>
      </c>
      <c r="AA1158" s="23">
        <v>10</v>
      </c>
      <c r="AB1158" s="23">
        <f>INT(VLOOKUP(VLOOKUP($C1158,角色技能升级比率表!$B:$C,2,FALSE),角色属性概况!E:F,2,FALSE)*VLOOKUP(E1158,角色属性概况!I:M,3,FALSE)*AA1158/100)</f>
        <v>485</v>
      </c>
      <c r="AE1158">
        <v>0</v>
      </c>
      <c r="AF1158" s="23">
        <f t="shared" si="329"/>
        <v>0</v>
      </c>
      <c r="AG1158" s="23">
        <f t="shared" si="330"/>
        <v>0</v>
      </c>
      <c r="AN1158" s="6" t="str">
        <f>_xlfn.IFNA(IF(IF($AH1158=AN$5,VLOOKUP(AI1158,buff!$K:$L,2,FALSE),"")=0,"",IF($AH1158=AN$5,VLOOKUP(AI1158,buff!$K:$L,2,FALSE),"")),"")</f>
        <v/>
      </c>
      <c r="AO1158" s="6" t="str">
        <f>_xlfn.IFNA(IF(IF($AH1158=AO$5,VLOOKUP(AJ1158,buff!$K:$L,2,FALSE),"")=0,"",IF($AH1158=AO$5,VLOOKUP(AJ1158,buff!$K:$L,2,FALSE),"")),"")</f>
        <v/>
      </c>
      <c r="AP1158" s="6" t="str">
        <f>_xlfn.IFNA(IF(IF($AH1158=AP$5,VLOOKUP(AK1158,buff!$K:$L,2,FALSE),"")=0,"",IF($AH1158=AP$5,VLOOKUP(AK1158,buff!$K:$L,2,FALSE),"")),"")</f>
        <v/>
      </c>
      <c r="AQ1158" s="6" t="str">
        <f>_xlfn.IFNA(IF(IF($AH1158=AQ$5,VLOOKUP(AL1158,buff!$K:$L,2,FALSE),"")=0,"",IF($AH1158=AQ$5,VLOOKUP(AL1158,buff!$K:$L,2,FALSE),"")),"")</f>
        <v/>
      </c>
      <c r="AR1158" s="6" t="str">
        <f>_xlfn.IFNA(IF(IF($AH1158=AR$5,VLOOKUP(AM1158,buff!$K:$L,2,FALSE),"")=0,"",IF($AH1158=AR$5,VLOOKUP(AM1158,buff!$K:$L,2,FALSE),"")),"")</f>
        <v/>
      </c>
      <c r="AS1158" s="6" t="str">
        <f>_xlfn.IFNA(IF(IF($AH1158=AS$5,VLOOKUP(AI1158,buff!$K:$L,2,FALSE),"")=0,"",IF($AH1158=AS$5,VLOOKUP(AI1158,buff!$K:$L,2,FALSE),"")),"")</f>
        <v/>
      </c>
      <c r="AT1158" s="6" t="str">
        <f>_xlfn.IFNA(IF(IF($AH1158=AT$5,VLOOKUP(AJ1158,buff!$K:$L,2,FALSE),"")=0,"",IF($AH1158=AT$5,VLOOKUP(AJ1158,buff!$K:$L,2,FALSE),"")),"")</f>
        <v/>
      </c>
      <c r="AU1158" s="6" t="str">
        <f>_xlfn.IFNA(IF(IF($AH1158=AU$5,VLOOKUP(AK1158,buff!$K:$L,2,FALSE),"")=0,"",IF($AH1158=AU$5,VLOOKUP(AK1158,buff!$K:$L,2,FALSE),"")),"")</f>
        <v/>
      </c>
      <c r="AV1158" s="6" t="str">
        <f>_xlfn.IFNA(IF(IF($AH1158=AV$5,VLOOKUP(AL1158,buff!$K:$L,2,FALSE),"")=0,"",IF($AH1158=AV$5,VLOOKUP(AL1158,buff!$K:$L,2,FALSE),"")),"")</f>
        <v/>
      </c>
      <c r="AW1158" s="6" t="str">
        <f>_xlfn.IFNA(IF(IF($AH1158=AW$5,VLOOKUP(AM1158,buff!$K:$L,2,FALSE),"")=0,"",IF($AH1158=AW$5,VLOOKUP(AM1158,buff!$K:$L,2,FALSE),"")),"")</f>
        <v/>
      </c>
      <c r="AX1158" s="6" t="e">
        <f>VLOOKUP(AI1158,buff!K:P,6,FALSE)</f>
        <v>#N/A</v>
      </c>
      <c r="AY1158" t="e">
        <f t="shared" si="331"/>
        <v>#N/A</v>
      </c>
      <c r="AZ1158" t="e">
        <f t="shared" si="331"/>
        <v>#N/A</v>
      </c>
      <c r="BA1158">
        <f t="shared" si="332"/>
        <v>0</v>
      </c>
      <c r="BB1158">
        <f t="shared" si="333"/>
        <v>0</v>
      </c>
    </row>
    <row r="1159" spans="1:54" x14ac:dyDescent="0.15">
      <c r="A1159" t="str">
        <f t="shared" si="344"/>
        <v>释主动技能1等级13</v>
      </c>
      <c r="B1159" s="8">
        <v>1153</v>
      </c>
      <c r="C1159" s="8" t="str">
        <f>VLOOKUP(G1159,角色!A:B,2,FALSE)</f>
        <v>释</v>
      </c>
      <c r="D1159" s="8" t="str">
        <f t="shared" si="327"/>
        <v>主动技能1</v>
      </c>
      <c r="E1159" s="8">
        <f t="shared" si="345"/>
        <v>13</v>
      </c>
      <c r="F1159" s="8">
        <f t="shared" si="346"/>
        <v>1</v>
      </c>
      <c r="G1159" s="8">
        <f t="shared" si="347"/>
        <v>20</v>
      </c>
      <c r="H1159" s="4" t="s">
        <v>496</v>
      </c>
      <c r="I1159" s="24" t="str">
        <f t="shared" si="343"/>
        <v>对敌方单体进行穿透攻击，造成100%攻击力（+597）点伤害。</v>
      </c>
      <c r="J1159" s="4" t="s">
        <v>305</v>
      </c>
      <c r="K1159" s="1" t="s">
        <v>103</v>
      </c>
      <c r="L1159" s="4" t="s">
        <v>110</v>
      </c>
      <c r="M1159" s="4"/>
      <c r="N1159" s="4">
        <v>100</v>
      </c>
      <c r="O1159" s="4">
        <v>100</v>
      </c>
      <c r="T1159" s="6" t="str">
        <f t="shared" si="348"/>
        <v/>
      </c>
      <c r="U1159" s="6" t="str">
        <f t="shared" si="349"/>
        <v/>
      </c>
      <c r="Y1159">
        <f t="shared" si="341"/>
        <v>0</v>
      </c>
      <c r="Z1159">
        <v>100</v>
      </c>
      <c r="AA1159" s="23">
        <v>10</v>
      </c>
      <c r="AB1159" s="23">
        <f>INT(VLOOKUP(VLOOKUP($C1159,角色技能升级比率表!$B:$C,2,FALSE),角色属性概况!E:F,2,FALSE)*VLOOKUP(E1159,角色属性概况!I:M,3,FALSE)*AA1159/100)</f>
        <v>597</v>
      </c>
      <c r="AE1159">
        <v>0</v>
      </c>
      <c r="AF1159" s="23">
        <f t="shared" si="329"/>
        <v>0</v>
      </c>
      <c r="AG1159" s="23">
        <f t="shared" si="330"/>
        <v>0</v>
      </c>
      <c r="AN1159" s="6" t="str">
        <f>_xlfn.IFNA(IF(IF($AH1159=AN$5,VLOOKUP(AI1159,buff!$K:$L,2,FALSE),"")=0,"",IF($AH1159=AN$5,VLOOKUP(AI1159,buff!$K:$L,2,FALSE),"")),"")</f>
        <v/>
      </c>
      <c r="AO1159" s="6" t="str">
        <f>_xlfn.IFNA(IF(IF($AH1159=AO$5,VLOOKUP(AJ1159,buff!$K:$L,2,FALSE),"")=0,"",IF($AH1159=AO$5,VLOOKUP(AJ1159,buff!$K:$L,2,FALSE),"")),"")</f>
        <v/>
      </c>
      <c r="AP1159" s="6" t="str">
        <f>_xlfn.IFNA(IF(IF($AH1159=AP$5,VLOOKUP(AK1159,buff!$K:$L,2,FALSE),"")=0,"",IF($AH1159=AP$5,VLOOKUP(AK1159,buff!$K:$L,2,FALSE),"")),"")</f>
        <v/>
      </c>
      <c r="AQ1159" s="6" t="str">
        <f>_xlfn.IFNA(IF(IF($AH1159=AQ$5,VLOOKUP(AL1159,buff!$K:$L,2,FALSE),"")=0,"",IF($AH1159=AQ$5,VLOOKUP(AL1159,buff!$K:$L,2,FALSE),"")),"")</f>
        <v/>
      </c>
      <c r="AR1159" s="6" t="str">
        <f>_xlfn.IFNA(IF(IF($AH1159=AR$5,VLOOKUP(AM1159,buff!$K:$L,2,FALSE),"")=0,"",IF($AH1159=AR$5,VLOOKUP(AM1159,buff!$K:$L,2,FALSE),"")),"")</f>
        <v/>
      </c>
      <c r="AS1159" s="6" t="str">
        <f>_xlfn.IFNA(IF(IF($AH1159=AS$5,VLOOKUP(AI1159,buff!$K:$L,2,FALSE),"")=0,"",IF($AH1159=AS$5,VLOOKUP(AI1159,buff!$K:$L,2,FALSE),"")),"")</f>
        <v/>
      </c>
      <c r="AT1159" s="6" t="str">
        <f>_xlfn.IFNA(IF(IF($AH1159=AT$5,VLOOKUP(AJ1159,buff!$K:$L,2,FALSE),"")=0,"",IF($AH1159=AT$5,VLOOKUP(AJ1159,buff!$K:$L,2,FALSE),"")),"")</f>
        <v/>
      </c>
      <c r="AU1159" s="6" t="str">
        <f>_xlfn.IFNA(IF(IF($AH1159=AU$5,VLOOKUP(AK1159,buff!$K:$L,2,FALSE),"")=0,"",IF($AH1159=AU$5,VLOOKUP(AK1159,buff!$K:$L,2,FALSE),"")),"")</f>
        <v/>
      </c>
      <c r="AV1159" s="6" t="str">
        <f>_xlfn.IFNA(IF(IF($AH1159=AV$5,VLOOKUP(AL1159,buff!$K:$L,2,FALSE),"")=0,"",IF($AH1159=AV$5,VLOOKUP(AL1159,buff!$K:$L,2,FALSE),"")),"")</f>
        <v/>
      </c>
      <c r="AW1159" s="6" t="str">
        <f>_xlfn.IFNA(IF(IF($AH1159=AW$5,VLOOKUP(AM1159,buff!$K:$L,2,FALSE),"")=0,"",IF($AH1159=AW$5,VLOOKUP(AM1159,buff!$K:$L,2,FALSE),"")),"")</f>
        <v/>
      </c>
      <c r="AX1159" s="6" t="e">
        <f>VLOOKUP(AI1159,buff!K:P,6,FALSE)</f>
        <v>#N/A</v>
      </c>
      <c r="AY1159" t="e">
        <f t="shared" si="331"/>
        <v>#N/A</v>
      </c>
      <c r="AZ1159" t="e">
        <f t="shared" si="331"/>
        <v>#N/A</v>
      </c>
      <c r="BA1159">
        <f t="shared" si="332"/>
        <v>0</v>
      </c>
      <c r="BB1159">
        <f t="shared" si="333"/>
        <v>0</v>
      </c>
    </row>
    <row r="1160" spans="1:54" x14ac:dyDescent="0.15">
      <c r="A1160" t="str">
        <f t="shared" si="344"/>
        <v>释主动技能1等级14</v>
      </c>
      <c r="B1160" s="8">
        <v>1154</v>
      </c>
      <c r="C1160" s="8" t="str">
        <f>VLOOKUP(G1160,角色!A:B,2,FALSE)</f>
        <v>释</v>
      </c>
      <c r="D1160" s="8" t="str">
        <f t="shared" ref="D1160:D1223" si="350">$D$4&amp;F1160</f>
        <v>主动技能1</v>
      </c>
      <c r="E1160" s="8">
        <f t="shared" si="345"/>
        <v>14</v>
      </c>
      <c r="F1160" s="8">
        <f t="shared" si="346"/>
        <v>1</v>
      </c>
      <c r="G1160" s="8">
        <f t="shared" si="347"/>
        <v>20</v>
      </c>
      <c r="H1160" s="4" t="s">
        <v>496</v>
      </c>
      <c r="I1160" s="24" t="str">
        <f t="shared" si="343"/>
        <v>对敌方单体进行穿透攻击，造成100%攻击力（+735）点伤害。</v>
      </c>
      <c r="J1160" s="4" t="s">
        <v>305</v>
      </c>
      <c r="K1160" s="1" t="s">
        <v>103</v>
      </c>
      <c r="L1160" s="4" t="s">
        <v>110</v>
      </c>
      <c r="M1160" s="4"/>
      <c r="N1160" s="4">
        <v>100</v>
      </c>
      <c r="O1160" s="4">
        <v>100</v>
      </c>
      <c r="T1160" s="6" t="str">
        <f t="shared" si="348"/>
        <v/>
      </c>
      <c r="U1160" s="6" t="str">
        <f t="shared" si="349"/>
        <v/>
      </c>
      <c r="Y1160">
        <f t="shared" si="341"/>
        <v>0</v>
      </c>
      <c r="Z1160">
        <v>100</v>
      </c>
      <c r="AA1160" s="23">
        <v>10</v>
      </c>
      <c r="AB1160" s="23">
        <f>INT(VLOOKUP(VLOOKUP($C1160,角色技能升级比率表!$B:$C,2,FALSE),角色属性概况!E:F,2,FALSE)*VLOOKUP(E1160,角色属性概况!I:M,3,FALSE)*AA1160/100)</f>
        <v>735</v>
      </c>
      <c r="AE1160">
        <v>0</v>
      </c>
      <c r="AF1160" s="23">
        <f t="shared" ref="AF1160:AF1223" si="351">BA1160</f>
        <v>0</v>
      </c>
      <c r="AG1160" s="23">
        <f t="shared" ref="AG1160:AG1223" si="352">BB1160</f>
        <v>0</v>
      </c>
      <c r="AN1160" s="6" t="str">
        <f>_xlfn.IFNA(IF(IF($AH1160=AN$5,VLOOKUP(AI1160,buff!$K:$L,2,FALSE),"")=0,"",IF($AH1160=AN$5,VLOOKUP(AI1160,buff!$K:$L,2,FALSE),"")),"")</f>
        <v/>
      </c>
      <c r="AO1160" s="6" t="str">
        <f>_xlfn.IFNA(IF(IF($AH1160=AO$5,VLOOKUP(AJ1160,buff!$K:$L,2,FALSE),"")=0,"",IF($AH1160=AO$5,VLOOKUP(AJ1160,buff!$K:$L,2,FALSE),"")),"")</f>
        <v/>
      </c>
      <c r="AP1160" s="6" t="str">
        <f>_xlfn.IFNA(IF(IF($AH1160=AP$5,VLOOKUP(AK1160,buff!$K:$L,2,FALSE),"")=0,"",IF($AH1160=AP$5,VLOOKUP(AK1160,buff!$K:$L,2,FALSE),"")),"")</f>
        <v/>
      </c>
      <c r="AQ1160" s="6" t="str">
        <f>_xlfn.IFNA(IF(IF($AH1160=AQ$5,VLOOKUP(AL1160,buff!$K:$L,2,FALSE),"")=0,"",IF($AH1160=AQ$5,VLOOKUP(AL1160,buff!$K:$L,2,FALSE),"")),"")</f>
        <v/>
      </c>
      <c r="AR1160" s="6" t="str">
        <f>_xlfn.IFNA(IF(IF($AH1160=AR$5,VLOOKUP(AM1160,buff!$K:$L,2,FALSE),"")=0,"",IF($AH1160=AR$5,VLOOKUP(AM1160,buff!$K:$L,2,FALSE),"")),"")</f>
        <v/>
      </c>
      <c r="AS1160" s="6" t="str">
        <f>_xlfn.IFNA(IF(IF($AH1160=AS$5,VLOOKUP(AI1160,buff!$K:$L,2,FALSE),"")=0,"",IF($AH1160=AS$5,VLOOKUP(AI1160,buff!$K:$L,2,FALSE),"")),"")</f>
        <v/>
      </c>
      <c r="AT1160" s="6" t="str">
        <f>_xlfn.IFNA(IF(IF($AH1160=AT$5,VLOOKUP(AJ1160,buff!$K:$L,2,FALSE),"")=0,"",IF($AH1160=AT$5,VLOOKUP(AJ1160,buff!$K:$L,2,FALSE),"")),"")</f>
        <v/>
      </c>
      <c r="AU1160" s="6" t="str">
        <f>_xlfn.IFNA(IF(IF($AH1160=AU$5,VLOOKUP(AK1160,buff!$K:$L,2,FALSE),"")=0,"",IF($AH1160=AU$5,VLOOKUP(AK1160,buff!$K:$L,2,FALSE),"")),"")</f>
        <v/>
      </c>
      <c r="AV1160" s="6" t="str">
        <f>_xlfn.IFNA(IF(IF($AH1160=AV$5,VLOOKUP(AL1160,buff!$K:$L,2,FALSE),"")=0,"",IF($AH1160=AV$5,VLOOKUP(AL1160,buff!$K:$L,2,FALSE),"")),"")</f>
        <v/>
      </c>
      <c r="AW1160" s="6" t="str">
        <f>_xlfn.IFNA(IF(IF($AH1160=AW$5,VLOOKUP(AM1160,buff!$K:$L,2,FALSE),"")=0,"",IF($AH1160=AW$5,VLOOKUP(AM1160,buff!$K:$L,2,FALSE),"")),"")</f>
        <v/>
      </c>
      <c r="AX1160" s="6" t="e">
        <f>VLOOKUP(AI1160,buff!K:P,6,FALSE)</f>
        <v>#N/A</v>
      </c>
      <c r="AY1160" t="e">
        <f t="shared" ref="AY1160:AZ1223" si="353">AX1160</f>
        <v>#N/A</v>
      </c>
      <c r="AZ1160" t="e">
        <f t="shared" si="353"/>
        <v>#N/A</v>
      </c>
      <c r="BA1160">
        <f t="shared" ref="BA1160:BA1223" si="354">IF(F1160=1,0,IF(F1160=2,2,3))</f>
        <v>0</v>
      </c>
      <c r="BB1160">
        <f t="shared" ref="BB1160:BB1223" si="355">IF(F1160=1,0,IF(F1160=2,1,2))</f>
        <v>0</v>
      </c>
    </row>
    <row r="1161" spans="1:54" x14ac:dyDescent="0.15">
      <c r="A1161" t="str">
        <f t="shared" si="344"/>
        <v>释主动技能1等级15</v>
      </c>
      <c r="B1161" s="8">
        <v>1155</v>
      </c>
      <c r="C1161" s="8" t="str">
        <f>VLOOKUP(G1161,角色!A:B,2,FALSE)</f>
        <v>释</v>
      </c>
      <c r="D1161" s="8" t="str">
        <f t="shared" si="350"/>
        <v>主动技能1</v>
      </c>
      <c r="E1161" s="8">
        <f t="shared" si="345"/>
        <v>15</v>
      </c>
      <c r="F1161" s="8">
        <f t="shared" si="346"/>
        <v>1</v>
      </c>
      <c r="G1161" s="8">
        <f t="shared" si="347"/>
        <v>20</v>
      </c>
      <c r="H1161" s="4" t="s">
        <v>496</v>
      </c>
      <c r="I1161" s="24" t="str">
        <f t="shared" si="343"/>
        <v>对敌方单体进行穿透攻击，造成100%攻击力（+906）点伤害。</v>
      </c>
      <c r="J1161" s="4" t="s">
        <v>305</v>
      </c>
      <c r="K1161" s="1" t="s">
        <v>103</v>
      </c>
      <c r="L1161" s="4" t="s">
        <v>110</v>
      </c>
      <c r="M1161" s="4"/>
      <c r="N1161" s="4">
        <v>100</v>
      </c>
      <c r="O1161" s="4">
        <v>100</v>
      </c>
      <c r="T1161" s="6" t="str">
        <f t="shared" si="348"/>
        <v/>
      </c>
      <c r="U1161" s="6" t="str">
        <f t="shared" si="349"/>
        <v/>
      </c>
      <c r="Y1161">
        <f t="shared" si="341"/>
        <v>0</v>
      </c>
      <c r="Z1161">
        <v>100</v>
      </c>
      <c r="AA1161" s="23">
        <v>10</v>
      </c>
      <c r="AB1161" s="23">
        <f>INT(VLOOKUP(VLOOKUP($C1161,角色技能升级比率表!$B:$C,2,FALSE),角色属性概况!E:F,2,FALSE)*VLOOKUP(E1161,角色属性概况!I:M,3,FALSE)*AA1161/100)</f>
        <v>906</v>
      </c>
      <c r="AE1161">
        <v>0</v>
      </c>
      <c r="AF1161" s="23">
        <f t="shared" si="351"/>
        <v>0</v>
      </c>
      <c r="AG1161" s="23">
        <f t="shared" si="352"/>
        <v>0</v>
      </c>
      <c r="AN1161" s="6" t="str">
        <f>_xlfn.IFNA(IF(IF($AH1161=AN$5,VLOOKUP(AI1161,buff!$K:$L,2,FALSE),"")=0,"",IF($AH1161=AN$5,VLOOKUP(AI1161,buff!$K:$L,2,FALSE),"")),"")</f>
        <v/>
      </c>
      <c r="AO1161" s="6" t="str">
        <f>_xlfn.IFNA(IF(IF($AH1161=AO$5,VLOOKUP(AJ1161,buff!$K:$L,2,FALSE),"")=0,"",IF($AH1161=AO$5,VLOOKUP(AJ1161,buff!$K:$L,2,FALSE),"")),"")</f>
        <v/>
      </c>
      <c r="AP1161" s="6" t="str">
        <f>_xlfn.IFNA(IF(IF($AH1161=AP$5,VLOOKUP(AK1161,buff!$K:$L,2,FALSE),"")=0,"",IF($AH1161=AP$5,VLOOKUP(AK1161,buff!$K:$L,2,FALSE),"")),"")</f>
        <v/>
      </c>
      <c r="AQ1161" s="6" t="str">
        <f>_xlfn.IFNA(IF(IF($AH1161=AQ$5,VLOOKUP(AL1161,buff!$K:$L,2,FALSE),"")=0,"",IF($AH1161=AQ$5,VLOOKUP(AL1161,buff!$K:$L,2,FALSE),"")),"")</f>
        <v/>
      </c>
      <c r="AR1161" s="6" t="str">
        <f>_xlfn.IFNA(IF(IF($AH1161=AR$5,VLOOKUP(AM1161,buff!$K:$L,2,FALSE),"")=0,"",IF($AH1161=AR$5,VLOOKUP(AM1161,buff!$K:$L,2,FALSE),"")),"")</f>
        <v/>
      </c>
      <c r="AS1161" s="6" t="str">
        <f>_xlfn.IFNA(IF(IF($AH1161=AS$5,VLOOKUP(AI1161,buff!$K:$L,2,FALSE),"")=0,"",IF($AH1161=AS$5,VLOOKUP(AI1161,buff!$K:$L,2,FALSE),"")),"")</f>
        <v/>
      </c>
      <c r="AT1161" s="6" t="str">
        <f>_xlfn.IFNA(IF(IF($AH1161=AT$5,VLOOKUP(AJ1161,buff!$K:$L,2,FALSE),"")=0,"",IF($AH1161=AT$5,VLOOKUP(AJ1161,buff!$K:$L,2,FALSE),"")),"")</f>
        <v/>
      </c>
      <c r="AU1161" s="6" t="str">
        <f>_xlfn.IFNA(IF(IF($AH1161=AU$5,VLOOKUP(AK1161,buff!$K:$L,2,FALSE),"")=0,"",IF($AH1161=AU$5,VLOOKUP(AK1161,buff!$K:$L,2,FALSE),"")),"")</f>
        <v/>
      </c>
      <c r="AV1161" s="6" t="str">
        <f>_xlfn.IFNA(IF(IF($AH1161=AV$5,VLOOKUP(AL1161,buff!$K:$L,2,FALSE),"")=0,"",IF($AH1161=AV$5,VLOOKUP(AL1161,buff!$K:$L,2,FALSE),"")),"")</f>
        <v/>
      </c>
      <c r="AW1161" s="6" t="str">
        <f>_xlfn.IFNA(IF(IF($AH1161=AW$5,VLOOKUP(AM1161,buff!$K:$L,2,FALSE),"")=0,"",IF($AH1161=AW$5,VLOOKUP(AM1161,buff!$K:$L,2,FALSE),"")),"")</f>
        <v/>
      </c>
      <c r="AX1161" s="6" t="e">
        <f>VLOOKUP(AI1161,buff!K:P,6,FALSE)</f>
        <v>#N/A</v>
      </c>
      <c r="AY1161" t="e">
        <f t="shared" si="353"/>
        <v>#N/A</v>
      </c>
      <c r="AZ1161" t="e">
        <f t="shared" si="353"/>
        <v>#N/A</v>
      </c>
      <c r="BA1161">
        <f t="shared" si="354"/>
        <v>0</v>
      </c>
      <c r="BB1161">
        <f t="shared" si="355"/>
        <v>0</v>
      </c>
    </row>
    <row r="1162" spans="1:54" x14ac:dyDescent="0.15">
      <c r="A1162" t="str">
        <f t="shared" si="344"/>
        <v>释主动技能1等级16</v>
      </c>
      <c r="B1162" s="8">
        <v>1156</v>
      </c>
      <c r="C1162" s="8" t="str">
        <f>VLOOKUP(G1162,角色!A:B,2,FALSE)</f>
        <v>释</v>
      </c>
      <c r="D1162" s="8" t="str">
        <f t="shared" si="350"/>
        <v>主动技能1</v>
      </c>
      <c r="E1162" s="8">
        <f t="shared" si="345"/>
        <v>16</v>
      </c>
      <c r="F1162" s="8">
        <f t="shared" si="346"/>
        <v>1</v>
      </c>
      <c r="G1162" s="8">
        <f t="shared" si="347"/>
        <v>20</v>
      </c>
      <c r="H1162" s="4" t="s">
        <v>496</v>
      </c>
      <c r="I1162" s="24" t="str">
        <f t="shared" si="343"/>
        <v>对敌方单体进行穿透攻击，造成100%攻击力（+1115）点伤害。</v>
      </c>
      <c r="J1162" s="4" t="s">
        <v>305</v>
      </c>
      <c r="K1162" s="1" t="s">
        <v>103</v>
      </c>
      <c r="L1162" s="4" t="s">
        <v>110</v>
      </c>
      <c r="M1162" s="4"/>
      <c r="N1162" s="4">
        <v>100</v>
      </c>
      <c r="O1162" s="4">
        <v>100</v>
      </c>
      <c r="T1162" s="6" t="str">
        <f t="shared" si="348"/>
        <v/>
      </c>
      <c r="U1162" s="6" t="str">
        <f t="shared" si="349"/>
        <v/>
      </c>
      <c r="Y1162">
        <f t="shared" si="341"/>
        <v>0</v>
      </c>
      <c r="Z1162">
        <v>100</v>
      </c>
      <c r="AA1162" s="23">
        <v>10</v>
      </c>
      <c r="AB1162" s="23">
        <f>INT(VLOOKUP(VLOOKUP($C1162,角色技能升级比率表!$B:$C,2,FALSE),角色属性概况!E:F,2,FALSE)*VLOOKUP(E1162,角色属性概况!I:M,3,FALSE)*AA1162/100)</f>
        <v>1115</v>
      </c>
      <c r="AE1162">
        <v>0</v>
      </c>
      <c r="AF1162" s="23">
        <f t="shared" si="351"/>
        <v>0</v>
      </c>
      <c r="AG1162" s="23">
        <f t="shared" si="352"/>
        <v>0</v>
      </c>
      <c r="AN1162" s="6" t="str">
        <f>_xlfn.IFNA(IF(IF($AH1162=AN$5,VLOOKUP(AI1162,buff!$K:$L,2,FALSE),"")=0,"",IF($AH1162=AN$5,VLOOKUP(AI1162,buff!$K:$L,2,FALSE),"")),"")</f>
        <v/>
      </c>
      <c r="AO1162" s="6" t="str">
        <f>_xlfn.IFNA(IF(IF($AH1162=AO$5,VLOOKUP(AJ1162,buff!$K:$L,2,FALSE),"")=0,"",IF($AH1162=AO$5,VLOOKUP(AJ1162,buff!$K:$L,2,FALSE),"")),"")</f>
        <v/>
      </c>
      <c r="AP1162" s="6" t="str">
        <f>_xlfn.IFNA(IF(IF($AH1162=AP$5,VLOOKUP(AK1162,buff!$K:$L,2,FALSE),"")=0,"",IF($AH1162=AP$5,VLOOKUP(AK1162,buff!$K:$L,2,FALSE),"")),"")</f>
        <v/>
      </c>
      <c r="AQ1162" s="6" t="str">
        <f>_xlfn.IFNA(IF(IF($AH1162=AQ$5,VLOOKUP(AL1162,buff!$K:$L,2,FALSE),"")=0,"",IF($AH1162=AQ$5,VLOOKUP(AL1162,buff!$K:$L,2,FALSE),"")),"")</f>
        <v/>
      </c>
      <c r="AR1162" s="6" t="str">
        <f>_xlfn.IFNA(IF(IF($AH1162=AR$5,VLOOKUP(AM1162,buff!$K:$L,2,FALSE),"")=0,"",IF($AH1162=AR$5,VLOOKUP(AM1162,buff!$K:$L,2,FALSE),"")),"")</f>
        <v/>
      </c>
      <c r="AS1162" s="6" t="str">
        <f>_xlfn.IFNA(IF(IF($AH1162=AS$5,VLOOKUP(AI1162,buff!$K:$L,2,FALSE),"")=0,"",IF($AH1162=AS$5,VLOOKUP(AI1162,buff!$K:$L,2,FALSE),"")),"")</f>
        <v/>
      </c>
      <c r="AT1162" s="6" t="str">
        <f>_xlfn.IFNA(IF(IF($AH1162=AT$5,VLOOKUP(AJ1162,buff!$K:$L,2,FALSE),"")=0,"",IF($AH1162=AT$5,VLOOKUP(AJ1162,buff!$K:$L,2,FALSE),"")),"")</f>
        <v/>
      </c>
      <c r="AU1162" s="6" t="str">
        <f>_xlfn.IFNA(IF(IF($AH1162=AU$5,VLOOKUP(AK1162,buff!$K:$L,2,FALSE),"")=0,"",IF($AH1162=AU$5,VLOOKUP(AK1162,buff!$K:$L,2,FALSE),"")),"")</f>
        <v/>
      </c>
      <c r="AV1162" s="6" t="str">
        <f>_xlfn.IFNA(IF(IF($AH1162=AV$5,VLOOKUP(AL1162,buff!$K:$L,2,FALSE),"")=0,"",IF($AH1162=AV$5,VLOOKUP(AL1162,buff!$K:$L,2,FALSE),"")),"")</f>
        <v/>
      </c>
      <c r="AW1162" s="6" t="str">
        <f>_xlfn.IFNA(IF(IF($AH1162=AW$5,VLOOKUP(AM1162,buff!$K:$L,2,FALSE),"")=0,"",IF($AH1162=AW$5,VLOOKUP(AM1162,buff!$K:$L,2,FALSE),"")),"")</f>
        <v/>
      </c>
      <c r="AX1162" s="6" t="e">
        <f>VLOOKUP(AI1162,buff!K:P,6,FALSE)</f>
        <v>#N/A</v>
      </c>
      <c r="AY1162" t="e">
        <f t="shared" si="353"/>
        <v>#N/A</v>
      </c>
      <c r="AZ1162" t="e">
        <f t="shared" si="353"/>
        <v>#N/A</v>
      </c>
      <c r="BA1162">
        <f t="shared" si="354"/>
        <v>0</v>
      </c>
      <c r="BB1162">
        <f t="shared" si="355"/>
        <v>0</v>
      </c>
    </row>
    <row r="1163" spans="1:54" x14ac:dyDescent="0.15">
      <c r="A1163" t="str">
        <f t="shared" si="344"/>
        <v>释主动技能1等级17</v>
      </c>
      <c r="B1163" s="8">
        <v>1157</v>
      </c>
      <c r="C1163" s="8" t="str">
        <f>VLOOKUP(G1163,角色!A:B,2,FALSE)</f>
        <v>释</v>
      </c>
      <c r="D1163" s="8" t="str">
        <f t="shared" si="350"/>
        <v>主动技能1</v>
      </c>
      <c r="E1163" s="8">
        <f t="shared" si="345"/>
        <v>17</v>
      </c>
      <c r="F1163" s="8">
        <f t="shared" si="346"/>
        <v>1</v>
      </c>
      <c r="G1163" s="8">
        <f t="shared" si="347"/>
        <v>20</v>
      </c>
      <c r="H1163" s="4" t="s">
        <v>496</v>
      </c>
      <c r="I1163" s="24" t="str">
        <f t="shared" si="343"/>
        <v>对敌方单体进行穿透攻击，造成100%攻击力（+1373）点伤害。</v>
      </c>
      <c r="J1163" s="4" t="s">
        <v>305</v>
      </c>
      <c r="K1163" s="1" t="s">
        <v>103</v>
      </c>
      <c r="L1163" s="4" t="s">
        <v>110</v>
      </c>
      <c r="M1163" s="4"/>
      <c r="N1163" s="4">
        <v>100</v>
      </c>
      <c r="O1163" s="4">
        <v>100</v>
      </c>
      <c r="T1163" s="6" t="str">
        <f t="shared" si="348"/>
        <v/>
      </c>
      <c r="U1163" s="6" t="str">
        <f t="shared" si="349"/>
        <v/>
      </c>
      <c r="Y1163">
        <f t="shared" si="341"/>
        <v>0</v>
      </c>
      <c r="Z1163">
        <v>100</v>
      </c>
      <c r="AA1163" s="23">
        <v>10</v>
      </c>
      <c r="AB1163" s="23">
        <f>INT(VLOOKUP(VLOOKUP($C1163,角色技能升级比率表!$B:$C,2,FALSE),角色属性概况!E:F,2,FALSE)*VLOOKUP(E1163,角色属性概况!I:M,3,FALSE)*AA1163/100)</f>
        <v>1373</v>
      </c>
      <c r="AE1163">
        <v>0</v>
      </c>
      <c r="AF1163" s="23">
        <f t="shared" si="351"/>
        <v>0</v>
      </c>
      <c r="AG1163" s="23">
        <f t="shared" si="352"/>
        <v>0</v>
      </c>
      <c r="AN1163" s="6" t="str">
        <f>_xlfn.IFNA(IF(IF($AH1163=AN$5,VLOOKUP(AI1163,buff!$K:$L,2,FALSE),"")=0,"",IF($AH1163=AN$5,VLOOKUP(AI1163,buff!$K:$L,2,FALSE),"")),"")</f>
        <v/>
      </c>
      <c r="AO1163" s="6" t="str">
        <f>_xlfn.IFNA(IF(IF($AH1163=AO$5,VLOOKUP(AJ1163,buff!$K:$L,2,FALSE),"")=0,"",IF($AH1163=AO$5,VLOOKUP(AJ1163,buff!$K:$L,2,FALSE),"")),"")</f>
        <v/>
      </c>
      <c r="AP1163" s="6" t="str">
        <f>_xlfn.IFNA(IF(IF($AH1163=AP$5,VLOOKUP(AK1163,buff!$K:$L,2,FALSE),"")=0,"",IF($AH1163=AP$5,VLOOKUP(AK1163,buff!$K:$L,2,FALSE),"")),"")</f>
        <v/>
      </c>
      <c r="AQ1163" s="6" t="str">
        <f>_xlfn.IFNA(IF(IF($AH1163=AQ$5,VLOOKUP(AL1163,buff!$K:$L,2,FALSE),"")=0,"",IF($AH1163=AQ$5,VLOOKUP(AL1163,buff!$K:$L,2,FALSE),"")),"")</f>
        <v/>
      </c>
      <c r="AR1163" s="6" t="str">
        <f>_xlfn.IFNA(IF(IF($AH1163=AR$5,VLOOKUP(AM1163,buff!$K:$L,2,FALSE),"")=0,"",IF($AH1163=AR$5,VLOOKUP(AM1163,buff!$K:$L,2,FALSE),"")),"")</f>
        <v/>
      </c>
      <c r="AS1163" s="6" t="str">
        <f>_xlfn.IFNA(IF(IF($AH1163=AS$5,VLOOKUP(AI1163,buff!$K:$L,2,FALSE),"")=0,"",IF($AH1163=AS$5,VLOOKUP(AI1163,buff!$K:$L,2,FALSE),"")),"")</f>
        <v/>
      </c>
      <c r="AT1163" s="6" t="str">
        <f>_xlfn.IFNA(IF(IF($AH1163=AT$5,VLOOKUP(AJ1163,buff!$K:$L,2,FALSE),"")=0,"",IF($AH1163=AT$5,VLOOKUP(AJ1163,buff!$K:$L,2,FALSE),"")),"")</f>
        <v/>
      </c>
      <c r="AU1163" s="6" t="str">
        <f>_xlfn.IFNA(IF(IF($AH1163=AU$5,VLOOKUP(AK1163,buff!$K:$L,2,FALSE),"")=0,"",IF($AH1163=AU$5,VLOOKUP(AK1163,buff!$K:$L,2,FALSE),"")),"")</f>
        <v/>
      </c>
      <c r="AV1163" s="6" t="str">
        <f>_xlfn.IFNA(IF(IF($AH1163=AV$5,VLOOKUP(AL1163,buff!$K:$L,2,FALSE),"")=0,"",IF($AH1163=AV$5,VLOOKUP(AL1163,buff!$K:$L,2,FALSE),"")),"")</f>
        <v/>
      </c>
      <c r="AW1163" s="6" t="str">
        <f>_xlfn.IFNA(IF(IF($AH1163=AW$5,VLOOKUP(AM1163,buff!$K:$L,2,FALSE),"")=0,"",IF($AH1163=AW$5,VLOOKUP(AM1163,buff!$K:$L,2,FALSE),"")),"")</f>
        <v/>
      </c>
      <c r="AX1163" s="6" t="e">
        <f>VLOOKUP(AI1163,buff!K:P,6,FALSE)</f>
        <v>#N/A</v>
      </c>
      <c r="AY1163" t="e">
        <f t="shared" si="353"/>
        <v>#N/A</v>
      </c>
      <c r="AZ1163" t="e">
        <f t="shared" si="353"/>
        <v>#N/A</v>
      </c>
      <c r="BA1163">
        <f t="shared" si="354"/>
        <v>0</v>
      </c>
      <c r="BB1163">
        <f t="shared" si="355"/>
        <v>0</v>
      </c>
    </row>
    <row r="1164" spans="1:54" x14ac:dyDescent="0.15">
      <c r="A1164" t="str">
        <f t="shared" si="344"/>
        <v>释主动技能1等级18</v>
      </c>
      <c r="B1164" s="8">
        <v>1158</v>
      </c>
      <c r="C1164" s="8" t="str">
        <f>VLOOKUP(G1164,角色!A:B,2,FALSE)</f>
        <v>释</v>
      </c>
      <c r="D1164" s="8" t="str">
        <f t="shared" si="350"/>
        <v>主动技能1</v>
      </c>
      <c r="E1164" s="8">
        <f t="shared" si="345"/>
        <v>18</v>
      </c>
      <c r="F1164" s="8">
        <f t="shared" si="346"/>
        <v>1</v>
      </c>
      <c r="G1164" s="8">
        <f t="shared" si="347"/>
        <v>20</v>
      </c>
      <c r="H1164" s="4" t="s">
        <v>496</v>
      </c>
      <c r="I1164" s="24" t="str">
        <f t="shared" si="343"/>
        <v>对敌方单体进行穿透攻击，造成100%攻击力（+1691）点伤害。</v>
      </c>
      <c r="J1164" s="4" t="s">
        <v>305</v>
      </c>
      <c r="K1164" s="1" t="s">
        <v>103</v>
      </c>
      <c r="L1164" s="4" t="s">
        <v>110</v>
      </c>
      <c r="M1164" s="4"/>
      <c r="N1164" s="4">
        <v>100</v>
      </c>
      <c r="O1164" s="4">
        <v>100</v>
      </c>
      <c r="T1164" s="6" t="str">
        <f t="shared" si="348"/>
        <v/>
      </c>
      <c r="U1164" s="6" t="str">
        <f t="shared" si="349"/>
        <v/>
      </c>
      <c r="Y1164">
        <f t="shared" si="341"/>
        <v>0</v>
      </c>
      <c r="Z1164">
        <v>100</v>
      </c>
      <c r="AA1164" s="23">
        <v>10</v>
      </c>
      <c r="AB1164" s="23">
        <f>INT(VLOOKUP(VLOOKUP($C1164,角色技能升级比率表!$B:$C,2,FALSE),角色属性概况!E:F,2,FALSE)*VLOOKUP(E1164,角色属性概况!I:M,3,FALSE)*AA1164/100)</f>
        <v>1691</v>
      </c>
      <c r="AE1164">
        <v>0</v>
      </c>
      <c r="AF1164" s="23">
        <f t="shared" si="351"/>
        <v>0</v>
      </c>
      <c r="AG1164" s="23">
        <f t="shared" si="352"/>
        <v>0</v>
      </c>
      <c r="AN1164" s="6" t="str">
        <f>_xlfn.IFNA(IF(IF($AH1164=AN$5,VLOOKUP(AI1164,buff!$K:$L,2,FALSE),"")=0,"",IF($AH1164=AN$5,VLOOKUP(AI1164,buff!$K:$L,2,FALSE),"")),"")</f>
        <v/>
      </c>
      <c r="AO1164" s="6" t="str">
        <f>_xlfn.IFNA(IF(IF($AH1164=AO$5,VLOOKUP(AJ1164,buff!$K:$L,2,FALSE),"")=0,"",IF($AH1164=AO$5,VLOOKUP(AJ1164,buff!$K:$L,2,FALSE),"")),"")</f>
        <v/>
      </c>
      <c r="AP1164" s="6" t="str">
        <f>_xlfn.IFNA(IF(IF($AH1164=AP$5,VLOOKUP(AK1164,buff!$K:$L,2,FALSE),"")=0,"",IF($AH1164=AP$5,VLOOKUP(AK1164,buff!$K:$L,2,FALSE),"")),"")</f>
        <v/>
      </c>
      <c r="AQ1164" s="6" t="str">
        <f>_xlfn.IFNA(IF(IF($AH1164=AQ$5,VLOOKUP(AL1164,buff!$K:$L,2,FALSE),"")=0,"",IF($AH1164=AQ$5,VLOOKUP(AL1164,buff!$K:$L,2,FALSE),"")),"")</f>
        <v/>
      </c>
      <c r="AR1164" s="6" t="str">
        <f>_xlfn.IFNA(IF(IF($AH1164=AR$5,VLOOKUP(AM1164,buff!$K:$L,2,FALSE),"")=0,"",IF($AH1164=AR$5,VLOOKUP(AM1164,buff!$K:$L,2,FALSE),"")),"")</f>
        <v/>
      </c>
      <c r="AS1164" s="6" t="str">
        <f>_xlfn.IFNA(IF(IF($AH1164=AS$5,VLOOKUP(AI1164,buff!$K:$L,2,FALSE),"")=0,"",IF($AH1164=AS$5,VLOOKUP(AI1164,buff!$K:$L,2,FALSE),"")),"")</f>
        <v/>
      </c>
      <c r="AT1164" s="6" t="str">
        <f>_xlfn.IFNA(IF(IF($AH1164=AT$5,VLOOKUP(AJ1164,buff!$K:$L,2,FALSE),"")=0,"",IF($AH1164=AT$5,VLOOKUP(AJ1164,buff!$K:$L,2,FALSE),"")),"")</f>
        <v/>
      </c>
      <c r="AU1164" s="6" t="str">
        <f>_xlfn.IFNA(IF(IF($AH1164=AU$5,VLOOKUP(AK1164,buff!$K:$L,2,FALSE),"")=0,"",IF($AH1164=AU$5,VLOOKUP(AK1164,buff!$K:$L,2,FALSE),"")),"")</f>
        <v/>
      </c>
      <c r="AV1164" s="6" t="str">
        <f>_xlfn.IFNA(IF(IF($AH1164=AV$5,VLOOKUP(AL1164,buff!$K:$L,2,FALSE),"")=0,"",IF($AH1164=AV$5,VLOOKUP(AL1164,buff!$K:$L,2,FALSE),"")),"")</f>
        <v/>
      </c>
      <c r="AW1164" s="6" t="str">
        <f>_xlfn.IFNA(IF(IF($AH1164=AW$5,VLOOKUP(AM1164,buff!$K:$L,2,FALSE),"")=0,"",IF($AH1164=AW$5,VLOOKUP(AM1164,buff!$K:$L,2,FALSE),"")),"")</f>
        <v/>
      </c>
      <c r="AX1164" s="6" t="e">
        <f>VLOOKUP(AI1164,buff!K:P,6,FALSE)</f>
        <v>#N/A</v>
      </c>
      <c r="AY1164" t="e">
        <f t="shared" si="353"/>
        <v>#N/A</v>
      </c>
      <c r="AZ1164" t="e">
        <f t="shared" si="353"/>
        <v>#N/A</v>
      </c>
      <c r="BA1164">
        <f t="shared" si="354"/>
        <v>0</v>
      </c>
      <c r="BB1164">
        <f t="shared" si="355"/>
        <v>0</v>
      </c>
    </row>
    <row r="1165" spans="1:54" x14ac:dyDescent="0.15">
      <c r="A1165" t="str">
        <f t="shared" si="344"/>
        <v>释主动技能1等级19</v>
      </c>
      <c r="B1165" s="8">
        <v>1159</v>
      </c>
      <c r="C1165" s="8" t="str">
        <f>VLOOKUP(G1165,角色!A:B,2,FALSE)</f>
        <v>释</v>
      </c>
      <c r="D1165" s="8" t="str">
        <f t="shared" si="350"/>
        <v>主动技能1</v>
      </c>
      <c r="E1165" s="8">
        <f t="shared" si="345"/>
        <v>19</v>
      </c>
      <c r="F1165" s="8">
        <f t="shared" si="346"/>
        <v>1</v>
      </c>
      <c r="G1165" s="8">
        <f t="shared" si="347"/>
        <v>20</v>
      </c>
      <c r="H1165" s="4" t="s">
        <v>496</v>
      </c>
      <c r="I1165" s="24" t="str">
        <f t="shared" si="343"/>
        <v>对敌方单体进行穿透攻击，造成100%攻击力（+2082）点伤害。</v>
      </c>
      <c r="J1165" s="4" t="s">
        <v>305</v>
      </c>
      <c r="K1165" s="1" t="s">
        <v>103</v>
      </c>
      <c r="L1165" s="4" t="s">
        <v>110</v>
      </c>
      <c r="M1165" s="4"/>
      <c r="N1165" s="4">
        <v>100</v>
      </c>
      <c r="O1165" s="4">
        <v>100</v>
      </c>
      <c r="T1165" s="6" t="str">
        <f t="shared" si="348"/>
        <v/>
      </c>
      <c r="U1165" s="6" t="str">
        <f t="shared" si="349"/>
        <v/>
      </c>
      <c r="Y1165">
        <f t="shared" si="341"/>
        <v>0</v>
      </c>
      <c r="Z1165">
        <v>100</v>
      </c>
      <c r="AA1165" s="23">
        <v>10</v>
      </c>
      <c r="AB1165" s="23">
        <f>INT(VLOOKUP(VLOOKUP($C1165,角色技能升级比率表!$B:$C,2,FALSE),角色属性概况!E:F,2,FALSE)*VLOOKUP(E1165,角色属性概况!I:M,3,FALSE)*AA1165/100)</f>
        <v>2082</v>
      </c>
      <c r="AE1165">
        <v>0</v>
      </c>
      <c r="AF1165" s="23">
        <f t="shared" si="351"/>
        <v>0</v>
      </c>
      <c r="AG1165" s="23">
        <f t="shared" si="352"/>
        <v>0</v>
      </c>
      <c r="AN1165" s="6" t="str">
        <f>_xlfn.IFNA(IF(IF($AH1165=AN$5,VLOOKUP(AI1165,buff!$K:$L,2,FALSE),"")=0,"",IF($AH1165=AN$5,VLOOKUP(AI1165,buff!$K:$L,2,FALSE),"")),"")</f>
        <v/>
      </c>
      <c r="AO1165" s="6" t="str">
        <f>_xlfn.IFNA(IF(IF($AH1165=AO$5,VLOOKUP(AJ1165,buff!$K:$L,2,FALSE),"")=0,"",IF($AH1165=AO$5,VLOOKUP(AJ1165,buff!$K:$L,2,FALSE),"")),"")</f>
        <v/>
      </c>
      <c r="AP1165" s="6" t="str">
        <f>_xlfn.IFNA(IF(IF($AH1165=AP$5,VLOOKUP(AK1165,buff!$K:$L,2,FALSE),"")=0,"",IF($AH1165=AP$5,VLOOKUP(AK1165,buff!$K:$L,2,FALSE),"")),"")</f>
        <v/>
      </c>
      <c r="AQ1165" s="6" t="str">
        <f>_xlfn.IFNA(IF(IF($AH1165=AQ$5,VLOOKUP(AL1165,buff!$K:$L,2,FALSE),"")=0,"",IF($AH1165=AQ$5,VLOOKUP(AL1165,buff!$K:$L,2,FALSE),"")),"")</f>
        <v/>
      </c>
      <c r="AR1165" s="6" t="str">
        <f>_xlfn.IFNA(IF(IF($AH1165=AR$5,VLOOKUP(AM1165,buff!$K:$L,2,FALSE),"")=0,"",IF($AH1165=AR$5,VLOOKUP(AM1165,buff!$K:$L,2,FALSE),"")),"")</f>
        <v/>
      </c>
      <c r="AS1165" s="6" t="str">
        <f>_xlfn.IFNA(IF(IF($AH1165=AS$5,VLOOKUP(AI1165,buff!$K:$L,2,FALSE),"")=0,"",IF($AH1165=AS$5,VLOOKUP(AI1165,buff!$K:$L,2,FALSE),"")),"")</f>
        <v/>
      </c>
      <c r="AT1165" s="6" t="str">
        <f>_xlfn.IFNA(IF(IF($AH1165=AT$5,VLOOKUP(AJ1165,buff!$K:$L,2,FALSE),"")=0,"",IF($AH1165=AT$5,VLOOKUP(AJ1165,buff!$K:$L,2,FALSE),"")),"")</f>
        <v/>
      </c>
      <c r="AU1165" s="6" t="str">
        <f>_xlfn.IFNA(IF(IF($AH1165=AU$5,VLOOKUP(AK1165,buff!$K:$L,2,FALSE),"")=0,"",IF($AH1165=AU$5,VLOOKUP(AK1165,buff!$K:$L,2,FALSE),"")),"")</f>
        <v/>
      </c>
      <c r="AV1165" s="6" t="str">
        <f>_xlfn.IFNA(IF(IF($AH1165=AV$5,VLOOKUP(AL1165,buff!$K:$L,2,FALSE),"")=0,"",IF($AH1165=AV$5,VLOOKUP(AL1165,buff!$K:$L,2,FALSE),"")),"")</f>
        <v/>
      </c>
      <c r="AW1165" s="6" t="str">
        <f>_xlfn.IFNA(IF(IF($AH1165=AW$5,VLOOKUP(AM1165,buff!$K:$L,2,FALSE),"")=0,"",IF($AH1165=AW$5,VLOOKUP(AM1165,buff!$K:$L,2,FALSE),"")),"")</f>
        <v/>
      </c>
      <c r="AX1165" s="6" t="e">
        <f>VLOOKUP(AI1165,buff!K:P,6,FALSE)</f>
        <v>#N/A</v>
      </c>
      <c r="AY1165" t="e">
        <f t="shared" si="353"/>
        <v>#N/A</v>
      </c>
      <c r="AZ1165" t="e">
        <f t="shared" si="353"/>
        <v>#N/A</v>
      </c>
      <c r="BA1165">
        <f t="shared" si="354"/>
        <v>0</v>
      </c>
      <c r="BB1165">
        <f t="shared" si="355"/>
        <v>0</v>
      </c>
    </row>
    <row r="1166" spans="1:54" x14ac:dyDescent="0.15">
      <c r="A1166" t="str">
        <f t="shared" si="344"/>
        <v>释主动技能1等级20</v>
      </c>
      <c r="B1166" s="8">
        <v>1160</v>
      </c>
      <c r="C1166" s="8" t="str">
        <f>VLOOKUP(G1166,角色!A:B,2,FALSE)</f>
        <v>释</v>
      </c>
      <c r="D1166" s="8" t="str">
        <f t="shared" si="350"/>
        <v>主动技能1</v>
      </c>
      <c r="E1166" s="8">
        <f t="shared" si="345"/>
        <v>20</v>
      </c>
      <c r="F1166" s="8">
        <f t="shared" si="346"/>
        <v>1</v>
      </c>
      <c r="G1166" s="8">
        <f t="shared" si="347"/>
        <v>20</v>
      </c>
      <c r="H1166" s="4" t="s">
        <v>496</v>
      </c>
      <c r="I1166" s="24" t="str">
        <f t="shared" si="343"/>
        <v>对敌方单体进行穿透攻击，造成100%攻击力（+2563）点伤害。</v>
      </c>
      <c r="J1166" s="4" t="s">
        <v>305</v>
      </c>
      <c r="K1166" s="1" t="s">
        <v>103</v>
      </c>
      <c r="L1166" s="4" t="s">
        <v>110</v>
      </c>
      <c r="M1166" s="4"/>
      <c r="N1166" s="4">
        <v>100</v>
      </c>
      <c r="O1166" s="4">
        <v>100</v>
      </c>
      <c r="T1166" s="6" t="str">
        <f t="shared" si="348"/>
        <v/>
      </c>
      <c r="U1166" s="6" t="str">
        <f t="shared" si="349"/>
        <v/>
      </c>
      <c r="Y1166">
        <f t="shared" si="341"/>
        <v>0</v>
      </c>
      <c r="Z1166">
        <v>100</v>
      </c>
      <c r="AA1166" s="23">
        <v>10</v>
      </c>
      <c r="AB1166" s="23">
        <f>INT(VLOOKUP(VLOOKUP($C1166,角色技能升级比率表!$B:$C,2,FALSE),角色属性概况!E:F,2,FALSE)*VLOOKUP(E1166,角色属性概况!I:M,3,FALSE)*AA1166/100)</f>
        <v>2563</v>
      </c>
      <c r="AE1166">
        <v>0</v>
      </c>
      <c r="AF1166" s="23">
        <f t="shared" si="351"/>
        <v>0</v>
      </c>
      <c r="AG1166" s="23">
        <f t="shared" si="352"/>
        <v>0</v>
      </c>
      <c r="AN1166" s="6" t="str">
        <f>_xlfn.IFNA(IF(IF($AH1166=AN$5,VLOOKUP(AI1166,buff!$K:$L,2,FALSE),"")=0,"",IF($AH1166=AN$5,VLOOKUP(AI1166,buff!$K:$L,2,FALSE),"")),"")</f>
        <v/>
      </c>
      <c r="AO1166" s="6" t="str">
        <f>_xlfn.IFNA(IF(IF($AH1166=AO$5,VLOOKUP(AJ1166,buff!$K:$L,2,FALSE),"")=0,"",IF($AH1166=AO$5,VLOOKUP(AJ1166,buff!$K:$L,2,FALSE),"")),"")</f>
        <v/>
      </c>
      <c r="AP1166" s="6" t="str">
        <f>_xlfn.IFNA(IF(IF($AH1166=AP$5,VLOOKUP(AK1166,buff!$K:$L,2,FALSE),"")=0,"",IF($AH1166=AP$5,VLOOKUP(AK1166,buff!$K:$L,2,FALSE),"")),"")</f>
        <v/>
      </c>
      <c r="AQ1166" s="6" t="str">
        <f>_xlfn.IFNA(IF(IF($AH1166=AQ$5,VLOOKUP(AL1166,buff!$K:$L,2,FALSE),"")=0,"",IF($AH1166=AQ$5,VLOOKUP(AL1166,buff!$K:$L,2,FALSE),"")),"")</f>
        <v/>
      </c>
      <c r="AR1166" s="6" t="str">
        <f>_xlfn.IFNA(IF(IF($AH1166=AR$5,VLOOKUP(AM1166,buff!$K:$L,2,FALSE),"")=0,"",IF($AH1166=AR$5,VLOOKUP(AM1166,buff!$K:$L,2,FALSE),"")),"")</f>
        <v/>
      </c>
      <c r="AS1166" s="6" t="str">
        <f>_xlfn.IFNA(IF(IF($AH1166=AS$5,VLOOKUP(AI1166,buff!$K:$L,2,FALSE),"")=0,"",IF($AH1166=AS$5,VLOOKUP(AI1166,buff!$K:$L,2,FALSE),"")),"")</f>
        <v/>
      </c>
      <c r="AT1166" s="6" t="str">
        <f>_xlfn.IFNA(IF(IF($AH1166=AT$5,VLOOKUP(AJ1166,buff!$K:$L,2,FALSE),"")=0,"",IF($AH1166=AT$5,VLOOKUP(AJ1166,buff!$K:$L,2,FALSE),"")),"")</f>
        <v/>
      </c>
      <c r="AU1166" s="6" t="str">
        <f>_xlfn.IFNA(IF(IF($AH1166=AU$5,VLOOKUP(AK1166,buff!$K:$L,2,FALSE),"")=0,"",IF($AH1166=AU$5,VLOOKUP(AK1166,buff!$K:$L,2,FALSE),"")),"")</f>
        <v/>
      </c>
      <c r="AV1166" s="6" t="str">
        <f>_xlfn.IFNA(IF(IF($AH1166=AV$5,VLOOKUP(AL1166,buff!$K:$L,2,FALSE),"")=0,"",IF($AH1166=AV$5,VLOOKUP(AL1166,buff!$K:$L,2,FALSE),"")),"")</f>
        <v/>
      </c>
      <c r="AW1166" s="6" t="str">
        <f>_xlfn.IFNA(IF(IF($AH1166=AW$5,VLOOKUP(AM1166,buff!$K:$L,2,FALSE),"")=0,"",IF($AH1166=AW$5,VLOOKUP(AM1166,buff!$K:$L,2,FALSE),"")),"")</f>
        <v/>
      </c>
      <c r="AX1166" s="6" t="e">
        <f>VLOOKUP(AI1166,buff!K:P,6,FALSE)</f>
        <v>#N/A</v>
      </c>
      <c r="AY1166" t="e">
        <f t="shared" si="353"/>
        <v>#N/A</v>
      </c>
      <c r="AZ1166" t="e">
        <f t="shared" si="353"/>
        <v>#N/A</v>
      </c>
      <c r="BA1166">
        <f t="shared" si="354"/>
        <v>0</v>
      </c>
      <c r="BB1166">
        <f t="shared" si="355"/>
        <v>0</v>
      </c>
    </row>
    <row r="1167" spans="1:54" x14ac:dyDescent="0.15">
      <c r="A1167" t="str">
        <f t="shared" si="344"/>
        <v>释主动技能2等级1</v>
      </c>
      <c r="B1167" s="8">
        <v>1161</v>
      </c>
      <c r="C1167" s="8" t="str">
        <f>VLOOKUP(G1167,角色!A:B,2,FALSE)</f>
        <v>释</v>
      </c>
      <c r="D1167" s="8" t="str">
        <f t="shared" si="350"/>
        <v>主动技能2</v>
      </c>
      <c r="E1167" s="8">
        <f t="shared" si="345"/>
        <v>1</v>
      </c>
      <c r="F1167" s="8">
        <f t="shared" si="346"/>
        <v>2</v>
      </c>
      <c r="G1167" s="8">
        <f t="shared" si="347"/>
        <v>20</v>
      </c>
      <c r="H1167" s="4" t="s">
        <v>455</v>
      </c>
      <c r="I1167" s="26" t="str">
        <f>"对敌方1排单位造成100%攻击力（+"&amp;AB1167&amp;"）伤害"</f>
        <v>对敌方1排单位造成100%攻击力（+95）伤害</v>
      </c>
      <c r="J1167" s="4" t="s">
        <v>305</v>
      </c>
      <c r="K1167" s="1" t="s">
        <v>103</v>
      </c>
      <c r="L1167" s="4" t="s">
        <v>114</v>
      </c>
      <c r="M1167" s="4"/>
      <c r="N1167" s="4">
        <v>100</v>
      </c>
      <c r="O1167" s="4">
        <v>100</v>
      </c>
      <c r="T1167" s="6" t="str">
        <f t="shared" si="348"/>
        <v/>
      </c>
      <c r="U1167" s="6" t="str">
        <f t="shared" si="349"/>
        <v/>
      </c>
      <c r="Y1167">
        <f t="shared" si="341"/>
        <v>50</v>
      </c>
      <c r="Z1167">
        <v>100</v>
      </c>
      <c r="AA1167" s="23">
        <v>25</v>
      </c>
      <c r="AB1167" s="23">
        <f>INT(VLOOKUP(VLOOKUP($C1167,角色技能升级比率表!$B:$C,2,FALSE),角色属性概况!E:F,2,FALSE)*VLOOKUP(E1167,角色属性概况!I:M,3,FALSE)*AA1167/100)</f>
        <v>95</v>
      </c>
      <c r="AE1167">
        <v>0</v>
      </c>
      <c r="AF1167" s="23">
        <f t="shared" si="351"/>
        <v>2</v>
      </c>
      <c r="AG1167" s="23">
        <f t="shared" si="352"/>
        <v>1</v>
      </c>
      <c r="AN1167" s="6" t="str">
        <f>_xlfn.IFNA(IF(IF($AH1167=AN$5,VLOOKUP(AI1167,buff!$K:$L,2,FALSE),"")=0,"",IF($AH1167=AN$5,VLOOKUP(AI1167,buff!$K:$L,2,FALSE),"")),"")</f>
        <v/>
      </c>
      <c r="AO1167" s="6" t="str">
        <f>_xlfn.IFNA(IF(IF($AH1167=AO$5,VLOOKUP(AJ1167,buff!$K:$L,2,FALSE),"")=0,"",IF($AH1167=AO$5,VLOOKUP(AJ1167,buff!$K:$L,2,FALSE),"")),"")</f>
        <v/>
      </c>
      <c r="AP1167" s="6" t="str">
        <f>_xlfn.IFNA(IF(IF($AH1167=AP$5,VLOOKUP(AK1167,buff!$K:$L,2,FALSE),"")=0,"",IF($AH1167=AP$5,VLOOKUP(AK1167,buff!$K:$L,2,FALSE),"")),"")</f>
        <v/>
      </c>
      <c r="AQ1167" s="6" t="str">
        <f>_xlfn.IFNA(IF(IF($AH1167=AQ$5,VLOOKUP(AL1167,buff!$K:$L,2,FALSE),"")=0,"",IF($AH1167=AQ$5,VLOOKUP(AL1167,buff!$K:$L,2,FALSE),"")),"")</f>
        <v/>
      </c>
      <c r="AR1167" s="6" t="str">
        <f>_xlfn.IFNA(IF(IF($AH1167=AR$5,VLOOKUP(AM1167,buff!$K:$L,2,FALSE),"")=0,"",IF($AH1167=AR$5,VLOOKUP(AM1167,buff!$K:$L,2,FALSE),"")),"")</f>
        <v/>
      </c>
      <c r="AS1167" s="6" t="str">
        <f>_xlfn.IFNA(IF(IF($AH1167=AS$5,VLOOKUP(AI1167,buff!$K:$L,2,FALSE),"")=0,"",IF($AH1167=AS$5,VLOOKUP(AI1167,buff!$K:$L,2,FALSE),"")),"")</f>
        <v/>
      </c>
      <c r="AT1167" s="6" t="str">
        <f>_xlfn.IFNA(IF(IF($AH1167=AT$5,VLOOKUP(AJ1167,buff!$K:$L,2,FALSE),"")=0,"",IF($AH1167=AT$5,VLOOKUP(AJ1167,buff!$K:$L,2,FALSE),"")),"")</f>
        <v/>
      </c>
      <c r="AU1167" s="6" t="str">
        <f>_xlfn.IFNA(IF(IF($AH1167=AU$5,VLOOKUP(AK1167,buff!$K:$L,2,FALSE),"")=0,"",IF($AH1167=AU$5,VLOOKUP(AK1167,buff!$K:$L,2,FALSE),"")),"")</f>
        <v/>
      </c>
      <c r="AV1167" s="6" t="str">
        <f>_xlfn.IFNA(IF(IF($AH1167=AV$5,VLOOKUP(AL1167,buff!$K:$L,2,FALSE),"")=0,"",IF($AH1167=AV$5,VLOOKUP(AL1167,buff!$K:$L,2,FALSE),"")),"")</f>
        <v/>
      </c>
      <c r="AW1167" s="6" t="str">
        <f>_xlfn.IFNA(IF(IF($AH1167=AW$5,VLOOKUP(AM1167,buff!$K:$L,2,FALSE),"")=0,"",IF($AH1167=AW$5,VLOOKUP(AM1167,buff!$K:$L,2,FALSE),"")),"")</f>
        <v/>
      </c>
      <c r="AX1167" s="6" t="e">
        <f>VLOOKUP(AI1167,buff!K:P,6,FALSE)</f>
        <v>#N/A</v>
      </c>
      <c r="AY1167" t="e">
        <f t="shared" si="353"/>
        <v>#N/A</v>
      </c>
      <c r="AZ1167" t="e">
        <f t="shared" si="353"/>
        <v>#N/A</v>
      </c>
      <c r="BA1167">
        <f t="shared" si="354"/>
        <v>2</v>
      </c>
      <c r="BB1167">
        <f t="shared" si="355"/>
        <v>1</v>
      </c>
    </row>
    <row r="1168" spans="1:54" x14ac:dyDescent="0.15">
      <c r="A1168" t="str">
        <f t="shared" si="344"/>
        <v>释主动技能2等级2</v>
      </c>
      <c r="B1168" s="8">
        <v>1162</v>
      </c>
      <c r="C1168" s="8" t="str">
        <f>VLOOKUP(G1168,角色!A:B,2,FALSE)</f>
        <v>释</v>
      </c>
      <c r="D1168" s="8" t="str">
        <f t="shared" si="350"/>
        <v>主动技能2</v>
      </c>
      <c r="E1168" s="8">
        <f t="shared" si="345"/>
        <v>2</v>
      </c>
      <c r="F1168" s="8">
        <f t="shared" si="346"/>
        <v>2</v>
      </c>
      <c r="G1168" s="8">
        <f t="shared" si="347"/>
        <v>20</v>
      </c>
      <c r="H1168" s="4" t="s">
        <v>455</v>
      </c>
      <c r="I1168" s="26" t="str">
        <f t="shared" ref="I1168:I1186" si="356">"对敌方1排单位造成100%攻击力（+"&amp;AB1168&amp;"）伤害"</f>
        <v>对敌方1排单位造成100%攻击力（+140）伤害</v>
      </c>
      <c r="J1168" s="4" t="s">
        <v>305</v>
      </c>
      <c r="K1168" s="1" t="s">
        <v>103</v>
      </c>
      <c r="L1168" s="4" t="s">
        <v>114</v>
      </c>
      <c r="M1168" s="4"/>
      <c r="N1168" s="4">
        <v>100</v>
      </c>
      <c r="O1168" s="4">
        <v>100</v>
      </c>
      <c r="T1168" s="6" t="str">
        <f t="shared" si="348"/>
        <v/>
      </c>
      <c r="U1168" s="6" t="str">
        <f t="shared" si="349"/>
        <v/>
      </c>
      <c r="Y1168">
        <f t="shared" si="341"/>
        <v>50</v>
      </c>
      <c r="Z1168">
        <v>100</v>
      </c>
      <c r="AA1168" s="23">
        <v>25</v>
      </c>
      <c r="AB1168" s="23">
        <f>INT(VLOOKUP(VLOOKUP($C1168,角色技能升级比率表!$B:$C,2,FALSE),角色属性概况!E:F,2,FALSE)*VLOOKUP(E1168,角色属性概况!I:M,3,FALSE)*AA1168/100)</f>
        <v>140</v>
      </c>
      <c r="AE1168">
        <v>0</v>
      </c>
      <c r="AF1168" s="23">
        <f t="shared" si="351"/>
        <v>2</v>
      </c>
      <c r="AG1168" s="23">
        <f t="shared" si="352"/>
        <v>1</v>
      </c>
      <c r="AN1168" s="6" t="str">
        <f>_xlfn.IFNA(IF(IF($AH1168=AN$5,VLOOKUP(AI1168,buff!$K:$L,2,FALSE),"")=0,"",IF($AH1168=AN$5,VLOOKUP(AI1168,buff!$K:$L,2,FALSE),"")),"")</f>
        <v/>
      </c>
      <c r="AO1168" s="6" t="str">
        <f>_xlfn.IFNA(IF(IF($AH1168=AO$5,VLOOKUP(AJ1168,buff!$K:$L,2,FALSE),"")=0,"",IF($AH1168=AO$5,VLOOKUP(AJ1168,buff!$K:$L,2,FALSE),"")),"")</f>
        <v/>
      </c>
      <c r="AP1168" s="6" t="str">
        <f>_xlfn.IFNA(IF(IF($AH1168=AP$5,VLOOKUP(AK1168,buff!$K:$L,2,FALSE),"")=0,"",IF($AH1168=AP$5,VLOOKUP(AK1168,buff!$K:$L,2,FALSE),"")),"")</f>
        <v/>
      </c>
      <c r="AQ1168" s="6" t="str">
        <f>_xlfn.IFNA(IF(IF($AH1168=AQ$5,VLOOKUP(AL1168,buff!$K:$L,2,FALSE),"")=0,"",IF($AH1168=AQ$5,VLOOKUP(AL1168,buff!$K:$L,2,FALSE),"")),"")</f>
        <v/>
      </c>
      <c r="AR1168" s="6" t="str">
        <f>_xlfn.IFNA(IF(IF($AH1168=AR$5,VLOOKUP(AM1168,buff!$K:$L,2,FALSE),"")=0,"",IF($AH1168=AR$5,VLOOKUP(AM1168,buff!$K:$L,2,FALSE),"")),"")</f>
        <v/>
      </c>
      <c r="AS1168" s="6" t="str">
        <f>_xlfn.IFNA(IF(IF($AH1168=AS$5,VLOOKUP(AI1168,buff!$K:$L,2,FALSE),"")=0,"",IF($AH1168=AS$5,VLOOKUP(AI1168,buff!$K:$L,2,FALSE),"")),"")</f>
        <v/>
      </c>
      <c r="AT1168" s="6" t="str">
        <f>_xlfn.IFNA(IF(IF($AH1168=AT$5,VLOOKUP(AJ1168,buff!$K:$L,2,FALSE),"")=0,"",IF($AH1168=AT$5,VLOOKUP(AJ1168,buff!$K:$L,2,FALSE),"")),"")</f>
        <v/>
      </c>
      <c r="AU1168" s="6" t="str">
        <f>_xlfn.IFNA(IF(IF($AH1168=AU$5,VLOOKUP(AK1168,buff!$K:$L,2,FALSE),"")=0,"",IF($AH1168=AU$5,VLOOKUP(AK1168,buff!$K:$L,2,FALSE),"")),"")</f>
        <v/>
      </c>
      <c r="AV1168" s="6" t="str">
        <f>_xlfn.IFNA(IF(IF($AH1168=AV$5,VLOOKUP(AL1168,buff!$K:$L,2,FALSE),"")=0,"",IF($AH1168=AV$5,VLOOKUP(AL1168,buff!$K:$L,2,FALSE),"")),"")</f>
        <v/>
      </c>
      <c r="AW1168" s="6" t="str">
        <f>_xlfn.IFNA(IF(IF($AH1168=AW$5,VLOOKUP(AM1168,buff!$K:$L,2,FALSE),"")=0,"",IF($AH1168=AW$5,VLOOKUP(AM1168,buff!$K:$L,2,FALSE),"")),"")</f>
        <v/>
      </c>
      <c r="AX1168" s="6" t="e">
        <f>VLOOKUP(AI1168,buff!K:P,6,FALSE)</f>
        <v>#N/A</v>
      </c>
      <c r="AY1168" t="e">
        <f t="shared" si="353"/>
        <v>#N/A</v>
      </c>
      <c r="AZ1168" t="e">
        <f t="shared" si="353"/>
        <v>#N/A</v>
      </c>
      <c r="BA1168">
        <f t="shared" si="354"/>
        <v>2</v>
      </c>
      <c r="BB1168">
        <f t="shared" si="355"/>
        <v>1</v>
      </c>
    </row>
    <row r="1169" spans="1:54" x14ac:dyDescent="0.15">
      <c r="A1169" t="str">
        <f t="shared" si="344"/>
        <v>释主动技能2等级3</v>
      </c>
      <c r="B1169" s="8">
        <v>1163</v>
      </c>
      <c r="C1169" s="8" t="str">
        <f>VLOOKUP(G1169,角色!A:B,2,FALSE)</f>
        <v>释</v>
      </c>
      <c r="D1169" s="8" t="str">
        <f t="shared" si="350"/>
        <v>主动技能2</v>
      </c>
      <c r="E1169" s="8">
        <f t="shared" si="345"/>
        <v>3</v>
      </c>
      <c r="F1169" s="8">
        <f t="shared" si="346"/>
        <v>2</v>
      </c>
      <c r="G1169" s="8">
        <f t="shared" si="347"/>
        <v>20</v>
      </c>
      <c r="H1169" s="4" t="s">
        <v>455</v>
      </c>
      <c r="I1169" s="26" t="str">
        <f t="shared" si="356"/>
        <v>对敌方1排单位造成100%攻击力（+185）伤害</v>
      </c>
      <c r="J1169" s="4" t="s">
        <v>305</v>
      </c>
      <c r="K1169" s="1" t="s">
        <v>103</v>
      </c>
      <c r="L1169" s="4" t="s">
        <v>114</v>
      </c>
      <c r="M1169" s="4"/>
      <c r="N1169" s="4">
        <v>100</v>
      </c>
      <c r="O1169" s="4">
        <v>100</v>
      </c>
      <c r="T1169" s="6" t="str">
        <f t="shared" si="348"/>
        <v/>
      </c>
      <c r="U1169" s="6" t="str">
        <f t="shared" si="349"/>
        <v/>
      </c>
      <c r="Y1169">
        <f t="shared" si="341"/>
        <v>50</v>
      </c>
      <c r="Z1169">
        <v>100</v>
      </c>
      <c r="AA1169" s="23">
        <v>25</v>
      </c>
      <c r="AB1169" s="23">
        <f>INT(VLOOKUP(VLOOKUP($C1169,角色技能升级比率表!$B:$C,2,FALSE),角色属性概况!E:F,2,FALSE)*VLOOKUP(E1169,角色属性概况!I:M,3,FALSE)*AA1169/100)</f>
        <v>185</v>
      </c>
      <c r="AE1169">
        <v>0</v>
      </c>
      <c r="AF1169" s="23">
        <f t="shared" si="351"/>
        <v>2</v>
      </c>
      <c r="AG1169" s="23">
        <f t="shared" si="352"/>
        <v>1</v>
      </c>
      <c r="AN1169" s="6" t="str">
        <f>_xlfn.IFNA(IF(IF($AH1169=AN$5,VLOOKUP(AI1169,buff!$K:$L,2,FALSE),"")=0,"",IF($AH1169=AN$5,VLOOKUP(AI1169,buff!$K:$L,2,FALSE),"")),"")</f>
        <v/>
      </c>
      <c r="AO1169" s="6" t="str">
        <f>_xlfn.IFNA(IF(IF($AH1169=AO$5,VLOOKUP(AJ1169,buff!$K:$L,2,FALSE),"")=0,"",IF($AH1169=AO$5,VLOOKUP(AJ1169,buff!$K:$L,2,FALSE),"")),"")</f>
        <v/>
      </c>
      <c r="AP1169" s="6" t="str">
        <f>_xlfn.IFNA(IF(IF($AH1169=AP$5,VLOOKUP(AK1169,buff!$K:$L,2,FALSE),"")=0,"",IF($AH1169=AP$5,VLOOKUP(AK1169,buff!$K:$L,2,FALSE),"")),"")</f>
        <v/>
      </c>
      <c r="AQ1169" s="6" t="str">
        <f>_xlfn.IFNA(IF(IF($AH1169=AQ$5,VLOOKUP(AL1169,buff!$K:$L,2,FALSE),"")=0,"",IF($AH1169=AQ$5,VLOOKUP(AL1169,buff!$K:$L,2,FALSE),"")),"")</f>
        <v/>
      </c>
      <c r="AR1169" s="6" t="str">
        <f>_xlfn.IFNA(IF(IF($AH1169=AR$5,VLOOKUP(AM1169,buff!$K:$L,2,FALSE),"")=0,"",IF($AH1169=AR$5,VLOOKUP(AM1169,buff!$K:$L,2,FALSE),"")),"")</f>
        <v/>
      </c>
      <c r="AS1169" s="6" t="str">
        <f>_xlfn.IFNA(IF(IF($AH1169=AS$5,VLOOKUP(AI1169,buff!$K:$L,2,FALSE),"")=0,"",IF($AH1169=AS$5,VLOOKUP(AI1169,buff!$K:$L,2,FALSE),"")),"")</f>
        <v/>
      </c>
      <c r="AT1169" s="6" t="str">
        <f>_xlfn.IFNA(IF(IF($AH1169=AT$5,VLOOKUP(AJ1169,buff!$K:$L,2,FALSE),"")=0,"",IF($AH1169=AT$5,VLOOKUP(AJ1169,buff!$K:$L,2,FALSE),"")),"")</f>
        <v/>
      </c>
      <c r="AU1169" s="6" t="str">
        <f>_xlfn.IFNA(IF(IF($AH1169=AU$5,VLOOKUP(AK1169,buff!$K:$L,2,FALSE),"")=0,"",IF($AH1169=AU$5,VLOOKUP(AK1169,buff!$K:$L,2,FALSE),"")),"")</f>
        <v/>
      </c>
      <c r="AV1169" s="6" t="str">
        <f>_xlfn.IFNA(IF(IF($AH1169=AV$5,VLOOKUP(AL1169,buff!$K:$L,2,FALSE),"")=0,"",IF($AH1169=AV$5,VLOOKUP(AL1169,buff!$K:$L,2,FALSE),"")),"")</f>
        <v/>
      </c>
      <c r="AW1169" s="6" t="str">
        <f>_xlfn.IFNA(IF(IF($AH1169=AW$5,VLOOKUP(AM1169,buff!$K:$L,2,FALSE),"")=0,"",IF($AH1169=AW$5,VLOOKUP(AM1169,buff!$K:$L,2,FALSE),"")),"")</f>
        <v/>
      </c>
      <c r="AX1169" s="6" t="e">
        <f>VLOOKUP(AI1169,buff!K:P,6,FALSE)</f>
        <v>#N/A</v>
      </c>
      <c r="AY1169" t="e">
        <f t="shared" si="353"/>
        <v>#N/A</v>
      </c>
      <c r="AZ1169" t="e">
        <f t="shared" si="353"/>
        <v>#N/A</v>
      </c>
      <c r="BA1169">
        <f t="shared" si="354"/>
        <v>2</v>
      </c>
      <c r="BB1169">
        <f t="shared" si="355"/>
        <v>1</v>
      </c>
    </row>
    <row r="1170" spans="1:54" x14ac:dyDescent="0.15">
      <c r="A1170" t="str">
        <f t="shared" si="344"/>
        <v>释主动技能2等级4</v>
      </c>
      <c r="B1170" s="8">
        <v>1164</v>
      </c>
      <c r="C1170" s="8" t="str">
        <f>VLOOKUP(G1170,角色!A:B,2,FALSE)</f>
        <v>释</v>
      </c>
      <c r="D1170" s="8" t="str">
        <f t="shared" si="350"/>
        <v>主动技能2</v>
      </c>
      <c r="E1170" s="8">
        <f t="shared" si="345"/>
        <v>4</v>
      </c>
      <c r="F1170" s="8">
        <f t="shared" si="346"/>
        <v>2</v>
      </c>
      <c r="G1170" s="8">
        <f t="shared" si="347"/>
        <v>20</v>
      </c>
      <c r="H1170" s="4" t="s">
        <v>455</v>
      </c>
      <c r="I1170" s="26" t="str">
        <f t="shared" si="356"/>
        <v>对敌方1排单位造成100%攻击力（+229）伤害</v>
      </c>
      <c r="J1170" s="4" t="s">
        <v>305</v>
      </c>
      <c r="K1170" s="1" t="s">
        <v>103</v>
      </c>
      <c r="L1170" s="4" t="s">
        <v>114</v>
      </c>
      <c r="M1170" s="4"/>
      <c r="N1170" s="4">
        <v>100</v>
      </c>
      <c r="O1170" s="4">
        <v>100</v>
      </c>
      <c r="T1170" s="6" t="str">
        <f t="shared" si="348"/>
        <v/>
      </c>
      <c r="U1170" s="6" t="str">
        <f t="shared" si="349"/>
        <v/>
      </c>
      <c r="Y1170">
        <f t="shared" si="341"/>
        <v>50</v>
      </c>
      <c r="Z1170">
        <v>100</v>
      </c>
      <c r="AA1170" s="23">
        <v>25</v>
      </c>
      <c r="AB1170" s="23">
        <f>INT(VLOOKUP(VLOOKUP($C1170,角色技能升级比率表!$B:$C,2,FALSE),角色属性概况!E:F,2,FALSE)*VLOOKUP(E1170,角色属性概况!I:M,3,FALSE)*AA1170/100)</f>
        <v>229</v>
      </c>
      <c r="AE1170">
        <v>0</v>
      </c>
      <c r="AF1170" s="23">
        <f t="shared" si="351"/>
        <v>2</v>
      </c>
      <c r="AG1170" s="23">
        <f t="shared" si="352"/>
        <v>1</v>
      </c>
      <c r="AN1170" s="6" t="str">
        <f>_xlfn.IFNA(IF(IF($AH1170=AN$5,VLOOKUP(AI1170,buff!$K:$L,2,FALSE),"")=0,"",IF($AH1170=AN$5,VLOOKUP(AI1170,buff!$K:$L,2,FALSE),"")),"")</f>
        <v/>
      </c>
      <c r="AO1170" s="6" t="str">
        <f>_xlfn.IFNA(IF(IF($AH1170=AO$5,VLOOKUP(AJ1170,buff!$K:$L,2,FALSE),"")=0,"",IF($AH1170=AO$5,VLOOKUP(AJ1170,buff!$K:$L,2,FALSE),"")),"")</f>
        <v/>
      </c>
      <c r="AP1170" s="6" t="str">
        <f>_xlfn.IFNA(IF(IF($AH1170=AP$5,VLOOKUP(AK1170,buff!$K:$L,2,FALSE),"")=0,"",IF($AH1170=AP$5,VLOOKUP(AK1170,buff!$K:$L,2,FALSE),"")),"")</f>
        <v/>
      </c>
      <c r="AQ1170" s="6" t="str">
        <f>_xlfn.IFNA(IF(IF($AH1170=AQ$5,VLOOKUP(AL1170,buff!$K:$L,2,FALSE),"")=0,"",IF($AH1170=AQ$5,VLOOKUP(AL1170,buff!$K:$L,2,FALSE),"")),"")</f>
        <v/>
      </c>
      <c r="AR1170" s="6" t="str">
        <f>_xlfn.IFNA(IF(IF($AH1170=AR$5,VLOOKUP(AM1170,buff!$K:$L,2,FALSE),"")=0,"",IF($AH1170=AR$5,VLOOKUP(AM1170,buff!$K:$L,2,FALSE),"")),"")</f>
        <v/>
      </c>
      <c r="AS1170" s="6" t="str">
        <f>_xlfn.IFNA(IF(IF($AH1170=AS$5,VLOOKUP(AI1170,buff!$K:$L,2,FALSE),"")=0,"",IF($AH1170=AS$5,VLOOKUP(AI1170,buff!$K:$L,2,FALSE),"")),"")</f>
        <v/>
      </c>
      <c r="AT1170" s="6" t="str">
        <f>_xlfn.IFNA(IF(IF($AH1170=AT$5,VLOOKUP(AJ1170,buff!$K:$L,2,FALSE),"")=0,"",IF($AH1170=AT$5,VLOOKUP(AJ1170,buff!$K:$L,2,FALSE),"")),"")</f>
        <v/>
      </c>
      <c r="AU1170" s="6" t="str">
        <f>_xlfn.IFNA(IF(IF($AH1170=AU$5,VLOOKUP(AK1170,buff!$K:$L,2,FALSE),"")=0,"",IF($AH1170=AU$5,VLOOKUP(AK1170,buff!$K:$L,2,FALSE),"")),"")</f>
        <v/>
      </c>
      <c r="AV1170" s="6" t="str">
        <f>_xlfn.IFNA(IF(IF($AH1170=AV$5,VLOOKUP(AL1170,buff!$K:$L,2,FALSE),"")=0,"",IF($AH1170=AV$5,VLOOKUP(AL1170,buff!$K:$L,2,FALSE),"")),"")</f>
        <v/>
      </c>
      <c r="AW1170" s="6" t="str">
        <f>_xlfn.IFNA(IF(IF($AH1170=AW$5,VLOOKUP(AM1170,buff!$K:$L,2,FALSE),"")=0,"",IF($AH1170=AW$5,VLOOKUP(AM1170,buff!$K:$L,2,FALSE),"")),"")</f>
        <v/>
      </c>
      <c r="AX1170" s="6" t="e">
        <f>VLOOKUP(AI1170,buff!K:P,6,FALSE)</f>
        <v>#N/A</v>
      </c>
      <c r="AY1170" t="e">
        <f t="shared" si="353"/>
        <v>#N/A</v>
      </c>
      <c r="AZ1170" t="e">
        <f t="shared" si="353"/>
        <v>#N/A</v>
      </c>
      <c r="BA1170">
        <f t="shared" si="354"/>
        <v>2</v>
      </c>
      <c r="BB1170">
        <f t="shared" si="355"/>
        <v>1</v>
      </c>
    </row>
    <row r="1171" spans="1:54" x14ac:dyDescent="0.15">
      <c r="A1171" t="str">
        <f t="shared" si="344"/>
        <v>释主动技能2等级5</v>
      </c>
      <c r="B1171" s="8">
        <v>1165</v>
      </c>
      <c r="C1171" s="8" t="str">
        <f>VLOOKUP(G1171,角色!A:B,2,FALSE)</f>
        <v>释</v>
      </c>
      <c r="D1171" s="8" t="str">
        <f t="shared" si="350"/>
        <v>主动技能2</v>
      </c>
      <c r="E1171" s="8">
        <f t="shared" si="345"/>
        <v>5</v>
      </c>
      <c r="F1171" s="8">
        <f t="shared" si="346"/>
        <v>2</v>
      </c>
      <c r="G1171" s="8">
        <f t="shared" si="347"/>
        <v>20</v>
      </c>
      <c r="H1171" s="4" t="s">
        <v>455</v>
      </c>
      <c r="I1171" s="26" t="str">
        <f t="shared" si="356"/>
        <v>对敌方1排单位造成100%攻击力（+282）伤害</v>
      </c>
      <c r="J1171" s="4" t="s">
        <v>305</v>
      </c>
      <c r="K1171" s="1" t="s">
        <v>103</v>
      </c>
      <c r="L1171" s="4" t="s">
        <v>114</v>
      </c>
      <c r="M1171" s="4"/>
      <c r="N1171" s="4">
        <v>100</v>
      </c>
      <c r="O1171" s="4">
        <v>100</v>
      </c>
      <c r="T1171" s="6" t="str">
        <f t="shared" si="348"/>
        <v/>
      </c>
      <c r="U1171" s="6" t="str">
        <f t="shared" si="349"/>
        <v/>
      </c>
      <c r="Y1171">
        <f t="shared" si="341"/>
        <v>50</v>
      </c>
      <c r="Z1171">
        <v>100</v>
      </c>
      <c r="AA1171" s="23">
        <v>25</v>
      </c>
      <c r="AB1171" s="23">
        <f>INT(VLOOKUP(VLOOKUP($C1171,角色技能升级比率表!$B:$C,2,FALSE),角色属性概况!E:F,2,FALSE)*VLOOKUP(E1171,角色属性概况!I:M,3,FALSE)*AA1171/100)</f>
        <v>282</v>
      </c>
      <c r="AE1171">
        <v>0</v>
      </c>
      <c r="AF1171" s="23">
        <f t="shared" si="351"/>
        <v>2</v>
      </c>
      <c r="AG1171" s="23">
        <f t="shared" si="352"/>
        <v>1</v>
      </c>
      <c r="AN1171" s="6" t="str">
        <f>_xlfn.IFNA(IF(IF($AH1171=AN$5,VLOOKUP(AI1171,buff!$K:$L,2,FALSE),"")=0,"",IF($AH1171=AN$5,VLOOKUP(AI1171,buff!$K:$L,2,FALSE),"")),"")</f>
        <v/>
      </c>
      <c r="AO1171" s="6" t="str">
        <f>_xlfn.IFNA(IF(IF($AH1171=AO$5,VLOOKUP(AJ1171,buff!$K:$L,2,FALSE),"")=0,"",IF($AH1171=AO$5,VLOOKUP(AJ1171,buff!$K:$L,2,FALSE),"")),"")</f>
        <v/>
      </c>
      <c r="AP1171" s="6" t="str">
        <f>_xlfn.IFNA(IF(IF($AH1171=AP$5,VLOOKUP(AK1171,buff!$K:$L,2,FALSE),"")=0,"",IF($AH1171=AP$5,VLOOKUP(AK1171,buff!$K:$L,2,FALSE),"")),"")</f>
        <v/>
      </c>
      <c r="AQ1171" s="6" t="str">
        <f>_xlfn.IFNA(IF(IF($AH1171=AQ$5,VLOOKUP(AL1171,buff!$K:$L,2,FALSE),"")=0,"",IF($AH1171=AQ$5,VLOOKUP(AL1171,buff!$K:$L,2,FALSE),"")),"")</f>
        <v/>
      </c>
      <c r="AR1171" s="6" t="str">
        <f>_xlfn.IFNA(IF(IF($AH1171=AR$5,VLOOKUP(AM1171,buff!$K:$L,2,FALSE),"")=0,"",IF($AH1171=AR$5,VLOOKUP(AM1171,buff!$K:$L,2,FALSE),"")),"")</f>
        <v/>
      </c>
      <c r="AS1171" s="6" t="str">
        <f>_xlfn.IFNA(IF(IF($AH1171=AS$5,VLOOKUP(AI1171,buff!$K:$L,2,FALSE),"")=0,"",IF($AH1171=AS$5,VLOOKUP(AI1171,buff!$K:$L,2,FALSE),"")),"")</f>
        <v/>
      </c>
      <c r="AT1171" s="6" t="str">
        <f>_xlfn.IFNA(IF(IF($AH1171=AT$5,VLOOKUP(AJ1171,buff!$K:$L,2,FALSE),"")=0,"",IF($AH1171=AT$5,VLOOKUP(AJ1171,buff!$K:$L,2,FALSE),"")),"")</f>
        <v/>
      </c>
      <c r="AU1171" s="6" t="str">
        <f>_xlfn.IFNA(IF(IF($AH1171=AU$5,VLOOKUP(AK1171,buff!$K:$L,2,FALSE),"")=0,"",IF($AH1171=AU$5,VLOOKUP(AK1171,buff!$K:$L,2,FALSE),"")),"")</f>
        <v/>
      </c>
      <c r="AV1171" s="6" t="str">
        <f>_xlfn.IFNA(IF(IF($AH1171=AV$5,VLOOKUP(AL1171,buff!$K:$L,2,FALSE),"")=0,"",IF($AH1171=AV$5,VLOOKUP(AL1171,buff!$K:$L,2,FALSE),"")),"")</f>
        <v/>
      </c>
      <c r="AW1171" s="6" t="str">
        <f>_xlfn.IFNA(IF(IF($AH1171=AW$5,VLOOKUP(AM1171,buff!$K:$L,2,FALSE),"")=0,"",IF($AH1171=AW$5,VLOOKUP(AM1171,buff!$K:$L,2,FALSE),"")),"")</f>
        <v/>
      </c>
      <c r="AX1171" s="6" t="e">
        <f>VLOOKUP(AI1171,buff!K:P,6,FALSE)</f>
        <v>#N/A</v>
      </c>
      <c r="AY1171" t="e">
        <f t="shared" si="353"/>
        <v>#N/A</v>
      </c>
      <c r="AZ1171" t="e">
        <f t="shared" si="353"/>
        <v>#N/A</v>
      </c>
      <c r="BA1171">
        <f t="shared" si="354"/>
        <v>2</v>
      </c>
      <c r="BB1171">
        <f t="shared" si="355"/>
        <v>1</v>
      </c>
    </row>
    <row r="1172" spans="1:54" x14ac:dyDescent="0.15">
      <c r="A1172" t="str">
        <f t="shared" si="344"/>
        <v>释主动技能2等级6</v>
      </c>
      <c r="B1172" s="8">
        <v>1166</v>
      </c>
      <c r="C1172" s="8" t="str">
        <f>VLOOKUP(G1172,角色!A:B,2,FALSE)</f>
        <v>释</v>
      </c>
      <c r="D1172" s="8" t="str">
        <f t="shared" si="350"/>
        <v>主动技能2</v>
      </c>
      <c r="E1172" s="8">
        <f t="shared" si="345"/>
        <v>6</v>
      </c>
      <c r="F1172" s="8">
        <f t="shared" si="346"/>
        <v>2</v>
      </c>
      <c r="G1172" s="8">
        <f t="shared" si="347"/>
        <v>20</v>
      </c>
      <c r="H1172" s="4" t="s">
        <v>455</v>
      </c>
      <c r="I1172" s="26" t="str">
        <f t="shared" si="356"/>
        <v>对敌方1排单位造成100%攻击力（+348）伤害</v>
      </c>
      <c r="J1172" s="4" t="s">
        <v>305</v>
      </c>
      <c r="K1172" s="1" t="s">
        <v>103</v>
      </c>
      <c r="L1172" s="4" t="s">
        <v>114</v>
      </c>
      <c r="M1172" s="4"/>
      <c r="N1172" s="4">
        <v>100</v>
      </c>
      <c r="O1172" s="4">
        <v>100</v>
      </c>
      <c r="T1172" s="6" t="str">
        <f t="shared" si="348"/>
        <v/>
      </c>
      <c r="U1172" s="6" t="str">
        <f t="shared" si="349"/>
        <v/>
      </c>
      <c r="Y1172">
        <f t="shared" si="341"/>
        <v>50</v>
      </c>
      <c r="Z1172">
        <v>100</v>
      </c>
      <c r="AA1172" s="23">
        <v>25</v>
      </c>
      <c r="AB1172" s="23">
        <f>INT(VLOOKUP(VLOOKUP($C1172,角色技能升级比率表!$B:$C,2,FALSE),角色属性概况!E:F,2,FALSE)*VLOOKUP(E1172,角色属性概况!I:M,3,FALSE)*AA1172/100)</f>
        <v>348</v>
      </c>
      <c r="AE1172">
        <v>0</v>
      </c>
      <c r="AF1172" s="23">
        <f t="shared" si="351"/>
        <v>2</v>
      </c>
      <c r="AG1172" s="23">
        <f t="shared" si="352"/>
        <v>1</v>
      </c>
      <c r="AN1172" s="6" t="str">
        <f>_xlfn.IFNA(IF(IF($AH1172=AN$5,VLOOKUP(AI1172,buff!$K:$L,2,FALSE),"")=0,"",IF($AH1172=AN$5,VLOOKUP(AI1172,buff!$K:$L,2,FALSE),"")),"")</f>
        <v/>
      </c>
      <c r="AO1172" s="6" t="str">
        <f>_xlfn.IFNA(IF(IF($AH1172=AO$5,VLOOKUP(AJ1172,buff!$K:$L,2,FALSE),"")=0,"",IF($AH1172=AO$5,VLOOKUP(AJ1172,buff!$K:$L,2,FALSE),"")),"")</f>
        <v/>
      </c>
      <c r="AP1172" s="6" t="str">
        <f>_xlfn.IFNA(IF(IF($AH1172=AP$5,VLOOKUP(AK1172,buff!$K:$L,2,FALSE),"")=0,"",IF($AH1172=AP$5,VLOOKUP(AK1172,buff!$K:$L,2,FALSE),"")),"")</f>
        <v/>
      </c>
      <c r="AQ1172" s="6" t="str">
        <f>_xlfn.IFNA(IF(IF($AH1172=AQ$5,VLOOKUP(AL1172,buff!$K:$L,2,FALSE),"")=0,"",IF($AH1172=AQ$5,VLOOKUP(AL1172,buff!$K:$L,2,FALSE),"")),"")</f>
        <v/>
      </c>
      <c r="AR1172" s="6" t="str">
        <f>_xlfn.IFNA(IF(IF($AH1172=AR$5,VLOOKUP(AM1172,buff!$K:$L,2,FALSE),"")=0,"",IF($AH1172=AR$5,VLOOKUP(AM1172,buff!$K:$L,2,FALSE),"")),"")</f>
        <v/>
      </c>
      <c r="AS1172" s="6" t="str">
        <f>_xlfn.IFNA(IF(IF($AH1172=AS$5,VLOOKUP(AI1172,buff!$K:$L,2,FALSE),"")=0,"",IF($AH1172=AS$5,VLOOKUP(AI1172,buff!$K:$L,2,FALSE),"")),"")</f>
        <v/>
      </c>
      <c r="AT1172" s="6" t="str">
        <f>_xlfn.IFNA(IF(IF($AH1172=AT$5,VLOOKUP(AJ1172,buff!$K:$L,2,FALSE),"")=0,"",IF($AH1172=AT$5,VLOOKUP(AJ1172,buff!$K:$L,2,FALSE),"")),"")</f>
        <v/>
      </c>
      <c r="AU1172" s="6" t="str">
        <f>_xlfn.IFNA(IF(IF($AH1172=AU$5,VLOOKUP(AK1172,buff!$K:$L,2,FALSE),"")=0,"",IF($AH1172=AU$5,VLOOKUP(AK1172,buff!$K:$L,2,FALSE),"")),"")</f>
        <v/>
      </c>
      <c r="AV1172" s="6" t="str">
        <f>_xlfn.IFNA(IF(IF($AH1172=AV$5,VLOOKUP(AL1172,buff!$K:$L,2,FALSE),"")=0,"",IF($AH1172=AV$5,VLOOKUP(AL1172,buff!$K:$L,2,FALSE),"")),"")</f>
        <v/>
      </c>
      <c r="AW1172" s="6" t="str">
        <f>_xlfn.IFNA(IF(IF($AH1172=AW$5,VLOOKUP(AM1172,buff!$K:$L,2,FALSE),"")=0,"",IF($AH1172=AW$5,VLOOKUP(AM1172,buff!$K:$L,2,FALSE),"")),"")</f>
        <v/>
      </c>
      <c r="AX1172" s="6" t="e">
        <f>VLOOKUP(AI1172,buff!K:P,6,FALSE)</f>
        <v>#N/A</v>
      </c>
      <c r="AY1172" t="e">
        <f t="shared" si="353"/>
        <v>#N/A</v>
      </c>
      <c r="AZ1172" t="e">
        <f t="shared" si="353"/>
        <v>#N/A</v>
      </c>
      <c r="BA1172">
        <f t="shared" si="354"/>
        <v>2</v>
      </c>
      <c r="BB1172">
        <f t="shared" si="355"/>
        <v>1</v>
      </c>
    </row>
    <row r="1173" spans="1:54" x14ac:dyDescent="0.15">
      <c r="A1173" t="str">
        <f t="shared" si="344"/>
        <v>释主动技能2等级7</v>
      </c>
      <c r="B1173" s="8">
        <v>1167</v>
      </c>
      <c r="C1173" s="8" t="str">
        <f>VLOOKUP(G1173,角色!A:B,2,FALSE)</f>
        <v>释</v>
      </c>
      <c r="D1173" s="8" t="str">
        <f t="shared" si="350"/>
        <v>主动技能2</v>
      </c>
      <c r="E1173" s="8">
        <f t="shared" si="345"/>
        <v>7</v>
      </c>
      <c r="F1173" s="8">
        <f t="shared" si="346"/>
        <v>2</v>
      </c>
      <c r="G1173" s="8">
        <f t="shared" si="347"/>
        <v>20</v>
      </c>
      <c r="H1173" s="4" t="s">
        <v>455</v>
      </c>
      <c r="I1173" s="26" t="str">
        <f t="shared" si="356"/>
        <v>对敌方1排单位造成100%攻击力（+428）伤害</v>
      </c>
      <c r="J1173" s="4" t="s">
        <v>305</v>
      </c>
      <c r="K1173" s="1" t="s">
        <v>103</v>
      </c>
      <c r="L1173" s="4" t="s">
        <v>114</v>
      </c>
      <c r="M1173" s="4"/>
      <c r="N1173" s="4">
        <v>100</v>
      </c>
      <c r="O1173" s="4">
        <v>100</v>
      </c>
      <c r="T1173" s="6" t="str">
        <f t="shared" si="348"/>
        <v/>
      </c>
      <c r="U1173" s="6" t="str">
        <f t="shared" si="349"/>
        <v/>
      </c>
      <c r="Y1173">
        <f t="shared" si="341"/>
        <v>50</v>
      </c>
      <c r="Z1173">
        <v>100</v>
      </c>
      <c r="AA1173" s="23">
        <v>25</v>
      </c>
      <c r="AB1173" s="23">
        <f>INT(VLOOKUP(VLOOKUP($C1173,角色技能升级比率表!$B:$C,2,FALSE),角色属性概况!E:F,2,FALSE)*VLOOKUP(E1173,角色属性概况!I:M,3,FALSE)*AA1173/100)</f>
        <v>428</v>
      </c>
      <c r="AE1173">
        <v>0</v>
      </c>
      <c r="AF1173" s="23">
        <f t="shared" si="351"/>
        <v>2</v>
      </c>
      <c r="AG1173" s="23">
        <f t="shared" si="352"/>
        <v>1</v>
      </c>
      <c r="AN1173" s="6" t="str">
        <f>_xlfn.IFNA(IF(IF($AH1173=AN$5,VLOOKUP(AI1173,buff!$K:$L,2,FALSE),"")=0,"",IF($AH1173=AN$5,VLOOKUP(AI1173,buff!$K:$L,2,FALSE),"")),"")</f>
        <v/>
      </c>
      <c r="AO1173" s="6" t="str">
        <f>_xlfn.IFNA(IF(IF($AH1173=AO$5,VLOOKUP(AJ1173,buff!$K:$L,2,FALSE),"")=0,"",IF($AH1173=AO$5,VLOOKUP(AJ1173,buff!$K:$L,2,FALSE),"")),"")</f>
        <v/>
      </c>
      <c r="AP1173" s="6" t="str">
        <f>_xlfn.IFNA(IF(IF($AH1173=AP$5,VLOOKUP(AK1173,buff!$K:$L,2,FALSE),"")=0,"",IF($AH1173=AP$5,VLOOKUP(AK1173,buff!$K:$L,2,FALSE),"")),"")</f>
        <v/>
      </c>
      <c r="AQ1173" s="6" t="str">
        <f>_xlfn.IFNA(IF(IF($AH1173=AQ$5,VLOOKUP(AL1173,buff!$K:$L,2,FALSE),"")=0,"",IF($AH1173=AQ$5,VLOOKUP(AL1173,buff!$K:$L,2,FALSE),"")),"")</f>
        <v/>
      </c>
      <c r="AR1173" s="6" t="str">
        <f>_xlfn.IFNA(IF(IF($AH1173=AR$5,VLOOKUP(AM1173,buff!$K:$L,2,FALSE),"")=0,"",IF($AH1173=AR$5,VLOOKUP(AM1173,buff!$K:$L,2,FALSE),"")),"")</f>
        <v/>
      </c>
      <c r="AS1173" s="6" t="str">
        <f>_xlfn.IFNA(IF(IF($AH1173=AS$5,VLOOKUP(AI1173,buff!$K:$L,2,FALSE),"")=0,"",IF($AH1173=AS$5,VLOOKUP(AI1173,buff!$K:$L,2,FALSE),"")),"")</f>
        <v/>
      </c>
      <c r="AT1173" s="6" t="str">
        <f>_xlfn.IFNA(IF(IF($AH1173=AT$5,VLOOKUP(AJ1173,buff!$K:$L,2,FALSE),"")=0,"",IF($AH1173=AT$5,VLOOKUP(AJ1173,buff!$K:$L,2,FALSE),"")),"")</f>
        <v/>
      </c>
      <c r="AU1173" s="6" t="str">
        <f>_xlfn.IFNA(IF(IF($AH1173=AU$5,VLOOKUP(AK1173,buff!$K:$L,2,FALSE),"")=0,"",IF($AH1173=AU$5,VLOOKUP(AK1173,buff!$K:$L,2,FALSE),"")),"")</f>
        <v/>
      </c>
      <c r="AV1173" s="6" t="str">
        <f>_xlfn.IFNA(IF(IF($AH1173=AV$5,VLOOKUP(AL1173,buff!$K:$L,2,FALSE),"")=0,"",IF($AH1173=AV$5,VLOOKUP(AL1173,buff!$K:$L,2,FALSE),"")),"")</f>
        <v/>
      </c>
      <c r="AW1173" s="6" t="str">
        <f>_xlfn.IFNA(IF(IF($AH1173=AW$5,VLOOKUP(AM1173,buff!$K:$L,2,FALSE),"")=0,"",IF($AH1173=AW$5,VLOOKUP(AM1173,buff!$K:$L,2,FALSE),"")),"")</f>
        <v/>
      </c>
      <c r="AX1173" s="6" t="e">
        <f>VLOOKUP(AI1173,buff!K:P,6,FALSE)</f>
        <v>#N/A</v>
      </c>
      <c r="AY1173" t="e">
        <f t="shared" si="353"/>
        <v>#N/A</v>
      </c>
      <c r="AZ1173" t="e">
        <f t="shared" si="353"/>
        <v>#N/A</v>
      </c>
      <c r="BA1173">
        <f t="shared" si="354"/>
        <v>2</v>
      </c>
      <c r="BB1173">
        <f t="shared" si="355"/>
        <v>1</v>
      </c>
    </row>
    <row r="1174" spans="1:54" x14ac:dyDescent="0.15">
      <c r="A1174" t="str">
        <f t="shared" si="344"/>
        <v>释主动技能2等级8</v>
      </c>
      <c r="B1174" s="8">
        <v>1168</v>
      </c>
      <c r="C1174" s="8" t="str">
        <f>VLOOKUP(G1174,角色!A:B,2,FALSE)</f>
        <v>释</v>
      </c>
      <c r="D1174" s="8" t="str">
        <f t="shared" si="350"/>
        <v>主动技能2</v>
      </c>
      <c r="E1174" s="8">
        <f t="shared" si="345"/>
        <v>8</v>
      </c>
      <c r="F1174" s="8">
        <f t="shared" si="346"/>
        <v>2</v>
      </c>
      <c r="G1174" s="8">
        <f t="shared" si="347"/>
        <v>20</v>
      </c>
      <c r="H1174" s="4" t="s">
        <v>455</v>
      </c>
      <c r="I1174" s="26" t="str">
        <f t="shared" si="356"/>
        <v>对敌方1排单位造成100%攻击力（+528）伤害</v>
      </c>
      <c r="J1174" s="4" t="s">
        <v>305</v>
      </c>
      <c r="K1174" s="1" t="s">
        <v>103</v>
      </c>
      <c r="L1174" s="4" t="s">
        <v>114</v>
      </c>
      <c r="M1174" s="4"/>
      <c r="N1174" s="4">
        <v>100</v>
      </c>
      <c r="O1174" s="4">
        <v>100</v>
      </c>
      <c r="T1174" s="6" t="str">
        <f t="shared" si="348"/>
        <v/>
      </c>
      <c r="U1174" s="6" t="str">
        <f t="shared" si="349"/>
        <v/>
      </c>
      <c r="Y1174">
        <f t="shared" si="341"/>
        <v>50</v>
      </c>
      <c r="Z1174">
        <v>100</v>
      </c>
      <c r="AA1174" s="23">
        <v>25</v>
      </c>
      <c r="AB1174" s="23">
        <f>INT(VLOOKUP(VLOOKUP($C1174,角色技能升级比率表!$B:$C,2,FALSE),角色属性概况!E:F,2,FALSE)*VLOOKUP(E1174,角色属性概况!I:M,3,FALSE)*AA1174/100)</f>
        <v>528</v>
      </c>
      <c r="AE1174">
        <v>0</v>
      </c>
      <c r="AF1174" s="23">
        <f t="shared" si="351"/>
        <v>2</v>
      </c>
      <c r="AG1174" s="23">
        <f t="shared" si="352"/>
        <v>1</v>
      </c>
      <c r="AN1174" s="6" t="str">
        <f>_xlfn.IFNA(IF(IF($AH1174=AN$5,VLOOKUP(AI1174,buff!$K:$L,2,FALSE),"")=0,"",IF($AH1174=AN$5,VLOOKUP(AI1174,buff!$K:$L,2,FALSE),"")),"")</f>
        <v/>
      </c>
      <c r="AO1174" s="6" t="str">
        <f>_xlfn.IFNA(IF(IF($AH1174=AO$5,VLOOKUP(AJ1174,buff!$K:$L,2,FALSE),"")=0,"",IF($AH1174=AO$5,VLOOKUP(AJ1174,buff!$K:$L,2,FALSE),"")),"")</f>
        <v/>
      </c>
      <c r="AP1174" s="6" t="str">
        <f>_xlfn.IFNA(IF(IF($AH1174=AP$5,VLOOKUP(AK1174,buff!$K:$L,2,FALSE),"")=0,"",IF($AH1174=AP$5,VLOOKUP(AK1174,buff!$K:$L,2,FALSE),"")),"")</f>
        <v/>
      </c>
      <c r="AQ1174" s="6" t="str">
        <f>_xlfn.IFNA(IF(IF($AH1174=AQ$5,VLOOKUP(AL1174,buff!$K:$L,2,FALSE),"")=0,"",IF($AH1174=AQ$5,VLOOKUP(AL1174,buff!$K:$L,2,FALSE),"")),"")</f>
        <v/>
      </c>
      <c r="AR1174" s="6" t="str">
        <f>_xlfn.IFNA(IF(IF($AH1174=AR$5,VLOOKUP(AM1174,buff!$K:$L,2,FALSE),"")=0,"",IF($AH1174=AR$5,VLOOKUP(AM1174,buff!$K:$L,2,FALSE),"")),"")</f>
        <v/>
      </c>
      <c r="AS1174" s="6" t="str">
        <f>_xlfn.IFNA(IF(IF($AH1174=AS$5,VLOOKUP(AI1174,buff!$K:$L,2,FALSE),"")=0,"",IF($AH1174=AS$5,VLOOKUP(AI1174,buff!$K:$L,2,FALSE),"")),"")</f>
        <v/>
      </c>
      <c r="AT1174" s="6" t="str">
        <f>_xlfn.IFNA(IF(IF($AH1174=AT$5,VLOOKUP(AJ1174,buff!$K:$L,2,FALSE),"")=0,"",IF($AH1174=AT$5,VLOOKUP(AJ1174,buff!$K:$L,2,FALSE),"")),"")</f>
        <v/>
      </c>
      <c r="AU1174" s="6" t="str">
        <f>_xlfn.IFNA(IF(IF($AH1174=AU$5,VLOOKUP(AK1174,buff!$K:$L,2,FALSE),"")=0,"",IF($AH1174=AU$5,VLOOKUP(AK1174,buff!$K:$L,2,FALSE),"")),"")</f>
        <v/>
      </c>
      <c r="AV1174" s="6" t="str">
        <f>_xlfn.IFNA(IF(IF($AH1174=AV$5,VLOOKUP(AL1174,buff!$K:$L,2,FALSE),"")=0,"",IF($AH1174=AV$5,VLOOKUP(AL1174,buff!$K:$L,2,FALSE),"")),"")</f>
        <v/>
      </c>
      <c r="AW1174" s="6" t="str">
        <f>_xlfn.IFNA(IF(IF($AH1174=AW$5,VLOOKUP(AM1174,buff!$K:$L,2,FALSE),"")=0,"",IF($AH1174=AW$5,VLOOKUP(AM1174,buff!$K:$L,2,FALSE),"")),"")</f>
        <v/>
      </c>
      <c r="AX1174" s="6" t="e">
        <f>VLOOKUP(AI1174,buff!K:P,6,FALSE)</f>
        <v>#N/A</v>
      </c>
      <c r="AY1174" t="e">
        <f t="shared" si="353"/>
        <v>#N/A</v>
      </c>
      <c r="AZ1174" t="e">
        <f t="shared" si="353"/>
        <v>#N/A</v>
      </c>
      <c r="BA1174">
        <f t="shared" si="354"/>
        <v>2</v>
      </c>
      <c r="BB1174">
        <f t="shared" si="355"/>
        <v>1</v>
      </c>
    </row>
    <row r="1175" spans="1:54" x14ac:dyDescent="0.15">
      <c r="A1175" t="str">
        <f t="shared" si="344"/>
        <v>释主动技能2等级9</v>
      </c>
      <c r="B1175" s="8">
        <v>1169</v>
      </c>
      <c r="C1175" s="8" t="str">
        <f>VLOOKUP(G1175,角色!A:B,2,FALSE)</f>
        <v>释</v>
      </c>
      <c r="D1175" s="8" t="str">
        <f t="shared" si="350"/>
        <v>主动技能2</v>
      </c>
      <c r="E1175" s="8">
        <f t="shared" si="345"/>
        <v>9</v>
      </c>
      <c r="F1175" s="8">
        <f t="shared" si="346"/>
        <v>2</v>
      </c>
      <c r="G1175" s="8">
        <f t="shared" si="347"/>
        <v>20</v>
      </c>
      <c r="H1175" s="4" t="s">
        <v>455</v>
      </c>
      <c r="I1175" s="26" t="str">
        <f t="shared" si="356"/>
        <v>对敌方1排单位造成100%攻击力（+650）伤害</v>
      </c>
      <c r="J1175" s="4" t="s">
        <v>305</v>
      </c>
      <c r="K1175" s="1" t="s">
        <v>103</v>
      </c>
      <c r="L1175" s="4" t="s">
        <v>114</v>
      </c>
      <c r="M1175" s="4"/>
      <c r="N1175" s="4">
        <v>100</v>
      </c>
      <c r="O1175" s="4">
        <v>100</v>
      </c>
      <c r="T1175" s="6" t="str">
        <f t="shared" si="348"/>
        <v/>
      </c>
      <c r="U1175" s="6" t="str">
        <f t="shared" si="349"/>
        <v/>
      </c>
      <c r="Y1175">
        <f t="shared" si="341"/>
        <v>50</v>
      </c>
      <c r="Z1175">
        <v>100</v>
      </c>
      <c r="AA1175" s="23">
        <v>25</v>
      </c>
      <c r="AB1175" s="23">
        <f>INT(VLOOKUP(VLOOKUP($C1175,角色技能升级比率表!$B:$C,2,FALSE),角色属性概况!E:F,2,FALSE)*VLOOKUP(E1175,角色属性概况!I:M,3,FALSE)*AA1175/100)</f>
        <v>650</v>
      </c>
      <c r="AE1175">
        <v>0</v>
      </c>
      <c r="AF1175" s="23">
        <f t="shared" si="351"/>
        <v>2</v>
      </c>
      <c r="AG1175" s="23">
        <f t="shared" si="352"/>
        <v>1</v>
      </c>
      <c r="AN1175" s="6" t="str">
        <f>_xlfn.IFNA(IF(IF($AH1175=AN$5,VLOOKUP(AI1175,buff!$K:$L,2,FALSE),"")=0,"",IF($AH1175=AN$5,VLOOKUP(AI1175,buff!$K:$L,2,FALSE),"")),"")</f>
        <v/>
      </c>
      <c r="AO1175" s="6" t="str">
        <f>_xlfn.IFNA(IF(IF($AH1175=AO$5,VLOOKUP(AJ1175,buff!$K:$L,2,FALSE),"")=0,"",IF($AH1175=AO$5,VLOOKUP(AJ1175,buff!$K:$L,2,FALSE),"")),"")</f>
        <v/>
      </c>
      <c r="AP1175" s="6" t="str">
        <f>_xlfn.IFNA(IF(IF($AH1175=AP$5,VLOOKUP(AK1175,buff!$K:$L,2,FALSE),"")=0,"",IF($AH1175=AP$5,VLOOKUP(AK1175,buff!$K:$L,2,FALSE),"")),"")</f>
        <v/>
      </c>
      <c r="AQ1175" s="6" t="str">
        <f>_xlfn.IFNA(IF(IF($AH1175=AQ$5,VLOOKUP(AL1175,buff!$K:$L,2,FALSE),"")=0,"",IF($AH1175=AQ$5,VLOOKUP(AL1175,buff!$K:$L,2,FALSE),"")),"")</f>
        <v/>
      </c>
      <c r="AR1175" s="6" t="str">
        <f>_xlfn.IFNA(IF(IF($AH1175=AR$5,VLOOKUP(AM1175,buff!$K:$L,2,FALSE),"")=0,"",IF($AH1175=AR$5,VLOOKUP(AM1175,buff!$K:$L,2,FALSE),"")),"")</f>
        <v/>
      </c>
      <c r="AS1175" s="6" t="str">
        <f>_xlfn.IFNA(IF(IF($AH1175=AS$5,VLOOKUP(AI1175,buff!$K:$L,2,FALSE),"")=0,"",IF($AH1175=AS$5,VLOOKUP(AI1175,buff!$K:$L,2,FALSE),"")),"")</f>
        <v/>
      </c>
      <c r="AT1175" s="6" t="str">
        <f>_xlfn.IFNA(IF(IF($AH1175=AT$5,VLOOKUP(AJ1175,buff!$K:$L,2,FALSE),"")=0,"",IF($AH1175=AT$5,VLOOKUP(AJ1175,buff!$K:$L,2,FALSE),"")),"")</f>
        <v/>
      </c>
      <c r="AU1175" s="6" t="str">
        <f>_xlfn.IFNA(IF(IF($AH1175=AU$5,VLOOKUP(AK1175,buff!$K:$L,2,FALSE),"")=0,"",IF($AH1175=AU$5,VLOOKUP(AK1175,buff!$K:$L,2,FALSE),"")),"")</f>
        <v/>
      </c>
      <c r="AV1175" s="6" t="str">
        <f>_xlfn.IFNA(IF(IF($AH1175=AV$5,VLOOKUP(AL1175,buff!$K:$L,2,FALSE),"")=0,"",IF($AH1175=AV$5,VLOOKUP(AL1175,buff!$K:$L,2,FALSE),"")),"")</f>
        <v/>
      </c>
      <c r="AW1175" s="6" t="str">
        <f>_xlfn.IFNA(IF(IF($AH1175=AW$5,VLOOKUP(AM1175,buff!$K:$L,2,FALSE),"")=0,"",IF($AH1175=AW$5,VLOOKUP(AM1175,buff!$K:$L,2,FALSE),"")),"")</f>
        <v/>
      </c>
      <c r="AX1175" s="6" t="e">
        <f>VLOOKUP(AI1175,buff!K:P,6,FALSE)</f>
        <v>#N/A</v>
      </c>
      <c r="AY1175" t="e">
        <f t="shared" si="353"/>
        <v>#N/A</v>
      </c>
      <c r="AZ1175" t="e">
        <f t="shared" si="353"/>
        <v>#N/A</v>
      </c>
      <c r="BA1175">
        <f t="shared" si="354"/>
        <v>2</v>
      </c>
      <c r="BB1175">
        <f t="shared" si="355"/>
        <v>1</v>
      </c>
    </row>
    <row r="1176" spans="1:54" x14ac:dyDescent="0.15">
      <c r="A1176" t="str">
        <f t="shared" si="344"/>
        <v>释主动技能2等级10</v>
      </c>
      <c r="B1176" s="8">
        <v>1170</v>
      </c>
      <c r="C1176" s="8" t="str">
        <f>VLOOKUP(G1176,角色!A:B,2,FALSE)</f>
        <v>释</v>
      </c>
      <c r="D1176" s="8" t="str">
        <f t="shared" si="350"/>
        <v>主动技能2</v>
      </c>
      <c r="E1176" s="8">
        <f t="shared" si="345"/>
        <v>10</v>
      </c>
      <c r="F1176" s="8">
        <f t="shared" si="346"/>
        <v>2</v>
      </c>
      <c r="G1176" s="8">
        <f t="shared" si="347"/>
        <v>20</v>
      </c>
      <c r="H1176" s="4" t="s">
        <v>455</v>
      </c>
      <c r="I1176" s="26" t="str">
        <f t="shared" si="356"/>
        <v>对敌方1排单位造成100%攻击力（+800）伤害</v>
      </c>
      <c r="J1176" s="4" t="s">
        <v>305</v>
      </c>
      <c r="K1176" s="1" t="s">
        <v>103</v>
      </c>
      <c r="L1176" s="4" t="s">
        <v>114</v>
      </c>
      <c r="M1176" s="4"/>
      <c r="N1176" s="4">
        <v>100</v>
      </c>
      <c r="O1176" s="4">
        <v>100</v>
      </c>
      <c r="T1176" s="6" t="str">
        <f t="shared" si="348"/>
        <v/>
      </c>
      <c r="U1176" s="6" t="str">
        <f t="shared" si="349"/>
        <v/>
      </c>
      <c r="Y1176">
        <f t="shared" si="341"/>
        <v>50</v>
      </c>
      <c r="Z1176">
        <v>100</v>
      </c>
      <c r="AA1176" s="23">
        <v>25</v>
      </c>
      <c r="AB1176" s="23">
        <f>INT(VLOOKUP(VLOOKUP($C1176,角色技能升级比率表!$B:$C,2,FALSE),角色属性概况!E:F,2,FALSE)*VLOOKUP(E1176,角色属性概况!I:M,3,FALSE)*AA1176/100)</f>
        <v>800</v>
      </c>
      <c r="AE1176">
        <v>0</v>
      </c>
      <c r="AF1176" s="23">
        <f t="shared" si="351"/>
        <v>2</v>
      </c>
      <c r="AG1176" s="23">
        <f t="shared" si="352"/>
        <v>1</v>
      </c>
      <c r="AN1176" s="6" t="str">
        <f>_xlfn.IFNA(IF(IF($AH1176=AN$5,VLOOKUP(AI1176,buff!$K:$L,2,FALSE),"")=0,"",IF($AH1176=AN$5,VLOOKUP(AI1176,buff!$K:$L,2,FALSE),"")),"")</f>
        <v/>
      </c>
      <c r="AO1176" s="6" t="str">
        <f>_xlfn.IFNA(IF(IF($AH1176=AO$5,VLOOKUP(AJ1176,buff!$K:$L,2,FALSE),"")=0,"",IF($AH1176=AO$5,VLOOKUP(AJ1176,buff!$K:$L,2,FALSE),"")),"")</f>
        <v/>
      </c>
      <c r="AP1176" s="6" t="str">
        <f>_xlfn.IFNA(IF(IF($AH1176=AP$5,VLOOKUP(AK1176,buff!$K:$L,2,FALSE),"")=0,"",IF($AH1176=AP$5,VLOOKUP(AK1176,buff!$K:$L,2,FALSE),"")),"")</f>
        <v/>
      </c>
      <c r="AQ1176" s="6" t="str">
        <f>_xlfn.IFNA(IF(IF($AH1176=AQ$5,VLOOKUP(AL1176,buff!$K:$L,2,FALSE),"")=0,"",IF($AH1176=AQ$5,VLOOKUP(AL1176,buff!$K:$L,2,FALSE),"")),"")</f>
        <v/>
      </c>
      <c r="AR1176" s="6" t="str">
        <f>_xlfn.IFNA(IF(IF($AH1176=AR$5,VLOOKUP(AM1176,buff!$K:$L,2,FALSE),"")=0,"",IF($AH1176=AR$5,VLOOKUP(AM1176,buff!$K:$L,2,FALSE),"")),"")</f>
        <v/>
      </c>
      <c r="AS1176" s="6" t="str">
        <f>_xlfn.IFNA(IF(IF($AH1176=AS$5,VLOOKUP(AI1176,buff!$K:$L,2,FALSE),"")=0,"",IF($AH1176=AS$5,VLOOKUP(AI1176,buff!$K:$L,2,FALSE),"")),"")</f>
        <v/>
      </c>
      <c r="AT1176" s="6" t="str">
        <f>_xlfn.IFNA(IF(IF($AH1176=AT$5,VLOOKUP(AJ1176,buff!$K:$L,2,FALSE),"")=0,"",IF($AH1176=AT$5,VLOOKUP(AJ1176,buff!$K:$L,2,FALSE),"")),"")</f>
        <v/>
      </c>
      <c r="AU1176" s="6" t="str">
        <f>_xlfn.IFNA(IF(IF($AH1176=AU$5,VLOOKUP(AK1176,buff!$K:$L,2,FALSE),"")=0,"",IF($AH1176=AU$5,VLOOKUP(AK1176,buff!$K:$L,2,FALSE),"")),"")</f>
        <v/>
      </c>
      <c r="AV1176" s="6" t="str">
        <f>_xlfn.IFNA(IF(IF($AH1176=AV$5,VLOOKUP(AL1176,buff!$K:$L,2,FALSE),"")=0,"",IF($AH1176=AV$5,VLOOKUP(AL1176,buff!$K:$L,2,FALSE),"")),"")</f>
        <v/>
      </c>
      <c r="AW1176" s="6" t="str">
        <f>_xlfn.IFNA(IF(IF($AH1176=AW$5,VLOOKUP(AM1176,buff!$K:$L,2,FALSE),"")=0,"",IF($AH1176=AW$5,VLOOKUP(AM1176,buff!$K:$L,2,FALSE),"")),"")</f>
        <v/>
      </c>
      <c r="AX1176" s="6" t="e">
        <f>VLOOKUP(AI1176,buff!K:P,6,FALSE)</f>
        <v>#N/A</v>
      </c>
      <c r="AY1176" t="e">
        <f t="shared" si="353"/>
        <v>#N/A</v>
      </c>
      <c r="AZ1176" t="e">
        <f t="shared" si="353"/>
        <v>#N/A</v>
      </c>
      <c r="BA1176">
        <f t="shared" si="354"/>
        <v>2</v>
      </c>
      <c r="BB1176">
        <f t="shared" si="355"/>
        <v>1</v>
      </c>
    </row>
    <row r="1177" spans="1:54" x14ac:dyDescent="0.15">
      <c r="A1177" t="str">
        <f t="shared" si="344"/>
        <v>释主动技能2等级11</v>
      </c>
      <c r="B1177" s="8">
        <v>1171</v>
      </c>
      <c r="C1177" s="8" t="str">
        <f>VLOOKUP(G1177,角色!A:B,2,FALSE)</f>
        <v>释</v>
      </c>
      <c r="D1177" s="8" t="str">
        <f t="shared" si="350"/>
        <v>主动技能2</v>
      </c>
      <c r="E1177" s="8">
        <f t="shared" si="345"/>
        <v>11</v>
      </c>
      <c r="F1177" s="8">
        <f t="shared" si="346"/>
        <v>2</v>
      </c>
      <c r="G1177" s="8">
        <f t="shared" si="347"/>
        <v>20</v>
      </c>
      <c r="H1177" s="4" t="s">
        <v>455</v>
      </c>
      <c r="I1177" s="26" t="str">
        <f t="shared" si="356"/>
        <v>对敌方1排单位造成100%攻击力（+985）伤害</v>
      </c>
      <c r="J1177" s="4" t="s">
        <v>305</v>
      </c>
      <c r="K1177" s="1" t="s">
        <v>103</v>
      </c>
      <c r="L1177" s="4" t="s">
        <v>114</v>
      </c>
      <c r="M1177" s="4"/>
      <c r="N1177" s="4">
        <v>100</v>
      </c>
      <c r="O1177" s="4">
        <v>100</v>
      </c>
      <c r="T1177" s="6" t="str">
        <f t="shared" si="348"/>
        <v/>
      </c>
      <c r="U1177" s="6" t="str">
        <f t="shared" si="349"/>
        <v/>
      </c>
      <c r="Y1177">
        <f t="shared" si="341"/>
        <v>50</v>
      </c>
      <c r="Z1177">
        <v>100</v>
      </c>
      <c r="AA1177" s="23">
        <v>25</v>
      </c>
      <c r="AB1177" s="23">
        <f>INT(VLOOKUP(VLOOKUP($C1177,角色技能升级比率表!$B:$C,2,FALSE),角色属性概况!E:F,2,FALSE)*VLOOKUP(E1177,角色属性概况!I:M,3,FALSE)*AA1177/100)</f>
        <v>985</v>
      </c>
      <c r="AE1177">
        <v>0</v>
      </c>
      <c r="AF1177" s="23">
        <f t="shared" si="351"/>
        <v>2</v>
      </c>
      <c r="AG1177" s="23">
        <f t="shared" si="352"/>
        <v>1</v>
      </c>
      <c r="AN1177" s="6" t="str">
        <f>_xlfn.IFNA(IF(IF($AH1177=AN$5,VLOOKUP(AI1177,buff!$K:$L,2,FALSE),"")=0,"",IF($AH1177=AN$5,VLOOKUP(AI1177,buff!$K:$L,2,FALSE),"")),"")</f>
        <v/>
      </c>
      <c r="AO1177" s="6" t="str">
        <f>_xlfn.IFNA(IF(IF($AH1177=AO$5,VLOOKUP(AJ1177,buff!$K:$L,2,FALSE),"")=0,"",IF($AH1177=AO$5,VLOOKUP(AJ1177,buff!$K:$L,2,FALSE),"")),"")</f>
        <v/>
      </c>
      <c r="AP1177" s="6" t="str">
        <f>_xlfn.IFNA(IF(IF($AH1177=AP$5,VLOOKUP(AK1177,buff!$K:$L,2,FALSE),"")=0,"",IF($AH1177=AP$5,VLOOKUP(AK1177,buff!$K:$L,2,FALSE),"")),"")</f>
        <v/>
      </c>
      <c r="AQ1177" s="6" t="str">
        <f>_xlfn.IFNA(IF(IF($AH1177=AQ$5,VLOOKUP(AL1177,buff!$K:$L,2,FALSE),"")=0,"",IF($AH1177=AQ$5,VLOOKUP(AL1177,buff!$K:$L,2,FALSE),"")),"")</f>
        <v/>
      </c>
      <c r="AR1177" s="6" t="str">
        <f>_xlfn.IFNA(IF(IF($AH1177=AR$5,VLOOKUP(AM1177,buff!$K:$L,2,FALSE),"")=0,"",IF($AH1177=AR$5,VLOOKUP(AM1177,buff!$K:$L,2,FALSE),"")),"")</f>
        <v/>
      </c>
      <c r="AS1177" s="6" t="str">
        <f>_xlfn.IFNA(IF(IF($AH1177=AS$5,VLOOKUP(AI1177,buff!$K:$L,2,FALSE),"")=0,"",IF($AH1177=AS$5,VLOOKUP(AI1177,buff!$K:$L,2,FALSE),"")),"")</f>
        <v/>
      </c>
      <c r="AT1177" s="6" t="str">
        <f>_xlfn.IFNA(IF(IF($AH1177=AT$5,VLOOKUP(AJ1177,buff!$K:$L,2,FALSE),"")=0,"",IF($AH1177=AT$5,VLOOKUP(AJ1177,buff!$K:$L,2,FALSE),"")),"")</f>
        <v/>
      </c>
      <c r="AU1177" s="6" t="str">
        <f>_xlfn.IFNA(IF(IF($AH1177=AU$5,VLOOKUP(AK1177,buff!$K:$L,2,FALSE),"")=0,"",IF($AH1177=AU$5,VLOOKUP(AK1177,buff!$K:$L,2,FALSE),"")),"")</f>
        <v/>
      </c>
      <c r="AV1177" s="6" t="str">
        <f>_xlfn.IFNA(IF(IF($AH1177=AV$5,VLOOKUP(AL1177,buff!$K:$L,2,FALSE),"")=0,"",IF($AH1177=AV$5,VLOOKUP(AL1177,buff!$K:$L,2,FALSE),"")),"")</f>
        <v/>
      </c>
      <c r="AW1177" s="6" t="str">
        <f>_xlfn.IFNA(IF(IF($AH1177=AW$5,VLOOKUP(AM1177,buff!$K:$L,2,FALSE),"")=0,"",IF($AH1177=AW$5,VLOOKUP(AM1177,buff!$K:$L,2,FALSE),"")),"")</f>
        <v/>
      </c>
      <c r="AX1177" s="6" t="e">
        <f>VLOOKUP(AI1177,buff!K:P,6,FALSE)</f>
        <v>#N/A</v>
      </c>
      <c r="AY1177" t="e">
        <f t="shared" si="353"/>
        <v>#N/A</v>
      </c>
      <c r="AZ1177" t="e">
        <f t="shared" si="353"/>
        <v>#N/A</v>
      </c>
      <c r="BA1177">
        <f t="shared" si="354"/>
        <v>2</v>
      </c>
      <c r="BB1177">
        <f t="shared" si="355"/>
        <v>1</v>
      </c>
    </row>
    <row r="1178" spans="1:54" x14ac:dyDescent="0.15">
      <c r="A1178" t="str">
        <f t="shared" si="344"/>
        <v>释主动技能2等级12</v>
      </c>
      <c r="B1178" s="8">
        <v>1172</v>
      </c>
      <c r="C1178" s="8" t="str">
        <f>VLOOKUP(G1178,角色!A:B,2,FALSE)</f>
        <v>释</v>
      </c>
      <c r="D1178" s="8" t="str">
        <f t="shared" si="350"/>
        <v>主动技能2</v>
      </c>
      <c r="E1178" s="8">
        <f t="shared" si="345"/>
        <v>12</v>
      </c>
      <c r="F1178" s="8">
        <f t="shared" si="346"/>
        <v>2</v>
      </c>
      <c r="G1178" s="8">
        <f t="shared" si="347"/>
        <v>20</v>
      </c>
      <c r="H1178" s="4" t="s">
        <v>455</v>
      </c>
      <c r="I1178" s="26" t="str">
        <f t="shared" si="356"/>
        <v>对敌方1排单位造成100%攻击力（+1213）伤害</v>
      </c>
      <c r="J1178" s="4" t="s">
        <v>305</v>
      </c>
      <c r="K1178" s="1" t="s">
        <v>103</v>
      </c>
      <c r="L1178" s="4" t="s">
        <v>114</v>
      </c>
      <c r="M1178" s="4"/>
      <c r="N1178" s="4">
        <v>100</v>
      </c>
      <c r="O1178" s="4">
        <v>100</v>
      </c>
      <c r="T1178" s="6" t="str">
        <f t="shared" si="348"/>
        <v/>
      </c>
      <c r="U1178" s="6" t="str">
        <f t="shared" si="349"/>
        <v/>
      </c>
      <c r="Y1178">
        <f t="shared" si="341"/>
        <v>50</v>
      </c>
      <c r="Z1178">
        <v>100</v>
      </c>
      <c r="AA1178" s="23">
        <v>25</v>
      </c>
      <c r="AB1178" s="23">
        <f>INT(VLOOKUP(VLOOKUP($C1178,角色技能升级比率表!$B:$C,2,FALSE),角色属性概况!E:F,2,FALSE)*VLOOKUP(E1178,角色属性概况!I:M,3,FALSE)*AA1178/100)</f>
        <v>1213</v>
      </c>
      <c r="AE1178">
        <v>0</v>
      </c>
      <c r="AF1178" s="23">
        <f t="shared" si="351"/>
        <v>2</v>
      </c>
      <c r="AG1178" s="23">
        <f t="shared" si="352"/>
        <v>1</v>
      </c>
      <c r="AN1178" s="6" t="str">
        <f>_xlfn.IFNA(IF(IF($AH1178=AN$5,VLOOKUP(AI1178,buff!$K:$L,2,FALSE),"")=0,"",IF($AH1178=AN$5,VLOOKUP(AI1178,buff!$K:$L,2,FALSE),"")),"")</f>
        <v/>
      </c>
      <c r="AO1178" s="6" t="str">
        <f>_xlfn.IFNA(IF(IF($AH1178=AO$5,VLOOKUP(AJ1178,buff!$K:$L,2,FALSE),"")=0,"",IF($AH1178=AO$5,VLOOKUP(AJ1178,buff!$K:$L,2,FALSE),"")),"")</f>
        <v/>
      </c>
      <c r="AP1178" s="6" t="str">
        <f>_xlfn.IFNA(IF(IF($AH1178=AP$5,VLOOKUP(AK1178,buff!$K:$L,2,FALSE),"")=0,"",IF($AH1178=AP$5,VLOOKUP(AK1178,buff!$K:$L,2,FALSE),"")),"")</f>
        <v/>
      </c>
      <c r="AQ1178" s="6" t="str">
        <f>_xlfn.IFNA(IF(IF($AH1178=AQ$5,VLOOKUP(AL1178,buff!$K:$L,2,FALSE),"")=0,"",IF($AH1178=AQ$5,VLOOKUP(AL1178,buff!$K:$L,2,FALSE),"")),"")</f>
        <v/>
      </c>
      <c r="AR1178" s="6" t="str">
        <f>_xlfn.IFNA(IF(IF($AH1178=AR$5,VLOOKUP(AM1178,buff!$K:$L,2,FALSE),"")=0,"",IF($AH1178=AR$5,VLOOKUP(AM1178,buff!$K:$L,2,FALSE),"")),"")</f>
        <v/>
      </c>
      <c r="AS1178" s="6" t="str">
        <f>_xlfn.IFNA(IF(IF($AH1178=AS$5,VLOOKUP(AI1178,buff!$K:$L,2,FALSE),"")=0,"",IF($AH1178=AS$5,VLOOKUP(AI1178,buff!$K:$L,2,FALSE),"")),"")</f>
        <v/>
      </c>
      <c r="AT1178" s="6" t="str">
        <f>_xlfn.IFNA(IF(IF($AH1178=AT$5,VLOOKUP(AJ1178,buff!$K:$L,2,FALSE),"")=0,"",IF($AH1178=AT$5,VLOOKUP(AJ1178,buff!$K:$L,2,FALSE),"")),"")</f>
        <v/>
      </c>
      <c r="AU1178" s="6" t="str">
        <f>_xlfn.IFNA(IF(IF($AH1178=AU$5,VLOOKUP(AK1178,buff!$K:$L,2,FALSE),"")=0,"",IF($AH1178=AU$5,VLOOKUP(AK1178,buff!$K:$L,2,FALSE),"")),"")</f>
        <v/>
      </c>
      <c r="AV1178" s="6" t="str">
        <f>_xlfn.IFNA(IF(IF($AH1178=AV$5,VLOOKUP(AL1178,buff!$K:$L,2,FALSE),"")=0,"",IF($AH1178=AV$5,VLOOKUP(AL1178,buff!$K:$L,2,FALSE),"")),"")</f>
        <v/>
      </c>
      <c r="AW1178" s="6" t="str">
        <f>_xlfn.IFNA(IF(IF($AH1178=AW$5,VLOOKUP(AM1178,buff!$K:$L,2,FALSE),"")=0,"",IF($AH1178=AW$5,VLOOKUP(AM1178,buff!$K:$L,2,FALSE),"")),"")</f>
        <v/>
      </c>
      <c r="AX1178" s="6" t="e">
        <f>VLOOKUP(AI1178,buff!K:P,6,FALSE)</f>
        <v>#N/A</v>
      </c>
      <c r="AY1178" t="e">
        <f t="shared" si="353"/>
        <v>#N/A</v>
      </c>
      <c r="AZ1178" t="e">
        <f t="shared" si="353"/>
        <v>#N/A</v>
      </c>
      <c r="BA1178">
        <f t="shared" si="354"/>
        <v>2</v>
      </c>
      <c r="BB1178">
        <f t="shared" si="355"/>
        <v>1</v>
      </c>
    </row>
    <row r="1179" spans="1:54" x14ac:dyDescent="0.15">
      <c r="A1179" t="str">
        <f t="shared" si="344"/>
        <v>释主动技能2等级13</v>
      </c>
      <c r="B1179" s="8">
        <v>1173</v>
      </c>
      <c r="C1179" s="8" t="str">
        <f>VLOOKUP(G1179,角色!A:B,2,FALSE)</f>
        <v>释</v>
      </c>
      <c r="D1179" s="8" t="str">
        <f t="shared" si="350"/>
        <v>主动技能2</v>
      </c>
      <c r="E1179" s="8">
        <f t="shared" si="345"/>
        <v>13</v>
      </c>
      <c r="F1179" s="8">
        <f t="shared" si="346"/>
        <v>2</v>
      </c>
      <c r="G1179" s="8">
        <f t="shared" si="347"/>
        <v>20</v>
      </c>
      <c r="H1179" s="4" t="s">
        <v>455</v>
      </c>
      <c r="I1179" s="26" t="str">
        <f t="shared" si="356"/>
        <v>对敌方1排单位造成100%攻击力（+1494）伤害</v>
      </c>
      <c r="J1179" s="4" t="s">
        <v>305</v>
      </c>
      <c r="K1179" s="1" t="s">
        <v>103</v>
      </c>
      <c r="L1179" s="4" t="s">
        <v>114</v>
      </c>
      <c r="M1179" s="4"/>
      <c r="N1179" s="4">
        <v>100</v>
      </c>
      <c r="O1179" s="4">
        <v>100</v>
      </c>
      <c r="T1179" s="6" t="str">
        <f t="shared" si="348"/>
        <v/>
      </c>
      <c r="U1179" s="6" t="str">
        <f t="shared" si="349"/>
        <v/>
      </c>
      <c r="Y1179">
        <f t="shared" ref="Y1179:Y1210" si="357">VLOOKUP(D1179,BC:BD,2,FALSE)</f>
        <v>50</v>
      </c>
      <c r="Z1179">
        <v>100</v>
      </c>
      <c r="AA1179" s="23">
        <v>25</v>
      </c>
      <c r="AB1179" s="23">
        <f>INT(VLOOKUP(VLOOKUP($C1179,角色技能升级比率表!$B:$C,2,FALSE),角色属性概况!E:F,2,FALSE)*VLOOKUP(E1179,角色属性概况!I:M,3,FALSE)*AA1179/100)</f>
        <v>1494</v>
      </c>
      <c r="AE1179">
        <v>0</v>
      </c>
      <c r="AF1179" s="23">
        <f t="shared" si="351"/>
        <v>2</v>
      </c>
      <c r="AG1179" s="23">
        <f t="shared" si="352"/>
        <v>1</v>
      </c>
      <c r="AN1179" s="6" t="str">
        <f>_xlfn.IFNA(IF(IF($AH1179=AN$5,VLOOKUP(AI1179,buff!$K:$L,2,FALSE),"")=0,"",IF($AH1179=AN$5,VLOOKUP(AI1179,buff!$K:$L,2,FALSE),"")),"")</f>
        <v/>
      </c>
      <c r="AO1179" s="6" t="str">
        <f>_xlfn.IFNA(IF(IF($AH1179=AO$5,VLOOKUP(AJ1179,buff!$K:$L,2,FALSE),"")=0,"",IF($AH1179=AO$5,VLOOKUP(AJ1179,buff!$K:$L,2,FALSE),"")),"")</f>
        <v/>
      </c>
      <c r="AP1179" s="6" t="str">
        <f>_xlfn.IFNA(IF(IF($AH1179=AP$5,VLOOKUP(AK1179,buff!$K:$L,2,FALSE),"")=0,"",IF($AH1179=AP$5,VLOOKUP(AK1179,buff!$K:$L,2,FALSE),"")),"")</f>
        <v/>
      </c>
      <c r="AQ1179" s="6" t="str">
        <f>_xlfn.IFNA(IF(IF($AH1179=AQ$5,VLOOKUP(AL1179,buff!$K:$L,2,FALSE),"")=0,"",IF($AH1179=AQ$5,VLOOKUP(AL1179,buff!$K:$L,2,FALSE),"")),"")</f>
        <v/>
      </c>
      <c r="AR1179" s="6" t="str">
        <f>_xlfn.IFNA(IF(IF($AH1179=AR$5,VLOOKUP(AM1179,buff!$K:$L,2,FALSE),"")=0,"",IF($AH1179=AR$5,VLOOKUP(AM1179,buff!$K:$L,2,FALSE),"")),"")</f>
        <v/>
      </c>
      <c r="AS1179" s="6" t="str">
        <f>_xlfn.IFNA(IF(IF($AH1179=AS$5,VLOOKUP(AI1179,buff!$K:$L,2,FALSE),"")=0,"",IF($AH1179=AS$5,VLOOKUP(AI1179,buff!$K:$L,2,FALSE),"")),"")</f>
        <v/>
      </c>
      <c r="AT1179" s="6" t="str">
        <f>_xlfn.IFNA(IF(IF($AH1179=AT$5,VLOOKUP(AJ1179,buff!$K:$L,2,FALSE),"")=0,"",IF($AH1179=AT$5,VLOOKUP(AJ1179,buff!$K:$L,2,FALSE),"")),"")</f>
        <v/>
      </c>
      <c r="AU1179" s="6" t="str">
        <f>_xlfn.IFNA(IF(IF($AH1179=AU$5,VLOOKUP(AK1179,buff!$K:$L,2,FALSE),"")=0,"",IF($AH1179=AU$5,VLOOKUP(AK1179,buff!$K:$L,2,FALSE),"")),"")</f>
        <v/>
      </c>
      <c r="AV1179" s="6" t="str">
        <f>_xlfn.IFNA(IF(IF($AH1179=AV$5,VLOOKUP(AL1179,buff!$K:$L,2,FALSE),"")=0,"",IF($AH1179=AV$5,VLOOKUP(AL1179,buff!$K:$L,2,FALSE),"")),"")</f>
        <v/>
      </c>
      <c r="AW1179" s="6" t="str">
        <f>_xlfn.IFNA(IF(IF($AH1179=AW$5,VLOOKUP(AM1179,buff!$K:$L,2,FALSE),"")=0,"",IF($AH1179=AW$5,VLOOKUP(AM1179,buff!$K:$L,2,FALSE),"")),"")</f>
        <v/>
      </c>
      <c r="AX1179" s="6" t="e">
        <f>VLOOKUP(AI1179,buff!K:P,6,FALSE)</f>
        <v>#N/A</v>
      </c>
      <c r="AY1179" t="e">
        <f t="shared" si="353"/>
        <v>#N/A</v>
      </c>
      <c r="AZ1179" t="e">
        <f t="shared" si="353"/>
        <v>#N/A</v>
      </c>
      <c r="BA1179">
        <f t="shared" si="354"/>
        <v>2</v>
      </c>
      <c r="BB1179">
        <f t="shared" si="355"/>
        <v>1</v>
      </c>
    </row>
    <row r="1180" spans="1:54" x14ac:dyDescent="0.15">
      <c r="A1180" t="str">
        <f t="shared" si="344"/>
        <v>释主动技能2等级14</v>
      </c>
      <c r="B1180" s="8">
        <v>1174</v>
      </c>
      <c r="C1180" s="8" t="str">
        <f>VLOOKUP(G1180,角色!A:B,2,FALSE)</f>
        <v>释</v>
      </c>
      <c r="D1180" s="8" t="str">
        <f t="shared" si="350"/>
        <v>主动技能2</v>
      </c>
      <c r="E1180" s="8">
        <f t="shared" si="345"/>
        <v>14</v>
      </c>
      <c r="F1180" s="8">
        <f t="shared" si="346"/>
        <v>2</v>
      </c>
      <c r="G1180" s="8">
        <f t="shared" si="347"/>
        <v>20</v>
      </c>
      <c r="H1180" s="4" t="s">
        <v>455</v>
      </c>
      <c r="I1180" s="26" t="str">
        <f t="shared" si="356"/>
        <v>对敌方1排单位造成100%攻击力（+1839）伤害</v>
      </c>
      <c r="J1180" s="4" t="s">
        <v>305</v>
      </c>
      <c r="K1180" s="1" t="s">
        <v>103</v>
      </c>
      <c r="L1180" s="4" t="s">
        <v>114</v>
      </c>
      <c r="M1180" s="4"/>
      <c r="N1180" s="4">
        <v>100</v>
      </c>
      <c r="O1180" s="4">
        <v>100</v>
      </c>
      <c r="T1180" s="6" t="str">
        <f t="shared" si="348"/>
        <v/>
      </c>
      <c r="U1180" s="6" t="str">
        <f t="shared" si="349"/>
        <v/>
      </c>
      <c r="Y1180">
        <f t="shared" si="357"/>
        <v>50</v>
      </c>
      <c r="Z1180">
        <v>100</v>
      </c>
      <c r="AA1180" s="23">
        <v>25</v>
      </c>
      <c r="AB1180" s="23">
        <f>INT(VLOOKUP(VLOOKUP($C1180,角色技能升级比率表!$B:$C,2,FALSE),角色属性概况!E:F,2,FALSE)*VLOOKUP(E1180,角色属性概况!I:M,3,FALSE)*AA1180/100)</f>
        <v>1839</v>
      </c>
      <c r="AE1180">
        <v>0</v>
      </c>
      <c r="AF1180" s="23">
        <f t="shared" si="351"/>
        <v>2</v>
      </c>
      <c r="AG1180" s="23">
        <f t="shared" si="352"/>
        <v>1</v>
      </c>
      <c r="AN1180" s="6" t="str">
        <f>_xlfn.IFNA(IF(IF($AH1180=AN$5,VLOOKUP(AI1180,buff!$K:$L,2,FALSE),"")=0,"",IF($AH1180=AN$5,VLOOKUP(AI1180,buff!$K:$L,2,FALSE),"")),"")</f>
        <v/>
      </c>
      <c r="AO1180" s="6" t="str">
        <f>_xlfn.IFNA(IF(IF($AH1180=AO$5,VLOOKUP(AJ1180,buff!$K:$L,2,FALSE),"")=0,"",IF($AH1180=AO$5,VLOOKUP(AJ1180,buff!$K:$L,2,FALSE),"")),"")</f>
        <v/>
      </c>
      <c r="AP1180" s="6" t="str">
        <f>_xlfn.IFNA(IF(IF($AH1180=AP$5,VLOOKUP(AK1180,buff!$K:$L,2,FALSE),"")=0,"",IF($AH1180=AP$5,VLOOKUP(AK1180,buff!$K:$L,2,FALSE),"")),"")</f>
        <v/>
      </c>
      <c r="AQ1180" s="6" t="str">
        <f>_xlfn.IFNA(IF(IF($AH1180=AQ$5,VLOOKUP(AL1180,buff!$K:$L,2,FALSE),"")=0,"",IF($AH1180=AQ$5,VLOOKUP(AL1180,buff!$K:$L,2,FALSE),"")),"")</f>
        <v/>
      </c>
      <c r="AR1180" s="6" t="str">
        <f>_xlfn.IFNA(IF(IF($AH1180=AR$5,VLOOKUP(AM1180,buff!$K:$L,2,FALSE),"")=0,"",IF($AH1180=AR$5,VLOOKUP(AM1180,buff!$K:$L,2,FALSE),"")),"")</f>
        <v/>
      </c>
      <c r="AS1180" s="6" t="str">
        <f>_xlfn.IFNA(IF(IF($AH1180=AS$5,VLOOKUP(AI1180,buff!$K:$L,2,FALSE),"")=0,"",IF($AH1180=AS$5,VLOOKUP(AI1180,buff!$K:$L,2,FALSE),"")),"")</f>
        <v/>
      </c>
      <c r="AT1180" s="6" t="str">
        <f>_xlfn.IFNA(IF(IF($AH1180=AT$5,VLOOKUP(AJ1180,buff!$K:$L,2,FALSE),"")=0,"",IF($AH1180=AT$5,VLOOKUP(AJ1180,buff!$K:$L,2,FALSE),"")),"")</f>
        <v/>
      </c>
      <c r="AU1180" s="6" t="str">
        <f>_xlfn.IFNA(IF(IF($AH1180=AU$5,VLOOKUP(AK1180,buff!$K:$L,2,FALSE),"")=0,"",IF($AH1180=AU$5,VLOOKUP(AK1180,buff!$K:$L,2,FALSE),"")),"")</f>
        <v/>
      </c>
      <c r="AV1180" s="6" t="str">
        <f>_xlfn.IFNA(IF(IF($AH1180=AV$5,VLOOKUP(AL1180,buff!$K:$L,2,FALSE),"")=0,"",IF($AH1180=AV$5,VLOOKUP(AL1180,buff!$K:$L,2,FALSE),"")),"")</f>
        <v/>
      </c>
      <c r="AW1180" s="6" t="str">
        <f>_xlfn.IFNA(IF(IF($AH1180=AW$5,VLOOKUP(AM1180,buff!$K:$L,2,FALSE),"")=0,"",IF($AH1180=AW$5,VLOOKUP(AM1180,buff!$K:$L,2,FALSE),"")),"")</f>
        <v/>
      </c>
      <c r="AX1180" s="6" t="e">
        <f>VLOOKUP(AI1180,buff!K:P,6,FALSE)</f>
        <v>#N/A</v>
      </c>
      <c r="AY1180" t="e">
        <f t="shared" si="353"/>
        <v>#N/A</v>
      </c>
      <c r="AZ1180" t="e">
        <f t="shared" si="353"/>
        <v>#N/A</v>
      </c>
      <c r="BA1180">
        <f t="shared" si="354"/>
        <v>2</v>
      </c>
      <c r="BB1180">
        <f t="shared" si="355"/>
        <v>1</v>
      </c>
    </row>
    <row r="1181" spans="1:54" x14ac:dyDescent="0.15">
      <c r="A1181" t="str">
        <f t="shared" si="344"/>
        <v>释主动技能2等级15</v>
      </c>
      <c r="B1181" s="8">
        <v>1175</v>
      </c>
      <c r="C1181" s="8" t="str">
        <f>VLOOKUP(G1181,角色!A:B,2,FALSE)</f>
        <v>释</v>
      </c>
      <c r="D1181" s="8" t="str">
        <f t="shared" si="350"/>
        <v>主动技能2</v>
      </c>
      <c r="E1181" s="8">
        <f t="shared" si="345"/>
        <v>15</v>
      </c>
      <c r="F1181" s="8">
        <f t="shared" si="346"/>
        <v>2</v>
      </c>
      <c r="G1181" s="8">
        <f t="shared" si="347"/>
        <v>20</v>
      </c>
      <c r="H1181" s="4" t="s">
        <v>455</v>
      </c>
      <c r="I1181" s="26" t="str">
        <f t="shared" si="356"/>
        <v>对敌方1排单位造成100%攻击力（+2265）伤害</v>
      </c>
      <c r="J1181" s="4" t="s">
        <v>305</v>
      </c>
      <c r="K1181" s="1" t="s">
        <v>103</v>
      </c>
      <c r="L1181" s="4" t="s">
        <v>114</v>
      </c>
      <c r="M1181" s="4"/>
      <c r="N1181" s="4">
        <v>100</v>
      </c>
      <c r="O1181" s="4">
        <v>100</v>
      </c>
      <c r="T1181" s="6" t="str">
        <f t="shared" si="348"/>
        <v/>
      </c>
      <c r="U1181" s="6" t="str">
        <f t="shared" si="349"/>
        <v/>
      </c>
      <c r="Y1181">
        <f t="shared" si="357"/>
        <v>50</v>
      </c>
      <c r="Z1181">
        <v>100</v>
      </c>
      <c r="AA1181" s="23">
        <v>25</v>
      </c>
      <c r="AB1181" s="23">
        <f>INT(VLOOKUP(VLOOKUP($C1181,角色技能升级比率表!$B:$C,2,FALSE),角色属性概况!E:F,2,FALSE)*VLOOKUP(E1181,角色属性概况!I:M,3,FALSE)*AA1181/100)</f>
        <v>2265</v>
      </c>
      <c r="AE1181">
        <v>0</v>
      </c>
      <c r="AF1181" s="23">
        <f t="shared" si="351"/>
        <v>2</v>
      </c>
      <c r="AG1181" s="23">
        <f t="shared" si="352"/>
        <v>1</v>
      </c>
      <c r="AN1181" s="6" t="str">
        <f>_xlfn.IFNA(IF(IF($AH1181=AN$5,VLOOKUP(AI1181,buff!$K:$L,2,FALSE),"")=0,"",IF($AH1181=AN$5,VLOOKUP(AI1181,buff!$K:$L,2,FALSE),"")),"")</f>
        <v/>
      </c>
      <c r="AO1181" s="6" t="str">
        <f>_xlfn.IFNA(IF(IF($AH1181=AO$5,VLOOKUP(AJ1181,buff!$K:$L,2,FALSE),"")=0,"",IF($AH1181=AO$5,VLOOKUP(AJ1181,buff!$K:$L,2,FALSE),"")),"")</f>
        <v/>
      </c>
      <c r="AP1181" s="6" t="str">
        <f>_xlfn.IFNA(IF(IF($AH1181=AP$5,VLOOKUP(AK1181,buff!$K:$L,2,FALSE),"")=0,"",IF($AH1181=AP$5,VLOOKUP(AK1181,buff!$K:$L,2,FALSE),"")),"")</f>
        <v/>
      </c>
      <c r="AQ1181" s="6" t="str">
        <f>_xlfn.IFNA(IF(IF($AH1181=AQ$5,VLOOKUP(AL1181,buff!$K:$L,2,FALSE),"")=0,"",IF($AH1181=AQ$5,VLOOKUP(AL1181,buff!$K:$L,2,FALSE),"")),"")</f>
        <v/>
      </c>
      <c r="AR1181" s="6" t="str">
        <f>_xlfn.IFNA(IF(IF($AH1181=AR$5,VLOOKUP(AM1181,buff!$K:$L,2,FALSE),"")=0,"",IF($AH1181=AR$5,VLOOKUP(AM1181,buff!$K:$L,2,FALSE),"")),"")</f>
        <v/>
      </c>
      <c r="AS1181" s="6" t="str">
        <f>_xlfn.IFNA(IF(IF($AH1181=AS$5,VLOOKUP(AI1181,buff!$K:$L,2,FALSE),"")=0,"",IF($AH1181=AS$5,VLOOKUP(AI1181,buff!$K:$L,2,FALSE),"")),"")</f>
        <v/>
      </c>
      <c r="AT1181" s="6" t="str">
        <f>_xlfn.IFNA(IF(IF($AH1181=AT$5,VLOOKUP(AJ1181,buff!$K:$L,2,FALSE),"")=0,"",IF($AH1181=AT$5,VLOOKUP(AJ1181,buff!$K:$L,2,FALSE),"")),"")</f>
        <v/>
      </c>
      <c r="AU1181" s="6" t="str">
        <f>_xlfn.IFNA(IF(IF($AH1181=AU$5,VLOOKUP(AK1181,buff!$K:$L,2,FALSE),"")=0,"",IF($AH1181=AU$5,VLOOKUP(AK1181,buff!$K:$L,2,FALSE),"")),"")</f>
        <v/>
      </c>
      <c r="AV1181" s="6" t="str">
        <f>_xlfn.IFNA(IF(IF($AH1181=AV$5,VLOOKUP(AL1181,buff!$K:$L,2,FALSE),"")=0,"",IF($AH1181=AV$5,VLOOKUP(AL1181,buff!$K:$L,2,FALSE),"")),"")</f>
        <v/>
      </c>
      <c r="AW1181" s="6" t="str">
        <f>_xlfn.IFNA(IF(IF($AH1181=AW$5,VLOOKUP(AM1181,buff!$K:$L,2,FALSE),"")=0,"",IF($AH1181=AW$5,VLOOKUP(AM1181,buff!$K:$L,2,FALSE),"")),"")</f>
        <v/>
      </c>
      <c r="AX1181" s="6" t="e">
        <f>VLOOKUP(AI1181,buff!K:P,6,FALSE)</f>
        <v>#N/A</v>
      </c>
      <c r="AY1181" t="e">
        <f t="shared" si="353"/>
        <v>#N/A</v>
      </c>
      <c r="AZ1181" t="e">
        <f t="shared" si="353"/>
        <v>#N/A</v>
      </c>
      <c r="BA1181">
        <f t="shared" si="354"/>
        <v>2</v>
      </c>
      <c r="BB1181">
        <f t="shared" si="355"/>
        <v>1</v>
      </c>
    </row>
    <row r="1182" spans="1:54" x14ac:dyDescent="0.15">
      <c r="A1182" t="str">
        <f t="shared" si="344"/>
        <v>释主动技能2等级16</v>
      </c>
      <c r="B1182" s="8">
        <v>1176</v>
      </c>
      <c r="C1182" s="8" t="str">
        <f>VLOOKUP(G1182,角色!A:B,2,FALSE)</f>
        <v>释</v>
      </c>
      <c r="D1182" s="8" t="str">
        <f t="shared" si="350"/>
        <v>主动技能2</v>
      </c>
      <c r="E1182" s="8">
        <f t="shared" si="345"/>
        <v>16</v>
      </c>
      <c r="F1182" s="8">
        <f t="shared" si="346"/>
        <v>2</v>
      </c>
      <c r="G1182" s="8">
        <f t="shared" si="347"/>
        <v>20</v>
      </c>
      <c r="H1182" s="4" t="s">
        <v>455</v>
      </c>
      <c r="I1182" s="26" t="str">
        <f t="shared" si="356"/>
        <v>对敌方1排单位造成100%攻击力（+2789）伤害</v>
      </c>
      <c r="J1182" s="4" t="s">
        <v>305</v>
      </c>
      <c r="K1182" s="1" t="s">
        <v>103</v>
      </c>
      <c r="L1182" s="4" t="s">
        <v>114</v>
      </c>
      <c r="M1182" s="4"/>
      <c r="N1182" s="4">
        <v>100</v>
      </c>
      <c r="O1182" s="4">
        <v>100</v>
      </c>
      <c r="T1182" s="6" t="str">
        <f t="shared" si="348"/>
        <v/>
      </c>
      <c r="U1182" s="6" t="str">
        <f t="shared" si="349"/>
        <v/>
      </c>
      <c r="Y1182">
        <f t="shared" si="357"/>
        <v>50</v>
      </c>
      <c r="Z1182">
        <v>100</v>
      </c>
      <c r="AA1182" s="23">
        <v>25</v>
      </c>
      <c r="AB1182" s="23">
        <f>INT(VLOOKUP(VLOOKUP($C1182,角色技能升级比率表!$B:$C,2,FALSE),角色属性概况!E:F,2,FALSE)*VLOOKUP(E1182,角色属性概况!I:M,3,FALSE)*AA1182/100)</f>
        <v>2789</v>
      </c>
      <c r="AE1182">
        <v>0</v>
      </c>
      <c r="AF1182" s="23">
        <f t="shared" si="351"/>
        <v>2</v>
      </c>
      <c r="AG1182" s="23">
        <f t="shared" si="352"/>
        <v>1</v>
      </c>
      <c r="AN1182" s="6" t="str">
        <f>_xlfn.IFNA(IF(IF($AH1182=AN$5,VLOOKUP(AI1182,buff!$K:$L,2,FALSE),"")=0,"",IF($AH1182=AN$5,VLOOKUP(AI1182,buff!$K:$L,2,FALSE),"")),"")</f>
        <v/>
      </c>
      <c r="AO1182" s="6" t="str">
        <f>_xlfn.IFNA(IF(IF($AH1182=AO$5,VLOOKUP(AJ1182,buff!$K:$L,2,FALSE),"")=0,"",IF($AH1182=AO$5,VLOOKUP(AJ1182,buff!$K:$L,2,FALSE),"")),"")</f>
        <v/>
      </c>
      <c r="AP1182" s="6" t="str">
        <f>_xlfn.IFNA(IF(IF($AH1182=AP$5,VLOOKUP(AK1182,buff!$K:$L,2,FALSE),"")=0,"",IF($AH1182=AP$5,VLOOKUP(AK1182,buff!$K:$L,2,FALSE),"")),"")</f>
        <v/>
      </c>
      <c r="AQ1182" s="6" t="str">
        <f>_xlfn.IFNA(IF(IF($AH1182=AQ$5,VLOOKUP(AL1182,buff!$K:$L,2,FALSE),"")=0,"",IF($AH1182=AQ$5,VLOOKUP(AL1182,buff!$K:$L,2,FALSE),"")),"")</f>
        <v/>
      </c>
      <c r="AR1182" s="6" t="str">
        <f>_xlfn.IFNA(IF(IF($AH1182=AR$5,VLOOKUP(AM1182,buff!$K:$L,2,FALSE),"")=0,"",IF($AH1182=AR$5,VLOOKUP(AM1182,buff!$K:$L,2,FALSE),"")),"")</f>
        <v/>
      </c>
      <c r="AS1182" s="6" t="str">
        <f>_xlfn.IFNA(IF(IF($AH1182=AS$5,VLOOKUP(AI1182,buff!$K:$L,2,FALSE),"")=0,"",IF($AH1182=AS$5,VLOOKUP(AI1182,buff!$K:$L,2,FALSE),"")),"")</f>
        <v/>
      </c>
      <c r="AT1182" s="6" t="str">
        <f>_xlfn.IFNA(IF(IF($AH1182=AT$5,VLOOKUP(AJ1182,buff!$K:$L,2,FALSE),"")=0,"",IF($AH1182=AT$5,VLOOKUP(AJ1182,buff!$K:$L,2,FALSE),"")),"")</f>
        <v/>
      </c>
      <c r="AU1182" s="6" t="str">
        <f>_xlfn.IFNA(IF(IF($AH1182=AU$5,VLOOKUP(AK1182,buff!$K:$L,2,FALSE),"")=0,"",IF($AH1182=AU$5,VLOOKUP(AK1182,buff!$K:$L,2,FALSE),"")),"")</f>
        <v/>
      </c>
      <c r="AV1182" s="6" t="str">
        <f>_xlfn.IFNA(IF(IF($AH1182=AV$5,VLOOKUP(AL1182,buff!$K:$L,2,FALSE),"")=0,"",IF($AH1182=AV$5,VLOOKUP(AL1182,buff!$K:$L,2,FALSE),"")),"")</f>
        <v/>
      </c>
      <c r="AW1182" s="6" t="str">
        <f>_xlfn.IFNA(IF(IF($AH1182=AW$5,VLOOKUP(AM1182,buff!$K:$L,2,FALSE),"")=0,"",IF($AH1182=AW$5,VLOOKUP(AM1182,buff!$K:$L,2,FALSE),"")),"")</f>
        <v/>
      </c>
      <c r="AX1182" s="6" t="e">
        <f>VLOOKUP(AI1182,buff!K:P,6,FALSE)</f>
        <v>#N/A</v>
      </c>
      <c r="AY1182" t="e">
        <f t="shared" si="353"/>
        <v>#N/A</v>
      </c>
      <c r="AZ1182" t="e">
        <f t="shared" si="353"/>
        <v>#N/A</v>
      </c>
      <c r="BA1182">
        <f t="shared" si="354"/>
        <v>2</v>
      </c>
      <c r="BB1182">
        <f t="shared" si="355"/>
        <v>1</v>
      </c>
    </row>
    <row r="1183" spans="1:54" x14ac:dyDescent="0.15">
      <c r="A1183" t="str">
        <f t="shared" si="344"/>
        <v>释主动技能2等级17</v>
      </c>
      <c r="B1183" s="8">
        <v>1177</v>
      </c>
      <c r="C1183" s="8" t="str">
        <f>VLOOKUP(G1183,角色!A:B,2,FALSE)</f>
        <v>释</v>
      </c>
      <c r="D1183" s="8" t="str">
        <f t="shared" si="350"/>
        <v>主动技能2</v>
      </c>
      <c r="E1183" s="8">
        <f t="shared" si="345"/>
        <v>17</v>
      </c>
      <c r="F1183" s="8">
        <f t="shared" si="346"/>
        <v>2</v>
      </c>
      <c r="G1183" s="8">
        <f t="shared" si="347"/>
        <v>20</v>
      </c>
      <c r="H1183" s="4" t="s">
        <v>455</v>
      </c>
      <c r="I1183" s="26" t="str">
        <f t="shared" si="356"/>
        <v>对敌方1排单位造成100%攻击力（+3434）伤害</v>
      </c>
      <c r="J1183" s="4" t="s">
        <v>305</v>
      </c>
      <c r="K1183" s="1" t="s">
        <v>103</v>
      </c>
      <c r="L1183" s="4" t="s">
        <v>114</v>
      </c>
      <c r="M1183" s="4"/>
      <c r="N1183" s="4">
        <v>100</v>
      </c>
      <c r="O1183" s="4">
        <v>100</v>
      </c>
      <c r="T1183" s="6" t="str">
        <f t="shared" si="348"/>
        <v/>
      </c>
      <c r="U1183" s="6" t="str">
        <f t="shared" si="349"/>
        <v/>
      </c>
      <c r="Y1183">
        <f t="shared" si="357"/>
        <v>50</v>
      </c>
      <c r="Z1183">
        <v>100</v>
      </c>
      <c r="AA1183" s="23">
        <v>25</v>
      </c>
      <c r="AB1183" s="23">
        <f>INT(VLOOKUP(VLOOKUP($C1183,角色技能升级比率表!$B:$C,2,FALSE),角色属性概况!E:F,2,FALSE)*VLOOKUP(E1183,角色属性概况!I:M,3,FALSE)*AA1183/100)</f>
        <v>3434</v>
      </c>
      <c r="AE1183">
        <v>0</v>
      </c>
      <c r="AF1183" s="23">
        <f t="shared" si="351"/>
        <v>2</v>
      </c>
      <c r="AG1183" s="23">
        <f t="shared" si="352"/>
        <v>1</v>
      </c>
      <c r="AN1183" s="6" t="str">
        <f>_xlfn.IFNA(IF(IF($AH1183=AN$5,VLOOKUP(AI1183,buff!$K:$L,2,FALSE),"")=0,"",IF($AH1183=AN$5,VLOOKUP(AI1183,buff!$K:$L,2,FALSE),"")),"")</f>
        <v/>
      </c>
      <c r="AO1183" s="6" t="str">
        <f>_xlfn.IFNA(IF(IF($AH1183=AO$5,VLOOKUP(AJ1183,buff!$K:$L,2,FALSE),"")=0,"",IF($AH1183=AO$5,VLOOKUP(AJ1183,buff!$K:$L,2,FALSE),"")),"")</f>
        <v/>
      </c>
      <c r="AP1183" s="6" t="str">
        <f>_xlfn.IFNA(IF(IF($AH1183=AP$5,VLOOKUP(AK1183,buff!$K:$L,2,FALSE),"")=0,"",IF($AH1183=AP$5,VLOOKUP(AK1183,buff!$K:$L,2,FALSE),"")),"")</f>
        <v/>
      </c>
      <c r="AQ1183" s="6" t="str">
        <f>_xlfn.IFNA(IF(IF($AH1183=AQ$5,VLOOKUP(AL1183,buff!$K:$L,2,FALSE),"")=0,"",IF($AH1183=AQ$5,VLOOKUP(AL1183,buff!$K:$L,2,FALSE),"")),"")</f>
        <v/>
      </c>
      <c r="AR1183" s="6" t="str">
        <f>_xlfn.IFNA(IF(IF($AH1183=AR$5,VLOOKUP(AM1183,buff!$K:$L,2,FALSE),"")=0,"",IF($AH1183=AR$5,VLOOKUP(AM1183,buff!$K:$L,2,FALSE),"")),"")</f>
        <v/>
      </c>
      <c r="AS1183" s="6" t="str">
        <f>_xlfn.IFNA(IF(IF($AH1183=AS$5,VLOOKUP(AI1183,buff!$K:$L,2,FALSE),"")=0,"",IF($AH1183=AS$5,VLOOKUP(AI1183,buff!$K:$L,2,FALSE),"")),"")</f>
        <v/>
      </c>
      <c r="AT1183" s="6" t="str">
        <f>_xlfn.IFNA(IF(IF($AH1183=AT$5,VLOOKUP(AJ1183,buff!$K:$L,2,FALSE),"")=0,"",IF($AH1183=AT$5,VLOOKUP(AJ1183,buff!$K:$L,2,FALSE),"")),"")</f>
        <v/>
      </c>
      <c r="AU1183" s="6" t="str">
        <f>_xlfn.IFNA(IF(IF($AH1183=AU$5,VLOOKUP(AK1183,buff!$K:$L,2,FALSE),"")=0,"",IF($AH1183=AU$5,VLOOKUP(AK1183,buff!$K:$L,2,FALSE),"")),"")</f>
        <v/>
      </c>
      <c r="AV1183" s="6" t="str">
        <f>_xlfn.IFNA(IF(IF($AH1183=AV$5,VLOOKUP(AL1183,buff!$K:$L,2,FALSE),"")=0,"",IF($AH1183=AV$5,VLOOKUP(AL1183,buff!$K:$L,2,FALSE),"")),"")</f>
        <v/>
      </c>
      <c r="AW1183" s="6" t="str">
        <f>_xlfn.IFNA(IF(IF($AH1183=AW$5,VLOOKUP(AM1183,buff!$K:$L,2,FALSE),"")=0,"",IF($AH1183=AW$5,VLOOKUP(AM1183,buff!$K:$L,2,FALSE),"")),"")</f>
        <v/>
      </c>
      <c r="AX1183" s="6" t="e">
        <f>VLOOKUP(AI1183,buff!K:P,6,FALSE)</f>
        <v>#N/A</v>
      </c>
      <c r="AY1183" t="e">
        <f t="shared" si="353"/>
        <v>#N/A</v>
      </c>
      <c r="AZ1183" t="e">
        <f t="shared" si="353"/>
        <v>#N/A</v>
      </c>
      <c r="BA1183">
        <f t="shared" si="354"/>
        <v>2</v>
      </c>
      <c r="BB1183">
        <f t="shared" si="355"/>
        <v>1</v>
      </c>
    </row>
    <row r="1184" spans="1:54" x14ac:dyDescent="0.15">
      <c r="A1184" t="str">
        <f t="shared" si="344"/>
        <v>释主动技能2等级18</v>
      </c>
      <c r="B1184" s="8">
        <v>1178</v>
      </c>
      <c r="C1184" s="8" t="str">
        <f>VLOOKUP(G1184,角色!A:B,2,FALSE)</f>
        <v>释</v>
      </c>
      <c r="D1184" s="8" t="str">
        <f t="shared" si="350"/>
        <v>主动技能2</v>
      </c>
      <c r="E1184" s="8">
        <f t="shared" si="345"/>
        <v>18</v>
      </c>
      <c r="F1184" s="8">
        <f t="shared" si="346"/>
        <v>2</v>
      </c>
      <c r="G1184" s="8">
        <f t="shared" si="347"/>
        <v>20</v>
      </c>
      <c r="H1184" s="4" t="s">
        <v>455</v>
      </c>
      <c r="I1184" s="26" t="str">
        <f t="shared" si="356"/>
        <v>对敌方1排单位造成100%攻击力（+4228）伤害</v>
      </c>
      <c r="J1184" s="4" t="s">
        <v>305</v>
      </c>
      <c r="K1184" s="1" t="s">
        <v>103</v>
      </c>
      <c r="L1184" s="4" t="s">
        <v>114</v>
      </c>
      <c r="M1184" s="4"/>
      <c r="N1184" s="4">
        <v>100</v>
      </c>
      <c r="O1184" s="4">
        <v>100</v>
      </c>
      <c r="T1184" s="6" t="str">
        <f t="shared" si="348"/>
        <v/>
      </c>
      <c r="U1184" s="6" t="str">
        <f t="shared" si="349"/>
        <v/>
      </c>
      <c r="Y1184">
        <f t="shared" si="357"/>
        <v>50</v>
      </c>
      <c r="Z1184">
        <v>100</v>
      </c>
      <c r="AA1184" s="23">
        <v>25</v>
      </c>
      <c r="AB1184" s="23">
        <f>INT(VLOOKUP(VLOOKUP($C1184,角色技能升级比率表!$B:$C,2,FALSE),角色属性概况!E:F,2,FALSE)*VLOOKUP(E1184,角色属性概况!I:M,3,FALSE)*AA1184/100)</f>
        <v>4228</v>
      </c>
      <c r="AE1184">
        <v>0</v>
      </c>
      <c r="AF1184" s="23">
        <f t="shared" si="351"/>
        <v>2</v>
      </c>
      <c r="AG1184" s="23">
        <f t="shared" si="352"/>
        <v>1</v>
      </c>
      <c r="AN1184" s="6" t="str">
        <f>_xlfn.IFNA(IF(IF($AH1184=AN$5,VLOOKUP(AI1184,buff!$K:$L,2,FALSE),"")=0,"",IF($AH1184=AN$5,VLOOKUP(AI1184,buff!$K:$L,2,FALSE),"")),"")</f>
        <v/>
      </c>
      <c r="AO1184" s="6" t="str">
        <f>_xlfn.IFNA(IF(IF($AH1184=AO$5,VLOOKUP(AJ1184,buff!$K:$L,2,FALSE),"")=0,"",IF($AH1184=AO$5,VLOOKUP(AJ1184,buff!$K:$L,2,FALSE),"")),"")</f>
        <v/>
      </c>
      <c r="AP1184" s="6" t="str">
        <f>_xlfn.IFNA(IF(IF($AH1184=AP$5,VLOOKUP(AK1184,buff!$K:$L,2,FALSE),"")=0,"",IF($AH1184=AP$5,VLOOKUP(AK1184,buff!$K:$L,2,FALSE),"")),"")</f>
        <v/>
      </c>
      <c r="AQ1184" s="6" t="str">
        <f>_xlfn.IFNA(IF(IF($AH1184=AQ$5,VLOOKUP(AL1184,buff!$K:$L,2,FALSE),"")=0,"",IF($AH1184=AQ$5,VLOOKUP(AL1184,buff!$K:$L,2,FALSE),"")),"")</f>
        <v/>
      </c>
      <c r="AR1184" s="6" t="str">
        <f>_xlfn.IFNA(IF(IF($AH1184=AR$5,VLOOKUP(AM1184,buff!$K:$L,2,FALSE),"")=0,"",IF($AH1184=AR$5,VLOOKUP(AM1184,buff!$K:$L,2,FALSE),"")),"")</f>
        <v/>
      </c>
      <c r="AS1184" s="6" t="str">
        <f>_xlfn.IFNA(IF(IF($AH1184=AS$5,VLOOKUP(AI1184,buff!$K:$L,2,FALSE),"")=0,"",IF($AH1184=AS$5,VLOOKUP(AI1184,buff!$K:$L,2,FALSE),"")),"")</f>
        <v/>
      </c>
      <c r="AT1184" s="6" t="str">
        <f>_xlfn.IFNA(IF(IF($AH1184=AT$5,VLOOKUP(AJ1184,buff!$K:$L,2,FALSE),"")=0,"",IF($AH1184=AT$5,VLOOKUP(AJ1184,buff!$K:$L,2,FALSE),"")),"")</f>
        <v/>
      </c>
      <c r="AU1184" s="6" t="str">
        <f>_xlfn.IFNA(IF(IF($AH1184=AU$5,VLOOKUP(AK1184,buff!$K:$L,2,FALSE),"")=0,"",IF($AH1184=AU$5,VLOOKUP(AK1184,buff!$K:$L,2,FALSE),"")),"")</f>
        <v/>
      </c>
      <c r="AV1184" s="6" t="str">
        <f>_xlfn.IFNA(IF(IF($AH1184=AV$5,VLOOKUP(AL1184,buff!$K:$L,2,FALSE),"")=0,"",IF($AH1184=AV$5,VLOOKUP(AL1184,buff!$K:$L,2,FALSE),"")),"")</f>
        <v/>
      </c>
      <c r="AW1184" s="6" t="str">
        <f>_xlfn.IFNA(IF(IF($AH1184=AW$5,VLOOKUP(AM1184,buff!$K:$L,2,FALSE),"")=0,"",IF($AH1184=AW$5,VLOOKUP(AM1184,buff!$K:$L,2,FALSE),"")),"")</f>
        <v/>
      </c>
      <c r="AX1184" s="6" t="e">
        <f>VLOOKUP(AI1184,buff!K:P,6,FALSE)</f>
        <v>#N/A</v>
      </c>
      <c r="AY1184" t="e">
        <f t="shared" si="353"/>
        <v>#N/A</v>
      </c>
      <c r="AZ1184" t="e">
        <f t="shared" si="353"/>
        <v>#N/A</v>
      </c>
      <c r="BA1184">
        <f t="shared" si="354"/>
        <v>2</v>
      </c>
      <c r="BB1184">
        <f t="shared" si="355"/>
        <v>1</v>
      </c>
    </row>
    <row r="1185" spans="1:54" x14ac:dyDescent="0.15">
      <c r="A1185" t="str">
        <f t="shared" si="344"/>
        <v>释主动技能2等级19</v>
      </c>
      <c r="B1185" s="8">
        <v>1179</v>
      </c>
      <c r="C1185" s="8" t="str">
        <f>VLOOKUP(G1185,角色!A:B,2,FALSE)</f>
        <v>释</v>
      </c>
      <c r="D1185" s="8" t="str">
        <f t="shared" si="350"/>
        <v>主动技能2</v>
      </c>
      <c r="E1185" s="8">
        <f t="shared" si="345"/>
        <v>19</v>
      </c>
      <c r="F1185" s="8">
        <f t="shared" si="346"/>
        <v>2</v>
      </c>
      <c r="G1185" s="8">
        <f t="shared" si="347"/>
        <v>20</v>
      </c>
      <c r="H1185" s="4" t="s">
        <v>455</v>
      </c>
      <c r="I1185" s="26" t="str">
        <f t="shared" si="356"/>
        <v>对敌方1排单位造成100%攻击力（+5205）伤害</v>
      </c>
      <c r="J1185" s="4" t="s">
        <v>305</v>
      </c>
      <c r="K1185" s="1" t="s">
        <v>103</v>
      </c>
      <c r="L1185" s="4" t="s">
        <v>114</v>
      </c>
      <c r="M1185" s="4"/>
      <c r="N1185" s="4">
        <v>100</v>
      </c>
      <c r="O1185" s="4">
        <v>100</v>
      </c>
      <c r="T1185" s="6" t="str">
        <f t="shared" si="348"/>
        <v/>
      </c>
      <c r="U1185" s="6" t="str">
        <f t="shared" si="349"/>
        <v/>
      </c>
      <c r="Y1185">
        <f t="shared" si="357"/>
        <v>50</v>
      </c>
      <c r="Z1185">
        <v>100</v>
      </c>
      <c r="AA1185" s="23">
        <v>25</v>
      </c>
      <c r="AB1185" s="23">
        <f>INT(VLOOKUP(VLOOKUP($C1185,角色技能升级比率表!$B:$C,2,FALSE),角色属性概况!E:F,2,FALSE)*VLOOKUP(E1185,角色属性概况!I:M,3,FALSE)*AA1185/100)</f>
        <v>5205</v>
      </c>
      <c r="AE1185">
        <v>0</v>
      </c>
      <c r="AF1185" s="23">
        <f t="shared" si="351"/>
        <v>2</v>
      </c>
      <c r="AG1185" s="23">
        <f t="shared" si="352"/>
        <v>1</v>
      </c>
      <c r="AN1185" s="6" t="str">
        <f>_xlfn.IFNA(IF(IF($AH1185=AN$5,VLOOKUP(AI1185,buff!$K:$L,2,FALSE),"")=0,"",IF($AH1185=AN$5,VLOOKUP(AI1185,buff!$K:$L,2,FALSE),"")),"")</f>
        <v/>
      </c>
      <c r="AO1185" s="6" t="str">
        <f>_xlfn.IFNA(IF(IF($AH1185=AO$5,VLOOKUP(AJ1185,buff!$K:$L,2,FALSE),"")=0,"",IF($AH1185=AO$5,VLOOKUP(AJ1185,buff!$K:$L,2,FALSE),"")),"")</f>
        <v/>
      </c>
      <c r="AP1185" s="6" t="str">
        <f>_xlfn.IFNA(IF(IF($AH1185=AP$5,VLOOKUP(AK1185,buff!$K:$L,2,FALSE),"")=0,"",IF($AH1185=AP$5,VLOOKUP(AK1185,buff!$K:$L,2,FALSE),"")),"")</f>
        <v/>
      </c>
      <c r="AQ1185" s="6" t="str">
        <f>_xlfn.IFNA(IF(IF($AH1185=AQ$5,VLOOKUP(AL1185,buff!$K:$L,2,FALSE),"")=0,"",IF($AH1185=AQ$5,VLOOKUP(AL1185,buff!$K:$L,2,FALSE),"")),"")</f>
        <v/>
      </c>
      <c r="AR1185" s="6" t="str">
        <f>_xlfn.IFNA(IF(IF($AH1185=AR$5,VLOOKUP(AM1185,buff!$K:$L,2,FALSE),"")=0,"",IF($AH1185=AR$5,VLOOKUP(AM1185,buff!$K:$L,2,FALSE),"")),"")</f>
        <v/>
      </c>
      <c r="AS1185" s="6" t="str">
        <f>_xlfn.IFNA(IF(IF($AH1185=AS$5,VLOOKUP(AI1185,buff!$K:$L,2,FALSE),"")=0,"",IF($AH1185=AS$5,VLOOKUP(AI1185,buff!$K:$L,2,FALSE),"")),"")</f>
        <v/>
      </c>
      <c r="AT1185" s="6" t="str">
        <f>_xlfn.IFNA(IF(IF($AH1185=AT$5,VLOOKUP(AJ1185,buff!$K:$L,2,FALSE),"")=0,"",IF($AH1185=AT$5,VLOOKUP(AJ1185,buff!$K:$L,2,FALSE),"")),"")</f>
        <v/>
      </c>
      <c r="AU1185" s="6" t="str">
        <f>_xlfn.IFNA(IF(IF($AH1185=AU$5,VLOOKUP(AK1185,buff!$K:$L,2,FALSE),"")=0,"",IF($AH1185=AU$5,VLOOKUP(AK1185,buff!$K:$L,2,FALSE),"")),"")</f>
        <v/>
      </c>
      <c r="AV1185" s="6" t="str">
        <f>_xlfn.IFNA(IF(IF($AH1185=AV$5,VLOOKUP(AL1185,buff!$K:$L,2,FALSE),"")=0,"",IF($AH1185=AV$5,VLOOKUP(AL1185,buff!$K:$L,2,FALSE),"")),"")</f>
        <v/>
      </c>
      <c r="AW1185" s="6" t="str">
        <f>_xlfn.IFNA(IF(IF($AH1185=AW$5,VLOOKUP(AM1185,buff!$K:$L,2,FALSE),"")=0,"",IF($AH1185=AW$5,VLOOKUP(AM1185,buff!$K:$L,2,FALSE),"")),"")</f>
        <v/>
      </c>
      <c r="AX1185" s="6" t="e">
        <f>VLOOKUP(AI1185,buff!K:P,6,FALSE)</f>
        <v>#N/A</v>
      </c>
      <c r="AY1185" t="e">
        <f t="shared" si="353"/>
        <v>#N/A</v>
      </c>
      <c r="AZ1185" t="e">
        <f t="shared" si="353"/>
        <v>#N/A</v>
      </c>
      <c r="BA1185">
        <f t="shared" si="354"/>
        <v>2</v>
      </c>
      <c r="BB1185">
        <f t="shared" si="355"/>
        <v>1</v>
      </c>
    </row>
    <row r="1186" spans="1:54" x14ac:dyDescent="0.15">
      <c r="A1186" t="str">
        <f t="shared" si="344"/>
        <v>释主动技能2等级20</v>
      </c>
      <c r="B1186" s="8">
        <v>1180</v>
      </c>
      <c r="C1186" s="8" t="str">
        <f>VLOOKUP(G1186,角色!A:B,2,FALSE)</f>
        <v>释</v>
      </c>
      <c r="D1186" s="8" t="str">
        <f t="shared" si="350"/>
        <v>主动技能2</v>
      </c>
      <c r="E1186" s="8">
        <f t="shared" si="345"/>
        <v>20</v>
      </c>
      <c r="F1186" s="8">
        <f t="shared" si="346"/>
        <v>2</v>
      </c>
      <c r="G1186" s="8">
        <f t="shared" si="347"/>
        <v>20</v>
      </c>
      <c r="H1186" s="4" t="s">
        <v>455</v>
      </c>
      <c r="I1186" s="26" t="str">
        <f t="shared" si="356"/>
        <v>对敌方1排单位造成100%攻击力（+6409）伤害</v>
      </c>
      <c r="J1186" s="4" t="s">
        <v>305</v>
      </c>
      <c r="K1186" s="1" t="s">
        <v>103</v>
      </c>
      <c r="L1186" s="4" t="s">
        <v>114</v>
      </c>
      <c r="M1186" s="4"/>
      <c r="N1186" s="4">
        <v>100</v>
      </c>
      <c r="O1186" s="4">
        <v>100</v>
      </c>
      <c r="T1186" s="6" t="str">
        <f t="shared" si="348"/>
        <v/>
      </c>
      <c r="U1186" s="6" t="str">
        <f t="shared" si="349"/>
        <v/>
      </c>
      <c r="Y1186">
        <f t="shared" si="357"/>
        <v>50</v>
      </c>
      <c r="Z1186">
        <v>100</v>
      </c>
      <c r="AA1186" s="23">
        <v>25</v>
      </c>
      <c r="AB1186" s="23">
        <f>INT(VLOOKUP(VLOOKUP($C1186,角色技能升级比率表!$B:$C,2,FALSE),角色属性概况!E:F,2,FALSE)*VLOOKUP(E1186,角色属性概况!I:M,3,FALSE)*AA1186/100)</f>
        <v>6409</v>
      </c>
      <c r="AE1186">
        <v>0</v>
      </c>
      <c r="AF1186" s="23">
        <f t="shared" si="351"/>
        <v>2</v>
      </c>
      <c r="AG1186" s="23">
        <f t="shared" si="352"/>
        <v>1</v>
      </c>
      <c r="AN1186" s="6" t="str">
        <f>_xlfn.IFNA(IF(IF($AH1186=AN$5,VLOOKUP(AI1186,buff!$K:$L,2,FALSE),"")=0,"",IF($AH1186=AN$5,VLOOKUP(AI1186,buff!$K:$L,2,FALSE),"")),"")</f>
        <v/>
      </c>
      <c r="AO1186" s="6" t="str">
        <f>_xlfn.IFNA(IF(IF($AH1186=AO$5,VLOOKUP(AJ1186,buff!$K:$L,2,FALSE),"")=0,"",IF($AH1186=AO$5,VLOOKUP(AJ1186,buff!$K:$L,2,FALSE),"")),"")</f>
        <v/>
      </c>
      <c r="AP1186" s="6" t="str">
        <f>_xlfn.IFNA(IF(IF($AH1186=AP$5,VLOOKUP(AK1186,buff!$K:$L,2,FALSE),"")=0,"",IF($AH1186=AP$5,VLOOKUP(AK1186,buff!$K:$L,2,FALSE),"")),"")</f>
        <v/>
      </c>
      <c r="AQ1186" s="6" t="str">
        <f>_xlfn.IFNA(IF(IF($AH1186=AQ$5,VLOOKUP(AL1186,buff!$K:$L,2,FALSE),"")=0,"",IF($AH1186=AQ$5,VLOOKUP(AL1186,buff!$K:$L,2,FALSE),"")),"")</f>
        <v/>
      </c>
      <c r="AR1186" s="6" t="str">
        <f>_xlfn.IFNA(IF(IF($AH1186=AR$5,VLOOKUP(AM1186,buff!$K:$L,2,FALSE),"")=0,"",IF($AH1186=AR$5,VLOOKUP(AM1186,buff!$K:$L,2,FALSE),"")),"")</f>
        <v/>
      </c>
      <c r="AS1186" s="6" t="str">
        <f>_xlfn.IFNA(IF(IF($AH1186=AS$5,VLOOKUP(AI1186,buff!$K:$L,2,FALSE),"")=0,"",IF($AH1186=AS$5,VLOOKUP(AI1186,buff!$K:$L,2,FALSE),"")),"")</f>
        <v/>
      </c>
      <c r="AT1186" s="6" t="str">
        <f>_xlfn.IFNA(IF(IF($AH1186=AT$5,VLOOKUP(AJ1186,buff!$K:$L,2,FALSE),"")=0,"",IF($AH1186=AT$5,VLOOKUP(AJ1186,buff!$K:$L,2,FALSE),"")),"")</f>
        <v/>
      </c>
      <c r="AU1186" s="6" t="str">
        <f>_xlfn.IFNA(IF(IF($AH1186=AU$5,VLOOKUP(AK1186,buff!$K:$L,2,FALSE),"")=0,"",IF($AH1186=AU$5,VLOOKUP(AK1186,buff!$K:$L,2,FALSE),"")),"")</f>
        <v/>
      </c>
      <c r="AV1186" s="6" t="str">
        <f>_xlfn.IFNA(IF(IF($AH1186=AV$5,VLOOKUP(AL1186,buff!$K:$L,2,FALSE),"")=0,"",IF($AH1186=AV$5,VLOOKUP(AL1186,buff!$K:$L,2,FALSE),"")),"")</f>
        <v/>
      </c>
      <c r="AW1186" s="6" t="str">
        <f>_xlfn.IFNA(IF(IF($AH1186=AW$5,VLOOKUP(AM1186,buff!$K:$L,2,FALSE),"")=0,"",IF($AH1186=AW$5,VLOOKUP(AM1186,buff!$K:$L,2,FALSE),"")),"")</f>
        <v/>
      </c>
      <c r="AX1186" s="6" t="e">
        <f>VLOOKUP(AI1186,buff!K:P,6,FALSE)</f>
        <v>#N/A</v>
      </c>
      <c r="AY1186" t="e">
        <f t="shared" si="353"/>
        <v>#N/A</v>
      </c>
      <c r="AZ1186" t="e">
        <f t="shared" si="353"/>
        <v>#N/A</v>
      </c>
      <c r="BA1186">
        <f t="shared" si="354"/>
        <v>2</v>
      </c>
      <c r="BB1186">
        <f t="shared" si="355"/>
        <v>1</v>
      </c>
    </row>
    <row r="1187" spans="1:54" x14ac:dyDescent="0.15">
      <c r="A1187" t="str">
        <f t="shared" si="344"/>
        <v>释主动技能3等级1</v>
      </c>
      <c r="B1187" s="8">
        <v>1181</v>
      </c>
      <c r="C1187" s="8" t="str">
        <f>VLOOKUP(G1187,角色!A:B,2,FALSE)</f>
        <v>释</v>
      </c>
      <c r="D1187" s="8" t="str">
        <f t="shared" si="350"/>
        <v>主动技能3</v>
      </c>
      <c r="E1187" s="8">
        <f t="shared" si="345"/>
        <v>1</v>
      </c>
      <c r="F1187" s="8">
        <f t="shared" si="346"/>
        <v>3</v>
      </c>
      <c r="G1187" s="8">
        <f t="shared" si="347"/>
        <v>20</v>
      </c>
      <c r="H1187" s="4" t="s">
        <v>497</v>
      </c>
      <c r="I1187" s="26" t="str">
        <f>"对敌方造成125%（+"&amp;AB1187&amp;"）贯穿伤害并概率混乱。"</f>
        <v>对敌方造成125%（+95）贯穿伤害并概率混乱。</v>
      </c>
      <c r="J1187" s="4" t="s">
        <v>305</v>
      </c>
      <c r="K1187" s="1" t="s">
        <v>103</v>
      </c>
      <c r="L1187" s="4" t="s">
        <v>498</v>
      </c>
      <c r="M1187" s="4"/>
      <c r="N1187" s="4">
        <v>100</v>
      </c>
      <c r="O1187" s="4">
        <v>100</v>
      </c>
      <c r="T1187" s="6" t="str">
        <f t="shared" ref="T1187:T1221" si="358">IF(AN1187="","",AN1187)&amp;IF(AO1187="","","|"&amp;AO1187)&amp;IF(AP1187="","","|"&amp;AP1187)&amp;IF(AQ1187="","","|"&amp;AQ1187)&amp;IF(AR1187="","","|"&amp;AR1187)</f>
        <v/>
      </c>
      <c r="U1187" s="6" t="str">
        <f t="shared" ref="U1187:U1221" si="359">IF(AS1187="","",AS1187)&amp;IF(AT1187="","","|"&amp;AT1187)&amp;IF(AU1187="","","|"&amp;AU1187)&amp;IF(AV1187="","","|"&amp;AV1187)&amp;IF(AW1187="","","|"&amp;AW1187)</f>
        <v>87:30:2:0</v>
      </c>
      <c r="Y1187">
        <f t="shared" si="357"/>
        <v>100</v>
      </c>
      <c r="Z1187">
        <v>125</v>
      </c>
      <c r="AA1187" s="23">
        <v>25</v>
      </c>
      <c r="AB1187" s="23">
        <f>INT(VLOOKUP(VLOOKUP($C1187,角色技能升级比率表!$B:$C,2,FALSE),角色属性概况!E:F,2,FALSE)*VLOOKUP(E1187,角色属性概况!I:M,3,FALSE)*AA1187/100)</f>
        <v>95</v>
      </c>
      <c r="AE1187">
        <v>0</v>
      </c>
      <c r="AF1187" s="23">
        <f t="shared" si="351"/>
        <v>3</v>
      </c>
      <c r="AG1187" s="23">
        <f t="shared" si="352"/>
        <v>2</v>
      </c>
      <c r="AH1187" t="s">
        <v>119</v>
      </c>
      <c r="AI1187" s="4" t="s">
        <v>1689</v>
      </c>
      <c r="AN1187" s="6" t="str">
        <f>_xlfn.IFNA(IF(IF($AH1187=AN$5,VLOOKUP(AI1187,buff!$K:$L,2,FALSE),"")=0,"",IF($AH1187=AN$5,VLOOKUP(AI1187,buff!$K:$L,2,FALSE),"")),"")</f>
        <v/>
      </c>
      <c r="AO1187" s="6" t="str">
        <f>_xlfn.IFNA(IF(IF($AH1187=AO$5,VLOOKUP(AJ1187,buff!$K:$L,2,FALSE),"")=0,"",IF($AH1187=AO$5,VLOOKUP(AJ1187,buff!$K:$L,2,FALSE),"")),"")</f>
        <v/>
      </c>
      <c r="AP1187" s="6" t="str">
        <f>_xlfn.IFNA(IF(IF($AH1187=AP$5,VLOOKUP(AK1187,buff!$K:$L,2,FALSE),"")=0,"",IF($AH1187=AP$5,VLOOKUP(AK1187,buff!$K:$L,2,FALSE),"")),"")</f>
        <v/>
      </c>
      <c r="AQ1187" s="6" t="str">
        <f>_xlfn.IFNA(IF(IF($AH1187=AQ$5,VLOOKUP(AL1187,buff!$K:$L,2,FALSE),"")=0,"",IF($AH1187=AQ$5,VLOOKUP(AL1187,buff!$K:$L,2,FALSE),"")),"")</f>
        <v/>
      </c>
      <c r="AR1187" s="6" t="str">
        <f>_xlfn.IFNA(IF(IF($AH1187=AR$5,VLOOKUP(AM1187,buff!$K:$L,2,FALSE),"")=0,"",IF($AH1187=AR$5,VLOOKUP(AM1187,buff!$K:$L,2,FALSE),"")),"")</f>
        <v/>
      </c>
      <c r="AS1187" s="6" t="str">
        <f>_xlfn.IFNA(IF(IF($AH1187=AS$5,VLOOKUP(AI1187,buff!$K:$L,2,FALSE),"")=0,"",IF($AH1187=AS$5,VLOOKUP(AI1187,buff!$K:$L,2,FALSE),"")),"")</f>
        <v>87:30:2:0</v>
      </c>
      <c r="AT1187" s="6" t="str">
        <f>_xlfn.IFNA(IF(IF($AH1187=AT$5,VLOOKUP(AJ1187,buff!$K:$L,2,FALSE),"")=0,"",IF($AH1187=AT$5,VLOOKUP(AJ1187,buff!$K:$L,2,FALSE),"")),"")</f>
        <v/>
      </c>
      <c r="AU1187" s="6" t="str">
        <f>_xlfn.IFNA(IF(IF($AH1187=AU$5,VLOOKUP(AK1187,buff!$K:$L,2,FALSE),"")=0,"",IF($AH1187=AU$5,VLOOKUP(AK1187,buff!$K:$L,2,FALSE),"")),"")</f>
        <v/>
      </c>
      <c r="AV1187" s="6" t="str">
        <f>_xlfn.IFNA(IF(IF($AH1187=AV$5,VLOOKUP(AL1187,buff!$K:$L,2,FALSE),"")=0,"",IF($AH1187=AV$5,VLOOKUP(AL1187,buff!$K:$L,2,FALSE),"")),"")</f>
        <v/>
      </c>
      <c r="AW1187" s="6" t="str">
        <f>_xlfn.IFNA(IF(IF($AH1187=AW$5,VLOOKUP(AM1187,buff!$K:$L,2,FALSE),"")=0,"",IF($AH1187=AW$5,VLOOKUP(AM1187,buff!$K:$L,2,FALSE),"")),"")</f>
        <v/>
      </c>
      <c r="AX1187" s="6">
        <f>VLOOKUP(AI1187,buff!K:P,6,FALSE)</f>
        <v>0</v>
      </c>
      <c r="AY1187">
        <f t="shared" si="353"/>
        <v>0</v>
      </c>
      <c r="AZ1187">
        <f t="shared" si="353"/>
        <v>0</v>
      </c>
      <c r="BA1187">
        <f t="shared" si="354"/>
        <v>3</v>
      </c>
      <c r="BB1187">
        <f t="shared" si="355"/>
        <v>2</v>
      </c>
    </row>
    <row r="1188" spans="1:54" x14ac:dyDescent="0.15">
      <c r="A1188" t="str">
        <f t="shared" si="344"/>
        <v>释主动技能3等级2</v>
      </c>
      <c r="B1188" s="8">
        <v>1182</v>
      </c>
      <c r="C1188" s="8" t="str">
        <f>VLOOKUP(G1188,角色!A:B,2,FALSE)</f>
        <v>释</v>
      </c>
      <c r="D1188" s="8" t="str">
        <f t="shared" si="350"/>
        <v>主动技能3</v>
      </c>
      <c r="E1188" s="8">
        <f t="shared" si="345"/>
        <v>2</v>
      </c>
      <c r="F1188" s="8">
        <f t="shared" si="346"/>
        <v>3</v>
      </c>
      <c r="G1188" s="8">
        <f t="shared" si="347"/>
        <v>20</v>
      </c>
      <c r="H1188" s="4" t="s">
        <v>497</v>
      </c>
      <c r="I1188" s="26" t="str">
        <f t="shared" ref="I1188:I1206" si="360">"对敌方造成125%（+"&amp;AB1188&amp;"）贯穿伤害并概率混乱。"</f>
        <v>对敌方造成125%（+140）贯穿伤害并概率混乱。</v>
      </c>
      <c r="J1188" s="4" t="s">
        <v>305</v>
      </c>
      <c r="K1188" s="1" t="s">
        <v>103</v>
      </c>
      <c r="L1188" s="4" t="s">
        <v>498</v>
      </c>
      <c r="M1188" s="4"/>
      <c r="N1188" s="4">
        <v>100</v>
      </c>
      <c r="O1188" s="4">
        <v>100</v>
      </c>
      <c r="T1188" s="6" t="str">
        <f t="shared" si="358"/>
        <v/>
      </c>
      <c r="U1188" s="6" t="str">
        <f t="shared" si="359"/>
        <v>87:30:2:0</v>
      </c>
      <c r="Y1188">
        <f t="shared" si="357"/>
        <v>100</v>
      </c>
      <c r="Z1188">
        <v>125</v>
      </c>
      <c r="AA1188" s="23">
        <v>25</v>
      </c>
      <c r="AB1188" s="23">
        <f>INT(VLOOKUP(VLOOKUP($C1188,角色技能升级比率表!$B:$C,2,FALSE),角色属性概况!E:F,2,FALSE)*VLOOKUP(E1188,角色属性概况!I:M,3,FALSE)*AA1188/100)</f>
        <v>140</v>
      </c>
      <c r="AE1188">
        <v>0</v>
      </c>
      <c r="AF1188" s="23">
        <f t="shared" si="351"/>
        <v>3</v>
      </c>
      <c r="AG1188" s="23">
        <f t="shared" si="352"/>
        <v>2</v>
      </c>
      <c r="AH1188" t="s">
        <v>119</v>
      </c>
      <c r="AI1188" s="4" t="s">
        <v>1689</v>
      </c>
      <c r="AN1188" s="6" t="str">
        <f>_xlfn.IFNA(IF(IF($AH1188=AN$5,VLOOKUP(AI1188,buff!$K:$L,2,FALSE),"")=0,"",IF($AH1188=AN$5,VLOOKUP(AI1188,buff!$K:$L,2,FALSE),"")),"")</f>
        <v/>
      </c>
      <c r="AO1188" s="6" t="str">
        <f>_xlfn.IFNA(IF(IF($AH1188=AO$5,VLOOKUP(AJ1188,buff!$K:$L,2,FALSE),"")=0,"",IF($AH1188=AO$5,VLOOKUP(AJ1188,buff!$K:$L,2,FALSE),"")),"")</f>
        <v/>
      </c>
      <c r="AP1188" s="6" t="str">
        <f>_xlfn.IFNA(IF(IF($AH1188=AP$5,VLOOKUP(AK1188,buff!$K:$L,2,FALSE),"")=0,"",IF($AH1188=AP$5,VLOOKUP(AK1188,buff!$K:$L,2,FALSE),"")),"")</f>
        <v/>
      </c>
      <c r="AQ1188" s="6" t="str">
        <f>_xlfn.IFNA(IF(IF($AH1188=AQ$5,VLOOKUP(AL1188,buff!$K:$L,2,FALSE),"")=0,"",IF($AH1188=AQ$5,VLOOKUP(AL1188,buff!$K:$L,2,FALSE),"")),"")</f>
        <v/>
      </c>
      <c r="AR1188" s="6" t="str">
        <f>_xlfn.IFNA(IF(IF($AH1188=AR$5,VLOOKUP(AM1188,buff!$K:$L,2,FALSE),"")=0,"",IF($AH1188=AR$5,VLOOKUP(AM1188,buff!$K:$L,2,FALSE),"")),"")</f>
        <v/>
      </c>
      <c r="AS1188" s="6" t="str">
        <f>_xlfn.IFNA(IF(IF($AH1188=AS$5,VLOOKUP(AI1188,buff!$K:$L,2,FALSE),"")=0,"",IF($AH1188=AS$5,VLOOKUP(AI1188,buff!$K:$L,2,FALSE),"")),"")</f>
        <v>87:30:2:0</v>
      </c>
      <c r="AT1188" s="6" t="str">
        <f>_xlfn.IFNA(IF(IF($AH1188=AT$5,VLOOKUP(AJ1188,buff!$K:$L,2,FALSE),"")=0,"",IF($AH1188=AT$5,VLOOKUP(AJ1188,buff!$K:$L,2,FALSE),"")),"")</f>
        <v/>
      </c>
      <c r="AU1188" s="6" t="str">
        <f>_xlfn.IFNA(IF(IF($AH1188=AU$5,VLOOKUP(AK1188,buff!$K:$L,2,FALSE),"")=0,"",IF($AH1188=AU$5,VLOOKUP(AK1188,buff!$K:$L,2,FALSE),"")),"")</f>
        <v/>
      </c>
      <c r="AV1188" s="6" t="str">
        <f>_xlfn.IFNA(IF(IF($AH1188=AV$5,VLOOKUP(AL1188,buff!$K:$L,2,FALSE),"")=0,"",IF($AH1188=AV$5,VLOOKUP(AL1188,buff!$K:$L,2,FALSE),"")),"")</f>
        <v/>
      </c>
      <c r="AW1188" s="6" t="str">
        <f>_xlfn.IFNA(IF(IF($AH1188=AW$5,VLOOKUP(AM1188,buff!$K:$L,2,FALSE),"")=0,"",IF($AH1188=AW$5,VLOOKUP(AM1188,buff!$K:$L,2,FALSE),"")),"")</f>
        <v/>
      </c>
      <c r="AX1188" s="6">
        <f>VLOOKUP(AI1188,buff!K:P,6,FALSE)</f>
        <v>0</v>
      </c>
      <c r="AY1188">
        <f t="shared" si="353"/>
        <v>0</v>
      </c>
      <c r="AZ1188">
        <f t="shared" si="353"/>
        <v>0</v>
      </c>
      <c r="BA1188">
        <f t="shared" si="354"/>
        <v>3</v>
      </c>
      <c r="BB1188">
        <f t="shared" si="355"/>
        <v>2</v>
      </c>
    </row>
    <row r="1189" spans="1:54" x14ac:dyDescent="0.15">
      <c r="A1189" t="str">
        <f t="shared" si="344"/>
        <v>释主动技能3等级3</v>
      </c>
      <c r="B1189" s="8">
        <v>1183</v>
      </c>
      <c r="C1189" s="8" t="str">
        <f>VLOOKUP(G1189,角色!A:B,2,FALSE)</f>
        <v>释</v>
      </c>
      <c r="D1189" s="8" t="str">
        <f t="shared" si="350"/>
        <v>主动技能3</v>
      </c>
      <c r="E1189" s="8">
        <f t="shared" si="345"/>
        <v>3</v>
      </c>
      <c r="F1189" s="8">
        <f t="shared" si="346"/>
        <v>3</v>
      </c>
      <c r="G1189" s="8">
        <f t="shared" si="347"/>
        <v>20</v>
      </c>
      <c r="H1189" s="4" t="s">
        <v>497</v>
      </c>
      <c r="I1189" s="26" t="str">
        <f t="shared" si="360"/>
        <v>对敌方造成125%（+185）贯穿伤害并概率混乱。</v>
      </c>
      <c r="J1189" s="4" t="s">
        <v>305</v>
      </c>
      <c r="K1189" s="1" t="s">
        <v>103</v>
      </c>
      <c r="L1189" s="4" t="s">
        <v>498</v>
      </c>
      <c r="M1189" s="4"/>
      <c r="N1189" s="4">
        <v>100</v>
      </c>
      <c r="O1189" s="4">
        <v>100</v>
      </c>
      <c r="T1189" s="6" t="str">
        <f t="shared" si="358"/>
        <v/>
      </c>
      <c r="U1189" s="6" t="str">
        <f t="shared" si="359"/>
        <v>87:30:2:0</v>
      </c>
      <c r="Y1189">
        <f t="shared" si="357"/>
        <v>100</v>
      </c>
      <c r="Z1189">
        <v>125</v>
      </c>
      <c r="AA1189" s="23">
        <v>25</v>
      </c>
      <c r="AB1189" s="23">
        <f>INT(VLOOKUP(VLOOKUP($C1189,角色技能升级比率表!$B:$C,2,FALSE),角色属性概况!E:F,2,FALSE)*VLOOKUP(E1189,角色属性概况!I:M,3,FALSE)*AA1189/100)</f>
        <v>185</v>
      </c>
      <c r="AE1189">
        <v>0</v>
      </c>
      <c r="AF1189" s="23">
        <f t="shared" si="351"/>
        <v>3</v>
      </c>
      <c r="AG1189" s="23">
        <f t="shared" si="352"/>
        <v>2</v>
      </c>
      <c r="AH1189" t="s">
        <v>119</v>
      </c>
      <c r="AI1189" s="4" t="s">
        <v>1689</v>
      </c>
      <c r="AN1189" s="6" t="str">
        <f>_xlfn.IFNA(IF(IF($AH1189=AN$5,VLOOKUP(AI1189,buff!$K:$L,2,FALSE),"")=0,"",IF($AH1189=AN$5,VLOOKUP(AI1189,buff!$K:$L,2,FALSE),"")),"")</f>
        <v/>
      </c>
      <c r="AO1189" s="6" t="str">
        <f>_xlfn.IFNA(IF(IF($AH1189=AO$5,VLOOKUP(AJ1189,buff!$K:$L,2,FALSE),"")=0,"",IF($AH1189=AO$5,VLOOKUP(AJ1189,buff!$K:$L,2,FALSE),"")),"")</f>
        <v/>
      </c>
      <c r="AP1189" s="6" t="str">
        <f>_xlfn.IFNA(IF(IF($AH1189=AP$5,VLOOKUP(AK1189,buff!$K:$L,2,FALSE),"")=0,"",IF($AH1189=AP$5,VLOOKUP(AK1189,buff!$K:$L,2,FALSE),"")),"")</f>
        <v/>
      </c>
      <c r="AQ1189" s="6" t="str">
        <f>_xlfn.IFNA(IF(IF($AH1189=AQ$5,VLOOKUP(AL1189,buff!$K:$L,2,FALSE),"")=0,"",IF($AH1189=AQ$5,VLOOKUP(AL1189,buff!$K:$L,2,FALSE),"")),"")</f>
        <v/>
      </c>
      <c r="AR1189" s="6" t="str">
        <f>_xlfn.IFNA(IF(IF($AH1189=AR$5,VLOOKUP(AM1189,buff!$K:$L,2,FALSE),"")=0,"",IF($AH1189=AR$5,VLOOKUP(AM1189,buff!$K:$L,2,FALSE),"")),"")</f>
        <v/>
      </c>
      <c r="AS1189" s="6" t="str">
        <f>_xlfn.IFNA(IF(IF($AH1189=AS$5,VLOOKUP(AI1189,buff!$K:$L,2,FALSE),"")=0,"",IF($AH1189=AS$5,VLOOKUP(AI1189,buff!$K:$L,2,FALSE),"")),"")</f>
        <v>87:30:2:0</v>
      </c>
      <c r="AT1189" s="6" t="str">
        <f>_xlfn.IFNA(IF(IF($AH1189=AT$5,VLOOKUP(AJ1189,buff!$K:$L,2,FALSE),"")=0,"",IF($AH1189=AT$5,VLOOKUP(AJ1189,buff!$K:$L,2,FALSE),"")),"")</f>
        <v/>
      </c>
      <c r="AU1189" s="6" t="str">
        <f>_xlfn.IFNA(IF(IF($AH1189=AU$5,VLOOKUP(AK1189,buff!$K:$L,2,FALSE),"")=0,"",IF($AH1189=AU$5,VLOOKUP(AK1189,buff!$K:$L,2,FALSE),"")),"")</f>
        <v/>
      </c>
      <c r="AV1189" s="6" t="str">
        <f>_xlfn.IFNA(IF(IF($AH1189=AV$5,VLOOKUP(AL1189,buff!$K:$L,2,FALSE),"")=0,"",IF($AH1189=AV$5,VLOOKUP(AL1189,buff!$K:$L,2,FALSE),"")),"")</f>
        <v/>
      </c>
      <c r="AW1189" s="6" t="str">
        <f>_xlfn.IFNA(IF(IF($AH1189=AW$5,VLOOKUP(AM1189,buff!$K:$L,2,FALSE),"")=0,"",IF($AH1189=AW$5,VLOOKUP(AM1189,buff!$K:$L,2,FALSE),"")),"")</f>
        <v/>
      </c>
      <c r="AX1189" s="6">
        <f>VLOOKUP(AI1189,buff!K:P,6,FALSE)</f>
        <v>0</v>
      </c>
      <c r="AY1189">
        <f t="shared" si="353"/>
        <v>0</v>
      </c>
      <c r="AZ1189">
        <f t="shared" si="353"/>
        <v>0</v>
      </c>
      <c r="BA1189">
        <f t="shared" si="354"/>
        <v>3</v>
      </c>
      <c r="BB1189">
        <f t="shared" si="355"/>
        <v>2</v>
      </c>
    </row>
    <row r="1190" spans="1:54" x14ac:dyDescent="0.15">
      <c r="A1190" t="str">
        <f t="shared" si="344"/>
        <v>释主动技能3等级4</v>
      </c>
      <c r="B1190" s="8">
        <v>1184</v>
      </c>
      <c r="C1190" s="8" t="str">
        <f>VLOOKUP(G1190,角色!A:B,2,FALSE)</f>
        <v>释</v>
      </c>
      <c r="D1190" s="8" t="str">
        <f t="shared" si="350"/>
        <v>主动技能3</v>
      </c>
      <c r="E1190" s="8">
        <f t="shared" si="345"/>
        <v>4</v>
      </c>
      <c r="F1190" s="8">
        <f t="shared" si="346"/>
        <v>3</v>
      </c>
      <c r="G1190" s="8">
        <f t="shared" si="347"/>
        <v>20</v>
      </c>
      <c r="H1190" s="4" t="s">
        <v>497</v>
      </c>
      <c r="I1190" s="26" t="str">
        <f t="shared" si="360"/>
        <v>对敌方造成125%（+229）贯穿伤害并概率混乱。</v>
      </c>
      <c r="J1190" s="4" t="s">
        <v>305</v>
      </c>
      <c r="K1190" s="1" t="s">
        <v>103</v>
      </c>
      <c r="L1190" s="4" t="s">
        <v>498</v>
      </c>
      <c r="M1190" s="4"/>
      <c r="N1190" s="4">
        <v>100</v>
      </c>
      <c r="O1190" s="4">
        <v>100</v>
      </c>
      <c r="T1190" s="6" t="str">
        <f t="shared" si="358"/>
        <v/>
      </c>
      <c r="U1190" s="6" t="str">
        <f t="shared" si="359"/>
        <v>87:30:2:0</v>
      </c>
      <c r="Y1190">
        <f t="shared" si="357"/>
        <v>100</v>
      </c>
      <c r="Z1190">
        <v>125</v>
      </c>
      <c r="AA1190" s="23">
        <v>25</v>
      </c>
      <c r="AB1190" s="23">
        <f>INT(VLOOKUP(VLOOKUP($C1190,角色技能升级比率表!$B:$C,2,FALSE),角色属性概况!E:F,2,FALSE)*VLOOKUP(E1190,角色属性概况!I:M,3,FALSE)*AA1190/100)</f>
        <v>229</v>
      </c>
      <c r="AE1190">
        <v>0</v>
      </c>
      <c r="AF1190" s="23">
        <f t="shared" si="351"/>
        <v>3</v>
      </c>
      <c r="AG1190" s="23">
        <f t="shared" si="352"/>
        <v>2</v>
      </c>
      <c r="AH1190" t="s">
        <v>119</v>
      </c>
      <c r="AI1190" s="4" t="s">
        <v>1689</v>
      </c>
      <c r="AN1190" s="6" t="str">
        <f>_xlfn.IFNA(IF(IF($AH1190=AN$5,VLOOKUP(AI1190,buff!$K:$L,2,FALSE),"")=0,"",IF($AH1190=AN$5,VLOOKUP(AI1190,buff!$K:$L,2,FALSE),"")),"")</f>
        <v/>
      </c>
      <c r="AO1190" s="6" t="str">
        <f>_xlfn.IFNA(IF(IF($AH1190=AO$5,VLOOKUP(AJ1190,buff!$K:$L,2,FALSE),"")=0,"",IF($AH1190=AO$5,VLOOKUP(AJ1190,buff!$K:$L,2,FALSE),"")),"")</f>
        <v/>
      </c>
      <c r="AP1190" s="6" t="str">
        <f>_xlfn.IFNA(IF(IF($AH1190=AP$5,VLOOKUP(AK1190,buff!$K:$L,2,FALSE),"")=0,"",IF($AH1190=AP$5,VLOOKUP(AK1190,buff!$K:$L,2,FALSE),"")),"")</f>
        <v/>
      </c>
      <c r="AQ1190" s="6" t="str">
        <f>_xlfn.IFNA(IF(IF($AH1190=AQ$5,VLOOKUP(AL1190,buff!$K:$L,2,FALSE),"")=0,"",IF($AH1190=AQ$5,VLOOKUP(AL1190,buff!$K:$L,2,FALSE),"")),"")</f>
        <v/>
      </c>
      <c r="AR1190" s="6" t="str">
        <f>_xlfn.IFNA(IF(IF($AH1190=AR$5,VLOOKUP(AM1190,buff!$K:$L,2,FALSE),"")=0,"",IF($AH1190=AR$5,VLOOKUP(AM1190,buff!$K:$L,2,FALSE),"")),"")</f>
        <v/>
      </c>
      <c r="AS1190" s="6" t="str">
        <f>_xlfn.IFNA(IF(IF($AH1190=AS$5,VLOOKUP(AI1190,buff!$K:$L,2,FALSE),"")=0,"",IF($AH1190=AS$5,VLOOKUP(AI1190,buff!$K:$L,2,FALSE),"")),"")</f>
        <v>87:30:2:0</v>
      </c>
      <c r="AT1190" s="6" t="str">
        <f>_xlfn.IFNA(IF(IF($AH1190=AT$5,VLOOKUP(AJ1190,buff!$K:$L,2,FALSE),"")=0,"",IF($AH1190=AT$5,VLOOKUP(AJ1190,buff!$K:$L,2,FALSE),"")),"")</f>
        <v/>
      </c>
      <c r="AU1190" s="6" t="str">
        <f>_xlfn.IFNA(IF(IF($AH1190=AU$5,VLOOKUP(AK1190,buff!$K:$L,2,FALSE),"")=0,"",IF($AH1190=AU$5,VLOOKUP(AK1190,buff!$K:$L,2,FALSE),"")),"")</f>
        <v/>
      </c>
      <c r="AV1190" s="6" t="str">
        <f>_xlfn.IFNA(IF(IF($AH1190=AV$5,VLOOKUP(AL1190,buff!$K:$L,2,FALSE),"")=0,"",IF($AH1190=AV$5,VLOOKUP(AL1190,buff!$K:$L,2,FALSE),"")),"")</f>
        <v/>
      </c>
      <c r="AW1190" s="6" t="str">
        <f>_xlfn.IFNA(IF(IF($AH1190=AW$5,VLOOKUP(AM1190,buff!$K:$L,2,FALSE),"")=0,"",IF($AH1190=AW$5,VLOOKUP(AM1190,buff!$K:$L,2,FALSE),"")),"")</f>
        <v/>
      </c>
      <c r="AX1190" s="6">
        <f>VLOOKUP(AI1190,buff!K:P,6,FALSE)</f>
        <v>0</v>
      </c>
      <c r="AY1190">
        <f t="shared" si="353"/>
        <v>0</v>
      </c>
      <c r="AZ1190">
        <f t="shared" si="353"/>
        <v>0</v>
      </c>
      <c r="BA1190">
        <f t="shared" si="354"/>
        <v>3</v>
      </c>
      <c r="BB1190">
        <f t="shared" si="355"/>
        <v>2</v>
      </c>
    </row>
    <row r="1191" spans="1:54" x14ac:dyDescent="0.15">
      <c r="A1191" t="str">
        <f t="shared" si="344"/>
        <v>释主动技能3等级5</v>
      </c>
      <c r="B1191" s="8">
        <v>1185</v>
      </c>
      <c r="C1191" s="8" t="str">
        <f>VLOOKUP(G1191,角色!A:B,2,FALSE)</f>
        <v>释</v>
      </c>
      <c r="D1191" s="8" t="str">
        <f t="shared" si="350"/>
        <v>主动技能3</v>
      </c>
      <c r="E1191" s="8">
        <f t="shared" si="345"/>
        <v>5</v>
      </c>
      <c r="F1191" s="8">
        <f t="shared" si="346"/>
        <v>3</v>
      </c>
      <c r="G1191" s="8">
        <f t="shared" si="347"/>
        <v>20</v>
      </c>
      <c r="H1191" s="4" t="s">
        <v>497</v>
      </c>
      <c r="I1191" s="26" t="str">
        <f t="shared" si="360"/>
        <v>对敌方造成125%（+282）贯穿伤害并概率混乱。</v>
      </c>
      <c r="J1191" s="4" t="s">
        <v>305</v>
      </c>
      <c r="K1191" s="1" t="s">
        <v>103</v>
      </c>
      <c r="L1191" s="4" t="s">
        <v>498</v>
      </c>
      <c r="M1191" s="4"/>
      <c r="N1191" s="4">
        <v>100</v>
      </c>
      <c r="O1191" s="4">
        <v>100</v>
      </c>
      <c r="T1191" s="6" t="str">
        <f t="shared" si="358"/>
        <v/>
      </c>
      <c r="U1191" s="6" t="str">
        <f t="shared" si="359"/>
        <v>87:30:2:0</v>
      </c>
      <c r="Y1191">
        <f t="shared" si="357"/>
        <v>100</v>
      </c>
      <c r="Z1191">
        <v>125</v>
      </c>
      <c r="AA1191" s="23">
        <v>25</v>
      </c>
      <c r="AB1191" s="23">
        <f>INT(VLOOKUP(VLOOKUP($C1191,角色技能升级比率表!$B:$C,2,FALSE),角色属性概况!E:F,2,FALSE)*VLOOKUP(E1191,角色属性概况!I:M,3,FALSE)*AA1191/100)</f>
        <v>282</v>
      </c>
      <c r="AE1191">
        <v>0</v>
      </c>
      <c r="AF1191" s="23">
        <f t="shared" si="351"/>
        <v>3</v>
      </c>
      <c r="AG1191" s="23">
        <f t="shared" si="352"/>
        <v>2</v>
      </c>
      <c r="AH1191" t="s">
        <v>119</v>
      </c>
      <c r="AI1191" s="4" t="s">
        <v>1689</v>
      </c>
      <c r="AN1191" s="6" t="str">
        <f>_xlfn.IFNA(IF(IF($AH1191=AN$5,VLOOKUP(AI1191,buff!$K:$L,2,FALSE),"")=0,"",IF($AH1191=AN$5,VLOOKUP(AI1191,buff!$K:$L,2,FALSE),"")),"")</f>
        <v/>
      </c>
      <c r="AO1191" s="6" t="str">
        <f>_xlfn.IFNA(IF(IF($AH1191=AO$5,VLOOKUP(AJ1191,buff!$K:$L,2,FALSE),"")=0,"",IF($AH1191=AO$5,VLOOKUP(AJ1191,buff!$K:$L,2,FALSE),"")),"")</f>
        <v/>
      </c>
      <c r="AP1191" s="6" t="str">
        <f>_xlfn.IFNA(IF(IF($AH1191=AP$5,VLOOKUP(AK1191,buff!$K:$L,2,FALSE),"")=0,"",IF($AH1191=AP$5,VLOOKUP(AK1191,buff!$K:$L,2,FALSE),"")),"")</f>
        <v/>
      </c>
      <c r="AQ1191" s="6" t="str">
        <f>_xlfn.IFNA(IF(IF($AH1191=AQ$5,VLOOKUP(AL1191,buff!$K:$L,2,FALSE),"")=0,"",IF($AH1191=AQ$5,VLOOKUP(AL1191,buff!$K:$L,2,FALSE),"")),"")</f>
        <v/>
      </c>
      <c r="AR1191" s="6" t="str">
        <f>_xlfn.IFNA(IF(IF($AH1191=AR$5,VLOOKUP(AM1191,buff!$K:$L,2,FALSE),"")=0,"",IF($AH1191=AR$5,VLOOKUP(AM1191,buff!$K:$L,2,FALSE),"")),"")</f>
        <v/>
      </c>
      <c r="AS1191" s="6" t="str">
        <f>_xlfn.IFNA(IF(IF($AH1191=AS$5,VLOOKUP(AI1191,buff!$K:$L,2,FALSE),"")=0,"",IF($AH1191=AS$5,VLOOKUP(AI1191,buff!$K:$L,2,FALSE),"")),"")</f>
        <v>87:30:2:0</v>
      </c>
      <c r="AT1191" s="6" t="str">
        <f>_xlfn.IFNA(IF(IF($AH1191=AT$5,VLOOKUP(AJ1191,buff!$K:$L,2,FALSE),"")=0,"",IF($AH1191=AT$5,VLOOKUP(AJ1191,buff!$K:$L,2,FALSE),"")),"")</f>
        <v/>
      </c>
      <c r="AU1191" s="6" t="str">
        <f>_xlfn.IFNA(IF(IF($AH1191=AU$5,VLOOKUP(AK1191,buff!$K:$L,2,FALSE),"")=0,"",IF($AH1191=AU$5,VLOOKUP(AK1191,buff!$K:$L,2,FALSE),"")),"")</f>
        <v/>
      </c>
      <c r="AV1191" s="6" t="str">
        <f>_xlfn.IFNA(IF(IF($AH1191=AV$5,VLOOKUP(AL1191,buff!$K:$L,2,FALSE),"")=0,"",IF($AH1191=AV$5,VLOOKUP(AL1191,buff!$K:$L,2,FALSE),"")),"")</f>
        <v/>
      </c>
      <c r="AW1191" s="6" t="str">
        <f>_xlfn.IFNA(IF(IF($AH1191=AW$5,VLOOKUP(AM1191,buff!$K:$L,2,FALSE),"")=0,"",IF($AH1191=AW$5,VLOOKUP(AM1191,buff!$K:$L,2,FALSE),"")),"")</f>
        <v/>
      </c>
      <c r="AX1191" s="6">
        <f>VLOOKUP(AI1191,buff!K:P,6,FALSE)</f>
        <v>0</v>
      </c>
      <c r="AY1191">
        <f t="shared" si="353"/>
        <v>0</v>
      </c>
      <c r="AZ1191">
        <f t="shared" si="353"/>
        <v>0</v>
      </c>
      <c r="BA1191">
        <f t="shared" si="354"/>
        <v>3</v>
      </c>
      <c r="BB1191">
        <f t="shared" si="355"/>
        <v>2</v>
      </c>
    </row>
    <row r="1192" spans="1:54" x14ac:dyDescent="0.15">
      <c r="A1192" t="str">
        <f t="shared" si="344"/>
        <v>释主动技能3等级6</v>
      </c>
      <c r="B1192" s="8">
        <v>1186</v>
      </c>
      <c r="C1192" s="8" t="str">
        <f>VLOOKUP(G1192,角色!A:B,2,FALSE)</f>
        <v>释</v>
      </c>
      <c r="D1192" s="8" t="str">
        <f t="shared" si="350"/>
        <v>主动技能3</v>
      </c>
      <c r="E1192" s="8">
        <f t="shared" si="345"/>
        <v>6</v>
      </c>
      <c r="F1192" s="8">
        <f t="shared" si="346"/>
        <v>3</v>
      </c>
      <c r="G1192" s="8">
        <f t="shared" si="347"/>
        <v>20</v>
      </c>
      <c r="H1192" s="4" t="s">
        <v>497</v>
      </c>
      <c r="I1192" s="26" t="str">
        <f t="shared" si="360"/>
        <v>对敌方造成125%（+348）贯穿伤害并概率混乱。</v>
      </c>
      <c r="J1192" s="4" t="s">
        <v>305</v>
      </c>
      <c r="K1192" s="1" t="s">
        <v>103</v>
      </c>
      <c r="L1192" s="4" t="s">
        <v>498</v>
      </c>
      <c r="M1192" s="4"/>
      <c r="N1192" s="4">
        <v>100</v>
      </c>
      <c r="O1192" s="4">
        <v>100</v>
      </c>
      <c r="T1192" s="6" t="str">
        <f t="shared" si="358"/>
        <v/>
      </c>
      <c r="U1192" s="6" t="str">
        <f t="shared" si="359"/>
        <v>87:30:2:0</v>
      </c>
      <c r="Y1192">
        <f t="shared" si="357"/>
        <v>100</v>
      </c>
      <c r="Z1192">
        <v>125</v>
      </c>
      <c r="AA1192" s="23">
        <v>25</v>
      </c>
      <c r="AB1192" s="23">
        <f>INT(VLOOKUP(VLOOKUP($C1192,角色技能升级比率表!$B:$C,2,FALSE),角色属性概况!E:F,2,FALSE)*VLOOKUP(E1192,角色属性概况!I:M,3,FALSE)*AA1192/100)</f>
        <v>348</v>
      </c>
      <c r="AE1192">
        <v>0</v>
      </c>
      <c r="AF1192" s="23">
        <f t="shared" si="351"/>
        <v>3</v>
      </c>
      <c r="AG1192" s="23">
        <f t="shared" si="352"/>
        <v>2</v>
      </c>
      <c r="AH1192" t="s">
        <v>119</v>
      </c>
      <c r="AI1192" s="4" t="s">
        <v>1689</v>
      </c>
      <c r="AN1192" s="6" t="str">
        <f>_xlfn.IFNA(IF(IF($AH1192=AN$5,VLOOKUP(AI1192,buff!$K:$L,2,FALSE),"")=0,"",IF($AH1192=AN$5,VLOOKUP(AI1192,buff!$K:$L,2,FALSE),"")),"")</f>
        <v/>
      </c>
      <c r="AO1192" s="6" t="str">
        <f>_xlfn.IFNA(IF(IF($AH1192=AO$5,VLOOKUP(AJ1192,buff!$K:$L,2,FALSE),"")=0,"",IF($AH1192=AO$5,VLOOKUP(AJ1192,buff!$K:$L,2,FALSE),"")),"")</f>
        <v/>
      </c>
      <c r="AP1192" s="6" t="str">
        <f>_xlfn.IFNA(IF(IF($AH1192=AP$5,VLOOKUP(AK1192,buff!$K:$L,2,FALSE),"")=0,"",IF($AH1192=AP$5,VLOOKUP(AK1192,buff!$K:$L,2,FALSE),"")),"")</f>
        <v/>
      </c>
      <c r="AQ1192" s="6" t="str">
        <f>_xlfn.IFNA(IF(IF($AH1192=AQ$5,VLOOKUP(AL1192,buff!$K:$L,2,FALSE),"")=0,"",IF($AH1192=AQ$5,VLOOKUP(AL1192,buff!$K:$L,2,FALSE),"")),"")</f>
        <v/>
      </c>
      <c r="AR1192" s="6" t="str">
        <f>_xlfn.IFNA(IF(IF($AH1192=AR$5,VLOOKUP(AM1192,buff!$K:$L,2,FALSE),"")=0,"",IF($AH1192=AR$5,VLOOKUP(AM1192,buff!$K:$L,2,FALSE),"")),"")</f>
        <v/>
      </c>
      <c r="AS1192" s="6" t="str">
        <f>_xlfn.IFNA(IF(IF($AH1192=AS$5,VLOOKUP(AI1192,buff!$K:$L,2,FALSE),"")=0,"",IF($AH1192=AS$5,VLOOKUP(AI1192,buff!$K:$L,2,FALSE),"")),"")</f>
        <v>87:30:2:0</v>
      </c>
      <c r="AT1192" s="6" t="str">
        <f>_xlfn.IFNA(IF(IF($AH1192=AT$5,VLOOKUP(AJ1192,buff!$K:$L,2,FALSE),"")=0,"",IF($AH1192=AT$5,VLOOKUP(AJ1192,buff!$K:$L,2,FALSE),"")),"")</f>
        <v/>
      </c>
      <c r="AU1192" s="6" t="str">
        <f>_xlfn.IFNA(IF(IF($AH1192=AU$5,VLOOKUP(AK1192,buff!$K:$L,2,FALSE),"")=0,"",IF($AH1192=AU$5,VLOOKUP(AK1192,buff!$K:$L,2,FALSE),"")),"")</f>
        <v/>
      </c>
      <c r="AV1192" s="6" t="str">
        <f>_xlfn.IFNA(IF(IF($AH1192=AV$5,VLOOKUP(AL1192,buff!$K:$L,2,FALSE),"")=0,"",IF($AH1192=AV$5,VLOOKUP(AL1192,buff!$K:$L,2,FALSE),"")),"")</f>
        <v/>
      </c>
      <c r="AW1192" s="6" t="str">
        <f>_xlfn.IFNA(IF(IF($AH1192=AW$5,VLOOKUP(AM1192,buff!$K:$L,2,FALSE),"")=0,"",IF($AH1192=AW$5,VLOOKUP(AM1192,buff!$K:$L,2,FALSE),"")),"")</f>
        <v/>
      </c>
      <c r="AX1192" s="6">
        <f>VLOOKUP(AI1192,buff!K:P,6,FALSE)</f>
        <v>0</v>
      </c>
      <c r="AY1192">
        <f t="shared" si="353"/>
        <v>0</v>
      </c>
      <c r="AZ1192">
        <f t="shared" si="353"/>
        <v>0</v>
      </c>
      <c r="BA1192">
        <f t="shared" si="354"/>
        <v>3</v>
      </c>
      <c r="BB1192">
        <f t="shared" si="355"/>
        <v>2</v>
      </c>
    </row>
    <row r="1193" spans="1:54" x14ac:dyDescent="0.15">
      <c r="A1193" t="str">
        <f t="shared" si="344"/>
        <v>释主动技能3等级7</v>
      </c>
      <c r="B1193" s="8">
        <v>1187</v>
      </c>
      <c r="C1193" s="8" t="str">
        <f>VLOOKUP(G1193,角色!A:B,2,FALSE)</f>
        <v>释</v>
      </c>
      <c r="D1193" s="8" t="str">
        <f t="shared" si="350"/>
        <v>主动技能3</v>
      </c>
      <c r="E1193" s="8">
        <f t="shared" si="345"/>
        <v>7</v>
      </c>
      <c r="F1193" s="8">
        <f t="shared" si="346"/>
        <v>3</v>
      </c>
      <c r="G1193" s="8">
        <f t="shared" si="347"/>
        <v>20</v>
      </c>
      <c r="H1193" s="4" t="s">
        <v>497</v>
      </c>
      <c r="I1193" s="26" t="str">
        <f t="shared" si="360"/>
        <v>对敌方造成125%（+428）贯穿伤害并概率混乱。</v>
      </c>
      <c r="J1193" s="4" t="s">
        <v>305</v>
      </c>
      <c r="K1193" s="1" t="s">
        <v>103</v>
      </c>
      <c r="L1193" s="4" t="s">
        <v>498</v>
      </c>
      <c r="M1193" s="4"/>
      <c r="N1193" s="4">
        <v>100</v>
      </c>
      <c r="O1193" s="4">
        <v>100</v>
      </c>
      <c r="T1193" s="6" t="str">
        <f t="shared" si="358"/>
        <v/>
      </c>
      <c r="U1193" s="6" t="str">
        <f t="shared" si="359"/>
        <v>87:30:2:0</v>
      </c>
      <c r="Y1193">
        <f t="shared" si="357"/>
        <v>100</v>
      </c>
      <c r="Z1193">
        <v>125</v>
      </c>
      <c r="AA1193" s="23">
        <v>25</v>
      </c>
      <c r="AB1193" s="23">
        <f>INT(VLOOKUP(VLOOKUP($C1193,角色技能升级比率表!$B:$C,2,FALSE),角色属性概况!E:F,2,FALSE)*VLOOKUP(E1193,角色属性概况!I:M,3,FALSE)*AA1193/100)</f>
        <v>428</v>
      </c>
      <c r="AE1193">
        <v>0</v>
      </c>
      <c r="AF1193" s="23">
        <f t="shared" si="351"/>
        <v>3</v>
      </c>
      <c r="AG1193" s="23">
        <f t="shared" si="352"/>
        <v>2</v>
      </c>
      <c r="AH1193" t="s">
        <v>119</v>
      </c>
      <c r="AI1193" s="4" t="s">
        <v>1689</v>
      </c>
      <c r="AN1193" s="6" t="str">
        <f>_xlfn.IFNA(IF(IF($AH1193=AN$5,VLOOKUP(AI1193,buff!$K:$L,2,FALSE),"")=0,"",IF($AH1193=AN$5,VLOOKUP(AI1193,buff!$K:$L,2,FALSE),"")),"")</f>
        <v/>
      </c>
      <c r="AO1193" s="6" t="str">
        <f>_xlfn.IFNA(IF(IF($AH1193=AO$5,VLOOKUP(AJ1193,buff!$K:$L,2,FALSE),"")=0,"",IF($AH1193=AO$5,VLOOKUP(AJ1193,buff!$K:$L,2,FALSE),"")),"")</f>
        <v/>
      </c>
      <c r="AP1193" s="6" t="str">
        <f>_xlfn.IFNA(IF(IF($AH1193=AP$5,VLOOKUP(AK1193,buff!$K:$L,2,FALSE),"")=0,"",IF($AH1193=AP$5,VLOOKUP(AK1193,buff!$K:$L,2,FALSE),"")),"")</f>
        <v/>
      </c>
      <c r="AQ1193" s="6" t="str">
        <f>_xlfn.IFNA(IF(IF($AH1193=AQ$5,VLOOKUP(AL1193,buff!$K:$L,2,FALSE),"")=0,"",IF($AH1193=AQ$5,VLOOKUP(AL1193,buff!$K:$L,2,FALSE),"")),"")</f>
        <v/>
      </c>
      <c r="AR1193" s="6" t="str">
        <f>_xlfn.IFNA(IF(IF($AH1193=AR$5,VLOOKUP(AM1193,buff!$K:$L,2,FALSE),"")=0,"",IF($AH1193=AR$5,VLOOKUP(AM1193,buff!$K:$L,2,FALSE),"")),"")</f>
        <v/>
      </c>
      <c r="AS1193" s="6" t="str">
        <f>_xlfn.IFNA(IF(IF($AH1193=AS$5,VLOOKUP(AI1193,buff!$K:$L,2,FALSE),"")=0,"",IF($AH1193=AS$5,VLOOKUP(AI1193,buff!$K:$L,2,FALSE),"")),"")</f>
        <v>87:30:2:0</v>
      </c>
      <c r="AT1193" s="6" t="str">
        <f>_xlfn.IFNA(IF(IF($AH1193=AT$5,VLOOKUP(AJ1193,buff!$K:$L,2,FALSE),"")=0,"",IF($AH1193=AT$5,VLOOKUP(AJ1193,buff!$K:$L,2,FALSE),"")),"")</f>
        <v/>
      </c>
      <c r="AU1193" s="6" t="str">
        <f>_xlfn.IFNA(IF(IF($AH1193=AU$5,VLOOKUP(AK1193,buff!$K:$L,2,FALSE),"")=0,"",IF($AH1193=AU$5,VLOOKUP(AK1193,buff!$K:$L,2,FALSE),"")),"")</f>
        <v/>
      </c>
      <c r="AV1193" s="6" t="str">
        <f>_xlfn.IFNA(IF(IF($AH1193=AV$5,VLOOKUP(AL1193,buff!$K:$L,2,FALSE),"")=0,"",IF($AH1193=AV$5,VLOOKUP(AL1193,buff!$K:$L,2,FALSE),"")),"")</f>
        <v/>
      </c>
      <c r="AW1193" s="6" t="str">
        <f>_xlfn.IFNA(IF(IF($AH1193=AW$5,VLOOKUP(AM1193,buff!$K:$L,2,FALSE),"")=0,"",IF($AH1193=AW$5,VLOOKUP(AM1193,buff!$K:$L,2,FALSE),"")),"")</f>
        <v/>
      </c>
      <c r="AX1193" s="6">
        <f>VLOOKUP(AI1193,buff!K:P,6,FALSE)</f>
        <v>0</v>
      </c>
      <c r="AY1193">
        <f t="shared" si="353"/>
        <v>0</v>
      </c>
      <c r="AZ1193">
        <f t="shared" si="353"/>
        <v>0</v>
      </c>
      <c r="BA1193">
        <f t="shared" si="354"/>
        <v>3</v>
      </c>
      <c r="BB1193">
        <f t="shared" si="355"/>
        <v>2</v>
      </c>
    </row>
    <row r="1194" spans="1:54" x14ac:dyDescent="0.15">
      <c r="A1194" t="str">
        <f t="shared" si="344"/>
        <v>释主动技能3等级8</v>
      </c>
      <c r="B1194" s="8">
        <v>1188</v>
      </c>
      <c r="C1194" s="8" t="str">
        <f>VLOOKUP(G1194,角色!A:B,2,FALSE)</f>
        <v>释</v>
      </c>
      <c r="D1194" s="8" t="str">
        <f t="shared" si="350"/>
        <v>主动技能3</v>
      </c>
      <c r="E1194" s="8">
        <f t="shared" si="345"/>
        <v>8</v>
      </c>
      <c r="F1194" s="8">
        <f t="shared" si="346"/>
        <v>3</v>
      </c>
      <c r="G1194" s="8">
        <f t="shared" si="347"/>
        <v>20</v>
      </c>
      <c r="H1194" s="4" t="s">
        <v>497</v>
      </c>
      <c r="I1194" s="26" t="str">
        <f t="shared" si="360"/>
        <v>对敌方造成125%（+528）贯穿伤害并概率混乱。</v>
      </c>
      <c r="J1194" s="4" t="s">
        <v>305</v>
      </c>
      <c r="K1194" s="1" t="s">
        <v>103</v>
      </c>
      <c r="L1194" s="4" t="s">
        <v>498</v>
      </c>
      <c r="M1194" s="4"/>
      <c r="N1194" s="4">
        <v>100</v>
      </c>
      <c r="O1194" s="4">
        <v>100</v>
      </c>
      <c r="T1194" s="6" t="str">
        <f t="shared" si="358"/>
        <v/>
      </c>
      <c r="U1194" s="6" t="str">
        <f t="shared" si="359"/>
        <v>87:30:2:0</v>
      </c>
      <c r="Y1194">
        <f t="shared" si="357"/>
        <v>100</v>
      </c>
      <c r="Z1194">
        <v>125</v>
      </c>
      <c r="AA1194" s="23">
        <v>25</v>
      </c>
      <c r="AB1194" s="23">
        <f>INT(VLOOKUP(VLOOKUP($C1194,角色技能升级比率表!$B:$C,2,FALSE),角色属性概况!E:F,2,FALSE)*VLOOKUP(E1194,角色属性概况!I:M,3,FALSE)*AA1194/100)</f>
        <v>528</v>
      </c>
      <c r="AE1194">
        <v>0</v>
      </c>
      <c r="AF1194" s="23">
        <f t="shared" si="351"/>
        <v>3</v>
      </c>
      <c r="AG1194" s="23">
        <f t="shared" si="352"/>
        <v>2</v>
      </c>
      <c r="AH1194" t="s">
        <v>119</v>
      </c>
      <c r="AI1194" s="4" t="s">
        <v>1689</v>
      </c>
      <c r="AN1194" s="6" t="str">
        <f>_xlfn.IFNA(IF(IF($AH1194=AN$5,VLOOKUP(AI1194,buff!$K:$L,2,FALSE),"")=0,"",IF($AH1194=AN$5,VLOOKUP(AI1194,buff!$K:$L,2,FALSE),"")),"")</f>
        <v/>
      </c>
      <c r="AO1194" s="6" t="str">
        <f>_xlfn.IFNA(IF(IF($AH1194=AO$5,VLOOKUP(AJ1194,buff!$K:$L,2,FALSE),"")=0,"",IF($AH1194=AO$5,VLOOKUP(AJ1194,buff!$K:$L,2,FALSE),"")),"")</f>
        <v/>
      </c>
      <c r="AP1194" s="6" t="str">
        <f>_xlfn.IFNA(IF(IF($AH1194=AP$5,VLOOKUP(AK1194,buff!$K:$L,2,FALSE),"")=0,"",IF($AH1194=AP$5,VLOOKUP(AK1194,buff!$K:$L,2,FALSE),"")),"")</f>
        <v/>
      </c>
      <c r="AQ1194" s="6" t="str">
        <f>_xlfn.IFNA(IF(IF($AH1194=AQ$5,VLOOKUP(AL1194,buff!$K:$L,2,FALSE),"")=0,"",IF($AH1194=AQ$5,VLOOKUP(AL1194,buff!$K:$L,2,FALSE),"")),"")</f>
        <v/>
      </c>
      <c r="AR1194" s="6" t="str">
        <f>_xlfn.IFNA(IF(IF($AH1194=AR$5,VLOOKUP(AM1194,buff!$K:$L,2,FALSE),"")=0,"",IF($AH1194=AR$5,VLOOKUP(AM1194,buff!$K:$L,2,FALSE),"")),"")</f>
        <v/>
      </c>
      <c r="AS1194" s="6" t="str">
        <f>_xlfn.IFNA(IF(IF($AH1194=AS$5,VLOOKUP(AI1194,buff!$K:$L,2,FALSE),"")=0,"",IF($AH1194=AS$5,VLOOKUP(AI1194,buff!$K:$L,2,FALSE),"")),"")</f>
        <v>87:30:2:0</v>
      </c>
      <c r="AT1194" s="6" t="str">
        <f>_xlfn.IFNA(IF(IF($AH1194=AT$5,VLOOKUP(AJ1194,buff!$K:$L,2,FALSE),"")=0,"",IF($AH1194=AT$5,VLOOKUP(AJ1194,buff!$K:$L,2,FALSE),"")),"")</f>
        <v/>
      </c>
      <c r="AU1194" s="6" t="str">
        <f>_xlfn.IFNA(IF(IF($AH1194=AU$5,VLOOKUP(AK1194,buff!$K:$L,2,FALSE),"")=0,"",IF($AH1194=AU$5,VLOOKUP(AK1194,buff!$K:$L,2,FALSE),"")),"")</f>
        <v/>
      </c>
      <c r="AV1194" s="6" t="str">
        <f>_xlfn.IFNA(IF(IF($AH1194=AV$5,VLOOKUP(AL1194,buff!$K:$L,2,FALSE),"")=0,"",IF($AH1194=AV$5,VLOOKUP(AL1194,buff!$K:$L,2,FALSE),"")),"")</f>
        <v/>
      </c>
      <c r="AW1194" s="6" t="str">
        <f>_xlfn.IFNA(IF(IF($AH1194=AW$5,VLOOKUP(AM1194,buff!$K:$L,2,FALSE),"")=0,"",IF($AH1194=AW$5,VLOOKUP(AM1194,buff!$K:$L,2,FALSE),"")),"")</f>
        <v/>
      </c>
      <c r="AX1194" s="6">
        <f>VLOOKUP(AI1194,buff!K:P,6,FALSE)</f>
        <v>0</v>
      </c>
      <c r="AY1194">
        <f t="shared" si="353"/>
        <v>0</v>
      </c>
      <c r="AZ1194">
        <f t="shared" si="353"/>
        <v>0</v>
      </c>
      <c r="BA1194">
        <f t="shared" si="354"/>
        <v>3</v>
      </c>
      <c r="BB1194">
        <f t="shared" si="355"/>
        <v>2</v>
      </c>
    </row>
    <row r="1195" spans="1:54" x14ac:dyDescent="0.15">
      <c r="A1195" t="str">
        <f t="shared" si="344"/>
        <v>释主动技能3等级9</v>
      </c>
      <c r="B1195" s="8">
        <v>1189</v>
      </c>
      <c r="C1195" s="8" t="str">
        <f>VLOOKUP(G1195,角色!A:B,2,FALSE)</f>
        <v>释</v>
      </c>
      <c r="D1195" s="8" t="str">
        <f t="shared" si="350"/>
        <v>主动技能3</v>
      </c>
      <c r="E1195" s="8">
        <f t="shared" si="345"/>
        <v>9</v>
      </c>
      <c r="F1195" s="8">
        <f t="shared" si="346"/>
        <v>3</v>
      </c>
      <c r="G1195" s="8">
        <f t="shared" si="347"/>
        <v>20</v>
      </c>
      <c r="H1195" s="4" t="s">
        <v>497</v>
      </c>
      <c r="I1195" s="26" t="str">
        <f t="shared" si="360"/>
        <v>对敌方造成125%（+650）贯穿伤害并概率混乱。</v>
      </c>
      <c r="J1195" s="4" t="s">
        <v>305</v>
      </c>
      <c r="K1195" s="1" t="s">
        <v>103</v>
      </c>
      <c r="L1195" s="4" t="s">
        <v>498</v>
      </c>
      <c r="M1195" s="4"/>
      <c r="N1195" s="4">
        <v>100</v>
      </c>
      <c r="O1195" s="4">
        <v>100</v>
      </c>
      <c r="T1195" s="6" t="str">
        <f t="shared" si="358"/>
        <v/>
      </c>
      <c r="U1195" s="6" t="str">
        <f t="shared" si="359"/>
        <v>87:30:2:0</v>
      </c>
      <c r="Y1195">
        <f t="shared" si="357"/>
        <v>100</v>
      </c>
      <c r="Z1195">
        <v>125</v>
      </c>
      <c r="AA1195" s="23">
        <v>25</v>
      </c>
      <c r="AB1195" s="23">
        <f>INT(VLOOKUP(VLOOKUP($C1195,角色技能升级比率表!$B:$C,2,FALSE),角色属性概况!E:F,2,FALSE)*VLOOKUP(E1195,角色属性概况!I:M,3,FALSE)*AA1195/100)</f>
        <v>650</v>
      </c>
      <c r="AE1195">
        <v>0</v>
      </c>
      <c r="AF1195" s="23">
        <f t="shared" si="351"/>
        <v>3</v>
      </c>
      <c r="AG1195" s="23">
        <f t="shared" si="352"/>
        <v>2</v>
      </c>
      <c r="AH1195" t="s">
        <v>119</v>
      </c>
      <c r="AI1195" s="4" t="s">
        <v>1689</v>
      </c>
      <c r="AN1195" s="6" t="str">
        <f>_xlfn.IFNA(IF(IF($AH1195=AN$5,VLOOKUP(AI1195,buff!$K:$L,2,FALSE),"")=0,"",IF($AH1195=AN$5,VLOOKUP(AI1195,buff!$K:$L,2,FALSE),"")),"")</f>
        <v/>
      </c>
      <c r="AO1195" s="6" t="str">
        <f>_xlfn.IFNA(IF(IF($AH1195=AO$5,VLOOKUP(AJ1195,buff!$K:$L,2,FALSE),"")=0,"",IF($AH1195=AO$5,VLOOKUP(AJ1195,buff!$K:$L,2,FALSE),"")),"")</f>
        <v/>
      </c>
      <c r="AP1195" s="6" t="str">
        <f>_xlfn.IFNA(IF(IF($AH1195=AP$5,VLOOKUP(AK1195,buff!$K:$L,2,FALSE),"")=0,"",IF($AH1195=AP$5,VLOOKUP(AK1195,buff!$K:$L,2,FALSE),"")),"")</f>
        <v/>
      </c>
      <c r="AQ1195" s="6" t="str">
        <f>_xlfn.IFNA(IF(IF($AH1195=AQ$5,VLOOKUP(AL1195,buff!$K:$L,2,FALSE),"")=0,"",IF($AH1195=AQ$5,VLOOKUP(AL1195,buff!$K:$L,2,FALSE),"")),"")</f>
        <v/>
      </c>
      <c r="AR1195" s="6" t="str">
        <f>_xlfn.IFNA(IF(IF($AH1195=AR$5,VLOOKUP(AM1195,buff!$K:$L,2,FALSE),"")=0,"",IF($AH1195=AR$5,VLOOKUP(AM1195,buff!$K:$L,2,FALSE),"")),"")</f>
        <v/>
      </c>
      <c r="AS1195" s="6" t="str">
        <f>_xlfn.IFNA(IF(IF($AH1195=AS$5,VLOOKUP(AI1195,buff!$K:$L,2,FALSE),"")=0,"",IF($AH1195=AS$5,VLOOKUP(AI1195,buff!$K:$L,2,FALSE),"")),"")</f>
        <v>87:30:2:0</v>
      </c>
      <c r="AT1195" s="6" t="str">
        <f>_xlfn.IFNA(IF(IF($AH1195=AT$5,VLOOKUP(AJ1195,buff!$K:$L,2,FALSE),"")=0,"",IF($AH1195=AT$5,VLOOKUP(AJ1195,buff!$K:$L,2,FALSE),"")),"")</f>
        <v/>
      </c>
      <c r="AU1195" s="6" t="str">
        <f>_xlfn.IFNA(IF(IF($AH1195=AU$5,VLOOKUP(AK1195,buff!$K:$L,2,FALSE),"")=0,"",IF($AH1195=AU$5,VLOOKUP(AK1195,buff!$K:$L,2,FALSE),"")),"")</f>
        <v/>
      </c>
      <c r="AV1195" s="6" t="str">
        <f>_xlfn.IFNA(IF(IF($AH1195=AV$5,VLOOKUP(AL1195,buff!$K:$L,2,FALSE),"")=0,"",IF($AH1195=AV$5,VLOOKUP(AL1195,buff!$K:$L,2,FALSE),"")),"")</f>
        <v/>
      </c>
      <c r="AW1195" s="6" t="str">
        <f>_xlfn.IFNA(IF(IF($AH1195=AW$5,VLOOKUP(AM1195,buff!$K:$L,2,FALSE),"")=0,"",IF($AH1195=AW$5,VLOOKUP(AM1195,buff!$K:$L,2,FALSE),"")),"")</f>
        <v/>
      </c>
      <c r="AX1195" s="6">
        <f>VLOOKUP(AI1195,buff!K:P,6,FALSE)</f>
        <v>0</v>
      </c>
      <c r="AY1195">
        <f t="shared" si="353"/>
        <v>0</v>
      </c>
      <c r="AZ1195">
        <f t="shared" si="353"/>
        <v>0</v>
      </c>
      <c r="BA1195">
        <f t="shared" si="354"/>
        <v>3</v>
      </c>
      <c r="BB1195">
        <f t="shared" si="355"/>
        <v>2</v>
      </c>
    </row>
    <row r="1196" spans="1:54" x14ac:dyDescent="0.15">
      <c r="A1196" t="str">
        <f t="shared" si="344"/>
        <v>释主动技能3等级10</v>
      </c>
      <c r="B1196" s="8">
        <v>1190</v>
      </c>
      <c r="C1196" s="8" t="str">
        <f>VLOOKUP(G1196,角色!A:B,2,FALSE)</f>
        <v>释</v>
      </c>
      <c r="D1196" s="8" t="str">
        <f t="shared" si="350"/>
        <v>主动技能3</v>
      </c>
      <c r="E1196" s="8">
        <f t="shared" si="345"/>
        <v>10</v>
      </c>
      <c r="F1196" s="8">
        <f t="shared" si="346"/>
        <v>3</v>
      </c>
      <c r="G1196" s="8">
        <f t="shared" si="347"/>
        <v>20</v>
      </c>
      <c r="H1196" s="4" t="s">
        <v>497</v>
      </c>
      <c r="I1196" s="26" t="str">
        <f t="shared" si="360"/>
        <v>对敌方造成125%（+800）贯穿伤害并概率混乱。</v>
      </c>
      <c r="J1196" s="4" t="s">
        <v>305</v>
      </c>
      <c r="K1196" s="1" t="s">
        <v>103</v>
      </c>
      <c r="L1196" s="4" t="s">
        <v>498</v>
      </c>
      <c r="M1196" s="4"/>
      <c r="N1196" s="4">
        <v>100</v>
      </c>
      <c r="O1196" s="4">
        <v>100</v>
      </c>
      <c r="T1196" s="6" t="str">
        <f t="shared" si="358"/>
        <v/>
      </c>
      <c r="U1196" s="6" t="str">
        <f t="shared" si="359"/>
        <v>87:30:2:0</v>
      </c>
      <c r="Y1196">
        <f t="shared" si="357"/>
        <v>100</v>
      </c>
      <c r="Z1196">
        <v>125</v>
      </c>
      <c r="AA1196" s="23">
        <v>25</v>
      </c>
      <c r="AB1196" s="23">
        <f>INT(VLOOKUP(VLOOKUP($C1196,角色技能升级比率表!$B:$C,2,FALSE),角色属性概况!E:F,2,FALSE)*VLOOKUP(E1196,角色属性概况!I:M,3,FALSE)*AA1196/100)</f>
        <v>800</v>
      </c>
      <c r="AE1196">
        <v>0</v>
      </c>
      <c r="AF1196" s="23">
        <f t="shared" si="351"/>
        <v>3</v>
      </c>
      <c r="AG1196" s="23">
        <f t="shared" si="352"/>
        <v>2</v>
      </c>
      <c r="AH1196" t="s">
        <v>119</v>
      </c>
      <c r="AI1196" s="4" t="s">
        <v>1689</v>
      </c>
      <c r="AN1196" s="6" t="str">
        <f>_xlfn.IFNA(IF(IF($AH1196=AN$5,VLOOKUP(AI1196,buff!$K:$L,2,FALSE),"")=0,"",IF($AH1196=AN$5,VLOOKUP(AI1196,buff!$K:$L,2,FALSE),"")),"")</f>
        <v/>
      </c>
      <c r="AO1196" s="6" t="str">
        <f>_xlfn.IFNA(IF(IF($AH1196=AO$5,VLOOKUP(AJ1196,buff!$K:$L,2,FALSE),"")=0,"",IF($AH1196=AO$5,VLOOKUP(AJ1196,buff!$K:$L,2,FALSE),"")),"")</f>
        <v/>
      </c>
      <c r="AP1196" s="6" t="str">
        <f>_xlfn.IFNA(IF(IF($AH1196=AP$5,VLOOKUP(AK1196,buff!$K:$L,2,FALSE),"")=0,"",IF($AH1196=AP$5,VLOOKUP(AK1196,buff!$K:$L,2,FALSE),"")),"")</f>
        <v/>
      </c>
      <c r="AQ1196" s="6" t="str">
        <f>_xlfn.IFNA(IF(IF($AH1196=AQ$5,VLOOKUP(AL1196,buff!$K:$L,2,FALSE),"")=0,"",IF($AH1196=AQ$5,VLOOKUP(AL1196,buff!$K:$L,2,FALSE),"")),"")</f>
        <v/>
      </c>
      <c r="AR1196" s="6" t="str">
        <f>_xlfn.IFNA(IF(IF($AH1196=AR$5,VLOOKUP(AM1196,buff!$K:$L,2,FALSE),"")=0,"",IF($AH1196=AR$5,VLOOKUP(AM1196,buff!$K:$L,2,FALSE),"")),"")</f>
        <v/>
      </c>
      <c r="AS1196" s="6" t="str">
        <f>_xlfn.IFNA(IF(IF($AH1196=AS$5,VLOOKUP(AI1196,buff!$K:$L,2,FALSE),"")=0,"",IF($AH1196=AS$5,VLOOKUP(AI1196,buff!$K:$L,2,FALSE),"")),"")</f>
        <v>87:30:2:0</v>
      </c>
      <c r="AT1196" s="6" t="str">
        <f>_xlfn.IFNA(IF(IF($AH1196=AT$5,VLOOKUP(AJ1196,buff!$K:$L,2,FALSE),"")=0,"",IF($AH1196=AT$5,VLOOKUP(AJ1196,buff!$K:$L,2,FALSE),"")),"")</f>
        <v/>
      </c>
      <c r="AU1196" s="6" t="str">
        <f>_xlfn.IFNA(IF(IF($AH1196=AU$5,VLOOKUP(AK1196,buff!$K:$L,2,FALSE),"")=0,"",IF($AH1196=AU$5,VLOOKUP(AK1196,buff!$K:$L,2,FALSE),"")),"")</f>
        <v/>
      </c>
      <c r="AV1196" s="6" t="str">
        <f>_xlfn.IFNA(IF(IF($AH1196=AV$5,VLOOKUP(AL1196,buff!$K:$L,2,FALSE),"")=0,"",IF($AH1196=AV$5,VLOOKUP(AL1196,buff!$K:$L,2,FALSE),"")),"")</f>
        <v/>
      </c>
      <c r="AW1196" s="6" t="str">
        <f>_xlfn.IFNA(IF(IF($AH1196=AW$5,VLOOKUP(AM1196,buff!$K:$L,2,FALSE),"")=0,"",IF($AH1196=AW$5,VLOOKUP(AM1196,buff!$K:$L,2,FALSE),"")),"")</f>
        <v/>
      </c>
      <c r="AX1196" s="6">
        <f>VLOOKUP(AI1196,buff!K:P,6,FALSE)</f>
        <v>0</v>
      </c>
      <c r="AY1196">
        <f t="shared" si="353"/>
        <v>0</v>
      </c>
      <c r="AZ1196">
        <f t="shared" si="353"/>
        <v>0</v>
      </c>
      <c r="BA1196">
        <f t="shared" si="354"/>
        <v>3</v>
      </c>
      <c r="BB1196">
        <f t="shared" si="355"/>
        <v>2</v>
      </c>
    </row>
    <row r="1197" spans="1:54" x14ac:dyDescent="0.15">
      <c r="A1197" t="str">
        <f t="shared" si="344"/>
        <v>释主动技能3等级11</v>
      </c>
      <c r="B1197" s="8">
        <v>1191</v>
      </c>
      <c r="C1197" s="8" t="str">
        <f>VLOOKUP(G1197,角色!A:B,2,FALSE)</f>
        <v>释</v>
      </c>
      <c r="D1197" s="8" t="str">
        <f t="shared" si="350"/>
        <v>主动技能3</v>
      </c>
      <c r="E1197" s="8">
        <f t="shared" si="345"/>
        <v>11</v>
      </c>
      <c r="F1197" s="8">
        <f t="shared" si="346"/>
        <v>3</v>
      </c>
      <c r="G1197" s="8">
        <f t="shared" si="347"/>
        <v>20</v>
      </c>
      <c r="H1197" s="4" t="s">
        <v>497</v>
      </c>
      <c r="I1197" s="26" t="str">
        <f t="shared" si="360"/>
        <v>对敌方造成125%（+985）贯穿伤害并概率混乱。</v>
      </c>
      <c r="J1197" s="4" t="s">
        <v>305</v>
      </c>
      <c r="K1197" s="1" t="s">
        <v>103</v>
      </c>
      <c r="L1197" s="4" t="s">
        <v>498</v>
      </c>
      <c r="M1197" s="4"/>
      <c r="N1197" s="4">
        <v>100</v>
      </c>
      <c r="O1197" s="4">
        <v>100</v>
      </c>
      <c r="T1197" s="6" t="str">
        <f t="shared" si="358"/>
        <v/>
      </c>
      <c r="U1197" s="6" t="str">
        <f t="shared" si="359"/>
        <v>87:30:2:0</v>
      </c>
      <c r="Y1197">
        <f t="shared" si="357"/>
        <v>100</v>
      </c>
      <c r="Z1197">
        <v>125</v>
      </c>
      <c r="AA1197" s="23">
        <v>25</v>
      </c>
      <c r="AB1197" s="23">
        <f>INT(VLOOKUP(VLOOKUP($C1197,角色技能升级比率表!$B:$C,2,FALSE),角色属性概况!E:F,2,FALSE)*VLOOKUP(E1197,角色属性概况!I:M,3,FALSE)*AA1197/100)</f>
        <v>985</v>
      </c>
      <c r="AE1197">
        <v>0</v>
      </c>
      <c r="AF1197" s="23">
        <f t="shared" si="351"/>
        <v>3</v>
      </c>
      <c r="AG1197" s="23">
        <f t="shared" si="352"/>
        <v>2</v>
      </c>
      <c r="AH1197" t="s">
        <v>119</v>
      </c>
      <c r="AI1197" s="4" t="s">
        <v>1689</v>
      </c>
      <c r="AN1197" s="6" t="str">
        <f>_xlfn.IFNA(IF(IF($AH1197=AN$5,VLOOKUP(AI1197,buff!$K:$L,2,FALSE),"")=0,"",IF($AH1197=AN$5,VLOOKUP(AI1197,buff!$K:$L,2,FALSE),"")),"")</f>
        <v/>
      </c>
      <c r="AO1197" s="6" t="str">
        <f>_xlfn.IFNA(IF(IF($AH1197=AO$5,VLOOKUP(AJ1197,buff!$K:$L,2,FALSE),"")=0,"",IF($AH1197=AO$5,VLOOKUP(AJ1197,buff!$K:$L,2,FALSE),"")),"")</f>
        <v/>
      </c>
      <c r="AP1197" s="6" t="str">
        <f>_xlfn.IFNA(IF(IF($AH1197=AP$5,VLOOKUP(AK1197,buff!$K:$L,2,FALSE),"")=0,"",IF($AH1197=AP$5,VLOOKUP(AK1197,buff!$K:$L,2,FALSE),"")),"")</f>
        <v/>
      </c>
      <c r="AQ1197" s="6" t="str">
        <f>_xlfn.IFNA(IF(IF($AH1197=AQ$5,VLOOKUP(AL1197,buff!$K:$L,2,FALSE),"")=0,"",IF($AH1197=AQ$5,VLOOKUP(AL1197,buff!$K:$L,2,FALSE),"")),"")</f>
        <v/>
      </c>
      <c r="AR1197" s="6" t="str">
        <f>_xlfn.IFNA(IF(IF($AH1197=AR$5,VLOOKUP(AM1197,buff!$K:$L,2,FALSE),"")=0,"",IF($AH1197=AR$5,VLOOKUP(AM1197,buff!$K:$L,2,FALSE),"")),"")</f>
        <v/>
      </c>
      <c r="AS1197" s="6" t="str">
        <f>_xlfn.IFNA(IF(IF($AH1197=AS$5,VLOOKUP(AI1197,buff!$K:$L,2,FALSE),"")=0,"",IF($AH1197=AS$5,VLOOKUP(AI1197,buff!$K:$L,2,FALSE),"")),"")</f>
        <v>87:30:2:0</v>
      </c>
      <c r="AT1197" s="6" t="str">
        <f>_xlfn.IFNA(IF(IF($AH1197=AT$5,VLOOKUP(AJ1197,buff!$K:$L,2,FALSE),"")=0,"",IF($AH1197=AT$5,VLOOKUP(AJ1197,buff!$K:$L,2,FALSE),"")),"")</f>
        <v/>
      </c>
      <c r="AU1197" s="6" t="str">
        <f>_xlfn.IFNA(IF(IF($AH1197=AU$5,VLOOKUP(AK1197,buff!$K:$L,2,FALSE),"")=0,"",IF($AH1197=AU$5,VLOOKUP(AK1197,buff!$K:$L,2,FALSE),"")),"")</f>
        <v/>
      </c>
      <c r="AV1197" s="6" t="str">
        <f>_xlfn.IFNA(IF(IF($AH1197=AV$5,VLOOKUP(AL1197,buff!$K:$L,2,FALSE),"")=0,"",IF($AH1197=AV$5,VLOOKUP(AL1197,buff!$K:$L,2,FALSE),"")),"")</f>
        <v/>
      </c>
      <c r="AW1197" s="6" t="str">
        <f>_xlfn.IFNA(IF(IF($AH1197=AW$5,VLOOKUP(AM1197,buff!$K:$L,2,FALSE),"")=0,"",IF($AH1197=AW$5,VLOOKUP(AM1197,buff!$K:$L,2,FALSE),"")),"")</f>
        <v/>
      </c>
      <c r="AX1197" s="6">
        <f>VLOOKUP(AI1197,buff!K:P,6,FALSE)</f>
        <v>0</v>
      </c>
      <c r="AY1197">
        <f t="shared" si="353"/>
        <v>0</v>
      </c>
      <c r="AZ1197">
        <f t="shared" si="353"/>
        <v>0</v>
      </c>
      <c r="BA1197">
        <f t="shared" si="354"/>
        <v>3</v>
      </c>
      <c r="BB1197">
        <f t="shared" si="355"/>
        <v>2</v>
      </c>
    </row>
    <row r="1198" spans="1:54" x14ac:dyDescent="0.15">
      <c r="A1198" t="str">
        <f t="shared" si="344"/>
        <v>释主动技能3等级12</v>
      </c>
      <c r="B1198" s="8">
        <v>1192</v>
      </c>
      <c r="C1198" s="8" t="str">
        <f>VLOOKUP(G1198,角色!A:B,2,FALSE)</f>
        <v>释</v>
      </c>
      <c r="D1198" s="8" t="str">
        <f t="shared" si="350"/>
        <v>主动技能3</v>
      </c>
      <c r="E1198" s="8">
        <f t="shared" si="345"/>
        <v>12</v>
      </c>
      <c r="F1198" s="8">
        <f t="shared" si="346"/>
        <v>3</v>
      </c>
      <c r="G1198" s="8">
        <f t="shared" si="347"/>
        <v>20</v>
      </c>
      <c r="H1198" s="4" t="s">
        <v>497</v>
      </c>
      <c r="I1198" s="26" t="str">
        <f t="shared" si="360"/>
        <v>对敌方造成125%（+1213）贯穿伤害并概率混乱。</v>
      </c>
      <c r="J1198" s="4" t="s">
        <v>305</v>
      </c>
      <c r="K1198" s="1" t="s">
        <v>103</v>
      </c>
      <c r="L1198" s="4" t="s">
        <v>498</v>
      </c>
      <c r="M1198" s="4"/>
      <c r="N1198" s="4">
        <v>100</v>
      </c>
      <c r="O1198" s="4">
        <v>100</v>
      </c>
      <c r="T1198" s="6" t="str">
        <f t="shared" si="358"/>
        <v/>
      </c>
      <c r="U1198" s="6" t="str">
        <f t="shared" si="359"/>
        <v>87:30:2:0</v>
      </c>
      <c r="Y1198">
        <f t="shared" si="357"/>
        <v>100</v>
      </c>
      <c r="Z1198">
        <v>125</v>
      </c>
      <c r="AA1198" s="23">
        <v>25</v>
      </c>
      <c r="AB1198" s="23">
        <f>INT(VLOOKUP(VLOOKUP($C1198,角色技能升级比率表!$B:$C,2,FALSE),角色属性概况!E:F,2,FALSE)*VLOOKUP(E1198,角色属性概况!I:M,3,FALSE)*AA1198/100)</f>
        <v>1213</v>
      </c>
      <c r="AE1198">
        <v>0</v>
      </c>
      <c r="AF1198" s="23">
        <f t="shared" si="351"/>
        <v>3</v>
      </c>
      <c r="AG1198" s="23">
        <f t="shared" si="352"/>
        <v>2</v>
      </c>
      <c r="AH1198" t="s">
        <v>119</v>
      </c>
      <c r="AI1198" s="4" t="s">
        <v>1689</v>
      </c>
      <c r="AN1198" s="6" t="str">
        <f>_xlfn.IFNA(IF(IF($AH1198=AN$5,VLOOKUP(AI1198,buff!$K:$L,2,FALSE),"")=0,"",IF($AH1198=AN$5,VLOOKUP(AI1198,buff!$K:$L,2,FALSE),"")),"")</f>
        <v/>
      </c>
      <c r="AO1198" s="6" t="str">
        <f>_xlfn.IFNA(IF(IF($AH1198=AO$5,VLOOKUP(AJ1198,buff!$K:$L,2,FALSE),"")=0,"",IF($AH1198=AO$5,VLOOKUP(AJ1198,buff!$K:$L,2,FALSE),"")),"")</f>
        <v/>
      </c>
      <c r="AP1198" s="6" t="str">
        <f>_xlfn.IFNA(IF(IF($AH1198=AP$5,VLOOKUP(AK1198,buff!$K:$L,2,FALSE),"")=0,"",IF($AH1198=AP$5,VLOOKUP(AK1198,buff!$K:$L,2,FALSE),"")),"")</f>
        <v/>
      </c>
      <c r="AQ1198" s="6" t="str">
        <f>_xlfn.IFNA(IF(IF($AH1198=AQ$5,VLOOKUP(AL1198,buff!$K:$L,2,FALSE),"")=0,"",IF($AH1198=AQ$5,VLOOKUP(AL1198,buff!$K:$L,2,FALSE),"")),"")</f>
        <v/>
      </c>
      <c r="AR1198" s="6" t="str">
        <f>_xlfn.IFNA(IF(IF($AH1198=AR$5,VLOOKUP(AM1198,buff!$K:$L,2,FALSE),"")=0,"",IF($AH1198=AR$5,VLOOKUP(AM1198,buff!$K:$L,2,FALSE),"")),"")</f>
        <v/>
      </c>
      <c r="AS1198" s="6" t="str">
        <f>_xlfn.IFNA(IF(IF($AH1198=AS$5,VLOOKUP(AI1198,buff!$K:$L,2,FALSE),"")=0,"",IF($AH1198=AS$5,VLOOKUP(AI1198,buff!$K:$L,2,FALSE),"")),"")</f>
        <v>87:30:2:0</v>
      </c>
      <c r="AT1198" s="6" t="str">
        <f>_xlfn.IFNA(IF(IF($AH1198=AT$5,VLOOKUP(AJ1198,buff!$K:$L,2,FALSE),"")=0,"",IF($AH1198=AT$5,VLOOKUP(AJ1198,buff!$K:$L,2,FALSE),"")),"")</f>
        <v/>
      </c>
      <c r="AU1198" s="6" t="str">
        <f>_xlfn.IFNA(IF(IF($AH1198=AU$5,VLOOKUP(AK1198,buff!$K:$L,2,FALSE),"")=0,"",IF($AH1198=AU$5,VLOOKUP(AK1198,buff!$K:$L,2,FALSE),"")),"")</f>
        <v/>
      </c>
      <c r="AV1198" s="6" t="str">
        <f>_xlfn.IFNA(IF(IF($AH1198=AV$5,VLOOKUP(AL1198,buff!$K:$L,2,FALSE),"")=0,"",IF($AH1198=AV$5,VLOOKUP(AL1198,buff!$K:$L,2,FALSE),"")),"")</f>
        <v/>
      </c>
      <c r="AW1198" s="6" t="str">
        <f>_xlfn.IFNA(IF(IF($AH1198=AW$5,VLOOKUP(AM1198,buff!$K:$L,2,FALSE),"")=0,"",IF($AH1198=AW$5,VLOOKUP(AM1198,buff!$K:$L,2,FALSE),"")),"")</f>
        <v/>
      </c>
      <c r="AX1198" s="6">
        <f>VLOOKUP(AI1198,buff!K:P,6,FALSE)</f>
        <v>0</v>
      </c>
      <c r="AY1198">
        <f t="shared" si="353"/>
        <v>0</v>
      </c>
      <c r="AZ1198">
        <f t="shared" si="353"/>
        <v>0</v>
      </c>
      <c r="BA1198">
        <f t="shared" si="354"/>
        <v>3</v>
      </c>
      <c r="BB1198">
        <f t="shared" si="355"/>
        <v>2</v>
      </c>
    </row>
    <row r="1199" spans="1:54" x14ac:dyDescent="0.15">
      <c r="A1199" t="str">
        <f t="shared" si="344"/>
        <v>释主动技能3等级13</v>
      </c>
      <c r="B1199" s="8">
        <v>1193</v>
      </c>
      <c r="C1199" s="8" t="str">
        <f>VLOOKUP(G1199,角色!A:B,2,FALSE)</f>
        <v>释</v>
      </c>
      <c r="D1199" s="8" t="str">
        <f t="shared" si="350"/>
        <v>主动技能3</v>
      </c>
      <c r="E1199" s="8">
        <f t="shared" si="345"/>
        <v>13</v>
      </c>
      <c r="F1199" s="8">
        <f t="shared" si="346"/>
        <v>3</v>
      </c>
      <c r="G1199" s="8">
        <f t="shared" si="347"/>
        <v>20</v>
      </c>
      <c r="H1199" s="4" t="s">
        <v>497</v>
      </c>
      <c r="I1199" s="26" t="str">
        <f t="shared" si="360"/>
        <v>对敌方造成125%（+1494）贯穿伤害并概率混乱。</v>
      </c>
      <c r="J1199" s="4" t="s">
        <v>305</v>
      </c>
      <c r="K1199" s="1" t="s">
        <v>103</v>
      </c>
      <c r="L1199" s="4" t="s">
        <v>498</v>
      </c>
      <c r="M1199" s="4"/>
      <c r="N1199" s="4">
        <v>100</v>
      </c>
      <c r="O1199" s="4">
        <v>100</v>
      </c>
      <c r="T1199" s="6" t="str">
        <f t="shared" si="358"/>
        <v/>
      </c>
      <c r="U1199" s="6" t="str">
        <f t="shared" si="359"/>
        <v>87:30:2:0</v>
      </c>
      <c r="Y1199">
        <f t="shared" si="357"/>
        <v>100</v>
      </c>
      <c r="Z1199">
        <v>125</v>
      </c>
      <c r="AA1199" s="23">
        <v>25</v>
      </c>
      <c r="AB1199" s="23">
        <f>INT(VLOOKUP(VLOOKUP($C1199,角色技能升级比率表!$B:$C,2,FALSE),角色属性概况!E:F,2,FALSE)*VLOOKUP(E1199,角色属性概况!I:M,3,FALSE)*AA1199/100)</f>
        <v>1494</v>
      </c>
      <c r="AE1199">
        <v>0</v>
      </c>
      <c r="AF1199" s="23">
        <f t="shared" si="351"/>
        <v>3</v>
      </c>
      <c r="AG1199" s="23">
        <f t="shared" si="352"/>
        <v>2</v>
      </c>
      <c r="AH1199" t="s">
        <v>119</v>
      </c>
      <c r="AI1199" s="4" t="s">
        <v>1689</v>
      </c>
      <c r="AN1199" s="6" t="str">
        <f>_xlfn.IFNA(IF(IF($AH1199=AN$5,VLOOKUP(AI1199,buff!$K:$L,2,FALSE),"")=0,"",IF($AH1199=AN$5,VLOOKUP(AI1199,buff!$K:$L,2,FALSE),"")),"")</f>
        <v/>
      </c>
      <c r="AO1199" s="6" t="str">
        <f>_xlfn.IFNA(IF(IF($AH1199=AO$5,VLOOKUP(AJ1199,buff!$K:$L,2,FALSE),"")=0,"",IF($AH1199=AO$5,VLOOKUP(AJ1199,buff!$K:$L,2,FALSE),"")),"")</f>
        <v/>
      </c>
      <c r="AP1199" s="6" t="str">
        <f>_xlfn.IFNA(IF(IF($AH1199=AP$5,VLOOKUP(AK1199,buff!$K:$L,2,FALSE),"")=0,"",IF($AH1199=AP$5,VLOOKUP(AK1199,buff!$K:$L,2,FALSE),"")),"")</f>
        <v/>
      </c>
      <c r="AQ1199" s="6" t="str">
        <f>_xlfn.IFNA(IF(IF($AH1199=AQ$5,VLOOKUP(AL1199,buff!$K:$L,2,FALSE),"")=0,"",IF($AH1199=AQ$5,VLOOKUP(AL1199,buff!$K:$L,2,FALSE),"")),"")</f>
        <v/>
      </c>
      <c r="AR1199" s="6" t="str">
        <f>_xlfn.IFNA(IF(IF($AH1199=AR$5,VLOOKUP(AM1199,buff!$K:$L,2,FALSE),"")=0,"",IF($AH1199=AR$5,VLOOKUP(AM1199,buff!$K:$L,2,FALSE),"")),"")</f>
        <v/>
      </c>
      <c r="AS1199" s="6" t="str">
        <f>_xlfn.IFNA(IF(IF($AH1199=AS$5,VLOOKUP(AI1199,buff!$K:$L,2,FALSE),"")=0,"",IF($AH1199=AS$5,VLOOKUP(AI1199,buff!$K:$L,2,FALSE),"")),"")</f>
        <v>87:30:2:0</v>
      </c>
      <c r="AT1199" s="6" t="str">
        <f>_xlfn.IFNA(IF(IF($AH1199=AT$5,VLOOKUP(AJ1199,buff!$K:$L,2,FALSE),"")=0,"",IF($AH1199=AT$5,VLOOKUP(AJ1199,buff!$K:$L,2,FALSE),"")),"")</f>
        <v/>
      </c>
      <c r="AU1199" s="6" t="str">
        <f>_xlfn.IFNA(IF(IF($AH1199=AU$5,VLOOKUP(AK1199,buff!$K:$L,2,FALSE),"")=0,"",IF($AH1199=AU$5,VLOOKUP(AK1199,buff!$K:$L,2,FALSE),"")),"")</f>
        <v/>
      </c>
      <c r="AV1199" s="6" t="str">
        <f>_xlfn.IFNA(IF(IF($AH1199=AV$5,VLOOKUP(AL1199,buff!$K:$L,2,FALSE),"")=0,"",IF($AH1199=AV$5,VLOOKUP(AL1199,buff!$K:$L,2,FALSE),"")),"")</f>
        <v/>
      </c>
      <c r="AW1199" s="6" t="str">
        <f>_xlfn.IFNA(IF(IF($AH1199=AW$5,VLOOKUP(AM1199,buff!$K:$L,2,FALSE),"")=0,"",IF($AH1199=AW$5,VLOOKUP(AM1199,buff!$K:$L,2,FALSE),"")),"")</f>
        <v/>
      </c>
      <c r="AX1199" s="6">
        <f>VLOOKUP(AI1199,buff!K:P,6,FALSE)</f>
        <v>0</v>
      </c>
      <c r="AY1199">
        <f t="shared" si="353"/>
        <v>0</v>
      </c>
      <c r="AZ1199">
        <f t="shared" si="353"/>
        <v>0</v>
      </c>
      <c r="BA1199">
        <f t="shared" si="354"/>
        <v>3</v>
      </c>
      <c r="BB1199">
        <f t="shared" si="355"/>
        <v>2</v>
      </c>
    </row>
    <row r="1200" spans="1:54" x14ac:dyDescent="0.15">
      <c r="A1200" t="str">
        <f t="shared" si="344"/>
        <v>释主动技能3等级14</v>
      </c>
      <c r="B1200" s="8">
        <v>1194</v>
      </c>
      <c r="C1200" s="8" t="str">
        <f>VLOOKUP(G1200,角色!A:B,2,FALSE)</f>
        <v>释</v>
      </c>
      <c r="D1200" s="8" t="str">
        <f t="shared" si="350"/>
        <v>主动技能3</v>
      </c>
      <c r="E1200" s="8">
        <f t="shared" si="345"/>
        <v>14</v>
      </c>
      <c r="F1200" s="8">
        <f t="shared" si="346"/>
        <v>3</v>
      </c>
      <c r="G1200" s="8">
        <f t="shared" si="347"/>
        <v>20</v>
      </c>
      <c r="H1200" s="4" t="s">
        <v>497</v>
      </c>
      <c r="I1200" s="26" t="str">
        <f t="shared" si="360"/>
        <v>对敌方造成125%（+1839）贯穿伤害并概率混乱。</v>
      </c>
      <c r="J1200" s="4" t="s">
        <v>305</v>
      </c>
      <c r="K1200" s="1" t="s">
        <v>103</v>
      </c>
      <c r="L1200" s="4" t="s">
        <v>498</v>
      </c>
      <c r="M1200" s="4"/>
      <c r="N1200" s="4">
        <v>100</v>
      </c>
      <c r="O1200" s="4">
        <v>100</v>
      </c>
      <c r="T1200" s="6" t="str">
        <f t="shared" si="358"/>
        <v/>
      </c>
      <c r="U1200" s="6" t="str">
        <f t="shared" si="359"/>
        <v>87:30:2:0</v>
      </c>
      <c r="Y1200">
        <f t="shared" si="357"/>
        <v>100</v>
      </c>
      <c r="Z1200">
        <v>125</v>
      </c>
      <c r="AA1200" s="23">
        <v>25</v>
      </c>
      <c r="AB1200" s="23">
        <f>INT(VLOOKUP(VLOOKUP($C1200,角色技能升级比率表!$B:$C,2,FALSE),角色属性概况!E:F,2,FALSE)*VLOOKUP(E1200,角色属性概况!I:M,3,FALSE)*AA1200/100)</f>
        <v>1839</v>
      </c>
      <c r="AE1200">
        <v>0</v>
      </c>
      <c r="AF1200" s="23">
        <f t="shared" si="351"/>
        <v>3</v>
      </c>
      <c r="AG1200" s="23">
        <f t="shared" si="352"/>
        <v>2</v>
      </c>
      <c r="AH1200" t="s">
        <v>119</v>
      </c>
      <c r="AI1200" s="4" t="s">
        <v>1689</v>
      </c>
      <c r="AN1200" s="6" t="str">
        <f>_xlfn.IFNA(IF(IF($AH1200=AN$5,VLOOKUP(AI1200,buff!$K:$L,2,FALSE),"")=0,"",IF($AH1200=AN$5,VLOOKUP(AI1200,buff!$K:$L,2,FALSE),"")),"")</f>
        <v/>
      </c>
      <c r="AO1200" s="6" t="str">
        <f>_xlfn.IFNA(IF(IF($AH1200=AO$5,VLOOKUP(AJ1200,buff!$K:$L,2,FALSE),"")=0,"",IF($AH1200=AO$5,VLOOKUP(AJ1200,buff!$K:$L,2,FALSE),"")),"")</f>
        <v/>
      </c>
      <c r="AP1200" s="6" t="str">
        <f>_xlfn.IFNA(IF(IF($AH1200=AP$5,VLOOKUP(AK1200,buff!$K:$L,2,FALSE),"")=0,"",IF($AH1200=AP$5,VLOOKUP(AK1200,buff!$K:$L,2,FALSE),"")),"")</f>
        <v/>
      </c>
      <c r="AQ1200" s="6" t="str">
        <f>_xlfn.IFNA(IF(IF($AH1200=AQ$5,VLOOKUP(AL1200,buff!$K:$L,2,FALSE),"")=0,"",IF($AH1200=AQ$5,VLOOKUP(AL1200,buff!$K:$L,2,FALSE),"")),"")</f>
        <v/>
      </c>
      <c r="AR1200" s="6" t="str">
        <f>_xlfn.IFNA(IF(IF($AH1200=AR$5,VLOOKUP(AM1200,buff!$K:$L,2,FALSE),"")=0,"",IF($AH1200=AR$5,VLOOKUP(AM1200,buff!$K:$L,2,FALSE),"")),"")</f>
        <v/>
      </c>
      <c r="AS1200" s="6" t="str">
        <f>_xlfn.IFNA(IF(IF($AH1200=AS$5,VLOOKUP(AI1200,buff!$K:$L,2,FALSE),"")=0,"",IF($AH1200=AS$5,VLOOKUP(AI1200,buff!$K:$L,2,FALSE),"")),"")</f>
        <v>87:30:2:0</v>
      </c>
      <c r="AT1200" s="6" t="str">
        <f>_xlfn.IFNA(IF(IF($AH1200=AT$5,VLOOKUP(AJ1200,buff!$K:$L,2,FALSE),"")=0,"",IF($AH1200=AT$5,VLOOKUP(AJ1200,buff!$K:$L,2,FALSE),"")),"")</f>
        <v/>
      </c>
      <c r="AU1200" s="6" t="str">
        <f>_xlfn.IFNA(IF(IF($AH1200=AU$5,VLOOKUP(AK1200,buff!$K:$L,2,FALSE),"")=0,"",IF($AH1200=AU$5,VLOOKUP(AK1200,buff!$K:$L,2,FALSE),"")),"")</f>
        <v/>
      </c>
      <c r="AV1200" s="6" t="str">
        <f>_xlfn.IFNA(IF(IF($AH1200=AV$5,VLOOKUP(AL1200,buff!$K:$L,2,FALSE),"")=0,"",IF($AH1200=AV$5,VLOOKUP(AL1200,buff!$K:$L,2,FALSE),"")),"")</f>
        <v/>
      </c>
      <c r="AW1200" s="6" t="str">
        <f>_xlfn.IFNA(IF(IF($AH1200=AW$5,VLOOKUP(AM1200,buff!$K:$L,2,FALSE),"")=0,"",IF($AH1200=AW$5,VLOOKUP(AM1200,buff!$K:$L,2,FALSE),"")),"")</f>
        <v/>
      </c>
      <c r="AX1200" s="6">
        <f>VLOOKUP(AI1200,buff!K:P,6,FALSE)</f>
        <v>0</v>
      </c>
      <c r="AY1200">
        <f t="shared" si="353"/>
        <v>0</v>
      </c>
      <c r="AZ1200">
        <f t="shared" si="353"/>
        <v>0</v>
      </c>
      <c r="BA1200">
        <f t="shared" si="354"/>
        <v>3</v>
      </c>
      <c r="BB1200">
        <f t="shared" si="355"/>
        <v>2</v>
      </c>
    </row>
    <row r="1201" spans="1:54" x14ac:dyDescent="0.15">
      <c r="A1201" t="str">
        <f t="shared" si="344"/>
        <v>释主动技能3等级15</v>
      </c>
      <c r="B1201" s="8">
        <v>1195</v>
      </c>
      <c r="C1201" s="8" t="str">
        <f>VLOOKUP(G1201,角色!A:B,2,FALSE)</f>
        <v>释</v>
      </c>
      <c r="D1201" s="8" t="str">
        <f t="shared" si="350"/>
        <v>主动技能3</v>
      </c>
      <c r="E1201" s="8">
        <f t="shared" si="345"/>
        <v>15</v>
      </c>
      <c r="F1201" s="8">
        <f t="shared" si="346"/>
        <v>3</v>
      </c>
      <c r="G1201" s="8">
        <f t="shared" si="347"/>
        <v>20</v>
      </c>
      <c r="H1201" s="4" t="s">
        <v>497</v>
      </c>
      <c r="I1201" s="26" t="str">
        <f t="shared" si="360"/>
        <v>对敌方造成125%（+2265）贯穿伤害并概率混乱。</v>
      </c>
      <c r="J1201" s="4" t="s">
        <v>305</v>
      </c>
      <c r="K1201" s="1" t="s">
        <v>103</v>
      </c>
      <c r="L1201" s="4" t="s">
        <v>498</v>
      </c>
      <c r="M1201" s="4"/>
      <c r="N1201" s="4">
        <v>100</v>
      </c>
      <c r="O1201" s="4">
        <v>100</v>
      </c>
      <c r="T1201" s="6" t="str">
        <f t="shared" si="358"/>
        <v/>
      </c>
      <c r="U1201" s="6" t="str">
        <f t="shared" si="359"/>
        <v>87:30:2:0</v>
      </c>
      <c r="Y1201">
        <f t="shared" si="357"/>
        <v>100</v>
      </c>
      <c r="Z1201">
        <v>125</v>
      </c>
      <c r="AA1201" s="23">
        <v>25</v>
      </c>
      <c r="AB1201" s="23">
        <f>INT(VLOOKUP(VLOOKUP($C1201,角色技能升级比率表!$B:$C,2,FALSE),角色属性概况!E:F,2,FALSE)*VLOOKUP(E1201,角色属性概况!I:M,3,FALSE)*AA1201/100)</f>
        <v>2265</v>
      </c>
      <c r="AE1201">
        <v>0</v>
      </c>
      <c r="AF1201" s="23">
        <f t="shared" si="351"/>
        <v>3</v>
      </c>
      <c r="AG1201" s="23">
        <f t="shared" si="352"/>
        <v>2</v>
      </c>
      <c r="AH1201" t="s">
        <v>119</v>
      </c>
      <c r="AI1201" s="4" t="s">
        <v>1689</v>
      </c>
      <c r="AN1201" s="6" t="str">
        <f>_xlfn.IFNA(IF(IF($AH1201=AN$5,VLOOKUP(AI1201,buff!$K:$L,2,FALSE),"")=0,"",IF($AH1201=AN$5,VLOOKUP(AI1201,buff!$K:$L,2,FALSE),"")),"")</f>
        <v/>
      </c>
      <c r="AO1201" s="6" t="str">
        <f>_xlfn.IFNA(IF(IF($AH1201=AO$5,VLOOKUP(AJ1201,buff!$K:$L,2,FALSE),"")=0,"",IF($AH1201=AO$5,VLOOKUP(AJ1201,buff!$K:$L,2,FALSE),"")),"")</f>
        <v/>
      </c>
      <c r="AP1201" s="6" t="str">
        <f>_xlfn.IFNA(IF(IF($AH1201=AP$5,VLOOKUP(AK1201,buff!$K:$L,2,FALSE),"")=0,"",IF($AH1201=AP$5,VLOOKUP(AK1201,buff!$K:$L,2,FALSE),"")),"")</f>
        <v/>
      </c>
      <c r="AQ1201" s="6" t="str">
        <f>_xlfn.IFNA(IF(IF($AH1201=AQ$5,VLOOKUP(AL1201,buff!$K:$L,2,FALSE),"")=0,"",IF($AH1201=AQ$5,VLOOKUP(AL1201,buff!$K:$L,2,FALSE),"")),"")</f>
        <v/>
      </c>
      <c r="AR1201" s="6" t="str">
        <f>_xlfn.IFNA(IF(IF($AH1201=AR$5,VLOOKUP(AM1201,buff!$K:$L,2,FALSE),"")=0,"",IF($AH1201=AR$5,VLOOKUP(AM1201,buff!$K:$L,2,FALSE),"")),"")</f>
        <v/>
      </c>
      <c r="AS1201" s="6" t="str">
        <f>_xlfn.IFNA(IF(IF($AH1201=AS$5,VLOOKUP(AI1201,buff!$K:$L,2,FALSE),"")=0,"",IF($AH1201=AS$5,VLOOKUP(AI1201,buff!$K:$L,2,FALSE),"")),"")</f>
        <v>87:30:2:0</v>
      </c>
      <c r="AT1201" s="6" t="str">
        <f>_xlfn.IFNA(IF(IF($AH1201=AT$5,VLOOKUP(AJ1201,buff!$K:$L,2,FALSE),"")=0,"",IF($AH1201=AT$5,VLOOKUP(AJ1201,buff!$K:$L,2,FALSE),"")),"")</f>
        <v/>
      </c>
      <c r="AU1201" s="6" t="str">
        <f>_xlfn.IFNA(IF(IF($AH1201=AU$5,VLOOKUP(AK1201,buff!$K:$L,2,FALSE),"")=0,"",IF($AH1201=AU$5,VLOOKUP(AK1201,buff!$K:$L,2,FALSE),"")),"")</f>
        <v/>
      </c>
      <c r="AV1201" s="6" t="str">
        <f>_xlfn.IFNA(IF(IF($AH1201=AV$5,VLOOKUP(AL1201,buff!$K:$L,2,FALSE),"")=0,"",IF($AH1201=AV$5,VLOOKUP(AL1201,buff!$K:$L,2,FALSE),"")),"")</f>
        <v/>
      </c>
      <c r="AW1201" s="6" t="str">
        <f>_xlfn.IFNA(IF(IF($AH1201=AW$5,VLOOKUP(AM1201,buff!$K:$L,2,FALSE),"")=0,"",IF($AH1201=AW$5,VLOOKUP(AM1201,buff!$K:$L,2,FALSE),"")),"")</f>
        <v/>
      </c>
      <c r="AX1201" s="6">
        <f>VLOOKUP(AI1201,buff!K:P,6,FALSE)</f>
        <v>0</v>
      </c>
      <c r="AY1201">
        <f t="shared" si="353"/>
        <v>0</v>
      </c>
      <c r="AZ1201">
        <f t="shared" si="353"/>
        <v>0</v>
      </c>
      <c r="BA1201">
        <f t="shared" si="354"/>
        <v>3</v>
      </c>
      <c r="BB1201">
        <f t="shared" si="355"/>
        <v>2</v>
      </c>
    </row>
    <row r="1202" spans="1:54" x14ac:dyDescent="0.15">
      <c r="A1202" t="str">
        <f t="shared" si="344"/>
        <v>释主动技能3等级16</v>
      </c>
      <c r="B1202" s="8">
        <v>1196</v>
      </c>
      <c r="C1202" s="8" t="str">
        <f>VLOOKUP(G1202,角色!A:B,2,FALSE)</f>
        <v>释</v>
      </c>
      <c r="D1202" s="8" t="str">
        <f t="shared" si="350"/>
        <v>主动技能3</v>
      </c>
      <c r="E1202" s="8">
        <f t="shared" si="345"/>
        <v>16</v>
      </c>
      <c r="F1202" s="8">
        <f t="shared" si="346"/>
        <v>3</v>
      </c>
      <c r="G1202" s="8">
        <f t="shared" si="347"/>
        <v>20</v>
      </c>
      <c r="H1202" s="4" t="s">
        <v>497</v>
      </c>
      <c r="I1202" s="26" t="str">
        <f t="shared" si="360"/>
        <v>对敌方造成125%（+2789）贯穿伤害并概率混乱。</v>
      </c>
      <c r="J1202" s="4" t="s">
        <v>305</v>
      </c>
      <c r="K1202" s="1" t="s">
        <v>103</v>
      </c>
      <c r="L1202" s="4" t="s">
        <v>498</v>
      </c>
      <c r="M1202" s="4"/>
      <c r="N1202" s="4">
        <v>100</v>
      </c>
      <c r="O1202" s="4">
        <v>100</v>
      </c>
      <c r="T1202" s="6" t="str">
        <f t="shared" si="358"/>
        <v/>
      </c>
      <c r="U1202" s="6" t="str">
        <f t="shared" si="359"/>
        <v>87:30:2:0</v>
      </c>
      <c r="Y1202">
        <f t="shared" si="357"/>
        <v>100</v>
      </c>
      <c r="Z1202">
        <v>125</v>
      </c>
      <c r="AA1202" s="23">
        <v>25</v>
      </c>
      <c r="AB1202" s="23">
        <f>INT(VLOOKUP(VLOOKUP($C1202,角色技能升级比率表!$B:$C,2,FALSE),角色属性概况!E:F,2,FALSE)*VLOOKUP(E1202,角色属性概况!I:M,3,FALSE)*AA1202/100)</f>
        <v>2789</v>
      </c>
      <c r="AE1202">
        <v>0</v>
      </c>
      <c r="AF1202" s="23">
        <f t="shared" si="351"/>
        <v>3</v>
      </c>
      <c r="AG1202" s="23">
        <f t="shared" si="352"/>
        <v>2</v>
      </c>
      <c r="AH1202" t="s">
        <v>119</v>
      </c>
      <c r="AI1202" s="4" t="s">
        <v>1689</v>
      </c>
      <c r="AN1202" s="6" t="str">
        <f>_xlfn.IFNA(IF(IF($AH1202=AN$5,VLOOKUP(AI1202,buff!$K:$L,2,FALSE),"")=0,"",IF($AH1202=AN$5,VLOOKUP(AI1202,buff!$K:$L,2,FALSE),"")),"")</f>
        <v/>
      </c>
      <c r="AO1202" s="6" t="str">
        <f>_xlfn.IFNA(IF(IF($AH1202=AO$5,VLOOKUP(AJ1202,buff!$K:$L,2,FALSE),"")=0,"",IF($AH1202=AO$5,VLOOKUP(AJ1202,buff!$K:$L,2,FALSE),"")),"")</f>
        <v/>
      </c>
      <c r="AP1202" s="6" t="str">
        <f>_xlfn.IFNA(IF(IF($AH1202=AP$5,VLOOKUP(AK1202,buff!$K:$L,2,FALSE),"")=0,"",IF($AH1202=AP$5,VLOOKUP(AK1202,buff!$K:$L,2,FALSE),"")),"")</f>
        <v/>
      </c>
      <c r="AQ1202" s="6" t="str">
        <f>_xlfn.IFNA(IF(IF($AH1202=AQ$5,VLOOKUP(AL1202,buff!$K:$L,2,FALSE),"")=0,"",IF($AH1202=AQ$5,VLOOKUP(AL1202,buff!$K:$L,2,FALSE),"")),"")</f>
        <v/>
      </c>
      <c r="AR1202" s="6" t="str">
        <f>_xlfn.IFNA(IF(IF($AH1202=AR$5,VLOOKUP(AM1202,buff!$K:$L,2,FALSE),"")=0,"",IF($AH1202=AR$5,VLOOKUP(AM1202,buff!$K:$L,2,FALSE),"")),"")</f>
        <v/>
      </c>
      <c r="AS1202" s="6" t="str">
        <f>_xlfn.IFNA(IF(IF($AH1202=AS$5,VLOOKUP(AI1202,buff!$K:$L,2,FALSE),"")=0,"",IF($AH1202=AS$5,VLOOKUP(AI1202,buff!$K:$L,2,FALSE),"")),"")</f>
        <v>87:30:2:0</v>
      </c>
      <c r="AT1202" s="6" t="str">
        <f>_xlfn.IFNA(IF(IF($AH1202=AT$5,VLOOKUP(AJ1202,buff!$K:$L,2,FALSE),"")=0,"",IF($AH1202=AT$5,VLOOKUP(AJ1202,buff!$K:$L,2,FALSE),"")),"")</f>
        <v/>
      </c>
      <c r="AU1202" s="6" t="str">
        <f>_xlfn.IFNA(IF(IF($AH1202=AU$5,VLOOKUP(AK1202,buff!$K:$L,2,FALSE),"")=0,"",IF($AH1202=AU$5,VLOOKUP(AK1202,buff!$K:$L,2,FALSE),"")),"")</f>
        <v/>
      </c>
      <c r="AV1202" s="6" t="str">
        <f>_xlfn.IFNA(IF(IF($AH1202=AV$5,VLOOKUP(AL1202,buff!$K:$L,2,FALSE),"")=0,"",IF($AH1202=AV$5,VLOOKUP(AL1202,buff!$K:$L,2,FALSE),"")),"")</f>
        <v/>
      </c>
      <c r="AW1202" s="6" t="str">
        <f>_xlfn.IFNA(IF(IF($AH1202=AW$5,VLOOKUP(AM1202,buff!$K:$L,2,FALSE),"")=0,"",IF($AH1202=AW$5,VLOOKUP(AM1202,buff!$K:$L,2,FALSE),"")),"")</f>
        <v/>
      </c>
      <c r="AX1202" s="6">
        <f>VLOOKUP(AI1202,buff!K:P,6,FALSE)</f>
        <v>0</v>
      </c>
      <c r="AY1202">
        <f t="shared" si="353"/>
        <v>0</v>
      </c>
      <c r="AZ1202">
        <f t="shared" si="353"/>
        <v>0</v>
      </c>
      <c r="BA1202">
        <f t="shared" si="354"/>
        <v>3</v>
      </c>
      <c r="BB1202">
        <f t="shared" si="355"/>
        <v>2</v>
      </c>
    </row>
    <row r="1203" spans="1:54" x14ac:dyDescent="0.15">
      <c r="A1203" t="str">
        <f t="shared" si="344"/>
        <v>释主动技能3等级17</v>
      </c>
      <c r="B1203" s="8">
        <v>1197</v>
      </c>
      <c r="C1203" s="8" t="str">
        <f>VLOOKUP(G1203,角色!A:B,2,FALSE)</f>
        <v>释</v>
      </c>
      <c r="D1203" s="8" t="str">
        <f t="shared" si="350"/>
        <v>主动技能3</v>
      </c>
      <c r="E1203" s="8">
        <f t="shared" si="345"/>
        <v>17</v>
      </c>
      <c r="F1203" s="8">
        <f t="shared" si="346"/>
        <v>3</v>
      </c>
      <c r="G1203" s="8">
        <f t="shared" si="347"/>
        <v>20</v>
      </c>
      <c r="H1203" s="4" t="s">
        <v>497</v>
      </c>
      <c r="I1203" s="26" t="str">
        <f t="shared" si="360"/>
        <v>对敌方造成125%（+3434）贯穿伤害并概率混乱。</v>
      </c>
      <c r="J1203" s="4" t="s">
        <v>305</v>
      </c>
      <c r="K1203" s="1" t="s">
        <v>103</v>
      </c>
      <c r="L1203" s="4" t="s">
        <v>498</v>
      </c>
      <c r="M1203" s="4"/>
      <c r="N1203" s="4">
        <v>100</v>
      </c>
      <c r="O1203" s="4">
        <v>100</v>
      </c>
      <c r="T1203" s="6" t="str">
        <f t="shared" si="358"/>
        <v/>
      </c>
      <c r="U1203" s="6" t="str">
        <f t="shared" si="359"/>
        <v>87:30:2:0</v>
      </c>
      <c r="Y1203">
        <f t="shared" si="357"/>
        <v>100</v>
      </c>
      <c r="Z1203">
        <v>125</v>
      </c>
      <c r="AA1203" s="23">
        <v>25</v>
      </c>
      <c r="AB1203" s="23">
        <f>INT(VLOOKUP(VLOOKUP($C1203,角色技能升级比率表!$B:$C,2,FALSE),角色属性概况!E:F,2,FALSE)*VLOOKUP(E1203,角色属性概况!I:M,3,FALSE)*AA1203/100)</f>
        <v>3434</v>
      </c>
      <c r="AE1203">
        <v>0</v>
      </c>
      <c r="AF1203" s="23">
        <f t="shared" si="351"/>
        <v>3</v>
      </c>
      <c r="AG1203" s="23">
        <f t="shared" si="352"/>
        <v>2</v>
      </c>
      <c r="AH1203" t="s">
        <v>119</v>
      </c>
      <c r="AI1203" s="4" t="s">
        <v>1689</v>
      </c>
      <c r="AN1203" s="6" t="str">
        <f>_xlfn.IFNA(IF(IF($AH1203=AN$5,VLOOKUP(AI1203,buff!$K:$L,2,FALSE),"")=0,"",IF($AH1203=AN$5,VLOOKUP(AI1203,buff!$K:$L,2,FALSE),"")),"")</f>
        <v/>
      </c>
      <c r="AO1203" s="6" t="str">
        <f>_xlfn.IFNA(IF(IF($AH1203=AO$5,VLOOKUP(AJ1203,buff!$K:$L,2,FALSE),"")=0,"",IF($AH1203=AO$5,VLOOKUP(AJ1203,buff!$K:$L,2,FALSE),"")),"")</f>
        <v/>
      </c>
      <c r="AP1203" s="6" t="str">
        <f>_xlfn.IFNA(IF(IF($AH1203=AP$5,VLOOKUP(AK1203,buff!$K:$L,2,FALSE),"")=0,"",IF($AH1203=AP$5,VLOOKUP(AK1203,buff!$K:$L,2,FALSE),"")),"")</f>
        <v/>
      </c>
      <c r="AQ1203" s="6" t="str">
        <f>_xlfn.IFNA(IF(IF($AH1203=AQ$5,VLOOKUP(AL1203,buff!$K:$L,2,FALSE),"")=0,"",IF($AH1203=AQ$5,VLOOKUP(AL1203,buff!$K:$L,2,FALSE),"")),"")</f>
        <v/>
      </c>
      <c r="AR1203" s="6" t="str">
        <f>_xlfn.IFNA(IF(IF($AH1203=AR$5,VLOOKUP(AM1203,buff!$K:$L,2,FALSE),"")=0,"",IF($AH1203=AR$5,VLOOKUP(AM1203,buff!$K:$L,2,FALSE),"")),"")</f>
        <v/>
      </c>
      <c r="AS1203" s="6" t="str">
        <f>_xlfn.IFNA(IF(IF($AH1203=AS$5,VLOOKUP(AI1203,buff!$K:$L,2,FALSE),"")=0,"",IF($AH1203=AS$5,VLOOKUP(AI1203,buff!$K:$L,2,FALSE),"")),"")</f>
        <v>87:30:2:0</v>
      </c>
      <c r="AT1203" s="6" t="str">
        <f>_xlfn.IFNA(IF(IF($AH1203=AT$5,VLOOKUP(AJ1203,buff!$K:$L,2,FALSE),"")=0,"",IF($AH1203=AT$5,VLOOKUP(AJ1203,buff!$K:$L,2,FALSE),"")),"")</f>
        <v/>
      </c>
      <c r="AU1203" s="6" t="str">
        <f>_xlfn.IFNA(IF(IF($AH1203=AU$5,VLOOKUP(AK1203,buff!$K:$L,2,FALSE),"")=0,"",IF($AH1203=AU$5,VLOOKUP(AK1203,buff!$K:$L,2,FALSE),"")),"")</f>
        <v/>
      </c>
      <c r="AV1203" s="6" t="str">
        <f>_xlfn.IFNA(IF(IF($AH1203=AV$5,VLOOKUP(AL1203,buff!$K:$L,2,FALSE),"")=0,"",IF($AH1203=AV$5,VLOOKUP(AL1203,buff!$K:$L,2,FALSE),"")),"")</f>
        <v/>
      </c>
      <c r="AW1203" s="6" t="str">
        <f>_xlfn.IFNA(IF(IF($AH1203=AW$5,VLOOKUP(AM1203,buff!$K:$L,2,FALSE),"")=0,"",IF($AH1203=AW$5,VLOOKUP(AM1203,buff!$K:$L,2,FALSE),"")),"")</f>
        <v/>
      </c>
      <c r="AX1203" s="6">
        <f>VLOOKUP(AI1203,buff!K:P,6,FALSE)</f>
        <v>0</v>
      </c>
      <c r="AY1203">
        <f t="shared" si="353"/>
        <v>0</v>
      </c>
      <c r="AZ1203">
        <f t="shared" si="353"/>
        <v>0</v>
      </c>
      <c r="BA1203">
        <f t="shared" si="354"/>
        <v>3</v>
      </c>
      <c r="BB1203">
        <f t="shared" si="355"/>
        <v>2</v>
      </c>
    </row>
    <row r="1204" spans="1:54" x14ac:dyDescent="0.15">
      <c r="A1204" t="str">
        <f t="shared" si="344"/>
        <v>释主动技能3等级18</v>
      </c>
      <c r="B1204" s="8">
        <v>1198</v>
      </c>
      <c r="C1204" s="8" t="str">
        <f>VLOOKUP(G1204,角色!A:B,2,FALSE)</f>
        <v>释</v>
      </c>
      <c r="D1204" s="8" t="str">
        <f t="shared" si="350"/>
        <v>主动技能3</v>
      </c>
      <c r="E1204" s="8">
        <f t="shared" si="345"/>
        <v>18</v>
      </c>
      <c r="F1204" s="8">
        <f t="shared" si="346"/>
        <v>3</v>
      </c>
      <c r="G1204" s="8">
        <f t="shared" si="347"/>
        <v>20</v>
      </c>
      <c r="H1204" s="4" t="s">
        <v>497</v>
      </c>
      <c r="I1204" s="26" t="str">
        <f t="shared" si="360"/>
        <v>对敌方造成125%（+4228）贯穿伤害并概率混乱。</v>
      </c>
      <c r="J1204" s="4" t="s">
        <v>305</v>
      </c>
      <c r="K1204" s="1" t="s">
        <v>103</v>
      </c>
      <c r="L1204" s="4" t="s">
        <v>498</v>
      </c>
      <c r="M1204" s="4"/>
      <c r="N1204" s="4">
        <v>100</v>
      </c>
      <c r="O1204" s="4">
        <v>100</v>
      </c>
      <c r="T1204" s="6" t="str">
        <f t="shared" si="358"/>
        <v/>
      </c>
      <c r="U1204" s="6" t="str">
        <f t="shared" si="359"/>
        <v>87:30:2:0</v>
      </c>
      <c r="Y1204">
        <f t="shared" si="357"/>
        <v>100</v>
      </c>
      <c r="Z1204">
        <v>125</v>
      </c>
      <c r="AA1204" s="23">
        <v>25</v>
      </c>
      <c r="AB1204" s="23">
        <f>INT(VLOOKUP(VLOOKUP($C1204,角色技能升级比率表!$B:$C,2,FALSE),角色属性概况!E:F,2,FALSE)*VLOOKUP(E1204,角色属性概况!I:M,3,FALSE)*AA1204/100)</f>
        <v>4228</v>
      </c>
      <c r="AE1204">
        <v>0</v>
      </c>
      <c r="AF1204" s="23">
        <f t="shared" si="351"/>
        <v>3</v>
      </c>
      <c r="AG1204" s="23">
        <f t="shared" si="352"/>
        <v>2</v>
      </c>
      <c r="AH1204" t="s">
        <v>119</v>
      </c>
      <c r="AI1204" s="4" t="s">
        <v>1689</v>
      </c>
      <c r="AN1204" s="6" t="str">
        <f>_xlfn.IFNA(IF(IF($AH1204=AN$5,VLOOKUP(AI1204,buff!$K:$L,2,FALSE),"")=0,"",IF($AH1204=AN$5,VLOOKUP(AI1204,buff!$K:$L,2,FALSE),"")),"")</f>
        <v/>
      </c>
      <c r="AO1204" s="6" t="str">
        <f>_xlfn.IFNA(IF(IF($AH1204=AO$5,VLOOKUP(AJ1204,buff!$K:$L,2,FALSE),"")=0,"",IF($AH1204=AO$5,VLOOKUP(AJ1204,buff!$K:$L,2,FALSE),"")),"")</f>
        <v/>
      </c>
      <c r="AP1204" s="6" t="str">
        <f>_xlfn.IFNA(IF(IF($AH1204=AP$5,VLOOKUP(AK1204,buff!$K:$L,2,FALSE),"")=0,"",IF($AH1204=AP$5,VLOOKUP(AK1204,buff!$K:$L,2,FALSE),"")),"")</f>
        <v/>
      </c>
      <c r="AQ1204" s="6" t="str">
        <f>_xlfn.IFNA(IF(IF($AH1204=AQ$5,VLOOKUP(AL1204,buff!$K:$L,2,FALSE),"")=0,"",IF($AH1204=AQ$5,VLOOKUP(AL1204,buff!$K:$L,2,FALSE),"")),"")</f>
        <v/>
      </c>
      <c r="AR1204" s="6" t="str">
        <f>_xlfn.IFNA(IF(IF($AH1204=AR$5,VLOOKUP(AM1204,buff!$K:$L,2,FALSE),"")=0,"",IF($AH1204=AR$5,VLOOKUP(AM1204,buff!$K:$L,2,FALSE),"")),"")</f>
        <v/>
      </c>
      <c r="AS1204" s="6" t="str">
        <f>_xlfn.IFNA(IF(IF($AH1204=AS$5,VLOOKUP(AI1204,buff!$K:$L,2,FALSE),"")=0,"",IF($AH1204=AS$5,VLOOKUP(AI1204,buff!$K:$L,2,FALSE),"")),"")</f>
        <v>87:30:2:0</v>
      </c>
      <c r="AT1204" s="6" t="str">
        <f>_xlfn.IFNA(IF(IF($AH1204=AT$5,VLOOKUP(AJ1204,buff!$K:$L,2,FALSE),"")=0,"",IF($AH1204=AT$5,VLOOKUP(AJ1204,buff!$K:$L,2,FALSE),"")),"")</f>
        <v/>
      </c>
      <c r="AU1204" s="6" t="str">
        <f>_xlfn.IFNA(IF(IF($AH1204=AU$5,VLOOKUP(AK1204,buff!$K:$L,2,FALSE),"")=0,"",IF($AH1204=AU$5,VLOOKUP(AK1204,buff!$K:$L,2,FALSE),"")),"")</f>
        <v/>
      </c>
      <c r="AV1204" s="6" t="str">
        <f>_xlfn.IFNA(IF(IF($AH1204=AV$5,VLOOKUP(AL1204,buff!$K:$L,2,FALSE),"")=0,"",IF($AH1204=AV$5,VLOOKUP(AL1204,buff!$K:$L,2,FALSE),"")),"")</f>
        <v/>
      </c>
      <c r="AW1204" s="6" t="str">
        <f>_xlfn.IFNA(IF(IF($AH1204=AW$5,VLOOKUP(AM1204,buff!$K:$L,2,FALSE),"")=0,"",IF($AH1204=AW$5,VLOOKUP(AM1204,buff!$K:$L,2,FALSE),"")),"")</f>
        <v/>
      </c>
      <c r="AX1204" s="6">
        <f>VLOOKUP(AI1204,buff!K:P,6,FALSE)</f>
        <v>0</v>
      </c>
      <c r="AY1204">
        <f t="shared" si="353"/>
        <v>0</v>
      </c>
      <c r="AZ1204">
        <f t="shared" si="353"/>
        <v>0</v>
      </c>
      <c r="BA1204">
        <f t="shared" si="354"/>
        <v>3</v>
      </c>
      <c r="BB1204">
        <f t="shared" si="355"/>
        <v>2</v>
      </c>
    </row>
    <row r="1205" spans="1:54" x14ac:dyDescent="0.15">
      <c r="A1205" t="str">
        <f t="shared" si="344"/>
        <v>释主动技能3等级19</v>
      </c>
      <c r="B1205" s="8">
        <v>1199</v>
      </c>
      <c r="C1205" s="8" t="str">
        <f>VLOOKUP(G1205,角色!A:B,2,FALSE)</f>
        <v>释</v>
      </c>
      <c r="D1205" s="8" t="str">
        <f t="shared" si="350"/>
        <v>主动技能3</v>
      </c>
      <c r="E1205" s="8">
        <f t="shared" si="345"/>
        <v>19</v>
      </c>
      <c r="F1205" s="8">
        <f t="shared" si="346"/>
        <v>3</v>
      </c>
      <c r="G1205" s="8">
        <f t="shared" si="347"/>
        <v>20</v>
      </c>
      <c r="H1205" s="4" t="s">
        <v>497</v>
      </c>
      <c r="I1205" s="26" t="str">
        <f t="shared" si="360"/>
        <v>对敌方造成125%（+5205）贯穿伤害并概率混乱。</v>
      </c>
      <c r="J1205" s="4" t="s">
        <v>305</v>
      </c>
      <c r="K1205" s="1" t="s">
        <v>103</v>
      </c>
      <c r="L1205" s="4" t="s">
        <v>498</v>
      </c>
      <c r="M1205" s="4"/>
      <c r="N1205" s="4">
        <v>100</v>
      </c>
      <c r="O1205" s="4">
        <v>100</v>
      </c>
      <c r="T1205" s="6" t="str">
        <f t="shared" si="358"/>
        <v/>
      </c>
      <c r="U1205" s="6" t="str">
        <f t="shared" si="359"/>
        <v>87:30:2:0</v>
      </c>
      <c r="Y1205">
        <f t="shared" si="357"/>
        <v>100</v>
      </c>
      <c r="Z1205">
        <v>125</v>
      </c>
      <c r="AA1205" s="23">
        <v>25</v>
      </c>
      <c r="AB1205" s="23">
        <f>INT(VLOOKUP(VLOOKUP($C1205,角色技能升级比率表!$B:$C,2,FALSE),角色属性概况!E:F,2,FALSE)*VLOOKUP(E1205,角色属性概况!I:M,3,FALSE)*AA1205/100)</f>
        <v>5205</v>
      </c>
      <c r="AE1205">
        <v>0</v>
      </c>
      <c r="AF1205" s="23">
        <f t="shared" si="351"/>
        <v>3</v>
      </c>
      <c r="AG1205" s="23">
        <f t="shared" si="352"/>
        <v>2</v>
      </c>
      <c r="AH1205" t="s">
        <v>119</v>
      </c>
      <c r="AI1205" s="4" t="s">
        <v>1689</v>
      </c>
      <c r="AN1205" s="6" t="str">
        <f>_xlfn.IFNA(IF(IF($AH1205=AN$5,VLOOKUP(AI1205,buff!$K:$L,2,FALSE),"")=0,"",IF($AH1205=AN$5,VLOOKUP(AI1205,buff!$K:$L,2,FALSE),"")),"")</f>
        <v/>
      </c>
      <c r="AO1205" s="6" t="str">
        <f>_xlfn.IFNA(IF(IF($AH1205=AO$5,VLOOKUP(AJ1205,buff!$K:$L,2,FALSE),"")=0,"",IF($AH1205=AO$5,VLOOKUP(AJ1205,buff!$K:$L,2,FALSE),"")),"")</f>
        <v/>
      </c>
      <c r="AP1205" s="6" t="str">
        <f>_xlfn.IFNA(IF(IF($AH1205=AP$5,VLOOKUP(AK1205,buff!$K:$L,2,FALSE),"")=0,"",IF($AH1205=AP$5,VLOOKUP(AK1205,buff!$K:$L,2,FALSE),"")),"")</f>
        <v/>
      </c>
      <c r="AQ1205" s="6" t="str">
        <f>_xlfn.IFNA(IF(IF($AH1205=AQ$5,VLOOKUP(AL1205,buff!$K:$L,2,FALSE),"")=0,"",IF($AH1205=AQ$5,VLOOKUP(AL1205,buff!$K:$L,2,FALSE),"")),"")</f>
        <v/>
      </c>
      <c r="AR1205" s="6" t="str">
        <f>_xlfn.IFNA(IF(IF($AH1205=AR$5,VLOOKUP(AM1205,buff!$K:$L,2,FALSE),"")=0,"",IF($AH1205=AR$5,VLOOKUP(AM1205,buff!$K:$L,2,FALSE),"")),"")</f>
        <v/>
      </c>
      <c r="AS1205" s="6" t="str">
        <f>_xlfn.IFNA(IF(IF($AH1205=AS$5,VLOOKUP(AI1205,buff!$K:$L,2,FALSE),"")=0,"",IF($AH1205=AS$5,VLOOKUP(AI1205,buff!$K:$L,2,FALSE),"")),"")</f>
        <v>87:30:2:0</v>
      </c>
      <c r="AT1205" s="6" t="str">
        <f>_xlfn.IFNA(IF(IF($AH1205=AT$5,VLOOKUP(AJ1205,buff!$K:$L,2,FALSE),"")=0,"",IF($AH1205=AT$5,VLOOKUP(AJ1205,buff!$K:$L,2,FALSE),"")),"")</f>
        <v/>
      </c>
      <c r="AU1205" s="6" t="str">
        <f>_xlfn.IFNA(IF(IF($AH1205=AU$5,VLOOKUP(AK1205,buff!$K:$L,2,FALSE),"")=0,"",IF($AH1205=AU$5,VLOOKUP(AK1205,buff!$K:$L,2,FALSE),"")),"")</f>
        <v/>
      </c>
      <c r="AV1205" s="6" t="str">
        <f>_xlfn.IFNA(IF(IF($AH1205=AV$5,VLOOKUP(AL1205,buff!$K:$L,2,FALSE),"")=0,"",IF($AH1205=AV$5,VLOOKUP(AL1205,buff!$K:$L,2,FALSE),"")),"")</f>
        <v/>
      </c>
      <c r="AW1205" s="6" t="str">
        <f>_xlfn.IFNA(IF(IF($AH1205=AW$5,VLOOKUP(AM1205,buff!$K:$L,2,FALSE),"")=0,"",IF($AH1205=AW$5,VLOOKUP(AM1205,buff!$K:$L,2,FALSE),"")),"")</f>
        <v/>
      </c>
      <c r="AX1205" s="6">
        <f>VLOOKUP(AI1205,buff!K:P,6,FALSE)</f>
        <v>0</v>
      </c>
      <c r="AY1205">
        <f t="shared" si="353"/>
        <v>0</v>
      </c>
      <c r="AZ1205">
        <f t="shared" si="353"/>
        <v>0</v>
      </c>
      <c r="BA1205">
        <f t="shared" si="354"/>
        <v>3</v>
      </c>
      <c r="BB1205">
        <f t="shared" si="355"/>
        <v>2</v>
      </c>
    </row>
    <row r="1206" spans="1:54" x14ac:dyDescent="0.15">
      <c r="A1206" t="str">
        <f t="shared" si="344"/>
        <v>释主动技能3等级20</v>
      </c>
      <c r="B1206" s="8">
        <v>1200</v>
      </c>
      <c r="C1206" s="8" t="str">
        <f>VLOOKUP(G1206,角色!A:B,2,FALSE)</f>
        <v>释</v>
      </c>
      <c r="D1206" s="8" t="str">
        <f t="shared" si="350"/>
        <v>主动技能3</v>
      </c>
      <c r="E1206" s="8">
        <f t="shared" si="345"/>
        <v>20</v>
      </c>
      <c r="F1206" s="8">
        <f t="shared" si="346"/>
        <v>3</v>
      </c>
      <c r="G1206" s="8">
        <f t="shared" si="347"/>
        <v>20</v>
      </c>
      <c r="H1206" s="4" t="s">
        <v>497</v>
      </c>
      <c r="I1206" s="26" t="str">
        <f t="shared" si="360"/>
        <v>对敌方造成125%（+6409）贯穿伤害并概率混乱。</v>
      </c>
      <c r="J1206" s="4" t="s">
        <v>305</v>
      </c>
      <c r="K1206" s="1" t="s">
        <v>103</v>
      </c>
      <c r="L1206" s="4" t="s">
        <v>498</v>
      </c>
      <c r="M1206" s="4"/>
      <c r="N1206" s="4">
        <v>100</v>
      </c>
      <c r="O1206" s="4">
        <v>100</v>
      </c>
      <c r="T1206" s="6" t="str">
        <f t="shared" si="358"/>
        <v/>
      </c>
      <c r="U1206" s="6" t="str">
        <f t="shared" si="359"/>
        <v>87:30:2:0</v>
      </c>
      <c r="Y1206">
        <f t="shared" si="357"/>
        <v>100</v>
      </c>
      <c r="Z1206">
        <v>125</v>
      </c>
      <c r="AA1206" s="23">
        <v>25</v>
      </c>
      <c r="AB1206" s="23">
        <f>INT(VLOOKUP(VLOOKUP($C1206,角色技能升级比率表!$B:$C,2,FALSE),角色属性概况!E:F,2,FALSE)*VLOOKUP(E1206,角色属性概况!I:M,3,FALSE)*AA1206/100)</f>
        <v>6409</v>
      </c>
      <c r="AE1206">
        <v>0</v>
      </c>
      <c r="AF1206" s="23">
        <f t="shared" si="351"/>
        <v>3</v>
      </c>
      <c r="AG1206" s="23">
        <f t="shared" si="352"/>
        <v>2</v>
      </c>
      <c r="AH1206" t="s">
        <v>119</v>
      </c>
      <c r="AI1206" s="4" t="s">
        <v>1689</v>
      </c>
      <c r="AN1206" s="6" t="str">
        <f>_xlfn.IFNA(IF(IF($AH1206=AN$5,VLOOKUP(AI1206,buff!$K:$L,2,FALSE),"")=0,"",IF($AH1206=AN$5,VLOOKUP(AI1206,buff!$K:$L,2,FALSE),"")),"")</f>
        <v/>
      </c>
      <c r="AO1206" s="6" t="str">
        <f>_xlfn.IFNA(IF(IF($AH1206=AO$5,VLOOKUP(AJ1206,buff!$K:$L,2,FALSE),"")=0,"",IF($AH1206=AO$5,VLOOKUP(AJ1206,buff!$K:$L,2,FALSE),"")),"")</f>
        <v/>
      </c>
      <c r="AP1206" s="6" t="str">
        <f>_xlfn.IFNA(IF(IF($AH1206=AP$5,VLOOKUP(AK1206,buff!$K:$L,2,FALSE),"")=0,"",IF($AH1206=AP$5,VLOOKUP(AK1206,buff!$K:$L,2,FALSE),"")),"")</f>
        <v/>
      </c>
      <c r="AQ1206" s="6" t="str">
        <f>_xlfn.IFNA(IF(IF($AH1206=AQ$5,VLOOKUP(AL1206,buff!$K:$L,2,FALSE),"")=0,"",IF($AH1206=AQ$5,VLOOKUP(AL1206,buff!$K:$L,2,FALSE),"")),"")</f>
        <v/>
      </c>
      <c r="AR1206" s="6" t="str">
        <f>_xlfn.IFNA(IF(IF($AH1206=AR$5,VLOOKUP(AM1206,buff!$K:$L,2,FALSE),"")=0,"",IF($AH1206=AR$5,VLOOKUP(AM1206,buff!$K:$L,2,FALSE),"")),"")</f>
        <v/>
      </c>
      <c r="AS1206" s="6" t="str">
        <f>_xlfn.IFNA(IF(IF($AH1206=AS$5,VLOOKUP(AI1206,buff!$K:$L,2,FALSE),"")=0,"",IF($AH1206=AS$5,VLOOKUP(AI1206,buff!$K:$L,2,FALSE),"")),"")</f>
        <v>87:30:2:0</v>
      </c>
      <c r="AT1206" s="6" t="str">
        <f>_xlfn.IFNA(IF(IF($AH1206=AT$5,VLOOKUP(AJ1206,buff!$K:$L,2,FALSE),"")=0,"",IF($AH1206=AT$5,VLOOKUP(AJ1206,buff!$K:$L,2,FALSE),"")),"")</f>
        <v/>
      </c>
      <c r="AU1206" s="6" t="str">
        <f>_xlfn.IFNA(IF(IF($AH1206=AU$5,VLOOKUP(AK1206,buff!$K:$L,2,FALSE),"")=0,"",IF($AH1206=AU$5,VLOOKUP(AK1206,buff!$K:$L,2,FALSE),"")),"")</f>
        <v/>
      </c>
      <c r="AV1206" s="6" t="str">
        <f>_xlfn.IFNA(IF(IF($AH1206=AV$5,VLOOKUP(AL1206,buff!$K:$L,2,FALSE),"")=0,"",IF($AH1206=AV$5,VLOOKUP(AL1206,buff!$K:$L,2,FALSE),"")),"")</f>
        <v/>
      </c>
      <c r="AW1206" s="6" t="str">
        <f>_xlfn.IFNA(IF(IF($AH1206=AW$5,VLOOKUP(AM1206,buff!$K:$L,2,FALSE),"")=0,"",IF($AH1206=AW$5,VLOOKUP(AM1206,buff!$K:$L,2,FALSE),"")),"")</f>
        <v/>
      </c>
      <c r="AX1206" s="6">
        <f>VLOOKUP(AI1206,buff!K:P,6,FALSE)</f>
        <v>0</v>
      </c>
      <c r="AY1206">
        <f t="shared" si="353"/>
        <v>0</v>
      </c>
      <c r="AZ1206">
        <f t="shared" si="353"/>
        <v>0</v>
      </c>
      <c r="BA1206">
        <f t="shared" si="354"/>
        <v>3</v>
      </c>
      <c r="BB1206">
        <f t="shared" si="355"/>
        <v>2</v>
      </c>
    </row>
    <row r="1207" spans="1:54" x14ac:dyDescent="0.15">
      <c r="A1207" t="str">
        <f t="shared" si="344"/>
        <v>凰邪主动技能1等级1</v>
      </c>
      <c r="B1207" s="8">
        <v>1201</v>
      </c>
      <c r="C1207" s="8" t="str">
        <f>VLOOKUP(G1207,角色!A:B,2,FALSE)</f>
        <v>凰邪</v>
      </c>
      <c r="D1207" s="8" t="str">
        <f t="shared" si="350"/>
        <v>主动技能1</v>
      </c>
      <c r="E1207" s="8">
        <f t="shared" si="345"/>
        <v>1</v>
      </c>
      <c r="F1207" s="8">
        <f t="shared" si="346"/>
        <v>1</v>
      </c>
      <c r="G1207" s="8">
        <f t="shared" si="347"/>
        <v>21</v>
      </c>
      <c r="H1207" s="4" t="s">
        <v>500</v>
      </c>
      <c r="I1207" s="24" t="str">
        <f>"对敌方单体攻击，造成100%攻击力（+"&amp;AB1207&amp;"）点伤害。"</f>
        <v>对敌方单体攻击，造成100%攻击力（+38）点伤害。</v>
      </c>
      <c r="J1207" s="24" t="s">
        <v>305</v>
      </c>
      <c r="K1207" s="25" t="s">
        <v>103</v>
      </c>
      <c r="L1207" s="24" t="s">
        <v>107</v>
      </c>
      <c r="M1207" s="24"/>
      <c r="N1207" s="24">
        <v>100</v>
      </c>
      <c r="O1207" s="24"/>
      <c r="P1207" s="23"/>
      <c r="Q1207" s="23"/>
      <c r="R1207" s="23"/>
      <c r="S1207" s="23"/>
      <c r="T1207" s="23" t="str">
        <f t="shared" si="358"/>
        <v/>
      </c>
      <c r="U1207" s="23" t="str">
        <f t="shared" si="359"/>
        <v/>
      </c>
      <c r="V1207" s="23"/>
      <c r="W1207" s="23"/>
      <c r="X1207" s="23"/>
      <c r="Y1207" s="23">
        <f t="shared" si="357"/>
        <v>0</v>
      </c>
      <c r="Z1207" s="23">
        <v>100</v>
      </c>
      <c r="AA1207" s="23">
        <v>10</v>
      </c>
      <c r="AB1207" s="23">
        <f>INT(VLOOKUP(VLOOKUP($C1207,角色技能升级比率表!$B:$C,2,FALSE),角色属性概况!E:F,2,FALSE)*VLOOKUP(E1207,角色属性概况!I:M,3,FALSE)*AA1207/100)</f>
        <v>38</v>
      </c>
      <c r="AC1207" s="23"/>
      <c r="AD1207" s="23"/>
      <c r="AE1207" s="23">
        <v>0</v>
      </c>
      <c r="AF1207" s="23">
        <f t="shared" si="351"/>
        <v>0</v>
      </c>
      <c r="AG1207" s="23">
        <f t="shared" si="352"/>
        <v>0</v>
      </c>
      <c r="AH1207" s="23"/>
      <c r="AI1207" s="23"/>
      <c r="AJ1207" s="23"/>
      <c r="AN1207" s="6" t="str">
        <f>_xlfn.IFNA(IF(IF($AH1207=AN$5,VLOOKUP(AI1207,buff!$K:$L,2,FALSE),"")=0,"",IF($AH1207=AN$5,VLOOKUP(AI1207,buff!$K:$L,2,FALSE),"")),"")</f>
        <v/>
      </c>
      <c r="AO1207" s="6" t="str">
        <f>_xlfn.IFNA(IF(IF($AH1207=AO$5,VLOOKUP(AJ1207,buff!$K:$L,2,FALSE),"")=0,"",IF($AH1207=AO$5,VLOOKUP(AJ1207,buff!$K:$L,2,FALSE),"")),"")</f>
        <v/>
      </c>
      <c r="AP1207" s="6" t="str">
        <f>_xlfn.IFNA(IF(IF($AH1207=AP$5,VLOOKUP(AK1207,buff!$K:$L,2,FALSE),"")=0,"",IF($AH1207=AP$5,VLOOKUP(AK1207,buff!$K:$L,2,FALSE),"")),"")</f>
        <v/>
      </c>
      <c r="AQ1207" s="6" t="str">
        <f>_xlfn.IFNA(IF(IF($AH1207=AQ$5,VLOOKUP(AL1207,buff!$K:$L,2,FALSE),"")=0,"",IF($AH1207=AQ$5,VLOOKUP(AL1207,buff!$K:$L,2,FALSE),"")),"")</f>
        <v/>
      </c>
      <c r="AR1207" s="6" t="str">
        <f>_xlfn.IFNA(IF(IF($AH1207=AR$5,VLOOKUP(AM1207,buff!$K:$L,2,FALSE),"")=0,"",IF($AH1207=AR$5,VLOOKUP(AM1207,buff!$K:$L,2,FALSE),"")),"")</f>
        <v/>
      </c>
      <c r="AS1207" s="6" t="str">
        <f>_xlfn.IFNA(IF(IF($AH1207=AS$5,VLOOKUP(AI1207,buff!$K:$L,2,FALSE),"")=0,"",IF($AH1207=AS$5,VLOOKUP(AI1207,buff!$K:$L,2,FALSE),"")),"")</f>
        <v/>
      </c>
      <c r="AT1207" s="6" t="str">
        <f>_xlfn.IFNA(IF(IF($AH1207=AT$5,VLOOKUP(AJ1207,buff!$K:$L,2,FALSE),"")=0,"",IF($AH1207=AT$5,VLOOKUP(AJ1207,buff!$K:$L,2,FALSE),"")),"")</f>
        <v/>
      </c>
      <c r="AU1207" s="6" t="str">
        <f>_xlfn.IFNA(IF(IF($AH1207=AU$5,VLOOKUP(AK1207,buff!$K:$L,2,FALSE),"")=0,"",IF($AH1207=AU$5,VLOOKUP(AK1207,buff!$K:$L,2,FALSE),"")),"")</f>
        <v/>
      </c>
      <c r="AV1207" s="6" t="str">
        <f>_xlfn.IFNA(IF(IF($AH1207=AV$5,VLOOKUP(AL1207,buff!$K:$L,2,FALSE),"")=0,"",IF($AH1207=AV$5,VLOOKUP(AL1207,buff!$K:$L,2,FALSE),"")),"")</f>
        <v/>
      </c>
      <c r="AW1207" s="6" t="str">
        <f>_xlfn.IFNA(IF(IF($AH1207=AW$5,VLOOKUP(AM1207,buff!$K:$L,2,FALSE),"")=0,"",IF($AH1207=AW$5,VLOOKUP(AM1207,buff!$K:$L,2,FALSE),"")),"")</f>
        <v/>
      </c>
      <c r="AX1207" s="6" t="e">
        <f>VLOOKUP(AI1207,buff!K:P,6,FALSE)</f>
        <v>#N/A</v>
      </c>
      <c r="AY1207" t="e">
        <f t="shared" si="353"/>
        <v>#N/A</v>
      </c>
      <c r="AZ1207" t="e">
        <f t="shared" si="353"/>
        <v>#N/A</v>
      </c>
      <c r="BA1207">
        <f t="shared" si="354"/>
        <v>0</v>
      </c>
      <c r="BB1207">
        <f t="shared" si="355"/>
        <v>0</v>
      </c>
    </row>
    <row r="1208" spans="1:54" x14ac:dyDescent="0.15">
      <c r="A1208" t="str">
        <f t="shared" si="344"/>
        <v>凰邪主动技能1等级2</v>
      </c>
      <c r="B1208" s="8">
        <v>1202</v>
      </c>
      <c r="C1208" s="8" t="str">
        <f>VLOOKUP(G1208,角色!A:B,2,FALSE)</f>
        <v>凰邪</v>
      </c>
      <c r="D1208" s="8" t="str">
        <f t="shared" si="350"/>
        <v>主动技能1</v>
      </c>
      <c r="E1208" s="8">
        <f t="shared" si="345"/>
        <v>2</v>
      </c>
      <c r="F1208" s="8">
        <f t="shared" si="346"/>
        <v>1</v>
      </c>
      <c r="G1208" s="8">
        <f t="shared" si="347"/>
        <v>21</v>
      </c>
      <c r="H1208" s="4" t="s">
        <v>500</v>
      </c>
      <c r="I1208" s="24" t="str">
        <f t="shared" ref="I1208:I1214" si="361">"对敌方单体攻击，造成100%攻击力（+"&amp;AB1208&amp;"）点伤害。"</f>
        <v>对敌方单体攻击，造成100%攻击力（+56）点伤害。</v>
      </c>
      <c r="J1208" s="4" t="s">
        <v>305</v>
      </c>
      <c r="K1208" s="1" t="s">
        <v>103</v>
      </c>
      <c r="L1208" s="24" t="s">
        <v>107</v>
      </c>
      <c r="M1208" s="4"/>
      <c r="N1208" s="4">
        <v>100</v>
      </c>
      <c r="O1208" s="4"/>
      <c r="T1208" s="6" t="str">
        <f t="shared" si="358"/>
        <v/>
      </c>
      <c r="U1208" s="6" t="str">
        <f t="shared" si="359"/>
        <v/>
      </c>
      <c r="Y1208">
        <f t="shared" si="357"/>
        <v>0</v>
      </c>
      <c r="Z1208">
        <v>100</v>
      </c>
      <c r="AA1208" s="23">
        <v>10</v>
      </c>
      <c r="AB1208" s="23">
        <f>INT(VLOOKUP(VLOOKUP($C1208,角色技能升级比率表!$B:$C,2,FALSE),角色属性概况!E:F,2,FALSE)*VLOOKUP(E1208,角色属性概况!I:M,3,FALSE)*AA1208/100)</f>
        <v>56</v>
      </c>
      <c r="AE1208">
        <v>0</v>
      </c>
      <c r="AF1208" s="23">
        <f t="shared" si="351"/>
        <v>0</v>
      </c>
      <c r="AG1208" s="23">
        <f t="shared" si="352"/>
        <v>0</v>
      </c>
      <c r="AN1208" s="6" t="str">
        <f>_xlfn.IFNA(IF(IF($AH1208=AN$5,VLOOKUP(AI1208,buff!$K:$L,2,FALSE),"")=0,"",IF($AH1208=AN$5,VLOOKUP(AI1208,buff!$K:$L,2,FALSE),"")),"")</f>
        <v/>
      </c>
      <c r="AO1208" s="6" t="str">
        <f>_xlfn.IFNA(IF(IF($AH1208=AO$5,VLOOKUP(AJ1208,buff!$K:$L,2,FALSE),"")=0,"",IF($AH1208=AO$5,VLOOKUP(AJ1208,buff!$K:$L,2,FALSE),"")),"")</f>
        <v/>
      </c>
      <c r="AP1208" s="6" t="str">
        <f>_xlfn.IFNA(IF(IF($AH1208=AP$5,VLOOKUP(AK1208,buff!$K:$L,2,FALSE),"")=0,"",IF($AH1208=AP$5,VLOOKUP(AK1208,buff!$K:$L,2,FALSE),"")),"")</f>
        <v/>
      </c>
      <c r="AQ1208" s="6" t="str">
        <f>_xlfn.IFNA(IF(IF($AH1208=AQ$5,VLOOKUP(AL1208,buff!$K:$L,2,FALSE),"")=0,"",IF($AH1208=AQ$5,VLOOKUP(AL1208,buff!$K:$L,2,FALSE),"")),"")</f>
        <v/>
      </c>
      <c r="AR1208" s="6" t="str">
        <f>_xlfn.IFNA(IF(IF($AH1208=AR$5,VLOOKUP(AM1208,buff!$K:$L,2,FALSE),"")=0,"",IF($AH1208=AR$5,VLOOKUP(AM1208,buff!$K:$L,2,FALSE),"")),"")</f>
        <v/>
      </c>
      <c r="AS1208" s="6" t="str">
        <f>_xlfn.IFNA(IF(IF($AH1208=AS$5,VLOOKUP(AI1208,buff!$K:$L,2,FALSE),"")=0,"",IF($AH1208=AS$5,VLOOKUP(AI1208,buff!$K:$L,2,FALSE),"")),"")</f>
        <v/>
      </c>
      <c r="AT1208" s="6" t="str">
        <f>_xlfn.IFNA(IF(IF($AH1208=AT$5,VLOOKUP(AJ1208,buff!$K:$L,2,FALSE),"")=0,"",IF($AH1208=AT$5,VLOOKUP(AJ1208,buff!$K:$L,2,FALSE),"")),"")</f>
        <v/>
      </c>
      <c r="AU1208" s="6" t="str">
        <f>_xlfn.IFNA(IF(IF($AH1208=AU$5,VLOOKUP(AK1208,buff!$K:$L,2,FALSE),"")=0,"",IF($AH1208=AU$5,VLOOKUP(AK1208,buff!$K:$L,2,FALSE),"")),"")</f>
        <v/>
      </c>
      <c r="AV1208" s="6" t="str">
        <f>_xlfn.IFNA(IF(IF($AH1208=AV$5,VLOOKUP(AL1208,buff!$K:$L,2,FALSE),"")=0,"",IF($AH1208=AV$5,VLOOKUP(AL1208,buff!$K:$L,2,FALSE),"")),"")</f>
        <v/>
      </c>
      <c r="AW1208" s="6" t="str">
        <f>_xlfn.IFNA(IF(IF($AH1208=AW$5,VLOOKUP(AM1208,buff!$K:$L,2,FALSE),"")=0,"",IF($AH1208=AW$5,VLOOKUP(AM1208,buff!$K:$L,2,FALSE),"")),"")</f>
        <v/>
      </c>
      <c r="AX1208" s="6" t="e">
        <f>VLOOKUP(AI1208,buff!K:P,6,FALSE)</f>
        <v>#N/A</v>
      </c>
      <c r="AY1208" t="e">
        <f t="shared" si="353"/>
        <v>#N/A</v>
      </c>
      <c r="AZ1208" t="e">
        <f t="shared" si="353"/>
        <v>#N/A</v>
      </c>
      <c r="BA1208">
        <f t="shared" si="354"/>
        <v>0</v>
      </c>
      <c r="BB1208">
        <f t="shared" si="355"/>
        <v>0</v>
      </c>
    </row>
    <row r="1209" spans="1:54" x14ac:dyDescent="0.15">
      <c r="A1209" t="str">
        <f t="shared" si="344"/>
        <v>凰邪主动技能1等级3</v>
      </c>
      <c r="B1209" s="8">
        <v>1203</v>
      </c>
      <c r="C1209" s="8" t="str">
        <f>VLOOKUP(G1209,角色!A:B,2,FALSE)</f>
        <v>凰邪</v>
      </c>
      <c r="D1209" s="8" t="str">
        <f t="shared" si="350"/>
        <v>主动技能1</v>
      </c>
      <c r="E1209" s="8">
        <f t="shared" si="345"/>
        <v>3</v>
      </c>
      <c r="F1209" s="8">
        <f t="shared" si="346"/>
        <v>1</v>
      </c>
      <c r="G1209" s="8">
        <f t="shared" si="347"/>
        <v>21</v>
      </c>
      <c r="H1209" s="4" t="s">
        <v>500</v>
      </c>
      <c r="I1209" s="24" t="str">
        <f t="shared" si="361"/>
        <v>对敌方单体攻击，造成100%攻击力（+74）点伤害。</v>
      </c>
      <c r="J1209" s="4" t="s">
        <v>305</v>
      </c>
      <c r="K1209" s="1" t="s">
        <v>103</v>
      </c>
      <c r="L1209" s="24" t="s">
        <v>107</v>
      </c>
      <c r="M1209" s="4"/>
      <c r="N1209" s="4">
        <v>100</v>
      </c>
      <c r="O1209" s="4"/>
      <c r="T1209" s="6" t="str">
        <f t="shared" si="358"/>
        <v/>
      </c>
      <c r="U1209" s="6" t="str">
        <f t="shared" si="359"/>
        <v/>
      </c>
      <c r="Y1209">
        <f t="shared" si="357"/>
        <v>0</v>
      </c>
      <c r="Z1209">
        <v>100</v>
      </c>
      <c r="AA1209" s="23">
        <v>10</v>
      </c>
      <c r="AB1209" s="23">
        <f>INT(VLOOKUP(VLOOKUP($C1209,角色技能升级比率表!$B:$C,2,FALSE),角色属性概况!E:F,2,FALSE)*VLOOKUP(E1209,角色属性概况!I:M,3,FALSE)*AA1209/100)</f>
        <v>74</v>
      </c>
      <c r="AE1209">
        <v>0</v>
      </c>
      <c r="AF1209" s="23">
        <f t="shared" si="351"/>
        <v>0</v>
      </c>
      <c r="AG1209" s="23">
        <f t="shared" si="352"/>
        <v>0</v>
      </c>
      <c r="AN1209" s="6" t="str">
        <f>_xlfn.IFNA(IF(IF($AH1209=AN$5,VLOOKUP(AI1209,buff!$K:$L,2,FALSE),"")=0,"",IF($AH1209=AN$5,VLOOKUP(AI1209,buff!$K:$L,2,FALSE),"")),"")</f>
        <v/>
      </c>
      <c r="AO1209" s="6" t="str">
        <f>_xlfn.IFNA(IF(IF($AH1209=AO$5,VLOOKUP(AJ1209,buff!$K:$L,2,FALSE),"")=0,"",IF($AH1209=AO$5,VLOOKUP(AJ1209,buff!$K:$L,2,FALSE),"")),"")</f>
        <v/>
      </c>
      <c r="AP1209" s="6" t="str">
        <f>_xlfn.IFNA(IF(IF($AH1209=AP$5,VLOOKUP(AK1209,buff!$K:$L,2,FALSE),"")=0,"",IF($AH1209=AP$5,VLOOKUP(AK1209,buff!$K:$L,2,FALSE),"")),"")</f>
        <v/>
      </c>
      <c r="AQ1209" s="6" t="str">
        <f>_xlfn.IFNA(IF(IF($AH1209=AQ$5,VLOOKUP(AL1209,buff!$K:$L,2,FALSE),"")=0,"",IF($AH1209=AQ$5,VLOOKUP(AL1209,buff!$K:$L,2,FALSE),"")),"")</f>
        <v/>
      </c>
      <c r="AR1209" s="6" t="str">
        <f>_xlfn.IFNA(IF(IF($AH1209=AR$5,VLOOKUP(AM1209,buff!$K:$L,2,FALSE),"")=0,"",IF($AH1209=AR$5,VLOOKUP(AM1209,buff!$K:$L,2,FALSE),"")),"")</f>
        <v/>
      </c>
      <c r="AS1209" s="6" t="str">
        <f>_xlfn.IFNA(IF(IF($AH1209=AS$5,VLOOKUP(AI1209,buff!$K:$L,2,FALSE),"")=0,"",IF($AH1209=AS$5,VLOOKUP(AI1209,buff!$K:$L,2,FALSE),"")),"")</f>
        <v/>
      </c>
      <c r="AT1209" s="6" t="str">
        <f>_xlfn.IFNA(IF(IF($AH1209=AT$5,VLOOKUP(AJ1209,buff!$K:$L,2,FALSE),"")=0,"",IF($AH1209=AT$5,VLOOKUP(AJ1209,buff!$K:$L,2,FALSE),"")),"")</f>
        <v/>
      </c>
      <c r="AU1209" s="6" t="str">
        <f>_xlfn.IFNA(IF(IF($AH1209=AU$5,VLOOKUP(AK1209,buff!$K:$L,2,FALSE),"")=0,"",IF($AH1209=AU$5,VLOOKUP(AK1209,buff!$K:$L,2,FALSE),"")),"")</f>
        <v/>
      </c>
      <c r="AV1209" s="6" t="str">
        <f>_xlfn.IFNA(IF(IF($AH1209=AV$5,VLOOKUP(AL1209,buff!$K:$L,2,FALSE),"")=0,"",IF($AH1209=AV$5,VLOOKUP(AL1209,buff!$K:$L,2,FALSE),"")),"")</f>
        <v/>
      </c>
      <c r="AW1209" s="6" t="str">
        <f>_xlfn.IFNA(IF(IF($AH1209=AW$5,VLOOKUP(AM1209,buff!$K:$L,2,FALSE),"")=0,"",IF($AH1209=AW$5,VLOOKUP(AM1209,buff!$K:$L,2,FALSE),"")),"")</f>
        <v/>
      </c>
      <c r="AX1209" s="6" t="e">
        <f>VLOOKUP(AI1209,buff!K:P,6,FALSE)</f>
        <v>#N/A</v>
      </c>
      <c r="AY1209" t="e">
        <f t="shared" si="353"/>
        <v>#N/A</v>
      </c>
      <c r="AZ1209" t="e">
        <f t="shared" si="353"/>
        <v>#N/A</v>
      </c>
      <c r="BA1209">
        <f t="shared" si="354"/>
        <v>0</v>
      </c>
      <c r="BB1209">
        <f t="shared" si="355"/>
        <v>0</v>
      </c>
    </row>
    <row r="1210" spans="1:54" x14ac:dyDescent="0.15">
      <c r="A1210" t="str">
        <f t="shared" si="344"/>
        <v>凰邪主动技能1等级4</v>
      </c>
      <c r="B1210" s="8">
        <v>1204</v>
      </c>
      <c r="C1210" s="8" t="str">
        <f>VLOOKUP(G1210,角色!A:B,2,FALSE)</f>
        <v>凰邪</v>
      </c>
      <c r="D1210" s="8" t="str">
        <f t="shared" si="350"/>
        <v>主动技能1</v>
      </c>
      <c r="E1210" s="8">
        <f t="shared" si="345"/>
        <v>4</v>
      </c>
      <c r="F1210" s="8">
        <f t="shared" si="346"/>
        <v>1</v>
      </c>
      <c r="G1210" s="8">
        <f t="shared" si="347"/>
        <v>21</v>
      </c>
      <c r="H1210" s="4" t="s">
        <v>500</v>
      </c>
      <c r="I1210" s="24" t="str">
        <f t="shared" si="361"/>
        <v>对敌方单体攻击，造成100%攻击力（+91）点伤害。</v>
      </c>
      <c r="J1210" s="4" t="s">
        <v>305</v>
      </c>
      <c r="K1210" s="1" t="s">
        <v>103</v>
      </c>
      <c r="L1210" s="24" t="s">
        <v>107</v>
      </c>
      <c r="M1210" s="4"/>
      <c r="N1210" s="4">
        <v>100</v>
      </c>
      <c r="O1210" s="4"/>
      <c r="T1210" s="6" t="str">
        <f t="shared" si="358"/>
        <v/>
      </c>
      <c r="U1210" s="6" t="str">
        <f t="shared" si="359"/>
        <v/>
      </c>
      <c r="Y1210">
        <f t="shared" si="357"/>
        <v>0</v>
      </c>
      <c r="Z1210">
        <v>100</v>
      </c>
      <c r="AA1210" s="23">
        <v>10</v>
      </c>
      <c r="AB1210" s="23">
        <f>INT(VLOOKUP(VLOOKUP($C1210,角色技能升级比率表!$B:$C,2,FALSE),角色属性概况!E:F,2,FALSE)*VLOOKUP(E1210,角色属性概况!I:M,3,FALSE)*AA1210/100)</f>
        <v>91</v>
      </c>
      <c r="AE1210">
        <v>0</v>
      </c>
      <c r="AF1210" s="23">
        <f t="shared" si="351"/>
        <v>0</v>
      </c>
      <c r="AG1210" s="23">
        <f t="shared" si="352"/>
        <v>0</v>
      </c>
      <c r="AN1210" s="6" t="str">
        <f>_xlfn.IFNA(IF(IF($AH1210=AN$5,VLOOKUP(AI1210,buff!$K:$L,2,FALSE),"")=0,"",IF($AH1210=AN$5,VLOOKUP(AI1210,buff!$K:$L,2,FALSE),"")),"")</f>
        <v/>
      </c>
      <c r="AO1210" s="6" t="str">
        <f>_xlfn.IFNA(IF(IF($AH1210=AO$5,VLOOKUP(AJ1210,buff!$K:$L,2,FALSE),"")=0,"",IF($AH1210=AO$5,VLOOKUP(AJ1210,buff!$K:$L,2,FALSE),"")),"")</f>
        <v/>
      </c>
      <c r="AP1210" s="6" t="str">
        <f>_xlfn.IFNA(IF(IF($AH1210=AP$5,VLOOKUP(AK1210,buff!$K:$L,2,FALSE),"")=0,"",IF($AH1210=AP$5,VLOOKUP(AK1210,buff!$K:$L,2,FALSE),"")),"")</f>
        <v/>
      </c>
      <c r="AQ1210" s="6" t="str">
        <f>_xlfn.IFNA(IF(IF($AH1210=AQ$5,VLOOKUP(AL1210,buff!$K:$L,2,FALSE),"")=0,"",IF($AH1210=AQ$5,VLOOKUP(AL1210,buff!$K:$L,2,FALSE),"")),"")</f>
        <v/>
      </c>
      <c r="AR1210" s="6" t="str">
        <f>_xlfn.IFNA(IF(IF($AH1210=AR$5,VLOOKUP(AM1210,buff!$K:$L,2,FALSE),"")=0,"",IF($AH1210=AR$5,VLOOKUP(AM1210,buff!$K:$L,2,FALSE),"")),"")</f>
        <v/>
      </c>
      <c r="AS1210" s="6" t="str">
        <f>_xlfn.IFNA(IF(IF($AH1210=AS$5,VLOOKUP(AI1210,buff!$K:$L,2,FALSE),"")=0,"",IF($AH1210=AS$5,VLOOKUP(AI1210,buff!$K:$L,2,FALSE),"")),"")</f>
        <v/>
      </c>
      <c r="AT1210" s="6" t="str">
        <f>_xlfn.IFNA(IF(IF($AH1210=AT$5,VLOOKUP(AJ1210,buff!$K:$L,2,FALSE),"")=0,"",IF($AH1210=AT$5,VLOOKUP(AJ1210,buff!$K:$L,2,FALSE),"")),"")</f>
        <v/>
      </c>
      <c r="AU1210" s="6" t="str">
        <f>_xlfn.IFNA(IF(IF($AH1210=AU$5,VLOOKUP(AK1210,buff!$K:$L,2,FALSE),"")=0,"",IF($AH1210=AU$5,VLOOKUP(AK1210,buff!$K:$L,2,FALSE),"")),"")</f>
        <v/>
      </c>
      <c r="AV1210" s="6" t="str">
        <f>_xlfn.IFNA(IF(IF($AH1210=AV$5,VLOOKUP(AL1210,buff!$K:$L,2,FALSE),"")=0,"",IF($AH1210=AV$5,VLOOKUP(AL1210,buff!$K:$L,2,FALSE),"")),"")</f>
        <v/>
      </c>
      <c r="AW1210" s="6" t="str">
        <f>_xlfn.IFNA(IF(IF($AH1210=AW$5,VLOOKUP(AM1210,buff!$K:$L,2,FALSE),"")=0,"",IF($AH1210=AW$5,VLOOKUP(AM1210,buff!$K:$L,2,FALSE),"")),"")</f>
        <v/>
      </c>
      <c r="AX1210" s="6" t="e">
        <f>VLOOKUP(AI1210,buff!K:P,6,FALSE)</f>
        <v>#N/A</v>
      </c>
      <c r="AY1210" t="e">
        <f t="shared" si="353"/>
        <v>#N/A</v>
      </c>
      <c r="AZ1210" t="e">
        <f t="shared" si="353"/>
        <v>#N/A</v>
      </c>
      <c r="BA1210">
        <f t="shared" si="354"/>
        <v>0</v>
      </c>
      <c r="BB1210">
        <f t="shared" si="355"/>
        <v>0</v>
      </c>
    </row>
    <row r="1211" spans="1:54" x14ac:dyDescent="0.15">
      <c r="A1211" t="str">
        <f t="shared" si="344"/>
        <v>凰邪主动技能1等级5</v>
      </c>
      <c r="B1211" s="8">
        <v>1205</v>
      </c>
      <c r="C1211" s="8" t="str">
        <f>VLOOKUP(G1211,角色!A:B,2,FALSE)</f>
        <v>凰邪</v>
      </c>
      <c r="D1211" s="8" t="str">
        <f t="shared" si="350"/>
        <v>主动技能1</v>
      </c>
      <c r="E1211" s="8">
        <f t="shared" si="345"/>
        <v>5</v>
      </c>
      <c r="F1211" s="8">
        <f t="shared" si="346"/>
        <v>1</v>
      </c>
      <c r="G1211" s="8">
        <f t="shared" si="347"/>
        <v>21</v>
      </c>
      <c r="H1211" s="4" t="s">
        <v>500</v>
      </c>
      <c r="I1211" s="24" t="str">
        <f t="shared" si="361"/>
        <v>对敌方单体攻击，造成100%攻击力（+113）点伤害。</v>
      </c>
      <c r="J1211" s="4" t="s">
        <v>305</v>
      </c>
      <c r="K1211" s="1" t="s">
        <v>103</v>
      </c>
      <c r="L1211" s="24" t="s">
        <v>107</v>
      </c>
      <c r="M1211" s="4"/>
      <c r="N1211" s="4">
        <v>100</v>
      </c>
      <c r="O1211" s="4"/>
      <c r="T1211" s="6" t="str">
        <f t="shared" si="358"/>
        <v/>
      </c>
      <c r="U1211" s="6" t="str">
        <f t="shared" si="359"/>
        <v/>
      </c>
      <c r="Y1211">
        <f t="shared" ref="Y1211:Y1221" si="362">VLOOKUP(D1211,BC:BD,2,FALSE)</f>
        <v>0</v>
      </c>
      <c r="Z1211">
        <v>100</v>
      </c>
      <c r="AA1211" s="23">
        <v>10</v>
      </c>
      <c r="AB1211" s="23">
        <f>INT(VLOOKUP(VLOOKUP($C1211,角色技能升级比率表!$B:$C,2,FALSE),角色属性概况!E:F,2,FALSE)*VLOOKUP(E1211,角色属性概况!I:M,3,FALSE)*AA1211/100)</f>
        <v>113</v>
      </c>
      <c r="AE1211">
        <v>0</v>
      </c>
      <c r="AF1211" s="23">
        <f t="shared" si="351"/>
        <v>0</v>
      </c>
      <c r="AG1211" s="23">
        <f t="shared" si="352"/>
        <v>0</v>
      </c>
      <c r="AN1211" s="6" t="str">
        <f>_xlfn.IFNA(IF(IF($AH1211=AN$5,VLOOKUP(AI1211,buff!$K:$L,2,FALSE),"")=0,"",IF($AH1211=AN$5,VLOOKUP(AI1211,buff!$K:$L,2,FALSE),"")),"")</f>
        <v/>
      </c>
      <c r="AO1211" s="6" t="str">
        <f>_xlfn.IFNA(IF(IF($AH1211=AO$5,VLOOKUP(AJ1211,buff!$K:$L,2,FALSE),"")=0,"",IF($AH1211=AO$5,VLOOKUP(AJ1211,buff!$K:$L,2,FALSE),"")),"")</f>
        <v/>
      </c>
      <c r="AP1211" s="6" t="str">
        <f>_xlfn.IFNA(IF(IF($AH1211=AP$5,VLOOKUP(AK1211,buff!$K:$L,2,FALSE),"")=0,"",IF($AH1211=AP$5,VLOOKUP(AK1211,buff!$K:$L,2,FALSE),"")),"")</f>
        <v/>
      </c>
      <c r="AQ1211" s="6" t="str">
        <f>_xlfn.IFNA(IF(IF($AH1211=AQ$5,VLOOKUP(AL1211,buff!$K:$L,2,FALSE),"")=0,"",IF($AH1211=AQ$5,VLOOKUP(AL1211,buff!$K:$L,2,FALSE),"")),"")</f>
        <v/>
      </c>
      <c r="AR1211" s="6" t="str">
        <f>_xlfn.IFNA(IF(IF($AH1211=AR$5,VLOOKUP(AM1211,buff!$K:$L,2,FALSE),"")=0,"",IF($AH1211=AR$5,VLOOKUP(AM1211,buff!$K:$L,2,FALSE),"")),"")</f>
        <v/>
      </c>
      <c r="AS1211" s="6" t="str">
        <f>_xlfn.IFNA(IF(IF($AH1211=AS$5,VLOOKUP(AI1211,buff!$K:$L,2,FALSE),"")=0,"",IF($AH1211=AS$5,VLOOKUP(AI1211,buff!$K:$L,2,FALSE),"")),"")</f>
        <v/>
      </c>
      <c r="AT1211" s="6" t="str">
        <f>_xlfn.IFNA(IF(IF($AH1211=AT$5,VLOOKUP(AJ1211,buff!$K:$L,2,FALSE),"")=0,"",IF($AH1211=AT$5,VLOOKUP(AJ1211,buff!$K:$L,2,FALSE),"")),"")</f>
        <v/>
      </c>
      <c r="AU1211" s="6" t="str">
        <f>_xlfn.IFNA(IF(IF($AH1211=AU$5,VLOOKUP(AK1211,buff!$K:$L,2,FALSE),"")=0,"",IF($AH1211=AU$5,VLOOKUP(AK1211,buff!$K:$L,2,FALSE),"")),"")</f>
        <v/>
      </c>
      <c r="AV1211" s="6" t="str">
        <f>_xlfn.IFNA(IF(IF($AH1211=AV$5,VLOOKUP(AL1211,buff!$K:$L,2,FALSE),"")=0,"",IF($AH1211=AV$5,VLOOKUP(AL1211,buff!$K:$L,2,FALSE),"")),"")</f>
        <v/>
      </c>
      <c r="AW1211" s="6" t="str">
        <f>_xlfn.IFNA(IF(IF($AH1211=AW$5,VLOOKUP(AM1211,buff!$K:$L,2,FALSE),"")=0,"",IF($AH1211=AW$5,VLOOKUP(AM1211,buff!$K:$L,2,FALSE),"")),"")</f>
        <v/>
      </c>
      <c r="AX1211" s="6" t="e">
        <f>VLOOKUP(AI1211,buff!K:P,6,FALSE)</f>
        <v>#N/A</v>
      </c>
      <c r="AY1211" t="e">
        <f t="shared" si="353"/>
        <v>#N/A</v>
      </c>
      <c r="AZ1211" t="e">
        <f t="shared" si="353"/>
        <v>#N/A</v>
      </c>
      <c r="BA1211">
        <f t="shared" si="354"/>
        <v>0</v>
      </c>
      <c r="BB1211">
        <f t="shared" si="355"/>
        <v>0</v>
      </c>
    </row>
    <row r="1212" spans="1:54" x14ac:dyDescent="0.15">
      <c r="A1212" t="str">
        <f t="shared" si="344"/>
        <v>凰邪主动技能1等级6</v>
      </c>
      <c r="B1212" s="8">
        <v>1206</v>
      </c>
      <c r="C1212" s="8" t="str">
        <f>VLOOKUP(G1212,角色!A:B,2,FALSE)</f>
        <v>凰邪</v>
      </c>
      <c r="D1212" s="8" t="str">
        <f t="shared" si="350"/>
        <v>主动技能1</v>
      </c>
      <c r="E1212" s="8">
        <f t="shared" si="345"/>
        <v>6</v>
      </c>
      <c r="F1212" s="8">
        <f t="shared" si="346"/>
        <v>1</v>
      </c>
      <c r="G1212" s="8">
        <f t="shared" si="347"/>
        <v>21</v>
      </c>
      <c r="H1212" s="4" t="s">
        <v>500</v>
      </c>
      <c r="I1212" s="24" t="str">
        <f t="shared" si="361"/>
        <v>对敌方单体攻击，造成100%攻击力（+139）点伤害。</v>
      </c>
      <c r="J1212" s="4" t="s">
        <v>305</v>
      </c>
      <c r="K1212" s="1" t="s">
        <v>103</v>
      </c>
      <c r="L1212" s="24" t="s">
        <v>107</v>
      </c>
      <c r="M1212" s="4"/>
      <c r="N1212" s="4">
        <v>100</v>
      </c>
      <c r="O1212" s="4"/>
      <c r="T1212" s="6" t="str">
        <f t="shared" si="358"/>
        <v/>
      </c>
      <c r="U1212" s="6" t="str">
        <f t="shared" si="359"/>
        <v/>
      </c>
      <c r="Y1212">
        <f t="shared" si="362"/>
        <v>0</v>
      </c>
      <c r="Z1212">
        <v>100</v>
      </c>
      <c r="AA1212" s="23">
        <v>10</v>
      </c>
      <c r="AB1212" s="23">
        <f>INT(VLOOKUP(VLOOKUP($C1212,角色技能升级比率表!$B:$C,2,FALSE),角色属性概况!E:F,2,FALSE)*VLOOKUP(E1212,角色属性概况!I:M,3,FALSE)*AA1212/100)</f>
        <v>139</v>
      </c>
      <c r="AE1212">
        <v>0</v>
      </c>
      <c r="AF1212" s="23">
        <f t="shared" si="351"/>
        <v>0</v>
      </c>
      <c r="AG1212" s="23">
        <f t="shared" si="352"/>
        <v>0</v>
      </c>
      <c r="AN1212" s="6" t="str">
        <f>_xlfn.IFNA(IF(IF($AH1212=AN$5,VLOOKUP(AI1212,buff!$K:$L,2,FALSE),"")=0,"",IF($AH1212=AN$5,VLOOKUP(AI1212,buff!$K:$L,2,FALSE),"")),"")</f>
        <v/>
      </c>
      <c r="AO1212" s="6" t="str">
        <f>_xlfn.IFNA(IF(IF($AH1212=AO$5,VLOOKUP(AJ1212,buff!$K:$L,2,FALSE),"")=0,"",IF($AH1212=AO$5,VLOOKUP(AJ1212,buff!$K:$L,2,FALSE),"")),"")</f>
        <v/>
      </c>
      <c r="AP1212" s="6" t="str">
        <f>_xlfn.IFNA(IF(IF($AH1212=AP$5,VLOOKUP(AK1212,buff!$K:$L,2,FALSE),"")=0,"",IF($AH1212=AP$5,VLOOKUP(AK1212,buff!$K:$L,2,FALSE),"")),"")</f>
        <v/>
      </c>
      <c r="AQ1212" s="6" t="str">
        <f>_xlfn.IFNA(IF(IF($AH1212=AQ$5,VLOOKUP(AL1212,buff!$K:$L,2,FALSE),"")=0,"",IF($AH1212=AQ$5,VLOOKUP(AL1212,buff!$K:$L,2,FALSE),"")),"")</f>
        <v/>
      </c>
      <c r="AR1212" s="6" t="str">
        <f>_xlfn.IFNA(IF(IF($AH1212=AR$5,VLOOKUP(AM1212,buff!$K:$L,2,FALSE),"")=0,"",IF($AH1212=AR$5,VLOOKUP(AM1212,buff!$K:$L,2,FALSE),"")),"")</f>
        <v/>
      </c>
      <c r="AS1212" s="6" t="str">
        <f>_xlfn.IFNA(IF(IF($AH1212=AS$5,VLOOKUP(AI1212,buff!$K:$L,2,FALSE),"")=0,"",IF($AH1212=AS$5,VLOOKUP(AI1212,buff!$K:$L,2,FALSE),"")),"")</f>
        <v/>
      </c>
      <c r="AT1212" s="6" t="str">
        <f>_xlfn.IFNA(IF(IF($AH1212=AT$5,VLOOKUP(AJ1212,buff!$K:$L,2,FALSE),"")=0,"",IF($AH1212=AT$5,VLOOKUP(AJ1212,buff!$K:$L,2,FALSE),"")),"")</f>
        <v/>
      </c>
      <c r="AU1212" s="6" t="str">
        <f>_xlfn.IFNA(IF(IF($AH1212=AU$5,VLOOKUP(AK1212,buff!$K:$L,2,FALSE),"")=0,"",IF($AH1212=AU$5,VLOOKUP(AK1212,buff!$K:$L,2,FALSE),"")),"")</f>
        <v/>
      </c>
      <c r="AV1212" s="6" t="str">
        <f>_xlfn.IFNA(IF(IF($AH1212=AV$5,VLOOKUP(AL1212,buff!$K:$L,2,FALSE),"")=0,"",IF($AH1212=AV$5,VLOOKUP(AL1212,buff!$K:$L,2,FALSE),"")),"")</f>
        <v/>
      </c>
      <c r="AW1212" s="6" t="str">
        <f>_xlfn.IFNA(IF(IF($AH1212=AW$5,VLOOKUP(AM1212,buff!$K:$L,2,FALSE),"")=0,"",IF($AH1212=AW$5,VLOOKUP(AM1212,buff!$K:$L,2,FALSE),"")),"")</f>
        <v/>
      </c>
      <c r="AX1212" s="6" t="e">
        <f>VLOOKUP(AI1212,buff!K:P,6,FALSE)</f>
        <v>#N/A</v>
      </c>
      <c r="AY1212" t="e">
        <f t="shared" si="353"/>
        <v>#N/A</v>
      </c>
      <c r="AZ1212" t="e">
        <f t="shared" si="353"/>
        <v>#N/A</v>
      </c>
      <c r="BA1212">
        <f t="shared" si="354"/>
        <v>0</v>
      </c>
      <c r="BB1212">
        <f t="shared" si="355"/>
        <v>0</v>
      </c>
    </row>
    <row r="1213" spans="1:54" x14ac:dyDescent="0.15">
      <c r="A1213" t="str">
        <f t="shared" si="344"/>
        <v>凰邪主动技能1等级7</v>
      </c>
      <c r="B1213" s="8">
        <v>1207</v>
      </c>
      <c r="C1213" s="8" t="str">
        <f>VLOOKUP(G1213,角色!A:B,2,FALSE)</f>
        <v>凰邪</v>
      </c>
      <c r="D1213" s="8" t="str">
        <f t="shared" si="350"/>
        <v>主动技能1</v>
      </c>
      <c r="E1213" s="8">
        <f t="shared" si="345"/>
        <v>7</v>
      </c>
      <c r="F1213" s="8">
        <f t="shared" si="346"/>
        <v>1</v>
      </c>
      <c r="G1213" s="8">
        <f t="shared" si="347"/>
        <v>21</v>
      </c>
      <c r="H1213" s="4" t="s">
        <v>500</v>
      </c>
      <c r="I1213" s="24" t="str">
        <f t="shared" si="361"/>
        <v>对敌方单体攻击，造成100%攻击力（+171）点伤害。</v>
      </c>
      <c r="J1213" s="4" t="s">
        <v>305</v>
      </c>
      <c r="K1213" s="1" t="s">
        <v>103</v>
      </c>
      <c r="L1213" s="24" t="s">
        <v>107</v>
      </c>
      <c r="M1213" s="4"/>
      <c r="N1213" s="4">
        <v>100</v>
      </c>
      <c r="O1213" s="4"/>
      <c r="T1213" s="6" t="str">
        <f t="shared" si="358"/>
        <v/>
      </c>
      <c r="U1213" s="6" t="str">
        <f t="shared" si="359"/>
        <v/>
      </c>
      <c r="Y1213">
        <f t="shared" si="362"/>
        <v>0</v>
      </c>
      <c r="Z1213">
        <v>100</v>
      </c>
      <c r="AA1213" s="23">
        <v>10</v>
      </c>
      <c r="AB1213" s="23">
        <f>INT(VLOOKUP(VLOOKUP($C1213,角色技能升级比率表!$B:$C,2,FALSE),角色属性概况!E:F,2,FALSE)*VLOOKUP(E1213,角色属性概况!I:M,3,FALSE)*AA1213/100)</f>
        <v>171</v>
      </c>
      <c r="AE1213">
        <v>0</v>
      </c>
      <c r="AF1213" s="23">
        <f t="shared" si="351"/>
        <v>0</v>
      </c>
      <c r="AG1213" s="23">
        <f t="shared" si="352"/>
        <v>0</v>
      </c>
      <c r="AN1213" s="6" t="str">
        <f>_xlfn.IFNA(IF(IF($AH1213=AN$5,VLOOKUP(AI1213,buff!$K:$L,2,FALSE),"")=0,"",IF($AH1213=AN$5,VLOOKUP(AI1213,buff!$K:$L,2,FALSE),"")),"")</f>
        <v/>
      </c>
      <c r="AO1213" s="6" t="str">
        <f>_xlfn.IFNA(IF(IF($AH1213=AO$5,VLOOKUP(AJ1213,buff!$K:$L,2,FALSE),"")=0,"",IF($AH1213=AO$5,VLOOKUP(AJ1213,buff!$K:$L,2,FALSE),"")),"")</f>
        <v/>
      </c>
      <c r="AP1213" s="6" t="str">
        <f>_xlfn.IFNA(IF(IF($AH1213=AP$5,VLOOKUP(AK1213,buff!$K:$L,2,FALSE),"")=0,"",IF($AH1213=AP$5,VLOOKUP(AK1213,buff!$K:$L,2,FALSE),"")),"")</f>
        <v/>
      </c>
      <c r="AQ1213" s="6" t="str">
        <f>_xlfn.IFNA(IF(IF($AH1213=AQ$5,VLOOKUP(AL1213,buff!$K:$L,2,FALSE),"")=0,"",IF($AH1213=AQ$5,VLOOKUP(AL1213,buff!$K:$L,2,FALSE),"")),"")</f>
        <v/>
      </c>
      <c r="AR1213" s="6" t="str">
        <f>_xlfn.IFNA(IF(IF($AH1213=AR$5,VLOOKUP(AM1213,buff!$K:$L,2,FALSE),"")=0,"",IF($AH1213=AR$5,VLOOKUP(AM1213,buff!$K:$L,2,FALSE),"")),"")</f>
        <v/>
      </c>
      <c r="AS1213" s="6" t="str">
        <f>_xlfn.IFNA(IF(IF($AH1213=AS$5,VLOOKUP(AI1213,buff!$K:$L,2,FALSE),"")=0,"",IF($AH1213=AS$5,VLOOKUP(AI1213,buff!$K:$L,2,FALSE),"")),"")</f>
        <v/>
      </c>
      <c r="AT1213" s="6" t="str">
        <f>_xlfn.IFNA(IF(IF($AH1213=AT$5,VLOOKUP(AJ1213,buff!$K:$L,2,FALSE),"")=0,"",IF($AH1213=AT$5,VLOOKUP(AJ1213,buff!$K:$L,2,FALSE),"")),"")</f>
        <v/>
      </c>
      <c r="AU1213" s="6" t="str">
        <f>_xlfn.IFNA(IF(IF($AH1213=AU$5,VLOOKUP(AK1213,buff!$K:$L,2,FALSE),"")=0,"",IF($AH1213=AU$5,VLOOKUP(AK1213,buff!$K:$L,2,FALSE),"")),"")</f>
        <v/>
      </c>
      <c r="AV1213" s="6" t="str">
        <f>_xlfn.IFNA(IF(IF($AH1213=AV$5,VLOOKUP(AL1213,buff!$K:$L,2,FALSE),"")=0,"",IF($AH1213=AV$5,VLOOKUP(AL1213,buff!$K:$L,2,FALSE),"")),"")</f>
        <v/>
      </c>
      <c r="AW1213" s="6" t="str">
        <f>_xlfn.IFNA(IF(IF($AH1213=AW$5,VLOOKUP(AM1213,buff!$K:$L,2,FALSE),"")=0,"",IF($AH1213=AW$5,VLOOKUP(AM1213,buff!$K:$L,2,FALSE),"")),"")</f>
        <v/>
      </c>
      <c r="AX1213" s="6" t="e">
        <f>VLOOKUP(AI1213,buff!K:P,6,FALSE)</f>
        <v>#N/A</v>
      </c>
      <c r="AY1213" t="e">
        <f t="shared" si="353"/>
        <v>#N/A</v>
      </c>
      <c r="AZ1213" t="e">
        <f t="shared" si="353"/>
        <v>#N/A</v>
      </c>
      <c r="BA1213">
        <f t="shared" si="354"/>
        <v>0</v>
      </c>
      <c r="BB1213">
        <f t="shared" si="355"/>
        <v>0</v>
      </c>
    </row>
    <row r="1214" spans="1:54" x14ac:dyDescent="0.15">
      <c r="A1214" t="str">
        <f t="shared" si="344"/>
        <v>凰邪主动技能1等级8</v>
      </c>
      <c r="B1214" s="8">
        <v>1208</v>
      </c>
      <c r="C1214" s="8" t="str">
        <f>VLOOKUP(G1214,角色!A:B,2,FALSE)</f>
        <v>凰邪</v>
      </c>
      <c r="D1214" s="8" t="str">
        <f t="shared" si="350"/>
        <v>主动技能1</v>
      </c>
      <c r="E1214" s="8">
        <f t="shared" si="345"/>
        <v>8</v>
      </c>
      <c r="F1214" s="8">
        <f t="shared" si="346"/>
        <v>1</v>
      </c>
      <c r="G1214" s="8">
        <f t="shared" si="347"/>
        <v>21</v>
      </c>
      <c r="H1214" s="4" t="s">
        <v>500</v>
      </c>
      <c r="I1214" s="24" t="str">
        <f t="shared" si="361"/>
        <v>对敌方单体攻击，造成100%攻击力（+211）点伤害。</v>
      </c>
      <c r="J1214" s="4" t="s">
        <v>305</v>
      </c>
      <c r="K1214" s="1" t="s">
        <v>103</v>
      </c>
      <c r="L1214" s="24" t="s">
        <v>107</v>
      </c>
      <c r="M1214" s="4"/>
      <c r="N1214" s="4">
        <v>100</v>
      </c>
      <c r="O1214" s="4"/>
      <c r="T1214" s="6" t="str">
        <f t="shared" si="358"/>
        <v/>
      </c>
      <c r="U1214" s="6" t="str">
        <f t="shared" si="359"/>
        <v/>
      </c>
      <c r="Y1214">
        <f t="shared" si="362"/>
        <v>0</v>
      </c>
      <c r="Z1214">
        <v>100</v>
      </c>
      <c r="AA1214" s="23">
        <v>10</v>
      </c>
      <c r="AB1214" s="23">
        <f>INT(VLOOKUP(VLOOKUP($C1214,角色技能升级比率表!$B:$C,2,FALSE),角色属性概况!E:F,2,FALSE)*VLOOKUP(E1214,角色属性概况!I:M,3,FALSE)*AA1214/100)</f>
        <v>211</v>
      </c>
      <c r="AE1214">
        <v>0</v>
      </c>
      <c r="AF1214" s="23">
        <f t="shared" si="351"/>
        <v>0</v>
      </c>
      <c r="AG1214" s="23">
        <f t="shared" si="352"/>
        <v>0</v>
      </c>
      <c r="AN1214" s="6" t="str">
        <f>_xlfn.IFNA(IF(IF($AH1214=AN$5,VLOOKUP(AI1214,buff!$K:$L,2,FALSE),"")=0,"",IF($AH1214=AN$5,VLOOKUP(AI1214,buff!$K:$L,2,FALSE),"")),"")</f>
        <v/>
      </c>
      <c r="AO1214" s="6" t="str">
        <f>_xlfn.IFNA(IF(IF($AH1214=AO$5,VLOOKUP(AJ1214,buff!$K:$L,2,FALSE),"")=0,"",IF($AH1214=AO$5,VLOOKUP(AJ1214,buff!$K:$L,2,FALSE),"")),"")</f>
        <v/>
      </c>
      <c r="AP1214" s="6" t="str">
        <f>_xlfn.IFNA(IF(IF($AH1214=AP$5,VLOOKUP(AK1214,buff!$K:$L,2,FALSE),"")=0,"",IF($AH1214=AP$5,VLOOKUP(AK1214,buff!$K:$L,2,FALSE),"")),"")</f>
        <v/>
      </c>
      <c r="AQ1214" s="6" t="str">
        <f>_xlfn.IFNA(IF(IF($AH1214=AQ$5,VLOOKUP(AL1214,buff!$K:$L,2,FALSE),"")=0,"",IF($AH1214=AQ$5,VLOOKUP(AL1214,buff!$K:$L,2,FALSE),"")),"")</f>
        <v/>
      </c>
      <c r="AR1214" s="6" t="str">
        <f>_xlfn.IFNA(IF(IF($AH1214=AR$5,VLOOKUP(AM1214,buff!$K:$L,2,FALSE),"")=0,"",IF($AH1214=AR$5,VLOOKUP(AM1214,buff!$K:$L,2,FALSE),"")),"")</f>
        <v/>
      </c>
      <c r="AS1214" s="6" t="str">
        <f>_xlfn.IFNA(IF(IF($AH1214=AS$5,VLOOKUP(AI1214,buff!$K:$L,2,FALSE),"")=0,"",IF($AH1214=AS$5,VLOOKUP(AI1214,buff!$K:$L,2,FALSE),"")),"")</f>
        <v/>
      </c>
      <c r="AT1214" s="6" t="str">
        <f>_xlfn.IFNA(IF(IF($AH1214=AT$5,VLOOKUP(AJ1214,buff!$K:$L,2,FALSE),"")=0,"",IF($AH1214=AT$5,VLOOKUP(AJ1214,buff!$K:$L,2,FALSE),"")),"")</f>
        <v/>
      </c>
      <c r="AU1214" s="6" t="str">
        <f>_xlfn.IFNA(IF(IF($AH1214=AU$5,VLOOKUP(AK1214,buff!$K:$L,2,FALSE),"")=0,"",IF($AH1214=AU$5,VLOOKUP(AK1214,buff!$K:$L,2,FALSE),"")),"")</f>
        <v/>
      </c>
      <c r="AV1214" s="6" t="str">
        <f>_xlfn.IFNA(IF(IF($AH1214=AV$5,VLOOKUP(AL1214,buff!$K:$L,2,FALSE),"")=0,"",IF($AH1214=AV$5,VLOOKUP(AL1214,buff!$K:$L,2,FALSE),"")),"")</f>
        <v/>
      </c>
      <c r="AW1214" s="6" t="str">
        <f>_xlfn.IFNA(IF(IF($AH1214=AW$5,VLOOKUP(AM1214,buff!$K:$L,2,FALSE),"")=0,"",IF($AH1214=AW$5,VLOOKUP(AM1214,buff!$K:$L,2,FALSE),"")),"")</f>
        <v/>
      </c>
      <c r="AX1214" s="6" t="e">
        <f>VLOOKUP(AI1214,buff!K:P,6,FALSE)</f>
        <v>#N/A</v>
      </c>
      <c r="AY1214" t="e">
        <f t="shared" si="353"/>
        <v>#N/A</v>
      </c>
      <c r="AZ1214" t="e">
        <f t="shared" si="353"/>
        <v>#N/A</v>
      </c>
      <c r="BA1214">
        <f t="shared" si="354"/>
        <v>0</v>
      </c>
      <c r="BB1214">
        <f t="shared" si="355"/>
        <v>0</v>
      </c>
    </row>
    <row r="1215" spans="1:54" x14ac:dyDescent="0.15">
      <c r="A1215" t="str">
        <f t="shared" si="344"/>
        <v>凰邪主动技能1等级9</v>
      </c>
      <c r="B1215" s="8">
        <v>1209</v>
      </c>
      <c r="C1215" s="8" t="str">
        <f>VLOOKUP(G1215,角色!A:B,2,FALSE)</f>
        <v>凰邪</v>
      </c>
      <c r="D1215" s="8" t="str">
        <f t="shared" si="350"/>
        <v>主动技能1</v>
      </c>
      <c r="E1215" s="8">
        <f t="shared" si="345"/>
        <v>9</v>
      </c>
      <c r="F1215" s="8">
        <f t="shared" si="346"/>
        <v>1</v>
      </c>
      <c r="G1215" s="8">
        <f t="shared" si="347"/>
        <v>21</v>
      </c>
      <c r="H1215" s="4" t="s">
        <v>500</v>
      </c>
      <c r="I1215" s="24" t="str">
        <f>"对敌方单体攻击，造成100%攻击力（+"&amp;AB1215&amp;"）点伤害。"</f>
        <v>对敌方单体攻击，造成100%攻击力（+260）点伤害。</v>
      </c>
      <c r="J1215" s="24" t="s">
        <v>305</v>
      </c>
      <c r="K1215" s="25" t="s">
        <v>103</v>
      </c>
      <c r="L1215" s="24" t="s">
        <v>107</v>
      </c>
      <c r="M1215" s="24"/>
      <c r="N1215" s="24">
        <v>100</v>
      </c>
      <c r="O1215" s="24"/>
      <c r="P1215" s="23"/>
      <c r="Q1215" s="23"/>
      <c r="R1215" s="23"/>
      <c r="S1215" s="23"/>
      <c r="T1215" s="23" t="str">
        <f t="shared" si="358"/>
        <v/>
      </c>
      <c r="U1215" s="23" t="str">
        <f t="shared" si="359"/>
        <v/>
      </c>
      <c r="V1215" s="23"/>
      <c r="W1215" s="23"/>
      <c r="X1215" s="23"/>
      <c r="Y1215" s="23">
        <f t="shared" si="362"/>
        <v>0</v>
      </c>
      <c r="Z1215" s="23">
        <v>100</v>
      </c>
      <c r="AA1215" s="23">
        <v>10</v>
      </c>
      <c r="AB1215" s="23">
        <f>INT(VLOOKUP(VLOOKUP($C1215,角色技能升级比率表!$B:$C,2,FALSE),角色属性概况!E:F,2,FALSE)*VLOOKUP(E1215,角色属性概况!I:M,3,FALSE)*AA1215/100)</f>
        <v>260</v>
      </c>
      <c r="AC1215" s="23"/>
      <c r="AD1215" s="23"/>
      <c r="AE1215" s="23">
        <v>0</v>
      </c>
      <c r="AF1215" s="23">
        <f t="shared" si="351"/>
        <v>0</v>
      </c>
      <c r="AG1215" s="23">
        <f t="shared" si="352"/>
        <v>0</v>
      </c>
      <c r="AH1215" s="23"/>
      <c r="AI1215" s="23"/>
      <c r="AJ1215" s="23"/>
      <c r="AN1215" s="6" t="str">
        <f>_xlfn.IFNA(IF(IF($AH1215=AN$5,VLOOKUP(AI1215,buff!$K:$L,2,FALSE),"")=0,"",IF($AH1215=AN$5,VLOOKUP(AI1215,buff!$K:$L,2,FALSE),"")),"")</f>
        <v/>
      </c>
      <c r="AO1215" s="6" t="str">
        <f>_xlfn.IFNA(IF(IF($AH1215=AO$5,VLOOKUP(AJ1215,buff!$K:$L,2,FALSE),"")=0,"",IF($AH1215=AO$5,VLOOKUP(AJ1215,buff!$K:$L,2,FALSE),"")),"")</f>
        <v/>
      </c>
      <c r="AP1215" s="6" t="str">
        <f>_xlfn.IFNA(IF(IF($AH1215=AP$5,VLOOKUP(AK1215,buff!$K:$L,2,FALSE),"")=0,"",IF($AH1215=AP$5,VLOOKUP(AK1215,buff!$K:$L,2,FALSE),"")),"")</f>
        <v/>
      </c>
      <c r="AQ1215" s="6" t="str">
        <f>_xlfn.IFNA(IF(IF($AH1215=AQ$5,VLOOKUP(AL1215,buff!$K:$L,2,FALSE),"")=0,"",IF($AH1215=AQ$5,VLOOKUP(AL1215,buff!$K:$L,2,FALSE),"")),"")</f>
        <v/>
      </c>
      <c r="AR1215" s="6" t="str">
        <f>_xlfn.IFNA(IF(IF($AH1215=AR$5,VLOOKUP(AM1215,buff!$K:$L,2,FALSE),"")=0,"",IF($AH1215=AR$5,VLOOKUP(AM1215,buff!$K:$L,2,FALSE),"")),"")</f>
        <v/>
      </c>
      <c r="AS1215" s="6" t="str">
        <f>_xlfn.IFNA(IF(IF($AH1215=AS$5,VLOOKUP(AI1215,buff!$K:$L,2,FALSE),"")=0,"",IF($AH1215=AS$5,VLOOKUP(AI1215,buff!$K:$L,2,FALSE),"")),"")</f>
        <v/>
      </c>
      <c r="AT1215" s="6" t="str">
        <f>_xlfn.IFNA(IF(IF($AH1215=AT$5,VLOOKUP(AJ1215,buff!$K:$L,2,FALSE),"")=0,"",IF($AH1215=AT$5,VLOOKUP(AJ1215,buff!$K:$L,2,FALSE),"")),"")</f>
        <v/>
      </c>
      <c r="AU1215" s="6" t="str">
        <f>_xlfn.IFNA(IF(IF($AH1215=AU$5,VLOOKUP(AK1215,buff!$K:$L,2,FALSE),"")=0,"",IF($AH1215=AU$5,VLOOKUP(AK1215,buff!$K:$L,2,FALSE),"")),"")</f>
        <v/>
      </c>
      <c r="AV1215" s="6" t="str">
        <f>_xlfn.IFNA(IF(IF($AH1215=AV$5,VLOOKUP(AL1215,buff!$K:$L,2,FALSE),"")=0,"",IF($AH1215=AV$5,VLOOKUP(AL1215,buff!$K:$L,2,FALSE),"")),"")</f>
        <v/>
      </c>
      <c r="AW1215" s="6" t="str">
        <f>_xlfn.IFNA(IF(IF($AH1215=AW$5,VLOOKUP(AM1215,buff!$K:$L,2,FALSE),"")=0,"",IF($AH1215=AW$5,VLOOKUP(AM1215,buff!$K:$L,2,FALSE),"")),"")</f>
        <v/>
      </c>
      <c r="AX1215" s="6" t="e">
        <f>VLOOKUP(AI1215,buff!K:P,6,FALSE)</f>
        <v>#N/A</v>
      </c>
      <c r="AY1215" t="e">
        <f t="shared" si="353"/>
        <v>#N/A</v>
      </c>
      <c r="AZ1215" t="e">
        <f t="shared" si="353"/>
        <v>#N/A</v>
      </c>
      <c r="BA1215">
        <f t="shared" si="354"/>
        <v>0</v>
      </c>
      <c r="BB1215">
        <f t="shared" si="355"/>
        <v>0</v>
      </c>
    </row>
    <row r="1216" spans="1:54" x14ac:dyDescent="0.15">
      <c r="A1216" t="str">
        <f t="shared" si="344"/>
        <v>凰邪主动技能1等级10</v>
      </c>
      <c r="B1216" s="8">
        <v>1210</v>
      </c>
      <c r="C1216" s="8" t="str">
        <f>VLOOKUP(G1216,角色!A:B,2,FALSE)</f>
        <v>凰邪</v>
      </c>
      <c r="D1216" s="8" t="str">
        <f t="shared" si="350"/>
        <v>主动技能1</v>
      </c>
      <c r="E1216" s="8">
        <f t="shared" si="345"/>
        <v>10</v>
      </c>
      <c r="F1216" s="8">
        <f t="shared" si="346"/>
        <v>1</v>
      </c>
      <c r="G1216" s="8">
        <f t="shared" si="347"/>
        <v>21</v>
      </c>
      <c r="H1216" s="4" t="s">
        <v>500</v>
      </c>
      <c r="I1216" s="24" t="str">
        <f t="shared" ref="I1216:I1226" si="363">"对敌方单体攻击，造成100%攻击力（+"&amp;AB1216&amp;"）点伤害。"</f>
        <v>对敌方单体攻击，造成100%攻击力（+320）点伤害。</v>
      </c>
      <c r="J1216" s="4" t="s">
        <v>305</v>
      </c>
      <c r="K1216" s="1" t="s">
        <v>103</v>
      </c>
      <c r="L1216" s="24" t="s">
        <v>107</v>
      </c>
      <c r="M1216" s="4"/>
      <c r="N1216" s="4">
        <v>100</v>
      </c>
      <c r="O1216" s="4"/>
      <c r="T1216" s="6" t="str">
        <f t="shared" si="358"/>
        <v/>
      </c>
      <c r="U1216" s="6" t="str">
        <f t="shared" si="359"/>
        <v/>
      </c>
      <c r="Y1216">
        <f t="shared" si="362"/>
        <v>0</v>
      </c>
      <c r="Z1216">
        <v>100</v>
      </c>
      <c r="AA1216" s="23">
        <v>10</v>
      </c>
      <c r="AB1216" s="23">
        <f>INT(VLOOKUP(VLOOKUP($C1216,角色技能升级比率表!$B:$C,2,FALSE),角色属性概况!E:F,2,FALSE)*VLOOKUP(E1216,角色属性概况!I:M,3,FALSE)*AA1216/100)</f>
        <v>320</v>
      </c>
      <c r="AE1216">
        <v>0</v>
      </c>
      <c r="AF1216" s="23">
        <f t="shared" si="351"/>
        <v>0</v>
      </c>
      <c r="AG1216" s="23">
        <f t="shared" si="352"/>
        <v>0</v>
      </c>
      <c r="AN1216" s="6" t="str">
        <f>_xlfn.IFNA(IF(IF($AH1216=AN$5,VLOOKUP(AI1216,buff!$K:$L,2,FALSE),"")=0,"",IF($AH1216=AN$5,VLOOKUP(AI1216,buff!$K:$L,2,FALSE),"")),"")</f>
        <v/>
      </c>
      <c r="AO1216" s="6" t="str">
        <f>_xlfn.IFNA(IF(IF($AH1216=AO$5,VLOOKUP(AJ1216,buff!$K:$L,2,FALSE),"")=0,"",IF($AH1216=AO$5,VLOOKUP(AJ1216,buff!$K:$L,2,FALSE),"")),"")</f>
        <v/>
      </c>
      <c r="AP1216" s="6" t="str">
        <f>_xlfn.IFNA(IF(IF($AH1216=AP$5,VLOOKUP(AK1216,buff!$K:$L,2,FALSE),"")=0,"",IF($AH1216=AP$5,VLOOKUP(AK1216,buff!$K:$L,2,FALSE),"")),"")</f>
        <v/>
      </c>
      <c r="AQ1216" s="6" t="str">
        <f>_xlfn.IFNA(IF(IF($AH1216=AQ$5,VLOOKUP(AL1216,buff!$K:$L,2,FALSE),"")=0,"",IF($AH1216=AQ$5,VLOOKUP(AL1216,buff!$K:$L,2,FALSE),"")),"")</f>
        <v/>
      </c>
      <c r="AR1216" s="6" t="str">
        <f>_xlfn.IFNA(IF(IF($AH1216=AR$5,VLOOKUP(AM1216,buff!$K:$L,2,FALSE),"")=0,"",IF($AH1216=AR$5,VLOOKUP(AM1216,buff!$K:$L,2,FALSE),"")),"")</f>
        <v/>
      </c>
      <c r="AS1216" s="6" t="str">
        <f>_xlfn.IFNA(IF(IF($AH1216=AS$5,VLOOKUP(AI1216,buff!$K:$L,2,FALSE),"")=0,"",IF($AH1216=AS$5,VLOOKUP(AI1216,buff!$K:$L,2,FALSE),"")),"")</f>
        <v/>
      </c>
      <c r="AT1216" s="6" t="str">
        <f>_xlfn.IFNA(IF(IF($AH1216=AT$5,VLOOKUP(AJ1216,buff!$K:$L,2,FALSE),"")=0,"",IF($AH1216=AT$5,VLOOKUP(AJ1216,buff!$K:$L,2,FALSE),"")),"")</f>
        <v/>
      </c>
      <c r="AU1216" s="6" t="str">
        <f>_xlfn.IFNA(IF(IF($AH1216=AU$5,VLOOKUP(AK1216,buff!$K:$L,2,FALSE),"")=0,"",IF($AH1216=AU$5,VLOOKUP(AK1216,buff!$K:$L,2,FALSE),"")),"")</f>
        <v/>
      </c>
      <c r="AV1216" s="6" t="str">
        <f>_xlfn.IFNA(IF(IF($AH1216=AV$5,VLOOKUP(AL1216,buff!$K:$L,2,FALSE),"")=0,"",IF($AH1216=AV$5,VLOOKUP(AL1216,buff!$K:$L,2,FALSE),"")),"")</f>
        <v/>
      </c>
      <c r="AW1216" s="6" t="str">
        <f>_xlfn.IFNA(IF(IF($AH1216=AW$5,VLOOKUP(AM1216,buff!$K:$L,2,FALSE),"")=0,"",IF($AH1216=AW$5,VLOOKUP(AM1216,buff!$K:$L,2,FALSE),"")),"")</f>
        <v/>
      </c>
      <c r="AX1216" s="6" t="e">
        <f>VLOOKUP(AI1216,buff!K:P,6,FALSE)</f>
        <v>#N/A</v>
      </c>
      <c r="AY1216" t="e">
        <f t="shared" si="353"/>
        <v>#N/A</v>
      </c>
      <c r="AZ1216" t="e">
        <f t="shared" si="353"/>
        <v>#N/A</v>
      </c>
      <c r="BA1216">
        <f t="shared" si="354"/>
        <v>0</v>
      </c>
      <c r="BB1216">
        <f t="shared" si="355"/>
        <v>0</v>
      </c>
    </row>
    <row r="1217" spans="1:54" x14ac:dyDescent="0.15">
      <c r="A1217" t="str">
        <f t="shared" si="344"/>
        <v>凰邪主动技能1等级11</v>
      </c>
      <c r="B1217" s="8">
        <v>1211</v>
      </c>
      <c r="C1217" s="8" t="str">
        <f>VLOOKUP(G1217,角色!A:B,2,FALSE)</f>
        <v>凰邪</v>
      </c>
      <c r="D1217" s="8" t="str">
        <f t="shared" si="350"/>
        <v>主动技能1</v>
      </c>
      <c r="E1217" s="8">
        <f t="shared" si="345"/>
        <v>11</v>
      </c>
      <c r="F1217" s="8">
        <f t="shared" si="346"/>
        <v>1</v>
      </c>
      <c r="G1217" s="8">
        <f t="shared" si="347"/>
        <v>21</v>
      </c>
      <c r="H1217" s="4" t="s">
        <v>500</v>
      </c>
      <c r="I1217" s="24" t="str">
        <f t="shared" si="363"/>
        <v>对敌方单体攻击，造成100%攻击力（+394）点伤害。</v>
      </c>
      <c r="J1217" s="4" t="s">
        <v>305</v>
      </c>
      <c r="K1217" s="1" t="s">
        <v>103</v>
      </c>
      <c r="L1217" s="24" t="s">
        <v>107</v>
      </c>
      <c r="M1217" s="4"/>
      <c r="N1217" s="4">
        <v>100</v>
      </c>
      <c r="O1217" s="4"/>
      <c r="T1217" s="6" t="str">
        <f t="shared" si="358"/>
        <v/>
      </c>
      <c r="U1217" s="6" t="str">
        <f t="shared" si="359"/>
        <v/>
      </c>
      <c r="Y1217">
        <f t="shared" si="362"/>
        <v>0</v>
      </c>
      <c r="Z1217">
        <v>100</v>
      </c>
      <c r="AA1217" s="23">
        <v>10</v>
      </c>
      <c r="AB1217" s="23">
        <f>INT(VLOOKUP(VLOOKUP($C1217,角色技能升级比率表!$B:$C,2,FALSE),角色属性概况!E:F,2,FALSE)*VLOOKUP(E1217,角色属性概况!I:M,3,FALSE)*AA1217/100)</f>
        <v>394</v>
      </c>
      <c r="AE1217">
        <v>0</v>
      </c>
      <c r="AF1217" s="23">
        <f t="shared" si="351"/>
        <v>0</v>
      </c>
      <c r="AG1217" s="23">
        <f t="shared" si="352"/>
        <v>0</v>
      </c>
      <c r="AN1217" s="6" t="str">
        <f>_xlfn.IFNA(IF(IF($AH1217=AN$5,VLOOKUP(AI1217,buff!$K:$L,2,FALSE),"")=0,"",IF($AH1217=AN$5,VLOOKUP(AI1217,buff!$K:$L,2,FALSE),"")),"")</f>
        <v/>
      </c>
      <c r="AO1217" s="6" t="str">
        <f>_xlfn.IFNA(IF(IF($AH1217=AO$5,VLOOKUP(AJ1217,buff!$K:$L,2,FALSE),"")=0,"",IF($AH1217=AO$5,VLOOKUP(AJ1217,buff!$K:$L,2,FALSE),"")),"")</f>
        <v/>
      </c>
      <c r="AP1217" s="6" t="str">
        <f>_xlfn.IFNA(IF(IF($AH1217=AP$5,VLOOKUP(AK1217,buff!$K:$L,2,FALSE),"")=0,"",IF($AH1217=AP$5,VLOOKUP(AK1217,buff!$K:$L,2,FALSE),"")),"")</f>
        <v/>
      </c>
      <c r="AQ1217" s="6" t="str">
        <f>_xlfn.IFNA(IF(IF($AH1217=AQ$5,VLOOKUP(AL1217,buff!$K:$L,2,FALSE),"")=0,"",IF($AH1217=AQ$5,VLOOKUP(AL1217,buff!$K:$L,2,FALSE),"")),"")</f>
        <v/>
      </c>
      <c r="AR1217" s="6" t="str">
        <f>_xlfn.IFNA(IF(IF($AH1217=AR$5,VLOOKUP(AM1217,buff!$K:$L,2,FALSE),"")=0,"",IF($AH1217=AR$5,VLOOKUP(AM1217,buff!$K:$L,2,FALSE),"")),"")</f>
        <v/>
      </c>
      <c r="AS1217" s="6" t="str">
        <f>_xlfn.IFNA(IF(IF($AH1217=AS$5,VLOOKUP(AI1217,buff!$K:$L,2,FALSE),"")=0,"",IF($AH1217=AS$5,VLOOKUP(AI1217,buff!$K:$L,2,FALSE),"")),"")</f>
        <v/>
      </c>
      <c r="AT1217" s="6" t="str">
        <f>_xlfn.IFNA(IF(IF($AH1217=AT$5,VLOOKUP(AJ1217,buff!$K:$L,2,FALSE),"")=0,"",IF($AH1217=AT$5,VLOOKUP(AJ1217,buff!$K:$L,2,FALSE),"")),"")</f>
        <v/>
      </c>
      <c r="AU1217" s="6" t="str">
        <f>_xlfn.IFNA(IF(IF($AH1217=AU$5,VLOOKUP(AK1217,buff!$K:$L,2,FALSE),"")=0,"",IF($AH1217=AU$5,VLOOKUP(AK1217,buff!$K:$L,2,FALSE),"")),"")</f>
        <v/>
      </c>
      <c r="AV1217" s="6" t="str">
        <f>_xlfn.IFNA(IF(IF($AH1217=AV$5,VLOOKUP(AL1217,buff!$K:$L,2,FALSE),"")=0,"",IF($AH1217=AV$5,VLOOKUP(AL1217,buff!$K:$L,2,FALSE),"")),"")</f>
        <v/>
      </c>
      <c r="AW1217" s="6" t="str">
        <f>_xlfn.IFNA(IF(IF($AH1217=AW$5,VLOOKUP(AM1217,buff!$K:$L,2,FALSE),"")=0,"",IF($AH1217=AW$5,VLOOKUP(AM1217,buff!$K:$L,2,FALSE),"")),"")</f>
        <v/>
      </c>
      <c r="AX1217" s="6" t="e">
        <f>VLOOKUP(AI1217,buff!K:P,6,FALSE)</f>
        <v>#N/A</v>
      </c>
      <c r="AY1217" t="e">
        <f t="shared" si="353"/>
        <v>#N/A</v>
      </c>
      <c r="AZ1217" t="e">
        <f t="shared" si="353"/>
        <v>#N/A</v>
      </c>
      <c r="BA1217">
        <f t="shared" si="354"/>
        <v>0</v>
      </c>
      <c r="BB1217">
        <f t="shared" si="355"/>
        <v>0</v>
      </c>
    </row>
    <row r="1218" spans="1:54" x14ac:dyDescent="0.15">
      <c r="A1218" t="str">
        <f t="shared" si="344"/>
        <v>凰邪主动技能1等级12</v>
      </c>
      <c r="B1218" s="8">
        <v>1212</v>
      </c>
      <c r="C1218" s="8" t="str">
        <f>VLOOKUP(G1218,角色!A:B,2,FALSE)</f>
        <v>凰邪</v>
      </c>
      <c r="D1218" s="8" t="str">
        <f t="shared" si="350"/>
        <v>主动技能1</v>
      </c>
      <c r="E1218" s="8">
        <f t="shared" si="345"/>
        <v>12</v>
      </c>
      <c r="F1218" s="8">
        <f t="shared" si="346"/>
        <v>1</v>
      </c>
      <c r="G1218" s="8">
        <f t="shared" si="347"/>
        <v>21</v>
      </c>
      <c r="H1218" s="4" t="s">
        <v>500</v>
      </c>
      <c r="I1218" s="24" t="str">
        <f t="shared" si="363"/>
        <v>对敌方单体攻击，造成100%攻击力（+485）点伤害。</v>
      </c>
      <c r="J1218" s="4" t="s">
        <v>305</v>
      </c>
      <c r="K1218" s="1" t="s">
        <v>103</v>
      </c>
      <c r="L1218" s="24" t="s">
        <v>107</v>
      </c>
      <c r="M1218" s="4"/>
      <c r="N1218" s="4">
        <v>100</v>
      </c>
      <c r="O1218" s="4"/>
      <c r="T1218" s="6" t="str">
        <f t="shared" si="358"/>
        <v/>
      </c>
      <c r="U1218" s="6" t="str">
        <f t="shared" si="359"/>
        <v/>
      </c>
      <c r="Y1218">
        <f t="shared" si="362"/>
        <v>0</v>
      </c>
      <c r="Z1218">
        <v>100</v>
      </c>
      <c r="AA1218" s="23">
        <v>10</v>
      </c>
      <c r="AB1218" s="23">
        <f>INT(VLOOKUP(VLOOKUP($C1218,角色技能升级比率表!$B:$C,2,FALSE),角色属性概况!E:F,2,FALSE)*VLOOKUP(E1218,角色属性概况!I:M,3,FALSE)*AA1218/100)</f>
        <v>485</v>
      </c>
      <c r="AE1218">
        <v>0</v>
      </c>
      <c r="AF1218" s="23">
        <f t="shared" si="351"/>
        <v>0</v>
      </c>
      <c r="AG1218" s="23">
        <f t="shared" si="352"/>
        <v>0</v>
      </c>
      <c r="AN1218" s="6" t="str">
        <f>_xlfn.IFNA(IF(IF($AH1218=AN$5,VLOOKUP(AI1218,buff!$K:$L,2,FALSE),"")=0,"",IF($AH1218=AN$5,VLOOKUP(AI1218,buff!$K:$L,2,FALSE),"")),"")</f>
        <v/>
      </c>
      <c r="AO1218" s="6" t="str">
        <f>_xlfn.IFNA(IF(IF($AH1218=AO$5,VLOOKUP(AJ1218,buff!$K:$L,2,FALSE),"")=0,"",IF($AH1218=AO$5,VLOOKUP(AJ1218,buff!$K:$L,2,FALSE),"")),"")</f>
        <v/>
      </c>
      <c r="AP1218" s="6" t="str">
        <f>_xlfn.IFNA(IF(IF($AH1218=AP$5,VLOOKUP(AK1218,buff!$K:$L,2,FALSE),"")=0,"",IF($AH1218=AP$5,VLOOKUP(AK1218,buff!$K:$L,2,FALSE),"")),"")</f>
        <v/>
      </c>
      <c r="AQ1218" s="6" t="str">
        <f>_xlfn.IFNA(IF(IF($AH1218=AQ$5,VLOOKUP(AL1218,buff!$K:$L,2,FALSE),"")=0,"",IF($AH1218=AQ$5,VLOOKUP(AL1218,buff!$K:$L,2,FALSE),"")),"")</f>
        <v/>
      </c>
      <c r="AR1218" s="6" t="str">
        <f>_xlfn.IFNA(IF(IF($AH1218=AR$5,VLOOKUP(AM1218,buff!$K:$L,2,FALSE),"")=0,"",IF($AH1218=AR$5,VLOOKUP(AM1218,buff!$K:$L,2,FALSE),"")),"")</f>
        <v/>
      </c>
      <c r="AS1218" s="6" t="str">
        <f>_xlfn.IFNA(IF(IF($AH1218=AS$5,VLOOKUP(AI1218,buff!$K:$L,2,FALSE),"")=0,"",IF($AH1218=AS$5,VLOOKUP(AI1218,buff!$K:$L,2,FALSE),"")),"")</f>
        <v/>
      </c>
      <c r="AT1218" s="6" t="str">
        <f>_xlfn.IFNA(IF(IF($AH1218=AT$5,VLOOKUP(AJ1218,buff!$K:$L,2,FALSE),"")=0,"",IF($AH1218=AT$5,VLOOKUP(AJ1218,buff!$K:$L,2,FALSE),"")),"")</f>
        <v/>
      </c>
      <c r="AU1218" s="6" t="str">
        <f>_xlfn.IFNA(IF(IF($AH1218=AU$5,VLOOKUP(AK1218,buff!$K:$L,2,FALSE),"")=0,"",IF($AH1218=AU$5,VLOOKUP(AK1218,buff!$K:$L,2,FALSE),"")),"")</f>
        <v/>
      </c>
      <c r="AV1218" s="6" t="str">
        <f>_xlfn.IFNA(IF(IF($AH1218=AV$5,VLOOKUP(AL1218,buff!$K:$L,2,FALSE),"")=0,"",IF($AH1218=AV$5,VLOOKUP(AL1218,buff!$K:$L,2,FALSE),"")),"")</f>
        <v/>
      </c>
      <c r="AW1218" s="6" t="str">
        <f>_xlfn.IFNA(IF(IF($AH1218=AW$5,VLOOKUP(AM1218,buff!$K:$L,2,FALSE),"")=0,"",IF($AH1218=AW$5,VLOOKUP(AM1218,buff!$K:$L,2,FALSE),"")),"")</f>
        <v/>
      </c>
      <c r="AX1218" s="6" t="e">
        <f>VLOOKUP(AI1218,buff!K:P,6,FALSE)</f>
        <v>#N/A</v>
      </c>
      <c r="AY1218" t="e">
        <f t="shared" si="353"/>
        <v>#N/A</v>
      </c>
      <c r="AZ1218" t="e">
        <f t="shared" si="353"/>
        <v>#N/A</v>
      </c>
      <c r="BA1218">
        <f t="shared" si="354"/>
        <v>0</v>
      </c>
      <c r="BB1218">
        <f t="shared" si="355"/>
        <v>0</v>
      </c>
    </row>
    <row r="1219" spans="1:54" x14ac:dyDescent="0.15">
      <c r="A1219" t="str">
        <f t="shared" si="344"/>
        <v>凰邪主动技能1等级13</v>
      </c>
      <c r="B1219" s="8">
        <v>1213</v>
      </c>
      <c r="C1219" s="8" t="str">
        <f>VLOOKUP(G1219,角色!A:B,2,FALSE)</f>
        <v>凰邪</v>
      </c>
      <c r="D1219" s="8" t="str">
        <f t="shared" si="350"/>
        <v>主动技能1</v>
      </c>
      <c r="E1219" s="8">
        <f t="shared" si="345"/>
        <v>13</v>
      </c>
      <c r="F1219" s="8">
        <f t="shared" si="346"/>
        <v>1</v>
      </c>
      <c r="G1219" s="8">
        <f t="shared" si="347"/>
        <v>21</v>
      </c>
      <c r="H1219" s="4" t="s">
        <v>500</v>
      </c>
      <c r="I1219" s="24" t="str">
        <f t="shared" si="363"/>
        <v>对敌方单体攻击，造成100%攻击力（+597）点伤害。</v>
      </c>
      <c r="J1219" s="4" t="s">
        <v>305</v>
      </c>
      <c r="K1219" s="1" t="s">
        <v>103</v>
      </c>
      <c r="L1219" s="24" t="s">
        <v>107</v>
      </c>
      <c r="M1219" s="4"/>
      <c r="N1219" s="4">
        <v>100</v>
      </c>
      <c r="O1219" s="4"/>
      <c r="T1219" s="6" t="str">
        <f t="shared" si="358"/>
        <v/>
      </c>
      <c r="U1219" s="6" t="str">
        <f t="shared" si="359"/>
        <v/>
      </c>
      <c r="Y1219">
        <f t="shared" si="362"/>
        <v>0</v>
      </c>
      <c r="Z1219">
        <v>100</v>
      </c>
      <c r="AA1219" s="23">
        <v>10</v>
      </c>
      <c r="AB1219" s="23">
        <f>INT(VLOOKUP(VLOOKUP($C1219,角色技能升级比率表!$B:$C,2,FALSE),角色属性概况!E:F,2,FALSE)*VLOOKUP(E1219,角色属性概况!I:M,3,FALSE)*AA1219/100)</f>
        <v>597</v>
      </c>
      <c r="AE1219">
        <v>0</v>
      </c>
      <c r="AF1219" s="23">
        <f t="shared" si="351"/>
        <v>0</v>
      </c>
      <c r="AG1219" s="23">
        <f t="shared" si="352"/>
        <v>0</v>
      </c>
      <c r="AN1219" s="6" t="str">
        <f>_xlfn.IFNA(IF(IF($AH1219=AN$5,VLOOKUP(AI1219,buff!$K:$L,2,FALSE),"")=0,"",IF($AH1219=AN$5,VLOOKUP(AI1219,buff!$K:$L,2,FALSE),"")),"")</f>
        <v/>
      </c>
      <c r="AO1219" s="6" t="str">
        <f>_xlfn.IFNA(IF(IF($AH1219=AO$5,VLOOKUP(AJ1219,buff!$K:$L,2,FALSE),"")=0,"",IF($AH1219=AO$5,VLOOKUP(AJ1219,buff!$K:$L,2,FALSE),"")),"")</f>
        <v/>
      </c>
      <c r="AP1219" s="6" t="str">
        <f>_xlfn.IFNA(IF(IF($AH1219=AP$5,VLOOKUP(AK1219,buff!$K:$L,2,FALSE),"")=0,"",IF($AH1219=AP$5,VLOOKUP(AK1219,buff!$K:$L,2,FALSE),"")),"")</f>
        <v/>
      </c>
      <c r="AQ1219" s="6" t="str">
        <f>_xlfn.IFNA(IF(IF($AH1219=AQ$5,VLOOKUP(AL1219,buff!$K:$L,2,FALSE),"")=0,"",IF($AH1219=AQ$5,VLOOKUP(AL1219,buff!$K:$L,2,FALSE),"")),"")</f>
        <v/>
      </c>
      <c r="AR1219" s="6" t="str">
        <f>_xlfn.IFNA(IF(IF($AH1219=AR$5,VLOOKUP(AM1219,buff!$K:$L,2,FALSE),"")=0,"",IF($AH1219=AR$5,VLOOKUP(AM1219,buff!$K:$L,2,FALSE),"")),"")</f>
        <v/>
      </c>
      <c r="AS1219" s="6" t="str">
        <f>_xlfn.IFNA(IF(IF($AH1219=AS$5,VLOOKUP(AI1219,buff!$K:$L,2,FALSE),"")=0,"",IF($AH1219=AS$5,VLOOKUP(AI1219,buff!$K:$L,2,FALSE),"")),"")</f>
        <v/>
      </c>
      <c r="AT1219" s="6" t="str">
        <f>_xlfn.IFNA(IF(IF($AH1219=AT$5,VLOOKUP(AJ1219,buff!$K:$L,2,FALSE),"")=0,"",IF($AH1219=AT$5,VLOOKUP(AJ1219,buff!$K:$L,2,FALSE),"")),"")</f>
        <v/>
      </c>
      <c r="AU1219" s="6" t="str">
        <f>_xlfn.IFNA(IF(IF($AH1219=AU$5,VLOOKUP(AK1219,buff!$K:$L,2,FALSE),"")=0,"",IF($AH1219=AU$5,VLOOKUP(AK1219,buff!$K:$L,2,FALSE),"")),"")</f>
        <v/>
      </c>
      <c r="AV1219" s="6" t="str">
        <f>_xlfn.IFNA(IF(IF($AH1219=AV$5,VLOOKUP(AL1219,buff!$K:$L,2,FALSE),"")=0,"",IF($AH1219=AV$5,VLOOKUP(AL1219,buff!$K:$L,2,FALSE),"")),"")</f>
        <v/>
      </c>
      <c r="AW1219" s="6" t="str">
        <f>_xlfn.IFNA(IF(IF($AH1219=AW$5,VLOOKUP(AM1219,buff!$K:$L,2,FALSE),"")=0,"",IF($AH1219=AW$5,VLOOKUP(AM1219,buff!$K:$L,2,FALSE),"")),"")</f>
        <v/>
      </c>
      <c r="AX1219" s="6" t="e">
        <f>VLOOKUP(AI1219,buff!K:P,6,FALSE)</f>
        <v>#N/A</v>
      </c>
      <c r="AY1219" t="e">
        <f t="shared" si="353"/>
        <v>#N/A</v>
      </c>
      <c r="AZ1219" t="e">
        <f t="shared" si="353"/>
        <v>#N/A</v>
      </c>
      <c r="BA1219">
        <f t="shared" si="354"/>
        <v>0</v>
      </c>
      <c r="BB1219">
        <f t="shared" si="355"/>
        <v>0</v>
      </c>
    </row>
    <row r="1220" spans="1:54" x14ac:dyDescent="0.15">
      <c r="A1220" t="str">
        <f t="shared" si="344"/>
        <v>凰邪主动技能1等级14</v>
      </c>
      <c r="B1220" s="8">
        <v>1214</v>
      </c>
      <c r="C1220" s="8" t="str">
        <f>VLOOKUP(G1220,角色!A:B,2,FALSE)</f>
        <v>凰邪</v>
      </c>
      <c r="D1220" s="8" t="str">
        <f t="shared" si="350"/>
        <v>主动技能1</v>
      </c>
      <c r="E1220" s="8">
        <f t="shared" si="345"/>
        <v>14</v>
      </c>
      <c r="F1220" s="8">
        <f t="shared" si="346"/>
        <v>1</v>
      </c>
      <c r="G1220" s="8">
        <f t="shared" si="347"/>
        <v>21</v>
      </c>
      <c r="H1220" s="4" t="s">
        <v>500</v>
      </c>
      <c r="I1220" s="24" t="str">
        <f t="shared" si="363"/>
        <v>对敌方单体攻击，造成100%攻击力（+735）点伤害。</v>
      </c>
      <c r="J1220" s="4" t="s">
        <v>305</v>
      </c>
      <c r="K1220" s="1" t="s">
        <v>103</v>
      </c>
      <c r="L1220" s="24" t="s">
        <v>107</v>
      </c>
      <c r="M1220" s="4"/>
      <c r="N1220" s="4">
        <v>100</v>
      </c>
      <c r="O1220" s="4"/>
      <c r="T1220" s="6" t="str">
        <f t="shared" si="358"/>
        <v/>
      </c>
      <c r="U1220" s="6" t="str">
        <f t="shared" si="359"/>
        <v/>
      </c>
      <c r="Y1220">
        <f t="shared" si="362"/>
        <v>0</v>
      </c>
      <c r="Z1220">
        <v>100</v>
      </c>
      <c r="AA1220" s="23">
        <v>10</v>
      </c>
      <c r="AB1220" s="23">
        <f>INT(VLOOKUP(VLOOKUP($C1220,角色技能升级比率表!$B:$C,2,FALSE),角色属性概况!E:F,2,FALSE)*VLOOKUP(E1220,角色属性概况!I:M,3,FALSE)*AA1220/100)</f>
        <v>735</v>
      </c>
      <c r="AE1220">
        <v>0</v>
      </c>
      <c r="AF1220" s="23">
        <f t="shared" si="351"/>
        <v>0</v>
      </c>
      <c r="AG1220" s="23">
        <f t="shared" si="352"/>
        <v>0</v>
      </c>
      <c r="AN1220" s="6" t="str">
        <f>_xlfn.IFNA(IF(IF($AH1220=AN$5,VLOOKUP(AI1220,buff!$K:$L,2,FALSE),"")=0,"",IF($AH1220=AN$5,VLOOKUP(AI1220,buff!$K:$L,2,FALSE),"")),"")</f>
        <v/>
      </c>
      <c r="AO1220" s="6" t="str">
        <f>_xlfn.IFNA(IF(IF($AH1220=AO$5,VLOOKUP(AJ1220,buff!$K:$L,2,FALSE),"")=0,"",IF($AH1220=AO$5,VLOOKUP(AJ1220,buff!$K:$L,2,FALSE),"")),"")</f>
        <v/>
      </c>
      <c r="AP1220" s="6" t="str">
        <f>_xlfn.IFNA(IF(IF($AH1220=AP$5,VLOOKUP(AK1220,buff!$K:$L,2,FALSE),"")=0,"",IF($AH1220=AP$5,VLOOKUP(AK1220,buff!$K:$L,2,FALSE),"")),"")</f>
        <v/>
      </c>
      <c r="AQ1220" s="6" t="str">
        <f>_xlfn.IFNA(IF(IF($AH1220=AQ$5,VLOOKUP(AL1220,buff!$K:$L,2,FALSE),"")=0,"",IF($AH1220=AQ$5,VLOOKUP(AL1220,buff!$K:$L,2,FALSE),"")),"")</f>
        <v/>
      </c>
      <c r="AR1220" s="6" t="str">
        <f>_xlfn.IFNA(IF(IF($AH1220=AR$5,VLOOKUP(AM1220,buff!$K:$L,2,FALSE),"")=0,"",IF($AH1220=AR$5,VLOOKUP(AM1220,buff!$K:$L,2,FALSE),"")),"")</f>
        <v/>
      </c>
      <c r="AS1220" s="6" t="str">
        <f>_xlfn.IFNA(IF(IF($AH1220=AS$5,VLOOKUP(AI1220,buff!$K:$L,2,FALSE),"")=0,"",IF($AH1220=AS$5,VLOOKUP(AI1220,buff!$K:$L,2,FALSE),"")),"")</f>
        <v/>
      </c>
      <c r="AT1220" s="6" t="str">
        <f>_xlfn.IFNA(IF(IF($AH1220=AT$5,VLOOKUP(AJ1220,buff!$K:$L,2,FALSE),"")=0,"",IF($AH1220=AT$5,VLOOKUP(AJ1220,buff!$K:$L,2,FALSE),"")),"")</f>
        <v/>
      </c>
      <c r="AU1220" s="6" t="str">
        <f>_xlfn.IFNA(IF(IF($AH1220=AU$5,VLOOKUP(AK1220,buff!$K:$L,2,FALSE),"")=0,"",IF($AH1220=AU$5,VLOOKUP(AK1220,buff!$K:$L,2,FALSE),"")),"")</f>
        <v/>
      </c>
      <c r="AV1220" s="6" t="str">
        <f>_xlfn.IFNA(IF(IF($AH1220=AV$5,VLOOKUP(AL1220,buff!$K:$L,2,FALSE),"")=0,"",IF($AH1220=AV$5,VLOOKUP(AL1220,buff!$K:$L,2,FALSE),"")),"")</f>
        <v/>
      </c>
      <c r="AW1220" s="6" t="str">
        <f>_xlfn.IFNA(IF(IF($AH1220=AW$5,VLOOKUP(AM1220,buff!$K:$L,2,FALSE),"")=0,"",IF($AH1220=AW$5,VLOOKUP(AM1220,buff!$K:$L,2,FALSE),"")),"")</f>
        <v/>
      </c>
      <c r="AX1220" s="6" t="e">
        <f>VLOOKUP(AI1220,buff!K:P,6,FALSE)</f>
        <v>#N/A</v>
      </c>
      <c r="AY1220" t="e">
        <f t="shared" si="353"/>
        <v>#N/A</v>
      </c>
      <c r="AZ1220" t="e">
        <f t="shared" si="353"/>
        <v>#N/A</v>
      </c>
      <c r="BA1220">
        <f t="shared" si="354"/>
        <v>0</v>
      </c>
      <c r="BB1220">
        <f t="shared" si="355"/>
        <v>0</v>
      </c>
    </row>
    <row r="1221" spans="1:54" x14ac:dyDescent="0.15">
      <c r="A1221" t="str">
        <f t="shared" si="344"/>
        <v>凰邪主动技能1等级15</v>
      </c>
      <c r="B1221" s="8">
        <v>1215</v>
      </c>
      <c r="C1221" s="8" t="str">
        <f>VLOOKUP(G1221,角色!A:B,2,FALSE)</f>
        <v>凰邪</v>
      </c>
      <c r="D1221" s="8" t="str">
        <f t="shared" si="350"/>
        <v>主动技能1</v>
      </c>
      <c r="E1221" s="8">
        <f t="shared" si="345"/>
        <v>15</v>
      </c>
      <c r="F1221" s="8">
        <f t="shared" si="346"/>
        <v>1</v>
      </c>
      <c r="G1221" s="8">
        <f t="shared" si="347"/>
        <v>21</v>
      </c>
      <c r="H1221" s="4" t="s">
        <v>500</v>
      </c>
      <c r="I1221" s="24" t="str">
        <f t="shared" si="363"/>
        <v>对敌方单体攻击，造成100%攻击力（+906）点伤害。</v>
      </c>
      <c r="J1221" s="4" t="s">
        <v>305</v>
      </c>
      <c r="K1221" s="1" t="s">
        <v>103</v>
      </c>
      <c r="L1221" s="24" t="s">
        <v>107</v>
      </c>
      <c r="M1221" s="4"/>
      <c r="N1221" s="4">
        <v>100</v>
      </c>
      <c r="O1221" s="4"/>
      <c r="T1221" s="6" t="str">
        <f t="shared" si="358"/>
        <v/>
      </c>
      <c r="U1221" s="6" t="str">
        <f t="shared" si="359"/>
        <v/>
      </c>
      <c r="Y1221">
        <f t="shared" si="362"/>
        <v>0</v>
      </c>
      <c r="Z1221">
        <v>100</v>
      </c>
      <c r="AA1221" s="23">
        <v>10</v>
      </c>
      <c r="AB1221" s="23">
        <f>INT(VLOOKUP(VLOOKUP($C1221,角色技能升级比率表!$B:$C,2,FALSE),角色属性概况!E:F,2,FALSE)*VLOOKUP(E1221,角色属性概况!I:M,3,FALSE)*AA1221/100)</f>
        <v>906</v>
      </c>
      <c r="AE1221">
        <v>0</v>
      </c>
      <c r="AF1221" s="23">
        <f t="shared" si="351"/>
        <v>0</v>
      </c>
      <c r="AG1221" s="23">
        <f t="shared" si="352"/>
        <v>0</v>
      </c>
      <c r="AN1221" s="6" t="str">
        <f>_xlfn.IFNA(IF(IF($AH1221=AN$5,VLOOKUP(AI1221,buff!$K:$L,2,FALSE),"")=0,"",IF($AH1221=AN$5,VLOOKUP(AI1221,buff!$K:$L,2,FALSE),"")),"")</f>
        <v/>
      </c>
      <c r="AO1221" s="6" t="str">
        <f>_xlfn.IFNA(IF(IF($AH1221=AO$5,VLOOKUP(AJ1221,buff!$K:$L,2,FALSE),"")=0,"",IF($AH1221=AO$5,VLOOKUP(AJ1221,buff!$K:$L,2,FALSE),"")),"")</f>
        <v/>
      </c>
      <c r="AP1221" s="6" t="str">
        <f>_xlfn.IFNA(IF(IF($AH1221=AP$5,VLOOKUP(AK1221,buff!$K:$L,2,FALSE),"")=0,"",IF($AH1221=AP$5,VLOOKUP(AK1221,buff!$K:$L,2,FALSE),"")),"")</f>
        <v/>
      </c>
      <c r="AQ1221" s="6" t="str">
        <f>_xlfn.IFNA(IF(IF($AH1221=AQ$5,VLOOKUP(AL1221,buff!$K:$L,2,FALSE),"")=0,"",IF($AH1221=AQ$5,VLOOKUP(AL1221,buff!$K:$L,2,FALSE),"")),"")</f>
        <v/>
      </c>
      <c r="AR1221" s="6" t="str">
        <f>_xlfn.IFNA(IF(IF($AH1221=AR$5,VLOOKUP(AM1221,buff!$K:$L,2,FALSE),"")=0,"",IF($AH1221=AR$5,VLOOKUP(AM1221,buff!$K:$L,2,FALSE),"")),"")</f>
        <v/>
      </c>
      <c r="AS1221" s="6" t="str">
        <f>_xlfn.IFNA(IF(IF($AH1221=AS$5,VLOOKUP(AI1221,buff!$K:$L,2,FALSE),"")=0,"",IF($AH1221=AS$5,VLOOKUP(AI1221,buff!$K:$L,2,FALSE),"")),"")</f>
        <v/>
      </c>
      <c r="AT1221" s="6" t="str">
        <f>_xlfn.IFNA(IF(IF($AH1221=AT$5,VLOOKUP(AJ1221,buff!$K:$L,2,FALSE),"")=0,"",IF($AH1221=AT$5,VLOOKUP(AJ1221,buff!$K:$L,2,FALSE),"")),"")</f>
        <v/>
      </c>
      <c r="AU1221" s="6" t="str">
        <f>_xlfn.IFNA(IF(IF($AH1221=AU$5,VLOOKUP(AK1221,buff!$K:$L,2,FALSE),"")=0,"",IF($AH1221=AU$5,VLOOKUP(AK1221,buff!$K:$L,2,FALSE),"")),"")</f>
        <v/>
      </c>
      <c r="AV1221" s="6" t="str">
        <f>_xlfn.IFNA(IF(IF($AH1221=AV$5,VLOOKUP(AL1221,buff!$K:$L,2,FALSE),"")=0,"",IF($AH1221=AV$5,VLOOKUP(AL1221,buff!$K:$L,2,FALSE),"")),"")</f>
        <v/>
      </c>
      <c r="AW1221" s="6" t="str">
        <f>_xlfn.IFNA(IF(IF($AH1221=AW$5,VLOOKUP(AM1221,buff!$K:$L,2,FALSE),"")=0,"",IF($AH1221=AW$5,VLOOKUP(AM1221,buff!$K:$L,2,FALSE),"")),"")</f>
        <v/>
      </c>
      <c r="AX1221" s="6" t="e">
        <f>VLOOKUP(AI1221,buff!K:P,6,FALSE)</f>
        <v>#N/A</v>
      </c>
      <c r="AY1221" t="e">
        <f t="shared" si="353"/>
        <v>#N/A</v>
      </c>
      <c r="AZ1221" t="e">
        <f t="shared" si="353"/>
        <v>#N/A</v>
      </c>
      <c r="BA1221">
        <f t="shared" si="354"/>
        <v>0</v>
      </c>
      <c r="BB1221">
        <f t="shared" si="355"/>
        <v>0</v>
      </c>
    </row>
    <row r="1222" spans="1:54" x14ac:dyDescent="0.15">
      <c r="A1222" t="str">
        <f t="shared" ref="A1222:A1285" si="364">C1222&amp;D1222&amp;$E$6&amp;E1222</f>
        <v>凰邪主动技能1等级16</v>
      </c>
      <c r="B1222" s="8">
        <v>1216</v>
      </c>
      <c r="C1222" s="8" t="str">
        <f>VLOOKUP(G1222,角色!A:B,2,FALSE)</f>
        <v>凰邪</v>
      </c>
      <c r="D1222" s="8" t="str">
        <f t="shared" si="350"/>
        <v>主动技能1</v>
      </c>
      <c r="E1222" s="8">
        <f t="shared" ref="E1222:E1285" si="365">IF(E1221=E$5,1,E1221+1)</f>
        <v>16</v>
      </c>
      <c r="F1222" s="8">
        <f t="shared" ref="F1222:F1285" si="366">IF(E1222=1,IF(F1221=$F$5,1,F1221+1),F1221)</f>
        <v>1</v>
      </c>
      <c r="G1222" s="8">
        <f t="shared" ref="G1222:G1285" si="367">IF((F1222=1)*(E1222=1),G1221+1,G1221)</f>
        <v>21</v>
      </c>
      <c r="H1222" s="4" t="s">
        <v>500</v>
      </c>
      <c r="I1222" s="24" t="str">
        <f t="shared" si="363"/>
        <v>对敌方单体攻击，造成100%攻击力（+1115）点伤害。</v>
      </c>
      <c r="J1222" s="4" t="s">
        <v>305</v>
      </c>
      <c r="K1222" s="1" t="s">
        <v>103</v>
      </c>
      <c r="L1222" s="24" t="s">
        <v>107</v>
      </c>
      <c r="M1222" s="4"/>
      <c r="N1222" s="4">
        <v>100</v>
      </c>
      <c r="O1222" s="4"/>
      <c r="T1222" s="6" t="str">
        <f t="shared" ref="T1222:T1281" si="368">IF(AN1222="","",AN1222)&amp;IF(AO1222="","","|"&amp;AO1222)&amp;IF(AP1222="","","|"&amp;AP1222)&amp;IF(AQ1222="","","|"&amp;AQ1222)&amp;IF(AR1222="","","|"&amp;AR1222)</f>
        <v/>
      </c>
      <c r="U1222" s="6" t="str">
        <f t="shared" ref="U1222:U1281" si="369">IF(AS1222="","",AS1222)&amp;IF(AT1222="","","|"&amp;AT1222)&amp;IF(AU1222="","","|"&amp;AU1222)&amp;IF(AV1222="","","|"&amp;AV1222)&amp;IF(AW1222="","","|"&amp;AW1222)</f>
        <v/>
      </c>
      <c r="Y1222">
        <f t="shared" ref="Y1222:Y1226" si="370">VLOOKUP(D1222,BC:BD,2,FALSE)</f>
        <v>0</v>
      </c>
      <c r="Z1222">
        <v>100</v>
      </c>
      <c r="AA1222" s="23">
        <v>10</v>
      </c>
      <c r="AB1222" s="23">
        <f>INT(VLOOKUP(VLOOKUP($C1222,角色技能升级比率表!$B:$C,2,FALSE),角色属性概况!E:F,2,FALSE)*VLOOKUP(E1222,角色属性概况!I:M,3,FALSE)*AA1222/100)</f>
        <v>1115</v>
      </c>
      <c r="AE1222">
        <v>0</v>
      </c>
      <c r="AF1222" s="23">
        <f t="shared" si="351"/>
        <v>0</v>
      </c>
      <c r="AG1222" s="23">
        <f t="shared" si="352"/>
        <v>0</v>
      </c>
      <c r="AN1222" s="6" t="str">
        <f>_xlfn.IFNA(IF(IF($AH1222=AN$5,VLOOKUP(AI1222,buff!$K:$L,2,FALSE),"")=0,"",IF($AH1222=AN$5,VLOOKUP(AI1222,buff!$K:$L,2,FALSE),"")),"")</f>
        <v/>
      </c>
      <c r="AO1222" s="6" t="str">
        <f>_xlfn.IFNA(IF(IF($AH1222=AO$5,VLOOKUP(AJ1222,buff!$K:$L,2,FALSE),"")=0,"",IF($AH1222=AO$5,VLOOKUP(AJ1222,buff!$K:$L,2,FALSE),"")),"")</f>
        <v/>
      </c>
      <c r="AP1222" s="6" t="str">
        <f>_xlfn.IFNA(IF(IF($AH1222=AP$5,VLOOKUP(AK1222,buff!$K:$L,2,FALSE),"")=0,"",IF($AH1222=AP$5,VLOOKUP(AK1222,buff!$K:$L,2,FALSE),"")),"")</f>
        <v/>
      </c>
      <c r="AQ1222" s="6" t="str">
        <f>_xlfn.IFNA(IF(IF($AH1222=AQ$5,VLOOKUP(AL1222,buff!$K:$L,2,FALSE),"")=0,"",IF($AH1222=AQ$5,VLOOKUP(AL1222,buff!$K:$L,2,FALSE),"")),"")</f>
        <v/>
      </c>
      <c r="AR1222" s="6" t="str">
        <f>_xlfn.IFNA(IF(IF($AH1222=AR$5,VLOOKUP(AM1222,buff!$K:$L,2,FALSE),"")=0,"",IF($AH1222=AR$5,VLOOKUP(AM1222,buff!$K:$L,2,FALSE),"")),"")</f>
        <v/>
      </c>
      <c r="AS1222" s="6" t="str">
        <f>_xlfn.IFNA(IF(IF($AH1222=AS$5,VLOOKUP(AI1222,buff!$K:$L,2,FALSE),"")=0,"",IF($AH1222=AS$5,VLOOKUP(AI1222,buff!$K:$L,2,FALSE),"")),"")</f>
        <v/>
      </c>
      <c r="AT1222" s="6" t="str">
        <f>_xlfn.IFNA(IF(IF($AH1222=AT$5,VLOOKUP(AJ1222,buff!$K:$L,2,FALSE),"")=0,"",IF($AH1222=AT$5,VLOOKUP(AJ1222,buff!$K:$L,2,FALSE),"")),"")</f>
        <v/>
      </c>
      <c r="AU1222" s="6" t="str">
        <f>_xlfn.IFNA(IF(IF($AH1222=AU$5,VLOOKUP(AK1222,buff!$K:$L,2,FALSE),"")=0,"",IF($AH1222=AU$5,VLOOKUP(AK1222,buff!$K:$L,2,FALSE),"")),"")</f>
        <v/>
      </c>
      <c r="AV1222" s="6" t="str">
        <f>_xlfn.IFNA(IF(IF($AH1222=AV$5,VLOOKUP(AL1222,buff!$K:$L,2,FALSE),"")=0,"",IF($AH1222=AV$5,VLOOKUP(AL1222,buff!$K:$L,2,FALSE),"")),"")</f>
        <v/>
      </c>
      <c r="AW1222" s="6" t="str">
        <f>_xlfn.IFNA(IF(IF($AH1222=AW$5,VLOOKUP(AM1222,buff!$K:$L,2,FALSE),"")=0,"",IF($AH1222=AW$5,VLOOKUP(AM1222,buff!$K:$L,2,FALSE),"")),"")</f>
        <v/>
      </c>
      <c r="AX1222" s="6" t="e">
        <f>VLOOKUP(AI1222,buff!K:P,6,FALSE)</f>
        <v>#N/A</v>
      </c>
      <c r="AY1222" t="e">
        <f t="shared" si="353"/>
        <v>#N/A</v>
      </c>
      <c r="AZ1222" t="e">
        <f t="shared" si="353"/>
        <v>#N/A</v>
      </c>
      <c r="BA1222">
        <f t="shared" si="354"/>
        <v>0</v>
      </c>
      <c r="BB1222">
        <f t="shared" si="355"/>
        <v>0</v>
      </c>
    </row>
    <row r="1223" spans="1:54" x14ac:dyDescent="0.15">
      <c r="A1223" t="str">
        <f t="shared" si="364"/>
        <v>凰邪主动技能1等级17</v>
      </c>
      <c r="B1223" s="8">
        <v>1217</v>
      </c>
      <c r="C1223" s="8" t="str">
        <f>VLOOKUP(G1223,角色!A:B,2,FALSE)</f>
        <v>凰邪</v>
      </c>
      <c r="D1223" s="8" t="str">
        <f t="shared" si="350"/>
        <v>主动技能1</v>
      </c>
      <c r="E1223" s="8">
        <f t="shared" si="365"/>
        <v>17</v>
      </c>
      <c r="F1223" s="8">
        <f t="shared" si="366"/>
        <v>1</v>
      </c>
      <c r="G1223" s="8">
        <f t="shared" si="367"/>
        <v>21</v>
      </c>
      <c r="H1223" s="4" t="s">
        <v>500</v>
      </c>
      <c r="I1223" s="24" t="str">
        <f t="shared" si="363"/>
        <v>对敌方单体攻击，造成100%攻击力（+1373）点伤害。</v>
      </c>
      <c r="J1223" s="4" t="s">
        <v>305</v>
      </c>
      <c r="K1223" s="1" t="s">
        <v>103</v>
      </c>
      <c r="L1223" s="24" t="s">
        <v>107</v>
      </c>
      <c r="M1223" s="4"/>
      <c r="N1223" s="4">
        <v>100</v>
      </c>
      <c r="O1223" s="4"/>
      <c r="T1223" s="6" t="str">
        <f t="shared" si="368"/>
        <v/>
      </c>
      <c r="U1223" s="6" t="str">
        <f t="shared" si="369"/>
        <v/>
      </c>
      <c r="Y1223">
        <f t="shared" si="370"/>
        <v>0</v>
      </c>
      <c r="Z1223">
        <v>100</v>
      </c>
      <c r="AA1223" s="23">
        <v>10</v>
      </c>
      <c r="AB1223" s="23">
        <f>INT(VLOOKUP(VLOOKUP($C1223,角色技能升级比率表!$B:$C,2,FALSE),角色属性概况!E:F,2,FALSE)*VLOOKUP(E1223,角色属性概况!I:M,3,FALSE)*AA1223/100)</f>
        <v>1373</v>
      </c>
      <c r="AE1223">
        <v>0</v>
      </c>
      <c r="AF1223" s="23">
        <f t="shared" si="351"/>
        <v>0</v>
      </c>
      <c r="AG1223" s="23">
        <f t="shared" si="352"/>
        <v>0</v>
      </c>
      <c r="AN1223" s="6" t="str">
        <f>_xlfn.IFNA(IF(IF($AH1223=AN$5,VLOOKUP(AI1223,buff!$K:$L,2,FALSE),"")=0,"",IF($AH1223=AN$5,VLOOKUP(AI1223,buff!$K:$L,2,FALSE),"")),"")</f>
        <v/>
      </c>
      <c r="AO1223" s="6" t="str">
        <f>_xlfn.IFNA(IF(IF($AH1223=AO$5,VLOOKUP(AJ1223,buff!$K:$L,2,FALSE),"")=0,"",IF($AH1223=AO$5,VLOOKUP(AJ1223,buff!$K:$L,2,FALSE),"")),"")</f>
        <v/>
      </c>
      <c r="AP1223" s="6" t="str">
        <f>_xlfn.IFNA(IF(IF($AH1223=AP$5,VLOOKUP(AK1223,buff!$K:$L,2,FALSE),"")=0,"",IF($AH1223=AP$5,VLOOKUP(AK1223,buff!$K:$L,2,FALSE),"")),"")</f>
        <v/>
      </c>
      <c r="AQ1223" s="6" t="str">
        <f>_xlfn.IFNA(IF(IF($AH1223=AQ$5,VLOOKUP(AL1223,buff!$K:$L,2,FALSE),"")=0,"",IF($AH1223=AQ$5,VLOOKUP(AL1223,buff!$K:$L,2,FALSE),"")),"")</f>
        <v/>
      </c>
      <c r="AR1223" s="6" t="str">
        <f>_xlfn.IFNA(IF(IF($AH1223=AR$5,VLOOKUP(AM1223,buff!$K:$L,2,FALSE),"")=0,"",IF($AH1223=AR$5,VLOOKUP(AM1223,buff!$K:$L,2,FALSE),"")),"")</f>
        <v/>
      </c>
      <c r="AS1223" s="6" t="str">
        <f>_xlfn.IFNA(IF(IF($AH1223=AS$5,VLOOKUP(AI1223,buff!$K:$L,2,FALSE),"")=0,"",IF($AH1223=AS$5,VLOOKUP(AI1223,buff!$K:$L,2,FALSE),"")),"")</f>
        <v/>
      </c>
      <c r="AT1223" s="6" t="str">
        <f>_xlfn.IFNA(IF(IF($AH1223=AT$5,VLOOKUP(AJ1223,buff!$K:$L,2,FALSE),"")=0,"",IF($AH1223=AT$5,VLOOKUP(AJ1223,buff!$K:$L,2,FALSE),"")),"")</f>
        <v/>
      </c>
      <c r="AU1223" s="6" t="str">
        <f>_xlfn.IFNA(IF(IF($AH1223=AU$5,VLOOKUP(AK1223,buff!$K:$L,2,FALSE),"")=0,"",IF($AH1223=AU$5,VLOOKUP(AK1223,buff!$K:$L,2,FALSE),"")),"")</f>
        <v/>
      </c>
      <c r="AV1223" s="6" t="str">
        <f>_xlfn.IFNA(IF(IF($AH1223=AV$5,VLOOKUP(AL1223,buff!$K:$L,2,FALSE),"")=0,"",IF($AH1223=AV$5,VLOOKUP(AL1223,buff!$K:$L,2,FALSE),"")),"")</f>
        <v/>
      </c>
      <c r="AW1223" s="6" t="str">
        <f>_xlfn.IFNA(IF(IF($AH1223=AW$5,VLOOKUP(AM1223,buff!$K:$L,2,FALSE),"")=0,"",IF($AH1223=AW$5,VLOOKUP(AM1223,buff!$K:$L,2,FALSE),"")),"")</f>
        <v/>
      </c>
      <c r="AX1223" s="6" t="e">
        <f>VLOOKUP(AI1223,buff!K:P,6,FALSE)</f>
        <v>#N/A</v>
      </c>
      <c r="AY1223" t="e">
        <f t="shared" si="353"/>
        <v>#N/A</v>
      </c>
      <c r="AZ1223" t="e">
        <f t="shared" si="353"/>
        <v>#N/A</v>
      </c>
      <c r="BA1223">
        <f t="shared" si="354"/>
        <v>0</v>
      </c>
      <c r="BB1223">
        <f t="shared" si="355"/>
        <v>0</v>
      </c>
    </row>
    <row r="1224" spans="1:54" x14ac:dyDescent="0.15">
      <c r="A1224" t="str">
        <f t="shared" si="364"/>
        <v>凰邪主动技能1等级18</v>
      </c>
      <c r="B1224" s="8">
        <v>1218</v>
      </c>
      <c r="C1224" s="8" t="str">
        <f>VLOOKUP(G1224,角色!A:B,2,FALSE)</f>
        <v>凰邪</v>
      </c>
      <c r="D1224" s="8" t="str">
        <f t="shared" ref="D1224:D1287" si="371">$D$4&amp;F1224</f>
        <v>主动技能1</v>
      </c>
      <c r="E1224" s="8">
        <f t="shared" si="365"/>
        <v>18</v>
      </c>
      <c r="F1224" s="8">
        <f t="shared" si="366"/>
        <v>1</v>
      </c>
      <c r="G1224" s="8">
        <f t="shared" si="367"/>
        <v>21</v>
      </c>
      <c r="H1224" s="4" t="s">
        <v>500</v>
      </c>
      <c r="I1224" s="24" t="str">
        <f t="shared" si="363"/>
        <v>对敌方单体攻击，造成100%攻击力（+1691）点伤害。</v>
      </c>
      <c r="J1224" s="4" t="s">
        <v>305</v>
      </c>
      <c r="K1224" s="1" t="s">
        <v>103</v>
      </c>
      <c r="L1224" s="24" t="s">
        <v>107</v>
      </c>
      <c r="M1224" s="4"/>
      <c r="N1224" s="4">
        <v>100</v>
      </c>
      <c r="O1224" s="4"/>
      <c r="T1224" s="6" t="str">
        <f t="shared" si="368"/>
        <v/>
      </c>
      <c r="U1224" s="6" t="str">
        <f t="shared" si="369"/>
        <v/>
      </c>
      <c r="Y1224">
        <f t="shared" si="370"/>
        <v>0</v>
      </c>
      <c r="Z1224">
        <v>100</v>
      </c>
      <c r="AA1224" s="23">
        <v>10</v>
      </c>
      <c r="AB1224" s="23">
        <f>INT(VLOOKUP(VLOOKUP($C1224,角色技能升级比率表!$B:$C,2,FALSE),角色属性概况!E:F,2,FALSE)*VLOOKUP(E1224,角色属性概况!I:M,3,FALSE)*AA1224/100)</f>
        <v>1691</v>
      </c>
      <c r="AE1224">
        <v>0</v>
      </c>
      <c r="AF1224" s="23">
        <f t="shared" ref="AF1224:AF1287" si="372">BA1224</f>
        <v>0</v>
      </c>
      <c r="AG1224" s="23">
        <f t="shared" ref="AG1224:AG1287" si="373">BB1224</f>
        <v>0</v>
      </c>
      <c r="AN1224" s="6" t="str">
        <f>_xlfn.IFNA(IF(IF($AH1224=AN$5,VLOOKUP(AI1224,buff!$K:$L,2,FALSE),"")=0,"",IF($AH1224=AN$5,VLOOKUP(AI1224,buff!$K:$L,2,FALSE),"")),"")</f>
        <v/>
      </c>
      <c r="AO1224" s="6" t="str">
        <f>_xlfn.IFNA(IF(IF($AH1224=AO$5,VLOOKUP(AJ1224,buff!$K:$L,2,FALSE),"")=0,"",IF($AH1224=AO$5,VLOOKUP(AJ1224,buff!$K:$L,2,FALSE),"")),"")</f>
        <v/>
      </c>
      <c r="AP1224" s="6" t="str">
        <f>_xlfn.IFNA(IF(IF($AH1224=AP$5,VLOOKUP(AK1224,buff!$K:$L,2,FALSE),"")=0,"",IF($AH1224=AP$5,VLOOKUP(AK1224,buff!$K:$L,2,FALSE),"")),"")</f>
        <v/>
      </c>
      <c r="AQ1224" s="6" t="str">
        <f>_xlfn.IFNA(IF(IF($AH1224=AQ$5,VLOOKUP(AL1224,buff!$K:$L,2,FALSE),"")=0,"",IF($AH1224=AQ$5,VLOOKUP(AL1224,buff!$K:$L,2,FALSE),"")),"")</f>
        <v/>
      </c>
      <c r="AR1224" s="6" t="str">
        <f>_xlfn.IFNA(IF(IF($AH1224=AR$5,VLOOKUP(AM1224,buff!$K:$L,2,FALSE),"")=0,"",IF($AH1224=AR$5,VLOOKUP(AM1224,buff!$K:$L,2,FALSE),"")),"")</f>
        <v/>
      </c>
      <c r="AS1224" s="6" t="str">
        <f>_xlfn.IFNA(IF(IF($AH1224=AS$5,VLOOKUP(AI1224,buff!$K:$L,2,FALSE),"")=0,"",IF($AH1224=AS$5,VLOOKUP(AI1224,buff!$K:$L,2,FALSE),"")),"")</f>
        <v/>
      </c>
      <c r="AT1224" s="6" t="str">
        <f>_xlfn.IFNA(IF(IF($AH1224=AT$5,VLOOKUP(AJ1224,buff!$K:$L,2,FALSE),"")=0,"",IF($AH1224=AT$5,VLOOKUP(AJ1224,buff!$K:$L,2,FALSE),"")),"")</f>
        <v/>
      </c>
      <c r="AU1224" s="6" t="str">
        <f>_xlfn.IFNA(IF(IF($AH1224=AU$5,VLOOKUP(AK1224,buff!$K:$L,2,FALSE),"")=0,"",IF($AH1224=AU$5,VLOOKUP(AK1224,buff!$K:$L,2,FALSE),"")),"")</f>
        <v/>
      </c>
      <c r="AV1224" s="6" t="str">
        <f>_xlfn.IFNA(IF(IF($AH1224=AV$5,VLOOKUP(AL1224,buff!$K:$L,2,FALSE),"")=0,"",IF($AH1224=AV$5,VLOOKUP(AL1224,buff!$K:$L,2,FALSE),"")),"")</f>
        <v/>
      </c>
      <c r="AW1224" s="6" t="str">
        <f>_xlfn.IFNA(IF(IF($AH1224=AW$5,VLOOKUP(AM1224,buff!$K:$L,2,FALSE),"")=0,"",IF($AH1224=AW$5,VLOOKUP(AM1224,buff!$K:$L,2,FALSE),"")),"")</f>
        <v/>
      </c>
      <c r="AX1224" s="6" t="e">
        <f>VLOOKUP(AI1224,buff!K:P,6,FALSE)</f>
        <v>#N/A</v>
      </c>
      <c r="AY1224" t="e">
        <f t="shared" ref="AY1224:AZ1287" si="374">AX1224</f>
        <v>#N/A</v>
      </c>
      <c r="AZ1224" t="e">
        <f t="shared" si="374"/>
        <v>#N/A</v>
      </c>
      <c r="BA1224">
        <f t="shared" ref="BA1224:BA1287" si="375">IF(F1224=1,0,IF(F1224=2,2,3))</f>
        <v>0</v>
      </c>
      <c r="BB1224">
        <f t="shared" ref="BB1224:BB1287" si="376">IF(F1224=1,0,IF(F1224=2,1,2))</f>
        <v>0</v>
      </c>
    </row>
    <row r="1225" spans="1:54" x14ac:dyDescent="0.15">
      <c r="A1225" t="str">
        <f t="shared" si="364"/>
        <v>凰邪主动技能1等级19</v>
      </c>
      <c r="B1225" s="8">
        <v>1219</v>
      </c>
      <c r="C1225" s="8" t="str">
        <f>VLOOKUP(G1225,角色!A:B,2,FALSE)</f>
        <v>凰邪</v>
      </c>
      <c r="D1225" s="8" t="str">
        <f t="shared" si="371"/>
        <v>主动技能1</v>
      </c>
      <c r="E1225" s="8">
        <f t="shared" si="365"/>
        <v>19</v>
      </c>
      <c r="F1225" s="8">
        <f t="shared" si="366"/>
        <v>1</v>
      </c>
      <c r="G1225" s="8">
        <f t="shared" si="367"/>
        <v>21</v>
      </c>
      <c r="H1225" s="4" t="s">
        <v>500</v>
      </c>
      <c r="I1225" s="24" t="str">
        <f t="shared" si="363"/>
        <v>对敌方单体攻击，造成100%攻击力（+2082）点伤害。</v>
      </c>
      <c r="J1225" s="4" t="s">
        <v>305</v>
      </c>
      <c r="K1225" s="1" t="s">
        <v>103</v>
      </c>
      <c r="L1225" s="24" t="s">
        <v>107</v>
      </c>
      <c r="M1225" s="4"/>
      <c r="N1225" s="4">
        <v>100</v>
      </c>
      <c r="O1225" s="4"/>
      <c r="T1225" s="6" t="str">
        <f t="shared" si="368"/>
        <v/>
      </c>
      <c r="U1225" s="6" t="str">
        <f t="shared" si="369"/>
        <v/>
      </c>
      <c r="Y1225">
        <f t="shared" si="370"/>
        <v>0</v>
      </c>
      <c r="Z1225">
        <v>100</v>
      </c>
      <c r="AA1225" s="23">
        <v>10</v>
      </c>
      <c r="AB1225" s="23">
        <f>INT(VLOOKUP(VLOOKUP($C1225,角色技能升级比率表!$B:$C,2,FALSE),角色属性概况!E:F,2,FALSE)*VLOOKUP(E1225,角色属性概况!I:M,3,FALSE)*AA1225/100)</f>
        <v>2082</v>
      </c>
      <c r="AE1225">
        <v>0</v>
      </c>
      <c r="AF1225" s="23">
        <f t="shared" si="372"/>
        <v>0</v>
      </c>
      <c r="AG1225" s="23">
        <f t="shared" si="373"/>
        <v>0</v>
      </c>
      <c r="AN1225" s="6" t="str">
        <f>_xlfn.IFNA(IF(IF($AH1225=AN$5,VLOOKUP(AI1225,buff!$K:$L,2,FALSE),"")=0,"",IF($AH1225=AN$5,VLOOKUP(AI1225,buff!$K:$L,2,FALSE),"")),"")</f>
        <v/>
      </c>
      <c r="AO1225" s="6" t="str">
        <f>_xlfn.IFNA(IF(IF($AH1225=AO$5,VLOOKUP(AJ1225,buff!$K:$L,2,FALSE),"")=0,"",IF($AH1225=AO$5,VLOOKUP(AJ1225,buff!$K:$L,2,FALSE),"")),"")</f>
        <v/>
      </c>
      <c r="AP1225" s="6" t="str">
        <f>_xlfn.IFNA(IF(IF($AH1225=AP$5,VLOOKUP(AK1225,buff!$K:$L,2,FALSE),"")=0,"",IF($AH1225=AP$5,VLOOKUP(AK1225,buff!$K:$L,2,FALSE),"")),"")</f>
        <v/>
      </c>
      <c r="AQ1225" s="6" t="str">
        <f>_xlfn.IFNA(IF(IF($AH1225=AQ$5,VLOOKUP(AL1225,buff!$K:$L,2,FALSE),"")=0,"",IF($AH1225=AQ$5,VLOOKUP(AL1225,buff!$K:$L,2,FALSE),"")),"")</f>
        <v/>
      </c>
      <c r="AR1225" s="6" t="str">
        <f>_xlfn.IFNA(IF(IF($AH1225=AR$5,VLOOKUP(AM1225,buff!$K:$L,2,FALSE),"")=0,"",IF($AH1225=AR$5,VLOOKUP(AM1225,buff!$K:$L,2,FALSE),"")),"")</f>
        <v/>
      </c>
      <c r="AS1225" s="6" t="str">
        <f>_xlfn.IFNA(IF(IF($AH1225=AS$5,VLOOKUP(AI1225,buff!$K:$L,2,FALSE),"")=0,"",IF($AH1225=AS$5,VLOOKUP(AI1225,buff!$K:$L,2,FALSE),"")),"")</f>
        <v/>
      </c>
      <c r="AT1225" s="6" t="str">
        <f>_xlfn.IFNA(IF(IF($AH1225=AT$5,VLOOKUP(AJ1225,buff!$K:$L,2,FALSE),"")=0,"",IF($AH1225=AT$5,VLOOKUP(AJ1225,buff!$K:$L,2,FALSE),"")),"")</f>
        <v/>
      </c>
      <c r="AU1225" s="6" t="str">
        <f>_xlfn.IFNA(IF(IF($AH1225=AU$5,VLOOKUP(AK1225,buff!$K:$L,2,FALSE),"")=0,"",IF($AH1225=AU$5,VLOOKUP(AK1225,buff!$K:$L,2,FALSE),"")),"")</f>
        <v/>
      </c>
      <c r="AV1225" s="6" t="str">
        <f>_xlfn.IFNA(IF(IF($AH1225=AV$5,VLOOKUP(AL1225,buff!$K:$L,2,FALSE),"")=0,"",IF($AH1225=AV$5,VLOOKUP(AL1225,buff!$K:$L,2,FALSE),"")),"")</f>
        <v/>
      </c>
      <c r="AW1225" s="6" t="str">
        <f>_xlfn.IFNA(IF(IF($AH1225=AW$5,VLOOKUP(AM1225,buff!$K:$L,2,FALSE),"")=0,"",IF($AH1225=AW$5,VLOOKUP(AM1225,buff!$K:$L,2,FALSE),"")),"")</f>
        <v/>
      </c>
      <c r="AX1225" s="6" t="e">
        <f>VLOOKUP(AI1225,buff!K:P,6,FALSE)</f>
        <v>#N/A</v>
      </c>
      <c r="AY1225" t="e">
        <f t="shared" si="374"/>
        <v>#N/A</v>
      </c>
      <c r="AZ1225" t="e">
        <f t="shared" si="374"/>
        <v>#N/A</v>
      </c>
      <c r="BA1225">
        <f t="shared" si="375"/>
        <v>0</v>
      </c>
      <c r="BB1225">
        <f t="shared" si="376"/>
        <v>0</v>
      </c>
    </row>
    <row r="1226" spans="1:54" x14ac:dyDescent="0.15">
      <c r="A1226" t="str">
        <f t="shared" si="364"/>
        <v>凰邪主动技能1等级20</v>
      </c>
      <c r="B1226" s="8">
        <v>1220</v>
      </c>
      <c r="C1226" s="8" t="str">
        <f>VLOOKUP(G1226,角色!A:B,2,FALSE)</f>
        <v>凰邪</v>
      </c>
      <c r="D1226" s="8" t="str">
        <f t="shared" si="371"/>
        <v>主动技能1</v>
      </c>
      <c r="E1226" s="8">
        <f t="shared" si="365"/>
        <v>20</v>
      </c>
      <c r="F1226" s="8">
        <f t="shared" si="366"/>
        <v>1</v>
      </c>
      <c r="G1226" s="8">
        <f t="shared" si="367"/>
        <v>21</v>
      </c>
      <c r="H1226" s="4" t="s">
        <v>500</v>
      </c>
      <c r="I1226" s="24" t="str">
        <f t="shared" si="363"/>
        <v>对敌方单体攻击，造成100%攻击力（+2563）点伤害。</v>
      </c>
      <c r="J1226" s="4" t="s">
        <v>305</v>
      </c>
      <c r="K1226" s="1" t="s">
        <v>103</v>
      </c>
      <c r="L1226" s="24" t="s">
        <v>107</v>
      </c>
      <c r="M1226" s="4"/>
      <c r="N1226" s="4">
        <v>100</v>
      </c>
      <c r="O1226" s="4"/>
      <c r="T1226" s="6" t="str">
        <f t="shared" si="368"/>
        <v/>
      </c>
      <c r="U1226" s="6" t="str">
        <f t="shared" si="369"/>
        <v/>
      </c>
      <c r="Y1226">
        <f t="shared" si="370"/>
        <v>0</v>
      </c>
      <c r="Z1226">
        <v>100</v>
      </c>
      <c r="AA1226" s="23">
        <v>10</v>
      </c>
      <c r="AB1226" s="23">
        <f>INT(VLOOKUP(VLOOKUP($C1226,角色技能升级比率表!$B:$C,2,FALSE),角色属性概况!E:F,2,FALSE)*VLOOKUP(E1226,角色属性概况!I:M,3,FALSE)*AA1226/100)</f>
        <v>2563</v>
      </c>
      <c r="AE1226">
        <v>0</v>
      </c>
      <c r="AF1226" s="23">
        <f t="shared" si="372"/>
        <v>0</v>
      </c>
      <c r="AG1226" s="23">
        <f t="shared" si="373"/>
        <v>0</v>
      </c>
      <c r="AN1226" s="6" t="str">
        <f>_xlfn.IFNA(IF(IF($AH1226=AN$5,VLOOKUP(AI1226,buff!$K:$L,2,FALSE),"")=0,"",IF($AH1226=AN$5,VLOOKUP(AI1226,buff!$K:$L,2,FALSE),"")),"")</f>
        <v/>
      </c>
      <c r="AO1226" s="6" t="str">
        <f>_xlfn.IFNA(IF(IF($AH1226=AO$5,VLOOKUP(AJ1226,buff!$K:$L,2,FALSE),"")=0,"",IF($AH1226=AO$5,VLOOKUP(AJ1226,buff!$K:$L,2,FALSE),"")),"")</f>
        <v/>
      </c>
      <c r="AP1226" s="6" t="str">
        <f>_xlfn.IFNA(IF(IF($AH1226=AP$5,VLOOKUP(AK1226,buff!$K:$L,2,FALSE),"")=0,"",IF($AH1226=AP$5,VLOOKUP(AK1226,buff!$K:$L,2,FALSE),"")),"")</f>
        <v/>
      </c>
      <c r="AQ1226" s="6" t="str">
        <f>_xlfn.IFNA(IF(IF($AH1226=AQ$5,VLOOKUP(AL1226,buff!$K:$L,2,FALSE),"")=0,"",IF($AH1226=AQ$5,VLOOKUP(AL1226,buff!$K:$L,2,FALSE),"")),"")</f>
        <v/>
      </c>
      <c r="AR1226" s="6" t="str">
        <f>_xlfn.IFNA(IF(IF($AH1226=AR$5,VLOOKUP(AM1226,buff!$K:$L,2,FALSE),"")=0,"",IF($AH1226=AR$5,VLOOKUP(AM1226,buff!$K:$L,2,FALSE),"")),"")</f>
        <v/>
      </c>
      <c r="AS1226" s="6" t="str">
        <f>_xlfn.IFNA(IF(IF($AH1226=AS$5,VLOOKUP(AI1226,buff!$K:$L,2,FALSE),"")=0,"",IF($AH1226=AS$5,VLOOKUP(AI1226,buff!$K:$L,2,FALSE),"")),"")</f>
        <v/>
      </c>
      <c r="AT1226" s="6" t="str">
        <f>_xlfn.IFNA(IF(IF($AH1226=AT$5,VLOOKUP(AJ1226,buff!$K:$L,2,FALSE),"")=0,"",IF($AH1226=AT$5,VLOOKUP(AJ1226,buff!$K:$L,2,FALSE),"")),"")</f>
        <v/>
      </c>
      <c r="AU1226" s="6" t="str">
        <f>_xlfn.IFNA(IF(IF($AH1226=AU$5,VLOOKUP(AK1226,buff!$K:$L,2,FALSE),"")=0,"",IF($AH1226=AU$5,VLOOKUP(AK1226,buff!$K:$L,2,FALSE),"")),"")</f>
        <v/>
      </c>
      <c r="AV1226" s="6" t="str">
        <f>_xlfn.IFNA(IF(IF($AH1226=AV$5,VLOOKUP(AL1226,buff!$K:$L,2,FALSE),"")=0,"",IF($AH1226=AV$5,VLOOKUP(AL1226,buff!$K:$L,2,FALSE),"")),"")</f>
        <v/>
      </c>
      <c r="AW1226" s="6" t="str">
        <f>_xlfn.IFNA(IF(IF($AH1226=AW$5,VLOOKUP(AM1226,buff!$K:$L,2,FALSE),"")=0,"",IF($AH1226=AW$5,VLOOKUP(AM1226,buff!$K:$L,2,FALSE),"")),"")</f>
        <v/>
      </c>
      <c r="AX1226" s="6" t="e">
        <f>VLOOKUP(AI1226,buff!K:P,6,FALSE)</f>
        <v>#N/A</v>
      </c>
      <c r="AY1226" t="e">
        <f t="shared" si="374"/>
        <v>#N/A</v>
      </c>
      <c r="AZ1226" t="e">
        <f t="shared" si="374"/>
        <v>#N/A</v>
      </c>
      <c r="BA1226">
        <f t="shared" si="375"/>
        <v>0</v>
      </c>
      <c r="BB1226">
        <f t="shared" si="376"/>
        <v>0</v>
      </c>
    </row>
    <row r="1227" spans="1:54" x14ac:dyDescent="0.15">
      <c r="A1227" t="str">
        <f t="shared" si="364"/>
        <v>凰邪主动技能2等级1</v>
      </c>
      <c r="B1227" s="8">
        <v>1221</v>
      </c>
      <c r="C1227" s="8" t="str">
        <f>VLOOKUP(G1227,角色!A:B,2,FALSE)</f>
        <v>凰邪</v>
      </c>
      <c r="D1227" s="8" t="str">
        <f t="shared" si="371"/>
        <v>主动技能2</v>
      </c>
      <c r="E1227" s="8">
        <f t="shared" si="365"/>
        <v>1</v>
      </c>
      <c r="F1227" s="8">
        <f t="shared" si="366"/>
        <v>2</v>
      </c>
      <c r="G1227" s="8">
        <f t="shared" si="367"/>
        <v>21</v>
      </c>
      <c r="H1227" s="4" t="s">
        <v>460</v>
      </c>
      <c r="I1227" s="26" t="str">
        <f>"对己方任意单体回复生命"&amp;AX1227</f>
        <v>对己方任意单体回复生命121</v>
      </c>
      <c r="J1227" s="4" t="s">
        <v>461</v>
      </c>
      <c r="K1227" s="1" t="s">
        <v>105</v>
      </c>
      <c r="L1227" s="4" t="s">
        <v>107</v>
      </c>
      <c r="M1227" s="4" t="s">
        <v>479</v>
      </c>
      <c r="N1227" s="4">
        <v>100</v>
      </c>
      <c r="O1227" s="4"/>
      <c r="T1227" s="6" t="str">
        <f t="shared" si="368"/>
        <v>4:100:2:0</v>
      </c>
      <c r="U1227" s="6" t="str">
        <f t="shared" si="369"/>
        <v/>
      </c>
      <c r="Y1227">
        <f t="shared" ref="Y1227:Y1258" si="377">VLOOKUP(D1227,BC:BD,2,FALSE)</f>
        <v>50</v>
      </c>
      <c r="Z1227">
        <v>0</v>
      </c>
      <c r="AE1227">
        <v>0</v>
      </c>
      <c r="AF1227" s="23">
        <f t="shared" si="372"/>
        <v>2</v>
      </c>
      <c r="AG1227" s="23">
        <f t="shared" si="373"/>
        <v>1</v>
      </c>
      <c r="AH1227" s="1" t="s">
        <v>118</v>
      </c>
      <c r="AI1227" s="4" t="s">
        <v>1561</v>
      </c>
      <c r="AN1227" s="6" t="str">
        <f>_xlfn.IFNA(IF(IF($AH1227=AN$5,VLOOKUP(AI1227,buff!$K:$L,2,FALSE),"")=0,"",IF($AH1227=AN$5,VLOOKUP(AI1227,buff!$K:$L,2,FALSE),"")),"")</f>
        <v>4:100:2:0</v>
      </c>
      <c r="AO1227" s="6" t="str">
        <f>_xlfn.IFNA(IF(IF($AH1227=AO$5,VLOOKUP(AJ1227,buff!$K:$L,2,FALSE),"")=0,"",IF($AH1227=AO$5,VLOOKUP(AJ1227,buff!$K:$L,2,FALSE),"")),"")</f>
        <v/>
      </c>
      <c r="AP1227" s="6" t="str">
        <f>_xlfn.IFNA(IF(IF($AH1227=AP$5,VLOOKUP(AK1227,buff!$K:$L,2,FALSE),"")=0,"",IF($AH1227=AP$5,VLOOKUP(AK1227,buff!$K:$L,2,FALSE),"")),"")</f>
        <v/>
      </c>
      <c r="AQ1227" s="6" t="str">
        <f>_xlfn.IFNA(IF(IF($AH1227=AQ$5,VLOOKUP(AL1227,buff!$K:$L,2,FALSE),"")=0,"",IF($AH1227=AQ$5,VLOOKUP(AL1227,buff!$K:$L,2,FALSE),"")),"")</f>
        <v/>
      </c>
      <c r="AR1227" s="6" t="str">
        <f>_xlfn.IFNA(IF(IF($AH1227=AR$5,VLOOKUP(AM1227,buff!$K:$L,2,FALSE),"")=0,"",IF($AH1227=AR$5,VLOOKUP(AM1227,buff!$K:$L,2,FALSE),"")),"")</f>
        <v/>
      </c>
      <c r="AS1227" s="6" t="str">
        <f>_xlfn.IFNA(IF(IF($AH1227=AS$5,VLOOKUP(AI1227,buff!$K:$L,2,FALSE),"")=0,"",IF($AH1227=AS$5,VLOOKUP(AI1227,buff!$K:$L,2,FALSE),"")),"")</f>
        <v/>
      </c>
      <c r="AT1227" s="6" t="str">
        <f>_xlfn.IFNA(IF(IF($AH1227=AT$5,VLOOKUP(AJ1227,buff!$K:$L,2,FALSE),"")=0,"",IF($AH1227=AT$5,VLOOKUP(AJ1227,buff!$K:$L,2,FALSE),"")),"")</f>
        <v/>
      </c>
      <c r="AU1227" s="6" t="str">
        <f>_xlfn.IFNA(IF(IF($AH1227=AU$5,VLOOKUP(AK1227,buff!$K:$L,2,FALSE),"")=0,"",IF($AH1227=AU$5,VLOOKUP(AK1227,buff!$K:$L,2,FALSE),"")),"")</f>
        <v/>
      </c>
      <c r="AV1227" s="6" t="str">
        <f>_xlfn.IFNA(IF(IF($AH1227=AV$5,VLOOKUP(AL1227,buff!$K:$L,2,FALSE),"")=0,"",IF($AH1227=AV$5,VLOOKUP(AL1227,buff!$K:$L,2,FALSE),"")),"")</f>
        <v/>
      </c>
      <c r="AW1227" s="6" t="str">
        <f>_xlfn.IFNA(IF(IF($AH1227=AW$5,VLOOKUP(AM1227,buff!$K:$L,2,FALSE),"")=0,"",IF($AH1227=AW$5,VLOOKUP(AM1227,buff!$K:$L,2,FALSE),"")),"")</f>
        <v/>
      </c>
      <c r="AX1227" s="6">
        <f>VLOOKUP(AI1227,buff!K:P,6,FALSE)</f>
        <v>121</v>
      </c>
      <c r="AY1227">
        <f t="shared" si="374"/>
        <v>121</v>
      </c>
      <c r="AZ1227">
        <f t="shared" si="374"/>
        <v>121</v>
      </c>
      <c r="BA1227">
        <f t="shared" si="375"/>
        <v>2</v>
      </c>
      <c r="BB1227">
        <f t="shared" si="376"/>
        <v>1</v>
      </c>
    </row>
    <row r="1228" spans="1:54" x14ac:dyDescent="0.15">
      <c r="A1228" t="str">
        <f t="shared" si="364"/>
        <v>凰邪主动技能2等级2</v>
      </c>
      <c r="B1228" s="8">
        <v>1222</v>
      </c>
      <c r="C1228" s="8" t="str">
        <f>VLOOKUP(G1228,角色!A:B,2,FALSE)</f>
        <v>凰邪</v>
      </c>
      <c r="D1228" s="8" t="str">
        <f t="shared" si="371"/>
        <v>主动技能2</v>
      </c>
      <c r="E1228" s="8">
        <f t="shared" si="365"/>
        <v>2</v>
      </c>
      <c r="F1228" s="8">
        <f t="shared" si="366"/>
        <v>2</v>
      </c>
      <c r="G1228" s="8">
        <f t="shared" si="367"/>
        <v>21</v>
      </c>
      <c r="H1228" s="4" t="s">
        <v>460</v>
      </c>
      <c r="I1228" s="26" t="str">
        <f t="shared" ref="I1228:I1246" si="378">"对己方任意单体回复生命"&amp;AX1228</f>
        <v>对己方任意单体回复生命179</v>
      </c>
      <c r="J1228" s="4" t="s">
        <v>461</v>
      </c>
      <c r="K1228" s="1" t="s">
        <v>105</v>
      </c>
      <c r="L1228" s="4" t="s">
        <v>107</v>
      </c>
      <c r="M1228" s="4" t="s">
        <v>479</v>
      </c>
      <c r="N1228" s="4">
        <v>100</v>
      </c>
      <c r="O1228" s="4"/>
      <c r="T1228" s="6" t="str">
        <f t="shared" si="368"/>
        <v>5:100:2:0</v>
      </c>
      <c r="U1228" s="6" t="str">
        <f t="shared" si="369"/>
        <v/>
      </c>
      <c r="Y1228">
        <f t="shared" si="377"/>
        <v>50</v>
      </c>
      <c r="Z1228">
        <v>0</v>
      </c>
      <c r="AE1228">
        <v>0</v>
      </c>
      <c r="AF1228" s="23">
        <f t="shared" si="372"/>
        <v>2</v>
      </c>
      <c r="AG1228" s="23">
        <f t="shared" si="373"/>
        <v>1</v>
      </c>
      <c r="AH1228" s="1" t="s">
        <v>118</v>
      </c>
      <c r="AI1228" s="4" t="s">
        <v>1562</v>
      </c>
      <c r="AN1228" s="6" t="str">
        <f>_xlfn.IFNA(IF(IF($AH1228=AN$5,VLOOKUP(AI1228,buff!$K:$L,2,FALSE),"")=0,"",IF($AH1228=AN$5,VLOOKUP(AI1228,buff!$K:$L,2,FALSE),"")),"")</f>
        <v>5:100:2:0</v>
      </c>
      <c r="AO1228" s="6" t="str">
        <f>_xlfn.IFNA(IF(IF($AH1228=AO$5,VLOOKUP(AJ1228,buff!$K:$L,2,FALSE),"")=0,"",IF($AH1228=AO$5,VLOOKUP(AJ1228,buff!$K:$L,2,FALSE),"")),"")</f>
        <v/>
      </c>
      <c r="AP1228" s="6" t="str">
        <f>_xlfn.IFNA(IF(IF($AH1228=AP$5,VLOOKUP(AK1228,buff!$K:$L,2,FALSE),"")=0,"",IF($AH1228=AP$5,VLOOKUP(AK1228,buff!$K:$L,2,FALSE),"")),"")</f>
        <v/>
      </c>
      <c r="AQ1228" s="6" t="str">
        <f>_xlfn.IFNA(IF(IF($AH1228=AQ$5,VLOOKUP(AL1228,buff!$K:$L,2,FALSE),"")=0,"",IF($AH1228=AQ$5,VLOOKUP(AL1228,buff!$K:$L,2,FALSE),"")),"")</f>
        <v/>
      </c>
      <c r="AR1228" s="6" t="str">
        <f>_xlfn.IFNA(IF(IF($AH1228=AR$5,VLOOKUP(AM1228,buff!$K:$L,2,FALSE),"")=0,"",IF($AH1228=AR$5,VLOOKUP(AM1228,buff!$K:$L,2,FALSE),"")),"")</f>
        <v/>
      </c>
      <c r="AS1228" s="6" t="str">
        <f>_xlfn.IFNA(IF(IF($AH1228=AS$5,VLOOKUP(AI1228,buff!$K:$L,2,FALSE),"")=0,"",IF($AH1228=AS$5,VLOOKUP(AI1228,buff!$K:$L,2,FALSE),"")),"")</f>
        <v/>
      </c>
      <c r="AT1228" s="6" t="str">
        <f>_xlfn.IFNA(IF(IF($AH1228=AT$5,VLOOKUP(AJ1228,buff!$K:$L,2,FALSE),"")=0,"",IF($AH1228=AT$5,VLOOKUP(AJ1228,buff!$K:$L,2,FALSE),"")),"")</f>
        <v/>
      </c>
      <c r="AU1228" s="6" t="str">
        <f>_xlfn.IFNA(IF(IF($AH1228=AU$5,VLOOKUP(AK1228,buff!$K:$L,2,FALSE),"")=0,"",IF($AH1228=AU$5,VLOOKUP(AK1228,buff!$K:$L,2,FALSE),"")),"")</f>
        <v/>
      </c>
      <c r="AV1228" s="6" t="str">
        <f>_xlfn.IFNA(IF(IF($AH1228=AV$5,VLOOKUP(AL1228,buff!$K:$L,2,FALSE),"")=0,"",IF($AH1228=AV$5,VLOOKUP(AL1228,buff!$K:$L,2,FALSE),"")),"")</f>
        <v/>
      </c>
      <c r="AW1228" s="6" t="str">
        <f>_xlfn.IFNA(IF(IF($AH1228=AW$5,VLOOKUP(AM1228,buff!$K:$L,2,FALSE),"")=0,"",IF($AH1228=AW$5,VLOOKUP(AM1228,buff!$K:$L,2,FALSE),"")),"")</f>
        <v/>
      </c>
      <c r="AX1228" s="6">
        <f>VLOOKUP(AI1228,buff!K:P,6,FALSE)</f>
        <v>179</v>
      </c>
      <c r="AY1228">
        <f t="shared" si="374"/>
        <v>179</v>
      </c>
      <c r="AZ1228">
        <f t="shared" si="374"/>
        <v>179</v>
      </c>
      <c r="BA1228">
        <f t="shared" si="375"/>
        <v>2</v>
      </c>
      <c r="BB1228">
        <f t="shared" si="376"/>
        <v>1</v>
      </c>
    </row>
    <row r="1229" spans="1:54" x14ac:dyDescent="0.15">
      <c r="A1229" t="str">
        <f t="shared" si="364"/>
        <v>凰邪主动技能2等级3</v>
      </c>
      <c r="B1229" s="8">
        <v>1223</v>
      </c>
      <c r="C1229" s="8" t="str">
        <f>VLOOKUP(G1229,角色!A:B,2,FALSE)</f>
        <v>凰邪</v>
      </c>
      <c r="D1229" s="8" t="str">
        <f t="shared" si="371"/>
        <v>主动技能2</v>
      </c>
      <c r="E1229" s="8">
        <f t="shared" si="365"/>
        <v>3</v>
      </c>
      <c r="F1229" s="8">
        <f t="shared" si="366"/>
        <v>2</v>
      </c>
      <c r="G1229" s="8">
        <f t="shared" si="367"/>
        <v>21</v>
      </c>
      <c r="H1229" s="4" t="s">
        <v>460</v>
      </c>
      <c r="I1229" s="26" t="str">
        <f t="shared" si="378"/>
        <v>对己方任意单体回复生命236</v>
      </c>
      <c r="J1229" s="4" t="s">
        <v>461</v>
      </c>
      <c r="K1229" s="1" t="s">
        <v>105</v>
      </c>
      <c r="L1229" s="4" t="s">
        <v>107</v>
      </c>
      <c r="M1229" s="4" t="s">
        <v>479</v>
      </c>
      <c r="N1229" s="4">
        <v>100</v>
      </c>
      <c r="O1229" s="4"/>
      <c r="T1229" s="6" t="str">
        <f t="shared" si="368"/>
        <v>6:100:2:0</v>
      </c>
      <c r="U1229" s="6" t="str">
        <f t="shared" si="369"/>
        <v/>
      </c>
      <c r="Y1229">
        <f t="shared" si="377"/>
        <v>50</v>
      </c>
      <c r="Z1229">
        <v>0</v>
      </c>
      <c r="AE1229">
        <v>0</v>
      </c>
      <c r="AF1229" s="23">
        <f t="shared" si="372"/>
        <v>2</v>
      </c>
      <c r="AG1229" s="23">
        <f t="shared" si="373"/>
        <v>1</v>
      </c>
      <c r="AH1229" s="1" t="s">
        <v>118</v>
      </c>
      <c r="AI1229" s="4" t="s">
        <v>1563</v>
      </c>
      <c r="AN1229" s="6" t="str">
        <f>_xlfn.IFNA(IF(IF($AH1229=AN$5,VLOOKUP(AI1229,buff!$K:$L,2,FALSE),"")=0,"",IF($AH1229=AN$5,VLOOKUP(AI1229,buff!$K:$L,2,FALSE),"")),"")</f>
        <v>6:100:2:0</v>
      </c>
      <c r="AO1229" s="6" t="str">
        <f>_xlfn.IFNA(IF(IF($AH1229=AO$5,VLOOKUP(AJ1229,buff!$K:$L,2,FALSE),"")=0,"",IF($AH1229=AO$5,VLOOKUP(AJ1229,buff!$K:$L,2,FALSE),"")),"")</f>
        <v/>
      </c>
      <c r="AP1229" s="6" t="str">
        <f>_xlfn.IFNA(IF(IF($AH1229=AP$5,VLOOKUP(AK1229,buff!$K:$L,2,FALSE),"")=0,"",IF($AH1229=AP$5,VLOOKUP(AK1229,buff!$K:$L,2,FALSE),"")),"")</f>
        <v/>
      </c>
      <c r="AQ1229" s="6" t="str">
        <f>_xlfn.IFNA(IF(IF($AH1229=AQ$5,VLOOKUP(AL1229,buff!$K:$L,2,FALSE),"")=0,"",IF($AH1229=AQ$5,VLOOKUP(AL1229,buff!$K:$L,2,FALSE),"")),"")</f>
        <v/>
      </c>
      <c r="AR1229" s="6" t="str">
        <f>_xlfn.IFNA(IF(IF($AH1229=AR$5,VLOOKUP(AM1229,buff!$K:$L,2,FALSE),"")=0,"",IF($AH1229=AR$5,VLOOKUP(AM1229,buff!$K:$L,2,FALSE),"")),"")</f>
        <v/>
      </c>
      <c r="AS1229" s="6" t="str">
        <f>_xlfn.IFNA(IF(IF($AH1229=AS$5,VLOOKUP(AI1229,buff!$K:$L,2,FALSE),"")=0,"",IF($AH1229=AS$5,VLOOKUP(AI1229,buff!$K:$L,2,FALSE),"")),"")</f>
        <v/>
      </c>
      <c r="AT1229" s="6" t="str">
        <f>_xlfn.IFNA(IF(IF($AH1229=AT$5,VLOOKUP(AJ1229,buff!$K:$L,2,FALSE),"")=0,"",IF($AH1229=AT$5,VLOOKUP(AJ1229,buff!$K:$L,2,FALSE),"")),"")</f>
        <v/>
      </c>
      <c r="AU1229" s="6" t="str">
        <f>_xlfn.IFNA(IF(IF($AH1229=AU$5,VLOOKUP(AK1229,buff!$K:$L,2,FALSE),"")=0,"",IF($AH1229=AU$5,VLOOKUP(AK1229,buff!$K:$L,2,FALSE),"")),"")</f>
        <v/>
      </c>
      <c r="AV1229" s="6" t="str">
        <f>_xlfn.IFNA(IF(IF($AH1229=AV$5,VLOOKUP(AL1229,buff!$K:$L,2,FALSE),"")=0,"",IF($AH1229=AV$5,VLOOKUP(AL1229,buff!$K:$L,2,FALSE),"")),"")</f>
        <v/>
      </c>
      <c r="AW1229" s="6" t="str">
        <f>_xlfn.IFNA(IF(IF($AH1229=AW$5,VLOOKUP(AM1229,buff!$K:$L,2,FALSE),"")=0,"",IF($AH1229=AW$5,VLOOKUP(AM1229,buff!$K:$L,2,FALSE),"")),"")</f>
        <v/>
      </c>
      <c r="AX1229" s="6">
        <f>VLOOKUP(AI1229,buff!K:P,6,FALSE)</f>
        <v>236</v>
      </c>
      <c r="AY1229">
        <f t="shared" si="374"/>
        <v>236</v>
      </c>
      <c r="AZ1229">
        <f t="shared" si="374"/>
        <v>236</v>
      </c>
      <c r="BA1229">
        <f t="shared" si="375"/>
        <v>2</v>
      </c>
      <c r="BB1229">
        <f t="shared" si="376"/>
        <v>1</v>
      </c>
    </row>
    <row r="1230" spans="1:54" x14ac:dyDescent="0.15">
      <c r="A1230" t="str">
        <f t="shared" si="364"/>
        <v>凰邪主动技能2等级4</v>
      </c>
      <c r="B1230" s="8">
        <v>1224</v>
      </c>
      <c r="C1230" s="8" t="str">
        <f>VLOOKUP(G1230,角色!A:B,2,FALSE)</f>
        <v>凰邪</v>
      </c>
      <c r="D1230" s="8" t="str">
        <f t="shared" si="371"/>
        <v>主动技能2</v>
      </c>
      <c r="E1230" s="8">
        <f t="shared" si="365"/>
        <v>4</v>
      </c>
      <c r="F1230" s="8">
        <f t="shared" si="366"/>
        <v>2</v>
      </c>
      <c r="G1230" s="8">
        <f t="shared" si="367"/>
        <v>21</v>
      </c>
      <c r="H1230" s="4" t="s">
        <v>460</v>
      </c>
      <c r="I1230" s="26" t="str">
        <f t="shared" si="378"/>
        <v>对己方任意单体回复生命294</v>
      </c>
      <c r="J1230" s="4" t="s">
        <v>461</v>
      </c>
      <c r="K1230" s="1" t="s">
        <v>105</v>
      </c>
      <c r="L1230" s="4" t="s">
        <v>107</v>
      </c>
      <c r="M1230" s="4" t="s">
        <v>479</v>
      </c>
      <c r="N1230" s="4">
        <v>100</v>
      </c>
      <c r="O1230" s="4"/>
      <c r="T1230" s="6" t="str">
        <f t="shared" si="368"/>
        <v>7:100:2:0</v>
      </c>
      <c r="U1230" s="6" t="str">
        <f t="shared" si="369"/>
        <v/>
      </c>
      <c r="Y1230">
        <f t="shared" si="377"/>
        <v>50</v>
      </c>
      <c r="Z1230">
        <v>0</v>
      </c>
      <c r="AE1230">
        <v>0</v>
      </c>
      <c r="AF1230" s="23">
        <f t="shared" si="372"/>
        <v>2</v>
      </c>
      <c r="AG1230" s="23">
        <f t="shared" si="373"/>
        <v>1</v>
      </c>
      <c r="AH1230" s="1" t="s">
        <v>118</v>
      </c>
      <c r="AI1230" s="4" t="s">
        <v>1564</v>
      </c>
      <c r="AN1230" s="6" t="str">
        <f>_xlfn.IFNA(IF(IF($AH1230=AN$5,VLOOKUP(AI1230,buff!$K:$L,2,FALSE),"")=0,"",IF($AH1230=AN$5,VLOOKUP(AI1230,buff!$K:$L,2,FALSE),"")),"")</f>
        <v>7:100:2:0</v>
      </c>
      <c r="AO1230" s="6" t="str">
        <f>_xlfn.IFNA(IF(IF($AH1230=AO$5,VLOOKUP(AJ1230,buff!$K:$L,2,FALSE),"")=0,"",IF($AH1230=AO$5,VLOOKUP(AJ1230,buff!$K:$L,2,FALSE),"")),"")</f>
        <v/>
      </c>
      <c r="AP1230" s="6" t="str">
        <f>_xlfn.IFNA(IF(IF($AH1230=AP$5,VLOOKUP(AK1230,buff!$K:$L,2,FALSE),"")=0,"",IF($AH1230=AP$5,VLOOKUP(AK1230,buff!$K:$L,2,FALSE),"")),"")</f>
        <v/>
      </c>
      <c r="AQ1230" s="6" t="str">
        <f>_xlfn.IFNA(IF(IF($AH1230=AQ$5,VLOOKUP(AL1230,buff!$K:$L,2,FALSE),"")=0,"",IF($AH1230=AQ$5,VLOOKUP(AL1230,buff!$K:$L,2,FALSE),"")),"")</f>
        <v/>
      </c>
      <c r="AR1230" s="6" t="str">
        <f>_xlfn.IFNA(IF(IF($AH1230=AR$5,VLOOKUP(AM1230,buff!$K:$L,2,FALSE),"")=0,"",IF($AH1230=AR$5,VLOOKUP(AM1230,buff!$K:$L,2,FALSE),"")),"")</f>
        <v/>
      </c>
      <c r="AS1230" s="6" t="str">
        <f>_xlfn.IFNA(IF(IF($AH1230=AS$5,VLOOKUP(AI1230,buff!$K:$L,2,FALSE),"")=0,"",IF($AH1230=AS$5,VLOOKUP(AI1230,buff!$K:$L,2,FALSE),"")),"")</f>
        <v/>
      </c>
      <c r="AT1230" s="6" t="str">
        <f>_xlfn.IFNA(IF(IF($AH1230=AT$5,VLOOKUP(AJ1230,buff!$K:$L,2,FALSE),"")=0,"",IF($AH1230=AT$5,VLOOKUP(AJ1230,buff!$K:$L,2,FALSE),"")),"")</f>
        <v/>
      </c>
      <c r="AU1230" s="6" t="str">
        <f>_xlfn.IFNA(IF(IF($AH1230=AU$5,VLOOKUP(AK1230,buff!$K:$L,2,FALSE),"")=0,"",IF($AH1230=AU$5,VLOOKUP(AK1230,buff!$K:$L,2,FALSE),"")),"")</f>
        <v/>
      </c>
      <c r="AV1230" s="6" t="str">
        <f>_xlfn.IFNA(IF(IF($AH1230=AV$5,VLOOKUP(AL1230,buff!$K:$L,2,FALSE),"")=0,"",IF($AH1230=AV$5,VLOOKUP(AL1230,buff!$K:$L,2,FALSE),"")),"")</f>
        <v/>
      </c>
      <c r="AW1230" s="6" t="str">
        <f>_xlfn.IFNA(IF(IF($AH1230=AW$5,VLOOKUP(AM1230,buff!$K:$L,2,FALSE),"")=0,"",IF($AH1230=AW$5,VLOOKUP(AM1230,buff!$K:$L,2,FALSE),"")),"")</f>
        <v/>
      </c>
      <c r="AX1230" s="6">
        <f>VLOOKUP(AI1230,buff!K:P,6,FALSE)</f>
        <v>294</v>
      </c>
      <c r="AY1230">
        <f t="shared" si="374"/>
        <v>294</v>
      </c>
      <c r="AZ1230">
        <f t="shared" si="374"/>
        <v>294</v>
      </c>
      <c r="BA1230">
        <f t="shared" si="375"/>
        <v>2</v>
      </c>
      <c r="BB1230">
        <f t="shared" si="376"/>
        <v>1</v>
      </c>
    </row>
    <row r="1231" spans="1:54" x14ac:dyDescent="0.15">
      <c r="A1231" t="str">
        <f t="shared" si="364"/>
        <v>凰邪主动技能2等级5</v>
      </c>
      <c r="B1231" s="8">
        <v>1225</v>
      </c>
      <c r="C1231" s="8" t="str">
        <f>VLOOKUP(G1231,角色!A:B,2,FALSE)</f>
        <v>凰邪</v>
      </c>
      <c r="D1231" s="8" t="str">
        <f t="shared" si="371"/>
        <v>主动技能2</v>
      </c>
      <c r="E1231" s="8">
        <f t="shared" si="365"/>
        <v>5</v>
      </c>
      <c r="F1231" s="8">
        <f t="shared" si="366"/>
        <v>2</v>
      </c>
      <c r="G1231" s="8">
        <f t="shared" si="367"/>
        <v>21</v>
      </c>
      <c r="H1231" s="4" t="s">
        <v>460</v>
      </c>
      <c r="I1231" s="26" t="str">
        <f t="shared" si="378"/>
        <v>对己方任意单体回复生命361</v>
      </c>
      <c r="J1231" s="4" t="s">
        <v>461</v>
      </c>
      <c r="K1231" s="1" t="s">
        <v>105</v>
      </c>
      <c r="L1231" s="4" t="s">
        <v>107</v>
      </c>
      <c r="M1231" s="4" t="s">
        <v>479</v>
      </c>
      <c r="N1231" s="4">
        <v>100</v>
      </c>
      <c r="O1231" s="4"/>
      <c r="T1231" s="6" t="str">
        <f t="shared" si="368"/>
        <v>8:100:2:0</v>
      </c>
      <c r="U1231" s="6" t="str">
        <f t="shared" si="369"/>
        <v/>
      </c>
      <c r="Y1231">
        <f t="shared" si="377"/>
        <v>50</v>
      </c>
      <c r="Z1231">
        <v>0</v>
      </c>
      <c r="AE1231">
        <v>0</v>
      </c>
      <c r="AF1231" s="23">
        <f t="shared" si="372"/>
        <v>2</v>
      </c>
      <c r="AG1231" s="23">
        <f t="shared" si="373"/>
        <v>1</v>
      </c>
      <c r="AH1231" s="1" t="s">
        <v>118</v>
      </c>
      <c r="AI1231" s="4" t="s">
        <v>1565</v>
      </c>
      <c r="AN1231" s="6" t="str">
        <f>_xlfn.IFNA(IF(IF($AH1231=AN$5,VLOOKUP(AI1231,buff!$K:$L,2,FALSE),"")=0,"",IF($AH1231=AN$5,VLOOKUP(AI1231,buff!$K:$L,2,FALSE),"")),"")</f>
        <v>8:100:2:0</v>
      </c>
      <c r="AO1231" s="6" t="str">
        <f>_xlfn.IFNA(IF(IF($AH1231=AO$5,VLOOKUP(AJ1231,buff!$K:$L,2,FALSE),"")=0,"",IF($AH1231=AO$5,VLOOKUP(AJ1231,buff!$K:$L,2,FALSE),"")),"")</f>
        <v/>
      </c>
      <c r="AP1231" s="6" t="str">
        <f>_xlfn.IFNA(IF(IF($AH1231=AP$5,VLOOKUP(AK1231,buff!$K:$L,2,FALSE),"")=0,"",IF($AH1231=AP$5,VLOOKUP(AK1231,buff!$K:$L,2,FALSE),"")),"")</f>
        <v/>
      </c>
      <c r="AQ1231" s="6" t="str">
        <f>_xlfn.IFNA(IF(IF($AH1231=AQ$5,VLOOKUP(AL1231,buff!$K:$L,2,FALSE),"")=0,"",IF($AH1231=AQ$5,VLOOKUP(AL1231,buff!$K:$L,2,FALSE),"")),"")</f>
        <v/>
      </c>
      <c r="AR1231" s="6" t="str">
        <f>_xlfn.IFNA(IF(IF($AH1231=AR$5,VLOOKUP(AM1231,buff!$K:$L,2,FALSE),"")=0,"",IF($AH1231=AR$5,VLOOKUP(AM1231,buff!$K:$L,2,FALSE),"")),"")</f>
        <v/>
      </c>
      <c r="AS1231" s="6" t="str">
        <f>_xlfn.IFNA(IF(IF($AH1231=AS$5,VLOOKUP(AI1231,buff!$K:$L,2,FALSE),"")=0,"",IF($AH1231=AS$5,VLOOKUP(AI1231,buff!$K:$L,2,FALSE),"")),"")</f>
        <v/>
      </c>
      <c r="AT1231" s="6" t="str">
        <f>_xlfn.IFNA(IF(IF($AH1231=AT$5,VLOOKUP(AJ1231,buff!$K:$L,2,FALSE),"")=0,"",IF($AH1231=AT$5,VLOOKUP(AJ1231,buff!$K:$L,2,FALSE),"")),"")</f>
        <v/>
      </c>
      <c r="AU1231" s="6" t="str">
        <f>_xlfn.IFNA(IF(IF($AH1231=AU$5,VLOOKUP(AK1231,buff!$K:$L,2,FALSE),"")=0,"",IF($AH1231=AU$5,VLOOKUP(AK1231,buff!$K:$L,2,FALSE),"")),"")</f>
        <v/>
      </c>
      <c r="AV1231" s="6" t="str">
        <f>_xlfn.IFNA(IF(IF($AH1231=AV$5,VLOOKUP(AL1231,buff!$K:$L,2,FALSE),"")=0,"",IF($AH1231=AV$5,VLOOKUP(AL1231,buff!$K:$L,2,FALSE),"")),"")</f>
        <v/>
      </c>
      <c r="AW1231" s="6" t="str">
        <f>_xlfn.IFNA(IF(IF($AH1231=AW$5,VLOOKUP(AM1231,buff!$K:$L,2,FALSE),"")=0,"",IF($AH1231=AW$5,VLOOKUP(AM1231,buff!$K:$L,2,FALSE),"")),"")</f>
        <v/>
      </c>
      <c r="AX1231" s="6">
        <f>VLOOKUP(AI1231,buff!K:P,6,FALSE)</f>
        <v>361</v>
      </c>
      <c r="AY1231">
        <f t="shared" si="374"/>
        <v>361</v>
      </c>
      <c r="AZ1231">
        <f t="shared" si="374"/>
        <v>361</v>
      </c>
      <c r="BA1231">
        <f t="shared" si="375"/>
        <v>2</v>
      </c>
      <c r="BB1231">
        <f t="shared" si="376"/>
        <v>1</v>
      </c>
    </row>
    <row r="1232" spans="1:54" x14ac:dyDescent="0.15">
      <c r="A1232" t="str">
        <f t="shared" si="364"/>
        <v>凰邪主动技能2等级6</v>
      </c>
      <c r="B1232" s="8">
        <v>1226</v>
      </c>
      <c r="C1232" s="8" t="str">
        <f>VLOOKUP(G1232,角色!A:B,2,FALSE)</f>
        <v>凰邪</v>
      </c>
      <c r="D1232" s="8" t="str">
        <f t="shared" si="371"/>
        <v>主动技能2</v>
      </c>
      <c r="E1232" s="8">
        <f t="shared" si="365"/>
        <v>6</v>
      </c>
      <c r="F1232" s="8">
        <f t="shared" si="366"/>
        <v>2</v>
      </c>
      <c r="G1232" s="8">
        <f t="shared" si="367"/>
        <v>21</v>
      </c>
      <c r="H1232" s="4" t="s">
        <v>460</v>
      </c>
      <c r="I1232" s="26" t="str">
        <f t="shared" si="378"/>
        <v>对己方任意单体回复生命445</v>
      </c>
      <c r="J1232" s="4" t="s">
        <v>461</v>
      </c>
      <c r="K1232" s="1" t="s">
        <v>105</v>
      </c>
      <c r="L1232" s="4" t="s">
        <v>107</v>
      </c>
      <c r="M1232" s="4" t="s">
        <v>479</v>
      </c>
      <c r="N1232" s="4">
        <v>100</v>
      </c>
      <c r="O1232" s="4"/>
      <c r="T1232" s="6" t="str">
        <f t="shared" si="368"/>
        <v>9:100:2:0</v>
      </c>
      <c r="U1232" s="6" t="str">
        <f t="shared" si="369"/>
        <v/>
      </c>
      <c r="Y1232">
        <f t="shared" si="377"/>
        <v>50</v>
      </c>
      <c r="Z1232">
        <v>0</v>
      </c>
      <c r="AE1232">
        <v>0</v>
      </c>
      <c r="AF1232" s="23">
        <f t="shared" si="372"/>
        <v>2</v>
      </c>
      <c r="AG1232" s="23">
        <f t="shared" si="373"/>
        <v>1</v>
      </c>
      <c r="AH1232" s="1" t="s">
        <v>118</v>
      </c>
      <c r="AI1232" s="4" t="s">
        <v>1566</v>
      </c>
      <c r="AN1232" s="6" t="str">
        <f>_xlfn.IFNA(IF(IF($AH1232=AN$5,VLOOKUP(AI1232,buff!$K:$L,2,FALSE),"")=0,"",IF($AH1232=AN$5,VLOOKUP(AI1232,buff!$K:$L,2,FALSE),"")),"")</f>
        <v>9:100:2:0</v>
      </c>
      <c r="AO1232" s="6" t="str">
        <f>_xlfn.IFNA(IF(IF($AH1232=AO$5,VLOOKUP(AJ1232,buff!$K:$L,2,FALSE),"")=0,"",IF($AH1232=AO$5,VLOOKUP(AJ1232,buff!$K:$L,2,FALSE),"")),"")</f>
        <v/>
      </c>
      <c r="AP1232" s="6" t="str">
        <f>_xlfn.IFNA(IF(IF($AH1232=AP$5,VLOOKUP(AK1232,buff!$K:$L,2,FALSE),"")=0,"",IF($AH1232=AP$5,VLOOKUP(AK1232,buff!$K:$L,2,FALSE),"")),"")</f>
        <v/>
      </c>
      <c r="AQ1232" s="6" t="str">
        <f>_xlfn.IFNA(IF(IF($AH1232=AQ$5,VLOOKUP(AL1232,buff!$K:$L,2,FALSE),"")=0,"",IF($AH1232=AQ$5,VLOOKUP(AL1232,buff!$K:$L,2,FALSE),"")),"")</f>
        <v/>
      </c>
      <c r="AR1232" s="6" t="str">
        <f>_xlfn.IFNA(IF(IF($AH1232=AR$5,VLOOKUP(AM1232,buff!$K:$L,2,FALSE),"")=0,"",IF($AH1232=AR$5,VLOOKUP(AM1232,buff!$K:$L,2,FALSE),"")),"")</f>
        <v/>
      </c>
      <c r="AS1232" s="6" t="str">
        <f>_xlfn.IFNA(IF(IF($AH1232=AS$5,VLOOKUP(AI1232,buff!$K:$L,2,FALSE),"")=0,"",IF($AH1232=AS$5,VLOOKUP(AI1232,buff!$K:$L,2,FALSE),"")),"")</f>
        <v/>
      </c>
      <c r="AT1232" s="6" t="str">
        <f>_xlfn.IFNA(IF(IF($AH1232=AT$5,VLOOKUP(AJ1232,buff!$K:$L,2,FALSE),"")=0,"",IF($AH1232=AT$5,VLOOKUP(AJ1232,buff!$K:$L,2,FALSE),"")),"")</f>
        <v/>
      </c>
      <c r="AU1232" s="6" t="str">
        <f>_xlfn.IFNA(IF(IF($AH1232=AU$5,VLOOKUP(AK1232,buff!$K:$L,2,FALSE),"")=0,"",IF($AH1232=AU$5,VLOOKUP(AK1232,buff!$K:$L,2,FALSE),"")),"")</f>
        <v/>
      </c>
      <c r="AV1232" s="6" t="str">
        <f>_xlfn.IFNA(IF(IF($AH1232=AV$5,VLOOKUP(AL1232,buff!$K:$L,2,FALSE),"")=0,"",IF($AH1232=AV$5,VLOOKUP(AL1232,buff!$K:$L,2,FALSE),"")),"")</f>
        <v/>
      </c>
      <c r="AW1232" s="6" t="str">
        <f>_xlfn.IFNA(IF(IF($AH1232=AW$5,VLOOKUP(AM1232,buff!$K:$L,2,FALSE),"")=0,"",IF($AH1232=AW$5,VLOOKUP(AM1232,buff!$K:$L,2,FALSE),"")),"")</f>
        <v/>
      </c>
      <c r="AX1232" s="6">
        <f>VLOOKUP(AI1232,buff!K:P,6,FALSE)</f>
        <v>445</v>
      </c>
      <c r="AY1232">
        <f t="shared" si="374"/>
        <v>445</v>
      </c>
      <c r="AZ1232">
        <f t="shared" si="374"/>
        <v>445</v>
      </c>
      <c r="BA1232">
        <f t="shared" si="375"/>
        <v>2</v>
      </c>
      <c r="BB1232">
        <f t="shared" si="376"/>
        <v>1</v>
      </c>
    </row>
    <row r="1233" spans="1:54" x14ac:dyDescent="0.15">
      <c r="A1233" t="str">
        <f t="shared" si="364"/>
        <v>凰邪主动技能2等级7</v>
      </c>
      <c r="B1233" s="8">
        <v>1227</v>
      </c>
      <c r="C1233" s="8" t="str">
        <f>VLOOKUP(G1233,角色!A:B,2,FALSE)</f>
        <v>凰邪</v>
      </c>
      <c r="D1233" s="8" t="str">
        <f t="shared" si="371"/>
        <v>主动技能2</v>
      </c>
      <c r="E1233" s="8">
        <f t="shared" si="365"/>
        <v>7</v>
      </c>
      <c r="F1233" s="8">
        <f t="shared" si="366"/>
        <v>2</v>
      </c>
      <c r="G1233" s="8">
        <f t="shared" si="367"/>
        <v>21</v>
      </c>
      <c r="H1233" s="4" t="s">
        <v>460</v>
      </c>
      <c r="I1233" s="26" t="str">
        <f t="shared" si="378"/>
        <v>对己方任意单体回复生命548</v>
      </c>
      <c r="J1233" s="4" t="s">
        <v>461</v>
      </c>
      <c r="K1233" s="1" t="s">
        <v>105</v>
      </c>
      <c r="L1233" s="4" t="s">
        <v>107</v>
      </c>
      <c r="M1233" s="4" t="s">
        <v>479</v>
      </c>
      <c r="N1233" s="4">
        <v>100</v>
      </c>
      <c r="O1233" s="4"/>
      <c r="T1233" s="6" t="str">
        <f t="shared" si="368"/>
        <v>10:100:2:0</v>
      </c>
      <c r="U1233" s="6" t="str">
        <f t="shared" si="369"/>
        <v/>
      </c>
      <c r="Y1233">
        <f t="shared" si="377"/>
        <v>50</v>
      </c>
      <c r="Z1233">
        <v>0</v>
      </c>
      <c r="AE1233">
        <v>0</v>
      </c>
      <c r="AF1233" s="23">
        <f t="shared" si="372"/>
        <v>2</v>
      </c>
      <c r="AG1233" s="23">
        <f t="shared" si="373"/>
        <v>1</v>
      </c>
      <c r="AH1233" s="1" t="s">
        <v>118</v>
      </c>
      <c r="AI1233" s="4" t="s">
        <v>1567</v>
      </c>
      <c r="AN1233" s="6" t="str">
        <f>_xlfn.IFNA(IF(IF($AH1233=AN$5,VLOOKUP(AI1233,buff!$K:$L,2,FALSE),"")=0,"",IF($AH1233=AN$5,VLOOKUP(AI1233,buff!$K:$L,2,FALSE),"")),"")</f>
        <v>10:100:2:0</v>
      </c>
      <c r="AO1233" s="6" t="str">
        <f>_xlfn.IFNA(IF(IF($AH1233=AO$5,VLOOKUP(AJ1233,buff!$K:$L,2,FALSE),"")=0,"",IF($AH1233=AO$5,VLOOKUP(AJ1233,buff!$K:$L,2,FALSE),"")),"")</f>
        <v/>
      </c>
      <c r="AP1233" s="6" t="str">
        <f>_xlfn.IFNA(IF(IF($AH1233=AP$5,VLOOKUP(AK1233,buff!$K:$L,2,FALSE),"")=0,"",IF($AH1233=AP$5,VLOOKUP(AK1233,buff!$K:$L,2,FALSE),"")),"")</f>
        <v/>
      </c>
      <c r="AQ1233" s="6" t="str">
        <f>_xlfn.IFNA(IF(IF($AH1233=AQ$5,VLOOKUP(AL1233,buff!$K:$L,2,FALSE),"")=0,"",IF($AH1233=AQ$5,VLOOKUP(AL1233,buff!$K:$L,2,FALSE),"")),"")</f>
        <v/>
      </c>
      <c r="AR1233" s="6" t="str">
        <f>_xlfn.IFNA(IF(IF($AH1233=AR$5,VLOOKUP(AM1233,buff!$K:$L,2,FALSE),"")=0,"",IF($AH1233=AR$5,VLOOKUP(AM1233,buff!$K:$L,2,FALSE),"")),"")</f>
        <v/>
      </c>
      <c r="AS1233" s="6" t="str">
        <f>_xlfn.IFNA(IF(IF($AH1233=AS$5,VLOOKUP(AI1233,buff!$K:$L,2,FALSE),"")=0,"",IF($AH1233=AS$5,VLOOKUP(AI1233,buff!$K:$L,2,FALSE),"")),"")</f>
        <v/>
      </c>
      <c r="AT1233" s="6" t="str">
        <f>_xlfn.IFNA(IF(IF($AH1233=AT$5,VLOOKUP(AJ1233,buff!$K:$L,2,FALSE),"")=0,"",IF($AH1233=AT$5,VLOOKUP(AJ1233,buff!$K:$L,2,FALSE),"")),"")</f>
        <v/>
      </c>
      <c r="AU1233" s="6" t="str">
        <f>_xlfn.IFNA(IF(IF($AH1233=AU$5,VLOOKUP(AK1233,buff!$K:$L,2,FALSE),"")=0,"",IF($AH1233=AU$5,VLOOKUP(AK1233,buff!$K:$L,2,FALSE),"")),"")</f>
        <v/>
      </c>
      <c r="AV1233" s="6" t="str">
        <f>_xlfn.IFNA(IF(IF($AH1233=AV$5,VLOOKUP(AL1233,buff!$K:$L,2,FALSE),"")=0,"",IF($AH1233=AV$5,VLOOKUP(AL1233,buff!$K:$L,2,FALSE),"")),"")</f>
        <v/>
      </c>
      <c r="AW1233" s="6" t="str">
        <f>_xlfn.IFNA(IF(IF($AH1233=AW$5,VLOOKUP(AM1233,buff!$K:$L,2,FALSE),"")=0,"",IF($AH1233=AW$5,VLOOKUP(AM1233,buff!$K:$L,2,FALSE),"")),"")</f>
        <v/>
      </c>
      <c r="AX1233" s="6">
        <f>VLOOKUP(AI1233,buff!K:P,6,FALSE)</f>
        <v>548</v>
      </c>
      <c r="AY1233">
        <f t="shared" si="374"/>
        <v>548</v>
      </c>
      <c r="AZ1233">
        <f t="shared" si="374"/>
        <v>548</v>
      </c>
      <c r="BA1233">
        <f t="shared" si="375"/>
        <v>2</v>
      </c>
      <c r="BB1233">
        <f t="shared" si="376"/>
        <v>1</v>
      </c>
    </row>
    <row r="1234" spans="1:54" x14ac:dyDescent="0.15">
      <c r="A1234" t="str">
        <f t="shared" si="364"/>
        <v>凰邪主动技能2等级8</v>
      </c>
      <c r="B1234" s="8">
        <v>1228</v>
      </c>
      <c r="C1234" s="8" t="str">
        <f>VLOOKUP(G1234,角色!A:B,2,FALSE)</f>
        <v>凰邪</v>
      </c>
      <c r="D1234" s="8" t="str">
        <f t="shared" si="371"/>
        <v>主动技能2</v>
      </c>
      <c r="E1234" s="8">
        <f t="shared" si="365"/>
        <v>8</v>
      </c>
      <c r="F1234" s="8">
        <f t="shared" si="366"/>
        <v>2</v>
      </c>
      <c r="G1234" s="8">
        <f t="shared" si="367"/>
        <v>21</v>
      </c>
      <c r="H1234" s="4" t="s">
        <v>460</v>
      </c>
      <c r="I1234" s="26" t="str">
        <f t="shared" si="378"/>
        <v>对己方任意单体回复生命675</v>
      </c>
      <c r="J1234" s="4" t="s">
        <v>461</v>
      </c>
      <c r="K1234" s="1" t="s">
        <v>105</v>
      </c>
      <c r="L1234" s="4" t="s">
        <v>107</v>
      </c>
      <c r="M1234" s="4" t="s">
        <v>479</v>
      </c>
      <c r="N1234" s="4">
        <v>100</v>
      </c>
      <c r="O1234" s="4"/>
      <c r="T1234" s="6" t="str">
        <f t="shared" si="368"/>
        <v>11:100:2:0</v>
      </c>
      <c r="U1234" s="6" t="str">
        <f t="shared" si="369"/>
        <v/>
      </c>
      <c r="Y1234">
        <f t="shared" si="377"/>
        <v>50</v>
      </c>
      <c r="Z1234">
        <v>0</v>
      </c>
      <c r="AE1234">
        <v>0</v>
      </c>
      <c r="AF1234" s="23">
        <f t="shared" si="372"/>
        <v>2</v>
      </c>
      <c r="AG1234" s="23">
        <f t="shared" si="373"/>
        <v>1</v>
      </c>
      <c r="AH1234" s="1" t="s">
        <v>118</v>
      </c>
      <c r="AI1234" s="4" t="s">
        <v>1568</v>
      </c>
      <c r="AN1234" s="6" t="str">
        <f>_xlfn.IFNA(IF(IF($AH1234=AN$5,VLOOKUP(AI1234,buff!$K:$L,2,FALSE),"")=0,"",IF($AH1234=AN$5,VLOOKUP(AI1234,buff!$K:$L,2,FALSE),"")),"")</f>
        <v>11:100:2:0</v>
      </c>
      <c r="AO1234" s="6" t="str">
        <f>_xlfn.IFNA(IF(IF($AH1234=AO$5,VLOOKUP(AJ1234,buff!$K:$L,2,FALSE),"")=0,"",IF($AH1234=AO$5,VLOOKUP(AJ1234,buff!$K:$L,2,FALSE),"")),"")</f>
        <v/>
      </c>
      <c r="AP1234" s="6" t="str">
        <f>_xlfn.IFNA(IF(IF($AH1234=AP$5,VLOOKUP(AK1234,buff!$K:$L,2,FALSE),"")=0,"",IF($AH1234=AP$5,VLOOKUP(AK1234,buff!$K:$L,2,FALSE),"")),"")</f>
        <v/>
      </c>
      <c r="AQ1234" s="6" t="str">
        <f>_xlfn.IFNA(IF(IF($AH1234=AQ$5,VLOOKUP(AL1234,buff!$K:$L,2,FALSE),"")=0,"",IF($AH1234=AQ$5,VLOOKUP(AL1234,buff!$K:$L,2,FALSE),"")),"")</f>
        <v/>
      </c>
      <c r="AR1234" s="6" t="str">
        <f>_xlfn.IFNA(IF(IF($AH1234=AR$5,VLOOKUP(AM1234,buff!$K:$L,2,FALSE),"")=0,"",IF($AH1234=AR$5,VLOOKUP(AM1234,buff!$K:$L,2,FALSE),"")),"")</f>
        <v/>
      </c>
      <c r="AS1234" s="6" t="str">
        <f>_xlfn.IFNA(IF(IF($AH1234=AS$5,VLOOKUP(AI1234,buff!$K:$L,2,FALSE),"")=0,"",IF($AH1234=AS$5,VLOOKUP(AI1234,buff!$K:$L,2,FALSE),"")),"")</f>
        <v/>
      </c>
      <c r="AT1234" s="6" t="str">
        <f>_xlfn.IFNA(IF(IF($AH1234=AT$5,VLOOKUP(AJ1234,buff!$K:$L,2,FALSE),"")=0,"",IF($AH1234=AT$5,VLOOKUP(AJ1234,buff!$K:$L,2,FALSE),"")),"")</f>
        <v/>
      </c>
      <c r="AU1234" s="6" t="str">
        <f>_xlfn.IFNA(IF(IF($AH1234=AU$5,VLOOKUP(AK1234,buff!$K:$L,2,FALSE),"")=0,"",IF($AH1234=AU$5,VLOOKUP(AK1234,buff!$K:$L,2,FALSE),"")),"")</f>
        <v/>
      </c>
      <c r="AV1234" s="6" t="str">
        <f>_xlfn.IFNA(IF(IF($AH1234=AV$5,VLOOKUP(AL1234,buff!$K:$L,2,FALSE),"")=0,"",IF($AH1234=AV$5,VLOOKUP(AL1234,buff!$K:$L,2,FALSE),"")),"")</f>
        <v/>
      </c>
      <c r="AW1234" s="6" t="str">
        <f>_xlfn.IFNA(IF(IF($AH1234=AW$5,VLOOKUP(AM1234,buff!$K:$L,2,FALSE),"")=0,"",IF($AH1234=AW$5,VLOOKUP(AM1234,buff!$K:$L,2,FALSE),"")),"")</f>
        <v/>
      </c>
      <c r="AX1234" s="6">
        <f>VLOOKUP(AI1234,buff!K:P,6,FALSE)</f>
        <v>675</v>
      </c>
      <c r="AY1234">
        <f t="shared" si="374"/>
        <v>675</v>
      </c>
      <c r="AZ1234">
        <f t="shared" si="374"/>
        <v>675</v>
      </c>
      <c r="BA1234">
        <f t="shared" si="375"/>
        <v>2</v>
      </c>
      <c r="BB1234">
        <f t="shared" si="376"/>
        <v>1</v>
      </c>
    </row>
    <row r="1235" spans="1:54" x14ac:dyDescent="0.15">
      <c r="A1235" t="str">
        <f t="shared" si="364"/>
        <v>凰邪主动技能2等级9</v>
      </c>
      <c r="B1235" s="8">
        <v>1229</v>
      </c>
      <c r="C1235" s="8" t="str">
        <f>VLOOKUP(G1235,角色!A:B,2,FALSE)</f>
        <v>凰邪</v>
      </c>
      <c r="D1235" s="8" t="str">
        <f t="shared" si="371"/>
        <v>主动技能2</v>
      </c>
      <c r="E1235" s="8">
        <f t="shared" si="365"/>
        <v>9</v>
      </c>
      <c r="F1235" s="8">
        <f t="shared" si="366"/>
        <v>2</v>
      </c>
      <c r="G1235" s="8">
        <f t="shared" si="367"/>
        <v>21</v>
      </c>
      <c r="H1235" s="4" t="s">
        <v>460</v>
      </c>
      <c r="I1235" s="26" t="str">
        <f t="shared" si="378"/>
        <v>对己方任意单体回复生命832</v>
      </c>
      <c r="J1235" s="4" t="s">
        <v>461</v>
      </c>
      <c r="K1235" s="1" t="s">
        <v>105</v>
      </c>
      <c r="L1235" s="4" t="s">
        <v>107</v>
      </c>
      <c r="M1235" s="4" t="s">
        <v>479</v>
      </c>
      <c r="N1235" s="4">
        <v>100</v>
      </c>
      <c r="O1235" s="4"/>
      <c r="T1235" s="6" t="str">
        <f t="shared" si="368"/>
        <v>12:100:2:0</v>
      </c>
      <c r="U1235" s="6" t="str">
        <f t="shared" si="369"/>
        <v/>
      </c>
      <c r="Y1235">
        <f t="shared" si="377"/>
        <v>50</v>
      </c>
      <c r="Z1235">
        <v>0</v>
      </c>
      <c r="AE1235">
        <v>0</v>
      </c>
      <c r="AF1235" s="23">
        <f t="shared" si="372"/>
        <v>2</v>
      </c>
      <c r="AG1235" s="23">
        <f t="shared" si="373"/>
        <v>1</v>
      </c>
      <c r="AH1235" s="1" t="s">
        <v>118</v>
      </c>
      <c r="AI1235" s="4" t="s">
        <v>1569</v>
      </c>
      <c r="AN1235" s="6" t="str">
        <f>_xlfn.IFNA(IF(IF($AH1235=AN$5,VLOOKUP(AI1235,buff!$K:$L,2,FALSE),"")=0,"",IF($AH1235=AN$5,VLOOKUP(AI1235,buff!$K:$L,2,FALSE),"")),"")</f>
        <v>12:100:2:0</v>
      </c>
      <c r="AO1235" s="6" t="str">
        <f>_xlfn.IFNA(IF(IF($AH1235=AO$5,VLOOKUP(AJ1235,buff!$K:$L,2,FALSE),"")=0,"",IF($AH1235=AO$5,VLOOKUP(AJ1235,buff!$K:$L,2,FALSE),"")),"")</f>
        <v/>
      </c>
      <c r="AP1235" s="6" t="str">
        <f>_xlfn.IFNA(IF(IF($AH1235=AP$5,VLOOKUP(AK1235,buff!$K:$L,2,FALSE),"")=0,"",IF($AH1235=AP$5,VLOOKUP(AK1235,buff!$K:$L,2,FALSE),"")),"")</f>
        <v/>
      </c>
      <c r="AQ1235" s="6" t="str">
        <f>_xlfn.IFNA(IF(IF($AH1235=AQ$5,VLOOKUP(AL1235,buff!$K:$L,2,FALSE),"")=0,"",IF($AH1235=AQ$5,VLOOKUP(AL1235,buff!$K:$L,2,FALSE),"")),"")</f>
        <v/>
      </c>
      <c r="AR1235" s="6" t="str">
        <f>_xlfn.IFNA(IF(IF($AH1235=AR$5,VLOOKUP(AM1235,buff!$K:$L,2,FALSE),"")=0,"",IF($AH1235=AR$5,VLOOKUP(AM1235,buff!$K:$L,2,FALSE),"")),"")</f>
        <v/>
      </c>
      <c r="AS1235" s="6" t="str">
        <f>_xlfn.IFNA(IF(IF($AH1235=AS$5,VLOOKUP(AI1235,buff!$K:$L,2,FALSE),"")=0,"",IF($AH1235=AS$5,VLOOKUP(AI1235,buff!$K:$L,2,FALSE),"")),"")</f>
        <v/>
      </c>
      <c r="AT1235" s="6" t="str">
        <f>_xlfn.IFNA(IF(IF($AH1235=AT$5,VLOOKUP(AJ1235,buff!$K:$L,2,FALSE),"")=0,"",IF($AH1235=AT$5,VLOOKUP(AJ1235,buff!$K:$L,2,FALSE),"")),"")</f>
        <v/>
      </c>
      <c r="AU1235" s="6" t="str">
        <f>_xlfn.IFNA(IF(IF($AH1235=AU$5,VLOOKUP(AK1235,buff!$K:$L,2,FALSE),"")=0,"",IF($AH1235=AU$5,VLOOKUP(AK1235,buff!$K:$L,2,FALSE),"")),"")</f>
        <v/>
      </c>
      <c r="AV1235" s="6" t="str">
        <f>_xlfn.IFNA(IF(IF($AH1235=AV$5,VLOOKUP(AL1235,buff!$K:$L,2,FALSE),"")=0,"",IF($AH1235=AV$5,VLOOKUP(AL1235,buff!$K:$L,2,FALSE),"")),"")</f>
        <v/>
      </c>
      <c r="AW1235" s="6" t="str">
        <f>_xlfn.IFNA(IF(IF($AH1235=AW$5,VLOOKUP(AM1235,buff!$K:$L,2,FALSE),"")=0,"",IF($AH1235=AW$5,VLOOKUP(AM1235,buff!$K:$L,2,FALSE),"")),"")</f>
        <v/>
      </c>
      <c r="AX1235" s="6">
        <f>VLOOKUP(AI1235,buff!K:P,6,FALSE)</f>
        <v>832</v>
      </c>
      <c r="AY1235">
        <f t="shared" si="374"/>
        <v>832</v>
      </c>
      <c r="AZ1235">
        <f t="shared" si="374"/>
        <v>832</v>
      </c>
      <c r="BA1235">
        <f t="shared" si="375"/>
        <v>2</v>
      </c>
      <c r="BB1235">
        <f t="shared" si="376"/>
        <v>1</v>
      </c>
    </row>
    <row r="1236" spans="1:54" x14ac:dyDescent="0.15">
      <c r="A1236" t="str">
        <f t="shared" si="364"/>
        <v>凰邪主动技能2等级10</v>
      </c>
      <c r="B1236" s="8">
        <v>1230</v>
      </c>
      <c r="C1236" s="8" t="str">
        <f>VLOOKUP(G1236,角色!A:B,2,FALSE)</f>
        <v>凰邪</v>
      </c>
      <c r="D1236" s="8" t="str">
        <f t="shared" si="371"/>
        <v>主动技能2</v>
      </c>
      <c r="E1236" s="8">
        <f t="shared" si="365"/>
        <v>10</v>
      </c>
      <c r="F1236" s="8">
        <f t="shared" si="366"/>
        <v>2</v>
      </c>
      <c r="G1236" s="8">
        <f t="shared" si="367"/>
        <v>21</v>
      </c>
      <c r="H1236" s="4" t="s">
        <v>460</v>
      </c>
      <c r="I1236" s="26" t="str">
        <f t="shared" si="378"/>
        <v>对己方任意单体回复生命1024</v>
      </c>
      <c r="J1236" s="4" t="s">
        <v>461</v>
      </c>
      <c r="K1236" s="1" t="s">
        <v>105</v>
      </c>
      <c r="L1236" s="4" t="s">
        <v>107</v>
      </c>
      <c r="M1236" s="4" t="s">
        <v>479</v>
      </c>
      <c r="N1236" s="4">
        <v>100</v>
      </c>
      <c r="O1236" s="4"/>
      <c r="T1236" s="6" t="str">
        <f t="shared" si="368"/>
        <v>13:100:2:0</v>
      </c>
      <c r="U1236" s="6" t="str">
        <f t="shared" si="369"/>
        <v/>
      </c>
      <c r="Y1236">
        <f t="shared" si="377"/>
        <v>50</v>
      </c>
      <c r="Z1236">
        <v>0</v>
      </c>
      <c r="AE1236">
        <v>0</v>
      </c>
      <c r="AF1236" s="23">
        <f t="shared" si="372"/>
        <v>2</v>
      </c>
      <c r="AG1236" s="23">
        <f t="shared" si="373"/>
        <v>1</v>
      </c>
      <c r="AH1236" s="1" t="s">
        <v>118</v>
      </c>
      <c r="AI1236" s="4" t="s">
        <v>1570</v>
      </c>
      <c r="AN1236" s="6" t="str">
        <f>_xlfn.IFNA(IF(IF($AH1236=AN$5,VLOOKUP(AI1236,buff!$K:$L,2,FALSE),"")=0,"",IF($AH1236=AN$5,VLOOKUP(AI1236,buff!$K:$L,2,FALSE),"")),"")</f>
        <v>13:100:2:0</v>
      </c>
      <c r="AO1236" s="6" t="str">
        <f>_xlfn.IFNA(IF(IF($AH1236=AO$5,VLOOKUP(AJ1236,buff!$K:$L,2,FALSE),"")=0,"",IF($AH1236=AO$5,VLOOKUP(AJ1236,buff!$K:$L,2,FALSE),"")),"")</f>
        <v/>
      </c>
      <c r="AP1236" s="6" t="str">
        <f>_xlfn.IFNA(IF(IF($AH1236=AP$5,VLOOKUP(AK1236,buff!$K:$L,2,FALSE),"")=0,"",IF($AH1236=AP$5,VLOOKUP(AK1236,buff!$K:$L,2,FALSE),"")),"")</f>
        <v/>
      </c>
      <c r="AQ1236" s="6" t="str">
        <f>_xlfn.IFNA(IF(IF($AH1236=AQ$5,VLOOKUP(AL1236,buff!$K:$L,2,FALSE),"")=0,"",IF($AH1236=AQ$5,VLOOKUP(AL1236,buff!$K:$L,2,FALSE),"")),"")</f>
        <v/>
      </c>
      <c r="AR1236" s="6" t="str">
        <f>_xlfn.IFNA(IF(IF($AH1236=AR$5,VLOOKUP(AM1236,buff!$K:$L,2,FALSE),"")=0,"",IF($AH1236=AR$5,VLOOKUP(AM1236,buff!$K:$L,2,FALSE),"")),"")</f>
        <v/>
      </c>
      <c r="AS1236" s="6" t="str">
        <f>_xlfn.IFNA(IF(IF($AH1236=AS$5,VLOOKUP(AI1236,buff!$K:$L,2,FALSE),"")=0,"",IF($AH1236=AS$5,VLOOKUP(AI1236,buff!$K:$L,2,FALSE),"")),"")</f>
        <v/>
      </c>
      <c r="AT1236" s="6" t="str">
        <f>_xlfn.IFNA(IF(IF($AH1236=AT$5,VLOOKUP(AJ1236,buff!$K:$L,2,FALSE),"")=0,"",IF($AH1236=AT$5,VLOOKUP(AJ1236,buff!$K:$L,2,FALSE),"")),"")</f>
        <v/>
      </c>
      <c r="AU1236" s="6" t="str">
        <f>_xlfn.IFNA(IF(IF($AH1236=AU$5,VLOOKUP(AK1236,buff!$K:$L,2,FALSE),"")=0,"",IF($AH1236=AU$5,VLOOKUP(AK1236,buff!$K:$L,2,FALSE),"")),"")</f>
        <v/>
      </c>
      <c r="AV1236" s="6" t="str">
        <f>_xlfn.IFNA(IF(IF($AH1236=AV$5,VLOOKUP(AL1236,buff!$K:$L,2,FALSE),"")=0,"",IF($AH1236=AV$5,VLOOKUP(AL1236,buff!$K:$L,2,FALSE),"")),"")</f>
        <v/>
      </c>
      <c r="AW1236" s="6" t="str">
        <f>_xlfn.IFNA(IF(IF($AH1236=AW$5,VLOOKUP(AM1236,buff!$K:$L,2,FALSE),"")=0,"",IF($AH1236=AW$5,VLOOKUP(AM1236,buff!$K:$L,2,FALSE),"")),"")</f>
        <v/>
      </c>
      <c r="AX1236" s="6">
        <f>VLOOKUP(AI1236,buff!K:P,6,FALSE)</f>
        <v>1024</v>
      </c>
      <c r="AY1236">
        <f t="shared" si="374"/>
        <v>1024</v>
      </c>
      <c r="AZ1236">
        <f t="shared" si="374"/>
        <v>1024</v>
      </c>
      <c r="BA1236">
        <f t="shared" si="375"/>
        <v>2</v>
      </c>
      <c r="BB1236">
        <f t="shared" si="376"/>
        <v>1</v>
      </c>
    </row>
    <row r="1237" spans="1:54" x14ac:dyDescent="0.15">
      <c r="A1237" t="str">
        <f t="shared" si="364"/>
        <v>凰邪主动技能2等级11</v>
      </c>
      <c r="B1237" s="8">
        <v>1231</v>
      </c>
      <c r="C1237" s="8" t="str">
        <f>VLOOKUP(G1237,角色!A:B,2,FALSE)</f>
        <v>凰邪</v>
      </c>
      <c r="D1237" s="8" t="str">
        <f t="shared" si="371"/>
        <v>主动技能2</v>
      </c>
      <c r="E1237" s="8">
        <f t="shared" si="365"/>
        <v>11</v>
      </c>
      <c r="F1237" s="8">
        <f t="shared" si="366"/>
        <v>2</v>
      </c>
      <c r="G1237" s="8">
        <f t="shared" si="367"/>
        <v>21</v>
      </c>
      <c r="H1237" s="4" t="s">
        <v>460</v>
      </c>
      <c r="I1237" s="26" t="str">
        <f t="shared" si="378"/>
        <v>对己方任意单体回复生命1261</v>
      </c>
      <c r="J1237" s="4" t="s">
        <v>461</v>
      </c>
      <c r="K1237" s="1" t="s">
        <v>105</v>
      </c>
      <c r="L1237" s="4" t="s">
        <v>107</v>
      </c>
      <c r="M1237" s="4" t="s">
        <v>479</v>
      </c>
      <c r="N1237" s="4">
        <v>100</v>
      </c>
      <c r="O1237" s="4"/>
      <c r="T1237" s="6" t="str">
        <f t="shared" si="368"/>
        <v>14:100:2:0</v>
      </c>
      <c r="U1237" s="6" t="str">
        <f t="shared" si="369"/>
        <v/>
      </c>
      <c r="Y1237">
        <f t="shared" si="377"/>
        <v>50</v>
      </c>
      <c r="Z1237">
        <v>0</v>
      </c>
      <c r="AE1237">
        <v>0</v>
      </c>
      <c r="AF1237" s="23">
        <f t="shared" si="372"/>
        <v>2</v>
      </c>
      <c r="AG1237" s="23">
        <f t="shared" si="373"/>
        <v>1</v>
      </c>
      <c r="AH1237" s="1" t="s">
        <v>118</v>
      </c>
      <c r="AI1237" s="4" t="s">
        <v>1571</v>
      </c>
      <c r="AN1237" s="6" t="str">
        <f>_xlfn.IFNA(IF(IF($AH1237=AN$5,VLOOKUP(AI1237,buff!$K:$L,2,FALSE),"")=0,"",IF($AH1237=AN$5,VLOOKUP(AI1237,buff!$K:$L,2,FALSE),"")),"")</f>
        <v>14:100:2:0</v>
      </c>
      <c r="AO1237" s="6" t="str">
        <f>_xlfn.IFNA(IF(IF($AH1237=AO$5,VLOOKUP(AJ1237,buff!$K:$L,2,FALSE),"")=0,"",IF($AH1237=AO$5,VLOOKUP(AJ1237,buff!$K:$L,2,FALSE),"")),"")</f>
        <v/>
      </c>
      <c r="AP1237" s="6" t="str">
        <f>_xlfn.IFNA(IF(IF($AH1237=AP$5,VLOOKUP(AK1237,buff!$K:$L,2,FALSE),"")=0,"",IF($AH1237=AP$5,VLOOKUP(AK1237,buff!$K:$L,2,FALSE),"")),"")</f>
        <v/>
      </c>
      <c r="AQ1237" s="6" t="str">
        <f>_xlfn.IFNA(IF(IF($AH1237=AQ$5,VLOOKUP(AL1237,buff!$K:$L,2,FALSE),"")=0,"",IF($AH1237=AQ$5,VLOOKUP(AL1237,buff!$K:$L,2,FALSE),"")),"")</f>
        <v/>
      </c>
      <c r="AR1237" s="6" t="str">
        <f>_xlfn.IFNA(IF(IF($AH1237=AR$5,VLOOKUP(AM1237,buff!$K:$L,2,FALSE),"")=0,"",IF($AH1237=AR$5,VLOOKUP(AM1237,buff!$K:$L,2,FALSE),"")),"")</f>
        <v/>
      </c>
      <c r="AS1237" s="6" t="str">
        <f>_xlfn.IFNA(IF(IF($AH1237=AS$5,VLOOKUP(AI1237,buff!$K:$L,2,FALSE),"")=0,"",IF($AH1237=AS$5,VLOOKUP(AI1237,buff!$K:$L,2,FALSE),"")),"")</f>
        <v/>
      </c>
      <c r="AT1237" s="6" t="str">
        <f>_xlfn.IFNA(IF(IF($AH1237=AT$5,VLOOKUP(AJ1237,buff!$K:$L,2,FALSE),"")=0,"",IF($AH1237=AT$5,VLOOKUP(AJ1237,buff!$K:$L,2,FALSE),"")),"")</f>
        <v/>
      </c>
      <c r="AU1237" s="6" t="str">
        <f>_xlfn.IFNA(IF(IF($AH1237=AU$5,VLOOKUP(AK1237,buff!$K:$L,2,FALSE),"")=0,"",IF($AH1237=AU$5,VLOOKUP(AK1237,buff!$K:$L,2,FALSE),"")),"")</f>
        <v/>
      </c>
      <c r="AV1237" s="6" t="str">
        <f>_xlfn.IFNA(IF(IF($AH1237=AV$5,VLOOKUP(AL1237,buff!$K:$L,2,FALSE),"")=0,"",IF($AH1237=AV$5,VLOOKUP(AL1237,buff!$K:$L,2,FALSE),"")),"")</f>
        <v/>
      </c>
      <c r="AW1237" s="6" t="str">
        <f>_xlfn.IFNA(IF(IF($AH1237=AW$5,VLOOKUP(AM1237,buff!$K:$L,2,FALSE),"")=0,"",IF($AH1237=AW$5,VLOOKUP(AM1237,buff!$K:$L,2,FALSE),"")),"")</f>
        <v/>
      </c>
      <c r="AX1237" s="6">
        <f>VLOOKUP(AI1237,buff!K:P,6,FALSE)</f>
        <v>1261</v>
      </c>
      <c r="AY1237">
        <f t="shared" si="374"/>
        <v>1261</v>
      </c>
      <c r="AZ1237">
        <f t="shared" si="374"/>
        <v>1261</v>
      </c>
      <c r="BA1237">
        <f t="shared" si="375"/>
        <v>2</v>
      </c>
      <c r="BB1237">
        <f t="shared" si="376"/>
        <v>1</v>
      </c>
    </row>
    <row r="1238" spans="1:54" x14ac:dyDescent="0.15">
      <c r="A1238" t="str">
        <f t="shared" si="364"/>
        <v>凰邪主动技能2等级12</v>
      </c>
      <c r="B1238" s="8">
        <v>1232</v>
      </c>
      <c r="C1238" s="8" t="str">
        <f>VLOOKUP(G1238,角色!A:B,2,FALSE)</f>
        <v>凰邪</v>
      </c>
      <c r="D1238" s="8" t="str">
        <f t="shared" si="371"/>
        <v>主动技能2</v>
      </c>
      <c r="E1238" s="8">
        <f t="shared" si="365"/>
        <v>12</v>
      </c>
      <c r="F1238" s="8">
        <f t="shared" si="366"/>
        <v>2</v>
      </c>
      <c r="G1238" s="8">
        <f t="shared" si="367"/>
        <v>21</v>
      </c>
      <c r="H1238" s="4" t="s">
        <v>460</v>
      </c>
      <c r="I1238" s="26" t="str">
        <f t="shared" si="378"/>
        <v>对己方任意单体回复生命1553</v>
      </c>
      <c r="J1238" s="4" t="s">
        <v>461</v>
      </c>
      <c r="K1238" s="1" t="s">
        <v>105</v>
      </c>
      <c r="L1238" s="4" t="s">
        <v>107</v>
      </c>
      <c r="M1238" s="4" t="s">
        <v>479</v>
      </c>
      <c r="N1238" s="4">
        <v>100</v>
      </c>
      <c r="O1238" s="4"/>
      <c r="T1238" s="6" t="str">
        <f t="shared" si="368"/>
        <v>15:100:2:0</v>
      </c>
      <c r="U1238" s="6" t="str">
        <f t="shared" si="369"/>
        <v/>
      </c>
      <c r="Y1238">
        <f t="shared" si="377"/>
        <v>50</v>
      </c>
      <c r="Z1238">
        <v>0</v>
      </c>
      <c r="AE1238">
        <v>0</v>
      </c>
      <c r="AF1238" s="23">
        <f t="shared" si="372"/>
        <v>2</v>
      </c>
      <c r="AG1238" s="23">
        <f t="shared" si="373"/>
        <v>1</v>
      </c>
      <c r="AH1238" s="1" t="s">
        <v>118</v>
      </c>
      <c r="AI1238" s="4" t="s">
        <v>1572</v>
      </c>
      <c r="AN1238" s="6" t="str">
        <f>_xlfn.IFNA(IF(IF($AH1238=AN$5,VLOOKUP(AI1238,buff!$K:$L,2,FALSE),"")=0,"",IF($AH1238=AN$5,VLOOKUP(AI1238,buff!$K:$L,2,FALSE),"")),"")</f>
        <v>15:100:2:0</v>
      </c>
      <c r="AO1238" s="6" t="str">
        <f>_xlfn.IFNA(IF(IF($AH1238=AO$5,VLOOKUP(AJ1238,buff!$K:$L,2,FALSE),"")=0,"",IF($AH1238=AO$5,VLOOKUP(AJ1238,buff!$K:$L,2,FALSE),"")),"")</f>
        <v/>
      </c>
      <c r="AP1238" s="6" t="str">
        <f>_xlfn.IFNA(IF(IF($AH1238=AP$5,VLOOKUP(AK1238,buff!$K:$L,2,FALSE),"")=0,"",IF($AH1238=AP$5,VLOOKUP(AK1238,buff!$K:$L,2,FALSE),"")),"")</f>
        <v/>
      </c>
      <c r="AQ1238" s="6" t="str">
        <f>_xlfn.IFNA(IF(IF($AH1238=AQ$5,VLOOKUP(AL1238,buff!$K:$L,2,FALSE),"")=0,"",IF($AH1238=AQ$5,VLOOKUP(AL1238,buff!$K:$L,2,FALSE),"")),"")</f>
        <v/>
      </c>
      <c r="AR1238" s="6" t="str">
        <f>_xlfn.IFNA(IF(IF($AH1238=AR$5,VLOOKUP(AM1238,buff!$K:$L,2,FALSE),"")=0,"",IF($AH1238=AR$5,VLOOKUP(AM1238,buff!$K:$L,2,FALSE),"")),"")</f>
        <v/>
      </c>
      <c r="AS1238" s="6" t="str">
        <f>_xlfn.IFNA(IF(IF($AH1238=AS$5,VLOOKUP(AI1238,buff!$K:$L,2,FALSE),"")=0,"",IF($AH1238=AS$5,VLOOKUP(AI1238,buff!$K:$L,2,FALSE),"")),"")</f>
        <v/>
      </c>
      <c r="AT1238" s="6" t="str">
        <f>_xlfn.IFNA(IF(IF($AH1238=AT$5,VLOOKUP(AJ1238,buff!$K:$L,2,FALSE),"")=0,"",IF($AH1238=AT$5,VLOOKUP(AJ1238,buff!$K:$L,2,FALSE),"")),"")</f>
        <v/>
      </c>
      <c r="AU1238" s="6" t="str">
        <f>_xlfn.IFNA(IF(IF($AH1238=AU$5,VLOOKUP(AK1238,buff!$K:$L,2,FALSE),"")=0,"",IF($AH1238=AU$5,VLOOKUP(AK1238,buff!$K:$L,2,FALSE),"")),"")</f>
        <v/>
      </c>
      <c r="AV1238" s="6" t="str">
        <f>_xlfn.IFNA(IF(IF($AH1238=AV$5,VLOOKUP(AL1238,buff!$K:$L,2,FALSE),"")=0,"",IF($AH1238=AV$5,VLOOKUP(AL1238,buff!$K:$L,2,FALSE),"")),"")</f>
        <v/>
      </c>
      <c r="AW1238" s="6" t="str">
        <f>_xlfn.IFNA(IF(IF($AH1238=AW$5,VLOOKUP(AM1238,buff!$K:$L,2,FALSE),"")=0,"",IF($AH1238=AW$5,VLOOKUP(AM1238,buff!$K:$L,2,FALSE),"")),"")</f>
        <v/>
      </c>
      <c r="AX1238" s="6">
        <f>VLOOKUP(AI1238,buff!K:P,6,FALSE)</f>
        <v>1553</v>
      </c>
      <c r="AY1238">
        <f t="shared" si="374"/>
        <v>1553</v>
      </c>
      <c r="AZ1238">
        <f t="shared" si="374"/>
        <v>1553</v>
      </c>
      <c r="BA1238">
        <f t="shared" si="375"/>
        <v>2</v>
      </c>
      <c r="BB1238">
        <f t="shared" si="376"/>
        <v>1</v>
      </c>
    </row>
    <row r="1239" spans="1:54" x14ac:dyDescent="0.15">
      <c r="A1239" t="str">
        <f t="shared" si="364"/>
        <v>凰邪主动技能2等级13</v>
      </c>
      <c r="B1239" s="8">
        <v>1233</v>
      </c>
      <c r="C1239" s="8" t="str">
        <f>VLOOKUP(G1239,角色!A:B,2,FALSE)</f>
        <v>凰邪</v>
      </c>
      <c r="D1239" s="8" t="str">
        <f t="shared" si="371"/>
        <v>主动技能2</v>
      </c>
      <c r="E1239" s="8">
        <f t="shared" si="365"/>
        <v>13</v>
      </c>
      <c r="F1239" s="8">
        <f t="shared" si="366"/>
        <v>2</v>
      </c>
      <c r="G1239" s="8">
        <f t="shared" si="367"/>
        <v>21</v>
      </c>
      <c r="H1239" s="4" t="s">
        <v>460</v>
      </c>
      <c r="I1239" s="26" t="str">
        <f t="shared" si="378"/>
        <v>对己方任意单体回复生命1912</v>
      </c>
      <c r="J1239" s="4" t="s">
        <v>461</v>
      </c>
      <c r="K1239" s="1" t="s">
        <v>105</v>
      </c>
      <c r="L1239" s="4" t="s">
        <v>107</v>
      </c>
      <c r="M1239" s="4" t="s">
        <v>479</v>
      </c>
      <c r="N1239" s="4">
        <v>100</v>
      </c>
      <c r="O1239" s="4"/>
      <c r="T1239" s="6" t="str">
        <f t="shared" si="368"/>
        <v>16:100:2:0</v>
      </c>
      <c r="U1239" s="6" t="str">
        <f t="shared" si="369"/>
        <v/>
      </c>
      <c r="Y1239">
        <f t="shared" si="377"/>
        <v>50</v>
      </c>
      <c r="Z1239">
        <v>0</v>
      </c>
      <c r="AE1239">
        <v>0</v>
      </c>
      <c r="AF1239" s="23">
        <f t="shared" si="372"/>
        <v>2</v>
      </c>
      <c r="AG1239" s="23">
        <f t="shared" si="373"/>
        <v>1</v>
      </c>
      <c r="AH1239" s="1" t="s">
        <v>118</v>
      </c>
      <c r="AI1239" s="4" t="s">
        <v>1573</v>
      </c>
      <c r="AN1239" s="6" t="str">
        <f>_xlfn.IFNA(IF(IF($AH1239=AN$5,VLOOKUP(AI1239,buff!$K:$L,2,FALSE),"")=0,"",IF($AH1239=AN$5,VLOOKUP(AI1239,buff!$K:$L,2,FALSE),"")),"")</f>
        <v>16:100:2:0</v>
      </c>
      <c r="AO1239" s="6" t="str">
        <f>_xlfn.IFNA(IF(IF($AH1239=AO$5,VLOOKUP(AJ1239,buff!$K:$L,2,FALSE),"")=0,"",IF($AH1239=AO$5,VLOOKUP(AJ1239,buff!$K:$L,2,FALSE),"")),"")</f>
        <v/>
      </c>
      <c r="AP1239" s="6" t="str">
        <f>_xlfn.IFNA(IF(IF($AH1239=AP$5,VLOOKUP(AK1239,buff!$K:$L,2,FALSE),"")=0,"",IF($AH1239=AP$5,VLOOKUP(AK1239,buff!$K:$L,2,FALSE),"")),"")</f>
        <v/>
      </c>
      <c r="AQ1239" s="6" t="str">
        <f>_xlfn.IFNA(IF(IF($AH1239=AQ$5,VLOOKUP(AL1239,buff!$K:$L,2,FALSE),"")=0,"",IF($AH1239=AQ$5,VLOOKUP(AL1239,buff!$K:$L,2,FALSE),"")),"")</f>
        <v/>
      </c>
      <c r="AR1239" s="6" t="str">
        <f>_xlfn.IFNA(IF(IF($AH1239=AR$5,VLOOKUP(AM1239,buff!$K:$L,2,FALSE),"")=0,"",IF($AH1239=AR$5,VLOOKUP(AM1239,buff!$K:$L,2,FALSE),"")),"")</f>
        <v/>
      </c>
      <c r="AS1239" s="6" t="str">
        <f>_xlfn.IFNA(IF(IF($AH1239=AS$5,VLOOKUP(AI1239,buff!$K:$L,2,FALSE),"")=0,"",IF($AH1239=AS$5,VLOOKUP(AI1239,buff!$K:$L,2,FALSE),"")),"")</f>
        <v/>
      </c>
      <c r="AT1239" s="6" t="str">
        <f>_xlfn.IFNA(IF(IF($AH1239=AT$5,VLOOKUP(AJ1239,buff!$K:$L,2,FALSE),"")=0,"",IF($AH1239=AT$5,VLOOKUP(AJ1239,buff!$K:$L,2,FALSE),"")),"")</f>
        <v/>
      </c>
      <c r="AU1239" s="6" t="str">
        <f>_xlfn.IFNA(IF(IF($AH1239=AU$5,VLOOKUP(AK1239,buff!$K:$L,2,FALSE),"")=0,"",IF($AH1239=AU$5,VLOOKUP(AK1239,buff!$K:$L,2,FALSE),"")),"")</f>
        <v/>
      </c>
      <c r="AV1239" s="6" t="str">
        <f>_xlfn.IFNA(IF(IF($AH1239=AV$5,VLOOKUP(AL1239,buff!$K:$L,2,FALSE),"")=0,"",IF($AH1239=AV$5,VLOOKUP(AL1239,buff!$K:$L,2,FALSE),"")),"")</f>
        <v/>
      </c>
      <c r="AW1239" s="6" t="str">
        <f>_xlfn.IFNA(IF(IF($AH1239=AW$5,VLOOKUP(AM1239,buff!$K:$L,2,FALSE),"")=0,"",IF($AH1239=AW$5,VLOOKUP(AM1239,buff!$K:$L,2,FALSE),"")),"")</f>
        <v/>
      </c>
      <c r="AX1239" s="6">
        <f>VLOOKUP(AI1239,buff!K:P,6,FALSE)</f>
        <v>1912</v>
      </c>
      <c r="AY1239">
        <f t="shared" si="374"/>
        <v>1912</v>
      </c>
      <c r="AZ1239">
        <f t="shared" si="374"/>
        <v>1912</v>
      </c>
      <c r="BA1239">
        <f t="shared" si="375"/>
        <v>2</v>
      </c>
      <c r="BB1239">
        <f t="shared" si="376"/>
        <v>1</v>
      </c>
    </row>
    <row r="1240" spans="1:54" x14ac:dyDescent="0.15">
      <c r="A1240" t="str">
        <f t="shared" si="364"/>
        <v>凰邪主动技能2等级14</v>
      </c>
      <c r="B1240" s="8">
        <v>1234</v>
      </c>
      <c r="C1240" s="8" t="str">
        <f>VLOOKUP(G1240,角色!A:B,2,FALSE)</f>
        <v>凰邪</v>
      </c>
      <c r="D1240" s="8" t="str">
        <f t="shared" si="371"/>
        <v>主动技能2</v>
      </c>
      <c r="E1240" s="8">
        <f t="shared" si="365"/>
        <v>14</v>
      </c>
      <c r="F1240" s="8">
        <f t="shared" si="366"/>
        <v>2</v>
      </c>
      <c r="G1240" s="8">
        <f t="shared" si="367"/>
        <v>21</v>
      </c>
      <c r="H1240" s="4" t="s">
        <v>460</v>
      </c>
      <c r="I1240" s="26" t="str">
        <f t="shared" si="378"/>
        <v>对己方任意单体回复生命2354</v>
      </c>
      <c r="J1240" s="4" t="s">
        <v>461</v>
      </c>
      <c r="K1240" s="1" t="s">
        <v>105</v>
      </c>
      <c r="L1240" s="4" t="s">
        <v>107</v>
      </c>
      <c r="M1240" s="4" t="s">
        <v>479</v>
      </c>
      <c r="N1240" s="4">
        <v>100</v>
      </c>
      <c r="O1240" s="4"/>
      <c r="T1240" s="6" t="str">
        <f t="shared" si="368"/>
        <v>17:100:2:0</v>
      </c>
      <c r="U1240" s="6" t="str">
        <f t="shared" si="369"/>
        <v/>
      </c>
      <c r="Y1240">
        <f t="shared" si="377"/>
        <v>50</v>
      </c>
      <c r="Z1240">
        <v>0</v>
      </c>
      <c r="AE1240">
        <v>0</v>
      </c>
      <c r="AF1240" s="23">
        <f t="shared" si="372"/>
        <v>2</v>
      </c>
      <c r="AG1240" s="23">
        <f t="shared" si="373"/>
        <v>1</v>
      </c>
      <c r="AH1240" s="1" t="s">
        <v>118</v>
      </c>
      <c r="AI1240" s="4" t="s">
        <v>1574</v>
      </c>
      <c r="AN1240" s="6" t="str">
        <f>_xlfn.IFNA(IF(IF($AH1240=AN$5,VLOOKUP(AI1240,buff!$K:$L,2,FALSE),"")=0,"",IF($AH1240=AN$5,VLOOKUP(AI1240,buff!$K:$L,2,FALSE),"")),"")</f>
        <v>17:100:2:0</v>
      </c>
      <c r="AO1240" s="6" t="str">
        <f>_xlfn.IFNA(IF(IF($AH1240=AO$5,VLOOKUP(AJ1240,buff!$K:$L,2,FALSE),"")=0,"",IF($AH1240=AO$5,VLOOKUP(AJ1240,buff!$K:$L,2,FALSE),"")),"")</f>
        <v/>
      </c>
      <c r="AP1240" s="6" t="str">
        <f>_xlfn.IFNA(IF(IF($AH1240=AP$5,VLOOKUP(AK1240,buff!$K:$L,2,FALSE),"")=0,"",IF($AH1240=AP$5,VLOOKUP(AK1240,buff!$K:$L,2,FALSE),"")),"")</f>
        <v/>
      </c>
      <c r="AQ1240" s="6" t="str">
        <f>_xlfn.IFNA(IF(IF($AH1240=AQ$5,VLOOKUP(AL1240,buff!$K:$L,2,FALSE),"")=0,"",IF($AH1240=AQ$5,VLOOKUP(AL1240,buff!$K:$L,2,FALSE),"")),"")</f>
        <v/>
      </c>
      <c r="AR1240" s="6" t="str">
        <f>_xlfn.IFNA(IF(IF($AH1240=AR$5,VLOOKUP(AM1240,buff!$K:$L,2,FALSE),"")=0,"",IF($AH1240=AR$5,VLOOKUP(AM1240,buff!$K:$L,2,FALSE),"")),"")</f>
        <v/>
      </c>
      <c r="AS1240" s="6" t="str">
        <f>_xlfn.IFNA(IF(IF($AH1240=AS$5,VLOOKUP(AI1240,buff!$K:$L,2,FALSE),"")=0,"",IF($AH1240=AS$5,VLOOKUP(AI1240,buff!$K:$L,2,FALSE),"")),"")</f>
        <v/>
      </c>
      <c r="AT1240" s="6" t="str">
        <f>_xlfn.IFNA(IF(IF($AH1240=AT$5,VLOOKUP(AJ1240,buff!$K:$L,2,FALSE),"")=0,"",IF($AH1240=AT$5,VLOOKUP(AJ1240,buff!$K:$L,2,FALSE),"")),"")</f>
        <v/>
      </c>
      <c r="AU1240" s="6" t="str">
        <f>_xlfn.IFNA(IF(IF($AH1240=AU$5,VLOOKUP(AK1240,buff!$K:$L,2,FALSE),"")=0,"",IF($AH1240=AU$5,VLOOKUP(AK1240,buff!$K:$L,2,FALSE),"")),"")</f>
        <v/>
      </c>
      <c r="AV1240" s="6" t="str">
        <f>_xlfn.IFNA(IF(IF($AH1240=AV$5,VLOOKUP(AL1240,buff!$K:$L,2,FALSE),"")=0,"",IF($AH1240=AV$5,VLOOKUP(AL1240,buff!$K:$L,2,FALSE),"")),"")</f>
        <v/>
      </c>
      <c r="AW1240" s="6" t="str">
        <f>_xlfn.IFNA(IF(IF($AH1240=AW$5,VLOOKUP(AM1240,buff!$K:$L,2,FALSE),"")=0,"",IF($AH1240=AW$5,VLOOKUP(AM1240,buff!$K:$L,2,FALSE),"")),"")</f>
        <v/>
      </c>
      <c r="AX1240" s="6">
        <f>VLOOKUP(AI1240,buff!K:P,6,FALSE)</f>
        <v>2354</v>
      </c>
      <c r="AY1240">
        <f t="shared" si="374"/>
        <v>2354</v>
      </c>
      <c r="AZ1240">
        <f t="shared" si="374"/>
        <v>2354</v>
      </c>
      <c r="BA1240">
        <f t="shared" si="375"/>
        <v>2</v>
      </c>
      <c r="BB1240">
        <f t="shared" si="376"/>
        <v>1</v>
      </c>
    </row>
    <row r="1241" spans="1:54" x14ac:dyDescent="0.15">
      <c r="A1241" t="str">
        <f t="shared" si="364"/>
        <v>凰邪主动技能2等级15</v>
      </c>
      <c r="B1241" s="8">
        <v>1235</v>
      </c>
      <c r="C1241" s="8" t="str">
        <f>VLOOKUP(G1241,角色!A:B,2,FALSE)</f>
        <v>凰邪</v>
      </c>
      <c r="D1241" s="8" t="str">
        <f t="shared" si="371"/>
        <v>主动技能2</v>
      </c>
      <c r="E1241" s="8">
        <f t="shared" si="365"/>
        <v>15</v>
      </c>
      <c r="F1241" s="8">
        <f t="shared" si="366"/>
        <v>2</v>
      </c>
      <c r="G1241" s="8">
        <f t="shared" si="367"/>
        <v>21</v>
      </c>
      <c r="H1241" s="4" t="s">
        <v>460</v>
      </c>
      <c r="I1241" s="26" t="str">
        <f t="shared" si="378"/>
        <v>对己方任意单体回复生命2899</v>
      </c>
      <c r="J1241" s="4" t="s">
        <v>461</v>
      </c>
      <c r="K1241" s="1" t="s">
        <v>105</v>
      </c>
      <c r="L1241" s="4" t="s">
        <v>107</v>
      </c>
      <c r="M1241" s="4" t="s">
        <v>479</v>
      </c>
      <c r="N1241" s="4">
        <v>100</v>
      </c>
      <c r="O1241" s="4"/>
      <c r="T1241" s="6" t="str">
        <f t="shared" si="368"/>
        <v>18:100:2:0</v>
      </c>
      <c r="U1241" s="6" t="str">
        <f t="shared" si="369"/>
        <v/>
      </c>
      <c r="Y1241">
        <f t="shared" si="377"/>
        <v>50</v>
      </c>
      <c r="Z1241">
        <v>0</v>
      </c>
      <c r="AE1241">
        <v>0</v>
      </c>
      <c r="AF1241" s="23">
        <f t="shared" si="372"/>
        <v>2</v>
      </c>
      <c r="AG1241" s="23">
        <f t="shared" si="373"/>
        <v>1</v>
      </c>
      <c r="AH1241" s="1" t="s">
        <v>118</v>
      </c>
      <c r="AI1241" s="4" t="s">
        <v>1575</v>
      </c>
      <c r="AN1241" s="6" t="str">
        <f>_xlfn.IFNA(IF(IF($AH1241=AN$5,VLOOKUP(AI1241,buff!$K:$L,2,FALSE),"")=0,"",IF($AH1241=AN$5,VLOOKUP(AI1241,buff!$K:$L,2,FALSE),"")),"")</f>
        <v>18:100:2:0</v>
      </c>
      <c r="AO1241" s="6" t="str">
        <f>_xlfn.IFNA(IF(IF($AH1241=AO$5,VLOOKUP(AJ1241,buff!$K:$L,2,FALSE),"")=0,"",IF($AH1241=AO$5,VLOOKUP(AJ1241,buff!$K:$L,2,FALSE),"")),"")</f>
        <v/>
      </c>
      <c r="AP1241" s="6" t="str">
        <f>_xlfn.IFNA(IF(IF($AH1241=AP$5,VLOOKUP(AK1241,buff!$K:$L,2,FALSE),"")=0,"",IF($AH1241=AP$5,VLOOKUP(AK1241,buff!$K:$L,2,FALSE),"")),"")</f>
        <v/>
      </c>
      <c r="AQ1241" s="6" t="str">
        <f>_xlfn.IFNA(IF(IF($AH1241=AQ$5,VLOOKUP(AL1241,buff!$K:$L,2,FALSE),"")=0,"",IF($AH1241=AQ$5,VLOOKUP(AL1241,buff!$K:$L,2,FALSE),"")),"")</f>
        <v/>
      </c>
      <c r="AR1241" s="6" t="str">
        <f>_xlfn.IFNA(IF(IF($AH1241=AR$5,VLOOKUP(AM1241,buff!$K:$L,2,FALSE),"")=0,"",IF($AH1241=AR$5,VLOOKUP(AM1241,buff!$K:$L,2,FALSE),"")),"")</f>
        <v/>
      </c>
      <c r="AS1241" s="6" t="str">
        <f>_xlfn.IFNA(IF(IF($AH1241=AS$5,VLOOKUP(AI1241,buff!$K:$L,2,FALSE),"")=0,"",IF($AH1241=AS$5,VLOOKUP(AI1241,buff!$K:$L,2,FALSE),"")),"")</f>
        <v/>
      </c>
      <c r="AT1241" s="6" t="str">
        <f>_xlfn.IFNA(IF(IF($AH1241=AT$5,VLOOKUP(AJ1241,buff!$K:$L,2,FALSE),"")=0,"",IF($AH1241=AT$5,VLOOKUP(AJ1241,buff!$K:$L,2,FALSE),"")),"")</f>
        <v/>
      </c>
      <c r="AU1241" s="6" t="str">
        <f>_xlfn.IFNA(IF(IF($AH1241=AU$5,VLOOKUP(AK1241,buff!$K:$L,2,FALSE),"")=0,"",IF($AH1241=AU$5,VLOOKUP(AK1241,buff!$K:$L,2,FALSE),"")),"")</f>
        <v/>
      </c>
      <c r="AV1241" s="6" t="str">
        <f>_xlfn.IFNA(IF(IF($AH1241=AV$5,VLOOKUP(AL1241,buff!$K:$L,2,FALSE),"")=0,"",IF($AH1241=AV$5,VLOOKUP(AL1241,buff!$K:$L,2,FALSE),"")),"")</f>
        <v/>
      </c>
      <c r="AW1241" s="6" t="str">
        <f>_xlfn.IFNA(IF(IF($AH1241=AW$5,VLOOKUP(AM1241,buff!$K:$L,2,FALSE),"")=0,"",IF($AH1241=AW$5,VLOOKUP(AM1241,buff!$K:$L,2,FALSE),"")),"")</f>
        <v/>
      </c>
      <c r="AX1241" s="6">
        <f>VLOOKUP(AI1241,buff!K:P,6,FALSE)</f>
        <v>2899</v>
      </c>
      <c r="AY1241">
        <f t="shared" si="374"/>
        <v>2899</v>
      </c>
      <c r="AZ1241">
        <f t="shared" si="374"/>
        <v>2899</v>
      </c>
      <c r="BA1241">
        <f t="shared" si="375"/>
        <v>2</v>
      </c>
      <c r="BB1241">
        <f t="shared" si="376"/>
        <v>1</v>
      </c>
    </row>
    <row r="1242" spans="1:54" x14ac:dyDescent="0.15">
      <c r="A1242" t="str">
        <f t="shared" si="364"/>
        <v>凰邪主动技能2等级16</v>
      </c>
      <c r="B1242" s="8">
        <v>1236</v>
      </c>
      <c r="C1242" s="8" t="str">
        <f>VLOOKUP(G1242,角色!A:B,2,FALSE)</f>
        <v>凰邪</v>
      </c>
      <c r="D1242" s="8" t="str">
        <f t="shared" si="371"/>
        <v>主动技能2</v>
      </c>
      <c r="E1242" s="8">
        <f t="shared" si="365"/>
        <v>16</v>
      </c>
      <c r="F1242" s="8">
        <f t="shared" si="366"/>
        <v>2</v>
      </c>
      <c r="G1242" s="8">
        <f t="shared" si="367"/>
        <v>21</v>
      </c>
      <c r="H1242" s="4" t="s">
        <v>460</v>
      </c>
      <c r="I1242" s="26" t="str">
        <f t="shared" si="378"/>
        <v>对己方任意单体回复生命3569</v>
      </c>
      <c r="J1242" s="4" t="s">
        <v>461</v>
      </c>
      <c r="K1242" s="1" t="s">
        <v>105</v>
      </c>
      <c r="L1242" s="4" t="s">
        <v>107</v>
      </c>
      <c r="M1242" s="4" t="s">
        <v>479</v>
      </c>
      <c r="N1242" s="4">
        <v>100</v>
      </c>
      <c r="O1242" s="4"/>
      <c r="T1242" s="6" t="str">
        <f t="shared" si="368"/>
        <v>19:100:2:0</v>
      </c>
      <c r="U1242" s="6" t="str">
        <f t="shared" si="369"/>
        <v/>
      </c>
      <c r="Y1242">
        <f t="shared" si="377"/>
        <v>50</v>
      </c>
      <c r="Z1242">
        <v>0</v>
      </c>
      <c r="AE1242">
        <v>0</v>
      </c>
      <c r="AF1242" s="23">
        <f t="shared" si="372"/>
        <v>2</v>
      </c>
      <c r="AG1242" s="23">
        <f t="shared" si="373"/>
        <v>1</v>
      </c>
      <c r="AH1242" s="1" t="s">
        <v>118</v>
      </c>
      <c r="AI1242" s="4" t="s">
        <v>1576</v>
      </c>
      <c r="AN1242" s="6" t="str">
        <f>_xlfn.IFNA(IF(IF($AH1242=AN$5,VLOOKUP(AI1242,buff!$K:$L,2,FALSE),"")=0,"",IF($AH1242=AN$5,VLOOKUP(AI1242,buff!$K:$L,2,FALSE),"")),"")</f>
        <v>19:100:2:0</v>
      </c>
      <c r="AO1242" s="6" t="str">
        <f>_xlfn.IFNA(IF(IF($AH1242=AO$5,VLOOKUP(AJ1242,buff!$K:$L,2,FALSE),"")=0,"",IF($AH1242=AO$5,VLOOKUP(AJ1242,buff!$K:$L,2,FALSE),"")),"")</f>
        <v/>
      </c>
      <c r="AP1242" s="6" t="str">
        <f>_xlfn.IFNA(IF(IF($AH1242=AP$5,VLOOKUP(AK1242,buff!$K:$L,2,FALSE),"")=0,"",IF($AH1242=AP$5,VLOOKUP(AK1242,buff!$K:$L,2,FALSE),"")),"")</f>
        <v/>
      </c>
      <c r="AQ1242" s="6" t="str">
        <f>_xlfn.IFNA(IF(IF($AH1242=AQ$5,VLOOKUP(AL1242,buff!$K:$L,2,FALSE),"")=0,"",IF($AH1242=AQ$5,VLOOKUP(AL1242,buff!$K:$L,2,FALSE),"")),"")</f>
        <v/>
      </c>
      <c r="AR1242" s="6" t="str">
        <f>_xlfn.IFNA(IF(IF($AH1242=AR$5,VLOOKUP(AM1242,buff!$K:$L,2,FALSE),"")=0,"",IF($AH1242=AR$5,VLOOKUP(AM1242,buff!$K:$L,2,FALSE),"")),"")</f>
        <v/>
      </c>
      <c r="AS1242" s="6" t="str">
        <f>_xlfn.IFNA(IF(IF($AH1242=AS$5,VLOOKUP(AI1242,buff!$K:$L,2,FALSE),"")=0,"",IF($AH1242=AS$5,VLOOKUP(AI1242,buff!$K:$L,2,FALSE),"")),"")</f>
        <v/>
      </c>
      <c r="AT1242" s="6" t="str">
        <f>_xlfn.IFNA(IF(IF($AH1242=AT$5,VLOOKUP(AJ1242,buff!$K:$L,2,FALSE),"")=0,"",IF($AH1242=AT$5,VLOOKUP(AJ1242,buff!$K:$L,2,FALSE),"")),"")</f>
        <v/>
      </c>
      <c r="AU1242" s="6" t="str">
        <f>_xlfn.IFNA(IF(IF($AH1242=AU$5,VLOOKUP(AK1242,buff!$K:$L,2,FALSE),"")=0,"",IF($AH1242=AU$5,VLOOKUP(AK1242,buff!$K:$L,2,FALSE),"")),"")</f>
        <v/>
      </c>
      <c r="AV1242" s="6" t="str">
        <f>_xlfn.IFNA(IF(IF($AH1242=AV$5,VLOOKUP(AL1242,buff!$K:$L,2,FALSE),"")=0,"",IF($AH1242=AV$5,VLOOKUP(AL1242,buff!$K:$L,2,FALSE),"")),"")</f>
        <v/>
      </c>
      <c r="AW1242" s="6" t="str">
        <f>_xlfn.IFNA(IF(IF($AH1242=AW$5,VLOOKUP(AM1242,buff!$K:$L,2,FALSE),"")=0,"",IF($AH1242=AW$5,VLOOKUP(AM1242,buff!$K:$L,2,FALSE),"")),"")</f>
        <v/>
      </c>
      <c r="AX1242" s="6">
        <f>VLOOKUP(AI1242,buff!K:P,6,FALSE)</f>
        <v>3569</v>
      </c>
      <c r="AY1242">
        <f t="shared" si="374"/>
        <v>3569</v>
      </c>
      <c r="AZ1242">
        <f t="shared" si="374"/>
        <v>3569</v>
      </c>
      <c r="BA1242">
        <f t="shared" si="375"/>
        <v>2</v>
      </c>
      <c r="BB1242">
        <f t="shared" si="376"/>
        <v>1</v>
      </c>
    </row>
    <row r="1243" spans="1:54" x14ac:dyDescent="0.15">
      <c r="A1243" t="str">
        <f t="shared" si="364"/>
        <v>凰邪主动技能2等级17</v>
      </c>
      <c r="B1243" s="8">
        <v>1237</v>
      </c>
      <c r="C1243" s="8" t="str">
        <f>VLOOKUP(G1243,角色!A:B,2,FALSE)</f>
        <v>凰邪</v>
      </c>
      <c r="D1243" s="8" t="str">
        <f t="shared" si="371"/>
        <v>主动技能2</v>
      </c>
      <c r="E1243" s="8">
        <f t="shared" si="365"/>
        <v>17</v>
      </c>
      <c r="F1243" s="8">
        <f t="shared" si="366"/>
        <v>2</v>
      </c>
      <c r="G1243" s="8">
        <f t="shared" si="367"/>
        <v>21</v>
      </c>
      <c r="H1243" s="4" t="s">
        <v>460</v>
      </c>
      <c r="I1243" s="26" t="str">
        <f t="shared" si="378"/>
        <v>对己方任意单体回复生命4395</v>
      </c>
      <c r="J1243" s="4" t="s">
        <v>461</v>
      </c>
      <c r="K1243" s="1" t="s">
        <v>105</v>
      </c>
      <c r="L1243" s="4" t="s">
        <v>107</v>
      </c>
      <c r="M1243" s="4" t="s">
        <v>479</v>
      </c>
      <c r="N1243" s="4">
        <v>100</v>
      </c>
      <c r="O1243" s="4"/>
      <c r="T1243" s="6" t="str">
        <f t="shared" si="368"/>
        <v>20:100:2:0</v>
      </c>
      <c r="U1243" s="6" t="str">
        <f t="shared" si="369"/>
        <v/>
      </c>
      <c r="Y1243">
        <f t="shared" si="377"/>
        <v>50</v>
      </c>
      <c r="Z1243">
        <v>0</v>
      </c>
      <c r="AE1243">
        <v>0</v>
      </c>
      <c r="AF1243" s="23">
        <f t="shared" si="372"/>
        <v>2</v>
      </c>
      <c r="AG1243" s="23">
        <f t="shared" si="373"/>
        <v>1</v>
      </c>
      <c r="AH1243" s="1" t="s">
        <v>118</v>
      </c>
      <c r="AI1243" s="4" t="s">
        <v>1577</v>
      </c>
      <c r="AN1243" s="6" t="str">
        <f>_xlfn.IFNA(IF(IF($AH1243=AN$5,VLOOKUP(AI1243,buff!$K:$L,2,FALSE),"")=0,"",IF($AH1243=AN$5,VLOOKUP(AI1243,buff!$K:$L,2,FALSE),"")),"")</f>
        <v>20:100:2:0</v>
      </c>
      <c r="AO1243" s="6" t="str">
        <f>_xlfn.IFNA(IF(IF($AH1243=AO$5,VLOOKUP(AJ1243,buff!$K:$L,2,FALSE),"")=0,"",IF($AH1243=AO$5,VLOOKUP(AJ1243,buff!$K:$L,2,FALSE),"")),"")</f>
        <v/>
      </c>
      <c r="AP1243" s="6" t="str">
        <f>_xlfn.IFNA(IF(IF($AH1243=AP$5,VLOOKUP(AK1243,buff!$K:$L,2,FALSE),"")=0,"",IF($AH1243=AP$5,VLOOKUP(AK1243,buff!$K:$L,2,FALSE),"")),"")</f>
        <v/>
      </c>
      <c r="AQ1243" s="6" t="str">
        <f>_xlfn.IFNA(IF(IF($AH1243=AQ$5,VLOOKUP(AL1243,buff!$K:$L,2,FALSE),"")=0,"",IF($AH1243=AQ$5,VLOOKUP(AL1243,buff!$K:$L,2,FALSE),"")),"")</f>
        <v/>
      </c>
      <c r="AR1243" s="6" t="str">
        <f>_xlfn.IFNA(IF(IF($AH1243=AR$5,VLOOKUP(AM1243,buff!$K:$L,2,FALSE),"")=0,"",IF($AH1243=AR$5,VLOOKUP(AM1243,buff!$K:$L,2,FALSE),"")),"")</f>
        <v/>
      </c>
      <c r="AS1243" s="6" t="str">
        <f>_xlfn.IFNA(IF(IF($AH1243=AS$5,VLOOKUP(AI1243,buff!$K:$L,2,FALSE),"")=0,"",IF($AH1243=AS$5,VLOOKUP(AI1243,buff!$K:$L,2,FALSE),"")),"")</f>
        <v/>
      </c>
      <c r="AT1243" s="6" t="str">
        <f>_xlfn.IFNA(IF(IF($AH1243=AT$5,VLOOKUP(AJ1243,buff!$K:$L,2,FALSE),"")=0,"",IF($AH1243=AT$5,VLOOKUP(AJ1243,buff!$K:$L,2,FALSE),"")),"")</f>
        <v/>
      </c>
      <c r="AU1243" s="6" t="str">
        <f>_xlfn.IFNA(IF(IF($AH1243=AU$5,VLOOKUP(AK1243,buff!$K:$L,2,FALSE),"")=0,"",IF($AH1243=AU$5,VLOOKUP(AK1243,buff!$K:$L,2,FALSE),"")),"")</f>
        <v/>
      </c>
      <c r="AV1243" s="6" t="str">
        <f>_xlfn.IFNA(IF(IF($AH1243=AV$5,VLOOKUP(AL1243,buff!$K:$L,2,FALSE),"")=0,"",IF($AH1243=AV$5,VLOOKUP(AL1243,buff!$K:$L,2,FALSE),"")),"")</f>
        <v/>
      </c>
      <c r="AW1243" s="6" t="str">
        <f>_xlfn.IFNA(IF(IF($AH1243=AW$5,VLOOKUP(AM1243,buff!$K:$L,2,FALSE),"")=0,"",IF($AH1243=AW$5,VLOOKUP(AM1243,buff!$K:$L,2,FALSE),"")),"")</f>
        <v/>
      </c>
      <c r="AX1243" s="6">
        <f>VLOOKUP(AI1243,buff!K:P,6,FALSE)</f>
        <v>4395</v>
      </c>
      <c r="AY1243">
        <f t="shared" si="374"/>
        <v>4395</v>
      </c>
      <c r="AZ1243">
        <f t="shared" si="374"/>
        <v>4395</v>
      </c>
      <c r="BA1243">
        <f t="shared" si="375"/>
        <v>2</v>
      </c>
      <c r="BB1243">
        <f t="shared" si="376"/>
        <v>1</v>
      </c>
    </row>
    <row r="1244" spans="1:54" x14ac:dyDescent="0.15">
      <c r="A1244" t="str">
        <f t="shared" si="364"/>
        <v>凰邪主动技能2等级18</v>
      </c>
      <c r="B1244" s="8">
        <v>1238</v>
      </c>
      <c r="C1244" s="8" t="str">
        <f>VLOOKUP(G1244,角色!A:B,2,FALSE)</f>
        <v>凰邪</v>
      </c>
      <c r="D1244" s="8" t="str">
        <f t="shared" si="371"/>
        <v>主动技能2</v>
      </c>
      <c r="E1244" s="8">
        <f t="shared" si="365"/>
        <v>18</v>
      </c>
      <c r="F1244" s="8">
        <f t="shared" si="366"/>
        <v>2</v>
      </c>
      <c r="G1244" s="8">
        <f t="shared" si="367"/>
        <v>21</v>
      </c>
      <c r="H1244" s="4" t="s">
        <v>460</v>
      </c>
      <c r="I1244" s="26" t="str">
        <f t="shared" si="378"/>
        <v>对己方任意单体回复生命5411</v>
      </c>
      <c r="J1244" s="4" t="s">
        <v>461</v>
      </c>
      <c r="K1244" s="1" t="s">
        <v>105</v>
      </c>
      <c r="L1244" s="4" t="s">
        <v>107</v>
      </c>
      <c r="M1244" s="4" t="s">
        <v>479</v>
      </c>
      <c r="N1244" s="4">
        <v>100</v>
      </c>
      <c r="O1244" s="4"/>
      <c r="T1244" s="6" t="str">
        <f t="shared" si="368"/>
        <v>21:100:2:0</v>
      </c>
      <c r="U1244" s="6" t="str">
        <f t="shared" si="369"/>
        <v/>
      </c>
      <c r="Y1244">
        <f t="shared" si="377"/>
        <v>50</v>
      </c>
      <c r="Z1244">
        <v>0</v>
      </c>
      <c r="AE1244">
        <v>0</v>
      </c>
      <c r="AF1244" s="23">
        <f t="shared" si="372"/>
        <v>2</v>
      </c>
      <c r="AG1244" s="23">
        <f t="shared" si="373"/>
        <v>1</v>
      </c>
      <c r="AH1244" s="1" t="s">
        <v>118</v>
      </c>
      <c r="AI1244" s="4" t="s">
        <v>1578</v>
      </c>
      <c r="AN1244" s="6" t="str">
        <f>_xlfn.IFNA(IF(IF($AH1244=AN$5,VLOOKUP(AI1244,buff!$K:$L,2,FALSE),"")=0,"",IF($AH1244=AN$5,VLOOKUP(AI1244,buff!$K:$L,2,FALSE),"")),"")</f>
        <v>21:100:2:0</v>
      </c>
      <c r="AO1244" s="6" t="str">
        <f>_xlfn.IFNA(IF(IF($AH1244=AO$5,VLOOKUP(AJ1244,buff!$K:$L,2,FALSE),"")=0,"",IF($AH1244=AO$5,VLOOKUP(AJ1244,buff!$K:$L,2,FALSE),"")),"")</f>
        <v/>
      </c>
      <c r="AP1244" s="6" t="str">
        <f>_xlfn.IFNA(IF(IF($AH1244=AP$5,VLOOKUP(AK1244,buff!$K:$L,2,FALSE),"")=0,"",IF($AH1244=AP$5,VLOOKUP(AK1244,buff!$K:$L,2,FALSE),"")),"")</f>
        <v/>
      </c>
      <c r="AQ1244" s="6" t="str">
        <f>_xlfn.IFNA(IF(IF($AH1244=AQ$5,VLOOKUP(AL1244,buff!$K:$L,2,FALSE),"")=0,"",IF($AH1244=AQ$5,VLOOKUP(AL1244,buff!$K:$L,2,FALSE),"")),"")</f>
        <v/>
      </c>
      <c r="AR1244" s="6" t="str">
        <f>_xlfn.IFNA(IF(IF($AH1244=AR$5,VLOOKUP(AM1244,buff!$K:$L,2,FALSE),"")=0,"",IF($AH1244=AR$5,VLOOKUP(AM1244,buff!$K:$L,2,FALSE),"")),"")</f>
        <v/>
      </c>
      <c r="AS1244" s="6" t="str">
        <f>_xlfn.IFNA(IF(IF($AH1244=AS$5,VLOOKUP(AI1244,buff!$K:$L,2,FALSE),"")=0,"",IF($AH1244=AS$5,VLOOKUP(AI1244,buff!$K:$L,2,FALSE),"")),"")</f>
        <v/>
      </c>
      <c r="AT1244" s="6" t="str">
        <f>_xlfn.IFNA(IF(IF($AH1244=AT$5,VLOOKUP(AJ1244,buff!$K:$L,2,FALSE),"")=0,"",IF($AH1244=AT$5,VLOOKUP(AJ1244,buff!$K:$L,2,FALSE),"")),"")</f>
        <v/>
      </c>
      <c r="AU1244" s="6" t="str">
        <f>_xlfn.IFNA(IF(IF($AH1244=AU$5,VLOOKUP(AK1244,buff!$K:$L,2,FALSE),"")=0,"",IF($AH1244=AU$5,VLOOKUP(AK1244,buff!$K:$L,2,FALSE),"")),"")</f>
        <v/>
      </c>
      <c r="AV1244" s="6" t="str">
        <f>_xlfn.IFNA(IF(IF($AH1244=AV$5,VLOOKUP(AL1244,buff!$K:$L,2,FALSE),"")=0,"",IF($AH1244=AV$5,VLOOKUP(AL1244,buff!$K:$L,2,FALSE),"")),"")</f>
        <v/>
      </c>
      <c r="AW1244" s="6" t="str">
        <f>_xlfn.IFNA(IF(IF($AH1244=AW$5,VLOOKUP(AM1244,buff!$K:$L,2,FALSE),"")=0,"",IF($AH1244=AW$5,VLOOKUP(AM1244,buff!$K:$L,2,FALSE),"")),"")</f>
        <v/>
      </c>
      <c r="AX1244" s="6">
        <f>VLOOKUP(AI1244,buff!K:P,6,FALSE)</f>
        <v>5411</v>
      </c>
      <c r="AY1244">
        <f t="shared" si="374"/>
        <v>5411</v>
      </c>
      <c r="AZ1244">
        <f t="shared" si="374"/>
        <v>5411</v>
      </c>
      <c r="BA1244">
        <f t="shared" si="375"/>
        <v>2</v>
      </c>
      <c r="BB1244">
        <f t="shared" si="376"/>
        <v>1</v>
      </c>
    </row>
    <row r="1245" spans="1:54" x14ac:dyDescent="0.15">
      <c r="A1245" t="str">
        <f t="shared" si="364"/>
        <v>凰邪主动技能2等级19</v>
      </c>
      <c r="B1245" s="8">
        <v>1239</v>
      </c>
      <c r="C1245" s="8" t="str">
        <f>VLOOKUP(G1245,角色!A:B,2,FALSE)</f>
        <v>凰邪</v>
      </c>
      <c r="D1245" s="8" t="str">
        <f t="shared" si="371"/>
        <v>主动技能2</v>
      </c>
      <c r="E1245" s="8">
        <f t="shared" si="365"/>
        <v>19</v>
      </c>
      <c r="F1245" s="8">
        <f t="shared" si="366"/>
        <v>2</v>
      </c>
      <c r="G1245" s="8">
        <f t="shared" si="367"/>
        <v>21</v>
      </c>
      <c r="H1245" s="4" t="s">
        <v>460</v>
      </c>
      <c r="I1245" s="26" t="str">
        <f t="shared" si="378"/>
        <v>对己方任意单体回复生命6663</v>
      </c>
      <c r="J1245" s="4" t="s">
        <v>461</v>
      </c>
      <c r="K1245" s="1" t="s">
        <v>105</v>
      </c>
      <c r="L1245" s="4" t="s">
        <v>107</v>
      </c>
      <c r="M1245" s="4" t="s">
        <v>479</v>
      </c>
      <c r="N1245" s="4">
        <v>100</v>
      </c>
      <c r="O1245" s="4"/>
      <c r="T1245" s="6" t="str">
        <f t="shared" si="368"/>
        <v>22:100:2:0</v>
      </c>
      <c r="U1245" s="6" t="str">
        <f t="shared" si="369"/>
        <v/>
      </c>
      <c r="Y1245">
        <f t="shared" si="377"/>
        <v>50</v>
      </c>
      <c r="Z1245">
        <v>0</v>
      </c>
      <c r="AE1245">
        <v>0</v>
      </c>
      <c r="AF1245" s="23">
        <f t="shared" si="372"/>
        <v>2</v>
      </c>
      <c r="AG1245" s="23">
        <f t="shared" si="373"/>
        <v>1</v>
      </c>
      <c r="AH1245" s="1" t="s">
        <v>118</v>
      </c>
      <c r="AI1245" s="4" t="s">
        <v>1579</v>
      </c>
      <c r="AN1245" s="6" t="str">
        <f>_xlfn.IFNA(IF(IF($AH1245=AN$5,VLOOKUP(AI1245,buff!$K:$L,2,FALSE),"")=0,"",IF($AH1245=AN$5,VLOOKUP(AI1245,buff!$K:$L,2,FALSE),"")),"")</f>
        <v>22:100:2:0</v>
      </c>
      <c r="AO1245" s="6" t="str">
        <f>_xlfn.IFNA(IF(IF($AH1245=AO$5,VLOOKUP(AJ1245,buff!$K:$L,2,FALSE),"")=0,"",IF($AH1245=AO$5,VLOOKUP(AJ1245,buff!$K:$L,2,FALSE),"")),"")</f>
        <v/>
      </c>
      <c r="AP1245" s="6" t="str">
        <f>_xlfn.IFNA(IF(IF($AH1245=AP$5,VLOOKUP(AK1245,buff!$K:$L,2,FALSE),"")=0,"",IF($AH1245=AP$5,VLOOKUP(AK1245,buff!$K:$L,2,FALSE),"")),"")</f>
        <v/>
      </c>
      <c r="AQ1245" s="6" t="str">
        <f>_xlfn.IFNA(IF(IF($AH1245=AQ$5,VLOOKUP(AL1245,buff!$K:$L,2,FALSE),"")=0,"",IF($AH1245=AQ$5,VLOOKUP(AL1245,buff!$K:$L,2,FALSE),"")),"")</f>
        <v/>
      </c>
      <c r="AR1245" s="6" t="str">
        <f>_xlfn.IFNA(IF(IF($AH1245=AR$5,VLOOKUP(AM1245,buff!$K:$L,2,FALSE),"")=0,"",IF($AH1245=AR$5,VLOOKUP(AM1245,buff!$K:$L,2,FALSE),"")),"")</f>
        <v/>
      </c>
      <c r="AS1245" s="6" t="str">
        <f>_xlfn.IFNA(IF(IF($AH1245=AS$5,VLOOKUP(AI1245,buff!$K:$L,2,FALSE),"")=0,"",IF($AH1245=AS$5,VLOOKUP(AI1245,buff!$K:$L,2,FALSE),"")),"")</f>
        <v/>
      </c>
      <c r="AT1245" s="6" t="str">
        <f>_xlfn.IFNA(IF(IF($AH1245=AT$5,VLOOKUP(AJ1245,buff!$K:$L,2,FALSE),"")=0,"",IF($AH1245=AT$5,VLOOKUP(AJ1245,buff!$K:$L,2,FALSE),"")),"")</f>
        <v/>
      </c>
      <c r="AU1245" s="6" t="str">
        <f>_xlfn.IFNA(IF(IF($AH1245=AU$5,VLOOKUP(AK1245,buff!$K:$L,2,FALSE),"")=0,"",IF($AH1245=AU$5,VLOOKUP(AK1245,buff!$K:$L,2,FALSE),"")),"")</f>
        <v/>
      </c>
      <c r="AV1245" s="6" t="str">
        <f>_xlfn.IFNA(IF(IF($AH1245=AV$5,VLOOKUP(AL1245,buff!$K:$L,2,FALSE),"")=0,"",IF($AH1245=AV$5,VLOOKUP(AL1245,buff!$K:$L,2,FALSE),"")),"")</f>
        <v/>
      </c>
      <c r="AW1245" s="6" t="str">
        <f>_xlfn.IFNA(IF(IF($AH1245=AW$5,VLOOKUP(AM1245,buff!$K:$L,2,FALSE),"")=0,"",IF($AH1245=AW$5,VLOOKUP(AM1245,buff!$K:$L,2,FALSE),"")),"")</f>
        <v/>
      </c>
      <c r="AX1245" s="6">
        <f>VLOOKUP(AI1245,buff!K:P,6,FALSE)</f>
        <v>6663</v>
      </c>
      <c r="AY1245">
        <f t="shared" si="374"/>
        <v>6663</v>
      </c>
      <c r="AZ1245">
        <f t="shared" si="374"/>
        <v>6663</v>
      </c>
      <c r="BA1245">
        <f t="shared" si="375"/>
        <v>2</v>
      </c>
      <c r="BB1245">
        <f t="shared" si="376"/>
        <v>1</v>
      </c>
    </row>
    <row r="1246" spans="1:54" x14ac:dyDescent="0.15">
      <c r="A1246" t="str">
        <f t="shared" si="364"/>
        <v>凰邪主动技能2等级20</v>
      </c>
      <c r="B1246" s="8">
        <v>1240</v>
      </c>
      <c r="C1246" s="8" t="str">
        <f>VLOOKUP(G1246,角色!A:B,2,FALSE)</f>
        <v>凰邪</v>
      </c>
      <c r="D1246" s="8" t="str">
        <f t="shared" si="371"/>
        <v>主动技能2</v>
      </c>
      <c r="E1246" s="8">
        <f t="shared" si="365"/>
        <v>20</v>
      </c>
      <c r="F1246" s="8">
        <f t="shared" si="366"/>
        <v>2</v>
      </c>
      <c r="G1246" s="8">
        <f t="shared" si="367"/>
        <v>21</v>
      </c>
      <c r="H1246" s="4" t="s">
        <v>460</v>
      </c>
      <c r="I1246" s="26" t="str">
        <f t="shared" si="378"/>
        <v>对己方任意单体回复生命8204</v>
      </c>
      <c r="J1246" s="4" t="s">
        <v>461</v>
      </c>
      <c r="K1246" s="1" t="s">
        <v>105</v>
      </c>
      <c r="L1246" s="4" t="s">
        <v>107</v>
      </c>
      <c r="M1246" s="4" t="s">
        <v>479</v>
      </c>
      <c r="N1246" s="4">
        <v>100</v>
      </c>
      <c r="O1246" s="4"/>
      <c r="T1246" s="6" t="str">
        <f t="shared" si="368"/>
        <v>23:100:2:0</v>
      </c>
      <c r="U1246" s="6" t="str">
        <f t="shared" si="369"/>
        <v/>
      </c>
      <c r="Y1246">
        <f t="shared" si="377"/>
        <v>50</v>
      </c>
      <c r="Z1246">
        <v>0</v>
      </c>
      <c r="AE1246">
        <v>0</v>
      </c>
      <c r="AF1246" s="23">
        <f t="shared" si="372"/>
        <v>2</v>
      </c>
      <c r="AG1246" s="23">
        <f t="shared" si="373"/>
        <v>1</v>
      </c>
      <c r="AH1246" s="1" t="s">
        <v>118</v>
      </c>
      <c r="AI1246" s="4" t="s">
        <v>1580</v>
      </c>
      <c r="AN1246" s="6" t="str">
        <f>_xlfn.IFNA(IF(IF($AH1246=AN$5,VLOOKUP(AI1246,buff!$K:$L,2,FALSE),"")=0,"",IF($AH1246=AN$5,VLOOKUP(AI1246,buff!$K:$L,2,FALSE),"")),"")</f>
        <v>23:100:2:0</v>
      </c>
      <c r="AO1246" s="6" t="str">
        <f>_xlfn.IFNA(IF(IF($AH1246=AO$5,VLOOKUP(AJ1246,buff!$K:$L,2,FALSE),"")=0,"",IF($AH1246=AO$5,VLOOKUP(AJ1246,buff!$K:$L,2,FALSE),"")),"")</f>
        <v/>
      </c>
      <c r="AP1246" s="6" t="str">
        <f>_xlfn.IFNA(IF(IF($AH1246=AP$5,VLOOKUP(AK1246,buff!$K:$L,2,FALSE),"")=0,"",IF($AH1246=AP$5,VLOOKUP(AK1246,buff!$K:$L,2,FALSE),"")),"")</f>
        <v/>
      </c>
      <c r="AQ1246" s="6" t="str">
        <f>_xlfn.IFNA(IF(IF($AH1246=AQ$5,VLOOKUP(AL1246,buff!$K:$L,2,FALSE),"")=0,"",IF($AH1246=AQ$5,VLOOKUP(AL1246,buff!$K:$L,2,FALSE),"")),"")</f>
        <v/>
      </c>
      <c r="AR1246" s="6" t="str">
        <f>_xlfn.IFNA(IF(IF($AH1246=AR$5,VLOOKUP(AM1246,buff!$K:$L,2,FALSE),"")=0,"",IF($AH1246=AR$5,VLOOKUP(AM1246,buff!$K:$L,2,FALSE),"")),"")</f>
        <v/>
      </c>
      <c r="AS1246" s="6" t="str">
        <f>_xlfn.IFNA(IF(IF($AH1246=AS$5,VLOOKUP(AI1246,buff!$K:$L,2,FALSE),"")=0,"",IF($AH1246=AS$5,VLOOKUP(AI1246,buff!$K:$L,2,FALSE),"")),"")</f>
        <v/>
      </c>
      <c r="AT1246" s="6" t="str">
        <f>_xlfn.IFNA(IF(IF($AH1246=AT$5,VLOOKUP(AJ1246,buff!$K:$L,2,FALSE),"")=0,"",IF($AH1246=AT$5,VLOOKUP(AJ1246,buff!$K:$L,2,FALSE),"")),"")</f>
        <v/>
      </c>
      <c r="AU1246" s="6" t="str">
        <f>_xlfn.IFNA(IF(IF($AH1246=AU$5,VLOOKUP(AK1246,buff!$K:$L,2,FALSE),"")=0,"",IF($AH1246=AU$5,VLOOKUP(AK1246,buff!$K:$L,2,FALSE),"")),"")</f>
        <v/>
      </c>
      <c r="AV1246" s="6" t="str">
        <f>_xlfn.IFNA(IF(IF($AH1246=AV$5,VLOOKUP(AL1246,buff!$K:$L,2,FALSE),"")=0,"",IF($AH1246=AV$5,VLOOKUP(AL1246,buff!$K:$L,2,FALSE),"")),"")</f>
        <v/>
      </c>
      <c r="AW1246" s="6" t="str">
        <f>_xlfn.IFNA(IF(IF($AH1246=AW$5,VLOOKUP(AM1246,buff!$K:$L,2,FALSE),"")=0,"",IF($AH1246=AW$5,VLOOKUP(AM1246,buff!$K:$L,2,FALSE),"")),"")</f>
        <v/>
      </c>
      <c r="AX1246" s="6">
        <f>VLOOKUP(AI1246,buff!K:P,6,FALSE)</f>
        <v>8204</v>
      </c>
      <c r="AY1246">
        <f t="shared" si="374"/>
        <v>8204</v>
      </c>
      <c r="AZ1246">
        <f t="shared" si="374"/>
        <v>8204</v>
      </c>
      <c r="BA1246">
        <f t="shared" si="375"/>
        <v>2</v>
      </c>
      <c r="BB1246">
        <f t="shared" si="376"/>
        <v>1</v>
      </c>
    </row>
    <row r="1247" spans="1:54" x14ac:dyDescent="0.15">
      <c r="A1247" t="str">
        <f t="shared" si="364"/>
        <v>凰邪主动技能3等级1</v>
      </c>
      <c r="B1247" s="8">
        <v>1241</v>
      </c>
      <c r="C1247" s="8" t="str">
        <f>VLOOKUP(G1247,角色!A:B,2,FALSE)</f>
        <v>凰邪</v>
      </c>
      <c r="D1247" s="8" t="str">
        <f t="shared" si="371"/>
        <v>主动技能3</v>
      </c>
      <c r="E1247" s="8">
        <f t="shared" si="365"/>
        <v>1</v>
      </c>
      <c r="F1247" s="8">
        <f t="shared" si="366"/>
        <v>3</v>
      </c>
      <c r="G1247" s="8">
        <f t="shared" si="367"/>
        <v>21</v>
      </c>
      <c r="H1247" s="4" t="s">
        <v>501</v>
      </c>
      <c r="I1247" s="26" t="str">
        <f>"对己方任意单体回复生命"&amp;AX1247&amp;"，并增加防御力20%攻击力20%"</f>
        <v>对己方任意单体回复生命121，并增加防御力20%攻击力20%</v>
      </c>
      <c r="J1247" s="4" t="s">
        <v>461</v>
      </c>
      <c r="K1247" s="1" t="s">
        <v>105</v>
      </c>
      <c r="L1247" s="4" t="s">
        <v>107</v>
      </c>
      <c r="M1247" s="4" t="s">
        <v>479</v>
      </c>
      <c r="N1247" s="4">
        <v>100</v>
      </c>
      <c r="O1247" s="4"/>
      <c r="T1247" s="6" t="str">
        <f t="shared" si="368"/>
        <v>4:100:2:0|88:100:2:0|90:100:2:0</v>
      </c>
      <c r="U1247" s="6" t="str">
        <f t="shared" si="369"/>
        <v/>
      </c>
      <c r="Y1247">
        <f t="shared" si="377"/>
        <v>100</v>
      </c>
      <c r="Z1247">
        <v>0</v>
      </c>
      <c r="AE1247">
        <v>0</v>
      </c>
      <c r="AF1247" s="23">
        <f t="shared" si="372"/>
        <v>3</v>
      </c>
      <c r="AG1247" s="23">
        <f t="shared" si="373"/>
        <v>2</v>
      </c>
      <c r="AH1247" s="1" t="s">
        <v>118</v>
      </c>
      <c r="AI1247" s="4" t="s">
        <v>1561</v>
      </c>
      <c r="AJ1247" s="4" t="s">
        <v>1690</v>
      </c>
      <c r="AK1247" s="4" t="s">
        <v>1692</v>
      </c>
      <c r="AN1247" s="6" t="str">
        <f>_xlfn.IFNA(IF(IF($AH1247=AN$5,VLOOKUP(AI1247,buff!$K:$L,2,FALSE),"")=0,"",IF($AH1247=AN$5,VLOOKUP(AI1247,buff!$K:$L,2,FALSE),"")),"")</f>
        <v>4:100:2:0</v>
      </c>
      <c r="AO1247" s="6" t="str">
        <f>_xlfn.IFNA(IF(IF($AH1247=AO$5,VLOOKUP(AJ1247,buff!$K:$L,2,FALSE),"")=0,"",IF($AH1247=AO$5,VLOOKUP(AJ1247,buff!$K:$L,2,FALSE),"")),"")</f>
        <v>88:100:2:0</v>
      </c>
      <c r="AP1247" s="6" t="str">
        <f>_xlfn.IFNA(IF(IF($AH1247=AP$5,VLOOKUP(AK1247,buff!$K:$L,2,FALSE),"")=0,"",IF($AH1247=AP$5,VLOOKUP(AK1247,buff!$K:$L,2,FALSE),"")),"")</f>
        <v>90:100:2:0</v>
      </c>
      <c r="AQ1247" s="6" t="str">
        <f>_xlfn.IFNA(IF(IF($AH1247=AQ$5,VLOOKUP(AL1247,buff!$K:$L,2,FALSE),"")=0,"",IF($AH1247=AQ$5,VLOOKUP(AL1247,buff!$K:$L,2,FALSE),"")),"")</f>
        <v/>
      </c>
      <c r="AR1247" s="6" t="str">
        <f>_xlfn.IFNA(IF(IF($AH1247=AR$5,VLOOKUP(AM1247,buff!$K:$L,2,FALSE),"")=0,"",IF($AH1247=AR$5,VLOOKUP(AM1247,buff!$K:$L,2,FALSE),"")),"")</f>
        <v/>
      </c>
      <c r="AS1247" s="6" t="str">
        <f>_xlfn.IFNA(IF(IF($AH1247=AS$5,VLOOKUP(AI1247,buff!$K:$L,2,FALSE),"")=0,"",IF($AH1247=AS$5,VLOOKUP(AI1247,buff!$K:$L,2,FALSE),"")),"")</f>
        <v/>
      </c>
      <c r="AT1247" s="6" t="str">
        <f>_xlfn.IFNA(IF(IF($AH1247=AT$5,VLOOKUP(AJ1247,buff!$K:$L,2,FALSE),"")=0,"",IF($AH1247=AT$5,VLOOKUP(AJ1247,buff!$K:$L,2,FALSE),"")),"")</f>
        <v/>
      </c>
      <c r="AU1247" s="6" t="str">
        <f>_xlfn.IFNA(IF(IF($AH1247=AU$5,VLOOKUP(AK1247,buff!$K:$L,2,FALSE),"")=0,"",IF($AH1247=AU$5,VLOOKUP(AK1247,buff!$K:$L,2,FALSE),"")),"")</f>
        <v/>
      </c>
      <c r="AV1247" s="6" t="str">
        <f>_xlfn.IFNA(IF(IF($AH1247=AV$5,VLOOKUP(AL1247,buff!$K:$L,2,FALSE),"")=0,"",IF($AH1247=AV$5,VLOOKUP(AL1247,buff!$K:$L,2,FALSE),"")),"")</f>
        <v/>
      </c>
      <c r="AW1247" s="6" t="str">
        <f>_xlfn.IFNA(IF(IF($AH1247=AW$5,VLOOKUP(AM1247,buff!$K:$L,2,FALSE),"")=0,"",IF($AH1247=AW$5,VLOOKUP(AM1247,buff!$K:$L,2,FALSE),"")),"")</f>
        <v/>
      </c>
      <c r="AX1247" s="6">
        <f>VLOOKUP(AI1247,buff!K:P,6,FALSE)</f>
        <v>121</v>
      </c>
      <c r="AY1247">
        <f t="shared" si="374"/>
        <v>121</v>
      </c>
      <c r="AZ1247">
        <f t="shared" si="374"/>
        <v>121</v>
      </c>
      <c r="BA1247">
        <f t="shared" si="375"/>
        <v>3</v>
      </c>
      <c r="BB1247">
        <f t="shared" si="376"/>
        <v>2</v>
      </c>
    </row>
    <row r="1248" spans="1:54" x14ac:dyDescent="0.15">
      <c r="A1248" t="str">
        <f t="shared" si="364"/>
        <v>凰邪主动技能3等级2</v>
      </c>
      <c r="B1248" s="8">
        <v>1242</v>
      </c>
      <c r="C1248" s="8" t="str">
        <f>VLOOKUP(G1248,角色!A:B,2,FALSE)</f>
        <v>凰邪</v>
      </c>
      <c r="D1248" s="8" t="str">
        <f t="shared" si="371"/>
        <v>主动技能3</v>
      </c>
      <c r="E1248" s="8">
        <f t="shared" si="365"/>
        <v>2</v>
      </c>
      <c r="F1248" s="8">
        <f t="shared" si="366"/>
        <v>3</v>
      </c>
      <c r="G1248" s="8">
        <f t="shared" si="367"/>
        <v>21</v>
      </c>
      <c r="H1248" s="4" t="s">
        <v>501</v>
      </c>
      <c r="I1248" s="26" t="str">
        <f t="shared" ref="I1248:I1266" si="379">"对己方任意单体回复生命"&amp;AX1248&amp;"，并增加防御力20%攻击力20%"</f>
        <v>对己方任意单体回复生命179，并增加防御力20%攻击力20%</v>
      </c>
      <c r="J1248" s="4" t="s">
        <v>461</v>
      </c>
      <c r="K1248" s="1" t="s">
        <v>105</v>
      </c>
      <c r="L1248" s="4" t="s">
        <v>107</v>
      </c>
      <c r="M1248" s="4" t="s">
        <v>479</v>
      </c>
      <c r="N1248" s="4">
        <v>100</v>
      </c>
      <c r="O1248" s="4"/>
      <c r="T1248" s="6" t="str">
        <f t="shared" si="368"/>
        <v>5:100:2:0|88:100:2:0|90:100:2:0</v>
      </c>
      <c r="U1248" s="6" t="str">
        <f t="shared" si="369"/>
        <v/>
      </c>
      <c r="Y1248">
        <f t="shared" si="377"/>
        <v>100</v>
      </c>
      <c r="Z1248">
        <v>0</v>
      </c>
      <c r="AE1248">
        <v>0</v>
      </c>
      <c r="AF1248" s="23">
        <f t="shared" si="372"/>
        <v>3</v>
      </c>
      <c r="AG1248" s="23">
        <f t="shared" si="373"/>
        <v>2</v>
      </c>
      <c r="AH1248" s="1" t="s">
        <v>118</v>
      </c>
      <c r="AI1248" s="4" t="s">
        <v>1562</v>
      </c>
      <c r="AJ1248" s="4" t="s">
        <v>1690</v>
      </c>
      <c r="AK1248" s="4" t="s">
        <v>1692</v>
      </c>
      <c r="AN1248" s="6" t="str">
        <f>_xlfn.IFNA(IF(IF($AH1248=AN$5,VLOOKUP(AI1248,buff!$K:$L,2,FALSE),"")=0,"",IF($AH1248=AN$5,VLOOKUP(AI1248,buff!$K:$L,2,FALSE),"")),"")</f>
        <v>5:100:2:0</v>
      </c>
      <c r="AO1248" s="6" t="str">
        <f>_xlfn.IFNA(IF(IF($AH1248=AO$5,VLOOKUP(AJ1248,buff!$K:$L,2,FALSE),"")=0,"",IF($AH1248=AO$5,VLOOKUP(AJ1248,buff!$K:$L,2,FALSE),"")),"")</f>
        <v>88:100:2:0</v>
      </c>
      <c r="AP1248" s="6" t="str">
        <f>_xlfn.IFNA(IF(IF($AH1248=AP$5,VLOOKUP(AK1248,buff!$K:$L,2,FALSE),"")=0,"",IF($AH1248=AP$5,VLOOKUP(AK1248,buff!$K:$L,2,FALSE),"")),"")</f>
        <v>90:100:2:0</v>
      </c>
      <c r="AQ1248" s="6" t="str">
        <f>_xlfn.IFNA(IF(IF($AH1248=AQ$5,VLOOKUP(AL1248,buff!$K:$L,2,FALSE),"")=0,"",IF($AH1248=AQ$5,VLOOKUP(AL1248,buff!$K:$L,2,FALSE),"")),"")</f>
        <v/>
      </c>
      <c r="AR1248" s="6" t="str">
        <f>_xlfn.IFNA(IF(IF($AH1248=AR$5,VLOOKUP(AM1248,buff!$K:$L,2,FALSE),"")=0,"",IF($AH1248=AR$5,VLOOKUP(AM1248,buff!$K:$L,2,FALSE),"")),"")</f>
        <v/>
      </c>
      <c r="AS1248" s="6" t="str">
        <f>_xlfn.IFNA(IF(IF($AH1248=AS$5,VLOOKUP(AI1248,buff!$K:$L,2,FALSE),"")=0,"",IF($AH1248=AS$5,VLOOKUP(AI1248,buff!$K:$L,2,FALSE),"")),"")</f>
        <v/>
      </c>
      <c r="AT1248" s="6" t="str">
        <f>_xlfn.IFNA(IF(IF($AH1248=AT$5,VLOOKUP(AJ1248,buff!$K:$L,2,FALSE),"")=0,"",IF($AH1248=AT$5,VLOOKUP(AJ1248,buff!$K:$L,2,FALSE),"")),"")</f>
        <v/>
      </c>
      <c r="AU1248" s="6" t="str">
        <f>_xlfn.IFNA(IF(IF($AH1248=AU$5,VLOOKUP(AK1248,buff!$K:$L,2,FALSE),"")=0,"",IF($AH1248=AU$5,VLOOKUP(AK1248,buff!$K:$L,2,FALSE),"")),"")</f>
        <v/>
      </c>
      <c r="AV1248" s="6" t="str">
        <f>_xlfn.IFNA(IF(IF($AH1248=AV$5,VLOOKUP(AL1248,buff!$K:$L,2,FALSE),"")=0,"",IF($AH1248=AV$5,VLOOKUP(AL1248,buff!$K:$L,2,FALSE),"")),"")</f>
        <v/>
      </c>
      <c r="AW1248" s="6" t="str">
        <f>_xlfn.IFNA(IF(IF($AH1248=AW$5,VLOOKUP(AM1248,buff!$K:$L,2,FALSE),"")=0,"",IF($AH1248=AW$5,VLOOKUP(AM1248,buff!$K:$L,2,FALSE),"")),"")</f>
        <v/>
      </c>
      <c r="AX1248" s="6">
        <f>VLOOKUP(AI1248,buff!K:P,6,FALSE)</f>
        <v>179</v>
      </c>
      <c r="AY1248">
        <f t="shared" si="374"/>
        <v>179</v>
      </c>
      <c r="AZ1248">
        <f t="shared" si="374"/>
        <v>179</v>
      </c>
      <c r="BA1248">
        <f t="shared" si="375"/>
        <v>3</v>
      </c>
      <c r="BB1248">
        <f t="shared" si="376"/>
        <v>2</v>
      </c>
    </row>
    <row r="1249" spans="1:54" x14ac:dyDescent="0.15">
      <c r="A1249" t="str">
        <f t="shared" si="364"/>
        <v>凰邪主动技能3等级3</v>
      </c>
      <c r="B1249" s="8">
        <v>1243</v>
      </c>
      <c r="C1249" s="8" t="str">
        <f>VLOOKUP(G1249,角色!A:B,2,FALSE)</f>
        <v>凰邪</v>
      </c>
      <c r="D1249" s="8" t="str">
        <f t="shared" si="371"/>
        <v>主动技能3</v>
      </c>
      <c r="E1249" s="8">
        <f t="shared" si="365"/>
        <v>3</v>
      </c>
      <c r="F1249" s="8">
        <f t="shared" si="366"/>
        <v>3</v>
      </c>
      <c r="G1249" s="8">
        <f t="shared" si="367"/>
        <v>21</v>
      </c>
      <c r="H1249" s="4" t="s">
        <v>501</v>
      </c>
      <c r="I1249" s="26" t="str">
        <f t="shared" si="379"/>
        <v>对己方任意单体回复生命236，并增加防御力20%攻击力20%</v>
      </c>
      <c r="J1249" s="4" t="s">
        <v>461</v>
      </c>
      <c r="K1249" s="1" t="s">
        <v>105</v>
      </c>
      <c r="L1249" s="4" t="s">
        <v>107</v>
      </c>
      <c r="M1249" s="4" t="s">
        <v>479</v>
      </c>
      <c r="N1249" s="4">
        <v>100</v>
      </c>
      <c r="O1249" s="4"/>
      <c r="T1249" s="6" t="str">
        <f t="shared" si="368"/>
        <v>6:100:2:0|88:100:2:0|90:100:2:0</v>
      </c>
      <c r="U1249" s="6" t="str">
        <f t="shared" si="369"/>
        <v/>
      </c>
      <c r="Y1249">
        <f t="shared" si="377"/>
        <v>100</v>
      </c>
      <c r="Z1249">
        <v>0</v>
      </c>
      <c r="AE1249">
        <v>0</v>
      </c>
      <c r="AF1249" s="23">
        <f t="shared" si="372"/>
        <v>3</v>
      </c>
      <c r="AG1249" s="23">
        <f t="shared" si="373"/>
        <v>2</v>
      </c>
      <c r="AH1249" s="1" t="s">
        <v>118</v>
      </c>
      <c r="AI1249" s="4" t="s">
        <v>1563</v>
      </c>
      <c r="AJ1249" s="4" t="s">
        <v>1690</v>
      </c>
      <c r="AK1249" s="4" t="s">
        <v>1692</v>
      </c>
      <c r="AN1249" s="6" t="str">
        <f>_xlfn.IFNA(IF(IF($AH1249=AN$5,VLOOKUP(AI1249,buff!$K:$L,2,FALSE),"")=0,"",IF($AH1249=AN$5,VLOOKUP(AI1249,buff!$K:$L,2,FALSE),"")),"")</f>
        <v>6:100:2:0</v>
      </c>
      <c r="AO1249" s="6" t="str">
        <f>_xlfn.IFNA(IF(IF($AH1249=AO$5,VLOOKUP(AJ1249,buff!$K:$L,2,FALSE),"")=0,"",IF($AH1249=AO$5,VLOOKUP(AJ1249,buff!$K:$L,2,FALSE),"")),"")</f>
        <v>88:100:2:0</v>
      </c>
      <c r="AP1249" s="6" t="str">
        <f>_xlfn.IFNA(IF(IF($AH1249=AP$5,VLOOKUP(AK1249,buff!$K:$L,2,FALSE),"")=0,"",IF($AH1249=AP$5,VLOOKUP(AK1249,buff!$K:$L,2,FALSE),"")),"")</f>
        <v>90:100:2:0</v>
      </c>
      <c r="AQ1249" s="6" t="str">
        <f>_xlfn.IFNA(IF(IF($AH1249=AQ$5,VLOOKUP(AL1249,buff!$K:$L,2,FALSE),"")=0,"",IF($AH1249=AQ$5,VLOOKUP(AL1249,buff!$K:$L,2,FALSE),"")),"")</f>
        <v/>
      </c>
      <c r="AR1249" s="6" t="str">
        <f>_xlfn.IFNA(IF(IF($AH1249=AR$5,VLOOKUP(AM1249,buff!$K:$L,2,FALSE),"")=0,"",IF($AH1249=AR$5,VLOOKUP(AM1249,buff!$K:$L,2,FALSE),"")),"")</f>
        <v/>
      </c>
      <c r="AS1249" s="6" t="str">
        <f>_xlfn.IFNA(IF(IF($AH1249=AS$5,VLOOKUP(AI1249,buff!$K:$L,2,FALSE),"")=0,"",IF($AH1249=AS$5,VLOOKUP(AI1249,buff!$K:$L,2,FALSE),"")),"")</f>
        <v/>
      </c>
      <c r="AT1249" s="6" t="str">
        <f>_xlfn.IFNA(IF(IF($AH1249=AT$5,VLOOKUP(AJ1249,buff!$K:$L,2,FALSE),"")=0,"",IF($AH1249=AT$5,VLOOKUP(AJ1249,buff!$K:$L,2,FALSE),"")),"")</f>
        <v/>
      </c>
      <c r="AU1249" s="6" t="str">
        <f>_xlfn.IFNA(IF(IF($AH1249=AU$5,VLOOKUP(AK1249,buff!$K:$L,2,FALSE),"")=0,"",IF($AH1249=AU$5,VLOOKUP(AK1249,buff!$K:$L,2,FALSE),"")),"")</f>
        <v/>
      </c>
      <c r="AV1249" s="6" t="str">
        <f>_xlfn.IFNA(IF(IF($AH1249=AV$5,VLOOKUP(AL1249,buff!$K:$L,2,FALSE),"")=0,"",IF($AH1249=AV$5,VLOOKUP(AL1249,buff!$K:$L,2,FALSE),"")),"")</f>
        <v/>
      </c>
      <c r="AW1249" s="6" t="str">
        <f>_xlfn.IFNA(IF(IF($AH1249=AW$5,VLOOKUP(AM1249,buff!$K:$L,2,FALSE),"")=0,"",IF($AH1249=AW$5,VLOOKUP(AM1249,buff!$K:$L,2,FALSE),"")),"")</f>
        <v/>
      </c>
      <c r="AX1249" s="6">
        <f>VLOOKUP(AI1249,buff!K:P,6,FALSE)</f>
        <v>236</v>
      </c>
      <c r="AY1249">
        <f t="shared" si="374"/>
        <v>236</v>
      </c>
      <c r="AZ1249">
        <f t="shared" si="374"/>
        <v>236</v>
      </c>
      <c r="BA1249">
        <f t="shared" si="375"/>
        <v>3</v>
      </c>
      <c r="BB1249">
        <f t="shared" si="376"/>
        <v>2</v>
      </c>
    </row>
    <row r="1250" spans="1:54" x14ac:dyDescent="0.15">
      <c r="A1250" t="str">
        <f t="shared" si="364"/>
        <v>凰邪主动技能3等级4</v>
      </c>
      <c r="B1250" s="8">
        <v>1244</v>
      </c>
      <c r="C1250" s="8" t="str">
        <f>VLOOKUP(G1250,角色!A:B,2,FALSE)</f>
        <v>凰邪</v>
      </c>
      <c r="D1250" s="8" t="str">
        <f t="shared" si="371"/>
        <v>主动技能3</v>
      </c>
      <c r="E1250" s="8">
        <f t="shared" si="365"/>
        <v>4</v>
      </c>
      <c r="F1250" s="8">
        <f t="shared" si="366"/>
        <v>3</v>
      </c>
      <c r="G1250" s="8">
        <f t="shared" si="367"/>
        <v>21</v>
      </c>
      <c r="H1250" s="4" t="s">
        <v>501</v>
      </c>
      <c r="I1250" s="26" t="str">
        <f t="shared" si="379"/>
        <v>对己方任意单体回复生命294，并增加防御力20%攻击力20%</v>
      </c>
      <c r="J1250" s="4" t="s">
        <v>461</v>
      </c>
      <c r="K1250" s="1" t="s">
        <v>105</v>
      </c>
      <c r="L1250" s="4" t="s">
        <v>107</v>
      </c>
      <c r="M1250" s="4" t="s">
        <v>479</v>
      </c>
      <c r="N1250" s="4">
        <v>100</v>
      </c>
      <c r="O1250" s="4"/>
      <c r="T1250" s="6" t="str">
        <f t="shared" si="368"/>
        <v>7:100:2:0|88:100:2:0|90:100:2:0</v>
      </c>
      <c r="U1250" s="6" t="str">
        <f t="shared" si="369"/>
        <v/>
      </c>
      <c r="Y1250">
        <f t="shared" si="377"/>
        <v>100</v>
      </c>
      <c r="Z1250">
        <v>0</v>
      </c>
      <c r="AE1250">
        <v>0</v>
      </c>
      <c r="AF1250" s="23">
        <f t="shared" si="372"/>
        <v>3</v>
      </c>
      <c r="AG1250" s="23">
        <f t="shared" si="373"/>
        <v>2</v>
      </c>
      <c r="AH1250" s="1" t="s">
        <v>118</v>
      </c>
      <c r="AI1250" s="4" t="s">
        <v>1564</v>
      </c>
      <c r="AJ1250" s="4" t="s">
        <v>1690</v>
      </c>
      <c r="AK1250" s="4" t="s">
        <v>1692</v>
      </c>
      <c r="AN1250" s="6" t="str">
        <f>_xlfn.IFNA(IF(IF($AH1250=AN$5,VLOOKUP(AI1250,buff!$K:$L,2,FALSE),"")=0,"",IF($AH1250=AN$5,VLOOKUP(AI1250,buff!$K:$L,2,FALSE),"")),"")</f>
        <v>7:100:2:0</v>
      </c>
      <c r="AO1250" s="6" t="str">
        <f>_xlfn.IFNA(IF(IF($AH1250=AO$5,VLOOKUP(AJ1250,buff!$K:$L,2,FALSE),"")=0,"",IF($AH1250=AO$5,VLOOKUP(AJ1250,buff!$K:$L,2,FALSE),"")),"")</f>
        <v>88:100:2:0</v>
      </c>
      <c r="AP1250" s="6" t="str">
        <f>_xlfn.IFNA(IF(IF($AH1250=AP$5,VLOOKUP(AK1250,buff!$K:$L,2,FALSE),"")=0,"",IF($AH1250=AP$5,VLOOKUP(AK1250,buff!$K:$L,2,FALSE),"")),"")</f>
        <v>90:100:2:0</v>
      </c>
      <c r="AQ1250" s="6" t="str">
        <f>_xlfn.IFNA(IF(IF($AH1250=AQ$5,VLOOKUP(AL1250,buff!$K:$L,2,FALSE),"")=0,"",IF($AH1250=AQ$5,VLOOKUP(AL1250,buff!$K:$L,2,FALSE),"")),"")</f>
        <v/>
      </c>
      <c r="AR1250" s="6" t="str">
        <f>_xlfn.IFNA(IF(IF($AH1250=AR$5,VLOOKUP(AM1250,buff!$K:$L,2,FALSE),"")=0,"",IF($AH1250=AR$5,VLOOKUP(AM1250,buff!$K:$L,2,FALSE),"")),"")</f>
        <v/>
      </c>
      <c r="AS1250" s="6" t="str">
        <f>_xlfn.IFNA(IF(IF($AH1250=AS$5,VLOOKUP(AI1250,buff!$K:$L,2,FALSE),"")=0,"",IF($AH1250=AS$5,VLOOKUP(AI1250,buff!$K:$L,2,FALSE),"")),"")</f>
        <v/>
      </c>
      <c r="AT1250" s="6" t="str">
        <f>_xlfn.IFNA(IF(IF($AH1250=AT$5,VLOOKUP(AJ1250,buff!$K:$L,2,FALSE),"")=0,"",IF($AH1250=AT$5,VLOOKUP(AJ1250,buff!$K:$L,2,FALSE),"")),"")</f>
        <v/>
      </c>
      <c r="AU1250" s="6" t="str">
        <f>_xlfn.IFNA(IF(IF($AH1250=AU$5,VLOOKUP(AK1250,buff!$K:$L,2,FALSE),"")=0,"",IF($AH1250=AU$5,VLOOKUP(AK1250,buff!$K:$L,2,FALSE),"")),"")</f>
        <v/>
      </c>
      <c r="AV1250" s="6" t="str">
        <f>_xlfn.IFNA(IF(IF($AH1250=AV$5,VLOOKUP(AL1250,buff!$K:$L,2,FALSE),"")=0,"",IF($AH1250=AV$5,VLOOKUP(AL1250,buff!$K:$L,2,FALSE),"")),"")</f>
        <v/>
      </c>
      <c r="AW1250" s="6" t="str">
        <f>_xlfn.IFNA(IF(IF($AH1250=AW$5,VLOOKUP(AM1250,buff!$K:$L,2,FALSE),"")=0,"",IF($AH1250=AW$5,VLOOKUP(AM1250,buff!$K:$L,2,FALSE),"")),"")</f>
        <v/>
      </c>
      <c r="AX1250" s="6">
        <f>VLOOKUP(AI1250,buff!K:P,6,FALSE)</f>
        <v>294</v>
      </c>
      <c r="AY1250">
        <f t="shared" si="374"/>
        <v>294</v>
      </c>
      <c r="AZ1250">
        <f t="shared" si="374"/>
        <v>294</v>
      </c>
      <c r="BA1250">
        <f t="shared" si="375"/>
        <v>3</v>
      </c>
      <c r="BB1250">
        <f t="shared" si="376"/>
        <v>2</v>
      </c>
    </row>
    <row r="1251" spans="1:54" x14ac:dyDescent="0.15">
      <c r="A1251" t="str">
        <f t="shared" si="364"/>
        <v>凰邪主动技能3等级5</v>
      </c>
      <c r="B1251" s="8">
        <v>1245</v>
      </c>
      <c r="C1251" s="8" t="str">
        <f>VLOOKUP(G1251,角色!A:B,2,FALSE)</f>
        <v>凰邪</v>
      </c>
      <c r="D1251" s="8" t="str">
        <f t="shared" si="371"/>
        <v>主动技能3</v>
      </c>
      <c r="E1251" s="8">
        <f t="shared" si="365"/>
        <v>5</v>
      </c>
      <c r="F1251" s="8">
        <f t="shared" si="366"/>
        <v>3</v>
      </c>
      <c r="G1251" s="8">
        <f t="shared" si="367"/>
        <v>21</v>
      </c>
      <c r="H1251" s="4" t="s">
        <v>501</v>
      </c>
      <c r="I1251" s="26" t="str">
        <f t="shared" si="379"/>
        <v>对己方任意单体回复生命361，并增加防御力20%攻击力20%</v>
      </c>
      <c r="J1251" s="4" t="s">
        <v>461</v>
      </c>
      <c r="K1251" s="1" t="s">
        <v>105</v>
      </c>
      <c r="L1251" s="4" t="s">
        <v>107</v>
      </c>
      <c r="M1251" s="4" t="s">
        <v>479</v>
      </c>
      <c r="N1251" s="4">
        <v>100</v>
      </c>
      <c r="O1251" s="4"/>
      <c r="T1251" s="6" t="str">
        <f t="shared" si="368"/>
        <v>8:100:2:0|88:100:2:0|90:100:2:0</v>
      </c>
      <c r="U1251" s="6" t="str">
        <f t="shared" si="369"/>
        <v/>
      </c>
      <c r="Y1251">
        <f t="shared" si="377"/>
        <v>100</v>
      </c>
      <c r="Z1251">
        <v>0</v>
      </c>
      <c r="AE1251">
        <v>0</v>
      </c>
      <c r="AF1251" s="23">
        <f t="shared" si="372"/>
        <v>3</v>
      </c>
      <c r="AG1251" s="23">
        <f t="shared" si="373"/>
        <v>2</v>
      </c>
      <c r="AH1251" s="1" t="s">
        <v>118</v>
      </c>
      <c r="AI1251" s="4" t="s">
        <v>1565</v>
      </c>
      <c r="AJ1251" s="4" t="s">
        <v>1690</v>
      </c>
      <c r="AK1251" s="4" t="s">
        <v>1692</v>
      </c>
      <c r="AN1251" s="6" t="str">
        <f>_xlfn.IFNA(IF(IF($AH1251=AN$5,VLOOKUP(AI1251,buff!$K:$L,2,FALSE),"")=0,"",IF($AH1251=AN$5,VLOOKUP(AI1251,buff!$K:$L,2,FALSE),"")),"")</f>
        <v>8:100:2:0</v>
      </c>
      <c r="AO1251" s="6" t="str">
        <f>_xlfn.IFNA(IF(IF($AH1251=AO$5,VLOOKUP(AJ1251,buff!$K:$L,2,FALSE),"")=0,"",IF($AH1251=AO$5,VLOOKUP(AJ1251,buff!$K:$L,2,FALSE),"")),"")</f>
        <v>88:100:2:0</v>
      </c>
      <c r="AP1251" s="6" t="str">
        <f>_xlfn.IFNA(IF(IF($AH1251=AP$5,VLOOKUP(AK1251,buff!$K:$L,2,FALSE),"")=0,"",IF($AH1251=AP$5,VLOOKUP(AK1251,buff!$K:$L,2,FALSE),"")),"")</f>
        <v>90:100:2:0</v>
      </c>
      <c r="AQ1251" s="6" t="str">
        <f>_xlfn.IFNA(IF(IF($AH1251=AQ$5,VLOOKUP(AL1251,buff!$K:$L,2,FALSE),"")=0,"",IF($AH1251=AQ$5,VLOOKUP(AL1251,buff!$K:$L,2,FALSE),"")),"")</f>
        <v/>
      </c>
      <c r="AR1251" s="6" t="str">
        <f>_xlfn.IFNA(IF(IF($AH1251=AR$5,VLOOKUP(AM1251,buff!$K:$L,2,FALSE),"")=0,"",IF($AH1251=AR$5,VLOOKUP(AM1251,buff!$K:$L,2,FALSE),"")),"")</f>
        <v/>
      </c>
      <c r="AS1251" s="6" t="str">
        <f>_xlfn.IFNA(IF(IF($AH1251=AS$5,VLOOKUP(AI1251,buff!$K:$L,2,FALSE),"")=0,"",IF($AH1251=AS$5,VLOOKUP(AI1251,buff!$K:$L,2,FALSE),"")),"")</f>
        <v/>
      </c>
      <c r="AT1251" s="6" t="str">
        <f>_xlfn.IFNA(IF(IF($AH1251=AT$5,VLOOKUP(AJ1251,buff!$K:$L,2,FALSE),"")=0,"",IF($AH1251=AT$5,VLOOKUP(AJ1251,buff!$K:$L,2,FALSE),"")),"")</f>
        <v/>
      </c>
      <c r="AU1251" s="6" t="str">
        <f>_xlfn.IFNA(IF(IF($AH1251=AU$5,VLOOKUP(AK1251,buff!$K:$L,2,FALSE),"")=0,"",IF($AH1251=AU$5,VLOOKUP(AK1251,buff!$K:$L,2,FALSE),"")),"")</f>
        <v/>
      </c>
      <c r="AV1251" s="6" t="str">
        <f>_xlfn.IFNA(IF(IF($AH1251=AV$5,VLOOKUP(AL1251,buff!$K:$L,2,FALSE),"")=0,"",IF($AH1251=AV$5,VLOOKUP(AL1251,buff!$K:$L,2,FALSE),"")),"")</f>
        <v/>
      </c>
      <c r="AW1251" s="6" t="str">
        <f>_xlfn.IFNA(IF(IF($AH1251=AW$5,VLOOKUP(AM1251,buff!$K:$L,2,FALSE),"")=0,"",IF($AH1251=AW$5,VLOOKUP(AM1251,buff!$K:$L,2,FALSE),"")),"")</f>
        <v/>
      </c>
      <c r="AX1251" s="6">
        <f>VLOOKUP(AI1251,buff!K:P,6,FALSE)</f>
        <v>361</v>
      </c>
      <c r="AY1251">
        <f t="shared" si="374"/>
        <v>361</v>
      </c>
      <c r="AZ1251">
        <f t="shared" si="374"/>
        <v>361</v>
      </c>
      <c r="BA1251">
        <f t="shared" si="375"/>
        <v>3</v>
      </c>
      <c r="BB1251">
        <f t="shared" si="376"/>
        <v>2</v>
      </c>
    </row>
    <row r="1252" spans="1:54" x14ac:dyDescent="0.15">
      <c r="A1252" t="str">
        <f t="shared" si="364"/>
        <v>凰邪主动技能3等级6</v>
      </c>
      <c r="B1252" s="8">
        <v>1246</v>
      </c>
      <c r="C1252" s="8" t="str">
        <f>VLOOKUP(G1252,角色!A:B,2,FALSE)</f>
        <v>凰邪</v>
      </c>
      <c r="D1252" s="8" t="str">
        <f t="shared" si="371"/>
        <v>主动技能3</v>
      </c>
      <c r="E1252" s="8">
        <f t="shared" si="365"/>
        <v>6</v>
      </c>
      <c r="F1252" s="8">
        <f t="shared" si="366"/>
        <v>3</v>
      </c>
      <c r="G1252" s="8">
        <f t="shared" si="367"/>
        <v>21</v>
      </c>
      <c r="H1252" s="4" t="s">
        <v>501</v>
      </c>
      <c r="I1252" s="26" t="str">
        <f t="shared" si="379"/>
        <v>对己方任意单体回复生命445，并增加防御力20%攻击力20%</v>
      </c>
      <c r="J1252" s="4" t="s">
        <v>461</v>
      </c>
      <c r="K1252" s="1" t="s">
        <v>105</v>
      </c>
      <c r="L1252" s="4" t="s">
        <v>107</v>
      </c>
      <c r="M1252" s="4" t="s">
        <v>479</v>
      </c>
      <c r="N1252" s="4">
        <v>100</v>
      </c>
      <c r="O1252" s="4"/>
      <c r="T1252" s="6" t="str">
        <f t="shared" si="368"/>
        <v>9:100:2:0|88:100:2:0|90:100:2:0</v>
      </c>
      <c r="U1252" s="6" t="str">
        <f t="shared" si="369"/>
        <v/>
      </c>
      <c r="Y1252">
        <f t="shared" si="377"/>
        <v>100</v>
      </c>
      <c r="Z1252">
        <v>0</v>
      </c>
      <c r="AE1252">
        <v>0</v>
      </c>
      <c r="AF1252" s="23">
        <f t="shared" si="372"/>
        <v>3</v>
      </c>
      <c r="AG1252" s="23">
        <f t="shared" si="373"/>
        <v>2</v>
      </c>
      <c r="AH1252" s="1" t="s">
        <v>118</v>
      </c>
      <c r="AI1252" s="4" t="s">
        <v>1566</v>
      </c>
      <c r="AJ1252" s="4" t="s">
        <v>1690</v>
      </c>
      <c r="AK1252" s="4" t="s">
        <v>1692</v>
      </c>
      <c r="AN1252" s="6" t="str">
        <f>_xlfn.IFNA(IF(IF($AH1252=AN$5,VLOOKUP(AI1252,buff!$K:$L,2,FALSE),"")=0,"",IF($AH1252=AN$5,VLOOKUP(AI1252,buff!$K:$L,2,FALSE),"")),"")</f>
        <v>9:100:2:0</v>
      </c>
      <c r="AO1252" s="6" t="str">
        <f>_xlfn.IFNA(IF(IF($AH1252=AO$5,VLOOKUP(AJ1252,buff!$K:$L,2,FALSE),"")=0,"",IF($AH1252=AO$5,VLOOKUP(AJ1252,buff!$K:$L,2,FALSE),"")),"")</f>
        <v>88:100:2:0</v>
      </c>
      <c r="AP1252" s="6" t="str">
        <f>_xlfn.IFNA(IF(IF($AH1252=AP$5,VLOOKUP(AK1252,buff!$K:$L,2,FALSE),"")=0,"",IF($AH1252=AP$5,VLOOKUP(AK1252,buff!$K:$L,2,FALSE),"")),"")</f>
        <v>90:100:2:0</v>
      </c>
      <c r="AQ1252" s="6" t="str">
        <f>_xlfn.IFNA(IF(IF($AH1252=AQ$5,VLOOKUP(AL1252,buff!$K:$L,2,FALSE),"")=0,"",IF($AH1252=AQ$5,VLOOKUP(AL1252,buff!$K:$L,2,FALSE),"")),"")</f>
        <v/>
      </c>
      <c r="AR1252" s="6" t="str">
        <f>_xlfn.IFNA(IF(IF($AH1252=AR$5,VLOOKUP(AM1252,buff!$K:$L,2,FALSE),"")=0,"",IF($AH1252=AR$5,VLOOKUP(AM1252,buff!$K:$L,2,FALSE),"")),"")</f>
        <v/>
      </c>
      <c r="AS1252" s="6" t="str">
        <f>_xlfn.IFNA(IF(IF($AH1252=AS$5,VLOOKUP(AI1252,buff!$K:$L,2,FALSE),"")=0,"",IF($AH1252=AS$5,VLOOKUP(AI1252,buff!$K:$L,2,FALSE),"")),"")</f>
        <v/>
      </c>
      <c r="AT1252" s="6" t="str">
        <f>_xlfn.IFNA(IF(IF($AH1252=AT$5,VLOOKUP(AJ1252,buff!$K:$L,2,FALSE),"")=0,"",IF($AH1252=AT$5,VLOOKUP(AJ1252,buff!$K:$L,2,FALSE),"")),"")</f>
        <v/>
      </c>
      <c r="AU1252" s="6" t="str">
        <f>_xlfn.IFNA(IF(IF($AH1252=AU$5,VLOOKUP(AK1252,buff!$K:$L,2,FALSE),"")=0,"",IF($AH1252=AU$5,VLOOKUP(AK1252,buff!$K:$L,2,FALSE),"")),"")</f>
        <v/>
      </c>
      <c r="AV1252" s="6" t="str">
        <f>_xlfn.IFNA(IF(IF($AH1252=AV$5,VLOOKUP(AL1252,buff!$K:$L,2,FALSE),"")=0,"",IF($AH1252=AV$5,VLOOKUP(AL1252,buff!$K:$L,2,FALSE),"")),"")</f>
        <v/>
      </c>
      <c r="AW1252" s="6" t="str">
        <f>_xlfn.IFNA(IF(IF($AH1252=AW$5,VLOOKUP(AM1252,buff!$K:$L,2,FALSE),"")=0,"",IF($AH1252=AW$5,VLOOKUP(AM1252,buff!$K:$L,2,FALSE),"")),"")</f>
        <v/>
      </c>
      <c r="AX1252" s="6">
        <f>VLOOKUP(AI1252,buff!K:P,6,FALSE)</f>
        <v>445</v>
      </c>
      <c r="AY1252">
        <f t="shared" si="374"/>
        <v>445</v>
      </c>
      <c r="AZ1252">
        <f t="shared" si="374"/>
        <v>445</v>
      </c>
      <c r="BA1252">
        <f t="shared" si="375"/>
        <v>3</v>
      </c>
      <c r="BB1252">
        <f t="shared" si="376"/>
        <v>2</v>
      </c>
    </row>
    <row r="1253" spans="1:54" x14ac:dyDescent="0.15">
      <c r="A1253" t="str">
        <f t="shared" si="364"/>
        <v>凰邪主动技能3等级7</v>
      </c>
      <c r="B1253" s="8">
        <v>1247</v>
      </c>
      <c r="C1253" s="8" t="str">
        <f>VLOOKUP(G1253,角色!A:B,2,FALSE)</f>
        <v>凰邪</v>
      </c>
      <c r="D1253" s="8" t="str">
        <f t="shared" si="371"/>
        <v>主动技能3</v>
      </c>
      <c r="E1253" s="8">
        <f t="shared" si="365"/>
        <v>7</v>
      </c>
      <c r="F1253" s="8">
        <f t="shared" si="366"/>
        <v>3</v>
      </c>
      <c r="G1253" s="8">
        <f t="shared" si="367"/>
        <v>21</v>
      </c>
      <c r="H1253" s="4" t="s">
        <v>501</v>
      </c>
      <c r="I1253" s="26" t="str">
        <f t="shared" si="379"/>
        <v>对己方任意单体回复生命548，并增加防御力20%攻击力20%</v>
      </c>
      <c r="J1253" s="4" t="s">
        <v>461</v>
      </c>
      <c r="K1253" s="1" t="s">
        <v>105</v>
      </c>
      <c r="L1253" s="4" t="s">
        <v>107</v>
      </c>
      <c r="M1253" s="4" t="s">
        <v>479</v>
      </c>
      <c r="N1253" s="4">
        <v>100</v>
      </c>
      <c r="O1253" s="4"/>
      <c r="T1253" s="6" t="str">
        <f t="shared" si="368"/>
        <v>10:100:2:0|88:100:2:0|90:100:2:0</v>
      </c>
      <c r="U1253" s="6" t="str">
        <f t="shared" si="369"/>
        <v/>
      </c>
      <c r="Y1253">
        <f t="shared" si="377"/>
        <v>100</v>
      </c>
      <c r="Z1253">
        <v>0</v>
      </c>
      <c r="AE1253">
        <v>0</v>
      </c>
      <c r="AF1253" s="23">
        <f t="shared" si="372"/>
        <v>3</v>
      </c>
      <c r="AG1253" s="23">
        <f t="shared" si="373"/>
        <v>2</v>
      </c>
      <c r="AH1253" s="1" t="s">
        <v>118</v>
      </c>
      <c r="AI1253" s="4" t="s">
        <v>1567</v>
      </c>
      <c r="AJ1253" s="4" t="s">
        <v>1690</v>
      </c>
      <c r="AK1253" s="4" t="s">
        <v>1692</v>
      </c>
      <c r="AN1253" s="6" t="str">
        <f>_xlfn.IFNA(IF(IF($AH1253=AN$5,VLOOKUP(AI1253,buff!$K:$L,2,FALSE),"")=0,"",IF($AH1253=AN$5,VLOOKUP(AI1253,buff!$K:$L,2,FALSE),"")),"")</f>
        <v>10:100:2:0</v>
      </c>
      <c r="AO1253" s="6" t="str">
        <f>_xlfn.IFNA(IF(IF($AH1253=AO$5,VLOOKUP(AJ1253,buff!$K:$L,2,FALSE),"")=0,"",IF($AH1253=AO$5,VLOOKUP(AJ1253,buff!$K:$L,2,FALSE),"")),"")</f>
        <v>88:100:2:0</v>
      </c>
      <c r="AP1253" s="6" t="str">
        <f>_xlfn.IFNA(IF(IF($AH1253=AP$5,VLOOKUP(AK1253,buff!$K:$L,2,FALSE),"")=0,"",IF($AH1253=AP$5,VLOOKUP(AK1253,buff!$K:$L,2,FALSE),"")),"")</f>
        <v>90:100:2:0</v>
      </c>
      <c r="AQ1253" s="6" t="str">
        <f>_xlfn.IFNA(IF(IF($AH1253=AQ$5,VLOOKUP(AL1253,buff!$K:$L,2,FALSE),"")=0,"",IF($AH1253=AQ$5,VLOOKUP(AL1253,buff!$K:$L,2,FALSE),"")),"")</f>
        <v/>
      </c>
      <c r="AR1253" s="6" t="str">
        <f>_xlfn.IFNA(IF(IF($AH1253=AR$5,VLOOKUP(AM1253,buff!$K:$L,2,FALSE),"")=0,"",IF($AH1253=AR$5,VLOOKUP(AM1253,buff!$K:$L,2,FALSE),"")),"")</f>
        <v/>
      </c>
      <c r="AS1253" s="6" t="str">
        <f>_xlfn.IFNA(IF(IF($AH1253=AS$5,VLOOKUP(AI1253,buff!$K:$L,2,FALSE),"")=0,"",IF($AH1253=AS$5,VLOOKUP(AI1253,buff!$K:$L,2,FALSE),"")),"")</f>
        <v/>
      </c>
      <c r="AT1253" s="6" t="str">
        <f>_xlfn.IFNA(IF(IF($AH1253=AT$5,VLOOKUP(AJ1253,buff!$K:$L,2,FALSE),"")=0,"",IF($AH1253=AT$5,VLOOKUP(AJ1253,buff!$K:$L,2,FALSE),"")),"")</f>
        <v/>
      </c>
      <c r="AU1253" s="6" t="str">
        <f>_xlfn.IFNA(IF(IF($AH1253=AU$5,VLOOKUP(AK1253,buff!$K:$L,2,FALSE),"")=0,"",IF($AH1253=AU$5,VLOOKUP(AK1253,buff!$K:$L,2,FALSE),"")),"")</f>
        <v/>
      </c>
      <c r="AV1253" s="6" t="str">
        <f>_xlfn.IFNA(IF(IF($AH1253=AV$5,VLOOKUP(AL1253,buff!$K:$L,2,FALSE),"")=0,"",IF($AH1253=AV$5,VLOOKUP(AL1253,buff!$K:$L,2,FALSE),"")),"")</f>
        <v/>
      </c>
      <c r="AW1253" s="6" t="str">
        <f>_xlfn.IFNA(IF(IF($AH1253=AW$5,VLOOKUP(AM1253,buff!$K:$L,2,FALSE),"")=0,"",IF($AH1253=AW$5,VLOOKUP(AM1253,buff!$K:$L,2,FALSE),"")),"")</f>
        <v/>
      </c>
      <c r="AX1253" s="6">
        <f>VLOOKUP(AI1253,buff!K:P,6,FALSE)</f>
        <v>548</v>
      </c>
      <c r="AY1253">
        <f t="shared" si="374"/>
        <v>548</v>
      </c>
      <c r="AZ1253">
        <f t="shared" si="374"/>
        <v>548</v>
      </c>
      <c r="BA1253">
        <f t="shared" si="375"/>
        <v>3</v>
      </c>
      <c r="BB1253">
        <f t="shared" si="376"/>
        <v>2</v>
      </c>
    </row>
    <row r="1254" spans="1:54" x14ac:dyDescent="0.15">
      <c r="A1254" t="str">
        <f t="shared" si="364"/>
        <v>凰邪主动技能3等级8</v>
      </c>
      <c r="B1254" s="8">
        <v>1248</v>
      </c>
      <c r="C1254" s="8" t="str">
        <f>VLOOKUP(G1254,角色!A:B,2,FALSE)</f>
        <v>凰邪</v>
      </c>
      <c r="D1254" s="8" t="str">
        <f t="shared" si="371"/>
        <v>主动技能3</v>
      </c>
      <c r="E1254" s="8">
        <f t="shared" si="365"/>
        <v>8</v>
      </c>
      <c r="F1254" s="8">
        <f t="shared" si="366"/>
        <v>3</v>
      </c>
      <c r="G1254" s="8">
        <f t="shared" si="367"/>
        <v>21</v>
      </c>
      <c r="H1254" s="4" t="s">
        <v>501</v>
      </c>
      <c r="I1254" s="26" t="str">
        <f t="shared" si="379"/>
        <v>对己方任意单体回复生命675，并增加防御力20%攻击力20%</v>
      </c>
      <c r="J1254" s="4" t="s">
        <v>461</v>
      </c>
      <c r="K1254" s="1" t="s">
        <v>105</v>
      </c>
      <c r="L1254" s="4" t="s">
        <v>107</v>
      </c>
      <c r="M1254" s="4" t="s">
        <v>479</v>
      </c>
      <c r="N1254" s="4">
        <v>100</v>
      </c>
      <c r="O1254" s="4"/>
      <c r="T1254" s="6" t="str">
        <f t="shared" si="368"/>
        <v>11:100:2:0|88:100:2:0|90:100:2:0</v>
      </c>
      <c r="U1254" s="6" t="str">
        <f t="shared" si="369"/>
        <v/>
      </c>
      <c r="Y1254">
        <f t="shared" si="377"/>
        <v>100</v>
      </c>
      <c r="Z1254">
        <v>0</v>
      </c>
      <c r="AE1254">
        <v>0</v>
      </c>
      <c r="AF1254" s="23">
        <f t="shared" si="372"/>
        <v>3</v>
      </c>
      <c r="AG1254" s="23">
        <f t="shared" si="373"/>
        <v>2</v>
      </c>
      <c r="AH1254" s="1" t="s">
        <v>118</v>
      </c>
      <c r="AI1254" s="4" t="s">
        <v>1568</v>
      </c>
      <c r="AJ1254" s="4" t="s">
        <v>1690</v>
      </c>
      <c r="AK1254" s="4" t="s">
        <v>1692</v>
      </c>
      <c r="AN1254" s="6" t="str">
        <f>_xlfn.IFNA(IF(IF($AH1254=AN$5,VLOOKUP(AI1254,buff!$K:$L,2,FALSE),"")=0,"",IF($AH1254=AN$5,VLOOKUP(AI1254,buff!$K:$L,2,FALSE),"")),"")</f>
        <v>11:100:2:0</v>
      </c>
      <c r="AO1254" s="6" t="str">
        <f>_xlfn.IFNA(IF(IF($AH1254=AO$5,VLOOKUP(AJ1254,buff!$K:$L,2,FALSE),"")=0,"",IF($AH1254=AO$5,VLOOKUP(AJ1254,buff!$K:$L,2,FALSE),"")),"")</f>
        <v>88:100:2:0</v>
      </c>
      <c r="AP1254" s="6" t="str">
        <f>_xlfn.IFNA(IF(IF($AH1254=AP$5,VLOOKUP(AK1254,buff!$K:$L,2,FALSE),"")=0,"",IF($AH1254=AP$5,VLOOKUP(AK1254,buff!$K:$L,2,FALSE),"")),"")</f>
        <v>90:100:2:0</v>
      </c>
      <c r="AQ1254" s="6" t="str">
        <f>_xlfn.IFNA(IF(IF($AH1254=AQ$5,VLOOKUP(AL1254,buff!$K:$L,2,FALSE),"")=0,"",IF($AH1254=AQ$5,VLOOKUP(AL1254,buff!$K:$L,2,FALSE),"")),"")</f>
        <v/>
      </c>
      <c r="AR1254" s="6" t="str">
        <f>_xlfn.IFNA(IF(IF($AH1254=AR$5,VLOOKUP(AM1254,buff!$K:$L,2,FALSE),"")=0,"",IF($AH1254=AR$5,VLOOKUP(AM1254,buff!$K:$L,2,FALSE),"")),"")</f>
        <v/>
      </c>
      <c r="AS1254" s="6" t="str">
        <f>_xlfn.IFNA(IF(IF($AH1254=AS$5,VLOOKUP(AI1254,buff!$K:$L,2,FALSE),"")=0,"",IF($AH1254=AS$5,VLOOKUP(AI1254,buff!$K:$L,2,FALSE),"")),"")</f>
        <v/>
      </c>
      <c r="AT1254" s="6" t="str">
        <f>_xlfn.IFNA(IF(IF($AH1254=AT$5,VLOOKUP(AJ1254,buff!$K:$L,2,FALSE),"")=0,"",IF($AH1254=AT$5,VLOOKUP(AJ1254,buff!$K:$L,2,FALSE),"")),"")</f>
        <v/>
      </c>
      <c r="AU1254" s="6" t="str">
        <f>_xlfn.IFNA(IF(IF($AH1254=AU$5,VLOOKUP(AK1254,buff!$K:$L,2,FALSE),"")=0,"",IF($AH1254=AU$5,VLOOKUP(AK1254,buff!$K:$L,2,FALSE),"")),"")</f>
        <v/>
      </c>
      <c r="AV1254" s="6" t="str">
        <f>_xlfn.IFNA(IF(IF($AH1254=AV$5,VLOOKUP(AL1254,buff!$K:$L,2,FALSE),"")=0,"",IF($AH1254=AV$5,VLOOKUP(AL1254,buff!$K:$L,2,FALSE),"")),"")</f>
        <v/>
      </c>
      <c r="AW1254" s="6" t="str">
        <f>_xlfn.IFNA(IF(IF($AH1254=AW$5,VLOOKUP(AM1254,buff!$K:$L,2,FALSE),"")=0,"",IF($AH1254=AW$5,VLOOKUP(AM1254,buff!$K:$L,2,FALSE),"")),"")</f>
        <v/>
      </c>
      <c r="AX1254" s="6">
        <f>VLOOKUP(AI1254,buff!K:P,6,FALSE)</f>
        <v>675</v>
      </c>
      <c r="AY1254">
        <f t="shared" si="374"/>
        <v>675</v>
      </c>
      <c r="AZ1254">
        <f t="shared" si="374"/>
        <v>675</v>
      </c>
      <c r="BA1254">
        <f t="shared" si="375"/>
        <v>3</v>
      </c>
      <c r="BB1254">
        <f t="shared" si="376"/>
        <v>2</v>
      </c>
    </row>
    <row r="1255" spans="1:54" x14ac:dyDescent="0.15">
      <c r="A1255" t="str">
        <f t="shared" si="364"/>
        <v>凰邪主动技能3等级9</v>
      </c>
      <c r="B1255" s="8">
        <v>1249</v>
      </c>
      <c r="C1255" s="8" t="str">
        <f>VLOOKUP(G1255,角色!A:B,2,FALSE)</f>
        <v>凰邪</v>
      </c>
      <c r="D1255" s="8" t="str">
        <f t="shared" si="371"/>
        <v>主动技能3</v>
      </c>
      <c r="E1255" s="8">
        <f t="shared" si="365"/>
        <v>9</v>
      </c>
      <c r="F1255" s="8">
        <f t="shared" si="366"/>
        <v>3</v>
      </c>
      <c r="G1255" s="8">
        <f t="shared" si="367"/>
        <v>21</v>
      </c>
      <c r="H1255" s="4" t="s">
        <v>501</v>
      </c>
      <c r="I1255" s="26" t="str">
        <f t="shared" si="379"/>
        <v>对己方任意单体回复生命832，并增加防御力20%攻击力20%</v>
      </c>
      <c r="J1255" s="4" t="s">
        <v>461</v>
      </c>
      <c r="K1255" s="1" t="s">
        <v>105</v>
      </c>
      <c r="L1255" s="4" t="s">
        <v>107</v>
      </c>
      <c r="M1255" s="4" t="s">
        <v>479</v>
      </c>
      <c r="N1255" s="4">
        <v>100</v>
      </c>
      <c r="O1255" s="4"/>
      <c r="T1255" s="6" t="str">
        <f t="shared" si="368"/>
        <v>12:100:2:0|88:100:2:0|90:100:2:0</v>
      </c>
      <c r="U1255" s="6" t="str">
        <f t="shared" si="369"/>
        <v/>
      </c>
      <c r="Y1255">
        <f t="shared" si="377"/>
        <v>100</v>
      </c>
      <c r="Z1255">
        <v>0</v>
      </c>
      <c r="AE1255">
        <v>0</v>
      </c>
      <c r="AF1255" s="23">
        <f t="shared" si="372"/>
        <v>3</v>
      </c>
      <c r="AG1255" s="23">
        <f t="shared" si="373"/>
        <v>2</v>
      </c>
      <c r="AH1255" s="1" t="s">
        <v>118</v>
      </c>
      <c r="AI1255" s="4" t="s">
        <v>1569</v>
      </c>
      <c r="AJ1255" s="4" t="s">
        <v>1690</v>
      </c>
      <c r="AK1255" s="4" t="s">
        <v>1692</v>
      </c>
      <c r="AN1255" s="6" t="str">
        <f>_xlfn.IFNA(IF(IF($AH1255=AN$5,VLOOKUP(AI1255,buff!$K:$L,2,FALSE),"")=0,"",IF($AH1255=AN$5,VLOOKUP(AI1255,buff!$K:$L,2,FALSE),"")),"")</f>
        <v>12:100:2:0</v>
      </c>
      <c r="AO1255" s="6" t="str">
        <f>_xlfn.IFNA(IF(IF($AH1255=AO$5,VLOOKUP(AJ1255,buff!$K:$L,2,FALSE),"")=0,"",IF($AH1255=AO$5,VLOOKUP(AJ1255,buff!$K:$L,2,FALSE),"")),"")</f>
        <v>88:100:2:0</v>
      </c>
      <c r="AP1255" s="6" t="str">
        <f>_xlfn.IFNA(IF(IF($AH1255=AP$5,VLOOKUP(AK1255,buff!$K:$L,2,FALSE),"")=0,"",IF($AH1255=AP$5,VLOOKUP(AK1255,buff!$K:$L,2,FALSE),"")),"")</f>
        <v>90:100:2:0</v>
      </c>
      <c r="AQ1255" s="6" t="str">
        <f>_xlfn.IFNA(IF(IF($AH1255=AQ$5,VLOOKUP(AL1255,buff!$K:$L,2,FALSE),"")=0,"",IF($AH1255=AQ$5,VLOOKUP(AL1255,buff!$K:$L,2,FALSE),"")),"")</f>
        <v/>
      </c>
      <c r="AR1255" s="6" t="str">
        <f>_xlfn.IFNA(IF(IF($AH1255=AR$5,VLOOKUP(AM1255,buff!$K:$L,2,FALSE),"")=0,"",IF($AH1255=AR$5,VLOOKUP(AM1255,buff!$K:$L,2,FALSE),"")),"")</f>
        <v/>
      </c>
      <c r="AS1255" s="6" t="str">
        <f>_xlfn.IFNA(IF(IF($AH1255=AS$5,VLOOKUP(AI1255,buff!$K:$L,2,FALSE),"")=0,"",IF($AH1255=AS$5,VLOOKUP(AI1255,buff!$K:$L,2,FALSE),"")),"")</f>
        <v/>
      </c>
      <c r="AT1255" s="6" t="str">
        <f>_xlfn.IFNA(IF(IF($AH1255=AT$5,VLOOKUP(AJ1255,buff!$K:$L,2,FALSE),"")=0,"",IF($AH1255=AT$5,VLOOKUP(AJ1255,buff!$K:$L,2,FALSE),"")),"")</f>
        <v/>
      </c>
      <c r="AU1255" s="6" t="str">
        <f>_xlfn.IFNA(IF(IF($AH1255=AU$5,VLOOKUP(AK1255,buff!$K:$L,2,FALSE),"")=0,"",IF($AH1255=AU$5,VLOOKUP(AK1255,buff!$K:$L,2,FALSE),"")),"")</f>
        <v/>
      </c>
      <c r="AV1255" s="6" t="str">
        <f>_xlfn.IFNA(IF(IF($AH1255=AV$5,VLOOKUP(AL1255,buff!$K:$L,2,FALSE),"")=0,"",IF($AH1255=AV$5,VLOOKUP(AL1255,buff!$K:$L,2,FALSE),"")),"")</f>
        <v/>
      </c>
      <c r="AW1255" s="6" t="str">
        <f>_xlfn.IFNA(IF(IF($AH1255=AW$5,VLOOKUP(AM1255,buff!$K:$L,2,FALSE),"")=0,"",IF($AH1255=AW$5,VLOOKUP(AM1255,buff!$K:$L,2,FALSE),"")),"")</f>
        <v/>
      </c>
      <c r="AX1255" s="6">
        <f>VLOOKUP(AI1255,buff!K:P,6,FALSE)</f>
        <v>832</v>
      </c>
      <c r="AY1255">
        <f t="shared" si="374"/>
        <v>832</v>
      </c>
      <c r="AZ1255">
        <f t="shared" si="374"/>
        <v>832</v>
      </c>
      <c r="BA1255">
        <f t="shared" si="375"/>
        <v>3</v>
      </c>
      <c r="BB1255">
        <f t="shared" si="376"/>
        <v>2</v>
      </c>
    </row>
    <row r="1256" spans="1:54" x14ac:dyDescent="0.15">
      <c r="A1256" t="str">
        <f t="shared" si="364"/>
        <v>凰邪主动技能3等级10</v>
      </c>
      <c r="B1256" s="8">
        <v>1250</v>
      </c>
      <c r="C1256" s="8" t="str">
        <f>VLOOKUP(G1256,角色!A:B,2,FALSE)</f>
        <v>凰邪</v>
      </c>
      <c r="D1256" s="8" t="str">
        <f t="shared" si="371"/>
        <v>主动技能3</v>
      </c>
      <c r="E1256" s="8">
        <f t="shared" si="365"/>
        <v>10</v>
      </c>
      <c r="F1256" s="8">
        <f t="shared" si="366"/>
        <v>3</v>
      </c>
      <c r="G1256" s="8">
        <f t="shared" si="367"/>
        <v>21</v>
      </c>
      <c r="H1256" s="4" t="s">
        <v>501</v>
      </c>
      <c r="I1256" s="26" t="str">
        <f t="shared" si="379"/>
        <v>对己方任意单体回复生命1024，并增加防御力20%攻击力20%</v>
      </c>
      <c r="J1256" s="4" t="s">
        <v>461</v>
      </c>
      <c r="K1256" s="1" t="s">
        <v>105</v>
      </c>
      <c r="L1256" s="4" t="s">
        <v>107</v>
      </c>
      <c r="M1256" s="4" t="s">
        <v>479</v>
      </c>
      <c r="N1256" s="4">
        <v>100</v>
      </c>
      <c r="O1256" s="4"/>
      <c r="T1256" s="6" t="str">
        <f t="shared" si="368"/>
        <v>13:100:2:0|88:100:2:0|90:100:2:0</v>
      </c>
      <c r="U1256" s="6" t="str">
        <f t="shared" si="369"/>
        <v/>
      </c>
      <c r="Y1256">
        <f t="shared" si="377"/>
        <v>100</v>
      </c>
      <c r="Z1256">
        <v>0</v>
      </c>
      <c r="AE1256">
        <v>0</v>
      </c>
      <c r="AF1256" s="23">
        <f t="shared" si="372"/>
        <v>3</v>
      </c>
      <c r="AG1256" s="23">
        <f t="shared" si="373"/>
        <v>2</v>
      </c>
      <c r="AH1256" s="1" t="s">
        <v>118</v>
      </c>
      <c r="AI1256" s="4" t="s">
        <v>1570</v>
      </c>
      <c r="AJ1256" s="4" t="s">
        <v>1690</v>
      </c>
      <c r="AK1256" s="4" t="s">
        <v>1692</v>
      </c>
      <c r="AN1256" s="6" t="str">
        <f>_xlfn.IFNA(IF(IF($AH1256=AN$5,VLOOKUP(AI1256,buff!$K:$L,2,FALSE),"")=0,"",IF($AH1256=AN$5,VLOOKUP(AI1256,buff!$K:$L,2,FALSE),"")),"")</f>
        <v>13:100:2:0</v>
      </c>
      <c r="AO1256" s="6" t="str">
        <f>_xlfn.IFNA(IF(IF($AH1256=AO$5,VLOOKUP(AJ1256,buff!$K:$L,2,FALSE),"")=0,"",IF($AH1256=AO$5,VLOOKUP(AJ1256,buff!$K:$L,2,FALSE),"")),"")</f>
        <v>88:100:2:0</v>
      </c>
      <c r="AP1256" s="6" t="str">
        <f>_xlfn.IFNA(IF(IF($AH1256=AP$5,VLOOKUP(AK1256,buff!$K:$L,2,FALSE),"")=0,"",IF($AH1256=AP$5,VLOOKUP(AK1256,buff!$K:$L,2,FALSE),"")),"")</f>
        <v>90:100:2:0</v>
      </c>
      <c r="AQ1256" s="6" t="str">
        <f>_xlfn.IFNA(IF(IF($AH1256=AQ$5,VLOOKUP(AL1256,buff!$K:$L,2,FALSE),"")=0,"",IF($AH1256=AQ$5,VLOOKUP(AL1256,buff!$K:$L,2,FALSE),"")),"")</f>
        <v/>
      </c>
      <c r="AR1256" s="6" t="str">
        <f>_xlfn.IFNA(IF(IF($AH1256=AR$5,VLOOKUP(AM1256,buff!$K:$L,2,FALSE),"")=0,"",IF($AH1256=AR$5,VLOOKUP(AM1256,buff!$K:$L,2,FALSE),"")),"")</f>
        <v/>
      </c>
      <c r="AS1256" s="6" t="str">
        <f>_xlfn.IFNA(IF(IF($AH1256=AS$5,VLOOKUP(AI1256,buff!$K:$L,2,FALSE),"")=0,"",IF($AH1256=AS$5,VLOOKUP(AI1256,buff!$K:$L,2,FALSE),"")),"")</f>
        <v/>
      </c>
      <c r="AT1256" s="6" t="str">
        <f>_xlfn.IFNA(IF(IF($AH1256=AT$5,VLOOKUP(AJ1256,buff!$K:$L,2,FALSE),"")=0,"",IF($AH1256=AT$5,VLOOKUP(AJ1256,buff!$K:$L,2,FALSE),"")),"")</f>
        <v/>
      </c>
      <c r="AU1256" s="6" t="str">
        <f>_xlfn.IFNA(IF(IF($AH1256=AU$5,VLOOKUP(AK1256,buff!$K:$L,2,FALSE),"")=0,"",IF($AH1256=AU$5,VLOOKUP(AK1256,buff!$K:$L,2,FALSE),"")),"")</f>
        <v/>
      </c>
      <c r="AV1256" s="6" t="str">
        <f>_xlfn.IFNA(IF(IF($AH1256=AV$5,VLOOKUP(AL1256,buff!$K:$L,2,FALSE),"")=0,"",IF($AH1256=AV$5,VLOOKUP(AL1256,buff!$K:$L,2,FALSE),"")),"")</f>
        <v/>
      </c>
      <c r="AW1256" s="6" t="str">
        <f>_xlfn.IFNA(IF(IF($AH1256=AW$5,VLOOKUP(AM1256,buff!$K:$L,2,FALSE),"")=0,"",IF($AH1256=AW$5,VLOOKUP(AM1256,buff!$K:$L,2,FALSE),"")),"")</f>
        <v/>
      </c>
      <c r="AX1256" s="6">
        <f>VLOOKUP(AI1256,buff!K:P,6,FALSE)</f>
        <v>1024</v>
      </c>
      <c r="AY1256">
        <f t="shared" si="374"/>
        <v>1024</v>
      </c>
      <c r="AZ1256">
        <f t="shared" si="374"/>
        <v>1024</v>
      </c>
      <c r="BA1256">
        <f t="shared" si="375"/>
        <v>3</v>
      </c>
      <c r="BB1256">
        <f t="shared" si="376"/>
        <v>2</v>
      </c>
    </row>
    <row r="1257" spans="1:54" x14ac:dyDescent="0.15">
      <c r="A1257" t="str">
        <f t="shared" si="364"/>
        <v>凰邪主动技能3等级11</v>
      </c>
      <c r="B1257" s="8">
        <v>1251</v>
      </c>
      <c r="C1257" s="8" t="str">
        <f>VLOOKUP(G1257,角色!A:B,2,FALSE)</f>
        <v>凰邪</v>
      </c>
      <c r="D1257" s="8" t="str">
        <f t="shared" si="371"/>
        <v>主动技能3</v>
      </c>
      <c r="E1257" s="8">
        <f t="shared" si="365"/>
        <v>11</v>
      </c>
      <c r="F1257" s="8">
        <f t="shared" si="366"/>
        <v>3</v>
      </c>
      <c r="G1257" s="8">
        <f t="shared" si="367"/>
        <v>21</v>
      </c>
      <c r="H1257" s="4" t="s">
        <v>501</v>
      </c>
      <c r="I1257" s="26" t="str">
        <f t="shared" si="379"/>
        <v>对己方任意单体回复生命1261，并增加防御力20%攻击力20%</v>
      </c>
      <c r="J1257" s="4" t="s">
        <v>461</v>
      </c>
      <c r="K1257" s="1" t="s">
        <v>105</v>
      </c>
      <c r="L1257" s="4" t="s">
        <v>107</v>
      </c>
      <c r="M1257" s="4" t="s">
        <v>479</v>
      </c>
      <c r="N1257" s="4">
        <v>100</v>
      </c>
      <c r="O1257" s="4"/>
      <c r="T1257" s="6" t="str">
        <f t="shared" si="368"/>
        <v>14:100:2:0|88:100:2:0|90:100:2:0</v>
      </c>
      <c r="U1257" s="6" t="str">
        <f t="shared" si="369"/>
        <v/>
      </c>
      <c r="Y1257">
        <f t="shared" si="377"/>
        <v>100</v>
      </c>
      <c r="Z1257">
        <v>0</v>
      </c>
      <c r="AE1257">
        <v>0</v>
      </c>
      <c r="AF1257" s="23">
        <f t="shared" si="372"/>
        <v>3</v>
      </c>
      <c r="AG1257" s="23">
        <f t="shared" si="373"/>
        <v>2</v>
      </c>
      <c r="AH1257" s="1" t="s">
        <v>118</v>
      </c>
      <c r="AI1257" s="4" t="s">
        <v>1571</v>
      </c>
      <c r="AJ1257" s="4" t="s">
        <v>1690</v>
      </c>
      <c r="AK1257" s="4" t="s">
        <v>1692</v>
      </c>
      <c r="AN1257" s="6" t="str">
        <f>_xlfn.IFNA(IF(IF($AH1257=AN$5,VLOOKUP(AI1257,buff!$K:$L,2,FALSE),"")=0,"",IF($AH1257=AN$5,VLOOKUP(AI1257,buff!$K:$L,2,FALSE),"")),"")</f>
        <v>14:100:2:0</v>
      </c>
      <c r="AO1257" s="6" t="str">
        <f>_xlfn.IFNA(IF(IF($AH1257=AO$5,VLOOKUP(AJ1257,buff!$K:$L,2,FALSE),"")=0,"",IF($AH1257=AO$5,VLOOKUP(AJ1257,buff!$K:$L,2,FALSE),"")),"")</f>
        <v>88:100:2:0</v>
      </c>
      <c r="AP1257" s="6" t="str">
        <f>_xlfn.IFNA(IF(IF($AH1257=AP$5,VLOOKUP(AK1257,buff!$K:$L,2,FALSE),"")=0,"",IF($AH1257=AP$5,VLOOKUP(AK1257,buff!$K:$L,2,FALSE),"")),"")</f>
        <v>90:100:2:0</v>
      </c>
      <c r="AQ1257" s="6" t="str">
        <f>_xlfn.IFNA(IF(IF($AH1257=AQ$5,VLOOKUP(AL1257,buff!$K:$L,2,FALSE),"")=0,"",IF($AH1257=AQ$5,VLOOKUP(AL1257,buff!$K:$L,2,FALSE),"")),"")</f>
        <v/>
      </c>
      <c r="AR1257" s="6" t="str">
        <f>_xlfn.IFNA(IF(IF($AH1257=AR$5,VLOOKUP(AM1257,buff!$K:$L,2,FALSE),"")=0,"",IF($AH1257=AR$5,VLOOKUP(AM1257,buff!$K:$L,2,FALSE),"")),"")</f>
        <v/>
      </c>
      <c r="AS1257" s="6" t="str">
        <f>_xlfn.IFNA(IF(IF($AH1257=AS$5,VLOOKUP(AI1257,buff!$K:$L,2,FALSE),"")=0,"",IF($AH1257=AS$5,VLOOKUP(AI1257,buff!$K:$L,2,FALSE),"")),"")</f>
        <v/>
      </c>
      <c r="AT1257" s="6" t="str">
        <f>_xlfn.IFNA(IF(IF($AH1257=AT$5,VLOOKUP(AJ1257,buff!$K:$L,2,FALSE),"")=0,"",IF($AH1257=AT$5,VLOOKUP(AJ1257,buff!$K:$L,2,FALSE),"")),"")</f>
        <v/>
      </c>
      <c r="AU1257" s="6" t="str">
        <f>_xlfn.IFNA(IF(IF($AH1257=AU$5,VLOOKUP(AK1257,buff!$K:$L,2,FALSE),"")=0,"",IF($AH1257=AU$5,VLOOKUP(AK1257,buff!$K:$L,2,FALSE),"")),"")</f>
        <v/>
      </c>
      <c r="AV1257" s="6" t="str">
        <f>_xlfn.IFNA(IF(IF($AH1257=AV$5,VLOOKUP(AL1257,buff!$K:$L,2,FALSE),"")=0,"",IF($AH1257=AV$5,VLOOKUP(AL1257,buff!$K:$L,2,FALSE),"")),"")</f>
        <v/>
      </c>
      <c r="AW1257" s="6" t="str">
        <f>_xlfn.IFNA(IF(IF($AH1257=AW$5,VLOOKUP(AM1257,buff!$K:$L,2,FALSE),"")=0,"",IF($AH1257=AW$5,VLOOKUP(AM1257,buff!$K:$L,2,FALSE),"")),"")</f>
        <v/>
      </c>
      <c r="AX1257" s="6">
        <f>VLOOKUP(AI1257,buff!K:P,6,FALSE)</f>
        <v>1261</v>
      </c>
      <c r="AY1257">
        <f t="shared" si="374"/>
        <v>1261</v>
      </c>
      <c r="AZ1257">
        <f t="shared" si="374"/>
        <v>1261</v>
      </c>
      <c r="BA1257">
        <f t="shared" si="375"/>
        <v>3</v>
      </c>
      <c r="BB1257">
        <f t="shared" si="376"/>
        <v>2</v>
      </c>
    </row>
    <row r="1258" spans="1:54" x14ac:dyDescent="0.15">
      <c r="A1258" t="str">
        <f t="shared" si="364"/>
        <v>凰邪主动技能3等级12</v>
      </c>
      <c r="B1258" s="8">
        <v>1252</v>
      </c>
      <c r="C1258" s="8" t="str">
        <f>VLOOKUP(G1258,角色!A:B,2,FALSE)</f>
        <v>凰邪</v>
      </c>
      <c r="D1258" s="8" t="str">
        <f t="shared" si="371"/>
        <v>主动技能3</v>
      </c>
      <c r="E1258" s="8">
        <f t="shared" si="365"/>
        <v>12</v>
      </c>
      <c r="F1258" s="8">
        <f t="shared" si="366"/>
        <v>3</v>
      </c>
      <c r="G1258" s="8">
        <f t="shared" si="367"/>
        <v>21</v>
      </c>
      <c r="H1258" s="4" t="s">
        <v>501</v>
      </c>
      <c r="I1258" s="26" t="str">
        <f t="shared" si="379"/>
        <v>对己方任意单体回复生命1553，并增加防御力20%攻击力20%</v>
      </c>
      <c r="J1258" s="4" t="s">
        <v>461</v>
      </c>
      <c r="K1258" s="1" t="s">
        <v>105</v>
      </c>
      <c r="L1258" s="4" t="s">
        <v>107</v>
      </c>
      <c r="M1258" s="4" t="s">
        <v>479</v>
      </c>
      <c r="N1258" s="4">
        <v>100</v>
      </c>
      <c r="O1258" s="4"/>
      <c r="T1258" s="6" t="str">
        <f t="shared" si="368"/>
        <v>15:100:2:0|88:100:2:0|90:100:2:0</v>
      </c>
      <c r="U1258" s="6" t="str">
        <f t="shared" si="369"/>
        <v/>
      </c>
      <c r="Y1258">
        <f t="shared" si="377"/>
        <v>100</v>
      </c>
      <c r="Z1258">
        <v>0</v>
      </c>
      <c r="AE1258">
        <v>0</v>
      </c>
      <c r="AF1258" s="23">
        <f t="shared" si="372"/>
        <v>3</v>
      </c>
      <c r="AG1258" s="23">
        <f t="shared" si="373"/>
        <v>2</v>
      </c>
      <c r="AH1258" s="1" t="s">
        <v>118</v>
      </c>
      <c r="AI1258" s="4" t="s">
        <v>1572</v>
      </c>
      <c r="AJ1258" s="4" t="s">
        <v>1690</v>
      </c>
      <c r="AK1258" s="4" t="s">
        <v>1692</v>
      </c>
      <c r="AN1258" s="6" t="str">
        <f>_xlfn.IFNA(IF(IF($AH1258=AN$5,VLOOKUP(AI1258,buff!$K:$L,2,FALSE),"")=0,"",IF($AH1258=AN$5,VLOOKUP(AI1258,buff!$K:$L,2,FALSE),"")),"")</f>
        <v>15:100:2:0</v>
      </c>
      <c r="AO1258" s="6" t="str">
        <f>_xlfn.IFNA(IF(IF($AH1258=AO$5,VLOOKUP(AJ1258,buff!$K:$L,2,FALSE),"")=0,"",IF($AH1258=AO$5,VLOOKUP(AJ1258,buff!$K:$L,2,FALSE),"")),"")</f>
        <v>88:100:2:0</v>
      </c>
      <c r="AP1258" s="6" t="str">
        <f>_xlfn.IFNA(IF(IF($AH1258=AP$5,VLOOKUP(AK1258,buff!$K:$L,2,FALSE),"")=0,"",IF($AH1258=AP$5,VLOOKUP(AK1258,buff!$K:$L,2,FALSE),"")),"")</f>
        <v>90:100:2:0</v>
      </c>
      <c r="AQ1258" s="6" t="str">
        <f>_xlfn.IFNA(IF(IF($AH1258=AQ$5,VLOOKUP(AL1258,buff!$K:$L,2,FALSE),"")=0,"",IF($AH1258=AQ$5,VLOOKUP(AL1258,buff!$K:$L,2,FALSE),"")),"")</f>
        <v/>
      </c>
      <c r="AR1258" s="6" t="str">
        <f>_xlfn.IFNA(IF(IF($AH1258=AR$5,VLOOKUP(AM1258,buff!$K:$L,2,FALSE),"")=0,"",IF($AH1258=AR$5,VLOOKUP(AM1258,buff!$K:$L,2,FALSE),"")),"")</f>
        <v/>
      </c>
      <c r="AS1258" s="6" t="str">
        <f>_xlfn.IFNA(IF(IF($AH1258=AS$5,VLOOKUP(AI1258,buff!$K:$L,2,FALSE),"")=0,"",IF($AH1258=AS$5,VLOOKUP(AI1258,buff!$K:$L,2,FALSE),"")),"")</f>
        <v/>
      </c>
      <c r="AT1258" s="6" t="str">
        <f>_xlfn.IFNA(IF(IF($AH1258=AT$5,VLOOKUP(AJ1258,buff!$K:$L,2,FALSE),"")=0,"",IF($AH1258=AT$5,VLOOKUP(AJ1258,buff!$K:$L,2,FALSE),"")),"")</f>
        <v/>
      </c>
      <c r="AU1258" s="6" t="str">
        <f>_xlfn.IFNA(IF(IF($AH1258=AU$5,VLOOKUP(AK1258,buff!$K:$L,2,FALSE),"")=0,"",IF($AH1258=AU$5,VLOOKUP(AK1258,buff!$K:$L,2,FALSE),"")),"")</f>
        <v/>
      </c>
      <c r="AV1258" s="6" t="str">
        <f>_xlfn.IFNA(IF(IF($AH1258=AV$5,VLOOKUP(AL1258,buff!$K:$L,2,FALSE),"")=0,"",IF($AH1258=AV$5,VLOOKUP(AL1258,buff!$K:$L,2,FALSE),"")),"")</f>
        <v/>
      </c>
      <c r="AW1258" s="6" t="str">
        <f>_xlfn.IFNA(IF(IF($AH1258=AW$5,VLOOKUP(AM1258,buff!$K:$L,2,FALSE),"")=0,"",IF($AH1258=AW$5,VLOOKUP(AM1258,buff!$K:$L,2,FALSE),"")),"")</f>
        <v/>
      </c>
      <c r="AX1258" s="6">
        <f>VLOOKUP(AI1258,buff!K:P,6,FALSE)</f>
        <v>1553</v>
      </c>
      <c r="AY1258">
        <f t="shared" si="374"/>
        <v>1553</v>
      </c>
      <c r="AZ1258">
        <f t="shared" si="374"/>
        <v>1553</v>
      </c>
      <c r="BA1258">
        <f t="shared" si="375"/>
        <v>3</v>
      </c>
      <c r="BB1258">
        <f t="shared" si="376"/>
        <v>2</v>
      </c>
    </row>
    <row r="1259" spans="1:54" x14ac:dyDescent="0.15">
      <c r="A1259" t="str">
        <f t="shared" si="364"/>
        <v>凰邪主动技能3等级13</v>
      </c>
      <c r="B1259" s="8">
        <v>1253</v>
      </c>
      <c r="C1259" s="8" t="str">
        <f>VLOOKUP(G1259,角色!A:B,2,FALSE)</f>
        <v>凰邪</v>
      </c>
      <c r="D1259" s="8" t="str">
        <f t="shared" si="371"/>
        <v>主动技能3</v>
      </c>
      <c r="E1259" s="8">
        <f t="shared" si="365"/>
        <v>13</v>
      </c>
      <c r="F1259" s="8">
        <f t="shared" si="366"/>
        <v>3</v>
      </c>
      <c r="G1259" s="8">
        <f t="shared" si="367"/>
        <v>21</v>
      </c>
      <c r="H1259" s="4" t="s">
        <v>501</v>
      </c>
      <c r="I1259" s="26" t="str">
        <f t="shared" si="379"/>
        <v>对己方任意单体回复生命1912，并增加防御力20%攻击力20%</v>
      </c>
      <c r="J1259" s="4" t="s">
        <v>461</v>
      </c>
      <c r="K1259" s="1" t="s">
        <v>105</v>
      </c>
      <c r="L1259" s="4" t="s">
        <v>107</v>
      </c>
      <c r="M1259" s="4" t="s">
        <v>479</v>
      </c>
      <c r="N1259" s="4">
        <v>100</v>
      </c>
      <c r="O1259" s="4"/>
      <c r="T1259" s="6" t="str">
        <f t="shared" si="368"/>
        <v>16:100:2:0|88:100:2:0|90:100:2:0</v>
      </c>
      <c r="U1259" s="6" t="str">
        <f t="shared" si="369"/>
        <v/>
      </c>
      <c r="Y1259">
        <f t="shared" ref="Y1259:Y1281" si="380">VLOOKUP(D1259,BC:BD,2,FALSE)</f>
        <v>100</v>
      </c>
      <c r="Z1259">
        <v>0</v>
      </c>
      <c r="AE1259">
        <v>0</v>
      </c>
      <c r="AF1259" s="23">
        <f t="shared" si="372"/>
        <v>3</v>
      </c>
      <c r="AG1259" s="23">
        <f t="shared" si="373"/>
        <v>2</v>
      </c>
      <c r="AH1259" s="1" t="s">
        <v>118</v>
      </c>
      <c r="AI1259" s="4" t="s">
        <v>1573</v>
      </c>
      <c r="AJ1259" s="4" t="s">
        <v>1690</v>
      </c>
      <c r="AK1259" s="4" t="s">
        <v>1692</v>
      </c>
      <c r="AN1259" s="6" t="str">
        <f>_xlfn.IFNA(IF(IF($AH1259=AN$5,VLOOKUP(AI1259,buff!$K:$L,2,FALSE),"")=0,"",IF($AH1259=AN$5,VLOOKUP(AI1259,buff!$K:$L,2,FALSE),"")),"")</f>
        <v>16:100:2:0</v>
      </c>
      <c r="AO1259" s="6" t="str">
        <f>_xlfn.IFNA(IF(IF($AH1259=AO$5,VLOOKUP(AJ1259,buff!$K:$L,2,FALSE),"")=0,"",IF($AH1259=AO$5,VLOOKUP(AJ1259,buff!$K:$L,2,FALSE),"")),"")</f>
        <v>88:100:2:0</v>
      </c>
      <c r="AP1259" s="6" t="str">
        <f>_xlfn.IFNA(IF(IF($AH1259=AP$5,VLOOKUP(AK1259,buff!$K:$L,2,FALSE),"")=0,"",IF($AH1259=AP$5,VLOOKUP(AK1259,buff!$K:$L,2,FALSE),"")),"")</f>
        <v>90:100:2:0</v>
      </c>
      <c r="AQ1259" s="6" t="str">
        <f>_xlfn.IFNA(IF(IF($AH1259=AQ$5,VLOOKUP(AL1259,buff!$K:$L,2,FALSE),"")=0,"",IF($AH1259=AQ$5,VLOOKUP(AL1259,buff!$K:$L,2,FALSE),"")),"")</f>
        <v/>
      </c>
      <c r="AR1259" s="6" t="str">
        <f>_xlfn.IFNA(IF(IF($AH1259=AR$5,VLOOKUP(AM1259,buff!$K:$L,2,FALSE),"")=0,"",IF($AH1259=AR$5,VLOOKUP(AM1259,buff!$K:$L,2,FALSE),"")),"")</f>
        <v/>
      </c>
      <c r="AS1259" s="6" t="str">
        <f>_xlfn.IFNA(IF(IF($AH1259=AS$5,VLOOKUP(AI1259,buff!$K:$L,2,FALSE),"")=0,"",IF($AH1259=AS$5,VLOOKUP(AI1259,buff!$K:$L,2,FALSE),"")),"")</f>
        <v/>
      </c>
      <c r="AT1259" s="6" t="str">
        <f>_xlfn.IFNA(IF(IF($AH1259=AT$5,VLOOKUP(AJ1259,buff!$K:$L,2,FALSE),"")=0,"",IF($AH1259=AT$5,VLOOKUP(AJ1259,buff!$K:$L,2,FALSE),"")),"")</f>
        <v/>
      </c>
      <c r="AU1259" s="6" t="str">
        <f>_xlfn.IFNA(IF(IF($AH1259=AU$5,VLOOKUP(AK1259,buff!$K:$L,2,FALSE),"")=0,"",IF($AH1259=AU$5,VLOOKUP(AK1259,buff!$K:$L,2,FALSE),"")),"")</f>
        <v/>
      </c>
      <c r="AV1259" s="6" t="str">
        <f>_xlfn.IFNA(IF(IF($AH1259=AV$5,VLOOKUP(AL1259,buff!$K:$L,2,FALSE),"")=0,"",IF($AH1259=AV$5,VLOOKUP(AL1259,buff!$K:$L,2,FALSE),"")),"")</f>
        <v/>
      </c>
      <c r="AW1259" s="6" t="str">
        <f>_xlfn.IFNA(IF(IF($AH1259=AW$5,VLOOKUP(AM1259,buff!$K:$L,2,FALSE),"")=0,"",IF($AH1259=AW$5,VLOOKUP(AM1259,buff!$K:$L,2,FALSE),"")),"")</f>
        <v/>
      </c>
      <c r="AX1259" s="6">
        <f>VLOOKUP(AI1259,buff!K:P,6,FALSE)</f>
        <v>1912</v>
      </c>
      <c r="AY1259">
        <f t="shared" si="374"/>
        <v>1912</v>
      </c>
      <c r="AZ1259">
        <f t="shared" si="374"/>
        <v>1912</v>
      </c>
      <c r="BA1259">
        <f t="shared" si="375"/>
        <v>3</v>
      </c>
      <c r="BB1259">
        <f t="shared" si="376"/>
        <v>2</v>
      </c>
    </row>
    <row r="1260" spans="1:54" x14ac:dyDescent="0.15">
      <c r="A1260" t="str">
        <f t="shared" si="364"/>
        <v>凰邪主动技能3等级14</v>
      </c>
      <c r="B1260" s="8">
        <v>1254</v>
      </c>
      <c r="C1260" s="8" t="str">
        <f>VLOOKUP(G1260,角色!A:B,2,FALSE)</f>
        <v>凰邪</v>
      </c>
      <c r="D1260" s="8" t="str">
        <f t="shared" si="371"/>
        <v>主动技能3</v>
      </c>
      <c r="E1260" s="8">
        <f t="shared" si="365"/>
        <v>14</v>
      </c>
      <c r="F1260" s="8">
        <f t="shared" si="366"/>
        <v>3</v>
      </c>
      <c r="G1260" s="8">
        <f t="shared" si="367"/>
        <v>21</v>
      </c>
      <c r="H1260" s="4" t="s">
        <v>501</v>
      </c>
      <c r="I1260" s="26" t="str">
        <f t="shared" si="379"/>
        <v>对己方任意单体回复生命2354，并增加防御力20%攻击力20%</v>
      </c>
      <c r="J1260" s="4" t="s">
        <v>461</v>
      </c>
      <c r="K1260" s="1" t="s">
        <v>105</v>
      </c>
      <c r="L1260" s="4" t="s">
        <v>107</v>
      </c>
      <c r="M1260" s="4" t="s">
        <v>479</v>
      </c>
      <c r="N1260" s="4">
        <v>100</v>
      </c>
      <c r="O1260" s="4"/>
      <c r="T1260" s="6" t="str">
        <f t="shared" si="368"/>
        <v>17:100:2:0|88:100:2:0|90:100:2:0</v>
      </c>
      <c r="U1260" s="6" t="str">
        <f t="shared" si="369"/>
        <v/>
      </c>
      <c r="Y1260">
        <f t="shared" si="380"/>
        <v>100</v>
      </c>
      <c r="Z1260">
        <v>0</v>
      </c>
      <c r="AE1260">
        <v>0</v>
      </c>
      <c r="AF1260" s="23">
        <f t="shared" si="372"/>
        <v>3</v>
      </c>
      <c r="AG1260" s="23">
        <f t="shared" si="373"/>
        <v>2</v>
      </c>
      <c r="AH1260" s="1" t="s">
        <v>118</v>
      </c>
      <c r="AI1260" s="4" t="s">
        <v>1574</v>
      </c>
      <c r="AJ1260" s="4" t="s">
        <v>1690</v>
      </c>
      <c r="AK1260" s="4" t="s">
        <v>1692</v>
      </c>
      <c r="AN1260" s="6" t="str">
        <f>_xlfn.IFNA(IF(IF($AH1260=AN$5,VLOOKUP(AI1260,buff!$K:$L,2,FALSE),"")=0,"",IF($AH1260=AN$5,VLOOKUP(AI1260,buff!$K:$L,2,FALSE),"")),"")</f>
        <v>17:100:2:0</v>
      </c>
      <c r="AO1260" s="6" t="str">
        <f>_xlfn.IFNA(IF(IF($AH1260=AO$5,VLOOKUP(AJ1260,buff!$K:$L,2,FALSE),"")=0,"",IF($AH1260=AO$5,VLOOKUP(AJ1260,buff!$K:$L,2,FALSE),"")),"")</f>
        <v>88:100:2:0</v>
      </c>
      <c r="AP1260" s="6" t="str">
        <f>_xlfn.IFNA(IF(IF($AH1260=AP$5,VLOOKUP(AK1260,buff!$K:$L,2,FALSE),"")=0,"",IF($AH1260=AP$5,VLOOKUP(AK1260,buff!$K:$L,2,FALSE),"")),"")</f>
        <v>90:100:2:0</v>
      </c>
      <c r="AQ1260" s="6" t="str">
        <f>_xlfn.IFNA(IF(IF($AH1260=AQ$5,VLOOKUP(AL1260,buff!$K:$L,2,FALSE),"")=0,"",IF($AH1260=AQ$5,VLOOKUP(AL1260,buff!$K:$L,2,FALSE),"")),"")</f>
        <v/>
      </c>
      <c r="AR1260" s="6" t="str">
        <f>_xlfn.IFNA(IF(IF($AH1260=AR$5,VLOOKUP(AM1260,buff!$K:$L,2,FALSE),"")=0,"",IF($AH1260=AR$5,VLOOKUP(AM1260,buff!$K:$L,2,FALSE),"")),"")</f>
        <v/>
      </c>
      <c r="AS1260" s="6" t="str">
        <f>_xlfn.IFNA(IF(IF($AH1260=AS$5,VLOOKUP(AI1260,buff!$K:$L,2,FALSE),"")=0,"",IF($AH1260=AS$5,VLOOKUP(AI1260,buff!$K:$L,2,FALSE),"")),"")</f>
        <v/>
      </c>
      <c r="AT1260" s="6" t="str">
        <f>_xlfn.IFNA(IF(IF($AH1260=AT$5,VLOOKUP(AJ1260,buff!$K:$L,2,FALSE),"")=0,"",IF($AH1260=AT$5,VLOOKUP(AJ1260,buff!$K:$L,2,FALSE),"")),"")</f>
        <v/>
      </c>
      <c r="AU1260" s="6" t="str">
        <f>_xlfn.IFNA(IF(IF($AH1260=AU$5,VLOOKUP(AK1260,buff!$K:$L,2,FALSE),"")=0,"",IF($AH1260=AU$5,VLOOKUP(AK1260,buff!$K:$L,2,FALSE),"")),"")</f>
        <v/>
      </c>
      <c r="AV1260" s="6" t="str">
        <f>_xlfn.IFNA(IF(IF($AH1260=AV$5,VLOOKUP(AL1260,buff!$K:$L,2,FALSE),"")=0,"",IF($AH1260=AV$5,VLOOKUP(AL1260,buff!$K:$L,2,FALSE),"")),"")</f>
        <v/>
      </c>
      <c r="AW1260" s="6" t="str">
        <f>_xlfn.IFNA(IF(IF($AH1260=AW$5,VLOOKUP(AM1260,buff!$K:$L,2,FALSE),"")=0,"",IF($AH1260=AW$5,VLOOKUP(AM1260,buff!$K:$L,2,FALSE),"")),"")</f>
        <v/>
      </c>
      <c r="AX1260" s="6">
        <f>VLOOKUP(AI1260,buff!K:P,6,FALSE)</f>
        <v>2354</v>
      </c>
      <c r="AY1260">
        <f t="shared" si="374"/>
        <v>2354</v>
      </c>
      <c r="AZ1260">
        <f t="shared" si="374"/>
        <v>2354</v>
      </c>
      <c r="BA1260">
        <f t="shared" si="375"/>
        <v>3</v>
      </c>
      <c r="BB1260">
        <f t="shared" si="376"/>
        <v>2</v>
      </c>
    </row>
    <row r="1261" spans="1:54" x14ac:dyDescent="0.15">
      <c r="A1261" t="str">
        <f t="shared" si="364"/>
        <v>凰邪主动技能3等级15</v>
      </c>
      <c r="B1261" s="8">
        <v>1255</v>
      </c>
      <c r="C1261" s="8" t="str">
        <f>VLOOKUP(G1261,角色!A:B,2,FALSE)</f>
        <v>凰邪</v>
      </c>
      <c r="D1261" s="8" t="str">
        <f t="shared" si="371"/>
        <v>主动技能3</v>
      </c>
      <c r="E1261" s="8">
        <f t="shared" si="365"/>
        <v>15</v>
      </c>
      <c r="F1261" s="8">
        <f t="shared" si="366"/>
        <v>3</v>
      </c>
      <c r="G1261" s="8">
        <f t="shared" si="367"/>
        <v>21</v>
      </c>
      <c r="H1261" s="4" t="s">
        <v>501</v>
      </c>
      <c r="I1261" s="26" t="str">
        <f t="shared" si="379"/>
        <v>对己方任意单体回复生命2899，并增加防御力20%攻击力20%</v>
      </c>
      <c r="J1261" s="4" t="s">
        <v>461</v>
      </c>
      <c r="K1261" s="1" t="s">
        <v>105</v>
      </c>
      <c r="L1261" s="4" t="s">
        <v>107</v>
      </c>
      <c r="M1261" s="4" t="s">
        <v>479</v>
      </c>
      <c r="N1261" s="4">
        <v>100</v>
      </c>
      <c r="O1261" s="4"/>
      <c r="T1261" s="6" t="str">
        <f t="shared" si="368"/>
        <v>18:100:2:0|88:100:2:0|90:100:2:0</v>
      </c>
      <c r="U1261" s="6" t="str">
        <f t="shared" si="369"/>
        <v/>
      </c>
      <c r="Y1261">
        <f t="shared" si="380"/>
        <v>100</v>
      </c>
      <c r="Z1261">
        <v>0</v>
      </c>
      <c r="AE1261">
        <v>0</v>
      </c>
      <c r="AF1261" s="23">
        <f t="shared" si="372"/>
        <v>3</v>
      </c>
      <c r="AG1261" s="23">
        <f t="shared" si="373"/>
        <v>2</v>
      </c>
      <c r="AH1261" s="1" t="s">
        <v>118</v>
      </c>
      <c r="AI1261" s="4" t="s">
        <v>1575</v>
      </c>
      <c r="AJ1261" s="4" t="s">
        <v>1690</v>
      </c>
      <c r="AK1261" s="4" t="s">
        <v>1692</v>
      </c>
      <c r="AN1261" s="6" t="str">
        <f>_xlfn.IFNA(IF(IF($AH1261=AN$5,VLOOKUP(AI1261,buff!$K:$L,2,FALSE),"")=0,"",IF($AH1261=AN$5,VLOOKUP(AI1261,buff!$K:$L,2,FALSE),"")),"")</f>
        <v>18:100:2:0</v>
      </c>
      <c r="AO1261" s="6" t="str">
        <f>_xlfn.IFNA(IF(IF($AH1261=AO$5,VLOOKUP(AJ1261,buff!$K:$L,2,FALSE),"")=0,"",IF($AH1261=AO$5,VLOOKUP(AJ1261,buff!$K:$L,2,FALSE),"")),"")</f>
        <v>88:100:2:0</v>
      </c>
      <c r="AP1261" s="6" t="str">
        <f>_xlfn.IFNA(IF(IF($AH1261=AP$5,VLOOKUP(AK1261,buff!$K:$L,2,FALSE),"")=0,"",IF($AH1261=AP$5,VLOOKUP(AK1261,buff!$K:$L,2,FALSE),"")),"")</f>
        <v>90:100:2:0</v>
      </c>
      <c r="AQ1261" s="6" t="str">
        <f>_xlfn.IFNA(IF(IF($AH1261=AQ$5,VLOOKUP(AL1261,buff!$K:$L,2,FALSE),"")=0,"",IF($AH1261=AQ$5,VLOOKUP(AL1261,buff!$K:$L,2,FALSE),"")),"")</f>
        <v/>
      </c>
      <c r="AR1261" s="6" t="str">
        <f>_xlfn.IFNA(IF(IF($AH1261=AR$5,VLOOKUP(AM1261,buff!$K:$L,2,FALSE),"")=0,"",IF($AH1261=AR$5,VLOOKUP(AM1261,buff!$K:$L,2,FALSE),"")),"")</f>
        <v/>
      </c>
      <c r="AS1261" s="6" t="str">
        <f>_xlfn.IFNA(IF(IF($AH1261=AS$5,VLOOKUP(AI1261,buff!$K:$L,2,FALSE),"")=0,"",IF($AH1261=AS$5,VLOOKUP(AI1261,buff!$K:$L,2,FALSE),"")),"")</f>
        <v/>
      </c>
      <c r="AT1261" s="6" t="str">
        <f>_xlfn.IFNA(IF(IF($AH1261=AT$5,VLOOKUP(AJ1261,buff!$K:$L,2,FALSE),"")=0,"",IF($AH1261=AT$5,VLOOKUP(AJ1261,buff!$K:$L,2,FALSE),"")),"")</f>
        <v/>
      </c>
      <c r="AU1261" s="6" t="str">
        <f>_xlfn.IFNA(IF(IF($AH1261=AU$5,VLOOKUP(AK1261,buff!$K:$L,2,FALSE),"")=0,"",IF($AH1261=AU$5,VLOOKUP(AK1261,buff!$K:$L,2,FALSE),"")),"")</f>
        <v/>
      </c>
      <c r="AV1261" s="6" t="str">
        <f>_xlfn.IFNA(IF(IF($AH1261=AV$5,VLOOKUP(AL1261,buff!$K:$L,2,FALSE),"")=0,"",IF($AH1261=AV$5,VLOOKUP(AL1261,buff!$K:$L,2,FALSE),"")),"")</f>
        <v/>
      </c>
      <c r="AW1261" s="6" t="str">
        <f>_xlfn.IFNA(IF(IF($AH1261=AW$5,VLOOKUP(AM1261,buff!$K:$L,2,FALSE),"")=0,"",IF($AH1261=AW$5,VLOOKUP(AM1261,buff!$K:$L,2,FALSE),"")),"")</f>
        <v/>
      </c>
      <c r="AX1261" s="6">
        <f>VLOOKUP(AI1261,buff!K:P,6,FALSE)</f>
        <v>2899</v>
      </c>
      <c r="AY1261">
        <f t="shared" si="374"/>
        <v>2899</v>
      </c>
      <c r="AZ1261">
        <f t="shared" si="374"/>
        <v>2899</v>
      </c>
      <c r="BA1261">
        <f t="shared" si="375"/>
        <v>3</v>
      </c>
      <c r="BB1261">
        <f t="shared" si="376"/>
        <v>2</v>
      </c>
    </row>
    <row r="1262" spans="1:54" x14ac:dyDescent="0.15">
      <c r="A1262" t="str">
        <f t="shared" si="364"/>
        <v>凰邪主动技能3等级16</v>
      </c>
      <c r="B1262" s="8">
        <v>1256</v>
      </c>
      <c r="C1262" s="8" t="str">
        <f>VLOOKUP(G1262,角色!A:B,2,FALSE)</f>
        <v>凰邪</v>
      </c>
      <c r="D1262" s="8" t="str">
        <f t="shared" si="371"/>
        <v>主动技能3</v>
      </c>
      <c r="E1262" s="8">
        <f t="shared" si="365"/>
        <v>16</v>
      </c>
      <c r="F1262" s="8">
        <f t="shared" si="366"/>
        <v>3</v>
      </c>
      <c r="G1262" s="8">
        <f t="shared" si="367"/>
        <v>21</v>
      </c>
      <c r="H1262" s="4" t="s">
        <v>501</v>
      </c>
      <c r="I1262" s="26" t="str">
        <f t="shared" si="379"/>
        <v>对己方任意单体回复生命3569，并增加防御力20%攻击力20%</v>
      </c>
      <c r="J1262" s="4" t="s">
        <v>461</v>
      </c>
      <c r="K1262" s="1" t="s">
        <v>105</v>
      </c>
      <c r="L1262" s="4" t="s">
        <v>107</v>
      </c>
      <c r="M1262" s="4" t="s">
        <v>479</v>
      </c>
      <c r="N1262" s="4">
        <v>100</v>
      </c>
      <c r="O1262" s="4"/>
      <c r="T1262" s="6" t="str">
        <f t="shared" si="368"/>
        <v>19:100:2:0|88:100:2:0|90:100:2:0</v>
      </c>
      <c r="U1262" s="6" t="str">
        <f t="shared" si="369"/>
        <v/>
      </c>
      <c r="Y1262">
        <f t="shared" si="380"/>
        <v>100</v>
      </c>
      <c r="Z1262">
        <v>0</v>
      </c>
      <c r="AE1262">
        <v>0</v>
      </c>
      <c r="AF1262" s="23">
        <f t="shared" si="372"/>
        <v>3</v>
      </c>
      <c r="AG1262" s="23">
        <f t="shared" si="373"/>
        <v>2</v>
      </c>
      <c r="AH1262" s="1" t="s">
        <v>118</v>
      </c>
      <c r="AI1262" s="4" t="s">
        <v>1576</v>
      </c>
      <c r="AJ1262" s="4" t="s">
        <v>1690</v>
      </c>
      <c r="AK1262" s="4" t="s">
        <v>1692</v>
      </c>
      <c r="AN1262" s="6" t="str">
        <f>_xlfn.IFNA(IF(IF($AH1262=AN$5,VLOOKUP(AI1262,buff!$K:$L,2,FALSE),"")=0,"",IF($AH1262=AN$5,VLOOKUP(AI1262,buff!$K:$L,2,FALSE),"")),"")</f>
        <v>19:100:2:0</v>
      </c>
      <c r="AO1262" s="6" t="str">
        <f>_xlfn.IFNA(IF(IF($AH1262=AO$5,VLOOKUP(AJ1262,buff!$K:$L,2,FALSE),"")=0,"",IF($AH1262=AO$5,VLOOKUP(AJ1262,buff!$K:$L,2,FALSE),"")),"")</f>
        <v>88:100:2:0</v>
      </c>
      <c r="AP1262" s="6" t="str">
        <f>_xlfn.IFNA(IF(IF($AH1262=AP$5,VLOOKUP(AK1262,buff!$K:$L,2,FALSE),"")=0,"",IF($AH1262=AP$5,VLOOKUP(AK1262,buff!$K:$L,2,FALSE),"")),"")</f>
        <v>90:100:2:0</v>
      </c>
      <c r="AQ1262" s="6" t="str">
        <f>_xlfn.IFNA(IF(IF($AH1262=AQ$5,VLOOKUP(AL1262,buff!$K:$L,2,FALSE),"")=0,"",IF($AH1262=AQ$5,VLOOKUP(AL1262,buff!$K:$L,2,FALSE),"")),"")</f>
        <v/>
      </c>
      <c r="AR1262" s="6" t="str">
        <f>_xlfn.IFNA(IF(IF($AH1262=AR$5,VLOOKUP(AM1262,buff!$K:$L,2,FALSE),"")=0,"",IF($AH1262=AR$5,VLOOKUP(AM1262,buff!$K:$L,2,FALSE),"")),"")</f>
        <v/>
      </c>
      <c r="AS1262" s="6" t="str">
        <f>_xlfn.IFNA(IF(IF($AH1262=AS$5,VLOOKUP(AI1262,buff!$K:$L,2,FALSE),"")=0,"",IF($AH1262=AS$5,VLOOKUP(AI1262,buff!$K:$L,2,FALSE),"")),"")</f>
        <v/>
      </c>
      <c r="AT1262" s="6" t="str">
        <f>_xlfn.IFNA(IF(IF($AH1262=AT$5,VLOOKUP(AJ1262,buff!$K:$L,2,FALSE),"")=0,"",IF($AH1262=AT$5,VLOOKUP(AJ1262,buff!$K:$L,2,FALSE),"")),"")</f>
        <v/>
      </c>
      <c r="AU1262" s="6" t="str">
        <f>_xlfn.IFNA(IF(IF($AH1262=AU$5,VLOOKUP(AK1262,buff!$K:$L,2,FALSE),"")=0,"",IF($AH1262=AU$5,VLOOKUP(AK1262,buff!$K:$L,2,FALSE),"")),"")</f>
        <v/>
      </c>
      <c r="AV1262" s="6" t="str">
        <f>_xlfn.IFNA(IF(IF($AH1262=AV$5,VLOOKUP(AL1262,buff!$K:$L,2,FALSE),"")=0,"",IF($AH1262=AV$5,VLOOKUP(AL1262,buff!$K:$L,2,FALSE),"")),"")</f>
        <v/>
      </c>
      <c r="AW1262" s="6" t="str">
        <f>_xlfn.IFNA(IF(IF($AH1262=AW$5,VLOOKUP(AM1262,buff!$K:$L,2,FALSE),"")=0,"",IF($AH1262=AW$5,VLOOKUP(AM1262,buff!$K:$L,2,FALSE),"")),"")</f>
        <v/>
      </c>
      <c r="AX1262" s="6">
        <f>VLOOKUP(AI1262,buff!K:P,6,FALSE)</f>
        <v>3569</v>
      </c>
      <c r="AY1262">
        <f t="shared" si="374"/>
        <v>3569</v>
      </c>
      <c r="AZ1262">
        <f t="shared" si="374"/>
        <v>3569</v>
      </c>
      <c r="BA1262">
        <f t="shared" si="375"/>
        <v>3</v>
      </c>
      <c r="BB1262">
        <f t="shared" si="376"/>
        <v>2</v>
      </c>
    </row>
    <row r="1263" spans="1:54" x14ac:dyDescent="0.15">
      <c r="A1263" t="str">
        <f t="shared" si="364"/>
        <v>凰邪主动技能3等级17</v>
      </c>
      <c r="B1263" s="8">
        <v>1257</v>
      </c>
      <c r="C1263" s="8" t="str">
        <f>VLOOKUP(G1263,角色!A:B,2,FALSE)</f>
        <v>凰邪</v>
      </c>
      <c r="D1263" s="8" t="str">
        <f t="shared" si="371"/>
        <v>主动技能3</v>
      </c>
      <c r="E1263" s="8">
        <f t="shared" si="365"/>
        <v>17</v>
      </c>
      <c r="F1263" s="8">
        <f t="shared" si="366"/>
        <v>3</v>
      </c>
      <c r="G1263" s="8">
        <f t="shared" si="367"/>
        <v>21</v>
      </c>
      <c r="H1263" s="4" t="s">
        <v>501</v>
      </c>
      <c r="I1263" s="26" t="str">
        <f t="shared" si="379"/>
        <v>对己方任意单体回复生命4395，并增加防御力20%攻击力20%</v>
      </c>
      <c r="J1263" s="4" t="s">
        <v>461</v>
      </c>
      <c r="K1263" s="1" t="s">
        <v>105</v>
      </c>
      <c r="L1263" s="4" t="s">
        <v>107</v>
      </c>
      <c r="M1263" s="4" t="s">
        <v>479</v>
      </c>
      <c r="N1263" s="4">
        <v>100</v>
      </c>
      <c r="O1263" s="4"/>
      <c r="T1263" s="6" t="str">
        <f t="shared" si="368"/>
        <v>20:100:2:0|88:100:2:0|90:100:2:0</v>
      </c>
      <c r="U1263" s="6" t="str">
        <f t="shared" si="369"/>
        <v/>
      </c>
      <c r="Y1263">
        <f t="shared" si="380"/>
        <v>100</v>
      </c>
      <c r="Z1263">
        <v>0</v>
      </c>
      <c r="AE1263">
        <v>0</v>
      </c>
      <c r="AF1263" s="23">
        <f t="shared" si="372"/>
        <v>3</v>
      </c>
      <c r="AG1263" s="23">
        <f t="shared" si="373"/>
        <v>2</v>
      </c>
      <c r="AH1263" s="1" t="s">
        <v>118</v>
      </c>
      <c r="AI1263" s="4" t="s">
        <v>1577</v>
      </c>
      <c r="AJ1263" s="4" t="s">
        <v>1690</v>
      </c>
      <c r="AK1263" s="4" t="s">
        <v>1692</v>
      </c>
      <c r="AN1263" s="6" t="str">
        <f>_xlfn.IFNA(IF(IF($AH1263=AN$5,VLOOKUP(AI1263,buff!$K:$L,2,FALSE),"")=0,"",IF($AH1263=AN$5,VLOOKUP(AI1263,buff!$K:$L,2,FALSE),"")),"")</f>
        <v>20:100:2:0</v>
      </c>
      <c r="AO1263" s="6" t="str">
        <f>_xlfn.IFNA(IF(IF($AH1263=AO$5,VLOOKUP(AJ1263,buff!$K:$L,2,FALSE),"")=0,"",IF($AH1263=AO$5,VLOOKUP(AJ1263,buff!$K:$L,2,FALSE),"")),"")</f>
        <v>88:100:2:0</v>
      </c>
      <c r="AP1263" s="6" t="str">
        <f>_xlfn.IFNA(IF(IF($AH1263=AP$5,VLOOKUP(AK1263,buff!$K:$L,2,FALSE),"")=0,"",IF($AH1263=AP$5,VLOOKUP(AK1263,buff!$K:$L,2,FALSE),"")),"")</f>
        <v>90:100:2:0</v>
      </c>
      <c r="AQ1263" s="6" t="str">
        <f>_xlfn.IFNA(IF(IF($AH1263=AQ$5,VLOOKUP(AL1263,buff!$K:$L,2,FALSE),"")=0,"",IF($AH1263=AQ$5,VLOOKUP(AL1263,buff!$K:$L,2,FALSE),"")),"")</f>
        <v/>
      </c>
      <c r="AR1263" s="6" t="str">
        <f>_xlfn.IFNA(IF(IF($AH1263=AR$5,VLOOKUP(AM1263,buff!$K:$L,2,FALSE),"")=0,"",IF($AH1263=AR$5,VLOOKUP(AM1263,buff!$K:$L,2,FALSE),"")),"")</f>
        <v/>
      </c>
      <c r="AS1263" s="6" t="str">
        <f>_xlfn.IFNA(IF(IF($AH1263=AS$5,VLOOKUP(AI1263,buff!$K:$L,2,FALSE),"")=0,"",IF($AH1263=AS$5,VLOOKUP(AI1263,buff!$K:$L,2,FALSE),"")),"")</f>
        <v/>
      </c>
      <c r="AT1263" s="6" t="str">
        <f>_xlfn.IFNA(IF(IF($AH1263=AT$5,VLOOKUP(AJ1263,buff!$K:$L,2,FALSE),"")=0,"",IF($AH1263=AT$5,VLOOKUP(AJ1263,buff!$K:$L,2,FALSE),"")),"")</f>
        <v/>
      </c>
      <c r="AU1263" s="6" t="str">
        <f>_xlfn.IFNA(IF(IF($AH1263=AU$5,VLOOKUP(AK1263,buff!$K:$L,2,FALSE),"")=0,"",IF($AH1263=AU$5,VLOOKUP(AK1263,buff!$K:$L,2,FALSE),"")),"")</f>
        <v/>
      </c>
      <c r="AV1263" s="6" t="str">
        <f>_xlfn.IFNA(IF(IF($AH1263=AV$5,VLOOKUP(AL1263,buff!$K:$L,2,FALSE),"")=0,"",IF($AH1263=AV$5,VLOOKUP(AL1263,buff!$K:$L,2,FALSE),"")),"")</f>
        <v/>
      </c>
      <c r="AW1263" s="6" t="str">
        <f>_xlfn.IFNA(IF(IF($AH1263=AW$5,VLOOKUP(AM1263,buff!$K:$L,2,FALSE),"")=0,"",IF($AH1263=AW$5,VLOOKUP(AM1263,buff!$K:$L,2,FALSE),"")),"")</f>
        <v/>
      </c>
      <c r="AX1263" s="6">
        <f>VLOOKUP(AI1263,buff!K:P,6,FALSE)</f>
        <v>4395</v>
      </c>
      <c r="AY1263">
        <f t="shared" si="374"/>
        <v>4395</v>
      </c>
      <c r="AZ1263">
        <f t="shared" si="374"/>
        <v>4395</v>
      </c>
      <c r="BA1263">
        <f t="shared" si="375"/>
        <v>3</v>
      </c>
      <c r="BB1263">
        <f t="shared" si="376"/>
        <v>2</v>
      </c>
    </row>
    <row r="1264" spans="1:54" x14ac:dyDescent="0.15">
      <c r="A1264" t="str">
        <f t="shared" si="364"/>
        <v>凰邪主动技能3等级18</v>
      </c>
      <c r="B1264" s="8">
        <v>1258</v>
      </c>
      <c r="C1264" s="8" t="str">
        <f>VLOOKUP(G1264,角色!A:B,2,FALSE)</f>
        <v>凰邪</v>
      </c>
      <c r="D1264" s="8" t="str">
        <f t="shared" si="371"/>
        <v>主动技能3</v>
      </c>
      <c r="E1264" s="8">
        <f t="shared" si="365"/>
        <v>18</v>
      </c>
      <c r="F1264" s="8">
        <f t="shared" si="366"/>
        <v>3</v>
      </c>
      <c r="G1264" s="8">
        <f t="shared" si="367"/>
        <v>21</v>
      </c>
      <c r="H1264" s="4" t="s">
        <v>501</v>
      </c>
      <c r="I1264" s="26" t="str">
        <f t="shared" si="379"/>
        <v>对己方任意单体回复生命5411，并增加防御力20%攻击力20%</v>
      </c>
      <c r="J1264" s="4" t="s">
        <v>461</v>
      </c>
      <c r="K1264" s="1" t="s">
        <v>105</v>
      </c>
      <c r="L1264" s="4" t="s">
        <v>107</v>
      </c>
      <c r="M1264" s="4" t="s">
        <v>479</v>
      </c>
      <c r="N1264" s="4">
        <v>100</v>
      </c>
      <c r="O1264" s="4"/>
      <c r="T1264" s="6" t="str">
        <f t="shared" si="368"/>
        <v>21:100:2:0|88:100:2:0|90:100:2:0</v>
      </c>
      <c r="U1264" s="6" t="str">
        <f t="shared" si="369"/>
        <v/>
      </c>
      <c r="Y1264">
        <f t="shared" si="380"/>
        <v>100</v>
      </c>
      <c r="Z1264">
        <v>0</v>
      </c>
      <c r="AE1264">
        <v>0</v>
      </c>
      <c r="AF1264" s="23">
        <f t="shared" si="372"/>
        <v>3</v>
      </c>
      <c r="AG1264" s="23">
        <f t="shared" si="373"/>
        <v>2</v>
      </c>
      <c r="AH1264" s="1" t="s">
        <v>118</v>
      </c>
      <c r="AI1264" s="4" t="s">
        <v>1578</v>
      </c>
      <c r="AJ1264" s="4" t="s">
        <v>1690</v>
      </c>
      <c r="AK1264" s="4" t="s">
        <v>1692</v>
      </c>
      <c r="AN1264" s="6" t="str">
        <f>_xlfn.IFNA(IF(IF($AH1264=AN$5,VLOOKUP(AI1264,buff!$K:$L,2,FALSE),"")=0,"",IF($AH1264=AN$5,VLOOKUP(AI1264,buff!$K:$L,2,FALSE),"")),"")</f>
        <v>21:100:2:0</v>
      </c>
      <c r="AO1264" s="6" t="str">
        <f>_xlfn.IFNA(IF(IF($AH1264=AO$5,VLOOKUP(AJ1264,buff!$K:$L,2,FALSE),"")=0,"",IF($AH1264=AO$5,VLOOKUP(AJ1264,buff!$K:$L,2,FALSE),"")),"")</f>
        <v>88:100:2:0</v>
      </c>
      <c r="AP1264" s="6" t="str">
        <f>_xlfn.IFNA(IF(IF($AH1264=AP$5,VLOOKUP(AK1264,buff!$K:$L,2,FALSE),"")=0,"",IF($AH1264=AP$5,VLOOKUP(AK1264,buff!$K:$L,2,FALSE),"")),"")</f>
        <v>90:100:2:0</v>
      </c>
      <c r="AQ1264" s="6" t="str">
        <f>_xlfn.IFNA(IF(IF($AH1264=AQ$5,VLOOKUP(AL1264,buff!$K:$L,2,FALSE),"")=0,"",IF($AH1264=AQ$5,VLOOKUP(AL1264,buff!$K:$L,2,FALSE),"")),"")</f>
        <v/>
      </c>
      <c r="AR1264" s="6" t="str">
        <f>_xlfn.IFNA(IF(IF($AH1264=AR$5,VLOOKUP(AM1264,buff!$K:$L,2,FALSE),"")=0,"",IF($AH1264=AR$5,VLOOKUP(AM1264,buff!$K:$L,2,FALSE),"")),"")</f>
        <v/>
      </c>
      <c r="AS1264" s="6" t="str">
        <f>_xlfn.IFNA(IF(IF($AH1264=AS$5,VLOOKUP(AI1264,buff!$K:$L,2,FALSE),"")=0,"",IF($AH1264=AS$5,VLOOKUP(AI1264,buff!$K:$L,2,FALSE),"")),"")</f>
        <v/>
      </c>
      <c r="AT1264" s="6" t="str">
        <f>_xlfn.IFNA(IF(IF($AH1264=AT$5,VLOOKUP(AJ1264,buff!$K:$L,2,FALSE),"")=0,"",IF($AH1264=AT$5,VLOOKUP(AJ1264,buff!$K:$L,2,FALSE),"")),"")</f>
        <v/>
      </c>
      <c r="AU1264" s="6" t="str">
        <f>_xlfn.IFNA(IF(IF($AH1264=AU$5,VLOOKUP(AK1264,buff!$K:$L,2,FALSE),"")=0,"",IF($AH1264=AU$5,VLOOKUP(AK1264,buff!$K:$L,2,FALSE),"")),"")</f>
        <v/>
      </c>
      <c r="AV1264" s="6" t="str">
        <f>_xlfn.IFNA(IF(IF($AH1264=AV$5,VLOOKUP(AL1264,buff!$K:$L,2,FALSE),"")=0,"",IF($AH1264=AV$5,VLOOKUP(AL1264,buff!$K:$L,2,FALSE),"")),"")</f>
        <v/>
      </c>
      <c r="AW1264" s="6" t="str">
        <f>_xlfn.IFNA(IF(IF($AH1264=AW$5,VLOOKUP(AM1264,buff!$K:$L,2,FALSE),"")=0,"",IF($AH1264=AW$5,VLOOKUP(AM1264,buff!$K:$L,2,FALSE),"")),"")</f>
        <v/>
      </c>
      <c r="AX1264" s="6">
        <f>VLOOKUP(AI1264,buff!K:P,6,FALSE)</f>
        <v>5411</v>
      </c>
      <c r="AY1264">
        <f t="shared" si="374"/>
        <v>5411</v>
      </c>
      <c r="AZ1264">
        <f t="shared" si="374"/>
        <v>5411</v>
      </c>
      <c r="BA1264">
        <f t="shared" si="375"/>
        <v>3</v>
      </c>
      <c r="BB1264">
        <f t="shared" si="376"/>
        <v>2</v>
      </c>
    </row>
    <row r="1265" spans="1:54" x14ac:dyDescent="0.15">
      <c r="A1265" t="str">
        <f t="shared" si="364"/>
        <v>凰邪主动技能3等级19</v>
      </c>
      <c r="B1265" s="8">
        <v>1259</v>
      </c>
      <c r="C1265" s="8" t="str">
        <f>VLOOKUP(G1265,角色!A:B,2,FALSE)</f>
        <v>凰邪</v>
      </c>
      <c r="D1265" s="8" t="str">
        <f t="shared" si="371"/>
        <v>主动技能3</v>
      </c>
      <c r="E1265" s="8">
        <f t="shared" si="365"/>
        <v>19</v>
      </c>
      <c r="F1265" s="8">
        <f t="shared" si="366"/>
        <v>3</v>
      </c>
      <c r="G1265" s="8">
        <f t="shared" si="367"/>
        <v>21</v>
      </c>
      <c r="H1265" s="4" t="s">
        <v>501</v>
      </c>
      <c r="I1265" s="26" t="str">
        <f t="shared" si="379"/>
        <v>对己方任意单体回复生命6663，并增加防御力20%攻击力20%</v>
      </c>
      <c r="J1265" s="4" t="s">
        <v>461</v>
      </c>
      <c r="K1265" s="1" t="s">
        <v>105</v>
      </c>
      <c r="L1265" s="4" t="s">
        <v>107</v>
      </c>
      <c r="M1265" s="4" t="s">
        <v>479</v>
      </c>
      <c r="N1265" s="4">
        <v>100</v>
      </c>
      <c r="O1265" s="4"/>
      <c r="T1265" s="6" t="str">
        <f t="shared" si="368"/>
        <v>22:100:2:0|88:100:2:0|90:100:2:0</v>
      </c>
      <c r="U1265" s="6" t="str">
        <f t="shared" si="369"/>
        <v/>
      </c>
      <c r="Y1265">
        <f t="shared" si="380"/>
        <v>100</v>
      </c>
      <c r="Z1265">
        <v>0</v>
      </c>
      <c r="AE1265">
        <v>0</v>
      </c>
      <c r="AF1265" s="23">
        <f t="shared" si="372"/>
        <v>3</v>
      </c>
      <c r="AG1265" s="23">
        <f t="shared" si="373"/>
        <v>2</v>
      </c>
      <c r="AH1265" s="1" t="s">
        <v>118</v>
      </c>
      <c r="AI1265" s="4" t="s">
        <v>1579</v>
      </c>
      <c r="AJ1265" s="4" t="s">
        <v>1690</v>
      </c>
      <c r="AK1265" s="4" t="s">
        <v>1692</v>
      </c>
      <c r="AN1265" s="6" t="str">
        <f>_xlfn.IFNA(IF(IF($AH1265=AN$5,VLOOKUP(AI1265,buff!$K:$L,2,FALSE),"")=0,"",IF($AH1265=AN$5,VLOOKUP(AI1265,buff!$K:$L,2,FALSE),"")),"")</f>
        <v>22:100:2:0</v>
      </c>
      <c r="AO1265" s="6" t="str">
        <f>_xlfn.IFNA(IF(IF($AH1265=AO$5,VLOOKUP(AJ1265,buff!$K:$L,2,FALSE),"")=0,"",IF($AH1265=AO$5,VLOOKUP(AJ1265,buff!$K:$L,2,FALSE),"")),"")</f>
        <v>88:100:2:0</v>
      </c>
      <c r="AP1265" s="6" t="str">
        <f>_xlfn.IFNA(IF(IF($AH1265=AP$5,VLOOKUP(AK1265,buff!$K:$L,2,FALSE),"")=0,"",IF($AH1265=AP$5,VLOOKUP(AK1265,buff!$K:$L,2,FALSE),"")),"")</f>
        <v>90:100:2:0</v>
      </c>
      <c r="AQ1265" s="6" t="str">
        <f>_xlfn.IFNA(IF(IF($AH1265=AQ$5,VLOOKUP(AL1265,buff!$K:$L,2,FALSE),"")=0,"",IF($AH1265=AQ$5,VLOOKUP(AL1265,buff!$K:$L,2,FALSE),"")),"")</f>
        <v/>
      </c>
      <c r="AR1265" s="6" t="str">
        <f>_xlfn.IFNA(IF(IF($AH1265=AR$5,VLOOKUP(AM1265,buff!$K:$L,2,FALSE),"")=0,"",IF($AH1265=AR$5,VLOOKUP(AM1265,buff!$K:$L,2,FALSE),"")),"")</f>
        <v/>
      </c>
      <c r="AS1265" s="6" t="str">
        <f>_xlfn.IFNA(IF(IF($AH1265=AS$5,VLOOKUP(AI1265,buff!$K:$L,2,FALSE),"")=0,"",IF($AH1265=AS$5,VLOOKUP(AI1265,buff!$K:$L,2,FALSE),"")),"")</f>
        <v/>
      </c>
      <c r="AT1265" s="6" t="str">
        <f>_xlfn.IFNA(IF(IF($AH1265=AT$5,VLOOKUP(AJ1265,buff!$K:$L,2,FALSE),"")=0,"",IF($AH1265=AT$5,VLOOKUP(AJ1265,buff!$K:$L,2,FALSE),"")),"")</f>
        <v/>
      </c>
      <c r="AU1265" s="6" t="str">
        <f>_xlfn.IFNA(IF(IF($AH1265=AU$5,VLOOKUP(AK1265,buff!$K:$L,2,FALSE),"")=0,"",IF($AH1265=AU$5,VLOOKUP(AK1265,buff!$K:$L,2,FALSE),"")),"")</f>
        <v/>
      </c>
      <c r="AV1265" s="6" t="str">
        <f>_xlfn.IFNA(IF(IF($AH1265=AV$5,VLOOKUP(AL1265,buff!$K:$L,2,FALSE),"")=0,"",IF($AH1265=AV$5,VLOOKUP(AL1265,buff!$K:$L,2,FALSE),"")),"")</f>
        <v/>
      </c>
      <c r="AW1265" s="6" t="str">
        <f>_xlfn.IFNA(IF(IF($AH1265=AW$5,VLOOKUP(AM1265,buff!$K:$L,2,FALSE),"")=0,"",IF($AH1265=AW$5,VLOOKUP(AM1265,buff!$K:$L,2,FALSE),"")),"")</f>
        <v/>
      </c>
      <c r="AX1265" s="6">
        <f>VLOOKUP(AI1265,buff!K:P,6,FALSE)</f>
        <v>6663</v>
      </c>
      <c r="AY1265">
        <f t="shared" si="374"/>
        <v>6663</v>
      </c>
      <c r="AZ1265">
        <f t="shared" si="374"/>
        <v>6663</v>
      </c>
      <c r="BA1265">
        <f t="shared" si="375"/>
        <v>3</v>
      </c>
      <c r="BB1265">
        <f t="shared" si="376"/>
        <v>2</v>
      </c>
    </row>
    <row r="1266" spans="1:54" x14ac:dyDescent="0.15">
      <c r="A1266" t="str">
        <f t="shared" si="364"/>
        <v>凰邪主动技能3等级20</v>
      </c>
      <c r="B1266" s="8">
        <v>1260</v>
      </c>
      <c r="C1266" s="8" t="str">
        <f>VLOOKUP(G1266,角色!A:B,2,FALSE)</f>
        <v>凰邪</v>
      </c>
      <c r="D1266" s="8" t="str">
        <f t="shared" si="371"/>
        <v>主动技能3</v>
      </c>
      <c r="E1266" s="8">
        <f t="shared" si="365"/>
        <v>20</v>
      </c>
      <c r="F1266" s="8">
        <f t="shared" si="366"/>
        <v>3</v>
      </c>
      <c r="G1266" s="8">
        <f t="shared" si="367"/>
        <v>21</v>
      </c>
      <c r="H1266" s="4" t="s">
        <v>501</v>
      </c>
      <c r="I1266" s="26" t="str">
        <f t="shared" si="379"/>
        <v>对己方任意单体回复生命8204，并增加防御力20%攻击力20%</v>
      </c>
      <c r="J1266" s="4" t="s">
        <v>461</v>
      </c>
      <c r="K1266" s="1" t="s">
        <v>105</v>
      </c>
      <c r="L1266" s="4" t="s">
        <v>107</v>
      </c>
      <c r="M1266" s="4" t="s">
        <v>479</v>
      </c>
      <c r="N1266" s="4">
        <v>100</v>
      </c>
      <c r="O1266" s="4"/>
      <c r="T1266" s="6" t="str">
        <f t="shared" si="368"/>
        <v>23:100:2:0|88:100:2:0|90:100:2:0</v>
      </c>
      <c r="U1266" s="6" t="str">
        <f t="shared" si="369"/>
        <v/>
      </c>
      <c r="Y1266">
        <f t="shared" si="380"/>
        <v>100</v>
      </c>
      <c r="Z1266">
        <v>0</v>
      </c>
      <c r="AE1266">
        <v>0</v>
      </c>
      <c r="AF1266" s="23">
        <f t="shared" si="372"/>
        <v>3</v>
      </c>
      <c r="AG1266" s="23">
        <f t="shared" si="373"/>
        <v>2</v>
      </c>
      <c r="AH1266" s="1" t="s">
        <v>118</v>
      </c>
      <c r="AI1266" s="4" t="s">
        <v>1580</v>
      </c>
      <c r="AJ1266" s="4" t="s">
        <v>1690</v>
      </c>
      <c r="AK1266" s="4" t="s">
        <v>1692</v>
      </c>
      <c r="AN1266" s="6" t="str">
        <f>_xlfn.IFNA(IF(IF($AH1266=AN$5,VLOOKUP(AI1266,buff!$K:$L,2,FALSE),"")=0,"",IF($AH1266=AN$5,VLOOKUP(AI1266,buff!$K:$L,2,FALSE),"")),"")</f>
        <v>23:100:2:0</v>
      </c>
      <c r="AO1266" s="6" t="str">
        <f>_xlfn.IFNA(IF(IF($AH1266=AO$5,VLOOKUP(AJ1266,buff!$K:$L,2,FALSE),"")=0,"",IF($AH1266=AO$5,VLOOKUP(AJ1266,buff!$K:$L,2,FALSE),"")),"")</f>
        <v>88:100:2:0</v>
      </c>
      <c r="AP1266" s="6" t="str">
        <f>_xlfn.IFNA(IF(IF($AH1266=AP$5,VLOOKUP(AK1266,buff!$K:$L,2,FALSE),"")=0,"",IF($AH1266=AP$5,VLOOKUP(AK1266,buff!$K:$L,2,FALSE),"")),"")</f>
        <v>90:100:2:0</v>
      </c>
      <c r="AQ1266" s="6" t="str">
        <f>_xlfn.IFNA(IF(IF($AH1266=AQ$5,VLOOKUP(AL1266,buff!$K:$L,2,FALSE),"")=0,"",IF($AH1266=AQ$5,VLOOKUP(AL1266,buff!$K:$L,2,FALSE),"")),"")</f>
        <v/>
      </c>
      <c r="AR1266" s="6" t="str">
        <f>_xlfn.IFNA(IF(IF($AH1266=AR$5,VLOOKUP(AM1266,buff!$K:$L,2,FALSE),"")=0,"",IF($AH1266=AR$5,VLOOKUP(AM1266,buff!$K:$L,2,FALSE),"")),"")</f>
        <v/>
      </c>
      <c r="AS1266" s="6" t="str">
        <f>_xlfn.IFNA(IF(IF($AH1266=AS$5,VLOOKUP(AI1266,buff!$K:$L,2,FALSE),"")=0,"",IF($AH1266=AS$5,VLOOKUP(AI1266,buff!$K:$L,2,FALSE),"")),"")</f>
        <v/>
      </c>
      <c r="AT1266" s="6" t="str">
        <f>_xlfn.IFNA(IF(IF($AH1266=AT$5,VLOOKUP(AJ1266,buff!$K:$L,2,FALSE),"")=0,"",IF($AH1266=AT$5,VLOOKUP(AJ1266,buff!$K:$L,2,FALSE),"")),"")</f>
        <v/>
      </c>
      <c r="AU1266" s="6" t="str">
        <f>_xlfn.IFNA(IF(IF($AH1266=AU$5,VLOOKUP(AK1266,buff!$K:$L,2,FALSE),"")=0,"",IF($AH1266=AU$5,VLOOKUP(AK1266,buff!$K:$L,2,FALSE),"")),"")</f>
        <v/>
      </c>
      <c r="AV1266" s="6" t="str">
        <f>_xlfn.IFNA(IF(IF($AH1266=AV$5,VLOOKUP(AL1266,buff!$K:$L,2,FALSE),"")=0,"",IF($AH1266=AV$5,VLOOKUP(AL1266,buff!$K:$L,2,FALSE),"")),"")</f>
        <v/>
      </c>
      <c r="AW1266" s="6" t="str">
        <f>_xlfn.IFNA(IF(IF($AH1266=AW$5,VLOOKUP(AM1266,buff!$K:$L,2,FALSE),"")=0,"",IF($AH1266=AW$5,VLOOKUP(AM1266,buff!$K:$L,2,FALSE),"")),"")</f>
        <v/>
      </c>
      <c r="AX1266" s="6">
        <f>VLOOKUP(AI1266,buff!K:P,6,FALSE)</f>
        <v>8204</v>
      </c>
      <c r="AY1266">
        <f t="shared" si="374"/>
        <v>8204</v>
      </c>
      <c r="AZ1266">
        <f t="shared" si="374"/>
        <v>8204</v>
      </c>
      <c r="BA1266">
        <f t="shared" si="375"/>
        <v>3</v>
      </c>
      <c r="BB1266">
        <f t="shared" si="376"/>
        <v>2</v>
      </c>
    </row>
    <row r="1267" spans="1:54" x14ac:dyDescent="0.15">
      <c r="A1267" t="str">
        <f t="shared" si="364"/>
        <v>猎风主动技能1等级1</v>
      </c>
      <c r="B1267" s="8">
        <v>1261</v>
      </c>
      <c r="C1267" s="8" t="str">
        <f>VLOOKUP(G1267,角色!A:B,2,FALSE)</f>
        <v>猎风</v>
      </c>
      <c r="D1267" s="8" t="str">
        <f t="shared" si="371"/>
        <v>主动技能1</v>
      </c>
      <c r="E1267" s="8">
        <f t="shared" si="365"/>
        <v>1</v>
      </c>
      <c r="F1267" s="8">
        <f t="shared" si="366"/>
        <v>1</v>
      </c>
      <c r="G1267" s="8">
        <f t="shared" si="367"/>
        <v>22</v>
      </c>
      <c r="H1267" s="4" t="s">
        <v>503</v>
      </c>
      <c r="I1267" s="24" t="str">
        <f>"对敌方单体攻击，造成100%攻击力（+"&amp;AB1267&amp;"）点伤害。"</f>
        <v>对敌方单体攻击，造成100%攻击力（+47）点伤害。</v>
      </c>
      <c r="J1267" s="24" t="s">
        <v>305</v>
      </c>
      <c r="K1267" s="25" t="s">
        <v>103</v>
      </c>
      <c r="L1267" s="24" t="s">
        <v>107</v>
      </c>
      <c r="M1267" s="24"/>
      <c r="N1267" s="24">
        <v>100</v>
      </c>
      <c r="O1267" s="24"/>
      <c r="P1267" s="23"/>
      <c r="Q1267" s="23"/>
      <c r="R1267" s="23"/>
      <c r="S1267" s="23"/>
      <c r="T1267" s="23" t="str">
        <f t="shared" si="368"/>
        <v/>
      </c>
      <c r="U1267" s="23" t="str">
        <f t="shared" si="369"/>
        <v/>
      </c>
      <c r="V1267" s="23"/>
      <c r="W1267" s="23"/>
      <c r="X1267" s="23"/>
      <c r="Y1267" s="23">
        <f t="shared" si="380"/>
        <v>0</v>
      </c>
      <c r="Z1267" s="23">
        <v>100</v>
      </c>
      <c r="AA1267" s="23">
        <v>10</v>
      </c>
      <c r="AB1267" s="23">
        <f>INT(VLOOKUP(VLOOKUP($C1267,角色技能升级比率表!$B:$C,2,FALSE),角色属性概况!E:F,2,FALSE)*VLOOKUP(E1267,角色属性概况!I:M,3,FALSE)*AA1267/100)</f>
        <v>47</v>
      </c>
      <c r="AC1267" s="23"/>
      <c r="AD1267" s="23"/>
      <c r="AE1267" s="23">
        <v>0</v>
      </c>
      <c r="AF1267" s="23">
        <f t="shared" si="372"/>
        <v>0</v>
      </c>
      <c r="AG1267" s="23">
        <f t="shared" si="373"/>
        <v>0</v>
      </c>
      <c r="AH1267" s="23"/>
      <c r="AI1267" s="23"/>
      <c r="AJ1267" s="23"/>
      <c r="AN1267" s="6" t="str">
        <f>_xlfn.IFNA(IF(IF($AH1267=AN$5,VLOOKUP(AI1267,buff!$K:$L,2,FALSE),"")=0,"",IF($AH1267=AN$5,VLOOKUP(AI1267,buff!$K:$L,2,FALSE),"")),"")</f>
        <v/>
      </c>
      <c r="AO1267" s="6" t="str">
        <f>_xlfn.IFNA(IF(IF($AH1267=AO$5,VLOOKUP(AJ1267,buff!$K:$L,2,FALSE),"")=0,"",IF($AH1267=AO$5,VLOOKUP(AJ1267,buff!$K:$L,2,FALSE),"")),"")</f>
        <v/>
      </c>
      <c r="AP1267" s="6" t="str">
        <f>_xlfn.IFNA(IF(IF($AH1267=AP$5,VLOOKUP(AK1267,buff!$K:$L,2,FALSE),"")=0,"",IF($AH1267=AP$5,VLOOKUP(AK1267,buff!$K:$L,2,FALSE),"")),"")</f>
        <v/>
      </c>
      <c r="AQ1267" s="6" t="str">
        <f>_xlfn.IFNA(IF(IF($AH1267=AQ$5,VLOOKUP(AL1267,buff!$K:$L,2,FALSE),"")=0,"",IF($AH1267=AQ$5,VLOOKUP(AL1267,buff!$K:$L,2,FALSE),"")),"")</f>
        <v/>
      </c>
      <c r="AR1267" s="6" t="str">
        <f>_xlfn.IFNA(IF(IF($AH1267=AR$5,VLOOKUP(AM1267,buff!$K:$L,2,FALSE),"")=0,"",IF($AH1267=AR$5,VLOOKUP(AM1267,buff!$K:$L,2,FALSE),"")),"")</f>
        <v/>
      </c>
      <c r="AS1267" s="6" t="str">
        <f>_xlfn.IFNA(IF(IF($AH1267=AS$5,VLOOKUP(AI1267,buff!$K:$L,2,FALSE),"")=0,"",IF($AH1267=AS$5,VLOOKUP(AI1267,buff!$K:$L,2,FALSE),"")),"")</f>
        <v/>
      </c>
      <c r="AT1267" s="6" t="str">
        <f>_xlfn.IFNA(IF(IF($AH1267=AT$5,VLOOKUP(AJ1267,buff!$K:$L,2,FALSE),"")=0,"",IF($AH1267=AT$5,VLOOKUP(AJ1267,buff!$K:$L,2,FALSE),"")),"")</f>
        <v/>
      </c>
      <c r="AU1267" s="6" t="str">
        <f>_xlfn.IFNA(IF(IF($AH1267=AU$5,VLOOKUP(AK1267,buff!$K:$L,2,FALSE),"")=0,"",IF($AH1267=AU$5,VLOOKUP(AK1267,buff!$K:$L,2,FALSE),"")),"")</f>
        <v/>
      </c>
      <c r="AV1267" s="6" t="str">
        <f>_xlfn.IFNA(IF(IF($AH1267=AV$5,VLOOKUP(AL1267,buff!$K:$L,2,FALSE),"")=0,"",IF($AH1267=AV$5,VLOOKUP(AL1267,buff!$K:$L,2,FALSE),"")),"")</f>
        <v/>
      </c>
      <c r="AW1267" s="6" t="str">
        <f>_xlfn.IFNA(IF(IF($AH1267=AW$5,VLOOKUP(AM1267,buff!$K:$L,2,FALSE),"")=0,"",IF($AH1267=AW$5,VLOOKUP(AM1267,buff!$K:$L,2,FALSE),"")),"")</f>
        <v/>
      </c>
      <c r="AX1267" s="6" t="e">
        <f>VLOOKUP(AI1267,buff!K:P,6,FALSE)</f>
        <v>#N/A</v>
      </c>
      <c r="AY1267" t="e">
        <f t="shared" si="374"/>
        <v>#N/A</v>
      </c>
      <c r="AZ1267" t="e">
        <f t="shared" si="374"/>
        <v>#N/A</v>
      </c>
      <c r="BA1267">
        <f t="shared" si="375"/>
        <v>0</v>
      </c>
      <c r="BB1267">
        <f t="shared" si="376"/>
        <v>0</v>
      </c>
    </row>
    <row r="1268" spans="1:54" x14ac:dyDescent="0.15">
      <c r="A1268" t="str">
        <f t="shared" si="364"/>
        <v>猎风主动技能1等级2</v>
      </c>
      <c r="B1268" s="8">
        <v>1262</v>
      </c>
      <c r="C1268" s="8" t="str">
        <f>VLOOKUP(G1268,角色!A:B,2,FALSE)</f>
        <v>猎风</v>
      </c>
      <c r="D1268" s="8" t="str">
        <f t="shared" si="371"/>
        <v>主动技能1</v>
      </c>
      <c r="E1268" s="8">
        <f t="shared" si="365"/>
        <v>2</v>
      </c>
      <c r="F1268" s="8">
        <f t="shared" si="366"/>
        <v>1</v>
      </c>
      <c r="G1268" s="8">
        <f t="shared" si="367"/>
        <v>22</v>
      </c>
      <c r="H1268" s="4" t="s">
        <v>503</v>
      </c>
      <c r="I1268" s="24" t="str">
        <f t="shared" ref="I1268:I1274" si="381">"对敌方单体攻击，造成100%攻击力（+"&amp;AB1268&amp;"）点伤害。"</f>
        <v>对敌方单体攻击，造成100%攻击力（+70）点伤害。</v>
      </c>
      <c r="J1268" s="4" t="s">
        <v>305</v>
      </c>
      <c r="K1268" s="1" t="s">
        <v>103</v>
      </c>
      <c r="L1268" s="24" t="s">
        <v>107</v>
      </c>
      <c r="M1268" s="4"/>
      <c r="N1268" s="4">
        <v>100</v>
      </c>
      <c r="O1268" s="4"/>
      <c r="T1268" s="6" t="str">
        <f t="shared" si="368"/>
        <v/>
      </c>
      <c r="U1268" s="6" t="str">
        <f t="shared" si="369"/>
        <v/>
      </c>
      <c r="Y1268">
        <f t="shared" si="380"/>
        <v>0</v>
      </c>
      <c r="Z1268">
        <v>100</v>
      </c>
      <c r="AA1268" s="23">
        <v>10</v>
      </c>
      <c r="AB1268" s="23">
        <f>INT(VLOOKUP(VLOOKUP($C1268,角色技能升级比率表!$B:$C,2,FALSE),角色属性概况!E:F,2,FALSE)*VLOOKUP(E1268,角色属性概况!I:M,3,FALSE)*AA1268/100)</f>
        <v>70</v>
      </c>
      <c r="AE1268">
        <v>0</v>
      </c>
      <c r="AF1268" s="23">
        <f t="shared" si="372"/>
        <v>0</v>
      </c>
      <c r="AG1268" s="23">
        <f t="shared" si="373"/>
        <v>0</v>
      </c>
      <c r="AN1268" s="6" t="str">
        <f>_xlfn.IFNA(IF(IF($AH1268=AN$5,VLOOKUP(AI1268,buff!$K:$L,2,FALSE),"")=0,"",IF($AH1268=AN$5,VLOOKUP(AI1268,buff!$K:$L,2,FALSE),"")),"")</f>
        <v/>
      </c>
      <c r="AO1268" s="6" t="str">
        <f>_xlfn.IFNA(IF(IF($AH1268=AO$5,VLOOKUP(AJ1268,buff!$K:$L,2,FALSE),"")=0,"",IF($AH1268=AO$5,VLOOKUP(AJ1268,buff!$K:$L,2,FALSE),"")),"")</f>
        <v/>
      </c>
      <c r="AP1268" s="6" t="str">
        <f>_xlfn.IFNA(IF(IF($AH1268=AP$5,VLOOKUP(AK1268,buff!$K:$L,2,FALSE),"")=0,"",IF($AH1268=AP$5,VLOOKUP(AK1268,buff!$K:$L,2,FALSE),"")),"")</f>
        <v/>
      </c>
      <c r="AQ1268" s="6" t="str">
        <f>_xlfn.IFNA(IF(IF($AH1268=AQ$5,VLOOKUP(AL1268,buff!$K:$L,2,FALSE),"")=0,"",IF($AH1268=AQ$5,VLOOKUP(AL1268,buff!$K:$L,2,FALSE),"")),"")</f>
        <v/>
      </c>
      <c r="AR1268" s="6" t="str">
        <f>_xlfn.IFNA(IF(IF($AH1268=AR$5,VLOOKUP(AM1268,buff!$K:$L,2,FALSE),"")=0,"",IF($AH1268=AR$5,VLOOKUP(AM1268,buff!$K:$L,2,FALSE),"")),"")</f>
        <v/>
      </c>
      <c r="AS1268" s="6" t="str">
        <f>_xlfn.IFNA(IF(IF($AH1268=AS$5,VLOOKUP(AI1268,buff!$K:$L,2,FALSE),"")=0,"",IF($AH1268=AS$5,VLOOKUP(AI1268,buff!$K:$L,2,FALSE),"")),"")</f>
        <v/>
      </c>
      <c r="AT1268" s="6" t="str">
        <f>_xlfn.IFNA(IF(IF($AH1268=AT$5,VLOOKUP(AJ1268,buff!$K:$L,2,FALSE),"")=0,"",IF($AH1268=AT$5,VLOOKUP(AJ1268,buff!$K:$L,2,FALSE),"")),"")</f>
        <v/>
      </c>
      <c r="AU1268" s="6" t="str">
        <f>_xlfn.IFNA(IF(IF($AH1268=AU$5,VLOOKUP(AK1268,buff!$K:$L,2,FALSE),"")=0,"",IF($AH1268=AU$5,VLOOKUP(AK1268,buff!$K:$L,2,FALSE),"")),"")</f>
        <v/>
      </c>
      <c r="AV1268" s="6" t="str">
        <f>_xlfn.IFNA(IF(IF($AH1268=AV$5,VLOOKUP(AL1268,buff!$K:$L,2,FALSE),"")=0,"",IF($AH1268=AV$5,VLOOKUP(AL1268,buff!$K:$L,2,FALSE),"")),"")</f>
        <v/>
      </c>
      <c r="AW1268" s="6" t="str">
        <f>_xlfn.IFNA(IF(IF($AH1268=AW$5,VLOOKUP(AM1268,buff!$K:$L,2,FALSE),"")=0,"",IF($AH1268=AW$5,VLOOKUP(AM1268,buff!$K:$L,2,FALSE),"")),"")</f>
        <v/>
      </c>
      <c r="AX1268" s="6" t="e">
        <f>VLOOKUP(AI1268,buff!K:P,6,FALSE)</f>
        <v>#N/A</v>
      </c>
      <c r="AY1268" t="e">
        <f t="shared" si="374"/>
        <v>#N/A</v>
      </c>
      <c r="AZ1268" t="e">
        <f t="shared" si="374"/>
        <v>#N/A</v>
      </c>
      <c r="BA1268">
        <f t="shared" si="375"/>
        <v>0</v>
      </c>
      <c r="BB1268">
        <f t="shared" si="376"/>
        <v>0</v>
      </c>
    </row>
    <row r="1269" spans="1:54" x14ac:dyDescent="0.15">
      <c r="A1269" t="str">
        <f t="shared" si="364"/>
        <v>猎风主动技能1等级3</v>
      </c>
      <c r="B1269" s="8">
        <v>1263</v>
      </c>
      <c r="C1269" s="8" t="str">
        <f>VLOOKUP(G1269,角色!A:B,2,FALSE)</f>
        <v>猎风</v>
      </c>
      <c r="D1269" s="8" t="str">
        <f t="shared" si="371"/>
        <v>主动技能1</v>
      </c>
      <c r="E1269" s="8">
        <f t="shared" si="365"/>
        <v>3</v>
      </c>
      <c r="F1269" s="8">
        <f t="shared" si="366"/>
        <v>1</v>
      </c>
      <c r="G1269" s="8">
        <f t="shared" si="367"/>
        <v>22</v>
      </c>
      <c r="H1269" s="4" t="s">
        <v>503</v>
      </c>
      <c r="I1269" s="24" t="str">
        <f t="shared" si="381"/>
        <v>对敌方单体攻击，造成100%攻击力（+92）点伤害。</v>
      </c>
      <c r="J1269" s="4" t="s">
        <v>305</v>
      </c>
      <c r="K1269" s="1" t="s">
        <v>103</v>
      </c>
      <c r="L1269" s="24" t="s">
        <v>107</v>
      </c>
      <c r="M1269" s="4"/>
      <c r="N1269" s="4">
        <v>100</v>
      </c>
      <c r="O1269" s="4"/>
      <c r="T1269" s="6" t="str">
        <f t="shared" si="368"/>
        <v/>
      </c>
      <c r="U1269" s="6" t="str">
        <f t="shared" si="369"/>
        <v/>
      </c>
      <c r="Y1269">
        <f t="shared" si="380"/>
        <v>0</v>
      </c>
      <c r="Z1269">
        <v>100</v>
      </c>
      <c r="AA1269" s="23">
        <v>10</v>
      </c>
      <c r="AB1269" s="23">
        <f>INT(VLOOKUP(VLOOKUP($C1269,角色技能升级比率表!$B:$C,2,FALSE),角色属性概况!E:F,2,FALSE)*VLOOKUP(E1269,角色属性概况!I:M,3,FALSE)*AA1269/100)</f>
        <v>92</v>
      </c>
      <c r="AE1269">
        <v>0</v>
      </c>
      <c r="AF1269" s="23">
        <f t="shared" si="372"/>
        <v>0</v>
      </c>
      <c r="AG1269" s="23">
        <f t="shared" si="373"/>
        <v>0</v>
      </c>
      <c r="AN1269" s="6" t="str">
        <f>_xlfn.IFNA(IF(IF($AH1269=AN$5,VLOOKUP(AI1269,buff!$K:$L,2,FALSE),"")=0,"",IF($AH1269=AN$5,VLOOKUP(AI1269,buff!$K:$L,2,FALSE),"")),"")</f>
        <v/>
      </c>
      <c r="AO1269" s="6" t="str">
        <f>_xlfn.IFNA(IF(IF($AH1269=AO$5,VLOOKUP(AJ1269,buff!$K:$L,2,FALSE),"")=0,"",IF($AH1269=AO$5,VLOOKUP(AJ1269,buff!$K:$L,2,FALSE),"")),"")</f>
        <v/>
      </c>
      <c r="AP1269" s="6" t="str">
        <f>_xlfn.IFNA(IF(IF($AH1269=AP$5,VLOOKUP(AK1269,buff!$K:$L,2,FALSE),"")=0,"",IF($AH1269=AP$5,VLOOKUP(AK1269,buff!$K:$L,2,FALSE),"")),"")</f>
        <v/>
      </c>
      <c r="AQ1269" s="6" t="str">
        <f>_xlfn.IFNA(IF(IF($AH1269=AQ$5,VLOOKUP(AL1269,buff!$K:$L,2,FALSE),"")=0,"",IF($AH1269=AQ$5,VLOOKUP(AL1269,buff!$K:$L,2,FALSE),"")),"")</f>
        <v/>
      </c>
      <c r="AR1269" s="6" t="str">
        <f>_xlfn.IFNA(IF(IF($AH1269=AR$5,VLOOKUP(AM1269,buff!$K:$L,2,FALSE),"")=0,"",IF($AH1269=AR$5,VLOOKUP(AM1269,buff!$K:$L,2,FALSE),"")),"")</f>
        <v/>
      </c>
      <c r="AS1269" s="6" t="str">
        <f>_xlfn.IFNA(IF(IF($AH1269=AS$5,VLOOKUP(AI1269,buff!$K:$L,2,FALSE),"")=0,"",IF($AH1269=AS$5,VLOOKUP(AI1269,buff!$K:$L,2,FALSE),"")),"")</f>
        <v/>
      </c>
      <c r="AT1269" s="6" t="str">
        <f>_xlfn.IFNA(IF(IF($AH1269=AT$5,VLOOKUP(AJ1269,buff!$K:$L,2,FALSE),"")=0,"",IF($AH1269=AT$5,VLOOKUP(AJ1269,buff!$K:$L,2,FALSE),"")),"")</f>
        <v/>
      </c>
      <c r="AU1269" s="6" t="str">
        <f>_xlfn.IFNA(IF(IF($AH1269=AU$5,VLOOKUP(AK1269,buff!$K:$L,2,FALSE),"")=0,"",IF($AH1269=AU$5,VLOOKUP(AK1269,buff!$K:$L,2,FALSE),"")),"")</f>
        <v/>
      </c>
      <c r="AV1269" s="6" t="str">
        <f>_xlfn.IFNA(IF(IF($AH1269=AV$5,VLOOKUP(AL1269,buff!$K:$L,2,FALSE),"")=0,"",IF($AH1269=AV$5,VLOOKUP(AL1269,buff!$K:$L,2,FALSE),"")),"")</f>
        <v/>
      </c>
      <c r="AW1269" s="6" t="str">
        <f>_xlfn.IFNA(IF(IF($AH1269=AW$5,VLOOKUP(AM1269,buff!$K:$L,2,FALSE),"")=0,"",IF($AH1269=AW$5,VLOOKUP(AM1269,buff!$K:$L,2,FALSE),"")),"")</f>
        <v/>
      </c>
      <c r="AX1269" s="6" t="e">
        <f>VLOOKUP(AI1269,buff!K:P,6,FALSE)</f>
        <v>#N/A</v>
      </c>
      <c r="AY1269" t="e">
        <f t="shared" si="374"/>
        <v>#N/A</v>
      </c>
      <c r="AZ1269" t="e">
        <f t="shared" si="374"/>
        <v>#N/A</v>
      </c>
      <c r="BA1269">
        <f t="shared" si="375"/>
        <v>0</v>
      </c>
      <c r="BB1269">
        <f t="shared" si="376"/>
        <v>0</v>
      </c>
    </row>
    <row r="1270" spans="1:54" x14ac:dyDescent="0.15">
      <c r="A1270" t="str">
        <f t="shared" si="364"/>
        <v>猎风主动技能1等级4</v>
      </c>
      <c r="B1270" s="8">
        <v>1264</v>
      </c>
      <c r="C1270" s="8" t="str">
        <f>VLOOKUP(G1270,角色!A:B,2,FALSE)</f>
        <v>猎风</v>
      </c>
      <c r="D1270" s="8" t="str">
        <f t="shared" si="371"/>
        <v>主动技能1</v>
      </c>
      <c r="E1270" s="8">
        <f t="shared" si="365"/>
        <v>4</v>
      </c>
      <c r="F1270" s="8">
        <f t="shared" si="366"/>
        <v>1</v>
      </c>
      <c r="G1270" s="8">
        <f t="shared" si="367"/>
        <v>22</v>
      </c>
      <c r="H1270" s="4" t="s">
        <v>503</v>
      </c>
      <c r="I1270" s="24" t="str">
        <f t="shared" si="381"/>
        <v>对敌方单体攻击，造成100%攻击力（+114）点伤害。</v>
      </c>
      <c r="J1270" s="4" t="s">
        <v>305</v>
      </c>
      <c r="K1270" s="1" t="s">
        <v>103</v>
      </c>
      <c r="L1270" s="24" t="s">
        <v>107</v>
      </c>
      <c r="M1270" s="4"/>
      <c r="N1270" s="4">
        <v>100</v>
      </c>
      <c r="O1270" s="4"/>
      <c r="T1270" s="6" t="str">
        <f t="shared" si="368"/>
        <v/>
      </c>
      <c r="U1270" s="6" t="str">
        <f t="shared" si="369"/>
        <v/>
      </c>
      <c r="Y1270">
        <f t="shared" si="380"/>
        <v>0</v>
      </c>
      <c r="Z1270">
        <v>100</v>
      </c>
      <c r="AA1270" s="23">
        <v>10</v>
      </c>
      <c r="AB1270" s="23">
        <f>INT(VLOOKUP(VLOOKUP($C1270,角色技能升级比率表!$B:$C,2,FALSE),角色属性概况!E:F,2,FALSE)*VLOOKUP(E1270,角色属性概况!I:M,3,FALSE)*AA1270/100)</f>
        <v>114</v>
      </c>
      <c r="AE1270">
        <v>0</v>
      </c>
      <c r="AF1270" s="23">
        <f t="shared" si="372"/>
        <v>0</v>
      </c>
      <c r="AG1270" s="23">
        <f t="shared" si="373"/>
        <v>0</v>
      </c>
      <c r="AN1270" s="6" t="str">
        <f>_xlfn.IFNA(IF(IF($AH1270=AN$5,VLOOKUP(AI1270,buff!$K:$L,2,FALSE),"")=0,"",IF($AH1270=AN$5,VLOOKUP(AI1270,buff!$K:$L,2,FALSE),"")),"")</f>
        <v/>
      </c>
      <c r="AO1270" s="6" t="str">
        <f>_xlfn.IFNA(IF(IF($AH1270=AO$5,VLOOKUP(AJ1270,buff!$K:$L,2,FALSE),"")=0,"",IF($AH1270=AO$5,VLOOKUP(AJ1270,buff!$K:$L,2,FALSE),"")),"")</f>
        <v/>
      </c>
      <c r="AP1270" s="6" t="str">
        <f>_xlfn.IFNA(IF(IF($AH1270=AP$5,VLOOKUP(AK1270,buff!$K:$L,2,FALSE),"")=0,"",IF($AH1270=AP$5,VLOOKUP(AK1270,buff!$K:$L,2,FALSE),"")),"")</f>
        <v/>
      </c>
      <c r="AQ1270" s="6" t="str">
        <f>_xlfn.IFNA(IF(IF($AH1270=AQ$5,VLOOKUP(AL1270,buff!$K:$L,2,FALSE),"")=0,"",IF($AH1270=AQ$5,VLOOKUP(AL1270,buff!$K:$L,2,FALSE),"")),"")</f>
        <v/>
      </c>
      <c r="AR1270" s="6" t="str">
        <f>_xlfn.IFNA(IF(IF($AH1270=AR$5,VLOOKUP(AM1270,buff!$K:$L,2,FALSE),"")=0,"",IF($AH1270=AR$5,VLOOKUP(AM1270,buff!$K:$L,2,FALSE),"")),"")</f>
        <v/>
      </c>
      <c r="AS1270" s="6" t="str">
        <f>_xlfn.IFNA(IF(IF($AH1270=AS$5,VLOOKUP(AI1270,buff!$K:$L,2,FALSE),"")=0,"",IF($AH1270=AS$5,VLOOKUP(AI1270,buff!$K:$L,2,FALSE),"")),"")</f>
        <v/>
      </c>
      <c r="AT1270" s="6" t="str">
        <f>_xlfn.IFNA(IF(IF($AH1270=AT$5,VLOOKUP(AJ1270,buff!$K:$L,2,FALSE),"")=0,"",IF($AH1270=AT$5,VLOOKUP(AJ1270,buff!$K:$L,2,FALSE),"")),"")</f>
        <v/>
      </c>
      <c r="AU1270" s="6" t="str">
        <f>_xlfn.IFNA(IF(IF($AH1270=AU$5,VLOOKUP(AK1270,buff!$K:$L,2,FALSE),"")=0,"",IF($AH1270=AU$5,VLOOKUP(AK1270,buff!$K:$L,2,FALSE),"")),"")</f>
        <v/>
      </c>
      <c r="AV1270" s="6" t="str">
        <f>_xlfn.IFNA(IF(IF($AH1270=AV$5,VLOOKUP(AL1270,buff!$K:$L,2,FALSE),"")=0,"",IF($AH1270=AV$5,VLOOKUP(AL1270,buff!$K:$L,2,FALSE),"")),"")</f>
        <v/>
      </c>
      <c r="AW1270" s="6" t="str">
        <f>_xlfn.IFNA(IF(IF($AH1270=AW$5,VLOOKUP(AM1270,buff!$K:$L,2,FALSE),"")=0,"",IF($AH1270=AW$5,VLOOKUP(AM1270,buff!$K:$L,2,FALSE),"")),"")</f>
        <v/>
      </c>
      <c r="AX1270" s="6" t="e">
        <f>VLOOKUP(AI1270,buff!K:P,6,FALSE)</f>
        <v>#N/A</v>
      </c>
      <c r="AY1270" t="e">
        <f t="shared" si="374"/>
        <v>#N/A</v>
      </c>
      <c r="AZ1270" t="e">
        <f t="shared" si="374"/>
        <v>#N/A</v>
      </c>
      <c r="BA1270">
        <f t="shared" si="375"/>
        <v>0</v>
      </c>
      <c r="BB1270">
        <f t="shared" si="376"/>
        <v>0</v>
      </c>
    </row>
    <row r="1271" spans="1:54" x14ac:dyDescent="0.15">
      <c r="A1271" t="str">
        <f t="shared" si="364"/>
        <v>猎风主动技能1等级5</v>
      </c>
      <c r="B1271" s="8">
        <v>1265</v>
      </c>
      <c r="C1271" s="8" t="str">
        <f>VLOOKUP(G1271,角色!A:B,2,FALSE)</f>
        <v>猎风</v>
      </c>
      <c r="D1271" s="8" t="str">
        <f t="shared" si="371"/>
        <v>主动技能1</v>
      </c>
      <c r="E1271" s="8">
        <f t="shared" si="365"/>
        <v>5</v>
      </c>
      <c r="F1271" s="8">
        <f t="shared" si="366"/>
        <v>1</v>
      </c>
      <c r="G1271" s="8">
        <f t="shared" si="367"/>
        <v>22</v>
      </c>
      <c r="H1271" s="4" t="s">
        <v>503</v>
      </c>
      <c r="I1271" s="24" t="str">
        <f t="shared" si="381"/>
        <v>对敌方单体攻击，造成100%攻击力（+141）点伤害。</v>
      </c>
      <c r="J1271" s="4" t="s">
        <v>305</v>
      </c>
      <c r="K1271" s="1" t="s">
        <v>103</v>
      </c>
      <c r="L1271" s="24" t="s">
        <v>107</v>
      </c>
      <c r="M1271" s="4"/>
      <c r="N1271" s="4">
        <v>100</v>
      </c>
      <c r="O1271" s="4"/>
      <c r="T1271" s="6" t="str">
        <f t="shared" si="368"/>
        <v/>
      </c>
      <c r="U1271" s="6" t="str">
        <f t="shared" si="369"/>
        <v/>
      </c>
      <c r="Y1271">
        <f t="shared" si="380"/>
        <v>0</v>
      </c>
      <c r="Z1271">
        <v>100</v>
      </c>
      <c r="AA1271" s="23">
        <v>10</v>
      </c>
      <c r="AB1271" s="23">
        <f>INT(VLOOKUP(VLOOKUP($C1271,角色技能升级比率表!$B:$C,2,FALSE),角色属性概况!E:F,2,FALSE)*VLOOKUP(E1271,角色属性概况!I:M,3,FALSE)*AA1271/100)</f>
        <v>141</v>
      </c>
      <c r="AE1271">
        <v>0</v>
      </c>
      <c r="AF1271" s="23">
        <f t="shared" si="372"/>
        <v>0</v>
      </c>
      <c r="AG1271" s="23">
        <f t="shared" si="373"/>
        <v>0</v>
      </c>
      <c r="AN1271" s="6" t="str">
        <f>_xlfn.IFNA(IF(IF($AH1271=AN$5,VLOOKUP(AI1271,buff!$K:$L,2,FALSE),"")=0,"",IF($AH1271=AN$5,VLOOKUP(AI1271,buff!$K:$L,2,FALSE),"")),"")</f>
        <v/>
      </c>
      <c r="AO1271" s="6" t="str">
        <f>_xlfn.IFNA(IF(IF($AH1271=AO$5,VLOOKUP(AJ1271,buff!$K:$L,2,FALSE),"")=0,"",IF($AH1271=AO$5,VLOOKUP(AJ1271,buff!$K:$L,2,FALSE),"")),"")</f>
        <v/>
      </c>
      <c r="AP1271" s="6" t="str">
        <f>_xlfn.IFNA(IF(IF($AH1271=AP$5,VLOOKUP(AK1271,buff!$K:$L,2,FALSE),"")=0,"",IF($AH1271=AP$5,VLOOKUP(AK1271,buff!$K:$L,2,FALSE),"")),"")</f>
        <v/>
      </c>
      <c r="AQ1271" s="6" t="str">
        <f>_xlfn.IFNA(IF(IF($AH1271=AQ$5,VLOOKUP(AL1271,buff!$K:$L,2,FALSE),"")=0,"",IF($AH1271=AQ$5,VLOOKUP(AL1271,buff!$K:$L,2,FALSE),"")),"")</f>
        <v/>
      </c>
      <c r="AR1271" s="6" t="str">
        <f>_xlfn.IFNA(IF(IF($AH1271=AR$5,VLOOKUP(AM1271,buff!$K:$L,2,FALSE),"")=0,"",IF($AH1271=AR$5,VLOOKUP(AM1271,buff!$K:$L,2,FALSE),"")),"")</f>
        <v/>
      </c>
      <c r="AS1271" s="6" t="str">
        <f>_xlfn.IFNA(IF(IF($AH1271=AS$5,VLOOKUP(AI1271,buff!$K:$L,2,FALSE),"")=0,"",IF($AH1271=AS$5,VLOOKUP(AI1271,buff!$K:$L,2,FALSE),"")),"")</f>
        <v/>
      </c>
      <c r="AT1271" s="6" t="str">
        <f>_xlfn.IFNA(IF(IF($AH1271=AT$5,VLOOKUP(AJ1271,buff!$K:$L,2,FALSE),"")=0,"",IF($AH1271=AT$5,VLOOKUP(AJ1271,buff!$K:$L,2,FALSE),"")),"")</f>
        <v/>
      </c>
      <c r="AU1271" s="6" t="str">
        <f>_xlfn.IFNA(IF(IF($AH1271=AU$5,VLOOKUP(AK1271,buff!$K:$L,2,FALSE),"")=0,"",IF($AH1271=AU$5,VLOOKUP(AK1271,buff!$K:$L,2,FALSE),"")),"")</f>
        <v/>
      </c>
      <c r="AV1271" s="6" t="str">
        <f>_xlfn.IFNA(IF(IF($AH1271=AV$5,VLOOKUP(AL1271,buff!$K:$L,2,FALSE),"")=0,"",IF($AH1271=AV$5,VLOOKUP(AL1271,buff!$K:$L,2,FALSE),"")),"")</f>
        <v/>
      </c>
      <c r="AW1271" s="6" t="str">
        <f>_xlfn.IFNA(IF(IF($AH1271=AW$5,VLOOKUP(AM1271,buff!$K:$L,2,FALSE),"")=0,"",IF($AH1271=AW$5,VLOOKUP(AM1271,buff!$K:$L,2,FALSE),"")),"")</f>
        <v/>
      </c>
      <c r="AX1271" s="6" t="e">
        <f>VLOOKUP(AI1271,buff!K:P,6,FALSE)</f>
        <v>#N/A</v>
      </c>
      <c r="AY1271" t="e">
        <f t="shared" si="374"/>
        <v>#N/A</v>
      </c>
      <c r="AZ1271" t="e">
        <f t="shared" si="374"/>
        <v>#N/A</v>
      </c>
      <c r="BA1271">
        <f t="shared" si="375"/>
        <v>0</v>
      </c>
      <c r="BB1271">
        <f t="shared" si="376"/>
        <v>0</v>
      </c>
    </row>
    <row r="1272" spans="1:54" x14ac:dyDescent="0.15">
      <c r="A1272" t="str">
        <f t="shared" si="364"/>
        <v>猎风主动技能1等级6</v>
      </c>
      <c r="B1272" s="8">
        <v>1266</v>
      </c>
      <c r="C1272" s="8" t="str">
        <f>VLOOKUP(G1272,角色!A:B,2,FALSE)</f>
        <v>猎风</v>
      </c>
      <c r="D1272" s="8" t="str">
        <f t="shared" si="371"/>
        <v>主动技能1</v>
      </c>
      <c r="E1272" s="8">
        <f t="shared" si="365"/>
        <v>6</v>
      </c>
      <c r="F1272" s="8">
        <f t="shared" si="366"/>
        <v>1</v>
      </c>
      <c r="G1272" s="8">
        <f t="shared" si="367"/>
        <v>22</v>
      </c>
      <c r="H1272" s="4" t="s">
        <v>503</v>
      </c>
      <c r="I1272" s="24" t="str">
        <f t="shared" si="381"/>
        <v>对敌方单体攻击，造成100%攻击力（+174）点伤害。</v>
      </c>
      <c r="J1272" s="4" t="s">
        <v>305</v>
      </c>
      <c r="K1272" s="1" t="s">
        <v>103</v>
      </c>
      <c r="L1272" s="24" t="s">
        <v>107</v>
      </c>
      <c r="M1272" s="4"/>
      <c r="N1272" s="4">
        <v>100</v>
      </c>
      <c r="O1272" s="4"/>
      <c r="T1272" s="6" t="str">
        <f t="shared" si="368"/>
        <v/>
      </c>
      <c r="U1272" s="6" t="str">
        <f t="shared" si="369"/>
        <v/>
      </c>
      <c r="Y1272">
        <f t="shared" si="380"/>
        <v>0</v>
      </c>
      <c r="Z1272">
        <v>100</v>
      </c>
      <c r="AA1272" s="23">
        <v>10</v>
      </c>
      <c r="AB1272" s="23">
        <f>INT(VLOOKUP(VLOOKUP($C1272,角色技能升级比率表!$B:$C,2,FALSE),角色属性概况!E:F,2,FALSE)*VLOOKUP(E1272,角色属性概况!I:M,3,FALSE)*AA1272/100)</f>
        <v>174</v>
      </c>
      <c r="AE1272">
        <v>0</v>
      </c>
      <c r="AF1272" s="23">
        <f t="shared" si="372"/>
        <v>0</v>
      </c>
      <c r="AG1272" s="23">
        <f t="shared" si="373"/>
        <v>0</v>
      </c>
      <c r="AN1272" s="6" t="str">
        <f>_xlfn.IFNA(IF(IF($AH1272=AN$5,VLOOKUP(AI1272,buff!$K:$L,2,FALSE),"")=0,"",IF($AH1272=AN$5,VLOOKUP(AI1272,buff!$K:$L,2,FALSE),"")),"")</f>
        <v/>
      </c>
      <c r="AO1272" s="6" t="str">
        <f>_xlfn.IFNA(IF(IF($AH1272=AO$5,VLOOKUP(AJ1272,buff!$K:$L,2,FALSE),"")=0,"",IF($AH1272=AO$5,VLOOKUP(AJ1272,buff!$K:$L,2,FALSE),"")),"")</f>
        <v/>
      </c>
      <c r="AP1272" s="6" t="str">
        <f>_xlfn.IFNA(IF(IF($AH1272=AP$5,VLOOKUP(AK1272,buff!$K:$L,2,FALSE),"")=0,"",IF($AH1272=AP$5,VLOOKUP(AK1272,buff!$K:$L,2,FALSE),"")),"")</f>
        <v/>
      </c>
      <c r="AQ1272" s="6" t="str">
        <f>_xlfn.IFNA(IF(IF($AH1272=AQ$5,VLOOKUP(AL1272,buff!$K:$L,2,FALSE),"")=0,"",IF($AH1272=AQ$5,VLOOKUP(AL1272,buff!$K:$L,2,FALSE),"")),"")</f>
        <v/>
      </c>
      <c r="AR1272" s="6" t="str">
        <f>_xlfn.IFNA(IF(IF($AH1272=AR$5,VLOOKUP(AM1272,buff!$K:$L,2,FALSE),"")=0,"",IF($AH1272=AR$5,VLOOKUP(AM1272,buff!$K:$L,2,FALSE),"")),"")</f>
        <v/>
      </c>
      <c r="AS1272" s="6" t="str">
        <f>_xlfn.IFNA(IF(IF($AH1272=AS$5,VLOOKUP(AI1272,buff!$K:$L,2,FALSE),"")=0,"",IF($AH1272=AS$5,VLOOKUP(AI1272,buff!$K:$L,2,FALSE),"")),"")</f>
        <v/>
      </c>
      <c r="AT1272" s="6" t="str">
        <f>_xlfn.IFNA(IF(IF($AH1272=AT$5,VLOOKUP(AJ1272,buff!$K:$L,2,FALSE),"")=0,"",IF($AH1272=AT$5,VLOOKUP(AJ1272,buff!$K:$L,2,FALSE),"")),"")</f>
        <v/>
      </c>
      <c r="AU1272" s="6" t="str">
        <f>_xlfn.IFNA(IF(IF($AH1272=AU$5,VLOOKUP(AK1272,buff!$K:$L,2,FALSE),"")=0,"",IF($AH1272=AU$5,VLOOKUP(AK1272,buff!$K:$L,2,FALSE),"")),"")</f>
        <v/>
      </c>
      <c r="AV1272" s="6" t="str">
        <f>_xlfn.IFNA(IF(IF($AH1272=AV$5,VLOOKUP(AL1272,buff!$K:$L,2,FALSE),"")=0,"",IF($AH1272=AV$5,VLOOKUP(AL1272,buff!$K:$L,2,FALSE),"")),"")</f>
        <v/>
      </c>
      <c r="AW1272" s="6" t="str">
        <f>_xlfn.IFNA(IF(IF($AH1272=AW$5,VLOOKUP(AM1272,buff!$K:$L,2,FALSE),"")=0,"",IF($AH1272=AW$5,VLOOKUP(AM1272,buff!$K:$L,2,FALSE),"")),"")</f>
        <v/>
      </c>
      <c r="AX1272" s="6" t="e">
        <f>VLOOKUP(AI1272,buff!K:P,6,FALSE)</f>
        <v>#N/A</v>
      </c>
      <c r="AY1272" t="e">
        <f t="shared" si="374"/>
        <v>#N/A</v>
      </c>
      <c r="AZ1272" t="e">
        <f t="shared" si="374"/>
        <v>#N/A</v>
      </c>
      <c r="BA1272">
        <f t="shared" si="375"/>
        <v>0</v>
      </c>
      <c r="BB1272">
        <f t="shared" si="376"/>
        <v>0</v>
      </c>
    </row>
    <row r="1273" spans="1:54" x14ac:dyDescent="0.15">
      <c r="A1273" t="str">
        <f t="shared" si="364"/>
        <v>猎风主动技能1等级7</v>
      </c>
      <c r="B1273" s="8">
        <v>1267</v>
      </c>
      <c r="C1273" s="8" t="str">
        <f>VLOOKUP(G1273,角色!A:B,2,FALSE)</f>
        <v>猎风</v>
      </c>
      <c r="D1273" s="8" t="str">
        <f t="shared" si="371"/>
        <v>主动技能1</v>
      </c>
      <c r="E1273" s="8">
        <f t="shared" si="365"/>
        <v>7</v>
      </c>
      <c r="F1273" s="8">
        <f t="shared" si="366"/>
        <v>1</v>
      </c>
      <c r="G1273" s="8">
        <f t="shared" si="367"/>
        <v>22</v>
      </c>
      <c r="H1273" s="4" t="s">
        <v>503</v>
      </c>
      <c r="I1273" s="24" t="str">
        <f t="shared" si="381"/>
        <v>对敌方单体攻击，造成100%攻击力（+214）点伤害。</v>
      </c>
      <c r="J1273" s="4" t="s">
        <v>305</v>
      </c>
      <c r="K1273" s="1" t="s">
        <v>103</v>
      </c>
      <c r="L1273" s="24" t="s">
        <v>107</v>
      </c>
      <c r="M1273" s="4"/>
      <c r="N1273" s="4">
        <v>100</v>
      </c>
      <c r="O1273" s="4"/>
      <c r="T1273" s="6" t="str">
        <f t="shared" si="368"/>
        <v/>
      </c>
      <c r="U1273" s="6" t="str">
        <f t="shared" si="369"/>
        <v/>
      </c>
      <c r="Y1273">
        <f t="shared" si="380"/>
        <v>0</v>
      </c>
      <c r="Z1273">
        <v>100</v>
      </c>
      <c r="AA1273" s="23">
        <v>10</v>
      </c>
      <c r="AB1273" s="23">
        <f>INT(VLOOKUP(VLOOKUP($C1273,角色技能升级比率表!$B:$C,2,FALSE),角色属性概况!E:F,2,FALSE)*VLOOKUP(E1273,角色属性概况!I:M,3,FALSE)*AA1273/100)</f>
        <v>214</v>
      </c>
      <c r="AE1273">
        <v>0</v>
      </c>
      <c r="AF1273" s="23">
        <f t="shared" si="372"/>
        <v>0</v>
      </c>
      <c r="AG1273" s="23">
        <f t="shared" si="373"/>
        <v>0</v>
      </c>
      <c r="AN1273" s="6" t="str">
        <f>_xlfn.IFNA(IF(IF($AH1273=AN$5,VLOOKUP(AI1273,buff!$K:$L,2,FALSE),"")=0,"",IF($AH1273=AN$5,VLOOKUP(AI1273,buff!$K:$L,2,FALSE),"")),"")</f>
        <v/>
      </c>
      <c r="AO1273" s="6" t="str">
        <f>_xlfn.IFNA(IF(IF($AH1273=AO$5,VLOOKUP(AJ1273,buff!$K:$L,2,FALSE),"")=0,"",IF($AH1273=AO$5,VLOOKUP(AJ1273,buff!$K:$L,2,FALSE),"")),"")</f>
        <v/>
      </c>
      <c r="AP1273" s="6" t="str">
        <f>_xlfn.IFNA(IF(IF($AH1273=AP$5,VLOOKUP(AK1273,buff!$K:$L,2,FALSE),"")=0,"",IF($AH1273=AP$5,VLOOKUP(AK1273,buff!$K:$L,2,FALSE),"")),"")</f>
        <v/>
      </c>
      <c r="AQ1273" s="6" t="str">
        <f>_xlfn.IFNA(IF(IF($AH1273=AQ$5,VLOOKUP(AL1273,buff!$K:$L,2,FALSE),"")=0,"",IF($AH1273=AQ$5,VLOOKUP(AL1273,buff!$K:$L,2,FALSE),"")),"")</f>
        <v/>
      </c>
      <c r="AR1273" s="6" t="str">
        <f>_xlfn.IFNA(IF(IF($AH1273=AR$5,VLOOKUP(AM1273,buff!$K:$L,2,FALSE),"")=0,"",IF($AH1273=AR$5,VLOOKUP(AM1273,buff!$K:$L,2,FALSE),"")),"")</f>
        <v/>
      </c>
      <c r="AS1273" s="6" t="str">
        <f>_xlfn.IFNA(IF(IF($AH1273=AS$5,VLOOKUP(AI1273,buff!$K:$L,2,FALSE),"")=0,"",IF($AH1273=AS$5,VLOOKUP(AI1273,buff!$K:$L,2,FALSE),"")),"")</f>
        <v/>
      </c>
      <c r="AT1273" s="6" t="str">
        <f>_xlfn.IFNA(IF(IF($AH1273=AT$5,VLOOKUP(AJ1273,buff!$K:$L,2,FALSE),"")=0,"",IF($AH1273=AT$5,VLOOKUP(AJ1273,buff!$K:$L,2,FALSE),"")),"")</f>
        <v/>
      </c>
      <c r="AU1273" s="6" t="str">
        <f>_xlfn.IFNA(IF(IF($AH1273=AU$5,VLOOKUP(AK1273,buff!$K:$L,2,FALSE),"")=0,"",IF($AH1273=AU$5,VLOOKUP(AK1273,buff!$K:$L,2,FALSE),"")),"")</f>
        <v/>
      </c>
      <c r="AV1273" s="6" t="str">
        <f>_xlfn.IFNA(IF(IF($AH1273=AV$5,VLOOKUP(AL1273,buff!$K:$L,2,FALSE),"")=0,"",IF($AH1273=AV$5,VLOOKUP(AL1273,buff!$K:$L,2,FALSE),"")),"")</f>
        <v/>
      </c>
      <c r="AW1273" s="6" t="str">
        <f>_xlfn.IFNA(IF(IF($AH1273=AW$5,VLOOKUP(AM1273,buff!$K:$L,2,FALSE),"")=0,"",IF($AH1273=AW$5,VLOOKUP(AM1273,buff!$K:$L,2,FALSE),"")),"")</f>
        <v/>
      </c>
      <c r="AX1273" s="6" t="e">
        <f>VLOOKUP(AI1273,buff!K:P,6,FALSE)</f>
        <v>#N/A</v>
      </c>
      <c r="AY1273" t="e">
        <f t="shared" si="374"/>
        <v>#N/A</v>
      </c>
      <c r="AZ1273" t="e">
        <f t="shared" si="374"/>
        <v>#N/A</v>
      </c>
      <c r="BA1273">
        <f t="shared" si="375"/>
        <v>0</v>
      </c>
      <c r="BB1273">
        <f t="shared" si="376"/>
        <v>0</v>
      </c>
    </row>
    <row r="1274" spans="1:54" x14ac:dyDescent="0.15">
      <c r="A1274" t="str">
        <f t="shared" si="364"/>
        <v>猎风主动技能1等级8</v>
      </c>
      <c r="B1274" s="8">
        <v>1268</v>
      </c>
      <c r="C1274" s="8" t="str">
        <f>VLOOKUP(G1274,角色!A:B,2,FALSE)</f>
        <v>猎风</v>
      </c>
      <c r="D1274" s="8" t="str">
        <f t="shared" si="371"/>
        <v>主动技能1</v>
      </c>
      <c r="E1274" s="8">
        <f t="shared" si="365"/>
        <v>8</v>
      </c>
      <c r="F1274" s="8">
        <f t="shared" si="366"/>
        <v>1</v>
      </c>
      <c r="G1274" s="8">
        <f t="shared" si="367"/>
        <v>22</v>
      </c>
      <c r="H1274" s="4" t="s">
        <v>503</v>
      </c>
      <c r="I1274" s="24" t="str">
        <f t="shared" si="381"/>
        <v>对敌方单体攻击，造成100%攻击力（+264）点伤害。</v>
      </c>
      <c r="J1274" s="4" t="s">
        <v>305</v>
      </c>
      <c r="K1274" s="1" t="s">
        <v>103</v>
      </c>
      <c r="L1274" s="24" t="s">
        <v>107</v>
      </c>
      <c r="M1274" s="4"/>
      <c r="N1274" s="4">
        <v>100</v>
      </c>
      <c r="O1274" s="4"/>
      <c r="T1274" s="6" t="str">
        <f t="shared" si="368"/>
        <v/>
      </c>
      <c r="U1274" s="6" t="str">
        <f t="shared" si="369"/>
        <v/>
      </c>
      <c r="Y1274">
        <f t="shared" si="380"/>
        <v>0</v>
      </c>
      <c r="Z1274">
        <v>100</v>
      </c>
      <c r="AA1274" s="23">
        <v>10</v>
      </c>
      <c r="AB1274" s="23">
        <f>INT(VLOOKUP(VLOOKUP($C1274,角色技能升级比率表!$B:$C,2,FALSE),角色属性概况!E:F,2,FALSE)*VLOOKUP(E1274,角色属性概况!I:M,3,FALSE)*AA1274/100)</f>
        <v>264</v>
      </c>
      <c r="AE1274">
        <v>0</v>
      </c>
      <c r="AF1274" s="23">
        <f t="shared" si="372"/>
        <v>0</v>
      </c>
      <c r="AG1274" s="23">
        <f t="shared" si="373"/>
        <v>0</v>
      </c>
      <c r="AN1274" s="6" t="str">
        <f>_xlfn.IFNA(IF(IF($AH1274=AN$5,VLOOKUP(AI1274,buff!$K:$L,2,FALSE),"")=0,"",IF($AH1274=AN$5,VLOOKUP(AI1274,buff!$K:$L,2,FALSE),"")),"")</f>
        <v/>
      </c>
      <c r="AO1274" s="6" t="str">
        <f>_xlfn.IFNA(IF(IF($AH1274=AO$5,VLOOKUP(AJ1274,buff!$K:$L,2,FALSE),"")=0,"",IF($AH1274=AO$5,VLOOKUP(AJ1274,buff!$K:$L,2,FALSE),"")),"")</f>
        <v/>
      </c>
      <c r="AP1274" s="6" t="str">
        <f>_xlfn.IFNA(IF(IF($AH1274=AP$5,VLOOKUP(AK1274,buff!$K:$L,2,FALSE),"")=0,"",IF($AH1274=AP$5,VLOOKUP(AK1274,buff!$K:$L,2,FALSE),"")),"")</f>
        <v/>
      </c>
      <c r="AQ1274" s="6" t="str">
        <f>_xlfn.IFNA(IF(IF($AH1274=AQ$5,VLOOKUP(AL1274,buff!$K:$L,2,FALSE),"")=0,"",IF($AH1274=AQ$5,VLOOKUP(AL1274,buff!$K:$L,2,FALSE),"")),"")</f>
        <v/>
      </c>
      <c r="AR1274" s="6" t="str">
        <f>_xlfn.IFNA(IF(IF($AH1274=AR$5,VLOOKUP(AM1274,buff!$K:$L,2,FALSE),"")=0,"",IF($AH1274=AR$5,VLOOKUP(AM1274,buff!$K:$L,2,FALSE),"")),"")</f>
        <v/>
      </c>
      <c r="AS1274" s="6" t="str">
        <f>_xlfn.IFNA(IF(IF($AH1274=AS$5,VLOOKUP(AI1274,buff!$K:$L,2,FALSE),"")=0,"",IF($AH1274=AS$5,VLOOKUP(AI1274,buff!$K:$L,2,FALSE),"")),"")</f>
        <v/>
      </c>
      <c r="AT1274" s="6" t="str">
        <f>_xlfn.IFNA(IF(IF($AH1274=AT$5,VLOOKUP(AJ1274,buff!$K:$L,2,FALSE),"")=0,"",IF($AH1274=AT$5,VLOOKUP(AJ1274,buff!$K:$L,2,FALSE),"")),"")</f>
        <v/>
      </c>
      <c r="AU1274" s="6" t="str">
        <f>_xlfn.IFNA(IF(IF($AH1274=AU$5,VLOOKUP(AK1274,buff!$K:$L,2,FALSE),"")=0,"",IF($AH1274=AU$5,VLOOKUP(AK1274,buff!$K:$L,2,FALSE),"")),"")</f>
        <v/>
      </c>
      <c r="AV1274" s="6" t="str">
        <f>_xlfn.IFNA(IF(IF($AH1274=AV$5,VLOOKUP(AL1274,buff!$K:$L,2,FALSE),"")=0,"",IF($AH1274=AV$5,VLOOKUP(AL1274,buff!$K:$L,2,FALSE),"")),"")</f>
        <v/>
      </c>
      <c r="AW1274" s="6" t="str">
        <f>_xlfn.IFNA(IF(IF($AH1274=AW$5,VLOOKUP(AM1274,buff!$K:$L,2,FALSE),"")=0,"",IF($AH1274=AW$5,VLOOKUP(AM1274,buff!$K:$L,2,FALSE),"")),"")</f>
        <v/>
      </c>
      <c r="AX1274" s="6" t="e">
        <f>VLOOKUP(AI1274,buff!K:P,6,FALSE)</f>
        <v>#N/A</v>
      </c>
      <c r="AY1274" t="e">
        <f t="shared" si="374"/>
        <v>#N/A</v>
      </c>
      <c r="AZ1274" t="e">
        <f t="shared" si="374"/>
        <v>#N/A</v>
      </c>
      <c r="BA1274">
        <f t="shared" si="375"/>
        <v>0</v>
      </c>
      <c r="BB1274">
        <f t="shared" si="376"/>
        <v>0</v>
      </c>
    </row>
    <row r="1275" spans="1:54" x14ac:dyDescent="0.15">
      <c r="A1275" t="str">
        <f t="shared" si="364"/>
        <v>猎风主动技能1等级9</v>
      </c>
      <c r="B1275" s="8">
        <v>1269</v>
      </c>
      <c r="C1275" s="8" t="str">
        <f>VLOOKUP(G1275,角色!A:B,2,FALSE)</f>
        <v>猎风</v>
      </c>
      <c r="D1275" s="8" t="str">
        <f t="shared" si="371"/>
        <v>主动技能1</v>
      </c>
      <c r="E1275" s="8">
        <f t="shared" si="365"/>
        <v>9</v>
      </c>
      <c r="F1275" s="8">
        <f t="shared" si="366"/>
        <v>1</v>
      </c>
      <c r="G1275" s="8">
        <f t="shared" si="367"/>
        <v>22</v>
      </c>
      <c r="H1275" s="4" t="s">
        <v>503</v>
      </c>
      <c r="I1275" s="24" t="str">
        <f>"对敌方单体攻击，造成100%攻击力（+"&amp;AB1275&amp;"）点伤害。"</f>
        <v>对敌方单体攻击，造成100%攻击力（+325）点伤害。</v>
      </c>
      <c r="J1275" s="24" t="s">
        <v>305</v>
      </c>
      <c r="K1275" s="25" t="s">
        <v>103</v>
      </c>
      <c r="L1275" s="24" t="s">
        <v>107</v>
      </c>
      <c r="M1275" s="24"/>
      <c r="N1275" s="24">
        <v>100</v>
      </c>
      <c r="O1275" s="24"/>
      <c r="P1275" s="23"/>
      <c r="Q1275" s="23"/>
      <c r="R1275" s="23"/>
      <c r="S1275" s="23"/>
      <c r="T1275" s="23" t="str">
        <f t="shared" si="368"/>
        <v/>
      </c>
      <c r="U1275" s="23" t="str">
        <f t="shared" si="369"/>
        <v/>
      </c>
      <c r="V1275" s="23"/>
      <c r="W1275" s="23"/>
      <c r="X1275" s="23"/>
      <c r="Y1275" s="23">
        <f t="shared" si="380"/>
        <v>0</v>
      </c>
      <c r="Z1275" s="23">
        <v>100</v>
      </c>
      <c r="AA1275" s="23">
        <v>10</v>
      </c>
      <c r="AB1275" s="23">
        <f>INT(VLOOKUP(VLOOKUP($C1275,角色技能升级比率表!$B:$C,2,FALSE),角色属性概况!E:F,2,FALSE)*VLOOKUP(E1275,角色属性概况!I:M,3,FALSE)*AA1275/100)</f>
        <v>325</v>
      </c>
      <c r="AC1275" s="23"/>
      <c r="AD1275" s="23"/>
      <c r="AE1275" s="23">
        <v>0</v>
      </c>
      <c r="AF1275" s="23">
        <f t="shared" si="372"/>
        <v>0</v>
      </c>
      <c r="AG1275" s="23">
        <f t="shared" si="373"/>
        <v>0</v>
      </c>
      <c r="AH1275" s="23"/>
      <c r="AI1275" s="23"/>
      <c r="AJ1275" s="23"/>
      <c r="AN1275" s="6" t="str">
        <f>_xlfn.IFNA(IF(IF($AH1275=AN$5,VLOOKUP(AI1275,buff!$K:$L,2,FALSE),"")=0,"",IF($AH1275=AN$5,VLOOKUP(AI1275,buff!$K:$L,2,FALSE),"")),"")</f>
        <v/>
      </c>
      <c r="AO1275" s="6" t="str">
        <f>_xlfn.IFNA(IF(IF($AH1275=AO$5,VLOOKUP(AJ1275,buff!$K:$L,2,FALSE),"")=0,"",IF($AH1275=AO$5,VLOOKUP(AJ1275,buff!$K:$L,2,FALSE),"")),"")</f>
        <v/>
      </c>
      <c r="AP1275" s="6" t="str">
        <f>_xlfn.IFNA(IF(IF($AH1275=AP$5,VLOOKUP(AK1275,buff!$K:$L,2,FALSE),"")=0,"",IF($AH1275=AP$5,VLOOKUP(AK1275,buff!$K:$L,2,FALSE),"")),"")</f>
        <v/>
      </c>
      <c r="AQ1275" s="6" t="str">
        <f>_xlfn.IFNA(IF(IF($AH1275=AQ$5,VLOOKUP(AL1275,buff!$K:$L,2,FALSE),"")=0,"",IF($AH1275=AQ$5,VLOOKUP(AL1275,buff!$K:$L,2,FALSE),"")),"")</f>
        <v/>
      </c>
      <c r="AR1275" s="6" t="str">
        <f>_xlfn.IFNA(IF(IF($AH1275=AR$5,VLOOKUP(AM1275,buff!$K:$L,2,FALSE),"")=0,"",IF($AH1275=AR$5,VLOOKUP(AM1275,buff!$K:$L,2,FALSE),"")),"")</f>
        <v/>
      </c>
      <c r="AS1275" s="6" t="str">
        <f>_xlfn.IFNA(IF(IF($AH1275=AS$5,VLOOKUP(AI1275,buff!$K:$L,2,FALSE),"")=0,"",IF($AH1275=AS$5,VLOOKUP(AI1275,buff!$K:$L,2,FALSE),"")),"")</f>
        <v/>
      </c>
      <c r="AT1275" s="6" t="str">
        <f>_xlfn.IFNA(IF(IF($AH1275=AT$5,VLOOKUP(AJ1275,buff!$K:$L,2,FALSE),"")=0,"",IF($AH1275=AT$5,VLOOKUP(AJ1275,buff!$K:$L,2,FALSE),"")),"")</f>
        <v/>
      </c>
      <c r="AU1275" s="6" t="str">
        <f>_xlfn.IFNA(IF(IF($AH1275=AU$5,VLOOKUP(AK1275,buff!$K:$L,2,FALSE),"")=0,"",IF($AH1275=AU$5,VLOOKUP(AK1275,buff!$K:$L,2,FALSE),"")),"")</f>
        <v/>
      </c>
      <c r="AV1275" s="6" t="str">
        <f>_xlfn.IFNA(IF(IF($AH1275=AV$5,VLOOKUP(AL1275,buff!$K:$L,2,FALSE),"")=0,"",IF($AH1275=AV$5,VLOOKUP(AL1275,buff!$K:$L,2,FALSE),"")),"")</f>
        <v/>
      </c>
      <c r="AW1275" s="6" t="str">
        <f>_xlfn.IFNA(IF(IF($AH1275=AW$5,VLOOKUP(AM1275,buff!$K:$L,2,FALSE),"")=0,"",IF($AH1275=AW$5,VLOOKUP(AM1275,buff!$K:$L,2,FALSE),"")),"")</f>
        <v/>
      </c>
      <c r="AX1275" s="6" t="e">
        <f>VLOOKUP(AI1275,buff!K:P,6,FALSE)</f>
        <v>#N/A</v>
      </c>
      <c r="AY1275" t="e">
        <f t="shared" si="374"/>
        <v>#N/A</v>
      </c>
      <c r="AZ1275" t="e">
        <f t="shared" si="374"/>
        <v>#N/A</v>
      </c>
      <c r="BA1275">
        <f t="shared" si="375"/>
        <v>0</v>
      </c>
      <c r="BB1275">
        <f t="shared" si="376"/>
        <v>0</v>
      </c>
    </row>
    <row r="1276" spans="1:54" x14ac:dyDescent="0.15">
      <c r="A1276" t="str">
        <f t="shared" si="364"/>
        <v>猎风主动技能1等级10</v>
      </c>
      <c r="B1276" s="8">
        <v>1270</v>
      </c>
      <c r="C1276" s="8" t="str">
        <f>VLOOKUP(G1276,角色!A:B,2,FALSE)</f>
        <v>猎风</v>
      </c>
      <c r="D1276" s="8" t="str">
        <f t="shared" si="371"/>
        <v>主动技能1</v>
      </c>
      <c r="E1276" s="8">
        <f t="shared" si="365"/>
        <v>10</v>
      </c>
      <c r="F1276" s="8">
        <f t="shared" si="366"/>
        <v>1</v>
      </c>
      <c r="G1276" s="8">
        <f t="shared" si="367"/>
        <v>22</v>
      </c>
      <c r="H1276" s="4" t="s">
        <v>503</v>
      </c>
      <c r="I1276" s="24" t="str">
        <f>"对敌方任意单体攻击，造成100%攻击力（+"&amp;AB1276&amp;"）点伤害。"</f>
        <v>对敌方任意单体攻击，造成100%攻击力（+400）点伤害。</v>
      </c>
      <c r="J1276" s="4" t="s">
        <v>305</v>
      </c>
      <c r="K1276" s="1" t="s">
        <v>105</v>
      </c>
      <c r="L1276" s="24" t="s">
        <v>107</v>
      </c>
      <c r="M1276" s="4"/>
      <c r="N1276" s="4">
        <v>100</v>
      </c>
      <c r="O1276" s="4"/>
      <c r="T1276" s="6" t="str">
        <f t="shared" si="368"/>
        <v/>
      </c>
      <c r="U1276" s="6" t="str">
        <f t="shared" si="369"/>
        <v/>
      </c>
      <c r="Y1276">
        <f t="shared" si="380"/>
        <v>0</v>
      </c>
      <c r="Z1276">
        <v>100</v>
      </c>
      <c r="AA1276" s="23">
        <v>10</v>
      </c>
      <c r="AB1276" s="23">
        <f>INT(VLOOKUP(VLOOKUP($C1276,角色技能升级比率表!$B:$C,2,FALSE),角色属性概况!E:F,2,FALSE)*VLOOKUP(E1276,角色属性概况!I:M,3,FALSE)*AA1276/100)</f>
        <v>400</v>
      </c>
      <c r="AE1276">
        <v>0</v>
      </c>
      <c r="AF1276" s="23">
        <f t="shared" si="372"/>
        <v>0</v>
      </c>
      <c r="AG1276" s="23">
        <f t="shared" si="373"/>
        <v>0</v>
      </c>
      <c r="AN1276" s="6" t="str">
        <f>_xlfn.IFNA(IF(IF($AH1276=AN$5,VLOOKUP(AI1276,buff!$K:$L,2,FALSE),"")=0,"",IF($AH1276=AN$5,VLOOKUP(AI1276,buff!$K:$L,2,FALSE),"")),"")</f>
        <v/>
      </c>
      <c r="AO1276" s="6" t="str">
        <f>_xlfn.IFNA(IF(IF($AH1276=AO$5,VLOOKUP(AJ1276,buff!$K:$L,2,FALSE),"")=0,"",IF($AH1276=AO$5,VLOOKUP(AJ1276,buff!$K:$L,2,FALSE),"")),"")</f>
        <v/>
      </c>
      <c r="AP1276" s="6" t="str">
        <f>_xlfn.IFNA(IF(IF($AH1276=AP$5,VLOOKUP(AK1276,buff!$K:$L,2,FALSE),"")=0,"",IF($AH1276=AP$5,VLOOKUP(AK1276,buff!$K:$L,2,FALSE),"")),"")</f>
        <v/>
      </c>
      <c r="AQ1276" s="6" t="str">
        <f>_xlfn.IFNA(IF(IF($AH1276=AQ$5,VLOOKUP(AL1276,buff!$K:$L,2,FALSE),"")=0,"",IF($AH1276=AQ$5,VLOOKUP(AL1276,buff!$K:$L,2,FALSE),"")),"")</f>
        <v/>
      </c>
      <c r="AR1276" s="6" t="str">
        <f>_xlfn.IFNA(IF(IF($AH1276=AR$5,VLOOKUP(AM1276,buff!$K:$L,2,FALSE),"")=0,"",IF($AH1276=AR$5,VLOOKUP(AM1276,buff!$K:$L,2,FALSE),"")),"")</f>
        <v/>
      </c>
      <c r="AS1276" s="6" t="str">
        <f>_xlfn.IFNA(IF(IF($AH1276=AS$5,VLOOKUP(AI1276,buff!$K:$L,2,FALSE),"")=0,"",IF($AH1276=AS$5,VLOOKUP(AI1276,buff!$K:$L,2,FALSE),"")),"")</f>
        <v/>
      </c>
      <c r="AT1276" s="6" t="str">
        <f>_xlfn.IFNA(IF(IF($AH1276=AT$5,VLOOKUP(AJ1276,buff!$K:$L,2,FALSE),"")=0,"",IF($AH1276=AT$5,VLOOKUP(AJ1276,buff!$K:$L,2,FALSE),"")),"")</f>
        <v/>
      </c>
      <c r="AU1276" s="6" t="str">
        <f>_xlfn.IFNA(IF(IF($AH1276=AU$5,VLOOKUP(AK1276,buff!$K:$L,2,FALSE),"")=0,"",IF($AH1276=AU$5,VLOOKUP(AK1276,buff!$K:$L,2,FALSE),"")),"")</f>
        <v/>
      </c>
      <c r="AV1276" s="6" t="str">
        <f>_xlfn.IFNA(IF(IF($AH1276=AV$5,VLOOKUP(AL1276,buff!$K:$L,2,FALSE),"")=0,"",IF($AH1276=AV$5,VLOOKUP(AL1276,buff!$K:$L,2,FALSE),"")),"")</f>
        <v/>
      </c>
      <c r="AW1276" s="6" t="str">
        <f>_xlfn.IFNA(IF(IF($AH1276=AW$5,VLOOKUP(AM1276,buff!$K:$L,2,FALSE),"")=0,"",IF($AH1276=AW$5,VLOOKUP(AM1276,buff!$K:$L,2,FALSE),"")),"")</f>
        <v/>
      </c>
      <c r="AX1276" s="6" t="e">
        <f>VLOOKUP(AI1276,buff!K:P,6,FALSE)</f>
        <v>#N/A</v>
      </c>
      <c r="AY1276" t="e">
        <f t="shared" si="374"/>
        <v>#N/A</v>
      </c>
      <c r="AZ1276" t="e">
        <f t="shared" si="374"/>
        <v>#N/A</v>
      </c>
      <c r="BA1276">
        <f t="shared" si="375"/>
        <v>0</v>
      </c>
      <c r="BB1276">
        <f t="shared" si="376"/>
        <v>0</v>
      </c>
    </row>
    <row r="1277" spans="1:54" x14ac:dyDescent="0.15">
      <c r="A1277" t="str">
        <f t="shared" si="364"/>
        <v>猎风主动技能1等级11</v>
      </c>
      <c r="B1277" s="8">
        <v>1271</v>
      </c>
      <c r="C1277" s="8" t="str">
        <f>VLOOKUP(G1277,角色!A:B,2,FALSE)</f>
        <v>猎风</v>
      </c>
      <c r="D1277" s="8" t="str">
        <f t="shared" si="371"/>
        <v>主动技能1</v>
      </c>
      <c r="E1277" s="8">
        <f t="shared" si="365"/>
        <v>11</v>
      </c>
      <c r="F1277" s="8">
        <f t="shared" si="366"/>
        <v>1</v>
      </c>
      <c r="G1277" s="8">
        <f t="shared" si="367"/>
        <v>22</v>
      </c>
      <c r="H1277" s="4" t="s">
        <v>503</v>
      </c>
      <c r="I1277" s="24" t="str">
        <f t="shared" ref="I1277:I1286" si="382">"对敌方任意单体攻击，造成100%攻击力（+"&amp;AB1277&amp;"）点伤害。"</f>
        <v>对敌方任意单体攻击，造成100%攻击力（+492）点伤害。</v>
      </c>
      <c r="J1277" s="4" t="s">
        <v>305</v>
      </c>
      <c r="K1277" s="1" t="s">
        <v>105</v>
      </c>
      <c r="L1277" s="24" t="s">
        <v>107</v>
      </c>
      <c r="M1277" s="4"/>
      <c r="N1277" s="4">
        <v>100</v>
      </c>
      <c r="O1277" s="4"/>
      <c r="T1277" s="6" t="str">
        <f t="shared" si="368"/>
        <v/>
      </c>
      <c r="U1277" s="6" t="str">
        <f t="shared" si="369"/>
        <v/>
      </c>
      <c r="Y1277">
        <f t="shared" si="380"/>
        <v>0</v>
      </c>
      <c r="Z1277">
        <v>100</v>
      </c>
      <c r="AA1277" s="23">
        <v>10</v>
      </c>
      <c r="AB1277" s="23">
        <f>INT(VLOOKUP(VLOOKUP($C1277,角色技能升级比率表!$B:$C,2,FALSE),角色属性概况!E:F,2,FALSE)*VLOOKUP(E1277,角色属性概况!I:M,3,FALSE)*AA1277/100)</f>
        <v>492</v>
      </c>
      <c r="AE1277">
        <v>0</v>
      </c>
      <c r="AF1277" s="23">
        <f t="shared" si="372"/>
        <v>0</v>
      </c>
      <c r="AG1277" s="23">
        <f t="shared" si="373"/>
        <v>0</v>
      </c>
      <c r="AN1277" s="6" t="str">
        <f>_xlfn.IFNA(IF(IF($AH1277=AN$5,VLOOKUP(AI1277,buff!$K:$L,2,FALSE),"")=0,"",IF($AH1277=AN$5,VLOOKUP(AI1277,buff!$K:$L,2,FALSE),"")),"")</f>
        <v/>
      </c>
      <c r="AO1277" s="6" t="str">
        <f>_xlfn.IFNA(IF(IF($AH1277=AO$5,VLOOKUP(AJ1277,buff!$K:$L,2,FALSE),"")=0,"",IF($AH1277=AO$5,VLOOKUP(AJ1277,buff!$K:$L,2,FALSE),"")),"")</f>
        <v/>
      </c>
      <c r="AP1277" s="6" t="str">
        <f>_xlfn.IFNA(IF(IF($AH1277=AP$5,VLOOKUP(AK1277,buff!$K:$L,2,FALSE),"")=0,"",IF($AH1277=AP$5,VLOOKUP(AK1277,buff!$K:$L,2,FALSE),"")),"")</f>
        <v/>
      </c>
      <c r="AQ1277" s="6" t="str">
        <f>_xlfn.IFNA(IF(IF($AH1277=AQ$5,VLOOKUP(AL1277,buff!$K:$L,2,FALSE),"")=0,"",IF($AH1277=AQ$5,VLOOKUP(AL1277,buff!$K:$L,2,FALSE),"")),"")</f>
        <v/>
      </c>
      <c r="AR1277" s="6" t="str">
        <f>_xlfn.IFNA(IF(IF($AH1277=AR$5,VLOOKUP(AM1277,buff!$K:$L,2,FALSE),"")=0,"",IF($AH1277=AR$5,VLOOKUP(AM1277,buff!$K:$L,2,FALSE),"")),"")</f>
        <v/>
      </c>
      <c r="AS1277" s="6" t="str">
        <f>_xlfn.IFNA(IF(IF($AH1277=AS$5,VLOOKUP(AI1277,buff!$K:$L,2,FALSE),"")=0,"",IF($AH1277=AS$5,VLOOKUP(AI1277,buff!$K:$L,2,FALSE),"")),"")</f>
        <v/>
      </c>
      <c r="AT1277" s="6" t="str">
        <f>_xlfn.IFNA(IF(IF($AH1277=AT$5,VLOOKUP(AJ1277,buff!$K:$L,2,FALSE),"")=0,"",IF($AH1277=AT$5,VLOOKUP(AJ1277,buff!$K:$L,2,FALSE),"")),"")</f>
        <v/>
      </c>
      <c r="AU1277" s="6" t="str">
        <f>_xlfn.IFNA(IF(IF($AH1277=AU$5,VLOOKUP(AK1277,buff!$K:$L,2,FALSE),"")=0,"",IF($AH1277=AU$5,VLOOKUP(AK1277,buff!$K:$L,2,FALSE),"")),"")</f>
        <v/>
      </c>
      <c r="AV1277" s="6" t="str">
        <f>_xlfn.IFNA(IF(IF($AH1277=AV$5,VLOOKUP(AL1277,buff!$K:$L,2,FALSE),"")=0,"",IF($AH1277=AV$5,VLOOKUP(AL1277,buff!$K:$L,2,FALSE),"")),"")</f>
        <v/>
      </c>
      <c r="AW1277" s="6" t="str">
        <f>_xlfn.IFNA(IF(IF($AH1277=AW$5,VLOOKUP(AM1277,buff!$K:$L,2,FALSE),"")=0,"",IF($AH1277=AW$5,VLOOKUP(AM1277,buff!$K:$L,2,FALSE),"")),"")</f>
        <v/>
      </c>
      <c r="AX1277" s="6" t="e">
        <f>VLOOKUP(AI1277,buff!K:P,6,FALSE)</f>
        <v>#N/A</v>
      </c>
      <c r="AY1277" t="e">
        <f t="shared" si="374"/>
        <v>#N/A</v>
      </c>
      <c r="AZ1277" t="e">
        <f t="shared" si="374"/>
        <v>#N/A</v>
      </c>
      <c r="BA1277">
        <f t="shared" si="375"/>
        <v>0</v>
      </c>
      <c r="BB1277">
        <f t="shared" si="376"/>
        <v>0</v>
      </c>
    </row>
    <row r="1278" spans="1:54" x14ac:dyDescent="0.15">
      <c r="A1278" t="str">
        <f t="shared" si="364"/>
        <v>猎风主动技能1等级12</v>
      </c>
      <c r="B1278" s="8">
        <v>1272</v>
      </c>
      <c r="C1278" s="8" t="str">
        <f>VLOOKUP(G1278,角色!A:B,2,FALSE)</f>
        <v>猎风</v>
      </c>
      <c r="D1278" s="8" t="str">
        <f t="shared" si="371"/>
        <v>主动技能1</v>
      </c>
      <c r="E1278" s="8">
        <f t="shared" si="365"/>
        <v>12</v>
      </c>
      <c r="F1278" s="8">
        <f t="shared" si="366"/>
        <v>1</v>
      </c>
      <c r="G1278" s="8">
        <f t="shared" si="367"/>
        <v>22</v>
      </c>
      <c r="H1278" s="4" t="s">
        <v>503</v>
      </c>
      <c r="I1278" s="24" t="str">
        <f t="shared" si="382"/>
        <v>对敌方任意单体攻击，造成100%攻击力（+606）点伤害。</v>
      </c>
      <c r="J1278" s="4" t="s">
        <v>305</v>
      </c>
      <c r="K1278" s="1" t="s">
        <v>105</v>
      </c>
      <c r="L1278" s="24" t="s">
        <v>107</v>
      </c>
      <c r="M1278" s="4"/>
      <c r="N1278" s="4">
        <v>100</v>
      </c>
      <c r="O1278" s="4"/>
      <c r="T1278" s="6" t="str">
        <f t="shared" si="368"/>
        <v/>
      </c>
      <c r="U1278" s="6" t="str">
        <f t="shared" si="369"/>
        <v/>
      </c>
      <c r="Y1278">
        <f t="shared" si="380"/>
        <v>0</v>
      </c>
      <c r="Z1278">
        <v>100</v>
      </c>
      <c r="AA1278" s="23">
        <v>10</v>
      </c>
      <c r="AB1278" s="23">
        <f>INT(VLOOKUP(VLOOKUP($C1278,角色技能升级比率表!$B:$C,2,FALSE),角色属性概况!E:F,2,FALSE)*VLOOKUP(E1278,角色属性概况!I:M,3,FALSE)*AA1278/100)</f>
        <v>606</v>
      </c>
      <c r="AE1278">
        <v>0</v>
      </c>
      <c r="AF1278" s="23">
        <f t="shared" si="372"/>
        <v>0</v>
      </c>
      <c r="AG1278" s="23">
        <f t="shared" si="373"/>
        <v>0</v>
      </c>
      <c r="AN1278" s="6" t="str">
        <f>_xlfn.IFNA(IF(IF($AH1278=AN$5,VLOOKUP(AI1278,buff!$K:$L,2,FALSE),"")=0,"",IF($AH1278=AN$5,VLOOKUP(AI1278,buff!$K:$L,2,FALSE),"")),"")</f>
        <v/>
      </c>
      <c r="AO1278" s="6" t="str">
        <f>_xlfn.IFNA(IF(IF($AH1278=AO$5,VLOOKUP(AJ1278,buff!$K:$L,2,FALSE),"")=0,"",IF($AH1278=AO$5,VLOOKUP(AJ1278,buff!$K:$L,2,FALSE),"")),"")</f>
        <v/>
      </c>
      <c r="AP1278" s="6" t="str">
        <f>_xlfn.IFNA(IF(IF($AH1278=AP$5,VLOOKUP(AK1278,buff!$K:$L,2,FALSE),"")=0,"",IF($AH1278=AP$5,VLOOKUP(AK1278,buff!$K:$L,2,FALSE),"")),"")</f>
        <v/>
      </c>
      <c r="AQ1278" s="6" t="str">
        <f>_xlfn.IFNA(IF(IF($AH1278=AQ$5,VLOOKUP(AL1278,buff!$K:$L,2,FALSE),"")=0,"",IF($AH1278=AQ$5,VLOOKUP(AL1278,buff!$K:$L,2,FALSE),"")),"")</f>
        <v/>
      </c>
      <c r="AR1278" s="6" t="str">
        <f>_xlfn.IFNA(IF(IF($AH1278=AR$5,VLOOKUP(AM1278,buff!$K:$L,2,FALSE),"")=0,"",IF($AH1278=AR$5,VLOOKUP(AM1278,buff!$K:$L,2,FALSE),"")),"")</f>
        <v/>
      </c>
      <c r="AS1278" s="6" t="str">
        <f>_xlfn.IFNA(IF(IF($AH1278=AS$5,VLOOKUP(AI1278,buff!$K:$L,2,FALSE),"")=0,"",IF($AH1278=AS$5,VLOOKUP(AI1278,buff!$K:$L,2,FALSE),"")),"")</f>
        <v/>
      </c>
      <c r="AT1278" s="6" t="str">
        <f>_xlfn.IFNA(IF(IF($AH1278=AT$5,VLOOKUP(AJ1278,buff!$K:$L,2,FALSE),"")=0,"",IF($AH1278=AT$5,VLOOKUP(AJ1278,buff!$K:$L,2,FALSE),"")),"")</f>
        <v/>
      </c>
      <c r="AU1278" s="6" t="str">
        <f>_xlfn.IFNA(IF(IF($AH1278=AU$5,VLOOKUP(AK1278,buff!$K:$L,2,FALSE),"")=0,"",IF($AH1278=AU$5,VLOOKUP(AK1278,buff!$K:$L,2,FALSE),"")),"")</f>
        <v/>
      </c>
      <c r="AV1278" s="6" t="str">
        <f>_xlfn.IFNA(IF(IF($AH1278=AV$5,VLOOKUP(AL1278,buff!$K:$L,2,FALSE),"")=0,"",IF($AH1278=AV$5,VLOOKUP(AL1278,buff!$K:$L,2,FALSE),"")),"")</f>
        <v/>
      </c>
      <c r="AW1278" s="6" t="str">
        <f>_xlfn.IFNA(IF(IF($AH1278=AW$5,VLOOKUP(AM1278,buff!$K:$L,2,FALSE),"")=0,"",IF($AH1278=AW$5,VLOOKUP(AM1278,buff!$K:$L,2,FALSE),"")),"")</f>
        <v/>
      </c>
      <c r="AX1278" s="6" t="e">
        <f>VLOOKUP(AI1278,buff!K:P,6,FALSE)</f>
        <v>#N/A</v>
      </c>
      <c r="AY1278" t="e">
        <f t="shared" si="374"/>
        <v>#N/A</v>
      </c>
      <c r="AZ1278" t="e">
        <f t="shared" si="374"/>
        <v>#N/A</v>
      </c>
      <c r="BA1278">
        <f t="shared" si="375"/>
        <v>0</v>
      </c>
      <c r="BB1278">
        <f t="shared" si="376"/>
        <v>0</v>
      </c>
    </row>
    <row r="1279" spans="1:54" x14ac:dyDescent="0.15">
      <c r="A1279" t="str">
        <f t="shared" si="364"/>
        <v>猎风主动技能1等级13</v>
      </c>
      <c r="B1279" s="8">
        <v>1273</v>
      </c>
      <c r="C1279" s="8" t="str">
        <f>VLOOKUP(G1279,角色!A:B,2,FALSE)</f>
        <v>猎风</v>
      </c>
      <c r="D1279" s="8" t="str">
        <f t="shared" si="371"/>
        <v>主动技能1</v>
      </c>
      <c r="E1279" s="8">
        <f t="shared" si="365"/>
        <v>13</v>
      </c>
      <c r="F1279" s="8">
        <f t="shared" si="366"/>
        <v>1</v>
      </c>
      <c r="G1279" s="8">
        <f t="shared" si="367"/>
        <v>22</v>
      </c>
      <c r="H1279" s="4" t="s">
        <v>503</v>
      </c>
      <c r="I1279" s="24" t="str">
        <f t="shared" si="382"/>
        <v>对敌方任意单体攻击，造成100%攻击力（+747）点伤害。</v>
      </c>
      <c r="J1279" s="4" t="s">
        <v>305</v>
      </c>
      <c r="K1279" s="1" t="s">
        <v>105</v>
      </c>
      <c r="L1279" s="24" t="s">
        <v>107</v>
      </c>
      <c r="M1279" s="4"/>
      <c r="N1279" s="4">
        <v>100</v>
      </c>
      <c r="O1279" s="4"/>
      <c r="T1279" s="6" t="str">
        <f t="shared" si="368"/>
        <v/>
      </c>
      <c r="U1279" s="6" t="str">
        <f t="shared" si="369"/>
        <v/>
      </c>
      <c r="Y1279">
        <f t="shared" si="380"/>
        <v>0</v>
      </c>
      <c r="Z1279">
        <v>100</v>
      </c>
      <c r="AA1279" s="23">
        <v>10</v>
      </c>
      <c r="AB1279" s="23">
        <f>INT(VLOOKUP(VLOOKUP($C1279,角色技能升级比率表!$B:$C,2,FALSE),角色属性概况!E:F,2,FALSE)*VLOOKUP(E1279,角色属性概况!I:M,3,FALSE)*AA1279/100)</f>
        <v>747</v>
      </c>
      <c r="AE1279">
        <v>0</v>
      </c>
      <c r="AF1279" s="23">
        <f t="shared" si="372"/>
        <v>0</v>
      </c>
      <c r="AG1279" s="23">
        <f t="shared" si="373"/>
        <v>0</v>
      </c>
      <c r="AN1279" s="6" t="str">
        <f>_xlfn.IFNA(IF(IF($AH1279=AN$5,VLOOKUP(AI1279,buff!$K:$L,2,FALSE),"")=0,"",IF($AH1279=AN$5,VLOOKUP(AI1279,buff!$K:$L,2,FALSE),"")),"")</f>
        <v/>
      </c>
      <c r="AO1279" s="6" t="str">
        <f>_xlfn.IFNA(IF(IF($AH1279=AO$5,VLOOKUP(AJ1279,buff!$K:$L,2,FALSE),"")=0,"",IF($AH1279=AO$5,VLOOKUP(AJ1279,buff!$K:$L,2,FALSE),"")),"")</f>
        <v/>
      </c>
      <c r="AP1279" s="6" t="str">
        <f>_xlfn.IFNA(IF(IF($AH1279=AP$5,VLOOKUP(AK1279,buff!$K:$L,2,FALSE),"")=0,"",IF($AH1279=AP$5,VLOOKUP(AK1279,buff!$K:$L,2,FALSE),"")),"")</f>
        <v/>
      </c>
      <c r="AQ1279" s="6" t="str">
        <f>_xlfn.IFNA(IF(IF($AH1279=AQ$5,VLOOKUP(AL1279,buff!$K:$L,2,FALSE),"")=0,"",IF($AH1279=AQ$5,VLOOKUP(AL1279,buff!$K:$L,2,FALSE),"")),"")</f>
        <v/>
      </c>
      <c r="AR1279" s="6" t="str">
        <f>_xlfn.IFNA(IF(IF($AH1279=AR$5,VLOOKUP(AM1279,buff!$K:$L,2,FALSE),"")=0,"",IF($AH1279=AR$5,VLOOKUP(AM1279,buff!$K:$L,2,FALSE),"")),"")</f>
        <v/>
      </c>
      <c r="AS1279" s="6" t="str">
        <f>_xlfn.IFNA(IF(IF($AH1279=AS$5,VLOOKUP(AI1279,buff!$K:$L,2,FALSE),"")=0,"",IF($AH1279=AS$5,VLOOKUP(AI1279,buff!$K:$L,2,FALSE),"")),"")</f>
        <v/>
      </c>
      <c r="AT1279" s="6" t="str">
        <f>_xlfn.IFNA(IF(IF($AH1279=AT$5,VLOOKUP(AJ1279,buff!$K:$L,2,FALSE),"")=0,"",IF($AH1279=AT$5,VLOOKUP(AJ1279,buff!$K:$L,2,FALSE),"")),"")</f>
        <v/>
      </c>
      <c r="AU1279" s="6" t="str">
        <f>_xlfn.IFNA(IF(IF($AH1279=AU$5,VLOOKUP(AK1279,buff!$K:$L,2,FALSE),"")=0,"",IF($AH1279=AU$5,VLOOKUP(AK1279,buff!$K:$L,2,FALSE),"")),"")</f>
        <v/>
      </c>
      <c r="AV1279" s="6" t="str">
        <f>_xlfn.IFNA(IF(IF($AH1279=AV$5,VLOOKUP(AL1279,buff!$K:$L,2,FALSE),"")=0,"",IF($AH1279=AV$5,VLOOKUP(AL1279,buff!$K:$L,2,FALSE),"")),"")</f>
        <v/>
      </c>
      <c r="AW1279" s="6" t="str">
        <f>_xlfn.IFNA(IF(IF($AH1279=AW$5,VLOOKUP(AM1279,buff!$K:$L,2,FALSE),"")=0,"",IF($AH1279=AW$5,VLOOKUP(AM1279,buff!$K:$L,2,FALSE),"")),"")</f>
        <v/>
      </c>
      <c r="AX1279" s="6" t="e">
        <f>VLOOKUP(AI1279,buff!K:P,6,FALSE)</f>
        <v>#N/A</v>
      </c>
      <c r="AY1279" t="e">
        <f t="shared" si="374"/>
        <v>#N/A</v>
      </c>
      <c r="AZ1279" t="e">
        <f t="shared" si="374"/>
        <v>#N/A</v>
      </c>
      <c r="BA1279">
        <f t="shared" si="375"/>
        <v>0</v>
      </c>
      <c r="BB1279">
        <f t="shared" si="376"/>
        <v>0</v>
      </c>
    </row>
    <row r="1280" spans="1:54" x14ac:dyDescent="0.15">
      <c r="A1280" t="str">
        <f t="shared" si="364"/>
        <v>猎风主动技能1等级14</v>
      </c>
      <c r="B1280" s="8">
        <v>1274</v>
      </c>
      <c r="C1280" s="8" t="str">
        <f>VLOOKUP(G1280,角色!A:B,2,FALSE)</f>
        <v>猎风</v>
      </c>
      <c r="D1280" s="8" t="str">
        <f t="shared" si="371"/>
        <v>主动技能1</v>
      </c>
      <c r="E1280" s="8">
        <f t="shared" si="365"/>
        <v>14</v>
      </c>
      <c r="F1280" s="8">
        <f t="shared" si="366"/>
        <v>1</v>
      </c>
      <c r="G1280" s="8">
        <f t="shared" si="367"/>
        <v>22</v>
      </c>
      <c r="H1280" s="4" t="s">
        <v>503</v>
      </c>
      <c r="I1280" s="24" t="str">
        <f t="shared" si="382"/>
        <v>对敌方任意单体攻击，造成100%攻击力（+919）点伤害。</v>
      </c>
      <c r="J1280" s="4" t="s">
        <v>305</v>
      </c>
      <c r="K1280" s="1" t="s">
        <v>105</v>
      </c>
      <c r="L1280" s="24" t="s">
        <v>107</v>
      </c>
      <c r="M1280" s="4"/>
      <c r="N1280" s="4">
        <v>100</v>
      </c>
      <c r="O1280" s="4"/>
      <c r="T1280" s="6" t="str">
        <f t="shared" si="368"/>
        <v/>
      </c>
      <c r="U1280" s="6" t="str">
        <f t="shared" si="369"/>
        <v/>
      </c>
      <c r="Y1280">
        <f t="shared" si="380"/>
        <v>0</v>
      </c>
      <c r="Z1280">
        <v>100</v>
      </c>
      <c r="AA1280" s="23">
        <v>10</v>
      </c>
      <c r="AB1280" s="23">
        <f>INT(VLOOKUP(VLOOKUP($C1280,角色技能升级比率表!$B:$C,2,FALSE),角色属性概况!E:F,2,FALSE)*VLOOKUP(E1280,角色属性概况!I:M,3,FALSE)*AA1280/100)</f>
        <v>919</v>
      </c>
      <c r="AE1280">
        <v>0</v>
      </c>
      <c r="AF1280" s="23">
        <f t="shared" si="372"/>
        <v>0</v>
      </c>
      <c r="AG1280" s="23">
        <f t="shared" si="373"/>
        <v>0</v>
      </c>
      <c r="AN1280" s="6" t="str">
        <f>_xlfn.IFNA(IF(IF($AH1280=AN$5,VLOOKUP(AI1280,buff!$K:$L,2,FALSE),"")=0,"",IF($AH1280=AN$5,VLOOKUP(AI1280,buff!$K:$L,2,FALSE),"")),"")</f>
        <v/>
      </c>
      <c r="AO1280" s="6" t="str">
        <f>_xlfn.IFNA(IF(IF($AH1280=AO$5,VLOOKUP(AJ1280,buff!$K:$L,2,FALSE),"")=0,"",IF($AH1280=AO$5,VLOOKUP(AJ1280,buff!$K:$L,2,FALSE),"")),"")</f>
        <v/>
      </c>
      <c r="AP1280" s="6" t="str">
        <f>_xlfn.IFNA(IF(IF($AH1280=AP$5,VLOOKUP(AK1280,buff!$K:$L,2,FALSE),"")=0,"",IF($AH1280=AP$5,VLOOKUP(AK1280,buff!$K:$L,2,FALSE),"")),"")</f>
        <v/>
      </c>
      <c r="AQ1280" s="6" t="str">
        <f>_xlfn.IFNA(IF(IF($AH1280=AQ$5,VLOOKUP(AL1280,buff!$K:$L,2,FALSE),"")=0,"",IF($AH1280=AQ$5,VLOOKUP(AL1280,buff!$K:$L,2,FALSE),"")),"")</f>
        <v/>
      </c>
      <c r="AR1280" s="6" t="str">
        <f>_xlfn.IFNA(IF(IF($AH1280=AR$5,VLOOKUP(AM1280,buff!$K:$L,2,FALSE),"")=0,"",IF($AH1280=AR$5,VLOOKUP(AM1280,buff!$K:$L,2,FALSE),"")),"")</f>
        <v/>
      </c>
      <c r="AS1280" s="6" t="str">
        <f>_xlfn.IFNA(IF(IF($AH1280=AS$5,VLOOKUP(AI1280,buff!$K:$L,2,FALSE),"")=0,"",IF($AH1280=AS$5,VLOOKUP(AI1280,buff!$K:$L,2,FALSE),"")),"")</f>
        <v/>
      </c>
      <c r="AT1280" s="6" t="str">
        <f>_xlfn.IFNA(IF(IF($AH1280=AT$5,VLOOKUP(AJ1280,buff!$K:$L,2,FALSE),"")=0,"",IF($AH1280=AT$5,VLOOKUP(AJ1280,buff!$K:$L,2,FALSE),"")),"")</f>
        <v/>
      </c>
      <c r="AU1280" s="6" t="str">
        <f>_xlfn.IFNA(IF(IF($AH1280=AU$5,VLOOKUP(AK1280,buff!$K:$L,2,FALSE),"")=0,"",IF($AH1280=AU$5,VLOOKUP(AK1280,buff!$K:$L,2,FALSE),"")),"")</f>
        <v/>
      </c>
      <c r="AV1280" s="6" t="str">
        <f>_xlfn.IFNA(IF(IF($AH1280=AV$5,VLOOKUP(AL1280,buff!$K:$L,2,FALSE),"")=0,"",IF($AH1280=AV$5,VLOOKUP(AL1280,buff!$K:$L,2,FALSE),"")),"")</f>
        <v/>
      </c>
      <c r="AW1280" s="6" t="str">
        <f>_xlfn.IFNA(IF(IF($AH1280=AW$5,VLOOKUP(AM1280,buff!$K:$L,2,FALSE),"")=0,"",IF($AH1280=AW$5,VLOOKUP(AM1280,buff!$K:$L,2,FALSE),"")),"")</f>
        <v/>
      </c>
      <c r="AX1280" s="6" t="e">
        <f>VLOOKUP(AI1280,buff!K:P,6,FALSE)</f>
        <v>#N/A</v>
      </c>
      <c r="AY1280" t="e">
        <f t="shared" si="374"/>
        <v>#N/A</v>
      </c>
      <c r="AZ1280" t="e">
        <f t="shared" si="374"/>
        <v>#N/A</v>
      </c>
      <c r="BA1280">
        <f t="shared" si="375"/>
        <v>0</v>
      </c>
      <c r="BB1280">
        <f t="shared" si="376"/>
        <v>0</v>
      </c>
    </row>
    <row r="1281" spans="1:54" x14ac:dyDescent="0.15">
      <c r="A1281" t="str">
        <f t="shared" si="364"/>
        <v>猎风主动技能1等级15</v>
      </c>
      <c r="B1281" s="8">
        <v>1275</v>
      </c>
      <c r="C1281" s="8" t="str">
        <f>VLOOKUP(G1281,角色!A:B,2,FALSE)</f>
        <v>猎风</v>
      </c>
      <c r="D1281" s="8" t="str">
        <f t="shared" si="371"/>
        <v>主动技能1</v>
      </c>
      <c r="E1281" s="8">
        <f t="shared" si="365"/>
        <v>15</v>
      </c>
      <c r="F1281" s="8">
        <f t="shared" si="366"/>
        <v>1</v>
      </c>
      <c r="G1281" s="8">
        <f t="shared" si="367"/>
        <v>22</v>
      </c>
      <c r="H1281" s="4" t="s">
        <v>503</v>
      </c>
      <c r="I1281" s="24" t="str">
        <f t="shared" si="382"/>
        <v>对敌方任意单体攻击，造成100%攻击力（+1132）点伤害。</v>
      </c>
      <c r="J1281" s="4" t="s">
        <v>305</v>
      </c>
      <c r="K1281" s="1" t="s">
        <v>105</v>
      </c>
      <c r="L1281" s="24" t="s">
        <v>107</v>
      </c>
      <c r="M1281" s="4"/>
      <c r="N1281" s="4">
        <v>100</v>
      </c>
      <c r="O1281" s="4"/>
      <c r="T1281" s="6" t="str">
        <f t="shared" si="368"/>
        <v/>
      </c>
      <c r="U1281" s="6" t="str">
        <f t="shared" si="369"/>
        <v/>
      </c>
      <c r="Y1281">
        <f t="shared" si="380"/>
        <v>0</v>
      </c>
      <c r="Z1281">
        <v>100</v>
      </c>
      <c r="AA1281" s="23">
        <v>10</v>
      </c>
      <c r="AB1281" s="23">
        <f>INT(VLOOKUP(VLOOKUP($C1281,角色技能升级比率表!$B:$C,2,FALSE),角色属性概况!E:F,2,FALSE)*VLOOKUP(E1281,角色属性概况!I:M,3,FALSE)*AA1281/100)</f>
        <v>1132</v>
      </c>
      <c r="AE1281">
        <v>0</v>
      </c>
      <c r="AF1281" s="23">
        <f t="shared" si="372"/>
        <v>0</v>
      </c>
      <c r="AG1281" s="23">
        <f t="shared" si="373"/>
        <v>0</v>
      </c>
      <c r="AN1281" s="6" t="str">
        <f>_xlfn.IFNA(IF(IF($AH1281=AN$5,VLOOKUP(AI1281,buff!$K:$L,2,FALSE),"")=0,"",IF($AH1281=AN$5,VLOOKUP(AI1281,buff!$K:$L,2,FALSE),"")),"")</f>
        <v/>
      </c>
      <c r="AO1281" s="6" t="str">
        <f>_xlfn.IFNA(IF(IF($AH1281=AO$5,VLOOKUP(AJ1281,buff!$K:$L,2,FALSE),"")=0,"",IF($AH1281=AO$5,VLOOKUP(AJ1281,buff!$K:$L,2,FALSE),"")),"")</f>
        <v/>
      </c>
      <c r="AP1281" s="6" t="str">
        <f>_xlfn.IFNA(IF(IF($AH1281=AP$5,VLOOKUP(AK1281,buff!$K:$L,2,FALSE),"")=0,"",IF($AH1281=AP$5,VLOOKUP(AK1281,buff!$K:$L,2,FALSE),"")),"")</f>
        <v/>
      </c>
      <c r="AQ1281" s="6" t="str">
        <f>_xlfn.IFNA(IF(IF($AH1281=AQ$5,VLOOKUP(AL1281,buff!$K:$L,2,FALSE),"")=0,"",IF($AH1281=AQ$5,VLOOKUP(AL1281,buff!$K:$L,2,FALSE),"")),"")</f>
        <v/>
      </c>
      <c r="AR1281" s="6" t="str">
        <f>_xlfn.IFNA(IF(IF($AH1281=AR$5,VLOOKUP(AM1281,buff!$K:$L,2,FALSE),"")=0,"",IF($AH1281=AR$5,VLOOKUP(AM1281,buff!$K:$L,2,FALSE),"")),"")</f>
        <v/>
      </c>
      <c r="AS1281" s="6" t="str">
        <f>_xlfn.IFNA(IF(IF($AH1281=AS$5,VLOOKUP(AI1281,buff!$K:$L,2,FALSE),"")=0,"",IF($AH1281=AS$5,VLOOKUP(AI1281,buff!$K:$L,2,FALSE),"")),"")</f>
        <v/>
      </c>
      <c r="AT1281" s="6" t="str">
        <f>_xlfn.IFNA(IF(IF($AH1281=AT$5,VLOOKUP(AJ1281,buff!$K:$L,2,FALSE),"")=0,"",IF($AH1281=AT$5,VLOOKUP(AJ1281,buff!$K:$L,2,FALSE),"")),"")</f>
        <v/>
      </c>
      <c r="AU1281" s="6" t="str">
        <f>_xlfn.IFNA(IF(IF($AH1281=AU$5,VLOOKUP(AK1281,buff!$K:$L,2,FALSE),"")=0,"",IF($AH1281=AU$5,VLOOKUP(AK1281,buff!$K:$L,2,FALSE),"")),"")</f>
        <v/>
      </c>
      <c r="AV1281" s="6" t="str">
        <f>_xlfn.IFNA(IF(IF($AH1281=AV$5,VLOOKUP(AL1281,buff!$K:$L,2,FALSE),"")=0,"",IF($AH1281=AV$5,VLOOKUP(AL1281,buff!$K:$L,2,FALSE),"")),"")</f>
        <v/>
      </c>
      <c r="AW1281" s="6" t="str">
        <f>_xlfn.IFNA(IF(IF($AH1281=AW$5,VLOOKUP(AM1281,buff!$K:$L,2,FALSE),"")=0,"",IF($AH1281=AW$5,VLOOKUP(AM1281,buff!$K:$L,2,FALSE),"")),"")</f>
        <v/>
      </c>
      <c r="AX1281" s="6" t="e">
        <f>VLOOKUP(AI1281,buff!K:P,6,FALSE)</f>
        <v>#N/A</v>
      </c>
      <c r="AY1281" t="e">
        <f t="shared" si="374"/>
        <v>#N/A</v>
      </c>
      <c r="AZ1281" t="e">
        <f t="shared" si="374"/>
        <v>#N/A</v>
      </c>
      <c r="BA1281">
        <f t="shared" si="375"/>
        <v>0</v>
      </c>
      <c r="BB1281">
        <f t="shared" si="376"/>
        <v>0</v>
      </c>
    </row>
    <row r="1282" spans="1:54" x14ac:dyDescent="0.15">
      <c r="A1282" t="str">
        <f t="shared" si="364"/>
        <v>猎风主动技能1等级16</v>
      </c>
      <c r="B1282" s="8">
        <v>1276</v>
      </c>
      <c r="C1282" s="8" t="str">
        <f>VLOOKUP(G1282,角色!A:B,2,FALSE)</f>
        <v>猎风</v>
      </c>
      <c r="D1282" s="8" t="str">
        <f t="shared" si="371"/>
        <v>主动技能1</v>
      </c>
      <c r="E1282" s="8">
        <f t="shared" si="365"/>
        <v>16</v>
      </c>
      <c r="F1282" s="8">
        <f t="shared" si="366"/>
        <v>1</v>
      </c>
      <c r="G1282" s="8">
        <f t="shared" si="367"/>
        <v>22</v>
      </c>
      <c r="H1282" s="4" t="s">
        <v>503</v>
      </c>
      <c r="I1282" s="24" t="str">
        <f t="shared" si="382"/>
        <v>对敌方任意单体攻击，造成100%攻击力（+1394）点伤害。</v>
      </c>
      <c r="J1282" s="4" t="s">
        <v>305</v>
      </c>
      <c r="K1282" s="1" t="s">
        <v>105</v>
      </c>
      <c r="L1282" s="24" t="s">
        <v>107</v>
      </c>
      <c r="M1282" s="4"/>
      <c r="N1282" s="4">
        <v>100</v>
      </c>
      <c r="O1282" s="4"/>
      <c r="T1282" s="6" t="str">
        <f t="shared" ref="T1282:T1286" si="383">IF(AN1282="","",AN1282)&amp;IF(AO1282="","","|"&amp;AO1282)&amp;IF(AP1282="","","|"&amp;AP1282)&amp;IF(AQ1282="","","|"&amp;AQ1282)&amp;IF(AR1282="","","|"&amp;AR1282)</f>
        <v/>
      </c>
      <c r="U1282" s="6" t="str">
        <f t="shared" ref="U1282:U1286" si="384">IF(AS1282="","",AS1282)&amp;IF(AT1282="","","|"&amp;AT1282)&amp;IF(AU1282="","","|"&amp;AU1282)&amp;IF(AV1282="","","|"&amp;AV1282)&amp;IF(AW1282="","","|"&amp;AW1282)</f>
        <v/>
      </c>
      <c r="Y1282">
        <f t="shared" ref="Y1282:Y1286" si="385">VLOOKUP(D1282,BC:BD,2,FALSE)</f>
        <v>0</v>
      </c>
      <c r="Z1282">
        <v>100</v>
      </c>
      <c r="AA1282" s="23">
        <v>10</v>
      </c>
      <c r="AB1282" s="23">
        <f>INT(VLOOKUP(VLOOKUP($C1282,角色技能升级比率表!$B:$C,2,FALSE),角色属性概况!E:F,2,FALSE)*VLOOKUP(E1282,角色属性概况!I:M,3,FALSE)*AA1282/100)</f>
        <v>1394</v>
      </c>
      <c r="AE1282">
        <v>0</v>
      </c>
      <c r="AF1282" s="23">
        <f t="shared" si="372"/>
        <v>0</v>
      </c>
      <c r="AG1282" s="23">
        <f t="shared" si="373"/>
        <v>0</v>
      </c>
      <c r="AN1282" s="6" t="str">
        <f>_xlfn.IFNA(IF(IF($AH1282=AN$5,VLOOKUP(AI1282,buff!$K:$L,2,FALSE),"")=0,"",IF($AH1282=AN$5,VLOOKUP(AI1282,buff!$K:$L,2,FALSE),"")),"")</f>
        <v/>
      </c>
      <c r="AO1282" s="6" t="str">
        <f>_xlfn.IFNA(IF(IF($AH1282=AO$5,VLOOKUP(AJ1282,buff!$K:$L,2,FALSE),"")=0,"",IF($AH1282=AO$5,VLOOKUP(AJ1282,buff!$K:$L,2,FALSE),"")),"")</f>
        <v/>
      </c>
      <c r="AP1282" s="6" t="str">
        <f>_xlfn.IFNA(IF(IF($AH1282=AP$5,VLOOKUP(AK1282,buff!$K:$L,2,FALSE),"")=0,"",IF($AH1282=AP$5,VLOOKUP(AK1282,buff!$K:$L,2,FALSE),"")),"")</f>
        <v/>
      </c>
      <c r="AQ1282" s="6" t="str">
        <f>_xlfn.IFNA(IF(IF($AH1282=AQ$5,VLOOKUP(AL1282,buff!$K:$L,2,FALSE),"")=0,"",IF($AH1282=AQ$5,VLOOKUP(AL1282,buff!$K:$L,2,FALSE),"")),"")</f>
        <v/>
      </c>
      <c r="AR1282" s="6" t="str">
        <f>_xlfn.IFNA(IF(IF($AH1282=AR$5,VLOOKUP(AM1282,buff!$K:$L,2,FALSE),"")=0,"",IF($AH1282=AR$5,VLOOKUP(AM1282,buff!$K:$L,2,FALSE),"")),"")</f>
        <v/>
      </c>
      <c r="AS1282" s="6" t="str">
        <f>_xlfn.IFNA(IF(IF($AH1282=AS$5,VLOOKUP(AI1282,buff!$K:$L,2,FALSE),"")=0,"",IF($AH1282=AS$5,VLOOKUP(AI1282,buff!$K:$L,2,FALSE),"")),"")</f>
        <v/>
      </c>
      <c r="AT1282" s="6" t="str">
        <f>_xlfn.IFNA(IF(IF($AH1282=AT$5,VLOOKUP(AJ1282,buff!$K:$L,2,FALSE),"")=0,"",IF($AH1282=AT$5,VLOOKUP(AJ1282,buff!$K:$L,2,FALSE),"")),"")</f>
        <v/>
      </c>
      <c r="AU1282" s="6" t="str">
        <f>_xlfn.IFNA(IF(IF($AH1282=AU$5,VLOOKUP(AK1282,buff!$K:$L,2,FALSE),"")=0,"",IF($AH1282=AU$5,VLOOKUP(AK1282,buff!$K:$L,2,FALSE),"")),"")</f>
        <v/>
      </c>
      <c r="AV1282" s="6" t="str">
        <f>_xlfn.IFNA(IF(IF($AH1282=AV$5,VLOOKUP(AL1282,buff!$K:$L,2,FALSE),"")=0,"",IF($AH1282=AV$5,VLOOKUP(AL1282,buff!$K:$L,2,FALSE),"")),"")</f>
        <v/>
      </c>
      <c r="AW1282" s="6" t="str">
        <f>_xlfn.IFNA(IF(IF($AH1282=AW$5,VLOOKUP(AM1282,buff!$K:$L,2,FALSE),"")=0,"",IF($AH1282=AW$5,VLOOKUP(AM1282,buff!$K:$L,2,FALSE),"")),"")</f>
        <v/>
      </c>
      <c r="AX1282" s="6" t="e">
        <f>VLOOKUP(AI1282,buff!K:P,6,FALSE)</f>
        <v>#N/A</v>
      </c>
      <c r="AY1282" t="e">
        <f t="shared" si="374"/>
        <v>#N/A</v>
      </c>
      <c r="AZ1282" t="e">
        <f t="shared" si="374"/>
        <v>#N/A</v>
      </c>
      <c r="BA1282">
        <f t="shared" si="375"/>
        <v>0</v>
      </c>
      <c r="BB1282">
        <f t="shared" si="376"/>
        <v>0</v>
      </c>
    </row>
    <row r="1283" spans="1:54" x14ac:dyDescent="0.15">
      <c r="A1283" t="str">
        <f t="shared" si="364"/>
        <v>猎风主动技能1等级17</v>
      </c>
      <c r="B1283" s="8">
        <v>1277</v>
      </c>
      <c r="C1283" s="8" t="str">
        <f>VLOOKUP(G1283,角色!A:B,2,FALSE)</f>
        <v>猎风</v>
      </c>
      <c r="D1283" s="8" t="str">
        <f t="shared" si="371"/>
        <v>主动技能1</v>
      </c>
      <c r="E1283" s="8">
        <f t="shared" si="365"/>
        <v>17</v>
      </c>
      <c r="F1283" s="8">
        <f t="shared" si="366"/>
        <v>1</v>
      </c>
      <c r="G1283" s="8">
        <f t="shared" si="367"/>
        <v>22</v>
      </c>
      <c r="H1283" s="4" t="s">
        <v>503</v>
      </c>
      <c r="I1283" s="24" t="str">
        <f t="shared" si="382"/>
        <v>对敌方任意单体攻击，造成100%攻击力（+1717）点伤害。</v>
      </c>
      <c r="J1283" s="4" t="s">
        <v>305</v>
      </c>
      <c r="K1283" s="1" t="s">
        <v>105</v>
      </c>
      <c r="L1283" s="24" t="s">
        <v>107</v>
      </c>
      <c r="M1283" s="4"/>
      <c r="N1283" s="4">
        <v>100</v>
      </c>
      <c r="O1283" s="4"/>
      <c r="T1283" s="6" t="str">
        <f t="shared" si="383"/>
        <v/>
      </c>
      <c r="U1283" s="6" t="str">
        <f t="shared" si="384"/>
        <v/>
      </c>
      <c r="Y1283">
        <f t="shared" si="385"/>
        <v>0</v>
      </c>
      <c r="Z1283">
        <v>100</v>
      </c>
      <c r="AA1283" s="23">
        <v>10</v>
      </c>
      <c r="AB1283" s="23">
        <f>INT(VLOOKUP(VLOOKUP($C1283,角色技能升级比率表!$B:$C,2,FALSE),角色属性概况!E:F,2,FALSE)*VLOOKUP(E1283,角色属性概况!I:M,3,FALSE)*AA1283/100)</f>
        <v>1717</v>
      </c>
      <c r="AE1283">
        <v>0</v>
      </c>
      <c r="AF1283" s="23">
        <f t="shared" si="372"/>
        <v>0</v>
      </c>
      <c r="AG1283" s="23">
        <f t="shared" si="373"/>
        <v>0</v>
      </c>
      <c r="AN1283" s="6" t="str">
        <f>_xlfn.IFNA(IF(IF($AH1283=AN$5,VLOOKUP(AI1283,buff!$K:$L,2,FALSE),"")=0,"",IF($AH1283=AN$5,VLOOKUP(AI1283,buff!$K:$L,2,FALSE),"")),"")</f>
        <v/>
      </c>
      <c r="AO1283" s="6" t="str">
        <f>_xlfn.IFNA(IF(IF($AH1283=AO$5,VLOOKUP(AJ1283,buff!$K:$L,2,FALSE),"")=0,"",IF($AH1283=AO$5,VLOOKUP(AJ1283,buff!$K:$L,2,FALSE),"")),"")</f>
        <v/>
      </c>
      <c r="AP1283" s="6" t="str">
        <f>_xlfn.IFNA(IF(IF($AH1283=AP$5,VLOOKUP(AK1283,buff!$K:$L,2,FALSE),"")=0,"",IF($AH1283=AP$5,VLOOKUP(AK1283,buff!$K:$L,2,FALSE),"")),"")</f>
        <v/>
      </c>
      <c r="AQ1283" s="6" t="str">
        <f>_xlfn.IFNA(IF(IF($AH1283=AQ$5,VLOOKUP(AL1283,buff!$K:$L,2,FALSE),"")=0,"",IF($AH1283=AQ$5,VLOOKUP(AL1283,buff!$K:$L,2,FALSE),"")),"")</f>
        <v/>
      </c>
      <c r="AR1283" s="6" t="str">
        <f>_xlfn.IFNA(IF(IF($AH1283=AR$5,VLOOKUP(AM1283,buff!$K:$L,2,FALSE),"")=0,"",IF($AH1283=AR$5,VLOOKUP(AM1283,buff!$K:$L,2,FALSE),"")),"")</f>
        <v/>
      </c>
      <c r="AS1283" s="6" t="str">
        <f>_xlfn.IFNA(IF(IF($AH1283=AS$5,VLOOKUP(AI1283,buff!$K:$L,2,FALSE),"")=0,"",IF($AH1283=AS$5,VLOOKUP(AI1283,buff!$K:$L,2,FALSE),"")),"")</f>
        <v/>
      </c>
      <c r="AT1283" s="6" t="str">
        <f>_xlfn.IFNA(IF(IF($AH1283=AT$5,VLOOKUP(AJ1283,buff!$K:$L,2,FALSE),"")=0,"",IF($AH1283=AT$5,VLOOKUP(AJ1283,buff!$K:$L,2,FALSE),"")),"")</f>
        <v/>
      </c>
      <c r="AU1283" s="6" t="str">
        <f>_xlfn.IFNA(IF(IF($AH1283=AU$5,VLOOKUP(AK1283,buff!$K:$L,2,FALSE),"")=0,"",IF($AH1283=AU$5,VLOOKUP(AK1283,buff!$K:$L,2,FALSE),"")),"")</f>
        <v/>
      </c>
      <c r="AV1283" s="6" t="str">
        <f>_xlfn.IFNA(IF(IF($AH1283=AV$5,VLOOKUP(AL1283,buff!$K:$L,2,FALSE),"")=0,"",IF($AH1283=AV$5,VLOOKUP(AL1283,buff!$K:$L,2,FALSE),"")),"")</f>
        <v/>
      </c>
      <c r="AW1283" s="6" t="str">
        <f>_xlfn.IFNA(IF(IF($AH1283=AW$5,VLOOKUP(AM1283,buff!$K:$L,2,FALSE),"")=0,"",IF($AH1283=AW$5,VLOOKUP(AM1283,buff!$K:$L,2,FALSE),"")),"")</f>
        <v/>
      </c>
      <c r="AX1283" s="6" t="e">
        <f>VLOOKUP(AI1283,buff!K:P,6,FALSE)</f>
        <v>#N/A</v>
      </c>
      <c r="AY1283" t="e">
        <f t="shared" si="374"/>
        <v>#N/A</v>
      </c>
      <c r="AZ1283" t="e">
        <f t="shared" si="374"/>
        <v>#N/A</v>
      </c>
      <c r="BA1283">
        <f t="shared" si="375"/>
        <v>0</v>
      </c>
      <c r="BB1283">
        <f t="shared" si="376"/>
        <v>0</v>
      </c>
    </row>
    <row r="1284" spans="1:54" x14ac:dyDescent="0.15">
      <c r="A1284" t="str">
        <f t="shared" si="364"/>
        <v>猎风主动技能1等级18</v>
      </c>
      <c r="B1284" s="8">
        <v>1278</v>
      </c>
      <c r="C1284" s="8" t="str">
        <f>VLOOKUP(G1284,角色!A:B,2,FALSE)</f>
        <v>猎风</v>
      </c>
      <c r="D1284" s="8" t="str">
        <f t="shared" si="371"/>
        <v>主动技能1</v>
      </c>
      <c r="E1284" s="8">
        <f t="shared" si="365"/>
        <v>18</v>
      </c>
      <c r="F1284" s="8">
        <f t="shared" si="366"/>
        <v>1</v>
      </c>
      <c r="G1284" s="8">
        <f t="shared" si="367"/>
        <v>22</v>
      </c>
      <c r="H1284" s="4" t="s">
        <v>503</v>
      </c>
      <c r="I1284" s="24" t="str">
        <f t="shared" si="382"/>
        <v>对敌方任意单体攻击，造成100%攻击力（+2114）点伤害。</v>
      </c>
      <c r="J1284" s="4" t="s">
        <v>305</v>
      </c>
      <c r="K1284" s="1" t="s">
        <v>105</v>
      </c>
      <c r="L1284" s="24" t="s">
        <v>107</v>
      </c>
      <c r="M1284" s="4"/>
      <c r="N1284" s="4">
        <v>100</v>
      </c>
      <c r="O1284" s="4"/>
      <c r="T1284" s="6" t="str">
        <f t="shared" si="383"/>
        <v/>
      </c>
      <c r="U1284" s="6" t="str">
        <f t="shared" si="384"/>
        <v/>
      </c>
      <c r="Y1284">
        <f t="shared" si="385"/>
        <v>0</v>
      </c>
      <c r="Z1284">
        <v>100</v>
      </c>
      <c r="AA1284" s="23">
        <v>10</v>
      </c>
      <c r="AB1284" s="23">
        <f>INT(VLOOKUP(VLOOKUP($C1284,角色技能升级比率表!$B:$C,2,FALSE),角色属性概况!E:F,2,FALSE)*VLOOKUP(E1284,角色属性概况!I:M,3,FALSE)*AA1284/100)</f>
        <v>2114</v>
      </c>
      <c r="AE1284">
        <v>0</v>
      </c>
      <c r="AF1284" s="23">
        <f t="shared" si="372"/>
        <v>0</v>
      </c>
      <c r="AG1284" s="23">
        <f t="shared" si="373"/>
        <v>0</v>
      </c>
      <c r="AN1284" s="6" t="str">
        <f>_xlfn.IFNA(IF(IF($AH1284=AN$5,VLOOKUP(AI1284,buff!$K:$L,2,FALSE),"")=0,"",IF($AH1284=AN$5,VLOOKUP(AI1284,buff!$K:$L,2,FALSE),"")),"")</f>
        <v/>
      </c>
      <c r="AO1284" s="6" t="str">
        <f>_xlfn.IFNA(IF(IF($AH1284=AO$5,VLOOKUP(AJ1284,buff!$K:$L,2,FALSE),"")=0,"",IF($AH1284=AO$5,VLOOKUP(AJ1284,buff!$K:$L,2,FALSE),"")),"")</f>
        <v/>
      </c>
      <c r="AP1284" s="6" t="str">
        <f>_xlfn.IFNA(IF(IF($AH1284=AP$5,VLOOKUP(AK1284,buff!$K:$L,2,FALSE),"")=0,"",IF($AH1284=AP$5,VLOOKUP(AK1284,buff!$K:$L,2,FALSE),"")),"")</f>
        <v/>
      </c>
      <c r="AQ1284" s="6" t="str">
        <f>_xlfn.IFNA(IF(IF($AH1284=AQ$5,VLOOKUP(AL1284,buff!$K:$L,2,FALSE),"")=0,"",IF($AH1284=AQ$5,VLOOKUP(AL1284,buff!$K:$L,2,FALSE),"")),"")</f>
        <v/>
      </c>
      <c r="AR1284" s="6" t="str">
        <f>_xlfn.IFNA(IF(IF($AH1284=AR$5,VLOOKUP(AM1284,buff!$K:$L,2,FALSE),"")=0,"",IF($AH1284=AR$5,VLOOKUP(AM1284,buff!$K:$L,2,FALSE),"")),"")</f>
        <v/>
      </c>
      <c r="AS1284" s="6" t="str">
        <f>_xlfn.IFNA(IF(IF($AH1284=AS$5,VLOOKUP(AI1284,buff!$K:$L,2,FALSE),"")=0,"",IF($AH1284=AS$5,VLOOKUP(AI1284,buff!$K:$L,2,FALSE),"")),"")</f>
        <v/>
      </c>
      <c r="AT1284" s="6" t="str">
        <f>_xlfn.IFNA(IF(IF($AH1284=AT$5,VLOOKUP(AJ1284,buff!$K:$L,2,FALSE),"")=0,"",IF($AH1284=AT$5,VLOOKUP(AJ1284,buff!$K:$L,2,FALSE),"")),"")</f>
        <v/>
      </c>
      <c r="AU1284" s="6" t="str">
        <f>_xlfn.IFNA(IF(IF($AH1284=AU$5,VLOOKUP(AK1284,buff!$K:$L,2,FALSE),"")=0,"",IF($AH1284=AU$5,VLOOKUP(AK1284,buff!$K:$L,2,FALSE),"")),"")</f>
        <v/>
      </c>
      <c r="AV1284" s="6" t="str">
        <f>_xlfn.IFNA(IF(IF($AH1284=AV$5,VLOOKUP(AL1284,buff!$K:$L,2,FALSE),"")=0,"",IF($AH1284=AV$5,VLOOKUP(AL1284,buff!$K:$L,2,FALSE),"")),"")</f>
        <v/>
      </c>
      <c r="AW1284" s="6" t="str">
        <f>_xlfn.IFNA(IF(IF($AH1284=AW$5,VLOOKUP(AM1284,buff!$K:$L,2,FALSE),"")=0,"",IF($AH1284=AW$5,VLOOKUP(AM1284,buff!$K:$L,2,FALSE),"")),"")</f>
        <v/>
      </c>
      <c r="AX1284" s="6" t="e">
        <f>VLOOKUP(AI1284,buff!K:P,6,FALSE)</f>
        <v>#N/A</v>
      </c>
      <c r="AY1284" t="e">
        <f t="shared" si="374"/>
        <v>#N/A</v>
      </c>
      <c r="AZ1284" t="e">
        <f t="shared" si="374"/>
        <v>#N/A</v>
      </c>
      <c r="BA1284">
        <f t="shared" si="375"/>
        <v>0</v>
      </c>
      <c r="BB1284">
        <f t="shared" si="376"/>
        <v>0</v>
      </c>
    </row>
    <row r="1285" spans="1:54" x14ac:dyDescent="0.15">
      <c r="A1285" t="str">
        <f t="shared" si="364"/>
        <v>猎风主动技能1等级19</v>
      </c>
      <c r="B1285" s="8">
        <v>1279</v>
      </c>
      <c r="C1285" s="8" t="str">
        <f>VLOOKUP(G1285,角色!A:B,2,FALSE)</f>
        <v>猎风</v>
      </c>
      <c r="D1285" s="8" t="str">
        <f t="shared" si="371"/>
        <v>主动技能1</v>
      </c>
      <c r="E1285" s="8">
        <f t="shared" si="365"/>
        <v>19</v>
      </c>
      <c r="F1285" s="8">
        <f t="shared" si="366"/>
        <v>1</v>
      </c>
      <c r="G1285" s="8">
        <f t="shared" si="367"/>
        <v>22</v>
      </c>
      <c r="H1285" s="4" t="s">
        <v>503</v>
      </c>
      <c r="I1285" s="24" t="str">
        <f t="shared" si="382"/>
        <v>对敌方任意单体攻击，造成100%攻击力（+2602）点伤害。</v>
      </c>
      <c r="J1285" s="4" t="s">
        <v>305</v>
      </c>
      <c r="K1285" s="1" t="s">
        <v>105</v>
      </c>
      <c r="L1285" s="24" t="s">
        <v>107</v>
      </c>
      <c r="M1285" s="4"/>
      <c r="N1285" s="4">
        <v>100</v>
      </c>
      <c r="O1285" s="4"/>
      <c r="T1285" s="6" t="str">
        <f t="shared" si="383"/>
        <v/>
      </c>
      <c r="U1285" s="6" t="str">
        <f t="shared" si="384"/>
        <v/>
      </c>
      <c r="Y1285">
        <f t="shared" si="385"/>
        <v>0</v>
      </c>
      <c r="Z1285">
        <v>100</v>
      </c>
      <c r="AA1285" s="23">
        <v>10</v>
      </c>
      <c r="AB1285" s="23">
        <f>INT(VLOOKUP(VLOOKUP($C1285,角色技能升级比率表!$B:$C,2,FALSE),角色属性概况!E:F,2,FALSE)*VLOOKUP(E1285,角色属性概况!I:M,3,FALSE)*AA1285/100)</f>
        <v>2602</v>
      </c>
      <c r="AE1285">
        <v>0</v>
      </c>
      <c r="AF1285" s="23">
        <f t="shared" si="372"/>
        <v>0</v>
      </c>
      <c r="AG1285" s="23">
        <f t="shared" si="373"/>
        <v>0</v>
      </c>
      <c r="AN1285" s="6" t="str">
        <f>_xlfn.IFNA(IF(IF($AH1285=AN$5,VLOOKUP(AI1285,buff!$K:$L,2,FALSE),"")=0,"",IF($AH1285=AN$5,VLOOKUP(AI1285,buff!$K:$L,2,FALSE),"")),"")</f>
        <v/>
      </c>
      <c r="AO1285" s="6" t="str">
        <f>_xlfn.IFNA(IF(IF($AH1285=AO$5,VLOOKUP(AJ1285,buff!$K:$L,2,FALSE),"")=0,"",IF($AH1285=AO$5,VLOOKUP(AJ1285,buff!$K:$L,2,FALSE),"")),"")</f>
        <v/>
      </c>
      <c r="AP1285" s="6" t="str">
        <f>_xlfn.IFNA(IF(IF($AH1285=AP$5,VLOOKUP(AK1285,buff!$K:$L,2,FALSE),"")=0,"",IF($AH1285=AP$5,VLOOKUP(AK1285,buff!$K:$L,2,FALSE),"")),"")</f>
        <v/>
      </c>
      <c r="AQ1285" s="6" t="str">
        <f>_xlfn.IFNA(IF(IF($AH1285=AQ$5,VLOOKUP(AL1285,buff!$K:$L,2,FALSE),"")=0,"",IF($AH1285=AQ$5,VLOOKUP(AL1285,buff!$K:$L,2,FALSE),"")),"")</f>
        <v/>
      </c>
      <c r="AR1285" s="6" t="str">
        <f>_xlfn.IFNA(IF(IF($AH1285=AR$5,VLOOKUP(AM1285,buff!$K:$L,2,FALSE),"")=0,"",IF($AH1285=AR$5,VLOOKUP(AM1285,buff!$K:$L,2,FALSE),"")),"")</f>
        <v/>
      </c>
      <c r="AS1285" s="6" t="str">
        <f>_xlfn.IFNA(IF(IF($AH1285=AS$5,VLOOKUP(AI1285,buff!$K:$L,2,FALSE),"")=0,"",IF($AH1285=AS$5,VLOOKUP(AI1285,buff!$K:$L,2,FALSE),"")),"")</f>
        <v/>
      </c>
      <c r="AT1285" s="6" t="str">
        <f>_xlfn.IFNA(IF(IF($AH1285=AT$5,VLOOKUP(AJ1285,buff!$K:$L,2,FALSE),"")=0,"",IF($AH1285=AT$5,VLOOKUP(AJ1285,buff!$K:$L,2,FALSE),"")),"")</f>
        <v/>
      </c>
      <c r="AU1285" s="6" t="str">
        <f>_xlfn.IFNA(IF(IF($AH1285=AU$5,VLOOKUP(AK1285,buff!$K:$L,2,FALSE),"")=0,"",IF($AH1285=AU$5,VLOOKUP(AK1285,buff!$K:$L,2,FALSE),"")),"")</f>
        <v/>
      </c>
      <c r="AV1285" s="6" t="str">
        <f>_xlfn.IFNA(IF(IF($AH1285=AV$5,VLOOKUP(AL1285,buff!$K:$L,2,FALSE),"")=0,"",IF($AH1285=AV$5,VLOOKUP(AL1285,buff!$K:$L,2,FALSE),"")),"")</f>
        <v/>
      </c>
      <c r="AW1285" s="6" t="str">
        <f>_xlfn.IFNA(IF(IF($AH1285=AW$5,VLOOKUP(AM1285,buff!$K:$L,2,FALSE),"")=0,"",IF($AH1285=AW$5,VLOOKUP(AM1285,buff!$K:$L,2,FALSE),"")),"")</f>
        <v/>
      </c>
      <c r="AX1285" s="6" t="e">
        <f>VLOOKUP(AI1285,buff!K:P,6,FALSE)</f>
        <v>#N/A</v>
      </c>
      <c r="AY1285" t="e">
        <f t="shared" si="374"/>
        <v>#N/A</v>
      </c>
      <c r="AZ1285" t="e">
        <f t="shared" si="374"/>
        <v>#N/A</v>
      </c>
      <c r="BA1285">
        <f t="shared" si="375"/>
        <v>0</v>
      </c>
      <c r="BB1285">
        <f t="shared" si="376"/>
        <v>0</v>
      </c>
    </row>
    <row r="1286" spans="1:54" x14ac:dyDescent="0.15">
      <c r="A1286" t="str">
        <f t="shared" ref="A1286:A1349" si="386">C1286&amp;D1286&amp;$E$6&amp;E1286</f>
        <v>猎风主动技能1等级20</v>
      </c>
      <c r="B1286" s="8">
        <v>1280</v>
      </c>
      <c r="C1286" s="8" t="str">
        <f>VLOOKUP(G1286,角色!A:B,2,FALSE)</f>
        <v>猎风</v>
      </c>
      <c r="D1286" s="8" t="str">
        <f t="shared" si="371"/>
        <v>主动技能1</v>
      </c>
      <c r="E1286" s="8">
        <f t="shared" ref="E1286:E1349" si="387">IF(E1285=E$5,1,E1285+1)</f>
        <v>20</v>
      </c>
      <c r="F1286" s="8">
        <f t="shared" ref="F1286:F1349" si="388">IF(E1286=1,IF(F1285=$F$5,1,F1285+1),F1285)</f>
        <v>1</v>
      </c>
      <c r="G1286" s="8">
        <f t="shared" ref="G1286:G1349" si="389">IF((F1286=1)*(E1286=1),G1285+1,G1285)</f>
        <v>22</v>
      </c>
      <c r="H1286" s="4" t="s">
        <v>503</v>
      </c>
      <c r="I1286" s="24" t="str">
        <f t="shared" si="382"/>
        <v>对敌方任意单体攻击，造成100%攻击力（+3204）点伤害。</v>
      </c>
      <c r="J1286" s="4" t="s">
        <v>305</v>
      </c>
      <c r="K1286" s="1" t="s">
        <v>105</v>
      </c>
      <c r="L1286" s="24" t="s">
        <v>107</v>
      </c>
      <c r="M1286" s="4"/>
      <c r="N1286" s="4">
        <v>100</v>
      </c>
      <c r="O1286" s="4"/>
      <c r="T1286" s="6" t="str">
        <f t="shared" si="383"/>
        <v/>
      </c>
      <c r="U1286" s="6" t="str">
        <f t="shared" si="384"/>
        <v/>
      </c>
      <c r="Y1286">
        <f t="shared" si="385"/>
        <v>0</v>
      </c>
      <c r="Z1286">
        <v>100</v>
      </c>
      <c r="AA1286" s="23">
        <v>10</v>
      </c>
      <c r="AB1286" s="23">
        <f>INT(VLOOKUP(VLOOKUP($C1286,角色技能升级比率表!$B:$C,2,FALSE),角色属性概况!E:F,2,FALSE)*VLOOKUP(E1286,角色属性概况!I:M,3,FALSE)*AA1286/100)</f>
        <v>3204</v>
      </c>
      <c r="AE1286">
        <v>0</v>
      </c>
      <c r="AF1286" s="23">
        <f t="shared" si="372"/>
        <v>0</v>
      </c>
      <c r="AG1286" s="23">
        <f t="shared" si="373"/>
        <v>0</v>
      </c>
      <c r="AN1286" s="6" t="str">
        <f>_xlfn.IFNA(IF(IF($AH1286=AN$5,VLOOKUP(AI1286,buff!$K:$L,2,FALSE),"")=0,"",IF($AH1286=AN$5,VLOOKUP(AI1286,buff!$K:$L,2,FALSE),"")),"")</f>
        <v/>
      </c>
      <c r="AO1286" s="6" t="str">
        <f>_xlfn.IFNA(IF(IF($AH1286=AO$5,VLOOKUP(AJ1286,buff!$K:$L,2,FALSE),"")=0,"",IF($AH1286=AO$5,VLOOKUP(AJ1286,buff!$K:$L,2,FALSE),"")),"")</f>
        <v/>
      </c>
      <c r="AP1286" s="6" t="str">
        <f>_xlfn.IFNA(IF(IF($AH1286=AP$5,VLOOKUP(AK1286,buff!$K:$L,2,FALSE),"")=0,"",IF($AH1286=AP$5,VLOOKUP(AK1286,buff!$K:$L,2,FALSE),"")),"")</f>
        <v/>
      </c>
      <c r="AQ1286" s="6" t="str">
        <f>_xlfn.IFNA(IF(IF($AH1286=AQ$5,VLOOKUP(AL1286,buff!$K:$L,2,FALSE),"")=0,"",IF($AH1286=AQ$5,VLOOKUP(AL1286,buff!$K:$L,2,FALSE),"")),"")</f>
        <v/>
      </c>
      <c r="AR1286" s="6" t="str">
        <f>_xlfn.IFNA(IF(IF($AH1286=AR$5,VLOOKUP(AM1286,buff!$K:$L,2,FALSE),"")=0,"",IF($AH1286=AR$5,VLOOKUP(AM1286,buff!$K:$L,2,FALSE),"")),"")</f>
        <v/>
      </c>
      <c r="AS1286" s="6" t="str">
        <f>_xlfn.IFNA(IF(IF($AH1286=AS$5,VLOOKUP(AI1286,buff!$K:$L,2,FALSE),"")=0,"",IF($AH1286=AS$5,VLOOKUP(AI1286,buff!$K:$L,2,FALSE),"")),"")</f>
        <v/>
      </c>
      <c r="AT1286" s="6" t="str">
        <f>_xlfn.IFNA(IF(IF($AH1286=AT$5,VLOOKUP(AJ1286,buff!$K:$L,2,FALSE),"")=0,"",IF($AH1286=AT$5,VLOOKUP(AJ1286,buff!$K:$L,2,FALSE),"")),"")</f>
        <v/>
      </c>
      <c r="AU1286" s="6" t="str">
        <f>_xlfn.IFNA(IF(IF($AH1286=AU$5,VLOOKUP(AK1286,buff!$K:$L,2,FALSE),"")=0,"",IF($AH1286=AU$5,VLOOKUP(AK1286,buff!$K:$L,2,FALSE),"")),"")</f>
        <v/>
      </c>
      <c r="AV1286" s="6" t="str">
        <f>_xlfn.IFNA(IF(IF($AH1286=AV$5,VLOOKUP(AL1286,buff!$K:$L,2,FALSE),"")=0,"",IF($AH1286=AV$5,VLOOKUP(AL1286,buff!$K:$L,2,FALSE),"")),"")</f>
        <v/>
      </c>
      <c r="AW1286" s="6" t="str">
        <f>_xlfn.IFNA(IF(IF($AH1286=AW$5,VLOOKUP(AM1286,buff!$K:$L,2,FALSE),"")=0,"",IF($AH1286=AW$5,VLOOKUP(AM1286,buff!$K:$L,2,FALSE),"")),"")</f>
        <v/>
      </c>
      <c r="AX1286" s="6" t="e">
        <f>VLOOKUP(AI1286,buff!K:P,6,FALSE)</f>
        <v>#N/A</v>
      </c>
      <c r="AY1286" t="e">
        <f t="shared" si="374"/>
        <v>#N/A</v>
      </c>
      <c r="AZ1286" t="e">
        <f t="shared" si="374"/>
        <v>#N/A</v>
      </c>
      <c r="BA1286">
        <f t="shared" si="375"/>
        <v>0</v>
      </c>
      <c r="BB1286">
        <f t="shared" si="376"/>
        <v>0</v>
      </c>
    </row>
    <row r="1287" spans="1:54" x14ac:dyDescent="0.15">
      <c r="A1287" t="str">
        <f t="shared" si="386"/>
        <v>猎风主动技能2等级1</v>
      </c>
      <c r="B1287" s="8">
        <v>1281</v>
      </c>
      <c r="C1287" s="8" t="str">
        <f>VLOOKUP(G1287,角色!A:B,2,FALSE)</f>
        <v>猎风</v>
      </c>
      <c r="D1287" s="8" t="str">
        <f t="shared" si="371"/>
        <v>主动技能2</v>
      </c>
      <c r="E1287" s="8">
        <f t="shared" si="387"/>
        <v>1</v>
      </c>
      <c r="F1287" s="8">
        <f t="shared" si="388"/>
        <v>2</v>
      </c>
      <c r="G1287" s="8">
        <f t="shared" si="389"/>
        <v>22</v>
      </c>
      <c r="H1287" s="4" t="s">
        <v>504</v>
      </c>
      <c r="I1287" s="26" t="str">
        <f>"对敌方全体造成100%攻击力（+"&amp;AB1287&amp;")伤害"</f>
        <v>对敌方全体造成100%攻击力（+118)伤害</v>
      </c>
      <c r="J1287" s="4" t="s">
        <v>305</v>
      </c>
      <c r="K1287" s="1" t="s">
        <v>505</v>
      </c>
      <c r="L1287" s="4" t="s">
        <v>109</v>
      </c>
      <c r="M1287" s="4"/>
      <c r="N1287" s="4">
        <v>100</v>
      </c>
      <c r="O1287" s="4"/>
      <c r="T1287" s="6" t="str">
        <f t="shared" ref="T1287:T1349" si="390">IF(AN1287="","",AN1287)&amp;IF(AO1287="","","|"&amp;AO1287)&amp;IF(AP1287="","","|"&amp;AP1287)&amp;IF(AQ1287="","","|"&amp;AQ1287)&amp;IF(AR1287="","","|"&amp;AR1287)</f>
        <v/>
      </c>
      <c r="U1287" s="6" t="str">
        <f t="shared" ref="U1287:U1349" si="391">IF(AS1287="","",AS1287)&amp;IF(AT1287="","","|"&amp;AT1287)&amp;IF(AU1287="","","|"&amp;AU1287)&amp;IF(AV1287="","","|"&amp;AV1287)&amp;IF(AW1287="","","|"&amp;AW1287)</f>
        <v/>
      </c>
      <c r="Y1287">
        <f t="shared" ref="Y1287:Y1318" si="392">VLOOKUP(D1287,BC:BD,2,FALSE)</f>
        <v>50</v>
      </c>
      <c r="Z1287">
        <v>100</v>
      </c>
      <c r="AA1287" s="23">
        <v>25</v>
      </c>
      <c r="AB1287" s="23">
        <f>INT(VLOOKUP(VLOOKUP($C1287,角色技能升级比率表!$B:$C,2,FALSE),角色属性概况!E:F,2,FALSE)*VLOOKUP(E1287,角色属性概况!I:M,3,FALSE)*AA1287/100)</f>
        <v>118</v>
      </c>
      <c r="AE1287">
        <v>0</v>
      </c>
      <c r="AF1287" s="23">
        <f t="shared" si="372"/>
        <v>2</v>
      </c>
      <c r="AG1287" s="23">
        <f t="shared" si="373"/>
        <v>1</v>
      </c>
      <c r="AN1287" s="6" t="str">
        <f>_xlfn.IFNA(IF(IF($AH1287=AN$5,VLOOKUP(AI1287,buff!$K:$L,2,FALSE),"")=0,"",IF($AH1287=AN$5,VLOOKUP(AI1287,buff!$K:$L,2,FALSE),"")),"")</f>
        <v/>
      </c>
      <c r="AO1287" s="6" t="str">
        <f>_xlfn.IFNA(IF(IF($AH1287=AO$5,VLOOKUP(AJ1287,buff!$K:$L,2,FALSE),"")=0,"",IF($AH1287=AO$5,VLOOKUP(AJ1287,buff!$K:$L,2,FALSE),"")),"")</f>
        <v/>
      </c>
      <c r="AP1287" s="6" t="str">
        <f>_xlfn.IFNA(IF(IF($AH1287=AP$5,VLOOKUP(AK1287,buff!$K:$L,2,FALSE),"")=0,"",IF($AH1287=AP$5,VLOOKUP(AK1287,buff!$K:$L,2,FALSE),"")),"")</f>
        <v/>
      </c>
      <c r="AQ1287" s="6" t="str">
        <f>_xlfn.IFNA(IF(IF($AH1287=AQ$5,VLOOKUP(AL1287,buff!$K:$L,2,FALSE),"")=0,"",IF($AH1287=AQ$5,VLOOKUP(AL1287,buff!$K:$L,2,FALSE),"")),"")</f>
        <v/>
      </c>
      <c r="AR1287" s="6" t="str">
        <f>_xlfn.IFNA(IF(IF($AH1287=AR$5,VLOOKUP(AM1287,buff!$K:$L,2,FALSE),"")=0,"",IF($AH1287=AR$5,VLOOKUP(AM1287,buff!$K:$L,2,FALSE),"")),"")</f>
        <v/>
      </c>
      <c r="AS1287" s="6" t="str">
        <f>_xlfn.IFNA(IF(IF($AH1287=AS$5,VLOOKUP(AI1287,buff!$K:$L,2,FALSE),"")=0,"",IF($AH1287=AS$5,VLOOKUP(AI1287,buff!$K:$L,2,FALSE),"")),"")</f>
        <v/>
      </c>
      <c r="AT1287" s="6" t="str">
        <f>_xlfn.IFNA(IF(IF($AH1287=AT$5,VLOOKUP(AJ1287,buff!$K:$L,2,FALSE),"")=0,"",IF($AH1287=AT$5,VLOOKUP(AJ1287,buff!$K:$L,2,FALSE),"")),"")</f>
        <v/>
      </c>
      <c r="AU1287" s="6" t="str">
        <f>_xlfn.IFNA(IF(IF($AH1287=AU$5,VLOOKUP(AK1287,buff!$K:$L,2,FALSE),"")=0,"",IF($AH1287=AU$5,VLOOKUP(AK1287,buff!$K:$L,2,FALSE),"")),"")</f>
        <v/>
      </c>
      <c r="AV1287" s="6" t="str">
        <f>_xlfn.IFNA(IF(IF($AH1287=AV$5,VLOOKUP(AL1287,buff!$K:$L,2,FALSE),"")=0,"",IF($AH1287=AV$5,VLOOKUP(AL1287,buff!$K:$L,2,FALSE),"")),"")</f>
        <v/>
      </c>
      <c r="AW1287" s="6" t="str">
        <f>_xlfn.IFNA(IF(IF($AH1287=AW$5,VLOOKUP(AM1287,buff!$K:$L,2,FALSE),"")=0,"",IF($AH1287=AW$5,VLOOKUP(AM1287,buff!$K:$L,2,FALSE),"")),"")</f>
        <v/>
      </c>
      <c r="AX1287" s="6" t="e">
        <f>VLOOKUP(AI1287,buff!K:P,6,FALSE)</f>
        <v>#N/A</v>
      </c>
      <c r="AY1287" t="e">
        <f t="shared" si="374"/>
        <v>#N/A</v>
      </c>
      <c r="AZ1287" t="e">
        <f t="shared" si="374"/>
        <v>#N/A</v>
      </c>
      <c r="BA1287">
        <f t="shared" si="375"/>
        <v>2</v>
      </c>
      <c r="BB1287">
        <f t="shared" si="376"/>
        <v>1</v>
      </c>
    </row>
    <row r="1288" spans="1:54" x14ac:dyDescent="0.15">
      <c r="A1288" t="str">
        <f t="shared" si="386"/>
        <v>猎风主动技能2等级2</v>
      </c>
      <c r="B1288" s="8">
        <v>1282</v>
      </c>
      <c r="C1288" s="8" t="str">
        <f>VLOOKUP(G1288,角色!A:B,2,FALSE)</f>
        <v>猎风</v>
      </c>
      <c r="D1288" s="8" t="str">
        <f t="shared" ref="D1288:D1351" si="393">$D$4&amp;F1288</f>
        <v>主动技能2</v>
      </c>
      <c r="E1288" s="8">
        <f t="shared" si="387"/>
        <v>2</v>
      </c>
      <c r="F1288" s="8">
        <f t="shared" si="388"/>
        <v>2</v>
      </c>
      <c r="G1288" s="8">
        <f t="shared" si="389"/>
        <v>22</v>
      </c>
      <c r="H1288" s="4" t="s">
        <v>504</v>
      </c>
      <c r="I1288" s="26" t="str">
        <f t="shared" ref="I1288:I1306" si="394">"对敌方全体造成100%攻击力（+"&amp;AB1288&amp;")伤害"</f>
        <v>对敌方全体造成100%攻击力（+175)伤害</v>
      </c>
      <c r="J1288" s="4" t="s">
        <v>305</v>
      </c>
      <c r="K1288" s="1" t="s">
        <v>505</v>
      </c>
      <c r="L1288" s="4" t="s">
        <v>109</v>
      </c>
      <c r="M1288" s="4"/>
      <c r="N1288" s="4">
        <v>100</v>
      </c>
      <c r="O1288" s="4"/>
      <c r="T1288" s="6" t="str">
        <f t="shared" si="390"/>
        <v/>
      </c>
      <c r="U1288" s="6" t="str">
        <f t="shared" si="391"/>
        <v/>
      </c>
      <c r="Y1288">
        <f t="shared" si="392"/>
        <v>50</v>
      </c>
      <c r="Z1288">
        <v>100</v>
      </c>
      <c r="AA1288" s="23">
        <v>25</v>
      </c>
      <c r="AB1288" s="23">
        <f>INT(VLOOKUP(VLOOKUP($C1288,角色技能升级比率表!$B:$C,2,FALSE),角色属性概况!E:F,2,FALSE)*VLOOKUP(E1288,角色属性概况!I:M,3,FALSE)*AA1288/100)</f>
        <v>175</v>
      </c>
      <c r="AE1288">
        <v>0</v>
      </c>
      <c r="AF1288" s="23">
        <f t="shared" ref="AF1288:AF1351" si="395">BA1288</f>
        <v>2</v>
      </c>
      <c r="AG1288" s="23">
        <f t="shared" ref="AG1288:AG1351" si="396">BB1288</f>
        <v>1</v>
      </c>
      <c r="AN1288" s="6" t="str">
        <f>_xlfn.IFNA(IF(IF($AH1288=AN$5,VLOOKUP(AI1288,buff!$K:$L,2,FALSE),"")=0,"",IF($AH1288=AN$5,VLOOKUP(AI1288,buff!$K:$L,2,FALSE),"")),"")</f>
        <v/>
      </c>
      <c r="AO1288" s="6" t="str">
        <f>_xlfn.IFNA(IF(IF($AH1288=AO$5,VLOOKUP(AJ1288,buff!$K:$L,2,FALSE),"")=0,"",IF($AH1288=AO$5,VLOOKUP(AJ1288,buff!$K:$L,2,FALSE),"")),"")</f>
        <v/>
      </c>
      <c r="AP1288" s="6" t="str">
        <f>_xlfn.IFNA(IF(IF($AH1288=AP$5,VLOOKUP(AK1288,buff!$K:$L,2,FALSE),"")=0,"",IF($AH1288=AP$5,VLOOKUP(AK1288,buff!$K:$L,2,FALSE),"")),"")</f>
        <v/>
      </c>
      <c r="AQ1288" s="6" t="str">
        <f>_xlfn.IFNA(IF(IF($AH1288=AQ$5,VLOOKUP(AL1288,buff!$K:$L,2,FALSE),"")=0,"",IF($AH1288=AQ$5,VLOOKUP(AL1288,buff!$K:$L,2,FALSE),"")),"")</f>
        <v/>
      </c>
      <c r="AR1288" s="6" t="str">
        <f>_xlfn.IFNA(IF(IF($AH1288=AR$5,VLOOKUP(AM1288,buff!$K:$L,2,FALSE),"")=0,"",IF($AH1288=AR$5,VLOOKUP(AM1288,buff!$K:$L,2,FALSE),"")),"")</f>
        <v/>
      </c>
      <c r="AS1288" s="6" t="str">
        <f>_xlfn.IFNA(IF(IF($AH1288=AS$5,VLOOKUP(AI1288,buff!$K:$L,2,FALSE),"")=0,"",IF($AH1288=AS$5,VLOOKUP(AI1288,buff!$K:$L,2,FALSE),"")),"")</f>
        <v/>
      </c>
      <c r="AT1288" s="6" t="str">
        <f>_xlfn.IFNA(IF(IF($AH1288=AT$5,VLOOKUP(AJ1288,buff!$K:$L,2,FALSE),"")=0,"",IF($AH1288=AT$5,VLOOKUP(AJ1288,buff!$K:$L,2,FALSE),"")),"")</f>
        <v/>
      </c>
      <c r="AU1288" s="6" t="str">
        <f>_xlfn.IFNA(IF(IF($AH1288=AU$5,VLOOKUP(AK1288,buff!$K:$L,2,FALSE),"")=0,"",IF($AH1288=AU$5,VLOOKUP(AK1288,buff!$K:$L,2,FALSE),"")),"")</f>
        <v/>
      </c>
      <c r="AV1288" s="6" t="str">
        <f>_xlfn.IFNA(IF(IF($AH1288=AV$5,VLOOKUP(AL1288,buff!$K:$L,2,FALSE),"")=0,"",IF($AH1288=AV$5,VLOOKUP(AL1288,buff!$K:$L,2,FALSE),"")),"")</f>
        <v/>
      </c>
      <c r="AW1288" s="6" t="str">
        <f>_xlfn.IFNA(IF(IF($AH1288=AW$5,VLOOKUP(AM1288,buff!$K:$L,2,FALSE),"")=0,"",IF($AH1288=AW$5,VLOOKUP(AM1288,buff!$K:$L,2,FALSE),"")),"")</f>
        <v/>
      </c>
      <c r="AX1288" s="6" t="e">
        <f>VLOOKUP(AI1288,buff!K:P,6,FALSE)</f>
        <v>#N/A</v>
      </c>
      <c r="AY1288" t="e">
        <f t="shared" ref="AY1288:AZ1351" si="397">AX1288</f>
        <v>#N/A</v>
      </c>
      <c r="AZ1288" t="e">
        <f t="shared" si="397"/>
        <v>#N/A</v>
      </c>
      <c r="BA1288">
        <f t="shared" ref="BA1288:BA1351" si="398">IF(F1288=1,0,IF(F1288=2,2,3))</f>
        <v>2</v>
      </c>
      <c r="BB1288">
        <f t="shared" ref="BB1288:BB1351" si="399">IF(F1288=1,0,IF(F1288=2,1,2))</f>
        <v>1</v>
      </c>
    </row>
    <row r="1289" spans="1:54" x14ac:dyDescent="0.15">
      <c r="A1289" t="str">
        <f t="shared" si="386"/>
        <v>猎风主动技能2等级3</v>
      </c>
      <c r="B1289" s="8">
        <v>1283</v>
      </c>
      <c r="C1289" s="8" t="str">
        <f>VLOOKUP(G1289,角色!A:B,2,FALSE)</f>
        <v>猎风</v>
      </c>
      <c r="D1289" s="8" t="str">
        <f t="shared" si="393"/>
        <v>主动技能2</v>
      </c>
      <c r="E1289" s="8">
        <f t="shared" si="387"/>
        <v>3</v>
      </c>
      <c r="F1289" s="8">
        <f t="shared" si="388"/>
        <v>2</v>
      </c>
      <c r="G1289" s="8">
        <f t="shared" si="389"/>
        <v>22</v>
      </c>
      <c r="H1289" s="4" t="s">
        <v>504</v>
      </c>
      <c r="I1289" s="26" t="str">
        <f t="shared" si="394"/>
        <v>对敌方全体造成100%攻击力（+231)伤害</v>
      </c>
      <c r="J1289" s="4" t="s">
        <v>305</v>
      </c>
      <c r="K1289" s="1" t="s">
        <v>505</v>
      </c>
      <c r="L1289" s="4" t="s">
        <v>109</v>
      </c>
      <c r="M1289" s="4"/>
      <c r="N1289" s="4">
        <v>100</v>
      </c>
      <c r="O1289" s="4"/>
      <c r="T1289" s="6" t="str">
        <f t="shared" si="390"/>
        <v/>
      </c>
      <c r="U1289" s="6" t="str">
        <f t="shared" si="391"/>
        <v/>
      </c>
      <c r="Y1289">
        <f t="shared" si="392"/>
        <v>50</v>
      </c>
      <c r="Z1289">
        <v>100</v>
      </c>
      <c r="AA1289" s="23">
        <v>25</v>
      </c>
      <c r="AB1289" s="23">
        <f>INT(VLOOKUP(VLOOKUP($C1289,角色技能升级比率表!$B:$C,2,FALSE),角色属性概况!E:F,2,FALSE)*VLOOKUP(E1289,角色属性概况!I:M,3,FALSE)*AA1289/100)</f>
        <v>231</v>
      </c>
      <c r="AE1289">
        <v>0</v>
      </c>
      <c r="AF1289" s="23">
        <f t="shared" si="395"/>
        <v>2</v>
      </c>
      <c r="AG1289" s="23">
        <f t="shared" si="396"/>
        <v>1</v>
      </c>
      <c r="AN1289" s="6" t="str">
        <f>_xlfn.IFNA(IF(IF($AH1289=AN$5,VLOOKUP(AI1289,buff!$K:$L,2,FALSE),"")=0,"",IF($AH1289=AN$5,VLOOKUP(AI1289,buff!$K:$L,2,FALSE),"")),"")</f>
        <v/>
      </c>
      <c r="AO1289" s="6" t="str">
        <f>_xlfn.IFNA(IF(IF($AH1289=AO$5,VLOOKUP(AJ1289,buff!$K:$L,2,FALSE),"")=0,"",IF($AH1289=AO$5,VLOOKUP(AJ1289,buff!$K:$L,2,FALSE),"")),"")</f>
        <v/>
      </c>
      <c r="AP1289" s="6" t="str">
        <f>_xlfn.IFNA(IF(IF($AH1289=AP$5,VLOOKUP(AK1289,buff!$K:$L,2,FALSE),"")=0,"",IF($AH1289=AP$5,VLOOKUP(AK1289,buff!$K:$L,2,FALSE),"")),"")</f>
        <v/>
      </c>
      <c r="AQ1289" s="6" t="str">
        <f>_xlfn.IFNA(IF(IF($AH1289=AQ$5,VLOOKUP(AL1289,buff!$K:$L,2,FALSE),"")=0,"",IF($AH1289=AQ$5,VLOOKUP(AL1289,buff!$K:$L,2,FALSE),"")),"")</f>
        <v/>
      </c>
      <c r="AR1289" s="6" t="str">
        <f>_xlfn.IFNA(IF(IF($AH1289=AR$5,VLOOKUP(AM1289,buff!$K:$L,2,FALSE),"")=0,"",IF($AH1289=AR$5,VLOOKUP(AM1289,buff!$K:$L,2,FALSE),"")),"")</f>
        <v/>
      </c>
      <c r="AS1289" s="6" t="str">
        <f>_xlfn.IFNA(IF(IF($AH1289=AS$5,VLOOKUP(AI1289,buff!$K:$L,2,FALSE),"")=0,"",IF($AH1289=AS$5,VLOOKUP(AI1289,buff!$K:$L,2,FALSE),"")),"")</f>
        <v/>
      </c>
      <c r="AT1289" s="6" t="str">
        <f>_xlfn.IFNA(IF(IF($AH1289=AT$5,VLOOKUP(AJ1289,buff!$K:$L,2,FALSE),"")=0,"",IF($AH1289=AT$5,VLOOKUP(AJ1289,buff!$K:$L,2,FALSE),"")),"")</f>
        <v/>
      </c>
      <c r="AU1289" s="6" t="str">
        <f>_xlfn.IFNA(IF(IF($AH1289=AU$5,VLOOKUP(AK1289,buff!$K:$L,2,FALSE),"")=0,"",IF($AH1289=AU$5,VLOOKUP(AK1289,buff!$K:$L,2,FALSE),"")),"")</f>
        <v/>
      </c>
      <c r="AV1289" s="6" t="str">
        <f>_xlfn.IFNA(IF(IF($AH1289=AV$5,VLOOKUP(AL1289,buff!$K:$L,2,FALSE),"")=0,"",IF($AH1289=AV$5,VLOOKUP(AL1289,buff!$K:$L,2,FALSE),"")),"")</f>
        <v/>
      </c>
      <c r="AW1289" s="6" t="str">
        <f>_xlfn.IFNA(IF(IF($AH1289=AW$5,VLOOKUP(AM1289,buff!$K:$L,2,FALSE),"")=0,"",IF($AH1289=AW$5,VLOOKUP(AM1289,buff!$K:$L,2,FALSE),"")),"")</f>
        <v/>
      </c>
      <c r="AX1289" s="6" t="e">
        <f>VLOOKUP(AI1289,buff!K:P,6,FALSE)</f>
        <v>#N/A</v>
      </c>
      <c r="AY1289" t="e">
        <f t="shared" si="397"/>
        <v>#N/A</v>
      </c>
      <c r="AZ1289" t="e">
        <f t="shared" si="397"/>
        <v>#N/A</v>
      </c>
      <c r="BA1289">
        <f t="shared" si="398"/>
        <v>2</v>
      </c>
      <c r="BB1289">
        <f t="shared" si="399"/>
        <v>1</v>
      </c>
    </row>
    <row r="1290" spans="1:54" x14ac:dyDescent="0.15">
      <c r="A1290" t="str">
        <f t="shared" si="386"/>
        <v>猎风主动技能2等级4</v>
      </c>
      <c r="B1290" s="8">
        <v>1284</v>
      </c>
      <c r="C1290" s="8" t="str">
        <f>VLOOKUP(G1290,角色!A:B,2,FALSE)</f>
        <v>猎风</v>
      </c>
      <c r="D1290" s="8" t="str">
        <f t="shared" si="393"/>
        <v>主动技能2</v>
      </c>
      <c r="E1290" s="8">
        <f t="shared" si="387"/>
        <v>4</v>
      </c>
      <c r="F1290" s="8">
        <f t="shared" si="388"/>
        <v>2</v>
      </c>
      <c r="G1290" s="8">
        <f t="shared" si="389"/>
        <v>22</v>
      </c>
      <c r="H1290" s="4" t="s">
        <v>504</v>
      </c>
      <c r="I1290" s="26" t="str">
        <f t="shared" si="394"/>
        <v>对敌方全体造成100%攻击力（+287)伤害</v>
      </c>
      <c r="J1290" s="4" t="s">
        <v>305</v>
      </c>
      <c r="K1290" s="1" t="s">
        <v>505</v>
      </c>
      <c r="L1290" s="4" t="s">
        <v>109</v>
      </c>
      <c r="M1290" s="4"/>
      <c r="N1290" s="4">
        <v>100</v>
      </c>
      <c r="O1290" s="4"/>
      <c r="T1290" s="6" t="str">
        <f t="shared" si="390"/>
        <v/>
      </c>
      <c r="U1290" s="6" t="str">
        <f t="shared" si="391"/>
        <v/>
      </c>
      <c r="Y1290">
        <f t="shared" si="392"/>
        <v>50</v>
      </c>
      <c r="Z1290">
        <v>100</v>
      </c>
      <c r="AA1290" s="23">
        <v>25</v>
      </c>
      <c r="AB1290" s="23">
        <f>INT(VLOOKUP(VLOOKUP($C1290,角色技能升级比率表!$B:$C,2,FALSE),角色属性概况!E:F,2,FALSE)*VLOOKUP(E1290,角色属性概况!I:M,3,FALSE)*AA1290/100)</f>
        <v>287</v>
      </c>
      <c r="AE1290">
        <v>0</v>
      </c>
      <c r="AF1290" s="23">
        <f t="shared" si="395"/>
        <v>2</v>
      </c>
      <c r="AG1290" s="23">
        <f t="shared" si="396"/>
        <v>1</v>
      </c>
      <c r="AN1290" s="6" t="str">
        <f>_xlfn.IFNA(IF(IF($AH1290=AN$5,VLOOKUP(AI1290,buff!$K:$L,2,FALSE),"")=0,"",IF($AH1290=AN$5,VLOOKUP(AI1290,buff!$K:$L,2,FALSE),"")),"")</f>
        <v/>
      </c>
      <c r="AO1290" s="6" t="str">
        <f>_xlfn.IFNA(IF(IF($AH1290=AO$5,VLOOKUP(AJ1290,buff!$K:$L,2,FALSE),"")=0,"",IF($AH1290=AO$5,VLOOKUP(AJ1290,buff!$K:$L,2,FALSE),"")),"")</f>
        <v/>
      </c>
      <c r="AP1290" s="6" t="str">
        <f>_xlfn.IFNA(IF(IF($AH1290=AP$5,VLOOKUP(AK1290,buff!$K:$L,2,FALSE),"")=0,"",IF($AH1290=AP$5,VLOOKUP(AK1290,buff!$K:$L,2,FALSE),"")),"")</f>
        <v/>
      </c>
      <c r="AQ1290" s="6" t="str">
        <f>_xlfn.IFNA(IF(IF($AH1290=AQ$5,VLOOKUP(AL1290,buff!$K:$L,2,FALSE),"")=0,"",IF($AH1290=AQ$5,VLOOKUP(AL1290,buff!$K:$L,2,FALSE),"")),"")</f>
        <v/>
      </c>
      <c r="AR1290" s="6" t="str">
        <f>_xlfn.IFNA(IF(IF($AH1290=AR$5,VLOOKUP(AM1290,buff!$K:$L,2,FALSE),"")=0,"",IF($AH1290=AR$5,VLOOKUP(AM1290,buff!$K:$L,2,FALSE),"")),"")</f>
        <v/>
      </c>
      <c r="AS1290" s="6" t="str">
        <f>_xlfn.IFNA(IF(IF($AH1290=AS$5,VLOOKUP(AI1290,buff!$K:$L,2,FALSE),"")=0,"",IF($AH1290=AS$5,VLOOKUP(AI1290,buff!$K:$L,2,FALSE),"")),"")</f>
        <v/>
      </c>
      <c r="AT1290" s="6" t="str">
        <f>_xlfn.IFNA(IF(IF($AH1290=AT$5,VLOOKUP(AJ1290,buff!$K:$L,2,FALSE),"")=0,"",IF($AH1290=AT$5,VLOOKUP(AJ1290,buff!$K:$L,2,FALSE),"")),"")</f>
        <v/>
      </c>
      <c r="AU1290" s="6" t="str">
        <f>_xlfn.IFNA(IF(IF($AH1290=AU$5,VLOOKUP(AK1290,buff!$K:$L,2,FALSE),"")=0,"",IF($AH1290=AU$5,VLOOKUP(AK1290,buff!$K:$L,2,FALSE),"")),"")</f>
        <v/>
      </c>
      <c r="AV1290" s="6" t="str">
        <f>_xlfn.IFNA(IF(IF($AH1290=AV$5,VLOOKUP(AL1290,buff!$K:$L,2,FALSE),"")=0,"",IF($AH1290=AV$5,VLOOKUP(AL1290,buff!$K:$L,2,FALSE),"")),"")</f>
        <v/>
      </c>
      <c r="AW1290" s="6" t="str">
        <f>_xlfn.IFNA(IF(IF($AH1290=AW$5,VLOOKUP(AM1290,buff!$K:$L,2,FALSE),"")=0,"",IF($AH1290=AW$5,VLOOKUP(AM1290,buff!$K:$L,2,FALSE),"")),"")</f>
        <v/>
      </c>
      <c r="AX1290" s="6" t="e">
        <f>VLOOKUP(AI1290,buff!K:P,6,FALSE)</f>
        <v>#N/A</v>
      </c>
      <c r="AY1290" t="e">
        <f t="shared" si="397"/>
        <v>#N/A</v>
      </c>
      <c r="AZ1290" t="e">
        <f t="shared" si="397"/>
        <v>#N/A</v>
      </c>
      <c r="BA1290">
        <f t="shared" si="398"/>
        <v>2</v>
      </c>
      <c r="BB1290">
        <f t="shared" si="399"/>
        <v>1</v>
      </c>
    </row>
    <row r="1291" spans="1:54" x14ac:dyDescent="0.15">
      <c r="A1291" t="str">
        <f t="shared" si="386"/>
        <v>猎风主动技能2等级5</v>
      </c>
      <c r="B1291" s="8">
        <v>1285</v>
      </c>
      <c r="C1291" s="8" t="str">
        <f>VLOOKUP(G1291,角色!A:B,2,FALSE)</f>
        <v>猎风</v>
      </c>
      <c r="D1291" s="8" t="str">
        <f t="shared" si="393"/>
        <v>主动技能2</v>
      </c>
      <c r="E1291" s="8">
        <f t="shared" si="387"/>
        <v>5</v>
      </c>
      <c r="F1291" s="8">
        <f t="shared" si="388"/>
        <v>2</v>
      </c>
      <c r="G1291" s="8">
        <f t="shared" si="389"/>
        <v>22</v>
      </c>
      <c r="H1291" s="4" t="s">
        <v>504</v>
      </c>
      <c r="I1291" s="26" t="str">
        <f t="shared" si="394"/>
        <v>对敌方全体造成100%攻击力（+353)伤害</v>
      </c>
      <c r="J1291" s="4" t="s">
        <v>305</v>
      </c>
      <c r="K1291" s="1" t="s">
        <v>505</v>
      </c>
      <c r="L1291" s="4" t="s">
        <v>109</v>
      </c>
      <c r="M1291" s="4"/>
      <c r="N1291" s="4">
        <v>100</v>
      </c>
      <c r="O1291" s="4"/>
      <c r="T1291" s="6" t="str">
        <f t="shared" si="390"/>
        <v/>
      </c>
      <c r="U1291" s="6" t="str">
        <f t="shared" si="391"/>
        <v/>
      </c>
      <c r="Y1291">
        <f t="shared" si="392"/>
        <v>50</v>
      </c>
      <c r="Z1291">
        <v>100</v>
      </c>
      <c r="AA1291" s="23">
        <v>25</v>
      </c>
      <c r="AB1291" s="23">
        <f>INT(VLOOKUP(VLOOKUP($C1291,角色技能升级比率表!$B:$C,2,FALSE),角色属性概况!E:F,2,FALSE)*VLOOKUP(E1291,角色属性概况!I:M,3,FALSE)*AA1291/100)</f>
        <v>353</v>
      </c>
      <c r="AE1291">
        <v>0</v>
      </c>
      <c r="AF1291" s="23">
        <f t="shared" si="395"/>
        <v>2</v>
      </c>
      <c r="AG1291" s="23">
        <f t="shared" si="396"/>
        <v>1</v>
      </c>
      <c r="AN1291" s="6" t="str">
        <f>_xlfn.IFNA(IF(IF($AH1291=AN$5,VLOOKUP(AI1291,buff!$K:$L,2,FALSE),"")=0,"",IF($AH1291=AN$5,VLOOKUP(AI1291,buff!$K:$L,2,FALSE),"")),"")</f>
        <v/>
      </c>
      <c r="AO1291" s="6" t="str">
        <f>_xlfn.IFNA(IF(IF($AH1291=AO$5,VLOOKUP(AJ1291,buff!$K:$L,2,FALSE),"")=0,"",IF($AH1291=AO$5,VLOOKUP(AJ1291,buff!$K:$L,2,FALSE),"")),"")</f>
        <v/>
      </c>
      <c r="AP1291" s="6" t="str">
        <f>_xlfn.IFNA(IF(IF($AH1291=AP$5,VLOOKUP(AK1291,buff!$K:$L,2,FALSE),"")=0,"",IF($AH1291=AP$5,VLOOKUP(AK1291,buff!$K:$L,2,FALSE),"")),"")</f>
        <v/>
      </c>
      <c r="AQ1291" s="6" t="str">
        <f>_xlfn.IFNA(IF(IF($AH1291=AQ$5,VLOOKUP(AL1291,buff!$K:$L,2,FALSE),"")=0,"",IF($AH1291=AQ$5,VLOOKUP(AL1291,buff!$K:$L,2,FALSE),"")),"")</f>
        <v/>
      </c>
      <c r="AR1291" s="6" t="str">
        <f>_xlfn.IFNA(IF(IF($AH1291=AR$5,VLOOKUP(AM1291,buff!$K:$L,2,FALSE),"")=0,"",IF($AH1291=AR$5,VLOOKUP(AM1291,buff!$K:$L,2,FALSE),"")),"")</f>
        <v/>
      </c>
      <c r="AS1291" s="6" t="str">
        <f>_xlfn.IFNA(IF(IF($AH1291=AS$5,VLOOKUP(AI1291,buff!$K:$L,2,FALSE),"")=0,"",IF($AH1291=AS$5,VLOOKUP(AI1291,buff!$K:$L,2,FALSE),"")),"")</f>
        <v/>
      </c>
      <c r="AT1291" s="6" t="str">
        <f>_xlfn.IFNA(IF(IF($AH1291=AT$5,VLOOKUP(AJ1291,buff!$K:$L,2,FALSE),"")=0,"",IF($AH1291=AT$5,VLOOKUP(AJ1291,buff!$K:$L,2,FALSE),"")),"")</f>
        <v/>
      </c>
      <c r="AU1291" s="6" t="str">
        <f>_xlfn.IFNA(IF(IF($AH1291=AU$5,VLOOKUP(AK1291,buff!$K:$L,2,FALSE),"")=0,"",IF($AH1291=AU$5,VLOOKUP(AK1291,buff!$K:$L,2,FALSE),"")),"")</f>
        <v/>
      </c>
      <c r="AV1291" s="6" t="str">
        <f>_xlfn.IFNA(IF(IF($AH1291=AV$5,VLOOKUP(AL1291,buff!$K:$L,2,FALSE),"")=0,"",IF($AH1291=AV$5,VLOOKUP(AL1291,buff!$K:$L,2,FALSE),"")),"")</f>
        <v/>
      </c>
      <c r="AW1291" s="6" t="str">
        <f>_xlfn.IFNA(IF(IF($AH1291=AW$5,VLOOKUP(AM1291,buff!$K:$L,2,FALSE),"")=0,"",IF($AH1291=AW$5,VLOOKUP(AM1291,buff!$K:$L,2,FALSE),"")),"")</f>
        <v/>
      </c>
      <c r="AX1291" s="6" t="e">
        <f>VLOOKUP(AI1291,buff!K:P,6,FALSE)</f>
        <v>#N/A</v>
      </c>
      <c r="AY1291" t="e">
        <f t="shared" si="397"/>
        <v>#N/A</v>
      </c>
      <c r="AZ1291" t="e">
        <f t="shared" si="397"/>
        <v>#N/A</v>
      </c>
      <c r="BA1291">
        <f t="shared" si="398"/>
        <v>2</v>
      </c>
      <c r="BB1291">
        <f t="shared" si="399"/>
        <v>1</v>
      </c>
    </row>
    <row r="1292" spans="1:54" x14ac:dyDescent="0.15">
      <c r="A1292" t="str">
        <f t="shared" si="386"/>
        <v>猎风主动技能2等级6</v>
      </c>
      <c r="B1292" s="8">
        <v>1286</v>
      </c>
      <c r="C1292" s="8" t="str">
        <f>VLOOKUP(G1292,角色!A:B,2,FALSE)</f>
        <v>猎风</v>
      </c>
      <c r="D1292" s="8" t="str">
        <f t="shared" si="393"/>
        <v>主动技能2</v>
      </c>
      <c r="E1292" s="8">
        <f t="shared" si="387"/>
        <v>6</v>
      </c>
      <c r="F1292" s="8">
        <f t="shared" si="388"/>
        <v>2</v>
      </c>
      <c r="G1292" s="8">
        <f t="shared" si="389"/>
        <v>22</v>
      </c>
      <c r="H1292" s="4" t="s">
        <v>504</v>
      </c>
      <c r="I1292" s="26" t="str">
        <f t="shared" si="394"/>
        <v>对敌方全体造成100%攻击力（+435)伤害</v>
      </c>
      <c r="J1292" s="4" t="s">
        <v>305</v>
      </c>
      <c r="K1292" s="1" t="s">
        <v>505</v>
      </c>
      <c r="L1292" s="4" t="s">
        <v>109</v>
      </c>
      <c r="M1292" s="4"/>
      <c r="N1292" s="4">
        <v>100</v>
      </c>
      <c r="O1292" s="4"/>
      <c r="T1292" s="6" t="str">
        <f t="shared" si="390"/>
        <v/>
      </c>
      <c r="U1292" s="6" t="str">
        <f t="shared" si="391"/>
        <v/>
      </c>
      <c r="Y1292">
        <f t="shared" si="392"/>
        <v>50</v>
      </c>
      <c r="Z1292">
        <v>100</v>
      </c>
      <c r="AA1292" s="23">
        <v>25</v>
      </c>
      <c r="AB1292" s="23">
        <f>INT(VLOOKUP(VLOOKUP($C1292,角色技能升级比率表!$B:$C,2,FALSE),角色属性概况!E:F,2,FALSE)*VLOOKUP(E1292,角色属性概况!I:M,3,FALSE)*AA1292/100)</f>
        <v>435</v>
      </c>
      <c r="AE1292">
        <v>0</v>
      </c>
      <c r="AF1292" s="23">
        <f t="shared" si="395"/>
        <v>2</v>
      </c>
      <c r="AG1292" s="23">
        <f t="shared" si="396"/>
        <v>1</v>
      </c>
      <c r="AN1292" s="6" t="str">
        <f>_xlfn.IFNA(IF(IF($AH1292=AN$5,VLOOKUP(AI1292,buff!$K:$L,2,FALSE),"")=0,"",IF($AH1292=AN$5,VLOOKUP(AI1292,buff!$K:$L,2,FALSE),"")),"")</f>
        <v/>
      </c>
      <c r="AO1292" s="6" t="str">
        <f>_xlfn.IFNA(IF(IF($AH1292=AO$5,VLOOKUP(AJ1292,buff!$K:$L,2,FALSE),"")=0,"",IF($AH1292=AO$5,VLOOKUP(AJ1292,buff!$K:$L,2,FALSE),"")),"")</f>
        <v/>
      </c>
      <c r="AP1292" s="6" t="str">
        <f>_xlfn.IFNA(IF(IF($AH1292=AP$5,VLOOKUP(AK1292,buff!$K:$L,2,FALSE),"")=0,"",IF($AH1292=AP$5,VLOOKUP(AK1292,buff!$K:$L,2,FALSE),"")),"")</f>
        <v/>
      </c>
      <c r="AQ1292" s="6" t="str">
        <f>_xlfn.IFNA(IF(IF($AH1292=AQ$5,VLOOKUP(AL1292,buff!$K:$L,2,FALSE),"")=0,"",IF($AH1292=AQ$5,VLOOKUP(AL1292,buff!$K:$L,2,FALSE),"")),"")</f>
        <v/>
      </c>
      <c r="AR1292" s="6" t="str">
        <f>_xlfn.IFNA(IF(IF($AH1292=AR$5,VLOOKUP(AM1292,buff!$K:$L,2,FALSE),"")=0,"",IF($AH1292=AR$5,VLOOKUP(AM1292,buff!$K:$L,2,FALSE),"")),"")</f>
        <v/>
      </c>
      <c r="AS1292" s="6" t="str">
        <f>_xlfn.IFNA(IF(IF($AH1292=AS$5,VLOOKUP(AI1292,buff!$K:$L,2,FALSE),"")=0,"",IF($AH1292=AS$5,VLOOKUP(AI1292,buff!$K:$L,2,FALSE),"")),"")</f>
        <v/>
      </c>
      <c r="AT1292" s="6" t="str">
        <f>_xlfn.IFNA(IF(IF($AH1292=AT$5,VLOOKUP(AJ1292,buff!$K:$L,2,FALSE),"")=0,"",IF($AH1292=AT$5,VLOOKUP(AJ1292,buff!$K:$L,2,FALSE),"")),"")</f>
        <v/>
      </c>
      <c r="AU1292" s="6" t="str">
        <f>_xlfn.IFNA(IF(IF($AH1292=AU$5,VLOOKUP(AK1292,buff!$K:$L,2,FALSE),"")=0,"",IF($AH1292=AU$5,VLOOKUP(AK1292,buff!$K:$L,2,FALSE),"")),"")</f>
        <v/>
      </c>
      <c r="AV1292" s="6" t="str">
        <f>_xlfn.IFNA(IF(IF($AH1292=AV$5,VLOOKUP(AL1292,buff!$K:$L,2,FALSE),"")=0,"",IF($AH1292=AV$5,VLOOKUP(AL1292,buff!$K:$L,2,FALSE),"")),"")</f>
        <v/>
      </c>
      <c r="AW1292" s="6" t="str">
        <f>_xlfn.IFNA(IF(IF($AH1292=AW$5,VLOOKUP(AM1292,buff!$K:$L,2,FALSE),"")=0,"",IF($AH1292=AW$5,VLOOKUP(AM1292,buff!$K:$L,2,FALSE),"")),"")</f>
        <v/>
      </c>
      <c r="AX1292" s="6" t="e">
        <f>VLOOKUP(AI1292,buff!K:P,6,FALSE)</f>
        <v>#N/A</v>
      </c>
      <c r="AY1292" t="e">
        <f t="shared" si="397"/>
        <v>#N/A</v>
      </c>
      <c r="AZ1292" t="e">
        <f t="shared" si="397"/>
        <v>#N/A</v>
      </c>
      <c r="BA1292">
        <f t="shared" si="398"/>
        <v>2</v>
      </c>
      <c r="BB1292">
        <f t="shared" si="399"/>
        <v>1</v>
      </c>
    </row>
    <row r="1293" spans="1:54" x14ac:dyDescent="0.15">
      <c r="A1293" t="str">
        <f t="shared" si="386"/>
        <v>猎风主动技能2等级7</v>
      </c>
      <c r="B1293" s="8">
        <v>1287</v>
      </c>
      <c r="C1293" s="8" t="str">
        <f>VLOOKUP(G1293,角色!A:B,2,FALSE)</f>
        <v>猎风</v>
      </c>
      <c r="D1293" s="8" t="str">
        <f t="shared" si="393"/>
        <v>主动技能2</v>
      </c>
      <c r="E1293" s="8">
        <f t="shared" si="387"/>
        <v>7</v>
      </c>
      <c r="F1293" s="8">
        <f t="shared" si="388"/>
        <v>2</v>
      </c>
      <c r="G1293" s="8">
        <f t="shared" si="389"/>
        <v>22</v>
      </c>
      <c r="H1293" s="4" t="s">
        <v>504</v>
      </c>
      <c r="I1293" s="26" t="str">
        <f t="shared" si="394"/>
        <v>对敌方全体造成100%攻击力（+535)伤害</v>
      </c>
      <c r="J1293" s="4" t="s">
        <v>305</v>
      </c>
      <c r="K1293" s="1" t="s">
        <v>505</v>
      </c>
      <c r="L1293" s="4" t="s">
        <v>109</v>
      </c>
      <c r="M1293" s="4"/>
      <c r="N1293" s="4">
        <v>100</v>
      </c>
      <c r="O1293" s="4"/>
      <c r="T1293" s="6" t="str">
        <f t="shared" si="390"/>
        <v/>
      </c>
      <c r="U1293" s="6" t="str">
        <f t="shared" si="391"/>
        <v/>
      </c>
      <c r="Y1293">
        <f t="shared" si="392"/>
        <v>50</v>
      </c>
      <c r="Z1293">
        <v>100</v>
      </c>
      <c r="AA1293" s="23">
        <v>25</v>
      </c>
      <c r="AB1293" s="23">
        <f>INT(VLOOKUP(VLOOKUP($C1293,角色技能升级比率表!$B:$C,2,FALSE),角色属性概况!E:F,2,FALSE)*VLOOKUP(E1293,角色属性概况!I:M,3,FALSE)*AA1293/100)</f>
        <v>535</v>
      </c>
      <c r="AE1293">
        <v>0</v>
      </c>
      <c r="AF1293" s="23">
        <f t="shared" si="395"/>
        <v>2</v>
      </c>
      <c r="AG1293" s="23">
        <f t="shared" si="396"/>
        <v>1</v>
      </c>
      <c r="AN1293" s="6" t="str">
        <f>_xlfn.IFNA(IF(IF($AH1293=AN$5,VLOOKUP(AI1293,buff!$K:$L,2,FALSE),"")=0,"",IF($AH1293=AN$5,VLOOKUP(AI1293,buff!$K:$L,2,FALSE),"")),"")</f>
        <v/>
      </c>
      <c r="AO1293" s="6" t="str">
        <f>_xlfn.IFNA(IF(IF($AH1293=AO$5,VLOOKUP(AJ1293,buff!$K:$L,2,FALSE),"")=0,"",IF($AH1293=AO$5,VLOOKUP(AJ1293,buff!$K:$L,2,FALSE),"")),"")</f>
        <v/>
      </c>
      <c r="AP1293" s="6" t="str">
        <f>_xlfn.IFNA(IF(IF($AH1293=AP$5,VLOOKUP(AK1293,buff!$K:$L,2,FALSE),"")=0,"",IF($AH1293=AP$5,VLOOKUP(AK1293,buff!$K:$L,2,FALSE),"")),"")</f>
        <v/>
      </c>
      <c r="AQ1293" s="6" t="str">
        <f>_xlfn.IFNA(IF(IF($AH1293=AQ$5,VLOOKUP(AL1293,buff!$K:$L,2,FALSE),"")=0,"",IF($AH1293=AQ$5,VLOOKUP(AL1293,buff!$K:$L,2,FALSE),"")),"")</f>
        <v/>
      </c>
      <c r="AR1293" s="6" t="str">
        <f>_xlfn.IFNA(IF(IF($AH1293=AR$5,VLOOKUP(AM1293,buff!$K:$L,2,FALSE),"")=0,"",IF($AH1293=AR$5,VLOOKUP(AM1293,buff!$K:$L,2,FALSE),"")),"")</f>
        <v/>
      </c>
      <c r="AS1293" s="6" t="str">
        <f>_xlfn.IFNA(IF(IF($AH1293=AS$5,VLOOKUP(AI1293,buff!$K:$L,2,FALSE),"")=0,"",IF($AH1293=AS$5,VLOOKUP(AI1293,buff!$K:$L,2,FALSE),"")),"")</f>
        <v/>
      </c>
      <c r="AT1293" s="6" t="str">
        <f>_xlfn.IFNA(IF(IF($AH1293=AT$5,VLOOKUP(AJ1293,buff!$K:$L,2,FALSE),"")=0,"",IF($AH1293=AT$5,VLOOKUP(AJ1293,buff!$K:$L,2,FALSE),"")),"")</f>
        <v/>
      </c>
      <c r="AU1293" s="6" t="str">
        <f>_xlfn.IFNA(IF(IF($AH1293=AU$5,VLOOKUP(AK1293,buff!$K:$L,2,FALSE),"")=0,"",IF($AH1293=AU$5,VLOOKUP(AK1293,buff!$K:$L,2,FALSE),"")),"")</f>
        <v/>
      </c>
      <c r="AV1293" s="6" t="str">
        <f>_xlfn.IFNA(IF(IF($AH1293=AV$5,VLOOKUP(AL1293,buff!$K:$L,2,FALSE),"")=0,"",IF($AH1293=AV$5,VLOOKUP(AL1293,buff!$K:$L,2,FALSE),"")),"")</f>
        <v/>
      </c>
      <c r="AW1293" s="6" t="str">
        <f>_xlfn.IFNA(IF(IF($AH1293=AW$5,VLOOKUP(AM1293,buff!$K:$L,2,FALSE),"")=0,"",IF($AH1293=AW$5,VLOOKUP(AM1293,buff!$K:$L,2,FALSE),"")),"")</f>
        <v/>
      </c>
      <c r="AX1293" s="6" t="e">
        <f>VLOOKUP(AI1293,buff!K:P,6,FALSE)</f>
        <v>#N/A</v>
      </c>
      <c r="AY1293" t="e">
        <f t="shared" si="397"/>
        <v>#N/A</v>
      </c>
      <c r="AZ1293" t="e">
        <f t="shared" si="397"/>
        <v>#N/A</v>
      </c>
      <c r="BA1293">
        <f t="shared" si="398"/>
        <v>2</v>
      </c>
      <c r="BB1293">
        <f t="shared" si="399"/>
        <v>1</v>
      </c>
    </row>
    <row r="1294" spans="1:54" x14ac:dyDescent="0.15">
      <c r="A1294" t="str">
        <f t="shared" si="386"/>
        <v>猎风主动技能2等级8</v>
      </c>
      <c r="B1294" s="8">
        <v>1288</v>
      </c>
      <c r="C1294" s="8" t="str">
        <f>VLOOKUP(G1294,角色!A:B,2,FALSE)</f>
        <v>猎风</v>
      </c>
      <c r="D1294" s="8" t="str">
        <f t="shared" si="393"/>
        <v>主动技能2</v>
      </c>
      <c r="E1294" s="8">
        <f t="shared" si="387"/>
        <v>8</v>
      </c>
      <c r="F1294" s="8">
        <f t="shared" si="388"/>
        <v>2</v>
      </c>
      <c r="G1294" s="8">
        <f t="shared" si="389"/>
        <v>22</v>
      </c>
      <c r="H1294" s="4" t="s">
        <v>504</v>
      </c>
      <c r="I1294" s="26" t="str">
        <f t="shared" si="394"/>
        <v>对敌方全体造成100%攻击力（+660)伤害</v>
      </c>
      <c r="J1294" s="4" t="s">
        <v>305</v>
      </c>
      <c r="K1294" s="1" t="s">
        <v>505</v>
      </c>
      <c r="L1294" s="4" t="s">
        <v>109</v>
      </c>
      <c r="M1294" s="4"/>
      <c r="N1294" s="4">
        <v>100</v>
      </c>
      <c r="O1294" s="4"/>
      <c r="T1294" s="6" t="str">
        <f t="shared" si="390"/>
        <v/>
      </c>
      <c r="U1294" s="6" t="str">
        <f t="shared" si="391"/>
        <v/>
      </c>
      <c r="Y1294">
        <f t="shared" si="392"/>
        <v>50</v>
      </c>
      <c r="Z1294">
        <v>100</v>
      </c>
      <c r="AA1294" s="23">
        <v>25</v>
      </c>
      <c r="AB1294" s="23">
        <f>INT(VLOOKUP(VLOOKUP($C1294,角色技能升级比率表!$B:$C,2,FALSE),角色属性概况!E:F,2,FALSE)*VLOOKUP(E1294,角色属性概况!I:M,3,FALSE)*AA1294/100)</f>
        <v>660</v>
      </c>
      <c r="AE1294">
        <v>0</v>
      </c>
      <c r="AF1294" s="23">
        <f t="shared" si="395"/>
        <v>2</v>
      </c>
      <c r="AG1294" s="23">
        <f t="shared" si="396"/>
        <v>1</v>
      </c>
      <c r="AN1294" s="6" t="str">
        <f>_xlfn.IFNA(IF(IF($AH1294=AN$5,VLOOKUP(AI1294,buff!$K:$L,2,FALSE),"")=0,"",IF($AH1294=AN$5,VLOOKUP(AI1294,buff!$K:$L,2,FALSE),"")),"")</f>
        <v/>
      </c>
      <c r="AO1294" s="6" t="str">
        <f>_xlfn.IFNA(IF(IF($AH1294=AO$5,VLOOKUP(AJ1294,buff!$K:$L,2,FALSE),"")=0,"",IF($AH1294=AO$5,VLOOKUP(AJ1294,buff!$K:$L,2,FALSE),"")),"")</f>
        <v/>
      </c>
      <c r="AP1294" s="6" t="str">
        <f>_xlfn.IFNA(IF(IF($AH1294=AP$5,VLOOKUP(AK1294,buff!$K:$L,2,FALSE),"")=0,"",IF($AH1294=AP$5,VLOOKUP(AK1294,buff!$K:$L,2,FALSE),"")),"")</f>
        <v/>
      </c>
      <c r="AQ1294" s="6" t="str">
        <f>_xlfn.IFNA(IF(IF($AH1294=AQ$5,VLOOKUP(AL1294,buff!$K:$L,2,FALSE),"")=0,"",IF($AH1294=AQ$5,VLOOKUP(AL1294,buff!$K:$L,2,FALSE),"")),"")</f>
        <v/>
      </c>
      <c r="AR1294" s="6" t="str">
        <f>_xlfn.IFNA(IF(IF($AH1294=AR$5,VLOOKUP(AM1294,buff!$K:$L,2,FALSE),"")=0,"",IF($AH1294=AR$5,VLOOKUP(AM1294,buff!$K:$L,2,FALSE),"")),"")</f>
        <v/>
      </c>
      <c r="AS1294" s="6" t="str">
        <f>_xlfn.IFNA(IF(IF($AH1294=AS$5,VLOOKUP(AI1294,buff!$K:$L,2,FALSE),"")=0,"",IF($AH1294=AS$5,VLOOKUP(AI1294,buff!$K:$L,2,FALSE),"")),"")</f>
        <v/>
      </c>
      <c r="AT1294" s="6" t="str">
        <f>_xlfn.IFNA(IF(IF($AH1294=AT$5,VLOOKUP(AJ1294,buff!$K:$L,2,FALSE),"")=0,"",IF($AH1294=AT$5,VLOOKUP(AJ1294,buff!$K:$L,2,FALSE),"")),"")</f>
        <v/>
      </c>
      <c r="AU1294" s="6" t="str">
        <f>_xlfn.IFNA(IF(IF($AH1294=AU$5,VLOOKUP(AK1294,buff!$K:$L,2,FALSE),"")=0,"",IF($AH1294=AU$5,VLOOKUP(AK1294,buff!$K:$L,2,FALSE),"")),"")</f>
        <v/>
      </c>
      <c r="AV1294" s="6" t="str">
        <f>_xlfn.IFNA(IF(IF($AH1294=AV$5,VLOOKUP(AL1294,buff!$K:$L,2,FALSE),"")=0,"",IF($AH1294=AV$5,VLOOKUP(AL1294,buff!$K:$L,2,FALSE),"")),"")</f>
        <v/>
      </c>
      <c r="AW1294" s="6" t="str">
        <f>_xlfn.IFNA(IF(IF($AH1294=AW$5,VLOOKUP(AM1294,buff!$K:$L,2,FALSE),"")=0,"",IF($AH1294=AW$5,VLOOKUP(AM1294,buff!$K:$L,2,FALSE),"")),"")</f>
        <v/>
      </c>
      <c r="AX1294" s="6" t="e">
        <f>VLOOKUP(AI1294,buff!K:P,6,FALSE)</f>
        <v>#N/A</v>
      </c>
      <c r="AY1294" t="e">
        <f t="shared" si="397"/>
        <v>#N/A</v>
      </c>
      <c r="AZ1294" t="e">
        <f t="shared" si="397"/>
        <v>#N/A</v>
      </c>
      <c r="BA1294">
        <f t="shared" si="398"/>
        <v>2</v>
      </c>
      <c r="BB1294">
        <f t="shared" si="399"/>
        <v>1</v>
      </c>
    </row>
    <row r="1295" spans="1:54" x14ac:dyDescent="0.15">
      <c r="A1295" t="str">
        <f t="shared" si="386"/>
        <v>猎风主动技能2等级9</v>
      </c>
      <c r="B1295" s="8">
        <v>1289</v>
      </c>
      <c r="C1295" s="8" t="str">
        <f>VLOOKUP(G1295,角色!A:B,2,FALSE)</f>
        <v>猎风</v>
      </c>
      <c r="D1295" s="8" t="str">
        <f t="shared" si="393"/>
        <v>主动技能2</v>
      </c>
      <c r="E1295" s="8">
        <f t="shared" si="387"/>
        <v>9</v>
      </c>
      <c r="F1295" s="8">
        <f t="shared" si="388"/>
        <v>2</v>
      </c>
      <c r="G1295" s="8">
        <f t="shared" si="389"/>
        <v>22</v>
      </c>
      <c r="H1295" s="4" t="s">
        <v>504</v>
      </c>
      <c r="I1295" s="26" t="str">
        <f t="shared" si="394"/>
        <v>对敌方全体造成100%攻击力（+812)伤害</v>
      </c>
      <c r="J1295" s="4" t="s">
        <v>305</v>
      </c>
      <c r="K1295" s="1" t="s">
        <v>505</v>
      </c>
      <c r="L1295" s="4" t="s">
        <v>109</v>
      </c>
      <c r="M1295" s="4"/>
      <c r="N1295" s="4">
        <v>100</v>
      </c>
      <c r="O1295" s="4"/>
      <c r="T1295" s="6" t="str">
        <f t="shared" si="390"/>
        <v/>
      </c>
      <c r="U1295" s="6" t="str">
        <f t="shared" si="391"/>
        <v/>
      </c>
      <c r="Y1295">
        <f t="shared" si="392"/>
        <v>50</v>
      </c>
      <c r="Z1295">
        <v>100</v>
      </c>
      <c r="AA1295" s="23">
        <v>25</v>
      </c>
      <c r="AB1295" s="23">
        <f>INT(VLOOKUP(VLOOKUP($C1295,角色技能升级比率表!$B:$C,2,FALSE),角色属性概况!E:F,2,FALSE)*VLOOKUP(E1295,角色属性概况!I:M,3,FALSE)*AA1295/100)</f>
        <v>812</v>
      </c>
      <c r="AE1295">
        <v>0</v>
      </c>
      <c r="AF1295" s="23">
        <f t="shared" si="395"/>
        <v>2</v>
      </c>
      <c r="AG1295" s="23">
        <f t="shared" si="396"/>
        <v>1</v>
      </c>
      <c r="AN1295" s="6" t="str">
        <f>_xlfn.IFNA(IF(IF($AH1295=AN$5,VLOOKUP(AI1295,buff!$K:$L,2,FALSE),"")=0,"",IF($AH1295=AN$5,VLOOKUP(AI1295,buff!$K:$L,2,FALSE),"")),"")</f>
        <v/>
      </c>
      <c r="AO1295" s="6" t="str">
        <f>_xlfn.IFNA(IF(IF($AH1295=AO$5,VLOOKUP(AJ1295,buff!$K:$L,2,FALSE),"")=0,"",IF($AH1295=AO$5,VLOOKUP(AJ1295,buff!$K:$L,2,FALSE),"")),"")</f>
        <v/>
      </c>
      <c r="AP1295" s="6" t="str">
        <f>_xlfn.IFNA(IF(IF($AH1295=AP$5,VLOOKUP(AK1295,buff!$K:$L,2,FALSE),"")=0,"",IF($AH1295=AP$5,VLOOKUP(AK1295,buff!$K:$L,2,FALSE),"")),"")</f>
        <v/>
      </c>
      <c r="AQ1295" s="6" t="str">
        <f>_xlfn.IFNA(IF(IF($AH1295=AQ$5,VLOOKUP(AL1295,buff!$K:$L,2,FALSE),"")=0,"",IF($AH1295=AQ$5,VLOOKUP(AL1295,buff!$K:$L,2,FALSE),"")),"")</f>
        <v/>
      </c>
      <c r="AR1295" s="6" t="str">
        <f>_xlfn.IFNA(IF(IF($AH1295=AR$5,VLOOKUP(AM1295,buff!$K:$L,2,FALSE),"")=0,"",IF($AH1295=AR$5,VLOOKUP(AM1295,buff!$K:$L,2,FALSE),"")),"")</f>
        <v/>
      </c>
      <c r="AS1295" s="6" t="str">
        <f>_xlfn.IFNA(IF(IF($AH1295=AS$5,VLOOKUP(AI1295,buff!$K:$L,2,FALSE),"")=0,"",IF($AH1295=AS$5,VLOOKUP(AI1295,buff!$K:$L,2,FALSE),"")),"")</f>
        <v/>
      </c>
      <c r="AT1295" s="6" t="str">
        <f>_xlfn.IFNA(IF(IF($AH1295=AT$5,VLOOKUP(AJ1295,buff!$K:$L,2,FALSE),"")=0,"",IF($AH1295=AT$5,VLOOKUP(AJ1295,buff!$K:$L,2,FALSE),"")),"")</f>
        <v/>
      </c>
      <c r="AU1295" s="6" t="str">
        <f>_xlfn.IFNA(IF(IF($AH1295=AU$5,VLOOKUP(AK1295,buff!$K:$L,2,FALSE),"")=0,"",IF($AH1295=AU$5,VLOOKUP(AK1295,buff!$K:$L,2,FALSE),"")),"")</f>
        <v/>
      </c>
      <c r="AV1295" s="6" t="str">
        <f>_xlfn.IFNA(IF(IF($AH1295=AV$5,VLOOKUP(AL1295,buff!$K:$L,2,FALSE),"")=0,"",IF($AH1295=AV$5,VLOOKUP(AL1295,buff!$K:$L,2,FALSE),"")),"")</f>
        <v/>
      </c>
      <c r="AW1295" s="6" t="str">
        <f>_xlfn.IFNA(IF(IF($AH1295=AW$5,VLOOKUP(AM1295,buff!$K:$L,2,FALSE),"")=0,"",IF($AH1295=AW$5,VLOOKUP(AM1295,buff!$K:$L,2,FALSE),"")),"")</f>
        <v/>
      </c>
      <c r="AX1295" s="6" t="e">
        <f>VLOOKUP(AI1295,buff!K:P,6,FALSE)</f>
        <v>#N/A</v>
      </c>
      <c r="AY1295" t="e">
        <f t="shared" si="397"/>
        <v>#N/A</v>
      </c>
      <c r="AZ1295" t="e">
        <f t="shared" si="397"/>
        <v>#N/A</v>
      </c>
      <c r="BA1295">
        <f t="shared" si="398"/>
        <v>2</v>
      </c>
      <c r="BB1295">
        <f t="shared" si="399"/>
        <v>1</v>
      </c>
    </row>
    <row r="1296" spans="1:54" x14ac:dyDescent="0.15">
      <c r="A1296" t="str">
        <f t="shared" si="386"/>
        <v>猎风主动技能2等级10</v>
      </c>
      <c r="B1296" s="8">
        <v>1290</v>
      </c>
      <c r="C1296" s="8" t="str">
        <f>VLOOKUP(G1296,角色!A:B,2,FALSE)</f>
        <v>猎风</v>
      </c>
      <c r="D1296" s="8" t="str">
        <f t="shared" si="393"/>
        <v>主动技能2</v>
      </c>
      <c r="E1296" s="8">
        <f t="shared" si="387"/>
        <v>10</v>
      </c>
      <c r="F1296" s="8">
        <f t="shared" si="388"/>
        <v>2</v>
      </c>
      <c r="G1296" s="8">
        <f t="shared" si="389"/>
        <v>22</v>
      </c>
      <c r="H1296" s="4" t="s">
        <v>504</v>
      </c>
      <c r="I1296" s="26" t="str">
        <f t="shared" si="394"/>
        <v>对敌方全体造成100%攻击力（+1000)伤害</v>
      </c>
      <c r="J1296" s="4" t="s">
        <v>305</v>
      </c>
      <c r="K1296" s="1" t="s">
        <v>505</v>
      </c>
      <c r="L1296" s="4" t="s">
        <v>109</v>
      </c>
      <c r="M1296" s="4"/>
      <c r="N1296" s="4">
        <v>100</v>
      </c>
      <c r="O1296" s="4"/>
      <c r="T1296" s="6" t="str">
        <f t="shared" si="390"/>
        <v/>
      </c>
      <c r="U1296" s="6" t="str">
        <f t="shared" si="391"/>
        <v/>
      </c>
      <c r="Y1296">
        <f t="shared" si="392"/>
        <v>50</v>
      </c>
      <c r="Z1296">
        <v>100</v>
      </c>
      <c r="AA1296" s="23">
        <v>25</v>
      </c>
      <c r="AB1296" s="23">
        <f>INT(VLOOKUP(VLOOKUP($C1296,角色技能升级比率表!$B:$C,2,FALSE),角色属性概况!E:F,2,FALSE)*VLOOKUP(E1296,角色属性概况!I:M,3,FALSE)*AA1296/100)</f>
        <v>1000</v>
      </c>
      <c r="AE1296">
        <v>0</v>
      </c>
      <c r="AF1296" s="23">
        <f t="shared" si="395"/>
        <v>2</v>
      </c>
      <c r="AG1296" s="23">
        <f t="shared" si="396"/>
        <v>1</v>
      </c>
      <c r="AN1296" s="6" t="str">
        <f>_xlfn.IFNA(IF(IF($AH1296=AN$5,VLOOKUP(AI1296,buff!$K:$L,2,FALSE),"")=0,"",IF($AH1296=AN$5,VLOOKUP(AI1296,buff!$K:$L,2,FALSE),"")),"")</f>
        <v/>
      </c>
      <c r="AO1296" s="6" t="str">
        <f>_xlfn.IFNA(IF(IF($AH1296=AO$5,VLOOKUP(AJ1296,buff!$K:$L,2,FALSE),"")=0,"",IF($AH1296=AO$5,VLOOKUP(AJ1296,buff!$K:$L,2,FALSE),"")),"")</f>
        <v/>
      </c>
      <c r="AP1296" s="6" t="str">
        <f>_xlfn.IFNA(IF(IF($AH1296=AP$5,VLOOKUP(AK1296,buff!$K:$L,2,FALSE),"")=0,"",IF($AH1296=AP$5,VLOOKUP(AK1296,buff!$K:$L,2,FALSE),"")),"")</f>
        <v/>
      </c>
      <c r="AQ1296" s="6" t="str">
        <f>_xlfn.IFNA(IF(IF($AH1296=AQ$5,VLOOKUP(AL1296,buff!$K:$L,2,FALSE),"")=0,"",IF($AH1296=AQ$5,VLOOKUP(AL1296,buff!$K:$L,2,FALSE),"")),"")</f>
        <v/>
      </c>
      <c r="AR1296" s="6" t="str">
        <f>_xlfn.IFNA(IF(IF($AH1296=AR$5,VLOOKUP(AM1296,buff!$K:$L,2,FALSE),"")=0,"",IF($AH1296=AR$5,VLOOKUP(AM1296,buff!$K:$L,2,FALSE),"")),"")</f>
        <v/>
      </c>
      <c r="AS1296" s="6" t="str">
        <f>_xlfn.IFNA(IF(IF($AH1296=AS$5,VLOOKUP(AI1296,buff!$K:$L,2,FALSE),"")=0,"",IF($AH1296=AS$5,VLOOKUP(AI1296,buff!$K:$L,2,FALSE),"")),"")</f>
        <v/>
      </c>
      <c r="AT1296" s="6" t="str">
        <f>_xlfn.IFNA(IF(IF($AH1296=AT$5,VLOOKUP(AJ1296,buff!$K:$L,2,FALSE),"")=0,"",IF($AH1296=AT$5,VLOOKUP(AJ1296,buff!$K:$L,2,FALSE),"")),"")</f>
        <v/>
      </c>
      <c r="AU1296" s="6" t="str">
        <f>_xlfn.IFNA(IF(IF($AH1296=AU$5,VLOOKUP(AK1296,buff!$K:$L,2,FALSE),"")=0,"",IF($AH1296=AU$5,VLOOKUP(AK1296,buff!$K:$L,2,FALSE),"")),"")</f>
        <v/>
      </c>
      <c r="AV1296" s="6" t="str">
        <f>_xlfn.IFNA(IF(IF($AH1296=AV$5,VLOOKUP(AL1296,buff!$K:$L,2,FALSE),"")=0,"",IF($AH1296=AV$5,VLOOKUP(AL1296,buff!$K:$L,2,FALSE),"")),"")</f>
        <v/>
      </c>
      <c r="AW1296" s="6" t="str">
        <f>_xlfn.IFNA(IF(IF($AH1296=AW$5,VLOOKUP(AM1296,buff!$K:$L,2,FALSE),"")=0,"",IF($AH1296=AW$5,VLOOKUP(AM1296,buff!$K:$L,2,FALSE),"")),"")</f>
        <v/>
      </c>
      <c r="AX1296" s="6" t="e">
        <f>VLOOKUP(AI1296,buff!K:P,6,FALSE)</f>
        <v>#N/A</v>
      </c>
      <c r="AY1296" t="e">
        <f t="shared" si="397"/>
        <v>#N/A</v>
      </c>
      <c r="AZ1296" t="e">
        <f t="shared" si="397"/>
        <v>#N/A</v>
      </c>
      <c r="BA1296">
        <f t="shared" si="398"/>
        <v>2</v>
      </c>
      <c r="BB1296">
        <f t="shared" si="399"/>
        <v>1</v>
      </c>
    </row>
    <row r="1297" spans="1:54" x14ac:dyDescent="0.15">
      <c r="A1297" t="str">
        <f t="shared" si="386"/>
        <v>猎风主动技能2等级11</v>
      </c>
      <c r="B1297" s="8">
        <v>1291</v>
      </c>
      <c r="C1297" s="8" t="str">
        <f>VLOOKUP(G1297,角色!A:B,2,FALSE)</f>
        <v>猎风</v>
      </c>
      <c r="D1297" s="8" t="str">
        <f t="shared" si="393"/>
        <v>主动技能2</v>
      </c>
      <c r="E1297" s="8">
        <f t="shared" si="387"/>
        <v>11</v>
      </c>
      <c r="F1297" s="8">
        <f t="shared" si="388"/>
        <v>2</v>
      </c>
      <c r="G1297" s="8">
        <f t="shared" si="389"/>
        <v>22</v>
      </c>
      <c r="H1297" s="4" t="s">
        <v>504</v>
      </c>
      <c r="I1297" s="26" t="str">
        <f t="shared" si="394"/>
        <v>对敌方全体造成100%攻击力（+1231)伤害</v>
      </c>
      <c r="J1297" s="4" t="s">
        <v>305</v>
      </c>
      <c r="K1297" s="1" t="s">
        <v>505</v>
      </c>
      <c r="L1297" s="4" t="s">
        <v>109</v>
      </c>
      <c r="M1297" s="4"/>
      <c r="N1297" s="4">
        <v>100</v>
      </c>
      <c r="O1297" s="4"/>
      <c r="T1297" s="6" t="str">
        <f t="shared" si="390"/>
        <v/>
      </c>
      <c r="U1297" s="6" t="str">
        <f t="shared" si="391"/>
        <v/>
      </c>
      <c r="Y1297">
        <f t="shared" si="392"/>
        <v>50</v>
      </c>
      <c r="Z1297">
        <v>100</v>
      </c>
      <c r="AA1297" s="23">
        <v>25</v>
      </c>
      <c r="AB1297" s="23">
        <f>INT(VLOOKUP(VLOOKUP($C1297,角色技能升级比率表!$B:$C,2,FALSE),角色属性概况!E:F,2,FALSE)*VLOOKUP(E1297,角色属性概况!I:M,3,FALSE)*AA1297/100)</f>
        <v>1231</v>
      </c>
      <c r="AE1297">
        <v>0</v>
      </c>
      <c r="AF1297" s="23">
        <f t="shared" si="395"/>
        <v>2</v>
      </c>
      <c r="AG1297" s="23">
        <f t="shared" si="396"/>
        <v>1</v>
      </c>
      <c r="AN1297" s="6" t="str">
        <f>_xlfn.IFNA(IF(IF($AH1297=AN$5,VLOOKUP(AI1297,buff!$K:$L,2,FALSE),"")=0,"",IF($AH1297=AN$5,VLOOKUP(AI1297,buff!$K:$L,2,FALSE),"")),"")</f>
        <v/>
      </c>
      <c r="AO1297" s="6" t="str">
        <f>_xlfn.IFNA(IF(IF($AH1297=AO$5,VLOOKUP(AJ1297,buff!$K:$L,2,FALSE),"")=0,"",IF($AH1297=AO$5,VLOOKUP(AJ1297,buff!$K:$L,2,FALSE),"")),"")</f>
        <v/>
      </c>
      <c r="AP1297" s="6" t="str">
        <f>_xlfn.IFNA(IF(IF($AH1297=AP$5,VLOOKUP(AK1297,buff!$K:$L,2,FALSE),"")=0,"",IF($AH1297=AP$5,VLOOKUP(AK1297,buff!$K:$L,2,FALSE),"")),"")</f>
        <v/>
      </c>
      <c r="AQ1297" s="6" t="str">
        <f>_xlfn.IFNA(IF(IF($AH1297=AQ$5,VLOOKUP(AL1297,buff!$K:$L,2,FALSE),"")=0,"",IF($AH1297=AQ$5,VLOOKUP(AL1297,buff!$K:$L,2,FALSE),"")),"")</f>
        <v/>
      </c>
      <c r="AR1297" s="6" t="str">
        <f>_xlfn.IFNA(IF(IF($AH1297=AR$5,VLOOKUP(AM1297,buff!$K:$L,2,FALSE),"")=0,"",IF($AH1297=AR$5,VLOOKUP(AM1297,buff!$K:$L,2,FALSE),"")),"")</f>
        <v/>
      </c>
      <c r="AS1297" s="6" t="str">
        <f>_xlfn.IFNA(IF(IF($AH1297=AS$5,VLOOKUP(AI1297,buff!$K:$L,2,FALSE),"")=0,"",IF($AH1297=AS$5,VLOOKUP(AI1297,buff!$K:$L,2,FALSE),"")),"")</f>
        <v/>
      </c>
      <c r="AT1297" s="6" t="str">
        <f>_xlfn.IFNA(IF(IF($AH1297=AT$5,VLOOKUP(AJ1297,buff!$K:$L,2,FALSE),"")=0,"",IF($AH1297=AT$5,VLOOKUP(AJ1297,buff!$K:$L,2,FALSE),"")),"")</f>
        <v/>
      </c>
      <c r="AU1297" s="6" t="str">
        <f>_xlfn.IFNA(IF(IF($AH1297=AU$5,VLOOKUP(AK1297,buff!$K:$L,2,FALSE),"")=0,"",IF($AH1297=AU$5,VLOOKUP(AK1297,buff!$K:$L,2,FALSE),"")),"")</f>
        <v/>
      </c>
      <c r="AV1297" s="6" t="str">
        <f>_xlfn.IFNA(IF(IF($AH1297=AV$5,VLOOKUP(AL1297,buff!$K:$L,2,FALSE),"")=0,"",IF($AH1297=AV$5,VLOOKUP(AL1297,buff!$K:$L,2,FALSE),"")),"")</f>
        <v/>
      </c>
      <c r="AW1297" s="6" t="str">
        <f>_xlfn.IFNA(IF(IF($AH1297=AW$5,VLOOKUP(AM1297,buff!$K:$L,2,FALSE),"")=0,"",IF($AH1297=AW$5,VLOOKUP(AM1297,buff!$K:$L,2,FALSE),"")),"")</f>
        <v/>
      </c>
      <c r="AX1297" s="6" t="e">
        <f>VLOOKUP(AI1297,buff!K:P,6,FALSE)</f>
        <v>#N/A</v>
      </c>
      <c r="AY1297" t="e">
        <f t="shared" si="397"/>
        <v>#N/A</v>
      </c>
      <c r="AZ1297" t="e">
        <f t="shared" si="397"/>
        <v>#N/A</v>
      </c>
      <c r="BA1297">
        <f t="shared" si="398"/>
        <v>2</v>
      </c>
      <c r="BB1297">
        <f t="shared" si="399"/>
        <v>1</v>
      </c>
    </row>
    <row r="1298" spans="1:54" x14ac:dyDescent="0.15">
      <c r="A1298" t="str">
        <f t="shared" si="386"/>
        <v>猎风主动技能2等级12</v>
      </c>
      <c r="B1298" s="8">
        <v>1292</v>
      </c>
      <c r="C1298" s="8" t="str">
        <f>VLOOKUP(G1298,角色!A:B,2,FALSE)</f>
        <v>猎风</v>
      </c>
      <c r="D1298" s="8" t="str">
        <f t="shared" si="393"/>
        <v>主动技能2</v>
      </c>
      <c r="E1298" s="8">
        <f t="shared" si="387"/>
        <v>12</v>
      </c>
      <c r="F1298" s="8">
        <f t="shared" si="388"/>
        <v>2</v>
      </c>
      <c r="G1298" s="8">
        <f t="shared" si="389"/>
        <v>22</v>
      </c>
      <c r="H1298" s="4" t="s">
        <v>504</v>
      </c>
      <c r="I1298" s="26" t="str">
        <f t="shared" si="394"/>
        <v>对敌方全体造成100%攻击力（+1516)伤害</v>
      </c>
      <c r="J1298" s="4" t="s">
        <v>305</v>
      </c>
      <c r="K1298" s="1" t="s">
        <v>505</v>
      </c>
      <c r="L1298" s="4" t="s">
        <v>109</v>
      </c>
      <c r="M1298" s="4"/>
      <c r="N1298" s="4">
        <v>100</v>
      </c>
      <c r="O1298" s="4"/>
      <c r="T1298" s="6" t="str">
        <f t="shared" si="390"/>
        <v/>
      </c>
      <c r="U1298" s="6" t="str">
        <f t="shared" si="391"/>
        <v/>
      </c>
      <c r="Y1298">
        <f t="shared" si="392"/>
        <v>50</v>
      </c>
      <c r="Z1298">
        <v>100</v>
      </c>
      <c r="AA1298" s="23">
        <v>25</v>
      </c>
      <c r="AB1298" s="23">
        <f>INT(VLOOKUP(VLOOKUP($C1298,角色技能升级比率表!$B:$C,2,FALSE),角色属性概况!E:F,2,FALSE)*VLOOKUP(E1298,角色属性概况!I:M,3,FALSE)*AA1298/100)</f>
        <v>1516</v>
      </c>
      <c r="AE1298">
        <v>0</v>
      </c>
      <c r="AF1298" s="23">
        <f t="shared" si="395"/>
        <v>2</v>
      </c>
      <c r="AG1298" s="23">
        <f t="shared" si="396"/>
        <v>1</v>
      </c>
      <c r="AN1298" s="6" t="str">
        <f>_xlfn.IFNA(IF(IF($AH1298=AN$5,VLOOKUP(AI1298,buff!$K:$L,2,FALSE),"")=0,"",IF($AH1298=AN$5,VLOOKUP(AI1298,buff!$K:$L,2,FALSE),"")),"")</f>
        <v/>
      </c>
      <c r="AO1298" s="6" t="str">
        <f>_xlfn.IFNA(IF(IF($AH1298=AO$5,VLOOKUP(AJ1298,buff!$K:$L,2,FALSE),"")=0,"",IF($AH1298=AO$5,VLOOKUP(AJ1298,buff!$K:$L,2,FALSE),"")),"")</f>
        <v/>
      </c>
      <c r="AP1298" s="6" t="str">
        <f>_xlfn.IFNA(IF(IF($AH1298=AP$5,VLOOKUP(AK1298,buff!$K:$L,2,FALSE),"")=0,"",IF($AH1298=AP$5,VLOOKUP(AK1298,buff!$K:$L,2,FALSE),"")),"")</f>
        <v/>
      </c>
      <c r="AQ1298" s="6" t="str">
        <f>_xlfn.IFNA(IF(IF($AH1298=AQ$5,VLOOKUP(AL1298,buff!$K:$L,2,FALSE),"")=0,"",IF($AH1298=AQ$5,VLOOKUP(AL1298,buff!$K:$L,2,FALSE),"")),"")</f>
        <v/>
      </c>
      <c r="AR1298" s="6" t="str">
        <f>_xlfn.IFNA(IF(IF($AH1298=AR$5,VLOOKUP(AM1298,buff!$K:$L,2,FALSE),"")=0,"",IF($AH1298=AR$5,VLOOKUP(AM1298,buff!$K:$L,2,FALSE),"")),"")</f>
        <v/>
      </c>
      <c r="AS1298" s="6" t="str">
        <f>_xlfn.IFNA(IF(IF($AH1298=AS$5,VLOOKUP(AI1298,buff!$K:$L,2,FALSE),"")=0,"",IF($AH1298=AS$5,VLOOKUP(AI1298,buff!$K:$L,2,FALSE),"")),"")</f>
        <v/>
      </c>
      <c r="AT1298" s="6" t="str">
        <f>_xlfn.IFNA(IF(IF($AH1298=AT$5,VLOOKUP(AJ1298,buff!$K:$L,2,FALSE),"")=0,"",IF($AH1298=AT$5,VLOOKUP(AJ1298,buff!$K:$L,2,FALSE),"")),"")</f>
        <v/>
      </c>
      <c r="AU1298" s="6" t="str">
        <f>_xlfn.IFNA(IF(IF($AH1298=AU$5,VLOOKUP(AK1298,buff!$K:$L,2,FALSE),"")=0,"",IF($AH1298=AU$5,VLOOKUP(AK1298,buff!$K:$L,2,FALSE),"")),"")</f>
        <v/>
      </c>
      <c r="AV1298" s="6" t="str">
        <f>_xlfn.IFNA(IF(IF($AH1298=AV$5,VLOOKUP(AL1298,buff!$K:$L,2,FALSE),"")=0,"",IF($AH1298=AV$5,VLOOKUP(AL1298,buff!$K:$L,2,FALSE),"")),"")</f>
        <v/>
      </c>
      <c r="AW1298" s="6" t="str">
        <f>_xlfn.IFNA(IF(IF($AH1298=AW$5,VLOOKUP(AM1298,buff!$K:$L,2,FALSE),"")=0,"",IF($AH1298=AW$5,VLOOKUP(AM1298,buff!$K:$L,2,FALSE),"")),"")</f>
        <v/>
      </c>
      <c r="AX1298" s="6" t="e">
        <f>VLOOKUP(AI1298,buff!K:P,6,FALSE)</f>
        <v>#N/A</v>
      </c>
      <c r="AY1298" t="e">
        <f t="shared" si="397"/>
        <v>#N/A</v>
      </c>
      <c r="AZ1298" t="e">
        <f t="shared" si="397"/>
        <v>#N/A</v>
      </c>
      <c r="BA1298">
        <f t="shared" si="398"/>
        <v>2</v>
      </c>
      <c r="BB1298">
        <f t="shared" si="399"/>
        <v>1</v>
      </c>
    </row>
    <row r="1299" spans="1:54" x14ac:dyDescent="0.15">
      <c r="A1299" t="str">
        <f t="shared" si="386"/>
        <v>猎风主动技能2等级13</v>
      </c>
      <c r="B1299" s="8">
        <v>1293</v>
      </c>
      <c r="C1299" s="8" t="str">
        <f>VLOOKUP(G1299,角色!A:B,2,FALSE)</f>
        <v>猎风</v>
      </c>
      <c r="D1299" s="8" t="str">
        <f t="shared" si="393"/>
        <v>主动技能2</v>
      </c>
      <c r="E1299" s="8">
        <f t="shared" si="387"/>
        <v>13</v>
      </c>
      <c r="F1299" s="8">
        <f t="shared" si="388"/>
        <v>2</v>
      </c>
      <c r="G1299" s="8">
        <f t="shared" si="389"/>
        <v>22</v>
      </c>
      <c r="H1299" s="4" t="s">
        <v>504</v>
      </c>
      <c r="I1299" s="26" t="str">
        <f t="shared" si="394"/>
        <v>对敌方全体造成100%攻击力（+1867)伤害</v>
      </c>
      <c r="J1299" s="4" t="s">
        <v>305</v>
      </c>
      <c r="K1299" s="1" t="s">
        <v>505</v>
      </c>
      <c r="L1299" s="4" t="s">
        <v>109</v>
      </c>
      <c r="M1299" s="4"/>
      <c r="N1299" s="4">
        <v>100</v>
      </c>
      <c r="O1299" s="4"/>
      <c r="T1299" s="6" t="str">
        <f t="shared" si="390"/>
        <v/>
      </c>
      <c r="U1299" s="6" t="str">
        <f t="shared" si="391"/>
        <v/>
      </c>
      <c r="Y1299">
        <f t="shared" si="392"/>
        <v>50</v>
      </c>
      <c r="Z1299">
        <v>100</v>
      </c>
      <c r="AA1299" s="23">
        <v>25</v>
      </c>
      <c r="AB1299" s="23">
        <f>INT(VLOOKUP(VLOOKUP($C1299,角色技能升级比率表!$B:$C,2,FALSE),角色属性概况!E:F,2,FALSE)*VLOOKUP(E1299,角色属性概况!I:M,3,FALSE)*AA1299/100)</f>
        <v>1867</v>
      </c>
      <c r="AE1299">
        <v>0</v>
      </c>
      <c r="AF1299" s="23">
        <f t="shared" si="395"/>
        <v>2</v>
      </c>
      <c r="AG1299" s="23">
        <f t="shared" si="396"/>
        <v>1</v>
      </c>
      <c r="AN1299" s="6" t="str">
        <f>_xlfn.IFNA(IF(IF($AH1299=AN$5,VLOOKUP(AI1299,buff!$K:$L,2,FALSE),"")=0,"",IF($AH1299=AN$5,VLOOKUP(AI1299,buff!$K:$L,2,FALSE),"")),"")</f>
        <v/>
      </c>
      <c r="AO1299" s="6" t="str">
        <f>_xlfn.IFNA(IF(IF($AH1299=AO$5,VLOOKUP(AJ1299,buff!$K:$L,2,FALSE),"")=0,"",IF($AH1299=AO$5,VLOOKUP(AJ1299,buff!$K:$L,2,FALSE),"")),"")</f>
        <v/>
      </c>
      <c r="AP1299" s="6" t="str">
        <f>_xlfn.IFNA(IF(IF($AH1299=AP$5,VLOOKUP(AK1299,buff!$K:$L,2,FALSE),"")=0,"",IF($AH1299=AP$5,VLOOKUP(AK1299,buff!$K:$L,2,FALSE),"")),"")</f>
        <v/>
      </c>
      <c r="AQ1299" s="6" t="str">
        <f>_xlfn.IFNA(IF(IF($AH1299=AQ$5,VLOOKUP(AL1299,buff!$K:$L,2,FALSE),"")=0,"",IF($AH1299=AQ$5,VLOOKUP(AL1299,buff!$K:$L,2,FALSE),"")),"")</f>
        <v/>
      </c>
      <c r="AR1299" s="6" t="str">
        <f>_xlfn.IFNA(IF(IF($AH1299=AR$5,VLOOKUP(AM1299,buff!$K:$L,2,FALSE),"")=0,"",IF($AH1299=AR$5,VLOOKUP(AM1299,buff!$K:$L,2,FALSE),"")),"")</f>
        <v/>
      </c>
      <c r="AS1299" s="6" t="str">
        <f>_xlfn.IFNA(IF(IF($AH1299=AS$5,VLOOKUP(AI1299,buff!$K:$L,2,FALSE),"")=0,"",IF($AH1299=AS$5,VLOOKUP(AI1299,buff!$K:$L,2,FALSE),"")),"")</f>
        <v/>
      </c>
      <c r="AT1299" s="6" t="str">
        <f>_xlfn.IFNA(IF(IF($AH1299=AT$5,VLOOKUP(AJ1299,buff!$K:$L,2,FALSE),"")=0,"",IF($AH1299=AT$5,VLOOKUP(AJ1299,buff!$K:$L,2,FALSE),"")),"")</f>
        <v/>
      </c>
      <c r="AU1299" s="6" t="str">
        <f>_xlfn.IFNA(IF(IF($AH1299=AU$5,VLOOKUP(AK1299,buff!$K:$L,2,FALSE),"")=0,"",IF($AH1299=AU$5,VLOOKUP(AK1299,buff!$K:$L,2,FALSE),"")),"")</f>
        <v/>
      </c>
      <c r="AV1299" s="6" t="str">
        <f>_xlfn.IFNA(IF(IF($AH1299=AV$5,VLOOKUP(AL1299,buff!$K:$L,2,FALSE),"")=0,"",IF($AH1299=AV$5,VLOOKUP(AL1299,buff!$K:$L,2,FALSE),"")),"")</f>
        <v/>
      </c>
      <c r="AW1299" s="6" t="str">
        <f>_xlfn.IFNA(IF(IF($AH1299=AW$5,VLOOKUP(AM1299,buff!$K:$L,2,FALSE),"")=0,"",IF($AH1299=AW$5,VLOOKUP(AM1299,buff!$K:$L,2,FALSE),"")),"")</f>
        <v/>
      </c>
      <c r="AX1299" s="6" t="e">
        <f>VLOOKUP(AI1299,buff!K:P,6,FALSE)</f>
        <v>#N/A</v>
      </c>
      <c r="AY1299" t="e">
        <f t="shared" si="397"/>
        <v>#N/A</v>
      </c>
      <c r="AZ1299" t="e">
        <f t="shared" si="397"/>
        <v>#N/A</v>
      </c>
      <c r="BA1299">
        <f t="shared" si="398"/>
        <v>2</v>
      </c>
      <c r="BB1299">
        <f t="shared" si="399"/>
        <v>1</v>
      </c>
    </row>
    <row r="1300" spans="1:54" x14ac:dyDescent="0.15">
      <c r="A1300" t="str">
        <f t="shared" si="386"/>
        <v>猎风主动技能2等级14</v>
      </c>
      <c r="B1300" s="8">
        <v>1294</v>
      </c>
      <c r="C1300" s="8" t="str">
        <f>VLOOKUP(G1300,角色!A:B,2,FALSE)</f>
        <v>猎风</v>
      </c>
      <c r="D1300" s="8" t="str">
        <f t="shared" si="393"/>
        <v>主动技能2</v>
      </c>
      <c r="E1300" s="8">
        <f t="shared" si="387"/>
        <v>14</v>
      </c>
      <c r="F1300" s="8">
        <f t="shared" si="388"/>
        <v>2</v>
      </c>
      <c r="G1300" s="8">
        <f t="shared" si="389"/>
        <v>22</v>
      </c>
      <c r="H1300" s="4" t="s">
        <v>504</v>
      </c>
      <c r="I1300" s="26" t="str">
        <f t="shared" si="394"/>
        <v>对敌方全体造成100%攻击力（+2299)伤害</v>
      </c>
      <c r="J1300" s="4" t="s">
        <v>305</v>
      </c>
      <c r="K1300" s="1" t="s">
        <v>505</v>
      </c>
      <c r="L1300" s="4" t="s">
        <v>109</v>
      </c>
      <c r="M1300" s="4"/>
      <c r="N1300" s="4">
        <v>100</v>
      </c>
      <c r="O1300" s="4"/>
      <c r="T1300" s="6" t="str">
        <f t="shared" si="390"/>
        <v/>
      </c>
      <c r="U1300" s="6" t="str">
        <f t="shared" si="391"/>
        <v/>
      </c>
      <c r="Y1300">
        <f t="shared" si="392"/>
        <v>50</v>
      </c>
      <c r="Z1300">
        <v>100</v>
      </c>
      <c r="AA1300" s="23">
        <v>25</v>
      </c>
      <c r="AB1300" s="23">
        <f>INT(VLOOKUP(VLOOKUP($C1300,角色技能升级比率表!$B:$C,2,FALSE),角色属性概况!E:F,2,FALSE)*VLOOKUP(E1300,角色属性概况!I:M,3,FALSE)*AA1300/100)</f>
        <v>2299</v>
      </c>
      <c r="AE1300">
        <v>0</v>
      </c>
      <c r="AF1300" s="23">
        <f t="shared" si="395"/>
        <v>2</v>
      </c>
      <c r="AG1300" s="23">
        <f t="shared" si="396"/>
        <v>1</v>
      </c>
      <c r="AN1300" s="6" t="str">
        <f>_xlfn.IFNA(IF(IF($AH1300=AN$5,VLOOKUP(AI1300,buff!$K:$L,2,FALSE),"")=0,"",IF($AH1300=AN$5,VLOOKUP(AI1300,buff!$K:$L,2,FALSE),"")),"")</f>
        <v/>
      </c>
      <c r="AO1300" s="6" t="str">
        <f>_xlfn.IFNA(IF(IF($AH1300=AO$5,VLOOKUP(AJ1300,buff!$K:$L,2,FALSE),"")=0,"",IF($AH1300=AO$5,VLOOKUP(AJ1300,buff!$K:$L,2,FALSE),"")),"")</f>
        <v/>
      </c>
      <c r="AP1300" s="6" t="str">
        <f>_xlfn.IFNA(IF(IF($AH1300=AP$5,VLOOKUP(AK1300,buff!$K:$L,2,FALSE),"")=0,"",IF($AH1300=AP$5,VLOOKUP(AK1300,buff!$K:$L,2,FALSE),"")),"")</f>
        <v/>
      </c>
      <c r="AQ1300" s="6" t="str">
        <f>_xlfn.IFNA(IF(IF($AH1300=AQ$5,VLOOKUP(AL1300,buff!$K:$L,2,FALSE),"")=0,"",IF($AH1300=AQ$5,VLOOKUP(AL1300,buff!$K:$L,2,FALSE),"")),"")</f>
        <v/>
      </c>
      <c r="AR1300" s="6" t="str">
        <f>_xlfn.IFNA(IF(IF($AH1300=AR$5,VLOOKUP(AM1300,buff!$K:$L,2,FALSE),"")=0,"",IF($AH1300=AR$5,VLOOKUP(AM1300,buff!$K:$L,2,FALSE),"")),"")</f>
        <v/>
      </c>
      <c r="AS1300" s="6" t="str">
        <f>_xlfn.IFNA(IF(IF($AH1300=AS$5,VLOOKUP(AI1300,buff!$K:$L,2,FALSE),"")=0,"",IF($AH1300=AS$5,VLOOKUP(AI1300,buff!$K:$L,2,FALSE),"")),"")</f>
        <v/>
      </c>
      <c r="AT1300" s="6" t="str">
        <f>_xlfn.IFNA(IF(IF($AH1300=AT$5,VLOOKUP(AJ1300,buff!$K:$L,2,FALSE),"")=0,"",IF($AH1300=AT$5,VLOOKUP(AJ1300,buff!$K:$L,2,FALSE),"")),"")</f>
        <v/>
      </c>
      <c r="AU1300" s="6" t="str">
        <f>_xlfn.IFNA(IF(IF($AH1300=AU$5,VLOOKUP(AK1300,buff!$K:$L,2,FALSE),"")=0,"",IF($AH1300=AU$5,VLOOKUP(AK1300,buff!$K:$L,2,FALSE),"")),"")</f>
        <v/>
      </c>
      <c r="AV1300" s="6" t="str">
        <f>_xlfn.IFNA(IF(IF($AH1300=AV$5,VLOOKUP(AL1300,buff!$K:$L,2,FALSE),"")=0,"",IF($AH1300=AV$5,VLOOKUP(AL1300,buff!$K:$L,2,FALSE),"")),"")</f>
        <v/>
      </c>
      <c r="AW1300" s="6" t="str">
        <f>_xlfn.IFNA(IF(IF($AH1300=AW$5,VLOOKUP(AM1300,buff!$K:$L,2,FALSE),"")=0,"",IF($AH1300=AW$5,VLOOKUP(AM1300,buff!$K:$L,2,FALSE),"")),"")</f>
        <v/>
      </c>
      <c r="AX1300" s="6" t="e">
        <f>VLOOKUP(AI1300,buff!K:P,6,FALSE)</f>
        <v>#N/A</v>
      </c>
      <c r="AY1300" t="e">
        <f t="shared" si="397"/>
        <v>#N/A</v>
      </c>
      <c r="AZ1300" t="e">
        <f t="shared" si="397"/>
        <v>#N/A</v>
      </c>
      <c r="BA1300">
        <f t="shared" si="398"/>
        <v>2</v>
      </c>
      <c r="BB1300">
        <f t="shared" si="399"/>
        <v>1</v>
      </c>
    </row>
    <row r="1301" spans="1:54" x14ac:dyDescent="0.15">
      <c r="A1301" t="str">
        <f t="shared" si="386"/>
        <v>猎风主动技能2等级15</v>
      </c>
      <c r="B1301" s="8">
        <v>1295</v>
      </c>
      <c r="C1301" s="8" t="str">
        <f>VLOOKUP(G1301,角色!A:B,2,FALSE)</f>
        <v>猎风</v>
      </c>
      <c r="D1301" s="8" t="str">
        <f t="shared" si="393"/>
        <v>主动技能2</v>
      </c>
      <c r="E1301" s="8">
        <f t="shared" si="387"/>
        <v>15</v>
      </c>
      <c r="F1301" s="8">
        <f t="shared" si="388"/>
        <v>2</v>
      </c>
      <c r="G1301" s="8">
        <f t="shared" si="389"/>
        <v>22</v>
      </c>
      <c r="H1301" s="4" t="s">
        <v>504</v>
      </c>
      <c r="I1301" s="26" t="str">
        <f t="shared" si="394"/>
        <v>对敌方全体造成100%攻击力（+2831)伤害</v>
      </c>
      <c r="J1301" s="4" t="s">
        <v>305</v>
      </c>
      <c r="K1301" s="1" t="s">
        <v>505</v>
      </c>
      <c r="L1301" s="4" t="s">
        <v>109</v>
      </c>
      <c r="M1301" s="4"/>
      <c r="N1301" s="4">
        <v>100</v>
      </c>
      <c r="O1301" s="4"/>
      <c r="T1301" s="6" t="str">
        <f t="shared" si="390"/>
        <v/>
      </c>
      <c r="U1301" s="6" t="str">
        <f t="shared" si="391"/>
        <v/>
      </c>
      <c r="Y1301">
        <f t="shared" si="392"/>
        <v>50</v>
      </c>
      <c r="Z1301">
        <v>100</v>
      </c>
      <c r="AA1301" s="23">
        <v>25</v>
      </c>
      <c r="AB1301" s="23">
        <f>INT(VLOOKUP(VLOOKUP($C1301,角色技能升级比率表!$B:$C,2,FALSE),角色属性概况!E:F,2,FALSE)*VLOOKUP(E1301,角色属性概况!I:M,3,FALSE)*AA1301/100)</f>
        <v>2831</v>
      </c>
      <c r="AE1301">
        <v>0</v>
      </c>
      <c r="AF1301" s="23">
        <f t="shared" si="395"/>
        <v>2</v>
      </c>
      <c r="AG1301" s="23">
        <f t="shared" si="396"/>
        <v>1</v>
      </c>
      <c r="AN1301" s="6" t="str">
        <f>_xlfn.IFNA(IF(IF($AH1301=AN$5,VLOOKUP(AI1301,buff!$K:$L,2,FALSE),"")=0,"",IF($AH1301=AN$5,VLOOKUP(AI1301,buff!$K:$L,2,FALSE),"")),"")</f>
        <v/>
      </c>
      <c r="AO1301" s="6" t="str">
        <f>_xlfn.IFNA(IF(IF($AH1301=AO$5,VLOOKUP(AJ1301,buff!$K:$L,2,FALSE),"")=0,"",IF($AH1301=AO$5,VLOOKUP(AJ1301,buff!$K:$L,2,FALSE),"")),"")</f>
        <v/>
      </c>
      <c r="AP1301" s="6" t="str">
        <f>_xlfn.IFNA(IF(IF($AH1301=AP$5,VLOOKUP(AK1301,buff!$K:$L,2,FALSE),"")=0,"",IF($AH1301=AP$5,VLOOKUP(AK1301,buff!$K:$L,2,FALSE),"")),"")</f>
        <v/>
      </c>
      <c r="AQ1301" s="6" t="str">
        <f>_xlfn.IFNA(IF(IF($AH1301=AQ$5,VLOOKUP(AL1301,buff!$K:$L,2,FALSE),"")=0,"",IF($AH1301=AQ$5,VLOOKUP(AL1301,buff!$K:$L,2,FALSE),"")),"")</f>
        <v/>
      </c>
      <c r="AR1301" s="6" t="str">
        <f>_xlfn.IFNA(IF(IF($AH1301=AR$5,VLOOKUP(AM1301,buff!$K:$L,2,FALSE),"")=0,"",IF($AH1301=AR$5,VLOOKUP(AM1301,buff!$K:$L,2,FALSE),"")),"")</f>
        <v/>
      </c>
      <c r="AS1301" s="6" t="str">
        <f>_xlfn.IFNA(IF(IF($AH1301=AS$5,VLOOKUP(AI1301,buff!$K:$L,2,FALSE),"")=0,"",IF($AH1301=AS$5,VLOOKUP(AI1301,buff!$K:$L,2,FALSE),"")),"")</f>
        <v/>
      </c>
      <c r="AT1301" s="6" t="str">
        <f>_xlfn.IFNA(IF(IF($AH1301=AT$5,VLOOKUP(AJ1301,buff!$K:$L,2,FALSE),"")=0,"",IF($AH1301=AT$5,VLOOKUP(AJ1301,buff!$K:$L,2,FALSE),"")),"")</f>
        <v/>
      </c>
      <c r="AU1301" s="6" t="str">
        <f>_xlfn.IFNA(IF(IF($AH1301=AU$5,VLOOKUP(AK1301,buff!$K:$L,2,FALSE),"")=0,"",IF($AH1301=AU$5,VLOOKUP(AK1301,buff!$K:$L,2,FALSE),"")),"")</f>
        <v/>
      </c>
      <c r="AV1301" s="6" t="str">
        <f>_xlfn.IFNA(IF(IF($AH1301=AV$5,VLOOKUP(AL1301,buff!$K:$L,2,FALSE),"")=0,"",IF($AH1301=AV$5,VLOOKUP(AL1301,buff!$K:$L,2,FALSE),"")),"")</f>
        <v/>
      </c>
      <c r="AW1301" s="6" t="str">
        <f>_xlfn.IFNA(IF(IF($AH1301=AW$5,VLOOKUP(AM1301,buff!$K:$L,2,FALSE),"")=0,"",IF($AH1301=AW$5,VLOOKUP(AM1301,buff!$K:$L,2,FALSE),"")),"")</f>
        <v/>
      </c>
      <c r="AX1301" s="6" t="e">
        <f>VLOOKUP(AI1301,buff!K:P,6,FALSE)</f>
        <v>#N/A</v>
      </c>
      <c r="AY1301" t="e">
        <f t="shared" si="397"/>
        <v>#N/A</v>
      </c>
      <c r="AZ1301" t="e">
        <f t="shared" si="397"/>
        <v>#N/A</v>
      </c>
      <c r="BA1301">
        <f t="shared" si="398"/>
        <v>2</v>
      </c>
      <c r="BB1301">
        <f t="shared" si="399"/>
        <v>1</v>
      </c>
    </row>
    <row r="1302" spans="1:54" x14ac:dyDescent="0.15">
      <c r="A1302" t="str">
        <f t="shared" si="386"/>
        <v>猎风主动技能2等级16</v>
      </c>
      <c r="B1302" s="8">
        <v>1296</v>
      </c>
      <c r="C1302" s="8" t="str">
        <f>VLOOKUP(G1302,角色!A:B,2,FALSE)</f>
        <v>猎风</v>
      </c>
      <c r="D1302" s="8" t="str">
        <f t="shared" si="393"/>
        <v>主动技能2</v>
      </c>
      <c r="E1302" s="8">
        <f t="shared" si="387"/>
        <v>16</v>
      </c>
      <c r="F1302" s="8">
        <f t="shared" si="388"/>
        <v>2</v>
      </c>
      <c r="G1302" s="8">
        <f t="shared" si="389"/>
        <v>22</v>
      </c>
      <c r="H1302" s="4" t="s">
        <v>504</v>
      </c>
      <c r="I1302" s="26" t="str">
        <f t="shared" si="394"/>
        <v>对敌方全体造成100%攻击力（+3486)伤害</v>
      </c>
      <c r="J1302" s="4" t="s">
        <v>305</v>
      </c>
      <c r="K1302" s="1" t="s">
        <v>505</v>
      </c>
      <c r="L1302" s="4" t="s">
        <v>109</v>
      </c>
      <c r="M1302" s="4"/>
      <c r="N1302" s="4">
        <v>100</v>
      </c>
      <c r="O1302" s="4"/>
      <c r="T1302" s="6" t="str">
        <f t="shared" si="390"/>
        <v/>
      </c>
      <c r="U1302" s="6" t="str">
        <f t="shared" si="391"/>
        <v/>
      </c>
      <c r="Y1302">
        <f t="shared" si="392"/>
        <v>50</v>
      </c>
      <c r="Z1302">
        <v>100</v>
      </c>
      <c r="AA1302" s="23">
        <v>25</v>
      </c>
      <c r="AB1302" s="23">
        <f>INT(VLOOKUP(VLOOKUP($C1302,角色技能升级比率表!$B:$C,2,FALSE),角色属性概况!E:F,2,FALSE)*VLOOKUP(E1302,角色属性概况!I:M,3,FALSE)*AA1302/100)</f>
        <v>3486</v>
      </c>
      <c r="AE1302">
        <v>0</v>
      </c>
      <c r="AF1302" s="23">
        <f t="shared" si="395"/>
        <v>2</v>
      </c>
      <c r="AG1302" s="23">
        <f t="shared" si="396"/>
        <v>1</v>
      </c>
      <c r="AN1302" s="6" t="str">
        <f>_xlfn.IFNA(IF(IF($AH1302=AN$5,VLOOKUP(AI1302,buff!$K:$L,2,FALSE),"")=0,"",IF($AH1302=AN$5,VLOOKUP(AI1302,buff!$K:$L,2,FALSE),"")),"")</f>
        <v/>
      </c>
      <c r="AO1302" s="6" t="str">
        <f>_xlfn.IFNA(IF(IF($AH1302=AO$5,VLOOKUP(AJ1302,buff!$K:$L,2,FALSE),"")=0,"",IF($AH1302=AO$5,VLOOKUP(AJ1302,buff!$K:$L,2,FALSE),"")),"")</f>
        <v/>
      </c>
      <c r="AP1302" s="6" t="str">
        <f>_xlfn.IFNA(IF(IF($AH1302=AP$5,VLOOKUP(AK1302,buff!$K:$L,2,FALSE),"")=0,"",IF($AH1302=AP$5,VLOOKUP(AK1302,buff!$K:$L,2,FALSE),"")),"")</f>
        <v/>
      </c>
      <c r="AQ1302" s="6" t="str">
        <f>_xlfn.IFNA(IF(IF($AH1302=AQ$5,VLOOKUP(AL1302,buff!$K:$L,2,FALSE),"")=0,"",IF($AH1302=AQ$5,VLOOKUP(AL1302,buff!$K:$L,2,FALSE),"")),"")</f>
        <v/>
      </c>
      <c r="AR1302" s="6" t="str">
        <f>_xlfn.IFNA(IF(IF($AH1302=AR$5,VLOOKUP(AM1302,buff!$K:$L,2,FALSE),"")=0,"",IF($AH1302=AR$5,VLOOKUP(AM1302,buff!$K:$L,2,FALSE),"")),"")</f>
        <v/>
      </c>
      <c r="AS1302" s="6" t="str">
        <f>_xlfn.IFNA(IF(IF($AH1302=AS$5,VLOOKUP(AI1302,buff!$K:$L,2,FALSE),"")=0,"",IF($AH1302=AS$5,VLOOKUP(AI1302,buff!$K:$L,2,FALSE),"")),"")</f>
        <v/>
      </c>
      <c r="AT1302" s="6" t="str">
        <f>_xlfn.IFNA(IF(IF($AH1302=AT$5,VLOOKUP(AJ1302,buff!$K:$L,2,FALSE),"")=0,"",IF($AH1302=AT$5,VLOOKUP(AJ1302,buff!$K:$L,2,FALSE),"")),"")</f>
        <v/>
      </c>
      <c r="AU1302" s="6" t="str">
        <f>_xlfn.IFNA(IF(IF($AH1302=AU$5,VLOOKUP(AK1302,buff!$K:$L,2,FALSE),"")=0,"",IF($AH1302=AU$5,VLOOKUP(AK1302,buff!$K:$L,2,FALSE),"")),"")</f>
        <v/>
      </c>
      <c r="AV1302" s="6" t="str">
        <f>_xlfn.IFNA(IF(IF($AH1302=AV$5,VLOOKUP(AL1302,buff!$K:$L,2,FALSE),"")=0,"",IF($AH1302=AV$5,VLOOKUP(AL1302,buff!$K:$L,2,FALSE),"")),"")</f>
        <v/>
      </c>
      <c r="AW1302" s="6" t="str">
        <f>_xlfn.IFNA(IF(IF($AH1302=AW$5,VLOOKUP(AM1302,buff!$K:$L,2,FALSE),"")=0,"",IF($AH1302=AW$5,VLOOKUP(AM1302,buff!$K:$L,2,FALSE),"")),"")</f>
        <v/>
      </c>
      <c r="AX1302" s="6" t="e">
        <f>VLOOKUP(AI1302,buff!K:P,6,FALSE)</f>
        <v>#N/A</v>
      </c>
      <c r="AY1302" t="e">
        <f t="shared" si="397"/>
        <v>#N/A</v>
      </c>
      <c r="AZ1302" t="e">
        <f t="shared" si="397"/>
        <v>#N/A</v>
      </c>
      <c r="BA1302">
        <f t="shared" si="398"/>
        <v>2</v>
      </c>
      <c r="BB1302">
        <f t="shared" si="399"/>
        <v>1</v>
      </c>
    </row>
    <row r="1303" spans="1:54" x14ac:dyDescent="0.15">
      <c r="A1303" t="str">
        <f t="shared" si="386"/>
        <v>猎风主动技能2等级17</v>
      </c>
      <c r="B1303" s="8">
        <v>1297</v>
      </c>
      <c r="C1303" s="8" t="str">
        <f>VLOOKUP(G1303,角色!A:B,2,FALSE)</f>
        <v>猎风</v>
      </c>
      <c r="D1303" s="8" t="str">
        <f t="shared" si="393"/>
        <v>主动技能2</v>
      </c>
      <c r="E1303" s="8">
        <f t="shared" si="387"/>
        <v>17</v>
      </c>
      <c r="F1303" s="8">
        <f t="shared" si="388"/>
        <v>2</v>
      </c>
      <c r="G1303" s="8">
        <f t="shared" si="389"/>
        <v>22</v>
      </c>
      <c r="H1303" s="4" t="s">
        <v>504</v>
      </c>
      <c r="I1303" s="26" t="str">
        <f t="shared" si="394"/>
        <v>对敌方全体造成100%攻击力（+4292)伤害</v>
      </c>
      <c r="J1303" s="4" t="s">
        <v>305</v>
      </c>
      <c r="K1303" s="1" t="s">
        <v>505</v>
      </c>
      <c r="L1303" s="4" t="s">
        <v>109</v>
      </c>
      <c r="M1303" s="4"/>
      <c r="N1303" s="4">
        <v>100</v>
      </c>
      <c r="O1303" s="4"/>
      <c r="T1303" s="6" t="str">
        <f t="shared" si="390"/>
        <v/>
      </c>
      <c r="U1303" s="6" t="str">
        <f t="shared" si="391"/>
        <v/>
      </c>
      <c r="Y1303">
        <f t="shared" si="392"/>
        <v>50</v>
      </c>
      <c r="Z1303">
        <v>100</v>
      </c>
      <c r="AA1303" s="23">
        <v>25</v>
      </c>
      <c r="AB1303" s="23">
        <f>INT(VLOOKUP(VLOOKUP($C1303,角色技能升级比率表!$B:$C,2,FALSE),角色属性概况!E:F,2,FALSE)*VLOOKUP(E1303,角色属性概况!I:M,3,FALSE)*AA1303/100)</f>
        <v>4292</v>
      </c>
      <c r="AE1303">
        <v>0</v>
      </c>
      <c r="AF1303" s="23">
        <f t="shared" si="395"/>
        <v>2</v>
      </c>
      <c r="AG1303" s="23">
        <f t="shared" si="396"/>
        <v>1</v>
      </c>
      <c r="AN1303" s="6" t="str">
        <f>_xlfn.IFNA(IF(IF($AH1303=AN$5,VLOOKUP(AI1303,buff!$K:$L,2,FALSE),"")=0,"",IF($AH1303=AN$5,VLOOKUP(AI1303,buff!$K:$L,2,FALSE),"")),"")</f>
        <v/>
      </c>
      <c r="AO1303" s="6" t="str">
        <f>_xlfn.IFNA(IF(IF($AH1303=AO$5,VLOOKUP(AJ1303,buff!$K:$L,2,FALSE),"")=0,"",IF($AH1303=AO$5,VLOOKUP(AJ1303,buff!$K:$L,2,FALSE),"")),"")</f>
        <v/>
      </c>
      <c r="AP1303" s="6" t="str">
        <f>_xlfn.IFNA(IF(IF($AH1303=AP$5,VLOOKUP(AK1303,buff!$K:$L,2,FALSE),"")=0,"",IF($AH1303=AP$5,VLOOKUP(AK1303,buff!$K:$L,2,FALSE),"")),"")</f>
        <v/>
      </c>
      <c r="AQ1303" s="6" t="str">
        <f>_xlfn.IFNA(IF(IF($AH1303=AQ$5,VLOOKUP(AL1303,buff!$K:$L,2,FALSE),"")=0,"",IF($AH1303=AQ$5,VLOOKUP(AL1303,buff!$K:$L,2,FALSE),"")),"")</f>
        <v/>
      </c>
      <c r="AR1303" s="6" t="str">
        <f>_xlfn.IFNA(IF(IF($AH1303=AR$5,VLOOKUP(AM1303,buff!$K:$L,2,FALSE),"")=0,"",IF($AH1303=AR$5,VLOOKUP(AM1303,buff!$K:$L,2,FALSE),"")),"")</f>
        <v/>
      </c>
      <c r="AS1303" s="6" t="str">
        <f>_xlfn.IFNA(IF(IF($AH1303=AS$5,VLOOKUP(AI1303,buff!$K:$L,2,FALSE),"")=0,"",IF($AH1303=AS$5,VLOOKUP(AI1303,buff!$K:$L,2,FALSE),"")),"")</f>
        <v/>
      </c>
      <c r="AT1303" s="6" t="str">
        <f>_xlfn.IFNA(IF(IF($AH1303=AT$5,VLOOKUP(AJ1303,buff!$K:$L,2,FALSE),"")=0,"",IF($AH1303=AT$5,VLOOKUP(AJ1303,buff!$K:$L,2,FALSE),"")),"")</f>
        <v/>
      </c>
      <c r="AU1303" s="6" t="str">
        <f>_xlfn.IFNA(IF(IF($AH1303=AU$5,VLOOKUP(AK1303,buff!$K:$L,2,FALSE),"")=0,"",IF($AH1303=AU$5,VLOOKUP(AK1303,buff!$K:$L,2,FALSE),"")),"")</f>
        <v/>
      </c>
      <c r="AV1303" s="6" t="str">
        <f>_xlfn.IFNA(IF(IF($AH1303=AV$5,VLOOKUP(AL1303,buff!$K:$L,2,FALSE),"")=0,"",IF($AH1303=AV$5,VLOOKUP(AL1303,buff!$K:$L,2,FALSE),"")),"")</f>
        <v/>
      </c>
      <c r="AW1303" s="6" t="str">
        <f>_xlfn.IFNA(IF(IF($AH1303=AW$5,VLOOKUP(AM1303,buff!$K:$L,2,FALSE),"")=0,"",IF($AH1303=AW$5,VLOOKUP(AM1303,buff!$K:$L,2,FALSE),"")),"")</f>
        <v/>
      </c>
      <c r="AX1303" s="6" t="e">
        <f>VLOOKUP(AI1303,buff!K:P,6,FALSE)</f>
        <v>#N/A</v>
      </c>
      <c r="AY1303" t="e">
        <f t="shared" si="397"/>
        <v>#N/A</v>
      </c>
      <c r="AZ1303" t="e">
        <f t="shared" si="397"/>
        <v>#N/A</v>
      </c>
      <c r="BA1303">
        <f t="shared" si="398"/>
        <v>2</v>
      </c>
      <c r="BB1303">
        <f t="shared" si="399"/>
        <v>1</v>
      </c>
    </row>
    <row r="1304" spans="1:54" x14ac:dyDescent="0.15">
      <c r="A1304" t="str">
        <f t="shared" si="386"/>
        <v>猎风主动技能2等级18</v>
      </c>
      <c r="B1304" s="8">
        <v>1298</v>
      </c>
      <c r="C1304" s="8" t="str">
        <f>VLOOKUP(G1304,角色!A:B,2,FALSE)</f>
        <v>猎风</v>
      </c>
      <c r="D1304" s="8" t="str">
        <f t="shared" si="393"/>
        <v>主动技能2</v>
      </c>
      <c r="E1304" s="8">
        <f t="shared" si="387"/>
        <v>18</v>
      </c>
      <c r="F1304" s="8">
        <f t="shared" si="388"/>
        <v>2</v>
      </c>
      <c r="G1304" s="8">
        <f t="shared" si="389"/>
        <v>22</v>
      </c>
      <c r="H1304" s="4" t="s">
        <v>504</v>
      </c>
      <c r="I1304" s="26" t="str">
        <f t="shared" si="394"/>
        <v>对敌方全体造成100%攻击力（+5285)伤害</v>
      </c>
      <c r="J1304" s="4" t="s">
        <v>305</v>
      </c>
      <c r="K1304" s="1" t="s">
        <v>505</v>
      </c>
      <c r="L1304" s="4" t="s">
        <v>109</v>
      </c>
      <c r="M1304" s="4"/>
      <c r="N1304" s="4">
        <v>100</v>
      </c>
      <c r="O1304" s="4"/>
      <c r="T1304" s="6" t="str">
        <f t="shared" si="390"/>
        <v/>
      </c>
      <c r="U1304" s="6" t="str">
        <f t="shared" si="391"/>
        <v/>
      </c>
      <c r="Y1304">
        <f t="shared" si="392"/>
        <v>50</v>
      </c>
      <c r="Z1304">
        <v>100</v>
      </c>
      <c r="AA1304" s="23">
        <v>25</v>
      </c>
      <c r="AB1304" s="23">
        <f>INT(VLOOKUP(VLOOKUP($C1304,角色技能升级比率表!$B:$C,2,FALSE),角色属性概况!E:F,2,FALSE)*VLOOKUP(E1304,角色属性概况!I:M,3,FALSE)*AA1304/100)</f>
        <v>5285</v>
      </c>
      <c r="AE1304">
        <v>0</v>
      </c>
      <c r="AF1304" s="23">
        <f t="shared" si="395"/>
        <v>2</v>
      </c>
      <c r="AG1304" s="23">
        <f t="shared" si="396"/>
        <v>1</v>
      </c>
      <c r="AN1304" s="6" t="str">
        <f>_xlfn.IFNA(IF(IF($AH1304=AN$5,VLOOKUP(AI1304,buff!$K:$L,2,FALSE),"")=0,"",IF($AH1304=AN$5,VLOOKUP(AI1304,buff!$K:$L,2,FALSE),"")),"")</f>
        <v/>
      </c>
      <c r="AO1304" s="6" t="str">
        <f>_xlfn.IFNA(IF(IF($AH1304=AO$5,VLOOKUP(AJ1304,buff!$K:$L,2,FALSE),"")=0,"",IF($AH1304=AO$5,VLOOKUP(AJ1304,buff!$K:$L,2,FALSE),"")),"")</f>
        <v/>
      </c>
      <c r="AP1304" s="6" t="str">
        <f>_xlfn.IFNA(IF(IF($AH1304=AP$5,VLOOKUP(AK1304,buff!$K:$L,2,FALSE),"")=0,"",IF($AH1304=AP$5,VLOOKUP(AK1304,buff!$K:$L,2,FALSE),"")),"")</f>
        <v/>
      </c>
      <c r="AQ1304" s="6" t="str">
        <f>_xlfn.IFNA(IF(IF($AH1304=AQ$5,VLOOKUP(AL1304,buff!$K:$L,2,FALSE),"")=0,"",IF($AH1304=AQ$5,VLOOKUP(AL1304,buff!$K:$L,2,FALSE),"")),"")</f>
        <v/>
      </c>
      <c r="AR1304" s="6" t="str">
        <f>_xlfn.IFNA(IF(IF($AH1304=AR$5,VLOOKUP(AM1304,buff!$K:$L,2,FALSE),"")=0,"",IF($AH1304=AR$5,VLOOKUP(AM1304,buff!$K:$L,2,FALSE),"")),"")</f>
        <v/>
      </c>
      <c r="AS1304" s="6" t="str">
        <f>_xlfn.IFNA(IF(IF($AH1304=AS$5,VLOOKUP(AI1304,buff!$K:$L,2,FALSE),"")=0,"",IF($AH1304=AS$5,VLOOKUP(AI1304,buff!$K:$L,2,FALSE),"")),"")</f>
        <v/>
      </c>
      <c r="AT1304" s="6" t="str">
        <f>_xlfn.IFNA(IF(IF($AH1304=AT$5,VLOOKUP(AJ1304,buff!$K:$L,2,FALSE),"")=0,"",IF($AH1304=AT$5,VLOOKUP(AJ1304,buff!$K:$L,2,FALSE),"")),"")</f>
        <v/>
      </c>
      <c r="AU1304" s="6" t="str">
        <f>_xlfn.IFNA(IF(IF($AH1304=AU$5,VLOOKUP(AK1304,buff!$K:$L,2,FALSE),"")=0,"",IF($AH1304=AU$5,VLOOKUP(AK1304,buff!$K:$L,2,FALSE),"")),"")</f>
        <v/>
      </c>
      <c r="AV1304" s="6" t="str">
        <f>_xlfn.IFNA(IF(IF($AH1304=AV$5,VLOOKUP(AL1304,buff!$K:$L,2,FALSE),"")=0,"",IF($AH1304=AV$5,VLOOKUP(AL1304,buff!$K:$L,2,FALSE),"")),"")</f>
        <v/>
      </c>
      <c r="AW1304" s="6" t="str">
        <f>_xlfn.IFNA(IF(IF($AH1304=AW$5,VLOOKUP(AM1304,buff!$K:$L,2,FALSE),"")=0,"",IF($AH1304=AW$5,VLOOKUP(AM1304,buff!$K:$L,2,FALSE),"")),"")</f>
        <v/>
      </c>
      <c r="AX1304" s="6" t="e">
        <f>VLOOKUP(AI1304,buff!K:P,6,FALSE)</f>
        <v>#N/A</v>
      </c>
      <c r="AY1304" t="e">
        <f t="shared" si="397"/>
        <v>#N/A</v>
      </c>
      <c r="AZ1304" t="e">
        <f t="shared" si="397"/>
        <v>#N/A</v>
      </c>
      <c r="BA1304">
        <f t="shared" si="398"/>
        <v>2</v>
      </c>
      <c r="BB1304">
        <f t="shared" si="399"/>
        <v>1</v>
      </c>
    </row>
    <row r="1305" spans="1:54" x14ac:dyDescent="0.15">
      <c r="A1305" t="str">
        <f t="shared" si="386"/>
        <v>猎风主动技能2等级19</v>
      </c>
      <c r="B1305" s="8">
        <v>1299</v>
      </c>
      <c r="C1305" s="8" t="str">
        <f>VLOOKUP(G1305,角色!A:B,2,FALSE)</f>
        <v>猎风</v>
      </c>
      <c r="D1305" s="8" t="str">
        <f t="shared" si="393"/>
        <v>主动技能2</v>
      </c>
      <c r="E1305" s="8">
        <f t="shared" si="387"/>
        <v>19</v>
      </c>
      <c r="F1305" s="8">
        <f t="shared" si="388"/>
        <v>2</v>
      </c>
      <c r="G1305" s="8">
        <f t="shared" si="389"/>
        <v>22</v>
      </c>
      <c r="H1305" s="4" t="s">
        <v>504</v>
      </c>
      <c r="I1305" s="26" t="str">
        <f t="shared" si="394"/>
        <v>对敌方全体造成100%攻击力（+6507)伤害</v>
      </c>
      <c r="J1305" s="4" t="s">
        <v>305</v>
      </c>
      <c r="K1305" s="1" t="s">
        <v>505</v>
      </c>
      <c r="L1305" s="4" t="s">
        <v>109</v>
      </c>
      <c r="M1305" s="4"/>
      <c r="N1305" s="4">
        <v>100</v>
      </c>
      <c r="O1305" s="4"/>
      <c r="T1305" s="6" t="str">
        <f t="shared" si="390"/>
        <v/>
      </c>
      <c r="U1305" s="6" t="str">
        <f t="shared" si="391"/>
        <v/>
      </c>
      <c r="Y1305">
        <f t="shared" si="392"/>
        <v>50</v>
      </c>
      <c r="Z1305">
        <v>100</v>
      </c>
      <c r="AA1305" s="23">
        <v>25</v>
      </c>
      <c r="AB1305" s="23">
        <f>INT(VLOOKUP(VLOOKUP($C1305,角色技能升级比率表!$B:$C,2,FALSE),角色属性概况!E:F,2,FALSE)*VLOOKUP(E1305,角色属性概况!I:M,3,FALSE)*AA1305/100)</f>
        <v>6507</v>
      </c>
      <c r="AE1305">
        <v>0</v>
      </c>
      <c r="AF1305" s="23">
        <f t="shared" si="395"/>
        <v>2</v>
      </c>
      <c r="AG1305" s="23">
        <f t="shared" si="396"/>
        <v>1</v>
      </c>
      <c r="AN1305" s="6" t="str">
        <f>_xlfn.IFNA(IF(IF($AH1305=AN$5,VLOOKUP(AI1305,buff!$K:$L,2,FALSE),"")=0,"",IF($AH1305=AN$5,VLOOKUP(AI1305,buff!$K:$L,2,FALSE),"")),"")</f>
        <v/>
      </c>
      <c r="AO1305" s="6" t="str">
        <f>_xlfn.IFNA(IF(IF($AH1305=AO$5,VLOOKUP(AJ1305,buff!$K:$L,2,FALSE),"")=0,"",IF($AH1305=AO$5,VLOOKUP(AJ1305,buff!$K:$L,2,FALSE),"")),"")</f>
        <v/>
      </c>
      <c r="AP1305" s="6" t="str">
        <f>_xlfn.IFNA(IF(IF($AH1305=AP$5,VLOOKUP(AK1305,buff!$K:$L,2,FALSE),"")=0,"",IF($AH1305=AP$5,VLOOKUP(AK1305,buff!$K:$L,2,FALSE),"")),"")</f>
        <v/>
      </c>
      <c r="AQ1305" s="6" t="str">
        <f>_xlfn.IFNA(IF(IF($AH1305=AQ$5,VLOOKUP(AL1305,buff!$K:$L,2,FALSE),"")=0,"",IF($AH1305=AQ$5,VLOOKUP(AL1305,buff!$K:$L,2,FALSE),"")),"")</f>
        <v/>
      </c>
      <c r="AR1305" s="6" t="str">
        <f>_xlfn.IFNA(IF(IF($AH1305=AR$5,VLOOKUP(AM1305,buff!$K:$L,2,FALSE),"")=0,"",IF($AH1305=AR$5,VLOOKUP(AM1305,buff!$K:$L,2,FALSE),"")),"")</f>
        <v/>
      </c>
      <c r="AS1305" s="6" t="str">
        <f>_xlfn.IFNA(IF(IF($AH1305=AS$5,VLOOKUP(AI1305,buff!$K:$L,2,FALSE),"")=0,"",IF($AH1305=AS$5,VLOOKUP(AI1305,buff!$K:$L,2,FALSE),"")),"")</f>
        <v/>
      </c>
      <c r="AT1305" s="6" t="str">
        <f>_xlfn.IFNA(IF(IF($AH1305=AT$5,VLOOKUP(AJ1305,buff!$K:$L,2,FALSE),"")=0,"",IF($AH1305=AT$5,VLOOKUP(AJ1305,buff!$K:$L,2,FALSE),"")),"")</f>
        <v/>
      </c>
      <c r="AU1305" s="6" t="str">
        <f>_xlfn.IFNA(IF(IF($AH1305=AU$5,VLOOKUP(AK1305,buff!$K:$L,2,FALSE),"")=0,"",IF($AH1305=AU$5,VLOOKUP(AK1305,buff!$K:$L,2,FALSE),"")),"")</f>
        <v/>
      </c>
      <c r="AV1305" s="6" t="str">
        <f>_xlfn.IFNA(IF(IF($AH1305=AV$5,VLOOKUP(AL1305,buff!$K:$L,2,FALSE),"")=0,"",IF($AH1305=AV$5,VLOOKUP(AL1305,buff!$K:$L,2,FALSE),"")),"")</f>
        <v/>
      </c>
      <c r="AW1305" s="6" t="str">
        <f>_xlfn.IFNA(IF(IF($AH1305=AW$5,VLOOKUP(AM1305,buff!$K:$L,2,FALSE),"")=0,"",IF($AH1305=AW$5,VLOOKUP(AM1305,buff!$K:$L,2,FALSE),"")),"")</f>
        <v/>
      </c>
      <c r="AX1305" s="6" t="e">
        <f>VLOOKUP(AI1305,buff!K:P,6,FALSE)</f>
        <v>#N/A</v>
      </c>
      <c r="AY1305" t="e">
        <f t="shared" si="397"/>
        <v>#N/A</v>
      </c>
      <c r="AZ1305" t="e">
        <f t="shared" si="397"/>
        <v>#N/A</v>
      </c>
      <c r="BA1305">
        <f t="shared" si="398"/>
        <v>2</v>
      </c>
      <c r="BB1305">
        <f t="shared" si="399"/>
        <v>1</v>
      </c>
    </row>
    <row r="1306" spans="1:54" x14ac:dyDescent="0.15">
      <c r="A1306" t="str">
        <f t="shared" si="386"/>
        <v>猎风主动技能2等级20</v>
      </c>
      <c r="B1306" s="8">
        <v>1300</v>
      </c>
      <c r="C1306" s="8" t="str">
        <f>VLOOKUP(G1306,角色!A:B,2,FALSE)</f>
        <v>猎风</v>
      </c>
      <c r="D1306" s="8" t="str">
        <f t="shared" si="393"/>
        <v>主动技能2</v>
      </c>
      <c r="E1306" s="8">
        <f t="shared" si="387"/>
        <v>20</v>
      </c>
      <c r="F1306" s="8">
        <f t="shared" si="388"/>
        <v>2</v>
      </c>
      <c r="G1306" s="8">
        <f t="shared" si="389"/>
        <v>22</v>
      </c>
      <c r="H1306" s="4" t="s">
        <v>504</v>
      </c>
      <c r="I1306" s="26" t="str">
        <f t="shared" si="394"/>
        <v>对敌方全体造成100%攻击力（+8011)伤害</v>
      </c>
      <c r="J1306" s="4" t="s">
        <v>305</v>
      </c>
      <c r="K1306" s="1" t="s">
        <v>505</v>
      </c>
      <c r="L1306" s="4" t="s">
        <v>109</v>
      </c>
      <c r="M1306" s="4"/>
      <c r="N1306" s="4">
        <v>100</v>
      </c>
      <c r="O1306" s="4"/>
      <c r="T1306" s="6" t="str">
        <f t="shared" si="390"/>
        <v/>
      </c>
      <c r="U1306" s="6" t="str">
        <f t="shared" si="391"/>
        <v/>
      </c>
      <c r="Y1306">
        <f t="shared" si="392"/>
        <v>50</v>
      </c>
      <c r="Z1306">
        <v>100</v>
      </c>
      <c r="AA1306" s="23">
        <v>25</v>
      </c>
      <c r="AB1306" s="23">
        <f>INT(VLOOKUP(VLOOKUP($C1306,角色技能升级比率表!$B:$C,2,FALSE),角色属性概况!E:F,2,FALSE)*VLOOKUP(E1306,角色属性概况!I:M,3,FALSE)*AA1306/100)</f>
        <v>8011</v>
      </c>
      <c r="AE1306">
        <v>0</v>
      </c>
      <c r="AF1306" s="23">
        <f t="shared" si="395"/>
        <v>2</v>
      </c>
      <c r="AG1306" s="23">
        <f t="shared" si="396"/>
        <v>1</v>
      </c>
      <c r="AN1306" s="6" t="str">
        <f>_xlfn.IFNA(IF(IF($AH1306=AN$5,VLOOKUP(AI1306,buff!$K:$L,2,FALSE),"")=0,"",IF($AH1306=AN$5,VLOOKUP(AI1306,buff!$K:$L,2,FALSE),"")),"")</f>
        <v/>
      </c>
      <c r="AO1306" s="6" t="str">
        <f>_xlfn.IFNA(IF(IF($AH1306=AO$5,VLOOKUP(AJ1306,buff!$K:$L,2,FALSE),"")=0,"",IF($AH1306=AO$5,VLOOKUP(AJ1306,buff!$K:$L,2,FALSE),"")),"")</f>
        <v/>
      </c>
      <c r="AP1306" s="6" t="str">
        <f>_xlfn.IFNA(IF(IF($AH1306=AP$5,VLOOKUP(AK1306,buff!$K:$L,2,FALSE),"")=0,"",IF($AH1306=AP$5,VLOOKUP(AK1306,buff!$K:$L,2,FALSE),"")),"")</f>
        <v/>
      </c>
      <c r="AQ1306" s="6" t="str">
        <f>_xlfn.IFNA(IF(IF($AH1306=AQ$5,VLOOKUP(AL1306,buff!$K:$L,2,FALSE),"")=0,"",IF($AH1306=AQ$5,VLOOKUP(AL1306,buff!$K:$L,2,FALSE),"")),"")</f>
        <v/>
      </c>
      <c r="AR1306" s="6" t="str">
        <f>_xlfn.IFNA(IF(IF($AH1306=AR$5,VLOOKUP(AM1306,buff!$K:$L,2,FALSE),"")=0,"",IF($AH1306=AR$5,VLOOKUP(AM1306,buff!$K:$L,2,FALSE),"")),"")</f>
        <v/>
      </c>
      <c r="AS1306" s="6" t="str">
        <f>_xlfn.IFNA(IF(IF($AH1306=AS$5,VLOOKUP(AI1306,buff!$K:$L,2,FALSE),"")=0,"",IF($AH1306=AS$5,VLOOKUP(AI1306,buff!$K:$L,2,FALSE),"")),"")</f>
        <v/>
      </c>
      <c r="AT1306" s="6" t="str">
        <f>_xlfn.IFNA(IF(IF($AH1306=AT$5,VLOOKUP(AJ1306,buff!$K:$L,2,FALSE),"")=0,"",IF($AH1306=AT$5,VLOOKUP(AJ1306,buff!$K:$L,2,FALSE),"")),"")</f>
        <v/>
      </c>
      <c r="AU1306" s="6" t="str">
        <f>_xlfn.IFNA(IF(IF($AH1306=AU$5,VLOOKUP(AK1306,buff!$K:$L,2,FALSE),"")=0,"",IF($AH1306=AU$5,VLOOKUP(AK1306,buff!$K:$L,2,FALSE),"")),"")</f>
        <v/>
      </c>
      <c r="AV1306" s="6" t="str">
        <f>_xlfn.IFNA(IF(IF($AH1306=AV$5,VLOOKUP(AL1306,buff!$K:$L,2,FALSE),"")=0,"",IF($AH1306=AV$5,VLOOKUP(AL1306,buff!$K:$L,2,FALSE),"")),"")</f>
        <v/>
      </c>
      <c r="AW1306" s="6" t="str">
        <f>_xlfn.IFNA(IF(IF($AH1306=AW$5,VLOOKUP(AM1306,buff!$K:$L,2,FALSE),"")=0,"",IF($AH1306=AW$5,VLOOKUP(AM1306,buff!$K:$L,2,FALSE),"")),"")</f>
        <v/>
      </c>
      <c r="AX1306" s="6" t="e">
        <f>VLOOKUP(AI1306,buff!K:P,6,FALSE)</f>
        <v>#N/A</v>
      </c>
      <c r="AY1306" t="e">
        <f t="shared" si="397"/>
        <v>#N/A</v>
      </c>
      <c r="AZ1306" t="e">
        <f t="shared" si="397"/>
        <v>#N/A</v>
      </c>
      <c r="BA1306">
        <f t="shared" si="398"/>
        <v>2</v>
      </c>
      <c r="BB1306">
        <f t="shared" si="399"/>
        <v>1</v>
      </c>
    </row>
    <row r="1307" spans="1:54" x14ac:dyDescent="0.15">
      <c r="A1307" t="str">
        <f t="shared" si="386"/>
        <v>猎风主动技能3等级1</v>
      </c>
      <c r="B1307" s="8">
        <v>1301</v>
      </c>
      <c r="C1307" s="8" t="str">
        <f>VLOOKUP(G1307,角色!A:B,2,FALSE)</f>
        <v>猎风</v>
      </c>
      <c r="D1307" s="8" t="str">
        <f t="shared" si="393"/>
        <v>主动技能3</v>
      </c>
      <c r="E1307" s="8">
        <f t="shared" si="387"/>
        <v>1</v>
      </c>
      <c r="F1307" s="8">
        <f t="shared" si="388"/>
        <v>3</v>
      </c>
      <c r="G1307" s="8">
        <f t="shared" si="389"/>
        <v>22</v>
      </c>
      <c r="H1307" s="4" t="s">
        <v>506</v>
      </c>
      <c r="I1307" s="26" t="str">
        <f>"对敌方全体造成125%攻击力（+"&amp;AB1307&amp;")伤害并减速"</f>
        <v>对敌方全体造成125%攻击力（+118)伤害并减速</v>
      </c>
      <c r="J1307" s="4" t="s">
        <v>305</v>
      </c>
      <c r="K1307" s="1" t="s">
        <v>103</v>
      </c>
      <c r="L1307" s="4" t="s">
        <v>107</v>
      </c>
      <c r="M1307" s="4"/>
      <c r="N1307" s="4">
        <v>100</v>
      </c>
      <c r="O1307" s="4"/>
      <c r="T1307" s="6" t="str">
        <f t="shared" si="390"/>
        <v>3:100:2:0</v>
      </c>
      <c r="U1307" s="6" t="str">
        <f t="shared" si="391"/>
        <v/>
      </c>
      <c r="Y1307">
        <f t="shared" si="392"/>
        <v>100</v>
      </c>
      <c r="Z1307">
        <v>125</v>
      </c>
      <c r="AA1307" s="23">
        <v>25</v>
      </c>
      <c r="AB1307" s="23">
        <f>INT(VLOOKUP(VLOOKUP($C1307,角色技能升级比率表!$B:$C,2,FALSE),角色属性概况!E:F,2,FALSE)*VLOOKUP(E1307,角色属性概况!I:M,3,FALSE)*AA1307/100)</f>
        <v>118</v>
      </c>
      <c r="AE1307">
        <v>0</v>
      </c>
      <c r="AF1307" s="23">
        <f t="shared" si="395"/>
        <v>3</v>
      </c>
      <c r="AG1307" s="23">
        <f t="shared" si="396"/>
        <v>2</v>
      </c>
      <c r="AH1307" t="s">
        <v>118</v>
      </c>
      <c r="AI1307" t="s">
        <v>1560</v>
      </c>
      <c r="AN1307" s="6" t="str">
        <f>_xlfn.IFNA(IF(IF($AH1307=AN$5,VLOOKUP(AI1307,buff!$K:$L,2,FALSE),"")=0,"",IF($AH1307=AN$5,VLOOKUP(AI1307,buff!$K:$L,2,FALSE),"")),"")</f>
        <v>3:100:2:0</v>
      </c>
      <c r="AO1307" s="6" t="str">
        <f>_xlfn.IFNA(IF(IF($AH1307=AO$5,VLOOKUP(AJ1307,buff!$K:$L,2,FALSE),"")=0,"",IF($AH1307=AO$5,VLOOKUP(AJ1307,buff!$K:$L,2,FALSE),"")),"")</f>
        <v/>
      </c>
      <c r="AP1307" s="6" t="str">
        <f>_xlfn.IFNA(IF(IF($AH1307=AP$5,VLOOKUP(AK1307,buff!$K:$L,2,FALSE),"")=0,"",IF($AH1307=AP$5,VLOOKUP(AK1307,buff!$K:$L,2,FALSE),"")),"")</f>
        <v/>
      </c>
      <c r="AQ1307" s="6" t="str">
        <f>_xlfn.IFNA(IF(IF($AH1307=AQ$5,VLOOKUP(AL1307,buff!$K:$L,2,FALSE),"")=0,"",IF($AH1307=AQ$5,VLOOKUP(AL1307,buff!$K:$L,2,FALSE),"")),"")</f>
        <v/>
      </c>
      <c r="AR1307" s="6" t="str">
        <f>_xlfn.IFNA(IF(IF($AH1307=AR$5,VLOOKUP(AM1307,buff!$K:$L,2,FALSE),"")=0,"",IF($AH1307=AR$5,VLOOKUP(AM1307,buff!$K:$L,2,FALSE),"")),"")</f>
        <v/>
      </c>
      <c r="AS1307" s="6" t="str">
        <f>_xlfn.IFNA(IF(IF($AH1307=AS$5,VLOOKUP(AI1307,buff!$K:$L,2,FALSE),"")=0,"",IF($AH1307=AS$5,VLOOKUP(AI1307,buff!$K:$L,2,FALSE),"")),"")</f>
        <v/>
      </c>
      <c r="AT1307" s="6" t="str">
        <f>_xlfn.IFNA(IF(IF($AH1307=AT$5,VLOOKUP(AJ1307,buff!$K:$L,2,FALSE),"")=0,"",IF($AH1307=AT$5,VLOOKUP(AJ1307,buff!$K:$L,2,FALSE),"")),"")</f>
        <v/>
      </c>
      <c r="AU1307" s="6" t="str">
        <f>_xlfn.IFNA(IF(IF($AH1307=AU$5,VLOOKUP(AK1307,buff!$K:$L,2,FALSE),"")=0,"",IF($AH1307=AU$5,VLOOKUP(AK1307,buff!$K:$L,2,FALSE),"")),"")</f>
        <v/>
      </c>
      <c r="AV1307" s="6" t="str">
        <f>_xlfn.IFNA(IF(IF($AH1307=AV$5,VLOOKUP(AL1307,buff!$K:$L,2,FALSE),"")=0,"",IF($AH1307=AV$5,VLOOKUP(AL1307,buff!$K:$L,2,FALSE),"")),"")</f>
        <v/>
      </c>
      <c r="AW1307" s="6" t="str">
        <f>_xlfn.IFNA(IF(IF($AH1307=AW$5,VLOOKUP(AM1307,buff!$K:$L,2,FALSE),"")=0,"",IF($AH1307=AW$5,VLOOKUP(AM1307,buff!$K:$L,2,FALSE),"")),"")</f>
        <v/>
      </c>
      <c r="AX1307" s="6">
        <f>VLOOKUP(AI1307,buff!K:P,6,FALSE)</f>
        <v>-25</v>
      </c>
      <c r="AY1307">
        <f t="shared" si="397"/>
        <v>-25</v>
      </c>
      <c r="AZ1307">
        <f t="shared" si="397"/>
        <v>-25</v>
      </c>
      <c r="BA1307">
        <f t="shared" si="398"/>
        <v>3</v>
      </c>
      <c r="BB1307">
        <f t="shared" si="399"/>
        <v>2</v>
      </c>
    </row>
    <row r="1308" spans="1:54" x14ac:dyDescent="0.15">
      <c r="A1308" t="str">
        <f t="shared" si="386"/>
        <v>猎风主动技能3等级2</v>
      </c>
      <c r="B1308" s="8">
        <v>1302</v>
      </c>
      <c r="C1308" s="8" t="str">
        <f>VLOOKUP(G1308,角色!A:B,2,FALSE)</f>
        <v>猎风</v>
      </c>
      <c r="D1308" s="8" t="str">
        <f t="shared" si="393"/>
        <v>主动技能3</v>
      </c>
      <c r="E1308" s="8">
        <f t="shared" si="387"/>
        <v>2</v>
      </c>
      <c r="F1308" s="8">
        <f t="shared" si="388"/>
        <v>3</v>
      </c>
      <c r="G1308" s="8">
        <f t="shared" si="389"/>
        <v>22</v>
      </c>
      <c r="H1308" s="4" t="s">
        <v>506</v>
      </c>
      <c r="I1308" s="26" t="str">
        <f t="shared" ref="I1308:I1326" si="400">"对敌方全体造成125%攻击力（+"&amp;AB1308&amp;")伤害并减速"</f>
        <v>对敌方全体造成125%攻击力（+175)伤害并减速</v>
      </c>
      <c r="J1308" s="4" t="s">
        <v>305</v>
      </c>
      <c r="K1308" s="1" t="s">
        <v>103</v>
      </c>
      <c r="L1308" s="4" t="s">
        <v>107</v>
      </c>
      <c r="M1308" s="4"/>
      <c r="N1308" s="4">
        <v>100</v>
      </c>
      <c r="O1308" s="4"/>
      <c r="T1308" s="6" t="str">
        <f t="shared" si="390"/>
        <v>3:100:2:0</v>
      </c>
      <c r="U1308" s="6" t="str">
        <f t="shared" si="391"/>
        <v/>
      </c>
      <c r="Y1308">
        <f t="shared" si="392"/>
        <v>100</v>
      </c>
      <c r="Z1308">
        <v>125</v>
      </c>
      <c r="AA1308" s="23">
        <v>25</v>
      </c>
      <c r="AB1308" s="23">
        <f>INT(VLOOKUP(VLOOKUP($C1308,角色技能升级比率表!$B:$C,2,FALSE),角色属性概况!E:F,2,FALSE)*VLOOKUP(E1308,角色属性概况!I:M,3,FALSE)*AA1308/100)</f>
        <v>175</v>
      </c>
      <c r="AE1308">
        <v>0</v>
      </c>
      <c r="AF1308" s="23">
        <f t="shared" si="395"/>
        <v>3</v>
      </c>
      <c r="AG1308" s="23">
        <f t="shared" si="396"/>
        <v>2</v>
      </c>
      <c r="AH1308" t="s">
        <v>118</v>
      </c>
      <c r="AI1308" t="s">
        <v>1560</v>
      </c>
      <c r="AN1308" s="6" t="str">
        <f>_xlfn.IFNA(IF(IF($AH1308=AN$5,VLOOKUP(AI1308,buff!$K:$L,2,FALSE),"")=0,"",IF($AH1308=AN$5,VLOOKUP(AI1308,buff!$K:$L,2,FALSE),"")),"")</f>
        <v>3:100:2:0</v>
      </c>
      <c r="AO1308" s="6" t="str">
        <f>_xlfn.IFNA(IF(IF($AH1308=AO$5,VLOOKUP(AJ1308,buff!$K:$L,2,FALSE),"")=0,"",IF($AH1308=AO$5,VLOOKUP(AJ1308,buff!$K:$L,2,FALSE),"")),"")</f>
        <v/>
      </c>
      <c r="AP1308" s="6" t="str">
        <f>_xlfn.IFNA(IF(IF($AH1308=AP$5,VLOOKUP(AK1308,buff!$K:$L,2,FALSE),"")=0,"",IF($AH1308=AP$5,VLOOKUP(AK1308,buff!$K:$L,2,FALSE),"")),"")</f>
        <v/>
      </c>
      <c r="AQ1308" s="6" t="str">
        <f>_xlfn.IFNA(IF(IF($AH1308=AQ$5,VLOOKUP(AL1308,buff!$K:$L,2,FALSE),"")=0,"",IF($AH1308=AQ$5,VLOOKUP(AL1308,buff!$K:$L,2,FALSE),"")),"")</f>
        <v/>
      </c>
      <c r="AR1308" s="6" t="str">
        <f>_xlfn.IFNA(IF(IF($AH1308=AR$5,VLOOKUP(AM1308,buff!$K:$L,2,FALSE),"")=0,"",IF($AH1308=AR$5,VLOOKUP(AM1308,buff!$K:$L,2,FALSE),"")),"")</f>
        <v/>
      </c>
      <c r="AS1308" s="6" t="str">
        <f>_xlfn.IFNA(IF(IF($AH1308=AS$5,VLOOKUP(AI1308,buff!$K:$L,2,FALSE),"")=0,"",IF($AH1308=AS$5,VLOOKUP(AI1308,buff!$K:$L,2,FALSE),"")),"")</f>
        <v/>
      </c>
      <c r="AT1308" s="6" t="str">
        <f>_xlfn.IFNA(IF(IF($AH1308=AT$5,VLOOKUP(AJ1308,buff!$K:$L,2,FALSE),"")=0,"",IF($AH1308=AT$5,VLOOKUP(AJ1308,buff!$K:$L,2,FALSE),"")),"")</f>
        <v/>
      </c>
      <c r="AU1308" s="6" t="str">
        <f>_xlfn.IFNA(IF(IF($AH1308=AU$5,VLOOKUP(AK1308,buff!$K:$L,2,FALSE),"")=0,"",IF($AH1308=AU$5,VLOOKUP(AK1308,buff!$K:$L,2,FALSE),"")),"")</f>
        <v/>
      </c>
      <c r="AV1308" s="6" t="str">
        <f>_xlfn.IFNA(IF(IF($AH1308=AV$5,VLOOKUP(AL1308,buff!$K:$L,2,FALSE),"")=0,"",IF($AH1308=AV$5,VLOOKUP(AL1308,buff!$K:$L,2,FALSE),"")),"")</f>
        <v/>
      </c>
      <c r="AW1308" s="6" t="str">
        <f>_xlfn.IFNA(IF(IF($AH1308=AW$5,VLOOKUP(AM1308,buff!$K:$L,2,FALSE),"")=0,"",IF($AH1308=AW$5,VLOOKUP(AM1308,buff!$K:$L,2,FALSE),"")),"")</f>
        <v/>
      </c>
      <c r="AX1308" s="6">
        <f>VLOOKUP(AI1308,buff!K:P,6,FALSE)</f>
        <v>-25</v>
      </c>
      <c r="AY1308">
        <f t="shared" si="397"/>
        <v>-25</v>
      </c>
      <c r="AZ1308">
        <f t="shared" si="397"/>
        <v>-25</v>
      </c>
      <c r="BA1308">
        <f t="shared" si="398"/>
        <v>3</v>
      </c>
      <c r="BB1308">
        <f t="shared" si="399"/>
        <v>2</v>
      </c>
    </row>
    <row r="1309" spans="1:54" x14ac:dyDescent="0.15">
      <c r="A1309" t="str">
        <f t="shared" si="386"/>
        <v>猎风主动技能3等级3</v>
      </c>
      <c r="B1309" s="8">
        <v>1303</v>
      </c>
      <c r="C1309" s="8" t="str">
        <f>VLOOKUP(G1309,角色!A:B,2,FALSE)</f>
        <v>猎风</v>
      </c>
      <c r="D1309" s="8" t="str">
        <f t="shared" si="393"/>
        <v>主动技能3</v>
      </c>
      <c r="E1309" s="8">
        <f t="shared" si="387"/>
        <v>3</v>
      </c>
      <c r="F1309" s="8">
        <f t="shared" si="388"/>
        <v>3</v>
      </c>
      <c r="G1309" s="8">
        <f t="shared" si="389"/>
        <v>22</v>
      </c>
      <c r="H1309" s="4" t="s">
        <v>506</v>
      </c>
      <c r="I1309" s="26" t="str">
        <f t="shared" si="400"/>
        <v>对敌方全体造成125%攻击力（+231)伤害并减速</v>
      </c>
      <c r="J1309" s="4" t="s">
        <v>305</v>
      </c>
      <c r="K1309" s="1" t="s">
        <v>103</v>
      </c>
      <c r="L1309" s="4" t="s">
        <v>107</v>
      </c>
      <c r="M1309" s="4"/>
      <c r="N1309" s="4">
        <v>100</v>
      </c>
      <c r="O1309" s="4"/>
      <c r="T1309" s="6" t="str">
        <f t="shared" si="390"/>
        <v>3:100:2:0</v>
      </c>
      <c r="U1309" s="6" t="str">
        <f t="shared" si="391"/>
        <v/>
      </c>
      <c r="Y1309">
        <f t="shared" si="392"/>
        <v>100</v>
      </c>
      <c r="Z1309">
        <v>125</v>
      </c>
      <c r="AA1309" s="23">
        <v>25</v>
      </c>
      <c r="AB1309" s="23">
        <f>INT(VLOOKUP(VLOOKUP($C1309,角色技能升级比率表!$B:$C,2,FALSE),角色属性概况!E:F,2,FALSE)*VLOOKUP(E1309,角色属性概况!I:M,3,FALSE)*AA1309/100)</f>
        <v>231</v>
      </c>
      <c r="AE1309">
        <v>0</v>
      </c>
      <c r="AF1309" s="23">
        <f t="shared" si="395"/>
        <v>3</v>
      </c>
      <c r="AG1309" s="23">
        <f t="shared" si="396"/>
        <v>2</v>
      </c>
      <c r="AH1309" t="s">
        <v>118</v>
      </c>
      <c r="AI1309" t="s">
        <v>1560</v>
      </c>
      <c r="AN1309" s="6" t="str">
        <f>_xlfn.IFNA(IF(IF($AH1309=AN$5,VLOOKUP(AI1309,buff!$K:$L,2,FALSE),"")=0,"",IF($AH1309=AN$5,VLOOKUP(AI1309,buff!$K:$L,2,FALSE),"")),"")</f>
        <v>3:100:2:0</v>
      </c>
      <c r="AO1309" s="6" t="str">
        <f>_xlfn.IFNA(IF(IF($AH1309=AO$5,VLOOKUP(AJ1309,buff!$K:$L,2,FALSE),"")=0,"",IF($AH1309=AO$5,VLOOKUP(AJ1309,buff!$K:$L,2,FALSE),"")),"")</f>
        <v/>
      </c>
      <c r="AP1309" s="6" t="str">
        <f>_xlfn.IFNA(IF(IF($AH1309=AP$5,VLOOKUP(AK1309,buff!$K:$L,2,FALSE),"")=0,"",IF($AH1309=AP$5,VLOOKUP(AK1309,buff!$K:$L,2,FALSE),"")),"")</f>
        <v/>
      </c>
      <c r="AQ1309" s="6" t="str">
        <f>_xlfn.IFNA(IF(IF($AH1309=AQ$5,VLOOKUP(AL1309,buff!$K:$L,2,FALSE),"")=0,"",IF($AH1309=AQ$5,VLOOKUP(AL1309,buff!$K:$L,2,FALSE),"")),"")</f>
        <v/>
      </c>
      <c r="AR1309" s="6" t="str">
        <f>_xlfn.IFNA(IF(IF($AH1309=AR$5,VLOOKUP(AM1309,buff!$K:$L,2,FALSE),"")=0,"",IF($AH1309=AR$5,VLOOKUP(AM1309,buff!$K:$L,2,FALSE),"")),"")</f>
        <v/>
      </c>
      <c r="AS1309" s="6" t="str">
        <f>_xlfn.IFNA(IF(IF($AH1309=AS$5,VLOOKUP(AI1309,buff!$K:$L,2,FALSE),"")=0,"",IF($AH1309=AS$5,VLOOKUP(AI1309,buff!$K:$L,2,FALSE),"")),"")</f>
        <v/>
      </c>
      <c r="AT1309" s="6" t="str">
        <f>_xlfn.IFNA(IF(IF($AH1309=AT$5,VLOOKUP(AJ1309,buff!$K:$L,2,FALSE),"")=0,"",IF($AH1309=AT$5,VLOOKUP(AJ1309,buff!$K:$L,2,FALSE),"")),"")</f>
        <v/>
      </c>
      <c r="AU1309" s="6" t="str">
        <f>_xlfn.IFNA(IF(IF($AH1309=AU$5,VLOOKUP(AK1309,buff!$K:$L,2,FALSE),"")=0,"",IF($AH1309=AU$5,VLOOKUP(AK1309,buff!$K:$L,2,FALSE),"")),"")</f>
        <v/>
      </c>
      <c r="AV1309" s="6" t="str">
        <f>_xlfn.IFNA(IF(IF($AH1309=AV$5,VLOOKUP(AL1309,buff!$K:$L,2,FALSE),"")=0,"",IF($AH1309=AV$5,VLOOKUP(AL1309,buff!$K:$L,2,FALSE),"")),"")</f>
        <v/>
      </c>
      <c r="AW1309" s="6" t="str">
        <f>_xlfn.IFNA(IF(IF($AH1309=AW$5,VLOOKUP(AM1309,buff!$K:$L,2,FALSE),"")=0,"",IF($AH1309=AW$5,VLOOKUP(AM1309,buff!$K:$L,2,FALSE),"")),"")</f>
        <v/>
      </c>
      <c r="AX1309" s="6">
        <f>VLOOKUP(AI1309,buff!K:P,6,FALSE)</f>
        <v>-25</v>
      </c>
      <c r="AY1309">
        <f t="shared" si="397"/>
        <v>-25</v>
      </c>
      <c r="AZ1309">
        <f t="shared" si="397"/>
        <v>-25</v>
      </c>
      <c r="BA1309">
        <f t="shared" si="398"/>
        <v>3</v>
      </c>
      <c r="BB1309">
        <f t="shared" si="399"/>
        <v>2</v>
      </c>
    </row>
    <row r="1310" spans="1:54" x14ac:dyDescent="0.15">
      <c r="A1310" t="str">
        <f t="shared" si="386"/>
        <v>猎风主动技能3等级4</v>
      </c>
      <c r="B1310" s="8">
        <v>1304</v>
      </c>
      <c r="C1310" s="8" t="str">
        <f>VLOOKUP(G1310,角色!A:B,2,FALSE)</f>
        <v>猎风</v>
      </c>
      <c r="D1310" s="8" t="str">
        <f t="shared" si="393"/>
        <v>主动技能3</v>
      </c>
      <c r="E1310" s="8">
        <f t="shared" si="387"/>
        <v>4</v>
      </c>
      <c r="F1310" s="8">
        <f t="shared" si="388"/>
        <v>3</v>
      </c>
      <c r="G1310" s="8">
        <f t="shared" si="389"/>
        <v>22</v>
      </c>
      <c r="H1310" s="4" t="s">
        <v>506</v>
      </c>
      <c r="I1310" s="26" t="str">
        <f t="shared" si="400"/>
        <v>对敌方全体造成125%攻击力（+287)伤害并减速</v>
      </c>
      <c r="J1310" s="4" t="s">
        <v>305</v>
      </c>
      <c r="K1310" s="1" t="s">
        <v>103</v>
      </c>
      <c r="L1310" s="4" t="s">
        <v>107</v>
      </c>
      <c r="M1310" s="4"/>
      <c r="N1310" s="4">
        <v>100</v>
      </c>
      <c r="O1310" s="4"/>
      <c r="T1310" s="6" t="str">
        <f t="shared" si="390"/>
        <v>3:100:2:0</v>
      </c>
      <c r="U1310" s="6" t="str">
        <f t="shared" si="391"/>
        <v/>
      </c>
      <c r="Y1310">
        <f t="shared" si="392"/>
        <v>100</v>
      </c>
      <c r="Z1310">
        <v>125</v>
      </c>
      <c r="AA1310" s="23">
        <v>25</v>
      </c>
      <c r="AB1310" s="23">
        <f>INT(VLOOKUP(VLOOKUP($C1310,角色技能升级比率表!$B:$C,2,FALSE),角色属性概况!E:F,2,FALSE)*VLOOKUP(E1310,角色属性概况!I:M,3,FALSE)*AA1310/100)</f>
        <v>287</v>
      </c>
      <c r="AE1310">
        <v>0</v>
      </c>
      <c r="AF1310" s="23">
        <f t="shared" si="395"/>
        <v>3</v>
      </c>
      <c r="AG1310" s="23">
        <f t="shared" si="396"/>
        <v>2</v>
      </c>
      <c r="AH1310" t="s">
        <v>118</v>
      </c>
      <c r="AI1310" t="s">
        <v>1560</v>
      </c>
      <c r="AN1310" s="6" t="str">
        <f>_xlfn.IFNA(IF(IF($AH1310=AN$5,VLOOKUP(AI1310,buff!$K:$L,2,FALSE),"")=0,"",IF($AH1310=AN$5,VLOOKUP(AI1310,buff!$K:$L,2,FALSE),"")),"")</f>
        <v>3:100:2:0</v>
      </c>
      <c r="AO1310" s="6" t="str">
        <f>_xlfn.IFNA(IF(IF($AH1310=AO$5,VLOOKUP(AJ1310,buff!$K:$L,2,FALSE),"")=0,"",IF($AH1310=AO$5,VLOOKUP(AJ1310,buff!$K:$L,2,FALSE),"")),"")</f>
        <v/>
      </c>
      <c r="AP1310" s="6" t="str">
        <f>_xlfn.IFNA(IF(IF($AH1310=AP$5,VLOOKUP(AK1310,buff!$K:$L,2,FALSE),"")=0,"",IF($AH1310=AP$5,VLOOKUP(AK1310,buff!$K:$L,2,FALSE),"")),"")</f>
        <v/>
      </c>
      <c r="AQ1310" s="6" t="str">
        <f>_xlfn.IFNA(IF(IF($AH1310=AQ$5,VLOOKUP(AL1310,buff!$K:$L,2,FALSE),"")=0,"",IF($AH1310=AQ$5,VLOOKUP(AL1310,buff!$K:$L,2,FALSE),"")),"")</f>
        <v/>
      </c>
      <c r="AR1310" s="6" t="str">
        <f>_xlfn.IFNA(IF(IF($AH1310=AR$5,VLOOKUP(AM1310,buff!$K:$L,2,FALSE),"")=0,"",IF($AH1310=AR$5,VLOOKUP(AM1310,buff!$K:$L,2,FALSE),"")),"")</f>
        <v/>
      </c>
      <c r="AS1310" s="6" t="str">
        <f>_xlfn.IFNA(IF(IF($AH1310=AS$5,VLOOKUP(AI1310,buff!$K:$L,2,FALSE),"")=0,"",IF($AH1310=AS$5,VLOOKUP(AI1310,buff!$K:$L,2,FALSE),"")),"")</f>
        <v/>
      </c>
      <c r="AT1310" s="6" t="str">
        <f>_xlfn.IFNA(IF(IF($AH1310=AT$5,VLOOKUP(AJ1310,buff!$K:$L,2,FALSE),"")=0,"",IF($AH1310=AT$5,VLOOKUP(AJ1310,buff!$K:$L,2,FALSE),"")),"")</f>
        <v/>
      </c>
      <c r="AU1310" s="6" t="str">
        <f>_xlfn.IFNA(IF(IF($AH1310=AU$5,VLOOKUP(AK1310,buff!$K:$L,2,FALSE),"")=0,"",IF($AH1310=AU$5,VLOOKUP(AK1310,buff!$K:$L,2,FALSE),"")),"")</f>
        <v/>
      </c>
      <c r="AV1310" s="6" t="str">
        <f>_xlfn.IFNA(IF(IF($AH1310=AV$5,VLOOKUP(AL1310,buff!$K:$L,2,FALSE),"")=0,"",IF($AH1310=AV$5,VLOOKUP(AL1310,buff!$K:$L,2,FALSE),"")),"")</f>
        <v/>
      </c>
      <c r="AW1310" s="6" t="str">
        <f>_xlfn.IFNA(IF(IF($AH1310=AW$5,VLOOKUP(AM1310,buff!$K:$L,2,FALSE),"")=0,"",IF($AH1310=AW$5,VLOOKUP(AM1310,buff!$K:$L,2,FALSE),"")),"")</f>
        <v/>
      </c>
      <c r="AX1310" s="6">
        <f>VLOOKUP(AI1310,buff!K:P,6,FALSE)</f>
        <v>-25</v>
      </c>
      <c r="AY1310">
        <f t="shared" si="397"/>
        <v>-25</v>
      </c>
      <c r="AZ1310">
        <f t="shared" si="397"/>
        <v>-25</v>
      </c>
      <c r="BA1310">
        <f t="shared" si="398"/>
        <v>3</v>
      </c>
      <c r="BB1310">
        <f t="shared" si="399"/>
        <v>2</v>
      </c>
    </row>
    <row r="1311" spans="1:54" x14ac:dyDescent="0.15">
      <c r="A1311" t="str">
        <f t="shared" si="386"/>
        <v>猎风主动技能3等级5</v>
      </c>
      <c r="B1311" s="8">
        <v>1305</v>
      </c>
      <c r="C1311" s="8" t="str">
        <f>VLOOKUP(G1311,角色!A:B,2,FALSE)</f>
        <v>猎风</v>
      </c>
      <c r="D1311" s="8" t="str">
        <f t="shared" si="393"/>
        <v>主动技能3</v>
      </c>
      <c r="E1311" s="8">
        <f t="shared" si="387"/>
        <v>5</v>
      </c>
      <c r="F1311" s="8">
        <f t="shared" si="388"/>
        <v>3</v>
      </c>
      <c r="G1311" s="8">
        <f t="shared" si="389"/>
        <v>22</v>
      </c>
      <c r="H1311" s="4" t="s">
        <v>506</v>
      </c>
      <c r="I1311" s="26" t="str">
        <f t="shared" si="400"/>
        <v>对敌方全体造成125%攻击力（+353)伤害并减速</v>
      </c>
      <c r="J1311" s="4" t="s">
        <v>305</v>
      </c>
      <c r="K1311" s="1" t="s">
        <v>103</v>
      </c>
      <c r="L1311" s="4" t="s">
        <v>107</v>
      </c>
      <c r="M1311" s="4"/>
      <c r="N1311" s="4">
        <v>100</v>
      </c>
      <c r="O1311" s="4"/>
      <c r="T1311" s="6" t="str">
        <f t="shared" si="390"/>
        <v>3:100:2:0</v>
      </c>
      <c r="U1311" s="6" t="str">
        <f t="shared" si="391"/>
        <v/>
      </c>
      <c r="Y1311">
        <f t="shared" si="392"/>
        <v>100</v>
      </c>
      <c r="Z1311">
        <v>125</v>
      </c>
      <c r="AA1311" s="23">
        <v>25</v>
      </c>
      <c r="AB1311" s="23">
        <f>INT(VLOOKUP(VLOOKUP($C1311,角色技能升级比率表!$B:$C,2,FALSE),角色属性概况!E:F,2,FALSE)*VLOOKUP(E1311,角色属性概况!I:M,3,FALSE)*AA1311/100)</f>
        <v>353</v>
      </c>
      <c r="AE1311">
        <v>0</v>
      </c>
      <c r="AF1311" s="23">
        <f t="shared" si="395"/>
        <v>3</v>
      </c>
      <c r="AG1311" s="23">
        <f t="shared" si="396"/>
        <v>2</v>
      </c>
      <c r="AH1311" t="s">
        <v>118</v>
      </c>
      <c r="AI1311" t="s">
        <v>1560</v>
      </c>
      <c r="AN1311" s="6" t="str">
        <f>_xlfn.IFNA(IF(IF($AH1311=AN$5,VLOOKUP(AI1311,buff!$K:$L,2,FALSE),"")=0,"",IF($AH1311=AN$5,VLOOKUP(AI1311,buff!$K:$L,2,FALSE),"")),"")</f>
        <v>3:100:2:0</v>
      </c>
      <c r="AO1311" s="6" t="str">
        <f>_xlfn.IFNA(IF(IF($AH1311=AO$5,VLOOKUP(AJ1311,buff!$K:$L,2,FALSE),"")=0,"",IF($AH1311=AO$5,VLOOKUP(AJ1311,buff!$K:$L,2,FALSE),"")),"")</f>
        <v/>
      </c>
      <c r="AP1311" s="6" t="str">
        <f>_xlfn.IFNA(IF(IF($AH1311=AP$5,VLOOKUP(AK1311,buff!$K:$L,2,FALSE),"")=0,"",IF($AH1311=AP$5,VLOOKUP(AK1311,buff!$K:$L,2,FALSE),"")),"")</f>
        <v/>
      </c>
      <c r="AQ1311" s="6" t="str">
        <f>_xlfn.IFNA(IF(IF($AH1311=AQ$5,VLOOKUP(AL1311,buff!$K:$L,2,FALSE),"")=0,"",IF($AH1311=AQ$5,VLOOKUP(AL1311,buff!$K:$L,2,FALSE),"")),"")</f>
        <v/>
      </c>
      <c r="AR1311" s="6" t="str">
        <f>_xlfn.IFNA(IF(IF($AH1311=AR$5,VLOOKUP(AM1311,buff!$K:$L,2,FALSE),"")=0,"",IF($AH1311=AR$5,VLOOKUP(AM1311,buff!$K:$L,2,FALSE),"")),"")</f>
        <v/>
      </c>
      <c r="AS1311" s="6" t="str">
        <f>_xlfn.IFNA(IF(IF($AH1311=AS$5,VLOOKUP(AI1311,buff!$K:$L,2,FALSE),"")=0,"",IF($AH1311=AS$5,VLOOKUP(AI1311,buff!$K:$L,2,FALSE),"")),"")</f>
        <v/>
      </c>
      <c r="AT1311" s="6" t="str">
        <f>_xlfn.IFNA(IF(IF($AH1311=AT$5,VLOOKUP(AJ1311,buff!$K:$L,2,FALSE),"")=0,"",IF($AH1311=AT$5,VLOOKUP(AJ1311,buff!$K:$L,2,FALSE),"")),"")</f>
        <v/>
      </c>
      <c r="AU1311" s="6" t="str">
        <f>_xlfn.IFNA(IF(IF($AH1311=AU$5,VLOOKUP(AK1311,buff!$K:$L,2,FALSE),"")=0,"",IF($AH1311=AU$5,VLOOKUP(AK1311,buff!$K:$L,2,FALSE),"")),"")</f>
        <v/>
      </c>
      <c r="AV1311" s="6" t="str">
        <f>_xlfn.IFNA(IF(IF($AH1311=AV$5,VLOOKUP(AL1311,buff!$K:$L,2,FALSE),"")=0,"",IF($AH1311=AV$5,VLOOKUP(AL1311,buff!$K:$L,2,FALSE),"")),"")</f>
        <v/>
      </c>
      <c r="AW1311" s="6" t="str">
        <f>_xlfn.IFNA(IF(IF($AH1311=AW$5,VLOOKUP(AM1311,buff!$K:$L,2,FALSE),"")=0,"",IF($AH1311=AW$5,VLOOKUP(AM1311,buff!$K:$L,2,FALSE),"")),"")</f>
        <v/>
      </c>
      <c r="AX1311" s="6">
        <f>VLOOKUP(AI1311,buff!K:P,6,FALSE)</f>
        <v>-25</v>
      </c>
      <c r="AY1311">
        <f t="shared" si="397"/>
        <v>-25</v>
      </c>
      <c r="AZ1311">
        <f t="shared" si="397"/>
        <v>-25</v>
      </c>
      <c r="BA1311">
        <f t="shared" si="398"/>
        <v>3</v>
      </c>
      <c r="BB1311">
        <f t="shared" si="399"/>
        <v>2</v>
      </c>
    </row>
    <row r="1312" spans="1:54" x14ac:dyDescent="0.15">
      <c r="A1312" t="str">
        <f t="shared" si="386"/>
        <v>猎风主动技能3等级6</v>
      </c>
      <c r="B1312" s="8">
        <v>1306</v>
      </c>
      <c r="C1312" s="8" t="str">
        <f>VLOOKUP(G1312,角色!A:B,2,FALSE)</f>
        <v>猎风</v>
      </c>
      <c r="D1312" s="8" t="str">
        <f t="shared" si="393"/>
        <v>主动技能3</v>
      </c>
      <c r="E1312" s="8">
        <f t="shared" si="387"/>
        <v>6</v>
      </c>
      <c r="F1312" s="8">
        <f t="shared" si="388"/>
        <v>3</v>
      </c>
      <c r="G1312" s="8">
        <f t="shared" si="389"/>
        <v>22</v>
      </c>
      <c r="H1312" s="4" t="s">
        <v>506</v>
      </c>
      <c r="I1312" s="26" t="str">
        <f t="shared" si="400"/>
        <v>对敌方全体造成125%攻击力（+435)伤害并减速</v>
      </c>
      <c r="J1312" s="4" t="s">
        <v>305</v>
      </c>
      <c r="K1312" s="1" t="s">
        <v>103</v>
      </c>
      <c r="L1312" s="4" t="s">
        <v>107</v>
      </c>
      <c r="M1312" s="4"/>
      <c r="N1312" s="4">
        <v>100</v>
      </c>
      <c r="O1312" s="4"/>
      <c r="T1312" s="6" t="str">
        <f t="shared" si="390"/>
        <v>3:100:2:0</v>
      </c>
      <c r="U1312" s="6" t="str">
        <f t="shared" si="391"/>
        <v/>
      </c>
      <c r="Y1312">
        <f t="shared" si="392"/>
        <v>100</v>
      </c>
      <c r="Z1312">
        <v>125</v>
      </c>
      <c r="AA1312" s="23">
        <v>25</v>
      </c>
      <c r="AB1312" s="23">
        <f>INT(VLOOKUP(VLOOKUP($C1312,角色技能升级比率表!$B:$C,2,FALSE),角色属性概况!E:F,2,FALSE)*VLOOKUP(E1312,角色属性概况!I:M,3,FALSE)*AA1312/100)</f>
        <v>435</v>
      </c>
      <c r="AE1312">
        <v>0</v>
      </c>
      <c r="AF1312" s="23">
        <f t="shared" si="395"/>
        <v>3</v>
      </c>
      <c r="AG1312" s="23">
        <f t="shared" si="396"/>
        <v>2</v>
      </c>
      <c r="AH1312" t="s">
        <v>118</v>
      </c>
      <c r="AI1312" t="s">
        <v>1560</v>
      </c>
      <c r="AN1312" s="6" t="str">
        <f>_xlfn.IFNA(IF(IF($AH1312=AN$5,VLOOKUP(AI1312,buff!$K:$L,2,FALSE),"")=0,"",IF($AH1312=AN$5,VLOOKUP(AI1312,buff!$K:$L,2,FALSE),"")),"")</f>
        <v>3:100:2:0</v>
      </c>
      <c r="AO1312" s="6" t="str">
        <f>_xlfn.IFNA(IF(IF($AH1312=AO$5,VLOOKUP(AJ1312,buff!$K:$L,2,FALSE),"")=0,"",IF($AH1312=AO$5,VLOOKUP(AJ1312,buff!$K:$L,2,FALSE),"")),"")</f>
        <v/>
      </c>
      <c r="AP1312" s="6" t="str">
        <f>_xlfn.IFNA(IF(IF($AH1312=AP$5,VLOOKUP(AK1312,buff!$K:$L,2,FALSE),"")=0,"",IF($AH1312=AP$5,VLOOKUP(AK1312,buff!$K:$L,2,FALSE),"")),"")</f>
        <v/>
      </c>
      <c r="AQ1312" s="6" t="str">
        <f>_xlfn.IFNA(IF(IF($AH1312=AQ$5,VLOOKUP(AL1312,buff!$K:$L,2,FALSE),"")=0,"",IF($AH1312=AQ$5,VLOOKUP(AL1312,buff!$K:$L,2,FALSE),"")),"")</f>
        <v/>
      </c>
      <c r="AR1312" s="6" t="str">
        <f>_xlfn.IFNA(IF(IF($AH1312=AR$5,VLOOKUP(AM1312,buff!$K:$L,2,FALSE),"")=0,"",IF($AH1312=AR$5,VLOOKUP(AM1312,buff!$K:$L,2,FALSE),"")),"")</f>
        <v/>
      </c>
      <c r="AS1312" s="6" t="str">
        <f>_xlfn.IFNA(IF(IF($AH1312=AS$5,VLOOKUP(AI1312,buff!$K:$L,2,FALSE),"")=0,"",IF($AH1312=AS$5,VLOOKUP(AI1312,buff!$K:$L,2,FALSE),"")),"")</f>
        <v/>
      </c>
      <c r="AT1312" s="6" t="str">
        <f>_xlfn.IFNA(IF(IF($AH1312=AT$5,VLOOKUP(AJ1312,buff!$K:$L,2,FALSE),"")=0,"",IF($AH1312=AT$5,VLOOKUP(AJ1312,buff!$K:$L,2,FALSE),"")),"")</f>
        <v/>
      </c>
      <c r="AU1312" s="6" t="str">
        <f>_xlfn.IFNA(IF(IF($AH1312=AU$5,VLOOKUP(AK1312,buff!$K:$L,2,FALSE),"")=0,"",IF($AH1312=AU$5,VLOOKUP(AK1312,buff!$K:$L,2,FALSE),"")),"")</f>
        <v/>
      </c>
      <c r="AV1312" s="6" t="str">
        <f>_xlfn.IFNA(IF(IF($AH1312=AV$5,VLOOKUP(AL1312,buff!$K:$L,2,FALSE),"")=0,"",IF($AH1312=AV$5,VLOOKUP(AL1312,buff!$K:$L,2,FALSE),"")),"")</f>
        <v/>
      </c>
      <c r="AW1312" s="6" t="str">
        <f>_xlfn.IFNA(IF(IF($AH1312=AW$5,VLOOKUP(AM1312,buff!$K:$L,2,FALSE),"")=0,"",IF($AH1312=AW$5,VLOOKUP(AM1312,buff!$K:$L,2,FALSE),"")),"")</f>
        <v/>
      </c>
      <c r="AX1312" s="6">
        <f>VLOOKUP(AI1312,buff!K:P,6,FALSE)</f>
        <v>-25</v>
      </c>
      <c r="AY1312">
        <f t="shared" si="397"/>
        <v>-25</v>
      </c>
      <c r="AZ1312">
        <f t="shared" si="397"/>
        <v>-25</v>
      </c>
      <c r="BA1312">
        <f t="shared" si="398"/>
        <v>3</v>
      </c>
      <c r="BB1312">
        <f t="shared" si="399"/>
        <v>2</v>
      </c>
    </row>
    <row r="1313" spans="1:54" x14ac:dyDescent="0.15">
      <c r="A1313" t="str">
        <f t="shared" si="386"/>
        <v>猎风主动技能3等级7</v>
      </c>
      <c r="B1313" s="8">
        <v>1307</v>
      </c>
      <c r="C1313" s="8" t="str">
        <f>VLOOKUP(G1313,角色!A:B,2,FALSE)</f>
        <v>猎风</v>
      </c>
      <c r="D1313" s="8" t="str">
        <f t="shared" si="393"/>
        <v>主动技能3</v>
      </c>
      <c r="E1313" s="8">
        <f t="shared" si="387"/>
        <v>7</v>
      </c>
      <c r="F1313" s="8">
        <f t="shared" si="388"/>
        <v>3</v>
      </c>
      <c r="G1313" s="8">
        <f t="shared" si="389"/>
        <v>22</v>
      </c>
      <c r="H1313" s="4" t="s">
        <v>506</v>
      </c>
      <c r="I1313" s="26" t="str">
        <f t="shared" si="400"/>
        <v>对敌方全体造成125%攻击力（+535)伤害并减速</v>
      </c>
      <c r="J1313" s="4" t="s">
        <v>305</v>
      </c>
      <c r="K1313" s="1" t="s">
        <v>103</v>
      </c>
      <c r="L1313" s="4" t="s">
        <v>107</v>
      </c>
      <c r="M1313" s="4"/>
      <c r="N1313" s="4">
        <v>100</v>
      </c>
      <c r="O1313" s="4"/>
      <c r="T1313" s="6" t="str">
        <f t="shared" si="390"/>
        <v>3:100:2:0</v>
      </c>
      <c r="U1313" s="6" t="str">
        <f t="shared" si="391"/>
        <v/>
      </c>
      <c r="Y1313">
        <f t="shared" si="392"/>
        <v>100</v>
      </c>
      <c r="Z1313">
        <v>125</v>
      </c>
      <c r="AA1313" s="23">
        <v>25</v>
      </c>
      <c r="AB1313" s="23">
        <f>INT(VLOOKUP(VLOOKUP($C1313,角色技能升级比率表!$B:$C,2,FALSE),角色属性概况!E:F,2,FALSE)*VLOOKUP(E1313,角色属性概况!I:M,3,FALSE)*AA1313/100)</f>
        <v>535</v>
      </c>
      <c r="AE1313">
        <v>0</v>
      </c>
      <c r="AF1313" s="23">
        <f t="shared" si="395"/>
        <v>3</v>
      </c>
      <c r="AG1313" s="23">
        <f t="shared" si="396"/>
        <v>2</v>
      </c>
      <c r="AH1313" t="s">
        <v>118</v>
      </c>
      <c r="AI1313" t="s">
        <v>1560</v>
      </c>
      <c r="AN1313" s="6" t="str">
        <f>_xlfn.IFNA(IF(IF($AH1313=AN$5,VLOOKUP(AI1313,buff!$K:$L,2,FALSE),"")=0,"",IF($AH1313=AN$5,VLOOKUP(AI1313,buff!$K:$L,2,FALSE),"")),"")</f>
        <v>3:100:2:0</v>
      </c>
      <c r="AO1313" s="6" t="str">
        <f>_xlfn.IFNA(IF(IF($AH1313=AO$5,VLOOKUP(AJ1313,buff!$K:$L,2,FALSE),"")=0,"",IF($AH1313=AO$5,VLOOKUP(AJ1313,buff!$K:$L,2,FALSE),"")),"")</f>
        <v/>
      </c>
      <c r="AP1313" s="6" t="str">
        <f>_xlfn.IFNA(IF(IF($AH1313=AP$5,VLOOKUP(AK1313,buff!$K:$L,2,FALSE),"")=0,"",IF($AH1313=AP$5,VLOOKUP(AK1313,buff!$K:$L,2,FALSE),"")),"")</f>
        <v/>
      </c>
      <c r="AQ1313" s="6" t="str">
        <f>_xlfn.IFNA(IF(IF($AH1313=AQ$5,VLOOKUP(AL1313,buff!$K:$L,2,FALSE),"")=0,"",IF($AH1313=AQ$5,VLOOKUP(AL1313,buff!$K:$L,2,FALSE),"")),"")</f>
        <v/>
      </c>
      <c r="AR1313" s="6" t="str">
        <f>_xlfn.IFNA(IF(IF($AH1313=AR$5,VLOOKUP(AM1313,buff!$K:$L,2,FALSE),"")=0,"",IF($AH1313=AR$5,VLOOKUP(AM1313,buff!$K:$L,2,FALSE),"")),"")</f>
        <v/>
      </c>
      <c r="AS1313" s="6" t="str">
        <f>_xlfn.IFNA(IF(IF($AH1313=AS$5,VLOOKUP(AI1313,buff!$K:$L,2,FALSE),"")=0,"",IF($AH1313=AS$5,VLOOKUP(AI1313,buff!$K:$L,2,FALSE),"")),"")</f>
        <v/>
      </c>
      <c r="AT1313" s="6" t="str">
        <f>_xlfn.IFNA(IF(IF($AH1313=AT$5,VLOOKUP(AJ1313,buff!$K:$L,2,FALSE),"")=0,"",IF($AH1313=AT$5,VLOOKUP(AJ1313,buff!$K:$L,2,FALSE),"")),"")</f>
        <v/>
      </c>
      <c r="AU1313" s="6" t="str">
        <f>_xlfn.IFNA(IF(IF($AH1313=AU$5,VLOOKUP(AK1313,buff!$K:$L,2,FALSE),"")=0,"",IF($AH1313=AU$5,VLOOKUP(AK1313,buff!$K:$L,2,FALSE),"")),"")</f>
        <v/>
      </c>
      <c r="AV1313" s="6" t="str">
        <f>_xlfn.IFNA(IF(IF($AH1313=AV$5,VLOOKUP(AL1313,buff!$K:$L,2,FALSE),"")=0,"",IF($AH1313=AV$5,VLOOKUP(AL1313,buff!$K:$L,2,FALSE),"")),"")</f>
        <v/>
      </c>
      <c r="AW1313" s="6" t="str">
        <f>_xlfn.IFNA(IF(IF($AH1313=AW$5,VLOOKUP(AM1313,buff!$K:$L,2,FALSE),"")=0,"",IF($AH1313=AW$5,VLOOKUP(AM1313,buff!$K:$L,2,FALSE),"")),"")</f>
        <v/>
      </c>
      <c r="AX1313" s="6">
        <f>VLOOKUP(AI1313,buff!K:P,6,FALSE)</f>
        <v>-25</v>
      </c>
      <c r="AY1313">
        <f t="shared" si="397"/>
        <v>-25</v>
      </c>
      <c r="AZ1313">
        <f t="shared" si="397"/>
        <v>-25</v>
      </c>
      <c r="BA1313">
        <f t="shared" si="398"/>
        <v>3</v>
      </c>
      <c r="BB1313">
        <f t="shared" si="399"/>
        <v>2</v>
      </c>
    </row>
    <row r="1314" spans="1:54" x14ac:dyDescent="0.15">
      <c r="A1314" t="str">
        <f t="shared" si="386"/>
        <v>猎风主动技能3等级8</v>
      </c>
      <c r="B1314" s="8">
        <v>1308</v>
      </c>
      <c r="C1314" s="8" t="str">
        <f>VLOOKUP(G1314,角色!A:B,2,FALSE)</f>
        <v>猎风</v>
      </c>
      <c r="D1314" s="8" t="str">
        <f t="shared" si="393"/>
        <v>主动技能3</v>
      </c>
      <c r="E1314" s="8">
        <f t="shared" si="387"/>
        <v>8</v>
      </c>
      <c r="F1314" s="8">
        <f t="shared" si="388"/>
        <v>3</v>
      </c>
      <c r="G1314" s="8">
        <f t="shared" si="389"/>
        <v>22</v>
      </c>
      <c r="H1314" s="4" t="s">
        <v>506</v>
      </c>
      <c r="I1314" s="26" t="str">
        <f t="shared" si="400"/>
        <v>对敌方全体造成125%攻击力（+660)伤害并减速</v>
      </c>
      <c r="J1314" s="4" t="s">
        <v>305</v>
      </c>
      <c r="K1314" s="1" t="s">
        <v>103</v>
      </c>
      <c r="L1314" s="4" t="s">
        <v>107</v>
      </c>
      <c r="M1314" s="4"/>
      <c r="N1314" s="4">
        <v>100</v>
      </c>
      <c r="O1314" s="4"/>
      <c r="T1314" s="6" t="str">
        <f t="shared" si="390"/>
        <v>3:100:2:0</v>
      </c>
      <c r="U1314" s="6" t="str">
        <f t="shared" si="391"/>
        <v/>
      </c>
      <c r="Y1314">
        <f t="shared" si="392"/>
        <v>100</v>
      </c>
      <c r="Z1314">
        <v>125</v>
      </c>
      <c r="AA1314" s="23">
        <v>25</v>
      </c>
      <c r="AB1314" s="23">
        <f>INT(VLOOKUP(VLOOKUP($C1314,角色技能升级比率表!$B:$C,2,FALSE),角色属性概况!E:F,2,FALSE)*VLOOKUP(E1314,角色属性概况!I:M,3,FALSE)*AA1314/100)</f>
        <v>660</v>
      </c>
      <c r="AE1314">
        <v>0</v>
      </c>
      <c r="AF1314" s="23">
        <f t="shared" si="395"/>
        <v>3</v>
      </c>
      <c r="AG1314" s="23">
        <f t="shared" si="396"/>
        <v>2</v>
      </c>
      <c r="AH1314" t="s">
        <v>118</v>
      </c>
      <c r="AI1314" t="s">
        <v>1560</v>
      </c>
      <c r="AN1314" s="6" t="str">
        <f>_xlfn.IFNA(IF(IF($AH1314=AN$5,VLOOKUP(AI1314,buff!$K:$L,2,FALSE),"")=0,"",IF($AH1314=AN$5,VLOOKUP(AI1314,buff!$K:$L,2,FALSE),"")),"")</f>
        <v>3:100:2:0</v>
      </c>
      <c r="AO1314" s="6" t="str">
        <f>_xlfn.IFNA(IF(IF($AH1314=AO$5,VLOOKUP(AJ1314,buff!$K:$L,2,FALSE),"")=0,"",IF($AH1314=AO$5,VLOOKUP(AJ1314,buff!$K:$L,2,FALSE),"")),"")</f>
        <v/>
      </c>
      <c r="AP1314" s="6" t="str">
        <f>_xlfn.IFNA(IF(IF($AH1314=AP$5,VLOOKUP(AK1314,buff!$K:$L,2,FALSE),"")=0,"",IF($AH1314=AP$5,VLOOKUP(AK1314,buff!$K:$L,2,FALSE),"")),"")</f>
        <v/>
      </c>
      <c r="AQ1314" s="6" t="str">
        <f>_xlfn.IFNA(IF(IF($AH1314=AQ$5,VLOOKUP(AL1314,buff!$K:$L,2,FALSE),"")=0,"",IF($AH1314=AQ$5,VLOOKUP(AL1314,buff!$K:$L,2,FALSE),"")),"")</f>
        <v/>
      </c>
      <c r="AR1314" s="6" t="str">
        <f>_xlfn.IFNA(IF(IF($AH1314=AR$5,VLOOKUP(AM1314,buff!$K:$L,2,FALSE),"")=0,"",IF($AH1314=AR$5,VLOOKUP(AM1314,buff!$K:$L,2,FALSE),"")),"")</f>
        <v/>
      </c>
      <c r="AS1314" s="6" t="str">
        <f>_xlfn.IFNA(IF(IF($AH1314=AS$5,VLOOKUP(AI1314,buff!$K:$L,2,FALSE),"")=0,"",IF($AH1314=AS$5,VLOOKUP(AI1314,buff!$K:$L,2,FALSE),"")),"")</f>
        <v/>
      </c>
      <c r="AT1314" s="6" t="str">
        <f>_xlfn.IFNA(IF(IF($AH1314=AT$5,VLOOKUP(AJ1314,buff!$K:$L,2,FALSE),"")=0,"",IF($AH1314=AT$5,VLOOKUP(AJ1314,buff!$K:$L,2,FALSE),"")),"")</f>
        <v/>
      </c>
      <c r="AU1314" s="6" t="str">
        <f>_xlfn.IFNA(IF(IF($AH1314=AU$5,VLOOKUP(AK1314,buff!$K:$L,2,FALSE),"")=0,"",IF($AH1314=AU$5,VLOOKUP(AK1314,buff!$K:$L,2,FALSE),"")),"")</f>
        <v/>
      </c>
      <c r="AV1314" s="6" t="str">
        <f>_xlfn.IFNA(IF(IF($AH1314=AV$5,VLOOKUP(AL1314,buff!$K:$L,2,FALSE),"")=0,"",IF($AH1314=AV$5,VLOOKUP(AL1314,buff!$K:$L,2,FALSE),"")),"")</f>
        <v/>
      </c>
      <c r="AW1314" s="6" t="str">
        <f>_xlfn.IFNA(IF(IF($AH1314=AW$5,VLOOKUP(AM1314,buff!$K:$L,2,FALSE),"")=0,"",IF($AH1314=AW$5,VLOOKUP(AM1314,buff!$K:$L,2,FALSE),"")),"")</f>
        <v/>
      </c>
      <c r="AX1314" s="6">
        <f>VLOOKUP(AI1314,buff!K:P,6,FALSE)</f>
        <v>-25</v>
      </c>
      <c r="AY1314">
        <f t="shared" si="397"/>
        <v>-25</v>
      </c>
      <c r="AZ1314">
        <f t="shared" si="397"/>
        <v>-25</v>
      </c>
      <c r="BA1314">
        <f t="shared" si="398"/>
        <v>3</v>
      </c>
      <c r="BB1314">
        <f t="shared" si="399"/>
        <v>2</v>
      </c>
    </row>
    <row r="1315" spans="1:54" x14ac:dyDescent="0.15">
      <c r="A1315" t="str">
        <f t="shared" si="386"/>
        <v>猎风主动技能3等级9</v>
      </c>
      <c r="B1315" s="8">
        <v>1309</v>
      </c>
      <c r="C1315" s="8" t="str">
        <f>VLOOKUP(G1315,角色!A:B,2,FALSE)</f>
        <v>猎风</v>
      </c>
      <c r="D1315" s="8" t="str">
        <f t="shared" si="393"/>
        <v>主动技能3</v>
      </c>
      <c r="E1315" s="8">
        <f t="shared" si="387"/>
        <v>9</v>
      </c>
      <c r="F1315" s="8">
        <f t="shared" si="388"/>
        <v>3</v>
      </c>
      <c r="G1315" s="8">
        <f t="shared" si="389"/>
        <v>22</v>
      </c>
      <c r="H1315" s="4" t="s">
        <v>506</v>
      </c>
      <c r="I1315" s="26" t="str">
        <f t="shared" si="400"/>
        <v>对敌方全体造成125%攻击力（+812)伤害并减速</v>
      </c>
      <c r="J1315" s="4" t="s">
        <v>305</v>
      </c>
      <c r="K1315" s="1" t="s">
        <v>103</v>
      </c>
      <c r="L1315" s="4" t="s">
        <v>107</v>
      </c>
      <c r="M1315" s="4"/>
      <c r="N1315" s="4">
        <v>100</v>
      </c>
      <c r="O1315" s="4"/>
      <c r="T1315" s="6" t="str">
        <f t="shared" si="390"/>
        <v>3:100:2:0</v>
      </c>
      <c r="U1315" s="6" t="str">
        <f t="shared" si="391"/>
        <v/>
      </c>
      <c r="Y1315">
        <f t="shared" si="392"/>
        <v>100</v>
      </c>
      <c r="Z1315">
        <v>125</v>
      </c>
      <c r="AA1315" s="23">
        <v>25</v>
      </c>
      <c r="AB1315" s="23">
        <f>INT(VLOOKUP(VLOOKUP($C1315,角色技能升级比率表!$B:$C,2,FALSE),角色属性概况!E:F,2,FALSE)*VLOOKUP(E1315,角色属性概况!I:M,3,FALSE)*AA1315/100)</f>
        <v>812</v>
      </c>
      <c r="AE1315">
        <v>0</v>
      </c>
      <c r="AF1315" s="23">
        <f t="shared" si="395"/>
        <v>3</v>
      </c>
      <c r="AG1315" s="23">
        <f t="shared" si="396"/>
        <v>2</v>
      </c>
      <c r="AH1315" t="s">
        <v>118</v>
      </c>
      <c r="AI1315" t="s">
        <v>1560</v>
      </c>
      <c r="AN1315" s="6" t="str">
        <f>_xlfn.IFNA(IF(IF($AH1315=AN$5,VLOOKUP(AI1315,buff!$K:$L,2,FALSE),"")=0,"",IF($AH1315=AN$5,VLOOKUP(AI1315,buff!$K:$L,2,FALSE),"")),"")</f>
        <v>3:100:2:0</v>
      </c>
      <c r="AO1315" s="6" t="str">
        <f>_xlfn.IFNA(IF(IF($AH1315=AO$5,VLOOKUP(AJ1315,buff!$K:$L,2,FALSE),"")=0,"",IF($AH1315=AO$5,VLOOKUP(AJ1315,buff!$K:$L,2,FALSE),"")),"")</f>
        <v/>
      </c>
      <c r="AP1315" s="6" t="str">
        <f>_xlfn.IFNA(IF(IF($AH1315=AP$5,VLOOKUP(AK1315,buff!$K:$L,2,FALSE),"")=0,"",IF($AH1315=AP$5,VLOOKUP(AK1315,buff!$K:$L,2,FALSE),"")),"")</f>
        <v/>
      </c>
      <c r="AQ1315" s="6" t="str">
        <f>_xlfn.IFNA(IF(IF($AH1315=AQ$5,VLOOKUP(AL1315,buff!$K:$L,2,FALSE),"")=0,"",IF($AH1315=AQ$5,VLOOKUP(AL1315,buff!$K:$L,2,FALSE),"")),"")</f>
        <v/>
      </c>
      <c r="AR1315" s="6" t="str">
        <f>_xlfn.IFNA(IF(IF($AH1315=AR$5,VLOOKUP(AM1315,buff!$K:$L,2,FALSE),"")=0,"",IF($AH1315=AR$5,VLOOKUP(AM1315,buff!$K:$L,2,FALSE),"")),"")</f>
        <v/>
      </c>
      <c r="AS1315" s="6" t="str">
        <f>_xlfn.IFNA(IF(IF($AH1315=AS$5,VLOOKUP(AI1315,buff!$K:$L,2,FALSE),"")=0,"",IF($AH1315=AS$5,VLOOKUP(AI1315,buff!$K:$L,2,FALSE),"")),"")</f>
        <v/>
      </c>
      <c r="AT1315" s="6" t="str">
        <f>_xlfn.IFNA(IF(IF($AH1315=AT$5,VLOOKUP(AJ1315,buff!$K:$L,2,FALSE),"")=0,"",IF($AH1315=AT$5,VLOOKUP(AJ1315,buff!$K:$L,2,FALSE),"")),"")</f>
        <v/>
      </c>
      <c r="AU1315" s="6" t="str">
        <f>_xlfn.IFNA(IF(IF($AH1315=AU$5,VLOOKUP(AK1315,buff!$K:$L,2,FALSE),"")=0,"",IF($AH1315=AU$5,VLOOKUP(AK1315,buff!$K:$L,2,FALSE),"")),"")</f>
        <v/>
      </c>
      <c r="AV1315" s="6" t="str">
        <f>_xlfn.IFNA(IF(IF($AH1315=AV$5,VLOOKUP(AL1315,buff!$K:$L,2,FALSE),"")=0,"",IF($AH1315=AV$5,VLOOKUP(AL1315,buff!$K:$L,2,FALSE),"")),"")</f>
        <v/>
      </c>
      <c r="AW1315" s="6" t="str">
        <f>_xlfn.IFNA(IF(IF($AH1315=AW$5,VLOOKUP(AM1315,buff!$K:$L,2,FALSE),"")=0,"",IF($AH1315=AW$5,VLOOKUP(AM1315,buff!$K:$L,2,FALSE),"")),"")</f>
        <v/>
      </c>
      <c r="AX1315" s="6">
        <f>VLOOKUP(AI1315,buff!K:P,6,FALSE)</f>
        <v>-25</v>
      </c>
      <c r="AY1315">
        <f t="shared" si="397"/>
        <v>-25</v>
      </c>
      <c r="AZ1315">
        <f t="shared" si="397"/>
        <v>-25</v>
      </c>
      <c r="BA1315">
        <f t="shared" si="398"/>
        <v>3</v>
      </c>
      <c r="BB1315">
        <f t="shared" si="399"/>
        <v>2</v>
      </c>
    </row>
    <row r="1316" spans="1:54" x14ac:dyDescent="0.15">
      <c r="A1316" t="str">
        <f t="shared" si="386"/>
        <v>猎风主动技能3等级10</v>
      </c>
      <c r="B1316" s="8">
        <v>1310</v>
      </c>
      <c r="C1316" s="8" t="str">
        <f>VLOOKUP(G1316,角色!A:B,2,FALSE)</f>
        <v>猎风</v>
      </c>
      <c r="D1316" s="8" t="str">
        <f t="shared" si="393"/>
        <v>主动技能3</v>
      </c>
      <c r="E1316" s="8">
        <f t="shared" si="387"/>
        <v>10</v>
      </c>
      <c r="F1316" s="8">
        <f t="shared" si="388"/>
        <v>3</v>
      </c>
      <c r="G1316" s="8">
        <f t="shared" si="389"/>
        <v>22</v>
      </c>
      <c r="H1316" s="4" t="s">
        <v>506</v>
      </c>
      <c r="I1316" s="26" t="str">
        <f t="shared" si="400"/>
        <v>对敌方全体造成125%攻击力（+1000)伤害并减速</v>
      </c>
      <c r="J1316" s="4" t="s">
        <v>305</v>
      </c>
      <c r="K1316" s="1" t="s">
        <v>103</v>
      </c>
      <c r="L1316" s="4" t="s">
        <v>107</v>
      </c>
      <c r="M1316" s="4"/>
      <c r="N1316" s="4">
        <v>100</v>
      </c>
      <c r="O1316" s="4"/>
      <c r="T1316" s="6" t="str">
        <f t="shared" si="390"/>
        <v>3:100:2:0</v>
      </c>
      <c r="U1316" s="6" t="str">
        <f t="shared" si="391"/>
        <v/>
      </c>
      <c r="Y1316">
        <f t="shared" si="392"/>
        <v>100</v>
      </c>
      <c r="Z1316">
        <v>125</v>
      </c>
      <c r="AA1316" s="23">
        <v>25</v>
      </c>
      <c r="AB1316" s="23">
        <f>INT(VLOOKUP(VLOOKUP($C1316,角色技能升级比率表!$B:$C,2,FALSE),角色属性概况!E:F,2,FALSE)*VLOOKUP(E1316,角色属性概况!I:M,3,FALSE)*AA1316/100)</f>
        <v>1000</v>
      </c>
      <c r="AE1316">
        <v>0</v>
      </c>
      <c r="AF1316" s="23">
        <f t="shared" si="395"/>
        <v>3</v>
      </c>
      <c r="AG1316" s="23">
        <f t="shared" si="396"/>
        <v>2</v>
      </c>
      <c r="AH1316" t="s">
        <v>118</v>
      </c>
      <c r="AI1316" t="s">
        <v>1560</v>
      </c>
      <c r="AN1316" s="6" t="str">
        <f>_xlfn.IFNA(IF(IF($AH1316=AN$5,VLOOKUP(AI1316,buff!$K:$L,2,FALSE),"")=0,"",IF($AH1316=AN$5,VLOOKUP(AI1316,buff!$K:$L,2,FALSE),"")),"")</f>
        <v>3:100:2:0</v>
      </c>
      <c r="AO1316" s="6" t="str">
        <f>_xlfn.IFNA(IF(IF($AH1316=AO$5,VLOOKUP(AJ1316,buff!$K:$L,2,FALSE),"")=0,"",IF($AH1316=AO$5,VLOOKUP(AJ1316,buff!$K:$L,2,FALSE),"")),"")</f>
        <v/>
      </c>
      <c r="AP1316" s="6" t="str">
        <f>_xlfn.IFNA(IF(IF($AH1316=AP$5,VLOOKUP(AK1316,buff!$K:$L,2,FALSE),"")=0,"",IF($AH1316=AP$5,VLOOKUP(AK1316,buff!$K:$L,2,FALSE),"")),"")</f>
        <v/>
      </c>
      <c r="AQ1316" s="6" t="str">
        <f>_xlfn.IFNA(IF(IF($AH1316=AQ$5,VLOOKUP(AL1316,buff!$K:$L,2,FALSE),"")=0,"",IF($AH1316=AQ$5,VLOOKUP(AL1316,buff!$K:$L,2,FALSE),"")),"")</f>
        <v/>
      </c>
      <c r="AR1316" s="6" t="str">
        <f>_xlfn.IFNA(IF(IF($AH1316=AR$5,VLOOKUP(AM1316,buff!$K:$L,2,FALSE),"")=0,"",IF($AH1316=AR$5,VLOOKUP(AM1316,buff!$K:$L,2,FALSE),"")),"")</f>
        <v/>
      </c>
      <c r="AS1316" s="6" t="str">
        <f>_xlfn.IFNA(IF(IF($AH1316=AS$5,VLOOKUP(AI1316,buff!$K:$L,2,FALSE),"")=0,"",IF($AH1316=AS$5,VLOOKUP(AI1316,buff!$K:$L,2,FALSE),"")),"")</f>
        <v/>
      </c>
      <c r="AT1316" s="6" t="str">
        <f>_xlfn.IFNA(IF(IF($AH1316=AT$5,VLOOKUP(AJ1316,buff!$K:$L,2,FALSE),"")=0,"",IF($AH1316=AT$5,VLOOKUP(AJ1316,buff!$K:$L,2,FALSE),"")),"")</f>
        <v/>
      </c>
      <c r="AU1316" s="6" t="str">
        <f>_xlfn.IFNA(IF(IF($AH1316=AU$5,VLOOKUP(AK1316,buff!$K:$L,2,FALSE),"")=0,"",IF($AH1316=AU$5,VLOOKUP(AK1316,buff!$K:$L,2,FALSE),"")),"")</f>
        <v/>
      </c>
      <c r="AV1316" s="6" t="str">
        <f>_xlfn.IFNA(IF(IF($AH1316=AV$5,VLOOKUP(AL1316,buff!$K:$L,2,FALSE),"")=0,"",IF($AH1316=AV$5,VLOOKUP(AL1316,buff!$K:$L,2,FALSE),"")),"")</f>
        <v/>
      </c>
      <c r="AW1316" s="6" t="str">
        <f>_xlfn.IFNA(IF(IF($AH1316=AW$5,VLOOKUP(AM1316,buff!$K:$L,2,FALSE),"")=0,"",IF($AH1316=AW$5,VLOOKUP(AM1316,buff!$K:$L,2,FALSE),"")),"")</f>
        <v/>
      </c>
      <c r="AX1316" s="6">
        <f>VLOOKUP(AI1316,buff!K:P,6,FALSE)</f>
        <v>-25</v>
      </c>
      <c r="AY1316">
        <f t="shared" si="397"/>
        <v>-25</v>
      </c>
      <c r="AZ1316">
        <f t="shared" si="397"/>
        <v>-25</v>
      </c>
      <c r="BA1316">
        <f t="shared" si="398"/>
        <v>3</v>
      </c>
      <c r="BB1316">
        <f t="shared" si="399"/>
        <v>2</v>
      </c>
    </row>
    <row r="1317" spans="1:54" x14ac:dyDescent="0.15">
      <c r="A1317" t="str">
        <f t="shared" si="386"/>
        <v>猎风主动技能3等级11</v>
      </c>
      <c r="B1317" s="8">
        <v>1311</v>
      </c>
      <c r="C1317" s="8" t="str">
        <f>VLOOKUP(G1317,角色!A:B,2,FALSE)</f>
        <v>猎风</v>
      </c>
      <c r="D1317" s="8" t="str">
        <f t="shared" si="393"/>
        <v>主动技能3</v>
      </c>
      <c r="E1317" s="8">
        <f t="shared" si="387"/>
        <v>11</v>
      </c>
      <c r="F1317" s="8">
        <f t="shared" si="388"/>
        <v>3</v>
      </c>
      <c r="G1317" s="8">
        <f t="shared" si="389"/>
        <v>22</v>
      </c>
      <c r="H1317" s="4" t="s">
        <v>506</v>
      </c>
      <c r="I1317" s="26" t="str">
        <f t="shared" si="400"/>
        <v>对敌方全体造成125%攻击力（+1231)伤害并减速</v>
      </c>
      <c r="J1317" s="4" t="s">
        <v>305</v>
      </c>
      <c r="K1317" s="1" t="s">
        <v>103</v>
      </c>
      <c r="L1317" s="4" t="s">
        <v>107</v>
      </c>
      <c r="M1317" s="4"/>
      <c r="N1317" s="4">
        <v>100</v>
      </c>
      <c r="O1317" s="4"/>
      <c r="T1317" s="6" t="str">
        <f t="shared" si="390"/>
        <v>3:100:2:0</v>
      </c>
      <c r="U1317" s="6" t="str">
        <f t="shared" si="391"/>
        <v/>
      </c>
      <c r="Y1317">
        <f t="shared" si="392"/>
        <v>100</v>
      </c>
      <c r="Z1317">
        <v>125</v>
      </c>
      <c r="AA1317" s="23">
        <v>25</v>
      </c>
      <c r="AB1317" s="23">
        <f>INT(VLOOKUP(VLOOKUP($C1317,角色技能升级比率表!$B:$C,2,FALSE),角色属性概况!E:F,2,FALSE)*VLOOKUP(E1317,角色属性概况!I:M,3,FALSE)*AA1317/100)</f>
        <v>1231</v>
      </c>
      <c r="AE1317">
        <v>0</v>
      </c>
      <c r="AF1317" s="23">
        <f t="shared" si="395"/>
        <v>3</v>
      </c>
      <c r="AG1317" s="23">
        <f t="shared" si="396"/>
        <v>2</v>
      </c>
      <c r="AH1317" t="s">
        <v>118</v>
      </c>
      <c r="AI1317" t="s">
        <v>1560</v>
      </c>
      <c r="AN1317" s="6" t="str">
        <f>_xlfn.IFNA(IF(IF($AH1317=AN$5,VLOOKUP(AI1317,buff!$K:$L,2,FALSE),"")=0,"",IF($AH1317=AN$5,VLOOKUP(AI1317,buff!$K:$L,2,FALSE),"")),"")</f>
        <v>3:100:2:0</v>
      </c>
      <c r="AO1317" s="6" t="str">
        <f>_xlfn.IFNA(IF(IF($AH1317=AO$5,VLOOKUP(AJ1317,buff!$K:$L,2,FALSE),"")=0,"",IF($AH1317=AO$5,VLOOKUP(AJ1317,buff!$K:$L,2,FALSE),"")),"")</f>
        <v/>
      </c>
      <c r="AP1317" s="6" t="str">
        <f>_xlfn.IFNA(IF(IF($AH1317=AP$5,VLOOKUP(AK1317,buff!$K:$L,2,FALSE),"")=0,"",IF($AH1317=AP$5,VLOOKUP(AK1317,buff!$K:$L,2,FALSE),"")),"")</f>
        <v/>
      </c>
      <c r="AQ1317" s="6" t="str">
        <f>_xlfn.IFNA(IF(IF($AH1317=AQ$5,VLOOKUP(AL1317,buff!$K:$L,2,FALSE),"")=0,"",IF($AH1317=AQ$5,VLOOKUP(AL1317,buff!$K:$L,2,FALSE),"")),"")</f>
        <v/>
      </c>
      <c r="AR1317" s="6" t="str">
        <f>_xlfn.IFNA(IF(IF($AH1317=AR$5,VLOOKUP(AM1317,buff!$K:$L,2,FALSE),"")=0,"",IF($AH1317=AR$5,VLOOKUP(AM1317,buff!$K:$L,2,FALSE),"")),"")</f>
        <v/>
      </c>
      <c r="AS1317" s="6" t="str">
        <f>_xlfn.IFNA(IF(IF($AH1317=AS$5,VLOOKUP(AI1317,buff!$K:$L,2,FALSE),"")=0,"",IF($AH1317=AS$5,VLOOKUP(AI1317,buff!$K:$L,2,FALSE),"")),"")</f>
        <v/>
      </c>
      <c r="AT1317" s="6" t="str">
        <f>_xlfn.IFNA(IF(IF($AH1317=AT$5,VLOOKUP(AJ1317,buff!$K:$L,2,FALSE),"")=0,"",IF($AH1317=AT$5,VLOOKUP(AJ1317,buff!$K:$L,2,FALSE),"")),"")</f>
        <v/>
      </c>
      <c r="AU1317" s="6" t="str">
        <f>_xlfn.IFNA(IF(IF($AH1317=AU$5,VLOOKUP(AK1317,buff!$K:$L,2,FALSE),"")=0,"",IF($AH1317=AU$5,VLOOKUP(AK1317,buff!$K:$L,2,FALSE),"")),"")</f>
        <v/>
      </c>
      <c r="AV1317" s="6" t="str">
        <f>_xlfn.IFNA(IF(IF($AH1317=AV$5,VLOOKUP(AL1317,buff!$K:$L,2,FALSE),"")=0,"",IF($AH1317=AV$5,VLOOKUP(AL1317,buff!$K:$L,2,FALSE),"")),"")</f>
        <v/>
      </c>
      <c r="AW1317" s="6" t="str">
        <f>_xlfn.IFNA(IF(IF($AH1317=AW$5,VLOOKUP(AM1317,buff!$K:$L,2,FALSE),"")=0,"",IF($AH1317=AW$5,VLOOKUP(AM1317,buff!$K:$L,2,FALSE),"")),"")</f>
        <v/>
      </c>
      <c r="AX1317" s="6">
        <f>VLOOKUP(AI1317,buff!K:P,6,FALSE)</f>
        <v>-25</v>
      </c>
      <c r="AY1317">
        <f t="shared" si="397"/>
        <v>-25</v>
      </c>
      <c r="AZ1317">
        <f t="shared" si="397"/>
        <v>-25</v>
      </c>
      <c r="BA1317">
        <f t="shared" si="398"/>
        <v>3</v>
      </c>
      <c r="BB1317">
        <f t="shared" si="399"/>
        <v>2</v>
      </c>
    </row>
    <row r="1318" spans="1:54" x14ac:dyDescent="0.15">
      <c r="A1318" t="str">
        <f t="shared" si="386"/>
        <v>猎风主动技能3等级12</v>
      </c>
      <c r="B1318" s="8">
        <v>1312</v>
      </c>
      <c r="C1318" s="8" t="str">
        <f>VLOOKUP(G1318,角色!A:B,2,FALSE)</f>
        <v>猎风</v>
      </c>
      <c r="D1318" s="8" t="str">
        <f t="shared" si="393"/>
        <v>主动技能3</v>
      </c>
      <c r="E1318" s="8">
        <f t="shared" si="387"/>
        <v>12</v>
      </c>
      <c r="F1318" s="8">
        <f t="shared" si="388"/>
        <v>3</v>
      </c>
      <c r="G1318" s="8">
        <f t="shared" si="389"/>
        <v>22</v>
      </c>
      <c r="H1318" s="4" t="s">
        <v>506</v>
      </c>
      <c r="I1318" s="26" t="str">
        <f t="shared" si="400"/>
        <v>对敌方全体造成125%攻击力（+1516)伤害并减速</v>
      </c>
      <c r="J1318" s="4" t="s">
        <v>305</v>
      </c>
      <c r="K1318" s="1" t="s">
        <v>103</v>
      </c>
      <c r="L1318" s="4" t="s">
        <v>107</v>
      </c>
      <c r="M1318" s="4"/>
      <c r="N1318" s="4">
        <v>100</v>
      </c>
      <c r="O1318" s="4"/>
      <c r="T1318" s="6" t="str">
        <f t="shared" si="390"/>
        <v>3:100:2:0</v>
      </c>
      <c r="U1318" s="6" t="str">
        <f t="shared" si="391"/>
        <v/>
      </c>
      <c r="Y1318">
        <f t="shared" si="392"/>
        <v>100</v>
      </c>
      <c r="Z1318">
        <v>125</v>
      </c>
      <c r="AA1318" s="23">
        <v>25</v>
      </c>
      <c r="AB1318" s="23">
        <f>INT(VLOOKUP(VLOOKUP($C1318,角色技能升级比率表!$B:$C,2,FALSE),角色属性概况!E:F,2,FALSE)*VLOOKUP(E1318,角色属性概况!I:M,3,FALSE)*AA1318/100)</f>
        <v>1516</v>
      </c>
      <c r="AE1318">
        <v>0</v>
      </c>
      <c r="AF1318" s="23">
        <f t="shared" si="395"/>
        <v>3</v>
      </c>
      <c r="AG1318" s="23">
        <f t="shared" si="396"/>
        <v>2</v>
      </c>
      <c r="AH1318" t="s">
        <v>118</v>
      </c>
      <c r="AI1318" t="s">
        <v>1560</v>
      </c>
      <c r="AN1318" s="6" t="str">
        <f>_xlfn.IFNA(IF(IF($AH1318=AN$5,VLOOKUP(AI1318,buff!$K:$L,2,FALSE),"")=0,"",IF($AH1318=AN$5,VLOOKUP(AI1318,buff!$K:$L,2,FALSE),"")),"")</f>
        <v>3:100:2:0</v>
      </c>
      <c r="AO1318" s="6" t="str">
        <f>_xlfn.IFNA(IF(IF($AH1318=AO$5,VLOOKUP(AJ1318,buff!$K:$L,2,FALSE),"")=0,"",IF($AH1318=AO$5,VLOOKUP(AJ1318,buff!$K:$L,2,FALSE),"")),"")</f>
        <v/>
      </c>
      <c r="AP1318" s="6" t="str">
        <f>_xlfn.IFNA(IF(IF($AH1318=AP$5,VLOOKUP(AK1318,buff!$K:$L,2,FALSE),"")=0,"",IF($AH1318=AP$5,VLOOKUP(AK1318,buff!$K:$L,2,FALSE),"")),"")</f>
        <v/>
      </c>
      <c r="AQ1318" s="6" t="str">
        <f>_xlfn.IFNA(IF(IF($AH1318=AQ$5,VLOOKUP(AL1318,buff!$K:$L,2,FALSE),"")=0,"",IF($AH1318=AQ$5,VLOOKUP(AL1318,buff!$K:$L,2,FALSE),"")),"")</f>
        <v/>
      </c>
      <c r="AR1318" s="6" t="str">
        <f>_xlfn.IFNA(IF(IF($AH1318=AR$5,VLOOKUP(AM1318,buff!$K:$L,2,FALSE),"")=0,"",IF($AH1318=AR$5,VLOOKUP(AM1318,buff!$K:$L,2,FALSE),"")),"")</f>
        <v/>
      </c>
      <c r="AS1318" s="6" t="str">
        <f>_xlfn.IFNA(IF(IF($AH1318=AS$5,VLOOKUP(AI1318,buff!$K:$L,2,FALSE),"")=0,"",IF($AH1318=AS$5,VLOOKUP(AI1318,buff!$K:$L,2,FALSE),"")),"")</f>
        <v/>
      </c>
      <c r="AT1318" s="6" t="str">
        <f>_xlfn.IFNA(IF(IF($AH1318=AT$5,VLOOKUP(AJ1318,buff!$K:$L,2,FALSE),"")=0,"",IF($AH1318=AT$5,VLOOKUP(AJ1318,buff!$K:$L,2,FALSE),"")),"")</f>
        <v/>
      </c>
      <c r="AU1318" s="6" t="str">
        <f>_xlfn.IFNA(IF(IF($AH1318=AU$5,VLOOKUP(AK1318,buff!$K:$L,2,FALSE),"")=0,"",IF($AH1318=AU$5,VLOOKUP(AK1318,buff!$K:$L,2,FALSE),"")),"")</f>
        <v/>
      </c>
      <c r="AV1318" s="6" t="str">
        <f>_xlfn.IFNA(IF(IF($AH1318=AV$5,VLOOKUP(AL1318,buff!$K:$L,2,FALSE),"")=0,"",IF($AH1318=AV$5,VLOOKUP(AL1318,buff!$K:$L,2,FALSE),"")),"")</f>
        <v/>
      </c>
      <c r="AW1318" s="6" t="str">
        <f>_xlfn.IFNA(IF(IF($AH1318=AW$5,VLOOKUP(AM1318,buff!$K:$L,2,FALSE),"")=0,"",IF($AH1318=AW$5,VLOOKUP(AM1318,buff!$K:$L,2,FALSE),"")),"")</f>
        <v/>
      </c>
      <c r="AX1318" s="6">
        <f>VLOOKUP(AI1318,buff!K:P,6,FALSE)</f>
        <v>-25</v>
      </c>
      <c r="AY1318">
        <f t="shared" si="397"/>
        <v>-25</v>
      </c>
      <c r="AZ1318">
        <f t="shared" si="397"/>
        <v>-25</v>
      </c>
      <c r="BA1318">
        <f t="shared" si="398"/>
        <v>3</v>
      </c>
      <c r="BB1318">
        <f t="shared" si="399"/>
        <v>2</v>
      </c>
    </row>
    <row r="1319" spans="1:54" x14ac:dyDescent="0.15">
      <c r="A1319" t="str">
        <f t="shared" si="386"/>
        <v>猎风主动技能3等级13</v>
      </c>
      <c r="B1319" s="8">
        <v>1313</v>
      </c>
      <c r="C1319" s="8" t="str">
        <f>VLOOKUP(G1319,角色!A:B,2,FALSE)</f>
        <v>猎风</v>
      </c>
      <c r="D1319" s="8" t="str">
        <f t="shared" si="393"/>
        <v>主动技能3</v>
      </c>
      <c r="E1319" s="8">
        <f t="shared" si="387"/>
        <v>13</v>
      </c>
      <c r="F1319" s="8">
        <f t="shared" si="388"/>
        <v>3</v>
      </c>
      <c r="G1319" s="8">
        <f t="shared" si="389"/>
        <v>22</v>
      </c>
      <c r="H1319" s="4" t="s">
        <v>506</v>
      </c>
      <c r="I1319" s="26" t="str">
        <f t="shared" si="400"/>
        <v>对敌方全体造成125%攻击力（+1867)伤害并减速</v>
      </c>
      <c r="J1319" s="4" t="s">
        <v>305</v>
      </c>
      <c r="K1319" s="1" t="s">
        <v>103</v>
      </c>
      <c r="L1319" s="4" t="s">
        <v>107</v>
      </c>
      <c r="M1319" s="4"/>
      <c r="N1319" s="4">
        <v>100</v>
      </c>
      <c r="O1319" s="4"/>
      <c r="T1319" s="6" t="str">
        <f t="shared" si="390"/>
        <v>3:100:2:0</v>
      </c>
      <c r="U1319" s="6" t="str">
        <f t="shared" si="391"/>
        <v/>
      </c>
      <c r="Y1319">
        <f t="shared" ref="Y1319:Y1350" si="401">VLOOKUP(D1319,BC:BD,2,FALSE)</f>
        <v>100</v>
      </c>
      <c r="Z1319">
        <v>125</v>
      </c>
      <c r="AA1319" s="23">
        <v>25</v>
      </c>
      <c r="AB1319" s="23">
        <f>INT(VLOOKUP(VLOOKUP($C1319,角色技能升级比率表!$B:$C,2,FALSE),角色属性概况!E:F,2,FALSE)*VLOOKUP(E1319,角色属性概况!I:M,3,FALSE)*AA1319/100)</f>
        <v>1867</v>
      </c>
      <c r="AE1319">
        <v>0</v>
      </c>
      <c r="AF1319" s="23">
        <f t="shared" si="395"/>
        <v>3</v>
      </c>
      <c r="AG1319" s="23">
        <f t="shared" si="396"/>
        <v>2</v>
      </c>
      <c r="AH1319" t="s">
        <v>118</v>
      </c>
      <c r="AI1319" t="s">
        <v>1560</v>
      </c>
      <c r="AN1319" s="6" t="str">
        <f>_xlfn.IFNA(IF(IF($AH1319=AN$5,VLOOKUP(AI1319,buff!$K:$L,2,FALSE),"")=0,"",IF($AH1319=AN$5,VLOOKUP(AI1319,buff!$K:$L,2,FALSE),"")),"")</f>
        <v>3:100:2:0</v>
      </c>
      <c r="AO1319" s="6" t="str">
        <f>_xlfn.IFNA(IF(IF($AH1319=AO$5,VLOOKUP(AJ1319,buff!$K:$L,2,FALSE),"")=0,"",IF($AH1319=AO$5,VLOOKUP(AJ1319,buff!$K:$L,2,FALSE),"")),"")</f>
        <v/>
      </c>
      <c r="AP1319" s="6" t="str">
        <f>_xlfn.IFNA(IF(IF($AH1319=AP$5,VLOOKUP(AK1319,buff!$K:$L,2,FALSE),"")=0,"",IF($AH1319=AP$5,VLOOKUP(AK1319,buff!$K:$L,2,FALSE),"")),"")</f>
        <v/>
      </c>
      <c r="AQ1319" s="6" t="str">
        <f>_xlfn.IFNA(IF(IF($AH1319=AQ$5,VLOOKUP(AL1319,buff!$K:$L,2,FALSE),"")=0,"",IF($AH1319=AQ$5,VLOOKUP(AL1319,buff!$K:$L,2,FALSE),"")),"")</f>
        <v/>
      </c>
      <c r="AR1319" s="6" t="str">
        <f>_xlfn.IFNA(IF(IF($AH1319=AR$5,VLOOKUP(AM1319,buff!$K:$L,2,FALSE),"")=0,"",IF($AH1319=AR$5,VLOOKUP(AM1319,buff!$K:$L,2,FALSE),"")),"")</f>
        <v/>
      </c>
      <c r="AS1319" s="6" t="str">
        <f>_xlfn.IFNA(IF(IF($AH1319=AS$5,VLOOKUP(AI1319,buff!$K:$L,2,FALSE),"")=0,"",IF($AH1319=AS$5,VLOOKUP(AI1319,buff!$K:$L,2,FALSE),"")),"")</f>
        <v/>
      </c>
      <c r="AT1319" s="6" t="str">
        <f>_xlfn.IFNA(IF(IF($AH1319=AT$5,VLOOKUP(AJ1319,buff!$K:$L,2,FALSE),"")=0,"",IF($AH1319=AT$5,VLOOKUP(AJ1319,buff!$K:$L,2,FALSE),"")),"")</f>
        <v/>
      </c>
      <c r="AU1319" s="6" t="str">
        <f>_xlfn.IFNA(IF(IF($AH1319=AU$5,VLOOKUP(AK1319,buff!$K:$L,2,FALSE),"")=0,"",IF($AH1319=AU$5,VLOOKUP(AK1319,buff!$K:$L,2,FALSE),"")),"")</f>
        <v/>
      </c>
      <c r="AV1319" s="6" t="str">
        <f>_xlfn.IFNA(IF(IF($AH1319=AV$5,VLOOKUP(AL1319,buff!$K:$L,2,FALSE),"")=0,"",IF($AH1319=AV$5,VLOOKUP(AL1319,buff!$K:$L,2,FALSE),"")),"")</f>
        <v/>
      </c>
      <c r="AW1319" s="6" t="str">
        <f>_xlfn.IFNA(IF(IF($AH1319=AW$5,VLOOKUP(AM1319,buff!$K:$L,2,FALSE),"")=0,"",IF($AH1319=AW$5,VLOOKUP(AM1319,buff!$K:$L,2,FALSE),"")),"")</f>
        <v/>
      </c>
      <c r="AX1319" s="6">
        <f>VLOOKUP(AI1319,buff!K:P,6,FALSE)</f>
        <v>-25</v>
      </c>
      <c r="AY1319">
        <f t="shared" si="397"/>
        <v>-25</v>
      </c>
      <c r="AZ1319">
        <f t="shared" si="397"/>
        <v>-25</v>
      </c>
      <c r="BA1319">
        <f t="shared" si="398"/>
        <v>3</v>
      </c>
      <c r="BB1319">
        <f t="shared" si="399"/>
        <v>2</v>
      </c>
    </row>
    <row r="1320" spans="1:54" x14ac:dyDescent="0.15">
      <c r="A1320" t="str">
        <f t="shared" si="386"/>
        <v>猎风主动技能3等级14</v>
      </c>
      <c r="B1320" s="8">
        <v>1314</v>
      </c>
      <c r="C1320" s="8" t="str">
        <f>VLOOKUP(G1320,角色!A:B,2,FALSE)</f>
        <v>猎风</v>
      </c>
      <c r="D1320" s="8" t="str">
        <f t="shared" si="393"/>
        <v>主动技能3</v>
      </c>
      <c r="E1320" s="8">
        <f t="shared" si="387"/>
        <v>14</v>
      </c>
      <c r="F1320" s="8">
        <f t="shared" si="388"/>
        <v>3</v>
      </c>
      <c r="G1320" s="8">
        <f t="shared" si="389"/>
        <v>22</v>
      </c>
      <c r="H1320" s="4" t="s">
        <v>506</v>
      </c>
      <c r="I1320" s="26" t="str">
        <f t="shared" si="400"/>
        <v>对敌方全体造成125%攻击力（+2299)伤害并减速</v>
      </c>
      <c r="J1320" s="4" t="s">
        <v>305</v>
      </c>
      <c r="K1320" s="1" t="s">
        <v>103</v>
      </c>
      <c r="L1320" s="4" t="s">
        <v>107</v>
      </c>
      <c r="M1320" s="4"/>
      <c r="N1320" s="4">
        <v>100</v>
      </c>
      <c r="O1320" s="4"/>
      <c r="T1320" s="6" t="str">
        <f t="shared" si="390"/>
        <v>3:100:2:0</v>
      </c>
      <c r="U1320" s="6" t="str">
        <f t="shared" si="391"/>
        <v/>
      </c>
      <c r="Y1320">
        <f t="shared" si="401"/>
        <v>100</v>
      </c>
      <c r="Z1320">
        <v>125</v>
      </c>
      <c r="AA1320" s="23">
        <v>25</v>
      </c>
      <c r="AB1320" s="23">
        <f>INT(VLOOKUP(VLOOKUP($C1320,角色技能升级比率表!$B:$C,2,FALSE),角色属性概况!E:F,2,FALSE)*VLOOKUP(E1320,角色属性概况!I:M,3,FALSE)*AA1320/100)</f>
        <v>2299</v>
      </c>
      <c r="AE1320">
        <v>0</v>
      </c>
      <c r="AF1320" s="23">
        <f t="shared" si="395"/>
        <v>3</v>
      </c>
      <c r="AG1320" s="23">
        <f t="shared" si="396"/>
        <v>2</v>
      </c>
      <c r="AH1320" t="s">
        <v>118</v>
      </c>
      <c r="AI1320" t="s">
        <v>1560</v>
      </c>
      <c r="AN1320" s="6" t="str">
        <f>_xlfn.IFNA(IF(IF($AH1320=AN$5,VLOOKUP(AI1320,buff!$K:$L,2,FALSE),"")=0,"",IF($AH1320=AN$5,VLOOKUP(AI1320,buff!$K:$L,2,FALSE),"")),"")</f>
        <v>3:100:2:0</v>
      </c>
      <c r="AO1320" s="6" t="str">
        <f>_xlfn.IFNA(IF(IF($AH1320=AO$5,VLOOKUP(AJ1320,buff!$K:$L,2,FALSE),"")=0,"",IF($AH1320=AO$5,VLOOKUP(AJ1320,buff!$K:$L,2,FALSE),"")),"")</f>
        <v/>
      </c>
      <c r="AP1320" s="6" t="str">
        <f>_xlfn.IFNA(IF(IF($AH1320=AP$5,VLOOKUP(AK1320,buff!$K:$L,2,FALSE),"")=0,"",IF($AH1320=AP$5,VLOOKUP(AK1320,buff!$K:$L,2,FALSE),"")),"")</f>
        <v/>
      </c>
      <c r="AQ1320" s="6" t="str">
        <f>_xlfn.IFNA(IF(IF($AH1320=AQ$5,VLOOKUP(AL1320,buff!$K:$L,2,FALSE),"")=0,"",IF($AH1320=AQ$5,VLOOKUP(AL1320,buff!$K:$L,2,FALSE),"")),"")</f>
        <v/>
      </c>
      <c r="AR1320" s="6" t="str">
        <f>_xlfn.IFNA(IF(IF($AH1320=AR$5,VLOOKUP(AM1320,buff!$K:$L,2,FALSE),"")=0,"",IF($AH1320=AR$5,VLOOKUP(AM1320,buff!$K:$L,2,FALSE),"")),"")</f>
        <v/>
      </c>
      <c r="AS1320" s="6" t="str">
        <f>_xlfn.IFNA(IF(IF($AH1320=AS$5,VLOOKUP(AI1320,buff!$K:$L,2,FALSE),"")=0,"",IF($AH1320=AS$5,VLOOKUP(AI1320,buff!$K:$L,2,FALSE),"")),"")</f>
        <v/>
      </c>
      <c r="AT1320" s="6" t="str">
        <f>_xlfn.IFNA(IF(IF($AH1320=AT$5,VLOOKUP(AJ1320,buff!$K:$L,2,FALSE),"")=0,"",IF($AH1320=AT$5,VLOOKUP(AJ1320,buff!$K:$L,2,FALSE),"")),"")</f>
        <v/>
      </c>
      <c r="AU1320" s="6" t="str">
        <f>_xlfn.IFNA(IF(IF($AH1320=AU$5,VLOOKUP(AK1320,buff!$K:$L,2,FALSE),"")=0,"",IF($AH1320=AU$5,VLOOKUP(AK1320,buff!$K:$L,2,FALSE),"")),"")</f>
        <v/>
      </c>
      <c r="AV1320" s="6" t="str">
        <f>_xlfn.IFNA(IF(IF($AH1320=AV$5,VLOOKUP(AL1320,buff!$K:$L,2,FALSE),"")=0,"",IF($AH1320=AV$5,VLOOKUP(AL1320,buff!$K:$L,2,FALSE),"")),"")</f>
        <v/>
      </c>
      <c r="AW1320" s="6" t="str">
        <f>_xlfn.IFNA(IF(IF($AH1320=AW$5,VLOOKUP(AM1320,buff!$K:$L,2,FALSE),"")=0,"",IF($AH1320=AW$5,VLOOKUP(AM1320,buff!$K:$L,2,FALSE),"")),"")</f>
        <v/>
      </c>
      <c r="AX1320" s="6">
        <f>VLOOKUP(AI1320,buff!K:P,6,FALSE)</f>
        <v>-25</v>
      </c>
      <c r="AY1320">
        <f t="shared" si="397"/>
        <v>-25</v>
      </c>
      <c r="AZ1320">
        <f t="shared" si="397"/>
        <v>-25</v>
      </c>
      <c r="BA1320">
        <f t="shared" si="398"/>
        <v>3</v>
      </c>
      <c r="BB1320">
        <f t="shared" si="399"/>
        <v>2</v>
      </c>
    </row>
    <row r="1321" spans="1:54" x14ac:dyDescent="0.15">
      <c r="A1321" t="str">
        <f t="shared" si="386"/>
        <v>猎风主动技能3等级15</v>
      </c>
      <c r="B1321" s="8">
        <v>1315</v>
      </c>
      <c r="C1321" s="8" t="str">
        <f>VLOOKUP(G1321,角色!A:B,2,FALSE)</f>
        <v>猎风</v>
      </c>
      <c r="D1321" s="8" t="str">
        <f t="shared" si="393"/>
        <v>主动技能3</v>
      </c>
      <c r="E1321" s="8">
        <f t="shared" si="387"/>
        <v>15</v>
      </c>
      <c r="F1321" s="8">
        <f t="shared" si="388"/>
        <v>3</v>
      </c>
      <c r="G1321" s="8">
        <f t="shared" si="389"/>
        <v>22</v>
      </c>
      <c r="H1321" s="4" t="s">
        <v>506</v>
      </c>
      <c r="I1321" s="26" t="str">
        <f t="shared" si="400"/>
        <v>对敌方全体造成125%攻击力（+2831)伤害并减速</v>
      </c>
      <c r="J1321" s="4" t="s">
        <v>305</v>
      </c>
      <c r="K1321" s="1" t="s">
        <v>103</v>
      </c>
      <c r="L1321" s="4" t="s">
        <v>107</v>
      </c>
      <c r="M1321" s="4"/>
      <c r="N1321" s="4">
        <v>100</v>
      </c>
      <c r="O1321" s="4"/>
      <c r="T1321" s="6" t="str">
        <f t="shared" si="390"/>
        <v>3:100:2:0</v>
      </c>
      <c r="U1321" s="6" t="str">
        <f t="shared" si="391"/>
        <v/>
      </c>
      <c r="Y1321">
        <f t="shared" si="401"/>
        <v>100</v>
      </c>
      <c r="Z1321">
        <v>125</v>
      </c>
      <c r="AA1321" s="23">
        <v>25</v>
      </c>
      <c r="AB1321" s="23">
        <f>INT(VLOOKUP(VLOOKUP($C1321,角色技能升级比率表!$B:$C,2,FALSE),角色属性概况!E:F,2,FALSE)*VLOOKUP(E1321,角色属性概况!I:M,3,FALSE)*AA1321/100)</f>
        <v>2831</v>
      </c>
      <c r="AE1321">
        <v>0</v>
      </c>
      <c r="AF1321" s="23">
        <f t="shared" si="395"/>
        <v>3</v>
      </c>
      <c r="AG1321" s="23">
        <f t="shared" si="396"/>
        <v>2</v>
      </c>
      <c r="AH1321" t="s">
        <v>118</v>
      </c>
      <c r="AI1321" t="s">
        <v>1560</v>
      </c>
      <c r="AN1321" s="6" t="str">
        <f>_xlfn.IFNA(IF(IF($AH1321=AN$5,VLOOKUP(AI1321,buff!$K:$L,2,FALSE),"")=0,"",IF($AH1321=AN$5,VLOOKUP(AI1321,buff!$K:$L,2,FALSE),"")),"")</f>
        <v>3:100:2:0</v>
      </c>
      <c r="AO1321" s="6" t="str">
        <f>_xlfn.IFNA(IF(IF($AH1321=AO$5,VLOOKUP(AJ1321,buff!$K:$L,2,FALSE),"")=0,"",IF($AH1321=AO$5,VLOOKUP(AJ1321,buff!$K:$L,2,FALSE),"")),"")</f>
        <v/>
      </c>
      <c r="AP1321" s="6" t="str">
        <f>_xlfn.IFNA(IF(IF($AH1321=AP$5,VLOOKUP(AK1321,buff!$K:$L,2,FALSE),"")=0,"",IF($AH1321=AP$5,VLOOKUP(AK1321,buff!$K:$L,2,FALSE),"")),"")</f>
        <v/>
      </c>
      <c r="AQ1321" s="6" t="str">
        <f>_xlfn.IFNA(IF(IF($AH1321=AQ$5,VLOOKUP(AL1321,buff!$K:$L,2,FALSE),"")=0,"",IF($AH1321=AQ$5,VLOOKUP(AL1321,buff!$K:$L,2,FALSE),"")),"")</f>
        <v/>
      </c>
      <c r="AR1321" s="6" t="str">
        <f>_xlfn.IFNA(IF(IF($AH1321=AR$5,VLOOKUP(AM1321,buff!$K:$L,2,FALSE),"")=0,"",IF($AH1321=AR$5,VLOOKUP(AM1321,buff!$K:$L,2,FALSE),"")),"")</f>
        <v/>
      </c>
      <c r="AS1321" s="6" t="str">
        <f>_xlfn.IFNA(IF(IF($AH1321=AS$5,VLOOKUP(AI1321,buff!$K:$L,2,FALSE),"")=0,"",IF($AH1321=AS$5,VLOOKUP(AI1321,buff!$K:$L,2,FALSE),"")),"")</f>
        <v/>
      </c>
      <c r="AT1321" s="6" t="str">
        <f>_xlfn.IFNA(IF(IF($AH1321=AT$5,VLOOKUP(AJ1321,buff!$K:$L,2,FALSE),"")=0,"",IF($AH1321=AT$5,VLOOKUP(AJ1321,buff!$K:$L,2,FALSE),"")),"")</f>
        <v/>
      </c>
      <c r="AU1321" s="6" t="str">
        <f>_xlfn.IFNA(IF(IF($AH1321=AU$5,VLOOKUP(AK1321,buff!$K:$L,2,FALSE),"")=0,"",IF($AH1321=AU$5,VLOOKUP(AK1321,buff!$K:$L,2,FALSE),"")),"")</f>
        <v/>
      </c>
      <c r="AV1321" s="6" t="str">
        <f>_xlfn.IFNA(IF(IF($AH1321=AV$5,VLOOKUP(AL1321,buff!$K:$L,2,FALSE),"")=0,"",IF($AH1321=AV$5,VLOOKUP(AL1321,buff!$K:$L,2,FALSE),"")),"")</f>
        <v/>
      </c>
      <c r="AW1321" s="6" t="str">
        <f>_xlfn.IFNA(IF(IF($AH1321=AW$5,VLOOKUP(AM1321,buff!$K:$L,2,FALSE),"")=0,"",IF($AH1321=AW$5,VLOOKUP(AM1321,buff!$K:$L,2,FALSE),"")),"")</f>
        <v/>
      </c>
      <c r="AX1321" s="6">
        <f>VLOOKUP(AI1321,buff!K:P,6,FALSE)</f>
        <v>-25</v>
      </c>
      <c r="AY1321">
        <f t="shared" si="397"/>
        <v>-25</v>
      </c>
      <c r="AZ1321">
        <f t="shared" si="397"/>
        <v>-25</v>
      </c>
      <c r="BA1321">
        <f t="shared" si="398"/>
        <v>3</v>
      </c>
      <c r="BB1321">
        <f t="shared" si="399"/>
        <v>2</v>
      </c>
    </row>
    <row r="1322" spans="1:54" x14ac:dyDescent="0.15">
      <c r="A1322" t="str">
        <f t="shared" si="386"/>
        <v>猎风主动技能3等级16</v>
      </c>
      <c r="B1322" s="8">
        <v>1316</v>
      </c>
      <c r="C1322" s="8" t="str">
        <f>VLOOKUP(G1322,角色!A:B,2,FALSE)</f>
        <v>猎风</v>
      </c>
      <c r="D1322" s="8" t="str">
        <f t="shared" si="393"/>
        <v>主动技能3</v>
      </c>
      <c r="E1322" s="8">
        <f t="shared" si="387"/>
        <v>16</v>
      </c>
      <c r="F1322" s="8">
        <f t="shared" si="388"/>
        <v>3</v>
      </c>
      <c r="G1322" s="8">
        <f t="shared" si="389"/>
        <v>22</v>
      </c>
      <c r="H1322" s="4" t="s">
        <v>506</v>
      </c>
      <c r="I1322" s="26" t="str">
        <f t="shared" si="400"/>
        <v>对敌方全体造成125%攻击力（+3486)伤害并减速</v>
      </c>
      <c r="J1322" s="4" t="s">
        <v>305</v>
      </c>
      <c r="K1322" s="1" t="s">
        <v>103</v>
      </c>
      <c r="L1322" s="4" t="s">
        <v>107</v>
      </c>
      <c r="M1322" s="4"/>
      <c r="N1322" s="4">
        <v>100</v>
      </c>
      <c r="O1322" s="4"/>
      <c r="T1322" s="6" t="str">
        <f t="shared" si="390"/>
        <v>3:100:2:0</v>
      </c>
      <c r="U1322" s="6" t="str">
        <f t="shared" si="391"/>
        <v/>
      </c>
      <c r="Y1322">
        <f t="shared" si="401"/>
        <v>100</v>
      </c>
      <c r="Z1322">
        <v>125</v>
      </c>
      <c r="AA1322" s="23">
        <v>25</v>
      </c>
      <c r="AB1322" s="23">
        <f>INT(VLOOKUP(VLOOKUP($C1322,角色技能升级比率表!$B:$C,2,FALSE),角色属性概况!E:F,2,FALSE)*VLOOKUP(E1322,角色属性概况!I:M,3,FALSE)*AA1322/100)</f>
        <v>3486</v>
      </c>
      <c r="AE1322">
        <v>0</v>
      </c>
      <c r="AF1322" s="23">
        <f t="shared" si="395"/>
        <v>3</v>
      </c>
      <c r="AG1322" s="23">
        <f t="shared" si="396"/>
        <v>2</v>
      </c>
      <c r="AH1322" t="s">
        <v>118</v>
      </c>
      <c r="AI1322" t="s">
        <v>1560</v>
      </c>
      <c r="AN1322" s="6" t="str">
        <f>_xlfn.IFNA(IF(IF($AH1322=AN$5,VLOOKUP(AI1322,buff!$K:$L,2,FALSE),"")=0,"",IF($AH1322=AN$5,VLOOKUP(AI1322,buff!$K:$L,2,FALSE),"")),"")</f>
        <v>3:100:2:0</v>
      </c>
      <c r="AO1322" s="6" t="str">
        <f>_xlfn.IFNA(IF(IF($AH1322=AO$5,VLOOKUP(AJ1322,buff!$K:$L,2,FALSE),"")=0,"",IF($AH1322=AO$5,VLOOKUP(AJ1322,buff!$K:$L,2,FALSE),"")),"")</f>
        <v/>
      </c>
      <c r="AP1322" s="6" t="str">
        <f>_xlfn.IFNA(IF(IF($AH1322=AP$5,VLOOKUP(AK1322,buff!$K:$L,2,FALSE),"")=0,"",IF($AH1322=AP$5,VLOOKUP(AK1322,buff!$K:$L,2,FALSE),"")),"")</f>
        <v/>
      </c>
      <c r="AQ1322" s="6" t="str">
        <f>_xlfn.IFNA(IF(IF($AH1322=AQ$5,VLOOKUP(AL1322,buff!$K:$L,2,FALSE),"")=0,"",IF($AH1322=AQ$5,VLOOKUP(AL1322,buff!$K:$L,2,FALSE),"")),"")</f>
        <v/>
      </c>
      <c r="AR1322" s="6" t="str">
        <f>_xlfn.IFNA(IF(IF($AH1322=AR$5,VLOOKUP(AM1322,buff!$K:$L,2,FALSE),"")=0,"",IF($AH1322=AR$5,VLOOKUP(AM1322,buff!$K:$L,2,FALSE),"")),"")</f>
        <v/>
      </c>
      <c r="AS1322" s="6" t="str">
        <f>_xlfn.IFNA(IF(IF($AH1322=AS$5,VLOOKUP(AI1322,buff!$K:$L,2,FALSE),"")=0,"",IF($AH1322=AS$5,VLOOKUP(AI1322,buff!$K:$L,2,FALSE),"")),"")</f>
        <v/>
      </c>
      <c r="AT1322" s="6" t="str">
        <f>_xlfn.IFNA(IF(IF($AH1322=AT$5,VLOOKUP(AJ1322,buff!$K:$L,2,FALSE),"")=0,"",IF($AH1322=AT$5,VLOOKUP(AJ1322,buff!$K:$L,2,FALSE),"")),"")</f>
        <v/>
      </c>
      <c r="AU1322" s="6" t="str">
        <f>_xlfn.IFNA(IF(IF($AH1322=AU$5,VLOOKUP(AK1322,buff!$K:$L,2,FALSE),"")=0,"",IF($AH1322=AU$5,VLOOKUP(AK1322,buff!$K:$L,2,FALSE),"")),"")</f>
        <v/>
      </c>
      <c r="AV1322" s="6" t="str">
        <f>_xlfn.IFNA(IF(IF($AH1322=AV$5,VLOOKUP(AL1322,buff!$K:$L,2,FALSE),"")=0,"",IF($AH1322=AV$5,VLOOKUP(AL1322,buff!$K:$L,2,FALSE),"")),"")</f>
        <v/>
      </c>
      <c r="AW1322" s="6" t="str">
        <f>_xlfn.IFNA(IF(IF($AH1322=AW$5,VLOOKUP(AM1322,buff!$K:$L,2,FALSE),"")=0,"",IF($AH1322=AW$5,VLOOKUP(AM1322,buff!$K:$L,2,FALSE),"")),"")</f>
        <v/>
      </c>
      <c r="AX1322" s="6">
        <f>VLOOKUP(AI1322,buff!K:P,6,FALSE)</f>
        <v>-25</v>
      </c>
      <c r="AY1322">
        <f t="shared" si="397"/>
        <v>-25</v>
      </c>
      <c r="AZ1322">
        <f t="shared" si="397"/>
        <v>-25</v>
      </c>
      <c r="BA1322">
        <f t="shared" si="398"/>
        <v>3</v>
      </c>
      <c r="BB1322">
        <f t="shared" si="399"/>
        <v>2</v>
      </c>
    </row>
    <row r="1323" spans="1:54" x14ac:dyDescent="0.15">
      <c r="A1323" t="str">
        <f t="shared" si="386"/>
        <v>猎风主动技能3等级17</v>
      </c>
      <c r="B1323" s="8">
        <v>1317</v>
      </c>
      <c r="C1323" s="8" t="str">
        <f>VLOOKUP(G1323,角色!A:B,2,FALSE)</f>
        <v>猎风</v>
      </c>
      <c r="D1323" s="8" t="str">
        <f t="shared" si="393"/>
        <v>主动技能3</v>
      </c>
      <c r="E1323" s="8">
        <f t="shared" si="387"/>
        <v>17</v>
      </c>
      <c r="F1323" s="8">
        <f t="shared" si="388"/>
        <v>3</v>
      </c>
      <c r="G1323" s="8">
        <f t="shared" si="389"/>
        <v>22</v>
      </c>
      <c r="H1323" s="4" t="s">
        <v>506</v>
      </c>
      <c r="I1323" s="26" t="str">
        <f t="shared" si="400"/>
        <v>对敌方全体造成125%攻击力（+4292)伤害并减速</v>
      </c>
      <c r="J1323" s="4" t="s">
        <v>305</v>
      </c>
      <c r="K1323" s="1" t="s">
        <v>103</v>
      </c>
      <c r="L1323" s="4" t="s">
        <v>107</v>
      </c>
      <c r="M1323" s="4"/>
      <c r="N1323" s="4">
        <v>100</v>
      </c>
      <c r="O1323" s="4"/>
      <c r="T1323" s="6" t="str">
        <f t="shared" si="390"/>
        <v>3:100:2:0</v>
      </c>
      <c r="U1323" s="6" t="str">
        <f t="shared" si="391"/>
        <v/>
      </c>
      <c r="Y1323">
        <f t="shared" si="401"/>
        <v>100</v>
      </c>
      <c r="Z1323">
        <v>125</v>
      </c>
      <c r="AA1323" s="23">
        <v>25</v>
      </c>
      <c r="AB1323" s="23">
        <f>INT(VLOOKUP(VLOOKUP($C1323,角色技能升级比率表!$B:$C,2,FALSE),角色属性概况!E:F,2,FALSE)*VLOOKUP(E1323,角色属性概况!I:M,3,FALSE)*AA1323/100)</f>
        <v>4292</v>
      </c>
      <c r="AE1323">
        <v>0</v>
      </c>
      <c r="AF1323" s="23">
        <f t="shared" si="395"/>
        <v>3</v>
      </c>
      <c r="AG1323" s="23">
        <f t="shared" si="396"/>
        <v>2</v>
      </c>
      <c r="AH1323" t="s">
        <v>118</v>
      </c>
      <c r="AI1323" t="s">
        <v>1560</v>
      </c>
      <c r="AN1323" s="6" t="str">
        <f>_xlfn.IFNA(IF(IF($AH1323=AN$5,VLOOKUP(AI1323,buff!$K:$L,2,FALSE),"")=0,"",IF($AH1323=AN$5,VLOOKUP(AI1323,buff!$K:$L,2,FALSE),"")),"")</f>
        <v>3:100:2:0</v>
      </c>
      <c r="AO1323" s="6" t="str">
        <f>_xlfn.IFNA(IF(IF($AH1323=AO$5,VLOOKUP(AJ1323,buff!$K:$L,2,FALSE),"")=0,"",IF($AH1323=AO$5,VLOOKUP(AJ1323,buff!$K:$L,2,FALSE),"")),"")</f>
        <v/>
      </c>
      <c r="AP1323" s="6" t="str">
        <f>_xlfn.IFNA(IF(IF($AH1323=AP$5,VLOOKUP(AK1323,buff!$K:$L,2,FALSE),"")=0,"",IF($AH1323=AP$5,VLOOKUP(AK1323,buff!$K:$L,2,FALSE),"")),"")</f>
        <v/>
      </c>
      <c r="AQ1323" s="6" t="str">
        <f>_xlfn.IFNA(IF(IF($AH1323=AQ$5,VLOOKUP(AL1323,buff!$K:$L,2,FALSE),"")=0,"",IF($AH1323=AQ$5,VLOOKUP(AL1323,buff!$K:$L,2,FALSE),"")),"")</f>
        <v/>
      </c>
      <c r="AR1323" s="6" t="str">
        <f>_xlfn.IFNA(IF(IF($AH1323=AR$5,VLOOKUP(AM1323,buff!$K:$L,2,FALSE),"")=0,"",IF($AH1323=AR$5,VLOOKUP(AM1323,buff!$K:$L,2,FALSE),"")),"")</f>
        <v/>
      </c>
      <c r="AS1323" s="6" t="str">
        <f>_xlfn.IFNA(IF(IF($AH1323=AS$5,VLOOKUP(AI1323,buff!$K:$L,2,FALSE),"")=0,"",IF($AH1323=AS$5,VLOOKUP(AI1323,buff!$K:$L,2,FALSE),"")),"")</f>
        <v/>
      </c>
      <c r="AT1323" s="6" t="str">
        <f>_xlfn.IFNA(IF(IF($AH1323=AT$5,VLOOKUP(AJ1323,buff!$K:$L,2,FALSE),"")=0,"",IF($AH1323=AT$5,VLOOKUP(AJ1323,buff!$K:$L,2,FALSE),"")),"")</f>
        <v/>
      </c>
      <c r="AU1323" s="6" t="str">
        <f>_xlfn.IFNA(IF(IF($AH1323=AU$5,VLOOKUP(AK1323,buff!$K:$L,2,FALSE),"")=0,"",IF($AH1323=AU$5,VLOOKUP(AK1323,buff!$K:$L,2,FALSE),"")),"")</f>
        <v/>
      </c>
      <c r="AV1323" s="6" t="str">
        <f>_xlfn.IFNA(IF(IF($AH1323=AV$5,VLOOKUP(AL1323,buff!$K:$L,2,FALSE),"")=0,"",IF($AH1323=AV$5,VLOOKUP(AL1323,buff!$K:$L,2,FALSE),"")),"")</f>
        <v/>
      </c>
      <c r="AW1323" s="6" t="str">
        <f>_xlfn.IFNA(IF(IF($AH1323=AW$5,VLOOKUP(AM1323,buff!$K:$L,2,FALSE),"")=0,"",IF($AH1323=AW$5,VLOOKUP(AM1323,buff!$K:$L,2,FALSE),"")),"")</f>
        <v/>
      </c>
      <c r="AX1323" s="6">
        <f>VLOOKUP(AI1323,buff!K:P,6,FALSE)</f>
        <v>-25</v>
      </c>
      <c r="AY1323">
        <f t="shared" si="397"/>
        <v>-25</v>
      </c>
      <c r="AZ1323">
        <f t="shared" si="397"/>
        <v>-25</v>
      </c>
      <c r="BA1323">
        <f t="shared" si="398"/>
        <v>3</v>
      </c>
      <c r="BB1323">
        <f t="shared" si="399"/>
        <v>2</v>
      </c>
    </row>
    <row r="1324" spans="1:54" x14ac:dyDescent="0.15">
      <c r="A1324" t="str">
        <f t="shared" si="386"/>
        <v>猎风主动技能3等级18</v>
      </c>
      <c r="B1324" s="8">
        <v>1318</v>
      </c>
      <c r="C1324" s="8" t="str">
        <f>VLOOKUP(G1324,角色!A:B,2,FALSE)</f>
        <v>猎风</v>
      </c>
      <c r="D1324" s="8" t="str">
        <f t="shared" si="393"/>
        <v>主动技能3</v>
      </c>
      <c r="E1324" s="8">
        <f t="shared" si="387"/>
        <v>18</v>
      </c>
      <c r="F1324" s="8">
        <f t="shared" si="388"/>
        <v>3</v>
      </c>
      <c r="G1324" s="8">
        <f t="shared" si="389"/>
        <v>22</v>
      </c>
      <c r="H1324" s="4" t="s">
        <v>506</v>
      </c>
      <c r="I1324" s="26" t="str">
        <f t="shared" si="400"/>
        <v>对敌方全体造成125%攻击力（+5285)伤害并减速</v>
      </c>
      <c r="J1324" s="4" t="s">
        <v>305</v>
      </c>
      <c r="K1324" s="1" t="s">
        <v>103</v>
      </c>
      <c r="L1324" s="4" t="s">
        <v>107</v>
      </c>
      <c r="M1324" s="4"/>
      <c r="N1324" s="4">
        <v>100</v>
      </c>
      <c r="O1324" s="4"/>
      <c r="T1324" s="6" t="str">
        <f t="shared" si="390"/>
        <v>3:100:2:0</v>
      </c>
      <c r="U1324" s="6" t="str">
        <f t="shared" si="391"/>
        <v/>
      </c>
      <c r="Y1324">
        <f t="shared" si="401"/>
        <v>100</v>
      </c>
      <c r="Z1324">
        <v>125</v>
      </c>
      <c r="AA1324" s="23">
        <v>25</v>
      </c>
      <c r="AB1324" s="23">
        <f>INT(VLOOKUP(VLOOKUP($C1324,角色技能升级比率表!$B:$C,2,FALSE),角色属性概况!E:F,2,FALSE)*VLOOKUP(E1324,角色属性概况!I:M,3,FALSE)*AA1324/100)</f>
        <v>5285</v>
      </c>
      <c r="AE1324">
        <v>0</v>
      </c>
      <c r="AF1324" s="23">
        <f t="shared" si="395"/>
        <v>3</v>
      </c>
      <c r="AG1324" s="23">
        <f t="shared" si="396"/>
        <v>2</v>
      </c>
      <c r="AH1324" t="s">
        <v>118</v>
      </c>
      <c r="AI1324" t="s">
        <v>1560</v>
      </c>
      <c r="AN1324" s="6" t="str">
        <f>_xlfn.IFNA(IF(IF($AH1324=AN$5,VLOOKUP(AI1324,buff!$K:$L,2,FALSE),"")=0,"",IF($AH1324=AN$5,VLOOKUP(AI1324,buff!$K:$L,2,FALSE),"")),"")</f>
        <v>3:100:2:0</v>
      </c>
      <c r="AO1324" s="6" t="str">
        <f>_xlfn.IFNA(IF(IF($AH1324=AO$5,VLOOKUP(AJ1324,buff!$K:$L,2,FALSE),"")=0,"",IF($AH1324=AO$5,VLOOKUP(AJ1324,buff!$K:$L,2,FALSE),"")),"")</f>
        <v/>
      </c>
      <c r="AP1324" s="6" t="str">
        <f>_xlfn.IFNA(IF(IF($AH1324=AP$5,VLOOKUP(AK1324,buff!$K:$L,2,FALSE),"")=0,"",IF($AH1324=AP$5,VLOOKUP(AK1324,buff!$K:$L,2,FALSE),"")),"")</f>
        <v/>
      </c>
      <c r="AQ1324" s="6" t="str">
        <f>_xlfn.IFNA(IF(IF($AH1324=AQ$5,VLOOKUP(AL1324,buff!$K:$L,2,FALSE),"")=0,"",IF($AH1324=AQ$5,VLOOKUP(AL1324,buff!$K:$L,2,FALSE),"")),"")</f>
        <v/>
      </c>
      <c r="AR1324" s="6" t="str">
        <f>_xlfn.IFNA(IF(IF($AH1324=AR$5,VLOOKUP(AM1324,buff!$K:$L,2,FALSE),"")=0,"",IF($AH1324=AR$5,VLOOKUP(AM1324,buff!$K:$L,2,FALSE),"")),"")</f>
        <v/>
      </c>
      <c r="AS1324" s="6" t="str">
        <f>_xlfn.IFNA(IF(IF($AH1324=AS$5,VLOOKUP(AI1324,buff!$K:$L,2,FALSE),"")=0,"",IF($AH1324=AS$5,VLOOKUP(AI1324,buff!$K:$L,2,FALSE),"")),"")</f>
        <v/>
      </c>
      <c r="AT1324" s="6" t="str">
        <f>_xlfn.IFNA(IF(IF($AH1324=AT$5,VLOOKUP(AJ1324,buff!$K:$L,2,FALSE),"")=0,"",IF($AH1324=AT$5,VLOOKUP(AJ1324,buff!$K:$L,2,FALSE),"")),"")</f>
        <v/>
      </c>
      <c r="AU1324" s="6" t="str">
        <f>_xlfn.IFNA(IF(IF($AH1324=AU$5,VLOOKUP(AK1324,buff!$K:$L,2,FALSE),"")=0,"",IF($AH1324=AU$5,VLOOKUP(AK1324,buff!$K:$L,2,FALSE),"")),"")</f>
        <v/>
      </c>
      <c r="AV1324" s="6" t="str">
        <f>_xlfn.IFNA(IF(IF($AH1324=AV$5,VLOOKUP(AL1324,buff!$K:$L,2,FALSE),"")=0,"",IF($AH1324=AV$5,VLOOKUP(AL1324,buff!$K:$L,2,FALSE),"")),"")</f>
        <v/>
      </c>
      <c r="AW1324" s="6" t="str">
        <f>_xlfn.IFNA(IF(IF($AH1324=AW$5,VLOOKUP(AM1324,buff!$K:$L,2,FALSE),"")=0,"",IF($AH1324=AW$5,VLOOKUP(AM1324,buff!$K:$L,2,FALSE),"")),"")</f>
        <v/>
      </c>
      <c r="AX1324" s="6">
        <f>VLOOKUP(AI1324,buff!K:P,6,FALSE)</f>
        <v>-25</v>
      </c>
      <c r="AY1324">
        <f t="shared" si="397"/>
        <v>-25</v>
      </c>
      <c r="AZ1324">
        <f t="shared" si="397"/>
        <v>-25</v>
      </c>
      <c r="BA1324">
        <f t="shared" si="398"/>
        <v>3</v>
      </c>
      <c r="BB1324">
        <f t="shared" si="399"/>
        <v>2</v>
      </c>
    </row>
    <row r="1325" spans="1:54" x14ac:dyDescent="0.15">
      <c r="A1325" t="str">
        <f t="shared" si="386"/>
        <v>猎风主动技能3等级19</v>
      </c>
      <c r="B1325" s="8">
        <v>1319</v>
      </c>
      <c r="C1325" s="8" t="str">
        <f>VLOOKUP(G1325,角色!A:B,2,FALSE)</f>
        <v>猎风</v>
      </c>
      <c r="D1325" s="8" t="str">
        <f t="shared" si="393"/>
        <v>主动技能3</v>
      </c>
      <c r="E1325" s="8">
        <f t="shared" si="387"/>
        <v>19</v>
      </c>
      <c r="F1325" s="8">
        <f t="shared" si="388"/>
        <v>3</v>
      </c>
      <c r="G1325" s="8">
        <f t="shared" si="389"/>
        <v>22</v>
      </c>
      <c r="H1325" s="4" t="s">
        <v>506</v>
      </c>
      <c r="I1325" s="26" t="str">
        <f t="shared" si="400"/>
        <v>对敌方全体造成125%攻击力（+6507)伤害并减速</v>
      </c>
      <c r="J1325" s="4" t="s">
        <v>305</v>
      </c>
      <c r="K1325" s="1" t="s">
        <v>103</v>
      </c>
      <c r="L1325" s="4" t="s">
        <v>107</v>
      </c>
      <c r="M1325" s="4"/>
      <c r="N1325" s="4">
        <v>100</v>
      </c>
      <c r="O1325" s="4"/>
      <c r="T1325" s="6" t="str">
        <f t="shared" si="390"/>
        <v>3:100:2:0</v>
      </c>
      <c r="U1325" s="6" t="str">
        <f t="shared" si="391"/>
        <v/>
      </c>
      <c r="Y1325">
        <f t="shared" si="401"/>
        <v>100</v>
      </c>
      <c r="Z1325">
        <v>125</v>
      </c>
      <c r="AA1325" s="23">
        <v>25</v>
      </c>
      <c r="AB1325" s="23">
        <f>INT(VLOOKUP(VLOOKUP($C1325,角色技能升级比率表!$B:$C,2,FALSE),角色属性概况!E:F,2,FALSE)*VLOOKUP(E1325,角色属性概况!I:M,3,FALSE)*AA1325/100)</f>
        <v>6507</v>
      </c>
      <c r="AE1325">
        <v>0</v>
      </c>
      <c r="AF1325" s="23">
        <f t="shared" si="395"/>
        <v>3</v>
      </c>
      <c r="AG1325" s="23">
        <f t="shared" si="396"/>
        <v>2</v>
      </c>
      <c r="AH1325" t="s">
        <v>118</v>
      </c>
      <c r="AI1325" t="s">
        <v>1560</v>
      </c>
      <c r="AN1325" s="6" t="str">
        <f>_xlfn.IFNA(IF(IF($AH1325=AN$5,VLOOKUP(AI1325,buff!$K:$L,2,FALSE),"")=0,"",IF($AH1325=AN$5,VLOOKUP(AI1325,buff!$K:$L,2,FALSE),"")),"")</f>
        <v>3:100:2:0</v>
      </c>
      <c r="AO1325" s="6" t="str">
        <f>_xlfn.IFNA(IF(IF($AH1325=AO$5,VLOOKUP(AJ1325,buff!$K:$L,2,FALSE),"")=0,"",IF($AH1325=AO$5,VLOOKUP(AJ1325,buff!$K:$L,2,FALSE),"")),"")</f>
        <v/>
      </c>
      <c r="AP1325" s="6" t="str">
        <f>_xlfn.IFNA(IF(IF($AH1325=AP$5,VLOOKUP(AK1325,buff!$K:$L,2,FALSE),"")=0,"",IF($AH1325=AP$5,VLOOKUP(AK1325,buff!$K:$L,2,FALSE),"")),"")</f>
        <v/>
      </c>
      <c r="AQ1325" s="6" t="str">
        <f>_xlfn.IFNA(IF(IF($AH1325=AQ$5,VLOOKUP(AL1325,buff!$K:$L,2,FALSE),"")=0,"",IF($AH1325=AQ$5,VLOOKUP(AL1325,buff!$K:$L,2,FALSE),"")),"")</f>
        <v/>
      </c>
      <c r="AR1325" s="6" t="str">
        <f>_xlfn.IFNA(IF(IF($AH1325=AR$5,VLOOKUP(AM1325,buff!$K:$L,2,FALSE),"")=0,"",IF($AH1325=AR$5,VLOOKUP(AM1325,buff!$K:$L,2,FALSE),"")),"")</f>
        <v/>
      </c>
      <c r="AS1325" s="6" t="str">
        <f>_xlfn.IFNA(IF(IF($AH1325=AS$5,VLOOKUP(AI1325,buff!$K:$L,2,FALSE),"")=0,"",IF($AH1325=AS$5,VLOOKUP(AI1325,buff!$K:$L,2,FALSE),"")),"")</f>
        <v/>
      </c>
      <c r="AT1325" s="6" t="str">
        <f>_xlfn.IFNA(IF(IF($AH1325=AT$5,VLOOKUP(AJ1325,buff!$K:$L,2,FALSE),"")=0,"",IF($AH1325=AT$5,VLOOKUP(AJ1325,buff!$K:$L,2,FALSE),"")),"")</f>
        <v/>
      </c>
      <c r="AU1325" s="6" t="str">
        <f>_xlfn.IFNA(IF(IF($AH1325=AU$5,VLOOKUP(AK1325,buff!$K:$L,2,FALSE),"")=0,"",IF($AH1325=AU$5,VLOOKUP(AK1325,buff!$K:$L,2,FALSE),"")),"")</f>
        <v/>
      </c>
      <c r="AV1325" s="6" t="str">
        <f>_xlfn.IFNA(IF(IF($AH1325=AV$5,VLOOKUP(AL1325,buff!$K:$L,2,FALSE),"")=0,"",IF($AH1325=AV$5,VLOOKUP(AL1325,buff!$K:$L,2,FALSE),"")),"")</f>
        <v/>
      </c>
      <c r="AW1325" s="6" t="str">
        <f>_xlfn.IFNA(IF(IF($AH1325=AW$5,VLOOKUP(AM1325,buff!$K:$L,2,FALSE),"")=0,"",IF($AH1325=AW$5,VLOOKUP(AM1325,buff!$K:$L,2,FALSE),"")),"")</f>
        <v/>
      </c>
      <c r="AX1325" s="6">
        <f>VLOOKUP(AI1325,buff!K:P,6,FALSE)</f>
        <v>-25</v>
      </c>
      <c r="AY1325">
        <f t="shared" si="397"/>
        <v>-25</v>
      </c>
      <c r="AZ1325">
        <f t="shared" si="397"/>
        <v>-25</v>
      </c>
      <c r="BA1325">
        <f t="shared" si="398"/>
        <v>3</v>
      </c>
      <c r="BB1325">
        <f t="shared" si="399"/>
        <v>2</v>
      </c>
    </row>
    <row r="1326" spans="1:54" x14ac:dyDescent="0.15">
      <c r="A1326" t="str">
        <f t="shared" si="386"/>
        <v>猎风主动技能3等级20</v>
      </c>
      <c r="B1326" s="8">
        <v>1320</v>
      </c>
      <c r="C1326" s="8" t="str">
        <f>VLOOKUP(G1326,角色!A:B,2,FALSE)</f>
        <v>猎风</v>
      </c>
      <c r="D1326" s="8" t="str">
        <f t="shared" si="393"/>
        <v>主动技能3</v>
      </c>
      <c r="E1326" s="8">
        <f t="shared" si="387"/>
        <v>20</v>
      </c>
      <c r="F1326" s="8">
        <f t="shared" si="388"/>
        <v>3</v>
      </c>
      <c r="G1326" s="8">
        <f t="shared" si="389"/>
        <v>22</v>
      </c>
      <c r="H1326" s="4" t="s">
        <v>506</v>
      </c>
      <c r="I1326" s="26" t="str">
        <f t="shared" si="400"/>
        <v>对敌方全体造成125%攻击力（+8011)伤害并减速</v>
      </c>
      <c r="J1326" s="4" t="s">
        <v>305</v>
      </c>
      <c r="K1326" s="1" t="s">
        <v>103</v>
      </c>
      <c r="L1326" s="4" t="s">
        <v>107</v>
      </c>
      <c r="M1326" s="4"/>
      <c r="N1326" s="4">
        <v>100</v>
      </c>
      <c r="O1326" s="4"/>
      <c r="T1326" s="6" t="str">
        <f t="shared" si="390"/>
        <v>3:100:2:0</v>
      </c>
      <c r="U1326" s="6" t="str">
        <f t="shared" si="391"/>
        <v/>
      </c>
      <c r="Y1326">
        <f t="shared" si="401"/>
        <v>100</v>
      </c>
      <c r="Z1326">
        <v>125</v>
      </c>
      <c r="AA1326" s="23">
        <v>25</v>
      </c>
      <c r="AB1326" s="23">
        <f>INT(VLOOKUP(VLOOKUP($C1326,角色技能升级比率表!$B:$C,2,FALSE),角色属性概况!E:F,2,FALSE)*VLOOKUP(E1326,角色属性概况!I:M,3,FALSE)*AA1326/100)</f>
        <v>8011</v>
      </c>
      <c r="AE1326">
        <v>0</v>
      </c>
      <c r="AF1326" s="23">
        <f t="shared" si="395"/>
        <v>3</v>
      </c>
      <c r="AG1326" s="23">
        <f t="shared" si="396"/>
        <v>2</v>
      </c>
      <c r="AH1326" t="s">
        <v>118</v>
      </c>
      <c r="AI1326" t="s">
        <v>1560</v>
      </c>
      <c r="AN1326" s="6" t="str">
        <f>_xlfn.IFNA(IF(IF($AH1326=AN$5,VLOOKUP(AI1326,buff!$K:$L,2,FALSE),"")=0,"",IF($AH1326=AN$5,VLOOKUP(AI1326,buff!$K:$L,2,FALSE),"")),"")</f>
        <v>3:100:2:0</v>
      </c>
      <c r="AO1326" s="6" t="str">
        <f>_xlfn.IFNA(IF(IF($AH1326=AO$5,VLOOKUP(AJ1326,buff!$K:$L,2,FALSE),"")=0,"",IF($AH1326=AO$5,VLOOKUP(AJ1326,buff!$K:$L,2,FALSE),"")),"")</f>
        <v/>
      </c>
      <c r="AP1326" s="6" t="str">
        <f>_xlfn.IFNA(IF(IF($AH1326=AP$5,VLOOKUP(AK1326,buff!$K:$L,2,FALSE),"")=0,"",IF($AH1326=AP$5,VLOOKUP(AK1326,buff!$K:$L,2,FALSE),"")),"")</f>
        <v/>
      </c>
      <c r="AQ1326" s="6" t="str">
        <f>_xlfn.IFNA(IF(IF($AH1326=AQ$5,VLOOKUP(AL1326,buff!$K:$L,2,FALSE),"")=0,"",IF($AH1326=AQ$5,VLOOKUP(AL1326,buff!$K:$L,2,FALSE),"")),"")</f>
        <v/>
      </c>
      <c r="AR1326" s="6" t="str">
        <f>_xlfn.IFNA(IF(IF($AH1326=AR$5,VLOOKUP(AM1326,buff!$K:$L,2,FALSE),"")=0,"",IF($AH1326=AR$5,VLOOKUP(AM1326,buff!$K:$L,2,FALSE),"")),"")</f>
        <v/>
      </c>
      <c r="AS1326" s="6" t="str">
        <f>_xlfn.IFNA(IF(IF($AH1326=AS$5,VLOOKUP(AI1326,buff!$K:$L,2,FALSE),"")=0,"",IF($AH1326=AS$5,VLOOKUP(AI1326,buff!$K:$L,2,FALSE),"")),"")</f>
        <v/>
      </c>
      <c r="AT1326" s="6" t="str">
        <f>_xlfn.IFNA(IF(IF($AH1326=AT$5,VLOOKUP(AJ1326,buff!$K:$L,2,FALSE),"")=0,"",IF($AH1326=AT$5,VLOOKUP(AJ1326,buff!$K:$L,2,FALSE),"")),"")</f>
        <v/>
      </c>
      <c r="AU1326" s="6" t="str">
        <f>_xlfn.IFNA(IF(IF($AH1326=AU$5,VLOOKUP(AK1326,buff!$K:$L,2,FALSE),"")=0,"",IF($AH1326=AU$5,VLOOKUP(AK1326,buff!$K:$L,2,FALSE),"")),"")</f>
        <v/>
      </c>
      <c r="AV1326" s="6" t="str">
        <f>_xlfn.IFNA(IF(IF($AH1326=AV$5,VLOOKUP(AL1326,buff!$K:$L,2,FALSE),"")=0,"",IF($AH1326=AV$5,VLOOKUP(AL1326,buff!$K:$L,2,FALSE),"")),"")</f>
        <v/>
      </c>
      <c r="AW1326" s="6" t="str">
        <f>_xlfn.IFNA(IF(IF($AH1326=AW$5,VLOOKUP(AM1326,buff!$K:$L,2,FALSE),"")=0,"",IF($AH1326=AW$5,VLOOKUP(AM1326,buff!$K:$L,2,FALSE),"")),"")</f>
        <v/>
      </c>
      <c r="AX1326" s="6">
        <f>VLOOKUP(AI1326,buff!K:P,6,FALSE)</f>
        <v>-25</v>
      </c>
      <c r="AY1326">
        <f t="shared" si="397"/>
        <v>-25</v>
      </c>
      <c r="AZ1326">
        <f t="shared" si="397"/>
        <v>-25</v>
      </c>
      <c r="BA1326">
        <f t="shared" si="398"/>
        <v>3</v>
      </c>
      <c r="BB1326">
        <f t="shared" si="399"/>
        <v>2</v>
      </c>
    </row>
    <row r="1327" spans="1:54" x14ac:dyDescent="0.15">
      <c r="A1327" t="str">
        <f t="shared" si="386"/>
        <v>夜音主动技能1等级1</v>
      </c>
      <c r="B1327" s="8">
        <v>1321</v>
      </c>
      <c r="C1327" s="8" t="str">
        <f>VLOOKUP(G1327,角色!A:B,2,FALSE)</f>
        <v>夜音</v>
      </c>
      <c r="D1327" s="8" t="str">
        <f t="shared" si="393"/>
        <v>主动技能1</v>
      </c>
      <c r="E1327" s="8">
        <f t="shared" si="387"/>
        <v>1</v>
      </c>
      <c r="F1327" s="8">
        <f t="shared" si="388"/>
        <v>1</v>
      </c>
      <c r="G1327" s="8">
        <f t="shared" si="389"/>
        <v>23</v>
      </c>
      <c r="H1327" s="4" t="s">
        <v>509</v>
      </c>
      <c r="I1327" s="24" t="str">
        <f>"对敌方后排单体造成100%攻击力（+"&amp;AB1327&amp;"）点伤害。"</f>
        <v>对敌方后排单体造成100%攻击力（+47）点伤害。</v>
      </c>
      <c r="J1327" s="4" t="s">
        <v>305</v>
      </c>
      <c r="K1327" s="1" t="s">
        <v>104</v>
      </c>
      <c r="L1327" s="4" t="s">
        <v>107</v>
      </c>
      <c r="M1327" s="4"/>
      <c r="N1327" s="4">
        <v>100</v>
      </c>
      <c r="O1327" s="4"/>
      <c r="T1327" s="6" t="str">
        <f t="shared" si="390"/>
        <v/>
      </c>
      <c r="U1327" s="6" t="str">
        <f t="shared" si="391"/>
        <v/>
      </c>
      <c r="Y1327">
        <f t="shared" si="401"/>
        <v>0</v>
      </c>
      <c r="Z1327">
        <v>100</v>
      </c>
      <c r="AA1327" s="23">
        <v>10</v>
      </c>
      <c r="AB1327" s="23">
        <f>INT(VLOOKUP(VLOOKUP($C1327,角色技能升级比率表!$B:$C,2,FALSE),角色属性概况!E:F,2,FALSE)*VLOOKUP(E1327,角色属性概况!I:M,3,FALSE)*AA1327/100)</f>
        <v>47</v>
      </c>
      <c r="AE1327">
        <v>0</v>
      </c>
      <c r="AF1327" s="23">
        <f t="shared" si="395"/>
        <v>0</v>
      </c>
      <c r="AG1327" s="23">
        <f t="shared" si="396"/>
        <v>0</v>
      </c>
      <c r="AN1327" s="6" t="str">
        <f>_xlfn.IFNA(IF(IF($AH1327=AN$5,VLOOKUP(AI1327,buff!$K:$L,2,FALSE),"")=0,"",IF($AH1327=AN$5,VLOOKUP(AI1327,buff!$K:$L,2,FALSE),"")),"")</f>
        <v/>
      </c>
      <c r="AO1327" s="6" t="str">
        <f>_xlfn.IFNA(IF(IF($AH1327=AO$5,VLOOKUP(AJ1327,buff!$K:$L,2,FALSE),"")=0,"",IF($AH1327=AO$5,VLOOKUP(AJ1327,buff!$K:$L,2,FALSE),"")),"")</f>
        <v/>
      </c>
      <c r="AP1327" s="6" t="str">
        <f>_xlfn.IFNA(IF(IF($AH1327=AP$5,VLOOKUP(AK1327,buff!$K:$L,2,FALSE),"")=0,"",IF($AH1327=AP$5,VLOOKUP(AK1327,buff!$K:$L,2,FALSE),"")),"")</f>
        <v/>
      </c>
      <c r="AQ1327" s="6" t="str">
        <f>_xlfn.IFNA(IF(IF($AH1327=AQ$5,VLOOKUP(AL1327,buff!$K:$L,2,FALSE),"")=0,"",IF($AH1327=AQ$5,VLOOKUP(AL1327,buff!$K:$L,2,FALSE),"")),"")</f>
        <v/>
      </c>
      <c r="AR1327" s="6" t="str">
        <f>_xlfn.IFNA(IF(IF($AH1327=AR$5,VLOOKUP(AM1327,buff!$K:$L,2,FALSE),"")=0,"",IF($AH1327=AR$5,VLOOKUP(AM1327,buff!$K:$L,2,FALSE),"")),"")</f>
        <v/>
      </c>
      <c r="AS1327" s="6" t="str">
        <f>_xlfn.IFNA(IF(IF($AH1327=AS$5,VLOOKUP(AI1327,buff!$K:$L,2,FALSE),"")=0,"",IF($AH1327=AS$5,VLOOKUP(AI1327,buff!$K:$L,2,FALSE),"")),"")</f>
        <v/>
      </c>
      <c r="AT1327" s="6" t="str">
        <f>_xlfn.IFNA(IF(IF($AH1327=AT$5,VLOOKUP(AJ1327,buff!$K:$L,2,FALSE),"")=0,"",IF($AH1327=AT$5,VLOOKUP(AJ1327,buff!$K:$L,2,FALSE),"")),"")</f>
        <v/>
      </c>
      <c r="AU1327" s="6" t="str">
        <f>_xlfn.IFNA(IF(IF($AH1327=AU$5,VLOOKUP(AK1327,buff!$K:$L,2,FALSE),"")=0,"",IF($AH1327=AU$5,VLOOKUP(AK1327,buff!$K:$L,2,FALSE),"")),"")</f>
        <v/>
      </c>
      <c r="AV1327" s="6" t="str">
        <f>_xlfn.IFNA(IF(IF($AH1327=AV$5,VLOOKUP(AL1327,buff!$K:$L,2,FALSE),"")=0,"",IF($AH1327=AV$5,VLOOKUP(AL1327,buff!$K:$L,2,FALSE),"")),"")</f>
        <v/>
      </c>
      <c r="AW1327" s="6" t="str">
        <f>_xlfn.IFNA(IF(IF($AH1327=AW$5,VLOOKUP(AM1327,buff!$K:$L,2,FALSE),"")=0,"",IF($AH1327=AW$5,VLOOKUP(AM1327,buff!$K:$L,2,FALSE),"")),"")</f>
        <v/>
      </c>
      <c r="AX1327" s="6" t="e">
        <f>VLOOKUP(AI1327,buff!K:P,6,FALSE)</f>
        <v>#N/A</v>
      </c>
      <c r="AY1327" t="e">
        <f t="shared" si="397"/>
        <v>#N/A</v>
      </c>
      <c r="AZ1327" t="e">
        <f t="shared" si="397"/>
        <v>#N/A</v>
      </c>
      <c r="BA1327">
        <f t="shared" si="398"/>
        <v>0</v>
      </c>
      <c r="BB1327">
        <f t="shared" si="399"/>
        <v>0</v>
      </c>
    </row>
    <row r="1328" spans="1:54" x14ac:dyDescent="0.15">
      <c r="A1328" t="str">
        <f t="shared" si="386"/>
        <v>夜音主动技能1等级2</v>
      </c>
      <c r="B1328" s="8">
        <v>1322</v>
      </c>
      <c r="C1328" s="8" t="str">
        <f>VLOOKUP(G1328,角色!A:B,2,FALSE)</f>
        <v>夜音</v>
      </c>
      <c r="D1328" s="8" t="str">
        <f t="shared" si="393"/>
        <v>主动技能1</v>
      </c>
      <c r="E1328" s="8">
        <f t="shared" si="387"/>
        <v>2</v>
      </c>
      <c r="F1328" s="8">
        <f t="shared" si="388"/>
        <v>1</v>
      </c>
      <c r="G1328" s="8">
        <f t="shared" si="389"/>
        <v>23</v>
      </c>
      <c r="H1328" s="4" t="s">
        <v>509</v>
      </c>
      <c r="I1328" s="24" t="str">
        <f t="shared" ref="I1328:I1335" si="402">"对敌方后排单体造成100%攻击力（+"&amp;AB1328&amp;"）点伤害。"</f>
        <v>对敌方后排单体造成100%攻击力（+70）点伤害。</v>
      </c>
      <c r="J1328" s="4" t="s">
        <v>305</v>
      </c>
      <c r="K1328" s="1" t="s">
        <v>104</v>
      </c>
      <c r="L1328" s="4" t="s">
        <v>107</v>
      </c>
      <c r="M1328" s="4"/>
      <c r="N1328" s="4">
        <v>100</v>
      </c>
      <c r="O1328" s="4"/>
      <c r="T1328" s="6" t="str">
        <f t="shared" si="390"/>
        <v/>
      </c>
      <c r="U1328" s="6" t="str">
        <f t="shared" si="391"/>
        <v/>
      </c>
      <c r="Y1328">
        <f t="shared" si="401"/>
        <v>0</v>
      </c>
      <c r="Z1328">
        <v>100</v>
      </c>
      <c r="AA1328" s="23">
        <v>10</v>
      </c>
      <c r="AB1328" s="23">
        <f>INT(VLOOKUP(VLOOKUP($C1328,角色技能升级比率表!$B:$C,2,FALSE),角色属性概况!E:F,2,FALSE)*VLOOKUP(E1328,角色属性概况!I:M,3,FALSE)*AA1328/100)</f>
        <v>70</v>
      </c>
      <c r="AE1328">
        <v>0</v>
      </c>
      <c r="AF1328" s="23">
        <f t="shared" si="395"/>
        <v>0</v>
      </c>
      <c r="AG1328" s="23">
        <f t="shared" si="396"/>
        <v>0</v>
      </c>
      <c r="AN1328" s="6" t="str">
        <f>_xlfn.IFNA(IF(IF($AH1328=AN$5,VLOOKUP(AI1328,buff!$K:$L,2,FALSE),"")=0,"",IF($AH1328=AN$5,VLOOKUP(AI1328,buff!$K:$L,2,FALSE),"")),"")</f>
        <v/>
      </c>
      <c r="AO1328" s="6" t="str">
        <f>_xlfn.IFNA(IF(IF($AH1328=AO$5,VLOOKUP(AJ1328,buff!$K:$L,2,FALSE),"")=0,"",IF($AH1328=AO$5,VLOOKUP(AJ1328,buff!$K:$L,2,FALSE),"")),"")</f>
        <v/>
      </c>
      <c r="AP1328" s="6" t="str">
        <f>_xlfn.IFNA(IF(IF($AH1328=AP$5,VLOOKUP(AK1328,buff!$K:$L,2,FALSE),"")=0,"",IF($AH1328=AP$5,VLOOKUP(AK1328,buff!$K:$L,2,FALSE),"")),"")</f>
        <v/>
      </c>
      <c r="AQ1328" s="6" t="str">
        <f>_xlfn.IFNA(IF(IF($AH1328=AQ$5,VLOOKUP(AL1328,buff!$K:$L,2,FALSE),"")=0,"",IF($AH1328=AQ$5,VLOOKUP(AL1328,buff!$K:$L,2,FALSE),"")),"")</f>
        <v/>
      </c>
      <c r="AR1328" s="6" t="str">
        <f>_xlfn.IFNA(IF(IF($AH1328=AR$5,VLOOKUP(AM1328,buff!$K:$L,2,FALSE),"")=0,"",IF($AH1328=AR$5,VLOOKUP(AM1328,buff!$K:$L,2,FALSE),"")),"")</f>
        <v/>
      </c>
      <c r="AS1328" s="6" t="str">
        <f>_xlfn.IFNA(IF(IF($AH1328=AS$5,VLOOKUP(AI1328,buff!$K:$L,2,FALSE),"")=0,"",IF($AH1328=AS$5,VLOOKUP(AI1328,buff!$K:$L,2,FALSE),"")),"")</f>
        <v/>
      </c>
      <c r="AT1328" s="6" t="str">
        <f>_xlfn.IFNA(IF(IF($AH1328=AT$5,VLOOKUP(AJ1328,buff!$K:$L,2,FALSE),"")=0,"",IF($AH1328=AT$5,VLOOKUP(AJ1328,buff!$K:$L,2,FALSE),"")),"")</f>
        <v/>
      </c>
      <c r="AU1328" s="6" t="str">
        <f>_xlfn.IFNA(IF(IF($AH1328=AU$5,VLOOKUP(AK1328,buff!$K:$L,2,FALSE),"")=0,"",IF($AH1328=AU$5,VLOOKUP(AK1328,buff!$K:$L,2,FALSE),"")),"")</f>
        <v/>
      </c>
      <c r="AV1328" s="6" t="str">
        <f>_xlfn.IFNA(IF(IF($AH1328=AV$5,VLOOKUP(AL1328,buff!$K:$L,2,FALSE),"")=0,"",IF($AH1328=AV$5,VLOOKUP(AL1328,buff!$K:$L,2,FALSE),"")),"")</f>
        <v/>
      </c>
      <c r="AW1328" s="6" t="str">
        <f>_xlfn.IFNA(IF(IF($AH1328=AW$5,VLOOKUP(AM1328,buff!$K:$L,2,FALSE),"")=0,"",IF($AH1328=AW$5,VLOOKUP(AM1328,buff!$K:$L,2,FALSE),"")),"")</f>
        <v/>
      </c>
      <c r="AX1328" s="6" t="e">
        <f>VLOOKUP(AI1328,buff!K:P,6,FALSE)</f>
        <v>#N/A</v>
      </c>
      <c r="AY1328" t="e">
        <f t="shared" si="397"/>
        <v>#N/A</v>
      </c>
      <c r="AZ1328" t="e">
        <f t="shared" si="397"/>
        <v>#N/A</v>
      </c>
      <c r="BA1328">
        <f t="shared" si="398"/>
        <v>0</v>
      </c>
      <c r="BB1328">
        <f t="shared" si="399"/>
        <v>0</v>
      </c>
    </row>
    <row r="1329" spans="1:54" x14ac:dyDescent="0.15">
      <c r="A1329" t="str">
        <f t="shared" si="386"/>
        <v>夜音主动技能1等级3</v>
      </c>
      <c r="B1329" s="8">
        <v>1323</v>
      </c>
      <c r="C1329" s="8" t="str">
        <f>VLOOKUP(G1329,角色!A:B,2,FALSE)</f>
        <v>夜音</v>
      </c>
      <c r="D1329" s="8" t="str">
        <f t="shared" si="393"/>
        <v>主动技能1</v>
      </c>
      <c r="E1329" s="8">
        <f t="shared" si="387"/>
        <v>3</v>
      </c>
      <c r="F1329" s="8">
        <f t="shared" si="388"/>
        <v>1</v>
      </c>
      <c r="G1329" s="8">
        <f t="shared" si="389"/>
        <v>23</v>
      </c>
      <c r="H1329" s="4" t="s">
        <v>509</v>
      </c>
      <c r="I1329" s="24" t="str">
        <f t="shared" si="402"/>
        <v>对敌方后排单体造成100%攻击力（+92）点伤害。</v>
      </c>
      <c r="J1329" s="4" t="s">
        <v>305</v>
      </c>
      <c r="K1329" s="1" t="s">
        <v>104</v>
      </c>
      <c r="L1329" s="4" t="s">
        <v>107</v>
      </c>
      <c r="M1329" s="4"/>
      <c r="N1329" s="4">
        <v>100</v>
      </c>
      <c r="O1329" s="4"/>
      <c r="T1329" s="6" t="str">
        <f t="shared" si="390"/>
        <v/>
      </c>
      <c r="U1329" s="6" t="str">
        <f t="shared" si="391"/>
        <v/>
      </c>
      <c r="Y1329">
        <f t="shared" si="401"/>
        <v>0</v>
      </c>
      <c r="Z1329">
        <v>100</v>
      </c>
      <c r="AA1329" s="23">
        <v>10</v>
      </c>
      <c r="AB1329" s="23">
        <f>INT(VLOOKUP(VLOOKUP($C1329,角色技能升级比率表!$B:$C,2,FALSE),角色属性概况!E:F,2,FALSE)*VLOOKUP(E1329,角色属性概况!I:M,3,FALSE)*AA1329/100)</f>
        <v>92</v>
      </c>
      <c r="AE1329">
        <v>0</v>
      </c>
      <c r="AF1329" s="23">
        <f t="shared" si="395"/>
        <v>0</v>
      </c>
      <c r="AG1329" s="23">
        <f t="shared" si="396"/>
        <v>0</v>
      </c>
      <c r="AN1329" s="6" t="str">
        <f>_xlfn.IFNA(IF(IF($AH1329=AN$5,VLOOKUP(AI1329,buff!$K:$L,2,FALSE),"")=0,"",IF($AH1329=AN$5,VLOOKUP(AI1329,buff!$K:$L,2,FALSE),"")),"")</f>
        <v/>
      </c>
      <c r="AO1329" s="6" t="str">
        <f>_xlfn.IFNA(IF(IF($AH1329=AO$5,VLOOKUP(AJ1329,buff!$K:$L,2,FALSE),"")=0,"",IF($AH1329=AO$5,VLOOKUP(AJ1329,buff!$K:$L,2,FALSE),"")),"")</f>
        <v/>
      </c>
      <c r="AP1329" s="6" t="str">
        <f>_xlfn.IFNA(IF(IF($AH1329=AP$5,VLOOKUP(AK1329,buff!$K:$L,2,FALSE),"")=0,"",IF($AH1329=AP$5,VLOOKUP(AK1329,buff!$K:$L,2,FALSE),"")),"")</f>
        <v/>
      </c>
      <c r="AQ1329" s="6" t="str">
        <f>_xlfn.IFNA(IF(IF($AH1329=AQ$5,VLOOKUP(AL1329,buff!$K:$L,2,FALSE),"")=0,"",IF($AH1329=AQ$5,VLOOKUP(AL1329,buff!$K:$L,2,FALSE),"")),"")</f>
        <v/>
      </c>
      <c r="AR1329" s="6" t="str">
        <f>_xlfn.IFNA(IF(IF($AH1329=AR$5,VLOOKUP(AM1329,buff!$K:$L,2,FALSE),"")=0,"",IF($AH1329=AR$5,VLOOKUP(AM1329,buff!$K:$L,2,FALSE),"")),"")</f>
        <v/>
      </c>
      <c r="AS1329" s="6" t="str">
        <f>_xlfn.IFNA(IF(IF($AH1329=AS$5,VLOOKUP(AI1329,buff!$K:$L,2,FALSE),"")=0,"",IF($AH1329=AS$5,VLOOKUP(AI1329,buff!$K:$L,2,FALSE),"")),"")</f>
        <v/>
      </c>
      <c r="AT1329" s="6" t="str">
        <f>_xlfn.IFNA(IF(IF($AH1329=AT$5,VLOOKUP(AJ1329,buff!$K:$L,2,FALSE),"")=0,"",IF($AH1329=AT$5,VLOOKUP(AJ1329,buff!$K:$L,2,FALSE),"")),"")</f>
        <v/>
      </c>
      <c r="AU1329" s="6" t="str">
        <f>_xlfn.IFNA(IF(IF($AH1329=AU$5,VLOOKUP(AK1329,buff!$K:$L,2,FALSE),"")=0,"",IF($AH1329=AU$5,VLOOKUP(AK1329,buff!$K:$L,2,FALSE),"")),"")</f>
        <v/>
      </c>
      <c r="AV1329" s="6" t="str">
        <f>_xlfn.IFNA(IF(IF($AH1329=AV$5,VLOOKUP(AL1329,buff!$K:$L,2,FALSE),"")=0,"",IF($AH1329=AV$5,VLOOKUP(AL1329,buff!$K:$L,2,FALSE),"")),"")</f>
        <v/>
      </c>
      <c r="AW1329" s="6" t="str">
        <f>_xlfn.IFNA(IF(IF($AH1329=AW$5,VLOOKUP(AM1329,buff!$K:$L,2,FALSE),"")=0,"",IF($AH1329=AW$5,VLOOKUP(AM1329,buff!$K:$L,2,FALSE),"")),"")</f>
        <v/>
      </c>
      <c r="AX1329" s="6" t="e">
        <f>VLOOKUP(AI1329,buff!K:P,6,FALSE)</f>
        <v>#N/A</v>
      </c>
      <c r="AY1329" t="e">
        <f t="shared" si="397"/>
        <v>#N/A</v>
      </c>
      <c r="AZ1329" t="e">
        <f t="shared" si="397"/>
        <v>#N/A</v>
      </c>
      <c r="BA1329">
        <f t="shared" si="398"/>
        <v>0</v>
      </c>
      <c r="BB1329">
        <f t="shared" si="399"/>
        <v>0</v>
      </c>
    </row>
    <row r="1330" spans="1:54" x14ac:dyDescent="0.15">
      <c r="A1330" t="str">
        <f t="shared" si="386"/>
        <v>夜音主动技能1等级4</v>
      </c>
      <c r="B1330" s="8">
        <v>1324</v>
      </c>
      <c r="C1330" s="8" t="str">
        <f>VLOOKUP(G1330,角色!A:B,2,FALSE)</f>
        <v>夜音</v>
      </c>
      <c r="D1330" s="8" t="str">
        <f t="shared" si="393"/>
        <v>主动技能1</v>
      </c>
      <c r="E1330" s="8">
        <f t="shared" si="387"/>
        <v>4</v>
      </c>
      <c r="F1330" s="8">
        <f t="shared" si="388"/>
        <v>1</v>
      </c>
      <c r="G1330" s="8">
        <f t="shared" si="389"/>
        <v>23</v>
      </c>
      <c r="H1330" s="4" t="s">
        <v>509</v>
      </c>
      <c r="I1330" s="24" t="str">
        <f t="shared" si="402"/>
        <v>对敌方后排单体造成100%攻击力（+114）点伤害。</v>
      </c>
      <c r="J1330" s="4" t="s">
        <v>305</v>
      </c>
      <c r="K1330" s="1" t="s">
        <v>104</v>
      </c>
      <c r="L1330" s="4" t="s">
        <v>107</v>
      </c>
      <c r="M1330" s="4"/>
      <c r="N1330" s="4">
        <v>100</v>
      </c>
      <c r="O1330" s="4"/>
      <c r="T1330" s="6" t="str">
        <f t="shared" si="390"/>
        <v/>
      </c>
      <c r="U1330" s="6" t="str">
        <f t="shared" si="391"/>
        <v/>
      </c>
      <c r="Y1330">
        <f t="shared" si="401"/>
        <v>0</v>
      </c>
      <c r="Z1330">
        <v>100</v>
      </c>
      <c r="AA1330" s="23">
        <v>10</v>
      </c>
      <c r="AB1330" s="23">
        <f>INT(VLOOKUP(VLOOKUP($C1330,角色技能升级比率表!$B:$C,2,FALSE),角色属性概况!E:F,2,FALSE)*VLOOKUP(E1330,角色属性概况!I:M,3,FALSE)*AA1330/100)</f>
        <v>114</v>
      </c>
      <c r="AE1330">
        <v>0</v>
      </c>
      <c r="AF1330" s="23">
        <f t="shared" si="395"/>
        <v>0</v>
      </c>
      <c r="AG1330" s="23">
        <f t="shared" si="396"/>
        <v>0</v>
      </c>
      <c r="AN1330" s="6" t="str">
        <f>_xlfn.IFNA(IF(IF($AH1330=AN$5,VLOOKUP(AI1330,buff!$K:$L,2,FALSE),"")=0,"",IF($AH1330=AN$5,VLOOKUP(AI1330,buff!$K:$L,2,FALSE),"")),"")</f>
        <v/>
      </c>
      <c r="AO1330" s="6" t="str">
        <f>_xlfn.IFNA(IF(IF($AH1330=AO$5,VLOOKUP(AJ1330,buff!$K:$L,2,FALSE),"")=0,"",IF($AH1330=AO$5,VLOOKUP(AJ1330,buff!$K:$L,2,FALSE),"")),"")</f>
        <v/>
      </c>
      <c r="AP1330" s="6" t="str">
        <f>_xlfn.IFNA(IF(IF($AH1330=AP$5,VLOOKUP(AK1330,buff!$K:$L,2,FALSE),"")=0,"",IF($AH1330=AP$5,VLOOKUP(AK1330,buff!$K:$L,2,FALSE),"")),"")</f>
        <v/>
      </c>
      <c r="AQ1330" s="6" t="str">
        <f>_xlfn.IFNA(IF(IF($AH1330=AQ$5,VLOOKUP(AL1330,buff!$K:$L,2,FALSE),"")=0,"",IF($AH1330=AQ$5,VLOOKUP(AL1330,buff!$K:$L,2,FALSE),"")),"")</f>
        <v/>
      </c>
      <c r="AR1330" s="6" t="str">
        <f>_xlfn.IFNA(IF(IF($AH1330=AR$5,VLOOKUP(AM1330,buff!$K:$L,2,FALSE),"")=0,"",IF($AH1330=AR$5,VLOOKUP(AM1330,buff!$K:$L,2,FALSE),"")),"")</f>
        <v/>
      </c>
      <c r="AS1330" s="6" t="str">
        <f>_xlfn.IFNA(IF(IF($AH1330=AS$5,VLOOKUP(AI1330,buff!$K:$L,2,FALSE),"")=0,"",IF($AH1330=AS$5,VLOOKUP(AI1330,buff!$K:$L,2,FALSE),"")),"")</f>
        <v/>
      </c>
      <c r="AT1330" s="6" t="str">
        <f>_xlfn.IFNA(IF(IF($AH1330=AT$5,VLOOKUP(AJ1330,buff!$K:$L,2,FALSE),"")=0,"",IF($AH1330=AT$5,VLOOKUP(AJ1330,buff!$K:$L,2,FALSE),"")),"")</f>
        <v/>
      </c>
      <c r="AU1330" s="6" t="str">
        <f>_xlfn.IFNA(IF(IF($AH1330=AU$5,VLOOKUP(AK1330,buff!$K:$L,2,FALSE),"")=0,"",IF($AH1330=AU$5,VLOOKUP(AK1330,buff!$K:$L,2,FALSE),"")),"")</f>
        <v/>
      </c>
      <c r="AV1330" s="6" t="str">
        <f>_xlfn.IFNA(IF(IF($AH1330=AV$5,VLOOKUP(AL1330,buff!$K:$L,2,FALSE),"")=0,"",IF($AH1330=AV$5,VLOOKUP(AL1330,buff!$K:$L,2,FALSE),"")),"")</f>
        <v/>
      </c>
      <c r="AW1330" s="6" t="str">
        <f>_xlfn.IFNA(IF(IF($AH1330=AW$5,VLOOKUP(AM1330,buff!$K:$L,2,FALSE),"")=0,"",IF($AH1330=AW$5,VLOOKUP(AM1330,buff!$K:$L,2,FALSE),"")),"")</f>
        <v/>
      </c>
      <c r="AX1330" s="6" t="e">
        <f>VLOOKUP(AI1330,buff!K:P,6,FALSE)</f>
        <v>#N/A</v>
      </c>
      <c r="AY1330" t="e">
        <f t="shared" si="397"/>
        <v>#N/A</v>
      </c>
      <c r="AZ1330" t="e">
        <f t="shared" si="397"/>
        <v>#N/A</v>
      </c>
      <c r="BA1330">
        <f t="shared" si="398"/>
        <v>0</v>
      </c>
      <c r="BB1330">
        <f t="shared" si="399"/>
        <v>0</v>
      </c>
    </row>
    <row r="1331" spans="1:54" x14ac:dyDescent="0.15">
      <c r="A1331" t="str">
        <f t="shared" si="386"/>
        <v>夜音主动技能1等级5</v>
      </c>
      <c r="B1331" s="8">
        <v>1325</v>
      </c>
      <c r="C1331" s="8" t="str">
        <f>VLOOKUP(G1331,角色!A:B,2,FALSE)</f>
        <v>夜音</v>
      </c>
      <c r="D1331" s="8" t="str">
        <f t="shared" si="393"/>
        <v>主动技能1</v>
      </c>
      <c r="E1331" s="8">
        <f t="shared" si="387"/>
        <v>5</v>
      </c>
      <c r="F1331" s="8">
        <f t="shared" si="388"/>
        <v>1</v>
      </c>
      <c r="G1331" s="8">
        <f t="shared" si="389"/>
        <v>23</v>
      </c>
      <c r="H1331" s="4" t="s">
        <v>509</v>
      </c>
      <c r="I1331" s="24" t="str">
        <f t="shared" si="402"/>
        <v>对敌方后排单体造成100%攻击力（+141）点伤害。</v>
      </c>
      <c r="J1331" s="4" t="s">
        <v>305</v>
      </c>
      <c r="K1331" s="1" t="s">
        <v>104</v>
      </c>
      <c r="L1331" s="4" t="s">
        <v>107</v>
      </c>
      <c r="M1331" s="4"/>
      <c r="N1331" s="4">
        <v>100</v>
      </c>
      <c r="O1331" s="4"/>
      <c r="T1331" s="6" t="str">
        <f t="shared" si="390"/>
        <v/>
      </c>
      <c r="U1331" s="6" t="str">
        <f t="shared" si="391"/>
        <v/>
      </c>
      <c r="Y1331">
        <f t="shared" si="401"/>
        <v>0</v>
      </c>
      <c r="Z1331">
        <v>100</v>
      </c>
      <c r="AA1331" s="23">
        <v>10</v>
      </c>
      <c r="AB1331" s="23">
        <f>INT(VLOOKUP(VLOOKUP($C1331,角色技能升级比率表!$B:$C,2,FALSE),角色属性概况!E:F,2,FALSE)*VLOOKUP(E1331,角色属性概况!I:M,3,FALSE)*AA1331/100)</f>
        <v>141</v>
      </c>
      <c r="AE1331">
        <v>0</v>
      </c>
      <c r="AF1331" s="23">
        <f t="shared" si="395"/>
        <v>0</v>
      </c>
      <c r="AG1331" s="23">
        <f t="shared" si="396"/>
        <v>0</v>
      </c>
      <c r="AN1331" s="6" t="str">
        <f>_xlfn.IFNA(IF(IF($AH1331=AN$5,VLOOKUP(AI1331,buff!$K:$L,2,FALSE),"")=0,"",IF($AH1331=AN$5,VLOOKUP(AI1331,buff!$K:$L,2,FALSE),"")),"")</f>
        <v/>
      </c>
      <c r="AO1331" s="6" t="str">
        <f>_xlfn.IFNA(IF(IF($AH1331=AO$5,VLOOKUP(AJ1331,buff!$K:$L,2,FALSE),"")=0,"",IF($AH1331=AO$5,VLOOKUP(AJ1331,buff!$K:$L,2,FALSE),"")),"")</f>
        <v/>
      </c>
      <c r="AP1331" s="6" t="str">
        <f>_xlfn.IFNA(IF(IF($AH1331=AP$5,VLOOKUP(AK1331,buff!$K:$L,2,FALSE),"")=0,"",IF($AH1331=AP$5,VLOOKUP(AK1331,buff!$K:$L,2,FALSE),"")),"")</f>
        <v/>
      </c>
      <c r="AQ1331" s="6" t="str">
        <f>_xlfn.IFNA(IF(IF($AH1331=AQ$5,VLOOKUP(AL1331,buff!$K:$L,2,FALSE),"")=0,"",IF($AH1331=AQ$5,VLOOKUP(AL1331,buff!$K:$L,2,FALSE),"")),"")</f>
        <v/>
      </c>
      <c r="AR1331" s="6" t="str">
        <f>_xlfn.IFNA(IF(IF($AH1331=AR$5,VLOOKUP(AM1331,buff!$K:$L,2,FALSE),"")=0,"",IF($AH1331=AR$5,VLOOKUP(AM1331,buff!$K:$L,2,FALSE),"")),"")</f>
        <v/>
      </c>
      <c r="AS1331" s="6" t="str">
        <f>_xlfn.IFNA(IF(IF($AH1331=AS$5,VLOOKUP(AI1331,buff!$K:$L,2,FALSE),"")=0,"",IF($AH1331=AS$5,VLOOKUP(AI1331,buff!$K:$L,2,FALSE),"")),"")</f>
        <v/>
      </c>
      <c r="AT1331" s="6" t="str">
        <f>_xlfn.IFNA(IF(IF($AH1331=AT$5,VLOOKUP(AJ1331,buff!$K:$L,2,FALSE),"")=0,"",IF($AH1331=AT$5,VLOOKUP(AJ1331,buff!$K:$L,2,FALSE),"")),"")</f>
        <v/>
      </c>
      <c r="AU1331" s="6" t="str">
        <f>_xlfn.IFNA(IF(IF($AH1331=AU$5,VLOOKUP(AK1331,buff!$K:$L,2,FALSE),"")=0,"",IF($AH1331=AU$5,VLOOKUP(AK1331,buff!$K:$L,2,FALSE),"")),"")</f>
        <v/>
      </c>
      <c r="AV1331" s="6" t="str">
        <f>_xlfn.IFNA(IF(IF($AH1331=AV$5,VLOOKUP(AL1331,buff!$K:$L,2,FALSE),"")=0,"",IF($AH1331=AV$5,VLOOKUP(AL1331,buff!$K:$L,2,FALSE),"")),"")</f>
        <v/>
      </c>
      <c r="AW1331" s="6" t="str">
        <f>_xlfn.IFNA(IF(IF($AH1331=AW$5,VLOOKUP(AM1331,buff!$K:$L,2,FALSE),"")=0,"",IF($AH1331=AW$5,VLOOKUP(AM1331,buff!$K:$L,2,FALSE),"")),"")</f>
        <v/>
      </c>
      <c r="AX1331" s="6" t="e">
        <f>VLOOKUP(AI1331,buff!K:P,6,FALSE)</f>
        <v>#N/A</v>
      </c>
      <c r="AY1331" t="e">
        <f t="shared" si="397"/>
        <v>#N/A</v>
      </c>
      <c r="AZ1331" t="e">
        <f t="shared" si="397"/>
        <v>#N/A</v>
      </c>
      <c r="BA1331">
        <f t="shared" si="398"/>
        <v>0</v>
      </c>
      <c r="BB1331">
        <f t="shared" si="399"/>
        <v>0</v>
      </c>
    </row>
    <row r="1332" spans="1:54" x14ac:dyDescent="0.15">
      <c r="A1332" t="str">
        <f t="shared" si="386"/>
        <v>夜音主动技能1等级6</v>
      </c>
      <c r="B1332" s="8">
        <v>1326</v>
      </c>
      <c r="C1332" s="8" t="str">
        <f>VLOOKUP(G1332,角色!A:B,2,FALSE)</f>
        <v>夜音</v>
      </c>
      <c r="D1332" s="8" t="str">
        <f t="shared" si="393"/>
        <v>主动技能1</v>
      </c>
      <c r="E1332" s="8">
        <f t="shared" si="387"/>
        <v>6</v>
      </c>
      <c r="F1332" s="8">
        <f t="shared" si="388"/>
        <v>1</v>
      </c>
      <c r="G1332" s="8">
        <f t="shared" si="389"/>
        <v>23</v>
      </c>
      <c r="H1332" s="4" t="s">
        <v>509</v>
      </c>
      <c r="I1332" s="24" t="str">
        <f t="shared" si="402"/>
        <v>对敌方后排单体造成100%攻击力（+174）点伤害。</v>
      </c>
      <c r="J1332" s="4" t="s">
        <v>305</v>
      </c>
      <c r="K1332" s="1" t="s">
        <v>104</v>
      </c>
      <c r="L1332" s="4" t="s">
        <v>107</v>
      </c>
      <c r="M1332" s="4"/>
      <c r="N1332" s="4">
        <v>100</v>
      </c>
      <c r="O1332" s="4"/>
      <c r="T1332" s="6" t="str">
        <f t="shared" si="390"/>
        <v/>
      </c>
      <c r="U1332" s="6" t="str">
        <f t="shared" si="391"/>
        <v/>
      </c>
      <c r="Y1332">
        <f t="shared" si="401"/>
        <v>0</v>
      </c>
      <c r="Z1332">
        <v>100</v>
      </c>
      <c r="AA1332" s="23">
        <v>10</v>
      </c>
      <c r="AB1332" s="23">
        <f>INT(VLOOKUP(VLOOKUP($C1332,角色技能升级比率表!$B:$C,2,FALSE),角色属性概况!E:F,2,FALSE)*VLOOKUP(E1332,角色属性概况!I:M,3,FALSE)*AA1332/100)</f>
        <v>174</v>
      </c>
      <c r="AE1332">
        <v>0</v>
      </c>
      <c r="AF1332" s="23">
        <f t="shared" si="395"/>
        <v>0</v>
      </c>
      <c r="AG1332" s="23">
        <f t="shared" si="396"/>
        <v>0</v>
      </c>
      <c r="AN1332" s="6" t="str">
        <f>_xlfn.IFNA(IF(IF($AH1332=AN$5,VLOOKUP(AI1332,buff!$K:$L,2,FALSE),"")=0,"",IF($AH1332=AN$5,VLOOKUP(AI1332,buff!$K:$L,2,FALSE),"")),"")</f>
        <v/>
      </c>
      <c r="AO1332" s="6" t="str">
        <f>_xlfn.IFNA(IF(IF($AH1332=AO$5,VLOOKUP(AJ1332,buff!$K:$L,2,FALSE),"")=0,"",IF($AH1332=AO$5,VLOOKUP(AJ1332,buff!$K:$L,2,FALSE),"")),"")</f>
        <v/>
      </c>
      <c r="AP1332" s="6" t="str">
        <f>_xlfn.IFNA(IF(IF($AH1332=AP$5,VLOOKUP(AK1332,buff!$K:$L,2,FALSE),"")=0,"",IF($AH1332=AP$5,VLOOKUP(AK1332,buff!$K:$L,2,FALSE),"")),"")</f>
        <v/>
      </c>
      <c r="AQ1332" s="6" t="str">
        <f>_xlfn.IFNA(IF(IF($AH1332=AQ$5,VLOOKUP(AL1332,buff!$K:$L,2,FALSE),"")=0,"",IF($AH1332=AQ$5,VLOOKUP(AL1332,buff!$K:$L,2,FALSE),"")),"")</f>
        <v/>
      </c>
      <c r="AR1332" s="6" t="str">
        <f>_xlfn.IFNA(IF(IF($AH1332=AR$5,VLOOKUP(AM1332,buff!$K:$L,2,FALSE),"")=0,"",IF($AH1332=AR$5,VLOOKUP(AM1332,buff!$K:$L,2,FALSE),"")),"")</f>
        <v/>
      </c>
      <c r="AS1332" s="6" t="str">
        <f>_xlfn.IFNA(IF(IF($AH1332=AS$5,VLOOKUP(AI1332,buff!$K:$L,2,FALSE),"")=0,"",IF($AH1332=AS$5,VLOOKUP(AI1332,buff!$K:$L,2,FALSE),"")),"")</f>
        <v/>
      </c>
      <c r="AT1332" s="6" t="str">
        <f>_xlfn.IFNA(IF(IF($AH1332=AT$5,VLOOKUP(AJ1332,buff!$K:$L,2,FALSE),"")=0,"",IF($AH1332=AT$5,VLOOKUP(AJ1332,buff!$K:$L,2,FALSE),"")),"")</f>
        <v/>
      </c>
      <c r="AU1332" s="6" t="str">
        <f>_xlfn.IFNA(IF(IF($AH1332=AU$5,VLOOKUP(AK1332,buff!$K:$L,2,FALSE),"")=0,"",IF($AH1332=AU$5,VLOOKUP(AK1332,buff!$K:$L,2,FALSE),"")),"")</f>
        <v/>
      </c>
      <c r="AV1332" s="6" t="str">
        <f>_xlfn.IFNA(IF(IF($AH1332=AV$5,VLOOKUP(AL1332,buff!$K:$L,2,FALSE),"")=0,"",IF($AH1332=AV$5,VLOOKUP(AL1332,buff!$K:$L,2,FALSE),"")),"")</f>
        <v/>
      </c>
      <c r="AW1332" s="6" t="str">
        <f>_xlfn.IFNA(IF(IF($AH1332=AW$5,VLOOKUP(AM1332,buff!$K:$L,2,FALSE),"")=0,"",IF($AH1332=AW$5,VLOOKUP(AM1332,buff!$K:$L,2,FALSE),"")),"")</f>
        <v/>
      </c>
      <c r="AX1332" s="6" t="e">
        <f>VLOOKUP(AI1332,buff!K:P,6,FALSE)</f>
        <v>#N/A</v>
      </c>
      <c r="AY1332" t="e">
        <f t="shared" si="397"/>
        <v>#N/A</v>
      </c>
      <c r="AZ1332" t="e">
        <f t="shared" si="397"/>
        <v>#N/A</v>
      </c>
      <c r="BA1332">
        <f t="shared" si="398"/>
        <v>0</v>
      </c>
      <c r="BB1332">
        <f t="shared" si="399"/>
        <v>0</v>
      </c>
    </row>
    <row r="1333" spans="1:54" x14ac:dyDescent="0.15">
      <c r="A1333" t="str">
        <f t="shared" si="386"/>
        <v>夜音主动技能1等级7</v>
      </c>
      <c r="B1333" s="8">
        <v>1327</v>
      </c>
      <c r="C1333" s="8" t="str">
        <f>VLOOKUP(G1333,角色!A:B,2,FALSE)</f>
        <v>夜音</v>
      </c>
      <c r="D1333" s="8" t="str">
        <f t="shared" si="393"/>
        <v>主动技能1</v>
      </c>
      <c r="E1333" s="8">
        <f t="shared" si="387"/>
        <v>7</v>
      </c>
      <c r="F1333" s="8">
        <f t="shared" si="388"/>
        <v>1</v>
      </c>
      <c r="G1333" s="8">
        <f t="shared" si="389"/>
        <v>23</v>
      </c>
      <c r="H1333" s="4" t="s">
        <v>509</v>
      </c>
      <c r="I1333" s="24" t="str">
        <f t="shared" si="402"/>
        <v>对敌方后排单体造成100%攻击力（+214）点伤害。</v>
      </c>
      <c r="J1333" s="4" t="s">
        <v>305</v>
      </c>
      <c r="K1333" s="1" t="s">
        <v>104</v>
      </c>
      <c r="L1333" s="4" t="s">
        <v>107</v>
      </c>
      <c r="M1333" s="4"/>
      <c r="N1333" s="4">
        <v>100</v>
      </c>
      <c r="O1333" s="4"/>
      <c r="T1333" s="6" t="str">
        <f t="shared" si="390"/>
        <v/>
      </c>
      <c r="U1333" s="6" t="str">
        <f t="shared" si="391"/>
        <v/>
      </c>
      <c r="Y1333">
        <f t="shared" si="401"/>
        <v>0</v>
      </c>
      <c r="Z1333">
        <v>100</v>
      </c>
      <c r="AA1333" s="23">
        <v>10</v>
      </c>
      <c r="AB1333" s="23">
        <f>INT(VLOOKUP(VLOOKUP($C1333,角色技能升级比率表!$B:$C,2,FALSE),角色属性概况!E:F,2,FALSE)*VLOOKUP(E1333,角色属性概况!I:M,3,FALSE)*AA1333/100)</f>
        <v>214</v>
      </c>
      <c r="AE1333">
        <v>0</v>
      </c>
      <c r="AF1333" s="23">
        <f t="shared" si="395"/>
        <v>0</v>
      </c>
      <c r="AG1333" s="23">
        <f t="shared" si="396"/>
        <v>0</v>
      </c>
      <c r="AN1333" s="6" t="str">
        <f>_xlfn.IFNA(IF(IF($AH1333=AN$5,VLOOKUP(AI1333,buff!$K:$L,2,FALSE),"")=0,"",IF($AH1333=AN$5,VLOOKUP(AI1333,buff!$K:$L,2,FALSE),"")),"")</f>
        <v/>
      </c>
      <c r="AO1333" s="6" t="str">
        <f>_xlfn.IFNA(IF(IF($AH1333=AO$5,VLOOKUP(AJ1333,buff!$K:$L,2,FALSE),"")=0,"",IF($AH1333=AO$5,VLOOKUP(AJ1333,buff!$K:$L,2,FALSE),"")),"")</f>
        <v/>
      </c>
      <c r="AP1333" s="6" t="str">
        <f>_xlfn.IFNA(IF(IF($AH1333=AP$5,VLOOKUP(AK1333,buff!$K:$L,2,FALSE),"")=0,"",IF($AH1333=AP$5,VLOOKUP(AK1333,buff!$K:$L,2,FALSE),"")),"")</f>
        <v/>
      </c>
      <c r="AQ1333" s="6" t="str">
        <f>_xlfn.IFNA(IF(IF($AH1333=AQ$5,VLOOKUP(AL1333,buff!$K:$L,2,FALSE),"")=0,"",IF($AH1333=AQ$5,VLOOKUP(AL1333,buff!$K:$L,2,FALSE),"")),"")</f>
        <v/>
      </c>
      <c r="AR1333" s="6" t="str">
        <f>_xlfn.IFNA(IF(IF($AH1333=AR$5,VLOOKUP(AM1333,buff!$K:$L,2,FALSE),"")=0,"",IF($AH1333=AR$5,VLOOKUP(AM1333,buff!$K:$L,2,FALSE),"")),"")</f>
        <v/>
      </c>
      <c r="AS1333" s="6" t="str">
        <f>_xlfn.IFNA(IF(IF($AH1333=AS$5,VLOOKUP(AI1333,buff!$K:$L,2,FALSE),"")=0,"",IF($AH1333=AS$5,VLOOKUP(AI1333,buff!$K:$L,2,FALSE),"")),"")</f>
        <v/>
      </c>
      <c r="AT1333" s="6" t="str">
        <f>_xlfn.IFNA(IF(IF($AH1333=AT$5,VLOOKUP(AJ1333,buff!$K:$L,2,FALSE),"")=0,"",IF($AH1333=AT$5,VLOOKUP(AJ1333,buff!$K:$L,2,FALSE),"")),"")</f>
        <v/>
      </c>
      <c r="AU1333" s="6" t="str">
        <f>_xlfn.IFNA(IF(IF($AH1333=AU$5,VLOOKUP(AK1333,buff!$K:$L,2,FALSE),"")=0,"",IF($AH1333=AU$5,VLOOKUP(AK1333,buff!$K:$L,2,FALSE),"")),"")</f>
        <v/>
      </c>
      <c r="AV1333" s="6" t="str">
        <f>_xlfn.IFNA(IF(IF($AH1333=AV$5,VLOOKUP(AL1333,buff!$K:$L,2,FALSE),"")=0,"",IF($AH1333=AV$5,VLOOKUP(AL1333,buff!$K:$L,2,FALSE),"")),"")</f>
        <v/>
      </c>
      <c r="AW1333" s="6" t="str">
        <f>_xlfn.IFNA(IF(IF($AH1333=AW$5,VLOOKUP(AM1333,buff!$K:$L,2,FALSE),"")=0,"",IF($AH1333=AW$5,VLOOKUP(AM1333,buff!$K:$L,2,FALSE),"")),"")</f>
        <v/>
      </c>
      <c r="AX1333" s="6" t="e">
        <f>VLOOKUP(AI1333,buff!K:P,6,FALSE)</f>
        <v>#N/A</v>
      </c>
      <c r="AY1333" t="e">
        <f t="shared" si="397"/>
        <v>#N/A</v>
      </c>
      <c r="AZ1333" t="e">
        <f t="shared" si="397"/>
        <v>#N/A</v>
      </c>
      <c r="BA1333">
        <f t="shared" si="398"/>
        <v>0</v>
      </c>
      <c r="BB1333">
        <f t="shared" si="399"/>
        <v>0</v>
      </c>
    </row>
    <row r="1334" spans="1:54" x14ac:dyDescent="0.15">
      <c r="A1334" t="str">
        <f t="shared" si="386"/>
        <v>夜音主动技能1等级8</v>
      </c>
      <c r="B1334" s="8">
        <v>1328</v>
      </c>
      <c r="C1334" s="8" t="str">
        <f>VLOOKUP(G1334,角色!A:B,2,FALSE)</f>
        <v>夜音</v>
      </c>
      <c r="D1334" s="8" t="str">
        <f t="shared" si="393"/>
        <v>主动技能1</v>
      </c>
      <c r="E1334" s="8">
        <f t="shared" si="387"/>
        <v>8</v>
      </c>
      <c r="F1334" s="8">
        <f t="shared" si="388"/>
        <v>1</v>
      </c>
      <c r="G1334" s="8">
        <f t="shared" si="389"/>
        <v>23</v>
      </c>
      <c r="H1334" s="4" t="s">
        <v>509</v>
      </c>
      <c r="I1334" s="24" t="str">
        <f t="shared" si="402"/>
        <v>对敌方后排单体造成100%攻击力（+264）点伤害。</v>
      </c>
      <c r="J1334" s="4" t="s">
        <v>305</v>
      </c>
      <c r="K1334" s="1" t="s">
        <v>104</v>
      </c>
      <c r="L1334" s="4" t="s">
        <v>107</v>
      </c>
      <c r="M1334" s="4"/>
      <c r="N1334" s="4">
        <v>100</v>
      </c>
      <c r="O1334" s="4"/>
      <c r="T1334" s="6" t="str">
        <f t="shared" si="390"/>
        <v/>
      </c>
      <c r="U1334" s="6" t="str">
        <f t="shared" si="391"/>
        <v/>
      </c>
      <c r="Y1334">
        <f t="shared" si="401"/>
        <v>0</v>
      </c>
      <c r="Z1334">
        <v>100</v>
      </c>
      <c r="AA1334" s="23">
        <v>10</v>
      </c>
      <c r="AB1334" s="23">
        <f>INT(VLOOKUP(VLOOKUP($C1334,角色技能升级比率表!$B:$C,2,FALSE),角色属性概况!E:F,2,FALSE)*VLOOKUP(E1334,角色属性概况!I:M,3,FALSE)*AA1334/100)</f>
        <v>264</v>
      </c>
      <c r="AE1334">
        <v>0</v>
      </c>
      <c r="AF1334" s="23">
        <f t="shared" si="395"/>
        <v>0</v>
      </c>
      <c r="AG1334" s="23">
        <f t="shared" si="396"/>
        <v>0</v>
      </c>
      <c r="AN1334" s="6" t="str">
        <f>_xlfn.IFNA(IF(IF($AH1334=AN$5,VLOOKUP(AI1334,buff!$K:$L,2,FALSE),"")=0,"",IF($AH1334=AN$5,VLOOKUP(AI1334,buff!$K:$L,2,FALSE),"")),"")</f>
        <v/>
      </c>
      <c r="AO1334" s="6" t="str">
        <f>_xlfn.IFNA(IF(IF($AH1334=AO$5,VLOOKUP(AJ1334,buff!$K:$L,2,FALSE),"")=0,"",IF($AH1334=AO$5,VLOOKUP(AJ1334,buff!$K:$L,2,FALSE),"")),"")</f>
        <v/>
      </c>
      <c r="AP1334" s="6" t="str">
        <f>_xlfn.IFNA(IF(IF($AH1334=AP$5,VLOOKUP(AK1334,buff!$K:$L,2,FALSE),"")=0,"",IF($AH1334=AP$5,VLOOKUP(AK1334,buff!$K:$L,2,FALSE),"")),"")</f>
        <v/>
      </c>
      <c r="AQ1334" s="6" t="str">
        <f>_xlfn.IFNA(IF(IF($AH1334=AQ$5,VLOOKUP(AL1334,buff!$K:$L,2,FALSE),"")=0,"",IF($AH1334=AQ$5,VLOOKUP(AL1334,buff!$K:$L,2,FALSE),"")),"")</f>
        <v/>
      </c>
      <c r="AR1334" s="6" t="str">
        <f>_xlfn.IFNA(IF(IF($AH1334=AR$5,VLOOKUP(AM1334,buff!$K:$L,2,FALSE),"")=0,"",IF($AH1334=AR$5,VLOOKUP(AM1334,buff!$K:$L,2,FALSE),"")),"")</f>
        <v/>
      </c>
      <c r="AS1334" s="6" t="str">
        <f>_xlfn.IFNA(IF(IF($AH1334=AS$5,VLOOKUP(AI1334,buff!$K:$L,2,FALSE),"")=0,"",IF($AH1334=AS$5,VLOOKUP(AI1334,buff!$K:$L,2,FALSE),"")),"")</f>
        <v/>
      </c>
      <c r="AT1334" s="6" t="str">
        <f>_xlfn.IFNA(IF(IF($AH1334=AT$5,VLOOKUP(AJ1334,buff!$K:$L,2,FALSE),"")=0,"",IF($AH1334=AT$5,VLOOKUP(AJ1334,buff!$K:$L,2,FALSE),"")),"")</f>
        <v/>
      </c>
      <c r="AU1334" s="6" t="str">
        <f>_xlfn.IFNA(IF(IF($AH1334=AU$5,VLOOKUP(AK1334,buff!$K:$L,2,FALSE),"")=0,"",IF($AH1334=AU$5,VLOOKUP(AK1334,buff!$K:$L,2,FALSE),"")),"")</f>
        <v/>
      </c>
      <c r="AV1334" s="6" t="str">
        <f>_xlfn.IFNA(IF(IF($AH1334=AV$5,VLOOKUP(AL1334,buff!$K:$L,2,FALSE),"")=0,"",IF($AH1334=AV$5,VLOOKUP(AL1334,buff!$K:$L,2,FALSE),"")),"")</f>
        <v/>
      </c>
      <c r="AW1334" s="6" t="str">
        <f>_xlfn.IFNA(IF(IF($AH1334=AW$5,VLOOKUP(AM1334,buff!$K:$L,2,FALSE),"")=0,"",IF($AH1334=AW$5,VLOOKUP(AM1334,buff!$K:$L,2,FALSE),"")),"")</f>
        <v/>
      </c>
      <c r="AX1334" s="6" t="e">
        <f>VLOOKUP(AI1334,buff!K:P,6,FALSE)</f>
        <v>#N/A</v>
      </c>
      <c r="AY1334" t="e">
        <f t="shared" si="397"/>
        <v>#N/A</v>
      </c>
      <c r="AZ1334" t="e">
        <f t="shared" si="397"/>
        <v>#N/A</v>
      </c>
      <c r="BA1334">
        <f t="shared" si="398"/>
        <v>0</v>
      </c>
      <c r="BB1334">
        <f t="shared" si="399"/>
        <v>0</v>
      </c>
    </row>
    <row r="1335" spans="1:54" x14ac:dyDescent="0.15">
      <c r="A1335" t="str">
        <f t="shared" si="386"/>
        <v>夜音主动技能1等级9</v>
      </c>
      <c r="B1335" s="8">
        <v>1329</v>
      </c>
      <c r="C1335" s="8" t="str">
        <f>VLOOKUP(G1335,角色!A:B,2,FALSE)</f>
        <v>夜音</v>
      </c>
      <c r="D1335" s="8" t="str">
        <f t="shared" si="393"/>
        <v>主动技能1</v>
      </c>
      <c r="E1335" s="8">
        <f t="shared" si="387"/>
        <v>9</v>
      </c>
      <c r="F1335" s="8">
        <f t="shared" si="388"/>
        <v>1</v>
      </c>
      <c r="G1335" s="8">
        <f t="shared" si="389"/>
        <v>23</v>
      </c>
      <c r="H1335" s="4" t="s">
        <v>509</v>
      </c>
      <c r="I1335" s="24" t="str">
        <f t="shared" si="402"/>
        <v>对敌方后排单体造成100%攻击力（+325）点伤害。</v>
      </c>
      <c r="J1335" s="4" t="s">
        <v>305</v>
      </c>
      <c r="K1335" s="1" t="s">
        <v>104</v>
      </c>
      <c r="L1335" s="4" t="s">
        <v>107</v>
      </c>
      <c r="M1335" s="4"/>
      <c r="N1335" s="4">
        <v>100</v>
      </c>
      <c r="O1335" s="4"/>
      <c r="T1335" s="6" t="str">
        <f t="shared" si="390"/>
        <v/>
      </c>
      <c r="U1335" s="6" t="str">
        <f t="shared" si="391"/>
        <v/>
      </c>
      <c r="Y1335">
        <f t="shared" si="401"/>
        <v>0</v>
      </c>
      <c r="Z1335">
        <v>100</v>
      </c>
      <c r="AA1335" s="23">
        <v>10</v>
      </c>
      <c r="AB1335" s="23">
        <f>INT(VLOOKUP(VLOOKUP($C1335,角色技能升级比率表!$B:$C,2,FALSE),角色属性概况!E:F,2,FALSE)*VLOOKUP(E1335,角色属性概况!I:M,3,FALSE)*AA1335/100)</f>
        <v>325</v>
      </c>
      <c r="AE1335">
        <v>0</v>
      </c>
      <c r="AF1335" s="23">
        <f t="shared" si="395"/>
        <v>0</v>
      </c>
      <c r="AG1335" s="23">
        <f t="shared" si="396"/>
        <v>0</v>
      </c>
      <c r="AN1335" s="6" t="str">
        <f>_xlfn.IFNA(IF(IF($AH1335=AN$5,VLOOKUP(AI1335,buff!$K:$L,2,FALSE),"")=0,"",IF($AH1335=AN$5,VLOOKUP(AI1335,buff!$K:$L,2,FALSE),"")),"")</f>
        <v/>
      </c>
      <c r="AO1335" s="6" t="str">
        <f>_xlfn.IFNA(IF(IF($AH1335=AO$5,VLOOKUP(AJ1335,buff!$K:$L,2,FALSE),"")=0,"",IF($AH1335=AO$5,VLOOKUP(AJ1335,buff!$K:$L,2,FALSE),"")),"")</f>
        <v/>
      </c>
      <c r="AP1335" s="6" t="str">
        <f>_xlfn.IFNA(IF(IF($AH1335=AP$5,VLOOKUP(AK1335,buff!$K:$L,2,FALSE),"")=0,"",IF($AH1335=AP$5,VLOOKUP(AK1335,buff!$K:$L,2,FALSE),"")),"")</f>
        <v/>
      </c>
      <c r="AQ1335" s="6" t="str">
        <f>_xlfn.IFNA(IF(IF($AH1335=AQ$5,VLOOKUP(AL1335,buff!$K:$L,2,FALSE),"")=0,"",IF($AH1335=AQ$5,VLOOKUP(AL1335,buff!$K:$L,2,FALSE),"")),"")</f>
        <v/>
      </c>
      <c r="AR1335" s="6" t="str">
        <f>_xlfn.IFNA(IF(IF($AH1335=AR$5,VLOOKUP(AM1335,buff!$K:$L,2,FALSE),"")=0,"",IF($AH1335=AR$5,VLOOKUP(AM1335,buff!$K:$L,2,FALSE),"")),"")</f>
        <v/>
      </c>
      <c r="AS1335" s="6" t="str">
        <f>_xlfn.IFNA(IF(IF($AH1335=AS$5,VLOOKUP(AI1335,buff!$K:$L,2,FALSE),"")=0,"",IF($AH1335=AS$5,VLOOKUP(AI1335,buff!$K:$L,2,FALSE),"")),"")</f>
        <v/>
      </c>
      <c r="AT1335" s="6" t="str">
        <f>_xlfn.IFNA(IF(IF($AH1335=AT$5,VLOOKUP(AJ1335,buff!$K:$L,2,FALSE),"")=0,"",IF($AH1335=AT$5,VLOOKUP(AJ1335,buff!$K:$L,2,FALSE),"")),"")</f>
        <v/>
      </c>
      <c r="AU1335" s="6" t="str">
        <f>_xlfn.IFNA(IF(IF($AH1335=AU$5,VLOOKUP(AK1335,buff!$K:$L,2,FALSE),"")=0,"",IF($AH1335=AU$5,VLOOKUP(AK1335,buff!$K:$L,2,FALSE),"")),"")</f>
        <v/>
      </c>
      <c r="AV1335" s="6" t="str">
        <f>_xlfn.IFNA(IF(IF($AH1335=AV$5,VLOOKUP(AL1335,buff!$K:$L,2,FALSE),"")=0,"",IF($AH1335=AV$5,VLOOKUP(AL1335,buff!$K:$L,2,FALSE),"")),"")</f>
        <v/>
      </c>
      <c r="AW1335" s="6" t="str">
        <f>_xlfn.IFNA(IF(IF($AH1335=AW$5,VLOOKUP(AM1335,buff!$K:$L,2,FALSE),"")=0,"",IF($AH1335=AW$5,VLOOKUP(AM1335,buff!$K:$L,2,FALSE),"")),"")</f>
        <v/>
      </c>
      <c r="AX1335" s="6" t="e">
        <f>VLOOKUP(AI1335,buff!K:P,6,FALSE)</f>
        <v>#N/A</v>
      </c>
      <c r="AY1335" t="e">
        <f t="shared" si="397"/>
        <v>#N/A</v>
      </c>
      <c r="AZ1335" t="e">
        <f t="shared" si="397"/>
        <v>#N/A</v>
      </c>
      <c r="BA1335">
        <f t="shared" si="398"/>
        <v>0</v>
      </c>
      <c r="BB1335">
        <f t="shared" si="399"/>
        <v>0</v>
      </c>
    </row>
    <row r="1336" spans="1:54" x14ac:dyDescent="0.15">
      <c r="A1336" t="str">
        <f t="shared" si="386"/>
        <v>夜音主动技能1等级10</v>
      </c>
      <c r="B1336" s="8">
        <v>1330</v>
      </c>
      <c r="C1336" s="8" t="str">
        <f>VLOOKUP(G1336,角色!A:B,2,FALSE)</f>
        <v>夜音</v>
      </c>
      <c r="D1336" s="8" t="str">
        <f t="shared" si="393"/>
        <v>主动技能1</v>
      </c>
      <c r="E1336" s="8">
        <f t="shared" si="387"/>
        <v>10</v>
      </c>
      <c r="F1336" s="8">
        <f t="shared" si="388"/>
        <v>1</v>
      </c>
      <c r="G1336" s="8">
        <f t="shared" si="389"/>
        <v>23</v>
      </c>
      <c r="H1336" s="4" t="s">
        <v>509</v>
      </c>
      <c r="I1336" s="24" t="str">
        <f>"对敌方后排单体造成100%攻击力（+"&amp;AB1336&amp;"）点伤害。"</f>
        <v>对敌方后排单体造成100%攻击力（+400）点伤害。</v>
      </c>
      <c r="J1336" s="4" t="s">
        <v>305</v>
      </c>
      <c r="K1336" s="1" t="s">
        <v>105</v>
      </c>
      <c r="L1336" s="4" t="s">
        <v>107</v>
      </c>
      <c r="M1336" s="4"/>
      <c r="N1336" s="4">
        <v>100</v>
      </c>
      <c r="O1336" s="4"/>
      <c r="T1336" s="6" t="str">
        <f t="shared" si="390"/>
        <v/>
      </c>
      <c r="U1336" s="6" t="str">
        <f t="shared" si="391"/>
        <v/>
      </c>
      <c r="Y1336">
        <f t="shared" si="401"/>
        <v>0</v>
      </c>
      <c r="Z1336">
        <v>100</v>
      </c>
      <c r="AA1336" s="23">
        <v>10</v>
      </c>
      <c r="AB1336" s="23">
        <f>INT(VLOOKUP(VLOOKUP($C1336,角色技能升级比率表!$B:$C,2,FALSE),角色属性概况!E:F,2,FALSE)*VLOOKUP(E1336,角色属性概况!I:M,3,FALSE)*AA1336/100)</f>
        <v>400</v>
      </c>
      <c r="AE1336">
        <v>0</v>
      </c>
      <c r="AF1336" s="23">
        <f t="shared" si="395"/>
        <v>0</v>
      </c>
      <c r="AG1336" s="23">
        <f t="shared" si="396"/>
        <v>0</v>
      </c>
      <c r="AN1336" s="6" t="str">
        <f>_xlfn.IFNA(IF(IF($AH1336=AN$5,VLOOKUP(AI1336,buff!$K:$L,2,FALSE),"")=0,"",IF($AH1336=AN$5,VLOOKUP(AI1336,buff!$K:$L,2,FALSE),"")),"")</f>
        <v/>
      </c>
      <c r="AO1336" s="6" t="str">
        <f>_xlfn.IFNA(IF(IF($AH1336=AO$5,VLOOKUP(AJ1336,buff!$K:$L,2,FALSE),"")=0,"",IF($AH1336=AO$5,VLOOKUP(AJ1336,buff!$K:$L,2,FALSE),"")),"")</f>
        <v/>
      </c>
      <c r="AP1336" s="6" t="str">
        <f>_xlfn.IFNA(IF(IF($AH1336=AP$5,VLOOKUP(AK1336,buff!$K:$L,2,FALSE),"")=0,"",IF($AH1336=AP$5,VLOOKUP(AK1336,buff!$K:$L,2,FALSE),"")),"")</f>
        <v/>
      </c>
      <c r="AQ1336" s="6" t="str">
        <f>_xlfn.IFNA(IF(IF($AH1336=AQ$5,VLOOKUP(AL1336,buff!$K:$L,2,FALSE),"")=0,"",IF($AH1336=AQ$5,VLOOKUP(AL1336,buff!$K:$L,2,FALSE),"")),"")</f>
        <v/>
      </c>
      <c r="AR1336" s="6" t="str">
        <f>_xlfn.IFNA(IF(IF($AH1336=AR$5,VLOOKUP(AM1336,buff!$K:$L,2,FALSE),"")=0,"",IF($AH1336=AR$5,VLOOKUP(AM1336,buff!$K:$L,2,FALSE),"")),"")</f>
        <v/>
      </c>
      <c r="AS1336" s="6" t="str">
        <f>_xlfn.IFNA(IF(IF($AH1336=AS$5,VLOOKUP(AI1336,buff!$K:$L,2,FALSE),"")=0,"",IF($AH1336=AS$5,VLOOKUP(AI1336,buff!$K:$L,2,FALSE),"")),"")</f>
        <v/>
      </c>
      <c r="AT1336" s="6" t="str">
        <f>_xlfn.IFNA(IF(IF($AH1336=AT$5,VLOOKUP(AJ1336,buff!$K:$L,2,FALSE),"")=0,"",IF($AH1336=AT$5,VLOOKUP(AJ1336,buff!$K:$L,2,FALSE),"")),"")</f>
        <v/>
      </c>
      <c r="AU1336" s="6" t="str">
        <f>_xlfn.IFNA(IF(IF($AH1336=AU$5,VLOOKUP(AK1336,buff!$K:$L,2,FALSE),"")=0,"",IF($AH1336=AU$5,VLOOKUP(AK1336,buff!$K:$L,2,FALSE),"")),"")</f>
        <v/>
      </c>
      <c r="AV1336" s="6" t="str">
        <f>_xlfn.IFNA(IF(IF($AH1336=AV$5,VLOOKUP(AL1336,buff!$K:$L,2,FALSE),"")=0,"",IF($AH1336=AV$5,VLOOKUP(AL1336,buff!$K:$L,2,FALSE),"")),"")</f>
        <v/>
      </c>
      <c r="AW1336" s="6" t="str">
        <f>_xlfn.IFNA(IF(IF($AH1336=AW$5,VLOOKUP(AM1336,buff!$K:$L,2,FALSE),"")=0,"",IF($AH1336=AW$5,VLOOKUP(AM1336,buff!$K:$L,2,FALSE),"")),"")</f>
        <v/>
      </c>
      <c r="AX1336" s="6" t="e">
        <f>VLOOKUP(AI1336,buff!K:P,6,FALSE)</f>
        <v>#N/A</v>
      </c>
      <c r="AY1336" t="e">
        <f t="shared" si="397"/>
        <v>#N/A</v>
      </c>
      <c r="AZ1336" t="e">
        <f t="shared" si="397"/>
        <v>#N/A</v>
      </c>
      <c r="BA1336">
        <f t="shared" si="398"/>
        <v>0</v>
      </c>
      <c r="BB1336">
        <f t="shared" si="399"/>
        <v>0</v>
      </c>
    </row>
    <row r="1337" spans="1:54" x14ac:dyDescent="0.15">
      <c r="A1337" t="str">
        <f t="shared" si="386"/>
        <v>夜音主动技能1等级11</v>
      </c>
      <c r="B1337" s="8">
        <v>1331</v>
      </c>
      <c r="C1337" s="8" t="str">
        <f>VLOOKUP(G1337,角色!A:B,2,FALSE)</f>
        <v>夜音</v>
      </c>
      <c r="D1337" s="8" t="str">
        <f t="shared" si="393"/>
        <v>主动技能1</v>
      </c>
      <c r="E1337" s="8">
        <f t="shared" si="387"/>
        <v>11</v>
      </c>
      <c r="F1337" s="8">
        <f t="shared" si="388"/>
        <v>1</v>
      </c>
      <c r="G1337" s="8">
        <f t="shared" si="389"/>
        <v>23</v>
      </c>
      <c r="H1337" s="4" t="s">
        <v>509</v>
      </c>
      <c r="I1337" s="24" t="str">
        <f>"对敌方任意单体造成100%攻击力（+"&amp;AB1337&amp;"）点伤害。"</f>
        <v>对敌方任意单体造成100%攻击力（+492）点伤害。</v>
      </c>
      <c r="J1337" s="4" t="s">
        <v>305</v>
      </c>
      <c r="K1337" s="1" t="s">
        <v>105</v>
      </c>
      <c r="L1337" s="4" t="s">
        <v>107</v>
      </c>
      <c r="M1337" s="4"/>
      <c r="N1337" s="4">
        <v>100</v>
      </c>
      <c r="O1337" s="4"/>
      <c r="T1337" s="6" t="str">
        <f t="shared" si="390"/>
        <v/>
      </c>
      <c r="U1337" s="6" t="str">
        <f t="shared" si="391"/>
        <v/>
      </c>
      <c r="Y1337">
        <f t="shared" si="401"/>
        <v>0</v>
      </c>
      <c r="Z1337">
        <v>100</v>
      </c>
      <c r="AA1337" s="23">
        <v>10</v>
      </c>
      <c r="AB1337" s="23">
        <f>INT(VLOOKUP(VLOOKUP($C1337,角色技能升级比率表!$B:$C,2,FALSE),角色属性概况!E:F,2,FALSE)*VLOOKUP(E1337,角色属性概况!I:M,3,FALSE)*AA1337/100)</f>
        <v>492</v>
      </c>
      <c r="AE1337">
        <v>0</v>
      </c>
      <c r="AF1337" s="23">
        <f t="shared" si="395"/>
        <v>0</v>
      </c>
      <c r="AG1337" s="23">
        <f t="shared" si="396"/>
        <v>0</v>
      </c>
      <c r="AN1337" s="6" t="str">
        <f>_xlfn.IFNA(IF(IF($AH1337=AN$5,VLOOKUP(AI1337,buff!$K:$L,2,FALSE),"")=0,"",IF($AH1337=AN$5,VLOOKUP(AI1337,buff!$K:$L,2,FALSE),"")),"")</f>
        <v/>
      </c>
      <c r="AO1337" s="6" t="str">
        <f>_xlfn.IFNA(IF(IF($AH1337=AO$5,VLOOKUP(AJ1337,buff!$K:$L,2,FALSE),"")=0,"",IF($AH1337=AO$5,VLOOKUP(AJ1337,buff!$K:$L,2,FALSE),"")),"")</f>
        <v/>
      </c>
      <c r="AP1337" s="6" t="str">
        <f>_xlfn.IFNA(IF(IF($AH1337=AP$5,VLOOKUP(AK1337,buff!$K:$L,2,FALSE),"")=0,"",IF($AH1337=AP$5,VLOOKUP(AK1337,buff!$K:$L,2,FALSE),"")),"")</f>
        <v/>
      </c>
      <c r="AQ1337" s="6" t="str">
        <f>_xlfn.IFNA(IF(IF($AH1337=AQ$5,VLOOKUP(AL1337,buff!$K:$L,2,FALSE),"")=0,"",IF($AH1337=AQ$5,VLOOKUP(AL1337,buff!$K:$L,2,FALSE),"")),"")</f>
        <v/>
      </c>
      <c r="AR1337" s="6" t="str">
        <f>_xlfn.IFNA(IF(IF($AH1337=AR$5,VLOOKUP(AM1337,buff!$K:$L,2,FALSE),"")=0,"",IF($AH1337=AR$5,VLOOKUP(AM1337,buff!$K:$L,2,FALSE),"")),"")</f>
        <v/>
      </c>
      <c r="AS1337" s="6" t="str">
        <f>_xlfn.IFNA(IF(IF($AH1337=AS$5,VLOOKUP(AI1337,buff!$K:$L,2,FALSE),"")=0,"",IF($AH1337=AS$5,VLOOKUP(AI1337,buff!$K:$L,2,FALSE),"")),"")</f>
        <v/>
      </c>
      <c r="AT1337" s="6" t="str">
        <f>_xlfn.IFNA(IF(IF($AH1337=AT$5,VLOOKUP(AJ1337,buff!$K:$L,2,FALSE),"")=0,"",IF($AH1337=AT$5,VLOOKUP(AJ1337,buff!$K:$L,2,FALSE),"")),"")</f>
        <v/>
      </c>
      <c r="AU1337" s="6" t="str">
        <f>_xlfn.IFNA(IF(IF($AH1337=AU$5,VLOOKUP(AK1337,buff!$K:$L,2,FALSE),"")=0,"",IF($AH1337=AU$5,VLOOKUP(AK1337,buff!$K:$L,2,FALSE),"")),"")</f>
        <v/>
      </c>
      <c r="AV1337" s="6" t="str">
        <f>_xlfn.IFNA(IF(IF($AH1337=AV$5,VLOOKUP(AL1337,buff!$K:$L,2,FALSE),"")=0,"",IF($AH1337=AV$5,VLOOKUP(AL1337,buff!$K:$L,2,FALSE),"")),"")</f>
        <v/>
      </c>
      <c r="AW1337" s="6" t="str">
        <f>_xlfn.IFNA(IF(IF($AH1337=AW$5,VLOOKUP(AM1337,buff!$K:$L,2,FALSE),"")=0,"",IF($AH1337=AW$5,VLOOKUP(AM1337,buff!$K:$L,2,FALSE),"")),"")</f>
        <v/>
      </c>
      <c r="AX1337" s="6" t="e">
        <f>VLOOKUP(AI1337,buff!K:P,6,FALSE)</f>
        <v>#N/A</v>
      </c>
      <c r="AY1337" t="e">
        <f t="shared" si="397"/>
        <v>#N/A</v>
      </c>
      <c r="AZ1337" t="e">
        <f t="shared" si="397"/>
        <v>#N/A</v>
      </c>
      <c r="BA1337">
        <f t="shared" si="398"/>
        <v>0</v>
      </c>
      <c r="BB1337">
        <f t="shared" si="399"/>
        <v>0</v>
      </c>
    </row>
    <row r="1338" spans="1:54" x14ac:dyDescent="0.15">
      <c r="A1338" t="str">
        <f t="shared" si="386"/>
        <v>夜音主动技能1等级12</v>
      </c>
      <c r="B1338" s="8">
        <v>1332</v>
      </c>
      <c r="C1338" s="8" t="str">
        <f>VLOOKUP(G1338,角色!A:B,2,FALSE)</f>
        <v>夜音</v>
      </c>
      <c r="D1338" s="8" t="str">
        <f t="shared" si="393"/>
        <v>主动技能1</v>
      </c>
      <c r="E1338" s="8">
        <f t="shared" si="387"/>
        <v>12</v>
      </c>
      <c r="F1338" s="8">
        <f t="shared" si="388"/>
        <v>1</v>
      </c>
      <c r="G1338" s="8">
        <f t="shared" si="389"/>
        <v>23</v>
      </c>
      <c r="H1338" s="4" t="s">
        <v>509</v>
      </c>
      <c r="I1338" s="24" t="str">
        <f t="shared" ref="I1338:I1346" si="403">"对敌方任意单体造成100%攻击力（+"&amp;AB1338&amp;"）点伤害。"</f>
        <v>对敌方任意单体造成100%攻击力（+606）点伤害。</v>
      </c>
      <c r="J1338" s="4" t="s">
        <v>305</v>
      </c>
      <c r="K1338" s="1" t="s">
        <v>105</v>
      </c>
      <c r="L1338" s="4" t="s">
        <v>107</v>
      </c>
      <c r="M1338" s="4"/>
      <c r="N1338" s="4">
        <v>100</v>
      </c>
      <c r="O1338" s="4"/>
      <c r="T1338" s="6" t="str">
        <f t="shared" si="390"/>
        <v/>
      </c>
      <c r="U1338" s="6" t="str">
        <f t="shared" si="391"/>
        <v/>
      </c>
      <c r="Y1338">
        <f t="shared" si="401"/>
        <v>0</v>
      </c>
      <c r="Z1338">
        <v>100</v>
      </c>
      <c r="AA1338" s="23">
        <v>10</v>
      </c>
      <c r="AB1338" s="23">
        <f>INT(VLOOKUP(VLOOKUP($C1338,角色技能升级比率表!$B:$C,2,FALSE),角色属性概况!E:F,2,FALSE)*VLOOKUP(E1338,角色属性概况!I:M,3,FALSE)*AA1338/100)</f>
        <v>606</v>
      </c>
      <c r="AE1338">
        <v>0</v>
      </c>
      <c r="AF1338" s="23">
        <f t="shared" si="395"/>
        <v>0</v>
      </c>
      <c r="AG1338" s="23">
        <f t="shared" si="396"/>
        <v>0</v>
      </c>
      <c r="AN1338" s="6" t="str">
        <f>_xlfn.IFNA(IF(IF($AH1338=AN$5,VLOOKUP(AI1338,buff!$K:$L,2,FALSE),"")=0,"",IF($AH1338=AN$5,VLOOKUP(AI1338,buff!$K:$L,2,FALSE),"")),"")</f>
        <v/>
      </c>
      <c r="AO1338" s="6" t="str">
        <f>_xlfn.IFNA(IF(IF($AH1338=AO$5,VLOOKUP(AJ1338,buff!$K:$L,2,FALSE),"")=0,"",IF($AH1338=AO$5,VLOOKUP(AJ1338,buff!$K:$L,2,FALSE),"")),"")</f>
        <v/>
      </c>
      <c r="AP1338" s="6" t="str">
        <f>_xlfn.IFNA(IF(IF($AH1338=AP$5,VLOOKUP(AK1338,buff!$K:$L,2,FALSE),"")=0,"",IF($AH1338=AP$5,VLOOKUP(AK1338,buff!$K:$L,2,FALSE),"")),"")</f>
        <v/>
      </c>
      <c r="AQ1338" s="6" t="str">
        <f>_xlfn.IFNA(IF(IF($AH1338=AQ$5,VLOOKUP(AL1338,buff!$K:$L,2,FALSE),"")=0,"",IF($AH1338=AQ$5,VLOOKUP(AL1338,buff!$K:$L,2,FALSE),"")),"")</f>
        <v/>
      </c>
      <c r="AR1338" s="6" t="str">
        <f>_xlfn.IFNA(IF(IF($AH1338=AR$5,VLOOKUP(AM1338,buff!$K:$L,2,FALSE),"")=0,"",IF($AH1338=AR$5,VLOOKUP(AM1338,buff!$K:$L,2,FALSE),"")),"")</f>
        <v/>
      </c>
      <c r="AS1338" s="6" t="str">
        <f>_xlfn.IFNA(IF(IF($AH1338=AS$5,VLOOKUP(AI1338,buff!$K:$L,2,FALSE),"")=0,"",IF($AH1338=AS$5,VLOOKUP(AI1338,buff!$K:$L,2,FALSE),"")),"")</f>
        <v/>
      </c>
      <c r="AT1338" s="6" t="str">
        <f>_xlfn.IFNA(IF(IF($AH1338=AT$5,VLOOKUP(AJ1338,buff!$K:$L,2,FALSE),"")=0,"",IF($AH1338=AT$5,VLOOKUP(AJ1338,buff!$K:$L,2,FALSE),"")),"")</f>
        <v/>
      </c>
      <c r="AU1338" s="6" t="str">
        <f>_xlfn.IFNA(IF(IF($AH1338=AU$5,VLOOKUP(AK1338,buff!$K:$L,2,FALSE),"")=0,"",IF($AH1338=AU$5,VLOOKUP(AK1338,buff!$K:$L,2,FALSE),"")),"")</f>
        <v/>
      </c>
      <c r="AV1338" s="6" t="str">
        <f>_xlfn.IFNA(IF(IF($AH1338=AV$5,VLOOKUP(AL1338,buff!$K:$L,2,FALSE),"")=0,"",IF($AH1338=AV$5,VLOOKUP(AL1338,buff!$K:$L,2,FALSE),"")),"")</f>
        <v/>
      </c>
      <c r="AW1338" s="6" t="str">
        <f>_xlfn.IFNA(IF(IF($AH1338=AW$5,VLOOKUP(AM1338,buff!$K:$L,2,FALSE),"")=0,"",IF($AH1338=AW$5,VLOOKUP(AM1338,buff!$K:$L,2,FALSE),"")),"")</f>
        <v/>
      </c>
      <c r="AX1338" s="6" t="e">
        <f>VLOOKUP(AI1338,buff!K:P,6,FALSE)</f>
        <v>#N/A</v>
      </c>
      <c r="AY1338" t="e">
        <f t="shared" si="397"/>
        <v>#N/A</v>
      </c>
      <c r="AZ1338" t="e">
        <f t="shared" si="397"/>
        <v>#N/A</v>
      </c>
      <c r="BA1338">
        <f t="shared" si="398"/>
        <v>0</v>
      </c>
      <c r="BB1338">
        <f t="shared" si="399"/>
        <v>0</v>
      </c>
    </row>
    <row r="1339" spans="1:54" x14ac:dyDescent="0.15">
      <c r="A1339" t="str">
        <f t="shared" si="386"/>
        <v>夜音主动技能1等级13</v>
      </c>
      <c r="B1339" s="8">
        <v>1333</v>
      </c>
      <c r="C1339" s="8" t="str">
        <f>VLOOKUP(G1339,角色!A:B,2,FALSE)</f>
        <v>夜音</v>
      </c>
      <c r="D1339" s="8" t="str">
        <f t="shared" si="393"/>
        <v>主动技能1</v>
      </c>
      <c r="E1339" s="8">
        <f t="shared" si="387"/>
        <v>13</v>
      </c>
      <c r="F1339" s="8">
        <f t="shared" si="388"/>
        <v>1</v>
      </c>
      <c r="G1339" s="8">
        <f t="shared" si="389"/>
        <v>23</v>
      </c>
      <c r="H1339" s="4" t="s">
        <v>509</v>
      </c>
      <c r="I1339" s="24" t="str">
        <f t="shared" si="403"/>
        <v>对敌方任意单体造成100%攻击力（+747）点伤害。</v>
      </c>
      <c r="J1339" s="4" t="s">
        <v>305</v>
      </c>
      <c r="K1339" s="1" t="s">
        <v>105</v>
      </c>
      <c r="L1339" s="4" t="s">
        <v>107</v>
      </c>
      <c r="M1339" s="4"/>
      <c r="N1339" s="4">
        <v>100</v>
      </c>
      <c r="O1339" s="4"/>
      <c r="T1339" s="6" t="str">
        <f t="shared" si="390"/>
        <v/>
      </c>
      <c r="U1339" s="6" t="str">
        <f t="shared" si="391"/>
        <v/>
      </c>
      <c r="Y1339">
        <f t="shared" si="401"/>
        <v>0</v>
      </c>
      <c r="Z1339">
        <v>100</v>
      </c>
      <c r="AA1339" s="23">
        <v>10</v>
      </c>
      <c r="AB1339" s="23">
        <f>INT(VLOOKUP(VLOOKUP($C1339,角色技能升级比率表!$B:$C,2,FALSE),角色属性概况!E:F,2,FALSE)*VLOOKUP(E1339,角色属性概况!I:M,3,FALSE)*AA1339/100)</f>
        <v>747</v>
      </c>
      <c r="AE1339">
        <v>0</v>
      </c>
      <c r="AF1339" s="23">
        <f t="shared" si="395"/>
        <v>0</v>
      </c>
      <c r="AG1339" s="23">
        <f t="shared" si="396"/>
        <v>0</v>
      </c>
      <c r="AN1339" s="6" t="str">
        <f>_xlfn.IFNA(IF(IF($AH1339=AN$5,VLOOKUP(AI1339,buff!$K:$L,2,FALSE),"")=0,"",IF($AH1339=AN$5,VLOOKUP(AI1339,buff!$K:$L,2,FALSE),"")),"")</f>
        <v/>
      </c>
      <c r="AO1339" s="6" t="str">
        <f>_xlfn.IFNA(IF(IF($AH1339=AO$5,VLOOKUP(AJ1339,buff!$K:$L,2,FALSE),"")=0,"",IF($AH1339=AO$5,VLOOKUP(AJ1339,buff!$K:$L,2,FALSE),"")),"")</f>
        <v/>
      </c>
      <c r="AP1339" s="6" t="str">
        <f>_xlfn.IFNA(IF(IF($AH1339=AP$5,VLOOKUP(AK1339,buff!$K:$L,2,FALSE),"")=0,"",IF($AH1339=AP$5,VLOOKUP(AK1339,buff!$K:$L,2,FALSE),"")),"")</f>
        <v/>
      </c>
      <c r="AQ1339" s="6" t="str">
        <f>_xlfn.IFNA(IF(IF($AH1339=AQ$5,VLOOKUP(AL1339,buff!$K:$L,2,FALSE),"")=0,"",IF($AH1339=AQ$5,VLOOKUP(AL1339,buff!$K:$L,2,FALSE),"")),"")</f>
        <v/>
      </c>
      <c r="AR1339" s="6" t="str">
        <f>_xlfn.IFNA(IF(IF($AH1339=AR$5,VLOOKUP(AM1339,buff!$K:$L,2,FALSE),"")=0,"",IF($AH1339=AR$5,VLOOKUP(AM1339,buff!$K:$L,2,FALSE),"")),"")</f>
        <v/>
      </c>
      <c r="AS1339" s="6" t="str">
        <f>_xlfn.IFNA(IF(IF($AH1339=AS$5,VLOOKUP(AI1339,buff!$K:$L,2,FALSE),"")=0,"",IF($AH1339=AS$5,VLOOKUP(AI1339,buff!$K:$L,2,FALSE),"")),"")</f>
        <v/>
      </c>
      <c r="AT1339" s="6" t="str">
        <f>_xlfn.IFNA(IF(IF($AH1339=AT$5,VLOOKUP(AJ1339,buff!$K:$L,2,FALSE),"")=0,"",IF($AH1339=AT$5,VLOOKUP(AJ1339,buff!$K:$L,2,FALSE),"")),"")</f>
        <v/>
      </c>
      <c r="AU1339" s="6" t="str">
        <f>_xlfn.IFNA(IF(IF($AH1339=AU$5,VLOOKUP(AK1339,buff!$K:$L,2,FALSE),"")=0,"",IF($AH1339=AU$5,VLOOKUP(AK1339,buff!$K:$L,2,FALSE),"")),"")</f>
        <v/>
      </c>
      <c r="AV1339" s="6" t="str">
        <f>_xlfn.IFNA(IF(IF($AH1339=AV$5,VLOOKUP(AL1339,buff!$K:$L,2,FALSE),"")=0,"",IF($AH1339=AV$5,VLOOKUP(AL1339,buff!$K:$L,2,FALSE),"")),"")</f>
        <v/>
      </c>
      <c r="AW1339" s="6" t="str">
        <f>_xlfn.IFNA(IF(IF($AH1339=AW$5,VLOOKUP(AM1339,buff!$K:$L,2,FALSE),"")=0,"",IF($AH1339=AW$5,VLOOKUP(AM1339,buff!$K:$L,2,FALSE),"")),"")</f>
        <v/>
      </c>
      <c r="AX1339" s="6" t="e">
        <f>VLOOKUP(AI1339,buff!K:P,6,FALSE)</f>
        <v>#N/A</v>
      </c>
      <c r="AY1339" t="e">
        <f t="shared" si="397"/>
        <v>#N/A</v>
      </c>
      <c r="AZ1339" t="e">
        <f t="shared" si="397"/>
        <v>#N/A</v>
      </c>
      <c r="BA1339">
        <f t="shared" si="398"/>
        <v>0</v>
      </c>
      <c r="BB1339">
        <f t="shared" si="399"/>
        <v>0</v>
      </c>
    </row>
    <row r="1340" spans="1:54" x14ac:dyDescent="0.15">
      <c r="A1340" t="str">
        <f t="shared" si="386"/>
        <v>夜音主动技能1等级14</v>
      </c>
      <c r="B1340" s="8">
        <v>1334</v>
      </c>
      <c r="C1340" s="8" t="str">
        <f>VLOOKUP(G1340,角色!A:B,2,FALSE)</f>
        <v>夜音</v>
      </c>
      <c r="D1340" s="8" t="str">
        <f t="shared" si="393"/>
        <v>主动技能1</v>
      </c>
      <c r="E1340" s="8">
        <f t="shared" si="387"/>
        <v>14</v>
      </c>
      <c r="F1340" s="8">
        <f t="shared" si="388"/>
        <v>1</v>
      </c>
      <c r="G1340" s="8">
        <f t="shared" si="389"/>
        <v>23</v>
      </c>
      <c r="H1340" s="4" t="s">
        <v>509</v>
      </c>
      <c r="I1340" s="24" t="str">
        <f t="shared" si="403"/>
        <v>对敌方任意单体造成100%攻击力（+919）点伤害。</v>
      </c>
      <c r="J1340" s="4" t="s">
        <v>305</v>
      </c>
      <c r="K1340" s="1" t="s">
        <v>105</v>
      </c>
      <c r="L1340" s="4" t="s">
        <v>107</v>
      </c>
      <c r="M1340" s="4"/>
      <c r="N1340" s="4">
        <v>100</v>
      </c>
      <c r="O1340" s="4"/>
      <c r="T1340" s="6" t="str">
        <f t="shared" si="390"/>
        <v/>
      </c>
      <c r="U1340" s="6" t="str">
        <f t="shared" si="391"/>
        <v/>
      </c>
      <c r="Y1340">
        <f t="shared" si="401"/>
        <v>0</v>
      </c>
      <c r="Z1340">
        <v>100</v>
      </c>
      <c r="AA1340" s="23">
        <v>10</v>
      </c>
      <c r="AB1340" s="23">
        <f>INT(VLOOKUP(VLOOKUP($C1340,角色技能升级比率表!$B:$C,2,FALSE),角色属性概况!E:F,2,FALSE)*VLOOKUP(E1340,角色属性概况!I:M,3,FALSE)*AA1340/100)</f>
        <v>919</v>
      </c>
      <c r="AE1340">
        <v>0</v>
      </c>
      <c r="AF1340" s="23">
        <f t="shared" si="395"/>
        <v>0</v>
      </c>
      <c r="AG1340" s="23">
        <f t="shared" si="396"/>
        <v>0</v>
      </c>
      <c r="AN1340" s="6" t="str">
        <f>_xlfn.IFNA(IF(IF($AH1340=AN$5,VLOOKUP(AI1340,buff!$K:$L,2,FALSE),"")=0,"",IF($AH1340=AN$5,VLOOKUP(AI1340,buff!$K:$L,2,FALSE),"")),"")</f>
        <v/>
      </c>
      <c r="AO1340" s="6" t="str">
        <f>_xlfn.IFNA(IF(IF($AH1340=AO$5,VLOOKUP(AJ1340,buff!$K:$L,2,FALSE),"")=0,"",IF($AH1340=AO$5,VLOOKUP(AJ1340,buff!$K:$L,2,FALSE),"")),"")</f>
        <v/>
      </c>
      <c r="AP1340" s="6" t="str">
        <f>_xlfn.IFNA(IF(IF($AH1340=AP$5,VLOOKUP(AK1340,buff!$K:$L,2,FALSE),"")=0,"",IF($AH1340=AP$5,VLOOKUP(AK1340,buff!$K:$L,2,FALSE),"")),"")</f>
        <v/>
      </c>
      <c r="AQ1340" s="6" t="str">
        <f>_xlfn.IFNA(IF(IF($AH1340=AQ$5,VLOOKUP(AL1340,buff!$K:$L,2,FALSE),"")=0,"",IF($AH1340=AQ$5,VLOOKUP(AL1340,buff!$K:$L,2,FALSE),"")),"")</f>
        <v/>
      </c>
      <c r="AR1340" s="6" t="str">
        <f>_xlfn.IFNA(IF(IF($AH1340=AR$5,VLOOKUP(AM1340,buff!$K:$L,2,FALSE),"")=0,"",IF($AH1340=AR$5,VLOOKUP(AM1340,buff!$K:$L,2,FALSE),"")),"")</f>
        <v/>
      </c>
      <c r="AS1340" s="6" t="str">
        <f>_xlfn.IFNA(IF(IF($AH1340=AS$5,VLOOKUP(AI1340,buff!$K:$L,2,FALSE),"")=0,"",IF($AH1340=AS$5,VLOOKUP(AI1340,buff!$K:$L,2,FALSE),"")),"")</f>
        <v/>
      </c>
      <c r="AT1340" s="6" t="str">
        <f>_xlfn.IFNA(IF(IF($AH1340=AT$5,VLOOKUP(AJ1340,buff!$K:$L,2,FALSE),"")=0,"",IF($AH1340=AT$5,VLOOKUP(AJ1340,buff!$K:$L,2,FALSE),"")),"")</f>
        <v/>
      </c>
      <c r="AU1340" s="6" t="str">
        <f>_xlfn.IFNA(IF(IF($AH1340=AU$5,VLOOKUP(AK1340,buff!$K:$L,2,FALSE),"")=0,"",IF($AH1340=AU$5,VLOOKUP(AK1340,buff!$K:$L,2,FALSE),"")),"")</f>
        <v/>
      </c>
      <c r="AV1340" s="6" t="str">
        <f>_xlfn.IFNA(IF(IF($AH1340=AV$5,VLOOKUP(AL1340,buff!$K:$L,2,FALSE),"")=0,"",IF($AH1340=AV$5,VLOOKUP(AL1340,buff!$K:$L,2,FALSE),"")),"")</f>
        <v/>
      </c>
      <c r="AW1340" s="6" t="str">
        <f>_xlfn.IFNA(IF(IF($AH1340=AW$5,VLOOKUP(AM1340,buff!$K:$L,2,FALSE),"")=0,"",IF($AH1340=AW$5,VLOOKUP(AM1340,buff!$K:$L,2,FALSE),"")),"")</f>
        <v/>
      </c>
      <c r="AX1340" s="6" t="e">
        <f>VLOOKUP(AI1340,buff!K:P,6,FALSE)</f>
        <v>#N/A</v>
      </c>
      <c r="AY1340" t="e">
        <f t="shared" si="397"/>
        <v>#N/A</v>
      </c>
      <c r="AZ1340" t="e">
        <f t="shared" si="397"/>
        <v>#N/A</v>
      </c>
      <c r="BA1340">
        <f t="shared" si="398"/>
        <v>0</v>
      </c>
      <c r="BB1340">
        <f t="shared" si="399"/>
        <v>0</v>
      </c>
    </row>
    <row r="1341" spans="1:54" x14ac:dyDescent="0.15">
      <c r="A1341" t="str">
        <f t="shared" si="386"/>
        <v>夜音主动技能1等级15</v>
      </c>
      <c r="B1341" s="8">
        <v>1335</v>
      </c>
      <c r="C1341" s="8" t="str">
        <f>VLOOKUP(G1341,角色!A:B,2,FALSE)</f>
        <v>夜音</v>
      </c>
      <c r="D1341" s="8" t="str">
        <f t="shared" si="393"/>
        <v>主动技能1</v>
      </c>
      <c r="E1341" s="8">
        <f t="shared" si="387"/>
        <v>15</v>
      </c>
      <c r="F1341" s="8">
        <f t="shared" si="388"/>
        <v>1</v>
      </c>
      <c r="G1341" s="8">
        <f t="shared" si="389"/>
        <v>23</v>
      </c>
      <c r="H1341" s="4" t="s">
        <v>509</v>
      </c>
      <c r="I1341" s="24" t="str">
        <f t="shared" si="403"/>
        <v>对敌方任意单体造成100%攻击力（+1132）点伤害。</v>
      </c>
      <c r="J1341" s="4" t="s">
        <v>305</v>
      </c>
      <c r="K1341" s="1" t="s">
        <v>105</v>
      </c>
      <c r="L1341" s="4" t="s">
        <v>107</v>
      </c>
      <c r="M1341" s="4"/>
      <c r="N1341" s="4">
        <v>100</v>
      </c>
      <c r="O1341" s="4"/>
      <c r="T1341" s="6" t="str">
        <f t="shared" si="390"/>
        <v/>
      </c>
      <c r="U1341" s="6" t="str">
        <f t="shared" si="391"/>
        <v/>
      </c>
      <c r="Y1341">
        <f t="shared" si="401"/>
        <v>0</v>
      </c>
      <c r="Z1341">
        <v>100</v>
      </c>
      <c r="AA1341" s="23">
        <v>10</v>
      </c>
      <c r="AB1341" s="23">
        <f>INT(VLOOKUP(VLOOKUP($C1341,角色技能升级比率表!$B:$C,2,FALSE),角色属性概况!E:F,2,FALSE)*VLOOKUP(E1341,角色属性概况!I:M,3,FALSE)*AA1341/100)</f>
        <v>1132</v>
      </c>
      <c r="AE1341">
        <v>0</v>
      </c>
      <c r="AF1341" s="23">
        <f t="shared" si="395"/>
        <v>0</v>
      </c>
      <c r="AG1341" s="23">
        <f t="shared" si="396"/>
        <v>0</v>
      </c>
      <c r="AN1341" s="6" t="str">
        <f>_xlfn.IFNA(IF(IF($AH1341=AN$5,VLOOKUP(AI1341,buff!$K:$L,2,FALSE),"")=0,"",IF($AH1341=AN$5,VLOOKUP(AI1341,buff!$K:$L,2,FALSE),"")),"")</f>
        <v/>
      </c>
      <c r="AO1341" s="6" t="str">
        <f>_xlfn.IFNA(IF(IF($AH1341=AO$5,VLOOKUP(AJ1341,buff!$K:$L,2,FALSE),"")=0,"",IF($AH1341=AO$5,VLOOKUP(AJ1341,buff!$K:$L,2,FALSE),"")),"")</f>
        <v/>
      </c>
      <c r="AP1341" s="6" t="str">
        <f>_xlfn.IFNA(IF(IF($AH1341=AP$5,VLOOKUP(AK1341,buff!$K:$L,2,FALSE),"")=0,"",IF($AH1341=AP$5,VLOOKUP(AK1341,buff!$K:$L,2,FALSE),"")),"")</f>
        <v/>
      </c>
      <c r="AQ1341" s="6" t="str">
        <f>_xlfn.IFNA(IF(IF($AH1341=AQ$5,VLOOKUP(AL1341,buff!$K:$L,2,FALSE),"")=0,"",IF($AH1341=AQ$5,VLOOKUP(AL1341,buff!$K:$L,2,FALSE),"")),"")</f>
        <v/>
      </c>
      <c r="AR1341" s="6" t="str">
        <f>_xlfn.IFNA(IF(IF($AH1341=AR$5,VLOOKUP(AM1341,buff!$K:$L,2,FALSE),"")=0,"",IF($AH1341=AR$5,VLOOKUP(AM1341,buff!$K:$L,2,FALSE),"")),"")</f>
        <v/>
      </c>
      <c r="AS1341" s="6" t="str">
        <f>_xlfn.IFNA(IF(IF($AH1341=AS$5,VLOOKUP(AI1341,buff!$K:$L,2,FALSE),"")=0,"",IF($AH1341=AS$5,VLOOKUP(AI1341,buff!$K:$L,2,FALSE),"")),"")</f>
        <v/>
      </c>
      <c r="AT1341" s="6" t="str">
        <f>_xlfn.IFNA(IF(IF($AH1341=AT$5,VLOOKUP(AJ1341,buff!$K:$L,2,FALSE),"")=0,"",IF($AH1341=AT$5,VLOOKUP(AJ1341,buff!$K:$L,2,FALSE),"")),"")</f>
        <v/>
      </c>
      <c r="AU1341" s="6" t="str">
        <f>_xlfn.IFNA(IF(IF($AH1341=AU$5,VLOOKUP(AK1341,buff!$K:$L,2,FALSE),"")=0,"",IF($AH1341=AU$5,VLOOKUP(AK1341,buff!$K:$L,2,FALSE),"")),"")</f>
        <v/>
      </c>
      <c r="AV1341" s="6" t="str">
        <f>_xlfn.IFNA(IF(IF($AH1341=AV$5,VLOOKUP(AL1341,buff!$K:$L,2,FALSE),"")=0,"",IF($AH1341=AV$5,VLOOKUP(AL1341,buff!$K:$L,2,FALSE),"")),"")</f>
        <v/>
      </c>
      <c r="AW1341" s="6" t="str">
        <f>_xlfn.IFNA(IF(IF($AH1341=AW$5,VLOOKUP(AM1341,buff!$K:$L,2,FALSE),"")=0,"",IF($AH1341=AW$5,VLOOKUP(AM1341,buff!$K:$L,2,FALSE),"")),"")</f>
        <v/>
      </c>
      <c r="AX1341" s="6" t="e">
        <f>VLOOKUP(AI1341,buff!K:P,6,FALSE)</f>
        <v>#N/A</v>
      </c>
      <c r="AY1341" t="e">
        <f t="shared" si="397"/>
        <v>#N/A</v>
      </c>
      <c r="AZ1341" t="e">
        <f t="shared" si="397"/>
        <v>#N/A</v>
      </c>
      <c r="BA1341">
        <f t="shared" si="398"/>
        <v>0</v>
      </c>
      <c r="BB1341">
        <f t="shared" si="399"/>
        <v>0</v>
      </c>
    </row>
    <row r="1342" spans="1:54" x14ac:dyDescent="0.15">
      <c r="A1342" t="str">
        <f t="shared" si="386"/>
        <v>夜音主动技能1等级16</v>
      </c>
      <c r="B1342" s="8">
        <v>1336</v>
      </c>
      <c r="C1342" s="8" t="str">
        <f>VLOOKUP(G1342,角色!A:B,2,FALSE)</f>
        <v>夜音</v>
      </c>
      <c r="D1342" s="8" t="str">
        <f t="shared" si="393"/>
        <v>主动技能1</v>
      </c>
      <c r="E1342" s="8">
        <f t="shared" si="387"/>
        <v>16</v>
      </c>
      <c r="F1342" s="8">
        <f t="shared" si="388"/>
        <v>1</v>
      </c>
      <c r="G1342" s="8">
        <f t="shared" si="389"/>
        <v>23</v>
      </c>
      <c r="H1342" s="4" t="s">
        <v>509</v>
      </c>
      <c r="I1342" s="24" t="str">
        <f t="shared" si="403"/>
        <v>对敌方任意单体造成100%攻击力（+1394）点伤害。</v>
      </c>
      <c r="J1342" s="4" t="s">
        <v>305</v>
      </c>
      <c r="K1342" s="1" t="s">
        <v>105</v>
      </c>
      <c r="L1342" s="4" t="s">
        <v>107</v>
      </c>
      <c r="M1342" s="4"/>
      <c r="N1342" s="4">
        <v>100</v>
      </c>
      <c r="O1342" s="4"/>
      <c r="T1342" s="6" t="str">
        <f t="shared" si="390"/>
        <v/>
      </c>
      <c r="U1342" s="6" t="str">
        <f t="shared" si="391"/>
        <v/>
      </c>
      <c r="Y1342">
        <f t="shared" si="401"/>
        <v>0</v>
      </c>
      <c r="Z1342">
        <v>100</v>
      </c>
      <c r="AA1342" s="23">
        <v>10</v>
      </c>
      <c r="AB1342" s="23">
        <f>INT(VLOOKUP(VLOOKUP($C1342,角色技能升级比率表!$B:$C,2,FALSE),角色属性概况!E:F,2,FALSE)*VLOOKUP(E1342,角色属性概况!I:M,3,FALSE)*AA1342/100)</f>
        <v>1394</v>
      </c>
      <c r="AE1342">
        <v>0</v>
      </c>
      <c r="AF1342" s="23">
        <f t="shared" si="395"/>
        <v>0</v>
      </c>
      <c r="AG1342" s="23">
        <f t="shared" si="396"/>
        <v>0</v>
      </c>
      <c r="AN1342" s="6" t="str">
        <f>_xlfn.IFNA(IF(IF($AH1342=AN$5,VLOOKUP(AI1342,buff!$K:$L,2,FALSE),"")=0,"",IF($AH1342=AN$5,VLOOKUP(AI1342,buff!$K:$L,2,FALSE),"")),"")</f>
        <v/>
      </c>
      <c r="AO1342" s="6" t="str">
        <f>_xlfn.IFNA(IF(IF($AH1342=AO$5,VLOOKUP(AJ1342,buff!$K:$L,2,FALSE),"")=0,"",IF($AH1342=AO$5,VLOOKUP(AJ1342,buff!$K:$L,2,FALSE),"")),"")</f>
        <v/>
      </c>
      <c r="AP1342" s="6" t="str">
        <f>_xlfn.IFNA(IF(IF($AH1342=AP$5,VLOOKUP(AK1342,buff!$K:$L,2,FALSE),"")=0,"",IF($AH1342=AP$5,VLOOKUP(AK1342,buff!$K:$L,2,FALSE),"")),"")</f>
        <v/>
      </c>
      <c r="AQ1342" s="6" t="str">
        <f>_xlfn.IFNA(IF(IF($AH1342=AQ$5,VLOOKUP(AL1342,buff!$K:$L,2,FALSE),"")=0,"",IF($AH1342=AQ$5,VLOOKUP(AL1342,buff!$K:$L,2,FALSE),"")),"")</f>
        <v/>
      </c>
      <c r="AR1342" s="6" t="str">
        <f>_xlfn.IFNA(IF(IF($AH1342=AR$5,VLOOKUP(AM1342,buff!$K:$L,2,FALSE),"")=0,"",IF($AH1342=AR$5,VLOOKUP(AM1342,buff!$K:$L,2,FALSE),"")),"")</f>
        <v/>
      </c>
      <c r="AS1342" s="6" t="str">
        <f>_xlfn.IFNA(IF(IF($AH1342=AS$5,VLOOKUP(AI1342,buff!$K:$L,2,FALSE),"")=0,"",IF($AH1342=AS$5,VLOOKUP(AI1342,buff!$K:$L,2,FALSE),"")),"")</f>
        <v/>
      </c>
      <c r="AT1342" s="6" t="str">
        <f>_xlfn.IFNA(IF(IF($AH1342=AT$5,VLOOKUP(AJ1342,buff!$K:$L,2,FALSE),"")=0,"",IF($AH1342=AT$5,VLOOKUP(AJ1342,buff!$K:$L,2,FALSE),"")),"")</f>
        <v/>
      </c>
      <c r="AU1342" s="6" t="str">
        <f>_xlfn.IFNA(IF(IF($AH1342=AU$5,VLOOKUP(AK1342,buff!$K:$L,2,FALSE),"")=0,"",IF($AH1342=AU$5,VLOOKUP(AK1342,buff!$K:$L,2,FALSE),"")),"")</f>
        <v/>
      </c>
      <c r="AV1342" s="6" t="str">
        <f>_xlfn.IFNA(IF(IF($AH1342=AV$5,VLOOKUP(AL1342,buff!$K:$L,2,FALSE),"")=0,"",IF($AH1342=AV$5,VLOOKUP(AL1342,buff!$K:$L,2,FALSE),"")),"")</f>
        <v/>
      </c>
      <c r="AW1342" s="6" t="str">
        <f>_xlfn.IFNA(IF(IF($AH1342=AW$5,VLOOKUP(AM1342,buff!$K:$L,2,FALSE),"")=0,"",IF($AH1342=AW$5,VLOOKUP(AM1342,buff!$K:$L,2,FALSE),"")),"")</f>
        <v/>
      </c>
      <c r="AX1342" s="6" t="e">
        <f>VLOOKUP(AI1342,buff!K:P,6,FALSE)</f>
        <v>#N/A</v>
      </c>
      <c r="AY1342" t="e">
        <f t="shared" si="397"/>
        <v>#N/A</v>
      </c>
      <c r="AZ1342" t="e">
        <f t="shared" si="397"/>
        <v>#N/A</v>
      </c>
      <c r="BA1342">
        <f t="shared" si="398"/>
        <v>0</v>
      </c>
      <c r="BB1342">
        <f t="shared" si="399"/>
        <v>0</v>
      </c>
    </row>
    <row r="1343" spans="1:54" x14ac:dyDescent="0.15">
      <c r="A1343" t="str">
        <f t="shared" si="386"/>
        <v>夜音主动技能1等级17</v>
      </c>
      <c r="B1343" s="8">
        <v>1337</v>
      </c>
      <c r="C1343" s="8" t="str">
        <f>VLOOKUP(G1343,角色!A:B,2,FALSE)</f>
        <v>夜音</v>
      </c>
      <c r="D1343" s="8" t="str">
        <f t="shared" si="393"/>
        <v>主动技能1</v>
      </c>
      <c r="E1343" s="8">
        <f t="shared" si="387"/>
        <v>17</v>
      </c>
      <c r="F1343" s="8">
        <f t="shared" si="388"/>
        <v>1</v>
      </c>
      <c r="G1343" s="8">
        <f t="shared" si="389"/>
        <v>23</v>
      </c>
      <c r="H1343" s="4" t="s">
        <v>509</v>
      </c>
      <c r="I1343" s="24" t="str">
        <f t="shared" si="403"/>
        <v>对敌方任意单体造成100%攻击力（+1717）点伤害。</v>
      </c>
      <c r="J1343" s="4" t="s">
        <v>305</v>
      </c>
      <c r="K1343" s="1" t="s">
        <v>105</v>
      </c>
      <c r="L1343" s="4" t="s">
        <v>107</v>
      </c>
      <c r="M1343" s="4"/>
      <c r="N1343" s="4">
        <v>100</v>
      </c>
      <c r="O1343" s="4"/>
      <c r="T1343" s="6" t="str">
        <f t="shared" si="390"/>
        <v/>
      </c>
      <c r="U1343" s="6" t="str">
        <f t="shared" si="391"/>
        <v/>
      </c>
      <c r="Y1343">
        <f t="shared" si="401"/>
        <v>0</v>
      </c>
      <c r="Z1343">
        <v>100</v>
      </c>
      <c r="AA1343" s="23">
        <v>10</v>
      </c>
      <c r="AB1343" s="23">
        <f>INT(VLOOKUP(VLOOKUP($C1343,角色技能升级比率表!$B:$C,2,FALSE),角色属性概况!E:F,2,FALSE)*VLOOKUP(E1343,角色属性概况!I:M,3,FALSE)*AA1343/100)</f>
        <v>1717</v>
      </c>
      <c r="AE1343">
        <v>0</v>
      </c>
      <c r="AF1343" s="23">
        <f t="shared" si="395"/>
        <v>0</v>
      </c>
      <c r="AG1343" s="23">
        <f t="shared" si="396"/>
        <v>0</v>
      </c>
      <c r="AN1343" s="6" t="str">
        <f>_xlfn.IFNA(IF(IF($AH1343=AN$5,VLOOKUP(AI1343,buff!$K:$L,2,FALSE),"")=0,"",IF($AH1343=AN$5,VLOOKUP(AI1343,buff!$K:$L,2,FALSE),"")),"")</f>
        <v/>
      </c>
      <c r="AO1343" s="6" t="str">
        <f>_xlfn.IFNA(IF(IF($AH1343=AO$5,VLOOKUP(AJ1343,buff!$K:$L,2,FALSE),"")=0,"",IF($AH1343=AO$5,VLOOKUP(AJ1343,buff!$K:$L,2,FALSE),"")),"")</f>
        <v/>
      </c>
      <c r="AP1343" s="6" t="str">
        <f>_xlfn.IFNA(IF(IF($AH1343=AP$5,VLOOKUP(AK1343,buff!$K:$L,2,FALSE),"")=0,"",IF($AH1343=AP$5,VLOOKUP(AK1343,buff!$K:$L,2,FALSE),"")),"")</f>
        <v/>
      </c>
      <c r="AQ1343" s="6" t="str">
        <f>_xlfn.IFNA(IF(IF($AH1343=AQ$5,VLOOKUP(AL1343,buff!$K:$L,2,FALSE),"")=0,"",IF($AH1343=AQ$5,VLOOKUP(AL1343,buff!$K:$L,2,FALSE),"")),"")</f>
        <v/>
      </c>
      <c r="AR1343" s="6" t="str">
        <f>_xlfn.IFNA(IF(IF($AH1343=AR$5,VLOOKUP(AM1343,buff!$K:$L,2,FALSE),"")=0,"",IF($AH1343=AR$5,VLOOKUP(AM1343,buff!$K:$L,2,FALSE),"")),"")</f>
        <v/>
      </c>
      <c r="AS1343" s="6" t="str">
        <f>_xlfn.IFNA(IF(IF($AH1343=AS$5,VLOOKUP(AI1343,buff!$K:$L,2,FALSE),"")=0,"",IF($AH1343=AS$5,VLOOKUP(AI1343,buff!$K:$L,2,FALSE),"")),"")</f>
        <v/>
      </c>
      <c r="AT1343" s="6" t="str">
        <f>_xlfn.IFNA(IF(IF($AH1343=AT$5,VLOOKUP(AJ1343,buff!$K:$L,2,FALSE),"")=0,"",IF($AH1343=AT$5,VLOOKUP(AJ1343,buff!$K:$L,2,FALSE),"")),"")</f>
        <v/>
      </c>
      <c r="AU1343" s="6" t="str">
        <f>_xlfn.IFNA(IF(IF($AH1343=AU$5,VLOOKUP(AK1343,buff!$K:$L,2,FALSE),"")=0,"",IF($AH1343=AU$5,VLOOKUP(AK1343,buff!$K:$L,2,FALSE),"")),"")</f>
        <v/>
      </c>
      <c r="AV1343" s="6" t="str">
        <f>_xlfn.IFNA(IF(IF($AH1343=AV$5,VLOOKUP(AL1343,buff!$K:$L,2,FALSE),"")=0,"",IF($AH1343=AV$5,VLOOKUP(AL1343,buff!$K:$L,2,FALSE),"")),"")</f>
        <v/>
      </c>
      <c r="AW1343" s="6" t="str">
        <f>_xlfn.IFNA(IF(IF($AH1343=AW$5,VLOOKUP(AM1343,buff!$K:$L,2,FALSE),"")=0,"",IF($AH1343=AW$5,VLOOKUP(AM1343,buff!$K:$L,2,FALSE),"")),"")</f>
        <v/>
      </c>
      <c r="AX1343" s="6" t="e">
        <f>VLOOKUP(AI1343,buff!K:P,6,FALSE)</f>
        <v>#N/A</v>
      </c>
      <c r="AY1343" t="e">
        <f t="shared" si="397"/>
        <v>#N/A</v>
      </c>
      <c r="AZ1343" t="e">
        <f t="shared" si="397"/>
        <v>#N/A</v>
      </c>
      <c r="BA1343">
        <f t="shared" si="398"/>
        <v>0</v>
      </c>
      <c r="BB1343">
        <f t="shared" si="399"/>
        <v>0</v>
      </c>
    </row>
    <row r="1344" spans="1:54" x14ac:dyDescent="0.15">
      <c r="A1344" t="str">
        <f t="shared" si="386"/>
        <v>夜音主动技能1等级18</v>
      </c>
      <c r="B1344" s="8">
        <v>1338</v>
      </c>
      <c r="C1344" s="8" t="str">
        <f>VLOOKUP(G1344,角色!A:B,2,FALSE)</f>
        <v>夜音</v>
      </c>
      <c r="D1344" s="8" t="str">
        <f t="shared" si="393"/>
        <v>主动技能1</v>
      </c>
      <c r="E1344" s="8">
        <f t="shared" si="387"/>
        <v>18</v>
      </c>
      <c r="F1344" s="8">
        <f t="shared" si="388"/>
        <v>1</v>
      </c>
      <c r="G1344" s="8">
        <f t="shared" si="389"/>
        <v>23</v>
      </c>
      <c r="H1344" s="4" t="s">
        <v>509</v>
      </c>
      <c r="I1344" s="24" t="str">
        <f t="shared" si="403"/>
        <v>对敌方任意单体造成100%攻击力（+2114）点伤害。</v>
      </c>
      <c r="J1344" s="4" t="s">
        <v>305</v>
      </c>
      <c r="K1344" s="1" t="s">
        <v>105</v>
      </c>
      <c r="L1344" s="4" t="s">
        <v>107</v>
      </c>
      <c r="M1344" s="4"/>
      <c r="N1344" s="4">
        <v>100</v>
      </c>
      <c r="O1344" s="4"/>
      <c r="T1344" s="6" t="str">
        <f t="shared" si="390"/>
        <v/>
      </c>
      <c r="U1344" s="6" t="str">
        <f t="shared" si="391"/>
        <v/>
      </c>
      <c r="Y1344">
        <f t="shared" si="401"/>
        <v>0</v>
      </c>
      <c r="Z1344">
        <v>100</v>
      </c>
      <c r="AA1344" s="23">
        <v>10</v>
      </c>
      <c r="AB1344" s="23">
        <f>INT(VLOOKUP(VLOOKUP($C1344,角色技能升级比率表!$B:$C,2,FALSE),角色属性概况!E:F,2,FALSE)*VLOOKUP(E1344,角色属性概况!I:M,3,FALSE)*AA1344/100)</f>
        <v>2114</v>
      </c>
      <c r="AE1344">
        <v>0</v>
      </c>
      <c r="AF1344" s="23">
        <f t="shared" si="395"/>
        <v>0</v>
      </c>
      <c r="AG1344" s="23">
        <f t="shared" si="396"/>
        <v>0</v>
      </c>
      <c r="AN1344" s="6" t="str">
        <f>_xlfn.IFNA(IF(IF($AH1344=AN$5,VLOOKUP(AI1344,buff!$K:$L,2,FALSE),"")=0,"",IF($AH1344=AN$5,VLOOKUP(AI1344,buff!$K:$L,2,FALSE),"")),"")</f>
        <v/>
      </c>
      <c r="AO1344" s="6" t="str">
        <f>_xlfn.IFNA(IF(IF($AH1344=AO$5,VLOOKUP(AJ1344,buff!$K:$L,2,FALSE),"")=0,"",IF($AH1344=AO$5,VLOOKUP(AJ1344,buff!$K:$L,2,FALSE),"")),"")</f>
        <v/>
      </c>
      <c r="AP1344" s="6" t="str">
        <f>_xlfn.IFNA(IF(IF($AH1344=AP$5,VLOOKUP(AK1344,buff!$K:$L,2,FALSE),"")=0,"",IF($AH1344=AP$5,VLOOKUP(AK1344,buff!$K:$L,2,FALSE),"")),"")</f>
        <v/>
      </c>
      <c r="AQ1344" s="6" t="str">
        <f>_xlfn.IFNA(IF(IF($AH1344=AQ$5,VLOOKUP(AL1344,buff!$K:$L,2,FALSE),"")=0,"",IF($AH1344=AQ$5,VLOOKUP(AL1344,buff!$K:$L,2,FALSE),"")),"")</f>
        <v/>
      </c>
      <c r="AR1344" s="6" t="str">
        <f>_xlfn.IFNA(IF(IF($AH1344=AR$5,VLOOKUP(AM1344,buff!$K:$L,2,FALSE),"")=0,"",IF($AH1344=AR$5,VLOOKUP(AM1344,buff!$K:$L,2,FALSE),"")),"")</f>
        <v/>
      </c>
      <c r="AS1344" s="6" t="str">
        <f>_xlfn.IFNA(IF(IF($AH1344=AS$5,VLOOKUP(AI1344,buff!$K:$L,2,FALSE),"")=0,"",IF($AH1344=AS$5,VLOOKUP(AI1344,buff!$K:$L,2,FALSE),"")),"")</f>
        <v/>
      </c>
      <c r="AT1344" s="6" t="str">
        <f>_xlfn.IFNA(IF(IF($AH1344=AT$5,VLOOKUP(AJ1344,buff!$K:$L,2,FALSE),"")=0,"",IF($AH1344=AT$5,VLOOKUP(AJ1344,buff!$K:$L,2,FALSE),"")),"")</f>
        <v/>
      </c>
      <c r="AU1344" s="6" t="str">
        <f>_xlfn.IFNA(IF(IF($AH1344=AU$5,VLOOKUP(AK1344,buff!$K:$L,2,FALSE),"")=0,"",IF($AH1344=AU$5,VLOOKUP(AK1344,buff!$K:$L,2,FALSE),"")),"")</f>
        <v/>
      </c>
      <c r="AV1344" s="6" t="str">
        <f>_xlfn.IFNA(IF(IF($AH1344=AV$5,VLOOKUP(AL1344,buff!$K:$L,2,FALSE),"")=0,"",IF($AH1344=AV$5,VLOOKUP(AL1344,buff!$K:$L,2,FALSE),"")),"")</f>
        <v/>
      </c>
      <c r="AW1344" s="6" t="str">
        <f>_xlfn.IFNA(IF(IF($AH1344=AW$5,VLOOKUP(AM1344,buff!$K:$L,2,FALSE),"")=0,"",IF($AH1344=AW$5,VLOOKUP(AM1344,buff!$K:$L,2,FALSE),"")),"")</f>
        <v/>
      </c>
      <c r="AX1344" s="6" t="e">
        <f>VLOOKUP(AI1344,buff!K:P,6,FALSE)</f>
        <v>#N/A</v>
      </c>
      <c r="AY1344" t="e">
        <f t="shared" si="397"/>
        <v>#N/A</v>
      </c>
      <c r="AZ1344" t="e">
        <f t="shared" si="397"/>
        <v>#N/A</v>
      </c>
      <c r="BA1344">
        <f t="shared" si="398"/>
        <v>0</v>
      </c>
      <c r="BB1344">
        <f t="shared" si="399"/>
        <v>0</v>
      </c>
    </row>
    <row r="1345" spans="1:54" x14ac:dyDescent="0.15">
      <c r="A1345" t="str">
        <f t="shared" si="386"/>
        <v>夜音主动技能1等级19</v>
      </c>
      <c r="B1345" s="8">
        <v>1339</v>
      </c>
      <c r="C1345" s="8" t="str">
        <f>VLOOKUP(G1345,角色!A:B,2,FALSE)</f>
        <v>夜音</v>
      </c>
      <c r="D1345" s="8" t="str">
        <f t="shared" si="393"/>
        <v>主动技能1</v>
      </c>
      <c r="E1345" s="8">
        <f t="shared" si="387"/>
        <v>19</v>
      </c>
      <c r="F1345" s="8">
        <f t="shared" si="388"/>
        <v>1</v>
      </c>
      <c r="G1345" s="8">
        <f t="shared" si="389"/>
        <v>23</v>
      </c>
      <c r="H1345" s="4" t="s">
        <v>509</v>
      </c>
      <c r="I1345" s="24" t="str">
        <f t="shared" si="403"/>
        <v>对敌方任意单体造成100%攻击力（+2602）点伤害。</v>
      </c>
      <c r="J1345" s="4" t="s">
        <v>305</v>
      </c>
      <c r="K1345" s="1" t="s">
        <v>105</v>
      </c>
      <c r="L1345" s="4" t="s">
        <v>107</v>
      </c>
      <c r="M1345" s="4"/>
      <c r="N1345" s="4">
        <v>100</v>
      </c>
      <c r="O1345" s="4"/>
      <c r="T1345" s="6" t="str">
        <f t="shared" si="390"/>
        <v/>
      </c>
      <c r="U1345" s="6" t="str">
        <f t="shared" si="391"/>
        <v/>
      </c>
      <c r="Y1345">
        <f t="shared" si="401"/>
        <v>0</v>
      </c>
      <c r="Z1345">
        <v>100</v>
      </c>
      <c r="AA1345" s="23">
        <v>10</v>
      </c>
      <c r="AB1345" s="23">
        <f>INT(VLOOKUP(VLOOKUP($C1345,角色技能升级比率表!$B:$C,2,FALSE),角色属性概况!E:F,2,FALSE)*VLOOKUP(E1345,角色属性概况!I:M,3,FALSE)*AA1345/100)</f>
        <v>2602</v>
      </c>
      <c r="AE1345">
        <v>0</v>
      </c>
      <c r="AF1345" s="23">
        <f t="shared" si="395"/>
        <v>0</v>
      </c>
      <c r="AG1345" s="23">
        <f t="shared" si="396"/>
        <v>0</v>
      </c>
      <c r="AN1345" s="6" t="str">
        <f>_xlfn.IFNA(IF(IF($AH1345=AN$5,VLOOKUP(AI1345,buff!$K:$L,2,FALSE),"")=0,"",IF($AH1345=AN$5,VLOOKUP(AI1345,buff!$K:$L,2,FALSE),"")),"")</f>
        <v/>
      </c>
      <c r="AO1345" s="6" t="str">
        <f>_xlfn.IFNA(IF(IF($AH1345=AO$5,VLOOKUP(AJ1345,buff!$K:$L,2,FALSE),"")=0,"",IF($AH1345=AO$5,VLOOKUP(AJ1345,buff!$K:$L,2,FALSE),"")),"")</f>
        <v/>
      </c>
      <c r="AP1345" s="6" t="str">
        <f>_xlfn.IFNA(IF(IF($AH1345=AP$5,VLOOKUP(AK1345,buff!$K:$L,2,FALSE),"")=0,"",IF($AH1345=AP$5,VLOOKUP(AK1345,buff!$K:$L,2,FALSE),"")),"")</f>
        <v/>
      </c>
      <c r="AQ1345" s="6" t="str">
        <f>_xlfn.IFNA(IF(IF($AH1345=AQ$5,VLOOKUP(AL1345,buff!$K:$L,2,FALSE),"")=0,"",IF($AH1345=AQ$5,VLOOKUP(AL1345,buff!$K:$L,2,FALSE),"")),"")</f>
        <v/>
      </c>
      <c r="AR1345" s="6" t="str">
        <f>_xlfn.IFNA(IF(IF($AH1345=AR$5,VLOOKUP(AM1345,buff!$K:$L,2,FALSE),"")=0,"",IF($AH1345=AR$5,VLOOKUP(AM1345,buff!$K:$L,2,FALSE),"")),"")</f>
        <v/>
      </c>
      <c r="AS1345" s="6" t="str">
        <f>_xlfn.IFNA(IF(IF($AH1345=AS$5,VLOOKUP(AI1345,buff!$K:$L,2,FALSE),"")=0,"",IF($AH1345=AS$5,VLOOKUP(AI1345,buff!$K:$L,2,FALSE),"")),"")</f>
        <v/>
      </c>
      <c r="AT1345" s="6" t="str">
        <f>_xlfn.IFNA(IF(IF($AH1345=AT$5,VLOOKUP(AJ1345,buff!$K:$L,2,FALSE),"")=0,"",IF($AH1345=AT$5,VLOOKUP(AJ1345,buff!$K:$L,2,FALSE),"")),"")</f>
        <v/>
      </c>
      <c r="AU1345" s="6" t="str">
        <f>_xlfn.IFNA(IF(IF($AH1345=AU$5,VLOOKUP(AK1345,buff!$K:$L,2,FALSE),"")=0,"",IF($AH1345=AU$5,VLOOKUP(AK1345,buff!$K:$L,2,FALSE),"")),"")</f>
        <v/>
      </c>
      <c r="AV1345" s="6" t="str">
        <f>_xlfn.IFNA(IF(IF($AH1345=AV$5,VLOOKUP(AL1345,buff!$K:$L,2,FALSE),"")=0,"",IF($AH1345=AV$5,VLOOKUP(AL1345,buff!$K:$L,2,FALSE),"")),"")</f>
        <v/>
      </c>
      <c r="AW1345" s="6" t="str">
        <f>_xlfn.IFNA(IF(IF($AH1345=AW$5,VLOOKUP(AM1345,buff!$K:$L,2,FALSE),"")=0,"",IF($AH1345=AW$5,VLOOKUP(AM1345,buff!$K:$L,2,FALSE),"")),"")</f>
        <v/>
      </c>
      <c r="AX1345" s="6" t="e">
        <f>VLOOKUP(AI1345,buff!K:P,6,FALSE)</f>
        <v>#N/A</v>
      </c>
      <c r="AY1345" t="e">
        <f t="shared" si="397"/>
        <v>#N/A</v>
      </c>
      <c r="AZ1345" t="e">
        <f t="shared" si="397"/>
        <v>#N/A</v>
      </c>
      <c r="BA1345">
        <f t="shared" si="398"/>
        <v>0</v>
      </c>
      <c r="BB1345">
        <f t="shared" si="399"/>
        <v>0</v>
      </c>
    </row>
    <row r="1346" spans="1:54" x14ac:dyDescent="0.15">
      <c r="A1346" t="str">
        <f t="shared" si="386"/>
        <v>夜音主动技能1等级20</v>
      </c>
      <c r="B1346" s="8">
        <v>1340</v>
      </c>
      <c r="C1346" s="8" t="str">
        <f>VLOOKUP(G1346,角色!A:B,2,FALSE)</f>
        <v>夜音</v>
      </c>
      <c r="D1346" s="8" t="str">
        <f t="shared" si="393"/>
        <v>主动技能1</v>
      </c>
      <c r="E1346" s="8">
        <f t="shared" si="387"/>
        <v>20</v>
      </c>
      <c r="F1346" s="8">
        <f t="shared" si="388"/>
        <v>1</v>
      </c>
      <c r="G1346" s="8">
        <f t="shared" si="389"/>
        <v>23</v>
      </c>
      <c r="H1346" s="4" t="s">
        <v>509</v>
      </c>
      <c r="I1346" s="24" t="str">
        <f t="shared" si="403"/>
        <v>对敌方任意单体造成100%攻击力（+3204）点伤害。</v>
      </c>
      <c r="J1346" s="4" t="s">
        <v>305</v>
      </c>
      <c r="K1346" s="1" t="s">
        <v>105</v>
      </c>
      <c r="L1346" s="4" t="s">
        <v>107</v>
      </c>
      <c r="M1346" s="4"/>
      <c r="N1346" s="4">
        <v>100</v>
      </c>
      <c r="O1346" s="4"/>
      <c r="T1346" s="6" t="str">
        <f t="shared" si="390"/>
        <v/>
      </c>
      <c r="U1346" s="6" t="str">
        <f t="shared" si="391"/>
        <v/>
      </c>
      <c r="Y1346">
        <f t="shared" si="401"/>
        <v>0</v>
      </c>
      <c r="Z1346">
        <v>100</v>
      </c>
      <c r="AA1346" s="23">
        <v>10</v>
      </c>
      <c r="AB1346" s="23">
        <f>INT(VLOOKUP(VLOOKUP($C1346,角色技能升级比率表!$B:$C,2,FALSE),角色属性概况!E:F,2,FALSE)*VLOOKUP(E1346,角色属性概况!I:M,3,FALSE)*AA1346/100)</f>
        <v>3204</v>
      </c>
      <c r="AE1346">
        <v>0</v>
      </c>
      <c r="AF1346" s="23">
        <f t="shared" si="395"/>
        <v>0</v>
      </c>
      <c r="AG1346" s="23">
        <f t="shared" si="396"/>
        <v>0</v>
      </c>
      <c r="AN1346" s="6" t="str">
        <f>_xlfn.IFNA(IF(IF($AH1346=AN$5,VLOOKUP(AI1346,buff!$K:$L,2,FALSE),"")=0,"",IF($AH1346=AN$5,VLOOKUP(AI1346,buff!$K:$L,2,FALSE),"")),"")</f>
        <v/>
      </c>
      <c r="AO1346" s="6" t="str">
        <f>_xlfn.IFNA(IF(IF($AH1346=AO$5,VLOOKUP(AJ1346,buff!$K:$L,2,FALSE),"")=0,"",IF($AH1346=AO$5,VLOOKUP(AJ1346,buff!$K:$L,2,FALSE),"")),"")</f>
        <v/>
      </c>
      <c r="AP1346" s="6" t="str">
        <f>_xlfn.IFNA(IF(IF($AH1346=AP$5,VLOOKUP(AK1346,buff!$K:$L,2,FALSE),"")=0,"",IF($AH1346=AP$5,VLOOKUP(AK1346,buff!$K:$L,2,FALSE),"")),"")</f>
        <v/>
      </c>
      <c r="AQ1346" s="6" t="str">
        <f>_xlfn.IFNA(IF(IF($AH1346=AQ$5,VLOOKUP(AL1346,buff!$K:$L,2,FALSE),"")=0,"",IF($AH1346=AQ$5,VLOOKUP(AL1346,buff!$K:$L,2,FALSE),"")),"")</f>
        <v/>
      </c>
      <c r="AR1346" s="6" t="str">
        <f>_xlfn.IFNA(IF(IF($AH1346=AR$5,VLOOKUP(AM1346,buff!$K:$L,2,FALSE),"")=0,"",IF($AH1346=AR$5,VLOOKUP(AM1346,buff!$K:$L,2,FALSE),"")),"")</f>
        <v/>
      </c>
      <c r="AS1346" s="6" t="str">
        <f>_xlfn.IFNA(IF(IF($AH1346=AS$5,VLOOKUP(AI1346,buff!$K:$L,2,FALSE),"")=0,"",IF($AH1346=AS$5,VLOOKUP(AI1346,buff!$K:$L,2,FALSE),"")),"")</f>
        <v/>
      </c>
      <c r="AT1346" s="6" t="str">
        <f>_xlfn.IFNA(IF(IF($AH1346=AT$5,VLOOKUP(AJ1346,buff!$K:$L,2,FALSE),"")=0,"",IF($AH1346=AT$5,VLOOKUP(AJ1346,buff!$K:$L,2,FALSE),"")),"")</f>
        <v/>
      </c>
      <c r="AU1346" s="6" t="str">
        <f>_xlfn.IFNA(IF(IF($AH1346=AU$5,VLOOKUP(AK1346,buff!$K:$L,2,FALSE),"")=0,"",IF($AH1346=AU$5,VLOOKUP(AK1346,buff!$K:$L,2,FALSE),"")),"")</f>
        <v/>
      </c>
      <c r="AV1346" s="6" t="str">
        <f>_xlfn.IFNA(IF(IF($AH1346=AV$5,VLOOKUP(AL1346,buff!$K:$L,2,FALSE),"")=0,"",IF($AH1346=AV$5,VLOOKUP(AL1346,buff!$K:$L,2,FALSE),"")),"")</f>
        <v/>
      </c>
      <c r="AW1346" s="6" t="str">
        <f>_xlfn.IFNA(IF(IF($AH1346=AW$5,VLOOKUP(AM1346,buff!$K:$L,2,FALSE),"")=0,"",IF($AH1346=AW$5,VLOOKUP(AM1346,buff!$K:$L,2,FALSE),"")),"")</f>
        <v/>
      </c>
      <c r="AX1346" s="6" t="e">
        <f>VLOOKUP(AI1346,buff!K:P,6,FALSE)</f>
        <v>#N/A</v>
      </c>
      <c r="AY1346" t="e">
        <f t="shared" si="397"/>
        <v>#N/A</v>
      </c>
      <c r="AZ1346" t="e">
        <f t="shared" si="397"/>
        <v>#N/A</v>
      </c>
      <c r="BA1346">
        <f t="shared" si="398"/>
        <v>0</v>
      </c>
      <c r="BB1346">
        <f t="shared" si="399"/>
        <v>0</v>
      </c>
    </row>
    <row r="1347" spans="1:54" x14ac:dyDescent="0.15">
      <c r="A1347" t="str">
        <f t="shared" si="386"/>
        <v>夜音主动技能2等级1</v>
      </c>
      <c r="B1347" s="8">
        <v>1341</v>
      </c>
      <c r="C1347" s="8" t="str">
        <f>VLOOKUP(G1347,角色!A:B,2,FALSE)</f>
        <v>夜音</v>
      </c>
      <c r="D1347" s="8" t="str">
        <f t="shared" si="393"/>
        <v>主动技能2</v>
      </c>
      <c r="E1347" s="8">
        <f t="shared" si="387"/>
        <v>1</v>
      </c>
      <c r="F1347" s="8">
        <f t="shared" si="388"/>
        <v>2</v>
      </c>
      <c r="G1347" s="8">
        <f t="shared" si="389"/>
        <v>23</v>
      </c>
      <c r="H1347" s="4" t="s">
        <v>417</v>
      </c>
      <c r="I1347" s="24" t="str">
        <f>"对敌方单体造成125%攻击力（+"&amp;AB1347&amp;"）点伤害。"</f>
        <v>对敌方单体造成125%攻击力（+118）点伤害。</v>
      </c>
      <c r="J1347" s="4" t="s">
        <v>305</v>
      </c>
      <c r="K1347" s="1" t="s">
        <v>103</v>
      </c>
      <c r="L1347" s="4" t="s">
        <v>107</v>
      </c>
      <c r="M1347" s="4"/>
      <c r="N1347" s="4">
        <v>100</v>
      </c>
      <c r="O1347" s="4"/>
      <c r="T1347" s="6" t="str">
        <f t="shared" si="390"/>
        <v/>
      </c>
      <c r="U1347" s="6" t="str">
        <f t="shared" si="391"/>
        <v/>
      </c>
      <c r="Y1347">
        <f t="shared" si="401"/>
        <v>50</v>
      </c>
      <c r="Z1347">
        <v>125</v>
      </c>
      <c r="AA1347" s="23">
        <v>25</v>
      </c>
      <c r="AB1347" s="23">
        <f>INT(VLOOKUP(VLOOKUP($C1347,角色技能升级比率表!$B:$C,2,FALSE),角色属性概况!E:F,2,FALSE)*VLOOKUP(E1347,角色属性概况!I:M,3,FALSE)*AA1347/100)</f>
        <v>118</v>
      </c>
      <c r="AE1347">
        <v>0</v>
      </c>
      <c r="AF1347" s="23">
        <f t="shared" si="395"/>
        <v>2</v>
      </c>
      <c r="AG1347" s="23">
        <f t="shared" si="396"/>
        <v>1</v>
      </c>
      <c r="AN1347" s="6" t="str">
        <f>_xlfn.IFNA(IF(IF($AH1347=AN$5,VLOOKUP(AI1347,buff!$K:$L,2,FALSE),"")=0,"",IF($AH1347=AN$5,VLOOKUP(AI1347,buff!$K:$L,2,FALSE),"")),"")</f>
        <v/>
      </c>
      <c r="AO1347" s="6" t="str">
        <f>_xlfn.IFNA(IF(IF($AH1347=AO$5,VLOOKUP(AJ1347,buff!$K:$L,2,FALSE),"")=0,"",IF($AH1347=AO$5,VLOOKUP(AJ1347,buff!$K:$L,2,FALSE),"")),"")</f>
        <v/>
      </c>
      <c r="AP1347" s="6" t="str">
        <f>_xlfn.IFNA(IF(IF($AH1347=AP$5,VLOOKUP(AK1347,buff!$K:$L,2,FALSE),"")=0,"",IF($AH1347=AP$5,VLOOKUP(AK1347,buff!$K:$L,2,FALSE),"")),"")</f>
        <v/>
      </c>
      <c r="AQ1347" s="6" t="str">
        <f>_xlfn.IFNA(IF(IF($AH1347=AQ$5,VLOOKUP(AL1347,buff!$K:$L,2,FALSE),"")=0,"",IF($AH1347=AQ$5,VLOOKUP(AL1347,buff!$K:$L,2,FALSE),"")),"")</f>
        <v/>
      </c>
      <c r="AR1347" s="6" t="str">
        <f>_xlfn.IFNA(IF(IF($AH1347=AR$5,VLOOKUP(AM1347,buff!$K:$L,2,FALSE),"")=0,"",IF($AH1347=AR$5,VLOOKUP(AM1347,buff!$K:$L,2,FALSE),"")),"")</f>
        <v/>
      </c>
      <c r="AS1347" s="6" t="str">
        <f>_xlfn.IFNA(IF(IF($AH1347=AS$5,VLOOKUP(AI1347,buff!$K:$L,2,FALSE),"")=0,"",IF($AH1347=AS$5,VLOOKUP(AI1347,buff!$K:$L,2,FALSE),"")),"")</f>
        <v/>
      </c>
      <c r="AT1347" s="6" t="str">
        <f>_xlfn.IFNA(IF(IF($AH1347=AT$5,VLOOKUP(AJ1347,buff!$K:$L,2,FALSE),"")=0,"",IF($AH1347=AT$5,VLOOKUP(AJ1347,buff!$K:$L,2,FALSE),"")),"")</f>
        <v/>
      </c>
      <c r="AU1347" s="6" t="str">
        <f>_xlfn.IFNA(IF(IF($AH1347=AU$5,VLOOKUP(AK1347,buff!$K:$L,2,FALSE),"")=0,"",IF($AH1347=AU$5,VLOOKUP(AK1347,buff!$K:$L,2,FALSE),"")),"")</f>
        <v/>
      </c>
      <c r="AV1347" s="6" t="str">
        <f>_xlfn.IFNA(IF(IF($AH1347=AV$5,VLOOKUP(AL1347,buff!$K:$L,2,FALSE),"")=0,"",IF($AH1347=AV$5,VLOOKUP(AL1347,buff!$K:$L,2,FALSE),"")),"")</f>
        <v/>
      </c>
      <c r="AW1347" s="6" t="str">
        <f>_xlfn.IFNA(IF(IF($AH1347=AW$5,VLOOKUP(AM1347,buff!$K:$L,2,FALSE),"")=0,"",IF($AH1347=AW$5,VLOOKUP(AM1347,buff!$K:$L,2,FALSE),"")),"")</f>
        <v/>
      </c>
      <c r="AX1347" s="6" t="e">
        <f>VLOOKUP(AI1347,buff!K:P,6,FALSE)</f>
        <v>#N/A</v>
      </c>
      <c r="AY1347" t="e">
        <f t="shared" si="397"/>
        <v>#N/A</v>
      </c>
      <c r="AZ1347" t="e">
        <f t="shared" si="397"/>
        <v>#N/A</v>
      </c>
      <c r="BA1347">
        <f t="shared" si="398"/>
        <v>2</v>
      </c>
      <c r="BB1347">
        <f t="shared" si="399"/>
        <v>1</v>
      </c>
    </row>
    <row r="1348" spans="1:54" x14ac:dyDescent="0.15">
      <c r="A1348" t="str">
        <f t="shared" si="386"/>
        <v>夜音主动技能2等级2</v>
      </c>
      <c r="B1348" s="8">
        <v>1342</v>
      </c>
      <c r="C1348" s="8" t="str">
        <f>VLOOKUP(G1348,角色!A:B,2,FALSE)</f>
        <v>夜音</v>
      </c>
      <c r="D1348" s="8" t="str">
        <f t="shared" si="393"/>
        <v>主动技能2</v>
      </c>
      <c r="E1348" s="8">
        <f t="shared" si="387"/>
        <v>2</v>
      </c>
      <c r="F1348" s="8">
        <f t="shared" si="388"/>
        <v>2</v>
      </c>
      <c r="G1348" s="8">
        <f t="shared" si="389"/>
        <v>23</v>
      </c>
      <c r="H1348" s="4" t="s">
        <v>417</v>
      </c>
      <c r="I1348" s="24" t="str">
        <f t="shared" ref="I1348:I1366" si="404">"对敌方单体造成125%攻击力（+"&amp;AB1348&amp;"）点伤害。"</f>
        <v>对敌方单体造成125%攻击力（+175）点伤害。</v>
      </c>
      <c r="J1348" s="4" t="s">
        <v>305</v>
      </c>
      <c r="K1348" s="1" t="s">
        <v>103</v>
      </c>
      <c r="L1348" s="4" t="s">
        <v>107</v>
      </c>
      <c r="M1348" s="4"/>
      <c r="N1348" s="4">
        <v>100</v>
      </c>
      <c r="O1348" s="4"/>
      <c r="T1348" s="6" t="str">
        <f t="shared" si="390"/>
        <v/>
      </c>
      <c r="U1348" s="6" t="str">
        <f t="shared" si="391"/>
        <v/>
      </c>
      <c r="Y1348">
        <f t="shared" si="401"/>
        <v>50</v>
      </c>
      <c r="Z1348">
        <v>125</v>
      </c>
      <c r="AA1348" s="23">
        <v>25</v>
      </c>
      <c r="AB1348" s="23">
        <f>INT(VLOOKUP(VLOOKUP($C1348,角色技能升级比率表!$B:$C,2,FALSE),角色属性概况!E:F,2,FALSE)*VLOOKUP(E1348,角色属性概况!I:M,3,FALSE)*AA1348/100)</f>
        <v>175</v>
      </c>
      <c r="AE1348">
        <v>0</v>
      </c>
      <c r="AF1348" s="23">
        <f t="shared" si="395"/>
        <v>2</v>
      </c>
      <c r="AG1348" s="23">
        <f t="shared" si="396"/>
        <v>1</v>
      </c>
      <c r="AN1348" s="6" t="str">
        <f>_xlfn.IFNA(IF(IF($AH1348=AN$5,VLOOKUP(AI1348,buff!$K:$L,2,FALSE),"")=0,"",IF($AH1348=AN$5,VLOOKUP(AI1348,buff!$K:$L,2,FALSE),"")),"")</f>
        <v/>
      </c>
      <c r="AO1348" s="6" t="str">
        <f>_xlfn.IFNA(IF(IF($AH1348=AO$5,VLOOKUP(AJ1348,buff!$K:$L,2,FALSE),"")=0,"",IF($AH1348=AO$5,VLOOKUP(AJ1348,buff!$K:$L,2,FALSE),"")),"")</f>
        <v/>
      </c>
      <c r="AP1348" s="6" t="str">
        <f>_xlfn.IFNA(IF(IF($AH1348=AP$5,VLOOKUP(AK1348,buff!$K:$L,2,FALSE),"")=0,"",IF($AH1348=AP$5,VLOOKUP(AK1348,buff!$K:$L,2,FALSE),"")),"")</f>
        <v/>
      </c>
      <c r="AQ1348" s="6" t="str">
        <f>_xlfn.IFNA(IF(IF($AH1348=AQ$5,VLOOKUP(AL1348,buff!$K:$L,2,FALSE),"")=0,"",IF($AH1348=AQ$5,VLOOKUP(AL1348,buff!$K:$L,2,FALSE),"")),"")</f>
        <v/>
      </c>
      <c r="AR1348" s="6" t="str">
        <f>_xlfn.IFNA(IF(IF($AH1348=AR$5,VLOOKUP(AM1348,buff!$K:$L,2,FALSE),"")=0,"",IF($AH1348=AR$5,VLOOKUP(AM1348,buff!$K:$L,2,FALSE),"")),"")</f>
        <v/>
      </c>
      <c r="AS1348" s="6" t="str">
        <f>_xlfn.IFNA(IF(IF($AH1348=AS$5,VLOOKUP(AI1348,buff!$K:$L,2,FALSE),"")=0,"",IF($AH1348=AS$5,VLOOKUP(AI1348,buff!$K:$L,2,FALSE),"")),"")</f>
        <v/>
      </c>
      <c r="AT1348" s="6" t="str">
        <f>_xlfn.IFNA(IF(IF($AH1348=AT$5,VLOOKUP(AJ1348,buff!$K:$L,2,FALSE),"")=0,"",IF($AH1348=AT$5,VLOOKUP(AJ1348,buff!$K:$L,2,FALSE),"")),"")</f>
        <v/>
      </c>
      <c r="AU1348" s="6" t="str">
        <f>_xlfn.IFNA(IF(IF($AH1348=AU$5,VLOOKUP(AK1348,buff!$K:$L,2,FALSE),"")=0,"",IF($AH1348=AU$5,VLOOKUP(AK1348,buff!$K:$L,2,FALSE),"")),"")</f>
        <v/>
      </c>
      <c r="AV1348" s="6" t="str">
        <f>_xlfn.IFNA(IF(IF($AH1348=AV$5,VLOOKUP(AL1348,buff!$K:$L,2,FALSE),"")=0,"",IF($AH1348=AV$5,VLOOKUP(AL1348,buff!$K:$L,2,FALSE),"")),"")</f>
        <v/>
      </c>
      <c r="AW1348" s="6" t="str">
        <f>_xlfn.IFNA(IF(IF($AH1348=AW$5,VLOOKUP(AM1348,buff!$K:$L,2,FALSE),"")=0,"",IF($AH1348=AW$5,VLOOKUP(AM1348,buff!$K:$L,2,FALSE),"")),"")</f>
        <v/>
      </c>
      <c r="AX1348" s="6" t="e">
        <f>VLOOKUP(AI1348,buff!K:P,6,FALSE)</f>
        <v>#N/A</v>
      </c>
      <c r="AY1348" t="e">
        <f t="shared" si="397"/>
        <v>#N/A</v>
      </c>
      <c r="AZ1348" t="e">
        <f t="shared" si="397"/>
        <v>#N/A</v>
      </c>
      <c r="BA1348">
        <f t="shared" si="398"/>
        <v>2</v>
      </c>
      <c r="BB1348">
        <f t="shared" si="399"/>
        <v>1</v>
      </c>
    </row>
    <row r="1349" spans="1:54" x14ac:dyDescent="0.15">
      <c r="A1349" t="str">
        <f t="shared" si="386"/>
        <v>夜音主动技能2等级3</v>
      </c>
      <c r="B1349" s="8">
        <v>1343</v>
      </c>
      <c r="C1349" s="8" t="str">
        <f>VLOOKUP(G1349,角色!A:B,2,FALSE)</f>
        <v>夜音</v>
      </c>
      <c r="D1349" s="8" t="str">
        <f t="shared" si="393"/>
        <v>主动技能2</v>
      </c>
      <c r="E1349" s="8">
        <f t="shared" si="387"/>
        <v>3</v>
      </c>
      <c r="F1349" s="8">
        <f t="shared" si="388"/>
        <v>2</v>
      </c>
      <c r="G1349" s="8">
        <f t="shared" si="389"/>
        <v>23</v>
      </c>
      <c r="H1349" s="4" t="s">
        <v>417</v>
      </c>
      <c r="I1349" s="24" t="str">
        <f t="shared" si="404"/>
        <v>对敌方单体造成125%攻击力（+231）点伤害。</v>
      </c>
      <c r="J1349" s="4" t="s">
        <v>305</v>
      </c>
      <c r="K1349" s="1" t="s">
        <v>103</v>
      </c>
      <c r="L1349" s="4" t="s">
        <v>107</v>
      </c>
      <c r="M1349" s="4"/>
      <c r="N1349" s="4">
        <v>100</v>
      </c>
      <c r="O1349" s="4"/>
      <c r="T1349" s="6" t="str">
        <f t="shared" si="390"/>
        <v/>
      </c>
      <c r="U1349" s="6" t="str">
        <f t="shared" si="391"/>
        <v/>
      </c>
      <c r="Y1349">
        <f t="shared" si="401"/>
        <v>50</v>
      </c>
      <c r="Z1349">
        <v>125</v>
      </c>
      <c r="AA1349" s="23">
        <v>25</v>
      </c>
      <c r="AB1349" s="23">
        <f>INT(VLOOKUP(VLOOKUP($C1349,角色技能升级比率表!$B:$C,2,FALSE),角色属性概况!E:F,2,FALSE)*VLOOKUP(E1349,角色属性概况!I:M,3,FALSE)*AA1349/100)</f>
        <v>231</v>
      </c>
      <c r="AE1349">
        <v>0</v>
      </c>
      <c r="AF1349" s="23">
        <f t="shared" si="395"/>
        <v>2</v>
      </c>
      <c r="AG1349" s="23">
        <f t="shared" si="396"/>
        <v>1</v>
      </c>
      <c r="AN1349" s="6" t="str">
        <f>_xlfn.IFNA(IF(IF($AH1349=AN$5,VLOOKUP(AI1349,buff!$K:$L,2,FALSE),"")=0,"",IF($AH1349=AN$5,VLOOKUP(AI1349,buff!$K:$L,2,FALSE),"")),"")</f>
        <v/>
      </c>
      <c r="AO1349" s="6" t="str">
        <f>_xlfn.IFNA(IF(IF($AH1349=AO$5,VLOOKUP(AJ1349,buff!$K:$L,2,FALSE),"")=0,"",IF($AH1349=AO$5,VLOOKUP(AJ1349,buff!$K:$L,2,FALSE),"")),"")</f>
        <v/>
      </c>
      <c r="AP1349" s="6" t="str">
        <f>_xlfn.IFNA(IF(IF($AH1349=AP$5,VLOOKUP(AK1349,buff!$K:$L,2,FALSE),"")=0,"",IF($AH1349=AP$5,VLOOKUP(AK1349,buff!$K:$L,2,FALSE),"")),"")</f>
        <v/>
      </c>
      <c r="AQ1349" s="6" t="str">
        <f>_xlfn.IFNA(IF(IF($AH1349=AQ$5,VLOOKUP(AL1349,buff!$K:$L,2,FALSE),"")=0,"",IF($AH1349=AQ$5,VLOOKUP(AL1349,buff!$K:$L,2,FALSE),"")),"")</f>
        <v/>
      </c>
      <c r="AR1349" s="6" t="str">
        <f>_xlfn.IFNA(IF(IF($AH1349=AR$5,VLOOKUP(AM1349,buff!$K:$L,2,FALSE),"")=0,"",IF($AH1349=AR$5,VLOOKUP(AM1349,buff!$K:$L,2,FALSE),"")),"")</f>
        <v/>
      </c>
      <c r="AS1349" s="6" t="str">
        <f>_xlfn.IFNA(IF(IF($AH1349=AS$5,VLOOKUP(AI1349,buff!$K:$L,2,FALSE),"")=0,"",IF($AH1349=AS$5,VLOOKUP(AI1349,buff!$K:$L,2,FALSE),"")),"")</f>
        <v/>
      </c>
      <c r="AT1349" s="6" t="str">
        <f>_xlfn.IFNA(IF(IF($AH1349=AT$5,VLOOKUP(AJ1349,buff!$K:$L,2,FALSE),"")=0,"",IF($AH1349=AT$5,VLOOKUP(AJ1349,buff!$K:$L,2,FALSE),"")),"")</f>
        <v/>
      </c>
      <c r="AU1349" s="6" t="str">
        <f>_xlfn.IFNA(IF(IF($AH1349=AU$5,VLOOKUP(AK1349,buff!$K:$L,2,FALSE),"")=0,"",IF($AH1349=AU$5,VLOOKUP(AK1349,buff!$K:$L,2,FALSE),"")),"")</f>
        <v/>
      </c>
      <c r="AV1349" s="6" t="str">
        <f>_xlfn.IFNA(IF(IF($AH1349=AV$5,VLOOKUP(AL1349,buff!$K:$L,2,FALSE),"")=0,"",IF($AH1349=AV$5,VLOOKUP(AL1349,buff!$K:$L,2,FALSE),"")),"")</f>
        <v/>
      </c>
      <c r="AW1349" s="6" t="str">
        <f>_xlfn.IFNA(IF(IF($AH1349=AW$5,VLOOKUP(AM1349,buff!$K:$L,2,FALSE),"")=0,"",IF($AH1349=AW$5,VLOOKUP(AM1349,buff!$K:$L,2,FALSE),"")),"")</f>
        <v/>
      </c>
      <c r="AX1349" s="6" t="e">
        <f>VLOOKUP(AI1349,buff!K:P,6,FALSE)</f>
        <v>#N/A</v>
      </c>
      <c r="AY1349" t="e">
        <f t="shared" si="397"/>
        <v>#N/A</v>
      </c>
      <c r="AZ1349" t="e">
        <f t="shared" si="397"/>
        <v>#N/A</v>
      </c>
      <c r="BA1349">
        <f t="shared" si="398"/>
        <v>2</v>
      </c>
      <c r="BB1349">
        <f t="shared" si="399"/>
        <v>1</v>
      </c>
    </row>
    <row r="1350" spans="1:54" x14ac:dyDescent="0.15">
      <c r="A1350" t="str">
        <f t="shared" ref="A1350:A1413" si="405">C1350&amp;D1350&amp;$E$6&amp;E1350</f>
        <v>夜音主动技能2等级4</v>
      </c>
      <c r="B1350" s="8">
        <v>1344</v>
      </c>
      <c r="C1350" s="8" t="str">
        <f>VLOOKUP(G1350,角色!A:B,2,FALSE)</f>
        <v>夜音</v>
      </c>
      <c r="D1350" s="8" t="str">
        <f t="shared" si="393"/>
        <v>主动技能2</v>
      </c>
      <c r="E1350" s="8">
        <f t="shared" ref="E1350:E1413" si="406">IF(E1349=E$5,1,E1349+1)</f>
        <v>4</v>
      </c>
      <c r="F1350" s="8">
        <f t="shared" ref="F1350:F1413" si="407">IF(E1350=1,IF(F1349=$F$5,1,F1349+1),F1349)</f>
        <v>2</v>
      </c>
      <c r="G1350" s="8">
        <f t="shared" ref="G1350:G1413" si="408">IF((F1350=1)*(E1350=1),G1349+1,G1349)</f>
        <v>23</v>
      </c>
      <c r="H1350" s="4" t="s">
        <v>417</v>
      </c>
      <c r="I1350" s="24" t="str">
        <f t="shared" si="404"/>
        <v>对敌方单体造成125%攻击力（+287）点伤害。</v>
      </c>
      <c r="J1350" s="4" t="s">
        <v>305</v>
      </c>
      <c r="K1350" s="1" t="s">
        <v>103</v>
      </c>
      <c r="L1350" s="4" t="s">
        <v>107</v>
      </c>
      <c r="M1350" s="4"/>
      <c r="N1350" s="4">
        <v>100</v>
      </c>
      <c r="O1350" s="4"/>
      <c r="T1350" s="6" t="str">
        <f t="shared" ref="T1350:T1366" si="409">IF(AN1350="","",AN1350)&amp;IF(AO1350="","","|"&amp;AO1350)&amp;IF(AP1350="","","|"&amp;AP1350)&amp;IF(AQ1350="","","|"&amp;AQ1350)&amp;IF(AR1350="","","|"&amp;AR1350)</f>
        <v/>
      </c>
      <c r="U1350" s="6" t="str">
        <f t="shared" ref="U1350:U1366" si="410">IF(AS1350="","",AS1350)&amp;IF(AT1350="","","|"&amp;AT1350)&amp;IF(AU1350="","","|"&amp;AU1350)&amp;IF(AV1350="","","|"&amp;AV1350)&amp;IF(AW1350="","","|"&amp;AW1350)</f>
        <v/>
      </c>
      <c r="Y1350">
        <f t="shared" si="401"/>
        <v>50</v>
      </c>
      <c r="Z1350">
        <v>125</v>
      </c>
      <c r="AA1350" s="23">
        <v>25</v>
      </c>
      <c r="AB1350" s="23">
        <f>INT(VLOOKUP(VLOOKUP($C1350,角色技能升级比率表!$B:$C,2,FALSE),角色属性概况!E:F,2,FALSE)*VLOOKUP(E1350,角色属性概况!I:M,3,FALSE)*AA1350/100)</f>
        <v>287</v>
      </c>
      <c r="AE1350">
        <v>0</v>
      </c>
      <c r="AF1350" s="23">
        <f t="shared" si="395"/>
        <v>2</v>
      </c>
      <c r="AG1350" s="23">
        <f t="shared" si="396"/>
        <v>1</v>
      </c>
      <c r="AN1350" s="6" t="str">
        <f>_xlfn.IFNA(IF(IF($AH1350=AN$5,VLOOKUP(AI1350,buff!$K:$L,2,FALSE),"")=0,"",IF($AH1350=AN$5,VLOOKUP(AI1350,buff!$K:$L,2,FALSE),"")),"")</f>
        <v/>
      </c>
      <c r="AO1350" s="6" t="str">
        <f>_xlfn.IFNA(IF(IF($AH1350=AO$5,VLOOKUP(AJ1350,buff!$K:$L,2,FALSE),"")=0,"",IF($AH1350=AO$5,VLOOKUP(AJ1350,buff!$K:$L,2,FALSE),"")),"")</f>
        <v/>
      </c>
      <c r="AP1350" s="6" t="str">
        <f>_xlfn.IFNA(IF(IF($AH1350=AP$5,VLOOKUP(AK1350,buff!$K:$L,2,FALSE),"")=0,"",IF($AH1350=AP$5,VLOOKUP(AK1350,buff!$K:$L,2,FALSE),"")),"")</f>
        <v/>
      </c>
      <c r="AQ1350" s="6" t="str">
        <f>_xlfn.IFNA(IF(IF($AH1350=AQ$5,VLOOKUP(AL1350,buff!$K:$L,2,FALSE),"")=0,"",IF($AH1350=AQ$5,VLOOKUP(AL1350,buff!$K:$L,2,FALSE),"")),"")</f>
        <v/>
      </c>
      <c r="AR1350" s="6" t="str">
        <f>_xlfn.IFNA(IF(IF($AH1350=AR$5,VLOOKUP(AM1350,buff!$K:$L,2,FALSE),"")=0,"",IF($AH1350=AR$5,VLOOKUP(AM1350,buff!$K:$L,2,FALSE),"")),"")</f>
        <v/>
      </c>
      <c r="AS1350" s="6" t="str">
        <f>_xlfn.IFNA(IF(IF($AH1350=AS$5,VLOOKUP(AI1350,buff!$K:$L,2,FALSE),"")=0,"",IF($AH1350=AS$5,VLOOKUP(AI1350,buff!$K:$L,2,FALSE),"")),"")</f>
        <v/>
      </c>
      <c r="AT1350" s="6" t="str">
        <f>_xlfn.IFNA(IF(IF($AH1350=AT$5,VLOOKUP(AJ1350,buff!$K:$L,2,FALSE),"")=0,"",IF($AH1350=AT$5,VLOOKUP(AJ1350,buff!$K:$L,2,FALSE),"")),"")</f>
        <v/>
      </c>
      <c r="AU1350" s="6" t="str">
        <f>_xlfn.IFNA(IF(IF($AH1350=AU$5,VLOOKUP(AK1350,buff!$K:$L,2,FALSE),"")=0,"",IF($AH1350=AU$5,VLOOKUP(AK1350,buff!$K:$L,2,FALSE),"")),"")</f>
        <v/>
      </c>
      <c r="AV1350" s="6" t="str">
        <f>_xlfn.IFNA(IF(IF($AH1350=AV$5,VLOOKUP(AL1350,buff!$K:$L,2,FALSE),"")=0,"",IF($AH1350=AV$5,VLOOKUP(AL1350,buff!$K:$L,2,FALSE),"")),"")</f>
        <v/>
      </c>
      <c r="AW1350" s="6" t="str">
        <f>_xlfn.IFNA(IF(IF($AH1350=AW$5,VLOOKUP(AM1350,buff!$K:$L,2,FALSE),"")=0,"",IF($AH1350=AW$5,VLOOKUP(AM1350,buff!$K:$L,2,FALSE),"")),"")</f>
        <v/>
      </c>
      <c r="AX1350" s="6" t="e">
        <f>VLOOKUP(AI1350,buff!K:P,6,FALSE)</f>
        <v>#N/A</v>
      </c>
      <c r="AY1350" t="e">
        <f t="shared" si="397"/>
        <v>#N/A</v>
      </c>
      <c r="AZ1350" t="e">
        <f t="shared" si="397"/>
        <v>#N/A</v>
      </c>
      <c r="BA1350">
        <f t="shared" si="398"/>
        <v>2</v>
      </c>
      <c r="BB1350">
        <f t="shared" si="399"/>
        <v>1</v>
      </c>
    </row>
    <row r="1351" spans="1:54" x14ac:dyDescent="0.15">
      <c r="A1351" t="str">
        <f t="shared" si="405"/>
        <v>夜音主动技能2等级5</v>
      </c>
      <c r="B1351" s="8">
        <v>1345</v>
      </c>
      <c r="C1351" s="8" t="str">
        <f>VLOOKUP(G1351,角色!A:B,2,FALSE)</f>
        <v>夜音</v>
      </c>
      <c r="D1351" s="8" t="str">
        <f t="shared" si="393"/>
        <v>主动技能2</v>
      </c>
      <c r="E1351" s="8">
        <f t="shared" si="406"/>
        <v>5</v>
      </c>
      <c r="F1351" s="8">
        <f t="shared" si="407"/>
        <v>2</v>
      </c>
      <c r="G1351" s="8">
        <f t="shared" si="408"/>
        <v>23</v>
      </c>
      <c r="H1351" s="4" t="s">
        <v>417</v>
      </c>
      <c r="I1351" s="24" t="str">
        <f t="shared" si="404"/>
        <v>对敌方单体造成125%攻击力（+353）点伤害。</v>
      </c>
      <c r="J1351" s="4" t="s">
        <v>305</v>
      </c>
      <c r="K1351" s="1" t="s">
        <v>103</v>
      </c>
      <c r="L1351" s="4" t="s">
        <v>107</v>
      </c>
      <c r="M1351" s="4"/>
      <c r="N1351" s="4">
        <v>100</v>
      </c>
      <c r="O1351" s="4"/>
      <c r="T1351" s="6" t="str">
        <f t="shared" si="409"/>
        <v/>
      </c>
      <c r="U1351" s="6" t="str">
        <f t="shared" si="410"/>
        <v/>
      </c>
      <c r="Y1351">
        <f t="shared" ref="Y1351:Y1382" si="411">VLOOKUP(D1351,BC:BD,2,FALSE)</f>
        <v>50</v>
      </c>
      <c r="Z1351">
        <v>125</v>
      </c>
      <c r="AA1351" s="23">
        <v>25</v>
      </c>
      <c r="AB1351" s="23">
        <f>INT(VLOOKUP(VLOOKUP($C1351,角色技能升级比率表!$B:$C,2,FALSE),角色属性概况!E:F,2,FALSE)*VLOOKUP(E1351,角色属性概况!I:M,3,FALSE)*AA1351/100)</f>
        <v>353</v>
      </c>
      <c r="AE1351">
        <v>0</v>
      </c>
      <c r="AF1351" s="23">
        <f t="shared" si="395"/>
        <v>2</v>
      </c>
      <c r="AG1351" s="23">
        <f t="shared" si="396"/>
        <v>1</v>
      </c>
      <c r="AN1351" s="6" t="str">
        <f>_xlfn.IFNA(IF(IF($AH1351=AN$5,VLOOKUP(AI1351,buff!$K:$L,2,FALSE),"")=0,"",IF($AH1351=AN$5,VLOOKUP(AI1351,buff!$K:$L,2,FALSE),"")),"")</f>
        <v/>
      </c>
      <c r="AO1351" s="6" t="str">
        <f>_xlfn.IFNA(IF(IF($AH1351=AO$5,VLOOKUP(AJ1351,buff!$K:$L,2,FALSE),"")=0,"",IF($AH1351=AO$5,VLOOKUP(AJ1351,buff!$K:$L,2,FALSE),"")),"")</f>
        <v/>
      </c>
      <c r="AP1351" s="6" t="str">
        <f>_xlfn.IFNA(IF(IF($AH1351=AP$5,VLOOKUP(AK1351,buff!$K:$L,2,FALSE),"")=0,"",IF($AH1351=AP$5,VLOOKUP(AK1351,buff!$K:$L,2,FALSE),"")),"")</f>
        <v/>
      </c>
      <c r="AQ1351" s="6" t="str">
        <f>_xlfn.IFNA(IF(IF($AH1351=AQ$5,VLOOKUP(AL1351,buff!$K:$L,2,FALSE),"")=0,"",IF($AH1351=AQ$5,VLOOKUP(AL1351,buff!$K:$L,2,FALSE),"")),"")</f>
        <v/>
      </c>
      <c r="AR1351" s="6" t="str">
        <f>_xlfn.IFNA(IF(IF($AH1351=AR$5,VLOOKUP(AM1351,buff!$K:$L,2,FALSE),"")=0,"",IF($AH1351=AR$5,VLOOKUP(AM1351,buff!$K:$L,2,FALSE),"")),"")</f>
        <v/>
      </c>
      <c r="AS1351" s="6" t="str">
        <f>_xlfn.IFNA(IF(IF($AH1351=AS$5,VLOOKUP(AI1351,buff!$K:$L,2,FALSE),"")=0,"",IF($AH1351=AS$5,VLOOKUP(AI1351,buff!$K:$L,2,FALSE),"")),"")</f>
        <v/>
      </c>
      <c r="AT1351" s="6" t="str">
        <f>_xlfn.IFNA(IF(IF($AH1351=AT$5,VLOOKUP(AJ1351,buff!$K:$L,2,FALSE),"")=0,"",IF($AH1351=AT$5,VLOOKUP(AJ1351,buff!$K:$L,2,FALSE),"")),"")</f>
        <v/>
      </c>
      <c r="AU1351" s="6" t="str">
        <f>_xlfn.IFNA(IF(IF($AH1351=AU$5,VLOOKUP(AK1351,buff!$K:$L,2,FALSE),"")=0,"",IF($AH1351=AU$5,VLOOKUP(AK1351,buff!$K:$L,2,FALSE),"")),"")</f>
        <v/>
      </c>
      <c r="AV1351" s="6" t="str">
        <f>_xlfn.IFNA(IF(IF($AH1351=AV$5,VLOOKUP(AL1351,buff!$K:$L,2,FALSE),"")=0,"",IF($AH1351=AV$5,VLOOKUP(AL1351,buff!$K:$L,2,FALSE),"")),"")</f>
        <v/>
      </c>
      <c r="AW1351" s="6" t="str">
        <f>_xlfn.IFNA(IF(IF($AH1351=AW$5,VLOOKUP(AM1351,buff!$K:$L,2,FALSE),"")=0,"",IF($AH1351=AW$5,VLOOKUP(AM1351,buff!$K:$L,2,FALSE),"")),"")</f>
        <v/>
      </c>
      <c r="AX1351" s="6" t="e">
        <f>VLOOKUP(AI1351,buff!K:P,6,FALSE)</f>
        <v>#N/A</v>
      </c>
      <c r="AY1351" t="e">
        <f t="shared" si="397"/>
        <v>#N/A</v>
      </c>
      <c r="AZ1351" t="e">
        <f t="shared" si="397"/>
        <v>#N/A</v>
      </c>
      <c r="BA1351">
        <f t="shared" si="398"/>
        <v>2</v>
      </c>
      <c r="BB1351">
        <f t="shared" si="399"/>
        <v>1</v>
      </c>
    </row>
    <row r="1352" spans="1:54" x14ac:dyDescent="0.15">
      <c r="A1352" t="str">
        <f t="shared" si="405"/>
        <v>夜音主动技能2等级6</v>
      </c>
      <c r="B1352" s="8">
        <v>1346</v>
      </c>
      <c r="C1352" s="8" t="str">
        <f>VLOOKUP(G1352,角色!A:B,2,FALSE)</f>
        <v>夜音</v>
      </c>
      <c r="D1352" s="8" t="str">
        <f t="shared" ref="D1352:D1415" si="412">$D$4&amp;F1352</f>
        <v>主动技能2</v>
      </c>
      <c r="E1352" s="8">
        <f t="shared" si="406"/>
        <v>6</v>
      </c>
      <c r="F1352" s="8">
        <f t="shared" si="407"/>
        <v>2</v>
      </c>
      <c r="G1352" s="8">
        <f t="shared" si="408"/>
        <v>23</v>
      </c>
      <c r="H1352" s="4" t="s">
        <v>417</v>
      </c>
      <c r="I1352" s="24" t="str">
        <f t="shared" si="404"/>
        <v>对敌方单体造成125%攻击力（+435）点伤害。</v>
      </c>
      <c r="J1352" s="4" t="s">
        <v>305</v>
      </c>
      <c r="K1352" s="1" t="s">
        <v>103</v>
      </c>
      <c r="L1352" s="4" t="s">
        <v>107</v>
      </c>
      <c r="M1352" s="4"/>
      <c r="N1352" s="4">
        <v>100</v>
      </c>
      <c r="O1352" s="4"/>
      <c r="T1352" s="6" t="str">
        <f t="shared" si="409"/>
        <v/>
      </c>
      <c r="U1352" s="6" t="str">
        <f t="shared" si="410"/>
        <v/>
      </c>
      <c r="Y1352">
        <f t="shared" si="411"/>
        <v>50</v>
      </c>
      <c r="Z1352">
        <v>125</v>
      </c>
      <c r="AA1352" s="23">
        <v>25</v>
      </c>
      <c r="AB1352" s="23">
        <f>INT(VLOOKUP(VLOOKUP($C1352,角色技能升级比率表!$B:$C,2,FALSE),角色属性概况!E:F,2,FALSE)*VLOOKUP(E1352,角色属性概况!I:M,3,FALSE)*AA1352/100)</f>
        <v>435</v>
      </c>
      <c r="AE1352">
        <v>0</v>
      </c>
      <c r="AF1352" s="23">
        <f t="shared" ref="AF1352:AF1415" si="413">BA1352</f>
        <v>2</v>
      </c>
      <c r="AG1352" s="23">
        <f t="shared" ref="AG1352:AG1415" si="414">BB1352</f>
        <v>1</v>
      </c>
      <c r="AN1352" s="6" t="str">
        <f>_xlfn.IFNA(IF(IF($AH1352=AN$5,VLOOKUP(AI1352,buff!$K:$L,2,FALSE),"")=0,"",IF($AH1352=AN$5,VLOOKUP(AI1352,buff!$K:$L,2,FALSE),"")),"")</f>
        <v/>
      </c>
      <c r="AO1352" s="6" t="str">
        <f>_xlfn.IFNA(IF(IF($AH1352=AO$5,VLOOKUP(AJ1352,buff!$K:$L,2,FALSE),"")=0,"",IF($AH1352=AO$5,VLOOKUP(AJ1352,buff!$K:$L,2,FALSE),"")),"")</f>
        <v/>
      </c>
      <c r="AP1352" s="6" t="str">
        <f>_xlfn.IFNA(IF(IF($AH1352=AP$5,VLOOKUP(AK1352,buff!$K:$L,2,FALSE),"")=0,"",IF($AH1352=AP$5,VLOOKUP(AK1352,buff!$K:$L,2,FALSE),"")),"")</f>
        <v/>
      </c>
      <c r="AQ1352" s="6" t="str">
        <f>_xlfn.IFNA(IF(IF($AH1352=AQ$5,VLOOKUP(AL1352,buff!$K:$L,2,FALSE),"")=0,"",IF($AH1352=AQ$5,VLOOKUP(AL1352,buff!$K:$L,2,FALSE),"")),"")</f>
        <v/>
      </c>
      <c r="AR1352" s="6" t="str">
        <f>_xlfn.IFNA(IF(IF($AH1352=AR$5,VLOOKUP(AM1352,buff!$K:$L,2,FALSE),"")=0,"",IF($AH1352=AR$5,VLOOKUP(AM1352,buff!$K:$L,2,FALSE),"")),"")</f>
        <v/>
      </c>
      <c r="AS1352" s="6" t="str">
        <f>_xlfn.IFNA(IF(IF($AH1352=AS$5,VLOOKUP(AI1352,buff!$K:$L,2,FALSE),"")=0,"",IF($AH1352=AS$5,VLOOKUP(AI1352,buff!$K:$L,2,FALSE),"")),"")</f>
        <v/>
      </c>
      <c r="AT1352" s="6" t="str">
        <f>_xlfn.IFNA(IF(IF($AH1352=AT$5,VLOOKUP(AJ1352,buff!$K:$L,2,FALSE),"")=0,"",IF($AH1352=AT$5,VLOOKUP(AJ1352,buff!$K:$L,2,FALSE),"")),"")</f>
        <v/>
      </c>
      <c r="AU1352" s="6" t="str">
        <f>_xlfn.IFNA(IF(IF($AH1352=AU$5,VLOOKUP(AK1352,buff!$K:$L,2,FALSE),"")=0,"",IF($AH1352=AU$5,VLOOKUP(AK1352,buff!$K:$L,2,FALSE),"")),"")</f>
        <v/>
      </c>
      <c r="AV1352" s="6" t="str">
        <f>_xlfn.IFNA(IF(IF($AH1352=AV$5,VLOOKUP(AL1352,buff!$K:$L,2,FALSE),"")=0,"",IF($AH1352=AV$5,VLOOKUP(AL1352,buff!$K:$L,2,FALSE),"")),"")</f>
        <v/>
      </c>
      <c r="AW1352" s="6" t="str">
        <f>_xlfn.IFNA(IF(IF($AH1352=AW$5,VLOOKUP(AM1352,buff!$K:$L,2,FALSE),"")=0,"",IF($AH1352=AW$5,VLOOKUP(AM1352,buff!$K:$L,2,FALSE),"")),"")</f>
        <v/>
      </c>
      <c r="AX1352" s="6" t="e">
        <f>VLOOKUP(AI1352,buff!K:P,6,FALSE)</f>
        <v>#N/A</v>
      </c>
      <c r="AY1352" t="e">
        <f t="shared" ref="AY1352:AZ1415" si="415">AX1352</f>
        <v>#N/A</v>
      </c>
      <c r="AZ1352" t="e">
        <f t="shared" si="415"/>
        <v>#N/A</v>
      </c>
      <c r="BA1352">
        <f t="shared" ref="BA1352:BA1415" si="416">IF(F1352=1,0,IF(F1352=2,2,3))</f>
        <v>2</v>
      </c>
      <c r="BB1352">
        <f t="shared" ref="BB1352:BB1415" si="417">IF(F1352=1,0,IF(F1352=2,1,2))</f>
        <v>1</v>
      </c>
    </row>
    <row r="1353" spans="1:54" x14ac:dyDescent="0.15">
      <c r="A1353" t="str">
        <f t="shared" si="405"/>
        <v>夜音主动技能2等级7</v>
      </c>
      <c r="B1353" s="8">
        <v>1347</v>
      </c>
      <c r="C1353" s="8" t="str">
        <f>VLOOKUP(G1353,角色!A:B,2,FALSE)</f>
        <v>夜音</v>
      </c>
      <c r="D1353" s="8" t="str">
        <f t="shared" si="412"/>
        <v>主动技能2</v>
      </c>
      <c r="E1353" s="8">
        <f t="shared" si="406"/>
        <v>7</v>
      </c>
      <c r="F1353" s="8">
        <f t="shared" si="407"/>
        <v>2</v>
      </c>
      <c r="G1353" s="8">
        <f t="shared" si="408"/>
        <v>23</v>
      </c>
      <c r="H1353" s="4" t="s">
        <v>417</v>
      </c>
      <c r="I1353" s="24" t="str">
        <f t="shared" si="404"/>
        <v>对敌方单体造成125%攻击力（+535）点伤害。</v>
      </c>
      <c r="J1353" s="4" t="s">
        <v>305</v>
      </c>
      <c r="K1353" s="1" t="s">
        <v>103</v>
      </c>
      <c r="L1353" s="4" t="s">
        <v>107</v>
      </c>
      <c r="M1353" s="4"/>
      <c r="N1353" s="4">
        <v>100</v>
      </c>
      <c r="O1353" s="4"/>
      <c r="T1353" s="6" t="str">
        <f t="shared" si="409"/>
        <v/>
      </c>
      <c r="U1353" s="6" t="str">
        <f t="shared" si="410"/>
        <v/>
      </c>
      <c r="Y1353">
        <f t="shared" si="411"/>
        <v>50</v>
      </c>
      <c r="Z1353">
        <v>125</v>
      </c>
      <c r="AA1353" s="23">
        <v>25</v>
      </c>
      <c r="AB1353" s="23">
        <f>INT(VLOOKUP(VLOOKUP($C1353,角色技能升级比率表!$B:$C,2,FALSE),角色属性概况!E:F,2,FALSE)*VLOOKUP(E1353,角色属性概况!I:M,3,FALSE)*AA1353/100)</f>
        <v>535</v>
      </c>
      <c r="AE1353">
        <v>0</v>
      </c>
      <c r="AF1353" s="23">
        <f t="shared" si="413"/>
        <v>2</v>
      </c>
      <c r="AG1353" s="23">
        <f t="shared" si="414"/>
        <v>1</v>
      </c>
      <c r="AN1353" s="6" t="str">
        <f>_xlfn.IFNA(IF(IF($AH1353=AN$5,VLOOKUP(AI1353,buff!$K:$L,2,FALSE),"")=0,"",IF($AH1353=AN$5,VLOOKUP(AI1353,buff!$K:$L,2,FALSE),"")),"")</f>
        <v/>
      </c>
      <c r="AO1353" s="6" t="str">
        <f>_xlfn.IFNA(IF(IF($AH1353=AO$5,VLOOKUP(AJ1353,buff!$K:$L,2,FALSE),"")=0,"",IF($AH1353=AO$5,VLOOKUP(AJ1353,buff!$K:$L,2,FALSE),"")),"")</f>
        <v/>
      </c>
      <c r="AP1353" s="6" t="str">
        <f>_xlfn.IFNA(IF(IF($AH1353=AP$5,VLOOKUP(AK1353,buff!$K:$L,2,FALSE),"")=0,"",IF($AH1353=AP$5,VLOOKUP(AK1353,buff!$K:$L,2,FALSE),"")),"")</f>
        <v/>
      </c>
      <c r="AQ1353" s="6" t="str">
        <f>_xlfn.IFNA(IF(IF($AH1353=AQ$5,VLOOKUP(AL1353,buff!$K:$L,2,FALSE),"")=0,"",IF($AH1353=AQ$5,VLOOKUP(AL1353,buff!$K:$L,2,FALSE),"")),"")</f>
        <v/>
      </c>
      <c r="AR1353" s="6" t="str">
        <f>_xlfn.IFNA(IF(IF($AH1353=AR$5,VLOOKUP(AM1353,buff!$K:$L,2,FALSE),"")=0,"",IF($AH1353=AR$5,VLOOKUP(AM1353,buff!$K:$L,2,FALSE),"")),"")</f>
        <v/>
      </c>
      <c r="AS1353" s="6" t="str">
        <f>_xlfn.IFNA(IF(IF($AH1353=AS$5,VLOOKUP(AI1353,buff!$K:$L,2,FALSE),"")=0,"",IF($AH1353=AS$5,VLOOKUP(AI1353,buff!$K:$L,2,FALSE),"")),"")</f>
        <v/>
      </c>
      <c r="AT1353" s="6" t="str">
        <f>_xlfn.IFNA(IF(IF($AH1353=AT$5,VLOOKUP(AJ1353,buff!$K:$L,2,FALSE),"")=0,"",IF($AH1353=AT$5,VLOOKUP(AJ1353,buff!$K:$L,2,FALSE),"")),"")</f>
        <v/>
      </c>
      <c r="AU1353" s="6" t="str">
        <f>_xlfn.IFNA(IF(IF($AH1353=AU$5,VLOOKUP(AK1353,buff!$K:$L,2,FALSE),"")=0,"",IF($AH1353=AU$5,VLOOKUP(AK1353,buff!$K:$L,2,FALSE),"")),"")</f>
        <v/>
      </c>
      <c r="AV1353" s="6" t="str">
        <f>_xlfn.IFNA(IF(IF($AH1353=AV$5,VLOOKUP(AL1353,buff!$K:$L,2,FALSE),"")=0,"",IF($AH1353=AV$5,VLOOKUP(AL1353,buff!$K:$L,2,FALSE),"")),"")</f>
        <v/>
      </c>
      <c r="AW1353" s="6" t="str">
        <f>_xlfn.IFNA(IF(IF($AH1353=AW$5,VLOOKUP(AM1353,buff!$K:$L,2,FALSE),"")=0,"",IF($AH1353=AW$5,VLOOKUP(AM1353,buff!$K:$L,2,FALSE),"")),"")</f>
        <v/>
      </c>
      <c r="AX1353" s="6" t="e">
        <f>VLOOKUP(AI1353,buff!K:P,6,FALSE)</f>
        <v>#N/A</v>
      </c>
      <c r="AY1353" t="e">
        <f t="shared" si="415"/>
        <v>#N/A</v>
      </c>
      <c r="AZ1353" t="e">
        <f t="shared" si="415"/>
        <v>#N/A</v>
      </c>
      <c r="BA1353">
        <f t="shared" si="416"/>
        <v>2</v>
      </c>
      <c r="BB1353">
        <f t="shared" si="417"/>
        <v>1</v>
      </c>
    </row>
    <row r="1354" spans="1:54" x14ac:dyDescent="0.15">
      <c r="A1354" t="str">
        <f t="shared" si="405"/>
        <v>夜音主动技能2等级8</v>
      </c>
      <c r="B1354" s="8">
        <v>1348</v>
      </c>
      <c r="C1354" s="8" t="str">
        <f>VLOOKUP(G1354,角色!A:B,2,FALSE)</f>
        <v>夜音</v>
      </c>
      <c r="D1354" s="8" t="str">
        <f t="shared" si="412"/>
        <v>主动技能2</v>
      </c>
      <c r="E1354" s="8">
        <f t="shared" si="406"/>
        <v>8</v>
      </c>
      <c r="F1354" s="8">
        <f t="shared" si="407"/>
        <v>2</v>
      </c>
      <c r="G1354" s="8">
        <f t="shared" si="408"/>
        <v>23</v>
      </c>
      <c r="H1354" s="4" t="s">
        <v>417</v>
      </c>
      <c r="I1354" s="24" t="str">
        <f t="shared" si="404"/>
        <v>对敌方单体造成125%攻击力（+660）点伤害。</v>
      </c>
      <c r="J1354" s="4" t="s">
        <v>305</v>
      </c>
      <c r="K1354" s="1" t="s">
        <v>103</v>
      </c>
      <c r="L1354" s="4" t="s">
        <v>107</v>
      </c>
      <c r="M1354" s="4"/>
      <c r="N1354" s="4">
        <v>100</v>
      </c>
      <c r="O1354" s="4"/>
      <c r="T1354" s="6" t="str">
        <f t="shared" si="409"/>
        <v/>
      </c>
      <c r="U1354" s="6" t="str">
        <f t="shared" si="410"/>
        <v/>
      </c>
      <c r="Y1354">
        <f t="shared" si="411"/>
        <v>50</v>
      </c>
      <c r="Z1354">
        <v>125</v>
      </c>
      <c r="AA1354" s="23">
        <v>25</v>
      </c>
      <c r="AB1354" s="23">
        <f>INT(VLOOKUP(VLOOKUP($C1354,角色技能升级比率表!$B:$C,2,FALSE),角色属性概况!E:F,2,FALSE)*VLOOKUP(E1354,角色属性概况!I:M,3,FALSE)*AA1354/100)</f>
        <v>660</v>
      </c>
      <c r="AE1354">
        <v>0</v>
      </c>
      <c r="AF1354" s="23">
        <f t="shared" si="413"/>
        <v>2</v>
      </c>
      <c r="AG1354" s="23">
        <f t="shared" si="414"/>
        <v>1</v>
      </c>
      <c r="AN1354" s="6" t="str">
        <f>_xlfn.IFNA(IF(IF($AH1354=AN$5,VLOOKUP(AI1354,buff!$K:$L,2,FALSE),"")=0,"",IF($AH1354=AN$5,VLOOKUP(AI1354,buff!$K:$L,2,FALSE),"")),"")</f>
        <v/>
      </c>
      <c r="AO1354" s="6" t="str">
        <f>_xlfn.IFNA(IF(IF($AH1354=AO$5,VLOOKUP(AJ1354,buff!$K:$L,2,FALSE),"")=0,"",IF($AH1354=AO$5,VLOOKUP(AJ1354,buff!$K:$L,2,FALSE),"")),"")</f>
        <v/>
      </c>
      <c r="AP1354" s="6" t="str">
        <f>_xlfn.IFNA(IF(IF($AH1354=AP$5,VLOOKUP(AK1354,buff!$K:$L,2,FALSE),"")=0,"",IF($AH1354=AP$5,VLOOKUP(AK1354,buff!$K:$L,2,FALSE),"")),"")</f>
        <v/>
      </c>
      <c r="AQ1354" s="6" t="str">
        <f>_xlfn.IFNA(IF(IF($AH1354=AQ$5,VLOOKUP(AL1354,buff!$K:$L,2,FALSE),"")=0,"",IF($AH1354=AQ$5,VLOOKUP(AL1354,buff!$K:$L,2,FALSE),"")),"")</f>
        <v/>
      </c>
      <c r="AR1354" s="6" t="str">
        <f>_xlfn.IFNA(IF(IF($AH1354=AR$5,VLOOKUP(AM1354,buff!$K:$L,2,FALSE),"")=0,"",IF($AH1354=AR$5,VLOOKUP(AM1354,buff!$K:$L,2,FALSE),"")),"")</f>
        <v/>
      </c>
      <c r="AS1354" s="6" t="str">
        <f>_xlfn.IFNA(IF(IF($AH1354=AS$5,VLOOKUP(AI1354,buff!$K:$L,2,FALSE),"")=0,"",IF($AH1354=AS$5,VLOOKUP(AI1354,buff!$K:$L,2,FALSE),"")),"")</f>
        <v/>
      </c>
      <c r="AT1354" s="6" t="str">
        <f>_xlfn.IFNA(IF(IF($AH1354=AT$5,VLOOKUP(AJ1354,buff!$K:$L,2,FALSE),"")=0,"",IF($AH1354=AT$5,VLOOKUP(AJ1354,buff!$K:$L,2,FALSE),"")),"")</f>
        <v/>
      </c>
      <c r="AU1354" s="6" t="str">
        <f>_xlfn.IFNA(IF(IF($AH1354=AU$5,VLOOKUP(AK1354,buff!$K:$L,2,FALSE),"")=0,"",IF($AH1354=AU$5,VLOOKUP(AK1354,buff!$K:$L,2,FALSE),"")),"")</f>
        <v/>
      </c>
      <c r="AV1354" s="6" t="str">
        <f>_xlfn.IFNA(IF(IF($AH1354=AV$5,VLOOKUP(AL1354,buff!$K:$L,2,FALSE),"")=0,"",IF($AH1354=AV$5,VLOOKUP(AL1354,buff!$K:$L,2,FALSE),"")),"")</f>
        <v/>
      </c>
      <c r="AW1354" s="6" t="str">
        <f>_xlfn.IFNA(IF(IF($AH1354=AW$5,VLOOKUP(AM1354,buff!$K:$L,2,FALSE),"")=0,"",IF($AH1354=AW$5,VLOOKUP(AM1354,buff!$K:$L,2,FALSE),"")),"")</f>
        <v/>
      </c>
      <c r="AX1354" s="6" t="e">
        <f>VLOOKUP(AI1354,buff!K:P,6,FALSE)</f>
        <v>#N/A</v>
      </c>
      <c r="AY1354" t="e">
        <f t="shared" si="415"/>
        <v>#N/A</v>
      </c>
      <c r="AZ1354" t="e">
        <f t="shared" si="415"/>
        <v>#N/A</v>
      </c>
      <c r="BA1354">
        <f t="shared" si="416"/>
        <v>2</v>
      </c>
      <c r="BB1354">
        <f t="shared" si="417"/>
        <v>1</v>
      </c>
    </row>
    <row r="1355" spans="1:54" x14ac:dyDescent="0.15">
      <c r="A1355" t="str">
        <f t="shared" si="405"/>
        <v>夜音主动技能2等级9</v>
      </c>
      <c r="B1355" s="8">
        <v>1349</v>
      </c>
      <c r="C1355" s="8" t="str">
        <f>VLOOKUP(G1355,角色!A:B,2,FALSE)</f>
        <v>夜音</v>
      </c>
      <c r="D1355" s="8" t="str">
        <f t="shared" si="412"/>
        <v>主动技能2</v>
      </c>
      <c r="E1355" s="8">
        <f t="shared" si="406"/>
        <v>9</v>
      </c>
      <c r="F1355" s="8">
        <f t="shared" si="407"/>
        <v>2</v>
      </c>
      <c r="G1355" s="8">
        <f t="shared" si="408"/>
        <v>23</v>
      </c>
      <c r="H1355" s="4" t="s">
        <v>417</v>
      </c>
      <c r="I1355" s="24" t="str">
        <f t="shared" si="404"/>
        <v>对敌方单体造成125%攻击力（+812）点伤害。</v>
      </c>
      <c r="J1355" s="4" t="s">
        <v>305</v>
      </c>
      <c r="K1355" s="1" t="s">
        <v>103</v>
      </c>
      <c r="L1355" s="4" t="s">
        <v>107</v>
      </c>
      <c r="M1355" s="4"/>
      <c r="N1355" s="4">
        <v>100</v>
      </c>
      <c r="O1355" s="4"/>
      <c r="T1355" s="6" t="str">
        <f t="shared" si="409"/>
        <v/>
      </c>
      <c r="U1355" s="6" t="str">
        <f t="shared" si="410"/>
        <v/>
      </c>
      <c r="Y1355">
        <f t="shared" si="411"/>
        <v>50</v>
      </c>
      <c r="Z1355">
        <v>125</v>
      </c>
      <c r="AA1355" s="23">
        <v>25</v>
      </c>
      <c r="AB1355" s="23">
        <f>INT(VLOOKUP(VLOOKUP($C1355,角色技能升级比率表!$B:$C,2,FALSE),角色属性概况!E:F,2,FALSE)*VLOOKUP(E1355,角色属性概况!I:M,3,FALSE)*AA1355/100)</f>
        <v>812</v>
      </c>
      <c r="AE1355">
        <v>0</v>
      </c>
      <c r="AF1355" s="23">
        <f t="shared" si="413"/>
        <v>2</v>
      </c>
      <c r="AG1355" s="23">
        <f t="shared" si="414"/>
        <v>1</v>
      </c>
      <c r="AN1355" s="6" t="str">
        <f>_xlfn.IFNA(IF(IF($AH1355=AN$5,VLOOKUP(AI1355,buff!$K:$L,2,FALSE),"")=0,"",IF($AH1355=AN$5,VLOOKUP(AI1355,buff!$K:$L,2,FALSE),"")),"")</f>
        <v/>
      </c>
      <c r="AO1355" s="6" t="str">
        <f>_xlfn.IFNA(IF(IF($AH1355=AO$5,VLOOKUP(AJ1355,buff!$K:$L,2,FALSE),"")=0,"",IF($AH1355=AO$5,VLOOKUP(AJ1355,buff!$K:$L,2,FALSE),"")),"")</f>
        <v/>
      </c>
      <c r="AP1355" s="6" t="str">
        <f>_xlfn.IFNA(IF(IF($AH1355=AP$5,VLOOKUP(AK1355,buff!$K:$L,2,FALSE),"")=0,"",IF($AH1355=AP$5,VLOOKUP(AK1355,buff!$K:$L,2,FALSE),"")),"")</f>
        <v/>
      </c>
      <c r="AQ1355" s="6" t="str">
        <f>_xlfn.IFNA(IF(IF($AH1355=AQ$5,VLOOKUP(AL1355,buff!$K:$L,2,FALSE),"")=0,"",IF($AH1355=AQ$5,VLOOKUP(AL1355,buff!$K:$L,2,FALSE),"")),"")</f>
        <v/>
      </c>
      <c r="AR1355" s="6" t="str">
        <f>_xlfn.IFNA(IF(IF($AH1355=AR$5,VLOOKUP(AM1355,buff!$K:$L,2,FALSE),"")=0,"",IF($AH1355=AR$5,VLOOKUP(AM1355,buff!$K:$L,2,FALSE),"")),"")</f>
        <v/>
      </c>
      <c r="AS1355" s="6" t="str">
        <f>_xlfn.IFNA(IF(IF($AH1355=AS$5,VLOOKUP(AI1355,buff!$K:$L,2,FALSE),"")=0,"",IF($AH1355=AS$5,VLOOKUP(AI1355,buff!$K:$L,2,FALSE),"")),"")</f>
        <v/>
      </c>
      <c r="AT1355" s="6" t="str">
        <f>_xlfn.IFNA(IF(IF($AH1355=AT$5,VLOOKUP(AJ1355,buff!$K:$L,2,FALSE),"")=0,"",IF($AH1355=AT$5,VLOOKUP(AJ1355,buff!$K:$L,2,FALSE),"")),"")</f>
        <v/>
      </c>
      <c r="AU1355" s="6" t="str">
        <f>_xlfn.IFNA(IF(IF($AH1355=AU$5,VLOOKUP(AK1355,buff!$K:$L,2,FALSE),"")=0,"",IF($AH1355=AU$5,VLOOKUP(AK1355,buff!$K:$L,2,FALSE),"")),"")</f>
        <v/>
      </c>
      <c r="AV1355" s="6" t="str">
        <f>_xlfn.IFNA(IF(IF($AH1355=AV$5,VLOOKUP(AL1355,buff!$K:$L,2,FALSE),"")=0,"",IF($AH1355=AV$5,VLOOKUP(AL1355,buff!$K:$L,2,FALSE),"")),"")</f>
        <v/>
      </c>
      <c r="AW1355" s="6" t="str">
        <f>_xlfn.IFNA(IF(IF($AH1355=AW$5,VLOOKUP(AM1355,buff!$K:$L,2,FALSE),"")=0,"",IF($AH1355=AW$5,VLOOKUP(AM1355,buff!$K:$L,2,FALSE),"")),"")</f>
        <v/>
      </c>
      <c r="AX1355" s="6" t="e">
        <f>VLOOKUP(AI1355,buff!K:P,6,FALSE)</f>
        <v>#N/A</v>
      </c>
      <c r="AY1355" t="e">
        <f t="shared" si="415"/>
        <v>#N/A</v>
      </c>
      <c r="AZ1355" t="e">
        <f t="shared" si="415"/>
        <v>#N/A</v>
      </c>
      <c r="BA1355">
        <f t="shared" si="416"/>
        <v>2</v>
      </c>
      <c r="BB1355">
        <f t="shared" si="417"/>
        <v>1</v>
      </c>
    </row>
    <row r="1356" spans="1:54" x14ac:dyDescent="0.15">
      <c r="A1356" t="str">
        <f t="shared" si="405"/>
        <v>夜音主动技能2等级10</v>
      </c>
      <c r="B1356" s="8">
        <v>1350</v>
      </c>
      <c r="C1356" s="8" t="str">
        <f>VLOOKUP(G1356,角色!A:B,2,FALSE)</f>
        <v>夜音</v>
      </c>
      <c r="D1356" s="8" t="str">
        <f t="shared" si="412"/>
        <v>主动技能2</v>
      </c>
      <c r="E1356" s="8">
        <f t="shared" si="406"/>
        <v>10</v>
      </c>
      <c r="F1356" s="8">
        <f t="shared" si="407"/>
        <v>2</v>
      </c>
      <c r="G1356" s="8">
        <f t="shared" si="408"/>
        <v>23</v>
      </c>
      <c r="H1356" s="4" t="s">
        <v>417</v>
      </c>
      <c r="I1356" s="24" t="str">
        <f t="shared" si="404"/>
        <v>对敌方单体造成125%攻击力（+1000）点伤害。</v>
      </c>
      <c r="J1356" s="4" t="s">
        <v>305</v>
      </c>
      <c r="K1356" s="1" t="s">
        <v>103</v>
      </c>
      <c r="L1356" s="4" t="s">
        <v>107</v>
      </c>
      <c r="M1356" s="4"/>
      <c r="N1356" s="4">
        <v>100</v>
      </c>
      <c r="O1356" s="4"/>
      <c r="T1356" s="6" t="str">
        <f t="shared" si="409"/>
        <v/>
      </c>
      <c r="U1356" s="6" t="str">
        <f t="shared" si="410"/>
        <v/>
      </c>
      <c r="Y1356">
        <f t="shared" si="411"/>
        <v>50</v>
      </c>
      <c r="Z1356">
        <v>125</v>
      </c>
      <c r="AA1356" s="23">
        <v>25</v>
      </c>
      <c r="AB1356" s="23">
        <f>INT(VLOOKUP(VLOOKUP($C1356,角色技能升级比率表!$B:$C,2,FALSE),角色属性概况!E:F,2,FALSE)*VLOOKUP(E1356,角色属性概况!I:M,3,FALSE)*AA1356/100)</f>
        <v>1000</v>
      </c>
      <c r="AE1356">
        <v>0</v>
      </c>
      <c r="AF1356" s="23">
        <f t="shared" si="413"/>
        <v>2</v>
      </c>
      <c r="AG1356" s="23">
        <f t="shared" si="414"/>
        <v>1</v>
      </c>
      <c r="AN1356" s="6" t="str">
        <f>_xlfn.IFNA(IF(IF($AH1356=AN$5,VLOOKUP(AI1356,buff!$K:$L,2,FALSE),"")=0,"",IF($AH1356=AN$5,VLOOKUP(AI1356,buff!$K:$L,2,FALSE),"")),"")</f>
        <v/>
      </c>
      <c r="AO1356" s="6" t="str">
        <f>_xlfn.IFNA(IF(IF($AH1356=AO$5,VLOOKUP(AJ1356,buff!$K:$L,2,FALSE),"")=0,"",IF($AH1356=AO$5,VLOOKUP(AJ1356,buff!$K:$L,2,FALSE),"")),"")</f>
        <v/>
      </c>
      <c r="AP1356" s="6" t="str">
        <f>_xlfn.IFNA(IF(IF($AH1356=AP$5,VLOOKUP(AK1356,buff!$K:$L,2,FALSE),"")=0,"",IF($AH1356=AP$5,VLOOKUP(AK1356,buff!$K:$L,2,FALSE),"")),"")</f>
        <v/>
      </c>
      <c r="AQ1356" s="6" t="str">
        <f>_xlfn.IFNA(IF(IF($AH1356=AQ$5,VLOOKUP(AL1356,buff!$K:$L,2,FALSE),"")=0,"",IF($AH1356=AQ$5,VLOOKUP(AL1356,buff!$K:$L,2,FALSE),"")),"")</f>
        <v/>
      </c>
      <c r="AR1356" s="6" t="str">
        <f>_xlfn.IFNA(IF(IF($AH1356=AR$5,VLOOKUP(AM1356,buff!$K:$L,2,FALSE),"")=0,"",IF($AH1356=AR$5,VLOOKUP(AM1356,buff!$K:$L,2,FALSE),"")),"")</f>
        <v/>
      </c>
      <c r="AS1356" s="6" t="str">
        <f>_xlfn.IFNA(IF(IF($AH1356=AS$5,VLOOKUP(AI1356,buff!$K:$L,2,FALSE),"")=0,"",IF($AH1356=AS$5,VLOOKUP(AI1356,buff!$K:$L,2,FALSE),"")),"")</f>
        <v/>
      </c>
      <c r="AT1356" s="6" t="str">
        <f>_xlfn.IFNA(IF(IF($AH1356=AT$5,VLOOKUP(AJ1356,buff!$K:$L,2,FALSE),"")=0,"",IF($AH1356=AT$5,VLOOKUP(AJ1356,buff!$K:$L,2,FALSE),"")),"")</f>
        <v/>
      </c>
      <c r="AU1356" s="6" t="str">
        <f>_xlfn.IFNA(IF(IF($AH1356=AU$5,VLOOKUP(AK1356,buff!$K:$L,2,FALSE),"")=0,"",IF($AH1356=AU$5,VLOOKUP(AK1356,buff!$K:$L,2,FALSE),"")),"")</f>
        <v/>
      </c>
      <c r="AV1356" s="6" t="str">
        <f>_xlfn.IFNA(IF(IF($AH1356=AV$5,VLOOKUP(AL1356,buff!$K:$L,2,FALSE),"")=0,"",IF($AH1356=AV$5,VLOOKUP(AL1356,buff!$K:$L,2,FALSE),"")),"")</f>
        <v/>
      </c>
      <c r="AW1356" s="6" t="str">
        <f>_xlfn.IFNA(IF(IF($AH1356=AW$5,VLOOKUP(AM1356,buff!$K:$L,2,FALSE),"")=0,"",IF($AH1356=AW$5,VLOOKUP(AM1356,buff!$K:$L,2,FALSE),"")),"")</f>
        <v/>
      </c>
      <c r="AX1356" s="6" t="e">
        <f>VLOOKUP(AI1356,buff!K:P,6,FALSE)</f>
        <v>#N/A</v>
      </c>
      <c r="AY1356" t="e">
        <f t="shared" si="415"/>
        <v>#N/A</v>
      </c>
      <c r="AZ1356" t="e">
        <f t="shared" si="415"/>
        <v>#N/A</v>
      </c>
      <c r="BA1356">
        <f t="shared" si="416"/>
        <v>2</v>
      </c>
      <c r="BB1356">
        <f t="shared" si="417"/>
        <v>1</v>
      </c>
    </row>
    <row r="1357" spans="1:54" x14ac:dyDescent="0.15">
      <c r="A1357" t="str">
        <f t="shared" si="405"/>
        <v>夜音主动技能2等级11</v>
      </c>
      <c r="B1357" s="8">
        <v>1351</v>
      </c>
      <c r="C1357" s="8" t="str">
        <f>VLOOKUP(G1357,角色!A:B,2,FALSE)</f>
        <v>夜音</v>
      </c>
      <c r="D1357" s="8" t="str">
        <f t="shared" si="412"/>
        <v>主动技能2</v>
      </c>
      <c r="E1357" s="8">
        <f t="shared" si="406"/>
        <v>11</v>
      </c>
      <c r="F1357" s="8">
        <f t="shared" si="407"/>
        <v>2</v>
      </c>
      <c r="G1357" s="8">
        <f t="shared" si="408"/>
        <v>23</v>
      </c>
      <c r="H1357" s="4" t="s">
        <v>417</v>
      </c>
      <c r="I1357" s="24" t="str">
        <f t="shared" si="404"/>
        <v>对敌方单体造成125%攻击力（+1231）点伤害。</v>
      </c>
      <c r="J1357" s="4" t="s">
        <v>305</v>
      </c>
      <c r="K1357" s="1" t="s">
        <v>103</v>
      </c>
      <c r="L1357" s="4" t="s">
        <v>107</v>
      </c>
      <c r="M1357" s="4"/>
      <c r="N1357" s="4">
        <v>100</v>
      </c>
      <c r="O1357" s="4"/>
      <c r="T1357" s="6" t="str">
        <f t="shared" si="409"/>
        <v/>
      </c>
      <c r="U1357" s="6" t="str">
        <f t="shared" si="410"/>
        <v/>
      </c>
      <c r="Y1357">
        <f t="shared" si="411"/>
        <v>50</v>
      </c>
      <c r="Z1357">
        <v>125</v>
      </c>
      <c r="AA1357" s="23">
        <v>25</v>
      </c>
      <c r="AB1357" s="23">
        <f>INT(VLOOKUP(VLOOKUP($C1357,角色技能升级比率表!$B:$C,2,FALSE),角色属性概况!E:F,2,FALSE)*VLOOKUP(E1357,角色属性概况!I:M,3,FALSE)*AA1357/100)</f>
        <v>1231</v>
      </c>
      <c r="AE1357">
        <v>0</v>
      </c>
      <c r="AF1357" s="23">
        <f t="shared" si="413"/>
        <v>2</v>
      </c>
      <c r="AG1357" s="23">
        <f t="shared" si="414"/>
        <v>1</v>
      </c>
      <c r="AN1357" s="6" t="str">
        <f>_xlfn.IFNA(IF(IF($AH1357=AN$5,VLOOKUP(AI1357,buff!$K:$L,2,FALSE),"")=0,"",IF($AH1357=AN$5,VLOOKUP(AI1357,buff!$K:$L,2,FALSE),"")),"")</f>
        <v/>
      </c>
      <c r="AO1357" s="6" t="str">
        <f>_xlfn.IFNA(IF(IF($AH1357=AO$5,VLOOKUP(AJ1357,buff!$K:$L,2,FALSE),"")=0,"",IF($AH1357=AO$5,VLOOKUP(AJ1357,buff!$K:$L,2,FALSE),"")),"")</f>
        <v/>
      </c>
      <c r="AP1357" s="6" t="str">
        <f>_xlfn.IFNA(IF(IF($AH1357=AP$5,VLOOKUP(AK1357,buff!$K:$L,2,FALSE),"")=0,"",IF($AH1357=AP$5,VLOOKUP(AK1357,buff!$K:$L,2,FALSE),"")),"")</f>
        <v/>
      </c>
      <c r="AQ1357" s="6" t="str">
        <f>_xlfn.IFNA(IF(IF($AH1357=AQ$5,VLOOKUP(AL1357,buff!$K:$L,2,FALSE),"")=0,"",IF($AH1357=AQ$5,VLOOKUP(AL1357,buff!$K:$L,2,FALSE),"")),"")</f>
        <v/>
      </c>
      <c r="AR1357" s="6" t="str">
        <f>_xlfn.IFNA(IF(IF($AH1357=AR$5,VLOOKUP(AM1357,buff!$K:$L,2,FALSE),"")=0,"",IF($AH1357=AR$5,VLOOKUP(AM1357,buff!$K:$L,2,FALSE),"")),"")</f>
        <v/>
      </c>
      <c r="AS1357" s="6" t="str">
        <f>_xlfn.IFNA(IF(IF($AH1357=AS$5,VLOOKUP(AI1357,buff!$K:$L,2,FALSE),"")=0,"",IF($AH1357=AS$5,VLOOKUP(AI1357,buff!$K:$L,2,FALSE),"")),"")</f>
        <v/>
      </c>
      <c r="AT1357" s="6" t="str">
        <f>_xlfn.IFNA(IF(IF($AH1357=AT$5,VLOOKUP(AJ1357,buff!$K:$L,2,FALSE),"")=0,"",IF($AH1357=AT$5,VLOOKUP(AJ1357,buff!$K:$L,2,FALSE),"")),"")</f>
        <v/>
      </c>
      <c r="AU1357" s="6" t="str">
        <f>_xlfn.IFNA(IF(IF($AH1357=AU$5,VLOOKUP(AK1357,buff!$K:$L,2,FALSE),"")=0,"",IF($AH1357=AU$5,VLOOKUP(AK1357,buff!$K:$L,2,FALSE),"")),"")</f>
        <v/>
      </c>
      <c r="AV1357" s="6" t="str">
        <f>_xlfn.IFNA(IF(IF($AH1357=AV$5,VLOOKUP(AL1357,buff!$K:$L,2,FALSE),"")=0,"",IF($AH1357=AV$5,VLOOKUP(AL1357,buff!$K:$L,2,FALSE),"")),"")</f>
        <v/>
      </c>
      <c r="AW1357" s="6" t="str">
        <f>_xlfn.IFNA(IF(IF($AH1357=AW$5,VLOOKUP(AM1357,buff!$K:$L,2,FALSE),"")=0,"",IF($AH1357=AW$5,VLOOKUP(AM1357,buff!$K:$L,2,FALSE),"")),"")</f>
        <v/>
      </c>
      <c r="AX1357" s="6" t="e">
        <f>VLOOKUP(AI1357,buff!K:P,6,FALSE)</f>
        <v>#N/A</v>
      </c>
      <c r="AY1357" t="e">
        <f t="shared" si="415"/>
        <v>#N/A</v>
      </c>
      <c r="AZ1357" t="e">
        <f t="shared" si="415"/>
        <v>#N/A</v>
      </c>
      <c r="BA1357">
        <f t="shared" si="416"/>
        <v>2</v>
      </c>
      <c r="BB1357">
        <f t="shared" si="417"/>
        <v>1</v>
      </c>
    </row>
    <row r="1358" spans="1:54" x14ac:dyDescent="0.15">
      <c r="A1358" t="str">
        <f t="shared" si="405"/>
        <v>夜音主动技能2等级12</v>
      </c>
      <c r="B1358" s="8">
        <v>1352</v>
      </c>
      <c r="C1358" s="8" t="str">
        <f>VLOOKUP(G1358,角色!A:B,2,FALSE)</f>
        <v>夜音</v>
      </c>
      <c r="D1358" s="8" t="str">
        <f t="shared" si="412"/>
        <v>主动技能2</v>
      </c>
      <c r="E1358" s="8">
        <f t="shared" si="406"/>
        <v>12</v>
      </c>
      <c r="F1358" s="8">
        <f t="shared" si="407"/>
        <v>2</v>
      </c>
      <c r="G1358" s="8">
        <f t="shared" si="408"/>
        <v>23</v>
      </c>
      <c r="H1358" s="4" t="s">
        <v>417</v>
      </c>
      <c r="I1358" s="24" t="str">
        <f t="shared" si="404"/>
        <v>对敌方单体造成125%攻击力（+1516）点伤害。</v>
      </c>
      <c r="J1358" s="4" t="s">
        <v>305</v>
      </c>
      <c r="K1358" s="1" t="s">
        <v>103</v>
      </c>
      <c r="L1358" s="4" t="s">
        <v>107</v>
      </c>
      <c r="M1358" s="4"/>
      <c r="N1358" s="4">
        <v>100</v>
      </c>
      <c r="O1358" s="4"/>
      <c r="T1358" s="6" t="str">
        <f t="shared" si="409"/>
        <v/>
      </c>
      <c r="U1358" s="6" t="str">
        <f t="shared" si="410"/>
        <v/>
      </c>
      <c r="Y1358">
        <f t="shared" si="411"/>
        <v>50</v>
      </c>
      <c r="Z1358">
        <v>125</v>
      </c>
      <c r="AA1358" s="23">
        <v>25</v>
      </c>
      <c r="AB1358" s="23">
        <f>INT(VLOOKUP(VLOOKUP($C1358,角色技能升级比率表!$B:$C,2,FALSE),角色属性概况!E:F,2,FALSE)*VLOOKUP(E1358,角色属性概况!I:M,3,FALSE)*AA1358/100)</f>
        <v>1516</v>
      </c>
      <c r="AE1358">
        <v>0</v>
      </c>
      <c r="AF1358" s="23">
        <f t="shared" si="413"/>
        <v>2</v>
      </c>
      <c r="AG1358" s="23">
        <f t="shared" si="414"/>
        <v>1</v>
      </c>
      <c r="AN1358" s="6" t="str">
        <f>_xlfn.IFNA(IF(IF($AH1358=AN$5,VLOOKUP(AI1358,buff!$K:$L,2,FALSE),"")=0,"",IF($AH1358=AN$5,VLOOKUP(AI1358,buff!$K:$L,2,FALSE),"")),"")</f>
        <v/>
      </c>
      <c r="AO1358" s="6" t="str">
        <f>_xlfn.IFNA(IF(IF($AH1358=AO$5,VLOOKUP(AJ1358,buff!$K:$L,2,FALSE),"")=0,"",IF($AH1358=AO$5,VLOOKUP(AJ1358,buff!$K:$L,2,FALSE),"")),"")</f>
        <v/>
      </c>
      <c r="AP1358" s="6" t="str">
        <f>_xlfn.IFNA(IF(IF($AH1358=AP$5,VLOOKUP(AK1358,buff!$K:$L,2,FALSE),"")=0,"",IF($AH1358=AP$5,VLOOKUP(AK1358,buff!$K:$L,2,FALSE),"")),"")</f>
        <v/>
      </c>
      <c r="AQ1358" s="6" t="str">
        <f>_xlfn.IFNA(IF(IF($AH1358=AQ$5,VLOOKUP(AL1358,buff!$K:$L,2,FALSE),"")=0,"",IF($AH1358=AQ$5,VLOOKUP(AL1358,buff!$K:$L,2,FALSE),"")),"")</f>
        <v/>
      </c>
      <c r="AR1358" s="6" t="str">
        <f>_xlfn.IFNA(IF(IF($AH1358=AR$5,VLOOKUP(AM1358,buff!$K:$L,2,FALSE),"")=0,"",IF($AH1358=AR$5,VLOOKUP(AM1358,buff!$K:$L,2,FALSE),"")),"")</f>
        <v/>
      </c>
      <c r="AS1358" s="6" t="str">
        <f>_xlfn.IFNA(IF(IF($AH1358=AS$5,VLOOKUP(AI1358,buff!$K:$L,2,FALSE),"")=0,"",IF($AH1358=AS$5,VLOOKUP(AI1358,buff!$K:$L,2,FALSE),"")),"")</f>
        <v/>
      </c>
      <c r="AT1358" s="6" t="str">
        <f>_xlfn.IFNA(IF(IF($AH1358=AT$5,VLOOKUP(AJ1358,buff!$K:$L,2,FALSE),"")=0,"",IF($AH1358=AT$5,VLOOKUP(AJ1358,buff!$K:$L,2,FALSE),"")),"")</f>
        <v/>
      </c>
      <c r="AU1358" s="6" t="str">
        <f>_xlfn.IFNA(IF(IF($AH1358=AU$5,VLOOKUP(AK1358,buff!$K:$L,2,FALSE),"")=0,"",IF($AH1358=AU$5,VLOOKUP(AK1358,buff!$K:$L,2,FALSE),"")),"")</f>
        <v/>
      </c>
      <c r="AV1358" s="6" t="str">
        <f>_xlfn.IFNA(IF(IF($AH1358=AV$5,VLOOKUP(AL1358,buff!$K:$L,2,FALSE),"")=0,"",IF($AH1358=AV$5,VLOOKUP(AL1358,buff!$K:$L,2,FALSE),"")),"")</f>
        <v/>
      </c>
      <c r="AW1358" s="6" t="str">
        <f>_xlfn.IFNA(IF(IF($AH1358=AW$5,VLOOKUP(AM1358,buff!$K:$L,2,FALSE),"")=0,"",IF($AH1358=AW$5,VLOOKUP(AM1358,buff!$K:$L,2,FALSE),"")),"")</f>
        <v/>
      </c>
      <c r="AX1358" s="6" t="e">
        <f>VLOOKUP(AI1358,buff!K:P,6,FALSE)</f>
        <v>#N/A</v>
      </c>
      <c r="AY1358" t="e">
        <f t="shared" si="415"/>
        <v>#N/A</v>
      </c>
      <c r="AZ1358" t="e">
        <f t="shared" si="415"/>
        <v>#N/A</v>
      </c>
      <c r="BA1358">
        <f t="shared" si="416"/>
        <v>2</v>
      </c>
      <c r="BB1358">
        <f t="shared" si="417"/>
        <v>1</v>
      </c>
    </row>
    <row r="1359" spans="1:54" x14ac:dyDescent="0.15">
      <c r="A1359" t="str">
        <f t="shared" si="405"/>
        <v>夜音主动技能2等级13</v>
      </c>
      <c r="B1359" s="8">
        <v>1353</v>
      </c>
      <c r="C1359" s="8" t="str">
        <f>VLOOKUP(G1359,角色!A:B,2,FALSE)</f>
        <v>夜音</v>
      </c>
      <c r="D1359" s="8" t="str">
        <f t="shared" si="412"/>
        <v>主动技能2</v>
      </c>
      <c r="E1359" s="8">
        <f t="shared" si="406"/>
        <v>13</v>
      </c>
      <c r="F1359" s="8">
        <f t="shared" si="407"/>
        <v>2</v>
      </c>
      <c r="G1359" s="8">
        <f t="shared" si="408"/>
        <v>23</v>
      </c>
      <c r="H1359" s="4" t="s">
        <v>417</v>
      </c>
      <c r="I1359" s="24" t="str">
        <f t="shared" si="404"/>
        <v>对敌方单体造成125%攻击力（+1867）点伤害。</v>
      </c>
      <c r="J1359" s="4" t="s">
        <v>305</v>
      </c>
      <c r="K1359" s="1" t="s">
        <v>103</v>
      </c>
      <c r="L1359" s="4" t="s">
        <v>107</v>
      </c>
      <c r="M1359" s="4"/>
      <c r="N1359" s="4">
        <v>100</v>
      </c>
      <c r="O1359" s="4"/>
      <c r="T1359" s="6" t="str">
        <f t="shared" si="409"/>
        <v/>
      </c>
      <c r="U1359" s="6" t="str">
        <f t="shared" si="410"/>
        <v/>
      </c>
      <c r="Y1359">
        <f t="shared" si="411"/>
        <v>50</v>
      </c>
      <c r="Z1359">
        <v>125</v>
      </c>
      <c r="AA1359" s="23">
        <v>25</v>
      </c>
      <c r="AB1359" s="23">
        <f>INT(VLOOKUP(VLOOKUP($C1359,角色技能升级比率表!$B:$C,2,FALSE),角色属性概况!E:F,2,FALSE)*VLOOKUP(E1359,角色属性概况!I:M,3,FALSE)*AA1359/100)</f>
        <v>1867</v>
      </c>
      <c r="AE1359">
        <v>0</v>
      </c>
      <c r="AF1359" s="23">
        <f t="shared" si="413"/>
        <v>2</v>
      </c>
      <c r="AG1359" s="23">
        <f t="shared" si="414"/>
        <v>1</v>
      </c>
      <c r="AN1359" s="6" t="str">
        <f>_xlfn.IFNA(IF(IF($AH1359=AN$5,VLOOKUP(AI1359,buff!$K:$L,2,FALSE),"")=0,"",IF($AH1359=AN$5,VLOOKUP(AI1359,buff!$K:$L,2,FALSE),"")),"")</f>
        <v/>
      </c>
      <c r="AO1359" s="6" t="str">
        <f>_xlfn.IFNA(IF(IF($AH1359=AO$5,VLOOKUP(AJ1359,buff!$K:$L,2,FALSE),"")=0,"",IF($AH1359=AO$5,VLOOKUP(AJ1359,buff!$K:$L,2,FALSE),"")),"")</f>
        <v/>
      </c>
      <c r="AP1359" s="6" t="str">
        <f>_xlfn.IFNA(IF(IF($AH1359=AP$5,VLOOKUP(AK1359,buff!$K:$L,2,FALSE),"")=0,"",IF($AH1359=AP$5,VLOOKUP(AK1359,buff!$K:$L,2,FALSE),"")),"")</f>
        <v/>
      </c>
      <c r="AQ1359" s="6" t="str">
        <f>_xlfn.IFNA(IF(IF($AH1359=AQ$5,VLOOKUP(AL1359,buff!$K:$L,2,FALSE),"")=0,"",IF($AH1359=AQ$5,VLOOKUP(AL1359,buff!$K:$L,2,FALSE),"")),"")</f>
        <v/>
      </c>
      <c r="AR1359" s="6" t="str">
        <f>_xlfn.IFNA(IF(IF($AH1359=AR$5,VLOOKUP(AM1359,buff!$K:$L,2,FALSE),"")=0,"",IF($AH1359=AR$5,VLOOKUP(AM1359,buff!$K:$L,2,FALSE),"")),"")</f>
        <v/>
      </c>
      <c r="AS1359" s="6" t="str">
        <f>_xlfn.IFNA(IF(IF($AH1359=AS$5,VLOOKUP(AI1359,buff!$K:$L,2,FALSE),"")=0,"",IF($AH1359=AS$5,VLOOKUP(AI1359,buff!$K:$L,2,FALSE),"")),"")</f>
        <v/>
      </c>
      <c r="AT1359" s="6" t="str">
        <f>_xlfn.IFNA(IF(IF($AH1359=AT$5,VLOOKUP(AJ1359,buff!$K:$L,2,FALSE),"")=0,"",IF($AH1359=AT$5,VLOOKUP(AJ1359,buff!$K:$L,2,FALSE),"")),"")</f>
        <v/>
      </c>
      <c r="AU1359" s="6" t="str">
        <f>_xlfn.IFNA(IF(IF($AH1359=AU$5,VLOOKUP(AK1359,buff!$K:$L,2,FALSE),"")=0,"",IF($AH1359=AU$5,VLOOKUP(AK1359,buff!$K:$L,2,FALSE),"")),"")</f>
        <v/>
      </c>
      <c r="AV1359" s="6" t="str">
        <f>_xlfn.IFNA(IF(IF($AH1359=AV$5,VLOOKUP(AL1359,buff!$K:$L,2,FALSE),"")=0,"",IF($AH1359=AV$5,VLOOKUP(AL1359,buff!$K:$L,2,FALSE),"")),"")</f>
        <v/>
      </c>
      <c r="AW1359" s="6" t="str">
        <f>_xlfn.IFNA(IF(IF($AH1359=AW$5,VLOOKUP(AM1359,buff!$K:$L,2,FALSE),"")=0,"",IF($AH1359=AW$5,VLOOKUP(AM1359,buff!$K:$L,2,FALSE),"")),"")</f>
        <v/>
      </c>
      <c r="AX1359" s="6" t="e">
        <f>VLOOKUP(AI1359,buff!K:P,6,FALSE)</f>
        <v>#N/A</v>
      </c>
      <c r="AY1359" t="e">
        <f t="shared" si="415"/>
        <v>#N/A</v>
      </c>
      <c r="AZ1359" t="e">
        <f t="shared" si="415"/>
        <v>#N/A</v>
      </c>
      <c r="BA1359">
        <f t="shared" si="416"/>
        <v>2</v>
      </c>
      <c r="BB1359">
        <f t="shared" si="417"/>
        <v>1</v>
      </c>
    </row>
    <row r="1360" spans="1:54" x14ac:dyDescent="0.15">
      <c r="A1360" t="str">
        <f t="shared" si="405"/>
        <v>夜音主动技能2等级14</v>
      </c>
      <c r="B1360" s="8">
        <v>1354</v>
      </c>
      <c r="C1360" s="8" t="str">
        <f>VLOOKUP(G1360,角色!A:B,2,FALSE)</f>
        <v>夜音</v>
      </c>
      <c r="D1360" s="8" t="str">
        <f t="shared" si="412"/>
        <v>主动技能2</v>
      </c>
      <c r="E1360" s="8">
        <f t="shared" si="406"/>
        <v>14</v>
      </c>
      <c r="F1360" s="8">
        <f t="shared" si="407"/>
        <v>2</v>
      </c>
      <c r="G1360" s="8">
        <f t="shared" si="408"/>
        <v>23</v>
      </c>
      <c r="H1360" s="4" t="s">
        <v>417</v>
      </c>
      <c r="I1360" s="24" t="str">
        <f t="shared" si="404"/>
        <v>对敌方单体造成125%攻击力（+2299）点伤害。</v>
      </c>
      <c r="J1360" s="4" t="s">
        <v>305</v>
      </c>
      <c r="K1360" s="1" t="s">
        <v>103</v>
      </c>
      <c r="L1360" s="4" t="s">
        <v>107</v>
      </c>
      <c r="M1360" s="4"/>
      <c r="N1360" s="4">
        <v>100</v>
      </c>
      <c r="O1360" s="4"/>
      <c r="T1360" s="6" t="str">
        <f t="shared" si="409"/>
        <v/>
      </c>
      <c r="U1360" s="6" t="str">
        <f t="shared" si="410"/>
        <v/>
      </c>
      <c r="Y1360">
        <f t="shared" si="411"/>
        <v>50</v>
      </c>
      <c r="Z1360">
        <v>125</v>
      </c>
      <c r="AA1360" s="23">
        <v>25</v>
      </c>
      <c r="AB1360" s="23">
        <f>INT(VLOOKUP(VLOOKUP($C1360,角色技能升级比率表!$B:$C,2,FALSE),角色属性概况!E:F,2,FALSE)*VLOOKUP(E1360,角色属性概况!I:M,3,FALSE)*AA1360/100)</f>
        <v>2299</v>
      </c>
      <c r="AE1360">
        <v>0</v>
      </c>
      <c r="AF1360" s="23">
        <f t="shared" si="413"/>
        <v>2</v>
      </c>
      <c r="AG1360" s="23">
        <f t="shared" si="414"/>
        <v>1</v>
      </c>
      <c r="AN1360" s="6" t="str">
        <f>_xlfn.IFNA(IF(IF($AH1360=AN$5,VLOOKUP(AI1360,buff!$K:$L,2,FALSE),"")=0,"",IF($AH1360=AN$5,VLOOKUP(AI1360,buff!$K:$L,2,FALSE),"")),"")</f>
        <v/>
      </c>
      <c r="AO1360" s="6" t="str">
        <f>_xlfn.IFNA(IF(IF($AH1360=AO$5,VLOOKUP(AJ1360,buff!$K:$L,2,FALSE),"")=0,"",IF($AH1360=AO$5,VLOOKUP(AJ1360,buff!$K:$L,2,FALSE),"")),"")</f>
        <v/>
      </c>
      <c r="AP1360" s="6" t="str">
        <f>_xlfn.IFNA(IF(IF($AH1360=AP$5,VLOOKUP(AK1360,buff!$K:$L,2,FALSE),"")=0,"",IF($AH1360=AP$5,VLOOKUP(AK1360,buff!$K:$L,2,FALSE),"")),"")</f>
        <v/>
      </c>
      <c r="AQ1360" s="6" t="str">
        <f>_xlfn.IFNA(IF(IF($AH1360=AQ$5,VLOOKUP(AL1360,buff!$K:$L,2,FALSE),"")=0,"",IF($AH1360=AQ$5,VLOOKUP(AL1360,buff!$K:$L,2,FALSE),"")),"")</f>
        <v/>
      </c>
      <c r="AR1360" s="6" t="str">
        <f>_xlfn.IFNA(IF(IF($AH1360=AR$5,VLOOKUP(AM1360,buff!$K:$L,2,FALSE),"")=0,"",IF($AH1360=AR$5,VLOOKUP(AM1360,buff!$K:$L,2,FALSE),"")),"")</f>
        <v/>
      </c>
      <c r="AS1360" s="6" t="str">
        <f>_xlfn.IFNA(IF(IF($AH1360=AS$5,VLOOKUP(AI1360,buff!$K:$L,2,FALSE),"")=0,"",IF($AH1360=AS$5,VLOOKUP(AI1360,buff!$K:$L,2,FALSE),"")),"")</f>
        <v/>
      </c>
      <c r="AT1360" s="6" t="str">
        <f>_xlfn.IFNA(IF(IF($AH1360=AT$5,VLOOKUP(AJ1360,buff!$K:$L,2,FALSE),"")=0,"",IF($AH1360=AT$5,VLOOKUP(AJ1360,buff!$K:$L,2,FALSE),"")),"")</f>
        <v/>
      </c>
      <c r="AU1360" s="6" t="str">
        <f>_xlfn.IFNA(IF(IF($AH1360=AU$5,VLOOKUP(AK1360,buff!$K:$L,2,FALSE),"")=0,"",IF($AH1360=AU$5,VLOOKUP(AK1360,buff!$K:$L,2,FALSE),"")),"")</f>
        <v/>
      </c>
      <c r="AV1360" s="6" t="str">
        <f>_xlfn.IFNA(IF(IF($AH1360=AV$5,VLOOKUP(AL1360,buff!$K:$L,2,FALSE),"")=0,"",IF($AH1360=AV$5,VLOOKUP(AL1360,buff!$K:$L,2,FALSE),"")),"")</f>
        <v/>
      </c>
      <c r="AW1360" s="6" t="str">
        <f>_xlfn.IFNA(IF(IF($AH1360=AW$5,VLOOKUP(AM1360,buff!$K:$L,2,FALSE),"")=0,"",IF($AH1360=AW$5,VLOOKUP(AM1360,buff!$K:$L,2,FALSE),"")),"")</f>
        <v/>
      </c>
      <c r="AX1360" s="6" t="e">
        <f>VLOOKUP(AI1360,buff!K:P,6,FALSE)</f>
        <v>#N/A</v>
      </c>
      <c r="AY1360" t="e">
        <f t="shared" si="415"/>
        <v>#N/A</v>
      </c>
      <c r="AZ1360" t="e">
        <f t="shared" si="415"/>
        <v>#N/A</v>
      </c>
      <c r="BA1360">
        <f t="shared" si="416"/>
        <v>2</v>
      </c>
      <c r="BB1360">
        <f t="shared" si="417"/>
        <v>1</v>
      </c>
    </row>
    <row r="1361" spans="1:54" x14ac:dyDescent="0.15">
      <c r="A1361" t="str">
        <f t="shared" si="405"/>
        <v>夜音主动技能2等级15</v>
      </c>
      <c r="B1361" s="8">
        <v>1355</v>
      </c>
      <c r="C1361" s="8" t="str">
        <f>VLOOKUP(G1361,角色!A:B,2,FALSE)</f>
        <v>夜音</v>
      </c>
      <c r="D1361" s="8" t="str">
        <f t="shared" si="412"/>
        <v>主动技能2</v>
      </c>
      <c r="E1361" s="8">
        <f t="shared" si="406"/>
        <v>15</v>
      </c>
      <c r="F1361" s="8">
        <f t="shared" si="407"/>
        <v>2</v>
      </c>
      <c r="G1361" s="8">
        <f t="shared" si="408"/>
        <v>23</v>
      </c>
      <c r="H1361" s="4" t="s">
        <v>417</v>
      </c>
      <c r="I1361" s="24" t="str">
        <f t="shared" si="404"/>
        <v>对敌方单体造成125%攻击力（+2831）点伤害。</v>
      </c>
      <c r="J1361" s="4" t="s">
        <v>305</v>
      </c>
      <c r="K1361" s="1" t="s">
        <v>103</v>
      </c>
      <c r="L1361" s="4" t="s">
        <v>107</v>
      </c>
      <c r="M1361" s="4"/>
      <c r="N1361" s="4">
        <v>100</v>
      </c>
      <c r="O1361" s="4"/>
      <c r="T1361" s="6" t="str">
        <f t="shared" si="409"/>
        <v/>
      </c>
      <c r="U1361" s="6" t="str">
        <f t="shared" si="410"/>
        <v/>
      </c>
      <c r="Y1361">
        <f t="shared" si="411"/>
        <v>50</v>
      </c>
      <c r="Z1361">
        <v>125</v>
      </c>
      <c r="AA1361" s="23">
        <v>25</v>
      </c>
      <c r="AB1361" s="23">
        <f>INT(VLOOKUP(VLOOKUP($C1361,角色技能升级比率表!$B:$C,2,FALSE),角色属性概况!E:F,2,FALSE)*VLOOKUP(E1361,角色属性概况!I:M,3,FALSE)*AA1361/100)</f>
        <v>2831</v>
      </c>
      <c r="AE1361">
        <v>0</v>
      </c>
      <c r="AF1361" s="23">
        <f t="shared" si="413"/>
        <v>2</v>
      </c>
      <c r="AG1361" s="23">
        <f t="shared" si="414"/>
        <v>1</v>
      </c>
      <c r="AN1361" s="6" t="str">
        <f>_xlfn.IFNA(IF(IF($AH1361=AN$5,VLOOKUP(AI1361,buff!$K:$L,2,FALSE),"")=0,"",IF($AH1361=AN$5,VLOOKUP(AI1361,buff!$K:$L,2,FALSE),"")),"")</f>
        <v/>
      </c>
      <c r="AO1361" s="6" t="str">
        <f>_xlfn.IFNA(IF(IF($AH1361=AO$5,VLOOKUP(AJ1361,buff!$K:$L,2,FALSE),"")=0,"",IF($AH1361=AO$5,VLOOKUP(AJ1361,buff!$K:$L,2,FALSE),"")),"")</f>
        <v/>
      </c>
      <c r="AP1361" s="6" t="str">
        <f>_xlfn.IFNA(IF(IF($AH1361=AP$5,VLOOKUP(AK1361,buff!$K:$L,2,FALSE),"")=0,"",IF($AH1361=AP$5,VLOOKUP(AK1361,buff!$K:$L,2,FALSE),"")),"")</f>
        <v/>
      </c>
      <c r="AQ1361" s="6" t="str">
        <f>_xlfn.IFNA(IF(IF($AH1361=AQ$5,VLOOKUP(AL1361,buff!$K:$L,2,FALSE),"")=0,"",IF($AH1361=AQ$5,VLOOKUP(AL1361,buff!$K:$L,2,FALSE),"")),"")</f>
        <v/>
      </c>
      <c r="AR1361" s="6" t="str">
        <f>_xlfn.IFNA(IF(IF($AH1361=AR$5,VLOOKUP(AM1361,buff!$K:$L,2,FALSE),"")=0,"",IF($AH1361=AR$5,VLOOKUP(AM1361,buff!$K:$L,2,FALSE),"")),"")</f>
        <v/>
      </c>
      <c r="AS1361" s="6" t="str">
        <f>_xlfn.IFNA(IF(IF($AH1361=AS$5,VLOOKUP(AI1361,buff!$K:$L,2,FALSE),"")=0,"",IF($AH1361=AS$5,VLOOKUP(AI1361,buff!$K:$L,2,FALSE),"")),"")</f>
        <v/>
      </c>
      <c r="AT1361" s="6" t="str">
        <f>_xlfn.IFNA(IF(IF($AH1361=AT$5,VLOOKUP(AJ1361,buff!$K:$L,2,FALSE),"")=0,"",IF($AH1361=AT$5,VLOOKUP(AJ1361,buff!$K:$L,2,FALSE),"")),"")</f>
        <v/>
      </c>
      <c r="AU1361" s="6" t="str">
        <f>_xlfn.IFNA(IF(IF($AH1361=AU$5,VLOOKUP(AK1361,buff!$K:$L,2,FALSE),"")=0,"",IF($AH1361=AU$5,VLOOKUP(AK1361,buff!$K:$L,2,FALSE),"")),"")</f>
        <v/>
      </c>
      <c r="AV1361" s="6" t="str">
        <f>_xlfn.IFNA(IF(IF($AH1361=AV$5,VLOOKUP(AL1361,buff!$K:$L,2,FALSE),"")=0,"",IF($AH1361=AV$5,VLOOKUP(AL1361,buff!$K:$L,2,FALSE),"")),"")</f>
        <v/>
      </c>
      <c r="AW1361" s="6" t="str">
        <f>_xlfn.IFNA(IF(IF($AH1361=AW$5,VLOOKUP(AM1361,buff!$K:$L,2,FALSE),"")=0,"",IF($AH1361=AW$5,VLOOKUP(AM1361,buff!$K:$L,2,FALSE),"")),"")</f>
        <v/>
      </c>
      <c r="AX1361" s="6" t="e">
        <f>VLOOKUP(AI1361,buff!K:P,6,FALSE)</f>
        <v>#N/A</v>
      </c>
      <c r="AY1361" t="e">
        <f t="shared" si="415"/>
        <v>#N/A</v>
      </c>
      <c r="AZ1361" t="e">
        <f t="shared" si="415"/>
        <v>#N/A</v>
      </c>
      <c r="BA1361">
        <f t="shared" si="416"/>
        <v>2</v>
      </c>
      <c r="BB1361">
        <f t="shared" si="417"/>
        <v>1</v>
      </c>
    </row>
    <row r="1362" spans="1:54" x14ac:dyDescent="0.15">
      <c r="A1362" t="str">
        <f t="shared" si="405"/>
        <v>夜音主动技能2等级16</v>
      </c>
      <c r="B1362" s="8">
        <v>1356</v>
      </c>
      <c r="C1362" s="8" t="str">
        <f>VLOOKUP(G1362,角色!A:B,2,FALSE)</f>
        <v>夜音</v>
      </c>
      <c r="D1362" s="8" t="str">
        <f t="shared" si="412"/>
        <v>主动技能2</v>
      </c>
      <c r="E1362" s="8">
        <f t="shared" si="406"/>
        <v>16</v>
      </c>
      <c r="F1362" s="8">
        <f t="shared" si="407"/>
        <v>2</v>
      </c>
      <c r="G1362" s="8">
        <f t="shared" si="408"/>
        <v>23</v>
      </c>
      <c r="H1362" s="4" t="s">
        <v>417</v>
      </c>
      <c r="I1362" s="24" t="str">
        <f t="shared" si="404"/>
        <v>对敌方单体造成125%攻击力（+3486）点伤害。</v>
      </c>
      <c r="J1362" s="4" t="s">
        <v>305</v>
      </c>
      <c r="K1362" s="1" t="s">
        <v>103</v>
      </c>
      <c r="L1362" s="4" t="s">
        <v>107</v>
      </c>
      <c r="M1362" s="4"/>
      <c r="N1362" s="4">
        <v>100</v>
      </c>
      <c r="O1362" s="4"/>
      <c r="T1362" s="6" t="str">
        <f t="shared" si="409"/>
        <v/>
      </c>
      <c r="U1362" s="6" t="str">
        <f t="shared" si="410"/>
        <v/>
      </c>
      <c r="Y1362">
        <f t="shared" si="411"/>
        <v>50</v>
      </c>
      <c r="Z1362">
        <v>125</v>
      </c>
      <c r="AA1362" s="23">
        <v>25</v>
      </c>
      <c r="AB1362" s="23">
        <f>INT(VLOOKUP(VLOOKUP($C1362,角色技能升级比率表!$B:$C,2,FALSE),角色属性概况!E:F,2,FALSE)*VLOOKUP(E1362,角色属性概况!I:M,3,FALSE)*AA1362/100)</f>
        <v>3486</v>
      </c>
      <c r="AE1362">
        <v>0</v>
      </c>
      <c r="AF1362" s="23">
        <f t="shared" si="413"/>
        <v>2</v>
      </c>
      <c r="AG1362" s="23">
        <f t="shared" si="414"/>
        <v>1</v>
      </c>
      <c r="AN1362" s="6" t="str">
        <f>_xlfn.IFNA(IF(IF($AH1362=AN$5,VLOOKUP(AI1362,buff!$K:$L,2,FALSE),"")=0,"",IF($AH1362=AN$5,VLOOKUP(AI1362,buff!$K:$L,2,FALSE),"")),"")</f>
        <v/>
      </c>
      <c r="AO1362" s="6" t="str">
        <f>_xlfn.IFNA(IF(IF($AH1362=AO$5,VLOOKUP(AJ1362,buff!$K:$L,2,FALSE),"")=0,"",IF($AH1362=AO$5,VLOOKUP(AJ1362,buff!$K:$L,2,FALSE),"")),"")</f>
        <v/>
      </c>
      <c r="AP1362" s="6" t="str">
        <f>_xlfn.IFNA(IF(IF($AH1362=AP$5,VLOOKUP(AK1362,buff!$K:$L,2,FALSE),"")=0,"",IF($AH1362=AP$5,VLOOKUP(AK1362,buff!$K:$L,2,FALSE),"")),"")</f>
        <v/>
      </c>
      <c r="AQ1362" s="6" t="str">
        <f>_xlfn.IFNA(IF(IF($AH1362=AQ$5,VLOOKUP(AL1362,buff!$K:$L,2,FALSE),"")=0,"",IF($AH1362=AQ$5,VLOOKUP(AL1362,buff!$K:$L,2,FALSE),"")),"")</f>
        <v/>
      </c>
      <c r="AR1362" s="6" t="str">
        <f>_xlfn.IFNA(IF(IF($AH1362=AR$5,VLOOKUP(AM1362,buff!$K:$L,2,FALSE),"")=0,"",IF($AH1362=AR$5,VLOOKUP(AM1362,buff!$K:$L,2,FALSE),"")),"")</f>
        <v/>
      </c>
      <c r="AS1362" s="6" t="str">
        <f>_xlfn.IFNA(IF(IF($AH1362=AS$5,VLOOKUP(AI1362,buff!$K:$L,2,FALSE),"")=0,"",IF($AH1362=AS$5,VLOOKUP(AI1362,buff!$K:$L,2,FALSE),"")),"")</f>
        <v/>
      </c>
      <c r="AT1362" s="6" t="str">
        <f>_xlfn.IFNA(IF(IF($AH1362=AT$5,VLOOKUP(AJ1362,buff!$K:$L,2,FALSE),"")=0,"",IF($AH1362=AT$5,VLOOKUP(AJ1362,buff!$K:$L,2,FALSE),"")),"")</f>
        <v/>
      </c>
      <c r="AU1362" s="6" t="str">
        <f>_xlfn.IFNA(IF(IF($AH1362=AU$5,VLOOKUP(AK1362,buff!$K:$L,2,FALSE),"")=0,"",IF($AH1362=AU$5,VLOOKUP(AK1362,buff!$K:$L,2,FALSE),"")),"")</f>
        <v/>
      </c>
      <c r="AV1362" s="6" t="str">
        <f>_xlfn.IFNA(IF(IF($AH1362=AV$5,VLOOKUP(AL1362,buff!$K:$L,2,FALSE),"")=0,"",IF($AH1362=AV$5,VLOOKUP(AL1362,buff!$K:$L,2,FALSE),"")),"")</f>
        <v/>
      </c>
      <c r="AW1362" s="6" t="str">
        <f>_xlfn.IFNA(IF(IF($AH1362=AW$5,VLOOKUP(AM1362,buff!$K:$L,2,FALSE),"")=0,"",IF($AH1362=AW$5,VLOOKUP(AM1362,buff!$K:$L,2,FALSE),"")),"")</f>
        <v/>
      </c>
      <c r="AX1362" s="6" t="e">
        <f>VLOOKUP(AI1362,buff!K:P,6,FALSE)</f>
        <v>#N/A</v>
      </c>
      <c r="AY1362" t="e">
        <f t="shared" si="415"/>
        <v>#N/A</v>
      </c>
      <c r="AZ1362" t="e">
        <f t="shared" si="415"/>
        <v>#N/A</v>
      </c>
      <c r="BA1362">
        <f t="shared" si="416"/>
        <v>2</v>
      </c>
      <c r="BB1362">
        <f t="shared" si="417"/>
        <v>1</v>
      </c>
    </row>
    <row r="1363" spans="1:54" x14ac:dyDescent="0.15">
      <c r="A1363" t="str">
        <f t="shared" si="405"/>
        <v>夜音主动技能2等级17</v>
      </c>
      <c r="B1363" s="8">
        <v>1357</v>
      </c>
      <c r="C1363" s="8" t="str">
        <f>VLOOKUP(G1363,角色!A:B,2,FALSE)</f>
        <v>夜音</v>
      </c>
      <c r="D1363" s="8" t="str">
        <f t="shared" si="412"/>
        <v>主动技能2</v>
      </c>
      <c r="E1363" s="8">
        <f t="shared" si="406"/>
        <v>17</v>
      </c>
      <c r="F1363" s="8">
        <f t="shared" si="407"/>
        <v>2</v>
      </c>
      <c r="G1363" s="8">
        <f t="shared" si="408"/>
        <v>23</v>
      </c>
      <c r="H1363" s="4" t="s">
        <v>417</v>
      </c>
      <c r="I1363" s="24" t="str">
        <f t="shared" si="404"/>
        <v>对敌方单体造成125%攻击力（+4292）点伤害。</v>
      </c>
      <c r="J1363" s="4" t="s">
        <v>305</v>
      </c>
      <c r="K1363" s="1" t="s">
        <v>103</v>
      </c>
      <c r="L1363" s="4" t="s">
        <v>107</v>
      </c>
      <c r="M1363" s="4"/>
      <c r="N1363" s="4">
        <v>100</v>
      </c>
      <c r="O1363" s="4"/>
      <c r="T1363" s="6" t="str">
        <f t="shared" si="409"/>
        <v/>
      </c>
      <c r="U1363" s="6" t="str">
        <f t="shared" si="410"/>
        <v/>
      </c>
      <c r="Y1363">
        <f t="shared" si="411"/>
        <v>50</v>
      </c>
      <c r="Z1363">
        <v>125</v>
      </c>
      <c r="AA1363" s="23">
        <v>25</v>
      </c>
      <c r="AB1363" s="23">
        <f>INT(VLOOKUP(VLOOKUP($C1363,角色技能升级比率表!$B:$C,2,FALSE),角色属性概况!E:F,2,FALSE)*VLOOKUP(E1363,角色属性概况!I:M,3,FALSE)*AA1363/100)</f>
        <v>4292</v>
      </c>
      <c r="AE1363">
        <v>0</v>
      </c>
      <c r="AF1363" s="23">
        <f t="shared" si="413"/>
        <v>2</v>
      </c>
      <c r="AG1363" s="23">
        <f t="shared" si="414"/>
        <v>1</v>
      </c>
      <c r="AN1363" s="6" t="str">
        <f>_xlfn.IFNA(IF(IF($AH1363=AN$5,VLOOKUP(AI1363,buff!$K:$L,2,FALSE),"")=0,"",IF($AH1363=AN$5,VLOOKUP(AI1363,buff!$K:$L,2,FALSE),"")),"")</f>
        <v/>
      </c>
      <c r="AO1363" s="6" t="str">
        <f>_xlfn.IFNA(IF(IF($AH1363=AO$5,VLOOKUP(AJ1363,buff!$K:$L,2,FALSE),"")=0,"",IF($AH1363=AO$5,VLOOKUP(AJ1363,buff!$K:$L,2,FALSE),"")),"")</f>
        <v/>
      </c>
      <c r="AP1363" s="6" t="str">
        <f>_xlfn.IFNA(IF(IF($AH1363=AP$5,VLOOKUP(AK1363,buff!$K:$L,2,FALSE),"")=0,"",IF($AH1363=AP$5,VLOOKUP(AK1363,buff!$K:$L,2,FALSE),"")),"")</f>
        <v/>
      </c>
      <c r="AQ1363" s="6" t="str">
        <f>_xlfn.IFNA(IF(IF($AH1363=AQ$5,VLOOKUP(AL1363,buff!$K:$L,2,FALSE),"")=0,"",IF($AH1363=AQ$5,VLOOKUP(AL1363,buff!$K:$L,2,FALSE),"")),"")</f>
        <v/>
      </c>
      <c r="AR1363" s="6" t="str">
        <f>_xlfn.IFNA(IF(IF($AH1363=AR$5,VLOOKUP(AM1363,buff!$K:$L,2,FALSE),"")=0,"",IF($AH1363=AR$5,VLOOKUP(AM1363,buff!$K:$L,2,FALSE),"")),"")</f>
        <v/>
      </c>
      <c r="AS1363" s="6" t="str">
        <f>_xlfn.IFNA(IF(IF($AH1363=AS$5,VLOOKUP(AI1363,buff!$K:$L,2,FALSE),"")=0,"",IF($AH1363=AS$5,VLOOKUP(AI1363,buff!$K:$L,2,FALSE),"")),"")</f>
        <v/>
      </c>
      <c r="AT1363" s="6" t="str">
        <f>_xlfn.IFNA(IF(IF($AH1363=AT$5,VLOOKUP(AJ1363,buff!$K:$L,2,FALSE),"")=0,"",IF($AH1363=AT$5,VLOOKUP(AJ1363,buff!$K:$L,2,FALSE),"")),"")</f>
        <v/>
      </c>
      <c r="AU1363" s="6" t="str">
        <f>_xlfn.IFNA(IF(IF($AH1363=AU$5,VLOOKUP(AK1363,buff!$K:$L,2,FALSE),"")=0,"",IF($AH1363=AU$5,VLOOKUP(AK1363,buff!$K:$L,2,FALSE),"")),"")</f>
        <v/>
      </c>
      <c r="AV1363" s="6" t="str">
        <f>_xlfn.IFNA(IF(IF($AH1363=AV$5,VLOOKUP(AL1363,buff!$K:$L,2,FALSE),"")=0,"",IF($AH1363=AV$5,VLOOKUP(AL1363,buff!$K:$L,2,FALSE),"")),"")</f>
        <v/>
      </c>
      <c r="AW1363" s="6" t="str">
        <f>_xlfn.IFNA(IF(IF($AH1363=AW$5,VLOOKUP(AM1363,buff!$K:$L,2,FALSE),"")=0,"",IF($AH1363=AW$5,VLOOKUP(AM1363,buff!$K:$L,2,FALSE),"")),"")</f>
        <v/>
      </c>
      <c r="AX1363" s="6" t="e">
        <f>VLOOKUP(AI1363,buff!K:P,6,FALSE)</f>
        <v>#N/A</v>
      </c>
      <c r="AY1363" t="e">
        <f t="shared" si="415"/>
        <v>#N/A</v>
      </c>
      <c r="AZ1363" t="e">
        <f t="shared" si="415"/>
        <v>#N/A</v>
      </c>
      <c r="BA1363">
        <f t="shared" si="416"/>
        <v>2</v>
      </c>
      <c r="BB1363">
        <f t="shared" si="417"/>
        <v>1</v>
      </c>
    </row>
    <row r="1364" spans="1:54" x14ac:dyDescent="0.15">
      <c r="A1364" t="str">
        <f t="shared" si="405"/>
        <v>夜音主动技能2等级18</v>
      </c>
      <c r="B1364" s="8">
        <v>1358</v>
      </c>
      <c r="C1364" s="8" t="str">
        <f>VLOOKUP(G1364,角色!A:B,2,FALSE)</f>
        <v>夜音</v>
      </c>
      <c r="D1364" s="8" t="str">
        <f t="shared" si="412"/>
        <v>主动技能2</v>
      </c>
      <c r="E1364" s="8">
        <f t="shared" si="406"/>
        <v>18</v>
      </c>
      <c r="F1364" s="8">
        <f t="shared" si="407"/>
        <v>2</v>
      </c>
      <c r="G1364" s="8">
        <f t="shared" si="408"/>
        <v>23</v>
      </c>
      <c r="H1364" s="4" t="s">
        <v>417</v>
      </c>
      <c r="I1364" s="24" t="str">
        <f t="shared" si="404"/>
        <v>对敌方单体造成125%攻击力（+5285）点伤害。</v>
      </c>
      <c r="J1364" s="4" t="s">
        <v>305</v>
      </c>
      <c r="K1364" s="1" t="s">
        <v>103</v>
      </c>
      <c r="L1364" s="4" t="s">
        <v>107</v>
      </c>
      <c r="M1364" s="4"/>
      <c r="N1364" s="4">
        <v>100</v>
      </c>
      <c r="O1364" s="4"/>
      <c r="T1364" s="6" t="str">
        <f t="shared" si="409"/>
        <v/>
      </c>
      <c r="U1364" s="6" t="str">
        <f t="shared" si="410"/>
        <v/>
      </c>
      <c r="Y1364">
        <f t="shared" si="411"/>
        <v>50</v>
      </c>
      <c r="Z1364">
        <v>125</v>
      </c>
      <c r="AA1364" s="23">
        <v>25</v>
      </c>
      <c r="AB1364" s="23">
        <f>INT(VLOOKUP(VLOOKUP($C1364,角色技能升级比率表!$B:$C,2,FALSE),角色属性概况!E:F,2,FALSE)*VLOOKUP(E1364,角色属性概况!I:M,3,FALSE)*AA1364/100)</f>
        <v>5285</v>
      </c>
      <c r="AE1364">
        <v>0</v>
      </c>
      <c r="AF1364" s="23">
        <f t="shared" si="413"/>
        <v>2</v>
      </c>
      <c r="AG1364" s="23">
        <f t="shared" si="414"/>
        <v>1</v>
      </c>
      <c r="AN1364" s="6" t="str">
        <f>_xlfn.IFNA(IF(IF($AH1364=AN$5,VLOOKUP(AI1364,buff!$K:$L,2,FALSE),"")=0,"",IF($AH1364=AN$5,VLOOKUP(AI1364,buff!$K:$L,2,FALSE),"")),"")</f>
        <v/>
      </c>
      <c r="AO1364" s="6" t="str">
        <f>_xlfn.IFNA(IF(IF($AH1364=AO$5,VLOOKUP(AJ1364,buff!$K:$L,2,FALSE),"")=0,"",IF($AH1364=AO$5,VLOOKUP(AJ1364,buff!$K:$L,2,FALSE),"")),"")</f>
        <v/>
      </c>
      <c r="AP1364" s="6" t="str">
        <f>_xlfn.IFNA(IF(IF($AH1364=AP$5,VLOOKUP(AK1364,buff!$K:$L,2,FALSE),"")=0,"",IF($AH1364=AP$5,VLOOKUP(AK1364,buff!$K:$L,2,FALSE),"")),"")</f>
        <v/>
      </c>
      <c r="AQ1364" s="6" t="str">
        <f>_xlfn.IFNA(IF(IF($AH1364=AQ$5,VLOOKUP(AL1364,buff!$K:$L,2,FALSE),"")=0,"",IF($AH1364=AQ$5,VLOOKUP(AL1364,buff!$K:$L,2,FALSE),"")),"")</f>
        <v/>
      </c>
      <c r="AR1364" s="6" t="str">
        <f>_xlfn.IFNA(IF(IF($AH1364=AR$5,VLOOKUP(AM1364,buff!$K:$L,2,FALSE),"")=0,"",IF($AH1364=AR$5,VLOOKUP(AM1364,buff!$K:$L,2,FALSE),"")),"")</f>
        <v/>
      </c>
      <c r="AS1364" s="6" t="str">
        <f>_xlfn.IFNA(IF(IF($AH1364=AS$5,VLOOKUP(AI1364,buff!$K:$L,2,FALSE),"")=0,"",IF($AH1364=AS$5,VLOOKUP(AI1364,buff!$K:$L,2,FALSE),"")),"")</f>
        <v/>
      </c>
      <c r="AT1364" s="6" t="str">
        <f>_xlfn.IFNA(IF(IF($AH1364=AT$5,VLOOKUP(AJ1364,buff!$K:$L,2,FALSE),"")=0,"",IF($AH1364=AT$5,VLOOKUP(AJ1364,buff!$K:$L,2,FALSE),"")),"")</f>
        <v/>
      </c>
      <c r="AU1364" s="6" t="str">
        <f>_xlfn.IFNA(IF(IF($AH1364=AU$5,VLOOKUP(AK1364,buff!$K:$L,2,FALSE),"")=0,"",IF($AH1364=AU$5,VLOOKUP(AK1364,buff!$K:$L,2,FALSE),"")),"")</f>
        <v/>
      </c>
      <c r="AV1364" s="6" t="str">
        <f>_xlfn.IFNA(IF(IF($AH1364=AV$5,VLOOKUP(AL1364,buff!$K:$L,2,FALSE),"")=0,"",IF($AH1364=AV$5,VLOOKUP(AL1364,buff!$K:$L,2,FALSE),"")),"")</f>
        <v/>
      </c>
      <c r="AW1364" s="6" t="str">
        <f>_xlfn.IFNA(IF(IF($AH1364=AW$5,VLOOKUP(AM1364,buff!$K:$L,2,FALSE),"")=0,"",IF($AH1364=AW$5,VLOOKUP(AM1364,buff!$K:$L,2,FALSE),"")),"")</f>
        <v/>
      </c>
      <c r="AX1364" s="6" t="e">
        <f>VLOOKUP(AI1364,buff!K:P,6,FALSE)</f>
        <v>#N/A</v>
      </c>
      <c r="AY1364" t="e">
        <f t="shared" si="415"/>
        <v>#N/A</v>
      </c>
      <c r="AZ1364" t="e">
        <f t="shared" si="415"/>
        <v>#N/A</v>
      </c>
      <c r="BA1364">
        <f t="shared" si="416"/>
        <v>2</v>
      </c>
      <c r="BB1364">
        <f t="shared" si="417"/>
        <v>1</v>
      </c>
    </row>
    <row r="1365" spans="1:54" x14ac:dyDescent="0.15">
      <c r="A1365" t="str">
        <f t="shared" si="405"/>
        <v>夜音主动技能2等级19</v>
      </c>
      <c r="B1365" s="8">
        <v>1359</v>
      </c>
      <c r="C1365" s="8" t="str">
        <f>VLOOKUP(G1365,角色!A:B,2,FALSE)</f>
        <v>夜音</v>
      </c>
      <c r="D1365" s="8" t="str">
        <f t="shared" si="412"/>
        <v>主动技能2</v>
      </c>
      <c r="E1365" s="8">
        <f t="shared" si="406"/>
        <v>19</v>
      </c>
      <c r="F1365" s="8">
        <f t="shared" si="407"/>
        <v>2</v>
      </c>
      <c r="G1365" s="8">
        <f t="shared" si="408"/>
        <v>23</v>
      </c>
      <c r="H1365" s="4" t="s">
        <v>417</v>
      </c>
      <c r="I1365" s="24" t="str">
        <f t="shared" si="404"/>
        <v>对敌方单体造成125%攻击力（+6507）点伤害。</v>
      </c>
      <c r="J1365" s="4" t="s">
        <v>305</v>
      </c>
      <c r="K1365" s="1" t="s">
        <v>103</v>
      </c>
      <c r="L1365" s="4" t="s">
        <v>107</v>
      </c>
      <c r="M1365" s="4"/>
      <c r="N1365" s="4">
        <v>100</v>
      </c>
      <c r="O1365" s="4"/>
      <c r="T1365" s="6" t="str">
        <f t="shared" si="409"/>
        <v/>
      </c>
      <c r="U1365" s="6" t="str">
        <f t="shared" si="410"/>
        <v/>
      </c>
      <c r="Y1365">
        <f t="shared" si="411"/>
        <v>50</v>
      </c>
      <c r="Z1365">
        <v>125</v>
      </c>
      <c r="AA1365" s="23">
        <v>25</v>
      </c>
      <c r="AB1365" s="23">
        <f>INT(VLOOKUP(VLOOKUP($C1365,角色技能升级比率表!$B:$C,2,FALSE),角色属性概况!E:F,2,FALSE)*VLOOKUP(E1365,角色属性概况!I:M,3,FALSE)*AA1365/100)</f>
        <v>6507</v>
      </c>
      <c r="AE1365">
        <v>0</v>
      </c>
      <c r="AF1365" s="23">
        <f t="shared" si="413"/>
        <v>2</v>
      </c>
      <c r="AG1365" s="23">
        <f t="shared" si="414"/>
        <v>1</v>
      </c>
      <c r="AN1365" s="6" t="str">
        <f>_xlfn.IFNA(IF(IF($AH1365=AN$5,VLOOKUP(AI1365,buff!$K:$L,2,FALSE),"")=0,"",IF($AH1365=AN$5,VLOOKUP(AI1365,buff!$K:$L,2,FALSE),"")),"")</f>
        <v/>
      </c>
      <c r="AO1365" s="6" t="str">
        <f>_xlfn.IFNA(IF(IF($AH1365=AO$5,VLOOKUP(AJ1365,buff!$K:$L,2,FALSE),"")=0,"",IF($AH1365=AO$5,VLOOKUP(AJ1365,buff!$K:$L,2,FALSE),"")),"")</f>
        <v/>
      </c>
      <c r="AP1365" s="6" t="str">
        <f>_xlfn.IFNA(IF(IF($AH1365=AP$5,VLOOKUP(AK1365,buff!$K:$L,2,FALSE),"")=0,"",IF($AH1365=AP$5,VLOOKUP(AK1365,buff!$K:$L,2,FALSE),"")),"")</f>
        <v/>
      </c>
      <c r="AQ1365" s="6" t="str">
        <f>_xlfn.IFNA(IF(IF($AH1365=AQ$5,VLOOKUP(AL1365,buff!$K:$L,2,FALSE),"")=0,"",IF($AH1365=AQ$5,VLOOKUP(AL1365,buff!$K:$L,2,FALSE),"")),"")</f>
        <v/>
      </c>
      <c r="AR1365" s="6" t="str">
        <f>_xlfn.IFNA(IF(IF($AH1365=AR$5,VLOOKUP(AM1365,buff!$K:$L,2,FALSE),"")=0,"",IF($AH1365=AR$5,VLOOKUP(AM1365,buff!$K:$L,2,FALSE),"")),"")</f>
        <v/>
      </c>
      <c r="AS1365" s="6" t="str">
        <f>_xlfn.IFNA(IF(IF($AH1365=AS$5,VLOOKUP(AI1365,buff!$K:$L,2,FALSE),"")=0,"",IF($AH1365=AS$5,VLOOKUP(AI1365,buff!$K:$L,2,FALSE),"")),"")</f>
        <v/>
      </c>
      <c r="AT1365" s="6" t="str">
        <f>_xlfn.IFNA(IF(IF($AH1365=AT$5,VLOOKUP(AJ1365,buff!$K:$L,2,FALSE),"")=0,"",IF($AH1365=AT$5,VLOOKUP(AJ1365,buff!$K:$L,2,FALSE),"")),"")</f>
        <v/>
      </c>
      <c r="AU1365" s="6" t="str">
        <f>_xlfn.IFNA(IF(IF($AH1365=AU$5,VLOOKUP(AK1365,buff!$K:$L,2,FALSE),"")=0,"",IF($AH1365=AU$5,VLOOKUP(AK1365,buff!$K:$L,2,FALSE),"")),"")</f>
        <v/>
      </c>
      <c r="AV1365" s="6" t="str">
        <f>_xlfn.IFNA(IF(IF($AH1365=AV$5,VLOOKUP(AL1365,buff!$K:$L,2,FALSE),"")=0,"",IF($AH1365=AV$5,VLOOKUP(AL1365,buff!$K:$L,2,FALSE),"")),"")</f>
        <v/>
      </c>
      <c r="AW1365" s="6" t="str">
        <f>_xlfn.IFNA(IF(IF($AH1365=AW$5,VLOOKUP(AM1365,buff!$K:$L,2,FALSE),"")=0,"",IF($AH1365=AW$5,VLOOKUP(AM1365,buff!$K:$L,2,FALSE),"")),"")</f>
        <v/>
      </c>
      <c r="AX1365" s="6" t="e">
        <f>VLOOKUP(AI1365,buff!K:P,6,FALSE)</f>
        <v>#N/A</v>
      </c>
      <c r="AY1365" t="e">
        <f t="shared" si="415"/>
        <v>#N/A</v>
      </c>
      <c r="AZ1365" t="e">
        <f t="shared" si="415"/>
        <v>#N/A</v>
      </c>
      <c r="BA1365">
        <f t="shared" si="416"/>
        <v>2</v>
      </c>
      <c r="BB1365">
        <f t="shared" si="417"/>
        <v>1</v>
      </c>
    </row>
    <row r="1366" spans="1:54" x14ac:dyDescent="0.15">
      <c r="A1366" t="str">
        <f t="shared" si="405"/>
        <v>夜音主动技能2等级20</v>
      </c>
      <c r="B1366" s="8">
        <v>1360</v>
      </c>
      <c r="C1366" s="8" t="str">
        <f>VLOOKUP(G1366,角色!A:B,2,FALSE)</f>
        <v>夜音</v>
      </c>
      <c r="D1366" s="8" t="str">
        <f t="shared" si="412"/>
        <v>主动技能2</v>
      </c>
      <c r="E1366" s="8">
        <f t="shared" si="406"/>
        <v>20</v>
      </c>
      <c r="F1366" s="8">
        <f t="shared" si="407"/>
        <v>2</v>
      </c>
      <c r="G1366" s="8">
        <f t="shared" si="408"/>
        <v>23</v>
      </c>
      <c r="H1366" s="4" t="s">
        <v>417</v>
      </c>
      <c r="I1366" s="24" t="str">
        <f t="shared" si="404"/>
        <v>对敌方单体造成125%攻击力（+8011）点伤害。</v>
      </c>
      <c r="J1366" s="4" t="s">
        <v>305</v>
      </c>
      <c r="K1366" s="1" t="s">
        <v>103</v>
      </c>
      <c r="L1366" s="4" t="s">
        <v>107</v>
      </c>
      <c r="M1366" s="4"/>
      <c r="N1366" s="4">
        <v>100</v>
      </c>
      <c r="O1366" s="4"/>
      <c r="T1366" s="6" t="str">
        <f t="shared" si="409"/>
        <v/>
      </c>
      <c r="U1366" s="6" t="str">
        <f t="shared" si="410"/>
        <v/>
      </c>
      <c r="Y1366">
        <f t="shared" si="411"/>
        <v>50</v>
      </c>
      <c r="Z1366">
        <v>125</v>
      </c>
      <c r="AA1366" s="23">
        <v>25</v>
      </c>
      <c r="AB1366" s="23">
        <f>INT(VLOOKUP(VLOOKUP($C1366,角色技能升级比率表!$B:$C,2,FALSE),角色属性概况!E:F,2,FALSE)*VLOOKUP(E1366,角色属性概况!I:M,3,FALSE)*AA1366/100)</f>
        <v>8011</v>
      </c>
      <c r="AE1366">
        <v>0</v>
      </c>
      <c r="AF1366" s="23">
        <f t="shared" si="413"/>
        <v>2</v>
      </c>
      <c r="AG1366" s="23">
        <f t="shared" si="414"/>
        <v>1</v>
      </c>
      <c r="AN1366" s="6" t="str">
        <f>_xlfn.IFNA(IF(IF($AH1366=AN$5,VLOOKUP(AI1366,buff!$K:$L,2,FALSE),"")=0,"",IF($AH1366=AN$5,VLOOKUP(AI1366,buff!$K:$L,2,FALSE),"")),"")</f>
        <v/>
      </c>
      <c r="AO1366" s="6" t="str">
        <f>_xlfn.IFNA(IF(IF($AH1366=AO$5,VLOOKUP(AJ1366,buff!$K:$L,2,FALSE),"")=0,"",IF($AH1366=AO$5,VLOOKUP(AJ1366,buff!$K:$L,2,FALSE),"")),"")</f>
        <v/>
      </c>
      <c r="AP1366" s="6" t="str">
        <f>_xlfn.IFNA(IF(IF($AH1366=AP$5,VLOOKUP(AK1366,buff!$K:$L,2,FALSE),"")=0,"",IF($AH1366=AP$5,VLOOKUP(AK1366,buff!$K:$L,2,FALSE),"")),"")</f>
        <v/>
      </c>
      <c r="AQ1366" s="6" t="str">
        <f>_xlfn.IFNA(IF(IF($AH1366=AQ$5,VLOOKUP(AL1366,buff!$K:$L,2,FALSE),"")=0,"",IF($AH1366=AQ$5,VLOOKUP(AL1366,buff!$K:$L,2,FALSE),"")),"")</f>
        <v/>
      </c>
      <c r="AR1366" s="6" t="str">
        <f>_xlfn.IFNA(IF(IF($AH1366=AR$5,VLOOKUP(AM1366,buff!$K:$L,2,FALSE),"")=0,"",IF($AH1366=AR$5,VLOOKUP(AM1366,buff!$K:$L,2,FALSE),"")),"")</f>
        <v/>
      </c>
      <c r="AS1366" s="6" t="str">
        <f>_xlfn.IFNA(IF(IF($AH1366=AS$5,VLOOKUP(AI1366,buff!$K:$L,2,FALSE),"")=0,"",IF($AH1366=AS$5,VLOOKUP(AI1366,buff!$K:$L,2,FALSE),"")),"")</f>
        <v/>
      </c>
      <c r="AT1366" s="6" t="str">
        <f>_xlfn.IFNA(IF(IF($AH1366=AT$5,VLOOKUP(AJ1366,buff!$K:$L,2,FALSE),"")=0,"",IF($AH1366=AT$5,VLOOKUP(AJ1366,buff!$K:$L,2,FALSE),"")),"")</f>
        <v/>
      </c>
      <c r="AU1366" s="6" t="str">
        <f>_xlfn.IFNA(IF(IF($AH1366=AU$5,VLOOKUP(AK1366,buff!$K:$L,2,FALSE),"")=0,"",IF($AH1366=AU$5,VLOOKUP(AK1366,buff!$K:$L,2,FALSE),"")),"")</f>
        <v/>
      </c>
      <c r="AV1366" s="6" t="str">
        <f>_xlfn.IFNA(IF(IF($AH1366=AV$5,VLOOKUP(AL1366,buff!$K:$L,2,FALSE),"")=0,"",IF($AH1366=AV$5,VLOOKUP(AL1366,buff!$K:$L,2,FALSE),"")),"")</f>
        <v/>
      </c>
      <c r="AW1366" s="6" t="str">
        <f>_xlfn.IFNA(IF(IF($AH1366=AW$5,VLOOKUP(AM1366,buff!$K:$L,2,FALSE),"")=0,"",IF($AH1366=AW$5,VLOOKUP(AM1366,buff!$K:$L,2,FALSE),"")),"")</f>
        <v/>
      </c>
      <c r="AX1366" s="6" t="e">
        <f>VLOOKUP(AI1366,buff!K:P,6,FALSE)</f>
        <v>#N/A</v>
      </c>
      <c r="AY1366" t="e">
        <f t="shared" si="415"/>
        <v>#N/A</v>
      </c>
      <c r="AZ1366" t="e">
        <f t="shared" si="415"/>
        <v>#N/A</v>
      </c>
      <c r="BA1366">
        <f t="shared" si="416"/>
        <v>2</v>
      </c>
      <c r="BB1366">
        <f t="shared" si="417"/>
        <v>1</v>
      </c>
    </row>
    <row r="1367" spans="1:54" x14ac:dyDescent="0.15">
      <c r="A1367" t="str">
        <f t="shared" si="405"/>
        <v>夜音主动技能3等级1</v>
      </c>
      <c r="B1367" s="8">
        <v>1361</v>
      </c>
      <c r="C1367" s="8" t="str">
        <f>VLOOKUP(G1367,角色!A:B,2,FALSE)</f>
        <v>夜音</v>
      </c>
      <c r="D1367" s="8" t="str">
        <f t="shared" si="412"/>
        <v>主动技能3</v>
      </c>
      <c r="E1367" s="8">
        <f t="shared" si="406"/>
        <v>1</v>
      </c>
      <c r="F1367" s="8">
        <f t="shared" si="407"/>
        <v>3</v>
      </c>
      <c r="G1367" s="8">
        <f t="shared" si="408"/>
        <v>23</v>
      </c>
      <c r="H1367" s="4" t="s">
        <v>510</v>
      </c>
      <c r="I1367" s="24" t="str">
        <f>"对敌方单体造成125%攻击力（+"&amp;AB1367&amp;"）点伤害。并附带流血，且标记目标，如果目标死亡则回复自身生命。"</f>
        <v>对敌方单体造成125%攻击力（+237）点伤害。并附带流血，且标记目标，如果目标死亡则回复自身生命。</v>
      </c>
      <c r="J1367" s="4" t="s">
        <v>305</v>
      </c>
      <c r="K1367" s="1" t="s">
        <v>104</v>
      </c>
      <c r="L1367" s="4" t="s">
        <v>107</v>
      </c>
      <c r="M1367" s="4"/>
      <c r="N1367" s="4">
        <v>100</v>
      </c>
      <c r="O1367" s="4"/>
      <c r="T1367" s="6" t="str">
        <f t="shared" ref="T1367:T1413" si="418">IF(AN1367="","",AN1367)&amp;IF(AO1367="","","|"&amp;AO1367)&amp;IF(AP1367="","","|"&amp;AP1367)&amp;IF(AQ1367="","","|"&amp;AQ1367)&amp;IF(AR1367="","","|"&amp;AR1367)</f>
        <v>1:100:2:0|91:100:5:0</v>
      </c>
      <c r="U1367" s="6" t="str">
        <f t="shared" ref="U1367:U1413" si="419">IF(AS1367="","",AS1367)&amp;IF(AT1367="","","|"&amp;AT1367)&amp;IF(AU1367="","","|"&amp;AU1367)&amp;IF(AV1367="","","|"&amp;AV1367)&amp;IF(AW1367="","","|"&amp;AW1367)</f>
        <v/>
      </c>
      <c r="Y1367">
        <f t="shared" si="411"/>
        <v>100</v>
      </c>
      <c r="Z1367">
        <v>125</v>
      </c>
      <c r="AA1367" s="23">
        <v>50</v>
      </c>
      <c r="AB1367" s="23">
        <f>INT(VLOOKUP(VLOOKUP($C1367,角色技能升级比率表!$B:$C,2,FALSE),角色属性概况!E:F,2,FALSE)*VLOOKUP(E1367,角色属性概况!I:M,3,FALSE)*AA1367/100)</f>
        <v>237</v>
      </c>
      <c r="AE1367">
        <v>0</v>
      </c>
      <c r="AF1367" s="23">
        <f t="shared" si="413"/>
        <v>3</v>
      </c>
      <c r="AG1367" s="23">
        <f t="shared" si="414"/>
        <v>2</v>
      </c>
      <c r="AH1367" t="s">
        <v>118</v>
      </c>
      <c r="AI1367" t="s">
        <v>1559</v>
      </c>
      <c r="AJ1367" s="4" t="s">
        <v>1693</v>
      </c>
      <c r="AN1367" s="6" t="str">
        <f>_xlfn.IFNA(IF(IF($AH1367=AN$5,VLOOKUP(AI1367,buff!$K:$L,2,FALSE),"")=0,"",IF($AH1367=AN$5,VLOOKUP(AI1367,buff!$K:$L,2,FALSE),"")),"")</f>
        <v>1:100:2:0</v>
      </c>
      <c r="AO1367" s="6" t="str">
        <f>_xlfn.IFNA(IF(IF($AH1367=AO$5,VLOOKUP(AJ1367,buff!$K:$L,2,FALSE),"")=0,"",IF($AH1367=AO$5,VLOOKUP(AJ1367,buff!$K:$L,2,FALSE),"")),"")</f>
        <v>91:100:5:0</v>
      </c>
      <c r="AP1367" s="6" t="str">
        <f>_xlfn.IFNA(IF(IF($AH1367=AP$5,VLOOKUP(AK1367,buff!$K:$L,2,FALSE),"")=0,"",IF($AH1367=AP$5,VLOOKUP(AK1367,buff!$K:$L,2,FALSE),"")),"")</f>
        <v/>
      </c>
      <c r="AQ1367" s="6" t="str">
        <f>_xlfn.IFNA(IF(IF($AH1367=AQ$5,VLOOKUP(AL1367,buff!$K:$L,2,FALSE),"")=0,"",IF($AH1367=AQ$5,VLOOKUP(AL1367,buff!$K:$L,2,FALSE),"")),"")</f>
        <v/>
      </c>
      <c r="AR1367" s="6" t="str">
        <f>_xlfn.IFNA(IF(IF($AH1367=AR$5,VLOOKUP(AM1367,buff!$K:$L,2,FALSE),"")=0,"",IF($AH1367=AR$5,VLOOKUP(AM1367,buff!$K:$L,2,FALSE),"")),"")</f>
        <v/>
      </c>
      <c r="AS1367" s="6" t="str">
        <f>_xlfn.IFNA(IF(IF($AH1367=AS$5,VLOOKUP(AI1367,buff!$K:$L,2,FALSE),"")=0,"",IF($AH1367=AS$5,VLOOKUP(AI1367,buff!$K:$L,2,FALSE),"")),"")</f>
        <v/>
      </c>
      <c r="AT1367" s="6" t="str">
        <f>_xlfn.IFNA(IF(IF($AH1367=AT$5,VLOOKUP(AJ1367,buff!$K:$L,2,FALSE),"")=0,"",IF($AH1367=AT$5,VLOOKUP(AJ1367,buff!$K:$L,2,FALSE),"")),"")</f>
        <v/>
      </c>
      <c r="AU1367" s="6" t="str">
        <f>_xlfn.IFNA(IF(IF($AH1367=AU$5,VLOOKUP(AK1367,buff!$K:$L,2,FALSE),"")=0,"",IF($AH1367=AU$5,VLOOKUP(AK1367,buff!$K:$L,2,FALSE),"")),"")</f>
        <v/>
      </c>
      <c r="AV1367" s="6" t="str">
        <f>_xlfn.IFNA(IF(IF($AH1367=AV$5,VLOOKUP(AL1367,buff!$K:$L,2,FALSE),"")=0,"",IF($AH1367=AV$5,VLOOKUP(AL1367,buff!$K:$L,2,FALSE),"")),"")</f>
        <v/>
      </c>
      <c r="AW1367" s="6" t="str">
        <f>_xlfn.IFNA(IF(IF($AH1367=AW$5,VLOOKUP(AM1367,buff!$K:$L,2,FALSE),"")=0,"",IF($AH1367=AW$5,VLOOKUP(AM1367,buff!$K:$L,2,FALSE),"")),"")</f>
        <v/>
      </c>
      <c r="AX1367" s="6">
        <f>VLOOKUP(AI1367,buff!K:P,6,FALSE)</f>
        <v>0</v>
      </c>
      <c r="AY1367">
        <f t="shared" si="415"/>
        <v>0</v>
      </c>
      <c r="AZ1367">
        <f t="shared" si="415"/>
        <v>0</v>
      </c>
      <c r="BA1367">
        <f t="shared" si="416"/>
        <v>3</v>
      </c>
      <c r="BB1367">
        <f t="shared" si="417"/>
        <v>2</v>
      </c>
    </row>
    <row r="1368" spans="1:54" x14ac:dyDescent="0.15">
      <c r="A1368" t="str">
        <f t="shared" si="405"/>
        <v>夜音主动技能3等级2</v>
      </c>
      <c r="B1368" s="8">
        <v>1362</v>
      </c>
      <c r="C1368" s="8" t="str">
        <f>VLOOKUP(G1368,角色!A:B,2,FALSE)</f>
        <v>夜音</v>
      </c>
      <c r="D1368" s="8" t="str">
        <f t="shared" si="412"/>
        <v>主动技能3</v>
      </c>
      <c r="E1368" s="8">
        <f t="shared" si="406"/>
        <v>2</v>
      </c>
      <c r="F1368" s="8">
        <f t="shared" si="407"/>
        <v>3</v>
      </c>
      <c r="G1368" s="8">
        <f t="shared" si="408"/>
        <v>23</v>
      </c>
      <c r="H1368" s="4" t="s">
        <v>510</v>
      </c>
      <c r="I1368" s="24" t="str">
        <f t="shared" ref="I1368:I1386" si="420">"对敌方单体造成125%攻击力（+"&amp;AB1368&amp;"）点伤害。并附带流血，且标记目标，如果目标死亡则回复自身生命。"</f>
        <v>对敌方单体造成125%攻击力（+350）点伤害。并附带流血，且标记目标，如果目标死亡则回复自身生命。</v>
      </c>
      <c r="J1368" s="4" t="s">
        <v>305</v>
      </c>
      <c r="K1368" s="1" t="s">
        <v>104</v>
      </c>
      <c r="L1368" s="4" t="s">
        <v>107</v>
      </c>
      <c r="M1368" s="4"/>
      <c r="N1368" s="4">
        <v>100</v>
      </c>
      <c r="O1368" s="4"/>
      <c r="T1368" s="6" t="str">
        <f t="shared" si="418"/>
        <v>1:100:2:0|91:100:5:0</v>
      </c>
      <c r="U1368" s="6" t="str">
        <f t="shared" si="419"/>
        <v/>
      </c>
      <c r="Y1368">
        <f t="shared" si="411"/>
        <v>100</v>
      </c>
      <c r="Z1368">
        <v>125</v>
      </c>
      <c r="AA1368" s="23">
        <v>50</v>
      </c>
      <c r="AB1368" s="23">
        <f>INT(VLOOKUP(VLOOKUP($C1368,角色技能升级比率表!$B:$C,2,FALSE),角色属性概况!E:F,2,FALSE)*VLOOKUP(E1368,角色属性概况!I:M,3,FALSE)*AA1368/100)</f>
        <v>350</v>
      </c>
      <c r="AE1368">
        <v>0</v>
      </c>
      <c r="AF1368" s="23">
        <f t="shared" si="413"/>
        <v>3</v>
      </c>
      <c r="AG1368" s="23">
        <f t="shared" si="414"/>
        <v>2</v>
      </c>
      <c r="AH1368" t="s">
        <v>118</v>
      </c>
      <c r="AI1368" t="s">
        <v>1559</v>
      </c>
      <c r="AJ1368" s="4" t="s">
        <v>1693</v>
      </c>
      <c r="AN1368" s="6" t="str">
        <f>_xlfn.IFNA(IF(IF($AH1368=AN$5,VLOOKUP(AI1368,buff!$K:$L,2,FALSE),"")=0,"",IF($AH1368=AN$5,VLOOKUP(AI1368,buff!$K:$L,2,FALSE),"")),"")</f>
        <v>1:100:2:0</v>
      </c>
      <c r="AO1368" s="6" t="str">
        <f>_xlfn.IFNA(IF(IF($AH1368=AO$5,VLOOKUP(AJ1368,buff!$K:$L,2,FALSE),"")=0,"",IF($AH1368=AO$5,VLOOKUP(AJ1368,buff!$K:$L,2,FALSE),"")),"")</f>
        <v>91:100:5:0</v>
      </c>
      <c r="AP1368" s="6" t="str">
        <f>_xlfn.IFNA(IF(IF($AH1368=AP$5,VLOOKUP(AK1368,buff!$K:$L,2,FALSE),"")=0,"",IF($AH1368=AP$5,VLOOKUP(AK1368,buff!$K:$L,2,FALSE),"")),"")</f>
        <v/>
      </c>
      <c r="AQ1368" s="6" t="str">
        <f>_xlfn.IFNA(IF(IF($AH1368=AQ$5,VLOOKUP(AL1368,buff!$K:$L,2,FALSE),"")=0,"",IF($AH1368=AQ$5,VLOOKUP(AL1368,buff!$K:$L,2,FALSE),"")),"")</f>
        <v/>
      </c>
      <c r="AR1368" s="6" t="str">
        <f>_xlfn.IFNA(IF(IF($AH1368=AR$5,VLOOKUP(AM1368,buff!$K:$L,2,FALSE),"")=0,"",IF($AH1368=AR$5,VLOOKUP(AM1368,buff!$K:$L,2,FALSE),"")),"")</f>
        <v/>
      </c>
      <c r="AS1368" s="6" t="str">
        <f>_xlfn.IFNA(IF(IF($AH1368=AS$5,VLOOKUP(AI1368,buff!$K:$L,2,FALSE),"")=0,"",IF($AH1368=AS$5,VLOOKUP(AI1368,buff!$K:$L,2,FALSE),"")),"")</f>
        <v/>
      </c>
      <c r="AT1368" s="6" t="str">
        <f>_xlfn.IFNA(IF(IF($AH1368=AT$5,VLOOKUP(AJ1368,buff!$K:$L,2,FALSE),"")=0,"",IF($AH1368=AT$5,VLOOKUP(AJ1368,buff!$K:$L,2,FALSE),"")),"")</f>
        <v/>
      </c>
      <c r="AU1368" s="6" t="str">
        <f>_xlfn.IFNA(IF(IF($AH1368=AU$5,VLOOKUP(AK1368,buff!$K:$L,2,FALSE),"")=0,"",IF($AH1368=AU$5,VLOOKUP(AK1368,buff!$K:$L,2,FALSE),"")),"")</f>
        <v/>
      </c>
      <c r="AV1368" s="6" t="str">
        <f>_xlfn.IFNA(IF(IF($AH1368=AV$5,VLOOKUP(AL1368,buff!$K:$L,2,FALSE),"")=0,"",IF($AH1368=AV$5,VLOOKUP(AL1368,buff!$K:$L,2,FALSE),"")),"")</f>
        <v/>
      </c>
      <c r="AW1368" s="6" t="str">
        <f>_xlfn.IFNA(IF(IF($AH1368=AW$5,VLOOKUP(AM1368,buff!$K:$L,2,FALSE),"")=0,"",IF($AH1368=AW$5,VLOOKUP(AM1368,buff!$K:$L,2,FALSE),"")),"")</f>
        <v/>
      </c>
      <c r="AX1368" s="6">
        <f>VLOOKUP(AI1368,buff!K:P,6,FALSE)</f>
        <v>0</v>
      </c>
      <c r="AY1368">
        <f t="shared" si="415"/>
        <v>0</v>
      </c>
      <c r="AZ1368">
        <f t="shared" si="415"/>
        <v>0</v>
      </c>
      <c r="BA1368">
        <f t="shared" si="416"/>
        <v>3</v>
      </c>
      <c r="BB1368">
        <f t="shared" si="417"/>
        <v>2</v>
      </c>
    </row>
    <row r="1369" spans="1:54" x14ac:dyDescent="0.15">
      <c r="A1369" t="str">
        <f t="shared" si="405"/>
        <v>夜音主动技能3等级3</v>
      </c>
      <c r="B1369" s="8">
        <v>1363</v>
      </c>
      <c r="C1369" s="8" t="str">
        <f>VLOOKUP(G1369,角色!A:B,2,FALSE)</f>
        <v>夜音</v>
      </c>
      <c r="D1369" s="8" t="str">
        <f t="shared" si="412"/>
        <v>主动技能3</v>
      </c>
      <c r="E1369" s="8">
        <f t="shared" si="406"/>
        <v>3</v>
      </c>
      <c r="F1369" s="8">
        <f t="shared" si="407"/>
        <v>3</v>
      </c>
      <c r="G1369" s="8">
        <f t="shared" si="408"/>
        <v>23</v>
      </c>
      <c r="H1369" s="4" t="s">
        <v>510</v>
      </c>
      <c r="I1369" s="24" t="str">
        <f t="shared" si="420"/>
        <v>对敌方单体造成125%攻击力（+462）点伤害。并附带流血，且标记目标，如果目标死亡则回复自身生命。</v>
      </c>
      <c r="J1369" s="4" t="s">
        <v>305</v>
      </c>
      <c r="K1369" s="1" t="s">
        <v>104</v>
      </c>
      <c r="L1369" s="4" t="s">
        <v>107</v>
      </c>
      <c r="M1369" s="4"/>
      <c r="N1369" s="4">
        <v>100</v>
      </c>
      <c r="O1369" s="4"/>
      <c r="T1369" s="6" t="str">
        <f t="shared" si="418"/>
        <v>1:100:2:0|91:100:5:0</v>
      </c>
      <c r="U1369" s="6" t="str">
        <f t="shared" si="419"/>
        <v/>
      </c>
      <c r="Y1369">
        <f t="shared" si="411"/>
        <v>100</v>
      </c>
      <c r="Z1369">
        <v>125</v>
      </c>
      <c r="AA1369" s="23">
        <v>50</v>
      </c>
      <c r="AB1369" s="23">
        <f>INT(VLOOKUP(VLOOKUP($C1369,角色技能升级比率表!$B:$C,2,FALSE),角色属性概况!E:F,2,FALSE)*VLOOKUP(E1369,角色属性概况!I:M,3,FALSE)*AA1369/100)</f>
        <v>462</v>
      </c>
      <c r="AE1369">
        <v>0</v>
      </c>
      <c r="AF1369" s="23">
        <f t="shared" si="413"/>
        <v>3</v>
      </c>
      <c r="AG1369" s="23">
        <f t="shared" si="414"/>
        <v>2</v>
      </c>
      <c r="AH1369" t="s">
        <v>118</v>
      </c>
      <c r="AI1369" t="s">
        <v>1559</v>
      </c>
      <c r="AJ1369" s="4" t="s">
        <v>1693</v>
      </c>
      <c r="AN1369" s="6" t="str">
        <f>_xlfn.IFNA(IF(IF($AH1369=AN$5,VLOOKUP(AI1369,buff!$K:$L,2,FALSE),"")=0,"",IF($AH1369=AN$5,VLOOKUP(AI1369,buff!$K:$L,2,FALSE),"")),"")</f>
        <v>1:100:2:0</v>
      </c>
      <c r="AO1369" s="6" t="str">
        <f>_xlfn.IFNA(IF(IF($AH1369=AO$5,VLOOKUP(AJ1369,buff!$K:$L,2,FALSE),"")=0,"",IF($AH1369=AO$5,VLOOKUP(AJ1369,buff!$K:$L,2,FALSE),"")),"")</f>
        <v>91:100:5:0</v>
      </c>
      <c r="AP1369" s="6" t="str">
        <f>_xlfn.IFNA(IF(IF($AH1369=AP$5,VLOOKUP(AK1369,buff!$K:$L,2,FALSE),"")=0,"",IF($AH1369=AP$5,VLOOKUP(AK1369,buff!$K:$L,2,FALSE),"")),"")</f>
        <v/>
      </c>
      <c r="AQ1369" s="6" t="str">
        <f>_xlfn.IFNA(IF(IF($AH1369=AQ$5,VLOOKUP(AL1369,buff!$K:$L,2,FALSE),"")=0,"",IF($AH1369=AQ$5,VLOOKUP(AL1369,buff!$K:$L,2,FALSE),"")),"")</f>
        <v/>
      </c>
      <c r="AR1369" s="6" t="str">
        <f>_xlfn.IFNA(IF(IF($AH1369=AR$5,VLOOKUP(AM1369,buff!$K:$L,2,FALSE),"")=0,"",IF($AH1369=AR$5,VLOOKUP(AM1369,buff!$K:$L,2,FALSE),"")),"")</f>
        <v/>
      </c>
      <c r="AS1369" s="6" t="str">
        <f>_xlfn.IFNA(IF(IF($AH1369=AS$5,VLOOKUP(AI1369,buff!$K:$L,2,FALSE),"")=0,"",IF($AH1369=AS$5,VLOOKUP(AI1369,buff!$K:$L,2,FALSE),"")),"")</f>
        <v/>
      </c>
      <c r="AT1369" s="6" t="str">
        <f>_xlfn.IFNA(IF(IF($AH1369=AT$5,VLOOKUP(AJ1369,buff!$K:$L,2,FALSE),"")=0,"",IF($AH1369=AT$5,VLOOKUP(AJ1369,buff!$K:$L,2,FALSE),"")),"")</f>
        <v/>
      </c>
      <c r="AU1369" s="6" t="str">
        <f>_xlfn.IFNA(IF(IF($AH1369=AU$5,VLOOKUP(AK1369,buff!$K:$L,2,FALSE),"")=0,"",IF($AH1369=AU$5,VLOOKUP(AK1369,buff!$K:$L,2,FALSE),"")),"")</f>
        <v/>
      </c>
      <c r="AV1369" s="6" t="str">
        <f>_xlfn.IFNA(IF(IF($AH1369=AV$5,VLOOKUP(AL1369,buff!$K:$L,2,FALSE),"")=0,"",IF($AH1369=AV$5,VLOOKUP(AL1369,buff!$K:$L,2,FALSE),"")),"")</f>
        <v/>
      </c>
      <c r="AW1369" s="6" t="str">
        <f>_xlfn.IFNA(IF(IF($AH1369=AW$5,VLOOKUP(AM1369,buff!$K:$L,2,FALSE),"")=0,"",IF($AH1369=AW$5,VLOOKUP(AM1369,buff!$K:$L,2,FALSE),"")),"")</f>
        <v/>
      </c>
      <c r="AX1369" s="6">
        <f>VLOOKUP(AI1369,buff!K:P,6,FALSE)</f>
        <v>0</v>
      </c>
      <c r="AY1369">
        <f t="shared" si="415"/>
        <v>0</v>
      </c>
      <c r="AZ1369">
        <f t="shared" si="415"/>
        <v>0</v>
      </c>
      <c r="BA1369">
        <f t="shared" si="416"/>
        <v>3</v>
      </c>
      <c r="BB1369">
        <f t="shared" si="417"/>
        <v>2</v>
      </c>
    </row>
    <row r="1370" spans="1:54" x14ac:dyDescent="0.15">
      <c r="A1370" t="str">
        <f t="shared" si="405"/>
        <v>夜音主动技能3等级4</v>
      </c>
      <c r="B1370" s="8">
        <v>1364</v>
      </c>
      <c r="C1370" s="8" t="str">
        <f>VLOOKUP(G1370,角色!A:B,2,FALSE)</f>
        <v>夜音</v>
      </c>
      <c r="D1370" s="8" t="str">
        <f t="shared" si="412"/>
        <v>主动技能3</v>
      </c>
      <c r="E1370" s="8">
        <f t="shared" si="406"/>
        <v>4</v>
      </c>
      <c r="F1370" s="8">
        <f t="shared" si="407"/>
        <v>3</v>
      </c>
      <c r="G1370" s="8">
        <f t="shared" si="408"/>
        <v>23</v>
      </c>
      <c r="H1370" s="4" t="s">
        <v>510</v>
      </c>
      <c r="I1370" s="24" t="str">
        <f t="shared" si="420"/>
        <v>对敌方单体造成125%攻击力（+574）点伤害。并附带流血，且标记目标，如果目标死亡则回复自身生命。</v>
      </c>
      <c r="J1370" s="4" t="s">
        <v>305</v>
      </c>
      <c r="K1370" s="1" t="s">
        <v>104</v>
      </c>
      <c r="L1370" s="4" t="s">
        <v>107</v>
      </c>
      <c r="M1370" s="4"/>
      <c r="N1370" s="4">
        <v>100</v>
      </c>
      <c r="O1370" s="4"/>
      <c r="T1370" s="6" t="str">
        <f t="shared" si="418"/>
        <v>1:100:2:0|91:100:5:0</v>
      </c>
      <c r="U1370" s="6" t="str">
        <f t="shared" si="419"/>
        <v/>
      </c>
      <c r="Y1370">
        <f t="shared" si="411"/>
        <v>100</v>
      </c>
      <c r="Z1370">
        <v>125</v>
      </c>
      <c r="AA1370" s="23">
        <v>50</v>
      </c>
      <c r="AB1370" s="23">
        <f>INT(VLOOKUP(VLOOKUP($C1370,角色技能升级比率表!$B:$C,2,FALSE),角色属性概况!E:F,2,FALSE)*VLOOKUP(E1370,角色属性概况!I:M,3,FALSE)*AA1370/100)</f>
        <v>574</v>
      </c>
      <c r="AE1370">
        <v>0</v>
      </c>
      <c r="AF1370" s="23">
        <f t="shared" si="413"/>
        <v>3</v>
      </c>
      <c r="AG1370" s="23">
        <f t="shared" si="414"/>
        <v>2</v>
      </c>
      <c r="AH1370" t="s">
        <v>118</v>
      </c>
      <c r="AI1370" t="s">
        <v>1559</v>
      </c>
      <c r="AJ1370" s="4" t="s">
        <v>1693</v>
      </c>
      <c r="AN1370" s="6" t="str">
        <f>_xlfn.IFNA(IF(IF($AH1370=AN$5,VLOOKUP(AI1370,buff!$K:$L,2,FALSE),"")=0,"",IF($AH1370=AN$5,VLOOKUP(AI1370,buff!$K:$L,2,FALSE),"")),"")</f>
        <v>1:100:2:0</v>
      </c>
      <c r="AO1370" s="6" t="str">
        <f>_xlfn.IFNA(IF(IF($AH1370=AO$5,VLOOKUP(AJ1370,buff!$K:$L,2,FALSE),"")=0,"",IF($AH1370=AO$5,VLOOKUP(AJ1370,buff!$K:$L,2,FALSE),"")),"")</f>
        <v>91:100:5:0</v>
      </c>
      <c r="AP1370" s="6" t="str">
        <f>_xlfn.IFNA(IF(IF($AH1370=AP$5,VLOOKUP(AK1370,buff!$K:$L,2,FALSE),"")=0,"",IF($AH1370=AP$5,VLOOKUP(AK1370,buff!$K:$L,2,FALSE),"")),"")</f>
        <v/>
      </c>
      <c r="AQ1370" s="6" t="str">
        <f>_xlfn.IFNA(IF(IF($AH1370=AQ$5,VLOOKUP(AL1370,buff!$K:$L,2,FALSE),"")=0,"",IF($AH1370=AQ$5,VLOOKUP(AL1370,buff!$K:$L,2,FALSE),"")),"")</f>
        <v/>
      </c>
      <c r="AR1370" s="6" t="str">
        <f>_xlfn.IFNA(IF(IF($AH1370=AR$5,VLOOKUP(AM1370,buff!$K:$L,2,FALSE),"")=0,"",IF($AH1370=AR$5,VLOOKUP(AM1370,buff!$K:$L,2,FALSE),"")),"")</f>
        <v/>
      </c>
      <c r="AS1370" s="6" t="str">
        <f>_xlfn.IFNA(IF(IF($AH1370=AS$5,VLOOKUP(AI1370,buff!$K:$L,2,FALSE),"")=0,"",IF($AH1370=AS$5,VLOOKUP(AI1370,buff!$K:$L,2,FALSE),"")),"")</f>
        <v/>
      </c>
      <c r="AT1370" s="6" t="str">
        <f>_xlfn.IFNA(IF(IF($AH1370=AT$5,VLOOKUP(AJ1370,buff!$K:$L,2,FALSE),"")=0,"",IF($AH1370=AT$5,VLOOKUP(AJ1370,buff!$K:$L,2,FALSE),"")),"")</f>
        <v/>
      </c>
      <c r="AU1370" s="6" t="str">
        <f>_xlfn.IFNA(IF(IF($AH1370=AU$5,VLOOKUP(AK1370,buff!$K:$L,2,FALSE),"")=0,"",IF($AH1370=AU$5,VLOOKUP(AK1370,buff!$K:$L,2,FALSE),"")),"")</f>
        <v/>
      </c>
      <c r="AV1370" s="6" t="str">
        <f>_xlfn.IFNA(IF(IF($AH1370=AV$5,VLOOKUP(AL1370,buff!$K:$L,2,FALSE),"")=0,"",IF($AH1370=AV$5,VLOOKUP(AL1370,buff!$K:$L,2,FALSE),"")),"")</f>
        <v/>
      </c>
      <c r="AW1370" s="6" t="str">
        <f>_xlfn.IFNA(IF(IF($AH1370=AW$5,VLOOKUP(AM1370,buff!$K:$L,2,FALSE),"")=0,"",IF($AH1370=AW$5,VLOOKUP(AM1370,buff!$K:$L,2,FALSE),"")),"")</f>
        <v/>
      </c>
      <c r="AX1370" s="6">
        <f>VLOOKUP(AI1370,buff!K:P,6,FALSE)</f>
        <v>0</v>
      </c>
      <c r="AY1370">
        <f t="shared" si="415"/>
        <v>0</v>
      </c>
      <c r="AZ1370">
        <f t="shared" si="415"/>
        <v>0</v>
      </c>
      <c r="BA1370">
        <f t="shared" si="416"/>
        <v>3</v>
      </c>
      <c r="BB1370">
        <f t="shared" si="417"/>
        <v>2</v>
      </c>
    </row>
    <row r="1371" spans="1:54" x14ac:dyDescent="0.15">
      <c r="A1371" t="str">
        <f t="shared" si="405"/>
        <v>夜音主动技能3等级5</v>
      </c>
      <c r="B1371" s="8">
        <v>1365</v>
      </c>
      <c r="C1371" s="8" t="str">
        <f>VLOOKUP(G1371,角色!A:B,2,FALSE)</f>
        <v>夜音</v>
      </c>
      <c r="D1371" s="8" t="str">
        <f t="shared" si="412"/>
        <v>主动技能3</v>
      </c>
      <c r="E1371" s="8">
        <f t="shared" si="406"/>
        <v>5</v>
      </c>
      <c r="F1371" s="8">
        <f t="shared" si="407"/>
        <v>3</v>
      </c>
      <c r="G1371" s="8">
        <f t="shared" si="408"/>
        <v>23</v>
      </c>
      <c r="H1371" s="4" t="s">
        <v>510</v>
      </c>
      <c r="I1371" s="24" t="str">
        <f t="shared" si="420"/>
        <v>对敌方单体造成125%攻击力（+706）点伤害。并附带流血，且标记目标，如果目标死亡则回复自身生命。</v>
      </c>
      <c r="J1371" s="4" t="s">
        <v>305</v>
      </c>
      <c r="K1371" s="1" t="s">
        <v>104</v>
      </c>
      <c r="L1371" s="4" t="s">
        <v>107</v>
      </c>
      <c r="M1371" s="4"/>
      <c r="N1371" s="4">
        <v>100</v>
      </c>
      <c r="O1371" s="4"/>
      <c r="T1371" s="6" t="str">
        <f t="shared" si="418"/>
        <v>1:100:2:0|91:100:5:0</v>
      </c>
      <c r="U1371" s="6" t="str">
        <f t="shared" si="419"/>
        <v/>
      </c>
      <c r="Y1371">
        <f t="shared" si="411"/>
        <v>100</v>
      </c>
      <c r="Z1371">
        <v>125</v>
      </c>
      <c r="AA1371" s="23">
        <v>50</v>
      </c>
      <c r="AB1371" s="23">
        <f>INT(VLOOKUP(VLOOKUP($C1371,角色技能升级比率表!$B:$C,2,FALSE),角色属性概况!E:F,2,FALSE)*VLOOKUP(E1371,角色属性概况!I:M,3,FALSE)*AA1371/100)</f>
        <v>706</v>
      </c>
      <c r="AE1371">
        <v>0</v>
      </c>
      <c r="AF1371" s="23">
        <f t="shared" si="413"/>
        <v>3</v>
      </c>
      <c r="AG1371" s="23">
        <f t="shared" si="414"/>
        <v>2</v>
      </c>
      <c r="AH1371" t="s">
        <v>118</v>
      </c>
      <c r="AI1371" t="s">
        <v>1559</v>
      </c>
      <c r="AJ1371" s="4" t="s">
        <v>1693</v>
      </c>
      <c r="AN1371" s="6" t="str">
        <f>_xlfn.IFNA(IF(IF($AH1371=AN$5,VLOOKUP(AI1371,buff!$K:$L,2,FALSE),"")=0,"",IF($AH1371=AN$5,VLOOKUP(AI1371,buff!$K:$L,2,FALSE),"")),"")</f>
        <v>1:100:2:0</v>
      </c>
      <c r="AO1371" s="6" t="str">
        <f>_xlfn.IFNA(IF(IF($AH1371=AO$5,VLOOKUP(AJ1371,buff!$K:$L,2,FALSE),"")=0,"",IF($AH1371=AO$5,VLOOKUP(AJ1371,buff!$K:$L,2,FALSE),"")),"")</f>
        <v>91:100:5:0</v>
      </c>
      <c r="AP1371" s="6" t="str">
        <f>_xlfn.IFNA(IF(IF($AH1371=AP$5,VLOOKUP(AK1371,buff!$K:$L,2,FALSE),"")=0,"",IF($AH1371=AP$5,VLOOKUP(AK1371,buff!$K:$L,2,FALSE),"")),"")</f>
        <v/>
      </c>
      <c r="AQ1371" s="6" t="str">
        <f>_xlfn.IFNA(IF(IF($AH1371=AQ$5,VLOOKUP(AL1371,buff!$K:$L,2,FALSE),"")=0,"",IF($AH1371=AQ$5,VLOOKUP(AL1371,buff!$K:$L,2,FALSE),"")),"")</f>
        <v/>
      </c>
      <c r="AR1371" s="6" t="str">
        <f>_xlfn.IFNA(IF(IF($AH1371=AR$5,VLOOKUP(AM1371,buff!$K:$L,2,FALSE),"")=0,"",IF($AH1371=AR$5,VLOOKUP(AM1371,buff!$K:$L,2,FALSE),"")),"")</f>
        <v/>
      </c>
      <c r="AS1371" s="6" t="str">
        <f>_xlfn.IFNA(IF(IF($AH1371=AS$5,VLOOKUP(AI1371,buff!$K:$L,2,FALSE),"")=0,"",IF($AH1371=AS$5,VLOOKUP(AI1371,buff!$K:$L,2,FALSE),"")),"")</f>
        <v/>
      </c>
      <c r="AT1371" s="6" t="str">
        <f>_xlfn.IFNA(IF(IF($AH1371=AT$5,VLOOKUP(AJ1371,buff!$K:$L,2,FALSE),"")=0,"",IF($AH1371=AT$5,VLOOKUP(AJ1371,buff!$K:$L,2,FALSE),"")),"")</f>
        <v/>
      </c>
      <c r="AU1371" s="6" t="str">
        <f>_xlfn.IFNA(IF(IF($AH1371=AU$5,VLOOKUP(AK1371,buff!$K:$L,2,FALSE),"")=0,"",IF($AH1371=AU$5,VLOOKUP(AK1371,buff!$K:$L,2,FALSE),"")),"")</f>
        <v/>
      </c>
      <c r="AV1371" s="6" t="str">
        <f>_xlfn.IFNA(IF(IF($AH1371=AV$5,VLOOKUP(AL1371,buff!$K:$L,2,FALSE),"")=0,"",IF($AH1371=AV$5,VLOOKUP(AL1371,buff!$K:$L,2,FALSE),"")),"")</f>
        <v/>
      </c>
      <c r="AW1371" s="6" t="str">
        <f>_xlfn.IFNA(IF(IF($AH1371=AW$5,VLOOKUP(AM1371,buff!$K:$L,2,FALSE),"")=0,"",IF($AH1371=AW$5,VLOOKUP(AM1371,buff!$K:$L,2,FALSE),"")),"")</f>
        <v/>
      </c>
      <c r="AX1371" s="6">
        <f>VLOOKUP(AI1371,buff!K:P,6,FALSE)</f>
        <v>0</v>
      </c>
      <c r="AY1371">
        <f t="shared" si="415"/>
        <v>0</v>
      </c>
      <c r="AZ1371">
        <f t="shared" si="415"/>
        <v>0</v>
      </c>
      <c r="BA1371">
        <f t="shared" si="416"/>
        <v>3</v>
      </c>
      <c r="BB1371">
        <f t="shared" si="417"/>
        <v>2</v>
      </c>
    </row>
    <row r="1372" spans="1:54" x14ac:dyDescent="0.15">
      <c r="A1372" t="str">
        <f t="shared" si="405"/>
        <v>夜音主动技能3等级6</v>
      </c>
      <c r="B1372" s="8">
        <v>1366</v>
      </c>
      <c r="C1372" s="8" t="str">
        <f>VLOOKUP(G1372,角色!A:B,2,FALSE)</f>
        <v>夜音</v>
      </c>
      <c r="D1372" s="8" t="str">
        <f t="shared" si="412"/>
        <v>主动技能3</v>
      </c>
      <c r="E1372" s="8">
        <f t="shared" si="406"/>
        <v>6</v>
      </c>
      <c r="F1372" s="8">
        <f t="shared" si="407"/>
        <v>3</v>
      </c>
      <c r="G1372" s="8">
        <f t="shared" si="408"/>
        <v>23</v>
      </c>
      <c r="H1372" s="4" t="s">
        <v>510</v>
      </c>
      <c r="I1372" s="24" t="str">
        <f t="shared" si="420"/>
        <v>对敌方单体造成125%攻击力（+870）点伤害。并附带流血，且标记目标，如果目标死亡则回复自身生命。</v>
      </c>
      <c r="J1372" s="4" t="s">
        <v>305</v>
      </c>
      <c r="K1372" s="1" t="s">
        <v>104</v>
      </c>
      <c r="L1372" s="4" t="s">
        <v>107</v>
      </c>
      <c r="M1372" s="4"/>
      <c r="N1372" s="4">
        <v>100</v>
      </c>
      <c r="O1372" s="4"/>
      <c r="T1372" s="6" t="str">
        <f t="shared" si="418"/>
        <v>1:100:2:0|91:100:5:0</v>
      </c>
      <c r="U1372" s="6" t="str">
        <f t="shared" si="419"/>
        <v/>
      </c>
      <c r="Y1372">
        <f t="shared" si="411"/>
        <v>100</v>
      </c>
      <c r="Z1372">
        <v>125</v>
      </c>
      <c r="AA1372" s="23">
        <v>50</v>
      </c>
      <c r="AB1372" s="23">
        <f>INT(VLOOKUP(VLOOKUP($C1372,角色技能升级比率表!$B:$C,2,FALSE),角色属性概况!E:F,2,FALSE)*VLOOKUP(E1372,角色属性概况!I:M,3,FALSE)*AA1372/100)</f>
        <v>870</v>
      </c>
      <c r="AE1372">
        <v>0</v>
      </c>
      <c r="AF1372" s="23">
        <f t="shared" si="413"/>
        <v>3</v>
      </c>
      <c r="AG1372" s="23">
        <f t="shared" si="414"/>
        <v>2</v>
      </c>
      <c r="AH1372" t="s">
        <v>118</v>
      </c>
      <c r="AI1372" t="s">
        <v>1559</v>
      </c>
      <c r="AJ1372" s="4" t="s">
        <v>1693</v>
      </c>
      <c r="AN1372" s="6" t="str">
        <f>_xlfn.IFNA(IF(IF($AH1372=AN$5,VLOOKUP(AI1372,buff!$K:$L,2,FALSE),"")=0,"",IF($AH1372=AN$5,VLOOKUP(AI1372,buff!$K:$L,2,FALSE),"")),"")</f>
        <v>1:100:2:0</v>
      </c>
      <c r="AO1372" s="6" t="str">
        <f>_xlfn.IFNA(IF(IF($AH1372=AO$5,VLOOKUP(AJ1372,buff!$K:$L,2,FALSE),"")=0,"",IF($AH1372=AO$5,VLOOKUP(AJ1372,buff!$K:$L,2,FALSE),"")),"")</f>
        <v>91:100:5:0</v>
      </c>
      <c r="AP1372" s="6" t="str">
        <f>_xlfn.IFNA(IF(IF($AH1372=AP$5,VLOOKUP(AK1372,buff!$K:$L,2,FALSE),"")=0,"",IF($AH1372=AP$5,VLOOKUP(AK1372,buff!$K:$L,2,FALSE),"")),"")</f>
        <v/>
      </c>
      <c r="AQ1372" s="6" t="str">
        <f>_xlfn.IFNA(IF(IF($AH1372=AQ$5,VLOOKUP(AL1372,buff!$K:$L,2,FALSE),"")=0,"",IF($AH1372=AQ$5,VLOOKUP(AL1372,buff!$K:$L,2,FALSE),"")),"")</f>
        <v/>
      </c>
      <c r="AR1372" s="6" t="str">
        <f>_xlfn.IFNA(IF(IF($AH1372=AR$5,VLOOKUP(AM1372,buff!$K:$L,2,FALSE),"")=0,"",IF($AH1372=AR$5,VLOOKUP(AM1372,buff!$K:$L,2,FALSE),"")),"")</f>
        <v/>
      </c>
      <c r="AS1372" s="6" t="str">
        <f>_xlfn.IFNA(IF(IF($AH1372=AS$5,VLOOKUP(AI1372,buff!$K:$L,2,FALSE),"")=0,"",IF($AH1372=AS$5,VLOOKUP(AI1372,buff!$K:$L,2,FALSE),"")),"")</f>
        <v/>
      </c>
      <c r="AT1372" s="6" t="str">
        <f>_xlfn.IFNA(IF(IF($AH1372=AT$5,VLOOKUP(AJ1372,buff!$K:$L,2,FALSE),"")=0,"",IF($AH1372=AT$5,VLOOKUP(AJ1372,buff!$K:$L,2,FALSE),"")),"")</f>
        <v/>
      </c>
      <c r="AU1372" s="6" t="str">
        <f>_xlfn.IFNA(IF(IF($AH1372=AU$5,VLOOKUP(AK1372,buff!$K:$L,2,FALSE),"")=0,"",IF($AH1372=AU$5,VLOOKUP(AK1372,buff!$K:$L,2,FALSE),"")),"")</f>
        <v/>
      </c>
      <c r="AV1372" s="6" t="str">
        <f>_xlfn.IFNA(IF(IF($AH1372=AV$5,VLOOKUP(AL1372,buff!$K:$L,2,FALSE),"")=0,"",IF($AH1372=AV$5,VLOOKUP(AL1372,buff!$K:$L,2,FALSE),"")),"")</f>
        <v/>
      </c>
      <c r="AW1372" s="6" t="str">
        <f>_xlfn.IFNA(IF(IF($AH1372=AW$5,VLOOKUP(AM1372,buff!$K:$L,2,FALSE),"")=0,"",IF($AH1372=AW$5,VLOOKUP(AM1372,buff!$K:$L,2,FALSE),"")),"")</f>
        <v/>
      </c>
      <c r="AX1372" s="6">
        <f>VLOOKUP(AI1372,buff!K:P,6,FALSE)</f>
        <v>0</v>
      </c>
      <c r="AY1372">
        <f t="shared" si="415"/>
        <v>0</v>
      </c>
      <c r="AZ1372">
        <f t="shared" si="415"/>
        <v>0</v>
      </c>
      <c r="BA1372">
        <f t="shared" si="416"/>
        <v>3</v>
      </c>
      <c r="BB1372">
        <f t="shared" si="417"/>
        <v>2</v>
      </c>
    </row>
    <row r="1373" spans="1:54" x14ac:dyDescent="0.15">
      <c r="A1373" t="str">
        <f t="shared" si="405"/>
        <v>夜音主动技能3等级7</v>
      </c>
      <c r="B1373" s="8">
        <v>1367</v>
      </c>
      <c r="C1373" s="8" t="str">
        <f>VLOOKUP(G1373,角色!A:B,2,FALSE)</f>
        <v>夜音</v>
      </c>
      <c r="D1373" s="8" t="str">
        <f t="shared" si="412"/>
        <v>主动技能3</v>
      </c>
      <c r="E1373" s="8">
        <f t="shared" si="406"/>
        <v>7</v>
      </c>
      <c r="F1373" s="8">
        <f t="shared" si="407"/>
        <v>3</v>
      </c>
      <c r="G1373" s="8">
        <f t="shared" si="408"/>
        <v>23</v>
      </c>
      <c r="H1373" s="4" t="s">
        <v>510</v>
      </c>
      <c r="I1373" s="24" t="str">
        <f t="shared" si="420"/>
        <v>对敌方单体造成125%攻击力（+1071）点伤害。并附带流血，且标记目标，如果目标死亡则回复自身生命。</v>
      </c>
      <c r="J1373" s="4" t="s">
        <v>305</v>
      </c>
      <c r="K1373" s="1" t="s">
        <v>104</v>
      </c>
      <c r="L1373" s="4" t="s">
        <v>107</v>
      </c>
      <c r="M1373" s="4"/>
      <c r="N1373" s="4">
        <v>100</v>
      </c>
      <c r="O1373" s="4"/>
      <c r="T1373" s="6" t="str">
        <f t="shared" si="418"/>
        <v>1:100:2:0|91:100:5:0</v>
      </c>
      <c r="U1373" s="6" t="str">
        <f t="shared" si="419"/>
        <v/>
      </c>
      <c r="Y1373">
        <f t="shared" si="411"/>
        <v>100</v>
      </c>
      <c r="Z1373">
        <v>125</v>
      </c>
      <c r="AA1373" s="23">
        <v>50</v>
      </c>
      <c r="AB1373" s="23">
        <f>INT(VLOOKUP(VLOOKUP($C1373,角色技能升级比率表!$B:$C,2,FALSE),角色属性概况!E:F,2,FALSE)*VLOOKUP(E1373,角色属性概况!I:M,3,FALSE)*AA1373/100)</f>
        <v>1071</v>
      </c>
      <c r="AE1373">
        <v>0</v>
      </c>
      <c r="AF1373" s="23">
        <f t="shared" si="413"/>
        <v>3</v>
      </c>
      <c r="AG1373" s="23">
        <f t="shared" si="414"/>
        <v>2</v>
      </c>
      <c r="AH1373" t="s">
        <v>118</v>
      </c>
      <c r="AI1373" t="s">
        <v>1559</v>
      </c>
      <c r="AJ1373" s="4" t="s">
        <v>1693</v>
      </c>
      <c r="AN1373" s="6" t="str">
        <f>_xlfn.IFNA(IF(IF($AH1373=AN$5,VLOOKUP(AI1373,buff!$K:$L,2,FALSE),"")=0,"",IF($AH1373=AN$5,VLOOKUP(AI1373,buff!$K:$L,2,FALSE),"")),"")</f>
        <v>1:100:2:0</v>
      </c>
      <c r="AO1373" s="6" t="str">
        <f>_xlfn.IFNA(IF(IF($AH1373=AO$5,VLOOKUP(AJ1373,buff!$K:$L,2,FALSE),"")=0,"",IF($AH1373=AO$5,VLOOKUP(AJ1373,buff!$K:$L,2,FALSE),"")),"")</f>
        <v>91:100:5:0</v>
      </c>
      <c r="AP1373" s="6" t="str">
        <f>_xlfn.IFNA(IF(IF($AH1373=AP$5,VLOOKUP(AK1373,buff!$K:$L,2,FALSE),"")=0,"",IF($AH1373=AP$5,VLOOKUP(AK1373,buff!$K:$L,2,FALSE),"")),"")</f>
        <v/>
      </c>
      <c r="AQ1373" s="6" t="str">
        <f>_xlfn.IFNA(IF(IF($AH1373=AQ$5,VLOOKUP(AL1373,buff!$K:$L,2,FALSE),"")=0,"",IF($AH1373=AQ$5,VLOOKUP(AL1373,buff!$K:$L,2,FALSE),"")),"")</f>
        <v/>
      </c>
      <c r="AR1373" s="6" t="str">
        <f>_xlfn.IFNA(IF(IF($AH1373=AR$5,VLOOKUP(AM1373,buff!$K:$L,2,FALSE),"")=0,"",IF($AH1373=AR$5,VLOOKUP(AM1373,buff!$K:$L,2,FALSE),"")),"")</f>
        <v/>
      </c>
      <c r="AS1373" s="6" t="str">
        <f>_xlfn.IFNA(IF(IF($AH1373=AS$5,VLOOKUP(AI1373,buff!$K:$L,2,FALSE),"")=0,"",IF($AH1373=AS$5,VLOOKUP(AI1373,buff!$K:$L,2,FALSE),"")),"")</f>
        <v/>
      </c>
      <c r="AT1373" s="6" t="str">
        <f>_xlfn.IFNA(IF(IF($AH1373=AT$5,VLOOKUP(AJ1373,buff!$K:$L,2,FALSE),"")=0,"",IF($AH1373=AT$5,VLOOKUP(AJ1373,buff!$K:$L,2,FALSE),"")),"")</f>
        <v/>
      </c>
      <c r="AU1373" s="6" t="str">
        <f>_xlfn.IFNA(IF(IF($AH1373=AU$5,VLOOKUP(AK1373,buff!$K:$L,2,FALSE),"")=0,"",IF($AH1373=AU$5,VLOOKUP(AK1373,buff!$K:$L,2,FALSE),"")),"")</f>
        <v/>
      </c>
      <c r="AV1373" s="6" t="str">
        <f>_xlfn.IFNA(IF(IF($AH1373=AV$5,VLOOKUP(AL1373,buff!$K:$L,2,FALSE),"")=0,"",IF($AH1373=AV$5,VLOOKUP(AL1373,buff!$K:$L,2,FALSE),"")),"")</f>
        <v/>
      </c>
      <c r="AW1373" s="6" t="str">
        <f>_xlfn.IFNA(IF(IF($AH1373=AW$5,VLOOKUP(AM1373,buff!$K:$L,2,FALSE),"")=0,"",IF($AH1373=AW$5,VLOOKUP(AM1373,buff!$K:$L,2,FALSE),"")),"")</f>
        <v/>
      </c>
      <c r="AX1373" s="6">
        <f>VLOOKUP(AI1373,buff!K:P,6,FALSE)</f>
        <v>0</v>
      </c>
      <c r="AY1373">
        <f t="shared" si="415"/>
        <v>0</v>
      </c>
      <c r="AZ1373">
        <f t="shared" si="415"/>
        <v>0</v>
      </c>
      <c r="BA1373">
        <f t="shared" si="416"/>
        <v>3</v>
      </c>
      <c r="BB1373">
        <f t="shared" si="417"/>
        <v>2</v>
      </c>
    </row>
    <row r="1374" spans="1:54" x14ac:dyDescent="0.15">
      <c r="A1374" t="str">
        <f t="shared" si="405"/>
        <v>夜音主动技能3等级8</v>
      </c>
      <c r="B1374" s="8">
        <v>1368</v>
      </c>
      <c r="C1374" s="8" t="str">
        <f>VLOOKUP(G1374,角色!A:B,2,FALSE)</f>
        <v>夜音</v>
      </c>
      <c r="D1374" s="8" t="str">
        <f t="shared" si="412"/>
        <v>主动技能3</v>
      </c>
      <c r="E1374" s="8">
        <f t="shared" si="406"/>
        <v>8</v>
      </c>
      <c r="F1374" s="8">
        <f t="shared" si="407"/>
        <v>3</v>
      </c>
      <c r="G1374" s="8">
        <f t="shared" si="408"/>
        <v>23</v>
      </c>
      <c r="H1374" s="4" t="s">
        <v>510</v>
      </c>
      <c r="I1374" s="24" t="str">
        <f t="shared" si="420"/>
        <v>对敌方单体造成125%攻击力（+1320）点伤害。并附带流血，且标记目标，如果目标死亡则回复自身生命。</v>
      </c>
      <c r="J1374" s="4" t="s">
        <v>305</v>
      </c>
      <c r="K1374" s="1" t="s">
        <v>104</v>
      </c>
      <c r="L1374" s="4" t="s">
        <v>107</v>
      </c>
      <c r="M1374" s="4"/>
      <c r="N1374" s="4">
        <v>100</v>
      </c>
      <c r="O1374" s="4"/>
      <c r="T1374" s="6" t="str">
        <f t="shared" si="418"/>
        <v>1:100:2:0|91:100:5:0</v>
      </c>
      <c r="U1374" s="6" t="str">
        <f t="shared" si="419"/>
        <v/>
      </c>
      <c r="Y1374">
        <f t="shared" si="411"/>
        <v>100</v>
      </c>
      <c r="Z1374">
        <v>125</v>
      </c>
      <c r="AA1374" s="23">
        <v>50</v>
      </c>
      <c r="AB1374" s="23">
        <f>INT(VLOOKUP(VLOOKUP($C1374,角色技能升级比率表!$B:$C,2,FALSE),角色属性概况!E:F,2,FALSE)*VLOOKUP(E1374,角色属性概况!I:M,3,FALSE)*AA1374/100)</f>
        <v>1320</v>
      </c>
      <c r="AE1374">
        <v>0</v>
      </c>
      <c r="AF1374" s="23">
        <f t="shared" si="413"/>
        <v>3</v>
      </c>
      <c r="AG1374" s="23">
        <f t="shared" si="414"/>
        <v>2</v>
      </c>
      <c r="AH1374" t="s">
        <v>118</v>
      </c>
      <c r="AI1374" t="s">
        <v>1559</v>
      </c>
      <c r="AJ1374" s="4" t="s">
        <v>1693</v>
      </c>
      <c r="AN1374" s="6" t="str">
        <f>_xlfn.IFNA(IF(IF($AH1374=AN$5,VLOOKUP(AI1374,buff!$K:$L,2,FALSE),"")=0,"",IF($AH1374=AN$5,VLOOKUP(AI1374,buff!$K:$L,2,FALSE),"")),"")</f>
        <v>1:100:2:0</v>
      </c>
      <c r="AO1374" s="6" t="str">
        <f>_xlfn.IFNA(IF(IF($AH1374=AO$5,VLOOKUP(AJ1374,buff!$K:$L,2,FALSE),"")=0,"",IF($AH1374=AO$5,VLOOKUP(AJ1374,buff!$K:$L,2,FALSE),"")),"")</f>
        <v>91:100:5:0</v>
      </c>
      <c r="AP1374" s="6" t="str">
        <f>_xlfn.IFNA(IF(IF($AH1374=AP$5,VLOOKUP(AK1374,buff!$K:$L,2,FALSE),"")=0,"",IF($AH1374=AP$5,VLOOKUP(AK1374,buff!$K:$L,2,FALSE),"")),"")</f>
        <v/>
      </c>
      <c r="AQ1374" s="6" t="str">
        <f>_xlfn.IFNA(IF(IF($AH1374=AQ$5,VLOOKUP(AL1374,buff!$K:$L,2,FALSE),"")=0,"",IF($AH1374=AQ$5,VLOOKUP(AL1374,buff!$K:$L,2,FALSE),"")),"")</f>
        <v/>
      </c>
      <c r="AR1374" s="6" t="str">
        <f>_xlfn.IFNA(IF(IF($AH1374=AR$5,VLOOKUP(AM1374,buff!$K:$L,2,FALSE),"")=0,"",IF($AH1374=AR$5,VLOOKUP(AM1374,buff!$K:$L,2,FALSE),"")),"")</f>
        <v/>
      </c>
      <c r="AS1374" s="6" t="str">
        <f>_xlfn.IFNA(IF(IF($AH1374=AS$5,VLOOKUP(AI1374,buff!$K:$L,2,FALSE),"")=0,"",IF($AH1374=AS$5,VLOOKUP(AI1374,buff!$K:$L,2,FALSE),"")),"")</f>
        <v/>
      </c>
      <c r="AT1374" s="6" t="str">
        <f>_xlfn.IFNA(IF(IF($AH1374=AT$5,VLOOKUP(AJ1374,buff!$K:$L,2,FALSE),"")=0,"",IF($AH1374=AT$5,VLOOKUP(AJ1374,buff!$K:$L,2,FALSE),"")),"")</f>
        <v/>
      </c>
      <c r="AU1374" s="6" t="str">
        <f>_xlfn.IFNA(IF(IF($AH1374=AU$5,VLOOKUP(AK1374,buff!$K:$L,2,FALSE),"")=0,"",IF($AH1374=AU$5,VLOOKUP(AK1374,buff!$K:$L,2,FALSE),"")),"")</f>
        <v/>
      </c>
      <c r="AV1374" s="6" t="str">
        <f>_xlfn.IFNA(IF(IF($AH1374=AV$5,VLOOKUP(AL1374,buff!$K:$L,2,FALSE),"")=0,"",IF($AH1374=AV$5,VLOOKUP(AL1374,buff!$K:$L,2,FALSE),"")),"")</f>
        <v/>
      </c>
      <c r="AW1374" s="6" t="str">
        <f>_xlfn.IFNA(IF(IF($AH1374=AW$5,VLOOKUP(AM1374,buff!$K:$L,2,FALSE),"")=0,"",IF($AH1374=AW$5,VLOOKUP(AM1374,buff!$K:$L,2,FALSE),"")),"")</f>
        <v/>
      </c>
      <c r="AX1374" s="6">
        <f>VLOOKUP(AI1374,buff!K:P,6,FALSE)</f>
        <v>0</v>
      </c>
      <c r="AY1374">
        <f t="shared" si="415"/>
        <v>0</v>
      </c>
      <c r="AZ1374">
        <f t="shared" si="415"/>
        <v>0</v>
      </c>
      <c r="BA1374">
        <f t="shared" si="416"/>
        <v>3</v>
      </c>
      <c r="BB1374">
        <f t="shared" si="417"/>
        <v>2</v>
      </c>
    </row>
    <row r="1375" spans="1:54" x14ac:dyDescent="0.15">
      <c r="A1375" t="str">
        <f t="shared" si="405"/>
        <v>夜音主动技能3等级9</v>
      </c>
      <c r="B1375" s="8">
        <v>1369</v>
      </c>
      <c r="C1375" s="8" t="str">
        <f>VLOOKUP(G1375,角色!A:B,2,FALSE)</f>
        <v>夜音</v>
      </c>
      <c r="D1375" s="8" t="str">
        <f t="shared" si="412"/>
        <v>主动技能3</v>
      </c>
      <c r="E1375" s="8">
        <f t="shared" si="406"/>
        <v>9</v>
      </c>
      <c r="F1375" s="8">
        <f t="shared" si="407"/>
        <v>3</v>
      </c>
      <c r="G1375" s="8">
        <f t="shared" si="408"/>
        <v>23</v>
      </c>
      <c r="H1375" s="4" t="s">
        <v>510</v>
      </c>
      <c r="I1375" s="24" t="str">
        <f t="shared" si="420"/>
        <v>对敌方单体造成125%攻击力（+1625）点伤害。并附带流血，且标记目标，如果目标死亡则回复自身生命。</v>
      </c>
      <c r="J1375" s="4" t="s">
        <v>305</v>
      </c>
      <c r="K1375" s="1" t="s">
        <v>104</v>
      </c>
      <c r="L1375" s="4" t="s">
        <v>107</v>
      </c>
      <c r="M1375" s="4"/>
      <c r="N1375" s="4">
        <v>100</v>
      </c>
      <c r="O1375" s="4"/>
      <c r="T1375" s="6" t="str">
        <f t="shared" si="418"/>
        <v>1:100:2:0|91:100:5:0</v>
      </c>
      <c r="U1375" s="6" t="str">
        <f t="shared" si="419"/>
        <v/>
      </c>
      <c r="Y1375">
        <f t="shared" si="411"/>
        <v>100</v>
      </c>
      <c r="Z1375">
        <v>125</v>
      </c>
      <c r="AA1375" s="23">
        <v>50</v>
      </c>
      <c r="AB1375" s="23">
        <f>INT(VLOOKUP(VLOOKUP($C1375,角色技能升级比率表!$B:$C,2,FALSE),角色属性概况!E:F,2,FALSE)*VLOOKUP(E1375,角色属性概况!I:M,3,FALSE)*AA1375/100)</f>
        <v>1625</v>
      </c>
      <c r="AE1375">
        <v>0</v>
      </c>
      <c r="AF1375" s="23">
        <f t="shared" si="413"/>
        <v>3</v>
      </c>
      <c r="AG1375" s="23">
        <f t="shared" si="414"/>
        <v>2</v>
      </c>
      <c r="AH1375" t="s">
        <v>118</v>
      </c>
      <c r="AI1375" t="s">
        <v>1559</v>
      </c>
      <c r="AJ1375" s="4" t="s">
        <v>1693</v>
      </c>
      <c r="AN1375" s="6" t="str">
        <f>_xlfn.IFNA(IF(IF($AH1375=AN$5,VLOOKUP(AI1375,buff!$K:$L,2,FALSE),"")=0,"",IF($AH1375=AN$5,VLOOKUP(AI1375,buff!$K:$L,2,FALSE),"")),"")</f>
        <v>1:100:2:0</v>
      </c>
      <c r="AO1375" s="6" t="str">
        <f>_xlfn.IFNA(IF(IF($AH1375=AO$5,VLOOKUP(AJ1375,buff!$K:$L,2,FALSE),"")=0,"",IF($AH1375=AO$5,VLOOKUP(AJ1375,buff!$K:$L,2,FALSE),"")),"")</f>
        <v>91:100:5:0</v>
      </c>
      <c r="AP1375" s="6" t="str">
        <f>_xlfn.IFNA(IF(IF($AH1375=AP$5,VLOOKUP(AK1375,buff!$K:$L,2,FALSE),"")=0,"",IF($AH1375=AP$5,VLOOKUP(AK1375,buff!$K:$L,2,FALSE),"")),"")</f>
        <v/>
      </c>
      <c r="AQ1375" s="6" t="str">
        <f>_xlfn.IFNA(IF(IF($AH1375=AQ$5,VLOOKUP(AL1375,buff!$K:$L,2,FALSE),"")=0,"",IF($AH1375=AQ$5,VLOOKUP(AL1375,buff!$K:$L,2,FALSE),"")),"")</f>
        <v/>
      </c>
      <c r="AR1375" s="6" t="str">
        <f>_xlfn.IFNA(IF(IF($AH1375=AR$5,VLOOKUP(AM1375,buff!$K:$L,2,FALSE),"")=0,"",IF($AH1375=AR$5,VLOOKUP(AM1375,buff!$K:$L,2,FALSE),"")),"")</f>
        <v/>
      </c>
      <c r="AS1375" s="6" t="str">
        <f>_xlfn.IFNA(IF(IF($AH1375=AS$5,VLOOKUP(AI1375,buff!$K:$L,2,FALSE),"")=0,"",IF($AH1375=AS$5,VLOOKUP(AI1375,buff!$K:$L,2,FALSE),"")),"")</f>
        <v/>
      </c>
      <c r="AT1375" s="6" t="str">
        <f>_xlfn.IFNA(IF(IF($AH1375=AT$5,VLOOKUP(AJ1375,buff!$K:$L,2,FALSE),"")=0,"",IF($AH1375=AT$5,VLOOKUP(AJ1375,buff!$K:$L,2,FALSE),"")),"")</f>
        <v/>
      </c>
      <c r="AU1375" s="6" t="str">
        <f>_xlfn.IFNA(IF(IF($AH1375=AU$5,VLOOKUP(AK1375,buff!$K:$L,2,FALSE),"")=0,"",IF($AH1375=AU$5,VLOOKUP(AK1375,buff!$K:$L,2,FALSE),"")),"")</f>
        <v/>
      </c>
      <c r="AV1375" s="6" t="str">
        <f>_xlfn.IFNA(IF(IF($AH1375=AV$5,VLOOKUP(AL1375,buff!$K:$L,2,FALSE),"")=0,"",IF($AH1375=AV$5,VLOOKUP(AL1375,buff!$K:$L,2,FALSE),"")),"")</f>
        <v/>
      </c>
      <c r="AW1375" s="6" t="str">
        <f>_xlfn.IFNA(IF(IF($AH1375=AW$5,VLOOKUP(AM1375,buff!$K:$L,2,FALSE),"")=0,"",IF($AH1375=AW$5,VLOOKUP(AM1375,buff!$K:$L,2,FALSE),"")),"")</f>
        <v/>
      </c>
      <c r="AX1375" s="6">
        <f>VLOOKUP(AI1375,buff!K:P,6,FALSE)</f>
        <v>0</v>
      </c>
      <c r="AY1375">
        <f t="shared" si="415"/>
        <v>0</v>
      </c>
      <c r="AZ1375">
        <f t="shared" si="415"/>
        <v>0</v>
      </c>
      <c r="BA1375">
        <f t="shared" si="416"/>
        <v>3</v>
      </c>
      <c r="BB1375">
        <f t="shared" si="417"/>
        <v>2</v>
      </c>
    </row>
    <row r="1376" spans="1:54" x14ac:dyDescent="0.15">
      <c r="A1376" t="str">
        <f t="shared" si="405"/>
        <v>夜音主动技能3等级10</v>
      </c>
      <c r="B1376" s="8">
        <v>1370</v>
      </c>
      <c r="C1376" s="8" t="str">
        <f>VLOOKUP(G1376,角色!A:B,2,FALSE)</f>
        <v>夜音</v>
      </c>
      <c r="D1376" s="8" t="str">
        <f t="shared" si="412"/>
        <v>主动技能3</v>
      </c>
      <c r="E1376" s="8">
        <f t="shared" si="406"/>
        <v>10</v>
      </c>
      <c r="F1376" s="8">
        <f t="shared" si="407"/>
        <v>3</v>
      </c>
      <c r="G1376" s="8">
        <f t="shared" si="408"/>
        <v>23</v>
      </c>
      <c r="H1376" s="4" t="s">
        <v>510</v>
      </c>
      <c r="I1376" s="24" t="str">
        <f t="shared" si="420"/>
        <v>对敌方单体造成125%攻击力（+2001）点伤害。并附带流血，且标记目标，如果目标死亡则回复自身生命。</v>
      </c>
      <c r="J1376" s="4" t="s">
        <v>305</v>
      </c>
      <c r="K1376" s="1" t="s">
        <v>104</v>
      </c>
      <c r="L1376" s="4" t="s">
        <v>107</v>
      </c>
      <c r="M1376" s="4"/>
      <c r="N1376" s="4">
        <v>100</v>
      </c>
      <c r="O1376" s="4"/>
      <c r="T1376" s="6" t="str">
        <f t="shared" si="418"/>
        <v>1:100:2:0|91:100:5:0</v>
      </c>
      <c r="U1376" s="6" t="str">
        <f t="shared" si="419"/>
        <v/>
      </c>
      <c r="Y1376">
        <f t="shared" si="411"/>
        <v>100</v>
      </c>
      <c r="Z1376">
        <v>125</v>
      </c>
      <c r="AA1376" s="23">
        <v>50</v>
      </c>
      <c r="AB1376" s="23">
        <f>INT(VLOOKUP(VLOOKUP($C1376,角色技能升级比率表!$B:$C,2,FALSE),角色属性概况!E:F,2,FALSE)*VLOOKUP(E1376,角色属性概况!I:M,3,FALSE)*AA1376/100)</f>
        <v>2001</v>
      </c>
      <c r="AE1376">
        <v>0</v>
      </c>
      <c r="AF1376" s="23">
        <f t="shared" si="413"/>
        <v>3</v>
      </c>
      <c r="AG1376" s="23">
        <f t="shared" si="414"/>
        <v>2</v>
      </c>
      <c r="AH1376" t="s">
        <v>118</v>
      </c>
      <c r="AI1376" t="s">
        <v>1559</v>
      </c>
      <c r="AJ1376" s="4" t="s">
        <v>1693</v>
      </c>
      <c r="AN1376" s="6" t="str">
        <f>_xlfn.IFNA(IF(IF($AH1376=AN$5,VLOOKUP(AI1376,buff!$K:$L,2,FALSE),"")=0,"",IF($AH1376=AN$5,VLOOKUP(AI1376,buff!$K:$L,2,FALSE),"")),"")</f>
        <v>1:100:2:0</v>
      </c>
      <c r="AO1376" s="6" t="str">
        <f>_xlfn.IFNA(IF(IF($AH1376=AO$5,VLOOKUP(AJ1376,buff!$K:$L,2,FALSE),"")=0,"",IF($AH1376=AO$5,VLOOKUP(AJ1376,buff!$K:$L,2,FALSE),"")),"")</f>
        <v>91:100:5:0</v>
      </c>
      <c r="AP1376" s="6" t="str">
        <f>_xlfn.IFNA(IF(IF($AH1376=AP$5,VLOOKUP(AK1376,buff!$K:$L,2,FALSE),"")=0,"",IF($AH1376=AP$5,VLOOKUP(AK1376,buff!$K:$L,2,FALSE),"")),"")</f>
        <v/>
      </c>
      <c r="AQ1376" s="6" t="str">
        <f>_xlfn.IFNA(IF(IF($AH1376=AQ$5,VLOOKUP(AL1376,buff!$K:$L,2,FALSE),"")=0,"",IF($AH1376=AQ$5,VLOOKUP(AL1376,buff!$K:$L,2,FALSE),"")),"")</f>
        <v/>
      </c>
      <c r="AR1376" s="6" t="str">
        <f>_xlfn.IFNA(IF(IF($AH1376=AR$5,VLOOKUP(AM1376,buff!$K:$L,2,FALSE),"")=0,"",IF($AH1376=AR$5,VLOOKUP(AM1376,buff!$K:$L,2,FALSE),"")),"")</f>
        <v/>
      </c>
      <c r="AS1376" s="6" t="str">
        <f>_xlfn.IFNA(IF(IF($AH1376=AS$5,VLOOKUP(AI1376,buff!$K:$L,2,FALSE),"")=0,"",IF($AH1376=AS$5,VLOOKUP(AI1376,buff!$K:$L,2,FALSE),"")),"")</f>
        <v/>
      </c>
      <c r="AT1376" s="6" t="str">
        <f>_xlfn.IFNA(IF(IF($AH1376=AT$5,VLOOKUP(AJ1376,buff!$K:$L,2,FALSE),"")=0,"",IF($AH1376=AT$5,VLOOKUP(AJ1376,buff!$K:$L,2,FALSE),"")),"")</f>
        <v/>
      </c>
      <c r="AU1376" s="6" t="str">
        <f>_xlfn.IFNA(IF(IF($AH1376=AU$5,VLOOKUP(AK1376,buff!$K:$L,2,FALSE),"")=0,"",IF($AH1376=AU$5,VLOOKUP(AK1376,buff!$K:$L,2,FALSE),"")),"")</f>
        <v/>
      </c>
      <c r="AV1376" s="6" t="str">
        <f>_xlfn.IFNA(IF(IF($AH1376=AV$5,VLOOKUP(AL1376,buff!$K:$L,2,FALSE),"")=0,"",IF($AH1376=AV$5,VLOOKUP(AL1376,buff!$K:$L,2,FALSE),"")),"")</f>
        <v/>
      </c>
      <c r="AW1376" s="6" t="str">
        <f>_xlfn.IFNA(IF(IF($AH1376=AW$5,VLOOKUP(AM1376,buff!$K:$L,2,FALSE),"")=0,"",IF($AH1376=AW$5,VLOOKUP(AM1376,buff!$K:$L,2,FALSE),"")),"")</f>
        <v/>
      </c>
      <c r="AX1376" s="6">
        <f>VLOOKUP(AI1376,buff!K:P,6,FALSE)</f>
        <v>0</v>
      </c>
      <c r="AY1376">
        <f t="shared" si="415"/>
        <v>0</v>
      </c>
      <c r="AZ1376">
        <f t="shared" si="415"/>
        <v>0</v>
      </c>
      <c r="BA1376">
        <f t="shared" si="416"/>
        <v>3</v>
      </c>
      <c r="BB1376">
        <f t="shared" si="417"/>
        <v>2</v>
      </c>
    </row>
    <row r="1377" spans="1:54" x14ac:dyDescent="0.15">
      <c r="A1377" t="str">
        <f t="shared" si="405"/>
        <v>夜音主动技能3等级11</v>
      </c>
      <c r="B1377" s="8">
        <v>1371</v>
      </c>
      <c r="C1377" s="8" t="str">
        <f>VLOOKUP(G1377,角色!A:B,2,FALSE)</f>
        <v>夜音</v>
      </c>
      <c r="D1377" s="8" t="str">
        <f t="shared" si="412"/>
        <v>主动技能3</v>
      </c>
      <c r="E1377" s="8">
        <f t="shared" si="406"/>
        <v>11</v>
      </c>
      <c r="F1377" s="8">
        <f t="shared" si="407"/>
        <v>3</v>
      </c>
      <c r="G1377" s="8">
        <f t="shared" si="408"/>
        <v>23</v>
      </c>
      <c r="H1377" s="4" t="s">
        <v>510</v>
      </c>
      <c r="I1377" s="24" t="str">
        <f t="shared" si="420"/>
        <v>对敌方单体造成125%攻击力（+2463）点伤害。并附带流血，且标记目标，如果目标死亡则回复自身生命。</v>
      </c>
      <c r="J1377" s="4" t="s">
        <v>305</v>
      </c>
      <c r="K1377" s="1" t="s">
        <v>104</v>
      </c>
      <c r="L1377" s="4" t="s">
        <v>107</v>
      </c>
      <c r="M1377" s="4"/>
      <c r="N1377" s="4">
        <v>100</v>
      </c>
      <c r="O1377" s="4"/>
      <c r="T1377" s="6" t="str">
        <f t="shared" si="418"/>
        <v>1:100:2:0|91:100:5:0</v>
      </c>
      <c r="U1377" s="6" t="str">
        <f t="shared" si="419"/>
        <v/>
      </c>
      <c r="Y1377">
        <f t="shared" si="411"/>
        <v>100</v>
      </c>
      <c r="Z1377">
        <v>125</v>
      </c>
      <c r="AA1377" s="23">
        <v>50</v>
      </c>
      <c r="AB1377" s="23">
        <f>INT(VLOOKUP(VLOOKUP($C1377,角色技能升级比率表!$B:$C,2,FALSE),角色属性概况!E:F,2,FALSE)*VLOOKUP(E1377,角色属性概况!I:M,3,FALSE)*AA1377/100)</f>
        <v>2463</v>
      </c>
      <c r="AE1377">
        <v>0</v>
      </c>
      <c r="AF1377" s="23">
        <f t="shared" si="413"/>
        <v>3</v>
      </c>
      <c r="AG1377" s="23">
        <f t="shared" si="414"/>
        <v>2</v>
      </c>
      <c r="AH1377" t="s">
        <v>118</v>
      </c>
      <c r="AI1377" t="s">
        <v>1559</v>
      </c>
      <c r="AJ1377" s="4" t="s">
        <v>1693</v>
      </c>
      <c r="AN1377" s="6" t="str">
        <f>_xlfn.IFNA(IF(IF($AH1377=AN$5,VLOOKUP(AI1377,buff!$K:$L,2,FALSE),"")=0,"",IF($AH1377=AN$5,VLOOKUP(AI1377,buff!$K:$L,2,FALSE),"")),"")</f>
        <v>1:100:2:0</v>
      </c>
      <c r="AO1377" s="6" t="str">
        <f>_xlfn.IFNA(IF(IF($AH1377=AO$5,VLOOKUP(AJ1377,buff!$K:$L,2,FALSE),"")=0,"",IF($AH1377=AO$5,VLOOKUP(AJ1377,buff!$K:$L,2,FALSE),"")),"")</f>
        <v>91:100:5:0</v>
      </c>
      <c r="AP1377" s="6" t="str">
        <f>_xlfn.IFNA(IF(IF($AH1377=AP$5,VLOOKUP(AK1377,buff!$K:$L,2,FALSE),"")=0,"",IF($AH1377=AP$5,VLOOKUP(AK1377,buff!$K:$L,2,FALSE),"")),"")</f>
        <v/>
      </c>
      <c r="AQ1377" s="6" t="str">
        <f>_xlfn.IFNA(IF(IF($AH1377=AQ$5,VLOOKUP(AL1377,buff!$K:$L,2,FALSE),"")=0,"",IF($AH1377=AQ$5,VLOOKUP(AL1377,buff!$K:$L,2,FALSE),"")),"")</f>
        <v/>
      </c>
      <c r="AR1377" s="6" t="str">
        <f>_xlfn.IFNA(IF(IF($AH1377=AR$5,VLOOKUP(AM1377,buff!$K:$L,2,FALSE),"")=0,"",IF($AH1377=AR$5,VLOOKUP(AM1377,buff!$K:$L,2,FALSE),"")),"")</f>
        <v/>
      </c>
      <c r="AS1377" s="6" t="str">
        <f>_xlfn.IFNA(IF(IF($AH1377=AS$5,VLOOKUP(AI1377,buff!$K:$L,2,FALSE),"")=0,"",IF($AH1377=AS$5,VLOOKUP(AI1377,buff!$K:$L,2,FALSE),"")),"")</f>
        <v/>
      </c>
      <c r="AT1377" s="6" t="str">
        <f>_xlfn.IFNA(IF(IF($AH1377=AT$5,VLOOKUP(AJ1377,buff!$K:$L,2,FALSE),"")=0,"",IF($AH1377=AT$5,VLOOKUP(AJ1377,buff!$K:$L,2,FALSE),"")),"")</f>
        <v/>
      </c>
      <c r="AU1377" s="6" t="str">
        <f>_xlfn.IFNA(IF(IF($AH1377=AU$5,VLOOKUP(AK1377,buff!$K:$L,2,FALSE),"")=0,"",IF($AH1377=AU$5,VLOOKUP(AK1377,buff!$K:$L,2,FALSE),"")),"")</f>
        <v/>
      </c>
      <c r="AV1377" s="6" t="str">
        <f>_xlfn.IFNA(IF(IF($AH1377=AV$5,VLOOKUP(AL1377,buff!$K:$L,2,FALSE),"")=0,"",IF($AH1377=AV$5,VLOOKUP(AL1377,buff!$K:$L,2,FALSE),"")),"")</f>
        <v/>
      </c>
      <c r="AW1377" s="6" t="str">
        <f>_xlfn.IFNA(IF(IF($AH1377=AW$5,VLOOKUP(AM1377,buff!$K:$L,2,FALSE),"")=0,"",IF($AH1377=AW$5,VLOOKUP(AM1377,buff!$K:$L,2,FALSE),"")),"")</f>
        <v/>
      </c>
      <c r="AX1377" s="6">
        <f>VLOOKUP(AI1377,buff!K:P,6,FALSE)</f>
        <v>0</v>
      </c>
      <c r="AY1377">
        <f t="shared" si="415"/>
        <v>0</v>
      </c>
      <c r="AZ1377">
        <f t="shared" si="415"/>
        <v>0</v>
      </c>
      <c r="BA1377">
        <f t="shared" si="416"/>
        <v>3</v>
      </c>
      <c r="BB1377">
        <f t="shared" si="417"/>
        <v>2</v>
      </c>
    </row>
    <row r="1378" spans="1:54" x14ac:dyDescent="0.15">
      <c r="A1378" t="str">
        <f t="shared" si="405"/>
        <v>夜音主动技能3等级12</v>
      </c>
      <c r="B1378" s="8">
        <v>1372</v>
      </c>
      <c r="C1378" s="8" t="str">
        <f>VLOOKUP(G1378,角色!A:B,2,FALSE)</f>
        <v>夜音</v>
      </c>
      <c r="D1378" s="8" t="str">
        <f t="shared" si="412"/>
        <v>主动技能3</v>
      </c>
      <c r="E1378" s="8">
        <f t="shared" si="406"/>
        <v>12</v>
      </c>
      <c r="F1378" s="8">
        <f t="shared" si="407"/>
        <v>3</v>
      </c>
      <c r="G1378" s="8">
        <f t="shared" si="408"/>
        <v>23</v>
      </c>
      <c r="H1378" s="4" t="s">
        <v>510</v>
      </c>
      <c r="I1378" s="24" t="str">
        <f t="shared" si="420"/>
        <v>对敌方单体造成125%攻击力（+3033）点伤害。并附带流血，且标记目标，如果目标死亡则回复自身生命。</v>
      </c>
      <c r="J1378" s="4" t="s">
        <v>305</v>
      </c>
      <c r="K1378" s="1" t="s">
        <v>104</v>
      </c>
      <c r="L1378" s="4" t="s">
        <v>107</v>
      </c>
      <c r="M1378" s="4"/>
      <c r="N1378" s="4">
        <v>100</v>
      </c>
      <c r="O1378" s="4"/>
      <c r="T1378" s="6" t="str">
        <f t="shared" si="418"/>
        <v>1:100:2:0|91:100:5:0</v>
      </c>
      <c r="U1378" s="6" t="str">
        <f t="shared" si="419"/>
        <v/>
      </c>
      <c r="Y1378">
        <f t="shared" si="411"/>
        <v>100</v>
      </c>
      <c r="Z1378">
        <v>125</v>
      </c>
      <c r="AA1378" s="23">
        <v>50</v>
      </c>
      <c r="AB1378" s="23">
        <f>INT(VLOOKUP(VLOOKUP($C1378,角色技能升级比率表!$B:$C,2,FALSE),角色属性概况!E:F,2,FALSE)*VLOOKUP(E1378,角色属性概况!I:M,3,FALSE)*AA1378/100)</f>
        <v>3033</v>
      </c>
      <c r="AE1378">
        <v>0</v>
      </c>
      <c r="AF1378" s="23">
        <f t="shared" si="413"/>
        <v>3</v>
      </c>
      <c r="AG1378" s="23">
        <f t="shared" si="414"/>
        <v>2</v>
      </c>
      <c r="AH1378" t="s">
        <v>118</v>
      </c>
      <c r="AI1378" t="s">
        <v>1559</v>
      </c>
      <c r="AJ1378" s="4" t="s">
        <v>1693</v>
      </c>
      <c r="AN1378" s="6" t="str">
        <f>_xlfn.IFNA(IF(IF($AH1378=AN$5,VLOOKUP(AI1378,buff!$K:$L,2,FALSE),"")=0,"",IF($AH1378=AN$5,VLOOKUP(AI1378,buff!$K:$L,2,FALSE),"")),"")</f>
        <v>1:100:2:0</v>
      </c>
      <c r="AO1378" s="6" t="str">
        <f>_xlfn.IFNA(IF(IF($AH1378=AO$5,VLOOKUP(AJ1378,buff!$K:$L,2,FALSE),"")=0,"",IF($AH1378=AO$5,VLOOKUP(AJ1378,buff!$K:$L,2,FALSE),"")),"")</f>
        <v>91:100:5:0</v>
      </c>
      <c r="AP1378" s="6" t="str">
        <f>_xlfn.IFNA(IF(IF($AH1378=AP$5,VLOOKUP(AK1378,buff!$K:$L,2,FALSE),"")=0,"",IF($AH1378=AP$5,VLOOKUP(AK1378,buff!$K:$L,2,FALSE),"")),"")</f>
        <v/>
      </c>
      <c r="AQ1378" s="6" t="str">
        <f>_xlfn.IFNA(IF(IF($AH1378=AQ$5,VLOOKUP(AL1378,buff!$K:$L,2,FALSE),"")=0,"",IF($AH1378=AQ$5,VLOOKUP(AL1378,buff!$K:$L,2,FALSE),"")),"")</f>
        <v/>
      </c>
      <c r="AR1378" s="6" t="str">
        <f>_xlfn.IFNA(IF(IF($AH1378=AR$5,VLOOKUP(AM1378,buff!$K:$L,2,FALSE),"")=0,"",IF($AH1378=AR$5,VLOOKUP(AM1378,buff!$K:$L,2,FALSE),"")),"")</f>
        <v/>
      </c>
      <c r="AS1378" s="6" t="str">
        <f>_xlfn.IFNA(IF(IF($AH1378=AS$5,VLOOKUP(AI1378,buff!$K:$L,2,FALSE),"")=0,"",IF($AH1378=AS$5,VLOOKUP(AI1378,buff!$K:$L,2,FALSE),"")),"")</f>
        <v/>
      </c>
      <c r="AT1378" s="6" t="str">
        <f>_xlfn.IFNA(IF(IF($AH1378=AT$5,VLOOKUP(AJ1378,buff!$K:$L,2,FALSE),"")=0,"",IF($AH1378=AT$5,VLOOKUP(AJ1378,buff!$K:$L,2,FALSE),"")),"")</f>
        <v/>
      </c>
      <c r="AU1378" s="6" t="str">
        <f>_xlfn.IFNA(IF(IF($AH1378=AU$5,VLOOKUP(AK1378,buff!$K:$L,2,FALSE),"")=0,"",IF($AH1378=AU$5,VLOOKUP(AK1378,buff!$K:$L,2,FALSE),"")),"")</f>
        <v/>
      </c>
      <c r="AV1378" s="6" t="str">
        <f>_xlfn.IFNA(IF(IF($AH1378=AV$5,VLOOKUP(AL1378,buff!$K:$L,2,FALSE),"")=0,"",IF($AH1378=AV$5,VLOOKUP(AL1378,buff!$K:$L,2,FALSE),"")),"")</f>
        <v/>
      </c>
      <c r="AW1378" s="6" t="str">
        <f>_xlfn.IFNA(IF(IF($AH1378=AW$5,VLOOKUP(AM1378,buff!$K:$L,2,FALSE),"")=0,"",IF($AH1378=AW$5,VLOOKUP(AM1378,buff!$K:$L,2,FALSE),"")),"")</f>
        <v/>
      </c>
      <c r="AX1378" s="6">
        <f>VLOOKUP(AI1378,buff!K:P,6,FALSE)</f>
        <v>0</v>
      </c>
      <c r="AY1378">
        <f t="shared" si="415"/>
        <v>0</v>
      </c>
      <c r="AZ1378">
        <f t="shared" si="415"/>
        <v>0</v>
      </c>
      <c r="BA1378">
        <f t="shared" si="416"/>
        <v>3</v>
      </c>
      <c r="BB1378">
        <f t="shared" si="417"/>
        <v>2</v>
      </c>
    </row>
    <row r="1379" spans="1:54" x14ac:dyDescent="0.15">
      <c r="A1379" t="str">
        <f t="shared" si="405"/>
        <v>夜音主动技能3等级13</v>
      </c>
      <c r="B1379" s="8">
        <v>1373</v>
      </c>
      <c r="C1379" s="8" t="str">
        <f>VLOOKUP(G1379,角色!A:B,2,FALSE)</f>
        <v>夜音</v>
      </c>
      <c r="D1379" s="8" t="str">
        <f t="shared" si="412"/>
        <v>主动技能3</v>
      </c>
      <c r="E1379" s="8">
        <f t="shared" si="406"/>
        <v>13</v>
      </c>
      <c r="F1379" s="8">
        <f t="shared" si="407"/>
        <v>3</v>
      </c>
      <c r="G1379" s="8">
        <f t="shared" si="408"/>
        <v>23</v>
      </c>
      <c r="H1379" s="4" t="s">
        <v>510</v>
      </c>
      <c r="I1379" s="24" t="str">
        <f t="shared" si="420"/>
        <v>对敌方单体造成125%攻击力（+3735）点伤害。并附带流血，且标记目标，如果目标死亡则回复自身生命。</v>
      </c>
      <c r="J1379" s="4" t="s">
        <v>305</v>
      </c>
      <c r="K1379" s="1" t="s">
        <v>104</v>
      </c>
      <c r="L1379" s="4" t="s">
        <v>107</v>
      </c>
      <c r="M1379" s="4"/>
      <c r="N1379" s="4">
        <v>100</v>
      </c>
      <c r="O1379" s="4"/>
      <c r="T1379" s="6" t="str">
        <f t="shared" si="418"/>
        <v>1:100:2:0|91:100:5:0</v>
      </c>
      <c r="U1379" s="6" t="str">
        <f t="shared" si="419"/>
        <v/>
      </c>
      <c r="Y1379">
        <f t="shared" si="411"/>
        <v>100</v>
      </c>
      <c r="Z1379">
        <v>125</v>
      </c>
      <c r="AA1379" s="23">
        <v>50</v>
      </c>
      <c r="AB1379" s="23">
        <f>INT(VLOOKUP(VLOOKUP($C1379,角色技能升级比率表!$B:$C,2,FALSE),角色属性概况!E:F,2,FALSE)*VLOOKUP(E1379,角色属性概况!I:M,3,FALSE)*AA1379/100)</f>
        <v>3735</v>
      </c>
      <c r="AE1379">
        <v>0</v>
      </c>
      <c r="AF1379" s="23">
        <f t="shared" si="413"/>
        <v>3</v>
      </c>
      <c r="AG1379" s="23">
        <f t="shared" si="414"/>
        <v>2</v>
      </c>
      <c r="AH1379" t="s">
        <v>118</v>
      </c>
      <c r="AI1379" t="s">
        <v>1559</v>
      </c>
      <c r="AJ1379" s="4" t="s">
        <v>1693</v>
      </c>
      <c r="AN1379" s="6" t="str">
        <f>_xlfn.IFNA(IF(IF($AH1379=AN$5,VLOOKUP(AI1379,buff!$K:$L,2,FALSE),"")=0,"",IF($AH1379=AN$5,VLOOKUP(AI1379,buff!$K:$L,2,FALSE),"")),"")</f>
        <v>1:100:2:0</v>
      </c>
      <c r="AO1379" s="6" t="str">
        <f>_xlfn.IFNA(IF(IF($AH1379=AO$5,VLOOKUP(AJ1379,buff!$K:$L,2,FALSE),"")=0,"",IF($AH1379=AO$5,VLOOKUP(AJ1379,buff!$K:$L,2,FALSE),"")),"")</f>
        <v>91:100:5:0</v>
      </c>
      <c r="AP1379" s="6" t="str">
        <f>_xlfn.IFNA(IF(IF($AH1379=AP$5,VLOOKUP(AK1379,buff!$K:$L,2,FALSE),"")=0,"",IF($AH1379=AP$5,VLOOKUP(AK1379,buff!$K:$L,2,FALSE),"")),"")</f>
        <v/>
      </c>
      <c r="AQ1379" s="6" t="str">
        <f>_xlfn.IFNA(IF(IF($AH1379=AQ$5,VLOOKUP(AL1379,buff!$K:$L,2,FALSE),"")=0,"",IF($AH1379=AQ$5,VLOOKUP(AL1379,buff!$K:$L,2,FALSE),"")),"")</f>
        <v/>
      </c>
      <c r="AR1379" s="6" t="str">
        <f>_xlfn.IFNA(IF(IF($AH1379=AR$5,VLOOKUP(AM1379,buff!$K:$L,2,FALSE),"")=0,"",IF($AH1379=AR$5,VLOOKUP(AM1379,buff!$K:$L,2,FALSE),"")),"")</f>
        <v/>
      </c>
      <c r="AS1379" s="6" t="str">
        <f>_xlfn.IFNA(IF(IF($AH1379=AS$5,VLOOKUP(AI1379,buff!$K:$L,2,FALSE),"")=0,"",IF($AH1379=AS$5,VLOOKUP(AI1379,buff!$K:$L,2,FALSE),"")),"")</f>
        <v/>
      </c>
      <c r="AT1379" s="6" t="str">
        <f>_xlfn.IFNA(IF(IF($AH1379=AT$5,VLOOKUP(AJ1379,buff!$K:$L,2,FALSE),"")=0,"",IF($AH1379=AT$5,VLOOKUP(AJ1379,buff!$K:$L,2,FALSE),"")),"")</f>
        <v/>
      </c>
      <c r="AU1379" s="6" t="str">
        <f>_xlfn.IFNA(IF(IF($AH1379=AU$5,VLOOKUP(AK1379,buff!$K:$L,2,FALSE),"")=0,"",IF($AH1379=AU$5,VLOOKUP(AK1379,buff!$K:$L,2,FALSE),"")),"")</f>
        <v/>
      </c>
      <c r="AV1379" s="6" t="str">
        <f>_xlfn.IFNA(IF(IF($AH1379=AV$5,VLOOKUP(AL1379,buff!$K:$L,2,FALSE),"")=0,"",IF($AH1379=AV$5,VLOOKUP(AL1379,buff!$K:$L,2,FALSE),"")),"")</f>
        <v/>
      </c>
      <c r="AW1379" s="6" t="str">
        <f>_xlfn.IFNA(IF(IF($AH1379=AW$5,VLOOKUP(AM1379,buff!$K:$L,2,FALSE),"")=0,"",IF($AH1379=AW$5,VLOOKUP(AM1379,buff!$K:$L,2,FALSE),"")),"")</f>
        <v/>
      </c>
      <c r="AX1379" s="6">
        <f>VLOOKUP(AI1379,buff!K:P,6,FALSE)</f>
        <v>0</v>
      </c>
      <c r="AY1379">
        <f t="shared" si="415"/>
        <v>0</v>
      </c>
      <c r="AZ1379">
        <f t="shared" si="415"/>
        <v>0</v>
      </c>
      <c r="BA1379">
        <f t="shared" si="416"/>
        <v>3</v>
      </c>
      <c r="BB1379">
        <f t="shared" si="417"/>
        <v>2</v>
      </c>
    </row>
    <row r="1380" spans="1:54" x14ac:dyDescent="0.15">
      <c r="A1380" t="str">
        <f t="shared" si="405"/>
        <v>夜音主动技能3等级14</v>
      </c>
      <c r="B1380" s="8">
        <v>1374</v>
      </c>
      <c r="C1380" s="8" t="str">
        <f>VLOOKUP(G1380,角色!A:B,2,FALSE)</f>
        <v>夜音</v>
      </c>
      <c r="D1380" s="8" t="str">
        <f t="shared" si="412"/>
        <v>主动技能3</v>
      </c>
      <c r="E1380" s="8">
        <f t="shared" si="406"/>
        <v>14</v>
      </c>
      <c r="F1380" s="8">
        <f t="shared" si="407"/>
        <v>3</v>
      </c>
      <c r="G1380" s="8">
        <f t="shared" si="408"/>
        <v>23</v>
      </c>
      <c r="H1380" s="4" t="s">
        <v>510</v>
      </c>
      <c r="I1380" s="24" t="str">
        <f t="shared" si="420"/>
        <v>对敌方单体造成125%攻击力（+4599）点伤害。并附带流血，且标记目标，如果目标死亡则回复自身生命。</v>
      </c>
      <c r="J1380" s="4" t="s">
        <v>305</v>
      </c>
      <c r="K1380" s="1" t="s">
        <v>104</v>
      </c>
      <c r="L1380" s="4" t="s">
        <v>107</v>
      </c>
      <c r="M1380" s="4"/>
      <c r="N1380" s="4">
        <v>100</v>
      </c>
      <c r="O1380" s="4"/>
      <c r="T1380" s="6" t="str">
        <f t="shared" si="418"/>
        <v>1:100:2:0|91:100:5:0</v>
      </c>
      <c r="U1380" s="6" t="str">
        <f t="shared" si="419"/>
        <v/>
      </c>
      <c r="Y1380">
        <f t="shared" si="411"/>
        <v>100</v>
      </c>
      <c r="Z1380">
        <v>125</v>
      </c>
      <c r="AA1380" s="23">
        <v>50</v>
      </c>
      <c r="AB1380" s="23">
        <f>INT(VLOOKUP(VLOOKUP($C1380,角色技能升级比率表!$B:$C,2,FALSE),角色属性概况!E:F,2,FALSE)*VLOOKUP(E1380,角色属性概况!I:M,3,FALSE)*AA1380/100)</f>
        <v>4599</v>
      </c>
      <c r="AE1380">
        <v>0</v>
      </c>
      <c r="AF1380" s="23">
        <f t="shared" si="413"/>
        <v>3</v>
      </c>
      <c r="AG1380" s="23">
        <f t="shared" si="414"/>
        <v>2</v>
      </c>
      <c r="AH1380" t="s">
        <v>118</v>
      </c>
      <c r="AI1380" t="s">
        <v>1559</v>
      </c>
      <c r="AJ1380" s="4" t="s">
        <v>1693</v>
      </c>
      <c r="AN1380" s="6" t="str">
        <f>_xlfn.IFNA(IF(IF($AH1380=AN$5,VLOOKUP(AI1380,buff!$K:$L,2,FALSE),"")=0,"",IF($AH1380=AN$5,VLOOKUP(AI1380,buff!$K:$L,2,FALSE),"")),"")</f>
        <v>1:100:2:0</v>
      </c>
      <c r="AO1380" s="6" t="str">
        <f>_xlfn.IFNA(IF(IF($AH1380=AO$5,VLOOKUP(AJ1380,buff!$K:$L,2,FALSE),"")=0,"",IF($AH1380=AO$5,VLOOKUP(AJ1380,buff!$K:$L,2,FALSE),"")),"")</f>
        <v>91:100:5:0</v>
      </c>
      <c r="AP1380" s="6" t="str">
        <f>_xlfn.IFNA(IF(IF($AH1380=AP$5,VLOOKUP(AK1380,buff!$K:$L,2,FALSE),"")=0,"",IF($AH1380=AP$5,VLOOKUP(AK1380,buff!$K:$L,2,FALSE),"")),"")</f>
        <v/>
      </c>
      <c r="AQ1380" s="6" t="str">
        <f>_xlfn.IFNA(IF(IF($AH1380=AQ$5,VLOOKUP(AL1380,buff!$K:$L,2,FALSE),"")=0,"",IF($AH1380=AQ$5,VLOOKUP(AL1380,buff!$K:$L,2,FALSE),"")),"")</f>
        <v/>
      </c>
      <c r="AR1380" s="6" t="str">
        <f>_xlfn.IFNA(IF(IF($AH1380=AR$5,VLOOKUP(AM1380,buff!$K:$L,2,FALSE),"")=0,"",IF($AH1380=AR$5,VLOOKUP(AM1380,buff!$K:$L,2,FALSE),"")),"")</f>
        <v/>
      </c>
      <c r="AS1380" s="6" t="str">
        <f>_xlfn.IFNA(IF(IF($AH1380=AS$5,VLOOKUP(AI1380,buff!$K:$L,2,FALSE),"")=0,"",IF($AH1380=AS$5,VLOOKUP(AI1380,buff!$K:$L,2,FALSE),"")),"")</f>
        <v/>
      </c>
      <c r="AT1380" s="6" t="str">
        <f>_xlfn.IFNA(IF(IF($AH1380=AT$5,VLOOKUP(AJ1380,buff!$K:$L,2,FALSE),"")=0,"",IF($AH1380=AT$5,VLOOKUP(AJ1380,buff!$K:$L,2,FALSE),"")),"")</f>
        <v/>
      </c>
      <c r="AU1380" s="6" t="str">
        <f>_xlfn.IFNA(IF(IF($AH1380=AU$5,VLOOKUP(AK1380,buff!$K:$L,2,FALSE),"")=0,"",IF($AH1380=AU$5,VLOOKUP(AK1380,buff!$K:$L,2,FALSE),"")),"")</f>
        <v/>
      </c>
      <c r="AV1380" s="6" t="str">
        <f>_xlfn.IFNA(IF(IF($AH1380=AV$5,VLOOKUP(AL1380,buff!$K:$L,2,FALSE),"")=0,"",IF($AH1380=AV$5,VLOOKUP(AL1380,buff!$K:$L,2,FALSE),"")),"")</f>
        <v/>
      </c>
      <c r="AW1380" s="6" t="str">
        <f>_xlfn.IFNA(IF(IF($AH1380=AW$5,VLOOKUP(AM1380,buff!$K:$L,2,FALSE),"")=0,"",IF($AH1380=AW$5,VLOOKUP(AM1380,buff!$K:$L,2,FALSE),"")),"")</f>
        <v/>
      </c>
      <c r="AX1380" s="6">
        <f>VLOOKUP(AI1380,buff!K:P,6,FALSE)</f>
        <v>0</v>
      </c>
      <c r="AY1380">
        <f t="shared" si="415"/>
        <v>0</v>
      </c>
      <c r="AZ1380">
        <f t="shared" si="415"/>
        <v>0</v>
      </c>
      <c r="BA1380">
        <f t="shared" si="416"/>
        <v>3</v>
      </c>
      <c r="BB1380">
        <f t="shared" si="417"/>
        <v>2</v>
      </c>
    </row>
    <row r="1381" spans="1:54" x14ac:dyDescent="0.15">
      <c r="A1381" t="str">
        <f t="shared" si="405"/>
        <v>夜音主动技能3等级15</v>
      </c>
      <c r="B1381" s="8">
        <v>1375</v>
      </c>
      <c r="C1381" s="8" t="str">
        <f>VLOOKUP(G1381,角色!A:B,2,FALSE)</f>
        <v>夜音</v>
      </c>
      <c r="D1381" s="8" t="str">
        <f t="shared" si="412"/>
        <v>主动技能3</v>
      </c>
      <c r="E1381" s="8">
        <f t="shared" si="406"/>
        <v>15</v>
      </c>
      <c r="F1381" s="8">
        <f t="shared" si="407"/>
        <v>3</v>
      </c>
      <c r="G1381" s="8">
        <f t="shared" si="408"/>
        <v>23</v>
      </c>
      <c r="H1381" s="4" t="s">
        <v>510</v>
      </c>
      <c r="I1381" s="24" t="str">
        <f t="shared" si="420"/>
        <v>对敌方单体造成125%攻击力（+5663）点伤害。并附带流血，且标记目标，如果目标死亡则回复自身生命。</v>
      </c>
      <c r="J1381" s="4" t="s">
        <v>305</v>
      </c>
      <c r="K1381" s="1" t="s">
        <v>104</v>
      </c>
      <c r="L1381" s="4" t="s">
        <v>107</v>
      </c>
      <c r="M1381" s="4"/>
      <c r="N1381" s="4">
        <v>100</v>
      </c>
      <c r="O1381" s="4"/>
      <c r="T1381" s="6" t="str">
        <f t="shared" si="418"/>
        <v>1:100:2:0|91:100:5:0</v>
      </c>
      <c r="U1381" s="6" t="str">
        <f t="shared" si="419"/>
        <v/>
      </c>
      <c r="Y1381">
        <f t="shared" si="411"/>
        <v>100</v>
      </c>
      <c r="Z1381">
        <v>125</v>
      </c>
      <c r="AA1381" s="23">
        <v>50</v>
      </c>
      <c r="AB1381" s="23">
        <f>INT(VLOOKUP(VLOOKUP($C1381,角色技能升级比率表!$B:$C,2,FALSE),角色属性概况!E:F,2,FALSE)*VLOOKUP(E1381,角色属性概况!I:M,3,FALSE)*AA1381/100)</f>
        <v>5663</v>
      </c>
      <c r="AE1381">
        <v>0</v>
      </c>
      <c r="AF1381" s="23">
        <f t="shared" si="413"/>
        <v>3</v>
      </c>
      <c r="AG1381" s="23">
        <f t="shared" si="414"/>
        <v>2</v>
      </c>
      <c r="AH1381" t="s">
        <v>118</v>
      </c>
      <c r="AI1381" t="s">
        <v>1559</v>
      </c>
      <c r="AJ1381" s="4" t="s">
        <v>1693</v>
      </c>
      <c r="AN1381" s="6" t="str">
        <f>_xlfn.IFNA(IF(IF($AH1381=AN$5,VLOOKUP(AI1381,buff!$K:$L,2,FALSE),"")=0,"",IF($AH1381=AN$5,VLOOKUP(AI1381,buff!$K:$L,2,FALSE),"")),"")</f>
        <v>1:100:2:0</v>
      </c>
      <c r="AO1381" s="6" t="str">
        <f>_xlfn.IFNA(IF(IF($AH1381=AO$5,VLOOKUP(AJ1381,buff!$K:$L,2,FALSE),"")=0,"",IF($AH1381=AO$5,VLOOKUP(AJ1381,buff!$K:$L,2,FALSE),"")),"")</f>
        <v>91:100:5:0</v>
      </c>
      <c r="AP1381" s="6" t="str">
        <f>_xlfn.IFNA(IF(IF($AH1381=AP$5,VLOOKUP(AK1381,buff!$K:$L,2,FALSE),"")=0,"",IF($AH1381=AP$5,VLOOKUP(AK1381,buff!$K:$L,2,FALSE),"")),"")</f>
        <v/>
      </c>
      <c r="AQ1381" s="6" t="str">
        <f>_xlfn.IFNA(IF(IF($AH1381=AQ$5,VLOOKUP(AL1381,buff!$K:$L,2,FALSE),"")=0,"",IF($AH1381=AQ$5,VLOOKUP(AL1381,buff!$K:$L,2,FALSE),"")),"")</f>
        <v/>
      </c>
      <c r="AR1381" s="6" t="str">
        <f>_xlfn.IFNA(IF(IF($AH1381=AR$5,VLOOKUP(AM1381,buff!$K:$L,2,FALSE),"")=0,"",IF($AH1381=AR$5,VLOOKUP(AM1381,buff!$K:$L,2,FALSE),"")),"")</f>
        <v/>
      </c>
      <c r="AS1381" s="6" t="str">
        <f>_xlfn.IFNA(IF(IF($AH1381=AS$5,VLOOKUP(AI1381,buff!$K:$L,2,FALSE),"")=0,"",IF($AH1381=AS$5,VLOOKUP(AI1381,buff!$K:$L,2,FALSE),"")),"")</f>
        <v/>
      </c>
      <c r="AT1381" s="6" t="str">
        <f>_xlfn.IFNA(IF(IF($AH1381=AT$5,VLOOKUP(AJ1381,buff!$K:$L,2,FALSE),"")=0,"",IF($AH1381=AT$5,VLOOKUP(AJ1381,buff!$K:$L,2,FALSE),"")),"")</f>
        <v/>
      </c>
      <c r="AU1381" s="6" t="str">
        <f>_xlfn.IFNA(IF(IF($AH1381=AU$5,VLOOKUP(AK1381,buff!$K:$L,2,FALSE),"")=0,"",IF($AH1381=AU$5,VLOOKUP(AK1381,buff!$K:$L,2,FALSE),"")),"")</f>
        <v/>
      </c>
      <c r="AV1381" s="6" t="str">
        <f>_xlfn.IFNA(IF(IF($AH1381=AV$5,VLOOKUP(AL1381,buff!$K:$L,2,FALSE),"")=0,"",IF($AH1381=AV$5,VLOOKUP(AL1381,buff!$K:$L,2,FALSE),"")),"")</f>
        <v/>
      </c>
      <c r="AW1381" s="6" t="str">
        <f>_xlfn.IFNA(IF(IF($AH1381=AW$5,VLOOKUP(AM1381,buff!$K:$L,2,FALSE),"")=0,"",IF($AH1381=AW$5,VLOOKUP(AM1381,buff!$K:$L,2,FALSE),"")),"")</f>
        <v/>
      </c>
      <c r="AX1381" s="6">
        <f>VLOOKUP(AI1381,buff!K:P,6,FALSE)</f>
        <v>0</v>
      </c>
      <c r="AY1381">
        <f t="shared" si="415"/>
        <v>0</v>
      </c>
      <c r="AZ1381">
        <f t="shared" si="415"/>
        <v>0</v>
      </c>
      <c r="BA1381">
        <f t="shared" si="416"/>
        <v>3</v>
      </c>
      <c r="BB1381">
        <f t="shared" si="417"/>
        <v>2</v>
      </c>
    </row>
    <row r="1382" spans="1:54" x14ac:dyDescent="0.15">
      <c r="A1382" t="str">
        <f t="shared" si="405"/>
        <v>夜音主动技能3等级16</v>
      </c>
      <c r="B1382" s="8">
        <v>1376</v>
      </c>
      <c r="C1382" s="8" t="str">
        <f>VLOOKUP(G1382,角色!A:B,2,FALSE)</f>
        <v>夜音</v>
      </c>
      <c r="D1382" s="8" t="str">
        <f t="shared" si="412"/>
        <v>主动技能3</v>
      </c>
      <c r="E1382" s="8">
        <f t="shared" si="406"/>
        <v>16</v>
      </c>
      <c r="F1382" s="8">
        <f t="shared" si="407"/>
        <v>3</v>
      </c>
      <c r="G1382" s="8">
        <f t="shared" si="408"/>
        <v>23</v>
      </c>
      <c r="H1382" s="4" t="s">
        <v>510</v>
      </c>
      <c r="I1382" s="24" t="str">
        <f t="shared" si="420"/>
        <v>对敌方单体造成125%攻击力（+6972）点伤害。并附带流血，且标记目标，如果目标死亡则回复自身生命。</v>
      </c>
      <c r="J1382" s="4" t="s">
        <v>305</v>
      </c>
      <c r="K1382" s="1" t="s">
        <v>104</v>
      </c>
      <c r="L1382" s="4" t="s">
        <v>107</v>
      </c>
      <c r="M1382" s="4"/>
      <c r="N1382" s="4">
        <v>100</v>
      </c>
      <c r="O1382" s="4"/>
      <c r="T1382" s="6" t="str">
        <f t="shared" si="418"/>
        <v>1:100:2:0|91:100:5:0</v>
      </c>
      <c r="U1382" s="6" t="str">
        <f t="shared" si="419"/>
        <v/>
      </c>
      <c r="Y1382">
        <f t="shared" si="411"/>
        <v>100</v>
      </c>
      <c r="Z1382">
        <v>125</v>
      </c>
      <c r="AA1382" s="23">
        <v>50</v>
      </c>
      <c r="AB1382" s="23">
        <f>INT(VLOOKUP(VLOOKUP($C1382,角色技能升级比率表!$B:$C,2,FALSE),角色属性概况!E:F,2,FALSE)*VLOOKUP(E1382,角色属性概况!I:M,3,FALSE)*AA1382/100)</f>
        <v>6972</v>
      </c>
      <c r="AE1382">
        <v>0</v>
      </c>
      <c r="AF1382" s="23">
        <f t="shared" si="413"/>
        <v>3</v>
      </c>
      <c r="AG1382" s="23">
        <f t="shared" si="414"/>
        <v>2</v>
      </c>
      <c r="AH1382" t="s">
        <v>118</v>
      </c>
      <c r="AI1382" t="s">
        <v>1559</v>
      </c>
      <c r="AJ1382" s="4" t="s">
        <v>1693</v>
      </c>
      <c r="AN1382" s="6" t="str">
        <f>_xlfn.IFNA(IF(IF($AH1382=AN$5,VLOOKUP(AI1382,buff!$K:$L,2,FALSE),"")=0,"",IF($AH1382=AN$5,VLOOKUP(AI1382,buff!$K:$L,2,FALSE),"")),"")</f>
        <v>1:100:2:0</v>
      </c>
      <c r="AO1382" s="6" t="str">
        <f>_xlfn.IFNA(IF(IF($AH1382=AO$5,VLOOKUP(AJ1382,buff!$K:$L,2,FALSE),"")=0,"",IF($AH1382=AO$5,VLOOKUP(AJ1382,buff!$K:$L,2,FALSE),"")),"")</f>
        <v>91:100:5:0</v>
      </c>
      <c r="AP1382" s="6" t="str">
        <f>_xlfn.IFNA(IF(IF($AH1382=AP$5,VLOOKUP(AK1382,buff!$K:$L,2,FALSE),"")=0,"",IF($AH1382=AP$5,VLOOKUP(AK1382,buff!$K:$L,2,FALSE),"")),"")</f>
        <v/>
      </c>
      <c r="AQ1382" s="6" t="str">
        <f>_xlfn.IFNA(IF(IF($AH1382=AQ$5,VLOOKUP(AL1382,buff!$K:$L,2,FALSE),"")=0,"",IF($AH1382=AQ$5,VLOOKUP(AL1382,buff!$K:$L,2,FALSE),"")),"")</f>
        <v/>
      </c>
      <c r="AR1382" s="6" t="str">
        <f>_xlfn.IFNA(IF(IF($AH1382=AR$5,VLOOKUP(AM1382,buff!$K:$L,2,FALSE),"")=0,"",IF($AH1382=AR$5,VLOOKUP(AM1382,buff!$K:$L,2,FALSE),"")),"")</f>
        <v/>
      </c>
      <c r="AS1382" s="6" t="str">
        <f>_xlfn.IFNA(IF(IF($AH1382=AS$5,VLOOKUP(AI1382,buff!$K:$L,2,FALSE),"")=0,"",IF($AH1382=AS$5,VLOOKUP(AI1382,buff!$K:$L,2,FALSE),"")),"")</f>
        <v/>
      </c>
      <c r="AT1382" s="6" t="str">
        <f>_xlfn.IFNA(IF(IF($AH1382=AT$5,VLOOKUP(AJ1382,buff!$K:$L,2,FALSE),"")=0,"",IF($AH1382=AT$5,VLOOKUP(AJ1382,buff!$K:$L,2,FALSE),"")),"")</f>
        <v/>
      </c>
      <c r="AU1382" s="6" t="str">
        <f>_xlfn.IFNA(IF(IF($AH1382=AU$5,VLOOKUP(AK1382,buff!$K:$L,2,FALSE),"")=0,"",IF($AH1382=AU$5,VLOOKUP(AK1382,buff!$K:$L,2,FALSE),"")),"")</f>
        <v/>
      </c>
      <c r="AV1382" s="6" t="str">
        <f>_xlfn.IFNA(IF(IF($AH1382=AV$5,VLOOKUP(AL1382,buff!$K:$L,2,FALSE),"")=0,"",IF($AH1382=AV$5,VLOOKUP(AL1382,buff!$K:$L,2,FALSE),"")),"")</f>
        <v/>
      </c>
      <c r="AW1382" s="6" t="str">
        <f>_xlfn.IFNA(IF(IF($AH1382=AW$5,VLOOKUP(AM1382,buff!$K:$L,2,FALSE),"")=0,"",IF($AH1382=AW$5,VLOOKUP(AM1382,buff!$K:$L,2,FALSE),"")),"")</f>
        <v/>
      </c>
      <c r="AX1382" s="6">
        <f>VLOOKUP(AI1382,buff!K:P,6,FALSE)</f>
        <v>0</v>
      </c>
      <c r="AY1382">
        <f t="shared" si="415"/>
        <v>0</v>
      </c>
      <c r="AZ1382">
        <f t="shared" si="415"/>
        <v>0</v>
      </c>
      <c r="BA1382">
        <f t="shared" si="416"/>
        <v>3</v>
      </c>
      <c r="BB1382">
        <f t="shared" si="417"/>
        <v>2</v>
      </c>
    </row>
    <row r="1383" spans="1:54" x14ac:dyDescent="0.15">
      <c r="A1383" t="str">
        <f t="shared" si="405"/>
        <v>夜音主动技能3等级17</v>
      </c>
      <c r="B1383" s="8">
        <v>1377</v>
      </c>
      <c r="C1383" s="8" t="str">
        <f>VLOOKUP(G1383,角色!A:B,2,FALSE)</f>
        <v>夜音</v>
      </c>
      <c r="D1383" s="8" t="str">
        <f t="shared" si="412"/>
        <v>主动技能3</v>
      </c>
      <c r="E1383" s="8">
        <f t="shared" si="406"/>
        <v>17</v>
      </c>
      <c r="F1383" s="8">
        <f t="shared" si="407"/>
        <v>3</v>
      </c>
      <c r="G1383" s="8">
        <f t="shared" si="408"/>
        <v>23</v>
      </c>
      <c r="H1383" s="4" t="s">
        <v>510</v>
      </c>
      <c r="I1383" s="24" t="str">
        <f t="shared" si="420"/>
        <v>对敌方单体造成125%攻击力（+8585）点伤害。并附带流血，且标记目标，如果目标死亡则回复自身生命。</v>
      </c>
      <c r="J1383" s="4" t="s">
        <v>305</v>
      </c>
      <c r="K1383" s="1" t="s">
        <v>104</v>
      </c>
      <c r="L1383" s="4" t="s">
        <v>107</v>
      </c>
      <c r="M1383" s="4"/>
      <c r="N1383" s="4">
        <v>100</v>
      </c>
      <c r="O1383" s="4"/>
      <c r="T1383" s="6" t="str">
        <f t="shared" si="418"/>
        <v>1:100:2:0|91:100:5:0</v>
      </c>
      <c r="U1383" s="6" t="str">
        <f t="shared" si="419"/>
        <v/>
      </c>
      <c r="Y1383">
        <f t="shared" ref="Y1383:Y1401" si="421">VLOOKUP(D1383,BC:BD,2,FALSE)</f>
        <v>100</v>
      </c>
      <c r="Z1383">
        <v>125</v>
      </c>
      <c r="AA1383" s="23">
        <v>50</v>
      </c>
      <c r="AB1383" s="23">
        <f>INT(VLOOKUP(VLOOKUP($C1383,角色技能升级比率表!$B:$C,2,FALSE),角色属性概况!E:F,2,FALSE)*VLOOKUP(E1383,角色属性概况!I:M,3,FALSE)*AA1383/100)</f>
        <v>8585</v>
      </c>
      <c r="AE1383">
        <v>0</v>
      </c>
      <c r="AF1383" s="23">
        <f t="shared" si="413"/>
        <v>3</v>
      </c>
      <c r="AG1383" s="23">
        <f t="shared" si="414"/>
        <v>2</v>
      </c>
      <c r="AH1383" t="s">
        <v>118</v>
      </c>
      <c r="AI1383" t="s">
        <v>1559</v>
      </c>
      <c r="AJ1383" s="4" t="s">
        <v>1693</v>
      </c>
      <c r="AN1383" s="6" t="str">
        <f>_xlfn.IFNA(IF(IF($AH1383=AN$5,VLOOKUP(AI1383,buff!$K:$L,2,FALSE),"")=0,"",IF($AH1383=AN$5,VLOOKUP(AI1383,buff!$K:$L,2,FALSE),"")),"")</f>
        <v>1:100:2:0</v>
      </c>
      <c r="AO1383" s="6" t="str">
        <f>_xlfn.IFNA(IF(IF($AH1383=AO$5,VLOOKUP(AJ1383,buff!$K:$L,2,FALSE),"")=0,"",IF($AH1383=AO$5,VLOOKUP(AJ1383,buff!$K:$L,2,FALSE),"")),"")</f>
        <v>91:100:5:0</v>
      </c>
      <c r="AP1383" s="6" t="str">
        <f>_xlfn.IFNA(IF(IF($AH1383=AP$5,VLOOKUP(AK1383,buff!$K:$L,2,FALSE),"")=0,"",IF($AH1383=AP$5,VLOOKUP(AK1383,buff!$K:$L,2,FALSE),"")),"")</f>
        <v/>
      </c>
      <c r="AQ1383" s="6" t="str">
        <f>_xlfn.IFNA(IF(IF($AH1383=AQ$5,VLOOKUP(AL1383,buff!$K:$L,2,FALSE),"")=0,"",IF($AH1383=AQ$5,VLOOKUP(AL1383,buff!$K:$L,2,FALSE),"")),"")</f>
        <v/>
      </c>
      <c r="AR1383" s="6" t="str">
        <f>_xlfn.IFNA(IF(IF($AH1383=AR$5,VLOOKUP(AM1383,buff!$K:$L,2,FALSE),"")=0,"",IF($AH1383=AR$5,VLOOKUP(AM1383,buff!$K:$L,2,FALSE),"")),"")</f>
        <v/>
      </c>
      <c r="AS1383" s="6" t="str">
        <f>_xlfn.IFNA(IF(IF($AH1383=AS$5,VLOOKUP(AI1383,buff!$K:$L,2,FALSE),"")=0,"",IF($AH1383=AS$5,VLOOKUP(AI1383,buff!$K:$L,2,FALSE),"")),"")</f>
        <v/>
      </c>
      <c r="AT1383" s="6" t="str">
        <f>_xlfn.IFNA(IF(IF($AH1383=AT$5,VLOOKUP(AJ1383,buff!$K:$L,2,FALSE),"")=0,"",IF($AH1383=AT$5,VLOOKUP(AJ1383,buff!$K:$L,2,FALSE),"")),"")</f>
        <v/>
      </c>
      <c r="AU1383" s="6" t="str">
        <f>_xlfn.IFNA(IF(IF($AH1383=AU$5,VLOOKUP(AK1383,buff!$K:$L,2,FALSE),"")=0,"",IF($AH1383=AU$5,VLOOKUP(AK1383,buff!$K:$L,2,FALSE),"")),"")</f>
        <v/>
      </c>
      <c r="AV1383" s="6" t="str">
        <f>_xlfn.IFNA(IF(IF($AH1383=AV$5,VLOOKUP(AL1383,buff!$K:$L,2,FALSE),"")=0,"",IF($AH1383=AV$5,VLOOKUP(AL1383,buff!$K:$L,2,FALSE),"")),"")</f>
        <v/>
      </c>
      <c r="AW1383" s="6" t="str">
        <f>_xlfn.IFNA(IF(IF($AH1383=AW$5,VLOOKUP(AM1383,buff!$K:$L,2,FALSE),"")=0,"",IF($AH1383=AW$5,VLOOKUP(AM1383,buff!$K:$L,2,FALSE),"")),"")</f>
        <v/>
      </c>
      <c r="AX1383" s="6">
        <f>VLOOKUP(AI1383,buff!K:P,6,FALSE)</f>
        <v>0</v>
      </c>
      <c r="AY1383">
        <f t="shared" si="415"/>
        <v>0</v>
      </c>
      <c r="AZ1383">
        <f t="shared" si="415"/>
        <v>0</v>
      </c>
      <c r="BA1383">
        <f t="shared" si="416"/>
        <v>3</v>
      </c>
      <c r="BB1383">
        <f t="shared" si="417"/>
        <v>2</v>
      </c>
    </row>
    <row r="1384" spans="1:54" x14ac:dyDescent="0.15">
      <c r="A1384" t="str">
        <f t="shared" si="405"/>
        <v>夜音主动技能3等级18</v>
      </c>
      <c r="B1384" s="8">
        <v>1378</v>
      </c>
      <c r="C1384" s="8" t="str">
        <f>VLOOKUP(G1384,角色!A:B,2,FALSE)</f>
        <v>夜音</v>
      </c>
      <c r="D1384" s="8" t="str">
        <f t="shared" si="412"/>
        <v>主动技能3</v>
      </c>
      <c r="E1384" s="8">
        <f t="shared" si="406"/>
        <v>18</v>
      </c>
      <c r="F1384" s="8">
        <f t="shared" si="407"/>
        <v>3</v>
      </c>
      <c r="G1384" s="8">
        <f t="shared" si="408"/>
        <v>23</v>
      </c>
      <c r="H1384" s="4" t="s">
        <v>510</v>
      </c>
      <c r="I1384" s="24" t="str">
        <f t="shared" si="420"/>
        <v>对敌方单体造成125%攻击力（+10570）点伤害。并附带流血，且标记目标，如果目标死亡则回复自身生命。</v>
      </c>
      <c r="J1384" s="4" t="s">
        <v>305</v>
      </c>
      <c r="K1384" s="1" t="s">
        <v>104</v>
      </c>
      <c r="L1384" s="4" t="s">
        <v>107</v>
      </c>
      <c r="M1384" s="4"/>
      <c r="N1384" s="4">
        <v>100</v>
      </c>
      <c r="O1384" s="4"/>
      <c r="T1384" s="6" t="str">
        <f t="shared" si="418"/>
        <v>1:100:2:0|91:100:5:0</v>
      </c>
      <c r="U1384" s="6" t="str">
        <f t="shared" si="419"/>
        <v/>
      </c>
      <c r="Y1384">
        <f t="shared" si="421"/>
        <v>100</v>
      </c>
      <c r="Z1384">
        <v>125</v>
      </c>
      <c r="AA1384" s="23">
        <v>50</v>
      </c>
      <c r="AB1384" s="23">
        <f>INT(VLOOKUP(VLOOKUP($C1384,角色技能升级比率表!$B:$C,2,FALSE),角色属性概况!E:F,2,FALSE)*VLOOKUP(E1384,角色属性概况!I:M,3,FALSE)*AA1384/100)</f>
        <v>10570</v>
      </c>
      <c r="AE1384">
        <v>0</v>
      </c>
      <c r="AF1384" s="23">
        <f t="shared" si="413"/>
        <v>3</v>
      </c>
      <c r="AG1384" s="23">
        <f t="shared" si="414"/>
        <v>2</v>
      </c>
      <c r="AH1384" t="s">
        <v>118</v>
      </c>
      <c r="AI1384" t="s">
        <v>1559</v>
      </c>
      <c r="AJ1384" s="4" t="s">
        <v>1693</v>
      </c>
      <c r="AN1384" s="6" t="str">
        <f>_xlfn.IFNA(IF(IF($AH1384=AN$5,VLOOKUP(AI1384,buff!$K:$L,2,FALSE),"")=0,"",IF($AH1384=AN$5,VLOOKUP(AI1384,buff!$K:$L,2,FALSE),"")),"")</f>
        <v>1:100:2:0</v>
      </c>
      <c r="AO1384" s="6" t="str">
        <f>_xlfn.IFNA(IF(IF($AH1384=AO$5,VLOOKUP(AJ1384,buff!$K:$L,2,FALSE),"")=0,"",IF($AH1384=AO$5,VLOOKUP(AJ1384,buff!$K:$L,2,FALSE),"")),"")</f>
        <v>91:100:5:0</v>
      </c>
      <c r="AP1384" s="6" t="str">
        <f>_xlfn.IFNA(IF(IF($AH1384=AP$5,VLOOKUP(AK1384,buff!$K:$L,2,FALSE),"")=0,"",IF($AH1384=AP$5,VLOOKUP(AK1384,buff!$K:$L,2,FALSE),"")),"")</f>
        <v/>
      </c>
      <c r="AQ1384" s="6" t="str">
        <f>_xlfn.IFNA(IF(IF($AH1384=AQ$5,VLOOKUP(AL1384,buff!$K:$L,2,FALSE),"")=0,"",IF($AH1384=AQ$5,VLOOKUP(AL1384,buff!$K:$L,2,FALSE),"")),"")</f>
        <v/>
      </c>
      <c r="AR1384" s="6" t="str">
        <f>_xlfn.IFNA(IF(IF($AH1384=AR$5,VLOOKUP(AM1384,buff!$K:$L,2,FALSE),"")=0,"",IF($AH1384=AR$5,VLOOKUP(AM1384,buff!$K:$L,2,FALSE),"")),"")</f>
        <v/>
      </c>
      <c r="AS1384" s="6" t="str">
        <f>_xlfn.IFNA(IF(IF($AH1384=AS$5,VLOOKUP(AI1384,buff!$K:$L,2,FALSE),"")=0,"",IF($AH1384=AS$5,VLOOKUP(AI1384,buff!$K:$L,2,FALSE),"")),"")</f>
        <v/>
      </c>
      <c r="AT1384" s="6" t="str">
        <f>_xlfn.IFNA(IF(IF($AH1384=AT$5,VLOOKUP(AJ1384,buff!$K:$L,2,FALSE),"")=0,"",IF($AH1384=AT$5,VLOOKUP(AJ1384,buff!$K:$L,2,FALSE),"")),"")</f>
        <v/>
      </c>
      <c r="AU1384" s="6" t="str">
        <f>_xlfn.IFNA(IF(IF($AH1384=AU$5,VLOOKUP(AK1384,buff!$K:$L,2,FALSE),"")=0,"",IF($AH1384=AU$5,VLOOKUP(AK1384,buff!$K:$L,2,FALSE),"")),"")</f>
        <v/>
      </c>
      <c r="AV1384" s="6" t="str">
        <f>_xlfn.IFNA(IF(IF($AH1384=AV$5,VLOOKUP(AL1384,buff!$K:$L,2,FALSE),"")=0,"",IF($AH1384=AV$5,VLOOKUP(AL1384,buff!$K:$L,2,FALSE),"")),"")</f>
        <v/>
      </c>
      <c r="AW1384" s="6" t="str">
        <f>_xlfn.IFNA(IF(IF($AH1384=AW$5,VLOOKUP(AM1384,buff!$K:$L,2,FALSE),"")=0,"",IF($AH1384=AW$5,VLOOKUP(AM1384,buff!$K:$L,2,FALSE),"")),"")</f>
        <v/>
      </c>
      <c r="AX1384" s="6">
        <f>VLOOKUP(AI1384,buff!K:P,6,FALSE)</f>
        <v>0</v>
      </c>
      <c r="AY1384">
        <f t="shared" si="415"/>
        <v>0</v>
      </c>
      <c r="AZ1384">
        <f t="shared" si="415"/>
        <v>0</v>
      </c>
      <c r="BA1384">
        <f t="shared" si="416"/>
        <v>3</v>
      </c>
      <c r="BB1384">
        <f t="shared" si="417"/>
        <v>2</v>
      </c>
    </row>
    <row r="1385" spans="1:54" x14ac:dyDescent="0.15">
      <c r="A1385" t="str">
        <f t="shared" si="405"/>
        <v>夜音主动技能3等级19</v>
      </c>
      <c r="B1385" s="8">
        <v>1379</v>
      </c>
      <c r="C1385" s="8" t="str">
        <f>VLOOKUP(G1385,角色!A:B,2,FALSE)</f>
        <v>夜音</v>
      </c>
      <c r="D1385" s="8" t="str">
        <f t="shared" si="412"/>
        <v>主动技能3</v>
      </c>
      <c r="E1385" s="8">
        <f t="shared" si="406"/>
        <v>19</v>
      </c>
      <c r="F1385" s="8">
        <f t="shared" si="407"/>
        <v>3</v>
      </c>
      <c r="G1385" s="8">
        <f t="shared" si="408"/>
        <v>23</v>
      </c>
      <c r="H1385" s="4" t="s">
        <v>510</v>
      </c>
      <c r="I1385" s="24" t="str">
        <f t="shared" si="420"/>
        <v>对敌方单体造成125%攻击力（+13014）点伤害。并附带流血，且标记目标，如果目标死亡则回复自身生命。</v>
      </c>
      <c r="J1385" s="4" t="s">
        <v>305</v>
      </c>
      <c r="K1385" s="1" t="s">
        <v>104</v>
      </c>
      <c r="L1385" s="4" t="s">
        <v>107</v>
      </c>
      <c r="M1385" s="4"/>
      <c r="N1385" s="4">
        <v>100</v>
      </c>
      <c r="O1385" s="4"/>
      <c r="T1385" s="6" t="str">
        <f t="shared" si="418"/>
        <v>1:100:2:0|91:100:5:0</v>
      </c>
      <c r="U1385" s="6" t="str">
        <f t="shared" si="419"/>
        <v/>
      </c>
      <c r="Y1385">
        <f t="shared" si="421"/>
        <v>100</v>
      </c>
      <c r="Z1385">
        <v>125</v>
      </c>
      <c r="AA1385" s="23">
        <v>50</v>
      </c>
      <c r="AB1385" s="23">
        <f>INT(VLOOKUP(VLOOKUP($C1385,角色技能升级比率表!$B:$C,2,FALSE),角色属性概况!E:F,2,FALSE)*VLOOKUP(E1385,角色属性概况!I:M,3,FALSE)*AA1385/100)</f>
        <v>13014</v>
      </c>
      <c r="AE1385">
        <v>0</v>
      </c>
      <c r="AF1385" s="23">
        <f t="shared" si="413"/>
        <v>3</v>
      </c>
      <c r="AG1385" s="23">
        <f t="shared" si="414"/>
        <v>2</v>
      </c>
      <c r="AH1385" t="s">
        <v>118</v>
      </c>
      <c r="AI1385" t="s">
        <v>1559</v>
      </c>
      <c r="AJ1385" s="4" t="s">
        <v>1693</v>
      </c>
      <c r="AN1385" s="6" t="str">
        <f>_xlfn.IFNA(IF(IF($AH1385=AN$5,VLOOKUP(AI1385,buff!$K:$L,2,FALSE),"")=0,"",IF($AH1385=AN$5,VLOOKUP(AI1385,buff!$K:$L,2,FALSE),"")),"")</f>
        <v>1:100:2:0</v>
      </c>
      <c r="AO1385" s="6" t="str">
        <f>_xlfn.IFNA(IF(IF($AH1385=AO$5,VLOOKUP(AJ1385,buff!$K:$L,2,FALSE),"")=0,"",IF($AH1385=AO$5,VLOOKUP(AJ1385,buff!$K:$L,2,FALSE),"")),"")</f>
        <v>91:100:5:0</v>
      </c>
      <c r="AP1385" s="6" t="str">
        <f>_xlfn.IFNA(IF(IF($AH1385=AP$5,VLOOKUP(AK1385,buff!$K:$L,2,FALSE),"")=0,"",IF($AH1385=AP$5,VLOOKUP(AK1385,buff!$K:$L,2,FALSE),"")),"")</f>
        <v/>
      </c>
      <c r="AQ1385" s="6" t="str">
        <f>_xlfn.IFNA(IF(IF($AH1385=AQ$5,VLOOKUP(AL1385,buff!$K:$L,2,FALSE),"")=0,"",IF($AH1385=AQ$5,VLOOKUP(AL1385,buff!$K:$L,2,FALSE),"")),"")</f>
        <v/>
      </c>
      <c r="AR1385" s="6" t="str">
        <f>_xlfn.IFNA(IF(IF($AH1385=AR$5,VLOOKUP(AM1385,buff!$K:$L,2,FALSE),"")=0,"",IF($AH1385=AR$5,VLOOKUP(AM1385,buff!$K:$L,2,FALSE),"")),"")</f>
        <v/>
      </c>
      <c r="AS1385" s="6" t="str">
        <f>_xlfn.IFNA(IF(IF($AH1385=AS$5,VLOOKUP(AI1385,buff!$K:$L,2,FALSE),"")=0,"",IF($AH1385=AS$5,VLOOKUP(AI1385,buff!$K:$L,2,FALSE),"")),"")</f>
        <v/>
      </c>
      <c r="AT1385" s="6" t="str">
        <f>_xlfn.IFNA(IF(IF($AH1385=AT$5,VLOOKUP(AJ1385,buff!$K:$L,2,FALSE),"")=0,"",IF($AH1385=AT$5,VLOOKUP(AJ1385,buff!$K:$L,2,FALSE),"")),"")</f>
        <v/>
      </c>
      <c r="AU1385" s="6" t="str">
        <f>_xlfn.IFNA(IF(IF($AH1385=AU$5,VLOOKUP(AK1385,buff!$K:$L,2,FALSE),"")=0,"",IF($AH1385=AU$5,VLOOKUP(AK1385,buff!$K:$L,2,FALSE),"")),"")</f>
        <v/>
      </c>
      <c r="AV1385" s="6" t="str">
        <f>_xlfn.IFNA(IF(IF($AH1385=AV$5,VLOOKUP(AL1385,buff!$K:$L,2,FALSE),"")=0,"",IF($AH1385=AV$5,VLOOKUP(AL1385,buff!$K:$L,2,FALSE),"")),"")</f>
        <v/>
      </c>
      <c r="AW1385" s="6" t="str">
        <f>_xlfn.IFNA(IF(IF($AH1385=AW$5,VLOOKUP(AM1385,buff!$K:$L,2,FALSE),"")=0,"",IF($AH1385=AW$5,VLOOKUP(AM1385,buff!$K:$L,2,FALSE),"")),"")</f>
        <v/>
      </c>
      <c r="AX1385" s="6">
        <f>VLOOKUP(AI1385,buff!K:P,6,FALSE)</f>
        <v>0</v>
      </c>
      <c r="AY1385">
        <f t="shared" si="415"/>
        <v>0</v>
      </c>
      <c r="AZ1385">
        <f t="shared" si="415"/>
        <v>0</v>
      </c>
      <c r="BA1385">
        <f t="shared" si="416"/>
        <v>3</v>
      </c>
      <c r="BB1385">
        <f t="shared" si="417"/>
        <v>2</v>
      </c>
    </row>
    <row r="1386" spans="1:54" x14ac:dyDescent="0.15">
      <c r="A1386" t="str">
        <f t="shared" si="405"/>
        <v>夜音主动技能3等级20</v>
      </c>
      <c r="B1386" s="8">
        <v>1380</v>
      </c>
      <c r="C1386" s="8" t="str">
        <f>VLOOKUP(G1386,角色!A:B,2,FALSE)</f>
        <v>夜音</v>
      </c>
      <c r="D1386" s="8" t="str">
        <f t="shared" si="412"/>
        <v>主动技能3</v>
      </c>
      <c r="E1386" s="8">
        <f t="shared" si="406"/>
        <v>20</v>
      </c>
      <c r="F1386" s="8">
        <f t="shared" si="407"/>
        <v>3</v>
      </c>
      <c r="G1386" s="8">
        <f t="shared" si="408"/>
        <v>23</v>
      </c>
      <c r="H1386" s="4" t="s">
        <v>510</v>
      </c>
      <c r="I1386" s="24" t="str">
        <f t="shared" si="420"/>
        <v>对敌方单体造成125%攻击力（+16023）点伤害。并附带流血，且标记目标，如果目标死亡则回复自身生命。</v>
      </c>
      <c r="J1386" s="4" t="s">
        <v>305</v>
      </c>
      <c r="K1386" s="1" t="s">
        <v>104</v>
      </c>
      <c r="L1386" s="4" t="s">
        <v>107</v>
      </c>
      <c r="M1386" s="4"/>
      <c r="N1386" s="4">
        <v>100</v>
      </c>
      <c r="O1386" s="4"/>
      <c r="T1386" s="6" t="str">
        <f t="shared" si="418"/>
        <v>1:100:2:0|91:100:5:0</v>
      </c>
      <c r="U1386" s="6" t="str">
        <f t="shared" si="419"/>
        <v/>
      </c>
      <c r="Y1386">
        <f t="shared" si="421"/>
        <v>100</v>
      </c>
      <c r="Z1386">
        <v>125</v>
      </c>
      <c r="AA1386" s="23">
        <v>50</v>
      </c>
      <c r="AB1386" s="23">
        <f>INT(VLOOKUP(VLOOKUP($C1386,角色技能升级比率表!$B:$C,2,FALSE),角色属性概况!E:F,2,FALSE)*VLOOKUP(E1386,角色属性概况!I:M,3,FALSE)*AA1386/100)</f>
        <v>16023</v>
      </c>
      <c r="AE1386">
        <v>0</v>
      </c>
      <c r="AF1386" s="23">
        <f t="shared" si="413"/>
        <v>3</v>
      </c>
      <c r="AG1386" s="23">
        <f t="shared" si="414"/>
        <v>2</v>
      </c>
      <c r="AH1386" t="s">
        <v>118</v>
      </c>
      <c r="AI1386" t="s">
        <v>1559</v>
      </c>
      <c r="AJ1386" s="4" t="s">
        <v>1693</v>
      </c>
      <c r="AN1386" s="6" t="str">
        <f>_xlfn.IFNA(IF(IF($AH1386=AN$5,VLOOKUP(AI1386,buff!$K:$L,2,FALSE),"")=0,"",IF($AH1386=AN$5,VLOOKUP(AI1386,buff!$K:$L,2,FALSE),"")),"")</f>
        <v>1:100:2:0</v>
      </c>
      <c r="AO1386" s="6" t="str">
        <f>_xlfn.IFNA(IF(IF($AH1386=AO$5,VLOOKUP(AJ1386,buff!$K:$L,2,FALSE),"")=0,"",IF($AH1386=AO$5,VLOOKUP(AJ1386,buff!$K:$L,2,FALSE),"")),"")</f>
        <v>91:100:5:0</v>
      </c>
      <c r="AP1386" s="6" t="str">
        <f>_xlfn.IFNA(IF(IF($AH1386=AP$5,VLOOKUP(AK1386,buff!$K:$L,2,FALSE),"")=0,"",IF($AH1386=AP$5,VLOOKUP(AK1386,buff!$K:$L,2,FALSE),"")),"")</f>
        <v/>
      </c>
      <c r="AQ1386" s="6" t="str">
        <f>_xlfn.IFNA(IF(IF($AH1386=AQ$5,VLOOKUP(AL1386,buff!$K:$L,2,FALSE),"")=0,"",IF($AH1386=AQ$5,VLOOKUP(AL1386,buff!$K:$L,2,FALSE),"")),"")</f>
        <v/>
      </c>
      <c r="AR1386" s="6" t="str">
        <f>_xlfn.IFNA(IF(IF($AH1386=AR$5,VLOOKUP(AM1386,buff!$K:$L,2,FALSE),"")=0,"",IF($AH1386=AR$5,VLOOKUP(AM1386,buff!$K:$L,2,FALSE),"")),"")</f>
        <v/>
      </c>
      <c r="AS1386" s="6" t="str">
        <f>_xlfn.IFNA(IF(IF($AH1386=AS$5,VLOOKUP(AI1386,buff!$K:$L,2,FALSE),"")=0,"",IF($AH1386=AS$5,VLOOKUP(AI1386,buff!$K:$L,2,FALSE),"")),"")</f>
        <v/>
      </c>
      <c r="AT1386" s="6" t="str">
        <f>_xlfn.IFNA(IF(IF($AH1386=AT$5,VLOOKUP(AJ1386,buff!$K:$L,2,FALSE),"")=0,"",IF($AH1386=AT$5,VLOOKUP(AJ1386,buff!$K:$L,2,FALSE),"")),"")</f>
        <v/>
      </c>
      <c r="AU1386" s="6" t="str">
        <f>_xlfn.IFNA(IF(IF($AH1386=AU$5,VLOOKUP(AK1386,buff!$K:$L,2,FALSE),"")=0,"",IF($AH1386=AU$5,VLOOKUP(AK1386,buff!$K:$L,2,FALSE),"")),"")</f>
        <v/>
      </c>
      <c r="AV1386" s="6" t="str">
        <f>_xlfn.IFNA(IF(IF($AH1386=AV$5,VLOOKUP(AL1386,buff!$K:$L,2,FALSE),"")=0,"",IF($AH1386=AV$5,VLOOKUP(AL1386,buff!$K:$L,2,FALSE),"")),"")</f>
        <v/>
      </c>
      <c r="AW1386" s="6" t="str">
        <f>_xlfn.IFNA(IF(IF($AH1386=AW$5,VLOOKUP(AM1386,buff!$K:$L,2,FALSE),"")=0,"",IF($AH1386=AW$5,VLOOKUP(AM1386,buff!$K:$L,2,FALSE),"")),"")</f>
        <v/>
      </c>
      <c r="AX1386" s="6">
        <f>VLOOKUP(AI1386,buff!K:P,6,FALSE)</f>
        <v>0</v>
      </c>
      <c r="AY1386">
        <f t="shared" si="415"/>
        <v>0</v>
      </c>
      <c r="AZ1386">
        <f t="shared" si="415"/>
        <v>0</v>
      </c>
      <c r="BA1386">
        <f t="shared" si="416"/>
        <v>3</v>
      </c>
      <c r="BB1386">
        <f t="shared" si="417"/>
        <v>2</v>
      </c>
    </row>
    <row r="1387" spans="1:54" x14ac:dyDescent="0.15">
      <c r="A1387" t="str">
        <f t="shared" si="405"/>
        <v>琅琊主动技能1等级1</v>
      </c>
      <c r="B1387" s="8">
        <v>1381</v>
      </c>
      <c r="C1387" s="8" t="str">
        <f>VLOOKUP(G1387,角色!A:B,2,FALSE)</f>
        <v>琅琊</v>
      </c>
      <c r="D1387" s="8" t="str">
        <f t="shared" si="412"/>
        <v>主动技能1</v>
      </c>
      <c r="E1387" s="8">
        <f t="shared" si="406"/>
        <v>1</v>
      </c>
      <c r="F1387" s="8">
        <f t="shared" si="407"/>
        <v>1</v>
      </c>
      <c r="G1387" s="8">
        <f t="shared" si="408"/>
        <v>24</v>
      </c>
      <c r="H1387" s="4" t="s">
        <v>511</v>
      </c>
      <c r="I1387" s="24" t="str">
        <f>"对敌方单体攻击，造成100%攻击力（+"&amp;AB1387&amp;"）点伤害。"</f>
        <v>对敌方单体攻击，造成100%攻击力（+47）点伤害。</v>
      </c>
      <c r="J1387" s="24" t="s">
        <v>305</v>
      </c>
      <c r="K1387" s="25" t="s">
        <v>103</v>
      </c>
      <c r="L1387" s="24" t="s">
        <v>107</v>
      </c>
      <c r="M1387" s="24"/>
      <c r="N1387" s="24">
        <v>100</v>
      </c>
      <c r="O1387" s="24"/>
      <c r="P1387" s="23"/>
      <c r="Q1387" s="23"/>
      <c r="R1387" s="23"/>
      <c r="S1387" s="23"/>
      <c r="T1387" s="23" t="str">
        <f t="shared" si="418"/>
        <v/>
      </c>
      <c r="U1387" s="23" t="str">
        <f t="shared" si="419"/>
        <v/>
      </c>
      <c r="V1387" s="23"/>
      <c r="W1387" s="23"/>
      <c r="X1387" s="23"/>
      <c r="Y1387" s="23">
        <f t="shared" si="421"/>
        <v>0</v>
      </c>
      <c r="Z1387" s="23">
        <v>100</v>
      </c>
      <c r="AA1387" s="23">
        <v>10</v>
      </c>
      <c r="AB1387" s="23">
        <f>INT(VLOOKUP(VLOOKUP($C1387,角色技能升级比率表!$B:$C,2,FALSE),角色属性概况!E:F,2,FALSE)*VLOOKUP(E1387,角色属性概况!I:M,3,FALSE)*AA1387/100)</f>
        <v>47</v>
      </c>
      <c r="AC1387" s="23"/>
      <c r="AD1387" s="23"/>
      <c r="AE1387" s="23">
        <v>0</v>
      </c>
      <c r="AF1387" s="23">
        <f t="shared" si="413"/>
        <v>0</v>
      </c>
      <c r="AG1387" s="23">
        <f t="shared" si="414"/>
        <v>0</v>
      </c>
      <c r="AH1387" s="23"/>
      <c r="AI1387" s="23"/>
      <c r="AJ1387" s="23"/>
      <c r="AN1387" s="6" t="str">
        <f>_xlfn.IFNA(IF(IF($AH1387=AN$5,VLOOKUP(AI1387,buff!$K:$L,2,FALSE),"")=0,"",IF($AH1387=AN$5,VLOOKUP(AI1387,buff!$K:$L,2,FALSE),"")),"")</f>
        <v/>
      </c>
      <c r="AO1387" s="6" t="str">
        <f>_xlfn.IFNA(IF(IF($AH1387=AO$5,VLOOKUP(AJ1387,buff!$K:$L,2,FALSE),"")=0,"",IF($AH1387=AO$5,VLOOKUP(AJ1387,buff!$K:$L,2,FALSE),"")),"")</f>
        <v/>
      </c>
      <c r="AP1387" s="6" t="str">
        <f>_xlfn.IFNA(IF(IF($AH1387=AP$5,VLOOKUP(AK1387,buff!$K:$L,2,FALSE),"")=0,"",IF($AH1387=AP$5,VLOOKUP(AK1387,buff!$K:$L,2,FALSE),"")),"")</f>
        <v/>
      </c>
      <c r="AQ1387" s="6" t="str">
        <f>_xlfn.IFNA(IF(IF($AH1387=AQ$5,VLOOKUP(AL1387,buff!$K:$L,2,FALSE),"")=0,"",IF($AH1387=AQ$5,VLOOKUP(AL1387,buff!$K:$L,2,FALSE),"")),"")</f>
        <v/>
      </c>
      <c r="AR1387" s="6" t="str">
        <f>_xlfn.IFNA(IF(IF($AH1387=AR$5,VLOOKUP(AM1387,buff!$K:$L,2,FALSE),"")=0,"",IF($AH1387=AR$5,VLOOKUP(AM1387,buff!$K:$L,2,FALSE),"")),"")</f>
        <v/>
      </c>
      <c r="AS1387" s="6" t="str">
        <f>_xlfn.IFNA(IF(IF($AH1387=AS$5,VLOOKUP(AI1387,buff!$K:$L,2,FALSE),"")=0,"",IF($AH1387=AS$5,VLOOKUP(AI1387,buff!$K:$L,2,FALSE),"")),"")</f>
        <v/>
      </c>
      <c r="AT1387" s="6" t="str">
        <f>_xlfn.IFNA(IF(IF($AH1387=AT$5,VLOOKUP(AJ1387,buff!$K:$L,2,FALSE),"")=0,"",IF($AH1387=AT$5,VLOOKUP(AJ1387,buff!$K:$L,2,FALSE),"")),"")</f>
        <v/>
      </c>
      <c r="AU1387" s="6" t="str">
        <f>_xlfn.IFNA(IF(IF($AH1387=AU$5,VLOOKUP(AK1387,buff!$K:$L,2,FALSE),"")=0,"",IF($AH1387=AU$5,VLOOKUP(AK1387,buff!$K:$L,2,FALSE),"")),"")</f>
        <v/>
      </c>
      <c r="AV1387" s="6" t="str">
        <f>_xlfn.IFNA(IF(IF($AH1387=AV$5,VLOOKUP(AL1387,buff!$K:$L,2,FALSE),"")=0,"",IF($AH1387=AV$5,VLOOKUP(AL1387,buff!$K:$L,2,FALSE),"")),"")</f>
        <v/>
      </c>
      <c r="AW1387" s="6" t="str">
        <f>_xlfn.IFNA(IF(IF($AH1387=AW$5,VLOOKUP(AM1387,buff!$K:$L,2,FALSE),"")=0,"",IF($AH1387=AW$5,VLOOKUP(AM1387,buff!$K:$L,2,FALSE),"")),"")</f>
        <v/>
      </c>
      <c r="AX1387" s="6" t="e">
        <f>VLOOKUP(AI1387,buff!K:P,6,FALSE)</f>
        <v>#N/A</v>
      </c>
      <c r="AY1387" t="e">
        <f t="shared" si="415"/>
        <v>#N/A</v>
      </c>
      <c r="AZ1387" t="e">
        <f t="shared" si="415"/>
        <v>#N/A</v>
      </c>
      <c r="BA1387">
        <f t="shared" si="416"/>
        <v>0</v>
      </c>
      <c r="BB1387">
        <f t="shared" si="417"/>
        <v>0</v>
      </c>
    </row>
    <row r="1388" spans="1:54" x14ac:dyDescent="0.15">
      <c r="A1388" t="str">
        <f t="shared" si="405"/>
        <v>琅琊主动技能1等级2</v>
      </c>
      <c r="B1388" s="8">
        <v>1382</v>
      </c>
      <c r="C1388" s="8" t="str">
        <f>VLOOKUP(G1388,角色!A:B,2,FALSE)</f>
        <v>琅琊</v>
      </c>
      <c r="D1388" s="8" t="str">
        <f t="shared" si="412"/>
        <v>主动技能1</v>
      </c>
      <c r="E1388" s="8">
        <f t="shared" si="406"/>
        <v>2</v>
      </c>
      <c r="F1388" s="8">
        <f t="shared" si="407"/>
        <v>1</v>
      </c>
      <c r="G1388" s="8">
        <f t="shared" si="408"/>
        <v>24</v>
      </c>
      <c r="H1388" s="4" t="s">
        <v>511</v>
      </c>
      <c r="I1388" s="24" t="str">
        <f t="shared" ref="I1388:I1394" si="422">"对敌方单体攻击，造成100%攻击力（+"&amp;AB1388&amp;"）点伤害。"</f>
        <v>对敌方单体攻击，造成100%攻击力（+70）点伤害。</v>
      </c>
      <c r="J1388" s="4" t="s">
        <v>305</v>
      </c>
      <c r="K1388" s="1" t="s">
        <v>103</v>
      </c>
      <c r="L1388" s="24" t="s">
        <v>107</v>
      </c>
      <c r="M1388" s="4"/>
      <c r="N1388" s="4">
        <v>100</v>
      </c>
      <c r="O1388" s="4"/>
      <c r="T1388" s="6" t="str">
        <f t="shared" si="418"/>
        <v/>
      </c>
      <c r="U1388" s="6" t="str">
        <f t="shared" si="419"/>
        <v/>
      </c>
      <c r="Y1388">
        <f t="shared" si="421"/>
        <v>0</v>
      </c>
      <c r="Z1388">
        <v>100</v>
      </c>
      <c r="AA1388" s="23">
        <v>10</v>
      </c>
      <c r="AB1388" s="23">
        <f>INT(VLOOKUP(VLOOKUP($C1388,角色技能升级比率表!$B:$C,2,FALSE),角色属性概况!E:F,2,FALSE)*VLOOKUP(E1388,角色属性概况!I:M,3,FALSE)*AA1388/100)</f>
        <v>70</v>
      </c>
      <c r="AE1388">
        <v>0</v>
      </c>
      <c r="AF1388" s="23">
        <f t="shared" si="413"/>
        <v>0</v>
      </c>
      <c r="AG1388" s="23">
        <f t="shared" si="414"/>
        <v>0</v>
      </c>
      <c r="AN1388" s="6" t="str">
        <f>_xlfn.IFNA(IF(IF($AH1388=AN$5,VLOOKUP(AI1388,buff!$K:$L,2,FALSE),"")=0,"",IF($AH1388=AN$5,VLOOKUP(AI1388,buff!$K:$L,2,FALSE),"")),"")</f>
        <v/>
      </c>
      <c r="AO1388" s="6" t="str">
        <f>_xlfn.IFNA(IF(IF($AH1388=AO$5,VLOOKUP(AJ1388,buff!$K:$L,2,FALSE),"")=0,"",IF($AH1388=AO$5,VLOOKUP(AJ1388,buff!$K:$L,2,FALSE),"")),"")</f>
        <v/>
      </c>
      <c r="AP1388" s="6" t="str">
        <f>_xlfn.IFNA(IF(IF($AH1388=AP$5,VLOOKUP(AK1388,buff!$K:$L,2,FALSE),"")=0,"",IF($AH1388=AP$5,VLOOKUP(AK1388,buff!$K:$L,2,FALSE),"")),"")</f>
        <v/>
      </c>
      <c r="AQ1388" s="6" t="str">
        <f>_xlfn.IFNA(IF(IF($AH1388=AQ$5,VLOOKUP(AL1388,buff!$K:$L,2,FALSE),"")=0,"",IF($AH1388=AQ$5,VLOOKUP(AL1388,buff!$K:$L,2,FALSE),"")),"")</f>
        <v/>
      </c>
      <c r="AR1388" s="6" t="str">
        <f>_xlfn.IFNA(IF(IF($AH1388=AR$5,VLOOKUP(AM1388,buff!$K:$L,2,FALSE),"")=0,"",IF($AH1388=AR$5,VLOOKUP(AM1388,buff!$K:$L,2,FALSE),"")),"")</f>
        <v/>
      </c>
      <c r="AS1388" s="6" t="str">
        <f>_xlfn.IFNA(IF(IF($AH1388=AS$5,VLOOKUP(AI1388,buff!$K:$L,2,FALSE),"")=0,"",IF($AH1388=AS$5,VLOOKUP(AI1388,buff!$K:$L,2,FALSE),"")),"")</f>
        <v/>
      </c>
      <c r="AT1388" s="6" t="str">
        <f>_xlfn.IFNA(IF(IF($AH1388=AT$5,VLOOKUP(AJ1388,buff!$K:$L,2,FALSE),"")=0,"",IF($AH1388=AT$5,VLOOKUP(AJ1388,buff!$K:$L,2,FALSE),"")),"")</f>
        <v/>
      </c>
      <c r="AU1388" s="6" t="str">
        <f>_xlfn.IFNA(IF(IF($AH1388=AU$5,VLOOKUP(AK1388,buff!$K:$L,2,FALSE),"")=0,"",IF($AH1388=AU$5,VLOOKUP(AK1388,buff!$K:$L,2,FALSE),"")),"")</f>
        <v/>
      </c>
      <c r="AV1388" s="6" t="str">
        <f>_xlfn.IFNA(IF(IF($AH1388=AV$5,VLOOKUP(AL1388,buff!$K:$L,2,FALSE),"")=0,"",IF($AH1388=AV$5,VLOOKUP(AL1388,buff!$K:$L,2,FALSE),"")),"")</f>
        <v/>
      </c>
      <c r="AW1388" s="6" t="str">
        <f>_xlfn.IFNA(IF(IF($AH1388=AW$5,VLOOKUP(AM1388,buff!$K:$L,2,FALSE),"")=0,"",IF($AH1388=AW$5,VLOOKUP(AM1388,buff!$K:$L,2,FALSE),"")),"")</f>
        <v/>
      </c>
      <c r="AX1388" s="6" t="e">
        <f>VLOOKUP(AI1388,buff!K:P,6,FALSE)</f>
        <v>#N/A</v>
      </c>
      <c r="AY1388" t="e">
        <f t="shared" si="415"/>
        <v>#N/A</v>
      </c>
      <c r="AZ1388" t="e">
        <f t="shared" si="415"/>
        <v>#N/A</v>
      </c>
      <c r="BA1388">
        <f t="shared" si="416"/>
        <v>0</v>
      </c>
      <c r="BB1388">
        <f t="shared" si="417"/>
        <v>0</v>
      </c>
    </row>
    <row r="1389" spans="1:54" x14ac:dyDescent="0.15">
      <c r="A1389" t="str">
        <f t="shared" si="405"/>
        <v>琅琊主动技能1等级3</v>
      </c>
      <c r="B1389" s="8">
        <v>1383</v>
      </c>
      <c r="C1389" s="8" t="str">
        <f>VLOOKUP(G1389,角色!A:B,2,FALSE)</f>
        <v>琅琊</v>
      </c>
      <c r="D1389" s="8" t="str">
        <f t="shared" si="412"/>
        <v>主动技能1</v>
      </c>
      <c r="E1389" s="8">
        <f t="shared" si="406"/>
        <v>3</v>
      </c>
      <c r="F1389" s="8">
        <f t="shared" si="407"/>
        <v>1</v>
      </c>
      <c r="G1389" s="8">
        <f t="shared" si="408"/>
        <v>24</v>
      </c>
      <c r="H1389" s="4" t="s">
        <v>511</v>
      </c>
      <c r="I1389" s="24" t="str">
        <f t="shared" si="422"/>
        <v>对敌方单体攻击，造成100%攻击力（+92）点伤害。</v>
      </c>
      <c r="J1389" s="4" t="s">
        <v>305</v>
      </c>
      <c r="K1389" s="1" t="s">
        <v>103</v>
      </c>
      <c r="L1389" s="24" t="s">
        <v>107</v>
      </c>
      <c r="M1389" s="4"/>
      <c r="N1389" s="4">
        <v>100</v>
      </c>
      <c r="O1389" s="4"/>
      <c r="T1389" s="6" t="str">
        <f t="shared" si="418"/>
        <v/>
      </c>
      <c r="U1389" s="6" t="str">
        <f t="shared" si="419"/>
        <v/>
      </c>
      <c r="Y1389">
        <f t="shared" si="421"/>
        <v>0</v>
      </c>
      <c r="Z1389">
        <v>100</v>
      </c>
      <c r="AA1389" s="23">
        <v>10</v>
      </c>
      <c r="AB1389" s="23">
        <f>INT(VLOOKUP(VLOOKUP($C1389,角色技能升级比率表!$B:$C,2,FALSE),角色属性概况!E:F,2,FALSE)*VLOOKUP(E1389,角色属性概况!I:M,3,FALSE)*AA1389/100)</f>
        <v>92</v>
      </c>
      <c r="AE1389">
        <v>0</v>
      </c>
      <c r="AF1389" s="23">
        <f t="shared" si="413"/>
        <v>0</v>
      </c>
      <c r="AG1389" s="23">
        <f t="shared" si="414"/>
        <v>0</v>
      </c>
      <c r="AN1389" s="6" t="str">
        <f>_xlfn.IFNA(IF(IF($AH1389=AN$5,VLOOKUP(AI1389,buff!$K:$L,2,FALSE),"")=0,"",IF($AH1389=AN$5,VLOOKUP(AI1389,buff!$K:$L,2,FALSE),"")),"")</f>
        <v/>
      </c>
      <c r="AO1389" s="6" t="str">
        <f>_xlfn.IFNA(IF(IF($AH1389=AO$5,VLOOKUP(AJ1389,buff!$K:$L,2,FALSE),"")=0,"",IF($AH1389=AO$5,VLOOKUP(AJ1389,buff!$K:$L,2,FALSE),"")),"")</f>
        <v/>
      </c>
      <c r="AP1389" s="6" t="str">
        <f>_xlfn.IFNA(IF(IF($AH1389=AP$5,VLOOKUP(AK1389,buff!$K:$L,2,FALSE),"")=0,"",IF($AH1389=AP$5,VLOOKUP(AK1389,buff!$K:$L,2,FALSE),"")),"")</f>
        <v/>
      </c>
      <c r="AQ1389" s="6" t="str">
        <f>_xlfn.IFNA(IF(IF($AH1389=AQ$5,VLOOKUP(AL1389,buff!$K:$L,2,FALSE),"")=0,"",IF($AH1389=AQ$5,VLOOKUP(AL1389,buff!$K:$L,2,FALSE),"")),"")</f>
        <v/>
      </c>
      <c r="AR1389" s="6" t="str">
        <f>_xlfn.IFNA(IF(IF($AH1389=AR$5,VLOOKUP(AM1389,buff!$K:$L,2,FALSE),"")=0,"",IF($AH1389=AR$5,VLOOKUP(AM1389,buff!$K:$L,2,FALSE),"")),"")</f>
        <v/>
      </c>
      <c r="AS1389" s="6" t="str">
        <f>_xlfn.IFNA(IF(IF($AH1389=AS$5,VLOOKUP(AI1389,buff!$K:$L,2,FALSE),"")=0,"",IF($AH1389=AS$5,VLOOKUP(AI1389,buff!$K:$L,2,FALSE),"")),"")</f>
        <v/>
      </c>
      <c r="AT1389" s="6" t="str">
        <f>_xlfn.IFNA(IF(IF($AH1389=AT$5,VLOOKUP(AJ1389,buff!$K:$L,2,FALSE),"")=0,"",IF($AH1389=AT$5,VLOOKUP(AJ1389,buff!$K:$L,2,FALSE),"")),"")</f>
        <v/>
      </c>
      <c r="AU1389" s="6" t="str">
        <f>_xlfn.IFNA(IF(IF($AH1389=AU$5,VLOOKUP(AK1389,buff!$K:$L,2,FALSE),"")=0,"",IF($AH1389=AU$5,VLOOKUP(AK1389,buff!$K:$L,2,FALSE),"")),"")</f>
        <v/>
      </c>
      <c r="AV1389" s="6" t="str">
        <f>_xlfn.IFNA(IF(IF($AH1389=AV$5,VLOOKUP(AL1389,buff!$K:$L,2,FALSE),"")=0,"",IF($AH1389=AV$5,VLOOKUP(AL1389,buff!$K:$L,2,FALSE),"")),"")</f>
        <v/>
      </c>
      <c r="AW1389" s="6" t="str">
        <f>_xlfn.IFNA(IF(IF($AH1389=AW$5,VLOOKUP(AM1389,buff!$K:$L,2,FALSE),"")=0,"",IF($AH1389=AW$5,VLOOKUP(AM1389,buff!$K:$L,2,FALSE),"")),"")</f>
        <v/>
      </c>
      <c r="AX1389" s="6" t="e">
        <f>VLOOKUP(AI1389,buff!K:P,6,FALSE)</f>
        <v>#N/A</v>
      </c>
      <c r="AY1389" t="e">
        <f t="shared" si="415"/>
        <v>#N/A</v>
      </c>
      <c r="AZ1389" t="e">
        <f t="shared" si="415"/>
        <v>#N/A</v>
      </c>
      <c r="BA1389">
        <f t="shared" si="416"/>
        <v>0</v>
      </c>
      <c r="BB1389">
        <f t="shared" si="417"/>
        <v>0</v>
      </c>
    </row>
    <row r="1390" spans="1:54" x14ac:dyDescent="0.15">
      <c r="A1390" t="str">
        <f t="shared" si="405"/>
        <v>琅琊主动技能1等级4</v>
      </c>
      <c r="B1390" s="8">
        <v>1384</v>
      </c>
      <c r="C1390" s="8" t="str">
        <f>VLOOKUP(G1390,角色!A:B,2,FALSE)</f>
        <v>琅琊</v>
      </c>
      <c r="D1390" s="8" t="str">
        <f t="shared" si="412"/>
        <v>主动技能1</v>
      </c>
      <c r="E1390" s="8">
        <f t="shared" si="406"/>
        <v>4</v>
      </c>
      <c r="F1390" s="8">
        <f t="shared" si="407"/>
        <v>1</v>
      </c>
      <c r="G1390" s="8">
        <f t="shared" si="408"/>
        <v>24</v>
      </c>
      <c r="H1390" s="4" t="s">
        <v>511</v>
      </c>
      <c r="I1390" s="24" t="str">
        <f t="shared" si="422"/>
        <v>对敌方单体攻击，造成100%攻击力（+114）点伤害。</v>
      </c>
      <c r="J1390" s="4" t="s">
        <v>305</v>
      </c>
      <c r="K1390" s="1" t="s">
        <v>103</v>
      </c>
      <c r="L1390" s="24" t="s">
        <v>107</v>
      </c>
      <c r="M1390" s="4"/>
      <c r="N1390" s="4">
        <v>100</v>
      </c>
      <c r="O1390" s="4"/>
      <c r="T1390" s="6" t="str">
        <f t="shared" si="418"/>
        <v/>
      </c>
      <c r="U1390" s="6" t="str">
        <f t="shared" si="419"/>
        <v/>
      </c>
      <c r="Y1390">
        <f t="shared" si="421"/>
        <v>0</v>
      </c>
      <c r="Z1390">
        <v>100</v>
      </c>
      <c r="AA1390" s="23">
        <v>10</v>
      </c>
      <c r="AB1390" s="23">
        <f>INT(VLOOKUP(VLOOKUP($C1390,角色技能升级比率表!$B:$C,2,FALSE),角色属性概况!E:F,2,FALSE)*VLOOKUP(E1390,角色属性概况!I:M,3,FALSE)*AA1390/100)</f>
        <v>114</v>
      </c>
      <c r="AE1390">
        <v>0</v>
      </c>
      <c r="AF1390" s="23">
        <f t="shared" si="413"/>
        <v>0</v>
      </c>
      <c r="AG1390" s="23">
        <f t="shared" si="414"/>
        <v>0</v>
      </c>
      <c r="AN1390" s="6" t="str">
        <f>_xlfn.IFNA(IF(IF($AH1390=AN$5,VLOOKUP(AI1390,buff!$K:$L,2,FALSE),"")=0,"",IF($AH1390=AN$5,VLOOKUP(AI1390,buff!$K:$L,2,FALSE),"")),"")</f>
        <v/>
      </c>
      <c r="AO1390" s="6" t="str">
        <f>_xlfn.IFNA(IF(IF($AH1390=AO$5,VLOOKUP(AJ1390,buff!$K:$L,2,FALSE),"")=0,"",IF($AH1390=AO$5,VLOOKUP(AJ1390,buff!$K:$L,2,FALSE),"")),"")</f>
        <v/>
      </c>
      <c r="AP1390" s="6" t="str">
        <f>_xlfn.IFNA(IF(IF($AH1390=AP$5,VLOOKUP(AK1390,buff!$K:$L,2,FALSE),"")=0,"",IF($AH1390=AP$5,VLOOKUP(AK1390,buff!$K:$L,2,FALSE),"")),"")</f>
        <v/>
      </c>
      <c r="AQ1390" s="6" t="str">
        <f>_xlfn.IFNA(IF(IF($AH1390=AQ$5,VLOOKUP(AL1390,buff!$K:$L,2,FALSE),"")=0,"",IF($AH1390=AQ$5,VLOOKUP(AL1390,buff!$K:$L,2,FALSE),"")),"")</f>
        <v/>
      </c>
      <c r="AR1390" s="6" t="str">
        <f>_xlfn.IFNA(IF(IF($AH1390=AR$5,VLOOKUP(AM1390,buff!$K:$L,2,FALSE),"")=0,"",IF($AH1390=AR$5,VLOOKUP(AM1390,buff!$K:$L,2,FALSE),"")),"")</f>
        <v/>
      </c>
      <c r="AS1390" s="6" t="str">
        <f>_xlfn.IFNA(IF(IF($AH1390=AS$5,VLOOKUP(AI1390,buff!$K:$L,2,FALSE),"")=0,"",IF($AH1390=AS$5,VLOOKUP(AI1390,buff!$K:$L,2,FALSE),"")),"")</f>
        <v/>
      </c>
      <c r="AT1390" s="6" t="str">
        <f>_xlfn.IFNA(IF(IF($AH1390=AT$5,VLOOKUP(AJ1390,buff!$K:$L,2,FALSE),"")=0,"",IF($AH1390=AT$5,VLOOKUP(AJ1390,buff!$K:$L,2,FALSE),"")),"")</f>
        <v/>
      </c>
      <c r="AU1390" s="6" t="str">
        <f>_xlfn.IFNA(IF(IF($AH1390=AU$5,VLOOKUP(AK1390,buff!$K:$L,2,FALSE),"")=0,"",IF($AH1390=AU$5,VLOOKUP(AK1390,buff!$K:$L,2,FALSE),"")),"")</f>
        <v/>
      </c>
      <c r="AV1390" s="6" t="str">
        <f>_xlfn.IFNA(IF(IF($AH1390=AV$5,VLOOKUP(AL1390,buff!$K:$L,2,FALSE),"")=0,"",IF($AH1390=AV$5,VLOOKUP(AL1390,buff!$K:$L,2,FALSE),"")),"")</f>
        <v/>
      </c>
      <c r="AW1390" s="6" t="str">
        <f>_xlfn.IFNA(IF(IF($AH1390=AW$5,VLOOKUP(AM1390,buff!$K:$L,2,FALSE),"")=0,"",IF($AH1390=AW$5,VLOOKUP(AM1390,buff!$K:$L,2,FALSE),"")),"")</f>
        <v/>
      </c>
      <c r="AX1390" s="6" t="e">
        <f>VLOOKUP(AI1390,buff!K:P,6,FALSE)</f>
        <v>#N/A</v>
      </c>
      <c r="AY1390" t="e">
        <f t="shared" si="415"/>
        <v>#N/A</v>
      </c>
      <c r="AZ1390" t="e">
        <f t="shared" si="415"/>
        <v>#N/A</v>
      </c>
      <c r="BA1390">
        <f t="shared" si="416"/>
        <v>0</v>
      </c>
      <c r="BB1390">
        <f t="shared" si="417"/>
        <v>0</v>
      </c>
    </row>
    <row r="1391" spans="1:54" x14ac:dyDescent="0.15">
      <c r="A1391" t="str">
        <f t="shared" si="405"/>
        <v>琅琊主动技能1等级5</v>
      </c>
      <c r="B1391" s="8">
        <v>1385</v>
      </c>
      <c r="C1391" s="8" t="str">
        <f>VLOOKUP(G1391,角色!A:B,2,FALSE)</f>
        <v>琅琊</v>
      </c>
      <c r="D1391" s="8" t="str">
        <f t="shared" si="412"/>
        <v>主动技能1</v>
      </c>
      <c r="E1391" s="8">
        <f t="shared" si="406"/>
        <v>5</v>
      </c>
      <c r="F1391" s="8">
        <f t="shared" si="407"/>
        <v>1</v>
      </c>
      <c r="G1391" s="8">
        <f t="shared" si="408"/>
        <v>24</v>
      </c>
      <c r="H1391" s="4" t="s">
        <v>511</v>
      </c>
      <c r="I1391" s="24" t="str">
        <f t="shared" si="422"/>
        <v>对敌方单体攻击，造成100%攻击力（+141）点伤害。</v>
      </c>
      <c r="J1391" s="4" t="s">
        <v>305</v>
      </c>
      <c r="K1391" s="1" t="s">
        <v>103</v>
      </c>
      <c r="L1391" s="24" t="s">
        <v>107</v>
      </c>
      <c r="M1391" s="4"/>
      <c r="N1391" s="4">
        <v>100</v>
      </c>
      <c r="O1391" s="4"/>
      <c r="T1391" s="6" t="str">
        <f t="shared" si="418"/>
        <v/>
      </c>
      <c r="U1391" s="6" t="str">
        <f t="shared" si="419"/>
        <v/>
      </c>
      <c r="Y1391">
        <f t="shared" si="421"/>
        <v>0</v>
      </c>
      <c r="Z1391">
        <v>100</v>
      </c>
      <c r="AA1391" s="23">
        <v>10</v>
      </c>
      <c r="AB1391" s="23">
        <f>INT(VLOOKUP(VLOOKUP($C1391,角色技能升级比率表!$B:$C,2,FALSE),角色属性概况!E:F,2,FALSE)*VLOOKUP(E1391,角色属性概况!I:M,3,FALSE)*AA1391/100)</f>
        <v>141</v>
      </c>
      <c r="AE1391">
        <v>0</v>
      </c>
      <c r="AF1391" s="23">
        <f t="shared" si="413"/>
        <v>0</v>
      </c>
      <c r="AG1391" s="23">
        <f t="shared" si="414"/>
        <v>0</v>
      </c>
      <c r="AN1391" s="6" t="str">
        <f>_xlfn.IFNA(IF(IF($AH1391=AN$5,VLOOKUP(AI1391,buff!$K:$L,2,FALSE),"")=0,"",IF($AH1391=AN$5,VLOOKUP(AI1391,buff!$K:$L,2,FALSE),"")),"")</f>
        <v/>
      </c>
      <c r="AO1391" s="6" t="str">
        <f>_xlfn.IFNA(IF(IF($AH1391=AO$5,VLOOKUP(AJ1391,buff!$K:$L,2,FALSE),"")=0,"",IF($AH1391=AO$5,VLOOKUP(AJ1391,buff!$K:$L,2,FALSE),"")),"")</f>
        <v/>
      </c>
      <c r="AP1391" s="6" t="str">
        <f>_xlfn.IFNA(IF(IF($AH1391=AP$5,VLOOKUP(AK1391,buff!$K:$L,2,FALSE),"")=0,"",IF($AH1391=AP$5,VLOOKUP(AK1391,buff!$K:$L,2,FALSE),"")),"")</f>
        <v/>
      </c>
      <c r="AQ1391" s="6" t="str">
        <f>_xlfn.IFNA(IF(IF($AH1391=AQ$5,VLOOKUP(AL1391,buff!$K:$L,2,FALSE),"")=0,"",IF($AH1391=AQ$5,VLOOKUP(AL1391,buff!$K:$L,2,FALSE),"")),"")</f>
        <v/>
      </c>
      <c r="AR1391" s="6" t="str">
        <f>_xlfn.IFNA(IF(IF($AH1391=AR$5,VLOOKUP(AM1391,buff!$K:$L,2,FALSE),"")=0,"",IF($AH1391=AR$5,VLOOKUP(AM1391,buff!$K:$L,2,FALSE),"")),"")</f>
        <v/>
      </c>
      <c r="AS1391" s="6" t="str">
        <f>_xlfn.IFNA(IF(IF($AH1391=AS$5,VLOOKUP(AI1391,buff!$K:$L,2,FALSE),"")=0,"",IF($AH1391=AS$5,VLOOKUP(AI1391,buff!$K:$L,2,FALSE),"")),"")</f>
        <v/>
      </c>
      <c r="AT1391" s="6" t="str">
        <f>_xlfn.IFNA(IF(IF($AH1391=AT$5,VLOOKUP(AJ1391,buff!$K:$L,2,FALSE),"")=0,"",IF($AH1391=AT$5,VLOOKUP(AJ1391,buff!$K:$L,2,FALSE),"")),"")</f>
        <v/>
      </c>
      <c r="AU1391" s="6" t="str">
        <f>_xlfn.IFNA(IF(IF($AH1391=AU$5,VLOOKUP(AK1391,buff!$K:$L,2,FALSE),"")=0,"",IF($AH1391=AU$5,VLOOKUP(AK1391,buff!$K:$L,2,FALSE),"")),"")</f>
        <v/>
      </c>
      <c r="AV1391" s="6" t="str">
        <f>_xlfn.IFNA(IF(IF($AH1391=AV$5,VLOOKUP(AL1391,buff!$K:$L,2,FALSE),"")=0,"",IF($AH1391=AV$5,VLOOKUP(AL1391,buff!$K:$L,2,FALSE),"")),"")</f>
        <v/>
      </c>
      <c r="AW1391" s="6" t="str">
        <f>_xlfn.IFNA(IF(IF($AH1391=AW$5,VLOOKUP(AM1391,buff!$K:$L,2,FALSE),"")=0,"",IF($AH1391=AW$5,VLOOKUP(AM1391,buff!$K:$L,2,FALSE),"")),"")</f>
        <v/>
      </c>
      <c r="AX1391" s="6" t="e">
        <f>VLOOKUP(AI1391,buff!K:P,6,FALSE)</f>
        <v>#N/A</v>
      </c>
      <c r="AY1391" t="e">
        <f t="shared" si="415"/>
        <v>#N/A</v>
      </c>
      <c r="AZ1391" t="e">
        <f t="shared" si="415"/>
        <v>#N/A</v>
      </c>
      <c r="BA1391">
        <f t="shared" si="416"/>
        <v>0</v>
      </c>
      <c r="BB1391">
        <f t="shared" si="417"/>
        <v>0</v>
      </c>
    </row>
    <row r="1392" spans="1:54" x14ac:dyDescent="0.15">
      <c r="A1392" t="str">
        <f t="shared" si="405"/>
        <v>琅琊主动技能1等级6</v>
      </c>
      <c r="B1392" s="8">
        <v>1386</v>
      </c>
      <c r="C1392" s="8" t="str">
        <f>VLOOKUP(G1392,角色!A:B,2,FALSE)</f>
        <v>琅琊</v>
      </c>
      <c r="D1392" s="8" t="str">
        <f t="shared" si="412"/>
        <v>主动技能1</v>
      </c>
      <c r="E1392" s="8">
        <f t="shared" si="406"/>
        <v>6</v>
      </c>
      <c r="F1392" s="8">
        <f t="shared" si="407"/>
        <v>1</v>
      </c>
      <c r="G1392" s="8">
        <f t="shared" si="408"/>
        <v>24</v>
      </c>
      <c r="H1392" s="4" t="s">
        <v>511</v>
      </c>
      <c r="I1392" s="24" t="str">
        <f t="shared" si="422"/>
        <v>对敌方单体攻击，造成100%攻击力（+174）点伤害。</v>
      </c>
      <c r="J1392" s="4" t="s">
        <v>305</v>
      </c>
      <c r="K1392" s="1" t="s">
        <v>103</v>
      </c>
      <c r="L1392" s="24" t="s">
        <v>107</v>
      </c>
      <c r="M1392" s="4"/>
      <c r="N1392" s="4">
        <v>100</v>
      </c>
      <c r="O1392" s="4"/>
      <c r="T1392" s="6" t="str">
        <f t="shared" si="418"/>
        <v/>
      </c>
      <c r="U1392" s="6" t="str">
        <f t="shared" si="419"/>
        <v/>
      </c>
      <c r="Y1392">
        <f t="shared" si="421"/>
        <v>0</v>
      </c>
      <c r="Z1392">
        <v>100</v>
      </c>
      <c r="AA1392" s="23">
        <v>10</v>
      </c>
      <c r="AB1392" s="23">
        <f>INT(VLOOKUP(VLOOKUP($C1392,角色技能升级比率表!$B:$C,2,FALSE),角色属性概况!E:F,2,FALSE)*VLOOKUP(E1392,角色属性概况!I:M,3,FALSE)*AA1392/100)</f>
        <v>174</v>
      </c>
      <c r="AE1392">
        <v>0</v>
      </c>
      <c r="AF1392" s="23">
        <f t="shared" si="413"/>
        <v>0</v>
      </c>
      <c r="AG1392" s="23">
        <f t="shared" si="414"/>
        <v>0</v>
      </c>
      <c r="AN1392" s="6" t="str">
        <f>_xlfn.IFNA(IF(IF($AH1392=AN$5,VLOOKUP(AI1392,buff!$K:$L,2,FALSE),"")=0,"",IF($AH1392=AN$5,VLOOKUP(AI1392,buff!$K:$L,2,FALSE),"")),"")</f>
        <v/>
      </c>
      <c r="AO1392" s="6" t="str">
        <f>_xlfn.IFNA(IF(IF($AH1392=AO$5,VLOOKUP(AJ1392,buff!$K:$L,2,FALSE),"")=0,"",IF($AH1392=AO$5,VLOOKUP(AJ1392,buff!$K:$L,2,FALSE),"")),"")</f>
        <v/>
      </c>
      <c r="AP1392" s="6" t="str">
        <f>_xlfn.IFNA(IF(IF($AH1392=AP$5,VLOOKUP(AK1392,buff!$K:$L,2,FALSE),"")=0,"",IF($AH1392=AP$5,VLOOKUP(AK1392,buff!$K:$L,2,FALSE),"")),"")</f>
        <v/>
      </c>
      <c r="AQ1392" s="6" t="str">
        <f>_xlfn.IFNA(IF(IF($AH1392=AQ$5,VLOOKUP(AL1392,buff!$K:$L,2,FALSE),"")=0,"",IF($AH1392=AQ$5,VLOOKUP(AL1392,buff!$K:$L,2,FALSE),"")),"")</f>
        <v/>
      </c>
      <c r="AR1392" s="6" t="str">
        <f>_xlfn.IFNA(IF(IF($AH1392=AR$5,VLOOKUP(AM1392,buff!$K:$L,2,FALSE),"")=0,"",IF($AH1392=AR$5,VLOOKUP(AM1392,buff!$K:$L,2,FALSE),"")),"")</f>
        <v/>
      </c>
      <c r="AS1392" s="6" t="str">
        <f>_xlfn.IFNA(IF(IF($AH1392=AS$5,VLOOKUP(AI1392,buff!$K:$L,2,FALSE),"")=0,"",IF($AH1392=AS$5,VLOOKUP(AI1392,buff!$K:$L,2,FALSE),"")),"")</f>
        <v/>
      </c>
      <c r="AT1392" s="6" t="str">
        <f>_xlfn.IFNA(IF(IF($AH1392=AT$5,VLOOKUP(AJ1392,buff!$K:$L,2,FALSE),"")=0,"",IF($AH1392=AT$5,VLOOKUP(AJ1392,buff!$K:$L,2,FALSE),"")),"")</f>
        <v/>
      </c>
      <c r="AU1392" s="6" t="str">
        <f>_xlfn.IFNA(IF(IF($AH1392=AU$5,VLOOKUP(AK1392,buff!$K:$L,2,FALSE),"")=0,"",IF($AH1392=AU$5,VLOOKUP(AK1392,buff!$K:$L,2,FALSE),"")),"")</f>
        <v/>
      </c>
      <c r="AV1392" s="6" t="str">
        <f>_xlfn.IFNA(IF(IF($AH1392=AV$5,VLOOKUP(AL1392,buff!$K:$L,2,FALSE),"")=0,"",IF($AH1392=AV$5,VLOOKUP(AL1392,buff!$K:$L,2,FALSE),"")),"")</f>
        <v/>
      </c>
      <c r="AW1392" s="6" t="str">
        <f>_xlfn.IFNA(IF(IF($AH1392=AW$5,VLOOKUP(AM1392,buff!$K:$L,2,FALSE),"")=0,"",IF($AH1392=AW$5,VLOOKUP(AM1392,buff!$K:$L,2,FALSE),"")),"")</f>
        <v/>
      </c>
      <c r="AX1392" s="6" t="e">
        <f>VLOOKUP(AI1392,buff!K:P,6,FALSE)</f>
        <v>#N/A</v>
      </c>
      <c r="AY1392" t="e">
        <f t="shared" si="415"/>
        <v>#N/A</v>
      </c>
      <c r="AZ1392" t="e">
        <f t="shared" si="415"/>
        <v>#N/A</v>
      </c>
      <c r="BA1392">
        <f t="shared" si="416"/>
        <v>0</v>
      </c>
      <c r="BB1392">
        <f t="shared" si="417"/>
        <v>0</v>
      </c>
    </row>
    <row r="1393" spans="1:54" x14ac:dyDescent="0.15">
      <c r="A1393" t="str">
        <f t="shared" si="405"/>
        <v>琅琊主动技能1等级7</v>
      </c>
      <c r="B1393" s="8">
        <v>1387</v>
      </c>
      <c r="C1393" s="8" t="str">
        <f>VLOOKUP(G1393,角色!A:B,2,FALSE)</f>
        <v>琅琊</v>
      </c>
      <c r="D1393" s="8" t="str">
        <f t="shared" si="412"/>
        <v>主动技能1</v>
      </c>
      <c r="E1393" s="8">
        <f t="shared" si="406"/>
        <v>7</v>
      </c>
      <c r="F1393" s="8">
        <f t="shared" si="407"/>
        <v>1</v>
      </c>
      <c r="G1393" s="8">
        <f t="shared" si="408"/>
        <v>24</v>
      </c>
      <c r="H1393" s="4" t="s">
        <v>511</v>
      </c>
      <c r="I1393" s="24" t="str">
        <f t="shared" si="422"/>
        <v>对敌方单体攻击，造成100%攻击力（+214）点伤害。</v>
      </c>
      <c r="J1393" s="4" t="s">
        <v>305</v>
      </c>
      <c r="K1393" s="1" t="s">
        <v>103</v>
      </c>
      <c r="L1393" s="24" t="s">
        <v>107</v>
      </c>
      <c r="M1393" s="4"/>
      <c r="N1393" s="4">
        <v>100</v>
      </c>
      <c r="O1393" s="4"/>
      <c r="T1393" s="6" t="str">
        <f t="shared" si="418"/>
        <v/>
      </c>
      <c r="U1393" s="6" t="str">
        <f t="shared" si="419"/>
        <v/>
      </c>
      <c r="Y1393">
        <f t="shared" si="421"/>
        <v>0</v>
      </c>
      <c r="Z1393">
        <v>100</v>
      </c>
      <c r="AA1393" s="23">
        <v>10</v>
      </c>
      <c r="AB1393" s="23">
        <f>INT(VLOOKUP(VLOOKUP($C1393,角色技能升级比率表!$B:$C,2,FALSE),角色属性概况!E:F,2,FALSE)*VLOOKUP(E1393,角色属性概况!I:M,3,FALSE)*AA1393/100)</f>
        <v>214</v>
      </c>
      <c r="AE1393">
        <v>0</v>
      </c>
      <c r="AF1393" s="23">
        <f t="shared" si="413"/>
        <v>0</v>
      </c>
      <c r="AG1393" s="23">
        <f t="shared" si="414"/>
        <v>0</v>
      </c>
      <c r="AN1393" s="6" t="str">
        <f>_xlfn.IFNA(IF(IF($AH1393=AN$5,VLOOKUP(AI1393,buff!$K:$L,2,FALSE),"")=0,"",IF($AH1393=AN$5,VLOOKUP(AI1393,buff!$K:$L,2,FALSE),"")),"")</f>
        <v/>
      </c>
      <c r="AO1393" s="6" t="str">
        <f>_xlfn.IFNA(IF(IF($AH1393=AO$5,VLOOKUP(AJ1393,buff!$K:$L,2,FALSE),"")=0,"",IF($AH1393=AO$5,VLOOKUP(AJ1393,buff!$K:$L,2,FALSE),"")),"")</f>
        <v/>
      </c>
      <c r="AP1393" s="6" t="str">
        <f>_xlfn.IFNA(IF(IF($AH1393=AP$5,VLOOKUP(AK1393,buff!$K:$L,2,FALSE),"")=0,"",IF($AH1393=AP$5,VLOOKUP(AK1393,buff!$K:$L,2,FALSE),"")),"")</f>
        <v/>
      </c>
      <c r="AQ1393" s="6" t="str">
        <f>_xlfn.IFNA(IF(IF($AH1393=AQ$5,VLOOKUP(AL1393,buff!$K:$L,2,FALSE),"")=0,"",IF($AH1393=AQ$5,VLOOKUP(AL1393,buff!$K:$L,2,FALSE),"")),"")</f>
        <v/>
      </c>
      <c r="AR1393" s="6" t="str">
        <f>_xlfn.IFNA(IF(IF($AH1393=AR$5,VLOOKUP(AM1393,buff!$K:$L,2,FALSE),"")=0,"",IF($AH1393=AR$5,VLOOKUP(AM1393,buff!$K:$L,2,FALSE),"")),"")</f>
        <v/>
      </c>
      <c r="AS1393" s="6" t="str">
        <f>_xlfn.IFNA(IF(IF($AH1393=AS$5,VLOOKUP(AI1393,buff!$K:$L,2,FALSE),"")=0,"",IF($AH1393=AS$5,VLOOKUP(AI1393,buff!$K:$L,2,FALSE),"")),"")</f>
        <v/>
      </c>
      <c r="AT1393" s="6" t="str">
        <f>_xlfn.IFNA(IF(IF($AH1393=AT$5,VLOOKUP(AJ1393,buff!$K:$L,2,FALSE),"")=0,"",IF($AH1393=AT$5,VLOOKUP(AJ1393,buff!$K:$L,2,FALSE),"")),"")</f>
        <v/>
      </c>
      <c r="AU1393" s="6" t="str">
        <f>_xlfn.IFNA(IF(IF($AH1393=AU$5,VLOOKUP(AK1393,buff!$K:$L,2,FALSE),"")=0,"",IF($AH1393=AU$5,VLOOKUP(AK1393,buff!$K:$L,2,FALSE),"")),"")</f>
        <v/>
      </c>
      <c r="AV1393" s="6" t="str">
        <f>_xlfn.IFNA(IF(IF($AH1393=AV$5,VLOOKUP(AL1393,buff!$K:$L,2,FALSE),"")=0,"",IF($AH1393=AV$5,VLOOKUP(AL1393,buff!$K:$L,2,FALSE),"")),"")</f>
        <v/>
      </c>
      <c r="AW1393" s="6" t="str">
        <f>_xlfn.IFNA(IF(IF($AH1393=AW$5,VLOOKUP(AM1393,buff!$K:$L,2,FALSE),"")=0,"",IF($AH1393=AW$5,VLOOKUP(AM1393,buff!$K:$L,2,FALSE),"")),"")</f>
        <v/>
      </c>
      <c r="AX1393" s="6" t="e">
        <f>VLOOKUP(AI1393,buff!K:P,6,FALSE)</f>
        <v>#N/A</v>
      </c>
      <c r="AY1393" t="e">
        <f t="shared" si="415"/>
        <v>#N/A</v>
      </c>
      <c r="AZ1393" t="e">
        <f t="shared" si="415"/>
        <v>#N/A</v>
      </c>
      <c r="BA1393">
        <f t="shared" si="416"/>
        <v>0</v>
      </c>
      <c r="BB1393">
        <f t="shared" si="417"/>
        <v>0</v>
      </c>
    </row>
    <row r="1394" spans="1:54" x14ac:dyDescent="0.15">
      <c r="A1394" t="str">
        <f t="shared" si="405"/>
        <v>琅琊主动技能1等级8</v>
      </c>
      <c r="B1394" s="8">
        <v>1388</v>
      </c>
      <c r="C1394" s="8" t="str">
        <f>VLOOKUP(G1394,角色!A:B,2,FALSE)</f>
        <v>琅琊</v>
      </c>
      <c r="D1394" s="8" t="str">
        <f t="shared" si="412"/>
        <v>主动技能1</v>
      </c>
      <c r="E1394" s="8">
        <f t="shared" si="406"/>
        <v>8</v>
      </c>
      <c r="F1394" s="8">
        <f t="shared" si="407"/>
        <v>1</v>
      </c>
      <c r="G1394" s="8">
        <f t="shared" si="408"/>
        <v>24</v>
      </c>
      <c r="H1394" s="4" t="s">
        <v>511</v>
      </c>
      <c r="I1394" s="24" t="str">
        <f t="shared" si="422"/>
        <v>对敌方单体攻击，造成100%攻击力（+264）点伤害。</v>
      </c>
      <c r="J1394" s="4" t="s">
        <v>305</v>
      </c>
      <c r="K1394" s="1" t="s">
        <v>103</v>
      </c>
      <c r="L1394" s="24" t="s">
        <v>107</v>
      </c>
      <c r="M1394" s="4"/>
      <c r="N1394" s="4">
        <v>100</v>
      </c>
      <c r="O1394" s="4"/>
      <c r="T1394" s="6" t="str">
        <f t="shared" si="418"/>
        <v/>
      </c>
      <c r="U1394" s="6" t="str">
        <f t="shared" si="419"/>
        <v/>
      </c>
      <c r="Y1394">
        <f t="shared" si="421"/>
        <v>0</v>
      </c>
      <c r="Z1394">
        <v>100</v>
      </c>
      <c r="AA1394" s="23">
        <v>10</v>
      </c>
      <c r="AB1394" s="23">
        <f>INT(VLOOKUP(VLOOKUP($C1394,角色技能升级比率表!$B:$C,2,FALSE),角色属性概况!E:F,2,FALSE)*VLOOKUP(E1394,角色属性概况!I:M,3,FALSE)*AA1394/100)</f>
        <v>264</v>
      </c>
      <c r="AE1394">
        <v>0</v>
      </c>
      <c r="AF1394" s="23">
        <f t="shared" si="413"/>
        <v>0</v>
      </c>
      <c r="AG1394" s="23">
        <f t="shared" si="414"/>
        <v>0</v>
      </c>
      <c r="AN1394" s="6" t="str">
        <f>_xlfn.IFNA(IF(IF($AH1394=AN$5,VLOOKUP(AI1394,buff!$K:$L,2,FALSE),"")=0,"",IF($AH1394=AN$5,VLOOKUP(AI1394,buff!$K:$L,2,FALSE),"")),"")</f>
        <v/>
      </c>
      <c r="AO1394" s="6" t="str">
        <f>_xlfn.IFNA(IF(IF($AH1394=AO$5,VLOOKUP(AJ1394,buff!$K:$L,2,FALSE),"")=0,"",IF($AH1394=AO$5,VLOOKUP(AJ1394,buff!$K:$L,2,FALSE),"")),"")</f>
        <v/>
      </c>
      <c r="AP1394" s="6" t="str">
        <f>_xlfn.IFNA(IF(IF($AH1394=AP$5,VLOOKUP(AK1394,buff!$K:$L,2,FALSE),"")=0,"",IF($AH1394=AP$5,VLOOKUP(AK1394,buff!$K:$L,2,FALSE),"")),"")</f>
        <v/>
      </c>
      <c r="AQ1394" s="6" t="str">
        <f>_xlfn.IFNA(IF(IF($AH1394=AQ$5,VLOOKUP(AL1394,buff!$K:$L,2,FALSE),"")=0,"",IF($AH1394=AQ$5,VLOOKUP(AL1394,buff!$K:$L,2,FALSE),"")),"")</f>
        <v/>
      </c>
      <c r="AR1394" s="6" t="str">
        <f>_xlfn.IFNA(IF(IF($AH1394=AR$5,VLOOKUP(AM1394,buff!$K:$L,2,FALSE),"")=0,"",IF($AH1394=AR$5,VLOOKUP(AM1394,buff!$K:$L,2,FALSE),"")),"")</f>
        <v/>
      </c>
      <c r="AS1394" s="6" t="str">
        <f>_xlfn.IFNA(IF(IF($AH1394=AS$5,VLOOKUP(AI1394,buff!$K:$L,2,FALSE),"")=0,"",IF($AH1394=AS$5,VLOOKUP(AI1394,buff!$K:$L,2,FALSE),"")),"")</f>
        <v/>
      </c>
      <c r="AT1394" s="6" t="str">
        <f>_xlfn.IFNA(IF(IF($AH1394=AT$5,VLOOKUP(AJ1394,buff!$K:$L,2,FALSE),"")=0,"",IF($AH1394=AT$5,VLOOKUP(AJ1394,buff!$K:$L,2,FALSE),"")),"")</f>
        <v/>
      </c>
      <c r="AU1394" s="6" t="str">
        <f>_xlfn.IFNA(IF(IF($AH1394=AU$5,VLOOKUP(AK1394,buff!$K:$L,2,FALSE),"")=0,"",IF($AH1394=AU$5,VLOOKUP(AK1394,buff!$K:$L,2,FALSE),"")),"")</f>
        <v/>
      </c>
      <c r="AV1394" s="6" t="str">
        <f>_xlfn.IFNA(IF(IF($AH1394=AV$5,VLOOKUP(AL1394,buff!$K:$L,2,FALSE),"")=0,"",IF($AH1394=AV$5,VLOOKUP(AL1394,buff!$K:$L,2,FALSE),"")),"")</f>
        <v/>
      </c>
      <c r="AW1394" s="6" t="str">
        <f>_xlfn.IFNA(IF(IF($AH1394=AW$5,VLOOKUP(AM1394,buff!$K:$L,2,FALSE),"")=0,"",IF($AH1394=AW$5,VLOOKUP(AM1394,buff!$K:$L,2,FALSE),"")),"")</f>
        <v/>
      </c>
      <c r="AX1394" s="6" t="e">
        <f>VLOOKUP(AI1394,buff!K:P,6,FALSE)</f>
        <v>#N/A</v>
      </c>
      <c r="AY1394" t="e">
        <f t="shared" si="415"/>
        <v>#N/A</v>
      </c>
      <c r="AZ1394" t="e">
        <f t="shared" si="415"/>
        <v>#N/A</v>
      </c>
      <c r="BA1394">
        <f t="shared" si="416"/>
        <v>0</v>
      </c>
      <c r="BB1394">
        <f t="shared" si="417"/>
        <v>0</v>
      </c>
    </row>
    <row r="1395" spans="1:54" x14ac:dyDescent="0.15">
      <c r="A1395" t="str">
        <f t="shared" si="405"/>
        <v>琅琊主动技能1等级9</v>
      </c>
      <c r="B1395" s="8">
        <v>1389</v>
      </c>
      <c r="C1395" s="8" t="str">
        <f>VLOOKUP(G1395,角色!A:B,2,FALSE)</f>
        <v>琅琊</v>
      </c>
      <c r="D1395" s="8" t="str">
        <f t="shared" si="412"/>
        <v>主动技能1</v>
      </c>
      <c r="E1395" s="8">
        <f t="shared" si="406"/>
        <v>9</v>
      </c>
      <c r="F1395" s="8">
        <f t="shared" si="407"/>
        <v>1</v>
      </c>
      <c r="G1395" s="8">
        <f t="shared" si="408"/>
        <v>24</v>
      </c>
      <c r="H1395" s="4" t="s">
        <v>511</v>
      </c>
      <c r="I1395" s="24" t="str">
        <f>"对敌方单体攻击，造成100%攻击力（+"&amp;AB1395&amp;"）点伤害。"</f>
        <v>对敌方单体攻击，造成100%攻击力（+325）点伤害。</v>
      </c>
      <c r="J1395" s="24" t="s">
        <v>305</v>
      </c>
      <c r="K1395" s="25" t="s">
        <v>103</v>
      </c>
      <c r="L1395" s="24" t="s">
        <v>107</v>
      </c>
      <c r="M1395" s="24"/>
      <c r="N1395" s="24">
        <v>100</v>
      </c>
      <c r="O1395" s="24"/>
      <c r="P1395" s="23"/>
      <c r="Q1395" s="23"/>
      <c r="R1395" s="23"/>
      <c r="S1395" s="23"/>
      <c r="T1395" s="23" t="str">
        <f t="shared" si="418"/>
        <v/>
      </c>
      <c r="U1395" s="23" t="str">
        <f t="shared" si="419"/>
        <v/>
      </c>
      <c r="V1395" s="23"/>
      <c r="W1395" s="23"/>
      <c r="X1395" s="23"/>
      <c r="Y1395" s="23">
        <f t="shared" si="421"/>
        <v>0</v>
      </c>
      <c r="Z1395" s="23">
        <v>100</v>
      </c>
      <c r="AA1395" s="23">
        <v>10</v>
      </c>
      <c r="AB1395" s="23">
        <f>INT(VLOOKUP(VLOOKUP($C1395,角色技能升级比率表!$B:$C,2,FALSE),角色属性概况!E:F,2,FALSE)*VLOOKUP(E1395,角色属性概况!I:M,3,FALSE)*AA1395/100)</f>
        <v>325</v>
      </c>
      <c r="AC1395" s="23"/>
      <c r="AD1395" s="23"/>
      <c r="AE1395" s="23">
        <v>0</v>
      </c>
      <c r="AF1395" s="23">
        <f t="shared" si="413"/>
        <v>0</v>
      </c>
      <c r="AG1395" s="23">
        <f t="shared" si="414"/>
        <v>0</v>
      </c>
      <c r="AH1395" s="23"/>
      <c r="AI1395" s="23"/>
      <c r="AJ1395" s="23"/>
      <c r="AN1395" s="6" t="str">
        <f>_xlfn.IFNA(IF(IF($AH1395=AN$5,VLOOKUP(AI1395,buff!$K:$L,2,FALSE),"")=0,"",IF($AH1395=AN$5,VLOOKUP(AI1395,buff!$K:$L,2,FALSE),"")),"")</f>
        <v/>
      </c>
      <c r="AO1395" s="6" t="str">
        <f>_xlfn.IFNA(IF(IF($AH1395=AO$5,VLOOKUP(AJ1395,buff!$K:$L,2,FALSE),"")=0,"",IF($AH1395=AO$5,VLOOKUP(AJ1395,buff!$K:$L,2,FALSE),"")),"")</f>
        <v/>
      </c>
      <c r="AP1395" s="6" t="str">
        <f>_xlfn.IFNA(IF(IF($AH1395=AP$5,VLOOKUP(AK1395,buff!$K:$L,2,FALSE),"")=0,"",IF($AH1395=AP$5,VLOOKUP(AK1395,buff!$K:$L,2,FALSE),"")),"")</f>
        <v/>
      </c>
      <c r="AQ1395" s="6" t="str">
        <f>_xlfn.IFNA(IF(IF($AH1395=AQ$5,VLOOKUP(AL1395,buff!$K:$L,2,FALSE),"")=0,"",IF($AH1395=AQ$5,VLOOKUP(AL1395,buff!$K:$L,2,FALSE),"")),"")</f>
        <v/>
      </c>
      <c r="AR1395" s="6" t="str">
        <f>_xlfn.IFNA(IF(IF($AH1395=AR$5,VLOOKUP(AM1395,buff!$K:$L,2,FALSE),"")=0,"",IF($AH1395=AR$5,VLOOKUP(AM1395,buff!$K:$L,2,FALSE),"")),"")</f>
        <v/>
      </c>
      <c r="AS1395" s="6" t="str">
        <f>_xlfn.IFNA(IF(IF($AH1395=AS$5,VLOOKUP(AI1395,buff!$K:$L,2,FALSE),"")=0,"",IF($AH1395=AS$5,VLOOKUP(AI1395,buff!$K:$L,2,FALSE),"")),"")</f>
        <v/>
      </c>
      <c r="AT1395" s="6" t="str">
        <f>_xlfn.IFNA(IF(IF($AH1395=AT$5,VLOOKUP(AJ1395,buff!$K:$L,2,FALSE),"")=0,"",IF($AH1395=AT$5,VLOOKUP(AJ1395,buff!$K:$L,2,FALSE),"")),"")</f>
        <v/>
      </c>
      <c r="AU1395" s="6" t="str">
        <f>_xlfn.IFNA(IF(IF($AH1395=AU$5,VLOOKUP(AK1395,buff!$K:$L,2,FALSE),"")=0,"",IF($AH1395=AU$5,VLOOKUP(AK1395,buff!$K:$L,2,FALSE),"")),"")</f>
        <v/>
      </c>
      <c r="AV1395" s="6" t="str">
        <f>_xlfn.IFNA(IF(IF($AH1395=AV$5,VLOOKUP(AL1395,buff!$K:$L,2,FALSE),"")=0,"",IF($AH1395=AV$5,VLOOKUP(AL1395,buff!$K:$L,2,FALSE),"")),"")</f>
        <v/>
      </c>
      <c r="AW1395" s="6" t="str">
        <f>_xlfn.IFNA(IF(IF($AH1395=AW$5,VLOOKUP(AM1395,buff!$K:$L,2,FALSE),"")=0,"",IF($AH1395=AW$5,VLOOKUP(AM1395,buff!$K:$L,2,FALSE),"")),"")</f>
        <v/>
      </c>
      <c r="AX1395" s="6" t="e">
        <f>VLOOKUP(AI1395,buff!K:P,6,FALSE)</f>
        <v>#N/A</v>
      </c>
      <c r="AY1395" t="e">
        <f t="shared" si="415"/>
        <v>#N/A</v>
      </c>
      <c r="AZ1395" t="e">
        <f t="shared" si="415"/>
        <v>#N/A</v>
      </c>
      <c r="BA1395">
        <f t="shared" si="416"/>
        <v>0</v>
      </c>
      <c r="BB1395">
        <f t="shared" si="417"/>
        <v>0</v>
      </c>
    </row>
    <row r="1396" spans="1:54" x14ac:dyDescent="0.15">
      <c r="A1396" t="str">
        <f t="shared" si="405"/>
        <v>琅琊主动技能1等级10</v>
      </c>
      <c r="B1396" s="8">
        <v>1390</v>
      </c>
      <c r="C1396" s="8" t="str">
        <f>VLOOKUP(G1396,角色!A:B,2,FALSE)</f>
        <v>琅琊</v>
      </c>
      <c r="D1396" s="8" t="str">
        <f t="shared" si="412"/>
        <v>主动技能1</v>
      </c>
      <c r="E1396" s="8">
        <f t="shared" si="406"/>
        <v>10</v>
      </c>
      <c r="F1396" s="8">
        <f t="shared" si="407"/>
        <v>1</v>
      </c>
      <c r="G1396" s="8">
        <f t="shared" si="408"/>
        <v>24</v>
      </c>
      <c r="H1396" s="4" t="s">
        <v>511</v>
      </c>
      <c r="I1396" s="24" t="str">
        <f t="shared" ref="I1396:I1406" si="423">"对敌方单体攻击，造成100%攻击力（+"&amp;AB1396&amp;"）点伤害。"</f>
        <v>对敌方单体攻击，造成100%攻击力（+400）点伤害。</v>
      </c>
      <c r="J1396" s="4" t="s">
        <v>305</v>
      </c>
      <c r="K1396" s="1" t="s">
        <v>103</v>
      </c>
      <c r="L1396" s="24" t="s">
        <v>107</v>
      </c>
      <c r="M1396" s="4"/>
      <c r="N1396" s="4">
        <v>100</v>
      </c>
      <c r="O1396" s="4"/>
      <c r="T1396" s="6" t="str">
        <f t="shared" si="418"/>
        <v/>
      </c>
      <c r="U1396" s="6" t="str">
        <f t="shared" si="419"/>
        <v/>
      </c>
      <c r="Y1396">
        <f t="shared" si="421"/>
        <v>0</v>
      </c>
      <c r="Z1396">
        <v>100</v>
      </c>
      <c r="AA1396" s="23">
        <v>10</v>
      </c>
      <c r="AB1396" s="23">
        <f>INT(VLOOKUP(VLOOKUP($C1396,角色技能升级比率表!$B:$C,2,FALSE),角色属性概况!E:F,2,FALSE)*VLOOKUP(E1396,角色属性概况!I:M,3,FALSE)*AA1396/100)</f>
        <v>400</v>
      </c>
      <c r="AE1396">
        <v>0</v>
      </c>
      <c r="AF1396" s="23">
        <f t="shared" si="413"/>
        <v>0</v>
      </c>
      <c r="AG1396" s="23">
        <f t="shared" si="414"/>
        <v>0</v>
      </c>
      <c r="AN1396" s="6" t="str">
        <f>_xlfn.IFNA(IF(IF($AH1396=AN$5,VLOOKUP(AI1396,buff!$K:$L,2,FALSE),"")=0,"",IF($AH1396=AN$5,VLOOKUP(AI1396,buff!$K:$L,2,FALSE),"")),"")</f>
        <v/>
      </c>
      <c r="AO1396" s="6" t="str">
        <f>_xlfn.IFNA(IF(IF($AH1396=AO$5,VLOOKUP(AJ1396,buff!$K:$L,2,FALSE),"")=0,"",IF($AH1396=AO$5,VLOOKUP(AJ1396,buff!$K:$L,2,FALSE),"")),"")</f>
        <v/>
      </c>
      <c r="AP1396" s="6" t="str">
        <f>_xlfn.IFNA(IF(IF($AH1396=AP$5,VLOOKUP(AK1396,buff!$K:$L,2,FALSE),"")=0,"",IF($AH1396=AP$5,VLOOKUP(AK1396,buff!$K:$L,2,FALSE),"")),"")</f>
        <v/>
      </c>
      <c r="AQ1396" s="6" t="str">
        <f>_xlfn.IFNA(IF(IF($AH1396=AQ$5,VLOOKUP(AL1396,buff!$K:$L,2,FALSE),"")=0,"",IF($AH1396=AQ$5,VLOOKUP(AL1396,buff!$K:$L,2,FALSE),"")),"")</f>
        <v/>
      </c>
      <c r="AR1396" s="6" t="str">
        <f>_xlfn.IFNA(IF(IF($AH1396=AR$5,VLOOKUP(AM1396,buff!$K:$L,2,FALSE),"")=0,"",IF($AH1396=AR$5,VLOOKUP(AM1396,buff!$K:$L,2,FALSE),"")),"")</f>
        <v/>
      </c>
      <c r="AS1396" s="6" t="str">
        <f>_xlfn.IFNA(IF(IF($AH1396=AS$5,VLOOKUP(AI1396,buff!$K:$L,2,FALSE),"")=0,"",IF($AH1396=AS$5,VLOOKUP(AI1396,buff!$K:$L,2,FALSE),"")),"")</f>
        <v/>
      </c>
      <c r="AT1396" s="6" t="str">
        <f>_xlfn.IFNA(IF(IF($AH1396=AT$5,VLOOKUP(AJ1396,buff!$K:$L,2,FALSE),"")=0,"",IF($AH1396=AT$5,VLOOKUP(AJ1396,buff!$K:$L,2,FALSE),"")),"")</f>
        <v/>
      </c>
      <c r="AU1396" s="6" t="str">
        <f>_xlfn.IFNA(IF(IF($AH1396=AU$5,VLOOKUP(AK1396,buff!$K:$L,2,FALSE),"")=0,"",IF($AH1396=AU$5,VLOOKUP(AK1396,buff!$K:$L,2,FALSE),"")),"")</f>
        <v/>
      </c>
      <c r="AV1396" s="6" t="str">
        <f>_xlfn.IFNA(IF(IF($AH1396=AV$5,VLOOKUP(AL1396,buff!$K:$L,2,FALSE),"")=0,"",IF($AH1396=AV$5,VLOOKUP(AL1396,buff!$K:$L,2,FALSE),"")),"")</f>
        <v/>
      </c>
      <c r="AW1396" s="6" t="str">
        <f>_xlfn.IFNA(IF(IF($AH1396=AW$5,VLOOKUP(AM1396,buff!$K:$L,2,FALSE),"")=0,"",IF($AH1396=AW$5,VLOOKUP(AM1396,buff!$K:$L,2,FALSE),"")),"")</f>
        <v/>
      </c>
      <c r="AX1396" s="6" t="e">
        <f>VLOOKUP(AI1396,buff!K:P,6,FALSE)</f>
        <v>#N/A</v>
      </c>
      <c r="AY1396" t="e">
        <f t="shared" si="415"/>
        <v>#N/A</v>
      </c>
      <c r="AZ1396" t="e">
        <f t="shared" si="415"/>
        <v>#N/A</v>
      </c>
      <c r="BA1396">
        <f t="shared" si="416"/>
        <v>0</v>
      </c>
      <c r="BB1396">
        <f t="shared" si="417"/>
        <v>0</v>
      </c>
    </row>
    <row r="1397" spans="1:54" x14ac:dyDescent="0.15">
      <c r="A1397" t="str">
        <f t="shared" si="405"/>
        <v>琅琊主动技能1等级11</v>
      </c>
      <c r="B1397" s="8">
        <v>1391</v>
      </c>
      <c r="C1397" s="8" t="str">
        <f>VLOOKUP(G1397,角色!A:B,2,FALSE)</f>
        <v>琅琊</v>
      </c>
      <c r="D1397" s="8" t="str">
        <f t="shared" si="412"/>
        <v>主动技能1</v>
      </c>
      <c r="E1397" s="8">
        <f t="shared" si="406"/>
        <v>11</v>
      </c>
      <c r="F1397" s="8">
        <f t="shared" si="407"/>
        <v>1</v>
      </c>
      <c r="G1397" s="8">
        <f t="shared" si="408"/>
        <v>24</v>
      </c>
      <c r="H1397" s="4" t="s">
        <v>511</v>
      </c>
      <c r="I1397" s="24" t="str">
        <f t="shared" si="423"/>
        <v>对敌方单体攻击，造成100%攻击力（+492）点伤害。</v>
      </c>
      <c r="J1397" s="4" t="s">
        <v>305</v>
      </c>
      <c r="K1397" s="1" t="s">
        <v>103</v>
      </c>
      <c r="L1397" s="24" t="s">
        <v>107</v>
      </c>
      <c r="M1397" s="4"/>
      <c r="N1397" s="4">
        <v>100</v>
      </c>
      <c r="O1397" s="4"/>
      <c r="T1397" s="6" t="str">
        <f t="shared" si="418"/>
        <v/>
      </c>
      <c r="U1397" s="6" t="str">
        <f t="shared" si="419"/>
        <v/>
      </c>
      <c r="Y1397">
        <f t="shared" si="421"/>
        <v>0</v>
      </c>
      <c r="Z1397">
        <v>100</v>
      </c>
      <c r="AA1397" s="23">
        <v>10</v>
      </c>
      <c r="AB1397" s="23">
        <f>INT(VLOOKUP(VLOOKUP($C1397,角色技能升级比率表!$B:$C,2,FALSE),角色属性概况!E:F,2,FALSE)*VLOOKUP(E1397,角色属性概况!I:M,3,FALSE)*AA1397/100)</f>
        <v>492</v>
      </c>
      <c r="AE1397">
        <v>0</v>
      </c>
      <c r="AF1397" s="23">
        <f t="shared" si="413"/>
        <v>0</v>
      </c>
      <c r="AG1397" s="23">
        <f t="shared" si="414"/>
        <v>0</v>
      </c>
      <c r="AN1397" s="6" t="str">
        <f>_xlfn.IFNA(IF(IF($AH1397=AN$5,VLOOKUP(AI1397,buff!$K:$L,2,FALSE),"")=0,"",IF($AH1397=AN$5,VLOOKUP(AI1397,buff!$K:$L,2,FALSE),"")),"")</f>
        <v/>
      </c>
      <c r="AO1397" s="6" t="str">
        <f>_xlfn.IFNA(IF(IF($AH1397=AO$5,VLOOKUP(AJ1397,buff!$K:$L,2,FALSE),"")=0,"",IF($AH1397=AO$5,VLOOKUP(AJ1397,buff!$K:$L,2,FALSE),"")),"")</f>
        <v/>
      </c>
      <c r="AP1397" s="6" t="str">
        <f>_xlfn.IFNA(IF(IF($AH1397=AP$5,VLOOKUP(AK1397,buff!$K:$L,2,FALSE),"")=0,"",IF($AH1397=AP$5,VLOOKUP(AK1397,buff!$K:$L,2,FALSE),"")),"")</f>
        <v/>
      </c>
      <c r="AQ1397" s="6" t="str">
        <f>_xlfn.IFNA(IF(IF($AH1397=AQ$5,VLOOKUP(AL1397,buff!$K:$L,2,FALSE),"")=0,"",IF($AH1397=AQ$5,VLOOKUP(AL1397,buff!$K:$L,2,FALSE),"")),"")</f>
        <v/>
      </c>
      <c r="AR1397" s="6" t="str">
        <f>_xlfn.IFNA(IF(IF($AH1397=AR$5,VLOOKUP(AM1397,buff!$K:$L,2,FALSE),"")=0,"",IF($AH1397=AR$5,VLOOKUP(AM1397,buff!$K:$L,2,FALSE),"")),"")</f>
        <v/>
      </c>
      <c r="AS1397" s="6" t="str">
        <f>_xlfn.IFNA(IF(IF($AH1397=AS$5,VLOOKUP(AI1397,buff!$K:$L,2,FALSE),"")=0,"",IF($AH1397=AS$5,VLOOKUP(AI1397,buff!$K:$L,2,FALSE),"")),"")</f>
        <v/>
      </c>
      <c r="AT1397" s="6" t="str">
        <f>_xlfn.IFNA(IF(IF($AH1397=AT$5,VLOOKUP(AJ1397,buff!$K:$L,2,FALSE),"")=0,"",IF($AH1397=AT$5,VLOOKUP(AJ1397,buff!$K:$L,2,FALSE),"")),"")</f>
        <v/>
      </c>
      <c r="AU1397" s="6" t="str">
        <f>_xlfn.IFNA(IF(IF($AH1397=AU$5,VLOOKUP(AK1397,buff!$K:$L,2,FALSE),"")=0,"",IF($AH1397=AU$5,VLOOKUP(AK1397,buff!$K:$L,2,FALSE),"")),"")</f>
        <v/>
      </c>
      <c r="AV1397" s="6" t="str">
        <f>_xlfn.IFNA(IF(IF($AH1397=AV$5,VLOOKUP(AL1397,buff!$K:$L,2,FALSE),"")=0,"",IF($AH1397=AV$5,VLOOKUP(AL1397,buff!$K:$L,2,FALSE),"")),"")</f>
        <v/>
      </c>
      <c r="AW1397" s="6" t="str">
        <f>_xlfn.IFNA(IF(IF($AH1397=AW$5,VLOOKUP(AM1397,buff!$K:$L,2,FALSE),"")=0,"",IF($AH1397=AW$5,VLOOKUP(AM1397,buff!$K:$L,2,FALSE),"")),"")</f>
        <v/>
      </c>
      <c r="AX1397" s="6" t="e">
        <f>VLOOKUP(AI1397,buff!K:P,6,FALSE)</f>
        <v>#N/A</v>
      </c>
      <c r="AY1397" t="e">
        <f t="shared" si="415"/>
        <v>#N/A</v>
      </c>
      <c r="AZ1397" t="e">
        <f t="shared" si="415"/>
        <v>#N/A</v>
      </c>
      <c r="BA1397">
        <f t="shared" si="416"/>
        <v>0</v>
      </c>
      <c r="BB1397">
        <f t="shared" si="417"/>
        <v>0</v>
      </c>
    </row>
    <row r="1398" spans="1:54" x14ac:dyDescent="0.15">
      <c r="A1398" t="str">
        <f t="shared" si="405"/>
        <v>琅琊主动技能1等级12</v>
      </c>
      <c r="B1398" s="8">
        <v>1392</v>
      </c>
      <c r="C1398" s="8" t="str">
        <f>VLOOKUP(G1398,角色!A:B,2,FALSE)</f>
        <v>琅琊</v>
      </c>
      <c r="D1398" s="8" t="str">
        <f t="shared" si="412"/>
        <v>主动技能1</v>
      </c>
      <c r="E1398" s="8">
        <f t="shared" si="406"/>
        <v>12</v>
      </c>
      <c r="F1398" s="8">
        <f t="shared" si="407"/>
        <v>1</v>
      </c>
      <c r="G1398" s="8">
        <f t="shared" si="408"/>
        <v>24</v>
      </c>
      <c r="H1398" s="4" t="s">
        <v>511</v>
      </c>
      <c r="I1398" s="24" t="str">
        <f t="shared" si="423"/>
        <v>对敌方单体攻击，造成100%攻击力（+606）点伤害。</v>
      </c>
      <c r="J1398" s="4" t="s">
        <v>305</v>
      </c>
      <c r="K1398" s="1" t="s">
        <v>103</v>
      </c>
      <c r="L1398" s="24" t="s">
        <v>107</v>
      </c>
      <c r="M1398" s="4"/>
      <c r="N1398" s="4">
        <v>100</v>
      </c>
      <c r="O1398" s="4"/>
      <c r="T1398" s="6" t="str">
        <f t="shared" si="418"/>
        <v/>
      </c>
      <c r="U1398" s="6" t="str">
        <f t="shared" si="419"/>
        <v/>
      </c>
      <c r="Y1398">
        <f t="shared" si="421"/>
        <v>0</v>
      </c>
      <c r="Z1398">
        <v>100</v>
      </c>
      <c r="AA1398" s="23">
        <v>10</v>
      </c>
      <c r="AB1398" s="23">
        <f>INT(VLOOKUP(VLOOKUP($C1398,角色技能升级比率表!$B:$C,2,FALSE),角色属性概况!E:F,2,FALSE)*VLOOKUP(E1398,角色属性概况!I:M,3,FALSE)*AA1398/100)</f>
        <v>606</v>
      </c>
      <c r="AE1398">
        <v>0</v>
      </c>
      <c r="AF1398" s="23">
        <f t="shared" si="413"/>
        <v>0</v>
      </c>
      <c r="AG1398" s="23">
        <f t="shared" si="414"/>
        <v>0</v>
      </c>
      <c r="AN1398" s="6" t="str">
        <f>_xlfn.IFNA(IF(IF($AH1398=AN$5,VLOOKUP(AI1398,buff!$K:$L,2,FALSE),"")=0,"",IF($AH1398=AN$5,VLOOKUP(AI1398,buff!$K:$L,2,FALSE),"")),"")</f>
        <v/>
      </c>
      <c r="AO1398" s="6" t="str">
        <f>_xlfn.IFNA(IF(IF($AH1398=AO$5,VLOOKUP(AJ1398,buff!$K:$L,2,FALSE),"")=0,"",IF($AH1398=AO$5,VLOOKUP(AJ1398,buff!$K:$L,2,FALSE),"")),"")</f>
        <v/>
      </c>
      <c r="AP1398" s="6" t="str">
        <f>_xlfn.IFNA(IF(IF($AH1398=AP$5,VLOOKUP(AK1398,buff!$K:$L,2,FALSE),"")=0,"",IF($AH1398=AP$5,VLOOKUP(AK1398,buff!$K:$L,2,FALSE),"")),"")</f>
        <v/>
      </c>
      <c r="AQ1398" s="6" t="str">
        <f>_xlfn.IFNA(IF(IF($AH1398=AQ$5,VLOOKUP(AL1398,buff!$K:$L,2,FALSE),"")=0,"",IF($AH1398=AQ$5,VLOOKUP(AL1398,buff!$K:$L,2,FALSE),"")),"")</f>
        <v/>
      </c>
      <c r="AR1398" s="6" t="str">
        <f>_xlfn.IFNA(IF(IF($AH1398=AR$5,VLOOKUP(AM1398,buff!$K:$L,2,FALSE),"")=0,"",IF($AH1398=AR$5,VLOOKUP(AM1398,buff!$K:$L,2,FALSE),"")),"")</f>
        <v/>
      </c>
      <c r="AS1398" s="6" t="str">
        <f>_xlfn.IFNA(IF(IF($AH1398=AS$5,VLOOKUP(AI1398,buff!$K:$L,2,FALSE),"")=0,"",IF($AH1398=AS$5,VLOOKUP(AI1398,buff!$K:$L,2,FALSE),"")),"")</f>
        <v/>
      </c>
      <c r="AT1398" s="6" t="str">
        <f>_xlfn.IFNA(IF(IF($AH1398=AT$5,VLOOKUP(AJ1398,buff!$K:$L,2,FALSE),"")=0,"",IF($AH1398=AT$5,VLOOKUP(AJ1398,buff!$K:$L,2,FALSE),"")),"")</f>
        <v/>
      </c>
      <c r="AU1398" s="6" t="str">
        <f>_xlfn.IFNA(IF(IF($AH1398=AU$5,VLOOKUP(AK1398,buff!$K:$L,2,FALSE),"")=0,"",IF($AH1398=AU$5,VLOOKUP(AK1398,buff!$K:$L,2,FALSE),"")),"")</f>
        <v/>
      </c>
      <c r="AV1398" s="6" t="str">
        <f>_xlfn.IFNA(IF(IF($AH1398=AV$5,VLOOKUP(AL1398,buff!$K:$L,2,FALSE),"")=0,"",IF($AH1398=AV$5,VLOOKUP(AL1398,buff!$K:$L,2,FALSE),"")),"")</f>
        <v/>
      </c>
      <c r="AW1398" s="6" t="str">
        <f>_xlfn.IFNA(IF(IF($AH1398=AW$5,VLOOKUP(AM1398,buff!$K:$L,2,FALSE),"")=0,"",IF($AH1398=AW$5,VLOOKUP(AM1398,buff!$K:$L,2,FALSE),"")),"")</f>
        <v/>
      </c>
      <c r="AX1398" s="6" t="e">
        <f>VLOOKUP(AI1398,buff!K:P,6,FALSE)</f>
        <v>#N/A</v>
      </c>
      <c r="AY1398" t="e">
        <f t="shared" si="415"/>
        <v>#N/A</v>
      </c>
      <c r="AZ1398" t="e">
        <f t="shared" si="415"/>
        <v>#N/A</v>
      </c>
      <c r="BA1398">
        <f t="shared" si="416"/>
        <v>0</v>
      </c>
      <c r="BB1398">
        <f t="shared" si="417"/>
        <v>0</v>
      </c>
    </row>
    <row r="1399" spans="1:54" x14ac:dyDescent="0.15">
      <c r="A1399" t="str">
        <f t="shared" si="405"/>
        <v>琅琊主动技能1等级13</v>
      </c>
      <c r="B1399" s="8">
        <v>1393</v>
      </c>
      <c r="C1399" s="8" t="str">
        <f>VLOOKUP(G1399,角色!A:B,2,FALSE)</f>
        <v>琅琊</v>
      </c>
      <c r="D1399" s="8" t="str">
        <f t="shared" si="412"/>
        <v>主动技能1</v>
      </c>
      <c r="E1399" s="8">
        <f t="shared" si="406"/>
        <v>13</v>
      </c>
      <c r="F1399" s="8">
        <f t="shared" si="407"/>
        <v>1</v>
      </c>
      <c r="G1399" s="8">
        <f t="shared" si="408"/>
        <v>24</v>
      </c>
      <c r="H1399" s="4" t="s">
        <v>511</v>
      </c>
      <c r="I1399" s="24" t="str">
        <f t="shared" si="423"/>
        <v>对敌方单体攻击，造成100%攻击力（+747）点伤害。</v>
      </c>
      <c r="J1399" s="4" t="s">
        <v>305</v>
      </c>
      <c r="K1399" s="1" t="s">
        <v>103</v>
      </c>
      <c r="L1399" s="24" t="s">
        <v>107</v>
      </c>
      <c r="M1399" s="4"/>
      <c r="N1399" s="4">
        <v>100</v>
      </c>
      <c r="O1399" s="4"/>
      <c r="T1399" s="6" t="str">
        <f t="shared" si="418"/>
        <v/>
      </c>
      <c r="U1399" s="6" t="str">
        <f t="shared" si="419"/>
        <v/>
      </c>
      <c r="Y1399">
        <f t="shared" si="421"/>
        <v>0</v>
      </c>
      <c r="Z1399">
        <v>100</v>
      </c>
      <c r="AA1399" s="23">
        <v>10</v>
      </c>
      <c r="AB1399" s="23">
        <f>INT(VLOOKUP(VLOOKUP($C1399,角色技能升级比率表!$B:$C,2,FALSE),角色属性概况!E:F,2,FALSE)*VLOOKUP(E1399,角色属性概况!I:M,3,FALSE)*AA1399/100)</f>
        <v>747</v>
      </c>
      <c r="AE1399">
        <v>0</v>
      </c>
      <c r="AF1399" s="23">
        <f t="shared" si="413"/>
        <v>0</v>
      </c>
      <c r="AG1399" s="23">
        <f t="shared" si="414"/>
        <v>0</v>
      </c>
      <c r="AN1399" s="6" t="str">
        <f>_xlfn.IFNA(IF(IF($AH1399=AN$5,VLOOKUP(AI1399,buff!$K:$L,2,FALSE),"")=0,"",IF($AH1399=AN$5,VLOOKUP(AI1399,buff!$K:$L,2,FALSE),"")),"")</f>
        <v/>
      </c>
      <c r="AO1399" s="6" t="str">
        <f>_xlfn.IFNA(IF(IF($AH1399=AO$5,VLOOKUP(AJ1399,buff!$K:$L,2,FALSE),"")=0,"",IF($AH1399=AO$5,VLOOKUP(AJ1399,buff!$K:$L,2,FALSE),"")),"")</f>
        <v/>
      </c>
      <c r="AP1399" s="6" t="str">
        <f>_xlfn.IFNA(IF(IF($AH1399=AP$5,VLOOKUP(AK1399,buff!$K:$L,2,FALSE),"")=0,"",IF($AH1399=AP$5,VLOOKUP(AK1399,buff!$K:$L,2,FALSE),"")),"")</f>
        <v/>
      </c>
      <c r="AQ1399" s="6" t="str">
        <f>_xlfn.IFNA(IF(IF($AH1399=AQ$5,VLOOKUP(AL1399,buff!$K:$L,2,FALSE),"")=0,"",IF($AH1399=AQ$5,VLOOKUP(AL1399,buff!$K:$L,2,FALSE),"")),"")</f>
        <v/>
      </c>
      <c r="AR1399" s="6" t="str">
        <f>_xlfn.IFNA(IF(IF($AH1399=AR$5,VLOOKUP(AM1399,buff!$K:$L,2,FALSE),"")=0,"",IF($AH1399=AR$5,VLOOKUP(AM1399,buff!$K:$L,2,FALSE),"")),"")</f>
        <v/>
      </c>
      <c r="AS1399" s="6" t="str">
        <f>_xlfn.IFNA(IF(IF($AH1399=AS$5,VLOOKUP(AI1399,buff!$K:$L,2,FALSE),"")=0,"",IF($AH1399=AS$5,VLOOKUP(AI1399,buff!$K:$L,2,FALSE),"")),"")</f>
        <v/>
      </c>
      <c r="AT1399" s="6" t="str">
        <f>_xlfn.IFNA(IF(IF($AH1399=AT$5,VLOOKUP(AJ1399,buff!$K:$L,2,FALSE),"")=0,"",IF($AH1399=AT$5,VLOOKUP(AJ1399,buff!$K:$L,2,FALSE),"")),"")</f>
        <v/>
      </c>
      <c r="AU1399" s="6" t="str">
        <f>_xlfn.IFNA(IF(IF($AH1399=AU$5,VLOOKUP(AK1399,buff!$K:$L,2,FALSE),"")=0,"",IF($AH1399=AU$5,VLOOKUP(AK1399,buff!$K:$L,2,FALSE),"")),"")</f>
        <v/>
      </c>
      <c r="AV1399" s="6" t="str">
        <f>_xlfn.IFNA(IF(IF($AH1399=AV$5,VLOOKUP(AL1399,buff!$K:$L,2,FALSE),"")=0,"",IF($AH1399=AV$5,VLOOKUP(AL1399,buff!$K:$L,2,FALSE),"")),"")</f>
        <v/>
      </c>
      <c r="AW1399" s="6" t="str">
        <f>_xlfn.IFNA(IF(IF($AH1399=AW$5,VLOOKUP(AM1399,buff!$K:$L,2,FALSE),"")=0,"",IF($AH1399=AW$5,VLOOKUP(AM1399,buff!$K:$L,2,FALSE),"")),"")</f>
        <v/>
      </c>
      <c r="AX1399" s="6" t="e">
        <f>VLOOKUP(AI1399,buff!K:P,6,FALSE)</f>
        <v>#N/A</v>
      </c>
      <c r="AY1399" t="e">
        <f t="shared" si="415"/>
        <v>#N/A</v>
      </c>
      <c r="AZ1399" t="e">
        <f t="shared" si="415"/>
        <v>#N/A</v>
      </c>
      <c r="BA1399">
        <f t="shared" si="416"/>
        <v>0</v>
      </c>
      <c r="BB1399">
        <f t="shared" si="417"/>
        <v>0</v>
      </c>
    </row>
    <row r="1400" spans="1:54" x14ac:dyDescent="0.15">
      <c r="A1400" t="str">
        <f t="shared" si="405"/>
        <v>琅琊主动技能1等级14</v>
      </c>
      <c r="B1400" s="8">
        <v>1394</v>
      </c>
      <c r="C1400" s="8" t="str">
        <f>VLOOKUP(G1400,角色!A:B,2,FALSE)</f>
        <v>琅琊</v>
      </c>
      <c r="D1400" s="8" t="str">
        <f t="shared" si="412"/>
        <v>主动技能1</v>
      </c>
      <c r="E1400" s="8">
        <f t="shared" si="406"/>
        <v>14</v>
      </c>
      <c r="F1400" s="8">
        <f t="shared" si="407"/>
        <v>1</v>
      </c>
      <c r="G1400" s="8">
        <f t="shared" si="408"/>
        <v>24</v>
      </c>
      <c r="H1400" s="4" t="s">
        <v>511</v>
      </c>
      <c r="I1400" s="24" t="str">
        <f t="shared" si="423"/>
        <v>对敌方单体攻击，造成100%攻击力（+919）点伤害。</v>
      </c>
      <c r="J1400" s="4" t="s">
        <v>305</v>
      </c>
      <c r="K1400" s="1" t="s">
        <v>103</v>
      </c>
      <c r="L1400" s="24" t="s">
        <v>107</v>
      </c>
      <c r="M1400" s="4"/>
      <c r="N1400" s="4">
        <v>100</v>
      </c>
      <c r="O1400" s="4"/>
      <c r="T1400" s="6" t="str">
        <f t="shared" si="418"/>
        <v/>
      </c>
      <c r="U1400" s="6" t="str">
        <f t="shared" si="419"/>
        <v/>
      </c>
      <c r="Y1400">
        <f t="shared" si="421"/>
        <v>0</v>
      </c>
      <c r="Z1400">
        <v>100</v>
      </c>
      <c r="AA1400" s="23">
        <v>10</v>
      </c>
      <c r="AB1400" s="23">
        <f>INT(VLOOKUP(VLOOKUP($C1400,角色技能升级比率表!$B:$C,2,FALSE),角色属性概况!E:F,2,FALSE)*VLOOKUP(E1400,角色属性概况!I:M,3,FALSE)*AA1400/100)</f>
        <v>919</v>
      </c>
      <c r="AE1400">
        <v>0</v>
      </c>
      <c r="AF1400" s="23">
        <f t="shared" si="413"/>
        <v>0</v>
      </c>
      <c r="AG1400" s="23">
        <f t="shared" si="414"/>
        <v>0</v>
      </c>
      <c r="AN1400" s="6" t="str">
        <f>_xlfn.IFNA(IF(IF($AH1400=AN$5,VLOOKUP(AI1400,buff!$K:$L,2,FALSE),"")=0,"",IF($AH1400=AN$5,VLOOKUP(AI1400,buff!$K:$L,2,FALSE),"")),"")</f>
        <v/>
      </c>
      <c r="AO1400" s="6" t="str">
        <f>_xlfn.IFNA(IF(IF($AH1400=AO$5,VLOOKUP(AJ1400,buff!$K:$L,2,FALSE),"")=0,"",IF($AH1400=AO$5,VLOOKUP(AJ1400,buff!$K:$L,2,FALSE),"")),"")</f>
        <v/>
      </c>
      <c r="AP1400" s="6" t="str">
        <f>_xlfn.IFNA(IF(IF($AH1400=AP$5,VLOOKUP(AK1400,buff!$K:$L,2,FALSE),"")=0,"",IF($AH1400=AP$5,VLOOKUP(AK1400,buff!$K:$L,2,FALSE),"")),"")</f>
        <v/>
      </c>
      <c r="AQ1400" s="6" t="str">
        <f>_xlfn.IFNA(IF(IF($AH1400=AQ$5,VLOOKUP(AL1400,buff!$K:$L,2,FALSE),"")=0,"",IF($AH1400=AQ$5,VLOOKUP(AL1400,buff!$K:$L,2,FALSE),"")),"")</f>
        <v/>
      </c>
      <c r="AR1400" s="6" t="str">
        <f>_xlfn.IFNA(IF(IF($AH1400=AR$5,VLOOKUP(AM1400,buff!$K:$L,2,FALSE),"")=0,"",IF($AH1400=AR$5,VLOOKUP(AM1400,buff!$K:$L,2,FALSE),"")),"")</f>
        <v/>
      </c>
      <c r="AS1400" s="6" t="str">
        <f>_xlfn.IFNA(IF(IF($AH1400=AS$5,VLOOKUP(AI1400,buff!$K:$L,2,FALSE),"")=0,"",IF($AH1400=AS$5,VLOOKUP(AI1400,buff!$K:$L,2,FALSE),"")),"")</f>
        <v/>
      </c>
      <c r="AT1400" s="6" t="str">
        <f>_xlfn.IFNA(IF(IF($AH1400=AT$5,VLOOKUP(AJ1400,buff!$K:$L,2,FALSE),"")=0,"",IF($AH1400=AT$5,VLOOKUP(AJ1400,buff!$K:$L,2,FALSE),"")),"")</f>
        <v/>
      </c>
      <c r="AU1400" s="6" t="str">
        <f>_xlfn.IFNA(IF(IF($AH1400=AU$5,VLOOKUP(AK1400,buff!$K:$L,2,FALSE),"")=0,"",IF($AH1400=AU$5,VLOOKUP(AK1400,buff!$K:$L,2,FALSE),"")),"")</f>
        <v/>
      </c>
      <c r="AV1400" s="6" t="str">
        <f>_xlfn.IFNA(IF(IF($AH1400=AV$5,VLOOKUP(AL1400,buff!$K:$L,2,FALSE),"")=0,"",IF($AH1400=AV$5,VLOOKUP(AL1400,buff!$K:$L,2,FALSE),"")),"")</f>
        <v/>
      </c>
      <c r="AW1400" s="6" t="str">
        <f>_xlfn.IFNA(IF(IF($AH1400=AW$5,VLOOKUP(AM1400,buff!$K:$L,2,FALSE),"")=0,"",IF($AH1400=AW$5,VLOOKUP(AM1400,buff!$K:$L,2,FALSE),"")),"")</f>
        <v/>
      </c>
      <c r="AX1400" s="6" t="e">
        <f>VLOOKUP(AI1400,buff!K:P,6,FALSE)</f>
        <v>#N/A</v>
      </c>
      <c r="AY1400" t="e">
        <f t="shared" si="415"/>
        <v>#N/A</v>
      </c>
      <c r="AZ1400" t="e">
        <f t="shared" si="415"/>
        <v>#N/A</v>
      </c>
      <c r="BA1400">
        <f t="shared" si="416"/>
        <v>0</v>
      </c>
      <c r="BB1400">
        <f t="shared" si="417"/>
        <v>0</v>
      </c>
    </row>
    <row r="1401" spans="1:54" x14ac:dyDescent="0.15">
      <c r="A1401" t="str">
        <f t="shared" si="405"/>
        <v>琅琊主动技能1等级15</v>
      </c>
      <c r="B1401" s="8">
        <v>1395</v>
      </c>
      <c r="C1401" s="8" t="str">
        <f>VLOOKUP(G1401,角色!A:B,2,FALSE)</f>
        <v>琅琊</v>
      </c>
      <c r="D1401" s="8" t="str">
        <f t="shared" si="412"/>
        <v>主动技能1</v>
      </c>
      <c r="E1401" s="8">
        <f t="shared" si="406"/>
        <v>15</v>
      </c>
      <c r="F1401" s="8">
        <f t="shared" si="407"/>
        <v>1</v>
      </c>
      <c r="G1401" s="8">
        <f t="shared" si="408"/>
        <v>24</v>
      </c>
      <c r="H1401" s="4" t="s">
        <v>511</v>
      </c>
      <c r="I1401" s="24" t="str">
        <f t="shared" si="423"/>
        <v>对敌方单体攻击，造成100%攻击力（+1132）点伤害。</v>
      </c>
      <c r="J1401" s="4" t="s">
        <v>305</v>
      </c>
      <c r="K1401" s="1" t="s">
        <v>103</v>
      </c>
      <c r="L1401" s="24" t="s">
        <v>107</v>
      </c>
      <c r="M1401" s="4"/>
      <c r="N1401" s="4">
        <v>100</v>
      </c>
      <c r="O1401" s="4"/>
      <c r="T1401" s="6" t="str">
        <f t="shared" si="418"/>
        <v/>
      </c>
      <c r="U1401" s="6" t="str">
        <f t="shared" si="419"/>
        <v/>
      </c>
      <c r="Y1401">
        <f t="shared" si="421"/>
        <v>0</v>
      </c>
      <c r="Z1401">
        <v>100</v>
      </c>
      <c r="AA1401" s="23">
        <v>10</v>
      </c>
      <c r="AB1401" s="23">
        <f>INT(VLOOKUP(VLOOKUP($C1401,角色技能升级比率表!$B:$C,2,FALSE),角色属性概况!E:F,2,FALSE)*VLOOKUP(E1401,角色属性概况!I:M,3,FALSE)*AA1401/100)</f>
        <v>1132</v>
      </c>
      <c r="AE1401">
        <v>0</v>
      </c>
      <c r="AF1401" s="23">
        <f t="shared" si="413"/>
        <v>0</v>
      </c>
      <c r="AG1401" s="23">
        <f t="shared" si="414"/>
        <v>0</v>
      </c>
      <c r="AN1401" s="6" t="str">
        <f>_xlfn.IFNA(IF(IF($AH1401=AN$5,VLOOKUP(AI1401,buff!$K:$L,2,FALSE),"")=0,"",IF($AH1401=AN$5,VLOOKUP(AI1401,buff!$K:$L,2,FALSE),"")),"")</f>
        <v/>
      </c>
      <c r="AO1401" s="6" t="str">
        <f>_xlfn.IFNA(IF(IF($AH1401=AO$5,VLOOKUP(AJ1401,buff!$K:$L,2,FALSE),"")=0,"",IF($AH1401=AO$5,VLOOKUP(AJ1401,buff!$K:$L,2,FALSE),"")),"")</f>
        <v/>
      </c>
      <c r="AP1401" s="6" t="str">
        <f>_xlfn.IFNA(IF(IF($AH1401=AP$5,VLOOKUP(AK1401,buff!$K:$L,2,FALSE),"")=0,"",IF($AH1401=AP$5,VLOOKUP(AK1401,buff!$K:$L,2,FALSE),"")),"")</f>
        <v/>
      </c>
      <c r="AQ1401" s="6" t="str">
        <f>_xlfn.IFNA(IF(IF($AH1401=AQ$5,VLOOKUP(AL1401,buff!$K:$L,2,FALSE),"")=0,"",IF($AH1401=AQ$5,VLOOKUP(AL1401,buff!$K:$L,2,FALSE),"")),"")</f>
        <v/>
      </c>
      <c r="AR1401" s="6" t="str">
        <f>_xlfn.IFNA(IF(IF($AH1401=AR$5,VLOOKUP(AM1401,buff!$K:$L,2,FALSE),"")=0,"",IF($AH1401=AR$5,VLOOKUP(AM1401,buff!$K:$L,2,FALSE),"")),"")</f>
        <v/>
      </c>
      <c r="AS1401" s="6" t="str">
        <f>_xlfn.IFNA(IF(IF($AH1401=AS$5,VLOOKUP(AI1401,buff!$K:$L,2,FALSE),"")=0,"",IF($AH1401=AS$5,VLOOKUP(AI1401,buff!$K:$L,2,FALSE),"")),"")</f>
        <v/>
      </c>
      <c r="AT1401" s="6" t="str">
        <f>_xlfn.IFNA(IF(IF($AH1401=AT$5,VLOOKUP(AJ1401,buff!$K:$L,2,FALSE),"")=0,"",IF($AH1401=AT$5,VLOOKUP(AJ1401,buff!$K:$L,2,FALSE),"")),"")</f>
        <v/>
      </c>
      <c r="AU1401" s="6" t="str">
        <f>_xlfn.IFNA(IF(IF($AH1401=AU$5,VLOOKUP(AK1401,buff!$K:$L,2,FALSE),"")=0,"",IF($AH1401=AU$5,VLOOKUP(AK1401,buff!$K:$L,2,FALSE),"")),"")</f>
        <v/>
      </c>
      <c r="AV1401" s="6" t="str">
        <f>_xlfn.IFNA(IF(IF($AH1401=AV$5,VLOOKUP(AL1401,buff!$K:$L,2,FALSE),"")=0,"",IF($AH1401=AV$5,VLOOKUP(AL1401,buff!$K:$L,2,FALSE),"")),"")</f>
        <v/>
      </c>
      <c r="AW1401" s="6" t="str">
        <f>_xlfn.IFNA(IF(IF($AH1401=AW$5,VLOOKUP(AM1401,buff!$K:$L,2,FALSE),"")=0,"",IF($AH1401=AW$5,VLOOKUP(AM1401,buff!$K:$L,2,FALSE),"")),"")</f>
        <v/>
      </c>
      <c r="AX1401" s="6" t="e">
        <f>VLOOKUP(AI1401,buff!K:P,6,FALSE)</f>
        <v>#N/A</v>
      </c>
      <c r="AY1401" t="e">
        <f t="shared" si="415"/>
        <v>#N/A</v>
      </c>
      <c r="AZ1401" t="e">
        <f t="shared" si="415"/>
        <v>#N/A</v>
      </c>
      <c r="BA1401">
        <f t="shared" si="416"/>
        <v>0</v>
      </c>
      <c r="BB1401">
        <f t="shared" si="417"/>
        <v>0</v>
      </c>
    </row>
    <row r="1402" spans="1:54" x14ac:dyDescent="0.15">
      <c r="A1402" t="str">
        <f t="shared" si="405"/>
        <v>琅琊主动技能1等级16</v>
      </c>
      <c r="B1402" s="8">
        <v>1396</v>
      </c>
      <c r="C1402" s="8" t="str">
        <f>VLOOKUP(G1402,角色!A:B,2,FALSE)</f>
        <v>琅琊</v>
      </c>
      <c r="D1402" s="8" t="str">
        <f t="shared" si="412"/>
        <v>主动技能1</v>
      </c>
      <c r="E1402" s="8">
        <f t="shared" si="406"/>
        <v>16</v>
      </c>
      <c r="F1402" s="8">
        <f t="shared" si="407"/>
        <v>1</v>
      </c>
      <c r="G1402" s="8">
        <f t="shared" si="408"/>
        <v>24</v>
      </c>
      <c r="H1402" s="4" t="s">
        <v>511</v>
      </c>
      <c r="I1402" s="24" t="str">
        <f t="shared" si="423"/>
        <v>对敌方单体攻击，造成100%攻击力（+1394）点伤害。</v>
      </c>
      <c r="J1402" s="4" t="s">
        <v>305</v>
      </c>
      <c r="K1402" s="1" t="s">
        <v>103</v>
      </c>
      <c r="L1402" s="24" t="s">
        <v>107</v>
      </c>
      <c r="M1402" s="4"/>
      <c r="N1402" s="4">
        <v>100</v>
      </c>
      <c r="O1402" s="4"/>
      <c r="T1402" s="6" t="str">
        <f t="shared" si="418"/>
        <v/>
      </c>
      <c r="U1402" s="6" t="str">
        <f t="shared" si="419"/>
        <v/>
      </c>
      <c r="Y1402">
        <f t="shared" ref="Y1402:Y1406" si="424">VLOOKUP(D1402,BC:BD,2,FALSE)</f>
        <v>0</v>
      </c>
      <c r="Z1402">
        <v>100</v>
      </c>
      <c r="AA1402" s="23">
        <v>10</v>
      </c>
      <c r="AB1402" s="23">
        <f>INT(VLOOKUP(VLOOKUP($C1402,角色技能升级比率表!$B:$C,2,FALSE),角色属性概况!E:F,2,FALSE)*VLOOKUP(E1402,角色属性概况!I:M,3,FALSE)*AA1402/100)</f>
        <v>1394</v>
      </c>
      <c r="AE1402">
        <v>0</v>
      </c>
      <c r="AF1402" s="23">
        <f t="shared" si="413"/>
        <v>0</v>
      </c>
      <c r="AG1402" s="23">
        <f t="shared" si="414"/>
        <v>0</v>
      </c>
      <c r="AN1402" s="6" t="str">
        <f>_xlfn.IFNA(IF(IF($AH1402=AN$5,VLOOKUP(AI1402,buff!$K:$L,2,FALSE),"")=0,"",IF($AH1402=AN$5,VLOOKUP(AI1402,buff!$K:$L,2,FALSE),"")),"")</f>
        <v/>
      </c>
      <c r="AO1402" s="6" t="str">
        <f>_xlfn.IFNA(IF(IF($AH1402=AO$5,VLOOKUP(AJ1402,buff!$K:$L,2,FALSE),"")=0,"",IF($AH1402=AO$5,VLOOKUP(AJ1402,buff!$K:$L,2,FALSE),"")),"")</f>
        <v/>
      </c>
      <c r="AP1402" s="6" t="str">
        <f>_xlfn.IFNA(IF(IF($AH1402=AP$5,VLOOKUP(AK1402,buff!$K:$L,2,FALSE),"")=0,"",IF($AH1402=AP$5,VLOOKUP(AK1402,buff!$K:$L,2,FALSE),"")),"")</f>
        <v/>
      </c>
      <c r="AQ1402" s="6" t="str">
        <f>_xlfn.IFNA(IF(IF($AH1402=AQ$5,VLOOKUP(AL1402,buff!$K:$L,2,FALSE),"")=0,"",IF($AH1402=AQ$5,VLOOKUP(AL1402,buff!$K:$L,2,FALSE),"")),"")</f>
        <v/>
      </c>
      <c r="AR1402" s="6" t="str">
        <f>_xlfn.IFNA(IF(IF($AH1402=AR$5,VLOOKUP(AM1402,buff!$K:$L,2,FALSE),"")=0,"",IF($AH1402=AR$5,VLOOKUP(AM1402,buff!$K:$L,2,FALSE),"")),"")</f>
        <v/>
      </c>
      <c r="AS1402" s="6" t="str">
        <f>_xlfn.IFNA(IF(IF($AH1402=AS$5,VLOOKUP(AI1402,buff!$K:$L,2,FALSE),"")=0,"",IF($AH1402=AS$5,VLOOKUP(AI1402,buff!$K:$L,2,FALSE),"")),"")</f>
        <v/>
      </c>
      <c r="AT1402" s="6" t="str">
        <f>_xlfn.IFNA(IF(IF($AH1402=AT$5,VLOOKUP(AJ1402,buff!$K:$L,2,FALSE),"")=0,"",IF($AH1402=AT$5,VLOOKUP(AJ1402,buff!$K:$L,2,FALSE),"")),"")</f>
        <v/>
      </c>
      <c r="AU1402" s="6" t="str">
        <f>_xlfn.IFNA(IF(IF($AH1402=AU$5,VLOOKUP(AK1402,buff!$K:$L,2,FALSE),"")=0,"",IF($AH1402=AU$5,VLOOKUP(AK1402,buff!$K:$L,2,FALSE),"")),"")</f>
        <v/>
      </c>
      <c r="AV1402" s="6" t="str">
        <f>_xlfn.IFNA(IF(IF($AH1402=AV$5,VLOOKUP(AL1402,buff!$K:$L,2,FALSE),"")=0,"",IF($AH1402=AV$5,VLOOKUP(AL1402,buff!$K:$L,2,FALSE),"")),"")</f>
        <v/>
      </c>
      <c r="AW1402" s="6" t="str">
        <f>_xlfn.IFNA(IF(IF($AH1402=AW$5,VLOOKUP(AM1402,buff!$K:$L,2,FALSE),"")=0,"",IF($AH1402=AW$5,VLOOKUP(AM1402,buff!$K:$L,2,FALSE),"")),"")</f>
        <v/>
      </c>
      <c r="AX1402" s="6" t="e">
        <f>VLOOKUP(AI1402,buff!K:P,6,FALSE)</f>
        <v>#N/A</v>
      </c>
      <c r="AY1402" t="e">
        <f t="shared" si="415"/>
        <v>#N/A</v>
      </c>
      <c r="AZ1402" t="e">
        <f t="shared" si="415"/>
        <v>#N/A</v>
      </c>
      <c r="BA1402">
        <f t="shared" si="416"/>
        <v>0</v>
      </c>
      <c r="BB1402">
        <f t="shared" si="417"/>
        <v>0</v>
      </c>
    </row>
    <row r="1403" spans="1:54" x14ac:dyDescent="0.15">
      <c r="A1403" t="str">
        <f t="shared" si="405"/>
        <v>琅琊主动技能1等级17</v>
      </c>
      <c r="B1403" s="8">
        <v>1397</v>
      </c>
      <c r="C1403" s="8" t="str">
        <f>VLOOKUP(G1403,角色!A:B,2,FALSE)</f>
        <v>琅琊</v>
      </c>
      <c r="D1403" s="8" t="str">
        <f t="shared" si="412"/>
        <v>主动技能1</v>
      </c>
      <c r="E1403" s="8">
        <f t="shared" si="406"/>
        <v>17</v>
      </c>
      <c r="F1403" s="8">
        <f t="shared" si="407"/>
        <v>1</v>
      </c>
      <c r="G1403" s="8">
        <f t="shared" si="408"/>
        <v>24</v>
      </c>
      <c r="H1403" s="4" t="s">
        <v>511</v>
      </c>
      <c r="I1403" s="24" t="str">
        <f t="shared" si="423"/>
        <v>对敌方单体攻击，造成100%攻击力（+1717）点伤害。</v>
      </c>
      <c r="J1403" s="4" t="s">
        <v>305</v>
      </c>
      <c r="K1403" s="1" t="s">
        <v>103</v>
      </c>
      <c r="L1403" s="24" t="s">
        <v>107</v>
      </c>
      <c r="M1403" s="4"/>
      <c r="N1403" s="4">
        <v>100</v>
      </c>
      <c r="O1403" s="4"/>
      <c r="T1403" s="6" t="str">
        <f t="shared" si="418"/>
        <v/>
      </c>
      <c r="U1403" s="6" t="str">
        <f t="shared" si="419"/>
        <v/>
      </c>
      <c r="Y1403">
        <f t="shared" si="424"/>
        <v>0</v>
      </c>
      <c r="Z1403">
        <v>100</v>
      </c>
      <c r="AA1403" s="23">
        <v>10</v>
      </c>
      <c r="AB1403" s="23">
        <f>INT(VLOOKUP(VLOOKUP($C1403,角色技能升级比率表!$B:$C,2,FALSE),角色属性概况!E:F,2,FALSE)*VLOOKUP(E1403,角色属性概况!I:M,3,FALSE)*AA1403/100)</f>
        <v>1717</v>
      </c>
      <c r="AE1403">
        <v>0</v>
      </c>
      <c r="AF1403" s="23">
        <f t="shared" si="413"/>
        <v>0</v>
      </c>
      <c r="AG1403" s="23">
        <f t="shared" si="414"/>
        <v>0</v>
      </c>
      <c r="AN1403" s="6" t="str">
        <f>_xlfn.IFNA(IF(IF($AH1403=AN$5,VLOOKUP(AI1403,buff!$K:$L,2,FALSE),"")=0,"",IF($AH1403=AN$5,VLOOKUP(AI1403,buff!$K:$L,2,FALSE),"")),"")</f>
        <v/>
      </c>
      <c r="AO1403" s="6" t="str">
        <f>_xlfn.IFNA(IF(IF($AH1403=AO$5,VLOOKUP(AJ1403,buff!$K:$L,2,FALSE),"")=0,"",IF($AH1403=AO$5,VLOOKUP(AJ1403,buff!$K:$L,2,FALSE),"")),"")</f>
        <v/>
      </c>
      <c r="AP1403" s="6" t="str">
        <f>_xlfn.IFNA(IF(IF($AH1403=AP$5,VLOOKUP(AK1403,buff!$K:$L,2,FALSE),"")=0,"",IF($AH1403=AP$5,VLOOKUP(AK1403,buff!$K:$L,2,FALSE),"")),"")</f>
        <v/>
      </c>
      <c r="AQ1403" s="6" t="str">
        <f>_xlfn.IFNA(IF(IF($AH1403=AQ$5,VLOOKUP(AL1403,buff!$K:$L,2,FALSE),"")=0,"",IF($AH1403=AQ$5,VLOOKUP(AL1403,buff!$K:$L,2,FALSE),"")),"")</f>
        <v/>
      </c>
      <c r="AR1403" s="6" t="str">
        <f>_xlfn.IFNA(IF(IF($AH1403=AR$5,VLOOKUP(AM1403,buff!$K:$L,2,FALSE),"")=0,"",IF($AH1403=AR$5,VLOOKUP(AM1403,buff!$K:$L,2,FALSE),"")),"")</f>
        <v/>
      </c>
      <c r="AS1403" s="6" t="str">
        <f>_xlfn.IFNA(IF(IF($AH1403=AS$5,VLOOKUP(AI1403,buff!$K:$L,2,FALSE),"")=0,"",IF($AH1403=AS$5,VLOOKUP(AI1403,buff!$K:$L,2,FALSE),"")),"")</f>
        <v/>
      </c>
      <c r="AT1403" s="6" t="str">
        <f>_xlfn.IFNA(IF(IF($AH1403=AT$5,VLOOKUP(AJ1403,buff!$K:$L,2,FALSE),"")=0,"",IF($AH1403=AT$5,VLOOKUP(AJ1403,buff!$K:$L,2,FALSE),"")),"")</f>
        <v/>
      </c>
      <c r="AU1403" s="6" t="str">
        <f>_xlfn.IFNA(IF(IF($AH1403=AU$5,VLOOKUP(AK1403,buff!$K:$L,2,FALSE),"")=0,"",IF($AH1403=AU$5,VLOOKUP(AK1403,buff!$K:$L,2,FALSE),"")),"")</f>
        <v/>
      </c>
      <c r="AV1403" s="6" t="str">
        <f>_xlfn.IFNA(IF(IF($AH1403=AV$5,VLOOKUP(AL1403,buff!$K:$L,2,FALSE),"")=0,"",IF($AH1403=AV$5,VLOOKUP(AL1403,buff!$K:$L,2,FALSE),"")),"")</f>
        <v/>
      </c>
      <c r="AW1403" s="6" t="str">
        <f>_xlfn.IFNA(IF(IF($AH1403=AW$5,VLOOKUP(AM1403,buff!$K:$L,2,FALSE),"")=0,"",IF($AH1403=AW$5,VLOOKUP(AM1403,buff!$K:$L,2,FALSE),"")),"")</f>
        <v/>
      </c>
      <c r="AX1403" s="6" t="e">
        <f>VLOOKUP(AI1403,buff!K:P,6,FALSE)</f>
        <v>#N/A</v>
      </c>
      <c r="AY1403" t="e">
        <f t="shared" si="415"/>
        <v>#N/A</v>
      </c>
      <c r="AZ1403" t="e">
        <f t="shared" si="415"/>
        <v>#N/A</v>
      </c>
      <c r="BA1403">
        <f t="shared" si="416"/>
        <v>0</v>
      </c>
      <c r="BB1403">
        <f t="shared" si="417"/>
        <v>0</v>
      </c>
    </row>
    <row r="1404" spans="1:54" x14ac:dyDescent="0.15">
      <c r="A1404" t="str">
        <f t="shared" si="405"/>
        <v>琅琊主动技能1等级18</v>
      </c>
      <c r="B1404" s="8">
        <v>1398</v>
      </c>
      <c r="C1404" s="8" t="str">
        <f>VLOOKUP(G1404,角色!A:B,2,FALSE)</f>
        <v>琅琊</v>
      </c>
      <c r="D1404" s="8" t="str">
        <f t="shared" si="412"/>
        <v>主动技能1</v>
      </c>
      <c r="E1404" s="8">
        <f t="shared" si="406"/>
        <v>18</v>
      </c>
      <c r="F1404" s="8">
        <f t="shared" si="407"/>
        <v>1</v>
      </c>
      <c r="G1404" s="8">
        <f t="shared" si="408"/>
        <v>24</v>
      </c>
      <c r="H1404" s="4" t="s">
        <v>511</v>
      </c>
      <c r="I1404" s="24" t="str">
        <f t="shared" si="423"/>
        <v>对敌方单体攻击，造成100%攻击力（+2114）点伤害。</v>
      </c>
      <c r="J1404" s="4" t="s">
        <v>305</v>
      </c>
      <c r="K1404" s="1" t="s">
        <v>103</v>
      </c>
      <c r="L1404" s="24" t="s">
        <v>107</v>
      </c>
      <c r="M1404" s="4"/>
      <c r="N1404" s="4">
        <v>100</v>
      </c>
      <c r="O1404" s="4"/>
      <c r="T1404" s="6" t="str">
        <f t="shared" si="418"/>
        <v/>
      </c>
      <c r="U1404" s="6" t="str">
        <f t="shared" si="419"/>
        <v/>
      </c>
      <c r="Y1404">
        <f t="shared" si="424"/>
        <v>0</v>
      </c>
      <c r="Z1404">
        <v>100</v>
      </c>
      <c r="AA1404" s="23">
        <v>10</v>
      </c>
      <c r="AB1404" s="23">
        <f>INT(VLOOKUP(VLOOKUP($C1404,角色技能升级比率表!$B:$C,2,FALSE),角色属性概况!E:F,2,FALSE)*VLOOKUP(E1404,角色属性概况!I:M,3,FALSE)*AA1404/100)</f>
        <v>2114</v>
      </c>
      <c r="AE1404">
        <v>0</v>
      </c>
      <c r="AF1404" s="23">
        <f t="shared" si="413"/>
        <v>0</v>
      </c>
      <c r="AG1404" s="23">
        <f t="shared" si="414"/>
        <v>0</v>
      </c>
      <c r="AN1404" s="6" t="str">
        <f>_xlfn.IFNA(IF(IF($AH1404=AN$5,VLOOKUP(AI1404,buff!$K:$L,2,FALSE),"")=0,"",IF($AH1404=AN$5,VLOOKUP(AI1404,buff!$K:$L,2,FALSE),"")),"")</f>
        <v/>
      </c>
      <c r="AO1404" s="6" t="str">
        <f>_xlfn.IFNA(IF(IF($AH1404=AO$5,VLOOKUP(AJ1404,buff!$K:$L,2,FALSE),"")=0,"",IF($AH1404=AO$5,VLOOKUP(AJ1404,buff!$K:$L,2,FALSE),"")),"")</f>
        <v/>
      </c>
      <c r="AP1404" s="6" t="str">
        <f>_xlfn.IFNA(IF(IF($AH1404=AP$5,VLOOKUP(AK1404,buff!$K:$L,2,FALSE),"")=0,"",IF($AH1404=AP$5,VLOOKUP(AK1404,buff!$K:$L,2,FALSE),"")),"")</f>
        <v/>
      </c>
      <c r="AQ1404" s="6" t="str">
        <f>_xlfn.IFNA(IF(IF($AH1404=AQ$5,VLOOKUP(AL1404,buff!$K:$L,2,FALSE),"")=0,"",IF($AH1404=AQ$5,VLOOKUP(AL1404,buff!$K:$L,2,FALSE),"")),"")</f>
        <v/>
      </c>
      <c r="AR1404" s="6" t="str">
        <f>_xlfn.IFNA(IF(IF($AH1404=AR$5,VLOOKUP(AM1404,buff!$K:$L,2,FALSE),"")=0,"",IF($AH1404=AR$5,VLOOKUP(AM1404,buff!$K:$L,2,FALSE),"")),"")</f>
        <v/>
      </c>
      <c r="AS1404" s="6" t="str">
        <f>_xlfn.IFNA(IF(IF($AH1404=AS$5,VLOOKUP(AI1404,buff!$K:$L,2,FALSE),"")=0,"",IF($AH1404=AS$5,VLOOKUP(AI1404,buff!$K:$L,2,FALSE),"")),"")</f>
        <v/>
      </c>
      <c r="AT1404" s="6" t="str">
        <f>_xlfn.IFNA(IF(IF($AH1404=AT$5,VLOOKUP(AJ1404,buff!$K:$L,2,FALSE),"")=0,"",IF($AH1404=AT$5,VLOOKUP(AJ1404,buff!$K:$L,2,FALSE),"")),"")</f>
        <v/>
      </c>
      <c r="AU1404" s="6" t="str">
        <f>_xlfn.IFNA(IF(IF($AH1404=AU$5,VLOOKUP(AK1404,buff!$K:$L,2,FALSE),"")=0,"",IF($AH1404=AU$5,VLOOKUP(AK1404,buff!$K:$L,2,FALSE),"")),"")</f>
        <v/>
      </c>
      <c r="AV1404" s="6" t="str">
        <f>_xlfn.IFNA(IF(IF($AH1404=AV$5,VLOOKUP(AL1404,buff!$K:$L,2,FALSE),"")=0,"",IF($AH1404=AV$5,VLOOKUP(AL1404,buff!$K:$L,2,FALSE),"")),"")</f>
        <v/>
      </c>
      <c r="AW1404" s="6" t="str">
        <f>_xlfn.IFNA(IF(IF($AH1404=AW$5,VLOOKUP(AM1404,buff!$K:$L,2,FALSE),"")=0,"",IF($AH1404=AW$5,VLOOKUP(AM1404,buff!$K:$L,2,FALSE),"")),"")</f>
        <v/>
      </c>
      <c r="AX1404" s="6" t="e">
        <f>VLOOKUP(AI1404,buff!K:P,6,FALSE)</f>
        <v>#N/A</v>
      </c>
      <c r="AY1404" t="e">
        <f t="shared" si="415"/>
        <v>#N/A</v>
      </c>
      <c r="AZ1404" t="e">
        <f t="shared" si="415"/>
        <v>#N/A</v>
      </c>
      <c r="BA1404">
        <f t="shared" si="416"/>
        <v>0</v>
      </c>
      <c r="BB1404">
        <f t="shared" si="417"/>
        <v>0</v>
      </c>
    </row>
    <row r="1405" spans="1:54" x14ac:dyDescent="0.15">
      <c r="A1405" t="str">
        <f t="shared" si="405"/>
        <v>琅琊主动技能1等级19</v>
      </c>
      <c r="B1405" s="8">
        <v>1399</v>
      </c>
      <c r="C1405" s="8" t="str">
        <f>VLOOKUP(G1405,角色!A:B,2,FALSE)</f>
        <v>琅琊</v>
      </c>
      <c r="D1405" s="8" t="str">
        <f t="shared" si="412"/>
        <v>主动技能1</v>
      </c>
      <c r="E1405" s="8">
        <f t="shared" si="406"/>
        <v>19</v>
      </c>
      <c r="F1405" s="8">
        <f t="shared" si="407"/>
        <v>1</v>
      </c>
      <c r="G1405" s="8">
        <f t="shared" si="408"/>
        <v>24</v>
      </c>
      <c r="H1405" s="4" t="s">
        <v>511</v>
      </c>
      <c r="I1405" s="24" t="str">
        <f t="shared" si="423"/>
        <v>对敌方单体攻击，造成100%攻击力（+2602）点伤害。</v>
      </c>
      <c r="J1405" s="4" t="s">
        <v>305</v>
      </c>
      <c r="K1405" s="1" t="s">
        <v>103</v>
      </c>
      <c r="L1405" s="24" t="s">
        <v>107</v>
      </c>
      <c r="M1405" s="4"/>
      <c r="N1405" s="4">
        <v>100</v>
      </c>
      <c r="O1405" s="4"/>
      <c r="T1405" s="6" t="str">
        <f t="shared" si="418"/>
        <v/>
      </c>
      <c r="U1405" s="6" t="str">
        <f t="shared" si="419"/>
        <v/>
      </c>
      <c r="Y1405">
        <f t="shared" si="424"/>
        <v>0</v>
      </c>
      <c r="Z1405">
        <v>100</v>
      </c>
      <c r="AA1405" s="23">
        <v>10</v>
      </c>
      <c r="AB1405" s="23">
        <f>INT(VLOOKUP(VLOOKUP($C1405,角色技能升级比率表!$B:$C,2,FALSE),角色属性概况!E:F,2,FALSE)*VLOOKUP(E1405,角色属性概况!I:M,3,FALSE)*AA1405/100)</f>
        <v>2602</v>
      </c>
      <c r="AE1405">
        <v>0</v>
      </c>
      <c r="AF1405" s="23">
        <f t="shared" si="413"/>
        <v>0</v>
      </c>
      <c r="AG1405" s="23">
        <f t="shared" si="414"/>
        <v>0</v>
      </c>
      <c r="AN1405" s="6" t="str">
        <f>_xlfn.IFNA(IF(IF($AH1405=AN$5,VLOOKUP(AI1405,buff!$K:$L,2,FALSE),"")=0,"",IF($AH1405=AN$5,VLOOKUP(AI1405,buff!$K:$L,2,FALSE),"")),"")</f>
        <v/>
      </c>
      <c r="AO1405" s="6" t="str">
        <f>_xlfn.IFNA(IF(IF($AH1405=AO$5,VLOOKUP(AJ1405,buff!$K:$L,2,FALSE),"")=0,"",IF($AH1405=AO$5,VLOOKUP(AJ1405,buff!$K:$L,2,FALSE),"")),"")</f>
        <v/>
      </c>
      <c r="AP1405" s="6" t="str">
        <f>_xlfn.IFNA(IF(IF($AH1405=AP$5,VLOOKUP(AK1405,buff!$K:$L,2,FALSE),"")=0,"",IF($AH1405=AP$5,VLOOKUP(AK1405,buff!$K:$L,2,FALSE),"")),"")</f>
        <v/>
      </c>
      <c r="AQ1405" s="6" t="str">
        <f>_xlfn.IFNA(IF(IF($AH1405=AQ$5,VLOOKUP(AL1405,buff!$K:$L,2,FALSE),"")=0,"",IF($AH1405=AQ$5,VLOOKUP(AL1405,buff!$K:$L,2,FALSE),"")),"")</f>
        <v/>
      </c>
      <c r="AR1405" s="6" t="str">
        <f>_xlfn.IFNA(IF(IF($AH1405=AR$5,VLOOKUP(AM1405,buff!$K:$L,2,FALSE),"")=0,"",IF($AH1405=AR$5,VLOOKUP(AM1405,buff!$K:$L,2,FALSE),"")),"")</f>
        <v/>
      </c>
      <c r="AS1405" s="6" t="str">
        <f>_xlfn.IFNA(IF(IF($AH1405=AS$5,VLOOKUP(AI1405,buff!$K:$L,2,FALSE),"")=0,"",IF($AH1405=AS$5,VLOOKUP(AI1405,buff!$K:$L,2,FALSE),"")),"")</f>
        <v/>
      </c>
      <c r="AT1405" s="6" t="str">
        <f>_xlfn.IFNA(IF(IF($AH1405=AT$5,VLOOKUP(AJ1405,buff!$K:$L,2,FALSE),"")=0,"",IF($AH1405=AT$5,VLOOKUP(AJ1405,buff!$K:$L,2,FALSE),"")),"")</f>
        <v/>
      </c>
      <c r="AU1405" s="6" t="str">
        <f>_xlfn.IFNA(IF(IF($AH1405=AU$5,VLOOKUP(AK1405,buff!$K:$L,2,FALSE),"")=0,"",IF($AH1405=AU$5,VLOOKUP(AK1405,buff!$K:$L,2,FALSE),"")),"")</f>
        <v/>
      </c>
      <c r="AV1405" s="6" t="str">
        <f>_xlfn.IFNA(IF(IF($AH1405=AV$5,VLOOKUP(AL1405,buff!$K:$L,2,FALSE),"")=0,"",IF($AH1405=AV$5,VLOOKUP(AL1405,buff!$K:$L,2,FALSE),"")),"")</f>
        <v/>
      </c>
      <c r="AW1405" s="6" t="str">
        <f>_xlfn.IFNA(IF(IF($AH1405=AW$5,VLOOKUP(AM1405,buff!$K:$L,2,FALSE),"")=0,"",IF($AH1405=AW$5,VLOOKUP(AM1405,buff!$K:$L,2,FALSE),"")),"")</f>
        <v/>
      </c>
      <c r="AX1405" s="6" t="e">
        <f>VLOOKUP(AI1405,buff!K:P,6,FALSE)</f>
        <v>#N/A</v>
      </c>
      <c r="AY1405" t="e">
        <f t="shared" si="415"/>
        <v>#N/A</v>
      </c>
      <c r="AZ1405" t="e">
        <f t="shared" si="415"/>
        <v>#N/A</v>
      </c>
      <c r="BA1405">
        <f t="shared" si="416"/>
        <v>0</v>
      </c>
      <c r="BB1405">
        <f t="shared" si="417"/>
        <v>0</v>
      </c>
    </row>
    <row r="1406" spans="1:54" x14ac:dyDescent="0.15">
      <c r="A1406" t="str">
        <f t="shared" si="405"/>
        <v>琅琊主动技能1等级20</v>
      </c>
      <c r="B1406" s="8">
        <v>1400</v>
      </c>
      <c r="C1406" s="8" t="str">
        <f>VLOOKUP(G1406,角色!A:B,2,FALSE)</f>
        <v>琅琊</v>
      </c>
      <c r="D1406" s="8" t="str">
        <f t="shared" si="412"/>
        <v>主动技能1</v>
      </c>
      <c r="E1406" s="8">
        <f t="shared" si="406"/>
        <v>20</v>
      </c>
      <c r="F1406" s="8">
        <f t="shared" si="407"/>
        <v>1</v>
      </c>
      <c r="G1406" s="8">
        <f t="shared" si="408"/>
        <v>24</v>
      </c>
      <c r="H1406" s="4" t="s">
        <v>511</v>
      </c>
      <c r="I1406" s="24" t="str">
        <f t="shared" si="423"/>
        <v>对敌方单体攻击，造成100%攻击力（+3204）点伤害。</v>
      </c>
      <c r="J1406" s="4" t="s">
        <v>305</v>
      </c>
      <c r="K1406" s="1" t="s">
        <v>103</v>
      </c>
      <c r="L1406" s="24" t="s">
        <v>107</v>
      </c>
      <c r="M1406" s="4"/>
      <c r="N1406" s="4">
        <v>100</v>
      </c>
      <c r="O1406" s="4"/>
      <c r="T1406" s="6" t="str">
        <f t="shared" si="418"/>
        <v/>
      </c>
      <c r="U1406" s="6" t="str">
        <f t="shared" si="419"/>
        <v/>
      </c>
      <c r="Y1406">
        <f t="shared" si="424"/>
        <v>0</v>
      </c>
      <c r="Z1406">
        <v>100</v>
      </c>
      <c r="AA1406" s="23">
        <v>10</v>
      </c>
      <c r="AB1406" s="23">
        <f>INT(VLOOKUP(VLOOKUP($C1406,角色技能升级比率表!$B:$C,2,FALSE),角色属性概况!E:F,2,FALSE)*VLOOKUP(E1406,角色属性概况!I:M,3,FALSE)*AA1406/100)</f>
        <v>3204</v>
      </c>
      <c r="AE1406">
        <v>0</v>
      </c>
      <c r="AF1406" s="23">
        <f t="shared" si="413"/>
        <v>0</v>
      </c>
      <c r="AG1406" s="23">
        <f t="shared" si="414"/>
        <v>0</v>
      </c>
      <c r="AN1406" s="6" t="str">
        <f>_xlfn.IFNA(IF(IF($AH1406=AN$5,VLOOKUP(AI1406,buff!$K:$L,2,FALSE),"")=0,"",IF($AH1406=AN$5,VLOOKUP(AI1406,buff!$K:$L,2,FALSE),"")),"")</f>
        <v/>
      </c>
      <c r="AO1406" s="6" t="str">
        <f>_xlfn.IFNA(IF(IF($AH1406=AO$5,VLOOKUP(AJ1406,buff!$K:$L,2,FALSE),"")=0,"",IF($AH1406=AO$5,VLOOKUP(AJ1406,buff!$K:$L,2,FALSE),"")),"")</f>
        <v/>
      </c>
      <c r="AP1406" s="6" t="str">
        <f>_xlfn.IFNA(IF(IF($AH1406=AP$5,VLOOKUP(AK1406,buff!$K:$L,2,FALSE),"")=0,"",IF($AH1406=AP$5,VLOOKUP(AK1406,buff!$K:$L,2,FALSE),"")),"")</f>
        <v/>
      </c>
      <c r="AQ1406" s="6" t="str">
        <f>_xlfn.IFNA(IF(IF($AH1406=AQ$5,VLOOKUP(AL1406,buff!$K:$L,2,FALSE),"")=0,"",IF($AH1406=AQ$5,VLOOKUP(AL1406,buff!$K:$L,2,FALSE),"")),"")</f>
        <v/>
      </c>
      <c r="AR1406" s="6" t="str">
        <f>_xlfn.IFNA(IF(IF($AH1406=AR$5,VLOOKUP(AM1406,buff!$K:$L,2,FALSE),"")=0,"",IF($AH1406=AR$5,VLOOKUP(AM1406,buff!$K:$L,2,FALSE),"")),"")</f>
        <v/>
      </c>
      <c r="AS1406" s="6" t="str">
        <f>_xlfn.IFNA(IF(IF($AH1406=AS$5,VLOOKUP(AI1406,buff!$K:$L,2,FALSE),"")=0,"",IF($AH1406=AS$5,VLOOKUP(AI1406,buff!$K:$L,2,FALSE),"")),"")</f>
        <v/>
      </c>
      <c r="AT1406" s="6" t="str">
        <f>_xlfn.IFNA(IF(IF($AH1406=AT$5,VLOOKUP(AJ1406,buff!$K:$L,2,FALSE),"")=0,"",IF($AH1406=AT$5,VLOOKUP(AJ1406,buff!$K:$L,2,FALSE),"")),"")</f>
        <v/>
      </c>
      <c r="AU1406" s="6" t="str">
        <f>_xlfn.IFNA(IF(IF($AH1406=AU$5,VLOOKUP(AK1406,buff!$K:$L,2,FALSE),"")=0,"",IF($AH1406=AU$5,VLOOKUP(AK1406,buff!$K:$L,2,FALSE),"")),"")</f>
        <v/>
      </c>
      <c r="AV1406" s="6" t="str">
        <f>_xlfn.IFNA(IF(IF($AH1406=AV$5,VLOOKUP(AL1406,buff!$K:$L,2,FALSE),"")=0,"",IF($AH1406=AV$5,VLOOKUP(AL1406,buff!$K:$L,2,FALSE),"")),"")</f>
        <v/>
      </c>
      <c r="AW1406" s="6" t="str">
        <f>_xlfn.IFNA(IF(IF($AH1406=AW$5,VLOOKUP(AM1406,buff!$K:$L,2,FALSE),"")=0,"",IF($AH1406=AW$5,VLOOKUP(AM1406,buff!$K:$L,2,FALSE),"")),"")</f>
        <v/>
      </c>
      <c r="AX1406" s="6" t="e">
        <f>VLOOKUP(AI1406,buff!K:P,6,FALSE)</f>
        <v>#N/A</v>
      </c>
      <c r="AY1406" t="e">
        <f t="shared" si="415"/>
        <v>#N/A</v>
      </c>
      <c r="AZ1406" t="e">
        <f t="shared" si="415"/>
        <v>#N/A</v>
      </c>
      <c r="BA1406">
        <f t="shared" si="416"/>
        <v>0</v>
      </c>
      <c r="BB1406">
        <f t="shared" si="417"/>
        <v>0</v>
      </c>
    </row>
    <row r="1407" spans="1:54" x14ac:dyDescent="0.15">
      <c r="A1407" t="str">
        <f t="shared" si="405"/>
        <v>琅琊主动技能2等级1</v>
      </c>
      <c r="B1407" s="8">
        <v>1401</v>
      </c>
      <c r="C1407" s="8" t="str">
        <f>VLOOKUP(G1407,角色!A:B,2,FALSE)</f>
        <v>琅琊</v>
      </c>
      <c r="D1407" s="8" t="str">
        <f t="shared" si="412"/>
        <v>主动技能2</v>
      </c>
      <c r="E1407" s="8">
        <f t="shared" si="406"/>
        <v>1</v>
      </c>
      <c r="F1407" s="8">
        <f t="shared" si="407"/>
        <v>2</v>
      </c>
      <c r="G1407" s="8">
        <f t="shared" si="408"/>
        <v>24</v>
      </c>
      <c r="H1407" s="4" t="s">
        <v>512</v>
      </c>
      <c r="I1407" s="26" t="str">
        <f>"对己方随机3个单位回复生命"&amp;AX1407</f>
        <v>对己方随机3个单位回复生命121</v>
      </c>
      <c r="J1407" s="4" t="s">
        <v>461</v>
      </c>
      <c r="K1407" s="1" t="s">
        <v>105</v>
      </c>
      <c r="L1407" s="4" t="s">
        <v>107</v>
      </c>
      <c r="M1407" s="4" t="s">
        <v>479</v>
      </c>
      <c r="N1407" s="4">
        <v>100</v>
      </c>
      <c r="O1407" s="4"/>
      <c r="T1407" s="6" t="str">
        <f t="shared" si="418"/>
        <v>92:100:3:3</v>
      </c>
      <c r="U1407" s="6" t="str">
        <f t="shared" si="419"/>
        <v/>
      </c>
      <c r="Y1407">
        <f t="shared" ref="Y1407:Y1438" si="425">VLOOKUP(D1407,BC:BD,2,FALSE)</f>
        <v>50</v>
      </c>
      <c r="Z1407">
        <v>0</v>
      </c>
      <c r="AE1407">
        <v>0</v>
      </c>
      <c r="AF1407" s="23">
        <f t="shared" si="413"/>
        <v>2</v>
      </c>
      <c r="AG1407" s="23">
        <f t="shared" si="414"/>
        <v>1</v>
      </c>
      <c r="AH1407" s="1" t="s">
        <v>118</v>
      </c>
      <c r="AI1407" s="4" t="s">
        <v>1694</v>
      </c>
      <c r="AN1407" s="6" t="str">
        <f>_xlfn.IFNA(IF(IF($AH1407=AN$5,VLOOKUP(AI1407,buff!$K:$L,2,FALSE),"")=0,"",IF($AH1407=AN$5,VLOOKUP(AI1407,buff!$K:$L,2,FALSE),"")),"")</f>
        <v>92:100:3:3</v>
      </c>
      <c r="AO1407" s="6" t="str">
        <f>_xlfn.IFNA(IF(IF($AH1407=AO$5,VLOOKUP(AJ1407,buff!$K:$L,2,FALSE),"")=0,"",IF($AH1407=AO$5,VLOOKUP(AJ1407,buff!$K:$L,2,FALSE),"")),"")</f>
        <v/>
      </c>
      <c r="AP1407" s="6" t="str">
        <f>_xlfn.IFNA(IF(IF($AH1407=AP$5,VLOOKUP(AK1407,buff!$K:$L,2,FALSE),"")=0,"",IF($AH1407=AP$5,VLOOKUP(AK1407,buff!$K:$L,2,FALSE),"")),"")</f>
        <v/>
      </c>
      <c r="AQ1407" s="6" t="str">
        <f>_xlfn.IFNA(IF(IF($AH1407=AQ$5,VLOOKUP(AL1407,buff!$K:$L,2,FALSE),"")=0,"",IF($AH1407=AQ$5,VLOOKUP(AL1407,buff!$K:$L,2,FALSE),"")),"")</f>
        <v/>
      </c>
      <c r="AR1407" s="6" t="str">
        <f>_xlfn.IFNA(IF(IF($AH1407=AR$5,VLOOKUP(AM1407,buff!$K:$L,2,FALSE),"")=0,"",IF($AH1407=AR$5,VLOOKUP(AM1407,buff!$K:$L,2,FALSE),"")),"")</f>
        <v/>
      </c>
      <c r="AS1407" s="6" t="str">
        <f>_xlfn.IFNA(IF(IF($AH1407=AS$5,VLOOKUP(AI1407,buff!$K:$L,2,FALSE),"")=0,"",IF($AH1407=AS$5,VLOOKUP(AI1407,buff!$K:$L,2,FALSE),"")),"")</f>
        <v/>
      </c>
      <c r="AT1407" s="6" t="str">
        <f>_xlfn.IFNA(IF(IF($AH1407=AT$5,VLOOKUP(AJ1407,buff!$K:$L,2,FALSE),"")=0,"",IF($AH1407=AT$5,VLOOKUP(AJ1407,buff!$K:$L,2,FALSE),"")),"")</f>
        <v/>
      </c>
      <c r="AU1407" s="6" t="str">
        <f>_xlfn.IFNA(IF(IF($AH1407=AU$5,VLOOKUP(AK1407,buff!$K:$L,2,FALSE),"")=0,"",IF($AH1407=AU$5,VLOOKUP(AK1407,buff!$K:$L,2,FALSE),"")),"")</f>
        <v/>
      </c>
      <c r="AV1407" s="6" t="str">
        <f>_xlfn.IFNA(IF(IF($AH1407=AV$5,VLOOKUP(AL1407,buff!$K:$L,2,FALSE),"")=0,"",IF($AH1407=AV$5,VLOOKUP(AL1407,buff!$K:$L,2,FALSE),"")),"")</f>
        <v/>
      </c>
      <c r="AW1407" s="6" t="str">
        <f>_xlfn.IFNA(IF(IF($AH1407=AW$5,VLOOKUP(AM1407,buff!$K:$L,2,FALSE),"")=0,"",IF($AH1407=AW$5,VLOOKUP(AM1407,buff!$K:$L,2,FALSE),"")),"")</f>
        <v/>
      </c>
      <c r="AX1407" s="6">
        <f>VLOOKUP(AI1407,buff!K:P,6,FALSE)</f>
        <v>121</v>
      </c>
      <c r="AY1407">
        <f t="shared" si="415"/>
        <v>121</v>
      </c>
      <c r="AZ1407">
        <f t="shared" si="415"/>
        <v>121</v>
      </c>
      <c r="BA1407">
        <f t="shared" si="416"/>
        <v>2</v>
      </c>
      <c r="BB1407">
        <f t="shared" si="417"/>
        <v>1</v>
      </c>
    </row>
    <row r="1408" spans="1:54" x14ac:dyDescent="0.15">
      <c r="A1408" t="str">
        <f t="shared" si="405"/>
        <v>琅琊主动技能2等级2</v>
      </c>
      <c r="B1408" s="8">
        <v>1402</v>
      </c>
      <c r="C1408" s="8" t="str">
        <f>VLOOKUP(G1408,角色!A:B,2,FALSE)</f>
        <v>琅琊</v>
      </c>
      <c r="D1408" s="8" t="str">
        <f t="shared" si="412"/>
        <v>主动技能2</v>
      </c>
      <c r="E1408" s="8">
        <f t="shared" si="406"/>
        <v>2</v>
      </c>
      <c r="F1408" s="8">
        <f t="shared" si="407"/>
        <v>2</v>
      </c>
      <c r="G1408" s="8">
        <f t="shared" si="408"/>
        <v>24</v>
      </c>
      <c r="H1408" s="4" t="s">
        <v>512</v>
      </c>
      <c r="I1408" s="26" t="str">
        <f t="shared" ref="I1408:I1426" si="426">"对己方随机3个单位回复生命"&amp;AX1408</f>
        <v>对己方随机3个单位回复生命179</v>
      </c>
      <c r="J1408" s="4" t="s">
        <v>461</v>
      </c>
      <c r="K1408" s="1" t="s">
        <v>105</v>
      </c>
      <c r="L1408" s="4" t="s">
        <v>107</v>
      </c>
      <c r="M1408" s="4" t="s">
        <v>479</v>
      </c>
      <c r="N1408" s="4">
        <v>100</v>
      </c>
      <c r="O1408" s="4"/>
      <c r="T1408" s="6" t="str">
        <f t="shared" si="418"/>
        <v>93:100:3:3</v>
      </c>
      <c r="U1408" s="6" t="str">
        <f t="shared" si="419"/>
        <v/>
      </c>
      <c r="Y1408">
        <f t="shared" si="425"/>
        <v>50</v>
      </c>
      <c r="Z1408">
        <v>0</v>
      </c>
      <c r="AE1408">
        <v>0</v>
      </c>
      <c r="AF1408" s="23">
        <f t="shared" si="413"/>
        <v>2</v>
      </c>
      <c r="AG1408" s="23">
        <f t="shared" si="414"/>
        <v>1</v>
      </c>
      <c r="AH1408" s="1" t="s">
        <v>118</v>
      </c>
      <c r="AI1408" s="4" t="s">
        <v>1695</v>
      </c>
      <c r="AN1408" s="6" t="str">
        <f>_xlfn.IFNA(IF(IF($AH1408=AN$5,VLOOKUP(AI1408,buff!$K:$L,2,FALSE),"")=0,"",IF($AH1408=AN$5,VLOOKUP(AI1408,buff!$K:$L,2,FALSE),"")),"")</f>
        <v>93:100:3:3</v>
      </c>
      <c r="AO1408" s="6" t="str">
        <f>_xlfn.IFNA(IF(IF($AH1408=AO$5,VLOOKUP(AJ1408,buff!$K:$L,2,FALSE),"")=0,"",IF($AH1408=AO$5,VLOOKUP(AJ1408,buff!$K:$L,2,FALSE),"")),"")</f>
        <v/>
      </c>
      <c r="AP1408" s="6" t="str">
        <f>_xlfn.IFNA(IF(IF($AH1408=AP$5,VLOOKUP(AK1408,buff!$K:$L,2,FALSE),"")=0,"",IF($AH1408=AP$5,VLOOKUP(AK1408,buff!$K:$L,2,FALSE),"")),"")</f>
        <v/>
      </c>
      <c r="AQ1408" s="6" t="str">
        <f>_xlfn.IFNA(IF(IF($AH1408=AQ$5,VLOOKUP(AL1408,buff!$K:$L,2,FALSE),"")=0,"",IF($AH1408=AQ$5,VLOOKUP(AL1408,buff!$K:$L,2,FALSE),"")),"")</f>
        <v/>
      </c>
      <c r="AR1408" s="6" t="str">
        <f>_xlfn.IFNA(IF(IF($AH1408=AR$5,VLOOKUP(AM1408,buff!$K:$L,2,FALSE),"")=0,"",IF($AH1408=AR$5,VLOOKUP(AM1408,buff!$K:$L,2,FALSE),"")),"")</f>
        <v/>
      </c>
      <c r="AS1408" s="6" t="str">
        <f>_xlfn.IFNA(IF(IF($AH1408=AS$5,VLOOKUP(AI1408,buff!$K:$L,2,FALSE),"")=0,"",IF($AH1408=AS$5,VLOOKUP(AI1408,buff!$K:$L,2,FALSE),"")),"")</f>
        <v/>
      </c>
      <c r="AT1408" s="6" t="str">
        <f>_xlfn.IFNA(IF(IF($AH1408=AT$5,VLOOKUP(AJ1408,buff!$K:$L,2,FALSE),"")=0,"",IF($AH1408=AT$5,VLOOKUP(AJ1408,buff!$K:$L,2,FALSE),"")),"")</f>
        <v/>
      </c>
      <c r="AU1408" s="6" t="str">
        <f>_xlfn.IFNA(IF(IF($AH1408=AU$5,VLOOKUP(AK1408,buff!$K:$L,2,FALSE),"")=0,"",IF($AH1408=AU$5,VLOOKUP(AK1408,buff!$K:$L,2,FALSE),"")),"")</f>
        <v/>
      </c>
      <c r="AV1408" s="6" t="str">
        <f>_xlfn.IFNA(IF(IF($AH1408=AV$5,VLOOKUP(AL1408,buff!$K:$L,2,FALSE),"")=0,"",IF($AH1408=AV$5,VLOOKUP(AL1408,buff!$K:$L,2,FALSE),"")),"")</f>
        <v/>
      </c>
      <c r="AW1408" s="6" t="str">
        <f>_xlfn.IFNA(IF(IF($AH1408=AW$5,VLOOKUP(AM1408,buff!$K:$L,2,FALSE),"")=0,"",IF($AH1408=AW$5,VLOOKUP(AM1408,buff!$K:$L,2,FALSE),"")),"")</f>
        <v/>
      </c>
      <c r="AX1408" s="6">
        <f>VLOOKUP(AI1408,buff!K:P,6,FALSE)</f>
        <v>179</v>
      </c>
      <c r="AY1408">
        <f t="shared" si="415"/>
        <v>179</v>
      </c>
      <c r="AZ1408">
        <f t="shared" si="415"/>
        <v>179</v>
      </c>
      <c r="BA1408">
        <f t="shared" si="416"/>
        <v>2</v>
      </c>
      <c r="BB1408">
        <f t="shared" si="417"/>
        <v>1</v>
      </c>
    </row>
    <row r="1409" spans="1:54" x14ac:dyDescent="0.15">
      <c r="A1409" t="str">
        <f t="shared" si="405"/>
        <v>琅琊主动技能2等级3</v>
      </c>
      <c r="B1409" s="8">
        <v>1403</v>
      </c>
      <c r="C1409" s="8" t="str">
        <f>VLOOKUP(G1409,角色!A:B,2,FALSE)</f>
        <v>琅琊</v>
      </c>
      <c r="D1409" s="8" t="str">
        <f t="shared" si="412"/>
        <v>主动技能2</v>
      </c>
      <c r="E1409" s="8">
        <f t="shared" si="406"/>
        <v>3</v>
      </c>
      <c r="F1409" s="8">
        <f t="shared" si="407"/>
        <v>2</v>
      </c>
      <c r="G1409" s="8">
        <f t="shared" si="408"/>
        <v>24</v>
      </c>
      <c r="H1409" s="4" t="s">
        <v>512</v>
      </c>
      <c r="I1409" s="26" t="str">
        <f t="shared" si="426"/>
        <v>对己方随机3个单位回复生命236</v>
      </c>
      <c r="J1409" s="4" t="s">
        <v>461</v>
      </c>
      <c r="K1409" s="1" t="s">
        <v>105</v>
      </c>
      <c r="L1409" s="4" t="s">
        <v>107</v>
      </c>
      <c r="M1409" s="4" t="s">
        <v>479</v>
      </c>
      <c r="N1409" s="4">
        <v>100</v>
      </c>
      <c r="O1409" s="4"/>
      <c r="T1409" s="6" t="str">
        <f t="shared" si="418"/>
        <v>94:100:3:3</v>
      </c>
      <c r="U1409" s="6" t="str">
        <f t="shared" si="419"/>
        <v/>
      </c>
      <c r="Y1409">
        <f t="shared" si="425"/>
        <v>50</v>
      </c>
      <c r="Z1409">
        <v>0</v>
      </c>
      <c r="AE1409">
        <v>0</v>
      </c>
      <c r="AF1409" s="23">
        <f t="shared" si="413"/>
        <v>2</v>
      </c>
      <c r="AG1409" s="23">
        <f t="shared" si="414"/>
        <v>1</v>
      </c>
      <c r="AH1409" s="1" t="s">
        <v>118</v>
      </c>
      <c r="AI1409" s="4" t="s">
        <v>1696</v>
      </c>
      <c r="AN1409" s="6" t="str">
        <f>_xlfn.IFNA(IF(IF($AH1409=AN$5,VLOOKUP(AI1409,buff!$K:$L,2,FALSE),"")=0,"",IF($AH1409=AN$5,VLOOKUP(AI1409,buff!$K:$L,2,FALSE),"")),"")</f>
        <v>94:100:3:3</v>
      </c>
      <c r="AO1409" s="6" t="str">
        <f>_xlfn.IFNA(IF(IF($AH1409=AO$5,VLOOKUP(AJ1409,buff!$K:$L,2,FALSE),"")=0,"",IF($AH1409=AO$5,VLOOKUP(AJ1409,buff!$K:$L,2,FALSE),"")),"")</f>
        <v/>
      </c>
      <c r="AP1409" s="6" t="str">
        <f>_xlfn.IFNA(IF(IF($AH1409=AP$5,VLOOKUP(AK1409,buff!$K:$L,2,FALSE),"")=0,"",IF($AH1409=AP$5,VLOOKUP(AK1409,buff!$K:$L,2,FALSE),"")),"")</f>
        <v/>
      </c>
      <c r="AQ1409" s="6" t="str">
        <f>_xlfn.IFNA(IF(IF($AH1409=AQ$5,VLOOKUP(AL1409,buff!$K:$L,2,FALSE),"")=0,"",IF($AH1409=AQ$5,VLOOKUP(AL1409,buff!$K:$L,2,FALSE),"")),"")</f>
        <v/>
      </c>
      <c r="AR1409" s="6" t="str">
        <f>_xlfn.IFNA(IF(IF($AH1409=AR$5,VLOOKUP(AM1409,buff!$K:$L,2,FALSE),"")=0,"",IF($AH1409=AR$5,VLOOKUP(AM1409,buff!$K:$L,2,FALSE),"")),"")</f>
        <v/>
      </c>
      <c r="AS1409" s="6" t="str">
        <f>_xlfn.IFNA(IF(IF($AH1409=AS$5,VLOOKUP(AI1409,buff!$K:$L,2,FALSE),"")=0,"",IF($AH1409=AS$5,VLOOKUP(AI1409,buff!$K:$L,2,FALSE),"")),"")</f>
        <v/>
      </c>
      <c r="AT1409" s="6" t="str">
        <f>_xlfn.IFNA(IF(IF($AH1409=AT$5,VLOOKUP(AJ1409,buff!$K:$L,2,FALSE),"")=0,"",IF($AH1409=AT$5,VLOOKUP(AJ1409,buff!$K:$L,2,FALSE),"")),"")</f>
        <v/>
      </c>
      <c r="AU1409" s="6" t="str">
        <f>_xlfn.IFNA(IF(IF($AH1409=AU$5,VLOOKUP(AK1409,buff!$K:$L,2,FALSE),"")=0,"",IF($AH1409=AU$5,VLOOKUP(AK1409,buff!$K:$L,2,FALSE),"")),"")</f>
        <v/>
      </c>
      <c r="AV1409" s="6" t="str">
        <f>_xlfn.IFNA(IF(IF($AH1409=AV$5,VLOOKUP(AL1409,buff!$K:$L,2,FALSE),"")=0,"",IF($AH1409=AV$5,VLOOKUP(AL1409,buff!$K:$L,2,FALSE),"")),"")</f>
        <v/>
      </c>
      <c r="AW1409" s="6" t="str">
        <f>_xlfn.IFNA(IF(IF($AH1409=AW$5,VLOOKUP(AM1409,buff!$K:$L,2,FALSE),"")=0,"",IF($AH1409=AW$5,VLOOKUP(AM1409,buff!$K:$L,2,FALSE),"")),"")</f>
        <v/>
      </c>
      <c r="AX1409" s="6">
        <f>VLOOKUP(AI1409,buff!K:P,6,FALSE)</f>
        <v>236</v>
      </c>
      <c r="AY1409">
        <f t="shared" si="415"/>
        <v>236</v>
      </c>
      <c r="AZ1409">
        <f t="shared" si="415"/>
        <v>236</v>
      </c>
      <c r="BA1409">
        <f t="shared" si="416"/>
        <v>2</v>
      </c>
      <c r="BB1409">
        <f t="shared" si="417"/>
        <v>1</v>
      </c>
    </row>
    <row r="1410" spans="1:54" x14ac:dyDescent="0.15">
      <c r="A1410" t="str">
        <f t="shared" si="405"/>
        <v>琅琊主动技能2等级4</v>
      </c>
      <c r="B1410" s="8">
        <v>1404</v>
      </c>
      <c r="C1410" s="8" t="str">
        <f>VLOOKUP(G1410,角色!A:B,2,FALSE)</f>
        <v>琅琊</v>
      </c>
      <c r="D1410" s="8" t="str">
        <f t="shared" si="412"/>
        <v>主动技能2</v>
      </c>
      <c r="E1410" s="8">
        <f t="shared" si="406"/>
        <v>4</v>
      </c>
      <c r="F1410" s="8">
        <f t="shared" si="407"/>
        <v>2</v>
      </c>
      <c r="G1410" s="8">
        <f t="shared" si="408"/>
        <v>24</v>
      </c>
      <c r="H1410" s="4" t="s">
        <v>512</v>
      </c>
      <c r="I1410" s="26" t="str">
        <f t="shared" si="426"/>
        <v>对己方随机3个单位回复生命294</v>
      </c>
      <c r="J1410" s="4" t="s">
        <v>461</v>
      </c>
      <c r="K1410" s="1" t="s">
        <v>105</v>
      </c>
      <c r="L1410" s="4" t="s">
        <v>107</v>
      </c>
      <c r="M1410" s="4" t="s">
        <v>479</v>
      </c>
      <c r="N1410" s="4">
        <v>100</v>
      </c>
      <c r="O1410" s="4"/>
      <c r="T1410" s="6" t="str">
        <f t="shared" si="418"/>
        <v>95:100:3:3</v>
      </c>
      <c r="U1410" s="6" t="str">
        <f t="shared" si="419"/>
        <v/>
      </c>
      <c r="Y1410">
        <f t="shared" si="425"/>
        <v>50</v>
      </c>
      <c r="Z1410">
        <v>0</v>
      </c>
      <c r="AE1410">
        <v>0</v>
      </c>
      <c r="AF1410" s="23">
        <f t="shared" si="413"/>
        <v>2</v>
      </c>
      <c r="AG1410" s="23">
        <f t="shared" si="414"/>
        <v>1</v>
      </c>
      <c r="AH1410" s="1" t="s">
        <v>118</v>
      </c>
      <c r="AI1410" s="4" t="s">
        <v>1697</v>
      </c>
      <c r="AN1410" s="6" t="str">
        <f>_xlfn.IFNA(IF(IF($AH1410=AN$5,VLOOKUP(AI1410,buff!$K:$L,2,FALSE),"")=0,"",IF($AH1410=AN$5,VLOOKUP(AI1410,buff!$K:$L,2,FALSE),"")),"")</f>
        <v>95:100:3:3</v>
      </c>
      <c r="AO1410" s="6" t="str">
        <f>_xlfn.IFNA(IF(IF($AH1410=AO$5,VLOOKUP(AJ1410,buff!$K:$L,2,FALSE),"")=0,"",IF($AH1410=AO$5,VLOOKUP(AJ1410,buff!$K:$L,2,FALSE),"")),"")</f>
        <v/>
      </c>
      <c r="AP1410" s="6" t="str">
        <f>_xlfn.IFNA(IF(IF($AH1410=AP$5,VLOOKUP(AK1410,buff!$K:$L,2,FALSE),"")=0,"",IF($AH1410=AP$5,VLOOKUP(AK1410,buff!$K:$L,2,FALSE),"")),"")</f>
        <v/>
      </c>
      <c r="AQ1410" s="6" t="str">
        <f>_xlfn.IFNA(IF(IF($AH1410=AQ$5,VLOOKUP(AL1410,buff!$K:$L,2,FALSE),"")=0,"",IF($AH1410=AQ$5,VLOOKUP(AL1410,buff!$K:$L,2,FALSE),"")),"")</f>
        <v/>
      </c>
      <c r="AR1410" s="6" t="str">
        <f>_xlfn.IFNA(IF(IF($AH1410=AR$5,VLOOKUP(AM1410,buff!$K:$L,2,FALSE),"")=0,"",IF($AH1410=AR$5,VLOOKUP(AM1410,buff!$K:$L,2,FALSE),"")),"")</f>
        <v/>
      </c>
      <c r="AS1410" s="6" t="str">
        <f>_xlfn.IFNA(IF(IF($AH1410=AS$5,VLOOKUP(AI1410,buff!$K:$L,2,FALSE),"")=0,"",IF($AH1410=AS$5,VLOOKUP(AI1410,buff!$K:$L,2,FALSE),"")),"")</f>
        <v/>
      </c>
      <c r="AT1410" s="6" t="str">
        <f>_xlfn.IFNA(IF(IF($AH1410=AT$5,VLOOKUP(AJ1410,buff!$K:$L,2,FALSE),"")=0,"",IF($AH1410=AT$5,VLOOKUP(AJ1410,buff!$K:$L,2,FALSE),"")),"")</f>
        <v/>
      </c>
      <c r="AU1410" s="6" t="str">
        <f>_xlfn.IFNA(IF(IF($AH1410=AU$5,VLOOKUP(AK1410,buff!$K:$L,2,FALSE),"")=0,"",IF($AH1410=AU$5,VLOOKUP(AK1410,buff!$K:$L,2,FALSE),"")),"")</f>
        <v/>
      </c>
      <c r="AV1410" s="6" t="str">
        <f>_xlfn.IFNA(IF(IF($AH1410=AV$5,VLOOKUP(AL1410,buff!$K:$L,2,FALSE),"")=0,"",IF($AH1410=AV$5,VLOOKUP(AL1410,buff!$K:$L,2,FALSE),"")),"")</f>
        <v/>
      </c>
      <c r="AW1410" s="6" t="str">
        <f>_xlfn.IFNA(IF(IF($AH1410=AW$5,VLOOKUP(AM1410,buff!$K:$L,2,FALSE),"")=0,"",IF($AH1410=AW$5,VLOOKUP(AM1410,buff!$K:$L,2,FALSE),"")),"")</f>
        <v/>
      </c>
      <c r="AX1410" s="6">
        <f>VLOOKUP(AI1410,buff!K:P,6,FALSE)</f>
        <v>294</v>
      </c>
      <c r="AY1410">
        <f t="shared" si="415"/>
        <v>294</v>
      </c>
      <c r="AZ1410">
        <f t="shared" si="415"/>
        <v>294</v>
      </c>
      <c r="BA1410">
        <f t="shared" si="416"/>
        <v>2</v>
      </c>
      <c r="BB1410">
        <f t="shared" si="417"/>
        <v>1</v>
      </c>
    </row>
    <row r="1411" spans="1:54" x14ac:dyDescent="0.15">
      <c r="A1411" t="str">
        <f t="shared" si="405"/>
        <v>琅琊主动技能2等级5</v>
      </c>
      <c r="B1411" s="8">
        <v>1405</v>
      </c>
      <c r="C1411" s="8" t="str">
        <f>VLOOKUP(G1411,角色!A:B,2,FALSE)</f>
        <v>琅琊</v>
      </c>
      <c r="D1411" s="8" t="str">
        <f t="shared" si="412"/>
        <v>主动技能2</v>
      </c>
      <c r="E1411" s="8">
        <f t="shared" si="406"/>
        <v>5</v>
      </c>
      <c r="F1411" s="8">
        <f t="shared" si="407"/>
        <v>2</v>
      </c>
      <c r="G1411" s="8">
        <f t="shared" si="408"/>
        <v>24</v>
      </c>
      <c r="H1411" s="4" t="s">
        <v>512</v>
      </c>
      <c r="I1411" s="26" t="str">
        <f t="shared" si="426"/>
        <v>对己方随机3个单位回复生命361</v>
      </c>
      <c r="J1411" s="4" t="s">
        <v>461</v>
      </c>
      <c r="K1411" s="1" t="s">
        <v>105</v>
      </c>
      <c r="L1411" s="4" t="s">
        <v>107</v>
      </c>
      <c r="M1411" s="4" t="s">
        <v>479</v>
      </c>
      <c r="N1411" s="4">
        <v>100</v>
      </c>
      <c r="O1411" s="4"/>
      <c r="T1411" s="6" t="str">
        <f t="shared" si="418"/>
        <v>96:100:3:3</v>
      </c>
      <c r="U1411" s="6" t="str">
        <f t="shared" si="419"/>
        <v/>
      </c>
      <c r="Y1411">
        <f t="shared" si="425"/>
        <v>50</v>
      </c>
      <c r="Z1411">
        <v>0</v>
      </c>
      <c r="AE1411">
        <v>0</v>
      </c>
      <c r="AF1411" s="23">
        <f t="shared" si="413"/>
        <v>2</v>
      </c>
      <c r="AG1411" s="23">
        <f t="shared" si="414"/>
        <v>1</v>
      </c>
      <c r="AH1411" s="1" t="s">
        <v>118</v>
      </c>
      <c r="AI1411" s="4" t="s">
        <v>1698</v>
      </c>
      <c r="AN1411" s="6" t="str">
        <f>_xlfn.IFNA(IF(IF($AH1411=AN$5,VLOOKUP(AI1411,buff!$K:$L,2,FALSE),"")=0,"",IF($AH1411=AN$5,VLOOKUP(AI1411,buff!$K:$L,2,FALSE),"")),"")</f>
        <v>96:100:3:3</v>
      </c>
      <c r="AO1411" s="6" t="str">
        <f>_xlfn.IFNA(IF(IF($AH1411=AO$5,VLOOKUP(AJ1411,buff!$K:$L,2,FALSE),"")=0,"",IF($AH1411=AO$5,VLOOKUP(AJ1411,buff!$K:$L,2,FALSE),"")),"")</f>
        <v/>
      </c>
      <c r="AP1411" s="6" t="str">
        <f>_xlfn.IFNA(IF(IF($AH1411=AP$5,VLOOKUP(AK1411,buff!$K:$L,2,FALSE),"")=0,"",IF($AH1411=AP$5,VLOOKUP(AK1411,buff!$K:$L,2,FALSE),"")),"")</f>
        <v/>
      </c>
      <c r="AQ1411" s="6" t="str">
        <f>_xlfn.IFNA(IF(IF($AH1411=AQ$5,VLOOKUP(AL1411,buff!$K:$L,2,FALSE),"")=0,"",IF($AH1411=AQ$5,VLOOKUP(AL1411,buff!$K:$L,2,FALSE),"")),"")</f>
        <v/>
      </c>
      <c r="AR1411" s="6" t="str">
        <f>_xlfn.IFNA(IF(IF($AH1411=AR$5,VLOOKUP(AM1411,buff!$K:$L,2,FALSE),"")=0,"",IF($AH1411=AR$5,VLOOKUP(AM1411,buff!$K:$L,2,FALSE),"")),"")</f>
        <v/>
      </c>
      <c r="AS1411" s="6" t="str">
        <f>_xlfn.IFNA(IF(IF($AH1411=AS$5,VLOOKUP(AI1411,buff!$K:$L,2,FALSE),"")=0,"",IF($AH1411=AS$5,VLOOKUP(AI1411,buff!$K:$L,2,FALSE),"")),"")</f>
        <v/>
      </c>
      <c r="AT1411" s="6" t="str">
        <f>_xlfn.IFNA(IF(IF($AH1411=AT$5,VLOOKUP(AJ1411,buff!$K:$L,2,FALSE),"")=0,"",IF($AH1411=AT$5,VLOOKUP(AJ1411,buff!$K:$L,2,FALSE),"")),"")</f>
        <v/>
      </c>
      <c r="AU1411" s="6" t="str">
        <f>_xlfn.IFNA(IF(IF($AH1411=AU$5,VLOOKUP(AK1411,buff!$K:$L,2,FALSE),"")=0,"",IF($AH1411=AU$5,VLOOKUP(AK1411,buff!$K:$L,2,FALSE),"")),"")</f>
        <v/>
      </c>
      <c r="AV1411" s="6" t="str">
        <f>_xlfn.IFNA(IF(IF($AH1411=AV$5,VLOOKUP(AL1411,buff!$K:$L,2,FALSE),"")=0,"",IF($AH1411=AV$5,VLOOKUP(AL1411,buff!$K:$L,2,FALSE),"")),"")</f>
        <v/>
      </c>
      <c r="AW1411" s="6" t="str">
        <f>_xlfn.IFNA(IF(IF($AH1411=AW$5,VLOOKUP(AM1411,buff!$K:$L,2,FALSE),"")=0,"",IF($AH1411=AW$5,VLOOKUP(AM1411,buff!$K:$L,2,FALSE),"")),"")</f>
        <v/>
      </c>
      <c r="AX1411" s="6">
        <f>VLOOKUP(AI1411,buff!K:P,6,FALSE)</f>
        <v>361</v>
      </c>
      <c r="AY1411">
        <f t="shared" si="415"/>
        <v>361</v>
      </c>
      <c r="AZ1411">
        <f t="shared" si="415"/>
        <v>361</v>
      </c>
      <c r="BA1411">
        <f t="shared" si="416"/>
        <v>2</v>
      </c>
      <c r="BB1411">
        <f t="shared" si="417"/>
        <v>1</v>
      </c>
    </row>
    <row r="1412" spans="1:54" x14ac:dyDescent="0.15">
      <c r="A1412" t="str">
        <f t="shared" si="405"/>
        <v>琅琊主动技能2等级6</v>
      </c>
      <c r="B1412" s="8">
        <v>1406</v>
      </c>
      <c r="C1412" s="8" t="str">
        <f>VLOOKUP(G1412,角色!A:B,2,FALSE)</f>
        <v>琅琊</v>
      </c>
      <c r="D1412" s="8" t="str">
        <f t="shared" si="412"/>
        <v>主动技能2</v>
      </c>
      <c r="E1412" s="8">
        <f t="shared" si="406"/>
        <v>6</v>
      </c>
      <c r="F1412" s="8">
        <f t="shared" si="407"/>
        <v>2</v>
      </c>
      <c r="G1412" s="8">
        <f t="shared" si="408"/>
        <v>24</v>
      </c>
      <c r="H1412" s="4" t="s">
        <v>512</v>
      </c>
      <c r="I1412" s="26" t="str">
        <f t="shared" si="426"/>
        <v>对己方随机3个单位回复生命445</v>
      </c>
      <c r="J1412" s="4" t="s">
        <v>461</v>
      </c>
      <c r="K1412" s="1" t="s">
        <v>105</v>
      </c>
      <c r="L1412" s="4" t="s">
        <v>107</v>
      </c>
      <c r="M1412" s="4" t="s">
        <v>479</v>
      </c>
      <c r="N1412" s="4">
        <v>100</v>
      </c>
      <c r="O1412" s="4"/>
      <c r="T1412" s="6" t="str">
        <f t="shared" si="418"/>
        <v>97:100:3:3</v>
      </c>
      <c r="U1412" s="6" t="str">
        <f t="shared" si="419"/>
        <v/>
      </c>
      <c r="Y1412">
        <f t="shared" si="425"/>
        <v>50</v>
      </c>
      <c r="Z1412">
        <v>0</v>
      </c>
      <c r="AE1412">
        <v>0</v>
      </c>
      <c r="AF1412" s="23">
        <f t="shared" si="413"/>
        <v>2</v>
      </c>
      <c r="AG1412" s="23">
        <f t="shared" si="414"/>
        <v>1</v>
      </c>
      <c r="AH1412" s="1" t="s">
        <v>118</v>
      </c>
      <c r="AI1412" s="4" t="s">
        <v>1699</v>
      </c>
      <c r="AN1412" s="6" t="str">
        <f>_xlfn.IFNA(IF(IF($AH1412=AN$5,VLOOKUP(AI1412,buff!$K:$L,2,FALSE),"")=0,"",IF($AH1412=AN$5,VLOOKUP(AI1412,buff!$K:$L,2,FALSE),"")),"")</f>
        <v>97:100:3:3</v>
      </c>
      <c r="AO1412" s="6" t="str">
        <f>_xlfn.IFNA(IF(IF($AH1412=AO$5,VLOOKUP(AJ1412,buff!$K:$L,2,FALSE),"")=0,"",IF($AH1412=AO$5,VLOOKUP(AJ1412,buff!$K:$L,2,FALSE),"")),"")</f>
        <v/>
      </c>
      <c r="AP1412" s="6" t="str">
        <f>_xlfn.IFNA(IF(IF($AH1412=AP$5,VLOOKUP(AK1412,buff!$K:$L,2,FALSE),"")=0,"",IF($AH1412=AP$5,VLOOKUP(AK1412,buff!$K:$L,2,FALSE),"")),"")</f>
        <v/>
      </c>
      <c r="AQ1412" s="6" t="str">
        <f>_xlfn.IFNA(IF(IF($AH1412=AQ$5,VLOOKUP(AL1412,buff!$K:$L,2,FALSE),"")=0,"",IF($AH1412=AQ$5,VLOOKUP(AL1412,buff!$K:$L,2,FALSE),"")),"")</f>
        <v/>
      </c>
      <c r="AR1412" s="6" t="str">
        <f>_xlfn.IFNA(IF(IF($AH1412=AR$5,VLOOKUP(AM1412,buff!$K:$L,2,FALSE),"")=0,"",IF($AH1412=AR$5,VLOOKUP(AM1412,buff!$K:$L,2,FALSE),"")),"")</f>
        <v/>
      </c>
      <c r="AS1412" s="6" t="str">
        <f>_xlfn.IFNA(IF(IF($AH1412=AS$5,VLOOKUP(AI1412,buff!$K:$L,2,FALSE),"")=0,"",IF($AH1412=AS$5,VLOOKUP(AI1412,buff!$K:$L,2,FALSE),"")),"")</f>
        <v/>
      </c>
      <c r="AT1412" s="6" t="str">
        <f>_xlfn.IFNA(IF(IF($AH1412=AT$5,VLOOKUP(AJ1412,buff!$K:$L,2,FALSE),"")=0,"",IF($AH1412=AT$5,VLOOKUP(AJ1412,buff!$K:$L,2,FALSE),"")),"")</f>
        <v/>
      </c>
      <c r="AU1412" s="6" t="str">
        <f>_xlfn.IFNA(IF(IF($AH1412=AU$5,VLOOKUP(AK1412,buff!$K:$L,2,FALSE),"")=0,"",IF($AH1412=AU$5,VLOOKUP(AK1412,buff!$K:$L,2,FALSE),"")),"")</f>
        <v/>
      </c>
      <c r="AV1412" s="6" t="str">
        <f>_xlfn.IFNA(IF(IF($AH1412=AV$5,VLOOKUP(AL1412,buff!$K:$L,2,FALSE),"")=0,"",IF($AH1412=AV$5,VLOOKUP(AL1412,buff!$K:$L,2,FALSE),"")),"")</f>
        <v/>
      </c>
      <c r="AW1412" s="6" t="str">
        <f>_xlfn.IFNA(IF(IF($AH1412=AW$5,VLOOKUP(AM1412,buff!$K:$L,2,FALSE),"")=0,"",IF($AH1412=AW$5,VLOOKUP(AM1412,buff!$K:$L,2,FALSE),"")),"")</f>
        <v/>
      </c>
      <c r="AX1412" s="6">
        <f>VLOOKUP(AI1412,buff!K:P,6,FALSE)</f>
        <v>445</v>
      </c>
      <c r="AY1412">
        <f t="shared" si="415"/>
        <v>445</v>
      </c>
      <c r="AZ1412">
        <f t="shared" si="415"/>
        <v>445</v>
      </c>
      <c r="BA1412">
        <f t="shared" si="416"/>
        <v>2</v>
      </c>
      <c r="BB1412">
        <f t="shared" si="417"/>
        <v>1</v>
      </c>
    </row>
    <row r="1413" spans="1:54" x14ac:dyDescent="0.15">
      <c r="A1413" t="str">
        <f t="shared" si="405"/>
        <v>琅琊主动技能2等级7</v>
      </c>
      <c r="B1413" s="8">
        <v>1407</v>
      </c>
      <c r="C1413" s="8" t="str">
        <f>VLOOKUP(G1413,角色!A:B,2,FALSE)</f>
        <v>琅琊</v>
      </c>
      <c r="D1413" s="8" t="str">
        <f t="shared" si="412"/>
        <v>主动技能2</v>
      </c>
      <c r="E1413" s="8">
        <f t="shared" si="406"/>
        <v>7</v>
      </c>
      <c r="F1413" s="8">
        <f t="shared" si="407"/>
        <v>2</v>
      </c>
      <c r="G1413" s="8">
        <f t="shared" si="408"/>
        <v>24</v>
      </c>
      <c r="H1413" s="4" t="s">
        <v>512</v>
      </c>
      <c r="I1413" s="26" t="str">
        <f t="shared" si="426"/>
        <v>对己方随机3个单位回复生命548</v>
      </c>
      <c r="J1413" s="4" t="s">
        <v>461</v>
      </c>
      <c r="K1413" s="1" t="s">
        <v>105</v>
      </c>
      <c r="L1413" s="4" t="s">
        <v>107</v>
      </c>
      <c r="M1413" s="4" t="s">
        <v>479</v>
      </c>
      <c r="N1413" s="4">
        <v>100</v>
      </c>
      <c r="O1413" s="4"/>
      <c r="T1413" s="6" t="str">
        <f t="shared" si="418"/>
        <v>98:100:3:3</v>
      </c>
      <c r="U1413" s="6" t="str">
        <f t="shared" si="419"/>
        <v/>
      </c>
      <c r="Y1413">
        <f t="shared" si="425"/>
        <v>50</v>
      </c>
      <c r="Z1413">
        <v>0</v>
      </c>
      <c r="AE1413">
        <v>0</v>
      </c>
      <c r="AF1413" s="23">
        <f t="shared" si="413"/>
        <v>2</v>
      </c>
      <c r="AG1413" s="23">
        <f t="shared" si="414"/>
        <v>1</v>
      </c>
      <c r="AH1413" s="1" t="s">
        <v>118</v>
      </c>
      <c r="AI1413" s="4" t="s">
        <v>1700</v>
      </c>
      <c r="AN1413" s="6" t="str">
        <f>_xlfn.IFNA(IF(IF($AH1413=AN$5,VLOOKUP(AI1413,buff!$K:$L,2,FALSE),"")=0,"",IF($AH1413=AN$5,VLOOKUP(AI1413,buff!$K:$L,2,FALSE),"")),"")</f>
        <v>98:100:3:3</v>
      </c>
      <c r="AO1413" s="6" t="str">
        <f>_xlfn.IFNA(IF(IF($AH1413=AO$5,VLOOKUP(AJ1413,buff!$K:$L,2,FALSE),"")=0,"",IF($AH1413=AO$5,VLOOKUP(AJ1413,buff!$K:$L,2,FALSE),"")),"")</f>
        <v/>
      </c>
      <c r="AP1413" s="6" t="str">
        <f>_xlfn.IFNA(IF(IF($AH1413=AP$5,VLOOKUP(AK1413,buff!$K:$L,2,FALSE),"")=0,"",IF($AH1413=AP$5,VLOOKUP(AK1413,buff!$K:$L,2,FALSE),"")),"")</f>
        <v/>
      </c>
      <c r="AQ1413" s="6" t="str">
        <f>_xlfn.IFNA(IF(IF($AH1413=AQ$5,VLOOKUP(AL1413,buff!$K:$L,2,FALSE),"")=0,"",IF($AH1413=AQ$5,VLOOKUP(AL1413,buff!$K:$L,2,FALSE),"")),"")</f>
        <v/>
      </c>
      <c r="AR1413" s="6" t="str">
        <f>_xlfn.IFNA(IF(IF($AH1413=AR$5,VLOOKUP(AM1413,buff!$K:$L,2,FALSE),"")=0,"",IF($AH1413=AR$5,VLOOKUP(AM1413,buff!$K:$L,2,FALSE),"")),"")</f>
        <v/>
      </c>
      <c r="AS1413" s="6" t="str">
        <f>_xlfn.IFNA(IF(IF($AH1413=AS$5,VLOOKUP(AI1413,buff!$K:$L,2,FALSE),"")=0,"",IF($AH1413=AS$5,VLOOKUP(AI1413,buff!$K:$L,2,FALSE),"")),"")</f>
        <v/>
      </c>
      <c r="AT1413" s="6" t="str">
        <f>_xlfn.IFNA(IF(IF($AH1413=AT$5,VLOOKUP(AJ1413,buff!$K:$L,2,FALSE),"")=0,"",IF($AH1413=AT$5,VLOOKUP(AJ1413,buff!$K:$L,2,FALSE),"")),"")</f>
        <v/>
      </c>
      <c r="AU1413" s="6" t="str">
        <f>_xlfn.IFNA(IF(IF($AH1413=AU$5,VLOOKUP(AK1413,buff!$K:$L,2,FALSE),"")=0,"",IF($AH1413=AU$5,VLOOKUP(AK1413,buff!$K:$L,2,FALSE),"")),"")</f>
        <v/>
      </c>
      <c r="AV1413" s="6" t="str">
        <f>_xlfn.IFNA(IF(IF($AH1413=AV$5,VLOOKUP(AL1413,buff!$K:$L,2,FALSE),"")=0,"",IF($AH1413=AV$5,VLOOKUP(AL1413,buff!$K:$L,2,FALSE),"")),"")</f>
        <v/>
      </c>
      <c r="AW1413" s="6" t="str">
        <f>_xlfn.IFNA(IF(IF($AH1413=AW$5,VLOOKUP(AM1413,buff!$K:$L,2,FALSE),"")=0,"",IF($AH1413=AW$5,VLOOKUP(AM1413,buff!$K:$L,2,FALSE),"")),"")</f>
        <v/>
      </c>
      <c r="AX1413" s="6">
        <f>VLOOKUP(AI1413,buff!K:P,6,FALSE)</f>
        <v>548</v>
      </c>
      <c r="AY1413">
        <f t="shared" si="415"/>
        <v>548</v>
      </c>
      <c r="AZ1413">
        <f t="shared" si="415"/>
        <v>548</v>
      </c>
      <c r="BA1413">
        <f t="shared" si="416"/>
        <v>2</v>
      </c>
      <c r="BB1413">
        <f t="shared" si="417"/>
        <v>1</v>
      </c>
    </row>
    <row r="1414" spans="1:54" x14ac:dyDescent="0.15">
      <c r="A1414" t="str">
        <f t="shared" ref="A1414:A1477" si="427">C1414&amp;D1414&amp;$E$6&amp;E1414</f>
        <v>琅琊主动技能2等级8</v>
      </c>
      <c r="B1414" s="8">
        <v>1408</v>
      </c>
      <c r="C1414" s="8" t="str">
        <f>VLOOKUP(G1414,角色!A:B,2,FALSE)</f>
        <v>琅琊</v>
      </c>
      <c r="D1414" s="8" t="str">
        <f t="shared" si="412"/>
        <v>主动技能2</v>
      </c>
      <c r="E1414" s="8">
        <f t="shared" ref="E1414:E1477" si="428">IF(E1413=E$5,1,E1413+1)</f>
        <v>8</v>
      </c>
      <c r="F1414" s="8">
        <f t="shared" ref="F1414:F1477" si="429">IF(E1414=1,IF(F1413=$F$5,1,F1413+1),F1413)</f>
        <v>2</v>
      </c>
      <c r="G1414" s="8">
        <f t="shared" ref="G1414:G1477" si="430">IF((F1414=1)*(E1414=1),G1413+1,G1413)</f>
        <v>24</v>
      </c>
      <c r="H1414" s="4" t="s">
        <v>512</v>
      </c>
      <c r="I1414" s="26" t="str">
        <f t="shared" si="426"/>
        <v>对己方随机3个单位回复生命675</v>
      </c>
      <c r="J1414" s="4" t="s">
        <v>461</v>
      </c>
      <c r="K1414" s="1" t="s">
        <v>105</v>
      </c>
      <c r="L1414" s="4" t="s">
        <v>107</v>
      </c>
      <c r="M1414" s="4" t="s">
        <v>479</v>
      </c>
      <c r="N1414" s="4">
        <v>100</v>
      </c>
      <c r="O1414" s="4"/>
      <c r="T1414" s="6" t="str">
        <f t="shared" ref="T1414:T1426" si="431">IF(AN1414="","",AN1414)&amp;IF(AO1414="","","|"&amp;AO1414)&amp;IF(AP1414="","","|"&amp;AP1414)&amp;IF(AQ1414="","","|"&amp;AQ1414)&amp;IF(AR1414="","","|"&amp;AR1414)</f>
        <v>99:100:3:3</v>
      </c>
      <c r="U1414" s="6" t="str">
        <f t="shared" ref="U1414:U1426" si="432">IF(AS1414="","",AS1414)&amp;IF(AT1414="","","|"&amp;AT1414)&amp;IF(AU1414="","","|"&amp;AU1414)&amp;IF(AV1414="","","|"&amp;AV1414)&amp;IF(AW1414="","","|"&amp;AW1414)</f>
        <v/>
      </c>
      <c r="Y1414">
        <f t="shared" si="425"/>
        <v>50</v>
      </c>
      <c r="Z1414">
        <v>0</v>
      </c>
      <c r="AE1414">
        <v>0</v>
      </c>
      <c r="AF1414" s="23">
        <f t="shared" si="413"/>
        <v>2</v>
      </c>
      <c r="AG1414" s="23">
        <f t="shared" si="414"/>
        <v>1</v>
      </c>
      <c r="AH1414" s="1" t="s">
        <v>118</v>
      </c>
      <c r="AI1414" s="4" t="s">
        <v>1701</v>
      </c>
      <c r="AN1414" s="6" t="str">
        <f>_xlfn.IFNA(IF(IF($AH1414=AN$5,VLOOKUP(AI1414,buff!$K:$L,2,FALSE),"")=0,"",IF($AH1414=AN$5,VLOOKUP(AI1414,buff!$K:$L,2,FALSE),"")),"")</f>
        <v>99:100:3:3</v>
      </c>
      <c r="AO1414" s="6" t="str">
        <f>_xlfn.IFNA(IF(IF($AH1414=AO$5,VLOOKUP(AJ1414,buff!$K:$L,2,FALSE),"")=0,"",IF($AH1414=AO$5,VLOOKUP(AJ1414,buff!$K:$L,2,FALSE),"")),"")</f>
        <v/>
      </c>
      <c r="AP1414" s="6" t="str">
        <f>_xlfn.IFNA(IF(IF($AH1414=AP$5,VLOOKUP(AK1414,buff!$K:$L,2,FALSE),"")=0,"",IF($AH1414=AP$5,VLOOKUP(AK1414,buff!$K:$L,2,FALSE),"")),"")</f>
        <v/>
      </c>
      <c r="AQ1414" s="6" t="str">
        <f>_xlfn.IFNA(IF(IF($AH1414=AQ$5,VLOOKUP(AL1414,buff!$K:$L,2,FALSE),"")=0,"",IF($AH1414=AQ$5,VLOOKUP(AL1414,buff!$K:$L,2,FALSE),"")),"")</f>
        <v/>
      </c>
      <c r="AR1414" s="6" t="str">
        <f>_xlfn.IFNA(IF(IF($AH1414=AR$5,VLOOKUP(AM1414,buff!$K:$L,2,FALSE),"")=0,"",IF($AH1414=AR$5,VLOOKUP(AM1414,buff!$K:$L,2,FALSE),"")),"")</f>
        <v/>
      </c>
      <c r="AS1414" s="6" t="str">
        <f>_xlfn.IFNA(IF(IF($AH1414=AS$5,VLOOKUP(AI1414,buff!$K:$L,2,FALSE),"")=0,"",IF($AH1414=AS$5,VLOOKUP(AI1414,buff!$K:$L,2,FALSE),"")),"")</f>
        <v/>
      </c>
      <c r="AT1414" s="6" t="str">
        <f>_xlfn.IFNA(IF(IF($AH1414=AT$5,VLOOKUP(AJ1414,buff!$K:$L,2,FALSE),"")=0,"",IF($AH1414=AT$5,VLOOKUP(AJ1414,buff!$K:$L,2,FALSE),"")),"")</f>
        <v/>
      </c>
      <c r="AU1414" s="6" t="str">
        <f>_xlfn.IFNA(IF(IF($AH1414=AU$5,VLOOKUP(AK1414,buff!$K:$L,2,FALSE),"")=0,"",IF($AH1414=AU$5,VLOOKUP(AK1414,buff!$K:$L,2,FALSE),"")),"")</f>
        <v/>
      </c>
      <c r="AV1414" s="6" t="str">
        <f>_xlfn.IFNA(IF(IF($AH1414=AV$5,VLOOKUP(AL1414,buff!$K:$L,2,FALSE),"")=0,"",IF($AH1414=AV$5,VLOOKUP(AL1414,buff!$K:$L,2,FALSE),"")),"")</f>
        <v/>
      </c>
      <c r="AW1414" s="6" t="str">
        <f>_xlfn.IFNA(IF(IF($AH1414=AW$5,VLOOKUP(AM1414,buff!$K:$L,2,FALSE),"")=0,"",IF($AH1414=AW$5,VLOOKUP(AM1414,buff!$K:$L,2,FALSE),"")),"")</f>
        <v/>
      </c>
      <c r="AX1414" s="6">
        <f>VLOOKUP(AI1414,buff!K:P,6,FALSE)</f>
        <v>675</v>
      </c>
      <c r="AY1414">
        <f t="shared" si="415"/>
        <v>675</v>
      </c>
      <c r="AZ1414">
        <f t="shared" si="415"/>
        <v>675</v>
      </c>
      <c r="BA1414">
        <f t="shared" si="416"/>
        <v>2</v>
      </c>
      <c r="BB1414">
        <f t="shared" si="417"/>
        <v>1</v>
      </c>
    </row>
    <row r="1415" spans="1:54" x14ac:dyDescent="0.15">
      <c r="A1415" t="str">
        <f t="shared" si="427"/>
        <v>琅琊主动技能2等级9</v>
      </c>
      <c r="B1415" s="8">
        <v>1409</v>
      </c>
      <c r="C1415" s="8" t="str">
        <f>VLOOKUP(G1415,角色!A:B,2,FALSE)</f>
        <v>琅琊</v>
      </c>
      <c r="D1415" s="8" t="str">
        <f t="shared" si="412"/>
        <v>主动技能2</v>
      </c>
      <c r="E1415" s="8">
        <f t="shared" si="428"/>
        <v>9</v>
      </c>
      <c r="F1415" s="8">
        <f t="shared" si="429"/>
        <v>2</v>
      </c>
      <c r="G1415" s="8">
        <f t="shared" si="430"/>
        <v>24</v>
      </c>
      <c r="H1415" s="4" t="s">
        <v>512</v>
      </c>
      <c r="I1415" s="26" t="str">
        <f t="shared" si="426"/>
        <v>对己方随机3个单位回复生命832</v>
      </c>
      <c r="J1415" s="4" t="s">
        <v>461</v>
      </c>
      <c r="K1415" s="1" t="s">
        <v>105</v>
      </c>
      <c r="L1415" s="4" t="s">
        <v>107</v>
      </c>
      <c r="M1415" s="4" t="s">
        <v>479</v>
      </c>
      <c r="N1415" s="4">
        <v>100</v>
      </c>
      <c r="O1415" s="4"/>
      <c r="T1415" s="6" t="str">
        <f t="shared" si="431"/>
        <v>100:100:3:3</v>
      </c>
      <c r="U1415" s="6" t="str">
        <f t="shared" si="432"/>
        <v/>
      </c>
      <c r="Y1415">
        <f t="shared" si="425"/>
        <v>50</v>
      </c>
      <c r="Z1415">
        <v>0</v>
      </c>
      <c r="AE1415">
        <v>0</v>
      </c>
      <c r="AF1415" s="23">
        <f t="shared" si="413"/>
        <v>2</v>
      </c>
      <c r="AG1415" s="23">
        <f t="shared" si="414"/>
        <v>1</v>
      </c>
      <c r="AH1415" s="1" t="s">
        <v>118</v>
      </c>
      <c r="AI1415" s="4" t="s">
        <v>1702</v>
      </c>
      <c r="AN1415" s="6" t="str">
        <f>_xlfn.IFNA(IF(IF($AH1415=AN$5,VLOOKUP(AI1415,buff!$K:$L,2,FALSE),"")=0,"",IF($AH1415=AN$5,VLOOKUP(AI1415,buff!$K:$L,2,FALSE),"")),"")</f>
        <v>100:100:3:3</v>
      </c>
      <c r="AO1415" s="6" t="str">
        <f>_xlfn.IFNA(IF(IF($AH1415=AO$5,VLOOKUP(AJ1415,buff!$K:$L,2,FALSE),"")=0,"",IF($AH1415=AO$5,VLOOKUP(AJ1415,buff!$K:$L,2,FALSE),"")),"")</f>
        <v/>
      </c>
      <c r="AP1415" s="6" t="str">
        <f>_xlfn.IFNA(IF(IF($AH1415=AP$5,VLOOKUP(AK1415,buff!$K:$L,2,FALSE),"")=0,"",IF($AH1415=AP$5,VLOOKUP(AK1415,buff!$K:$L,2,FALSE),"")),"")</f>
        <v/>
      </c>
      <c r="AQ1415" s="6" t="str">
        <f>_xlfn.IFNA(IF(IF($AH1415=AQ$5,VLOOKUP(AL1415,buff!$K:$L,2,FALSE),"")=0,"",IF($AH1415=AQ$5,VLOOKUP(AL1415,buff!$K:$L,2,FALSE),"")),"")</f>
        <v/>
      </c>
      <c r="AR1415" s="6" t="str">
        <f>_xlfn.IFNA(IF(IF($AH1415=AR$5,VLOOKUP(AM1415,buff!$K:$L,2,FALSE),"")=0,"",IF($AH1415=AR$5,VLOOKUP(AM1415,buff!$K:$L,2,FALSE),"")),"")</f>
        <v/>
      </c>
      <c r="AS1415" s="6" t="str">
        <f>_xlfn.IFNA(IF(IF($AH1415=AS$5,VLOOKUP(AI1415,buff!$K:$L,2,FALSE),"")=0,"",IF($AH1415=AS$5,VLOOKUP(AI1415,buff!$K:$L,2,FALSE),"")),"")</f>
        <v/>
      </c>
      <c r="AT1415" s="6" t="str">
        <f>_xlfn.IFNA(IF(IF($AH1415=AT$5,VLOOKUP(AJ1415,buff!$K:$L,2,FALSE),"")=0,"",IF($AH1415=AT$5,VLOOKUP(AJ1415,buff!$K:$L,2,FALSE),"")),"")</f>
        <v/>
      </c>
      <c r="AU1415" s="6" t="str">
        <f>_xlfn.IFNA(IF(IF($AH1415=AU$5,VLOOKUP(AK1415,buff!$K:$L,2,FALSE),"")=0,"",IF($AH1415=AU$5,VLOOKUP(AK1415,buff!$K:$L,2,FALSE),"")),"")</f>
        <v/>
      </c>
      <c r="AV1415" s="6" t="str">
        <f>_xlfn.IFNA(IF(IF($AH1415=AV$5,VLOOKUP(AL1415,buff!$K:$L,2,FALSE),"")=0,"",IF($AH1415=AV$5,VLOOKUP(AL1415,buff!$K:$L,2,FALSE),"")),"")</f>
        <v/>
      </c>
      <c r="AW1415" s="6" t="str">
        <f>_xlfn.IFNA(IF(IF($AH1415=AW$5,VLOOKUP(AM1415,buff!$K:$L,2,FALSE),"")=0,"",IF($AH1415=AW$5,VLOOKUP(AM1415,buff!$K:$L,2,FALSE),"")),"")</f>
        <v/>
      </c>
      <c r="AX1415" s="6">
        <f>VLOOKUP(AI1415,buff!K:P,6,FALSE)</f>
        <v>832</v>
      </c>
      <c r="AY1415">
        <f t="shared" si="415"/>
        <v>832</v>
      </c>
      <c r="AZ1415">
        <f t="shared" si="415"/>
        <v>832</v>
      </c>
      <c r="BA1415">
        <f t="shared" si="416"/>
        <v>2</v>
      </c>
      <c r="BB1415">
        <f t="shared" si="417"/>
        <v>1</v>
      </c>
    </row>
    <row r="1416" spans="1:54" x14ac:dyDescent="0.15">
      <c r="A1416" t="str">
        <f t="shared" si="427"/>
        <v>琅琊主动技能2等级10</v>
      </c>
      <c r="B1416" s="8">
        <v>1410</v>
      </c>
      <c r="C1416" s="8" t="str">
        <f>VLOOKUP(G1416,角色!A:B,2,FALSE)</f>
        <v>琅琊</v>
      </c>
      <c r="D1416" s="8" t="str">
        <f t="shared" ref="D1416:D1479" si="433">$D$4&amp;F1416</f>
        <v>主动技能2</v>
      </c>
      <c r="E1416" s="8">
        <f t="shared" si="428"/>
        <v>10</v>
      </c>
      <c r="F1416" s="8">
        <f t="shared" si="429"/>
        <v>2</v>
      </c>
      <c r="G1416" s="8">
        <f t="shared" si="430"/>
        <v>24</v>
      </c>
      <c r="H1416" s="4" t="s">
        <v>512</v>
      </c>
      <c r="I1416" s="26" t="str">
        <f t="shared" si="426"/>
        <v>对己方随机3个单位回复生命1024</v>
      </c>
      <c r="J1416" s="4" t="s">
        <v>461</v>
      </c>
      <c r="K1416" s="1" t="s">
        <v>105</v>
      </c>
      <c r="L1416" s="4" t="s">
        <v>107</v>
      </c>
      <c r="M1416" s="4" t="s">
        <v>479</v>
      </c>
      <c r="N1416" s="4">
        <v>100</v>
      </c>
      <c r="O1416" s="4"/>
      <c r="T1416" s="6" t="str">
        <f t="shared" si="431"/>
        <v>101:100:3:3</v>
      </c>
      <c r="U1416" s="6" t="str">
        <f t="shared" si="432"/>
        <v/>
      </c>
      <c r="Y1416">
        <f t="shared" si="425"/>
        <v>50</v>
      </c>
      <c r="Z1416">
        <v>0</v>
      </c>
      <c r="AE1416">
        <v>0</v>
      </c>
      <c r="AF1416" s="23">
        <f t="shared" ref="AF1416:AF1479" si="434">BA1416</f>
        <v>2</v>
      </c>
      <c r="AG1416" s="23">
        <f t="shared" ref="AG1416:AG1479" si="435">BB1416</f>
        <v>1</v>
      </c>
      <c r="AH1416" s="1" t="s">
        <v>118</v>
      </c>
      <c r="AI1416" s="4" t="s">
        <v>1703</v>
      </c>
      <c r="AN1416" s="6" t="str">
        <f>_xlfn.IFNA(IF(IF($AH1416=AN$5,VLOOKUP(AI1416,buff!$K:$L,2,FALSE),"")=0,"",IF($AH1416=AN$5,VLOOKUP(AI1416,buff!$K:$L,2,FALSE),"")),"")</f>
        <v>101:100:3:3</v>
      </c>
      <c r="AO1416" s="6" t="str">
        <f>_xlfn.IFNA(IF(IF($AH1416=AO$5,VLOOKUP(AJ1416,buff!$K:$L,2,FALSE),"")=0,"",IF($AH1416=AO$5,VLOOKUP(AJ1416,buff!$K:$L,2,FALSE),"")),"")</f>
        <v/>
      </c>
      <c r="AP1416" s="6" t="str">
        <f>_xlfn.IFNA(IF(IF($AH1416=AP$5,VLOOKUP(AK1416,buff!$K:$L,2,FALSE),"")=0,"",IF($AH1416=AP$5,VLOOKUP(AK1416,buff!$K:$L,2,FALSE),"")),"")</f>
        <v/>
      </c>
      <c r="AQ1416" s="6" t="str">
        <f>_xlfn.IFNA(IF(IF($AH1416=AQ$5,VLOOKUP(AL1416,buff!$K:$L,2,FALSE),"")=0,"",IF($AH1416=AQ$5,VLOOKUP(AL1416,buff!$K:$L,2,FALSE),"")),"")</f>
        <v/>
      </c>
      <c r="AR1416" s="6" t="str">
        <f>_xlfn.IFNA(IF(IF($AH1416=AR$5,VLOOKUP(AM1416,buff!$K:$L,2,FALSE),"")=0,"",IF($AH1416=AR$5,VLOOKUP(AM1416,buff!$K:$L,2,FALSE),"")),"")</f>
        <v/>
      </c>
      <c r="AS1416" s="6" t="str">
        <f>_xlfn.IFNA(IF(IF($AH1416=AS$5,VLOOKUP(AI1416,buff!$K:$L,2,FALSE),"")=0,"",IF($AH1416=AS$5,VLOOKUP(AI1416,buff!$K:$L,2,FALSE),"")),"")</f>
        <v/>
      </c>
      <c r="AT1416" s="6" t="str">
        <f>_xlfn.IFNA(IF(IF($AH1416=AT$5,VLOOKUP(AJ1416,buff!$K:$L,2,FALSE),"")=0,"",IF($AH1416=AT$5,VLOOKUP(AJ1416,buff!$K:$L,2,FALSE),"")),"")</f>
        <v/>
      </c>
      <c r="AU1416" s="6" t="str">
        <f>_xlfn.IFNA(IF(IF($AH1416=AU$5,VLOOKUP(AK1416,buff!$K:$L,2,FALSE),"")=0,"",IF($AH1416=AU$5,VLOOKUP(AK1416,buff!$K:$L,2,FALSE),"")),"")</f>
        <v/>
      </c>
      <c r="AV1416" s="6" t="str">
        <f>_xlfn.IFNA(IF(IF($AH1416=AV$5,VLOOKUP(AL1416,buff!$K:$L,2,FALSE),"")=0,"",IF($AH1416=AV$5,VLOOKUP(AL1416,buff!$K:$L,2,FALSE),"")),"")</f>
        <v/>
      </c>
      <c r="AW1416" s="6" t="str">
        <f>_xlfn.IFNA(IF(IF($AH1416=AW$5,VLOOKUP(AM1416,buff!$K:$L,2,FALSE),"")=0,"",IF($AH1416=AW$5,VLOOKUP(AM1416,buff!$K:$L,2,FALSE),"")),"")</f>
        <v/>
      </c>
      <c r="AX1416" s="6">
        <f>VLOOKUP(AI1416,buff!K:P,6,FALSE)</f>
        <v>1024</v>
      </c>
      <c r="AY1416">
        <f t="shared" ref="AY1416:AZ1479" si="436">AX1416</f>
        <v>1024</v>
      </c>
      <c r="AZ1416">
        <f t="shared" si="436"/>
        <v>1024</v>
      </c>
      <c r="BA1416">
        <f t="shared" ref="BA1416:BA1479" si="437">IF(F1416=1,0,IF(F1416=2,2,3))</f>
        <v>2</v>
      </c>
      <c r="BB1416">
        <f t="shared" ref="BB1416:BB1479" si="438">IF(F1416=1,0,IF(F1416=2,1,2))</f>
        <v>1</v>
      </c>
    </row>
    <row r="1417" spans="1:54" x14ac:dyDescent="0.15">
      <c r="A1417" t="str">
        <f t="shared" si="427"/>
        <v>琅琊主动技能2等级11</v>
      </c>
      <c r="B1417" s="8">
        <v>1411</v>
      </c>
      <c r="C1417" s="8" t="str">
        <f>VLOOKUP(G1417,角色!A:B,2,FALSE)</f>
        <v>琅琊</v>
      </c>
      <c r="D1417" s="8" t="str">
        <f t="shared" si="433"/>
        <v>主动技能2</v>
      </c>
      <c r="E1417" s="8">
        <f t="shared" si="428"/>
        <v>11</v>
      </c>
      <c r="F1417" s="8">
        <f t="shared" si="429"/>
        <v>2</v>
      </c>
      <c r="G1417" s="8">
        <f t="shared" si="430"/>
        <v>24</v>
      </c>
      <c r="H1417" s="4" t="s">
        <v>512</v>
      </c>
      <c r="I1417" s="26" t="str">
        <f t="shared" si="426"/>
        <v>对己方随机3个单位回复生命1261</v>
      </c>
      <c r="J1417" s="4" t="s">
        <v>461</v>
      </c>
      <c r="K1417" s="1" t="s">
        <v>105</v>
      </c>
      <c r="L1417" s="4" t="s">
        <v>107</v>
      </c>
      <c r="M1417" s="4" t="s">
        <v>479</v>
      </c>
      <c r="N1417" s="4">
        <v>100</v>
      </c>
      <c r="O1417" s="4"/>
      <c r="T1417" s="6" t="str">
        <f t="shared" si="431"/>
        <v>102:100:3:3</v>
      </c>
      <c r="U1417" s="6" t="str">
        <f t="shared" si="432"/>
        <v/>
      </c>
      <c r="Y1417">
        <f t="shared" si="425"/>
        <v>50</v>
      </c>
      <c r="Z1417">
        <v>0</v>
      </c>
      <c r="AE1417">
        <v>0</v>
      </c>
      <c r="AF1417" s="23">
        <f t="shared" si="434"/>
        <v>2</v>
      </c>
      <c r="AG1417" s="23">
        <f t="shared" si="435"/>
        <v>1</v>
      </c>
      <c r="AH1417" s="1" t="s">
        <v>118</v>
      </c>
      <c r="AI1417" s="4" t="s">
        <v>1704</v>
      </c>
      <c r="AN1417" s="6" t="str">
        <f>_xlfn.IFNA(IF(IF($AH1417=AN$5,VLOOKUP(AI1417,buff!$K:$L,2,FALSE),"")=0,"",IF($AH1417=AN$5,VLOOKUP(AI1417,buff!$K:$L,2,FALSE),"")),"")</f>
        <v>102:100:3:3</v>
      </c>
      <c r="AO1417" s="6" t="str">
        <f>_xlfn.IFNA(IF(IF($AH1417=AO$5,VLOOKUP(AJ1417,buff!$K:$L,2,FALSE),"")=0,"",IF($AH1417=AO$5,VLOOKUP(AJ1417,buff!$K:$L,2,FALSE),"")),"")</f>
        <v/>
      </c>
      <c r="AP1417" s="6" t="str">
        <f>_xlfn.IFNA(IF(IF($AH1417=AP$5,VLOOKUP(AK1417,buff!$K:$L,2,FALSE),"")=0,"",IF($AH1417=AP$5,VLOOKUP(AK1417,buff!$K:$L,2,FALSE),"")),"")</f>
        <v/>
      </c>
      <c r="AQ1417" s="6" t="str">
        <f>_xlfn.IFNA(IF(IF($AH1417=AQ$5,VLOOKUP(AL1417,buff!$K:$L,2,FALSE),"")=0,"",IF($AH1417=AQ$5,VLOOKUP(AL1417,buff!$K:$L,2,FALSE),"")),"")</f>
        <v/>
      </c>
      <c r="AR1417" s="6" t="str">
        <f>_xlfn.IFNA(IF(IF($AH1417=AR$5,VLOOKUP(AM1417,buff!$K:$L,2,FALSE),"")=0,"",IF($AH1417=AR$5,VLOOKUP(AM1417,buff!$K:$L,2,FALSE),"")),"")</f>
        <v/>
      </c>
      <c r="AS1417" s="6" t="str">
        <f>_xlfn.IFNA(IF(IF($AH1417=AS$5,VLOOKUP(AI1417,buff!$K:$L,2,FALSE),"")=0,"",IF($AH1417=AS$5,VLOOKUP(AI1417,buff!$K:$L,2,FALSE),"")),"")</f>
        <v/>
      </c>
      <c r="AT1417" s="6" t="str">
        <f>_xlfn.IFNA(IF(IF($AH1417=AT$5,VLOOKUP(AJ1417,buff!$K:$L,2,FALSE),"")=0,"",IF($AH1417=AT$5,VLOOKUP(AJ1417,buff!$K:$L,2,FALSE),"")),"")</f>
        <v/>
      </c>
      <c r="AU1417" s="6" t="str">
        <f>_xlfn.IFNA(IF(IF($AH1417=AU$5,VLOOKUP(AK1417,buff!$K:$L,2,FALSE),"")=0,"",IF($AH1417=AU$5,VLOOKUP(AK1417,buff!$K:$L,2,FALSE),"")),"")</f>
        <v/>
      </c>
      <c r="AV1417" s="6" t="str">
        <f>_xlfn.IFNA(IF(IF($AH1417=AV$5,VLOOKUP(AL1417,buff!$K:$L,2,FALSE),"")=0,"",IF($AH1417=AV$5,VLOOKUP(AL1417,buff!$K:$L,2,FALSE),"")),"")</f>
        <v/>
      </c>
      <c r="AW1417" s="6" t="str">
        <f>_xlfn.IFNA(IF(IF($AH1417=AW$5,VLOOKUP(AM1417,buff!$K:$L,2,FALSE),"")=0,"",IF($AH1417=AW$5,VLOOKUP(AM1417,buff!$K:$L,2,FALSE),"")),"")</f>
        <v/>
      </c>
      <c r="AX1417" s="6">
        <f>VLOOKUP(AI1417,buff!K:P,6,FALSE)</f>
        <v>1261</v>
      </c>
      <c r="AY1417">
        <f t="shared" si="436"/>
        <v>1261</v>
      </c>
      <c r="AZ1417">
        <f t="shared" si="436"/>
        <v>1261</v>
      </c>
      <c r="BA1417">
        <f t="shared" si="437"/>
        <v>2</v>
      </c>
      <c r="BB1417">
        <f t="shared" si="438"/>
        <v>1</v>
      </c>
    </row>
    <row r="1418" spans="1:54" x14ac:dyDescent="0.15">
      <c r="A1418" t="str">
        <f t="shared" si="427"/>
        <v>琅琊主动技能2等级12</v>
      </c>
      <c r="B1418" s="8">
        <v>1412</v>
      </c>
      <c r="C1418" s="8" t="str">
        <f>VLOOKUP(G1418,角色!A:B,2,FALSE)</f>
        <v>琅琊</v>
      </c>
      <c r="D1418" s="8" t="str">
        <f t="shared" si="433"/>
        <v>主动技能2</v>
      </c>
      <c r="E1418" s="8">
        <f t="shared" si="428"/>
        <v>12</v>
      </c>
      <c r="F1418" s="8">
        <f t="shared" si="429"/>
        <v>2</v>
      </c>
      <c r="G1418" s="8">
        <f t="shared" si="430"/>
        <v>24</v>
      </c>
      <c r="H1418" s="4" t="s">
        <v>512</v>
      </c>
      <c r="I1418" s="26" t="str">
        <f t="shared" si="426"/>
        <v>对己方随机3个单位回复生命1553</v>
      </c>
      <c r="J1418" s="4" t="s">
        <v>461</v>
      </c>
      <c r="K1418" s="1" t="s">
        <v>105</v>
      </c>
      <c r="L1418" s="4" t="s">
        <v>107</v>
      </c>
      <c r="M1418" s="4" t="s">
        <v>479</v>
      </c>
      <c r="N1418" s="4">
        <v>100</v>
      </c>
      <c r="O1418" s="4"/>
      <c r="T1418" s="6" t="str">
        <f t="shared" si="431"/>
        <v>103:100:3:3</v>
      </c>
      <c r="U1418" s="6" t="str">
        <f t="shared" si="432"/>
        <v/>
      </c>
      <c r="Y1418">
        <f t="shared" si="425"/>
        <v>50</v>
      </c>
      <c r="Z1418">
        <v>0</v>
      </c>
      <c r="AE1418">
        <v>0</v>
      </c>
      <c r="AF1418" s="23">
        <f t="shared" si="434"/>
        <v>2</v>
      </c>
      <c r="AG1418" s="23">
        <f t="shared" si="435"/>
        <v>1</v>
      </c>
      <c r="AH1418" s="1" t="s">
        <v>118</v>
      </c>
      <c r="AI1418" s="4" t="s">
        <v>1705</v>
      </c>
      <c r="AN1418" s="6" t="str">
        <f>_xlfn.IFNA(IF(IF($AH1418=AN$5,VLOOKUP(AI1418,buff!$K:$L,2,FALSE),"")=0,"",IF($AH1418=AN$5,VLOOKUP(AI1418,buff!$K:$L,2,FALSE),"")),"")</f>
        <v>103:100:3:3</v>
      </c>
      <c r="AO1418" s="6" t="str">
        <f>_xlfn.IFNA(IF(IF($AH1418=AO$5,VLOOKUP(AJ1418,buff!$K:$L,2,FALSE),"")=0,"",IF($AH1418=AO$5,VLOOKUP(AJ1418,buff!$K:$L,2,FALSE),"")),"")</f>
        <v/>
      </c>
      <c r="AP1418" s="6" t="str">
        <f>_xlfn.IFNA(IF(IF($AH1418=AP$5,VLOOKUP(AK1418,buff!$K:$L,2,FALSE),"")=0,"",IF($AH1418=AP$5,VLOOKUP(AK1418,buff!$K:$L,2,FALSE),"")),"")</f>
        <v/>
      </c>
      <c r="AQ1418" s="6" t="str">
        <f>_xlfn.IFNA(IF(IF($AH1418=AQ$5,VLOOKUP(AL1418,buff!$K:$L,2,FALSE),"")=0,"",IF($AH1418=AQ$5,VLOOKUP(AL1418,buff!$K:$L,2,FALSE),"")),"")</f>
        <v/>
      </c>
      <c r="AR1418" s="6" t="str">
        <f>_xlfn.IFNA(IF(IF($AH1418=AR$5,VLOOKUP(AM1418,buff!$K:$L,2,FALSE),"")=0,"",IF($AH1418=AR$5,VLOOKUP(AM1418,buff!$K:$L,2,FALSE),"")),"")</f>
        <v/>
      </c>
      <c r="AS1418" s="6" t="str">
        <f>_xlfn.IFNA(IF(IF($AH1418=AS$5,VLOOKUP(AI1418,buff!$K:$L,2,FALSE),"")=0,"",IF($AH1418=AS$5,VLOOKUP(AI1418,buff!$K:$L,2,FALSE),"")),"")</f>
        <v/>
      </c>
      <c r="AT1418" s="6" t="str">
        <f>_xlfn.IFNA(IF(IF($AH1418=AT$5,VLOOKUP(AJ1418,buff!$K:$L,2,FALSE),"")=0,"",IF($AH1418=AT$5,VLOOKUP(AJ1418,buff!$K:$L,2,FALSE),"")),"")</f>
        <v/>
      </c>
      <c r="AU1418" s="6" t="str">
        <f>_xlfn.IFNA(IF(IF($AH1418=AU$5,VLOOKUP(AK1418,buff!$K:$L,2,FALSE),"")=0,"",IF($AH1418=AU$5,VLOOKUP(AK1418,buff!$K:$L,2,FALSE),"")),"")</f>
        <v/>
      </c>
      <c r="AV1418" s="6" t="str">
        <f>_xlfn.IFNA(IF(IF($AH1418=AV$5,VLOOKUP(AL1418,buff!$K:$L,2,FALSE),"")=0,"",IF($AH1418=AV$5,VLOOKUP(AL1418,buff!$K:$L,2,FALSE),"")),"")</f>
        <v/>
      </c>
      <c r="AW1418" s="6" t="str">
        <f>_xlfn.IFNA(IF(IF($AH1418=AW$5,VLOOKUP(AM1418,buff!$K:$L,2,FALSE),"")=0,"",IF($AH1418=AW$5,VLOOKUP(AM1418,buff!$K:$L,2,FALSE),"")),"")</f>
        <v/>
      </c>
      <c r="AX1418" s="6">
        <f>VLOOKUP(AI1418,buff!K:P,6,FALSE)</f>
        <v>1553</v>
      </c>
      <c r="AY1418">
        <f t="shared" si="436"/>
        <v>1553</v>
      </c>
      <c r="AZ1418">
        <f t="shared" si="436"/>
        <v>1553</v>
      </c>
      <c r="BA1418">
        <f t="shared" si="437"/>
        <v>2</v>
      </c>
      <c r="BB1418">
        <f t="shared" si="438"/>
        <v>1</v>
      </c>
    </row>
    <row r="1419" spans="1:54" x14ac:dyDescent="0.15">
      <c r="A1419" t="str">
        <f t="shared" si="427"/>
        <v>琅琊主动技能2等级13</v>
      </c>
      <c r="B1419" s="8">
        <v>1413</v>
      </c>
      <c r="C1419" s="8" t="str">
        <f>VLOOKUP(G1419,角色!A:B,2,FALSE)</f>
        <v>琅琊</v>
      </c>
      <c r="D1419" s="8" t="str">
        <f t="shared" si="433"/>
        <v>主动技能2</v>
      </c>
      <c r="E1419" s="8">
        <f t="shared" si="428"/>
        <v>13</v>
      </c>
      <c r="F1419" s="8">
        <f t="shared" si="429"/>
        <v>2</v>
      </c>
      <c r="G1419" s="8">
        <f t="shared" si="430"/>
        <v>24</v>
      </c>
      <c r="H1419" s="4" t="s">
        <v>512</v>
      </c>
      <c r="I1419" s="26" t="str">
        <f t="shared" si="426"/>
        <v>对己方随机3个单位回复生命1912</v>
      </c>
      <c r="J1419" s="4" t="s">
        <v>461</v>
      </c>
      <c r="K1419" s="1" t="s">
        <v>105</v>
      </c>
      <c r="L1419" s="4" t="s">
        <v>107</v>
      </c>
      <c r="M1419" s="4" t="s">
        <v>479</v>
      </c>
      <c r="N1419" s="4">
        <v>100</v>
      </c>
      <c r="O1419" s="4"/>
      <c r="T1419" s="6" t="str">
        <f t="shared" si="431"/>
        <v>104:100:3:3</v>
      </c>
      <c r="U1419" s="6" t="str">
        <f t="shared" si="432"/>
        <v/>
      </c>
      <c r="Y1419">
        <f t="shared" si="425"/>
        <v>50</v>
      </c>
      <c r="Z1419">
        <v>0</v>
      </c>
      <c r="AE1419">
        <v>0</v>
      </c>
      <c r="AF1419" s="23">
        <f t="shared" si="434"/>
        <v>2</v>
      </c>
      <c r="AG1419" s="23">
        <f t="shared" si="435"/>
        <v>1</v>
      </c>
      <c r="AH1419" s="1" t="s">
        <v>118</v>
      </c>
      <c r="AI1419" s="4" t="s">
        <v>1706</v>
      </c>
      <c r="AN1419" s="6" t="str">
        <f>_xlfn.IFNA(IF(IF($AH1419=AN$5,VLOOKUP(AI1419,buff!$K:$L,2,FALSE),"")=0,"",IF($AH1419=AN$5,VLOOKUP(AI1419,buff!$K:$L,2,FALSE),"")),"")</f>
        <v>104:100:3:3</v>
      </c>
      <c r="AO1419" s="6" t="str">
        <f>_xlfn.IFNA(IF(IF($AH1419=AO$5,VLOOKUP(AJ1419,buff!$K:$L,2,FALSE),"")=0,"",IF($AH1419=AO$5,VLOOKUP(AJ1419,buff!$K:$L,2,FALSE),"")),"")</f>
        <v/>
      </c>
      <c r="AP1419" s="6" t="str">
        <f>_xlfn.IFNA(IF(IF($AH1419=AP$5,VLOOKUP(AK1419,buff!$K:$L,2,FALSE),"")=0,"",IF($AH1419=AP$5,VLOOKUP(AK1419,buff!$K:$L,2,FALSE),"")),"")</f>
        <v/>
      </c>
      <c r="AQ1419" s="6" t="str">
        <f>_xlfn.IFNA(IF(IF($AH1419=AQ$5,VLOOKUP(AL1419,buff!$K:$L,2,FALSE),"")=0,"",IF($AH1419=AQ$5,VLOOKUP(AL1419,buff!$K:$L,2,FALSE),"")),"")</f>
        <v/>
      </c>
      <c r="AR1419" s="6" t="str">
        <f>_xlfn.IFNA(IF(IF($AH1419=AR$5,VLOOKUP(AM1419,buff!$K:$L,2,FALSE),"")=0,"",IF($AH1419=AR$5,VLOOKUP(AM1419,buff!$K:$L,2,FALSE),"")),"")</f>
        <v/>
      </c>
      <c r="AS1419" s="6" t="str">
        <f>_xlfn.IFNA(IF(IF($AH1419=AS$5,VLOOKUP(AI1419,buff!$K:$L,2,FALSE),"")=0,"",IF($AH1419=AS$5,VLOOKUP(AI1419,buff!$K:$L,2,FALSE),"")),"")</f>
        <v/>
      </c>
      <c r="AT1419" s="6" t="str">
        <f>_xlfn.IFNA(IF(IF($AH1419=AT$5,VLOOKUP(AJ1419,buff!$K:$L,2,FALSE),"")=0,"",IF($AH1419=AT$5,VLOOKUP(AJ1419,buff!$K:$L,2,FALSE),"")),"")</f>
        <v/>
      </c>
      <c r="AU1419" s="6" t="str">
        <f>_xlfn.IFNA(IF(IF($AH1419=AU$5,VLOOKUP(AK1419,buff!$K:$L,2,FALSE),"")=0,"",IF($AH1419=AU$5,VLOOKUP(AK1419,buff!$K:$L,2,FALSE),"")),"")</f>
        <v/>
      </c>
      <c r="AV1419" s="6" t="str">
        <f>_xlfn.IFNA(IF(IF($AH1419=AV$5,VLOOKUP(AL1419,buff!$K:$L,2,FALSE),"")=0,"",IF($AH1419=AV$5,VLOOKUP(AL1419,buff!$K:$L,2,FALSE),"")),"")</f>
        <v/>
      </c>
      <c r="AW1419" s="6" t="str">
        <f>_xlfn.IFNA(IF(IF($AH1419=AW$5,VLOOKUP(AM1419,buff!$K:$L,2,FALSE),"")=0,"",IF($AH1419=AW$5,VLOOKUP(AM1419,buff!$K:$L,2,FALSE),"")),"")</f>
        <v/>
      </c>
      <c r="AX1419" s="6">
        <f>VLOOKUP(AI1419,buff!K:P,6,FALSE)</f>
        <v>1912</v>
      </c>
      <c r="AY1419">
        <f t="shared" si="436"/>
        <v>1912</v>
      </c>
      <c r="AZ1419">
        <f t="shared" si="436"/>
        <v>1912</v>
      </c>
      <c r="BA1419">
        <f t="shared" si="437"/>
        <v>2</v>
      </c>
      <c r="BB1419">
        <f t="shared" si="438"/>
        <v>1</v>
      </c>
    </row>
    <row r="1420" spans="1:54" x14ac:dyDescent="0.15">
      <c r="A1420" t="str">
        <f t="shared" si="427"/>
        <v>琅琊主动技能2等级14</v>
      </c>
      <c r="B1420" s="8">
        <v>1414</v>
      </c>
      <c r="C1420" s="8" t="str">
        <f>VLOOKUP(G1420,角色!A:B,2,FALSE)</f>
        <v>琅琊</v>
      </c>
      <c r="D1420" s="8" t="str">
        <f t="shared" si="433"/>
        <v>主动技能2</v>
      </c>
      <c r="E1420" s="8">
        <f t="shared" si="428"/>
        <v>14</v>
      </c>
      <c r="F1420" s="8">
        <f t="shared" si="429"/>
        <v>2</v>
      </c>
      <c r="G1420" s="8">
        <f t="shared" si="430"/>
        <v>24</v>
      </c>
      <c r="H1420" s="4" t="s">
        <v>512</v>
      </c>
      <c r="I1420" s="26" t="str">
        <f t="shared" si="426"/>
        <v>对己方随机3个单位回复生命2354</v>
      </c>
      <c r="J1420" s="4" t="s">
        <v>461</v>
      </c>
      <c r="K1420" s="1" t="s">
        <v>105</v>
      </c>
      <c r="L1420" s="4" t="s">
        <v>107</v>
      </c>
      <c r="M1420" s="4" t="s">
        <v>479</v>
      </c>
      <c r="N1420" s="4">
        <v>100</v>
      </c>
      <c r="O1420" s="4"/>
      <c r="T1420" s="6" t="str">
        <f t="shared" si="431"/>
        <v>105:100:3:3</v>
      </c>
      <c r="U1420" s="6" t="str">
        <f t="shared" si="432"/>
        <v/>
      </c>
      <c r="Y1420">
        <f t="shared" si="425"/>
        <v>50</v>
      </c>
      <c r="Z1420">
        <v>0</v>
      </c>
      <c r="AE1420">
        <v>0</v>
      </c>
      <c r="AF1420" s="23">
        <f t="shared" si="434"/>
        <v>2</v>
      </c>
      <c r="AG1420" s="23">
        <f t="shared" si="435"/>
        <v>1</v>
      </c>
      <c r="AH1420" s="1" t="s">
        <v>118</v>
      </c>
      <c r="AI1420" s="4" t="s">
        <v>1707</v>
      </c>
      <c r="AN1420" s="6" t="str">
        <f>_xlfn.IFNA(IF(IF($AH1420=AN$5,VLOOKUP(AI1420,buff!$K:$L,2,FALSE),"")=0,"",IF($AH1420=AN$5,VLOOKUP(AI1420,buff!$K:$L,2,FALSE),"")),"")</f>
        <v>105:100:3:3</v>
      </c>
      <c r="AO1420" s="6" t="str">
        <f>_xlfn.IFNA(IF(IF($AH1420=AO$5,VLOOKUP(AJ1420,buff!$K:$L,2,FALSE),"")=0,"",IF($AH1420=AO$5,VLOOKUP(AJ1420,buff!$K:$L,2,FALSE),"")),"")</f>
        <v/>
      </c>
      <c r="AP1420" s="6" t="str">
        <f>_xlfn.IFNA(IF(IF($AH1420=AP$5,VLOOKUP(AK1420,buff!$K:$L,2,FALSE),"")=0,"",IF($AH1420=AP$5,VLOOKUP(AK1420,buff!$K:$L,2,FALSE),"")),"")</f>
        <v/>
      </c>
      <c r="AQ1420" s="6" t="str">
        <f>_xlfn.IFNA(IF(IF($AH1420=AQ$5,VLOOKUP(AL1420,buff!$K:$L,2,FALSE),"")=0,"",IF($AH1420=AQ$5,VLOOKUP(AL1420,buff!$K:$L,2,FALSE),"")),"")</f>
        <v/>
      </c>
      <c r="AR1420" s="6" t="str">
        <f>_xlfn.IFNA(IF(IF($AH1420=AR$5,VLOOKUP(AM1420,buff!$K:$L,2,FALSE),"")=0,"",IF($AH1420=AR$5,VLOOKUP(AM1420,buff!$K:$L,2,FALSE),"")),"")</f>
        <v/>
      </c>
      <c r="AS1420" s="6" t="str">
        <f>_xlfn.IFNA(IF(IF($AH1420=AS$5,VLOOKUP(AI1420,buff!$K:$L,2,FALSE),"")=0,"",IF($AH1420=AS$5,VLOOKUP(AI1420,buff!$K:$L,2,FALSE),"")),"")</f>
        <v/>
      </c>
      <c r="AT1420" s="6" t="str">
        <f>_xlfn.IFNA(IF(IF($AH1420=AT$5,VLOOKUP(AJ1420,buff!$K:$L,2,FALSE),"")=0,"",IF($AH1420=AT$5,VLOOKUP(AJ1420,buff!$K:$L,2,FALSE),"")),"")</f>
        <v/>
      </c>
      <c r="AU1420" s="6" t="str">
        <f>_xlfn.IFNA(IF(IF($AH1420=AU$5,VLOOKUP(AK1420,buff!$K:$L,2,FALSE),"")=0,"",IF($AH1420=AU$5,VLOOKUP(AK1420,buff!$K:$L,2,FALSE),"")),"")</f>
        <v/>
      </c>
      <c r="AV1420" s="6" t="str">
        <f>_xlfn.IFNA(IF(IF($AH1420=AV$5,VLOOKUP(AL1420,buff!$K:$L,2,FALSE),"")=0,"",IF($AH1420=AV$5,VLOOKUP(AL1420,buff!$K:$L,2,FALSE),"")),"")</f>
        <v/>
      </c>
      <c r="AW1420" s="6" t="str">
        <f>_xlfn.IFNA(IF(IF($AH1420=AW$5,VLOOKUP(AM1420,buff!$K:$L,2,FALSE),"")=0,"",IF($AH1420=AW$5,VLOOKUP(AM1420,buff!$K:$L,2,FALSE),"")),"")</f>
        <v/>
      </c>
      <c r="AX1420" s="6">
        <f>VLOOKUP(AI1420,buff!K:P,6,FALSE)</f>
        <v>2354</v>
      </c>
      <c r="AY1420">
        <f t="shared" si="436"/>
        <v>2354</v>
      </c>
      <c r="AZ1420">
        <f t="shared" si="436"/>
        <v>2354</v>
      </c>
      <c r="BA1420">
        <f t="shared" si="437"/>
        <v>2</v>
      </c>
      <c r="BB1420">
        <f t="shared" si="438"/>
        <v>1</v>
      </c>
    </row>
    <row r="1421" spans="1:54" x14ac:dyDescent="0.15">
      <c r="A1421" t="str">
        <f t="shared" si="427"/>
        <v>琅琊主动技能2等级15</v>
      </c>
      <c r="B1421" s="8">
        <v>1415</v>
      </c>
      <c r="C1421" s="8" t="str">
        <f>VLOOKUP(G1421,角色!A:B,2,FALSE)</f>
        <v>琅琊</v>
      </c>
      <c r="D1421" s="8" t="str">
        <f t="shared" si="433"/>
        <v>主动技能2</v>
      </c>
      <c r="E1421" s="8">
        <f t="shared" si="428"/>
        <v>15</v>
      </c>
      <c r="F1421" s="8">
        <f t="shared" si="429"/>
        <v>2</v>
      </c>
      <c r="G1421" s="8">
        <f t="shared" si="430"/>
        <v>24</v>
      </c>
      <c r="H1421" s="4" t="s">
        <v>512</v>
      </c>
      <c r="I1421" s="26" t="str">
        <f t="shared" si="426"/>
        <v>对己方随机3个单位回复生命2899</v>
      </c>
      <c r="J1421" s="4" t="s">
        <v>461</v>
      </c>
      <c r="K1421" s="1" t="s">
        <v>105</v>
      </c>
      <c r="L1421" s="4" t="s">
        <v>107</v>
      </c>
      <c r="M1421" s="4" t="s">
        <v>479</v>
      </c>
      <c r="N1421" s="4">
        <v>100</v>
      </c>
      <c r="O1421" s="4"/>
      <c r="T1421" s="6" t="str">
        <f t="shared" si="431"/>
        <v>106:100:3:3</v>
      </c>
      <c r="U1421" s="6" t="str">
        <f t="shared" si="432"/>
        <v/>
      </c>
      <c r="Y1421">
        <f t="shared" si="425"/>
        <v>50</v>
      </c>
      <c r="Z1421">
        <v>0</v>
      </c>
      <c r="AE1421">
        <v>0</v>
      </c>
      <c r="AF1421" s="23">
        <f t="shared" si="434"/>
        <v>2</v>
      </c>
      <c r="AG1421" s="23">
        <f t="shared" si="435"/>
        <v>1</v>
      </c>
      <c r="AH1421" s="1" t="s">
        <v>118</v>
      </c>
      <c r="AI1421" s="4" t="s">
        <v>1708</v>
      </c>
      <c r="AN1421" s="6" t="str">
        <f>_xlfn.IFNA(IF(IF($AH1421=AN$5,VLOOKUP(AI1421,buff!$K:$L,2,FALSE),"")=0,"",IF($AH1421=AN$5,VLOOKUP(AI1421,buff!$K:$L,2,FALSE),"")),"")</f>
        <v>106:100:3:3</v>
      </c>
      <c r="AO1421" s="6" t="str">
        <f>_xlfn.IFNA(IF(IF($AH1421=AO$5,VLOOKUP(AJ1421,buff!$K:$L,2,FALSE),"")=0,"",IF($AH1421=AO$5,VLOOKUP(AJ1421,buff!$K:$L,2,FALSE),"")),"")</f>
        <v/>
      </c>
      <c r="AP1421" s="6" t="str">
        <f>_xlfn.IFNA(IF(IF($AH1421=AP$5,VLOOKUP(AK1421,buff!$K:$L,2,FALSE),"")=0,"",IF($AH1421=AP$5,VLOOKUP(AK1421,buff!$K:$L,2,FALSE),"")),"")</f>
        <v/>
      </c>
      <c r="AQ1421" s="6" t="str">
        <f>_xlfn.IFNA(IF(IF($AH1421=AQ$5,VLOOKUP(AL1421,buff!$K:$L,2,FALSE),"")=0,"",IF($AH1421=AQ$5,VLOOKUP(AL1421,buff!$K:$L,2,FALSE),"")),"")</f>
        <v/>
      </c>
      <c r="AR1421" s="6" t="str">
        <f>_xlfn.IFNA(IF(IF($AH1421=AR$5,VLOOKUP(AM1421,buff!$K:$L,2,FALSE),"")=0,"",IF($AH1421=AR$5,VLOOKUP(AM1421,buff!$K:$L,2,FALSE),"")),"")</f>
        <v/>
      </c>
      <c r="AS1421" s="6" t="str">
        <f>_xlfn.IFNA(IF(IF($AH1421=AS$5,VLOOKUP(AI1421,buff!$K:$L,2,FALSE),"")=0,"",IF($AH1421=AS$5,VLOOKUP(AI1421,buff!$K:$L,2,FALSE),"")),"")</f>
        <v/>
      </c>
      <c r="AT1421" s="6" t="str">
        <f>_xlfn.IFNA(IF(IF($AH1421=AT$5,VLOOKUP(AJ1421,buff!$K:$L,2,FALSE),"")=0,"",IF($AH1421=AT$5,VLOOKUP(AJ1421,buff!$K:$L,2,FALSE),"")),"")</f>
        <v/>
      </c>
      <c r="AU1421" s="6" t="str">
        <f>_xlfn.IFNA(IF(IF($AH1421=AU$5,VLOOKUP(AK1421,buff!$K:$L,2,FALSE),"")=0,"",IF($AH1421=AU$5,VLOOKUP(AK1421,buff!$K:$L,2,FALSE),"")),"")</f>
        <v/>
      </c>
      <c r="AV1421" s="6" t="str">
        <f>_xlfn.IFNA(IF(IF($AH1421=AV$5,VLOOKUP(AL1421,buff!$K:$L,2,FALSE),"")=0,"",IF($AH1421=AV$5,VLOOKUP(AL1421,buff!$K:$L,2,FALSE),"")),"")</f>
        <v/>
      </c>
      <c r="AW1421" s="6" t="str">
        <f>_xlfn.IFNA(IF(IF($AH1421=AW$5,VLOOKUP(AM1421,buff!$K:$L,2,FALSE),"")=0,"",IF($AH1421=AW$5,VLOOKUP(AM1421,buff!$K:$L,2,FALSE),"")),"")</f>
        <v/>
      </c>
      <c r="AX1421" s="6">
        <f>VLOOKUP(AI1421,buff!K:P,6,FALSE)</f>
        <v>2899</v>
      </c>
      <c r="AY1421">
        <f t="shared" si="436"/>
        <v>2899</v>
      </c>
      <c r="AZ1421">
        <f t="shared" si="436"/>
        <v>2899</v>
      </c>
      <c r="BA1421">
        <f t="shared" si="437"/>
        <v>2</v>
      </c>
      <c r="BB1421">
        <f t="shared" si="438"/>
        <v>1</v>
      </c>
    </row>
    <row r="1422" spans="1:54" x14ac:dyDescent="0.15">
      <c r="A1422" t="str">
        <f t="shared" si="427"/>
        <v>琅琊主动技能2等级16</v>
      </c>
      <c r="B1422" s="8">
        <v>1416</v>
      </c>
      <c r="C1422" s="8" t="str">
        <f>VLOOKUP(G1422,角色!A:B,2,FALSE)</f>
        <v>琅琊</v>
      </c>
      <c r="D1422" s="8" t="str">
        <f t="shared" si="433"/>
        <v>主动技能2</v>
      </c>
      <c r="E1422" s="8">
        <f t="shared" si="428"/>
        <v>16</v>
      </c>
      <c r="F1422" s="8">
        <f t="shared" si="429"/>
        <v>2</v>
      </c>
      <c r="G1422" s="8">
        <f t="shared" si="430"/>
        <v>24</v>
      </c>
      <c r="H1422" s="4" t="s">
        <v>512</v>
      </c>
      <c r="I1422" s="26" t="str">
        <f t="shared" si="426"/>
        <v>对己方随机3个单位回复生命3569</v>
      </c>
      <c r="J1422" s="4" t="s">
        <v>461</v>
      </c>
      <c r="K1422" s="1" t="s">
        <v>105</v>
      </c>
      <c r="L1422" s="4" t="s">
        <v>107</v>
      </c>
      <c r="M1422" s="4" t="s">
        <v>479</v>
      </c>
      <c r="N1422" s="4">
        <v>100</v>
      </c>
      <c r="O1422" s="4"/>
      <c r="T1422" s="6" t="str">
        <f t="shared" si="431"/>
        <v>107:100:3:3</v>
      </c>
      <c r="U1422" s="6" t="str">
        <f t="shared" si="432"/>
        <v/>
      </c>
      <c r="Y1422">
        <f t="shared" si="425"/>
        <v>50</v>
      </c>
      <c r="Z1422">
        <v>0</v>
      </c>
      <c r="AE1422">
        <v>0</v>
      </c>
      <c r="AF1422" s="23">
        <f t="shared" si="434"/>
        <v>2</v>
      </c>
      <c r="AG1422" s="23">
        <f t="shared" si="435"/>
        <v>1</v>
      </c>
      <c r="AH1422" s="1" t="s">
        <v>118</v>
      </c>
      <c r="AI1422" s="4" t="s">
        <v>1709</v>
      </c>
      <c r="AN1422" s="6" t="str">
        <f>_xlfn.IFNA(IF(IF($AH1422=AN$5,VLOOKUP(AI1422,buff!$K:$L,2,FALSE),"")=0,"",IF($AH1422=AN$5,VLOOKUP(AI1422,buff!$K:$L,2,FALSE),"")),"")</f>
        <v>107:100:3:3</v>
      </c>
      <c r="AO1422" s="6" t="str">
        <f>_xlfn.IFNA(IF(IF($AH1422=AO$5,VLOOKUP(AJ1422,buff!$K:$L,2,FALSE),"")=0,"",IF($AH1422=AO$5,VLOOKUP(AJ1422,buff!$K:$L,2,FALSE),"")),"")</f>
        <v/>
      </c>
      <c r="AP1422" s="6" t="str">
        <f>_xlfn.IFNA(IF(IF($AH1422=AP$5,VLOOKUP(AK1422,buff!$K:$L,2,FALSE),"")=0,"",IF($AH1422=AP$5,VLOOKUP(AK1422,buff!$K:$L,2,FALSE),"")),"")</f>
        <v/>
      </c>
      <c r="AQ1422" s="6" t="str">
        <f>_xlfn.IFNA(IF(IF($AH1422=AQ$5,VLOOKUP(AL1422,buff!$K:$L,2,FALSE),"")=0,"",IF($AH1422=AQ$5,VLOOKUP(AL1422,buff!$K:$L,2,FALSE),"")),"")</f>
        <v/>
      </c>
      <c r="AR1422" s="6" t="str">
        <f>_xlfn.IFNA(IF(IF($AH1422=AR$5,VLOOKUP(AM1422,buff!$K:$L,2,FALSE),"")=0,"",IF($AH1422=AR$5,VLOOKUP(AM1422,buff!$K:$L,2,FALSE),"")),"")</f>
        <v/>
      </c>
      <c r="AS1422" s="6" t="str">
        <f>_xlfn.IFNA(IF(IF($AH1422=AS$5,VLOOKUP(AI1422,buff!$K:$L,2,FALSE),"")=0,"",IF($AH1422=AS$5,VLOOKUP(AI1422,buff!$K:$L,2,FALSE),"")),"")</f>
        <v/>
      </c>
      <c r="AT1422" s="6" t="str">
        <f>_xlfn.IFNA(IF(IF($AH1422=AT$5,VLOOKUP(AJ1422,buff!$K:$L,2,FALSE),"")=0,"",IF($AH1422=AT$5,VLOOKUP(AJ1422,buff!$K:$L,2,FALSE),"")),"")</f>
        <v/>
      </c>
      <c r="AU1422" s="6" t="str">
        <f>_xlfn.IFNA(IF(IF($AH1422=AU$5,VLOOKUP(AK1422,buff!$K:$L,2,FALSE),"")=0,"",IF($AH1422=AU$5,VLOOKUP(AK1422,buff!$K:$L,2,FALSE),"")),"")</f>
        <v/>
      </c>
      <c r="AV1422" s="6" t="str">
        <f>_xlfn.IFNA(IF(IF($AH1422=AV$5,VLOOKUP(AL1422,buff!$K:$L,2,FALSE),"")=0,"",IF($AH1422=AV$5,VLOOKUP(AL1422,buff!$K:$L,2,FALSE),"")),"")</f>
        <v/>
      </c>
      <c r="AW1422" s="6" t="str">
        <f>_xlfn.IFNA(IF(IF($AH1422=AW$5,VLOOKUP(AM1422,buff!$K:$L,2,FALSE),"")=0,"",IF($AH1422=AW$5,VLOOKUP(AM1422,buff!$K:$L,2,FALSE),"")),"")</f>
        <v/>
      </c>
      <c r="AX1422" s="6">
        <f>VLOOKUP(AI1422,buff!K:P,6,FALSE)</f>
        <v>3569</v>
      </c>
      <c r="AY1422">
        <f t="shared" si="436"/>
        <v>3569</v>
      </c>
      <c r="AZ1422">
        <f t="shared" si="436"/>
        <v>3569</v>
      </c>
      <c r="BA1422">
        <f t="shared" si="437"/>
        <v>2</v>
      </c>
      <c r="BB1422">
        <f t="shared" si="438"/>
        <v>1</v>
      </c>
    </row>
    <row r="1423" spans="1:54" x14ac:dyDescent="0.15">
      <c r="A1423" t="str">
        <f t="shared" si="427"/>
        <v>琅琊主动技能2等级17</v>
      </c>
      <c r="B1423" s="8">
        <v>1417</v>
      </c>
      <c r="C1423" s="8" t="str">
        <f>VLOOKUP(G1423,角色!A:B,2,FALSE)</f>
        <v>琅琊</v>
      </c>
      <c r="D1423" s="8" t="str">
        <f t="shared" si="433"/>
        <v>主动技能2</v>
      </c>
      <c r="E1423" s="8">
        <f t="shared" si="428"/>
        <v>17</v>
      </c>
      <c r="F1423" s="8">
        <f t="shared" si="429"/>
        <v>2</v>
      </c>
      <c r="G1423" s="8">
        <f t="shared" si="430"/>
        <v>24</v>
      </c>
      <c r="H1423" s="4" t="s">
        <v>512</v>
      </c>
      <c r="I1423" s="26" t="str">
        <f t="shared" si="426"/>
        <v>对己方随机3个单位回复生命4395</v>
      </c>
      <c r="J1423" s="4" t="s">
        <v>461</v>
      </c>
      <c r="K1423" s="1" t="s">
        <v>105</v>
      </c>
      <c r="L1423" s="4" t="s">
        <v>107</v>
      </c>
      <c r="M1423" s="4" t="s">
        <v>479</v>
      </c>
      <c r="N1423" s="4">
        <v>100</v>
      </c>
      <c r="O1423" s="4"/>
      <c r="T1423" s="6" t="str">
        <f t="shared" si="431"/>
        <v>108:100:3:3</v>
      </c>
      <c r="U1423" s="6" t="str">
        <f t="shared" si="432"/>
        <v/>
      </c>
      <c r="Y1423">
        <f t="shared" si="425"/>
        <v>50</v>
      </c>
      <c r="Z1423">
        <v>0</v>
      </c>
      <c r="AE1423">
        <v>0</v>
      </c>
      <c r="AF1423" s="23">
        <f t="shared" si="434"/>
        <v>2</v>
      </c>
      <c r="AG1423" s="23">
        <f t="shared" si="435"/>
        <v>1</v>
      </c>
      <c r="AH1423" s="1" t="s">
        <v>118</v>
      </c>
      <c r="AI1423" s="4" t="s">
        <v>1710</v>
      </c>
      <c r="AN1423" s="6" t="str">
        <f>_xlfn.IFNA(IF(IF($AH1423=AN$5,VLOOKUP(AI1423,buff!$K:$L,2,FALSE),"")=0,"",IF($AH1423=AN$5,VLOOKUP(AI1423,buff!$K:$L,2,FALSE),"")),"")</f>
        <v>108:100:3:3</v>
      </c>
      <c r="AO1423" s="6" t="str">
        <f>_xlfn.IFNA(IF(IF($AH1423=AO$5,VLOOKUP(AJ1423,buff!$K:$L,2,FALSE),"")=0,"",IF($AH1423=AO$5,VLOOKUP(AJ1423,buff!$K:$L,2,FALSE),"")),"")</f>
        <v/>
      </c>
      <c r="AP1423" s="6" t="str">
        <f>_xlfn.IFNA(IF(IF($AH1423=AP$5,VLOOKUP(AK1423,buff!$K:$L,2,FALSE),"")=0,"",IF($AH1423=AP$5,VLOOKUP(AK1423,buff!$K:$L,2,FALSE),"")),"")</f>
        <v/>
      </c>
      <c r="AQ1423" s="6" t="str">
        <f>_xlfn.IFNA(IF(IF($AH1423=AQ$5,VLOOKUP(AL1423,buff!$K:$L,2,FALSE),"")=0,"",IF($AH1423=AQ$5,VLOOKUP(AL1423,buff!$K:$L,2,FALSE),"")),"")</f>
        <v/>
      </c>
      <c r="AR1423" s="6" t="str">
        <f>_xlfn.IFNA(IF(IF($AH1423=AR$5,VLOOKUP(AM1423,buff!$K:$L,2,FALSE),"")=0,"",IF($AH1423=AR$5,VLOOKUP(AM1423,buff!$K:$L,2,FALSE),"")),"")</f>
        <v/>
      </c>
      <c r="AS1423" s="6" t="str">
        <f>_xlfn.IFNA(IF(IF($AH1423=AS$5,VLOOKUP(AI1423,buff!$K:$L,2,FALSE),"")=0,"",IF($AH1423=AS$5,VLOOKUP(AI1423,buff!$K:$L,2,FALSE),"")),"")</f>
        <v/>
      </c>
      <c r="AT1423" s="6" t="str">
        <f>_xlfn.IFNA(IF(IF($AH1423=AT$5,VLOOKUP(AJ1423,buff!$K:$L,2,FALSE),"")=0,"",IF($AH1423=AT$5,VLOOKUP(AJ1423,buff!$K:$L,2,FALSE),"")),"")</f>
        <v/>
      </c>
      <c r="AU1423" s="6" t="str">
        <f>_xlfn.IFNA(IF(IF($AH1423=AU$5,VLOOKUP(AK1423,buff!$K:$L,2,FALSE),"")=0,"",IF($AH1423=AU$5,VLOOKUP(AK1423,buff!$K:$L,2,FALSE),"")),"")</f>
        <v/>
      </c>
      <c r="AV1423" s="6" t="str">
        <f>_xlfn.IFNA(IF(IF($AH1423=AV$5,VLOOKUP(AL1423,buff!$K:$L,2,FALSE),"")=0,"",IF($AH1423=AV$5,VLOOKUP(AL1423,buff!$K:$L,2,FALSE),"")),"")</f>
        <v/>
      </c>
      <c r="AW1423" s="6" t="str">
        <f>_xlfn.IFNA(IF(IF($AH1423=AW$5,VLOOKUP(AM1423,buff!$K:$L,2,FALSE),"")=0,"",IF($AH1423=AW$5,VLOOKUP(AM1423,buff!$K:$L,2,FALSE),"")),"")</f>
        <v/>
      </c>
      <c r="AX1423" s="6">
        <f>VLOOKUP(AI1423,buff!K:P,6,FALSE)</f>
        <v>4395</v>
      </c>
      <c r="AY1423">
        <f t="shared" si="436"/>
        <v>4395</v>
      </c>
      <c r="AZ1423">
        <f t="shared" si="436"/>
        <v>4395</v>
      </c>
      <c r="BA1423">
        <f t="shared" si="437"/>
        <v>2</v>
      </c>
      <c r="BB1423">
        <f t="shared" si="438"/>
        <v>1</v>
      </c>
    </row>
    <row r="1424" spans="1:54" x14ac:dyDescent="0.15">
      <c r="A1424" t="str">
        <f t="shared" si="427"/>
        <v>琅琊主动技能2等级18</v>
      </c>
      <c r="B1424" s="8">
        <v>1418</v>
      </c>
      <c r="C1424" s="8" t="str">
        <f>VLOOKUP(G1424,角色!A:B,2,FALSE)</f>
        <v>琅琊</v>
      </c>
      <c r="D1424" s="8" t="str">
        <f t="shared" si="433"/>
        <v>主动技能2</v>
      </c>
      <c r="E1424" s="8">
        <f t="shared" si="428"/>
        <v>18</v>
      </c>
      <c r="F1424" s="8">
        <f t="shared" si="429"/>
        <v>2</v>
      </c>
      <c r="G1424" s="8">
        <f t="shared" si="430"/>
        <v>24</v>
      </c>
      <c r="H1424" s="4" t="s">
        <v>512</v>
      </c>
      <c r="I1424" s="26" t="str">
        <f t="shared" si="426"/>
        <v>对己方随机3个单位回复生命5411</v>
      </c>
      <c r="J1424" s="4" t="s">
        <v>461</v>
      </c>
      <c r="K1424" s="1" t="s">
        <v>105</v>
      </c>
      <c r="L1424" s="4" t="s">
        <v>107</v>
      </c>
      <c r="M1424" s="4" t="s">
        <v>479</v>
      </c>
      <c r="N1424" s="4">
        <v>100</v>
      </c>
      <c r="O1424" s="4"/>
      <c r="T1424" s="6" t="str">
        <f t="shared" si="431"/>
        <v>109:100:3:3</v>
      </c>
      <c r="U1424" s="6" t="str">
        <f t="shared" si="432"/>
        <v/>
      </c>
      <c r="Y1424">
        <f t="shared" si="425"/>
        <v>50</v>
      </c>
      <c r="Z1424">
        <v>0</v>
      </c>
      <c r="AE1424">
        <v>0</v>
      </c>
      <c r="AF1424" s="23">
        <f t="shared" si="434"/>
        <v>2</v>
      </c>
      <c r="AG1424" s="23">
        <f t="shared" si="435"/>
        <v>1</v>
      </c>
      <c r="AH1424" s="1" t="s">
        <v>118</v>
      </c>
      <c r="AI1424" s="4" t="s">
        <v>1711</v>
      </c>
      <c r="AN1424" s="6" t="str">
        <f>_xlfn.IFNA(IF(IF($AH1424=AN$5,VLOOKUP(AI1424,buff!$K:$L,2,FALSE),"")=0,"",IF($AH1424=AN$5,VLOOKUP(AI1424,buff!$K:$L,2,FALSE),"")),"")</f>
        <v>109:100:3:3</v>
      </c>
      <c r="AO1424" s="6" t="str">
        <f>_xlfn.IFNA(IF(IF($AH1424=AO$5,VLOOKUP(AJ1424,buff!$K:$L,2,FALSE),"")=0,"",IF($AH1424=AO$5,VLOOKUP(AJ1424,buff!$K:$L,2,FALSE),"")),"")</f>
        <v/>
      </c>
      <c r="AP1424" s="6" t="str">
        <f>_xlfn.IFNA(IF(IF($AH1424=AP$5,VLOOKUP(AK1424,buff!$K:$L,2,FALSE),"")=0,"",IF($AH1424=AP$5,VLOOKUP(AK1424,buff!$K:$L,2,FALSE),"")),"")</f>
        <v/>
      </c>
      <c r="AQ1424" s="6" t="str">
        <f>_xlfn.IFNA(IF(IF($AH1424=AQ$5,VLOOKUP(AL1424,buff!$K:$L,2,FALSE),"")=0,"",IF($AH1424=AQ$5,VLOOKUP(AL1424,buff!$K:$L,2,FALSE),"")),"")</f>
        <v/>
      </c>
      <c r="AR1424" s="6" t="str">
        <f>_xlfn.IFNA(IF(IF($AH1424=AR$5,VLOOKUP(AM1424,buff!$K:$L,2,FALSE),"")=0,"",IF($AH1424=AR$5,VLOOKUP(AM1424,buff!$K:$L,2,FALSE),"")),"")</f>
        <v/>
      </c>
      <c r="AS1424" s="6" t="str">
        <f>_xlfn.IFNA(IF(IF($AH1424=AS$5,VLOOKUP(AI1424,buff!$K:$L,2,FALSE),"")=0,"",IF($AH1424=AS$5,VLOOKUP(AI1424,buff!$K:$L,2,FALSE),"")),"")</f>
        <v/>
      </c>
      <c r="AT1424" s="6" t="str">
        <f>_xlfn.IFNA(IF(IF($AH1424=AT$5,VLOOKUP(AJ1424,buff!$K:$L,2,FALSE),"")=0,"",IF($AH1424=AT$5,VLOOKUP(AJ1424,buff!$K:$L,2,FALSE),"")),"")</f>
        <v/>
      </c>
      <c r="AU1424" s="6" t="str">
        <f>_xlfn.IFNA(IF(IF($AH1424=AU$5,VLOOKUP(AK1424,buff!$K:$L,2,FALSE),"")=0,"",IF($AH1424=AU$5,VLOOKUP(AK1424,buff!$K:$L,2,FALSE),"")),"")</f>
        <v/>
      </c>
      <c r="AV1424" s="6" t="str">
        <f>_xlfn.IFNA(IF(IF($AH1424=AV$5,VLOOKUP(AL1424,buff!$K:$L,2,FALSE),"")=0,"",IF($AH1424=AV$5,VLOOKUP(AL1424,buff!$K:$L,2,FALSE),"")),"")</f>
        <v/>
      </c>
      <c r="AW1424" s="6" t="str">
        <f>_xlfn.IFNA(IF(IF($AH1424=AW$5,VLOOKUP(AM1424,buff!$K:$L,2,FALSE),"")=0,"",IF($AH1424=AW$5,VLOOKUP(AM1424,buff!$K:$L,2,FALSE),"")),"")</f>
        <v/>
      </c>
      <c r="AX1424" s="6">
        <f>VLOOKUP(AI1424,buff!K:P,6,FALSE)</f>
        <v>5411</v>
      </c>
      <c r="AY1424">
        <f t="shared" si="436"/>
        <v>5411</v>
      </c>
      <c r="AZ1424">
        <f t="shared" si="436"/>
        <v>5411</v>
      </c>
      <c r="BA1424">
        <f t="shared" si="437"/>
        <v>2</v>
      </c>
      <c r="BB1424">
        <f t="shared" si="438"/>
        <v>1</v>
      </c>
    </row>
    <row r="1425" spans="1:54" x14ac:dyDescent="0.15">
      <c r="A1425" t="str">
        <f t="shared" si="427"/>
        <v>琅琊主动技能2等级19</v>
      </c>
      <c r="B1425" s="8">
        <v>1419</v>
      </c>
      <c r="C1425" s="8" t="str">
        <f>VLOOKUP(G1425,角色!A:B,2,FALSE)</f>
        <v>琅琊</v>
      </c>
      <c r="D1425" s="8" t="str">
        <f t="shared" si="433"/>
        <v>主动技能2</v>
      </c>
      <c r="E1425" s="8">
        <f t="shared" si="428"/>
        <v>19</v>
      </c>
      <c r="F1425" s="8">
        <f t="shared" si="429"/>
        <v>2</v>
      </c>
      <c r="G1425" s="8">
        <f t="shared" si="430"/>
        <v>24</v>
      </c>
      <c r="H1425" s="4" t="s">
        <v>512</v>
      </c>
      <c r="I1425" s="26" t="str">
        <f t="shared" si="426"/>
        <v>对己方随机3个单位回复生命6663</v>
      </c>
      <c r="J1425" s="4" t="s">
        <v>461</v>
      </c>
      <c r="K1425" s="1" t="s">
        <v>105</v>
      </c>
      <c r="L1425" s="4" t="s">
        <v>107</v>
      </c>
      <c r="M1425" s="4" t="s">
        <v>479</v>
      </c>
      <c r="N1425" s="4">
        <v>100</v>
      </c>
      <c r="O1425" s="4"/>
      <c r="T1425" s="6" t="str">
        <f t="shared" si="431"/>
        <v>110:100:3:3</v>
      </c>
      <c r="U1425" s="6" t="str">
        <f t="shared" si="432"/>
        <v/>
      </c>
      <c r="Y1425">
        <f t="shared" si="425"/>
        <v>50</v>
      </c>
      <c r="Z1425">
        <v>0</v>
      </c>
      <c r="AE1425">
        <v>0</v>
      </c>
      <c r="AF1425" s="23">
        <f t="shared" si="434"/>
        <v>2</v>
      </c>
      <c r="AG1425" s="23">
        <f t="shared" si="435"/>
        <v>1</v>
      </c>
      <c r="AH1425" s="1" t="s">
        <v>118</v>
      </c>
      <c r="AI1425" s="4" t="s">
        <v>1712</v>
      </c>
      <c r="AN1425" s="6" t="str">
        <f>_xlfn.IFNA(IF(IF($AH1425=AN$5,VLOOKUP(AI1425,buff!$K:$L,2,FALSE),"")=0,"",IF($AH1425=AN$5,VLOOKUP(AI1425,buff!$K:$L,2,FALSE),"")),"")</f>
        <v>110:100:3:3</v>
      </c>
      <c r="AO1425" s="6" t="str">
        <f>_xlfn.IFNA(IF(IF($AH1425=AO$5,VLOOKUP(AJ1425,buff!$K:$L,2,FALSE),"")=0,"",IF($AH1425=AO$5,VLOOKUP(AJ1425,buff!$K:$L,2,FALSE),"")),"")</f>
        <v/>
      </c>
      <c r="AP1425" s="6" t="str">
        <f>_xlfn.IFNA(IF(IF($AH1425=AP$5,VLOOKUP(AK1425,buff!$K:$L,2,FALSE),"")=0,"",IF($AH1425=AP$5,VLOOKUP(AK1425,buff!$K:$L,2,FALSE),"")),"")</f>
        <v/>
      </c>
      <c r="AQ1425" s="6" t="str">
        <f>_xlfn.IFNA(IF(IF($AH1425=AQ$5,VLOOKUP(AL1425,buff!$K:$L,2,FALSE),"")=0,"",IF($AH1425=AQ$5,VLOOKUP(AL1425,buff!$K:$L,2,FALSE),"")),"")</f>
        <v/>
      </c>
      <c r="AR1425" s="6" t="str">
        <f>_xlfn.IFNA(IF(IF($AH1425=AR$5,VLOOKUP(AM1425,buff!$K:$L,2,FALSE),"")=0,"",IF($AH1425=AR$5,VLOOKUP(AM1425,buff!$K:$L,2,FALSE),"")),"")</f>
        <v/>
      </c>
      <c r="AS1425" s="6" t="str">
        <f>_xlfn.IFNA(IF(IF($AH1425=AS$5,VLOOKUP(AI1425,buff!$K:$L,2,FALSE),"")=0,"",IF($AH1425=AS$5,VLOOKUP(AI1425,buff!$K:$L,2,FALSE),"")),"")</f>
        <v/>
      </c>
      <c r="AT1425" s="6" t="str">
        <f>_xlfn.IFNA(IF(IF($AH1425=AT$5,VLOOKUP(AJ1425,buff!$K:$L,2,FALSE),"")=0,"",IF($AH1425=AT$5,VLOOKUP(AJ1425,buff!$K:$L,2,FALSE),"")),"")</f>
        <v/>
      </c>
      <c r="AU1425" s="6" t="str">
        <f>_xlfn.IFNA(IF(IF($AH1425=AU$5,VLOOKUP(AK1425,buff!$K:$L,2,FALSE),"")=0,"",IF($AH1425=AU$5,VLOOKUP(AK1425,buff!$K:$L,2,FALSE),"")),"")</f>
        <v/>
      </c>
      <c r="AV1425" s="6" t="str">
        <f>_xlfn.IFNA(IF(IF($AH1425=AV$5,VLOOKUP(AL1425,buff!$K:$L,2,FALSE),"")=0,"",IF($AH1425=AV$5,VLOOKUP(AL1425,buff!$K:$L,2,FALSE),"")),"")</f>
        <v/>
      </c>
      <c r="AW1425" s="6" t="str">
        <f>_xlfn.IFNA(IF(IF($AH1425=AW$5,VLOOKUP(AM1425,buff!$K:$L,2,FALSE),"")=0,"",IF($AH1425=AW$5,VLOOKUP(AM1425,buff!$K:$L,2,FALSE),"")),"")</f>
        <v/>
      </c>
      <c r="AX1425" s="6">
        <f>VLOOKUP(AI1425,buff!K:P,6,FALSE)</f>
        <v>6663</v>
      </c>
      <c r="AY1425">
        <f t="shared" si="436"/>
        <v>6663</v>
      </c>
      <c r="AZ1425">
        <f t="shared" si="436"/>
        <v>6663</v>
      </c>
      <c r="BA1425">
        <f t="shared" si="437"/>
        <v>2</v>
      </c>
      <c r="BB1425">
        <f t="shared" si="438"/>
        <v>1</v>
      </c>
    </row>
    <row r="1426" spans="1:54" x14ac:dyDescent="0.15">
      <c r="A1426" t="str">
        <f t="shared" si="427"/>
        <v>琅琊主动技能2等级20</v>
      </c>
      <c r="B1426" s="8">
        <v>1420</v>
      </c>
      <c r="C1426" s="8" t="str">
        <f>VLOOKUP(G1426,角色!A:B,2,FALSE)</f>
        <v>琅琊</v>
      </c>
      <c r="D1426" s="8" t="str">
        <f t="shared" si="433"/>
        <v>主动技能2</v>
      </c>
      <c r="E1426" s="8">
        <f t="shared" si="428"/>
        <v>20</v>
      </c>
      <c r="F1426" s="8">
        <f t="shared" si="429"/>
        <v>2</v>
      </c>
      <c r="G1426" s="8">
        <f t="shared" si="430"/>
        <v>24</v>
      </c>
      <c r="H1426" s="4" t="s">
        <v>512</v>
      </c>
      <c r="I1426" s="26" t="str">
        <f t="shared" si="426"/>
        <v>对己方随机3个单位回复生命8204</v>
      </c>
      <c r="J1426" s="4" t="s">
        <v>461</v>
      </c>
      <c r="K1426" s="1" t="s">
        <v>105</v>
      </c>
      <c r="L1426" s="4" t="s">
        <v>107</v>
      </c>
      <c r="M1426" s="4" t="s">
        <v>479</v>
      </c>
      <c r="N1426" s="4">
        <v>100</v>
      </c>
      <c r="O1426" s="4"/>
      <c r="T1426" s="6" t="str">
        <f t="shared" si="431"/>
        <v>111:100:3:3</v>
      </c>
      <c r="U1426" s="6" t="str">
        <f t="shared" si="432"/>
        <v/>
      </c>
      <c r="Y1426">
        <f t="shared" si="425"/>
        <v>50</v>
      </c>
      <c r="Z1426">
        <v>0</v>
      </c>
      <c r="AE1426">
        <v>0</v>
      </c>
      <c r="AF1426" s="23">
        <f t="shared" si="434"/>
        <v>2</v>
      </c>
      <c r="AG1426" s="23">
        <f t="shared" si="435"/>
        <v>1</v>
      </c>
      <c r="AH1426" s="1" t="s">
        <v>118</v>
      </c>
      <c r="AI1426" s="4" t="s">
        <v>1713</v>
      </c>
      <c r="AN1426" s="6" t="str">
        <f>_xlfn.IFNA(IF(IF($AH1426=AN$5,VLOOKUP(AI1426,buff!$K:$L,2,FALSE),"")=0,"",IF($AH1426=AN$5,VLOOKUP(AI1426,buff!$K:$L,2,FALSE),"")),"")</f>
        <v>111:100:3:3</v>
      </c>
      <c r="AO1426" s="6" t="str">
        <f>_xlfn.IFNA(IF(IF($AH1426=AO$5,VLOOKUP(AJ1426,buff!$K:$L,2,FALSE),"")=0,"",IF($AH1426=AO$5,VLOOKUP(AJ1426,buff!$K:$L,2,FALSE),"")),"")</f>
        <v/>
      </c>
      <c r="AP1426" s="6" t="str">
        <f>_xlfn.IFNA(IF(IF($AH1426=AP$5,VLOOKUP(AK1426,buff!$K:$L,2,FALSE),"")=0,"",IF($AH1426=AP$5,VLOOKUP(AK1426,buff!$K:$L,2,FALSE),"")),"")</f>
        <v/>
      </c>
      <c r="AQ1426" s="6" t="str">
        <f>_xlfn.IFNA(IF(IF($AH1426=AQ$5,VLOOKUP(AL1426,buff!$K:$L,2,FALSE),"")=0,"",IF($AH1426=AQ$5,VLOOKUP(AL1426,buff!$K:$L,2,FALSE),"")),"")</f>
        <v/>
      </c>
      <c r="AR1426" s="6" t="str">
        <f>_xlfn.IFNA(IF(IF($AH1426=AR$5,VLOOKUP(AM1426,buff!$K:$L,2,FALSE),"")=0,"",IF($AH1426=AR$5,VLOOKUP(AM1426,buff!$K:$L,2,FALSE),"")),"")</f>
        <v/>
      </c>
      <c r="AS1426" s="6" t="str">
        <f>_xlfn.IFNA(IF(IF($AH1426=AS$5,VLOOKUP(AI1426,buff!$K:$L,2,FALSE),"")=0,"",IF($AH1426=AS$5,VLOOKUP(AI1426,buff!$K:$L,2,FALSE),"")),"")</f>
        <v/>
      </c>
      <c r="AT1426" s="6" t="str">
        <f>_xlfn.IFNA(IF(IF($AH1426=AT$5,VLOOKUP(AJ1426,buff!$K:$L,2,FALSE),"")=0,"",IF($AH1426=AT$5,VLOOKUP(AJ1426,buff!$K:$L,2,FALSE),"")),"")</f>
        <v/>
      </c>
      <c r="AU1426" s="6" t="str">
        <f>_xlfn.IFNA(IF(IF($AH1426=AU$5,VLOOKUP(AK1426,buff!$K:$L,2,FALSE),"")=0,"",IF($AH1426=AU$5,VLOOKUP(AK1426,buff!$K:$L,2,FALSE),"")),"")</f>
        <v/>
      </c>
      <c r="AV1426" s="6" t="str">
        <f>_xlfn.IFNA(IF(IF($AH1426=AV$5,VLOOKUP(AL1426,buff!$K:$L,2,FALSE),"")=0,"",IF($AH1426=AV$5,VLOOKUP(AL1426,buff!$K:$L,2,FALSE),"")),"")</f>
        <v/>
      </c>
      <c r="AW1426" s="6" t="str">
        <f>_xlfn.IFNA(IF(IF($AH1426=AW$5,VLOOKUP(AM1426,buff!$K:$L,2,FALSE),"")=0,"",IF($AH1426=AW$5,VLOOKUP(AM1426,buff!$K:$L,2,FALSE),"")),"")</f>
        <v/>
      </c>
      <c r="AX1426" s="6">
        <f>VLOOKUP(AI1426,buff!K:P,6,FALSE)</f>
        <v>8204</v>
      </c>
      <c r="AY1426">
        <f t="shared" si="436"/>
        <v>8204</v>
      </c>
      <c r="AZ1426">
        <f t="shared" si="436"/>
        <v>8204</v>
      </c>
      <c r="BA1426">
        <f t="shared" si="437"/>
        <v>2</v>
      </c>
      <c r="BB1426">
        <f t="shared" si="438"/>
        <v>1</v>
      </c>
    </row>
    <row r="1427" spans="1:54" x14ac:dyDescent="0.15">
      <c r="A1427" t="str">
        <f t="shared" si="427"/>
        <v>琅琊主动技能3等级1</v>
      </c>
      <c r="B1427" s="8">
        <v>1421</v>
      </c>
      <c r="C1427" s="8" t="str">
        <f>VLOOKUP(G1427,角色!A:B,2,FALSE)</f>
        <v>琅琊</v>
      </c>
      <c r="D1427" s="8" t="str">
        <f t="shared" si="433"/>
        <v>主动技能3</v>
      </c>
      <c r="E1427" s="8">
        <f t="shared" si="428"/>
        <v>1</v>
      </c>
      <c r="F1427" s="8">
        <f t="shared" si="429"/>
        <v>3</v>
      </c>
      <c r="G1427" s="8">
        <f t="shared" si="430"/>
        <v>24</v>
      </c>
      <c r="H1427" s="4" t="s">
        <v>513</v>
      </c>
      <c r="I1427" s="4" t="str">
        <f>"对己方全体回复生命"&amp;AX1427&amp;",并每回合回复5%生命"</f>
        <v>对己方全体回复生命121,并每回合回复5%生命</v>
      </c>
      <c r="J1427" s="4" t="s">
        <v>461</v>
      </c>
      <c r="K1427" s="1" t="s">
        <v>105</v>
      </c>
      <c r="L1427" s="4" t="s">
        <v>109</v>
      </c>
      <c r="M1427" s="4" t="s">
        <v>479</v>
      </c>
      <c r="N1427" s="4">
        <v>100</v>
      </c>
      <c r="O1427" s="4"/>
      <c r="T1427" s="6" t="str">
        <f t="shared" ref="T1427:T1477" si="439">IF(AN1427="","",AN1427)&amp;IF(AO1427="","","|"&amp;AO1427)&amp;IF(AP1427="","","|"&amp;AP1427)&amp;IF(AQ1427="","","|"&amp;AQ1427)&amp;IF(AR1427="","","|"&amp;AR1427)</f>
        <v>4:100:2:0|112:100:2:0</v>
      </c>
      <c r="U1427" s="6" t="str">
        <f t="shared" ref="U1427:U1477" si="440">IF(AS1427="","",AS1427)&amp;IF(AT1427="","","|"&amp;AT1427)&amp;IF(AU1427="","","|"&amp;AU1427)&amp;IF(AV1427="","","|"&amp;AV1427)&amp;IF(AW1427="","","|"&amp;AW1427)</f>
        <v/>
      </c>
      <c r="Y1427">
        <f t="shared" si="425"/>
        <v>100</v>
      </c>
      <c r="Z1427">
        <v>0</v>
      </c>
      <c r="AE1427">
        <v>0</v>
      </c>
      <c r="AF1427" s="23">
        <f t="shared" si="434"/>
        <v>3</v>
      </c>
      <c r="AG1427" s="23">
        <f t="shared" si="435"/>
        <v>2</v>
      </c>
      <c r="AH1427" s="1" t="s">
        <v>118</v>
      </c>
      <c r="AI1427" s="4" t="s">
        <v>1561</v>
      </c>
      <c r="AJ1427" s="4" t="s">
        <v>1714</v>
      </c>
      <c r="AN1427" s="6" t="str">
        <f>_xlfn.IFNA(IF(IF($AH1427=AN$5,VLOOKUP(AI1427,buff!$K:$L,2,FALSE),"")=0,"",IF($AH1427=AN$5,VLOOKUP(AI1427,buff!$K:$L,2,FALSE),"")),"")</f>
        <v>4:100:2:0</v>
      </c>
      <c r="AO1427" s="6" t="str">
        <f>_xlfn.IFNA(IF(IF($AH1427=AO$5,VLOOKUP(AJ1427,buff!$K:$L,2,FALSE),"")=0,"",IF($AH1427=AO$5,VLOOKUP(AJ1427,buff!$K:$L,2,FALSE),"")),"")</f>
        <v>112:100:2:0</v>
      </c>
      <c r="AP1427" s="6" t="str">
        <f>_xlfn.IFNA(IF(IF($AH1427=AP$5,VLOOKUP(AK1427,buff!$K:$L,2,FALSE),"")=0,"",IF($AH1427=AP$5,VLOOKUP(AK1427,buff!$K:$L,2,FALSE),"")),"")</f>
        <v/>
      </c>
      <c r="AQ1427" s="6" t="str">
        <f>_xlfn.IFNA(IF(IF($AH1427=AQ$5,VLOOKUP(AL1427,buff!$K:$L,2,FALSE),"")=0,"",IF($AH1427=AQ$5,VLOOKUP(AL1427,buff!$K:$L,2,FALSE),"")),"")</f>
        <v/>
      </c>
      <c r="AR1427" s="6" t="str">
        <f>_xlfn.IFNA(IF(IF($AH1427=AR$5,VLOOKUP(AM1427,buff!$K:$L,2,FALSE),"")=0,"",IF($AH1427=AR$5,VLOOKUP(AM1427,buff!$K:$L,2,FALSE),"")),"")</f>
        <v/>
      </c>
      <c r="AS1427" s="6" t="str">
        <f>_xlfn.IFNA(IF(IF($AH1427=AS$5,VLOOKUP(AI1427,buff!$K:$L,2,FALSE),"")=0,"",IF($AH1427=AS$5,VLOOKUP(AI1427,buff!$K:$L,2,FALSE),"")),"")</f>
        <v/>
      </c>
      <c r="AT1427" s="6" t="str">
        <f>_xlfn.IFNA(IF(IF($AH1427=AT$5,VLOOKUP(AJ1427,buff!$K:$L,2,FALSE),"")=0,"",IF($AH1427=AT$5,VLOOKUP(AJ1427,buff!$K:$L,2,FALSE),"")),"")</f>
        <v/>
      </c>
      <c r="AU1427" s="6" t="str">
        <f>_xlfn.IFNA(IF(IF($AH1427=AU$5,VLOOKUP(AK1427,buff!$K:$L,2,FALSE),"")=0,"",IF($AH1427=AU$5,VLOOKUP(AK1427,buff!$K:$L,2,FALSE),"")),"")</f>
        <v/>
      </c>
      <c r="AV1427" s="6" t="str">
        <f>_xlfn.IFNA(IF(IF($AH1427=AV$5,VLOOKUP(AL1427,buff!$K:$L,2,FALSE),"")=0,"",IF($AH1427=AV$5,VLOOKUP(AL1427,buff!$K:$L,2,FALSE),"")),"")</f>
        <v/>
      </c>
      <c r="AW1427" s="6" t="str">
        <f>_xlfn.IFNA(IF(IF($AH1427=AW$5,VLOOKUP(AM1427,buff!$K:$L,2,FALSE),"")=0,"",IF($AH1427=AW$5,VLOOKUP(AM1427,buff!$K:$L,2,FALSE),"")),"")</f>
        <v/>
      </c>
      <c r="AX1427" s="6">
        <f>VLOOKUP(AI1427,buff!K:P,6,FALSE)</f>
        <v>121</v>
      </c>
      <c r="AY1427">
        <f t="shared" si="436"/>
        <v>121</v>
      </c>
      <c r="AZ1427">
        <f t="shared" si="436"/>
        <v>121</v>
      </c>
      <c r="BA1427">
        <f t="shared" si="437"/>
        <v>3</v>
      </c>
      <c r="BB1427">
        <f t="shared" si="438"/>
        <v>2</v>
      </c>
    </row>
    <row r="1428" spans="1:54" x14ac:dyDescent="0.15">
      <c r="A1428" t="str">
        <f t="shared" si="427"/>
        <v>琅琊主动技能3等级2</v>
      </c>
      <c r="B1428" s="8">
        <v>1422</v>
      </c>
      <c r="C1428" s="8" t="str">
        <f>VLOOKUP(G1428,角色!A:B,2,FALSE)</f>
        <v>琅琊</v>
      </c>
      <c r="D1428" s="8" t="str">
        <f t="shared" si="433"/>
        <v>主动技能3</v>
      </c>
      <c r="E1428" s="8">
        <f t="shared" si="428"/>
        <v>2</v>
      </c>
      <c r="F1428" s="8">
        <f t="shared" si="429"/>
        <v>3</v>
      </c>
      <c r="G1428" s="8">
        <f t="shared" si="430"/>
        <v>24</v>
      </c>
      <c r="H1428" s="4" t="s">
        <v>513</v>
      </c>
      <c r="I1428" s="4" t="str">
        <f t="shared" ref="I1428:I1446" si="441">"对己方全体回复生命"&amp;AX1428&amp;",并每回合回复5%生命"</f>
        <v>对己方全体回复生命179,并每回合回复5%生命</v>
      </c>
      <c r="J1428" s="4" t="s">
        <v>461</v>
      </c>
      <c r="K1428" s="1" t="s">
        <v>105</v>
      </c>
      <c r="L1428" s="4" t="s">
        <v>109</v>
      </c>
      <c r="M1428" s="4" t="s">
        <v>479</v>
      </c>
      <c r="N1428" s="4">
        <v>100</v>
      </c>
      <c r="O1428" s="4"/>
      <c r="T1428" s="6" t="str">
        <f t="shared" si="439"/>
        <v>5:100:2:0|112:100:2:0</v>
      </c>
      <c r="U1428" s="6" t="str">
        <f t="shared" si="440"/>
        <v/>
      </c>
      <c r="Y1428">
        <f t="shared" si="425"/>
        <v>100</v>
      </c>
      <c r="Z1428">
        <v>0</v>
      </c>
      <c r="AE1428">
        <v>0</v>
      </c>
      <c r="AF1428" s="23">
        <f t="shared" si="434"/>
        <v>3</v>
      </c>
      <c r="AG1428" s="23">
        <f t="shared" si="435"/>
        <v>2</v>
      </c>
      <c r="AH1428" s="1" t="s">
        <v>118</v>
      </c>
      <c r="AI1428" s="4" t="s">
        <v>1562</v>
      </c>
      <c r="AJ1428" s="4" t="s">
        <v>1714</v>
      </c>
      <c r="AN1428" s="6" t="str">
        <f>_xlfn.IFNA(IF(IF($AH1428=AN$5,VLOOKUP(AI1428,buff!$K:$L,2,FALSE),"")=0,"",IF($AH1428=AN$5,VLOOKUP(AI1428,buff!$K:$L,2,FALSE),"")),"")</f>
        <v>5:100:2:0</v>
      </c>
      <c r="AO1428" s="6" t="str">
        <f>_xlfn.IFNA(IF(IF($AH1428=AO$5,VLOOKUP(AJ1428,buff!$K:$L,2,FALSE),"")=0,"",IF($AH1428=AO$5,VLOOKUP(AJ1428,buff!$K:$L,2,FALSE),"")),"")</f>
        <v>112:100:2:0</v>
      </c>
      <c r="AP1428" s="6" t="str">
        <f>_xlfn.IFNA(IF(IF($AH1428=AP$5,VLOOKUP(AK1428,buff!$K:$L,2,FALSE),"")=0,"",IF($AH1428=AP$5,VLOOKUP(AK1428,buff!$K:$L,2,FALSE),"")),"")</f>
        <v/>
      </c>
      <c r="AQ1428" s="6" t="str">
        <f>_xlfn.IFNA(IF(IF($AH1428=AQ$5,VLOOKUP(AL1428,buff!$K:$L,2,FALSE),"")=0,"",IF($AH1428=AQ$5,VLOOKUP(AL1428,buff!$K:$L,2,FALSE),"")),"")</f>
        <v/>
      </c>
      <c r="AR1428" s="6" t="str">
        <f>_xlfn.IFNA(IF(IF($AH1428=AR$5,VLOOKUP(AM1428,buff!$K:$L,2,FALSE),"")=0,"",IF($AH1428=AR$5,VLOOKUP(AM1428,buff!$K:$L,2,FALSE),"")),"")</f>
        <v/>
      </c>
      <c r="AS1428" s="6" t="str">
        <f>_xlfn.IFNA(IF(IF($AH1428=AS$5,VLOOKUP(AI1428,buff!$K:$L,2,FALSE),"")=0,"",IF($AH1428=AS$5,VLOOKUP(AI1428,buff!$K:$L,2,FALSE),"")),"")</f>
        <v/>
      </c>
      <c r="AT1428" s="6" t="str">
        <f>_xlfn.IFNA(IF(IF($AH1428=AT$5,VLOOKUP(AJ1428,buff!$K:$L,2,FALSE),"")=0,"",IF($AH1428=AT$5,VLOOKUP(AJ1428,buff!$K:$L,2,FALSE),"")),"")</f>
        <v/>
      </c>
      <c r="AU1428" s="6" t="str">
        <f>_xlfn.IFNA(IF(IF($AH1428=AU$5,VLOOKUP(AK1428,buff!$K:$L,2,FALSE),"")=0,"",IF($AH1428=AU$5,VLOOKUP(AK1428,buff!$K:$L,2,FALSE),"")),"")</f>
        <v/>
      </c>
      <c r="AV1428" s="6" t="str">
        <f>_xlfn.IFNA(IF(IF($AH1428=AV$5,VLOOKUP(AL1428,buff!$K:$L,2,FALSE),"")=0,"",IF($AH1428=AV$5,VLOOKUP(AL1428,buff!$K:$L,2,FALSE),"")),"")</f>
        <v/>
      </c>
      <c r="AW1428" s="6" t="str">
        <f>_xlfn.IFNA(IF(IF($AH1428=AW$5,VLOOKUP(AM1428,buff!$K:$L,2,FALSE),"")=0,"",IF($AH1428=AW$5,VLOOKUP(AM1428,buff!$K:$L,2,FALSE),"")),"")</f>
        <v/>
      </c>
      <c r="AX1428" s="6">
        <f>VLOOKUP(AI1428,buff!K:P,6,FALSE)</f>
        <v>179</v>
      </c>
      <c r="AY1428">
        <f t="shared" si="436"/>
        <v>179</v>
      </c>
      <c r="AZ1428">
        <f t="shared" si="436"/>
        <v>179</v>
      </c>
      <c r="BA1428">
        <f t="shared" si="437"/>
        <v>3</v>
      </c>
      <c r="BB1428">
        <f t="shared" si="438"/>
        <v>2</v>
      </c>
    </row>
    <row r="1429" spans="1:54" x14ac:dyDescent="0.15">
      <c r="A1429" t="str">
        <f t="shared" si="427"/>
        <v>琅琊主动技能3等级3</v>
      </c>
      <c r="B1429" s="8">
        <v>1423</v>
      </c>
      <c r="C1429" s="8" t="str">
        <f>VLOOKUP(G1429,角色!A:B,2,FALSE)</f>
        <v>琅琊</v>
      </c>
      <c r="D1429" s="8" t="str">
        <f t="shared" si="433"/>
        <v>主动技能3</v>
      </c>
      <c r="E1429" s="8">
        <f t="shared" si="428"/>
        <v>3</v>
      </c>
      <c r="F1429" s="8">
        <f t="shared" si="429"/>
        <v>3</v>
      </c>
      <c r="G1429" s="8">
        <f t="shared" si="430"/>
        <v>24</v>
      </c>
      <c r="H1429" s="4" t="s">
        <v>513</v>
      </c>
      <c r="I1429" s="4" t="str">
        <f t="shared" si="441"/>
        <v>对己方全体回复生命236,并每回合回复5%生命</v>
      </c>
      <c r="J1429" s="4" t="s">
        <v>461</v>
      </c>
      <c r="K1429" s="1" t="s">
        <v>105</v>
      </c>
      <c r="L1429" s="4" t="s">
        <v>109</v>
      </c>
      <c r="M1429" s="4" t="s">
        <v>479</v>
      </c>
      <c r="N1429" s="4">
        <v>100</v>
      </c>
      <c r="O1429" s="4"/>
      <c r="T1429" s="6" t="str">
        <f t="shared" si="439"/>
        <v>6:100:2:0|112:100:2:0</v>
      </c>
      <c r="U1429" s="6" t="str">
        <f t="shared" si="440"/>
        <v/>
      </c>
      <c r="Y1429">
        <f t="shared" si="425"/>
        <v>100</v>
      </c>
      <c r="Z1429">
        <v>0</v>
      </c>
      <c r="AE1429">
        <v>0</v>
      </c>
      <c r="AF1429" s="23">
        <f t="shared" si="434"/>
        <v>3</v>
      </c>
      <c r="AG1429" s="23">
        <f t="shared" si="435"/>
        <v>2</v>
      </c>
      <c r="AH1429" s="1" t="s">
        <v>118</v>
      </c>
      <c r="AI1429" s="4" t="s">
        <v>1563</v>
      </c>
      <c r="AJ1429" s="4" t="s">
        <v>1714</v>
      </c>
      <c r="AN1429" s="6" t="str">
        <f>_xlfn.IFNA(IF(IF($AH1429=AN$5,VLOOKUP(AI1429,buff!$K:$L,2,FALSE),"")=0,"",IF($AH1429=AN$5,VLOOKUP(AI1429,buff!$K:$L,2,FALSE),"")),"")</f>
        <v>6:100:2:0</v>
      </c>
      <c r="AO1429" s="6" t="str">
        <f>_xlfn.IFNA(IF(IF($AH1429=AO$5,VLOOKUP(AJ1429,buff!$K:$L,2,FALSE),"")=0,"",IF($AH1429=AO$5,VLOOKUP(AJ1429,buff!$K:$L,2,FALSE),"")),"")</f>
        <v>112:100:2:0</v>
      </c>
      <c r="AP1429" s="6" t="str">
        <f>_xlfn.IFNA(IF(IF($AH1429=AP$5,VLOOKUP(AK1429,buff!$K:$L,2,FALSE),"")=0,"",IF($AH1429=AP$5,VLOOKUP(AK1429,buff!$K:$L,2,FALSE),"")),"")</f>
        <v/>
      </c>
      <c r="AQ1429" s="6" t="str">
        <f>_xlfn.IFNA(IF(IF($AH1429=AQ$5,VLOOKUP(AL1429,buff!$K:$L,2,FALSE),"")=0,"",IF($AH1429=AQ$5,VLOOKUP(AL1429,buff!$K:$L,2,FALSE),"")),"")</f>
        <v/>
      </c>
      <c r="AR1429" s="6" t="str">
        <f>_xlfn.IFNA(IF(IF($AH1429=AR$5,VLOOKUP(AM1429,buff!$K:$L,2,FALSE),"")=0,"",IF($AH1429=AR$5,VLOOKUP(AM1429,buff!$K:$L,2,FALSE),"")),"")</f>
        <v/>
      </c>
      <c r="AS1429" s="6" t="str">
        <f>_xlfn.IFNA(IF(IF($AH1429=AS$5,VLOOKUP(AI1429,buff!$K:$L,2,FALSE),"")=0,"",IF($AH1429=AS$5,VLOOKUP(AI1429,buff!$K:$L,2,FALSE),"")),"")</f>
        <v/>
      </c>
      <c r="AT1429" s="6" t="str">
        <f>_xlfn.IFNA(IF(IF($AH1429=AT$5,VLOOKUP(AJ1429,buff!$K:$L,2,FALSE),"")=0,"",IF($AH1429=AT$5,VLOOKUP(AJ1429,buff!$K:$L,2,FALSE),"")),"")</f>
        <v/>
      </c>
      <c r="AU1429" s="6" t="str">
        <f>_xlfn.IFNA(IF(IF($AH1429=AU$5,VLOOKUP(AK1429,buff!$K:$L,2,FALSE),"")=0,"",IF($AH1429=AU$5,VLOOKUP(AK1429,buff!$K:$L,2,FALSE),"")),"")</f>
        <v/>
      </c>
      <c r="AV1429" s="6" t="str">
        <f>_xlfn.IFNA(IF(IF($AH1429=AV$5,VLOOKUP(AL1429,buff!$K:$L,2,FALSE),"")=0,"",IF($AH1429=AV$5,VLOOKUP(AL1429,buff!$K:$L,2,FALSE),"")),"")</f>
        <v/>
      </c>
      <c r="AW1429" s="6" t="str">
        <f>_xlfn.IFNA(IF(IF($AH1429=AW$5,VLOOKUP(AM1429,buff!$K:$L,2,FALSE),"")=0,"",IF($AH1429=AW$5,VLOOKUP(AM1429,buff!$K:$L,2,FALSE),"")),"")</f>
        <v/>
      </c>
      <c r="AX1429" s="6">
        <f>VLOOKUP(AI1429,buff!K:P,6,FALSE)</f>
        <v>236</v>
      </c>
      <c r="AY1429">
        <f t="shared" si="436"/>
        <v>236</v>
      </c>
      <c r="AZ1429">
        <f t="shared" si="436"/>
        <v>236</v>
      </c>
      <c r="BA1429">
        <f t="shared" si="437"/>
        <v>3</v>
      </c>
      <c r="BB1429">
        <f t="shared" si="438"/>
        <v>2</v>
      </c>
    </row>
    <row r="1430" spans="1:54" x14ac:dyDescent="0.15">
      <c r="A1430" t="str">
        <f t="shared" si="427"/>
        <v>琅琊主动技能3等级4</v>
      </c>
      <c r="B1430" s="8">
        <v>1424</v>
      </c>
      <c r="C1430" s="8" t="str">
        <f>VLOOKUP(G1430,角色!A:B,2,FALSE)</f>
        <v>琅琊</v>
      </c>
      <c r="D1430" s="8" t="str">
        <f t="shared" si="433"/>
        <v>主动技能3</v>
      </c>
      <c r="E1430" s="8">
        <f t="shared" si="428"/>
        <v>4</v>
      </c>
      <c r="F1430" s="8">
        <f t="shared" si="429"/>
        <v>3</v>
      </c>
      <c r="G1430" s="8">
        <f t="shared" si="430"/>
        <v>24</v>
      </c>
      <c r="H1430" s="4" t="s">
        <v>513</v>
      </c>
      <c r="I1430" s="4" t="str">
        <f t="shared" si="441"/>
        <v>对己方全体回复生命294,并每回合回复5%生命</v>
      </c>
      <c r="J1430" s="4" t="s">
        <v>461</v>
      </c>
      <c r="K1430" s="1" t="s">
        <v>105</v>
      </c>
      <c r="L1430" s="4" t="s">
        <v>109</v>
      </c>
      <c r="M1430" s="4" t="s">
        <v>479</v>
      </c>
      <c r="N1430" s="4">
        <v>100</v>
      </c>
      <c r="O1430" s="4"/>
      <c r="T1430" s="6" t="str">
        <f t="shared" si="439"/>
        <v>7:100:2:0|112:100:2:0</v>
      </c>
      <c r="U1430" s="6" t="str">
        <f t="shared" si="440"/>
        <v/>
      </c>
      <c r="Y1430">
        <f t="shared" si="425"/>
        <v>100</v>
      </c>
      <c r="Z1430">
        <v>0</v>
      </c>
      <c r="AE1430">
        <v>0</v>
      </c>
      <c r="AF1430" s="23">
        <f t="shared" si="434"/>
        <v>3</v>
      </c>
      <c r="AG1430" s="23">
        <f t="shared" si="435"/>
        <v>2</v>
      </c>
      <c r="AH1430" s="1" t="s">
        <v>118</v>
      </c>
      <c r="AI1430" s="4" t="s">
        <v>1564</v>
      </c>
      <c r="AJ1430" s="4" t="s">
        <v>1714</v>
      </c>
      <c r="AN1430" s="6" t="str">
        <f>_xlfn.IFNA(IF(IF($AH1430=AN$5,VLOOKUP(AI1430,buff!$K:$L,2,FALSE),"")=0,"",IF($AH1430=AN$5,VLOOKUP(AI1430,buff!$K:$L,2,FALSE),"")),"")</f>
        <v>7:100:2:0</v>
      </c>
      <c r="AO1430" s="6" t="str">
        <f>_xlfn.IFNA(IF(IF($AH1430=AO$5,VLOOKUP(AJ1430,buff!$K:$L,2,FALSE),"")=0,"",IF($AH1430=AO$5,VLOOKUP(AJ1430,buff!$K:$L,2,FALSE),"")),"")</f>
        <v>112:100:2:0</v>
      </c>
      <c r="AP1430" s="6" t="str">
        <f>_xlfn.IFNA(IF(IF($AH1430=AP$5,VLOOKUP(AK1430,buff!$K:$L,2,FALSE),"")=0,"",IF($AH1430=AP$5,VLOOKUP(AK1430,buff!$K:$L,2,FALSE),"")),"")</f>
        <v/>
      </c>
      <c r="AQ1430" s="6" t="str">
        <f>_xlfn.IFNA(IF(IF($AH1430=AQ$5,VLOOKUP(AL1430,buff!$K:$L,2,FALSE),"")=0,"",IF($AH1430=AQ$5,VLOOKUP(AL1430,buff!$K:$L,2,FALSE),"")),"")</f>
        <v/>
      </c>
      <c r="AR1430" s="6" t="str">
        <f>_xlfn.IFNA(IF(IF($AH1430=AR$5,VLOOKUP(AM1430,buff!$K:$L,2,FALSE),"")=0,"",IF($AH1430=AR$5,VLOOKUP(AM1430,buff!$K:$L,2,FALSE),"")),"")</f>
        <v/>
      </c>
      <c r="AS1430" s="6" t="str">
        <f>_xlfn.IFNA(IF(IF($AH1430=AS$5,VLOOKUP(AI1430,buff!$K:$L,2,FALSE),"")=0,"",IF($AH1430=AS$5,VLOOKUP(AI1430,buff!$K:$L,2,FALSE),"")),"")</f>
        <v/>
      </c>
      <c r="AT1430" s="6" t="str">
        <f>_xlfn.IFNA(IF(IF($AH1430=AT$5,VLOOKUP(AJ1430,buff!$K:$L,2,FALSE),"")=0,"",IF($AH1430=AT$5,VLOOKUP(AJ1430,buff!$K:$L,2,FALSE),"")),"")</f>
        <v/>
      </c>
      <c r="AU1430" s="6" t="str">
        <f>_xlfn.IFNA(IF(IF($AH1430=AU$5,VLOOKUP(AK1430,buff!$K:$L,2,FALSE),"")=0,"",IF($AH1430=AU$5,VLOOKUP(AK1430,buff!$K:$L,2,FALSE),"")),"")</f>
        <v/>
      </c>
      <c r="AV1430" s="6" t="str">
        <f>_xlfn.IFNA(IF(IF($AH1430=AV$5,VLOOKUP(AL1430,buff!$K:$L,2,FALSE),"")=0,"",IF($AH1430=AV$5,VLOOKUP(AL1430,buff!$K:$L,2,FALSE),"")),"")</f>
        <v/>
      </c>
      <c r="AW1430" s="6" t="str">
        <f>_xlfn.IFNA(IF(IF($AH1430=AW$5,VLOOKUP(AM1430,buff!$K:$L,2,FALSE),"")=0,"",IF($AH1430=AW$5,VLOOKUP(AM1430,buff!$K:$L,2,FALSE),"")),"")</f>
        <v/>
      </c>
      <c r="AX1430" s="6">
        <f>VLOOKUP(AI1430,buff!K:P,6,FALSE)</f>
        <v>294</v>
      </c>
      <c r="AY1430">
        <f t="shared" si="436"/>
        <v>294</v>
      </c>
      <c r="AZ1430">
        <f t="shared" si="436"/>
        <v>294</v>
      </c>
      <c r="BA1430">
        <f t="shared" si="437"/>
        <v>3</v>
      </c>
      <c r="BB1430">
        <f t="shared" si="438"/>
        <v>2</v>
      </c>
    </row>
    <row r="1431" spans="1:54" x14ac:dyDescent="0.15">
      <c r="A1431" t="str">
        <f t="shared" si="427"/>
        <v>琅琊主动技能3等级5</v>
      </c>
      <c r="B1431" s="8">
        <v>1425</v>
      </c>
      <c r="C1431" s="8" t="str">
        <f>VLOOKUP(G1431,角色!A:B,2,FALSE)</f>
        <v>琅琊</v>
      </c>
      <c r="D1431" s="8" t="str">
        <f t="shared" si="433"/>
        <v>主动技能3</v>
      </c>
      <c r="E1431" s="8">
        <f t="shared" si="428"/>
        <v>5</v>
      </c>
      <c r="F1431" s="8">
        <f t="shared" si="429"/>
        <v>3</v>
      </c>
      <c r="G1431" s="8">
        <f t="shared" si="430"/>
        <v>24</v>
      </c>
      <c r="H1431" s="4" t="s">
        <v>513</v>
      </c>
      <c r="I1431" s="4" t="str">
        <f t="shared" si="441"/>
        <v>对己方全体回复生命361,并每回合回复5%生命</v>
      </c>
      <c r="J1431" s="4" t="s">
        <v>461</v>
      </c>
      <c r="K1431" s="1" t="s">
        <v>105</v>
      </c>
      <c r="L1431" s="4" t="s">
        <v>109</v>
      </c>
      <c r="M1431" s="4" t="s">
        <v>479</v>
      </c>
      <c r="N1431" s="4">
        <v>100</v>
      </c>
      <c r="O1431" s="4"/>
      <c r="T1431" s="6" t="str">
        <f t="shared" si="439"/>
        <v>8:100:2:0|112:100:2:0</v>
      </c>
      <c r="U1431" s="6" t="str">
        <f t="shared" si="440"/>
        <v/>
      </c>
      <c r="Y1431">
        <f t="shared" si="425"/>
        <v>100</v>
      </c>
      <c r="Z1431">
        <v>0</v>
      </c>
      <c r="AE1431">
        <v>0</v>
      </c>
      <c r="AF1431" s="23">
        <f t="shared" si="434"/>
        <v>3</v>
      </c>
      <c r="AG1431" s="23">
        <f t="shared" si="435"/>
        <v>2</v>
      </c>
      <c r="AH1431" s="1" t="s">
        <v>118</v>
      </c>
      <c r="AI1431" s="4" t="s">
        <v>1565</v>
      </c>
      <c r="AJ1431" s="4" t="s">
        <v>1714</v>
      </c>
      <c r="AN1431" s="6" t="str">
        <f>_xlfn.IFNA(IF(IF($AH1431=AN$5,VLOOKUP(AI1431,buff!$K:$L,2,FALSE),"")=0,"",IF($AH1431=AN$5,VLOOKUP(AI1431,buff!$K:$L,2,FALSE),"")),"")</f>
        <v>8:100:2:0</v>
      </c>
      <c r="AO1431" s="6" t="str">
        <f>_xlfn.IFNA(IF(IF($AH1431=AO$5,VLOOKUP(AJ1431,buff!$K:$L,2,FALSE),"")=0,"",IF($AH1431=AO$5,VLOOKUP(AJ1431,buff!$K:$L,2,FALSE),"")),"")</f>
        <v>112:100:2:0</v>
      </c>
      <c r="AP1431" s="6" t="str">
        <f>_xlfn.IFNA(IF(IF($AH1431=AP$5,VLOOKUP(AK1431,buff!$K:$L,2,FALSE),"")=0,"",IF($AH1431=AP$5,VLOOKUP(AK1431,buff!$K:$L,2,FALSE),"")),"")</f>
        <v/>
      </c>
      <c r="AQ1431" s="6" t="str">
        <f>_xlfn.IFNA(IF(IF($AH1431=AQ$5,VLOOKUP(AL1431,buff!$K:$L,2,FALSE),"")=0,"",IF($AH1431=AQ$5,VLOOKUP(AL1431,buff!$K:$L,2,FALSE),"")),"")</f>
        <v/>
      </c>
      <c r="AR1431" s="6" t="str">
        <f>_xlfn.IFNA(IF(IF($AH1431=AR$5,VLOOKUP(AM1431,buff!$K:$L,2,FALSE),"")=0,"",IF($AH1431=AR$5,VLOOKUP(AM1431,buff!$K:$L,2,FALSE),"")),"")</f>
        <v/>
      </c>
      <c r="AS1431" s="6" t="str">
        <f>_xlfn.IFNA(IF(IF($AH1431=AS$5,VLOOKUP(AI1431,buff!$K:$L,2,FALSE),"")=0,"",IF($AH1431=AS$5,VLOOKUP(AI1431,buff!$K:$L,2,FALSE),"")),"")</f>
        <v/>
      </c>
      <c r="AT1431" s="6" t="str">
        <f>_xlfn.IFNA(IF(IF($AH1431=AT$5,VLOOKUP(AJ1431,buff!$K:$L,2,FALSE),"")=0,"",IF($AH1431=AT$5,VLOOKUP(AJ1431,buff!$K:$L,2,FALSE),"")),"")</f>
        <v/>
      </c>
      <c r="AU1431" s="6" t="str">
        <f>_xlfn.IFNA(IF(IF($AH1431=AU$5,VLOOKUP(AK1431,buff!$K:$L,2,FALSE),"")=0,"",IF($AH1431=AU$5,VLOOKUP(AK1431,buff!$K:$L,2,FALSE),"")),"")</f>
        <v/>
      </c>
      <c r="AV1431" s="6" t="str">
        <f>_xlfn.IFNA(IF(IF($AH1431=AV$5,VLOOKUP(AL1431,buff!$K:$L,2,FALSE),"")=0,"",IF($AH1431=AV$5,VLOOKUP(AL1431,buff!$K:$L,2,FALSE),"")),"")</f>
        <v/>
      </c>
      <c r="AW1431" s="6" t="str">
        <f>_xlfn.IFNA(IF(IF($AH1431=AW$5,VLOOKUP(AM1431,buff!$K:$L,2,FALSE),"")=0,"",IF($AH1431=AW$5,VLOOKUP(AM1431,buff!$K:$L,2,FALSE),"")),"")</f>
        <v/>
      </c>
      <c r="AX1431" s="6">
        <f>VLOOKUP(AI1431,buff!K:P,6,FALSE)</f>
        <v>361</v>
      </c>
      <c r="AY1431">
        <f t="shared" si="436"/>
        <v>361</v>
      </c>
      <c r="AZ1431">
        <f t="shared" si="436"/>
        <v>361</v>
      </c>
      <c r="BA1431">
        <f t="shared" si="437"/>
        <v>3</v>
      </c>
      <c r="BB1431">
        <f t="shared" si="438"/>
        <v>2</v>
      </c>
    </row>
    <row r="1432" spans="1:54" x14ac:dyDescent="0.15">
      <c r="A1432" t="str">
        <f t="shared" si="427"/>
        <v>琅琊主动技能3等级6</v>
      </c>
      <c r="B1432" s="8">
        <v>1426</v>
      </c>
      <c r="C1432" s="8" t="str">
        <f>VLOOKUP(G1432,角色!A:B,2,FALSE)</f>
        <v>琅琊</v>
      </c>
      <c r="D1432" s="8" t="str">
        <f t="shared" si="433"/>
        <v>主动技能3</v>
      </c>
      <c r="E1432" s="8">
        <f t="shared" si="428"/>
        <v>6</v>
      </c>
      <c r="F1432" s="8">
        <f t="shared" si="429"/>
        <v>3</v>
      </c>
      <c r="G1432" s="8">
        <f t="shared" si="430"/>
        <v>24</v>
      </c>
      <c r="H1432" s="4" t="s">
        <v>513</v>
      </c>
      <c r="I1432" s="4" t="str">
        <f t="shared" si="441"/>
        <v>对己方全体回复生命445,并每回合回复5%生命</v>
      </c>
      <c r="J1432" s="4" t="s">
        <v>461</v>
      </c>
      <c r="K1432" s="1" t="s">
        <v>105</v>
      </c>
      <c r="L1432" s="4" t="s">
        <v>109</v>
      </c>
      <c r="M1432" s="4" t="s">
        <v>479</v>
      </c>
      <c r="N1432" s="4">
        <v>100</v>
      </c>
      <c r="O1432" s="4"/>
      <c r="T1432" s="6" t="str">
        <f t="shared" si="439"/>
        <v>9:100:2:0|112:100:2:0</v>
      </c>
      <c r="U1432" s="6" t="str">
        <f t="shared" si="440"/>
        <v/>
      </c>
      <c r="Y1432">
        <f t="shared" si="425"/>
        <v>100</v>
      </c>
      <c r="Z1432">
        <v>0</v>
      </c>
      <c r="AE1432">
        <v>0</v>
      </c>
      <c r="AF1432" s="23">
        <f t="shared" si="434"/>
        <v>3</v>
      </c>
      <c r="AG1432" s="23">
        <f t="shared" si="435"/>
        <v>2</v>
      </c>
      <c r="AH1432" s="1" t="s">
        <v>118</v>
      </c>
      <c r="AI1432" s="4" t="s">
        <v>1566</v>
      </c>
      <c r="AJ1432" s="4" t="s">
        <v>1714</v>
      </c>
      <c r="AN1432" s="6" t="str">
        <f>_xlfn.IFNA(IF(IF($AH1432=AN$5,VLOOKUP(AI1432,buff!$K:$L,2,FALSE),"")=0,"",IF($AH1432=AN$5,VLOOKUP(AI1432,buff!$K:$L,2,FALSE),"")),"")</f>
        <v>9:100:2:0</v>
      </c>
      <c r="AO1432" s="6" t="str">
        <f>_xlfn.IFNA(IF(IF($AH1432=AO$5,VLOOKUP(AJ1432,buff!$K:$L,2,FALSE),"")=0,"",IF($AH1432=AO$5,VLOOKUP(AJ1432,buff!$K:$L,2,FALSE),"")),"")</f>
        <v>112:100:2:0</v>
      </c>
      <c r="AP1432" s="6" t="str">
        <f>_xlfn.IFNA(IF(IF($AH1432=AP$5,VLOOKUP(AK1432,buff!$K:$L,2,FALSE),"")=0,"",IF($AH1432=AP$5,VLOOKUP(AK1432,buff!$K:$L,2,FALSE),"")),"")</f>
        <v/>
      </c>
      <c r="AQ1432" s="6" t="str">
        <f>_xlfn.IFNA(IF(IF($AH1432=AQ$5,VLOOKUP(AL1432,buff!$K:$L,2,FALSE),"")=0,"",IF($AH1432=AQ$5,VLOOKUP(AL1432,buff!$K:$L,2,FALSE),"")),"")</f>
        <v/>
      </c>
      <c r="AR1432" s="6" t="str">
        <f>_xlfn.IFNA(IF(IF($AH1432=AR$5,VLOOKUP(AM1432,buff!$K:$L,2,FALSE),"")=0,"",IF($AH1432=AR$5,VLOOKUP(AM1432,buff!$K:$L,2,FALSE),"")),"")</f>
        <v/>
      </c>
      <c r="AS1432" s="6" t="str">
        <f>_xlfn.IFNA(IF(IF($AH1432=AS$5,VLOOKUP(AI1432,buff!$K:$L,2,FALSE),"")=0,"",IF($AH1432=AS$5,VLOOKUP(AI1432,buff!$K:$L,2,FALSE),"")),"")</f>
        <v/>
      </c>
      <c r="AT1432" s="6" t="str">
        <f>_xlfn.IFNA(IF(IF($AH1432=AT$5,VLOOKUP(AJ1432,buff!$K:$L,2,FALSE),"")=0,"",IF($AH1432=AT$5,VLOOKUP(AJ1432,buff!$K:$L,2,FALSE),"")),"")</f>
        <v/>
      </c>
      <c r="AU1432" s="6" t="str">
        <f>_xlfn.IFNA(IF(IF($AH1432=AU$5,VLOOKUP(AK1432,buff!$K:$L,2,FALSE),"")=0,"",IF($AH1432=AU$5,VLOOKUP(AK1432,buff!$K:$L,2,FALSE),"")),"")</f>
        <v/>
      </c>
      <c r="AV1432" s="6" t="str">
        <f>_xlfn.IFNA(IF(IF($AH1432=AV$5,VLOOKUP(AL1432,buff!$K:$L,2,FALSE),"")=0,"",IF($AH1432=AV$5,VLOOKUP(AL1432,buff!$K:$L,2,FALSE),"")),"")</f>
        <v/>
      </c>
      <c r="AW1432" s="6" t="str">
        <f>_xlfn.IFNA(IF(IF($AH1432=AW$5,VLOOKUP(AM1432,buff!$K:$L,2,FALSE),"")=0,"",IF($AH1432=AW$5,VLOOKUP(AM1432,buff!$K:$L,2,FALSE),"")),"")</f>
        <v/>
      </c>
      <c r="AX1432" s="6">
        <f>VLOOKUP(AI1432,buff!K:P,6,FALSE)</f>
        <v>445</v>
      </c>
      <c r="AY1432">
        <f t="shared" si="436"/>
        <v>445</v>
      </c>
      <c r="AZ1432">
        <f t="shared" si="436"/>
        <v>445</v>
      </c>
      <c r="BA1432">
        <f t="shared" si="437"/>
        <v>3</v>
      </c>
      <c r="BB1432">
        <f t="shared" si="438"/>
        <v>2</v>
      </c>
    </row>
    <row r="1433" spans="1:54" x14ac:dyDescent="0.15">
      <c r="A1433" t="str">
        <f t="shared" si="427"/>
        <v>琅琊主动技能3等级7</v>
      </c>
      <c r="B1433" s="8">
        <v>1427</v>
      </c>
      <c r="C1433" s="8" t="str">
        <f>VLOOKUP(G1433,角色!A:B,2,FALSE)</f>
        <v>琅琊</v>
      </c>
      <c r="D1433" s="8" t="str">
        <f t="shared" si="433"/>
        <v>主动技能3</v>
      </c>
      <c r="E1433" s="8">
        <f t="shared" si="428"/>
        <v>7</v>
      </c>
      <c r="F1433" s="8">
        <f t="shared" si="429"/>
        <v>3</v>
      </c>
      <c r="G1433" s="8">
        <f t="shared" si="430"/>
        <v>24</v>
      </c>
      <c r="H1433" s="4" t="s">
        <v>513</v>
      </c>
      <c r="I1433" s="4" t="str">
        <f t="shared" si="441"/>
        <v>对己方全体回复生命548,并每回合回复5%生命</v>
      </c>
      <c r="J1433" s="4" t="s">
        <v>461</v>
      </c>
      <c r="K1433" s="1" t="s">
        <v>105</v>
      </c>
      <c r="L1433" s="4" t="s">
        <v>109</v>
      </c>
      <c r="M1433" s="4" t="s">
        <v>479</v>
      </c>
      <c r="N1433" s="4">
        <v>100</v>
      </c>
      <c r="O1433" s="4"/>
      <c r="T1433" s="6" t="str">
        <f t="shared" si="439"/>
        <v>10:100:2:0|112:100:2:0</v>
      </c>
      <c r="U1433" s="6" t="str">
        <f t="shared" si="440"/>
        <v/>
      </c>
      <c r="Y1433">
        <f t="shared" si="425"/>
        <v>100</v>
      </c>
      <c r="Z1433">
        <v>0</v>
      </c>
      <c r="AE1433">
        <v>0</v>
      </c>
      <c r="AF1433" s="23">
        <f t="shared" si="434"/>
        <v>3</v>
      </c>
      <c r="AG1433" s="23">
        <f t="shared" si="435"/>
        <v>2</v>
      </c>
      <c r="AH1433" s="1" t="s">
        <v>118</v>
      </c>
      <c r="AI1433" s="4" t="s">
        <v>1567</v>
      </c>
      <c r="AJ1433" s="4" t="s">
        <v>1714</v>
      </c>
      <c r="AN1433" s="6" t="str">
        <f>_xlfn.IFNA(IF(IF($AH1433=AN$5,VLOOKUP(AI1433,buff!$K:$L,2,FALSE),"")=0,"",IF($AH1433=AN$5,VLOOKUP(AI1433,buff!$K:$L,2,FALSE),"")),"")</f>
        <v>10:100:2:0</v>
      </c>
      <c r="AO1433" s="6" t="str">
        <f>_xlfn.IFNA(IF(IF($AH1433=AO$5,VLOOKUP(AJ1433,buff!$K:$L,2,FALSE),"")=0,"",IF($AH1433=AO$5,VLOOKUP(AJ1433,buff!$K:$L,2,FALSE),"")),"")</f>
        <v>112:100:2:0</v>
      </c>
      <c r="AP1433" s="6" t="str">
        <f>_xlfn.IFNA(IF(IF($AH1433=AP$5,VLOOKUP(AK1433,buff!$K:$L,2,FALSE),"")=0,"",IF($AH1433=AP$5,VLOOKUP(AK1433,buff!$K:$L,2,FALSE),"")),"")</f>
        <v/>
      </c>
      <c r="AQ1433" s="6" t="str">
        <f>_xlfn.IFNA(IF(IF($AH1433=AQ$5,VLOOKUP(AL1433,buff!$K:$L,2,FALSE),"")=0,"",IF($AH1433=AQ$5,VLOOKUP(AL1433,buff!$K:$L,2,FALSE),"")),"")</f>
        <v/>
      </c>
      <c r="AR1433" s="6" t="str">
        <f>_xlfn.IFNA(IF(IF($AH1433=AR$5,VLOOKUP(AM1433,buff!$K:$L,2,FALSE),"")=0,"",IF($AH1433=AR$5,VLOOKUP(AM1433,buff!$K:$L,2,FALSE),"")),"")</f>
        <v/>
      </c>
      <c r="AS1433" s="6" t="str">
        <f>_xlfn.IFNA(IF(IF($AH1433=AS$5,VLOOKUP(AI1433,buff!$K:$L,2,FALSE),"")=0,"",IF($AH1433=AS$5,VLOOKUP(AI1433,buff!$K:$L,2,FALSE),"")),"")</f>
        <v/>
      </c>
      <c r="AT1433" s="6" t="str">
        <f>_xlfn.IFNA(IF(IF($AH1433=AT$5,VLOOKUP(AJ1433,buff!$K:$L,2,FALSE),"")=0,"",IF($AH1433=AT$5,VLOOKUP(AJ1433,buff!$K:$L,2,FALSE),"")),"")</f>
        <v/>
      </c>
      <c r="AU1433" s="6" t="str">
        <f>_xlfn.IFNA(IF(IF($AH1433=AU$5,VLOOKUP(AK1433,buff!$K:$L,2,FALSE),"")=0,"",IF($AH1433=AU$5,VLOOKUP(AK1433,buff!$K:$L,2,FALSE),"")),"")</f>
        <v/>
      </c>
      <c r="AV1433" s="6" t="str">
        <f>_xlfn.IFNA(IF(IF($AH1433=AV$5,VLOOKUP(AL1433,buff!$K:$L,2,FALSE),"")=0,"",IF($AH1433=AV$5,VLOOKUP(AL1433,buff!$K:$L,2,FALSE),"")),"")</f>
        <v/>
      </c>
      <c r="AW1433" s="6" t="str">
        <f>_xlfn.IFNA(IF(IF($AH1433=AW$5,VLOOKUP(AM1433,buff!$K:$L,2,FALSE),"")=0,"",IF($AH1433=AW$5,VLOOKUP(AM1433,buff!$K:$L,2,FALSE),"")),"")</f>
        <v/>
      </c>
      <c r="AX1433" s="6">
        <f>VLOOKUP(AI1433,buff!K:P,6,FALSE)</f>
        <v>548</v>
      </c>
      <c r="AY1433">
        <f t="shared" si="436"/>
        <v>548</v>
      </c>
      <c r="AZ1433">
        <f t="shared" si="436"/>
        <v>548</v>
      </c>
      <c r="BA1433">
        <f t="shared" si="437"/>
        <v>3</v>
      </c>
      <c r="BB1433">
        <f t="shared" si="438"/>
        <v>2</v>
      </c>
    </row>
    <row r="1434" spans="1:54" x14ac:dyDescent="0.15">
      <c r="A1434" t="str">
        <f t="shared" si="427"/>
        <v>琅琊主动技能3等级8</v>
      </c>
      <c r="B1434" s="8">
        <v>1428</v>
      </c>
      <c r="C1434" s="8" t="str">
        <f>VLOOKUP(G1434,角色!A:B,2,FALSE)</f>
        <v>琅琊</v>
      </c>
      <c r="D1434" s="8" t="str">
        <f t="shared" si="433"/>
        <v>主动技能3</v>
      </c>
      <c r="E1434" s="8">
        <f t="shared" si="428"/>
        <v>8</v>
      </c>
      <c r="F1434" s="8">
        <f t="shared" si="429"/>
        <v>3</v>
      </c>
      <c r="G1434" s="8">
        <f t="shared" si="430"/>
        <v>24</v>
      </c>
      <c r="H1434" s="4" t="s">
        <v>513</v>
      </c>
      <c r="I1434" s="4" t="str">
        <f t="shared" si="441"/>
        <v>对己方全体回复生命675,并每回合回复5%生命</v>
      </c>
      <c r="J1434" s="4" t="s">
        <v>461</v>
      </c>
      <c r="K1434" s="1" t="s">
        <v>105</v>
      </c>
      <c r="L1434" s="4" t="s">
        <v>109</v>
      </c>
      <c r="M1434" s="4" t="s">
        <v>479</v>
      </c>
      <c r="N1434" s="4">
        <v>100</v>
      </c>
      <c r="O1434" s="4"/>
      <c r="T1434" s="6" t="str">
        <f t="shared" si="439"/>
        <v>11:100:2:0|112:100:2:0</v>
      </c>
      <c r="U1434" s="6" t="str">
        <f t="shared" si="440"/>
        <v/>
      </c>
      <c r="Y1434">
        <f t="shared" si="425"/>
        <v>100</v>
      </c>
      <c r="Z1434">
        <v>0</v>
      </c>
      <c r="AE1434">
        <v>0</v>
      </c>
      <c r="AF1434" s="23">
        <f t="shared" si="434"/>
        <v>3</v>
      </c>
      <c r="AG1434" s="23">
        <f t="shared" si="435"/>
        <v>2</v>
      </c>
      <c r="AH1434" s="1" t="s">
        <v>118</v>
      </c>
      <c r="AI1434" s="4" t="s">
        <v>1568</v>
      </c>
      <c r="AJ1434" s="4" t="s">
        <v>1714</v>
      </c>
      <c r="AN1434" s="6" t="str">
        <f>_xlfn.IFNA(IF(IF($AH1434=AN$5,VLOOKUP(AI1434,buff!$K:$L,2,FALSE),"")=0,"",IF($AH1434=AN$5,VLOOKUP(AI1434,buff!$K:$L,2,FALSE),"")),"")</f>
        <v>11:100:2:0</v>
      </c>
      <c r="AO1434" s="6" t="str">
        <f>_xlfn.IFNA(IF(IF($AH1434=AO$5,VLOOKUP(AJ1434,buff!$K:$L,2,FALSE),"")=0,"",IF($AH1434=AO$5,VLOOKUP(AJ1434,buff!$K:$L,2,FALSE),"")),"")</f>
        <v>112:100:2:0</v>
      </c>
      <c r="AP1434" s="6" t="str">
        <f>_xlfn.IFNA(IF(IF($AH1434=AP$5,VLOOKUP(AK1434,buff!$K:$L,2,FALSE),"")=0,"",IF($AH1434=AP$5,VLOOKUP(AK1434,buff!$K:$L,2,FALSE),"")),"")</f>
        <v/>
      </c>
      <c r="AQ1434" s="6" t="str">
        <f>_xlfn.IFNA(IF(IF($AH1434=AQ$5,VLOOKUP(AL1434,buff!$K:$L,2,FALSE),"")=0,"",IF($AH1434=AQ$5,VLOOKUP(AL1434,buff!$K:$L,2,FALSE),"")),"")</f>
        <v/>
      </c>
      <c r="AR1434" s="6" t="str">
        <f>_xlfn.IFNA(IF(IF($AH1434=AR$5,VLOOKUP(AM1434,buff!$K:$L,2,FALSE),"")=0,"",IF($AH1434=AR$5,VLOOKUP(AM1434,buff!$K:$L,2,FALSE),"")),"")</f>
        <v/>
      </c>
      <c r="AS1434" s="6" t="str">
        <f>_xlfn.IFNA(IF(IF($AH1434=AS$5,VLOOKUP(AI1434,buff!$K:$L,2,FALSE),"")=0,"",IF($AH1434=AS$5,VLOOKUP(AI1434,buff!$K:$L,2,FALSE),"")),"")</f>
        <v/>
      </c>
      <c r="AT1434" s="6" t="str">
        <f>_xlfn.IFNA(IF(IF($AH1434=AT$5,VLOOKUP(AJ1434,buff!$K:$L,2,FALSE),"")=0,"",IF($AH1434=AT$5,VLOOKUP(AJ1434,buff!$K:$L,2,FALSE),"")),"")</f>
        <v/>
      </c>
      <c r="AU1434" s="6" t="str">
        <f>_xlfn.IFNA(IF(IF($AH1434=AU$5,VLOOKUP(AK1434,buff!$K:$L,2,FALSE),"")=0,"",IF($AH1434=AU$5,VLOOKUP(AK1434,buff!$K:$L,2,FALSE),"")),"")</f>
        <v/>
      </c>
      <c r="AV1434" s="6" t="str">
        <f>_xlfn.IFNA(IF(IF($AH1434=AV$5,VLOOKUP(AL1434,buff!$K:$L,2,FALSE),"")=0,"",IF($AH1434=AV$5,VLOOKUP(AL1434,buff!$K:$L,2,FALSE),"")),"")</f>
        <v/>
      </c>
      <c r="AW1434" s="6" t="str">
        <f>_xlfn.IFNA(IF(IF($AH1434=AW$5,VLOOKUP(AM1434,buff!$K:$L,2,FALSE),"")=0,"",IF($AH1434=AW$5,VLOOKUP(AM1434,buff!$K:$L,2,FALSE),"")),"")</f>
        <v/>
      </c>
      <c r="AX1434" s="6">
        <f>VLOOKUP(AI1434,buff!K:P,6,FALSE)</f>
        <v>675</v>
      </c>
      <c r="AY1434">
        <f t="shared" si="436"/>
        <v>675</v>
      </c>
      <c r="AZ1434">
        <f t="shared" si="436"/>
        <v>675</v>
      </c>
      <c r="BA1434">
        <f t="shared" si="437"/>
        <v>3</v>
      </c>
      <c r="BB1434">
        <f t="shared" si="438"/>
        <v>2</v>
      </c>
    </row>
    <row r="1435" spans="1:54" x14ac:dyDescent="0.15">
      <c r="A1435" t="str">
        <f t="shared" si="427"/>
        <v>琅琊主动技能3等级9</v>
      </c>
      <c r="B1435" s="8">
        <v>1429</v>
      </c>
      <c r="C1435" s="8" t="str">
        <f>VLOOKUP(G1435,角色!A:B,2,FALSE)</f>
        <v>琅琊</v>
      </c>
      <c r="D1435" s="8" t="str">
        <f t="shared" si="433"/>
        <v>主动技能3</v>
      </c>
      <c r="E1435" s="8">
        <f t="shared" si="428"/>
        <v>9</v>
      </c>
      <c r="F1435" s="8">
        <f t="shared" si="429"/>
        <v>3</v>
      </c>
      <c r="G1435" s="8">
        <f t="shared" si="430"/>
        <v>24</v>
      </c>
      <c r="H1435" s="4" t="s">
        <v>513</v>
      </c>
      <c r="I1435" s="4" t="str">
        <f t="shared" si="441"/>
        <v>对己方全体回复生命832,并每回合回复5%生命</v>
      </c>
      <c r="J1435" s="4" t="s">
        <v>461</v>
      </c>
      <c r="K1435" s="1" t="s">
        <v>105</v>
      </c>
      <c r="L1435" s="4" t="s">
        <v>109</v>
      </c>
      <c r="M1435" s="4" t="s">
        <v>479</v>
      </c>
      <c r="N1435" s="4">
        <v>100</v>
      </c>
      <c r="O1435" s="4"/>
      <c r="T1435" s="6" t="str">
        <f t="shared" si="439"/>
        <v>12:100:2:0|112:100:2:0</v>
      </c>
      <c r="U1435" s="6" t="str">
        <f t="shared" si="440"/>
        <v/>
      </c>
      <c r="Y1435">
        <f t="shared" si="425"/>
        <v>100</v>
      </c>
      <c r="Z1435">
        <v>0</v>
      </c>
      <c r="AE1435">
        <v>0</v>
      </c>
      <c r="AF1435" s="23">
        <f t="shared" si="434"/>
        <v>3</v>
      </c>
      <c r="AG1435" s="23">
        <f t="shared" si="435"/>
        <v>2</v>
      </c>
      <c r="AH1435" s="1" t="s">
        <v>118</v>
      </c>
      <c r="AI1435" s="4" t="s">
        <v>1569</v>
      </c>
      <c r="AJ1435" s="4" t="s">
        <v>1714</v>
      </c>
      <c r="AN1435" s="6" t="str">
        <f>_xlfn.IFNA(IF(IF($AH1435=AN$5,VLOOKUP(AI1435,buff!$K:$L,2,FALSE),"")=0,"",IF($AH1435=AN$5,VLOOKUP(AI1435,buff!$K:$L,2,FALSE),"")),"")</f>
        <v>12:100:2:0</v>
      </c>
      <c r="AO1435" s="6" t="str">
        <f>_xlfn.IFNA(IF(IF($AH1435=AO$5,VLOOKUP(AJ1435,buff!$K:$L,2,FALSE),"")=0,"",IF($AH1435=AO$5,VLOOKUP(AJ1435,buff!$K:$L,2,FALSE),"")),"")</f>
        <v>112:100:2:0</v>
      </c>
      <c r="AP1435" s="6" t="str">
        <f>_xlfn.IFNA(IF(IF($AH1435=AP$5,VLOOKUP(AK1435,buff!$K:$L,2,FALSE),"")=0,"",IF($AH1435=AP$5,VLOOKUP(AK1435,buff!$K:$L,2,FALSE),"")),"")</f>
        <v/>
      </c>
      <c r="AQ1435" s="6" t="str">
        <f>_xlfn.IFNA(IF(IF($AH1435=AQ$5,VLOOKUP(AL1435,buff!$K:$L,2,FALSE),"")=0,"",IF($AH1435=AQ$5,VLOOKUP(AL1435,buff!$K:$L,2,FALSE),"")),"")</f>
        <v/>
      </c>
      <c r="AR1435" s="6" t="str">
        <f>_xlfn.IFNA(IF(IF($AH1435=AR$5,VLOOKUP(AM1435,buff!$K:$L,2,FALSE),"")=0,"",IF($AH1435=AR$5,VLOOKUP(AM1435,buff!$K:$L,2,FALSE),"")),"")</f>
        <v/>
      </c>
      <c r="AS1435" s="6" t="str">
        <f>_xlfn.IFNA(IF(IF($AH1435=AS$5,VLOOKUP(AI1435,buff!$K:$L,2,FALSE),"")=0,"",IF($AH1435=AS$5,VLOOKUP(AI1435,buff!$K:$L,2,FALSE),"")),"")</f>
        <v/>
      </c>
      <c r="AT1435" s="6" t="str">
        <f>_xlfn.IFNA(IF(IF($AH1435=AT$5,VLOOKUP(AJ1435,buff!$K:$L,2,FALSE),"")=0,"",IF($AH1435=AT$5,VLOOKUP(AJ1435,buff!$K:$L,2,FALSE),"")),"")</f>
        <v/>
      </c>
      <c r="AU1435" s="6" t="str">
        <f>_xlfn.IFNA(IF(IF($AH1435=AU$5,VLOOKUP(AK1435,buff!$K:$L,2,FALSE),"")=0,"",IF($AH1435=AU$5,VLOOKUP(AK1435,buff!$K:$L,2,FALSE),"")),"")</f>
        <v/>
      </c>
      <c r="AV1435" s="6" t="str">
        <f>_xlfn.IFNA(IF(IF($AH1435=AV$5,VLOOKUP(AL1435,buff!$K:$L,2,FALSE),"")=0,"",IF($AH1435=AV$5,VLOOKUP(AL1435,buff!$K:$L,2,FALSE),"")),"")</f>
        <v/>
      </c>
      <c r="AW1435" s="6" t="str">
        <f>_xlfn.IFNA(IF(IF($AH1435=AW$5,VLOOKUP(AM1435,buff!$K:$L,2,FALSE),"")=0,"",IF($AH1435=AW$5,VLOOKUP(AM1435,buff!$K:$L,2,FALSE),"")),"")</f>
        <v/>
      </c>
      <c r="AX1435" s="6">
        <f>VLOOKUP(AI1435,buff!K:P,6,FALSE)</f>
        <v>832</v>
      </c>
      <c r="AY1435">
        <f t="shared" si="436"/>
        <v>832</v>
      </c>
      <c r="AZ1435">
        <f t="shared" si="436"/>
        <v>832</v>
      </c>
      <c r="BA1435">
        <f t="shared" si="437"/>
        <v>3</v>
      </c>
      <c r="BB1435">
        <f t="shared" si="438"/>
        <v>2</v>
      </c>
    </row>
    <row r="1436" spans="1:54" x14ac:dyDescent="0.15">
      <c r="A1436" t="str">
        <f t="shared" si="427"/>
        <v>琅琊主动技能3等级10</v>
      </c>
      <c r="B1436" s="8">
        <v>1430</v>
      </c>
      <c r="C1436" s="8" t="str">
        <f>VLOOKUP(G1436,角色!A:B,2,FALSE)</f>
        <v>琅琊</v>
      </c>
      <c r="D1436" s="8" t="str">
        <f t="shared" si="433"/>
        <v>主动技能3</v>
      </c>
      <c r="E1436" s="8">
        <f t="shared" si="428"/>
        <v>10</v>
      </c>
      <c r="F1436" s="8">
        <f t="shared" si="429"/>
        <v>3</v>
      </c>
      <c r="G1436" s="8">
        <f t="shared" si="430"/>
        <v>24</v>
      </c>
      <c r="H1436" s="4" t="s">
        <v>513</v>
      </c>
      <c r="I1436" s="4" t="str">
        <f t="shared" si="441"/>
        <v>对己方全体回复生命1024,并每回合回复5%生命</v>
      </c>
      <c r="J1436" s="4" t="s">
        <v>461</v>
      </c>
      <c r="K1436" s="1" t="s">
        <v>105</v>
      </c>
      <c r="L1436" s="4" t="s">
        <v>109</v>
      </c>
      <c r="M1436" s="4" t="s">
        <v>479</v>
      </c>
      <c r="N1436" s="4">
        <v>100</v>
      </c>
      <c r="O1436" s="4"/>
      <c r="T1436" s="6" t="str">
        <f t="shared" si="439"/>
        <v>13:100:2:0|112:100:2:0</v>
      </c>
      <c r="U1436" s="6" t="str">
        <f t="shared" si="440"/>
        <v/>
      </c>
      <c r="Y1436">
        <f t="shared" si="425"/>
        <v>100</v>
      </c>
      <c r="Z1436">
        <v>0</v>
      </c>
      <c r="AE1436">
        <v>0</v>
      </c>
      <c r="AF1436" s="23">
        <f t="shared" si="434"/>
        <v>3</v>
      </c>
      <c r="AG1436" s="23">
        <f t="shared" si="435"/>
        <v>2</v>
      </c>
      <c r="AH1436" s="1" t="s">
        <v>118</v>
      </c>
      <c r="AI1436" s="4" t="s">
        <v>1570</v>
      </c>
      <c r="AJ1436" s="4" t="s">
        <v>1714</v>
      </c>
      <c r="AN1436" s="6" t="str">
        <f>_xlfn.IFNA(IF(IF($AH1436=AN$5,VLOOKUP(AI1436,buff!$K:$L,2,FALSE),"")=0,"",IF($AH1436=AN$5,VLOOKUP(AI1436,buff!$K:$L,2,FALSE),"")),"")</f>
        <v>13:100:2:0</v>
      </c>
      <c r="AO1436" s="6" t="str">
        <f>_xlfn.IFNA(IF(IF($AH1436=AO$5,VLOOKUP(AJ1436,buff!$K:$L,2,FALSE),"")=0,"",IF($AH1436=AO$5,VLOOKUP(AJ1436,buff!$K:$L,2,FALSE),"")),"")</f>
        <v>112:100:2:0</v>
      </c>
      <c r="AP1436" s="6" t="str">
        <f>_xlfn.IFNA(IF(IF($AH1436=AP$5,VLOOKUP(AK1436,buff!$K:$L,2,FALSE),"")=0,"",IF($AH1436=AP$5,VLOOKUP(AK1436,buff!$K:$L,2,FALSE),"")),"")</f>
        <v/>
      </c>
      <c r="AQ1436" s="6" t="str">
        <f>_xlfn.IFNA(IF(IF($AH1436=AQ$5,VLOOKUP(AL1436,buff!$K:$L,2,FALSE),"")=0,"",IF($AH1436=AQ$5,VLOOKUP(AL1436,buff!$K:$L,2,FALSE),"")),"")</f>
        <v/>
      </c>
      <c r="AR1436" s="6" t="str">
        <f>_xlfn.IFNA(IF(IF($AH1436=AR$5,VLOOKUP(AM1436,buff!$K:$L,2,FALSE),"")=0,"",IF($AH1436=AR$5,VLOOKUP(AM1436,buff!$K:$L,2,FALSE),"")),"")</f>
        <v/>
      </c>
      <c r="AS1436" s="6" t="str">
        <f>_xlfn.IFNA(IF(IF($AH1436=AS$5,VLOOKUP(AI1436,buff!$K:$L,2,FALSE),"")=0,"",IF($AH1436=AS$5,VLOOKUP(AI1436,buff!$K:$L,2,FALSE),"")),"")</f>
        <v/>
      </c>
      <c r="AT1436" s="6" t="str">
        <f>_xlfn.IFNA(IF(IF($AH1436=AT$5,VLOOKUP(AJ1436,buff!$K:$L,2,FALSE),"")=0,"",IF($AH1436=AT$5,VLOOKUP(AJ1436,buff!$K:$L,2,FALSE),"")),"")</f>
        <v/>
      </c>
      <c r="AU1436" s="6" t="str">
        <f>_xlfn.IFNA(IF(IF($AH1436=AU$5,VLOOKUP(AK1436,buff!$K:$L,2,FALSE),"")=0,"",IF($AH1436=AU$5,VLOOKUP(AK1436,buff!$K:$L,2,FALSE),"")),"")</f>
        <v/>
      </c>
      <c r="AV1436" s="6" t="str">
        <f>_xlfn.IFNA(IF(IF($AH1436=AV$5,VLOOKUP(AL1436,buff!$K:$L,2,FALSE),"")=0,"",IF($AH1436=AV$5,VLOOKUP(AL1436,buff!$K:$L,2,FALSE),"")),"")</f>
        <v/>
      </c>
      <c r="AW1436" s="6" t="str">
        <f>_xlfn.IFNA(IF(IF($AH1436=AW$5,VLOOKUP(AM1436,buff!$K:$L,2,FALSE),"")=0,"",IF($AH1436=AW$5,VLOOKUP(AM1436,buff!$K:$L,2,FALSE),"")),"")</f>
        <v/>
      </c>
      <c r="AX1436" s="6">
        <f>VLOOKUP(AI1436,buff!K:P,6,FALSE)</f>
        <v>1024</v>
      </c>
      <c r="AY1436">
        <f t="shared" si="436"/>
        <v>1024</v>
      </c>
      <c r="AZ1436">
        <f t="shared" si="436"/>
        <v>1024</v>
      </c>
      <c r="BA1436">
        <f t="shared" si="437"/>
        <v>3</v>
      </c>
      <c r="BB1436">
        <f t="shared" si="438"/>
        <v>2</v>
      </c>
    </row>
    <row r="1437" spans="1:54" x14ac:dyDescent="0.15">
      <c r="A1437" t="str">
        <f t="shared" si="427"/>
        <v>琅琊主动技能3等级11</v>
      </c>
      <c r="B1437" s="8">
        <v>1431</v>
      </c>
      <c r="C1437" s="8" t="str">
        <f>VLOOKUP(G1437,角色!A:B,2,FALSE)</f>
        <v>琅琊</v>
      </c>
      <c r="D1437" s="8" t="str">
        <f t="shared" si="433"/>
        <v>主动技能3</v>
      </c>
      <c r="E1437" s="8">
        <f t="shared" si="428"/>
        <v>11</v>
      </c>
      <c r="F1437" s="8">
        <f t="shared" si="429"/>
        <v>3</v>
      </c>
      <c r="G1437" s="8">
        <f t="shared" si="430"/>
        <v>24</v>
      </c>
      <c r="H1437" s="4" t="s">
        <v>513</v>
      </c>
      <c r="I1437" s="4" t="str">
        <f t="shared" si="441"/>
        <v>对己方全体回复生命1261,并每回合回复5%生命</v>
      </c>
      <c r="J1437" s="4" t="s">
        <v>461</v>
      </c>
      <c r="K1437" s="1" t="s">
        <v>105</v>
      </c>
      <c r="L1437" s="4" t="s">
        <v>109</v>
      </c>
      <c r="M1437" s="4" t="s">
        <v>479</v>
      </c>
      <c r="N1437" s="4">
        <v>100</v>
      </c>
      <c r="O1437" s="4"/>
      <c r="T1437" s="6" t="str">
        <f t="shared" si="439"/>
        <v>14:100:2:0|112:100:2:0</v>
      </c>
      <c r="U1437" s="6" t="str">
        <f t="shared" si="440"/>
        <v/>
      </c>
      <c r="Y1437">
        <f t="shared" si="425"/>
        <v>100</v>
      </c>
      <c r="Z1437">
        <v>0</v>
      </c>
      <c r="AE1437">
        <v>0</v>
      </c>
      <c r="AF1437" s="23">
        <f t="shared" si="434"/>
        <v>3</v>
      </c>
      <c r="AG1437" s="23">
        <f t="shared" si="435"/>
        <v>2</v>
      </c>
      <c r="AH1437" s="1" t="s">
        <v>118</v>
      </c>
      <c r="AI1437" s="4" t="s">
        <v>1571</v>
      </c>
      <c r="AJ1437" s="4" t="s">
        <v>1714</v>
      </c>
      <c r="AN1437" s="6" t="str">
        <f>_xlfn.IFNA(IF(IF($AH1437=AN$5,VLOOKUP(AI1437,buff!$K:$L,2,FALSE),"")=0,"",IF($AH1437=AN$5,VLOOKUP(AI1437,buff!$K:$L,2,FALSE),"")),"")</f>
        <v>14:100:2:0</v>
      </c>
      <c r="AO1437" s="6" t="str">
        <f>_xlfn.IFNA(IF(IF($AH1437=AO$5,VLOOKUP(AJ1437,buff!$K:$L,2,FALSE),"")=0,"",IF($AH1437=AO$5,VLOOKUP(AJ1437,buff!$K:$L,2,FALSE),"")),"")</f>
        <v>112:100:2:0</v>
      </c>
      <c r="AP1437" s="6" t="str">
        <f>_xlfn.IFNA(IF(IF($AH1437=AP$5,VLOOKUP(AK1437,buff!$K:$L,2,FALSE),"")=0,"",IF($AH1437=AP$5,VLOOKUP(AK1437,buff!$K:$L,2,FALSE),"")),"")</f>
        <v/>
      </c>
      <c r="AQ1437" s="6" t="str">
        <f>_xlfn.IFNA(IF(IF($AH1437=AQ$5,VLOOKUP(AL1437,buff!$K:$L,2,FALSE),"")=0,"",IF($AH1437=AQ$5,VLOOKUP(AL1437,buff!$K:$L,2,FALSE),"")),"")</f>
        <v/>
      </c>
      <c r="AR1437" s="6" t="str">
        <f>_xlfn.IFNA(IF(IF($AH1437=AR$5,VLOOKUP(AM1437,buff!$K:$L,2,FALSE),"")=0,"",IF($AH1437=AR$5,VLOOKUP(AM1437,buff!$K:$L,2,FALSE),"")),"")</f>
        <v/>
      </c>
      <c r="AS1437" s="6" t="str">
        <f>_xlfn.IFNA(IF(IF($AH1437=AS$5,VLOOKUP(AI1437,buff!$K:$L,2,FALSE),"")=0,"",IF($AH1437=AS$5,VLOOKUP(AI1437,buff!$K:$L,2,FALSE),"")),"")</f>
        <v/>
      </c>
      <c r="AT1437" s="6" t="str">
        <f>_xlfn.IFNA(IF(IF($AH1437=AT$5,VLOOKUP(AJ1437,buff!$K:$L,2,FALSE),"")=0,"",IF($AH1437=AT$5,VLOOKUP(AJ1437,buff!$K:$L,2,FALSE),"")),"")</f>
        <v/>
      </c>
      <c r="AU1437" s="6" t="str">
        <f>_xlfn.IFNA(IF(IF($AH1437=AU$5,VLOOKUP(AK1437,buff!$K:$L,2,FALSE),"")=0,"",IF($AH1437=AU$5,VLOOKUP(AK1437,buff!$K:$L,2,FALSE),"")),"")</f>
        <v/>
      </c>
      <c r="AV1437" s="6" t="str">
        <f>_xlfn.IFNA(IF(IF($AH1437=AV$5,VLOOKUP(AL1437,buff!$K:$L,2,FALSE),"")=0,"",IF($AH1437=AV$5,VLOOKUP(AL1437,buff!$K:$L,2,FALSE),"")),"")</f>
        <v/>
      </c>
      <c r="AW1437" s="6" t="str">
        <f>_xlfn.IFNA(IF(IF($AH1437=AW$5,VLOOKUP(AM1437,buff!$K:$L,2,FALSE),"")=0,"",IF($AH1437=AW$5,VLOOKUP(AM1437,buff!$K:$L,2,FALSE),"")),"")</f>
        <v/>
      </c>
      <c r="AX1437" s="6">
        <f>VLOOKUP(AI1437,buff!K:P,6,FALSE)</f>
        <v>1261</v>
      </c>
      <c r="AY1437">
        <f t="shared" si="436"/>
        <v>1261</v>
      </c>
      <c r="AZ1437">
        <f t="shared" si="436"/>
        <v>1261</v>
      </c>
      <c r="BA1437">
        <f t="shared" si="437"/>
        <v>3</v>
      </c>
      <c r="BB1437">
        <f t="shared" si="438"/>
        <v>2</v>
      </c>
    </row>
    <row r="1438" spans="1:54" x14ac:dyDescent="0.15">
      <c r="A1438" t="str">
        <f t="shared" si="427"/>
        <v>琅琊主动技能3等级12</v>
      </c>
      <c r="B1438" s="8">
        <v>1432</v>
      </c>
      <c r="C1438" s="8" t="str">
        <f>VLOOKUP(G1438,角色!A:B,2,FALSE)</f>
        <v>琅琊</v>
      </c>
      <c r="D1438" s="8" t="str">
        <f t="shared" si="433"/>
        <v>主动技能3</v>
      </c>
      <c r="E1438" s="8">
        <f t="shared" si="428"/>
        <v>12</v>
      </c>
      <c r="F1438" s="8">
        <f t="shared" si="429"/>
        <v>3</v>
      </c>
      <c r="G1438" s="8">
        <f t="shared" si="430"/>
        <v>24</v>
      </c>
      <c r="H1438" s="4" t="s">
        <v>513</v>
      </c>
      <c r="I1438" s="4" t="str">
        <f t="shared" si="441"/>
        <v>对己方全体回复生命1553,并每回合回复5%生命</v>
      </c>
      <c r="J1438" s="4" t="s">
        <v>461</v>
      </c>
      <c r="K1438" s="1" t="s">
        <v>105</v>
      </c>
      <c r="L1438" s="4" t="s">
        <v>109</v>
      </c>
      <c r="M1438" s="4" t="s">
        <v>479</v>
      </c>
      <c r="N1438" s="4">
        <v>100</v>
      </c>
      <c r="O1438" s="4"/>
      <c r="T1438" s="6" t="str">
        <f t="shared" si="439"/>
        <v>15:100:2:0|112:100:2:0</v>
      </c>
      <c r="U1438" s="6" t="str">
        <f t="shared" si="440"/>
        <v/>
      </c>
      <c r="Y1438">
        <f t="shared" si="425"/>
        <v>100</v>
      </c>
      <c r="Z1438">
        <v>0</v>
      </c>
      <c r="AE1438">
        <v>0</v>
      </c>
      <c r="AF1438" s="23">
        <f t="shared" si="434"/>
        <v>3</v>
      </c>
      <c r="AG1438" s="23">
        <f t="shared" si="435"/>
        <v>2</v>
      </c>
      <c r="AH1438" s="1" t="s">
        <v>118</v>
      </c>
      <c r="AI1438" s="4" t="s">
        <v>1572</v>
      </c>
      <c r="AJ1438" s="4" t="s">
        <v>1714</v>
      </c>
      <c r="AN1438" s="6" t="str">
        <f>_xlfn.IFNA(IF(IF($AH1438=AN$5,VLOOKUP(AI1438,buff!$K:$L,2,FALSE),"")=0,"",IF($AH1438=AN$5,VLOOKUP(AI1438,buff!$K:$L,2,FALSE),"")),"")</f>
        <v>15:100:2:0</v>
      </c>
      <c r="AO1438" s="6" t="str">
        <f>_xlfn.IFNA(IF(IF($AH1438=AO$5,VLOOKUP(AJ1438,buff!$K:$L,2,FALSE),"")=0,"",IF($AH1438=AO$5,VLOOKUP(AJ1438,buff!$K:$L,2,FALSE),"")),"")</f>
        <v>112:100:2:0</v>
      </c>
      <c r="AP1438" s="6" t="str">
        <f>_xlfn.IFNA(IF(IF($AH1438=AP$5,VLOOKUP(AK1438,buff!$K:$L,2,FALSE),"")=0,"",IF($AH1438=AP$5,VLOOKUP(AK1438,buff!$K:$L,2,FALSE),"")),"")</f>
        <v/>
      </c>
      <c r="AQ1438" s="6" t="str">
        <f>_xlfn.IFNA(IF(IF($AH1438=AQ$5,VLOOKUP(AL1438,buff!$K:$L,2,FALSE),"")=0,"",IF($AH1438=AQ$5,VLOOKUP(AL1438,buff!$K:$L,2,FALSE),"")),"")</f>
        <v/>
      </c>
      <c r="AR1438" s="6" t="str">
        <f>_xlfn.IFNA(IF(IF($AH1438=AR$5,VLOOKUP(AM1438,buff!$K:$L,2,FALSE),"")=0,"",IF($AH1438=AR$5,VLOOKUP(AM1438,buff!$K:$L,2,FALSE),"")),"")</f>
        <v/>
      </c>
      <c r="AS1438" s="6" t="str">
        <f>_xlfn.IFNA(IF(IF($AH1438=AS$5,VLOOKUP(AI1438,buff!$K:$L,2,FALSE),"")=0,"",IF($AH1438=AS$5,VLOOKUP(AI1438,buff!$K:$L,2,FALSE),"")),"")</f>
        <v/>
      </c>
      <c r="AT1438" s="6" t="str">
        <f>_xlfn.IFNA(IF(IF($AH1438=AT$5,VLOOKUP(AJ1438,buff!$K:$L,2,FALSE),"")=0,"",IF($AH1438=AT$5,VLOOKUP(AJ1438,buff!$K:$L,2,FALSE),"")),"")</f>
        <v/>
      </c>
      <c r="AU1438" s="6" t="str">
        <f>_xlfn.IFNA(IF(IF($AH1438=AU$5,VLOOKUP(AK1438,buff!$K:$L,2,FALSE),"")=0,"",IF($AH1438=AU$5,VLOOKUP(AK1438,buff!$K:$L,2,FALSE),"")),"")</f>
        <v/>
      </c>
      <c r="AV1438" s="6" t="str">
        <f>_xlfn.IFNA(IF(IF($AH1438=AV$5,VLOOKUP(AL1438,buff!$K:$L,2,FALSE),"")=0,"",IF($AH1438=AV$5,VLOOKUP(AL1438,buff!$K:$L,2,FALSE),"")),"")</f>
        <v/>
      </c>
      <c r="AW1438" s="6" t="str">
        <f>_xlfn.IFNA(IF(IF($AH1438=AW$5,VLOOKUP(AM1438,buff!$K:$L,2,FALSE),"")=0,"",IF($AH1438=AW$5,VLOOKUP(AM1438,buff!$K:$L,2,FALSE),"")),"")</f>
        <v/>
      </c>
      <c r="AX1438" s="6">
        <f>VLOOKUP(AI1438,buff!K:P,6,FALSE)</f>
        <v>1553</v>
      </c>
      <c r="AY1438">
        <f t="shared" si="436"/>
        <v>1553</v>
      </c>
      <c r="AZ1438">
        <f t="shared" si="436"/>
        <v>1553</v>
      </c>
      <c r="BA1438">
        <f t="shared" si="437"/>
        <v>3</v>
      </c>
      <c r="BB1438">
        <f t="shared" si="438"/>
        <v>2</v>
      </c>
    </row>
    <row r="1439" spans="1:54" x14ac:dyDescent="0.15">
      <c r="A1439" t="str">
        <f t="shared" si="427"/>
        <v>琅琊主动技能3等级13</v>
      </c>
      <c r="B1439" s="8">
        <v>1433</v>
      </c>
      <c r="C1439" s="8" t="str">
        <f>VLOOKUP(G1439,角色!A:B,2,FALSE)</f>
        <v>琅琊</v>
      </c>
      <c r="D1439" s="8" t="str">
        <f t="shared" si="433"/>
        <v>主动技能3</v>
      </c>
      <c r="E1439" s="8">
        <f t="shared" si="428"/>
        <v>13</v>
      </c>
      <c r="F1439" s="8">
        <f t="shared" si="429"/>
        <v>3</v>
      </c>
      <c r="G1439" s="8">
        <f t="shared" si="430"/>
        <v>24</v>
      </c>
      <c r="H1439" s="4" t="s">
        <v>513</v>
      </c>
      <c r="I1439" s="4" t="str">
        <f t="shared" si="441"/>
        <v>对己方全体回复生命1912,并每回合回复5%生命</v>
      </c>
      <c r="J1439" s="4" t="s">
        <v>461</v>
      </c>
      <c r="K1439" s="1" t="s">
        <v>105</v>
      </c>
      <c r="L1439" s="4" t="s">
        <v>109</v>
      </c>
      <c r="M1439" s="4" t="s">
        <v>479</v>
      </c>
      <c r="N1439" s="4">
        <v>100</v>
      </c>
      <c r="O1439" s="4"/>
      <c r="T1439" s="6" t="str">
        <f t="shared" si="439"/>
        <v>16:100:2:0|112:100:2:0</v>
      </c>
      <c r="U1439" s="6" t="str">
        <f t="shared" si="440"/>
        <v/>
      </c>
      <c r="Y1439">
        <f t="shared" ref="Y1439:Y1461" si="442">VLOOKUP(D1439,BC:BD,2,FALSE)</f>
        <v>100</v>
      </c>
      <c r="Z1439">
        <v>0</v>
      </c>
      <c r="AE1439">
        <v>0</v>
      </c>
      <c r="AF1439" s="23">
        <f t="shared" si="434"/>
        <v>3</v>
      </c>
      <c r="AG1439" s="23">
        <f t="shared" si="435"/>
        <v>2</v>
      </c>
      <c r="AH1439" s="1" t="s">
        <v>118</v>
      </c>
      <c r="AI1439" s="4" t="s">
        <v>1573</v>
      </c>
      <c r="AJ1439" s="4" t="s">
        <v>1714</v>
      </c>
      <c r="AN1439" s="6" t="str">
        <f>_xlfn.IFNA(IF(IF($AH1439=AN$5,VLOOKUP(AI1439,buff!$K:$L,2,FALSE),"")=0,"",IF($AH1439=AN$5,VLOOKUP(AI1439,buff!$K:$L,2,FALSE),"")),"")</f>
        <v>16:100:2:0</v>
      </c>
      <c r="AO1439" s="6" t="str">
        <f>_xlfn.IFNA(IF(IF($AH1439=AO$5,VLOOKUP(AJ1439,buff!$K:$L,2,FALSE),"")=0,"",IF($AH1439=AO$5,VLOOKUP(AJ1439,buff!$K:$L,2,FALSE),"")),"")</f>
        <v>112:100:2:0</v>
      </c>
      <c r="AP1439" s="6" t="str">
        <f>_xlfn.IFNA(IF(IF($AH1439=AP$5,VLOOKUP(AK1439,buff!$K:$L,2,FALSE),"")=0,"",IF($AH1439=AP$5,VLOOKUP(AK1439,buff!$K:$L,2,FALSE),"")),"")</f>
        <v/>
      </c>
      <c r="AQ1439" s="6" t="str">
        <f>_xlfn.IFNA(IF(IF($AH1439=AQ$5,VLOOKUP(AL1439,buff!$K:$L,2,FALSE),"")=0,"",IF($AH1439=AQ$5,VLOOKUP(AL1439,buff!$K:$L,2,FALSE),"")),"")</f>
        <v/>
      </c>
      <c r="AR1439" s="6" t="str">
        <f>_xlfn.IFNA(IF(IF($AH1439=AR$5,VLOOKUP(AM1439,buff!$K:$L,2,FALSE),"")=0,"",IF($AH1439=AR$5,VLOOKUP(AM1439,buff!$K:$L,2,FALSE),"")),"")</f>
        <v/>
      </c>
      <c r="AS1439" s="6" t="str">
        <f>_xlfn.IFNA(IF(IF($AH1439=AS$5,VLOOKUP(AI1439,buff!$K:$L,2,FALSE),"")=0,"",IF($AH1439=AS$5,VLOOKUP(AI1439,buff!$K:$L,2,FALSE),"")),"")</f>
        <v/>
      </c>
      <c r="AT1439" s="6" t="str">
        <f>_xlfn.IFNA(IF(IF($AH1439=AT$5,VLOOKUP(AJ1439,buff!$K:$L,2,FALSE),"")=0,"",IF($AH1439=AT$5,VLOOKUP(AJ1439,buff!$K:$L,2,FALSE),"")),"")</f>
        <v/>
      </c>
      <c r="AU1439" s="6" t="str">
        <f>_xlfn.IFNA(IF(IF($AH1439=AU$5,VLOOKUP(AK1439,buff!$K:$L,2,FALSE),"")=0,"",IF($AH1439=AU$5,VLOOKUP(AK1439,buff!$K:$L,2,FALSE),"")),"")</f>
        <v/>
      </c>
      <c r="AV1439" s="6" t="str">
        <f>_xlfn.IFNA(IF(IF($AH1439=AV$5,VLOOKUP(AL1439,buff!$K:$L,2,FALSE),"")=0,"",IF($AH1439=AV$5,VLOOKUP(AL1439,buff!$K:$L,2,FALSE),"")),"")</f>
        <v/>
      </c>
      <c r="AW1439" s="6" t="str">
        <f>_xlfn.IFNA(IF(IF($AH1439=AW$5,VLOOKUP(AM1439,buff!$K:$L,2,FALSE),"")=0,"",IF($AH1439=AW$5,VLOOKUP(AM1439,buff!$K:$L,2,FALSE),"")),"")</f>
        <v/>
      </c>
      <c r="AX1439" s="6">
        <f>VLOOKUP(AI1439,buff!K:P,6,FALSE)</f>
        <v>1912</v>
      </c>
      <c r="AY1439">
        <f t="shared" si="436"/>
        <v>1912</v>
      </c>
      <c r="AZ1439">
        <f t="shared" si="436"/>
        <v>1912</v>
      </c>
      <c r="BA1439">
        <f t="shared" si="437"/>
        <v>3</v>
      </c>
      <c r="BB1439">
        <f t="shared" si="438"/>
        <v>2</v>
      </c>
    </row>
    <row r="1440" spans="1:54" x14ac:dyDescent="0.15">
      <c r="A1440" t="str">
        <f t="shared" si="427"/>
        <v>琅琊主动技能3等级14</v>
      </c>
      <c r="B1440" s="8">
        <v>1434</v>
      </c>
      <c r="C1440" s="8" t="str">
        <f>VLOOKUP(G1440,角色!A:B,2,FALSE)</f>
        <v>琅琊</v>
      </c>
      <c r="D1440" s="8" t="str">
        <f t="shared" si="433"/>
        <v>主动技能3</v>
      </c>
      <c r="E1440" s="8">
        <f t="shared" si="428"/>
        <v>14</v>
      </c>
      <c r="F1440" s="8">
        <f t="shared" si="429"/>
        <v>3</v>
      </c>
      <c r="G1440" s="8">
        <f t="shared" si="430"/>
        <v>24</v>
      </c>
      <c r="H1440" s="4" t="s">
        <v>513</v>
      </c>
      <c r="I1440" s="4" t="str">
        <f t="shared" si="441"/>
        <v>对己方全体回复生命2354,并每回合回复5%生命</v>
      </c>
      <c r="J1440" s="4" t="s">
        <v>461</v>
      </c>
      <c r="K1440" s="1" t="s">
        <v>105</v>
      </c>
      <c r="L1440" s="4" t="s">
        <v>109</v>
      </c>
      <c r="M1440" s="4" t="s">
        <v>479</v>
      </c>
      <c r="N1440" s="4">
        <v>100</v>
      </c>
      <c r="O1440" s="4"/>
      <c r="T1440" s="6" t="str">
        <f t="shared" si="439"/>
        <v>17:100:2:0|112:100:2:0</v>
      </c>
      <c r="U1440" s="6" t="str">
        <f t="shared" si="440"/>
        <v/>
      </c>
      <c r="Y1440">
        <f t="shared" si="442"/>
        <v>100</v>
      </c>
      <c r="Z1440">
        <v>0</v>
      </c>
      <c r="AE1440">
        <v>0</v>
      </c>
      <c r="AF1440" s="23">
        <f t="shared" si="434"/>
        <v>3</v>
      </c>
      <c r="AG1440" s="23">
        <f t="shared" si="435"/>
        <v>2</v>
      </c>
      <c r="AH1440" s="1" t="s">
        <v>118</v>
      </c>
      <c r="AI1440" s="4" t="s">
        <v>1574</v>
      </c>
      <c r="AJ1440" s="4" t="s">
        <v>1714</v>
      </c>
      <c r="AN1440" s="6" t="str">
        <f>_xlfn.IFNA(IF(IF($AH1440=AN$5,VLOOKUP(AI1440,buff!$K:$L,2,FALSE),"")=0,"",IF($AH1440=AN$5,VLOOKUP(AI1440,buff!$K:$L,2,FALSE),"")),"")</f>
        <v>17:100:2:0</v>
      </c>
      <c r="AO1440" s="6" t="str">
        <f>_xlfn.IFNA(IF(IF($AH1440=AO$5,VLOOKUP(AJ1440,buff!$K:$L,2,FALSE),"")=0,"",IF($AH1440=AO$5,VLOOKUP(AJ1440,buff!$K:$L,2,FALSE),"")),"")</f>
        <v>112:100:2:0</v>
      </c>
      <c r="AP1440" s="6" t="str">
        <f>_xlfn.IFNA(IF(IF($AH1440=AP$5,VLOOKUP(AK1440,buff!$K:$L,2,FALSE),"")=0,"",IF($AH1440=AP$5,VLOOKUP(AK1440,buff!$K:$L,2,FALSE),"")),"")</f>
        <v/>
      </c>
      <c r="AQ1440" s="6" t="str">
        <f>_xlfn.IFNA(IF(IF($AH1440=AQ$5,VLOOKUP(AL1440,buff!$K:$L,2,FALSE),"")=0,"",IF($AH1440=AQ$5,VLOOKUP(AL1440,buff!$K:$L,2,FALSE),"")),"")</f>
        <v/>
      </c>
      <c r="AR1440" s="6" t="str">
        <f>_xlfn.IFNA(IF(IF($AH1440=AR$5,VLOOKUP(AM1440,buff!$K:$L,2,FALSE),"")=0,"",IF($AH1440=AR$5,VLOOKUP(AM1440,buff!$K:$L,2,FALSE),"")),"")</f>
        <v/>
      </c>
      <c r="AS1440" s="6" t="str">
        <f>_xlfn.IFNA(IF(IF($AH1440=AS$5,VLOOKUP(AI1440,buff!$K:$L,2,FALSE),"")=0,"",IF($AH1440=AS$5,VLOOKUP(AI1440,buff!$K:$L,2,FALSE),"")),"")</f>
        <v/>
      </c>
      <c r="AT1440" s="6" t="str">
        <f>_xlfn.IFNA(IF(IF($AH1440=AT$5,VLOOKUP(AJ1440,buff!$K:$L,2,FALSE),"")=0,"",IF($AH1440=AT$5,VLOOKUP(AJ1440,buff!$K:$L,2,FALSE),"")),"")</f>
        <v/>
      </c>
      <c r="AU1440" s="6" t="str">
        <f>_xlfn.IFNA(IF(IF($AH1440=AU$5,VLOOKUP(AK1440,buff!$K:$L,2,FALSE),"")=0,"",IF($AH1440=AU$5,VLOOKUP(AK1440,buff!$K:$L,2,FALSE),"")),"")</f>
        <v/>
      </c>
      <c r="AV1440" s="6" t="str">
        <f>_xlfn.IFNA(IF(IF($AH1440=AV$5,VLOOKUP(AL1440,buff!$K:$L,2,FALSE),"")=0,"",IF($AH1440=AV$5,VLOOKUP(AL1440,buff!$K:$L,2,FALSE),"")),"")</f>
        <v/>
      </c>
      <c r="AW1440" s="6" t="str">
        <f>_xlfn.IFNA(IF(IF($AH1440=AW$5,VLOOKUP(AM1440,buff!$K:$L,2,FALSE),"")=0,"",IF($AH1440=AW$5,VLOOKUP(AM1440,buff!$K:$L,2,FALSE),"")),"")</f>
        <v/>
      </c>
      <c r="AX1440" s="6">
        <f>VLOOKUP(AI1440,buff!K:P,6,FALSE)</f>
        <v>2354</v>
      </c>
      <c r="AY1440">
        <f t="shared" si="436"/>
        <v>2354</v>
      </c>
      <c r="AZ1440">
        <f t="shared" si="436"/>
        <v>2354</v>
      </c>
      <c r="BA1440">
        <f t="shared" si="437"/>
        <v>3</v>
      </c>
      <c r="BB1440">
        <f t="shared" si="438"/>
        <v>2</v>
      </c>
    </row>
    <row r="1441" spans="1:54" x14ac:dyDescent="0.15">
      <c r="A1441" t="str">
        <f t="shared" si="427"/>
        <v>琅琊主动技能3等级15</v>
      </c>
      <c r="B1441" s="8">
        <v>1435</v>
      </c>
      <c r="C1441" s="8" t="str">
        <f>VLOOKUP(G1441,角色!A:B,2,FALSE)</f>
        <v>琅琊</v>
      </c>
      <c r="D1441" s="8" t="str">
        <f t="shared" si="433"/>
        <v>主动技能3</v>
      </c>
      <c r="E1441" s="8">
        <f t="shared" si="428"/>
        <v>15</v>
      </c>
      <c r="F1441" s="8">
        <f t="shared" si="429"/>
        <v>3</v>
      </c>
      <c r="G1441" s="8">
        <f t="shared" si="430"/>
        <v>24</v>
      </c>
      <c r="H1441" s="4" t="s">
        <v>513</v>
      </c>
      <c r="I1441" s="4" t="str">
        <f t="shared" si="441"/>
        <v>对己方全体回复生命2899,并每回合回复5%生命</v>
      </c>
      <c r="J1441" s="4" t="s">
        <v>461</v>
      </c>
      <c r="K1441" s="1" t="s">
        <v>105</v>
      </c>
      <c r="L1441" s="4" t="s">
        <v>109</v>
      </c>
      <c r="M1441" s="4" t="s">
        <v>479</v>
      </c>
      <c r="N1441" s="4">
        <v>100</v>
      </c>
      <c r="O1441" s="4"/>
      <c r="T1441" s="6" t="str">
        <f t="shared" si="439"/>
        <v>18:100:2:0|112:100:2:0</v>
      </c>
      <c r="U1441" s="6" t="str">
        <f t="shared" si="440"/>
        <v/>
      </c>
      <c r="Y1441">
        <f t="shared" si="442"/>
        <v>100</v>
      </c>
      <c r="Z1441">
        <v>0</v>
      </c>
      <c r="AE1441">
        <v>0</v>
      </c>
      <c r="AF1441" s="23">
        <f t="shared" si="434"/>
        <v>3</v>
      </c>
      <c r="AG1441" s="23">
        <f t="shared" si="435"/>
        <v>2</v>
      </c>
      <c r="AH1441" s="1" t="s">
        <v>118</v>
      </c>
      <c r="AI1441" s="4" t="s">
        <v>1575</v>
      </c>
      <c r="AJ1441" s="4" t="s">
        <v>1714</v>
      </c>
      <c r="AN1441" s="6" t="str">
        <f>_xlfn.IFNA(IF(IF($AH1441=AN$5,VLOOKUP(AI1441,buff!$K:$L,2,FALSE),"")=0,"",IF($AH1441=AN$5,VLOOKUP(AI1441,buff!$K:$L,2,FALSE),"")),"")</f>
        <v>18:100:2:0</v>
      </c>
      <c r="AO1441" s="6" t="str">
        <f>_xlfn.IFNA(IF(IF($AH1441=AO$5,VLOOKUP(AJ1441,buff!$K:$L,2,FALSE),"")=0,"",IF($AH1441=AO$5,VLOOKUP(AJ1441,buff!$K:$L,2,FALSE),"")),"")</f>
        <v>112:100:2:0</v>
      </c>
      <c r="AP1441" s="6" t="str">
        <f>_xlfn.IFNA(IF(IF($AH1441=AP$5,VLOOKUP(AK1441,buff!$K:$L,2,FALSE),"")=0,"",IF($AH1441=AP$5,VLOOKUP(AK1441,buff!$K:$L,2,FALSE),"")),"")</f>
        <v/>
      </c>
      <c r="AQ1441" s="6" t="str">
        <f>_xlfn.IFNA(IF(IF($AH1441=AQ$5,VLOOKUP(AL1441,buff!$K:$L,2,FALSE),"")=0,"",IF($AH1441=AQ$5,VLOOKUP(AL1441,buff!$K:$L,2,FALSE),"")),"")</f>
        <v/>
      </c>
      <c r="AR1441" s="6" t="str">
        <f>_xlfn.IFNA(IF(IF($AH1441=AR$5,VLOOKUP(AM1441,buff!$K:$L,2,FALSE),"")=0,"",IF($AH1441=AR$5,VLOOKUP(AM1441,buff!$K:$L,2,FALSE),"")),"")</f>
        <v/>
      </c>
      <c r="AS1441" s="6" t="str">
        <f>_xlfn.IFNA(IF(IF($AH1441=AS$5,VLOOKUP(AI1441,buff!$K:$L,2,FALSE),"")=0,"",IF($AH1441=AS$5,VLOOKUP(AI1441,buff!$K:$L,2,FALSE),"")),"")</f>
        <v/>
      </c>
      <c r="AT1441" s="6" t="str">
        <f>_xlfn.IFNA(IF(IF($AH1441=AT$5,VLOOKUP(AJ1441,buff!$K:$L,2,FALSE),"")=0,"",IF($AH1441=AT$5,VLOOKUP(AJ1441,buff!$K:$L,2,FALSE),"")),"")</f>
        <v/>
      </c>
      <c r="AU1441" s="6" t="str">
        <f>_xlfn.IFNA(IF(IF($AH1441=AU$5,VLOOKUP(AK1441,buff!$K:$L,2,FALSE),"")=0,"",IF($AH1441=AU$5,VLOOKUP(AK1441,buff!$K:$L,2,FALSE),"")),"")</f>
        <v/>
      </c>
      <c r="AV1441" s="6" t="str">
        <f>_xlfn.IFNA(IF(IF($AH1441=AV$5,VLOOKUP(AL1441,buff!$K:$L,2,FALSE),"")=0,"",IF($AH1441=AV$5,VLOOKUP(AL1441,buff!$K:$L,2,FALSE),"")),"")</f>
        <v/>
      </c>
      <c r="AW1441" s="6" t="str">
        <f>_xlfn.IFNA(IF(IF($AH1441=AW$5,VLOOKUP(AM1441,buff!$K:$L,2,FALSE),"")=0,"",IF($AH1441=AW$5,VLOOKUP(AM1441,buff!$K:$L,2,FALSE),"")),"")</f>
        <v/>
      </c>
      <c r="AX1441" s="6">
        <f>VLOOKUP(AI1441,buff!K:P,6,FALSE)</f>
        <v>2899</v>
      </c>
      <c r="AY1441">
        <f t="shared" si="436"/>
        <v>2899</v>
      </c>
      <c r="AZ1441">
        <f t="shared" si="436"/>
        <v>2899</v>
      </c>
      <c r="BA1441">
        <f t="shared" si="437"/>
        <v>3</v>
      </c>
      <c r="BB1441">
        <f t="shared" si="438"/>
        <v>2</v>
      </c>
    </row>
    <row r="1442" spans="1:54" x14ac:dyDescent="0.15">
      <c r="A1442" t="str">
        <f t="shared" si="427"/>
        <v>琅琊主动技能3等级16</v>
      </c>
      <c r="B1442" s="8">
        <v>1436</v>
      </c>
      <c r="C1442" s="8" t="str">
        <f>VLOOKUP(G1442,角色!A:B,2,FALSE)</f>
        <v>琅琊</v>
      </c>
      <c r="D1442" s="8" t="str">
        <f t="shared" si="433"/>
        <v>主动技能3</v>
      </c>
      <c r="E1442" s="8">
        <f t="shared" si="428"/>
        <v>16</v>
      </c>
      <c r="F1442" s="8">
        <f t="shared" si="429"/>
        <v>3</v>
      </c>
      <c r="G1442" s="8">
        <f t="shared" si="430"/>
        <v>24</v>
      </c>
      <c r="H1442" s="4" t="s">
        <v>513</v>
      </c>
      <c r="I1442" s="4" t="str">
        <f t="shared" si="441"/>
        <v>对己方全体回复生命3569,并每回合回复5%生命</v>
      </c>
      <c r="J1442" s="4" t="s">
        <v>461</v>
      </c>
      <c r="K1442" s="1" t="s">
        <v>105</v>
      </c>
      <c r="L1442" s="4" t="s">
        <v>109</v>
      </c>
      <c r="M1442" s="4" t="s">
        <v>479</v>
      </c>
      <c r="N1442" s="4">
        <v>100</v>
      </c>
      <c r="O1442" s="4"/>
      <c r="T1442" s="6" t="str">
        <f t="shared" si="439"/>
        <v>19:100:2:0|112:100:2:0</v>
      </c>
      <c r="U1442" s="6" t="str">
        <f t="shared" si="440"/>
        <v/>
      </c>
      <c r="Y1442">
        <f t="shared" si="442"/>
        <v>100</v>
      </c>
      <c r="Z1442">
        <v>0</v>
      </c>
      <c r="AE1442">
        <v>0</v>
      </c>
      <c r="AF1442" s="23">
        <f t="shared" si="434"/>
        <v>3</v>
      </c>
      <c r="AG1442" s="23">
        <f t="shared" si="435"/>
        <v>2</v>
      </c>
      <c r="AH1442" s="1" t="s">
        <v>118</v>
      </c>
      <c r="AI1442" s="4" t="s">
        <v>1576</v>
      </c>
      <c r="AJ1442" s="4" t="s">
        <v>1714</v>
      </c>
      <c r="AN1442" s="6" t="str">
        <f>_xlfn.IFNA(IF(IF($AH1442=AN$5,VLOOKUP(AI1442,buff!$K:$L,2,FALSE),"")=0,"",IF($AH1442=AN$5,VLOOKUP(AI1442,buff!$K:$L,2,FALSE),"")),"")</f>
        <v>19:100:2:0</v>
      </c>
      <c r="AO1442" s="6" t="str">
        <f>_xlfn.IFNA(IF(IF($AH1442=AO$5,VLOOKUP(AJ1442,buff!$K:$L,2,FALSE),"")=0,"",IF($AH1442=AO$5,VLOOKUP(AJ1442,buff!$K:$L,2,FALSE),"")),"")</f>
        <v>112:100:2:0</v>
      </c>
      <c r="AP1442" s="6" t="str">
        <f>_xlfn.IFNA(IF(IF($AH1442=AP$5,VLOOKUP(AK1442,buff!$K:$L,2,FALSE),"")=0,"",IF($AH1442=AP$5,VLOOKUP(AK1442,buff!$K:$L,2,FALSE),"")),"")</f>
        <v/>
      </c>
      <c r="AQ1442" s="6" t="str">
        <f>_xlfn.IFNA(IF(IF($AH1442=AQ$5,VLOOKUP(AL1442,buff!$K:$L,2,FALSE),"")=0,"",IF($AH1442=AQ$5,VLOOKUP(AL1442,buff!$K:$L,2,FALSE),"")),"")</f>
        <v/>
      </c>
      <c r="AR1442" s="6" t="str">
        <f>_xlfn.IFNA(IF(IF($AH1442=AR$5,VLOOKUP(AM1442,buff!$K:$L,2,FALSE),"")=0,"",IF($AH1442=AR$5,VLOOKUP(AM1442,buff!$K:$L,2,FALSE),"")),"")</f>
        <v/>
      </c>
      <c r="AS1442" s="6" t="str">
        <f>_xlfn.IFNA(IF(IF($AH1442=AS$5,VLOOKUP(AI1442,buff!$K:$L,2,FALSE),"")=0,"",IF($AH1442=AS$5,VLOOKUP(AI1442,buff!$K:$L,2,FALSE),"")),"")</f>
        <v/>
      </c>
      <c r="AT1442" s="6" t="str">
        <f>_xlfn.IFNA(IF(IF($AH1442=AT$5,VLOOKUP(AJ1442,buff!$K:$L,2,FALSE),"")=0,"",IF($AH1442=AT$5,VLOOKUP(AJ1442,buff!$K:$L,2,FALSE),"")),"")</f>
        <v/>
      </c>
      <c r="AU1442" s="6" t="str">
        <f>_xlfn.IFNA(IF(IF($AH1442=AU$5,VLOOKUP(AK1442,buff!$K:$L,2,FALSE),"")=0,"",IF($AH1442=AU$5,VLOOKUP(AK1442,buff!$K:$L,2,FALSE),"")),"")</f>
        <v/>
      </c>
      <c r="AV1442" s="6" t="str">
        <f>_xlfn.IFNA(IF(IF($AH1442=AV$5,VLOOKUP(AL1442,buff!$K:$L,2,FALSE),"")=0,"",IF($AH1442=AV$5,VLOOKUP(AL1442,buff!$K:$L,2,FALSE),"")),"")</f>
        <v/>
      </c>
      <c r="AW1442" s="6" t="str">
        <f>_xlfn.IFNA(IF(IF($AH1442=AW$5,VLOOKUP(AM1442,buff!$K:$L,2,FALSE),"")=0,"",IF($AH1442=AW$5,VLOOKUP(AM1442,buff!$K:$L,2,FALSE),"")),"")</f>
        <v/>
      </c>
      <c r="AX1442" s="6">
        <f>VLOOKUP(AI1442,buff!K:P,6,FALSE)</f>
        <v>3569</v>
      </c>
      <c r="AY1442">
        <f t="shared" si="436"/>
        <v>3569</v>
      </c>
      <c r="AZ1442">
        <f t="shared" si="436"/>
        <v>3569</v>
      </c>
      <c r="BA1442">
        <f t="shared" si="437"/>
        <v>3</v>
      </c>
      <c r="BB1442">
        <f t="shared" si="438"/>
        <v>2</v>
      </c>
    </row>
    <row r="1443" spans="1:54" x14ac:dyDescent="0.15">
      <c r="A1443" t="str">
        <f t="shared" si="427"/>
        <v>琅琊主动技能3等级17</v>
      </c>
      <c r="B1443" s="8">
        <v>1437</v>
      </c>
      <c r="C1443" s="8" t="str">
        <f>VLOOKUP(G1443,角色!A:B,2,FALSE)</f>
        <v>琅琊</v>
      </c>
      <c r="D1443" s="8" t="str">
        <f t="shared" si="433"/>
        <v>主动技能3</v>
      </c>
      <c r="E1443" s="8">
        <f t="shared" si="428"/>
        <v>17</v>
      </c>
      <c r="F1443" s="8">
        <f t="shared" si="429"/>
        <v>3</v>
      </c>
      <c r="G1443" s="8">
        <f t="shared" si="430"/>
        <v>24</v>
      </c>
      <c r="H1443" s="4" t="s">
        <v>513</v>
      </c>
      <c r="I1443" s="4" t="str">
        <f t="shared" si="441"/>
        <v>对己方全体回复生命4395,并每回合回复5%生命</v>
      </c>
      <c r="J1443" s="4" t="s">
        <v>461</v>
      </c>
      <c r="K1443" s="1" t="s">
        <v>105</v>
      </c>
      <c r="L1443" s="4" t="s">
        <v>109</v>
      </c>
      <c r="M1443" s="4" t="s">
        <v>479</v>
      </c>
      <c r="N1443" s="4">
        <v>100</v>
      </c>
      <c r="O1443" s="4"/>
      <c r="T1443" s="6" t="str">
        <f t="shared" si="439"/>
        <v>20:100:2:0|112:100:2:0</v>
      </c>
      <c r="U1443" s="6" t="str">
        <f t="shared" si="440"/>
        <v/>
      </c>
      <c r="Y1443">
        <f t="shared" si="442"/>
        <v>100</v>
      </c>
      <c r="Z1443">
        <v>0</v>
      </c>
      <c r="AE1443">
        <v>0</v>
      </c>
      <c r="AF1443" s="23">
        <f t="shared" si="434"/>
        <v>3</v>
      </c>
      <c r="AG1443" s="23">
        <f t="shared" si="435"/>
        <v>2</v>
      </c>
      <c r="AH1443" s="1" t="s">
        <v>118</v>
      </c>
      <c r="AI1443" s="4" t="s">
        <v>1577</v>
      </c>
      <c r="AJ1443" s="4" t="s">
        <v>1714</v>
      </c>
      <c r="AN1443" s="6" t="str">
        <f>_xlfn.IFNA(IF(IF($AH1443=AN$5,VLOOKUP(AI1443,buff!$K:$L,2,FALSE),"")=0,"",IF($AH1443=AN$5,VLOOKUP(AI1443,buff!$K:$L,2,FALSE),"")),"")</f>
        <v>20:100:2:0</v>
      </c>
      <c r="AO1443" s="6" t="str">
        <f>_xlfn.IFNA(IF(IF($AH1443=AO$5,VLOOKUP(AJ1443,buff!$K:$L,2,FALSE),"")=0,"",IF($AH1443=AO$5,VLOOKUP(AJ1443,buff!$K:$L,2,FALSE),"")),"")</f>
        <v>112:100:2:0</v>
      </c>
      <c r="AP1443" s="6" t="str">
        <f>_xlfn.IFNA(IF(IF($AH1443=AP$5,VLOOKUP(AK1443,buff!$K:$L,2,FALSE),"")=0,"",IF($AH1443=AP$5,VLOOKUP(AK1443,buff!$K:$L,2,FALSE),"")),"")</f>
        <v/>
      </c>
      <c r="AQ1443" s="6" t="str">
        <f>_xlfn.IFNA(IF(IF($AH1443=AQ$5,VLOOKUP(AL1443,buff!$K:$L,2,FALSE),"")=0,"",IF($AH1443=AQ$5,VLOOKUP(AL1443,buff!$K:$L,2,FALSE),"")),"")</f>
        <v/>
      </c>
      <c r="AR1443" s="6" t="str">
        <f>_xlfn.IFNA(IF(IF($AH1443=AR$5,VLOOKUP(AM1443,buff!$K:$L,2,FALSE),"")=0,"",IF($AH1443=AR$5,VLOOKUP(AM1443,buff!$K:$L,2,FALSE),"")),"")</f>
        <v/>
      </c>
      <c r="AS1443" s="6" t="str">
        <f>_xlfn.IFNA(IF(IF($AH1443=AS$5,VLOOKUP(AI1443,buff!$K:$L,2,FALSE),"")=0,"",IF($AH1443=AS$5,VLOOKUP(AI1443,buff!$K:$L,2,FALSE),"")),"")</f>
        <v/>
      </c>
      <c r="AT1443" s="6" t="str">
        <f>_xlfn.IFNA(IF(IF($AH1443=AT$5,VLOOKUP(AJ1443,buff!$K:$L,2,FALSE),"")=0,"",IF($AH1443=AT$5,VLOOKUP(AJ1443,buff!$K:$L,2,FALSE),"")),"")</f>
        <v/>
      </c>
      <c r="AU1443" s="6" t="str">
        <f>_xlfn.IFNA(IF(IF($AH1443=AU$5,VLOOKUP(AK1443,buff!$K:$L,2,FALSE),"")=0,"",IF($AH1443=AU$5,VLOOKUP(AK1443,buff!$K:$L,2,FALSE),"")),"")</f>
        <v/>
      </c>
      <c r="AV1443" s="6" t="str">
        <f>_xlfn.IFNA(IF(IF($AH1443=AV$5,VLOOKUP(AL1443,buff!$K:$L,2,FALSE),"")=0,"",IF($AH1443=AV$5,VLOOKUP(AL1443,buff!$K:$L,2,FALSE),"")),"")</f>
        <v/>
      </c>
      <c r="AW1443" s="6" t="str">
        <f>_xlfn.IFNA(IF(IF($AH1443=AW$5,VLOOKUP(AM1443,buff!$K:$L,2,FALSE),"")=0,"",IF($AH1443=AW$5,VLOOKUP(AM1443,buff!$K:$L,2,FALSE),"")),"")</f>
        <v/>
      </c>
      <c r="AX1443" s="6">
        <f>VLOOKUP(AI1443,buff!K:P,6,FALSE)</f>
        <v>4395</v>
      </c>
      <c r="AY1443">
        <f t="shared" si="436"/>
        <v>4395</v>
      </c>
      <c r="AZ1443">
        <f t="shared" si="436"/>
        <v>4395</v>
      </c>
      <c r="BA1443">
        <f t="shared" si="437"/>
        <v>3</v>
      </c>
      <c r="BB1443">
        <f t="shared" si="438"/>
        <v>2</v>
      </c>
    </row>
    <row r="1444" spans="1:54" x14ac:dyDescent="0.15">
      <c r="A1444" t="str">
        <f t="shared" si="427"/>
        <v>琅琊主动技能3等级18</v>
      </c>
      <c r="B1444" s="8">
        <v>1438</v>
      </c>
      <c r="C1444" s="8" t="str">
        <f>VLOOKUP(G1444,角色!A:B,2,FALSE)</f>
        <v>琅琊</v>
      </c>
      <c r="D1444" s="8" t="str">
        <f t="shared" si="433"/>
        <v>主动技能3</v>
      </c>
      <c r="E1444" s="8">
        <f t="shared" si="428"/>
        <v>18</v>
      </c>
      <c r="F1444" s="8">
        <f t="shared" si="429"/>
        <v>3</v>
      </c>
      <c r="G1444" s="8">
        <f t="shared" si="430"/>
        <v>24</v>
      </c>
      <c r="H1444" s="4" t="s">
        <v>513</v>
      </c>
      <c r="I1444" s="4" t="str">
        <f t="shared" si="441"/>
        <v>对己方全体回复生命5411,并每回合回复5%生命</v>
      </c>
      <c r="J1444" s="4" t="s">
        <v>461</v>
      </c>
      <c r="K1444" s="1" t="s">
        <v>105</v>
      </c>
      <c r="L1444" s="4" t="s">
        <v>109</v>
      </c>
      <c r="M1444" s="4" t="s">
        <v>479</v>
      </c>
      <c r="N1444" s="4">
        <v>100</v>
      </c>
      <c r="O1444" s="4"/>
      <c r="T1444" s="6" t="str">
        <f t="shared" si="439"/>
        <v>21:100:2:0|112:100:2:0</v>
      </c>
      <c r="U1444" s="6" t="str">
        <f t="shared" si="440"/>
        <v/>
      </c>
      <c r="Y1444">
        <f t="shared" si="442"/>
        <v>100</v>
      </c>
      <c r="Z1444">
        <v>0</v>
      </c>
      <c r="AE1444">
        <v>0</v>
      </c>
      <c r="AF1444" s="23">
        <f t="shared" si="434"/>
        <v>3</v>
      </c>
      <c r="AG1444" s="23">
        <f t="shared" si="435"/>
        <v>2</v>
      </c>
      <c r="AH1444" s="1" t="s">
        <v>118</v>
      </c>
      <c r="AI1444" s="4" t="s">
        <v>1578</v>
      </c>
      <c r="AJ1444" s="4" t="s">
        <v>1714</v>
      </c>
      <c r="AN1444" s="6" t="str">
        <f>_xlfn.IFNA(IF(IF($AH1444=AN$5,VLOOKUP(AI1444,buff!$K:$L,2,FALSE),"")=0,"",IF($AH1444=AN$5,VLOOKUP(AI1444,buff!$K:$L,2,FALSE),"")),"")</f>
        <v>21:100:2:0</v>
      </c>
      <c r="AO1444" s="6" t="str">
        <f>_xlfn.IFNA(IF(IF($AH1444=AO$5,VLOOKUP(AJ1444,buff!$K:$L,2,FALSE),"")=0,"",IF($AH1444=AO$5,VLOOKUP(AJ1444,buff!$K:$L,2,FALSE),"")),"")</f>
        <v>112:100:2:0</v>
      </c>
      <c r="AP1444" s="6" t="str">
        <f>_xlfn.IFNA(IF(IF($AH1444=AP$5,VLOOKUP(AK1444,buff!$K:$L,2,FALSE),"")=0,"",IF($AH1444=AP$5,VLOOKUP(AK1444,buff!$K:$L,2,FALSE),"")),"")</f>
        <v/>
      </c>
      <c r="AQ1444" s="6" t="str">
        <f>_xlfn.IFNA(IF(IF($AH1444=AQ$5,VLOOKUP(AL1444,buff!$K:$L,2,FALSE),"")=0,"",IF($AH1444=AQ$5,VLOOKUP(AL1444,buff!$K:$L,2,FALSE),"")),"")</f>
        <v/>
      </c>
      <c r="AR1444" s="6" t="str">
        <f>_xlfn.IFNA(IF(IF($AH1444=AR$5,VLOOKUP(AM1444,buff!$K:$L,2,FALSE),"")=0,"",IF($AH1444=AR$5,VLOOKUP(AM1444,buff!$K:$L,2,FALSE),"")),"")</f>
        <v/>
      </c>
      <c r="AS1444" s="6" t="str">
        <f>_xlfn.IFNA(IF(IF($AH1444=AS$5,VLOOKUP(AI1444,buff!$K:$L,2,FALSE),"")=0,"",IF($AH1444=AS$5,VLOOKUP(AI1444,buff!$K:$L,2,FALSE),"")),"")</f>
        <v/>
      </c>
      <c r="AT1444" s="6" t="str">
        <f>_xlfn.IFNA(IF(IF($AH1444=AT$5,VLOOKUP(AJ1444,buff!$K:$L,2,FALSE),"")=0,"",IF($AH1444=AT$5,VLOOKUP(AJ1444,buff!$K:$L,2,FALSE),"")),"")</f>
        <v/>
      </c>
      <c r="AU1444" s="6" t="str">
        <f>_xlfn.IFNA(IF(IF($AH1444=AU$5,VLOOKUP(AK1444,buff!$K:$L,2,FALSE),"")=0,"",IF($AH1444=AU$5,VLOOKUP(AK1444,buff!$K:$L,2,FALSE),"")),"")</f>
        <v/>
      </c>
      <c r="AV1444" s="6" t="str">
        <f>_xlfn.IFNA(IF(IF($AH1444=AV$5,VLOOKUP(AL1444,buff!$K:$L,2,FALSE),"")=0,"",IF($AH1444=AV$5,VLOOKUP(AL1444,buff!$K:$L,2,FALSE),"")),"")</f>
        <v/>
      </c>
      <c r="AW1444" s="6" t="str">
        <f>_xlfn.IFNA(IF(IF($AH1444=AW$5,VLOOKUP(AM1444,buff!$K:$L,2,FALSE),"")=0,"",IF($AH1444=AW$5,VLOOKUP(AM1444,buff!$K:$L,2,FALSE),"")),"")</f>
        <v/>
      </c>
      <c r="AX1444" s="6">
        <f>VLOOKUP(AI1444,buff!K:P,6,FALSE)</f>
        <v>5411</v>
      </c>
      <c r="AY1444">
        <f t="shared" si="436"/>
        <v>5411</v>
      </c>
      <c r="AZ1444">
        <f t="shared" si="436"/>
        <v>5411</v>
      </c>
      <c r="BA1444">
        <f t="shared" si="437"/>
        <v>3</v>
      </c>
      <c r="BB1444">
        <f t="shared" si="438"/>
        <v>2</v>
      </c>
    </row>
    <row r="1445" spans="1:54" x14ac:dyDescent="0.15">
      <c r="A1445" t="str">
        <f t="shared" si="427"/>
        <v>琅琊主动技能3等级19</v>
      </c>
      <c r="B1445" s="8">
        <v>1439</v>
      </c>
      <c r="C1445" s="8" t="str">
        <f>VLOOKUP(G1445,角色!A:B,2,FALSE)</f>
        <v>琅琊</v>
      </c>
      <c r="D1445" s="8" t="str">
        <f t="shared" si="433"/>
        <v>主动技能3</v>
      </c>
      <c r="E1445" s="8">
        <f t="shared" si="428"/>
        <v>19</v>
      </c>
      <c r="F1445" s="8">
        <f t="shared" si="429"/>
        <v>3</v>
      </c>
      <c r="G1445" s="8">
        <f t="shared" si="430"/>
        <v>24</v>
      </c>
      <c r="H1445" s="4" t="s">
        <v>513</v>
      </c>
      <c r="I1445" s="4" t="str">
        <f t="shared" si="441"/>
        <v>对己方全体回复生命6663,并每回合回复5%生命</v>
      </c>
      <c r="J1445" s="4" t="s">
        <v>461</v>
      </c>
      <c r="K1445" s="1" t="s">
        <v>105</v>
      </c>
      <c r="L1445" s="4" t="s">
        <v>109</v>
      </c>
      <c r="M1445" s="4" t="s">
        <v>479</v>
      </c>
      <c r="N1445" s="4">
        <v>100</v>
      </c>
      <c r="O1445" s="4"/>
      <c r="T1445" s="6" t="str">
        <f t="shared" si="439"/>
        <v>22:100:2:0|112:100:2:0</v>
      </c>
      <c r="U1445" s="6" t="str">
        <f t="shared" si="440"/>
        <v/>
      </c>
      <c r="Y1445">
        <f t="shared" si="442"/>
        <v>100</v>
      </c>
      <c r="Z1445">
        <v>0</v>
      </c>
      <c r="AE1445">
        <v>0</v>
      </c>
      <c r="AF1445" s="23">
        <f t="shared" si="434"/>
        <v>3</v>
      </c>
      <c r="AG1445" s="23">
        <f t="shared" si="435"/>
        <v>2</v>
      </c>
      <c r="AH1445" s="1" t="s">
        <v>118</v>
      </c>
      <c r="AI1445" s="4" t="s">
        <v>1579</v>
      </c>
      <c r="AJ1445" s="4" t="s">
        <v>1714</v>
      </c>
      <c r="AN1445" s="6" t="str">
        <f>_xlfn.IFNA(IF(IF($AH1445=AN$5,VLOOKUP(AI1445,buff!$K:$L,2,FALSE),"")=0,"",IF($AH1445=AN$5,VLOOKUP(AI1445,buff!$K:$L,2,FALSE),"")),"")</f>
        <v>22:100:2:0</v>
      </c>
      <c r="AO1445" s="6" t="str">
        <f>_xlfn.IFNA(IF(IF($AH1445=AO$5,VLOOKUP(AJ1445,buff!$K:$L,2,FALSE),"")=0,"",IF($AH1445=AO$5,VLOOKUP(AJ1445,buff!$K:$L,2,FALSE),"")),"")</f>
        <v>112:100:2:0</v>
      </c>
      <c r="AP1445" s="6" t="str">
        <f>_xlfn.IFNA(IF(IF($AH1445=AP$5,VLOOKUP(AK1445,buff!$K:$L,2,FALSE),"")=0,"",IF($AH1445=AP$5,VLOOKUP(AK1445,buff!$K:$L,2,FALSE),"")),"")</f>
        <v/>
      </c>
      <c r="AQ1445" s="6" t="str">
        <f>_xlfn.IFNA(IF(IF($AH1445=AQ$5,VLOOKUP(AL1445,buff!$K:$L,2,FALSE),"")=0,"",IF($AH1445=AQ$5,VLOOKUP(AL1445,buff!$K:$L,2,FALSE),"")),"")</f>
        <v/>
      </c>
      <c r="AR1445" s="6" t="str">
        <f>_xlfn.IFNA(IF(IF($AH1445=AR$5,VLOOKUP(AM1445,buff!$K:$L,2,FALSE),"")=0,"",IF($AH1445=AR$5,VLOOKUP(AM1445,buff!$K:$L,2,FALSE),"")),"")</f>
        <v/>
      </c>
      <c r="AS1445" s="6" t="str">
        <f>_xlfn.IFNA(IF(IF($AH1445=AS$5,VLOOKUP(AI1445,buff!$K:$L,2,FALSE),"")=0,"",IF($AH1445=AS$5,VLOOKUP(AI1445,buff!$K:$L,2,FALSE),"")),"")</f>
        <v/>
      </c>
      <c r="AT1445" s="6" t="str">
        <f>_xlfn.IFNA(IF(IF($AH1445=AT$5,VLOOKUP(AJ1445,buff!$K:$L,2,FALSE),"")=0,"",IF($AH1445=AT$5,VLOOKUP(AJ1445,buff!$K:$L,2,FALSE),"")),"")</f>
        <v/>
      </c>
      <c r="AU1445" s="6" t="str">
        <f>_xlfn.IFNA(IF(IF($AH1445=AU$5,VLOOKUP(AK1445,buff!$K:$L,2,FALSE),"")=0,"",IF($AH1445=AU$5,VLOOKUP(AK1445,buff!$K:$L,2,FALSE),"")),"")</f>
        <v/>
      </c>
      <c r="AV1445" s="6" t="str">
        <f>_xlfn.IFNA(IF(IF($AH1445=AV$5,VLOOKUP(AL1445,buff!$K:$L,2,FALSE),"")=0,"",IF($AH1445=AV$5,VLOOKUP(AL1445,buff!$K:$L,2,FALSE),"")),"")</f>
        <v/>
      </c>
      <c r="AW1445" s="6" t="str">
        <f>_xlfn.IFNA(IF(IF($AH1445=AW$5,VLOOKUP(AM1445,buff!$K:$L,2,FALSE),"")=0,"",IF($AH1445=AW$5,VLOOKUP(AM1445,buff!$K:$L,2,FALSE),"")),"")</f>
        <v/>
      </c>
      <c r="AX1445" s="6">
        <f>VLOOKUP(AI1445,buff!K:P,6,FALSE)</f>
        <v>6663</v>
      </c>
      <c r="AY1445">
        <f t="shared" si="436"/>
        <v>6663</v>
      </c>
      <c r="AZ1445">
        <f t="shared" si="436"/>
        <v>6663</v>
      </c>
      <c r="BA1445">
        <f t="shared" si="437"/>
        <v>3</v>
      </c>
      <c r="BB1445">
        <f t="shared" si="438"/>
        <v>2</v>
      </c>
    </row>
    <row r="1446" spans="1:54" x14ac:dyDescent="0.15">
      <c r="A1446" t="str">
        <f t="shared" si="427"/>
        <v>琅琊主动技能3等级20</v>
      </c>
      <c r="B1446" s="8">
        <v>1440</v>
      </c>
      <c r="C1446" s="8" t="str">
        <f>VLOOKUP(G1446,角色!A:B,2,FALSE)</f>
        <v>琅琊</v>
      </c>
      <c r="D1446" s="8" t="str">
        <f t="shared" si="433"/>
        <v>主动技能3</v>
      </c>
      <c r="E1446" s="8">
        <f t="shared" si="428"/>
        <v>20</v>
      </c>
      <c r="F1446" s="8">
        <f t="shared" si="429"/>
        <v>3</v>
      </c>
      <c r="G1446" s="8">
        <f t="shared" si="430"/>
        <v>24</v>
      </c>
      <c r="H1446" s="4" t="s">
        <v>513</v>
      </c>
      <c r="I1446" s="4" t="str">
        <f t="shared" si="441"/>
        <v>对己方全体回复生命8204,并每回合回复5%生命</v>
      </c>
      <c r="J1446" s="4" t="s">
        <v>461</v>
      </c>
      <c r="K1446" s="1" t="s">
        <v>105</v>
      </c>
      <c r="L1446" s="4" t="s">
        <v>109</v>
      </c>
      <c r="M1446" s="4" t="s">
        <v>479</v>
      </c>
      <c r="N1446" s="4">
        <v>100</v>
      </c>
      <c r="O1446" s="4"/>
      <c r="T1446" s="6" t="str">
        <f t="shared" si="439"/>
        <v>23:100:2:0|112:100:2:0</v>
      </c>
      <c r="U1446" s="6" t="str">
        <f t="shared" si="440"/>
        <v/>
      </c>
      <c r="Y1446">
        <f t="shared" si="442"/>
        <v>100</v>
      </c>
      <c r="Z1446">
        <v>0</v>
      </c>
      <c r="AE1446">
        <v>0</v>
      </c>
      <c r="AF1446" s="23">
        <f t="shared" si="434"/>
        <v>3</v>
      </c>
      <c r="AG1446" s="23">
        <f t="shared" si="435"/>
        <v>2</v>
      </c>
      <c r="AH1446" s="1" t="s">
        <v>118</v>
      </c>
      <c r="AI1446" s="4" t="s">
        <v>1580</v>
      </c>
      <c r="AJ1446" s="4" t="s">
        <v>1714</v>
      </c>
      <c r="AN1446" s="6" t="str">
        <f>_xlfn.IFNA(IF(IF($AH1446=AN$5,VLOOKUP(AI1446,buff!$K:$L,2,FALSE),"")=0,"",IF($AH1446=AN$5,VLOOKUP(AI1446,buff!$K:$L,2,FALSE),"")),"")</f>
        <v>23:100:2:0</v>
      </c>
      <c r="AO1446" s="6" t="str">
        <f>_xlfn.IFNA(IF(IF($AH1446=AO$5,VLOOKUP(AJ1446,buff!$K:$L,2,FALSE),"")=0,"",IF($AH1446=AO$5,VLOOKUP(AJ1446,buff!$K:$L,2,FALSE),"")),"")</f>
        <v>112:100:2:0</v>
      </c>
      <c r="AP1446" s="6" t="str">
        <f>_xlfn.IFNA(IF(IF($AH1446=AP$5,VLOOKUP(AK1446,buff!$K:$L,2,FALSE),"")=0,"",IF($AH1446=AP$5,VLOOKUP(AK1446,buff!$K:$L,2,FALSE),"")),"")</f>
        <v/>
      </c>
      <c r="AQ1446" s="6" t="str">
        <f>_xlfn.IFNA(IF(IF($AH1446=AQ$5,VLOOKUP(AL1446,buff!$K:$L,2,FALSE),"")=0,"",IF($AH1446=AQ$5,VLOOKUP(AL1446,buff!$K:$L,2,FALSE),"")),"")</f>
        <v/>
      </c>
      <c r="AR1446" s="6" t="str">
        <f>_xlfn.IFNA(IF(IF($AH1446=AR$5,VLOOKUP(AM1446,buff!$K:$L,2,FALSE),"")=0,"",IF($AH1446=AR$5,VLOOKUP(AM1446,buff!$K:$L,2,FALSE),"")),"")</f>
        <v/>
      </c>
      <c r="AS1446" s="6" t="str">
        <f>_xlfn.IFNA(IF(IF($AH1446=AS$5,VLOOKUP(AI1446,buff!$K:$L,2,FALSE),"")=0,"",IF($AH1446=AS$5,VLOOKUP(AI1446,buff!$K:$L,2,FALSE),"")),"")</f>
        <v/>
      </c>
      <c r="AT1446" s="6" t="str">
        <f>_xlfn.IFNA(IF(IF($AH1446=AT$5,VLOOKUP(AJ1446,buff!$K:$L,2,FALSE),"")=0,"",IF($AH1446=AT$5,VLOOKUP(AJ1446,buff!$K:$L,2,FALSE),"")),"")</f>
        <v/>
      </c>
      <c r="AU1446" s="6" t="str">
        <f>_xlfn.IFNA(IF(IF($AH1446=AU$5,VLOOKUP(AK1446,buff!$K:$L,2,FALSE),"")=0,"",IF($AH1446=AU$5,VLOOKUP(AK1446,buff!$K:$L,2,FALSE),"")),"")</f>
        <v/>
      </c>
      <c r="AV1446" s="6" t="str">
        <f>_xlfn.IFNA(IF(IF($AH1446=AV$5,VLOOKUP(AL1446,buff!$K:$L,2,FALSE),"")=0,"",IF($AH1446=AV$5,VLOOKUP(AL1446,buff!$K:$L,2,FALSE),"")),"")</f>
        <v/>
      </c>
      <c r="AW1446" s="6" t="str">
        <f>_xlfn.IFNA(IF(IF($AH1446=AW$5,VLOOKUP(AM1446,buff!$K:$L,2,FALSE),"")=0,"",IF($AH1446=AW$5,VLOOKUP(AM1446,buff!$K:$L,2,FALSE),"")),"")</f>
        <v/>
      </c>
      <c r="AX1446" s="6">
        <f>VLOOKUP(AI1446,buff!K:P,6,FALSE)</f>
        <v>8204</v>
      </c>
      <c r="AY1446">
        <f t="shared" si="436"/>
        <v>8204</v>
      </c>
      <c r="AZ1446">
        <f t="shared" si="436"/>
        <v>8204</v>
      </c>
      <c r="BA1446">
        <f t="shared" si="437"/>
        <v>3</v>
      </c>
      <c r="BB1446">
        <f t="shared" si="438"/>
        <v>2</v>
      </c>
    </row>
    <row r="1447" spans="1:54" x14ac:dyDescent="0.15">
      <c r="A1447" t="str">
        <f t="shared" si="427"/>
        <v>乐涯主动技能1等级1</v>
      </c>
      <c r="B1447" s="8">
        <v>1441</v>
      </c>
      <c r="C1447" s="8" t="str">
        <f>VLOOKUP(G1447,角色!A:B,2,FALSE)</f>
        <v>乐涯</v>
      </c>
      <c r="D1447" s="8" t="str">
        <f t="shared" si="433"/>
        <v>主动技能1</v>
      </c>
      <c r="E1447" s="8">
        <f t="shared" si="428"/>
        <v>1</v>
      </c>
      <c r="F1447" s="8">
        <f t="shared" si="429"/>
        <v>1</v>
      </c>
      <c r="G1447" s="8">
        <f t="shared" si="430"/>
        <v>25</v>
      </c>
      <c r="H1447" s="4" t="s">
        <v>515</v>
      </c>
      <c r="I1447" s="24" t="str">
        <f>"对敌方单体攻击，造成100%攻击力（+"&amp;AB1447&amp;"）点伤害。"</f>
        <v>对敌方单体攻击，造成100%攻击力（+47）点伤害。</v>
      </c>
      <c r="J1447" s="24" t="s">
        <v>305</v>
      </c>
      <c r="K1447" s="25" t="s">
        <v>103</v>
      </c>
      <c r="L1447" s="24" t="s">
        <v>107</v>
      </c>
      <c r="M1447" s="24"/>
      <c r="N1447" s="24">
        <v>100</v>
      </c>
      <c r="O1447" s="24"/>
      <c r="P1447" s="23"/>
      <c r="Q1447" s="23"/>
      <c r="R1447" s="23"/>
      <c r="S1447" s="23"/>
      <c r="T1447" s="23" t="str">
        <f t="shared" si="439"/>
        <v/>
      </c>
      <c r="U1447" s="23" t="str">
        <f t="shared" si="440"/>
        <v/>
      </c>
      <c r="V1447" s="23"/>
      <c r="W1447" s="23"/>
      <c r="X1447" s="23"/>
      <c r="Y1447" s="23">
        <f t="shared" si="442"/>
        <v>0</v>
      </c>
      <c r="Z1447" s="23">
        <v>100</v>
      </c>
      <c r="AA1447" s="23">
        <v>10</v>
      </c>
      <c r="AB1447" s="23">
        <f>INT(VLOOKUP(VLOOKUP($C1447,角色技能升级比率表!$B:$C,2,FALSE),角色属性概况!E:F,2,FALSE)*VLOOKUP(E1447,角色属性概况!I:M,3,FALSE)*AA1447/100)</f>
        <v>47</v>
      </c>
      <c r="AC1447" s="23"/>
      <c r="AD1447" s="23"/>
      <c r="AE1447" s="23">
        <v>0</v>
      </c>
      <c r="AF1447" s="23">
        <f t="shared" si="434"/>
        <v>0</v>
      </c>
      <c r="AG1447" s="23">
        <f t="shared" si="435"/>
        <v>0</v>
      </c>
      <c r="AH1447" s="23"/>
      <c r="AI1447" s="23"/>
      <c r="AJ1447" s="23"/>
      <c r="AN1447" s="6" t="str">
        <f>_xlfn.IFNA(IF(IF($AH1447=AN$5,VLOOKUP(AI1447,buff!$K:$L,2,FALSE),"")=0,"",IF($AH1447=AN$5,VLOOKUP(AI1447,buff!$K:$L,2,FALSE),"")),"")</f>
        <v/>
      </c>
      <c r="AO1447" s="6" t="str">
        <f>_xlfn.IFNA(IF(IF($AH1447=AO$5,VLOOKUP(AJ1447,buff!$K:$L,2,FALSE),"")=0,"",IF($AH1447=AO$5,VLOOKUP(AJ1447,buff!$K:$L,2,FALSE),"")),"")</f>
        <v/>
      </c>
      <c r="AP1447" s="6" t="str">
        <f>_xlfn.IFNA(IF(IF($AH1447=AP$5,VLOOKUP(AK1447,buff!$K:$L,2,FALSE),"")=0,"",IF($AH1447=AP$5,VLOOKUP(AK1447,buff!$K:$L,2,FALSE),"")),"")</f>
        <v/>
      </c>
      <c r="AQ1447" s="6" t="str">
        <f>_xlfn.IFNA(IF(IF($AH1447=AQ$5,VLOOKUP(AL1447,buff!$K:$L,2,FALSE),"")=0,"",IF($AH1447=AQ$5,VLOOKUP(AL1447,buff!$K:$L,2,FALSE),"")),"")</f>
        <v/>
      </c>
      <c r="AR1447" s="6" t="str">
        <f>_xlfn.IFNA(IF(IF($AH1447=AR$5,VLOOKUP(AM1447,buff!$K:$L,2,FALSE),"")=0,"",IF($AH1447=AR$5,VLOOKUP(AM1447,buff!$K:$L,2,FALSE),"")),"")</f>
        <v/>
      </c>
      <c r="AS1447" s="6" t="str">
        <f>_xlfn.IFNA(IF(IF($AH1447=AS$5,VLOOKUP(AI1447,buff!$K:$L,2,FALSE),"")=0,"",IF($AH1447=AS$5,VLOOKUP(AI1447,buff!$K:$L,2,FALSE),"")),"")</f>
        <v/>
      </c>
      <c r="AT1447" s="6" t="str">
        <f>_xlfn.IFNA(IF(IF($AH1447=AT$5,VLOOKUP(AJ1447,buff!$K:$L,2,FALSE),"")=0,"",IF($AH1447=AT$5,VLOOKUP(AJ1447,buff!$K:$L,2,FALSE),"")),"")</f>
        <v/>
      </c>
      <c r="AU1447" s="6" t="str">
        <f>_xlfn.IFNA(IF(IF($AH1447=AU$5,VLOOKUP(AK1447,buff!$K:$L,2,FALSE),"")=0,"",IF($AH1447=AU$5,VLOOKUP(AK1447,buff!$K:$L,2,FALSE),"")),"")</f>
        <v/>
      </c>
      <c r="AV1447" s="6" t="str">
        <f>_xlfn.IFNA(IF(IF($AH1447=AV$5,VLOOKUP(AL1447,buff!$K:$L,2,FALSE),"")=0,"",IF($AH1447=AV$5,VLOOKUP(AL1447,buff!$K:$L,2,FALSE),"")),"")</f>
        <v/>
      </c>
      <c r="AW1447" s="6" t="str">
        <f>_xlfn.IFNA(IF(IF($AH1447=AW$5,VLOOKUP(AM1447,buff!$K:$L,2,FALSE),"")=0,"",IF($AH1447=AW$5,VLOOKUP(AM1447,buff!$K:$L,2,FALSE),"")),"")</f>
        <v/>
      </c>
      <c r="AX1447" s="6" t="e">
        <f>VLOOKUP(AI1447,buff!K:P,6,FALSE)</f>
        <v>#N/A</v>
      </c>
      <c r="AY1447" t="e">
        <f t="shared" si="436"/>
        <v>#N/A</v>
      </c>
      <c r="AZ1447" t="e">
        <f t="shared" si="436"/>
        <v>#N/A</v>
      </c>
      <c r="BA1447">
        <f t="shared" si="437"/>
        <v>0</v>
      </c>
      <c r="BB1447">
        <f t="shared" si="438"/>
        <v>0</v>
      </c>
    </row>
    <row r="1448" spans="1:54" x14ac:dyDescent="0.15">
      <c r="A1448" t="str">
        <f t="shared" si="427"/>
        <v>乐涯主动技能1等级2</v>
      </c>
      <c r="B1448" s="8">
        <v>1442</v>
      </c>
      <c r="C1448" s="8" t="str">
        <f>VLOOKUP(G1448,角色!A:B,2,FALSE)</f>
        <v>乐涯</v>
      </c>
      <c r="D1448" s="8" t="str">
        <f t="shared" si="433"/>
        <v>主动技能1</v>
      </c>
      <c r="E1448" s="8">
        <f t="shared" si="428"/>
        <v>2</v>
      </c>
      <c r="F1448" s="8">
        <f t="shared" si="429"/>
        <v>1</v>
      </c>
      <c r="G1448" s="8">
        <f t="shared" si="430"/>
        <v>25</v>
      </c>
      <c r="H1448" s="4" t="s">
        <v>515</v>
      </c>
      <c r="I1448" s="24" t="str">
        <f t="shared" ref="I1448:I1454" si="443">"对敌方单体攻击，造成100%攻击力（+"&amp;AB1448&amp;"）点伤害。"</f>
        <v>对敌方单体攻击，造成100%攻击力（+70）点伤害。</v>
      </c>
      <c r="J1448" s="4" t="s">
        <v>305</v>
      </c>
      <c r="K1448" s="1" t="s">
        <v>103</v>
      </c>
      <c r="L1448" s="24" t="s">
        <v>107</v>
      </c>
      <c r="M1448" s="4"/>
      <c r="N1448" s="4">
        <v>100</v>
      </c>
      <c r="O1448" s="4"/>
      <c r="T1448" s="6" t="str">
        <f t="shared" si="439"/>
        <v/>
      </c>
      <c r="U1448" s="6" t="str">
        <f t="shared" si="440"/>
        <v/>
      </c>
      <c r="Y1448">
        <f t="shared" si="442"/>
        <v>0</v>
      </c>
      <c r="Z1448">
        <v>100</v>
      </c>
      <c r="AA1448" s="23">
        <v>10</v>
      </c>
      <c r="AB1448" s="23">
        <f>INT(VLOOKUP(VLOOKUP($C1448,角色技能升级比率表!$B:$C,2,FALSE),角色属性概况!E:F,2,FALSE)*VLOOKUP(E1448,角色属性概况!I:M,3,FALSE)*AA1448/100)</f>
        <v>70</v>
      </c>
      <c r="AE1448">
        <v>0</v>
      </c>
      <c r="AF1448" s="23">
        <f t="shared" si="434"/>
        <v>0</v>
      </c>
      <c r="AG1448" s="23">
        <f t="shared" si="435"/>
        <v>0</v>
      </c>
      <c r="AN1448" s="6" t="str">
        <f>_xlfn.IFNA(IF(IF($AH1448=AN$5,VLOOKUP(AI1448,buff!$K:$L,2,FALSE),"")=0,"",IF($AH1448=AN$5,VLOOKUP(AI1448,buff!$K:$L,2,FALSE),"")),"")</f>
        <v/>
      </c>
      <c r="AO1448" s="6" t="str">
        <f>_xlfn.IFNA(IF(IF($AH1448=AO$5,VLOOKUP(AJ1448,buff!$K:$L,2,FALSE),"")=0,"",IF($AH1448=AO$5,VLOOKUP(AJ1448,buff!$K:$L,2,FALSE),"")),"")</f>
        <v/>
      </c>
      <c r="AP1448" s="6" t="str">
        <f>_xlfn.IFNA(IF(IF($AH1448=AP$5,VLOOKUP(AK1448,buff!$K:$L,2,FALSE),"")=0,"",IF($AH1448=AP$5,VLOOKUP(AK1448,buff!$K:$L,2,FALSE),"")),"")</f>
        <v/>
      </c>
      <c r="AQ1448" s="6" t="str">
        <f>_xlfn.IFNA(IF(IF($AH1448=AQ$5,VLOOKUP(AL1448,buff!$K:$L,2,FALSE),"")=0,"",IF($AH1448=AQ$5,VLOOKUP(AL1448,buff!$K:$L,2,FALSE),"")),"")</f>
        <v/>
      </c>
      <c r="AR1448" s="6" t="str">
        <f>_xlfn.IFNA(IF(IF($AH1448=AR$5,VLOOKUP(AM1448,buff!$K:$L,2,FALSE),"")=0,"",IF($AH1448=AR$5,VLOOKUP(AM1448,buff!$K:$L,2,FALSE),"")),"")</f>
        <v/>
      </c>
      <c r="AS1448" s="6" t="str">
        <f>_xlfn.IFNA(IF(IF($AH1448=AS$5,VLOOKUP(AI1448,buff!$K:$L,2,FALSE),"")=0,"",IF($AH1448=AS$5,VLOOKUP(AI1448,buff!$K:$L,2,FALSE),"")),"")</f>
        <v/>
      </c>
      <c r="AT1448" s="6" t="str">
        <f>_xlfn.IFNA(IF(IF($AH1448=AT$5,VLOOKUP(AJ1448,buff!$K:$L,2,FALSE),"")=0,"",IF($AH1448=AT$5,VLOOKUP(AJ1448,buff!$K:$L,2,FALSE),"")),"")</f>
        <v/>
      </c>
      <c r="AU1448" s="6" t="str">
        <f>_xlfn.IFNA(IF(IF($AH1448=AU$5,VLOOKUP(AK1448,buff!$K:$L,2,FALSE),"")=0,"",IF($AH1448=AU$5,VLOOKUP(AK1448,buff!$K:$L,2,FALSE),"")),"")</f>
        <v/>
      </c>
      <c r="AV1448" s="6" t="str">
        <f>_xlfn.IFNA(IF(IF($AH1448=AV$5,VLOOKUP(AL1448,buff!$K:$L,2,FALSE),"")=0,"",IF($AH1448=AV$5,VLOOKUP(AL1448,buff!$K:$L,2,FALSE),"")),"")</f>
        <v/>
      </c>
      <c r="AW1448" s="6" t="str">
        <f>_xlfn.IFNA(IF(IF($AH1448=AW$5,VLOOKUP(AM1448,buff!$K:$L,2,FALSE),"")=0,"",IF($AH1448=AW$5,VLOOKUP(AM1448,buff!$K:$L,2,FALSE),"")),"")</f>
        <v/>
      </c>
      <c r="AX1448" s="6" t="e">
        <f>VLOOKUP(AI1448,buff!K:P,6,FALSE)</f>
        <v>#N/A</v>
      </c>
      <c r="AY1448" t="e">
        <f t="shared" si="436"/>
        <v>#N/A</v>
      </c>
      <c r="AZ1448" t="e">
        <f t="shared" si="436"/>
        <v>#N/A</v>
      </c>
      <c r="BA1448">
        <f t="shared" si="437"/>
        <v>0</v>
      </c>
      <c r="BB1448">
        <f t="shared" si="438"/>
        <v>0</v>
      </c>
    </row>
    <row r="1449" spans="1:54" x14ac:dyDescent="0.15">
      <c r="A1449" t="str">
        <f t="shared" si="427"/>
        <v>乐涯主动技能1等级3</v>
      </c>
      <c r="B1449" s="8">
        <v>1443</v>
      </c>
      <c r="C1449" s="8" t="str">
        <f>VLOOKUP(G1449,角色!A:B,2,FALSE)</f>
        <v>乐涯</v>
      </c>
      <c r="D1449" s="8" t="str">
        <f t="shared" si="433"/>
        <v>主动技能1</v>
      </c>
      <c r="E1449" s="8">
        <f t="shared" si="428"/>
        <v>3</v>
      </c>
      <c r="F1449" s="8">
        <f t="shared" si="429"/>
        <v>1</v>
      </c>
      <c r="G1449" s="8">
        <f t="shared" si="430"/>
        <v>25</v>
      </c>
      <c r="H1449" s="4" t="s">
        <v>515</v>
      </c>
      <c r="I1449" s="24" t="str">
        <f t="shared" si="443"/>
        <v>对敌方单体攻击，造成100%攻击力（+92）点伤害。</v>
      </c>
      <c r="J1449" s="4" t="s">
        <v>305</v>
      </c>
      <c r="K1449" s="1" t="s">
        <v>103</v>
      </c>
      <c r="L1449" s="24" t="s">
        <v>107</v>
      </c>
      <c r="M1449" s="4"/>
      <c r="N1449" s="4">
        <v>100</v>
      </c>
      <c r="O1449" s="4"/>
      <c r="T1449" s="6" t="str">
        <f t="shared" si="439"/>
        <v/>
      </c>
      <c r="U1449" s="6" t="str">
        <f t="shared" si="440"/>
        <v/>
      </c>
      <c r="Y1449">
        <f t="shared" si="442"/>
        <v>0</v>
      </c>
      <c r="Z1449">
        <v>100</v>
      </c>
      <c r="AA1449" s="23">
        <v>10</v>
      </c>
      <c r="AB1449" s="23">
        <f>INT(VLOOKUP(VLOOKUP($C1449,角色技能升级比率表!$B:$C,2,FALSE),角色属性概况!E:F,2,FALSE)*VLOOKUP(E1449,角色属性概况!I:M,3,FALSE)*AA1449/100)</f>
        <v>92</v>
      </c>
      <c r="AE1449">
        <v>0</v>
      </c>
      <c r="AF1449" s="23">
        <f t="shared" si="434"/>
        <v>0</v>
      </c>
      <c r="AG1449" s="23">
        <f t="shared" si="435"/>
        <v>0</v>
      </c>
      <c r="AN1449" s="6" t="str">
        <f>_xlfn.IFNA(IF(IF($AH1449=AN$5,VLOOKUP(AI1449,buff!$K:$L,2,FALSE),"")=0,"",IF($AH1449=AN$5,VLOOKUP(AI1449,buff!$K:$L,2,FALSE),"")),"")</f>
        <v/>
      </c>
      <c r="AO1449" s="6" t="str">
        <f>_xlfn.IFNA(IF(IF($AH1449=AO$5,VLOOKUP(AJ1449,buff!$K:$L,2,FALSE),"")=0,"",IF($AH1449=AO$5,VLOOKUP(AJ1449,buff!$K:$L,2,FALSE),"")),"")</f>
        <v/>
      </c>
      <c r="AP1449" s="6" t="str">
        <f>_xlfn.IFNA(IF(IF($AH1449=AP$5,VLOOKUP(AK1449,buff!$K:$L,2,FALSE),"")=0,"",IF($AH1449=AP$5,VLOOKUP(AK1449,buff!$K:$L,2,FALSE),"")),"")</f>
        <v/>
      </c>
      <c r="AQ1449" s="6" t="str">
        <f>_xlfn.IFNA(IF(IF($AH1449=AQ$5,VLOOKUP(AL1449,buff!$K:$L,2,FALSE),"")=0,"",IF($AH1449=AQ$5,VLOOKUP(AL1449,buff!$K:$L,2,FALSE),"")),"")</f>
        <v/>
      </c>
      <c r="AR1449" s="6" t="str">
        <f>_xlfn.IFNA(IF(IF($AH1449=AR$5,VLOOKUP(AM1449,buff!$K:$L,2,FALSE),"")=0,"",IF($AH1449=AR$5,VLOOKUP(AM1449,buff!$K:$L,2,FALSE),"")),"")</f>
        <v/>
      </c>
      <c r="AS1449" s="6" t="str">
        <f>_xlfn.IFNA(IF(IF($AH1449=AS$5,VLOOKUP(AI1449,buff!$K:$L,2,FALSE),"")=0,"",IF($AH1449=AS$5,VLOOKUP(AI1449,buff!$K:$L,2,FALSE),"")),"")</f>
        <v/>
      </c>
      <c r="AT1449" s="6" t="str">
        <f>_xlfn.IFNA(IF(IF($AH1449=AT$5,VLOOKUP(AJ1449,buff!$K:$L,2,FALSE),"")=0,"",IF($AH1449=AT$5,VLOOKUP(AJ1449,buff!$K:$L,2,FALSE),"")),"")</f>
        <v/>
      </c>
      <c r="AU1449" s="6" t="str">
        <f>_xlfn.IFNA(IF(IF($AH1449=AU$5,VLOOKUP(AK1449,buff!$K:$L,2,FALSE),"")=0,"",IF($AH1449=AU$5,VLOOKUP(AK1449,buff!$K:$L,2,FALSE),"")),"")</f>
        <v/>
      </c>
      <c r="AV1449" s="6" t="str">
        <f>_xlfn.IFNA(IF(IF($AH1449=AV$5,VLOOKUP(AL1449,buff!$K:$L,2,FALSE),"")=0,"",IF($AH1449=AV$5,VLOOKUP(AL1449,buff!$K:$L,2,FALSE),"")),"")</f>
        <v/>
      </c>
      <c r="AW1449" s="6" t="str">
        <f>_xlfn.IFNA(IF(IF($AH1449=AW$5,VLOOKUP(AM1449,buff!$K:$L,2,FALSE),"")=0,"",IF($AH1449=AW$5,VLOOKUP(AM1449,buff!$K:$L,2,FALSE),"")),"")</f>
        <v/>
      </c>
      <c r="AX1449" s="6" t="e">
        <f>VLOOKUP(AI1449,buff!K:P,6,FALSE)</f>
        <v>#N/A</v>
      </c>
      <c r="AY1449" t="e">
        <f t="shared" si="436"/>
        <v>#N/A</v>
      </c>
      <c r="AZ1449" t="e">
        <f t="shared" si="436"/>
        <v>#N/A</v>
      </c>
      <c r="BA1449">
        <f t="shared" si="437"/>
        <v>0</v>
      </c>
      <c r="BB1449">
        <f t="shared" si="438"/>
        <v>0</v>
      </c>
    </row>
    <row r="1450" spans="1:54" x14ac:dyDescent="0.15">
      <c r="A1450" t="str">
        <f t="shared" si="427"/>
        <v>乐涯主动技能1等级4</v>
      </c>
      <c r="B1450" s="8">
        <v>1444</v>
      </c>
      <c r="C1450" s="8" t="str">
        <f>VLOOKUP(G1450,角色!A:B,2,FALSE)</f>
        <v>乐涯</v>
      </c>
      <c r="D1450" s="8" t="str">
        <f t="shared" si="433"/>
        <v>主动技能1</v>
      </c>
      <c r="E1450" s="8">
        <f t="shared" si="428"/>
        <v>4</v>
      </c>
      <c r="F1450" s="8">
        <f t="shared" si="429"/>
        <v>1</v>
      </c>
      <c r="G1450" s="8">
        <f t="shared" si="430"/>
        <v>25</v>
      </c>
      <c r="H1450" s="4" t="s">
        <v>515</v>
      </c>
      <c r="I1450" s="24" t="str">
        <f t="shared" si="443"/>
        <v>对敌方单体攻击，造成100%攻击力（+114）点伤害。</v>
      </c>
      <c r="J1450" s="4" t="s">
        <v>305</v>
      </c>
      <c r="K1450" s="1" t="s">
        <v>103</v>
      </c>
      <c r="L1450" s="24" t="s">
        <v>107</v>
      </c>
      <c r="M1450" s="4"/>
      <c r="N1450" s="4">
        <v>100</v>
      </c>
      <c r="O1450" s="4"/>
      <c r="T1450" s="6" t="str">
        <f t="shared" si="439"/>
        <v/>
      </c>
      <c r="U1450" s="6" t="str">
        <f t="shared" si="440"/>
        <v/>
      </c>
      <c r="Y1450">
        <f t="shared" si="442"/>
        <v>0</v>
      </c>
      <c r="Z1450">
        <v>100</v>
      </c>
      <c r="AA1450" s="23">
        <v>10</v>
      </c>
      <c r="AB1450" s="23">
        <f>INT(VLOOKUP(VLOOKUP($C1450,角色技能升级比率表!$B:$C,2,FALSE),角色属性概况!E:F,2,FALSE)*VLOOKUP(E1450,角色属性概况!I:M,3,FALSE)*AA1450/100)</f>
        <v>114</v>
      </c>
      <c r="AE1450">
        <v>0</v>
      </c>
      <c r="AF1450" s="23">
        <f t="shared" si="434"/>
        <v>0</v>
      </c>
      <c r="AG1450" s="23">
        <f t="shared" si="435"/>
        <v>0</v>
      </c>
      <c r="AN1450" s="6" t="str">
        <f>_xlfn.IFNA(IF(IF($AH1450=AN$5,VLOOKUP(AI1450,buff!$K:$L,2,FALSE),"")=0,"",IF($AH1450=AN$5,VLOOKUP(AI1450,buff!$K:$L,2,FALSE),"")),"")</f>
        <v/>
      </c>
      <c r="AO1450" s="6" t="str">
        <f>_xlfn.IFNA(IF(IF($AH1450=AO$5,VLOOKUP(AJ1450,buff!$K:$L,2,FALSE),"")=0,"",IF($AH1450=AO$5,VLOOKUP(AJ1450,buff!$K:$L,2,FALSE),"")),"")</f>
        <v/>
      </c>
      <c r="AP1450" s="6" t="str">
        <f>_xlfn.IFNA(IF(IF($AH1450=AP$5,VLOOKUP(AK1450,buff!$K:$L,2,FALSE),"")=0,"",IF($AH1450=AP$5,VLOOKUP(AK1450,buff!$K:$L,2,FALSE),"")),"")</f>
        <v/>
      </c>
      <c r="AQ1450" s="6" t="str">
        <f>_xlfn.IFNA(IF(IF($AH1450=AQ$5,VLOOKUP(AL1450,buff!$K:$L,2,FALSE),"")=0,"",IF($AH1450=AQ$5,VLOOKUP(AL1450,buff!$K:$L,2,FALSE),"")),"")</f>
        <v/>
      </c>
      <c r="AR1450" s="6" t="str">
        <f>_xlfn.IFNA(IF(IF($AH1450=AR$5,VLOOKUP(AM1450,buff!$K:$L,2,FALSE),"")=0,"",IF($AH1450=AR$5,VLOOKUP(AM1450,buff!$K:$L,2,FALSE),"")),"")</f>
        <v/>
      </c>
      <c r="AS1450" s="6" t="str">
        <f>_xlfn.IFNA(IF(IF($AH1450=AS$5,VLOOKUP(AI1450,buff!$K:$L,2,FALSE),"")=0,"",IF($AH1450=AS$5,VLOOKUP(AI1450,buff!$K:$L,2,FALSE),"")),"")</f>
        <v/>
      </c>
      <c r="AT1450" s="6" t="str">
        <f>_xlfn.IFNA(IF(IF($AH1450=AT$5,VLOOKUP(AJ1450,buff!$K:$L,2,FALSE),"")=0,"",IF($AH1450=AT$5,VLOOKUP(AJ1450,buff!$K:$L,2,FALSE),"")),"")</f>
        <v/>
      </c>
      <c r="AU1450" s="6" t="str">
        <f>_xlfn.IFNA(IF(IF($AH1450=AU$5,VLOOKUP(AK1450,buff!$K:$L,2,FALSE),"")=0,"",IF($AH1450=AU$5,VLOOKUP(AK1450,buff!$K:$L,2,FALSE),"")),"")</f>
        <v/>
      </c>
      <c r="AV1450" s="6" t="str">
        <f>_xlfn.IFNA(IF(IF($AH1450=AV$5,VLOOKUP(AL1450,buff!$K:$L,2,FALSE),"")=0,"",IF($AH1450=AV$5,VLOOKUP(AL1450,buff!$K:$L,2,FALSE),"")),"")</f>
        <v/>
      </c>
      <c r="AW1450" s="6" t="str">
        <f>_xlfn.IFNA(IF(IF($AH1450=AW$5,VLOOKUP(AM1450,buff!$K:$L,2,FALSE),"")=0,"",IF($AH1450=AW$5,VLOOKUP(AM1450,buff!$K:$L,2,FALSE),"")),"")</f>
        <v/>
      </c>
      <c r="AX1450" s="6" t="e">
        <f>VLOOKUP(AI1450,buff!K:P,6,FALSE)</f>
        <v>#N/A</v>
      </c>
      <c r="AY1450" t="e">
        <f t="shared" si="436"/>
        <v>#N/A</v>
      </c>
      <c r="AZ1450" t="e">
        <f t="shared" si="436"/>
        <v>#N/A</v>
      </c>
      <c r="BA1450">
        <f t="shared" si="437"/>
        <v>0</v>
      </c>
      <c r="BB1450">
        <f t="shared" si="438"/>
        <v>0</v>
      </c>
    </row>
    <row r="1451" spans="1:54" x14ac:dyDescent="0.15">
      <c r="A1451" t="str">
        <f t="shared" si="427"/>
        <v>乐涯主动技能1等级5</v>
      </c>
      <c r="B1451" s="8">
        <v>1445</v>
      </c>
      <c r="C1451" s="8" t="str">
        <f>VLOOKUP(G1451,角色!A:B,2,FALSE)</f>
        <v>乐涯</v>
      </c>
      <c r="D1451" s="8" t="str">
        <f t="shared" si="433"/>
        <v>主动技能1</v>
      </c>
      <c r="E1451" s="8">
        <f t="shared" si="428"/>
        <v>5</v>
      </c>
      <c r="F1451" s="8">
        <f t="shared" si="429"/>
        <v>1</v>
      </c>
      <c r="G1451" s="8">
        <f t="shared" si="430"/>
        <v>25</v>
      </c>
      <c r="H1451" s="4" t="s">
        <v>515</v>
      </c>
      <c r="I1451" s="24" t="str">
        <f t="shared" si="443"/>
        <v>对敌方单体攻击，造成100%攻击力（+141）点伤害。</v>
      </c>
      <c r="J1451" s="4" t="s">
        <v>305</v>
      </c>
      <c r="K1451" s="1" t="s">
        <v>103</v>
      </c>
      <c r="L1451" s="24" t="s">
        <v>107</v>
      </c>
      <c r="M1451" s="4"/>
      <c r="N1451" s="4">
        <v>100</v>
      </c>
      <c r="O1451" s="4"/>
      <c r="T1451" s="6" t="str">
        <f t="shared" si="439"/>
        <v/>
      </c>
      <c r="U1451" s="6" t="str">
        <f t="shared" si="440"/>
        <v/>
      </c>
      <c r="Y1451">
        <f t="shared" si="442"/>
        <v>0</v>
      </c>
      <c r="Z1451">
        <v>100</v>
      </c>
      <c r="AA1451" s="23">
        <v>10</v>
      </c>
      <c r="AB1451" s="23">
        <f>INT(VLOOKUP(VLOOKUP($C1451,角色技能升级比率表!$B:$C,2,FALSE),角色属性概况!E:F,2,FALSE)*VLOOKUP(E1451,角色属性概况!I:M,3,FALSE)*AA1451/100)</f>
        <v>141</v>
      </c>
      <c r="AE1451">
        <v>0</v>
      </c>
      <c r="AF1451" s="23">
        <f t="shared" si="434"/>
        <v>0</v>
      </c>
      <c r="AG1451" s="23">
        <f t="shared" si="435"/>
        <v>0</v>
      </c>
      <c r="AN1451" s="6" t="str">
        <f>_xlfn.IFNA(IF(IF($AH1451=AN$5,VLOOKUP(AI1451,buff!$K:$L,2,FALSE),"")=0,"",IF($AH1451=AN$5,VLOOKUP(AI1451,buff!$K:$L,2,FALSE),"")),"")</f>
        <v/>
      </c>
      <c r="AO1451" s="6" t="str">
        <f>_xlfn.IFNA(IF(IF($AH1451=AO$5,VLOOKUP(AJ1451,buff!$K:$L,2,FALSE),"")=0,"",IF($AH1451=AO$5,VLOOKUP(AJ1451,buff!$K:$L,2,FALSE),"")),"")</f>
        <v/>
      </c>
      <c r="AP1451" s="6" t="str">
        <f>_xlfn.IFNA(IF(IF($AH1451=AP$5,VLOOKUP(AK1451,buff!$K:$L,2,FALSE),"")=0,"",IF($AH1451=AP$5,VLOOKUP(AK1451,buff!$K:$L,2,FALSE),"")),"")</f>
        <v/>
      </c>
      <c r="AQ1451" s="6" t="str">
        <f>_xlfn.IFNA(IF(IF($AH1451=AQ$5,VLOOKUP(AL1451,buff!$K:$L,2,FALSE),"")=0,"",IF($AH1451=AQ$5,VLOOKUP(AL1451,buff!$K:$L,2,FALSE),"")),"")</f>
        <v/>
      </c>
      <c r="AR1451" s="6" t="str">
        <f>_xlfn.IFNA(IF(IF($AH1451=AR$5,VLOOKUP(AM1451,buff!$K:$L,2,FALSE),"")=0,"",IF($AH1451=AR$5,VLOOKUP(AM1451,buff!$K:$L,2,FALSE),"")),"")</f>
        <v/>
      </c>
      <c r="AS1451" s="6" t="str">
        <f>_xlfn.IFNA(IF(IF($AH1451=AS$5,VLOOKUP(AI1451,buff!$K:$L,2,FALSE),"")=0,"",IF($AH1451=AS$5,VLOOKUP(AI1451,buff!$K:$L,2,FALSE),"")),"")</f>
        <v/>
      </c>
      <c r="AT1451" s="6" t="str">
        <f>_xlfn.IFNA(IF(IF($AH1451=AT$5,VLOOKUP(AJ1451,buff!$K:$L,2,FALSE),"")=0,"",IF($AH1451=AT$5,VLOOKUP(AJ1451,buff!$K:$L,2,FALSE),"")),"")</f>
        <v/>
      </c>
      <c r="AU1451" s="6" t="str">
        <f>_xlfn.IFNA(IF(IF($AH1451=AU$5,VLOOKUP(AK1451,buff!$K:$L,2,FALSE),"")=0,"",IF($AH1451=AU$5,VLOOKUP(AK1451,buff!$K:$L,2,FALSE),"")),"")</f>
        <v/>
      </c>
      <c r="AV1451" s="6" t="str">
        <f>_xlfn.IFNA(IF(IF($AH1451=AV$5,VLOOKUP(AL1451,buff!$K:$L,2,FALSE),"")=0,"",IF($AH1451=AV$5,VLOOKUP(AL1451,buff!$K:$L,2,FALSE),"")),"")</f>
        <v/>
      </c>
      <c r="AW1451" s="6" t="str">
        <f>_xlfn.IFNA(IF(IF($AH1451=AW$5,VLOOKUP(AM1451,buff!$K:$L,2,FALSE),"")=0,"",IF($AH1451=AW$5,VLOOKUP(AM1451,buff!$K:$L,2,FALSE),"")),"")</f>
        <v/>
      </c>
      <c r="AX1451" s="6" t="e">
        <f>VLOOKUP(AI1451,buff!K:P,6,FALSE)</f>
        <v>#N/A</v>
      </c>
      <c r="AY1451" t="e">
        <f t="shared" si="436"/>
        <v>#N/A</v>
      </c>
      <c r="AZ1451" t="e">
        <f t="shared" si="436"/>
        <v>#N/A</v>
      </c>
      <c r="BA1451">
        <f t="shared" si="437"/>
        <v>0</v>
      </c>
      <c r="BB1451">
        <f t="shared" si="438"/>
        <v>0</v>
      </c>
    </row>
    <row r="1452" spans="1:54" x14ac:dyDescent="0.15">
      <c r="A1452" t="str">
        <f t="shared" si="427"/>
        <v>乐涯主动技能1等级6</v>
      </c>
      <c r="B1452" s="8">
        <v>1446</v>
      </c>
      <c r="C1452" s="8" t="str">
        <f>VLOOKUP(G1452,角色!A:B,2,FALSE)</f>
        <v>乐涯</v>
      </c>
      <c r="D1452" s="8" t="str">
        <f t="shared" si="433"/>
        <v>主动技能1</v>
      </c>
      <c r="E1452" s="8">
        <f t="shared" si="428"/>
        <v>6</v>
      </c>
      <c r="F1452" s="8">
        <f t="shared" si="429"/>
        <v>1</v>
      </c>
      <c r="G1452" s="8">
        <f t="shared" si="430"/>
        <v>25</v>
      </c>
      <c r="H1452" s="4" t="s">
        <v>515</v>
      </c>
      <c r="I1452" s="24" t="str">
        <f t="shared" si="443"/>
        <v>对敌方单体攻击，造成100%攻击力（+174）点伤害。</v>
      </c>
      <c r="J1452" s="4" t="s">
        <v>305</v>
      </c>
      <c r="K1452" s="1" t="s">
        <v>103</v>
      </c>
      <c r="L1452" s="24" t="s">
        <v>107</v>
      </c>
      <c r="M1452" s="4"/>
      <c r="N1452" s="4">
        <v>100</v>
      </c>
      <c r="O1452" s="4"/>
      <c r="T1452" s="6" t="str">
        <f t="shared" si="439"/>
        <v/>
      </c>
      <c r="U1452" s="6" t="str">
        <f t="shared" si="440"/>
        <v/>
      </c>
      <c r="Y1452">
        <f t="shared" si="442"/>
        <v>0</v>
      </c>
      <c r="Z1452">
        <v>100</v>
      </c>
      <c r="AA1452" s="23">
        <v>10</v>
      </c>
      <c r="AB1452" s="23">
        <f>INT(VLOOKUP(VLOOKUP($C1452,角色技能升级比率表!$B:$C,2,FALSE),角色属性概况!E:F,2,FALSE)*VLOOKUP(E1452,角色属性概况!I:M,3,FALSE)*AA1452/100)</f>
        <v>174</v>
      </c>
      <c r="AE1452">
        <v>0</v>
      </c>
      <c r="AF1452" s="23">
        <f t="shared" si="434"/>
        <v>0</v>
      </c>
      <c r="AG1452" s="23">
        <f t="shared" si="435"/>
        <v>0</v>
      </c>
      <c r="AN1452" s="6" t="str">
        <f>_xlfn.IFNA(IF(IF($AH1452=AN$5,VLOOKUP(AI1452,buff!$K:$L,2,FALSE),"")=0,"",IF($AH1452=AN$5,VLOOKUP(AI1452,buff!$K:$L,2,FALSE),"")),"")</f>
        <v/>
      </c>
      <c r="AO1452" s="6" t="str">
        <f>_xlfn.IFNA(IF(IF($AH1452=AO$5,VLOOKUP(AJ1452,buff!$K:$L,2,FALSE),"")=0,"",IF($AH1452=AO$5,VLOOKUP(AJ1452,buff!$K:$L,2,FALSE),"")),"")</f>
        <v/>
      </c>
      <c r="AP1452" s="6" t="str">
        <f>_xlfn.IFNA(IF(IF($AH1452=AP$5,VLOOKUP(AK1452,buff!$K:$L,2,FALSE),"")=0,"",IF($AH1452=AP$5,VLOOKUP(AK1452,buff!$K:$L,2,FALSE),"")),"")</f>
        <v/>
      </c>
      <c r="AQ1452" s="6" t="str">
        <f>_xlfn.IFNA(IF(IF($AH1452=AQ$5,VLOOKUP(AL1452,buff!$K:$L,2,FALSE),"")=0,"",IF($AH1452=AQ$5,VLOOKUP(AL1452,buff!$K:$L,2,FALSE),"")),"")</f>
        <v/>
      </c>
      <c r="AR1452" s="6" t="str">
        <f>_xlfn.IFNA(IF(IF($AH1452=AR$5,VLOOKUP(AM1452,buff!$K:$L,2,FALSE),"")=0,"",IF($AH1452=AR$5,VLOOKUP(AM1452,buff!$K:$L,2,FALSE),"")),"")</f>
        <v/>
      </c>
      <c r="AS1452" s="6" t="str">
        <f>_xlfn.IFNA(IF(IF($AH1452=AS$5,VLOOKUP(AI1452,buff!$K:$L,2,FALSE),"")=0,"",IF($AH1452=AS$5,VLOOKUP(AI1452,buff!$K:$L,2,FALSE),"")),"")</f>
        <v/>
      </c>
      <c r="AT1452" s="6" t="str">
        <f>_xlfn.IFNA(IF(IF($AH1452=AT$5,VLOOKUP(AJ1452,buff!$K:$L,2,FALSE),"")=0,"",IF($AH1452=AT$5,VLOOKUP(AJ1452,buff!$K:$L,2,FALSE),"")),"")</f>
        <v/>
      </c>
      <c r="AU1452" s="6" t="str">
        <f>_xlfn.IFNA(IF(IF($AH1452=AU$5,VLOOKUP(AK1452,buff!$K:$L,2,FALSE),"")=0,"",IF($AH1452=AU$5,VLOOKUP(AK1452,buff!$K:$L,2,FALSE),"")),"")</f>
        <v/>
      </c>
      <c r="AV1452" s="6" t="str">
        <f>_xlfn.IFNA(IF(IF($AH1452=AV$5,VLOOKUP(AL1452,buff!$K:$L,2,FALSE),"")=0,"",IF($AH1452=AV$5,VLOOKUP(AL1452,buff!$K:$L,2,FALSE),"")),"")</f>
        <v/>
      </c>
      <c r="AW1452" s="6" t="str">
        <f>_xlfn.IFNA(IF(IF($AH1452=AW$5,VLOOKUP(AM1452,buff!$K:$L,2,FALSE),"")=0,"",IF($AH1452=AW$5,VLOOKUP(AM1452,buff!$K:$L,2,FALSE),"")),"")</f>
        <v/>
      </c>
      <c r="AX1452" s="6" t="e">
        <f>VLOOKUP(AI1452,buff!K:P,6,FALSE)</f>
        <v>#N/A</v>
      </c>
      <c r="AY1452" t="e">
        <f t="shared" si="436"/>
        <v>#N/A</v>
      </c>
      <c r="AZ1452" t="e">
        <f t="shared" si="436"/>
        <v>#N/A</v>
      </c>
      <c r="BA1452">
        <f t="shared" si="437"/>
        <v>0</v>
      </c>
      <c r="BB1452">
        <f t="shared" si="438"/>
        <v>0</v>
      </c>
    </row>
    <row r="1453" spans="1:54" x14ac:dyDescent="0.15">
      <c r="A1453" t="str">
        <f t="shared" si="427"/>
        <v>乐涯主动技能1等级7</v>
      </c>
      <c r="B1453" s="8">
        <v>1447</v>
      </c>
      <c r="C1453" s="8" t="str">
        <f>VLOOKUP(G1453,角色!A:B,2,FALSE)</f>
        <v>乐涯</v>
      </c>
      <c r="D1453" s="8" t="str">
        <f t="shared" si="433"/>
        <v>主动技能1</v>
      </c>
      <c r="E1453" s="8">
        <f t="shared" si="428"/>
        <v>7</v>
      </c>
      <c r="F1453" s="8">
        <f t="shared" si="429"/>
        <v>1</v>
      </c>
      <c r="G1453" s="8">
        <f t="shared" si="430"/>
        <v>25</v>
      </c>
      <c r="H1453" s="4" t="s">
        <v>515</v>
      </c>
      <c r="I1453" s="24" t="str">
        <f t="shared" si="443"/>
        <v>对敌方单体攻击，造成100%攻击力（+214）点伤害。</v>
      </c>
      <c r="J1453" s="4" t="s">
        <v>305</v>
      </c>
      <c r="K1453" s="1" t="s">
        <v>103</v>
      </c>
      <c r="L1453" s="24" t="s">
        <v>107</v>
      </c>
      <c r="M1453" s="4"/>
      <c r="N1453" s="4">
        <v>100</v>
      </c>
      <c r="O1453" s="4"/>
      <c r="T1453" s="6" t="str">
        <f t="shared" si="439"/>
        <v/>
      </c>
      <c r="U1453" s="6" t="str">
        <f t="shared" si="440"/>
        <v/>
      </c>
      <c r="Y1453">
        <f t="shared" si="442"/>
        <v>0</v>
      </c>
      <c r="Z1453">
        <v>100</v>
      </c>
      <c r="AA1453" s="23">
        <v>10</v>
      </c>
      <c r="AB1453" s="23">
        <f>INT(VLOOKUP(VLOOKUP($C1453,角色技能升级比率表!$B:$C,2,FALSE),角色属性概况!E:F,2,FALSE)*VLOOKUP(E1453,角色属性概况!I:M,3,FALSE)*AA1453/100)</f>
        <v>214</v>
      </c>
      <c r="AE1453">
        <v>0</v>
      </c>
      <c r="AF1453" s="23">
        <f t="shared" si="434"/>
        <v>0</v>
      </c>
      <c r="AG1453" s="23">
        <f t="shared" si="435"/>
        <v>0</v>
      </c>
      <c r="AN1453" s="6" t="str">
        <f>_xlfn.IFNA(IF(IF($AH1453=AN$5,VLOOKUP(AI1453,buff!$K:$L,2,FALSE),"")=0,"",IF($AH1453=AN$5,VLOOKUP(AI1453,buff!$K:$L,2,FALSE),"")),"")</f>
        <v/>
      </c>
      <c r="AO1453" s="6" t="str">
        <f>_xlfn.IFNA(IF(IF($AH1453=AO$5,VLOOKUP(AJ1453,buff!$K:$L,2,FALSE),"")=0,"",IF($AH1453=AO$5,VLOOKUP(AJ1453,buff!$K:$L,2,FALSE),"")),"")</f>
        <v/>
      </c>
      <c r="AP1453" s="6" t="str">
        <f>_xlfn.IFNA(IF(IF($AH1453=AP$5,VLOOKUP(AK1453,buff!$K:$L,2,FALSE),"")=0,"",IF($AH1453=AP$5,VLOOKUP(AK1453,buff!$K:$L,2,FALSE),"")),"")</f>
        <v/>
      </c>
      <c r="AQ1453" s="6" t="str">
        <f>_xlfn.IFNA(IF(IF($AH1453=AQ$5,VLOOKUP(AL1453,buff!$K:$L,2,FALSE),"")=0,"",IF($AH1453=AQ$5,VLOOKUP(AL1453,buff!$K:$L,2,FALSE),"")),"")</f>
        <v/>
      </c>
      <c r="AR1453" s="6" t="str">
        <f>_xlfn.IFNA(IF(IF($AH1453=AR$5,VLOOKUP(AM1453,buff!$K:$L,2,FALSE),"")=0,"",IF($AH1453=AR$5,VLOOKUP(AM1453,buff!$K:$L,2,FALSE),"")),"")</f>
        <v/>
      </c>
      <c r="AS1453" s="6" t="str">
        <f>_xlfn.IFNA(IF(IF($AH1453=AS$5,VLOOKUP(AI1453,buff!$K:$L,2,FALSE),"")=0,"",IF($AH1453=AS$5,VLOOKUP(AI1453,buff!$K:$L,2,FALSE),"")),"")</f>
        <v/>
      </c>
      <c r="AT1453" s="6" t="str">
        <f>_xlfn.IFNA(IF(IF($AH1453=AT$5,VLOOKUP(AJ1453,buff!$K:$L,2,FALSE),"")=0,"",IF($AH1453=AT$5,VLOOKUP(AJ1453,buff!$K:$L,2,FALSE),"")),"")</f>
        <v/>
      </c>
      <c r="AU1453" s="6" t="str">
        <f>_xlfn.IFNA(IF(IF($AH1453=AU$5,VLOOKUP(AK1453,buff!$K:$L,2,FALSE),"")=0,"",IF($AH1453=AU$5,VLOOKUP(AK1453,buff!$K:$L,2,FALSE),"")),"")</f>
        <v/>
      </c>
      <c r="AV1453" s="6" t="str">
        <f>_xlfn.IFNA(IF(IF($AH1453=AV$5,VLOOKUP(AL1453,buff!$K:$L,2,FALSE),"")=0,"",IF($AH1453=AV$5,VLOOKUP(AL1453,buff!$K:$L,2,FALSE),"")),"")</f>
        <v/>
      </c>
      <c r="AW1453" s="6" t="str">
        <f>_xlfn.IFNA(IF(IF($AH1453=AW$5,VLOOKUP(AM1453,buff!$K:$L,2,FALSE),"")=0,"",IF($AH1453=AW$5,VLOOKUP(AM1453,buff!$K:$L,2,FALSE),"")),"")</f>
        <v/>
      </c>
      <c r="AX1453" s="6" t="e">
        <f>VLOOKUP(AI1453,buff!K:P,6,FALSE)</f>
        <v>#N/A</v>
      </c>
      <c r="AY1453" t="e">
        <f t="shared" si="436"/>
        <v>#N/A</v>
      </c>
      <c r="AZ1453" t="e">
        <f t="shared" si="436"/>
        <v>#N/A</v>
      </c>
      <c r="BA1453">
        <f t="shared" si="437"/>
        <v>0</v>
      </c>
      <c r="BB1453">
        <f t="shared" si="438"/>
        <v>0</v>
      </c>
    </row>
    <row r="1454" spans="1:54" x14ac:dyDescent="0.15">
      <c r="A1454" t="str">
        <f t="shared" si="427"/>
        <v>乐涯主动技能1等级8</v>
      </c>
      <c r="B1454" s="8">
        <v>1448</v>
      </c>
      <c r="C1454" s="8" t="str">
        <f>VLOOKUP(G1454,角色!A:B,2,FALSE)</f>
        <v>乐涯</v>
      </c>
      <c r="D1454" s="8" t="str">
        <f t="shared" si="433"/>
        <v>主动技能1</v>
      </c>
      <c r="E1454" s="8">
        <f t="shared" si="428"/>
        <v>8</v>
      </c>
      <c r="F1454" s="8">
        <f t="shared" si="429"/>
        <v>1</v>
      </c>
      <c r="G1454" s="8">
        <f t="shared" si="430"/>
        <v>25</v>
      </c>
      <c r="H1454" s="4" t="s">
        <v>515</v>
      </c>
      <c r="I1454" s="24" t="str">
        <f t="shared" si="443"/>
        <v>对敌方单体攻击，造成100%攻击力（+264）点伤害。</v>
      </c>
      <c r="J1454" s="4" t="s">
        <v>305</v>
      </c>
      <c r="K1454" s="1" t="s">
        <v>103</v>
      </c>
      <c r="L1454" s="24" t="s">
        <v>107</v>
      </c>
      <c r="M1454" s="4"/>
      <c r="N1454" s="4">
        <v>100</v>
      </c>
      <c r="O1454" s="4"/>
      <c r="T1454" s="6" t="str">
        <f t="shared" si="439"/>
        <v/>
      </c>
      <c r="U1454" s="6" t="str">
        <f t="shared" si="440"/>
        <v/>
      </c>
      <c r="Y1454">
        <f t="shared" si="442"/>
        <v>0</v>
      </c>
      <c r="Z1454">
        <v>100</v>
      </c>
      <c r="AA1454" s="23">
        <v>10</v>
      </c>
      <c r="AB1454" s="23">
        <f>INT(VLOOKUP(VLOOKUP($C1454,角色技能升级比率表!$B:$C,2,FALSE),角色属性概况!E:F,2,FALSE)*VLOOKUP(E1454,角色属性概况!I:M,3,FALSE)*AA1454/100)</f>
        <v>264</v>
      </c>
      <c r="AE1454">
        <v>0</v>
      </c>
      <c r="AF1454" s="23">
        <f t="shared" si="434"/>
        <v>0</v>
      </c>
      <c r="AG1454" s="23">
        <f t="shared" si="435"/>
        <v>0</v>
      </c>
      <c r="AN1454" s="6" t="str">
        <f>_xlfn.IFNA(IF(IF($AH1454=AN$5,VLOOKUP(AI1454,buff!$K:$L,2,FALSE),"")=0,"",IF($AH1454=AN$5,VLOOKUP(AI1454,buff!$K:$L,2,FALSE),"")),"")</f>
        <v/>
      </c>
      <c r="AO1454" s="6" t="str">
        <f>_xlfn.IFNA(IF(IF($AH1454=AO$5,VLOOKUP(AJ1454,buff!$K:$L,2,FALSE),"")=0,"",IF($AH1454=AO$5,VLOOKUP(AJ1454,buff!$K:$L,2,FALSE),"")),"")</f>
        <v/>
      </c>
      <c r="AP1454" s="6" t="str">
        <f>_xlfn.IFNA(IF(IF($AH1454=AP$5,VLOOKUP(AK1454,buff!$K:$L,2,FALSE),"")=0,"",IF($AH1454=AP$5,VLOOKUP(AK1454,buff!$K:$L,2,FALSE),"")),"")</f>
        <v/>
      </c>
      <c r="AQ1454" s="6" t="str">
        <f>_xlfn.IFNA(IF(IF($AH1454=AQ$5,VLOOKUP(AL1454,buff!$K:$L,2,FALSE),"")=0,"",IF($AH1454=AQ$5,VLOOKUP(AL1454,buff!$K:$L,2,FALSE),"")),"")</f>
        <v/>
      </c>
      <c r="AR1454" s="6" t="str">
        <f>_xlfn.IFNA(IF(IF($AH1454=AR$5,VLOOKUP(AM1454,buff!$K:$L,2,FALSE),"")=0,"",IF($AH1454=AR$5,VLOOKUP(AM1454,buff!$K:$L,2,FALSE),"")),"")</f>
        <v/>
      </c>
      <c r="AS1454" s="6" t="str">
        <f>_xlfn.IFNA(IF(IF($AH1454=AS$5,VLOOKUP(AI1454,buff!$K:$L,2,FALSE),"")=0,"",IF($AH1454=AS$5,VLOOKUP(AI1454,buff!$K:$L,2,FALSE),"")),"")</f>
        <v/>
      </c>
      <c r="AT1454" s="6" t="str">
        <f>_xlfn.IFNA(IF(IF($AH1454=AT$5,VLOOKUP(AJ1454,buff!$K:$L,2,FALSE),"")=0,"",IF($AH1454=AT$5,VLOOKUP(AJ1454,buff!$K:$L,2,FALSE),"")),"")</f>
        <v/>
      </c>
      <c r="AU1454" s="6" t="str">
        <f>_xlfn.IFNA(IF(IF($AH1454=AU$5,VLOOKUP(AK1454,buff!$K:$L,2,FALSE),"")=0,"",IF($AH1454=AU$5,VLOOKUP(AK1454,buff!$K:$L,2,FALSE),"")),"")</f>
        <v/>
      </c>
      <c r="AV1454" s="6" t="str">
        <f>_xlfn.IFNA(IF(IF($AH1454=AV$5,VLOOKUP(AL1454,buff!$K:$L,2,FALSE),"")=0,"",IF($AH1454=AV$5,VLOOKUP(AL1454,buff!$K:$L,2,FALSE),"")),"")</f>
        <v/>
      </c>
      <c r="AW1454" s="6" t="str">
        <f>_xlfn.IFNA(IF(IF($AH1454=AW$5,VLOOKUP(AM1454,buff!$K:$L,2,FALSE),"")=0,"",IF($AH1454=AW$5,VLOOKUP(AM1454,buff!$K:$L,2,FALSE),"")),"")</f>
        <v/>
      </c>
      <c r="AX1454" s="6" t="e">
        <f>VLOOKUP(AI1454,buff!K:P,6,FALSE)</f>
        <v>#N/A</v>
      </c>
      <c r="AY1454" t="e">
        <f t="shared" si="436"/>
        <v>#N/A</v>
      </c>
      <c r="AZ1454" t="e">
        <f t="shared" si="436"/>
        <v>#N/A</v>
      </c>
      <c r="BA1454">
        <f t="shared" si="437"/>
        <v>0</v>
      </c>
      <c r="BB1454">
        <f t="shared" si="438"/>
        <v>0</v>
      </c>
    </row>
    <row r="1455" spans="1:54" x14ac:dyDescent="0.15">
      <c r="A1455" t="str">
        <f t="shared" si="427"/>
        <v>乐涯主动技能1等级9</v>
      </c>
      <c r="B1455" s="8">
        <v>1449</v>
      </c>
      <c r="C1455" s="8" t="str">
        <f>VLOOKUP(G1455,角色!A:B,2,FALSE)</f>
        <v>乐涯</v>
      </c>
      <c r="D1455" s="8" t="str">
        <f t="shared" si="433"/>
        <v>主动技能1</v>
      </c>
      <c r="E1455" s="8">
        <f t="shared" si="428"/>
        <v>9</v>
      </c>
      <c r="F1455" s="8">
        <f t="shared" si="429"/>
        <v>1</v>
      </c>
      <c r="G1455" s="8">
        <f t="shared" si="430"/>
        <v>25</v>
      </c>
      <c r="H1455" s="4" t="s">
        <v>515</v>
      </c>
      <c r="I1455" s="24" t="str">
        <f>"对敌方单体攻击，造成100%攻击力（+"&amp;AB1455&amp;"）点伤害。"</f>
        <v>对敌方单体攻击，造成100%攻击力（+325）点伤害。</v>
      </c>
      <c r="J1455" s="24" t="s">
        <v>305</v>
      </c>
      <c r="K1455" s="25" t="s">
        <v>103</v>
      </c>
      <c r="L1455" s="24" t="s">
        <v>107</v>
      </c>
      <c r="M1455" s="24"/>
      <c r="N1455" s="24">
        <v>100</v>
      </c>
      <c r="O1455" s="24"/>
      <c r="P1455" s="23"/>
      <c r="Q1455" s="23"/>
      <c r="R1455" s="23"/>
      <c r="S1455" s="23"/>
      <c r="T1455" s="23" t="str">
        <f t="shared" si="439"/>
        <v/>
      </c>
      <c r="U1455" s="23" t="str">
        <f t="shared" si="440"/>
        <v/>
      </c>
      <c r="V1455" s="23"/>
      <c r="W1455" s="23"/>
      <c r="X1455" s="23"/>
      <c r="Y1455" s="23">
        <f t="shared" si="442"/>
        <v>0</v>
      </c>
      <c r="Z1455" s="23">
        <v>100</v>
      </c>
      <c r="AA1455" s="23">
        <v>10</v>
      </c>
      <c r="AB1455" s="23">
        <f>INT(VLOOKUP(VLOOKUP($C1455,角色技能升级比率表!$B:$C,2,FALSE),角色属性概况!E:F,2,FALSE)*VLOOKUP(E1455,角色属性概况!I:M,3,FALSE)*AA1455/100)</f>
        <v>325</v>
      </c>
      <c r="AC1455" s="23"/>
      <c r="AD1455" s="23"/>
      <c r="AE1455" s="23">
        <v>0</v>
      </c>
      <c r="AF1455" s="23">
        <f t="shared" si="434"/>
        <v>0</v>
      </c>
      <c r="AG1455" s="23">
        <f t="shared" si="435"/>
        <v>0</v>
      </c>
      <c r="AH1455" s="23"/>
      <c r="AI1455" s="23"/>
      <c r="AJ1455" s="23"/>
      <c r="AN1455" s="6" t="str">
        <f>_xlfn.IFNA(IF(IF($AH1455=AN$5,VLOOKUP(AI1455,buff!$K:$L,2,FALSE),"")=0,"",IF($AH1455=AN$5,VLOOKUP(AI1455,buff!$K:$L,2,FALSE),"")),"")</f>
        <v/>
      </c>
      <c r="AO1455" s="6" t="str">
        <f>_xlfn.IFNA(IF(IF($AH1455=AO$5,VLOOKUP(AJ1455,buff!$K:$L,2,FALSE),"")=0,"",IF($AH1455=AO$5,VLOOKUP(AJ1455,buff!$K:$L,2,FALSE),"")),"")</f>
        <v/>
      </c>
      <c r="AP1455" s="6" t="str">
        <f>_xlfn.IFNA(IF(IF($AH1455=AP$5,VLOOKUP(AK1455,buff!$K:$L,2,FALSE),"")=0,"",IF($AH1455=AP$5,VLOOKUP(AK1455,buff!$K:$L,2,FALSE),"")),"")</f>
        <v/>
      </c>
      <c r="AQ1455" s="6" t="str">
        <f>_xlfn.IFNA(IF(IF($AH1455=AQ$5,VLOOKUP(AL1455,buff!$K:$L,2,FALSE),"")=0,"",IF($AH1455=AQ$5,VLOOKUP(AL1455,buff!$K:$L,2,FALSE),"")),"")</f>
        <v/>
      </c>
      <c r="AR1455" s="6" t="str">
        <f>_xlfn.IFNA(IF(IF($AH1455=AR$5,VLOOKUP(AM1455,buff!$K:$L,2,FALSE),"")=0,"",IF($AH1455=AR$5,VLOOKUP(AM1455,buff!$K:$L,2,FALSE),"")),"")</f>
        <v/>
      </c>
      <c r="AS1455" s="6" t="str">
        <f>_xlfn.IFNA(IF(IF($AH1455=AS$5,VLOOKUP(AI1455,buff!$K:$L,2,FALSE),"")=0,"",IF($AH1455=AS$5,VLOOKUP(AI1455,buff!$K:$L,2,FALSE),"")),"")</f>
        <v/>
      </c>
      <c r="AT1455" s="6" t="str">
        <f>_xlfn.IFNA(IF(IF($AH1455=AT$5,VLOOKUP(AJ1455,buff!$K:$L,2,FALSE),"")=0,"",IF($AH1455=AT$5,VLOOKUP(AJ1455,buff!$K:$L,2,FALSE),"")),"")</f>
        <v/>
      </c>
      <c r="AU1455" s="6" t="str">
        <f>_xlfn.IFNA(IF(IF($AH1455=AU$5,VLOOKUP(AK1455,buff!$K:$L,2,FALSE),"")=0,"",IF($AH1455=AU$5,VLOOKUP(AK1455,buff!$K:$L,2,FALSE),"")),"")</f>
        <v/>
      </c>
      <c r="AV1455" s="6" t="str">
        <f>_xlfn.IFNA(IF(IF($AH1455=AV$5,VLOOKUP(AL1455,buff!$K:$L,2,FALSE),"")=0,"",IF($AH1455=AV$5,VLOOKUP(AL1455,buff!$K:$L,2,FALSE),"")),"")</f>
        <v/>
      </c>
      <c r="AW1455" s="6" t="str">
        <f>_xlfn.IFNA(IF(IF($AH1455=AW$5,VLOOKUP(AM1455,buff!$K:$L,2,FALSE),"")=0,"",IF($AH1455=AW$5,VLOOKUP(AM1455,buff!$K:$L,2,FALSE),"")),"")</f>
        <v/>
      </c>
      <c r="AX1455" s="6" t="e">
        <f>VLOOKUP(AI1455,buff!K:P,6,FALSE)</f>
        <v>#N/A</v>
      </c>
      <c r="AY1455" t="e">
        <f t="shared" si="436"/>
        <v>#N/A</v>
      </c>
      <c r="AZ1455" t="e">
        <f t="shared" si="436"/>
        <v>#N/A</v>
      </c>
      <c r="BA1455">
        <f t="shared" si="437"/>
        <v>0</v>
      </c>
      <c r="BB1455">
        <f t="shared" si="438"/>
        <v>0</v>
      </c>
    </row>
    <row r="1456" spans="1:54" x14ac:dyDescent="0.15">
      <c r="A1456" t="str">
        <f t="shared" si="427"/>
        <v>乐涯主动技能1等级10</v>
      </c>
      <c r="B1456" s="8">
        <v>1450</v>
      </c>
      <c r="C1456" s="8" t="str">
        <f>VLOOKUP(G1456,角色!A:B,2,FALSE)</f>
        <v>乐涯</v>
      </c>
      <c r="D1456" s="8" t="str">
        <f t="shared" si="433"/>
        <v>主动技能1</v>
      </c>
      <c r="E1456" s="8">
        <f t="shared" si="428"/>
        <v>10</v>
      </c>
      <c r="F1456" s="8">
        <f t="shared" si="429"/>
        <v>1</v>
      </c>
      <c r="G1456" s="8">
        <f t="shared" si="430"/>
        <v>25</v>
      </c>
      <c r="H1456" s="4" t="s">
        <v>515</v>
      </c>
      <c r="I1456" s="24" t="str">
        <f t="shared" ref="I1456:I1466" si="444">"对敌方单体攻击，造成100%攻击力（+"&amp;AB1456&amp;"）点伤害。"</f>
        <v>对敌方单体攻击，造成100%攻击力（+400）点伤害。</v>
      </c>
      <c r="J1456" s="4" t="s">
        <v>305</v>
      </c>
      <c r="K1456" s="1" t="s">
        <v>103</v>
      </c>
      <c r="L1456" s="24" t="s">
        <v>107</v>
      </c>
      <c r="M1456" s="4"/>
      <c r="N1456" s="4">
        <v>100</v>
      </c>
      <c r="O1456" s="4"/>
      <c r="T1456" s="6" t="str">
        <f t="shared" si="439"/>
        <v/>
      </c>
      <c r="U1456" s="6" t="str">
        <f t="shared" si="440"/>
        <v/>
      </c>
      <c r="Y1456">
        <f t="shared" si="442"/>
        <v>0</v>
      </c>
      <c r="Z1456">
        <v>100</v>
      </c>
      <c r="AA1456" s="23">
        <v>10</v>
      </c>
      <c r="AB1456" s="23">
        <f>INT(VLOOKUP(VLOOKUP($C1456,角色技能升级比率表!$B:$C,2,FALSE),角色属性概况!E:F,2,FALSE)*VLOOKUP(E1456,角色属性概况!I:M,3,FALSE)*AA1456/100)</f>
        <v>400</v>
      </c>
      <c r="AE1456">
        <v>0</v>
      </c>
      <c r="AF1456" s="23">
        <f t="shared" si="434"/>
        <v>0</v>
      </c>
      <c r="AG1456" s="23">
        <f t="shared" si="435"/>
        <v>0</v>
      </c>
      <c r="AN1456" s="6" t="str">
        <f>_xlfn.IFNA(IF(IF($AH1456=AN$5,VLOOKUP(AI1456,buff!$K:$L,2,FALSE),"")=0,"",IF($AH1456=AN$5,VLOOKUP(AI1456,buff!$K:$L,2,FALSE),"")),"")</f>
        <v/>
      </c>
      <c r="AO1456" s="6" t="str">
        <f>_xlfn.IFNA(IF(IF($AH1456=AO$5,VLOOKUP(AJ1456,buff!$K:$L,2,FALSE),"")=0,"",IF($AH1456=AO$5,VLOOKUP(AJ1456,buff!$K:$L,2,FALSE),"")),"")</f>
        <v/>
      </c>
      <c r="AP1456" s="6" t="str">
        <f>_xlfn.IFNA(IF(IF($AH1456=AP$5,VLOOKUP(AK1456,buff!$K:$L,2,FALSE),"")=0,"",IF($AH1456=AP$5,VLOOKUP(AK1456,buff!$K:$L,2,FALSE),"")),"")</f>
        <v/>
      </c>
      <c r="AQ1456" s="6" t="str">
        <f>_xlfn.IFNA(IF(IF($AH1456=AQ$5,VLOOKUP(AL1456,buff!$K:$L,2,FALSE),"")=0,"",IF($AH1456=AQ$5,VLOOKUP(AL1456,buff!$K:$L,2,FALSE),"")),"")</f>
        <v/>
      </c>
      <c r="AR1456" s="6" t="str">
        <f>_xlfn.IFNA(IF(IF($AH1456=AR$5,VLOOKUP(AM1456,buff!$K:$L,2,FALSE),"")=0,"",IF($AH1456=AR$5,VLOOKUP(AM1456,buff!$K:$L,2,FALSE),"")),"")</f>
        <v/>
      </c>
      <c r="AS1456" s="6" t="str">
        <f>_xlfn.IFNA(IF(IF($AH1456=AS$5,VLOOKUP(AI1456,buff!$K:$L,2,FALSE),"")=0,"",IF($AH1456=AS$5,VLOOKUP(AI1456,buff!$K:$L,2,FALSE),"")),"")</f>
        <v/>
      </c>
      <c r="AT1456" s="6" t="str">
        <f>_xlfn.IFNA(IF(IF($AH1456=AT$5,VLOOKUP(AJ1456,buff!$K:$L,2,FALSE),"")=0,"",IF($AH1456=AT$5,VLOOKUP(AJ1456,buff!$K:$L,2,FALSE),"")),"")</f>
        <v/>
      </c>
      <c r="AU1456" s="6" t="str">
        <f>_xlfn.IFNA(IF(IF($AH1456=AU$5,VLOOKUP(AK1456,buff!$K:$L,2,FALSE),"")=0,"",IF($AH1456=AU$5,VLOOKUP(AK1456,buff!$K:$L,2,FALSE),"")),"")</f>
        <v/>
      </c>
      <c r="AV1456" s="6" t="str">
        <f>_xlfn.IFNA(IF(IF($AH1456=AV$5,VLOOKUP(AL1456,buff!$K:$L,2,FALSE),"")=0,"",IF($AH1456=AV$5,VLOOKUP(AL1456,buff!$K:$L,2,FALSE),"")),"")</f>
        <v/>
      </c>
      <c r="AW1456" s="6" t="str">
        <f>_xlfn.IFNA(IF(IF($AH1456=AW$5,VLOOKUP(AM1456,buff!$K:$L,2,FALSE),"")=0,"",IF($AH1456=AW$5,VLOOKUP(AM1456,buff!$K:$L,2,FALSE),"")),"")</f>
        <v/>
      </c>
      <c r="AX1456" s="6" t="e">
        <f>VLOOKUP(AI1456,buff!K:P,6,FALSE)</f>
        <v>#N/A</v>
      </c>
      <c r="AY1456" t="e">
        <f t="shared" si="436"/>
        <v>#N/A</v>
      </c>
      <c r="AZ1456" t="e">
        <f t="shared" si="436"/>
        <v>#N/A</v>
      </c>
      <c r="BA1456">
        <f t="shared" si="437"/>
        <v>0</v>
      </c>
      <c r="BB1456">
        <f t="shared" si="438"/>
        <v>0</v>
      </c>
    </row>
    <row r="1457" spans="1:54" x14ac:dyDescent="0.15">
      <c r="A1457" t="str">
        <f t="shared" si="427"/>
        <v>乐涯主动技能1等级11</v>
      </c>
      <c r="B1457" s="8">
        <v>1451</v>
      </c>
      <c r="C1457" s="8" t="str">
        <f>VLOOKUP(G1457,角色!A:B,2,FALSE)</f>
        <v>乐涯</v>
      </c>
      <c r="D1457" s="8" t="str">
        <f t="shared" si="433"/>
        <v>主动技能1</v>
      </c>
      <c r="E1457" s="8">
        <f t="shared" si="428"/>
        <v>11</v>
      </c>
      <c r="F1457" s="8">
        <f t="shared" si="429"/>
        <v>1</v>
      </c>
      <c r="G1457" s="8">
        <f t="shared" si="430"/>
        <v>25</v>
      </c>
      <c r="H1457" s="4" t="s">
        <v>515</v>
      </c>
      <c r="I1457" s="24" t="str">
        <f t="shared" si="444"/>
        <v>对敌方单体攻击，造成100%攻击力（+492）点伤害。</v>
      </c>
      <c r="J1457" s="4" t="s">
        <v>305</v>
      </c>
      <c r="K1457" s="1" t="s">
        <v>103</v>
      </c>
      <c r="L1457" s="24" t="s">
        <v>107</v>
      </c>
      <c r="M1457" s="4"/>
      <c r="N1457" s="4">
        <v>100</v>
      </c>
      <c r="O1457" s="4"/>
      <c r="T1457" s="6" t="str">
        <f t="shared" si="439"/>
        <v/>
      </c>
      <c r="U1457" s="6" t="str">
        <f t="shared" si="440"/>
        <v/>
      </c>
      <c r="Y1457">
        <f t="shared" si="442"/>
        <v>0</v>
      </c>
      <c r="Z1457">
        <v>100</v>
      </c>
      <c r="AA1457" s="23">
        <v>10</v>
      </c>
      <c r="AB1457" s="23">
        <f>INT(VLOOKUP(VLOOKUP($C1457,角色技能升级比率表!$B:$C,2,FALSE),角色属性概况!E:F,2,FALSE)*VLOOKUP(E1457,角色属性概况!I:M,3,FALSE)*AA1457/100)</f>
        <v>492</v>
      </c>
      <c r="AE1457">
        <v>0</v>
      </c>
      <c r="AF1457" s="23">
        <f t="shared" si="434"/>
        <v>0</v>
      </c>
      <c r="AG1457" s="23">
        <f t="shared" si="435"/>
        <v>0</v>
      </c>
      <c r="AN1457" s="6" t="str">
        <f>_xlfn.IFNA(IF(IF($AH1457=AN$5,VLOOKUP(AI1457,buff!$K:$L,2,FALSE),"")=0,"",IF($AH1457=AN$5,VLOOKUP(AI1457,buff!$K:$L,2,FALSE),"")),"")</f>
        <v/>
      </c>
      <c r="AO1457" s="6" t="str">
        <f>_xlfn.IFNA(IF(IF($AH1457=AO$5,VLOOKUP(AJ1457,buff!$K:$L,2,FALSE),"")=0,"",IF($AH1457=AO$5,VLOOKUP(AJ1457,buff!$K:$L,2,FALSE),"")),"")</f>
        <v/>
      </c>
      <c r="AP1457" s="6" t="str">
        <f>_xlfn.IFNA(IF(IF($AH1457=AP$5,VLOOKUP(AK1457,buff!$K:$L,2,FALSE),"")=0,"",IF($AH1457=AP$5,VLOOKUP(AK1457,buff!$K:$L,2,FALSE),"")),"")</f>
        <v/>
      </c>
      <c r="AQ1457" s="6" t="str">
        <f>_xlfn.IFNA(IF(IF($AH1457=AQ$5,VLOOKUP(AL1457,buff!$K:$L,2,FALSE),"")=0,"",IF($AH1457=AQ$5,VLOOKUP(AL1457,buff!$K:$L,2,FALSE),"")),"")</f>
        <v/>
      </c>
      <c r="AR1457" s="6" t="str">
        <f>_xlfn.IFNA(IF(IF($AH1457=AR$5,VLOOKUP(AM1457,buff!$K:$L,2,FALSE),"")=0,"",IF($AH1457=AR$5,VLOOKUP(AM1457,buff!$K:$L,2,FALSE),"")),"")</f>
        <v/>
      </c>
      <c r="AS1457" s="6" t="str">
        <f>_xlfn.IFNA(IF(IF($AH1457=AS$5,VLOOKUP(AI1457,buff!$K:$L,2,FALSE),"")=0,"",IF($AH1457=AS$5,VLOOKUP(AI1457,buff!$K:$L,2,FALSE),"")),"")</f>
        <v/>
      </c>
      <c r="AT1457" s="6" t="str">
        <f>_xlfn.IFNA(IF(IF($AH1457=AT$5,VLOOKUP(AJ1457,buff!$K:$L,2,FALSE),"")=0,"",IF($AH1457=AT$5,VLOOKUP(AJ1457,buff!$K:$L,2,FALSE),"")),"")</f>
        <v/>
      </c>
      <c r="AU1457" s="6" t="str">
        <f>_xlfn.IFNA(IF(IF($AH1457=AU$5,VLOOKUP(AK1457,buff!$K:$L,2,FALSE),"")=0,"",IF($AH1457=AU$5,VLOOKUP(AK1457,buff!$K:$L,2,FALSE),"")),"")</f>
        <v/>
      </c>
      <c r="AV1457" s="6" t="str">
        <f>_xlfn.IFNA(IF(IF($AH1457=AV$5,VLOOKUP(AL1457,buff!$K:$L,2,FALSE),"")=0,"",IF($AH1457=AV$5,VLOOKUP(AL1457,buff!$K:$L,2,FALSE),"")),"")</f>
        <v/>
      </c>
      <c r="AW1457" s="6" t="str">
        <f>_xlfn.IFNA(IF(IF($AH1457=AW$5,VLOOKUP(AM1457,buff!$K:$L,2,FALSE),"")=0,"",IF($AH1457=AW$5,VLOOKUP(AM1457,buff!$K:$L,2,FALSE),"")),"")</f>
        <v/>
      </c>
      <c r="AX1457" s="6" t="e">
        <f>VLOOKUP(AI1457,buff!K:P,6,FALSE)</f>
        <v>#N/A</v>
      </c>
      <c r="AY1457" t="e">
        <f t="shared" si="436"/>
        <v>#N/A</v>
      </c>
      <c r="AZ1457" t="e">
        <f t="shared" si="436"/>
        <v>#N/A</v>
      </c>
      <c r="BA1457">
        <f t="shared" si="437"/>
        <v>0</v>
      </c>
      <c r="BB1457">
        <f t="shared" si="438"/>
        <v>0</v>
      </c>
    </row>
    <row r="1458" spans="1:54" x14ac:dyDescent="0.15">
      <c r="A1458" t="str">
        <f t="shared" si="427"/>
        <v>乐涯主动技能1等级12</v>
      </c>
      <c r="B1458" s="8">
        <v>1452</v>
      </c>
      <c r="C1458" s="8" t="str">
        <f>VLOOKUP(G1458,角色!A:B,2,FALSE)</f>
        <v>乐涯</v>
      </c>
      <c r="D1458" s="8" t="str">
        <f t="shared" si="433"/>
        <v>主动技能1</v>
      </c>
      <c r="E1458" s="8">
        <f t="shared" si="428"/>
        <v>12</v>
      </c>
      <c r="F1458" s="8">
        <f t="shared" si="429"/>
        <v>1</v>
      </c>
      <c r="G1458" s="8">
        <f t="shared" si="430"/>
        <v>25</v>
      </c>
      <c r="H1458" s="4" t="s">
        <v>515</v>
      </c>
      <c r="I1458" s="24" t="str">
        <f t="shared" si="444"/>
        <v>对敌方单体攻击，造成100%攻击力（+606）点伤害。</v>
      </c>
      <c r="J1458" s="4" t="s">
        <v>305</v>
      </c>
      <c r="K1458" s="1" t="s">
        <v>103</v>
      </c>
      <c r="L1458" s="24" t="s">
        <v>107</v>
      </c>
      <c r="M1458" s="4"/>
      <c r="N1458" s="4">
        <v>100</v>
      </c>
      <c r="O1458" s="4"/>
      <c r="T1458" s="6" t="str">
        <f t="shared" si="439"/>
        <v/>
      </c>
      <c r="U1458" s="6" t="str">
        <f t="shared" si="440"/>
        <v/>
      </c>
      <c r="Y1458">
        <f t="shared" si="442"/>
        <v>0</v>
      </c>
      <c r="Z1458">
        <v>100</v>
      </c>
      <c r="AA1458" s="23">
        <v>10</v>
      </c>
      <c r="AB1458" s="23">
        <f>INT(VLOOKUP(VLOOKUP($C1458,角色技能升级比率表!$B:$C,2,FALSE),角色属性概况!E:F,2,FALSE)*VLOOKUP(E1458,角色属性概况!I:M,3,FALSE)*AA1458/100)</f>
        <v>606</v>
      </c>
      <c r="AE1458">
        <v>0</v>
      </c>
      <c r="AF1458" s="23">
        <f t="shared" si="434"/>
        <v>0</v>
      </c>
      <c r="AG1458" s="23">
        <f t="shared" si="435"/>
        <v>0</v>
      </c>
      <c r="AN1458" s="6" t="str">
        <f>_xlfn.IFNA(IF(IF($AH1458=AN$5,VLOOKUP(AI1458,buff!$K:$L,2,FALSE),"")=0,"",IF($AH1458=AN$5,VLOOKUP(AI1458,buff!$K:$L,2,FALSE),"")),"")</f>
        <v/>
      </c>
      <c r="AO1458" s="6" t="str">
        <f>_xlfn.IFNA(IF(IF($AH1458=AO$5,VLOOKUP(AJ1458,buff!$K:$L,2,FALSE),"")=0,"",IF($AH1458=AO$5,VLOOKUP(AJ1458,buff!$K:$L,2,FALSE),"")),"")</f>
        <v/>
      </c>
      <c r="AP1458" s="6" t="str">
        <f>_xlfn.IFNA(IF(IF($AH1458=AP$5,VLOOKUP(AK1458,buff!$K:$L,2,FALSE),"")=0,"",IF($AH1458=AP$5,VLOOKUP(AK1458,buff!$K:$L,2,FALSE),"")),"")</f>
        <v/>
      </c>
      <c r="AQ1458" s="6" t="str">
        <f>_xlfn.IFNA(IF(IF($AH1458=AQ$5,VLOOKUP(AL1458,buff!$K:$L,2,FALSE),"")=0,"",IF($AH1458=AQ$5,VLOOKUP(AL1458,buff!$K:$L,2,FALSE),"")),"")</f>
        <v/>
      </c>
      <c r="AR1458" s="6" t="str">
        <f>_xlfn.IFNA(IF(IF($AH1458=AR$5,VLOOKUP(AM1458,buff!$K:$L,2,FALSE),"")=0,"",IF($AH1458=AR$5,VLOOKUP(AM1458,buff!$K:$L,2,FALSE),"")),"")</f>
        <v/>
      </c>
      <c r="AS1458" s="6" t="str">
        <f>_xlfn.IFNA(IF(IF($AH1458=AS$5,VLOOKUP(AI1458,buff!$K:$L,2,FALSE),"")=0,"",IF($AH1458=AS$5,VLOOKUP(AI1458,buff!$K:$L,2,FALSE),"")),"")</f>
        <v/>
      </c>
      <c r="AT1458" s="6" t="str">
        <f>_xlfn.IFNA(IF(IF($AH1458=AT$5,VLOOKUP(AJ1458,buff!$K:$L,2,FALSE),"")=0,"",IF($AH1458=AT$5,VLOOKUP(AJ1458,buff!$K:$L,2,FALSE),"")),"")</f>
        <v/>
      </c>
      <c r="AU1458" s="6" t="str">
        <f>_xlfn.IFNA(IF(IF($AH1458=AU$5,VLOOKUP(AK1458,buff!$K:$L,2,FALSE),"")=0,"",IF($AH1458=AU$5,VLOOKUP(AK1458,buff!$K:$L,2,FALSE),"")),"")</f>
        <v/>
      </c>
      <c r="AV1458" s="6" t="str">
        <f>_xlfn.IFNA(IF(IF($AH1458=AV$5,VLOOKUP(AL1458,buff!$K:$L,2,FALSE),"")=0,"",IF($AH1458=AV$5,VLOOKUP(AL1458,buff!$K:$L,2,FALSE),"")),"")</f>
        <v/>
      </c>
      <c r="AW1458" s="6" t="str">
        <f>_xlfn.IFNA(IF(IF($AH1458=AW$5,VLOOKUP(AM1458,buff!$K:$L,2,FALSE),"")=0,"",IF($AH1458=AW$5,VLOOKUP(AM1458,buff!$K:$L,2,FALSE),"")),"")</f>
        <v/>
      </c>
      <c r="AX1458" s="6" t="e">
        <f>VLOOKUP(AI1458,buff!K:P,6,FALSE)</f>
        <v>#N/A</v>
      </c>
      <c r="AY1458" t="e">
        <f t="shared" si="436"/>
        <v>#N/A</v>
      </c>
      <c r="AZ1458" t="e">
        <f t="shared" si="436"/>
        <v>#N/A</v>
      </c>
      <c r="BA1458">
        <f t="shared" si="437"/>
        <v>0</v>
      </c>
      <c r="BB1458">
        <f t="shared" si="438"/>
        <v>0</v>
      </c>
    </row>
    <row r="1459" spans="1:54" x14ac:dyDescent="0.15">
      <c r="A1459" t="str">
        <f t="shared" si="427"/>
        <v>乐涯主动技能1等级13</v>
      </c>
      <c r="B1459" s="8">
        <v>1453</v>
      </c>
      <c r="C1459" s="8" t="str">
        <f>VLOOKUP(G1459,角色!A:B,2,FALSE)</f>
        <v>乐涯</v>
      </c>
      <c r="D1459" s="8" t="str">
        <f t="shared" si="433"/>
        <v>主动技能1</v>
      </c>
      <c r="E1459" s="8">
        <f t="shared" si="428"/>
        <v>13</v>
      </c>
      <c r="F1459" s="8">
        <f t="shared" si="429"/>
        <v>1</v>
      </c>
      <c r="G1459" s="8">
        <f t="shared" si="430"/>
        <v>25</v>
      </c>
      <c r="H1459" s="4" t="s">
        <v>515</v>
      </c>
      <c r="I1459" s="24" t="str">
        <f t="shared" si="444"/>
        <v>对敌方单体攻击，造成100%攻击力（+747）点伤害。</v>
      </c>
      <c r="J1459" s="4" t="s">
        <v>305</v>
      </c>
      <c r="K1459" s="1" t="s">
        <v>103</v>
      </c>
      <c r="L1459" s="24" t="s">
        <v>107</v>
      </c>
      <c r="M1459" s="4"/>
      <c r="N1459" s="4">
        <v>100</v>
      </c>
      <c r="O1459" s="4"/>
      <c r="T1459" s="6" t="str">
        <f t="shared" si="439"/>
        <v/>
      </c>
      <c r="U1459" s="6" t="str">
        <f t="shared" si="440"/>
        <v/>
      </c>
      <c r="Y1459">
        <f t="shared" si="442"/>
        <v>0</v>
      </c>
      <c r="Z1459">
        <v>100</v>
      </c>
      <c r="AA1459" s="23">
        <v>10</v>
      </c>
      <c r="AB1459" s="23">
        <f>INT(VLOOKUP(VLOOKUP($C1459,角色技能升级比率表!$B:$C,2,FALSE),角色属性概况!E:F,2,FALSE)*VLOOKUP(E1459,角色属性概况!I:M,3,FALSE)*AA1459/100)</f>
        <v>747</v>
      </c>
      <c r="AE1459">
        <v>0</v>
      </c>
      <c r="AF1459" s="23">
        <f t="shared" si="434"/>
        <v>0</v>
      </c>
      <c r="AG1459" s="23">
        <f t="shared" si="435"/>
        <v>0</v>
      </c>
      <c r="AN1459" s="6" t="str">
        <f>_xlfn.IFNA(IF(IF($AH1459=AN$5,VLOOKUP(AI1459,buff!$K:$L,2,FALSE),"")=0,"",IF($AH1459=AN$5,VLOOKUP(AI1459,buff!$K:$L,2,FALSE),"")),"")</f>
        <v/>
      </c>
      <c r="AO1459" s="6" t="str">
        <f>_xlfn.IFNA(IF(IF($AH1459=AO$5,VLOOKUP(AJ1459,buff!$K:$L,2,FALSE),"")=0,"",IF($AH1459=AO$5,VLOOKUP(AJ1459,buff!$K:$L,2,FALSE),"")),"")</f>
        <v/>
      </c>
      <c r="AP1459" s="6" t="str">
        <f>_xlfn.IFNA(IF(IF($AH1459=AP$5,VLOOKUP(AK1459,buff!$K:$L,2,FALSE),"")=0,"",IF($AH1459=AP$5,VLOOKUP(AK1459,buff!$K:$L,2,FALSE),"")),"")</f>
        <v/>
      </c>
      <c r="AQ1459" s="6" t="str">
        <f>_xlfn.IFNA(IF(IF($AH1459=AQ$5,VLOOKUP(AL1459,buff!$K:$L,2,FALSE),"")=0,"",IF($AH1459=AQ$5,VLOOKUP(AL1459,buff!$K:$L,2,FALSE),"")),"")</f>
        <v/>
      </c>
      <c r="AR1459" s="6" t="str">
        <f>_xlfn.IFNA(IF(IF($AH1459=AR$5,VLOOKUP(AM1459,buff!$K:$L,2,FALSE),"")=0,"",IF($AH1459=AR$5,VLOOKUP(AM1459,buff!$K:$L,2,FALSE),"")),"")</f>
        <v/>
      </c>
      <c r="AS1459" s="6" t="str">
        <f>_xlfn.IFNA(IF(IF($AH1459=AS$5,VLOOKUP(AI1459,buff!$K:$L,2,FALSE),"")=0,"",IF($AH1459=AS$5,VLOOKUP(AI1459,buff!$K:$L,2,FALSE),"")),"")</f>
        <v/>
      </c>
      <c r="AT1459" s="6" t="str">
        <f>_xlfn.IFNA(IF(IF($AH1459=AT$5,VLOOKUP(AJ1459,buff!$K:$L,2,FALSE),"")=0,"",IF($AH1459=AT$5,VLOOKUP(AJ1459,buff!$K:$L,2,FALSE),"")),"")</f>
        <v/>
      </c>
      <c r="AU1459" s="6" t="str">
        <f>_xlfn.IFNA(IF(IF($AH1459=AU$5,VLOOKUP(AK1459,buff!$K:$L,2,FALSE),"")=0,"",IF($AH1459=AU$5,VLOOKUP(AK1459,buff!$K:$L,2,FALSE),"")),"")</f>
        <v/>
      </c>
      <c r="AV1459" s="6" t="str">
        <f>_xlfn.IFNA(IF(IF($AH1459=AV$5,VLOOKUP(AL1459,buff!$K:$L,2,FALSE),"")=0,"",IF($AH1459=AV$5,VLOOKUP(AL1459,buff!$K:$L,2,FALSE),"")),"")</f>
        <v/>
      </c>
      <c r="AW1459" s="6" t="str">
        <f>_xlfn.IFNA(IF(IF($AH1459=AW$5,VLOOKUP(AM1459,buff!$K:$L,2,FALSE),"")=0,"",IF($AH1459=AW$5,VLOOKUP(AM1459,buff!$K:$L,2,FALSE),"")),"")</f>
        <v/>
      </c>
      <c r="AX1459" s="6" t="e">
        <f>VLOOKUP(AI1459,buff!K:P,6,FALSE)</f>
        <v>#N/A</v>
      </c>
      <c r="AY1459" t="e">
        <f t="shared" si="436"/>
        <v>#N/A</v>
      </c>
      <c r="AZ1459" t="e">
        <f t="shared" si="436"/>
        <v>#N/A</v>
      </c>
      <c r="BA1459">
        <f t="shared" si="437"/>
        <v>0</v>
      </c>
      <c r="BB1459">
        <f t="shared" si="438"/>
        <v>0</v>
      </c>
    </row>
    <row r="1460" spans="1:54" x14ac:dyDescent="0.15">
      <c r="A1460" t="str">
        <f t="shared" si="427"/>
        <v>乐涯主动技能1等级14</v>
      </c>
      <c r="B1460" s="8">
        <v>1454</v>
      </c>
      <c r="C1460" s="8" t="str">
        <f>VLOOKUP(G1460,角色!A:B,2,FALSE)</f>
        <v>乐涯</v>
      </c>
      <c r="D1460" s="8" t="str">
        <f t="shared" si="433"/>
        <v>主动技能1</v>
      </c>
      <c r="E1460" s="8">
        <f t="shared" si="428"/>
        <v>14</v>
      </c>
      <c r="F1460" s="8">
        <f t="shared" si="429"/>
        <v>1</v>
      </c>
      <c r="G1460" s="8">
        <f t="shared" si="430"/>
        <v>25</v>
      </c>
      <c r="H1460" s="4" t="s">
        <v>515</v>
      </c>
      <c r="I1460" s="24" t="str">
        <f t="shared" si="444"/>
        <v>对敌方单体攻击，造成100%攻击力（+919）点伤害。</v>
      </c>
      <c r="J1460" s="4" t="s">
        <v>305</v>
      </c>
      <c r="K1460" s="1" t="s">
        <v>103</v>
      </c>
      <c r="L1460" s="24" t="s">
        <v>107</v>
      </c>
      <c r="M1460" s="4"/>
      <c r="N1460" s="4">
        <v>100</v>
      </c>
      <c r="O1460" s="4"/>
      <c r="T1460" s="6" t="str">
        <f t="shared" si="439"/>
        <v/>
      </c>
      <c r="U1460" s="6" t="str">
        <f t="shared" si="440"/>
        <v/>
      </c>
      <c r="Y1460">
        <f t="shared" si="442"/>
        <v>0</v>
      </c>
      <c r="Z1460">
        <v>100</v>
      </c>
      <c r="AA1460" s="23">
        <v>10</v>
      </c>
      <c r="AB1460" s="23">
        <f>INT(VLOOKUP(VLOOKUP($C1460,角色技能升级比率表!$B:$C,2,FALSE),角色属性概况!E:F,2,FALSE)*VLOOKUP(E1460,角色属性概况!I:M,3,FALSE)*AA1460/100)</f>
        <v>919</v>
      </c>
      <c r="AE1460">
        <v>0</v>
      </c>
      <c r="AF1460" s="23">
        <f t="shared" si="434"/>
        <v>0</v>
      </c>
      <c r="AG1460" s="23">
        <f t="shared" si="435"/>
        <v>0</v>
      </c>
      <c r="AN1460" s="6" t="str">
        <f>_xlfn.IFNA(IF(IF($AH1460=AN$5,VLOOKUP(AI1460,buff!$K:$L,2,FALSE),"")=0,"",IF($AH1460=AN$5,VLOOKUP(AI1460,buff!$K:$L,2,FALSE),"")),"")</f>
        <v/>
      </c>
      <c r="AO1460" s="6" t="str">
        <f>_xlfn.IFNA(IF(IF($AH1460=AO$5,VLOOKUP(AJ1460,buff!$K:$L,2,FALSE),"")=0,"",IF($AH1460=AO$5,VLOOKUP(AJ1460,buff!$K:$L,2,FALSE),"")),"")</f>
        <v/>
      </c>
      <c r="AP1460" s="6" t="str">
        <f>_xlfn.IFNA(IF(IF($AH1460=AP$5,VLOOKUP(AK1460,buff!$K:$L,2,FALSE),"")=0,"",IF($AH1460=AP$5,VLOOKUP(AK1460,buff!$K:$L,2,FALSE),"")),"")</f>
        <v/>
      </c>
      <c r="AQ1460" s="6" t="str">
        <f>_xlfn.IFNA(IF(IF($AH1460=AQ$5,VLOOKUP(AL1460,buff!$K:$L,2,FALSE),"")=0,"",IF($AH1460=AQ$5,VLOOKUP(AL1460,buff!$K:$L,2,FALSE),"")),"")</f>
        <v/>
      </c>
      <c r="AR1460" s="6" t="str">
        <f>_xlfn.IFNA(IF(IF($AH1460=AR$5,VLOOKUP(AM1460,buff!$K:$L,2,FALSE),"")=0,"",IF($AH1460=AR$5,VLOOKUP(AM1460,buff!$K:$L,2,FALSE),"")),"")</f>
        <v/>
      </c>
      <c r="AS1460" s="6" t="str">
        <f>_xlfn.IFNA(IF(IF($AH1460=AS$5,VLOOKUP(AI1460,buff!$K:$L,2,FALSE),"")=0,"",IF($AH1460=AS$5,VLOOKUP(AI1460,buff!$K:$L,2,FALSE),"")),"")</f>
        <v/>
      </c>
      <c r="AT1460" s="6" t="str">
        <f>_xlfn.IFNA(IF(IF($AH1460=AT$5,VLOOKUP(AJ1460,buff!$K:$L,2,FALSE),"")=0,"",IF($AH1460=AT$5,VLOOKUP(AJ1460,buff!$K:$L,2,FALSE),"")),"")</f>
        <v/>
      </c>
      <c r="AU1460" s="6" t="str">
        <f>_xlfn.IFNA(IF(IF($AH1460=AU$5,VLOOKUP(AK1460,buff!$K:$L,2,FALSE),"")=0,"",IF($AH1460=AU$5,VLOOKUP(AK1460,buff!$K:$L,2,FALSE),"")),"")</f>
        <v/>
      </c>
      <c r="AV1460" s="6" t="str">
        <f>_xlfn.IFNA(IF(IF($AH1460=AV$5,VLOOKUP(AL1460,buff!$K:$L,2,FALSE),"")=0,"",IF($AH1460=AV$5,VLOOKUP(AL1460,buff!$K:$L,2,FALSE),"")),"")</f>
        <v/>
      </c>
      <c r="AW1460" s="6" t="str">
        <f>_xlfn.IFNA(IF(IF($AH1460=AW$5,VLOOKUP(AM1460,buff!$K:$L,2,FALSE),"")=0,"",IF($AH1460=AW$5,VLOOKUP(AM1460,buff!$K:$L,2,FALSE),"")),"")</f>
        <v/>
      </c>
      <c r="AX1460" s="6" t="e">
        <f>VLOOKUP(AI1460,buff!K:P,6,FALSE)</f>
        <v>#N/A</v>
      </c>
      <c r="AY1460" t="e">
        <f t="shared" si="436"/>
        <v>#N/A</v>
      </c>
      <c r="AZ1460" t="e">
        <f t="shared" si="436"/>
        <v>#N/A</v>
      </c>
      <c r="BA1460">
        <f t="shared" si="437"/>
        <v>0</v>
      </c>
      <c r="BB1460">
        <f t="shared" si="438"/>
        <v>0</v>
      </c>
    </row>
    <row r="1461" spans="1:54" x14ac:dyDescent="0.15">
      <c r="A1461" t="str">
        <f t="shared" si="427"/>
        <v>乐涯主动技能1等级15</v>
      </c>
      <c r="B1461" s="8">
        <v>1455</v>
      </c>
      <c r="C1461" s="8" t="str">
        <f>VLOOKUP(G1461,角色!A:B,2,FALSE)</f>
        <v>乐涯</v>
      </c>
      <c r="D1461" s="8" t="str">
        <f t="shared" si="433"/>
        <v>主动技能1</v>
      </c>
      <c r="E1461" s="8">
        <f t="shared" si="428"/>
        <v>15</v>
      </c>
      <c r="F1461" s="8">
        <f t="shared" si="429"/>
        <v>1</v>
      </c>
      <c r="G1461" s="8">
        <f t="shared" si="430"/>
        <v>25</v>
      </c>
      <c r="H1461" s="4" t="s">
        <v>515</v>
      </c>
      <c r="I1461" s="24" t="str">
        <f t="shared" si="444"/>
        <v>对敌方单体攻击，造成100%攻击力（+1132）点伤害。</v>
      </c>
      <c r="J1461" s="4" t="s">
        <v>305</v>
      </c>
      <c r="K1461" s="1" t="s">
        <v>103</v>
      </c>
      <c r="L1461" s="24" t="s">
        <v>107</v>
      </c>
      <c r="M1461" s="4"/>
      <c r="N1461" s="4">
        <v>100</v>
      </c>
      <c r="O1461" s="4"/>
      <c r="T1461" s="6" t="str">
        <f t="shared" si="439"/>
        <v/>
      </c>
      <c r="U1461" s="6" t="str">
        <f t="shared" si="440"/>
        <v/>
      </c>
      <c r="Y1461">
        <f t="shared" si="442"/>
        <v>0</v>
      </c>
      <c r="Z1461">
        <v>100</v>
      </c>
      <c r="AA1461" s="23">
        <v>10</v>
      </c>
      <c r="AB1461" s="23">
        <f>INT(VLOOKUP(VLOOKUP($C1461,角色技能升级比率表!$B:$C,2,FALSE),角色属性概况!E:F,2,FALSE)*VLOOKUP(E1461,角色属性概况!I:M,3,FALSE)*AA1461/100)</f>
        <v>1132</v>
      </c>
      <c r="AE1461">
        <v>0</v>
      </c>
      <c r="AF1461" s="23">
        <f t="shared" si="434"/>
        <v>0</v>
      </c>
      <c r="AG1461" s="23">
        <f t="shared" si="435"/>
        <v>0</v>
      </c>
      <c r="AN1461" s="6" t="str">
        <f>_xlfn.IFNA(IF(IF($AH1461=AN$5,VLOOKUP(AI1461,buff!$K:$L,2,FALSE),"")=0,"",IF($AH1461=AN$5,VLOOKUP(AI1461,buff!$K:$L,2,FALSE),"")),"")</f>
        <v/>
      </c>
      <c r="AO1461" s="6" t="str">
        <f>_xlfn.IFNA(IF(IF($AH1461=AO$5,VLOOKUP(AJ1461,buff!$K:$L,2,FALSE),"")=0,"",IF($AH1461=AO$5,VLOOKUP(AJ1461,buff!$K:$L,2,FALSE),"")),"")</f>
        <v/>
      </c>
      <c r="AP1461" s="6" t="str">
        <f>_xlfn.IFNA(IF(IF($AH1461=AP$5,VLOOKUP(AK1461,buff!$K:$L,2,FALSE),"")=0,"",IF($AH1461=AP$5,VLOOKUP(AK1461,buff!$K:$L,2,FALSE),"")),"")</f>
        <v/>
      </c>
      <c r="AQ1461" s="6" t="str">
        <f>_xlfn.IFNA(IF(IF($AH1461=AQ$5,VLOOKUP(AL1461,buff!$K:$L,2,FALSE),"")=0,"",IF($AH1461=AQ$5,VLOOKUP(AL1461,buff!$K:$L,2,FALSE),"")),"")</f>
        <v/>
      </c>
      <c r="AR1461" s="6" t="str">
        <f>_xlfn.IFNA(IF(IF($AH1461=AR$5,VLOOKUP(AM1461,buff!$K:$L,2,FALSE),"")=0,"",IF($AH1461=AR$5,VLOOKUP(AM1461,buff!$K:$L,2,FALSE),"")),"")</f>
        <v/>
      </c>
      <c r="AS1461" s="6" t="str">
        <f>_xlfn.IFNA(IF(IF($AH1461=AS$5,VLOOKUP(AI1461,buff!$K:$L,2,FALSE),"")=0,"",IF($AH1461=AS$5,VLOOKUP(AI1461,buff!$K:$L,2,FALSE),"")),"")</f>
        <v/>
      </c>
      <c r="AT1461" s="6" t="str">
        <f>_xlfn.IFNA(IF(IF($AH1461=AT$5,VLOOKUP(AJ1461,buff!$K:$L,2,FALSE),"")=0,"",IF($AH1461=AT$5,VLOOKUP(AJ1461,buff!$K:$L,2,FALSE),"")),"")</f>
        <v/>
      </c>
      <c r="AU1461" s="6" t="str">
        <f>_xlfn.IFNA(IF(IF($AH1461=AU$5,VLOOKUP(AK1461,buff!$K:$L,2,FALSE),"")=0,"",IF($AH1461=AU$5,VLOOKUP(AK1461,buff!$K:$L,2,FALSE),"")),"")</f>
        <v/>
      </c>
      <c r="AV1461" s="6" t="str">
        <f>_xlfn.IFNA(IF(IF($AH1461=AV$5,VLOOKUP(AL1461,buff!$K:$L,2,FALSE),"")=0,"",IF($AH1461=AV$5,VLOOKUP(AL1461,buff!$K:$L,2,FALSE),"")),"")</f>
        <v/>
      </c>
      <c r="AW1461" s="6" t="str">
        <f>_xlfn.IFNA(IF(IF($AH1461=AW$5,VLOOKUP(AM1461,buff!$K:$L,2,FALSE),"")=0,"",IF($AH1461=AW$5,VLOOKUP(AM1461,buff!$K:$L,2,FALSE),"")),"")</f>
        <v/>
      </c>
      <c r="AX1461" s="6" t="e">
        <f>VLOOKUP(AI1461,buff!K:P,6,FALSE)</f>
        <v>#N/A</v>
      </c>
      <c r="AY1461" t="e">
        <f t="shared" si="436"/>
        <v>#N/A</v>
      </c>
      <c r="AZ1461" t="e">
        <f t="shared" si="436"/>
        <v>#N/A</v>
      </c>
      <c r="BA1461">
        <f t="shared" si="437"/>
        <v>0</v>
      </c>
      <c r="BB1461">
        <f t="shared" si="438"/>
        <v>0</v>
      </c>
    </row>
    <row r="1462" spans="1:54" x14ac:dyDescent="0.15">
      <c r="A1462" t="str">
        <f t="shared" si="427"/>
        <v>乐涯主动技能1等级16</v>
      </c>
      <c r="B1462" s="8">
        <v>1456</v>
      </c>
      <c r="C1462" s="8" t="str">
        <f>VLOOKUP(G1462,角色!A:B,2,FALSE)</f>
        <v>乐涯</v>
      </c>
      <c r="D1462" s="8" t="str">
        <f t="shared" si="433"/>
        <v>主动技能1</v>
      </c>
      <c r="E1462" s="8">
        <f t="shared" si="428"/>
        <v>16</v>
      </c>
      <c r="F1462" s="8">
        <f t="shared" si="429"/>
        <v>1</v>
      </c>
      <c r="G1462" s="8">
        <f t="shared" si="430"/>
        <v>25</v>
      </c>
      <c r="H1462" s="4" t="s">
        <v>515</v>
      </c>
      <c r="I1462" s="24" t="str">
        <f t="shared" si="444"/>
        <v>对敌方单体攻击，造成100%攻击力（+1394）点伤害。</v>
      </c>
      <c r="J1462" s="4" t="s">
        <v>305</v>
      </c>
      <c r="K1462" s="1" t="s">
        <v>103</v>
      </c>
      <c r="L1462" s="24" t="s">
        <v>107</v>
      </c>
      <c r="M1462" s="4"/>
      <c r="N1462" s="4">
        <v>100</v>
      </c>
      <c r="O1462" s="4"/>
      <c r="T1462" s="6" t="str">
        <f t="shared" si="439"/>
        <v/>
      </c>
      <c r="U1462" s="6" t="str">
        <f t="shared" si="440"/>
        <v/>
      </c>
      <c r="Y1462">
        <f t="shared" ref="Y1462:Y1466" si="445">VLOOKUP(D1462,BC:BD,2,FALSE)</f>
        <v>0</v>
      </c>
      <c r="Z1462">
        <v>100</v>
      </c>
      <c r="AA1462" s="23">
        <v>10</v>
      </c>
      <c r="AB1462" s="23">
        <f>INT(VLOOKUP(VLOOKUP($C1462,角色技能升级比率表!$B:$C,2,FALSE),角色属性概况!E:F,2,FALSE)*VLOOKUP(E1462,角色属性概况!I:M,3,FALSE)*AA1462/100)</f>
        <v>1394</v>
      </c>
      <c r="AE1462">
        <v>0</v>
      </c>
      <c r="AF1462" s="23">
        <f t="shared" si="434"/>
        <v>0</v>
      </c>
      <c r="AG1462" s="23">
        <f t="shared" si="435"/>
        <v>0</v>
      </c>
      <c r="AN1462" s="6" t="str">
        <f>_xlfn.IFNA(IF(IF($AH1462=AN$5,VLOOKUP(AI1462,buff!$K:$L,2,FALSE),"")=0,"",IF($AH1462=AN$5,VLOOKUP(AI1462,buff!$K:$L,2,FALSE),"")),"")</f>
        <v/>
      </c>
      <c r="AO1462" s="6" t="str">
        <f>_xlfn.IFNA(IF(IF($AH1462=AO$5,VLOOKUP(AJ1462,buff!$K:$L,2,FALSE),"")=0,"",IF($AH1462=AO$5,VLOOKUP(AJ1462,buff!$K:$L,2,FALSE),"")),"")</f>
        <v/>
      </c>
      <c r="AP1462" s="6" t="str">
        <f>_xlfn.IFNA(IF(IF($AH1462=AP$5,VLOOKUP(AK1462,buff!$K:$L,2,FALSE),"")=0,"",IF($AH1462=AP$5,VLOOKUP(AK1462,buff!$K:$L,2,FALSE),"")),"")</f>
        <v/>
      </c>
      <c r="AQ1462" s="6" t="str">
        <f>_xlfn.IFNA(IF(IF($AH1462=AQ$5,VLOOKUP(AL1462,buff!$K:$L,2,FALSE),"")=0,"",IF($AH1462=AQ$5,VLOOKUP(AL1462,buff!$K:$L,2,FALSE),"")),"")</f>
        <v/>
      </c>
      <c r="AR1462" s="6" t="str">
        <f>_xlfn.IFNA(IF(IF($AH1462=AR$5,VLOOKUP(AM1462,buff!$K:$L,2,FALSE),"")=0,"",IF($AH1462=AR$5,VLOOKUP(AM1462,buff!$K:$L,2,FALSE),"")),"")</f>
        <v/>
      </c>
      <c r="AS1462" s="6" t="str">
        <f>_xlfn.IFNA(IF(IF($AH1462=AS$5,VLOOKUP(AI1462,buff!$K:$L,2,FALSE),"")=0,"",IF($AH1462=AS$5,VLOOKUP(AI1462,buff!$K:$L,2,FALSE),"")),"")</f>
        <v/>
      </c>
      <c r="AT1462" s="6" t="str">
        <f>_xlfn.IFNA(IF(IF($AH1462=AT$5,VLOOKUP(AJ1462,buff!$K:$L,2,FALSE),"")=0,"",IF($AH1462=AT$5,VLOOKUP(AJ1462,buff!$K:$L,2,FALSE),"")),"")</f>
        <v/>
      </c>
      <c r="AU1462" s="6" t="str">
        <f>_xlfn.IFNA(IF(IF($AH1462=AU$5,VLOOKUP(AK1462,buff!$K:$L,2,FALSE),"")=0,"",IF($AH1462=AU$5,VLOOKUP(AK1462,buff!$K:$L,2,FALSE),"")),"")</f>
        <v/>
      </c>
      <c r="AV1462" s="6" t="str">
        <f>_xlfn.IFNA(IF(IF($AH1462=AV$5,VLOOKUP(AL1462,buff!$K:$L,2,FALSE),"")=0,"",IF($AH1462=AV$5,VLOOKUP(AL1462,buff!$K:$L,2,FALSE),"")),"")</f>
        <v/>
      </c>
      <c r="AW1462" s="6" t="str">
        <f>_xlfn.IFNA(IF(IF($AH1462=AW$5,VLOOKUP(AM1462,buff!$K:$L,2,FALSE),"")=0,"",IF($AH1462=AW$5,VLOOKUP(AM1462,buff!$K:$L,2,FALSE),"")),"")</f>
        <v/>
      </c>
      <c r="AX1462" s="6" t="e">
        <f>VLOOKUP(AI1462,buff!K:P,6,FALSE)</f>
        <v>#N/A</v>
      </c>
      <c r="AY1462" t="e">
        <f t="shared" si="436"/>
        <v>#N/A</v>
      </c>
      <c r="AZ1462" t="e">
        <f t="shared" si="436"/>
        <v>#N/A</v>
      </c>
      <c r="BA1462">
        <f t="shared" si="437"/>
        <v>0</v>
      </c>
      <c r="BB1462">
        <f t="shared" si="438"/>
        <v>0</v>
      </c>
    </row>
    <row r="1463" spans="1:54" x14ac:dyDescent="0.15">
      <c r="A1463" t="str">
        <f t="shared" si="427"/>
        <v>乐涯主动技能1等级17</v>
      </c>
      <c r="B1463" s="8">
        <v>1457</v>
      </c>
      <c r="C1463" s="8" t="str">
        <f>VLOOKUP(G1463,角色!A:B,2,FALSE)</f>
        <v>乐涯</v>
      </c>
      <c r="D1463" s="8" t="str">
        <f t="shared" si="433"/>
        <v>主动技能1</v>
      </c>
      <c r="E1463" s="8">
        <f t="shared" si="428"/>
        <v>17</v>
      </c>
      <c r="F1463" s="8">
        <f t="shared" si="429"/>
        <v>1</v>
      </c>
      <c r="G1463" s="8">
        <f t="shared" si="430"/>
        <v>25</v>
      </c>
      <c r="H1463" s="4" t="s">
        <v>515</v>
      </c>
      <c r="I1463" s="24" t="str">
        <f t="shared" si="444"/>
        <v>对敌方单体攻击，造成100%攻击力（+1717）点伤害。</v>
      </c>
      <c r="J1463" s="4" t="s">
        <v>305</v>
      </c>
      <c r="K1463" s="1" t="s">
        <v>103</v>
      </c>
      <c r="L1463" s="24" t="s">
        <v>107</v>
      </c>
      <c r="M1463" s="4"/>
      <c r="N1463" s="4">
        <v>100</v>
      </c>
      <c r="O1463" s="4"/>
      <c r="T1463" s="6" t="str">
        <f t="shared" si="439"/>
        <v/>
      </c>
      <c r="U1463" s="6" t="str">
        <f t="shared" si="440"/>
        <v/>
      </c>
      <c r="Y1463">
        <f t="shared" si="445"/>
        <v>0</v>
      </c>
      <c r="Z1463">
        <v>100</v>
      </c>
      <c r="AA1463" s="23">
        <v>10</v>
      </c>
      <c r="AB1463" s="23">
        <f>INT(VLOOKUP(VLOOKUP($C1463,角色技能升级比率表!$B:$C,2,FALSE),角色属性概况!E:F,2,FALSE)*VLOOKUP(E1463,角色属性概况!I:M,3,FALSE)*AA1463/100)</f>
        <v>1717</v>
      </c>
      <c r="AE1463">
        <v>0</v>
      </c>
      <c r="AF1463" s="23">
        <f t="shared" si="434"/>
        <v>0</v>
      </c>
      <c r="AG1463" s="23">
        <f t="shared" si="435"/>
        <v>0</v>
      </c>
      <c r="AN1463" s="6" t="str">
        <f>_xlfn.IFNA(IF(IF($AH1463=AN$5,VLOOKUP(AI1463,buff!$K:$L,2,FALSE),"")=0,"",IF($AH1463=AN$5,VLOOKUP(AI1463,buff!$K:$L,2,FALSE),"")),"")</f>
        <v/>
      </c>
      <c r="AO1463" s="6" t="str">
        <f>_xlfn.IFNA(IF(IF($AH1463=AO$5,VLOOKUP(AJ1463,buff!$K:$L,2,FALSE),"")=0,"",IF($AH1463=AO$5,VLOOKUP(AJ1463,buff!$K:$L,2,FALSE),"")),"")</f>
        <v/>
      </c>
      <c r="AP1463" s="6" t="str">
        <f>_xlfn.IFNA(IF(IF($AH1463=AP$5,VLOOKUP(AK1463,buff!$K:$L,2,FALSE),"")=0,"",IF($AH1463=AP$5,VLOOKUP(AK1463,buff!$K:$L,2,FALSE),"")),"")</f>
        <v/>
      </c>
      <c r="AQ1463" s="6" t="str">
        <f>_xlfn.IFNA(IF(IF($AH1463=AQ$5,VLOOKUP(AL1463,buff!$K:$L,2,FALSE),"")=0,"",IF($AH1463=AQ$5,VLOOKUP(AL1463,buff!$K:$L,2,FALSE),"")),"")</f>
        <v/>
      </c>
      <c r="AR1463" s="6" t="str">
        <f>_xlfn.IFNA(IF(IF($AH1463=AR$5,VLOOKUP(AM1463,buff!$K:$L,2,FALSE),"")=0,"",IF($AH1463=AR$5,VLOOKUP(AM1463,buff!$K:$L,2,FALSE),"")),"")</f>
        <v/>
      </c>
      <c r="AS1463" s="6" t="str">
        <f>_xlfn.IFNA(IF(IF($AH1463=AS$5,VLOOKUP(AI1463,buff!$K:$L,2,FALSE),"")=0,"",IF($AH1463=AS$5,VLOOKUP(AI1463,buff!$K:$L,2,FALSE),"")),"")</f>
        <v/>
      </c>
      <c r="AT1463" s="6" t="str">
        <f>_xlfn.IFNA(IF(IF($AH1463=AT$5,VLOOKUP(AJ1463,buff!$K:$L,2,FALSE),"")=0,"",IF($AH1463=AT$5,VLOOKUP(AJ1463,buff!$K:$L,2,FALSE),"")),"")</f>
        <v/>
      </c>
      <c r="AU1463" s="6" t="str">
        <f>_xlfn.IFNA(IF(IF($AH1463=AU$5,VLOOKUP(AK1463,buff!$K:$L,2,FALSE),"")=0,"",IF($AH1463=AU$5,VLOOKUP(AK1463,buff!$K:$L,2,FALSE),"")),"")</f>
        <v/>
      </c>
      <c r="AV1463" s="6" t="str">
        <f>_xlfn.IFNA(IF(IF($AH1463=AV$5,VLOOKUP(AL1463,buff!$K:$L,2,FALSE),"")=0,"",IF($AH1463=AV$5,VLOOKUP(AL1463,buff!$K:$L,2,FALSE),"")),"")</f>
        <v/>
      </c>
      <c r="AW1463" s="6" t="str">
        <f>_xlfn.IFNA(IF(IF($AH1463=AW$5,VLOOKUP(AM1463,buff!$K:$L,2,FALSE),"")=0,"",IF($AH1463=AW$5,VLOOKUP(AM1463,buff!$K:$L,2,FALSE),"")),"")</f>
        <v/>
      </c>
      <c r="AX1463" s="6" t="e">
        <f>VLOOKUP(AI1463,buff!K:P,6,FALSE)</f>
        <v>#N/A</v>
      </c>
      <c r="AY1463" t="e">
        <f t="shared" si="436"/>
        <v>#N/A</v>
      </c>
      <c r="AZ1463" t="e">
        <f t="shared" si="436"/>
        <v>#N/A</v>
      </c>
      <c r="BA1463">
        <f t="shared" si="437"/>
        <v>0</v>
      </c>
      <c r="BB1463">
        <f t="shared" si="438"/>
        <v>0</v>
      </c>
    </row>
    <row r="1464" spans="1:54" x14ac:dyDescent="0.15">
      <c r="A1464" t="str">
        <f t="shared" si="427"/>
        <v>乐涯主动技能1等级18</v>
      </c>
      <c r="B1464" s="8">
        <v>1458</v>
      </c>
      <c r="C1464" s="8" t="str">
        <f>VLOOKUP(G1464,角色!A:B,2,FALSE)</f>
        <v>乐涯</v>
      </c>
      <c r="D1464" s="8" t="str">
        <f t="shared" si="433"/>
        <v>主动技能1</v>
      </c>
      <c r="E1464" s="8">
        <f t="shared" si="428"/>
        <v>18</v>
      </c>
      <c r="F1464" s="8">
        <f t="shared" si="429"/>
        <v>1</v>
      </c>
      <c r="G1464" s="8">
        <f t="shared" si="430"/>
        <v>25</v>
      </c>
      <c r="H1464" s="4" t="s">
        <v>515</v>
      </c>
      <c r="I1464" s="24" t="str">
        <f t="shared" si="444"/>
        <v>对敌方单体攻击，造成100%攻击力（+2114）点伤害。</v>
      </c>
      <c r="J1464" s="4" t="s">
        <v>305</v>
      </c>
      <c r="K1464" s="1" t="s">
        <v>103</v>
      </c>
      <c r="L1464" s="24" t="s">
        <v>107</v>
      </c>
      <c r="M1464" s="4"/>
      <c r="N1464" s="4">
        <v>100</v>
      </c>
      <c r="O1464" s="4"/>
      <c r="T1464" s="6" t="str">
        <f t="shared" si="439"/>
        <v/>
      </c>
      <c r="U1464" s="6" t="str">
        <f t="shared" si="440"/>
        <v/>
      </c>
      <c r="Y1464">
        <f t="shared" si="445"/>
        <v>0</v>
      </c>
      <c r="Z1464">
        <v>100</v>
      </c>
      <c r="AA1464" s="23">
        <v>10</v>
      </c>
      <c r="AB1464" s="23">
        <f>INT(VLOOKUP(VLOOKUP($C1464,角色技能升级比率表!$B:$C,2,FALSE),角色属性概况!E:F,2,FALSE)*VLOOKUP(E1464,角色属性概况!I:M,3,FALSE)*AA1464/100)</f>
        <v>2114</v>
      </c>
      <c r="AE1464">
        <v>0</v>
      </c>
      <c r="AF1464" s="23">
        <f t="shared" si="434"/>
        <v>0</v>
      </c>
      <c r="AG1464" s="23">
        <f t="shared" si="435"/>
        <v>0</v>
      </c>
      <c r="AN1464" s="6" t="str">
        <f>_xlfn.IFNA(IF(IF($AH1464=AN$5,VLOOKUP(AI1464,buff!$K:$L,2,FALSE),"")=0,"",IF($AH1464=AN$5,VLOOKUP(AI1464,buff!$K:$L,2,FALSE),"")),"")</f>
        <v/>
      </c>
      <c r="AO1464" s="6" t="str">
        <f>_xlfn.IFNA(IF(IF($AH1464=AO$5,VLOOKUP(AJ1464,buff!$K:$L,2,FALSE),"")=0,"",IF($AH1464=AO$5,VLOOKUP(AJ1464,buff!$K:$L,2,FALSE),"")),"")</f>
        <v/>
      </c>
      <c r="AP1464" s="6" t="str">
        <f>_xlfn.IFNA(IF(IF($AH1464=AP$5,VLOOKUP(AK1464,buff!$K:$L,2,FALSE),"")=0,"",IF($AH1464=AP$5,VLOOKUP(AK1464,buff!$K:$L,2,FALSE),"")),"")</f>
        <v/>
      </c>
      <c r="AQ1464" s="6" t="str">
        <f>_xlfn.IFNA(IF(IF($AH1464=AQ$5,VLOOKUP(AL1464,buff!$K:$L,2,FALSE),"")=0,"",IF($AH1464=AQ$5,VLOOKUP(AL1464,buff!$K:$L,2,FALSE),"")),"")</f>
        <v/>
      </c>
      <c r="AR1464" s="6" t="str">
        <f>_xlfn.IFNA(IF(IF($AH1464=AR$5,VLOOKUP(AM1464,buff!$K:$L,2,FALSE),"")=0,"",IF($AH1464=AR$5,VLOOKUP(AM1464,buff!$K:$L,2,FALSE),"")),"")</f>
        <v/>
      </c>
      <c r="AS1464" s="6" t="str">
        <f>_xlfn.IFNA(IF(IF($AH1464=AS$5,VLOOKUP(AI1464,buff!$K:$L,2,FALSE),"")=0,"",IF($AH1464=AS$5,VLOOKUP(AI1464,buff!$K:$L,2,FALSE),"")),"")</f>
        <v/>
      </c>
      <c r="AT1464" s="6" t="str">
        <f>_xlfn.IFNA(IF(IF($AH1464=AT$5,VLOOKUP(AJ1464,buff!$K:$L,2,FALSE),"")=0,"",IF($AH1464=AT$5,VLOOKUP(AJ1464,buff!$K:$L,2,FALSE),"")),"")</f>
        <v/>
      </c>
      <c r="AU1464" s="6" t="str">
        <f>_xlfn.IFNA(IF(IF($AH1464=AU$5,VLOOKUP(AK1464,buff!$K:$L,2,FALSE),"")=0,"",IF($AH1464=AU$5,VLOOKUP(AK1464,buff!$K:$L,2,FALSE),"")),"")</f>
        <v/>
      </c>
      <c r="AV1464" s="6" t="str">
        <f>_xlfn.IFNA(IF(IF($AH1464=AV$5,VLOOKUP(AL1464,buff!$K:$L,2,FALSE),"")=0,"",IF($AH1464=AV$5,VLOOKUP(AL1464,buff!$K:$L,2,FALSE),"")),"")</f>
        <v/>
      </c>
      <c r="AW1464" s="6" t="str">
        <f>_xlfn.IFNA(IF(IF($AH1464=AW$5,VLOOKUP(AM1464,buff!$K:$L,2,FALSE),"")=0,"",IF($AH1464=AW$5,VLOOKUP(AM1464,buff!$K:$L,2,FALSE),"")),"")</f>
        <v/>
      </c>
      <c r="AX1464" s="6" t="e">
        <f>VLOOKUP(AI1464,buff!K:P,6,FALSE)</f>
        <v>#N/A</v>
      </c>
      <c r="AY1464" t="e">
        <f t="shared" si="436"/>
        <v>#N/A</v>
      </c>
      <c r="AZ1464" t="e">
        <f t="shared" si="436"/>
        <v>#N/A</v>
      </c>
      <c r="BA1464">
        <f t="shared" si="437"/>
        <v>0</v>
      </c>
      <c r="BB1464">
        <f t="shared" si="438"/>
        <v>0</v>
      </c>
    </row>
    <row r="1465" spans="1:54" x14ac:dyDescent="0.15">
      <c r="A1465" t="str">
        <f t="shared" si="427"/>
        <v>乐涯主动技能1等级19</v>
      </c>
      <c r="B1465" s="8">
        <v>1459</v>
      </c>
      <c r="C1465" s="8" t="str">
        <f>VLOOKUP(G1465,角色!A:B,2,FALSE)</f>
        <v>乐涯</v>
      </c>
      <c r="D1465" s="8" t="str">
        <f t="shared" si="433"/>
        <v>主动技能1</v>
      </c>
      <c r="E1465" s="8">
        <f t="shared" si="428"/>
        <v>19</v>
      </c>
      <c r="F1465" s="8">
        <f t="shared" si="429"/>
        <v>1</v>
      </c>
      <c r="G1465" s="8">
        <f t="shared" si="430"/>
        <v>25</v>
      </c>
      <c r="H1465" s="4" t="s">
        <v>515</v>
      </c>
      <c r="I1465" s="24" t="str">
        <f t="shared" si="444"/>
        <v>对敌方单体攻击，造成100%攻击力（+2602）点伤害。</v>
      </c>
      <c r="J1465" s="4" t="s">
        <v>305</v>
      </c>
      <c r="K1465" s="1" t="s">
        <v>103</v>
      </c>
      <c r="L1465" s="24" t="s">
        <v>107</v>
      </c>
      <c r="M1465" s="4"/>
      <c r="N1465" s="4">
        <v>100</v>
      </c>
      <c r="O1465" s="4"/>
      <c r="T1465" s="6" t="str">
        <f t="shared" si="439"/>
        <v/>
      </c>
      <c r="U1465" s="6" t="str">
        <f t="shared" si="440"/>
        <v/>
      </c>
      <c r="Y1465">
        <f t="shared" si="445"/>
        <v>0</v>
      </c>
      <c r="Z1465">
        <v>100</v>
      </c>
      <c r="AA1465" s="23">
        <v>10</v>
      </c>
      <c r="AB1465" s="23">
        <f>INT(VLOOKUP(VLOOKUP($C1465,角色技能升级比率表!$B:$C,2,FALSE),角色属性概况!E:F,2,FALSE)*VLOOKUP(E1465,角色属性概况!I:M,3,FALSE)*AA1465/100)</f>
        <v>2602</v>
      </c>
      <c r="AE1465">
        <v>0</v>
      </c>
      <c r="AF1465" s="23">
        <f t="shared" si="434"/>
        <v>0</v>
      </c>
      <c r="AG1465" s="23">
        <f t="shared" si="435"/>
        <v>0</v>
      </c>
      <c r="AN1465" s="6" t="str">
        <f>_xlfn.IFNA(IF(IF($AH1465=AN$5,VLOOKUP(AI1465,buff!$K:$L,2,FALSE),"")=0,"",IF($AH1465=AN$5,VLOOKUP(AI1465,buff!$K:$L,2,FALSE),"")),"")</f>
        <v/>
      </c>
      <c r="AO1465" s="6" t="str">
        <f>_xlfn.IFNA(IF(IF($AH1465=AO$5,VLOOKUP(AJ1465,buff!$K:$L,2,FALSE),"")=0,"",IF($AH1465=AO$5,VLOOKUP(AJ1465,buff!$K:$L,2,FALSE),"")),"")</f>
        <v/>
      </c>
      <c r="AP1465" s="6" t="str">
        <f>_xlfn.IFNA(IF(IF($AH1465=AP$5,VLOOKUP(AK1465,buff!$K:$L,2,FALSE),"")=0,"",IF($AH1465=AP$5,VLOOKUP(AK1465,buff!$K:$L,2,FALSE),"")),"")</f>
        <v/>
      </c>
      <c r="AQ1465" s="6" t="str">
        <f>_xlfn.IFNA(IF(IF($AH1465=AQ$5,VLOOKUP(AL1465,buff!$K:$L,2,FALSE),"")=0,"",IF($AH1465=AQ$5,VLOOKUP(AL1465,buff!$K:$L,2,FALSE),"")),"")</f>
        <v/>
      </c>
      <c r="AR1465" s="6" t="str">
        <f>_xlfn.IFNA(IF(IF($AH1465=AR$5,VLOOKUP(AM1465,buff!$K:$L,2,FALSE),"")=0,"",IF($AH1465=AR$5,VLOOKUP(AM1465,buff!$K:$L,2,FALSE),"")),"")</f>
        <v/>
      </c>
      <c r="AS1465" s="6" t="str">
        <f>_xlfn.IFNA(IF(IF($AH1465=AS$5,VLOOKUP(AI1465,buff!$K:$L,2,FALSE),"")=0,"",IF($AH1465=AS$5,VLOOKUP(AI1465,buff!$K:$L,2,FALSE),"")),"")</f>
        <v/>
      </c>
      <c r="AT1465" s="6" t="str">
        <f>_xlfn.IFNA(IF(IF($AH1465=AT$5,VLOOKUP(AJ1465,buff!$K:$L,2,FALSE),"")=0,"",IF($AH1465=AT$5,VLOOKUP(AJ1465,buff!$K:$L,2,FALSE),"")),"")</f>
        <v/>
      </c>
      <c r="AU1465" s="6" t="str">
        <f>_xlfn.IFNA(IF(IF($AH1465=AU$5,VLOOKUP(AK1465,buff!$K:$L,2,FALSE),"")=0,"",IF($AH1465=AU$5,VLOOKUP(AK1465,buff!$K:$L,2,FALSE),"")),"")</f>
        <v/>
      </c>
      <c r="AV1465" s="6" t="str">
        <f>_xlfn.IFNA(IF(IF($AH1465=AV$5,VLOOKUP(AL1465,buff!$K:$L,2,FALSE),"")=0,"",IF($AH1465=AV$5,VLOOKUP(AL1465,buff!$K:$L,2,FALSE),"")),"")</f>
        <v/>
      </c>
      <c r="AW1465" s="6" t="str">
        <f>_xlfn.IFNA(IF(IF($AH1465=AW$5,VLOOKUP(AM1465,buff!$K:$L,2,FALSE),"")=0,"",IF($AH1465=AW$5,VLOOKUP(AM1465,buff!$K:$L,2,FALSE),"")),"")</f>
        <v/>
      </c>
      <c r="AX1465" s="6" t="e">
        <f>VLOOKUP(AI1465,buff!K:P,6,FALSE)</f>
        <v>#N/A</v>
      </c>
      <c r="AY1465" t="e">
        <f t="shared" si="436"/>
        <v>#N/A</v>
      </c>
      <c r="AZ1465" t="e">
        <f t="shared" si="436"/>
        <v>#N/A</v>
      </c>
      <c r="BA1465">
        <f t="shared" si="437"/>
        <v>0</v>
      </c>
      <c r="BB1465">
        <f t="shared" si="438"/>
        <v>0</v>
      </c>
    </row>
    <row r="1466" spans="1:54" x14ac:dyDescent="0.15">
      <c r="A1466" t="str">
        <f t="shared" si="427"/>
        <v>乐涯主动技能1等级20</v>
      </c>
      <c r="B1466" s="8">
        <v>1460</v>
      </c>
      <c r="C1466" s="8" t="str">
        <f>VLOOKUP(G1466,角色!A:B,2,FALSE)</f>
        <v>乐涯</v>
      </c>
      <c r="D1466" s="8" t="str">
        <f t="shared" si="433"/>
        <v>主动技能1</v>
      </c>
      <c r="E1466" s="8">
        <f t="shared" si="428"/>
        <v>20</v>
      </c>
      <c r="F1466" s="8">
        <f t="shared" si="429"/>
        <v>1</v>
      </c>
      <c r="G1466" s="8">
        <f t="shared" si="430"/>
        <v>25</v>
      </c>
      <c r="H1466" s="4" t="s">
        <v>515</v>
      </c>
      <c r="I1466" s="24" t="str">
        <f t="shared" si="444"/>
        <v>对敌方单体攻击，造成100%攻击力（+3204）点伤害。</v>
      </c>
      <c r="J1466" s="4" t="s">
        <v>305</v>
      </c>
      <c r="K1466" s="1" t="s">
        <v>103</v>
      </c>
      <c r="L1466" s="24" t="s">
        <v>107</v>
      </c>
      <c r="M1466" s="4"/>
      <c r="N1466" s="4">
        <v>100</v>
      </c>
      <c r="O1466" s="4"/>
      <c r="T1466" s="6" t="str">
        <f t="shared" si="439"/>
        <v/>
      </c>
      <c r="U1466" s="6" t="str">
        <f t="shared" si="440"/>
        <v/>
      </c>
      <c r="Y1466">
        <f t="shared" si="445"/>
        <v>0</v>
      </c>
      <c r="Z1466">
        <v>100</v>
      </c>
      <c r="AA1466" s="23">
        <v>10</v>
      </c>
      <c r="AB1466" s="23">
        <f>INT(VLOOKUP(VLOOKUP($C1466,角色技能升级比率表!$B:$C,2,FALSE),角色属性概况!E:F,2,FALSE)*VLOOKUP(E1466,角色属性概况!I:M,3,FALSE)*AA1466/100)</f>
        <v>3204</v>
      </c>
      <c r="AE1466">
        <v>0</v>
      </c>
      <c r="AF1466" s="23">
        <f t="shared" si="434"/>
        <v>0</v>
      </c>
      <c r="AG1466" s="23">
        <f t="shared" si="435"/>
        <v>0</v>
      </c>
      <c r="AN1466" s="6" t="str">
        <f>_xlfn.IFNA(IF(IF($AH1466=AN$5,VLOOKUP(AI1466,buff!$K:$L,2,FALSE),"")=0,"",IF($AH1466=AN$5,VLOOKUP(AI1466,buff!$K:$L,2,FALSE),"")),"")</f>
        <v/>
      </c>
      <c r="AO1466" s="6" t="str">
        <f>_xlfn.IFNA(IF(IF($AH1466=AO$5,VLOOKUP(AJ1466,buff!$K:$L,2,FALSE),"")=0,"",IF($AH1466=AO$5,VLOOKUP(AJ1466,buff!$K:$L,2,FALSE),"")),"")</f>
        <v/>
      </c>
      <c r="AP1466" s="6" t="str">
        <f>_xlfn.IFNA(IF(IF($AH1466=AP$5,VLOOKUP(AK1466,buff!$K:$L,2,FALSE),"")=0,"",IF($AH1466=AP$5,VLOOKUP(AK1466,buff!$K:$L,2,FALSE),"")),"")</f>
        <v/>
      </c>
      <c r="AQ1466" s="6" t="str">
        <f>_xlfn.IFNA(IF(IF($AH1466=AQ$5,VLOOKUP(AL1466,buff!$K:$L,2,FALSE),"")=0,"",IF($AH1466=AQ$5,VLOOKUP(AL1466,buff!$K:$L,2,FALSE),"")),"")</f>
        <v/>
      </c>
      <c r="AR1466" s="6" t="str">
        <f>_xlfn.IFNA(IF(IF($AH1466=AR$5,VLOOKUP(AM1466,buff!$K:$L,2,FALSE),"")=0,"",IF($AH1466=AR$5,VLOOKUP(AM1466,buff!$K:$L,2,FALSE),"")),"")</f>
        <v/>
      </c>
      <c r="AS1466" s="6" t="str">
        <f>_xlfn.IFNA(IF(IF($AH1466=AS$5,VLOOKUP(AI1466,buff!$K:$L,2,FALSE),"")=0,"",IF($AH1466=AS$5,VLOOKUP(AI1466,buff!$K:$L,2,FALSE),"")),"")</f>
        <v/>
      </c>
      <c r="AT1466" s="6" t="str">
        <f>_xlfn.IFNA(IF(IF($AH1466=AT$5,VLOOKUP(AJ1466,buff!$K:$L,2,FALSE),"")=0,"",IF($AH1466=AT$5,VLOOKUP(AJ1466,buff!$K:$L,2,FALSE),"")),"")</f>
        <v/>
      </c>
      <c r="AU1466" s="6" t="str">
        <f>_xlfn.IFNA(IF(IF($AH1466=AU$5,VLOOKUP(AK1466,buff!$K:$L,2,FALSE),"")=0,"",IF($AH1466=AU$5,VLOOKUP(AK1466,buff!$K:$L,2,FALSE),"")),"")</f>
        <v/>
      </c>
      <c r="AV1466" s="6" t="str">
        <f>_xlfn.IFNA(IF(IF($AH1466=AV$5,VLOOKUP(AL1466,buff!$K:$L,2,FALSE),"")=0,"",IF($AH1466=AV$5,VLOOKUP(AL1466,buff!$K:$L,2,FALSE),"")),"")</f>
        <v/>
      </c>
      <c r="AW1466" s="6" t="str">
        <f>_xlfn.IFNA(IF(IF($AH1466=AW$5,VLOOKUP(AM1466,buff!$K:$L,2,FALSE),"")=0,"",IF($AH1466=AW$5,VLOOKUP(AM1466,buff!$K:$L,2,FALSE),"")),"")</f>
        <v/>
      </c>
      <c r="AX1466" s="6" t="e">
        <f>VLOOKUP(AI1466,buff!K:P,6,FALSE)</f>
        <v>#N/A</v>
      </c>
      <c r="AY1466" t="e">
        <f t="shared" si="436"/>
        <v>#N/A</v>
      </c>
      <c r="AZ1466" t="e">
        <f t="shared" si="436"/>
        <v>#N/A</v>
      </c>
      <c r="BA1466">
        <f t="shared" si="437"/>
        <v>0</v>
      </c>
      <c r="BB1466">
        <f t="shared" si="438"/>
        <v>0</v>
      </c>
    </row>
    <row r="1467" spans="1:54" x14ac:dyDescent="0.15">
      <c r="A1467" t="str">
        <f t="shared" si="427"/>
        <v>乐涯主动技能2等级1</v>
      </c>
      <c r="B1467" s="8">
        <v>1461</v>
      </c>
      <c r="C1467" s="8" t="str">
        <f>VLOOKUP(G1467,角色!A:B,2,FALSE)</f>
        <v>乐涯</v>
      </c>
      <c r="D1467" s="8" t="str">
        <f t="shared" si="433"/>
        <v>主动技能2</v>
      </c>
      <c r="E1467" s="8">
        <f t="shared" si="428"/>
        <v>1</v>
      </c>
      <c r="F1467" s="8">
        <f t="shared" si="429"/>
        <v>2</v>
      </c>
      <c r="G1467" s="8">
        <f t="shared" si="430"/>
        <v>25</v>
      </c>
      <c r="H1467" s="4" t="s">
        <v>516</v>
      </c>
      <c r="I1467" s="4" t="str">
        <f>"对敌方全体速度-20%,防御"&amp;AX1467</f>
        <v>对敌方全体速度-20%,防御-76</v>
      </c>
      <c r="J1467" s="4" t="s">
        <v>305</v>
      </c>
      <c r="K1467" s="1" t="s">
        <v>105</v>
      </c>
      <c r="L1467" s="4" t="s">
        <v>109</v>
      </c>
      <c r="M1467" s="4"/>
      <c r="N1467" s="4">
        <v>100</v>
      </c>
      <c r="O1467" s="4"/>
      <c r="T1467" s="6" t="str">
        <f t="shared" si="439"/>
        <v>113:100:2:0|3:100:2:0</v>
      </c>
      <c r="U1467" s="6" t="str">
        <f t="shared" si="440"/>
        <v/>
      </c>
      <c r="Y1467">
        <f t="shared" ref="Y1467:Y1498" si="446">VLOOKUP(D1467,BC:BD,2,FALSE)</f>
        <v>50</v>
      </c>
      <c r="Z1467">
        <v>0</v>
      </c>
      <c r="AE1467">
        <v>0</v>
      </c>
      <c r="AF1467" s="23">
        <f t="shared" si="434"/>
        <v>2</v>
      </c>
      <c r="AG1467" s="23">
        <f t="shared" si="435"/>
        <v>1</v>
      </c>
      <c r="AH1467" t="s">
        <v>118</v>
      </c>
      <c r="AI1467" s="4" t="s">
        <v>1715</v>
      </c>
      <c r="AJ1467" t="s">
        <v>1560</v>
      </c>
      <c r="AN1467" s="6" t="str">
        <f>_xlfn.IFNA(IF(IF($AH1467=AN$5,VLOOKUP(AI1467,buff!$K:$L,2,FALSE),"")=0,"",IF($AH1467=AN$5,VLOOKUP(AI1467,buff!$K:$L,2,FALSE),"")),"")</f>
        <v>113:100:2:0</v>
      </c>
      <c r="AO1467" s="6" t="str">
        <f>_xlfn.IFNA(IF(IF($AH1467=AO$5,VLOOKUP(AJ1467,buff!$K:$L,2,FALSE),"")=0,"",IF($AH1467=AO$5,VLOOKUP(AJ1467,buff!$K:$L,2,FALSE),"")),"")</f>
        <v>3:100:2:0</v>
      </c>
      <c r="AP1467" s="6" t="str">
        <f>_xlfn.IFNA(IF(IF($AH1467=AP$5,VLOOKUP(AK1467,buff!$K:$L,2,FALSE),"")=0,"",IF($AH1467=AP$5,VLOOKUP(AK1467,buff!$K:$L,2,FALSE),"")),"")</f>
        <v/>
      </c>
      <c r="AQ1467" s="6" t="str">
        <f>_xlfn.IFNA(IF(IF($AH1467=AQ$5,VLOOKUP(AL1467,buff!$K:$L,2,FALSE),"")=0,"",IF($AH1467=AQ$5,VLOOKUP(AL1467,buff!$K:$L,2,FALSE),"")),"")</f>
        <v/>
      </c>
      <c r="AR1467" s="6" t="str">
        <f>_xlfn.IFNA(IF(IF($AH1467=AR$5,VLOOKUP(AM1467,buff!$K:$L,2,FALSE),"")=0,"",IF($AH1467=AR$5,VLOOKUP(AM1467,buff!$K:$L,2,FALSE),"")),"")</f>
        <v/>
      </c>
      <c r="AS1467" s="6" t="str">
        <f>_xlfn.IFNA(IF(IF($AH1467=AS$5,VLOOKUP(AI1467,buff!$K:$L,2,FALSE),"")=0,"",IF($AH1467=AS$5,VLOOKUP(AI1467,buff!$K:$L,2,FALSE),"")),"")</f>
        <v/>
      </c>
      <c r="AT1467" s="6" t="str">
        <f>_xlfn.IFNA(IF(IF($AH1467=AT$5,VLOOKUP(AJ1467,buff!$K:$L,2,FALSE),"")=0,"",IF($AH1467=AT$5,VLOOKUP(AJ1467,buff!$K:$L,2,FALSE),"")),"")</f>
        <v/>
      </c>
      <c r="AU1467" s="6" t="str">
        <f>_xlfn.IFNA(IF(IF($AH1467=AU$5,VLOOKUP(AK1467,buff!$K:$L,2,FALSE),"")=0,"",IF($AH1467=AU$5,VLOOKUP(AK1467,buff!$K:$L,2,FALSE),"")),"")</f>
        <v/>
      </c>
      <c r="AV1467" s="6" t="str">
        <f>_xlfn.IFNA(IF(IF($AH1467=AV$5,VLOOKUP(AL1467,buff!$K:$L,2,FALSE),"")=0,"",IF($AH1467=AV$5,VLOOKUP(AL1467,buff!$K:$L,2,FALSE),"")),"")</f>
        <v/>
      </c>
      <c r="AW1467" s="6" t="str">
        <f>_xlfn.IFNA(IF(IF($AH1467=AW$5,VLOOKUP(AM1467,buff!$K:$L,2,FALSE),"")=0,"",IF($AH1467=AW$5,VLOOKUP(AM1467,buff!$K:$L,2,FALSE),"")),"")</f>
        <v/>
      </c>
      <c r="AX1467" s="6">
        <f>VLOOKUP(AI1467,buff!K:P,6,FALSE)</f>
        <v>-76</v>
      </c>
      <c r="AY1467">
        <f t="shared" si="436"/>
        <v>-76</v>
      </c>
      <c r="AZ1467">
        <f t="shared" si="436"/>
        <v>-76</v>
      </c>
      <c r="BA1467">
        <f t="shared" si="437"/>
        <v>2</v>
      </c>
      <c r="BB1467">
        <f t="shared" si="438"/>
        <v>1</v>
      </c>
    </row>
    <row r="1468" spans="1:54" x14ac:dyDescent="0.15">
      <c r="A1468" t="str">
        <f t="shared" si="427"/>
        <v>乐涯主动技能2等级2</v>
      </c>
      <c r="B1468" s="8">
        <v>1462</v>
      </c>
      <c r="C1468" s="8" t="str">
        <f>VLOOKUP(G1468,角色!A:B,2,FALSE)</f>
        <v>乐涯</v>
      </c>
      <c r="D1468" s="8" t="str">
        <f t="shared" si="433"/>
        <v>主动技能2</v>
      </c>
      <c r="E1468" s="8">
        <f t="shared" si="428"/>
        <v>2</v>
      </c>
      <c r="F1468" s="8">
        <f t="shared" si="429"/>
        <v>2</v>
      </c>
      <c r="G1468" s="8">
        <f t="shared" si="430"/>
        <v>25</v>
      </c>
      <c r="H1468" s="4" t="s">
        <v>516</v>
      </c>
      <c r="I1468" s="4" t="str">
        <f t="shared" ref="I1468:I1486" si="447">"对敌方全体速度-20%,防御"&amp;AX1468</f>
        <v>对敌方全体速度-20%,防御-112</v>
      </c>
      <c r="J1468" s="4" t="s">
        <v>305</v>
      </c>
      <c r="K1468" s="1" t="s">
        <v>105</v>
      </c>
      <c r="L1468" s="4" t="s">
        <v>109</v>
      </c>
      <c r="M1468" s="4"/>
      <c r="N1468" s="4">
        <v>100</v>
      </c>
      <c r="O1468" s="4"/>
      <c r="T1468" s="6" t="str">
        <f t="shared" si="439"/>
        <v>114:100:2:0|3:100:2:0</v>
      </c>
      <c r="U1468" s="6" t="str">
        <f t="shared" si="440"/>
        <v/>
      </c>
      <c r="Y1468">
        <f t="shared" si="446"/>
        <v>50</v>
      </c>
      <c r="Z1468">
        <v>0</v>
      </c>
      <c r="AE1468">
        <v>0</v>
      </c>
      <c r="AF1468" s="23">
        <f t="shared" si="434"/>
        <v>2</v>
      </c>
      <c r="AG1468" s="23">
        <f t="shared" si="435"/>
        <v>1</v>
      </c>
      <c r="AH1468" t="s">
        <v>118</v>
      </c>
      <c r="AI1468" s="4" t="s">
        <v>1736</v>
      </c>
      <c r="AJ1468" t="s">
        <v>1560</v>
      </c>
      <c r="AN1468" s="6" t="str">
        <f>_xlfn.IFNA(IF(IF($AH1468=AN$5,VLOOKUP(AI1468,buff!$K:$L,2,FALSE),"")=0,"",IF($AH1468=AN$5,VLOOKUP(AI1468,buff!$K:$L,2,FALSE),"")),"")</f>
        <v>114:100:2:0</v>
      </c>
      <c r="AO1468" s="6" t="str">
        <f>_xlfn.IFNA(IF(IF($AH1468=AO$5,VLOOKUP(AJ1468,buff!$K:$L,2,FALSE),"")=0,"",IF($AH1468=AO$5,VLOOKUP(AJ1468,buff!$K:$L,2,FALSE),"")),"")</f>
        <v>3:100:2:0</v>
      </c>
      <c r="AP1468" s="6" t="str">
        <f>_xlfn.IFNA(IF(IF($AH1468=AP$5,VLOOKUP(AK1468,buff!$K:$L,2,FALSE),"")=0,"",IF($AH1468=AP$5,VLOOKUP(AK1468,buff!$K:$L,2,FALSE),"")),"")</f>
        <v/>
      </c>
      <c r="AQ1468" s="6" t="str">
        <f>_xlfn.IFNA(IF(IF($AH1468=AQ$5,VLOOKUP(AL1468,buff!$K:$L,2,FALSE),"")=0,"",IF($AH1468=AQ$5,VLOOKUP(AL1468,buff!$K:$L,2,FALSE),"")),"")</f>
        <v/>
      </c>
      <c r="AR1468" s="6" t="str">
        <f>_xlfn.IFNA(IF(IF($AH1468=AR$5,VLOOKUP(AM1468,buff!$K:$L,2,FALSE),"")=0,"",IF($AH1468=AR$5,VLOOKUP(AM1468,buff!$K:$L,2,FALSE),"")),"")</f>
        <v/>
      </c>
      <c r="AS1468" s="6" t="str">
        <f>_xlfn.IFNA(IF(IF($AH1468=AS$5,VLOOKUP(AI1468,buff!$K:$L,2,FALSE),"")=0,"",IF($AH1468=AS$5,VLOOKUP(AI1468,buff!$K:$L,2,FALSE),"")),"")</f>
        <v/>
      </c>
      <c r="AT1468" s="6" t="str">
        <f>_xlfn.IFNA(IF(IF($AH1468=AT$5,VLOOKUP(AJ1468,buff!$K:$L,2,FALSE),"")=0,"",IF($AH1468=AT$5,VLOOKUP(AJ1468,buff!$K:$L,2,FALSE),"")),"")</f>
        <v/>
      </c>
      <c r="AU1468" s="6" t="str">
        <f>_xlfn.IFNA(IF(IF($AH1468=AU$5,VLOOKUP(AK1468,buff!$K:$L,2,FALSE),"")=0,"",IF($AH1468=AU$5,VLOOKUP(AK1468,buff!$K:$L,2,FALSE),"")),"")</f>
        <v/>
      </c>
      <c r="AV1468" s="6" t="str">
        <f>_xlfn.IFNA(IF(IF($AH1468=AV$5,VLOOKUP(AL1468,buff!$K:$L,2,FALSE),"")=0,"",IF($AH1468=AV$5,VLOOKUP(AL1468,buff!$K:$L,2,FALSE),"")),"")</f>
        <v/>
      </c>
      <c r="AW1468" s="6" t="str">
        <f>_xlfn.IFNA(IF(IF($AH1468=AW$5,VLOOKUP(AM1468,buff!$K:$L,2,FALSE),"")=0,"",IF($AH1468=AW$5,VLOOKUP(AM1468,buff!$K:$L,2,FALSE),"")),"")</f>
        <v/>
      </c>
      <c r="AX1468" s="6">
        <f>VLOOKUP(AI1468,buff!K:P,6,FALSE)</f>
        <v>-112</v>
      </c>
      <c r="AY1468">
        <f t="shared" si="436"/>
        <v>-112</v>
      </c>
      <c r="AZ1468">
        <f t="shared" si="436"/>
        <v>-112</v>
      </c>
      <c r="BA1468">
        <f t="shared" si="437"/>
        <v>2</v>
      </c>
      <c r="BB1468">
        <f t="shared" si="438"/>
        <v>1</v>
      </c>
    </row>
    <row r="1469" spans="1:54" x14ac:dyDescent="0.15">
      <c r="A1469" t="str">
        <f t="shared" si="427"/>
        <v>乐涯主动技能2等级3</v>
      </c>
      <c r="B1469" s="8">
        <v>1463</v>
      </c>
      <c r="C1469" s="8" t="str">
        <f>VLOOKUP(G1469,角色!A:B,2,FALSE)</f>
        <v>乐涯</v>
      </c>
      <c r="D1469" s="8" t="str">
        <f t="shared" si="433"/>
        <v>主动技能2</v>
      </c>
      <c r="E1469" s="8">
        <f t="shared" si="428"/>
        <v>3</v>
      </c>
      <c r="F1469" s="8">
        <f t="shared" si="429"/>
        <v>2</v>
      </c>
      <c r="G1469" s="8">
        <f t="shared" si="430"/>
        <v>25</v>
      </c>
      <c r="H1469" s="4" t="s">
        <v>516</v>
      </c>
      <c r="I1469" s="4" t="str">
        <f t="shared" si="447"/>
        <v>对敌方全体速度-20%,防御-148</v>
      </c>
      <c r="J1469" s="4" t="s">
        <v>305</v>
      </c>
      <c r="K1469" s="1" t="s">
        <v>105</v>
      </c>
      <c r="L1469" s="4" t="s">
        <v>109</v>
      </c>
      <c r="M1469" s="4"/>
      <c r="N1469" s="4">
        <v>100</v>
      </c>
      <c r="O1469" s="4"/>
      <c r="T1469" s="6" t="str">
        <f t="shared" si="439"/>
        <v>115:100:2:0|3:100:2:0</v>
      </c>
      <c r="U1469" s="6" t="str">
        <f t="shared" si="440"/>
        <v/>
      </c>
      <c r="Y1469">
        <f t="shared" si="446"/>
        <v>50</v>
      </c>
      <c r="Z1469">
        <v>0</v>
      </c>
      <c r="AE1469">
        <v>0</v>
      </c>
      <c r="AF1469" s="23">
        <f t="shared" si="434"/>
        <v>2</v>
      </c>
      <c r="AG1469" s="23">
        <f t="shared" si="435"/>
        <v>1</v>
      </c>
      <c r="AH1469" t="s">
        <v>118</v>
      </c>
      <c r="AI1469" s="4" t="s">
        <v>1737</v>
      </c>
      <c r="AJ1469" t="s">
        <v>1560</v>
      </c>
      <c r="AN1469" s="6" t="str">
        <f>_xlfn.IFNA(IF(IF($AH1469=AN$5,VLOOKUP(AI1469,buff!$K:$L,2,FALSE),"")=0,"",IF($AH1469=AN$5,VLOOKUP(AI1469,buff!$K:$L,2,FALSE),"")),"")</f>
        <v>115:100:2:0</v>
      </c>
      <c r="AO1469" s="6" t="str">
        <f>_xlfn.IFNA(IF(IF($AH1469=AO$5,VLOOKUP(AJ1469,buff!$K:$L,2,FALSE),"")=0,"",IF($AH1469=AO$5,VLOOKUP(AJ1469,buff!$K:$L,2,FALSE),"")),"")</f>
        <v>3:100:2:0</v>
      </c>
      <c r="AP1469" s="6" t="str">
        <f>_xlfn.IFNA(IF(IF($AH1469=AP$5,VLOOKUP(AK1469,buff!$K:$L,2,FALSE),"")=0,"",IF($AH1469=AP$5,VLOOKUP(AK1469,buff!$K:$L,2,FALSE),"")),"")</f>
        <v/>
      </c>
      <c r="AQ1469" s="6" t="str">
        <f>_xlfn.IFNA(IF(IF($AH1469=AQ$5,VLOOKUP(AL1469,buff!$K:$L,2,FALSE),"")=0,"",IF($AH1469=AQ$5,VLOOKUP(AL1469,buff!$K:$L,2,FALSE),"")),"")</f>
        <v/>
      </c>
      <c r="AR1469" s="6" t="str">
        <f>_xlfn.IFNA(IF(IF($AH1469=AR$5,VLOOKUP(AM1469,buff!$K:$L,2,FALSE),"")=0,"",IF($AH1469=AR$5,VLOOKUP(AM1469,buff!$K:$L,2,FALSE),"")),"")</f>
        <v/>
      </c>
      <c r="AS1469" s="6" t="str">
        <f>_xlfn.IFNA(IF(IF($AH1469=AS$5,VLOOKUP(AI1469,buff!$K:$L,2,FALSE),"")=0,"",IF($AH1469=AS$5,VLOOKUP(AI1469,buff!$K:$L,2,FALSE),"")),"")</f>
        <v/>
      </c>
      <c r="AT1469" s="6" t="str">
        <f>_xlfn.IFNA(IF(IF($AH1469=AT$5,VLOOKUP(AJ1469,buff!$K:$L,2,FALSE),"")=0,"",IF($AH1469=AT$5,VLOOKUP(AJ1469,buff!$K:$L,2,FALSE),"")),"")</f>
        <v/>
      </c>
      <c r="AU1469" s="6" t="str">
        <f>_xlfn.IFNA(IF(IF($AH1469=AU$5,VLOOKUP(AK1469,buff!$K:$L,2,FALSE),"")=0,"",IF($AH1469=AU$5,VLOOKUP(AK1469,buff!$K:$L,2,FALSE),"")),"")</f>
        <v/>
      </c>
      <c r="AV1469" s="6" t="str">
        <f>_xlfn.IFNA(IF(IF($AH1469=AV$5,VLOOKUP(AL1469,buff!$K:$L,2,FALSE),"")=0,"",IF($AH1469=AV$5,VLOOKUP(AL1469,buff!$K:$L,2,FALSE),"")),"")</f>
        <v/>
      </c>
      <c r="AW1469" s="6" t="str">
        <f>_xlfn.IFNA(IF(IF($AH1469=AW$5,VLOOKUP(AM1469,buff!$K:$L,2,FALSE),"")=0,"",IF($AH1469=AW$5,VLOOKUP(AM1469,buff!$K:$L,2,FALSE),"")),"")</f>
        <v/>
      </c>
      <c r="AX1469" s="6">
        <f>VLOOKUP(AI1469,buff!K:P,6,FALSE)</f>
        <v>-148</v>
      </c>
      <c r="AY1469">
        <f t="shared" si="436"/>
        <v>-148</v>
      </c>
      <c r="AZ1469">
        <f t="shared" si="436"/>
        <v>-148</v>
      </c>
      <c r="BA1469">
        <f t="shared" si="437"/>
        <v>2</v>
      </c>
      <c r="BB1469">
        <f t="shared" si="438"/>
        <v>1</v>
      </c>
    </row>
    <row r="1470" spans="1:54" x14ac:dyDescent="0.15">
      <c r="A1470" t="str">
        <f t="shared" si="427"/>
        <v>乐涯主动技能2等级4</v>
      </c>
      <c r="B1470" s="8">
        <v>1464</v>
      </c>
      <c r="C1470" s="8" t="str">
        <f>VLOOKUP(G1470,角色!A:B,2,FALSE)</f>
        <v>乐涯</v>
      </c>
      <c r="D1470" s="8" t="str">
        <f t="shared" si="433"/>
        <v>主动技能2</v>
      </c>
      <c r="E1470" s="8">
        <f t="shared" si="428"/>
        <v>4</v>
      </c>
      <c r="F1470" s="8">
        <f t="shared" si="429"/>
        <v>2</v>
      </c>
      <c r="G1470" s="8">
        <f t="shared" si="430"/>
        <v>25</v>
      </c>
      <c r="H1470" s="4" t="s">
        <v>516</v>
      </c>
      <c r="I1470" s="4" t="str">
        <f t="shared" si="447"/>
        <v>对敌方全体速度-20%,防御-184</v>
      </c>
      <c r="J1470" s="4" t="s">
        <v>305</v>
      </c>
      <c r="K1470" s="1" t="s">
        <v>105</v>
      </c>
      <c r="L1470" s="4" t="s">
        <v>109</v>
      </c>
      <c r="M1470" s="4"/>
      <c r="N1470" s="4">
        <v>100</v>
      </c>
      <c r="O1470" s="4"/>
      <c r="T1470" s="6" t="str">
        <f t="shared" si="439"/>
        <v>116:100:2:0|3:100:2:0</v>
      </c>
      <c r="U1470" s="6" t="str">
        <f t="shared" si="440"/>
        <v/>
      </c>
      <c r="Y1470">
        <f t="shared" si="446"/>
        <v>50</v>
      </c>
      <c r="Z1470">
        <v>0</v>
      </c>
      <c r="AE1470">
        <v>0</v>
      </c>
      <c r="AF1470" s="23">
        <f t="shared" si="434"/>
        <v>2</v>
      </c>
      <c r="AG1470" s="23">
        <f t="shared" si="435"/>
        <v>1</v>
      </c>
      <c r="AH1470" t="s">
        <v>118</v>
      </c>
      <c r="AI1470" s="4" t="s">
        <v>1738</v>
      </c>
      <c r="AJ1470" t="s">
        <v>1560</v>
      </c>
      <c r="AN1470" s="6" t="str">
        <f>_xlfn.IFNA(IF(IF($AH1470=AN$5,VLOOKUP(AI1470,buff!$K:$L,2,FALSE),"")=0,"",IF($AH1470=AN$5,VLOOKUP(AI1470,buff!$K:$L,2,FALSE),"")),"")</f>
        <v>116:100:2:0</v>
      </c>
      <c r="AO1470" s="6" t="str">
        <f>_xlfn.IFNA(IF(IF($AH1470=AO$5,VLOOKUP(AJ1470,buff!$K:$L,2,FALSE),"")=0,"",IF($AH1470=AO$5,VLOOKUP(AJ1470,buff!$K:$L,2,FALSE),"")),"")</f>
        <v>3:100:2:0</v>
      </c>
      <c r="AP1470" s="6" t="str">
        <f>_xlfn.IFNA(IF(IF($AH1470=AP$5,VLOOKUP(AK1470,buff!$K:$L,2,FALSE),"")=0,"",IF($AH1470=AP$5,VLOOKUP(AK1470,buff!$K:$L,2,FALSE),"")),"")</f>
        <v/>
      </c>
      <c r="AQ1470" s="6" t="str">
        <f>_xlfn.IFNA(IF(IF($AH1470=AQ$5,VLOOKUP(AL1470,buff!$K:$L,2,FALSE),"")=0,"",IF($AH1470=AQ$5,VLOOKUP(AL1470,buff!$K:$L,2,FALSE),"")),"")</f>
        <v/>
      </c>
      <c r="AR1470" s="6" t="str">
        <f>_xlfn.IFNA(IF(IF($AH1470=AR$5,VLOOKUP(AM1470,buff!$K:$L,2,FALSE),"")=0,"",IF($AH1470=AR$5,VLOOKUP(AM1470,buff!$K:$L,2,FALSE),"")),"")</f>
        <v/>
      </c>
      <c r="AS1470" s="6" t="str">
        <f>_xlfn.IFNA(IF(IF($AH1470=AS$5,VLOOKUP(AI1470,buff!$K:$L,2,FALSE),"")=0,"",IF($AH1470=AS$5,VLOOKUP(AI1470,buff!$K:$L,2,FALSE),"")),"")</f>
        <v/>
      </c>
      <c r="AT1470" s="6" t="str">
        <f>_xlfn.IFNA(IF(IF($AH1470=AT$5,VLOOKUP(AJ1470,buff!$K:$L,2,FALSE),"")=0,"",IF($AH1470=AT$5,VLOOKUP(AJ1470,buff!$K:$L,2,FALSE),"")),"")</f>
        <v/>
      </c>
      <c r="AU1470" s="6" t="str">
        <f>_xlfn.IFNA(IF(IF($AH1470=AU$5,VLOOKUP(AK1470,buff!$K:$L,2,FALSE),"")=0,"",IF($AH1470=AU$5,VLOOKUP(AK1470,buff!$K:$L,2,FALSE),"")),"")</f>
        <v/>
      </c>
      <c r="AV1470" s="6" t="str">
        <f>_xlfn.IFNA(IF(IF($AH1470=AV$5,VLOOKUP(AL1470,buff!$K:$L,2,FALSE),"")=0,"",IF($AH1470=AV$5,VLOOKUP(AL1470,buff!$K:$L,2,FALSE),"")),"")</f>
        <v/>
      </c>
      <c r="AW1470" s="6" t="str">
        <f>_xlfn.IFNA(IF(IF($AH1470=AW$5,VLOOKUP(AM1470,buff!$K:$L,2,FALSE),"")=0,"",IF($AH1470=AW$5,VLOOKUP(AM1470,buff!$K:$L,2,FALSE),"")),"")</f>
        <v/>
      </c>
      <c r="AX1470" s="6">
        <f>VLOOKUP(AI1470,buff!K:P,6,FALSE)</f>
        <v>-184</v>
      </c>
      <c r="AY1470">
        <f t="shared" si="436"/>
        <v>-184</v>
      </c>
      <c r="AZ1470">
        <f t="shared" si="436"/>
        <v>-184</v>
      </c>
      <c r="BA1470">
        <f t="shared" si="437"/>
        <v>2</v>
      </c>
      <c r="BB1470">
        <f t="shared" si="438"/>
        <v>1</v>
      </c>
    </row>
    <row r="1471" spans="1:54" x14ac:dyDescent="0.15">
      <c r="A1471" t="str">
        <f t="shared" si="427"/>
        <v>乐涯主动技能2等级5</v>
      </c>
      <c r="B1471" s="8">
        <v>1465</v>
      </c>
      <c r="C1471" s="8" t="str">
        <f>VLOOKUP(G1471,角色!A:B,2,FALSE)</f>
        <v>乐涯</v>
      </c>
      <c r="D1471" s="8" t="str">
        <f t="shared" si="433"/>
        <v>主动技能2</v>
      </c>
      <c r="E1471" s="8">
        <f t="shared" si="428"/>
        <v>5</v>
      </c>
      <c r="F1471" s="8">
        <f t="shared" si="429"/>
        <v>2</v>
      </c>
      <c r="G1471" s="8">
        <f t="shared" si="430"/>
        <v>25</v>
      </c>
      <c r="H1471" s="4" t="s">
        <v>516</v>
      </c>
      <c r="I1471" s="4" t="str">
        <f t="shared" si="447"/>
        <v>对敌方全体速度-20%,防御-227</v>
      </c>
      <c r="J1471" s="4" t="s">
        <v>305</v>
      </c>
      <c r="K1471" s="1" t="s">
        <v>105</v>
      </c>
      <c r="L1471" s="4" t="s">
        <v>109</v>
      </c>
      <c r="M1471" s="4"/>
      <c r="N1471" s="4">
        <v>100</v>
      </c>
      <c r="O1471" s="4"/>
      <c r="T1471" s="6" t="str">
        <f t="shared" si="439"/>
        <v>117:100:2:0|3:100:2:0</v>
      </c>
      <c r="U1471" s="6" t="str">
        <f t="shared" si="440"/>
        <v/>
      </c>
      <c r="Y1471">
        <f t="shared" si="446"/>
        <v>50</v>
      </c>
      <c r="Z1471">
        <v>0</v>
      </c>
      <c r="AE1471">
        <v>0</v>
      </c>
      <c r="AF1471" s="23">
        <f t="shared" si="434"/>
        <v>2</v>
      </c>
      <c r="AG1471" s="23">
        <f t="shared" si="435"/>
        <v>1</v>
      </c>
      <c r="AH1471" t="s">
        <v>118</v>
      </c>
      <c r="AI1471" s="4" t="s">
        <v>1739</v>
      </c>
      <c r="AJ1471" t="s">
        <v>1560</v>
      </c>
      <c r="AN1471" s="6" t="str">
        <f>_xlfn.IFNA(IF(IF($AH1471=AN$5,VLOOKUP(AI1471,buff!$K:$L,2,FALSE),"")=0,"",IF($AH1471=AN$5,VLOOKUP(AI1471,buff!$K:$L,2,FALSE),"")),"")</f>
        <v>117:100:2:0</v>
      </c>
      <c r="AO1471" s="6" t="str">
        <f>_xlfn.IFNA(IF(IF($AH1471=AO$5,VLOOKUP(AJ1471,buff!$K:$L,2,FALSE),"")=0,"",IF($AH1471=AO$5,VLOOKUP(AJ1471,buff!$K:$L,2,FALSE),"")),"")</f>
        <v>3:100:2:0</v>
      </c>
      <c r="AP1471" s="6" t="str">
        <f>_xlfn.IFNA(IF(IF($AH1471=AP$5,VLOOKUP(AK1471,buff!$K:$L,2,FALSE),"")=0,"",IF($AH1471=AP$5,VLOOKUP(AK1471,buff!$K:$L,2,FALSE),"")),"")</f>
        <v/>
      </c>
      <c r="AQ1471" s="6" t="str">
        <f>_xlfn.IFNA(IF(IF($AH1471=AQ$5,VLOOKUP(AL1471,buff!$K:$L,2,FALSE),"")=0,"",IF($AH1471=AQ$5,VLOOKUP(AL1471,buff!$K:$L,2,FALSE),"")),"")</f>
        <v/>
      </c>
      <c r="AR1471" s="6" t="str">
        <f>_xlfn.IFNA(IF(IF($AH1471=AR$5,VLOOKUP(AM1471,buff!$K:$L,2,FALSE),"")=0,"",IF($AH1471=AR$5,VLOOKUP(AM1471,buff!$K:$L,2,FALSE),"")),"")</f>
        <v/>
      </c>
      <c r="AS1471" s="6" t="str">
        <f>_xlfn.IFNA(IF(IF($AH1471=AS$5,VLOOKUP(AI1471,buff!$K:$L,2,FALSE),"")=0,"",IF($AH1471=AS$5,VLOOKUP(AI1471,buff!$K:$L,2,FALSE),"")),"")</f>
        <v/>
      </c>
      <c r="AT1471" s="6" t="str">
        <f>_xlfn.IFNA(IF(IF($AH1471=AT$5,VLOOKUP(AJ1471,buff!$K:$L,2,FALSE),"")=0,"",IF($AH1471=AT$5,VLOOKUP(AJ1471,buff!$K:$L,2,FALSE),"")),"")</f>
        <v/>
      </c>
      <c r="AU1471" s="6" t="str">
        <f>_xlfn.IFNA(IF(IF($AH1471=AU$5,VLOOKUP(AK1471,buff!$K:$L,2,FALSE),"")=0,"",IF($AH1471=AU$5,VLOOKUP(AK1471,buff!$K:$L,2,FALSE),"")),"")</f>
        <v/>
      </c>
      <c r="AV1471" s="6" t="str">
        <f>_xlfn.IFNA(IF(IF($AH1471=AV$5,VLOOKUP(AL1471,buff!$K:$L,2,FALSE),"")=0,"",IF($AH1471=AV$5,VLOOKUP(AL1471,buff!$K:$L,2,FALSE),"")),"")</f>
        <v/>
      </c>
      <c r="AW1471" s="6" t="str">
        <f>_xlfn.IFNA(IF(IF($AH1471=AW$5,VLOOKUP(AM1471,buff!$K:$L,2,FALSE),"")=0,"",IF($AH1471=AW$5,VLOOKUP(AM1471,buff!$K:$L,2,FALSE),"")),"")</f>
        <v/>
      </c>
      <c r="AX1471" s="6">
        <f>VLOOKUP(AI1471,buff!K:P,6,FALSE)</f>
        <v>-227</v>
      </c>
      <c r="AY1471">
        <f t="shared" si="436"/>
        <v>-227</v>
      </c>
      <c r="AZ1471">
        <f t="shared" si="436"/>
        <v>-227</v>
      </c>
      <c r="BA1471">
        <f t="shared" si="437"/>
        <v>2</v>
      </c>
      <c r="BB1471">
        <f t="shared" si="438"/>
        <v>1</v>
      </c>
    </row>
    <row r="1472" spans="1:54" x14ac:dyDescent="0.15">
      <c r="A1472" t="str">
        <f t="shared" si="427"/>
        <v>乐涯主动技能2等级6</v>
      </c>
      <c r="B1472" s="8">
        <v>1466</v>
      </c>
      <c r="C1472" s="8" t="str">
        <f>VLOOKUP(G1472,角色!A:B,2,FALSE)</f>
        <v>乐涯</v>
      </c>
      <c r="D1472" s="8" t="str">
        <f t="shared" si="433"/>
        <v>主动技能2</v>
      </c>
      <c r="E1472" s="8">
        <f t="shared" si="428"/>
        <v>6</v>
      </c>
      <c r="F1472" s="8">
        <f t="shared" si="429"/>
        <v>2</v>
      </c>
      <c r="G1472" s="8">
        <f t="shared" si="430"/>
        <v>25</v>
      </c>
      <c r="H1472" s="4" t="s">
        <v>516</v>
      </c>
      <c r="I1472" s="4" t="str">
        <f t="shared" si="447"/>
        <v>对敌方全体速度-20%,防御-279</v>
      </c>
      <c r="J1472" s="4" t="s">
        <v>305</v>
      </c>
      <c r="K1472" s="1" t="s">
        <v>105</v>
      </c>
      <c r="L1472" s="4" t="s">
        <v>109</v>
      </c>
      <c r="M1472" s="4"/>
      <c r="N1472" s="4">
        <v>100</v>
      </c>
      <c r="O1472" s="4"/>
      <c r="T1472" s="6" t="str">
        <f t="shared" si="439"/>
        <v>118:100:2:0|3:100:2:0</v>
      </c>
      <c r="U1472" s="6" t="str">
        <f t="shared" si="440"/>
        <v/>
      </c>
      <c r="Y1472">
        <f t="shared" si="446"/>
        <v>50</v>
      </c>
      <c r="Z1472">
        <v>0</v>
      </c>
      <c r="AE1472">
        <v>0</v>
      </c>
      <c r="AF1472" s="23">
        <f t="shared" si="434"/>
        <v>2</v>
      </c>
      <c r="AG1472" s="23">
        <f t="shared" si="435"/>
        <v>1</v>
      </c>
      <c r="AH1472" t="s">
        <v>118</v>
      </c>
      <c r="AI1472" s="4" t="s">
        <v>1740</v>
      </c>
      <c r="AJ1472" t="s">
        <v>1560</v>
      </c>
      <c r="AN1472" s="6" t="str">
        <f>_xlfn.IFNA(IF(IF($AH1472=AN$5,VLOOKUP(AI1472,buff!$K:$L,2,FALSE),"")=0,"",IF($AH1472=AN$5,VLOOKUP(AI1472,buff!$K:$L,2,FALSE),"")),"")</f>
        <v>118:100:2:0</v>
      </c>
      <c r="AO1472" s="6" t="str">
        <f>_xlfn.IFNA(IF(IF($AH1472=AO$5,VLOOKUP(AJ1472,buff!$K:$L,2,FALSE),"")=0,"",IF($AH1472=AO$5,VLOOKUP(AJ1472,buff!$K:$L,2,FALSE),"")),"")</f>
        <v>3:100:2:0</v>
      </c>
      <c r="AP1472" s="6" t="str">
        <f>_xlfn.IFNA(IF(IF($AH1472=AP$5,VLOOKUP(AK1472,buff!$K:$L,2,FALSE),"")=0,"",IF($AH1472=AP$5,VLOOKUP(AK1472,buff!$K:$L,2,FALSE),"")),"")</f>
        <v/>
      </c>
      <c r="AQ1472" s="6" t="str">
        <f>_xlfn.IFNA(IF(IF($AH1472=AQ$5,VLOOKUP(AL1472,buff!$K:$L,2,FALSE),"")=0,"",IF($AH1472=AQ$5,VLOOKUP(AL1472,buff!$K:$L,2,FALSE),"")),"")</f>
        <v/>
      </c>
      <c r="AR1472" s="6" t="str">
        <f>_xlfn.IFNA(IF(IF($AH1472=AR$5,VLOOKUP(AM1472,buff!$K:$L,2,FALSE),"")=0,"",IF($AH1472=AR$5,VLOOKUP(AM1472,buff!$K:$L,2,FALSE),"")),"")</f>
        <v/>
      </c>
      <c r="AS1472" s="6" t="str">
        <f>_xlfn.IFNA(IF(IF($AH1472=AS$5,VLOOKUP(AI1472,buff!$K:$L,2,FALSE),"")=0,"",IF($AH1472=AS$5,VLOOKUP(AI1472,buff!$K:$L,2,FALSE),"")),"")</f>
        <v/>
      </c>
      <c r="AT1472" s="6" t="str">
        <f>_xlfn.IFNA(IF(IF($AH1472=AT$5,VLOOKUP(AJ1472,buff!$K:$L,2,FALSE),"")=0,"",IF($AH1472=AT$5,VLOOKUP(AJ1472,buff!$K:$L,2,FALSE),"")),"")</f>
        <v/>
      </c>
      <c r="AU1472" s="6" t="str">
        <f>_xlfn.IFNA(IF(IF($AH1472=AU$5,VLOOKUP(AK1472,buff!$K:$L,2,FALSE),"")=0,"",IF($AH1472=AU$5,VLOOKUP(AK1472,buff!$K:$L,2,FALSE),"")),"")</f>
        <v/>
      </c>
      <c r="AV1472" s="6" t="str">
        <f>_xlfn.IFNA(IF(IF($AH1472=AV$5,VLOOKUP(AL1472,buff!$K:$L,2,FALSE),"")=0,"",IF($AH1472=AV$5,VLOOKUP(AL1472,buff!$K:$L,2,FALSE),"")),"")</f>
        <v/>
      </c>
      <c r="AW1472" s="6" t="str">
        <f>_xlfn.IFNA(IF(IF($AH1472=AW$5,VLOOKUP(AM1472,buff!$K:$L,2,FALSE),"")=0,"",IF($AH1472=AW$5,VLOOKUP(AM1472,buff!$K:$L,2,FALSE),"")),"")</f>
        <v/>
      </c>
      <c r="AX1472" s="6">
        <f>VLOOKUP(AI1472,buff!K:P,6,FALSE)</f>
        <v>-279</v>
      </c>
      <c r="AY1472">
        <f t="shared" si="436"/>
        <v>-279</v>
      </c>
      <c r="AZ1472">
        <f t="shared" si="436"/>
        <v>-279</v>
      </c>
      <c r="BA1472">
        <f t="shared" si="437"/>
        <v>2</v>
      </c>
      <c r="BB1472">
        <f t="shared" si="438"/>
        <v>1</v>
      </c>
    </row>
    <row r="1473" spans="1:54" x14ac:dyDescent="0.15">
      <c r="A1473" t="str">
        <f t="shared" si="427"/>
        <v>乐涯主动技能2等级7</v>
      </c>
      <c r="B1473" s="8">
        <v>1467</v>
      </c>
      <c r="C1473" s="8" t="str">
        <f>VLOOKUP(G1473,角色!A:B,2,FALSE)</f>
        <v>乐涯</v>
      </c>
      <c r="D1473" s="8" t="str">
        <f t="shared" si="433"/>
        <v>主动技能2</v>
      </c>
      <c r="E1473" s="8">
        <f t="shared" si="428"/>
        <v>7</v>
      </c>
      <c r="F1473" s="8">
        <f t="shared" si="429"/>
        <v>2</v>
      </c>
      <c r="G1473" s="8">
        <f t="shared" si="430"/>
        <v>25</v>
      </c>
      <c r="H1473" s="4" t="s">
        <v>516</v>
      </c>
      <c r="I1473" s="4" t="str">
        <f t="shared" si="447"/>
        <v>对敌方全体速度-20%,防御-343</v>
      </c>
      <c r="J1473" s="4" t="s">
        <v>305</v>
      </c>
      <c r="K1473" s="1" t="s">
        <v>105</v>
      </c>
      <c r="L1473" s="4" t="s">
        <v>109</v>
      </c>
      <c r="M1473" s="4"/>
      <c r="N1473" s="4">
        <v>100</v>
      </c>
      <c r="O1473" s="4"/>
      <c r="T1473" s="6" t="str">
        <f t="shared" si="439"/>
        <v>119:100:2:0|3:100:2:0</v>
      </c>
      <c r="U1473" s="6" t="str">
        <f t="shared" si="440"/>
        <v/>
      </c>
      <c r="Y1473">
        <f t="shared" si="446"/>
        <v>50</v>
      </c>
      <c r="Z1473">
        <v>0</v>
      </c>
      <c r="AE1473">
        <v>0</v>
      </c>
      <c r="AF1473" s="23">
        <f t="shared" si="434"/>
        <v>2</v>
      </c>
      <c r="AG1473" s="23">
        <f t="shared" si="435"/>
        <v>1</v>
      </c>
      <c r="AH1473" t="s">
        <v>118</v>
      </c>
      <c r="AI1473" s="4" t="s">
        <v>1741</v>
      </c>
      <c r="AJ1473" t="s">
        <v>1560</v>
      </c>
      <c r="AN1473" s="6" t="str">
        <f>_xlfn.IFNA(IF(IF($AH1473=AN$5,VLOOKUP(AI1473,buff!$K:$L,2,FALSE),"")=0,"",IF($AH1473=AN$5,VLOOKUP(AI1473,buff!$K:$L,2,FALSE),"")),"")</f>
        <v>119:100:2:0</v>
      </c>
      <c r="AO1473" s="6" t="str">
        <f>_xlfn.IFNA(IF(IF($AH1473=AO$5,VLOOKUP(AJ1473,buff!$K:$L,2,FALSE),"")=0,"",IF($AH1473=AO$5,VLOOKUP(AJ1473,buff!$K:$L,2,FALSE),"")),"")</f>
        <v>3:100:2:0</v>
      </c>
      <c r="AP1473" s="6" t="str">
        <f>_xlfn.IFNA(IF(IF($AH1473=AP$5,VLOOKUP(AK1473,buff!$K:$L,2,FALSE),"")=0,"",IF($AH1473=AP$5,VLOOKUP(AK1473,buff!$K:$L,2,FALSE),"")),"")</f>
        <v/>
      </c>
      <c r="AQ1473" s="6" t="str">
        <f>_xlfn.IFNA(IF(IF($AH1473=AQ$5,VLOOKUP(AL1473,buff!$K:$L,2,FALSE),"")=0,"",IF($AH1473=AQ$5,VLOOKUP(AL1473,buff!$K:$L,2,FALSE),"")),"")</f>
        <v/>
      </c>
      <c r="AR1473" s="6" t="str">
        <f>_xlfn.IFNA(IF(IF($AH1473=AR$5,VLOOKUP(AM1473,buff!$K:$L,2,FALSE),"")=0,"",IF($AH1473=AR$5,VLOOKUP(AM1473,buff!$K:$L,2,FALSE),"")),"")</f>
        <v/>
      </c>
      <c r="AS1473" s="6" t="str">
        <f>_xlfn.IFNA(IF(IF($AH1473=AS$5,VLOOKUP(AI1473,buff!$K:$L,2,FALSE),"")=0,"",IF($AH1473=AS$5,VLOOKUP(AI1473,buff!$K:$L,2,FALSE),"")),"")</f>
        <v/>
      </c>
      <c r="AT1473" s="6" t="str">
        <f>_xlfn.IFNA(IF(IF($AH1473=AT$5,VLOOKUP(AJ1473,buff!$K:$L,2,FALSE),"")=0,"",IF($AH1473=AT$5,VLOOKUP(AJ1473,buff!$K:$L,2,FALSE),"")),"")</f>
        <v/>
      </c>
      <c r="AU1473" s="6" t="str">
        <f>_xlfn.IFNA(IF(IF($AH1473=AU$5,VLOOKUP(AK1473,buff!$K:$L,2,FALSE),"")=0,"",IF($AH1473=AU$5,VLOOKUP(AK1473,buff!$K:$L,2,FALSE),"")),"")</f>
        <v/>
      </c>
      <c r="AV1473" s="6" t="str">
        <f>_xlfn.IFNA(IF(IF($AH1473=AV$5,VLOOKUP(AL1473,buff!$K:$L,2,FALSE),"")=0,"",IF($AH1473=AV$5,VLOOKUP(AL1473,buff!$K:$L,2,FALSE),"")),"")</f>
        <v/>
      </c>
      <c r="AW1473" s="6" t="str">
        <f>_xlfn.IFNA(IF(IF($AH1473=AW$5,VLOOKUP(AM1473,buff!$K:$L,2,FALSE),"")=0,"",IF($AH1473=AW$5,VLOOKUP(AM1473,buff!$K:$L,2,FALSE),"")),"")</f>
        <v/>
      </c>
      <c r="AX1473" s="6">
        <f>VLOOKUP(AI1473,buff!K:P,6,FALSE)</f>
        <v>-343</v>
      </c>
      <c r="AY1473">
        <f t="shared" si="436"/>
        <v>-343</v>
      </c>
      <c r="AZ1473">
        <f t="shared" si="436"/>
        <v>-343</v>
      </c>
      <c r="BA1473">
        <f t="shared" si="437"/>
        <v>2</v>
      </c>
      <c r="BB1473">
        <f t="shared" si="438"/>
        <v>1</v>
      </c>
    </row>
    <row r="1474" spans="1:54" x14ac:dyDescent="0.15">
      <c r="A1474" t="str">
        <f t="shared" si="427"/>
        <v>乐涯主动技能2等级8</v>
      </c>
      <c r="B1474" s="8">
        <v>1468</v>
      </c>
      <c r="C1474" s="8" t="str">
        <f>VLOOKUP(G1474,角色!A:B,2,FALSE)</f>
        <v>乐涯</v>
      </c>
      <c r="D1474" s="8" t="str">
        <f t="shared" si="433"/>
        <v>主动技能2</v>
      </c>
      <c r="E1474" s="8">
        <f t="shared" si="428"/>
        <v>8</v>
      </c>
      <c r="F1474" s="8">
        <f t="shared" si="429"/>
        <v>2</v>
      </c>
      <c r="G1474" s="8">
        <f t="shared" si="430"/>
        <v>25</v>
      </c>
      <c r="H1474" s="4" t="s">
        <v>516</v>
      </c>
      <c r="I1474" s="4" t="str">
        <f t="shared" si="447"/>
        <v>对敌方全体速度-20%,防御-423</v>
      </c>
      <c r="J1474" s="4" t="s">
        <v>305</v>
      </c>
      <c r="K1474" s="1" t="s">
        <v>105</v>
      </c>
      <c r="L1474" s="4" t="s">
        <v>109</v>
      </c>
      <c r="M1474" s="4"/>
      <c r="N1474" s="4">
        <v>100</v>
      </c>
      <c r="O1474" s="4"/>
      <c r="T1474" s="6" t="str">
        <f t="shared" si="439"/>
        <v>120:100:2:0|3:100:2:0</v>
      </c>
      <c r="U1474" s="6" t="str">
        <f t="shared" si="440"/>
        <v/>
      </c>
      <c r="Y1474">
        <f t="shared" si="446"/>
        <v>50</v>
      </c>
      <c r="Z1474">
        <v>0</v>
      </c>
      <c r="AE1474">
        <v>0</v>
      </c>
      <c r="AF1474" s="23">
        <f t="shared" si="434"/>
        <v>2</v>
      </c>
      <c r="AG1474" s="23">
        <f t="shared" si="435"/>
        <v>1</v>
      </c>
      <c r="AH1474" t="s">
        <v>118</v>
      </c>
      <c r="AI1474" s="4" t="s">
        <v>1742</v>
      </c>
      <c r="AJ1474" t="s">
        <v>1560</v>
      </c>
      <c r="AN1474" s="6" t="str">
        <f>_xlfn.IFNA(IF(IF($AH1474=AN$5,VLOOKUP(AI1474,buff!$K:$L,2,FALSE),"")=0,"",IF($AH1474=AN$5,VLOOKUP(AI1474,buff!$K:$L,2,FALSE),"")),"")</f>
        <v>120:100:2:0</v>
      </c>
      <c r="AO1474" s="6" t="str">
        <f>_xlfn.IFNA(IF(IF($AH1474=AO$5,VLOOKUP(AJ1474,buff!$K:$L,2,FALSE),"")=0,"",IF($AH1474=AO$5,VLOOKUP(AJ1474,buff!$K:$L,2,FALSE),"")),"")</f>
        <v>3:100:2:0</v>
      </c>
      <c r="AP1474" s="6" t="str">
        <f>_xlfn.IFNA(IF(IF($AH1474=AP$5,VLOOKUP(AK1474,buff!$K:$L,2,FALSE),"")=0,"",IF($AH1474=AP$5,VLOOKUP(AK1474,buff!$K:$L,2,FALSE),"")),"")</f>
        <v/>
      </c>
      <c r="AQ1474" s="6" t="str">
        <f>_xlfn.IFNA(IF(IF($AH1474=AQ$5,VLOOKUP(AL1474,buff!$K:$L,2,FALSE),"")=0,"",IF($AH1474=AQ$5,VLOOKUP(AL1474,buff!$K:$L,2,FALSE),"")),"")</f>
        <v/>
      </c>
      <c r="AR1474" s="6" t="str">
        <f>_xlfn.IFNA(IF(IF($AH1474=AR$5,VLOOKUP(AM1474,buff!$K:$L,2,FALSE),"")=0,"",IF($AH1474=AR$5,VLOOKUP(AM1474,buff!$K:$L,2,FALSE),"")),"")</f>
        <v/>
      </c>
      <c r="AS1474" s="6" t="str">
        <f>_xlfn.IFNA(IF(IF($AH1474=AS$5,VLOOKUP(AI1474,buff!$K:$L,2,FALSE),"")=0,"",IF($AH1474=AS$5,VLOOKUP(AI1474,buff!$K:$L,2,FALSE),"")),"")</f>
        <v/>
      </c>
      <c r="AT1474" s="6" t="str">
        <f>_xlfn.IFNA(IF(IF($AH1474=AT$5,VLOOKUP(AJ1474,buff!$K:$L,2,FALSE),"")=0,"",IF($AH1474=AT$5,VLOOKUP(AJ1474,buff!$K:$L,2,FALSE),"")),"")</f>
        <v/>
      </c>
      <c r="AU1474" s="6" t="str">
        <f>_xlfn.IFNA(IF(IF($AH1474=AU$5,VLOOKUP(AK1474,buff!$K:$L,2,FALSE),"")=0,"",IF($AH1474=AU$5,VLOOKUP(AK1474,buff!$K:$L,2,FALSE),"")),"")</f>
        <v/>
      </c>
      <c r="AV1474" s="6" t="str">
        <f>_xlfn.IFNA(IF(IF($AH1474=AV$5,VLOOKUP(AL1474,buff!$K:$L,2,FALSE),"")=0,"",IF($AH1474=AV$5,VLOOKUP(AL1474,buff!$K:$L,2,FALSE),"")),"")</f>
        <v/>
      </c>
      <c r="AW1474" s="6" t="str">
        <f>_xlfn.IFNA(IF(IF($AH1474=AW$5,VLOOKUP(AM1474,buff!$K:$L,2,FALSE),"")=0,"",IF($AH1474=AW$5,VLOOKUP(AM1474,buff!$K:$L,2,FALSE),"")),"")</f>
        <v/>
      </c>
      <c r="AX1474" s="6">
        <f>VLOOKUP(AI1474,buff!K:P,6,FALSE)</f>
        <v>-423</v>
      </c>
      <c r="AY1474">
        <f t="shared" si="436"/>
        <v>-423</v>
      </c>
      <c r="AZ1474">
        <f t="shared" si="436"/>
        <v>-423</v>
      </c>
      <c r="BA1474">
        <f t="shared" si="437"/>
        <v>2</v>
      </c>
      <c r="BB1474">
        <f t="shared" si="438"/>
        <v>1</v>
      </c>
    </row>
    <row r="1475" spans="1:54" x14ac:dyDescent="0.15">
      <c r="A1475" t="str">
        <f t="shared" si="427"/>
        <v>乐涯主动技能2等级9</v>
      </c>
      <c r="B1475" s="8">
        <v>1469</v>
      </c>
      <c r="C1475" s="8" t="str">
        <f>VLOOKUP(G1475,角色!A:B,2,FALSE)</f>
        <v>乐涯</v>
      </c>
      <c r="D1475" s="8" t="str">
        <f t="shared" si="433"/>
        <v>主动技能2</v>
      </c>
      <c r="E1475" s="8">
        <f t="shared" si="428"/>
        <v>9</v>
      </c>
      <c r="F1475" s="8">
        <f t="shared" si="429"/>
        <v>2</v>
      </c>
      <c r="G1475" s="8">
        <f t="shared" si="430"/>
        <v>25</v>
      </c>
      <c r="H1475" s="4" t="s">
        <v>516</v>
      </c>
      <c r="I1475" s="4" t="str">
        <f t="shared" si="447"/>
        <v>对敌方全体速度-20%,防御-520</v>
      </c>
      <c r="J1475" s="4" t="s">
        <v>305</v>
      </c>
      <c r="K1475" s="1" t="s">
        <v>105</v>
      </c>
      <c r="L1475" s="4" t="s">
        <v>109</v>
      </c>
      <c r="M1475" s="4"/>
      <c r="N1475" s="4">
        <v>100</v>
      </c>
      <c r="O1475" s="4"/>
      <c r="T1475" s="6" t="str">
        <f t="shared" si="439"/>
        <v>121:100:2:0|3:100:2:0</v>
      </c>
      <c r="U1475" s="6" t="str">
        <f t="shared" si="440"/>
        <v/>
      </c>
      <c r="Y1475">
        <f t="shared" si="446"/>
        <v>50</v>
      </c>
      <c r="Z1475">
        <v>0</v>
      </c>
      <c r="AE1475">
        <v>0</v>
      </c>
      <c r="AF1475" s="23">
        <f t="shared" si="434"/>
        <v>2</v>
      </c>
      <c r="AG1475" s="23">
        <f t="shared" si="435"/>
        <v>1</v>
      </c>
      <c r="AH1475" t="s">
        <v>118</v>
      </c>
      <c r="AI1475" s="4" t="s">
        <v>1743</v>
      </c>
      <c r="AJ1475" t="s">
        <v>1560</v>
      </c>
      <c r="AN1475" s="6" t="str">
        <f>_xlfn.IFNA(IF(IF($AH1475=AN$5,VLOOKUP(AI1475,buff!$K:$L,2,FALSE),"")=0,"",IF($AH1475=AN$5,VLOOKUP(AI1475,buff!$K:$L,2,FALSE),"")),"")</f>
        <v>121:100:2:0</v>
      </c>
      <c r="AO1475" s="6" t="str">
        <f>_xlfn.IFNA(IF(IF($AH1475=AO$5,VLOOKUP(AJ1475,buff!$K:$L,2,FALSE),"")=0,"",IF($AH1475=AO$5,VLOOKUP(AJ1475,buff!$K:$L,2,FALSE),"")),"")</f>
        <v>3:100:2:0</v>
      </c>
      <c r="AP1475" s="6" t="str">
        <f>_xlfn.IFNA(IF(IF($AH1475=AP$5,VLOOKUP(AK1475,buff!$K:$L,2,FALSE),"")=0,"",IF($AH1475=AP$5,VLOOKUP(AK1475,buff!$K:$L,2,FALSE),"")),"")</f>
        <v/>
      </c>
      <c r="AQ1475" s="6" t="str">
        <f>_xlfn.IFNA(IF(IF($AH1475=AQ$5,VLOOKUP(AL1475,buff!$K:$L,2,FALSE),"")=0,"",IF($AH1475=AQ$5,VLOOKUP(AL1475,buff!$K:$L,2,FALSE),"")),"")</f>
        <v/>
      </c>
      <c r="AR1475" s="6" t="str">
        <f>_xlfn.IFNA(IF(IF($AH1475=AR$5,VLOOKUP(AM1475,buff!$K:$L,2,FALSE),"")=0,"",IF($AH1475=AR$5,VLOOKUP(AM1475,buff!$K:$L,2,FALSE),"")),"")</f>
        <v/>
      </c>
      <c r="AS1475" s="6" t="str">
        <f>_xlfn.IFNA(IF(IF($AH1475=AS$5,VLOOKUP(AI1475,buff!$K:$L,2,FALSE),"")=0,"",IF($AH1475=AS$5,VLOOKUP(AI1475,buff!$K:$L,2,FALSE),"")),"")</f>
        <v/>
      </c>
      <c r="AT1475" s="6" t="str">
        <f>_xlfn.IFNA(IF(IF($AH1475=AT$5,VLOOKUP(AJ1475,buff!$K:$L,2,FALSE),"")=0,"",IF($AH1475=AT$5,VLOOKUP(AJ1475,buff!$K:$L,2,FALSE),"")),"")</f>
        <v/>
      </c>
      <c r="AU1475" s="6" t="str">
        <f>_xlfn.IFNA(IF(IF($AH1475=AU$5,VLOOKUP(AK1475,buff!$K:$L,2,FALSE),"")=0,"",IF($AH1475=AU$5,VLOOKUP(AK1475,buff!$K:$L,2,FALSE),"")),"")</f>
        <v/>
      </c>
      <c r="AV1475" s="6" t="str">
        <f>_xlfn.IFNA(IF(IF($AH1475=AV$5,VLOOKUP(AL1475,buff!$K:$L,2,FALSE),"")=0,"",IF($AH1475=AV$5,VLOOKUP(AL1475,buff!$K:$L,2,FALSE),"")),"")</f>
        <v/>
      </c>
      <c r="AW1475" s="6" t="str">
        <f>_xlfn.IFNA(IF(IF($AH1475=AW$5,VLOOKUP(AM1475,buff!$K:$L,2,FALSE),"")=0,"",IF($AH1475=AW$5,VLOOKUP(AM1475,buff!$K:$L,2,FALSE),"")),"")</f>
        <v/>
      </c>
      <c r="AX1475" s="6">
        <f>VLOOKUP(AI1475,buff!K:P,6,FALSE)</f>
        <v>-520</v>
      </c>
      <c r="AY1475">
        <f t="shared" si="436"/>
        <v>-520</v>
      </c>
      <c r="AZ1475">
        <f t="shared" si="436"/>
        <v>-520</v>
      </c>
      <c r="BA1475">
        <f t="shared" si="437"/>
        <v>2</v>
      </c>
      <c r="BB1475">
        <f t="shared" si="438"/>
        <v>1</v>
      </c>
    </row>
    <row r="1476" spans="1:54" x14ac:dyDescent="0.15">
      <c r="A1476" t="str">
        <f t="shared" si="427"/>
        <v>乐涯主动技能2等级10</v>
      </c>
      <c r="B1476" s="8">
        <v>1470</v>
      </c>
      <c r="C1476" s="8" t="str">
        <f>VLOOKUP(G1476,角色!A:B,2,FALSE)</f>
        <v>乐涯</v>
      </c>
      <c r="D1476" s="8" t="str">
        <f t="shared" si="433"/>
        <v>主动技能2</v>
      </c>
      <c r="E1476" s="8">
        <f t="shared" si="428"/>
        <v>10</v>
      </c>
      <c r="F1476" s="8">
        <f t="shared" si="429"/>
        <v>2</v>
      </c>
      <c r="G1476" s="8">
        <f t="shared" si="430"/>
        <v>25</v>
      </c>
      <c r="H1476" s="4" t="s">
        <v>516</v>
      </c>
      <c r="I1476" s="4" t="str">
        <f t="shared" si="447"/>
        <v>对敌方全体速度-20%,防御-641</v>
      </c>
      <c r="J1476" s="4" t="s">
        <v>305</v>
      </c>
      <c r="K1476" s="1" t="s">
        <v>105</v>
      </c>
      <c r="L1476" s="4" t="s">
        <v>109</v>
      </c>
      <c r="M1476" s="4"/>
      <c r="N1476" s="4">
        <v>100</v>
      </c>
      <c r="O1476" s="4"/>
      <c r="T1476" s="6" t="str">
        <f t="shared" si="439"/>
        <v>122:100:2:0|3:100:2:0</v>
      </c>
      <c r="U1476" s="6" t="str">
        <f t="shared" si="440"/>
        <v/>
      </c>
      <c r="Y1476">
        <f t="shared" si="446"/>
        <v>50</v>
      </c>
      <c r="Z1476">
        <v>0</v>
      </c>
      <c r="AE1476">
        <v>0</v>
      </c>
      <c r="AF1476" s="23">
        <f t="shared" si="434"/>
        <v>2</v>
      </c>
      <c r="AG1476" s="23">
        <f t="shared" si="435"/>
        <v>1</v>
      </c>
      <c r="AH1476" t="s">
        <v>118</v>
      </c>
      <c r="AI1476" s="4" t="s">
        <v>1744</v>
      </c>
      <c r="AJ1476" t="s">
        <v>1560</v>
      </c>
      <c r="AN1476" s="6" t="str">
        <f>_xlfn.IFNA(IF(IF($AH1476=AN$5,VLOOKUP(AI1476,buff!$K:$L,2,FALSE),"")=0,"",IF($AH1476=AN$5,VLOOKUP(AI1476,buff!$K:$L,2,FALSE),"")),"")</f>
        <v>122:100:2:0</v>
      </c>
      <c r="AO1476" s="6" t="str">
        <f>_xlfn.IFNA(IF(IF($AH1476=AO$5,VLOOKUP(AJ1476,buff!$K:$L,2,FALSE),"")=0,"",IF($AH1476=AO$5,VLOOKUP(AJ1476,buff!$K:$L,2,FALSE),"")),"")</f>
        <v>3:100:2:0</v>
      </c>
      <c r="AP1476" s="6" t="str">
        <f>_xlfn.IFNA(IF(IF($AH1476=AP$5,VLOOKUP(AK1476,buff!$K:$L,2,FALSE),"")=0,"",IF($AH1476=AP$5,VLOOKUP(AK1476,buff!$K:$L,2,FALSE),"")),"")</f>
        <v/>
      </c>
      <c r="AQ1476" s="6" t="str">
        <f>_xlfn.IFNA(IF(IF($AH1476=AQ$5,VLOOKUP(AL1476,buff!$K:$L,2,FALSE),"")=0,"",IF($AH1476=AQ$5,VLOOKUP(AL1476,buff!$K:$L,2,FALSE),"")),"")</f>
        <v/>
      </c>
      <c r="AR1476" s="6" t="str">
        <f>_xlfn.IFNA(IF(IF($AH1476=AR$5,VLOOKUP(AM1476,buff!$K:$L,2,FALSE),"")=0,"",IF($AH1476=AR$5,VLOOKUP(AM1476,buff!$K:$L,2,FALSE),"")),"")</f>
        <v/>
      </c>
      <c r="AS1476" s="6" t="str">
        <f>_xlfn.IFNA(IF(IF($AH1476=AS$5,VLOOKUP(AI1476,buff!$K:$L,2,FALSE),"")=0,"",IF($AH1476=AS$5,VLOOKUP(AI1476,buff!$K:$L,2,FALSE),"")),"")</f>
        <v/>
      </c>
      <c r="AT1476" s="6" t="str">
        <f>_xlfn.IFNA(IF(IF($AH1476=AT$5,VLOOKUP(AJ1476,buff!$K:$L,2,FALSE),"")=0,"",IF($AH1476=AT$5,VLOOKUP(AJ1476,buff!$K:$L,2,FALSE),"")),"")</f>
        <v/>
      </c>
      <c r="AU1476" s="6" t="str">
        <f>_xlfn.IFNA(IF(IF($AH1476=AU$5,VLOOKUP(AK1476,buff!$K:$L,2,FALSE),"")=0,"",IF($AH1476=AU$5,VLOOKUP(AK1476,buff!$K:$L,2,FALSE),"")),"")</f>
        <v/>
      </c>
      <c r="AV1476" s="6" t="str">
        <f>_xlfn.IFNA(IF(IF($AH1476=AV$5,VLOOKUP(AL1476,buff!$K:$L,2,FALSE),"")=0,"",IF($AH1476=AV$5,VLOOKUP(AL1476,buff!$K:$L,2,FALSE),"")),"")</f>
        <v/>
      </c>
      <c r="AW1476" s="6" t="str">
        <f>_xlfn.IFNA(IF(IF($AH1476=AW$5,VLOOKUP(AM1476,buff!$K:$L,2,FALSE),"")=0,"",IF($AH1476=AW$5,VLOOKUP(AM1476,buff!$K:$L,2,FALSE),"")),"")</f>
        <v/>
      </c>
      <c r="AX1476" s="6">
        <f>VLOOKUP(AI1476,buff!K:P,6,FALSE)</f>
        <v>-641</v>
      </c>
      <c r="AY1476">
        <f t="shared" si="436"/>
        <v>-641</v>
      </c>
      <c r="AZ1476">
        <f t="shared" si="436"/>
        <v>-641</v>
      </c>
      <c r="BA1476">
        <f t="shared" si="437"/>
        <v>2</v>
      </c>
      <c r="BB1476">
        <f t="shared" si="438"/>
        <v>1</v>
      </c>
    </row>
    <row r="1477" spans="1:54" x14ac:dyDescent="0.15">
      <c r="A1477" t="str">
        <f t="shared" si="427"/>
        <v>乐涯主动技能2等级11</v>
      </c>
      <c r="B1477" s="8">
        <v>1471</v>
      </c>
      <c r="C1477" s="8" t="str">
        <f>VLOOKUP(G1477,角色!A:B,2,FALSE)</f>
        <v>乐涯</v>
      </c>
      <c r="D1477" s="8" t="str">
        <f t="shared" si="433"/>
        <v>主动技能2</v>
      </c>
      <c r="E1477" s="8">
        <f t="shared" si="428"/>
        <v>11</v>
      </c>
      <c r="F1477" s="8">
        <f t="shared" si="429"/>
        <v>2</v>
      </c>
      <c r="G1477" s="8">
        <f t="shared" si="430"/>
        <v>25</v>
      </c>
      <c r="H1477" s="4" t="s">
        <v>516</v>
      </c>
      <c r="I1477" s="4" t="str">
        <f t="shared" si="447"/>
        <v>对敌方全体速度-20%,防御-789</v>
      </c>
      <c r="J1477" s="4" t="s">
        <v>305</v>
      </c>
      <c r="K1477" s="1" t="s">
        <v>105</v>
      </c>
      <c r="L1477" s="4" t="s">
        <v>109</v>
      </c>
      <c r="M1477" s="4"/>
      <c r="N1477" s="4">
        <v>100</v>
      </c>
      <c r="O1477" s="4"/>
      <c r="T1477" s="6" t="str">
        <f t="shared" si="439"/>
        <v>123:100:2:0|3:100:2:0</v>
      </c>
      <c r="U1477" s="6" t="str">
        <f t="shared" si="440"/>
        <v/>
      </c>
      <c r="Y1477">
        <f t="shared" si="446"/>
        <v>50</v>
      </c>
      <c r="Z1477">
        <v>0</v>
      </c>
      <c r="AE1477">
        <v>0</v>
      </c>
      <c r="AF1477" s="23">
        <f t="shared" si="434"/>
        <v>2</v>
      </c>
      <c r="AG1477" s="23">
        <f t="shared" si="435"/>
        <v>1</v>
      </c>
      <c r="AH1477" t="s">
        <v>118</v>
      </c>
      <c r="AI1477" s="4" t="s">
        <v>1745</v>
      </c>
      <c r="AJ1477" t="s">
        <v>1560</v>
      </c>
      <c r="AN1477" s="6" t="str">
        <f>_xlfn.IFNA(IF(IF($AH1477=AN$5,VLOOKUP(AI1477,buff!$K:$L,2,FALSE),"")=0,"",IF($AH1477=AN$5,VLOOKUP(AI1477,buff!$K:$L,2,FALSE),"")),"")</f>
        <v>123:100:2:0</v>
      </c>
      <c r="AO1477" s="6" t="str">
        <f>_xlfn.IFNA(IF(IF($AH1477=AO$5,VLOOKUP(AJ1477,buff!$K:$L,2,FALSE),"")=0,"",IF($AH1477=AO$5,VLOOKUP(AJ1477,buff!$K:$L,2,FALSE),"")),"")</f>
        <v>3:100:2:0</v>
      </c>
      <c r="AP1477" s="6" t="str">
        <f>_xlfn.IFNA(IF(IF($AH1477=AP$5,VLOOKUP(AK1477,buff!$K:$L,2,FALSE),"")=0,"",IF($AH1477=AP$5,VLOOKUP(AK1477,buff!$K:$L,2,FALSE),"")),"")</f>
        <v/>
      </c>
      <c r="AQ1477" s="6" t="str">
        <f>_xlfn.IFNA(IF(IF($AH1477=AQ$5,VLOOKUP(AL1477,buff!$K:$L,2,FALSE),"")=0,"",IF($AH1477=AQ$5,VLOOKUP(AL1477,buff!$K:$L,2,FALSE),"")),"")</f>
        <v/>
      </c>
      <c r="AR1477" s="6" t="str">
        <f>_xlfn.IFNA(IF(IF($AH1477=AR$5,VLOOKUP(AM1477,buff!$K:$L,2,FALSE),"")=0,"",IF($AH1477=AR$5,VLOOKUP(AM1477,buff!$K:$L,2,FALSE),"")),"")</f>
        <v/>
      </c>
      <c r="AS1477" s="6" t="str">
        <f>_xlfn.IFNA(IF(IF($AH1477=AS$5,VLOOKUP(AI1477,buff!$K:$L,2,FALSE),"")=0,"",IF($AH1477=AS$5,VLOOKUP(AI1477,buff!$K:$L,2,FALSE),"")),"")</f>
        <v/>
      </c>
      <c r="AT1477" s="6" t="str">
        <f>_xlfn.IFNA(IF(IF($AH1477=AT$5,VLOOKUP(AJ1477,buff!$K:$L,2,FALSE),"")=0,"",IF($AH1477=AT$5,VLOOKUP(AJ1477,buff!$K:$L,2,FALSE),"")),"")</f>
        <v/>
      </c>
      <c r="AU1477" s="6" t="str">
        <f>_xlfn.IFNA(IF(IF($AH1477=AU$5,VLOOKUP(AK1477,buff!$K:$L,2,FALSE),"")=0,"",IF($AH1477=AU$5,VLOOKUP(AK1477,buff!$K:$L,2,FALSE),"")),"")</f>
        <v/>
      </c>
      <c r="AV1477" s="6" t="str">
        <f>_xlfn.IFNA(IF(IF($AH1477=AV$5,VLOOKUP(AL1477,buff!$K:$L,2,FALSE),"")=0,"",IF($AH1477=AV$5,VLOOKUP(AL1477,buff!$K:$L,2,FALSE),"")),"")</f>
        <v/>
      </c>
      <c r="AW1477" s="6" t="str">
        <f>_xlfn.IFNA(IF(IF($AH1477=AW$5,VLOOKUP(AM1477,buff!$K:$L,2,FALSE),"")=0,"",IF($AH1477=AW$5,VLOOKUP(AM1477,buff!$K:$L,2,FALSE),"")),"")</f>
        <v/>
      </c>
      <c r="AX1477" s="6">
        <f>VLOOKUP(AI1477,buff!K:P,6,FALSE)</f>
        <v>-789</v>
      </c>
      <c r="AY1477">
        <f t="shared" si="436"/>
        <v>-789</v>
      </c>
      <c r="AZ1477">
        <f t="shared" si="436"/>
        <v>-789</v>
      </c>
      <c r="BA1477">
        <f t="shared" si="437"/>
        <v>2</v>
      </c>
      <c r="BB1477">
        <f t="shared" si="438"/>
        <v>1</v>
      </c>
    </row>
    <row r="1478" spans="1:54" x14ac:dyDescent="0.15">
      <c r="A1478" t="str">
        <f t="shared" ref="A1478:A1490" si="448">C1478&amp;D1478&amp;$E$6&amp;E1478</f>
        <v>乐涯主动技能2等级12</v>
      </c>
      <c r="B1478" s="8">
        <v>1472</v>
      </c>
      <c r="C1478" s="8" t="str">
        <f>VLOOKUP(G1478,角色!A:B,2,FALSE)</f>
        <v>乐涯</v>
      </c>
      <c r="D1478" s="8" t="str">
        <f t="shared" si="433"/>
        <v>主动技能2</v>
      </c>
      <c r="E1478" s="8">
        <f t="shared" ref="E1478:E1490" si="449">IF(E1477=E$5,1,E1477+1)</f>
        <v>12</v>
      </c>
      <c r="F1478" s="8">
        <f t="shared" ref="F1478:F1490" si="450">IF(E1478=1,IF(F1477=$F$5,1,F1477+1),F1477)</f>
        <v>2</v>
      </c>
      <c r="G1478" s="8">
        <f t="shared" ref="G1478:G1490" si="451">IF((F1478=1)*(E1478=1),G1477+1,G1477)</f>
        <v>25</v>
      </c>
      <c r="H1478" s="4" t="s">
        <v>516</v>
      </c>
      <c r="I1478" s="4" t="str">
        <f t="shared" si="447"/>
        <v>对敌方全体速度-20%,防御-971</v>
      </c>
      <c r="J1478" s="4" t="s">
        <v>305</v>
      </c>
      <c r="K1478" s="1" t="s">
        <v>105</v>
      </c>
      <c r="L1478" s="4" t="s">
        <v>109</v>
      </c>
      <c r="M1478" s="4"/>
      <c r="N1478" s="4">
        <v>100</v>
      </c>
      <c r="O1478" s="4"/>
      <c r="T1478" s="6" t="str">
        <f t="shared" ref="T1478:T1490" si="452">IF(AN1478="","",AN1478)&amp;IF(AO1478="","","|"&amp;AO1478)&amp;IF(AP1478="","","|"&amp;AP1478)&amp;IF(AQ1478="","","|"&amp;AQ1478)&amp;IF(AR1478="","","|"&amp;AR1478)</f>
        <v>124:100:2:0|3:100:2:0</v>
      </c>
      <c r="U1478" s="6" t="str">
        <f t="shared" ref="U1478:U1490" si="453">IF(AS1478="","",AS1478)&amp;IF(AT1478="","","|"&amp;AT1478)&amp;IF(AU1478="","","|"&amp;AU1478)&amp;IF(AV1478="","","|"&amp;AV1478)&amp;IF(AW1478="","","|"&amp;AW1478)</f>
        <v/>
      </c>
      <c r="Y1478">
        <f t="shared" si="446"/>
        <v>50</v>
      </c>
      <c r="Z1478">
        <v>0</v>
      </c>
      <c r="AE1478">
        <v>0</v>
      </c>
      <c r="AF1478" s="23">
        <f t="shared" si="434"/>
        <v>2</v>
      </c>
      <c r="AG1478" s="23">
        <f t="shared" si="435"/>
        <v>1</v>
      </c>
      <c r="AH1478" t="s">
        <v>118</v>
      </c>
      <c r="AI1478" s="4" t="s">
        <v>1746</v>
      </c>
      <c r="AJ1478" t="s">
        <v>1560</v>
      </c>
      <c r="AN1478" s="6" t="str">
        <f>_xlfn.IFNA(IF(IF($AH1478=AN$5,VLOOKUP(AI1478,buff!$K:$L,2,FALSE),"")=0,"",IF($AH1478=AN$5,VLOOKUP(AI1478,buff!$K:$L,2,FALSE),"")),"")</f>
        <v>124:100:2:0</v>
      </c>
      <c r="AO1478" s="6" t="str">
        <f>_xlfn.IFNA(IF(IF($AH1478=AO$5,VLOOKUP(AJ1478,buff!$K:$L,2,FALSE),"")=0,"",IF($AH1478=AO$5,VLOOKUP(AJ1478,buff!$K:$L,2,FALSE),"")),"")</f>
        <v>3:100:2:0</v>
      </c>
      <c r="AP1478" s="6" t="str">
        <f>_xlfn.IFNA(IF(IF($AH1478=AP$5,VLOOKUP(AK1478,buff!$K:$L,2,FALSE),"")=0,"",IF($AH1478=AP$5,VLOOKUP(AK1478,buff!$K:$L,2,FALSE),"")),"")</f>
        <v/>
      </c>
      <c r="AQ1478" s="6" t="str">
        <f>_xlfn.IFNA(IF(IF($AH1478=AQ$5,VLOOKUP(AL1478,buff!$K:$L,2,FALSE),"")=0,"",IF($AH1478=AQ$5,VLOOKUP(AL1478,buff!$K:$L,2,FALSE),"")),"")</f>
        <v/>
      </c>
      <c r="AR1478" s="6" t="str">
        <f>_xlfn.IFNA(IF(IF($AH1478=AR$5,VLOOKUP(AM1478,buff!$K:$L,2,FALSE),"")=0,"",IF($AH1478=AR$5,VLOOKUP(AM1478,buff!$K:$L,2,FALSE),"")),"")</f>
        <v/>
      </c>
      <c r="AS1478" s="6" t="str">
        <f>_xlfn.IFNA(IF(IF($AH1478=AS$5,VLOOKUP(AI1478,buff!$K:$L,2,FALSE),"")=0,"",IF($AH1478=AS$5,VLOOKUP(AI1478,buff!$K:$L,2,FALSE),"")),"")</f>
        <v/>
      </c>
      <c r="AT1478" s="6" t="str">
        <f>_xlfn.IFNA(IF(IF($AH1478=AT$5,VLOOKUP(AJ1478,buff!$K:$L,2,FALSE),"")=0,"",IF($AH1478=AT$5,VLOOKUP(AJ1478,buff!$K:$L,2,FALSE),"")),"")</f>
        <v/>
      </c>
      <c r="AU1478" s="6" t="str">
        <f>_xlfn.IFNA(IF(IF($AH1478=AU$5,VLOOKUP(AK1478,buff!$K:$L,2,FALSE),"")=0,"",IF($AH1478=AU$5,VLOOKUP(AK1478,buff!$K:$L,2,FALSE),"")),"")</f>
        <v/>
      </c>
      <c r="AV1478" s="6" t="str">
        <f>_xlfn.IFNA(IF(IF($AH1478=AV$5,VLOOKUP(AL1478,buff!$K:$L,2,FALSE),"")=0,"",IF($AH1478=AV$5,VLOOKUP(AL1478,buff!$K:$L,2,FALSE),"")),"")</f>
        <v/>
      </c>
      <c r="AW1478" s="6" t="str">
        <f>_xlfn.IFNA(IF(IF($AH1478=AW$5,VLOOKUP(AM1478,buff!$K:$L,2,FALSE),"")=0,"",IF($AH1478=AW$5,VLOOKUP(AM1478,buff!$K:$L,2,FALSE),"")),"")</f>
        <v/>
      </c>
      <c r="AX1478" s="6">
        <f>VLOOKUP(AI1478,buff!K:P,6,FALSE)</f>
        <v>-971</v>
      </c>
      <c r="AY1478">
        <f t="shared" si="436"/>
        <v>-971</v>
      </c>
      <c r="AZ1478">
        <f t="shared" si="436"/>
        <v>-971</v>
      </c>
      <c r="BA1478">
        <f t="shared" si="437"/>
        <v>2</v>
      </c>
      <c r="BB1478">
        <f t="shared" si="438"/>
        <v>1</v>
      </c>
    </row>
    <row r="1479" spans="1:54" x14ac:dyDescent="0.15">
      <c r="A1479" t="str">
        <f t="shared" si="448"/>
        <v>乐涯主动技能2等级13</v>
      </c>
      <c r="B1479" s="8">
        <v>1473</v>
      </c>
      <c r="C1479" s="8" t="str">
        <f>VLOOKUP(G1479,角色!A:B,2,FALSE)</f>
        <v>乐涯</v>
      </c>
      <c r="D1479" s="8" t="str">
        <f t="shared" si="433"/>
        <v>主动技能2</v>
      </c>
      <c r="E1479" s="8">
        <f t="shared" si="449"/>
        <v>13</v>
      </c>
      <c r="F1479" s="8">
        <f t="shared" si="450"/>
        <v>2</v>
      </c>
      <c r="G1479" s="8">
        <f t="shared" si="451"/>
        <v>25</v>
      </c>
      <c r="H1479" s="4" t="s">
        <v>516</v>
      </c>
      <c r="I1479" s="4" t="str">
        <f t="shared" si="447"/>
        <v>对敌方全体速度-20%,防御-1196</v>
      </c>
      <c r="J1479" s="4" t="s">
        <v>305</v>
      </c>
      <c r="K1479" s="1" t="s">
        <v>105</v>
      </c>
      <c r="L1479" s="4" t="s">
        <v>109</v>
      </c>
      <c r="M1479" s="4"/>
      <c r="N1479" s="4">
        <v>100</v>
      </c>
      <c r="O1479" s="4"/>
      <c r="T1479" s="6" t="str">
        <f t="shared" si="452"/>
        <v>125:100:2:0|3:100:2:0</v>
      </c>
      <c r="U1479" s="6" t="str">
        <f t="shared" si="453"/>
        <v/>
      </c>
      <c r="Y1479">
        <f t="shared" si="446"/>
        <v>50</v>
      </c>
      <c r="Z1479">
        <v>0</v>
      </c>
      <c r="AE1479">
        <v>0</v>
      </c>
      <c r="AF1479" s="23">
        <f t="shared" si="434"/>
        <v>2</v>
      </c>
      <c r="AG1479" s="23">
        <f t="shared" si="435"/>
        <v>1</v>
      </c>
      <c r="AH1479" t="s">
        <v>118</v>
      </c>
      <c r="AI1479" s="4" t="s">
        <v>1747</v>
      </c>
      <c r="AJ1479" t="s">
        <v>1560</v>
      </c>
      <c r="AN1479" s="6" t="str">
        <f>_xlfn.IFNA(IF(IF($AH1479=AN$5,VLOOKUP(AI1479,buff!$K:$L,2,FALSE),"")=0,"",IF($AH1479=AN$5,VLOOKUP(AI1479,buff!$K:$L,2,FALSE),"")),"")</f>
        <v>125:100:2:0</v>
      </c>
      <c r="AO1479" s="6" t="str">
        <f>_xlfn.IFNA(IF(IF($AH1479=AO$5,VLOOKUP(AJ1479,buff!$K:$L,2,FALSE),"")=0,"",IF($AH1479=AO$5,VLOOKUP(AJ1479,buff!$K:$L,2,FALSE),"")),"")</f>
        <v>3:100:2:0</v>
      </c>
      <c r="AP1479" s="6" t="str">
        <f>_xlfn.IFNA(IF(IF($AH1479=AP$5,VLOOKUP(AK1479,buff!$K:$L,2,FALSE),"")=0,"",IF($AH1479=AP$5,VLOOKUP(AK1479,buff!$K:$L,2,FALSE),"")),"")</f>
        <v/>
      </c>
      <c r="AQ1479" s="6" t="str">
        <f>_xlfn.IFNA(IF(IF($AH1479=AQ$5,VLOOKUP(AL1479,buff!$K:$L,2,FALSE),"")=0,"",IF($AH1479=AQ$5,VLOOKUP(AL1479,buff!$K:$L,2,FALSE),"")),"")</f>
        <v/>
      </c>
      <c r="AR1479" s="6" t="str">
        <f>_xlfn.IFNA(IF(IF($AH1479=AR$5,VLOOKUP(AM1479,buff!$K:$L,2,FALSE),"")=0,"",IF($AH1479=AR$5,VLOOKUP(AM1479,buff!$K:$L,2,FALSE),"")),"")</f>
        <v/>
      </c>
      <c r="AS1479" s="6" t="str">
        <f>_xlfn.IFNA(IF(IF($AH1479=AS$5,VLOOKUP(AI1479,buff!$K:$L,2,FALSE),"")=0,"",IF($AH1479=AS$5,VLOOKUP(AI1479,buff!$K:$L,2,FALSE),"")),"")</f>
        <v/>
      </c>
      <c r="AT1479" s="6" t="str">
        <f>_xlfn.IFNA(IF(IF($AH1479=AT$5,VLOOKUP(AJ1479,buff!$K:$L,2,FALSE),"")=0,"",IF($AH1479=AT$5,VLOOKUP(AJ1479,buff!$K:$L,2,FALSE),"")),"")</f>
        <v/>
      </c>
      <c r="AU1479" s="6" t="str">
        <f>_xlfn.IFNA(IF(IF($AH1479=AU$5,VLOOKUP(AK1479,buff!$K:$L,2,FALSE),"")=0,"",IF($AH1479=AU$5,VLOOKUP(AK1479,buff!$K:$L,2,FALSE),"")),"")</f>
        <v/>
      </c>
      <c r="AV1479" s="6" t="str">
        <f>_xlfn.IFNA(IF(IF($AH1479=AV$5,VLOOKUP(AL1479,buff!$K:$L,2,FALSE),"")=0,"",IF($AH1479=AV$5,VLOOKUP(AL1479,buff!$K:$L,2,FALSE),"")),"")</f>
        <v/>
      </c>
      <c r="AW1479" s="6" t="str">
        <f>_xlfn.IFNA(IF(IF($AH1479=AW$5,VLOOKUP(AM1479,buff!$K:$L,2,FALSE),"")=0,"",IF($AH1479=AW$5,VLOOKUP(AM1479,buff!$K:$L,2,FALSE),"")),"")</f>
        <v/>
      </c>
      <c r="AX1479" s="6">
        <f>VLOOKUP(AI1479,buff!K:P,6,FALSE)</f>
        <v>-1196</v>
      </c>
      <c r="AY1479">
        <f t="shared" si="436"/>
        <v>-1196</v>
      </c>
      <c r="AZ1479">
        <f t="shared" si="436"/>
        <v>-1196</v>
      </c>
      <c r="BA1479">
        <f t="shared" si="437"/>
        <v>2</v>
      </c>
      <c r="BB1479">
        <f t="shared" si="438"/>
        <v>1</v>
      </c>
    </row>
    <row r="1480" spans="1:54" x14ac:dyDescent="0.15">
      <c r="A1480" t="str">
        <f t="shared" si="448"/>
        <v>乐涯主动技能2等级14</v>
      </c>
      <c r="B1480" s="8">
        <v>1474</v>
      </c>
      <c r="C1480" s="8" t="str">
        <f>VLOOKUP(G1480,角色!A:B,2,FALSE)</f>
        <v>乐涯</v>
      </c>
      <c r="D1480" s="8" t="str">
        <f t="shared" ref="D1480:D1543" si="454">$D$4&amp;F1480</f>
        <v>主动技能2</v>
      </c>
      <c r="E1480" s="8">
        <f t="shared" si="449"/>
        <v>14</v>
      </c>
      <c r="F1480" s="8">
        <f t="shared" si="450"/>
        <v>2</v>
      </c>
      <c r="G1480" s="8">
        <f t="shared" si="451"/>
        <v>25</v>
      </c>
      <c r="H1480" s="4" t="s">
        <v>516</v>
      </c>
      <c r="I1480" s="4" t="str">
        <f t="shared" si="447"/>
        <v>对敌方全体速度-20%,防御-1472</v>
      </c>
      <c r="J1480" s="4" t="s">
        <v>305</v>
      </c>
      <c r="K1480" s="1" t="s">
        <v>105</v>
      </c>
      <c r="L1480" s="4" t="s">
        <v>109</v>
      </c>
      <c r="M1480" s="4"/>
      <c r="N1480" s="4">
        <v>100</v>
      </c>
      <c r="O1480" s="4"/>
      <c r="T1480" s="6" t="str">
        <f t="shared" si="452"/>
        <v>126:100:2:0|3:100:2:0</v>
      </c>
      <c r="U1480" s="6" t="str">
        <f t="shared" si="453"/>
        <v/>
      </c>
      <c r="Y1480">
        <f t="shared" si="446"/>
        <v>50</v>
      </c>
      <c r="Z1480">
        <v>0</v>
      </c>
      <c r="AE1480">
        <v>0</v>
      </c>
      <c r="AF1480" s="23">
        <f t="shared" ref="AF1480:AF1543" si="455">BA1480</f>
        <v>2</v>
      </c>
      <c r="AG1480" s="23">
        <f t="shared" ref="AG1480:AG1543" si="456">BB1480</f>
        <v>1</v>
      </c>
      <c r="AH1480" t="s">
        <v>118</v>
      </c>
      <c r="AI1480" s="4" t="s">
        <v>1748</v>
      </c>
      <c r="AJ1480" t="s">
        <v>1560</v>
      </c>
      <c r="AN1480" s="6" t="str">
        <f>_xlfn.IFNA(IF(IF($AH1480=AN$5,VLOOKUP(AI1480,buff!$K:$L,2,FALSE),"")=0,"",IF($AH1480=AN$5,VLOOKUP(AI1480,buff!$K:$L,2,FALSE),"")),"")</f>
        <v>126:100:2:0</v>
      </c>
      <c r="AO1480" s="6" t="str">
        <f>_xlfn.IFNA(IF(IF($AH1480=AO$5,VLOOKUP(AJ1480,buff!$K:$L,2,FALSE),"")=0,"",IF($AH1480=AO$5,VLOOKUP(AJ1480,buff!$K:$L,2,FALSE),"")),"")</f>
        <v>3:100:2:0</v>
      </c>
      <c r="AP1480" s="6" t="str">
        <f>_xlfn.IFNA(IF(IF($AH1480=AP$5,VLOOKUP(AK1480,buff!$K:$L,2,FALSE),"")=0,"",IF($AH1480=AP$5,VLOOKUP(AK1480,buff!$K:$L,2,FALSE),"")),"")</f>
        <v/>
      </c>
      <c r="AQ1480" s="6" t="str">
        <f>_xlfn.IFNA(IF(IF($AH1480=AQ$5,VLOOKUP(AL1480,buff!$K:$L,2,FALSE),"")=0,"",IF($AH1480=AQ$5,VLOOKUP(AL1480,buff!$K:$L,2,FALSE),"")),"")</f>
        <v/>
      </c>
      <c r="AR1480" s="6" t="str">
        <f>_xlfn.IFNA(IF(IF($AH1480=AR$5,VLOOKUP(AM1480,buff!$K:$L,2,FALSE),"")=0,"",IF($AH1480=AR$5,VLOOKUP(AM1480,buff!$K:$L,2,FALSE),"")),"")</f>
        <v/>
      </c>
      <c r="AS1480" s="6" t="str">
        <f>_xlfn.IFNA(IF(IF($AH1480=AS$5,VLOOKUP(AI1480,buff!$K:$L,2,FALSE),"")=0,"",IF($AH1480=AS$5,VLOOKUP(AI1480,buff!$K:$L,2,FALSE),"")),"")</f>
        <v/>
      </c>
      <c r="AT1480" s="6" t="str">
        <f>_xlfn.IFNA(IF(IF($AH1480=AT$5,VLOOKUP(AJ1480,buff!$K:$L,2,FALSE),"")=0,"",IF($AH1480=AT$5,VLOOKUP(AJ1480,buff!$K:$L,2,FALSE),"")),"")</f>
        <v/>
      </c>
      <c r="AU1480" s="6" t="str">
        <f>_xlfn.IFNA(IF(IF($AH1480=AU$5,VLOOKUP(AK1480,buff!$K:$L,2,FALSE),"")=0,"",IF($AH1480=AU$5,VLOOKUP(AK1480,buff!$K:$L,2,FALSE),"")),"")</f>
        <v/>
      </c>
      <c r="AV1480" s="6" t="str">
        <f>_xlfn.IFNA(IF(IF($AH1480=AV$5,VLOOKUP(AL1480,buff!$K:$L,2,FALSE),"")=0,"",IF($AH1480=AV$5,VLOOKUP(AL1480,buff!$K:$L,2,FALSE),"")),"")</f>
        <v/>
      </c>
      <c r="AW1480" s="6" t="str">
        <f>_xlfn.IFNA(IF(IF($AH1480=AW$5,VLOOKUP(AM1480,buff!$K:$L,2,FALSE),"")=0,"",IF($AH1480=AW$5,VLOOKUP(AM1480,buff!$K:$L,2,FALSE),"")),"")</f>
        <v/>
      </c>
      <c r="AX1480" s="6">
        <f>VLOOKUP(AI1480,buff!K:P,6,FALSE)</f>
        <v>-1472</v>
      </c>
      <c r="AY1480">
        <f t="shared" ref="AY1480:AZ1543" si="457">AX1480</f>
        <v>-1472</v>
      </c>
      <c r="AZ1480">
        <f t="shared" si="457"/>
        <v>-1472</v>
      </c>
      <c r="BA1480">
        <f t="shared" ref="BA1480:BA1543" si="458">IF(F1480=1,0,IF(F1480=2,2,3))</f>
        <v>2</v>
      </c>
      <c r="BB1480">
        <f t="shared" ref="BB1480:BB1543" si="459">IF(F1480=1,0,IF(F1480=2,1,2))</f>
        <v>1</v>
      </c>
    </row>
    <row r="1481" spans="1:54" x14ac:dyDescent="0.15">
      <c r="A1481" t="str">
        <f t="shared" si="448"/>
        <v>乐涯主动技能2等级15</v>
      </c>
      <c r="B1481" s="8">
        <v>1475</v>
      </c>
      <c r="C1481" s="8" t="str">
        <f>VLOOKUP(G1481,角色!A:B,2,FALSE)</f>
        <v>乐涯</v>
      </c>
      <c r="D1481" s="8" t="str">
        <f t="shared" si="454"/>
        <v>主动技能2</v>
      </c>
      <c r="E1481" s="8">
        <f t="shared" si="449"/>
        <v>15</v>
      </c>
      <c r="F1481" s="8">
        <f t="shared" si="450"/>
        <v>2</v>
      </c>
      <c r="G1481" s="8">
        <f t="shared" si="451"/>
        <v>25</v>
      </c>
      <c r="H1481" s="4" t="s">
        <v>516</v>
      </c>
      <c r="I1481" s="4" t="str">
        <f t="shared" si="447"/>
        <v>对敌方全体速度-20%,防御-1813</v>
      </c>
      <c r="J1481" s="4" t="s">
        <v>305</v>
      </c>
      <c r="K1481" s="1" t="s">
        <v>105</v>
      </c>
      <c r="L1481" s="4" t="s">
        <v>109</v>
      </c>
      <c r="M1481" s="4"/>
      <c r="N1481" s="4">
        <v>100</v>
      </c>
      <c r="O1481" s="4"/>
      <c r="T1481" s="6" t="str">
        <f t="shared" si="452"/>
        <v>127:100:2:0|3:100:2:0</v>
      </c>
      <c r="U1481" s="6" t="str">
        <f t="shared" si="453"/>
        <v/>
      </c>
      <c r="Y1481">
        <f t="shared" si="446"/>
        <v>50</v>
      </c>
      <c r="Z1481">
        <v>0</v>
      </c>
      <c r="AE1481">
        <v>0</v>
      </c>
      <c r="AF1481" s="23">
        <f t="shared" si="455"/>
        <v>2</v>
      </c>
      <c r="AG1481" s="23">
        <f t="shared" si="456"/>
        <v>1</v>
      </c>
      <c r="AH1481" t="s">
        <v>118</v>
      </c>
      <c r="AI1481" s="4" t="s">
        <v>1749</v>
      </c>
      <c r="AJ1481" t="s">
        <v>1560</v>
      </c>
      <c r="AN1481" s="6" t="str">
        <f>_xlfn.IFNA(IF(IF($AH1481=AN$5,VLOOKUP(AI1481,buff!$K:$L,2,FALSE),"")=0,"",IF($AH1481=AN$5,VLOOKUP(AI1481,buff!$K:$L,2,FALSE),"")),"")</f>
        <v>127:100:2:0</v>
      </c>
      <c r="AO1481" s="6" t="str">
        <f>_xlfn.IFNA(IF(IF($AH1481=AO$5,VLOOKUP(AJ1481,buff!$K:$L,2,FALSE),"")=0,"",IF($AH1481=AO$5,VLOOKUP(AJ1481,buff!$K:$L,2,FALSE),"")),"")</f>
        <v>3:100:2:0</v>
      </c>
      <c r="AP1481" s="6" t="str">
        <f>_xlfn.IFNA(IF(IF($AH1481=AP$5,VLOOKUP(AK1481,buff!$K:$L,2,FALSE),"")=0,"",IF($AH1481=AP$5,VLOOKUP(AK1481,buff!$K:$L,2,FALSE),"")),"")</f>
        <v/>
      </c>
      <c r="AQ1481" s="6" t="str">
        <f>_xlfn.IFNA(IF(IF($AH1481=AQ$5,VLOOKUP(AL1481,buff!$K:$L,2,FALSE),"")=0,"",IF($AH1481=AQ$5,VLOOKUP(AL1481,buff!$K:$L,2,FALSE),"")),"")</f>
        <v/>
      </c>
      <c r="AR1481" s="6" t="str">
        <f>_xlfn.IFNA(IF(IF($AH1481=AR$5,VLOOKUP(AM1481,buff!$K:$L,2,FALSE),"")=0,"",IF($AH1481=AR$5,VLOOKUP(AM1481,buff!$K:$L,2,FALSE),"")),"")</f>
        <v/>
      </c>
      <c r="AS1481" s="6" t="str">
        <f>_xlfn.IFNA(IF(IF($AH1481=AS$5,VLOOKUP(AI1481,buff!$K:$L,2,FALSE),"")=0,"",IF($AH1481=AS$5,VLOOKUP(AI1481,buff!$K:$L,2,FALSE),"")),"")</f>
        <v/>
      </c>
      <c r="AT1481" s="6" t="str">
        <f>_xlfn.IFNA(IF(IF($AH1481=AT$5,VLOOKUP(AJ1481,buff!$K:$L,2,FALSE),"")=0,"",IF($AH1481=AT$5,VLOOKUP(AJ1481,buff!$K:$L,2,FALSE),"")),"")</f>
        <v/>
      </c>
      <c r="AU1481" s="6" t="str">
        <f>_xlfn.IFNA(IF(IF($AH1481=AU$5,VLOOKUP(AK1481,buff!$K:$L,2,FALSE),"")=0,"",IF($AH1481=AU$5,VLOOKUP(AK1481,buff!$K:$L,2,FALSE),"")),"")</f>
        <v/>
      </c>
      <c r="AV1481" s="6" t="str">
        <f>_xlfn.IFNA(IF(IF($AH1481=AV$5,VLOOKUP(AL1481,buff!$K:$L,2,FALSE),"")=0,"",IF($AH1481=AV$5,VLOOKUP(AL1481,buff!$K:$L,2,FALSE),"")),"")</f>
        <v/>
      </c>
      <c r="AW1481" s="6" t="str">
        <f>_xlfn.IFNA(IF(IF($AH1481=AW$5,VLOOKUP(AM1481,buff!$K:$L,2,FALSE),"")=0,"",IF($AH1481=AW$5,VLOOKUP(AM1481,buff!$K:$L,2,FALSE),"")),"")</f>
        <v/>
      </c>
      <c r="AX1481" s="6">
        <f>VLOOKUP(AI1481,buff!K:P,6,FALSE)</f>
        <v>-1813</v>
      </c>
      <c r="AY1481">
        <f t="shared" si="457"/>
        <v>-1813</v>
      </c>
      <c r="AZ1481">
        <f t="shared" si="457"/>
        <v>-1813</v>
      </c>
      <c r="BA1481">
        <f t="shared" si="458"/>
        <v>2</v>
      </c>
      <c r="BB1481">
        <f t="shared" si="459"/>
        <v>1</v>
      </c>
    </row>
    <row r="1482" spans="1:54" x14ac:dyDescent="0.15">
      <c r="A1482" t="str">
        <f t="shared" si="448"/>
        <v>乐涯主动技能2等级16</v>
      </c>
      <c r="B1482" s="8">
        <v>1476</v>
      </c>
      <c r="C1482" s="8" t="str">
        <f>VLOOKUP(G1482,角色!A:B,2,FALSE)</f>
        <v>乐涯</v>
      </c>
      <c r="D1482" s="8" t="str">
        <f t="shared" si="454"/>
        <v>主动技能2</v>
      </c>
      <c r="E1482" s="8">
        <f t="shared" si="449"/>
        <v>16</v>
      </c>
      <c r="F1482" s="8">
        <f t="shared" si="450"/>
        <v>2</v>
      </c>
      <c r="G1482" s="8">
        <f t="shared" si="451"/>
        <v>25</v>
      </c>
      <c r="H1482" s="4" t="s">
        <v>516</v>
      </c>
      <c r="I1482" s="4" t="str">
        <f t="shared" si="447"/>
        <v>对敌方全体速度-20%,防御-2232</v>
      </c>
      <c r="J1482" s="4" t="s">
        <v>305</v>
      </c>
      <c r="K1482" s="1" t="s">
        <v>105</v>
      </c>
      <c r="L1482" s="4" t="s">
        <v>109</v>
      </c>
      <c r="M1482" s="4"/>
      <c r="N1482" s="4">
        <v>100</v>
      </c>
      <c r="O1482" s="4"/>
      <c r="T1482" s="6" t="str">
        <f t="shared" si="452"/>
        <v>128:100:2:0|3:100:2:0</v>
      </c>
      <c r="U1482" s="6" t="str">
        <f t="shared" si="453"/>
        <v/>
      </c>
      <c r="Y1482">
        <f t="shared" si="446"/>
        <v>50</v>
      </c>
      <c r="Z1482">
        <v>0</v>
      </c>
      <c r="AE1482">
        <v>0</v>
      </c>
      <c r="AF1482" s="23">
        <f t="shared" si="455"/>
        <v>2</v>
      </c>
      <c r="AG1482" s="23">
        <f t="shared" si="456"/>
        <v>1</v>
      </c>
      <c r="AH1482" t="s">
        <v>118</v>
      </c>
      <c r="AI1482" s="4" t="s">
        <v>1750</v>
      </c>
      <c r="AJ1482" t="s">
        <v>1560</v>
      </c>
      <c r="AN1482" s="6" t="str">
        <f>_xlfn.IFNA(IF(IF($AH1482=AN$5,VLOOKUP(AI1482,buff!$K:$L,2,FALSE),"")=0,"",IF($AH1482=AN$5,VLOOKUP(AI1482,buff!$K:$L,2,FALSE),"")),"")</f>
        <v>128:100:2:0</v>
      </c>
      <c r="AO1482" s="6" t="str">
        <f>_xlfn.IFNA(IF(IF($AH1482=AO$5,VLOOKUP(AJ1482,buff!$K:$L,2,FALSE),"")=0,"",IF($AH1482=AO$5,VLOOKUP(AJ1482,buff!$K:$L,2,FALSE),"")),"")</f>
        <v>3:100:2:0</v>
      </c>
      <c r="AP1482" s="6" t="str">
        <f>_xlfn.IFNA(IF(IF($AH1482=AP$5,VLOOKUP(AK1482,buff!$K:$L,2,FALSE),"")=0,"",IF($AH1482=AP$5,VLOOKUP(AK1482,buff!$K:$L,2,FALSE),"")),"")</f>
        <v/>
      </c>
      <c r="AQ1482" s="6" t="str">
        <f>_xlfn.IFNA(IF(IF($AH1482=AQ$5,VLOOKUP(AL1482,buff!$K:$L,2,FALSE),"")=0,"",IF($AH1482=AQ$5,VLOOKUP(AL1482,buff!$K:$L,2,FALSE),"")),"")</f>
        <v/>
      </c>
      <c r="AR1482" s="6" t="str">
        <f>_xlfn.IFNA(IF(IF($AH1482=AR$5,VLOOKUP(AM1482,buff!$K:$L,2,FALSE),"")=0,"",IF($AH1482=AR$5,VLOOKUP(AM1482,buff!$K:$L,2,FALSE),"")),"")</f>
        <v/>
      </c>
      <c r="AS1482" s="6" t="str">
        <f>_xlfn.IFNA(IF(IF($AH1482=AS$5,VLOOKUP(AI1482,buff!$K:$L,2,FALSE),"")=0,"",IF($AH1482=AS$5,VLOOKUP(AI1482,buff!$K:$L,2,FALSE),"")),"")</f>
        <v/>
      </c>
      <c r="AT1482" s="6" t="str">
        <f>_xlfn.IFNA(IF(IF($AH1482=AT$5,VLOOKUP(AJ1482,buff!$K:$L,2,FALSE),"")=0,"",IF($AH1482=AT$5,VLOOKUP(AJ1482,buff!$K:$L,2,FALSE),"")),"")</f>
        <v/>
      </c>
      <c r="AU1482" s="6" t="str">
        <f>_xlfn.IFNA(IF(IF($AH1482=AU$5,VLOOKUP(AK1482,buff!$K:$L,2,FALSE),"")=0,"",IF($AH1482=AU$5,VLOOKUP(AK1482,buff!$K:$L,2,FALSE),"")),"")</f>
        <v/>
      </c>
      <c r="AV1482" s="6" t="str">
        <f>_xlfn.IFNA(IF(IF($AH1482=AV$5,VLOOKUP(AL1482,buff!$K:$L,2,FALSE),"")=0,"",IF($AH1482=AV$5,VLOOKUP(AL1482,buff!$K:$L,2,FALSE),"")),"")</f>
        <v/>
      </c>
      <c r="AW1482" s="6" t="str">
        <f>_xlfn.IFNA(IF(IF($AH1482=AW$5,VLOOKUP(AM1482,buff!$K:$L,2,FALSE),"")=0,"",IF($AH1482=AW$5,VLOOKUP(AM1482,buff!$K:$L,2,FALSE),"")),"")</f>
        <v/>
      </c>
      <c r="AX1482" s="6">
        <f>VLOOKUP(AI1482,buff!K:P,6,FALSE)</f>
        <v>-2232</v>
      </c>
      <c r="AY1482">
        <f t="shared" si="457"/>
        <v>-2232</v>
      </c>
      <c r="AZ1482">
        <f t="shared" si="457"/>
        <v>-2232</v>
      </c>
      <c r="BA1482">
        <f t="shared" si="458"/>
        <v>2</v>
      </c>
      <c r="BB1482">
        <f t="shared" si="459"/>
        <v>1</v>
      </c>
    </row>
    <row r="1483" spans="1:54" x14ac:dyDescent="0.15">
      <c r="A1483" t="str">
        <f t="shared" si="448"/>
        <v>乐涯主动技能2等级17</v>
      </c>
      <c r="B1483" s="8">
        <v>1477</v>
      </c>
      <c r="C1483" s="8" t="str">
        <f>VLOOKUP(G1483,角色!A:B,2,FALSE)</f>
        <v>乐涯</v>
      </c>
      <c r="D1483" s="8" t="str">
        <f t="shared" si="454"/>
        <v>主动技能2</v>
      </c>
      <c r="E1483" s="8">
        <f t="shared" si="449"/>
        <v>17</v>
      </c>
      <c r="F1483" s="8">
        <f t="shared" si="450"/>
        <v>2</v>
      </c>
      <c r="G1483" s="8">
        <f t="shared" si="451"/>
        <v>25</v>
      </c>
      <c r="H1483" s="4" t="s">
        <v>516</v>
      </c>
      <c r="I1483" s="4" t="str">
        <f t="shared" si="447"/>
        <v>对敌方全体速度-20%,防御-2748</v>
      </c>
      <c r="J1483" s="4" t="s">
        <v>305</v>
      </c>
      <c r="K1483" s="1" t="s">
        <v>105</v>
      </c>
      <c r="L1483" s="4" t="s">
        <v>109</v>
      </c>
      <c r="M1483" s="4"/>
      <c r="N1483" s="4">
        <v>100</v>
      </c>
      <c r="O1483" s="4"/>
      <c r="T1483" s="6" t="str">
        <f t="shared" si="452"/>
        <v>129:100:2:0|3:100:2:0</v>
      </c>
      <c r="U1483" s="6" t="str">
        <f t="shared" si="453"/>
        <v/>
      </c>
      <c r="Y1483">
        <f t="shared" si="446"/>
        <v>50</v>
      </c>
      <c r="Z1483">
        <v>0</v>
      </c>
      <c r="AE1483">
        <v>0</v>
      </c>
      <c r="AF1483" s="23">
        <f t="shared" si="455"/>
        <v>2</v>
      </c>
      <c r="AG1483" s="23">
        <f t="shared" si="456"/>
        <v>1</v>
      </c>
      <c r="AH1483" t="s">
        <v>118</v>
      </c>
      <c r="AI1483" s="4" t="s">
        <v>1751</v>
      </c>
      <c r="AJ1483" t="s">
        <v>1560</v>
      </c>
      <c r="AN1483" s="6" t="str">
        <f>_xlfn.IFNA(IF(IF($AH1483=AN$5,VLOOKUP(AI1483,buff!$K:$L,2,FALSE),"")=0,"",IF($AH1483=AN$5,VLOOKUP(AI1483,buff!$K:$L,2,FALSE),"")),"")</f>
        <v>129:100:2:0</v>
      </c>
      <c r="AO1483" s="6" t="str">
        <f>_xlfn.IFNA(IF(IF($AH1483=AO$5,VLOOKUP(AJ1483,buff!$K:$L,2,FALSE),"")=0,"",IF($AH1483=AO$5,VLOOKUP(AJ1483,buff!$K:$L,2,FALSE),"")),"")</f>
        <v>3:100:2:0</v>
      </c>
      <c r="AP1483" s="6" t="str">
        <f>_xlfn.IFNA(IF(IF($AH1483=AP$5,VLOOKUP(AK1483,buff!$K:$L,2,FALSE),"")=0,"",IF($AH1483=AP$5,VLOOKUP(AK1483,buff!$K:$L,2,FALSE),"")),"")</f>
        <v/>
      </c>
      <c r="AQ1483" s="6" t="str">
        <f>_xlfn.IFNA(IF(IF($AH1483=AQ$5,VLOOKUP(AL1483,buff!$K:$L,2,FALSE),"")=0,"",IF($AH1483=AQ$5,VLOOKUP(AL1483,buff!$K:$L,2,FALSE),"")),"")</f>
        <v/>
      </c>
      <c r="AR1483" s="6" t="str">
        <f>_xlfn.IFNA(IF(IF($AH1483=AR$5,VLOOKUP(AM1483,buff!$K:$L,2,FALSE),"")=0,"",IF($AH1483=AR$5,VLOOKUP(AM1483,buff!$K:$L,2,FALSE),"")),"")</f>
        <v/>
      </c>
      <c r="AS1483" s="6" t="str">
        <f>_xlfn.IFNA(IF(IF($AH1483=AS$5,VLOOKUP(AI1483,buff!$K:$L,2,FALSE),"")=0,"",IF($AH1483=AS$5,VLOOKUP(AI1483,buff!$K:$L,2,FALSE),"")),"")</f>
        <v/>
      </c>
      <c r="AT1483" s="6" t="str">
        <f>_xlfn.IFNA(IF(IF($AH1483=AT$5,VLOOKUP(AJ1483,buff!$K:$L,2,FALSE),"")=0,"",IF($AH1483=AT$5,VLOOKUP(AJ1483,buff!$K:$L,2,FALSE),"")),"")</f>
        <v/>
      </c>
      <c r="AU1483" s="6" t="str">
        <f>_xlfn.IFNA(IF(IF($AH1483=AU$5,VLOOKUP(AK1483,buff!$K:$L,2,FALSE),"")=0,"",IF($AH1483=AU$5,VLOOKUP(AK1483,buff!$K:$L,2,FALSE),"")),"")</f>
        <v/>
      </c>
      <c r="AV1483" s="6" t="str">
        <f>_xlfn.IFNA(IF(IF($AH1483=AV$5,VLOOKUP(AL1483,buff!$K:$L,2,FALSE),"")=0,"",IF($AH1483=AV$5,VLOOKUP(AL1483,buff!$K:$L,2,FALSE),"")),"")</f>
        <v/>
      </c>
      <c r="AW1483" s="6" t="str">
        <f>_xlfn.IFNA(IF(IF($AH1483=AW$5,VLOOKUP(AM1483,buff!$K:$L,2,FALSE),"")=0,"",IF($AH1483=AW$5,VLOOKUP(AM1483,buff!$K:$L,2,FALSE),"")),"")</f>
        <v/>
      </c>
      <c r="AX1483" s="6">
        <f>VLOOKUP(AI1483,buff!K:P,6,FALSE)</f>
        <v>-2748</v>
      </c>
      <c r="AY1483">
        <f t="shared" si="457"/>
        <v>-2748</v>
      </c>
      <c r="AZ1483">
        <f t="shared" si="457"/>
        <v>-2748</v>
      </c>
      <c r="BA1483">
        <f t="shared" si="458"/>
        <v>2</v>
      </c>
      <c r="BB1483">
        <f t="shared" si="459"/>
        <v>1</v>
      </c>
    </row>
    <row r="1484" spans="1:54" x14ac:dyDescent="0.15">
      <c r="A1484" t="str">
        <f t="shared" si="448"/>
        <v>乐涯主动技能2等级18</v>
      </c>
      <c r="B1484" s="8">
        <v>1478</v>
      </c>
      <c r="C1484" s="8" t="str">
        <f>VLOOKUP(G1484,角色!A:B,2,FALSE)</f>
        <v>乐涯</v>
      </c>
      <c r="D1484" s="8" t="str">
        <f t="shared" si="454"/>
        <v>主动技能2</v>
      </c>
      <c r="E1484" s="8">
        <f t="shared" si="449"/>
        <v>18</v>
      </c>
      <c r="F1484" s="8">
        <f t="shared" si="450"/>
        <v>2</v>
      </c>
      <c r="G1484" s="8">
        <f t="shared" si="451"/>
        <v>25</v>
      </c>
      <c r="H1484" s="4" t="s">
        <v>516</v>
      </c>
      <c r="I1484" s="4" t="str">
        <f t="shared" si="447"/>
        <v>对敌方全体速度-20%,防御-3383</v>
      </c>
      <c r="J1484" s="4" t="s">
        <v>305</v>
      </c>
      <c r="K1484" s="1" t="s">
        <v>105</v>
      </c>
      <c r="L1484" s="4" t="s">
        <v>109</v>
      </c>
      <c r="M1484" s="4"/>
      <c r="N1484" s="4">
        <v>100</v>
      </c>
      <c r="O1484" s="4"/>
      <c r="T1484" s="6" t="str">
        <f t="shared" si="452"/>
        <v>130:100:2:0|3:100:2:0</v>
      </c>
      <c r="U1484" s="6" t="str">
        <f t="shared" si="453"/>
        <v/>
      </c>
      <c r="Y1484">
        <f t="shared" si="446"/>
        <v>50</v>
      </c>
      <c r="Z1484">
        <v>0</v>
      </c>
      <c r="AE1484">
        <v>0</v>
      </c>
      <c r="AF1484" s="23">
        <f t="shared" si="455"/>
        <v>2</v>
      </c>
      <c r="AG1484" s="23">
        <f t="shared" si="456"/>
        <v>1</v>
      </c>
      <c r="AH1484" t="s">
        <v>118</v>
      </c>
      <c r="AI1484" s="4" t="s">
        <v>1752</v>
      </c>
      <c r="AJ1484" t="s">
        <v>1560</v>
      </c>
      <c r="AN1484" s="6" t="str">
        <f>_xlfn.IFNA(IF(IF($AH1484=AN$5,VLOOKUP(AI1484,buff!$K:$L,2,FALSE),"")=0,"",IF($AH1484=AN$5,VLOOKUP(AI1484,buff!$K:$L,2,FALSE),"")),"")</f>
        <v>130:100:2:0</v>
      </c>
      <c r="AO1484" s="6" t="str">
        <f>_xlfn.IFNA(IF(IF($AH1484=AO$5,VLOOKUP(AJ1484,buff!$K:$L,2,FALSE),"")=0,"",IF($AH1484=AO$5,VLOOKUP(AJ1484,buff!$K:$L,2,FALSE),"")),"")</f>
        <v>3:100:2:0</v>
      </c>
      <c r="AP1484" s="6" t="str">
        <f>_xlfn.IFNA(IF(IF($AH1484=AP$5,VLOOKUP(AK1484,buff!$K:$L,2,FALSE),"")=0,"",IF($AH1484=AP$5,VLOOKUP(AK1484,buff!$K:$L,2,FALSE),"")),"")</f>
        <v/>
      </c>
      <c r="AQ1484" s="6" t="str">
        <f>_xlfn.IFNA(IF(IF($AH1484=AQ$5,VLOOKUP(AL1484,buff!$K:$L,2,FALSE),"")=0,"",IF($AH1484=AQ$5,VLOOKUP(AL1484,buff!$K:$L,2,FALSE),"")),"")</f>
        <v/>
      </c>
      <c r="AR1484" s="6" t="str">
        <f>_xlfn.IFNA(IF(IF($AH1484=AR$5,VLOOKUP(AM1484,buff!$K:$L,2,FALSE),"")=0,"",IF($AH1484=AR$5,VLOOKUP(AM1484,buff!$K:$L,2,FALSE),"")),"")</f>
        <v/>
      </c>
      <c r="AS1484" s="6" t="str">
        <f>_xlfn.IFNA(IF(IF($AH1484=AS$5,VLOOKUP(AI1484,buff!$K:$L,2,FALSE),"")=0,"",IF($AH1484=AS$5,VLOOKUP(AI1484,buff!$K:$L,2,FALSE),"")),"")</f>
        <v/>
      </c>
      <c r="AT1484" s="6" t="str">
        <f>_xlfn.IFNA(IF(IF($AH1484=AT$5,VLOOKUP(AJ1484,buff!$K:$L,2,FALSE),"")=0,"",IF($AH1484=AT$5,VLOOKUP(AJ1484,buff!$K:$L,2,FALSE),"")),"")</f>
        <v/>
      </c>
      <c r="AU1484" s="6" t="str">
        <f>_xlfn.IFNA(IF(IF($AH1484=AU$5,VLOOKUP(AK1484,buff!$K:$L,2,FALSE),"")=0,"",IF($AH1484=AU$5,VLOOKUP(AK1484,buff!$K:$L,2,FALSE),"")),"")</f>
        <v/>
      </c>
      <c r="AV1484" s="6" t="str">
        <f>_xlfn.IFNA(IF(IF($AH1484=AV$5,VLOOKUP(AL1484,buff!$K:$L,2,FALSE),"")=0,"",IF($AH1484=AV$5,VLOOKUP(AL1484,buff!$K:$L,2,FALSE),"")),"")</f>
        <v/>
      </c>
      <c r="AW1484" s="6" t="str">
        <f>_xlfn.IFNA(IF(IF($AH1484=AW$5,VLOOKUP(AM1484,buff!$K:$L,2,FALSE),"")=0,"",IF($AH1484=AW$5,VLOOKUP(AM1484,buff!$K:$L,2,FALSE),"")),"")</f>
        <v/>
      </c>
      <c r="AX1484" s="6">
        <f>VLOOKUP(AI1484,buff!K:P,6,FALSE)</f>
        <v>-3383</v>
      </c>
      <c r="AY1484">
        <f t="shared" si="457"/>
        <v>-3383</v>
      </c>
      <c r="AZ1484">
        <f t="shared" si="457"/>
        <v>-3383</v>
      </c>
      <c r="BA1484">
        <f t="shared" si="458"/>
        <v>2</v>
      </c>
      <c r="BB1484">
        <f t="shared" si="459"/>
        <v>1</v>
      </c>
    </row>
    <row r="1485" spans="1:54" x14ac:dyDescent="0.15">
      <c r="A1485" t="str">
        <f t="shared" si="448"/>
        <v>乐涯主动技能2等级19</v>
      </c>
      <c r="B1485" s="8">
        <v>1479</v>
      </c>
      <c r="C1485" s="8" t="str">
        <f>VLOOKUP(G1485,角色!A:B,2,FALSE)</f>
        <v>乐涯</v>
      </c>
      <c r="D1485" s="8" t="str">
        <f t="shared" si="454"/>
        <v>主动技能2</v>
      </c>
      <c r="E1485" s="8">
        <f t="shared" si="449"/>
        <v>19</v>
      </c>
      <c r="F1485" s="8">
        <f t="shared" si="450"/>
        <v>2</v>
      </c>
      <c r="G1485" s="8">
        <f t="shared" si="451"/>
        <v>25</v>
      </c>
      <c r="H1485" s="4" t="s">
        <v>516</v>
      </c>
      <c r="I1485" s="4" t="str">
        <f t="shared" si="447"/>
        <v>对敌方全体速度-20%,防御-4165</v>
      </c>
      <c r="J1485" s="4" t="s">
        <v>305</v>
      </c>
      <c r="K1485" s="1" t="s">
        <v>105</v>
      </c>
      <c r="L1485" s="4" t="s">
        <v>109</v>
      </c>
      <c r="M1485" s="4"/>
      <c r="N1485" s="4">
        <v>100</v>
      </c>
      <c r="O1485" s="4"/>
      <c r="T1485" s="6" t="str">
        <f t="shared" si="452"/>
        <v>131:100:2:0|3:100:2:0</v>
      </c>
      <c r="U1485" s="6" t="str">
        <f t="shared" si="453"/>
        <v/>
      </c>
      <c r="Y1485">
        <f t="shared" si="446"/>
        <v>50</v>
      </c>
      <c r="Z1485">
        <v>0</v>
      </c>
      <c r="AE1485">
        <v>0</v>
      </c>
      <c r="AF1485" s="23">
        <f t="shared" si="455"/>
        <v>2</v>
      </c>
      <c r="AG1485" s="23">
        <f t="shared" si="456"/>
        <v>1</v>
      </c>
      <c r="AH1485" t="s">
        <v>118</v>
      </c>
      <c r="AI1485" s="4" t="s">
        <v>1753</v>
      </c>
      <c r="AJ1485" t="s">
        <v>1560</v>
      </c>
      <c r="AN1485" s="6" t="str">
        <f>_xlfn.IFNA(IF(IF($AH1485=AN$5,VLOOKUP(AI1485,buff!$K:$L,2,FALSE),"")=0,"",IF($AH1485=AN$5,VLOOKUP(AI1485,buff!$K:$L,2,FALSE),"")),"")</f>
        <v>131:100:2:0</v>
      </c>
      <c r="AO1485" s="6" t="str">
        <f>_xlfn.IFNA(IF(IF($AH1485=AO$5,VLOOKUP(AJ1485,buff!$K:$L,2,FALSE),"")=0,"",IF($AH1485=AO$5,VLOOKUP(AJ1485,buff!$K:$L,2,FALSE),"")),"")</f>
        <v>3:100:2:0</v>
      </c>
      <c r="AP1485" s="6" t="str">
        <f>_xlfn.IFNA(IF(IF($AH1485=AP$5,VLOOKUP(AK1485,buff!$K:$L,2,FALSE),"")=0,"",IF($AH1485=AP$5,VLOOKUP(AK1485,buff!$K:$L,2,FALSE),"")),"")</f>
        <v/>
      </c>
      <c r="AQ1485" s="6" t="str">
        <f>_xlfn.IFNA(IF(IF($AH1485=AQ$5,VLOOKUP(AL1485,buff!$K:$L,2,FALSE),"")=0,"",IF($AH1485=AQ$5,VLOOKUP(AL1485,buff!$K:$L,2,FALSE),"")),"")</f>
        <v/>
      </c>
      <c r="AR1485" s="6" t="str">
        <f>_xlfn.IFNA(IF(IF($AH1485=AR$5,VLOOKUP(AM1485,buff!$K:$L,2,FALSE),"")=0,"",IF($AH1485=AR$5,VLOOKUP(AM1485,buff!$K:$L,2,FALSE),"")),"")</f>
        <v/>
      </c>
      <c r="AS1485" s="6" t="str">
        <f>_xlfn.IFNA(IF(IF($AH1485=AS$5,VLOOKUP(AI1485,buff!$K:$L,2,FALSE),"")=0,"",IF($AH1485=AS$5,VLOOKUP(AI1485,buff!$K:$L,2,FALSE),"")),"")</f>
        <v/>
      </c>
      <c r="AT1485" s="6" t="str">
        <f>_xlfn.IFNA(IF(IF($AH1485=AT$5,VLOOKUP(AJ1485,buff!$K:$L,2,FALSE),"")=0,"",IF($AH1485=AT$5,VLOOKUP(AJ1485,buff!$K:$L,2,FALSE),"")),"")</f>
        <v/>
      </c>
      <c r="AU1485" s="6" t="str">
        <f>_xlfn.IFNA(IF(IF($AH1485=AU$5,VLOOKUP(AK1485,buff!$K:$L,2,FALSE),"")=0,"",IF($AH1485=AU$5,VLOOKUP(AK1485,buff!$K:$L,2,FALSE),"")),"")</f>
        <v/>
      </c>
      <c r="AV1485" s="6" t="str">
        <f>_xlfn.IFNA(IF(IF($AH1485=AV$5,VLOOKUP(AL1485,buff!$K:$L,2,FALSE),"")=0,"",IF($AH1485=AV$5,VLOOKUP(AL1485,buff!$K:$L,2,FALSE),"")),"")</f>
        <v/>
      </c>
      <c r="AW1485" s="6" t="str">
        <f>_xlfn.IFNA(IF(IF($AH1485=AW$5,VLOOKUP(AM1485,buff!$K:$L,2,FALSE),"")=0,"",IF($AH1485=AW$5,VLOOKUP(AM1485,buff!$K:$L,2,FALSE),"")),"")</f>
        <v/>
      </c>
      <c r="AX1485" s="6">
        <f>VLOOKUP(AI1485,buff!K:P,6,FALSE)</f>
        <v>-4165</v>
      </c>
      <c r="AY1485">
        <f t="shared" si="457"/>
        <v>-4165</v>
      </c>
      <c r="AZ1485">
        <f t="shared" si="457"/>
        <v>-4165</v>
      </c>
      <c r="BA1485">
        <f t="shared" si="458"/>
        <v>2</v>
      </c>
      <c r="BB1485">
        <f t="shared" si="459"/>
        <v>1</v>
      </c>
    </row>
    <row r="1486" spans="1:54" x14ac:dyDescent="0.15">
      <c r="A1486" t="str">
        <f t="shared" si="448"/>
        <v>乐涯主动技能2等级20</v>
      </c>
      <c r="B1486" s="8">
        <v>1480</v>
      </c>
      <c r="C1486" s="8" t="str">
        <f>VLOOKUP(G1486,角色!A:B,2,FALSE)</f>
        <v>乐涯</v>
      </c>
      <c r="D1486" s="8" t="str">
        <f t="shared" si="454"/>
        <v>主动技能2</v>
      </c>
      <c r="E1486" s="8">
        <f t="shared" si="449"/>
        <v>20</v>
      </c>
      <c r="F1486" s="8">
        <f t="shared" si="450"/>
        <v>2</v>
      </c>
      <c r="G1486" s="8">
        <f t="shared" si="451"/>
        <v>25</v>
      </c>
      <c r="H1486" s="4" t="s">
        <v>516</v>
      </c>
      <c r="I1486" s="4" t="str">
        <f t="shared" si="447"/>
        <v>对敌方全体速度-20%,防御-5128</v>
      </c>
      <c r="J1486" s="4" t="s">
        <v>305</v>
      </c>
      <c r="K1486" s="1" t="s">
        <v>105</v>
      </c>
      <c r="L1486" s="4" t="s">
        <v>109</v>
      </c>
      <c r="M1486" s="4"/>
      <c r="N1486" s="4">
        <v>100</v>
      </c>
      <c r="O1486" s="4"/>
      <c r="T1486" s="6" t="str">
        <f t="shared" si="452"/>
        <v>132:100:2:0|3:100:2:0</v>
      </c>
      <c r="U1486" s="6" t="str">
        <f t="shared" si="453"/>
        <v/>
      </c>
      <c r="Y1486">
        <f t="shared" si="446"/>
        <v>50</v>
      </c>
      <c r="Z1486">
        <v>0</v>
      </c>
      <c r="AE1486">
        <v>0</v>
      </c>
      <c r="AF1486" s="23">
        <f t="shared" si="455"/>
        <v>2</v>
      </c>
      <c r="AG1486" s="23">
        <f t="shared" si="456"/>
        <v>1</v>
      </c>
      <c r="AH1486" t="s">
        <v>118</v>
      </c>
      <c r="AI1486" s="4" t="s">
        <v>1754</v>
      </c>
      <c r="AJ1486" t="s">
        <v>1560</v>
      </c>
      <c r="AN1486" s="6" t="str">
        <f>_xlfn.IFNA(IF(IF($AH1486=AN$5,VLOOKUP(AI1486,buff!$K:$L,2,FALSE),"")=0,"",IF($AH1486=AN$5,VLOOKUP(AI1486,buff!$K:$L,2,FALSE),"")),"")</f>
        <v>132:100:2:0</v>
      </c>
      <c r="AO1486" s="6" t="str">
        <f>_xlfn.IFNA(IF(IF($AH1486=AO$5,VLOOKUP(AJ1486,buff!$K:$L,2,FALSE),"")=0,"",IF($AH1486=AO$5,VLOOKUP(AJ1486,buff!$K:$L,2,FALSE),"")),"")</f>
        <v>3:100:2:0</v>
      </c>
      <c r="AP1486" s="6" t="str">
        <f>_xlfn.IFNA(IF(IF($AH1486=AP$5,VLOOKUP(AK1486,buff!$K:$L,2,FALSE),"")=0,"",IF($AH1486=AP$5,VLOOKUP(AK1486,buff!$K:$L,2,FALSE),"")),"")</f>
        <v/>
      </c>
      <c r="AQ1486" s="6" t="str">
        <f>_xlfn.IFNA(IF(IF($AH1486=AQ$5,VLOOKUP(AL1486,buff!$K:$L,2,FALSE),"")=0,"",IF($AH1486=AQ$5,VLOOKUP(AL1486,buff!$K:$L,2,FALSE),"")),"")</f>
        <v/>
      </c>
      <c r="AR1486" s="6" t="str">
        <f>_xlfn.IFNA(IF(IF($AH1486=AR$5,VLOOKUP(AM1486,buff!$K:$L,2,FALSE),"")=0,"",IF($AH1486=AR$5,VLOOKUP(AM1486,buff!$K:$L,2,FALSE),"")),"")</f>
        <v/>
      </c>
      <c r="AS1486" s="6" t="str">
        <f>_xlfn.IFNA(IF(IF($AH1486=AS$5,VLOOKUP(AI1486,buff!$K:$L,2,FALSE),"")=0,"",IF($AH1486=AS$5,VLOOKUP(AI1486,buff!$K:$L,2,FALSE),"")),"")</f>
        <v/>
      </c>
      <c r="AT1486" s="6" t="str">
        <f>_xlfn.IFNA(IF(IF($AH1486=AT$5,VLOOKUP(AJ1486,buff!$K:$L,2,FALSE),"")=0,"",IF($AH1486=AT$5,VLOOKUP(AJ1486,buff!$K:$L,2,FALSE),"")),"")</f>
        <v/>
      </c>
      <c r="AU1486" s="6" t="str">
        <f>_xlfn.IFNA(IF(IF($AH1486=AU$5,VLOOKUP(AK1486,buff!$K:$L,2,FALSE),"")=0,"",IF($AH1486=AU$5,VLOOKUP(AK1486,buff!$K:$L,2,FALSE),"")),"")</f>
        <v/>
      </c>
      <c r="AV1486" s="6" t="str">
        <f>_xlfn.IFNA(IF(IF($AH1486=AV$5,VLOOKUP(AL1486,buff!$K:$L,2,FALSE),"")=0,"",IF($AH1486=AV$5,VLOOKUP(AL1486,buff!$K:$L,2,FALSE),"")),"")</f>
        <v/>
      </c>
      <c r="AW1486" s="6" t="str">
        <f>_xlfn.IFNA(IF(IF($AH1486=AW$5,VLOOKUP(AM1486,buff!$K:$L,2,FALSE),"")=0,"",IF($AH1486=AW$5,VLOOKUP(AM1486,buff!$K:$L,2,FALSE),"")),"")</f>
        <v/>
      </c>
      <c r="AX1486" s="6">
        <f>VLOOKUP(AI1486,buff!K:P,6,FALSE)</f>
        <v>-5128</v>
      </c>
      <c r="AY1486">
        <f t="shared" si="457"/>
        <v>-5128</v>
      </c>
      <c r="AZ1486">
        <f t="shared" si="457"/>
        <v>-5128</v>
      </c>
      <c r="BA1486">
        <f t="shared" si="458"/>
        <v>2</v>
      </c>
      <c r="BB1486">
        <f t="shared" si="459"/>
        <v>1</v>
      </c>
    </row>
    <row r="1487" spans="1:54" x14ac:dyDescent="0.15">
      <c r="A1487" t="str">
        <f t="shared" si="448"/>
        <v>乐涯主动技能3等级1</v>
      </c>
      <c r="B1487" s="8">
        <v>1481</v>
      </c>
      <c r="C1487" s="8" t="str">
        <f>VLOOKUP(G1487,角色!A:B,2,FALSE)</f>
        <v>乐涯</v>
      </c>
      <c r="D1487" s="8" t="str">
        <f t="shared" si="454"/>
        <v>主动技能3</v>
      </c>
      <c r="E1487" s="8">
        <f t="shared" si="449"/>
        <v>1</v>
      </c>
      <c r="F1487" s="8">
        <f t="shared" si="450"/>
        <v>3</v>
      </c>
      <c r="G1487" s="8">
        <f t="shared" si="451"/>
        <v>25</v>
      </c>
      <c r="H1487" s="4" t="s">
        <v>517</v>
      </c>
      <c r="I1487" s="4" t="str">
        <f>"对己方全体增加攻击20%防御"&amp;AX1487&amp;"速度20%"</f>
        <v>对己方全体增加攻击20%防御76速度20%</v>
      </c>
      <c r="J1487" s="4" t="s">
        <v>461</v>
      </c>
      <c r="K1487" s="1" t="s">
        <v>105</v>
      </c>
      <c r="L1487" s="4" t="s">
        <v>109</v>
      </c>
      <c r="M1487" s="4" t="s">
        <v>116</v>
      </c>
      <c r="N1487" s="4">
        <v>100</v>
      </c>
      <c r="O1487" s="4"/>
      <c r="T1487" s="6" t="str">
        <f t="shared" si="452"/>
        <v>25:100:2:0|90:100:2:0|133:100:2:0</v>
      </c>
      <c r="U1487" s="6" t="str">
        <f t="shared" si="453"/>
        <v/>
      </c>
      <c r="Y1487">
        <f t="shared" si="446"/>
        <v>100</v>
      </c>
      <c r="Z1487">
        <v>0</v>
      </c>
      <c r="AE1487">
        <v>0</v>
      </c>
      <c r="AF1487" s="23">
        <f t="shared" si="455"/>
        <v>3</v>
      </c>
      <c r="AG1487" s="23">
        <f t="shared" si="456"/>
        <v>2</v>
      </c>
      <c r="AH1487" t="s">
        <v>118</v>
      </c>
      <c r="AI1487" s="4" t="s">
        <v>1581</v>
      </c>
      <c r="AJ1487" s="4" t="s">
        <v>1692</v>
      </c>
      <c r="AK1487" s="4" t="s">
        <v>1774</v>
      </c>
      <c r="AN1487" s="6" t="str">
        <f>_xlfn.IFNA(IF(IF($AH1487=AN$5,VLOOKUP(AI1487,buff!$K:$L,2,FALSE),"")=0,"",IF($AH1487=AN$5,VLOOKUP(AI1487,buff!$K:$L,2,FALSE),"")),"")</f>
        <v>25:100:2:0</v>
      </c>
      <c r="AO1487" s="6" t="str">
        <f>_xlfn.IFNA(IF(IF($AH1487=AO$5,VLOOKUP(AJ1487,buff!$K:$L,2,FALSE),"")=0,"",IF($AH1487=AO$5,VLOOKUP(AJ1487,buff!$K:$L,2,FALSE),"")),"")</f>
        <v>90:100:2:0</v>
      </c>
      <c r="AP1487" s="6" t="str">
        <f>_xlfn.IFNA(IF(IF($AH1487=AP$5,VLOOKUP(AK1487,buff!$K:$L,2,FALSE),"")=0,"",IF($AH1487=AP$5,VLOOKUP(AK1487,buff!$K:$L,2,FALSE),"")),"")</f>
        <v>133:100:2:0</v>
      </c>
      <c r="AQ1487" s="6" t="str">
        <f>_xlfn.IFNA(IF(IF($AH1487=AQ$5,VLOOKUP(AL1487,buff!$K:$L,2,FALSE),"")=0,"",IF($AH1487=AQ$5,VLOOKUP(AL1487,buff!$K:$L,2,FALSE),"")),"")</f>
        <v/>
      </c>
      <c r="AR1487" s="6" t="str">
        <f>_xlfn.IFNA(IF(IF($AH1487=AR$5,VLOOKUP(AM1487,buff!$K:$L,2,FALSE),"")=0,"",IF($AH1487=AR$5,VLOOKUP(AM1487,buff!$K:$L,2,FALSE),"")),"")</f>
        <v/>
      </c>
      <c r="AS1487" s="6" t="str">
        <f>_xlfn.IFNA(IF(IF($AH1487=AS$5,VLOOKUP(AI1487,buff!$K:$L,2,FALSE),"")=0,"",IF($AH1487=AS$5,VLOOKUP(AI1487,buff!$K:$L,2,FALSE),"")),"")</f>
        <v/>
      </c>
      <c r="AT1487" s="6" t="str">
        <f>_xlfn.IFNA(IF(IF($AH1487=AT$5,VLOOKUP(AJ1487,buff!$K:$L,2,FALSE),"")=0,"",IF($AH1487=AT$5,VLOOKUP(AJ1487,buff!$K:$L,2,FALSE),"")),"")</f>
        <v/>
      </c>
      <c r="AU1487" s="6" t="str">
        <f>_xlfn.IFNA(IF(IF($AH1487=AU$5,VLOOKUP(AK1487,buff!$K:$L,2,FALSE),"")=0,"",IF($AH1487=AU$5,VLOOKUP(AK1487,buff!$K:$L,2,FALSE),"")),"")</f>
        <v/>
      </c>
      <c r="AV1487" s="6" t="str">
        <f>_xlfn.IFNA(IF(IF($AH1487=AV$5,VLOOKUP(AL1487,buff!$K:$L,2,FALSE),"")=0,"",IF($AH1487=AV$5,VLOOKUP(AL1487,buff!$K:$L,2,FALSE),"")),"")</f>
        <v/>
      </c>
      <c r="AW1487" s="6" t="str">
        <f>_xlfn.IFNA(IF(IF($AH1487=AW$5,VLOOKUP(AM1487,buff!$K:$L,2,FALSE),"")=0,"",IF($AH1487=AW$5,VLOOKUP(AM1487,buff!$K:$L,2,FALSE),"")),"")</f>
        <v/>
      </c>
      <c r="AX1487" s="6">
        <f>VLOOKUP(AI1487,buff!K:P,6,FALSE)</f>
        <v>76</v>
      </c>
      <c r="AY1487">
        <f t="shared" si="457"/>
        <v>76</v>
      </c>
      <c r="AZ1487">
        <f t="shared" si="457"/>
        <v>76</v>
      </c>
      <c r="BA1487">
        <f t="shared" si="458"/>
        <v>3</v>
      </c>
      <c r="BB1487">
        <f t="shared" si="459"/>
        <v>2</v>
      </c>
    </row>
    <row r="1488" spans="1:54" x14ac:dyDescent="0.15">
      <c r="A1488" t="str">
        <f t="shared" si="448"/>
        <v>乐涯主动技能3等级2</v>
      </c>
      <c r="B1488" s="8">
        <v>1482</v>
      </c>
      <c r="C1488" s="8" t="str">
        <f>VLOOKUP(G1488,角色!A:B,2,FALSE)</f>
        <v>乐涯</v>
      </c>
      <c r="D1488" s="8" t="str">
        <f t="shared" si="454"/>
        <v>主动技能3</v>
      </c>
      <c r="E1488" s="8">
        <f t="shared" si="449"/>
        <v>2</v>
      </c>
      <c r="F1488" s="8">
        <f t="shared" si="450"/>
        <v>3</v>
      </c>
      <c r="G1488" s="8">
        <f t="shared" si="451"/>
        <v>25</v>
      </c>
      <c r="H1488" s="4" t="s">
        <v>517</v>
      </c>
      <c r="I1488" s="4" t="str">
        <f t="shared" ref="I1488:I1505" si="460">"对己方全体增加攻击20%防御"&amp;AX1488&amp;"速度20%"</f>
        <v>对己方全体增加攻击20%防御112速度20%</v>
      </c>
      <c r="J1488" s="4" t="s">
        <v>461</v>
      </c>
      <c r="K1488" s="1" t="s">
        <v>105</v>
      </c>
      <c r="L1488" s="4" t="s">
        <v>109</v>
      </c>
      <c r="M1488" s="4" t="s">
        <v>116</v>
      </c>
      <c r="N1488" s="4">
        <v>100</v>
      </c>
      <c r="O1488" s="4"/>
      <c r="T1488" s="6" t="str">
        <f t="shared" si="452"/>
        <v>26:100:2:0|90:100:2:0|133:100:2:0</v>
      </c>
      <c r="U1488" s="6" t="str">
        <f t="shared" si="453"/>
        <v/>
      </c>
      <c r="Y1488">
        <f t="shared" si="446"/>
        <v>100</v>
      </c>
      <c r="Z1488">
        <v>0</v>
      </c>
      <c r="AE1488">
        <v>0</v>
      </c>
      <c r="AF1488" s="23">
        <f t="shared" si="455"/>
        <v>3</v>
      </c>
      <c r="AG1488" s="23">
        <f t="shared" si="456"/>
        <v>2</v>
      </c>
      <c r="AH1488" t="s">
        <v>118</v>
      </c>
      <c r="AI1488" s="4" t="s">
        <v>1755</v>
      </c>
      <c r="AJ1488" s="4" t="s">
        <v>1692</v>
      </c>
      <c r="AK1488" s="4" t="s">
        <v>1774</v>
      </c>
      <c r="AN1488" s="6" t="str">
        <f>_xlfn.IFNA(IF(IF($AH1488=AN$5,VLOOKUP(AI1488,buff!$K:$L,2,FALSE),"")=0,"",IF($AH1488=AN$5,VLOOKUP(AI1488,buff!$K:$L,2,FALSE),"")),"")</f>
        <v>26:100:2:0</v>
      </c>
      <c r="AO1488" s="6" t="str">
        <f>_xlfn.IFNA(IF(IF($AH1488=AO$5,VLOOKUP(AJ1488,buff!$K:$L,2,FALSE),"")=0,"",IF($AH1488=AO$5,VLOOKUP(AJ1488,buff!$K:$L,2,FALSE),"")),"")</f>
        <v>90:100:2:0</v>
      </c>
      <c r="AP1488" s="6" t="str">
        <f>_xlfn.IFNA(IF(IF($AH1488=AP$5,VLOOKUP(AK1488,buff!$K:$L,2,FALSE),"")=0,"",IF($AH1488=AP$5,VLOOKUP(AK1488,buff!$K:$L,2,FALSE),"")),"")</f>
        <v>133:100:2:0</v>
      </c>
      <c r="AQ1488" s="6" t="str">
        <f>_xlfn.IFNA(IF(IF($AH1488=AQ$5,VLOOKUP(AL1488,buff!$K:$L,2,FALSE),"")=0,"",IF($AH1488=AQ$5,VLOOKUP(AL1488,buff!$K:$L,2,FALSE),"")),"")</f>
        <v/>
      </c>
      <c r="AR1488" s="6" t="str">
        <f>_xlfn.IFNA(IF(IF($AH1488=AR$5,VLOOKUP(AM1488,buff!$K:$L,2,FALSE),"")=0,"",IF($AH1488=AR$5,VLOOKUP(AM1488,buff!$K:$L,2,FALSE),"")),"")</f>
        <v/>
      </c>
      <c r="AS1488" s="6" t="str">
        <f>_xlfn.IFNA(IF(IF($AH1488=AS$5,VLOOKUP(AI1488,buff!$K:$L,2,FALSE),"")=0,"",IF($AH1488=AS$5,VLOOKUP(AI1488,buff!$K:$L,2,FALSE),"")),"")</f>
        <v/>
      </c>
      <c r="AT1488" s="6" t="str">
        <f>_xlfn.IFNA(IF(IF($AH1488=AT$5,VLOOKUP(AJ1488,buff!$K:$L,2,FALSE),"")=0,"",IF($AH1488=AT$5,VLOOKUP(AJ1488,buff!$K:$L,2,FALSE),"")),"")</f>
        <v/>
      </c>
      <c r="AU1488" s="6" t="str">
        <f>_xlfn.IFNA(IF(IF($AH1488=AU$5,VLOOKUP(AK1488,buff!$K:$L,2,FALSE),"")=0,"",IF($AH1488=AU$5,VLOOKUP(AK1488,buff!$K:$L,2,FALSE),"")),"")</f>
        <v/>
      </c>
      <c r="AV1488" s="6" t="str">
        <f>_xlfn.IFNA(IF(IF($AH1488=AV$5,VLOOKUP(AL1488,buff!$K:$L,2,FALSE),"")=0,"",IF($AH1488=AV$5,VLOOKUP(AL1488,buff!$K:$L,2,FALSE),"")),"")</f>
        <v/>
      </c>
      <c r="AW1488" s="6" t="str">
        <f>_xlfn.IFNA(IF(IF($AH1488=AW$5,VLOOKUP(AM1488,buff!$K:$L,2,FALSE),"")=0,"",IF($AH1488=AW$5,VLOOKUP(AM1488,buff!$K:$L,2,FALSE),"")),"")</f>
        <v/>
      </c>
      <c r="AX1488" s="6">
        <f>VLOOKUP(AI1488,buff!K:P,6,FALSE)</f>
        <v>112</v>
      </c>
      <c r="AY1488">
        <f t="shared" si="457"/>
        <v>112</v>
      </c>
      <c r="AZ1488">
        <f t="shared" si="457"/>
        <v>112</v>
      </c>
      <c r="BA1488">
        <f t="shared" si="458"/>
        <v>3</v>
      </c>
      <c r="BB1488">
        <f t="shared" si="459"/>
        <v>2</v>
      </c>
    </row>
    <row r="1489" spans="1:54" x14ac:dyDescent="0.15">
      <c r="A1489" t="str">
        <f t="shared" si="448"/>
        <v>乐涯主动技能3等级3</v>
      </c>
      <c r="B1489" s="8">
        <v>1483</v>
      </c>
      <c r="C1489" s="8" t="str">
        <f>VLOOKUP(G1489,角色!A:B,2,FALSE)</f>
        <v>乐涯</v>
      </c>
      <c r="D1489" s="8" t="str">
        <f t="shared" si="454"/>
        <v>主动技能3</v>
      </c>
      <c r="E1489" s="8">
        <f t="shared" si="449"/>
        <v>3</v>
      </c>
      <c r="F1489" s="8">
        <f t="shared" si="450"/>
        <v>3</v>
      </c>
      <c r="G1489" s="8">
        <f t="shared" si="451"/>
        <v>25</v>
      </c>
      <c r="H1489" s="4" t="s">
        <v>517</v>
      </c>
      <c r="I1489" s="4" t="str">
        <f>"对己方全体增加攻击20%防御"&amp;AX1489&amp;"速度20%"</f>
        <v>对己方全体增加攻击20%防御148速度20%</v>
      </c>
      <c r="J1489" s="4" t="s">
        <v>461</v>
      </c>
      <c r="K1489" s="1" t="s">
        <v>105</v>
      </c>
      <c r="L1489" s="4" t="s">
        <v>109</v>
      </c>
      <c r="M1489" s="4" t="s">
        <v>116</v>
      </c>
      <c r="N1489" s="4">
        <v>100</v>
      </c>
      <c r="O1489" s="4"/>
      <c r="T1489" s="6" t="str">
        <f t="shared" si="452"/>
        <v>27:100:2:0|90:100:2:0|133:100:2:0</v>
      </c>
      <c r="U1489" s="6" t="str">
        <f t="shared" si="453"/>
        <v/>
      </c>
      <c r="Y1489">
        <f t="shared" si="446"/>
        <v>100</v>
      </c>
      <c r="Z1489">
        <v>0</v>
      </c>
      <c r="AE1489">
        <v>0</v>
      </c>
      <c r="AF1489" s="23">
        <f t="shared" si="455"/>
        <v>3</v>
      </c>
      <c r="AG1489" s="23">
        <f t="shared" si="456"/>
        <v>2</v>
      </c>
      <c r="AH1489" t="s">
        <v>118</v>
      </c>
      <c r="AI1489" s="4" t="s">
        <v>1756</v>
      </c>
      <c r="AJ1489" s="4" t="s">
        <v>1692</v>
      </c>
      <c r="AK1489" s="4" t="s">
        <v>1774</v>
      </c>
      <c r="AN1489" s="6" t="str">
        <f>_xlfn.IFNA(IF(IF($AH1489=AN$5,VLOOKUP(AI1489,buff!$K:$L,2,FALSE),"")=0,"",IF($AH1489=AN$5,VLOOKUP(AI1489,buff!$K:$L,2,FALSE),"")),"")</f>
        <v>27:100:2:0</v>
      </c>
      <c r="AO1489" s="6" t="str">
        <f>_xlfn.IFNA(IF(IF($AH1489=AO$5,VLOOKUP(AJ1489,buff!$K:$L,2,FALSE),"")=0,"",IF($AH1489=AO$5,VLOOKUP(AJ1489,buff!$K:$L,2,FALSE),"")),"")</f>
        <v>90:100:2:0</v>
      </c>
      <c r="AP1489" s="6" t="str">
        <f>_xlfn.IFNA(IF(IF($AH1489=AP$5,VLOOKUP(AK1489,buff!$K:$L,2,FALSE),"")=0,"",IF($AH1489=AP$5,VLOOKUP(AK1489,buff!$K:$L,2,FALSE),"")),"")</f>
        <v>133:100:2:0</v>
      </c>
      <c r="AQ1489" s="6" t="str">
        <f>_xlfn.IFNA(IF(IF($AH1489=AQ$5,VLOOKUP(AL1489,buff!$K:$L,2,FALSE),"")=0,"",IF($AH1489=AQ$5,VLOOKUP(AL1489,buff!$K:$L,2,FALSE),"")),"")</f>
        <v/>
      </c>
      <c r="AR1489" s="6" t="str">
        <f>_xlfn.IFNA(IF(IF($AH1489=AR$5,VLOOKUP(AM1489,buff!$K:$L,2,FALSE),"")=0,"",IF($AH1489=AR$5,VLOOKUP(AM1489,buff!$K:$L,2,FALSE),"")),"")</f>
        <v/>
      </c>
      <c r="AS1489" s="6" t="str">
        <f>_xlfn.IFNA(IF(IF($AH1489=AS$5,VLOOKUP(AI1489,buff!$K:$L,2,FALSE),"")=0,"",IF($AH1489=AS$5,VLOOKUP(AI1489,buff!$K:$L,2,FALSE),"")),"")</f>
        <v/>
      </c>
      <c r="AT1489" s="6" t="str">
        <f>_xlfn.IFNA(IF(IF($AH1489=AT$5,VLOOKUP(AJ1489,buff!$K:$L,2,FALSE),"")=0,"",IF($AH1489=AT$5,VLOOKUP(AJ1489,buff!$K:$L,2,FALSE),"")),"")</f>
        <v/>
      </c>
      <c r="AU1489" s="6" t="str">
        <f>_xlfn.IFNA(IF(IF($AH1489=AU$5,VLOOKUP(AK1489,buff!$K:$L,2,FALSE),"")=0,"",IF($AH1489=AU$5,VLOOKUP(AK1489,buff!$K:$L,2,FALSE),"")),"")</f>
        <v/>
      </c>
      <c r="AV1489" s="6" t="str">
        <f>_xlfn.IFNA(IF(IF($AH1489=AV$5,VLOOKUP(AL1489,buff!$K:$L,2,FALSE),"")=0,"",IF($AH1489=AV$5,VLOOKUP(AL1489,buff!$K:$L,2,FALSE),"")),"")</f>
        <v/>
      </c>
      <c r="AW1489" s="6" t="str">
        <f>_xlfn.IFNA(IF(IF($AH1489=AW$5,VLOOKUP(AM1489,buff!$K:$L,2,FALSE),"")=0,"",IF($AH1489=AW$5,VLOOKUP(AM1489,buff!$K:$L,2,FALSE),"")),"")</f>
        <v/>
      </c>
      <c r="AX1489" s="6">
        <f>VLOOKUP(AI1489,buff!K:P,6,FALSE)</f>
        <v>148</v>
      </c>
      <c r="AY1489">
        <f t="shared" si="457"/>
        <v>148</v>
      </c>
      <c r="AZ1489">
        <f t="shared" si="457"/>
        <v>148</v>
      </c>
      <c r="BA1489">
        <f t="shared" si="458"/>
        <v>3</v>
      </c>
      <c r="BB1489">
        <f t="shared" si="459"/>
        <v>2</v>
      </c>
    </row>
    <row r="1490" spans="1:54" x14ac:dyDescent="0.15">
      <c r="A1490" t="str">
        <f t="shared" si="448"/>
        <v>乐涯主动技能3等级4</v>
      </c>
      <c r="B1490" s="8">
        <v>1484</v>
      </c>
      <c r="C1490" s="8" t="str">
        <f>VLOOKUP(G1490,角色!A:B,2,FALSE)</f>
        <v>乐涯</v>
      </c>
      <c r="D1490" s="8" t="str">
        <f t="shared" si="454"/>
        <v>主动技能3</v>
      </c>
      <c r="E1490" s="8">
        <f t="shared" si="449"/>
        <v>4</v>
      </c>
      <c r="F1490" s="8">
        <f t="shared" si="450"/>
        <v>3</v>
      </c>
      <c r="G1490" s="8">
        <f t="shared" si="451"/>
        <v>25</v>
      </c>
      <c r="H1490" s="4" t="s">
        <v>517</v>
      </c>
      <c r="I1490" s="4" t="str">
        <f t="shared" si="460"/>
        <v>对己方全体增加攻击20%防御183速度20%</v>
      </c>
      <c r="J1490" s="4" t="s">
        <v>461</v>
      </c>
      <c r="K1490" s="1" t="s">
        <v>105</v>
      </c>
      <c r="L1490" s="4" t="s">
        <v>109</v>
      </c>
      <c r="M1490" s="4" t="s">
        <v>116</v>
      </c>
      <c r="N1490" s="4">
        <v>100</v>
      </c>
      <c r="O1490" s="4"/>
      <c r="T1490" s="6" t="str">
        <f t="shared" si="452"/>
        <v>28:100:2:0|90:100:2:0|133:100:2:0</v>
      </c>
      <c r="U1490" s="6" t="str">
        <f t="shared" si="453"/>
        <v/>
      </c>
      <c r="Y1490">
        <f t="shared" si="446"/>
        <v>100</v>
      </c>
      <c r="Z1490">
        <v>0</v>
      </c>
      <c r="AE1490">
        <v>0</v>
      </c>
      <c r="AF1490" s="23">
        <f t="shared" si="455"/>
        <v>3</v>
      </c>
      <c r="AG1490" s="23">
        <f t="shared" si="456"/>
        <v>2</v>
      </c>
      <c r="AH1490" t="s">
        <v>118</v>
      </c>
      <c r="AI1490" s="4" t="s">
        <v>1757</v>
      </c>
      <c r="AJ1490" s="4" t="s">
        <v>1692</v>
      </c>
      <c r="AK1490" s="4" t="s">
        <v>1774</v>
      </c>
      <c r="AN1490" s="6" t="str">
        <f>_xlfn.IFNA(IF(IF($AH1490=AN$5,VLOOKUP(AI1490,buff!$K:$L,2,FALSE),"")=0,"",IF($AH1490=AN$5,VLOOKUP(AI1490,buff!$K:$L,2,FALSE),"")),"")</f>
        <v>28:100:2:0</v>
      </c>
      <c r="AO1490" s="6" t="str">
        <f>_xlfn.IFNA(IF(IF($AH1490=AO$5,VLOOKUP(AJ1490,buff!$K:$L,2,FALSE),"")=0,"",IF($AH1490=AO$5,VLOOKUP(AJ1490,buff!$K:$L,2,FALSE),"")),"")</f>
        <v>90:100:2:0</v>
      </c>
      <c r="AP1490" s="6" t="str">
        <f>_xlfn.IFNA(IF(IF($AH1490=AP$5,VLOOKUP(AK1490,buff!$K:$L,2,FALSE),"")=0,"",IF($AH1490=AP$5,VLOOKUP(AK1490,buff!$K:$L,2,FALSE),"")),"")</f>
        <v>133:100:2:0</v>
      </c>
      <c r="AQ1490" s="6" t="str">
        <f>_xlfn.IFNA(IF(IF($AH1490=AQ$5,VLOOKUP(AL1490,buff!$K:$L,2,FALSE),"")=0,"",IF($AH1490=AQ$5,VLOOKUP(AL1490,buff!$K:$L,2,FALSE),"")),"")</f>
        <v/>
      </c>
      <c r="AR1490" s="6" t="str">
        <f>_xlfn.IFNA(IF(IF($AH1490=AR$5,VLOOKUP(AM1490,buff!$K:$L,2,FALSE),"")=0,"",IF($AH1490=AR$5,VLOOKUP(AM1490,buff!$K:$L,2,FALSE),"")),"")</f>
        <v/>
      </c>
      <c r="AS1490" s="6" t="str">
        <f>_xlfn.IFNA(IF(IF($AH1490=AS$5,VLOOKUP(AI1490,buff!$K:$L,2,FALSE),"")=0,"",IF($AH1490=AS$5,VLOOKUP(AI1490,buff!$K:$L,2,FALSE),"")),"")</f>
        <v/>
      </c>
      <c r="AT1490" s="6" t="str">
        <f>_xlfn.IFNA(IF(IF($AH1490=AT$5,VLOOKUP(AJ1490,buff!$K:$L,2,FALSE),"")=0,"",IF($AH1490=AT$5,VLOOKUP(AJ1490,buff!$K:$L,2,FALSE),"")),"")</f>
        <v/>
      </c>
      <c r="AU1490" s="6" t="str">
        <f>_xlfn.IFNA(IF(IF($AH1490=AU$5,VLOOKUP(AK1490,buff!$K:$L,2,FALSE),"")=0,"",IF($AH1490=AU$5,VLOOKUP(AK1490,buff!$K:$L,2,FALSE),"")),"")</f>
        <v/>
      </c>
      <c r="AV1490" s="6" t="str">
        <f>_xlfn.IFNA(IF(IF($AH1490=AV$5,VLOOKUP(AL1490,buff!$K:$L,2,FALSE),"")=0,"",IF($AH1490=AV$5,VLOOKUP(AL1490,buff!$K:$L,2,FALSE),"")),"")</f>
        <v/>
      </c>
      <c r="AW1490" s="6" t="str">
        <f>_xlfn.IFNA(IF(IF($AH1490=AW$5,VLOOKUP(AM1490,buff!$K:$L,2,FALSE),"")=0,"",IF($AH1490=AW$5,VLOOKUP(AM1490,buff!$K:$L,2,FALSE),"")),"")</f>
        <v/>
      </c>
      <c r="AX1490" s="6">
        <f>VLOOKUP(AI1490,buff!K:P,6,FALSE)</f>
        <v>183</v>
      </c>
      <c r="AY1490">
        <f t="shared" si="457"/>
        <v>183</v>
      </c>
      <c r="AZ1490">
        <f t="shared" si="457"/>
        <v>183</v>
      </c>
      <c r="BA1490">
        <f t="shared" si="458"/>
        <v>3</v>
      </c>
      <c r="BB1490">
        <f t="shared" si="459"/>
        <v>2</v>
      </c>
    </row>
    <row r="1491" spans="1:54" x14ac:dyDescent="0.15">
      <c r="A1491" t="str">
        <f t="shared" ref="A1491:A1554" si="461">C1491&amp;D1491&amp;$E$6&amp;E1491</f>
        <v>乐涯主动技能3等级5</v>
      </c>
      <c r="B1491" s="8">
        <v>1485</v>
      </c>
      <c r="C1491" s="8" t="str">
        <f>VLOOKUP(G1491,角色!A:B,2,FALSE)</f>
        <v>乐涯</v>
      </c>
      <c r="D1491" s="8" t="str">
        <f t="shared" si="454"/>
        <v>主动技能3</v>
      </c>
      <c r="E1491" s="8">
        <f t="shared" ref="E1491:E1554" si="462">IF(E1490=E$5,1,E1490+1)</f>
        <v>5</v>
      </c>
      <c r="F1491" s="8">
        <f t="shared" ref="F1491:F1554" si="463">IF(E1491=1,IF(F1490=$F$5,1,F1490+1),F1490)</f>
        <v>3</v>
      </c>
      <c r="G1491" s="8">
        <f t="shared" ref="G1491:G1554" si="464">IF((F1491=1)*(E1491=1),G1490+1,G1490)</f>
        <v>25</v>
      </c>
      <c r="H1491" s="4" t="s">
        <v>517</v>
      </c>
      <c r="I1491" s="4" t="str">
        <f t="shared" si="460"/>
        <v>对己方全体增加攻击20%防御226速度20%</v>
      </c>
      <c r="J1491" s="4" t="s">
        <v>461</v>
      </c>
      <c r="K1491" s="1" t="s">
        <v>105</v>
      </c>
      <c r="L1491" s="4" t="s">
        <v>109</v>
      </c>
      <c r="M1491" s="4" t="s">
        <v>116</v>
      </c>
      <c r="N1491" s="4">
        <v>100</v>
      </c>
      <c r="O1491" s="4"/>
      <c r="T1491" s="6" t="str">
        <f t="shared" ref="T1491:T1554" si="465">IF(AN1491="","",AN1491)&amp;IF(AO1491="","","|"&amp;AO1491)&amp;IF(AP1491="","","|"&amp;AP1491)&amp;IF(AQ1491="","","|"&amp;AQ1491)&amp;IF(AR1491="","","|"&amp;AR1491)</f>
        <v>29:100:2:0|90:100:2:0|133:100:2:0</v>
      </c>
      <c r="U1491" s="6" t="str">
        <f t="shared" ref="U1491:U1554" si="466">IF(AS1491="","",AS1491)&amp;IF(AT1491="","","|"&amp;AT1491)&amp;IF(AU1491="","","|"&amp;AU1491)&amp;IF(AV1491="","","|"&amp;AV1491)&amp;IF(AW1491="","","|"&amp;AW1491)</f>
        <v/>
      </c>
      <c r="Y1491">
        <f t="shared" si="446"/>
        <v>100</v>
      </c>
      <c r="Z1491">
        <v>0</v>
      </c>
      <c r="AE1491">
        <v>0</v>
      </c>
      <c r="AF1491" s="23">
        <f t="shared" si="455"/>
        <v>3</v>
      </c>
      <c r="AG1491" s="23">
        <f t="shared" si="456"/>
        <v>2</v>
      </c>
      <c r="AH1491" t="s">
        <v>118</v>
      </c>
      <c r="AI1491" s="4" t="s">
        <v>1758</v>
      </c>
      <c r="AJ1491" s="4" t="s">
        <v>1692</v>
      </c>
      <c r="AK1491" s="4" t="s">
        <v>1774</v>
      </c>
      <c r="AN1491" s="6" t="str">
        <f>_xlfn.IFNA(IF(IF($AH1491=AN$5,VLOOKUP(AI1491,buff!$K:$L,2,FALSE),"")=0,"",IF($AH1491=AN$5,VLOOKUP(AI1491,buff!$K:$L,2,FALSE),"")),"")</f>
        <v>29:100:2:0</v>
      </c>
      <c r="AO1491" s="6" t="str">
        <f>_xlfn.IFNA(IF(IF($AH1491=AO$5,VLOOKUP(AJ1491,buff!$K:$L,2,FALSE),"")=0,"",IF($AH1491=AO$5,VLOOKUP(AJ1491,buff!$K:$L,2,FALSE),"")),"")</f>
        <v>90:100:2:0</v>
      </c>
      <c r="AP1491" s="6" t="str">
        <f>_xlfn.IFNA(IF(IF($AH1491=AP$5,VLOOKUP(AK1491,buff!$K:$L,2,FALSE),"")=0,"",IF($AH1491=AP$5,VLOOKUP(AK1491,buff!$K:$L,2,FALSE),"")),"")</f>
        <v>133:100:2:0</v>
      </c>
      <c r="AQ1491" s="6" t="str">
        <f>_xlfn.IFNA(IF(IF($AH1491=AQ$5,VLOOKUP(AL1491,buff!$K:$L,2,FALSE),"")=0,"",IF($AH1491=AQ$5,VLOOKUP(AL1491,buff!$K:$L,2,FALSE),"")),"")</f>
        <v/>
      </c>
      <c r="AR1491" s="6" t="str">
        <f>_xlfn.IFNA(IF(IF($AH1491=AR$5,VLOOKUP(AM1491,buff!$K:$L,2,FALSE),"")=0,"",IF($AH1491=AR$5,VLOOKUP(AM1491,buff!$K:$L,2,FALSE),"")),"")</f>
        <v/>
      </c>
      <c r="AS1491" s="6" t="str">
        <f>_xlfn.IFNA(IF(IF($AH1491=AS$5,VLOOKUP(AI1491,buff!$K:$L,2,FALSE),"")=0,"",IF($AH1491=AS$5,VLOOKUP(AI1491,buff!$K:$L,2,FALSE),"")),"")</f>
        <v/>
      </c>
      <c r="AT1491" s="6" t="str">
        <f>_xlfn.IFNA(IF(IF($AH1491=AT$5,VLOOKUP(AJ1491,buff!$K:$L,2,FALSE),"")=0,"",IF($AH1491=AT$5,VLOOKUP(AJ1491,buff!$K:$L,2,FALSE),"")),"")</f>
        <v/>
      </c>
      <c r="AU1491" s="6" t="str">
        <f>_xlfn.IFNA(IF(IF($AH1491=AU$5,VLOOKUP(AK1491,buff!$K:$L,2,FALSE),"")=0,"",IF($AH1491=AU$5,VLOOKUP(AK1491,buff!$K:$L,2,FALSE),"")),"")</f>
        <v/>
      </c>
      <c r="AV1491" s="6" t="str">
        <f>_xlfn.IFNA(IF(IF($AH1491=AV$5,VLOOKUP(AL1491,buff!$K:$L,2,FALSE),"")=0,"",IF($AH1491=AV$5,VLOOKUP(AL1491,buff!$K:$L,2,FALSE),"")),"")</f>
        <v/>
      </c>
      <c r="AW1491" s="6" t="str">
        <f>_xlfn.IFNA(IF(IF($AH1491=AW$5,VLOOKUP(AM1491,buff!$K:$L,2,FALSE),"")=0,"",IF($AH1491=AW$5,VLOOKUP(AM1491,buff!$K:$L,2,FALSE),"")),"")</f>
        <v/>
      </c>
      <c r="AX1491" s="6">
        <f>VLOOKUP(AI1491,buff!K:P,6,FALSE)</f>
        <v>226</v>
      </c>
      <c r="AY1491">
        <f t="shared" si="457"/>
        <v>226</v>
      </c>
      <c r="AZ1491">
        <f t="shared" si="457"/>
        <v>226</v>
      </c>
      <c r="BA1491">
        <f t="shared" si="458"/>
        <v>3</v>
      </c>
      <c r="BB1491">
        <f t="shared" si="459"/>
        <v>2</v>
      </c>
    </row>
    <row r="1492" spans="1:54" x14ac:dyDescent="0.15">
      <c r="A1492" t="str">
        <f t="shared" si="461"/>
        <v>乐涯主动技能3等级6</v>
      </c>
      <c r="B1492" s="8">
        <v>1486</v>
      </c>
      <c r="C1492" s="8" t="str">
        <f>VLOOKUP(G1492,角色!A:B,2,FALSE)</f>
        <v>乐涯</v>
      </c>
      <c r="D1492" s="8" t="str">
        <f t="shared" si="454"/>
        <v>主动技能3</v>
      </c>
      <c r="E1492" s="8">
        <f t="shared" si="462"/>
        <v>6</v>
      </c>
      <c r="F1492" s="8">
        <f t="shared" si="463"/>
        <v>3</v>
      </c>
      <c r="G1492" s="8">
        <f t="shared" si="464"/>
        <v>25</v>
      </c>
      <c r="H1492" s="4" t="s">
        <v>517</v>
      </c>
      <c r="I1492" s="4" t="str">
        <f t="shared" si="460"/>
        <v>对己方全体增加攻击20%防御278速度20%</v>
      </c>
      <c r="J1492" s="4" t="s">
        <v>461</v>
      </c>
      <c r="K1492" s="1" t="s">
        <v>105</v>
      </c>
      <c r="L1492" s="4" t="s">
        <v>109</v>
      </c>
      <c r="M1492" s="4" t="s">
        <v>116</v>
      </c>
      <c r="N1492" s="4">
        <v>100</v>
      </c>
      <c r="O1492" s="4"/>
      <c r="T1492" s="6" t="str">
        <f t="shared" si="465"/>
        <v>30:100:2:0|90:100:2:0|133:100:2:0</v>
      </c>
      <c r="U1492" s="6" t="str">
        <f t="shared" si="466"/>
        <v/>
      </c>
      <c r="Y1492">
        <f t="shared" si="446"/>
        <v>100</v>
      </c>
      <c r="Z1492">
        <v>0</v>
      </c>
      <c r="AE1492">
        <v>0</v>
      </c>
      <c r="AF1492" s="23">
        <f t="shared" si="455"/>
        <v>3</v>
      </c>
      <c r="AG1492" s="23">
        <f t="shared" si="456"/>
        <v>2</v>
      </c>
      <c r="AH1492" t="s">
        <v>118</v>
      </c>
      <c r="AI1492" s="4" t="s">
        <v>1759</v>
      </c>
      <c r="AJ1492" s="4" t="s">
        <v>1692</v>
      </c>
      <c r="AK1492" s="4" t="s">
        <v>1774</v>
      </c>
      <c r="AN1492" s="6" t="str">
        <f>_xlfn.IFNA(IF(IF($AH1492=AN$5,VLOOKUP(AI1492,buff!$K:$L,2,FALSE),"")=0,"",IF($AH1492=AN$5,VLOOKUP(AI1492,buff!$K:$L,2,FALSE),"")),"")</f>
        <v>30:100:2:0</v>
      </c>
      <c r="AO1492" s="6" t="str">
        <f>_xlfn.IFNA(IF(IF($AH1492=AO$5,VLOOKUP(AJ1492,buff!$K:$L,2,FALSE),"")=0,"",IF($AH1492=AO$5,VLOOKUP(AJ1492,buff!$K:$L,2,FALSE),"")),"")</f>
        <v>90:100:2:0</v>
      </c>
      <c r="AP1492" s="6" t="str">
        <f>_xlfn.IFNA(IF(IF($AH1492=AP$5,VLOOKUP(AK1492,buff!$K:$L,2,FALSE),"")=0,"",IF($AH1492=AP$5,VLOOKUP(AK1492,buff!$K:$L,2,FALSE),"")),"")</f>
        <v>133:100:2:0</v>
      </c>
      <c r="AQ1492" s="6" t="str">
        <f>_xlfn.IFNA(IF(IF($AH1492=AQ$5,VLOOKUP(AL1492,buff!$K:$L,2,FALSE),"")=0,"",IF($AH1492=AQ$5,VLOOKUP(AL1492,buff!$K:$L,2,FALSE),"")),"")</f>
        <v/>
      </c>
      <c r="AR1492" s="6" t="str">
        <f>_xlfn.IFNA(IF(IF($AH1492=AR$5,VLOOKUP(AM1492,buff!$K:$L,2,FALSE),"")=0,"",IF($AH1492=AR$5,VLOOKUP(AM1492,buff!$K:$L,2,FALSE),"")),"")</f>
        <v/>
      </c>
      <c r="AS1492" s="6" t="str">
        <f>_xlfn.IFNA(IF(IF($AH1492=AS$5,VLOOKUP(AI1492,buff!$K:$L,2,FALSE),"")=0,"",IF($AH1492=AS$5,VLOOKUP(AI1492,buff!$K:$L,2,FALSE),"")),"")</f>
        <v/>
      </c>
      <c r="AT1492" s="6" t="str">
        <f>_xlfn.IFNA(IF(IF($AH1492=AT$5,VLOOKUP(AJ1492,buff!$K:$L,2,FALSE),"")=0,"",IF($AH1492=AT$5,VLOOKUP(AJ1492,buff!$K:$L,2,FALSE),"")),"")</f>
        <v/>
      </c>
      <c r="AU1492" s="6" t="str">
        <f>_xlfn.IFNA(IF(IF($AH1492=AU$5,VLOOKUP(AK1492,buff!$K:$L,2,FALSE),"")=0,"",IF($AH1492=AU$5,VLOOKUP(AK1492,buff!$K:$L,2,FALSE),"")),"")</f>
        <v/>
      </c>
      <c r="AV1492" s="6" t="str">
        <f>_xlfn.IFNA(IF(IF($AH1492=AV$5,VLOOKUP(AL1492,buff!$K:$L,2,FALSE),"")=0,"",IF($AH1492=AV$5,VLOOKUP(AL1492,buff!$K:$L,2,FALSE),"")),"")</f>
        <v/>
      </c>
      <c r="AW1492" s="6" t="str">
        <f>_xlfn.IFNA(IF(IF($AH1492=AW$5,VLOOKUP(AM1492,buff!$K:$L,2,FALSE),"")=0,"",IF($AH1492=AW$5,VLOOKUP(AM1492,buff!$K:$L,2,FALSE),"")),"")</f>
        <v/>
      </c>
      <c r="AX1492" s="6">
        <f>VLOOKUP(AI1492,buff!K:P,6,FALSE)</f>
        <v>278</v>
      </c>
      <c r="AY1492">
        <f t="shared" si="457"/>
        <v>278</v>
      </c>
      <c r="AZ1492">
        <f t="shared" si="457"/>
        <v>278</v>
      </c>
      <c r="BA1492">
        <f t="shared" si="458"/>
        <v>3</v>
      </c>
      <c r="BB1492">
        <f t="shared" si="459"/>
        <v>2</v>
      </c>
    </row>
    <row r="1493" spans="1:54" x14ac:dyDescent="0.15">
      <c r="A1493" t="str">
        <f t="shared" si="461"/>
        <v>乐涯主动技能3等级7</v>
      </c>
      <c r="B1493" s="8">
        <v>1487</v>
      </c>
      <c r="C1493" s="8" t="str">
        <f>VLOOKUP(G1493,角色!A:B,2,FALSE)</f>
        <v>乐涯</v>
      </c>
      <c r="D1493" s="8" t="str">
        <f t="shared" si="454"/>
        <v>主动技能3</v>
      </c>
      <c r="E1493" s="8">
        <f t="shared" si="462"/>
        <v>7</v>
      </c>
      <c r="F1493" s="8">
        <f t="shared" si="463"/>
        <v>3</v>
      </c>
      <c r="G1493" s="8">
        <f t="shared" si="464"/>
        <v>25</v>
      </c>
      <c r="H1493" s="4" t="s">
        <v>517</v>
      </c>
      <c r="I1493" s="4" t="str">
        <f t="shared" si="460"/>
        <v>对己方全体增加攻击20%防御343速度20%</v>
      </c>
      <c r="J1493" s="4" t="s">
        <v>461</v>
      </c>
      <c r="K1493" s="1" t="s">
        <v>105</v>
      </c>
      <c r="L1493" s="4" t="s">
        <v>109</v>
      </c>
      <c r="M1493" s="4" t="s">
        <v>116</v>
      </c>
      <c r="N1493" s="4">
        <v>100</v>
      </c>
      <c r="O1493" s="4"/>
      <c r="T1493" s="6" t="str">
        <f t="shared" si="465"/>
        <v>31:100:2:0|90:100:2:0|133:100:2:0</v>
      </c>
      <c r="U1493" s="6" t="str">
        <f t="shared" si="466"/>
        <v/>
      </c>
      <c r="Y1493">
        <f t="shared" si="446"/>
        <v>100</v>
      </c>
      <c r="Z1493">
        <v>0</v>
      </c>
      <c r="AE1493">
        <v>0</v>
      </c>
      <c r="AF1493" s="23">
        <f t="shared" si="455"/>
        <v>3</v>
      </c>
      <c r="AG1493" s="23">
        <f t="shared" si="456"/>
        <v>2</v>
      </c>
      <c r="AH1493" t="s">
        <v>118</v>
      </c>
      <c r="AI1493" s="4" t="s">
        <v>1760</v>
      </c>
      <c r="AJ1493" s="4" t="s">
        <v>1692</v>
      </c>
      <c r="AK1493" s="4" t="s">
        <v>1774</v>
      </c>
      <c r="AN1493" s="6" t="str">
        <f>_xlfn.IFNA(IF(IF($AH1493=AN$5,VLOOKUP(AI1493,buff!$K:$L,2,FALSE),"")=0,"",IF($AH1493=AN$5,VLOOKUP(AI1493,buff!$K:$L,2,FALSE),"")),"")</f>
        <v>31:100:2:0</v>
      </c>
      <c r="AO1493" s="6" t="str">
        <f>_xlfn.IFNA(IF(IF($AH1493=AO$5,VLOOKUP(AJ1493,buff!$K:$L,2,FALSE),"")=0,"",IF($AH1493=AO$5,VLOOKUP(AJ1493,buff!$K:$L,2,FALSE),"")),"")</f>
        <v>90:100:2:0</v>
      </c>
      <c r="AP1493" s="6" t="str">
        <f>_xlfn.IFNA(IF(IF($AH1493=AP$5,VLOOKUP(AK1493,buff!$K:$L,2,FALSE),"")=0,"",IF($AH1493=AP$5,VLOOKUP(AK1493,buff!$K:$L,2,FALSE),"")),"")</f>
        <v>133:100:2:0</v>
      </c>
      <c r="AQ1493" s="6" t="str">
        <f>_xlfn.IFNA(IF(IF($AH1493=AQ$5,VLOOKUP(AL1493,buff!$K:$L,2,FALSE),"")=0,"",IF($AH1493=AQ$5,VLOOKUP(AL1493,buff!$K:$L,2,FALSE),"")),"")</f>
        <v/>
      </c>
      <c r="AR1493" s="6" t="str">
        <f>_xlfn.IFNA(IF(IF($AH1493=AR$5,VLOOKUP(AM1493,buff!$K:$L,2,FALSE),"")=0,"",IF($AH1493=AR$5,VLOOKUP(AM1493,buff!$K:$L,2,FALSE),"")),"")</f>
        <v/>
      </c>
      <c r="AS1493" s="6" t="str">
        <f>_xlfn.IFNA(IF(IF($AH1493=AS$5,VLOOKUP(AI1493,buff!$K:$L,2,FALSE),"")=0,"",IF($AH1493=AS$5,VLOOKUP(AI1493,buff!$K:$L,2,FALSE),"")),"")</f>
        <v/>
      </c>
      <c r="AT1493" s="6" t="str">
        <f>_xlfn.IFNA(IF(IF($AH1493=AT$5,VLOOKUP(AJ1493,buff!$K:$L,2,FALSE),"")=0,"",IF($AH1493=AT$5,VLOOKUP(AJ1493,buff!$K:$L,2,FALSE),"")),"")</f>
        <v/>
      </c>
      <c r="AU1493" s="6" t="str">
        <f>_xlfn.IFNA(IF(IF($AH1493=AU$5,VLOOKUP(AK1493,buff!$K:$L,2,FALSE),"")=0,"",IF($AH1493=AU$5,VLOOKUP(AK1493,buff!$K:$L,2,FALSE),"")),"")</f>
        <v/>
      </c>
      <c r="AV1493" s="6" t="str">
        <f>_xlfn.IFNA(IF(IF($AH1493=AV$5,VLOOKUP(AL1493,buff!$K:$L,2,FALSE),"")=0,"",IF($AH1493=AV$5,VLOOKUP(AL1493,buff!$K:$L,2,FALSE),"")),"")</f>
        <v/>
      </c>
      <c r="AW1493" s="6" t="str">
        <f>_xlfn.IFNA(IF(IF($AH1493=AW$5,VLOOKUP(AM1493,buff!$K:$L,2,FALSE),"")=0,"",IF($AH1493=AW$5,VLOOKUP(AM1493,buff!$K:$L,2,FALSE),"")),"")</f>
        <v/>
      </c>
      <c r="AX1493" s="6">
        <f>VLOOKUP(AI1493,buff!K:P,6,FALSE)</f>
        <v>343</v>
      </c>
      <c r="AY1493">
        <f t="shared" si="457"/>
        <v>343</v>
      </c>
      <c r="AZ1493">
        <f t="shared" si="457"/>
        <v>343</v>
      </c>
      <c r="BA1493">
        <f t="shared" si="458"/>
        <v>3</v>
      </c>
      <c r="BB1493">
        <f t="shared" si="459"/>
        <v>2</v>
      </c>
    </row>
    <row r="1494" spans="1:54" x14ac:dyDescent="0.15">
      <c r="A1494" t="str">
        <f t="shared" si="461"/>
        <v>乐涯主动技能3等级8</v>
      </c>
      <c r="B1494" s="8">
        <v>1488</v>
      </c>
      <c r="C1494" s="8" t="str">
        <f>VLOOKUP(G1494,角色!A:B,2,FALSE)</f>
        <v>乐涯</v>
      </c>
      <c r="D1494" s="8" t="str">
        <f t="shared" si="454"/>
        <v>主动技能3</v>
      </c>
      <c r="E1494" s="8">
        <f t="shared" si="462"/>
        <v>8</v>
      </c>
      <c r="F1494" s="8">
        <f t="shared" si="463"/>
        <v>3</v>
      </c>
      <c r="G1494" s="8">
        <f t="shared" si="464"/>
        <v>25</v>
      </c>
      <c r="H1494" s="4" t="s">
        <v>517</v>
      </c>
      <c r="I1494" s="4" t="str">
        <f t="shared" si="460"/>
        <v>对己方全体增加攻击20%防御422速度20%</v>
      </c>
      <c r="J1494" s="4" t="s">
        <v>461</v>
      </c>
      <c r="K1494" s="1" t="s">
        <v>105</v>
      </c>
      <c r="L1494" s="4" t="s">
        <v>109</v>
      </c>
      <c r="M1494" s="4" t="s">
        <v>116</v>
      </c>
      <c r="N1494" s="4">
        <v>100</v>
      </c>
      <c r="O1494" s="4"/>
      <c r="T1494" s="6" t="str">
        <f t="shared" si="465"/>
        <v>32:100:2:0|90:100:2:0|133:100:2:0</v>
      </c>
      <c r="U1494" s="6" t="str">
        <f t="shared" si="466"/>
        <v/>
      </c>
      <c r="Y1494">
        <f t="shared" si="446"/>
        <v>100</v>
      </c>
      <c r="Z1494">
        <v>0</v>
      </c>
      <c r="AE1494">
        <v>0</v>
      </c>
      <c r="AF1494" s="23">
        <f t="shared" si="455"/>
        <v>3</v>
      </c>
      <c r="AG1494" s="23">
        <f t="shared" si="456"/>
        <v>2</v>
      </c>
      <c r="AH1494" t="s">
        <v>118</v>
      </c>
      <c r="AI1494" s="4" t="s">
        <v>1761</v>
      </c>
      <c r="AJ1494" s="4" t="s">
        <v>1692</v>
      </c>
      <c r="AK1494" s="4" t="s">
        <v>1774</v>
      </c>
      <c r="AN1494" s="6" t="str">
        <f>_xlfn.IFNA(IF(IF($AH1494=AN$5,VLOOKUP(AI1494,buff!$K:$L,2,FALSE),"")=0,"",IF($AH1494=AN$5,VLOOKUP(AI1494,buff!$K:$L,2,FALSE),"")),"")</f>
        <v>32:100:2:0</v>
      </c>
      <c r="AO1494" s="6" t="str">
        <f>_xlfn.IFNA(IF(IF($AH1494=AO$5,VLOOKUP(AJ1494,buff!$K:$L,2,FALSE),"")=0,"",IF($AH1494=AO$5,VLOOKUP(AJ1494,buff!$K:$L,2,FALSE),"")),"")</f>
        <v>90:100:2:0</v>
      </c>
      <c r="AP1494" s="6" t="str">
        <f>_xlfn.IFNA(IF(IF($AH1494=AP$5,VLOOKUP(AK1494,buff!$K:$L,2,FALSE),"")=0,"",IF($AH1494=AP$5,VLOOKUP(AK1494,buff!$K:$L,2,FALSE),"")),"")</f>
        <v>133:100:2:0</v>
      </c>
      <c r="AQ1494" s="6" t="str">
        <f>_xlfn.IFNA(IF(IF($AH1494=AQ$5,VLOOKUP(AL1494,buff!$K:$L,2,FALSE),"")=0,"",IF($AH1494=AQ$5,VLOOKUP(AL1494,buff!$K:$L,2,FALSE),"")),"")</f>
        <v/>
      </c>
      <c r="AR1494" s="6" t="str">
        <f>_xlfn.IFNA(IF(IF($AH1494=AR$5,VLOOKUP(AM1494,buff!$K:$L,2,FALSE),"")=0,"",IF($AH1494=AR$5,VLOOKUP(AM1494,buff!$K:$L,2,FALSE),"")),"")</f>
        <v/>
      </c>
      <c r="AS1494" s="6" t="str">
        <f>_xlfn.IFNA(IF(IF($AH1494=AS$5,VLOOKUP(AI1494,buff!$K:$L,2,FALSE),"")=0,"",IF($AH1494=AS$5,VLOOKUP(AI1494,buff!$K:$L,2,FALSE),"")),"")</f>
        <v/>
      </c>
      <c r="AT1494" s="6" t="str">
        <f>_xlfn.IFNA(IF(IF($AH1494=AT$5,VLOOKUP(AJ1494,buff!$K:$L,2,FALSE),"")=0,"",IF($AH1494=AT$5,VLOOKUP(AJ1494,buff!$K:$L,2,FALSE),"")),"")</f>
        <v/>
      </c>
      <c r="AU1494" s="6" t="str">
        <f>_xlfn.IFNA(IF(IF($AH1494=AU$5,VLOOKUP(AK1494,buff!$K:$L,2,FALSE),"")=0,"",IF($AH1494=AU$5,VLOOKUP(AK1494,buff!$K:$L,2,FALSE),"")),"")</f>
        <v/>
      </c>
      <c r="AV1494" s="6" t="str">
        <f>_xlfn.IFNA(IF(IF($AH1494=AV$5,VLOOKUP(AL1494,buff!$K:$L,2,FALSE),"")=0,"",IF($AH1494=AV$5,VLOOKUP(AL1494,buff!$K:$L,2,FALSE),"")),"")</f>
        <v/>
      </c>
      <c r="AW1494" s="6" t="str">
        <f>_xlfn.IFNA(IF(IF($AH1494=AW$5,VLOOKUP(AM1494,buff!$K:$L,2,FALSE),"")=0,"",IF($AH1494=AW$5,VLOOKUP(AM1494,buff!$K:$L,2,FALSE),"")),"")</f>
        <v/>
      </c>
      <c r="AX1494" s="6">
        <f>VLOOKUP(AI1494,buff!K:P,6,FALSE)</f>
        <v>422</v>
      </c>
      <c r="AY1494">
        <f t="shared" si="457"/>
        <v>422</v>
      </c>
      <c r="AZ1494">
        <f t="shared" si="457"/>
        <v>422</v>
      </c>
      <c r="BA1494">
        <f t="shared" si="458"/>
        <v>3</v>
      </c>
      <c r="BB1494">
        <f t="shared" si="459"/>
        <v>2</v>
      </c>
    </row>
    <row r="1495" spans="1:54" x14ac:dyDescent="0.15">
      <c r="A1495" t="str">
        <f t="shared" si="461"/>
        <v>乐涯主动技能3等级9</v>
      </c>
      <c r="B1495" s="8">
        <v>1489</v>
      </c>
      <c r="C1495" s="8" t="str">
        <f>VLOOKUP(G1495,角色!A:B,2,FALSE)</f>
        <v>乐涯</v>
      </c>
      <c r="D1495" s="8" t="str">
        <f t="shared" si="454"/>
        <v>主动技能3</v>
      </c>
      <c r="E1495" s="8">
        <f t="shared" si="462"/>
        <v>9</v>
      </c>
      <c r="F1495" s="8">
        <f t="shared" si="463"/>
        <v>3</v>
      </c>
      <c r="G1495" s="8">
        <f t="shared" si="464"/>
        <v>25</v>
      </c>
      <c r="H1495" s="4" t="s">
        <v>517</v>
      </c>
      <c r="I1495" s="4" t="str">
        <f t="shared" si="460"/>
        <v>对己方全体增加攻击20%防御520速度20%</v>
      </c>
      <c r="J1495" s="4" t="s">
        <v>461</v>
      </c>
      <c r="K1495" s="1" t="s">
        <v>105</v>
      </c>
      <c r="L1495" s="4" t="s">
        <v>109</v>
      </c>
      <c r="M1495" s="4" t="s">
        <v>116</v>
      </c>
      <c r="N1495" s="4">
        <v>100</v>
      </c>
      <c r="O1495" s="4"/>
      <c r="T1495" s="6" t="str">
        <f t="shared" si="465"/>
        <v>33:100:2:0|90:100:2:0|133:100:2:0</v>
      </c>
      <c r="U1495" s="6" t="str">
        <f t="shared" si="466"/>
        <v/>
      </c>
      <c r="Y1495">
        <f t="shared" si="446"/>
        <v>100</v>
      </c>
      <c r="Z1495">
        <v>0</v>
      </c>
      <c r="AE1495">
        <v>0</v>
      </c>
      <c r="AF1495" s="23">
        <f t="shared" si="455"/>
        <v>3</v>
      </c>
      <c r="AG1495" s="23">
        <f t="shared" si="456"/>
        <v>2</v>
      </c>
      <c r="AH1495" t="s">
        <v>118</v>
      </c>
      <c r="AI1495" s="4" t="s">
        <v>1762</v>
      </c>
      <c r="AJ1495" s="4" t="s">
        <v>1692</v>
      </c>
      <c r="AK1495" s="4" t="s">
        <v>1774</v>
      </c>
      <c r="AN1495" s="6" t="str">
        <f>_xlfn.IFNA(IF(IF($AH1495=AN$5,VLOOKUP(AI1495,buff!$K:$L,2,FALSE),"")=0,"",IF($AH1495=AN$5,VLOOKUP(AI1495,buff!$K:$L,2,FALSE),"")),"")</f>
        <v>33:100:2:0</v>
      </c>
      <c r="AO1495" s="6" t="str">
        <f>_xlfn.IFNA(IF(IF($AH1495=AO$5,VLOOKUP(AJ1495,buff!$K:$L,2,FALSE),"")=0,"",IF($AH1495=AO$5,VLOOKUP(AJ1495,buff!$K:$L,2,FALSE),"")),"")</f>
        <v>90:100:2:0</v>
      </c>
      <c r="AP1495" s="6" t="str">
        <f>_xlfn.IFNA(IF(IF($AH1495=AP$5,VLOOKUP(AK1495,buff!$K:$L,2,FALSE),"")=0,"",IF($AH1495=AP$5,VLOOKUP(AK1495,buff!$K:$L,2,FALSE),"")),"")</f>
        <v>133:100:2:0</v>
      </c>
      <c r="AQ1495" s="6" t="str">
        <f>_xlfn.IFNA(IF(IF($AH1495=AQ$5,VLOOKUP(AL1495,buff!$K:$L,2,FALSE),"")=0,"",IF($AH1495=AQ$5,VLOOKUP(AL1495,buff!$K:$L,2,FALSE),"")),"")</f>
        <v/>
      </c>
      <c r="AR1495" s="6" t="str">
        <f>_xlfn.IFNA(IF(IF($AH1495=AR$5,VLOOKUP(AM1495,buff!$K:$L,2,FALSE),"")=0,"",IF($AH1495=AR$5,VLOOKUP(AM1495,buff!$K:$L,2,FALSE),"")),"")</f>
        <v/>
      </c>
      <c r="AS1495" s="6" t="str">
        <f>_xlfn.IFNA(IF(IF($AH1495=AS$5,VLOOKUP(AI1495,buff!$K:$L,2,FALSE),"")=0,"",IF($AH1495=AS$5,VLOOKUP(AI1495,buff!$K:$L,2,FALSE),"")),"")</f>
        <v/>
      </c>
      <c r="AT1495" s="6" t="str">
        <f>_xlfn.IFNA(IF(IF($AH1495=AT$5,VLOOKUP(AJ1495,buff!$K:$L,2,FALSE),"")=0,"",IF($AH1495=AT$5,VLOOKUP(AJ1495,buff!$K:$L,2,FALSE),"")),"")</f>
        <v/>
      </c>
      <c r="AU1495" s="6" t="str">
        <f>_xlfn.IFNA(IF(IF($AH1495=AU$5,VLOOKUP(AK1495,buff!$K:$L,2,FALSE),"")=0,"",IF($AH1495=AU$5,VLOOKUP(AK1495,buff!$K:$L,2,FALSE),"")),"")</f>
        <v/>
      </c>
      <c r="AV1495" s="6" t="str">
        <f>_xlfn.IFNA(IF(IF($AH1495=AV$5,VLOOKUP(AL1495,buff!$K:$L,2,FALSE),"")=0,"",IF($AH1495=AV$5,VLOOKUP(AL1495,buff!$K:$L,2,FALSE),"")),"")</f>
        <v/>
      </c>
      <c r="AW1495" s="6" t="str">
        <f>_xlfn.IFNA(IF(IF($AH1495=AW$5,VLOOKUP(AM1495,buff!$K:$L,2,FALSE),"")=0,"",IF($AH1495=AW$5,VLOOKUP(AM1495,buff!$K:$L,2,FALSE),"")),"")</f>
        <v/>
      </c>
      <c r="AX1495" s="6">
        <f>VLOOKUP(AI1495,buff!K:P,6,FALSE)</f>
        <v>520</v>
      </c>
      <c r="AY1495">
        <f t="shared" si="457"/>
        <v>520</v>
      </c>
      <c r="AZ1495">
        <f t="shared" si="457"/>
        <v>520</v>
      </c>
      <c r="BA1495">
        <f t="shared" si="458"/>
        <v>3</v>
      </c>
      <c r="BB1495">
        <f t="shared" si="459"/>
        <v>2</v>
      </c>
    </row>
    <row r="1496" spans="1:54" x14ac:dyDescent="0.15">
      <c r="A1496" t="str">
        <f t="shared" si="461"/>
        <v>乐涯主动技能3等级10</v>
      </c>
      <c r="B1496" s="8">
        <v>1490</v>
      </c>
      <c r="C1496" s="8" t="str">
        <f>VLOOKUP(G1496,角色!A:B,2,FALSE)</f>
        <v>乐涯</v>
      </c>
      <c r="D1496" s="8" t="str">
        <f t="shared" si="454"/>
        <v>主动技能3</v>
      </c>
      <c r="E1496" s="8">
        <f t="shared" si="462"/>
        <v>10</v>
      </c>
      <c r="F1496" s="8">
        <f t="shared" si="463"/>
        <v>3</v>
      </c>
      <c r="G1496" s="8">
        <f t="shared" si="464"/>
        <v>25</v>
      </c>
      <c r="H1496" s="4" t="s">
        <v>517</v>
      </c>
      <c r="I1496" s="4" t="str">
        <f t="shared" si="460"/>
        <v>对己方全体增加攻击20%防御640速度20%</v>
      </c>
      <c r="J1496" s="4" t="s">
        <v>461</v>
      </c>
      <c r="K1496" s="1" t="s">
        <v>105</v>
      </c>
      <c r="L1496" s="4" t="s">
        <v>109</v>
      </c>
      <c r="M1496" s="4" t="s">
        <v>116</v>
      </c>
      <c r="N1496" s="4">
        <v>100</v>
      </c>
      <c r="O1496" s="4"/>
      <c r="T1496" s="6" t="str">
        <f t="shared" si="465"/>
        <v>34:100:2:0|90:100:2:0|133:100:2:0</v>
      </c>
      <c r="U1496" s="6" t="str">
        <f t="shared" si="466"/>
        <v/>
      </c>
      <c r="Y1496">
        <f t="shared" si="446"/>
        <v>100</v>
      </c>
      <c r="Z1496">
        <v>0</v>
      </c>
      <c r="AE1496">
        <v>0</v>
      </c>
      <c r="AF1496" s="23">
        <f t="shared" si="455"/>
        <v>3</v>
      </c>
      <c r="AG1496" s="23">
        <f t="shared" si="456"/>
        <v>2</v>
      </c>
      <c r="AH1496" t="s">
        <v>118</v>
      </c>
      <c r="AI1496" s="4" t="s">
        <v>1763</v>
      </c>
      <c r="AJ1496" s="4" t="s">
        <v>1692</v>
      </c>
      <c r="AK1496" s="4" t="s">
        <v>1774</v>
      </c>
      <c r="AN1496" s="6" t="str">
        <f>_xlfn.IFNA(IF(IF($AH1496=AN$5,VLOOKUP(AI1496,buff!$K:$L,2,FALSE),"")=0,"",IF($AH1496=AN$5,VLOOKUP(AI1496,buff!$K:$L,2,FALSE),"")),"")</f>
        <v>34:100:2:0</v>
      </c>
      <c r="AO1496" s="6" t="str">
        <f>_xlfn.IFNA(IF(IF($AH1496=AO$5,VLOOKUP(AJ1496,buff!$K:$L,2,FALSE),"")=0,"",IF($AH1496=AO$5,VLOOKUP(AJ1496,buff!$K:$L,2,FALSE),"")),"")</f>
        <v>90:100:2:0</v>
      </c>
      <c r="AP1496" s="6" t="str">
        <f>_xlfn.IFNA(IF(IF($AH1496=AP$5,VLOOKUP(AK1496,buff!$K:$L,2,FALSE),"")=0,"",IF($AH1496=AP$5,VLOOKUP(AK1496,buff!$K:$L,2,FALSE),"")),"")</f>
        <v>133:100:2:0</v>
      </c>
      <c r="AQ1496" s="6" t="str">
        <f>_xlfn.IFNA(IF(IF($AH1496=AQ$5,VLOOKUP(AL1496,buff!$K:$L,2,FALSE),"")=0,"",IF($AH1496=AQ$5,VLOOKUP(AL1496,buff!$K:$L,2,FALSE),"")),"")</f>
        <v/>
      </c>
      <c r="AR1496" s="6" t="str">
        <f>_xlfn.IFNA(IF(IF($AH1496=AR$5,VLOOKUP(AM1496,buff!$K:$L,2,FALSE),"")=0,"",IF($AH1496=AR$5,VLOOKUP(AM1496,buff!$K:$L,2,FALSE),"")),"")</f>
        <v/>
      </c>
      <c r="AS1496" s="6" t="str">
        <f>_xlfn.IFNA(IF(IF($AH1496=AS$5,VLOOKUP(AI1496,buff!$K:$L,2,FALSE),"")=0,"",IF($AH1496=AS$5,VLOOKUP(AI1496,buff!$K:$L,2,FALSE),"")),"")</f>
        <v/>
      </c>
      <c r="AT1496" s="6" t="str">
        <f>_xlfn.IFNA(IF(IF($AH1496=AT$5,VLOOKUP(AJ1496,buff!$K:$L,2,FALSE),"")=0,"",IF($AH1496=AT$5,VLOOKUP(AJ1496,buff!$K:$L,2,FALSE),"")),"")</f>
        <v/>
      </c>
      <c r="AU1496" s="6" t="str">
        <f>_xlfn.IFNA(IF(IF($AH1496=AU$5,VLOOKUP(AK1496,buff!$K:$L,2,FALSE),"")=0,"",IF($AH1496=AU$5,VLOOKUP(AK1496,buff!$K:$L,2,FALSE),"")),"")</f>
        <v/>
      </c>
      <c r="AV1496" s="6" t="str">
        <f>_xlfn.IFNA(IF(IF($AH1496=AV$5,VLOOKUP(AL1496,buff!$K:$L,2,FALSE),"")=0,"",IF($AH1496=AV$5,VLOOKUP(AL1496,buff!$K:$L,2,FALSE),"")),"")</f>
        <v/>
      </c>
      <c r="AW1496" s="6" t="str">
        <f>_xlfn.IFNA(IF(IF($AH1496=AW$5,VLOOKUP(AM1496,buff!$K:$L,2,FALSE),"")=0,"",IF($AH1496=AW$5,VLOOKUP(AM1496,buff!$K:$L,2,FALSE),"")),"")</f>
        <v/>
      </c>
      <c r="AX1496" s="6">
        <f>VLOOKUP(AI1496,buff!K:P,6,FALSE)</f>
        <v>640</v>
      </c>
      <c r="AY1496">
        <f t="shared" si="457"/>
        <v>640</v>
      </c>
      <c r="AZ1496">
        <f t="shared" si="457"/>
        <v>640</v>
      </c>
      <c r="BA1496">
        <f t="shared" si="458"/>
        <v>3</v>
      </c>
      <c r="BB1496">
        <f t="shared" si="459"/>
        <v>2</v>
      </c>
    </row>
    <row r="1497" spans="1:54" x14ac:dyDescent="0.15">
      <c r="A1497" t="str">
        <f t="shared" si="461"/>
        <v>乐涯主动技能3等级11</v>
      </c>
      <c r="B1497" s="8">
        <v>1491</v>
      </c>
      <c r="C1497" s="8" t="str">
        <f>VLOOKUP(G1497,角色!A:B,2,FALSE)</f>
        <v>乐涯</v>
      </c>
      <c r="D1497" s="8" t="str">
        <f t="shared" si="454"/>
        <v>主动技能3</v>
      </c>
      <c r="E1497" s="8">
        <f t="shared" si="462"/>
        <v>11</v>
      </c>
      <c r="F1497" s="8">
        <f t="shared" si="463"/>
        <v>3</v>
      </c>
      <c r="G1497" s="8">
        <f t="shared" si="464"/>
        <v>25</v>
      </c>
      <c r="H1497" s="4" t="s">
        <v>517</v>
      </c>
      <c r="I1497" s="4" t="str">
        <f t="shared" si="460"/>
        <v>对己方全体增加攻击20%防御788速度20%</v>
      </c>
      <c r="J1497" s="4" t="s">
        <v>461</v>
      </c>
      <c r="K1497" s="1" t="s">
        <v>105</v>
      </c>
      <c r="L1497" s="4" t="s">
        <v>109</v>
      </c>
      <c r="M1497" s="4" t="s">
        <v>116</v>
      </c>
      <c r="N1497" s="4">
        <v>100</v>
      </c>
      <c r="O1497" s="4"/>
      <c r="T1497" s="6" t="str">
        <f t="shared" si="465"/>
        <v>35:100:2:0|90:100:2:0|133:100:2:0</v>
      </c>
      <c r="U1497" s="6" t="str">
        <f t="shared" si="466"/>
        <v/>
      </c>
      <c r="Y1497">
        <f t="shared" si="446"/>
        <v>100</v>
      </c>
      <c r="Z1497">
        <v>0</v>
      </c>
      <c r="AE1497">
        <v>0</v>
      </c>
      <c r="AF1497" s="23">
        <f t="shared" si="455"/>
        <v>3</v>
      </c>
      <c r="AG1497" s="23">
        <f t="shared" si="456"/>
        <v>2</v>
      </c>
      <c r="AH1497" t="s">
        <v>118</v>
      </c>
      <c r="AI1497" s="4" t="s">
        <v>1764</v>
      </c>
      <c r="AJ1497" s="4" t="s">
        <v>1692</v>
      </c>
      <c r="AK1497" s="4" t="s">
        <v>1774</v>
      </c>
      <c r="AN1497" s="6" t="str">
        <f>_xlfn.IFNA(IF(IF($AH1497=AN$5,VLOOKUP(AI1497,buff!$K:$L,2,FALSE),"")=0,"",IF($AH1497=AN$5,VLOOKUP(AI1497,buff!$K:$L,2,FALSE),"")),"")</f>
        <v>35:100:2:0</v>
      </c>
      <c r="AO1497" s="6" t="str">
        <f>_xlfn.IFNA(IF(IF($AH1497=AO$5,VLOOKUP(AJ1497,buff!$K:$L,2,FALSE),"")=0,"",IF($AH1497=AO$5,VLOOKUP(AJ1497,buff!$K:$L,2,FALSE),"")),"")</f>
        <v>90:100:2:0</v>
      </c>
      <c r="AP1497" s="6" t="str">
        <f>_xlfn.IFNA(IF(IF($AH1497=AP$5,VLOOKUP(AK1497,buff!$K:$L,2,FALSE),"")=0,"",IF($AH1497=AP$5,VLOOKUP(AK1497,buff!$K:$L,2,FALSE),"")),"")</f>
        <v>133:100:2:0</v>
      </c>
      <c r="AQ1497" s="6" t="str">
        <f>_xlfn.IFNA(IF(IF($AH1497=AQ$5,VLOOKUP(AL1497,buff!$K:$L,2,FALSE),"")=0,"",IF($AH1497=AQ$5,VLOOKUP(AL1497,buff!$K:$L,2,FALSE),"")),"")</f>
        <v/>
      </c>
      <c r="AR1497" s="6" t="str">
        <f>_xlfn.IFNA(IF(IF($AH1497=AR$5,VLOOKUP(AM1497,buff!$K:$L,2,FALSE),"")=0,"",IF($AH1497=AR$5,VLOOKUP(AM1497,buff!$K:$L,2,FALSE),"")),"")</f>
        <v/>
      </c>
      <c r="AS1497" s="6" t="str">
        <f>_xlfn.IFNA(IF(IF($AH1497=AS$5,VLOOKUP(AI1497,buff!$K:$L,2,FALSE),"")=0,"",IF($AH1497=AS$5,VLOOKUP(AI1497,buff!$K:$L,2,FALSE),"")),"")</f>
        <v/>
      </c>
      <c r="AT1497" s="6" t="str">
        <f>_xlfn.IFNA(IF(IF($AH1497=AT$5,VLOOKUP(AJ1497,buff!$K:$L,2,FALSE),"")=0,"",IF($AH1497=AT$5,VLOOKUP(AJ1497,buff!$K:$L,2,FALSE),"")),"")</f>
        <v/>
      </c>
      <c r="AU1497" s="6" t="str">
        <f>_xlfn.IFNA(IF(IF($AH1497=AU$5,VLOOKUP(AK1497,buff!$K:$L,2,FALSE),"")=0,"",IF($AH1497=AU$5,VLOOKUP(AK1497,buff!$K:$L,2,FALSE),"")),"")</f>
        <v/>
      </c>
      <c r="AV1497" s="6" t="str">
        <f>_xlfn.IFNA(IF(IF($AH1497=AV$5,VLOOKUP(AL1497,buff!$K:$L,2,FALSE),"")=0,"",IF($AH1497=AV$5,VLOOKUP(AL1497,buff!$K:$L,2,FALSE),"")),"")</f>
        <v/>
      </c>
      <c r="AW1497" s="6" t="str">
        <f>_xlfn.IFNA(IF(IF($AH1497=AW$5,VLOOKUP(AM1497,buff!$K:$L,2,FALSE),"")=0,"",IF($AH1497=AW$5,VLOOKUP(AM1497,buff!$K:$L,2,FALSE),"")),"")</f>
        <v/>
      </c>
      <c r="AX1497" s="6">
        <f>VLOOKUP(AI1497,buff!K:P,6,FALSE)</f>
        <v>788</v>
      </c>
      <c r="AY1497">
        <f t="shared" si="457"/>
        <v>788</v>
      </c>
      <c r="AZ1497">
        <f t="shared" si="457"/>
        <v>788</v>
      </c>
      <c r="BA1497">
        <f t="shared" si="458"/>
        <v>3</v>
      </c>
      <c r="BB1497">
        <f t="shared" si="459"/>
        <v>2</v>
      </c>
    </row>
    <row r="1498" spans="1:54" x14ac:dyDescent="0.15">
      <c r="A1498" t="str">
        <f t="shared" si="461"/>
        <v>乐涯主动技能3等级12</v>
      </c>
      <c r="B1498" s="8">
        <v>1492</v>
      </c>
      <c r="C1498" s="8" t="str">
        <f>VLOOKUP(G1498,角色!A:B,2,FALSE)</f>
        <v>乐涯</v>
      </c>
      <c r="D1498" s="8" t="str">
        <f t="shared" si="454"/>
        <v>主动技能3</v>
      </c>
      <c r="E1498" s="8">
        <f t="shared" si="462"/>
        <v>12</v>
      </c>
      <c r="F1498" s="8">
        <f t="shared" si="463"/>
        <v>3</v>
      </c>
      <c r="G1498" s="8">
        <f t="shared" si="464"/>
        <v>25</v>
      </c>
      <c r="H1498" s="4" t="s">
        <v>517</v>
      </c>
      <c r="I1498" s="4" t="str">
        <f t="shared" si="460"/>
        <v>对己方全体增加攻击20%防御970速度20%</v>
      </c>
      <c r="J1498" s="4" t="s">
        <v>461</v>
      </c>
      <c r="K1498" s="1" t="s">
        <v>105</v>
      </c>
      <c r="L1498" s="4" t="s">
        <v>109</v>
      </c>
      <c r="M1498" s="4" t="s">
        <v>116</v>
      </c>
      <c r="N1498" s="4">
        <v>100</v>
      </c>
      <c r="O1498" s="4"/>
      <c r="T1498" s="6" t="str">
        <f t="shared" si="465"/>
        <v>36:100:2:0|90:100:2:0|133:100:2:0</v>
      </c>
      <c r="U1498" s="6" t="str">
        <f t="shared" si="466"/>
        <v/>
      </c>
      <c r="Y1498">
        <f t="shared" si="446"/>
        <v>100</v>
      </c>
      <c r="Z1498">
        <v>0</v>
      </c>
      <c r="AE1498">
        <v>0</v>
      </c>
      <c r="AF1498" s="23">
        <f t="shared" si="455"/>
        <v>3</v>
      </c>
      <c r="AG1498" s="23">
        <f t="shared" si="456"/>
        <v>2</v>
      </c>
      <c r="AH1498" t="s">
        <v>118</v>
      </c>
      <c r="AI1498" s="4" t="s">
        <v>1765</v>
      </c>
      <c r="AJ1498" s="4" t="s">
        <v>1692</v>
      </c>
      <c r="AK1498" s="4" t="s">
        <v>1774</v>
      </c>
      <c r="AN1498" s="6" t="str">
        <f>_xlfn.IFNA(IF(IF($AH1498=AN$5,VLOOKUP(AI1498,buff!$K:$L,2,FALSE),"")=0,"",IF($AH1498=AN$5,VLOOKUP(AI1498,buff!$K:$L,2,FALSE),"")),"")</f>
        <v>36:100:2:0</v>
      </c>
      <c r="AO1498" s="6" t="str">
        <f>_xlfn.IFNA(IF(IF($AH1498=AO$5,VLOOKUP(AJ1498,buff!$K:$L,2,FALSE),"")=0,"",IF($AH1498=AO$5,VLOOKUP(AJ1498,buff!$K:$L,2,FALSE),"")),"")</f>
        <v>90:100:2:0</v>
      </c>
      <c r="AP1498" s="6" t="str">
        <f>_xlfn.IFNA(IF(IF($AH1498=AP$5,VLOOKUP(AK1498,buff!$K:$L,2,FALSE),"")=0,"",IF($AH1498=AP$5,VLOOKUP(AK1498,buff!$K:$L,2,FALSE),"")),"")</f>
        <v>133:100:2:0</v>
      </c>
      <c r="AQ1498" s="6" t="str">
        <f>_xlfn.IFNA(IF(IF($AH1498=AQ$5,VLOOKUP(AL1498,buff!$K:$L,2,FALSE),"")=0,"",IF($AH1498=AQ$5,VLOOKUP(AL1498,buff!$K:$L,2,FALSE),"")),"")</f>
        <v/>
      </c>
      <c r="AR1498" s="6" t="str">
        <f>_xlfn.IFNA(IF(IF($AH1498=AR$5,VLOOKUP(AM1498,buff!$K:$L,2,FALSE),"")=0,"",IF($AH1498=AR$5,VLOOKUP(AM1498,buff!$K:$L,2,FALSE),"")),"")</f>
        <v/>
      </c>
      <c r="AS1498" s="6" t="str">
        <f>_xlfn.IFNA(IF(IF($AH1498=AS$5,VLOOKUP(AI1498,buff!$K:$L,2,FALSE),"")=0,"",IF($AH1498=AS$5,VLOOKUP(AI1498,buff!$K:$L,2,FALSE),"")),"")</f>
        <v/>
      </c>
      <c r="AT1498" s="6" t="str">
        <f>_xlfn.IFNA(IF(IF($AH1498=AT$5,VLOOKUP(AJ1498,buff!$K:$L,2,FALSE),"")=0,"",IF($AH1498=AT$5,VLOOKUP(AJ1498,buff!$K:$L,2,FALSE),"")),"")</f>
        <v/>
      </c>
      <c r="AU1498" s="6" t="str">
        <f>_xlfn.IFNA(IF(IF($AH1498=AU$5,VLOOKUP(AK1498,buff!$K:$L,2,FALSE),"")=0,"",IF($AH1498=AU$5,VLOOKUP(AK1498,buff!$K:$L,2,FALSE),"")),"")</f>
        <v/>
      </c>
      <c r="AV1498" s="6" t="str">
        <f>_xlfn.IFNA(IF(IF($AH1498=AV$5,VLOOKUP(AL1498,buff!$K:$L,2,FALSE),"")=0,"",IF($AH1498=AV$5,VLOOKUP(AL1498,buff!$K:$L,2,FALSE),"")),"")</f>
        <v/>
      </c>
      <c r="AW1498" s="6" t="str">
        <f>_xlfn.IFNA(IF(IF($AH1498=AW$5,VLOOKUP(AM1498,buff!$K:$L,2,FALSE),"")=0,"",IF($AH1498=AW$5,VLOOKUP(AM1498,buff!$K:$L,2,FALSE),"")),"")</f>
        <v/>
      </c>
      <c r="AX1498" s="6">
        <f>VLOOKUP(AI1498,buff!K:P,6,FALSE)</f>
        <v>970</v>
      </c>
      <c r="AY1498">
        <f t="shared" si="457"/>
        <v>970</v>
      </c>
      <c r="AZ1498">
        <f t="shared" si="457"/>
        <v>970</v>
      </c>
      <c r="BA1498">
        <f t="shared" si="458"/>
        <v>3</v>
      </c>
      <c r="BB1498">
        <f t="shared" si="459"/>
        <v>2</v>
      </c>
    </row>
    <row r="1499" spans="1:54" x14ac:dyDescent="0.15">
      <c r="A1499" t="str">
        <f t="shared" si="461"/>
        <v>乐涯主动技能3等级13</v>
      </c>
      <c r="B1499" s="8">
        <v>1493</v>
      </c>
      <c r="C1499" s="8" t="str">
        <f>VLOOKUP(G1499,角色!A:B,2,FALSE)</f>
        <v>乐涯</v>
      </c>
      <c r="D1499" s="8" t="str">
        <f t="shared" si="454"/>
        <v>主动技能3</v>
      </c>
      <c r="E1499" s="8">
        <f t="shared" si="462"/>
        <v>13</v>
      </c>
      <c r="F1499" s="8">
        <f t="shared" si="463"/>
        <v>3</v>
      </c>
      <c r="G1499" s="8">
        <f t="shared" si="464"/>
        <v>25</v>
      </c>
      <c r="H1499" s="4" t="s">
        <v>517</v>
      </c>
      <c r="I1499" s="4" t="str">
        <f t="shared" si="460"/>
        <v>对己方全体增加攻击20%防御1195速度20%</v>
      </c>
      <c r="J1499" s="4" t="s">
        <v>461</v>
      </c>
      <c r="K1499" s="1" t="s">
        <v>105</v>
      </c>
      <c r="L1499" s="4" t="s">
        <v>109</v>
      </c>
      <c r="M1499" s="4" t="s">
        <v>116</v>
      </c>
      <c r="N1499" s="4">
        <v>100</v>
      </c>
      <c r="O1499" s="4"/>
      <c r="T1499" s="6" t="str">
        <f t="shared" si="465"/>
        <v>37:100:2:0|90:100:2:0|133:100:2:0</v>
      </c>
      <c r="U1499" s="6" t="str">
        <f t="shared" si="466"/>
        <v/>
      </c>
      <c r="Y1499">
        <f t="shared" ref="Y1499:Y1530" si="467">VLOOKUP(D1499,BC:BD,2,FALSE)</f>
        <v>100</v>
      </c>
      <c r="Z1499">
        <v>0</v>
      </c>
      <c r="AE1499">
        <v>0</v>
      </c>
      <c r="AF1499" s="23">
        <f t="shared" si="455"/>
        <v>3</v>
      </c>
      <c r="AG1499" s="23">
        <f t="shared" si="456"/>
        <v>2</v>
      </c>
      <c r="AH1499" t="s">
        <v>118</v>
      </c>
      <c r="AI1499" s="4" t="s">
        <v>1766</v>
      </c>
      <c r="AJ1499" s="4" t="s">
        <v>1692</v>
      </c>
      <c r="AK1499" s="4" t="s">
        <v>1774</v>
      </c>
      <c r="AN1499" s="6" t="str">
        <f>_xlfn.IFNA(IF(IF($AH1499=AN$5,VLOOKUP(AI1499,buff!$K:$L,2,FALSE),"")=0,"",IF($AH1499=AN$5,VLOOKUP(AI1499,buff!$K:$L,2,FALSE),"")),"")</f>
        <v>37:100:2:0</v>
      </c>
      <c r="AO1499" s="6" t="str">
        <f>_xlfn.IFNA(IF(IF($AH1499=AO$5,VLOOKUP(AJ1499,buff!$K:$L,2,FALSE),"")=0,"",IF($AH1499=AO$5,VLOOKUP(AJ1499,buff!$K:$L,2,FALSE),"")),"")</f>
        <v>90:100:2:0</v>
      </c>
      <c r="AP1499" s="6" t="str">
        <f>_xlfn.IFNA(IF(IF($AH1499=AP$5,VLOOKUP(AK1499,buff!$K:$L,2,FALSE),"")=0,"",IF($AH1499=AP$5,VLOOKUP(AK1499,buff!$K:$L,2,FALSE),"")),"")</f>
        <v>133:100:2:0</v>
      </c>
      <c r="AQ1499" s="6" t="str">
        <f>_xlfn.IFNA(IF(IF($AH1499=AQ$5,VLOOKUP(AL1499,buff!$K:$L,2,FALSE),"")=0,"",IF($AH1499=AQ$5,VLOOKUP(AL1499,buff!$K:$L,2,FALSE),"")),"")</f>
        <v/>
      </c>
      <c r="AR1499" s="6" t="str">
        <f>_xlfn.IFNA(IF(IF($AH1499=AR$5,VLOOKUP(AM1499,buff!$K:$L,2,FALSE),"")=0,"",IF($AH1499=AR$5,VLOOKUP(AM1499,buff!$K:$L,2,FALSE),"")),"")</f>
        <v/>
      </c>
      <c r="AS1499" s="6" t="str">
        <f>_xlfn.IFNA(IF(IF($AH1499=AS$5,VLOOKUP(AI1499,buff!$K:$L,2,FALSE),"")=0,"",IF($AH1499=AS$5,VLOOKUP(AI1499,buff!$K:$L,2,FALSE),"")),"")</f>
        <v/>
      </c>
      <c r="AT1499" s="6" t="str">
        <f>_xlfn.IFNA(IF(IF($AH1499=AT$5,VLOOKUP(AJ1499,buff!$K:$L,2,FALSE),"")=0,"",IF($AH1499=AT$5,VLOOKUP(AJ1499,buff!$K:$L,2,FALSE),"")),"")</f>
        <v/>
      </c>
      <c r="AU1499" s="6" t="str">
        <f>_xlfn.IFNA(IF(IF($AH1499=AU$5,VLOOKUP(AK1499,buff!$K:$L,2,FALSE),"")=0,"",IF($AH1499=AU$5,VLOOKUP(AK1499,buff!$K:$L,2,FALSE),"")),"")</f>
        <v/>
      </c>
      <c r="AV1499" s="6" t="str">
        <f>_xlfn.IFNA(IF(IF($AH1499=AV$5,VLOOKUP(AL1499,buff!$K:$L,2,FALSE),"")=0,"",IF($AH1499=AV$5,VLOOKUP(AL1499,buff!$K:$L,2,FALSE),"")),"")</f>
        <v/>
      </c>
      <c r="AW1499" s="6" t="str">
        <f>_xlfn.IFNA(IF(IF($AH1499=AW$5,VLOOKUP(AM1499,buff!$K:$L,2,FALSE),"")=0,"",IF($AH1499=AW$5,VLOOKUP(AM1499,buff!$K:$L,2,FALSE),"")),"")</f>
        <v/>
      </c>
      <c r="AX1499" s="6">
        <f>VLOOKUP(AI1499,buff!K:P,6,FALSE)</f>
        <v>1195</v>
      </c>
      <c r="AY1499">
        <f t="shared" si="457"/>
        <v>1195</v>
      </c>
      <c r="AZ1499">
        <f t="shared" si="457"/>
        <v>1195</v>
      </c>
      <c r="BA1499">
        <f t="shared" si="458"/>
        <v>3</v>
      </c>
      <c r="BB1499">
        <f t="shared" si="459"/>
        <v>2</v>
      </c>
    </row>
    <row r="1500" spans="1:54" x14ac:dyDescent="0.15">
      <c r="A1500" t="str">
        <f t="shared" si="461"/>
        <v>乐涯主动技能3等级14</v>
      </c>
      <c r="B1500" s="8">
        <v>1494</v>
      </c>
      <c r="C1500" s="8" t="str">
        <f>VLOOKUP(G1500,角色!A:B,2,FALSE)</f>
        <v>乐涯</v>
      </c>
      <c r="D1500" s="8" t="str">
        <f t="shared" si="454"/>
        <v>主动技能3</v>
      </c>
      <c r="E1500" s="8">
        <f t="shared" si="462"/>
        <v>14</v>
      </c>
      <c r="F1500" s="8">
        <f t="shared" si="463"/>
        <v>3</v>
      </c>
      <c r="G1500" s="8">
        <f t="shared" si="464"/>
        <v>25</v>
      </c>
      <c r="H1500" s="4" t="s">
        <v>517</v>
      </c>
      <c r="I1500" s="4" t="str">
        <f t="shared" si="460"/>
        <v>对己方全体增加攻击20%防御1471速度20%</v>
      </c>
      <c r="J1500" s="4" t="s">
        <v>461</v>
      </c>
      <c r="K1500" s="1" t="s">
        <v>105</v>
      </c>
      <c r="L1500" s="4" t="s">
        <v>109</v>
      </c>
      <c r="M1500" s="4" t="s">
        <v>116</v>
      </c>
      <c r="N1500" s="4">
        <v>100</v>
      </c>
      <c r="O1500" s="4"/>
      <c r="T1500" s="6" t="str">
        <f t="shared" si="465"/>
        <v>38:100:2:0|90:100:2:0|133:100:2:0</v>
      </c>
      <c r="U1500" s="6" t="str">
        <f t="shared" si="466"/>
        <v/>
      </c>
      <c r="Y1500">
        <f t="shared" si="467"/>
        <v>100</v>
      </c>
      <c r="Z1500">
        <v>0</v>
      </c>
      <c r="AE1500">
        <v>0</v>
      </c>
      <c r="AF1500" s="23">
        <f t="shared" si="455"/>
        <v>3</v>
      </c>
      <c r="AG1500" s="23">
        <f t="shared" si="456"/>
        <v>2</v>
      </c>
      <c r="AH1500" t="s">
        <v>118</v>
      </c>
      <c r="AI1500" s="4" t="s">
        <v>1767</v>
      </c>
      <c r="AJ1500" s="4" t="s">
        <v>1692</v>
      </c>
      <c r="AK1500" s="4" t="s">
        <v>1774</v>
      </c>
      <c r="AN1500" s="6" t="str">
        <f>_xlfn.IFNA(IF(IF($AH1500=AN$5,VLOOKUP(AI1500,buff!$K:$L,2,FALSE),"")=0,"",IF($AH1500=AN$5,VLOOKUP(AI1500,buff!$K:$L,2,FALSE),"")),"")</f>
        <v>38:100:2:0</v>
      </c>
      <c r="AO1500" s="6" t="str">
        <f>_xlfn.IFNA(IF(IF($AH1500=AO$5,VLOOKUP(AJ1500,buff!$K:$L,2,FALSE),"")=0,"",IF($AH1500=AO$5,VLOOKUP(AJ1500,buff!$K:$L,2,FALSE),"")),"")</f>
        <v>90:100:2:0</v>
      </c>
      <c r="AP1500" s="6" t="str">
        <f>_xlfn.IFNA(IF(IF($AH1500=AP$5,VLOOKUP(AK1500,buff!$K:$L,2,FALSE),"")=0,"",IF($AH1500=AP$5,VLOOKUP(AK1500,buff!$K:$L,2,FALSE),"")),"")</f>
        <v>133:100:2:0</v>
      </c>
      <c r="AQ1500" s="6" t="str">
        <f>_xlfn.IFNA(IF(IF($AH1500=AQ$5,VLOOKUP(AL1500,buff!$K:$L,2,FALSE),"")=0,"",IF($AH1500=AQ$5,VLOOKUP(AL1500,buff!$K:$L,2,FALSE),"")),"")</f>
        <v/>
      </c>
      <c r="AR1500" s="6" t="str">
        <f>_xlfn.IFNA(IF(IF($AH1500=AR$5,VLOOKUP(AM1500,buff!$K:$L,2,FALSE),"")=0,"",IF($AH1500=AR$5,VLOOKUP(AM1500,buff!$K:$L,2,FALSE),"")),"")</f>
        <v/>
      </c>
      <c r="AS1500" s="6" t="str">
        <f>_xlfn.IFNA(IF(IF($AH1500=AS$5,VLOOKUP(AI1500,buff!$K:$L,2,FALSE),"")=0,"",IF($AH1500=AS$5,VLOOKUP(AI1500,buff!$K:$L,2,FALSE),"")),"")</f>
        <v/>
      </c>
      <c r="AT1500" s="6" t="str">
        <f>_xlfn.IFNA(IF(IF($AH1500=AT$5,VLOOKUP(AJ1500,buff!$K:$L,2,FALSE),"")=0,"",IF($AH1500=AT$5,VLOOKUP(AJ1500,buff!$K:$L,2,FALSE),"")),"")</f>
        <v/>
      </c>
      <c r="AU1500" s="6" t="str">
        <f>_xlfn.IFNA(IF(IF($AH1500=AU$5,VLOOKUP(AK1500,buff!$K:$L,2,FALSE),"")=0,"",IF($AH1500=AU$5,VLOOKUP(AK1500,buff!$K:$L,2,FALSE),"")),"")</f>
        <v/>
      </c>
      <c r="AV1500" s="6" t="str">
        <f>_xlfn.IFNA(IF(IF($AH1500=AV$5,VLOOKUP(AL1500,buff!$K:$L,2,FALSE),"")=0,"",IF($AH1500=AV$5,VLOOKUP(AL1500,buff!$K:$L,2,FALSE),"")),"")</f>
        <v/>
      </c>
      <c r="AW1500" s="6" t="str">
        <f>_xlfn.IFNA(IF(IF($AH1500=AW$5,VLOOKUP(AM1500,buff!$K:$L,2,FALSE),"")=0,"",IF($AH1500=AW$5,VLOOKUP(AM1500,buff!$K:$L,2,FALSE),"")),"")</f>
        <v/>
      </c>
      <c r="AX1500" s="6">
        <f>VLOOKUP(AI1500,buff!K:P,6,FALSE)</f>
        <v>1471</v>
      </c>
      <c r="AY1500">
        <f t="shared" si="457"/>
        <v>1471</v>
      </c>
      <c r="AZ1500">
        <f t="shared" si="457"/>
        <v>1471</v>
      </c>
      <c r="BA1500">
        <f t="shared" si="458"/>
        <v>3</v>
      </c>
      <c r="BB1500">
        <f t="shared" si="459"/>
        <v>2</v>
      </c>
    </row>
    <row r="1501" spans="1:54" x14ac:dyDescent="0.15">
      <c r="A1501" t="str">
        <f t="shared" si="461"/>
        <v>乐涯主动技能3等级15</v>
      </c>
      <c r="B1501" s="8">
        <v>1495</v>
      </c>
      <c r="C1501" s="8" t="str">
        <f>VLOOKUP(G1501,角色!A:B,2,FALSE)</f>
        <v>乐涯</v>
      </c>
      <c r="D1501" s="8" t="str">
        <f t="shared" si="454"/>
        <v>主动技能3</v>
      </c>
      <c r="E1501" s="8">
        <f t="shared" si="462"/>
        <v>15</v>
      </c>
      <c r="F1501" s="8">
        <f t="shared" si="463"/>
        <v>3</v>
      </c>
      <c r="G1501" s="8">
        <f t="shared" si="464"/>
        <v>25</v>
      </c>
      <c r="H1501" s="4" t="s">
        <v>517</v>
      </c>
      <c r="I1501" s="4" t="str">
        <f t="shared" si="460"/>
        <v>对己方全体增加攻击20%防御1812速度20%</v>
      </c>
      <c r="J1501" s="4" t="s">
        <v>461</v>
      </c>
      <c r="K1501" s="1" t="s">
        <v>105</v>
      </c>
      <c r="L1501" s="4" t="s">
        <v>109</v>
      </c>
      <c r="M1501" s="4" t="s">
        <v>116</v>
      </c>
      <c r="N1501" s="4">
        <v>100</v>
      </c>
      <c r="O1501" s="4"/>
      <c r="T1501" s="6" t="str">
        <f t="shared" si="465"/>
        <v>39:100:2:0|90:100:2:0|133:100:2:0</v>
      </c>
      <c r="U1501" s="6" t="str">
        <f t="shared" si="466"/>
        <v/>
      </c>
      <c r="Y1501">
        <f t="shared" si="467"/>
        <v>100</v>
      </c>
      <c r="Z1501">
        <v>0</v>
      </c>
      <c r="AE1501">
        <v>0</v>
      </c>
      <c r="AF1501" s="23">
        <f t="shared" si="455"/>
        <v>3</v>
      </c>
      <c r="AG1501" s="23">
        <f t="shared" si="456"/>
        <v>2</v>
      </c>
      <c r="AH1501" t="s">
        <v>118</v>
      </c>
      <c r="AI1501" s="4" t="s">
        <v>1768</v>
      </c>
      <c r="AJ1501" s="4" t="s">
        <v>1692</v>
      </c>
      <c r="AK1501" s="4" t="s">
        <v>1774</v>
      </c>
      <c r="AN1501" s="6" t="str">
        <f>_xlfn.IFNA(IF(IF($AH1501=AN$5,VLOOKUP(AI1501,buff!$K:$L,2,FALSE),"")=0,"",IF($AH1501=AN$5,VLOOKUP(AI1501,buff!$K:$L,2,FALSE),"")),"")</f>
        <v>39:100:2:0</v>
      </c>
      <c r="AO1501" s="6" t="str">
        <f>_xlfn.IFNA(IF(IF($AH1501=AO$5,VLOOKUP(AJ1501,buff!$K:$L,2,FALSE),"")=0,"",IF($AH1501=AO$5,VLOOKUP(AJ1501,buff!$K:$L,2,FALSE),"")),"")</f>
        <v>90:100:2:0</v>
      </c>
      <c r="AP1501" s="6" t="str">
        <f>_xlfn.IFNA(IF(IF($AH1501=AP$5,VLOOKUP(AK1501,buff!$K:$L,2,FALSE),"")=0,"",IF($AH1501=AP$5,VLOOKUP(AK1501,buff!$K:$L,2,FALSE),"")),"")</f>
        <v>133:100:2:0</v>
      </c>
      <c r="AQ1501" s="6" t="str">
        <f>_xlfn.IFNA(IF(IF($AH1501=AQ$5,VLOOKUP(AL1501,buff!$K:$L,2,FALSE),"")=0,"",IF($AH1501=AQ$5,VLOOKUP(AL1501,buff!$K:$L,2,FALSE),"")),"")</f>
        <v/>
      </c>
      <c r="AR1501" s="6" t="str">
        <f>_xlfn.IFNA(IF(IF($AH1501=AR$5,VLOOKUP(AM1501,buff!$K:$L,2,FALSE),"")=0,"",IF($AH1501=AR$5,VLOOKUP(AM1501,buff!$K:$L,2,FALSE),"")),"")</f>
        <v/>
      </c>
      <c r="AS1501" s="6" t="str">
        <f>_xlfn.IFNA(IF(IF($AH1501=AS$5,VLOOKUP(AI1501,buff!$K:$L,2,FALSE),"")=0,"",IF($AH1501=AS$5,VLOOKUP(AI1501,buff!$K:$L,2,FALSE),"")),"")</f>
        <v/>
      </c>
      <c r="AT1501" s="6" t="str">
        <f>_xlfn.IFNA(IF(IF($AH1501=AT$5,VLOOKUP(AJ1501,buff!$K:$L,2,FALSE),"")=0,"",IF($AH1501=AT$5,VLOOKUP(AJ1501,buff!$K:$L,2,FALSE),"")),"")</f>
        <v/>
      </c>
      <c r="AU1501" s="6" t="str">
        <f>_xlfn.IFNA(IF(IF($AH1501=AU$5,VLOOKUP(AK1501,buff!$K:$L,2,FALSE),"")=0,"",IF($AH1501=AU$5,VLOOKUP(AK1501,buff!$K:$L,2,FALSE),"")),"")</f>
        <v/>
      </c>
      <c r="AV1501" s="6" t="str">
        <f>_xlfn.IFNA(IF(IF($AH1501=AV$5,VLOOKUP(AL1501,buff!$K:$L,2,FALSE),"")=0,"",IF($AH1501=AV$5,VLOOKUP(AL1501,buff!$K:$L,2,FALSE),"")),"")</f>
        <v/>
      </c>
      <c r="AW1501" s="6" t="str">
        <f>_xlfn.IFNA(IF(IF($AH1501=AW$5,VLOOKUP(AM1501,buff!$K:$L,2,FALSE),"")=0,"",IF($AH1501=AW$5,VLOOKUP(AM1501,buff!$K:$L,2,FALSE),"")),"")</f>
        <v/>
      </c>
      <c r="AX1501" s="6">
        <f>VLOOKUP(AI1501,buff!K:P,6,FALSE)</f>
        <v>1812</v>
      </c>
      <c r="AY1501">
        <f t="shared" si="457"/>
        <v>1812</v>
      </c>
      <c r="AZ1501">
        <f t="shared" si="457"/>
        <v>1812</v>
      </c>
      <c r="BA1501">
        <f t="shared" si="458"/>
        <v>3</v>
      </c>
      <c r="BB1501">
        <f t="shared" si="459"/>
        <v>2</v>
      </c>
    </row>
    <row r="1502" spans="1:54" x14ac:dyDescent="0.15">
      <c r="A1502" t="str">
        <f t="shared" si="461"/>
        <v>乐涯主动技能3等级16</v>
      </c>
      <c r="B1502" s="8">
        <v>1496</v>
      </c>
      <c r="C1502" s="8" t="str">
        <f>VLOOKUP(G1502,角色!A:B,2,FALSE)</f>
        <v>乐涯</v>
      </c>
      <c r="D1502" s="8" t="str">
        <f t="shared" si="454"/>
        <v>主动技能3</v>
      </c>
      <c r="E1502" s="8">
        <f t="shared" si="462"/>
        <v>16</v>
      </c>
      <c r="F1502" s="8">
        <f t="shared" si="463"/>
        <v>3</v>
      </c>
      <c r="G1502" s="8">
        <f t="shared" si="464"/>
        <v>25</v>
      </c>
      <c r="H1502" s="4" t="s">
        <v>517</v>
      </c>
      <c r="I1502" s="4" t="str">
        <f t="shared" si="460"/>
        <v>对己方全体增加攻击20%防御2231速度20%</v>
      </c>
      <c r="J1502" s="4" t="s">
        <v>461</v>
      </c>
      <c r="K1502" s="1" t="s">
        <v>105</v>
      </c>
      <c r="L1502" s="4" t="s">
        <v>109</v>
      </c>
      <c r="M1502" s="4" t="s">
        <v>116</v>
      </c>
      <c r="N1502" s="4">
        <v>100</v>
      </c>
      <c r="O1502" s="4"/>
      <c r="T1502" s="6" t="str">
        <f t="shared" si="465"/>
        <v>40:100:2:0|90:100:2:0|133:100:2:0</v>
      </c>
      <c r="U1502" s="6" t="str">
        <f t="shared" si="466"/>
        <v/>
      </c>
      <c r="Y1502">
        <f t="shared" si="467"/>
        <v>100</v>
      </c>
      <c r="Z1502">
        <v>0</v>
      </c>
      <c r="AE1502">
        <v>0</v>
      </c>
      <c r="AF1502" s="23">
        <f t="shared" si="455"/>
        <v>3</v>
      </c>
      <c r="AG1502" s="23">
        <f t="shared" si="456"/>
        <v>2</v>
      </c>
      <c r="AH1502" t="s">
        <v>118</v>
      </c>
      <c r="AI1502" s="4" t="s">
        <v>1769</v>
      </c>
      <c r="AJ1502" s="4" t="s">
        <v>1692</v>
      </c>
      <c r="AK1502" s="4" t="s">
        <v>1774</v>
      </c>
      <c r="AN1502" s="6" t="str">
        <f>_xlfn.IFNA(IF(IF($AH1502=AN$5,VLOOKUP(AI1502,buff!$K:$L,2,FALSE),"")=0,"",IF($AH1502=AN$5,VLOOKUP(AI1502,buff!$K:$L,2,FALSE),"")),"")</f>
        <v>40:100:2:0</v>
      </c>
      <c r="AO1502" s="6" t="str">
        <f>_xlfn.IFNA(IF(IF($AH1502=AO$5,VLOOKUP(AJ1502,buff!$K:$L,2,FALSE),"")=0,"",IF($AH1502=AO$5,VLOOKUP(AJ1502,buff!$K:$L,2,FALSE),"")),"")</f>
        <v>90:100:2:0</v>
      </c>
      <c r="AP1502" s="6" t="str">
        <f>_xlfn.IFNA(IF(IF($AH1502=AP$5,VLOOKUP(AK1502,buff!$K:$L,2,FALSE),"")=0,"",IF($AH1502=AP$5,VLOOKUP(AK1502,buff!$K:$L,2,FALSE),"")),"")</f>
        <v>133:100:2:0</v>
      </c>
      <c r="AQ1502" s="6" t="str">
        <f>_xlfn.IFNA(IF(IF($AH1502=AQ$5,VLOOKUP(AL1502,buff!$K:$L,2,FALSE),"")=0,"",IF($AH1502=AQ$5,VLOOKUP(AL1502,buff!$K:$L,2,FALSE),"")),"")</f>
        <v/>
      </c>
      <c r="AR1502" s="6" t="str">
        <f>_xlfn.IFNA(IF(IF($AH1502=AR$5,VLOOKUP(AM1502,buff!$K:$L,2,FALSE),"")=0,"",IF($AH1502=AR$5,VLOOKUP(AM1502,buff!$K:$L,2,FALSE),"")),"")</f>
        <v/>
      </c>
      <c r="AS1502" s="6" t="str">
        <f>_xlfn.IFNA(IF(IF($AH1502=AS$5,VLOOKUP(AI1502,buff!$K:$L,2,FALSE),"")=0,"",IF($AH1502=AS$5,VLOOKUP(AI1502,buff!$K:$L,2,FALSE),"")),"")</f>
        <v/>
      </c>
      <c r="AT1502" s="6" t="str">
        <f>_xlfn.IFNA(IF(IF($AH1502=AT$5,VLOOKUP(AJ1502,buff!$K:$L,2,FALSE),"")=0,"",IF($AH1502=AT$5,VLOOKUP(AJ1502,buff!$K:$L,2,FALSE),"")),"")</f>
        <v/>
      </c>
      <c r="AU1502" s="6" t="str">
        <f>_xlfn.IFNA(IF(IF($AH1502=AU$5,VLOOKUP(AK1502,buff!$K:$L,2,FALSE),"")=0,"",IF($AH1502=AU$5,VLOOKUP(AK1502,buff!$K:$L,2,FALSE),"")),"")</f>
        <v/>
      </c>
      <c r="AV1502" s="6" t="str">
        <f>_xlfn.IFNA(IF(IF($AH1502=AV$5,VLOOKUP(AL1502,buff!$K:$L,2,FALSE),"")=0,"",IF($AH1502=AV$5,VLOOKUP(AL1502,buff!$K:$L,2,FALSE),"")),"")</f>
        <v/>
      </c>
      <c r="AW1502" s="6" t="str">
        <f>_xlfn.IFNA(IF(IF($AH1502=AW$5,VLOOKUP(AM1502,buff!$K:$L,2,FALSE),"")=0,"",IF($AH1502=AW$5,VLOOKUP(AM1502,buff!$K:$L,2,FALSE),"")),"")</f>
        <v/>
      </c>
      <c r="AX1502" s="6">
        <f>VLOOKUP(AI1502,buff!K:P,6,FALSE)</f>
        <v>2231</v>
      </c>
      <c r="AY1502">
        <f t="shared" si="457"/>
        <v>2231</v>
      </c>
      <c r="AZ1502">
        <f t="shared" si="457"/>
        <v>2231</v>
      </c>
      <c r="BA1502">
        <f t="shared" si="458"/>
        <v>3</v>
      </c>
      <c r="BB1502">
        <f t="shared" si="459"/>
        <v>2</v>
      </c>
    </row>
    <row r="1503" spans="1:54" x14ac:dyDescent="0.15">
      <c r="A1503" t="str">
        <f t="shared" si="461"/>
        <v>乐涯主动技能3等级17</v>
      </c>
      <c r="B1503" s="8">
        <v>1497</v>
      </c>
      <c r="C1503" s="8" t="str">
        <f>VLOOKUP(G1503,角色!A:B,2,FALSE)</f>
        <v>乐涯</v>
      </c>
      <c r="D1503" s="8" t="str">
        <f t="shared" si="454"/>
        <v>主动技能3</v>
      </c>
      <c r="E1503" s="8">
        <f t="shared" si="462"/>
        <v>17</v>
      </c>
      <c r="F1503" s="8">
        <f t="shared" si="463"/>
        <v>3</v>
      </c>
      <c r="G1503" s="8">
        <f t="shared" si="464"/>
        <v>25</v>
      </c>
      <c r="H1503" s="4" t="s">
        <v>517</v>
      </c>
      <c r="I1503" s="4" t="str">
        <f t="shared" si="460"/>
        <v>对己方全体增加攻击20%防御2747速度20%</v>
      </c>
      <c r="J1503" s="4" t="s">
        <v>461</v>
      </c>
      <c r="K1503" s="1" t="s">
        <v>105</v>
      </c>
      <c r="L1503" s="4" t="s">
        <v>109</v>
      </c>
      <c r="M1503" s="4" t="s">
        <v>116</v>
      </c>
      <c r="N1503" s="4">
        <v>100</v>
      </c>
      <c r="O1503" s="4"/>
      <c r="T1503" s="6" t="str">
        <f t="shared" si="465"/>
        <v>41:100:2:0|90:100:2:0|133:100:2:0</v>
      </c>
      <c r="U1503" s="6" t="str">
        <f t="shared" si="466"/>
        <v/>
      </c>
      <c r="Y1503">
        <f t="shared" si="467"/>
        <v>100</v>
      </c>
      <c r="Z1503">
        <v>0</v>
      </c>
      <c r="AE1503">
        <v>0</v>
      </c>
      <c r="AF1503" s="23">
        <f t="shared" si="455"/>
        <v>3</v>
      </c>
      <c r="AG1503" s="23">
        <f t="shared" si="456"/>
        <v>2</v>
      </c>
      <c r="AH1503" t="s">
        <v>118</v>
      </c>
      <c r="AI1503" s="4" t="s">
        <v>1770</v>
      </c>
      <c r="AJ1503" s="4" t="s">
        <v>1692</v>
      </c>
      <c r="AK1503" s="4" t="s">
        <v>1774</v>
      </c>
      <c r="AN1503" s="6" t="str">
        <f>_xlfn.IFNA(IF(IF($AH1503=AN$5,VLOOKUP(AI1503,buff!$K:$L,2,FALSE),"")=0,"",IF($AH1503=AN$5,VLOOKUP(AI1503,buff!$K:$L,2,FALSE),"")),"")</f>
        <v>41:100:2:0</v>
      </c>
      <c r="AO1503" s="6" t="str">
        <f>_xlfn.IFNA(IF(IF($AH1503=AO$5,VLOOKUP(AJ1503,buff!$K:$L,2,FALSE),"")=0,"",IF($AH1503=AO$5,VLOOKUP(AJ1503,buff!$K:$L,2,FALSE),"")),"")</f>
        <v>90:100:2:0</v>
      </c>
      <c r="AP1503" s="6" t="str">
        <f>_xlfn.IFNA(IF(IF($AH1503=AP$5,VLOOKUP(AK1503,buff!$K:$L,2,FALSE),"")=0,"",IF($AH1503=AP$5,VLOOKUP(AK1503,buff!$K:$L,2,FALSE),"")),"")</f>
        <v>133:100:2:0</v>
      </c>
      <c r="AQ1503" s="6" t="str">
        <f>_xlfn.IFNA(IF(IF($AH1503=AQ$5,VLOOKUP(AL1503,buff!$K:$L,2,FALSE),"")=0,"",IF($AH1503=AQ$5,VLOOKUP(AL1503,buff!$K:$L,2,FALSE),"")),"")</f>
        <v/>
      </c>
      <c r="AR1503" s="6" t="str">
        <f>_xlfn.IFNA(IF(IF($AH1503=AR$5,VLOOKUP(AM1503,buff!$K:$L,2,FALSE),"")=0,"",IF($AH1503=AR$5,VLOOKUP(AM1503,buff!$K:$L,2,FALSE),"")),"")</f>
        <v/>
      </c>
      <c r="AS1503" s="6" t="str">
        <f>_xlfn.IFNA(IF(IF($AH1503=AS$5,VLOOKUP(AI1503,buff!$K:$L,2,FALSE),"")=0,"",IF($AH1503=AS$5,VLOOKUP(AI1503,buff!$K:$L,2,FALSE),"")),"")</f>
        <v/>
      </c>
      <c r="AT1503" s="6" t="str">
        <f>_xlfn.IFNA(IF(IF($AH1503=AT$5,VLOOKUP(AJ1503,buff!$K:$L,2,FALSE),"")=0,"",IF($AH1503=AT$5,VLOOKUP(AJ1503,buff!$K:$L,2,FALSE),"")),"")</f>
        <v/>
      </c>
      <c r="AU1503" s="6" t="str">
        <f>_xlfn.IFNA(IF(IF($AH1503=AU$5,VLOOKUP(AK1503,buff!$K:$L,2,FALSE),"")=0,"",IF($AH1503=AU$5,VLOOKUP(AK1503,buff!$K:$L,2,FALSE),"")),"")</f>
        <v/>
      </c>
      <c r="AV1503" s="6" t="str">
        <f>_xlfn.IFNA(IF(IF($AH1503=AV$5,VLOOKUP(AL1503,buff!$K:$L,2,FALSE),"")=0,"",IF($AH1503=AV$5,VLOOKUP(AL1503,buff!$K:$L,2,FALSE),"")),"")</f>
        <v/>
      </c>
      <c r="AW1503" s="6" t="str">
        <f>_xlfn.IFNA(IF(IF($AH1503=AW$5,VLOOKUP(AM1503,buff!$K:$L,2,FALSE),"")=0,"",IF($AH1503=AW$5,VLOOKUP(AM1503,buff!$K:$L,2,FALSE),"")),"")</f>
        <v/>
      </c>
      <c r="AX1503" s="6">
        <f>VLOOKUP(AI1503,buff!K:P,6,FALSE)</f>
        <v>2747</v>
      </c>
      <c r="AY1503">
        <f t="shared" si="457"/>
        <v>2747</v>
      </c>
      <c r="AZ1503">
        <f t="shared" si="457"/>
        <v>2747</v>
      </c>
      <c r="BA1503">
        <f t="shared" si="458"/>
        <v>3</v>
      </c>
      <c r="BB1503">
        <f t="shared" si="459"/>
        <v>2</v>
      </c>
    </row>
    <row r="1504" spans="1:54" x14ac:dyDescent="0.15">
      <c r="A1504" t="str">
        <f t="shared" si="461"/>
        <v>乐涯主动技能3等级18</v>
      </c>
      <c r="B1504" s="8">
        <v>1498</v>
      </c>
      <c r="C1504" s="8" t="str">
        <f>VLOOKUP(G1504,角色!A:B,2,FALSE)</f>
        <v>乐涯</v>
      </c>
      <c r="D1504" s="8" t="str">
        <f t="shared" si="454"/>
        <v>主动技能3</v>
      </c>
      <c r="E1504" s="8">
        <f t="shared" si="462"/>
        <v>18</v>
      </c>
      <c r="F1504" s="8">
        <f t="shared" si="463"/>
        <v>3</v>
      </c>
      <c r="G1504" s="8">
        <f t="shared" si="464"/>
        <v>25</v>
      </c>
      <c r="H1504" s="4" t="s">
        <v>517</v>
      </c>
      <c r="I1504" s="4" t="str">
        <f t="shared" si="460"/>
        <v>对己方全体增加攻击20%防御3382速度20%</v>
      </c>
      <c r="J1504" s="4" t="s">
        <v>461</v>
      </c>
      <c r="K1504" s="1" t="s">
        <v>105</v>
      </c>
      <c r="L1504" s="4" t="s">
        <v>109</v>
      </c>
      <c r="M1504" s="4" t="s">
        <v>116</v>
      </c>
      <c r="N1504" s="4">
        <v>100</v>
      </c>
      <c r="O1504" s="4"/>
      <c r="T1504" s="6" t="str">
        <f t="shared" si="465"/>
        <v>42:100:2:0|90:100:2:0|133:100:2:0</v>
      </c>
      <c r="U1504" s="6" t="str">
        <f t="shared" si="466"/>
        <v/>
      </c>
      <c r="Y1504">
        <f t="shared" si="467"/>
        <v>100</v>
      </c>
      <c r="Z1504">
        <v>0</v>
      </c>
      <c r="AE1504">
        <v>0</v>
      </c>
      <c r="AF1504" s="23">
        <f t="shared" si="455"/>
        <v>3</v>
      </c>
      <c r="AG1504" s="23">
        <f t="shared" si="456"/>
        <v>2</v>
      </c>
      <c r="AH1504" t="s">
        <v>118</v>
      </c>
      <c r="AI1504" s="4" t="s">
        <v>1771</v>
      </c>
      <c r="AJ1504" s="4" t="s">
        <v>1692</v>
      </c>
      <c r="AK1504" s="4" t="s">
        <v>1774</v>
      </c>
      <c r="AN1504" s="6" t="str">
        <f>_xlfn.IFNA(IF(IF($AH1504=AN$5,VLOOKUP(AI1504,buff!$K:$L,2,FALSE),"")=0,"",IF($AH1504=AN$5,VLOOKUP(AI1504,buff!$K:$L,2,FALSE),"")),"")</f>
        <v>42:100:2:0</v>
      </c>
      <c r="AO1504" s="6" t="str">
        <f>_xlfn.IFNA(IF(IF($AH1504=AO$5,VLOOKUP(AJ1504,buff!$K:$L,2,FALSE),"")=0,"",IF($AH1504=AO$5,VLOOKUP(AJ1504,buff!$K:$L,2,FALSE),"")),"")</f>
        <v>90:100:2:0</v>
      </c>
      <c r="AP1504" s="6" t="str">
        <f>_xlfn.IFNA(IF(IF($AH1504=AP$5,VLOOKUP(AK1504,buff!$K:$L,2,FALSE),"")=0,"",IF($AH1504=AP$5,VLOOKUP(AK1504,buff!$K:$L,2,FALSE),"")),"")</f>
        <v>133:100:2:0</v>
      </c>
      <c r="AQ1504" s="6" t="str">
        <f>_xlfn.IFNA(IF(IF($AH1504=AQ$5,VLOOKUP(AL1504,buff!$K:$L,2,FALSE),"")=0,"",IF($AH1504=AQ$5,VLOOKUP(AL1504,buff!$K:$L,2,FALSE),"")),"")</f>
        <v/>
      </c>
      <c r="AR1504" s="6" t="str">
        <f>_xlfn.IFNA(IF(IF($AH1504=AR$5,VLOOKUP(AM1504,buff!$K:$L,2,FALSE),"")=0,"",IF($AH1504=AR$5,VLOOKUP(AM1504,buff!$K:$L,2,FALSE),"")),"")</f>
        <v/>
      </c>
      <c r="AS1504" s="6" t="str">
        <f>_xlfn.IFNA(IF(IF($AH1504=AS$5,VLOOKUP(AI1504,buff!$K:$L,2,FALSE),"")=0,"",IF($AH1504=AS$5,VLOOKUP(AI1504,buff!$K:$L,2,FALSE),"")),"")</f>
        <v/>
      </c>
      <c r="AT1504" s="6" t="str">
        <f>_xlfn.IFNA(IF(IF($AH1504=AT$5,VLOOKUP(AJ1504,buff!$K:$L,2,FALSE),"")=0,"",IF($AH1504=AT$5,VLOOKUP(AJ1504,buff!$K:$L,2,FALSE),"")),"")</f>
        <v/>
      </c>
      <c r="AU1504" s="6" t="str">
        <f>_xlfn.IFNA(IF(IF($AH1504=AU$5,VLOOKUP(AK1504,buff!$K:$L,2,FALSE),"")=0,"",IF($AH1504=AU$5,VLOOKUP(AK1504,buff!$K:$L,2,FALSE),"")),"")</f>
        <v/>
      </c>
      <c r="AV1504" s="6" t="str">
        <f>_xlfn.IFNA(IF(IF($AH1504=AV$5,VLOOKUP(AL1504,buff!$K:$L,2,FALSE),"")=0,"",IF($AH1504=AV$5,VLOOKUP(AL1504,buff!$K:$L,2,FALSE),"")),"")</f>
        <v/>
      </c>
      <c r="AW1504" s="6" t="str">
        <f>_xlfn.IFNA(IF(IF($AH1504=AW$5,VLOOKUP(AM1504,buff!$K:$L,2,FALSE),"")=0,"",IF($AH1504=AW$5,VLOOKUP(AM1504,buff!$K:$L,2,FALSE),"")),"")</f>
        <v/>
      </c>
      <c r="AX1504" s="6">
        <f>VLOOKUP(AI1504,buff!K:P,6,FALSE)</f>
        <v>3382</v>
      </c>
      <c r="AY1504">
        <f t="shared" si="457"/>
        <v>3382</v>
      </c>
      <c r="AZ1504">
        <f t="shared" si="457"/>
        <v>3382</v>
      </c>
      <c r="BA1504">
        <f t="shared" si="458"/>
        <v>3</v>
      </c>
      <c r="BB1504">
        <f t="shared" si="459"/>
        <v>2</v>
      </c>
    </row>
    <row r="1505" spans="1:54" x14ac:dyDescent="0.15">
      <c r="A1505" t="str">
        <f t="shared" si="461"/>
        <v>乐涯主动技能3等级19</v>
      </c>
      <c r="B1505" s="8">
        <v>1499</v>
      </c>
      <c r="C1505" s="8" t="str">
        <f>VLOOKUP(G1505,角色!A:B,2,FALSE)</f>
        <v>乐涯</v>
      </c>
      <c r="D1505" s="8" t="str">
        <f t="shared" si="454"/>
        <v>主动技能3</v>
      </c>
      <c r="E1505" s="8">
        <f t="shared" si="462"/>
        <v>19</v>
      </c>
      <c r="F1505" s="8">
        <f t="shared" si="463"/>
        <v>3</v>
      </c>
      <c r="G1505" s="8">
        <f t="shared" si="464"/>
        <v>25</v>
      </c>
      <c r="H1505" s="4" t="s">
        <v>517</v>
      </c>
      <c r="I1505" s="4" t="str">
        <f t="shared" si="460"/>
        <v>对己方全体增加攻击20%防御4164速度20%</v>
      </c>
      <c r="J1505" s="4" t="s">
        <v>461</v>
      </c>
      <c r="K1505" s="1" t="s">
        <v>105</v>
      </c>
      <c r="L1505" s="4" t="s">
        <v>109</v>
      </c>
      <c r="M1505" s="4" t="s">
        <v>116</v>
      </c>
      <c r="N1505" s="4">
        <v>100</v>
      </c>
      <c r="O1505" s="4"/>
      <c r="T1505" s="6" t="str">
        <f t="shared" si="465"/>
        <v>43:100:2:0|90:100:2:0|133:100:2:0</v>
      </c>
      <c r="U1505" s="6" t="str">
        <f t="shared" si="466"/>
        <v/>
      </c>
      <c r="Y1505">
        <f t="shared" si="467"/>
        <v>100</v>
      </c>
      <c r="Z1505">
        <v>0</v>
      </c>
      <c r="AE1505">
        <v>0</v>
      </c>
      <c r="AF1505" s="23">
        <f t="shared" si="455"/>
        <v>3</v>
      </c>
      <c r="AG1505" s="23">
        <f t="shared" si="456"/>
        <v>2</v>
      </c>
      <c r="AH1505" t="s">
        <v>118</v>
      </c>
      <c r="AI1505" s="4" t="s">
        <v>1772</v>
      </c>
      <c r="AJ1505" s="4" t="s">
        <v>1692</v>
      </c>
      <c r="AK1505" s="4" t="s">
        <v>1774</v>
      </c>
      <c r="AN1505" s="6" t="str">
        <f>_xlfn.IFNA(IF(IF($AH1505=AN$5,VLOOKUP(AI1505,buff!$K:$L,2,FALSE),"")=0,"",IF($AH1505=AN$5,VLOOKUP(AI1505,buff!$K:$L,2,FALSE),"")),"")</f>
        <v>43:100:2:0</v>
      </c>
      <c r="AO1505" s="6" t="str">
        <f>_xlfn.IFNA(IF(IF($AH1505=AO$5,VLOOKUP(AJ1505,buff!$K:$L,2,FALSE),"")=0,"",IF($AH1505=AO$5,VLOOKUP(AJ1505,buff!$K:$L,2,FALSE),"")),"")</f>
        <v>90:100:2:0</v>
      </c>
      <c r="AP1505" s="6" t="str">
        <f>_xlfn.IFNA(IF(IF($AH1505=AP$5,VLOOKUP(AK1505,buff!$K:$L,2,FALSE),"")=0,"",IF($AH1505=AP$5,VLOOKUP(AK1505,buff!$K:$L,2,FALSE),"")),"")</f>
        <v>133:100:2:0</v>
      </c>
      <c r="AQ1505" s="6" t="str">
        <f>_xlfn.IFNA(IF(IF($AH1505=AQ$5,VLOOKUP(AL1505,buff!$K:$L,2,FALSE),"")=0,"",IF($AH1505=AQ$5,VLOOKUP(AL1505,buff!$K:$L,2,FALSE),"")),"")</f>
        <v/>
      </c>
      <c r="AR1505" s="6" t="str">
        <f>_xlfn.IFNA(IF(IF($AH1505=AR$5,VLOOKUP(AM1505,buff!$K:$L,2,FALSE),"")=0,"",IF($AH1505=AR$5,VLOOKUP(AM1505,buff!$K:$L,2,FALSE),"")),"")</f>
        <v/>
      </c>
      <c r="AS1505" s="6" t="str">
        <f>_xlfn.IFNA(IF(IF($AH1505=AS$5,VLOOKUP(AI1505,buff!$K:$L,2,FALSE),"")=0,"",IF($AH1505=AS$5,VLOOKUP(AI1505,buff!$K:$L,2,FALSE),"")),"")</f>
        <v/>
      </c>
      <c r="AT1505" s="6" t="str">
        <f>_xlfn.IFNA(IF(IF($AH1505=AT$5,VLOOKUP(AJ1505,buff!$K:$L,2,FALSE),"")=0,"",IF($AH1505=AT$5,VLOOKUP(AJ1505,buff!$K:$L,2,FALSE),"")),"")</f>
        <v/>
      </c>
      <c r="AU1505" s="6" t="str">
        <f>_xlfn.IFNA(IF(IF($AH1505=AU$5,VLOOKUP(AK1505,buff!$K:$L,2,FALSE),"")=0,"",IF($AH1505=AU$5,VLOOKUP(AK1505,buff!$K:$L,2,FALSE),"")),"")</f>
        <v/>
      </c>
      <c r="AV1505" s="6" t="str">
        <f>_xlfn.IFNA(IF(IF($AH1505=AV$5,VLOOKUP(AL1505,buff!$K:$L,2,FALSE),"")=0,"",IF($AH1505=AV$5,VLOOKUP(AL1505,buff!$K:$L,2,FALSE),"")),"")</f>
        <v/>
      </c>
      <c r="AW1505" s="6" t="str">
        <f>_xlfn.IFNA(IF(IF($AH1505=AW$5,VLOOKUP(AM1505,buff!$K:$L,2,FALSE),"")=0,"",IF($AH1505=AW$5,VLOOKUP(AM1505,buff!$K:$L,2,FALSE),"")),"")</f>
        <v/>
      </c>
      <c r="AX1505" s="6">
        <f>VLOOKUP(AI1505,buff!K:P,6,FALSE)</f>
        <v>4164</v>
      </c>
      <c r="AY1505">
        <f t="shared" si="457"/>
        <v>4164</v>
      </c>
      <c r="AZ1505">
        <f t="shared" si="457"/>
        <v>4164</v>
      </c>
      <c r="BA1505">
        <f t="shared" si="458"/>
        <v>3</v>
      </c>
      <c r="BB1505">
        <f t="shared" si="459"/>
        <v>2</v>
      </c>
    </row>
    <row r="1506" spans="1:54" x14ac:dyDescent="0.15">
      <c r="A1506" t="str">
        <f t="shared" si="461"/>
        <v>乐涯主动技能3等级20</v>
      </c>
      <c r="B1506" s="8">
        <v>1500</v>
      </c>
      <c r="C1506" s="8" t="str">
        <f>VLOOKUP(G1506,角色!A:B,2,FALSE)</f>
        <v>乐涯</v>
      </c>
      <c r="D1506" s="8" t="str">
        <f t="shared" si="454"/>
        <v>主动技能3</v>
      </c>
      <c r="E1506" s="8">
        <f t="shared" si="462"/>
        <v>20</v>
      </c>
      <c r="F1506" s="8">
        <f t="shared" si="463"/>
        <v>3</v>
      </c>
      <c r="G1506" s="8">
        <f t="shared" si="464"/>
        <v>25</v>
      </c>
      <c r="H1506" s="4" t="s">
        <v>517</v>
      </c>
      <c r="I1506" s="4" t="str">
        <f>"对己方全体增加攻击20%防御"&amp;AX1506&amp;"速度20%"</f>
        <v>对己方全体增加攻击20%防御5127速度20%</v>
      </c>
      <c r="J1506" s="4" t="s">
        <v>461</v>
      </c>
      <c r="K1506" s="1" t="s">
        <v>105</v>
      </c>
      <c r="L1506" s="4" t="s">
        <v>109</v>
      </c>
      <c r="M1506" s="4" t="s">
        <v>116</v>
      </c>
      <c r="N1506" s="4">
        <v>100</v>
      </c>
      <c r="O1506" s="4"/>
      <c r="T1506" s="6" t="str">
        <f t="shared" si="465"/>
        <v>44:100:2:0|90:100:2:0|133:100:2:0</v>
      </c>
      <c r="U1506" s="6" t="str">
        <f t="shared" si="466"/>
        <v/>
      </c>
      <c r="Y1506">
        <f t="shared" si="467"/>
        <v>100</v>
      </c>
      <c r="Z1506">
        <v>0</v>
      </c>
      <c r="AE1506">
        <v>0</v>
      </c>
      <c r="AF1506" s="23">
        <f t="shared" si="455"/>
        <v>3</v>
      </c>
      <c r="AG1506" s="23">
        <f t="shared" si="456"/>
        <v>2</v>
      </c>
      <c r="AH1506" t="s">
        <v>118</v>
      </c>
      <c r="AI1506" s="4" t="s">
        <v>1773</v>
      </c>
      <c r="AJ1506" s="4" t="s">
        <v>1692</v>
      </c>
      <c r="AK1506" s="4" t="s">
        <v>1774</v>
      </c>
      <c r="AN1506" s="6" t="str">
        <f>_xlfn.IFNA(IF(IF($AH1506=AN$5,VLOOKUP(AI1506,buff!$K:$L,2,FALSE),"")=0,"",IF($AH1506=AN$5,VLOOKUP(AI1506,buff!$K:$L,2,FALSE),"")),"")</f>
        <v>44:100:2:0</v>
      </c>
      <c r="AO1506" s="6" t="str">
        <f>_xlfn.IFNA(IF(IF($AH1506=AO$5,VLOOKUP(AJ1506,buff!$K:$L,2,FALSE),"")=0,"",IF($AH1506=AO$5,VLOOKUP(AJ1506,buff!$K:$L,2,FALSE),"")),"")</f>
        <v>90:100:2:0</v>
      </c>
      <c r="AP1506" s="6" t="str">
        <f>_xlfn.IFNA(IF(IF($AH1506=AP$5,VLOOKUP(AK1506,buff!$K:$L,2,FALSE),"")=0,"",IF($AH1506=AP$5,VLOOKUP(AK1506,buff!$K:$L,2,FALSE),"")),"")</f>
        <v>133:100:2:0</v>
      </c>
      <c r="AQ1506" s="6" t="str">
        <f>_xlfn.IFNA(IF(IF($AH1506=AQ$5,VLOOKUP(AL1506,buff!$K:$L,2,FALSE),"")=0,"",IF($AH1506=AQ$5,VLOOKUP(AL1506,buff!$K:$L,2,FALSE),"")),"")</f>
        <v/>
      </c>
      <c r="AR1506" s="6" t="str">
        <f>_xlfn.IFNA(IF(IF($AH1506=AR$5,VLOOKUP(AM1506,buff!$K:$L,2,FALSE),"")=0,"",IF($AH1506=AR$5,VLOOKUP(AM1506,buff!$K:$L,2,FALSE),"")),"")</f>
        <v/>
      </c>
      <c r="AS1506" s="6" t="str">
        <f>_xlfn.IFNA(IF(IF($AH1506=AS$5,VLOOKUP(AI1506,buff!$K:$L,2,FALSE),"")=0,"",IF($AH1506=AS$5,VLOOKUP(AI1506,buff!$K:$L,2,FALSE),"")),"")</f>
        <v/>
      </c>
      <c r="AT1506" s="6" t="str">
        <f>_xlfn.IFNA(IF(IF($AH1506=AT$5,VLOOKUP(AJ1506,buff!$K:$L,2,FALSE),"")=0,"",IF($AH1506=AT$5,VLOOKUP(AJ1506,buff!$K:$L,2,FALSE),"")),"")</f>
        <v/>
      </c>
      <c r="AU1506" s="6" t="str">
        <f>_xlfn.IFNA(IF(IF($AH1506=AU$5,VLOOKUP(AK1506,buff!$K:$L,2,FALSE),"")=0,"",IF($AH1506=AU$5,VLOOKUP(AK1506,buff!$K:$L,2,FALSE),"")),"")</f>
        <v/>
      </c>
      <c r="AV1506" s="6" t="str">
        <f>_xlfn.IFNA(IF(IF($AH1506=AV$5,VLOOKUP(AL1506,buff!$K:$L,2,FALSE),"")=0,"",IF($AH1506=AV$5,VLOOKUP(AL1506,buff!$K:$L,2,FALSE),"")),"")</f>
        <v/>
      </c>
      <c r="AW1506" s="6" t="str">
        <f>_xlfn.IFNA(IF(IF($AH1506=AW$5,VLOOKUP(AM1506,buff!$K:$L,2,FALSE),"")=0,"",IF($AH1506=AW$5,VLOOKUP(AM1506,buff!$K:$L,2,FALSE),"")),"")</f>
        <v/>
      </c>
      <c r="AX1506" s="6">
        <f>VLOOKUP(AI1506,buff!K:P,6,FALSE)</f>
        <v>5127</v>
      </c>
      <c r="AY1506">
        <f t="shared" si="457"/>
        <v>5127</v>
      </c>
      <c r="AZ1506">
        <f t="shared" si="457"/>
        <v>5127</v>
      </c>
      <c r="BA1506">
        <f t="shared" si="458"/>
        <v>3</v>
      </c>
      <c r="BB1506">
        <f t="shared" si="459"/>
        <v>2</v>
      </c>
    </row>
    <row r="1507" spans="1:54" x14ac:dyDescent="0.15">
      <c r="A1507" t="str">
        <f t="shared" si="461"/>
        <v>辽主动技能1等级1</v>
      </c>
      <c r="B1507" s="8">
        <v>1501</v>
      </c>
      <c r="C1507" s="8" t="str">
        <f>VLOOKUP(G1507,角色!A:B,2,FALSE)</f>
        <v>辽</v>
      </c>
      <c r="D1507" s="8" t="str">
        <f t="shared" si="454"/>
        <v>主动技能1</v>
      </c>
      <c r="E1507" s="8">
        <f t="shared" si="462"/>
        <v>1</v>
      </c>
      <c r="F1507" s="8">
        <f t="shared" si="463"/>
        <v>1</v>
      </c>
      <c r="G1507" s="8">
        <f t="shared" si="464"/>
        <v>26</v>
      </c>
      <c r="H1507" s="4" t="s">
        <v>520</v>
      </c>
      <c r="I1507" s="24" t="str">
        <f>"对敌方单体攻击，造成100%攻击力（+"&amp;AB1507&amp;"）点伤害。"</f>
        <v>对敌方单体攻击，造成100%攻击力（+47）点伤害。</v>
      </c>
      <c r="J1507" s="24" t="s">
        <v>305</v>
      </c>
      <c r="K1507" s="25" t="s">
        <v>103</v>
      </c>
      <c r="L1507" s="24" t="s">
        <v>107</v>
      </c>
      <c r="M1507" s="24"/>
      <c r="N1507" s="24">
        <v>100</v>
      </c>
      <c r="O1507" s="24"/>
      <c r="P1507" s="23"/>
      <c r="Q1507" s="23"/>
      <c r="R1507" s="23"/>
      <c r="S1507" s="23"/>
      <c r="T1507" s="23" t="str">
        <f t="shared" si="465"/>
        <v/>
      </c>
      <c r="U1507" s="23" t="str">
        <f t="shared" si="466"/>
        <v/>
      </c>
      <c r="V1507" s="23"/>
      <c r="W1507" s="23"/>
      <c r="X1507" s="23"/>
      <c r="Y1507" s="23">
        <f t="shared" si="467"/>
        <v>0</v>
      </c>
      <c r="Z1507" s="23">
        <v>100</v>
      </c>
      <c r="AA1507" s="23">
        <v>10</v>
      </c>
      <c r="AB1507" s="23">
        <f>INT(VLOOKUP(VLOOKUP($C1507,角色技能升级比率表!$B:$C,2,FALSE),角色属性概况!E:F,2,FALSE)*VLOOKUP(E1507,角色属性概况!I:M,3,FALSE)*AA1507/100)</f>
        <v>47</v>
      </c>
      <c r="AC1507" s="23"/>
      <c r="AD1507" s="23"/>
      <c r="AE1507" s="23">
        <v>0</v>
      </c>
      <c r="AF1507" s="23">
        <f t="shared" si="455"/>
        <v>0</v>
      </c>
      <c r="AG1507" s="23">
        <f t="shared" si="456"/>
        <v>0</v>
      </c>
      <c r="AH1507" s="23"/>
      <c r="AI1507" s="23"/>
      <c r="AJ1507" s="23"/>
      <c r="AK1507" s="23"/>
      <c r="AL1507" s="23"/>
      <c r="AN1507" s="6" t="str">
        <f>_xlfn.IFNA(IF(IF($AH1507=AN$5,VLOOKUP(AI1507,buff!$K:$L,2,FALSE),"")=0,"",IF($AH1507=AN$5,VLOOKUP(AI1507,buff!$K:$L,2,FALSE),"")),"")</f>
        <v/>
      </c>
      <c r="AO1507" s="6" t="str">
        <f>_xlfn.IFNA(IF(IF($AH1507=AO$5,VLOOKUP(AJ1507,buff!$K:$L,2,FALSE),"")=0,"",IF($AH1507=AO$5,VLOOKUP(AJ1507,buff!$K:$L,2,FALSE),"")),"")</f>
        <v/>
      </c>
      <c r="AP1507" s="6" t="str">
        <f>_xlfn.IFNA(IF(IF($AH1507=AP$5,VLOOKUP(AK1507,buff!$K:$L,2,FALSE),"")=0,"",IF($AH1507=AP$5,VLOOKUP(AK1507,buff!$K:$L,2,FALSE),"")),"")</f>
        <v/>
      </c>
      <c r="AQ1507" s="6" t="str">
        <f>_xlfn.IFNA(IF(IF($AH1507=AQ$5,VLOOKUP(AL1507,buff!$K:$L,2,FALSE),"")=0,"",IF($AH1507=AQ$5,VLOOKUP(AL1507,buff!$K:$L,2,FALSE),"")),"")</f>
        <v/>
      </c>
      <c r="AR1507" s="6" t="str">
        <f>_xlfn.IFNA(IF(IF($AH1507=AR$5,VLOOKUP(AM1507,buff!$K:$L,2,FALSE),"")=0,"",IF($AH1507=AR$5,VLOOKUP(AM1507,buff!$K:$L,2,FALSE),"")),"")</f>
        <v/>
      </c>
      <c r="AS1507" s="6" t="str">
        <f>_xlfn.IFNA(IF(IF($AH1507=AS$5,VLOOKUP(AI1507,buff!$K:$L,2,FALSE),"")=0,"",IF($AH1507=AS$5,VLOOKUP(AI1507,buff!$K:$L,2,FALSE),"")),"")</f>
        <v/>
      </c>
      <c r="AT1507" s="6" t="str">
        <f>_xlfn.IFNA(IF(IF($AH1507=AT$5,VLOOKUP(AJ1507,buff!$K:$L,2,FALSE),"")=0,"",IF($AH1507=AT$5,VLOOKUP(AJ1507,buff!$K:$L,2,FALSE),"")),"")</f>
        <v/>
      </c>
      <c r="AU1507" s="6" t="str">
        <f>_xlfn.IFNA(IF(IF($AH1507=AU$5,VLOOKUP(AK1507,buff!$K:$L,2,FALSE),"")=0,"",IF($AH1507=AU$5,VLOOKUP(AK1507,buff!$K:$L,2,FALSE),"")),"")</f>
        <v/>
      </c>
      <c r="AV1507" s="6" t="str">
        <f>_xlfn.IFNA(IF(IF($AH1507=AV$5,VLOOKUP(AL1507,buff!$K:$L,2,FALSE),"")=0,"",IF($AH1507=AV$5,VLOOKUP(AL1507,buff!$K:$L,2,FALSE),"")),"")</f>
        <v/>
      </c>
      <c r="AW1507" s="6" t="str">
        <f>_xlfn.IFNA(IF(IF($AH1507=AW$5,VLOOKUP(AM1507,buff!$K:$L,2,FALSE),"")=0,"",IF($AH1507=AW$5,VLOOKUP(AM1507,buff!$K:$L,2,FALSE),"")),"")</f>
        <v/>
      </c>
      <c r="AX1507" s="6" t="e">
        <f>VLOOKUP(AI1507,buff!K:P,6,FALSE)</f>
        <v>#N/A</v>
      </c>
      <c r="AY1507" t="e">
        <f t="shared" si="457"/>
        <v>#N/A</v>
      </c>
      <c r="AZ1507" t="e">
        <f t="shared" si="457"/>
        <v>#N/A</v>
      </c>
      <c r="BA1507">
        <f t="shared" si="458"/>
        <v>0</v>
      </c>
      <c r="BB1507">
        <f t="shared" si="459"/>
        <v>0</v>
      </c>
    </row>
    <row r="1508" spans="1:54" x14ac:dyDescent="0.15">
      <c r="A1508" t="str">
        <f t="shared" si="461"/>
        <v>辽主动技能1等级2</v>
      </c>
      <c r="B1508" s="8">
        <v>1502</v>
      </c>
      <c r="C1508" s="8" t="str">
        <f>VLOOKUP(G1508,角色!A:B,2,FALSE)</f>
        <v>辽</v>
      </c>
      <c r="D1508" s="8" t="str">
        <f t="shared" si="454"/>
        <v>主动技能1</v>
      </c>
      <c r="E1508" s="8">
        <f t="shared" si="462"/>
        <v>2</v>
      </c>
      <c r="F1508" s="8">
        <f t="shared" si="463"/>
        <v>1</v>
      </c>
      <c r="G1508" s="8">
        <f t="shared" si="464"/>
        <v>26</v>
      </c>
      <c r="H1508" s="4" t="s">
        <v>520</v>
      </c>
      <c r="I1508" s="24" t="str">
        <f t="shared" ref="I1508:I1515" si="468">"对敌方单体攻击，造成100%攻击力（+"&amp;AB1508&amp;"）点伤害。"</f>
        <v>对敌方单体攻击，造成100%攻击力（+70）点伤害。</v>
      </c>
      <c r="J1508" s="4" t="s">
        <v>305</v>
      </c>
      <c r="K1508" s="1" t="s">
        <v>103</v>
      </c>
      <c r="L1508" s="24" t="s">
        <v>107</v>
      </c>
      <c r="M1508" s="4"/>
      <c r="N1508" s="4">
        <v>100</v>
      </c>
      <c r="O1508" s="4"/>
      <c r="T1508" s="6" t="str">
        <f t="shared" si="465"/>
        <v/>
      </c>
      <c r="U1508" s="6" t="str">
        <f t="shared" si="466"/>
        <v/>
      </c>
      <c r="Y1508">
        <f t="shared" si="467"/>
        <v>0</v>
      </c>
      <c r="Z1508">
        <v>100</v>
      </c>
      <c r="AA1508" s="23">
        <v>10</v>
      </c>
      <c r="AB1508" s="23">
        <f>INT(VLOOKUP(VLOOKUP($C1508,角色技能升级比率表!$B:$C,2,FALSE),角色属性概况!E:F,2,FALSE)*VLOOKUP(E1508,角色属性概况!I:M,3,FALSE)*AA1508/100)</f>
        <v>70</v>
      </c>
      <c r="AE1508">
        <v>0</v>
      </c>
      <c r="AF1508" s="23">
        <f t="shared" si="455"/>
        <v>0</v>
      </c>
      <c r="AG1508" s="23">
        <f t="shared" si="456"/>
        <v>0</v>
      </c>
      <c r="AN1508" s="6" t="str">
        <f>_xlfn.IFNA(IF(IF($AH1508=AN$5,VLOOKUP(AI1508,buff!$K:$L,2,FALSE),"")=0,"",IF($AH1508=AN$5,VLOOKUP(AI1508,buff!$K:$L,2,FALSE),"")),"")</f>
        <v/>
      </c>
      <c r="AO1508" s="6" t="str">
        <f>_xlfn.IFNA(IF(IF($AH1508=AO$5,VLOOKUP(AJ1508,buff!$K:$L,2,FALSE),"")=0,"",IF($AH1508=AO$5,VLOOKUP(AJ1508,buff!$K:$L,2,FALSE),"")),"")</f>
        <v/>
      </c>
      <c r="AP1508" s="6" t="str">
        <f>_xlfn.IFNA(IF(IF($AH1508=AP$5,VLOOKUP(AK1508,buff!$K:$L,2,FALSE),"")=0,"",IF($AH1508=AP$5,VLOOKUP(AK1508,buff!$K:$L,2,FALSE),"")),"")</f>
        <v/>
      </c>
      <c r="AQ1508" s="6" t="str">
        <f>_xlfn.IFNA(IF(IF($AH1508=AQ$5,VLOOKUP(AL1508,buff!$K:$L,2,FALSE),"")=0,"",IF($AH1508=AQ$5,VLOOKUP(AL1508,buff!$K:$L,2,FALSE),"")),"")</f>
        <v/>
      </c>
      <c r="AR1508" s="6" t="str">
        <f>_xlfn.IFNA(IF(IF($AH1508=AR$5,VLOOKUP(AM1508,buff!$K:$L,2,FALSE),"")=0,"",IF($AH1508=AR$5,VLOOKUP(AM1508,buff!$K:$L,2,FALSE),"")),"")</f>
        <v/>
      </c>
      <c r="AS1508" s="6" t="str">
        <f>_xlfn.IFNA(IF(IF($AH1508=AS$5,VLOOKUP(AI1508,buff!$K:$L,2,FALSE),"")=0,"",IF($AH1508=AS$5,VLOOKUP(AI1508,buff!$K:$L,2,FALSE),"")),"")</f>
        <v/>
      </c>
      <c r="AT1508" s="6" t="str">
        <f>_xlfn.IFNA(IF(IF($AH1508=AT$5,VLOOKUP(AJ1508,buff!$K:$L,2,FALSE),"")=0,"",IF($AH1508=AT$5,VLOOKUP(AJ1508,buff!$K:$L,2,FALSE),"")),"")</f>
        <v/>
      </c>
      <c r="AU1508" s="6" t="str">
        <f>_xlfn.IFNA(IF(IF($AH1508=AU$5,VLOOKUP(AK1508,buff!$K:$L,2,FALSE),"")=0,"",IF($AH1508=AU$5,VLOOKUP(AK1508,buff!$K:$L,2,FALSE),"")),"")</f>
        <v/>
      </c>
      <c r="AV1508" s="6" t="str">
        <f>_xlfn.IFNA(IF(IF($AH1508=AV$5,VLOOKUP(AL1508,buff!$K:$L,2,FALSE),"")=0,"",IF($AH1508=AV$5,VLOOKUP(AL1508,buff!$K:$L,2,FALSE),"")),"")</f>
        <v/>
      </c>
      <c r="AW1508" s="6" t="str">
        <f>_xlfn.IFNA(IF(IF($AH1508=AW$5,VLOOKUP(AM1508,buff!$K:$L,2,FALSE),"")=0,"",IF($AH1508=AW$5,VLOOKUP(AM1508,buff!$K:$L,2,FALSE),"")),"")</f>
        <v/>
      </c>
      <c r="AX1508" s="6" t="e">
        <f>VLOOKUP(AI1508,buff!K:P,6,FALSE)</f>
        <v>#N/A</v>
      </c>
      <c r="AY1508" t="e">
        <f t="shared" si="457"/>
        <v>#N/A</v>
      </c>
      <c r="AZ1508" t="e">
        <f t="shared" si="457"/>
        <v>#N/A</v>
      </c>
      <c r="BA1508">
        <f t="shared" si="458"/>
        <v>0</v>
      </c>
      <c r="BB1508">
        <f t="shared" si="459"/>
        <v>0</v>
      </c>
    </row>
    <row r="1509" spans="1:54" x14ac:dyDescent="0.15">
      <c r="A1509" t="str">
        <f t="shared" si="461"/>
        <v>辽主动技能1等级3</v>
      </c>
      <c r="B1509" s="8">
        <v>1503</v>
      </c>
      <c r="C1509" s="8" t="str">
        <f>VLOOKUP(G1509,角色!A:B,2,FALSE)</f>
        <v>辽</v>
      </c>
      <c r="D1509" s="8" t="str">
        <f t="shared" si="454"/>
        <v>主动技能1</v>
      </c>
      <c r="E1509" s="8">
        <f t="shared" si="462"/>
        <v>3</v>
      </c>
      <c r="F1509" s="8">
        <f t="shared" si="463"/>
        <v>1</v>
      </c>
      <c r="G1509" s="8">
        <f t="shared" si="464"/>
        <v>26</v>
      </c>
      <c r="H1509" s="4" t="s">
        <v>520</v>
      </c>
      <c r="I1509" s="24" t="str">
        <f t="shared" si="468"/>
        <v>对敌方单体攻击，造成100%攻击力（+92）点伤害。</v>
      </c>
      <c r="J1509" s="4" t="s">
        <v>305</v>
      </c>
      <c r="K1509" s="1" t="s">
        <v>103</v>
      </c>
      <c r="L1509" s="24" t="s">
        <v>107</v>
      </c>
      <c r="M1509" s="4"/>
      <c r="N1509" s="4">
        <v>100</v>
      </c>
      <c r="O1509" s="4"/>
      <c r="T1509" s="6" t="str">
        <f t="shared" si="465"/>
        <v/>
      </c>
      <c r="U1509" s="6" t="str">
        <f t="shared" si="466"/>
        <v/>
      </c>
      <c r="Y1509">
        <f t="shared" si="467"/>
        <v>0</v>
      </c>
      <c r="Z1509">
        <v>100</v>
      </c>
      <c r="AA1509" s="23">
        <v>10</v>
      </c>
      <c r="AB1509" s="23">
        <f>INT(VLOOKUP(VLOOKUP($C1509,角色技能升级比率表!$B:$C,2,FALSE),角色属性概况!E:F,2,FALSE)*VLOOKUP(E1509,角色属性概况!I:M,3,FALSE)*AA1509/100)</f>
        <v>92</v>
      </c>
      <c r="AE1509">
        <v>0</v>
      </c>
      <c r="AF1509" s="23">
        <f t="shared" si="455"/>
        <v>0</v>
      </c>
      <c r="AG1509" s="23">
        <f t="shared" si="456"/>
        <v>0</v>
      </c>
      <c r="AN1509" s="6" t="str">
        <f>_xlfn.IFNA(IF(IF($AH1509=AN$5,VLOOKUP(AI1509,buff!$K:$L,2,FALSE),"")=0,"",IF($AH1509=AN$5,VLOOKUP(AI1509,buff!$K:$L,2,FALSE),"")),"")</f>
        <v/>
      </c>
      <c r="AO1509" s="6" t="str">
        <f>_xlfn.IFNA(IF(IF($AH1509=AO$5,VLOOKUP(AJ1509,buff!$K:$L,2,FALSE),"")=0,"",IF($AH1509=AO$5,VLOOKUP(AJ1509,buff!$K:$L,2,FALSE),"")),"")</f>
        <v/>
      </c>
      <c r="AP1509" s="6" t="str">
        <f>_xlfn.IFNA(IF(IF($AH1509=AP$5,VLOOKUP(AK1509,buff!$K:$L,2,FALSE),"")=0,"",IF($AH1509=AP$5,VLOOKUP(AK1509,buff!$K:$L,2,FALSE),"")),"")</f>
        <v/>
      </c>
      <c r="AQ1509" s="6" t="str">
        <f>_xlfn.IFNA(IF(IF($AH1509=AQ$5,VLOOKUP(AL1509,buff!$K:$L,2,FALSE),"")=0,"",IF($AH1509=AQ$5,VLOOKUP(AL1509,buff!$K:$L,2,FALSE),"")),"")</f>
        <v/>
      </c>
      <c r="AR1509" s="6" t="str">
        <f>_xlfn.IFNA(IF(IF($AH1509=AR$5,VLOOKUP(AM1509,buff!$K:$L,2,FALSE),"")=0,"",IF($AH1509=AR$5,VLOOKUP(AM1509,buff!$K:$L,2,FALSE),"")),"")</f>
        <v/>
      </c>
      <c r="AS1509" s="6" t="str">
        <f>_xlfn.IFNA(IF(IF($AH1509=AS$5,VLOOKUP(AI1509,buff!$K:$L,2,FALSE),"")=0,"",IF($AH1509=AS$5,VLOOKUP(AI1509,buff!$K:$L,2,FALSE),"")),"")</f>
        <v/>
      </c>
      <c r="AT1509" s="6" t="str">
        <f>_xlfn.IFNA(IF(IF($AH1509=AT$5,VLOOKUP(AJ1509,buff!$K:$L,2,FALSE),"")=0,"",IF($AH1509=AT$5,VLOOKUP(AJ1509,buff!$K:$L,2,FALSE),"")),"")</f>
        <v/>
      </c>
      <c r="AU1509" s="6" t="str">
        <f>_xlfn.IFNA(IF(IF($AH1509=AU$5,VLOOKUP(AK1509,buff!$K:$L,2,FALSE),"")=0,"",IF($AH1509=AU$5,VLOOKUP(AK1509,buff!$K:$L,2,FALSE),"")),"")</f>
        <v/>
      </c>
      <c r="AV1509" s="6" t="str">
        <f>_xlfn.IFNA(IF(IF($AH1509=AV$5,VLOOKUP(AL1509,buff!$K:$L,2,FALSE),"")=0,"",IF($AH1509=AV$5,VLOOKUP(AL1509,buff!$K:$L,2,FALSE),"")),"")</f>
        <v/>
      </c>
      <c r="AW1509" s="6" t="str">
        <f>_xlfn.IFNA(IF(IF($AH1509=AW$5,VLOOKUP(AM1509,buff!$K:$L,2,FALSE),"")=0,"",IF($AH1509=AW$5,VLOOKUP(AM1509,buff!$K:$L,2,FALSE),"")),"")</f>
        <v/>
      </c>
      <c r="AX1509" s="6" t="e">
        <f>VLOOKUP(AI1509,buff!K:P,6,FALSE)</f>
        <v>#N/A</v>
      </c>
      <c r="AY1509" t="e">
        <f t="shared" si="457"/>
        <v>#N/A</v>
      </c>
      <c r="AZ1509" t="e">
        <f t="shared" si="457"/>
        <v>#N/A</v>
      </c>
      <c r="BA1509">
        <f t="shared" si="458"/>
        <v>0</v>
      </c>
      <c r="BB1509">
        <f t="shared" si="459"/>
        <v>0</v>
      </c>
    </row>
    <row r="1510" spans="1:54" x14ac:dyDescent="0.15">
      <c r="A1510" t="str">
        <f t="shared" si="461"/>
        <v>辽主动技能1等级4</v>
      </c>
      <c r="B1510" s="8">
        <v>1504</v>
      </c>
      <c r="C1510" s="8" t="str">
        <f>VLOOKUP(G1510,角色!A:B,2,FALSE)</f>
        <v>辽</v>
      </c>
      <c r="D1510" s="8" t="str">
        <f t="shared" si="454"/>
        <v>主动技能1</v>
      </c>
      <c r="E1510" s="8">
        <f t="shared" si="462"/>
        <v>4</v>
      </c>
      <c r="F1510" s="8">
        <f t="shared" si="463"/>
        <v>1</v>
      </c>
      <c r="G1510" s="8">
        <f t="shared" si="464"/>
        <v>26</v>
      </c>
      <c r="H1510" s="4" t="s">
        <v>520</v>
      </c>
      <c r="I1510" s="24" t="str">
        <f t="shared" si="468"/>
        <v>对敌方单体攻击，造成100%攻击力（+114）点伤害。</v>
      </c>
      <c r="J1510" s="4" t="s">
        <v>305</v>
      </c>
      <c r="K1510" s="1" t="s">
        <v>103</v>
      </c>
      <c r="L1510" s="24" t="s">
        <v>107</v>
      </c>
      <c r="M1510" s="4"/>
      <c r="N1510" s="4">
        <v>100</v>
      </c>
      <c r="O1510" s="4"/>
      <c r="T1510" s="6" t="str">
        <f t="shared" si="465"/>
        <v/>
      </c>
      <c r="U1510" s="6" t="str">
        <f t="shared" si="466"/>
        <v/>
      </c>
      <c r="Y1510">
        <f t="shared" si="467"/>
        <v>0</v>
      </c>
      <c r="Z1510">
        <v>100</v>
      </c>
      <c r="AA1510" s="23">
        <v>10</v>
      </c>
      <c r="AB1510" s="23">
        <f>INT(VLOOKUP(VLOOKUP($C1510,角色技能升级比率表!$B:$C,2,FALSE),角色属性概况!E:F,2,FALSE)*VLOOKUP(E1510,角色属性概况!I:M,3,FALSE)*AA1510/100)</f>
        <v>114</v>
      </c>
      <c r="AE1510">
        <v>0</v>
      </c>
      <c r="AF1510" s="23">
        <f t="shared" si="455"/>
        <v>0</v>
      </c>
      <c r="AG1510" s="23">
        <f t="shared" si="456"/>
        <v>0</v>
      </c>
      <c r="AN1510" s="6" t="str">
        <f>_xlfn.IFNA(IF(IF($AH1510=AN$5,VLOOKUP(AI1510,buff!$K:$L,2,FALSE),"")=0,"",IF($AH1510=AN$5,VLOOKUP(AI1510,buff!$K:$L,2,FALSE),"")),"")</f>
        <v/>
      </c>
      <c r="AO1510" s="6" t="str">
        <f>_xlfn.IFNA(IF(IF($AH1510=AO$5,VLOOKUP(AJ1510,buff!$K:$L,2,FALSE),"")=0,"",IF($AH1510=AO$5,VLOOKUP(AJ1510,buff!$K:$L,2,FALSE),"")),"")</f>
        <v/>
      </c>
      <c r="AP1510" s="6" t="str">
        <f>_xlfn.IFNA(IF(IF($AH1510=AP$5,VLOOKUP(AK1510,buff!$K:$L,2,FALSE),"")=0,"",IF($AH1510=AP$5,VLOOKUP(AK1510,buff!$K:$L,2,FALSE),"")),"")</f>
        <v/>
      </c>
      <c r="AQ1510" s="6" t="str">
        <f>_xlfn.IFNA(IF(IF($AH1510=AQ$5,VLOOKUP(AL1510,buff!$K:$L,2,FALSE),"")=0,"",IF($AH1510=AQ$5,VLOOKUP(AL1510,buff!$K:$L,2,FALSE),"")),"")</f>
        <v/>
      </c>
      <c r="AR1510" s="6" t="str">
        <f>_xlfn.IFNA(IF(IF($AH1510=AR$5,VLOOKUP(AM1510,buff!$K:$L,2,FALSE),"")=0,"",IF($AH1510=AR$5,VLOOKUP(AM1510,buff!$K:$L,2,FALSE),"")),"")</f>
        <v/>
      </c>
      <c r="AS1510" s="6" t="str">
        <f>_xlfn.IFNA(IF(IF($AH1510=AS$5,VLOOKUP(AI1510,buff!$K:$L,2,FALSE),"")=0,"",IF($AH1510=AS$5,VLOOKUP(AI1510,buff!$K:$L,2,FALSE),"")),"")</f>
        <v/>
      </c>
      <c r="AT1510" s="6" t="str">
        <f>_xlfn.IFNA(IF(IF($AH1510=AT$5,VLOOKUP(AJ1510,buff!$K:$L,2,FALSE),"")=0,"",IF($AH1510=AT$5,VLOOKUP(AJ1510,buff!$K:$L,2,FALSE),"")),"")</f>
        <v/>
      </c>
      <c r="AU1510" s="6" t="str">
        <f>_xlfn.IFNA(IF(IF($AH1510=AU$5,VLOOKUP(AK1510,buff!$K:$L,2,FALSE),"")=0,"",IF($AH1510=AU$5,VLOOKUP(AK1510,buff!$K:$L,2,FALSE),"")),"")</f>
        <v/>
      </c>
      <c r="AV1510" s="6" t="str">
        <f>_xlfn.IFNA(IF(IF($AH1510=AV$5,VLOOKUP(AL1510,buff!$K:$L,2,FALSE),"")=0,"",IF($AH1510=AV$5,VLOOKUP(AL1510,buff!$K:$L,2,FALSE),"")),"")</f>
        <v/>
      </c>
      <c r="AW1510" s="6" t="str">
        <f>_xlfn.IFNA(IF(IF($AH1510=AW$5,VLOOKUP(AM1510,buff!$K:$L,2,FALSE),"")=0,"",IF($AH1510=AW$5,VLOOKUP(AM1510,buff!$K:$L,2,FALSE),"")),"")</f>
        <v/>
      </c>
      <c r="AX1510" s="6" t="e">
        <f>VLOOKUP(AI1510,buff!K:P,6,FALSE)</f>
        <v>#N/A</v>
      </c>
      <c r="AY1510" t="e">
        <f t="shared" si="457"/>
        <v>#N/A</v>
      </c>
      <c r="AZ1510" t="e">
        <f t="shared" si="457"/>
        <v>#N/A</v>
      </c>
      <c r="BA1510">
        <f t="shared" si="458"/>
        <v>0</v>
      </c>
      <c r="BB1510">
        <f t="shared" si="459"/>
        <v>0</v>
      </c>
    </row>
    <row r="1511" spans="1:54" x14ac:dyDescent="0.15">
      <c r="A1511" t="str">
        <f t="shared" si="461"/>
        <v>辽主动技能1等级5</v>
      </c>
      <c r="B1511" s="8">
        <v>1505</v>
      </c>
      <c r="C1511" s="8" t="str">
        <f>VLOOKUP(G1511,角色!A:B,2,FALSE)</f>
        <v>辽</v>
      </c>
      <c r="D1511" s="8" t="str">
        <f t="shared" si="454"/>
        <v>主动技能1</v>
      </c>
      <c r="E1511" s="8">
        <f t="shared" si="462"/>
        <v>5</v>
      </c>
      <c r="F1511" s="8">
        <f t="shared" si="463"/>
        <v>1</v>
      </c>
      <c r="G1511" s="8">
        <f t="shared" si="464"/>
        <v>26</v>
      </c>
      <c r="H1511" s="4" t="s">
        <v>520</v>
      </c>
      <c r="I1511" s="24" t="str">
        <f t="shared" si="468"/>
        <v>对敌方单体攻击，造成100%攻击力（+141）点伤害。</v>
      </c>
      <c r="J1511" s="4" t="s">
        <v>305</v>
      </c>
      <c r="K1511" s="1" t="s">
        <v>103</v>
      </c>
      <c r="L1511" s="24" t="s">
        <v>107</v>
      </c>
      <c r="M1511" s="4"/>
      <c r="N1511" s="4">
        <v>100</v>
      </c>
      <c r="O1511" s="4"/>
      <c r="T1511" s="6" t="str">
        <f t="shared" si="465"/>
        <v/>
      </c>
      <c r="U1511" s="6" t="str">
        <f t="shared" si="466"/>
        <v/>
      </c>
      <c r="Y1511">
        <f t="shared" si="467"/>
        <v>0</v>
      </c>
      <c r="Z1511">
        <v>100</v>
      </c>
      <c r="AA1511" s="23">
        <v>10</v>
      </c>
      <c r="AB1511" s="23">
        <f>INT(VLOOKUP(VLOOKUP($C1511,角色技能升级比率表!$B:$C,2,FALSE),角色属性概况!E:F,2,FALSE)*VLOOKUP(E1511,角色属性概况!I:M,3,FALSE)*AA1511/100)</f>
        <v>141</v>
      </c>
      <c r="AE1511">
        <v>0</v>
      </c>
      <c r="AF1511" s="23">
        <f t="shared" si="455"/>
        <v>0</v>
      </c>
      <c r="AG1511" s="23">
        <f t="shared" si="456"/>
        <v>0</v>
      </c>
      <c r="AN1511" s="6" t="str">
        <f>_xlfn.IFNA(IF(IF($AH1511=AN$5,VLOOKUP(AI1511,buff!$K:$L,2,FALSE),"")=0,"",IF($AH1511=AN$5,VLOOKUP(AI1511,buff!$K:$L,2,FALSE),"")),"")</f>
        <v/>
      </c>
      <c r="AO1511" s="6" t="str">
        <f>_xlfn.IFNA(IF(IF($AH1511=AO$5,VLOOKUP(AJ1511,buff!$K:$L,2,FALSE),"")=0,"",IF($AH1511=AO$5,VLOOKUP(AJ1511,buff!$K:$L,2,FALSE),"")),"")</f>
        <v/>
      </c>
      <c r="AP1511" s="6" t="str">
        <f>_xlfn.IFNA(IF(IF($AH1511=AP$5,VLOOKUP(AK1511,buff!$K:$L,2,FALSE),"")=0,"",IF($AH1511=AP$5,VLOOKUP(AK1511,buff!$K:$L,2,FALSE),"")),"")</f>
        <v/>
      </c>
      <c r="AQ1511" s="6" t="str">
        <f>_xlfn.IFNA(IF(IF($AH1511=AQ$5,VLOOKUP(AL1511,buff!$K:$L,2,FALSE),"")=0,"",IF($AH1511=AQ$5,VLOOKUP(AL1511,buff!$K:$L,2,FALSE),"")),"")</f>
        <v/>
      </c>
      <c r="AR1511" s="6" t="str">
        <f>_xlfn.IFNA(IF(IF($AH1511=AR$5,VLOOKUP(AM1511,buff!$K:$L,2,FALSE),"")=0,"",IF($AH1511=AR$5,VLOOKUP(AM1511,buff!$K:$L,2,FALSE),"")),"")</f>
        <v/>
      </c>
      <c r="AS1511" s="6" t="str">
        <f>_xlfn.IFNA(IF(IF($AH1511=AS$5,VLOOKUP(AI1511,buff!$K:$L,2,FALSE),"")=0,"",IF($AH1511=AS$5,VLOOKUP(AI1511,buff!$K:$L,2,FALSE),"")),"")</f>
        <v/>
      </c>
      <c r="AT1511" s="6" t="str">
        <f>_xlfn.IFNA(IF(IF($AH1511=AT$5,VLOOKUP(AJ1511,buff!$K:$L,2,FALSE),"")=0,"",IF($AH1511=AT$5,VLOOKUP(AJ1511,buff!$K:$L,2,FALSE),"")),"")</f>
        <v/>
      </c>
      <c r="AU1511" s="6" t="str">
        <f>_xlfn.IFNA(IF(IF($AH1511=AU$5,VLOOKUP(AK1511,buff!$K:$L,2,FALSE),"")=0,"",IF($AH1511=AU$5,VLOOKUP(AK1511,buff!$K:$L,2,FALSE),"")),"")</f>
        <v/>
      </c>
      <c r="AV1511" s="6" t="str">
        <f>_xlfn.IFNA(IF(IF($AH1511=AV$5,VLOOKUP(AL1511,buff!$K:$L,2,FALSE),"")=0,"",IF($AH1511=AV$5,VLOOKUP(AL1511,buff!$K:$L,2,FALSE),"")),"")</f>
        <v/>
      </c>
      <c r="AW1511" s="6" t="str">
        <f>_xlfn.IFNA(IF(IF($AH1511=AW$5,VLOOKUP(AM1511,buff!$K:$L,2,FALSE),"")=0,"",IF($AH1511=AW$5,VLOOKUP(AM1511,buff!$K:$L,2,FALSE),"")),"")</f>
        <v/>
      </c>
      <c r="AX1511" s="6" t="e">
        <f>VLOOKUP(AI1511,buff!K:P,6,FALSE)</f>
        <v>#N/A</v>
      </c>
      <c r="AY1511" t="e">
        <f t="shared" si="457"/>
        <v>#N/A</v>
      </c>
      <c r="AZ1511" t="e">
        <f t="shared" si="457"/>
        <v>#N/A</v>
      </c>
      <c r="BA1511">
        <f t="shared" si="458"/>
        <v>0</v>
      </c>
      <c r="BB1511">
        <f t="shared" si="459"/>
        <v>0</v>
      </c>
    </row>
    <row r="1512" spans="1:54" x14ac:dyDescent="0.15">
      <c r="A1512" t="str">
        <f t="shared" si="461"/>
        <v>辽主动技能1等级6</v>
      </c>
      <c r="B1512" s="8">
        <v>1506</v>
      </c>
      <c r="C1512" s="8" t="str">
        <f>VLOOKUP(G1512,角色!A:B,2,FALSE)</f>
        <v>辽</v>
      </c>
      <c r="D1512" s="8" t="str">
        <f t="shared" si="454"/>
        <v>主动技能1</v>
      </c>
      <c r="E1512" s="8">
        <f t="shared" si="462"/>
        <v>6</v>
      </c>
      <c r="F1512" s="8">
        <f t="shared" si="463"/>
        <v>1</v>
      </c>
      <c r="G1512" s="8">
        <f t="shared" si="464"/>
        <v>26</v>
      </c>
      <c r="H1512" s="4" t="s">
        <v>520</v>
      </c>
      <c r="I1512" s="24" t="str">
        <f t="shared" si="468"/>
        <v>对敌方单体攻击，造成100%攻击力（+174）点伤害。</v>
      </c>
      <c r="J1512" s="4" t="s">
        <v>305</v>
      </c>
      <c r="K1512" s="1" t="s">
        <v>103</v>
      </c>
      <c r="L1512" s="24" t="s">
        <v>107</v>
      </c>
      <c r="M1512" s="4"/>
      <c r="N1512" s="4">
        <v>100</v>
      </c>
      <c r="O1512" s="4"/>
      <c r="T1512" s="6" t="str">
        <f t="shared" si="465"/>
        <v/>
      </c>
      <c r="U1512" s="6" t="str">
        <f t="shared" si="466"/>
        <v/>
      </c>
      <c r="Y1512">
        <f t="shared" si="467"/>
        <v>0</v>
      </c>
      <c r="Z1512">
        <v>100</v>
      </c>
      <c r="AA1512" s="23">
        <v>10</v>
      </c>
      <c r="AB1512" s="23">
        <f>INT(VLOOKUP(VLOOKUP($C1512,角色技能升级比率表!$B:$C,2,FALSE),角色属性概况!E:F,2,FALSE)*VLOOKUP(E1512,角色属性概况!I:M,3,FALSE)*AA1512/100)</f>
        <v>174</v>
      </c>
      <c r="AE1512">
        <v>0</v>
      </c>
      <c r="AF1512" s="23">
        <f t="shared" si="455"/>
        <v>0</v>
      </c>
      <c r="AG1512" s="23">
        <f t="shared" si="456"/>
        <v>0</v>
      </c>
      <c r="AN1512" s="6" t="str">
        <f>_xlfn.IFNA(IF(IF($AH1512=AN$5,VLOOKUP(AI1512,buff!$K:$L,2,FALSE),"")=0,"",IF($AH1512=AN$5,VLOOKUP(AI1512,buff!$K:$L,2,FALSE),"")),"")</f>
        <v/>
      </c>
      <c r="AO1512" s="6" t="str">
        <f>_xlfn.IFNA(IF(IF($AH1512=AO$5,VLOOKUP(AJ1512,buff!$K:$L,2,FALSE),"")=0,"",IF($AH1512=AO$5,VLOOKUP(AJ1512,buff!$K:$L,2,FALSE),"")),"")</f>
        <v/>
      </c>
      <c r="AP1512" s="6" t="str">
        <f>_xlfn.IFNA(IF(IF($AH1512=AP$5,VLOOKUP(AK1512,buff!$K:$L,2,FALSE),"")=0,"",IF($AH1512=AP$5,VLOOKUP(AK1512,buff!$K:$L,2,FALSE),"")),"")</f>
        <v/>
      </c>
      <c r="AQ1512" s="6" t="str">
        <f>_xlfn.IFNA(IF(IF($AH1512=AQ$5,VLOOKUP(AL1512,buff!$K:$L,2,FALSE),"")=0,"",IF($AH1512=AQ$5,VLOOKUP(AL1512,buff!$K:$L,2,FALSE),"")),"")</f>
        <v/>
      </c>
      <c r="AR1512" s="6" t="str">
        <f>_xlfn.IFNA(IF(IF($AH1512=AR$5,VLOOKUP(AM1512,buff!$K:$L,2,FALSE),"")=0,"",IF($AH1512=AR$5,VLOOKUP(AM1512,buff!$K:$L,2,FALSE),"")),"")</f>
        <v/>
      </c>
      <c r="AS1512" s="6" t="str">
        <f>_xlfn.IFNA(IF(IF($AH1512=AS$5,VLOOKUP(AI1512,buff!$K:$L,2,FALSE),"")=0,"",IF($AH1512=AS$5,VLOOKUP(AI1512,buff!$K:$L,2,FALSE),"")),"")</f>
        <v/>
      </c>
      <c r="AT1512" s="6" t="str">
        <f>_xlfn.IFNA(IF(IF($AH1512=AT$5,VLOOKUP(AJ1512,buff!$K:$L,2,FALSE),"")=0,"",IF($AH1512=AT$5,VLOOKUP(AJ1512,buff!$K:$L,2,FALSE),"")),"")</f>
        <v/>
      </c>
      <c r="AU1512" s="6" t="str">
        <f>_xlfn.IFNA(IF(IF($AH1512=AU$5,VLOOKUP(AK1512,buff!$K:$L,2,FALSE),"")=0,"",IF($AH1512=AU$5,VLOOKUP(AK1512,buff!$K:$L,2,FALSE),"")),"")</f>
        <v/>
      </c>
      <c r="AV1512" s="6" t="str">
        <f>_xlfn.IFNA(IF(IF($AH1512=AV$5,VLOOKUP(AL1512,buff!$K:$L,2,FALSE),"")=0,"",IF($AH1512=AV$5,VLOOKUP(AL1512,buff!$K:$L,2,FALSE),"")),"")</f>
        <v/>
      </c>
      <c r="AW1512" s="6" t="str">
        <f>_xlfn.IFNA(IF(IF($AH1512=AW$5,VLOOKUP(AM1512,buff!$K:$L,2,FALSE),"")=0,"",IF($AH1512=AW$5,VLOOKUP(AM1512,buff!$K:$L,2,FALSE),"")),"")</f>
        <v/>
      </c>
      <c r="AX1512" s="6" t="e">
        <f>VLOOKUP(AI1512,buff!K:P,6,FALSE)</f>
        <v>#N/A</v>
      </c>
      <c r="AY1512" t="e">
        <f t="shared" si="457"/>
        <v>#N/A</v>
      </c>
      <c r="AZ1512" t="e">
        <f t="shared" si="457"/>
        <v>#N/A</v>
      </c>
      <c r="BA1512">
        <f t="shared" si="458"/>
        <v>0</v>
      </c>
      <c r="BB1512">
        <f t="shared" si="459"/>
        <v>0</v>
      </c>
    </row>
    <row r="1513" spans="1:54" x14ac:dyDescent="0.15">
      <c r="A1513" t="str">
        <f t="shared" si="461"/>
        <v>辽主动技能1等级7</v>
      </c>
      <c r="B1513" s="8">
        <v>1507</v>
      </c>
      <c r="C1513" s="8" t="str">
        <f>VLOOKUP(G1513,角色!A:B,2,FALSE)</f>
        <v>辽</v>
      </c>
      <c r="D1513" s="8" t="str">
        <f t="shared" si="454"/>
        <v>主动技能1</v>
      </c>
      <c r="E1513" s="8">
        <f t="shared" si="462"/>
        <v>7</v>
      </c>
      <c r="F1513" s="8">
        <f t="shared" si="463"/>
        <v>1</v>
      </c>
      <c r="G1513" s="8">
        <f t="shared" si="464"/>
        <v>26</v>
      </c>
      <c r="H1513" s="4" t="s">
        <v>520</v>
      </c>
      <c r="I1513" s="24" t="str">
        <f t="shared" si="468"/>
        <v>对敌方单体攻击，造成100%攻击力（+214）点伤害。</v>
      </c>
      <c r="J1513" s="4" t="s">
        <v>305</v>
      </c>
      <c r="K1513" s="1" t="s">
        <v>103</v>
      </c>
      <c r="L1513" s="24" t="s">
        <v>107</v>
      </c>
      <c r="M1513" s="4"/>
      <c r="N1513" s="4">
        <v>100</v>
      </c>
      <c r="O1513" s="4"/>
      <c r="T1513" s="6" t="str">
        <f t="shared" si="465"/>
        <v/>
      </c>
      <c r="U1513" s="6" t="str">
        <f t="shared" si="466"/>
        <v/>
      </c>
      <c r="Y1513">
        <f t="shared" si="467"/>
        <v>0</v>
      </c>
      <c r="Z1513">
        <v>100</v>
      </c>
      <c r="AA1513" s="23">
        <v>10</v>
      </c>
      <c r="AB1513" s="23">
        <f>INT(VLOOKUP(VLOOKUP($C1513,角色技能升级比率表!$B:$C,2,FALSE),角色属性概况!E:F,2,FALSE)*VLOOKUP(E1513,角色属性概况!I:M,3,FALSE)*AA1513/100)</f>
        <v>214</v>
      </c>
      <c r="AE1513">
        <v>0</v>
      </c>
      <c r="AF1513" s="23">
        <f t="shared" si="455"/>
        <v>0</v>
      </c>
      <c r="AG1513" s="23">
        <f t="shared" si="456"/>
        <v>0</v>
      </c>
      <c r="AN1513" s="6" t="str">
        <f>_xlfn.IFNA(IF(IF($AH1513=AN$5,VLOOKUP(AI1513,buff!$K:$L,2,FALSE),"")=0,"",IF($AH1513=AN$5,VLOOKUP(AI1513,buff!$K:$L,2,FALSE),"")),"")</f>
        <v/>
      </c>
      <c r="AO1513" s="6" t="str">
        <f>_xlfn.IFNA(IF(IF($AH1513=AO$5,VLOOKUP(AJ1513,buff!$K:$L,2,FALSE),"")=0,"",IF($AH1513=AO$5,VLOOKUP(AJ1513,buff!$K:$L,2,FALSE),"")),"")</f>
        <v/>
      </c>
      <c r="AP1513" s="6" t="str">
        <f>_xlfn.IFNA(IF(IF($AH1513=AP$5,VLOOKUP(AK1513,buff!$K:$L,2,FALSE),"")=0,"",IF($AH1513=AP$5,VLOOKUP(AK1513,buff!$K:$L,2,FALSE),"")),"")</f>
        <v/>
      </c>
      <c r="AQ1513" s="6" t="str">
        <f>_xlfn.IFNA(IF(IF($AH1513=AQ$5,VLOOKUP(AL1513,buff!$K:$L,2,FALSE),"")=0,"",IF($AH1513=AQ$5,VLOOKUP(AL1513,buff!$K:$L,2,FALSE),"")),"")</f>
        <v/>
      </c>
      <c r="AR1513" s="6" t="str">
        <f>_xlfn.IFNA(IF(IF($AH1513=AR$5,VLOOKUP(AM1513,buff!$K:$L,2,FALSE),"")=0,"",IF($AH1513=AR$5,VLOOKUP(AM1513,buff!$K:$L,2,FALSE),"")),"")</f>
        <v/>
      </c>
      <c r="AS1513" s="6" t="str">
        <f>_xlfn.IFNA(IF(IF($AH1513=AS$5,VLOOKUP(AI1513,buff!$K:$L,2,FALSE),"")=0,"",IF($AH1513=AS$5,VLOOKUP(AI1513,buff!$K:$L,2,FALSE),"")),"")</f>
        <v/>
      </c>
      <c r="AT1513" s="6" t="str">
        <f>_xlfn.IFNA(IF(IF($AH1513=AT$5,VLOOKUP(AJ1513,buff!$K:$L,2,FALSE),"")=0,"",IF($AH1513=AT$5,VLOOKUP(AJ1513,buff!$K:$L,2,FALSE),"")),"")</f>
        <v/>
      </c>
      <c r="AU1513" s="6" t="str">
        <f>_xlfn.IFNA(IF(IF($AH1513=AU$5,VLOOKUP(AK1513,buff!$K:$L,2,FALSE),"")=0,"",IF($AH1513=AU$5,VLOOKUP(AK1513,buff!$K:$L,2,FALSE),"")),"")</f>
        <v/>
      </c>
      <c r="AV1513" s="6" t="str">
        <f>_xlfn.IFNA(IF(IF($AH1513=AV$5,VLOOKUP(AL1513,buff!$K:$L,2,FALSE),"")=0,"",IF($AH1513=AV$5,VLOOKUP(AL1513,buff!$K:$L,2,FALSE),"")),"")</f>
        <v/>
      </c>
      <c r="AW1513" s="6" t="str">
        <f>_xlfn.IFNA(IF(IF($AH1513=AW$5,VLOOKUP(AM1513,buff!$K:$L,2,FALSE),"")=0,"",IF($AH1513=AW$5,VLOOKUP(AM1513,buff!$K:$L,2,FALSE),"")),"")</f>
        <v/>
      </c>
      <c r="AX1513" s="6" t="e">
        <f>VLOOKUP(AI1513,buff!K:P,6,FALSE)</f>
        <v>#N/A</v>
      </c>
      <c r="AY1513" t="e">
        <f t="shared" si="457"/>
        <v>#N/A</v>
      </c>
      <c r="AZ1513" t="e">
        <f t="shared" si="457"/>
        <v>#N/A</v>
      </c>
      <c r="BA1513">
        <f t="shared" si="458"/>
        <v>0</v>
      </c>
      <c r="BB1513">
        <f t="shared" si="459"/>
        <v>0</v>
      </c>
    </row>
    <row r="1514" spans="1:54" x14ac:dyDescent="0.15">
      <c r="A1514" t="str">
        <f t="shared" si="461"/>
        <v>辽主动技能1等级8</v>
      </c>
      <c r="B1514" s="8">
        <v>1508</v>
      </c>
      <c r="C1514" s="8" t="str">
        <f>VLOOKUP(G1514,角色!A:B,2,FALSE)</f>
        <v>辽</v>
      </c>
      <c r="D1514" s="8" t="str">
        <f t="shared" si="454"/>
        <v>主动技能1</v>
      </c>
      <c r="E1514" s="8">
        <f t="shared" si="462"/>
        <v>8</v>
      </c>
      <c r="F1514" s="8">
        <f t="shared" si="463"/>
        <v>1</v>
      </c>
      <c r="G1514" s="8">
        <f t="shared" si="464"/>
        <v>26</v>
      </c>
      <c r="H1514" s="4" t="s">
        <v>520</v>
      </c>
      <c r="I1514" s="24" t="str">
        <f t="shared" si="468"/>
        <v>对敌方单体攻击，造成100%攻击力（+264）点伤害。</v>
      </c>
      <c r="J1514" s="4" t="s">
        <v>305</v>
      </c>
      <c r="K1514" s="1" t="s">
        <v>103</v>
      </c>
      <c r="L1514" s="24" t="s">
        <v>107</v>
      </c>
      <c r="M1514" s="4"/>
      <c r="N1514" s="4">
        <v>100</v>
      </c>
      <c r="O1514" s="4"/>
      <c r="T1514" s="6" t="str">
        <f t="shared" si="465"/>
        <v/>
      </c>
      <c r="U1514" s="6" t="str">
        <f t="shared" si="466"/>
        <v/>
      </c>
      <c r="Y1514">
        <f t="shared" si="467"/>
        <v>0</v>
      </c>
      <c r="Z1514">
        <v>100</v>
      </c>
      <c r="AA1514" s="23">
        <v>10</v>
      </c>
      <c r="AB1514" s="23">
        <f>INT(VLOOKUP(VLOOKUP($C1514,角色技能升级比率表!$B:$C,2,FALSE),角色属性概况!E:F,2,FALSE)*VLOOKUP(E1514,角色属性概况!I:M,3,FALSE)*AA1514/100)</f>
        <v>264</v>
      </c>
      <c r="AE1514">
        <v>0</v>
      </c>
      <c r="AF1514" s="23">
        <f t="shared" si="455"/>
        <v>0</v>
      </c>
      <c r="AG1514" s="23">
        <f t="shared" si="456"/>
        <v>0</v>
      </c>
      <c r="AN1514" s="6" t="str">
        <f>_xlfn.IFNA(IF(IF($AH1514=AN$5,VLOOKUP(AI1514,buff!$K:$L,2,FALSE),"")=0,"",IF($AH1514=AN$5,VLOOKUP(AI1514,buff!$K:$L,2,FALSE),"")),"")</f>
        <v/>
      </c>
      <c r="AO1514" s="6" t="str">
        <f>_xlfn.IFNA(IF(IF($AH1514=AO$5,VLOOKUP(AJ1514,buff!$K:$L,2,FALSE),"")=0,"",IF($AH1514=AO$5,VLOOKUP(AJ1514,buff!$K:$L,2,FALSE),"")),"")</f>
        <v/>
      </c>
      <c r="AP1514" s="6" t="str">
        <f>_xlfn.IFNA(IF(IF($AH1514=AP$5,VLOOKUP(AK1514,buff!$K:$L,2,FALSE),"")=0,"",IF($AH1514=AP$5,VLOOKUP(AK1514,buff!$K:$L,2,FALSE),"")),"")</f>
        <v/>
      </c>
      <c r="AQ1514" s="6" t="str">
        <f>_xlfn.IFNA(IF(IF($AH1514=AQ$5,VLOOKUP(AL1514,buff!$K:$L,2,FALSE),"")=0,"",IF($AH1514=AQ$5,VLOOKUP(AL1514,buff!$K:$L,2,FALSE),"")),"")</f>
        <v/>
      </c>
      <c r="AR1514" s="6" t="str">
        <f>_xlfn.IFNA(IF(IF($AH1514=AR$5,VLOOKUP(AM1514,buff!$K:$L,2,FALSE),"")=0,"",IF($AH1514=AR$5,VLOOKUP(AM1514,buff!$K:$L,2,FALSE),"")),"")</f>
        <v/>
      </c>
      <c r="AS1514" s="6" t="str">
        <f>_xlfn.IFNA(IF(IF($AH1514=AS$5,VLOOKUP(AI1514,buff!$K:$L,2,FALSE),"")=0,"",IF($AH1514=AS$5,VLOOKUP(AI1514,buff!$K:$L,2,FALSE),"")),"")</f>
        <v/>
      </c>
      <c r="AT1514" s="6" t="str">
        <f>_xlfn.IFNA(IF(IF($AH1514=AT$5,VLOOKUP(AJ1514,buff!$K:$L,2,FALSE),"")=0,"",IF($AH1514=AT$5,VLOOKUP(AJ1514,buff!$K:$L,2,FALSE),"")),"")</f>
        <v/>
      </c>
      <c r="AU1514" s="6" t="str">
        <f>_xlfn.IFNA(IF(IF($AH1514=AU$5,VLOOKUP(AK1514,buff!$K:$L,2,FALSE),"")=0,"",IF($AH1514=AU$5,VLOOKUP(AK1514,buff!$K:$L,2,FALSE),"")),"")</f>
        <v/>
      </c>
      <c r="AV1514" s="6" t="str">
        <f>_xlfn.IFNA(IF(IF($AH1514=AV$5,VLOOKUP(AL1514,buff!$K:$L,2,FALSE),"")=0,"",IF($AH1514=AV$5,VLOOKUP(AL1514,buff!$K:$L,2,FALSE),"")),"")</f>
        <v/>
      </c>
      <c r="AW1514" s="6" t="str">
        <f>_xlfn.IFNA(IF(IF($AH1514=AW$5,VLOOKUP(AM1514,buff!$K:$L,2,FALSE),"")=0,"",IF($AH1514=AW$5,VLOOKUP(AM1514,buff!$K:$L,2,FALSE),"")),"")</f>
        <v/>
      </c>
      <c r="AX1514" s="6" t="e">
        <f>VLOOKUP(AI1514,buff!K:P,6,FALSE)</f>
        <v>#N/A</v>
      </c>
      <c r="AY1514" t="e">
        <f t="shared" si="457"/>
        <v>#N/A</v>
      </c>
      <c r="AZ1514" t="e">
        <f t="shared" si="457"/>
        <v>#N/A</v>
      </c>
      <c r="BA1514">
        <f t="shared" si="458"/>
        <v>0</v>
      </c>
      <c r="BB1514">
        <f t="shared" si="459"/>
        <v>0</v>
      </c>
    </row>
    <row r="1515" spans="1:54" x14ac:dyDescent="0.15">
      <c r="A1515" t="str">
        <f t="shared" si="461"/>
        <v>辽主动技能1等级9</v>
      </c>
      <c r="B1515" s="8">
        <v>1509</v>
      </c>
      <c r="C1515" s="8" t="str">
        <f>VLOOKUP(G1515,角色!A:B,2,FALSE)</f>
        <v>辽</v>
      </c>
      <c r="D1515" s="8" t="str">
        <f t="shared" si="454"/>
        <v>主动技能1</v>
      </c>
      <c r="E1515" s="8">
        <f t="shared" si="462"/>
        <v>9</v>
      </c>
      <c r="F1515" s="8">
        <f t="shared" si="463"/>
        <v>1</v>
      </c>
      <c r="G1515" s="8">
        <f t="shared" si="464"/>
        <v>26</v>
      </c>
      <c r="H1515" s="4" t="s">
        <v>520</v>
      </c>
      <c r="I1515" s="24" t="str">
        <f t="shared" si="468"/>
        <v>对敌方单体攻击，造成100%攻击力（+325）点伤害。</v>
      </c>
      <c r="J1515" s="4" t="s">
        <v>305</v>
      </c>
      <c r="K1515" s="1" t="s">
        <v>103</v>
      </c>
      <c r="L1515" s="24" t="s">
        <v>107</v>
      </c>
      <c r="M1515" s="4"/>
      <c r="N1515" s="4">
        <v>100</v>
      </c>
      <c r="O1515" s="4"/>
      <c r="T1515" s="6" t="str">
        <f t="shared" si="465"/>
        <v/>
      </c>
      <c r="U1515" s="6" t="str">
        <f t="shared" si="466"/>
        <v/>
      </c>
      <c r="Y1515">
        <f t="shared" si="467"/>
        <v>0</v>
      </c>
      <c r="Z1515">
        <v>100</v>
      </c>
      <c r="AA1515" s="23">
        <v>10</v>
      </c>
      <c r="AB1515" s="23">
        <f>INT(VLOOKUP(VLOOKUP($C1515,角色技能升级比率表!$B:$C,2,FALSE),角色属性概况!E:F,2,FALSE)*VLOOKUP(E1515,角色属性概况!I:M,3,FALSE)*AA1515/100)</f>
        <v>325</v>
      </c>
      <c r="AE1515">
        <v>0</v>
      </c>
      <c r="AF1515" s="23">
        <f t="shared" si="455"/>
        <v>0</v>
      </c>
      <c r="AG1515" s="23">
        <f t="shared" si="456"/>
        <v>0</v>
      </c>
      <c r="AN1515" s="6" t="str">
        <f>_xlfn.IFNA(IF(IF($AH1515=AN$5,VLOOKUP(AI1515,buff!$K:$L,2,FALSE),"")=0,"",IF($AH1515=AN$5,VLOOKUP(AI1515,buff!$K:$L,2,FALSE),"")),"")</f>
        <v/>
      </c>
      <c r="AO1515" s="6" t="str">
        <f>_xlfn.IFNA(IF(IF($AH1515=AO$5,VLOOKUP(AJ1515,buff!$K:$L,2,FALSE),"")=0,"",IF($AH1515=AO$5,VLOOKUP(AJ1515,buff!$K:$L,2,FALSE),"")),"")</f>
        <v/>
      </c>
      <c r="AP1515" s="6" t="str">
        <f>_xlfn.IFNA(IF(IF($AH1515=AP$5,VLOOKUP(AK1515,buff!$K:$L,2,FALSE),"")=0,"",IF($AH1515=AP$5,VLOOKUP(AK1515,buff!$K:$L,2,FALSE),"")),"")</f>
        <v/>
      </c>
      <c r="AQ1515" s="6" t="str">
        <f>_xlfn.IFNA(IF(IF($AH1515=AQ$5,VLOOKUP(AL1515,buff!$K:$L,2,FALSE),"")=0,"",IF($AH1515=AQ$5,VLOOKUP(AL1515,buff!$K:$L,2,FALSE),"")),"")</f>
        <v/>
      </c>
      <c r="AR1515" s="6" t="str">
        <f>_xlfn.IFNA(IF(IF($AH1515=AR$5,VLOOKUP(AM1515,buff!$K:$L,2,FALSE),"")=0,"",IF($AH1515=AR$5,VLOOKUP(AM1515,buff!$K:$L,2,FALSE),"")),"")</f>
        <v/>
      </c>
      <c r="AS1515" s="6" t="str">
        <f>_xlfn.IFNA(IF(IF($AH1515=AS$5,VLOOKUP(AI1515,buff!$K:$L,2,FALSE),"")=0,"",IF($AH1515=AS$5,VLOOKUP(AI1515,buff!$K:$L,2,FALSE),"")),"")</f>
        <v/>
      </c>
      <c r="AT1515" s="6" t="str">
        <f>_xlfn.IFNA(IF(IF($AH1515=AT$5,VLOOKUP(AJ1515,buff!$K:$L,2,FALSE),"")=0,"",IF($AH1515=AT$5,VLOOKUP(AJ1515,buff!$K:$L,2,FALSE),"")),"")</f>
        <v/>
      </c>
      <c r="AU1515" s="6" t="str">
        <f>_xlfn.IFNA(IF(IF($AH1515=AU$5,VLOOKUP(AK1515,buff!$K:$L,2,FALSE),"")=0,"",IF($AH1515=AU$5,VLOOKUP(AK1515,buff!$K:$L,2,FALSE),"")),"")</f>
        <v/>
      </c>
      <c r="AV1515" s="6" t="str">
        <f>_xlfn.IFNA(IF(IF($AH1515=AV$5,VLOOKUP(AL1515,buff!$K:$L,2,FALSE),"")=0,"",IF($AH1515=AV$5,VLOOKUP(AL1515,buff!$K:$L,2,FALSE),"")),"")</f>
        <v/>
      </c>
      <c r="AW1515" s="6" t="str">
        <f>_xlfn.IFNA(IF(IF($AH1515=AW$5,VLOOKUP(AM1515,buff!$K:$L,2,FALSE),"")=0,"",IF($AH1515=AW$5,VLOOKUP(AM1515,buff!$K:$L,2,FALSE),"")),"")</f>
        <v/>
      </c>
      <c r="AX1515" s="6" t="e">
        <f>VLOOKUP(AI1515,buff!K:P,6,FALSE)</f>
        <v>#N/A</v>
      </c>
      <c r="AY1515" t="e">
        <f t="shared" si="457"/>
        <v>#N/A</v>
      </c>
      <c r="AZ1515" t="e">
        <f t="shared" si="457"/>
        <v>#N/A</v>
      </c>
      <c r="BA1515">
        <f t="shared" si="458"/>
        <v>0</v>
      </c>
      <c r="BB1515">
        <f t="shared" si="459"/>
        <v>0</v>
      </c>
    </row>
    <row r="1516" spans="1:54" x14ac:dyDescent="0.15">
      <c r="A1516" t="str">
        <f t="shared" si="461"/>
        <v>辽主动技能1等级10</v>
      </c>
      <c r="B1516" s="8">
        <v>1510</v>
      </c>
      <c r="C1516" s="8" t="str">
        <f>VLOOKUP(G1516,角色!A:B,2,FALSE)</f>
        <v>辽</v>
      </c>
      <c r="D1516" s="8" t="str">
        <f t="shared" si="454"/>
        <v>主动技能1</v>
      </c>
      <c r="E1516" s="8">
        <f t="shared" si="462"/>
        <v>10</v>
      </c>
      <c r="F1516" s="8">
        <f t="shared" si="463"/>
        <v>1</v>
      </c>
      <c r="G1516" s="8">
        <f t="shared" si="464"/>
        <v>26</v>
      </c>
      <c r="H1516" s="4" t="s">
        <v>520</v>
      </c>
      <c r="I1516" s="24" t="str">
        <f>"对敌方单体进行横扫攻击，造成100%攻击力（+"&amp;AB1516&amp;"）点伤害。"</f>
        <v>对敌方单体进行横扫攻击，造成100%攻击力（+400）点伤害。</v>
      </c>
      <c r="J1516" s="4" t="s">
        <v>305</v>
      </c>
      <c r="K1516" s="1" t="s">
        <v>103</v>
      </c>
      <c r="L1516" s="4" t="s">
        <v>114</v>
      </c>
      <c r="M1516" s="4"/>
      <c r="N1516" s="4">
        <v>100</v>
      </c>
      <c r="O1516" s="4">
        <v>100</v>
      </c>
      <c r="T1516" s="6" t="str">
        <f t="shared" si="465"/>
        <v/>
      </c>
      <c r="U1516" s="6" t="str">
        <f t="shared" si="466"/>
        <v/>
      </c>
      <c r="Y1516">
        <f t="shared" si="467"/>
        <v>0</v>
      </c>
      <c r="Z1516">
        <v>100</v>
      </c>
      <c r="AA1516" s="23">
        <v>10</v>
      </c>
      <c r="AB1516" s="23">
        <f>INT(VLOOKUP(VLOOKUP($C1516,角色技能升级比率表!$B:$C,2,FALSE),角色属性概况!E:F,2,FALSE)*VLOOKUP(E1516,角色属性概况!I:M,3,FALSE)*AA1516/100)</f>
        <v>400</v>
      </c>
      <c r="AE1516">
        <v>0</v>
      </c>
      <c r="AF1516" s="23">
        <f t="shared" si="455"/>
        <v>0</v>
      </c>
      <c r="AG1516" s="23">
        <f t="shared" si="456"/>
        <v>0</v>
      </c>
      <c r="AN1516" s="6" t="str">
        <f>_xlfn.IFNA(IF(IF($AH1516=AN$5,VLOOKUP(AI1516,buff!$K:$L,2,FALSE),"")=0,"",IF($AH1516=AN$5,VLOOKUP(AI1516,buff!$K:$L,2,FALSE),"")),"")</f>
        <v/>
      </c>
      <c r="AO1516" s="6" t="str">
        <f>_xlfn.IFNA(IF(IF($AH1516=AO$5,VLOOKUP(AJ1516,buff!$K:$L,2,FALSE),"")=0,"",IF($AH1516=AO$5,VLOOKUP(AJ1516,buff!$K:$L,2,FALSE),"")),"")</f>
        <v/>
      </c>
      <c r="AP1516" s="6" t="str">
        <f>_xlfn.IFNA(IF(IF($AH1516=AP$5,VLOOKUP(AK1516,buff!$K:$L,2,FALSE),"")=0,"",IF($AH1516=AP$5,VLOOKUP(AK1516,buff!$K:$L,2,FALSE),"")),"")</f>
        <v/>
      </c>
      <c r="AQ1516" s="6" t="str">
        <f>_xlfn.IFNA(IF(IF($AH1516=AQ$5,VLOOKUP(AL1516,buff!$K:$L,2,FALSE),"")=0,"",IF($AH1516=AQ$5,VLOOKUP(AL1516,buff!$K:$L,2,FALSE),"")),"")</f>
        <v/>
      </c>
      <c r="AR1516" s="6" t="str">
        <f>_xlfn.IFNA(IF(IF($AH1516=AR$5,VLOOKUP(AM1516,buff!$K:$L,2,FALSE),"")=0,"",IF($AH1516=AR$5,VLOOKUP(AM1516,buff!$K:$L,2,FALSE),"")),"")</f>
        <v/>
      </c>
      <c r="AS1516" s="6" t="str">
        <f>_xlfn.IFNA(IF(IF($AH1516=AS$5,VLOOKUP(AI1516,buff!$K:$L,2,FALSE),"")=0,"",IF($AH1516=AS$5,VLOOKUP(AI1516,buff!$K:$L,2,FALSE),"")),"")</f>
        <v/>
      </c>
      <c r="AT1516" s="6" t="str">
        <f>_xlfn.IFNA(IF(IF($AH1516=AT$5,VLOOKUP(AJ1516,buff!$K:$L,2,FALSE),"")=0,"",IF($AH1516=AT$5,VLOOKUP(AJ1516,buff!$K:$L,2,FALSE),"")),"")</f>
        <v/>
      </c>
      <c r="AU1516" s="6" t="str">
        <f>_xlfn.IFNA(IF(IF($AH1516=AU$5,VLOOKUP(AK1516,buff!$K:$L,2,FALSE),"")=0,"",IF($AH1516=AU$5,VLOOKUP(AK1516,buff!$K:$L,2,FALSE),"")),"")</f>
        <v/>
      </c>
      <c r="AV1516" s="6" t="str">
        <f>_xlfn.IFNA(IF(IF($AH1516=AV$5,VLOOKUP(AL1516,buff!$K:$L,2,FALSE),"")=0,"",IF($AH1516=AV$5,VLOOKUP(AL1516,buff!$K:$L,2,FALSE),"")),"")</f>
        <v/>
      </c>
      <c r="AW1516" s="6" t="str">
        <f>_xlfn.IFNA(IF(IF($AH1516=AW$5,VLOOKUP(AM1516,buff!$K:$L,2,FALSE),"")=0,"",IF($AH1516=AW$5,VLOOKUP(AM1516,buff!$K:$L,2,FALSE),"")),"")</f>
        <v/>
      </c>
      <c r="AX1516" s="6" t="e">
        <f>VLOOKUP(AI1516,buff!K:P,6,FALSE)</f>
        <v>#N/A</v>
      </c>
      <c r="AY1516" t="e">
        <f t="shared" si="457"/>
        <v>#N/A</v>
      </c>
      <c r="AZ1516" t="e">
        <f t="shared" si="457"/>
        <v>#N/A</v>
      </c>
      <c r="BA1516">
        <f t="shared" si="458"/>
        <v>0</v>
      </c>
      <c r="BB1516">
        <f t="shared" si="459"/>
        <v>0</v>
      </c>
    </row>
    <row r="1517" spans="1:54" x14ac:dyDescent="0.15">
      <c r="A1517" t="str">
        <f t="shared" si="461"/>
        <v>辽主动技能1等级11</v>
      </c>
      <c r="B1517" s="8">
        <v>1511</v>
      </c>
      <c r="C1517" s="8" t="str">
        <f>VLOOKUP(G1517,角色!A:B,2,FALSE)</f>
        <v>辽</v>
      </c>
      <c r="D1517" s="8" t="str">
        <f t="shared" si="454"/>
        <v>主动技能1</v>
      </c>
      <c r="E1517" s="8">
        <f t="shared" si="462"/>
        <v>11</v>
      </c>
      <c r="F1517" s="8">
        <f t="shared" si="463"/>
        <v>1</v>
      </c>
      <c r="G1517" s="8">
        <f t="shared" si="464"/>
        <v>26</v>
      </c>
      <c r="H1517" s="4" t="s">
        <v>520</v>
      </c>
      <c r="I1517" s="24" t="str">
        <f>"对敌方单体进行横扫攻击，造成100%攻击力（+"&amp;AB1517&amp;"）点伤害。"</f>
        <v>对敌方单体进行横扫攻击，造成100%攻击力（+492）点伤害。</v>
      </c>
      <c r="J1517" s="4" t="s">
        <v>305</v>
      </c>
      <c r="K1517" s="1" t="s">
        <v>103</v>
      </c>
      <c r="L1517" s="4" t="s">
        <v>114</v>
      </c>
      <c r="M1517" s="4"/>
      <c r="N1517" s="4">
        <v>100</v>
      </c>
      <c r="O1517" s="4">
        <v>100</v>
      </c>
      <c r="T1517" s="6" t="str">
        <f t="shared" si="465"/>
        <v/>
      </c>
      <c r="U1517" s="6" t="str">
        <f t="shared" si="466"/>
        <v/>
      </c>
      <c r="Y1517">
        <f t="shared" si="467"/>
        <v>0</v>
      </c>
      <c r="Z1517">
        <v>100</v>
      </c>
      <c r="AA1517" s="23">
        <v>10</v>
      </c>
      <c r="AB1517" s="23">
        <f>INT(VLOOKUP(VLOOKUP($C1517,角色技能升级比率表!$B:$C,2,FALSE),角色属性概况!E:F,2,FALSE)*VLOOKUP(E1517,角色属性概况!I:M,3,FALSE)*AA1517/100)</f>
        <v>492</v>
      </c>
      <c r="AE1517">
        <v>0</v>
      </c>
      <c r="AF1517" s="23">
        <f t="shared" si="455"/>
        <v>0</v>
      </c>
      <c r="AG1517" s="23">
        <f t="shared" si="456"/>
        <v>0</v>
      </c>
      <c r="AN1517" s="6" t="str">
        <f>_xlfn.IFNA(IF(IF($AH1517=AN$5,VLOOKUP(AI1517,buff!$K:$L,2,FALSE),"")=0,"",IF($AH1517=AN$5,VLOOKUP(AI1517,buff!$K:$L,2,FALSE),"")),"")</f>
        <v/>
      </c>
      <c r="AO1517" s="6" t="str">
        <f>_xlfn.IFNA(IF(IF($AH1517=AO$5,VLOOKUP(AJ1517,buff!$K:$L,2,FALSE),"")=0,"",IF($AH1517=AO$5,VLOOKUP(AJ1517,buff!$K:$L,2,FALSE),"")),"")</f>
        <v/>
      </c>
      <c r="AP1517" s="6" t="str">
        <f>_xlfn.IFNA(IF(IF($AH1517=AP$5,VLOOKUP(AK1517,buff!$K:$L,2,FALSE),"")=0,"",IF($AH1517=AP$5,VLOOKUP(AK1517,buff!$K:$L,2,FALSE),"")),"")</f>
        <v/>
      </c>
      <c r="AQ1517" s="6" t="str">
        <f>_xlfn.IFNA(IF(IF($AH1517=AQ$5,VLOOKUP(AL1517,buff!$K:$L,2,FALSE),"")=0,"",IF($AH1517=AQ$5,VLOOKUP(AL1517,buff!$K:$L,2,FALSE),"")),"")</f>
        <v/>
      </c>
      <c r="AR1517" s="6" t="str">
        <f>_xlfn.IFNA(IF(IF($AH1517=AR$5,VLOOKUP(AM1517,buff!$K:$L,2,FALSE),"")=0,"",IF($AH1517=AR$5,VLOOKUP(AM1517,buff!$K:$L,2,FALSE),"")),"")</f>
        <v/>
      </c>
      <c r="AS1517" s="6" t="str">
        <f>_xlfn.IFNA(IF(IF($AH1517=AS$5,VLOOKUP(AI1517,buff!$K:$L,2,FALSE),"")=0,"",IF($AH1517=AS$5,VLOOKUP(AI1517,buff!$K:$L,2,FALSE),"")),"")</f>
        <v/>
      </c>
      <c r="AT1517" s="6" t="str">
        <f>_xlfn.IFNA(IF(IF($AH1517=AT$5,VLOOKUP(AJ1517,buff!$K:$L,2,FALSE),"")=0,"",IF($AH1517=AT$5,VLOOKUP(AJ1517,buff!$K:$L,2,FALSE),"")),"")</f>
        <v/>
      </c>
      <c r="AU1517" s="6" t="str">
        <f>_xlfn.IFNA(IF(IF($AH1517=AU$5,VLOOKUP(AK1517,buff!$K:$L,2,FALSE),"")=0,"",IF($AH1517=AU$5,VLOOKUP(AK1517,buff!$K:$L,2,FALSE),"")),"")</f>
        <v/>
      </c>
      <c r="AV1517" s="6" t="str">
        <f>_xlfn.IFNA(IF(IF($AH1517=AV$5,VLOOKUP(AL1517,buff!$K:$L,2,FALSE),"")=0,"",IF($AH1517=AV$5,VLOOKUP(AL1517,buff!$K:$L,2,FALSE),"")),"")</f>
        <v/>
      </c>
      <c r="AW1517" s="6" t="str">
        <f>_xlfn.IFNA(IF(IF($AH1517=AW$5,VLOOKUP(AM1517,buff!$K:$L,2,FALSE),"")=0,"",IF($AH1517=AW$5,VLOOKUP(AM1517,buff!$K:$L,2,FALSE),"")),"")</f>
        <v/>
      </c>
      <c r="AX1517" s="6" t="e">
        <f>VLOOKUP(AI1517,buff!K:P,6,FALSE)</f>
        <v>#N/A</v>
      </c>
      <c r="AY1517" t="e">
        <f t="shared" si="457"/>
        <v>#N/A</v>
      </c>
      <c r="AZ1517" t="e">
        <f t="shared" si="457"/>
        <v>#N/A</v>
      </c>
      <c r="BA1517">
        <f t="shared" si="458"/>
        <v>0</v>
      </c>
      <c r="BB1517">
        <f t="shared" si="459"/>
        <v>0</v>
      </c>
    </row>
    <row r="1518" spans="1:54" x14ac:dyDescent="0.15">
      <c r="A1518" t="str">
        <f t="shared" si="461"/>
        <v>辽主动技能1等级12</v>
      </c>
      <c r="B1518" s="8">
        <v>1512</v>
      </c>
      <c r="C1518" s="8" t="str">
        <f>VLOOKUP(G1518,角色!A:B,2,FALSE)</f>
        <v>辽</v>
      </c>
      <c r="D1518" s="8" t="str">
        <f t="shared" si="454"/>
        <v>主动技能1</v>
      </c>
      <c r="E1518" s="8">
        <f t="shared" si="462"/>
        <v>12</v>
      </c>
      <c r="F1518" s="8">
        <f t="shared" si="463"/>
        <v>1</v>
      </c>
      <c r="G1518" s="8">
        <f t="shared" si="464"/>
        <v>26</v>
      </c>
      <c r="H1518" s="4" t="s">
        <v>520</v>
      </c>
      <c r="I1518" s="24" t="str">
        <f>"对敌方单体进行横扫攻击，造成100%攻击力（+"&amp;AB1518&amp;"）点伤害。"</f>
        <v>对敌方单体进行横扫攻击，造成100%攻击力（+606）点伤害。</v>
      </c>
      <c r="J1518" s="4" t="s">
        <v>305</v>
      </c>
      <c r="K1518" s="1" t="s">
        <v>103</v>
      </c>
      <c r="L1518" s="4" t="s">
        <v>114</v>
      </c>
      <c r="M1518" s="4"/>
      <c r="N1518" s="4">
        <v>100</v>
      </c>
      <c r="O1518" s="4">
        <v>100</v>
      </c>
      <c r="T1518" s="6" t="str">
        <f t="shared" si="465"/>
        <v/>
      </c>
      <c r="U1518" s="6" t="str">
        <f t="shared" si="466"/>
        <v/>
      </c>
      <c r="Y1518">
        <f t="shared" si="467"/>
        <v>0</v>
      </c>
      <c r="Z1518">
        <v>100</v>
      </c>
      <c r="AA1518" s="23">
        <v>10</v>
      </c>
      <c r="AB1518" s="23">
        <f>INT(VLOOKUP(VLOOKUP($C1518,角色技能升级比率表!$B:$C,2,FALSE),角色属性概况!E:F,2,FALSE)*VLOOKUP(E1518,角色属性概况!I:M,3,FALSE)*AA1518/100)</f>
        <v>606</v>
      </c>
      <c r="AE1518">
        <v>0</v>
      </c>
      <c r="AF1518" s="23">
        <f t="shared" si="455"/>
        <v>0</v>
      </c>
      <c r="AG1518" s="23">
        <f t="shared" si="456"/>
        <v>0</v>
      </c>
      <c r="AN1518" s="6" t="str">
        <f>_xlfn.IFNA(IF(IF($AH1518=AN$5,VLOOKUP(AI1518,buff!$K:$L,2,FALSE),"")=0,"",IF($AH1518=AN$5,VLOOKUP(AI1518,buff!$K:$L,2,FALSE),"")),"")</f>
        <v/>
      </c>
      <c r="AO1518" s="6" t="str">
        <f>_xlfn.IFNA(IF(IF($AH1518=AO$5,VLOOKUP(AJ1518,buff!$K:$L,2,FALSE),"")=0,"",IF($AH1518=AO$5,VLOOKUP(AJ1518,buff!$K:$L,2,FALSE),"")),"")</f>
        <v/>
      </c>
      <c r="AP1518" s="6" t="str">
        <f>_xlfn.IFNA(IF(IF($AH1518=AP$5,VLOOKUP(AK1518,buff!$K:$L,2,FALSE),"")=0,"",IF($AH1518=AP$5,VLOOKUP(AK1518,buff!$K:$L,2,FALSE),"")),"")</f>
        <v/>
      </c>
      <c r="AQ1518" s="6" t="str">
        <f>_xlfn.IFNA(IF(IF($AH1518=AQ$5,VLOOKUP(AL1518,buff!$K:$L,2,FALSE),"")=0,"",IF($AH1518=AQ$5,VLOOKUP(AL1518,buff!$K:$L,2,FALSE),"")),"")</f>
        <v/>
      </c>
      <c r="AR1518" s="6" t="str">
        <f>_xlfn.IFNA(IF(IF($AH1518=AR$5,VLOOKUP(AM1518,buff!$K:$L,2,FALSE),"")=0,"",IF($AH1518=AR$5,VLOOKUP(AM1518,buff!$K:$L,2,FALSE),"")),"")</f>
        <v/>
      </c>
      <c r="AS1518" s="6" t="str">
        <f>_xlfn.IFNA(IF(IF($AH1518=AS$5,VLOOKUP(AI1518,buff!$K:$L,2,FALSE),"")=0,"",IF($AH1518=AS$5,VLOOKUP(AI1518,buff!$K:$L,2,FALSE),"")),"")</f>
        <v/>
      </c>
      <c r="AT1518" s="6" t="str">
        <f>_xlfn.IFNA(IF(IF($AH1518=AT$5,VLOOKUP(AJ1518,buff!$K:$L,2,FALSE),"")=0,"",IF($AH1518=AT$5,VLOOKUP(AJ1518,buff!$K:$L,2,FALSE),"")),"")</f>
        <v/>
      </c>
      <c r="AU1518" s="6" t="str">
        <f>_xlfn.IFNA(IF(IF($AH1518=AU$5,VLOOKUP(AK1518,buff!$K:$L,2,FALSE),"")=0,"",IF($AH1518=AU$5,VLOOKUP(AK1518,buff!$K:$L,2,FALSE),"")),"")</f>
        <v/>
      </c>
      <c r="AV1518" s="6" t="str">
        <f>_xlfn.IFNA(IF(IF($AH1518=AV$5,VLOOKUP(AL1518,buff!$K:$L,2,FALSE),"")=0,"",IF($AH1518=AV$5,VLOOKUP(AL1518,buff!$K:$L,2,FALSE),"")),"")</f>
        <v/>
      </c>
      <c r="AW1518" s="6" t="str">
        <f>_xlfn.IFNA(IF(IF($AH1518=AW$5,VLOOKUP(AM1518,buff!$K:$L,2,FALSE),"")=0,"",IF($AH1518=AW$5,VLOOKUP(AM1518,buff!$K:$L,2,FALSE),"")),"")</f>
        <v/>
      </c>
      <c r="AX1518" s="6" t="e">
        <f>VLOOKUP(AI1518,buff!K:P,6,FALSE)</f>
        <v>#N/A</v>
      </c>
      <c r="AY1518" t="e">
        <f t="shared" si="457"/>
        <v>#N/A</v>
      </c>
      <c r="AZ1518" t="e">
        <f t="shared" si="457"/>
        <v>#N/A</v>
      </c>
      <c r="BA1518">
        <f t="shared" si="458"/>
        <v>0</v>
      </c>
      <c r="BB1518">
        <f t="shared" si="459"/>
        <v>0</v>
      </c>
    </row>
    <row r="1519" spans="1:54" x14ac:dyDescent="0.15">
      <c r="A1519" t="str">
        <f t="shared" si="461"/>
        <v>辽主动技能1等级13</v>
      </c>
      <c r="B1519" s="8">
        <v>1513</v>
      </c>
      <c r="C1519" s="8" t="str">
        <f>VLOOKUP(G1519,角色!A:B,2,FALSE)</f>
        <v>辽</v>
      </c>
      <c r="D1519" s="8" t="str">
        <f t="shared" si="454"/>
        <v>主动技能1</v>
      </c>
      <c r="E1519" s="8">
        <f t="shared" si="462"/>
        <v>13</v>
      </c>
      <c r="F1519" s="8">
        <f t="shared" si="463"/>
        <v>1</v>
      </c>
      <c r="G1519" s="8">
        <f t="shared" si="464"/>
        <v>26</v>
      </c>
      <c r="H1519" s="4" t="s">
        <v>520</v>
      </c>
      <c r="I1519" s="24" t="str">
        <f t="shared" ref="I1519:I1526" si="469">"对敌方单体进行横扫攻击，造成100%攻击力（+"&amp;AB1519&amp;"）点伤害。"</f>
        <v>对敌方单体进行横扫攻击，造成100%攻击力（+747）点伤害。</v>
      </c>
      <c r="J1519" s="4" t="s">
        <v>305</v>
      </c>
      <c r="K1519" s="1" t="s">
        <v>103</v>
      </c>
      <c r="L1519" s="4" t="s">
        <v>114</v>
      </c>
      <c r="M1519" s="4"/>
      <c r="N1519" s="4">
        <v>100</v>
      </c>
      <c r="O1519" s="4">
        <v>100</v>
      </c>
      <c r="T1519" s="6" t="str">
        <f t="shared" si="465"/>
        <v/>
      </c>
      <c r="U1519" s="6" t="str">
        <f t="shared" si="466"/>
        <v/>
      </c>
      <c r="Y1519">
        <f t="shared" si="467"/>
        <v>0</v>
      </c>
      <c r="Z1519">
        <v>100</v>
      </c>
      <c r="AA1519" s="23">
        <v>10</v>
      </c>
      <c r="AB1519" s="23">
        <f>INT(VLOOKUP(VLOOKUP($C1519,角色技能升级比率表!$B:$C,2,FALSE),角色属性概况!E:F,2,FALSE)*VLOOKUP(E1519,角色属性概况!I:M,3,FALSE)*AA1519/100)</f>
        <v>747</v>
      </c>
      <c r="AE1519">
        <v>0</v>
      </c>
      <c r="AF1519" s="23">
        <f t="shared" si="455"/>
        <v>0</v>
      </c>
      <c r="AG1519" s="23">
        <f t="shared" si="456"/>
        <v>0</v>
      </c>
      <c r="AN1519" s="6" t="str">
        <f>_xlfn.IFNA(IF(IF($AH1519=AN$5,VLOOKUP(AI1519,buff!$K:$L,2,FALSE),"")=0,"",IF($AH1519=AN$5,VLOOKUP(AI1519,buff!$K:$L,2,FALSE),"")),"")</f>
        <v/>
      </c>
      <c r="AO1519" s="6" t="str">
        <f>_xlfn.IFNA(IF(IF($AH1519=AO$5,VLOOKUP(AJ1519,buff!$K:$L,2,FALSE),"")=0,"",IF($AH1519=AO$5,VLOOKUP(AJ1519,buff!$K:$L,2,FALSE),"")),"")</f>
        <v/>
      </c>
      <c r="AP1519" s="6" t="str">
        <f>_xlfn.IFNA(IF(IF($AH1519=AP$5,VLOOKUP(AK1519,buff!$K:$L,2,FALSE),"")=0,"",IF($AH1519=AP$5,VLOOKUP(AK1519,buff!$K:$L,2,FALSE),"")),"")</f>
        <v/>
      </c>
      <c r="AQ1519" s="6" t="str">
        <f>_xlfn.IFNA(IF(IF($AH1519=AQ$5,VLOOKUP(AL1519,buff!$K:$L,2,FALSE),"")=0,"",IF($AH1519=AQ$5,VLOOKUP(AL1519,buff!$K:$L,2,FALSE),"")),"")</f>
        <v/>
      </c>
      <c r="AR1519" s="6" t="str">
        <f>_xlfn.IFNA(IF(IF($AH1519=AR$5,VLOOKUP(AM1519,buff!$K:$L,2,FALSE),"")=0,"",IF($AH1519=AR$5,VLOOKUP(AM1519,buff!$K:$L,2,FALSE),"")),"")</f>
        <v/>
      </c>
      <c r="AS1519" s="6" t="str">
        <f>_xlfn.IFNA(IF(IF($AH1519=AS$5,VLOOKUP(AI1519,buff!$K:$L,2,FALSE),"")=0,"",IF($AH1519=AS$5,VLOOKUP(AI1519,buff!$K:$L,2,FALSE),"")),"")</f>
        <v/>
      </c>
      <c r="AT1519" s="6" t="str">
        <f>_xlfn.IFNA(IF(IF($AH1519=AT$5,VLOOKUP(AJ1519,buff!$K:$L,2,FALSE),"")=0,"",IF($AH1519=AT$5,VLOOKUP(AJ1519,buff!$K:$L,2,FALSE),"")),"")</f>
        <v/>
      </c>
      <c r="AU1519" s="6" t="str">
        <f>_xlfn.IFNA(IF(IF($AH1519=AU$5,VLOOKUP(AK1519,buff!$K:$L,2,FALSE),"")=0,"",IF($AH1519=AU$5,VLOOKUP(AK1519,buff!$K:$L,2,FALSE),"")),"")</f>
        <v/>
      </c>
      <c r="AV1519" s="6" t="str">
        <f>_xlfn.IFNA(IF(IF($AH1519=AV$5,VLOOKUP(AL1519,buff!$K:$L,2,FALSE),"")=0,"",IF($AH1519=AV$5,VLOOKUP(AL1519,buff!$K:$L,2,FALSE),"")),"")</f>
        <v/>
      </c>
      <c r="AW1519" s="6" t="str">
        <f>_xlfn.IFNA(IF(IF($AH1519=AW$5,VLOOKUP(AM1519,buff!$K:$L,2,FALSE),"")=0,"",IF($AH1519=AW$5,VLOOKUP(AM1519,buff!$K:$L,2,FALSE),"")),"")</f>
        <v/>
      </c>
      <c r="AX1519" s="6" t="e">
        <f>VLOOKUP(AI1519,buff!K:P,6,FALSE)</f>
        <v>#N/A</v>
      </c>
      <c r="AY1519" t="e">
        <f t="shared" si="457"/>
        <v>#N/A</v>
      </c>
      <c r="AZ1519" t="e">
        <f t="shared" si="457"/>
        <v>#N/A</v>
      </c>
      <c r="BA1519">
        <f t="shared" si="458"/>
        <v>0</v>
      </c>
      <c r="BB1519">
        <f t="shared" si="459"/>
        <v>0</v>
      </c>
    </row>
    <row r="1520" spans="1:54" x14ac:dyDescent="0.15">
      <c r="A1520" t="str">
        <f t="shared" si="461"/>
        <v>辽主动技能1等级14</v>
      </c>
      <c r="B1520" s="8">
        <v>1514</v>
      </c>
      <c r="C1520" s="8" t="str">
        <f>VLOOKUP(G1520,角色!A:B,2,FALSE)</f>
        <v>辽</v>
      </c>
      <c r="D1520" s="8" t="str">
        <f t="shared" si="454"/>
        <v>主动技能1</v>
      </c>
      <c r="E1520" s="8">
        <f t="shared" si="462"/>
        <v>14</v>
      </c>
      <c r="F1520" s="8">
        <f t="shared" si="463"/>
        <v>1</v>
      </c>
      <c r="G1520" s="8">
        <f t="shared" si="464"/>
        <v>26</v>
      </c>
      <c r="H1520" s="4" t="s">
        <v>520</v>
      </c>
      <c r="I1520" s="24" t="str">
        <f t="shared" si="469"/>
        <v>对敌方单体进行横扫攻击，造成100%攻击力（+919）点伤害。</v>
      </c>
      <c r="J1520" s="4" t="s">
        <v>305</v>
      </c>
      <c r="K1520" s="1" t="s">
        <v>103</v>
      </c>
      <c r="L1520" s="4" t="s">
        <v>114</v>
      </c>
      <c r="M1520" s="4"/>
      <c r="N1520" s="4">
        <v>100</v>
      </c>
      <c r="O1520" s="4">
        <v>100</v>
      </c>
      <c r="T1520" s="6" t="str">
        <f t="shared" si="465"/>
        <v/>
      </c>
      <c r="U1520" s="6" t="str">
        <f t="shared" si="466"/>
        <v/>
      </c>
      <c r="Y1520">
        <f t="shared" si="467"/>
        <v>0</v>
      </c>
      <c r="Z1520">
        <v>100</v>
      </c>
      <c r="AA1520" s="23">
        <v>10</v>
      </c>
      <c r="AB1520" s="23">
        <f>INT(VLOOKUP(VLOOKUP($C1520,角色技能升级比率表!$B:$C,2,FALSE),角色属性概况!E:F,2,FALSE)*VLOOKUP(E1520,角色属性概况!I:M,3,FALSE)*AA1520/100)</f>
        <v>919</v>
      </c>
      <c r="AE1520">
        <v>0</v>
      </c>
      <c r="AF1520" s="23">
        <f t="shared" si="455"/>
        <v>0</v>
      </c>
      <c r="AG1520" s="23">
        <f t="shared" si="456"/>
        <v>0</v>
      </c>
      <c r="AN1520" s="6" t="str">
        <f>_xlfn.IFNA(IF(IF($AH1520=AN$5,VLOOKUP(AI1520,buff!$K:$L,2,FALSE),"")=0,"",IF($AH1520=AN$5,VLOOKUP(AI1520,buff!$K:$L,2,FALSE),"")),"")</f>
        <v/>
      </c>
      <c r="AO1520" s="6" t="str">
        <f>_xlfn.IFNA(IF(IF($AH1520=AO$5,VLOOKUP(AJ1520,buff!$K:$L,2,FALSE),"")=0,"",IF($AH1520=AO$5,VLOOKUP(AJ1520,buff!$K:$L,2,FALSE),"")),"")</f>
        <v/>
      </c>
      <c r="AP1520" s="6" t="str">
        <f>_xlfn.IFNA(IF(IF($AH1520=AP$5,VLOOKUP(AK1520,buff!$K:$L,2,FALSE),"")=0,"",IF($AH1520=AP$5,VLOOKUP(AK1520,buff!$K:$L,2,FALSE),"")),"")</f>
        <v/>
      </c>
      <c r="AQ1520" s="6" t="str">
        <f>_xlfn.IFNA(IF(IF($AH1520=AQ$5,VLOOKUP(AL1520,buff!$K:$L,2,FALSE),"")=0,"",IF($AH1520=AQ$5,VLOOKUP(AL1520,buff!$K:$L,2,FALSE),"")),"")</f>
        <v/>
      </c>
      <c r="AR1520" s="6" t="str">
        <f>_xlfn.IFNA(IF(IF($AH1520=AR$5,VLOOKUP(AM1520,buff!$K:$L,2,FALSE),"")=0,"",IF($AH1520=AR$5,VLOOKUP(AM1520,buff!$K:$L,2,FALSE),"")),"")</f>
        <v/>
      </c>
      <c r="AS1520" s="6" t="str">
        <f>_xlfn.IFNA(IF(IF($AH1520=AS$5,VLOOKUP(AI1520,buff!$K:$L,2,FALSE),"")=0,"",IF($AH1520=AS$5,VLOOKUP(AI1520,buff!$K:$L,2,FALSE),"")),"")</f>
        <v/>
      </c>
      <c r="AT1520" s="6" t="str">
        <f>_xlfn.IFNA(IF(IF($AH1520=AT$5,VLOOKUP(AJ1520,buff!$K:$L,2,FALSE),"")=0,"",IF($AH1520=AT$5,VLOOKUP(AJ1520,buff!$K:$L,2,FALSE),"")),"")</f>
        <v/>
      </c>
      <c r="AU1520" s="6" t="str">
        <f>_xlfn.IFNA(IF(IF($AH1520=AU$5,VLOOKUP(AK1520,buff!$K:$L,2,FALSE),"")=0,"",IF($AH1520=AU$5,VLOOKUP(AK1520,buff!$K:$L,2,FALSE),"")),"")</f>
        <v/>
      </c>
      <c r="AV1520" s="6" t="str">
        <f>_xlfn.IFNA(IF(IF($AH1520=AV$5,VLOOKUP(AL1520,buff!$K:$L,2,FALSE),"")=0,"",IF($AH1520=AV$5,VLOOKUP(AL1520,buff!$K:$L,2,FALSE),"")),"")</f>
        <v/>
      </c>
      <c r="AW1520" s="6" t="str">
        <f>_xlfn.IFNA(IF(IF($AH1520=AW$5,VLOOKUP(AM1520,buff!$K:$L,2,FALSE),"")=0,"",IF($AH1520=AW$5,VLOOKUP(AM1520,buff!$K:$L,2,FALSE),"")),"")</f>
        <v/>
      </c>
      <c r="AX1520" s="6" t="e">
        <f>VLOOKUP(AI1520,buff!K:P,6,FALSE)</f>
        <v>#N/A</v>
      </c>
      <c r="AY1520" t="e">
        <f t="shared" si="457"/>
        <v>#N/A</v>
      </c>
      <c r="AZ1520" t="e">
        <f t="shared" si="457"/>
        <v>#N/A</v>
      </c>
      <c r="BA1520">
        <f t="shared" si="458"/>
        <v>0</v>
      </c>
      <c r="BB1520">
        <f t="shared" si="459"/>
        <v>0</v>
      </c>
    </row>
    <row r="1521" spans="1:54" x14ac:dyDescent="0.15">
      <c r="A1521" t="str">
        <f t="shared" si="461"/>
        <v>辽主动技能1等级15</v>
      </c>
      <c r="B1521" s="8">
        <v>1515</v>
      </c>
      <c r="C1521" s="8" t="str">
        <f>VLOOKUP(G1521,角色!A:B,2,FALSE)</f>
        <v>辽</v>
      </c>
      <c r="D1521" s="8" t="str">
        <f t="shared" si="454"/>
        <v>主动技能1</v>
      </c>
      <c r="E1521" s="8">
        <f t="shared" si="462"/>
        <v>15</v>
      </c>
      <c r="F1521" s="8">
        <f t="shared" si="463"/>
        <v>1</v>
      </c>
      <c r="G1521" s="8">
        <f t="shared" si="464"/>
        <v>26</v>
      </c>
      <c r="H1521" s="4" t="s">
        <v>520</v>
      </c>
      <c r="I1521" s="24" t="str">
        <f t="shared" si="469"/>
        <v>对敌方单体进行横扫攻击，造成100%攻击力（+1132）点伤害。</v>
      </c>
      <c r="J1521" s="4" t="s">
        <v>305</v>
      </c>
      <c r="K1521" s="1" t="s">
        <v>103</v>
      </c>
      <c r="L1521" s="4" t="s">
        <v>114</v>
      </c>
      <c r="M1521" s="4"/>
      <c r="N1521" s="4">
        <v>100</v>
      </c>
      <c r="O1521" s="4">
        <v>100</v>
      </c>
      <c r="T1521" s="6" t="str">
        <f t="shared" si="465"/>
        <v/>
      </c>
      <c r="U1521" s="6" t="str">
        <f t="shared" si="466"/>
        <v/>
      </c>
      <c r="Y1521">
        <f t="shared" si="467"/>
        <v>0</v>
      </c>
      <c r="Z1521">
        <v>100</v>
      </c>
      <c r="AA1521" s="23">
        <v>10</v>
      </c>
      <c r="AB1521" s="23">
        <f>INT(VLOOKUP(VLOOKUP($C1521,角色技能升级比率表!$B:$C,2,FALSE),角色属性概况!E:F,2,FALSE)*VLOOKUP(E1521,角色属性概况!I:M,3,FALSE)*AA1521/100)</f>
        <v>1132</v>
      </c>
      <c r="AE1521">
        <v>0</v>
      </c>
      <c r="AF1521" s="23">
        <f t="shared" si="455"/>
        <v>0</v>
      </c>
      <c r="AG1521" s="23">
        <f t="shared" si="456"/>
        <v>0</v>
      </c>
      <c r="AN1521" s="6" t="str">
        <f>_xlfn.IFNA(IF(IF($AH1521=AN$5,VLOOKUP(AI1521,buff!$K:$L,2,FALSE),"")=0,"",IF($AH1521=AN$5,VLOOKUP(AI1521,buff!$K:$L,2,FALSE),"")),"")</f>
        <v/>
      </c>
      <c r="AO1521" s="6" t="str">
        <f>_xlfn.IFNA(IF(IF($AH1521=AO$5,VLOOKUP(AJ1521,buff!$K:$L,2,FALSE),"")=0,"",IF($AH1521=AO$5,VLOOKUP(AJ1521,buff!$K:$L,2,FALSE),"")),"")</f>
        <v/>
      </c>
      <c r="AP1521" s="6" t="str">
        <f>_xlfn.IFNA(IF(IF($AH1521=AP$5,VLOOKUP(AK1521,buff!$K:$L,2,FALSE),"")=0,"",IF($AH1521=AP$5,VLOOKUP(AK1521,buff!$K:$L,2,FALSE),"")),"")</f>
        <v/>
      </c>
      <c r="AQ1521" s="6" t="str">
        <f>_xlfn.IFNA(IF(IF($AH1521=AQ$5,VLOOKUP(AL1521,buff!$K:$L,2,FALSE),"")=0,"",IF($AH1521=AQ$5,VLOOKUP(AL1521,buff!$K:$L,2,FALSE),"")),"")</f>
        <v/>
      </c>
      <c r="AR1521" s="6" t="str">
        <f>_xlfn.IFNA(IF(IF($AH1521=AR$5,VLOOKUP(AM1521,buff!$K:$L,2,FALSE),"")=0,"",IF($AH1521=AR$5,VLOOKUP(AM1521,buff!$K:$L,2,FALSE),"")),"")</f>
        <v/>
      </c>
      <c r="AS1521" s="6" t="str">
        <f>_xlfn.IFNA(IF(IF($AH1521=AS$5,VLOOKUP(AI1521,buff!$K:$L,2,FALSE),"")=0,"",IF($AH1521=AS$5,VLOOKUP(AI1521,buff!$K:$L,2,FALSE),"")),"")</f>
        <v/>
      </c>
      <c r="AT1521" s="6" t="str">
        <f>_xlfn.IFNA(IF(IF($AH1521=AT$5,VLOOKUP(AJ1521,buff!$K:$L,2,FALSE),"")=0,"",IF($AH1521=AT$5,VLOOKUP(AJ1521,buff!$K:$L,2,FALSE),"")),"")</f>
        <v/>
      </c>
      <c r="AU1521" s="6" t="str">
        <f>_xlfn.IFNA(IF(IF($AH1521=AU$5,VLOOKUP(AK1521,buff!$K:$L,2,FALSE),"")=0,"",IF($AH1521=AU$5,VLOOKUP(AK1521,buff!$K:$L,2,FALSE),"")),"")</f>
        <v/>
      </c>
      <c r="AV1521" s="6" t="str">
        <f>_xlfn.IFNA(IF(IF($AH1521=AV$5,VLOOKUP(AL1521,buff!$K:$L,2,FALSE),"")=0,"",IF($AH1521=AV$5,VLOOKUP(AL1521,buff!$K:$L,2,FALSE),"")),"")</f>
        <v/>
      </c>
      <c r="AW1521" s="6" t="str">
        <f>_xlfn.IFNA(IF(IF($AH1521=AW$5,VLOOKUP(AM1521,buff!$K:$L,2,FALSE),"")=0,"",IF($AH1521=AW$5,VLOOKUP(AM1521,buff!$K:$L,2,FALSE),"")),"")</f>
        <v/>
      </c>
      <c r="AX1521" s="6" t="e">
        <f>VLOOKUP(AI1521,buff!K:P,6,FALSE)</f>
        <v>#N/A</v>
      </c>
      <c r="AY1521" t="e">
        <f t="shared" si="457"/>
        <v>#N/A</v>
      </c>
      <c r="AZ1521" t="e">
        <f t="shared" si="457"/>
        <v>#N/A</v>
      </c>
      <c r="BA1521">
        <f t="shared" si="458"/>
        <v>0</v>
      </c>
      <c r="BB1521">
        <f t="shared" si="459"/>
        <v>0</v>
      </c>
    </row>
    <row r="1522" spans="1:54" x14ac:dyDescent="0.15">
      <c r="A1522" t="str">
        <f t="shared" si="461"/>
        <v>辽主动技能1等级16</v>
      </c>
      <c r="B1522" s="8">
        <v>1516</v>
      </c>
      <c r="C1522" s="8" t="str">
        <f>VLOOKUP(G1522,角色!A:B,2,FALSE)</f>
        <v>辽</v>
      </c>
      <c r="D1522" s="8" t="str">
        <f t="shared" si="454"/>
        <v>主动技能1</v>
      </c>
      <c r="E1522" s="8">
        <f t="shared" si="462"/>
        <v>16</v>
      </c>
      <c r="F1522" s="8">
        <f t="shared" si="463"/>
        <v>1</v>
      </c>
      <c r="G1522" s="8">
        <f t="shared" si="464"/>
        <v>26</v>
      </c>
      <c r="H1522" s="4" t="s">
        <v>520</v>
      </c>
      <c r="I1522" s="24" t="str">
        <f t="shared" si="469"/>
        <v>对敌方单体进行横扫攻击，造成100%攻击力（+1394）点伤害。</v>
      </c>
      <c r="J1522" s="4" t="s">
        <v>305</v>
      </c>
      <c r="K1522" s="1" t="s">
        <v>103</v>
      </c>
      <c r="L1522" s="4" t="s">
        <v>114</v>
      </c>
      <c r="M1522" s="4"/>
      <c r="N1522" s="4">
        <v>100</v>
      </c>
      <c r="O1522" s="4">
        <v>100</v>
      </c>
      <c r="T1522" s="6" t="str">
        <f t="shared" si="465"/>
        <v/>
      </c>
      <c r="U1522" s="6" t="str">
        <f t="shared" si="466"/>
        <v/>
      </c>
      <c r="Y1522">
        <f t="shared" si="467"/>
        <v>0</v>
      </c>
      <c r="Z1522">
        <v>100</v>
      </c>
      <c r="AA1522" s="23">
        <v>10</v>
      </c>
      <c r="AB1522" s="23">
        <f>INT(VLOOKUP(VLOOKUP($C1522,角色技能升级比率表!$B:$C,2,FALSE),角色属性概况!E:F,2,FALSE)*VLOOKUP(E1522,角色属性概况!I:M,3,FALSE)*AA1522/100)</f>
        <v>1394</v>
      </c>
      <c r="AE1522">
        <v>0</v>
      </c>
      <c r="AF1522" s="23">
        <f t="shared" si="455"/>
        <v>0</v>
      </c>
      <c r="AG1522" s="23">
        <f t="shared" si="456"/>
        <v>0</v>
      </c>
      <c r="AN1522" s="6" t="str">
        <f>_xlfn.IFNA(IF(IF($AH1522=AN$5,VLOOKUP(AI1522,buff!$K:$L,2,FALSE),"")=0,"",IF($AH1522=AN$5,VLOOKUP(AI1522,buff!$K:$L,2,FALSE),"")),"")</f>
        <v/>
      </c>
      <c r="AO1522" s="6" t="str">
        <f>_xlfn.IFNA(IF(IF($AH1522=AO$5,VLOOKUP(AJ1522,buff!$K:$L,2,FALSE),"")=0,"",IF($AH1522=AO$5,VLOOKUP(AJ1522,buff!$K:$L,2,FALSE),"")),"")</f>
        <v/>
      </c>
      <c r="AP1522" s="6" t="str">
        <f>_xlfn.IFNA(IF(IF($AH1522=AP$5,VLOOKUP(AK1522,buff!$K:$L,2,FALSE),"")=0,"",IF($AH1522=AP$5,VLOOKUP(AK1522,buff!$K:$L,2,FALSE),"")),"")</f>
        <v/>
      </c>
      <c r="AQ1522" s="6" t="str">
        <f>_xlfn.IFNA(IF(IF($AH1522=AQ$5,VLOOKUP(AL1522,buff!$K:$L,2,FALSE),"")=0,"",IF($AH1522=AQ$5,VLOOKUP(AL1522,buff!$K:$L,2,FALSE),"")),"")</f>
        <v/>
      </c>
      <c r="AR1522" s="6" t="str">
        <f>_xlfn.IFNA(IF(IF($AH1522=AR$5,VLOOKUP(AM1522,buff!$K:$L,2,FALSE),"")=0,"",IF($AH1522=AR$5,VLOOKUP(AM1522,buff!$K:$L,2,FALSE),"")),"")</f>
        <v/>
      </c>
      <c r="AS1522" s="6" t="str">
        <f>_xlfn.IFNA(IF(IF($AH1522=AS$5,VLOOKUP(AI1522,buff!$K:$L,2,FALSE),"")=0,"",IF($AH1522=AS$5,VLOOKUP(AI1522,buff!$K:$L,2,FALSE),"")),"")</f>
        <v/>
      </c>
      <c r="AT1522" s="6" t="str">
        <f>_xlfn.IFNA(IF(IF($AH1522=AT$5,VLOOKUP(AJ1522,buff!$K:$L,2,FALSE),"")=0,"",IF($AH1522=AT$5,VLOOKUP(AJ1522,buff!$K:$L,2,FALSE),"")),"")</f>
        <v/>
      </c>
      <c r="AU1522" s="6" t="str">
        <f>_xlfn.IFNA(IF(IF($AH1522=AU$5,VLOOKUP(AK1522,buff!$K:$L,2,FALSE),"")=0,"",IF($AH1522=AU$5,VLOOKUP(AK1522,buff!$K:$L,2,FALSE),"")),"")</f>
        <v/>
      </c>
      <c r="AV1522" s="6" t="str">
        <f>_xlfn.IFNA(IF(IF($AH1522=AV$5,VLOOKUP(AL1522,buff!$K:$L,2,FALSE),"")=0,"",IF($AH1522=AV$5,VLOOKUP(AL1522,buff!$K:$L,2,FALSE),"")),"")</f>
        <v/>
      </c>
      <c r="AW1522" s="6" t="str">
        <f>_xlfn.IFNA(IF(IF($AH1522=AW$5,VLOOKUP(AM1522,buff!$K:$L,2,FALSE),"")=0,"",IF($AH1522=AW$5,VLOOKUP(AM1522,buff!$K:$L,2,FALSE),"")),"")</f>
        <v/>
      </c>
      <c r="AX1522" s="6" t="e">
        <f>VLOOKUP(AI1522,buff!K:P,6,FALSE)</f>
        <v>#N/A</v>
      </c>
      <c r="AY1522" t="e">
        <f t="shared" si="457"/>
        <v>#N/A</v>
      </c>
      <c r="AZ1522" t="e">
        <f t="shared" si="457"/>
        <v>#N/A</v>
      </c>
      <c r="BA1522">
        <f t="shared" si="458"/>
        <v>0</v>
      </c>
      <c r="BB1522">
        <f t="shared" si="459"/>
        <v>0</v>
      </c>
    </row>
    <row r="1523" spans="1:54" x14ac:dyDescent="0.15">
      <c r="A1523" t="str">
        <f t="shared" si="461"/>
        <v>辽主动技能1等级17</v>
      </c>
      <c r="B1523" s="8">
        <v>1517</v>
      </c>
      <c r="C1523" s="8" t="str">
        <f>VLOOKUP(G1523,角色!A:B,2,FALSE)</f>
        <v>辽</v>
      </c>
      <c r="D1523" s="8" t="str">
        <f t="shared" si="454"/>
        <v>主动技能1</v>
      </c>
      <c r="E1523" s="8">
        <f t="shared" si="462"/>
        <v>17</v>
      </c>
      <c r="F1523" s="8">
        <f t="shared" si="463"/>
        <v>1</v>
      </c>
      <c r="G1523" s="8">
        <f t="shared" si="464"/>
        <v>26</v>
      </c>
      <c r="H1523" s="4" t="s">
        <v>520</v>
      </c>
      <c r="I1523" s="24" t="str">
        <f t="shared" si="469"/>
        <v>对敌方单体进行横扫攻击，造成100%攻击力（+1717）点伤害。</v>
      </c>
      <c r="J1523" s="4" t="s">
        <v>305</v>
      </c>
      <c r="K1523" s="1" t="s">
        <v>103</v>
      </c>
      <c r="L1523" s="4" t="s">
        <v>114</v>
      </c>
      <c r="M1523" s="4"/>
      <c r="N1523" s="4">
        <v>100</v>
      </c>
      <c r="O1523" s="4">
        <v>100</v>
      </c>
      <c r="T1523" s="6" t="str">
        <f t="shared" si="465"/>
        <v/>
      </c>
      <c r="U1523" s="6" t="str">
        <f t="shared" si="466"/>
        <v/>
      </c>
      <c r="Y1523">
        <f t="shared" si="467"/>
        <v>0</v>
      </c>
      <c r="Z1523">
        <v>100</v>
      </c>
      <c r="AA1523" s="23">
        <v>10</v>
      </c>
      <c r="AB1523" s="23">
        <f>INT(VLOOKUP(VLOOKUP($C1523,角色技能升级比率表!$B:$C,2,FALSE),角色属性概况!E:F,2,FALSE)*VLOOKUP(E1523,角色属性概况!I:M,3,FALSE)*AA1523/100)</f>
        <v>1717</v>
      </c>
      <c r="AE1523">
        <v>0</v>
      </c>
      <c r="AF1523" s="23">
        <f t="shared" si="455"/>
        <v>0</v>
      </c>
      <c r="AG1523" s="23">
        <f t="shared" si="456"/>
        <v>0</v>
      </c>
      <c r="AN1523" s="6" t="str">
        <f>_xlfn.IFNA(IF(IF($AH1523=AN$5,VLOOKUP(AI1523,buff!$K:$L,2,FALSE),"")=0,"",IF($AH1523=AN$5,VLOOKUP(AI1523,buff!$K:$L,2,FALSE),"")),"")</f>
        <v/>
      </c>
      <c r="AO1523" s="6" t="str">
        <f>_xlfn.IFNA(IF(IF($AH1523=AO$5,VLOOKUP(AJ1523,buff!$K:$L,2,FALSE),"")=0,"",IF($AH1523=AO$5,VLOOKUP(AJ1523,buff!$K:$L,2,FALSE),"")),"")</f>
        <v/>
      </c>
      <c r="AP1523" s="6" t="str">
        <f>_xlfn.IFNA(IF(IF($AH1523=AP$5,VLOOKUP(AK1523,buff!$K:$L,2,FALSE),"")=0,"",IF($AH1523=AP$5,VLOOKUP(AK1523,buff!$K:$L,2,FALSE),"")),"")</f>
        <v/>
      </c>
      <c r="AQ1523" s="6" t="str">
        <f>_xlfn.IFNA(IF(IF($AH1523=AQ$5,VLOOKUP(AL1523,buff!$K:$L,2,FALSE),"")=0,"",IF($AH1523=AQ$5,VLOOKUP(AL1523,buff!$K:$L,2,FALSE),"")),"")</f>
        <v/>
      </c>
      <c r="AR1523" s="6" t="str">
        <f>_xlfn.IFNA(IF(IF($AH1523=AR$5,VLOOKUP(AM1523,buff!$K:$L,2,FALSE),"")=0,"",IF($AH1523=AR$5,VLOOKUP(AM1523,buff!$K:$L,2,FALSE),"")),"")</f>
        <v/>
      </c>
      <c r="AS1523" s="6" t="str">
        <f>_xlfn.IFNA(IF(IF($AH1523=AS$5,VLOOKUP(AI1523,buff!$K:$L,2,FALSE),"")=0,"",IF($AH1523=AS$5,VLOOKUP(AI1523,buff!$K:$L,2,FALSE),"")),"")</f>
        <v/>
      </c>
      <c r="AT1523" s="6" t="str">
        <f>_xlfn.IFNA(IF(IF($AH1523=AT$5,VLOOKUP(AJ1523,buff!$K:$L,2,FALSE),"")=0,"",IF($AH1523=AT$5,VLOOKUP(AJ1523,buff!$K:$L,2,FALSE),"")),"")</f>
        <v/>
      </c>
      <c r="AU1523" s="6" t="str">
        <f>_xlfn.IFNA(IF(IF($AH1523=AU$5,VLOOKUP(AK1523,buff!$K:$L,2,FALSE),"")=0,"",IF($AH1523=AU$5,VLOOKUP(AK1523,buff!$K:$L,2,FALSE),"")),"")</f>
        <v/>
      </c>
      <c r="AV1523" s="6" t="str">
        <f>_xlfn.IFNA(IF(IF($AH1523=AV$5,VLOOKUP(AL1523,buff!$K:$L,2,FALSE),"")=0,"",IF($AH1523=AV$5,VLOOKUP(AL1523,buff!$K:$L,2,FALSE),"")),"")</f>
        <v/>
      </c>
      <c r="AW1523" s="6" t="str">
        <f>_xlfn.IFNA(IF(IF($AH1523=AW$5,VLOOKUP(AM1523,buff!$K:$L,2,FALSE),"")=0,"",IF($AH1523=AW$5,VLOOKUP(AM1523,buff!$K:$L,2,FALSE),"")),"")</f>
        <v/>
      </c>
      <c r="AX1523" s="6" t="e">
        <f>VLOOKUP(AI1523,buff!K:P,6,FALSE)</f>
        <v>#N/A</v>
      </c>
      <c r="AY1523" t="e">
        <f t="shared" si="457"/>
        <v>#N/A</v>
      </c>
      <c r="AZ1523" t="e">
        <f t="shared" si="457"/>
        <v>#N/A</v>
      </c>
      <c r="BA1523">
        <f t="shared" si="458"/>
        <v>0</v>
      </c>
      <c r="BB1523">
        <f t="shared" si="459"/>
        <v>0</v>
      </c>
    </row>
    <row r="1524" spans="1:54" x14ac:dyDescent="0.15">
      <c r="A1524" t="str">
        <f t="shared" si="461"/>
        <v>辽主动技能1等级18</v>
      </c>
      <c r="B1524" s="8">
        <v>1518</v>
      </c>
      <c r="C1524" s="8" t="str">
        <f>VLOOKUP(G1524,角色!A:B,2,FALSE)</f>
        <v>辽</v>
      </c>
      <c r="D1524" s="8" t="str">
        <f t="shared" si="454"/>
        <v>主动技能1</v>
      </c>
      <c r="E1524" s="8">
        <f t="shared" si="462"/>
        <v>18</v>
      </c>
      <c r="F1524" s="8">
        <f t="shared" si="463"/>
        <v>1</v>
      </c>
      <c r="G1524" s="8">
        <f t="shared" si="464"/>
        <v>26</v>
      </c>
      <c r="H1524" s="4" t="s">
        <v>520</v>
      </c>
      <c r="I1524" s="24" t="str">
        <f t="shared" si="469"/>
        <v>对敌方单体进行横扫攻击，造成100%攻击力（+2114）点伤害。</v>
      </c>
      <c r="J1524" s="4" t="s">
        <v>305</v>
      </c>
      <c r="K1524" s="1" t="s">
        <v>103</v>
      </c>
      <c r="L1524" s="4" t="s">
        <v>114</v>
      </c>
      <c r="M1524" s="4"/>
      <c r="N1524" s="4">
        <v>100</v>
      </c>
      <c r="O1524" s="4">
        <v>100</v>
      </c>
      <c r="T1524" s="6" t="str">
        <f t="shared" si="465"/>
        <v/>
      </c>
      <c r="U1524" s="6" t="str">
        <f t="shared" si="466"/>
        <v/>
      </c>
      <c r="Y1524">
        <f t="shared" si="467"/>
        <v>0</v>
      </c>
      <c r="Z1524">
        <v>100</v>
      </c>
      <c r="AA1524" s="23">
        <v>10</v>
      </c>
      <c r="AB1524" s="23">
        <f>INT(VLOOKUP(VLOOKUP($C1524,角色技能升级比率表!$B:$C,2,FALSE),角色属性概况!E:F,2,FALSE)*VLOOKUP(E1524,角色属性概况!I:M,3,FALSE)*AA1524/100)</f>
        <v>2114</v>
      </c>
      <c r="AE1524">
        <v>0</v>
      </c>
      <c r="AF1524" s="23">
        <f t="shared" si="455"/>
        <v>0</v>
      </c>
      <c r="AG1524" s="23">
        <f t="shared" si="456"/>
        <v>0</v>
      </c>
      <c r="AN1524" s="6" t="str">
        <f>_xlfn.IFNA(IF(IF($AH1524=AN$5,VLOOKUP(AI1524,buff!$K:$L,2,FALSE),"")=0,"",IF($AH1524=AN$5,VLOOKUP(AI1524,buff!$K:$L,2,FALSE),"")),"")</f>
        <v/>
      </c>
      <c r="AO1524" s="6" t="str">
        <f>_xlfn.IFNA(IF(IF($AH1524=AO$5,VLOOKUP(AJ1524,buff!$K:$L,2,FALSE),"")=0,"",IF($AH1524=AO$5,VLOOKUP(AJ1524,buff!$K:$L,2,FALSE),"")),"")</f>
        <v/>
      </c>
      <c r="AP1524" s="6" t="str">
        <f>_xlfn.IFNA(IF(IF($AH1524=AP$5,VLOOKUP(AK1524,buff!$K:$L,2,FALSE),"")=0,"",IF($AH1524=AP$5,VLOOKUP(AK1524,buff!$K:$L,2,FALSE),"")),"")</f>
        <v/>
      </c>
      <c r="AQ1524" s="6" t="str">
        <f>_xlfn.IFNA(IF(IF($AH1524=AQ$5,VLOOKUP(AL1524,buff!$K:$L,2,FALSE),"")=0,"",IF($AH1524=AQ$5,VLOOKUP(AL1524,buff!$K:$L,2,FALSE),"")),"")</f>
        <v/>
      </c>
      <c r="AR1524" s="6" t="str">
        <f>_xlfn.IFNA(IF(IF($AH1524=AR$5,VLOOKUP(AM1524,buff!$K:$L,2,FALSE),"")=0,"",IF($AH1524=AR$5,VLOOKUP(AM1524,buff!$K:$L,2,FALSE),"")),"")</f>
        <v/>
      </c>
      <c r="AS1524" s="6" t="str">
        <f>_xlfn.IFNA(IF(IF($AH1524=AS$5,VLOOKUP(AI1524,buff!$K:$L,2,FALSE),"")=0,"",IF($AH1524=AS$5,VLOOKUP(AI1524,buff!$K:$L,2,FALSE),"")),"")</f>
        <v/>
      </c>
      <c r="AT1524" s="6" t="str">
        <f>_xlfn.IFNA(IF(IF($AH1524=AT$5,VLOOKUP(AJ1524,buff!$K:$L,2,FALSE),"")=0,"",IF($AH1524=AT$5,VLOOKUP(AJ1524,buff!$K:$L,2,FALSE),"")),"")</f>
        <v/>
      </c>
      <c r="AU1524" s="6" t="str">
        <f>_xlfn.IFNA(IF(IF($AH1524=AU$5,VLOOKUP(AK1524,buff!$K:$L,2,FALSE),"")=0,"",IF($AH1524=AU$5,VLOOKUP(AK1524,buff!$K:$L,2,FALSE),"")),"")</f>
        <v/>
      </c>
      <c r="AV1524" s="6" t="str">
        <f>_xlfn.IFNA(IF(IF($AH1524=AV$5,VLOOKUP(AL1524,buff!$K:$L,2,FALSE),"")=0,"",IF($AH1524=AV$5,VLOOKUP(AL1524,buff!$K:$L,2,FALSE),"")),"")</f>
        <v/>
      </c>
      <c r="AW1524" s="6" t="str">
        <f>_xlfn.IFNA(IF(IF($AH1524=AW$5,VLOOKUP(AM1524,buff!$K:$L,2,FALSE),"")=0,"",IF($AH1524=AW$5,VLOOKUP(AM1524,buff!$K:$L,2,FALSE),"")),"")</f>
        <v/>
      </c>
      <c r="AX1524" s="6" t="e">
        <f>VLOOKUP(AI1524,buff!K:P,6,FALSE)</f>
        <v>#N/A</v>
      </c>
      <c r="AY1524" t="e">
        <f t="shared" si="457"/>
        <v>#N/A</v>
      </c>
      <c r="AZ1524" t="e">
        <f t="shared" si="457"/>
        <v>#N/A</v>
      </c>
      <c r="BA1524">
        <f t="shared" si="458"/>
        <v>0</v>
      </c>
      <c r="BB1524">
        <f t="shared" si="459"/>
        <v>0</v>
      </c>
    </row>
    <row r="1525" spans="1:54" x14ac:dyDescent="0.15">
      <c r="A1525" t="str">
        <f t="shared" si="461"/>
        <v>辽主动技能1等级19</v>
      </c>
      <c r="B1525" s="8">
        <v>1519</v>
      </c>
      <c r="C1525" s="8" t="str">
        <f>VLOOKUP(G1525,角色!A:B,2,FALSE)</f>
        <v>辽</v>
      </c>
      <c r="D1525" s="8" t="str">
        <f t="shared" si="454"/>
        <v>主动技能1</v>
      </c>
      <c r="E1525" s="8">
        <f t="shared" si="462"/>
        <v>19</v>
      </c>
      <c r="F1525" s="8">
        <f t="shared" si="463"/>
        <v>1</v>
      </c>
      <c r="G1525" s="8">
        <f t="shared" si="464"/>
        <v>26</v>
      </c>
      <c r="H1525" s="4" t="s">
        <v>520</v>
      </c>
      <c r="I1525" s="24" t="str">
        <f t="shared" si="469"/>
        <v>对敌方单体进行横扫攻击，造成100%攻击力（+2602）点伤害。</v>
      </c>
      <c r="J1525" s="4" t="s">
        <v>305</v>
      </c>
      <c r="K1525" s="1" t="s">
        <v>103</v>
      </c>
      <c r="L1525" s="4" t="s">
        <v>114</v>
      </c>
      <c r="M1525" s="4"/>
      <c r="N1525" s="4">
        <v>100</v>
      </c>
      <c r="O1525" s="4">
        <v>100</v>
      </c>
      <c r="T1525" s="6" t="str">
        <f t="shared" si="465"/>
        <v/>
      </c>
      <c r="U1525" s="6" t="str">
        <f t="shared" si="466"/>
        <v/>
      </c>
      <c r="Y1525">
        <f t="shared" si="467"/>
        <v>0</v>
      </c>
      <c r="Z1525">
        <v>100</v>
      </c>
      <c r="AA1525" s="23">
        <v>10</v>
      </c>
      <c r="AB1525" s="23">
        <f>INT(VLOOKUP(VLOOKUP($C1525,角色技能升级比率表!$B:$C,2,FALSE),角色属性概况!E:F,2,FALSE)*VLOOKUP(E1525,角色属性概况!I:M,3,FALSE)*AA1525/100)</f>
        <v>2602</v>
      </c>
      <c r="AE1525">
        <v>0</v>
      </c>
      <c r="AF1525" s="23">
        <f t="shared" si="455"/>
        <v>0</v>
      </c>
      <c r="AG1525" s="23">
        <f t="shared" si="456"/>
        <v>0</v>
      </c>
      <c r="AN1525" s="6" t="str">
        <f>_xlfn.IFNA(IF(IF($AH1525=AN$5,VLOOKUP(AI1525,buff!$K:$L,2,FALSE),"")=0,"",IF($AH1525=AN$5,VLOOKUP(AI1525,buff!$K:$L,2,FALSE),"")),"")</f>
        <v/>
      </c>
      <c r="AO1525" s="6" t="str">
        <f>_xlfn.IFNA(IF(IF($AH1525=AO$5,VLOOKUP(AJ1525,buff!$K:$L,2,FALSE),"")=0,"",IF($AH1525=AO$5,VLOOKUP(AJ1525,buff!$K:$L,2,FALSE),"")),"")</f>
        <v/>
      </c>
      <c r="AP1525" s="6" t="str">
        <f>_xlfn.IFNA(IF(IF($AH1525=AP$5,VLOOKUP(AK1525,buff!$K:$L,2,FALSE),"")=0,"",IF($AH1525=AP$5,VLOOKUP(AK1525,buff!$K:$L,2,FALSE),"")),"")</f>
        <v/>
      </c>
      <c r="AQ1525" s="6" t="str">
        <f>_xlfn.IFNA(IF(IF($AH1525=AQ$5,VLOOKUP(AL1525,buff!$K:$L,2,FALSE),"")=0,"",IF($AH1525=AQ$5,VLOOKUP(AL1525,buff!$K:$L,2,FALSE),"")),"")</f>
        <v/>
      </c>
      <c r="AR1525" s="6" t="str">
        <f>_xlfn.IFNA(IF(IF($AH1525=AR$5,VLOOKUP(AM1525,buff!$K:$L,2,FALSE),"")=0,"",IF($AH1525=AR$5,VLOOKUP(AM1525,buff!$K:$L,2,FALSE),"")),"")</f>
        <v/>
      </c>
      <c r="AS1525" s="6" t="str">
        <f>_xlfn.IFNA(IF(IF($AH1525=AS$5,VLOOKUP(AI1525,buff!$K:$L,2,FALSE),"")=0,"",IF($AH1525=AS$5,VLOOKUP(AI1525,buff!$K:$L,2,FALSE),"")),"")</f>
        <v/>
      </c>
      <c r="AT1525" s="6" t="str">
        <f>_xlfn.IFNA(IF(IF($AH1525=AT$5,VLOOKUP(AJ1525,buff!$K:$L,2,FALSE),"")=0,"",IF($AH1525=AT$5,VLOOKUP(AJ1525,buff!$K:$L,2,FALSE),"")),"")</f>
        <v/>
      </c>
      <c r="AU1525" s="6" t="str">
        <f>_xlfn.IFNA(IF(IF($AH1525=AU$5,VLOOKUP(AK1525,buff!$K:$L,2,FALSE),"")=0,"",IF($AH1525=AU$5,VLOOKUP(AK1525,buff!$K:$L,2,FALSE),"")),"")</f>
        <v/>
      </c>
      <c r="AV1525" s="6" t="str">
        <f>_xlfn.IFNA(IF(IF($AH1525=AV$5,VLOOKUP(AL1525,buff!$K:$L,2,FALSE),"")=0,"",IF($AH1525=AV$5,VLOOKUP(AL1525,buff!$K:$L,2,FALSE),"")),"")</f>
        <v/>
      </c>
      <c r="AW1525" s="6" t="str">
        <f>_xlfn.IFNA(IF(IF($AH1525=AW$5,VLOOKUP(AM1525,buff!$K:$L,2,FALSE),"")=0,"",IF($AH1525=AW$5,VLOOKUP(AM1525,buff!$K:$L,2,FALSE),"")),"")</f>
        <v/>
      </c>
      <c r="AX1525" s="6" t="e">
        <f>VLOOKUP(AI1525,buff!K:P,6,FALSE)</f>
        <v>#N/A</v>
      </c>
      <c r="AY1525" t="e">
        <f t="shared" si="457"/>
        <v>#N/A</v>
      </c>
      <c r="AZ1525" t="e">
        <f t="shared" si="457"/>
        <v>#N/A</v>
      </c>
      <c r="BA1525">
        <f t="shared" si="458"/>
        <v>0</v>
      </c>
      <c r="BB1525">
        <f t="shared" si="459"/>
        <v>0</v>
      </c>
    </row>
    <row r="1526" spans="1:54" x14ac:dyDescent="0.15">
      <c r="A1526" t="str">
        <f t="shared" si="461"/>
        <v>辽主动技能1等级20</v>
      </c>
      <c r="B1526" s="8">
        <v>1520</v>
      </c>
      <c r="C1526" s="8" t="str">
        <f>VLOOKUP(G1526,角色!A:B,2,FALSE)</f>
        <v>辽</v>
      </c>
      <c r="D1526" s="8" t="str">
        <f t="shared" si="454"/>
        <v>主动技能1</v>
      </c>
      <c r="E1526" s="8">
        <f t="shared" si="462"/>
        <v>20</v>
      </c>
      <c r="F1526" s="8">
        <f t="shared" si="463"/>
        <v>1</v>
      </c>
      <c r="G1526" s="8">
        <f t="shared" si="464"/>
        <v>26</v>
      </c>
      <c r="H1526" s="4" t="s">
        <v>520</v>
      </c>
      <c r="I1526" s="24" t="str">
        <f t="shared" si="469"/>
        <v>对敌方单体进行横扫攻击，造成100%攻击力（+3204）点伤害。</v>
      </c>
      <c r="J1526" s="4" t="s">
        <v>305</v>
      </c>
      <c r="K1526" s="1" t="s">
        <v>103</v>
      </c>
      <c r="L1526" s="4" t="s">
        <v>114</v>
      </c>
      <c r="M1526" s="4"/>
      <c r="N1526" s="4">
        <v>100</v>
      </c>
      <c r="O1526" s="4">
        <v>100</v>
      </c>
      <c r="T1526" s="6" t="str">
        <f t="shared" si="465"/>
        <v/>
      </c>
      <c r="U1526" s="6" t="str">
        <f t="shared" si="466"/>
        <v/>
      </c>
      <c r="Y1526">
        <f t="shared" si="467"/>
        <v>0</v>
      </c>
      <c r="Z1526">
        <v>100</v>
      </c>
      <c r="AA1526" s="23">
        <v>10</v>
      </c>
      <c r="AB1526" s="23">
        <f>INT(VLOOKUP(VLOOKUP($C1526,角色技能升级比率表!$B:$C,2,FALSE),角色属性概况!E:F,2,FALSE)*VLOOKUP(E1526,角色属性概况!I:M,3,FALSE)*AA1526/100)</f>
        <v>3204</v>
      </c>
      <c r="AE1526">
        <v>0</v>
      </c>
      <c r="AF1526" s="23">
        <f t="shared" si="455"/>
        <v>0</v>
      </c>
      <c r="AG1526" s="23">
        <f t="shared" si="456"/>
        <v>0</v>
      </c>
      <c r="AN1526" s="6" t="str">
        <f>_xlfn.IFNA(IF(IF($AH1526=AN$5,VLOOKUP(AI1526,buff!$K:$L,2,FALSE),"")=0,"",IF($AH1526=AN$5,VLOOKUP(AI1526,buff!$K:$L,2,FALSE),"")),"")</f>
        <v/>
      </c>
      <c r="AO1526" s="6" t="str">
        <f>_xlfn.IFNA(IF(IF($AH1526=AO$5,VLOOKUP(AJ1526,buff!$K:$L,2,FALSE),"")=0,"",IF($AH1526=AO$5,VLOOKUP(AJ1526,buff!$K:$L,2,FALSE),"")),"")</f>
        <v/>
      </c>
      <c r="AP1526" s="6" t="str">
        <f>_xlfn.IFNA(IF(IF($AH1526=AP$5,VLOOKUP(AK1526,buff!$K:$L,2,FALSE),"")=0,"",IF($AH1526=AP$5,VLOOKUP(AK1526,buff!$K:$L,2,FALSE),"")),"")</f>
        <v/>
      </c>
      <c r="AQ1526" s="6" t="str">
        <f>_xlfn.IFNA(IF(IF($AH1526=AQ$5,VLOOKUP(AL1526,buff!$K:$L,2,FALSE),"")=0,"",IF($AH1526=AQ$5,VLOOKUP(AL1526,buff!$K:$L,2,FALSE),"")),"")</f>
        <v/>
      </c>
      <c r="AR1526" s="6" t="str">
        <f>_xlfn.IFNA(IF(IF($AH1526=AR$5,VLOOKUP(AM1526,buff!$K:$L,2,FALSE),"")=0,"",IF($AH1526=AR$5,VLOOKUP(AM1526,buff!$K:$L,2,FALSE),"")),"")</f>
        <v/>
      </c>
      <c r="AS1526" s="6" t="str">
        <f>_xlfn.IFNA(IF(IF($AH1526=AS$5,VLOOKUP(AI1526,buff!$K:$L,2,FALSE),"")=0,"",IF($AH1526=AS$5,VLOOKUP(AI1526,buff!$K:$L,2,FALSE),"")),"")</f>
        <v/>
      </c>
      <c r="AT1526" s="6" t="str">
        <f>_xlfn.IFNA(IF(IF($AH1526=AT$5,VLOOKUP(AJ1526,buff!$K:$L,2,FALSE),"")=0,"",IF($AH1526=AT$5,VLOOKUP(AJ1526,buff!$K:$L,2,FALSE),"")),"")</f>
        <v/>
      </c>
      <c r="AU1526" s="6" t="str">
        <f>_xlfn.IFNA(IF(IF($AH1526=AU$5,VLOOKUP(AK1526,buff!$K:$L,2,FALSE),"")=0,"",IF($AH1526=AU$5,VLOOKUP(AK1526,buff!$K:$L,2,FALSE),"")),"")</f>
        <v/>
      </c>
      <c r="AV1526" s="6" t="str">
        <f>_xlfn.IFNA(IF(IF($AH1526=AV$5,VLOOKUP(AL1526,buff!$K:$L,2,FALSE),"")=0,"",IF($AH1526=AV$5,VLOOKUP(AL1526,buff!$K:$L,2,FALSE),"")),"")</f>
        <v/>
      </c>
      <c r="AW1526" s="6" t="str">
        <f>_xlfn.IFNA(IF(IF($AH1526=AW$5,VLOOKUP(AM1526,buff!$K:$L,2,FALSE),"")=0,"",IF($AH1526=AW$5,VLOOKUP(AM1526,buff!$K:$L,2,FALSE),"")),"")</f>
        <v/>
      </c>
      <c r="AX1526" s="6" t="e">
        <f>VLOOKUP(AI1526,buff!K:P,6,FALSE)</f>
        <v>#N/A</v>
      </c>
      <c r="AY1526" t="e">
        <f t="shared" si="457"/>
        <v>#N/A</v>
      </c>
      <c r="AZ1526" t="e">
        <f t="shared" si="457"/>
        <v>#N/A</v>
      </c>
      <c r="BA1526">
        <f t="shared" si="458"/>
        <v>0</v>
      </c>
      <c r="BB1526">
        <f t="shared" si="459"/>
        <v>0</v>
      </c>
    </row>
    <row r="1527" spans="1:54" x14ac:dyDescent="0.15">
      <c r="A1527" t="str">
        <f t="shared" si="461"/>
        <v>辽主动技能2等级1</v>
      </c>
      <c r="B1527" s="8">
        <v>1521</v>
      </c>
      <c r="C1527" s="8" t="str">
        <f>VLOOKUP(G1527,角色!A:B,2,FALSE)</f>
        <v>辽</v>
      </c>
      <c r="D1527" s="8" t="str">
        <f t="shared" si="454"/>
        <v>主动技能2</v>
      </c>
      <c r="E1527" s="8">
        <f t="shared" si="462"/>
        <v>1</v>
      </c>
      <c r="F1527" s="8">
        <f t="shared" si="463"/>
        <v>2</v>
      </c>
      <c r="G1527" s="8">
        <f t="shared" si="464"/>
        <v>26</v>
      </c>
      <c r="H1527" s="4" t="s">
        <v>455</v>
      </c>
      <c r="I1527" s="26" t="str">
        <f>"对敌方1排单位造成125%攻击力（+"&amp;AB1527&amp;"）伤害"</f>
        <v>对敌方1排单位造成125%攻击力（+118）伤害</v>
      </c>
      <c r="J1527" s="4" t="s">
        <v>305</v>
      </c>
      <c r="K1527" s="1" t="s">
        <v>103</v>
      </c>
      <c r="L1527" s="4" t="s">
        <v>114</v>
      </c>
      <c r="M1527" s="4"/>
      <c r="N1527" s="4">
        <v>100</v>
      </c>
      <c r="O1527" s="4">
        <v>100</v>
      </c>
      <c r="T1527" s="6" t="str">
        <f t="shared" si="465"/>
        <v/>
      </c>
      <c r="U1527" s="6" t="str">
        <f t="shared" si="466"/>
        <v/>
      </c>
      <c r="Y1527">
        <f t="shared" si="467"/>
        <v>50</v>
      </c>
      <c r="Z1527">
        <v>125</v>
      </c>
      <c r="AA1527" s="23">
        <v>25</v>
      </c>
      <c r="AB1527" s="23">
        <f>INT(VLOOKUP(VLOOKUP($C1527,角色技能升级比率表!$B:$C,2,FALSE),角色属性概况!E:F,2,FALSE)*VLOOKUP(E1527,角色属性概况!I:M,3,FALSE)*AA1527/100)</f>
        <v>118</v>
      </c>
      <c r="AE1527">
        <v>0</v>
      </c>
      <c r="AF1527" s="23">
        <f t="shared" si="455"/>
        <v>2</v>
      </c>
      <c r="AG1527" s="23">
        <f t="shared" si="456"/>
        <v>1</v>
      </c>
      <c r="AN1527" s="6" t="str">
        <f>_xlfn.IFNA(IF(IF($AH1527=AN$5,VLOOKUP(AI1527,buff!$K:$L,2,FALSE),"")=0,"",IF($AH1527=AN$5,VLOOKUP(AI1527,buff!$K:$L,2,FALSE),"")),"")</f>
        <v/>
      </c>
      <c r="AO1527" s="6" t="str">
        <f>_xlfn.IFNA(IF(IF($AH1527=AO$5,VLOOKUP(AJ1527,buff!$K:$L,2,FALSE),"")=0,"",IF($AH1527=AO$5,VLOOKUP(AJ1527,buff!$K:$L,2,FALSE),"")),"")</f>
        <v/>
      </c>
      <c r="AP1527" s="6" t="str">
        <f>_xlfn.IFNA(IF(IF($AH1527=AP$5,VLOOKUP(AK1527,buff!$K:$L,2,FALSE),"")=0,"",IF($AH1527=AP$5,VLOOKUP(AK1527,buff!$K:$L,2,FALSE),"")),"")</f>
        <v/>
      </c>
      <c r="AQ1527" s="6" t="str">
        <f>_xlfn.IFNA(IF(IF($AH1527=AQ$5,VLOOKUP(AL1527,buff!$K:$L,2,FALSE),"")=0,"",IF($AH1527=AQ$5,VLOOKUP(AL1527,buff!$K:$L,2,FALSE),"")),"")</f>
        <v/>
      </c>
      <c r="AR1527" s="6" t="str">
        <f>_xlfn.IFNA(IF(IF($AH1527=AR$5,VLOOKUP(AM1527,buff!$K:$L,2,FALSE),"")=0,"",IF($AH1527=AR$5,VLOOKUP(AM1527,buff!$K:$L,2,FALSE),"")),"")</f>
        <v/>
      </c>
      <c r="AS1527" s="6" t="str">
        <f>_xlfn.IFNA(IF(IF($AH1527=AS$5,VLOOKUP(AI1527,buff!$K:$L,2,FALSE),"")=0,"",IF($AH1527=AS$5,VLOOKUP(AI1527,buff!$K:$L,2,FALSE),"")),"")</f>
        <v/>
      </c>
      <c r="AT1527" s="6" t="str">
        <f>_xlfn.IFNA(IF(IF($AH1527=AT$5,VLOOKUP(AJ1527,buff!$K:$L,2,FALSE),"")=0,"",IF($AH1527=AT$5,VLOOKUP(AJ1527,buff!$K:$L,2,FALSE),"")),"")</f>
        <v/>
      </c>
      <c r="AU1527" s="6" t="str">
        <f>_xlfn.IFNA(IF(IF($AH1527=AU$5,VLOOKUP(AK1527,buff!$K:$L,2,FALSE),"")=0,"",IF($AH1527=AU$5,VLOOKUP(AK1527,buff!$K:$L,2,FALSE),"")),"")</f>
        <v/>
      </c>
      <c r="AV1527" s="6" t="str">
        <f>_xlfn.IFNA(IF(IF($AH1527=AV$5,VLOOKUP(AL1527,buff!$K:$L,2,FALSE),"")=0,"",IF($AH1527=AV$5,VLOOKUP(AL1527,buff!$K:$L,2,FALSE),"")),"")</f>
        <v/>
      </c>
      <c r="AW1527" s="6" t="str">
        <f>_xlfn.IFNA(IF(IF($AH1527=AW$5,VLOOKUP(AM1527,buff!$K:$L,2,FALSE),"")=0,"",IF($AH1527=AW$5,VLOOKUP(AM1527,buff!$K:$L,2,FALSE),"")),"")</f>
        <v/>
      </c>
      <c r="AX1527" s="6" t="e">
        <f>VLOOKUP(AI1527,buff!K:P,6,FALSE)</f>
        <v>#N/A</v>
      </c>
      <c r="AY1527" t="e">
        <f t="shared" si="457"/>
        <v>#N/A</v>
      </c>
      <c r="AZ1527" t="e">
        <f t="shared" si="457"/>
        <v>#N/A</v>
      </c>
      <c r="BA1527">
        <f t="shared" si="458"/>
        <v>2</v>
      </c>
      <c r="BB1527">
        <f t="shared" si="459"/>
        <v>1</v>
      </c>
    </row>
    <row r="1528" spans="1:54" x14ac:dyDescent="0.15">
      <c r="A1528" t="str">
        <f t="shared" si="461"/>
        <v>辽主动技能2等级2</v>
      </c>
      <c r="B1528" s="8">
        <v>1522</v>
      </c>
      <c r="C1528" s="8" t="str">
        <f>VLOOKUP(G1528,角色!A:B,2,FALSE)</f>
        <v>辽</v>
      </c>
      <c r="D1528" s="8" t="str">
        <f t="shared" si="454"/>
        <v>主动技能2</v>
      </c>
      <c r="E1528" s="8">
        <f t="shared" si="462"/>
        <v>2</v>
      </c>
      <c r="F1528" s="8">
        <f t="shared" si="463"/>
        <v>2</v>
      </c>
      <c r="G1528" s="8">
        <f t="shared" si="464"/>
        <v>26</v>
      </c>
      <c r="H1528" s="4" t="s">
        <v>455</v>
      </c>
      <c r="I1528" s="26" t="str">
        <f t="shared" ref="I1528:I1546" si="470">"对敌方1排单位造成125%攻击力（+"&amp;AB1528&amp;"）伤害"</f>
        <v>对敌方1排单位造成125%攻击力（+175）伤害</v>
      </c>
      <c r="J1528" s="4" t="s">
        <v>305</v>
      </c>
      <c r="K1528" s="1" t="s">
        <v>103</v>
      </c>
      <c r="L1528" s="4" t="s">
        <v>114</v>
      </c>
      <c r="M1528" s="4"/>
      <c r="N1528" s="4">
        <v>100</v>
      </c>
      <c r="O1528" s="4">
        <v>100</v>
      </c>
      <c r="T1528" s="6" t="str">
        <f t="shared" si="465"/>
        <v/>
      </c>
      <c r="U1528" s="6" t="str">
        <f t="shared" si="466"/>
        <v/>
      </c>
      <c r="Y1528">
        <f t="shared" si="467"/>
        <v>50</v>
      </c>
      <c r="Z1528">
        <v>125</v>
      </c>
      <c r="AA1528" s="23">
        <v>25</v>
      </c>
      <c r="AB1528" s="23">
        <f>INT(VLOOKUP(VLOOKUP($C1528,角色技能升级比率表!$B:$C,2,FALSE),角色属性概况!E:F,2,FALSE)*VLOOKUP(E1528,角色属性概况!I:M,3,FALSE)*AA1528/100)</f>
        <v>175</v>
      </c>
      <c r="AE1528">
        <v>0</v>
      </c>
      <c r="AF1528" s="23">
        <f t="shared" si="455"/>
        <v>2</v>
      </c>
      <c r="AG1528" s="23">
        <f t="shared" si="456"/>
        <v>1</v>
      </c>
      <c r="AN1528" s="6" t="str">
        <f>_xlfn.IFNA(IF(IF($AH1528=AN$5,VLOOKUP(AI1528,buff!$K:$L,2,FALSE),"")=0,"",IF($AH1528=AN$5,VLOOKUP(AI1528,buff!$K:$L,2,FALSE),"")),"")</f>
        <v/>
      </c>
      <c r="AO1528" s="6" t="str">
        <f>_xlfn.IFNA(IF(IF($AH1528=AO$5,VLOOKUP(AJ1528,buff!$K:$L,2,FALSE),"")=0,"",IF($AH1528=AO$5,VLOOKUP(AJ1528,buff!$K:$L,2,FALSE),"")),"")</f>
        <v/>
      </c>
      <c r="AP1528" s="6" t="str">
        <f>_xlfn.IFNA(IF(IF($AH1528=AP$5,VLOOKUP(AK1528,buff!$K:$L,2,FALSE),"")=0,"",IF($AH1528=AP$5,VLOOKUP(AK1528,buff!$K:$L,2,FALSE),"")),"")</f>
        <v/>
      </c>
      <c r="AQ1528" s="6" t="str">
        <f>_xlfn.IFNA(IF(IF($AH1528=AQ$5,VLOOKUP(AL1528,buff!$K:$L,2,FALSE),"")=0,"",IF($AH1528=AQ$5,VLOOKUP(AL1528,buff!$K:$L,2,FALSE),"")),"")</f>
        <v/>
      </c>
      <c r="AR1528" s="6" t="str">
        <f>_xlfn.IFNA(IF(IF($AH1528=AR$5,VLOOKUP(AM1528,buff!$K:$L,2,FALSE),"")=0,"",IF($AH1528=AR$5,VLOOKUP(AM1528,buff!$K:$L,2,FALSE),"")),"")</f>
        <v/>
      </c>
      <c r="AS1528" s="6" t="str">
        <f>_xlfn.IFNA(IF(IF($AH1528=AS$5,VLOOKUP(AI1528,buff!$K:$L,2,FALSE),"")=0,"",IF($AH1528=AS$5,VLOOKUP(AI1528,buff!$K:$L,2,FALSE),"")),"")</f>
        <v/>
      </c>
      <c r="AT1528" s="6" t="str">
        <f>_xlfn.IFNA(IF(IF($AH1528=AT$5,VLOOKUP(AJ1528,buff!$K:$L,2,FALSE),"")=0,"",IF($AH1528=AT$5,VLOOKUP(AJ1528,buff!$K:$L,2,FALSE),"")),"")</f>
        <v/>
      </c>
      <c r="AU1528" s="6" t="str">
        <f>_xlfn.IFNA(IF(IF($AH1528=AU$5,VLOOKUP(AK1528,buff!$K:$L,2,FALSE),"")=0,"",IF($AH1528=AU$5,VLOOKUP(AK1528,buff!$K:$L,2,FALSE),"")),"")</f>
        <v/>
      </c>
      <c r="AV1528" s="6" t="str">
        <f>_xlfn.IFNA(IF(IF($AH1528=AV$5,VLOOKUP(AL1528,buff!$K:$L,2,FALSE),"")=0,"",IF($AH1528=AV$5,VLOOKUP(AL1528,buff!$K:$L,2,FALSE),"")),"")</f>
        <v/>
      </c>
      <c r="AW1528" s="6" t="str">
        <f>_xlfn.IFNA(IF(IF($AH1528=AW$5,VLOOKUP(AM1528,buff!$K:$L,2,FALSE),"")=0,"",IF($AH1528=AW$5,VLOOKUP(AM1528,buff!$K:$L,2,FALSE),"")),"")</f>
        <v/>
      </c>
      <c r="AX1528" s="6" t="e">
        <f>VLOOKUP(AI1528,buff!K:P,6,FALSE)</f>
        <v>#N/A</v>
      </c>
      <c r="AY1528" t="e">
        <f t="shared" si="457"/>
        <v>#N/A</v>
      </c>
      <c r="AZ1528" t="e">
        <f t="shared" si="457"/>
        <v>#N/A</v>
      </c>
      <c r="BA1528">
        <f t="shared" si="458"/>
        <v>2</v>
      </c>
      <c r="BB1528">
        <f t="shared" si="459"/>
        <v>1</v>
      </c>
    </row>
    <row r="1529" spans="1:54" x14ac:dyDescent="0.15">
      <c r="A1529" t="str">
        <f t="shared" si="461"/>
        <v>辽主动技能2等级3</v>
      </c>
      <c r="B1529" s="8">
        <v>1523</v>
      </c>
      <c r="C1529" s="8" t="str">
        <f>VLOOKUP(G1529,角色!A:B,2,FALSE)</f>
        <v>辽</v>
      </c>
      <c r="D1529" s="8" t="str">
        <f t="shared" si="454"/>
        <v>主动技能2</v>
      </c>
      <c r="E1529" s="8">
        <f t="shared" si="462"/>
        <v>3</v>
      </c>
      <c r="F1529" s="8">
        <f t="shared" si="463"/>
        <v>2</v>
      </c>
      <c r="G1529" s="8">
        <f t="shared" si="464"/>
        <v>26</v>
      </c>
      <c r="H1529" s="4" t="s">
        <v>455</v>
      </c>
      <c r="I1529" s="26" t="str">
        <f t="shared" si="470"/>
        <v>对敌方1排单位造成125%攻击力（+231）伤害</v>
      </c>
      <c r="J1529" s="4" t="s">
        <v>305</v>
      </c>
      <c r="K1529" s="1" t="s">
        <v>103</v>
      </c>
      <c r="L1529" s="4" t="s">
        <v>114</v>
      </c>
      <c r="M1529" s="4"/>
      <c r="N1529" s="4">
        <v>100</v>
      </c>
      <c r="O1529" s="4">
        <v>100</v>
      </c>
      <c r="T1529" s="6" t="str">
        <f t="shared" si="465"/>
        <v/>
      </c>
      <c r="U1529" s="6" t="str">
        <f t="shared" si="466"/>
        <v/>
      </c>
      <c r="Y1529">
        <f t="shared" si="467"/>
        <v>50</v>
      </c>
      <c r="Z1529">
        <v>125</v>
      </c>
      <c r="AA1529" s="23">
        <v>25</v>
      </c>
      <c r="AB1529" s="23">
        <f>INT(VLOOKUP(VLOOKUP($C1529,角色技能升级比率表!$B:$C,2,FALSE),角色属性概况!E:F,2,FALSE)*VLOOKUP(E1529,角色属性概况!I:M,3,FALSE)*AA1529/100)</f>
        <v>231</v>
      </c>
      <c r="AE1529">
        <v>0</v>
      </c>
      <c r="AF1529" s="23">
        <f t="shared" si="455"/>
        <v>2</v>
      </c>
      <c r="AG1529" s="23">
        <f t="shared" si="456"/>
        <v>1</v>
      </c>
      <c r="AN1529" s="6" t="str">
        <f>_xlfn.IFNA(IF(IF($AH1529=AN$5,VLOOKUP(AI1529,buff!$K:$L,2,FALSE),"")=0,"",IF($AH1529=AN$5,VLOOKUP(AI1529,buff!$K:$L,2,FALSE),"")),"")</f>
        <v/>
      </c>
      <c r="AO1529" s="6" t="str">
        <f>_xlfn.IFNA(IF(IF($AH1529=AO$5,VLOOKUP(AJ1529,buff!$K:$L,2,FALSE),"")=0,"",IF($AH1529=AO$5,VLOOKUP(AJ1529,buff!$K:$L,2,FALSE),"")),"")</f>
        <v/>
      </c>
      <c r="AP1529" s="6" t="str">
        <f>_xlfn.IFNA(IF(IF($AH1529=AP$5,VLOOKUP(AK1529,buff!$K:$L,2,FALSE),"")=0,"",IF($AH1529=AP$5,VLOOKUP(AK1529,buff!$K:$L,2,FALSE),"")),"")</f>
        <v/>
      </c>
      <c r="AQ1529" s="6" t="str">
        <f>_xlfn.IFNA(IF(IF($AH1529=AQ$5,VLOOKUP(AL1529,buff!$K:$L,2,FALSE),"")=0,"",IF($AH1529=AQ$5,VLOOKUP(AL1529,buff!$K:$L,2,FALSE),"")),"")</f>
        <v/>
      </c>
      <c r="AR1529" s="6" t="str">
        <f>_xlfn.IFNA(IF(IF($AH1529=AR$5,VLOOKUP(AM1529,buff!$K:$L,2,FALSE),"")=0,"",IF($AH1529=AR$5,VLOOKUP(AM1529,buff!$K:$L,2,FALSE),"")),"")</f>
        <v/>
      </c>
      <c r="AS1529" s="6" t="str">
        <f>_xlfn.IFNA(IF(IF($AH1529=AS$5,VLOOKUP(AI1529,buff!$K:$L,2,FALSE),"")=0,"",IF($AH1529=AS$5,VLOOKUP(AI1529,buff!$K:$L,2,FALSE),"")),"")</f>
        <v/>
      </c>
      <c r="AT1529" s="6" t="str">
        <f>_xlfn.IFNA(IF(IF($AH1529=AT$5,VLOOKUP(AJ1529,buff!$K:$L,2,FALSE),"")=0,"",IF($AH1529=AT$5,VLOOKUP(AJ1529,buff!$K:$L,2,FALSE),"")),"")</f>
        <v/>
      </c>
      <c r="AU1529" s="6" t="str">
        <f>_xlfn.IFNA(IF(IF($AH1529=AU$5,VLOOKUP(AK1529,buff!$K:$L,2,FALSE),"")=0,"",IF($AH1529=AU$5,VLOOKUP(AK1529,buff!$K:$L,2,FALSE),"")),"")</f>
        <v/>
      </c>
      <c r="AV1529" s="6" t="str">
        <f>_xlfn.IFNA(IF(IF($AH1529=AV$5,VLOOKUP(AL1529,buff!$K:$L,2,FALSE),"")=0,"",IF($AH1529=AV$5,VLOOKUP(AL1529,buff!$K:$L,2,FALSE),"")),"")</f>
        <v/>
      </c>
      <c r="AW1529" s="6" t="str">
        <f>_xlfn.IFNA(IF(IF($AH1529=AW$5,VLOOKUP(AM1529,buff!$K:$L,2,FALSE),"")=0,"",IF($AH1529=AW$5,VLOOKUP(AM1529,buff!$K:$L,2,FALSE),"")),"")</f>
        <v/>
      </c>
      <c r="AX1529" s="6" t="e">
        <f>VLOOKUP(AI1529,buff!K:P,6,FALSE)</f>
        <v>#N/A</v>
      </c>
      <c r="AY1529" t="e">
        <f t="shared" si="457"/>
        <v>#N/A</v>
      </c>
      <c r="AZ1529" t="e">
        <f t="shared" si="457"/>
        <v>#N/A</v>
      </c>
      <c r="BA1529">
        <f t="shared" si="458"/>
        <v>2</v>
      </c>
      <c r="BB1529">
        <f t="shared" si="459"/>
        <v>1</v>
      </c>
    </row>
    <row r="1530" spans="1:54" x14ac:dyDescent="0.15">
      <c r="A1530" t="str">
        <f t="shared" si="461"/>
        <v>辽主动技能2等级4</v>
      </c>
      <c r="B1530" s="8">
        <v>1524</v>
      </c>
      <c r="C1530" s="8" t="str">
        <f>VLOOKUP(G1530,角色!A:B,2,FALSE)</f>
        <v>辽</v>
      </c>
      <c r="D1530" s="8" t="str">
        <f t="shared" si="454"/>
        <v>主动技能2</v>
      </c>
      <c r="E1530" s="8">
        <f t="shared" si="462"/>
        <v>4</v>
      </c>
      <c r="F1530" s="8">
        <f t="shared" si="463"/>
        <v>2</v>
      </c>
      <c r="G1530" s="8">
        <f t="shared" si="464"/>
        <v>26</v>
      </c>
      <c r="H1530" s="4" t="s">
        <v>455</v>
      </c>
      <c r="I1530" s="26" t="str">
        <f t="shared" si="470"/>
        <v>对敌方1排单位造成125%攻击力（+287）伤害</v>
      </c>
      <c r="J1530" s="4" t="s">
        <v>305</v>
      </c>
      <c r="K1530" s="1" t="s">
        <v>103</v>
      </c>
      <c r="L1530" s="4" t="s">
        <v>114</v>
      </c>
      <c r="M1530" s="4"/>
      <c r="N1530" s="4">
        <v>100</v>
      </c>
      <c r="O1530" s="4">
        <v>100</v>
      </c>
      <c r="T1530" s="6" t="str">
        <f t="shared" si="465"/>
        <v/>
      </c>
      <c r="U1530" s="6" t="str">
        <f t="shared" si="466"/>
        <v/>
      </c>
      <c r="Y1530">
        <f t="shared" si="467"/>
        <v>50</v>
      </c>
      <c r="Z1530">
        <v>125</v>
      </c>
      <c r="AA1530" s="23">
        <v>25</v>
      </c>
      <c r="AB1530" s="23">
        <f>INT(VLOOKUP(VLOOKUP($C1530,角色技能升级比率表!$B:$C,2,FALSE),角色属性概况!E:F,2,FALSE)*VLOOKUP(E1530,角色属性概况!I:M,3,FALSE)*AA1530/100)</f>
        <v>287</v>
      </c>
      <c r="AE1530">
        <v>0</v>
      </c>
      <c r="AF1530" s="23">
        <f t="shared" si="455"/>
        <v>2</v>
      </c>
      <c r="AG1530" s="23">
        <f t="shared" si="456"/>
        <v>1</v>
      </c>
      <c r="AN1530" s="6" t="str">
        <f>_xlfn.IFNA(IF(IF($AH1530=AN$5,VLOOKUP(AI1530,buff!$K:$L,2,FALSE),"")=0,"",IF($AH1530=AN$5,VLOOKUP(AI1530,buff!$K:$L,2,FALSE),"")),"")</f>
        <v/>
      </c>
      <c r="AO1530" s="6" t="str">
        <f>_xlfn.IFNA(IF(IF($AH1530=AO$5,VLOOKUP(AJ1530,buff!$K:$L,2,FALSE),"")=0,"",IF($AH1530=AO$5,VLOOKUP(AJ1530,buff!$K:$L,2,FALSE),"")),"")</f>
        <v/>
      </c>
      <c r="AP1530" s="6" t="str">
        <f>_xlfn.IFNA(IF(IF($AH1530=AP$5,VLOOKUP(AK1530,buff!$K:$L,2,FALSE),"")=0,"",IF($AH1530=AP$5,VLOOKUP(AK1530,buff!$K:$L,2,FALSE),"")),"")</f>
        <v/>
      </c>
      <c r="AQ1530" s="6" t="str">
        <f>_xlfn.IFNA(IF(IF($AH1530=AQ$5,VLOOKUP(AL1530,buff!$K:$L,2,FALSE),"")=0,"",IF($AH1530=AQ$5,VLOOKUP(AL1530,buff!$K:$L,2,FALSE),"")),"")</f>
        <v/>
      </c>
      <c r="AR1530" s="6" t="str">
        <f>_xlfn.IFNA(IF(IF($AH1530=AR$5,VLOOKUP(AM1530,buff!$K:$L,2,FALSE),"")=0,"",IF($AH1530=AR$5,VLOOKUP(AM1530,buff!$K:$L,2,FALSE),"")),"")</f>
        <v/>
      </c>
      <c r="AS1530" s="6" t="str">
        <f>_xlfn.IFNA(IF(IF($AH1530=AS$5,VLOOKUP(AI1530,buff!$K:$L,2,FALSE),"")=0,"",IF($AH1530=AS$5,VLOOKUP(AI1530,buff!$K:$L,2,FALSE),"")),"")</f>
        <v/>
      </c>
      <c r="AT1530" s="6" t="str">
        <f>_xlfn.IFNA(IF(IF($AH1530=AT$5,VLOOKUP(AJ1530,buff!$K:$L,2,FALSE),"")=0,"",IF($AH1530=AT$5,VLOOKUP(AJ1530,buff!$K:$L,2,FALSE),"")),"")</f>
        <v/>
      </c>
      <c r="AU1530" s="6" t="str">
        <f>_xlfn.IFNA(IF(IF($AH1530=AU$5,VLOOKUP(AK1530,buff!$K:$L,2,FALSE),"")=0,"",IF($AH1530=AU$5,VLOOKUP(AK1530,buff!$K:$L,2,FALSE),"")),"")</f>
        <v/>
      </c>
      <c r="AV1530" s="6" t="str">
        <f>_xlfn.IFNA(IF(IF($AH1530=AV$5,VLOOKUP(AL1530,buff!$K:$L,2,FALSE),"")=0,"",IF($AH1530=AV$5,VLOOKUP(AL1530,buff!$K:$L,2,FALSE),"")),"")</f>
        <v/>
      </c>
      <c r="AW1530" s="6" t="str">
        <f>_xlfn.IFNA(IF(IF($AH1530=AW$5,VLOOKUP(AM1530,buff!$K:$L,2,FALSE),"")=0,"",IF($AH1530=AW$5,VLOOKUP(AM1530,buff!$K:$L,2,FALSE),"")),"")</f>
        <v/>
      </c>
      <c r="AX1530" s="6" t="e">
        <f>VLOOKUP(AI1530,buff!K:P,6,FALSE)</f>
        <v>#N/A</v>
      </c>
      <c r="AY1530" t="e">
        <f t="shared" si="457"/>
        <v>#N/A</v>
      </c>
      <c r="AZ1530" t="e">
        <f t="shared" si="457"/>
        <v>#N/A</v>
      </c>
      <c r="BA1530">
        <f t="shared" si="458"/>
        <v>2</v>
      </c>
      <c r="BB1530">
        <f t="shared" si="459"/>
        <v>1</v>
      </c>
    </row>
    <row r="1531" spans="1:54" x14ac:dyDescent="0.15">
      <c r="A1531" t="str">
        <f t="shared" si="461"/>
        <v>辽主动技能2等级5</v>
      </c>
      <c r="B1531" s="8">
        <v>1525</v>
      </c>
      <c r="C1531" s="8" t="str">
        <f>VLOOKUP(G1531,角色!A:B,2,FALSE)</f>
        <v>辽</v>
      </c>
      <c r="D1531" s="8" t="str">
        <f t="shared" si="454"/>
        <v>主动技能2</v>
      </c>
      <c r="E1531" s="8">
        <f t="shared" si="462"/>
        <v>5</v>
      </c>
      <c r="F1531" s="8">
        <f t="shared" si="463"/>
        <v>2</v>
      </c>
      <c r="G1531" s="8">
        <f t="shared" si="464"/>
        <v>26</v>
      </c>
      <c r="H1531" s="4" t="s">
        <v>455</v>
      </c>
      <c r="I1531" s="26" t="str">
        <f t="shared" si="470"/>
        <v>对敌方1排单位造成125%攻击力（+353）伤害</v>
      </c>
      <c r="J1531" s="4" t="s">
        <v>305</v>
      </c>
      <c r="K1531" s="1" t="s">
        <v>103</v>
      </c>
      <c r="L1531" s="4" t="s">
        <v>114</v>
      </c>
      <c r="M1531" s="4"/>
      <c r="N1531" s="4">
        <v>100</v>
      </c>
      <c r="O1531" s="4">
        <v>100</v>
      </c>
      <c r="T1531" s="6" t="str">
        <f t="shared" si="465"/>
        <v/>
      </c>
      <c r="U1531" s="6" t="str">
        <f t="shared" si="466"/>
        <v/>
      </c>
      <c r="Y1531">
        <f t="shared" ref="Y1531:Y1562" si="471">VLOOKUP(D1531,BC:BD,2,FALSE)</f>
        <v>50</v>
      </c>
      <c r="Z1531">
        <v>125</v>
      </c>
      <c r="AA1531" s="23">
        <v>25</v>
      </c>
      <c r="AB1531" s="23">
        <f>INT(VLOOKUP(VLOOKUP($C1531,角色技能升级比率表!$B:$C,2,FALSE),角色属性概况!E:F,2,FALSE)*VLOOKUP(E1531,角色属性概况!I:M,3,FALSE)*AA1531/100)</f>
        <v>353</v>
      </c>
      <c r="AE1531">
        <v>0</v>
      </c>
      <c r="AF1531" s="23">
        <f t="shared" si="455"/>
        <v>2</v>
      </c>
      <c r="AG1531" s="23">
        <f t="shared" si="456"/>
        <v>1</v>
      </c>
      <c r="AN1531" s="6" t="str">
        <f>_xlfn.IFNA(IF(IF($AH1531=AN$5,VLOOKUP(AI1531,buff!$K:$L,2,FALSE),"")=0,"",IF($AH1531=AN$5,VLOOKUP(AI1531,buff!$K:$L,2,FALSE),"")),"")</f>
        <v/>
      </c>
      <c r="AO1531" s="6" t="str">
        <f>_xlfn.IFNA(IF(IF($AH1531=AO$5,VLOOKUP(AJ1531,buff!$K:$L,2,FALSE),"")=0,"",IF($AH1531=AO$5,VLOOKUP(AJ1531,buff!$K:$L,2,FALSE),"")),"")</f>
        <v/>
      </c>
      <c r="AP1531" s="6" t="str">
        <f>_xlfn.IFNA(IF(IF($AH1531=AP$5,VLOOKUP(AK1531,buff!$K:$L,2,FALSE),"")=0,"",IF($AH1531=AP$5,VLOOKUP(AK1531,buff!$K:$L,2,FALSE),"")),"")</f>
        <v/>
      </c>
      <c r="AQ1531" s="6" t="str">
        <f>_xlfn.IFNA(IF(IF($AH1531=AQ$5,VLOOKUP(AL1531,buff!$K:$L,2,FALSE),"")=0,"",IF($AH1531=AQ$5,VLOOKUP(AL1531,buff!$K:$L,2,FALSE),"")),"")</f>
        <v/>
      </c>
      <c r="AR1531" s="6" t="str">
        <f>_xlfn.IFNA(IF(IF($AH1531=AR$5,VLOOKUP(AM1531,buff!$K:$L,2,FALSE),"")=0,"",IF($AH1531=AR$5,VLOOKUP(AM1531,buff!$K:$L,2,FALSE),"")),"")</f>
        <v/>
      </c>
      <c r="AS1531" s="6" t="str">
        <f>_xlfn.IFNA(IF(IF($AH1531=AS$5,VLOOKUP(AI1531,buff!$K:$L,2,FALSE),"")=0,"",IF($AH1531=AS$5,VLOOKUP(AI1531,buff!$K:$L,2,FALSE),"")),"")</f>
        <v/>
      </c>
      <c r="AT1531" s="6" t="str">
        <f>_xlfn.IFNA(IF(IF($AH1531=AT$5,VLOOKUP(AJ1531,buff!$K:$L,2,FALSE),"")=0,"",IF($AH1531=AT$5,VLOOKUP(AJ1531,buff!$K:$L,2,FALSE),"")),"")</f>
        <v/>
      </c>
      <c r="AU1531" s="6" t="str">
        <f>_xlfn.IFNA(IF(IF($AH1531=AU$5,VLOOKUP(AK1531,buff!$K:$L,2,FALSE),"")=0,"",IF($AH1531=AU$5,VLOOKUP(AK1531,buff!$K:$L,2,FALSE),"")),"")</f>
        <v/>
      </c>
      <c r="AV1531" s="6" t="str">
        <f>_xlfn.IFNA(IF(IF($AH1531=AV$5,VLOOKUP(AL1531,buff!$K:$L,2,FALSE),"")=0,"",IF($AH1531=AV$5,VLOOKUP(AL1531,buff!$K:$L,2,FALSE),"")),"")</f>
        <v/>
      </c>
      <c r="AW1531" s="6" t="str">
        <f>_xlfn.IFNA(IF(IF($AH1531=AW$5,VLOOKUP(AM1531,buff!$K:$L,2,FALSE),"")=0,"",IF($AH1531=AW$5,VLOOKUP(AM1531,buff!$K:$L,2,FALSE),"")),"")</f>
        <v/>
      </c>
      <c r="AX1531" s="6" t="e">
        <f>VLOOKUP(AI1531,buff!K:P,6,FALSE)</f>
        <v>#N/A</v>
      </c>
      <c r="AY1531" t="e">
        <f t="shared" si="457"/>
        <v>#N/A</v>
      </c>
      <c r="AZ1531" t="e">
        <f t="shared" si="457"/>
        <v>#N/A</v>
      </c>
      <c r="BA1531">
        <f t="shared" si="458"/>
        <v>2</v>
      </c>
      <c r="BB1531">
        <f t="shared" si="459"/>
        <v>1</v>
      </c>
    </row>
    <row r="1532" spans="1:54" x14ac:dyDescent="0.15">
      <c r="A1532" t="str">
        <f t="shared" si="461"/>
        <v>辽主动技能2等级6</v>
      </c>
      <c r="B1532" s="8">
        <v>1526</v>
      </c>
      <c r="C1532" s="8" t="str">
        <f>VLOOKUP(G1532,角色!A:B,2,FALSE)</f>
        <v>辽</v>
      </c>
      <c r="D1532" s="8" t="str">
        <f t="shared" si="454"/>
        <v>主动技能2</v>
      </c>
      <c r="E1532" s="8">
        <f t="shared" si="462"/>
        <v>6</v>
      </c>
      <c r="F1532" s="8">
        <f t="shared" si="463"/>
        <v>2</v>
      </c>
      <c r="G1532" s="8">
        <f t="shared" si="464"/>
        <v>26</v>
      </c>
      <c r="H1532" s="4" t="s">
        <v>455</v>
      </c>
      <c r="I1532" s="26" t="str">
        <f t="shared" si="470"/>
        <v>对敌方1排单位造成125%攻击力（+435）伤害</v>
      </c>
      <c r="J1532" s="4" t="s">
        <v>305</v>
      </c>
      <c r="K1532" s="1" t="s">
        <v>103</v>
      </c>
      <c r="L1532" s="4" t="s">
        <v>114</v>
      </c>
      <c r="M1532" s="4"/>
      <c r="N1532" s="4">
        <v>100</v>
      </c>
      <c r="O1532" s="4">
        <v>100</v>
      </c>
      <c r="T1532" s="6" t="str">
        <f t="shared" si="465"/>
        <v/>
      </c>
      <c r="U1532" s="6" t="str">
        <f t="shared" si="466"/>
        <v/>
      </c>
      <c r="Y1532">
        <f t="shared" si="471"/>
        <v>50</v>
      </c>
      <c r="Z1532">
        <v>125</v>
      </c>
      <c r="AA1532" s="23">
        <v>25</v>
      </c>
      <c r="AB1532" s="23">
        <f>INT(VLOOKUP(VLOOKUP($C1532,角色技能升级比率表!$B:$C,2,FALSE),角色属性概况!E:F,2,FALSE)*VLOOKUP(E1532,角色属性概况!I:M,3,FALSE)*AA1532/100)</f>
        <v>435</v>
      </c>
      <c r="AE1532">
        <v>0</v>
      </c>
      <c r="AF1532" s="23">
        <f t="shared" si="455"/>
        <v>2</v>
      </c>
      <c r="AG1532" s="23">
        <f t="shared" si="456"/>
        <v>1</v>
      </c>
      <c r="AN1532" s="6" t="str">
        <f>_xlfn.IFNA(IF(IF($AH1532=AN$5,VLOOKUP(AI1532,buff!$K:$L,2,FALSE),"")=0,"",IF($AH1532=AN$5,VLOOKUP(AI1532,buff!$K:$L,2,FALSE),"")),"")</f>
        <v/>
      </c>
      <c r="AO1532" s="6" t="str">
        <f>_xlfn.IFNA(IF(IF($AH1532=AO$5,VLOOKUP(AJ1532,buff!$K:$L,2,FALSE),"")=0,"",IF($AH1532=AO$5,VLOOKUP(AJ1532,buff!$K:$L,2,FALSE),"")),"")</f>
        <v/>
      </c>
      <c r="AP1532" s="6" t="str">
        <f>_xlfn.IFNA(IF(IF($AH1532=AP$5,VLOOKUP(AK1532,buff!$K:$L,2,FALSE),"")=0,"",IF($AH1532=AP$5,VLOOKUP(AK1532,buff!$K:$L,2,FALSE),"")),"")</f>
        <v/>
      </c>
      <c r="AQ1532" s="6" t="str">
        <f>_xlfn.IFNA(IF(IF($AH1532=AQ$5,VLOOKUP(AL1532,buff!$K:$L,2,FALSE),"")=0,"",IF($AH1532=AQ$5,VLOOKUP(AL1532,buff!$K:$L,2,FALSE),"")),"")</f>
        <v/>
      </c>
      <c r="AR1532" s="6" t="str">
        <f>_xlfn.IFNA(IF(IF($AH1532=AR$5,VLOOKUP(AM1532,buff!$K:$L,2,FALSE),"")=0,"",IF($AH1532=AR$5,VLOOKUP(AM1532,buff!$K:$L,2,FALSE),"")),"")</f>
        <v/>
      </c>
      <c r="AS1532" s="6" t="str">
        <f>_xlfn.IFNA(IF(IF($AH1532=AS$5,VLOOKUP(AI1532,buff!$K:$L,2,FALSE),"")=0,"",IF($AH1532=AS$5,VLOOKUP(AI1532,buff!$K:$L,2,FALSE),"")),"")</f>
        <v/>
      </c>
      <c r="AT1532" s="6" t="str">
        <f>_xlfn.IFNA(IF(IF($AH1532=AT$5,VLOOKUP(AJ1532,buff!$K:$L,2,FALSE),"")=0,"",IF($AH1532=AT$5,VLOOKUP(AJ1532,buff!$K:$L,2,FALSE),"")),"")</f>
        <v/>
      </c>
      <c r="AU1532" s="6" t="str">
        <f>_xlfn.IFNA(IF(IF($AH1532=AU$5,VLOOKUP(AK1532,buff!$K:$L,2,FALSE),"")=0,"",IF($AH1532=AU$5,VLOOKUP(AK1532,buff!$K:$L,2,FALSE),"")),"")</f>
        <v/>
      </c>
      <c r="AV1532" s="6" t="str">
        <f>_xlfn.IFNA(IF(IF($AH1532=AV$5,VLOOKUP(AL1532,buff!$K:$L,2,FALSE),"")=0,"",IF($AH1532=AV$5,VLOOKUP(AL1532,buff!$K:$L,2,FALSE),"")),"")</f>
        <v/>
      </c>
      <c r="AW1532" s="6" t="str">
        <f>_xlfn.IFNA(IF(IF($AH1532=AW$5,VLOOKUP(AM1532,buff!$K:$L,2,FALSE),"")=0,"",IF($AH1532=AW$5,VLOOKUP(AM1532,buff!$K:$L,2,FALSE),"")),"")</f>
        <v/>
      </c>
      <c r="AX1532" s="6" t="e">
        <f>VLOOKUP(AI1532,buff!K:P,6,FALSE)</f>
        <v>#N/A</v>
      </c>
      <c r="AY1532" t="e">
        <f t="shared" si="457"/>
        <v>#N/A</v>
      </c>
      <c r="AZ1532" t="e">
        <f t="shared" si="457"/>
        <v>#N/A</v>
      </c>
      <c r="BA1532">
        <f t="shared" si="458"/>
        <v>2</v>
      </c>
      <c r="BB1532">
        <f t="shared" si="459"/>
        <v>1</v>
      </c>
    </row>
    <row r="1533" spans="1:54" x14ac:dyDescent="0.15">
      <c r="A1533" t="str">
        <f t="shared" si="461"/>
        <v>辽主动技能2等级7</v>
      </c>
      <c r="B1533" s="8">
        <v>1527</v>
      </c>
      <c r="C1533" s="8" t="str">
        <f>VLOOKUP(G1533,角色!A:B,2,FALSE)</f>
        <v>辽</v>
      </c>
      <c r="D1533" s="8" t="str">
        <f t="shared" si="454"/>
        <v>主动技能2</v>
      </c>
      <c r="E1533" s="8">
        <f t="shared" si="462"/>
        <v>7</v>
      </c>
      <c r="F1533" s="8">
        <f t="shared" si="463"/>
        <v>2</v>
      </c>
      <c r="G1533" s="8">
        <f t="shared" si="464"/>
        <v>26</v>
      </c>
      <c r="H1533" s="4" t="s">
        <v>455</v>
      </c>
      <c r="I1533" s="26" t="str">
        <f t="shared" si="470"/>
        <v>对敌方1排单位造成125%攻击力（+535）伤害</v>
      </c>
      <c r="J1533" s="4" t="s">
        <v>305</v>
      </c>
      <c r="K1533" s="1" t="s">
        <v>103</v>
      </c>
      <c r="L1533" s="4" t="s">
        <v>114</v>
      </c>
      <c r="M1533" s="4"/>
      <c r="N1533" s="4">
        <v>100</v>
      </c>
      <c r="O1533" s="4">
        <v>100</v>
      </c>
      <c r="T1533" s="6" t="str">
        <f t="shared" si="465"/>
        <v/>
      </c>
      <c r="U1533" s="6" t="str">
        <f t="shared" si="466"/>
        <v/>
      </c>
      <c r="Y1533">
        <f t="shared" si="471"/>
        <v>50</v>
      </c>
      <c r="Z1533">
        <v>125</v>
      </c>
      <c r="AA1533" s="23">
        <v>25</v>
      </c>
      <c r="AB1533" s="23">
        <f>INT(VLOOKUP(VLOOKUP($C1533,角色技能升级比率表!$B:$C,2,FALSE),角色属性概况!E:F,2,FALSE)*VLOOKUP(E1533,角色属性概况!I:M,3,FALSE)*AA1533/100)</f>
        <v>535</v>
      </c>
      <c r="AE1533">
        <v>0</v>
      </c>
      <c r="AF1533" s="23">
        <f t="shared" si="455"/>
        <v>2</v>
      </c>
      <c r="AG1533" s="23">
        <f t="shared" si="456"/>
        <v>1</v>
      </c>
      <c r="AN1533" s="6" t="str">
        <f>_xlfn.IFNA(IF(IF($AH1533=AN$5,VLOOKUP(AI1533,buff!$K:$L,2,FALSE),"")=0,"",IF($AH1533=AN$5,VLOOKUP(AI1533,buff!$K:$L,2,FALSE),"")),"")</f>
        <v/>
      </c>
      <c r="AO1533" s="6" t="str">
        <f>_xlfn.IFNA(IF(IF($AH1533=AO$5,VLOOKUP(AJ1533,buff!$K:$L,2,FALSE),"")=0,"",IF($AH1533=AO$5,VLOOKUP(AJ1533,buff!$K:$L,2,FALSE),"")),"")</f>
        <v/>
      </c>
      <c r="AP1533" s="6" t="str">
        <f>_xlfn.IFNA(IF(IF($AH1533=AP$5,VLOOKUP(AK1533,buff!$K:$L,2,FALSE),"")=0,"",IF($AH1533=AP$5,VLOOKUP(AK1533,buff!$K:$L,2,FALSE),"")),"")</f>
        <v/>
      </c>
      <c r="AQ1533" s="6" t="str">
        <f>_xlfn.IFNA(IF(IF($AH1533=AQ$5,VLOOKUP(AL1533,buff!$K:$L,2,FALSE),"")=0,"",IF($AH1533=AQ$5,VLOOKUP(AL1533,buff!$K:$L,2,FALSE),"")),"")</f>
        <v/>
      </c>
      <c r="AR1533" s="6" t="str">
        <f>_xlfn.IFNA(IF(IF($AH1533=AR$5,VLOOKUP(AM1533,buff!$K:$L,2,FALSE),"")=0,"",IF($AH1533=AR$5,VLOOKUP(AM1533,buff!$K:$L,2,FALSE),"")),"")</f>
        <v/>
      </c>
      <c r="AS1533" s="6" t="str">
        <f>_xlfn.IFNA(IF(IF($AH1533=AS$5,VLOOKUP(AI1533,buff!$K:$L,2,FALSE),"")=0,"",IF($AH1533=AS$5,VLOOKUP(AI1533,buff!$K:$L,2,FALSE),"")),"")</f>
        <v/>
      </c>
      <c r="AT1533" s="6" t="str">
        <f>_xlfn.IFNA(IF(IF($AH1533=AT$5,VLOOKUP(AJ1533,buff!$K:$L,2,FALSE),"")=0,"",IF($AH1533=AT$5,VLOOKUP(AJ1533,buff!$K:$L,2,FALSE),"")),"")</f>
        <v/>
      </c>
      <c r="AU1533" s="6" t="str">
        <f>_xlfn.IFNA(IF(IF($AH1533=AU$5,VLOOKUP(AK1533,buff!$K:$L,2,FALSE),"")=0,"",IF($AH1533=AU$5,VLOOKUP(AK1533,buff!$K:$L,2,FALSE),"")),"")</f>
        <v/>
      </c>
      <c r="AV1533" s="6" t="str">
        <f>_xlfn.IFNA(IF(IF($AH1533=AV$5,VLOOKUP(AL1533,buff!$K:$L,2,FALSE),"")=0,"",IF($AH1533=AV$5,VLOOKUP(AL1533,buff!$K:$L,2,FALSE),"")),"")</f>
        <v/>
      </c>
      <c r="AW1533" s="6" t="str">
        <f>_xlfn.IFNA(IF(IF($AH1533=AW$5,VLOOKUP(AM1533,buff!$K:$L,2,FALSE),"")=0,"",IF($AH1533=AW$5,VLOOKUP(AM1533,buff!$K:$L,2,FALSE),"")),"")</f>
        <v/>
      </c>
      <c r="AX1533" s="6" t="e">
        <f>VLOOKUP(AI1533,buff!K:P,6,FALSE)</f>
        <v>#N/A</v>
      </c>
      <c r="AY1533" t="e">
        <f t="shared" si="457"/>
        <v>#N/A</v>
      </c>
      <c r="AZ1533" t="e">
        <f t="shared" si="457"/>
        <v>#N/A</v>
      </c>
      <c r="BA1533">
        <f t="shared" si="458"/>
        <v>2</v>
      </c>
      <c r="BB1533">
        <f t="shared" si="459"/>
        <v>1</v>
      </c>
    </row>
    <row r="1534" spans="1:54" x14ac:dyDescent="0.15">
      <c r="A1534" t="str">
        <f t="shared" si="461"/>
        <v>辽主动技能2等级8</v>
      </c>
      <c r="B1534" s="8">
        <v>1528</v>
      </c>
      <c r="C1534" s="8" t="str">
        <f>VLOOKUP(G1534,角色!A:B,2,FALSE)</f>
        <v>辽</v>
      </c>
      <c r="D1534" s="8" t="str">
        <f t="shared" si="454"/>
        <v>主动技能2</v>
      </c>
      <c r="E1534" s="8">
        <f t="shared" si="462"/>
        <v>8</v>
      </c>
      <c r="F1534" s="8">
        <f t="shared" si="463"/>
        <v>2</v>
      </c>
      <c r="G1534" s="8">
        <f t="shared" si="464"/>
        <v>26</v>
      </c>
      <c r="H1534" s="4" t="s">
        <v>455</v>
      </c>
      <c r="I1534" s="26" t="str">
        <f t="shared" si="470"/>
        <v>对敌方1排单位造成125%攻击力（+660）伤害</v>
      </c>
      <c r="J1534" s="4" t="s">
        <v>305</v>
      </c>
      <c r="K1534" s="1" t="s">
        <v>103</v>
      </c>
      <c r="L1534" s="4" t="s">
        <v>114</v>
      </c>
      <c r="M1534" s="4"/>
      <c r="N1534" s="4">
        <v>100</v>
      </c>
      <c r="O1534" s="4">
        <v>100</v>
      </c>
      <c r="T1534" s="6" t="str">
        <f t="shared" si="465"/>
        <v/>
      </c>
      <c r="U1534" s="6" t="str">
        <f t="shared" si="466"/>
        <v/>
      </c>
      <c r="Y1534">
        <f t="shared" si="471"/>
        <v>50</v>
      </c>
      <c r="Z1534">
        <v>125</v>
      </c>
      <c r="AA1534" s="23">
        <v>25</v>
      </c>
      <c r="AB1534" s="23">
        <f>INT(VLOOKUP(VLOOKUP($C1534,角色技能升级比率表!$B:$C,2,FALSE),角色属性概况!E:F,2,FALSE)*VLOOKUP(E1534,角色属性概况!I:M,3,FALSE)*AA1534/100)</f>
        <v>660</v>
      </c>
      <c r="AE1534">
        <v>0</v>
      </c>
      <c r="AF1534" s="23">
        <f t="shared" si="455"/>
        <v>2</v>
      </c>
      <c r="AG1534" s="23">
        <f t="shared" si="456"/>
        <v>1</v>
      </c>
      <c r="AN1534" s="6" t="str">
        <f>_xlfn.IFNA(IF(IF($AH1534=AN$5,VLOOKUP(AI1534,buff!$K:$L,2,FALSE),"")=0,"",IF($AH1534=AN$5,VLOOKUP(AI1534,buff!$K:$L,2,FALSE),"")),"")</f>
        <v/>
      </c>
      <c r="AO1534" s="6" t="str">
        <f>_xlfn.IFNA(IF(IF($AH1534=AO$5,VLOOKUP(AJ1534,buff!$K:$L,2,FALSE),"")=0,"",IF($AH1534=AO$5,VLOOKUP(AJ1534,buff!$K:$L,2,FALSE),"")),"")</f>
        <v/>
      </c>
      <c r="AP1534" s="6" t="str">
        <f>_xlfn.IFNA(IF(IF($AH1534=AP$5,VLOOKUP(AK1534,buff!$K:$L,2,FALSE),"")=0,"",IF($AH1534=AP$5,VLOOKUP(AK1534,buff!$K:$L,2,FALSE),"")),"")</f>
        <v/>
      </c>
      <c r="AQ1534" s="6" t="str">
        <f>_xlfn.IFNA(IF(IF($AH1534=AQ$5,VLOOKUP(AL1534,buff!$K:$L,2,FALSE),"")=0,"",IF($AH1534=AQ$5,VLOOKUP(AL1534,buff!$K:$L,2,FALSE),"")),"")</f>
        <v/>
      </c>
      <c r="AR1534" s="6" t="str">
        <f>_xlfn.IFNA(IF(IF($AH1534=AR$5,VLOOKUP(AM1534,buff!$K:$L,2,FALSE),"")=0,"",IF($AH1534=AR$5,VLOOKUP(AM1534,buff!$K:$L,2,FALSE),"")),"")</f>
        <v/>
      </c>
      <c r="AS1534" s="6" t="str">
        <f>_xlfn.IFNA(IF(IF($AH1534=AS$5,VLOOKUP(AI1534,buff!$K:$L,2,FALSE),"")=0,"",IF($AH1534=AS$5,VLOOKUP(AI1534,buff!$K:$L,2,FALSE),"")),"")</f>
        <v/>
      </c>
      <c r="AT1534" s="6" t="str">
        <f>_xlfn.IFNA(IF(IF($AH1534=AT$5,VLOOKUP(AJ1534,buff!$K:$L,2,FALSE),"")=0,"",IF($AH1534=AT$5,VLOOKUP(AJ1534,buff!$K:$L,2,FALSE),"")),"")</f>
        <v/>
      </c>
      <c r="AU1534" s="6" t="str">
        <f>_xlfn.IFNA(IF(IF($AH1534=AU$5,VLOOKUP(AK1534,buff!$K:$L,2,FALSE),"")=0,"",IF($AH1534=AU$5,VLOOKUP(AK1534,buff!$K:$L,2,FALSE),"")),"")</f>
        <v/>
      </c>
      <c r="AV1534" s="6" t="str">
        <f>_xlfn.IFNA(IF(IF($AH1534=AV$5,VLOOKUP(AL1534,buff!$K:$L,2,FALSE),"")=0,"",IF($AH1534=AV$5,VLOOKUP(AL1534,buff!$K:$L,2,FALSE),"")),"")</f>
        <v/>
      </c>
      <c r="AW1534" s="6" t="str">
        <f>_xlfn.IFNA(IF(IF($AH1534=AW$5,VLOOKUP(AM1534,buff!$K:$L,2,FALSE),"")=0,"",IF($AH1534=AW$5,VLOOKUP(AM1534,buff!$K:$L,2,FALSE),"")),"")</f>
        <v/>
      </c>
      <c r="AX1534" s="6" t="e">
        <f>VLOOKUP(AI1534,buff!K:P,6,FALSE)</f>
        <v>#N/A</v>
      </c>
      <c r="AY1534" t="e">
        <f t="shared" si="457"/>
        <v>#N/A</v>
      </c>
      <c r="AZ1534" t="e">
        <f t="shared" si="457"/>
        <v>#N/A</v>
      </c>
      <c r="BA1534">
        <f t="shared" si="458"/>
        <v>2</v>
      </c>
      <c r="BB1534">
        <f t="shared" si="459"/>
        <v>1</v>
      </c>
    </row>
    <row r="1535" spans="1:54" x14ac:dyDescent="0.15">
      <c r="A1535" t="str">
        <f t="shared" si="461"/>
        <v>辽主动技能2等级9</v>
      </c>
      <c r="B1535" s="8">
        <v>1529</v>
      </c>
      <c r="C1535" s="8" t="str">
        <f>VLOOKUP(G1535,角色!A:B,2,FALSE)</f>
        <v>辽</v>
      </c>
      <c r="D1535" s="8" t="str">
        <f t="shared" si="454"/>
        <v>主动技能2</v>
      </c>
      <c r="E1535" s="8">
        <f t="shared" si="462"/>
        <v>9</v>
      </c>
      <c r="F1535" s="8">
        <f t="shared" si="463"/>
        <v>2</v>
      </c>
      <c r="G1535" s="8">
        <f t="shared" si="464"/>
        <v>26</v>
      </c>
      <c r="H1535" s="4" t="s">
        <v>455</v>
      </c>
      <c r="I1535" s="26" t="str">
        <f t="shared" si="470"/>
        <v>对敌方1排单位造成125%攻击力（+812）伤害</v>
      </c>
      <c r="J1535" s="4" t="s">
        <v>305</v>
      </c>
      <c r="K1535" s="1" t="s">
        <v>103</v>
      </c>
      <c r="L1535" s="4" t="s">
        <v>114</v>
      </c>
      <c r="M1535" s="4"/>
      <c r="N1535" s="4">
        <v>100</v>
      </c>
      <c r="O1535" s="4">
        <v>100</v>
      </c>
      <c r="T1535" s="6" t="str">
        <f t="shared" si="465"/>
        <v/>
      </c>
      <c r="U1535" s="6" t="str">
        <f t="shared" si="466"/>
        <v/>
      </c>
      <c r="Y1535">
        <f t="shared" si="471"/>
        <v>50</v>
      </c>
      <c r="Z1535">
        <v>125</v>
      </c>
      <c r="AA1535" s="23">
        <v>25</v>
      </c>
      <c r="AB1535" s="23">
        <f>INT(VLOOKUP(VLOOKUP($C1535,角色技能升级比率表!$B:$C,2,FALSE),角色属性概况!E:F,2,FALSE)*VLOOKUP(E1535,角色属性概况!I:M,3,FALSE)*AA1535/100)</f>
        <v>812</v>
      </c>
      <c r="AE1535">
        <v>0</v>
      </c>
      <c r="AF1535" s="23">
        <f t="shared" si="455"/>
        <v>2</v>
      </c>
      <c r="AG1535" s="23">
        <f t="shared" si="456"/>
        <v>1</v>
      </c>
      <c r="AN1535" s="6" t="str">
        <f>_xlfn.IFNA(IF(IF($AH1535=AN$5,VLOOKUP(AI1535,buff!$K:$L,2,FALSE),"")=0,"",IF($AH1535=AN$5,VLOOKUP(AI1535,buff!$K:$L,2,FALSE),"")),"")</f>
        <v/>
      </c>
      <c r="AO1535" s="6" t="str">
        <f>_xlfn.IFNA(IF(IF($AH1535=AO$5,VLOOKUP(AJ1535,buff!$K:$L,2,FALSE),"")=0,"",IF($AH1535=AO$5,VLOOKUP(AJ1535,buff!$K:$L,2,FALSE),"")),"")</f>
        <v/>
      </c>
      <c r="AP1535" s="6" t="str">
        <f>_xlfn.IFNA(IF(IF($AH1535=AP$5,VLOOKUP(AK1535,buff!$K:$L,2,FALSE),"")=0,"",IF($AH1535=AP$5,VLOOKUP(AK1535,buff!$K:$L,2,FALSE),"")),"")</f>
        <v/>
      </c>
      <c r="AQ1535" s="6" t="str">
        <f>_xlfn.IFNA(IF(IF($AH1535=AQ$5,VLOOKUP(AL1535,buff!$K:$L,2,FALSE),"")=0,"",IF($AH1535=AQ$5,VLOOKUP(AL1535,buff!$K:$L,2,FALSE),"")),"")</f>
        <v/>
      </c>
      <c r="AR1535" s="6" t="str">
        <f>_xlfn.IFNA(IF(IF($AH1535=AR$5,VLOOKUP(AM1535,buff!$K:$L,2,FALSE),"")=0,"",IF($AH1535=AR$5,VLOOKUP(AM1535,buff!$K:$L,2,FALSE),"")),"")</f>
        <v/>
      </c>
      <c r="AS1535" s="6" t="str">
        <f>_xlfn.IFNA(IF(IF($AH1535=AS$5,VLOOKUP(AI1535,buff!$K:$L,2,FALSE),"")=0,"",IF($AH1535=AS$5,VLOOKUP(AI1535,buff!$K:$L,2,FALSE),"")),"")</f>
        <v/>
      </c>
      <c r="AT1535" s="6" t="str">
        <f>_xlfn.IFNA(IF(IF($AH1535=AT$5,VLOOKUP(AJ1535,buff!$K:$L,2,FALSE),"")=0,"",IF($AH1535=AT$5,VLOOKUP(AJ1535,buff!$K:$L,2,FALSE),"")),"")</f>
        <v/>
      </c>
      <c r="AU1535" s="6" t="str">
        <f>_xlfn.IFNA(IF(IF($AH1535=AU$5,VLOOKUP(AK1535,buff!$K:$L,2,FALSE),"")=0,"",IF($AH1535=AU$5,VLOOKUP(AK1535,buff!$K:$L,2,FALSE),"")),"")</f>
        <v/>
      </c>
      <c r="AV1535" s="6" t="str">
        <f>_xlfn.IFNA(IF(IF($AH1535=AV$5,VLOOKUP(AL1535,buff!$K:$L,2,FALSE),"")=0,"",IF($AH1535=AV$5,VLOOKUP(AL1535,buff!$K:$L,2,FALSE),"")),"")</f>
        <v/>
      </c>
      <c r="AW1535" s="6" t="str">
        <f>_xlfn.IFNA(IF(IF($AH1535=AW$5,VLOOKUP(AM1535,buff!$K:$L,2,FALSE),"")=0,"",IF($AH1535=AW$5,VLOOKUP(AM1535,buff!$K:$L,2,FALSE),"")),"")</f>
        <v/>
      </c>
      <c r="AX1535" s="6" t="e">
        <f>VLOOKUP(AI1535,buff!K:P,6,FALSE)</f>
        <v>#N/A</v>
      </c>
      <c r="AY1535" t="e">
        <f t="shared" si="457"/>
        <v>#N/A</v>
      </c>
      <c r="AZ1535" t="e">
        <f t="shared" si="457"/>
        <v>#N/A</v>
      </c>
      <c r="BA1535">
        <f t="shared" si="458"/>
        <v>2</v>
      </c>
      <c r="BB1535">
        <f t="shared" si="459"/>
        <v>1</v>
      </c>
    </row>
    <row r="1536" spans="1:54" x14ac:dyDescent="0.15">
      <c r="A1536" t="str">
        <f t="shared" si="461"/>
        <v>辽主动技能2等级10</v>
      </c>
      <c r="B1536" s="8">
        <v>1530</v>
      </c>
      <c r="C1536" s="8" t="str">
        <f>VLOOKUP(G1536,角色!A:B,2,FALSE)</f>
        <v>辽</v>
      </c>
      <c r="D1536" s="8" t="str">
        <f t="shared" si="454"/>
        <v>主动技能2</v>
      </c>
      <c r="E1536" s="8">
        <f t="shared" si="462"/>
        <v>10</v>
      </c>
      <c r="F1536" s="8">
        <f t="shared" si="463"/>
        <v>2</v>
      </c>
      <c r="G1536" s="8">
        <f t="shared" si="464"/>
        <v>26</v>
      </c>
      <c r="H1536" s="4" t="s">
        <v>455</v>
      </c>
      <c r="I1536" s="26" t="str">
        <f t="shared" si="470"/>
        <v>对敌方1排单位造成125%攻击力（+1000）伤害</v>
      </c>
      <c r="J1536" s="4" t="s">
        <v>305</v>
      </c>
      <c r="K1536" s="1" t="s">
        <v>103</v>
      </c>
      <c r="L1536" s="4" t="s">
        <v>114</v>
      </c>
      <c r="M1536" s="4"/>
      <c r="N1536" s="4">
        <v>100</v>
      </c>
      <c r="O1536" s="4">
        <v>100</v>
      </c>
      <c r="T1536" s="6" t="str">
        <f t="shared" si="465"/>
        <v/>
      </c>
      <c r="U1536" s="6" t="str">
        <f t="shared" si="466"/>
        <v/>
      </c>
      <c r="Y1536">
        <f t="shared" si="471"/>
        <v>50</v>
      </c>
      <c r="Z1536">
        <v>125</v>
      </c>
      <c r="AA1536" s="23">
        <v>25</v>
      </c>
      <c r="AB1536" s="23">
        <f>INT(VLOOKUP(VLOOKUP($C1536,角色技能升级比率表!$B:$C,2,FALSE),角色属性概况!E:F,2,FALSE)*VLOOKUP(E1536,角色属性概况!I:M,3,FALSE)*AA1536/100)</f>
        <v>1000</v>
      </c>
      <c r="AE1536">
        <v>0</v>
      </c>
      <c r="AF1536" s="23">
        <f t="shared" si="455"/>
        <v>2</v>
      </c>
      <c r="AG1536" s="23">
        <f t="shared" si="456"/>
        <v>1</v>
      </c>
      <c r="AN1536" s="6" t="str">
        <f>_xlfn.IFNA(IF(IF($AH1536=AN$5,VLOOKUP(AI1536,buff!$K:$L,2,FALSE),"")=0,"",IF($AH1536=AN$5,VLOOKUP(AI1536,buff!$K:$L,2,FALSE),"")),"")</f>
        <v/>
      </c>
      <c r="AO1536" s="6" t="str">
        <f>_xlfn.IFNA(IF(IF($AH1536=AO$5,VLOOKUP(AJ1536,buff!$K:$L,2,FALSE),"")=0,"",IF($AH1536=AO$5,VLOOKUP(AJ1536,buff!$K:$L,2,FALSE),"")),"")</f>
        <v/>
      </c>
      <c r="AP1536" s="6" t="str">
        <f>_xlfn.IFNA(IF(IF($AH1536=AP$5,VLOOKUP(AK1536,buff!$K:$L,2,FALSE),"")=0,"",IF($AH1536=AP$5,VLOOKUP(AK1536,buff!$K:$L,2,FALSE),"")),"")</f>
        <v/>
      </c>
      <c r="AQ1536" s="6" t="str">
        <f>_xlfn.IFNA(IF(IF($AH1536=AQ$5,VLOOKUP(AL1536,buff!$K:$L,2,FALSE),"")=0,"",IF($AH1536=AQ$5,VLOOKUP(AL1536,buff!$K:$L,2,FALSE),"")),"")</f>
        <v/>
      </c>
      <c r="AR1536" s="6" t="str">
        <f>_xlfn.IFNA(IF(IF($AH1536=AR$5,VLOOKUP(AM1536,buff!$K:$L,2,FALSE),"")=0,"",IF($AH1536=AR$5,VLOOKUP(AM1536,buff!$K:$L,2,FALSE),"")),"")</f>
        <v/>
      </c>
      <c r="AS1536" s="6" t="str">
        <f>_xlfn.IFNA(IF(IF($AH1536=AS$5,VLOOKUP(AI1536,buff!$K:$L,2,FALSE),"")=0,"",IF($AH1536=AS$5,VLOOKUP(AI1536,buff!$K:$L,2,FALSE),"")),"")</f>
        <v/>
      </c>
      <c r="AT1536" s="6" t="str">
        <f>_xlfn.IFNA(IF(IF($AH1536=AT$5,VLOOKUP(AJ1536,buff!$K:$L,2,FALSE),"")=0,"",IF($AH1536=AT$5,VLOOKUP(AJ1536,buff!$K:$L,2,FALSE),"")),"")</f>
        <v/>
      </c>
      <c r="AU1536" s="6" t="str">
        <f>_xlfn.IFNA(IF(IF($AH1536=AU$5,VLOOKUP(AK1536,buff!$K:$L,2,FALSE),"")=0,"",IF($AH1536=AU$5,VLOOKUP(AK1536,buff!$K:$L,2,FALSE),"")),"")</f>
        <v/>
      </c>
      <c r="AV1536" s="6" t="str">
        <f>_xlfn.IFNA(IF(IF($AH1536=AV$5,VLOOKUP(AL1536,buff!$K:$L,2,FALSE),"")=0,"",IF($AH1536=AV$5,VLOOKUP(AL1536,buff!$K:$L,2,FALSE),"")),"")</f>
        <v/>
      </c>
      <c r="AW1536" s="6" t="str">
        <f>_xlfn.IFNA(IF(IF($AH1536=AW$5,VLOOKUP(AM1536,buff!$K:$L,2,FALSE),"")=0,"",IF($AH1536=AW$5,VLOOKUP(AM1536,buff!$K:$L,2,FALSE),"")),"")</f>
        <v/>
      </c>
      <c r="AX1536" s="6" t="e">
        <f>VLOOKUP(AI1536,buff!K:P,6,FALSE)</f>
        <v>#N/A</v>
      </c>
      <c r="AY1536" t="e">
        <f t="shared" si="457"/>
        <v>#N/A</v>
      </c>
      <c r="AZ1536" t="e">
        <f t="shared" si="457"/>
        <v>#N/A</v>
      </c>
      <c r="BA1536">
        <f t="shared" si="458"/>
        <v>2</v>
      </c>
      <c r="BB1536">
        <f t="shared" si="459"/>
        <v>1</v>
      </c>
    </row>
    <row r="1537" spans="1:54" x14ac:dyDescent="0.15">
      <c r="A1537" t="str">
        <f t="shared" si="461"/>
        <v>辽主动技能2等级11</v>
      </c>
      <c r="B1537" s="8">
        <v>1531</v>
      </c>
      <c r="C1537" s="8" t="str">
        <f>VLOOKUP(G1537,角色!A:B,2,FALSE)</f>
        <v>辽</v>
      </c>
      <c r="D1537" s="8" t="str">
        <f t="shared" si="454"/>
        <v>主动技能2</v>
      </c>
      <c r="E1537" s="8">
        <f t="shared" si="462"/>
        <v>11</v>
      </c>
      <c r="F1537" s="8">
        <f t="shared" si="463"/>
        <v>2</v>
      </c>
      <c r="G1537" s="8">
        <f t="shared" si="464"/>
        <v>26</v>
      </c>
      <c r="H1537" s="4" t="s">
        <v>455</v>
      </c>
      <c r="I1537" s="26" t="str">
        <f t="shared" si="470"/>
        <v>对敌方1排单位造成125%攻击力（+1231）伤害</v>
      </c>
      <c r="J1537" s="4" t="s">
        <v>305</v>
      </c>
      <c r="K1537" s="1" t="s">
        <v>103</v>
      </c>
      <c r="L1537" s="4" t="s">
        <v>114</v>
      </c>
      <c r="M1537" s="4"/>
      <c r="N1537" s="4">
        <v>100</v>
      </c>
      <c r="O1537" s="4">
        <v>100</v>
      </c>
      <c r="T1537" s="6" t="str">
        <f t="shared" si="465"/>
        <v/>
      </c>
      <c r="U1537" s="6" t="str">
        <f t="shared" si="466"/>
        <v/>
      </c>
      <c r="Y1537">
        <f t="shared" si="471"/>
        <v>50</v>
      </c>
      <c r="Z1537">
        <v>125</v>
      </c>
      <c r="AA1537" s="23">
        <v>25</v>
      </c>
      <c r="AB1537" s="23">
        <f>INT(VLOOKUP(VLOOKUP($C1537,角色技能升级比率表!$B:$C,2,FALSE),角色属性概况!E:F,2,FALSE)*VLOOKUP(E1537,角色属性概况!I:M,3,FALSE)*AA1537/100)</f>
        <v>1231</v>
      </c>
      <c r="AE1537">
        <v>0</v>
      </c>
      <c r="AF1537" s="23">
        <f t="shared" si="455"/>
        <v>2</v>
      </c>
      <c r="AG1537" s="23">
        <f t="shared" si="456"/>
        <v>1</v>
      </c>
      <c r="AN1537" s="6" t="str">
        <f>_xlfn.IFNA(IF(IF($AH1537=AN$5,VLOOKUP(AI1537,buff!$K:$L,2,FALSE),"")=0,"",IF($AH1537=AN$5,VLOOKUP(AI1537,buff!$K:$L,2,FALSE),"")),"")</f>
        <v/>
      </c>
      <c r="AO1537" s="6" t="str">
        <f>_xlfn.IFNA(IF(IF($AH1537=AO$5,VLOOKUP(AJ1537,buff!$K:$L,2,FALSE),"")=0,"",IF($AH1537=AO$5,VLOOKUP(AJ1537,buff!$K:$L,2,FALSE),"")),"")</f>
        <v/>
      </c>
      <c r="AP1537" s="6" t="str">
        <f>_xlfn.IFNA(IF(IF($AH1537=AP$5,VLOOKUP(AK1537,buff!$K:$L,2,FALSE),"")=0,"",IF($AH1537=AP$5,VLOOKUP(AK1537,buff!$K:$L,2,FALSE),"")),"")</f>
        <v/>
      </c>
      <c r="AQ1537" s="6" t="str">
        <f>_xlfn.IFNA(IF(IF($AH1537=AQ$5,VLOOKUP(AL1537,buff!$K:$L,2,FALSE),"")=0,"",IF($AH1537=AQ$5,VLOOKUP(AL1537,buff!$K:$L,2,FALSE),"")),"")</f>
        <v/>
      </c>
      <c r="AR1537" s="6" t="str">
        <f>_xlfn.IFNA(IF(IF($AH1537=AR$5,VLOOKUP(AM1537,buff!$K:$L,2,FALSE),"")=0,"",IF($AH1537=AR$5,VLOOKUP(AM1537,buff!$K:$L,2,FALSE),"")),"")</f>
        <v/>
      </c>
      <c r="AS1537" s="6" t="str">
        <f>_xlfn.IFNA(IF(IF($AH1537=AS$5,VLOOKUP(AI1537,buff!$K:$L,2,FALSE),"")=0,"",IF($AH1537=AS$5,VLOOKUP(AI1537,buff!$K:$L,2,FALSE),"")),"")</f>
        <v/>
      </c>
      <c r="AT1537" s="6" t="str">
        <f>_xlfn.IFNA(IF(IF($AH1537=AT$5,VLOOKUP(AJ1537,buff!$K:$L,2,FALSE),"")=0,"",IF($AH1537=AT$5,VLOOKUP(AJ1537,buff!$K:$L,2,FALSE),"")),"")</f>
        <v/>
      </c>
      <c r="AU1537" s="6" t="str">
        <f>_xlfn.IFNA(IF(IF($AH1537=AU$5,VLOOKUP(AK1537,buff!$K:$L,2,FALSE),"")=0,"",IF($AH1537=AU$5,VLOOKUP(AK1537,buff!$K:$L,2,FALSE),"")),"")</f>
        <v/>
      </c>
      <c r="AV1537" s="6" t="str">
        <f>_xlfn.IFNA(IF(IF($AH1537=AV$5,VLOOKUP(AL1537,buff!$K:$L,2,FALSE),"")=0,"",IF($AH1537=AV$5,VLOOKUP(AL1537,buff!$K:$L,2,FALSE),"")),"")</f>
        <v/>
      </c>
      <c r="AW1537" s="6" t="str">
        <f>_xlfn.IFNA(IF(IF($AH1537=AW$5,VLOOKUP(AM1537,buff!$K:$L,2,FALSE),"")=0,"",IF($AH1537=AW$5,VLOOKUP(AM1537,buff!$K:$L,2,FALSE),"")),"")</f>
        <v/>
      </c>
      <c r="AX1537" s="6" t="e">
        <f>VLOOKUP(AI1537,buff!K:P,6,FALSE)</f>
        <v>#N/A</v>
      </c>
      <c r="AY1537" t="e">
        <f t="shared" si="457"/>
        <v>#N/A</v>
      </c>
      <c r="AZ1537" t="e">
        <f t="shared" si="457"/>
        <v>#N/A</v>
      </c>
      <c r="BA1537">
        <f t="shared" si="458"/>
        <v>2</v>
      </c>
      <c r="BB1537">
        <f t="shared" si="459"/>
        <v>1</v>
      </c>
    </row>
    <row r="1538" spans="1:54" x14ac:dyDescent="0.15">
      <c r="A1538" t="str">
        <f t="shared" si="461"/>
        <v>辽主动技能2等级12</v>
      </c>
      <c r="B1538" s="8">
        <v>1532</v>
      </c>
      <c r="C1538" s="8" t="str">
        <f>VLOOKUP(G1538,角色!A:B,2,FALSE)</f>
        <v>辽</v>
      </c>
      <c r="D1538" s="8" t="str">
        <f t="shared" si="454"/>
        <v>主动技能2</v>
      </c>
      <c r="E1538" s="8">
        <f t="shared" si="462"/>
        <v>12</v>
      </c>
      <c r="F1538" s="8">
        <f t="shared" si="463"/>
        <v>2</v>
      </c>
      <c r="G1538" s="8">
        <f t="shared" si="464"/>
        <v>26</v>
      </c>
      <c r="H1538" s="4" t="s">
        <v>455</v>
      </c>
      <c r="I1538" s="26" t="str">
        <f t="shared" si="470"/>
        <v>对敌方1排单位造成125%攻击力（+1516）伤害</v>
      </c>
      <c r="J1538" s="4" t="s">
        <v>305</v>
      </c>
      <c r="K1538" s="1" t="s">
        <v>103</v>
      </c>
      <c r="L1538" s="4" t="s">
        <v>114</v>
      </c>
      <c r="M1538" s="4"/>
      <c r="N1538" s="4">
        <v>100</v>
      </c>
      <c r="O1538" s="4">
        <v>100</v>
      </c>
      <c r="T1538" s="6" t="str">
        <f t="shared" si="465"/>
        <v/>
      </c>
      <c r="U1538" s="6" t="str">
        <f t="shared" si="466"/>
        <v/>
      </c>
      <c r="Y1538">
        <f t="shared" si="471"/>
        <v>50</v>
      </c>
      <c r="Z1538">
        <v>125</v>
      </c>
      <c r="AA1538" s="23">
        <v>25</v>
      </c>
      <c r="AB1538" s="23">
        <f>INT(VLOOKUP(VLOOKUP($C1538,角色技能升级比率表!$B:$C,2,FALSE),角色属性概况!E:F,2,FALSE)*VLOOKUP(E1538,角色属性概况!I:M,3,FALSE)*AA1538/100)</f>
        <v>1516</v>
      </c>
      <c r="AE1538">
        <v>0</v>
      </c>
      <c r="AF1538" s="23">
        <f t="shared" si="455"/>
        <v>2</v>
      </c>
      <c r="AG1538" s="23">
        <f t="shared" si="456"/>
        <v>1</v>
      </c>
      <c r="AN1538" s="6" t="str">
        <f>_xlfn.IFNA(IF(IF($AH1538=AN$5,VLOOKUP(AI1538,buff!$K:$L,2,FALSE),"")=0,"",IF($AH1538=AN$5,VLOOKUP(AI1538,buff!$K:$L,2,FALSE),"")),"")</f>
        <v/>
      </c>
      <c r="AO1538" s="6" t="str">
        <f>_xlfn.IFNA(IF(IF($AH1538=AO$5,VLOOKUP(AJ1538,buff!$K:$L,2,FALSE),"")=0,"",IF($AH1538=AO$5,VLOOKUP(AJ1538,buff!$K:$L,2,FALSE),"")),"")</f>
        <v/>
      </c>
      <c r="AP1538" s="6" t="str">
        <f>_xlfn.IFNA(IF(IF($AH1538=AP$5,VLOOKUP(AK1538,buff!$K:$L,2,FALSE),"")=0,"",IF($AH1538=AP$5,VLOOKUP(AK1538,buff!$K:$L,2,FALSE),"")),"")</f>
        <v/>
      </c>
      <c r="AQ1538" s="6" t="str">
        <f>_xlfn.IFNA(IF(IF($AH1538=AQ$5,VLOOKUP(AL1538,buff!$K:$L,2,FALSE),"")=0,"",IF($AH1538=AQ$5,VLOOKUP(AL1538,buff!$K:$L,2,FALSE),"")),"")</f>
        <v/>
      </c>
      <c r="AR1538" s="6" t="str">
        <f>_xlfn.IFNA(IF(IF($AH1538=AR$5,VLOOKUP(AM1538,buff!$K:$L,2,FALSE),"")=0,"",IF($AH1538=AR$5,VLOOKUP(AM1538,buff!$K:$L,2,FALSE),"")),"")</f>
        <v/>
      </c>
      <c r="AS1538" s="6" t="str">
        <f>_xlfn.IFNA(IF(IF($AH1538=AS$5,VLOOKUP(AI1538,buff!$K:$L,2,FALSE),"")=0,"",IF($AH1538=AS$5,VLOOKUP(AI1538,buff!$K:$L,2,FALSE),"")),"")</f>
        <v/>
      </c>
      <c r="AT1538" s="6" t="str">
        <f>_xlfn.IFNA(IF(IF($AH1538=AT$5,VLOOKUP(AJ1538,buff!$K:$L,2,FALSE),"")=0,"",IF($AH1538=AT$5,VLOOKUP(AJ1538,buff!$K:$L,2,FALSE),"")),"")</f>
        <v/>
      </c>
      <c r="AU1538" s="6" t="str">
        <f>_xlfn.IFNA(IF(IF($AH1538=AU$5,VLOOKUP(AK1538,buff!$K:$L,2,FALSE),"")=0,"",IF($AH1538=AU$5,VLOOKUP(AK1538,buff!$K:$L,2,FALSE),"")),"")</f>
        <v/>
      </c>
      <c r="AV1538" s="6" t="str">
        <f>_xlfn.IFNA(IF(IF($AH1538=AV$5,VLOOKUP(AL1538,buff!$K:$L,2,FALSE),"")=0,"",IF($AH1538=AV$5,VLOOKUP(AL1538,buff!$K:$L,2,FALSE),"")),"")</f>
        <v/>
      </c>
      <c r="AW1538" s="6" t="str">
        <f>_xlfn.IFNA(IF(IF($AH1538=AW$5,VLOOKUP(AM1538,buff!$K:$L,2,FALSE),"")=0,"",IF($AH1538=AW$5,VLOOKUP(AM1538,buff!$K:$L,2,FALSE),"")),"")</f>
        <v/>
      </c>
      <c r="AX1538" s="6" t="e">
        <f>VLOOKUP(AI1538,buff!K:P,6,FALSE)</f>
        <v>#N/A</v>
      </c>
      <c r="AY1538" t="e">
        <f t="shared" si="457"/>
        <v>#N/A</v>
      </c>
      <c r="AZ1538" t="e">
        <f t="shared" si="457"/>
        <v>#N/A</v>
      </c>
      <c r="BA1538">
        <f t="shared" si="458"/>
        <v>2</v>
      </c>
      <c r="BB1538">
        <f t="shared" si="459"/>
        <v>1</v>
      </c>
    </row>
    <row r="1539" spans="1:54" x14ac:dyDescent="0.15">
      <c r="A1539" t="str">
        <f t="shared" si="461"/>
        <v>辽主动技能2等级13</v>
      </c>
      <c r="B1539" s="8">
        <v>1533</v>
      </c>
      <c r="C1539" s="8" t="str">
        <f>VLOOKUP(G1539,角色!A:B,2,FALSE)</f>
        <v>辽</v>
      </c>
      <c r="D1539" s="8" t="str">
        <f t="shared" si="454"/>
        <v>主动技能2</v>
      </c>
      <c r="E1539" s="8">
        <f t="shared" si="462"/>
        <v>13</v>
      </c>
      <c r="F1539" s="8">
        <f t="shared" si="463"/>
        <v>2</v>
      </c>
      <c r="G1539" s="8">
        <f t="shared" si="464"/>
        <v>26</v>
      </c>
      <c r="H1539" s="4" t="s">
        <v>455</v>
      </c>
      <c r="I1539" s="26" t="str">
        <f t="shared" si="470"/>
        <v>对敌方1排单位造成125%攻击力（+1867）伤害</v>
      </c>
      <c r="J1539" s="4" t="s">
        <v>305</v>
      </c>
      <c r="K1539" s="1" t="s">
        <v>103</v>
      </c>
      <c r="L1539" s="4" t="s">
        <v>114</v>
      </c>
      <c r="M1539" s="4"/>
      <c r="N1539" s="4">
        <v>100</v>
      </c>
      <c r="O1539" s="4">
        <v>100</v>
      </c>
      <c r="T1539" s="6" t="str">
        <f t="shared" si="465"/>
        <v/>
      </c>
      <c r="U1539" s="6" t="str">
        <f t="shared" si="466"/>
        <v/>
      </c>
      <c r="Y1539">
        <f t="shared" si="471"/>
        <v>50</v>
      </c>
      <c r="Z1539">
        <v>125</v>
      </c>
      <c r="AA1539" s="23">
        <v>25</v>
      </c>
      <c r="AB1539" s="23">
        <f>INT(VLOOKUP(VLOOKUP($C1539,角色技能升级比率表!$B:$C,2,FALSE),角色属性概况!E:F,2,FALSE)*VLOOKUP(E1539,角色属性概况!I:M,3,FALSE)*AA1539/100)</f>
        <v>1867</v>
      </c>
      <c r="AE1539">
        <v>0</v>
      </c>
      <c r="AF1539" s="23">
        <f t="shared" si="455"/>
        <v>2</v>
      </c>
      <c r="AG1539" s="23">
        <f t="shared" si="456"/>
        <v>1</v>
      </c>
      <c r="AN1539" s="6" t="str">
        <f>_xlfn.IFNA(IF(IF($AH1539=AN$5,VLOOKUP(AI1539,buff!$K:$L,2,FALSE),"")=0,"",IF($AH1539=AN$5,VLOOKUP(AI1539,buff!$K:$L,2,FALSE),"")),"")</f>
        <v/>
      </c>
      <c r="AO1539" s="6" t="str">
        <f>_xlfn.IFNA(IF(IF($AH1539=AO$5,VLOOKUP(AJ1539,buff!$K:$L,2,FALSE),"")=0,"",IF($AH1539=AO$5,VLOOKUP(AJ1539,buff!$K:$L,2,FALSE),"")),"")</f>
        <v/>
      </c>
      <c r="AP1539" s="6" t="str">
        <f>_xlfn.IFNA(IF(IF($AH1539=AP$5,VLOOKUP(AK1539,buff!$K:$L,2,FALSE),"")=0,"",IF($AH1539=AP$5,VLOOKUP(AK1539,buff!$K:$L,2,FALSE),"")),"")</f>
        <v/>
      </c>
      <c r="AQ1539" s="6" t="str">
        <f>_xlfn.IFNA(IF(IF($AH1539=AQ$5,VLOOKUP(AL1539,buff!$K:$L,2,FALSE),"")=0,"",IF($AH1539=AQ$5,VLOOKUP(AL1539,buff!$K:$L,2,FALSE),"")),"")</f>
        <v/>
      </c>
      <c r="AR1539" s="6" t="str">
        <f>_xlfn.IFNA(IF(IF($AH1539=AR$5,VLOOKUP(AM1539,buff!$K:$L,2,FALSE),"")=0,"",IF($AH1539=AR$5,VLOOKUP(AM1539,buff!$K:$L,2,FALSE),"")),"")</f>
        <v/>
      </c>
      <c r="AS1539" s="6" t="str">
        <f>_xlfn.IFNA(IF(IF($AH1539=AS$5,VLOOKUP(AI1539,buff!$K:$L,2,FALSE),"")=0,"",IF($AH1539=AS$5,VLOOKUP(AI1539,buff!$K:$L,2,FALSE),"")),"")</f>
        <v/>
      </c>
      <c r="AT1539" s="6" t="str">
        <f>_xlfn.IFNA(IF(IF($AH1539=AT$5,VLOOKUP(AJ1539,buff!$K:$L,2,FALSE),"")=0,"",IF($AH1539=AT$5,VLOOKUP(AJ1539,buff!$K:$L,2,FALSE),"")),"")</f>
        <v/>
      </c>
      <c r="AU1539" s="6" t="str">
        <f>_xlfn.IFNA(IF(IF($AH1539=AU$5,VLOOKUP(AK1539,buff!$K:$L,2,FALSE),"")=0,"",IF($AH1539=AU$5,VLOOKUP(AK1539,buff!$K:$L,2,FALSE),"")),"")</f>
        <v/>
      </c>
      <c r="AV1539" s="6" t="str">
        <f>_xlfn.IFNA(IF(IF($AH1539=AV$5,VLOOKUP(AL1539,buff!$K:$L,2,FALSE),"")=0,"",IF($AH1539=AV$5,VLOOKUP(AL1539,buff!$K:$L,2,FALSE),"")),"")</f>
        <v/>
      </c>
      <c r="AW1539" s="6" t="str">
        <f>_xlfn.IFNA(IF(IF($AH1539=AW$5,VLOOKUP(AM1539,buff!$K:$L,2,FALSE),"")=0,"",IF($AH1539=AW$5,VLOOKUP(AM1539,buff!$K:$L,2,FALSE),"")),"")</f>
        <v/>
      </c>
      <c r="AX1539" s="6" t="e">
        <f>VLOOKUP(AI1539,buff!K:P,6,FALSE)</f>
        <v>#N/A</v>
      </c>
      <c r="AY1539" t="e">
        <f t="shared" si="457"/>
        <v>#N/A</v>
      </c>
      <c r="AZ1539" t="e">
        <f t="shared" si="457"/>
        <v>#N/A</v>
      </c>
      <c r="BA1539">
        <f t="shared" si="458"/>
        <v>2</v>
      </c>
      <c r="BB1539">
        <f t="shared" si="459"/>
        <v>1</v>
      </c>
    </row>
    <row r="1540" spans="1:54" x14ac:dyDescent="0.15">
      <c r="A1540" t="str">
        <f t="shared" si="461"/>
        <v>辽主动技能2等级14</v>
      </c>
      <c r="B1540" s="8">
        <v>1534</v>
      </c>
      <c r="C1540" s="8" t="str">
        <f>VLOOKUP(G1540,角色!A:B,2,FALSE)</f>
        <v>辽</v>
      </c>
      <c r="D1540" s="8" t="str">
        <f t="shared" si="454"/>
        <v>主动技能2</v>
      </c>
      <c r="E1540" s="8">
        <f t="shared" si="462"/>
        <v>14</v>
      </c>
      <c r="F1540" s="8">
        <f t="shared" si="463"/>
        <v>2</v>
      </c>
      <c r="G1540" s="8">
        <f t="shared" si="464"/>
        <v>26</v>
      </c>
      <c r="H1540" s="4" t="s">
        <v>455</v>
      </c>
      <c r="I1540" s="26" t="str">
        <f t="shared" si="470"/>
        <v>对敌方1排单位造成125%攻击力（+2299）伤害</v>
      </c>
      <c r="J1540" s="4" t="s">
        <v>305</v>
      </c>
      <c r="K1540" s="1" t="s">
        <v>103</v>
      </c>
      <c r="L1540" s="4" t="s">
        <v>114</v>
      </c>
      <c r="M1540" s="4"/>
      <c r="N1540" s="4">
        <v>100</v>
      </c>
      <c r="O1540" s="4">
        <v>100</v>
      </c>
      <c r="T1540" s="6" t="str">
        <f t="shared" si="465"/>
        <v/>
      </c>
      <c r="U1540" s="6" t="str">
        <f t="shared" si="466"/>
        <v/>
      </c>
      <c r="Y1540">
        <f t="shared" si="471"/>
        <v>50</v>
      </c>
      <c r="Z1540">
        <v>125</v>
      </c>
      <c r="AA1540" s="23">
        <v>25</v>
      </c>
      <c r="AB1540" s="23">
        <f>INT(VLOOKUP(VLOOKUP($C1540,角色技能升级比率表!$B:$C,2,FALSE),角色属性概况!E:F,2,FALSE)*VLOOKUP(E1540,角色属性概况!I:M,3,FALSE)*AA1540/100)</f>
        <v>2299</v>
      </c>
      <c r="AE1540">
        <v>0</v>
      </c>
      <c r="AF1540" s="23">
        <f t="shared" si="455"/>
        <v>2</v>
      </c>
      <c r="AG1540" s="23">
        <f t="shared" si="456"/>
        <v>1</v>
      </c>
      <c r="AN1540" s="6" t="str">
        <f>_xlfn.IFNA(IF(IF($AH1540=AN$5,VLOOKUP(AI1540,buff!$K:$L,2,FALSE),"")=0,"",IF($AH1540=AN$5,VLOOKUP(AI1540,buff!$K:$L,2,FALSE),"")),"")</f>
        <v/>
      </c>
      <c r="AO1540" s="6" t="str">
        <f>_xlfn.IFNA(IF(IF($AH1540=AO$5,VLOOKUP(AJ1540,buff!$K:$L,2,FALSE),"")=0,"",IF($AH1540=AO$5,VLOOKUP(AJ1540,buff!$K:$L,2,FALSE),"")),"")</f>
        <v/>
      </c>
      <c r="AP1540" s="6" t="str">
        <f>_xlfn.IFNA(IF(IF($AH1540=AP$5,VLOOKUP(AK1540,buff!$K:$L,2,FALSE),"")=0,"",IF($AH1540=AP$5,VLOOKUP(AK1540,buff!$K:$L,2,FALSE),"")),"")</f>
        <v/>
      </c>
      <c r="AQ1540" s="6" t="str">
        <f>_xlfn.IFNA(IF(IF($AH1540=AQ$5,VLOOKUP(AL1540,buff!$K:$L,2,FALSE),"")=0,"",IF($AH1540=AQ$5,VLOOKUP(AL1540,buff!$K:$L,2,FALSE),"")),"")</f>
        <v/>
      </c>
      <c r="AR1540" s="6" t="str">
        <f>_xlfn.IFNA(IF(IF($AH1540=AR$5,VLOOKUP(AM1540,buff!$K:$L,2,FALSE),"")=0,"",IF($AH1540=AR$5,VLOOKUP(AM1540,buff!$K:$L,2,FALSE),"")),"")</f>
        <v/>
      </c>
      <c r="AS1540" s="6" t="str">
        <f>_xlfn.IFNA(IF(IF($AH1540=AS$5,VLOOKUP(AI1540,buff!$K:$L,2,FALSE),"")=0,"",IF($AH1540=AS$5,VLOOKUP(AI1540,buff!$K:$L,2,FALSE),"")),"")</f>
        <v/>
      </c>
      <c r="AT1540" s="6" t="str">
        <f>_xlfn.IFNA(IF(IF($AH1540=AT$5,VLOOKUP(AJ1540,buff!$K:$L,2,FALSE),"")=0,"",IF($AH1540=AT$5,VLOOKUP(AJ1540,buff!$K:$L,2,FALSE),"")),"")</f>
        <v/>
      </c>
      <c r="AU1540" s="6" t="str">
        <f>_xlfn.IFNA(IF(IF($AH1540=AU$5,VLOOKUP(AK1540,buff!$K:$L,2,FALSE),"")=0,"",IF($AH1540=AU$5,VLOOKUP(AK1540,buff!$K:$L,2,FALSE),"")),"")</f>
        <v/>
      </c>
      <c r="AV1540" s="6" t="str">
        <f>_xlfn.IFNA(IF(IF($AH1540=AV$5,VLOOKUP(AL1540,buff!$K:$L,2,FALSE),"")=0,"",IF($AH1540=AV$5,VLOOKUP(AL1540,buff!$K:$L,2,FALSE),"")),"")</f>
        <v/>
      </c>
      <c r="AW1540" s="6" t="str">
        <f>_xlfn.IFNA(IF(IF($AH1540=AW$5,VLOOKUP(AM1540,buff!$K:$L,2,FALSE),"")=0,"",IF($AH1540=AW$5,VLOOKUP(AM1540,buff!$K:$L,2,FALSE),"")),"")</f>
        <v/>
      </c>
      <c r="AX1540" s="6" t="e">
        <f>VLOOKUP(AI1540,buff!K:P,6,FALSE)</f>
        <v>#N/A</v>
      </c>
      <c r="AY1540" t="e">
        <f t="shared" si="457"/>
        <v>#N/A</v>
      </c>
      <c r="AZ1540" t="e">
        <f t="shared" si="457"/>
        <v>#N/A</v>
      </c>
      <c r="BA1540">
        <f t="shared" si="458"/>
        <v>2</v>
      </c>
      <c r="BB1540">
        <f t="shared" si="459"/>
        <v>1</v>
      </c>
    </row>
    <row r="1541" spans="1:54" x14ac:dyDescent="0.15">
      <c r="A1541" t="str">
        <f t="shared" si="461"/>
        <v>辽主动技能2等级15</v>
      </c>
      <c r="B1541" s="8">
        <v>1535</v>
      </c>
      <c r="C1541" s="8" t="str">
        <f>VLOOKUP(G1541,角色!A:B,2,FALSE)</f>
        <v>辽</v>
      </c>
      <c r="D1541" s="8" t="str">
        <f t="shared" si="454"/>
        <v>主动技能2</v>
      </c>
      <c r="E1541" s="8">
        <f t="shared" si="462"/>
        <v>15</v>
      </c>
      <c r="F1541" s="8">
        <f t="shared" si="463"/>
        <v>2</v>
      </c>
      <c r="G1541" s="8">
        <f t="shared" si="464"/>
        <v>26</v>
      </c>
      <c r="H1541" s="4" t="s">
        <v>455</v>
      </c>
      <c r="I1541" s="26" t="str">
        <f t="shared" si="470"/>
        <v>对敌方1排单位造成125%攻击力（+2831）伤害</v>
      </c>
      <c r="J1541" s="4" t="s">
        <v>305</v>
      </c>
      <c r="K1541" s="1" t="s">
        <v>103</v>
      </c>
      <c r="L1541" s="4" t="s">
        <v>114</v>
      </c>
      <c r="M1541" s="4"/>
      <c r="N1541" s="4">
        <v>100</v>
      </c>
      <c r="O1541" s="4">
        <v>100</v>
      </c>
      <c r="T1541" s="6" t="str">
        <f t="shared" si="465"/>
        <v/>
      </c>
      <c r="U1541" s="6" t="str">
        <f t="shared" si="466"/>
        <v/>
      </c>
      <c r="Y1541">
        <f t="shared" si="471"/>
        <v>50</v>
      </c>
      <c r="Z1541">
        <v>125</v>
      </c>
      <c r="AA1541" s="23">
        <v>25</v>
      </c>
      <c r="AB1541" s="23">
        <f>INT(VLOOKUP(VLOOKUP($C1541,角色技能升级比率表!$B:$C,2,FALSE),角色属性概况!E:F,2,FALSE)*VLOOKUP(E1541,角色属性概况!I:M,3,FALSE)*AA1541/100)</f>
        <v>2831</v>
      </c>
      <c r="AE1541">
        <v>0</v>
      </c>
      <c r="AF1541" s="23">
        <f t="shared" si="455"/>
        <v>2</v>
      </c>
      <c r="AG1541" s="23">
        <f t="shared" si="456"/>
        <v>1</v>
      </c>
      <c r="AN1541" s="6" t="str">
        <f>_xlfn.IFNA(IF(IF($AH1541=AN$5,VLOOKUP(AI1541,buff!$K:$L,2,FALSE),"")=0,"",IF($AH1541=AN$5,VLOOKUP(AI1541,buff!$K:$L,2,FALSE),"")),"")</f>
        <v/>
      </c>
      <c r="AO1541" s="6" t="str">
        <f>_xlfn.IFNA(IF(IF($AH1541=AO$5,VLOOKUP(AJ1541,buff!$K:$L,2,FALSE),"")=0,"",IF($AH1541=AO$5,VLOOKUP(AJ1541,buff!$K:$L,2,FALSE),"")),"")</f>
        <v/>
      </c>
      <c r="AP1541" s="6" t="str">
        <f>_xlfn.IFNA(IF(IF($AH1541=AP$5,VLOOKUP(AK1541,buff!$K:$L,2,FALSE),"")=0,"",IF($AH1541=AP$5,VLOOKUP(AK1541,buff!$K:$L,2,FALSE),"")),"")</f>
        <v/>
      </c>
      <c r="AQ1541" s="6" t="str">
        <f>_xlfn.IFNA(IF(IF($AH1541=AQ$5,VLOOKUP(AL1541,buff!$K:$L,2,FALSE),"")=0,"",IF($AH1541=AQ$5,VLOOKUP(AL1541,buff!$K:$L,2,FALSE),"")),"")</f>
        <v/>
      </c>
      <c r="AR1541" s="6" t="str">
        <f>_xlfn.IFNA(IF(IF($AH1541=AR$5,VLOOKUP(AM1541,buff!$K:$L,2,FALSE),"")=0,"",IF($AH1541=AR$5,VLOOKUP(AM1541,buff!$K:$L,2,FALSE),"")),"")</f>
        <v/>
      </c>
      <c r="AS1541" s="6" t="str">
        <f>_xlfn.IFNA(IF(IF($AH1541=AS$5,VLOOKUP(AI1541,buff!$K:$L,2,FALSE),"")=0,"",IF($AH1541=AS$5,VLOOKUP(AI1541,buff!$K:$L,2,FALSE),"")),"")</f>
        <v/>
      </c>
      <c r="AT1541" s="6" t="str">
        <f>_xlfn.IFNA(IF(IF($AH1541=AT$5,VLOOKUP(AJ1541,buff!$K:$L,2,FALSE),"")=0,"",IF($AH1541=AT$5,VLOOKUP(AJ1541,buff!$K:$L,2,FALSE),"")),"")</f>
        <v/>
      </c>
      <c r="AU1541" s="6" t="str">
        <f>_xlfn.IFNA(IF(IF($AH1541=AU$5,VLOOKUP(AK1541,buff!$K:$L,2,FALSE),"")=0,"",IF($AH1541=AU$5,VLOOKUP(AK1541,buff!$K:$L,2,FALSE),"")),"")</f>
        <v/>
      </c>
      <c r="AV1541" s="6" t="str">
        <f>_xlfn.IFNA(IF(IF($AH1541=AV$5,VLOOKUP(AL1541,buff!$K:$L,2,FALSE),"")=0,"",IF($AH1541=AV$5,VLOOKUP(AL1541,buff!$K:$L,2,FALSE),"")),"")</f>
        <v/>
      </c>
      <c r="AW1541" s="6" t="str">
        <f>_xlfn.IFNA(IF(IF($AH1541=AW$5,VLOOKUP(AM1541,buff!$K:$L,2,FALSE),"")=0,"",IF($AH1541=AW$5,VLOOKUP(AM1541,buff!$K:$L,2,FALSE),"")),"")</f>
        <v/>
      </c>
      <c r="AX1541" s="6" t="e">
        <f>VLOOKUP(AI1541,buff!K:P,6,FALSE)</f>
        <v>#N/A</v>
      </c>
      <c r="AY1541" t="e">
        <f t="shared" si="457"/>
        <v>#N/A</v>
      </c>
      <c r="AZ1541" t="e">
        <f t="shared" si="457"/>
        <v>#N/A</v>
      </c>
      <c r="BA1541">
        <f t="shared" si="458"/>
        <v>2</v>
      </c>
      <c r="BB1541">
        <f t="shared" si="459"/>
        <v>1</v>
      </c>
    </row>
    <row r="1542" spans="1:54" x14ac:dyDescent="0.15">
      <c r="A1542" t="str">
        <f t="shared" si="461"/>
        <v>辽主动技能2等级16</v>
      </c>
      <c r="B1542" s="8">
        <v>1536</v>
      </c>
      <c r="C1542" s="8" t="str">
        <f>VLOOKUP(G1542,角色!A:B,2,FALSE)</f>
        <v>辽</v>
      </c>
      <c r="D1542" s="8" t="str">
        <f t="shared" si="454"/>
        <v>主动技能2</v>
      </c>
      <c r="E1542" s="8">
        <f t="shared" si="462"/>
        <v>16</v>
      </c>
      <c r="F1542" s="8">
        <f t="shared" si="463"/>
        <v>2</v>
      </c>
      <c r="G1542" s="8">
        <f t="shared" si="464"/>
        <v>26</v>
      </c>
      <c r="H1542" s="4" t="s">
        <v>455</v>
      </c>
      <c r="I1542" s="26" t="str">
        <f t="shared" si="470"/>
        <v>对敌方1排单位造成125%攻击力（+3486）伤害</v>
      </c>
      <c r="J1542" s="4" t="s">
        <v>305</v>
      </c>
      <c r="K1542" s="1" t="s">
        <v>103</v>
      </c>
      <c r="L1542" s="4" t="s">
        <v>114</v>
      </c>
      <c r="M1542" s="4"/>
      <c r="N1542" s="4">
        <v>100</v>
      </c>
      <c r="O1542" s="4">
        <v>100</v>
      </c>
      <c r="T1542" s="6" t="str">
        <f t="shared" si="465"/>
        <v/>
      </c>
      <c r="U1542" s="6" t="str">
        <f t="shared" si="466"/>
        <v/>
      </c>
      <c r="Y1542">
        <f t="shared" si="471"/>
        <v>50</v>
      </c>
      <c r="Z1542">
        <v>125</v>
      </c>
      <c r="AA1542" s="23">
        <v>25</v>
      </c>
      <c r="AB1542" s="23">
        <f>INT(VLOOKUP(VLOOKUP($C1542,角色技能升级比率表!$B:$C,2,FALSE),角色属性概况!E:F,2,FALSE)*VLOOKUP(E1542,角色属性概况!I:M,3,FALSE)*AA1542/100)</f>
        <v>3486</v>
      </c>
      <c r="AE1542">
        <v>0</v>
      </c>
      <c r="AF1542" s="23">
        <f t="shared" si="455"/>
        <v>2</v>
      </c>
      <c r="AG1542" s="23">
        <f t="shared" si="456"/>
        <v>1</v>
      </c>
      <c r="AN1542" s="6" t="str">
        <f>_xlfn.IFNA(IF(IF($AH1542=AN$5,VLOOKUP(AI1542,buff!$K:$L,2,FALSE),"")=0,"",IF($AH1542=AN$5,VLOOKUP(AI1542,buff!$K:$L,2,FALSE),"")),"")</f>
        <v/>
      </c>
      <c r="AO1542" s="6" t="str">
        <f>_xlfn.IFNA(IF(IF($AH1542=AO$5,VLOOKUP(AJ1542,buff!$K:$L,2,FALSE),"")=0,"",IF($AH1542=AO$5,VLOOKUP(AJ1542,buff!$K:$L,2,FALSE),"")),"")</f>
        <v/>
      </c>
      <c r="AP1542" s="6" t="str">
        <f>_xlfn.IFNA(IF(IF($AH1542=AP$5,VLOOKUP(AK1542,buff!$K:$L,2,FALSE),"")=0,"",IF($AH1542=AP$5,VLOOKUP(AK1542,buff!$K:$L,2,FALSE),"")),"")</f>
        <v/>
      </c>
      <c r="AQ1542" s="6" t="str">
        <f>_xlfn.IFNA(IF(IF($AH1542=AQ$5,VLOOKUP(AL1542,buff!$K:$L,2,FALSE),"")=0,"",IF($AH1542=AQ$5,VLOOKUP(AL1542,buff!$K:$L,2,FALSE),"")),"")</f>
        <v/>
      </c>
      <c r="AR1542" s="6" t="str">
        <f>_xlfn.IFNA(IF(IF($AH1542=AR$5,VLOOKUP(AM1542,buff!$K:$L,2,FALSE),"")=0,"",IF($AH1542=AR$5,VLOOKUP(AM1542,buff!$K:$L,2,FALSE),"")),"")</f>
        <v/>
      </c>
      <c r="AS1542" s="6" t="str">
        <f>_xlfn.IFNA(IF(IF($AH1542=AS$5,VLOOKUP(AI1542,buff!$K:$L,2,FALSE),"")=0,"",IF($AH1542=AS$5,VLOOKUP(AI1542,buff!$K:$L,2,FALSE),"")),"")</f>
        <v/>
      </c>
      <c r="AT1542" s="6" t="str">
        <f>_xlfn.IFNA(IF(IF($AH1542=AT$5,VLOOKUP(AJ1542,buff!$K:$L,2,FALSE),"")=0,"",IF($AH1542=AT$5,VLOOKUP(AJ1542,buff!$K:$L,2,FALSE),"")),"")</f>
        <v/>
      </c>
      <c r="AU1542" s="6" t="str">
        <f>_xlfn.IFNA(IF(IF($AH1542=AU$5,VLOOKUP(AK1542,buff!$K:$L,2,FALSE),"")=0,"",IF($AH1542=AU$5,VLOOKUP(AK1542,buff!$K:$L,2,FALSE),"")),"")</f>
        <v/>
      </c>
      <c r="AV1542" s="6" t="str">
        <f>_xlfn.IFNA(IF(IF($AH1542=AV$5,VLOOKUP(AL1542,buff!$K:$L,2,FALSE),"")=0,"",IF($AH1542=AV$5,VLOOKUP(AL1542,buff!$K:$L,2,FALSE),"")),"")</f>
        <v/>
      </c>
      <c r="AW1542" s="6" t="str">
        <f>_xlfn.IFNA(IF(IF($AH1542=AW$5,VLOOKUP(AM1542,buff!$K:$L,2,FALSE),"")=0,"",IF($AH1542=AW$5,VLOOKUP(AM1542,buff!$K:$L,2,FALSE),"")),"")</f>
        <v/>
      </c>
      <c r="AX1542" s="6" t="e">
        <f>VLOOKUP(AI1542,buff!K:P,6,FALSE)</f>
        <v>#N/A</v>
      </c>
      <c r="AY1542" t="e">
        <f t="shared" si="457"/>
        <v>#N/A</v>
      </c>
      <c r="AZ1542" t="e">
        <f t="shared" si="457"/>
        <v>#N/A</v>
      </c>
      <c r="BA1542">
        <f t="shared" si="458"/>
        <v>2</v>
      </c>
      <c r="BB1542">
        <f t="shared" si="459"/>
        <v>1</v>
      </c>
    </row>
    <row r="1543" spans="1:54" x14ac:dyDescent="0.15">
      <c r="A1543" t="str">
        <f t="shared" si="461"/>
        <v>辽主动技能2等级17</v>
      </c>
      <c r="B1543" s="8">
        <v>1537</v>
      </c>
      <c r="C1543" s="8" t="str">
        <f>VLOOKUP(G1543,角色!A:B,2,FALSE)</f>
        <v>辽</v>
      </c>
      <c r="D1543" s="8" t="str">
        <f t="shared" si="454"/>
        <v>主动技能2</v>
      </c>
      <c r="E1543" s="8">
        <f t="shared" si="462"/>
        <v>17</v>
      </c>
      <c r="F1543" s="8">
        <f t="shared" si="463"/>
        <v>2</v>
      </c>
      <c r="G1543" s="8">
        <f t="shared" si="464"/>
        <v>26</v>
      </c>
      <c r="H1543" s="4" t="s">
        <v>455</v>
      </c>
      <c r="I1543" s="26" t="str">
        <f t="shared" si="470"/>
        <v>对敌方1排单位造成125%攻击力（+4292）伤害</v>
      </c>
      <c r="J1543" s="4" t="s">
        <v>305</v>
      </c>
      <c r="K1543" s="1" t="s">
        <v>103</v>
      </c>
      <c r="L1543" s="4" t="s">
        <v>114</v>
      </c>
      <c r="M1543" s="4"/>
      <c r="N1543" s="4">
        <v>100</v>
      </c>
      <c r="O1543" s="4">
        <v>100</v>
      </c>
      <c r="T1543" s="6" t="str">
        <f t="shared" si="465"/>
        <v/>
      </c>
      <c r="U1543" s="6" t="str">
        <f t="shared" si="466"/>
        <v/>
      </c>
      <c r="Y1543">
        <f t="shared" si="471"/>
        <v>50</v>
      </c>
      <c r="Z1543">
        <v>125</v>
      </c>
      <c r="AA1543" s="23">
        <v>25</v>
      </c>
      <c r="AB1543" s="23">
        <f>INT(VLOOKUP(VLOOKUP($C1543,角色技能升级比率表!$B:$C,2,FALSE),角色属性概况!E:F,2,FALSE)*VLOOKUP(E1543,角色属性概况!I:M,3,FALSE)*AA1543/100)</f>
        <v>4292</v>
      </c>
      <c r="AE1543">
        <v>0</v>
      </c>
      <c r="AF1543" s="23">
        <f t="shared" si="455"/>
        <v>2</v>
      </c>
      <c r="AG1543" s="23">
        <f t="shared" si="456"/>
        <v>1</v>
      </c>
      <c r="AN1543" s="6" t="str">
        <f>_xlfn.IFNA(IF(IF($AH1543=AN$5,VLOOKUP(AI1543,buff!$K:$L,2,FALSE),"")=0,"",IF($AH1543=AN$5,VLOOKUP(AI1543,buff!$K:$L,2,FALSE),"")),"")</f>
        <v/>
      </c>
      <c r="AO1543" s="6" t="str">
        <f>_xlfn.IFNA(IF(IF($AH1543=AO$5,VLOOKUP(AJ1543,buff!$K:$L,2,FALSE),"")=0,"",IF($AH1543=AO$5,VLOOKUP(AJ1543,buff!$K:$L,2,FALSE),"")),"")</f>
        <v/>
      </c>
      <c r="AP1543" s="6" t="str">
        <f>_xlfn.IFNA(IF(IF($AH1543=AP$5,VLOOKUP(AK1543,buff!$K:$L,2,FALSE),"")=0,"",IF($AH1543=AP$5,VLOOKUP(AK1543,buff!$K:$L,2,FALSE),"")),"")</f>
        <v/>
      </c>
      <c r="AQ1543" s="6" t="str">
        <f>_xlfn.IFNA(IF(IF($AH1543=AQ$5,VLOOKUP(AL1543,buff!$K:$L,2,FALSE),"")=0,"",IF($AH1543=AQ$5,VLOOKUP(AL1543,buff!$K:$L,2,FALSE),"")),"")</f>
        <v/>
      </c>
      <c r="AR1543" s="6" t="str">
        <f>_xlfn.IFNA(IF(IF($AH1543=AR$5,VLOOKUP(AM1543,buff!$K:$L,2,FALSE),"")=0,"",IF($AH1543=AR$5,VLOOKUP(AM1543,buff!$K:$L,2,FALSE),"")),"")</f>
        <v/>
      </c>
      <c r="AS1543" s="6" t="str">
        <f>_xlfn.IFNA(IF(IF($AH1543=AS$5,VLOOKUP(AI1543,buff!$K:$L,2,FALSE),"")=0,"",IF($AH1543=AS$5,VLOOKUP(AI1543,buff!$K:$L,2,FALSE),"")),"")</f>
        <v/>
      </c>
      <c r="AT1543" s="6" t="str">
        <f>_xlfn.IFNA(IF(IF($AH1543=AT$5,VLOOKUP(AJ1543,buff!$K:$L,2,FALSE),"")=0,"",IF($AH1543=AT$5,VLOOKUP(AJ1543,buff!$K:$L,2,FALSE),"")),"")</f>
        <v/>
      </c>
      <c r="AU1543" s="6" t="str">
        <f>_xlfn.IFNA(IF(IF($AH1543=AU$5,VLOOKUP(AK1543,buff!$K:$L,2,FALSE),"")=0,"",IF($AH1543=AU$5,VLOOKUP(AK1543,buff!$K:$L,2,FALSE),"")),"")</f>
        <v/>
      </c>
      <c r="AV1543" s="6" t="str">
        <f>_xlfn.IFNA(IF(IF($AH1543=AV$5,VLOOKUP(AL1543,buff!$K:$L,2,FALSE),"")=0,"",IF($AH1543=AV$5,VLOOKUP(AL1543,buff!$K:$L,2,FALSE),"")),"")</f>
        <v/>
      </c>
      <c r="AW1543" s="6" t="str">
        <f>_xlfn.IFNA(IF(IF($AH1543=AW$5,VLOOKUP(AM1543,buff!$K:$L,2,FALSE),"")=0,"",IF($AH1543=AW$5,VLOOKUP(AM1543,buff!$K:$L,2,FALSE),"")),"")</f>
        <v/>
      </c>
      <c r="AX1543" s="6" t="e">
        <f>VLOOKUP(AI1543,buff!K:P,6,FALSE)</f>
        <v>#N/A</v>
      </c>
      <c r="AY1543" t="e">
        <f t="shared" si="457"/>
        <v>#N/A</v>
      </c>
      <c r="AZ1543" t="e">
        <f t="shared" si="457"/>
        <v>#N/A</v>
      </c>
      <c r="BA1543">
        <f t="shared" si="458"/>
        <v>2</v>
      </c>
      <c r="BB1543">
        <f t="shared" si="459"/>
        <v>1</v>
      </c>
    </row>
    <row r="1544" spans="1:54" x14ac:dyDescent="0.15">
      <c r="A1544" t="str">
        <f t="shared" si="461"/>
        <v>辽主动技能2等级18</v>
      </c>
      <c r="B1544" s="8">
        <v>1538</v>
      </c>
      <c r="C1544" s="8" t="str">
        <f>VLOOKUP(G1544,角色!A:B,2,FALSE)</f>
        <v>辽</v>
      </c>
      <c r="D1544" s="8" t="str">
        <f t="shared" ref="D1544:D1607" si="472">$D$4&amp;F1544</f>
        <v>主动技能2</v>
      </c>
      <c r="E1544" s="8">
        <f t="shared" si="462"/>
        <v>18</v>
      </c>
      <c r="F1544" s="8">
        <f t="shared" si="463"/>
        <v>2</v>
      </c>
      <c r="G1544" s="8">
        <f t="shared" si="464"/>
        <v>26</v>
      </c>
      <c r="H1544" s="4" t="s">
        <v>455</v>
      </c>
      <c r="I1544" s="26" t="str">
        <f t="shared" si="470"/>
        <v>对敌方1排单位造成125%攻击力（+5285）伤害</v>
      </c>
      <c r="J1544" s="4" t="s">
        <v>305</v>
      </c>
      <c r="K1544" s="1" t="s">
        <v>103</v>
      </c>
      <c r="L1544" s="4" t="s">
        <v>114</v>
      </c>
      <c r="M1544" s="4"/>
      <c r="N1544" s="4">
        <v>100</v>
      </c>
      <c r="O1544" s="4">
        <v>100</v>
      </c>
      <c r="T1544" s="6" t="str">
        <f t="shared" si="465"/>
        <v/>
      </c>
      <c r="U1544" s="6" t="str">
        <f t="shared" si="466"/>
        <v/>
      </c>
      <c r="Y1544">
        <f t="shared" si="471"/>
        <v>50</v>
      </c>
      <c r="Z1544">
        <v>125</v>
      </c>
      <c r="AA1544" s="23">
        <v>25</v>
      </c>
      <c r="AB1544" s="23">
        <f>INT(VLOOKUP(VLOOKUP($C1544,角色技能升级比率表!$B:$C,2,FALSE),角色属性概况!E:F,2,FALSE)*VLOOKUP(E1544,角色属性概况!I:M,3,FALSE)*AA1544/100)</f>
        <v>5285</v>
      </c>
      <c r="AE1544">
        <v>0</v>
      </c>
      <c r="AF1544" s="23">
        <f t="shared" ref="AF1544:AF1607" si="473">BA1544</f>
        <v>2</v>
      </c>
      <c r="AG1544" s="23">
        <f t="shared" ref="AG1544:AG1607" si="474">BB1544</f>
        <v>1</v>
      </c>
      <c r="AN1544" s="6" t="str">
        <f>_xlfn.IFNA(IF(IF($AH1544=AN$5,VLOOKUP(AI1544,buff!$K:$L,2,FALSE),"")=0,"",IF($AH1544=AN$5,VLOOKUP(AI1544,buff!$K:$L,2,FALSE),"")),"")</f>
        <v/>
      </c>
      <c r="AO1544" s="6" t="str">
        <f>_xlfn.IFNA(IF(IF($AH1544=AO$5,VLOOKUP(AJ1544,buff!$K:$L,2,FALSE),"")=0,"",IF($AH1544=AO$5,VLOOKUP(AJ1544,buff!$K:$L,2,FALSE),"")),"")</f>
        <v/>
      </c>
      <c r="AP1544" s="6" t="str">
        <f>_xlfn.IFNA(IF(IF($AH1544=AP$5,VLOOKUP(AK1544,buff!$K:$L,2,FALSE),"")=0,"",IF($AH1544=AP$5,VLOOKUP(AK1544,buff!$K:$L,2,FALSE),"")),"")</f>
        <v/>
      </c>
      <c r="AQ1544" s="6" t="str">
        <f>_xlfn.IFNA(IF(IF($AH1544=AQ$5,VLOOKUP(AL1544,buff!$K:$L,2,FALSE),"")=0,"",IF($AH1544=AQ$5,VLOOKUP(AL1544,buff!$K:$L,2,FALSE),"")),"")</f>
        <v/>
      </c>
      <c r="AR1544" s="6" t="str">
        <f>_xlfn.IFNA(IF(IF($AH1544=AR$5,VLOOKUP(AM1544,buff!$K:$L,2,FALSE),"")=0,"",IF($AH1544=AR$5,VLOOKUP(AM1544,buff!$K:$L,2,FALSE),"")),"")</f>
        <v/>
      </c>
      <c r="AS1544" s="6" t="str">
        <f>_xlfn.IFNA(IF(IF($AH1544=AS$5,VLOOKUP(AI1544,buff!$K:$L,2,FALSE),"")=0,"",IF($AH1544=AS$5,VLOOKUP(AI1544,buff!$K:$L,2,FALSE),"")),"")</f>
        <v/>
      </c>
      <c r="AT1544" s="6" t="str">
        <f>_xlfn.IFNA(IF(IF($AH1544=AT$5,VLOOKUP(AJ1544,buff!$K:$L,2,FALSE),"")=0,"",IF($AH1544=AT$5,VLOOKUP(AJ1544,buff!$K:$L,2,FALSE),"")),"")</f>
        <v/>
      </c>
      <c r="AU1544" s="6" t="str">
        <f>_xlfn.IFNA(IF(IF($AH1544=AU$5,VLOOKUP(AK1544,buff!$K:$L,2,FALSE),"")=0,"",IF($AH1544=AU$5,VLOOKUP(AK1544,buff!$K:$L,2,FALSE),"")),"")</f>
        <v/>
      </c>
      <c r="AV1544" s="6" t="str">
        <f>_xlfn.IFNA(IF(IF($AH1544=AV$5,VLOOKUP(AL1544,buff!$K:$L,2,FALSE),"")=0,"",IF($AH1544=AV$5,VLOOKUP(AL1544,buff!$K:$L,2,FALSE),"")),"")</f>
        <v/>
      </c>
      <c r="AW1544" s="6" t="str">
        <f>_xlfn.IFNA(IF(IF($AH1544=AW$5,VLOOKUP(AM1544,buff!$K:$L,2,FALSE),"")=0,"",IF($AH1544=AW$5,VLOOKUP(AM1544,buff!$K:$L,2,FALSE),"")),"")</f>
        <v/>
      </c>
      <c r="AX1544" s="6" t="e">
        <f>VLOOKUP(AI1544,buff!K:P,6,FALSE)</f>
        <v>#N/A</v>
      </c>
      <c r="AY1544" t="e">
        <f t="shared" ref="AY1544:AZ1607" si="475">AX1544</f>
        <v>#N/A</v>
      </c>
      <c r="AZ1544" t="e">
        <f t="shared" si="475"/>
        <v>#N/A</v>
      </c>
      <c r="BA1544">
        <f t="shared" ref="BA1544:BA1607" si="476">IF(F1544=1,0,IF(F1544=2,2,3))</f>
        <v>2</v>
      </c>
      <c r="BB1544">
        <f t="shared" ref="BB1544:BB1607" si="477">IF(F1544=1,0,IF(F1544=2,1,2))</f>
        <v>1</v>
      </c>
    </row>
    <row r="1545" spans="1:54" x14ac:dyDescent="0.15">
      <c r="A1545" t="str">
        <f t="shared" si="461"/>
        <v>辽主动技能2等级19</v>
      </c>
      <c r="B1545" s="8">
        <v>1539</v>
      </c>
      <c r="C1545" s="8" t="str">
        <f>VLOOKUP(G1545,角色!A:B,2,FALSE)</f>
        <v>辽</v>
      </c>
      <c r="D1545" s="8" t="str">
        <f t="shared" si="472"/>
        <v>主动技能2</v>
      </c>
      <c r="E1545" s="8">
        <f t="shared" si="462"/>
        <v>19</v>
      </c>
      <c r="F1545" s="8">
        <f t="shared" si="463"/>
        <v>2</v>
      </c>
      <c r="G1545" s="8">
        <f t="shared" si="464"/>
        <v>26</v>
      </c>
      <c r="H1545" s="4" t="s">
        <v>455</v>
      </c>
      <c r="I1545" s="26" t="str">
        <f t="shared" si="470"/>
        <v>对敌方1排单位造成125%攻击力（+6507）伤害</v>
      </c>
      <c r="J1545" s="4" t="s">
        <v>305</v>
      </c>
      <c r="K1545" s="1" t="s">
        <v>103</v>
      </c>
      <c r="L1545" s="4" t="s">
        <v>114</v>
      </c>
      <c r="M1545" s="4"/>
      <c r="N1545" s="4">
        <v>100</v>
      </c>
      <c r="O1545" s="4">
        <v>100</v>
      </c>
      <c r="T1545" s="6" t="str">
        <f t="shared" si="465"/>
        <v/>
      </c>
      <c r="U1545" s="6" t="str">
        <f t="shared" si="466"/>
        <v/>
      </c>
      <c r="Y1545">
        <f t="shared" si="471"/>
        <v>50</v>
      </c>
      <c r="Z1545">
        <v>125</v>
      </c>
      <c r="AA1545" s="23">
        <v>25</v>
      </c>
      <c r="AB1545" s="23">
        <f>INT(VLOOKUP(VLOOKUP($C1545,角色技能升级比率表!$B:$C,2,FALSE),角色属性概况!E:F,2,FALSE)*VLOOKUP(E1545,角色属性概况!I:M,3,FALSE)*AA1545/100)</f>
        <v>6507</v>
      </c>
      <c r="AE1545">
        <v>0</v>
      </c>
      <c r="AF1545" s="23">
        <f t="shared" si="473"/>
        <v>2</v>
      </c>
      <c r="AG1545" s="23">
        <f t="shared" si="474"/>
        <v>1</v>
      </c>
      <c r="AN1545" s="6" t="str">
        <f>_xlfn.IFNA(IF(IF($AH1545=AN$5,VLOOKUP(AI1545,buff!$K:$L,2,FALSE),"")=0,"",IF($AH1545=AN$5,VLOOKUP(AI1545,buff!$K:$L,2,FALSE),"")),"")</f>
        <v/>
      </c>
      <c r="AO1545" s="6" t="str">
        <f>_xlfn.IFNA(IF(IF($AH1545=AO$5,VLOOKUP(AJ1545,buff!$K:$L,2,FALSE),"")=0,"",IF($AH1545=AO$5,VLOOKUP(AJ1545,buff!$K:$L,2,FALSE),"")),"")</f>
        <v/>
      </c>
      <c r="AP1545" s="6" t="str">
        <f>_xlfn.IFNA(IF(IF($AH1545=AP$5,VLOOKUP(AK1545,buff!$K:$L,2,FALSE),"")=0,"",IF($AH1545=AP$5,VLOOKUP(AK1545,buff!$K:$L,2,FALSE),"")),"")</f>
        <v/>
      </c>
      <c r="AQ1545" s="6" t="str">
        <f>_xlfn.IFNA(IF(IF($AH1545=AQ$5,VLOOKUP(AL1545,buff!$K:$L,2,FALSE),"")=0,"",IF($AH1545=AQ$5,VLOOKUP(AL1545,buff!$K:$L,2,FALSE),"")),"")</f>
        <v/>
      </c>
      <c r="AR1545" s="6" t="str">
        <f>_xlfn.IFNA(IF(IF($AH1545=AR$5,VLOOKUP(AM1545,buff!$K:$L,2,FALSE),"")=0,"",IF($AH1545=AR$5,VLOOKUP(AM1545,buff!$K:$L,2,FALSE),"")),"")</f>
        <v/>
      </c>
      <c r="AS1545" s="6" t="str">
        <f>_xlfn.IFNA(IF(IF($AH1545=AS$5,VLOOKUP(AI1545,buff!$K:$L,2,FALSE),"")=0,"",IF($AH1545=AS$5,VLOOKUP(AI1545,buff!$K:$L,2,FALSE),"")),"")</f>
        <v/>
      </c>
      <c r="AT1545" s="6" t="str">
        <f>_xlfn.IFNA(IF(IF($AH1545=AT$5,VLOOKUP(AJ1545,buff!$K:$L,2,FALSE),"")=0,"",IF($AH1545=AT$5,VLOOKUP(AJ1545,buff!$K:$L,2,FALSE),"")),"")</f>
        <v/>
      </c>
      <c r="AU1545" s="6" t="str">
        <f>_xlfn.IFNA(IF(IF($AH1545=AU$5,VLOOKUP(AK1545,buff!$K:$L,2,FALSE),"")=0,"",IF($AH1545=AU$5,VLOOKUP(AK1545,buff!$K:$L,2,FALSE),"")),"")</f>
        <v/>
      </c>
      <c r="AV1545" s="6" t="str">
        <f>_xlfn.IFNA(IF(IF($AH1545=AV$5,VLOOKUP(AL1545,buff!$K:$L,2,FALSE),"")=0,"",IF($AH1545=AV$5,VLOOKUP(AL1545,buff!$K:$L,2,FALSE),"")),"")</f>
        <v/>
      </c>
      <c r="AW1545" s="6" t="str">
        <f>_xlfn.IFNA(IF(IF($AH1545=AW$5,VLOOKUP(AM1545,buff!$K:$L,2,FALSE),"")=0,"",IF($AH1545=AW$5,VLOOKUP(AM1545,buff!$K:$L,2,FALSE),"")),"")</f>
        <v/>
      </c>
      <c r="AX1545" s="6" t="e">
        <f>VLOOKUP(AI1545,buff!K:P,6,FALSE)</f>
        <v>#N/A</v>
      </c>
      <c r="AY1545" t="e">
        <f t="shared" si="475"/>
        <v>#N/A</v>
      </c>
      <c r="AZ1545" t="e">
        <f t="shared" si="475"/>
        <v>#N/A</v>
      </c>
      <c r="BA1545">
        <f t="shared" si="476"/>
        <v>2</v>
      </c>
      <c r="BB1545">
        <f t="shared" si="477"/>
        <v>1</v>
      </c>
    </row>
    <row r="1546" spans="1:54" x14ac:dyDescent="0.15">
      <c r="A1546" t="str">
        <f t="shared" si="461"/>
        <v>辽主动技能2等级20</v>
      </c>
      <c r="B1546" s="8">
        <v>1540</v>
      </c>
      <c r="C1546" s="8" t="str">
        <f>VLOOKUP(G1546,角色!A:B,2,FALSE)</f>
        <v>辽</v>
      </c>
      <c r="D1546" s="8" t="str">
        <f t="shared" si="472"/>
        <v>主动技能2</v>
      </c>
      <c r="E1546" s="8">
        <f t="shared" si="462"/>
        <v>20</v>
      </c>
      <c r="F1546" s="8">
        <f t="shared" si="463"/>
        <v>2</v>
      </c>
      <c r="G1546" s="8">
        <f t="shared" si="464"/>
        <v>26</v>
      </c>
      <c r="H1546" s="4" t="s">
        <v>455</v>
      </c>
      <c r="I1546" s="26" t="str">
        <f t="shared" si="470"/>
        <v>对敌方1排单位造成125%攻击力（+8011）伤害</v>
      </c>
      <c r="J1546" s="4" t="s">
        <v>305</v>
      </c>
      <c r="K1546" s="1" t="s">
        <v>103</v>
      </c>
      <c r="L1546" s="4" t="s">
        <v>114</v>
      </c>
      <c r="M1546" s="4"/>
      <c r="N1546" s="4">
        <v>100</v>
      </c>
      <c r="O1546" s="4">
        <v>100</v>
      </c>
      <c r="T1546" s="6" t="str">
        <f t="shared" si="465"/>
        <v/>
      </c>
      <c r="U1546" s="6" t="str">
        <f t="shared" si="466"/>
        <v/>
      </c>
      <c r="Y1546">
        <f t="shared" si="471"/>
        <v>50</v>
      </c>
      <c r="Z1546">
        <v>125</v>
      </c>
      <c r="AA1546" s="23">
        <v>25</v>
      </c>
      <c r="AB1546" s="23">
        <f>INT(VLOOKUP(VLOOKUP($C1546,角色技能升级比率表!$B:$C,2,FALSE),角色属性概况!E:F,2,FALSE)*VLOOKUP(E1546,角色属性概况!I:M,3,FALSE)*AA1546/100)</f>
        <v>8011</v>
      </c>
      <c r="AE1546">
        <v>0</v>
      </c>
      <c r="AF1546" s="23">
        <f t="shared" si="473"/>
        <v>2</v>
      </c>
      <c r="AG1546" s="23">
        <f t="shared" si="474"/>
        <v>1</v>
      </c>
      <c r="AN1546" s="6" t="str">
        <f>_xlfn.IFNA(IF(IF($AH1546=AN$5,VLOOKUP(AI1546,buff!$K:$L,2,FALSE),"")=0,"",IF($AH1546=AN$5,VLOOKUP(AI1546,buff!$K:$L,2,FALSE),"")),"")</f>
        <v/>
      </c>
      <c r="AO1546" s="6" t="str">
        <f>_xlfn.IFNA(IF(IF($AH1546=AO$5,VLOOKUP(AJ1546,buff!$K:$L,2,FALSE),"")=0,"",IF($AH1546=AO$5,VLOOKUP(AJ1546,buff!$K:$L,2,FALSE),"")),"")</f>
        <v/>
      </c>
      <c r="AP1546" s="6" t="str">
        <f>_xlfn.IFNA(IF(IF($AH1546=AP$5,VLOOKUP(AK1546,buff!$K:$L,2,FALSE),"")=0,"",IF($AH1546=AP$5,VLOOKUP(AK1546,buff!$K:$L,2,FALSE),"")),"")</f>
        <v/>
      </c>
      <c r="AQ1546" s="6" t="str">
        <f>_xlfn.IFNA(IF(IF($AH1546=AQ$5,VLOOKUP(AL1546,buff!$K:$L,2,FALSE),"")=0,"",IF($AH1546=AQ$5,VLOOKUP(AL1546,buff!$K:$L,2,FALSE),"")),"")</f>
        <v/>
      </c>
      <c r="AR1546" s="6" t="str">
        <f>_xlfn.IFNA(IF(IF($AH1546=AR$5,VLOOKUP(AM1546,buff!$K:$L,2,FALSE),"")=0,"",IF($AH1546=AR$5,VLOOKUP(AM1546,buff!$K:$L,2,FALSE),"")),"")</f>
        <v/>
      </c>
      <c r="AS1546" s="6" t="str">
        <f>_xlfn.IFNA(IF(IF($AH1546=AS$5,VLOOKUP(AI1546,buff!$K:$L,2,FALSE),"")=0,"",IF($AH1546=AS$5,VLOOKUP(AI1546,buff!$K:$L,2,FALSE),"")),"")</f>
        <v/>
      </c>
      <c r="AT1546" s="6" t="str">
        <f>_xlfn.IFNA(IF(IF($AH1546=AT$5,VLOOKUP(AJ1546,buff!$K:$L,2,FALSE),"")=0,"",IF($AH1546=AT$5,VLOOKUP(AJ1546,buff!$K:$L,2,FALSE),"")),"")</f>
        <v/>
      </c>
      <c r="AU1546" s="6" t="str">
        <f>_xlfn.IFNA(IF(IF($AH1546=AU$5,VLOOKUP(AK1546,buff!$K:$L,2,FALSE),"")=0,"",IF($AH1546=AU$5,VLOOKUP(AK1546,buff!$K:$L,2,FALSE),"")),"")</f>
        <v/>
      </c>
      <c r="AV1546" s="6" t="str">
        <f>_xlfn.IFNA(IF(IF($AH1546=AV$5,VLOOKUP(AL1546,buff!$K:$L,2,FALSE),"")=0,"",IF($AH1546=AV$5,VLOOKUP(AL1546,buff!$K:$L,2,FALSE),"")),"")</f>
        <v/>
      </c>
      <c r="AW1546" s="6" t="str">
        <f>_xlfn.IFNA(IF(IF($AH1546=AW$5,VLOOKUP(AM1546,buff!$K:$L,2,FALSE),"")=0,"",IF($AH1546=AW$5,VLOOKUP(AM1546,buff!$K:$L,2,FALSE),"")),"")</f>
        <v/>
      </c>
      <c r="AX1546" s="6" t="e">
        <f>VLOOKUP(AI1546,buff!K:P,6,FALSE)</f>
        <v>#N/A</v>
      </c>
      <c r="AY1546" t="e">
        <f t="shared" si="475"/>
        <v>#N/A</v>
      </c>
      <c r="AZ1546" t="e">
        <f t="shared" si="475"/>
        <v>#N/A</v>
      </c>
      <c r="BA1546">
        <f t="shared" si="476"/>
        <v>2</v>
      </c>
      <c r="BB1546">
        <f t="shared" si="477"/>
        <v>1</v>
      </c>
    </row>
    <row r="1547" spans="1:54" x14ac:dyDescent="0.15">
      <c r="A1547" t="str">
        <f t="shared" si="461"/>
        <v>辽主动技能3等级1</v>
      </c>
      <c r="B1547" s="8">
        <v>1541</v>
      </c>
      <c r="C1547" s="8" t="str">
        <f>VLOOKUP(G1547,角色!A:B,2,FALSE)</f>
        <v>辽</v>
      </c>
      <c r="D1547" s="8" t="str">
        <f t="shared" si="472"/>
        <v>主动技能3</v>
      </c>
      <c r="E1547" s="8">
        <f t="shared" si="462"/>
        <v>1</v>
      </c>
      <c r="F1547" s="8">
        <f t="shared" si="463"/>
        <v>3</v>
      </c>
      <c r="G1547" s="8">
        <f t="shared" si="464"/>
        <v>26</v>
      </c>
      <c r="H1547" s="4" t="s">
        <v>497</v>
      </c>
      <c r="I1547" s="26" t="str">
        <f>"对敌方造成125%（+"&amp;AB1547&amp;"）贯穿伤害并概率混乱。"</f>
        <v>对敌方造成125%（+118）贯穿伤害并概率混乱。</v>
      </c>
      <c r="J1547" s="4" t="s">
        <v>305</v>
      </c>
      <c r="K1547" s="1" t="s">
        <v>103</v>
      </c>
      <c r="L1547" s="4" t="s">
        <v>498</v>
      </c>
      <c r="M1547" s="4"/>
      <c r="N1547" s="4">
        <v>100</v>
      </c>
      <c r="O1547" s="4">
        <v>100</v>
      </c>
      <c r="T1547" s="6" t="str">
        <f t="shared" si="465"/>
        <v/>
      </c>
      <c r="U1547" s="6" t="str">
        <f t="shared" si="466"/>
        <v>87:30:2:0</v>
      </c>
      <c r="Y1547">
        <f t="shared" si="471"/>
        <v>100</v>
      </c>
      <c r="Z1547">
        <v>125</v>
      </c>
      <c r="AA1547" s="23">
        <v>25</v>
      </c>
      <c r="AB1547" s="23">
        <f>INT(VLOOKUP(VLOOKUP($C1547,角色技能升级比率表!$B:$C,2,FALSE),角色属性概况!E:F,2,FALSE)*VLOOKUP(E1547,角色属性概况!I:M,3,FALSE)*AA1547/100)</f>
        <v>118</v>
      </c>
      <c r="AE1547">
        <v>0</v>
      </c>
      <c r="AF1547" s="23">
        <f t="shared" si="473"/>
        <v>3</v>
      </c>
      <c r="AG1547" s="23">
        <f t="shared" si="474"/>
        <v>2</v>
      </c>
      <c r="AH1547" t="s">
        <v>119</v>
      </c>
      <c r="AI1547" s="4" t="s">
        <v>1775</v>
      </c>
      <c r="AN1547" s="6" t="str">
        <f>_xlfn.IFNA(IF(IF($AH1547=AN$5,VLOOKUP(AI1547,buff!$K:$L,2,FALSE),"")=0,"",IF($AH1547=AN$5,VLOOKUP(AI1547,buff!$K:$L,2,FALSE),"")),"")</f>
        <v/>
      </c>
      <c r="AO1547" s="6" t="str">
        <f>_xlfn.IFNA(IF(IF($AH1547=AO$5,VLOOKUP(AJ1547,buff!$K:$L,2,FALSE),"")=0,"",IF($AH1547=AO$5,VLOOKUP(AJ1547,buff!$K:$L,2,FALSE),"")),"")</f>
        <v/>
      </c>
      <c r="AP1547" s="6" t="str">
        <f>_xlfn.IFNA(IF(IF($AH1547=AP$5,VLOOKUP(AK1547,buff!$K:$L,2,FALSE),"")=0,"",IF($AH1547=AP$5,VLOOKUP(AK1547,buff!$K:$L,2,FALSE),"")),"")</f>
        <v/>
      </c>
      <c r="AQ1547" s="6" t="str">
        <f>_xlfn.IFNA(IF(IF($AH1547=AQ$5,VLOOKUP(AL1547,buff!$K:$L,2,FALSE),"")=0,"",IF($AH1547=AQ$5,VLOOKUP(AL1547,buff!$K:$L,2,FALSE),"")),"")</f>
        <v/>
      </c>
      <c r="AR1547" s="6" t="str">
        <f>_xlfn.IFNA(IF(IF($AH1547=AR$5,VLOOKUP(AM1547,buff!$K:$L,2,FALSE),"")=0,"",IF($AH1547=AR$5,VLOOKUP(AM1547,buff!$K:$L,2,FALSE),"")),"")</f>
        <v/>
      </c>
      <c r="AS1547" s="6" t="str">
        <f>_xlfn.IFNA(IF(IF($AH1547=AS$5,VLOOKUP(AI1547,buff!$K:$L,2,FALSE),"")=0,"",IF($AH1547=AS$5,VLOOKUP(AI1547,buff!$K:$L,2,FALSE),"")),"")</f>
        <v>87:30:2:0</v>
      </c>
      <c r="AT1547" s="6" t="str">
        <f>_xlfn.IFNA(IF(IF($AH1547=AT$5,VLOOKUP(AJ1547,buff!$K:$L,2,FALSE),"")=0,"",IF($AH1547=AT$5,VLOOKUP(AJ1547,buff!$K:$L,2,FALSE),"")),"")</f>
        <v/>
      </c>
      <c r="AU1547" s="6" t="str">
        <f>_xlfn.IFNA(IF(IF($AH1547=AU$5,VLOOKUP(AK1547,buff!$K:$L,2,FALSE),"")=0,"",IF($AH1547=AU$5,VLOOKUP(AK1547,buff!$K:$L,2,FALSE),"")),"")</f>
        <v/>
      </c>
      <c r="AV1547" s="6" t="str">
        <f>_xlfn.IFNA(IF(IF($AH1547=AV$5,VLOOKUP(AL1547,buff!$K:$L,2,FALSE),"")=0,"",IF($AH1547=AV$5,VLOOKUP(AL1547,buff!$K:$L,2,FALSE),"")),"")</f>
        <v/>
      </c>
      <c r="AW1547" s="6" t="str">
        <f>_xlfn.IFNA(IF(IF($AH1547=AW$5,VLOOKUP(AM1547,buff!$K:$L,2,FALSE),"")=0,"",IF($AH1547=AW$5,VLOOKUP(AM1547,buff!$K:$L,2,FALSE),"")),"")</f>
        <v/>
      </c>
      <c r="AX1547" s="6">
        <f>VLOOKUP(AI1547,buff!K:P,6,FALSE)</f>
        <v>0</v>
      </c>
      <c r="AY1547">
        <f t="shared" si="475"/>
        <v>0</v>
      </c>
      <c r="AZ1547">
        <f t="shared" si="475"/>
        <v>0</v>
      </c>
      <c r="BA1547">
        <f t="shared" si="476"/>
        <v>3</v>
      </c>
      <c r="BB1547">
        <f t="shared" si="477"/>
        <v>2</v>
      </c>
    </row>
    <row r="1548" spans="1:54" x14ac:dyDescent="0.15">
      <c r="A1548" t="str">
        <f t="shared" si="461"/>
        <v>辽主动技能3等级2</v>
      </c>
      <c r="B1548" s="8">
        <v>1542</v>
      </c>
      <c r="C1548" s="8" t="str">
        <f>VLOOKUP(G1548,角色!A:B,2,FALSE)</f>
        <v>辽</v>
      </c>
      <c r="D1548" s="8" t="str">
        <f t="shared" si="472"/>
        <v>主动技能3</v>
      </c>
      <c r="E1548" s="8">
        <f t="shared" si="462"/>
        <v>2</v>
      </c>
      <c r="F1548" s="8">
        <f t="shared" si="463"/>
        <v>3</v>
      </c>
      <c r="G1548" s="8">
        <f t="shared" si="464"/>
        <v>26</v>
      </c>
      <c r="H1548" s="4" t="s">
        <v>497</v>
      </c>
      <c r="I1548" s="26" t="str">
        <f t="shared" ref="I1548:I1566" si="478">"对敌方造成125%（+"&amp;AB1548&amp;"）贯穿伤害并概率混乱。"</f>
        <v>对敌方造成125%（+175）贯穿伤害并概率混乱。</v>
      </c>
      <c r="J1548" s="4" t="s">
        <v>305</v>
      </c>
      <c r="K1548" s="1" t="s">
        <v>103</v>
      </c>
      <c r="L1548" s="4" t="s">
        <v>498</v>
      </c>
      <c r="M1548" s="4"/>
      <c r="N1548" s="4">
        <v>100</v>
      </c>
      <c r="O1548" s="4">
        <v>100</v>
      </c>
      <c r="T1548" s="6" t="str">
        <f t="shared" si="465"/>
        <v/>
      </c>
      <c r="U1548" s="6" t="str">
        <f t="shared" si="466"/>
        <v>87:30:2:0</v>
      </c>
      <c r="Y1548">
        <f t="shared" si="471"/>
        <v>100</v>
      </c>
      <c r="Z1548">
        <v>125</v>
      </c>
      <c r="AA1548" s="23">
        <v>25</v>
      </c>
      <c r="AB1548" s="23">
        <f>INT(VLOOKUP(VLOOKUP($C1548,角色技能升级比率表!$B:$C,2,FALSE),角色属性概况!E:F,2,FALSE)*VLOOKUP(E1548,角色属性概况!I:M,3,FALSE)*AA1548/100)</f>
        <v>175</v>
      </c>
      <c r="AE1548">
        <v>0</v>
      </c>
      <c r="AF1548" s="23">
        <f t="shared" si="473"/>
        <v>3</v>
      </c>
      <c r="AG1548" s="23">
        <f t="shared" si="474"/>
        <v>2</v>
      </c>
      <c r="AH1548" t="s">
        <v>119</v>
      </c>
      <c r="AI1548" s="4" t="s">
        <v>1775</v>
      </c>
      <c r="AN1548" s="6" t="str">
        <f>_xlfn.IFNA(IF(IF($AH1548=AN$5,VLOOKUP(AI1548,buff!$K:$L,2,FALSE),"")=0,"",IF($AH1548=AN$5,VLOOKUP(AI1548,buff!$K:$L,2,FALSE),"")),"")</f>
        <v/>
      </c>
      <c r="AO1548" s="6" t="str">
        <f>_xlfn.IFNA(IF(IF($AH1548=AO$5,VLOOKUP(AJ1548,buff!$K:$L,2,FALSE),"")=0,"",IF($AH1548=AO$5,VLOOKUP(AJ1548,buff!$K:$L,2,FALSE),"")),"")</f>
        <v/>
      </c>
      <c r="AP1548" s="6" t="str">
        <f>_xlfn.IFNA(IF(IF($AH1548=AP$5,VLOOKUP(AK1548,buff!$K:$L,2,FALSE),"")=0,"",IF($AH1548=AP$5,VLOOKUP(AK1548,buff!$K:$L,2,FALSE),"")),"")</f>
        <v/>
      </c>
      <c r="AQ1548" s="6" t="str">
        <f>_xlfn.IFNA(IF(IF($AH1548=AQ$5,VLOOKUP(AL1548,buff!$K:$L,2,FALSE),"")=0,"",IF($AH1548=AQ$5,VLOOKUP(AL1548,buff!$K:$L,2,FALSE),"")),"")</f>
        <v/>
      </c>
      <c r="AR1548" s="6" t="str">
        <f>_xlfn.IFNA(IF(IF($AH1548=AR$5,VLOOKUP(AM1548,buff!$K:$L,2,FALSE),"")=0,"",IF($AH1548=AR$5,VLOOKUP(AM1548,buff!$K:$L,2,FALSE),"")),"")</f>
        <v/>
      </c>
      <c r="AS1548" s="6" t="str">
        <f>_xlfn.IFNA(IF(IF($AH1548=AS$5,VLOOKUP(AI1548,buff!$K:$L,2,FALSE),"")=0,"",IF($AH1548=AS$5,VLOOKUP(AI1548,buff!$K:$L,2,FALSE),"")),"")</f>
        <v>87:30:2:0</v>
      </c>
      <c r="AT1548" s="6" t="str">
        <f>_xlfn.IFNA(IF(IF($AH1548=AT$5,VLOOKUP(AJ1548,buff!$K:$L,2,FALSE),"")=0,"",IF($AH1548=AT$5,VLOOKUP(AJ1548,buff!$K:$L,2,FALSE),"")),"")</f>
        <v/>
      </c>
      <c r="AU1548" s="6" t="str">
        <f>_xlfn.IFNA(IF(IF($AH1548=AU$5,VLOOKUP(AK1548,buff!$K:$L,2,FALSE),"")=0,"",IF($AH1548=AU$5,VLOOKUP(AK1548,buff!$K:$L,2,FALSE),"")),"")</f>
        <v/>
      </c>
      <c r="AV1548" s="6" t="str">
        <f>_xlfn.IFNA(IF(IF($AH1548=AV$5,VLOOKUP(AL1548,buff!$K:$L,2,FALSE),"")=0,"",IF($AH1548=AV$5,VLOOKUP(AL1548,buff!$K:$L,2,FALSE),"")),"")</f>
        <v/>
      </c>
      <c r="AW1548" s="6" t="str">
        <f>_xlfn.IFNA(IF(IF($AH1548=AW$5,VLOOKUP(AM1548,buff!$K:$L,2,FALSE),"")=0,"",IF($AH1548=AW$5,VLOOKUP(AM1548,buff!$K:$L,2,FALSE),"")),"")</f>
        <v/>
      </c>
      <c r="AX1548" s="6">
        <f>VLOOKUP(AI1548,buff!K:P,6,FALSE)</f>
        <v>0</v>
      </c>
      <c r="AY1548">
        <f t="shared" si="475"/>
        <v>0</v>
      </c>
      <c r="AZ1548">
        <f t="shared" si="475"/>
        <v>0</v>
      </c>
      <c r="BA1548">
        <f t="shared" si="476"/>
        <v>3</v>
      </c>
      <c r="BB1548">
        <f t="shared" si="477"/>
        <v>2</v>
      </c>
    </row>
    <row r="1549" spans="1:54" x14ac:dyDescent="0.15">
      <c r="A1549" t="str">
        <f t="shared" si="461"/>
        <v>辽主动技能3等级3</v>
      </c>
      <c r="B1549" s="8">
        <v>1543</v>
      </c>
      <c r="C1549" s="8" t="str">
        <f>VLOOKUP(G1549,角色!A:B,2,FALSE)</f>
        <v>辽</v>
      </c>
      <c r="D1549" s="8" t="str">
        <f t="shared" si="472"/>
        <v>主动技能3</v>
      </c>
      <c r="E1549" s="8">
        <f t="shared" si="462"/>
        <v>3</v>
      </c>
      <c r="F1549" s="8">
        <f t="shared" si="463"/>
        <v>3</v>
      </c>
      <c r="G1549" s="8">
        <f t="shared" si="464"/>
        <v>26</v>
      </c>
      <c r="H1549" s="4" t="s">
        <v>497</v>
      </c>
      <c r="I1549" s="26" t="str">
        <f t="shared" si="478"/>
        <v>对敌方造成125%（+231）贯穿伤害并概率混乱。</v>
      </c>
      <c r="J1549" s="4" t="s">
        <v>305</v>
      </c>
      <c r="K1549" s="1" t="s">
        <v>103</v>
      </c>
      <c r="L1549" s="4" t="s">
        <v>498</v>
      </c>
      <c r="M1549" s="4"/>
      <c r="N1549" s="4">
        <v>100</v>
      </c>
      <c r="O1549" s="4">
        <v>100</v>
      </c>
      <c r="T1549" s="6" t="str">
        <f t="shared" si="465"/>
        <v/>
      </c>
      <c r="U1549" s="6" t="str">
        <f t="shared" si="466"/>
        <v>87:30:2:0</v>
      </c>
      <c r="Y1549">
        <f t="shared" si="471"/>
        <v>100</v>
      </c>
      <c r="Z1549">
        <v>125</v>
      </c>
      <c r="AA1549" s="23">
        <v>25</v>
      </c>
      <c r="AB1549" s="23">
        <f>INT(VLOOKUP(VLOOKUP($C1549,角色技能升级比率表!$B:$C,2,FALSE),角色属性概况!E:F,2,FALSE)*VLOOKUP(E1549,角色属性概况!I:M,3,FALSE)*AA1549/100)</f>
        <v>231</v>
      </c>
      <c r="AE1549">
        <v>0</v>
      </c>
      <c r="AF1549" s="23">
        <f t="shared" si="473"/>
        <v>3</v>
      </c>
      <c r="AG1549" s="23">
        <f t="shared" si="474"/>
        <v>2</v>
      </c>
      <c r="AH1549" t="s">
        <v>119</v>
      </c>
      <c r="AI1549" s="4" t="s">
        <v>1775</v>
      </c>
      <c r="AN1549" s="6" t="str">
        <f>_xlfn.IFNA(IF(IF($AH1549=AN$5,VLOOKUP(AI1549,buff!$K:$L,2,FALSE),"")=0,"",IF($AH1549=AN$5,VLOOKUP(AI1549,buff!$K:$L,2,FALSE),"")),"")</f>
        <v/>
      </c>
      <c r="AO1549" s="6" t="str">
        <f>_xlfn.IFNA(IF(IF($AH1549=AO$5,VLOOKUP(AJ1549,buff!$K:$L,2,FALSE),"")=0,"",IF($AH1549=AO$5,VLOOKUP(AJ1549,buff!$K:$L,2,FALSE),"")),"")</f>
        <v/>
      </c>
      <c r="AP1549" s="6" t="str">
        <f>_xlfn.IFNA(IF(IF($AH1549=AP$5,VLOOKUP(AK1549,buff!$K:$L,2,FALSE),"")=0,"",IF($AH1549=AP$5,VLOOKUP(AK1549,buff!$K:$L,2,FALSE),"")),"")</f>
        <v/>
      </c>
      <c r="AQ1549" s="6" t="str">
        <f>_xlfn.IFNA(IF(IF($AH1549=AQ$5,VLOOKUP(AL1549,buff!$K:$L,2,FALSE),"")=0,"",IF($AH1549=AQ$5,VLOOKUP(AL1549,buff!$K:$L,2,FALSE),"")),"")</f>
        <v/>
      </c>
      <c r="AR1549" s="6" t="str">
        <f>_xlfn.IFNA(IF(IF($AH1549=AR$5,VLOOKUP(AM1549,buff!$K:$L,2,FALSE),"")=0,"",IF($AH1549=AR$5,VLOOKUP(AM1549,buff!$K:$L,2,FALSE),"")),"")</f>
        <v/>
      </c>
      <c r="AS1549" s="6" t="str">
        <f>_xlfn.IFNA(IF(IF($AH1549=AS$5,VLOOKUP(AI1549,buff!$K:$L,2,FALSE),"")=0,"",IF($AH1549=AS$5,VLOOKUP(AI1549,buff!$K:$L,2,FALSE),"")),"")</f>
        <v>87:30:2:0</v>
      </c>
      <c r="AT1549" s="6" t="str">
        <f>_xlfn.IFNA(IF(IF($AH1549=AT$5,VLOOKUP(AJ1549,buff!$K:$L,2,FALSE),"")=0,"",IF($AH1549=AT$5,VLOOKUP(AJ1549,buff!$K:$L,2,FALSE),"")),"")</f>
        <v/>
      </c>
      <c r="AU1549" s="6" t="str">
        <f>_xlfn.IFNA(IF(IF($AH1549=AU$5,VLOOKUP(AK1549,buff!$K:$L,2,FALSE),"")=0,"",IF($AH1549=AU$5,VLOOKUP(AK1549,buff!$K:$L,2,FALSE),"")),"")</f>
        <v/>
      </c>
      <c r="AV1549" s="6" t="str">
        <f>_xlfn.IFNA(IF(IF($AH1549=AV$5,VLOOKUP(AL1549,buff!$K:$L,2,FALSE),"")=0,"",IF($AH1549=AV$5,VLOOKUP(AL1549,buff!$K:$L,2,FALSE),"")),"")</f>
        <v/>
      </c>
      <c r="AW1549" s="6" t="str">
        <f>_xlfn.IFNA(IF(IF($AH1549=AW$5,VLOOKUP(AM1549,buff!$K:$L,2,FALSE),"")=0,"",IF($AH1549=AW$5,VLOOKUP(AM1549,buff!$K:$L,2,FALSE),"")),"")</f>
        <v/>
      </c>
      <c r="AX1549" s="6">
        <f>VLOOKUP(AI1549,buff!K:P,6,FALSE)</f>
        <v>0</v>
      </c>
      <c r="AY1549">
        <f t="shared" si="475"/>
        <v>0</v>
      </c>
      <c r="AZ1549">
        <f t="shared" si="475"/>
        <v>0</v>
      </c>
      <c r="BA1549">
        <f t="shared" si="476"/>
        <v>3</v>
      </c>
      <c r="BB1549">
        <f t="shared" si="477"/>
        <v>2</v>
      </c>
    </row>
    <row r="1550" spans="1:54" x14ac:dyDescent="0.15">
      <c r="A1550" t="str">
        <f t="shared" si="461"/>
        <v>辽主动技能3等级4</v>
      </c>
      <c r="B1550" s="8">
        <v>1544</v>
      </c>
      <c r="C1550" s="8" t="str">
        <f>VLOOKUP(G1550,角色!A:B,2,FALSE)</f>
        <v>辽</v>
      </c>
      <c r="D1550" s="8" t="str">
        <f t="shared" si="472"/>
        <v>主动技能3</v>
      </c>
      <c r="E1550" s="8">
        <f t="shared" si="462"/>
        <v>4</v>
      </c>
      <c r="F1550" s="8">
        <f t="shared" si="463"/>
        <v>3</v>
      </c>
      <c r="G1550" s="8">
        <f t="shared" si="464"/>
        <v>26</v>
      </c>
      <c r="H1550" s="4" t="s">
        <v>497</v>
      </c>
      <c r="I1550" s="26" t="str">
        <f t="shared" si="478"/>
        <v>对敌方造成125%（+287）贯穿伤害并概率混乱。</v>
      </c>
      <c r="J1550" s="4" t="s">
        <v>305</v>
      </c>
      <c r="K1550" s="1" t="s">
        <v>103</v>
      </c>
      <c r="L1550" s="4" t="s">
        <v>498</v>
      </c>
      <c r="M1550" s="4"/>
      <c r="N1550" s="4">
        <v>100</v>
      </c>
      <c r="O1550" s="4">
        <v>100</v>
      </c>
      <c r="T1550" s="6" t="str">
        <f t="shared" si="465"/>
        <v/>
      </c>
      <c r="U1550" s="6" t="str">
        <f t="shared" si="466"/>
        <v>87:30:2:0</v>
      </c>
      <c r="Y1550">
        <f t="shared" si="471"/>
        <v>100</v>
      </c>
      <c r="Z1550">
        <v>125</v>
      </c>
      <c r="AA1550" s="23">
        <v>25</v>
      </c>
      <c r="AB1550" s="23">
        <f>INT(VLOOKUP(VLOOKUP($C1550,角色技能升级比率表!$B:$C,2,FALSE),角色属性概况!E:F,2,FALSE)*VLOOKUP(E1550,角色属性概况!I:M,3,FALSE)*AA1550/100)</f>
        <v>287</v>
      </c>
      <c r="AE1550">
        <v>0</v>
      </c>
      <c r="AF1550" s="23">
        <f t="shared" si="473"/>
        <v>3</v>
      </c>
      <c r="AG1550" s="23">
        <f t="shared" si="474"/>
        <v>2</v>
      </c>
      <c r="AH1550" t="s">
        <v>119</v>
      </c>
      <c r="AI1550" s="4" t="s">
        <v>1775</v>
      </c>
      <c r="AN1550" s="6" t="str">
        <f>_xlfn.IFNA(IF(IF($AH1550=AN$5,VLOOKUP(AI1550,buff!$K:$L,2,FALSE),"")=0,"",IF($AH1550=AN$5,VLOOKUP(AI1550,buff!$K:$L,2,FALSE),"")),"")</f>
        <v/>
      </c>
      <c r="AO1550" s="6" t="str">
        <f>_xlfn.IFNA(IF(IF($AH1550=AO$5,VLOOKUP(AJ1550,buff!$K:$L,2,FALSE),"")=0,"",IF($AH1550=AO$5,VLOOKUP(AJ1550,buff!$K:$L,2,FALSE),"")),"")</f>
        <v/>
      </c>
      <c r="AP1550" s="6" t="str">
        <f>_xlfn.IFNA(IF(IF($AH1550=AP$5,VLOOKUP(AK1550,buff!$K:$L,2,FALSE),"")=0,"",IF($AH1550=AP$5,VLOOKUP(AK1550,buff!$K:$L,2,FALSE),"")),"")</f>
        <v/>
      </c>
      <c r="AQ1550" s="6" t="str">
        <f>_xlfn.IFNA(IF(IF($AH1550=AQ$5,VLOOKUP(AL1550,buff!$K:$L,2,FALSE),"")=0,"",IF($AH1550=AQ$5,VLOOKUP(AL1550,buff!$K:$L,2,FALSE),"")),"")</f>
        <v/>
      </c>
      <c r="AR1550" s="6" t="str">
        <f>_xlfn.IFNA(IF(IF($AH1550=AR$5,VLOOKUP(AM1550,buff!$K:$L,2,FALSE),"")=0,"",IF($AH1550=AR$5,VLOOKUP(AM1550,buff!$K:$L,2,FALSE),"")),"")</f>
        <v/>
      </c>
      <c r="AS1550" s="6" t="str">
        <f>_xlfn.IFNA(IF(IF($AH1550=AS$5,VLOOKUP(AI1550,buff!$K:$L,2,FALSE),"")=0,"",IF($AH1550=AS$5,VLOOKUP(AI1550,buff!$K:$L,2,FALSE),"")),"")</f>
        <v>87:30:2:0</v>
      </c>
      <c r="AT1550" s="6" t="str">
        <f>_xlfn.IFNA(IF(IF($AH1550=AT$5,VLOOKUP(AJ1550,buff!$K:$L,2,FALSE),"")=0,"",IF($AH1550=AT$5,VLOOKUP(AJ1550,buff!$K:$L,2,FALSE),"")),"")</f>
        <v/>
      </c>
      <c r="AU1550" s="6" t="str">
        <f>_xlfn.IFNA(IF(IF($AH1550=AU$5,VLOOKUP(AK1550,buff!$K:$L,2,FALSE),"")=0,"",IF($AH1550=AU$5,VLOOKUP(AK1550,buff!$K:$L,2,FALSE),"")),"")</f>
        <v/>
      </c>
      <c r="AV1550" s="6" t="str">
        <f>_xlfn.IFNA(IF(IF($AH1550=AV$5,VLOOKUP(AL1550,buff!$K:$L,2,FALSE),"")=0,"",IF($AH1550=AV$5,VLOOKUP(AL1550,buff!$K:$L,2,FALSE),"")),"")</f>
        <v/>
      </c>
      <c r="AW1550" s="6" t="str">
        <f>_xlfn.IFNA(IF(IF($AH1550=AW$5,VLOOKUP(AM1550,buff!$K:$L,2,FALSE),"")=0,"",IF($AH1550=AW$5,VLOOKUP(AM1550,buff!$K:$L,2,FALSE),"")),"")</f>
        <v/>
      </c>
      <c r="AX1550" s="6">
        <f>VLOOKUP(AI1550,buff!K:P,6,FALSE)</f>
        <v>0</v>
      </c>
      <c r="AY1550">
        <f t="shared" si="475"/>
        <v>0</v>
      </c>
      <c r="AZ1550">
        <f t="shared" si="475"/>
        <v>0</v>
      </c>
      <c r="BA1550">
        <f t="shared" si="476"/>
        <v>3</v>
      </c>
      <c r="BB1550">
        <f t="shared" si="477"/>
        <v>2</v>
      </c>
    </row>
    <row r="1551" spans="1:54" x14ac:dyDescent="0.15">
      <c r="A1551" t="str">
        <f t="shared" si="461"/>
        <v>辽主动技能3等级5</v>
      </c>
      <c r="B1551" s="8">
        <v>1545</v>
      </c>
      <c r="C1551" s="8" t="str">
        <f>VLOOKUP(G1551,角色!A:B,2,FALSE)</f>
        <v>辽</v>
      </c>
      <c r="D1551" s="8" t="str">
        <f t="shared" si="472"/>
        <v>主动技能3</v>
      </c>
      <c r="E1551" s="8">
        <f t="shared" si="462"/>
        <v>5</v>
      </c>
      <c r="F1551" s="8">
        <f t="shared" si="463"/>
        <v>3</v>
      </c>
      <c r="G1551" s="8">
        <f t="shared" si="464"/>
        <v>26</v>
      </c>
      <c r="H1551" s="4" t="s">
        <v>497</v>
      </c>
      <c r="I1551" s="26" t="str">
        <f t="shared" si="478"/>
        <v>对敌方造成125%（+353）贯穿伤害并概率混乱。</v>
      </c>
      <c r="J1551" s="4" t="s">
        <v>305</v>
      </c>
      <c r="K1551" s="1" t="s">
        <v>103</v>
      </c>
      <c r="L1551" s="4" t="s">
        <v>498</v>
      </c>
      <c r="M1551" s="4"/>
      <c r="N1551" s="4">
        <v>100</v>
      </c>
      <c r="O1551" s="4">
        <v>100</v>
      </c>
      <c r="T1551" s="6" t="str">
        <f t="shared" si="465"/>
        <v/>
      </c>
      <c r="U1551" s="6" t="str">
        <f t="shared" si="466"/>
        <v>87:30:2:0</v>
      </c>
      <c r="Y1551">
        <f t="shared" si="471"/>
        <v>100</v>
      </c>
      <c r="Z1551">
        <v>125</v>
      </c>
      <c r="AA1551" s="23">
        <v>25</v>
      </c>
      <c r="AB1551" s="23">
        <f>INT(VLOOKUP(VLOOKUP($C1551,角色技能升级比率表!$B:$C,2,FALSE),角色属性概况!E:F,2,FALSE)*VLOOKUP(E1551,角色属性概况!I:M,3,FALSE)*AA1551/100)</f>
        <v>353</v>
      </c>
      <c r="AE1551">
        <v>0</v>
      </c>
      <c r="AF1551" s="23">
        <f t="shared" si="473"/>
        <v>3</v>
      </c>
      <c r="AG1551" s="23">
        <f t="shared" si="474"/>
        <v>2</v>
      </c>
      <c r="AH1551" t="s">
        <v>119</v>
      </c>
      <c r="AI1551" s="4" t="s">
        <v>1775</v>
      </c>
      <c r="AN1551" s="6" t="str">
        <f>_xlfn.IFNA(IF(IF($AH1551=AN$5,VLOOKUP(AI1551,buff!$K:$L,2,FALSE),"")=0,"",IF($AH1551=AN$5,VLOOKUP(AI1551,buff!$K:$L,2,FALSE),"")),"")</f>
        <v/>
      </c>
      <c r="AO1551" s="6" t="str">
        <f>_xlfn.IFNA(IF(IF($AH1551=AO$5,VLOOKUP(AJ1551,buff!$K:$L,2,FALSE),"")=0,"",IF($AH1551=AO$5,VLOOKUP(AJ1551,buff!$K:$L,2,FALSE),"")),"")</f>
        <v/>
      </c>
      <c r="AP1551" s="6" t="str">
        <f>_xlfn.IFNA(IF(IF($AH1551=AP$5,VLOOKUP(AK1551,buff!$K:$L,2,FALSE),"")=0,"",IF($AH1551=AP$5,VLOOKUP(AK1551,buff!$K:$L,2,FALSE),"")),"")</f>
        <v/>
      </c>
      <c r="AQ1551" s="6" t="str">
        <f>_xlfn.IFNA(IF(IF($AH1551=AQ$5,VLOOKUP(AL1551,buff!$K:$L,2,FALSE),"")=0,"",IF($AH1551=AQ$5,VLOOKUP(AL1551,buff!$K:$L,2,FALSE),"")),"")</f>
        <v/>
      </c>
      <c r="AR1551" s="6" t="str">
        <f>_xlfn.IFNA(IF(IF($AH1551=AR$5,VLOOKUP(AM1551,buff!$K:$L,2,FALSE),"")=0,"",IF($AH1551=AR$5,VLOOKUP(AM1551,buff!$K:$L,2,FALSE),"")),"")</f>
        <v/>
      </c>
      <c r="AS1551" s="6" t="str">
        <f>_xlfn.IFNA(IF(IF($AH1551=AS$5,VLOOKUP(AI1551,buff!$K:$L,2,FALSE),"")=0,"",IF($AH1551=AS$5,VLOOKUP(AI1551,buff!$K:$L,2,FALSE),"")),"")</f>
        <v>87:30:2:0</v>
      </c>
      <c r="AT1551" s="6" t="str">
        <f>_xlfn.IFNA(IF(IF($AH1551=AT$5,VLOOKUP(AJ1551,buff!$K:$L,2,FALSE),"")=0,"",IF($AH1551=AT$5,VLOOKUP(AJ1551,buff!$K:$L,2,FALSE),"")),"")</f>
        <v/>
      </c>
      <c r="AU1551" s="6" t="str">
        <f>_xlfn.IFNA(IF(IF($AH1551=AU$5,VLOOKUP(AK1551,buff!$K:$L,2,FALSE),"")=0,"",IF($AH1551=AU$5,VLOOKUP(AK1551,buff!$K:$L,2,FALSE),"")),"")</f>
        <v/>
      </c>
      <c r="AV1551" s="6" t="str">
        <f>_xlfn.IFNA(IF(IF($AH1551=AV$5,VLOOKUP(AL1551,buff!$K:$L,2,FALSE),"")=0,"",IF($AH1551=AV$5,VLOOKUP(AL1551,buff!$K:$L,2,FALSE),"")),"")</f>
        <v/>
      </c>
      <c r="AW1551" s="6" t="str">
        <f>_xlfn.IFNA(IF(IF($AH1551=AW$5,VLOOKUP(AM1551,buff!$K:$L,2,FALSE),"")=0,"",IF($AH1551=AW$5,VLOOKUP(AM1551,buff!$K:$L,2,FALSE),"")),"")</f>
        <v/>
      </c>
      <c r="AX1551" s="6">
        <f>VLOOKUP(AI1551,buff!K:P,6,FALSE)</f>
        <v>0</v>
      </c>
      <c r="AY1551">
        <f t="shared" si="475"/>
        <v>0</v>
      </c>
      <c r="AZ1551">
        <f t="shared" si="475"/>
        <v>0</v>
      </c>
      <c r="BA1551">
        <f t="shared" si="476"/>
        <v>3</v>
      </c>
      <c r="BB1551">
        <f t="shared" si="477"/>
        <v>2</v>
      </c>
    </row>
    <row r="1552" spans="1:54" x14ac:dyDescent="0.15">
      <c r="A1552" t="str">
        <f t="shared" si="461"/>
        <v>辽主动技能3等级6</v>
      </c>
      <c r="B1552" s="8">
        <v>1546</v>
      </c>
      <c r="C1552" s="8" t="str">
        <f>VLOOKUP(G1552,角色!A:B,2,FALSE)</f>
        <v>辽</v>
      </c>
      <c r="D1552" s="8" t="str">
        <f t="shared" si="472"/>
        <v>主动技能3</v>
      </c>
      <c r="E1552" s="8">
        <f t="shared" si="462"/>
        <v>6</v>
      </c>
      <c r="F1552" s="8">
        <f t="shared" si="463"/>
        <v>3</v>
      </c>
      <c r="G1552" s="8">
        <f t="shared" si="464"/>
        <v>26</v>
      </c>
      <c r="H1552" s="4" t="s">
        <v>497</v>
      </c>
      <c r="I1552" s="26" t="str">
        <f t="shared" si="478"/>
        <v>对敌方造成125%（+435）贯穿伤害并概率混乱。</v>
      </c>
      <c r="J1552" s="4" t="s">
        <v>305</v>
      </c>
      <c r="K1552" s="1" t="s">
        <v>103</v>
      </c>
      <c r="L1552" s="4" t="s">
        <v>498</v>
      </c>
      <c r="M1552" s="4"/>
      <c r="N1552" s="4">
        <v>100</v>
      </c>
      <c r="O1552" s="4">
        <v>100</v>
      </c>
      <c r="T1552" s="6" t="str">
        <f t="shared" si="465"/>
        <v/>
      </c>
      <c r="U1552" s="6" t="str">
        <f t="shared" si="466"/>
        <v>87:30:2:0</v>
      </c>
      <c r="Y1552">
        <f t="shared" si="471"/>
        <v>100</v>
      </c>
      <c r="Z1552">
        <v>125</v>
      </c>
      <c r="AA1552" s="23">
        <v>25</v>
      </c>
      <c r="AB1552" s="23">
        <f>INT(VLOOKUP(VLOOKUP($C1552,角色技能升级比率表!$B:$C,2,FALSE),角色属性概况!E:F,2,FALSE)*VLOOKUP(E1552,角色属性概况!I:M,3,FALSE)*AA1552/100)</f>
        <v>435</v>
      </c>
      <c r="AE1552">
        <v>0</v>
      </c>
      <c r="AF1552" s="23">
        <f t="shared" si="473"/>
        <v>3</v>
      </c>
      <c r="AG1552" s="23">
        <f t="shared" si="474"/>
        <v>2</v>
      </c>
      <c r="AH1552" t="s">
        <v>119</v>
      </c>
      <c r="AI1552" s="4" t="s">
        <v>1775</v>
      </c>
      <c r="AN1552" s="6" t="str">
        <f>_xlfn.IFNA(IF(IF($AH1552=AN$5,VLOOKUP(AI1552,buff!$K:$L,2,FALSE),"")=0,"",IF($AH1552=AN$5,VLOOKUP(AI1552,buff!$K:$L,2,FALSE),"")),"")</f>
        <v/>
      </c>
      <c r="AO1552" s="6" t="str">
        <f>_xlfn.IFNA(IF(IF($AH1552=AO$5,VLOOKUP(AJ1552,buff!$K:$L,2,FALSE),"")=0,"",IF($AH1552=AO$5,VLOOKUP(AJ1552,buff!$K:$L,2,FALSE),"")),"")</f>
        <v/>
      </c>
      <c r="AP1552" s="6" t="str">
        <f>_xlfn.IFNA(IF(IF($AH1552=AP$5,VLOOKUP(AK1552,buff!$K:$L,2,FALSE),"")=0,"",IF($AH1552=AP$5,VLOOKUP(AK1552,buff!$K:$L,2,FALSE),"")),"")</f>
        <v/>
      </c>
      <c r="AQ1552" s="6" t="str">
        <f>_xlfn.IFNA(IF(IF($AH1552=AQ$5,VLOOKUP(AL1552,buff!$K:$L,2,FALSE),"")=0,"",IF($AH1552=AQ$5,VLOOKUP(AL1552,buff!$K:$L,2,FALSE),"")),"")</f>
        <v/>
      </c>
      <c r="AR1552" s="6" t="str">
        <f>_xlfn.IFNA(IF(IF($AH1552=AR$5,VLOOKUP(AM1552,buff!$K:$L,2,FALSE),"")=0,"",IF($AH1552=AR$5,VLOOKUP(AM1552,buff!$K:$L,2,FALSE),"")),"")</f>
        <v/>
      </c>
      <c r="AS1552" s="6" t="str">
        <f>_xlfn.IFNA(IF(IF($AH1552=AS$5,VLOOKUP(AI1552,buff!$K:$L,2,FALSE),"")=0,"",IF($AH1552=AS$5,VLOOKUP(AI1552,buff!$K:$L,2,FALSE),"")),"")</f>
        <v>87:30:2:0</v>
      </c>
      <c r="AT1552" s="6" t="str">
        <f>_xlfn.IFNA(IF(IF($AH1552=AT$5,VLOOKUP(AJ1552,buff!$K:$L,2,FALSE),"")=0,"",IF($AH1552=AT$5,VLOOKUP(AJ1552,buff!$K:$L,2,FALSE),"")),"")</f>
        <v/>
      </c>
      <c r="AU1552" s="6" t="str">
        <f>_xlfn.IFNA(IF(IF($AH1552=AU$5,VLOOKUP(AK1552,buff!$K:$L,2,FALSE),"")=0,"",IF($AH1552=AU$5,VLOOKUP(AK1552,buff!$K:$L,2,FALSE),"")),"")</f>
        <v/>
      </c>
      <c r="AV1552" s="6" t="str">
        <f>_xlfn.IFNA(IF(IF($AH1552=AV$5,VLOOKUP(AL1552,buff!$K:$L,2,FALSE),"")=0,"",IF($AH1552=AV$5,VLOOKUP(AL1552,buff!$K:$L,2,FALSE),"")),"")</f>
        <v/>
      </c>
      <c r="AW1552" s="6" t="str">
        <f>_xlfn.IFNA(IF(IF($AH1552=AW$5,VLOOKUP(AM1552,buff!$K:$L,2,FALSE),"")=0,"",IF($AH1552=AW$5,VLOOKUP(AM1552,buff!$K:$L,2,FALSE),"")),"")</f>
        <v/>
      </c>
      <c r="AX1552" s="6">
        <f>VLOOKUP(AI1552,buff!K:P,6,FALSE)</f>
        <v>0</v>
      </c>
      <c r="AY1552">
        <f t="shared" si="475"/>
        <v>0</v>
      </c>
      <c r="AZ1552">
        <f t="shared" si="475"/>
        <v>0</v>
      </c>
      <c r="BA1552">
        <f t="shared" si="476"/>
        <v>3</v>
      </c>
      <c r="BB1552">
        <f t="shared" si="477"/>
        <v>2</v>
      </c>
    </row>
    <row r="1553" spans="1:54" x14ac:dyDescent="0.15">
      <c r="A1553" t="str">
        <f t="shared" si="461"/>
        <v>辽主动技能3等级7</v>
      </c>
      <c r="B1553" s="8">
        <v>1547</v>
      </c>
      <c r="C1553" s="8" t="str">
        <f>VLOOKUP(G1553,角色!A:B,2,FALSE)</f>
        <v>辽</v>
      </c>
      <c r="D1553" s="8" t="str">
        <f t="shared" si="472"/>
        <v>主动技能3</v>
      </c>
      <c r="E1553" s="8">
        <f t="shared" si="462"/>
        <v>7</v>
      </c>
      <c r="F1553" s="8">
        <f t="shared" si="463"/>
        <v>3</v>
      </c>
      <c r="G1553" s="8">
        <f t="shared" si="464"/>
        <v>26</v>
      </c>
      <c r="H1553" s="4" t="s">
        <v>497</v>
      </c>
      <c r="I1553" s="26" t="str">
        <f t="shared" si="478"/>
        <v>对敌方造成125%（+535）贯穿伤害并概率混乱。</v>
      </c>
      <c r="J1553" s="4" t="s">
        <v>305</v>
      </c>
      <c r="K1553" s="1" t="s">
        <v>103</v>
      </c>
      <c r="L1553" s="4" t="s">
        <v>498</v>
      </c>
      <c r="M1553" s="4"/>
      <c r="N1553" s="4">
        <v>100</v>
      </c>
      <c r="O1553" s="4">
        <v>100</v>
      </c>
      <c r="T1553" s="6" t="str">
        <f t="shared" si="465"/>
        <v/>
      </c>
      <c r="U1553" s="6" t="str">
        <f t="shared" si="466"/>
        <v>87:30:2:0</v>
      </c>
      <c r="Y1553">
        <f t="shared" si="471"/>
        <v>100</v>
      </c>
      <c r="Z1553">
        <v>125</v>
      </c>
      <c r="AA1553" s="23">
        <v>25</v>
      </c>
      <c r="AB1553" s="23">
        <f>INT(VLOOKUP(VLOOKUP($C1553,角色技能升级比率表!$B:$C,2,FALSE),角色属性概况!E:F,2,FALSE)*VLOOKUP(E1553,角色属性概况!I:M,3,FALSE)*AA1553/100)</f>
        <v>535</v>
      </c>
      <c r="AE1553">
        <v>0</v>
      </c>
      <c r="AF1553" s="23">
        <f t="shared" si="473"/>
        <v>3</v>
      </c>
      <c r="AG1553" s="23">
        <f t="shared" si="474"/>
        <v>2</v>
      </c>
      <c r="AH1553" t="s">
        <v>119</v>
      </c>
      <c r="AI1553" s="4" t="s">
        <v>1775</v>
      </c>
      <c r="AN1553" s="6" t="str">
        <f>_xlfn.IFNA(IF(IF($AH1553=AN$5,VLOOKUP(AI1553,buff!$K:$L,2,FALSE),"")=0,"",IF($AH1553=AN$5,VLOOKUP(AI1553,buff!$K:$L,2,FALSE),"")),"")</f>
        <v/>
      </c>
      <c r="AO1553" s="6" t="str">
        <f>_xlfn.IFNA(IF(IF($AH1553=AO$5,VLOOKUP(AJ1553,buff!$K:$L,2,FALSE),"")=0,"",IF($AH1553=AO$5,VLOOKUP(AJ1553,buff!$K:$L,2,FALSE),"")),"")</f>
        <v/>
      </c>
      <c r="AP1553" s="6" t="str">
        <f>_xlfn.IFNA(IF(IF($AH1553=AP$5,VLOOKUP(AK1553,buff!$K:$L,2,FALSE),"")=0,"",IF($AH1553=AP$5,VLOOKUP(AK1553,buff!$K:$L,2,FALSE),"")),"")</f>
        <v/>
      </c>
      <c r="AQ1553" s="6" t="str">
        <f>_xlfn.IFNA(IF(IF($AH1553=AQ$5,VLOOKUP(AL1553,buff!$K:$L,2,FALSE),"")=0,"",IF($AH1553=AQ$5,VLOOKUP(AL1553,buff!$K:$L,2,FALSE),"")),"")</f>
        <v/>
      </c>
      <c r="AR1553" s="6" t="str">
        <f>_xlfn.IFNA(IF(IF($AH1553=AR$5,VLOOKUP(AM1553,buff!$K:$L,2,FALSE),"")=0,"",IF($AH1553=AR$5,VLOOKUP(AM1553,buff!$K:$L,2,FALSE),"")),"")</f>
        <v/>
      </c>
      <c r="AS1553" s="6" t="str">
        <f>_xlfn.IFNA(IF(IF($AH1553=AS$5,VLOOKUP(AI1553,buff!$K:$L,2,FALSE),"")=0,"",IF($AH1553=AS$5,VLOOKUP(AI1553,buff!$K:$L,2,FALSE),"")),"")</f>
        <v>87:30:2:0</v>
      </c>
      <c r="AT1553" s="6" t="str">
        <f>_xlfn.IFNA(IF(IF($AH1553=AT$5,VLOOKUP(AJ1553,buff!$K:$L,2,FALSE),"")=0,"",IF($AH1553=AT$5,VLOOKUP(AJ1553,buff!$K:$L,2,FALSE),"")),"")</f>
        <v/>
      </c>
      <c r="AU1553" s="6" t="str">
        <f>_xlfn.IFNA(IF(IF($AH1553=AU$5,VLOOKUP(AK1553,buff!$K:$L,2,FALSE),"")=0,"",IF($AH1553=AU$5,VLOOKUP(AK1553,buff!$K:$L,2,FALSE),"")),"")</f>
        <v/>
      </c>
      <c r="AV1553" s="6" t="str">
        <f>_xlfn.IFNA(IF(IF($AH1553=AV$5,VLOOKUP(AL1553,buff!$K:$L,2,FALSE),"")=0,"",IF($AH1553=AV$5,VLOOKUP(AL1553,buff!$K:$L,2,FALSE),"")),"")</f>
        <v/>
      </c>
      <c r="AW1553" s="6" t="str">
        <f>_xlfn.IFNA(IF(IF($AH1553=AW$5,VLOOKUP(AM1553,buff!$K:$L,2,FALSE),"")=0,"",IF($AH1553=AW$5,VLOOKUP(AM1553,buff!$K:$L,2,FALSE),"")),"")</f>
        <v/>
      </c>
      <c r="AX1553" s="6">
        <f>VLOOKUP(AI1553,buff!K:P,6,FALSE)</f>
        <v>0</v>
      </c>
      <c r="AY1553">
        <f t="shared" si="475"/>
        <v>0</v>
      </c>
      <c r="AZ1553">
        <f t="shared" si="475"/>
        <v>0</v>
      </c>
      <c r="BA1553">
        <f t="shared" si="476"/>
        <v>3</v>
      </c>
      <c r="BB1553">
        <f t="shared" si="477"/>
        <v>2</v>
      </c>
    </row>
    <row r="1554" spans="1:54" x14ac:dyDescent="0.15">
      <c r="A1554" t="str">
        <f t="shared" si="461"/>
        <v>辽主动技能3等级8</v>
      </c>
      <c r="B1554" s="8">
        <v>1548</v>
      </c>
      <c r="C1554" s="8" t="str">
        <f>VLOOKUP(G1554,角色!A:B,2,FALSE)</f>
        <v>辽</v>
      </c>
      <c r="D1554" s="8" t="str">
        <f t="shared" si="472"/>
        <v>主动技能3</v>
      </c>
      <c r="E1554" s="8">
        <f t="shared" si="462"/>
        <v>8</v>
      </c>
      <c r="F1554" s="8">
        <f t="shared" si="463"/>
        <v>3</v>
      </c>
      <c r="G1554" s="8">
        <f t="shared" si="464"/>
        <v>26</v>
      </c>
      <c r="H1554" s="4" t="s">
        <v>497</v>
      </c>
      <c r="I1554" s="26" t="str">
        <f t="shared" si="478"/>
        <v>对敌方造成125%（+660）贯穿伤害并概率混乱。</v>
      </c>
      <c r="J1554" s="4" t="s">
        <v>305</v>
      </c>
      <c r="K1554" s="1" t="s">
        <v>103</v>
      </c>
      <c r="L1554" s="4" t="s">
        <v>498</v>
      </c>
      <c r="M1554" s="4"/>
      <c r="N1554" s="4">
        <v>100</v>
      </c>
      <c r="O1554" s="4">
        <v>100</v>
      </c>
      <c r="T1554" s="6" t="str">
        <f t="shared" si="465"/>
        <v/>
      </c>
      <c r="U1554" s="6" t="str">
        <f t="shared" si="466"/>
        <v>87:30:2:0</v>
      </c>
      <c r="Y1554">
        <f t="shared" si="471"/>
        <v>100</v>
      </c>
      <c r="Z1554">
        <v>125</v>
      </c>
      <c r="AA1554" s="23">
        <v>25</v>
      </c>
      <c r="AB1554" s="23">
        <f>INT(VLOOKUP(VLOOKUP($C1554,角色技能升级比率表!$B:$C,2,FALSE),角色属性概况!E:F,2,FALSE)*VLOOKUP(E1554,角色属性概况!I:M,3,FALSE)*AA1554/100)</f>
        <v>660</v>
      </c>
      <c r="AE1554">
        <v>0</v>
      </c>
      <c r="AF1554" s="23">
        <f t="shared" si="473"/>
        <v>3</v>
      </c>
      <c r="AG1554" s="23">
        <f t="shared" si="474"/>
        <v>2</v>
      </c>
      <c r="AH1554" t="s">
        <v>119</v>
      </c>
      <c r="AI1554" s="4" t="s">
        <v>1775</v>
      </c>
      <c r="AN1554" s="6" t="str">
        <f>_xlfn.IFNA(IF(IF($AH1554=AN$5,VLOOKUP(AI1554,buff!$K:$L,2,FALSE),"")=0,"",IF($AH1554=AN$5,VLOOKUP(AI1554,buff!$K:$L,2,FALSE),"")),"")</f>
        <v/>
      </c>
      <c r="AO1554" s="6" t="str">
        <f>_xlfn.IFNA(IF(IF($AH1554=AO$5,VLOOKUP(AJ1554,buff!$K:$L,2,FALSE),"")=0,"",IF($AH1554=AO$5,VLOOKUP(AJ1554,buff!$K:$L,2,FALSE),"")),"")</f>
        <v/>
      </c>
      <c r="AP1554" s="6" t="str">
        <f>_xlfn.IFNA(IF(IF($AH1554=AP$5,VLOOKUP(AK1554,buff!$K:$L,2,FALSE),"")=0,"",IF($AH1554=AP$5,VLOOKUP(AK1554,buff!$K:$L,2,FALSE),"")),"")</f>
        <v/>
      </c>
      <c r="AQ1554" s="6" t="str">
        <f>_xlfn.IFNA(IF(IF($AH1554=AQ$5,VLOOKUP(AL1554,buff!$K:$L,2,FALSE),"")=0,"",IF($AH1554=AQ$5,VLOOKUP(AL1554,buff!$K:$L,2,FALSE),"")),"")</f>
        <v/>
      </c>
      <c r="AR1554" s="6" t="str">
        <f>_xlfn.IFNA(IF(IF($AH1554=AR$5,VLOOKUP(AM1554,buff!$K:$L,2,FALSE),"")=0,"",IF($AH1554=AR$5,VLOOKUP(AM1554,buff!$K:$L,2,FALSE),"")),"")</f>
        <v/>
      </c>
      <c r="AS1554" s="6" t="str">
        <f>_xlfn.IFNA(IF(IF($AH1554=AS$5,VLOOKUP(AI1554,buff!$K:$L,2,FALSE),"")=0,"",IF($AH1554=AS$5,VLOOKUP(AI1554,buff!$K:$L,2,FALSE),"")),"")</f>
        <v>87:30:2:0</v>
      </c>
      <c r="AT1554" s="6" t="str">
        <f>_xlfn.IFNA(IF(IF($AH1554=AT$5,VLOOKUP(AJ1554,buff!$K:$L,2,FALSE),"")=0,"",IF($AH1554=AT$5,VLOOKUP(AJ1554,buff!$K:$L,2,FALSE),"")),"")</f>
        <v/>
      </c>
      <c r="AU1554" s="6" t="str">
        <f>_xlfn.IFNA(IF(IF($AH1554=AU$5,VLOOKUP(AK1554,buff!$K:$L,2,FALSE),"")=0,"",IF($AH1554=AU$5,VLOOKUP(AK1554,buff!$K:$L,2,FALSE),"")),"")</f>
        <v/>
      </c>
      <c r="AV1554" s="6" t="str">
        <f>_xlfn.IFNA(IF(IF($AH1554=AV$5,VLOOKUP(AL1554,buff!$K:$L,2,FALSE),"")=0,"",IF($AH1554=AV$5,VLOOKUP(AL1554,buff!$K:$L,2,FALSE),"")),"")</f>
        <v/>
      </c>
      <c r="AW1554" s="6" t="str">
        <f>_xlfn.IFNA(IF(IF($AH1554=AW$5,VLOOKUP(AM1554,buff!$K:$L,2,FALSE),"")=0,"",IF($AH1554=AW$5,VLOOKUP(AM1554,buff!$K:$L,2,FALSE),"")),"")</f>
        <v/>
      </c>
      <c r="AX1554" s="6">
        <f>VLOOKUP(AI1554,buff!K:P,6,FALSE)</f>
        <v>0</v>
      </c>
      <c r="AY1554">
        <f t="shared" si="475"/>
        <v>0</v>
      </c>
      <c r="AZ1554">
        <f t="shared" si="475"/>
        <v>0</v>
      </c>
      <c r="BA1554">
        <f t="shared" si="476"/>
        <v>3</v>
      </c>
      <c r="BB1554">
        <f t="shared" si="477"/>
        <v>2</v>
      </c>
    </row>
    <row r="1555" spans="1:54" x14ac:dyDescent="0.15">
      <c r="A1555" t="str">
        <f t="shared" ref="A1555:A1618" si="479">C1555&amp;D1555&amp;$E$6&amp;E1555</f>
        <v>辽主动技能3等级9</v>
      </c>
      <c r="B1555" s="8">
        <v>1549</v>
      </c>
      <c r="C1555" s="8" t="str">
        <f>VLOOKUP(G1555,角色!A:B,2,FALSE)</f>
        <v>辽</v>
      </c>
      <c r="D1555" s="8" t="str">
        <f t="shared" si="472"/>
        <v>主动技能3</v>
      </c>
      <c r="E1555" s="8">
        <f t="shared" ref="E1555:E1618" si="480">IF(E1554=E$5,1,E1554+1)</f>
        <v>9</v>
      </c>
      <c r="F1555" s="8">
        <f t="shared" ref="F1555:F1618" si="481">IF(E1555=1,IF(F1554=$F$5,1,F1554+1),F1554)</f>
        <v>3</v>
      </c>
      <c r="G1555" s="8">
        <f t="shared" ref="G1555:G1618" si="482">IF((F1555=1)*(E1555=1),G1554+1,G1554)</f>
        <v>26</v>
      </c>
      <c r="H1555" s="4" t="s">
        <v>497</v>
      </c>
      <c r="I1555" s="26" t="str">
        <f t="shared" si="478"/>
        <v>对敌方造成125%（+812）贯穿伤害并概率混乱。</v>
      </c>
      <c r="J1555" s="4" t="s">
        <v>305</v>
      </c>
      <c r="K1555" s="1" t="s">
        <v>103</v>
      </c>
      <c r="L1555" s="4" t="s">
        <v>498</v>
      </c>
      <c r="M1555" s="4"/>
      <c r="N1555" s="4">
        <v>100</v>
      </c>
      <c r="O1555" s="4">
        <v>100</v>
      </c>
      <c r="T1555" s="6" t="str">
        <f t="shared" ref="T1555:T1606" si="483">IF(AN1555="","",AN1555)&amp;IF(AO1555="","","|"&amp;AO1555)&amp;IF(AP1555="","","|"&amp;AP1555)&amp;IF(AQ1555="","","|"&amp;AQ1555)&amp;IF(AR1555="","","|"&amp;AR1555)</f>
        <v/>
      </c>
      <c r="U1555" s="6" t="str">
        <f t="shared" ref="U1555:U1606" si="484">IF(AS1555="","",AS1555)&amp;IF(AT1555="","","|"&amp;AT1555)&amp;IF(AU1555="","","|"&amp;AU1555)&amp;IF(AV1555="","","|"&amp;AV1555)&amp;IF(AW1555="","","|"&amp;AW1555)</f>
        <v>87:30:2:0</v>
      </c>
      <c r="Y1555">
        <f t="shared" si="471"/>
        <v>100</v>
      </c>
      <c r="Z1555">
        <v>125</v>
      </c>
      <c r="AA1555" s="23">
        <v>25</v>
      </c>
      <c r="AB1555" s="23">
        <f>INT(VLOOKUP(VLOOKUP($C1555,角色技能升级比率表!$B:$C,2,FALSE),角色属性概况!E:F,2,FALSE)*VLOOKUP(E1555,角色属性概况!I:M,3,FALSE)*AA1555/100)</f>
        <v>812</v>
      </c>
      <c r="AE1555">
        <v>0</v>
      </c>
      <c r="AF1555" s="23">
        <f t="shared" si="473"/>
        <v>3</v>
      </c>
      <c r="AG1555" s="23">
        <f t="shared" si="474"/>
        <v>2</v>
      </c>
      <c r="AH1555" t="s">
        <v>119</v>
      </c>
      <c r="AI1555" s="4" t="s">
        <v>1775</v>
      </c>
      <c r="AN1555" s="6" t="str">
        <f>_xlfn.IFNA(IF(IF($AH1555=AN$5,VLOOKUP(AI1555,buff!$K:$L,2,FALSE),"")=0,"",IF($AH1555=AN$5,VLOOKUP(AI1555,buff!$K:$L,2,FALSE),"")),"")</f>
        <v/>
      </c>
      <c r="AO1555" s="6" t="str">
        <f>_xlfn.IFNA(IF(IF($AH1555=AO$5,VLOOKUP(AJ1555,buff!$K:$L,2,FALSE),"")=0,"",IF($AH1555=AO$5,VLOOKUP(AJ1555,buff!$K:$L,2,FALSE),"")),"")</f>
        <v/>
      </c>
      <c r="AP1555" s="6" t="str">
        <f>_xlfn.IFNA(IF(IF($AH1555=AP$5,VLOOKUP(AK1555,buff!$K:$L,2,FALSE),"")=0,"",IF($AH1555=AP$5,VLOOKUP(AK1555,buff!$K:$L,2,FALSE),"")),"")</f>
        <v/>
      </c>
      <c r="AQ1555" s="6" t="str">
        <f>_xlfn.IFNA(IF(IF($AH1555=AQ$5,VLOOKUP(AL1555,buff!$K:$L,2,FALSE),"")=0,"",IF($AH1555=AQ$5,VLOOKUP(AL1555,buff!$K:$L,2,FALSE),"")),"")</f>
        <v/>
      </c>
      <c r="AR1555" s="6" t="str">
        <f>_xlfn.IFNA(IF(IF($AH1555=AR$5,VLOOKUP(AM1555,buff!$K:$L,2,FALSE),"")=0,"",IF($AH1555=AR$5,VLOOKUP(AM1555,buff!$K:$L,2,FALSE),"")),"")</f>
        <v/>
      </c>
      <c r="AS1555" s="6" t="str">
        <f>_xlfn.IFNA(IF(IF($AH1555=AS$5,VLOOKUP(AI1555,buff!$K:$L,2,FALSE),"")=0,"",IF($AH1555=AS$5,VLOOKUP(AI1555,buff!$K:$L,2,FALSE),"")),"")</f>
        <v>87:30:2:0</v>
      </c>
      <c r="AT1555" s="6" t="str">
        <f>_xlfn.IFNA(IF(IF($AH1555=AT$5,VLOOKUP(AJ1555,buff!$K:$L,2,FALSE),"")=0,"",IF($AH1555=AT$5,VLOOKUP(AJ1555,buff!$K:$L,2,FALSE),"")),"")</f>
        <v/>
      </c>
      <c r="AU1555" s="6" t="str">
        <f>_xlfn.IFNA(IF(IF($AH1555=AU$5,VLOOKUP(AK1555,buff!$K:$L,2,FALSE),"")=0,"",IF($AH1555=AU$5,VLOOKUP(AK1555,buff!$K:$L,2,FALSE),"")),"")</f>
        <v/>
      </c>
      <c r="AV1555" s="6" t="str">
        <f>_xlfn.IFNA(IF(IF($AH1555=AV$5,VLOOKUP(AL1555,buff!$K:$L,2,FALSE),"")=0,"",IF($AH1555=AV$5,VLOOKUP(AL1555,buff!$K:$L,2,FALSE),"")),"")</f>
        <v/>
      </c>
      <c r="AW1555" s="6" t="str">
        <f>_xlfn.IFNA(IF(IF($AH1555=AW$5,VLOOKUP(AM1555,buff!$K:$L,2,FALSE),"")=0,"",IF($AH1555=AW$5,VLOOKUP(AM1555,buff!$K:$L,2,FALSE),"")),"")</f>
        <v/>
      </c>
      <c r="AX1555" s="6">
        <f>VLOOKUP(AI1555,buff!K:P,6,FALSE)</f>
        <v>0</v>
      </c>
      <c r="AY1555">
        <f t="shared" si="475"/>
        <v>0</v>
      </c>
      <c r="AZ1555">
        <f t="shared" si="475"/>
        <v>0</v>
      </c>
      <c r="BA1555">
        <f t="shared" si="476"/>
        <v>3</v>
      </c>
      <c r="BB1555">
        <f t="shared" si="477"/>
        <v>2</v>
      </c>
    </row>
    <row r="1556" spans="1:54" x14ac:dyDescent="0.15">
      <c r="A1556" t="str">
        <f t="shared" si="479"/>
        <v>辽主动技能3等级10</v>
      </c>
      <c r="B1556" s="8">
        <v>1550</v>
      </c>
      <c r="C1556" s="8" t="str">
        <f>VLOOKUP(G1556,角色!A:B,2,FALSE)</f>
        <v>辽</v>
      </c>
      <c r="D1556" s="8" t="str">
        <f t="shared" si="472"/>
        <v>主动技能3</v>
      </c>
      <c r="E1556" s="8">
        <f t="shared" si="480"/>
        <v>10</v>
      </c>
      <c r="F1556" s="8">
        <f t="shared" si="481"/>
        <v>3</v>
      </c>
      <c r="G1556" s="8">
        <f t="shared" si="482"/>
        <v>26</v>
      </c>
      <c r="H1556" s="4" t="s">
        <v>497</v>
      </c>
      <c r="I1556" s="26" t="str">
        <f t="shared" si="478"/>
        <v>对敌方造成125%（+1000）贯穿伤害并概率混乱。</v>
      </c>
      <c r="J1556" s="4" t="s">
        <v>305</v>
      </c>
      <c r="K1556" s="1" t="s">
        <v>103</v>
      </c>
      <c r="L1556" s="4" t="s">
        <v>498</v>
      </c>
      <c r="M1556" s="4"/>
      <c r="N1556" s="4">
        <v>100</v>
      </c>
      <c r="O1556" s="4">
        <v>100</v>
      </c>
      <c r="T1556" s="6" t="str">
        <f t="shared" si="483"/>
        <v/>
      </c>
      <c r="U1556" s="6" t="str">
        <f t="shared" si="484"/>
        <v>87:30:2:0</v>
      </c>
      <c r="Y1556">
        <f t="shared" si="471"/>
        <v>100</v>
      </c>
      <c r="Z1556">
        <v>125</v>
      </c>
      <c r="AA1556" s="23">
        <v>25</v>
      </c>
      <c r="AB1556" s="23">
        <f>INT(VLOOKUP(VLOOKUP($C1556,角色技能升级比率表!$B:$C,2,FALSE),角色属性概况!E:F,2,FALSE)*VLOOKUP(E1556,角色属性概况!I:M,3,FALSE)*AA1556/100)</f>
        <v>1000</v>
      </c>
      <c r="AE1556">
        <v>0</v>
      </c>
      <c r="AF1556" s="23">
        <f t="shared" si="473"/>
        <v>3</v>
      </c>
      <c r="AG1556" s="23">
        <f t="shared" si="474"/>
        <v>2</v>
      </c>
      <c r="AH1556" t="s">
        <v>119</v>
      </c>
      <c r="AI1556" s="4" t="s">
        <v>1775</v>
      </c>
      <c r="AN1556" s="6" t="str">
        <f>_xlfn.IFNA(IF(IF($AH1556=AN$5,VLOOKUP(AI1556,buff!$K:$L,2,FALSE),"")=0,"",IF($AH1556=AN$5,VLOOKUP(AI1556,buff!$K:$L,2,FALSE),"")),"")</f>
        <v/>
      </c>
      <c r="AO1556" s="6" t="str">
        <f>_xlfn.IFNA(IF(IF($AH1556=AO$5,VLOOKUP(AJ1556,buff!$K:$L,2,FALSE),"")=0,"",IF($AH1556=AO$5,VLOOKUP(AJ1556,buff!$K:$L,2,FALSE),"")),"")</f>
        <v/>
      </c>
      <c r="AP1556" s="6" t="str">
        <f>_xlfn.IFNA(IF(IF($AH1556=AP$5,VLOOKUP(AK1556,buff!$K:$L,2,FALSE),"")=0,"",IF($AH1556=AP$5,VLOOKUP(AK1556,buff!$K:$L,2,FALSE),"")),"")</f>
        <v/>
      </c>
      <c r="AQ1556" s="6" t="str">
        <f>_xlfn.IFNA(IF(IF($AH1556=AQ$5,VLOOKUP(AL1556,buff!$K:$L,2,FALSE),"")=0,"",IF($AH1556=AQ$5,VLOOKUP(AL1556,buff!$K:$L,2,FALSE),"")),"")</f>
        <v/>
      </c>
      <c r="AR1556" s="6" t="str">
        <f>_xlfn.IFNA(IF(IF($AH1556=AR$5,VLOOKUP(AM1556,buff!$K:$L,2,FALSE),"")=0,"",IF($AH1556=AR$5,VLOOKUP(AM1556,buff!$K:$L,2,FALSE),"")),"")</f>
        <v/>
      </c>
      <c r="AS1556" s="6" t="str">
        <f>_xlfn.IFNA(IF(IF($AH1556=AS$5,VLOOKUP(AI1556,buff!$K:$L,2,FALSE),"")=0,"",IF($AH1556=AS$5,VLOOKUP(AI1556,buff!$K:$L,2,FALSE),"")),"")</f>
        <v>87:30:2:0</v>
      </c>
      <c r="AT1556" s="6" t="str">
        <f>_xlfn.IFNA(IF(IF($AH1556=AT$5,VLOOKUP(AJ1556,buff!$K:$L,2,FALSE),"")=0,"",IF($AH1556=AT$5,VLOOKUP(AJ1556,buff!$K:$L,2,FALSE),"")),"")</f>
        <v/>
      </c>
      <c r="AU1556" s="6" t="str">
        <f>_xlfn.IFNA(IF(IF($AH1556=AU$5,VLOOKUP(AK1556,buff!$K:$L,2,FALSE),"")=0,"",IF($AH1556=AU$5,VLOOKUP(AK1556,buff!$K:$L,2,FALSE),"")),"")</f>
        <v/>
      </c>
      <c r="AV1556" s="6" t="str">
        <f>_xlfn.IFNA(IF(IF($AH1556=AV$5,VLOOKUP(AL1556,buff!$K:$L,2,FALSE),"")=0,"",IF($AH1556=AV$5,VLOOKUP(AL1556,buff!$K:$L,2,FALSE),"")),"")</f>
        <v/>
      </c>
      <c r="AW1556" s="6" t="str">
        <f>_xlfn.IFNA(IF(IF($AH1556=AW$5,VLOOKUP(AM1556,buff!$K:$L,2,FALSE),"")=0,"",IF($AH1556=AW$5,VLOOKUP(AM1556,buff!$K:$L,2,FALSE),"")),"")</f>
        <v/>
      </c>
      <c r="AX1556" s="6">
        <f>VLOOKUP(AI1556,buff!K:P,6,FALSE)</f>
        <v>0</v>
      </c>
      <c r="AY1556">
        <f t="shared" si="475"/>
        <v>0</v>
      </c>
      <c r="AZ1556">
        <f t="shared" si="475"/>
        <v>0</v>
      </c>
      <c r="BA1556">
        <f t="shared" si="476"/>
        <v>3</v>
      </c>
      <c r="BB1556">
        <f t="shared" si="477"/>
        <v>2</v>
      </c>
    </row>
    <row r="1557" spans="1:54" x14ac:dyDescent="0.15">
      <c r="A1557" t="str">
        <f t="shared" si="479"/>
        <v>辽主动技能3等级11</v>
      </c>
      <c r="B1557" s="8">
        <v>1551</v>
      </c>
      <c r="C1557" s="8" t="str">
        <f>VLOOKUP(G1557,角色!A:B,2,FALSE)</f>
        <v>辽</v>
      </c>
      <c r="D1557" s="8" t="str">
        <f t="shared" si="472"/>
        <v>主动技能3</v>
      </c>
      <c r="E1557" s="8">
        <f t="shared" si="480"/>
        <v>11</v>
      </c>
      <c r="F1557" s="8">
        <f t="shared" si="481"/>
        <v>3</v>
      </c>
      <c r="G1557" s="8">
        <f t="shared" si="482"/>
        <v>26</v>
      </c>
      <c r="H1557" s="4" t="s">
        <v>497</v>
      </c>
      <c r="I1557" s="26" t="str">
        <f t="shared" si="478"/>
        <v>对敌方造成125%（+1231）贯穿伤害并概率混乱。</v>
      </c>
      <c r="J1557" s="4" t="s">
        <v>305</v>
      </c>
      <c r="K1557" s="1" t="s">
        <v>103</v>
      </c>
      <c r="L1557" s="4" t="s">
        <v>498</v>
      </c>
      <c r="M1557" s="4"/>
      <c r="N1557" s="4">
        <v>100</v>
      </c>
      <c r="O1557" s="4">
        <v>100</v>
      </c>
      <c r="T1557" s="6" t="str">
        <f t="shared" si="483"/>
        <v/>
      </c>
      <c r="U1557" s="6" t="str">
        <f t="shared" si="484"/>
        <v>87:30:2:0</v>
      </c>
      <c r="Y1557">
        <f t="shared" si="471"/>
        <v>100</v>
      </c>
      <c r="Z1557">
        <v>125</v>
      </c>
      <c r="AA1557" s="23">
        <v>25</v>
      </c>
      <c r="AB1557" s="23">
        <f>INT(VLOOKUP(VLOOKUP($C1557,角色技能升级比率表!$B:$C,2,FALSE),角色属性概况!E:F,2,FALSE)*VLOOKUP(E1557,角色属性概况!I:M,3,FALSE)*AA1557/100)</f>
        <v>1231</v>
      </c>
      <c r="AE1557">
        <v>0</v>
      </c>
      <c r="AF1557" s="23">
        <f t="shared" si="473"/>
        <v>3</v>
      </c>
      <c r="AG1557" s="23">
        <f t="shared" si="474"/>
        <v>2</v>
      </c>
      <c r="AH1557" t="s">
        <v>119</v>
      </c>
      <c r="AI1557" s="4" t="s">
        <v>1775</v>
      </c>
      <c r="AN1557" s="6" t="str">
        <f>_xlfn.IFNA(IF(IF($AH1557=AN$5,VLOOKUP(AI1557,buff!$K:$L,2,FALSE),"")=0,"",IF($AH1557=AN$5,VLOOKUP(AI1557,buff!$K:$L,2,FALSE),"")),"")</f>
        <v/>
      </c>
      <c r="AO1557" s="6" t="str">
        <f>_xlfn.IFNA(IF(IF($AH1557=AO$5,VLOOKUP(AJ1557,buff!$K:$L,2,FALSE),"")=0,"",IF($AH1557=AO$5,VLOOKUP(AJ1557,buff!$K:$L,2,FALSE),"")),"")</f>
        <v/>
      </c>
      <c r="AP1557" s="6" t="str">
        <f>_xlfn.IFNA(IF(IF($AH1557=AP$5,VLOOKUP(AK1557,buff!$K:$L,2,FALSE),"")=0,"",IF($AH1557=AP$5,VLOOKUP(AK1557,buff!$K:$L,2,FALSE),"")),"")</f>
        <v/>
      </c>
      <c r="AQ1557" s="6" t="str">
        <f>_xlfn.IFNA(IF(IF($AH1557=AQ$5,VLOOKUP(AL1557,buff!$K:$L,2,FALSE),"")=0,"",IF($AH1557=AQ$5,VLOOKUP(AL1557,buff!$K:$L,2,FALSE),"")),"")</f>
        <v/>
      </c>
      <c r="AR1557" s="6" t="str">
        <f>_xlfn.IFNA(IF(IF($AH1557=AR$5,VLOOKUP(AM1557,buff!$K:$L,2,FALSE),"")=0,"",IF($AH1557=AR$5,VLOOKUP(AM1557,buff!$K:$L,2,FALSE),"")),"")</f>
        <v/>
      </c>
      <c r="AS1557" s="6" t="str">
        <f>_xlfn.IFNA(IF(IF($AH1557=AS$5,VLOOKUP(AI1557,buff!$K:$L,2,FALSE),"")=0,"",IF($AH1557=AS$5,VLOOKUP(AI1557,buff!$K:$L,2,FALSE),"")),"")</f>
        <v>87:30:2:0</v>
      </c>
      <c r="AT1557" s="6" t="str">
        <f>_xlfn.IFNA(IF(IF($AH1557=AT$5,VLOOKUP(AJ1557,buff!$K:$L,2,FALSE),"")=0,"",IF($AH1557=AT$5,VLOOKUP(AJ1557,buff!$K:$L,2,FALSE),"")),"")</f>
        <v/>
      </c>
      <c r="AU1557" s="6" t="str">
        <f>_xlfn.IFNA(IF(IF($AH1557=AU$5,VLOOKUP(AK1557,buff!$K:$L,2,FALSE),"")=0,"",IF($AH1557=AU$5,VLOOKUP(AK1557,buff!$K:$L,2,FALSE),"")),"")</f>
        <v/>
      </c>
      <c r="AV1557" s="6" t="str">
        <f>_xlfn.IFNA(IF(IF($AH1557=AV$5,VLOOKUP(AL1557,buff!$K:$L,2,FALSE),"")=0,"",IF($AH1557=AV$5,VLOOKUP(AL1557,buff!$K:$L,2,FALSE),"")),"")</f>
        <v/>
      </c>
      <c r="AW1557" s="6" t="str">
        <f>_xlfn.IFNA(IF(IF($AH1557=AW$5,VLOOKUP(AM1557,buff!$K:$L,2,FALSE),"")=0,"",IF($AH1557=AW$5,VLOOKUP(AM1557,buff!$K:$L,2,FALSE),"")),"")</f>
        <v/>
      </c>
      <c r="AX1557" s="6">
        <f>VLOOKUP(AI1557,buff!K:P,6,FALSE)</f>
        <v>0</v>
      </c>
      <c r="AY1557">
        <f t="shared" si="475"/>
        <v>0</v>
      </c>
      <c r="AZ1557">
        <f t="shared" si="475"/>
        <v>0</v>
      </c>
      <c r="BA1557">
        <f t="shared" si="476"/>
        <v>3</v>
      </c>
      <c r="BB1557">
        <f t="shared" si="477"/>
        <v>2</v>
      </c>
    </row>
    <row r="1558" spans="1:54" x14ac:dyDescent="0.15">
      <c r="A1558" t="str">
        <f t="shared" si="479"/>
        <v>辽主动技能3等级12</v>
      </c>
      <c r="B1558" s="8">
        <v>1552</v>
      </c>
      <c r="C1558" s="8" t="str">
        <f>VLOOKUP(G1558,角色!A:B,2,FALSE)</f>
        <v>辽</v>
      </c>
      <c r="D1558" s="8" t="str">
        <f t="shared" si="472"/>
        <v>主动技能3</v>
      </c>
      <c r="E1558" s="8">
        <f t="shared" si="480"/>
        <v>12</v>
      </c>
      <c r="F1558" s="8">
        <f t="shared" si="481"/>
        <v>3</v>
      </c>
      <c r="G1558" s="8">
        <f t="shared" si="482"/>
        <v>26</v>
      </c>
      <c r="H1558" s="4" t="s">
        <v>497</v>
      </c>
      <c r="I1558" s="26" t="str">
        <f t="shared" si="478"/>
        <v>对敌方造成125%（+1516）贯穿伤害并概率混乱。</v>
      </c>
      <c r="J1558" s="4" t="s">
        <v>305</v>
      </c>
      <c r="K1558" s="1" t="s">
        <v>103</v>
      </c>
      <c r="L1558" s="4" t="s">
        <v>498</v>
      </c>
      <c r="M1558" s="4"/>
      <c r="N1558" s="4">
        <v>100</v>
      </c>
      <c r="O1558" s="4">
        <v>100</v>
      </c>
      <c r="T1558" s="6" t="str">
        <f t="shared" si="483"/>
        <v/>
      </c>
      <c r="U1558" s="6" t="str">
        <f t="shared" si="484"/>
        <v>87:30:2:0</v>
      </c>
      <c r="Y1558">
        <f t="shared" si="471"/>
        <v>100</v>
      </c>
      <c r="Z1558">
        <v>125</v>
      </c>
      <c r="AA1558" s="23">
        <v>25</v>
      </c>
      <c r="AB1558" s="23">
        <f>INT(VLOOKUP(VLOOKUP($C1558,角色技能升级比率表!$B:$C,2,FALSE),角色属性概况!E:F,2,FALSE)*VLOOKUP(E1558,角色属性概况!I:M,3,FALSE)*AA1558/100)</f>
        <v>1516</v>
      </c>
      <c r="AE1558">
        <v>0</v>
      </c>
      <c r="AF1558" s="23">
        <f t="shared" si="473"/>
        <v>3</v>
      </c>
      <c r="AG1558" s="23">
        <f t="shared" si="474"/>
        <v>2</v>
      </c>
      <c r="AH1558" t="s">
        <v>119</v>
      </c>
      <c r="AI1558" s="4" t="s">
        <v>1775</v>
      </c>
      <c r="AN1558" s="6" t="str">
        <f>_xlfn.IFNA(IF(IF($AH1558=AN$5,VLOOKUP(AI1558,buff!$K:$L,2,FALSE),"")=0,"",IF($AH1558=AN$5,VLOOKUP(AI1558,buff!$K:$L,2,FALSE),"")),"")</f>
        <v/>
      </c>
      <c r="AO1558" s="6" t="str">
        <f>_xlfn.IFNA(IF(IF($AH1558=AO$5,VLOOKUP(AJ1558,buff!$K:$L,2,FALSE),"")=0,"",IF($AH1558=AO$5,VLOOKUP(AJ1558,buff!$K:$L,2,FALSE),"")),"")</f>
        <v/>
      </c>
      <c r="AP1558" s="6" t="str">
        <f>_xlfn.IFNA(IF(IF($AH1558=AP$5,VLOOKUP(AK1558,buff!$K:$L,2,FALSE),"")=0,"",IF($AH1558=AP$5,VLOOKUP(AK1558,buff!$K:$L,2,FALSE),"")),"")</f>
        <v/>
      </c>
      <c r="AQ1558" s="6" t="str">
        <f>_xlfn.IFNA(IF(IF($AH1558=AQ$5,VLOOKUP(AL1558,buff!$K:$L,2,FALSE),"")=0,"",IF($AH1558=AQ$5,VLOOKUP(AL1558,buff!$K:$L,2,FALSE),"")),"")</f>
        <v/>
      </c>
      <c r="AR1558" s="6" t="str">
        <f>_xlfn.IFNA(IF(IF($AH1558=AR$5,VLOOKUP(AM1558,buff!$K:$L,2,FALSE),"")=0,"",IF($AH1558=AR$5,VLOOKUP(AM1558,buff!$K:$L,2,FALSE),"")),"")</f>
        <v/>
      </c>
      <c r="AS1558" s="6" t="str">
        <f>_xlfn.IFNA(IF(IF($AH1558=AS$5,VLOOKUP(AI1558,buff!$K:$L,2,FALSE),"")=0,"",IF($AH1558=AS$5,VLOOKUP(AI1558,buff!$K:$L,2,FALSE),"")),"")</f>
        <v>87:30:2:0</v>
      </c>
      <c r="AT1558" s="6" t="str">
        <f>_xlfn.IFNA(IF(IF($AH1558=AT$5,VLOOKUP(AJ1558,buff!$K:$L,2,FALSE),"")=0,"",IF($AH1558=AT$5,VLOOKUP(AJ1558,buff!$K:$L,2,FALSE),"")),"")</f>
        <v/>
      </c>
      <c r="AU1558" s="6" t="str">
        <f>_xlfn.IFNA(IF(IF($AH1558=AU$5,VLOOKUP(AK1558,buff!$K:$L,2,FALSE),"")=0,"",IF($AH1558=AU$5,VLOOKUP(AK1558,buff!$K:$L,2,FALSE),"")),"")</f>
        <v/>
      </c>
      <c r="AV1558" s="6" t="str">
        <f>_xlfn.IFNA(IF(IF($AH1558=AV$5,VLOOKUP(AL1558,buff!$K:$L,2,FALSE),"")=0,"",IF($AH1558=AV$5,VLOOKUP(AL1558,buff!$K:$L,2,FALSE),"")),"")</f>
        <v/>
      </c>
      <c r="AW1558" s="6" t="str">
        <f>_xlfn.IFNA(IF(IF($AH1558=AW$5,VLOOKUP(AM1558,buff!$K:$L,2,FALSE),"")=0,"",IF($AH1558=AW$5,VLOOKUP(AM1558,buff!$K:$L,2,FALSE),"")),"")</f>
        <v/>
      </c>
      <c r="AX1558" s="6">
        <f>VLOOKUP(AI1558,buff!K:P,6,FALSE)</f>
        <v>0</v>
      </c>
      <c r="AY1558">
        <f t="shared" si="475"/>
        <v>0</v>
      </c>
      <c r="AZ1558">
        <f t="shared" si="475"/>
        <v>0</v>
      </c>
      <c r="BA1558">
        <f t="shared" si="476"/>
        <v>3</v>
      </c>
      <c r="BB1558">
        <f t="shared" si="477"/>
        <v>2</v>
      </c>
    </row>
    <row r="1559" spans="1:54" x14ac:dyDescent="0.15">
      <c r="A1559" t="str">
        <f t="shared" si="479"/>
        <v>辽主动技能3等级13</v>
      </c>
      <c r="B1559" s="8">
        <v>1553</v>
      </c>
      <c r="C1559" s="8" t="str">
        <f>VLOOKUP(G1559,角色!A:B,2,FALSE)</f>
        <v>辽</v>
      </c>
      <c r="D1559" s="8" t="str">
        <f t="shared" si="472"/>
        <v>主动技能3</v>
      </c>
      <c r="E1559" s="8">
        <f t="shared" si="480"/>
        <v>13</v>
      </c>
      <c r="F1559" s="8">
        <f t="shared" si="481"/>
        <v>3</v>
      </c>
      <c r="G1559" s="8">
        <f t="shared" si="482"/>
        <v>26</v>
      </c>
      <c r="H1559" s="4" t="s">
        <v>497</v>
      </c>
      <c r="I1559" s="26" t="str">
        <f t="shared" si="478"/>
        <v>对敌方造成125%（+1867）贯穿伤害并概率混乱。</v>
      </c>
      <c r="J1559" s="4" t="s">
        <v>305</v>
      </c>
      <c r="K1559" s="1" t="s">
        <v>103</v>
      </c>
      <c r="L1559" s="4" t="s">
        <v>498</v>
      </c>
      <c r="M1559" s="4"/>
      <c r="N1559" s="4">
        <v>100</v>
      </c>
      <c r="O1559" s="4">
        <v>100</v>
      </c>
      <c r="T1559" s="6" t="str">
        <f t="shared" si="483"/>
        <v/>
      </c>
      <c r="U1559" s="6" t="str">
        <f t="shared" si="484"/>
        <v>87:30:2:0</v>
      </c>
      <c r="Y1559">
        <f t="shared" si="471"/>
        <v>100</v>
      </c>
      <c r="Z1559">
        <v>125</v>
      </c>
      <c r="AA1559" s="23">
        <v>25</v>
      </c>
      <c r="AB1559" s="23">
        <f>INT(VLOOKUP(VLOOKUP($C1559,角色技能升级比率表!$B:$C,2,FALSE),角色属性概况!E:F,2,FALSE)*VLOOKUP(E1559,角色属性概况!I:M,3,FALSE)*AA1559/100)</f>
        <v>1867</v>
      </c>
      <c r="AE1559">
        <v>0</v>
      </c>
      <c r="AF1559" s="23">
        <f t="shared" si="473"/>
        <v>3</v>
      </c>
      <c r="AG1559" s="23">
        <f t="shared" si="474"/>
        <v>2</v>
      </c>
      <c r="AH1559" t="s">
        <v>119</v>
      </c>
      <c r="AI1559" s="4" t="s">
        <v>1775</v>
      </c>
      <c r="AN1559" s="6" t="str">
        <f>_xlfn.IFNA(IF(IF($AH1559=AN$5,VLOOKUP(AI1559,buff!$K:$L,2,FALSE),"")=0,"",IF($AH1559=AN$5,VLOOKUP(AI1559,buff!$K:$L,2,FALSE),"")),"")</f>
        <v/>
      </c>
      <c r="AO1559" s="6" t="str">
        <f>_xlfn.IFNA(IF(IF($AH1559=AO$5,VLOOKUP(AJ1559,buff!$K:$L,2,FALSE),"")=0,"",IF($AH1559=AO$5,VLOOKUP(AJ1559,buff!$K:$L,2,FALSE),"")),"")</f>
        <v/>
      </c>
      <c r="AP1559" s="6" t="str">
        <f>_xlfn.IFNA(IF(IF($AH1559=AP$5,VLOOKUP(AK1559,buff!$K:$L,2,FALSE),"")=0,"",IF($AH1559=AP$5,VLOOKUP(AK1559,buff!$K:$L,2,FALSE),"")),"")</f>
        <v/>
      </c>
      <c r="AQ1559" s="6" t="str">
        <f>_xlfn.IFNA(IF(IF($AH1559=AQ$5,VLOOKUP(AL1559,buff!$K:$L,2,FALSE),"")=0,"",IF($AH1559=AQ$5,VLOOKUP(AL1559,buff!$K:$L,2,FALSE),"")),"")</f>
        <v/>
      </c>
      <c r="AR1559" s="6" t="str">
        <f>_xlfn.IFNA(IF(IF($AH1559=AR$5,VLOOKUP(AM1559,buff!$K:$L,2,FALSE),"")=0,"",IF($AH1559=AR$5,VLOOKUP(AM1559,buff!$K:$L,2,FALSE),"")),"")</f>
        <v/>
      </c>
      <c r="AS1559" s="6" t="str">
        <f>_xlfn.IFNA(IF(IF($AH1559=AS$5,VLOOKUP(AI1559,buff!$K:$L,2,FALSE),"")=0,"",IF($AH1559=AS$5,VLOOKUP(AI1559,buff!$K:$L,2,FALSE),"")),"")</f>
        <v>87:30:2:0</v>
      </c>
      <c r="AT1559" s="6" t="str">
        <f>_xlfn.IFNA(IF(IF($AH1559=AT$5,VLOOKUP(AJ1559,buff!$K:$L,2,FALSE),"")=0,"",IF($AH1559=AT$5,VLOOKUP(AJ1559,buff!$K:$L,2,FALSE),"")),"")</f>
        <v/>
      </c>
      <c r="AU1559" s="6" t="str">
        <f>_xlfn.IFNA(IF(IF($AH1559=AU$5,VLOOKUP(AK1559,buff!$K:$L,2,FALSE),"")=0,"",IF($AH1559=AU$5,VLOOKUP(AK1559,buff!$K:$L,2,FALSE),"")),"")</f>
        <v/>
      </c>
      <c r="AV1559" s="6" t="str">
        <f>_xlfn.IFNA(IF(IF($AH1559=AV$5,VLOOKUP(AL1559,buff!$K:$L,2,FALSE),"")=0,"",IF($AH1559=AV$5,VLOOKUP(AL1559,buff!$K:$L,2,FALSE),"")),"")</f>
        <v/>
      </c>
      <c r="AW1559" s="6" t="str">
        <f>_xlfn.IFNA(IF(IF($AH1559=AW$5,VLOOKUP(AM1559,buff!$K:$L,2,FALSE),"")=0,"",IF($AH1559=AW$5,VLOOKUP(AM1559,buff!$K:$L,2,FALSE),"")),"")</f>
        <v/>
      </c>
      <c r="AX1559" s="6">
        <f>VLOOKUP(AI1559,buff!K:P,6,FALSE)</f>
        <v>0</v>
      </c>
      <c r="AY1559">
        <f t="shared" si="475"/>
        <v>0</v>
      </c>
      <c r="AZ1559">
        <f t="shared" si="475"/>
        <v>0</v>
      </c>
      <c r="BA1559">
        <f t="shared" si="476"/>
        <v>3</v>
      </c>
      <c r="BB1559">
        <f t="shared" si="477"/>
        <v>2</v>
      </c>
    </row>
    <row r="1560" spans="1:54" x14ac:dyDescent="0.15">
      <c r="A1560" t="str">
        <f t="shared" si="479"/>
        <v>辽主动技能3等级14</v>
      </c>
      <c r="B1560" s="8">
        <v>1554</v>
      </c>
      <c r="C1560" s="8" t="str">
        <f>VLOOKUP(G1560,角色!A:B,2,FALSE)</f>
        <v>辽</v>
      </c>
      <c r="D1560" s="8" t="str">
        <f t="shared" si="472"/>
        <v>主动技能3</v>
      </c>
      <c r="E1560" s="8">
        <f t="shared" si="480"/>
        <v>14</v>
      </c>
      <c r="F1560" s="8">
        <f t="shared" si="481"/>
        <v>3</v>
      </c>
      <c r="G1560" s="8">
        <f t="shared" si="482"/>
        <v>26</v>
      </c>
      <c r="H1560" s="4" t="s">
        <v>497</v>
      </c>
      <c r="I1560" s="26" t="str">
        <f t="shared" si="478"/>
        <v>对敌方造成125%（+2299）贯穿伤害并概率混乱。</v>
      </c>
      <c r="J1560" s="4" t="s">
        <v>305</v>
      </c>
      <c r="K1560" s="1" t="s">
        <v>103</v>
      </c>
      <c r="L1560" s="4" t="s">
        <v>498</v>
      </c>
      <c r="M1560" s="4"/>
      <c r="N1560" s="4">
        <v>100</v>
      </c>
      <c r="O1560" s="4">
        <v>100</v>
      </c>
      <c r="T1560" s="6" t="str">
        <f t="shared" si="483"/>
        <v/>
      </c>
      <c r="U1560" s="6" t="str">
        <f t="shared" si="484"/>
        <v>87:30:2:0</v>
      </c>
      <c r="Y1560">
        <f t="shared" si="471"/>
        <v>100</v>
      </c>
      <c r="Z1560">
        <v>125</v>
      </c>
      <c r="AA1560" s="23">
        <v>25</v>
      </c>
      <c r="AB1560" s="23">
        <f>INT(VLOOKUP(VLOOKUP($C1560,角色技能升级比率表!$B:$C,2,FALSE),角色属性概况!E:F,2,FALSE)*VLOOKUP(E1560,角色属性概况!I:M,3,FALSE)*AA1560/100)</f>
        <v>2299</v>
      </c>
      <c r="AE1560">
        <v>0</v>
      </c>
      <c r="AF1560" s="23">
        <f t="shared" si="473"/>
        <v>3</v>
      </c>
      <c r="AG1560" s="23">
        <f t="shared" si="474"/>
        <v>2</v>
      </c>
      <c r="AH1560" t="s">
        <v>119</v>
      </c>
      <c r="AI1560" s="4" t="s">
        <v>1775</v>
      </c>
      <c r="AN1560" s="6" t="str">
        <f>_xlfn.IFNA(IF(IF($AH1560=AN$5,VLOOKUP(AI1560,buff!$K:$L,2,FALSE),"")=0,"",IF($AH1560=AN$5,VLOOKUP(AI1560,buff!$K:$L,2,FALSE),"")),"")</f>
        <v/>
      </c>
      <c r="AO1560" s="6" t="str">
        <f>_xlfn.IFNA(IF(IF($AH1560=AO$5,VLOOKUP(AJ1560,buff!$K:$L,2,FALSE),"")=0,"",IF($AH1560=AO$5,VLOOKUP(AJ1560,buff!$K:$L,2,FALSE),"")),"")</f>
        <v/>
      </c>
      <c r="AP1560" s="6" t="str">
        <f>_xlfn.IFNA(IF(IF($AH1560=AP$5,VLOOKUP(AK1560,buff!$K:$L,2,FALSE),"")=0,"",IF($AH1560=AP$5,VLOOKUP(AK1560,buff!$K:$L,2,FALSE),"")),"")</f>
        <v/>
      </c>
      <c r="AQ1560" s="6" t="str">
        <f>_xlfn.IFNA(IF(IF($AH1560=AQ$5,VLOOKUP(AL1560,buff!$K:$L,2,FALSE),"")=0,"",IF($AH1560=AQ$5,VLOOKUP(AL1560,buff!$K:$L,2,FALSE),"")),"")</f>
        <v/>
      </c>
      <c r="AR1560" s="6" t="str">
        <f>_xlfn.IFNA(IF(IF($AH1560=AR$5,VLOOKUP(AM1560,buff!$K:$L,2,FALSE),"")=0,"",IF($AH1560=AR$5,VLOOKUP(AM1560,buff!$K:$L,2,FALSE),"")),"")</f>
        <v/>
      </c>
      <c r="AS1560" s="6" t="str">
        <f>_xlfn.IFNA(IF(IF($AH1560=AS$5,VLOOKUP(AI1560,buff!$K:$L,2,FALSE),"")=0,"",IF($AH1560=AS$5,VLOOKUP(AI1560,buff!$K:$L,2,FALSE),"")),"")</f>
        <v>87:30:2:0</v>
      </c>
      <c r="AT1560" s="6" t="str">
        <f>_xlfn.IFNA(IF(IF($AH1560=AT$5,VLOOKUP(AJ1560,buff!$K:$L,2,FALSE),"")=0,"",IF($AH1560=AT$5,VLOOKUP(AJ1560,buff!$K:$L,2,FALSE),"")),"")</f>
        <v/>
      </c>
      <c r="AU1560" s="6" t="str">
        <f>_xlfn.IFNA(IF(IF($AH1560=AU$5,VLOOKUP(AK1560,buff!$K:$L,2,FALSE),"")=0,"",IF($AH1560=AU$5,VLOOKUP(AK1560,buff!$K:$L,2,FALSE),"")),"")</f>
        <v/>
      </c>
      <c r="AV1560" s="6" t="str">
        <f>_xlfn.IFNA(IF(IF($AH1560=AV$5,VLOOKUP(AL1560,buff!$K:$L,2,FALSE),"")=0,"",IF($AH1560=AV$5,VLOOKUP(AL1560,buff!$K:$L,2,FALSE),"")),"")</f>
        <v/>
      </c>
      <c r="AW1560" s="6" t="str">
        <f>_xlfn.IFNA(IF(IF($AH1560=AW$5,VLOOKUP(AM1560,buff!$K:$L,2,FALSE),"")=0,"",IF($AH1560=AW$5,VLOOKUP(AM1560,buff!$K:$L,2,FALSE),"")),"")</f>
        <v/>
      </c>
      <c r="AX1560" s="6">
        <f>VLOOKUP(AI1560,buff!K:P,6,FALSE)</f>
        <v>0</v>
      </c>
      <c r="AY1560">
        <f t="shared" si="475"/>
        <v>0</v>
      </c>
      <c r="AZ1560">
        <f t="shared" si="475"/>
        <v>0</v>
      </c>
      <c r="BA1560">
        <f t="shared" si="476"/>
        <v>3</v>
      </c>
      <c r="BB1560">
        <f t="shared" si="477"/>
        <v>2</v>
      </c>
    </row>
    <row r="1561" spans="1:54" x14ac:dyDescent="0.15">
      <c r="A1561" t="str">
        <f t="shared" si="479"/>
        <v>辽主动技能3等级15</v>
      </c>
      <c r="B1561" s="8">
        <v>1555</v>
      </c>
      <c r="C1561" s="8" t="str">
        <f>VLOOKUP(G1561,角色!A:B,2,FALSE)</f>
        <v>辽</v>
      </c>
      <c r="D1561" s="8" t="str">
        <f t="shared" si="472"/>
        <v>主动技能3</v>
      </c>
      <c r="E1561" s="8">
        <f t="shared" si="480"/>
        <v>15</v>
      </c>
      <c r="F1561" s="8">
        <f t="shared" si="481"/>
        <v>3</v>
      </c>
      <c r="G1561" s="8">
        <f t="shared" si="482"/>
        <v>26</v>
      </c>
      <c r="H1561" s="4" t="s">
        <v>497</v>
      </c>
      <c r="I1561" s="26" t="str">
        <f t="shared" si="478"/>
        <v>对敌方造成125%（+2831）贯穿伤害并概率混乱。</v>
      </c>
      <c r="J1561" s="4" t="s">
        <v>305</v>
      </c>
      <c r="K1561" s="1" t="s">
        <v>103</v>
      </c>
      <c r="L1561" s="4" t="s">
        <v>498</v>
      </c>
      <c r="M1561" s="4"/>
      <c r="N1561" s="4">
        <v>100</v>
      </c>
      <c r="O1561" s="4">
        <v>100</v>
      </c>
      <c r="T1561" s="6" t="str">
        <f t="shared" si="483"/>
        <v/>
      </c>
      <c r="U1561" s="6" t="str">
        <f t="shared" si="484"/>
        <v>87:30:2:0</v>
      </c>
      <c r="Y1561">
        <f t="shared" si="471"/>
        <v>100</v>
      </c>
      <c r="Z1561">
        <v>125</v>
      </c>
      <c r="AA1561" s="23">
        <v>25</v>
      </c>
      <c r="AB1561" s="23">
        <f>INT(VLOOKUP(VLOOKUP($C1561,角色技能升级比率表!$B:$C,2,FALSE),角色属性概况!E:F,2,FALSE)*VLOOKUP(E1561,角色属性概况!I:M,3,FALSE)*AA1561/100)</f>
        <v>2831</v>
      </c>
      <c r="AE1561">
        <v>0</v>
      </c>
      <c r="AF1561" s="23">
        <f t="shared" si="473"/>
        <v>3</v>
      </c>
      <c r="AG1561" s="23">
        <f t="shared" si="474"/>
        <v>2</v>
      </c>
      <c r="AH1561" t="s">
        <v>119</v>
      </c>
      <c r="AI1561" s="4" t="s">
        <v>1775</v>
      </c>
      <c r="AN1561" s="6" t="str">
        <f>_xlfn.IFNA(IF(IF($AH1561=AN$5,VLOOKUP(AI1561,buff!$K:$L,2,FALSE),"")=0,"",IF($AH1561=AN$5,VLOOKUP(AI1561,buff!$K:$L,2,FALSE),"")),"")</f>
        <v/>
      </c>
      <c r="AO1561" s="6" t="str">
        <f>_xlfn.IFNA(IF(IF($AH1561=AO$5,VLOOKUP(AJ1561,buff!$K:$L,2,FALSE),"")=0,"",IF($AH1561=AO$5,VLOOKUP(AJ1561,buff!$K:$L,2,FALSE),"")),"")</f>
        <v/>
      </c>
      <c r="AP1561" s="6" t="str">
        <f>_xlfn.IFNA(IF(IF($AH1561=AP$5,VLOOKUP(AK1561,buff!$K:$L,2,FALSE),"")=0,"",IF($AH1561=AP$5,VLOOKUP(AK1561,buff!$K:$L,2,FALSE),"")),"")</f>
        <v/>
      </c>
      <c r="AQ1561" s="6" t="str">
        <f>_xlfn.IFNA(IF(IF($AH1561=AQ$5,VLOOKUP(AL1561,buff!$K:$L,2,FALSE),"")=0,"",IF($AH1561=AQ$5,VLOOKUP(AL1561,buff!$K:$L,2,FALSE),"")),"")</f>
        <v/>
      </c>
      <c r="AR1561" s="6" t="str">
        <f>_xlfn.IFNA(IF(IF($AH1561=AR$5,VLOOKUP(AM1561,buff!$K:$L,2,FALSE),"")=0,"",IF($AH1561=AR$5,VLOOKUP(AM1561,buff!$K:$L,2,FALSE),"")),"")</f>
        <v/>
      </c>
      <c r="AS1561" s="6" t="str">
        <f>_xlfn.IFNA(IF(IF($AH1561=AS$5,VLOOKUP(AI1561,buff!$K:$L,2,FALSE),"")=0,"",IF($AH1561=AS$5,VLOOKUP(AI1561,buff!$K:$L,2,FALSE),"")),"")</f>
        <v>87:30:2:0</v>
      </c>
      <c r="AT1561" s="6" t="str">
        <f>_xlfn.IFNA(IF(IF($AH1561=AT$5,VLOOKUP(AJ1561,buff!$K:$L,2,FALSE),"")=0,"",IF($AH1561=AT$5,VLOOKUP(AJ1561,buff!$K:$L,2,FALSE),"")),"")</f>
        <v/>
      </c>
      <c r="AU1561" s="6" t="str">
        <f>_xlfn.IFNA(IF(IF($AH1561=AU$5,VLOOKUP(AK1561,buff!$K:$L,2,FALSE),"")=0,"",IF($AH1561=AU$5,VLOOKUP(AK1561,buff!$K:$L,2,FALSE),"")),"")</f>
        <v/>
      </c>
      <c r="AV1561" s="6" t="str">
        <f>_xlfn.IFNA(IF(IF($AH1561=AV$5,VLOOKUP(AL1561,buff!$K:$L,2,FALSE),"")=0,"",IF($AH1561=AV$5,VLOOKUP(AL1561,buff!$K:$L,2,FALSE),"")),"")</f>
        <v/>
      </c>
      <c r="AW1561" s="6" t="str">
        <f>_xlfn.IFNA(IF(IF($AH1561=AW$5,VLOOKUP(AM1561,buff!$K:$L,2,FALSE),"")=0,"",IF($AH1561=AW$5,VLOOKUP(AM1561,buff!$K:$L,2,FALSE),"")),"")</f>
        <v/>
      </c>
      <c r="AX1561" s="6">
        <f>VLOOKUP(AI1561,buff!K:P,6,FALSE)</f>
        <v>0</v>
      </c>
      <c r="AY1561">
        <f t="shared" si="475"/>
        <v>0</v>
      </c>
      <c r="AZ1561">
        <f t="shared" si="475"/>
        <v>0</v>
      </c>
      <c r="BA1561">
        <f t="shared" si="476"/>
        <v>3</v>
      </c>
      <c r="BB1561">
        <f t="shared" si="477"/>
        <v>2</v>
      </c>
    </row>
    <row r="1562" spans="1:54" x14ac:dyDescent="0.15">
      <c r="A1562" t="str">
        <f t="shared" si="479"/>
        <v>辽主动技能3等级16</v>
      </c>
      <c r="B1562" s="8">
        <v>1556</v>
      </c>
      <c r="C1562" s="8" t="str">
        <f>VLOOKUP(G1562,角色!A:B,2,FALSE)</f>
        <v>辽</v>
      </c>
      <c r="D1562" s="8" t="str">
        <f t="shared" si="472"/>
        <v>主动技能3</v>
      </c>
      <c r="E1562" s="8">
        <f t="shared" si="480"/>
        <v>16</v>
      </c>
      <c r="F1562" s="8">
        <f t="shared" si="481"/>
        <v>3</v>
      </c>
      <c r="G1562" s="8">
        <f t="shared" si="482"/>
        <v>26</v>
      </c>
      <c r="H1562" s="4" t="s">
        <v>497</v>
      </c>
      <c r="I1562" s="26" t="str">
        <f t="shared" si="478"/>
        <v>对敌方造成125%（+3486）贯穿伤害并概率混乱。</v>
      </c>
      <c r="J1562" s="4" t="s">
        <v>305</v>
      </c>
      <c r="K1562" s="1" t="s">
        <v>103</v>
      </c>
      <c r="L1562" s="4" t="s">
        <v>498</v>
      </c>
      <c r="M1562" s="4"/>
      <c r="N1562" s="4">
        <v>100</v>
      </c>
      <c r="O1562" s="4">
        <v>100</v>
      </c>
      <c r="T1562" s="6" t="str">
        <f t="shared" si="483"/>
        <v/>
      </c>
      <c r="U1562" s="6" t="str">
        <f t="shared" si="484"/>
        <v>87:30:2:0</v>
      </c>
      <c r="Y1562">
        <f t="shared" si="471"/>
        <v>100</v>
      </c>
      <c r="Z1562">
        <v>125</v>
      </c>
      <c r="AA1562" s="23">
        <v>25</v>
      </c>
      <c r="AB1562" s="23">
        <f>INT(VLOOKUP(VLOOKUP($C1562,角色技能升级比率表!$B:$C,2,FALSE),角色属性概况!E:F,2,FALSE)*VLOOKUP(E1562,角色属性概况!I:M,3,FALSE)*AA1562/100)</f>
        <v>3486</v>
      </c>
      <c r="AE1562">
        <v>0</v>
      </c>
      <c r="AF1562" s="23">
        <f t="shared" si="473"/>
        <v>3</v>
      </c>
      <c r="AG1562" s="23">
        <f t="shared" si="474"/>
        <v>2</v>
      </c>
      <c r="AH1562" t="s">
        <v>119</v>
      </c>
      <c r="AI1562" s="4" t="s">
        <v>1775</v>
      </c>
      <c r="AN1562" s="6" t="str">
        <f>_xlfn.IFNA(IF(IF($AH1562=AN$5,VLOOKUP(AI1562,buff!$K:$L,2,FALSE),"")=0,"",IF($AH1562=AN$5,VLOOKUP(AI1562,buff!$K:$L,2,FALSE),"")),"")</f>
        <v/>
      </c>
      <c r="AO1562" s="6" t="str">
        <f>_xlfn.IFNA(IF(IF($AH1562=AO$5,VLOOKUP(AJ1562,buff!$K:$L,2,FALSE),"")=0,"",IF($AH1562=AO$5,VLOOKUP(AJ1562,buff!$K:$L,2,FALSE),"")),"")</f>
        <v/>
      </c>
      <c r="AP1562" s="6" t="str">
        <f>_xlfn.IFNA(IF(IF($AH1562=AP$5,VLOOKUP(AK1562,buff!$K:$L,2,FALSE),"")=0,"",IF($AH1562=AP$5,VLOOKUP(AK1562,buff!$K:$L,2,FALSE),"")),"")</f>
        <v/>
      </c>
      <c r="AQ1562" s="6" t="str">
        <f>_xlfn.IFNA(IF(IF($AH1562=AQ$5,VLOOKUP(AL1562,buff!$K:$L,2,FALSE),"")=0,"",IF($AH1562=AQ$5,VLOOKUP(AL1562,buff!$K:$L,2,FALSE),"")),"")</f>
        <v/>
      </c>
      <c r="AR1562" s="6" t="str">
        <f>_xlfn.IFNA(IF(IF($AH1562=AR$5,VLOOKUP(AM1562,buff!$K:$L,2,FALSE),"")=0,"",IF($AH1562=AR$5,VLOOKUP(AM1562,buff!$K:$L,2,FALSE),"")),"")</f>
        <v/>
      </c>
      <c r="AS1562" s="6" t="str">
        <f>_xlfn.IFNA(IF(IF($AH1562=AS$5,VLOOKUP(AI1562,buff!$K:$L,2,FALSE),"")=0,"",IF($AH1562=AS$5,VLOOKUP(AI1562,buff!$K:$L,2,FALSE),"")),"")</f>
        <v>87:30:2:0</v>
      </c>
      <c r="AT1562" s="6" t="str">
        <f>_xlfn.IFNA(IF(IF($AH1562=AT$5,VLOOKUP(AJ1562,buff!$K:$L,2,FALSE),"")=0,"",IF($AH1562=AT$5,VLOOKUP(AJ1562,buff!$K:$L,2,FALSE),"")),"")</f>
        <v/>
      </c>
      <c r="AU1562" s="6" t="str">
        <f>_xlfn.IFNA(IF(IF($AH1562=AU$5,VLOOKUP(AK1562,buff!$K:$L,2,FALSE),"")=0,"",IF($AH1562=AU$5,VLOOKUP(AK1562,buff!$K:$L,2,FALSE),"")),"")</f>
        <v/>
      </c>
      <c r="AV1562" s="6" t="str">
        <f>_xlfn.IFNA(IF(IF($AH1562=AV$5,VLOOKUP(AL1562,buff!$K:$L,2,FALSE),"")=0,"",IF($AH1562=AV$5,VLOOKUP(AL1562,buff!$K:$L,2,FALSE),"")),"")</f>
        <v/>
      </c>
      <c r="AW1562" s="6" t="str">
        <f>_xlfn.IFNA(IF(IF($AH1562=AW$5,VLOOKUP(AM1562,buff!$K:$L,2,FALSE),"")=0,"",IF($AH1562=AW$5,VLOOKUP(AM1562,buff!$K:$L,2,FALSE),"")),"")</f>
        <v/>
      </c>
      <c r="AX1562" s="6">
        <f>VLOOKUP(AI1562,buff!K:P,6,FALSE)</f>
        <v>0</v>
      </c>
      <c r="AY1562">
        <f t="shared" si="475"/>
        <v>0</v>
      </c>
      <c r="AZ1562">
        <f t="shared" si="475"/>
        <v>0</v>
      </c>
      <c r="BA1562">
        <f t="shared" si="476"/>
        <v>3</v>
      </c>
      <c r="BB1562">
        <f t="shared" si="477"/>
        <v>2</v>
      </c>
    </row>
    <row r="1563" spans="1:54" x14ac:dyDescent="0.15">
      <c r="A1563" t="str">
        <f t="shared" si="479"/>
        <v>辽主动技能3等级17</v>
      </c>
      <c r="B1563" s="8">
        <v>1557</v>
      </c>
      <c r="C1563" s="8" t="str">
        <f>VLOOKUP(G1563,角色!A:B,2,FALSE)</f>
        <v>辽</v>
      </c>
      <c r="D1563" s="8" t="str">
        <f t="shared" si="472"/>
        <v>主动技能3</v>
      </c>
      <c r="E1563" s="8">
        <f t="shared" si="480"/>
        <v>17</v>
      </c>
      <c r="F1563" s="8">
        <f t="shared" si="481"/>
        <v>3</v>
      </c>
      <c r="G1563" s="8">
        <f t="shared" si="482"/>
        <v>26</v>
      </c>
      <c r="H1563" s="4" t="s">
        <v>497</v>
      </c>
      <c r="I1563" s="26" t="str">
        <f t="shared" si="478"/>
        <v>对敌方造成125%（+4292）贯穿伤害并概率混乱。</v>
      </c>
      <c r="J1563" s="4" t="s">
        <v>305</v>
      </c>
      <c r="K1563" s="1" t="s">
        <v>103</v>
      </c>
      <c r="L1563" s="4" t="s">
        <v>498</v>
      </c>
      <c r="M1563" s="4"/>
      <c r="N1563" s="4">
        <v>100</v>
      </c>
      <c r="O1563" s="4">
        <v>100</v>
      </c>
      <c r="T1563" s="6" t="str">
        <f t="shared" si="483"/>
        <v/>
      </c>
      <c r="U1563" s="6" t="str">
        <f t="shared" si="484"/>
        <v>87:30:2:0</v>
      </c>
      <c r="Y1563">
        <f t="shared" ref="Y1563:Y1581" si="485">VLOOKUP(D1563,BC:BD,2,FALSE)</f>
        <v>100</v>
      </c>
      <c r="Z1563">
        <v>125</v>
      </c>
      <c r="AA1563" s="23">
        <v>25</v>
      </c>
      <c r="AB1563" s="23">
        <f>INT(VLOOKUP(VLOOKUP($C1563,角色技能升级比率表!$B:$C,2,FALSE),角色属性概况!E:F,2,FALSE)*VLOOKUP(E1563,角色属性概况!I:M,3,FALSE)*AA1563/100)</f>
        <v>4292</v>
      </c>
      <c r="AE1563">
        <v>0</v>
      </c>
      <c r="AF1563" s="23">
        <f t="shared" si="473"/>
        <v>3</v>
      </c>
      <c r="AG1563" s="23">
        <f t="shared" si="474"/>
        <v>2</v>
      </c>
      <c r="AH1563" t="s">
        <v>119</v>
      </c>
      <c r="AI1563" s="4" t="s">
        <v>1775</v>
      </c>
      <c r="AN1563" s="6" t="str">
        <f>_xlfn.IFNA(IF(IF($AH1563=AN$5,VLOOKUP(AI1563,buff!$K:$L,2,FALSE),"")=0,"",IF($AH1563=AN$5,VLOOKUP(AI1563,buff!$K:$L,2,FALSE),"")),"")</f>
        <v/>
      </c>
      <c r="AO1563" s="6" t="str">
        <f>_xlfn.IFNA(IF(IF($AH1563=AO$5,VLOOKUP(AJ1563,buff!$K:$L,2,FALSE),"")=0,"",IF($AH1563=AO$5,VLOOKUP(AJ1563,buff!$K:$L,2,FALSE),"")),"")</f>
        <v/>
      </c>
      <c r="AP1563" s="6" t="str">
        <f>_xlfn.IFNA(IF(IF($AH1563=AP$5,VLOOKUP(AK1563,buff!$K:$L,2,FALSE),"")=0,"",IF($AH1563=AP$5,VLOOKUP(AK1563,buff!$K:$L,2,FALSE),"")),"")</f>
        <v/>
      </c>
      <c r="AQ1563" s="6" t="str">
        <f>_xlfn.IFNA(IF(IF($AH1563=AQ$5,VLOOKUP(AL1563,buff!$K:$L,2,FALSE),"")=0,"",IF($AH1563=AQ$5,VLOOKUP(AL1563,buff!$K:$L,2,FALSE),"")),"")</f>
        <v/>
      </c>
      <c r="AR1563" s="6" t="str">
        <f>_xlfn.IFNA(IF(IF($AH1563=AR$5,VLOOKUP(AM1563,buff!$K:$L,2,FALSE),"")=0,"",IF($AH1563=AR$5,VLOOKUP(AM1563,buff!$K:$L,2,FALSE),"")),"")</f>
        <v/>
      </c>
      <c r="AS1563" s="6" t="str">
        <f>_xlfn.IFNA(IF(IF($AH1563=AS$5,VLOOKUP(AI1563,buff!$K:$L,2,FALSE),"")=0,"",IF($AH1563=AS$5,VLOOKUP(AI1563,buff!$K:$L,2,FALSE),"")),"")</f>
        <v>87:30:2:0</v>
      </c>
      <c r="AT1563" s="6" t="str">
        <f>_xlfn.IFNA(IF(IF($AH1563=AT$5,VLOOKUP(AJ1563,buff!$K:$L,2,FALSE),"")=0,"",IF($AH1563=AT$5,VLOOKUP(AJ1563,buff!$K:$L,2,FALSE),"")),"")</f>
        <v/>
      </c>
      <c r="AU1563" s="6" t="str">
        <f>_xlfn.IFNA(IF(IF($AH1563=AU$5,VLOOKUP(AK1563,buff!$K:$L,2,FALSE),"")=0,"",IF($AH1563=AU$5,VLOOKUP(AK1563,buff!$K:$L,2,FALSE),"")),"")</f>
        <v/>
      </c>
      <c r="AV1563" s="6" t="str">
        <f>_xlfn.IFNA(IF(IF($AH1563=AV$5,VLOOKUP(AL1563,buff!$K:$L,2,FALSE),"")=0,"",IF($AH1563=AV$5,VLOOKUP(AL1563,buff!$K:$L,2,FALSE),"")),"")</f>
        <v/>
      </c>
      <c r="AW1563" s="6" t="str">
        <f>_xlfn.IFNA(IF(IF($AH1563=AW$5,VLOOKUP(AM1563,buff!$K:$L,2,FALSE),"")=0,"",IF($AH1563=AW$5,VLOOKUP(AM1563,buff!$K:$L,2,FALSE),"")),"")</f>
        <v/>
      </c>
      <c r="AX1563" s="6">
        <f>VLOOKUP(AI1563,buff!K:P,6,FALSE)</f>
        <v>0</v>
      </c>
      <c r="AY1563">
        <f t="shared" si="475"/>
        <v>0</v>
      </c>
      <c r="AZ1563">
        <f t="shared" si="475"/>
        <v>0</v>
      </c>
      <c r="BA1563">
        <f t="shared" si="476"/>
        <v>3</v>
      </c>
      <c r="BB1563">
        <f t="shared" si="477"/>
        <v>2</v>
      </c>
    </row>
    <row r="1564" spans="1:54" x14ac:dyDescent="0.15">
      <c r="A1564" t="str">
        <f t="shared" si="479"/>
        <v>辽主动技能3等级18</v>
      </c>
      <c r="B1564" s="8">
        <v>1558</v>
      </c>
      <c r="C1564" s="8" t="str">
        <f>VLOOKUP(G1564,角色!A:B,2,FALSE)</f>
        <v>辽</v>
      </c>
      <c r="D1564" s="8" t="str">
        <f t="shared" si="472"/>
        <v>主动技能3</v>
      </c>
      <c r="E1564" s="8">
        <f t="shared" si="480"/>
        <v>18</v>
      </c>
      <c r="F1564" s="8">
        <f t="shared" si="481"/>
        <v>3</v>
      </c>
      <c r="G1564" s="8">
        <f t="shared" si="482"/>
        <v>26</v>
      </c>
      <c r="H1564" s="4" t="s">
        <v>497</v>
      </c>
      <c r="I1564" s="26" t="str">
        <f t="shared" si="478"/>
        <v>对敌方造成125%（+5285）贯穿伤害并概率混乱。</v>
      </c>
      <c r="J1564" s="4" t="s">
        <v>305</v>
      </c>
      <c r="K1564" s="1" t="s">
        <v>103</v>
      </c>
      <c r="L1564" s="4" t="s">
        <v>498</v>
      </c>
      <c r="M1564" s="4"/>
      <c r="N1564" s="4">
        <v>100</v>
      </c>
      <c r="O1564" s="4">
        <v>100</v>
      </c>
      <c r="T1564" s="6" t="str">
        <f t="shared" si="483"/>
        <v/>
      </c>
      <c r="U1564" s="6" t="str">
        <f t="shared" si="484"/>
        <v>87:30:2:0</v>
      </c>
      <c r="Y1564">
        <f t="shared" si="485"/>
        <v>100</v>
      </c>
      <c r="Z1564">
        <v>125</v>
      </c>
      <c r="AA1564" s="23">
        <v>25</v>
      </c>
      <c r="AB1564" s="23">
        <f>INT(VLOOKUP(VLOOKUP($C1564,角色技能升级比率表!$B:$C,2,FALSE),角色属性概况!E:F,2,FALSE)*VLOOKUP(E1564,角色属性概况!I:M,3,FALSE)*AA1564/100)</f>
        <v>5285</v>
      </c>
      <c r="AE1564">
        <v>0</v>
      </c>
      <c r="AF1564" s="23">
        <f t="shared" si="473"/>
        <v>3</v>
      </c>
      <c r="AG1564" s="23">
        <f t="shared" si="474"/>
        <v>2</v>
      </c>
      <c r="AH1564" t="s">
        <v>119</v>
      </c>
      <c r="AI1564" s="4" t="s">
        <v>1775</v>
      </c>
      <c r="AN1564" s="6" t="str">
        <f>_xlfn.IFNA(IF(IF($AH1564=AN$5,VLOOKUP(AI1564,buff!$K:$L,2,FALSE),"")=0,"",IF($AH1564=AN$5,VLOOKUP(AI1564,buff!$K:$L,2,FALSE),"")),"")</f>
        <v/>
      </c>
      <c r="AO1564" s="6" t="str">
        <f>_xlfn.IFNA(IF(IF($AH1564=AO$5,VLOOKUP(AJ1564,buff!$K:$L,2,FALSE),"")=0,"",IF($AH1564=AO$5,VLOOKUP(AJ1564,buff!$K:$L,2,FALSE),"")),"")</f>
        <v/>
      </c>
      <c r="AP1564" s="6" t="str">
        <f>_xlfn.IFNA(IF(IF($AH1564=AP$5,VLOOKUP(AK1564,buff!$K:$L,2,FALSE),"")=0,"",IF($AH1564=AP$5,VLOOKUP(AK1564,buff!$K:$L,2,FALSE),"")),"")</f>
        <v/>
      </c>
      <c r="AQ1564" s="6" t="str">
        <f>_xlfn.IFNA(IF(IF($AH1564=AQ$5,VLOOKUP(AL1564,buff!$K:$L,2,FALSE),"")=0,"",IF($AH1564=AQ$5,VLOOKUP(AL1564,buff!$K:$L,2,FALSE),"")),"")</f>
        <v/>
      </c>
      <c r="AR1564" s="6" t="str">
        <f>_xlfn.IFNA(IF(IF($AH1564=AR$5,VLOOKUP(AM1564,buff!$K:$L,2,FALSE),"")=0,"",IF($AH1564=AR$5,VLOOKUP(AM1564,buff!$K:$L,2,FALSE),"")),"")</f>
        <v/>
      </c>
      <c r="AS1564" s="6" t="str">
        <f>_xlfn.IFNA(IF(IF($AH1564=AS$5,VLOOKUP(AI1564,buff!$K:$L,2,FALSE),"")=0,"",IF($AH1564=AS$5,VLOOKUP(AI1564,buff!$K:$L,2,FALSE),"")),"")</f>
        <v>87:30:2:0</v>
      </c>
      <c r="AT1564" s="6" t="str">
        <f>_xlfn.IFNA(IF(IF($AH1564=AT$5,VLOOKUP(AJ1564,buff!$K:$L,2,FALSE),"")=0,"",IF($AH1564=AT$5,VLOOKUP(AJ1564,buff!$K:$L,2,FALSE),"")),"")</f>
        <v/>
      </c>
      <c r="AU1564" s="6" t="str">
        <f>_xlfn.IFNA(IF(IF($AH1564=AU$5,VLOOKUP(AK1564,buff!$K:$L,2,FALSE),"")=0,"",IF($AH1564=AU$5,VLOOKUP(AK1564,buff!$K:$L,2,FALSE),"")),"")</f>
        <v/>
      </c>
      <c r="AV1564" s="6" t="str">
        <f>_xlfn.IFNA(IF(IF($AH1564=AV$5,VLOOKUP(AL1564,buff!$K:$L,2,FALSE),"")=0,"",IF($AH1564=AV$5,VLOOKUP(AL1564,buff!$K:$L,2,FALSE),"")),"")</f>
        <v/>
      </c>
      <c r="AW1564" s="6" t="str">
        <f>_xlfn.IFNA(IF(IF($AH1564=AW$5,VLOOKUP(AM1564,buff!$K:$L,2,FALSE),"")=0,"",IF($AH1564=AW$5,VLOOKUP(AM1564,buff!$K:$L,2,FALSE),"")),"")</f>
        <v/>
      </c>
      <c r="AX1564" s="6">
        <f>VLOOKUP(AI1564,buff!K:P,6,FALSE)</f>
        <v>0</v>
      </c>
      <c r="AY1564">
        <f t="shared" si="475"/>
        <v>0</v>
      </c>
      <c r="AZ1564">
        <f t="shared" si="475"/>
        <v>0</v>
      </c>
      <c r="BA1564">
        <f t="shared" si="476"/>
        <v>3</v>
      </c>
      <c r="BB1564">
        <f t="shared" si="477"/>
        <v>2</v>
      </c>
    </row>
    <row r="1565" spans="1:54" x14ac:dyDescent="0.15">
      <c r="A1565" t="str">
        <f t="shared" si="479"/>
        <v>辽主动技能3等级19</v>
      </c>
      <c r="B1565" s="8">
        <v>1559</v>
      </c>
      <c r="C1565" s="8" t="str">
        <f>VLOOKUP(G1565,角色!A:B,2,FALSE)</f>
        <v>辽</v>
      </c>
      <c r="D1565" s="8" t="str">
        <f t="shared" si="472"/>
        <v>主动技能3</v>
      </c>
      <c r="E1565" s="8">
        <f t="shared" si="480"/>
        <v>19</v>
      </c>
      <c r="F1565" s="8">
        <f t="shared" si="481"/>
        <v>3</v>
      </c>
      <c r="G1565" s="8">
        <f t="shared" si="482"/>
        <v>26</v>
      </c>
      <c r="H1565" s="4" t="s">
        <v>497</v>
      </c>
      <c r="I1565" s="26" t="str">
        <f t="shared" si="478"/>
        <v>对敌方造成125%（+6507）贯穿伤害并概率混乱。</v>
      </c>
      <c r="J1565" s="4" t="s">
        <v>305</v>
      </c>
      <c r="K1565" s="1" t="s">
        <v>103</v>
      </c>
      <c r="L1565" s="4" t="s">
        <v>498</v>
      </c>
      <c r="M1565" s="4"/>
      <c r="N1565" s="4">
        <v>100</v>
      </c>
      <c r="O1565" s="4">
        <v>100</v>
      </c>
      <c r="T1565" s="6" t="str">
        <f t="shared" si="483"/>
        <v/>
      </c>
      <c r="U1565" s="6" t="str">
        <f t="shared" si="484"/>
        <v>87:30:2:0</v>
      </c>
      <c r="Y1565">
        <f t="shared" si="485"/>
        <v>100</v>
      </c>
      <c r="Z1565">
        <v>125</v>
      </c>
      <c r="AA1565" s="23">
        <v>25</v>
      </c>
      <c r="AB1565" s="23">
        <f>INT(VLOOKUP(VLOOKUP($C1565,角色技能升级比率表!$B:$C,2,FALSE),角色属性概况!E:F,2,FALSE)*VLOOKUP(E1565,角色属性概况!I:M,3,FALSE)*AA1565/100)</f>
        <v>6507</v>
      </c>
      <c r="AE1565">
        <v>0</v>
      </c>
      <c r="AF1565" s="23">
        <f t="shared" si="473"/>
        <v>3</v>
      </c>
      <c r="AG1565" s="23">
        <f t="shared" si="474"/>
        <v>2</v>
      </c>
      <c r="AH1565" t="s">
        <v>119</v>
      </c>
      <c r="AI1565" s="4" t="s">
        <v>1775</v>
      </c>
      <c r="AN1565" s="6" t="str">
        <f>_xlfn.IFNA(IF(IF($AH1565=AN$5,VLOOKUP(AI1565,buff!$K:$L,2,FALSE),"")=0,"",IF($AH1565=AN$5,VLOOKUP(AI1565,buff!$K:$L,2,FALSE),"")),"")</f>
        <v/>
      </c>
      <c r="AO1565" s="6" t="str">
        <f>_xlfn.IFNA(IF(IF($AH1565=AO$5,VLOOKUP(AJ1565,buff!$K:$L,2,FALSE),"")=0,"",IF($AH1565=AO$5,VLOOKUP(AJ1565,buff!$K:$L,2,FALSE),"")),"")</f>
        <v/>
      </c>
      <c r="AP1565" s="6" t="str">
        <f>_xlfn.IFNA(IF(IF($AH1565=AP$5,VLOOKUP(AK1565,buff!$K:$L,2,FALSE),"")=0,"",IF($AH1565=AP$5,VLOOKUP(AK1565,buff!$K:$L,2,FALSE),"")),"")</f>
        <v/>
      </c>
      <c r="AQ1565" s="6" t="str">
        <f>_xlfn.IFNA(IF(IF($AH1565=AQ$5,VLOOKUP(AL1565,buff!$K:$L,2,FALSE),"")=0,"",IF($AH1565=AQ$5,VLOOKUP(AL1565,buff!$K:$L,2,FALSE),"")),"")</f>
        <v/>
      </c>
      <c r="AR1565" s="6" t="str">
        <f>_xlfn.IFNA(IF(IF($AH1565=AR$5,VLOOKUP(AM1565,buff!$K:$L,2,FALSE),"")=0,"",IF($AH1565=AR$5,VLOOKUP(AM1565,buff!$K:$L,2,FALSE),"")),"")</f>
        <v/>
      </c>
      <c r="AS1565" s="6" t="str">
        <f>_xlfn.IFNA(IF(IF($AH1565=AS$5,VLOOKUP(AI1565,buff!$K:$L,2,FALSE),"")=0,"",IF($AH1565=AS$5,VLOOKUP(AI1565,buff!$K:$L,2,FALSE),"")),"")</f>
        <v>87:30:2:0</v>
      </c>
      <c r="AT1565" s="6" t="str">
        <f>_xlfn.IFNA(IF(IF($AH1565=AT$5,VLOOKUP(AJ1565,buff!$K:$L,2,FALSE),"")=0,"",IF($AH1565=AT$5,VLOOKUP(AJ1565,buff!$K:$L,2,FALSE),"")),"")</f>
        <v/>
      </c>
      <c r="AU1565" s="6" t="str">
        <f>_xlfn.IFNA(IF(IF($AH1565=AU$5,VLOOKUP(AK1565,buff!$K:$L,2,FALSE),"")=0,"",IF($AH1565=AU$5,VLOOKUP(AK1565,buff!$K:$L,2,FALSE),"")),"")</f>
        <v/>
      </c>
      <c r="AV1565" s="6" t="str">
        <f>_xlfn.IFNA(IF(IF($AH1565=AV$5,VLOOKUP(AL1565,buff!$K:$L,2,FALSE),"")=0,"",IF($AH1565=AV$5,VLOOKUP(AL1565,buff!$K:$L,2,FALSE),"")),"")</f>
        <v/>
      </c>
      <c r="AW1565" s="6" t="str">
        <f>_xlfn.IFNA(IF(IF($AH1565=AW$5,VLOOKUP(AM1565,buff!$K:$L,2,FALSE),"")=0,"",IF($AH1565=AW$5,VLOOKUP(AM1565,buff!$K:$L,2,FALSE),"")),"")</f>
        <v/>
      </c>
      <c r="AX1565" s="6">
        <f>VLOOKUP(AI1565,buff!K:P,6,FALSE)</f>
        <v>0</v>
      </c>
      <c r="AY1565">
        <f t="shared" si="475"/>
        <v>0</v>
      </c>
      <c r="AZ1565">
        <f t="shared" si="475"/>
        <v>0</v>
      </c>
      <c r="BA1565">
        <f t="shared" si="476"/>
        <v>3</v>
      </c>
      <c r="BB1565">
        <f t="shared" si="477"/>
        <v>2</v>
      </c>
    </row>
    <row r="1566" spans="1:54" x14ac:dyDescent="0.15">
      <c r="A1566" t="str">
        <f t="shared" si="479"/>
        <v>辽主动技能3等级20</v>
      </c>
      <c r="B1566" s="8">
        <v>1560</v>
      </c>
      <c r="C1566" s="8" t="str">
        <f>VLOOKUP(G1566,角色!A:B,2,FALSE)</f>
        <v>辽</v>
      </c>
      <c r="D1566" s="8" t="str">
        <f t="shared" si="472"/>
        <v>主动技能3</v>
      </c>
      <c r="E1566" s="8">
        <f t="shared" si="480"/>
        <v>20</v>
      </c>
      <c r="F1566" s="8">
        <f t="shared" si="481"/>
        <v>3</v>
      </c>
      <c r="G1566" s="8">
        <f t="shared" si="482"/>
        <v>26</v>
      </c>
      <c r="H1566" s="4" t="s">
        <v>497</v>
      </c>
      <c r="I1566" s="26" t="str">
        <f t="shared" si="478"/>
        <v>对敌方造成125%（+8011）贯穿伤害并概率混乱。</v>
      </c>
      <c r="J1566" s="4" t="s">
        <v>305</v>
      </c>
      <c r="K1566" s="1" t="s">
        <v>103</v>
      </c>
      <c r="L1566" s="4" t="s">
        <v>498</v>
      </c>
      <c r="M1566" s="4"/>
      <c r="N1566" s="4">
        <v>100</v>
      </c>
      <c r="O1566" s="4">
        <v>100</v>
      </c>
      <c r="T1566" s="6" t="str">
        <f t="shared" si="483"/>
        <v/>
      </c>
      <c r="U1566" s="6" t="str">
        <f t="shared" si="484"/>
        <v>87:30:2:0</v>
      </c>
      <c r="Y1566">
        <f t="shared" si="485"/>
        <v>100</v>
      </c>
      <c r="Z1566">
        <v>125</v>
      </c>
      <c r="AA1566" s="23">
        <v>25</v>
      </c>
      <c r="AB1566" s="23">
        <f>INT(VLOOKUP(VLOOKUP($C1566,角色技能升级比率表!$B:$C,2,FALSE),角色属性概况!E:F,2,FALSE)*VLOOKUP(E1566,角色属性概况!I:M,3,FALSE)*AA1566/100)</f>
        <v>8011</v>
      </c>
      <c r="AE1566">
        <v>0</v>
      </c>
      <c r="AF1566" s="23">
        <f t="shared" si="473"/>
        <v>3</v>
      </c>
      <c r="AG1566" s="23">
        <f t="shared" si="474"/>
        <v>2</v>
      </c>
      <c r="AH1566" t="s">
        <v>119</v>
      </c>
      <c r="AI1566" s="4" t="s">
        <v>1775</v>
      </c>
      <c r="AN1566" s="6" t="str">
        <f>_xlfn.IFNA(IF(IF($AH1566=AN$5,VLOOKUP(AI1566,buff!$K:$L,2,FALSE),"")=0,"",IF($AH1566=AN$5,VLOOKUP(AI1566,buff!$K:$L,2,FALSE),"")),"")</f>
        <v/>
      </c>
      <c r="AO1566" s="6" t="str">
        <f>_xlfn.IFNA(IF(IF($AH1566=AO$5,VLOOKUP(AJ1566,buff!$K:$L,2,FALSE),"")=0,"",IF($AH1566=AO$5,VLOOKUP(AJ1566,buff!$K:$L,2,FALSE),"")),"")</f>
        <v/>
      </c>
      <c r="AP1566" s="6" t="str">
        <f>_xlfn.IFNA(IF(IF($AH1566=AP$5,VLOOKUP(AK1566,buff!$K:$L,2,FALSE),"")=0,"",IF($AH1566=AP$5,VLOOKUP(AK1566,buff!$K:$L,2,FALSE),"")),"")</f>
        <v/>
      </c>
      <c r="AQ1566" s="6" t="str">
        <f>_xlfn.IFNA(IF(IF($AH1566=AQ$5,VLOOKUP(AL1566,buff!$K:$L,2,FALSE),"")=0,"",IF($AH1566=AQ$5,VLOOKUP(AL1566,buff!$K:$L,2,FALSE),"")),"")</f>
        <v/>
      </c>
      <c r="AR1566" s="6" t="str">
        <f>_xlfn.IFNA(IF(IF($AH1566=AR$5,VLOOKUP(AM1566,buff!$K:$L,2,FALSE),"")=0,"",IF($AH1566=AR$5,VLOOKUP(AM1566,buff!$K:$L,2,FALSE),"")),"")</f>
        <v/>
      </c>
      <c r="AS1566" s="6" t="str">
        <f>_xlfn.IFNA(IF(IF($AH1566=AS$5,VLOOKUP(AI1566,buff!$K:$L,2,FALSE),"")=0,"",IF($AH1566=AS$5,VLOOKUP(AI1566,buff!$K:$L,2,FALSE),"")),"")</f>
        <v>87:30:2:0</v>
      </c>
      <c r="AT1566" s="6" t="str">
        <f>_xlfn.IFNA(IF(IF($AH1566=AT$5,VLOOKUP(AJ1566,buff!$K:$L,2,FALSE),"")=0,"",IF($AH1566=AT$5,VLOOKUP(AJ1566,buff!$K:$L,2,FALSE),"")),"")</f>
        <v/>
      </c>
      <c r="AU1566" s="6" t="str">
        <f>_xlfn.IFNA(IF(IF($AH1566=AU$5,VLOOKUP(AK1566,buff!$K:$L,2,FALSE),"")=0,"",IF($AH1566=AU$5,VLOOKUP(AK1566,buff!$K:$L,2,FALSE),"")),"")</f>
        <v/>
      </c>
      <c r="AV1566" s="6" t="str">
        <f>_xlfn.IFNA(IF(IF($AH1566=AV$5,VLOOKUP(AL1566,buff!$K:$L,2,FALSE),"")=0,"",IF($AH1566=AV$5,VLOOKUP(AL1566,buff!$K:$L,2,FALSE),"")),"")</f>
        <v/>
      </c>
      <c r="AW1566" s="6" t="str">
        <f>_xlfn.IFNA(IF(IF($AH1566=AW$5,VLOOKUP(AM1566,buff!$K:$L,2,FALSE),"")=0,"",IF($AH1566=AW$5,VLOOKUP(AM1566,buff!$K:$L,2,FALSE),"")),"")</f>
        <v/>
      </c>
      <c r="AX1566" s="6">
        <f>VLOOKUP(AI1566,buff!K:P,6,FALSE)</f>
        <v>0</v>
      </c>
      <c r="AY1566">
        <f t="shared" si="475"/>
        <v>0</v>
      </c>
      <c r="AZ1566">
        <f t="shared" si="475"/>
        <v>0</v>
      </c>
      <c r="BA1566">
        <f t="shared" si="476"/>
        <v>3</v>
      </c>
      <c r="BB1566">
        <f t="shared" si="477"/>
        <v>2</v>
      </c>
    </row>
    <row r="1567" spans="1:54" x14ac:dyDescent="0.15">
      <c r="A1567" t="str">
        <f t="shared" si="479"/>
        <v>星霜主动技能1等级1</v>
      </c>
      <c r="B1567" s="8">
        <v>1561</v>
      </c>
      <c r="C1567" s="8" t="str">
        <f>VLOOKUP(G1567,角色!A:B,2,FALSE)</f>
        <v>星霜</v>
      </c>
      <c r="D1567" s="8" t="str">
        <f t="shared" si="472"/>
        <v>主动技能1</v>
      </c>
      <c r="E1567" s="8">
        <f t="shared" si="480"/>
        <v>1</v>
      </c>
      <c r="F1567" s="8">
        <f t="shared" si="481"/>
        <v>1</v>
      </c>
      <c r="G1567" s="8">
        <f t="shared" si="482"/>
        <v>27</v>
      </c>
      <c r="H1567" s="4" t="s">
        <v>521</v>
      </c>
      <c r="I1567" s="24" t="str">
        <f>"对敌方单体攻击，造成100%攻击力（+"&amp;AB1567&amp;"）点伤害。"</f>
        <v>对敌方单体攻击，造成100%攻击力（+47）点伤害。</v>
      </c>
      <c r="J1567" s="24" t="s">
        <v>305</v>
      </c>
      <c r="K1567" s="25" t="s">
        <v>103</v>
      </c>
      <c r="L1567" s="24" t="s">
        <v>107</v>
      </c>
      <c r="M1567" s="24"/>
      <c r="N1567" s="24">
        <v>100</v>
      </c>
      <c r="O1567" s="24"/>
      <c r="P1567" s="23"/>
      <c r="Q1567" s="23"/>
      <c r="R1567" s="23"/>
      <c r="S1567" s="23"/>
      <c r="T1567" s="23" t="str">
        <f t="shared" si="483"/>
        <v/>
      </c>
      <c r="U1567" s="23" t="str">
        <f t="shared" si="484"/>
        <v/>
      </c>
      <c r="V1567" s="23"/>
      <c r="W1567" s="23"/>
      <c r="X1567" s="23"/>
      <c r="Y1567" s="23">
        <f t="shared" si="485"/>
        <v>0</v>
      </c>
      <c r="Z1567" s="23">
        <v>100</v>
      </c>
      <c r="AA1567" s="23">
        <v>10</v>
      </c>
      <c r="AB1567" s="23">
        <f>INT(VLOOKUP(VLOOKUP($C1567,角色技能升级比率表!$B:$C,2,FALSE),角色属性概况!E:F,2,FALSE)*VLOOKUP(E1567,角色属性概况!I:M,3,FALSE)*AA1567/100)</f>
        <v>47</v>
      </c>
      <c r="AC1567" s="23"/>
      <c r="AD1567" s="23"/>
      <c r="AE1567" s="23">
        <v>0</v>
      </c>
      <c r="AF1567" s="23">
        <f t="shared" si="473"/>
        <v>0</v>
      </c>
      <c r="AG1567" s="23">
        <f t="shared" si="474"/>
        <v>0</v>
      </c>
      <c r="AH1567" s="23"/>
      <c r="AI1567" s="23"/>
      <c r="AJ1567" s="23"/>
      <c r="AN1567" s="6" t="str">
        <f>_xlfn.IFNA(IF(IF($AH1567=AN$5,VLOOKUP(AI1567,buff!$K:$L,2,FALSE),"")=0,"",IF($AH1567=AN$5,VLOOKUP(AI1567,buff!$K:$L,2,FALSE),"")),"")</f>
        <v/>
      </c>
      <c r="AO1567" s="6" t="str">
        <f>_xlfn.IFNA(IF(IF($AH1567=AO$5,VLOOKUP(AJ1567,buff!$K:$L,2,FALSE),"")=0,"",IF($AH1567=AO$5,VLOOKUP(AJ1567,buff!$K:$L,2,FALSE),"")),"")</f>
        <v/>
      </c>
      <c r="AP1567" s="6" t="str">
        <f>_xlfn.IFNA(IF(IF($AH1567=AP$5,VLOOKUP(AK1567,buff!$K:$L,2,FALSE),"")=0,"",IF($AH1567=AP$5,VLOOKUP(AK1567,buff!$K:$L,2,FALSE),"")),"")</f>
        <v/>
      </c>
      <c r="AQ1567" s="6" t="str">
        <f>_xlfn.IFNA(IF(IF($AH1567=AQ$5,VLOOKUP(AL1567,buff!$K:$L,2,FALSE),"")=0,"",IF($AH1567=AQ$5,VLOOKUP(AL1567,buff!$K:$L,2,FALSE),"")),"")</f>
        <v/>
      </c>
      <c r="AR1567" s="6" t="str">
        <f>_xlfn.IFNA(IF(IF($AH1567=AR$5,VLOOKUP(AM1567,buff!$K:$L,2,FALSE),"")=0,"",IF($AH1567=AR$5,VLOOKUP(AM1567,buff!$K:$L,2,FALSE),"")),"")</f>
        <v/>
      </c>
      <c r="AS1567" s="6" t="str">
        <f>_xlfn.IFNA(IF(IF($AH1567=AS$5,VLOOKUP(AI1567,buff!$K:$L,2,FALSE),"")=0,"",IF($AH1567=AS$5,VLOOKUP(AI1567,buff!$K:$L,2,FALSE),"")),"")</f>
        <v/>
      </c>
      <c r="AT1567" s="6" t="str">
        <f>_xlfn.IFNA(IF(IF($AH1567=AT$5,VLOOKUP(AJ1567,buff!$K:$L,2,FALSE),"")=0,"",IF($AH1567=AT$5,VLOOKUP(AJ1567,buff!$K:$L,2,FALSE),"")),"")</f>
        <v/>
      </c>
      <c r="AU1567" s="6" t="str">
        <f>_xlfn.IFNA(IF(IF($AH1567=AU$5,VLOOKUP(AK1567,buff!$K:$L,2,FALSE),"")=0,"",IF($AH1567=AU$5,VLOOKUP(AK1567,buff!$K:$L,2,FALSE),"")),"")</f>
        <v/>
      </c>
      <c r="AV1567" s="6" t="str">
        <f>_xlfn.IFNA(IF(IF($AH1567=AV$5,VLOOKUP(AL1567,buff!$K:$L,2,FALSE),"")=0,"",IF($AH1567=AV$5,VLOOKUP(AL1567,buff!$K:$L,2,FALSE),"")),"")</f>
        <v/>
      </c>
      <c r="AW1567" s="6" t="str">
        <f>_xlfn.IFNA(IF(IF($AH1567=AW$5,VLOOKUP(AM1567,buff!$K:$L,2,FALSE),"")=0,"",IF($AH1567=AW$5,VLOOKUP(AM1567,buff!$K:$L,2,FALSE),"")),"")</f>
        <v/>
      </c>
      <c r="AX1567" s="6" t="e">
        <f>VLOOKUP(AI1567,buff!K:P,6,FALSE)</f>
        <v>#N/A</v>
      </c>
      <c r="AY1567" t="e">
        <f t="shared" si="475"/>
        <v>#N/A</v>
      </c>
      <c r="AZ1567" t="e">
        <f t="shared" si="475"/>
        <v>#N/A</v>
      </c>
      <c r="BA1567">
        <f t="shared" si="476"/>
        <v>0</v>
      </c>
      <c r="BB1567">
        <f t="shared" si="477"/>
        <v>0</v>
      </c>
    </row>
    <row r="1568" spans="1:54" x14ac:dyDescent="0.15">
      <c r="A1568" t="str">
        <f t="shared" si="479"/>
        <v>星霜主动技能1等级2</v>
      </c>
      <c r="B1568" s="8">
        <v>1562</v>
      </c>
      <c r="C1568" s="8" t="str">
        <f>VLOOKUP(G1568,角色!A:B,2,FALSE)</f>
        <v>星霜</v>
      </c>
      <c r="D1568" s="8" t="str">
        <f t="shared" si="472"/>
        <v>主动技能1</v>
      </c>
      <c r="E1568" s="8">
        <f t="shared" si="480"/>
        <v>2</v>
      </c>
      <c r="F1568" s="8">
        <f t="shared" si="481"/>
        <v>1</v>
      </c>
      <c r="G1568" s="8">
        <f t="shared" si="482"/>
        <v>27</v>
      </c>
      <c r="H1568" s="4" t="s">
        <v>521</v>
      </c>
      <c r="I1568" s="24" t="str">
        <f t="shared" ref="I1568:I1574" si="486">"对敌方单体攻击，造成100%攻击力（+"&amp;AB1568&amp;"）点伤害。"</f>
        <v>对敌方单体攻击，造成100%攻击力（+70）点伤害。</v>
      </c>
      <c r="J1568" s="4" t="s">
        <v>305</v>
      </c>
      <c r="K1568" s="1" t="s">
        <v>103</v>
      </c>
      <c r="L1568" s="24" t="s">
        <v>107</v>
      </c>
      <c r="M1568" s="4"/>
      <c r="N1568" s="4">
        <v>100</v>
      </c>
      <c r="O1568" s="4"/>
      <c r="T1568" s="6" t="str">
        <f t="shared" si="483"/>
        <v/>
      </c>
      <c r="U1568" s="6" t="str">
        <f t="shared" si="484"/>
        <v/>
      </c>
      <c r="Y1568">
        <f t="shared" si="485"/>
        <v>0</v>
      </c>
      <c r="Z1568">
        <v>100</v>
      </c>
      <c r="AA1568" s="23">
        <v>10</v>
      </c>
      <c r="AB1568" s="23">
        <f>INT(VLOOKUP(VLOOKUP($C1568,角色技能升级比率表!$B:$C,2,FALSE),角色属性概况!E:F,2,FALSE)*VLOOKUP(E1568,角色属性概况!I:M,3,FALSE)*AA1568/100)</f>
        <v>70</v>
      </c>
      <c r="AE1568">
        <v>0</v>
      </c>
      <c r="AF1568" s="23">
        <f t="shared" si="473"/>
        <v>0</v>
      </c>
      <c r="AG1568" s="23">
        <f t="shared" si="474"/>
        <v>0</v>
      </c>
      <c r="AN1568" s="6" t="str">
        <f>_xlfn.IFNA(IF(IF($AH1568=AN$5,VLOOKUP(AI1568,buff!$K:$L,2,FALSE),"")=0,"",IF($AH1568=AN$5,VLOOKUP(AI1568,buff!$K:$L,2,FALSE),"")),"")</f>
        <v/>
      </c>
      <c r="AO1568" s="6" t="str">
        <f>_xlfn.IFNA(IF(IF($AH1568=AO$5,VLOOKUP(AJ1568,buff!$K:$L,2,FALSE),"")=0,"",IF($AH1568=AO$5,VLOOKUP(AJ1568,buff!$K:$L,2,FALSE),"")),"")</f>
        <v/>
      </c>
      <c r="AP1568" s="6" t="str">
        <f>_xlfn.IFNA(IF(IF($AH1568=AP$5,VLOOKUP(AK1568,buff!$K:$L,2,FALSE),"")=0,"",IF($AH1568=AP$5,VLOOKUP(AK1568,buff!$K:$L,2,FALSE),"")),"")</f>
        <v/>
      </c>
      <c r="AQ1568" s="6" t="str">
        <f>_xlfn.IFNA(IF(IF($AH1568=AQ$5,VLOOKUP(AL1568,buff!$K:$L,2,FALSE),"")=0,"",IF($AH1568=AQ$5,VLOOKUP(AL1568,buff!$K:$L,2,FALSE),"")),"")</f>
        <v/>
      </c>
      <c r="AR1568" s="6" t="str">
        <f>_xlfn.IFNA(IF(IF($AH1568=AR$5,VLOOKUP(AM1568,buff!$K:$L,2,FALSE),"")=0,"",IF($AH1568=AR$5,VLOOKUP(AM1568,buff!$K:$L,2,FALSE),"")),"")</f>
        <v/>
      </c>
      <c r="AS1568" s="6" t="str">
        <f>_xlfn.IFNA(IF(IF($AH1568=AS$5,VLOOKUP(AI1568,buff!$K:$L,2,FALSE),"")=0,"",IF($AH1568=AS$5,VLOOKUP(AI1568,buff!$K:$L,2,FALSE),"")),"")</f>
        <v/>
      </c>
      <c r="AT1568" s="6" t="str">
        <f>_xlfn.IFNA(IF(IF($AH1568=AT$5,VLOOKUP(AJ1568,buff!$K:$L,2,FALSE),"")=0,"",IF($AH1568=AT$5,VLOOKUP(AJ1568,buff!$K:$L,2,FALSE),"")),"")</f>
        <v/>
      </c>
      <c r="AU1568" s="6" t="str">
        <f>_xlfn.IFNA(IF(IF($AH1568=AU$5,VLOOKUP(AK1568,buff!$K:$L,2,FALSE),"")=0,"",IF($AH1568=AU$5,VLOOKUP(AK1568,buff!$K:$L,2,FALSE),"")),"")</f>
        <v/>
      </c>
      <c r="AV1568" s="6" t="str">
        <f>_xlfn.IFNA(IF(IF($AH1568=AV$5,VLOOKUP(AL1568,buff!$K:$L,2,FALSE),"")=0,"",IF($AH1568=AV$5,VLOOKUP(AL1568,buff!$K:$L,2,FALSE),"")),"")</f>
        <v/>
      </c>
      <c r="AW1568" s="6" t="str">
        <f>_xlfn.IFNA(IF(IF($AH1568=AW$5,VLOOKUP(AM1568,buff!$K:$L,2,FALSE),"")=0,"",IF($AH1568=AW$5,VLOOKUP(AM1568,buff!$K:$L,2,FALSE),"")),"")</f>
        <v/>
      </c>
      <c r="AX1568" s="6" t="e">
        <f>VLOOKUP(AI1568,buff!K:P,6,FALSE)</f>
        <v>#N/A</v>
      </c>
      <c r="AY1568" t="e">
        <f t="shared" si="475"/>
        <v>#N/A</v>
      </c>
      <c r="AZ1568" t="e">
        <f t="shared" si="475"/>
        <v>#N/A</v>
      </c>
      <c r="BA1568">
        <f t="shared" si="476"/>
        <v>0</v>
      </c>
      <c r="BB1568">
        <f t="shared" si="477"/>
        <v>0</v>
      </c>
    </row>
    <row r="1569" spans="1:54" x14ac:dyDescent="0.15">
      <c r="A1569" t="str">
        <f t="shared" si="479"/>
        <v>星霜主动技能1等级3</v>
      </c>
      <c r="B1569" s="8">
        <v>1563</v>
      </c>
      <c r="C1569" s="8" t="str">
        <f>VLOOKUP(G1569,角色!A:B,2,FALSE)</f>
        <v>星霜</v>
      </c>
      <c r="D1569" s="8" t="str">
        <f t="shared" si="472"/>
        <v>主动技能1</v>
      </c>
      <c r="E1569" s="8">
        <f t="shared" si="480"/>
        <v>3</v>
      </c>
      <c r="F1569" s="8">
        <f t="shared" si="481"/>
        <v>1</v>
      </c>
      <c r="G1569" s="8">
        <f t="shared" si="482"/>
        <v>27</v>
      </c>
      <c r="H1569" s="4" t="s">
        <v>521</v>
      </c>
      <c r="I1569" s="24" t="str">
        <f t="shared" si="486"/>
        <v>对敌方单体攻击，造成100%攻击力（+92）点伤害。</v>
      </c>
      <c r="J1569" s="4" t="s">
        <v>305</v>
      </c>
      <c r="K1569" s="1" t="s">
        <v>103</v>
      </c>
      <c r="L1569" s="24" t="s">
        <v>107</v>
      </c>
      <c r="M1569" s="4"/>
      <c r="N1569" s="4">
        <v>100</v>
      </c>
      <c r="O1569" s="4"/>
      <c r="T1569" s="6" t="str">
        <f t="shared" si="483"/>
        <v/>
      </c>
      <c r="U1569" s="6" t="str">
        <f t="shared" si="484"/>
        <v/>
      </c>
      <c r="Y1569">
        <f t="shared" si="485"/>
        <v>0</v>
      </c>
      <c r="Z1569">
        <v>100</v>
      </c>
      <c r="AA1569" s="23">
        <v>10</v>
      </c>
      <c r="AB1569" s="23">
        <f>INT(VLOOKUP(VLOOKUP($C1569,角色技能升级比率表!$B:$C,2,FALSE),角色属性概况!E:F,2,FALSE)*VLOOKUP(E1569,角色属性概况!I:M,3,FALSE)*AA1569/100)</f>
        <v>92</v>
      </c>
      <c r="AE1569">
        <v>0</v>
      </c>
      <c r="AF1569" s="23">
        <f t="shared" si="473"/>
        <v>0</v>
      </c>
      <c r="AG1569" s="23">
        <f t="shared" si="474"/>
        <v>0</v>
      </c>
      <c r="AN1569" s="6" t="str">
        <f>_xlfn.IFNA(IF(IF($AH1569=AN$5,VLOOKUP(AI1569,buff!$K:$L,2,FALSE),"")=0,"",IF($AH1569=AN$5,VLOOKUP(AI1569,buff!$K:$L,2,FALSE),"")),"")</f>
        <v/>
      </c>
      <c r="AO1569" s="6" t="str">
        <f>_xlfn.IFNA(IF(IF($AH1569=AO$5,VLOOKUP(AJ1569,buff!$K:$L,2,FALSE),"")=0,"",IF($AH1569=AO$5,VLOOKUP(AJ1569,buff!$K:$L,2,FALSE),"")),"")</f>
        <v/>
      </c>
      <c r="AP1569" s="6" t="str">
        <f>_xlfn.IFNA(IF(IF($AH1569=AP$5,VLOOKUP(AK1569,buff!$K:$L,2,FALSE),"")=0,"",IF($AH1569=AP$5,VLOOKUP(AK1569,buff!$K:$L,2,FALSE),"")),"")</f>
        <v/>
      </c>
      <c r="AQ1569" s="6" t="str">
        <f>_xlfn.IFNA(IF(IF($AH1569=AQ$5,VLOOKUP(AL1569,buff!$K:$L,2,FALSE),"")=0,"",IF($AH1569=AQ$5,VLOOKUP(AL1569,buff!$K:$L,2,FALSE),"")),"")</f>
        <v/>
      </c>
      <c r="AR1569" s="6" t="str">
        <f>_xlfn.IFNA(IF(IF($AH1569=AR$5,VLOOKUP(AM1569,buff!$K:$L,2,FALSE),"")=0,"",IF($AH1569=AR$5,VLOOKUP(AM1569,buff!$K:$L,2,FALSE),"")),"")</f>
        <v/>
      </c>
      <c r="AS1569" s="6" t="str">
        <f>_xlfn.IFNA(IF(IF($AH1569=AS$5,VLOOKUP(AI1569,buff!$K:$L,2,FALSE),"")=0,"",IF($AH1569=AS$5,VLOOKUP(AI1569,buff!$K:$L,2,FALSE),"")),"")</f>
        <v/>
      </c>
      <c r="AT1569" s="6" t="str">
        <f>_xlfn.IFNA(IF(IF($AH1569=AT$5,VLOOKUP(AJ1569,buff!$K:$L,2,FALSE),"")=0,"",IF($AH1569=AT$5,VLOOKUP(AJ1569,buff!$K:$L,2,FALSE),"")),"")</f>
        <v/>
      </c>
      <c r="AU1569" s="6" t="str">
        <f>_xlfn.IFNA(IF(IF($AH1569=AU$5,VLOOKUP(AK1569,buff!$K:$L,2,FALSE),"")=0,"",IF($AH1569=AU$5,VLOOKUP(AK1569,buff!$K:$L,2,FALSE),"")),"")</f>
        <v/>
      </c>
      <c r="AV1569" s="6" t="str">
        <f>_xlfn.IFNA(IF(IF($AH1569=AV$5,VLOOKUP(AL1569,buff!$K:$L,2,FALSE),"")=0,"",IF($AH1569=AV$5,VLOOKUP(AL1569,buff!$K:$L,2,FALSE),"")),"")</f>
        <v/>
      </c>
      <c r="AW1569" s="6" t="str">
        <f>_xlfn.IFNA(IF(IF($AH1569=AW$5,VLOOKUP(AM1569,buff!$K:$L,2,FALSE),"")=0,"",IF($AH1569=AW$5,VLOOKUP(AM1569,buff!$K:$L,2,FALSE),"")),"")</f>
        <v/>
      </c>
      <c r="AX1569" s="6" t="e">
        <f>VLOOKUP(AI1569,buff!K:P,6,FALSE)</f>
        <v>#N/A</v>
      </c>
      <c r="AY1569" t="e">
        <f t="shared" si="475"/>
        <v>#N/A</v>
      </c>
      <c r="AZ1569" t="e">
        <f t="shared" si="475"/>
        <v>#N/A</v>
      </c>
      <c r="BA1569">
        <f t="shared" si="476"/>
        <v>0</v>
      </c>
      <c r="BB1569">
        <f t="shared" si="477"/>
        <v>0</v>
      </c>
    </row>
    <row r="1570" spans="1:54" x14ac:dyDescent="0.15">
      <c r="A1570" t="str">
        <f t="shared" si="479"/>
        <v>星霜主动技能1等级4</v>
      </c>
      <c r="B1570" s="8">
        <v>1564</v>
      </c>
      <c r="C1570" s="8" t="str">
        <f>VLOOKUP(G1570,角色!A:B,2,FALSE)</f>
        <v>星霜</v>
      </c>
      <c r="D1570" s="8" t="str">
        <f t="shared" si="472"/>
        <v>主动技能1</v>
      </c>
      <c r="E1570" s="8">
        <f t="shared" si="480"/>
        <v>4</v>
      </c>
      <c r="F1570" s="8">
        <f t="shared" si="481"/>
        <v>1</v>
      </c>
      <c r="G1570" s="8">
        <f t="shared" si="482"/>
        <v>27</v>
      </c>
      <c r="H1570" s="4" t="s">
        <v>521</v>
      </c>
      <c r="I1570" s="24" t="str">
        <f t="shared" si="486"/>
        <v>对敌方单体攻击，造成100%攻击力（+114）点伤害。</v>
      </c>
      <c r="J1570" s="4" t="s">
        <v>305</v>
      </c>
      <c r="K1570" s="1" t="s">
        <v>103</v>
      </c>
      <c r="L1570" s="24" t="s">
        <v>107</v>
      </c>
      <c r="M1570" s="4"/>
      <c r="N1570" s="4">
        <v>100</v>
      </c>
      <c r="O1570" s="4"/>
      <c r="T1570" s="6" t="str">
        <f t="shared" si="483"/>
        <v/>
      </c>
      <c r="U1570" s="6" t="str">
        <f t="shared" si="484"/>
        <v/>
      </c>
      <c r="Y1570">
        <f t="shared" si="485"/>
        <v>0</v>
      </c>
      <c r="Z1570">
        <v>100</v>
      </c>
      <c r="AA1570" s="23">
        <v>10</v>
      </c>
      <c r="AB1570" s="23">
        <f>INT(VLOOKUP(VLOOKUP($C1570,角色技能升级比率表!$B:$C,2,FALSE),角色属性概况!E:F,2,FALSE)*VLOOKUP(E1570,角色属性概况!I:M,3,FALSE)*AA1570/100)</f>
        <v>114</v>
      </c>
      <c r="AE1570">
        <v>0</v>
      </c>
      <c r="AF1570" s="23">
        <f t="shared" si="473"/>
        <v>0</v>
      </c>
      <c r="AG1570" s="23">
        <f t="shared" si="474"/>
        <v>0</v>
      </c>
      <c r="AN1570" s="6" t="str">
        <f>_xlfn.IFNA(IF(IF($AH1570=AN$5,VLOOKUP(AI1570,buff!$K:$L,2,FALSE),"")=0,"",IF($AH1570=AN$5,VLOOKUP(AI1570,buff!$K:$L,2,FALSE),"")),"")</f>
        <v/>
      </c>
      <c r="AO1570" s="6" t="str">
        <f>_xlfn.IFNA(IF(IF($AH1570=AO$5,VLOOKUP(AJ1570,buff!$K:$L,2,FALSE),"")=0,"",IF($AH1570=AO$5,VLOOKUP(AJ1570,buff!$K:$L,2,FALSE),"")),"")</f>
        <v/>
      </c>
      <c r="AP1570" s="6" t="str">
        <f>_xlfn.IFNA(IF(IF($AH1570=AP$5,VLOOKUP(AK1570,buff!$K:$L,2,FALSE),"")=0,"",IF($AH1570=AP$5,VLOOKUP(AK1570,buff!$K:$L,2,FALSE),"")),"")</f>
        <v/>
      </c>
      <c r="AQ1570" s="6" t="str">
        <f>_xlfn.IFNA(IF(IF($AH1570=AQ$5,VLOOKUP(AL1570,buff!$K:$L,2,FALSE),"")=0,"",IF($AH1570=AQ$5,VLOOKUP(AL1570,buff!$K:$L,2,FALSE),"")),"")</f>
        <v/>
      </c>
      <c r="AR1570" s="6" t="str">
        <f>_xlfn.IFNA(IF(IF($AH1570=AR$5,VLOOKUP(AM1570,buff!$K:$L,2,FALSE),"")=0,"",IF($AH1570=AR$5,VLOOKUP(AM1570,buff!$K:$L,2,FALSE),"")),"")</f>
        <v/>
      </c>
      <c r="AS1570" s="6" t="str">
        <f>_xlfn.IFNA(IF(IF($AH1570=AS$5,VLOOKUP(AI1570,buff!$K:$L,2,FALSE),"")=0,"",IF($AH1570=AS$5,VLOOKUP(AI1570,buff!$K:$L,2,FALSE),"")),"")</f>
        <v/>
      </c>
      <c r="AT1570" s="6" t="str">
        <f>_xlfn.IFNA(IF(IF($AH1570=AT$5,VLOOKUP(AJ1570,buff!$K:$L,2,FALSE),"")=0,"",IF($AH1570=AT$5,VLOOKUP(AJ1570,buff!$K:$L,2,FALSE),"")),"")</f>
        <v/>
      </c>
      <c r="AU1570" s="6" t="str">
        <f>_xlfn.IFNA(IF(IF($AH1570=AU$5,VLOOKUP(AK1570,buff!$K:$L,2,FALSE),"")=0,"",IF($AH1570=AU$5,VLOOKUP(AK1570,buff!$K:$L,2,FALSE),"")),"")</f>
        <v/>
      </c>
      <c r="AV1570" s="6" t="str">
        <f>_xlfn.IFNA(IF(IF($AH1570=AV$5,VLOOKUP(AL1570,buff!$K:$L,2,FALSE),"")=0,"",IF($AH1570=AV$5,VLOOKUP(AL1570,buff!$K:$L,2,FALSE),"")),"")</f>
        <v/>
      </c>
      <c r="AW1570" s="6" t="str">
        <f>_xlfn.IFNA(IF(IF($AH1570=AW$5,VLOOKUP(AM1570,buff!$K:$L,2,FALSE),"")=0,"",IF($AH1570=AW$5,VLOOKUP(AM1570,buff!$K:$L,2,FALSE),"")),"")</f>
        <v/>
      </c>
      <c r="AX1570" s="6" t="e">
        <f>VLOOKUP(AI1570,buff!K:P,6,FALSE)</f>
        <v>#N/A</v>
      </c>
      <c r="AY1570" t="e">
        <f t="shared" si="475"/>
        <v>#N/A</v>
      </c>
      <c r="AZ1570" t="e">
        <f t="shared" si="475"/>
        <v>#N/A</v>
      </c>
      <c r="BA1570">
        <f t="shared" si="476"/>
        <v>0</v>
      </c>
      <c r="BB1570">
        <f t="shared" si="477"/>
        <v>0</v>
      </c>
    </row>
    <row r="1571" spans="1:54" x14ac:dyDescent="0.15">
      <c r="A1571" t="str">
        <f t="shared" si="479"/>
        <v>星霜主动技能1等级5</v>
      </c>
      <c r="B1571" s="8">
        <v>1565</v>
      </c>
      <c r="C1571" s="8" t="str">
        <f>VLOOKUP(G1571,角色!A:B,2,FALSE)</f>
        <v>星霜</v>
      </c>
      <c r="D1571" s="8" t="str">
        <f t="shared" si="472"/>
        <v>主动技能1</v>
      </c>
      <c r="E1571" s="8">
        <f t="shared" si="480"/>
        <v>5</v>
      </c>
      <c r="F1571" s="8">
        <f t="shared" si="481"/>
        <v>1</v>
      </c>
      <c r="G1571" s="8">
        <f t="shared" si="482"/>
        <v>27</v>
      </c>
      <c r="H1571" s="4" t="s">
        <v>521</v>
      </c>
      <c r="I1571" s="24" t="str">
        <f t="shared" si="486"/>
        <v>对敌方单体攻击，造成100%攻击力（+141）点伤害。</v>
      </c>
      <c r="J1571" s="4" t="s">
        <v>305</v>
      </c>
      <c r="K1571" s="1" t="s">
        <v>103</v>
      </c>
      <c r="L1571" s="24" t="s">
        <v>107</v>
      </c>
      <c r="M1571" s="4"/>
      <c r="N1571" s="4">
        <v>100</v>
      </c>
      <c r="O1571" s="4"/>
      <c r="T1571" s="6" t="str">
        <f t="shared" si="483"/>
        <v/>
      </c>
      <c r="U1571" s="6" t="str">
        <f t="shared" si="484"/>
        <v/>
      </c>
      <c r="Y1571">
        <f t="shared" si="485"/>
        <v>0</v>
      </c>
      <c r="Z1571">
        <v>100</v>
      </c>
      <c r="AA1571" s="23">
        <v>10</v>
      </c>
      <c r="AB1571" s="23">
        <f>INT(VLOOKUP(VLOOKUP($C1571,角色技能升级比率表!$B:$C,2,FALSE),角色属性概况!E:F,2,FALSE)*VLOOKUP(E1571,角色属性概况!I:M,3,FALSE)*AA1571/100)</f>
        <v>141</v>
      </c>
      <c r="AE1571">
        <v>0</v>
      </c>
      <c r="AF1571" s="23">
        <f t="shared" si="473"/>
        <v>0</v>
      </c>
      <c r="AG1571" s="23">
        <f t="shared" si="474"/>
        <v>0</v>
      </c>
      <c r="AN1571" s="6" t="str">
        <f>_xlfn.IFNA(IF(IF($AH1571=AN$5,VLOOKUP(AI1571,buff!$K:$L,2,FALSE),"")=0,"",IF($AH1571=AN$5,VLOOKUP(AI1571,buff!$K:$L,2,FALSE),"")),"")</f>
        <v/>
      </c>
      <c r="AO1571" s="6" t="str">
        <f>_xlfn.IFNA(IF(IF($AH1571=AO$5,VLOOKUP(AJ1571,buff!$K:$L,2,FALSE),"")=0,"",IF($AH1571=AO$5,VLOOKUP(AJ1571,buff!$K:$L,2,FALSE),"")),"")</f>
        <v/>
      </c>
      <c r="AP1571" s="6" t="str">
        <f>_xlfn.IFNA(IF(IF($AH1571=AP$5,VLOOKUP(AK1571,buff!$K:$L,2,FALSE),"")=0,"",IF($AH1571=AP$5,VLOOKUP(AK1571,buff!$K:$L,2,FALSE),"")),"")</f>
        <v/>
      </c>
      <c r="AQ1571" s="6" t="str">
        <f>_xlfn.IFNA(IF(IF($AH1571=AQ$5,VLOOKUP(AL1571,buff!$K:$L,2,FALSE),"")=0,"",IF($AH1571=AQ$5,VLOOKUP(AL1571,buff!$K:$L,2,FALSE),"")),"")</f>
        <v/>
      </c>
      <c r="AR1571" s="6" t="str">
        <f>_xlfn.IFNA(IF(IF($AH1571=AR$5,VLOOKUP(AM1571,buff!$K:$L,2,FALSE),"")=0,"",IF($AH1571=AR$5,VLOOKUP(AM1571,buff!$K:$L,2,FALSE),"")),"")</f>
        <v/>
      </c>
      <c r="AS1571" s="6" t="str">
        <f>_xlfn.IFNA(IF(IF($AH1571=AS$5,VLOOKUP(AI1571,buff!$K:$L,2,FALSE),"")=0,"",IF($AH1571=AS$5,VLOOKUP(AI1571,buff!$K:$L,2,FALSE),"")),"")</f>
        <v/>
      </c>
      <c r="AT1571" s="6" t="str">
        <f>_xlfn.IFNA(IF(IF($AH1571=AT$5,VLOOKUP(AJ1571,buff!$K:$L,2,FALSE),"")=0,"",IF($AH1571=AT$5,VLOOKUP(AJ1571,buff!$K:$L,2,FALSE),"")),"")</f>
        <v/>
      </c>
      <c r="AU1571" s="6" t="str">
        <f>_xlfn.IFNA(IF(IF($AH1571=AU$5,VLOOKUP(AK1571,buff!$K:$L,2,FALSE),"")=0,"",IF($AH1571=AU$5,VLOOKUP(AK1571,buff!$K:$L,2,FALSE),"")),"")</f>
        <v/>
      </c>
      <c r="AV1571" s="6" t="str">
        <f>_xlfn.IFNA(IF(IF($AH1571=AV$5,VLOOKUP(AL1571,buff!$K:$L,2,FALSE),"")=0,"",IF($AH1571=AV$5,VLOOKUP(AL1571,buff!$K:$L,2,FALSE),"")),"")</f>
        <v/>
      </c>
      <c r="AW1571" s="6" t="str">
        <f>_xlfn.IFNA(IF(IF($AH1571=AW$5,VLOOKUP(AM1571,buff!$K:$L,2,FALSE),"")=0,"",IF($AH1571=AW$5,VLOOKUP(AM1571,buff!$K:$L,2,FALSE),"")),"")</f>
        <v/>
      </c>
      <c r="AX1571" s="6" t="e">
        <f>VLOOKUP(AI1571,buff!K:P,6,FALSE)</f>
        <v>#N/A</v>
      </c>
      <c r="AY1571" t="e">
        <f t="shared" si="475"/>
        <v>#N/A</v>
      </c>
      <c r="AZ1571" t="e">
        <f t="shared" si="475"/>
        <v>#N/A</v>
      </c>
      <c r="BA1571">
        <f t="shared" si="476"/>
        <v>0</v>
      </c>
      <c r="BB1571">
        <f t="shared" si="477"/>
        <v>0</v>
      </c>
    </row>
    <row r="1572" spans="1:54" x14ac:dyDescent="0.15">
      <c r="A1572" t="str">
        <f t="shared" si="479"/>
        <v>星霜主动技能1等级6</v>
      </c>
      <c r="B1572" s="8">
        <v>1566</v>
      </c>
      <c r="C1572" s="8" t="str">
        <f>VLOOKUP(G1572,角色!A:B,2,FALSE)</f>
        <v>星霜</v>
      </c>
      <c r="D1572" s="8" t="str">
        <f t="shared" si="472"/>
        <v>主动技能1</v>
      </c>
      <c r="E1572" s="8">
        <f t="shared" si="480"/>
        <v>6</v>
      </c>
      <c r="F1572" s="8">
        <f t="shared" si="481"/>
        <v>1</v>
      </c>
      <c r="G1572" s="8">
        <f t="shared" si="482"/>
        <v>27</v>
      </c>
      <c r="H1572" s="4" t="s">
        <v>521</v>
      </c>
      <c r="I1572" s="24" t="str">
        <f t="shared" si="486"/>
        <v>对敌方单体攻击，造成100%攻击力（+174）点伤害。</v>
      </c>
      <c r="J1572" s="4" t="s">
        <v>305</v>
      </c>
      <c r="K1572" s="1" t="s">
        <v>103</v>
      </c>
      <c r="L1572" s="24" t="s">
        <v>107</v>
      </c>
      <c r="M1572" s="4"/>
      <c r="N1572" s="4">
        <v>100</v>
      </c>
      <c r="O1572" s="4"/>
      <c r="T1572" s="6" t="str">
        <f t="shared" si="483"/>
        <v/>
      </c>
      <c r="U1572" s="6" t="str">
        <f t="shared" si="484"/>
        <v/>
      </c>
      <c r="Y1572">
        <f t="shared" si="485"/>
        <v>0</v>
      </c>
      <c r="Z1572">
        <v>100</v>
      </c>
      <c r="AA1572" s="23">
        <v>10</v>
      </c>
      <c r="AB1572" s="23">
        <f>INT(VLOOKUP(VLOOKUP($C1572,角色技能升级比率表!$B:$C,2,FALSE),角色属性概况!E:F,2,FALSE)*VLOOKUP(E1572,角色属性概况!I:M,3,FALSE)*AA1572/100)</f>
        <v>174</v>
      </c>
      <c r="AE1572">
        <v>0</v>
      </c>
      <c r="AF1572" s="23">
        <f t="shared" si="473"/>
        <v>0</v>
      </c>
      <c r="AG1572" s="23">
        <f t="shared" si="474"/>
        <v>0</v>
      </c>
      <c r="AN1572" s="6" t="str">
        <f>_xlfn.IFNA(IF(IF($AH1572=AN$5,VLOOKUP(AI1572,buff!$K:$L,2,FALSE),"")=0,"",IF($AH1572=AN$5,VLOOKUP(AI1572,buff!$K:$L,2,FALSE),"")),"")</f>
        <v/>
      </c>
      <c r="AO1572" s="6" t="str">
        <f>_xlfn.IFNA(IF(IF($AH1572=AO$5,VLOOKUP(AJ1572,buff!$K:$L,2,FALSE),"")=0,"",IF($AH1572=AO$5,VLOOKUP(AJ1572,buff!$K:$L,2,FALSE),"")),"")</f>
        <v/>
      </c>
      <c r="AP1572" s="6" t="str">
        <f>_xlfn.IFNA(IF(IF($AH1572=AP$5,VLOOKUP(AK1572,buff!$K:$L,2,FALSE),"")=0,"",IF($AH1572=AP$5,VLOOKUP(AK1572,buff!$K:$L,2,FALSE),"")),"")</f>
        <v/>
      </c>
      <c r="AQ1572" s="6" t="str">
        <f>_xlfn.IFNA(IF(IF($AH1572=AQ$5,VLOOKUP(AL1572,buff!$K:$L,2,FALSE),"")=0,"",IF($AH1572=AQ$5,VLOOKUP(AL1572,buff!$K:$L,2,FALSE),"")),"")</f>
        <v/>
      </c>
      <c r="AR1572" s="6" t="str">
        <f>_xlfn.IFNA(IF(IF($AH1572=AR$5,VLOOKUP(AM1572,buff!$K:$L,2,FALSE),"")=0,"",IF($AH1572=AR$5,VLOOKUP(AM1572,buff!$K:$L,2,FALSE),"")),"")</f>
        <v/>
      </c>
      <c r="AS1572" s="6" t="str">
        <f>_xlfn.IFNA(IF(IF($AH1572=AS$5,VLOOKUP(AI1572,buff!$K:$L,2,FALSE),"")=0,"",IF($AH1572=AS$5,VLOOKUP(AI1572,buff!$K:$L,2,FALSE),"")),"")</f>
        <v/>
      </c>
      <c r="AT1572" s="6" t="str">
        <f>_xlfn.IFNA(IF(IF($AH1572=AT$5,VLOOKUP(AJ1572,buff!$K:$L,2,FALSE),"")=0,"",IF($AH1572=AT$5,VLOOKUP(AJ1572,buff!$K:$L,2,FALSE),"")),"")</f>
        <v/>
      </c>
      <c r="AU1572" s="6" t="str">
        <f>_xlfn.IFNA(IF(IF($AH1572=AU$5,VLOOKUP(AK1572,buff!$K:$L,2,FALSE),"")=0,"",IF($AH1572=AU$5,VLOOKUP(AK1572,buff!$K:$L,2,FALSE),"")),"")</f>
        <v/>
      </c>
      <c r="AV1572" s="6" t="str">
        <f>_xlfn.IFNA(IF(IF($AH1572=AV$5,VLOOKUP(AL1572,buff!$K:$L,2,FALSE),"")=0,"",IF($AH1572=AV$5,VLOOKUP(AL1572,buff!$K:$L,2,FALSE),"")),"")</f>
        <v/>
      </c>
      <c r="AW1572" s="6" t="str">
        <f>_xlfn.IFNA(IF(IF($AH1572=AW$5,VLOOKUP(AM1572,buff!$K:$L,2,FALSE),"")=0,"",IF($AH1572=AW$5,VLOOKUP(AM1572,buff!$K:$L,2,FALSE),"")),"")</f>
        <v/>
      </c>
      <c r="AX1572" s="6" t="e">
        <f>VLOOKUP(AI1572,buff!K:P,6,FALSE)</f>
        <v>#N/A</v>
      </c>
      <c r="AY1572" t="e">
        <f t="shared" si="475"/>
        <v>#N/A</v>
      </c>
      <c r="AZ1572" t="e">
        <f t="shared" si="475"/>
        <v>#N/A</v>
      </c>
      <c r="BA1572">
        <f t="shared" si="476"/>
        <v>0</v>
      </c>
      <c r="BB1572">
        <f t="shared" si="477"/>
        <v>0</v>
      </c>
    </row>
    <row r="1573" spans="1:54" x14ac:dyDescent="0.15">
      <c r="A1573" t="str">
        <f t="shared" si="479"/>
        <v>星霜主动技能1等级7</v>
      </c>
      <c r="B1573" s="8">
        <v>1567</v>
      </c>
      <c r="C1573" s="8" t="str">
        <f>VLOOKUP(G1573,角色!A:B,2,FALSE)</f>
        <v>星霜</v>
      </c>
      <c r="D1573" s="8" t="str">
        <f t="shared" si="472"/>
        <v>主动技能1</v>
      </c>
      <c r="E1573" s="8">
        <f t="shared" si="480"/>
        <v>7</v>
      </c>
      <c r="F1573" s="8">
        <f t="shared" si="481"/>
        <v>1</v>
      </c>
      <c r="G1573" s="8">
        <f t="shared" si="482"/>
        <v>27</v>
      </c>
      <c r="H1573" s="4" t="s">
        <v>521</v>
      </c>
      <c r="I1573" s="24" t="str">
        <f t="shared" si="486"/>
        <v>对敌方单体攻击，造成100%攻击力（+214）点伤害。</v>
      </c>
      <c r="J1573" s="4" t="s">
        <v>305</v>
      </c>
      <c r="K1573" s="1" t="s">
        <v>103</v>
      </c>
      <c r="L1573" s="24" t="s">
        <v>107</v>
      </c>
      <c r="M1573" s="4"/>
      <c r="N1573" s="4">
        <v>100</v>
      </c>
      <c r="O1573" s="4"/>
      <c r="T1573" s="6" t="str">
        <f t="shared" si="483"/>
        <v/>
      </c>
      <c r="U1573" s="6" t="str">
        <f t="shared" si="484"/>
        <v/>
      </c>
      <c r="Y1573">
        <f t="shared" si="485"/>
        <v>0</v>
      </c>
      <c r="Z1573">
        <v>100</v>
      </c>
      <c r="AA1573" s="23">
        <v>10</v>
      </c>
      <c r="AB1573" s="23">
        <f>INT(VLOOKUP(VLOOKUP($C1573,角色技能升级比率表!$B:$C,2,FALSE),角色属性概况!E:F,2,FALSE)*VLOOKUP(E1573,角色属性概况!I:M,3,FALSE)*AA1573/100)</f>
        <v>214</v>
      </c>
      <c r="AE1573">
        <v>0</v>
      </c>
      <c r="AF1573" s="23">
        <f t="shared" si="473"/>
        <v>0</v>
      </c>
      <c r="AG1573" s="23">
        <f t="shared" si="474"/>
        <v>0</v>
      </c>
      <c r="AN1573" s="6" t="str">
        <f>_xlfn.IFNA(IF(IF($AH1573=AN$5,VLOOKUP(AI1573,buff!$K:$L,2,FALSE),"")=0,"",IF($AH1573=AN$5,VLOOKUP(AI1573,buff!$K:$L,2,FALSE),"")),"")</f>
        <v/>
      </c>
      <c r="AO1573" s="6" t="str">
        <f>_xlfn.IFNA(IF(IF($AH1573=AO$5,VLOOKUP(AJ1573,buff!$K:$L,2,FALSE),"")=0,"",IF($AH1573=AO$5,VLOOKUP(AJ1573,buff!$K:$L,2,FALSE),"")),"")</f>
        <v/>
      </c>
      <c r="AP1573" s="6" t="str">
        <f>_xlfn.IFNA(IF(IF($AH1573=AP$5,VLOOKUP(AK1573,buff!$K:$L,2,FALSE),"")=0,"",IF($AH1573=AP$5,VLOOKUP(AK1573,buff!$K:$L,2,FALSE),"")),"")</f>
        <v/>
      </c>
      <c r="AQ1573" s="6" t="str">
        <f>_xlfn.IFNA(IF(IF($AH1573=AQ$5,VLOOKUP(AL1573,buff!$K:$L,2,FALSE),"")=0,"",IF($AH1573=AQ$5,VLOOKUP(AL1573,buff!$K:$L,2,FALSE),"")),"")</f>
        <v/>
      </c>
      <c r="AR1573" s="6" t="str">
        <f>_xlfn.IFNA(IF(IF($AH1573=AR$5,VLOOKUP(AM1573,buff!$K:$L,2,FALSE),"")=0,"",IF($AH1573=AR$5,VLOOKUP(AM1573,buff!$K:$L,2,FALSE),"")),"")</f>
        <v/>
      </c>
      <c r="AS1573" s="6" t="str">
        <f>_xlfn.IFNA(IF(IF($AH1573=AS$5,VLOOKUP(AI1573,buff!$K:$L,2,FALSE),"")=0,"",IF($AH1573=AS$5,VLOOKUP(AI1573,buff!$K:$L,2,FALSE),"")),"")</f>
        <v/>
      </c>
      <c r="AT1573" s="6" t="str">
        <f>_xlfn.IFNA(IF(IF($AH1573=AT$5,VLOOKUP(AJ1573,buff!$K:$L,2,FALSE),"")=0,"",IF($AH1573=AT$5,VLOOKUP(AJ1573,buff!$K:$L,2,FALSE),"")),"")</f>
        <v/>
      </c>
      <c r="AU1573" s="6" t="str">
        <f>_xlfn.IFNA(IF(IF($AH1573=AU$5,VLOOKUP(AK1573,buff!$K:$L,2,FALSE),"")=0,"",IF($AH1573=AU$5,VLOOKUP(AK1573,buff!$K:$L,2,FALSE),"")),"")</f>
        <v/>
      </c>
      <c r="AV1573" s="6" t="str">
        <f>_xlfn.IFNA(IF(IF($AH1573=AV$5,VLOOKUP(AL1573,buff!$K:$L,2,FALSE),"")=0,"",IF($AH1573=AV$5,VLOOKUP(AL1573,buff!$K:$L,2,FALSE),"")),"")</f>
        <v/>
      </c>
      <c r="AW1573" s="6" t="str">
        <f>_xlfn.IFNA(IF(IF($AH1573=AW$5,VLOOKUP(AM1573,buff!$K:$L,2,FALSE),"")=0,"",IF($AH1573=AW$5,VLOOKUP(AM1573,buff!$K:$L,2,FALSE),"")),"")</f>
        <v/>
      </c>
      <c r="AX1573" s="6" t="e">
        <f>VLOOKUP(AI1573,buff!K:P,6,FALSE)</f>
        <v>#N/A</v>
      </c>
      <c r="AY1573" t="e">
        <f t="shared" si="475"/>
        <v>#N/A</v>
      </c>
      <c r="AZ1573" t="e">
        <f t="shared" si="475"/>
        <v>#N/A</v>
      </c>
      <c r="BA1573">
        <f t="shared" si="476"/>
        <v>0</v>
      </c>
      <c r="BB1573">
        <f t="shared" si="477"/>
        <v>0</v>
      </c>
    </row>
    <row r="1574" spans="1:54" x14ac:dyDescent="0.15">
      <c r="A1574" t="str">
        <f t="shared" si="479"/>
        <v>星霜主动技能1等级8</v>
      </c>
      <c r="B1574" s="8">
        <v>1568</v>
      </c>
      <c r="C1574" s="8" t="str">
        <f>VLOOKUP(G1574,角色!A:B,2,FALSE)</f>
        <v>星霜</v>
      </c>
      <c r="D1574" s="8" t="str">
        <f t="shared" si="472"/>
        <v>主动技能1</v>
      </c>
      <c r="E1574" s="8">
        <f t="shared" si="480"/>
        <v>8</v>
      </c>
      <c r="F1574" s="8">
        <f t="shared" si="481"/>
        <v>1</v>
      </c>
      <c r="G1574" s="8">
        <f t="shared" si="482"/>
        <v>27</v>
      </c>
      <c r="H1574" s="4" t="s">
        <v>521</v>
      </c>
      <c r="I1574" s="24" t="str">
        <f t="shared" si="486"/>
        <v>对敌方单体攻击，造成100%攻击力（+264）点伤害。</v>
      </c>
      <c r="J1574" s="4" t="s">
        <v>305</v>
      </c>
      <c r="K1574" s="1" t="s">
        <v>103</v>
      </c>
      <c r="L1574" s="24" t="s">
        <v>107</v>
      </c>
      <c r="M1574" s="4"/>
      <c r="N1574" s="4">
        <v>100</v>
      </c>
      <c r="O1574" s="4"/>
      <c r="T1574" s="6" t="str">
        <f t="shared" si="483"/>
        <v/>
      </c>
      <c r="U1574" s="6" t="str">
        <f t="shared" si="484"/>
        <v/>
      </c>
      <c r="Y1574">
        <f t="shared" si="485"/>
        <v>0</v>
      </c>
      <c r="Z1574">
        <v>100</v>
      </c>
      <c r="AA1574" s="23">
        <v>10</v>
      </c>
      <c r="AB1574" s="23">
        <f>INT(VLOOKUP(VLOOKUP($C1574,角色技能升级比率表!$B:$C,2,FALSE),角色属性概况!E:F,2,FALSE)*VLOOKUP(E1574,角色属性概况!I:M,3,FALSE)*AA1574/100)</f>
        <v>264</v>
      </c>
      <c r="AE1574">
        <v>0</v>
      </c>
      <c r="AF1574" s="23">
        <f t="shared" si="473"/>
        <v>0</v>
      </c>
      <c r="AG1574" s="23">
        <f t="shared" si="474"/>
        <v>0</v>
      </c>
      <c r="AN1574" s="6" t="str">
        <f>_xlfn.IFNA(IF(IF($AH1574=AN$5,VLOOKUP(AI1574,buff!$K:$L,2,FALSE),"")=0,"",IF($AH1574=AN$5,VLOOKUP(AI1574,buff!$K:$L,2,FALSE),"")),"")</f>
        <v/>
      </c>
      <c r="AO1574" s="6" t="str">
        <f>_xlfn.IFNA(IF(IF($AH1574=AO$5,VLOOKUP(AJ1574,buff!$K:$L,2,FALSE),"")=0,"",IF($AH1574=AO$5,VLOOKUP(AJ1574,buff!$K:$L,2,FALSE),"")),"")</f>
        <v/>
      </c>
      <c r="AP1574" s="6" t="str">
        <f>_xlfn.IFNA(IF(IF($AH1574=AP$5,VLOOKUP(AK1574,buff!$K:$L,2,FALSE),"")=0,"",IF($AH1574=AP$5,VLOOKUP(AK1574,buff!$K:$L,2,FALSE),"")),"")</f>
        <v/>
      </c>
      <c r="AQ1574" s="6" t="str">
        <f>_xlfn.IFNA(IF(IF($AH1574=AQ$5,VLOOKUP(AL1574,buff!$K:$L,2,FALSE),"")=0,"",IF($AH1574=AQ$5,VLOOKUP(AL1574,buff!$K:$L,2,FALSE),"")),"")</f>
        <v/>
      </c>
      <c r="AR1574" s="6" t="str">
        <f>_xlfn.IFNA(IF(IF($AH1574=AR$5,VLOOKUP(AM1574,buff!$K:$L,2,FALSE),"")=0,"",IF($AH1574=AR$5,VLOOKUP(AM1574,buff!$K:$L,2,FALSE),"")),"")</f>
        <v/>
      </c>
      <c r="AS1574" s="6" t="str">
        <f>_xlfn.IFNA(IF(IF($AH1574=AS$5,VLOOKUP(AI1574,buff!$K:$L,2,FALSE),"")=0,"",IF($AH1574=AS$5,VLOOKUP(AI1574,buff!$K:$L,2,FALSE),"")),"")</f>
        <v/>
      </c>
      <c r="AT1574" s="6" t="str">
        <f>_xlfn.IFNA(IF(IF($AH1574=AT$5,VLOOKUP(AJ1574,buff!$K:$L,2,FALSE),"")=0,"",IF($AH1574=AT$5,VLOOKUP(AJ1574,buff!$K:$L,2,FALSE),"")),"")</f>
        <v/>
      </c>
      <c r="AU1574" s="6" t="str">
        <f>_xlfn.IFNA(IF(IF($AH1574=AU$5,VLOOKUP(AK1574,buff!$K:$L,2,FALSE),"")=0,"",IF($AH1574=AU$5,VLOOKUP(AK1574,buff!$K:$L,2,FALSE),"")),"")</f>
        <v/>
      </c>
      <c r="AV1574" s="6" t="str">
        <f>_xlfn.IFNA(IF(IF($AH1574=AV$5,VLOOKUP(AL1574,buff!$K:$L,2,FALSE),"")=0,"",IF($AH1574=AV$5,VLOOKUP(AL1574,buff!$K:$L,2,FALSE),"")),"")</f>
        <v/>
      </c>
      <c r="AW1574" s="6" t="str">
        <f>_xlfn.IFNA(IF(IF($AH1574=AW$5,VLOOKUP(AM1574,buff!$K:$L,2,FALSE),"")=0,"",IF($AH1574=AW$5,VLOOKUP(AM1574,buff!$K:$L,2,FALSE),"")),"")</f>
        <v/>
      </c>
      <c r="AX1574" s="6" t="e">
        <f>VLOOKUP(AI1574,buff!K:P,6,FALSE)</f>
        <v>#N/A</v>
      </c>
      <c r="AY1574" t="e">
        <f t="shared" si="475"/>
        <v>#N/A</v>
      </c>
      <c r="AZ1574" t="e">
        <f t="shared" si="475"/>
        <v>#N/A</v>
      </c>
      <c r="BA1574">
        <f t="shared" si="476"/>
        <v>0</v>
      </c>
      <c r="BB1574">
        <f t="shared" si="477"/>
        <v>0</v>
      </c>
    </row>
    <row r="1575" spans="1:54" x14ac:dyDescent="0.15">
      <c r="A1575" t="str">
        <f t="shared" si="479"/>
        <v>星霜主动技能1等级9</v>
      </c>
      <c r="B1575" s="8">
        <v>1569</v>
      </c>
      <c r="C1575" s="8" t="str">
        <f>VLOOKUP(G1575,角色!A:B,2,FALSE)</f>
        <v>星霜</v>
      </c>
      <c r="D1575" s="8" t="str">
        <f t="shared" si="472"/>
        <v>主动技能1</v>
      </c>
      <c r="E1575" s="8">
        <f t="shared" si="480"/>
        <v>9</v>
      </c>
      <c r="F1575" s="8">
        <f t="shared" si="481"/>
        <v>1</v>
      </c>
      <c r="G1575" s="8">
        <f t="shared" si="482"/>
        <v>27</v>
      </c>
      <c r="H1575" s="4" t="s">
        <v>521</v>
      </c>
      <c r="I1575" s="24" t="str">
        <f>"对敌方单体攻击，造成100%攻击力（+"&amp;AB1575&amp;"）点伤害。"</f>
        <v>对敌方单体攻击，造成100%攻击力（+325）点伤害。</v>
      </c>
      <c r="J1575" s="24" t="s">
        <v>305</v>
      </c>
      <c r="K1575" s="25" t="s">
        <v>103</v>
      </c>
      <c r="L1575" s="24" t="s">
        <v>107</v>
      </c>
      <c r="M1575" s="24"/>
      <c r="N1575" s="24">
        <v>100</v>
      </c>
      <c r="O1575" s="24"/>
      <c r="P1575" s="23"/>
      <c r="Q1575" s="23"/>
      <c r="R1575" s="23"/>
      <c r="S1575" s="23"/>
      <c r="T1575" s="23" t="str">
        <f t="shared" si="483"/>
        <v/>
      </c>
      <c r="U1575" s="23" t="str">
        <f t="shared" si="484"/>
        <v/>
      </c>
      <c r="V1575" s="23"/>
      <c r="W1575" s="23"/>
      <c r="X1575" s="23"/>
      <c r="Y1575" s="23">
        <f t="shared" si="485"/>
        <v>0</v>
      </c>
      <c r="Z1575" s="23">
        <v>100</v>
      </c>
      <c r="AA1575" s="23">
        <v>10</v>
      </c>
      <c r="AB1575" s="23">
        <f>INT(VLOOKUP(VLOOKUP($C1575,角色技能升级比率表!$B:$C,2,FALSE),角色属性概况!E:F,2,FALSE)*VLOOKUP(E1575,角色属性概况!I:M,3,FALSE)*AA1575/100)</f>
        <v>325</v>
      </c>
      <c r="AC1575" s="23"/>
      <c r="AD1575" s="23"/>
      <c r="AE1575" s="23">
        <v>0</v>
      </c>
      <c r="AF1575" s="23">
        <f t="shared" si="473"/>
        <v>0</v>
      </c>
      <c r="AG1575" s="23">
        <f t="shared" si="474"/>
        <v>0</v>
      </c>
      <c r="AH1575" s="23"/>
      <c r="AI1575" s="23"/>
      <c r="AJ1575" s="23"/>
      <c r="AN1575" s="6" t="str">
        <f>_xlfn.IFNA(IF(IF($AH1575=AN$5,VLOOKUP(AI1575,buff!$K:$L,2,FALSE),"")=0,"",IF($AH1575=AN$5,VLOOKUP(AI1575,buff!$K:$L,2,FALSE),"")),"")</f>
        <v/>
      </c>
      <c r="AO1575" s="6" t="str">
        <f>_xlfn.IFNA(IF(IF($AH1575=AO$5,VLOOKUP(AJ1575,buff!$K:$L,2,FALSE),"")=0,"",IF($AH1575=AO$5,VLOOKUP(AJ1575,buff!$K:$L,2,FALSE),"")),"")</f>
        <v/>
      </c>
      <c r="AP1575" s="6" t="str">
        <f>_xlfn.IFNA(IF(IF($AH1575=AP$5,VLOOKUP(AK1575,buff!$K:$L,2,FALSE),"")=0,"",IF($AH1575=AP$5,VLOOKUP(AK1575,buff!$K:$L,2,FALSE),"")),"")</f>
        <v/>
      </c>
      <c r="AQ1575" s="6" t="str">
        <f>_xlfn.IFNA(IF(IF($AH1575=AQ$5,VLOOKUP(AL1575,buff!$K:$L,2,FALSE),"")=0,"",IF($AH1575=AQ$5,VLOOKUP(AL1575,buff!$K:$L,2,FALSE),"")),"")</f>
        <v/>
      </c>
      <c r="AR1575" s="6" t="str">
        <f>_xlfn.IFNA(IF(IF($AH1575=AR$5,VLOOKUP(AM1575,buff!$K:$L,2,FALSE),"")=0,"",IF($AH1575=AR$5,VLOOKUP(AM1575,buff!$K:$L,2,FALSE),"")),"")</f>
        <v/>
      </c>
      <c r="AS1575" s="6" t="str">
        <f>_xlfn.IFNA(IF(IF($AH1575=AS$5,VLOOKUP(AI1575,buff!$K:$L,2,FALSE),"")=0,"",IF($AH1575=AS$5,VLOOKUP(AI1575,buff!$K:$L,2,FALSE),"")),"")</f>
        <v/>
      </c>
      <c r="AT1575" s="6" t="str">
        <f>_xlfn.IFNA(IF(IF($AH1575=AT$5,VLOOKUP(AJ1575,buff!$K:$L,2,FALSE),"")=0,"",IF($AH1575=AT$5,VLOOKUP(AJ1575,buff!$K:$L,2,FALSE),"")),"")</f>
        <v/>
      </c>
      <c r="AU1575" s="6" t="str">
        <f>_xlfn.IFNA(IF(IF($AH1575=AU$5,VLOOKUP(AK1575,buff!$K:$L,2,FALSE),"")=0,"",IF($AH1575=AU$5,VLOOKUP(AK1575,buff!$K:$L,2,FALSE),"")),"")</f>
        <v/>
      </c>
      <c r="AV1575" s="6" t="str">
        <f>_xlfn.IFNA(IF(IF($AH1575=AV$5,VLOOKUP(AL1575,buff!$K:$L,2,FALSE),"")=0,"",IF($AH1575=AV$5,VLOOKUP(AL1575,buff!$K:$L,2,FALSE),"")),"")</f>
        <v/>
      </c>
      <c r="AW1575" s="6" t="str">
        <f>_xlfn.IFNA(IF(IF($AH1575=AW$5,VLOOKUP(AM1575,buff!$K:$L,2,FALSE),"")=0,"",IF($AH1575=AW$5,VLOOKUP(AM1575,buff!$K:$L,2,FALSE),"")),"")</f>
        <v/>
      </c>
      <c r="AX1575" s="6" t="e">
        <f>VLOOKUP(AI1575,buff!K:P,6,FALSE)</f>
        <v>#N/A</v>
      </c>
      <c r="AY1575" t="e">
        <f t="shared" si="475"/>
        <v>#N/A</v>
      </c>
      <c r="AZ1575" t="e">
        <f t="shared" si="475"/>
        <v>#N/A</v>
      </c>
      <c r="BA1575">
        <f t="shared" si="476"/>
        <v>0</v>
      </c>
      <c r="BB1575">
        <f t="shared" si="477"/>
        <v>0</v>
      </c>
    </row>
    <row r="1576" spans="1:54" x14ac:dyDescent="0.15">
      <c r="A1576" t="str">
        <f t="shared" si="479"/>
        <v>星霜主动技能1等级10</v>
      </c>
      <c r="B1576" s="8">
        <v>1570</v>
      </c>
      <c r="C1576" s="8" t="str">
        <f>VLOOKUP(G1576,角色!A:B,2,FALSE)</f>
        <v>星霜</v>
      </c>
      <c r="D1576" s="8" t="str">
        <f t="shared" si="472"/>
        <v>主动技能1</v>
      </c>
      <c r="E1576" s="8">
        <f t="shared" si="480"/>
        <v>10</v>
      </c>
      <c r="F1576" s="8">
        <f t="shared" si="481"/>
        <v>1</v>
      </c>
      <c r="G1576" s="8">
        <f t="shared" si="482"/>
        <v>27</v>
      </c>
      <c r="H1576" s="4" t="s">
        <v>521</v>
      </c>
      <c r="I1576" s="24" t="str">
        <f>"对敌方任意单体攻击，造成100%攻击力（+"&amp;AB1576&amp;"）点伤害。"</f>
        <v>对敌方任意单体攻击，造成100%攻击力（+400）点伤害。</v>
      </c>
      <c r="J1576" s="4" t="s">
        <v>305</v>
      </c>
      <c r="K1576" s="1" t="s">
        <v>105</v>
      </c>
      <c r="L1576" s="24" t="s">
        <v>107</v>
      </c>
      <c r="M1576" s="4"/>
      <c r="N1576" s="4">
        <v>100</v>
      </c>
      <c r="O1576" s="4"/>
      <c r="T1576" s="6" t="str">
        <f t="shared" si="483"/>
        <v/>
      </c>
      <c r="U1576" s="6" t="str">
        <f t="shared" si="484"/>
        <v/>
      </c>
      <c r="Y1576">
        <f t="shared" si="485"/>
        <v>0</v>
      </c>
      <c r="Z1576">
        <v>100</v>
      </c>
      <c r="AA1576" s="23">
        <v>10</v>
      </c>
      <c r="AB1576" s="23">
        <f>INT(VLOOKUP(VLOOKUP($C1576,角色技能升级比率表!$B:$C,2,FALSE),角色属性概况!E:F,2,FALSE)*VLOOKUP(E1576,角色属性概况!I:M,3,FALSE)*AA1576/100)</f>
        <v>400</v>
      </c>
      <c r="AE1576">
        <v>0</v>
      </c>
      <c r="AF1576" s="23">
        <f t="shared" si="473"/>
        <v>0</v>
      </c>
      <c r="AG1576" s="23">
        <f t="shared" si="474"/>
        <v>0</v>
      </c>
      <c r="AN1576" s="6" t="str">
        <f>_xlfn.IFNA(IF(IF($AH1576=AN$5,VLOOKUP(AI1576,buff!$K:$L,2,FALSE),"")=0,"",IF($AH1576=AN$5,VLOOKUP(AI1576,buff!$K:$L,2,FALSE),"")),"")</f>
        <v/>
      </c>
      <c r="AO1576" s="6" t="str">
        <f>_xlfn.IFNA(IF(IF($AH1576=AO$5,VLOOKUP(AJ1576,buff!$K:$L,2,FALSE),"")=0,"",IF($AH1576=AO$5,VLOOKUP(AJ1576,buff!$K:$L,2,FALSE),"")),"")</f>
        <v/>
      </c>
      <c r="AP1576" s="6" t="str">
        <f>_xlfn.IFNA(IF(IF($AH1576=AP$5,VLOOKUP(AK1576,buff!$K:$L,2,FALSE),"")=0,"",IF($AH1576=AP$5,VLOOKUP(AK1576,buff!$K:$L,2,FALSE),"")),"")</f>
        <v/>
      </c>
      <c r="AQ1576" s="6" t="str">
        <f>_xlfn.IFNA(IF(IF($AH1576=AQ$5,VLOOKUP(AL1576,buff!$K:$L,2,FALSE),"")=0,"",IF($AH1576=AQ$5,VLOOKUP(AL1576,buff!$K:$L,2,FALSE),"")),"")</f>
        <v/>
      </c>
      <c r="AR1576" s="6" t="str">
        <f>_xlfn.IFNA(IF(IF($AH1576=AR$5,VLOOKUP(AM1576,buff!$K:$L,2,FALSE),"")=0,"",IF($AH1576=AR$5,VLOOKUP(AM1576,buff!$K:$L,2,FALSE),"")),"")</f>
        <v/>
      </c>
      <c r="AS1576" s="6" t="str">
        <f>_xlfn.IFNA(IF(IF($AH1576=AS$5,VLOOKUP(AI1576,buff!$K:$L,2,FALSE),"")=0,"",IF($AH1576=AS$5,VLOOKUP(AI1576,buff!$K:$L,2,FALSE),"")),"")</f>
        <v/>
      </c>
      <c r="AT1576" s="6" t="str">
        <f>_xlfn.IFNA(IF(IF($AH1576=AT$5,VLOOKUP(AJ1576,buff!$K:$L,2,FALSE),"")=0,"",IF($AH1576=AT$5,VLOOKUP(AJ1576,buff!$K:$L,2,FALSE),"")),"")</f>
        <v/>
      </c>
      <c r="AU1576" s="6" t="str">
        <f>_xlfn.IFNA(IF(IF($AH1576=AU$5,VLOOKUP(AK1576,buff!$K:$L,2,FALSE),"")=0,"",IF($AH1576=AU$5,VLOOKUP(AK1576,buff!$K:$L,2,FALSE),"")),"")</f>
        <v/>
      </c>
      <c r="AV1576" s="6" t="str">
        <f>_xlfn.IFNA(IF(IF($AH1576=AV$5,VLOOKUP(AL1576,buff!$K:$L,2,FALSE),"")=0,"",IF($AH1576=AV$5,VLOOKUP(AL1576,buff!$K:$L,2,FALSE),"")),"")</f>
        <v/>
      </c>
      <c r="AW1576" s="6" t="str">
        <f>_xlfn.IFNA(IF(IF($AH1576=AW$5,VLOOKUP(AM1576,buff!$K:$L,2,FALSE),"")=0,"",IF($AH1576=AW$5,VLOOKUP(AM1576,buff!$K:$L,2,FALSE),"")),"")</f>
        <v/>
      </c>
      <c r="AX1576" s="6" t="e">
        <f>VLOOKUP(AI1576,buff!K:P,6,FALSE)</f>
        <v>#N/A</v>
      </c>
      <c r="AY1576" t="e">
        <f t="shared" si="475"/>
        <v>#N/A</v>
      </c>
      <c r="AZ1576" t="e">
        <f t="shared" si="475"/>
        <v>#N/A</v>
      </c>
      <c r="BA1576">
        <f t="shared" si="476"/>
        <v>0</v>
      </c>
      <c r="BB1576">
        <f t="shared" si="477"/>
        <v>0</v>
      </c>
    </row>
    <row r="1577" spans="1:54" x14ac:dyDescent="0.15">
      <c r="A1577" t="str">
        <f t="shared" si="479"/>
        <v>星霜主动技能1等级11</v>
      </c>
      <c r="B1577" s="8">
        <v>1571</v>
      </c>
      <c r="C1577" s="8" t="str">
        <f>VLOOKUP(G1577,角色!A:B,2,FALSE)</f>
        <v>星霜</v>
      </c>
      <c r="D1577" s="8" t="str">
        <f t="shared" si="472"/>
        <v>主动技能1</v>
      </c>
      <c r="E1577" s="8">
        <f t="shared" si="480"/>
        <v>11</v>
      </c>
      <c r="F1577" s="8">
        <f t="shared" si="481"/>
        <v>1</v>
      </c>
      <c r="G1577" s="8">
        <f t="shared" si="482"/>
        <v>27</v>
      </c>
      <c r="H1577" s="4" t="s">
        <v>521</v>
      </c>
      <c r="I1577" s="24" t="str">
        <f t="shared" ref="I1577:I1586" si="487">"对敌方任意单体攻击，造成100%攻击力（+"&amp;AB1577&amp;"）点伤害。"</f>
        <v>对敌方任意单体攻击，造成100%攻击力（+492）点伤害。</v>
      </c>
      <c r="J1577" s="4" t="s">
        <v>305</v>
      </c>
      <c r="K1577" s="1" t="s">
        <v>105</v>
      </c>
      <c r="L1577" s="24" t="s">
        <v>107</v>
      </c>
      <c r="M1577" s="4"/>
      <c r="N1577" s="4">
        <v>100</v>
      </c>
      <c r="O1577" s="4"/>
      <c r="T1577" s="6" t="str">
        <f t="shared" si="483"/>
        <v/>
      </c>
      <c r="U1577" s="6" t="str">
        <f t="shared" si="484"/>
        <v/>
      </c>
      <c r="Y1577">
        <f t="shared" si="485"/>
        <v>0</v>
      </c>
      <c r="Z1577">
        <v>100</v>
      </c>
      <c r="AA1577" s="23">
        <v>10</v>
      </c>
      <c r="AB1577" s="23">
        <f>INT(VLOOKUP(VLOOKUP($C1577,角色技能升级比率表!$B:$C,2,FALSE),角色属性概况!E:F,2,FALSE)*VLOOKUP(E1577,角色属性概况!I:M,3,FALSE)*AA1577/100)</f>
        <v>492</v>
      </c>
      <c r="AE1577">
        <v>0</v>
      </c>
      <c r="AF1577" s="23">
        <f t="shared" si="473"/>
        <v>0</v>
      </c>
      <c r="AG1577" s="23">
        <f t="shared" si="474"/>
        <v>0</v>
      </c>
      <c r="AN1577" s="6" t="str">
        <f>_xlfn.IFNA(IF(IF($AH1577=AN$5,VLOOKUP(AI1577,buff!$K:$L,2,FALSE),"")=0,"",IF($AH1577=AN$5,VLOOKUP(AI1577,buff!$K:$L,2,FALSE),"")),"")</f>
        <v/>
      </c>
      <c r="AO1577" s="6" t="str">
        <f>_xlfn.IFNA(IF(IF($AH1577=AO$5,VLOOKUP(AJ1577,buff!$K:$L,2,FALSE),"")=0,"",IF($AH1577=AO$5,VLOOKUP(AJ1577,buff!$K:$L,2,FALSE),"")),"")</f>
        <v/>
      </c>
      <c r="AP1577" s="6" t="str">
        <f>_xlfn.IFNA(IF(IF($AH1577=AP$5,VLOOKUP(AK1577,buff!$K:$L,2,FALSE),"")=0,"",IF($AH1577=AP$5,VLOOKUP(AK1577,buff!$K:$L,2,FALSE),"")),"")</f>
        <v/>
      </c>
      <c r="AQ1577" s="6" t="str">
        <f>_xlfn.IFNA(IF(IF($AH1577=AQ$5,VLOOKUP(AL1577,buff!$K:$L,2,FALSE),"")=0,"",IF($AH1577=AQ$5,VLOOKUP(AL1577,buff!$K:$L,2,FALSE),"")),"")</f>
        <v/>
      </c>
      <c r="AR1577" s="6" t="str">
        <f>_xlfn.IFNA(IF(IF($AH1577=AR$5,VLOOKUP(AM1577,buff!$K:$L,2,FALSE),"")=0,"",IF($AH1577=AR$5,VLOOKUP(AM1577,buff!$K:$L,2,FALSE),"")),"")</f>
        <v/>
      </c>
      <c r="AS1577" s="6" t="str">
        <f>_xlfn.IFNA(IF(IF($AH1577=AS$5,VLOOKUP(AI1577,buff!$K:$L,2,FALSE),"")=0,"",IF($AH1577=AS$5,VLOOKUP(AI1577,buff!$K:$L,2,FALSE),"")),"")</f>
        <v/>
      </c>
      <c r="AT1577" s="6" t="str">
        <f>_xlfn.IFNA(IF(IF($AH1577=AT$5,VLOOKUP(AJ1577,buff!$K:$L,2,FALSE),"")=0,"",IF($AH1577=AT$5,VLOOKUP(AJ1577,buff!$K:$L,2,FALSE),"")),"")</f>
        <v/>
      </c>
      <c r="AU1577" s="6" t="str">
        <f>_xlfn.IFNA(IF(IF($AH1577=AU$5,VLOOKUP(AK1577,buff!$K:$L,2,FALSE),"")=0,"",IF($AH1577=AU$5,VLOOKUP(AK1577,buff!$K:$L,2,FALSE),"")),"")</f>
        <v/>
      </c>
      <c r="AV1577" s="6" t="str">
        <f>_xlfn.IFNA(IF(IF($AH1577=AV$5,VLOOKUP(AL1577,buff!$K:$L,2,FALSE),"")=0,"",IF($AH1577=AV$5,VLOOKUP(AL1577,buff!$K:$L,2,FALSE),"")),"")</f>
        <v/>
      </c>
      <c r="AW1577" s="6" t="str">
        <f>_xlfn.IFNA(IF(IF($AH1577=AW$5,VLOOKUP(AM1577,buff!$K:$L,2,FALSE),"")=0,"",IF($AH1577=AW$5,VLOOKUP(AM1577,buff!$K:$L,2,FALSE),"")),"")</f>
        <v/>
      </c>
      <c r="AX1577" s="6" t="e">
        <f>VLOOKUP(AI1577,buff!K:P,6,FALSE)</f>
        <v>#N/A</v>
      </c>
      <c r="AY1577" t="e">
        <f t="shared" si="475"/>
        <v>#N/A</v>
      </c>
      <c r="AZ1577" t="e">
        <f t="shared" si="475"/>
        <v>#N/A</v>
      </c>
      <c r="BA1577">
        <f t="shared" si="476"/>
        <v>0</v>
      </c>
      <c r="BB1577">
        <f t="shared" si="477"/>
        <v>0</v>
      </c>
    </row>
    <row r="1578" spans="1:54" x14ac:dyDescent="0.15">
      <c r="A1578" t="str">
        <f t="shared" si="479"/>
        <v>星霜主动技能1等级12</v>
      </c>
      <c r="B1578" s="8">
        <v>1572</v>
      </c>
      <c r="C1578" s="8" t="str">
        <f>VLOOKUP(G1578,角色!A:B,2,FALSE)</f>
        <v>星霜</v>
      </c>
      <c r="D1578" s="8" t="str">
        <f t="shared" si="472"/>
        <v>主动技能1</v>
      </c>
      <c r="E1578" s="8">
        <f t="shared" si="480"/>
        <v>12</v>
      </c>
      <c r="F1578" s="8">
        <f t="shared" si="481"/>
        <v>1</v>
      </c>
      <c r="G1578" s="8">
        <f t="shared" si="482"/>
        <v>27</v>
      </c>
      <c r="H1578" s="4" t="s">
        <v>521</v>
      </c>
      <c r="I1578" s="24" t="str">
        <f t="shared" si="487"/>
        <v>对敌方任意单体攻击，造成100%攻击力（+606）点伤害。</v>
      </c>
      <c r="J1578" s="4" t="s">
        <v>305</v>
      </c>
      <c r="K1578" s="1" t="s">
        <v>105</v>
      </c>
      <c r="L1578" s="24" t="s">
        <v>107</v>
      </c>
      <c r="M1578" s="4"/>
      <c r="N1578" s="4">
        <v>100</v>
      </c>
      <c r="O1578" s="4"/>
      <c r="T1578" s="6" t="str">
        <f t="shared" si="483"/>
        <v/>
      </c>
      <c r="U1578" s="6" t="str">
        <f t="shared" si="484"/>
        <v/>
      </c>
      <c r="Y1578">
        <f t="shared" si="485"/>
        <v>0</v>
      </c>
      <c r="Z1578">
        <v>100</v>
      </c>
      <c r="AA1578" s="23">
        <v>10</v>
      </c>
      <c r="AB1578" s="23">
        <f>INT(VLOOKUP(VLOOKUP($C1578,角色技能升级比率表!$B:$C,2,FALSE),角色属性概况!E:F,2,FALSE)*VLOOKUP(E1578,角色属性概况!I:M,3,FALSE)*AA1578/100)</f>
        <v>606</v>
      </c>
      <c r="AE1578">
        <v>0</v>
      </c>
      <c r="AF1578" s="23">
        <f t="shared" si="473"/>
        <v>0</v>
      </c>
      <c r="AG1578" s="23">
        <f t="shared" si="474"/>
        <v>0</v>
      </c>
      <c r="AN1578" s="6" t="str">
        <f>_xlfn.IFNA(IF(IF($AH1578=AN$5,VLOOKUP(AI1578,buff!$K:$L,2,FALSE),"")=0,"",IF($AH1578=AN$5,VLOOKUP(AI1578,buff!$K:$L,2,FALSE),"")),"")</f>
        <v/>
      </c>
      <c r="AO1578" s="6" t="str">
        <f>_xlfn.IFNA(IF(IF($AH1578=AO$5,VLOOKUP(AJ1578,buff!$K:$L,2,FALSE),"")=0,"",IF($AH1578=AO$5,VLOOKUP(AJ1578,buff!$K:$L,2,FALSE),"")),"")</f>
        <v/>
      </c>
      <c r="AP1578" s="6" t="str">
        <f>_xlfn.IFNA(IF(IF($AH1578=AP$5,VLOOKUP(AK1578,buff!$K:$L,2,FALSE),"")=0,"",IF($AH1578=AP$5,VLOOKUP(AK1578,buff!$K:$L,2,FALSE),"")),"")</f>
        <v/>
      </c>
      <c r="AQ1578" s="6" t="str">
        <f>_xlfn.IFNA(IF(IF($AH1578=AQ$5,VLOOKUP(AL1578,buff!$K:$L,2,FALSE),"")=0,"",IF($AH1578=AQ$5,VLOOKUP(AL1578,buff!$K:$L,2,FALSE),"")),"")</f>
        <v/>
      </c>
      <c r="AR1578" s="6" t="str">
        <f>_xlfn.IFNA(IF(IF($AH1578=AR$5,VLOOKUP(AM1578,buff!$K:$L,2,FALSE),"")=0,"",IF($AH1578=AR$5,VLOOKUP(AM1578,buff!$K:$L,2,FALSE),"")),"")</f>
        <v/>
      </c>
      <c r="AS1578" s="6" t="str">
        <f>_xlfn.IFNA(IF(IF($AH1578=AS$5,VLOOKUP(AI1578,buff!$K:$L,2,FALSE),"")=0,"",IF($AH1578=AS$5,VLOOKUP(AI1578,buff!$K:$L,2,FALSE),"")),"")</f>
        <v/>
      </c>
      <c r="AT1578" s="6" t="str">
        <f>_xlfn.IFNA(IF(IF($AH1578=AT$5,VLOOKUP(AJ1578,buff!$K:$L,2,FALSE),"")=0,"",IF($AH1578=AT$5,VLOOKUP(AJ1578,buff!$K:$L,2,FALSE),"")),"")</f>
        <v/>
      </c>
      <c r="AU1578" s="6" t="str">
        <f>_xlfn.IFNA(IF(IF($AH1578=AU$5,VLOOKUP(AK1578,buff!$K:$L,2,FALSE),"")=0,"",IF($AH1578=AU$5,VLOOKUP(AK1578,buff!$K:$L,2,FALSE),"")),"")</f>
        <v/>
      </c>
      <c r="AV1578" s="6" t="str">
        <f>_xlfn.IFNA(IF(IF($AH1578=AV$5,VLOOKUP(AL1578,buff!$K:$L,2,FALSE),"")=0,"",IF($AH1578=AV$5,VLOOKUP(AL1578,buff!$K:$L,2,FALSE),"")),"")</f>
        <v/>
      </c>
      <c r="AW1578" s="6" t="str">
        <f>_xlfn.IFNA(IF(IF($AH1578=AW$5,VLOOKUP(AM1578,buff!$K:$L,2,FALSE),"")=0,"",IF($AH1578=AW$5,VLOOKUP(AM1578,buff!$K:$L,2,FALSE),"")),"")</f>
        <v/>
      </c>
      <c r="AX1578" s="6" t="e">
        <f>VLOOKUP(AI1578,buff!K:P,6,FALSE)</f>
        <v>#N/A</v>
      </c>
      <c r="AY1578" t="e">
        <f t="shared" si="475"/>
        <v>#N/A</v>
      </c>
      <c r="AZ1578" t="e">
        <f t="shared" si="475"/>
        <v>#N/A</v>
      </c>
      <c r="BA1578">
        <f t="shared" si="476"/>
        <v>0</v>
      </c>
      <c r="BB1578">
        <f t="shared" si="477"/>
        <v>0</v>
      </c>
    </row>
    <row r="1579" spans="1:54" x14ac:dyDescent="0.15">
      <c r="A1579" t="str">
        <f t="shared" si="479"/>
        <v>星霜主动技能1等级13</v>
      </c>
      <c r="B1579" s="8">
        <v>1573</v>
      </c>
      <c r="C1579" s="8" t="str">
        <f>VLOOKUP(G1579,角色!A:B,2,FALSE)</f>
        <v>星霜</v>
      </c>
      <c r="D1579" s="8" t="str">
        <f t="shared" si="472"/>
        <v>主动技能1</v>
      </c>
      <c r="E1579" s="8">
        <f t="shared" si="480"/>
        <v>13</v>
      </c>
      <c r="F1579" s="8">
        <f t="shared" si="481"/>
        <v>1</v>
      </c>
      <c r="G1579" s="8">
        <f t="shared" si="482"/>
        <v>27</v>
      </c>
      <c r="H1579" s="4" t="s">
        <v>521</v>
      </c>
      <c r="I1579" s="24" t="str">
        <f t="shared" si="487"/>
        <v>对敌方任意单体攻击，造成100%攻击力（+747）点伤害。</v>
      </c>
      <c r="J1579" s="4" t="s">
        <v>305</v>
      </c>
      <c r="K1579" s="1" t="s">
        <v>105</v>
      </c>
      <c r="L1579" s="24" t="s">
        <v>107</v>
      </c>
      <c r="M1579" s="4"/>
      <c r="N1579" s="4">
        <v>100</v>
      </c>
      <c r="O1579" s="4"/>
      <c r="T1579" s="6" t="str">
        <f t="shared" si="483"/>
        <v/>
      </c>
      <c r="U1579" s="6" t="str">
        <f t="shared" si="484"/>
        <v/>
      </c>
      <c r="Y1579">
        <f t="shared" si="485"/>
        <v>0</v>
      </c>
      <c r="Z1579">
        <v>100</v>
      </c>
      <c r="AA1579" s="23">
        <v>10</v>
      </c>
      <c r="AB1579" s="23">
        <f>INT(VLOOKUP(VLOOKUP($C1579,角色技能升级比率表!$B:$C,2,FALSE),角色属性概况!E:F,2,FALSE)*VLOOKUP(E1579,角色属性概况!I:M,3,FALSE)*AA1579/100)</f>
        <v>747</v>
      </c>
      <c r="AE1579">
        <v>0</v>
      </c>
      <c r="AF1579" s="23">
        <f t="shared" si="473"/>
        <v>0</v>
      </c>
      <c r="AG1579" s="23">
        <f t="shared" si="474"/>
        <v>0</v>
      </c>
      <c r="AN1579" s="6" t="str">
        <f>_xlfn.IFNA(IF(IF($AH1579=AN$5,VLOOKUP(AI1579,buff!$K:$L,2,FALSE),"")=0,"",IF($AH1579=AN$5,VLOOKUP(AI1579,buff!$K:$L,2,FALSE),"")),"")</f>
        <v/>
      </c>
      <c r="AO1579" s="6" t="str">
        <f>_xlfn.IFNA(IF(IF($AH1579=AO$5,VLOOKUP(AJ1579,buff!$K:$L,2,FALSE),"")=0,"",IF($AH1579=AO$5,VLOOKUP(AJ1579,buff!$K:$L,2,FALSE),"")),"")</f>
        <v/>
      </c>
      <c r="AP1579" s="6" t="str">
        <f>_xlfn.IFNA(IF(IF($AH1579=AP$5,VLOOKUP(AK1579,buff!$K:$L,2,FALSE),"")=0,"",IF($AH1579=AP$5,VLOOKUP(AK1579,buff!$K:$L,2,FALSE),"")),"")</f>
        <v/>
      </c>
      <c r="AQ1579" s="6" t="str">
        <f>_xlfn.IFNA(IF(IF($AH1579=AQ$5,VLOOKUP(AL1579,buff!$K:$L,2,FALSE),"")=0,"",IF($AH1579=AQ$5,VLOOKUP(AL1579,buff!$K:$L,2,FALSE),"")),"")</f>
        <v/>
      </c>
      <c r="AR1579" s="6" t="str">
        <f>_xlfn.IFNA(IF(IF($AH1579=AR$5,VLOOKUP(AM1579,buff!$K:$L,2,FALSE),"")=0,"",IF($AH1579=AR$5,VLOOKUP(AM1579,buff!$K:$L,2,FALSE),"")),"")</f>
        <v/>
      </c>
      <c r="AS1579" s="6" t="str">
        <f>_xlfn.IFNA(IF(IF($AH1579=AS$5,VLOOKUP(AI1579,buff!$K:$L,2,FALSE),"")=0,"",IF($AH1579=AS$5,VLOOKUP(AI1579,buff!$K:$L,2,FALSE),"")),"")</f>
        <v/>
      </c>
      <c r="AT1579" s="6" t="str">
        <f>_xlfn.IFNA(IF(IF($AH1579=AT$5,VLOOKUP(AJ1579,buff!$K:$L,2,FALSE),"")=0,"",IF($AH1579=AT$5,VLOOKUP(AJ1579,buff!$K:$L,2,FALSE),"")),"")</f>
        <v/>
      </c>
      <c r="AU1579" s="6" t="str">
        <f>_xlfn.IFNA(IF(IF($AH1579=AU$5,VLOOKUP(AK1579,buff!$K:$L,2,FALSE),"")=0,"",IF($AH1579=AU$5,VLOOKUP(AK1579,buff!$K:$L,2,FALSE),"")),"")</f>
        <v/>
      </c>
      <c r="AV1579" s="6" t="str">
        <f>_xlfn.IFNA(IF(IF($AH1579=AV$5,VLOOKUP(AL1579,buff!$K:$L,2,FALSE),"")=0,"",IF($AH1579=AV$5,VLOOKUP(AL1579,buff!$K:$L,2,FALSE),"")),"")</f>
        <v/>
      </c>
      <c r="AW1579" s="6" t="str">
        <f>_xlfn.IFNA(IF(IF($AH1579=AW$5,VLOOKUP(AM1579,buff!$K:$L,2,FALSE),"")=0,"",IF($AH1579=AW$5,VLOOKUP(AM1579,buff!$K:$L,2,FALSE),"")),"")</f>
        <v/>
      </c>
      <c r="AX1579" s="6" t="e">
        <f>VLOOKUP(AI1579,buff!K:P,6,FALSE)</f>
        <v>#N/A</v>
      </c>
      <c r="AY1579" t="e">
        <f t="shared" si="475"/>
        <v>#N/A</v>
      </c>
      <c r="AZ1579" t="e">
        <f t="shared" si="475"/>
        <v>#N/A</v>
      </c>
      <c r="BA1579">
        <f t="shared" si="476"/>
        <v>0</v>
      </c>
      <c r="BB1579">
        <f t="shared" si="477"/>
        <v>0</v>
      </c>
    </row>
    <row r="1580" spans="1:54" x14ac:dyDescent="0.15">
      <c r="A1580" t="str">
        <f t="shared" si="479"/>
        <v>星霜主动技能1等级14</v>
      </c>
      <c r="B1580" s="8">
        <v>1574</v>
      </c>
      <c r="C1580" s="8" t="str">
        <f>VLOOKUP(G1580,角色!A:B,2,FALSE)</f>
        <v>星霜</v>
      </c>
      <c r="D1580" s="8" t="str">
        <f t="shared" si="472"/>
        <v>主动技能1</v>
      </c>
      <c r="E1580" s="8">
        <f t="shared" si="480"/>
        <v>14</v>
      </c>
      <c r="F1580" s="8">
        <f t="shared" si="481"/>
        <v>1</v>
      </c>
      <c r="G1580" s="8">
        <f t="shared" si="482"/>
        <v>27</v>
      </c>
      <c r="H1580" s="4" t="s">
        <v>521</v>
      </c>
      <c r="I1580" s="24" t="str">
        <f t="shared" si="487"/>
        <v>对敌方任意单体攻击，造成100%攻击力（+919）点伤害。</v>
      </c>
      <c r="J1580" s="4" t="s">
        <v>305</v>
      </c>
      <c r="K1580" s="1" t="s">
        <v>105</v>
      </c>
      <c r="L1580" s="24" t="s">
        <v>107</v>
      </c>
      <c r="M1580" s="4"/>
      <c r="N1580" s="4">
        <v>100</v>
      </c>
      <c r="O1580" s="4"/>
      <c r="T1580" s="6" t="str">
        <f t="shared" si="483"/>
        <v/>
      </c>
      <c r="U1580" s="6" t="str">
        <f t="shared" si="484"/>
        <v/>
      </c>
      <c r="Y1580">
        <f t="shared" si="485"/>
        <v>0</v>
      </c>
      <c r="Z1580">
        <v>100</v>
      </c>
      <c r="AA1580" s="23">
        <v>10</v>
      </c>
      <c r="AB1580" s="23">
        <f>INT(VLOOKUP(VLOOKUP($C1580,角色技能升级比率表!$B:$C,2,FALSE),角色属性概况!E:F,2,FALSE)*VLOOKUP(E1580,角色属性概况!I:M,3,FALSE)*AA1580/100)</f>
        <v>919</v>
      </c>
      <c r="AE1580">
        <v>0</v>
      </c>
      <c r="AF1580" s="23">
        <f t="shared" si="473"/>
        <v>0</v>
      </c>
      <c r="AG1580" s="23">
        <f t="shared" si="474"/>
        <v>0</v>
      </c>
      <c r="AN1580" s="6" t="str">
        <f>_xlfn.IFNA(IF(IF($AH1580=AN$5,VLOOKUP(AI1580,buff!$K:$L,2,FALSE),"")=0,"",IF($AH1580=AN$5,VLOOKUP(AI1580,buff!$K:$L,2,FALSE),"")),"")</f>
        <v/>
      </c>
      <c r="AO1580" s="6" t="str">
        <f>_xlfn.IFNA(IF(IF($AH1580=AO$5,VLOOKUP(AJ1580,buff!$K:$L,2,FALSE),"")=0,"",IF($AH1580=AO$5,VLOOKUP(AJ1580,buff!$K:$L,2,FALSE),"")),"")</f>
        <v/>
      </c>
      <c r="AP1580" s="6" t="str">
        <f>_xlfn.IFNA(IF(IF($AH1580=AP$5,VLOOKUP(AK1580,buff!$K:$L,2,FALSE),"")=0,"",IF($AH1580=AP$5,VLOOKUP(AK1580,buff!$K:$L,2,FALSE),"")),"")</f>
        <v/>
      </c>
      <c r="AQ1580" s="6" t="str">
        <f>_xlfn.IFNA(IF(IF($AH1580=AQ$5,VLOOKUP(AL1580,buff!$K:$L,2,FALSE),"")=0,"",IF($AH1580=AQ$5,VLOOKUP(AL1580,buff!$K:$L,2,FALSE),"")),"")</f>
        <v/>
      </c>
      <c r="AR1580" s="6" t="str">
        <f>_xlfn.IFNA(IF(IF($AH1580=AR$5,VLOOKUP(AM1580,buff!$K:$L,2,FALSE),"")=0,"",IF($AH1580=AR$5,VLOOKUP(AM1580,buff!$K:$L,2,FALSE),"")),"")</f>
        <v/>
      </c>
      <c r="AS1580" s="6" t="str">
        <f>_xlfn.IFNA(IF(IF($AH1580=AS$5,VLOOKUP(AI1580,buff!$K:$L,2,FALSE),"")=0,"",IF($AH1580=AS$5,VLOOKUP(AI1580,buff!$K:$L,2,FALSE),"")),"")</f>
        <v/>
      </c>
      <c r="AT1580" s="6" t="str">
        <f>_xlfn.IFNA(IF(IF($AH1580=AT$5,VLOOKUP(AJ1580,buff!$K:$L,2,FALSE),"")=0,"",IF($AH1580=AT$5,VLOOKUP(AJ1580,buff!$K:$L,2,FALSE),"")),"")</f>
        <v/>
      </c>
      <c r="AU1580" s="6" t="str">
        <f>_xlfn.IFNA(IF(IF($AH1580=AU$5,VLOOKUP(AK1580,buff!$K:$L,2,FALSE),"")=0,"",IF($AH1580=AU$5,VLOOKUP(AK1580,buff!$K:$L,2,FALSE),"")),"")</f>
        <v/>
      </c>
      <c r="AV1580" s="6" t="str">
        <f>_xlfn.IFNA(IF(IF($AH1580=AV$5,VLOOKUP(AL1580,buff!$K:$L,2,FALSE),"")=0,"",IF($AH1580=AV$5,VLOOKUP(AL1580,buff!$K:$L,2,FALSE),"")),"")</f>
        <v/>
      </c>
      <c r="AW1580" s="6" t="str">
        <f>_xlfn.IFNA(IF(IF($AH1580=AW$5,VLOOKUP(AM1580,buff!$K:$L,2,FALSE),"")=0,"",IF($AH1580=AW$5,VLOOKUP(AM1580,buff!$K:$L,2,FALSE),"")),"")</f>
        <v/>
      </c>
      <c r="AX1580" s="6" t="e">
        <f>VLOOKUP(AI1580,buff!K:P,6,FALSE)</f>
        <v>#N/A</v>
      </c>
      <c r="AY1580" t="e">
        <f t="shared" si="475"/>
        <v>#N/A</v>
      </c>
      <c r="AZ1580" t="e">
        <f t="shared" si="475"/>
        <v>#N/A</v>
      </c>
      <c r="BA1580">
        <f t="shared" si="476"/>
        <v>0</v>
      </c>
      <c r="BB1580">
        <f t="shared" si="477"/>
        <v>0</v>
      </c>
    </row>
    <row r="1581" spans="1:54" x14ac:dyDescent="0.15">
      <c r="A1581" t="str">
        <f t="shared" si="479"/>
        <v>星霜主动技能1等级15</v>
      </c>
      <c r="B1581" s="8">
        <v>1575</v>
      </c>
      <c r="C1581" s="8" t="str">
        <f>VLOOKUP(G1581,角色!A:B,2,FALSE)</f>
        <v>星霜</v>
      </c>
      <c r="D1581" s="8" t="str">
        <f t="shared" si="472"/>
        <v>主动技能1</v>
      </c>
      <c r="E1581" s="8">
        <f t="shared" si="480"/>
        <v>15</v>
      </c>
      <c r="F1581" s="8">
        <f t="shared" si="481"/>
        <v>1</v>
      </c>
      <c r="G1581" s="8">
        <f t="shared" si="482"/>
        <v>27</v>
      </c>
      <c r="H1581" s="4" t="s">
        <v>521</v>
      </c>
      <c r="I1581" s="24" t="str">
        <f t="shared" si="487"/>
        <v>对敌方任意单体攻击，造成100%攻击力（+1132）点伤害。</v>
      </c>
      <c r="J1581" s="4" t="s">
        <v>305</v>
      </c>
      <c r="K1581" s="1" t="s">
        <v>105</v>
      </c>
      <c r="L1581" s="24" t="s">
        <v>107</v>
      </c>
      <c r="M1581" s="4"/>
      <c r="N1581" s="4">
        <v>100</v>
      </c>
      <c r="O1581" s="4"/>
      <c r="T1581" s="6" t="str">
        <f t="shared" si="483"/>
        <v/>
      </c>
      <c r="U1581" s="6" t="str">
        <f t="shared" si="484"/>
        <v/>
      </c>
      <c r="Y1581">
        <f t="shared" si="485"/>
        <v>0</v>
      </c>
      <c r="Z1581">
        <v>100</v>
      </c>
      <c r="AA1581" s="23">
        <v>10</v>
      </c>
      <c r="AB1581" s="23">
        <f>INT(VLOOKUP(VLOOKUP($C1581,角色技能升级比率表!$B:$C,2,FALSE),角色属性概况!E:F,2,FALSE)*VLOOKUP(E1581,角色属性概况!I:M,3,FALSE)*AA1581/100)</f>
        <v>1132</v>
      </c>
      <c r="AE1581">
        <v>0</v>
      </c>
      <c r="AF1581" s="23">
        <f t="shared" si="473"/>
        <v>0</v>
      </c>
      <c r="AG1581" s="23">
        <f t="shared" si="474"/>
        <v>0</v>
      </c>
      <c r="AN1581" s="6" t="str">
        <f>_xlfn.IFNA(IF(IF($AH1581=AN$5,VLOOKUP(AI1581,buff!$K:$L,2,FALSE),"")=0,"",IF($AH1581=AN$5,VLOOKUP(AI1581,buff!$K:$L,2,FALSE),"")),"")</f>
        <v/>
      </c>
      <c r="AO1581" s="6" t="str">
        <f>_xlfn.IFNA(IF(IF($AH1581=AO$5,VLOOKUP(AJ1581,buff!$K:$L,2,FALSE),"")=0,"",IF($AH1581=AO$5,VLOOKUP(AJ1581,buff!$K:$L,2,FALSE),"")),"")</f>
        <v/>
      </c>
      <c r="AP1581" s="6" t="str">
        <f>_xlfn.IFNA(IF(IF($AH1581=AP$5,VLOOKUP(AK1581,buff!$K:$L,2,FALSE),"")=0,"",IF($AH1581=AP$5,VLOOKUP(AK1581,buff!$K:$L,2,FALSE),"")),"")</f>
        <v/>
      </c>
      <c r="AQ1581" s="6" t="str">
        <f>_xlfn.IFNA(IF(IF($AH1581=AQ$5,VLOOKUP(AL1581,buff!$K:$L,2,FALSE),"")=0,"",IF($AH1581=AQ$5,VLOOKUP(AL1581,buff!$K:$L,2,FALSE),"")),"")</f>
        <v/>
      </c>
      <c r="AR1581" s="6" t="str">
        <f>_xlfn.IFNA(IF(IF($AH1581=AR$5,VLOOKUP(AM1581,buff!$K:$L,2,FALSE),"")=0,"",IF($AH1581=AR$5,VLOOKUP(AM1581,buff!$K:$L,2,FALSE),"")),"")</f>
        <v/>
      </c>
      <c r="AS1581" s="6" t="str">
        <f>_xlfn.IFNA(IF(IF($AH1581=AS$5,VLOOKUP(AI1581,buff!$K:$L,2,FALSE),"")=0,"",IF($AH1581=AS$5,VLOOKUP(AI1581,buff!$K:$L,2,FALSE),"")),"")</f>
        <v/>
      </c>
      <c r="AT1581" s="6" t="str">
        <f>_xlfn.IFNA(IF(IF($AH1581=AT$5,VLOOKUP(AJ1581,buff!$K:$L,2,FALSE),"")=0,"",IF($AH1581=AT$5,VLOOKUP(AJ1581,buff!$K:$L,2,FALSE),"")),"")</f>
        <v/>
      </c>
      <c r="AU1581" s="6" t="str">
        <f>_xlfn.IFNA(IF(IF($AH1581=AU$5,VLOOKUP(AK1581,buff!$K:$L,2,FALSE),"")=0,"",IF($AH1581=AU$5,VLOOKUP(AK1581,buff!$K:$L,2,FALSE),"")),"")</f>
        <v/>
      </c>
      <c r="AV1581" s="6" t="str">
        <f>_xlfn.IFNA(IF(IF($AH1581=AV$5,VLOOKUP(AL1581,buff!$K:$L,2,FALSE),"")=0,"",IF($AH1581=AV$5,VLOOKUP(AL1581,buff!$K:$L,2,FALSE),"")),"")</f>
        <v/>
      </c>
      <c r="AW1581" s="6" t="str">
        <f>_xlfn.IFNA(IF(IF($AH1581=AW$5,VLOOKUP(AM1581,buff!$K:$L,2,FALSE),"")=0,"",IF($AH1581=AW$5,VLOOKUP(AM1581,buff!$K:$L,2,FALSE),"")),"")</f>
        <v/>
      </c>
      <c r="AX1581" s="6" t="e">
        <f>VLOOKUP(AI1581,buff!K:P,6,FALSE)</f>
        <v>#N/A</v>
      </c>
      <c r="AY1581" t="e">
        <f t="shared" si="475"/>
        <v>#N/A</v>
      </c>
      <c r="AZ1581" t="e">
        <f t="shared" si="475"/>
        <v>#N/A</v>
      </c>
      <c r="BA1581">
        <f t="shared" si="476"/>
        <v>0</v>
      </c>
      <c r="BB1581">
        <f t="shared" si="477"/>
        <v>0</v>
      </c>
    </row>
    <row r="1582" spans="1:54" x14ac:dyDescent="0.15">
      <c r="A1582" t="str">
        <f t="shared" si="479"/>
        <v>星霜主动技能1等级16</v>
      </c>
      <c r="B1582" s="8">
        <v>1576</v>
      </c>
      <c r="C1582" s="8" t="str">
        <f>VLOOKUP(G1582,角色!A:B,2,FALSE)</f>
        <v>星霜</v>
      </c>
      <c r="D1582" s="8" t="str">
        <f t="shared" si="472"/>
        <v>主动技能1</v>
      </c>
      <c r="E1582" s="8">
        <f t="shared" si="480"/>
        <v>16</v>
      </c>
      <c r="F1582" s="8">
        <f t="shared" si="481"/>
        <v>1</v>
      </c>
      <c r="G1582" s="8">
        <f t="shared" si="482"/>
        <v>27</v>
      </c>
      <c r="H1582" s="4" t="s">
        <v>521</v>
      </c>
      <c r="I1582" s="24" t="str">
        <f t="shared" si="487"/>
        <v>对敌方任意单体攻击，造成100%攻击力（+1394）点伤害。</v>
      </c>
      <c r="J1582" s="4" t="s">
        <v>305</v>
      </c>
      <c r="K1582" s="1" t="s">
        <v>105</v>
      </c>
      <c r="L1582" s="24" t="s">
        <v>107</v>
      </c>
      <c r="M1582" s="4"/>
      <c r="N1582" s="4">
        <v>100</v>
      </c>
      <c r="O1582" s="4"/>
      <c r="T1582" s="6" t="str">
        <f t="shared" si="483"/>
        <v/>
      </c>
      <c r="U1582" s="6" t="str">
        <f t="shared" si="484"/>
        <v/>
      </c>
      <c r="Y1582">
        <f t="shared" ref="Y1582:Y1586" si="488">VLOOKUP(D1582,BC:BD,2,FALSE)</f>
        <v>0</v>
      </c>
      <c r="Z1582">
        <v>100</v>
      </c>
      <c r="AA1582" s="23">
        <v>10</v>
      </c>
      <c r="AB1582" s="23">
        <f>INT(VLOOKUP(VLOOKUP($C1582,角色技能升级比率表!$B:$C,2,FALSE),角色属性概况!E:F,2,FALSE)*VLOOKUP(E1582,角色属性概况!I:M,3,FALSE)*AA1582/100)</f>
        <v>1394</v>
      </c>
      <c r="AE1582">
        <v>0</v>
      </c>
      <c r="AF1582" s="23">
        <f t="shared" si="473"/>
        <v>0</v>
      </c>
      <c r="AG1582" s="23">
        <f t="shared" si="474"/>
        <v>0</v>
      </c>
      <c r="AN1582" s="6" t="str">
        <f>_xlfn.IFNA(IF(IF($AH1582=AN$5,VLOOKUP(AI1582,buff!$K:$L,2,FALSE),"")=0,"",IF($AH1582=AN$5,VLOOKUP(AI1582,buff!$K:$L,2,FALSE),"")),"")</f>
        <v/>
      </c>
      <c r="AO1582" s="6" t="str">
        <f>_xlfn.IFNA(IF(IF($AH1582=AO$5,VLOOKUP(AJ1582,buff!$K:$L,2,FALSE),"")=0,"",IF($AH1582=AO$5,VLOOKUP(AJ1582,buff!$K:$L,2,FALSE),"")),"")</f>
        <v/>
      </c>
      <c r="AP1582" s="6" t="str">
        <f>_xlfn.IFNA(IF(IF($AH1582=AP$5,VLOOKUP(AK1582,buff!$K:$L,2,FALSE),"")=0,"",IF($AH1582=AP$5,VLOOKUP(AK1582,buff!$K:$L,2,FALSE),"")),"")</f>
        <v/>
      </c>
      <c r="AQ1582" s="6" t="str">
        <f>_xlfn.IFNA(IF(IF($AH1582=AQ$5,VLOOKUP(AL1582,buff!$K:$L,2,FALSE),"")=0,"",IF($AH1582=AQ$5,VLOOKUP(AL1582,buff!$K:$L,2,FALSE),"")),"")</f>
        <v/>
      </c>
      <c r="AR1582" s="6" t="str">
        <f>_xlfn.IFNA(IF(IF($AH1582=AR$5,VLOOKUP(AM1582,buff!$K:$L,2,FALSE),"")=0,"",IF($AH1582=AR$5,VLOOKUP(AM1582,buff!$K:$L,2,FALSE),"")),"")</f>
        <v/>
      </c>
      <c r="AS1582" s="6" t="str">
        <f>_xlfn.IFNA(IF(IF($AH1582=AS$5,VLOOKUP(AI1582,buff!$K:$L,2,FALSE),"")=0,"",IF($AH1582=AS$5,VLOOKUP(AI1582,buff!$K:$L,2,FALSE),"")),"")</f>
        <v/>
      </c>
      <c r="AT1582" s="6" t="str">
        <f>_xlfn.IFNA(IF(IF($AH1582=AT$5,VLOOKUP(AJ1582,buff!$K:$L,2,FALSE),"")=0,"",IF($AH1582=AT$5,VLOOKUP(AJ1582,buff!$K:$L,2,FALSE),"")),"")</f>
        <v/>
      </c>
      <c r="AU1582" s="6" t="str">
        <f>_xlfn.IFNA(IF(IF($AH1582=AU$5,VLOOKUP(AK1582,buff!$K:$L,2,FALSE),"")=0,"",IF($AH1582=AU$5,VLOOKUP(AK1582,buff!$K:$L,2,FALSE),"")),"")</f>
        <v/>
      </c>
      <c r="AV1582" s="6" t="str">
        <f>_xlfn.IFNA(IF(IF($AH1582=AV$5,VLOOKUP(AL1582,buff!$K:$L,2,FALSE),"")=0,"",IF($AH1582=AV$5,VLOOKUP(AL1582,buff!$K:$L,2,FALSE),"")),"")</f>
        <v/>
      </c>
      <c r="AW1582" s="6" t="str">
        <f>_xlfn.IFNA(IF(IF($AH1582=AW$5,VLOOKUP(AM1582,buff!$K:$L,2,FALSE),"")=0,"",IF($AH1582=AW$5,VLOOKUP(AM1582,buff!$K:$L,2,FALSE),"")),"")</f>
        <v/>
      </c>
      <c r="AX1582" s="6" t="e">
        <f>VLOOKUP(AI1582,buff!K:P,6,FALSE)</f>
        <v>#N/A</v>
      </c>
      <c r="AY1582" t="e">
        <f t="shared" si="475"/>
        <v>#N/A</v>
      </c>
      <c r="AZ1582" t="e">
        <f t="shared" si="475"/>
        <v>#N/A</v>
      </c>
      <c r="BA1582">
        <f t="shared" si="476"/>
        <v>0</v>
      </c>
      <c r="BB1582">
        <f t="shared" si="477"/>
        <v>0</v>
      </c>
    </row>
    <row r="1583" spans="1:54" x14ac:dyDescent="0.15">
      <c r="A1583" t="str">
        <f t="shared" si="479"/>
        <v>星霜主动技能1等级17</v>
      </c>
      <c r="B1583" s="8">
        <v>1577</v>
      </c>
      <c r="C1583" s="8" t="str">
        <f>VLOOKUP(G1583,角色!A:B,2,FALSE)</f>
        <v>星霜</v>
      </c>
      <c r="D1583" s="8" t="str">
        <f t="shared" si="472"/>
        <v>主动技能1</v>
      </c>
      <c r="E1583" s="8">
        <f t="shared" si="480"/>
        <v>17</v>
      </c>
      <c r="F1583" s="8">
        <f t="shared" si="481"/>
        <v>1</v>
      </c>
      <c r="G1583" s="8">
        <f t="shared" si="482"/>
        <v>27</v>
      </c>
      <c r="H1583" s="4" t="s">
        <v>521</v>
      </c>
      <c r="I1583" s="24" t="str">
        <f t="shared" si="487"/>
        <v>对敌方任意单体攻击，造成100%攻击力（+1717）点伤害。</v>
      </c>
      <c r="J1583" s="4" t="s">
        <v>305</v>
      </c>
      <c r="K1583" s="1" t="s">
        <v>105</v>
      </c>
      <c r="L1583" s="24" t="s">
        <v>107</v>
      </c>
      <c r="M1583" s="4"/>
      <c r="N1583" s="4">
        <v>100</v>
      </c>
      <c r="O1583" s="4"/>
      <c r="T1583" s="6" t="str">
        <f t="shared" si="483"/>
        <v/>
      </c>
      <c r="U1583" s="6" t="str">
        <f t="shared" si="484"/>
        <v/>
      </c>
      <c r="Y1583">
        <f t="shared" si="488"/>
        <v>0</v>
      </c>
      <c r="Z1583">
        <v>100</v>
      </c>
      <c r="AA1583" s="23">
        <v>10</v>
      </c>
      <c r="AB1583" s="23">
        <f>INT(VLOOKUP(VLOOKUP($C1583,角色技能升级比率表!$B:$C,2,FALSE),角色属性概况!E:F,2,FALSE)*VLOOKUP(E1583,角色属性概况!I:M,3,FALSE)*AA1583/100)</f>
        <v>1717</v>
      </c>
      <c r="AE1583">
        <v>0</v>
      </c>
      <c r="AF1583" s="23">
        <f t="shared" si="473"/>
        <v>0</v>
      </c>
      <c r="AG1583" s="23">
        <f t="shared" si="474"/>
        <v>0</v>
      </c>
      <c r="AN1583" s="6" t="str">
        <f>_xlfn.IFNA(IF(IF($AH1583=AN$5,VLOOKUP(AI1583,buff!$K:$L,2,FALSE),"")=0,"",IF($AH1583=AN$5,VLOOKUP(AI1583,buff!$K:$L,2,FALSE),"")),"")</f>
        <v/>
      </c>
      <c r="AO1583" s="6" t="str">
        <f>_xlfn.IFNA(IF(IF($AH1583=AO$5,VLOOKUP(AJ1583,buff!$K:$L,2,FALSE),"")=0,"",IF($AH1583=AO$5,VLOOKUP(AJ1583,buff!$K:$L,2,FALSE),"")),"")</f>
        <v/>
      </c>
      <c r="AP1583" s="6" t="str">
        <f>_xlfn.IFNA(IF(IF($AH1583=AP$5,VLOOKUP(AK1583,buff!$K:$L,2,FALSE),"")=0,"",IF($AH1583=AP$5,VLOOKUP(AK1583,buff!$K:$L,2,FALSE),"")),"")</f>
        <v/>
      </c>
      <c r="AQ1583" s="6" t="str">
        <f>_xlfn.IFNA(IF(IF($AH1583=AQ$5,VLOOKUP(AL1583,buff!$K:$L,2,FALSE),"")=0,"",IF($AH1583=AQ$5,VLOOKUP(AL1583,buff!$K:$L,2,FALSE),"")),"")</f>
        <v/>
      </c>
      <c r="AR1583" s="6" t="str">
        <f>_xlfn.IFNA(IF(IF($AH1583=AR$5,VLOOKUP(AM1583,buff!$K:$L,2,FALSE),"")=0,"",IF($AH1583=AR$5,VLOOKUP(AM1583,buff!$K:$L,2,FALSE),"")),"")</f>
        <v/>
      </c>
      <c r="AS1583" s="6" t="str">
        <f>_xlfn.IFNA(IF(IF($AH1583=AS$5,VLOOKUP(AI1583,buff!$K:$L,2,FALSE),"")=0,"",IF($AH1583=AS$5,VLOOKUP(AI1583,buff!$K:$L,2,FALSE),"")),"")</f>
        <v/>
      </c>
      <c r="AT1583" s="6" t="str">
        <f>_xlfn.IFNA(IF(IF($AH1583=AT$5,VLOOKUP(AJ1583,buff!$K:$L,2,FALSE),"")=0,"",IF($AH1583=AT$5,VLOOKUP(AJ1583,buff!$K:$L,2,FALSE),"")),"")</f>
        <v/>
      </c>
      <c r="AU1583" s="6" t="str">
        <f>_xlfn.IFNA(IF(IF($AH1583=AU$5,VLOOKUP(AK1583,buff!$K:$L,2,FALSE),"")=0,"",IF($AH1583=AU$5,VLOOKUP(AK1583,buff!$K:$L,2,FALSE),"")),"")</f>
        <v/>
      </c>
      <c r="AV1583" s="6" t="str">
        <f>_xlfn.IFNA(IF(IF($AH1583=AV$5,VLOOKUP(AL1583,buff!$K:$L,2,FALSE),"")=0,"",IF($AH1583=AV$5,VLOOKUP(AL1583,buff!$K:$L,2,FALSE),"")),"")</f>
        <v/>
      </c>
      <c r="AW1583" s="6" t="str">
        <f>_xlfn.IFNA(IF(IF($AH1583=AW$5,VLOOKUP(AM1583,buff!$K:$L,2,FALSE),"")=0,"",IF($AH1583=AW$5,VLOOKUP(AM1583,buff!$K:$L,2,FALSE),"")),"")</f>
        <v/>
      </c>
      <c r="AX1583" s="6" t="e">
        <f>VLOOKUP(AI1583,buff!K:P,6,FALSE)</f>
        <v>#N/A</v>
      </c>
      <c r="AY1583" t="e">
        <f t="shared" si="475"/>
        <v>#N/A</v>
      </c>
      <c r="AZ1583" t="e">
        <f t="shared" si="475"/>
        <v>#N/A</v>
      </c>
      <c r="BA1583">
        <f t="shared" si="476"/>
        <v>0</v>
      </c>
      <c r="BB1583">
        <f t="shared" si="477"/>
        <v>0</v>
      </c>
    </row>
    <row r="1584" spans="1:54" x14ac:dyDescent="0.15">
      <c r="A1584" t="str">
        <f t="shared" si="479"/>
        <v>星霜主动技能1等级18</v>
      </c>
      <c r="B1584" s="8">
        <v>1578</v>
      </c>
      <c r="C1584" s="8" t="str">
        <f>VLOOKUP(G1584,角色!A:B,2,FALSE)</f>
        <v>星霜</v>
      </c>
      <c r="D1584" s="8" t="str">
        <f t="shared" si="472"/>
        <v>主动技能1</v>
      </c>
      <c r="E1584" s="8">
        <f t="shared" si="480"/>
        <v>18</v>
      </c>
      <c r="F1584" s="8">
        <f t="shared" si="481"/>
        <v>1</v>
      </c>
      <c r="G1584" s="8">
        <f t="shared" si="482"/>
        <v>27</v>
      </c>
      <c r="H1584" s="4" t="s">
        <v>521</v>
      </c>
      <c r="I1584" s="24" t="str">
        <f t="shared" si="487"/>
        <v>对敌方任意单体攻击，造成100%攻击力（+2114）点伤害。</v>
      </c>
      <c r="J1584" s="4" t="s">
        <v>305</v>
      </c>
      <c r="K1584" s="1" t="s">
        <v>105</v>
      </c>
      <c r="L1584" s="24" t="s">
        <v>107</v>
      </c>
      <c r="M1584" s="4"/>
      <c r="N1584" s="4">
        <v>100</v>
      </c>
      <c r="O1584" s="4"/>
      <c r="T1584" s="6" t="str">
        <f t="shared" si="483"/>
        <v/>
      </c>
      <c r="U1584" s="6" t="str">
        <f t="shared" si="484"/>
        <v/>
      </c>
      <c r="Y1584">
        <f t="shared" si="488"/>
        <v>0</v>
      </c>
      <c r="Z1584">
        <v>100</v>
      </c>
      <c r="AA1584" s="23">
        <v>10</v>
      </c>
      <c r="AB1584" s="23">
        <f>INT(VLOOKUP(VLOOKUP($C1584,角色技能升级比率表!$B:$C,2,FALSE),角色属性概况!E:F,2,FALSE)*VLOOKUP(E1584,角色属性概况!I:M,3,FALSE)*AA1584/100)</f>
        <v>2114</v>
      </c>
      <c r="AE1584">
        <v>0</v>
      </c>
      <c r="AF1584" s="23">
        <f t="shared" si="473"/>
        <v>0</v>
      </c>
      <c r="AG1584" s="23">
        <f t="shared" si="474"/>
        <v>0</v>
      </c>
      <c r="AN1584" s="6" t="str">
        <f>_xlfn.IFNA(IF(IF($AH1584=AN$5,VLOOKUP(AI1584,buff!$K:$L,2,FALSE),"")=0,"",IF($AH1584=AN$5,VLOOKUP(AI1584,buff!$K:$L,2,FALSE),"")),"")</f>
        <v/>
      </c>
      <c r="AO1584" s="6" t="str">
        <f>_xlfn.IFNA(IF(IF($AH1584=AO$5,VLOOKUP(AJ1584,buff!$K:$L,2,FALSE),"")=0,"",IF($AH1584=AO$5,VLOOKUP(AJ1584,buff!$K:$L,2,FALSE),"")),"")</f>
        <v/>
      </c>
      <c r="AP1584" s="6" t="str">
        <f>_xlfn.IFNA(IF(IF($AH1584=AP$5,VLOOKUP(AK1584,buff!$K:$L,2,FALSE),"")=0,"",IF($AH1584=AP$5,VLOOKUP(AK1584,buff!$K:$L,2,FALSE),"")),"")</f>
        <v/>
      </c>
      <c r="AQ1584" s="6" t="str">
        <f>_xlfn.IFNA(IF(IF($AH1584=AQ$5,VLOOKUP(AL1584,buff!$K:$L,2,FALSE),"")=0,"",IF($AH1584=AQ$5,VLOOKUP(AL1584,buff!$K:$L,2,FALSE),"")),"")</f>
        <v/>
      </c>
      <c r="AR1584" s="6" t="str">
        <f>_xlfn.IFNA(IF(IF($AH1584=AR$5,VLOOKUP(AM1584,buff!$K:$L,2,FALSE),"")=0,"",IF($AH1584=AR$5,VLOOKUP(AM1584,buff!$K:$L,2,FALSE),"")),"")</f>
        <v/>
      </c>
      <c r="AS1584" s="6" t="str">
        <f>_xlfn.IFNA(IF(IF($AH1584=AS$5,VLOOKUP(AI1584,buff!$K:$L,2,FALSE),"")=0,"",IF($AH1584=AS$5,VLOOKUP(AI1584,buff!$K:$L,2,FALSE),"")),"")</f>
        <v/>
      </c>
      <c r="AT1584" s="6" t="str">
        <f>_xlfn.IFNA(IF(IF($AH1584=AT$5,VLOOKUP(AJ1584,buff!$K:$L,2,FALSE),"")=0,"",IF($AH1584=AT$5,VLOOKUP(AJ1584,buff!$K:$L,2,FALSE),"")),"")</f>
        <v/>
      </c>
      <c r="AU1584" s="6" t="str">
        <f>_xlfn.IFNA(IF(IF($AH1584=AU$5,VLOOKUP(AK1584,buff!$K:$L,2,FALSE),"")=0,"",IF($AH1584=AU$5,VLOOKUP(AK1584,buff!$K:$L,2,FALSE),"")),"")</f>
        <v/>
      </c>
      <c r="AV1584" s="6" t="str">
        <f>_xlfn.IFNA(IF(IF($AH1584=AV$5,VLOOKUP(AL1584,buff!$K:$L,2,FALSE),"")=0,"",IF($AH1584=AV$5,VLOOKUP(AL1584,buff!$K:$L,2,FALSE),"")),"")</f>
        <v/>
      </c>
      <c r="AW1584" s="6" t="str">
        <f>_xlfn.IFNA(IF(IF($AH1584=AW$5,VLOOKUP(AM1584,buff!$K:$L,2,FALSE),"")=0,"",IF($AH1584=AW$5,VLOOKUP(AM1584,buff!$K:$L,2,FALSE),"")),"")</f>
        <v/>
      </c>
      <c r="AX1584" s="6" t="e">
        <f>VLOOKUP(AI1584,buff!K:P,6,FALSE)</f>
        <v>#N/A</v>
      </c>
      <c r="AY1584" t="e">
        <f t="shared" si="475"/>
        <v>#N/A</v>
      </c>
      <c r="AZ1584" t="e">
        <f t="shared" si="475"/>
        <v>#N/A</v>
      </c>
      <c r="BA1584">
        <f t="shared" si="476"/>
        <v>0</v>
      </c>
      <c r="BB1584">
        <f t="shared" si="477"/>
        <v>0</v>
      </c>
    </row>
    <row r="1585" spans="1:54" x14ac:dyDescent="0.15">
      <c r="A1585" t="str">
        <f t="shared" si="479"/>
        <v>星霜主动技能1等级19</v>
      </c>
      <c r="B1585" s="8">
        <v>1579</v>
      </c>
      <c r="C1585" s="8" t="str">
        <f>VLOOKUP(G1585,角色!A:B,2,FALSE)</f>
        <v>星霜</v>
      </c>
      <c r="D1585" s="8" t="str">
        <f t="shared" si="472"/>
        <v>主动技能1</v>
      </c>
      <c r="E1585" s="8">
        <f t="shared" si="480"/>
        <v>19</v>
      </c>
      <c r="F1585" s="8">
        <f t="shared" si="481"/>
        <v>1</v>
      </c>
      <c r="G1585" s="8">
        <f t="shared" si="482"/>
        <v>27</v>
      </c>
      <c r="H1585" s="4" t="s">
        <v>521</v>
      </c>
      <c r="I1585" s="24" t="str">
        <f t="shared" si="487"/>
        <v>对敌方任意单体攻击，造成100%攻击力（+2602）点伤害。</v>
      </c>
      <c r="J1585" s="4" t="s">
        <v>305</v>
      </c>
      <c r="K1585" s="1" t="s">
        <v>105</v>
      </c>
      <c r="L1585" s="24" t="s">
        <v>107</v>
      </c>
      <c r="M1585" s="4"/>
      <c r="N1585" s="4">
        <v>100</v>
      </c>
      <c r="O1585" s="4"/>
      <c r="T1585" s="6" t="str">
        <f t="shared" si="483"/>
        <v/>
      </c>
      <c r="U1585" s="6" t="str">
        <f t="shared" si="484"/>
        <v/>
      </c>
      <c r="Y1585">
        <f t="shared" si="488"/>
        <v>0</v>
      </c>
      <c r="Z1585">
        <v>100</v>
      </c>
      <c r="AA1585" s="23">
        <v>10</v>
      </c>
      <c r="AB1585" s="23">
        <f>INT(VLOOKUP(VLOOKUP($C1585,角色技能升级比率表!$B:$C,2,FALSE),角色属性概况!E:F,2,FALSE)*VLOOKUP(E1585,角色属性概况!I:M,3,FALSE)*AA1585/100)</f>
        <v>2602</v>
      </c>
      <c r="AE1585">
        <v>0</v>
      </c>
      <c r="AF1585" s="23">
        <f t="shared" si="473"/>
        <v>0</v>
      </c>
      <c r="AG1585" s="23">
        <f t="shared" si="474"/>
        <v>0</v>
      </c>
      <c r="AN1585" s="6" t="str">
        <f>_xlfn.IFNA(IF(IF($AH1585=AN$5,VLOOKUP(AI1585,buff!$K:$L,2,FALSE),"")=0,"",IF($AH1585=AN$5,VLOOKUP(AI1585,buff!$K:$L,2,FALSE),"")),"")</f>
        <v/>
      </c>
      <c r="AO1585" s="6" t="str">
        <f>_xlfn.IFNA(IF(IF($AH1585=AO$5,VLOOKUP(AJ1585,buff!$K:$L,2,FALSE),"")=0,"",IF($AH1585=AO$5,VLOOKUP(AJ1585,buff!$K:$L,2,FALSE),"")),"")</f>
        <v/>
      </c>
      <c r="AP1585" s="6" t="str">
        <f>_xlfn.IFNA(IF(IF($AH1585=AP$5,VLOOKUP(AK1585,buff!$K:$L,2,FALSE),"")=0,"",IF($AH1585=AP$5,VLOOKUP(AK1585,buff!$K:$L,2,FALSE),"")),"")</f>
        <v/>
      </c>
      <c r="AQ1585" s="6" t="str">
        <f>_xlfn.IFNA(IF(IF($AH1585=AQ$5,VLOOKUP(AL1585,buff!$K:$L,2,FALSE),"")=0,"",IF($AH1585=AQ$5,VLOOKUP(AL1585,buff!$K:$L,2,FALSE),"")),"")</f>
        <v/>
      </c>
      <c r="AR1585" s="6" t="str">
        <f>_xlfn.IFNA(IF(IF($AH1585=AR$5,VLOOKUP(AM1585,buff!$K:$L,2,FALSE),"")=0,"",IF($AH1585=AR$5,VLOOKUP(AM1585,buff!$K:$L,2,FALSE),"")),"")</f>
        <v/>
      </c>
      <c r="AS1585" s="6" t="str">
        <f>_xlfn.IFNA(IF(IF($AH1585=AS$5,VLOOKUP(AI1585,buff!$K:$L,2,FALSE),"")=0,"",IF($AH1585=AS$5,VLOOKUP(AI1585,buff!$K:$L,2,FALSE),"")),"")</f>
        <v/>
      </c>
      <c r="AT1585" s="6" t="str">
        <f>_xlfn.IFNA(IF(IF($AH1585=AT$5,VLOOKUP(AJ1585,buff!$K:$L,2,FALSE),"")=0,"",IF($AH1585=AT$5,VLOOKUP(AJ1585,buff!$K:$L,2,FALSE),"")),"")</f>
        <v/>
      </c>
      <c r="AU1585" s="6" t="str">
        <f>_xlfn.IFNA(IF(IF($AH1585=AU$5,VLOOKUP(AK1585,buff!$K:$L,2,FALSE),"")=0,"",IF($AH1585=AU$5,VLOOKUP(AK1585,buff!$K:$L,2,FALSE),"")),"")</f>
        <v/>
      </c>
      <c r="AV1585" s="6" t="str">
        <f>_xlfn.IFNA(IF(IF($AH1585=AV$5,VLOOKUP(AL1585,buff!$K:$L,2,FALSE),"")=0,"",IF($AH1585=AV$5,VLOOKUP(AL1585,buff!$K:$L,2,FALSE),"")),"")</f>
        <v/>
      </c>
      <c r="AW1585" s="6" t="str">
        <f>_xlfn.IFNA(IF(IF($AH1585=AW$5,VLOOKUP(AM1585,buff!$K:$L,2,FALSE),"")=0,"",IF($AH1585=AW$5,VLOOKUP(AM1585,buff!$K:$L,2,FALSE),"")),"")</f>
        <v/>
      </c>
      <c r="AX1585" s="6" t="e">
        <f>VLOOKUP(AI1585,buff!K:P,6,FALSE)</f>
        <v>#N/A</v>
      </c>
      <c r="AY1585" t="e">
        <f t="shared" si="475"/>
        <v>#N/A</v>
      </c>
      <c r="AZ1585" t="e">
        <f t="shared" si="475"/>
        <v>#N/A</v>
      </c>
      <c r="BA1585">
        <f t="shared" si="476"/>
        <v>0</v>
      </c>
      <c r="BB1585">
        <f t="shared" si="477"/>
        <v>0</v>
      </c>
    </row>
    <row r="1586" spans="1:54" x14ac:dyDescent="0.15">
      <c r="A1586" t="str">
        <f t="shared" si="479"/>
        <v>星霜主动技能1等级20</v>
      </c>
      <c r="B1586" s="8">
        <v>1580</v>
      </c>
      <c r="C1586" s="8" t="str">
        <f>VLOOKUP(G1586,角色!A:B,2,FALSE)</f>
        <v>星霜</v>
      </c>
      <c r="D1586" s="8" t="str">
        <f t="shared" si="472"/>
        <v>主动技能1</v>
      </c>
      <c r="E1586" s="8">
        <f t="shared" si="480"/>
        <v>20</v>
      </c>
      <c r="F1586" s="8">
        <f t="shared" si="481"/>
        <v>1</v>
      </c>
      <c r="G1586" s="8">
        <f t="shared" si="482"/>
        <v>27</v>
      </c>
      <c r="H1586" s="4" t="s">
        <v>521</v>
      </c>
      <c r="I1586" s="24" t="str">
        <f t="shared" si="487"/>
        <v>对敌方任意单体攻击，造成100%攻击力（+3204）点伤害。</v>
      </c>
      <c r="J1586" s="4" t="s">
        <v>305</v>
      </c>
      <c r="K1586" s="1" t="s">
        <v>105</v>
      </c>
      <c r="L1586" s="24" t="s">
        <v>107</v>
      </c>
      <c r="M1586" s="4"/>
      <c r="N1586" s="4">
        <v>100</v>
      </c>
      <c r="O1586" s="4"/>
      <c r="T1586" s="6" t="str">
        <f t="shared" si="483"/>
        <v/>
      </c>
      <c r="U1586" s="6" t="str">
        <f t="shared" si="484"/>
        <v/>
      </c>
      <c r="Y1586">
        <f t="shared" si="488"/>
        <v>0</v>
      </c>
      <c r="Z1586">
        <v>100</v>
      </c>
      <c r="AA1586" s="23">
        <v>10</v>
      </c>
      <c r="AB1586" s="23">
        <f>INT(VLOOKUP(VLOOKUP($C1586,角色技能升级比率表!$B:$C,2,FALSE),角色属性概况!E:F,2,FALSE)*VLOOKUP(E1586,角色属性概况!I:M,3,FALSE)*AA1586/100)</f>
        <v>3204</v>
      </c>
      <c r="AE1586">
        <v>0</v>
      </c>
      <c r="AF1586" s="23">
        <f t="shared" si="473"/>
        <v>0</v>
      </c>
      <c r="AG1586" s="23">
        <f t="shared" si="474"/>
        <v>0</v>
      </c>
      <c r="AN1586" s="6" t="str">
        <f>_xlfn.IFNA(IF(IF($AH1586=AN$5,VLOOKUP(AI1586,buff!$K:$L,2,FALSE),"")=0,"",IF($AH1586=AN$5,VLOOKUP(AI1586,buff!$K:$L,2,FALSE),"")),"")</f>
        <v/>
      </c>
      <c r="AO1586" s="6" t="str">
        <f>_xlfn.IFNA(IF(IF($AH1586=AO$5,VLOOKUP(AJ1586,buff!$K:$L,2,FALSE),"")=0,"",IF($AH1586=AO$5,VLOOKUP(AJ1586,buff!$K:$L,2,FALSE),"")),"")</f>
        <v/>
      </c>
      <c r="AP1586" s="6" t="str">
        <f>_xlfn.IFNA(IF(IF($AH1586=AP$5,VLOOKUP(AK1586,buff!$K:$L,2,FALSE),"")=0,"",IF($AH1586=AP$5,VLOOKUP(AK1586,buff!$K:$L,2,FALSE),"")),"")</f>
        <v/>
      </c>
      <c r="AQ1586" s="6" t="str">
        <f>_xlfn.IFNA(IF(IF($AH1586=AQ$5,VLOOKUP(AL1586,buff!$K:$L,2,FALSE),"")=0,"",IF($AH1586=AQ$5,VLOOKUP(AL1586,buff!$K:$L,2,FALSE),"")),"")</f>
        <v/>
      </c>
      <c r="AR1586" s="6" t="str">
        <f>_xlfn.IFNA(IF(IF($AH1586=AR$5,VLOOKUP(AM1586,buff!$K:$L,2,FALSE),"")=0,"",IF($AH1586=AR$5,VLOOKUP(AM1586,buff!$K:$L,2,FALSE),"")),"")</f>
        <v/>
      </c>
      <c r="AS1586" s="6" t="str">
        <f>_xlfn.IFNA(IF(IF($AH1586=AS$5,VLOOKUP(AI1586,buff!$K:$L,2,FALSE),"")=0,"",IF($AH1586=AS$5,VLOOKUP(AI1586,buff!$K:$L,2,FALSE),"")),"")</f>
        <v/>
      </c>
      <c r="AT1586" s="6" t="str">
        <f>_xlfn.IFNA(IF(IF($AH1586=AT$5,VLOOKUP(AJ1586,buff!$K:$L,2,FALSE),"")=0,"",IF($AH1586=AT$5,VLOOKUP(AJ1586,buff!$K:$L,2,FALSE),"")),"")</f>
        <v/>
      </c>
      <c r="AU1586" s="6" t="str">
        <f>_xlfn.IFNA(IF(IF($AH1586=AU$5,VLOOKUP(AK1586,buff!$K:$L,2,FALSE),"")=0,"",IF($AH1586=AU$5,VLOOKUP(AK1586,buff!$K:$L,2,FALSE),"")),"")</f>
        <v/>
      </c>
      <c r="AV1586" s="6" t="str">
        <f>_xlfn.IFNA(IF(IF($AH1586=AV$5,VLOOKUP(AL1586,buff!$K:$L,2,FALSE),"")=0,"",IF($AH1586=AV$5,VLOOKUP(AL1586,buff!$K:$L,2,FALSE),"")),"")</f>
        <v/>
      </c>
      <c r="AW1586" s="6" t="str">
        <f>_xlfn.IFNA(IF(IF($AH1586=AW$5,VLOOKUP(AM1586,buff!$K:$L,2,FALSE),"")=0,"",IF($AH1586=AW$5,VLOOKUP(AM1586,buff!$K:$L,2,FALSE),"")),"")</f>
        <v/>
      </c>
      <c r="AX1586" s="6" t="e">
        <f>VLOOKUP(AI1586,buff!K:P,6,FALSE)</f>
        <v>#N/A</v>
      </c>
      <c r="AY1586" t="e">
        <f t="shared" si="475"/>
        <v>#N/A</v>
      </c>
      <c r="AZ1586" t="e">
        <f t="shared" si="475"/>
        <v>#N/A</v>
      </c>
      <c r="BA1586">
        <f t="shared" si="476"/>
        <v>0</v>
      </c>
      <c r="BB1586">
        <f t="shared" si="477"/>
        <v>0</v>
      </c>
    </row>
    <row r="1587" spans="1:54" x14ac:dyDescent="0.15">
      <c r="A1587" t="str">
        <f t="shared" si="479"/>
        <v>星霜主动技能2等级1</v>
      </c>
      <c r="B1587" s="8">
        <v>1581</v>
      </c>
      <c r="C1587" s="8" t="str">
        <f>VLOOKUP(G1587,角色!A:B,2,FALSE)</f>
        <v>星霜</v>
      </c>
      <c r="D1587" s="8" t="str">
        <f t="shared" si="472"/>
        <v>主动技能2</v>
      </c>
      <c r="E1587" s="8">
        <f t="shared" si="480"/>
        <v>1</v>
      </c>
      <c r="F1587" s="8">
        <f t="shared" si="481"/>
        <v>2</v>
      </c>
      <c r="G1587" s="8">
        <f t="shared" si="482"/>
        <v>27</v>
      </c>
      <c r="H1587" s="4" t="s">
        <v>522</v>
      </c>
      <c r="I1587" s="24" t="str">
        <f>"对敌方全体造成100%攻击力（+"&amp;AB1587&amp;"）点伤害。并附带流血。"</f>
        <v>对敌方全体造成100%攻击力（+118）点伤害。并附带流血。</v>
      </c>
      <c r="J1587" s="4" t="s">
        <v>305</v>
      </c>
      <c r="K1587" s="1" t="s">
        <v>103</v>
      </c>
      <c r="L1587" s="4" t="s">
        <v>107</v>
      </c>
      <c r="M1587" s="4"/>
      <c r="N1587" s="4">
        <v>100</v>
      </c>
      <c r="O1587" s="4"/>
      <c r="T1587" s="6" t="str">
        <f t="shared" si="483"/>
        <v>1:100:2:0</v>
      </c>
      <c r="U1587" s="6" t="str">
        <f t="shared" si="484"/>
        <v/>
      </c>
      <c r="Y1587">
        <f t="shared" ref="Y1587:Y1626" si="489">VLOOKUP(D1587,BC:BD,2,FALSE)</f>
        <v>50</v>
      </c>
      <c r="Z1587">
        <v>100</v>
      </c>
      <c r="AA1587" s="23">
        <v>25</v>
      </c>
      <c r="AB1587" s="23">
        <f>INT(VLOOKUP(VLOOKUP($C1587,角色技能升级比率表!$B:$C,2,FALSE),角色属性概况!E:F,2,FALSE)*VLOOKUP(E1587,角色属性概况!I:M,3,FALSE)*AA1587/100)</f>
        <v>118</v>
      </c>
      <c r="AE1587">
        <v>0</v>
      </c>
      <c r="AF1587" s="23">
        <f t="shared" si="473"/>
        <v>2</v>
      </c>
      <c r="AG1587" s="23">
        <f t="shared" si="474"/>
        <v>1</v>
      </c>
      <c r="AH1587" t="s">
        <v>118</v>
      </c>
      <c r="AI1587" t="s">
        <v>1559</v>
      </c>
      <c r="AN1587" s="6" t="str">
        <f>_xlfn.IFNA(IF(IF($AH1587=AN$5,VLOOKUP(AI1587,buff!$K:$L,2,FALSE),"")=0,"",IF($AH1587=AN$5,VLOOKUP(AI1587,buff!$K:$L,2,FALSE),"")),"")</f>
        <v>1:100:2:0</v>
      </c>
      <c r="AO1587" s="6" t="str">
        <f>_xlfn.IFNA(IF(IF($AH1587=AO$5,VLOOKUP(AJ1587,buff!$K:$L,2,FALSE),"")=0,"",IF($AH1587=AO$5,VLOOKUP(AJ1587,buff!$K:$L,2,FALSE),"")),"")</f>
        <v/>
      </c>
      <c r="AP1587" s="6" t="str">
        <f>_xlfn.IFNA(IF(IF($AH1587=AP$5,VLOOKUP(AK1587,buff!$K:$L,2,FALSE),"")=0,"",IF($AH1587=AP$5,VLOOKUP(AK1587,buff!$K:$L,2,FALSE),"")),"")</f>
        <v/>
      </c>
      <c r="AQ1587" s="6" t="str">
        <f>_xlfn.IFNA(IF(IF($AH1587=AQ$5,VLOOKUP(AL1587,buff!$K:$L,2,FALSE),"")=0,"",IF($AH1587=AQ$5,VLOOKUP(AL1587,buff!$K:$L,2,FALSE),"")),"")</f>
        <v/>
      </c>
      <c r="AR1587" s="6" t="str">
        <f>_xlfn.IFNA(IF(IF($AH1587=AR$5,VLOOKUP(AM1587,buff!$K:$L,2,FALSE),"")=0,"",IF($AH1587=AR$5,VLOOKUP(AM1587,buff!$K:$L,2,FALSE),"")),"")</f>
        <v/>
      </c>
      <c r="AS1587" s="6" t="str">
        <f>_xlfn.IFNA(IF(IF($AH1587=AS$5,VLOOKUP(AI1587,buff!$K:$L,2,FALSE),"")=0,"",IF($AH1587=AS$5,VLOOKUP(AI1587,buff!$K:$L,2,FALSE),"")),"")</f>
        <v/>
      </c>
      <c r="AT1587" s="6" t="str">
        <f>_xlfn.IFNA(IF(IF($AH1587=AT$5,VLOOKUP(AJ1587,buff!$K:$L,2,FALSE),"")=0,"",IF($AH1587=AT$5,VLOOKUP(AJ1587,buff!$K:$L,2,FALSE),"")),"")</f>
        <v/>
      </c>
      <c r="AU1587" s="6" t="str">
        <f>_xlfn.IFNA(IF(IF($AH1587=AU$5,VLOOKUP(AK1587,buff!$K:$L,2,FALSE),"")=0,"",IF($AH1587=AU$5,VLOOKUP(AK1587,buff!$K:$L,2,FALSE),"")),"")</f>
        <v/>
      </c>
      <c r="AV1587" s="6" t="str">
        <f>_xlfn.IFNA(IF(IF($AH1587=AV$5,VLOOKUP(AL1587,buff!$K:$L,2,FALSE),"")=0,"",IF($AH1587=AV$5,VLOOKUP(AL1587,buff!$K:$L,2,FALSE),"")),"")</f>
        <v/>
      </c>
      <c r="AW1587" s="6" t="str">
        <f>_xlfn.IFNA(IF(IF($AH1587=AW$5,VLOOKUP(AM1587,buff!$K:$L,2,FALSE),"")=0,"",IF($AH1587=AW$5,VLOOKUP(AM1587,buff!$K:$L,2,FALSE),"")),"")</f>
        <v/>
      </c>
      <c r="AX1587" s="6">
        <f>VLOOKUP(AI1587,buff!K:P,6,FALSE)</f>
        <v>0</v>
      </c>
      <c r="AY1587">
        <f t="shared" si="475"/>
        <v>0</v>
      </c>
      <c r="AZ1587">
        <f t="shared" si="475"/>
        <v>0</v>
      </c>
      <c r="BA1587">
        <f t="shared" si="476"/>
        <v>2</v>
      </c>
      <c r="BB1587">
        <f t="shared" si="477"/>
        <v>1</v>
      </c>
    </row>
    <row r="1588" spans="1:54" x14ac:dyDescent="0.15">
      <c r="A1588" t="str">
        <f t="shared" si="479"/>
        <v>星霜主动技能2等级2</v>
      </c>
      <c r="B1588" s="8">
        <v>1582</v>
      </c>
      <c r="C1588" s="8" t="str">
        <f>VLOOKUP(G1588,角色!A:B,2,FALSE)</f>
        <v>星霜</v>
      </c>
      <c r="D1588" s="8" t="str">
        <f t="shared" si="472"/>
        <v>主动技能2</v>
      </c>
      <c r="E1588" s="8">
        <f t="shared" si="480"/>
        <v>2</v>
      </c>
      <c r="F1588" s="8">
        <f t="shared" si="481"/>
        <v>2</v>
      </c>
      <c r="G1588" s="8">
        <f t="shared" si="482"/>
        <v>27</v>
      </c>
      <c r="H1588" s="4" t="s">
        <v>522</v>
      </c>
      <c r="I1588" s="24" t="str">
        <f t="shared" ref="I1588:I1606" si="490">"对敌方全体造成100%攻击力（+"&amp;AB1588&amp;"）点伤害。并附带流血。"</f>
        <v>对敌方全体造成100%攻击力（+175）点伤害。并附带流血。</v>
      </c>
      <c r="J1588" s="4" t="s">
        <v>305</v>
      </c>
      <c r="K1588" s="1" t="s">
        <v>103</v>
      </c>
      <c r="L1588" s="4" t="s">
        <v>107</v>
      </c>
      <c r="M1588" s="4"/>
      <c r="N1588" s="4">
        <v>100</v>
      </c>
      <c r="O1588" s="4"/>
      <c r="T1588" s="6" t="str">
        <f t="shared" si="483"/>
        <v>1:100:2:0</v>
      </c>
      <c r="U1588" s="6" t="str">
        <f t="shared" si="484"/>
        <v/>
      </c>
      <c r="Y1588">
        <f t="shared" si="489"/>
        <v>50</v>
      </c>
      <c r="Z1588">
        <v>100</v>
      </c>
      <c r="AA1588" s="23">
        <v>25</v>
      </c>
      <c r="AB1588" s="23">
        <f>INT(VLOOKUP(VLOOKUP($C1588,角色技能升级比率表!$B:$C,2,FALSE),角色属性概况!E:F,2,FALSE)*VLOOKUP(E1588,角色属性概况!I:M,3,FALSE)*AA1588/100)</f>
        <v>175</v>
      </c>
      <c r="AE1588">
        <v>0</v>
      </c>
      <c r="AF1588" s="23">
        <f t="shared" si="473"/>
        <v>2</v>
      </c>
      <c r="AG1588" s="23">
        <f t="shared" si="474"/>
        <v>1</v>
      </c>
      <c r="AH1588" t="s">
        <v>118</v>
      </c>
      <c r="AI1588" t="s">
        <v>1559</v>
      </c>
      <c r="AN1588" s="6" t="str">
        <f>_xlfn.IFNA(IF(IF($AH1588=AN$5,VLOOKUP(AI1588,buff!$K:$L,2,FALSE),"")=0,"",IF($AH1588=AN$5,VLOOKUP(AI1588,buff!$K:$L,2,FALSE),"")),"")</f>
        <v>1:100:2:0</v>
      </c>
      <c r="AO1588" s="6" t="str">
        <f>_xlfn.IFNA(IF(IF($AH1588=AO$5,VLOOKUP(AJ1588,buff!$K:$L,2,FALSE),"")=0,"",IF($AH1588=AO$5,VLOOKUP(AJ1588,buff!$K:$L,2,FALSE),"")),"")</f>
        <v/>
      </c>
      <c r="AP1588" s="6" t="str">
        <f>_xlfn.IFNA(IF(IF($AH1588=AP$5,VLOOKUP(AK1588,buff!$K:$L,2,FALSE),"")=0,"",IF($AH1588=AP$5,VLOOKUP(AK1588,buff!$K:$L,2,FALSE),"")),"")</f>
        <v/>
      </c>
      <c r="AQ1588" s="6" t="str">
        <f>_xlfn.IFNA(IF(IF($AH1588=AQ$5,VLOOKUP(AL1588,buff!$K:$L,2,FALSE),"")=0,"",IF($AH1588=AQ$5,VLOOKUP(AL1588,buff!$K:$L,2,FALSE),"")),"")</f>
        <v/>
      </c>
      <c r="AR1588" s="6" t="str">
        <f>_xlfn.IFNA(IF(IF($AH1588=AR$5,VLOOKUP(AM1588,buff!$K:$L,2,FALSE),"")=0,"",IF($AH1588=AR$5,VLOOKUP(AM1588,buff!$K:$L,2,FALSE),"")),"")</f>
        <v/>
      </c>
      <c r="AS1588" s="6" t="str">
        <f>_xlfn.IFNA(IF(IF($AH1588=AS$5,VLOOKUP(AI1588,buff!$K:$L,2,FALSE),"")=0,"",IF($AH1588=AS$5,VLOOKUP(AI1588,buff!$K:$L,2,FALSE),"")),"")</f>
        <v/>
      </c>
      <c r="AT1588" s="6" t="str">
        <f>_xlfn.IFNA(IF(IF($AH1588=AT$5,VLOOKUP(AJ1588,buff!$K:$L,2,FALSE),"")=0,"",IF($AH1588=AT$5,VLOOKUP(AJ1588,buff!$K:$L,2,FALSE),"")),"")</f>
        <v/>
      </c>
      <c r="AU1588" s="6" t="str">
        <f>_xlfn.IFNA(IF(IF($AH1588=AU$5,VLOOKUP(AK1588,buff!$K:$L,2,FALSE),"")=0,"",IF($AH1588=AU$5,VLOOKUP(AK1588,buff!$K:$L,2,FALSE),"")),"")</f>
        <v/>
      </c>
      <c r="AV1588" s="6" t="str">
        <f>_xlfn.IFNA(IF(IF($AH1588=AV$5,VLOOKUP(AL1588,buff!$K:$L,2,FALSE),"")=0,"",IF($AH1588=AV$5,VLOOKUP(AL1588,buff!$K:$L,2,FALSE),"")),"")</f>
        <v/>
      </c>
      <c r="AW1588" s="6" t="str">
        <f>_xlfn.IFNA(IF(IF($AH1588=AW$5,VLOOKUP(AM1588,buff!$K:$L,2,FALSE),"")=0,"",IF($AH1588=AW$5,VLOOKUP(AM1588,buff!$K:$L,2,FALSE),"")),"")</f>
        <v/>
      </c>
      <c r="AX1588" s="6">
        <f>VLOOKUP(AI1588,buff!K:P,6,FALSE)</f>
        <v>0</v>
      </c>
      <c r="AY1588">
        <f t="shared" si="475"/>
        <v>0</v>
      </c>
      <c r="AZ1588">
        <f t="shared" si="475"/>
        <v>0</v>
      </c>
      <c r="BA1588">
        <f t="shared" si="476"/>
        <v>2</v>
      </c>
      <c r="BB1588">
        <f t="shared" si="477"/>
        <v>1</v>
      </c>
    </row>
    <row r="1589" spans="1:54" x14ac:dyDescent="0.15">
      <c r="A1589" t="str">
        <f t="shared" si="479"/>
        <v>星霜主动技能2等级3</v>
      </c>
      <c r="B1589" s="8">
        <v>1583</v>
      </c>
      <c r="C1589" s="8" t="str">
        <f>VLOOKUP(G1589,角色!A:B,2,FALSE)</f>
        <v>星霜</v>
      </c>
      <c r="D1589" s="8" t="str">
        <f t="shared" si="472"/>
        <v>主动技能2</v>
      </c>
      <c r="E1589" s="8">
        <f t="shared" si="480"/>
        <v>3</v>
      </c>
      <c r="F1589" s="8">
        <f t="shared" si="481"/>
        <v>2</v>
      </c>
      <c r="G1589" s="8">
        <f t="shared" si="482"/>
        <v>27</v>
      </c>
      <c r="H1589" s="4" t="s">
        <v>522</v>
      </c>
      <c r="I1589" s="24" t="str">
        <f t="shared" si="490"/>
        <v>对敌方全体造成100%攻击力（+231）点伤害。并附带流血。</v>
      </c>
      <c r="J1589" s="4" t="s">
        <v>305</v>
      </c>
      <c r="K1589" s="1" t="s">
        <v>103</v>
      </c>
      <c r="L1589" s="4" t="s">
        <v>107</v>
      </c>
      <c r="M1589" s="4"/>
      <c r="N1589" s="4">
        <v>100</v>
      </c>
      <c r="O1589" s="4"/>
      <c r="T1589" s="6" t="str">
        <f t="shared" si="483"/>
        <v>1:100:2:0</v>
      </c>
      <c r="U1589" s="6" t="str">
        <f t="shared" si="484"/>
        <v/>
      </c>
      <c r="Y1589">
        <f t="shared" si="489"/>
        <v>50</v>
      </c>
      <c r="Z1589">
        <v>100</v>
      </c>
      <c r="AA1589" s="23">
        <v>25</v>
      </c>
      <c r="AB1589" s="23">
        <f>INT(VLOOKUP(VLOOKUP($C1589,角色技能升级比率表!$B:$C,2,FALSE),角色属性概况!E:F,2,FALSE)*VLOOKUP(E1589,角色属性概况!I:M,3,FALSE)*AA1589/100)</f>
        <v>231</v>
      </c>
      <c r="AE1589">
        <v>0</v>
      </c>
      <c r="AF1589" s="23">
        <f t="shared" si="473"/>
        <v>2</v>
      </c>
      <c r="AG1589" s="23">
        <f t="shared" si="474"/>
        <v>1</v>
      </c>
      <c r="AH1589" t="s">
        <v>118</v>
      </c>
      <c r="AI1589" t="s">
        <v>1559</v>
      </c>
      <c r="AN1589" s="6" t="str">
        <f>_xlfn.IFNA(IF(IF($AH1589=AN$5,VLOOKUP(AI1589,buff!$K:$L,2,FALSE),"")=0,"",IF($AH1589=AN$5,VLOOKUP(AI1589,buff!$K:$L,2,FALSE),"")),"")</f>
        <v>1:100:2:0</v>
      </c>
      <c r="AO1589" s="6" t="str">
        <f>_xlfn.IFNA(IF(IF($AH1589=AO$5,VLOOKUP(AJ1589,buff!$K:$L,2,FALSE),"")=0,"",IF($AH1589=AO$5,VLOOKUP(AJ1589,buff!$K:$L,2,FALSE),"")),"")</f>
        <v/>
      </c>
      <c r="AP1589" s="6" t="str">
        <f>_xlfn.IFNA(IF(IF($AH1589=AP$5,VLOOKUP(AK1589,buff!$K:$L,2,FALSE),"")=0,"",IF($AH1589=AP$5,VLOOKUP(AK1589,buff!$K:$L,2,FALSE),"")),"")</f>
        <v/>
      </c>
      <c r="AQ1589" s="6" t="str">
        <f>_xlfn.IFNA(IF(IF($AH1589=AQ$5,VLOOKUP(AL1589,buff!$K:$L,2,FALSE),"")=0,"",IF($AH1589=AQ$5,VLOOKUP(AL1589,buff!$K:$L,2,FALSE),"")),"")</f>
        <v/>
      </c>
      <c r="AR1589" s="6" t="str">
        <f>_xlfn.IFNA(IF(IF($AH1589=AR$5,VLOOKUP(AM1589,buff!$K:$L,2,FALSE),"")=0,"",IF($AH1589=AR$5,VLOOKUP(AM1589,buff!$K:$L,2,FALSE),"")),"")</f>
        <v/>
      </c>
      <c r="AS1589" s="6" t="str">
        <f>_xlfn.IFNA(IF(IF($AH1589=AS$5,VLOOKUP(AI1589,buff!$K:$L,2,FALSE),"")=0,"",IF($AH1589=AS$5,VLOOKUP(AI1589,buff!$K:$L,2,FALSE),"")),"")</f>
        <v/>
      </c>
      <c r="AT1589" s="6" t="str">
        <f>_xlfn.IFNA(IF(IF($AH1589=AT$5,VLOOKUP(AJ1589,buff!$K:$L,2,FALSE),"")=0,"",IF($AH1589=AT$5,VLOOKUP(AJ1589,buff!$K:$L,2,FALSE),"")),"")</f>
        <v/>
      </c>
      <c r="AU1589" s="6" t="str">
        <f>_xlfn.IFNA(IF(IF($AH1589=AU$5,VLOOKUP(AK1589,buff!$K:$L,2,FALSE),"")=0,"",IF($AH1589=AU$5,VLOOKUP(AK1589,buff!$K:$L,2,FALSE),"")),"")</f>
        <v/>
      </c>
      <c r="AV1589" s="6" t="str">
        <f>_xlfn.IFNA(IF(IF($AH1589=AV$5,VLOOKUP(AL1589,buff!$K:$L,2,FALSE),"")=0,"",IF($AH1589=AV$5,VLOOKUP(AL1589,buff!$K:$L,2,FALSE),"")),"")</f>
        <v/>
      </c>
      <c r="AW1589" s="6" t="str">
        <f>_xlfn.IFNA(IF(IF($AH1589=AW$5,VLOOKUP(AM1589,buff!$K:$L,2,FALSE),"")=0,"",IF($AH1589=AW$5,VLOOKUP(AM1589,buff!$K:$L,2,FALSE),"")),"")</f>
        <v/>
      </c>
      <c r="AX1589" s="6">
        <f>VLOOKUP(AI1589,buff!K:P,6,FALSE)</f>
        <v>0</v>
      </c>
      <c r="AY1589">
        <f t="shared" si="475"/>
        <v>0</v>
      </c>
      <c r="AZ1589">
        <f t="shared" si="475"/>
        <v>0</v>
      </c>
      <c r="BA1589">
        <f t="shared" si="476"/>
        <v>2</v>
      </c>
      <c r="BB1589">
        <f t="shared" si="477"/>
        <v>1</v>
      </c>
    </row>
    <row r="1590" spans="1:54" x14ac:dyDescent="0.15">
      <c r="A1590" t="str">
        <f t="shared" si="479"/>
        <v>星霜主动技能2等级4</v>
      </c>
      <c r="B1590" s="8">
        <v>1584</v>
      </c>
      <c r="C1590" s="8" t="str">
        <f>VLOOKUP(G1590,角色!A:B,2,FALSE)</f>
        <v>星霜</v>
      </c>
      <c r="D1590" s="8" t="str">
        <f t="shared" si="472"/>
        <v>主动技能2</v>
      </c>
      <c r="E1590" s="8">
        <f t="shared" si="480"/>
        <v>4</v>
      </c>
      <c r="F1590" s="8">
        <f t="shared" si="481"/>
        <v>2</v>
      </c>
      <c r="G1590" s="8">
        <f t="shared" si="482"/>
        <v>27</v>
      </c>
      <c r="H1590" s="4" t="s">
        <v>522</v>
      </c>
      <c r="I1590" s="24" t="str">
        <f t="shared" si="490"/>
        <v>对敌方全体造成100%攻击力（+287）点伤害。并附带流血。</v>
      </c>
      <c r="J1590" s="4" t="s">
        <v>305</v>
      </c>
      <c r="K1590" s="1" t="s">
        <v>103</v>
      </c>
      <c r="L1590" s="4" t="s">
        <v>107</v>
      </c>
      <c r="M1590" s="4"/>
      <c r="N1590" s="4">
        <v>100</v>
      </c>
      <c r="O1590" s="4"/>
      <c r="T1590" s="6" t="str">
        <f t="shared" si="483"/>
        <v>1:100:2:0</v>
      </c>
      <c r="U1590" s="6" t="str">
        <f t="shared" si="484"/>
        <v/>
      </c>
      <c r="Y1590">
        <f t="shared" si="489"/>
        <v>50</v>
      </c>
      <c r="Z1590">
        <v>100</v>
      </c>
      <c r="AA1590" s="23">
        <v>25</v>
      </c>
      <c r="AB1590" s="23">
        <f>INT(VLOOKUP(VLOOKUP($C1590,角色技能升级比率表!$B:$C,2,FALSE),角色属性概况!E:F,2,FALSE)*VLOOKUP(E1590,角色属性概况!I:M,3,FALSE)*AA1590/100)</f>
        <v>287</v>
      </c>
      <c r="AE1590">
        <v>0</v>
      </c>
      <c r="AF1590" s="23">
        <f t="shared" si="473"/>
        <v>2</v>
      </c>
      <c r="AG1590" s="23">
        <f t="shared" si="474"/>
        <v>1</v>
      </c>
      <c r="AH1590" t="s">
        <v>118</v>
      </c>
      <c r="AI1590" t="s">
        <v>1559</v>
      </c>
      <c r="AN1590" s="6" t="str">
        <f>_xlfn.IFNA(IF(IF($AH1590=AN$5,VLOOKUP(AI1590,buff!$K:$L,2,FALSE),"")=0,"",IF($AH1590=AN$5,VLOOKUP(AI1590,buff!$K:$L,2,FALSE),"")),"")</f>
        <v>1:100:2:0</v>
      </c>
      <c r="AO1590" s="6" t="str">
        <f>_xlfn.IFNA(IF(IF($AH1590=AO$5,VLOOKUP(AJ1590,buff!$K:$L,2,FALSE),"")=0,"",IF($AH1590=AO$5,VLOOKUP(AJ1590,buff!$K:$L,2,FALSE),"")),"")</f>
        <v/>
      </c>
      <c r="AP1590" s="6" t="str">
        <f>_xlfn.IFNA(IF(IF($AH1590=AP$5,VLOOKUP(AK1590,buff!$K:$L,2,FALSE),"")=0,"",IF($AH1590=AP$5,VLOOKUP(AK1590,buff!$K:$L,2,FALSE),"")),"")</f>
        <v/>
      </c>
      <c r="AQ1590" s="6" t="str">
        <f>_xlfn.IFNA(IF(IF($AH1590=AQ$5,VLOOKUP(AL1590,buff!$K:$L,2,FALSE),"")=0,"",IF($AH1590=AQ$5,VLOOKUP(AL1590,buff!$K:$L,2,FALSE),"")),"")</f>
        <v/>
      </c>
      <c r="AR1590" s="6" t="str">
        <f>_xlfn.IFNA(IF(IF($AH1590=AR$5,VLOOKUP(AM1590,buff!$K:$L,2,FALSE),"")=0,"",IF($AH1590=AR$5,VLOOKUP(AM1590,buff!$K:$L,2,FALSE),"")),"")</f>
        <v/>
      </c>
      <c r="AS1590" s="6" t="str">
        <f>_xlfn.IFNA(IF(IF($AH1590=AS$5,VLOOKUP(AI1590,buff!$K:$L,2,FALSE),"")=0,"",IF($AH1590=AS$5,VLOOKUP(AI1590,buff!$K:$L,2,FALSE),"")),"")</f>
        <v/>
      </c>
      <c r="AT1590" s="6" t="str">
        <f>_xlfn.IFNA(IF(IF($AH1590=AT$5,VLOOKUP(AJ1590,buff!$K:$L,2,FALSE),"")=0,"",IF($AH1590=AT$5,VLOOKUP(AJ1590,buff!$K:$L,2,FALSE),"")),"")</f>
        <v/>
      </c>
      <c r="AU1590" s="6" t="str">
        <f>_xlfn.IFNA(IF(IF($AH1590=AU$5,VLOOKUP(AK1590,buff!$K:$L,2,FALSE),"")=0,"",IF($AH1590=AU$5,VLOOKUP(AK1590,buff!$K:$L,2,FALSE),"")),"")</f>
        <v/>
      </c>
      <c r="AV1590" s="6" t="str">
        <f>_xlfn.IFNA(IF(IF($AH1590=AV$5,VLOOKUP(AL1590,buff!$K:$L,2,FALSE),"")=0,"",IF($AH1590=AV$5,VLOOKUP(AL1590,buff!$K:$L,2,FALSE),"")),"")</f>
        <v/>
      </c>
      <c r="AW1590" s="6" t="str">
        <f>_xlfn.IFNA(IF(IF($AH1590=AW$5,VLOOKUP(AM1590,buff!$K:$L,2,FALSE),"")=0,"",IF($AH1590=AW$5,VLOOKUP(AM1590,buff!$K:$L,2,FALSE),"")),"")</f>
        <v/>
      </c>
      <c r="AX1590" s="6">
        <f>VLOOKUP(AI1590,buff!K:P,6,FALSE)</f>
        <v>0</v>
      </c>
      <c r="AY1590">
        <f t="shared" si="475"/>
        <v>0</v>
      </c>
      <c r="AZ1590">
        <f t="shared" si="475"/>
        <v>0</v>
      </c>
      <c r="BA1590">
        <f t="shared" si="476"/>
        <v>2</v>
      </c>
      <c r="BB1590">
        <f t="shared" si="477"/>
        <v>1</v>
      </c>
    </row>
    <row r="1591" spans="1:54" x14ac:dyDescent="0.15">
      <c r="A1591" t="str">
        <f t="shared" si="479"/>
        <v>星霜主动技能2等级5</v>
      </c>
      <c r="B1591" s="8">
        <v>1585</v>
      </c>
      <c r="C1591" s="8" t="str">
        <f>VLOOKUP(G1591,角色!A:B,2,FALSE)</f>
        <v>星霜</v>
      </c>
      <c r="D1591" s="8" t="str">
        <f t="shared" si="472"/>
        <v>主动技能2</v>
      </c>
      <c r="E1591" s="8">
        <f t="shared" si="480"/>
        <v>5</v>
      </c>
      <c r="F1591" s="8">
        <f t="shared" si="481"/>
        <v>2</v>
      </c>
      <c r="G1591" s="8">
        <f t="shared" si="482"/>
        <v>27</v>
      </c>
      <c r="H1591" s="4" t="s">
        <v>522</v>
      </c>
      <c r="I1591" s="24" t="str">
        <f t="shared" si="490"/>
        <v>对敌方全体造成100%攻击力（+353）点伤害。并附带流血。</v>
      </c>
      <c r="J1591" s="4" t="s">
        <v>305</v>
      </c>
      <c r="K1591" s="1" t="s">
        <v>103</v>
      </c>
      <c r="L1591" s="4" t="s">
        <v>107</v>
      </c>
      <c r="M1591" s="4"/>
      <c r="N1591" s="4">
        <v>100</v>
      </c>
      <c r="O1591" s="4"/>
      <c r="T1591" s="6" t="str">
        <f t="shared" si="483"/>
        <v>1:100:2:0</v>
      </c>
      <c r="U1591" s="6" t="str">
        <f t="shared" si="484"/>
        <v/>
      </c>
      <c r="Y1591">
        <f t="shared" si="489"/>
        <v>50</v>
      </c>
      <c r="Z1591">
        <v>100</v>
      </c>
      <c r="AA1591" s="23">
        <v>25</v>
      </c>
      <c r="AB1591" s="23">
        <f>INT(VLOOKUP(VLOOKUP($C1591,角色技能升级比率表!$B:$C,2,FALSE),角色属性概况!E:F,2,FALSE)*VLOOKUP(E1591,角色属性概况!I:M,3,FALSE)*AA1591/100)</f>
        <v>353</v>
      </c>
      <c r="AE1591">
        <v>0</v>
      </c>
      <c r="AF1591" s="23">
        <f t="shared" si="473"/>
        <v>2</v>
      </c>
      <c r="AG1591" s="23">
        <f t="shared" si="474"/>
        <v>1</v>
      </c>
      <c r="AH1591" t="s">
        <v>118</v>
      </c>
      <c r="AI1591" t="s">
        <v>1559</v>
      </c>
      <c r="AN1591" s="6" t="str">
        <f>_xlfn.IFNA(IF(IF($AH1591=AN$5,VLOOKUP(AI1591,buff!$K:$L,2,FALSE),"")=0,"",IF($AH1591=AN$5,VLOOKUP(AI1591,buff!$K:$L,2,FALSE),"")),"")</f>
        <v>1:100:2:0</v>
      </c>
      <c r="AO1591" s="6" t="str">
        <f>_xlfn.IFNA(IF(IF($AH1591=AO$5,VLOOKUP(AJ1591,buff!$K:$L,2,FALSE),"")=0,"",IF($AH1591=AO$5,VLOOKUP(AJ1591,buff!$K:$L,2,FALSE),"")),"")</f>
        <v/>
      </c>
      <c r="AP1591" s="6" t="str">
        <f>_xlfn.IFNA(IF(IF($AH1591=AP$5,VLOOKUP(AK1591,buff!$K:$L,2,FALSE),"")=0,"",IF($AH1591=AP$5,VLOOKUP(AK1591,buff!$K:$L,2,FALSE),"")),"")</f>
        <v/>
      </c>
      <c r="AQ1591" s="6" t="str">
        <f>_xlfn.IFNA(IF(IF($AH1591=AQ$5,VLOOKUP(AL1591,buff!$K:$L,2,FALSE),"")=0,"",IF($AH1591=AQ$5,VLOOKUP(AL1591,buff!$K:$L,2,FALSE),"")),"")</f>
        <v/>
      </c>
      <c r="AR1591" s="6" t="str">
        <f>_xlfn.IFNA(IF(IF($AH1591=AR$5,VLOOKUP(AM1591,buff!$K:$L,2,FALSE),"")=0,"",IF($AH1591=AR$5,VLOOKUP(AM1591,buff!$K:$L,2,FALSE),"")),"")</f>
        <v/>
      </c>
      <c r="AS1591" s="6" t="str">
        <f>_xlfn.IFNA(IF(IF($AH1591=AS$5,VLOOKUP(AI1591,buff!$K:$L,2,FALSE),"")=0,"",IF($AH1591=AS$5,VLOOKUP(AI1591,buff!$K:$L,2,FALSE),"")),"")</f>
        <v/>
      </c>
      <c r="AT1591" s="6" t="str">
        <f>_xlfn.IFNA(IF(IF($AH1591=AT$5,VLOOKUP(AJ1591,buff!$K:$L,2,FALSE),"")=0,"",IF($AH1591=AT$5,VLOOKUP(AJ1591,buff!$K:$L,2,FALSE),"")),"")</f>
        <v/>
      </c>
      <c r="AU1591" s="6" t="str">
        <f>_xlfn.IFNA(IF(IF($AH1591=AU$5,VLOOKUP(AK1591,buff!$K:$L,2,FALSE),"")=0,"",IF($AH1591=AU$5,VLOOKUP(AK1591,buff!$K:$L,2,FALSE),"")),"")</f>
        <v/>
      </c>
      <c r="AV1591" s="6" t="str">
        <f>_xlfn.IFNA(IF(IF($AH1591=AV$5,VLOOKUP(AL1591,buff!$K:$L,2,FALSE),"")=0,"",IF($AH1591=AV$5,VLOOKUP(AL1591,buff!$K:$L,2,FALSE),"")),"")</f>
        <v/>
      </c>
      <c r="AW1591" s="6" t="str">
        <f>_xlfn.IFNA(IF(IF($AH1591=AW$5,VLOOKUP(AM1591,buff!$K:$L,2,FALSE),"")=0,"",IF($AH1591=AW$5,VLOOKUP(AM1591,buff!$K:$L,2,FALSE),"")),"")</f>
        <v/>
      </c>
      <c r="AX1591" s="6">
        <f>VLOOKUP(AI1591,buff!K:P,6,FALSE)</f>
        <v>0</v>
      </c>
      <c r="AY1591">
        <f t="shared" si="475"/>
        <v>0</v>
      </c>
      <c r="AZ1591">
        <f t="shared" si="475"/>
        <v>0</v>
      </c>
      <c r="BA1591">
        <f t="shared" si="476"/>
        <v>2</v>
      </c>
      <c r="BB1591">
        <f t="shared" si="477"/>
        <v>1</v>
      </c>
    </row>
    <row r="1592" spans="1:54" x14ac:dyDescent="0.15">
      <c r="A1592" t="str">
        <f t="shared" si="479"/>
        <v>星霜主动技能2等级6</v>
      </c>
      <c r="B1592" s="8">
        <v>1586</v>
      </c>
      <c r="C1592" s="8" t="str">
        <f>VLOOKUP(G1592,角色!A:B,2,FALSE)</f>
        <v>星霜</v>
      </c>
      <c r="D1592" s="8" t="str">
        <f t="shared" si="472"/>
        <v>主动技能2</v>
      </c>
      <c r="E1592" s="8">
        <f t="shared" si="480"/>
        <v>6</v>
      </c>
      <c r="F1592" s="8">
        <f t="shared" si="481"/>
        <v>2</v>
      </c>
      <c r="G1592" s="8">
        <f t="shared" si="482"/>
        <v>27</v>
      </c>
      <c r="H1592" s="4" t="s">
        <v>522</v>
      </c>
      <c r="I1592" s="24" t="str">
        <f t="shared" si="490"/>
        <v>对敌方全体造成100%攻击力（+435）点伤害。并附带流血。</v>
      </c>
      <c r="J1592" s="4" t="s">
        <v>305</v>
      </c>
      <c r="K1592" s="1" t="s">
        <v>103</v>
      </c>
      <c r="L1592" s="4" t="s">
        <v>107</v>
      </c>
      <c r="M1592" s="4"/>
      <c r="N1592" s="4">
        <v>100</v>
      </c>
      <c r="O1592" s="4"/>
      <c r="T1592" s="6" t="str">
        <f t="shared" si="483"/>
        <v>1:100:2:0</v>
      </c>
      <c r="U1592" s="6" t="str">
        <f t="shared" si="484"/>
        <v/>
      </c>
      <c r="Y1592">
        <f t="shared" si="489"/>
        <v>50</v>
      </c>
      <c r="Z1592">
        <v>100</v>
      </c>
      <c r="AA1592" s="23">
        <v>25</v>
      </c>
      <c r="AB1592" s="23">
        <f>INT(VLOOKUP(VLOOKUP($C1592,角色技能升级比率表!$B:$C,2,FALSE),角色属性概况!E:F,2,FALSE)*VLOOKUP(E1592,角色属性概况!I:M,3,FALSE)*AA1592/100)</f>
        <v>435</v>
      </c>
      <c r="AE1592">
        <v>0</v>
      </c>
      <c r="AF1592" s="23">
        <f t="shared" si="473"/>
        <v>2</v>
      </c>
      <c r="AG1592" s="23">
        <f t="shared" si="474"/>
        <v>1</v>
      </c>
      <c r="AH1592" t="s">
        <v>118</v>
      </c>
      <c r="AI1592" t="s">
        <v>1559</v>
      </c>
      <c r="AN1592" s="6" t="str">
        <f>_xlfn.IFNA(IF(IF($AH1592=AN$5,VLOOKUP(AI1592,buff!$K:$L,2,FALSE),"")=0,"",IF($AH1592=AN$5,VLOOKUP(AI1592,buff!$K:$L,2,FALSE),"")),"")</f>
        <v>1:100:2:0</v>
      </c>
      <c r="AO1592" s="6" t="str">
        <f>_xlfn.IFNA(IF(IF($AH1592=AO$5,VLOOKUP(AJ1592,buff!$K:$L,2,FALSE),"")=0,"",IF($AH1592=AO$5,VLOOKUP(AJ1592,buff!$K:$L,2,FALSE),"")),"")</f>
        <v/>
      </c>
      <c r="AP1592" s="6" t="str">
        <f>_xlfn.IFNA(IF(IF($AH1592=AP$5,VLOOKUP(AK1592,buff!$K:$L,2,FALSE),"")=0,"",IF($AH1592=AP$5,VLOOKUP(AK1592,buff!$K:$L,2,FALSE),"")),"")</f>
        <v/>
      </c>
      <c r="AQ1592" s="6" t="str">
        <f>_xlfn.IFNA(IF(IF($AH1592=AQ$5,VLOOKUP(AL1592,buff!$K:$L,2,FALSE),"")=0,"",IF($AH1592=AQ$5,VLOOKUP(AL1592,buff!$K:$L,2,FALSE),"")),"")</f>
        <v/>
      </c>
      <c r="AR1592" s="6" t="str">
        <f>_xlfn.IFNA(IF(IF($AH1592=AR$5,VLOOKUP(AM1592,buff!$K:$L,2,FALSE),"")=0,"",IF($AH1592=AR$5,VLOOKUP(AM1592,buff!$K:$L,2,FALSE),"")),"")</f>
        <v/>
      </c>
      <c r="AS1592" s="6" t="str">
        <f>_xlfn.IFNA(IF(IF($AH1592=AS$5,VLOOKUP(AI1592,buff!$K:$L,2,FALSE),"")=0,"",IF($AH1592=AS$5,VLOOKUP(AI1592,buff!$K:$L,2,FALSE),"")),"")</f>
        <v/>
      </c>
      <c r="AT1592" s="6" t="str">
        <f>_xlfn.IFNA(IF(IF($AH1592=AT$5,VLOOKUP(AJ1592,buff!$K:$L,2,FALSE),"")=0,"",IF($AH1592=AT$5,VLOOKUP(AJ1592,buff!$K:$L,2,FALSE),"")),"")</f>
        <v/>
      </c>
      <c r="AU1592" s="6" t="str">
        <f>_xlfn.IFNA(IF(IF($AH1592=AU$5,VLOOKUP(AK1592,buff!$K:$L,2,FALSE),"")=0,"",IF($AH1592=AU$5,VLOOKUP(AK1592,buff!$K:$L,2,FALSE),"")),"")</f>
        <v/>
      </c>
      <c r="AV1592" s="6" t="str">
        <f>_xlfn.IFNA(IF(IF($AH1592=AV$5,VLOOKUP(AL1592,buff!$K:$L,2,FALSE),"")=0,"",IF($AH1592=AV$5,VLOOKUP(AL1592,buff!$K:$L,2,FALSE),"")),"")</f>
        <v/>
      </c>
      <c r="AW1592" s="6" t="str">
        <f>_xlfn.IFNA(IF(IF($AH1592=AW$5,VLOOKUP(AM1592,buff!$K:$L,2,FALSE),"")=0,"",IF($AH1592=AW$5,VLOOKUP(AM1592,buff!$K:$L,2,FALSE),"")),"")</f>
        <v/>
      </c>
      <c r="AX1592" s="6">
        <f>VLOOKUP(AI1592,buff!K:P,6,FALSE)</f>
        <v>0</v>
      </c>
      <c r="AY1592">
        <f t="shared" si="475"/>
        <v>0</v>
      </c>
      <c r="AZ1592">
        <f t="shared" si="475"/>
        <v>0</v>
      </c>
      <c r="BA1592">
        <f t="shared" si="476"/>
        <v>2</v>
      </c>
      <c r="BB1592">
        <f t="shared" si="477"/>
        <v>1</v>
      </c>
    </row>
    <row r="1593" spans="1:54" x14ac:dyDescent="0.15">
      <c r="A1593" t="str">
        <f t="shared" si="479"/>
        <v>星霜主动技能2等级7</v>
      </c>
      <c r="B1593" s="8">
        <v>1587</v>
      </c>
      <c r="C1593" s="8" t="str">
        <f>VLOOKUP(G1593,角色!A:B,2,FALSE)</f>
        <v>星霜</v>
      </c>
      <c r="D1593" s="8" t="str">
        <f t="shared" si="472"/>
        <v>主动技能2</v>
      </c>
      <c r="E1593" s="8">
        <f t="shared" si="480"/>
        <v>7</v>
      </c>
      <c r="F1593" s="8">
        <f t="shared" si="481"/>
        <v>2</v>
      </c>
      <c r="G1593" s="8">
        <f t="shared" si="482"/>
        <v>27</v>
      </c>
      <c r="H1593" s="4" t="s">
        <v>522</v>
      </c>
      <c r="I1593" s="24" t="str">
        <f t="shared" si="490"/>
        <v>对敌方全体造成100%攻击力（+535）点伤害。并附带流血。</v>
      </c>
      <c r="J1593" s="4" t="s">
        <v>305</v>
      </c>
      <c r="K1593" s="1" t="s">
        <v>103</v>
      </c>
      <c r="L1593" s="4" t="s">
        <v>107</v>
      </c>
      <c r="M1593" s="4"/>
      <c r="N1593" s="4">
        <v>100</v>
      </c>
      <c r="O1593" s="4"/>
      <c r="T1593" s="6" t="str">
        <f t="shared" si="483"/>
        <v>1:100:2:0</v>
      </c>
      <c r="U1593" s="6" t="str">
        <f t="shared" si="484"/>
        <v/>
      </c>
      <c r="Y1593">
        <f t="shared" si="489"/>
        <v>50</v>
      </c>
      <c r="Z1593">
        <v>100</v>
      </c>
      <c r="AA1593" s="23">
        <v>25</v>
      </c>
      <c r="AB1593" s="23">
        <f>INT(VLOOKUP(VLOOKUP($C1593,角色技能升级比率表!$B:$C,2,FALSE),角色属性概况!E:F,2,FALSE)*VLOOKUP(E1593,角色属性概况!I:M,3,FALSE)*AA1593/100)</f>
        <v>535</v>
      </c>
      <c r="AE1593">
        <v>0</v>
      </c>
      <c r="AF1593" s="23">
        <f t="shared" si="473"/>
        <v>2</v>
      </c>
      <c r="AG1593" s="23">
        <f t="shared" si="474"/>
        <v>1</v>
      </c>
      <c r="AH1593" t="s">
        <v>118</v>
      </c>
      <c r="AI1593" t="s">
        <v>1559</v>
      </c>
      <c r="AN1593" s="6" t="str">
        <f>_xlfn.IFNA(IF(IF($AH1593=AN$5,VLOOKUP(AI1593,buff!$K:$L,2,FALSE),"")=0,"",IF($AH1593=AN$5,VLOOKUP(AI1593,buff!$K:$L,2,FALSE),"")),"")</f>
        <v>1:100:2:0</v>
      </c>
      <c r="AO1593" s="6" t="str">
        <f>_xlfn.IFNA(IF(IF($AH1593=AO$5,VLOOKUP(AJ1593,buff!$K:$L,2,FALSE),"")=0,"",IF($AH1593=AO$5,VLOOKUP(AJ1593,buff!$K:$L,2,FALSE),"")),"")</f>
        <v/>
      </c>
      <c r="AP1593" s="6" t="str">
        <f>_xlfn.IFNA(IF(IF($AH1593=AP$5,VLOOKUP(AK1593,buff!$K:$L,2,FALSE),"")=0,"",IF($AH1593=AP$5,VLOOKUP(AK1593,buff!$K:$L,2,FALSE),"")),"")</f>
        <v/>
      </c>
      <c r="AQ1593" s="6" t="str">
        <f>_xlfn.IFNA(IF(IF($AH1593=AQ$5,VLOOKUP(AL1593,buff!$K:$L,2,FALSE),"")=0,"",IF($AH1593=AQ$5,VLOOKUP(AL1593,buff!$K:$L,2,FALSE),"")),"")</f>
        <v/>
      </c>
      <c r="AR1593" s="6" t="str">
        <f>_xlfn.IFNA(IF(IF($AH1593=AR$5,VLOOKUP(AM1593,buff!$K:$L,2,FALSE),"")=0,"",IF($AH1593=AR$5,VLOOKUP(AM1593,buff!$K:$L,2,FALSE),"")),"")</f>
        <v/>
      </c>
      <c r="AS1593" s="6" t="str">
        <f>_xlfn.IFNA(IF(IF($AH1593=AS$5,VLOOKUP(AI1593,buff!$K:$L,2,FALSE),"")=0,"",IF($AH1593=AS$5,VLOOKUP(AI1593,buff!$K:$L,2,FALSE),"")),"")</f>
        <v/>
      </c>
      <c r="AT1593" s="6" t="str">
        <f>_xlfn.IFNA(IF(IF($AH1593=AT$5,VLOOKUP(AJ1593,buff!$K:$L,2,FALSE),"")=0,"",IF($AH1593=AT$5,VLOOKUP(AJ1593,buff!$K:$L,2,FALSE),"")),"")</f>
        <v/>
      </c>
      <c r="AU1593" s="6" t="str">
        <f>_xlfn.IFNA(IF(IF($AH1593=AU$5,VLOOKUP(AK1593,buff!$K:$L,2,FALSE),"")=0,"",IF($AH1593=AU$5,VLOOKUP(AK1593,buff!$K:$L,2,FALSE),"")),"")</f>
        <v/>
      </c>
      <c r="AV1593" s="6" t="str">
        <f>_xlfn.IFNA(IF(IF($AH1593=AV$5,VLOOKUP(AL1593,buff!$K:$L,2,FALSE),"")=0,"",IF($AH1593=AV$5,VLOOKUP(AL1593,buff!$K:$L,2,FALSE),"")),"")</f>
        <v/>
      </c>
      <c r="AW1593" s="6" t="str">
        <f>_xlfn.IFNA(IF(IF($AH1593=AW$5,VLOOKUP(AM1593,buff!$K:$L,2,FALSE),"")=0,"",IF($AH1593=AW$5,VLOOKUP(AM1593,buff!$K:$L,2,FALSE),"")),"")</f>
        <v/>
      </c>
      <c r="AX1593" s="6">
        <f>VLOOKUP(AI1593,buff!K:P,6,FALSE)</f>
        <v>0</v>
      </c>
      <c r="AY1593">
        <f t="shared" si="475"/>
        <v>0</v>
      </c>
      <c r="AZ1593">
        <f t="shared" si="475"/>
        <v>0</v>
      </c>
      <c r="BA1593">
        <f t="shared" si="476"/>
        <v>2</v>
      </c>
      <c r="BB1593">
        <f t="shared" si="477"/>
        <v>1</v>
      </c>
    </row>
    <row r="1594" spans="1:54" x14ac:dyDescent="0.15">
      <c r="A1594" t="str">
        <f t="shared" si="479"/>
        <v>星霜主动技能2等级8</v>
      </c>
      <c r="B1594" s="8">
        <v>1588</v>
      </c>
      <c r="C1594" s="8" t="str">
        <f>VLOOKUP(G1594,角色!A:B,2,FALSE)</f>
        <v>星霜</v>
      </c>
      <c r="D1594" s="8" t="str">
        <f t="shared" si="472"/>
        <v>主动技能2</v>
      </c>
      <c r="E1594" s="8">
        <f t="shared" si="480"/>
        <v>8</v>
      </c>
      <c r="F1594" s="8">
        <f t="shared" si="481"/>
        <v>2</v>
      </c>
      <c r="G1594" s="8">
        <f t="shared" si="482"/>
        <v>27</v>
      </c>
      <c r="H1594" s="4" t="s">
        <v>522</v>
      </c>
      <c r="I1594" s="24" t="str">
        <f t="shared" si="490"/>
        <v>对敌方全体造成100%攻击力（+660）点伤害。并附带流血。</v>
      </c>
      <c r="J1594" s="4" t="s">
        <v>305</v>
      </c>
      <c r="K1594" s="1" t="s">
        <v>103</v>
      </c>
      <c r="L1594" s="4" t="s">
        <v>107</v>
      </c>
      <c r="M1594" s="4"/>
      <c r="N1594" s="4">
        <v>100</v>
      </c>
      <c r="O1594" s="4"/>
      <c r="T1594" s="6" t="str">
        <f t="shared" si="483"/>
        <v>1:100:2:0</v>
      </c>
      <c r="U1594" s="6" t="str">
        <f t="shared" si="484"/>
        <v/>
      </c>
      <c r="Y1594">
        <f t="shared" si="489"/>
        <v>50</v>
      </c>
      <c r="Z1594">
        <v>100</v>
      </c>
      <c r="AA1594" s="23">
        <v>25</v>
      </c>
      <c r="AB1594" s="23">
        <f>INT(VLOOKUP(VLOOKUP($C1594,角色技能升级比率表!$B:$C,2,FALSE),角色属性概况!E:F,2,FALSE)*VLOOKUP(E1594,角色属性概况!I:M,3,FALSE)*AA1594/100)</f>
        <v>660</v>
      </c>
      <c r="AE1594">
        <v>0</v>
      </c>
      <c r="AF1594" s="23">
        <f t="shared" si="473"/>
        <v>2</v>
      </c>
      <c r="AG1594" s="23">
        <f t="shared" si="474"/>
        <v>1</v>
      </c>
      <c r="AH1594" t="s">
        <v>118</v>
      </c>
      <c r="AI1594" t="s">
        <v>1559</v>
      </c>
      <c r="AN1594" s="6" t="str">
        <f>_xlfn.IFNA(IF(IF($AH1594=AN$5,VLOOKUP(AI1594,buff!$K:$L,2,FALSE),"")=0,"",IF($AH1594=AN$5,VLOOKUP(AI1594,buff!$K:$L,2,FALSE),"")),"")</f>
        <v>1:100:2:0</v>
      </c>
      <c r="AO1594" s="6" t="str">
        <f>_xlfn.IFNA(IF(IF($AH1594=AO$5,VLOOKUP(AJ1594,buff!$K:$L,2,FALSE),"")=0,"",IF($AH1594=AO$5,VLOOKUP(AJ1594,buff!$K:$L,2,FALSE),"")),"")</f>
        <v/>
      </c>
      <c r="AP1594" s="6" t="str">
        <f>_xlfn.IFNA(IF(IF($AH1594=AP$5,VLOOKUP(AK1594,buff!$K:$L,2,FALSE),"")=0,"",IF($AH1594=AP$5,VLOOKUP(AK1594,buff!$K:$L,2,FALSE),"")),"")</f>
        <v/>
      </c>
      <c r="AQ1594" s="6" t="str">
        <f>_xlfn.IFNA(IF(IF($AH1594=AQ$5,VLOOKUP(AL1594,buff!$K:$L,2,FALSE),"")=0,"",IF($AH1594=AQ$5,VLOOKUP(AL1594,buff!$K:$L,2,FALSE),"")),"")</f>
        <v/>
      </c>
      <c r="AR1594" s="6" t="str">
        <f>_xlfn.IFNA(IF(IF($AH1594=AR$5,VLOOKUP(AM1594,buff!$K:$L,2,FALSE),"")=0,"",IF($AH1594=AR$5,VLOOKUP(AM1594,buff!$K:$L,2,FALSE),"")),"")</f>
        <v/>
      </c>
      <c r="AS1594" s="6" t="str">
        <f>_xlfn.IFNA(IF(IF($AH1594=AS$5,VLOOKUP(AI1594,buff!$K:$L,2,FALSE),"")=0,"",IF($AH1594=AS$5,VLOOKUP(AI1594,buff!$K:$L,2,FALSE),"")),"")</f>
        <v/>
      </c>
      <c r="AT1594" s="6" t="str">
        <f>_xlfn.IFNA(IF(IF($AH1594=AT$5,VLOOKUP(AJ1594,buff!$K:$L,2,FALSE),"")=0,"",IF($AH1594=AT$5,VLOOKUP(AJ1594,buff!$K:$L,2,FALSE),"")),"")</f>
        <v/>
      </c>
      <c r="AU1594" s="6" t="str">
        <f>_xlfn.IFNA(IF(IF($AH1594=AU$5,VLOOKUP(AK1594,buff!$K:$L,2,FALSE),"")=0,"",IF($AH1594=AU$5,VLOOKUP(AK1594,buff!$K:$L,2,FALSE),"")),"")</f>
        <v/>
      </c>
      <c r="AV1594" s="6" t="str">
        <f>_xlfn.IFNA(IF(IF($AH1594=AV$5,VLOOKUP(AL1594,buff!$K:$L,2,FALSE),"")=0,"",IF($AH1594=AV$5,VLOOKUP(AL1594,buff!$K:$L,2,FALSE),"")),"")</f>
        <v/>
      </c>
      <c r="AW1594" s="6" t="str">
        <f>_xlfn.IFNA(IF(IF($AH1594=AW$5,VLOOKUP(AM1594,buff!$K:$L,2,FALSE),"")=0,"",IF($AH1594=AW$5,VLOOKUP(AM1594,buff!$K:$L,2,FALSE),"")),"")</f>
        <v/>
      </c>
      <c r="AX1594" s="6">
        <f>VLOOKUP(AI1594,buff!K:P,6,FALSE)</f>
        <v>0</v>
      </c>
      <c r="AY1594">
        <f t="shared" si="475"/>
        <v>0</v>
      </c>
      <c r="AZ1594">
        <f t="shared" si="475"/>
        <v>0</v>
      </c>
      <c r="BA1594">
        <f t="shared" si="476"/>
        <v>2</v>
      </c>
      <c r="BB1594">
        <f t="shared" si="477"/>
        <v>1</v>
      </c>
    </row>
    <row r="1595" spans="1:54" x14ac:dyDescent="0.15">
      <c r="A1595" t="str">
        <f t="shared" si="479"/>
        <v>星霜主动技能2等级9</v>
      </c>
      <c r="B1595" s="8">
        <v>1589</v>
      </c>
      <c r="C1595" s="8" t="str">
        <f>VLOOKUP(G1595,角色!A:B,2,FALSE)</f>
        <v>星霜</v>
      </c>
      <c r="D1595" s="8" t="str">
        <f t="shared" si="472"/>
        <v>主动技能2</v>
      </c>
      <c r="E1595" s="8">
        <f t="shared" si="480"/>
        <v>9</v>
      </c>
      <c r="F1595" s="8">
        <f t="shared" si="481"/>
        <v>2</v>
      </c>
      <c r="G1595" s="8">
        <f t="shared" si="482"/>
        <v>27</v>
      </c>
      <c r="H1595" s="4" t="s">
        <v>522</v>
      </c>
      <c r="I1595" s="24" t="str">
        <f t="shared" si="490"/>
        <v>对敌方全体造成100%攻击力（+812）点伤害。并附带流血。</v>
      </c>
      <c r="J1595" s="4" t="s">
        <v>305</v>
      </c>
      <c r="K1595" s="1" t="s">
        <v>103</v>
      </c>
      <c r="L1595" s="4" t="s">
        <v>107</v>
      </c>
      <c r="M1595" s="4"/>
      <c r="N1595" s="4">
        <v>100</v>
      </c>
      <c r="O1595" s="4"/>
      <c r="T1595" s="6" t="str">
        <f t="shared" si="483"/>
        <v>1:100:2:0</v>
      </c>
      <c r="U1595" s="6" t="str">
        <f t="shared" si="484"/>
        <v/>
      </c>
      <c r="Y1595">
        <f t="shared" si="489"/>
        <v>50</v>
      </c>
      <c r="Z1595">
        <v>100</v>
      </c>
      <c r="AA1595" s="23">
        <v>25</v>
      </c>
      <c r="AB1595" s="23">
        <f>INT(VLOOKUP(VLOOKUP($C1595,角色技能升级比率表!$B:$C,2,FALSE),角色属性概况!E:F,2,FALSE)*VLOOKUP(E1595,角色属性概况!I:M,3,FALSE)*AA1595/100)</f>
        <v>812</v>
      </c>
      <c r="AE1595">
        <v>0</v>
      </c>
      <c r="AF1595" s="23">
        <f t="shared" si="473"/>
        <v>2</v>
      </c>
      <c r="AG1595" s="23">
        <f t="shared" si="474"/>
        <v>1</v>
      </c>
      <c r="AH1595" t="s">
        <v>118</v>
      </c>
      <c r="AI1595" t="s">
        <v>1559</v>
      </c>
      <c r="AN1595" s="6" t="str">
        <f>_xlfn.IFNA(IF(IF($AH1595=AN$5,VLOOKUP(AI1595,buff!$K:$L,2,FALSE),"")=0,"",IF($AH1595=AN$5,VLOOKUP(AI1595,buff!$K:$L,2,FALSE),"")),"")</f>
        <v>1:100:2:0</v>
      </c>
      <c r="AO1595" s="6" t="str">
        <f>_xlfn.IFNA(IF(IF($AH1595=AO$5,VLOOKUP(AJ1595,buff!$K:$L,2,FALSE),"")=0,"",IF($AH1595=AO$5,VLOOKUP(AJ1595,buff!$K:$L,2,FALSE),"")),"")</f>
        <v/>
      </c>
      <c r="AP1595" s="6" t="str">
        <f>_xlfn.IFNA(IF(IF($AH1595=AP$5,VLOOKUP(AK1595,buff!$K:$L,2,FALSE),"")=0,"",IF($AH1595=AP$5,VLOOKUP(AK1595,buff!$K:$L,2,FALSE),"")),"")</f>
        <v/>
      </c>
      <c r="AQ1595" s="6" t="str">
        <f>_xlfn.IFNA(IF(IF($AH1595=AQ$5,VLOOKUP(AL1595,buff!$K:$L,2,FALSE),"")=0,"",IF($AH1595=AQ$5,VLOOKUP(AL1595,buff!$K:$L,2,FALSE),"")),"")</f>
        <v/>
      </c>
      <c r="AR1595" s="6" t="str">
        <f>_xlfn.IFNA(IF(IF($AH1595=AR$5,VLOOKUP(AM1595,buff!$K:$L,2,FALSE),"")=0,"",IF($AH1595=AR$5,VLOOKUP(AM1595,buff!$K:$L,2,FALSE),"")),"")</f>
        <v/>
      </c>
      <c r="AS1595" s="6" t="str">
        <f>_xlfn.IFNA(IF(IF($AH1595=AS$5,VLOOKUP(AI1595,buff!$K:$L,2,FALSE),"")=0,"",IF($AH1595=AS$5,VLOOKUP(AI1595,buff!$K:$L,2,FALSE),"")),"")</f>
        <v/>
      </c>
      <c r="AT1595" s="6" t="str">
        <f>_xlfn.IFNA(IF(IF($AH1595=AT$5,VLOOKUP(AJ1595,buff!$K:$L,2,FALSE),"")=0,"",IF($AH1595=AT$5,VLOOKUP(AJ1595,buff!$K:$L,2,FALSE),"")),"")</f>
        <v/>
      </c>
      <c r="AU1595" s="6" t="str">
        <f>_xlfn.IFNA(IF(IF($AH1595=AU$5,VLOOKUP(AK1595,buff!$K:$L,2,FALSE),"")=0,"",IF($AH1595=AU$5,VLOOKUP(AK1595,buff!$K:$L,2,FALSE),"")),"")</f>
        <v/>
      </c>
      <c r="AV1595" s="6" t="str">
        <f>_xlfn.IFNA(IF(IF($AH1595=AV$5,VLOOKUP(AL1595,buff!$K:$L,2,FALSE),"")=0,"",IF($AH1595=AV$5,VLOOKUP(AL1595,buff!$K:$L,2,FALSE),"")),"")</f>
        <v/>
      </c>
      <c r="AW1595" s="6" t="str">
        <f>_xlfn.IFNA(IF(IF($AH1595=AW$5,VLOOKUP(AM1595,buff!$K:$L,2,FALSE),"")=0,"",IF($AH1595=AW$5,VLOOKUP(AM1595,buff!$K:$L,2,FALSE),"")),"")</f>
        <v/>
      </c>
      <c r="AX1595" s="6">
        <f>VLOOKUP(AI1595,buff!K:P,6,FALSE)</f>
        <v>0</v>
      </c>
      <c r="AY1595">
        <f t="shared" si="475"/>
        <v>0</v>
      </c>
      <c r="AZ1595">
        <f t="shared" si="475"/>
        <v>0</v>
      </c>
      <c r="BA1595">
        <f t="shared" si="476"/>
        <v>2</v>
      </c>
      <c r="BB1595">
        <f t="shared" si="477"/>
        <v>1</v>
      </c>
    </row>
    <row r="1596" spans="1:54" x14ac:dyDescent="0.15">
      <c r="A1596" t="str">
        <f t="shared" si="479"/>
        <v>星霜主动技能2等级10</v>
      </c>
      <c r="B1596" s="8">
        <v>1590</v>
      </c>
      <c r="C1596" s="8" t="str">
        <f>VLOOKUP(G1596,角色!A:B,2,FALSE)</f>
        <v>星霜</v>
      </c>
      <c r="D1596" s="8" t="str">
        <f t="shared" si="472"/>
        <v>主动技能2</v>
      </c>
      <c r="E1596" s="8">
        <f t="shared" si="480"/>
        <v>10</v>
      </c>
      <c r="F1596" s="8">
        <f t="shared" si="481"/>
        <v>2</v>
      </c>
      <c r="G1596" s="8">
        <f t="shared" si="482"/>
        <v>27</v>
      </c>
      <c r="H1596" s="4" t="s">
        <v>522</v>
      </c>
      <c r="I1596" s="24" t="str">
        <f t="shared" si="490"/>
        <v>对敌方全体造成100%攻击力（+1000）点伤害。并附带流血。</v>
      </c>
      <c r="J1596" s="4" t="s">
        <v>305</v>
      </c>
      <c r="K1596" s="1" t="s">
        <v>103</v>
      </c>
      <c r="L1596" s="4" t="s">
        <v>107</v>
      </c>
      <c r="M1596" s="4"/>
      <c r="N1596" s="4">
        <v>100</v>
      </c>
      <c r="O1596" s="4"/>
      <c r="T1596" s="6" t="str">
        <f t="shared" si="483"/>
        <v>1:100:2:0</v>
      </c>
      <c r="U1596" s="6" t="str">
        <f t="shared" si="484"/>
        <v/>
      </c>
      <c r="Y1596">
        <f t="shared" si="489"/>
        <v>50</v>
      </c>
      <c r="Z1596">
        <v>100</v>
      </c>
      <c r="AA1596" s="23">
        <v>25</v>
      </c>
      <c r="AB1596" s="23">
        <f>INT(VLOOKUP(VLOOKUP($C1596,角色技能升级比率表!$B:$C,2,FALSE),角色属性概况!E:F,2,FALSE)*VLOOKUP(E1596,角色属性概况!I:M,3,FALSE)*AA1596/100)</f>
        <v>1000</v>
      </c>
      <c r="AE1596">
        <v>0</v>
      </c>
      <c r="AF1596" s="23">
        <f t="shared" si="473"/>
        <v>2</v>
      </c>
      <c r="AG1596" s="23">
        <f t="shared" si="474"/>
        <v>1</v>
      </c>
      <c r="AH1596" t="s">
        <v>118</v>
      </c>
      <c r="AI1596" t="s">
        <v>1559</v>
      </c>
      <c r="AN1596" s="6" t="str">
        <f>_xlfn.IFNA(IF(IF($AH1596=AN$5,VLOOKUP(AI1596,buff!$K:$L,2,FALSE),"")=0,"",IF($AH1596=AN$5,VLOOKUP(AI1596,buff!$K:$L,2,FALSE),"")),"")</f>
        <v>1:100:2:0</v>
      </c>
      <c r="AO1596" s="6" t="str">
        <f>_xlfn.IFNA(IF(IF($AH1596=AO$5,VLOOKUP(AJ1596,buff!$K:$L,2,FALSE),"")=0,"",IF($AH1596=AO$5,VLOOKUP(AJ1596,buff!$K:$L,2,FALSE),"")),"")</f>
        <v/>
      </c>
      <c r="AP1596" s="6" t="str">
        <f>_xlfn.IFNA(IF(IF($AH1596=AP$5,VLOOKUP(AK1596,buff!$K:$L,2,FALSE),"")=0,"",IF($AH1596=AP$5,VLOOKUP(AK1596,buff!$K:$L,2,FALSE),"")),"")</f>
        <v/>
      </c>
      <c r="AQ1596" s="6" t="str">
        <f>_xlfn.IFNA(IF(IF($AH1596=AQ$5,VLOOKUP(AL1596,buff!$K:$L,2,FALSE),"")=0,"",IF($AH1596=AQ$5,VLOOKUP(AL1596,buff!$K:$L,2,FALSE),"")),"")</f>
        <v/>
      </c>
      <c r="AR1596" s="6" t="str">
        <f>_xlfn.IFNA(IF(IF($AH1596=AR$5,VLOOKUP(AM1596,buff!$K:$L,2,FALSE),"")=0,"",IF($AH1596=AR$5,VLOOKUP(AM1596,buff!$K:$L,2,FALSE),"")),"")</f>
        <v/>
      </c>
      <c r="AS1596" s="6" t="str">
        <f>_xlfn.IFNA(IF(IF($AH1596=AS$5,VLOOKUP(AI1596,buff!$K:$L,2,FALSE),"")=0,"",IF($AH1596=AS$5,VLOOKUP(AI1596,buff!$K:$L,2,FALSE),"")),"")</f>
        <v/>
      </c>
      <c r="AT1596" s="6" t="str">
        <f>_xlfn.IFNA(IF(IF($AH1596=AT$5,VLOOKUP(AJ1596,buff!$K:$L,2,FALSE),"")=0,"",IF($AH1596=AT$5,VLOOKUP(AJ1596,buff!$K:$L,2,FALSE),"")),"")</f>
        <v/>
      </c>
      <c r="AU1596" s="6" t="str">
        <f>_xlfn.IFNA(IF(IF($AH1596=AU$5,VLOOKUP(AK1596,buff!$K:$L,2,FALSE),"")=0,"",IF($AH1596=AU$5,VLOOKUP(AK1596,buff!$K:$L,2,FALSE),"")),"")</f>
        <v/>
      </c>
      <c r="AV1596" s="6" t="str">
        <f>_xlfn.IFNA(IF(IF($AH1596=AV$5,VLOOKUP(AL1596,buff!$K:$L,2,FALSE),"")=0,"",IF($AH1596=AV$5,VLOOKUP(AL1596,buff!$K:$L,2,FALSE),"")),"")</f>
        <v/>
      </c>
      <c r="AW1596" s="6" t="str">
        <f>_xlfn.IFNA(IF(IF($AH1596=AW$5,VLOOKUP(AM1596,buff!$K:$L,2,FALSE),"")=0,"",IF($AH1596=AW$5,VLOOKUP(AM1596,buff!$K:$L,2,FALSE),"")),"")</f>
        <v/>
      </c>
      <c r="AX1596" s="6">
        <f>VLOOKUP(AI1596,buff!K:P,6,FALSE)</f>
        <v>0</v>
      </c>
      <c r="AY1596">
        <f t="shared" si="475"/>
        <v>0</v>
      </c>
      <c r="AZ1596">
        <f t="shared" si="475"/>
        <v>0</v>
      </c>
      <c r="BA1596">
        <f t="shared" si="476"/>
        <v>2</v>
      </c>
      <c r="BB1596">
        <f t="shared" si="477"/>
        <v>1</v>
      </c>
    </row>
    <row r="1597" spans="1:54" x14ac:dyDescent="0.15">
      <c r="A1597" t="str">
        <f t="shared" si="479"/>
        <v>星霜主动技能2等级11</v>
      </c>
      <c r="B1597" s="8">
        <v>1591</v>
      </c>
      <c r="C1597" s="8" t="str">
        <f>VLOOKUP(G1597,角色!A:B,2,FALSE)</f>
        <v>星霜</v>
      </c>
      <c r="D1597" s="8" t="str">
        <f t="shared" si="472"/>
        <v>主动技能2</v>
      </c>
      <c r="E1597" s="8">
        <f t="shared" si="480"/>
        <v>11</v>
      </c>
      <c r="F1597" s="8">
        <f t="shared" si="481"/>
        <v>2</v>
      </c>
      <c r="G1597" s="8">
        <f t="shared" si="482"/>
        <v>27</v>
      </c>
      <c r="H1597" s="4" t="s">
        <v>522</v>
      </c>
      <c r="I1597" s="24" t="str">
        <f t="shared" si="490"/>
        <v>对敌方全体造成100%攻击力（+1231）点伤害。并附带流血。</v>
      </c>
      <c r="J1597" s="4" t="s">
        <v>305</v>
      </c>
      <c r="K1597" s="1" t="s">
        <v>103</v>
      </c>
      <c r="L1597" s="4" t="s">
        <v>107</v>
      </c>
      <c r="M1597" s="4"/>
      <c r="N1597" s="4">
        <v>100</v>
      </c>
      <c r="O1597" s="4"/>
      <c r="T1597" s="6" t="str">
        <f t="shared" si="483"/>
        <v>1:100:2:0</v>
      </c>
      <c r="U1597" s="6" t="str">
        <f t="shared" si="484"/>
        <v/>
      </c>
      <c r="Y1597">
        <f t="shared" si="489"/>
        <v>50</v>
      </c>
      <c r="Z1597">
        <v>100</v>
      </c>
      <c r="AA1597" s="23">
        <v>25</v>
      </c>
      <c r="AB1597" s="23">
        <f>INT(VLOOKUP(VLOOKUP($C1597,角色技能升级比率表!$B:$C,2,FALSE),角色属性概况!E:F,2,FALSE)*VLOOKUP(E1597,角色属性概况!I:M,3,FALSE)*AA1597/100)</f>
        <v>1231</v>
      </c>
      <c r="AE1597">
        <v>0</v>
      </c>
      <c r="AF1597" s="23">
        <f t="shared" si="473"/>
        <v>2</v>
      </c>
      <c r="AG1597" s="23">
        <f t="shared" si="474"/>
        <v>1</v>
      </c>
      <c r="AH1597" t="s">
        <v>118</v>
      </c>
      <c r="AI1597" t="s">
        <v>1559</v>
      </c>
      <c r="AN1597" s="6" t="str">
        <f>_xlfn.IFNA(IF(IF($AH1597=AN$5,VLOOKUP(AI1597,buff!$K:$L,2,FALSE),"")=0,"",IF($AH1597=AN$5,VLOOKUP(AI1597,buff!$K:$L,2,FALSE),"")),"")</f>
        <v>1:100:2:0</v>
      </c>
      <c r="AO1597" s="6" t="str">
        <f>_xlfn.IFNA(IF(IF($AH1597=AO$5,VLOOKUP(AJ1597,buff!$K:$L,2,FALSE),"")=0,"",IF($AH1597=AO$5,VLOOKUP(AJ1597,buff!$K:$L,2,FALSE),"")),"")</f>
        <v/>
      </c>
      <c r="AP1597" s="6" t="str">
        <f>_xlfn.IFNA(IF(IF($AH1597=AP$5,VLOOKUP(AK1597,buff!$K:$L,2,FALSE),"")=0,"",IF($AH1597=AP$5,VLOOKUP(AK1597,buff!$K:$L,2,FALSE),"")),"")</f>
        <v/>
      </c>
      <c r="AQ1597" s="6" t="str">
        <f>_xlfn.IFNA(IF(IF($AH1597=AQ$5,VLOOKUP(AL1597,buff!$K:$L,2,FALSE),"")=0,"",IF($AH1597=AQ$5,VLOOKUP(AL1597,buff!$K:$L,2,FALSE),"")),"")</f>
        <v/>
      </c>
      <c r="AR1597" s="6" t="str">
        <f>_xlfn.IFNA(IF(IF($AH1597=AR$5,VLOOKUP(AM1597,buff!$K:$L,2,FALSE),"")=0,"",IF($AH1597=AR$5,VLOOKUP(AM1597,buff!$K:$L,2,FALSE),"")),"")</f>
        <v/>
      </c>
      <c r="AS1597" s="6" t="str">
        <f>_xlfn.IFNA(IF(IF($AH1597=AS$5,VLOOKUP(AI1597,buff!$K:$L,2,FALSE),"")=0,"",IF($AH1597=AS$5,VLOOKUP(AI1597,buff!$K:$L,2,FALSE),"")),"")</f>
        <v/>
      </c>
      <c r="AT1597" s="6" t="str">
        <f>_xlfn.IFNA(IF(IF($AH1597=AT$5,VLOOKUP(AJ1597,buff!$K:$L,2,FALSE),"")=0,"",IF($AH1597=AT$5,VLOOKUP(AJ1597,buff!$K:$L,2,FALSE),"")),"")</f>
        <v/>
      </c>
      <c r="AU1597" s="6" t="str">
        <f>_xlfn.IFNA(IF(IF($AH1597=AU$5,VLOOKUP(AK1597,buff!$K:$L,2,FALSE),"")=0,"",IF($AH1597=AU$5,VLOOKUP(AK1597,buff!$K:$L,2,FALSE),"")),"")</f>
        <v/>
      </c>
      <c r="AV1597" s="6" t="str">
        <f>_xlfn.IFNA(IF(IF($AH1597=AV$5,VLOOKUP(AL1597,buff!$K:$L,2,FALSE),"")=0,"",IF($AH1597=AV$5,VLOOKUP(AL1597,buff!$K:$L,2,FALSE),"")),"")</f>
        <v/>
      </c>
      <c r="AW1597" s="6" t="str">
        <f>_xlfn.IFNA(IF(IF($AH1597=AW$5,VLOOKUP(AM1597,buff!$K:$L,2,FALSE),"")=0,"",IF($AH1597=AW$5,VLOOKUP(AM1597,buff!$K:$L,2,FALSE),"")),"")</f>
        <v/>
      </c>
      <c r="AX1597" s="6">
        <f>VLOOKUP(AI1597,buff!K:P,6,FALSE)</f>
        <v>0</v>
      </c>
      <c r="AY1597">
        <f t="shared" si="475"/>
        <v>0</v>
      </c>
      <c r="AZ1597">
        <f t="shared" si="475"/>
        <v>0</v>
      </c>
      <c r="BA1597">
        <f t="shared" si="476"/>
        <v>2</v>
      </c>
      <c r="BB1597">
        <f t="shared" si="477"/>
        <v>1</v>
      </c>
    </row>
    <row r="1598" spans="1:54" x14ac:dyDescent="0.15">
      <c r="A1598" t="str">
        <f t="shared" si="479"/>
        <v>星霜主动技能2等级12</v>
      </c>
      <c r="B1598" s="8">
        <v>1592</v>
      </c>
      <c r="C1598" s="8" t="str">
        <f>VLOOKUP(G1598,角色!A:B,2,FALSE)</f>
        <v>星霜</v>
      </c>
      <c r="D1598" s="8" t="str">
        <f t="shared" si="472"/>
        <v>主动技能2</v>
      </c>
      <c r="E1598" s="8">
        <f t="shared" si="480"/>
        <v>12</v>
      </c>
      <c r="F1598" s="8">
        <f t="shared" si="481"/>
        <v>2</v>
      </c>
      <c r="G1598" s="8">
        <f t="shared" si="482"/>
        <v>27</v>
      </c>
      <c r="H1598" s="4" t="s">
        <v>522</v>
      </c>
      <c r="I1598" s="24" t="str">
        <f t="shared" si="490"/>
        <v>对敌方全体造成100%攻击力（+1516）点伤害。并附带流血。</v>
      </c>
      <c r="J1598" s="4" t="s">
        <v>305</v>
      </c>
      <c r="K1598" s="1" t="s">
        <v>103</v>
      </c>
      <c r="L1598" s="4" t="s">
        <v>107</v>
      </c>
      <c r="M1598" s="4"/>
      <c r="N1598" s="4">
        <v>100</v>
      </c>
      <c r="O1598" s="4"/>
      <c r="T1598" s="6" t="str">
        <f t="shared" si="483"/>
        <v>1:100:2:0</v>
      </c>
      <c r="U1598" s="6" t="str">
        <f t="shared" si="484"/>
        <v/>
      </c>
      <c r="Y1598">
        <f t="shared" si="489"/>
        <v>50</v>
      </c>
      <c r="Z1598">
        <v>100</v>
      </c>
      <c r="AA1598" s="23">
        <v>25</v>
      </c>
      <c r="AB1598" s="23">
        <f>INT(VLOOKUP(VLOOKUP($C1598,角色技能升级比率表!$B:$C,2,FALSE),角色属性概况!E:F,2,FALSE)*VLOOKUP(E1598,角色属性概况!I:M,3,FALSE)*AA1598/100)</f>
        <v>1516</v>
      </c>
      <c r="AE1598">
        <v>0</v>
      </c>
      <c r="AF1598" s="23">
        <f t="shared" si="473"/>
        <v>2</v>
      </c>
      <c r="AG1598" s="23">
        <f t="shared" si="474"/>
        <v>1</v>
      </c>
      <c r="AH1598" t="s">
        <v>118</v>
      </c>
      <c r="AI1598" t="s">
        <v>1559</v>
      </c>
      <c r="AN1598" s="6" t="str">
        <f>_xlfn.IFNA(IF(IF($AH1598=AN$5,VLOOKUP(AI1598,buff!$K:$L,2,FALSE),"")=0,"",IF($AH1598=AN$5,VLOOKUP(AI1598,buff!$K:$L,2,FALSE),"")),"")</f>
        <v>1:100:2:0</v>
      </c>
      <c r="AO1598" s="6" t="str">
        <f>_xlfn.IFNA(IF(IF($AH1598=AO$5,VLOOKUP(AJ1598,buff!$K:$L,2,FALSE),"")=0,"",IF($AH1598=AO$5,VLOOKUP(AJ1598,buff!$K:$L,2,FALSE),"")),"")</f>
        <v/>
      </c>
      <c r="AP1598" s="6" t="str">
        <f>_xlfn.IFNA(IF(IF($AH1598=AP$5,VLOOKUP(AK1598,buff!$K:$L,2,FALSE),"")=0,"",IF($AH1598=AP$5,VLOOKUP(AK1598,buff!$K:$L,2,FALSE),"")),"")</f>
        <v/>
      </c>
      <c r="AQ1598" s="6" t="str">
        <f>_xlfn.IFNA(IF(IF($AH1598=AQ$5,VLOOKUP(AL1598,buff!$K:$L,2,FALSE),"")=0,"",IF($AH1598=AQ$5,VLOOKUP(AL1598,buff!$K:$L,2,FALSE),"")),"")</f>
        <v/>
      </c>
      <c r="AR1598" s="6" t="str">
        <f>_xlfn.IFNA(IF(IF($AH1598=AR$5,VLOOKUP(AM1598,buff!$K:$L,2,FALSE),"")=0,"",IF($AH1598=AR$5,VLOOKUP(AM1598,buff!$K:$L,2,FALSE),"")),"")</f>
        <v/>
      </c>
      <c r="AS1598" s="6" t="str">
        <f>_xlfn.IFNA(IF(IF($AH1598=AS$5,VLOOKUP(AI1598,buff!$K:$L,2,FALSE),"")=0,"",IF($AH1598=AS$5,VLOOKUP(AI1598,buff!$K:$L,2,FALSE),"")),"")</f>
        <v/>
      </c>
      <c r="AT1598" s="6" t="str">
        <f>_xlfn.IFNA(IF(IF($AH1598=AT$5,VLOOKUP(AJ1598,buff!$K:$L,2,FALSE),"")=0,"",IF($AH1598=AT$5,VLOOKUP(AJ1598,buff!$K:$L,2,FALSE),"")),"")</f>
        <v/>
      </c>
      <c r="AU1598" s="6" t="str">
        <f>_xlfn.IFNA(IF(IF($AH1598=AU$5,VLOOKUP(AK1598,buff!$K:$L,2,FALSE),"")=0,"",IF($AH1598=AU$5,VLOOKUP(AK1598,buff!$K:$L,2,FALSE),"")),"")</f>
        <v/>
      </c>
      <c r="AV1598" s="6" t="str">
        <f>_xlfn.IFNA(IF(IF($AH1598=AV$5,VLOOKUP(AL1598,buff!$K:$L,2,FALSE),"")=0,"",IF($AH1598=AV$5,VLOOKUP(AL1598,buff!$K:$L,2,FALSE),"")),"")</f>
        <v/>
      </c>
      <c r="AW1598" s="6" t="str">
        <f>_xlfn.IFNA(IF(IF($AH1598=AW$5,VLOOKUP(AM1598,buff!$K:$L,2,FALSE),"")=0,"",IF($AH1598=AW$5,VLOOKUP(AM1598,buff!$K:$L,2,FALSE),"")),"")</f>
        <v/>
      </c>
      <c r="AX1598" s="6">
        <f>VLOOKUP(AI1598,buff!K:P,6,FALSE)</f>
        <v>0</v>
      </c>
      <c r="AY1598">
        <f t="shared" si="475"/>
        <v>0</v>
      </c>
      <c r="AZ1598">
        <f t="shared" si="475"/>
        <v>0</v>
      </c>
      <c r="BA1598">
        <f t="shared" si="476"/>
        <v>2</v>
      </c>
      <c r="BB1598">
        <f t="shared" si="477"/>
        <v>1</v>
      </c>
    </row>
    <row r="1599" spans="1:54" x14ac:dyDescent="0.15">
      <c r="A1599" t="str">
        <f t="shared" si="479"/>
        <v>星霜主动技能2等级13</v>
      </c>
      <c r="B1599" s="8">
        <v>1593</v>
      </c>
      <c r="C1599" s="8" t="str">
        <f>VLOOKUP(G1599,角色!A:B,2,FALSE)</f>
        <v>星霜</v>
      </c>
      <c r="D1599" s="8" t="str">
        <f t="shared" si="472"/>
        <v>主动技能2</v>
      </c>
      <c r="E1599" s="8">
        <f t="shared" si="480"/>
        <v>13</v>
      </c>
      <c r="F1599" s="8">
        <f t="shared" si="481"/>
        <v>2</v>
      </c>
      <c r="G1599" s="8">
        <f t="shared" si="482"/>
        <v>27</v>
      </c>
      <c r="H1599" s="4" t="s">
        <v>522</v>
      </c>
      <c r="I1599" s="24" t="str">
        <f t="shared" si="490"/>
        <v>对敌方全体造成100%攻击力（+1867）点伤害。并附带流血。</v>
      </c>
      <c r="J1599" s="4" t="s">
        <v>305</v>
      </c>
      <c r="K1599" s="1" t="s">
        <v>103</v>
      </c>
      <c r="L1599" s="4" t="s">
        <v>107</v>
      </c>
      <c r="M1599" s="4"/>
      <c r="N1599" s="4">
        <v>100</v>
      </c>
      <c r="O1599" s="4"/>
      <c r="T1599" s="6" t="str">
        <f t="shared" si="483"/>
        <v>1:100:2:0</v>
      </c>
      <c r="U1599" s="6" t="str">
        <f t="shared" si="484"/>
        <v/>
      </c>
      <c r="Y1599">
        <f t="shared" si="489"/>
        <v>50</v>
      </c>
      <c r="Z1599">
        <v>100</v>
      </c>
      <c r="AA1599" s="23">
        <v>25</v>
      </c>
      <c r="AB1599" s="23">
        <f>INT(VLOOKUP(VLOOKUP($C1599,角色技能升级比率表!$B:$C,2,FALSE),角色属性概况!E:F,2,FALSE)*VLOOKUP(E1599,角色属性概况!I:M,3,FALSE)*AA1599/100)</f>
        <v>1867</v>
      </c>
      <c r="AE1599">
        <v>0</v>
      </c>
      <c r="AF1599" s="23">
        <f t="shared" si="473"/>
        <v>2</v>
      </c>
      <c r="AG1599" s="23">
        <f t="shared" si="474"/>
        <v>1</v>
      </c>
      <c r="AH1599" t="s">
        <v>118</v>
      </c>
      <c r="AI1599" t="s">
        <v>1559</v>
      </c>
      <c r="AN1599" s="6" t="str">
        <f>_xlfn.IFNA(IF(IF($AH1599=AN$5,VLOOKUP(AI1599,buff!$K:$L,2,FALSE),"")=0,"",IF($AH1599=AN$5,VLOOKUP(AI1599,buff!$K:$L,2,FALSE),"")),"")</f>
        <v>1:100:2:0</v>
      </c>
      <c r="AO1599" s="6" t="str">
        <f>_xlfn.IFNA(IF(IF($AH1599=AO$5,VLOOKUP(AJ1599,buff!$K:$L,2,FALSE),"")=0,"",IF($AH1599=AO$5,VLOOKUP(AJ1599,buff!$K:$L,2,FALSE),"")),"")</f>
        <v/>
      </c>
      <c r="AP1599" s="6" t="str">
        <f>_xlfn.IFNA(IF(IF($AH1599=AP$5,VLOOKUP(AK1599,buff!$K:$L,2,FALSE),"")=0,"",IF($AH1599=AP$5,VLOOKUP(AK1599,buff!$K:$L,2,FALSE),"")),"")</f>
        <v/>
      </c>
      <c r="AQ1599" s="6" t="str">
        <f>_xlfn.IFNA(IF(IF($AH1599=AQ$5,VLOOKUP(AL1599,buff!$K:$L,2,FALSE),"")=0,"",IF($AH1599=AQ$5,VLOOKUP(AL1599,buff!$K:$L,2,FALSE),"")),"")</f>
        <v/>
      </c>
      <c r="AR1599" s="6" t="str">
        <f>_xlfn.IFNA(IF(IF($AH1599=AR$5,VLOOKUP(AM1599,buff!$K:$L,2,FALSE),"")=0,"",IF($AH1599=AR$5,VLOOKUP(AM1599,buff!$K:$L,2,FALSE),"")),"")</f>
        <v/>
      </c>
      <c r="AS1599" s="6" t="str">
        <f>_xlfn.IFNA(IF(IF($AH1599=AS$5,VLOOKUP(AI1599,buff!$K:$L,2,FALSE),"")=0,"",IF($AH1599=AS$5,VLOOKUP(AI1599,buff!$K:$L,2,FALSE),"")),"")</f>
        <v/>
      </c>
      <c r="AT1599" s="6" t="str">
        <f>_xlfn.IFNA(IF(IF($AH1599=AT$5,VLOOKUP(AJ1599,buff!$K:$L,2,FALSE),"")=0,"",IF($AH1599=AT$5,VLOOKUP(AJ1599,buff!$K:$L,2,FALSE),"")),"")</f>
        <v/>
      </c>
      <c r="AU1599" s="6" t="str">
        <f>_xlfn.IFNA(IF(IF($AH1599=AU$5,VLOOKUP(AK1599,buff!$K:$L,2,FALSE),"")=0,"",IF($AH1599=AU$5,VLOOKUP(AK1599,buff!$K:$L,2,FALSE),"")),"")</f>
        <v/>
      </c>
      <c r="AV1599" s="6" t="str">
        <f>_xlfn.IFNA(IF(IF($AH1599=AV$5,VLOOKUP(AL1599,buff!$K:$L,2,FALSE),"")=0,"",IF($AH1599=AV$5,VLOOKUP(AL1599,buff!$K:$L,2,FALSE),"")),"")</f>
        <v/>
      </c>
      <c r="AW1599" s="6" t="str">
        <f>_xlfn.IFNA(IF(IF($AH1599=AW$5,VLOOKUP(AM1599,buff!$K:$L,2,FALSE),"")=0,"",IF($AH1599=AW$5,VLOOKUP(AM1599,buff!$K:$L,2,FALSE),"")),"")</f>
        <v/>
      </c>
      <c r="AX1599" s="6">
        <f>VLOOKUP(AI1599,buff!K:P,6,FALSE)</f>
        <v>0</v>
      </c>
      <c r="AY1599">
        <f t="shared" si="475"/>
        <v>0</v>
      </c>
      <c r="AZ1599">
        <f t="shared" si="475"/>
        <v>0</v>
      </c>
      <c r="BA1599">
        <f t="shared" si="476"/>
        <v>2</v>
      </c>
      <c r="BB1599">
        <f t="shared" si="477"/>
        <v>1</v>
      </c>
    </row>
    <row r="1600" spans="1:54" x14ac:dyDescent="0.15">
      <c r="A1600" t="str">
        <f t="shared" si="479"/>
        <v>星霜主动技能2等级14</v>
      </c>
      <c r="B1600" s="8">
        <v>1594</v>
      </c>
      <c r="C1600" s="8" t="str">
        <f>VLOOKUP(G1600,角色!A:B,2,FALSE)</f>
        <v>星霜</v>
      </c>
      <c r="D1600" s="8" t="str">
        <f t="shared" si="472"/>
        <v>主动技能2</v>
      </c>
      <c r="E1600" s="8">
        <f t="shared" si="480"/>
        <v>14</v>
      </c>
      <c r="F1600" s="8">
        <f t="shared" si="481"/>
        <v>2</v>
      </c>
      <c r="G1600" s="8">
        <f t="shared" si="482"/>
        <v>27</v>
      </c>
      <c r="H1600" s="4" t="s">
        <v>522</v>
      </c>
      <c r="I1600" s="24" t="str">
        <f t="shared" si="490"/>
        <v>对敌方全体造成100%攻击力（+2299）点伤害。并附带流血。</v>
      </c>
      <c r="J1600" s="4" t="s">
        <v>305</v>
      </c>
      <c r="K1600" s="1" t="s">
        <v>103</v>
      </c>
      <c r="L1600" s="4" t="s">
        <v>107</v>
      </c>
      <c r="M1600" s="4"/>
      <c r="N1600" s="4">
        <v>100</v>
      </c>
      <c r="O1600" s="4"/>
      <c r="T1600" s="6" t="str">
        <f t="shared" si="483"/>
        <v>1:100:2:0</v>
      </c>
      <c r="U1600" s="6" t="str">
        <f t="shared" si="484"/>
        <v/>
      </c>
      <c r="Y1600">
        <f t="shared" si="489"/>
        <v>50</v>
      </c>
      <c r="Z1600">
        <v>100</v>
      </c>
      <c r="AA1600" s="23">
        <v>25</v>
      </c>
      <c r="AB1600" s="23">
        <f>INT(VLOOKUP(VLOOKUP($C1600,角色技能升级比率表!$B:$C,2,FALSE),角色属性概况!E:F,2,FALSE)*VLOOKUP(E1600,角色属性概况!I:M,3,FALSE)*AA1600/100)</f>
        <v>2299</v>
      </c>
      <c r="AE1600">
        <v>0</v>
      </c>
      <c r="AF1600" s="23">
        <f t="shared" si="473"/>
        <v>2</v>
      </c>
      <c r="AG1600" s="23">
        <f t="shared" si="474"/>
        <v>1</v>
      </c>
      <c r="AH1600" t="s">
        <v>118</v>
      </c>
      <c r="AI1600" t="s">
        <v>1559</v>
      </c>
      <c r="AN1600" s="6" t="str">
        <f>_xlfn.IFNA(IF(IF($AH1600=AN$5,VLOOKUP(AI1600,buff!$K:$L,2,FALSE),"")=0,"",IF($AH1600=AN$5,VLOOKUP(AI1600,buff!$K:$L,2,FALSE),"")),"")</f>
        <v>1:100:2:0</v>
      </c>
      <c r="AO1600" s="6" t="str">
        <f>_xlfn.IFNA(IF(IF($AH1600=AO$5,VLOOKUP(AJ1600,buff!$K:$L,2,FALSE),"")=0,"",IF($AH1600=AO$5,VLOOKUP(AJ1600,buff!$K:$L,2,FALSE),"")),"")</f>
        <v/>
      </c>
      <c r="AP1600" s="6" t="str">
        <f>_xlfn.IFNA(IF(IF($AH1600=AP$5,VLOOKUP(AK1600,buff!$K:$L,2,FALSE),"")=0,"",IF($AH1600=AP$5,VLOOKUP(AK1600,buff!$K:$L,2,FALSE),"")),"")</f>
        <v/>
      </c>
      <c r="AQ1600" s="6" t="str">
        <f>_xlfn.IFNA(IF(IF($AH1600=AQ$5,VLOOKUP(AL1600,buff!$K:$L,2,FALSE),"")=0,"",IF($AH1600=AQ$5,VLOOKUP(AL1600,buff!$K:$L,2,FALSE),"")),"")</f>
        <v/>
      </c>
      <c r="AR1600" s="6" t="str">
        <f>_xlfn.IFNA(IF(IF($AH1600=AR$5,VLOOKUP(AM1600,buff!$K:$L,2,FALSE),"")=0,"",IF($AH1600=AR$5,VLOOKUP(AM1600,buff!$K:$L,2,FALSE),"")),"")</f>
        <v/>
      </c>
      <c r="AS1600" s="6" t="str">
        <f>_xlfn.IFNA(IF(IF($AH1600=AS$5,VLOOKUP(AI1600,buff!$K:$L,2,FALSE),"")=0,"",IF($AH1600=AS$5,VLOOKUP(AI1600,buff!$K:$L,2,FALSE),"")),"")</f>
        <v/>
      </c>
      <c r="AT1600" s="6" t="str">
        <f>_xlfn.IFNA(IF(IF($AH1600=AT$5,VLOOKUP(AJ1600,buff!$K:$L,2,FALSE),"")=0,"",IF($AH1600=AT$5,VLOOKUP(AJ1600,buff!$K:$L,2,FALSE),"")),"")</f>
        <v/>
      </c>
      <c r="AU1600" s="6" t="str">
        <f>_xlfn.IFNA(IF(IF($AH1600=AU$5,VLOOKUP(AK1600,buff!$K:$L,2,FALSE),"")=0,"",IF($AH1600=AU$5,VLOOKUP(AK1600,buff!$K:$L,2,FALSE),"")),"")</f>
        <v/>
      </c>
      <c r="AV1600" s="6" t="str">
        <f>_xlfn.IFNA(IF(IF($AH1600=AV$5,VLOOKUP(AL1600,buff!$K:$L,2,FALSE),"")=0,"",IF($AH1600=AV$5,VLOOKUP(AL1600,buff!$K:$L,2,FALSE),"")),"")</f>
        <v/>
      </c>
      <c r="AW1600" s="6" t="str">
        <f>_xlfn.IFNA(IF(IF($AH1600=AW$5,VLOOKUP(AM1600,buff!$K:$L,2,FALSE),"")=0,"",IF($AH1600=AW$5,VLOOKUP(AM1600,buff!$K:$L,2,FALSE),"")),"")</f>
        <v/>
      </c>
      <c r="AX1600" s="6">
        <f>VLOOKUP(AI1600,buff!K:P,6,FALSE)</f>
        <v>0</v>
      </c>
      <c r="AY1600">
        <f t="shared" si="475"/>
        <v>0</v>
      </c>
      <c r="AZ1600">
        <f t="shared" si="475"/>
        <v>0</v>
      </c>
      <c r="BA1600">
        <f t="shared" si="476"/>
        <v>2</v>
      </c>
      <c r="BB1600">
        <f t="shared" si="477"/>
        <v>1</v>
      </c>
    </row>
    <row r="1601" spans="1:54" x14ac:dyDescent="0.15">
      <c r="A1601" t="str">
        <f t="shared" si="479"/>
        <v>星霜主动技能2等级15</v>
      </c>
      <c r="B1601" s="8">
        <v>1595</v>
      </c>
      <c r="C1601" s="8" t="str">
        <f>VLOOKUP(G1601,角色!A:B,2,FALSE)</f>
        <v>星霜</v>
      </c>
      <c r="D1601" s="8" t="str">
        <f t="shared" si="472"/>
        <v>主动技能2</v>
      </c>
      <c r="E1601" s="8">
        <f t="shared" si="480"/>
        <v>15</v>
      </c>
      <c r="F1601" s="8">
        <f t="shared" si="481"/>
        <v>2</v>
      </c>
      <c r="G1601" s="8">
        <f t="shared" si="482"/>
        <v>27</v>
      </c>
      <c r="H1601" s="4" t="s">
        <v>522</v>
      </c>
      <c r="I1601" s="24" t="str">
        <f t="shared" si="490"/>
        <v>对敌方全体造成100%攻击力（+2831）点伤害。并附带流血。</v>
      </c>
      <c r="J1601" s="4" t="s">
        <v>305</v>
      </c>
      <c r="K1601" s="1" t="s">
        <v>103</v>
      </c>
      <c r="L1601" s="4" t="s">
        <v>107</v>
      </c>
      <c r="M1601" s="4"/>
      <c r="N1601" s="4">
        <v>100</v>
      </c>
      <c r="O1601" s="4"/>
      <c r="T1601" s="6" t="str">
        <f t="shared" si="483"/>
        <v>1:100:2:0</v>
      </c>
      <c r="U1601" s="6" t="str">
        <f t="shared" si="484"/>
        <v/>
      </c>
      <c r="Y1601">
        <f t="shared" si="489"/>
        <v>50</v>
      </c>
      <c r="Z1601">
        <v>100</v>
      </c>
      <c r="AA1601" s="23">
        <v>25</v>
      </c>
      <c r="AB1601" s="23">
        <f>INT(VLOOKUP(VLOOKUP($C1601,角色技能升级比率表!$B:$C,2,FALSE),角色属性概况!E:F,2,FALSE)*VLOOKUP(E1601,角色属性概况!I:M,3,FALSE)*AA1601/100)</f>
        <v>2831</v>
      </c>
      <c r="AE1601">
        <v>0</v>
      </c>
      <c r="AF1601" s="23">
        <f t="shared" si="473"/>
        <v>2</v>
      </c>
      <c r="AG1601" s="23">
        <f t="shared" si="474"/>
        <v>1</v>
      </c>
      <c r="AH1601" t="s">
        <v>118</v>
      </c>
      <c r="AI1601" t="s">
        <v>1559</v>
      </c>
      <c r="AN1601" s="6" t="str">
        <f>_xlfn.IFNA(IF(IF($AH1601=AN$5,VLOOKUP(AI1601,buff!$K:$L,2,FALSE),"")=0,"",IF($AH1601=AN$5,VLOOKUP(AI1601,buff!$K:$L,2,FALSE),"")),"")</f>
        <v>1:100:2:0</v>
      </c>
      <c r="AO1601" s="6" t="str">
        <f>_xlfn.IFNA(IF(IF($AH1601=AO$5,VLOOKUP(AJ1601,buff!$K:$L,2,FALSE),"")=0,"",IF($AH1601=AO$5,VLOOKUP(AJ1601,buff!$K:$L,2,FALSE),"")),"")</f>
        <v/>
      </c>
      <c r="AP1601" s="6" t="str">
        <f>_xlfn.IFNA(IF(IF($AH1601=AP$5,VLOOKUP(AK1601,buff!$K:$L,2,FALSE),"")=0,"",IF($AH1601=AP$5,VLOOKUP(AK1601,buff!$K:$L,2,FALSE),"")),"")</f>
        <v/>
      </c>
      <c r="AQ1601" s="6" t="str">
        <f>_xlfn.IFNA(IF(IF($AH1601=AQ$5,VLOOKUP(AL1601,buff!$K:$L,2,FALSE),"")=0,"",IF($AH1601=AQ$5,VLOOKUP(AL1601,buff!$K:$L,2,FALSE),"")),"")</f>
        <v/>
      </c>
      <c r="AR1601" s="6" t="str">
        <f>_xlfn.IFNA(IF(IF($AH1601=AR$5,VLOOKUP(AM1601,buff!$K:$L,2,FALSE),"")=0,"",IF($AH1601=AR$5,VLOOKUP(AM1601,buff!$K:$L,2,FALSE),"")),"")</f>
        <v/>
      </c>
      <c r="AS1601" s="6" t="str">
        <f>_xlfn.IFNA(IF(IF($AH1601=AS$5,VLOOKUP(AI1601,buff!$K:$L,2,FALSE),"")=0,"",IF($AH1601=AS$5,VLOOKUP(AI1601,buff!$K:$L,2,FALSE),"")),"")</f>
        <v/>
      </c>
      <c r="AT1601" s="6" t="str">
        <f>_xlfn.IFNA(IF(IF($AH1601=AT$5,VLOOKUP(AJ1601,buff!$K:$L,2,FALSE),"")=0,"",IF($AH1601=AT$5,VLOOKUP(AJ1601,buff!$K:$L,2,FALSE),"")),"")</f>
        <v/>
      </c>
      <c r="AU1601" s="6" t="str">
        <f>_xlfn.IFNA(IF(IF($AH1601=AU$5,VLOOKUP(AK1601,buff!$K:$L,2,FALSE),"")=0,"",IF($AH1601=AU$5,VLOOKUP(AK1601,buff!$K:$L,2,FALSE),"")),"")</f>
        <v/>
      </c>
      <c r="AV1601" s="6" t="str">
        <f>_xlfn.IFNA(IF(IF($AH1601=AV$5,VLOOKUP(AL1601,buff!$K:$L,2,FALSE),"")=0,"",IF($AH1601=AV$5,VLOOKUP(AL1601,buff!$K:$L,2,FALSE),"")),"")</f>
        <v/>
      </c>
      <c r="AW1601" s="6" t="str">
        <f>_xlfn.IFNA(IF(IF($AH1601=AW$5,VLOOKUP(AM1601,buff!$K:$L,2,FALSE),"")=0,"",IF($AH1601=AW$5,VLOOKUP(AM1601,buff!$K:$L,2,FALSE),"")),"")</f>
        <v/>
      </c>
      <c r="AX1601" s="6">
        <f>VLOOKUP(AI1601,buff!K:P,6,FALSE)</f>
        <v>0</v>
      </c>
      <c r="AY1601">
        <f t="shared" si="475"/>
        <v>0</v>
      </c>
      <c r="AZ1601">
        <f t="shared" si="475"/>
        <v>0</v>
      </c>
      <c r="BA1601">
        <f t="shared" si="476"/>
        <v>2</v>
      </c>
      <c r="BB1601">
        <f t="shared" si="477"/>
        <v>1</v>
      </c>
    </row>
    <row r="1602" spans="1:54" x14ac:dyDescent="0.15">
      <c r="A1602" t="str">
        <f t="shared" si="479"/>
        <v>星霜主动技能2等级16</v>
      </c>
      <c r="B1602" s="8">
        <v>1596</v>
      </c>
      <c r="C1602" s="8" t="str">
        <f>VLOOKUP(G1602,角色!A:B,2,FALSE)</f>
        <v>星霜</v>
      </c>
      <c r="D1602" s="8" t="str">
        <f t="shared" si="472"/>
        <v>主动技能2</v>
      </c>
      <c r="E1602" s="8">
        <f t="shared" si="480"/>
        <v>16</v>
      </c>
      <c r="F1602" s="8">
        <f t="shared" si="481"/>
        <v>2</v>
      </c>
      <c r="G1602" s="8">
        <f t="shared" si="482"/>
        <v>27</v>
      </c>
      <c r="H1602" s="4" t="s">
        <v>522</v>
      </c>
      <c r="I1602" s="24" t="str">
        <f t="shared" si="490"/>
        <v>对敌方全体造成100%攻击力（+3486）点伤害。并附带流血。</v>
      </c>
      <c r="J1602" s="4" t="s">
        <v>305</v>
      </c>
      <c r="K1602" s="1" t="s">
        <v>103</v>
      </c>
      <c r="L1602" s="4" t="s">
        <v>107</v>
      </c>
      <c r="M1602" s="4"/>
      <c r="N1602" s="4">
        <v>100</v>
      </c>
      <c r="O1602" s="4"/>
      <c r="T1602" s="6" t="str">
        <f t="shared" si="483"/>
        <v>1:100:2:0</v>
      </c>
      <c r="U1602" s="6" t="str">
        <f t="shared" si="484"/>
        <v/>
      </c>
      <c r="Y1602">
        <f t="shared" si="489"/>
        <v>50</v>
      </c>
      <c r="Z1602">
        <v>100</v>
      </c>
      <c r="AA1602" s="23">
        <v>25</v>
      </c>
      <c r="AB1602" s="23">
        <f>INT(VLOOKUP(VLOOKUP($C1602,角色技能升级比率表!$B:$C,2,FALSE),角色属性概况!E:F,2,FALSE)*VLOOKUP(E1602,角色属性概况!I:M,3,FALSE)*AA1602/100)</f>
        <v>3486</v>
      </c>
      <c r="AE1602">
        <v>0</v>
      </c>
      <c r="AF1602" s="23">
        <f t="shared" si="473"/>
        <v>2</v>
      </c>
      <c r="AG1602" s="23">
        <f t="shared" si="474"/>
        <v>1</v>
      </c>
      <c r="AH1602" t="s">
        <v>118</v>
      </c>
      <c r="AI1602" t="s">
        <v>1559</v>
      </c>
      <c r="AN1602" s="6" t="str">
        <f>_xlfn.IFNA(IF(IF($AH1602=AN$5,VLOOKUP(AI1602,buff!$K:$L,2,FALSE),"")=0,"",IF($AH1602=AN$5,VLOOKUP(AI1602,buff!$K:$L,2,FALSE),"")),"")</f>
        <v>1:100:2:0</v>
      </c>
      <c r="AO1602" s="6" t="str">
        <f>_xlfn.IFNA(IF(IF($AH1602=AO$5,VLOOKUP(AJ1602,buff!$K:$L,2,FALSE),"")=0,"",IF($AH1602=AO$5,VLOOKUP(AJ1602,buff!$K:$L,2,FALSE),"")),"")</f>
        <v/>
      </c>
      <c r="AP1602" s="6" t="str">
        <f>_xlfn.IFNA(IF(IF($AH1602=AP$5,VLOOKUP(AK1602,buff!$K:$L,2,FALSE),"")=0,"",IF($AH1602=AP$5,VLOOKUP(AK1602,buff!$K:$L,2,FALSE),"")),"")</f>
        <v/>
      </c>
      <c r="AQ1602" s="6" t="str">
        <f>_xlfn.IFNA(IF(IF($AH1602=AQ$5,VLOOKUP(AL1602,buff!$K:$L,2,FALSE),"")=0,"",IF($AH1602=AQ$5,VLOOKUP(AL1602,buff!$K:$L,2,FALSE),"")),"")</f>
        <v/>
      </c>
      <c r="AR1602" s="6" t="str">
        <f>_xlfn.IFNA(IF(IF($AH1602=AR$5,VLOOKUP(AM1602,buff!$K:$L,2,FALSE),"")=0,"",IF($AH1602=AR$5,VLOOKUP(AM1602,buff!$K:$L,2,FALSE),"")),"")</f>
        <v/>
      </c>
      <c r="AS1602" s="6" t="str">
        <f>_xlfn.IFNA(IF(IF($AH1602=AS$5,VLOOKUP(AI1602,buff!$K:$L,2,FALSE),"")=0,"",IF($AH1602=AS$5,VLOOKUP(AI1602,buff!$K:$L,2,FALSE),"")),"")</f>
        <v/>
      </c>
      <c r="AT1602" s="6" t="str">
        <f>_xlfn.IFNA(IF(IF($AH1602=AT$5,VLOOKUP(AJ1602,buff!$K:$L,2,FALSE),"")=0,"",IF($AH1602=AT$5,VLOOKUP(AJ1602,buff!$K:$L,2,FALSE),"")),"")</f>
        <v/>
      </c>
      <c r="AU1602" s="6" t="str">
        <f>_xlfn.IFNA(IF(IF($AH1602=AU$5,VLOOKUP(AK1602,buff!$K:$L,2,FALSE),"")=0,"",IF($AH1602=AU$5,VLOOKUP(AK1602,buff!$K:$L,2,FALSE),"")),"")</f>
        <v/>
      </c>
      <c r="AV1602" s="6" t="str">
        <f>_xlfn.IFNA(IF(IF($AH1602=AV$5,VLOOKUP(AL1602,buff!$K:$L,2,FALSE),"")=0,"",IF($AH1602=AV$5,VLOOKUP(AL1602,buff!$K:$L,2,FALSE),"")),"")</f>
        <v/>
      </c>
      <c r="AW1602" s="6" t="str">
        <f>_xlfn.IFNA(IF(IF($AH1602=AW$5,VLOOKUP(AM1602,buff!$K:$L,2,FALSE),"")=0,"",IF($AH1602=AW$5,VLOOKUP(AM1602,buff!$K:$L,2,FALSE),"")),"")</f>
        <v/>
      </c>
      <c r="AX1602" s="6">
        <f>VLOOKUP(AI1602,buff!K:P,6,FALSE)</f>
        <v>0</v>
      </c>
      <c r="AY1602">
        <f t="shared" si="475"/>
        <v>0</v>
      </c>
      <c r="AZ1602">
        <f t="shared" si="475"/>
        <v>0</v>
      </c>
      <c r="BA1602">
        <f t="shared" si="476"/>
        <v>2</v>
      </c>
      <c r="BB1602">
        <f t="shared" si="477"/>
        <v>1</v>
      </c>
    </row>
    <row r="1603" spans="1:54" x14ac:dyDescent="0.15">
      <c r="A1603" t="str">
        <f t="shared" si="479"/>
        <v>星霜主动技能2等级17</v>
      </c>
      <c r="B1603" s="8">
        <v>1597</v>
      </c>
      <c r="C1603" s="8" t="str">
        <f>VLOOKUP(G1603,角色!A:B,2,FALSE)</f>
        <v>星霜</v>
      </c>
      <c r="D1603" s="8" t="str">
        <f t="shared" si="472"/>
        <v>主动技能2</v>
      </c>
      <c r="E1603" s="8">
        <f t="shared" si="480"/>
        <v>17</v>
      </c>
      <c r="F1603" s="8">
        <f t="shared" si="481"/>
        <v>2</v>
      </c>
      <c r="G1603" s="8">
        <f t="shared" si="482"/>
        <v>27</v>
      </c>
      <c r="H1603" s="4" t="s">
        <v>522</v>
      </c>
      <c r="I1603" s="24" t="str">
        <f t="shared" si="490"/>
        <v>对敌方全体造成100%攻击力（+4292）点伤害。并附带流血。</v>
      </c>
      <c r="J1603" s="4" t="s">
        <v>305</v>
      </c>
      <c r="K1603" s="1" t="s">
        <v>103</v>
      </c>
      <c r="L1603" s="4" t="s">
        <v>107</v>
      </c>
      <c r="M1603" s="4"/>
      <c r="N1603" s="4">
        <v>100</v>
      </c>
      <c r="O1603" s="4"/>
      <c r="T1603" s="6" t="str">
        <f t="shared" si="483"/>
        <v>1:100:2:0</v>
      </c>
      <c r="U1603" s="6" t="str">
        <f t="shared" si="484"/>
        <v/>
      </c>
      <c r="Y1603">
        <f t="shared" si="489"/>
        <v>50</v>
      </c>
      <c r="Z1603">
        <v>100</v>
      </c>
      <c r="AA1603" s="23">
        <v>25</v>
      </c>
      <c r="AB1603" s="23">
        <f>INT(VLOOKUP(VLOOKUP($C1603,角色技能升级比率表!$B:$C,2,FALSE),角色属性概况!E:F,2,FALSE)*VLOOKUP(E1603,角色属性概况!I:M,3,FALSE)*AA1603/100)</f>
        <v>4292</v>
      </c>
      <c r="AE1603">
        <v>0</v>
      </c>
      <c r="AF1603" s="23">
        <f t="shared" si="473"/>
        <v>2</v>
      </c>
      <c r="AG1603" s="23">
        <f t="shared" si="474"/>
        <v>1</v>
      </c>
      <c r="AH1603" t="s">
        <v>118</v>
      </c>
      <c r="AI1603" t="s">
        <v>1559</v>
      </c>
      <c r="AN1603" s="6" t="str">
        <f>_xlfn.IFNA(IF(IF($AH1603=AN$5,VLOOKUP(AI1603,buff!$K:$L,2,FALSE),"")=0,"",IF($AH1603=AN$5,VLOOKUP(AI1603,buff!$K:$L,2,FALSE),"")),"")</f>
        <v>1:100:2:0</v>
      </c>
      <c r="AO1603" s="6" t="str">
        <f>_xlfn.IFNA(IF(IF($AH1603=AO$5,VLOOKUP(AJ1603,buff!$K:$L,2,FALSE),"")=0,"",IF($AH1603=AO$5,VLOOKUP(AJ1603,buff!$K:$L,2,FALSE),"")),"")</f>
        <v/>
      </c>
      <c r="AP1603" s="6" t="str">
        <f>_xlfn.IFNA(IF(IF($AH1603=AP$5,VLOOKUP(AK1603,buff!$K:$L,2,FALSE),"")=0,"",IF($AH1603=AP$5,VLOOKUP(AK1603,buff!$K:$L,2,FALSE),"")),"")</f>
        <v/>
      </c>
      <c r="AQ1603" s="6" t="str">
        <f>_xlfn.IFNA(IF(IF($AH1603=AQ$5,VLOOKUP(AL1603,buff!$K:$L,2,FALSE),"")=0,"",IF($AH1603=AQ$5,VLOOKUP(AL1603,buff!$K:$L,2,FALSE),"")),"")</f>
        <v/>
      </c>
      <c r="AR1603" s="6" t="str">
        <f>_xlfn.IFNA(IF(IF($AH1603=AR$5,VLOOKUP(AM1603,buff!$K:$L,2,FALSE),"")=0,"",IF($AH1603=AR$5,VLOOKUP(AM1603,buff!$K:$L,2,FALSE),"")),"")</f>
        <v/>
      </c>
      <c r="AS1603" s="6" t="str">
        <f>_xlfn.IFNA(IF(IF($AH1603=AS$5,VLOOKUP(AI1603,buff!$K:$L,2,FALSE),"")=0,"",IF($AH1603=AS$5,VLOOKUP(AI1603,buff!$K:$L,2,FALSE),"")),"")</f>
        <v/>
      </c>
      <c r="AT1603" s="6" t="str">
        <f>_xlfn.IFNA(IF(IF($AH1603=AT$5,VLOOKUP(AJ1603,buff!$K:$L,2,FALSE),"")=0,"",IF($AH1603=AT$5,VLOOKUP(AJ1603,buff!$K:$L,2,FALSE),"")),"")</f>
        <v/>
      </c>
      <c r="AU1603" s="6" t="str">
        <f>_xlfn.IFNA(IF(IF($AH1603=AU$5,VLOOKUP(AK1603,buff!$K:$L,2,FALSE),"")=0,"",IF($AH1603=AU$5,VLOOKUP(AK1603,buff!$K:$L,2,FALSE),"")),"")</f>
        <v/>
      </c>
      <c r="AV1603" s="6" t="str">
        <f>_xlfn.IFNA(IF(IF($AH1603=AV$5,VLOOKUP(AL1603,buff!$K:$L,2,FALSE),"")=0,"",IF($AH1603=AV$5,VLOOKUP(AL1603,buff!$K:$L,2,FALSE),"")),"")</f>
        <v/>
      </c>
      <c r="AW1603" s="6" t="str">
        <f>_xlfn.IFNA(IF(IF($AH1603=AW$5,VLOOKUP(AM1603,buff!$K:$L,2,FALSE),"")=0,"",IF($AH1603=AW$5,VLOOKUP(AM1603,buff!$K:$L,2,FALSE),"")),"")</f>
        <v/>
      </c>
      <c r="AX1603" s="6">
        <f>VLOOKUP(AI1603,buff!K:P,6,FALSE)</f>
        <v>0</v>
      </c>
      <c r="AY1603">
        <f t="shared" si="475"/>
        <v>0</v>
      </c>
      <c r="AZ1603">
        <f t="shared" si="475"/>
        <v>0</v>
      </c>
      <c r="BA1603">
        <f t="shared" si="476"/>
        <v>2</v>
      </c>
      <c r="BB1603">
        <f t="shared" si="477"/>
        <v>1</v>
      </c>
    </row>
    <row r="1604" spans="1:54" x14ac:dyDescent="0.15">
      <c r="A1604" t="str">
        <f t="shared" si="479"/>
        <v>星霜主动技能2等级18</v>
      </c>
      <c r="B1604" s="8">
        <v>1598</v>
      </c>
      <c r="C1604" s="8" t="str">
        <f>VLOOKUP(G1604,角色!A:B,2,FALSE)</f>
        <v>星霜</v>
      </c>
      <c r="D1604" s="8" t="str">
        <f t="shared" si="472"/>
        <v>主动技能2</v>
      </c>
      <c r="E1604" s="8">
        <f t="shared" si="480"/>
        <v>18</v>
      </c>
      <c r="F1604" s="8">
        <f t="shared" si="481"/>
        <v>2</v>
      </c>
      <c r="G1604" s="8">
        <f t="shared" si="482"/>
        <v>27</v>
      </c>
      <c r="H1604" s="4" t="s">
        <v>522</v>
      </c>
      <c r="I1604" s="24" t="str">
        <f t="shared" si="490"/>
        <v>对敌方全体造成100%攻击力（+5285）点伤害。并附带流血。</v>
      </c>
      <c r="J1604" s="4" t="s">
        <v>305</v>
      </c>
      <c r="K1604" s="1" t="s">
        <v>103</v>
      </c>
      <c r="L1604" s="4" t="s">
        <v>107</v>
      </c>
      <c r="M1604" s="4"/>
      <c r="N1604" s="4">
        <v>100</v>
      </c>
      <c r="O1604" s="4"/>
      <c r="T1604" s="6" t="str">
        <f t="shared" si="483"/>
        <v>1:100:2:0</v>
      </c>
      <c r="U1604" s="6" t="str">
        <f t="shared" si="484"/>
        <v/>
      </c>
      <c r="Y1604">
        <f t="shared" si="489"/>
        <v>50</v>
      </c>
      <c r="Z1604">
        <v>100</v>
      </c>
      <c r="AA1604" s="23">
        <v>25</v>
      </c>
      <c r="AB1604" s="23">
        <f>INT(VLOOKUP(VLOOKUP($C1604,角色技能升级比率表!$B:$C,2,FALSE),角色属性概况!E:F,2,FALSE)*VLOOKUP(E1604,角色属性概况!I:M,3,FALSE)*AA1604/100)</f>
        <v>5285</v>
      </c>
      <c r="AE1604">
        <v>0</v>
      </c>
      <c r="AF1604" s="23">
        <f t="shared" si="473"/>
        <v>2</v>
      </c>
      <c r="AG1604" s="23">
        <f t="shared" si="474"/>
        <v>1</v>
      </c>
      <c r="AH1604" t="s">
        <v>118</v>
      </c>
      <c r="AI1604" t="s">
        <v>1559</v>
      </c>
      <c r="AN1604" s="6" t="str">
        <f>_xlfn.IFNA(IF(IF($AH1604=AN$5,VLOOKUP(AI1604,buff!$K:$L,2,FALSE),"")=0,"",IF($AH1604=AN$5,VLOOKUP(AI1604,buff!$K:$L,2,FALSE),"")),"")</f>
        <v>1:100:2:0</v>
      </c>
      <c r="AO1604" s="6" t="str">
        <f>_xlfn.IFNA(IF(IF($AH1604=AO$5,VLOOKUP(AJ1604,buff!$K:$L,2,FALSE),"")=0,"",IF($AH1604=AO$5,VLOOKUP(AJ1604,buff!$K:$L,2,FALSE),"")),"")</f>
        <v/>
      </c>
      <c r="AP1604" s="6" t="str">
        <f>_xlfn.IFNA(IF(IF($AH1604=AP$5,VLOOKUP(AK1604,buff!$K:$L,2,FALSE),"")=0,"",IF($AH1604=AP$5,VLOOKUP(AK1604,buff!$K:$L,2,FALSE),"")),"")</f>
        <v/>
      </c>
      <c r="AQ1604" s="6" t="str">
        <f>_xlfn.IFNA(IF(IF($AH1604=AQ$5,VLOOKUP(AL1604,buff!$K:$L,2,FALSE),"")=0,"",IF($AH1604=AQ$5,VLOOKUP(AL1604,buff!$K:$L,2,FALSE),"")),"")</f>
        <v/>
      </c>
      <c r="AR1604" s="6" t="str">
        <f>_xlfn.IFNA(IF(IF($AH1604=AR$5,VLOOKUP(AM1604,buff!$K:$L,2,FALSE),"")=0,"",IF($AH1604=AR$5,VLOOKUP(AM1604,buff!$K:$L,2,FALSE),"")),"")</f>
        <v/>
      </c>
      <c r="AS1604" s="6" t="str">
        <f>_xlfn.IFNA(IF(IF($AH1604=AS$5,VLOOKUP(AI1604,buff!$K:$L,2,FALSE),"")=0,"",IF($AH1604=AS$5,VLOOKUP(AI1604,buff!$K:$L,2,FALSE),"")),"")</f>
        <v/>
      </c>
      <c r="AT1604" s="6" t="str">
        <f>_xlfn.IFNA(IF(IF($AH1604=AT$5,VLOOKUP(AJ1604,buff!$K:$L,2,FALSE),"")=0,"",IF($AH1604=AT$5,VLOOKUP(AJ1604,buff!$K:$L,2,FALSE),"")),"")</f>
        <v/>
      </c>
      <c r="AU1604" s="6" t="str">
        <f>_xlfn.IFNA(IF(IF($AH1604=AU$5,VLOOKUP(AK1604,buff!$K:$L,2,FALSE),"")=0,"",IF($AH1604=AU$5,VLOOKUP(AK1604,buff!$K:$L,2,FALSE),"")),"")</f>
        <v/>
      </c>
      <c r="AV1604" s="6" t="str">
        <f>_xlfn.IFNA(IF(IF($AH1604=AV$5,VLOOKUP(AL1604,buff!$K:$L,2,FALSE),"")=0,"",IF($AH1604=AV$5,VLOOKUP(AL1604,buff!$K:$L,2,FALSE),"")),"")</f>
        <v/>
      </c>
      <c r="AW1604" s="6" t="str">
        <f>_xlfn.IFNA(IF(IF($AH1604=AW$5,VLOOKUP(AM1604,buff!$K:$L,2,FALSE),"")=0,"",IF($AH1604=AW$5,VLOOKUP(AM1604,buff!$K:$L,2,FALSE),"")),"")</f>
        <v/>
      </c>
      <c r="AX1604" s="6">
        <f>VLOOKUP(AI1604,buff!K:P,6,FALSE)</f>
        <v>0</v>
      </c>
      <c r="AY1604">
        <f t="shared" si="475"/>
        <v>0</v>
      </c>
      <c r="AZ1604">
        <f t="shared" si="475"/>
        <v>0</v>
      </c>
      <c r="BA1604">
        <f t="shared" si="476"/>
        <v>2</v>
      </c>
      <c r="BB1604">
        <f t="shared" si="477"/>
        <v>1</v>
      </c>
    </row>
    <row r="1605" spans="1:54" x14ac:dyDescent="0.15">
      <c r="A1605" t="str">
        <f t="shared" si="479"/>
        <v>星霜主动技能2等级19</v>
      </c>
      <c r="B1605" s="8">
        <v>1599</v>
      </c>
      <c r="C1605" s="8" t="str">
        <f>VLOOKUP(G1605,角色!A:B,2,FALSE)</f>
        <v>星霜</v>
      </c>
      <c r="D1605" s="8" t="str">
        <f t="shared" si="472"/>
        <v>主动技能2</v>
      </c>
      <c r="E1605" s="8">
        <f t="shared" si="480"/>
        <v>19</v>
      </c>
      <c r="F1605" s="8">
        <f t="shared" si="481"/>
        <v>2</v>
      </c>
      <c r="G1605" s="8">
        <f t="shared" si="482"/>
        <v>27</v>
      </c>
      <c r="H1605" s="4" t="s">
        <v>522</v>
      </c>
      <c r="I1605" s="24" t="str">
        <f t="shared" si="490"/>
        <v>对敌方全体造成100%攻击力（+6507）点伤害。并附带流血。</v>
      </c>
      <c r="J1605" s="4" t="s">
        <v>305</v>
      </c>
      <c r="K1605" s="1" t="s">
        <v>103</v>
      </c>
      <c r="L1605" s="4" t="s">
        <v>107</v>
      </c>
      <c r="M1605" s="4"/>
      <c r="N1605" s="4">
        <v>100</v>
      </c>
      <c r="O1605" s="4"/>
      <c r="T1605" s="6" t="str">
        <f t="shared" si="483"/>
        <v>1:100:2:0</v>
      </c>
      <c r="U1605" s="6" t="str">
        <f t="shared" si="484"/>
        <v/>
      </c>
      <c r="Y1605">
        <f t="shared" si="489"/>
        <v>50</v>
      </c>
      <c r="Z1605">
        <v>100</v>
      </c>
      <c r="AA1605" s="23">
        <v>25</v>
      </c>
      <c r="AB1605" s="23">
        <f>INT(VLOOKUP(VLOOKUP($C1605,角色技能升级比率表!$B:$C,2,FALSE),角色属性概况!E:F,2,FALSE)*VLOOKUP(E1605,角色属性概况!I:M,3,FALSE)*AA1605/100)</f>
        <v>6507</v>
      </c>
      <c r="AE1605">
        <v>0</v>
      </c>
      <c r="AF1605" s="23">
        <f t="shared" si="473"/>
        <v>2</v>
      </c>
      <c r="AG1605" s="23">
        <f t="shared" si="474"/>
        <v>1</v>
      </c>
      <c r="AH1605" t="s">
        <v>118</v>
      </c>
      <c r="AI1605" t="s">
        <v>1559</v>
      </c>
      <c r="AN1605" s="6" t="str">
        <f>_xlfn.IFNA(IF(IF($AH1605=AN$5,VLOOKUP(AI1605,buff!$K:$L,2,FALSE),"")=0,"",IF($AH1605=AN$5,VLOOKUP(AI1605,buff!$K:$L,2,FALSE),"")),"")</f>
        <v>1:100:2:0</v>
      </c>
      <c r="AO1605" s="6" t="str">
        <f>_xlfn.IFNA(IF(IF($AH1605=AO$5,VLOOKUP(AJ1605,buff!$K:$L,2,FALSE),"")=0,"",IF($AH1605=AO$5,VLOOKUP(AJ1605,buff!$K:$L,2,FALSE),"")),"")</f>
        <v/>
      </c>
      <c r="AP1605" s="6" t="str">
        <f>_xlfn.IFNA(IF(IF($AH1605=AP$5,VLOOKUP(AK1605,buff!$K:$L,2,FALSE),"")=0,"",IF($AH1605=AP$5,VLOOKUP(AK1605,buff!$K:$L,2,FALSE),"")),"")</f>
        <v/>
      </c>
      <c r="AQ1605" s="6" t="str">
        <f>_xlfn.IFNA(IF(IF($AH1605=AQ$5,VLOOKUP(AL1605,buff!$K:$L,2,FALSE),"")=0,"",IF($AH1605=AQ$5,VLOOKUP(AL1605,buff!$K:$L,2,FALSE),"")),"")</f>
        <v/>
      </c>
      <c r="AR1605" s="6" t="str">
        <f>_xlfn.IFNA(IF(IF($AH1605=AR$5,VLOOKUP(AM1605,buff!$K:$L,2,FALSE),"")=0,"",IF($AH1605=AR$5,VLOOKUP(AM1605,buff!$K:$L,2,FALSE),"")),"")</f>
        <v/>
      </c>
      <c r="AS1605" s="6" t="str">
        <f>_xlfn.IFNA(IF(IF($AH1605=AS$5,VLOOKUP(AI1605,buff!$K:$L,2,FALSE),"")=0,"",IF($AH1605=AS$5,VLOOKUP(AI1605,buff!$K:$L,2,FALSE),"")),"")</f>
        <v/>
      </c>
      <c r="AT1605" s="6" t="str">
        <f>_xlfn.IFNA(IF(IF($AH1605=AT$5,VLOOKUP(AJ1605,buff!$K:$L,2,FALSE),"")=0,"",IF($AH1605=AT$5,VLOOKUP(AJ1605,buff!$K:$L,2,FALSE),"")),"")</f>
        <v/>
      </c>
      <c r="AU1605" s="6" t="str">
        <f>_xlfn.IFNA(IF(IF($AH1605=AU$5,VLOOKUP(AK1605,buff!$K:$L,2,FALSE),"")=0,"",IF($AH1605=AU$5,VLOOKUP(AK1605,buff!$K:$L,2,FALSE),"")),"")</f>
        <v/>
      </c>
      <c r="AV1605" s="6" t="str">
        <f>_xlfn.IFNA(IF(IF($AH1605=AV$5,VLOOKUP(AL1605,buff!$K:$L,2,FALSE),"")=0,"",IF($AH1605=AV$5,VLOOKUP(AL1605,buff!$K:$L,2,FALSE),"")),"")</f>
        <v/>
      </c>
      <c r="AW1605" s="6" t="str">
        <f>_xlfn.IFNA(IF(IF($AH1605=AW$5,VLOOKUP(AM1605,buff!$K:$L,2,FALSE),"")=0,"",IF($AH1605=AW$5,VLOOKUP(AM1605,buff!$K:$L,2,FALSE),"")),"")</f>
        <v/>
      </c>
      <c r="AX1605" s="6">
        <f>VLOOKUP(AI1605,buff!K:P,6,FALSE)</f>
        <v>0</v>
      </c>
      <c r="AY1605">
        <f t="shared" si="475"/>
        <v>0</v>
      </c>
      <c r="AZ1605">
        <f t="shared" si="475"/>
        <v>0</v>
      </c>
      <c r="BA1605">
        <f t="shared" si="476"/>
        <v>2</v>
      </c>
      <c r="BB1605">
        <f t="shared" si="477"/>
        <v>1</v>
      </c>
    </row>
    <row r="1606" spans="1:54" x14ac:dyDescent="0.15">
      <c r="A1606" t="str">
        <f t="shared" si="479"/>
        <v>星霜主动技能2等级20</v>
      </c>
      <c r="B1606" s="8">
        <v>1600</v>
      </c>
      <c r="C1606" s="8" t="str">
        <f>VLOOKUP(G1606,角色!A:B,2,FALSE)</f>
        <v>星霜</v>
      </c>
      <c r="D1606" s="8" t="str">
        <f t="shared" si="472"/>
        <v>主动技能2</v>
      </c>
      <c r="E1606" s="8">
        <f t="shared" si="480"/>
        <v>20</v>
      </c>
      <c r="F1606" s="8">
        <f t="shared" si="481"/>
        <v>2</v>
      </c>
      <c r="G1606" s="8">
        <f t="shared" si="482"/>
        <v>27</v>
      </c>
      <c r="H1606" s="4" t="s">
        <v>522</v>
      </c>
      <c r="I1606" s="24" t="str">
        <f t="shared" si="490"/>
        <v>对敌方全体造成100%攻击力（+8011）点伤害。并附带流血。</v>
      </c>
      <c r="J1606" s="4" t="s">
        <v>305</v>
      </c>
      <c r="K1606" s="1" t="s">
        <v>103</v>
      </c>
      <c r="L1606" s="4" t="s">
        <v>107</v>
      </c>
      <c r="M1606" s="4"/>
      <c r="N1606" s="4">
        <v>100</v>
      </c>
      <c r="O1606" s="4"/>
      <c r="T1606" s="6" t="str">
        <f t="shared" si="483"/>
        <v>1:100:2:0</v>
      </c>
      <c r="U1606" s="6" t="str">
        <f t="shared" si="484"/>
        <v/>
      </c>
      <c r="Y1606">
        <f t="shared" si="489"/>
        <v>50</v>
      </c>
      <c r="Z1606">
        <v>100</v>
      </c>
      <c r="AA1606" s="23">
        <v>25</v>
      </c>
      <c r="AB1606" s="23">
        <f>INT(VLOOKUP(VLOOKUP($C1606,角色技能升级比率表!$B:$C,2,FALSE),角色属性概况!E:F,2,FALSE)*VLOOKUP(E1606,角色属性概况!I:M,3,FALSE)*AA1606/100)</f>
        <v>8011</v>
      </c>
      <c r="AE1606">
        <v>0</v>
      </c>
      <c r="AF1606" s="23">
        <f t="shared" si="473"/>
        <v>2</v>
      </c>
      <c r="AG1606" s="23">
        <f t="shared" si="474"/>
        <v>1</v>
      </c>
      <c r="AH1606" t="s">
        <v>118</v>
      </c>
      <c r="AI1606" t="s">
        <v>1559</v>
      </c>
      <c r="AN1606" s="6" t="str">
        <f>_xlfn.IFNA(IF(IF($AH1606=AN$5,VLOOKUP(AI1606,buff!$K:$L,2,FALSE),"")=0,"",IF($AH1606=AN$5,VLOOKUP(AI1606,buff!$K:$L,2,FALSE),"")),"")</f>
        <v>1:100:2:0</v>
      </c>
      <c r="AO1606" s="6" t="str">
        <f>_xlfn.IFNA(IF(IF($AH1606=AO$5,VLOOKUP(AJ1606,buff!$K:$L,2,FALSE),"")=0,"",IF($AH1606=AO$5,VLOOKUP(AJ1606,buff!$K:$L,2,FALSE),"")),"")</f>
        <v/>
      </c>
      <c r="AP1606" s="6" t="str">
        <f>_xlfn.IFNA(IF(IF($AH1606=AP$5,VLOOKUP(AK1606,buff!$K:$L,2,FALSE),"")=0,"",IF($AH1606=AP$5,VLOOKUP(AK1606,buff!$K:$L,2,FALSE),"")),"")</f>
        <v/>
      </c>
      <c r="AQ1606" s="6" t="str">
        <f>_xlfn.IFNA(IF(IF($AH1606=AQ$5,VLOOKUP(AL1606,buff!$K:$L,2,FALSE),"")=0,"",IF($AH1606=AQ$5,VLOOKUP(AL1606,buff!$K:$L,2,FALSE),"")),"")</f>
        <v/>
      </c>
      <c r="AR1606" s="6" t="str">
        <f>_xlfn.IFNA(IF(IF($AH1606=AR$5,VLOOKUP(AM1606,buff!$K:$L,2,FALSE),"")=0,"",IF($AH1606=AR$5,VLOOKUP(AM1606,buff!$K:$L,2,FALSE),"")),"")</f>
        <v/>
      </c>
      <c r="AS1606" s="6" t="str">
        <f>_xlfn.IFNA(IF(IF($AH1606=AS$5,VLOOKUP(AI1606,buff!$K:$L,2,FALSE),"")=0,"",IF($AH1606=AS$5,VLOOKUP(AI1606,buff!$K:$L,2,FALSE),"")),"")</f>
        <v/>
      </c>
      <c r="AT1606" s="6" t="str">
        <f>_xlfn.IFNA(IF(IF($AH1606=AT$5,VLOOKUP(AJ1606,buff!$K:$L,2,FALSE),"")=0,"",IF($AH1606=AT$5,VLOOKUP(AJ1606,buff!$K:$L,2,FALSE),"")),"")</f>
        <v/>
      </c>
      <c r="AU1606" s="6" t="str">
        <f>_xlfn.IFNA(IF(IF($AH1606=AU$5,VLOOKUP(AK1606,buff!$K:$L,2,FALSE),"")=0,"",IF($AH1606=AU$5,VLOOKUP(AK1606,buff!$K:$L,2,FALSE),"")),"")</f>
        <v/>
      </c>
      <c r="AV1606" s="6" t="str">
        <f>_xlfn.IFNA(IF(IF($AH1606=AV$5,VLOOKUP(AL1606,buff!$K:$L,2,FALSE),"")=0,"",IF($AH1606=AV$5,VLOOKUP(AL1606,buff!$K:$L,2,FALSE),"")),"")</f>
        <v/>
      </c>
      <c r="AW1606" s="6" t="str">
        <f>_xlfn.IFNA(IF(IF($AH1606=AW$5,VLOOKUP(AM1606,buff!$K:$L,2,FALSE),"")=0,"",IF($AH1606=AW$5,VLOOKUP(AM1606,buff!$K:$L,2,FALSE),"")),"")</f>
        <v/>
      </c>
      <c r="AX1606" s="6">
        <f>VLOOKUP(AI1606,buff!K:P,6,FALSE)</f>
        <v>0</v>
      </c>
      <c r="AY1606">
        <f t="shared" si="475"/>
        <v>0</v>
      </c>
      <c r="AZ1606">
        <f t="shared" si="475"/>
        <v>0</v>
      </c>
      <c r="BA1606">
        <f t="shared" si="476"/>
        <v>2</v>
      </c>
      <c r="BB1606">
        <f t="shared" si="477"/>
        <v>1</v>
      </c>
    </row>
    <row r="1607" spans="1:54" x14ac:dyDescent="0.15">
      <c r="A1607" t="str">
        <f t="shared" si="479"/>
        <v>星霜主动技能3等级1</v>
      </c>
      <c r="B1607" s="8">
        <v>1601</v>
      </c>
      <c r="C1607" s="8" t="str">
        <f>VLOOKUP(G1607,角色!A:B,2,FALSE)</f>
        <v>星霜</v>
      </c>
      <c r="D1607" s="8" t="str">
        <f t="shared" si="472"/>
        <v>主动技能3</v>
      </c>
      <c r="E1607" s="8">
        <f t="shared" si="480"/>
        <v>1</v>
      </c>
      <c r="F1607" s="8">
        <f t="shared" si="481"/>
        <v>3</v>
      </c>
      <c r="G1607" s="8">
        <f t="shared" si="482"/>
        <v>27</v>
      </c>
      <c r="H1607" s="4" t="s">
        <v>523</v>
      </c>
      <c r="I1607" s="4" t="str">
        <f>"对敌方十字单体造成125%攻击伤害（+"&amp;AB1607&amp;")并概率眩晕"</f>
        <v>对敌方十字单体造成125%攻击伤害（+118)并概率眩晕</v>
      </c>
      <c r="J1607" s="4" t="s">
        <v>305</v>
      </c>
      <c r="K1607" s="1" t="s">
        <v>103</v>
      </c>
      <c r="L1607" s="4" t="s">
        <v>112</v>
      </c>
      <c r="M1607" s="4"/>
      <c r="N1607" s="4">
        <v>100</v>
      </c>
      <c r="O1607" s="4"/>
      <c r="T1607" s="6" t="str">
        <f t="shared" ref="T1607:T1618" si="491">IF(AN1607="","",AN1607)&amp;IF(AO1607="","","|"&amp;AO1607)&amp;IF(AP1607="","","|"&amp;AP1607)&amp;IF(AQ1607="","","|"&amp;AQ1607)&amp;IF(AR1607="","","|"&amp;AR1607)</f>
        <v/>
      </c>
      <c r="U1607" s="6" t="str">
        <f t="shared" ref="U1607:U1618" si="492">IF(AS1607="","",AS1607)&amp;IF(AT1607="","","|"&amp;AT1607)&amp;IF(AU1607="","","|"&amp;AU1607)&amp;IF(AV1607="","","|"&amp;AV1607)&amp;IF(AW1607="","","|"&amp;AW1607)</f>
        <v>134:50:2:0</v>
      </c>
      <c r="Y1607">
        <f t="shared" si="489"/>
        <v>100</v>
      </c>
      <c r="Z1607">
        <v>125</v>
      </c>
      <c r="AA1607" s="23">
        <v>25</v>
      </c>
      <c r="AB1607" s="23">
        <f>INT(VLOOKUP(VLOOKUP($C1607,角色技能升级比率表!$B:$C,2,FALSE),角色属性概况!E:F,2,FALSE)*VLOOKUP(E1607,角色属性概况!I:M,3,FALSE)*AA1607/100)</f>
        <v>118</v>
      </c>
      <c r="AE1607">
        <v>0</v>
      </c>
      <c r="AF1607" s="23">
        <f t="shared" si="473"/>
        <v>3</v>
      </c>
      <c r="AG1607" s="23">
        <f t="shared" si="474"/>
        <v>2</v>
      </c>
      <c r="AH1607" t="s">
        <v>119</v>
      </c>
      <c r="AI1607" s="4" t="s">
        <v>1776</v>
      </c>
      <c r="AN1607" s="6" t="str">
        <f>_xlfn.IFNA(IF(IF($AH1607=AN$5,VLOOKUP(AI1607,buff!$K:$L,2,FALSE),"")=0,"",IF($AH1607=AN$5,VLOOKUP(AI1607,buff!$K:$L,2,FALSE),"")),"")</f>
        <v/>
      </c>
      <c r="AO1607" s="6" t="str">
        <f>_xlfn.IFNA(IF(IF($AH1607=AO$5,VLOOKUP(AJ1607,buff!$K:$L,2,FALSE),"")=0,"",IF($AH1607=AO$5,VLOOKUP(AJ1607,buff!$K:$L,2,FALSE),"")),"")</f>
        <v/>
      </c>
      <c r="AP1607" s="6" t="str">
        <f>_xlfn.IFNA(IF(IF($AH1607=AP$5,VLOOKUP(AK1607,buff!$K:$L,2,FALSE),"")=0,"",IF($AH1607=AP$5,VLOOKUP(AK1607,buff!$K:$L,2,FALSE),"")),"")</f>
        <v/>
      </c>
      <c r="AQ1607" s="6" t="str">
        <f>_xlfn.IFNA(IF(IF($AH1607=AQ$5,VLOOKUP(AL1607,buff!$K:$L,2,FALSE),"")=0,"",IF($AH1607=AQ$5,VLOOKUP(AL1607,buff!$K:$L,2,FALSE),"")),"")</f>
        <v/>
      </c>
      <c r="AR1607" s="6" t="str">
        <f>_xlfn.IFNA(IF(IF($AH1607=AR$5,VLOOKUP(AM1607,buff!$K:$L,2,FALSE),"")=0,"",IF($AH1607=AR$5,VLOOKUP(AM1607,buff!$K:$L,2,FALSE),"")),"")</f>
        <v/>
      </c>
      <c r="AS1607" s="6" t="str">
        <f>_xlfn.IFNA(IF(IF($AH1607=AS$5,VLOOKUP(AI1607,buff!$K:$L,2,FALSE),"")=0,"",IF($AH1607=AS$5,VLOOKUP(AI1607,buff!$K:$L,2,FALSE),"")),"")</f>
        <v>134:50:2:0</v>
      </c>
      <c r="AT1607" s="6" t="str">
        <f>_xlfn.IFNA(IF(IF($AH1607=AT$5,VLOOKUP(AJ1607,buff!$K:$L,2,FALSE),"")=0,"",IF($AH1607=AT$5,VLOOKUP(AJ1607,buff!$K:$L,2,FALSE),"")),"")</f>
        <v/>
      </c>
      <c r="AU1607" s="6" t="str">
        <f>_xlfn.IFNA(IF(IF($AH1607=AU$5,VLOOKUP(AK1607,buff!$K:$L,2,FALSE),"")=0,"",IF($AH1607=AU$5,VLOOKUP(AK1607,buff!$K:$L,2,FALSE),"")),"")</f>
        <v/>
      </c>
      <c r="AV1607" s="6" t="str">
        <f>_xlfn.IFNA(IF(IF($AH1607=AV$5,VLOOKUP(AL1607,buff!$K:$L,2,FALSE),"")=0,"",IF($AH1607=AV$5,VLOOKUP(AL1607,buff!$K:$L,2,FALSE),"")),"")</f>
        <v/>
      </c>
      <c r="AW1607" s="6" t="str">
        <f>_xlfn.IFNA(IF(IF($AH1607=AW$5,VLOOKUP(AM1607,buff!$K:$L,2,FALSE),"")=0,"",IF($AH1607=AW$5,VLOOKUP(AM1607,buff!$K:$L,2,FALSE),"")),"")</f>
        <v/>
      </c>
      <c r="AX1607" s="6">
        <f>VLOOKUP(AI1607,buff!K:P,6,FALSE)</f>
        <v>0</v>
      </c>
      <c r="AY1607">
        <f t="shared" si="475"/>
        <v>0</v>
      </c>
      <c r="AZ1607">
        <f t="shared" si="475"/>
        <v>0</v>
      </c>
      <c r="BA1607">
        <f t="shared" si="476"/>
        <v>3</v>
      </c>
      <c r="BB1607">
        <f t="shared" si="477"/>
        <v>2</v>
      </c>
    </row>
    <row r="1608" spans="1:54" x14ac:dyDescent="0.15">
      <c r="A1608" t="str">
        <f t="shared" si="479"/>
        <v>星霜主动技能3等级2</v>
      </c>
      <c r="B1608" s="8">
        <v>1602</v>
      </c>
      <c r="C1608" s="8" t="str">
        <f>VLOOKUP(G1608,角色!A:B,2,FALSE)</f>
        <v>星霜</v>
      </c>
      <c r="D1608" s="8" t="str">
        <f t="shared" ref="D1608:D1626" si="493">$D$4&amp;F1608</f>
        <v>主动技能3</v>
      </c>
      <c r="E1608" s="8">
        <f t="shared" si="480"/>
        <v>2</v>
      </c>
      <c r="F1608" s="8">
        <f t="shared" si="481"/>
        <v>3</v>
      </c>
      <c r="G1608" s="8">
        <f t="shared" si="482"/>
        <v>27</v>
      </c>
      <c r="H1608" s="4" t="s">
        <v>523</v>
      </c>
      <c r="I1608" s="4" t="str">
        <f t="shared" ref="I1608:I1626" si="494">"对敌方十字单体造成125%攻击伤害（+"&amp;AB1608&amp;")并概率眩晕"</f>
        <v>对敌方十字单体造成125%攻击伤害（+175)并概率眩晕</v>
      </c>
      <c r="J1608" s="4" t="s">
        <v>305</v>
      </c>
      <c r="K1608" s="1" t="s">
        <v>103</v>
      </c>
      <c r="L1608" s="4" t="s">
        <v>112</v>
      </c>
      <c r="M1608" s="4"/>
      <c r="N1608" s="4">
        <v>100</v>
      </c>
      <c r="O1608" s="4"/>
      <c r="T1608" s="6" t="str">
        <f t="shared" si="491"/>
        <v/>
      </c>
      <c r="U1608" s="6" t="str">
        <f t="shared" si="492"/>
        <v>134:50:2:0</v>
      </c>
      <c r="Y1608">
        <f t="shared" si="489"/>
        <v>100</v>
      </c>
      <c r="Z1608">
        <v>125</v>
      </c>
      <c r="AA1608" s="23">
        <v>25</v>
      </c>
      <c r="AB1608" s="23">
        <f>INT(VLOOKUP(VLOOKUP($C1608,角色技能升级比率表!$B:$C,2,FALSE),角色属性概况!E:F,2,FALSE)*VLOOKUP(E1608,角色属性概况!I:M,3,FALSE)*AA1608/100)</f>
        <v>175</v>
      </c>
      <c r="AE1608">
        <v>0</v>
      </c>
      <c r="AF1608" s="23">
        <f t="shared" ref="AF1608:AF1626" si="495">BA1608</f>
        <v>3</v>
      </c>
      <c r="AG1608" s="23">
        <f t="shared" ref="AG1608:AG1626" si="496">BB1608</f>
        <v>2</v>
      </c>
      <c r="AH1608" t="s">
        <v>119</v>
      </c>
      <c r="AI1608" s="4" t="s">
        <v>1776</v>
      </c>
      <c r="AN1608" s="6" t="str">
        <f>_xlfn.IFNA(IF(IF($AH1608=AN$5,VLOOKUP(AI1608,buff!$K:$L,2,FALSE),"")=0,"",IF($AH1608=AN$5,VLOOKUP(AI1608,buff!$K:$L,2,FALSE),"")),"")</f>
        <v/>
      </c>
      <c r="AO1608" s="6" t="str">
        <f>_xlfn.IFNA(IF(IF($AH1608=AO$5,VLOOKUP(AJ1608,buff!$K:$L,2,FALSE),"")=0,"",IF($AH1608=AO$5,VLOOKUP(AJ1608,buff!$K:$L,2,FALSE),"")),"")</f>
        <v/>
      </c>
      <c r="AP1608" s="6" t="str">
        <f>_xlfn.IFNA(IF(IF($AH1608=AP$5,VLOOKUP(AK1608,buff!$K:$L,2,FALSE),"")=0,"",IF($AH1608=AP$5,VLOOKUP(AK1608,buff!$K:$L,2,FALSE),"")),"")</f>
        <v/>
      </c>
      <c r="AQ1608" s="6" t="str">
        <f>_xlfn.IFNA(IF(IF($AH1608=AQ$5,VLOOKUP(AL1608,buff!$K:$L,2,FALSE),"")=0,"",IF($AH1608=AQ$5,VLOOKUP(AL1608,buff!$K:$L,2,FALSE),"")),"")</f>
        <v/>
      </c>
      <c r="AR1608" s="6" t="str">
        <f>_xlfn.IFNA(IF(IF($AH1608=AR$5,VLOOKUP(AM1608,buff!$K:$L,2,FALSE),"")=0,"",IF($AH1608=AR$5,VLOOKUP(AM1608,buff!$K:$L,2,FALSE),"")),"")</f>
        <v/>
      </c>
      <c r="AS1608" s="6" t="str">
        <f>_xlfn.IFNA(IF(IF($AH1608=AS$5,VLOOKUP(AI1608,buff!$K:$L,2,FALSE),"")=0,"",IF($AH1608=AS$5,VLOOKUP(AI1608,buff!$K:$L,2,FALSE),"")),"")</f>
        <v>134:50:2:0</v>
      </c>
      <c r="AT1608" s="6" t="str">
        <f>_xlfn.IFNA(IF(IF($AH1608=AT$5,VLOOKUP(AJ1608,buff!$K:$L,2,FALSE),"")=0,"",IF($AH1608=AT$5,VLOOKUP(AJ1608,buff!$K:$L,2,FALSE),"")),"")</f>
        <v/>
      </c>
      <c r="AU1608" s="6" t="str">
        <f>_xlfn.IFNA(IF(IF($AH1608=AU$5,VLOOKUP(AK1608,buff!$K:$L,2,FALSE),"")=0,"",IF($AH1608=AU$5,VLOOKUP(AK1608,buff!$K:$L,2,FALSE),"")),"")</f>
        <v/>
      </c>
      <c r="AV1608" s="6" t="str">
        <f>_xlfn.IFNA(IF(IF($AH1608=AV$5,VLOOKUP(AL1608,buff!$K:$L,2,FALSE),"")=0,"",IF($AH1608=AV$5,VLOOKUP(AL1608,buff!$K:$L,2,FALSE),"")),"")</f>
        <v/>
      </c>
      <c r="AW1608" s="6" t="str">
        <f>_xlfn.IFNA(IF(IF($AH1608=AW$5,VLOOKUP(AM1608,buff!$K:$L,2,FALSE),"")=0,"",IF($AH1608=AW$5,VLOOKUP(AM1608,buff!$K:$L,2,FALSE),"")),"")</f>
        <v/>
      </c>
      <c r="AX1608" s="6">
        <f>VLOOKUP(AI1608,buff!K:P,6,FALSE)</f>
        <v>0</v>
      </c>
      <c r="AY1608">
        <f t="shared" ref="AY1608:AZ1626" si="497">AX1608</f>
        <v>0</v>
      </c>
      <c r="AZ1608">
        <f t="shared" si="497"/>
        <v>0</v>
      </c>
      <c r="BA1608">
        <f t="shared" ref="BA1608:BA1626" si="498">IF(F1608=1,0,IF(F1608=2,2,3))</f>
        <v>3</v>
      </c>
      <c r="BB1608">
        <f t="shared" ref="BB1608:BB1626" si="499">IF(F1608=1,0,IF(F1608=2,1,2))</f>
        <v>2</v>
      </c>
    </row>
    <row r="1609" spans="1:54" x14ac:dyDescent="0.15">
      <c r="A1609" t="str">
        <f t="shared" si="479"/>
        <v>星霜主动技能3等级3</v>
      </c>
      <c r="B1609" s="8">
        <v>1603</v>
      </c>
      <c r="C1609" s="8" t="str">
        <f>VLOOKUP(G1609,角色!A:B,2,FALSE)</f>
        <v>星霜</v>
      </c>
      <c r="D1609" s="8" t="str">
        <f t="shared" si="493"/>
        <v>主动技能3</v>
      </c>
      <c r="E1609" s="8">
        <f t="shared" si="480"/>
        <v>3</v>
      </c>
      <c r="F1609" s="8">
        <f t="shared" si="481"/>
        <v>3</v>
      </c>
      <c r="G1609" s="8">
        <f t="shared" si="482"/>
        <v>27</v>
      </c>
      <c r="H1609" s="4" t="s">
        <v>523</v>
      </c>
      <c r="I1609" s="4" t="str">
        <f t="shared" si="494"/>
        <v>对敌方十字单体造成125%攻击伤害（+231)并概率眩晕</v>
      </c>
      <c r="J1609" s="4" t="s">
        <v>305</v>
      </c>
      <c r="K1609" s="1" t="s">
        <v>103</v>
      </c>
      <c r="L1609" s="4" t="s">
        <v>112</v>
      </c>
      <c r="M1609" s="4"/>
      <c r="N1609" s="4">
        <v>100</v>
      </c>
      <c r="O1609" s="4"/>
      <c r="T1609" s="6" t="str">
        <f t="shared" si="491"/>
        <v/>
      </c>
      <c r="U1609" s="6" t="str">
        <f t="shared" si="492"/>
        <v>134:50:2:0</v>
      </c>
      <c r="Y1609">
        <f t="shared" si="489"/>
        <v>100</v>
      </c>
      <c r="Z1609">
        <v>125</v>
      </c>
      <c r="AA1609" s="23">
        <v>25</v>
      </c>
      <c r="AB1609" s="23">
        <f>INT(VLOOKUP(VLOOKUP($C1609,角色技能升级比率表!$B:$C,2,FALSE),角色属性概况!E:F,2,FALSE)*VLOOKUP(E1609,角色属性概况!I:M,3,FALSE)*AA1609/100)</f>
        <v>231</v>
      </c>
      <c r="AE1609">
        <v>0</v>
      </c>
      <c r="AF1609" s="23">
        <f t="shared" si="495"/>
        <v>3</v>
      </c>
      <c r="AG1609" s="23">
        <f t="shared" si="496"/>
        <v>2</v>
      </c>
      <c r="AH1609" t="s">
        <v>119</v>
      </c>
      <c r="AI1609" s="4" t="s">
        <v>1776</v>
      </c>
      <c r="AN1609" s="6" t="str">
        <f>_xlfn.IFNA(IF(IF($AH1609=AN$5,VLOOKUP(AI1609,buff!$K:$L,2,FALSE),"")=0,"",IF($AH1609=AN$5,VLOOKUP(AI1609,buff!$K:$L,2,FALSE),"")),"")</f>
        <v/>
      </c>
      <c r="AO1609" s="6" t="str">
        <f>_xlfn.IFNA(IF(IF($AH1609=AO$5,VLOOKUP(AJ1609,buff!$K:$L,2,FALSE),"")=0,"",IF($AH1609=AO$5,VLOOKUP(AJ1609,buff!$K:$L,2,FALSE),"")),"")</f>
        <v/>
      </c>
      <c r="AP1609" s="6" t="str">
        <f>_xlfn.IFNA(IF(IF($AH1609=AP$5,VLOOKUP(AK1609,buff!$K:$L,2,FALSE),"")=0,"",IF($AH1609=AP$5,VLOOKUP(AK1609,buff!$K:$L,2,FALSE),"")),"")</f>
        <v/>
      </c>
      <c r="AQ1609" s="6" t="str">
        <f>_xlfn.IFNA(IF(IF($AH1609=AQ$5,VLOOKUP(AL1609,buff!$K:$L,2,FALSE),"")=0,"",IF($AH1609=AQ$5,VLOOKUP(AL1609,buff!$K:$L,2,FALSE),"")),"")</f>
        <v/>
      </c>
      <c r="AR1609" s="6" t="str">
        <f>_xlfn.IFNA(IF(IF($AH1609=AR$5,VLOOKUP(AM1609,buff!$K:$L,2,FALSE),"")=0,"",IF($AH1609=AR$5,VLOOKUP(AM1609,buff!$K:$L,2,FALSE),"")),"")</f>
        <v/>
      </c>
      <c r="AS1609" s="6" t="str">
        <f>_xlfn.IFNA(IF(IF($AH1609=AS$5,VLOOKUP(AI1609,buff!$K:$L,2,FALSE),"")=0,"",IF($AH1609=AS$5,VLOOKUP(AI1609,buff!$K:$L,2,FALSE),"")),"")</f>
        <v>134:50:2:0</v>
      </c>
      <c r="AT1609" s="6" t="str">
        <f>_xlfn.IFNA(IF(IF($AH1609=AT$5,VLOOKUP(AJ1609,buff!$K:$L,2,FALSE),"")=0,"",IF($AH1609=AT$5,VLOOKUP(AJ1609,buff!$K:$L,2,FALSE),"")),"")</f>
        <v/>
      </c>
      <c r="AU1609" s="6" t="str">
        <f>_xlfn.IFNA(IF(IF($AH1609=AU$5,VLOOKUP(AK1609,buff!$K:$L,2,FALSE),"")=0,"",IF($AH1609=AU$5,VLOOKUP(AK1609,buff!$K:$L,2,FALSE),"")),"")</f>
        <v/>
      </c>
      <c r="AV1609" s="6" t="str">
        <f>_xlfn.IFNA(IF(IF($AH1609=AV$5,VLOOKUP(AL1609,buff!$K:$L,2,FALSE),"")=0,"",IF($AH1609=AV$5,VLOOKUP(AL1609,buff!$K:$L,2,FALSE),"")),"")</f>
        <v/>
      </c>
      <c r="AW1609" s="6" t="str">
        <f>_xlfn.IFNA(IF(IF($AH1609=AW$5,VLOOKUP(AM1609,buff!$K:$L,2,FALSE),"")=0,"",IF($AH1609=AW$5,VLOOKUP(AM1609,buff!$K:$L,2,FALSE),"")),"")</f>
        <v/>
      </c>
      <c r="AX1609" s="6">
        <f>VLOOKUP(AI1609,buff!K:P,6,FALSE)</f>
        <v>0</v>
      </c>
      <c r="AY1609">
        <f t="shared" si="497"/>
        <v>0</v>
      </c>
      <c r="AZ1609">
        <f t="shared" si="497"/>
        <v>0</v>
      </c>
      <c r="BA1609">
        <f t="shared" si="498"/>
        <v>3</v>
      </c>
      <c r="BB1609">
        <f t="shared" si="499"/>
        <v>2</v>
      </c>
    </row>
    <row r="1610" spans="1:54" x14ac:dyDescent="0.15">
      <c r="A1610" t="str">
        <f t="shared" si="479"/>
        <v>星霜主动技能3等级4</v>
      </c>
      <c r="B1610" s="8">
        <v>1604</v>
      </c>
      <c r="C1610" s="8" t="str">
        <f>VLOOKUP(G1610,角色!A:B,2,FALSE)</f>
        <v>星霜</v>
      </c>
      <c r="D1610" s="8" t="str">
        <f t="shared" si="493"/>
        <v>主动技能3</v>
      </c>
      <c r="E1610" s="8">
        <f t="shared" si="480"/>
        <v>4</v>
      </c>
      <c r="F1610" s="8">
        <f t="shared" si="481"/>
        <v>3</v>
      </c>
      <c r="G1610" s="8">
        <f t="shared" si="482"/>
        <v>27</v>
      </c>
      <c r="H1610" s="4" t="s">
        <v>523</v>
      </c>
      <c r="I1610" s="4" t="str">
        <f t="shared" si="494"/>
        <v>对敌方十字单体造成125%攻击伤害（+287)并概率眩晕</v>
      </c>
      <c r="J1610" s="4" t="s">
        <v>305</v>
      </c>
      <c r="K1610" s="1" t="s">
        <v>103</v>
      </c>
      <c r="L1610" s="4" t="s">
        <v>112</v>
      </c>
      <c r="M1610" s="4"/>
      <c r="N1610" s="4">
        <v>100</v>
      </c>
      <c r="O1610" s="4"/>
      <c r="T1610" s="6" t="str">
        <f t="shared" si="491"/>
        <v/>
      </c>
      <c r="U1610" s="6" t="str">
        <f t="shared" si="492"/>
        <v>134:50:2:0</v>
      </c>
      <c r="Y1610">
        <f t="shared" si="489"/>
        <v>100</v>
      </c>
      <c r="Z1610">
        <v>125</v>
      </c>
      <c r="AA1610" s="23">
        <v>25</v>
      </c>
      <c r="AB1610" s="23">
        <f>INT(VLOOKUP(VLOOKUP($C1610,角色技能升级比率表!$B:$C,2,FALSE),角色属性概况!E:F,2,FALSE)*VLOOKUP(E1610,角色属性概况!I:M,3,FALSE)*AA1610/100)</f>
        <v>287</v>
      </c>
      <c r="AE1610">
        <v>0</v>
      </c>
      <c r="AF1610" s="23">
        <f t="shared" si="495"/>
        <v>3</v>
      </c>
      <c r="AG1610" s="23">
        <f t="shared" si="496"/>
        <v>2</v>
      </c>
      <c r="AH1610" t="s">
        <v>119</v>
      </c>
      <c r="AI1610" s="4" t="s">
        <v>1776</v>
      </c>
      <c r="AN1610" s="6" t="str">
        <f>_xlfn.IFNA(IF(IF($AH1610=AN$5,VLOOKUP(AI1610,buff!$K:$L,2,FALSE),"")=0,"",IF($AH1610=AN$5,VLOOKUP(AI1610,buff!$K:$L,2,FALSE),"")),"")</f>
        <v/>
      </c>
      <c r="AO1610" s="6" t="str">
        <f>_xlfn.IFNA(IF(IF($AH1610=AO$5,VLOOKUP(AJ1610,buff!$K:$L,2,FALSE),"")=0,"",IF($AH1610=AO$5,VLOOKUP(AJ1610,buff!$K:$L,2,FALSE),"")),"")</f>
        <v/>
      </c>
      <c r="AP1610" s="6" t="str">
        <f>_xlfn.IFNA(IF(IF($AH1610=AP$5,VLOOKUP(AK1610,buff!$K:$L,2,FALSE),"")=0,"",IF($AH1610=AP$5,VLOOKUP(AK1610,buff!$K:$L,2,FALSE),"")),"")</f>
        <v/>
      </c>
      <c r="AQ1610" s="6" t="str">
        <f>_xlfn.IFNA(IF(IF($AH1610=AQ$5,VLOOKUP(AL1610,buff!$K:$L,2,FALSE),"")=0,"",IF($AH1610=AQ$5,VLOOKUP(AL1610,buff!$K:$L,2,FALSE),"")),"")</f>
        <v/>
      </c>
      <c r="AR1610" s="6" t="str">
        <f>_xlfn.IFNA(IF(IF($AH1610=AR$5,VLOOKUP(AM1610,buff!$K:$L,2,FALSE),"")=0,"",IF($AH1610=AR$5,VLOOKUP(AM1610,buff!$K:$L,2,FALSE),"")),"")</f>
        <v/>
      </c>
      <c r="AS1610" s="6" t="str">
        <f>_xlfn.IFNA(IF(IF($AH1610=AS$5,VLOOKUP(AI1610,buff!$K:$L,2,FALSE),"")=0,"",IF($AH1610=AS$5,VLOOKUP(AI1610,buff!$K:$L,2,FALSE),"")),"")</f>
        <v>134:50:2:0</v>
      </c>
      <c r="AT1610" s="6" t="str">
        <f>_xlfn.IFNA(IF(IF($AH1610=AT$5,VLOOKUP(AJ1610,buff!$K:$L,2,FALSE),"")=0,"",IF($AH1610=AT$5,VLOOKUP(AJ1610,buff!$K:$L,2,FALSE),"")),"")</f>
        <v/>
      </c>
      <c r="AU1610" s="6" t="str">
        <f>_xlfn.IFNA(IF(IF($AH1610=AU$5,VLOOKUP(AK1610,buff!$K:$L,2,FALSE),"")=0,"",IF($AH1610=AU$5,VLOOKUP(AK1610,buff!$K:$L,2,FALSE),"")),"")</f>
        <v/>
      </c>
      <c r="AV1610" s="6" t="str">
        <f>_xlfn.IFNA(IF(IF($AH1610=AV$5,VLOOKUP(AL1610,buff!$K:$L,2,FALSE),"")=0,"",IF($AH1610=AV$5,VLOOKUP(AL1610,buff!$K:$L,2,FALSE),"")),"")</f>
        <v/>
      </c>
      <c r="AW1610" s="6" t="str">
        <f>_xlfn.IFNA(IF(IF($AH1610=AW$5,VLOOKUP(AM1610,buff!$K:$L,2,FALSE),"")=0,"",IF($AH1610=AW$5,VLOOKUP(AM1610,buff!$K:$L,2,FALSE),"")),"")</f>
        <v/>
      </c>
      <c r="AX1610" s="6">
        <f>VLOOKUP(AI1610,buff!K:P,6,FALSE)</f>
        <v>0</v>
      </c>
      <c r="AY1610">
        <f t="shared" si="497"/>
        <v>0</v>
      </c>
      <c r="AZ1610">
        <f t="shared" si="497"/>
        <v>0</v>
      </c>
      <c r="BA1610">
        <f t="shared" si="498"/>
        <v>3</v>
      </c>
      <c r="BB1610">
        <f t="shared" si="499"/>
        <v>2</v>
      </c>
    </row>
    <row r="1611" spans="1:54" x14ac:dyDescent="0.15">
      <c r="A1611" t="str">
        <f t="shared" si="479"/>
        <v>星霜主动技能3等级5</v>
      </c>
      <c r="B1611" s="8">
        <v>1605</v>
      </c>
      <c r="C1611" s="8" t="str">
        <f>VLOOKUP(G1611,角色!A:B,2,FALSE)</f>
        <v>星霜</v>
      </c>
      <c r="D1611" s="8" t="str">
        <f t="shared" si="493"/>
        <v>主动技能3</v>
      </c>
      <c r="E1611" s="8">
        <f t="shared" si="480"/>
        <v>5</v>
      </c>
      <c r="F1611" s="8">
        <f t="shared" si="481"/>
        <v>3</v>
      </c>
      <c r="G1611" s="8">
        <f t="shared" si="482"/>
        <v>27</v>
      </c>
      <c r="H1611" s="4" t="s">
        <v>523</v>
      </c>
      <c r="I1611" s="4" t="str">
        <f t="shared" si="494"/>
        <v>对敌方十字单体造成125%攻击伤害（+353)并概率眩晕</v>
      </c>
      <c r="J1611" s="4" t="s">
        <v>305</v>
      </c>
      <c r="K1611" s="1" t="s">
        <v>103</v>
      </c>
      <c r="L1611" s="4" t="s">
        <v>112</v>
      </c>
      <c r="M1611" s="4"/>
      <c r="N1611" s="4">
        <v>100</v>
      </c>
      <c r="O1611" s="4"/>
      <c r="T1611" s="6" t="str">
        <f t="shared" si="491"/>
        <v/>
      </c>
      <c r="U1611" s="6" t="str">
        <f t="shared" si="492"/>
        <v>134:50:2:0</v>
      </c>
      <c r="Y1611">
        <f t="shared" si="489"/>
        <v>100</v>
      </c>
      <c r="Z1611">
        <v>125</v>
      </c>
      <c r="AA1611" s="23">
        <v>25</v>
      </c>
      <c r="AB1611" s="23">
        <f>INT(VLOOKUP(VLOOKUP($C1611,角色技能升级比率表!$B:$C,2,FALSE),角色属性概况!E:F,2,FALSE)*VLOOKUP(E1611,角色属性概况!I:M,3,FALSE)*AA1611/100)</f>
        <v>353</v>
      </c>
      <c r="AE1611">
        <v>0</v>
      </c>
      <c r="AF1611" s="23">
        <f t="shared" si="495"/>
        <v>3</v>
      </c>
      <c r="AG1611" s="23">
        <f t="shared" si="496"/>
        <v>2</v>
      </c>
      <c r="AH1611" t="s">
        <v>119</v>
      </c>
      <c r="AI1611" s="4" t="s">
        <v>1776</v>
      </c>
      <c r="AN1611" s="6" t="str">
        <f>_xlfn.IFNA(IF(IF($AH1611=AN$5,VLOOKUP(AI1611,buff!$K:$L,2,FALSE),"")=0,"",IF($AH1611=AN$5,VLOOKUP(AI1611,buff!$K:$L,2,FALSE),"")),"")</f>
        <v/>
      </c>
      <c r="AO1611" s="6" t="str">
        <f>_xlfn.IFNA(IF(IF($AH1611=AO$5,VLOOKUP(AJ1611,buff!$K:$L,2,FALSE),"")=0,"",IF($AH1611=AO$5,VLOOKUP(AJ1611,buff!$K:$L,2,FALSE),"")),"")</f>
        <v/>
      </c>
      <c r="AP1611" s="6" t="str">
        <f>_xlfn.IFNA(IF(IF($AH1611=AP$5,VLOOKUP(AK1611,buff!$K:$L,2,FALSE),"")=0,"",IF($AH1611=AP$5,VLOOKUP(AK1611,buff!$K:$L,2,FALSE),"")),"")</f>
        <v/>
      </c>
      <c r="AQ1611" s="6" t="str">
        <f>_xlfn.IFNA(IF(IF($AH1611=AQ$5,VLOOKUP(AL1611,buff!$K:$L,2,FALSE),"")=0,"",IF($AH1611=AQ$5,VLOOKUP(AL1611,buff!$K:$L,2,FALSE),"")),"")</f>
        <v/>
      </c>
      <c r="AR1611" s="6" t="str">
        <f>_xlfn.IFNA(IF(IF($AH1611=AR$5,VLOOKUP(AM1611,buff!$K:$L,2,FALSE),"")=0,"",IF($AH1611=AR$5,VLOOKUP(AM1611,buff!$K:$L,2,FALSE),"")),"")</f>
        <v/>
      </c>
      <c r="AS1611" s="6" t="str">
        <f>_xlfn.IFNA(IF(IF($AH1611=AS$5,VLOOKUP(AI1611,buff!$K:$L,2,FALSE),"")=0,"",IF($AH1611=AS$5,VLOOKUP(AI1611,buff!$K:$L,2,FALSE),"")),"")</f>
        <v>134:50:2:0</v>
      </c>
      <c r="AT1611" s="6" t="str">
        <f>_xlfn.IFNA(IF(IF($AH1611=AT$5,VLOOKUP(AJ1611,buff!$K:$L,2,FALSE),"")=0,"",IF($AH1611=AT$5,VLOOKUP(AJ1611,buff!$K:$L,2,FALSE),"")),"")</f>
        <v/>
      </c>
      <c r="AU1611" s="6" t="str">
        <f>_xlfn.IFNA(IF(IF($AH1611=AU$5,VLOOKUP(AK1611,buff!$K:$L,2,FALSE),"")=0,"",IF($AH1611=AU$5,VLOOKUP(AK1611,buff!$K:$L,2,FALSE),"")),"")</f>
        <v/>
      </c>
      <c r="AV1611" s="6" t="str">
        <f>_xlfn.IFNA(IF(IF($AH1611=AV$5,VLOOKUP(AL1611,buff!$K:$L,2,FALSE),"")=0,"",IF($AH1611=AV$5,VLOOKUP(AL1611,buff!$K:$L,2,FALSE),"")),"")</f>
        <v/>
      </c>
      <c r="AW1611" s="6" t="str">
        <f>_xlfn.IFNA(IF(IF($AH1611=AW$5,VLOOKUP(AM1611,buff!$K:$L,2,FALSE),"")=0,"",IF($AH1611=AW$5,VLOOKUP(AM1611,buff!$K:$L,2,FALSE),"")),"")</f>
        <v/>
      </c>
      <c r="AX1611" s="6">
        <f>VLOOKUP(AI1611,buff!K:P,6,FALSE)</f>
        <v>0</v>
      </c>
      <c r="AY1611">
        <f t="shared" si="497"/>
        <v>0</v>
      </c>
      <c r="AZ1611">
        <f t="shared" si="497"/>
        <v>0</v>
      </c>
      <c r="BA1611">
        <f t="shared" si="498"/>
        <v>3</v>
      </c>
      <c r="BB1611">
        <f t="shared" si="499"/>
        <v>2</v>
      </c>
    </row>
    <row r="1612" spans="1:54" x14ac:dyDescent="0.15">
      <c r="A1612" t="str">
        <f t="shared" si="479"/>
        <v>星霜主动技能3等级6</v>
      </c>
      <c r="B1612" s="8">
        <v>1606</v>
      </c>
      <c r="C1612" s="8" t="str">
        <f>VLOOKUP(G1612,角色!A:B,2,FALSE)</f>
        <v>星霜</v>
      </c>
      <c r="D1612" s="8" t="str">
        <f t="shared" si="493"/>
        <v>主动技能3</v>
      </c>
      <c r="E1612" s="8">
        <f t="shared" si="480"/>
        <v>6</v>
      </c>
      <c r="F1612" s="8">
        <f t="shared" si="481"/>
        <v>3</v>
      </c>
      <c r="G1612" s="8">
        <f t="shared" si="482"/>
        <v>27</v>
      </c>
      <c r="H1612" s="4" t="s">
        <v>523</v>
      </c>
      <c r="I1612" s="4" t="str">
        <f t="shared" si="494"/>
        <v>对敌方十字单体造成125%攻击伤害（+435)并概率眩晕</v>
      </c>
      <c r="J1612" s="4" t="s">
        <v>305</v>
      </c>
      <c r="K1612" s="1" t="s">
        <v>103</v>
      </c>
      <c r="L1612" s="4" t="s">
        <v>112</v>
      </c>
      <c r="M1612" s="4"/>
      <c r="N1612" s="4">
        <v>100</v>
      </c>
      <c r="O1612" s="4"/>
      <c r="T1612" s="6" t="str">
        <f t="shared" si="491"/>
        <v/>
      </c>
      <c r="U1612" s="6" t="str">
        <f t="shared" si="492"/>
        <v>134:50:2:0</v>
      </c>
      <c r="Y1612">
        <f t="shared" si="489"/>
        <v>100</v>
      </c>
      <c r="Z1612">
        <v>125</v>
      </c>
      <c r="AA1612" s="23">
        <v>25</v>
      </c>
      <c r="AB1612" s="23">
        <f>INT(VLOOKUP(VLOOKUP($C1612,角色技能升级比率表!$B:$C,2,FALSE),角色属性概况!E:F,2,FALSE)*VLOOKUP(E1612,角色属性概况!I:M,3,FALSE)*AA1612/100)</f>
        <v>435</v>
      </c>
      <c r="AE1612">
        <v>0</v>
      </c>
      <c r="AF1612" s="23">
        <f t="shared" si="495"/>
        <v>3</v>
      </c>
      <c r="AG1612" s="23">
        <f t="shared" si="496"/>
        <v>2</v>
      </c>
      <c r="AH1612" t="s">
        <v>119</v>
      </c>
      <c r="AI1612" s="4" t="s">
        <v>1776</v>
      </c>
      <c r="AN1612" s="6" t="str">
        <f>_xlfn.IFNA(IF(IF($AH1612=AN$5,VLOOKUP(AI1612,buff!$K:$L,2,FALSE),"")=0,"",IF($AH1612=AN$5,VLOOKUP(AI1612,buff!$K:$L,2,FALSE),"")),"")</f>
        <v/>
      </c>
      <c r="AO1612" s="6" t="str">
        <f>_xlfn.IFNA(IF(IF($AH1612=AO$5,VLOOKUP(AJ1612,buff!$K:$L,2,FALSE),"")=0,"",IF($AH1612=AO$5,VLOOKUP(AJ1612,buff!$K:$L,2,FALSE),"")),"")</f>
        <v/>
      </c>
      <c r="AP1612" s="6" t="str">
        <f>_xlfn.IFNA(IF(IF($AH1612=AP$5,VLOOKUP(AK1612,buff!$K:$L,2,FALSE),"")=0,"",IF($AH1612=AP$5,VLOOKUP(AK1612,buff!$K:$L,2,FALSE),"")),"")</f>
        <v/>
      </c>
      <c r="AQ1612" s="6" t="str">
        <f>_xlfn.IFNA(IF(IF($AH1612=AQ$5,VLOOKUP(AL1612,buff!$K:$L,2,FALSE),"")=0,"",IF($AH1612=AQ$5,VLOOKUP(AL1612,buff!$K:$L,2,FALSE),"")),"")</f>
        <v/>
      </c>
      <c r="AR1612" s="6" t="str">
        <f>_xlfn.IFNA(IF(IF($AH1612=AR$5,VLOOKUP(AM1612,buff!$K:$L,2,FALSE),"")=0,"",IF($AH1612=AR$5,VLOOKUP(AM1612,buff!$K:$L,2,FALSE),"")),"")</f>
        <v/>
      </c>
      <c r="AS1612" s="6" t="str">
        <f>_xlfn.IFNA(IF(IF($AH1612=AS$5,VLOOKUP(AI1612,buff!$K:$L,2,FALSE),"")=0,"",IF($AH1612=AS$5,VLOOKUP(AI1612,buff!$K:$L,2,FALSE),"")),"")</f>
        <v>134:50:2:0</v>
      </c>
      <c r="AT1612" s="6" t="str">
        <f>_xlfn.IFNA(IF(IF($AH1612=AT$5,VLOOKUP(AJ1612,buff!$K:$L,2,FALSE),"")=0,"",IF($AH1612=AT$5,VLOOKUP(AJ1612,buff!$K:$L,2,FALSE),"")),"")</f>
        <v/>
      </c>
      <c r="AU1612" s="6" t="str">
        <f>_xlfn.IFNA(IF(IF($AH1612=AU$5,VLOOKUP(AK1612,buff!$K:$L,2,FALSE),"")=0,"",IF($AH1612=AU$5,VLOOKUP(AK1612,buff!$K:$L,2,FALSE),"")),"")</f>
        <v/>
      </c>
      <c r="AV1612" s="6" t="str">
        <f>_xlfn.IFNA(IF(IF($AH1612=AV$5,VLOOKUP(AL1612,buff!$K:$L,2,FALSE),"")=0,"",IF($AH1612=AV$5,VLOOKUP(AL1612,buff!$K:$L,2,FALSE),"")),"")</f>
        <v/>
      </c>
      <c r="AW1612" s="6" t="str">
        <f>_xlfn.IFNA(IF(IF($AH1612=AW$5,VLOOKUP(AM1612,buff!$K:$L,2,FALSE),"")=0,"",IF($AH1612=AW$5,VLOOKUP(AM1612,buff!$K:$L,2,FALSE),"")),"")</f>
        <v/>
      </c>
      <c r="AX1612" s="6">
        <f>VLOOKUP(AI1612,buff!K:P,6,FALSE)</f>
        <v>0</v>
      </c>
      <c r="AY1612">
        <f t="shared" si="497"/>
        <v>0</v>
      </c>
      <c r="AZ1612">
        <f t="shared" si="497"/>
        <v>0</v>
      </c>
      <c r="BA1612">
        <f t="shared" si="498"/>
        <v>3</v>
      </c>
      <c r="BB1612">
        <f t="shared" si="499"/>
        <v>2</v>
      </c>
    </row>
    <row r="1613" spans="1:54" x14ac:dyDescent="0.15">
      <c r="A1613" t="str">
        <f t="shared" si="479"/>
        <v>星霜主动技能3等级7</v>
      </c>
      <c r="B1613" s="8">
        <v>1607</v>
      </c>
      <c r="C1613" s="8" t="str">
        <f>VLOOKUP(G1613,角色!A:B,2,FALSE)</f>
        <v>星霜</v>
      </c>
      <c r="D1613" s="8" t="str">
        <f t="shared" si="493"/>
        <v>主动技能3</v>
      </c>
      <c r="E1613" s="8">
        <f t="shared" si="480"/>
        <v>7</v>
      </c>
      <c r="F1613" s="8">
        <f t="shared" si="481"/>
        <v>3</v>
      </c>
      <c r="G1613" s="8">
        <f t="shared" si="482"/>
        <v>27</v>
      </c>
      <c r="H1613" s="4" t="s">
        <v>523</v>
      </c>
      <c r="I1613" s="4" t="str">
        <f t="shared" si="494"/>
        <v>对敌方十字单体造成125%攻击伤害（+535)并概率眩晕</v>
      </c>
      <c r="J1613" s="4" t="s">
        <v>305</v>
      </c>
      <c r="K1613" s="1" t="s">
        <v>103</v>
      </c>
      <c r="L1613" s="4" t="s">
        <v>112</v>
      </c>
      <c r="M1613" s="4"/>
      <c r="N1613" s="4">
        <v>100</v>
      </c>
      <c r="O1613" s="4"/>
      <c r="T1613" s="6" t="str">
        <f t="shared" si="491"/>
        <v/>
      </c>
      <c r="U1613" s="6" t="str">
        <f t="shared" si="492"/>
        <v>134:50:2:0</v>
      </c>
      <c r="Y1613">
        <f t="shared" si="489"/>
        <v>100</v>
      </c>
      <c r="Z1613">
        <v>125</v>
      </c>
      <c r="AA1613" s="23">
        <v>25</v>
      </c>
      <c r="AB1613" s="23">
        <f>INT(VLOOKUP(VLOOKUP($C1613,角色技能升级比率表!$B:$C,2,FALSE),角色属性概况!E:F,2,FALSE)*VLOOKUP(E1613,角色属性概况!I:M,3,FALSE)*AA1613/100)</f>
        <v>535</v>
      </c>
      <c r="AE1613">
        <v>0</v>
      </c>
      <c r="AF1613" s="23">
        <f t="shared" si="495"/>
        <v>3</v>
      </c>
      <c r="AG1613" s="23">
        <f t="shared" si="496"/>
        <v>2</v>
      </c>
      <c r="AH1613" t="s">
        <v>119</v>
      </c>
      <c r="AI1613" s="4" t="s">
        <v>1776</v>
      </c>
      <c r="AN1613" s="6" t="str">
        <f>_xlfn.IFNA(IF(IF($AH1613=AN$5,VLOOKUP(AI1613,buff!$K:$L,2,FALSE),"")=0,"",IF($AH1613=AN$5,VLOOKUP(AI1613,buff!$K:$L,2,FALSE),"")),"")</f>
        <v/>
      </c>
      <c r="AO1613" s="6" t="str">
        <f>_xlfn.IFNA(IF(IF($AH1613=AO$5,VLOOKUP(AJ1613,buff!$K:$L,2,FALSE),"")=0,"",IF($AH1613=AO$5,VLOOKUP(AJ1613,buff!$K:$L,2,FALSE),"")),"")</f>
        <v/>
      </c>
      <c r="AP1613" s="6" t="str">
        <f>_xlfn.IFNA(IF(IF($AH1613=AP$5,VLOOKUP(AK1613,buff!$K:$L,2,FALSE),"")=0,"",IF($AH1613=AP$5,VLOOKUP(AK1613,buff!$K:$L,2,FALSE),"")),"")</f>
        <v/>
      </c>
      <c r="AQ1613" s="6" t="str">
        <f>_xlfn.IFNA(IF(IF($AH1613=AQ$5,VLOOKUP(AL1613,buff!$K:$L,2,FALSE),"")=0,"",IF($AH1613=AQ$5,VLOOKUP(AL1613,buff!$K:$L,2,FALSE),"")),"")</f>
        <v/>
      </c>
      <c r="AR1613" s="6" t="str">
        <f>_xlfn.IFNA(IF(IF($AH1613=AR$5,VLOOKUP(AM1613,buff!$K:$L,2,FALSE),"")=0,"",IF($AH1613=AR$5,VLOOKUP(AM1613,buff!$K:$L,2,FALSE),"")),"")</f>
        <v/>
      </c>
      <c r="AS1613" s="6" t="str">
        <f>_xlfn.IFNA(IF(IF($AH1613=AS$5,VLOOKUP(AI1613,buff!$K:$L,2,FALSE),"")=0,"",IF($AH1613=AS$5,VLOOKUP(AI1613,buff!$K:$L,2,FALSE),"")),"")</f>
        <v>134:50:2:0</v>
      </c>
      <c r="AT1613" s="6" t="str">
        <f>_xlfn.IFNA(IF(IF($AH1613=AT$5,VLOOKUP(AJ1613,buff!$K:$L,2,FALSE),"")=0,"",IF($AH1613=AT$5,VLOOKUP(AJ1613,buff!$K:$L,2,FALSE),"")),"")</f>
        <v/>
      </c>
      <c r="AU1613" s="6" t="str">
        <f>_xlfn.IFNA(IF(IF($AH1613=AU$5,VLOOKUP(AK1613,buff!$K:$L,2,FALSE),"")=0,"",IF($AH1613=AU$5,VLOOKUP(AK1613,buff!$K:$L,2,FALSE),"")),"")</f>
        <v/>
      </c>
      <c r="AV1613" s="6" t="str">
        <f>_xlfn.IFNA(IF(IF($AH1613=AV$5,VLOOKUP(AL1613,buff!$K:$L,2,FALSE),"")=0,"",IF($AH1613=AV$5,VLOOKUP(AL1613,buff!$K:$L,2,FALSE),"")),"")</f>
        <v/>
      </c>
      <c r="AW1613" s="6" t="str">
        <f>_xlfn.IFNA(IF(IF($AH1613=AW$5,VLOOKUP(AM1613,buff!$K:$L,2,FALSE),"")=0,"",IF($AH1613=AW$5,VLOOKUP(AM1613,buff!$K:$L,2,FALSE),"")),"")</f>
        <v/>
      </c>
      <c r="AX1613" s="6">
        <f>VLOOKUP(AI1613,buff!K:P,6,FALSE)</f>
        <v>0</v>
      </c>
      <c r="AY1613">
        <f t="shared" si="497"/>
        <v>0</v>
      </c>
      <c r="AZ1613">
        <f t="shared" si="497"/>
        <v>0</v>
      </c>
      <c r="BA1613">
        <f t="shared" si="498"/>
        <v>3</v>
      </c>
      <c r="BB1613">
        <f t="shared" si="499"/>
        <v>2</v>
      </c>
    </row>
    <row r="1614" spans="1:54" x14ac:dyDescent="0.15">
      <c r="A1614" t="str">
        <f t="shared" si="479"/>
        <v>星霜主动技能3等级8</v>
      </c>
      <c r="B1614" s="8">
        <v>1608</v>
      </c>
      <c r="C1614" s="8" t="str">
        <f>VLOOKUP(G1614,角色!A:B,2,FALSE)</f>
        <v>星霜</v>
      </c>
      <c r="D1614" s="8" t="str">
        <f t="shared" si="493"/>
        <v>主动技能3</v>
      </c>
      <c r="E1614" s="8">
        <f t="shared" si="480"/>
        <v>8</v>
      </c>
      <c r="F1614" s="8">
        <f t="shared" si="481"/>
        <v>3</v>
      </c>
      <c r="G1614" s="8">
        <f t="shared" si="482"/>
        <v>27</v>
      </c>
      <c r="H1614" s="4" t="s">
        <v>523</v>
      </c>
      <c r="I1614" s="4" t="str">
        <f t="shared" si="494"/>
        <v>对敌方十字单体造成125%攻击伤害（+660)并概率眩晕</v>
      </c>
      <c r="J1614" s="4" t="s">
        <v>305</v>
      </c>
      <c r="K1614" s="1" t="s">
        <v>103</v>
      </c>
      <c r="L1614" s="4" t="s">
        <v>112</v>
      </c>
      <c r="M1614" s="4"/>
      <c r="N1614" s="4">
        <v>100</v>
      </c>
      <c r="O1614" s="4"/>
      <c r="T1614" s="6" t="str">
        <f t="shared" si="491"/>
        <v/>
      </c>
      <c r="U1614" s="6" t="str">
        <f t="shared" si="492"/>
        <v>134:50:2:0</v>
      </c>
      <c r="Y1614">
        <f t="shared" si="489"/>
        <v>100</v>
      </c>
      <c r="Z1614">
        <v>125</v>
      </c>
      <c r="AA1614" s="23">
        <v>25</v>
      </c>
      <c r="AB1614" s="23">
        <f>INT(VLOOKUP(VLOOKUP($C1614,角色技能升级比率表!$B:$C,2,FALSE),角色属性概况!E:F,2,FALSE)*VLOOKUP(E1614,角色属性概况!I:M,3,FALSE)*AA1614/100)</f>
        <v>660</v>
      </c>
      <c r="AE1614">
        <v>0</v>
      </c>
      <c r="AF1614" s="23">
        <f t="shared" si="495"/>
        <v>3</v>
      </c>
      <c r="AG1614" s="23">
        <f t="shared" si="496"/>
        <v>2</v>
      </c>
      <c r="AH1614" t="s">
        <v>119</v>
      </c>
      <c r="AI1614" s="4" t="s">
        <v>1776</v>
      </c>
      <c r="AN1614" s="6" t="str">
        <f>_xlfn.IFNA(IF(IF($AH1614=AN$5,VLOOKUP(AI1614,buff!$K:$L,2,FALSE),"")=0,"",IF($AH1614=AN$5,VLOOKUP(AI1614,buff!$K:$L,2,FALSE),"")),"")</f>
        <v/>
      </c>
      <c r="AO1614" s="6" t="str">
        <f>_xlfn.IFNA(IF(IF($AH1614=AO$5,VLOOKUP(AJ1614,buff!$K:$L,2,FALSE),"")=0,"",IF($AH1614=AO$5,VLOOKUP(AJ1614,buff!$K:$L,2,FALSE),"")),"")</f>
        <v/>
      </c>
      <c r="AP1614" s="6" t="str">
        <f>_xlfn.IFNA(IF(IF($AH1614=AP$5,VLOOKUP(AK1614,buff!$K:$L,2,FALSE),"")=0,"",IF($AH1614=AP$5,VLOOKUP(AK1614,buff!$K:$L,2,FALSE),"")),"")</f>
        <v/>
      </c>
      <c r="AQ1614" s="6" t="str">
        <f>_xlfn.IFNA(IF(IF($AH1614=AQ$5,VLOOKUP(AL1614,buff!$K:$L,2,FALSE),"")=0,"",IF($AH1614=AQ$5,VLOOKUP(AL1614,buff!$K:$L,2,FALSE),"")),"")</f>
        <v/>
      </c>
      <c r="AR1614" s="6" t="str">
        <f>_xlfn.IFNA(IF(IF($AH1614=AR$5,VLOOKUP(AM1614,buff!$K:$L,2,FALSE),"")=0,"",IF($AH1614=AR$5,VLOOKUP(AM1614,buff!$K:$L,2,FALSE),"")),"")</f>
        <v/>
      </c>
      <c r="AS1614" s="6" t="str">
        <f>_xlfn.IFNA(IF(IF($AH1614=AS$5,VLOOKUP(AI1614,buff!$K:$L,2,FALSE),"")=0,"",IF($AH1614=AS$5,VLOOKUP(AI1614,buff!$K:$L,2,FALSE),"")),"")</f>
        <v>134:50:2:0</v>
      </c>
      <c r="AT1614" s="6" t="str">
        <f>_xlfn.IFNA(IF(IF($AH1614=AT$5,VLOOKUP(AJ1614,buff!$K:$L,2,FALSE),"")=0,"",IF($AH1614=AT$5,VLOOKUP(AJ1614,buff!$K:$L,2,FALSE),"")),"")</f>
        <v/>
      </c>
      <c r="AU1614" s="6" t="str">
        <f>_xlfn.IFNA(IF(IF($AH1614=AU$5,VLOOKUP(AK1614,buff!$K:$L,2,FALSE),"")=0,"",IF($AH1614=AU$5,VLOOKUP(AK1614,buff!$K:$L,2,FALSE),"")),"")</f>
        <v/>
      </c>
      <c r="AV1614" s="6" t="str">
        <f>_xlfn.IFNA(IF(IF($AH1614=AV$5,VLOOKUP(AL1614,buff!$K:$L,2,FALSE),"")=0,"",IF($AH1614=AV$5,VLOOKUP(AL1614,buff!$K:$L,2,FALSE),"")),"")</f>
        <v/>
      </c>
      <c r="AW1614" s="6" t="str">
        <f>_xlfn.IFNA(IF(IF($AH1614=AW$5,VLOOKUP(AM1614,buff!$K:$L,2,FALSE),"")=0,"",IF($AH1614=AW$5,VLOOKUP(AM1614,buff!$K:$L,2,FALSE),"")),"")</f>
        <v/>
      </c>
      <c r="AX1614" s="6">
        <f>VLOOKUP(AI1614,buff!K:P,6,FALSE)</f>
        <v>0</v>
      </c>
      <c r="AY1614">
        <f t="shared" si="497"/>
        <v>0</v>
      </c>
      <c r="AZ1614">
        <f t="shared" si="497"/>
        <v>0</v>
      </c>
      <c r="BA1614">
        <f t="shared" si="498"/>
        <v>3</v>
      </c>
      <c r="BB1614">
        <f t="shared" si="499"/>
        <v>2</v>
      </c>
    </row>
    <row r="1615" spans="1:54" x14ac:dyDescent="0.15">
      <c r="A1615" t="str">
        <f t="shared" si="479"/>
        <v>星霜主动技能3等级9</v>
      </c>
      <c r="B1615" s="8">
        <v>1609</v>
      </c>
      <c r="C1615" s="8" t="str">
        <f>VLOOKUP(G1615,角色!A:B,2,FALSE)</f>
        <v>星霜</v>
      </c>
      <c r="D1615" s="8" t="str">
        <f t="shared" si="493"/>
        <v>主动技能3</v>
      </c>
      <c r="E1615" s="8">
        <f t="shared" si="480"/>
        <v>9</v>
      </c>
      <c r="F1615" s="8">
        <f t="shared" si="481"/>
        <v>3</v>
      </c>
      <c r="G1615" s="8">
        <f t="shared" si="482"/>
        <v>27</v>
      </c>
      <c r="H1615" s="4" t="s">
        <v>523</v>
      </c>
      <c r="I1615" s="4" t="str">
        <f t="shared" si="494"/>
        <v>对敌方十字单体造成125%攻击伤害（+812)并概率眩晕</v>
      </c>
      <c r="J1615" s="4" t="s">
        <v>305</v>
      </c>
      <c r="K1615" s="1" t="s">
        <v>103</v>
      </c>
      <c r="L1615" s="4" t="s">
        <v>112</v>
      </c>
      <c r="M1615" s="4"/>
      <c r="N1615" s="4">
        <v>100</v>
      </c>
      <c r="O1615" s="4"/>
      <c r="T1615" s="6" t="str">
        <f t="shared" si="491"/>
        <v/>
      </c>
      <c r="U1615" s="6" t="str">
        <f t="shared" si="492"/>
        <v>134:50:2:0</v>
      </c>
      <c r="Y1615">
        <f t="shared" si="489"/>
        <v>100</v>
      </c>
      <c r="Z1615">
        <v>125</v>
      </c>
      <c r="AA1615" s="23">
        <v>25</v>
      </c>
      <c r="AB1615" s="23">
        <f>INT(VLOOKUP(VLOOKUP($C1615,角色技能升级比率表!$B:$C,2,FALSE),角色属性概况!E:F,2,FALSE)*VLOOKUP(E1615,角色属性概况!I:M,3,FALSE)*AA1615/100)</f>
        <v>812</v>
      </c>
      <c r="AE1615">
        <v>0</v>
      </c>
      <c r="AF1615" s="23">
        <f t="shared" si="495"/>
        <v>3</v>
      </c>
      <c r="AG1615" s="23">
        <f t="shared" si="496"/>
        <v>2</v>
      </c>
      <c r="AH1615" t="s">
        <v>119</v>
      </c>
      <c r="AI1615" s="4" t="s">
        <v>1776</v>
      </c>
      <c r="AN1615" s="6" t="str">
        <f>_xlfn.IFNA(IF(IF($AH1615=AN$5,VLOOKUP(AI1615,buff!$K:$L,2,FALSE),"")=0,"",IF($AH1615=AN$5,VLOOKUP(AI1615,buff!$K:$L,2,FALSE),"")),"")</f>
        <v/>
      </c>
      <c r="AO1615" s="6" t="str">
        <f>_xlfn.IFNA(IF(IF($AH1615=AO$5,VLOOKUP(AJ1615,buff!$K:$L,2,FALSE),"")=0,"",IF($AH1615=AO$5,VLOOKUP(AJ1615,buff!$K:$L,2,FALSE),"")),"")</f>
        <v/>
      </c>
      <c r="AP1615" s="6" t="str">
        <f>_xlfn.IFNA(IF(IF($AH1615=AP$5,VLOOKUP(AK1615,buff!$K:$L,2,FALSE),"")=0,"",IF($AH1615=AP$5,VLOOKUP(AK1615,buff!$K:$L,2,FALSE),"")),"")</f>
        <v/>
      </c>
      <c r="AQ1615" s="6" t="str">
        <f>_xlfn.IFNA(IF(IF($AH1615=AQ$5,VLOOKUP(AL1615,buff!$K:$L,2,FALSE),"")=0,"",IF($AH1615=AQ$5,VLOOKUP(AL1615,buff!$K:$L,2,FALSE),"")),"")</f>
        <v/>
      </c>
      <c r="AR1615" s="6" t="str">
        <f>_xlfn.IFNA(IF(IF($AH1615=AR$5,VLOOKUP(AM1615,buff!$K:$L,2,FALSE),"")=0,"",IF($AH1615=AR$5,VLOOKUP(AM1615,buff!$K:$L,2,FALSE),"")),"")</f>
        <v/>
      </c>
      <c r="AS1615" s="6" t="str">
        <f>_xlfn.IFNA(IF(IF($AH1615=AS$5,VLOOKUP(AI1615,buff!$K:$L,2,FALSE),"")=0,"",IF($AH1615=AS$5,VLOOKUP(AI1615,buff!$K:$L,2,FALSE),"")),"")</f>
        <v>134:50:2:0</v>
      </c>
      <c r="AT1615" s="6" t="str">
        <f>_xlfn.IFNA(IF(IF($AH1615=AT$5,VLOOKUP(AJ1615,buff!$K:$L,2,FALSE),"")=0,"",IF($AH1615=AT$5,VLOOKUP(AJ1615,buff!$K:$L,2,FALSE),"")),"")</f>
        <v/>
      </c>
      <c r="AU1615" s="6" t="str">
        <f>_xlfn.IFNA(IF(IF($AH1615=AU$5,VLOOKUP(AK1615,buff!$K:$L,2,FALSE),"")=0,"",IF($AH1615=AU$5,VLOOKUP(AK1615,buff!$K:$L,2,FALSE),"")),"")</f>
        <v/>
      </c>
      <c r="AV1615" s="6" t="str">
        <f>_xlfn.IFNA(IF(IF($AH1615=AV$5,VLOOKUP(AL1615,buff!$K:$L,2,FALSE),"")=0,"",IF($AH1615=AV$5,VLOOKUP(AL1615,buff!$K:$L,2,FALSE),"")),"")</f>
        <v/>
      </c>
      <c r="AW1615" s="6" t="str">
        <f>_xlfn.IFNA(IF(IF($AH1615=AW$5,VLOOKUP(AM1615,buff!$K:$L,2,FALSE),"")=0,"",IF($AH1615=AW$5,VLOOKUP(AM1615,buff!$K:$L,2,FALSE),"")),"")</f>
        <v/>
      </c>
      <c r="AX1615" s="6">
        <f>VLOOKUP(AI1615,buff!K:P,6,FALSE)</f>
        <v>0</v>
      </c>
      <c r="AY1615">
        <f t="shared" si="497"/>
        <v>0</v>
      </c>
      <c r="AZ1615">
        <f t="shared" si="497"/>
        <v>0</v>
      </c>
      <c r="BA1615">
        <f t="shared" si="498"/>
        <v>3</v>
      </c>
      <c r="BB1615">
        <f t="shared" si="499"/>
        <v>2</v>
      </c>
    </row>
    <row r="1616" spans="1:54" x14ac:dyDescent="0.15">
      <c r="A1616" t="str">
        <f t="shared" si="479"/>
        <v>星霜主动技能3等级10</v>
      </c>
      <c r="B1616" s="8">
        <v>1610</v>
      </c>
      <c r="C1616" s="8" t="str">
        <f>VLOOKUP(G1616,角色!A:B,2,FALSE)</f>
        <v>星霜</v>
      </c>
      <c r="D1616" s="8" t="str">
        <f t="shared" si="493"/>
        <v>主动技能3</v>
      </c>
      <c r="E1616" s="8">
        <f t="shared" si="480"/>
        <v>10</v>
      </c>
      <c r="F1616" s="8">
        <f t="shared" si="481"/>
        <v>3</v>
      </c>
      <c r="G1616" s="8">
        <f t="shared" si="482"/>
        <v>27</v>
      </c>
      <c r="H1616" s="4" t="s">
        <v>523</v>
      </c>
      <c r="I1616" s="4" t="str">
        <f t="shared" si="494"/>
        <v>对敌方十字单体造成125%攻击伤害（+1000)并概率眩晕</v>
      </c>
      <c r="J1616" s="4" t="s">
        <v>305</v>
      </c>
      <c r="K1616" s="1" t="s">
        <v>103</v>
      </c>
      <c r="L1616" s="4" t="s">
        <v>112</v>
      </c>
      <c r="M1616" s="4"/>
      <c r="N1616" s="4">
        <v>100</v>
      </c>
      <c r="O1616" s="4"/>
      <c r="T1616" s="6" t="str">
        <f t="shared" si="491"/>
        <v/>
      </c>
      <c r="U1616" s="6" t="str">
        <f t="shared" si="492"/>
        <v>134:50:2:0</v>
      </c>
      <c r="Y1616">
        <f t="shared" si="489"/>
        <v>100</v>
      </c>
      <c r="Z1616">
        <v>125</v>
      </c>
      <c r="AA1616" s="23">
        <v>25</v>
      </c>
      <c r="AB1616" s="23">
        <f>INT(VLOOKUP(VLOOKUP($C1616,角色技能升级比率表!$B:$C,2,FALSE),角色属性概况!E:F,2,FALSE)*VLOOKUP(E1616,角色属性概况!I:M,3,FALSE)*AA1616/100)</f>
        <v>1000</v>
      </c>
      <c r="AE1616">
        <v>0</v>
      </c>
      <c r="AF1616" s="23">
        <f t="shared" si="495"/>
        <v>3</v>
      </c>
      <c r="AG1616" s="23">
        <f t="shared" si="496"/>
        <v>2</v>
      </c>
      <c r="AH1616" t="s">
        <v>119</v>
      </c>
      <c r="AI1616" s="4" t="s">
        <v>1776</v>
      </c>
      <c r="AN1616" s="6" t="str">
        <f>_xlfn.IFNA(IF(IF($AH1616=AN$5,VLOOKUP(AI1616,buff!$K:$L,2,FALSE),"")=0,"",IF($AH1616=AN$5,VLOOKUP(AI1616,buff!$K:$L,2,FALSE),"")),"")</f>
        <v/>
      </c>
      <c r="AO1616" s="6" t="str">
        <f>_xlfn.IFNA(IF(IF($AH1616=AO$5,VLOOKUP(AJ1616,buff!$K:$L,2,FALSE),"")=0,"",IF($AH1616=AO$5,VLOOKUP(AJ1616,buff!$K:$L,2,FALSE),"")),"")</f>
        <v/>
      </c>
      <c r="AP1616" s="6" t="str">
        <f>_xlfn.IFNA(IF(IF($AH1616=AP$5,VLOOKUP(AK1616,buff!$K:$L,2,FALSE),"")=0,"",IF($AH1616=AP$5,VLOOKUP(AK1616,buff!$K:$L,2,FALSE),"")),"")</f>
        <v/>
      </c>
      <c r="AQ1616" s="6" t="str">
        <f>_xlfn.IFNA(IF(IF($AH1616=AQ$5,VLOOKUP(AL1616,buff!$K:$L,2,FALSE),"")=0,"",IF($AH1616=AQ$5,VLOOKUP(AL1616,buff!$K:$L,2,FALSE),"")),"")</f>
        <v/>
      </c>
      <c r="AR1616" s="6" t="str">
        <f>_xlfn.IFNA(IF(IF($AH1616=AR$5,VLOOKUP(AM1616,buff!$K:$L,2,FALSE),"")=0,"",IF($AH1616=AR$5,VLOOKUP(AM1616,buff!$K:$L,2,FALSE),"")),"")</f>
        <v/>
      </c>
      <c r="AS1616" s="6" t="str">
        <f>_xlfn.IFNA(IF(IF($AH1616=AS$5,VLOOKUP(AI1616,buff!$K:$L,2,FALSE),"")=0,"",IF($AH1616=AS$5,VLOOKUP(AI1616,buff!$K:$L,2,FALSE),"")),"")</f>
        <v>134:50:2:0</v>
      </c>
      <c r="AT1616" s="6" t="str">
        <f>_xlfn.IFNA(IF(IF($AH1616=AT$5,VLOOKUP(AJ1616,buff!$K:$L,2,FALSE),"")=0,"",IF($AH1616=AT$5,VLOOKUP(AJ1616,buff!$K:$L,2,FALSE),"")),"")</f>
        <v/>
      </c>
      <c r="AU1616" s="6" t="str">
        <f>_xlfn.IFNA(IF(IF($AH1616=AU$5,VLOOKUP(AK1616,buff!$K:$L,2,FALSE),"")=0,"",IF($AH1616=AU$5,VLOOKUP(AK1616,buff!$K:$L,2,FALSE),"")),"")</f>
        <v/>
      </c>
      <c r="AV1616" s="6" t="str">
        <f>_xlfn.IFNA(IF(IF($AH1616=AV$5,VLOOKUP(AL1616,buff!$K:$L,2,FALSE),"")=0,"",IF($AH1616=AV$5,VLOOKUP(AL1616,buff!$K:$L,2,FALSE),"")),"")</f>
        <v/>
      </c>
      <c r="AW1616" s="6" t="str">
        <f>_xlfn.IFNA(IF(IF($AH1616=AW$5,VLOOKUP(AM1616,buff!$K:$L,2,FALSE),"")=0,"",IF($AH1616=AW$5,VLOOKUP(AM1616,buff!$K:$L,2,FALSE),"")),"")</f>
        <v/>
      </c>
      <c r="AX1616" s="6">
        <f>VLOOKUP(AI1616,buff!K:P,6,FALSE)</f>
        <v>0</v>
      </c>
      <c r="AY1616">
        <f t="shared" si="497"/>
        <v>0</v>
      </c>
      <c r="AZ1616">
        <f t="shared" si="497"/>
        <v>0</v>
      </c>
      <c r="BA1616">
        <f t="shared" si="498"/>
        <v>3</v>
      </c>
      <c r="BB1616">
        <f t="shared" si="499"/>
        <v>2</v>
      </c>
    </row>
    <row r="1617" spans="1:54" x14ac:dyDescent="0.15">
      <c r="A1617" t="str">
        <f t="shared" si="479"/>
        <v>星霜主动技能3等级11</v>
      </c>
      <c r="B1617" s="8">
        <v>1611</v>
      </c>
      <c r="C1617" s="8" t="str">
        <f>VLOOKUP(G1617,角色!A:B,2,FALSE)</f>
        <v>星霜</v>
      </c>
      <c r="D1617" s="8" t="str">
        <f t="shared" si="493"/>
        <v>主动技能3</v>
      </c>
      <c r="E1617" s="8">
        <f t="shared" si="480"/>
        <v>11</v>
      </c>
      <c r="F1617" s="8">
        <f t="shared" si="481"/>
        <v>3</v>
      </c>
      <c r="G1617" s="8">
        <f t="shared" si="482"/>
        <v>27</v>
      </c>
      <c r="H1617" s="4" t="s">
        <v>523</v>
      </c>
      <c r="I1617" s="4" t="str">
        <f t="shared" si="494"/>
        <v>对敌方十字单体造成125%攻击伤害（+1231)并概率眩晕</v>
      </c>
      <c r="J1617" s="4" t="s">
        <v>305</v>
      </c>
      <c r="K1617" s="1" t="s">
        <v>103</v>
      </c>
      <c r="L1617" s="4" t="s">
        <v>112</v>
      </c>
      <c r="M1617" s="4"/>
      <c r="N1617" s="4">
        <v>100</v>
      </c>
      <c r="O1617" s="4"/>
      <c r="T1617" s="6" t="str">
        <f t="shared" si="491"/>
        <v/>
      </c>
      <c r="U1617" s="6" t="str">
        <f t="shared" si="492"/>
        <v>134:50:2:0</v>
      </c>
      <c r="Y1617">
        <f t="shared" si="489"/>
        <v>100</v>
      </c>
      <c r="Z1617">
        <v>125</v>
      </c>
      <c r="AA1617" s="23">
        <v>25</v>
      </c>
      <c r="AB1617" s="23">
        <f>INT(VLOOKUP(VLOOKUP($C1617,角色技能升级比率表!$B:$C,2,FALSE),角色属性概况!E:F,2,FALSE)*VLOOKUP(E1617,角色属性概况!I:M,3,FALSE)*AA1617/100)</f>
        <v>1231</v>
      </c>
      <c r="AE1617">
        <v>0</v>
      </c>
      <c r="AF1617" s="23">
        <f t="shared" si="495"/>
        <v>3</v>
      </c>
      <c r="AG1617" s="23">
        <f t="shared" si="496"/>
        <v>2</v>
      </c>
      <c r="AH1617" t="s">
        <v>119</v>
      </c>
      <c r="AI1617" s="4" t="s">
        <v>1776</v>
      </c>
      <c r="AN1617" s="6" t="str">
        <f>_xlfn.IFNA(IF(IF($AH1617=AN$5,VLOOKUP(AI1617,buff!$K:$L,2,FALSE),"")=0,"",IF($AH1617=AN$5,VLOOKUP(AI1617,buff!$K:$L,2,FALSE),"")),"")</f>
        <v/>
      </c>
      <c r="AO1617" s="6" t="str">
        <f>_xlfn.IFNA(IF(IF($AH1617=AO$5,VLOOKUP(AJ1617,buff!$K:$L,2,FALSE),"")=0,"",IF($AH1617=AO$5,VLOOKUP(AJ1617,buff!$K:$L,2,FALSE),"")),"")</f>
        <v/>
      </c>
      <c r="AP1617" s="6" t="str">
        <f>_xlfn.IFNA(IF(IF($AH1617=AP$5,VLOOKUP(AK1617,buff!$K:$L,2,FALSE),"")=0,"",IF($AH1617=AP$5,VLOOKUP(AK1617,buff!$K:$L,2,FALSE),"")),"")</f>
        <v/>
      </c>
      <c r="AQ1617" s="6" t="str">
        <f>_xlfn.IFNA(IF(IF($AH1617=AQ$5,VLOOKUP(AL1617,buff!$K:$L,2,FALSE),"")=0,"",IF($AH1617=AQ$5,VLOOKUP(AL1617,buff!$K:$L,2,FALSE),"")),"")</f>
        <v/>
      </c>
      <c r="AR1617" s="6" t="str">
        <f>_xlfn.IFNA(IF(IF($AH1617=AR$5,VLOOKUP(AM1617,buff!$K:$L,2,FALSE),"")=0,"",IF($AH1617=AR$5,VLOOKUP(AM1617,buff!$K:$L,2,FALSE),"")),"")</f>
        <v/>
      </c>
      <c r="AS1617" s="6" t="str">
        <f>_xlfn.IFNA(IF(IF($AH1617=AS$5,VLOOKUP(AI1617,buff!$K:$L,2,FALSE),"")=0,"",IF($AH1617=AS$5,VLOOKUP(AI1617,buff!$K:$L,2,FALSE),"")),"")</f>
        <v>134:50:2:0</v>
      </c>
      <c r="AT1617" s="6" t="str">
        <f>_xlfn.IFNA(IF(IF($AH1617=AT$5,VLOOKUP(AJ1617,buff!$K:$L,2,FALSE),"")=0,"",IF($AH1617=AT$5,VLOOKUP(AJ1617,buff!$K:$L,2,FALSE),"")),"")</f>
        <v/>
      </c>
      <c r="AU1617" s="6" t="str">
        <f>_xlfn.IFNA(IF(IF($AH1617=AU$5,VLOOKUP(AK1617,buff!$K:$L,2,FALSE),"")=0,"",IF($AH1617=AU$5,VLOOKUP(AK1617,buff!$K:$L,2,FALSE),"")),"")</f>
        <v/>
      </c>
      <c r="AV1617" s="6" t="str">
        <f>_xlfn.IFNA(IF(IF($AH1617=AV$5,VLOOKUP(AL1617,buff!$K:$L,2,FALSE),"")=0,"",IF($AH1617=AV$5,VLOOKUP(AL1617,buff!$K:$L,2,FALSE),"")),"")</f>
        <v/>
      </c>
      <c r="AW1617" s="6" t="str">
        <f>_xlfn.IFNA(IF(IF($AH1617=AW$5,VLOOKUP(AM1617,buff!$K:$L,2,FALSE),"")=0,"",IF($AH1617=AW$5,VLOOKUP(AM1617,buff!$K:$L,2,FALSE),"")),"")</f>
        <v/>
      </c>
      <c r="AX1617" s="6">
        <f>VLOOKUP(AI1617,buff!K:P,6,FALSE)</f>
        <v>0</v>
      </c>
      <c r="AY1617">
        <f t="shared" si="497"/>
        <v>0</v>
      </c>
      <c r="AZ1617">
        <f t="shared" si="497"/>
        <v>0</v>
      </c>
      <c r="BA1617">
        <f t="shared" si="498"/>
        <v>3</v>
      </c>
      <c r="BB1617">
        <f t="shared" si="499"/>
        <v>2</v>
      </c>
    </row>
    <row r="1618" spans="1:54" x14ac:dyDescent="0.15">
      <c r="A1618" t="str">
        <f t="shared" si="479"/>
        <v>星霜主动技能3等级12</v>
      </c>
      <c r="B1618" s="8">
        <v>1612</v>
      </c>
      <c r="C1618" s="8" t="str">
        <f>VLOOKUP(G1618,角色!A:B,2,FALSE)</f>
        <v>星霜</v>
      </c>
      <c r="D1618" s="8" t="str">
        <f t="shared" si="493"/>
        <v>主动技能3</v>
      </c>
      <c r="E1618" s="8">
        <f t="shared" si="480"/>
        <v>12</v>
      </c>
      <c r="F1618" s="8">
        <f t="shared" si="481"/>
        <v>3</v>
      </c>
      <c r="G1618" s="8">
        <f t="shared" si="482"/>
        <v>27</v>
      </c>
      <c r="H1618" s="4" t="s">
        <v>523</v>
      </c>
      <c r="I1618" s="4" t="str">
        <f t="shared" si="494"/>
        <v>对敌方十字单体造成125%攻击伤害（+1516)并概率眩晕</v>
      </c>
      <c r="J1618" s="4" t="s">
        <v>305</v>
      </c>
      <c r="K1618" s="1" t="s">
        <v>103</v>
      </c>
      <c r="L1618" s="4" t="s">
        <v>112</v>
      </c>
      <c r="M1618" s="4"/>
      <c r="N1618" s="4">
        <v>100</v>
      </c>
      <c r="O1618" s="4"/>
      <c r="T1618" s="6" t="str">
        <f t="shared" si="491"/>
        <v/>
      </c>
      <c r="U1618" s="6" t="str">
        <f t="shared" si="492"/>
        <v>134:50:2:0</v>
      </c>
      <c r="Y1618">
        <f t="shared" si="489"/>
        <v>100</v>
      </c>
      <c r="Z1618">
        <v>125</v>
      </c>
      <c r="AA1618" s="23">
        <v>25</v>
      </c>
      <c r="AB1618" s="23">
        <f>INT(VLOOKUP(VLOOKUP($C1618,角色技能升级比率表!$B:$C,2,FALSE),角色属性概况!E:F,2,FALSE)*VLOOKUP(E1618,角色属性概况!I:M,3,FALSE)*AA1618/100)</f>
        <v>1516</v>
      </c>
      <c r="AE1618">
        <v>0</v>
      </c>
      <c r="AF1618" s="23">
        <f t="shared" si="495"/>
        <v>3</v>
      </c>
      <c r="AG1618" s="23">
        <f t="shared" si="496"/>
        <v>2</v>
      </c>
      <c r="AH1618" t="s">
        <v>119</v>
      </c>
      <c r="AI1618" s="4" t="s">
        <v>1776</v>
      </c>
      <c r="AN1618" s="6" t="str">
        <f>_xlfn.IFNA(IF(IF($AH1618=AN$5,VLOOKUP(AI1618,buff!$K:$L,2,FALSE),"")=0,"",IF($AH1618=AN$5,VLOOKUP(AI1618,buff!$K:$L,2,FALSE),"")),"")</f>
        <v/>
      </c>
      <c r="AO1618" s="6" t="str">
        <f>_xlfn.IFNA(IF(IF($AH1618=AO$5,VLOOKUP(AJ1618,buff!$K:$L,2,FALSE),"")=0,"",IF($AH1618=AO$5,VLOOKUP(AJ1618,buff!$K:$L,2,FALSE),"")),"")</f>
        <v/>
      </c>
      <c r="AP1618" s="6" t="str">
        <f>_xlfn.IFNA(IF(IF($AH1618=AP$5,VLOOKUP(AK1618,buff!$K:$L,2,FALSE),"")=0,"",IF($AH1618=AP$5,VLOOKUP(AK1618,buff!$K:$L,2,FALSE),"")),"")</f>
        <v/>
      </c>
      <c r="AQ1618" s="6" t="str">
        <f>_xlfn.IFNA(IF(IF($AH1618=AQ$5,VLOOKUP(AL1618,buff!$K:$L,2,FALSE),"")=0,"",IF($AH1618=AQ$5,VLOOKUP(AL1618,buff!$K:$L,2,FALSE),"")),"")</f>
        <v/>
      </c>
      <c r="AR1618" s="6" t="str">
        <f>_xlfn.IFNA(IF(IF($AH1618=AR$5,VLOOKUP(AM1618,buff!$K:$L,2,FALSE),"")=0,"",IF($AH1618=AR$5,VLOOKUP(AM1618,buff!$K:$L,2,FALSE),"")),"")</f>
        <v/>
      </c>
      <c r="AS1618" s="6" t="str">
        <f>_xlfn.IFNA(IF(IF($AH1618=AS$5,VLOOKUP(AI1618,buff!$K:$L,2,FALSE),"")=0,"",IF($AH1618=AS$5,VLOOKUP(AI1618,buff!$K:$L,2,FALSE),"")),"")</f>
        <v>134:50:2:0</v>
      </c>
      <c r="AT1618" s="6" t="str">
        <f>_xlfn.IFNA(IF(IF($AH1618=AT$5,VLOOKUP(AJ1618,buff!$K:$L,2,FALSE),"")=0,"",IF($AH1618=AT$5,VLOOKUP(AJ1618,buff!$K:$L,2,FALSE),"")),"")</f>
        <v/>
      </c>
      <c r="AU1618" s="6" t="str">
        <f>_xlfn.IFNA(IF(IF($AH1618=AU$5,VLOOKUP(AK1618,buff!$K:$L,2,FALSE),"")=0,"",IF($AH1618=AU$5,VLOOKUP(AK1618,buff!$K:$L,2,FALSE),"")),"")</f>
        <v/>
      </c>
      <c r="AV1618" s="6" t="str">
        <f>_xlfn.IFNA(IF(IF($AH1618=AV$5,VLOOKUP(AL1618,buff!$K:$L,2,FALSE),"")=0,"",IF($AH1618=AV$5,VLOOKUP(AL1618,buff!$K:$L,2,FALSE),"")),"")</f>
        <v/>
      </c>
      <c r="AW1618" s="6" t="str">
        <f>_xlfn.IFNA(IF(IF($AH1618=AW$5,VLOOKUP(AM1618,buff!$K:$L,2,FALSE),"")=0,"",IF($AH1618=AW$5,VLOOKUP(AM1618,buff!$K:$L,2,FALSE),"")),"")</f>
        <v/>
      </c>
      <c r="AX1618" s="6">
        <f>VLOOKUP(AI1618,buff!K:P,6,FALSE)</f>
        <v>0</v>
      </c>
      <c r="AY1618">
        <f t="shared" si="497"/>
        <v>0</v>
      </c>
      <c r="AZ1618">
        <f t="shared" si="497"/>
        <v>0</v>
      </c>
      <c r="BA1618">
        <f t="shared" si="498"/>
        <v>3</v>
      </c>
      <c r="BB1618">
        <f t="shared" si="499"/>
        <v>2</v>
      </c>
    </row>
    <row r="1619" spans="1:54" x14ac:dyDescent="0.15">
      <c r="A1619" t="str">
        <f t="shared" ref="A1619:A1626" si="500">C1619&amp;D1619&amp;$E$6&amp;E1619</f>
        <v>星霜主动技能3等级13</v>
      </c>
      <c r="B1619" s="8">
        <v>1613</v>
      </c>
      <c r="C1619" s="8" t="str">
        <f>VLOOKUP(G1619,角色!A:B,2,FALSE)</f>
        <v>星霜</v>
      </c>
      <c r="D1619" s="8" t="str">
        <f t="shared" si="493"/>
        <v>主动技能3</v>
      </c>
      <c r="E1619" s="8">
        <f t="shared" ref="E1619:E1626" si="501">IF(E1618=E$5,1,E1618+1)</f>
        <v>13</v>
      </c>
      <c r="F1619" s="8">
        <f t="shared" ref="F1619:F1626" si="502">IF(E1619=1,IF(F1618=$F$5,1,F1618+1),F1618)</f>
        <v>3</v>
      </c>
      <c r="G1619" s="8">
        <f t="shared" ref="G1619:G1626" si="503">IF((F1619=1)*(E1619=1),G1618+1,G1618)</f>
        <v>27</v>
      </c>
      <c r="H1619" s="4" t="s">
        <v>523</v>
      </c>
      <c r="I1619" s="4" t="str">
        <f t="shared" si="494"/>
        <v>对敌方十字单体造成125%攻击伤害（+1867)并概率眩晕</v>
      </c>
      <c r="J1619" s="4" t="s">
        <v>305</v>
      </c>
      <c r="K1619" s="1" t="s">
        <v>103</v>
      </c>
      <c r="L1619" s="4" t="s">
        <v>112</v>
      </c>
      <c r="M1619" s="4"/>
      <c r="N1619" s="4">
        <v>100</v>
      </c>
      <c r="O1619" s="4"/>
      <c r="T1619" s="6" t="str">
        <f t="shared" ref="T1619:T1626" si="504">IF(AN1619="","",AN1619)&amp;IF(AO1619="","","|"&amp;AO1619)&amp;IF(AP1619="","","|"&amp;AP1619)&amp;IF(AQ1619="","","|"&amp;AQ1619)&amp;IF(AR1619="","","|"&amp;AR1619)</f>
        <v/>
      </c>
      <c r="U1619" s="6" t="str">
        <f t="shared" ref="U1619:U1626" si="505">IF(AS1619="","",AS1619)&amp;IF(AT1619="","","|"&amp;AT1619)&amp;IF(AU1619="","","|"&amp;AU1619)&amp;IF(AV1619="","","|"&amp;AV1619)&amp;IF(AW1619="","","|"&amp;AW1619)</f>
        <v>134:50:2:0</v>
      </c>
      <c r="Y1619">
        <f t="shared" si="489"/>
        <v>100</v>
      </c>
      <c r="Z1619">
        <v>125</v>
      </c>
      <c r="AA1619" s="23">
        <v>25</v>
      </c>
      <c r="AB1619" s="23">
        <f>INT(VLOOKUP(VLOOKUP($C1619,角色技能升级比率表!$B:$C,2,FALSE),角色属性概况!E:F,2,FALSE)*VLOOKUP(E1619,角色属性概况!I:M,3,FALSE)*AA1619/100)</f>
        <v>1867</v>
      </c>
      <c r="AE1619">
        <v>0</v>
      </c>
      <c r="AF1619" s="23">
        <f t="shared" si="495"/>
        <v>3</v>
      </c>
      <c r="AG1619" s="23">
        <f t="shared" si="496"/>
        <v>2</v>
      </c>
      <c r="AH1619" t="s">
        <v>119</v>
      </c>
      <c r="AI1619" s="4" t="s">
        <v>1776</v>
      </c>
      <c r="AN1619" s="6" t="str">
        <f>_xlfn.IFNA(IF(IF($AH1619=AN$5,VLOOKUP(AI1619,buff!$K:$L,2,FALSE),"")=0,"",IF($AH1619=AN$5,VLOOKUP(AI1619,buff!$K:$L,2,FALSE),"")),"")</f>
        <v/>
      </c>
      <c r="AO1619" s="6" t="str">
        <f>_xlfn.IFNA(IF(IF($AH1619=AO$5,VLOOKUP(AJ1619,buff!$K:$L,2,FALSE),"")=0,"",IF($AH1619=AO$5,VLOOKUP(AJ1619,buff!$K:$L,2,FALSE),"")),"")</f>
        <v/>
      </c>
      <c r="AP1619" s="6" t="str">
        <f>_xlfn.IFNA(IF(IF($AH1619=AP$5,VLOOKUP(AK1619,buff!$K:$L,2,FALSE),"")=0,"",IF($AH1619=AP$5,VLOOKUP(AK1619,buff!$K:$L,2,FALSE),"")),"")</f>
        <v/>
      </c>
      <c r="AQ1619" s="6" t="str">
        <f>_xlfn.IFNA(IF(IF($AH1619=AQ$5,VLOOKUP(AL1619,buff!$K:$L,2,FALSE),"")=0,"",IF($AH1619=AQ$5,VLOOKUP(AL1619,buff!$K:$L,2,FALSE),"")),"")</f>
        <v/>
      </c>
      <c r="AR1619" s="6" t="str">
        <f>_xlfn.IFNA(IF(IF($AH1619=AR$5,VLOOKUP(AM1619,buff!$K:$L,2,FALSE),"")=0,"",IF($AH1619=AR$5,VLOOKUP(AM1619,buff!$K:$L,2,FALSE),"")),"")</f>
        <v/>
      </c>
      <c r="AS1619" s="6" t="str">
        <f>_xlfn.IFNA(IF(IF($AH1619=AS$5,VLOOKUP(AI1619,buff!$K:$L,2,FALSE),"")=0,"",IF($AH1619=AS$5,VLOOKUP(AI1619,buff!$K:$L,2,FALSE),"")),"")</f>
        <v>134:50:2:0</v>
      </c>
      <c r="AT1619" s="6" t="str">
        <f>_xlfn.IFNA(IF(IF($AH1619=AT$5,VLOOKUP(AJ1619,buff!$K:$L,2,FALSE),"")=0,"",IF($AH1619=AT$5,VLOOKUP(AJ1619,buff!$K:$L,2,FALSE),"")),"")</f>
        <v/>
      </c>
      <c r="AU1619" s="6" t="str">
        <f>_xlfn.IFNA(IF(IF($AH1619=AU$5,VLOOKUP(AK1619,buff!$K:$L,2,FALSE),"")=0,"",IF($AH1619=AU$5,VLOOKUP(AK1619,buff!$K:$L,2,FALSE),"")),"")</f>
        <v/>
      </c>
      <c r="AV1619" s="6" t="str">
        <f>_xlfn.IFNA(IF(IF($AH1619=AV$5,VLOOKUP(AL1619,buff!$K:$L,2,FALSE),"")=0,"",IF($AH1619=AV$5,VLOOKUP(AL1619,buff!$K:$L,2,FALSE),"")),"")</f>
        <v/>
      </c>
      <c r="AW1619" s="6" t="str">
        <f>_xlfn.IFNA(IF(IF($AH1619=AW$5,VLOOKUP(AM1619,buff!$K:$L,2,FALSE),"")=0,"",IF($AH1619=AW$5,VLOOKUP(AM1619,buff!$K:$L,2,FALSE),"")),"")</f>
        <v/>
      </c>
      <c r="AX1619" s="6">
        <f>VLOOKUP(AI1619,buff!K:P,6,FALSE)</f>
        <v>0</v>
      </c>
      <c r="AY1619">
        <f t="shared" si="497"/>
        <v>0</v>
      </c>
      <c r="AZ1619">
        <f t="shared" si="497"/>
        <v>0</v>
      </c>
      <c r="BA1619">
        <f t="shared" si="498"/>
        <v>3</v>
      </c>
      <c r="BB1619">
        <f t="shared" si="499"/>
        <v>2</v>
      </c>
    </row>
    <row r="1620" spans="1:54" x14ac:dyDescent="0.15">
      <c r="A1620" t="str">
        <f t="shared" si="500"/>
        <v>星霜主动技能3等级14</v>
      </c>
      <c r="B1620" s="8">
        <v>1614</v>
      </c>
      <c r="C1620" s="8" t="str">
        <f>VLOOKUP(G1620,角色!A:B,2,FALSE)</f>
        <v>星霜</v>
      </c>
      <c r="D1620" s="8" t="str">
        <f t="shared" si="493"/>
        <v>主动技能3</v>
      </c>
      <c r="E1620" s="8">
        <f t="shared" si="501"/>
        <v>14</v>
      </c>
      <c r="F1620" s="8">
        <f t="shared" si="502"/>
        <v>3</v>
      </c>
      <c r="G1620" s="8">
        <f t="shared" si="503"/>
        <v>27</v>
      </c>
      <c r="H1620" s="4" t="s">
        <v>523</v>
      </c>
      <c r="I1620" s="4" t="str">
        <f t="shared" si="494"/>
        <v>对敌方十字单体造成125%攻击伤害（+2299)并概率眩晕</v>
      </c>
      <c r="J1620" s="4" t="s">
        <v>305</v>
      </c>
      <c r="K1620" s="1" t="s">
        <v>103</v>
      </c>
      <c r="L1620" s="4" t="s">
        <v>112</v>
      </c>
      <c r="M1620" s="4"/>
      <c r="N1620" s="4">
        <v>100</v>
      </c>
      <c r="O1620" s="4"/>
      <c r="T1620" s="6" t="str">
        <f t="shared" si="504"/>
        <v/>
      </c>
      <c r="U1620" s="6" t="str">
        <f t="shared" si="505"/>
        <v>134:50:2:0</v>
      </c>
      <c r="Y1620">
        <f t="shared" si="489"/>
        <v>100</v>
      </c>
      <c r="Z1620">
        <v>125</v>
      </c>
      <c r="AA1620" s="23">
        <v>25</v>
      </c>
      <c r="AB1620" s="23">
        <f>INT(VLOOKUP(VLOOKUP($C1620,角色技能升级比率表!$B:$C,2,FALSE),角色属性概况!E:F,2,FALSE)*VLOOKUP(E1620,角色属性概况!I:M,3,FALSE)*AA1620/100)</f>
        <v>2299</v>
      </c>
      <c r="AE1620">
        <v>0</v>
      </c>
      <c r="AF1620" s="23">
        <f t="shared" si="495"/>
        <v>3</v>
      </c>
      <c r="AG1620" s="23">
        <f t="shared" si="496"/>
        <v>2</v>
      </c>
      <c r="AH1620" t="s">
        <v>119</v>
      </c>
      <c r="AI1620" s="4" t="s">
        <v>1776</v>
      </c>
      <c r="AN1620" s="6" t="str">
        <f>_xlfn.IFNA(IF(IF($AH1620=AN$5,VLOOKUP(AI1620,buff!$K:$L,2,FALSE),"")=0,"",IF($AH1620=AN$5,VLOOKUP(AI1620,buff!$K:$L,2,FALSE),"")),"")</f>
        <v/>
      </c>
      <c r="AO1620" s="6" t="str">
        <f>_xlfn.IFNA(IF(IF($AH1620=AO$5,VLOOKUP(AJ1620,buff!$K:$L,2,FALSE),"")=0,"",IF($AH1620=AO$5,VLOOKUP(AJ1620,buff!$K:$L,2,FALSE),"")),"")</f>
        <v/>
      </c>
      <c r="AP1620" s="6" t="str">
        <f>_xlfn.IFNA(IF(IF($AH1620=AP$5,VLOOKUP(AK1620,buff!$K:$L,2,FALSE),"")=0,"",IF($AH1620=AP$5,VLOOKUP(AK1620,buff!$K:$L,2,FALSE),"")),"")</f>
        <v/>
      </c>
      <c r="AQ1620" s="6" t="str">
        <f>_xlfn.IFNA(IF(IF($AH1620=AQ$5,VLOOKUP(AL1620,buff!$K:$L,2,FALSE),"")=0,"",IF($AH1620=AQ$5,VLOOKUP(AL1620,buff!$K:$L,2,FALSE),"")),"")</f>
        <v/>
      </c>
      <c r="AR1620" s="6" t="str">
        <f>_xlfn.IFNA(IF(IF($AH1620=AR$5,VLOOKUP(AM1620,buff!$K:$L,2,FALSE),"")=0,"",IF($AH1620=AR$5,VLOOKUP(AM1620,buff!$K:$L,2,FALSE),"")),"")</f>
        <v/>
      </c>
      <c r="AS1620" s="6" t="str">
        <f>_xlfn.IFNA(IF(IF($AH1620=AS$5,VLOOKUP(AI1620,buff!$K:$L,2,FALSE),"")=0,"",IF($AH1620=AS$5,VLOOKUP(AI1620,buff!$K:$L,2,FALSE),"")),"")</f>
        <v>134:50:2:0</v>
      </c>
      <c r="AT1620" s="6" t="str">
        <f>_xlfn.IFNA(IF(IF($AH1620=AT$5,VLOOKUP(AJ1620,buff!$K:$L,2,FALSE),"")=0,"",IF($AH1620=AT$5,VLOOKUP(AJ1620,buff!$K:$L,2,FALSE),"")),"")</f>
        <v/>
      </c>
      <c r="AU1620" s="6" t="str">
        <f>_xlfn.IFNA(IF(IF($AH1620=AU$5,VLOOKUP(AK1620,buff!$K:$L,2,FALSE),"")=0,"",IF($AH1620=AU$5,VLOOKUP(AK1620,buff!$K:$L,2,FALSE),"")),"")</f>
        <v/>
      </c>
      <c r="AV1620" s="6" t="str">
        <f>_xlfn.IFNA(IF(IF($AH1620=AV$5,VLOOKUP(AL1620,buff!$K:$L,2,FALSE),"")=0,"",IF($AH1620=AV$5,VLOOKUP(AL1620,buff!$K:$L,2,FALSE),"")),"")</f>
        <v/>
      </c>
      <c r="AW1620" s="6" t="str">
        <f>_xlfn.IFNA(IF(IF($AH1620=AW$5,VLOOKUP(AM1620,buff!$K:$L,2,FALSE),"")=0,"",IF($AH1620=AW$5,VLOOKUP(AM1620,buff!$K:$L,2,FALSE),"")),"")</f>
        <v/>
      </c>
      <c r="AX1620" s="6">
        <f>VLOOKUP(AI1620,buff!K:P,6,FALSE)</f>
        <v>0</v>
      </c>
      <c r="AY1620">
        <f t="shared" si="497"/>
        <v>0</v>
      </c>
      <c r="AZ1620">
        <f t="shared" si="497"/>
        <v>0</v>
      </c>
      <c r="BA1620">
        <f t="shared" si="498"/>
        <v>3</v>
      </c>
      <c r="BB1620">
        <f t="shared" si="499"/>
        <v>2</v>
      </c>
    </row>
    <row r="1621" spans="1:54" x14ac:dyDescent="0.15">
      <c r="A1621" t="str">
        <f t="shared" si="500"/>
        <v>星霜主动技能3等级15</v>
      </c>
      <c r="B1621" s="8">
        <v>1615</v>
      </c>
      <c r="C1621" s="8" t="str">
        <f>VLOOKUP(G1621,角色!A:B,2,FALSE)</f>
        <v>星霜</v>
      </c>
      <c r="D1621" s="8" t="str">
        <f t="shared" si="493"/>
        <v>主动技能3</v>
      </c>
      <c r="E1621" s="8">
        <f t="shared" si="501"/>
        <v>15</v>
      </c>
      <c r="F1621" s="8">
        <f t="shared" si="502"/>
        <v>3</v>
      </c>
      <c r="G1621" s="8">
        <f t="shared" si="503"/>
        <v>27</v>
      </c>
      <c r="H1621" s="4" t="s">
        <v>523</v>
      </c>
      <c r="I1621" s="4" t="str">
        <f t="shared" si="494"/>
        <v>对敌方十字单体造成125%攻击伤害（+2831)并概率眩晕</v>
      </c>
      <c r="J1621" s="4" t="s">
        <v>305</v>
      </c>
      <c r="K1621" s="1" t="s">
        <v>103</v>
      </c>
      <c r="L1621" s="4" t="s">
        <v>112</v>
      </c>
      <c r="M1621" s="4"/>
      <c r="N1621" s="4">
        <v>100</v>
      </c>
      <c r="O1621" s="4"/>
      <c r="T1621" s="6" t="str">
        <f t="shared" si="504"/>
        <v/>
      </c>
      <c r="U1621" s="6" t="str">
        <f t="shared" si="505"/>
        <v>134:50:2:0</v>
      </c>
      <c r="Y1621">
        <f t="shared" si="489"/>
        <v>100</v>
      </c>
      <c r="Z1621">
        <v>125</v>
      </c>
      <c r="AA1621" s="23">
        <v>25</v>
      </c>
      <c r="AB1621" s="23">
        <f>INT(VLOOKUP(VLOOKUP($C1621,角色技能升级比率表!$B:$C,2,FALSE),角色属性概况!E:F,2,FALSE)*VLOOKUP(E1621,角色属性概况!I:M,3,FALSE)*AA1621/100)</f>
        <v>2831</v>
      </c>
      <c r="AE1621">
        <v>0</v>
      </c>
      <c r="AF1621" s="23">
        <f t="shared" si="495"/>
        <v>3</v>
      </c>
      <c r="AG1621" s="23">
        <f t="shared" si="496"/>
        <v>2</v>
      </c>
      <c r="AH1621" t="s">
        <v>119</v>
      </c>
      <c r="AI1621" s="4" t="s">
        <v>1776</v>
      </c>
      <c r="AN1621" s="6" t="str">
        <f>_xlfn.IFNA(IF(IF($AH1621=AN$5,VLOOKUP(AI1621,buff!$K:$L,2,FALSE),"")=0,"",IF($AH1621=AN$5,VLOOKUP(AI1621,buff!$K:$L,2,FALSE),"")),"")</f>
        <v/>
      </c>
      <c r="AO1621" s="6" t="str">
        <f>_xlfn.IFNA(IF(IF($AH1621=AO$5,VLOOKUP(AJ1621,buff!$K:$L,2,FALSE),"")=0,"",IF($AH1621=AO$5,VLOOKUP(AJ1621,buff!$K:$L,2,FALSE),"")),"")</f>
        <v/>
      </c>
      <c r="AP1621" s="6" t="str">
        <f>_xlfn.IFNA(IF(IF($AH1621=AP$5,VLOOKUP(AK1621,buff!$K:$L,2,FALSE),"")=0,"",IF($AH1621=AP$5,VLOOKUP(AK1621,buff!$K:$L,2,FALSE),"")),"")</f>
        <v/>
      </c>
      <c r="AQ1621" s="6" t="str">
        <f>_xlfn.IFNA(IF(IF($AH1621=AQ$5,VLOOKUP(AL1621,buff!$K:$L,2,FALSE),"")=0,"",IF($AH1621=AQ$5,VLOOKUP(AL1621,buff!$K:$L,2,FALSE),"")),"")</f>
        <v/>
      </c>
      <c r="AR1621" s="6" t="str">
        <f>_xlfn.IFNA(IF(IF($AH1621=AR$5,VLOOKUP(AM1621,buff!$K:$L,2,FALSE),"")=0,"",IF($AH1621=AR$5,VLOOKUP(AM1621,buff!$K:$L,2,FALSE),"")),"")</f>
        <v/>
      </c>
      <c r="AS1621" s="6" t="str">
        <f>_xlfn.IFNA(IF(IF($AH1621=AS$5,VLOOKUP(AI1621,buff!$K:$L,2,FALSE),"")=0,"",IF($AH1621=AS$5,VLOOKUP(AI1621,buff!$K:$L,2,FALSE),"")),"")</f>
        <v>134:50:2:0</v>
      </c>
      <c r="AT1621" s="6" t="str">
        <f>_xlfn.IFNA(IF(IF($AH1621=AT$5,VLOOKUP(AJ1621,buff!$K:$L,2,FALSE),"")=0,"",IF($AH1621=AT$5,VLOOKUP(AJ1621,buff!$K:$L,2,FALSE),"")),"")</f>
        <v/>
      </c>
      <c r="AU1621" s="6" t="str">
        <f>_xlfn.IFNA(IF(IF($AH1621=AU$5,VLOOKUP(AK1621,buff!$K:$L,2,FALSE),"")=0,"",IF($AH1621=AU$5,VLOOKUP(AK1621,buff!$K:$L,2,FALSE),"")),"")</f>
        <v/>
      </c>
      <c r="AV1621" s="6" t="str">
        <f>_xlfn.IFNA(IF(IF($AH1621=AV$5,VLOOKUP(AL1621,buff!$K:$L,2,FALSE),"")=0,"",IF($AH1621=AV$5,VLOOKUP(AL1621,buff!$K:$L,2,FALSE),"")),"")</f>
        <v/>
      </c>
      <c r="AW1621" s="6" t="str">
        <f>_xlfn.IFNA(IF(IF($AH1621=AW$5,VLOOKUP(AM1621,buff!$K:$L,2,FALSE),"")=0,"",IF($AH1621=AW$5,VLOOKUP(AM1621,buff!$K:$L,2,FALSE),"")),"")</f>
        <v/>
      </c>
      <c r="AX1621" s="6">
        <f>VLOOKUP(AI1621,buff!K:P,6,FALSE)</f>
        <v>0</v>
      </c>
      <c r="AY1621">
        <f t="shared" si="497"/>
        <v>0</v>
      </c>
      <c r="AZ1621">
        <f t="shared" si="497"/>
        <v>0</v>
      </c>
      <c r="BA1621">
        <f t="shared" si="498"/>
        <v>3</v>
      </c>
      <c r="BB1621">
        <f t="shared" si="499"/>
        <v>2</v>
      </c>
    </row>
    <row r="1622" spans="1:54" x14ac:dyDescent="0.15">
      <c r="A1622" t="str">
        <f t="shared" si="500"/>
        <v>星霜主动技能3等级16</v>
      </c>
      <c r="B1622" s="8">
        <v>1616</v>
      </c>
      <c r="C1622" s="8" t="str">
        <f>VLOOKUP(G1622,角色!A:B,2,FALSE)</f>
        <v>星霜</v>
      </c>
      <c r="D1622" s="8" t="str">
        <f t="shared" si="493"/>
        <v>主动技能3</v>
      </c>
      <c r="E1622" s="8">
        <f t="shared" si="501"/>
        <v>16</v>
      </c>
      <c r="F1622" s="8">
        <f t="shared" si="502"/>
        <v>3</v>
      </c>
      <c r="G1622" s="8">
        <f t="shared" si="503"/>
        <v>27</v>
      </c>
      <c r="H1622" s="4" t="s">
        <v>523</v>
      </c>
      <c r="I1622" s="4" t="str">
        <f t="shared" si="494"/>
        <v>对敌方十字单体造成125%攻击伤害（+3486)并概率眩晕</v>
      </c>
      <c r="J1622" s="4" t="s">
        <v>305</v>
      </c>
      <c r="K1622" s="1" t="s">
        <v>103</v>
      </c>
      <c r="L1622" s="4" t="s">
        <v>112</v>
      </c>
      <c r="M1622" s="4"/>
      <c r="N1622" s="4">
        <v>100</v>
      </c>
      <c r="O1622" s="4"/>
      <c r="T1622" s="6" t="str">
        <f t="shared" si="504"/>
        <v/>
      </c>
      <c r="U1622" s="6" t="str">
        <f t="shared" si="505"/>
        <v>134:50:2:0</v>
      </c>
      <c r="Y1622">
        <f t="shared" si="489"/>
        <v>100</v>
      </c>
      <c r="Z1622">
        <v>125</v>
      </c>
      <c r="AA1622" s="23">
        <v>25</v>
      </c>
      <c r="AB1622" s="23">
        <f>INT(VLOOKUP(VLOOKUP($C1622,角色技能升级比率表!$B:$C,2,FALSE),角色属性概况!E:F,2,FALSE)*VLOOKUP(E1622,角色属性概况!I:M,3,FALSE)*AA1622/100)</f>
        <v>3486</v>
      </c>
      <c r="AE1622">
        <v>0</v>
      </c>
      <c r="AF1622" s="23">
        <f t="shared" si="495"/>
        <v>3</v>
      </c>
      <c r="AG1622" s="23">
        <f t="shared" si="496"/>
        <v>2</v>
      </c>
      <c r="AH1622" t="s">
        <v>119</v>
      </c>
      <c r="AI1622" s="4" t="s">
        <v>1776</v>
      </c>
      <c r="AN1622" s="6" t="str">
        <f>_xlfn.IFNA(IF(IF($AH1622=AN$5,VLOOKUP(AI1622,buff!$K:$L,2,FALSE),"")=0,"",IF($AH1622=AN$5,VLOOKUP(AI1622,buff!$K:$L,2,FALSE),"")),"")</f>
        <v/>
      </c>
      <c r="AO1622" s="6" t="str">
        <f>_xlfn.IFNA(IF(IF($AH1622=AO$5,VLOOKUP(AJ1622,buff!$K:$L,2,FALSE),"")=0,"",IF($AH1622=AO$5,VLOOKUP(AJ1622,buff!$K:$L,2,FALSE),"")),"")</f>
        <v/>
      </c>
      <c r="AP1622" s="6" t="str">
        <f>_xlfn.IFNA(IF(IF($AH1622=AP$5,VLOOKUP(AK1622,buff!$K:$L,2,FALSE),"")=0,"",IF($AH1622=AP$5,VLOOKUP(AK1622,buff!$K:$L,2,FALSE),"")),"")</f>
        <v/>
      </c>
      <c r="AQ1622" s="6" t="str">
        <f>_xlfn.IFNA(IF(IF($AH1622=AQ$5,VLOOKUP(AL1622,buff!$K:$L,2,FALSE),"")=0,"",IF($AH1622=AQ$5,VLOOKUP(AL1622,buff!$K:$L,2,FALSE),"")),"")</f>
        <v/>
      </c>
      <c r="AR1622" s="6" t="str">
        <f>_xlfn.IFNA(IF(IF($AH1622=AR$5,VLOOKUP(AM1622,buff!$K:$L,2,FALSE),"")=0,"",IF($AH1622=AR$5,VLOOKUP(AM1622,buff!$K:$L,2,FALSE),"")),"")</f>
        <v/>
      </c>
      <c r="AS1622" s="6" t="str">
        <f>_xlfn.IFNA(IF(IF($AH1622=AS$5,VLOOKUP(AI1622,buff!$K:$L,2,FALSE),"")=0,"",IF($AH1622=AS$5,VLOOKUP(AI1622,buff!$K:$L,2,FALSE),"")),"")</f>
        <v>134:50:2:0</v>
      </c>
      <c r="AT1622" s="6" t="str">
        <f>_xlfn.IFNA(IF(IF($AH1622=AT$5,VLOOKUP(AJ1622,buff!$K:$L,2,FALSE),"")=0,"",IF($AH1622=AT$5,VLOOKUP(AJ1622,buff!$K:$L,2,FALSE),"")),"")</f>
        <v/>
      </c>
      <c r="AU1622" s="6" t="str">
        <f>_xlfn.IFNA(IF(IF($AH1622=AU$5,VLOOKUP(AK1622,buff!$K:$L,2,FALSE),"")=0,"",IF($AH1622=AU$5,VLOOKUP(AK1622,buff!$K:$L,2,FALSE),"")),"")</f>
        <v/>
      </c>
      <c r="AV1622" s="6" t="str">
        <f>_xlfn.IFNA(IF(IF($AH1622=AV$5,VLOOKUP(AL1622,buff!$K:$L,2,FALSE),"")=0,"",IF($AH1622=AV$5,VLOOKUP(AL1622,buff!$K:$L,2,FALSE),"")),"")</f>
        <v/>
      </c>
      <c r="AW1622" s="6" t="str">
        <f>_xlfn.IFNA(IF(IF($AH1622=AW$5,VLOOKUP(AM1622,buff!$K:$L,2,FALSE),"")=0,"",IF($AH1622=AW$5,VLOOKUP(AM1622,buff!$K:$L,2,FALSE),"")),"")</f>
        <v/>
      </c>
      <c r="AX1622" s="6">
        <f>VLOOKUP(AI1622,buff!K:P,6,FALSE)</f>
        <v>0</v>
      </c>
      <c r="AY1622">
        <f t="shared" si="497"/>
        <v>0</v>
      </c>
      <c r="AZ1622">
        <f t="shared" si="497"/>
        <v>0</v>
      </c>
      <c r="BA1622">
        <f t="shared" si="498"/>
        <v>3</v>
      </c>
      <c r="BB1622">
        <f t="shared" si="499"/>
        <v>2</v>
      </c>
    </row>
    <row r="1623" spans="1:54" x14ac:dyDescent="0.15">
      <c r="A1623" t="str">
        <f t="shared" si="500"/>
        <v>星霜主动技能3等级17</v>
      </c>
      <c r="B1623" s="8">
        <v>1617</v>
      </c>
      <c r="C1623" s="8" t="str">
        <f>VLOOKUP(G1623,角色!A:B,2,FALSE)</f>
        <v>星霜</v>
      </c>
      <c r="D1623" s="8" t="str">
        <f t="shared" si="493"/>
        <v>主动技能3</v>
      </c>
      <c r="E1623" s="8">
        <f t="shared" si="501"/>
        <v>17</v>
      </c>
      <c r="F1623" s="8">
        <f t="shared" si="502"/>
        <v>3</v>
      </c>
      <c r="G1623" s="8">
        <f t="shared" si="503"/>
        <v>27</v>
      </c>
      <c r="H1623" s="4" t="s">
        <v>523</v>
      </c>
      <c r="I1623" s="4" t="str">
        <f t="shared" si="494"/>
        <v>对敌方十字单体造成125%攻击伤害（+4292)并概率眩晕</v>
      </c>
      <c r="J1623" s="4" t="s">
        <v>305</v>
      </c>
      <c r="K1623" s="1" t="s">
        <v>103</v>
      </c>
      <c r="L1623" s="4" t="s">
        <v>112</v>
      </c>
      <c r="M1623" s="4"/>
      <c r="N1623" s="4">
        <v>100</v>
      </c>
      <c r="O1623" s="4"/>
      <c r="T1623" s="6" t="str">
        <f t="shared" si="504"/>
        <v/>
      </c>
      <c r="U1623" s="6" t="str">
        <f t="shared" si="505"/>
        <v>134:50:2:0</v>
      </c>
      <c r="Y1623">
        <f t="shared" si="489"/>
        <v>100</v>
      </c>
      <c r="Z1623">
        <v>125</v>
      </c>
      <c r="AA1623" s="23">
        <v>25</v>
      </c>
      <c r="AB1623" s="23">
        <f>INT(VLOOKUP(VLOOKUP($C1623,角色技能升级比率表!$B:$C,2,FALSE),角色属性概况!E:F,2,FALSE)*VLOOKUP(E1623,角色属性概况!I:M,3,FALSE)*AA1623/100)</f>
        <v>4292</v>
      </c>
      <c r="AE1623">
        <v>0</v>
      </c>
      <c r="AF1623" s="23">
        <f t="shared" si="495"/>
        <v>3</v>
      </c>
      <c r="AG1623" s="23">
        <f t="shared" si="496"/>
        <v>2</v>
      </c>
      <c r="AH1623" t="s">
        <v>119</v>
      </c>
      <c r="AI1623" s="4" t="s">
        <v>1776</v>
      </c>
      <c r="AN1623" s="6" t="str">
        <f>_xlfn.IFNA(IF(IF($AH1623=AN$5,VLOOKUP(AI1623,buff!$K:$L,2,FALSE),"")=0,"",IF($AH1623=AN$5,VLOOKUP(AI1623,buff!$K:$L,2,FALSE),"")),"")</f>
        <v/>
      </c>
      <c r="AO1623" s="6" t="str">
        <f>_xlfn.IFNA(IF(IF($AH1623=AO$5,VLOOKUP(AJ1623,buff!$K:$L,2,FALSE),"")=0,"",IF($AH1623=AO$5,VLOOKUP(AJ1623,buff!$K:$L,2,FALSE),"")),"")</f>
        <v/>
      </c>
      <c r="AP1623" s="6" t="str">
        <f>_xlfn.IFNA(IF(IF($AH1623=AP$5,VLOOKUP(AK1623,buff!$K:$L,2,FALSE),"")=0,"",IF($AH1623=AP$5,VLOOKUP(AK1623,buff!$K:$L,2,FALSE),"")),"")</f>
        <v/>
      </c>
      <c r="AQ1623" s="6" t="str">
        <f>_xlfn.IFNA(IF(IF($AH1623=AQ$5,VLOOKUP(AL1623,buff!$K:$L,2,FALSE),"")=0,"",IF($AH1623=AQ$5,VLOOKUP(AL1623,buff!$K:$L,2,FALSE),"")),"")</f>
        <v/>
      </c>
      <c r="AR1623" s="6" t="str">
        <f>_xlfn.IFNA(IF(IF($AH1623=AR$5,VLOOKUP(AM1623,buff!$K:$L,2,FALSE),"")=0,"",IF($AH1623=AR$5,VLOOKUP(AM1623,buff!$K:$L,2,FALSE),"")),"")</f>
        <v/>
      </c>
      <c r="AS1623" s="6" t="str">
        <f>_xlfn.IFNA(IF(IF($AH1623=AS$5,VLOOKUP(AI1623,buff!$K:$L,2,FALSE),"")=0,"",IF($AH1623=AS$5,VLOOKUP(AI1623,buff!$K:$L,2,FALSE),"")),"")</f>
        <v>134:50:2:0</v>
      </c>
      <c r="AT1623" s="6" t="str">
        <f>_xlfn.IFNA(IF(IF($AH1623=AT$5,VLOOKUP(AJ1623,buff!$K:$L,2,FALSE),"")=0,"",IF($AH1623=AT$5,VLOOKUP(AJ1623,buff!$K:$L,2,FALSE),"")),"")</f>
        <v/>
      </c>
      <c r="AU1623" s="6" t="str">
        <f>_xlfn.IFNA(IF(IF($AH1623=AU$5,VLOOKUP(AK1623,buff!$K:$L,2,FALSE),"")=0,"",IF($AH1623=AU$5,VLOOKUP(AK1623,buff!$K:$L,2,FALSE),"")),"")</f>
        <v/>
      </c>
      <c r="AV1623" s="6" t="str">
        <f>_xlfn.IFNA(IF(IF($AH1623=AV$5,VLOOKUP(AL1623,buff!$K:$L,2,FALSE),"")=0,"",IF($AH1623=AV$5,VLOOKUP(AL1623,buff!$K:$L,2,FALSE),"")),"")</f>
        <v/>
      </c>
      <c r="AW1623" s="6" t="str">
        <f>_xlfn.IFNA(IF(IF($AH1623=AW$5,VLOOKUP(AM1623,buff!$K:$L,2,FALSE),"")=0,"",IF($AH1623=AW$5,VLOOKUP(AM1623,buff!$K:$L,2,FALSE),"")),"")</f>
        <v/>
      </c>
      <c r="AX1623" s="6">
        <f>VLOOKUP(AI1623,buff!K:P,6,FALSE)</f>
        <v>0</v>
      </c>
      <c r="AY1623">
        <f t="shared" si="497"/>
        <v>0</v>
      </c>
      <c r="AZ1623">
        <f t="shared" si="497"/>
        <v>0</v>
      </c>
      <c r="BA1623">
        <f t="shared" si="498"/>
        <v>3</v>
      </c>
      <c r="BB1623">
        <f t="shared" si="499"/>
        <v>2</v>
      </c>
    </row>
    <row r="1624" spans="1:54" x14ac:dyDescent="0.15">
      <c r="A1624" t="str">
        <f t="shared" si="500"/>
        <v>星霜主动技能3等级18</v>
      </c>
      <c r="B1624" s="8">
        <v>1618</v>
      </c>
      <c r="C1624" s="8" t="str">
        <f>VLOOKUP(G1624,角色!A:B,2,FALSE)</f>
        <v>星霜</v>
      </c>
      <c r="D1624" s="8" t="str">
        <f t="shared" si="493"/>
        <v>主动技能3</v>
      </c>
      <c r="E1624" s="8">
        <f t="shared" si="501"/>
        <v>18</v>
      </c>
      <c r="F1624" s="8">
        <f t="shared" si="502"/>
        <v>3</v>
      </c>
      <c r="G1624" s="8">
        <f t="shared" si="503"/>
        <v>27</v>
      </c>
      <c r="H1624" s="4" t="s">
        <v>523</v>
      </c>
      <c r="I1624" s="4" t="str">
        <f t="shared" si="494"/>
        <v>对敌方十字单体造成125%攻击伤害（+5285)并概率眩晕</v>
      </c>
      <c r="J1624" s="4" t="s">
        <v>305</v>
      </c>
      <c r="K1624" s="1" t="s">
        <v>103</v>
      </c>
      <c r="L1624" s="4" t="s">
        <v>112</v>
      </c>
      <c r="M1624" s="4"/>
      <c r="N1624" s="4">
        <v>100</v>
      </c>
      <c r="O1624" s="4"/>
      <c r="T1624" s="6" t="str">
        <f t="shared" si="504"/>
        <v/>
      </c>
      <c r="U1624" s="6" t="str">
        <f t="shared" si="505"/>
        <v>134:50:2:0</v>
      </c>
      <c r="Y1624">
        <f t="shared" si="489"/>
        <v>100</v>
      </c>
      <c r="Z1624">
        <v>125</v>
      </c>
      <c r="AA1624" s="23">
        <v>25</v>
      </c>
      <c r="AB1624" s="23">
        <f>INT(VLOOKUP(VLOOKUP($C1624,角色技能升级比率表!$B:$C,2,FALSE),角色属性概况!E:F,2,FALSE)*VLOOKUP(E1624,角色属性概况!I:M,3,FALSE)*AA1624/100)</f>
        <v>5285</v>
      </c>
      <c r="AE1624">
        <v>0</v>
      </c>
      <c r="AF1624" s="23">
        <f t="shared" si="495"/>
        <v>3</v>
      </c>
      <c r="AG1624" s="23">
        <f t="shared" si="496"/>
        <v>2</v>
      </c>
      <c r="AH1624" t="s">
        <v>119</v>
      </c>
      <c r="AI1624" s="4" t="s">
        <v>1776</v>
      </c>
      <c r="AN1624" s="6" t="str">
        <f>_xlfn.IFNA(IF(IF($AH1624=AN$5,VLOOKUP(AI1624,buff!$K:$L,2,FALSE),"")=0,"",IF($AH1624=AN$5,VLOOKUP(AI1624,buff!$K:$L,2,FALSE),"")),"")</f>
        <v/>
      </c>
      <c r="AO1624" s="6" t="str">
        <f>_xlfn.IFNA(IF(IF($AH1624=AO$5,VLOOKUP(AJ1624,buff!$K:$L,2,FALSE),"")=0,"",IF($AH1624=AO$5,VLOOKUP(AJ1624,buff!$K:$L,2,FALSE),"")),"")</f>
        <v/>
      </c>
      <c r="AP1624" s="6" t="str">
        <f>_xlfn.IFNA(IF(IF($AH1624=AP$5,VLOOKUP(AK1624,buff!$K:$L,2,FALSE),"")=0,"",IF($AH1624=AP$5,VLOOKUP(AK1624,buff!$K:$L,2,FALSE),"")),"")</f>
        <v/>
      </c>
      <c r="AQ1624" s="6" t="str">
        <f>_xlfn.IFNA(IF(IF($AH1624=AQ$5,VLOOKUP(AL1624,buff!$K:$L,2,FALSE),"")=0,"",IF($AH1624=AQ$5,VLOOKUP(AL1624,buff!$K:$L,2,FALSE),"")),"")</f>
        <v/>
      </c>
      <c r="AR1624" s="6" t="str">
        <f>_xlfn.IFNA(IF(IF($AH1624=AR$5,VLOOKUP(AM1624,buff!$K:$L,2,FALSE),"")=0,"",IF($AH1624=AR$5,VLOOKUP(AM1624,buff!$K:$L,2,FALSE),"")),"")</f>
        <v/>
      </c>
      <c r="AS1624" s="6" t="str">
        <f>_xlfn.IFNA(IF(IF($AH1624=AS$5,VLOOKUP(AI1624,buff!$K:$L,2,FALSE),"")=0,"",IF($AH1624=AS$5,VLOOKUP(AI1624,buff!$K:$L,2,FALSE),"")),"")</f>
        <v>134:50:2:0</v>
      </c>
      <c r="AT1624" s="6" t="str">
        <f>_xlfn.IFNA(IF(IF($AH1624=AT$5,VLOOKUP(AJ1624,buff!$K:$L,2,FALSE),"")=0,"",IF($AH1624=AT$5,VLOOKUP(AJ1624,buff!$K:$L,2,FALSE),"")),"")</f>
        <v/>
      </c>
      <c r="AU1624" s="6" t="str">
        <f>_xlfn.IFNA(IF(IF($AH1624=AU$5,VLOOKUP(AK1624,buff!$K:$L,2,FALSE),"")=0,"",IF($AH1624=AU$5,VLOOKUP(AK1624,buff!$K:$L,2,FALSE),"")),"")</f>
        <v/>
      </c>
      <c r="AV1624" s="6" t="str">
        <f>_xlfn.IFNA(IF(IF($AH1624=AV$5,VLOOKUP(AL1624,buff!$K:$L,2,FALSE),"")=0,"",IF($AH1624=AV$5,VLOOKUP(AL1624,buff!$K:$L,2,FALSE),"")),"")</f>
        <v/>
      </c>
      <c r="AW1624" s="6" t="str">
        <f>_xlfn.IFNA(IF(IF($AH1624=AW$5,VLOOKUP(AM1624,buff!$K:$L,2,FALSE),"")=0,"",IF($AH1624=AW$5,VLOOKUP(AM1624,buff!$K:$L,2,FALSE),"")),"")</f>
        <v/>
      </c>
      <c r="AX1624" s="6">
        <f>VLOOKUP(AI1624,buff!K:P,6,FALSE)</f>
        <v>0</v>
      </c>
      <c r="AY1624">
        <f t="shared" si="497"/>
        <v>0</v>
      </c>
      <c r="AZ1624">
        <f t="shared" si="497"/>
        <v>0</v>
      </c>
      <c r="BA1624">
        <f t="shared" si="498"/>
        <v>3</v>
      </c>
      <c r="BB1624">
        <f t="shared" si="499"/>
        <v>2</v>
      </c>
    </row>
    <row r="1625" spans="1:54" x14ac:dyDescent="0.15">
      <c r="A1625" t="str">
        <f t="shared" si="500"/>
        <v>星霜主动技能3等级19</v>
      </c>
      <c r="B1625" s="8">
        <v>1619</v>
      </c>
      <c r="C1625" s="8" t="str">
        <f>VLOOKUP(G1625,角色!A:B,2,FALSE)</f>
        <v>星霜</v>
      </c>
      <c r="D1625" s="8" t="str">
        <f t="shared" si="493"/>
        <v>主动技能3</v>
      </c>
      <c r="E1625" s="8">
        <f t="shared" si="501"/>
        <v>19</v>
      </c>
      <c r="F1625" s="8">
        <f t="shared" si="502"/>
        <v>3</v>
      </c>
      <c r="G1625" s="8">
        <f t="shared" si="503"/>
        <v>27</v>
      </c>
      <c r="H1625" s="4" t="s">
        <v>523</v>
      </c>
      <c r="I1625" s="4" t="str">
        <f t="shared" si="494"/>
        <v>对敌方十字单体造成125%攻击伤害（+6507)并概率眩晕</v>
      </c>
      <c r="J1625" s="4" t="s">
        <v>305</v>
      </c>
      <c r="K1625" s="1" t="s">
        <v>103</v>
      </c>
      <c r="L1625" s="4" t="s">
        <v>112</v>
      </c>
      <c r="M1625" s="4"/>
      <c r="N1625" s="4">
        <v>100</v>
      </c>
      <c r="O1625" s="4"/>
      <c r="T1625" s="6" t="str">
        <f t="shared" si="504"/>
        <v/>
      </c>
      <c r="U1625" s="6" t="str">
        <f t="shared" si="505"/>
        <v>134:50:2:0</v>
      </c>
      <c r="Y1625">
        <f t="shared" si="489"/>
        <v>100</v>
      </c>
      <c r="Z1625">
        <v>125</v>
      </c>
      <c r="AA1625" s="23">
        <v>25</v>
      </c>
      <c r="AB1625" s="23">
        <f>INT(VLOOKUP(VLOOKUP($C1625,角色技能升级比率表!$B:$C,2,FALSE),角色属性概况!E:F,2,FALSE)*VLOOKUP(E1625,角色属性概况!I:M,3,FALSE)*AA1625/100)</f>
        <v>6507</v>
      </c>
      <c r="AE1625">
        <v>0</v>
      </c>
      <c r="AF1625" s="23">
        <f t="shared" si="495"/>
        <v>3</v>
      </c>
      <c r="AG1625" s="23">
        <f t="shared" si="496"/>
        <v>2</v>
      </c>
      <c r="AH1625" t="s">
        <v>119</v>
      </c>
      <c r="AI1625" s="4" t="s">
        <v>1776</v>
      </c>
      <c r="AN1625" s="6" t="str">
        <f>_xlfn.IFNA(IF(IF($AH1625=AN$5,VLOOKUP(AI1625,buff!$K:$L,2,FALSE),"")=0,"",IF($AH1625=AN$5,VLOOKUP(AI1625,buff!$K:$L,2,FALSE),"")),"")</f>
        <v/>
      </c>
      <c r="AO1625" s="6" t="str">
        <f>_xlfn.IFNA(IF(IF($AH1625=AO$5,VLOOKUP(AJ1625,buff!$K:$L,2,FALSE),"")=0,"",IF($AH1625=AO$5,VLOOKUP(AJ1625,buff!$K:$L,2,FALSE),"")),"")</f>
        <v/>
      </c>
      <c r="AP1625" s="6" t="str">
        <f>_xlfn.IFNA(IF(IF($AH1625=AP$5,VLOOKUP(AK1625,buff!$K:$L,2,FALSE),"")=0,"",IF($AH1625=AP$5,VLOOKUP(AK1625,buff!$K:$L,2,FALSE),"")),"")</f>
        <v/>
      </c>
      <c r="AQ1625" s="6" t="str">
        <f>_xlfn.IFNA(IF(IF($AH1625=AQ$5,VLOOKUP(AL1625,buff!$K:$L,2,FALSE),"")=0,"",IF($AH1625=AQ$5,VLOOKUP(AL1625,buff!$K:$L,2,FALSE),"")),"")</f>
        <v/>
      </c>
      <c r="AR1625" s="6" t="str">
        <f>_xlfn.IFNA(IF(IF($AH1625=AR$5,VLOOKUP(AM1625,buff!$K:$L,2,FALSE),"")=0,"",IF($AH1625=AR$5,VLOOKUP(AM1625,buff!$K:$L,2,FALSE),"")),"")</f>
        <v/>
      </c>
      <c r="AS1625" s="6" t="str">
        <f>_xlfn.IFNA(IF(IF($AH1625=AS$5,VLOOKUP(AI1625,buff!$K:$L,2,FALSE),"")=0,"",IF($AH1625=AS$5,VLOOKUP(AI1625,buff!$K:$L,2,FALSE),"")),"")</f>
        <v>134:50:2:0</v>
      </c>
      <c r="AT1625" s="6" t="str">
        <f>_xlfn.IFNA(IF(IF($AH1625=AT$5,VLOOKUP(AJ1625,buff!$K:$L,2,FALSE),"")=0,"",IF($AH1625=AT$5,VLOOKUP(AJ1625,buff!$K:$L,2,FALSE),"")),"")</f>
        <v/>
      </c>
      <c r="AU1625" s="6" t="str">
        <f>_xlfn.IFNA(IF(IF($AH1625=AU$5,VLOOKUP(AK1625,buff!$K:$L,2,FALSE),"")=0,"",IF($AH1625=AU$5,VLOOKUP(AK1625,buff!$K:$L,2,FALSE),"")),"")</f>
        <v/>
      </c>
      <c r="AV1625" s="6" t="str">
        <f>_xlfn.IFNA(IF(IF($AH1625=AV$5,VLOOKUP(AL1625,buff!$K:$L,2,FALSE),"")=0,"",IF($AH1625=AV$5,VLOOKUP(AL1625,buff!$K:$L,2,FALSE),"")),"")</f>
        <v/>
      </c>
      <c r="AW1625" s="6" t="str">
        <f>_xlfn.IFNA(IF(IF($AH1625=AW$5,VLOOKUP(AM1625,buff!$K:$L,2,FALSE),"")=0,"",IF($AH1625=AW$5,VLOOKUP(AM1625,buff!$K:$L,2,FALSE),"")),"")</f>
        <v/>
      </c>
      <c r="AX1625" s="6">
        <f>VLOOKUP(AI1625,buff!K:P,6,FALSE)</f>
        <v>0</v>
      </c>
      <c r="AY1625">
        <f t="shared" si="497"/>
        <v>0</v>
      </c>
      <c r="AZ1625">
        <f t="shared" si="497"/>
        <v>0</v>
      </c>
      <c r="BA1625">
        <f t="shared" si="498"/>
        <v>3</v>
      </c>
      <c r="BB1625">
        <f t="shared" si="499"/>
        <v>2</v>
      </c>
    </row>
    <row r="1626" spans="1:54" x14ac:dyDescent="0.15">
      <c r="A1626" t="str">
        <f t="shared" si="500"/>
        <v>星霜主动技能3等级20</v>
      </c>
      <c r="B1626" s="8">
        <v>1620</v>
      </c>
      <c r="C1626" s="8" t="str">
        <f>VLOOKUP(G1626,角色!A:B,2,FALSE)</f>
        <v>星霜</v>
      </c>
      <c r="D1626" s="8" t="str">
        <f t="shared" si="493"/>
        <v>主动技能3</v>
      </c>
      <c r="E1626" s="8">
        <f t="shared" si="501"/>
        <v>20</v>
      </c>
      <c r="F1626" s="8">
        <f t="shared" si="502"/>
        <v>3</v>
      </c>
      <c r="G1626" s="8">
        <f t="shared" si="503"/>
        <v>27</v>
      </c>
      <c r="H1626" s="4" t="s">
        <v>523</v>
      </c>
      <c r="I1626" s="4" t="str">
        <f t="shared" si="494"/>
        <v>对敌方十字单体造成125%攻击伤害（+8011)并概率眩晕</v>
      </c>
      <c r="J1626" s="4" t="s">
        <v>305</v>
      </c>
      <c r="K1626" s="1" t="s">
        <v>103</v>
      </c>
      <c r="L1626" s="4" t="s">
        <v>112</v>
      </c>
      <c r="M1626" s="4"/>
      <c r="N1626" s="4">
        <v>100</v>
      </c>
      <c r="O1626" s="4"/>
      <c r="T1626" s="6" t="str">
        <f t="shared" si="504"/>
        <v/>
      </c>
      <c r="U1626" s="6" t="str">
        <f t="shared" si="505"/>
        <v>134:50:2:0</v>
      </c>
      <c r="Y1626">
        <f t="shared" si="489"/>
        <v>100</v>
      </c>
      <c r="Z1626">
        <v>125</v>
      </c>
      <c r="AA1626" s="23">
        <v>25</v>
      </c>
      <c r="AB1626" s="23">
        <f>INT(VLOOKUP(VLOOKUP($C1626,角色技能升级比率表!$B:$C,2,FALSE),角色属性概况!E:F,2,FALSE)*VLOOKUP(E1626,角色属性概况!I:M,3,FALSE)*AA1626/100)</f>
        <v>8011</v>
      </c>
      <c r="AE1626">
        <v>0</v>
      </c>
      <c r="AF1626" s="23">
        <f t="shared" si="495"/>
        <v>3</v>
      </c>
      <c r="AG1626" s="23">
        <f t="shared" si="496"/>
        <v>2</v>
      </c>
      <c r="AH1626" t="s">
        <v>119</v>
      </c>
      <c r="AI1626" s="4" t="s">
        <v>1776</v>
      </c>
      <c r="AN1626" s="6" t="str">
        <f>_xlfn.IFNA(IF(IF($AH1626=AN$5,VLOOKUP(AI1626,buff!$K:$L,2,FALSE),"")=0,"",IF($AH1626=AN$5,VLOOKUP(AI1626,buff!$K:$L,2,FALSE),"")),"")</f>
        <v/>
      </c>
      <c r="AO1626" s="6" t="str">
        <f>_xlfn.IFNA(IF(IF($AH1626=AO$5,VLOOKUP(AJ1626,buff!$K:$L,2,FALSE),"")=0,"",IF($AH1626=AO$5,VLOOKUP(AJ1626,buff!$K:$L,2,FALSE),"")),"")</f>
        <v/>
      </c>
      <c r="AP1626" s="6" t="str">
        <f>_xlfn.IFNA(IF(IF($AH1626=AP$5,VLOOKUP(AK1626,buff!$K:$L,2,FALSE),"")=0,"",IF($AH1626=AP$5,VLOOKUP(AK1626,buff!$K:$L,2,FALSE),"")),"")</f>
        <v/>
      </c>
      <c r="AQ1626" s="6" t="str">
        <f>_xlfn.IFNA(IF(IF($AH1626=AQ$5,VLOOKUP(AL1626,buff!$K:$L,2,FALSE),"")=0,"",IF($AH1626=AQ$5,VLOOKUP(AL1626,buff!$K:$L,2,FALSE),"")),"")</f>
        <v/>
      </c>
      <c r="AR1626" s="6" t="str">
        <f>_xlfn.IFNA(IF(IF($AH1626=AR$5,VLOOKUP(AM1626,buff!$K:$L,2,FALSE),"")=0,"",IF($AH1626=AR$5,VLOOKUP(AM1626,buff!$K:$L,2,FALSE),"")),"")</f>
        <v/>
      </c>
      <c r="AS1626" s="6" t="str">
        <f>_xlfn.IFNA(IF(IF($AH1626=AS$5,VLOOKUP(AI1626,buff!$K:$L,2,FALSE),"")=0,"",IF($AH1626=AS$5,VLOOKUP(AI1626,buff!$K:$L,2,FALSE),"")),"")</f>
        <v>134:50:2:0</v>
      </c>
      <c r="AT1626" s="6" t="str">
        <f>_xlfn.IFNA(IF(IF($AH1626=AT$5,VLOOKUP(AJ1626,buff!$K:$L,2,FALSE),"")=0,"",IF($AH1626=AT$5,VLOOKUP(AJ1626,buff!$K:$L,2,FALSE),"")),"")</f>
        <v/>
      </c>
      <c r="AU1626" s="6" t="str">
        <f>_xlfn.IFNA(IF(IF($AH1626=AU$5,VLOOKUP(AK1626,buff!$K:$L,2,FALSE),"")=0,"",IF($AH1626=AU$5,VLOOKUP(AK1626,buff!$K:$L,2,FALSE),"")),"")</f>
        <v/>
      </c>
      <c r="AV1626" s="6" t="str">
        <f>_xlfn.IFNA(IF(IF($AH1626=AV$5,VLOOKUP(AL1626,buff!$K:$L,2,FALSE),"")=0,"",IF($AH1626=AV$5,VLOOKUP(AL1626,buff!$K:$L,2,FALSE),"")),"")</f>
        <v/>
      </c>
      <c r="AW1626" s="6" t="str">
        <f>_xlfn.IFNA(IF(IF($AH1626=AW$5,VLOOKUP(AM1626,buff!$K:$L,2,FALSE),"")=0,"",IF($AH1626=AW$5,VLOOKUP(AM1626,buff!$K:$L,2,FALSE),"")),"")</f>
        <v/>
      </c>
      <c r="AX1626" s="6">
        <f>VLOOKUP(AI1626,buff!K:P,6,FALSE)</f>
        <v>0</v>
      </c>
      <c r="AY1626">
        <f t="shared" si="497"/>
        <v>0</v>
      </c>
      <c r="AZ1626">
        <f t="shared" si="497"/>
        <v>0</v>
      </c>
      <c r="BA1626">
        <f t="shared" si="498"/>
        <v>3</v>
      </c>
      <c r="BB1626">
        <f t="shared" si="499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X625"/>
  <sheetViews>
    <sheetView workbookViewId="0">
      <pane ySplit="5" topLeftCell="A606" activePane="bottomLeft" state="frozen"/>
      <selection pane="bottomLeft" activeCell="F644" sqref="F644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/>
    <col min="6" max="6" width="21.5" bestFit="1" customWidth="1"/>
    <col min="8" max="8" width="24.83203125" bestFit="1" customWidth="1"/>
    <col min="9" max="9" width="44.5" customWidth="1"/>
    <col min="11" max="11" width="24.5" style="10" bestFit="1" customWidth="1"/>
    <col min="12" max="12" width="21.5" style="20" bestFit="1" customWidth="1"/>
    <col min="13" max="13" width="23.5" style="20" bestFit="1" customWidth="1"/>
    <col min="14" max="16" width="11.5" style="20" customWidth="1"/>
    <col min="17" max="17" width="12.5" style="6" bestFit="1" customWidth="1"/>
    <col min="18" max="21" width="10.83203125" style="6"/>
  </cols>
  <sheetData>
    <row r="3" spans="1:24" x14ac:dyDescent="0.15">
      <c r="A3" s="7" t="s">
        <v>1821</v>
      </c>
      <c r="B3" s="7"/>
      <c r="C3" s="7" t="s">
        <v>259</v>
      </c>
      <c r="D3" s="7"/>
      <c r="E3" s="7"/>
      <c r="G3" s="1" t="s">
        <v>2</v>
      </c>
      <c r="H3" s="1" t="s">
        <v>3</v>
      </c>
      <c r="I3" s="1" t="s">
        <v>4</v>
      </c>
      <c r="J3" s="1" t="s">
        <v>53</v>
      </c>
      <c r="K3" s="9" t="s">
        <v>54</v>
      </c>
      <c r="L3" s="1"/>
      <c r="M3" s="1"/>
      <c r="N3" s="1"/>
      <c r="O3" s="1"/>
      <c r="P3" s="1"/>
    </row>
    <row r="4" spans="1:24" x14ac:dyDescent="0.15">
      <c r="A4" s="7" t="s">
        <v>293</v>
      </c>
      <c r="B4" s="17" t="s">
        <v>1819</v>
      </c>
      <c r="C4" s="2">
        <v>20</v>
      </c>
      <c r="D4" s="2"/>
      <c r="E4" s="7" t="s">
        <v>1820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1"/>
      <c r="M4" s="1"/>
      <c r="N4" s="1"/>
      <c r="O4" s="1"/>
      <c r="P4" s="1"/>
    </row>
    <row r="5" spans="1:24" x14ac:dyDescent="0.15">
      <c r="A5" s="17" t="s">
        <v>127</v>
      </c>
      <c r="C5" s="17" t="s">
        <v>133</v>
      </c>
      <c r="D5" s="7"/>
      <c r="E5" s="17"/>
      <c r="F5" s="4"/>
      <c r="G5" s="2" t="s">
        <v>27</v>
      </c>
      <c r="H5" s="2" t="s">
        <v>30</v>
      </c>
      <c r="I5" s="2" t="s">
        <v>31</v>
      </c>
      <c r="J5" s="2" t="s">
        <v>55</v>
      </c>
      <c r="K5" s="9" t="s">
        <v>56</v>
      </c>
      <c r="L5" s="2" t="s">
        <v>315</v>
      </c>
      <c r="M5" s="2" t="s">
        <v>130</v>
      </c>
      <c r="N5" s="2" t="s">
        <v>135</v>
      </c>
      <c r="O5" s="2" t="s">
        <v>136</v>
      </c>
      <c r="P5" s="2" t="s">
        <v>137</v>
      </c>
      <c r="Q5" s="5" t="s">
        <v>316</v>
      </c>
      <c r="R5" s="5" t="s">
        <v>317</v>
      </c>
      <c r="S5" s="5" t="s">
        <v>318</v>
      </c>
      <c r="T5" s="5" t="s">
        <v>319</v>
      </c>
      <c r="U5" s="5" t="s">
        <v>320</v>
      </c>
      <c r="V5" s="1" t="s">
        <v>425</v>
      </c>
      <c r="W5" s="1" t="s">
        <v>426</v>
      </c>
      <c r="X5" s="1" t="s">
        <v>427</v>
      </c>
    </row>
    <row r="6" spans="1:24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</v>
      </c>
      <c r="F6" t="str">
        <f>H6</f>
        <v>攻击小</v>
      </c>
      <c r="G6">
        <v>1</v>
      </c>
      <c r="H6" s="24" t="s">
        <v>1791</v>
      </c>
      <c r="I6" s="4" t="str">
        <f>"提升自身攻击力"&amp;V6&amp;"。"</f>
        <v>提升自身攻击力57。</v>
      </c>
      <c r="J6" t="s">
        <v>156</v>
      </c>
      <c r="K6" s="10" t="str">
        <f t="shared" ref="K6:K25" si="0">IF(Q6="","",Q6)&amp;IF(R6="","","|"&amp;R6)&amp;IF(S6="","","|"&amp;S6)&amp;IF(T6="","","|"&amp;T6)&amp;IF(U6="","","|"&amp;U6)</f>
        <v>20001:100:1:0</v>
      </c>
      <c r="L6" s="4" t="s">
        <v>528</v>
      </c>
      <c r="Q6" s="6" t="str">
        <f>IF(_xlfn.IFNA(VLOOKUP(L6,buff!$K:$L,2,FALSE),"")=0,"",_xlfn.IFNA(VLOOKUP(L6,buff!$K:$L,2,FALSE),""))</f>
        <v>20001:100:1:0</v>
      </c>
      <c r="R6" s="6" t="str">
        <f>IF(_xlfn.IFNA(VLOOKUP(M6,buff!$K:$L,2,FALSE),"")=0,"",_xlfn.IFNA(VLOOKUP(M6,buff!$K:$L,2,FALSE),""))</f>
        <v/>
      </c>
      <c r="S6" s="6" t="str">
        <f>IF(_xlfn.IFNA(VLOOKUP(N6,buff!$K:$L,2,FALSE),"")=0,"",_xlfn.IFNA(VLOOKUP(N6,buff!$K:$L,2,FALSE),""))</f>
        <v/>
      </c>
      <c r="T6" s="6" t="str">
        <f>IF(_xlfn.IFNA(VLOOKUP(O6,buff!$K:$L,2,FALSE),"")=0,"",_xlfn.IFNA(VLOOKUP(O6,buff!$K:$L,2,FALSE),""))</f>
        <v/>
      </c>
      <c r="U6" s="6" t="str">
        <f>IF(_xlfn.IFNA(VLOOKUP(P6,buff!$K:$L,2,FALSE),"")=0,"",_xlfn.IFNA(VLOOKUP(P6,buff!$K:$L,2,FALSE),""))</f>
        <v/>
      </c>
      <c r="V6">
        <v>57</v>
      </c>
      <c r="W6" t="s">
        <v>1554</v>
      </c>
    </row>
    <row r="7" spans="1:24" x14ac:dyDescent="0.15">
      <c r="A7" s="8" t="str">
        <f t="shared" ref="A7:A70" si="1">A$4&amp;B7&amp;A$5&amp;C7</f>
        <v>被动技能1等级2</v>
      </c>
      <c r="B7" s="8">
        <f>IF(C7=1,B6+1,B6)</f>
        <v>1</v>
      </c>
      <c r="C7" s="8">
        <f t="shared" ref="C7:C86" si="2">IF(C6=C$4,1,C6+1)</f>
        <v>2</v>
      </c>
      <c r="E7" s="8">
        <f t="shared" ref="E7:E70" si="3">G7</f>
        <v>2</v>
      </c>
      <c r="F7" t="str">
        <f t="shared" ref="F7:F70" si="4">H7</f>
        <v>攻击小</v>
      </c>
      <c r="G7">
        <v>2</v>
      </c>
      <c r="H7" s="24" t="s">
        <v>1791</v>
      </c>
      <c r="I7" s="4" t="str">
        <f t="shared" ref="I7:I25" si="5">"提升自身攻击力"&amp;V7&amp;"。"</f>
        <v>提升自身攻击力84。</v>
      </c>
      <c r="J7" t="s">
        <v>156</v>
      </c>
      <c r="K7" s="10" t="str">
        <f t="shared" si="0"/>
        <v>20002:100:1:0</v>
      </c>
      <c r="L7" s="4" t="s">
        <v>529</v>
      </c>
      <c r="Q7" s="6" t="str">
        <f>IF(_xlfn.IFNA(VLOOKUP(L7,buff!$K:$L,2,FALSE),"")=0,"",_xlfn.IFNA(VLOOKUP(L7,buff!$K:$L,2,FALSE),""))</f>
        <v>20002:100:1:0</v>
      </c>
      <c r="R7" s="6" t="str">
        <f>IF(_xlfn.IFNA(VLOOKUP(M7,buff!$K:$L,2,FALSE),"")=0,"",_xlfn.IFNA(VLOOKUP(M7,buff!$K:$L,2,FALSE),""))</f>
        <v/>
      </c>
      <c r="S7" s="6" t="str">
        <f>IF(_xlfn.IFNA(VLOOKUP(N7,buff!$K:$L,2,FALSE),"")=0,"",_xlfn.IFNA(VLOOKUP(N7,buff!$K:$L,2,FALSE),""))</f>
        <v/>
      </c>
      <c r="T7" s="6" t="str">
        <f>IF(_xlfn.IFNA(VLOOKUP(O7,buff!$K:$L,2,FALSE),"")=0,"",_xlfn.IFNA(VLOOKUP(O7,buff!$K:$L,2,FALSE),""))</f>
        <v/>
      </c>
      <c r="U7" s="6" t="str">
        <f>IF(_xlfn.IFNA(VLOOKUP(P7,buff!$K:$L,2,FALSE),"")=0,"",_xlfn.IFNA(VLOOKUP(P7,buff!$K:$L,2,FALSE),""))</f>
        <v/>
      </c>
      <c r="V7">
        <v>84</v>
      </c>
      <c r="W7" t="s">
        <v>1554</v>
      </c>
    </row>
    <row r="8" spans="1:24" x14ac:dyDescent="0.15">
      <c r="A8" s="8" t="str">
        <f t="shared" si="1"/>
        <v>被动技能1等级3</v>
      </c>
      <c r="B8" s="8">
        <f t="shared" ref="B8:B71" si="6">IF(C8=1,B7+1,B7)</f>
        <v>1</v>
      </c>
      <c r="C8" s="8">
        <f t="shared" si="2"/>
        <v>3</v>
      </c>
      <c r="E8" s="8">
        <f t="shared" si="3"/>
        <v>3</v>
      </c>
      <c r="F8" t="str">
        <f t="shared" si="4"/>
        <v>攻击小</v>
      </c>
      <c r="G8">
        <v>3</v>
      </c>
      <c r="H8" s="24" t="s">
        <v>1791</v>
      </c>
      <c r="I8" s="4" t="str">
        <f t="shared" si="5"/>
        <v>提升自身攻击力111。</v>
      </c>
      <c r="J8" t="s">
        <v>156</v>
      </c>
      <c r="K8" s="10" t="str">
        <f t="shared" si="0"/>
        <v>20003:100:1:0</v>
      </c>
      <c r="L8" s="4" t="s">
        <v>530</v>
      </c>
      <c r="Q8" s="6" t="str">
        <f>IF(_xlfn.IFNA(VLOOKUP(L8,buff!$K:$L,2,FALSE),"")=0,"",_xlfn.IFNA(VLOOKUP(L8,buff!$K:$L,2,FALSE),""))</f>
        <v>20003:100:1:0</v>
      </c>
      <c r="R8" s="6" t="str">
        <f>IF(_xlfn.IFNA(VLOOKUP(M8,buff!$K:$L,2,FALSE),"")=0,"",_xlfn.IFNA(VLOOKUP(M8,buff!$K:$L,2,FALSE),""))</f>
        <v/>
      </c>
      <c r="S8" s="6" t="str">
        <f>IF(_xlfn.IFNA(VLOOKUP(N8,buff!$K:$L,2,FALSE),"")=0,"",_xlfn.IFNA(VLOOKUP(N8,buff!$K:$L,2,FALSE),""))</f>
        <v/>
      </c>
      <c r="T8" s="6" t="str">
        <f>IF(_xlfn.IFNA(VLOOKUP(O8,buff!$K:$L,2,FALSE),"")=0,"",_xlfn.IFNA(VLOOKUP(O8,buff!$K:$L,2,FALSE),""))</f>
        <v/>
      </c>
      <c r="U8" s="6" t="str">
        <f>IF(_xlfn.IFNA(VLOOKUP(P8,buff!$K:$L,2,FALSE),"")=0,"",_xlfn.IFNA(VLOOKUP(P8,buff!$K:$L,2,FALSE),""))</f>
        <v/>
      </c>
      <c r="V8">
        <v>111</v>
      </c>
      <c r="W8" t="s">
        <v>1554</v>
      </c>
    </row>
    <row r="9" spans="1:24" x14ac:dyDescent="0.15">
      <c r="A9" s="8" t="str">
        <f t="shared" si="1"/>
        <v>被动技能1等级4</v>
      </c>
      <c r="B9" s="8">
        <f t="shared" si="6"/>
        <v>1</v>
      </c>
      <c r="C9" s="8">
        <f t="shared" si="2"/>
        <v>4</v>
      </c>
      <c r="E9" s="8">
        <f t="shared" si="3"/>
        <v>4</v>
      </c>
      <c r="F9" t="str">
        <f t="shared" si="4"/>
        <v>攻击小</v>
      </c>
      <c r="G9">
        <v>4</v>
      </c>
      <c r="H9" s="24" t="s">
        <v>1791</v>
      </c>
      <c r="I9" s="4" t="str">
        <f t="shared" si="5"/>
        <v>提升自身攻击力137。</v>
      </c>
      <c r="J9" t="s">
        <v>156</v>
      </c>
      <c r="K9" s="10" t="str">
        <f t="shared" si="0"/>
        <v>20004:100:1:0</v>
      </c>
      <c r="L9" s="4" t="s">
        <v>531</v>
      </c>
      <c r="Q9" s="6" t="str">
        <f>IF(_xlfn.IFNA(VLOOKUP(L9,buff!$K:$L,2,FALSE),"")=0,"",_xlfn.IFNA(VLOOKUP(L9,buff!$K:$L,2,FALSE),""))</f>
        <v>20004:100:1:0</v>
      </c>
      <c r="R9" s="6" t="str">
        <f>IF(_xlfn.IFNA(VLOOKUP(M9,buff!$K:$L,2,FALSE),"")=0,"",_xlfn.IFNA(VLOOKUP(M9,buff!$K:$L,2,FALSE),""))</f>
        <v/>
      </c>
      <c r="S9" s="6" t="str">
        <f>IF(_xlfn.IFNA(VLOOKUP(N9,buff!$K:$L,2,FALSE),"")=0,"",_xlfn.IFNA(VLOOKUP(N9,buff!$K:$L,2,FALSE),""))</f>
        <v/>
      </c>
      <c r="T9" s="6" t="str">
        <f>IF(_xlfn.IFNA(VLOOKUP(O9,buff!$K:$L,2,FALSE),"")=0,"",_xlfn.IFNA(VLOOKUP(O9,buff!$K:$L,2,FALSE),""))</f>
        <v/>
      </c>
      <c r="U9" s="6" t="str">
        <f>IF(_xlfn.IFNA(VLOOKUP(P9,buff!$K:$L,2,FALSE),"")=0,"",_xlfn.IFNA(VLOOKUP(P9,buff!$K:$L,2,FALSE),""))</f>
        <v/>
      </c>
      <c r="V9">
        <v>137</v>
      </c>
      <c r="W9" t="s">
        <v>1554</v>
      </c>
    </row>
    <row r="10" spans="1:24" x14ac:dyDescent="0.15">
      <c r="A10" s="8" t="str">
        <f t="shared" si="1"/>
        <v>被动技能1等级5</v>
      </c>
      <c r="B10" s="8">
        <f t="shared" si="6"/>
        <v>1</v>
      </c>
      <c r="C10" s="8">
        <f t="shared" si="2"/>
        <v>5</v>
      </c>
      <c r="E10" s="8">
        <f t="shared" si="3"/>
        <v>5</v>
      </c>
      <c r="F10" t="str">
        <f t="shared" si="4"/>
        <v>攻击小</v>
      </c>
      <c r="G10">
        <v>5</v>
      </c>
      <c r="H10" s="24" t="s">
        <v>1791</v>
      </c>
      <c r="I10" s="4" t="str">
        <f t="shared" si="5"/>
        <v>提升自身攻击力169。</v>
      </c>
      <c r="J10" t="s">
        <v>156</v>
      </c>
      <c r="K10" s="10" t="str">
        <f t="shared" si="0"/>
        <v>20005:100:1:0</v>
      </c>
      <c r="L10" s="4" t="s">
        <v>532</v>
      </c>
      <c r="Q10" s="6" t="str">
        <f>IF(_xlfn.IFNA(VLOOKUP(L10,buff!$K:$L,2,FALSE),"")=0,"",_xlfn.IFNA(VLOOKUP(L10,buff!$K:$L,2,FALSE),""))</f>
        <v>20005:100:1:0</v>
      </c>
      <c r="R10" s="6" t="str">
        <f>IF(_xlfn.IFNA(VLOOKUP(M10,buff!$K:$L,2,FALSE),"")=0,"",_xlfn.IFNA(VLOOKUP(M10,buff!$K:$L,2,FALSE),""))</f>
        <v/>
      </c>
      <c r="S10" s="6" t="str">
        <f>IF(_xlfn.IFNA(VLOOKUP(N10,buff!$K:$L,2,FALSE),"")=0,"",_xlfn.IFNA(VLOOKUP(N10,buff!$K:$L,2,FALSE),""))</f>
        <v/>
      </c>
      <c r="T10" s="6" t="str">
        <f>IF(_xlfn.IFNA(VLOOKUP(O10,buff!$K:$L,2,FALSE),"")=0,"",_xlfn.IFNA(VLOOKUP(O10,buff!$K:$L,2,FALSE),""))</f>
        <v/>
      </c>
      <c r="U10" s="6" t="str">
        <f>IF(_xlfn.IFNA(VLOOKUP(P10,buff!$K:$L,2,FALSE),"")=0,"",_xlfn.IFNA(VLOOKUP(P10,buff!$K:$L,2,FALSE),""))</f>
        <v/>
      </c>
      <c r="V10">
        <v>169</v>
      </c>
      <c r="W10" t="s">
        <v>1554</v>
      </c>
    </row>
    <row r="11" spans="1:24" x14ac:dyDescent="0.15">
      <c r="A11" s="8" t="str">
        <f t="shared" si="1"/>
        <v>被动技能1等级6</v>
      </c>
      <c r="B11" s="8">
        <f t="shared" si="6"/>
        <v>1</v>
      </c>
      <c r="C11" s="8">
        <f t="shared" si="2"/>
        <v>6</v>
      </c>
      <c r="E11" s="8">
        <f t="shared" si="3"/>
        <v>6</v>
      </c>
      <c r="F11" t="str">
        <f t="shared" si="4"/>
        <v>攻击小</v>
      </c>
      <c r="G11">
        <v>6</v>
      </c>
      <c r="H11" s="24" t="s">
        <v>1791</v>
      </c>
      <c r="I11" s="4" t="str">
        <f t="shared" si="5"/>
        <v>提升自身攻击力208。</v>
      </c>
      <c r="J11" t="s">
        <v>156</v>
      </c>
      <c r="K11" s="10" t="str">
        <f t="shared" si="0"/>
        <v>20006:100:1:0</v>
      </c>
      <c r="L11" s="4" t="s">
        <v>533</v>
      </c>
      <c r="Q11" s="6" t="str">
        <f>IF(_xlfn.IFNA(VLOOKUP(L11,buff!$K:$L,2,FALSE),"")=0,"",_xlfn.IFNA(VLOOKUP(L11,buff!$K:$L,2,FALSE),""))</f>
        <v>20006:100:1:0</v>
      </c>
      <c r="R11" s="6" t="str">
        <f>IF(_xlfn.IFNA(VLOOKUP(M11,buff!$K:$L,2,FALSE),"")=0,"",_xlfn.IFNA(VLOOKUP(M11,buff!$K:$L,2,FALSE),""))</f>
        <v/>
      </c>
      <c r="S11" s="6" t="str">
        <f>IF(_xlfn.IFNA(VLOOKUP(N11,buff!$K:$L,2,FALSE),"")=0,"",_xlfn.IFNA(VLOOKUP(N11,buff!$K:$L,2,FALSE),""))</f>
        <v/>
      </c>
      <c r="T11" s="6" t="str">
        <f>IF(_xlfn.IFNA(VLOOKUP(O11,buff!$K:$L,2,FALSE),"")=0,"",_xlfn.IFNA(VLOOKUP(O11,buff!$K:$L,2,FALSE),""))</f>
        <v/>
      </c>
      <c r="U11" s="6" t="str">
        <f>IF(_xlfn.IFNA(VLOOKUP(P11,buff!$K:$L,2,FALSE),"")=0,"",_xlfn.IFNA(VLOOKUP(P11,buff!$K:$L,2,FALSE),""))</f>
        <v/>
      </c>
      <c r="V11">
        <v>208</v>
      </c>
      <c r="W11" t="s">
        <v>1554</v>
      </c>
    </row>
    <row r="12" spans="1:24" x14ac:dyDescent="0.15">
      <c r="A12" s="8" t="str">
        <f t="shared" si="1"/>
        <v>被动技能1等级7</v>
      </c>
      <c r="B12" s="8">
        <f t="shared" si="6"/>
        <v>1</v>
      </c>
      <c r="C12" s="8">
        <f t="shared" si="2"/>
        <v>7</v>
      </c>
      <c r="E12" s="8">
        <f t="shared" si="3"/>
        <v>7</v>
      </c>
      <c r="F12" t="str">
        <f t="shared" si="4"/>
        <v>攻击小</v>
      </c>
      <c r="G12">
        <v>7</v>
      </c>
      <c r="H12" s="24" t="s">
        <v>1791</v>
      </c>
      <c r="I12" s="4" t="str">
        <f t="shared" si="5"/>
        <v>提升自身攻击力257。</v>
      </c>
      <c r="J12" t="s">
        <v>156</v>
      </c>
      <c r="K12" s="10" t="str">
        <f t="shared" si="0"/>
        <v>20007:100:1:0</v>
      </c>
      <c r="L12" s="4" t="s">
        <v>534</v>
      </c>
      <c r="Q12" s="6" t="str">
        <f>IF(_xlfn.IFNA(VLOOKUP(L12,buff!$K:$L,2,FALSE),"")=0,"",_xlfn.IFNA(VLOOKUP(L12,buff!$K:$L,2,FALSE),""))</f>
        <v>20007:100:1:0</v>
      </c>
      <c r="R12" s="6" t="str">
        <f>IF(_xlfn.IFNA(VLOOKUP(M12,buff!$K:$L,2,FALSE),"")=0,"",_xlfn.IFNA(VLOOKUP(M12,buff!$K:$L,2,FALSE),""))</f>
        <v/>
      </c>
      <c r="S12" s="6" t="str">
        <f>IF(_xlfn.IFNA(VLOOKUP(N12,buff!$K:$L,2,FALSE),"")=0,"",_xlfn.IFNA(VLOOKUP(N12,buff!$K:$L,2,FALSE),""))</f>
        <v/>
      </c>
      <c r="T12" s="6" t="str">
        <f>IF(_xlfn.IFNA(VLOOKUP(O12,buff!$K:$L,2,FALSE),"")=0,"",_xlfn.IFNA(VLOOKUP(O12,buff!$K:$L,2,FALSE),""))</f>
        <v/>
      </c>
      <c r="U12" s="6" t="str">
        <f>IF(_xlfn.IFNA(VLOOKUP(P12,buff!$K:$L,2,FALSE),"")=0,"",_xlfn.IFNA(VLOOKUP(P12,buff!$K:$L,2,FALSE),""))</f>
        <v/>
      </c>
      <c r="V12">
        <v>257</v>
      </c>
      <c r="W12" t="s">
        <v>1554</v>
      </c>
    </row>
    <row r="13" spans="1:24" x14ac:dyDescent="0.15">
      <c r="A13" s="8" t="str">
        <f t="shared" si="1"/>
        <v>被动技能1等级8</v>
      </c>
      <c r="B13" s="8">
        <f t="shared" si="6"/>
        <v>1</v>
      </c>
      <c r="C13" s="8">
        <f t="shared" si="2"/>
        <v>8</v>
      </c>
      <c r="E13" s="8">
        <f t="shared" si="3"/>
        <v>8</v>
      </c>
      <c r="F13" t="str">
        <f t="shared" si="4"/>
        <v>攻击小</v>
      </c>
      <c r="G13">
        <v>8</v>
      </c>
      <c r="H13" s="24" t="s">
        <v>1791</v>
      </c>
      <c r="I13" s="4" t="str">
        <f t="shared" si="5"/>
        <v>提升自身攻击力316。</v>
      </c>
      <c r="J13" t="s">
        <v>156</v>
      </c>
      <c r="K13" s="10" t="str">
        <f t="shared" si="0"/>
        <v>20008:100:1:0</v>
      </c>
      <c r="L13" s="4" t="s">
        <v>535</v>
      </c>
      <c r="Q13" s="6" t="str">
        <f>IF(_xlfn.IFNA(VLOOKUP(L13,buff!$K:$L,2,FALSE),"")=0,"",_xlfn.IFNA(VLOOKUP(L13,buff!$K:$L,2,FALSE),""))</f>
        <v>20008:100:1:0</v>
      </c>
      <c r="R13" s="6" t="str">
        <f>IF(_xlfn.IFNA(VLOOKUP(M13,buff!$K:$L,2,FALSE),"")=0,"",_xlfn.IFNA(VLOOKUP(M13,buff!$K:$L,2,FALSE),""))</f>
        <v/>
      </c>
      <c r="S13" s="6" t="str">
        <f>IF(_xlfn.IFNA(VLOOKUP(N13,buff!$K:$L,2,FALSE),"")=0,"",_xlfn.IFNA(VLOOKUP(N13,buff!$K:$L,2,FALSE),""))</f>
        <v/>
      </c>
      <c r="T13" s="6" t="str">
        <f>IF(_xlfn.IFNA(VLOOKUP(O13,buff!$K:$L,2,FALSE),"")=0,"",_xlfn.IFNA(VLOOKUP(O13,buff!$K:$L,2,FALSE),""))</f>
        <v/>
      </c>
      <c r="U13" s="6" t="str">
        <f>IF(_xlfn.IFNA(VLOOKUP(P13,buff!$K:$L,2,FALSE),"")=0,"",_xlfn.IFNA(VLOOKUP(P13,buff!$K:$L,2,FALSE),""))</f>
        <v/>
      </c>
      <c r="V13">
        <v>316</v>
      </c>
      <c r="W13" t="s">
        <v>1554</v>
      </c>
    </row>
    <row r="14" spans="1:24" x14ac:dyDescent="0.15">
      <c r="A14" s="8" t="str">
        <f t="shared" si="1"/>
        <v>被动技能1等级9</v>
      </c>
      <c r="B14" s="8">
        <f t="shared" si="6"/>
        <v>1</v>
      </c>
      <c r="C14" s="8">
        <f t="shared" si="2"/>
        <v>9</v>
      </c>
      <c r="E14" s="8">
        <f t="shared" si="3"/>
        <v>9</v>
      </c>
      <c r="F14" t="str">
        <f t="shared" si="4"/>
        <v>攻击小</v>
      </c>
      <c r="G14">
        <v>9</v>
      </c>
      <c r="H14" s="24" t="s">
        <v>1791</v>
      </c>
      <c r="I14" s="4" t="str">
        <f t="shared" si="5"/>
        <v>提升自身攻击力390。</v>
      </c>
      <c r="J14" t="s">
        <v>156</v>
      </c>
      <c r="K14" s="10" t="str">
        <f t="shared" si="0"/>
        <v>20009:100:1:0</v>
      </c>
      <c r="L14" s="4" t="s">
        <v>536</v>
      </c>
      <c r="Q14" s="6" t="str">
        <f>IF(_xlfn.IFNA(VLOOKUP(L14,buff!$K:$L,2,FALSE),"")=0,"",_xlfn.IFNA(VLOOKUP(L14,buff!$K:$L,2,FALSE),""))</f>
        <v>20009:100:1:0</v>
      </c>
      <c r="R14" s="6" t="str">
        <f>IF(_xlfn.IFNA(VLOOKUP(M14,buff!$K:$L,2,FALSE),"")=0,"",_xlfn.IFNA(VLOOKUP(M14,buff!$K:$L,2,FALSE),""))</f>
        <v/>
      </c>
      <c r="S14" s="6" t="str">
        <f>IF(_xlfn.IFNA(VLOOKUP(N14,buff!$K:$L,2,FALSE),"")=0,"",_xlfn.IFNA(VLOOKUP(N14,buff!$K:$L,2,FALSE),""))</f>
        <v/>
      </c>
      <c r="T14" s="6" t="str">
        <f>IF(_xlfn.IFNA(VLOOKUP(O14,buff!$K:$L,2,FALSE),"")=0,"",_xlfn.IFNA(VLOOKUP(O14,buff!$K:$L,2,FALSE),""))</f>
        <v/>
      </c>
      <c r="U14" s="6" t="str">
        <f>IF(_xlfn.IFNA(VLOOKUP(P14,buff!$K:$L,2,FALSE),"")=0,"",_xlfn.IFNA(VLOOKUP(P14,buff!$K:$L,2,FALSE),""))</f>
        <v/>
      </c>
      <c r="V14">
        <v>390</v>
      </c>
      <c r="W14" t="s">
        <v>1554</v>
      </c>
    </row>
    <row r="15" spans="1:24" x14ac:dyDescent="0.15">
      <c r="A15" s="8" t="str">
        <f t="shared" si="1"/>
        <v>被动技能1等级10</v>
      </c>
      <c r="B15" s="8">
        <f t="shared" si="6"/>
        <v>1</v>
      </c>
      <c r="C15" s="8">
        <f t="shared" si="2"/>
        <v>10</v>
      </c>
      <c r="E15" s="8">
        <f t="shared" si="3"/>
        <v>10</v>
      </c>
      <c r="F15" t="str">
        <f t="shared" si="4"/>
        <v>攻击小</v>
      </c>
      <c r="G15">
        <v>10</v>
      </c>
      <c r="H15" s="24" t="s">
        <v>1791</v>
      </c>
      <c r="I15" s="4" t="str">
        <f t="shared" si="5"/>
        <v>提升自身攻击力480。</v>
      </c>
      <c r="J15" t="s">
        <v>156</v>
      </c>
      <c r="K15" s="10" t="str">
        <f t="shared" si="0"/>
        <v>20010:100:1:0</v>
      </c>
      <c r="L15" s="4" t="s">
        <v>537</v>
      </c>
      <c r="Q15" s="6" t="str">
        <f>IF(_xlfn.IFNA(VLOOKUP(L15,buff!$K:$L,2,FALSE),"")=0,"",_xlfn.IFNA(VLOOKUP(L15,buff!$K:$L,2,FALSE),""))</f>
        <v>20010:100:1:0</v>
      </c>
      <c r="R15" s="6" t="str">
        <f>IF(_xlfn.IFNA(VLOOKUP(M15,buff!$K:$L,2,FALSE),"")=0,"",_xlfn.IFNA(VLOOKUP(M15,buff!$K:$L,2,FALSE),""))</f>
        <v/>
      </c>
      <c r="S15" s="6" t="str">
        <f>IF(_xlfn.IFNA(VLOOKUP(N15,buff!$K:$L,2,FALSE),"")=0,"",_xlfn.IFNA(VLOOKUP(N15,buff!$K:$L,2,FALSE),""))</f>
        <v/>
      </c>
      <c r="T15" s="6" t="str">
        <f>IF(_xlfn.IFNA(VLOOKUP(O15,buff!$K:$L,2,FALSE),"")=0,"",_xlfn.IFNA(VLOOKUP(O15,buff!$K:$L,2,FALSE),""))</f>
        <v/>
      </c>
      <c r="U15" s="6" t="str">
        <f>IF(_xlfn.IFNA(VLOOKUP(P15,buff!$K:$L,2,FALSE),"")=0,"",_xlfn.IFNA(VLOOKUP(P15,buff!$K:$L,2,FALSE),""))</f>
        <v/>
      </c>
      <c r="V15">
        <v>480</v>
      </c>
      <c r="W15" t="s">
        <v>1554</v>
      </c>
    </row>
    <row r="16" spans="1:24" x14ac:dyDescent="0.15">
      <c r="A16" s="8" t="str">
        <f t="shared" si="1"/>
        <v>被动技能1等级11</v>
      </c>
      <c r="B16" s="8">
        <f t="shared" si="6"/>
        <v>1</v>
      </c>
      <c r="C16" s="8">
        <f t="shared" si="2"/>
        <v>11</v>
      </c>
      <c r="E16" s="8">
        <f t="shared" si="3"/>
        <v>11</v>
      </c>
      <c r="F16" t="str">
        <f t="shared" si="4"/>
        <v>攻击小</v>
      </c>
      <c r="G16">
        <v>11</v>
      </c>
      <c r="H16" s="24" t="s">
        <v>1791</v>
      </c>
      <c r="I16" s="4" t="str">
        <f t="shared" si="5"/>
        <v>提升自身攻击力591。</v>
      </c>
      <c r="J16" t="s">
        <v>156</v>
      </c>
      <c r="K16" s="10" t="str">
        <f t="shared" si="0"/>
        <v>20011:100:1:0</v>
      </c>
      <c r="L16" s="4" t="s">
        <v>538</v>
      </c>
      <c r="Q16" s="6" t="str">
        <f>IF(_xlfn.IFNA(VLOOKUP(L16,buff!$K:$L,2,FALSE),"")=0,"",_xlfn.IFNA(VLOOKUP(L16,buff!$K:$L,2,FALSE),""))</f>
        <v>20011:100:1:0</v>
      </c>
      <c r="R16" s="6" t="str">
        <f>IF(_xlfn.IFNA(VLOOKUP(M16,buff!$K:$L,2,FALSE),"")=0,"",_xlfn.IFNA(VLOOKUP(M16,buff!$K:$L,2,FALSE),""))</f>
        <v/>
      </c>
      <c r="S16" s="6" t="str">
        <f>IF(_xlfn.IFNA(VLOOKUP(N16,buff!$K:$L,2,FALSE),"")=0,"",_xlfn.IFNA(VLOOKUP(N16,buff!$K:$L,2,FALSE),""))</f>
        <v/>
      </c>
      <c r="T16" s="6" t="str">
        <f>IF(_xlfn.IFNA(VLOOKUP(O16,buff!$K:$L,2,FALSE),"")=0,"",_xlfn.IFNA(VLOOKUP(O16,buff!$K:$L,2,FALSE),""))</f>
        <v/>
      </c>
      <c r="U16" s="6" t="str">
        <f>IF(_xlfn.IFNA(VLOOKUP(P16,buff!$K:$L,2,FALSE),"")=0,"",_xlfn.IFNA(VLOOKUP(P16,buff!$K:$L,2,FALSE),""))</f>
        <v/>
      </c>
      <c r="V16">
        <v>591</v>
      </c>
      <c r="W16" t="s">
        <v>1554</v>
      </c>
    </row>
    <row r="17" spans="1:23" x14ac:dyDescent="0.15">
      <c r="A17" s="8" t="str">
        <f t="shared" si="1"/>
        <v>被动技能1等级12</v>
      </c>
      <c r="B17" s="8">
        <f t="shared" si="6"/>
        <v>1</v>
      </c>
      <c r="C17" s="8">
        <f t="shared" si="2"/>
        <v>12</v>
      </c>
      <c r="E17" s="8">
        <f t="shared" si="3"/>
        <v>12</v>
      </c>
      <c r="F17" t="str">
        <f t="shared" si="4"/>
        <v>攻击小</v>
      </c>
      <c r="G17">
        <v>12</v>
      </c>
      <c r="H17" s="24" t="s">
        <v>1791</v>
      </c>
      <c r="I17" s="4" t="str">
        <f t="shared" si="5"/>
        <v>提升自身攻击力728。</v>
      </c>
      <c r="J17" t="s">
        <v>156</v>
      </c>
      <c r="K17" s="10" t="str">
        <f t="shared" si="0"/>
        <v>20012:100:1:0</v>
      </c>
      <c r="L17" s="4" t="s">
        <v>539</v>
      </c>
      <c r="Q17" s="6" t="str">
        <f>IF(_xlfn.IFNA(VLOOKUP(L17,buff!$K:$L,2,FALSE),"")=0,"",_xlfn.IFNA(VLOOKUP(L17,buff!$K:$L,2,FALSE),""))</f>
        <v>20012:100:1:0</v>
      </c>
      <c r="R17" s="6" t="str">
        <f>IF(_xlfn.IFNA(VLOOKUP(M17,buff!$K:$L,2,FALSE),"")=0,"",_xlfn.IFNA(VLOOKUP(M17,buff!$K:$L,2,FALSE),""))</f>
        <v/>
      </c>
      <c r="S17" s="6" t="str">
        <f>IF(_xlfn.IFNA(VLOOKUP(N17,buff!$K:$L,2,FALSE),"")=0,"",_xlfn.IFNA(VLOOKUP(N17,buff!$K:$L,2,FALSE),""))</f>
        <v/>
      </c>
      <c r="T17" s="6" t="str">
        <f>IF(_xlfn.IFNA(VLOOKUP(O17,buff!$K:$L,2,FALSE),"")=0,"",_xlfn.IFNA(VLOOKUP(O17,buff!$K:$L,2,FALSE),""))</f>
        <v/>
      </c>
      <c r="U17" s="6" t="str">
        <f>IF(_xlfn.IFNA(VLOOKUP(P17,buff!$K:$L,2,FALSE),"")=0,"",_xlfn.IFNA(VLOOKUP(P17,buff!$K:$L,2,FALSE),""))</f>
        <v/>
      </c>
      <c r="V17">
        <v>728</v>
      </c>
      <c r="W17" t="s">
        <v>1554</v>
      </c>
    </row>
    <row r="18" spans="1:23" x14ac:dyDescent="0.15">
      <c r="A18" s="8" t="str">
        <f t="shared" si="1"/>
        <v>被动技能1等级13</v>
      </c>
      <c r="B18" s="8">
        <f t="shared" si="6"/>
        <v>1</v>
      </c>
      <c r="C18" s="8">
        <f t="shared" si="2"/>
        <v>13</v>
      </c>
      <c r="E18" s="8">
        <f t="shared" si="3"/>
        <v>13</v>
      </c>
      <c r="F18" t="str">
        <f t="shared" si="4"/>
        <v>攻击小</v>
      </c>
      <c r="G18">
        <v>13</v>
      </c>
      <c r="H18" s="24" t="s">
        <v>1791</v>
      </c>
      <c r="I18" s="4" t="str">
        <f t="shared" si="5"/>
        <v>提升自身攻击力896。</v>
      </c>
      <c r="J18" t="s">
        <v>156</v>
      </c>
      <c r="K18" s="10" t="str">
        <f t="shared" si="0"/>
        <v>20013:100:1:0</v>
      </c>
      <c r="L18" s="4" t="s">
        <v>540</v>
      </c>
      <c r="Q18" s="6" t="str">
        <f>IF(_xlfn.IFNA(VLOOKUP(L18,buff!$K:$L,2,FALSE),"")=0,"",_xlfn.IFNA(VLOOKUP(L18,buff!$K:$L,2,FALSE),""))</f>
        <v>20013:100:1:0</v>
      </c>
      <c r="R18" s="6" t="str">
        <f>IF(_xlfn.IFNA(VLOOKUP(M18,buff!$K:$L,2,FALSE),"")=0,"",_xlfn.IFNA(VLOOKUP(M18,buff!$K:$L,2,FALSE),""))</f>
        <v/>
      </c>
      <c r="S18" s="6" t="str">
        <f>IF(_xlfn.IFNA(VLOOKUP(N18,buff!$K:$L,2,FALSE),"")=0,"",_xlfn.IFNA(VLOOKUP(N18,buff!$K:$L,2,FALSE),""))</f>
        <v/>
      </c>
      <c r="T18" s="6" t="str">
        <f>IF(_xlfn.IFNA(VLOOKUP(O18,buff!$K:$L,2,FALSE),"")=0,"",_xlfn.IFNA(VLOOKUP(O18,buff!$K:$L,2,FALSE),""))</f>
        <v/>
      </c>
      <c r="U18" s="6" t="str">
        <f>IF(_xlfn.IFNA(VLOOKUP(P18,buff!$K:$L,2,FALSE),"")=0,"",_xlfn.IFNA(VLOOKUP(P18,buff!$K:$L,2,FALSE),""))</f>
        <v/>
      </c>
      <c r="V18">
        <v>896</v>
      </c>
      <c r="W18" t="s">
        <v>1554</v>
      </c>
    </row>
    <row r="19" spans="1:23" x14ac:dyDescent="0.15">
      <c r="A19" s="8" t="str">
        <f t="shared" si="1"/>
        <v>被动技能1等级14</v>
      </c>
      <c r="B19" s="8">
        <f t="shared" si="6"/>
        <v>1</v>
      </c>
      <c r="C19" s="8">
        <f t="shared" si="2"/>
        <v>14</v>
      </c>
      <c r="E19" s="8">
        <f t="shared" si="3"/>
        <v>14</v>
      </c>
      <c r="F19" t="str">
        <f t="shared" si="4"/>
        <v>攻击小</v>
      </c>
      <c r="G19">
        <v>14</v>
      </c>
      <c r="H19" s="24" t="s">
        <v>1791</v>
      </c>
      <c r="I19" s="4" t="str">
        <f t="shared" si="5"/>
        <v>提升自身攻击力1103。</v>
      </c>
      <c r="J19" t="s">
        <v>156</v>
      </c>
      <c r="K19" s="10" t="str">
        <f t="shared" si="0"/>
        <v>20014:100:1:0</v>
      </c>
      <c r="L19" s="4" t="s">
        <v>541</v>
      </c>
      <c r="Q19" s="6" t="str">
        <f>IF(_xlfn.IFNA(VLOOKUP(L19,buff!$K:$L,2,FALSE),"")=0,"",_xlfn.IFNA(VLOOKUP(L19,buff!$K:$L,2,FALSE),""))</f>
        <v>20014:100:1:0</v>
      </c>
      <c r="R19" s="6" t="str">
        <f>IF(_xlfn.IFNA(VLOOKUP(M19,buff!$K:$L,2,FALSE),"")=0,"",_xlfn.IFNA(VLOOKUP(M19,buff!$K:$L,2,FALSE),""))</f>
        <v/>
      </c>
      <c r="S19" s="6" t="str">
        <f>IF(_xlfn.IFNA(VLOOKUP(N19,buff!$K:$L,2,FALSE),"")=0,"",_xlfn.IFNA(VLOOKUP(N19,buff!$K:$L,2,FALSE),""))</f>
        <v/>
      </c>
      <c r="T19" s="6" t="str">
        <f>IF(_xlfn.IFNA(VLOOKUP(O19,buff!$K:$L,2,FALSE),"")=0,"",_xlfn.IFNA(VLOOKUP(O19,buff!$K:$L,2,FALSE),""))</f>
        <v/>
      </c>
      <c r="U19" s="6" t="str">
        <f>IF(_xlfn.IFNA(VLOOKUP(P19,buff!$K:$L,2,FALSE),"")=0,"",_xlfn.IFNA(VLOOKUP(P19,buff!$K:$L,2,FALSE),""))</f>
        <v/>
      </c>
      <c r="V19">
        <v>1103</v>
      </c>
      <c r="W19" t="s">
        <v>1554</v>
      </c>
    </row>
    <row r="20" spans="1:23" x14ac:dyDescent="0.15">
      <c r="A20" s="8" t="str">
        <f t="shared" si="1"/>
        <v>被动技能1等级15</v>
      </c>
      <c r="B20" s="8">
        <f t="shared" si="6"/>
        <v>1</v>
      </c>
      <c r="C20" s="8">
        <f t="shared" si="2"/>
        <v>15</v>
      </c>
      <c r="E20" s="8">
        <f t="shared" si="3"/>
        <v>15</v>
      </c>
      <c r="F20" t="str">
        <f t="shared" si="4"/>
        <v>攻击小</v>
      </c>
      <c r="G20">
        <v>15</v>
      </c>
      <c r="H20" s="24" t="s">
        <v>1791</v>
      </c>
      <c r="I20" s="4" t="str">
        <f t="shared" si="5"/>
        <v>提升自身攻击力1359。</v>
      </c>
      <c r="J20" t="s">
        <v>156</v>
      </c>
      <c r="K20" s="10" t="str">
        <f t="shared" si="0"/>
        <v>20015:100:1:0</v>
      </c>
      <c r="L20" s="4" t="s">
        <v>542</v>
      </c>
      <c r="Q20" s="6" t="str">
        <f>IF(_xlfn.IFNA(VLOOKUP(L20,buff!$K:$L,2,FALSE),"")=0,"",_xlfn.IFNA(VLOOKUP(L20,buff!$K:$L,2,FALSE),""))</f>
        <v>20015:100:1:0</v>
      </c>
      <c r="R20" s="6" t="str">
        <f>IF(_xlfn.IFNA(VLOOKUP(M20,buff!$K:$L,2,FALSE),"")=0,"",_xlfn.IFNA(VLOOKUP(M20,buff!$K:$L,2,FALSE),""))</f>
        <v/>
      </c>
      <c r="S20" s="6" t="str">
        <f>IF(_xlfn.IFNA(VLOOKUP(N20,buff!$K:$L,2,FALSE),"")=0,"",_xlfn.IFNA(VLOOKUP(N20,buff!$K:$L,2,FALSE),""))</f>
        <v/>
      </c>
      <c r="T20" s="6" t="str">
        <f>IF(_xlfn.IFNA(VLOOKUP(O20,buff!$K:$L,2,FALSE),"")=0,"",_xlfn.IFNA(VLOOKUP(O20,buff!$K:$L,2,FALSE),""))</f>
        <v/>
      </c>
      <c r="U20" s="6" t="str">
        <f>IF(_xlfn.IFNA(VLOOKUP(P20,buff!$K:$L,2,FALSE),"")=0,"",_xlfn.IFNA(VLOOKUP(P20,buff!$K:$L,2,FALSE),""))</f>
        <v/>
      </c>
      <c r="V20">
        <v>1359</v>
      </c>
      <c r="W20" t="s">
        <v>1554</v>
      </c>
    </row>
    <row r="21" spans="1:23" x14ac:dyDescent="0.15">
      <c r="A21" s="8" t="str">
        <f t="shared" si="1"/>
        <v>被动技能1等级16</v>
      </c>
      <c r="B21" s="8">
        <f t="shared" si="6"/>
        <v>1</v>
      </c>
      <c r="C21" s="8">
        <f t="shared" si="2"/>
        <v>16</v>
      </c>
      <c r="E21" s="8">
        <f t="shared" si="3"/>
        <v>16</v>
      </c>
      <c r="F21" t="str">
        <f t="shared" si="4"/>
        <v>攻击小</v>
      </c>
      <c r="G21">
        <v>16</v>
      </c>
      <c r="H21" s="24" t="s">
        <v>1791</v>
      </c>
      <c r="I21" s="4" t="str">
        <f t="shared" si="5"/>
        <v>提升自身攻击力1673。</v>
      </c>
      <c r="J21" t="s">
        <v>156</v>
      </c>
      <c r="K21" s="10" t="str">
        <f t="shared" si="0"/>
        <v>20016:100:1:0</v>
      </c>
      <c r="L21" s="4" t="s">
        <v>543</v>
      </c>
      <c r="Q21" s="6" t="str">
        <f>IF(_xlfn.IFNA(VLOOKUP(L21,buff!$K:$L,2,FALSE),"")=0,"",_xlfn.IFNA(VLOOKUP(L21,buff!$K:$L,2,FALSE),""))</f>
        <v>20016:100:1:0</v>
      </c>
      <c r="R21" s="6" t="str">
        <f>IF(_xlfn.IFNA(VLOOKUP(M21,buff!$K:$L,2,FALSE),"")=0,"",_xlfn.IFNA(VLOOKUP(M21,buff!$K:$L,2,FALSE),""))</f>
        <v/>
      </c>
      <c r="S21" s="6" t="str">
        <f>IF(_xlfn.IFNA(VLOOKUP(N21,buff!$K:$L,2,FALSE),"")=0,"",_xlfn.IFNA(VLOOKUP(N21,buff!$K:$L,2,FALSE),""))</f>
        <v/>
      </c>
      <c r="T21" s="6" t="str">
        <f>IF(_xlfn.IFNA(VLOOKUP(O21,buff!$K:$L,2,FALSE),"")=0,"",_xlfn.IFNA(VLOOKUP(O21,buff!$K:$L,2,FALSE),""))</f>
        <v/>
      </c>
      <c r="U21" s="6" t="str">
        <f>IF(_xlfn.IFNA(VLOOKUP(P21,buff!$K:$L,2,FALSE),"")=0,"",_xlfn.IFNA(VLOOKUP(P21,buff!$K:$L,2,FALSE),""))</f>
        <v/>
      </c>
      <c r="V21">
        <v>1673</v>
      </c>
      <c r="W21" t="s">
        <v>1554</v>
      </c>
    </row>
    <row r="22" spans="1:23" x14ac:dyDescent="0.15">
      <c r="A22" s="8" t="str">
        <f t="shared" si="1"/>
        <v>被动技能1等级17</v>
      </c>
      <c r="B22" s="8">
        <f t="shared" si="6"/>
        <v>1</v>
      </c>
      <c r="C22" s="8">
        <f t="shared" si="2"/>
        <v>17</v>
      </c>
      <c r="E22" s="8">
        <f t="shared" si="3"/>
        <v>17</v>
      </c>
      <c r="F22" t="str">
        <f t="shared" si="4"/>
        <v>攻击小</v>
      </c>
      <c r="G22">
        <v>17</v>
      </c>
      <c r="H22" s="24" t="s">
        <v>1791</v>
      </c>
      <c r="I22" s="4" t="str">
        <f t="shared" si="5"/>
        <v>提升自身攻击力2060。</v>
      </c>
      <c r="J22" t="s">
        <v>156</v>
      </c>
      <c r="K22" s="10" t="str">
        <f t="shared" si="0"/>
        <v>20017:100:1:0</v>
      </c>
      <c r="L22" s="4" t="s">
        <v>544</v>
      </c>
      <c r="Q22" s="6" t="str">
        <f>IF(_xlfn.IFNA(VLOOKUP(L22,buff!$K:$L,2,FALSE),"")=0,"",_xlfn.IFNA(VLOOKUP(L22,buff!$K:$L,2,FALSE),""))</f>
        <v>20017:100:1:0</v>
      </c>
      <c r="R22" s="6" t="str">
        <f>IF(_xlfn.IFNA(VLOOKUP(M22,buff!$K:$L,2,FALSE),"")=0,"",_xlfn.IFNA(VLOOKUP(M22,buff!$K:$L,2,FALSE),""))</f>
        <v/>
      </c>
      <c r="S22" s="6" t="str">
        <f>IF(_xlfn.IFNA(VLOOKUP(N22,buff!$K:$L,2,FALSE),"")=0,"",_xlfn.IFNA(VLOOKUP(N22,buff!$K:$L,2,FALSE),""))</f>
        <v/>
      </c>
      <c r="T22" s="6" t="str">
        <f>IF(_xlfn.IFNA(VLOOKUP(O22,buff!$K:$L,2,FALSE),"")=0,"",_xlfn.IFNA(VLOOKUP(O22,buff!$K:$L,2,FALSE),""))</f>
        <v/>
      </c>
      <c r="U22" s="6" t="str">
        <f>IF(_xlfn.IFNA(VLOOKUP(P22,buff!$K:$L,2,FALSE),"")=0,"",_xlfn.IFNA(VLOOKUP(P22,buff!$K:$L,2,FALSE),""))</f>
        <v/>
      </c>
      <c r="V22">
        <v>2060</v>
      </c>
      <c r="W22" t="s">
        <v>1554</v>
      </c>
    </row>
    <row r="23" spans="1:23" x14ac:dyDescent="0.15">
      <c r="A23" s="8" t="str">
        <f t="shared" si="1"/>
        <v>被动技能1等级18</v>
      </c>
      <c r="B23" s="8">
        <f t="shared" si="6"/>
        <v>1</v>
      </c>
      <c r="C23" s="8">
        <f t="shared" si="2"/>
        <v>18</v>
      </c>
      <c r="E23" s="8">
        <f t="shared" si="3"/>
        <v>18</v>
      </c>
      <c r="F23" t="str">
        <f t="shared" si="4"/>
        <v>攻击小</v>
      </c>
      <c r="G23">
        <v>18</v>
      </c>
      <c r="H23" s="24" t="s">
        <v>1791</v>
      </c>
      <c r="I23" s="4" t="str">
        <f t="shared" si="5"/>
        <v>提升自身攻击力2536。</v>
      </c>
      <c r="J23" t="s">
        <v>156</v>
      </c>
      <c r="K23" s="10" t="str">
        <f t="shared" si="0"/>
        <v>20018:100:1:0</v>
      </c>
      <c r="L23" s="4" t="s">
        <v>545</v>
      </c>
      <c r="Q23" s="6" t="str">
        <f>IF(_xlfn.IFNA(VLOOKUP(L23,buff!$K:$L,2,FALSE),"")=0,"",_xlfn.IFNA(VLOOKUP(L23,buff!$K:$L,2,FALSE),""))</f>
        <v>20018:100:1:0</v>
      </c>
      <c r="R23" s="6" t="str">
        <f>IF(_xlfn.IFNA(VLOOKUP(M23,buff!$K:$L,2,FALSE),"")=0,"",_xlfn.IFNA(VLOOKUP(M23,buff!$K:$L,2,FALSE),""))</f>
        <v/>
      </c>
      <c r="S23" s="6" t="str">
        <f>IF(_xlfn.IFNA(VLOOKUP(N23,buff!$K:$L,2,FALSE),"")=0,"",_xlfn.IFNA(VLOOKUP(N23,buff!$K:$L,2,FALSE),""))</f>
        <v/>
      </c>
      <c r="T23" s="6" t="str">
        <f>IF(_xlfn.IFNA(VLOOKUP(O23,buff!$K:$L,2,FALSE),"")=0,"",_xlfn.IFNA(VLOOKUP(O23,buff!$K:$L,2,FALSE),""))</f>
        <v/>
      </c>
      <c r="U23" s="6" t="str">
        <f>IF(_xlfn.IFNA(VLOOKUP(P23,buff!$K:$L,2,FALSE),"")=0,"",_xlfn.IFNA(VLOOKUP(P23,buff!$K:$L,2,FALSE),""))</f>
        <v/>
      </c>
      <c r="V23">
        <v>2536</v>
      </c>
      <c r="W23" t="s">
        <v>1554</v>
      </c>
    </row>
    <row r="24" spans="1:23" x14ac:dyDescent="0.15">
      <c r="A24" s="8" t="str">
        <f t="shared" si="1"/>
        <v>被动技能1等级19</v>
      </c>
      <c r="B24" s="8">
        <f t="shared" si="6"/>
        <v>1</v>
      </c>
      <c r="C24" s="8">
        <f t="shared" si="2"/>
        <v>19</v>
      </c>
      <c r="E24" s="8">
        <f t="shared" si="3"/>
        <v>19</v>
      </c>
      <c r="F24" t="str">
        <f t="shared" si="4"/>
        <v>攻击小</v>
      </c>
      <c r="G24">
        <v>19</v>
      </c>
      <c r="H24" s="24" t="s">
        <v>1791</v>
      </c>
      <c r="I24" s="4" t="str">
        <f t="shared" si="5"/>
        <v>提升自身攻击力3123。</v>
      </c>
      <c r="J24" t="s">
        <v>156</v>
      </c>
      <c r="K24" s="10" t="str">
        <f t="shared" si="0"/>
        <v>20019:100:1:0</v>
      </c>
      <c r="L24" s="4" t="s">
        <v>546</v>
      </c>
      <c r="Q24" s="6" t="str">
        <f>IF(_xlfn.IFNA(VLOOKUP(L24,buff!$K:$L,2,FALSE),"")=0,"",_xlfn.IFNA(VLOOKUP(L24,buff!$K:$L,2,FALSE),""))</f>
        <v>20019:100:1:0</v>
      </c>
      <c r="R24" s="6" t="str">
        <f>IF(_xlfn.IFNA(VLOOKUP(M24,buff!$K:$L,2,FALSE),"")=0,"",_xlfn.IFNA(VLOOKUP(M24,buff!$K:$L,2,FALSE),""))</f>
        <v/>
      </c>
      <c r="S24" s="6" t="str">
        <f>IF(_xlfn.IFNA(VLOOKUP(N24,buff!$K:$L,2,FALSE),"")=0,"",_xlfn.IFNA(VLOOKUP(N24,buff!$K:$L,2,FALSE),""))</f>
        <v/>
      </c>
      <c r="T24" s="6" t="str">
        <f>IF(_xlfn.IFNA(VLOOKUP(O24,buff!$K:$L,2,FALSE),"")=0,"",_xlfn.IFNA(VLOOKUP(O24,buff!$K:$L,2,FALSE),""))</f>
        <v/>
      </c>
      <c r="U24" s="6" t="str">
        <f>IF(_xlfn.IFNA(VLOOKUP(P24,buff!$K:$L,2,FALSE),"")=0,"",_xlfn.IFNA(VLOOKUP(P24,buff!$K:$L,2,FALSE),""))</f>
        <v/>
      </c>
      <c r="V24">
        <v>3123</v>
      </c>
      <c r="W24" t="s">
        <v>1554</v>
      </c>
    </row>
    <row r="25" spans="1:23" x14ac:dyDescent="0.15">
      <c r="A25" s="8" t="str">
        <f t="shared" si="1"/>
        <v>被动技能1等级20</v>
      </c>
      <c r="B25" s="8">
        <f t="shared" si="6"/>
        <v>1</v>
      </c>
      <c r="C25" s="8">
        <f t="shared" si="2"/>
        <v>20</v>
      </c>
      <c r="E25" s="8">
        <f t="shared" si="3"/>
        <v>20</v>
      </c>
      <c r="F25" t="str">
        <f t="shared" si="4"/>
        <v>攻击小</v>
      </c>
      <c r="G25">
        <v>20</v>
      </c>
      <c r="H25" s="24" t="s">
        <v>1791</v>
      </c>
      <c r="I25" s="4" t="str">
        <f t="shared" si="5"/>
        <v>提升自身攻击力3845。</v>
      </c>
      <c r="J25" t="s">
        <v>156</v>
      </c>
      <c r="K25" s="10" t="str">
        <f t="shared" si="0"/>
        <v>20020:100:1:0</v>
      </c>
      <c r="L25" s="4" t="s">
        <v>547</v>
      </c>
      <c r="Q25" s="6" t="str">
        <f>IF(_xlfn.IFNA(VLOOKUP(L25,buff!$K:$L,2,FALSE),"")=0,"",_xlfn.IFNA(VLOOKUP(L25,buff!$K:$L,2,FALSE),""))</f>
        <v>20020:100:1:0</v>
      </c>
      <c r="R25" s="6" t="str">
        <f>IF(_xlfn.IFNA(VLOOKUP(M25,buff!$K:$L,2,FALSE),"")=0,"",_xlfn.IFNA(VLOOKUP(M25,buff!$K:$L,2,FALSE),""))</f>
        <v/>
      </c>
      <c r="S25" s="6" t="str">
        <f>IF(_xlfn.IFNA(VLOOKUP(N25,buff!$K:$L,2,FALSE),"")=0,"",_xlfn.IFNA(VLOOKUP(N25,buff!$K:$L,2,FALSE),""))</f>
        <v/>
      </c>
      <c r="T25" s="6" t="str">
        <f>IF(_xlfn.IFNA(VLOOKUP(O25,buff!$K:$L,2,FALSE),"")=0,"",_xlfn.IFNA(VLOOKUP(O25,buff!$K:$L,2,FALSE),""))</f>
        <v/>
      </c>
      <c r="U25" s="6" t="str">
        <f>IF(_xlfn.IFNA(VLOOKUP(P25,buff!$K:$L,2,FALSE),"")=0,"",_xlfn.IFNA(VLOOKUP(P25,buff!$K:$L,2,FALSE),""))</f>
        <v/>
      </c>
      <c r="V25">
        <v>3845</v>
      </c>
      <c r="W25" t="s">
        <v>1554</v>
      </c>
    </row>
    <row r="26" spans="1:23" x14ac:dyDescent="0.15">
      <c r="A26" s="8" t="str">
        <f t="shared" si="1"/>
        <v>被动技能2等级1</v>
      </c>
      <c r="B26" s="8">
        <f t="shared" si="6"/>
        <v>2</v>
      </c>
      <c r="C26" s="8">
        <f t="shared" si="2"/>
        <v>1</v>
      </c>
      <c r="E26" s="8">
        <f t="shared" si="3"/>
        <v>21</v>
      </c>
      <c r="F26" t="str">
        <f t="shared" si="4"/>
        <v>攻击中</v>
      </c>
      <c r="G26">
        <v>21</v>
      </c>
      <c r="H26" s="24" t="s">
        <v>1792</v>
      </c>
      <c r="I26" s="4" t="str">
        <f>"提升自身攻击力"&amp;V26&amp;"。"</f>
        <v>提升自身攻击力76。</v>
      </c>
      <c r="J26" t="s">
        <v>156</v>
      </c>
      <c r="K26" s="10" t="str">
        <f t="shared" ref="K26:K45" si="7">IF(Q26="","",Q26)&amp;IF(R26="","","|"&amp;R26)&amp;IF(S26="","","|"&amp;S26)&amp;IF(T26="","","|"&amp;T26)&amp;IF(U26="","","|"&amp;U26)</f>
        <v>20021:100:1:0</v>
      </c>
      <c r="L26" s="4" t="s">
        <v>548</v>
      </c>
      <c r="Q26" s="6" t="str">
        <f>IF(_xlfn.IFNA(VLOOKUP(L26,buff!$K:$L,2,FALSE),"")=0,"",_xlfn.IFNA(VLOOKUP(L26,buff!$K:$L,2,FALSE),""))</f>
        <v>20021:100:1:0</v>
      </c>
      <c r="R26" s="6" t="str">
        <f>IF(_xlfn.IFNA(VLOOKUP(M26,buff!$K:$L,2,FALSE),"")=0,"",_xlfn.IFNA(VLOOKUP(M26,buff!$K:$L,2,FALSE),""))</f>
        <v/>
      </c>
      <c r="S26" s="6" t="str">
        <f>IF(_xlfn.IFNA(VLOOKUP(N26,buff!$K:$L,2,FALSE),"")=0,"",_xlfn.IFNA(VLOOKUP(N26,buff!$K:$L,2,FALSE),""))</f>
        <v/>
      </c>
      <c r="T26" s="6" t="str">
        <f>IF(_xlfn.IFNA(VLOOKUP(O26,buff!$K:$L,2,FALSE),"")=0,"",_xlfn.IFNA(VLOOKUP(O26,buff!$K:$L,2,FALSE),""))</f>
        <v/>
      </c>
      <c r="U26" s="6" t="str">
        <f>IF(_xlfn.IFNA(VLOOKUP(P26,buff!$K:$L,2,FALSE),"")=0,"",_xlfn.IFNA(VLOOKUP(P26,buff!$K:$L,2,FALSE),""))</f>
        <v/>
      </c>
      <c r="V26">
        <v>76</v>
      </c>
      <c r="W26" t="s">
        <v>1554</v>
      </c>
    </row>
    <row r="27" spans="1:23" x14ac:dyDescent="0.15">
      <c r="A27" s="8" t="str">
        <f t="shared" si="1"/>
        <v>被动技能2等级2</v>
      </c>
      <c r="B27" s="8">
        <f t="shared" si="6"/>
        <v>2</v>
      </c>
      <c r="C27" s="8">
        <f t="shared" si="2"/>
        <v>2</v>
      </c>
      <c r="E27" s="8">
        <f t="shared" si="3"/>
        <v>22</v>
      </c>
      <c r="F27" t="str">
        <f t="shared" si="4"/>
        <v>攻击中</v>
      </c>
      <c r="G27">
        <v>22</v>
      </c>
      <c r="H27" s="24" t="s">
        <v>1792</v>
      </c>
      <c r="I27" s="4" t="str">
        <f t="shared" ref="I27:I45" si="8">"提升自身攻击力"&amp;V27&amp;"。"</f>
        <v>提升自身攻击力112。</v>
      </c>
      <c r="J27" t="s">
        <v>156</v>
      </c>
      <c r="K27" s="10" t="str">
        <f t="shared" si="7"/>
        <v>20022:100:1:0</v>
      </c>
      <c r="L27" s="4" t="s">
        <v>549</v>
      </c>
      <c r="Q27" s="6" t="str">
        <f>IF(_xlfn.IFNA(VLOOKUP(L27,buff!$K:$L,2,FALSE),"")=0,"",_xlfn.IFNA(VLOOKUP(L27,buff!$K:$L,2,FALSE),""))</f>
        <v>20022:100:1:0</v>
      </c>
      <c r="R27" s="6" t="str">
        <f>IF(_xlfn.IFNA(VLOOKUP(M27,buff!$K:$L,2,FALSE),"")=0,"",_xlfn.IFNA(VLOOKUP(M27,buff!$K:$L,2,FALSE),""))</f>
        <v/>
      </c>
      <c r="S27" s="6" t="str">
        <f>IF(_xlfn.IFNA(VLOOKUP(N27,buff!$K:$L,2,FALSE),"")=0,"",_xlfn.IFNA(VLOOKUP(N27,buff!$K:$L,2,FALSE),""))</f>
        <v/>
      </c>
      <c r="T27" s="6" t="str">
        <f>IF(_xlfn.IFNA(VLOOKUP(O27,buff!$K:$L,2,FALSE),"")=0,"",_xlfn.IFNA(VLOOKUP(O27,buff!$K:$L,2,FALSE),""))</f>
        <v/>
      </c>
      <c r="U27" s="6" t="str">
        <f>IF(_xlfn.IFNA(VLOOKUP(P27,buff!$K:$L,2,FALSE),"")=0,"",_xlfn.IFNA(VLOOKUP(P27,buff!$K:$L,2,FALSE),""))</f>
        <v/>
      </c>
      <c r="V27">
        <v>112</v>
      </c>
      <c r="W27" t="s">
        <v>1554</v>
      </c>
    </row>
    <row r="28" spans="1:23" x14ac:dyDescent="0.15">
      <c r="A28" s="8" t="str">
        <f t="shared" si="1"/>
        <v>被动技能2等级3</v>
      </c>
      <c r="B28" s="8">
        <f t="shared" si="6"/>
        <v>2</v>
      </c>
      <c r="C28" s="8">
        <f t="shared" si="2"/>
        <v>3</v>
      </c>
      <c r="E28" s="8">
        <f t="shared" si="3"/>
        <v>23</v>
      </c>
      <c r="F28" t="str">
        <f t="shared" si="4"/>
        <v>攻击中</v>
      </c>
      <c r="G28">
        <v>23</v>
      </c>
      <c r="H28" s="24" t="s">
        <v>1792</v>
      </c>
      <c r="I28" s="4" t="str">
        <f t="shared" si="8"/>
        <v>提升自身攻击力148。</v>
      </c>
      <c r="J28" t="s">
        <v>156</v>
      </c>
      <c r="K28" s="10" t="str">
        <f t="shared" si="7"/>
        <v>20023:100:1:0</v>
      </c>
      <c r="L28" s="4" t="s">
        <v>550</v>
      </c>
      <c r="Q28" s="6" t="str">
        <f>IF(_xlfn.IFNA(VLOOKUP(L28,buff!$K:$L,2,FALSE),"")=0,"",_xlfn.IFNA(VLOOKUP(L28,buff!$K:$L,2,FALSE),""))</f>
        <v>20023:100:1:0</v>
      </c>
      <c r="R28" s="6" t="str">
        <f>IF(_xlfn.IFNA(VLOOKUP(M28,buff!$K:$L,2,FALSE),"")=0,"",_xlfn.IFNA(VLOOKUP(M28,buff!$K:$L,2,FALSE),""))</f>
        <v/>
      </c>
      <c r="S28" s="6" t="str">
        <f>IF(_xlfn.IFNA(VLOOKUP(N28,buff!$K:$L,2,FALSE),"")=0,"",_xlfn.IFNA(VLOOKUP(N28,buff!$K:$L,2,FALSE),""))</f>
        <v/>
      </c>
      <c r="T28" s="6" t="str">
        <f>IF(_xlfn.IFNA(VLOOKUP(O28,buff!$K:$L,2,FALSE),"")=0,"",_xlfn.IFNA(VLOOKUP(O28,buff!$K:$L,2,FALSE),""))</f>
        <v/>
      </c>
      <c r="U28" s="6" t="str">
        <f>IF(_xlfn.IFNA(VLOOKUP(P28,buff!$K:$L,2,FALSE),"")=0,"",_xlfn.IFNA(VLOOKUP(P28,buff!$K:$L,2,FALSE),""))</f>
        <v/>
      </c>
      <c r="V28">
        <v>148</v>
      </c>
      <c r="W28" t="s">
        <v>1554</v>
      </c>
    </row>
    <row r="29" spans="1:23" x14ac:dyDescent="0.15">
      <c r="A29" s="8" t="str">
        <f t="shared" si="1"/>
        <v>被动技能2等级4</v>
      </c>
      <c r="B29" s="8">
        <f t="shared" si="6"/>
        <v>2</v>
      </c>
      <c r="C29" s="8">
        <f t="shared" si="2"/>
        <v>4</v>
      </c>
      <c r="E29" s="8">
        <f t="shared" si="3"/>
        <v>24</v>
      </c>
      <c r="F29" t="str">
        <f t="shared" si="4"/>
        <v>攻击中</v>
      </c>
      <c r="G29">
        <v>24</v>
      </c>
      <c r="H29" s="24" t="s">
        <v>1792</v>
      </c>
      <c r="I29" s="4" t="str">
        <f t="shared" si="8"/>
        <v>提升自身攻击力183。</v>
      </c>
      <c r="J29" t="s">
        <v>156</v>
      </c>
      <c r="K29" s="10" t="str">
        <f t="shared" si="7"/>
        <v>20024:100:1:0</v>
      </c>
      <c r="L29" s="4" t="s">
        <v>551</v>
      </c>
      <c r="Q29" s="6" t="str">
        <f>IF(_xlfn.IFNA(VLOOKUP(L29,buff!$K:$L,2,FALSE),"")=0,"",_xlfn.IFNA(VLOOKUP(L29,buff!$K:$L,2,FALSE),""))</f>
        <v>20024:100:1:0</v>
      </c>
      <c r="R29" s="6" t="str">
        <f>IF(_xlfn.IFNA(VLOOKUP(M29,buff!$K:$L,2,FALSE),"")=0,"",_xlfn.IFNA(VLOOKUP(M29,buff!$K:$L,2,FALSE),""))</f>
        <v/>
      </c>
      <c r="S29" s="6" t="str">
        <f>IF(_xlfn.IFNA(VLOOKUP(N29,buff!$K:$L,2,FALSE),"")=0,"",_xlfn.IFNA(VLOOKUP(N29,buff!$K:$L,2,FALSE),""))</f>
        <v/>
      </c>
      <c r="T29" s="6" t="str">
        <f>IF(_xlfn.IFNA(VLOOKUP(O29,buff!$K:$L,2,FALSE),"")=0,"",_xlfn.IFNA(VLOOKUP(O29,buff!$K:$L,2,FALSE),""))</f>
        <v/>
      </c>
      <c r="U29" s="6" t="str">
        <f>IF(_xlfn.IFNA(VLOOKUP(P29,buff!$K:$L,2,FALSE),"")=0,"",_xlfn.IFNA(VLOOKUP(P29,buff!$K:$L,2,FALSE),""))</f>
        <v/>
      </c>
      <c r="V29">
        <v>183</v>
      </c>
      <c r="W29" t="s">
        <v>1554</v>
      </c>
    </row>
    <row r="30" spans="1:23" x14ac:dyDescent="0.15">
      <c r="A30" s="8" t="str">
        <f t="shared" si="1"/>
        <v>被动技能2等级5</v>
      </c>
      <c r="B30" s="8">
        <f t="shared" si="6"/>
        <v>2</v>
      </c>
      <c r="C30" s="8">
        <f t="shared" si="2"/>
        <v>5</v>
      </c>
      <c r="E30" s="8">
        <f t="shared" si="3"/>
        <v>25</v>
      </c>
      <c r="F30" t="str">
        <f t="shared" si="4"/>
        <v>攻击中</v>
      </c>
      <c r="G30">
        <v>25</v>
      </c>
      <c r="H30" s="24" t="s">
        <v>1792</v>
      </c>
      <c r="I30" s="4" t="str">
        <f t="shared" si="8"/>
        <v>提升自身攻击力226。</v>
      </c>
      <c r="J30" t="s">
        <v>156</v>
      </c>
      <c r="K30" s="10" t="str">
        <f t="shared" si="7"/>
        <v>20025:100:1:0</v>
      </c>
      <c r="L30" s="4" t="s">
        <v>552</v>
      </c>
      <c r="Q30" s="6" t="str">
        <f>IF(_xlfn.IFNA(VLOOKUP(L30,buff!$K:$L,2,FALSE),"")=0,"",_xlfn.IFNA(VLOOKUP(L30,buff!$K:$L,2,FALSE),""))</f>
        <v>20025:100:1:0</v>
      </c>
      <c r="R30" s="6" t="str">
        <f>IF(_xlfn.IFNA(VLOOKUP(M30,buff!$K:$L,2,FALSE),"")=0,"",_xlfn.IFNA(VLOOKUP(M30,buff!$K:$L,2,FALSE),""))</f>
        <v/>
      </c>
      <c r="S30" s="6" t="str">
        <f>IF(_xlfn.IFNA(VLOOKUP(N30,buff!$K:$L,2,FALSE),"")=0,"",_xlfn.IFNA(VLOOKUP(N30,buff!$K:$L,2,FALSE),""))</f>
        <v/>
      </c>
      <c r="T30" s="6" t="str">
        <f>IF(_xlfn.IFNA(VLOOKUP(O30,buff!$K:$L,2,FALSE),"")=0,"",_xlfn.IFNA(VLOOKUP(O30,buff!$K:$L,2,FALSE),""))</f>
        <v/>
      </c>
      <c r="U30" s="6" t="str">
        <f>IF(_xlfn.IFNA(VLOOKUP(P30,buff!$K:$L,2,FALSE),"")=0,"",_xlfn.IFNA(VLOOKUP(P30,buff!$K:$L,2,FALSE),""))</f>
        <v/>
      </c>
      <c r="V30">
        <v>226</v>
      </c>
      <c r="W30" t="s">
        <v>1554</v>
      </c>
    </row>
    <row r="31" spans="1:23" x14ac:dyDescent="0.15">
      <c r="A31" s="8" t="str">
        <f t="shared" si="1"/>
        <v>被动技能2等级6</v>
      </c>
      <c r="B31" s="8">
        <f t="shared" si="6"/>
        <v>2</v>
      </c>
      <c r="C31" s="8">
        <f t="shared" si="2"/>
        <v>6</v>
      </c>
      <c r="E31" s="8">
        <f t="shared" si="3"/>
        <v>26</v>
      </c>
      <c r="F31" t="str">
        <f t="shared" si="4"/>
        <v>攻击中</v>
      </c>
      <c r="G31">
        <v>26</v>
      </c>
      <c r="H31" s="24" t="s">
        <v>1792</v>
      </c>
      <c r="I31" s="4" t="str">
        <f t="shared" si="8"/>
        <v>提升自身攻击力278。</v>
      </c>
      <c r="J31" t="s">
        <v>156</v>
      </c>
      <c r="K31" s="10" t="str">
        <f t="shared" si="7"/>
        <v>20026:100:1:0</v>
      </c>
      <c r="L31" s="4" t="s">
        <v>553</v>
      </c>
      <c r="Q31" s="6" t="str">
        <f>IF(_xlfn.IFNA(VLOOKUP(L31,buff!$K:$L,2,FALSE),"")=0,"",_xlfn.IFNA(VLOOKUP(L31,buff!$K:$L,2,FALSE),""))</f>
        <v>20026:100:1:0</v>
      </c>
      <c r="R31" s="6" t="str">
        <f>IF(_xlfn.IFNA(VLOOKUP(M31,buff!$K:$L,2,FALSE),"")=0,"",_xlfn.IFNA(VLOOKUP(M31,buff!$K:$L,2,FALSE),""))</f>
        <v/>
      </c>
      <c r="S31" s="6" t="str">
        <f>IF(_xlfn.IFNA(VLOOKUP(N31,buff!$K:$L,2,FALSE),"")=0,"",_xlfn.IFNA(VLOOKUP(N31,buff!$K:$L,2,FALSE),""))</f>
        <v/>
      </c>
      <c r="T31" s="6" t="str">
        <f>IF(_xlfn.IFNA(VLOOKUP(O31,buff!$K:$L,2,FALSE),"")=0,"",_xlfn.IFNA(VLOOKUP(O31,buff!$K:$L,2,FALSE),""))</f>
        <v/>
      </c>
      <c r="U31" s="6" t="str">
        <f>IF(_xlfn.IFNA(VLOOKUP(P31,buff!$K:$L,2,FALSE),"")=0,"",_xlfn.IFNA(VLOOKUP(P31,buff!$K:$L,2,FALSE),""))</f>
        <v/>
      </c>
      <c r="V31">
        <v>278</v>
      </c>
      <c r="W31" t="s">
        <v>1554</v>
      </c>
    </row>
    <row r="32" spans="1:23" x14ac:dyDescent="0.15">
      <c r="A32" s="8" t="str">
        <f t="shared" si="1"/>
        <v>被动技能2等级7</v>
      </c>
      <c r="B32" s="8">
        <f t="shared" si="6"/>
        <v>2</v>
      </c>
      <c r="C32" s="8">
        <f t="shared" si="2"/>
        <v>7</v>
      </c>
      <c r="E32" s="8">
        <f t="shared" si="3"/>
        <v>27</v>
      </c>
      <c r="F32" t="str">
        <f t="shared" si="4"/>
        <v>攻击中</v>
      </c>
      <c r="G32">
        <v>27</v>
      </c>
      <c r="H32" s="24" t="s">
        <v>1792</v>
      </c>
      <c r="I32" s="4" t="str">
        <f t="shared" si="8"/>
        <v>提升自身攻击力343。</v>
      </c>
      <c r="J32" t="s">
        <v>156</v>
      </c>
      <c r="K32" s="10" t="str">
        <f t="shared" si="7"/>
        <v>20027:100:1:0</v>
      </c>
      <c r="L32" s="4" t="s">
        <v>554</v>
      </c>
      <c r="Q32" s="6" t="str">
        <f>IF(_xlfn.IFNA(VLOOKUP(L32,buff!$K:$L,2,FALSE),"")=0,"",_xlfn.IFNA(VLOOKUP(L32,buff!$K:$L,2,FALSE),""))</f>
        <v>20027:100:1:0</v>
      </c>
      <c r="R32" s="6" t="str">
        <f>IF(_xlfn.IFNA(VLOOKUP(M32,buff!$K:$L,2,FALSE),"")=0,"",_xlfn.IFNA(VLOOKUP(M32,buff!$K:$L,2,FALSE),""))</f>
        <v/>
      </c>
      <c r="S32" s="6" t="str">
        <f>IF(_xlfn.IFNA(VLOOKUP(N32,buff!$K:$L,2,FALSE),"")=0,"",_xlfn.IFNA(VLOOKUP(N32,buff!$K:$L,2,FALSE),""))</f>
        <v/>
      </c>
      <c r="T32" s="6" t="str">
        <f>IF(_xlfn.IFNA(VLOOKUP(O32,buff!$K:$L,2,FALSE),"")=0,"",_xlfn.IFNA(VLOOKUP(O32,buff!$K:$L,2,FALSE),""))</f>
        <v/>
      </c>
      <c r="U32" s="6" t="str">
        <f>IF(_xlfn.IFNA(VLOOKUP(P32,buff!$K:$L,2,FALSE),"")=0,"",_xlfn.IFNA(VLOOKUP(P32,buff!$K:$L,2,FALSE),""))</f>
        <v/>
      </c>
      <c r="V32">
        <v>343</v>
      </c>
      <c r="W32" t="s">
        <v>1554</v>
      </c>
    </row>
    <row r="33" spans="1:23" x14ac:dyDescent="0.15">
      <c r="A33" s="8" t="str">
        <f t="shared" si="1"/>
        <v>被动技能2等级8</v>
      </c>
      <c r="B33" s="8">
        <f t="shared" si="6"/>
        <v>2</v>
      </c>
      <c r="C33" s="8">
        <f t="shared" si="2"/>
        <v>8</v>
      </c>
      <c r="E33" s="8">
        <f t="shared" si="3"/>
        <v>28</v>
      </c>
      <c r="F33" t="str">
        <f t="shared" si="4"/>
        <v>攻击中</v>
      </c>
      <c r="G33">
        <v>28</v>
      </c>
      <c r="H33" s="24" t="s">
        <v>1792</v>
      </c>
      <c r="I33" s="4" t="str">
        <f t="shared" si="8"/>
        <v>提升自身攻击力422。</v>
      </c>
      <c r="J33" t="s">
        <v>156</v>
      </c>
      <c r="K33" s="10" t="str">
        <f t="shared" si="7"/>
        <v>20028:100:1:0</v>
      </c>
      <c r="L33" s="4" t="s">
        <v>555</v>
      </c>
      <c r="Q33" s="6" t="str">
        <f>IF(_xlfn.IFNA(VLOOKUP(L33,buff!$K:$L,2,FALSE),"")=0,"",_xlfn.IFNA(VLOOKUP(L33,buff!$K:$L,2,FALSE),""))</f>
        <v>20028:100:1:0</v>
      </c>
      <c r="R33" s="6" t="str">
        <f>IF(_xlfn.IFNA(VLOOKUP(M33,buff!$K:$L,2,FALSE),"")=0,"",_xlfn.IFNA(VLOOKUP(M33,buff!$K:$L,2,FALSE),""))</f>
        <v/>
      </c>
      <c r="S33" s="6" t="str">
        <f>IF(_xlfn.IFNA(VLOOKUP(N33,buff!$K:$L,2,FALSE),"")=0,"",_xlfn.IFNA(VLOOKUP(N33,buff!$K:$L,2,FALSE),""))</f>
        <v/>
      </c>
      <c r="T33" s="6" t="str">
        <f>IF(_xlfn.IFNA(VLOOKUP(O33,buff!$K:$L,2,FALSE),"")=0,"",_xlfn.IFNA(VLOOKUP(O33,buff!$K:$L,2,FALSE),""))</f>
        <v/>
      </c>
      <c r="U33" s="6" t="str">
        <f>IF(_xlfn.IFNA(VLOOKUP(P33,buff!$K:$L,2,FALSE),"")=0,"",_xlfn.IFNA(VLOOKUP(P33,buff!$K:$L,2,FALSE),""))</f>
        <v/>
      </c>
      <c r="V33">
        <v>422</v>
      </c>
      <c r="W33" t="s">
        <v>1554</v>
      </c>
    </row>
    <row r="34" spans="1:23" x14ac:dyDescent="0.15">
      <c r="A34" s="8" t="str">
        <f t="shared" si="1"/>
        <v>被动技能2等级9</v>
      </c>
      <c r="B34" s="8">
        <f t="shared" si="6"/>
        <v>2</v>
      </c>
      <c r="C34" s="8">
        <f t="shared" si="2"/>
        <v>9</v>
      </c>
      <c r="E34" s="8">
        <f t="shared" si="3"/>
        <v>29</v>
      </c>
      <c r="F34" t="str">
        <f t="shared" si="4"/>
        <v>攻击中</v>
      </c>
      <c r="G34">
        <v>29</v>
      </c>
      <c r="H34" s="24" t="s">
        <v>1792</v>
      </c>
      <c r="I34" s="4" t="str">
        <f t="shared" si="8"/>
        <v>提升自身攻击力520。</v>
      </c>
      <c r="J34" t="s">
        <v>156</v>
      </c>
      <c r="K34" s="10" t="str">
        <f t="shared" si="7"/>
        <v>20029:100:1:0</v>
      </c>
      <c r="L34" s="4" t="s">
        <v>556</v>
      </c>
      <c r="Q34" s="6" t="str">
        <f>IF(_xlfn.IFNA(VLOOKUP(L34,buff!$K:$L,2,FALSE),"")=0,"",_xlfn.IFNA(VLOOKUP(L34,buff!$K:$L,2,FALSE),""))</f>
        <v>20029:100:1:0</v>
      </c>
      <c r="R34" s="6" t="str">
        <f>IF(_xlfn.IFNA(VLOOKUP(M34,buff!$K:$L,2,FALSE),"")=0,"",_xlfn.IFNA(VLOOKUP(M34,buff!$K:$L,2,FALSE),""))</f>
        <v/>
      </c>
      <c r="S34" s="6" t="str">
        <f>IF(_xlfn.IFNA(VLOOKUP(N34,buff!$K:$L,2,FALSE),"")=0,"",_xlfn.IFNA(VLOOKUP(N34,buff!$K:$L,2,FALSE),""))</f>
        <v/>
      </c>
      <c r="T34" s="6" t="str">
        <f>IF(_xlfn.IFNA(VLOOKUP(O34,buff!$K:$L,2,FALSE),"")=0,"",_xlfn.IFNA(VLOOKUP(O34,buff!$K:$L,2,FALSE),""))</f>
        <v/>
      </c>
      <c r="U34" s="6" t="str">
        <f>IF(_xlfn.IFNA(VLOOKUP(P34,buff!$K:$L,2,FALSE),"")=0,"",_xlfn.IFNA(VLOOKUP(P34,buff!$K:$L,2,FALSE),""))</f>
        <v/>
      </c>
      <c r="V34">
        <v>520</v>
      </c>
      <c r="W34" t="s">
        <v>1554</v>
      </c>
    </row>
    <row r="35" spans="1:23" x14ac:dyDescent="0.15">
      <c r="A35" s="8" t="str">
        <f t="shared" si="1"/>
        <v>被动技能2等级10</v>
      </c>
      <c r="B35" s="8">
        <f t="shared" si="6"/>
        <v>2</v>
      </c>
      <c r="C35" s="8">
        <f t="shared" si="2"/>
        <v>10</v>
      </c>
      <c r="E35" s="8">
        <f t="shared" si="3"/>
        <v>30</v>
      </c>
      <c r="F35" t="str">
        <f t="shared" si="4"/>
        <v>攻击中</v>
      </c>
      <c r="G35">
        <v>30</v>
      </c>
      <c r="H35" s="24" t="s">
        <v>1792</v>
      </c>
      <c r="I35" s="4" t="str">
        <f t="shared" si="8"/>
        <v>提升自身攻击力640。</v>
      </c>
      <c r="J35" t="s">
        <v>156</v>
      </c>
      <c r="K35" s="10" t="str">
        <f t="shared" si="7"/>
        <v>20030:100:1:0</v>
      </c>
      <c r="L35" s="4" t="s">
        <v>557</v>
      </c>
      <c r="Q35" s="6" t="str">
        <f>IF(_xlfn.IFNA(VLOOKUP(L35,buff!$K:$L,2,FALSE),"")=0,"",_xlfn.IFNA(VLOOKUP(L35,buff!$K:$L,2,FALSE),""))</f>
        <v>20030:100:1:0</v>
      </c>
      <c r="R35" s="6" t="str">
        <f>IF(_xlfn.IFNA(VLOOKUP(M35,buff!$K:$L,2,FALSE),"")=0,"",_xlfn.IFNA(VLOOKUP(M35,buff!$K:$L,2,FALSE),""))</f>
        <v/>
      </c>
      <c r="S35" s="6" t="str">
        <f>IF(_xlfn.IFNA(VLOOKUP(N35,buff!$K:$L,2,FALSE),"")=0,"",_xlfn.IFNA(VLOOKUP(N35,buff!$K:$L,2,FALSE),""))</f>
        <v/>
      </c>
      <c r="T35" s="6" t="str">
        <f>IF(_xlfn.IFNA(VLOOKUP(O35,buff!$K:$L,2,FALSE),"")=0,"",_xlfn.IFNA(VLOOKUP(O35,buff!$K:$L,2,FALSE),""))</f>
        <v/>
      </c>
      <c r="U35" s="6" t="str">
        <f>IF(_xlfn.IFNA(VLOOKUP(P35,buff!$K:$L,2,FALSE),"")=0,"",_xlfn.IFNA(VLOOKUP(P35,buff!$K:$L,2,FALSE),""))</f>
        <v/>
      </c>
      <c r="V35">
        <v>640</v>
      </c>
      <c r="W35" t="s">
        <v>1554</v>
      </c>
    </row>
    <row r="36" spans="1:23" x14ac:dyDescent="0.15">
      <c r="A36" s="8" t="str">
        <f t="shared" si="1"/>
        <v>被动技能2等级11</v>
      </c>
      <c r="B36" s="8">
        <f t="shared" si="6"/>
        <v>2</v>
      </c>
      <c r="C36" s="8">
        <f t="shared" si="2"/>
        <v>11</v>
      </c>
      <c r="E36" s="8">
        <f t="shared" si="3"/>
        <v>31</v>
      </c>
      <c r="F36" t="str">
        <f t="shared" si="4"/>
        <v>攻击中</v>
      </c>
      <c r="G36">
        <v>31</v>
      </c>
      <c r="H36" s="24" t="s">
        <v>1792</v>
      </c>
      <c r="I36" s="4" t="str">
        <f t="shared" si="8"/>
        <v>提升自身攻击力788。</v>
      </c>
      <c r="J36" t="s">
        <v>156</v>
      </c>
      <c r="K36" s="10" t="str">
        <f t="shared" si="7"/>
        <v>20031:100:1:0</v>
      </c>
      <c r="L36" s="4" t="s">
        <v>558</v>
      </c>
      <c r="Q36" s="6" t="str">
        <f>IF(_xlfn.IFNA(VLOOKUP(L36,buff!$K:$L,2,FALSE),"")=0,"",_xlfn.IFNA(VLOOKUP(L36,buff!$K:$L,2,FALSE),""))</f>
        <v>20031:100:1:0</v>
      </c>
      <c r="R36" s="6" t="str">
        <f>IF(_xlfn.IFNA(VLOOKUP(M36,buff!$K:$L,2,FALSE),"")=0,"",_xlfn.IFNA(VLOOKUP(M36,buff!$K:$L,2,FALSE),""))</f>
        <v/>
      </c>
      <c r="S36" s="6" t="str">
        <f>IF(_xlfn.IFNA(VLOOKUP(N36,buff!$K:$L,2,FALSE),"")=0,"",_xlfn.IFNA(VLOOKUP(N36,buff!$K:$L,2,FALSE),""))</f>
        <v/>
      </c>
      <c r="T36" s="6" t="str">
        <f>IF(_xlfn.IFNA(VLOOKUP(O36,buff!$K:$L,2,FALSE),"")=0,"",_xlfn.IFNA(VLOOKUP(O36,buff!$K:$L,2,FALSE),""))</f>
        <v/>
      </c>
      <c r="U36" s="6" t="str">
        <f>IF(_xlfn.IFNA(VLOOKUP(P36,buff!$K:$L,2,FALSE),"")=0,"",_xlfn.IFNA(VLOOKUP(P36,buff!$K:$L,2,FALSE),""))</f>
        <v/>
      </c>
      <c r="V36">
        <v>788</v>
      </c>
      <c r="W36" t="s">
        <v>1554</v>
      </c>
    </row>
    <row r="37" spans="1:23" x14ac:dyDescent="0.15">
      <c r="A37" s="8" t="str">
        <f t="shared" si="1"/>
        <v>被动技能2等级12</v>
      </c>
      <c r="B37" s="8">
        <f t="shared" si="6"/>
        <v>2</v>
      </c>
      <c r="C37" s="8">
        <f t="shared" si="2"/>
        <v>12</v>
      </c>
      <c r="E37" s="8">
        <f t="shared" si="3"/>
        <v>32</v>
      </c>
      <c r="F37" t="str">
        <f t="shared" si="4"/>
        <v>攻击中</v>
      </c>
      <c r="G37">
        <v>32</v>
      </c>
      <c r="H37" s="24" t="s">
        <v>1792</v>
      </c>
      <c r="I37" s="4" t="str">
        <f t="shared" si="8"/>
        <v>提升自身攻击力970。</v>
      </c>
      <c r="J37" t="s">
        <v>156</v>
      </c>
      <c r="K37" s="10" t="str">
        <f t="shared" si="7"/>
        <v>20032:100:1:0</v>
      </c>
      <c r="L37" s="4" t="s">
        <v>559</v>
      </c>
      <c r="Q37" s="6" t="str">
        <f>IF(_xlfn.IFNA(VLOOKUP(L37,buff!$K:$L,2,FALSE),"")=0,"",_xlfn.IFNA(VLOOKUP(L37,buff!$K:$L,2,FALSE),""))</f>
        <v>20032:100:1:0</v>
      </c>
      <c r="R37" s="6" t="str">
        <f>IF(_xlfn.IFNA(VLOOKUP(M37,buff!$K:$L,2,FALSE),"")=0,"",_xlfn.IFNA(VLOOKUP(M37,buff!$K:$L,2,FALSE),""))</f>
        <v/>
      </c>
      <c r="S37" s="6" t="str">
        <f>IF(_xlfn.IFNA(VLOOKUP(N37,buff!$K:$L,2,FALSE),"")=0,"",_xlfn.IFNA(VLOOKUP(N37,buff!$K:$L,2,FALSE),""))</f>
        <v/>
      </c>
      <c r="T37" s="6" t="str">
        <f>IF(_xlfn.IFNA(VLOOKUP(O37,buff!$K:$L,2,FALSE),"")=0,"",_xlfn.IFNA(VLOOKUP(O37,buff!$K:$L,2,FALSE),""))</f>
        <v/>
      </c>
      <c r="U37" s="6" t="str">
        <f>IF(_xlfn.IFNA(VLOOKUP(P37,buff!$K:$L,2,FALSE),"")=0,"",_xlfn.IFNA(VLOOKUP(P37,buff!$K:$L,2,FALSE),""))</f>
        <v/>
      </c>
      <c r="V37">
        <v>970</v>
      </c>
      <c r="W37" t="s">
        <v>1554</v>
      </c>
    </row>
    <row r="38" spans="1:23" x14ac:dyDescent="0.15">
      <c r="A38" s="8" t="str">
        <f t="shared" si="1"/>
        <v>被动技能2等级13</v>
      </c>
      <c r="B38" s="8">
        <f t="shared" si="6"/>
        <v>2</v>
      </c>
      <c r="C38" s="8">
        <f t="shared" si="2"/>
        <v>13</v>
      </c>
      <c r="E38" s="8">
        <f t="shared" si="3"/>
        <v>33</v>
      </c>
      <c r="F38" t="str">
        <f t="shared" si="4"/>
        <v>攻击中</v>
      </c>
      <c r="G38">
        <v>33</v>
      </c>
      <c r="H38" s="24" t="s">
        <v>1792</v>
      </c>
      <c r="I38" s="4" t="str">
        <f t="shared" si="8"/>
        <v>提升自身攻击力1195。</v>
      </c>
      <c r="J38" t="s">
        <v>156</v>
      </c>
      <c r="K38" s="10" t="str">
        <f t="shared" si="7"/>
        <v>20033:100:1:0</v>
      </c>
      <c r="L38" s="4" t="s">
        <v>560</v>
      </c>
      <c r="Q38" s="6" t="str">
        <f>IF(_xlfn.IFNA(VLOOKUP(L38,buff!$K:$L,2,FALSE),"")=0,"",_xlfn.IFNA(VLOOKUP(L38,buff!$K:$L,2,FALSE),""))</f>
        <v>20033:100:1:0</v>
      </c>
      <c r="R38" s="6" t="str">
        <f>IF(_xlfn.IFNA(VLOOKUP(M38,buff!$K:$L,2,FALSE),"")=0,"",_xlfn.IFNA(VLOOKUP(M38,buff!$K:$L,2,FALSE),""))</f>
        <v/>
      </c>
      <c r="S38" s="6" t="str">
        <f>IF(_xlfn.IFNA(VLOOKUP(N38,buff!$K:$L,2,FALSE),"")=0,"",_xlfn.IFNA(VLOOKUP(N38,buff!$K:$L,2,FALSE),""))</f>
        <v/>
      </c>
      <c r="T38" s="6" t="str">
        <f>IF(_xlfn.IFNA(VLOOKUP(O38,buff!$K:$L,2,FALSE),"")=0,"",_xlfn.IFNA(VLOOKUP(O38,buff!$K:$L,2,FALSE),""))</f>
        <v/>
      </c>
      <c r="U38" s="6" t="str">
        <f>IF(_xlfn.IFNA(VLOOKUP(P38,buff!$K:$L,2,FALSE),"")=0,"",_xlfn.IFNA(VLOOKUP(P38,buff!$K:$L,2,FALSE),""))</f>
        <v/>
      </c>
      <c r="V38">
        <v>1195</v>
      </c>
      <c r="W38" t="s">
        <v>1554</v>
      </c>
    </row>
    <row r="39" spans="1:23" x14ac:dyDescent="0.15">
      <c r="A39" s="8" t="str">
        <f t="shared" si="1"/>
        <v>被动技能2等级14</v>
      </c>
      <c r="B39" s="8">
        <f t="shared" si="6"/>
        <v>2</v>
      </c>
      <c r="C39" s="8">
        <f t="shared" si="2"/>
        <v>14</v>
      </c>
      <c r="E39" s="8">
        <f t="shared" si="3"/>
        <v>34</v>
      </c>
      <c r="F39" t="str">
        <f t="shared" si="4"/>
        <v>攻击中</v>
      </c>
      <c r="G39">
        <v>34</v>
      </c>
      <c r="H39" s="24" t="s">
        <v>1792</v>
      </c>
      <c r="I39" s="4" t="str">
        <f t="shared" si="8"/>
        <v>提升自身攻击力1471。</v>
      </c>
      <c r="J39" t="s">
        <v>156</v>
      </c>
      <c r="K39" s="10" t="str">
        <f t="shared" si="7"/>
        <v>20034:100:1:0</v>
      </c>
      <c r="L39" s="4" t="s">
        <v>561</v>
      </c>
      <c r="Q39" s="6" t="str">
        <f>IF(_xlfn.IFNA(VLOOKUP(L39,buff!$K:$L,2,FALSE),"")=0,"",_xlfn.IFNA(VLOOKUP(L39,buff!$K:$L,2,FALSE),""))</f>
        <v>20034:100:1:0</v>
      </c>
      <c r="R39" s="6" t="str">
        <f>IF(_xlfn.IFNA(VLOOKUP(M39,buff!$K:$L,2,FALSE),"")=0,"",_xlfn.IFNA(VLOOKUP(M39,buff!$K:$L,2,FALSE),""))</f>
        <v/>
      </c>
      <c r="S39" s="6" t="str">
        <f>IF(_xlfn.IFNA(VLOOKUP(N39,buff!$K:$L,2,FALSE),"")=0,"",_xlfn.IFNA(VLOOKUP(N39,buff!$K:$L,2,FALSE),""))</f>
        <v/>
      </c>
      <c r="T39" s="6" t="str">
        <f>IF(_xlfn.IFNA(VLOOKUP(O39,buff!$K:$L,2,FALSE),"")=0,"",_xlfn.IFNA(VLOOKUP(O39,buff!$K:$L,2,FALSE),""))</f>
        <v/>
      </c>
      <c r="U39" s="6" t="str">
        <f>IF(_xlfn.IFNA(VLOOKUP(P39,buff!$K:$L,2,FALSE),"")=0,"",_xlfn.IFNA(VLOOKUP(P39,buff!$K:$L,2,FALSE),""))</f>
        <v/>
      </c>
      <c r="V39">
        <v>1471</v>
      </c>
      <c r="W39" t="s">
        <v>1554</v>
      </c>
    </row>
    <row r="40" spans="1:23" x14ac:dyDescent="0.15">
      <c r="A40" s="8" t="str">
        <f t="shared" si="1"/>
        <v>被动技能2等级15</v>
      </c>
      <c r="B40" s="8">
        <f t="shared" si="6"/>
        <v>2</v>
      </c>
      <c r="C40" s="8">
        <f t="shared" si="2"/>
        <v>15</v>
      </c>
      <c r="E40" s="8">
        <f t="shared" si="3"/>
        <v>35</v>
      </c>
      <c r="F40" t="str">
        <f t="shared" si="4"/>
        <v>攻击中</v>
      </c>
      <c r="G40">
        <v>35</v>
      </c>
      <c r="H40" s="24" t="s">
        <v>1792</v>
      </c>
      <c r="I40" s="4" t="str">
        <f t="shared" si="8"/>
        <v>提升自身攻击力1812。</v>
      </c>
      <c r="J40" t="s">
        <v>156</v>
      </c>
      <c r="K40" s="10" t="str">
        <f t="shared" si="7"/>
        <v>20035:100:1:0</v>
      </c>
      <c r="L40" s="4" t="s">
        <v>562</v>
      </c>
      <c r="Q40" s="6" t="str">
        <f>IF(_xlfn.IFNA(VLOOKUP(L40,buff!$K:$L,2,FALSE),"")=0,"",_xlfn.IFNA(VLOOKUP(L40,buff!$K:$L,2,FALSE),""))</f>
        <v>20035:100:1:0</v>
      </c>
      <c r="R40" s="6" t="str">
        <f>IF(_xlfn.IFNA(VLOOKUP(M40,buff!$K:$L,2,FALSE),"")=0,"",_xlfn.IFNA(VLOOKUP(M40,buff!$K:$L,2,FALSE),""))</f>
        <v/>
      </c>
      <c r="S40" s="6" t="str">
        <f>IF(_xlfn.IFNA(VLOOKUP(N40,buff!$K:$L,2,FALSE),"")=0,"",_xlfn.IFNA(VLOOKUP(N40,buff!$K:$L,2,FALSE),""))</f>
        <v/>
      </c>
      <c r="T40" s="6" t="str">
        <f>IF(_xlfn.IFNA(VLOOKUP(O40,buff!$K:$L,2,FALSE),"")=0,"",_xlfn.IFNA(VLOOKUP(O40,buff!$K:$L,2,FALSE),""))</f>
        <v/>
      </c>
      <c r="U40" s="6" t="str">
        <f>IF(_xlfn.IFNA(VLOOKUP(P40,buff!$K:$L,2,FALSE),"")=0,"",_xlfn.IFNA(VLOOKUP(P40,buff!$K:$L,2,FALSE),""))</f>
        <v/>
      </c>
      <c r="V40">
        <v>1812</v>
      </c>
      <c r="W40" t="s">
        <v>1554</v>
      </c>
    </row>
    <row r="41" spans="1:23" x14ac:dyDescent="0.15">
      <c r="A41" s="8" t="str">
        <f t="shared" si="1"/>
        <v>被动技能2等级16</v>
      </c>
      <c r="B41" s="8">
        <f t="shared" si="6"/>
        <v>2</v>
      </c>
      <c r="C41" s="8">
        <f t="shared" si="2"/>
        <v>16</v>
      </c>
      <c r="E41" s="8">
        <f t="shared" si="3"/>
        <v>36</v>
      </c>
      <c r="F41" t="str">
        <f t="shared" si="4"/>
        <v>攻击中</v>
      </c>
      <c r="G41">
        <v>36</v>
      </c>
      <c r="H41" s="24" t="s">
        <v>1792</v>
      </c>
      <c r="I41" s="4" t="str">
        <f t="shared" si="8"/>
        <v>提升自身攻击力2231。</v>
      </c>
      <c r="J41" t="s">
        <v>156</v>
      </c>
      <c r="K41" s="10" t="str">
        <f t="shared" si="7"/>
        <v>20036:100:1:0</v>
      </c>
      <c r="L41" s="4" t="s">
        <v>563</v>
      </c>
      <c r="Q41" s="6" t="str">
        <f>IF(_xlfn.IFNA(VLOOKUP(L41,buff!$K:$L,2,FALSE),"")=0,"",_xlfn.IFNA(VLOOKUP(L41,buff!$K:$L,2,FALSE),""))</f>
        <v>20036:100:1:0</v>
      </c>
      <c r="R41" s="6" t="str">
        <f>IF(_xlfn.IFNA(VLOOKUP(M41,buff!$K:$L,2,FALSE),"")=0,"",_xlfn.IFNA(VLOOKUP(M41,buff!$K:$L,2,FALSE),""))</f>
        <v/>
      </c>
      <c r="S41" s="6" t="str">
        <f>IF(_xlfn.IFNA(VLOOKUP(N41,buff!$K:$L,2,FALSE),"")=0,"",_xlfn.IFNA(VLOOKUP(N41,buff!$K:$L,2,FALSE),""))</f>
        <v/>
      </c>
      <c r="T41" s="6" t="str">
        <f>IF(_xlfn.IFNA(VLOOKUP(O41,buff!$K:$L,2,FALSE),"")=0,"",_xlfn.IFNA(VLOOKUP(O41,buff!$K:$L,2,FALSE),""))</f>
        <v/>
      </c>
      <c r="U41" s="6" t="str">
        <f>IF(_xlfn.IFNA(VLOOKUP(P41,buff!$K:$L,2,FALSE),"")=0,"",_xlfn.IFNA(VLOOKUP(P41,buff!$K:$L,2,FALSE),""))</f>
        <v/>
      </c>
      <c r="V41">
        <v>2231</v>
      </c>
      <c r="W41" t="s">
        <v>1554</v>
      </c>
    </row>
    <row r="42" spans="1:23" x14ac:dyDescent="0.15">
      <c r="A42" s="8" t="str">
        <f t="shared" si="1"/>
        <v>被动技能2等级17</v>
      </c>
      <c r="B42" s="8">
        <f t="shared" si="6"/>
        <v>2</v>
      </c>
      <c r="C42" s="8">
        <f t="shared" si="2"/>
        <v>17</v>
      </c>
      <c r="E42" s="8">
        <f t="shared" si="3"/>
        <v>37</v>
      </c>
      <c r="F42" t="str">
        <f t="shared" si="4"/>
        <v>攻击中</v>
      </c>
      <c r="G42">
        <v>37</v>
      </c>
      <c r="H42" s="24" t="s">
        <v>1792</v>
      </c>
      <c r="I42" s="4" t="str">
        <f t="shared" si="8"/>
        <v>提升自身攻击力2747。</v>
      </c>
      <c r="J42" t="s">
        <v>156</v>
      </c>
      <c r="K42" s="10" t="str">
        <f t="shared" si="7"/>
        <v>20037:100:1:0</v>
      </c>
      <c r="L42" s="4" t="s">
        <v>564</v>
      </c>
      <c r="Q42" s="6" t="str">
        <f>IF(_xlfn.IFNA(VLOOKUP(L42,buff!$K:$L,2,FALSE),"")=0,"",_xlfn.IFNA(VLOOKUP(L42,buff!$K:$L,2,FALSE),""))</f>
        <v>20037:100:1:0</v>
      </c>
      <c r="R42" s="6" t="str">
        <f>IF(_xlfn.IFNA(VLOOKUP(M42,buff!$K:$L,2,FALSE),"")=0,"",_xlfn.IFNA(VLOOKUP(M42,buff!$K:$L,2,FALSE),""))</f>
        <v/>
      </c>
      <c r="S42" s="6" t="str">
        <f>IF(_xlfn.IFNA(VLOOKUP(N42,buff!$K:$L,2,FALSE),"")=0,"",_xlfn.IFNA(VLOOKUP(N42,buff!$K:$L,2,FALSE),""))</f>
        <v/>
      </c>
      <c r="T42" s="6" t="str">
        <f>IF(_xlfn.IFNA(VLOOKUP(O42,buff!$K:$L,2,FALSE),"")=0,"",_xlfn.IFNA(VLOOKUP(O42,buff!$K:$L,2,FALSE),""))</f>
        <v/>
      </c>
      <c r="U42" s="6" t="str">
        <f>IF(_xlfn.IFNA(VLOOKUP(P42,buff!$K:$L,2,FALSE),"")=0,"",_xlfn.IFNA(VLOOKUP(P42,buff!$K:$L,2,FALSE),""))</f>
        <v/>
      </c>
      <c r="V42">
        <v>2747</v>
      </c>
      <c r="W42" t="s">
        <v>1554</v>
      </c>
    </row>
    <row r="43" spans="1:23" x14ac:dyDescent="0.15">
      <c r="A43" s="8" t="str">
        <f t="shared" si="1"/>
        <v>被动技能2等级18</v>
      </c>
      <c r="B43" s="8">
        <f t="shared" si="6"/>
        <v>2</v>
      </c>
      <c r="C43" s="8">
        <f t="shared" si="2"/>
        <v>18</v>
      </c>
      <c r="E43" s="8">
        <f t="shared" si="3"/>
        <v>38</v>
      </c>
      <c r="F43" t="str">
        <f t="shared" si="4"/>
        <v>攻击中</v>
      </c>
      <c r="G43">
        <v>38</v>
      </c>
      <c r="H43" s="24" t="s">
        <v>1792</v>
      </c>
      <c r="I43" s="4" t="str">
        <f t="shared" si="8"/>
        <v>提升自身攻击力3382。</v>
      </c>
      <c r="J43" t="s">
        <v>156</v>
      </c>
      <c r="K43" s="10" t="str">
        <f t="shared" si="7"/>
        <v>20038:100:1:0</v>
      </c>
      <c r="L43" s="4" t="s">
        <v>565</v>
      </c>
      <c r="Q43" s="6" t="str">
        <f>IF(_xlfn.IFNA(VLOOKUP(L43,buff!$K:$L,2,FALSE),"")=0,"",_xlfn.IFNA(VLOOKUP(L43,buff!$K:$L,2,FALSE),""))</f>
        <v>20038:100:1:0</v>
      </c>
      <c r="R43" s="6" t="str">
        <f>IF(_xlfn.IFNA(VLOOKUP(M43,buff!$K:$L,2,FALSE),"")=0,"",_xlfn.IFNA(VLOOKUP(M43,buff!$K:$L,2,FALSE),""))</f>
        <v/>
      </c>
      <c r="S43" s="6" t="str">
        <f>IF(_xlfn.IFNA(VLOOKUP(N43,buff!$K:$L,2,FALSE),"")=0,"",_xlfn.IFNA(VLOOKUP(N43,buff!$K:$L,2,FALSE),""))</f>
        <v/>
      </c>
      <c r="T43" s="6" t="str">
        <f>IF(_xlfn.IFNA(VLOOKUP(O43,buff!$K:$L,2,FALSE),"")=0,"",_xlfn.IFNA(VLOOKUP(O43,buff!$K:$L,2,FALSE),""))</f>
        <v/>
      </c>
      <c r="U43" s="6" t="str">
        <f>IF(_xlfn.IFNA(VLOOKUP(P43,buff!$K:$L,2,FALSE),"")=0,"",_xlfn.IFNA(VLOOKUP(P43,buff!$K:$L,2,FALSE),""))</f>
        <v/>
      </c>
      <c r="V43">
        <v>3382</v>
      </c>
      <c r="W43" t="s">
        <v>1554</v>
      </c>
    </row>
    <row r="44" spans="1:23" x14ac:dyDescent="0.15">
      <c r="A44" s="8" t="str">
        <f t="shared" si="1"/>
        <v>被动技能2等级19</v>
      </c>
      <c r="B44" s="8">
        <f t="shared" si="6"/>
        <v>2</v>
      </c>
      <c r="C44" s="8">
        <f t="shared" si="2"/>
        <v>19</v>
      </c>
      <c r="E44" s="8">
        <f t="shared" si="3"/>
        <v>39</v>
      </c>
      <c r="F44" t="str">
        <f t="shared" si="4"/>
        <v>攻击中</v>
      </c>
      <c r="G44">
        <v>39</v>
      </c>
      <c r="H44" s="24" t="s">
        <v>1792</v>
      </c>
      <c r="I44" s="4" t="str">
        <f t="shared" si="8"/>
        <v>提升自身攻击力4164。</v>
      </c>
      <c r="J44" t="s">
        <v>156</v>
      </c>
      <c r="K44" s="10" t="str">
        <f t="shared" si="7"/>
        <v>20039:100:1:0</v>
      </c>
      <c r="L44" s="4" t="s">
        <v>566</v>
      </c>
      <c r="Q44" s="6" t="str">
        <f>IF(_xlfn.IFNA(VLOOKUP(L44,buff!$K:$L,2,FALSE),"")=0,"",_xlfn.IFNA(VLOOKUP(L44,buff!$K:$L,2,FALSE),""))</f>
        <v>20039:100:1:0</v>
      </c>
      <c r="R44" s="6" t="str">
        <f>IF(_xlfn.IFNA(VLOOKUP(M44,buff!$K:$L,2,FALSE),"")=0,"",_xlfn.IFNA(VLOOKUP(M44,buff!$K:$L,2,FALSE),""))</f>
        <v/>
      </c>
      <c r="S44" s="6" t="str">
        <f>IF(_xlfn.IFNA(VLOOKUP(N44,buff!$K:$L,2,FALSE),"")=0,"",_xlfn.IFNA(VLOOKUP(N44,buff!$K:$L,2,FALSE),""))</f>
        <v/>
      </c>
      <c r="T44" s="6" t="str">
        <f>IF(_xlfn.IFNA(VLOOKUP(O44,buff!$K:$L,2,FALSE),"")=0,"",_xlfn.IFNA(VLOOKUP(O44,buff!$K:$L,2,FALSE),""))</f>
        <v/>
      </c>
      <c r="U44" s="6" t="str">
        <f>IF(_xlfn.IFNA(VLOOKUP(P44,buff!$K:$L,2,FALSE),"")=0,"",_xlfn.IFNA(VLOOKUP(P44,buff!$K:$L,2,FALSE),""))</f>
        <v/>
      </c>
      <c r="V44">
        <v>4164</v>
      </c>
      <c r="W44" t="s">
        <v>1554</v>
      </c>
    </row>
    <row r="45" spans="1:23" x14ac:dyDescent="0.15">
      <c r="A45" s="8" t="str">
        <f t="shared" si="1"/>
        <v>被动技能2等级20</v>
      </c>
      <c r="B45" s="8">
        <f t="shared" si="6"/>
        <v>2</v>
      </c>
      <c r="C45" s="8">
        <f t="shared" si="2"/>
        <v>20</v>
      </c>
      <c r="E45" s="8">
        <f t="shared" si="3"/>
        <v>40</v>
      </c>
      <c r="F45" t="str">
        <f t="shared" si="4"/>
        <v>攻击中</v>
      </c>
      <c r="G45">
        <v>40</v>
      </c>
      <c r="H45" s="24" t="s">
        <v>1792</v>
      </c>
      <c r="I45" s="4" t="str">
        <f t="shared" si="8"/>
        <v>提升自身攻击力5127。</v>
      </c>
      <c r="J45" t="s">
        <v>156</v>
      </c>
      <c r="K45" s="10" t="str">
        <f t="shared" si="7"/>
        <v>20040:100:1:0</v>
      </c>
      <c r="L45" s="4" t="s">
        <v>567</v>
      </c>
      <c r="Q45" s="6" t="str">
        <f>IF(_xlfn.IFNA(VLOOKUP(L45,buff!$K:$L,2,FALSE),"")=0,"",_xlfn.IFNA(VLOOKUP(L45,buff!$K:$L,2,FALSE),""))</f>
        <v>20040:100:1:0</v>
      </c>
      <c r="R45" s="6" t="str">
        <f>IF(_xlfn.IFNA(VLOOKUP(M45,buff!$K:$L,2,FALSE),"")=0,"",_xlfn.IFNA(VLOOKUP(M45,buff!$K:$L,2,FALSE),""))</f>
        <v/>
      </c>
      <c r="S45" s="6" t="str">
        <f>IF(_xlfn.IFNA(VLOOKUP(N45,buff!$K:$L,2,FALSE),"")=0,"",_xlfn.IFNA(VLOOKUP(N45,buff!$K:$L,2,FALSE),""))</f>
        <v/>
      </c>
      <c r="T45" s="6" t="str">
        <f>IF(_xlfn.IFNA(VLOOKUP(O45,buff!$K:$L,2,FALSE),"")=0,"",_xlfn.IFNA(VLOOKUP(O45,buff!$K:$L,2,FALSE),""))</f>
        <v/>
      </c>
      <c r="U45" s="6" t="str">
        <f>IF(_xlfn.IFNA(VLOOKUP(P45,buff!$K:$L,2,FALSE),"")=0,"",_xlfn.IFNA(VLOOKUP(P45,buff!$K:$L,2,FALSE),""))</f>
        <v/>
      </c>
      <c r="V45">
        <v>5127</v>
      </c>
      <c r="W45" t="s">
        <v>1554</v>
      </c>
    </row>
    <row r="46" spans="1:23" x14ac:dyDescent="0.15">
      <c r="A46" s="8" t="str">
        <f t="shared" si="1"/>
        <v>被动技能3等级1</v>
      </c>
      <c r="B46" s="8">
        <f t="shared" si="6"/>
        <v>3</v>
      </c>
      <c r="C46" s="8">
        <f t="shared" si="2"/>
        <v>1</v>
      </c>
      <c r="E46" s="8">
        <f t="shared" si="3"/>
        <v>41</v>
      </c>
      <c r="F46" t="str">
        <f t="shared" si="4"/>
        <v>攻击大</v>
      </c>
      <c r="G46">
        <v>41</v>
      </c>
      <c r="H46" s="24" t="s">
        <v>1793</v>
      </c>
      <c r="I46" s="4" t="str">
        <f>"提升自身攻击力"&amp;V46&amp;"。"</f>
        <v>提升自身攻击力95。</v>
      </c>
      <c r="J46" t="s">
        <v>156</v>
      </c>
      <c r="K46" s="10" t="str">
        <f t="shared" ref="K46:K85" si="9">IF(Q46="","",Q46)&amp;IF(R46="","","|"&amp;R46)&amp;IF(S46="","","|"&amp;S46)&amp;IF(T46="","","|"&amp;T46)&amp;IF(U46="","","|"&amp;U46)</f>
        <v>20041:100:1:0</v>
      </c>
      <c r="L46" s="4" t="s">
        <v>568</v>
      </c>
      <c r="Q46" s="6" t="str">
        <f>IF(_xlfn.IFNA(VLOOKUP(L46,buff!$K:$L,2,FALSE),"")=0,"",_xlfn.IFNA(VLOOKUP(L46,buff!$K:$L,2,FALSE),""))</f>
        <v>20041:100:1:0</v>
      </c>
      <c r="R46" s="6" t="str">
        <f>IF(_xlfn.IFNA(VLOOKUP(M46,buff!$K:$L,2,FALSE),"")=0,"",_xlfn.IFNA(VLOOKUP(M46,buff!$K:$L,2,FALSE),""))</f>
        <v/>
      </c>
      <c r="S46" s="6" t="str">
        <f>IF(_xlfn.IFNA(VLOOKUP(N46,buff!$K:$L,2,FALSE),"")=0,"",_xlfn.IFNA(VLOOKUP(N46,buff!$K:$L,2,FALSE),""))</f>
        <v/>
      </c>
      <c r="T46" s="6" t="str">
        <f>IF(_xlfn.IFNA(VLOOKUP(O46,buff!$K:$L,2,FALSE),"")=0,"",_xlfn.IFNA(VLOOKUP(O46,buff!$K:$L,2,FALSE),""))</f>
        <v/>
      </c>
      <c r="U46" s="6" t="str">
        <f>IF(_xlfn.IFNA(VLOOKUP(P46,buff!$K:$L,2,FALSE),"")=0,"",_xlfn.IFNA(VLOOKUP(P46,buff!$K:$L,2,FALSE),""))</f>
        <v/>
      </c>
      <c r="V46">
        <v>95</v>
      </c>
      <c r="W46" t="s">
        <v>1554</v>
      </c>
    </row>
    <row r="47" spans="1:23" x14ac:dyDescent="0.15">
      <c r="A47" s="8" t="str">
        <f t="shared" si="1"/>
        <v>被动技能3等级2</v>
      </c>
      <c r="B47" s="8">
        <f t="shared" si="6"/>
        <v>3</v>
      </c>
      <c r="C47" s="8">
        <f t="shared" si="2"/>
        <v>2</v>
      </c>
      <c r="E47" s="8">
        <f t="shared" si="3"/>
        <v>42</v>
      </c>
      <c r="F47" t="str">
        <f t="shared" si="4"/>
        <v>攻击大</v>
      </c>
      <c r="G47">
        <v>42</v>
      </c>
      <c r="H47" s="24" t="s">
        <v>1793</v>
      </c>
      <c r="I47" s="4" t="str">
        <f t="shared" ref="I47:I65" si="10">"提升自身攻击力"&amp;V47&amp;"。"</f>
        <v>提升自身攻击力140。</v>
      </c>
      <c r="J47" t="s">
        <v>156</v>
      </c>
      <c r="K47" s="10" t="str">
        <f t="shared" si="9"/>
        <v>20042:100:1:0</v>
      </c>
      <c r="L47" s="4" t="s">
        <v>569</v>
      </c>
      <c r="Q47" s="6" t="str">
        <f>IF(_xlfn.IFNA(VLOOKUP(L47,buff!$K:$L,2,FALSE),"")=0,"",_xlfn.IFNA(VLOOKUP(L47,buff!$K:$L,2,FALSE),""))</f>
        <v>20042:100:1:0</v>
      </c>
      <c r="R47" s="6" t="str">
        <f>IF(_xlfn.IFNA(VLOOKUP(M47,buff!$K:$L,2,FALSE),"")=0,"",_xlfn.IFNA(VLOOKUP(M47,buff!$K:$L,2,FALSE),""))</f>
        <v/>
      </c>
      <c r="S47" s="6" t="str">
        <f>IF(_xlfn.IFNA(VLOOKUP(N47,buff!$K:$L,2,FALSE),"")=0,"",_xlfn.IFNA(VLOOKUP(N47,buff!$K:$L,2,FALSE),""))</f>
        <v/>
      </c>
      <c r="T47" s="6" t="str">
        <f>IF(_xlfn.IFNA(VLOOKUP(O47,buff!$K:$L,2,FALSE),"")=0,"",_xlfn.IFNA(VLOOKUP(O47,buff!$K:$L,2,FALSE),""))</f>
        <v/>
      </c>
      <c r="U47" s="6" t="str">
        <f>IF(_xlfn.IFNA(VLOOKUP(P47,buff!$K:$L,2,FALSE),"")=0,"",_xlfn.IFNA(VLOOKUP(P47,buff!$K:$L,2,FALSE),""))</f>
        <v/>
      </c>
      <c r="V47">
        <v>140</v>
      </c>
      <c r="W47" t="s">
        <v>1554</v>
      </c>
    </row>
    <row r="48" spans="1:23" x14ac:dyDescent="0.15">
      <c r="A48" s="8" t="str">
        <f t="shared" si="1"/>
        <v>被动技能3等级3</v>
      </c>
      <c r="B48" s="8">
        <f t="shared" si="6"/>
        <v>3</v>
      </c>
      <c r="C48" s="8">
        <f t="shared" si="2"/>
        <v>3</v>
      </c>
      <c r="E48" s="8">
        <f t="shared" si="3"/>
        <v>43</v>
      </c>
      <c r="F48" t="str">
        <f t="shared" si="4"/>
        <v>攻击大</v>
      </c>
      <c r="G48">
        <v>43</v>
      </c>
      <c r="H48" s="24" t="s">
        <v>1793</v>
      </c>
      <c r="I48" s="4" t="str">
        <f t="shared" si="10"/>
        <v>提升自身攻击力185。</v>
      </c>
      <c r="J48" t="s">
        <v>156</v>
      </c>
      <c r="K48" s="10" t="str">
        <f t="shared" si="9"/>
        <v>20043:100:1:0</v>
      </c>
      <c r="L48" s="4" t="s">
        <v>570</v>
      </c>
      <c r="Q48" s="6" t="str">
        <f>IF(_xlfn.IFNA(VLOOKUP(L48,buff!$K:$L,2,FALSE),"")=0,"",_xlfn.IFNA(VLOOKUP(L48,buff!$K:$L,2,FALSE),""))</f>
        <v>20043:100:1:0</v>
      </c>
      <c r="R48" s="6" t="str">
        <f>IF(_xlfn.IFNA(VLOOKUP(M48,buff!$K:$L,2,FALSE),"")=0,"",_xlfn.IFNA(VLOOKUP(M48,buff!$K:$L,2,FALSE),""))</f>
        <v/>
      </c>
      <c r="S48" s="6" t="str">
        <f>IF(_xlfn.IFNA(VLOOKUP(N48,buff!$K:$L,2,FALSE),"")=0,"",_xlfn.IFNA(VLOOKUP(N48,buff!$K:$L,2,FALSE),""))</f>
        <v/>
      </c>
      <c r="T48" s="6" t="str">
        <f>IF(_xlfn.IFNA(VLOOKUP(O48,buff!$K:$L,2,FALSE),"")=0,"",_xlfn.IFNA(VLOOKUP(O48,buff!$K:$L,2,FALSE),""))</f>
        <v/>
      </c>
      <c r="U48" s="6" t="str">
        <f>IF(_xlfn.IFNA(VLOOKUP(P48,buff!$K:$L,2,FALSE),"")=0,"",_xlfn.IFNA(VLOOKUP(P48,buff!$K:$L,2,FALSE),""))</f>
        <v/>
      </c>
      <c r="V48">
        <v>185</v>
      </c>
      <c r="W48" t="s">
        <v>1554</v>
      </c>
    </row>
    <row r="49" spans="1:23" x14ac:dyDescent="0.15">
      <c r="A49" s="8" t="str">
        <f t="shared" si="1"/>
        <v>被动技能3等级4</v>
      </c>
      <c r="B49" s="8">
        <f t="shared" si="6"/>
        <v>3</v>
      </c>
      <c r="C49" s="8">
        <f t="shared" si="2"/>
        <v>4</v>
      </c>
      <c r="E49" s="8">
        <f t="shared" si="3"/>
        <v>44</v>
      </c>
      <c r="F49" t="str">
        <f t="shared" si="4"/>
        <v>攻击大</v>
      </c>
      <c r="G49">
        <v>44</v>
      </c>
      <c r="H49" s="24" t="s">
        <v>1793</v>
      </c>
      <c r="I49" s="4" t="str">
        <f t="shared" si="10"/>
        <v>提升自身攻击力229。</v>
      </c>
      <c r="J49" t="s">
        <v>156</v>
      </c>
      <c r="K49" s="10" t="str">
        <f t="shared" si="9"/>
        <v>20044:100:1:0</v>
      </c>
      <c r="L49" s="4" t="s">
        <v>571</v>
      </c>
      <c r="Q49" s="6" t="str">
        <f>IF(_xlfn.IFNA(VLOOKUP(L49,buff!$K:$L,2,FALSE),"")=0,"",_xlfn.IFNA(VLOOKUP(L49,buff!$K:$L,2,FALSE),""))</f>
        <v>20044:100:1:0</v>
      </c>
      <c r="R49" s="6" t="str">
        <f>IF(_xlfn.IFNA(VLOOKUP(M49,buff!$K:$L,2,FALSE),"")=0,"",_xlfn.IFNA(VLOOKUP(M49,buff!$K:$L,2,FALSE),""))</f>
        <v/>
      </c>
      <c r="S49" s="6" t="str">
        <f>IF(_xlfn.IFNA(VLOOKUP(N49,buff!$K:$L,2,FALSE),"")=0,"",_xlfn.IFNA(VLOOKUP(N49,buff!$K:$L,2,FALSE),""))</f>
        <v/>
      </c>
      <c r="T49" s="6" t="str">
        <f>IF(_xlfn.IFNA(VLOOKUP(O49,buff!$K:$L,2,FALSE),"")=0,"",_xlfn.IFNA(VLOOKUP(O49,buff!$K:$L,2,FALSE),""))</f>
        <v/>
      </c>
      <c r="U49" s="6" t="str">
        <f>IF(_xlfn.IFNA(VLOOKUP(P49,buff!$K:$L,2,FALSE),"")=0,"",_xlfn.IFNA(VLOOKUP(P49,buff!$K:$L,2,FALSE),""))</f>
        <v/>
      </c>
      <c r="V49">
        <v>229</v>
      </c>
      <c r="W49" t="s">
        <v>1554</v>
      </c>
    </row>
    <row r="50" spans="1:23" x14ac:dyDescent="0.15">
      <c r="A50" s="8" t="str">
        <f t="shared" si="1"/>
        <v>被动技能3等级5</v>
      </c>
      <c r="B50" s="8">
        <f t="shared" si="6"/>
        <v>3</v>
      </c>
      <c r="C50" s="8">
        <f t="shared" si="2"/>
        <v>5</v>
      </c>
      <c r="E50" s="8">
        <f t="shared" si="3"/>
        <v>45</v>
      </c>
      <c r="F50" t="str">
        <f t="shared" si="4"/>
        <v>攻击大</v>
      </c>
      <c r="G50">
        <v>45</v>
      </c>
      <c r="H50" s="24" t="s">
        <v>1793</v>
      </c>
      <c r="I50" s="4" t="str">
        <f t="shared" si="10"/>
        <v>提升自身攻击力282。</v>
      </c>
      <c r="J50" t="s">
        <v>156</v>
      </c>
      <c r="K50" s="10" t="str">
        <f t="shared" si="9"/>
        <v>20045:100:1:0</v>
      </c>
      <c r="L50" s="4" t="s">
        <v>572</v>
      </c>
      <c r="Q50" s="6" t="str">
        <f>IF(_xlfn.IFNA(VLOOKUP(L50,buff!$K:$L,2,FALSE),"")=0,"",_xlfn.IFNA(VLOOKUP(L50,buff!$K:$L,2,FALSE),""))</f>
        <v>20045:100:1:0</v>
      </c>
      <c r="R50" s="6" t="str">
        <f>IF(_xlfn.IFNA(VLOOKUP(M50,buff!$K:$L,2,FALSE),"")=0,"",_xlfn.IFNA(VLOOKUP(M50,buff!$K:$L,2,FALSE),""))</f>
        <v/>
      </c>
      <c r="S50" s="6" t="str">
        <f>IF(_xlfn.IFNA(VLOOKUP(N50,buff!$K:$L,2,FALSE),"")=0,"",_xlfn.IFNA(VLOOKUP(N50,buff!$K:$L,2,FALSE),""))</f>
        <v/>
      </c>
      <c r="T50" s="6" t="str">
        <f>IF(_xlfn.IFNA(VLOOKUP(O50,buff!$K:$L,2,FALSE),"")=0,"",_xlfn.IFNA(VLOOKUP(O50,buff!$K:$L,2,FALSE),""))</f>
        <v/>
      </c>
      <c r="U50" s="6" t="str">
        <f>IF(_xlfn.IFNA(VLOOKUP(P50,buff!$K:$L,2,FALSE),"")=0,"",_xlfn.IFNA(VLOOKUP(P50,buff!$K:$L,2,FALSE),""))</f>
        <v/>
      </c>
      <c r="V50">
        <v>282</v>
      </c>
      <c r="W50" t="s">
        <v>1554</v>
      </c>
    </row>
    <row r="51" spans="1:23" x14ac:dyDescent="0.15">
      <c r="A51" s="8" t="str">
        <f t="shared" si="1"/>
        <v>被动技能3等级6</v>
      </c>
      <c r="B51" s="8">
        <f t="shared" si="6"/>
        <v>3</v>
      </c>
      <c r="C51" s="8">
        <f t="shared" si="2"/>
        <v>6</v>
      </c>
      <c r="E51" s="8">
        <f t="shared" si="3"/>
        <v>46</v>
      </c>
      <c r="F51" t="str">
        <f t="shared" si="4"/>
        <v>攻击大</v>
      </c>
      <c r="G51">
        <v>46</v>
      </c>
      <c r="H51" s="24" t="s">
        <v>1793</v>
      </c>
      <c r="I51" s="4" t="str">
        <f t="shared" si="10"/>
        <v>提升自身攻击力348。</v>
      </c>
      <c r="J51" t="s">
        <v>156</v>
      </c>
      <c r="K51" s="10" t="str">
        <f t="shared" si="9"/>
        <v>20046:100:1:0</v>
      </c>
      <c r="L51" s="4" t="s">
        <v>573</v>
      </c>
      <c r="Q51" s="6" t="str">
        <f>IF(_xlfn.IFNA(VLOOKUP(L51,buff!$K:$L,2,FALSE),"")=0,"",_xlfn.IFNA(VLOOKUP(L51,buff!$K:$L,2,FALSE),""))</f>
        <v>20046:100:1:0</v>
      </c>
      <c r="R51" s="6" t="str">
        <f>IF(_xlfn.IFNA(VLOOKUP(M51,buff!$K:$L,2,FALSE),"")=0,"",_xlfn.IFNA(VLOOKUP(M51,buff!$K:$L,2,FALSE),""))</f>
        <v/>
      </c>
      <c r="S51" s="6" t="str">
        <f>IF(_xlfn.IFNA(VLOOKUP(N51,buff!$K:$L,2,FALSE),"")=0,"",_xlfn.IFNA(VLOOKUP(N51,buff!$K:$L,2,FALSE),""))</f>
        <v/>
      </c>
      <c r="T51" s="6" t="str">
        <f>IF(_xlfn.IFNA(VLOOKUP(O51,buff!$K:$L,2,FALSE),"")=0,"",_xlfn.IFNA(VLOOKUP(O51,buff!$K:$L,2,FALSE),""))</f>
        <v/>
      </c>
      <c r="U51" s="6" t="str">
        <f>IF(_xlfn.IFNA(VLOOKUP(P51,buff!$K:$L,2,FALSE),"")=0,"",_xlfn.IFNA(VLOOKUP(P51,buff!$K:$L,2,FALSE),""))</f>
        <v/>
      </c>
      <c r="V51">
        <v>348</v>
      </c>
      <c r="W51" t="s">
        <v>1554</v>
      </c>
    </row>
    <row r="52" spans="1:23" x14ac:dyDescent="0.15">
      <c r="A52" s="8" t="str">
        <f t="shared" si="1"/>
        <v>被动技能3等级7</v>
      </c>
      <c r="B52" s="8">
        <f t="shared" si="6"/>
        <v>3</v>
      </c>
      <c r="C52" s="8">
        <f t="shared" si="2"/>
        <v>7</v>
      </c>
      <c r="E52" s="8">
        <f t="shared" si="3"/>
        <v>47</v>
      </c>
      <c r="F52" t="str">
        <f t="shared" si="4"/>
        <v>攻击大</v>
      </c>
      <c r="G52">
        <v>47</v>
      </c>
      <c r="H52" s="24" t="s">
        <v>1793</v>
      </c>
      <c r="I52" s="4" t="str">
        <f t="shared" si="10"/>
        <v>提升自身攻击力428。</v>
      </c>
      <c r="J52" t="s">
        <v>156</v>
      </c>
      <c r="K52" s="10" t="str">
        <f t="shared" si="9"/>
        <v>20047:100:1:0</v>
      </c>
      <c r="L52" s="4" t="s">
        <v>574</v>
      </c>
      <c r="Q52" s="6" t="str">
        <f>IF(_xlfn.IFNA(VLOOKUP(L52,buff!$K:$L,2,FALSE),"")=0,"",_xlfn.IFNA(VLOOKUP(L52,buff!$K:$L,2,FALSE),""))</f>
        <v>20047:100:1:0</v>
      </c>
      <c r="R52" s="6" t="str">
        <f>IF(_xlfn.IFNA(VLOOKUP(M52,buff!$K:$L,2,FALSE),"")=0,"",_xlfn.IFNA(VLOOKUP(M52,buff!$K:$L,2,FALSE),""))</f>
        <v/>
      </c>
      <c r="S52" s="6" t="str">
        <f>IF(_xlfn.IFNA(VLOOKUP(N52,buff!$K:$L,2,FALSE),"")=0,"",_xlfn.IFNA(VLOOKUP(N52,buff!$K:$L,2,FALSE),""))</f>
        <v/>
      </c>
      <c r="T52" s="6" t="str">
        <f>IF(_xlfn.IFNA(VLOOKUP(O52,buff!$K:$L,2,FALSE),"")=0,"",_xlfn.IFNA(VLOOKUP(O52,buff!$K:$L,2,FALSE),""))</f>
        <v/>
      </c>
      <c r="U52" s="6" t="str">
        <f>IF(_xlfn.IFNA(VLOOKUP(P52,buff!$K:$L,2,FALSE),"")=0,"",_xlfn.IFNA(VLOOKUP(P52,buff!$K:$L,2,FALSE),""))</f>
        <v/>
      </c>
      <c r="V52">
        <v>428</v>
      </c>
      <c r="W52" t="s">
        <v>1554</v>
      </c>
    </row>
    <row r="53" spans="1:23" x14ac:dyDescent="0.15">
      <c r="A53" s="8" t="str">
        <f t="shared" si="1"/>
        <v>被动技能3等级8</v>
      </c>
      <c r="B53" s="8">
        <f t="shared" si="6"/>
        <v>3</v>
      </c>
      <c r="C53" s="8">
        <f t="shared" si="2"/>
        <v>8</v>
      </c>
      <c r="E53" s="8">
        <f t="shared" si="3"/>
        <v>48</v>
      </c>
      <c r="F53" t="str">
        <f t="shared" si="4"/>
        <v>攻击大</v>
      </c>
      <c r="G53">
        <v>48</v>
      </c>
      <c r="H53" s="24" t="s">
        <v>1793</v>
      </c>
      <c r="I53" s="4" t="str">
        <f t="shared" si="10"/>
        <v>提升自身攻击力528。</v>
      </c>
      <c r="J53" t="s">
        <v>156</v>
      </c>
      <c r="K53" s="10" t="str">
        <f t="shared" si="9"/>
        <v>20048:100:1:0</v>
      </c>
      <c r="L53" s="4" t="s">
        <v>575</v>
      </c>
      <c r="Q53" s="6" t="str">
        <f>IF(_xlfn.IFNA(VLOOKUP(L53,buff!$K:$L,2,FALSE),"")=0,"",_xlfn.IFNA(VLOOKUP(L53,buff!$K:$L,2,FALSE),""))</f>
        <v>20048:100:1:0</v>
      </c>
      <c r="R53" s="6" t="str">
        <f>IF(_xlfn.IFNA(VLOOKUP(M53,buff!$K:$L,2,FALSE),"")=0,"",_xlfn.IFNA(VLOOKUP(M53,buff!$K:$L,2,FALSE),""))</f>
        <v/>
      </c>
      <c r="S53" s="6" t="str">
        <f>IF(_xlfn.IFNA(VLOOKUP(N53,buff!$K:$L,2,FALSE),"")=0,"",_xlfn.IFNA(VLOOKUP(N53,buff!$K:$L,2,FALSE),""))</f>
        <v/>
      </c>
      <c r="T53" s="6" t="str">
        <f>IF(_xlfn.IFNA(VLOOKUP(O53,buff!$K:$L,2,FALSE),"")=0,"",_xlfn.IFNA(VLOOKUP(O53,buff!$K:$L,2,FALSE),""))</f>
        <v/>
      </c>
      <c r="U53" s="6" t="str">
        <f>IF(_xlfn.IFNA(VLOOKUP(P53,buff!$K:$L,2,FALSE),"")=0,"",_xlfn.IFNA(VLOOKUP(P53,buff!$K:$L,2,FALSE),""))</f>
        <v/>
      </c>
      <c r="V53">
        <v>528</v>
      </c>
      <c r="W53" t="s">
        <v>1554</v>
      </c>
    </row>
    <row r="54" spans="1:23" x14ac:dyDescent="0.15">
      <c r="A54" s="8" t="str">
        <f t="shared" si="1"/>
        <v>被动技能3等级9</v>
      </c>
      <c r="B54" s="8">
        <f t="shared" si="6"/>
        <v>3</v>
      </c>
      <c r="C54" s="8">
        <f t="shared" si="2"/>
        <v>9</v>
      </c>
      <c r="E54" s="8">
        <f t="shared" si="3"/>
        <v>49</v>
      </c>
      <c r="F54" t="str">
        <f t="shared" si="4"/>
        <v>攻击大</v>
      </c>
      <c r="G54">
        <v>49</v>
      </c>
      <c r="H54" s="24" t="s">
        <v>1793</v>
      </c>
      <c r="I54" s="4" t="str">
        <f t="shared" si="10"/>
        <v>提升自身攻击力650。</v>
      </c>
      <c r="J54" t="s">
        <v>156</v>
      </c>
      <c r="K54" s="10" t="str">
        <f t="shared" si="9"/>
        <v>20049:100:1:0</v>
      </c>
      <c r="L54" s="4" t="s">
        <v>576</v>
      </c>
      <c r="Q54" s="6" t="str">
        <f>IF(_xlfn.IFNA(VLOOKUP(L54,buff!$K:$L,2,FALSE),"")=0,"",_xlfn.IFNA(VLOOKUP(L54,buff!$K:$L,2,FALSE),""))</f>
        <v>20049:100:1:0</v>
      </c>
      <c r="R54" s="6" t="str">
        <f>IF(_xlfn.IFNA(VLOOKUP(M54,buff!$K:$L,2,FALSE),"")=0,"",_xlfn.IFNA(VLOOKUP(M54,buff!$K:$L,2,FALSE),""))</f>
        <v/>
      </c>
      <c r="S54" s="6" t="str">
        <f>IF(_xlfn.IFNA(VLOOKUP(N54,buff!$K:$L,2,FALSE),"")=0,"",_xlfn.IFNA(VLOOKUP(N54,buff!$K:$L,2,FALSE),""))</f>
        <v/>
      </c>
      <c r="T54" s="6" t="str">
        <f>IF(_xlfn.IFNA(VLOOKUP(O54,buff!$K:$L,2,FALSE),"")=0,"",_xlfn.IFNA(VLOOKUP(O54,buff!$K:$L,2,FALSE),""))</f>
        <v/>
      </c>
      <c r="U54" s="6" t="str">
        <f>IF(_xlfn.IFNA(VLOOKUP(P54,buff!$K:$L,2,FALSE),"")=0,"",_xlfn.IFNA(VLOOKUP(P54,buff!$K:$L,2,FALSE),""))</f>
        <v/>
      </c>
      <c r="V54">
        <v>650</v>
      </c>
      <c r="W54" t="s">
        <v>1554</v>
      </c>
    </row>
    <row r="55" spans="1:23" x14ac:dyDescent="0.15">
      <c r="A55" s="8" t="str">
        <f t="shared" si="1"/>
        <v>被动技能3等级10</v>
      </c>
      <c r="B55" s="8">
        <f t="shared" si="6"/>
        <v>3</v>
      </c>
      <c r="C55" s="8">
        <f t="shared" si="2"/>
        <v>10</v>
      </c>
      <c r="E55" s="8">
        <f t="shared" si="3"/>
        <v>50</v>
      </c>
      <c r="F55" t="str">
        <f t="shared" si="4"/>
        <v>攻击大</v>
      </c>
      <c r="G55">
        <v>50</v>
      </c>
      <c r="H55" s="24" t="s">
        <v>1793</v>
      </c>
      <c r="I55" s="4" t="str">
        <f t="shared" si="10"/>
        <v>提升自身攻击力800。</v>
      </c>
      <c r="J55" t="s">
        <v>156</v>
      </c>
      <c r="K55" s="10" t="str">
        <f t="shared" si="9"/>
        <v>20050:100:1:0</v>
      </c>
      <c r="L55" s="4" t="s">
        <v>577</v>
      </c>
      <c r="Q55" s="6" t="str">
        <f>IF(_xlfn.IFNA(VLOOKUP(L55,buff!$K:$L,2,FALSE),"")=0,"",_xlfn.IFNA(VLOOKUP(L55,buff!$K:$L,2,FALSE),""))</f>
        <v>20050:100:1:0</v>
      </c>
      <c r="R55" s="6" t="str">
        <f>IF(_xlfn.IFNA(VLOOKUP(M55,buff!$K:$L,2,FALSE),"")=0,"",_xlfn.IFNA(VLOOKUP(M55,buff!$K:$L,2,FALSE),""))</f>
        <v/>
      </c>
      <c r="S55" s="6" t="str">
        <f>IF(_xlfn.IFNA(VLOOKUP(N55,buff!$K:$L,2,FALSE),"")=0,"",_xlfn.IFNA(VLOOKUP(N55,buff!$K:$L,2,FALSE),""))</f>
        <v/>
      </c>
      <c r="T55" s="6" t="str">
        <f>IF(_xlfn.IFNA(VLOOKUP(O55,buff!$K:$L,2,FALSE),"")=0,"",_xlfn.IFNA(VLOOKUP(O55,buff!$K:$L,2,FALSE),""))</f>
        <v/>
      </c>
      <c r="U55" s="6" t="str">
        <f>IF(_xlfn.IFNA(VLOOKUP(P55,buff!$K:$L,2,FALSE),"")=0,"",_xlfn.IFNA(VLOOKUP(P55,buff!$K:$L,2,FALSE),""))</f>
        <v/>
      </c>
      <c r="V55">
        <v>800</v>
      </c>
      <c r="W55" t="s">
        <v>1554</v>
      </c>
    </row>
    <row r="56" spans="1:23" x14ac:dyDescent="0.15">
      <c r="A56" s="8" t="str">
        <f t="shared" si="1"/>
        <v>被动技能3等级11</v>
      </c>
      <c r="B56" s="8">
        <f t="shared" si="6"/>
        <v>3</v>
      </c>
      <c r="C56" s="8">
        <f t="shared" si="2"/>
        <v>11</v>
      </c>
      <c r="E56" s="8">
        <f t="shared" si="3"/>
        <v>51</v>
      </c>
      <c r="F56" t="str">
        <f t="shared" si="4"/>
        <v>攻击大</v>
      </c>
      <c r="G56">
        <v>51</v>
      </c>
      <c r="H56" s="24" t="s">
        <v>1793</v>
      </c>
      <c r="I56" s="4" t="str">
        <f t="shared" si="10"/>
        <v>提升自身攻击力985。</v>
      </c>
      <c r="J56" t="s">
        <v>156</v>
      </c>
      <c r="K56" s="10" t="str">
        <f t="shared" si="9"/>
        <v>20051:100:1:0</v>
      </c>
      <c r="L56" s="4" t="s">
        <v>578</v>
      </c>
      <c r="Q56" s="6" t="str">
        <f>IF(_xlfn.IFNA(VLOOKUP(L56,buff!$K:$L,2,FALSE),"")=0,"",_xlfn.IFNA(VLOOKUP(L56,buff!$K:$L,2,FALSE),""))</f>
        <v>20051:100:1:0</v>
      </c>
      <c r="R56" s="6" t="str">
        <f>IF(_xlfn.IFNA(VLOOKUP(M56,buff!$K:$L,2,FALSE),"")=0,"",_xlfn.IFNA(VLOOKUP(M56,buff!$K:$L,2,FALSE),""))</f>
        <v/>
      </c>
      <c r="S56" s="6" t="str">
        <f>IF(_xlfn.IFNA(VLOOKUP(N56,buff!$K:$L,2,FALSE),"")=0,"",_xlfn.IFNA(VLOOKUP(N56,buff!$K:$L,2,FALSE),""))</f>
        <v/>
      </c>
      <c r="T56" s="6" t="str">
        <f>IF(_xlfn.IFNA(VLOOKUP(O56,buff!$K:$L,2,FALSE),"")=0,"",_xlfn.IFNA(VLOOKUP(O56,buff!$K:$L,2,FALSE),""))</f>
        <v/>
      </c>
      <c r="U56" s="6" t="str">
        <f>IF(_xlfn.IFNA(VLOOKUP(P56,buff!$K:$L,2,FALSE),"")=0,"",_xlfn.IFNA(VLOOKUP(P56,buff!$K:$L,2,FALSE),""))</f>
        <v/>
      </c>
      <c r="V56">
        <v>985</v>
      </c>
      <c r="W56" t="s">
        <v>1554</v>
      </c>
    </row>
    <row r="57" spans="1:23" x14ac:dyDescent="0.15">
      <c r="A57" s="8" t="str">
        <f t="shared" si="1"/>
        <v>被动技能3等级12</v>
      </c>
      <c r="B57" s="8">
        <f t="shared" si="6"/>
        <v>3</v>
      </c>
      <c r="C57" s="8">
        <f t="shared" si="2"/>
        <v>12</v>
      </c>
      <c r="E57" s="8">
        <f t="shared" si="3"/>
        <v>52</v>
      </c>
      <c r="F57" t="str">
        <f t="shared" si="4"/>
        <v>攻击大</v>
      </c>
      <c r="G57">
        <v>52</v>
      </c>
      <c r="H57" s="24" t="s">
        <v>1793</v>
      </c>
      <c r="I57" s="4" t="str">
        <f t="shared" si="10"/>
        <v>提升自身攻击力1213。</v>
      </c>
      <c r="J57" t="s">
        <v>156</v>
      </c>
      <c r="K57" s="10" t="str">
        <f t="shared" si="9"/>
        <v>20052:100:1:0</v>
      </c>
      <c r="L57" s="4" t="s">
        <v>579</v>
      </c>
      <c r="Q57" s="6" t="str">
        <f>IF(_xlfn.IFNA(VLOOKUP(L57,buff!$K:$L,2,FALSE),"")=0,"",_xlfn.IFNA(VLOOKUP(L57,buff!$K:$L,2,FALSE),""))</f>
        <v>20052:100:1:0</v>
      </c>
      <c r="R57" s="6" t="str">
        <f>IF(_xlfn.IFNA(VLOOKUP(M57,buff!$K:$L,2,FALSE),"")=0,"",_xlfn.IFNA(VLOOKUP(M57,buff!$K:$L,2,FALSE),""))</f>
        <v/>
      </c>
      <c r="S57" s="6" t="str">
        <f>IF(_xlfn.IFNA(VLOOKUP(N57,buff!$K:$L,2,FALSE),"")=0,"",_xlfn.IFNA(VLOOKUP(N57,buff!$K:$L,2,FALSE),""))</f>
        <v/>
      </c>
      <c r="T57" s="6" t="str">
        <f>IF(_xlfn.IFNA(VLOOKUP(O57,buff!$K:$L,2,FALSE),"")=0,"",_xlfn.IFNA(VLOOKUP(O57,buff!$K:$L,2,FALSE),""))</f>
        <v/>
      </c>
      <c r="U57" s="6" t="str">
        <f>IF(_xlfn.IFNA(VLOOKUP(P57,buff!$K:$L,2,FALSE),"")=0,"",_xlfn.IFNA(VLOOKUP(P57,buff!$K:$L,2,FALSE),""))</f>
        <v/>
      </c>
      <c r="V57">
        <v>1213</v>
      </c>
      <c r="W57" t="s">
        <v>1554</v>
      </c>
    </row>
    <row r="58" spans="1:23" x14ac:dyDescent="0.15">
      <c r="A58" s="8" t="str">
        <f t="shared" si="1"/>
        <v>被动技能3等级13</v>
      </c>
      <c r="B58" s="8">
        <f t="shared" si="6"/>
        <v>3</v>
      </c>
      <c r="C58" s="8">
        <f t="shared" si="2"/>
        <v>13</v>
      </c>
      <c r="E58" s="8">
        <f t="shared" si="3"/>
        <v>53</v>
      </c>
      <c r="F58" t="str">
        <f t="shared" si="4"/>
        <v>攻击大</v>
      </c>
      <c r="G58">
        <v>53</v>
      </c>
      <c r="H58" s="24" t="s">
        <v>1793</v>
      </c>
      <c r="I58" s="4" t="str">
        <f t="shared" si="10"/>
        <v>提升自身攻击力1494。</v>
      </c>
      <c r="J58" t="s">
        <v>156</v>
      </c>
      <c r="K58" s="10" t="str">
        <f t="shared" si="9"/>
        <v>20053:100:1:0</v>
      </c>
      <c r="L58" s="4" t="s">
        <v>580</v>
      </c>
      <c r="Q58" s="6" t="str">
        <f>IF(_xlfn.IFNA(VLOOKUP(L58,buff!$K:$L,2,FALSE),"")=0,"",_xlfn.IFNA(VLOOKUP(L58,buff!$K:$L,2,FALSE),""))</f>
        <v>20053:100:1:0</v>
      </c>
      <c r="R58" s="6" t="str">
        <f>IF(_xlfn.IFNA(VLOOKUP(M58,buff!$K:$L,2,FALSE),"")=0,"",_xlfn.IFNA(VLOOKUP(M58,buff!$K:$L,2,FALSE),""))</f>
        <v/>
      </c>
      <c r="S58" s="6" t="str">
        <f>IF(_xlfn.IFNA(VLOOKUP(N58,buff!$K:$L,2,FALSE),"")=0,"",_xlfn.IFNA(VLOOKUP(N58,buff!$K:$L,2,FALSE),""))</f>
        <v/>
      </c>
      <c r="T58" s="6" t="str">
        <f>IF(_xlfn.IFNA(VLOOKUP(O58,buff!$K:$L,2,FALSE),"")=0,"",_xlfn.IFNA(VLOOKUP(O58,buff!$K:$L,2,FALSE),""))</f>
        <v/>
      </c>
      <c r="U58" s="6" t="str">
        <f>IF(_xlfn.IFNA(VLOOKUP(P58,buff!$K:$L,2,FALSE),"")=0,"",_xlfn.IFNA(VLOOKUP(P58,buff!$K:$L,2,FALSE),""))</f>
        <v/>
      </c>
      <c r="V58">
        <v>1494</v>
      </c>
      <c r="W58" t="s">
        <v>1554</v>
      </c>
    </row>
    <row r="59" spans="1:23" x14ac:dyDescent="0.15">
      <c r="A59" s="8" t="str">
        <f t="shared" si="1"/>
        <v>被动技能3等级14</v>
      </c>
      <c r="B59" s="8">
        <f t="shared" si="6"/>
        <v>3</v>
      </c>
      <c r="C59" s="8">
        <f t="shared" si="2"/>
        <v>14</v>
      </c>
      <c r="E59" s="8">
        <f t="shared" si="3"/>
        <v>54</v>
      </c>
      <c r="F59" t="str">
        <f t="shared" si="4"/>
        <v>攻击大</v>
      </c>
      <c r="G59">
        <v>54</v>
      </c>
      <c r="H59" s="24" t="s">
        <v>1793</v>
      </c>
      <c r="I59" s="4" t="str">
        <f t="shared" si="10"/>
        <v>提升自身攻击力1839。</v>
      </c>
      <c r="J59" t="s">
        <v>156</v>
      </c>
      <c r="K59" s="10" t="str">
        <f t="shared" si="9"/>
        <v>20054:100:1:0</v>
      </c>
      <c r="L59" s="4" t="s">
        <v>581</v>
      </c>
      <c r="Q59" s="6" t="str">
        <f>IF(_xlfn.IFNA(VLOOKUP(L59,buff!$K:$L,2,FALSE),"")=0,"",_xlfn.IFNA(VLOOKUP(L59,buff!$K:$L,2,FALSE),""))</f>
        <v>20054:100:1:0</v>
      </c>
      <c r="R59" s="6" t="str">
        <f>IF(_xlfn.IFNA(VLOOKUP(M59,buff!$K:$L,2,FALSE),"")=0,"",_xlfn.IFNA(VLOOKUP(M59,buff!$K:$L,2,FALSE),""))</f>
        <v/>
      </c>
      <c r="S59" s="6" t="str">
        <f>IF(_xlfn.IFNA(VLOOKUP(N59,buff!$K:$L,2,FALSE),"")=0,"",_xlfn.IFNA(VLOOKUP(N59,buff!$K:$L,2,FALSE),""))</f>
        <v/>
      </c>
      <c r="T59" s="6" t="str">
        <f>IF(_xlfn.IFNA(VLOOKUP(O59,buff!$K:$L,2,FALSE),"")=0,"",_xlfn.IFNA(VLOOKUP(O59,buff!$K:$L,2,FALSE),""))</f>
        <v/>
      </c>
      <c r="U59" s="6" t="str">
        <f>IF(_xlfn.IFNA(VLOOKUP(P59,buff!$K:$L,2,FALSE),"")=0,"",_xlfn.IFNA(VLOOKUP(P59,buff!$K:$L,2,FALSE),""))</f>
        <v/>
      </c>
      <c r="V59">
        <v>1839</v>
      </c>
      <c r="W59" t="s">
        <v>1554</v>
      </c>
    </row>
    <row r="60" spans="1:23" x14ac:dyDescent="0.15">
      <c r="A60" s="8" t="str">
        <f t="shared" si="1"/>
        <v>被动技能3等级15</v>
      </c>
      <c r="B60" s="8">
        <f t="shared" si="6"/>
        <v>3</v>
      </c>
      <c r="C60" s="8">
        <f t="shared" si="2"/>
        <v>15</v>
      </c>
      <c r="E60" s="8">
        <f t="shared" si="3"/>
        <v>55</v>
      </c>
      <c r="F60" t="str">
        <f t="shared" si="4"/>
        <v>攻击大</v>
      </c>
      <c r="G60">
        <v>55</v>
      </c>
      <c r="H60" s="24" t="s">
        <v>1793</v>
      </c>
      <c r="I60" s="4" t="str">
        <f t="shared" si="10"/>
        <v>提升自身攻击力2265。</v>
      </c>
      <c r="J60" t="s">
        <v>156</v>
      </c>
      <c r="K60" s="10" t="str">
        <f t="shared" si="9"/>
        <v>20055:100:1:0</v>
      </c>
      <c r="L60" s="4" t="s">
        <v>582</v>
      </c>
      <c r="Q60" s="6" t="str">
        <f>IF(_xlfn.IFNA(VLOOKUP(L60,buff!$K:$L,2,FALSE),"")=0,"",_xlfn.IFNA(VLOOKUP(L60,buff!$K:$L,2,FALSE),""))</f>
        <v>20055:100:1:0</v>
      </c>
      <c r="R60" s="6" t="str">
        <f>IF(_xlfn.IFNA(VLOOKUP(M60,buff!$K:$L,2,FALSE),"")=0,"",_xlfn.IFNA(VLOOKUP(M60,buff!$K:$L,2,FALSE),""))</f>
        <v/>
      </c>
      <c r="S60" s="6" t="str">
        <f>IF(_xlfn.IFNA(VLOOKUP(N60,buff!$K:$L,2,FALSE),"")=0,"",_xlfn.IFNA(VLOOKUP(N60,buff!$K:$L,2,FALSE),""))</f>
        <v/>
      </c>
      <c r="T60" s="6" t="str">
        <f>IF(_xlfn.IFNA(VLOOKUP(O60,buff!$K:$L,2,FALSE),"")=0,"",_xlfn.IFNA(VLOOKUP(O60,buff!$K:$L,2,FALSE),""))</f>
        <v/>
      </c>
      <c r="U60" s="6" t="str">
        <f>IF(_xlfn.IFNA(VLOOKUP(P60,buff!$K:$L,2,FALSE),"")=0,"",_xlfn.IFNA(VLOOKUP(P60,buff!$K:$L,2,FALSE),""))</f>
        <v/>
      </c>
      <c r="V60">
        <v>2265</v>
      </c>
      <c r="W60" t="s">
        <v>1554</v>
      </c>
    </row>
    <row r="61" spans="1:23" x14ac:dyDescent="0.15">
      <c r="A61" s="8" t="str">
        <f t="shared" si="1"/>
        <v>被动技能3等级16</v>
      </c>
      <c r="B61" s="8">
        <f t="shared" si="6"/>
        <v>3</v>
      </c>
      <c r="C61" s="8">
        <f t="shared" si="2"/>
        <v>16</v>
      </c>
      <c r="E61" s="8">
        <f t="shared" si="3"/>
        <v>56</v>
      </c>
      <c r="F61" t="str">
        <f t="shared" si="4"/>
        <v>攻击大</v>
      </c>
      <c r="G61">
        <v>56</v>
      </c>
      <c r="H61" s="24" t="s">
        <v>1793</v>
      </c>
      <c r="I61" s="4" t="str">
        <f t="shared" si="10"/>
        <v>提升自身攻击力2789。</v>
      </c>
      <c r="J61" t="s">
        <v>156</v>
      </c>
      <c r="K61" s="10" t="str">
        <f t="shared" si="9"/>
        <v>20056:100:1:0</v>
      </c>
      <c r="L61" s="4" t="s">
        <v>583</v>
      </c>
      <c r="Q61" s="6" t="str">
        <f>IF(_xlfn.IFNA(VLOOKUP(L61,buff!$K:$L,2,FALSE),"")=0,"",_xlfn.IFNA(VLOOKUP(L61,buff!$K:$L,2,FALSE),""))</f>
        <v>20056:100:1:0</v>
      </c>
      <c r="R61" s="6" t="str">
        <f>IF(_xlfn.IFNA(VLOOKUP(M61,buff!$K:$L,2,FALSE),"")=0,"",_xlfn.IFNA(VLOOKUP(M61,buff!$K:$L,2,FALSE),""))</f>
        <v/>
      </c>
      <c r="S61" s="6" t="str">
        <f>IF(_xlfn.IFNA(VLOOKUP(N61,buff!$K:$L,2,FALSE),"")=0,"",_xlfn.IFNA(VLOOKUP(N61,buff!$K:$L,2,FALSE),""))</f>
        <v/>
      </c>
      <c r="T61" s="6" t="str">
        <f>IF(_xlfn.IFNA(VLOOKUP(O61,buff!$K:$L,2,FALSE),"")=0,"",_xlfn.IFNA(VLOOKUP(O61,buff!$K:$L,2,FALSE),""))</f>
        <v/>
      </c>
      <c r="U61" s="6" t="str">
        <f>IF(_xlfn.IFNA(VLOOKUP(P61,buff!$K:$L,2,FALSE),"")=0,"",_xlfn.IFNA(VLOOKUP(P61,buff!$K:$L,2,FALSE),""))</f>
        <v/>
      </c>
      <c r="V61">
        <v>2789</v>
      </c>
      <c r="W61" t="s">
        <v>1554</v>
      </c>
    </row>
    <row r="62" spans="1:23" x14ac:dyDescent="0.15">
      <c r="A62" s="8" t="str">
        <f t="shared" si="1"/>
        <v>被动技能3等级17</v>
      </c>
      <c r="B62" s="8">
        <f t="shared" si="6"/>
        <v>3</v>
      </c>
      <c r="C62" s="8">
        <f t="shared" si="2"/>
        <v>17</v>
      </c>
      <c r="E62" s="8">
        <f t="shared" si="3"/>
        <v>57</v>
      </c>
      <c r="F62" t="str">
        <f t="shared" si="4"/>
        <v>攻击大</v>
      </c>
      <c r="G62">
        <v>57</v>
      </c>
      <c r="H62" s="24" t="s">
        <v>1793</v>
      </c>
      <c r="I62" s="4" t="str">
        <f t="shared" si="10"/>
        <v>提升自身攻击力3434。</v>
      </c>
      <c r="J62" t="s">
        <v>156</v>
      </c>
      <c r="K62" s="10" t="str">
        <f t="shared" si="9"/>
        <v>20057:100:1:0</v>
      </c>
      <c r="L62" s="4" t="s">
        <v>584</v>
      </c>
      <c r="Q62" s="6" t="str">
        <f>IF(_xlfn.IFNA(VLOOKUP(L62,buff!$K:$L,2,FALSE),"")=0,"",_xlfn.IFNA(VLOOKUP(L62,buff!$K:$L,2,FALSE),""))</f>
        <v>20057:100:1:0</v>
      </c>
      <c r="R62" s="6" t="str">
        <f>IF(_xlfn.IFNA(VLOOKUP(M62,buff!$K:$L,2,FALSE),"")=0,"",_xlfn.IFNA(VLOOKUP(M62,buff!$K:$L,2,FALSE),""))</f>
        <v/>
      </c>
      <c r="S62" s="6" t="str">
        <f>IF(_xlfn.IFNA(VLOOKUP(N62,buff!$K:$L,2,FALSE),"")=0,"",_xlfn.IFNA(VLOOKUP(N62,buff!$K:$L,2,FALSE),""))</f>
        <v/>
      </c>
      <c r="T62" s="6" t="str">
        <f>IF(_xlfn.IFNA(VLOOKUP(O62,buff!$K:$L,2,FALSE),"")=0,"",_xlfn.IFNA(VLOOKUP(O62,buff!$K:$L,2,FALSE),""))</f>
        <v/>
      </c>
      <c r="U62" s="6" t="str">
        <f>IF(_xlfn.IFNA(VLOOKUP(P62,buff!$K:$L,2,FALSE),"")=0,"",_xlfn.IFNA(VLOOKUP(P62,buff!$K:$L,2,FALSE),""))</f>
        <v/>
      </c>
      <c r="V62">
        <v>3434</v>
      </c>
      <c r="W62" t="s">
        <v>1554</v>
      </c>
    </row>
    <row r="63" spans="1:23" x14ac:dyDescent="0.15">
      <c r="A63" s="8" t="str">
        <f t="shared" si="1"/>
        <v>被动技能3等级18</v>
      </c>
      <c r="B63" s="8">
        <f t="shared" si="6"/>
        <v>3</v>
      </c>
      <c r="C63" s="8">
        <f t="shared" si="2"/>
        <v>18</v>
      </c>
      <c r="E63" s="8">
        <f t="shared" si="3"/>
        <v>58</v>
      </c>
      <c r="F63" t="str">
        <f t="shared" si="4"/>
        <v>攻击大</v>
      </c>
      <c r="G63">
        <v>58</v>
      </c>
      <c r="H63" s="24" t="s">
        <v>1793</v>
      </c>
      <c r="I63" s="4" t="str">
        <f t="shared" si="10"/>
        <v>提升自身攻击力4228。</v>
      </c>
      <c r="J63" t="s">
        <v>156</v>
      </c>
      <c r="K63" s="10" t="str">
        <f t="shared" si="9"/>
        <v>20058:100:1:0</v>
      </c>
      <c r="L63" s="4" t="s">
        <v>585</v>
      </c>
      <c r="Q63" s="6" t="str">
        <f>IF(_xlfn.IFNA(VLOOKUP(L63,buff!$K:$L,2,FALSE),"")=0,"",_xlfn.IFNA(VLOOKUP(L63,buff!$K:$L,2,FALSE),""))</f>
        <v>20058:100:1:0</v>
      </c>
      <c r="R63" s="6" t="str">
        <f>IF(_xlfn.IFNA(VLOOKUP(M63,buff!$K:$L,2,FALSE),"")=0,"",_xlfn.IFNA(VLOOKUP(M63,buff!$K:$L,2,FALSE),""))</f>
        <v/>
      </c>
      <c r="S63" s="6" t="str">
        <f>IF(_xlfn.IFNA(VLOOKUP(N63,buff!$K:$L,2,FALSE),"")=0,"",_xlfn.IFNA(VLOOKUP(N63,buff!$K:$L,2,FALSE),""))</f>
        <v/>
      </c>
      <c r="T63" s="6" t="str">
        <f>IF(_xlfn.IFNA(VLOOKUP(O63,buff!$K:$L,2,FALSE),"")=0,"",_xlfn.IFNA(VLOOKUP(O63,buff!$K:$L,2,FALSE),""))</f>
        <v/>
      </c>
      <c r="U63" s="6" t="str">
        <f>IF(_xlfn.IFNA(VLOOKUP(P63,buff!$K:$L,2,FALSE),"")=0,"",_xlfn.IFNA(VLOOKUP(P63,buff!$K:$L,2,FALSE),""))</f>
        <v/>
      </c>
      <c r="V63">
        <v>4228</v>
      </c>
      <c r="W63" t="s">
        <v>1554</v>
      </c>
    </row>
    <row r="64" spans="1:23" x14ac:dyDescent="0.15">
      <c r="A64" s="8" t="str">
        <f t="shared" si="1"/>
        <v>被动技能3等级19</v>
      </c>
      <c r="B64" s="8">
        <f t="shared" si="6"/>
        <v>3</v>
      </c>
      <c r="C64" s="8">
        <f t="shared" si="2"/>
        <v>19</v>
      </c>
      <c r="E64" s="8">
        <f t="shared" si="3"/>
        <v>59</v>
      </c>
      <c r="F64" t="str">
        <f t="shared" si="4"/>
        <v>攻击大</v>
      </c>
      <c r="G64">
        <v>59</v>
      </c>
      <c r="H64" s="24" t="s">
        <v>1793</v>
      </c>
      <c r="I64" s="4" t="str">
        <f t="shared" si="10"/>
        <v>提升自身攻击力5205。</v>
      </c>
      <c r="J64" t="s">
        <v>156</v>
      </c>
      <c r="K64" s="10" t="str">
        <f t="shared" si="9"/>
        <v>20059:100:1:0</v>
      </c>
      <c r="L64" s="4" t="s">
        <v>586</v>
      </c>
      <c r="Q64" s="6" t="str">
        <f>IF(_xlfn.IFNA(VLOOKUP(L64,buff!$K:$L,2,FALSE),"")=0,"",_xlfn.IFNA(VLOOKUP(L64,buff!$K:$L,2,FALSE),""))</f>
        <v>20059:100:1:0</v>
      </c>
      <c r="R64" s="6" t="str">
        <f>IF(_xlfn.IFNA(VLOOKUP(M64,buff!$K:$L,2,FALSE),"")=0,"",_xlfn.IFNA(VLOOKUP(M64,buff!$K:$L,2,FALSE),""))</f>
        <v/>
      </c>
      <c r="S64" s="6" t="str">
        <f>IF(_xlfn.IFNA(VLOOKUP(N64,buff!$K:$L,2,FALSE),"")=0,"",_xlfn.IFNA(VLOOKUP(N64,buff!$K:$L,2,FALSE),""))</f>
        <v/>
      </c>
      <c r="T64" s="6" t="str">
        <f>IF(_xlfn.IFNA(VLOOKUP(O64,buff!$K:$L,2,FALSE),"")=0,"",_xlfn.IFNA(VLOOKUP(O64,buff!$K:$L,2,FALSE),""))</f>
        <v/>
      </c>
      <c r="U64" s="6" t="str">
        <f>IF(_xlfn.IFNA(VLOOKUP(P64,buff!$K:$L,2,FALSE),"")=0,"",_xlfn.IFNA(VLOOKUP(P64,buff!$K:$L,2,FALSE),""))</f>
        <v/>
      </c>
      <c r="V64">
        <v>5205</v>
      </c>
      <c r="W64" t="s">
        <v>1554</v>
      </c>
    </row>
    <row r="65" spans="1:23" x14ac:dyDescent="0.15">
      <c r="A65" s="8" t="str">
        <f t="shared" si="1"/>
        <v>被动技能3等级20</v>
      </c>
      <c r="B65" s="8">
        <f t="shared" si="6"/>
        <v>3</v>
      </c>
      <c r="C65" s="8">
        <f t="shared" si="2"/>
        <v>20</v>
      </c>
      <c r="E65" s="8">
        <f t="shared" si="3"/>
        <v>60</v>
      </c>
      <c r="F65" t="str">
        <f t="shared" si="4"/>
        <v>攻击大</v>
      </c>
      <c r="G65">
        <v>60</v>
      </c>
      <c r="H65" s="24" t="s">
        <v>1793</v>
      </c>
      <c r="I65" s="4" t="str">
        <f t="shared" si="10"/>
        <v>提升自身攻击力6409。</v>
      </c>
      <c r="J65" t="s">
        <v>156</v>
      </c>
      <c r="K65" s="10" t="str">
        <f t="shared" si="9"/>
        <v>20060:100:1:0</v>
      </c>
      <c r="L65" s="4" t="s">
        <v>587</v>
      </c>
      <c r="Q65" s="6" t="str">
        <f>IF(_xlfn.IFNA(VLOOKUP(L65,buff!$K:$L,2,FALSE),"")=0,"",_xlfn.IFNA(VLOOKUP(L65,buff!$K:$L,2,FALSE),""))</f>
        <v>20060:100:1:0</v>
      </c>
      <c r="R65" s="6" t="str">
        <f>IF(_xlfn.IFNA(VLOOKUP(M65,buff!$K:$L,2,FALSE),"")=0,"",_xlfn.IFNA(VLOOKUP(M65,buff!$K:$L,2,FALSE),""))</f>
        <v/>
      </c>
      <c r="S65" s="6" t="str">
        <f>IF(_xlfn.IFNA(VLOOKUP(N65,buff!$K:$L,2,FALSE),"")=0,"",_xlfn.IFNA(VLOOKUP(N65,buff!$K:$L,2,FALSE),""))</f>
        <v/>
      </c>
      <c r="T65" s="6" t="str">
        <f>IF(_xlfn.IFNA(VLOOKUP(O65,buff!$K:$L,2,FALSE),"")=0,"",_xlfn.IFNA(VLOOKUP(O65,buff!$K:$L,2,FALSE),""))</f>
        <v/>
      </c>
      <c r="U65" s="6" t="str">
        <f>IF(_xlfn.IFNA(VLOOKUP(P65,buff!$K:$L,2,FALSE),"")=0,"",_xlfn.IFNA(VLOOKUP(P65,buff!$K:$L,2,FALSE),""))</f>
        <v/>
      </c>
      <c r="V65">
        <v>6409</v>
      </c>
      <c r="W65" t="s">
        <v>1554</v>
      </c>
    </row>
    <row r="66" spans="1:23" x14ac:dyDescent="0.15">
      <c r="A66" s="8" t="str">
        <f t="shared" si="1"/>
        <v>被动技能4等级1</v>
      </c>
      <c r="B66" s="8">
        <f t="shared" si="6"/>
        <v>4</v>
      </c>
      <c r="C66" s="8">
        <f t="shared" si="2"/>
        <v>1</v>
      </c>
      <c r="E66" s="8">
        <f t="shared" si="3"/>
        <v>61</v>
      </c>
      <c r="F66" t="str">
        <f t="shared" si="4"/>
        <v>防御小</v>
      </c>
      <c r="G66">
        <v>61</v>
      </c>
      <c r="H66" s="4" t="s">
        <v>452</v>
      </c>
      <c r="I66" s="4" t="str">
        <f>"自身防御力提升"&amp;V66</f>
        <v>自身防御力提升57</v>
      </c>
      <c r="J66" t="s">
        <v>156</v>
      </c>
      <c r="K66" s="10" t="str">
        <f t="shared" si="9"/>
        <v>20061:100:1:0</v>
      </c>
      <c r="L66" s="4" t="s">
        <v>588</v>
      </c>
      <c r="Q66" s="6" t="str">
        <f>IF(_xlfn.IFNA(VLOOKUP(L66,buff!$K:$L,2,FALSE),"")=0,"",_xlfn.IFNA(VLOOKUP(L66,buff!$K:$L,2,FALSE),""))</f>
        <v>20061:100:1:0</v>
      </c>
      <c r="R66" s="6" t="str">
        <f>IF(_xlfn.IFNA(VLOOKUP(M66,buff!$K:$L,2,FALSE),"")=0,"",_xlfn.IFNA(VLOOKUP(M66,buff!$K:$L,2,FALSE),""))</f>
        <v/>
      </c>
      <c r="S66" s="6" t="str">
        <f>IF(_xlfn.IFNA(VLOOKUP(N66,buff!$K:$L,2,FALSE),"")=0,"",_xlfn.IFNA(VLOOKUP(N66,buff!$K:$L,2,FALSE),""))</f>
        <v/>
      </c>
      <c r="T66" s="6" t="str">
        <f>IF(_xlfn.IFNA(VLOOKUP(O66,buff!$K:$L,2,FALSE),"")=0,"",_xlfn.IFNA(VLOOKUP(O66,buff!$K:$L,2,FALSE),""))</f>
        <v/>
      </c>
      <c r="U66" s="6" t="str">
        <f>IF(_xlfn.IFNA(VLOOKUP(P66,buff!$K:$L,2,FALSE),"")=0,"",_xlfn.IFNA(VLOOKUP(P66,buff!$K:$L,2,FALSE),""))</f>
        <v/>
      </c>
      <c r="V66">
        <v>57</v>
      </c>
      <c r="W66" t="s">
        <v>1554</v>
      </c>
    </row>
    <row r="67" spans="1:23" x14ac:dyDescent="0.15">
      <c r="A67" s="8" t="str">
        <f t="shared" si="1"/>
        <v>被动技能4等级2</v>
      </c>
      <c r="B67" s="8">
        <f t="shared" si="6"/>
        <v>4</v>
      </c>
      <c r="C67" s="8">
        <f t="shared" si="2"/>
        <v>2</v>
      </c>
      <c r="E67" s="8">
        <f t="shared" si="3"/>
        <v>62</v>
      </c>
      <c r="F67" t="str">
        <f t="shared" si="4"/>
        <v>防御小</v>
      </c>
      <c r="G67">
        <v>62</v>
      </c>
      <c r="H67" s="4" t="s">
        <v>452</v>
      </c>
      <c r="I67" s="4" t="str">
        <f t="shared" ref="I67:I85" si="11">"自身防御力提升"&amp;V67</f>
        <v>自身防御力提升84</v>
      </c>
      <c r="J67" t="s">
        <v>156</v>
      </c>
      <c r="K67" s="10" t="str">
        <f t="shared" si="9"/>
        <v>20062:100:1:0</v>
      </c>
      <c r="L67" s="4" t="s">
        <v>589</v>
      </c>
      <c r="Q67" s="6" t="str">
        <f>IF(_xlfn.IFNA(VLOOKUP(L67,buff!$K:$L,2,FALSE),"")=0,"",_xlfn.IFNA(VLOOKUP(L67,buff!$K:$L,2,FALSE),""))</f>
        <v>20062:100:1:0</v>
      </c>
      <c r="R67" s="6" t="str">
        <f>IF(_xlfn.IFNA(VLOOKUP(M67,buff!$K:$L,2,FALSE),"")=0,"",_xlfn.IFNA(VLOOKUP(M67,buff!$K:$L,2,FALSE),""))</f>
        <v/>
      </c>
      <c r="S67" s="6" t="str">
        <f>IF(_xlfn.IFNA(VLOOKUP(N67,buff!$K:$L,2,FALSE),"")=0,"",_xlfn.IFNA(VLOOKUP(N67,buff!$K:$L,2,FALSE),""))</f>
        <v/>
      </c>
      <c r="T67" s="6" t="str">
        <f>IF(_xlfn.IFNA(VLOOKUP(O67,buff!$K:$L,2,FALSE),"")=0,"",_xlfn.IFNA(VLOOKUP(O67,buff!$K:$L,2,FALSE),""))</f>
        <v/>
      </c>
      <c r="U67" s="6" t="str">
        <f>IF(_xlfn.IFNA(VLOOKUP(P67,buff!$K:$L,2,FALSE),"")=0,"",_xlfn.IFNA(VLOOKUP(P67,buff!$K:$L,2,FALSE),""))</f>
        <v/>
      </c>
      <c r="V67">
        <v>84</v>
      </c>
      <c r="W67" t="s">
        <v>1554</v>
      </c>
    </row>
    <row r="68" spans="1:23" x14ac:dyDescent="0.15">
      <c r="A68" s="8" t="str">
        <f t="shared" si="1"/>
        <v>被动技能4等级3</v>
      </c>
      <c r="B68" s="8">
        <f t="shared" si="6"/>
        <v>4</v>
      </c>
      <c r="C68" s="8">
        <f t="shared" si="2"/>
        <v>3</v>
      </c>
      <c r="E68" s="8">
        <f t="shared" si="3"/>
        <v>63</v>
      </c>
      <c r="F68" t="str">
        <f t="shared" si="4"/>
        <v>防御小</v>
      </c>
      <c r="G68">
        <v>63</v>
      </c>
      <c r="H68" s="4" t="s">
        <v>452</v>
      </c>
      <c r="I68" s="4" t="str">
        <f t="shared" si="11"/>
        <v>自身防御力提升111</v>
      </c>
      <c r="J68" t="s">
        <v>156</v>
      </c>
      <c r="K68" s="10" t="str">
        <f t="shared" si="9"/>
        <v>20063:100:1:0</v>
      </c>
      <c r="L68" s="4" t="s">
        <v>590</v>
      </c>
      <c r="Q68" s="6" t="str">
        <f>IF(_xlfn.IFNA(VLOOKUP(L68,buff!$K:$L,2,FALSE),"")=0,"",_xlfn.IFNA(VLOOKUP(L68,buff!$K:$L,2,FALSE),""))</f>
        <v>20063:100:1:0</v>
      </c>
      <c r="R68" s="6" t="str">
        <f>IF(_xlfn.IFNA(VLOOKUP(M68,buff!$K:$L,2,FALSE),"")=0,"",_xlfn.IFNA(VLOOKUP(M68,buff!$K:$L,2,FALSE),""))</f>
        <v/>
      </c>
      <c r="S68" s="6" t="str">
        <f>IF(_xlfn.IFNA(VLOOKUP(N68,buff!$K:$L,2,FALSE),"")=0,"",_xlfn.IFNA(VLOOKUP(N68,buff!$K:$L,2,FALSE),""))</f>
        <v/>
      </c>
      <c r="T68" s="6" t="str">
        <f>IF(_xlfn.IFNA(VLOOKUP(O68,buff!$K:$L,2,FALSE),"")=0,"",_xlfn.IFNA(VLOOKUP(O68,buff!$K:$L,2,FALSE),""))</f>
        <v/>
      </c>
      <c r="U68" s="6" t="str">
        <f>IF(_xlfn.IFNA(VLOOKUP(P68,buff!$K:$L,2,FALSE),"")=0,"",_xlfn.IFNA(VLOOKUP(P68,buff!$K:$L,2,FALSE),""))</f>
        <v/>
      </c>
      <c r="V68">
        <v>111</v>
      </c>
      <c r="W68" t="s">
        <v>1554</v>
      </c>
    </row>
    <row r="69" spans="1:23" x14ac:dyDescent="0.15">
      <c r="A69" s="8" t="str">
        <f t="shared" si="1"/>
        <v>被动技能4等级4</v>
      </c>
      <c r="B69" s="8">
        <f t="shared" si="6"/>
        <v>4</v>
      </c>
      <c r="C69" s="8">
        <f t="shared" si="2"/>
        <v>4</v>
      </c>
      <c r="E69" s="8">
        <f t="shared" si="3"/>
        <v>64</v>
      </c>
      <c r="F69" t="str">
        <f t="shared" si="4"/>
        <v>防御小</v>
      </c>
      <c r="G69">
        <v>64</v>
      </c>
      <c r="H69" s="4" t="s">
        <v>452</v>
      </c>
      <c r="I69" s="4" t="str">
        <f t="shared" si="11"/>
        <v>自身防御力提升137</v>
      </c>
      <c r="J69" t="s">
        <v>156</v>
      </c>
      <c r="K69" s="10" t="str">
        <f t="shared" si="9"/>
        <v>20064:100:1:0</v>
      </c>
      <c r="L69" s="4" t="s">
        <v>591</v>
      </c>
      <c r="Q69" s="6" t="str">
        <f>IF(_xlfn.IFNA(VLOOKUP(L69,buff!$K:$L,2,FALSE),"")=0,"",_xlfn.IFNA(VLOOKUP(L69,buff!$K:$L,2,FALSE),""))</f>
        <v>20064:100:1:0</v>
      </c>
      <c r="R69" s="6" t="str">
        <f>IF(_xlfn.IFNA(VLOOKUP(M69,buff!$K:$L,2,FALSE),"")=0,"",_xlfn.IFNA(VLOOKUP(M69,buff!$K:$L,2,FALSE),""))</f>
        <v/>
      </c>
      <c r="S69" s="6" t="str">
        <f>IF(_xlfn.IFNA(VLOOKUP(N69,buff!$K:$L,2,FALSE),"")=0,"",_xlfn.IFNA(VLOOKUP(N69,buff!$K:$L,2,FALSE),""))</f>
        <v/>
      </c>
      <c r="T69" s="6" t="str">
        <f>IF(_xlfn.IFNA(VLOOKUP(O69,buff!$K:$L,2,FALSE),"")=0,"",_xlfn.IFNA(VLOOKUP(O69,buff!$K:$L,2,FALSE),""))</f>
        <v/>
      </c>
      <c r="U69" s="6" t="str">
        <f>IF(_xlfn.IFNA(VLOOKUP(P69,buff!$K:$L,2,FALSE),"")=0,"",_xlfn.IFNA(VLOOKUP(P69,buff!$K:$L,2,FALSE),""))</f>
        <v/>
      </c>
      <c r="V69">
        <v>137</v>
      </c>
      <c r="W69" t="s">
        <v>1554</v>
      </c>
    </row>
    <row r="70" spans="1:23" x14ac:dyDescent="0.15">
      <c r="A70" s="8" t="str">
        <f t="shared" si="1"/>
        <v>被动技能4等级5</v>
      </c>
      <c r="B70" s="8">
        <f t="shared" si="6"/>
        <v>4</v>
      </c>
      <c r="C70" s="8">
        <f t="shared" si="2"/>
        <v>5</v>
      </c>
      <c r="E70" s="8">
        <f t="shared" si="3"/>
        <v>65</v>
      </c>
      <c r="F70" t="str">
        <f t="shared" si="4"/>
        <v>防御小</v>
      </c>
      <c r="G70">
        <v>65</v>
      </c>
      <c r="H70" s="4" t="s">
        <v>452</v>
      </c>
      <c r="I70" s="4" t="str">
        <f t="shared" si="11"/>
        <v>自身防御力提升169</v>
      </c>
      <c r="J70" t="s">
        <v>156</v>
      </c>
      <c r="K70" s="10" t="str">
        <f t="shared" si="9"/>
        <v>20065:100:1:0</v>
      </c>
      <c r="L70" s="4" t="s">
        <v>592</v>
      </c>
      <c r="Q70" s="6" t="str">
        <f>IF(_xlfn.IFNA(VLOOKUP(L70,buff!$K:$L,2,FALSE),"")=0,"",_xlfn.IFNA(VLOOKUP(L70,buff!$K:$L,2,FALSE),""))</f>
        <v>20065:100:1:0</v>
      </c>
      <c r="R70" s="6" t="str">
        <f>IF(_xlfn.IFNA(VLOOKUP(M70,buff!$K:$L,2,FALSE),"")=0,"",_xlfn.IFNA(VLOOKUP(M70,buff!$K:$L,2,FALSE),""))</f>
        <v/>
      </c>
      <c r="S70" s="6" t="str">
        <f>IF(_xlfn.IFNA(VLOOKUP(N70,buff!$K:$L,2,FALSE),"")=0,"",_xlfn.IFNA(VLOOKUP(N70,buff!$K:$L,2,FALSE),""))</f>
        <v/>
      </c>
      <c r="T70" s="6" t="str">
        <f>IF(_xlfn.IFNA(VLOOKUP(O70,buff!$K:$L,2,FALSE),"")=0,"",_xlfn.IFNA(VLOOKUP(O70,buff!$K:$L,2,FALSE),""))</f>
        <v/>
      </c>
      <c r="U70" s="6" t="str">
        <f>IF(_xlfn.IFNA(VLOOKUP(P70,buff!$K:$L,2,FALSE),"")=0,"",_xlfn.IFNA(VLOOKUP(P70,buff!$K:$L,2,FALSE),""))</f>
        <v/>
      </c>
      <c r="V70">
        <v>169</v>
      </c>
      <c r="W70" t="s">
        <v>1554</v>
      </c>
    </row>
    <row r="71" spans="1:23" x14ac:dyDescent="0.15">
      <c r="A71" s="8" t="str">
        <f t="shared" ref="A71:A134" si="12">A$4&amp;B71&amp;A$5&amp;C71</f>
        <v>被动技能4等级6</v>
      </c>
      <c r="B71" s="8">
        <f t="shared" si="6"/>
        <v>4</v>
      </c>
      <c r="C71" s="8">
        <f t="shared" si="2"/>
        <v>6</v>
      </c>
      <c r="E71" s="8">
        <f t="shared" ref="E71:E134" si="13">G71</f>
        <v>66</v>
      </c>
      <c r="F71" t="str">
        <f t="shared" ref="F71:F134" si="14">H71</f>
        <v>防御小</v>
      </c>
      <c r="G71">
        <v>66</v>
      </c>
      <c r="H71" s="4" t="s">
        <v>452</v>
      </c>
      <c r="I71" s="4" t="str">
        <f t="shared" si="11"/>
        <v>自身防御力提升208</v>
      </c>
      <c r="J71" t="s">
        <v>156</v>
      </c>
      <c r="K71" s="10" t="str">
        <f t="shared" si="9"/>
        <v>20066:100:1:0</v>
      </c>
      <c r="L71" s="4" t="s">
        <v>593</v>
      </c>
      <c r="Q71" s="6" t="str">
        <f>IF(_xlfn.IFNA(VLOOKUP(L71,buff!$K:$L,2,FALSE),"")=0,"",_xlfn.IFNA(VLOOKUP(L71,buff!$K:$L,2,FALSE),""))</f>
        <v>20066:100:1:0</v>
      </c>
      <c r="R71" s="6" t="str">
        <f>IF(_xlfn.IFNA(VLOOKUP(M71,buff!$K:$L,2,FALSE),"")=0,"",_xlfn.IFNA(VLOOKUP(M71,buff!$K:$L,2,FALSE),""))</f>
        <v/>
      </c>
      <c r="S71" s="6" t="str">
        <f>IF(_xlfn.IFNA(VLOOKUP(N71,buff!$K:$L,2,FALSE),"")=0,"",_xlfn.IFNA(VLOOKUP(N71,buff!$K:$L,2,FALSE),""))</f>
        <v/>
      </c>
      <c r="T71" s="6" t="str">
        <f>IF(_xlfn.IFNA(VLOOKUP(O71,buff!$K:$L,2,FALSE),"")=0,"",_xlfn.IFNA(VLOOKUP(O71,buff!$K:$L,2,FALSE),""))</f>
        <v/>
      </c>
      <c r="U71" s="6" t="str">
        <f>IF(_xlfn.IFNA(VLOOKUP(P71,buff!$K:$L,2,FALSE),"")=0,"",_xlfn.IFNA(VLOOKUP(P71,buff!$K:$L,2,FALSE),""))</f>
        <v/>
      </c>
      <c r="V71">
        <v>208</v>
      </c>
      <c r="W71" t="s">
        <v>1554</v>
      </c>
    </row>
    <row r="72" spans="1:23" x14ac:dyDescent="0.15">
      <c r="A72" s="8" t="str">
        <f t="shared" si="12"/>
        <v>被动技能4等级7</v>
      </c>
      <c r="B72" s="8">
        <f t="shared" ref="B72:B135" si="15">IF(C72=1,B71+1,B71)</f>
        <v>4</v>
      </c>
      <c r="C72" s="8">
        <f t="shared" si="2"/>
        <v>7</v>
      </c>
      <c r="E72" s="8">
        <f t="shared" si="13"/>
        <v>67</v>
      </c>
      <c r="F72" t="str">
        <f t="shared" si="14"/>
        <v>防御小</v>
      </c>
      <c r="G72">
        <v>67</v>
      </c>
      <c r="H72" s="4" t="s">
        <v>452</v>
      </c>
      <c r="I72" s="4" t="str">
        <f t="shared" si="11"/>
        <v>自身防御力提升257</v>
      </c>
      <c r="J72" t="s">
        <v>156</v>
      </c>
      <c r="K72" s="10" t="str">
        <f t="shared" si="9"/>
        <v>20067:100:1:0</v>
      </c>
      <c r="L72" s="4" t="s">
        <v>594</v>
      </c>
      <c r="Q72" s="6" t="str">
        <f>IF(_xlfn.IFNA(VLOOKUP(L72,buff!$K:$L,2,FALSE),"")=0,"",_xlfn.IFNA(VLOOKUP(L72,buff!$K:$L,2,FALSE),""))</f>
        <v>20067:100:1:0</v>
      </c>
      <c r="R72" s="6" t="str">
        <f>IF(_xlfn.IFNA(VLOOKUP(M72,buff!$K:$L,2,FALSE),"")=0,"",_xlfn.IFNA(VLOOKUP(M72,buff!$K:$L,2,FALSE),""))</f>
        <v/>
      </c>
      <c r="S72" s="6" t="str">
        <f>IF(_xlfn.IFNA(VLOOKUP(N72,buff!$K:$L,2,FALSE),"")=0,"",_xlfn.IFNA(VLOOKUP(N72,buff!$K:$L,2,FALSE),""))</f>
        <v/>
      </c>
      <c r="T72" s="6" t="str">
        <f>IF(_xlfn.IFNA(VLOOKUP(O72,buff!$K:$L,2,FALSE),"")=0,"",_xlfn.IFNA(VLOOKUP(O72,buff!$K:$L,2,FALSE),""))</f>
        <v/>
      </c>
      <c r="U72" s="6" t="str">
        <f>IF(_xlfn.IFNA(VLOOKUP(P72,buff!$K:$L,2,FALSE),"")=0,"",_xlfn.IFNA(VLOOKUP(P72,buff!$K:$L,2,FALSE),""))</f>
        <v/>
      </c>
      <c r="V72">
        <v>257</v>
      </c>
      <c r="W72" t="s">
        <v>1554</v>
      </c>
    </row>
    <row r="73" spans="1:23" x14ac:dyDescent="0.15">
      <c r="A73" s="8" t="str">
        <f t="shared" si="12"/>
        <v>被动技能4等级8</v>
      </c>
      <c r="B73" s="8">
        <f t="shared" si="15"/>
        <v>4</v>
      </c>
      <c r="C73" s="8">
        <f t="shared" si="2"/>
        <v>8</v>
      </c>
      <c r="E73" s="8">
        <f t="shared" si="13"/>
        <v>68</v>
      </c>
      <c r="F73" t="str">
        <f t="shared" si="14"/>
        <v>防御小</v>
      </c>
      <c r="G73">
        <v>68</v>
      </c>
      <c r="H73" s="4" t="s">
        <v>452</v>
      </c>
      <c r="I73" s="4" t="str">
        <f t="shared" si="11"/>
        <v>自身防御力提升316</v>
      </c>
      <c r="J73" t="s">
        <v>156</v>
      </c>
      <c r="K73" s="10" t="str">
        <f t="shared" si="9"/>
        <v>20068:100:1:0</v>
      </c>
      <c r="L73" s="4" t="s">
        <v>595</v>
      </c>
      <c r="Q73" s="6" t="str">
        <f>IF(_xlfn.IFNA(VLOOKUP(L73,buff!$K:$L,2,FALSE),"")=0,"",_xlfn.IFNA(VLOOKUP(L73,buff!$K:$L,2,FALSE),""))</f>
        <v>20068:100:1:0</v>
      </c>
      <c r="R73" s="6" t="str">
        <f>IF(_xlfn.IFNA(VLOOKUP(M73,buff!$K:$L,2,FALSE),"")=0,"",_xlfn.IFNA(VLOOKUP(M73,buff!$K:$L,2,FALSE),""))</f>
        <v/>
      </c>
      <c r="S73" s="6" t="str">
        <f>IF(_xlfn.IFNA(VLOOKUP(N73,buff!$K:$L,2,FALSE),"")=0,"",_xlfn.IFNA(VLOOKUP(N73,buff!$K:$L,2,FALSE),""))</f>
        <v/>
      </c>
      <c r="T73" s="6" t="str">
        <f>IF(_xlfn.IFNA(VLOOKUP(O73,buff!$K:$L,2,FALSE),"")=0,"",_xlfn.IFNA(VLOOKUP(O73,buff!$K:$L,2,FALSE),""))</f>
        <v/>
      </c>
      <c r="U73" s="6" t="str">
        <f>IF(_xlfn.IFNA(VLOOKUP(P73,buff!$K:$L,2,FALSE),"")=0,"",_xlfn.IFNA(VLOOKUP(P73,buff!$K:$L,2,FALSE),""))</f>
        <v/>
      </c>
      <c r="V73">
        <v>316</v>
      </c>
      <c r="W73" t="s">
        <v>1554</v>
      </c>
    </row>
    <row r="74" spans="1:23" x14ac:dyDescent="0.15">
      <c r="A74" s="8" t="str">
        <f t="shared" si="12"/>
        <v>被动技能4等级9</v>
      </c>
      <c r="B74" s="8">
        <f t="shared" si="15"/>
        <v>4</v>
      </c>
      <c r="C74" s="8">
        <f t="shared" si="2"/>
        <v>9</v>
      </c>
      <c r="E74" s="8">
        <f t="shared" si="13"/>
        <v>69</v>
      </c>
      <c r="F74" t="str">
        <f t="shared" si="14"/>
        <v>防御小</v>
      </c>
      <c r="G74">
        <v>69</v>
      </c>
      <c r="H74" s="4" t="s">
        <v>452</v>
      </c>
      <c r="I74" s="4" t="str">
        <f t="shared" si="11"/>
        <v>自身防御力提升390</v>
      </c>
      <c r="J74" t="s">
        <v>156</v>
      </c>
      <c r="K74" s="10" t="str">
        <f t="shared" si="9"/>
        <v>20069:100:1:0</v>
      </c>
      <c r="L74" s="4" t="s">
        <v>596</v>
      </c>
      <c r="Q74" s="6" t="str">
        <f>IF(_xlfn.IFNA(VLOOKUP(L74,buff!$K:$L,2,FALSE),"")=0,"",_xlfn.IFNA(VLOOKUP(L74,buff!$K:$L,2,FALSE),""))</f>
        <v>20069:100:1:0</v>
      </c>
      <c r="R74" s="6" t="str">
        <f>IF(_xlfn.IFNA(VLOOKUP(M74,buff!$K:$L,2,FALSE),"")=0,"",_xlfn.IFNA(VLOOKUP(M74,buff!$K:$L,2,FALSE),""))</f>
        <v/>
      </c>
      <c r="S74" s="6" t="str">
        <f>IF(_xlfn.IFNA(VLOOKUP(N74,buff!$K:$L,2,FALSE),"")=0,"",_xlfn.IFNA(VLOOKUP(N74,buff!$K:$L,2,FALSE),""))</f>
        <v/>
      </c>
      <c r="T74" s="6" t="str">
        <f>IF(_xlfn.IFNA(VLOOKUP(O74,buff!$K:$L,2,FALSE),"")=0,"",_xlfn.IFNA(VLOOKUP(O74,buff!$K:$L,2,FALSE),""))</f>
        <v/>
      </c>
      <c r="U74" s="6" t="str">
        <f>IF(_xlfn.IFNA(VLOOKUP(P74,buff!$K:$L,2,FALSE),"")=0,"",_xlfn.IFNA(VLOOKUP(P74,buff!$K:$L,2,FALSE),""))</f>
        <v/>
      </c>
      <c r="V74">
        <v>390</v>
      </c>
      <c r="W74" t="s">
        <v>1554</v>
      </c>
    </row>
    <row r="75" spans="1:23" x14ac:dyDescent="0.15">
      <c r="A75" s="8" t="str">
        <f t="shared" si="12"/>
        <v>被动技能4等级10</v>
      </c>
      <c r="B75" s="8">
        <f t="shared" si="15"/>
        <v>4</v>
      </c>
      <c r="C75" s="8">
        <f t="shared" si="2"/>
        <v>10</v>
      </c>
      <c r="E75" s="8">
        <f t="shared" si="13"/>
        <v>70</v>
      </c>
      <c r="F75" t="str">
        <f t="shared" si="14"/>
        <v>防御小</v>
      </c>
      <c r="G75">
        <v>70</v>
      </c>
      <c r="H75" s="4" t="s">
        <v>452</v>
      </c>
      <c r="I75" s="4" t="str">
        <f t="shared" si="11"/>
        <v>自身防御力提升480</v>
      </c>
      <c r="J75" t="s">
        <v>156</v>
      </c>
      <c r="K75" s="10" t="str">
        <f t="shared" si="9"/>
        <v>20070:100:1:0</v>
      </c>
      <c r="L75" s="4" t="s">
        <v>597</v>
      </c>
      <c r="Q75" s="6" t="str">
        <f>IF(_xlfn.IFNA(VLOOKUP(L75,buff!$K:$L,2,FALSE),"")=0,"",_xlfn.IFNA(VLOOKUP(L75,buff!$K:$L,2,FALSE),""))</f>
        <v>20070:100:1:0</v>
      </c>
      <c r="R75" s="6" t="str">
        <f>IF(_xlfn.IFNA(VLOOKUP(M75,buff!$K:$L,2,FALSE),"")=0,"",_xlfn.IFNA(VLOOKUP(M75,buff!$K:$L,2,FALSE),""))</f>
        <v/>
      </c>
      <c r="S75" s="6" t="str">
        <f>IF(_xlfn.IFNA(VLOOKUP(N75,buff!$K:$L,2,FALSE),"")=0,"",_xlfn.IFNA(VLOOKUP(N75,buff!$K:$L,2,FALSE),""))</f>
        <v/>
      </c>
      <c r="T75" s="6" t="str">
        <f>IF(_xlfn.IFNA(VLOOKUP(O75,buff!$K:$L,2,FALSE),"")=0,"",_xlfn.IFNA(VLOOKUP(O75,buff!$K:$L,2,FALSE),""))</f>
        <v/>
      </c>
      <c r="U75" s="6" t="str">
        <f>IF(_xlfn.IFNA(VLOOKUP(P75,buff!$K:$L,2,FALSE),"")=0,"",_xlfn.IFNA(VLOOKUP(P75,buff!$K:$L,2,FALSE),""))</f>
        <v/>
      </c>
      <c r="V75">
        <v>480</v>
      </c>
      <c r="W75" t="s">
        <v>1554</v>
      </c>
    </row>
    <row r="76" spans="1:23" x14ac:dyDescent="0.15">
      <c r="A76" s="8" t="str">
        <f t="shared" si="12"/>
        <v>被动技能4等级11</v>
      </c>
      <c r="B76" s="8">
        <f t="shared" si="15"/>
        <v>4</v>
      </c>
      <c r="C76" s="8">
        <f t="shared" si="2"/>
        <v>11</v>
      </c>
      <c r="E76" s="8">
        <f t="shared" si="13"/>
        <v>71</v>
      </c>
      <c r="F76" t="str">
        <f t="shared" si="14"/>
        <v>防御小</v>
      </c>
      <c r="G76">
        <v>71</v>
      </c>
      <c r="H76" s="4" t="s">
        <v>452</v>
      </c>
      <c r="I76" s="4" t="str">
        <f t="shared" si="11"/>
        <v>自身防御力提升591</v>
      </c>
      <c r="J76" t="s">
        <v>156</v>
      </c>
      <c r="K76" s="10" t="str">
        <f t="shared" si="9"/>
        <v>20071:100:1:0</v>
      </c>
      <c r="L76" s="4" t="s">
        <v>598</v>
      </c>
      <c r="Q76" s="6" t="str">
        <f>IF(_xlfn.IFNA(VLOOKUP(L76,buff!$K:$L,2,FALSE),"")=0,"",_xlfn.IFNA(VLOOKUP(L76,buff!$K:$L,2,FALSE),""))</f>
        <v>20071:100:1:0</v>
      </c>
      <c r="R76" s="6" t="str">
        <f>IF(_xlfn.IFNA(VLOOKUP(M76,buff!$K:$L,2,FALSE),"")=0,"",_xlfn.IFNA(VLOOKUP(M76,buff!$K:$L,2,FALSE),""))</f>
        <v/>
      </c>
      <c r="S76" s="6" t="str">
        <f>IF(_xlfn.IFNA(VLOOKUP(N76,buff!$K:$L,2,FALSE),"")=0,"",_xlfn.IFNA(VLOOKUP(N76,buff!$K:$L,2,FALSE),""))</f>
        <v/>
      </c>
      <c r="T76" s="6" t="str">
        <f>IF(_xlfn.IFNA(VLOOKUP(O76,buff!$K:$L,2,FALSE),"")=0,"",_xlfn.IFNA(VLOOKUP(O76,buff!$K:$L,2,FALSE),""))</f>
        <v/>
      </c>
      <c r="U76" s="6" t="str">
        <f>IF(_xlfn.IFNA(VLOOKUP(P76,buff!$K:$L,2,FALSE),"")=0,"",_xlfn.IFNA(VLOOKUP(P76,buff!$K:$L,2,FALSE),""))</f>
        <v/>
      </c>
      <c r="V76">
        <v>591</v>
      </c>
      <c r="W76" t="s">
        <v>1554</v>
      </c>
    </row>
    <row r="77" spans="1:23" x14ac:dyDescent="0.15">
      <c r="A77" s="8" t="str">
        <f t="shared" si="12"/>
        <v>被动技能4等级12</v>
      </c>
      <c r="B77" s="8">
        <f t="shared" si="15"/>
        <v>4</v>
      </c>
      <c r="C77" s="8">
        <f t="shared" si="2"/>
        <v>12</v>
      </c>
      <c r="E77" s="8">
        <f t="shared" si="13"/>
        <v>72</v>
      </c>
      <c r="F77" t="str">
        <f t="shared" si="14"/>
        <v>防御小</v>
      </c>
      <c r="G77">
        <v>72</v>
      </c>
      <c r="H77" s="4" t="s">
        <v>452</v>
      </c>
      <c r="I77" s="4" t="str">
        <f t="shared" si="11"/>
        <v>自身防御力提升728</v>
      </c>
      <c r="J77" t="s">
        <v>156</v>
      </c>
      <c r="K77" s="10" t="str">
        <f t="shared" si="9"/>
        <v>20072:100:1:0</v>
      </c>
      <c r="L77" s="4" t="s">
        <v>599</v>
      </c>
      <c r="Q77" s="6" t="str">
        <f>IF(_xlfn.IFNA(VLOOKUP(L77,buff!$K:$L,2,FALSE),"")=0,"",_xlfn.IFNA(VLOOKUP(L77,buff!$K:$L,2,FALSE),""))</f>
        <v>20072:100:1:0</v>
      </c>
      <c r="R77" s="6" t="str">
        <f>IF(_xlfn.IFNA(VLOOKUP(M77,buff!$K:$L,2,FALSE),"")=0,"",_xlfn.IFNA(VLOOKUP(M77,buff!$K:$L,2,FALSE),""))</f>
        <v/>
      </c>
      <c r="S77" s="6" t="str">
        <f>IF(_xlfn.IFNA(VLOOKUP(N77,buff!$K:$L,2,FALSE),"")=0,"",_xlfn.IFNA(VLOOKUP(N77,buff!$K:$L,2,FALSE),""))</f>
        <v/>
      </c>
      <c r="T77" s="6" t="str">
        <f>IF(_xlfn.IFNA(VLOOKUP(O77,buff!$K:$L,2,FALSE),"")=0,"",_xlfn.IFNA(VLOOKUP(O77,buff!$K:$L,2,FALSE),""))</f>
        <v/>
      </c>
      <c r="U77" s="6" t="str">
        <f>IF(_xlfn.IFNA(VLOOKUP(P77,buff!$K:$L,2,FALSE),"")=0,"",_xlfn.IFNA(VLOOKUP(P77,buff!$K:$L,2,FALSE),""))</f>
        <v/>
      </c>
      <c r="V77">
        <v>728</v>
      </c>
      <c r="W77" t="s">
        <v>1554</v>
      </c>
    </row>
    <row r="78" spans="1:23" x14ac:dyDescent="0.15">
      <c r="A78" s="8" t="str">
        <f t="shared" si="12"/>
        <v>被动技能4等级13</v>
      </c>
      <c r="B78" s="8">
        <f t="shared" si="15"/>
        <v>4</v>
      </c>
      <c r="C78" s="8">
        <f t="shared" si="2"/>
        <v>13</v>
      </c>
      <c r="E78" s="8">
        <f t="shared" si="13"/>
        <v>73</v>
      </c>
      <c r="F78" t="str">
        <f t="shared" si="14"/>
        <v>防御小</v>
      </c>
      <c r="G78">
        <v>73</v>
      </c>
      <c r="H78" s="4" t="s">
        <v>452</v>
      </c>
      <c r="I78" s="4" t="str">
        <f t="shared" si="11"/>
        <v>自身防御力提升896</v>
      </c>
      <c r="J78" t="s">
        <v>156</v>
      </c>
      <c r="K78" s="10" t="str">
        <f t="shared" si="9"/>
        <v>20073:100:1:0</v>
      </c>
      <c r="L78" s="4" t="s">
        <v>600</v>
      </c>
      <c r="Q78" s="6" t="str">
        <f>IF(_xlfn.IFNA(VLOOKUP(L78,buff!$K:$L,2,FALSE),"")=0,"",_xlfn.IFNA(VLOOKUP(L78,buff!$K:$L,2,FALSE),""))</f>
        <v>20073:100:1:0</v>
      </c>
      <c r="R78" s="6" t="str">
        <f>IF(_xlfn.IFNA(VLOOKUP(M78,buff!$K:$L,2,FALSE),"")=0,"",_xlfn.IFNA(VLOOKUP(M78,buff!$K:$L,2,FALSE),""))</f>
        <v/>
      </c>
      <c r="S78" s="6" t="str">
        <f>IF(_xlfn.IFNA(VLOOKUP(N78,buff!$K:$L,2,FALSE),"")=0,"",_xlfn.IFNA(VLOOKUP(N78,buff!$K:$L,2,FALSE),""))</f>
        <v/>
      </c>
      <c r="T78" s="6" t="str">
        <f>IF(_xlfn.IFNA(VLOOKUP(O78,buff!$K:$L,2,FALSE),"")=0,"",_xlfn.IFNA(VLOOKUP(O78,buff!$K:$L,2,FALSE),""))</f>
        <v/>
      </c>
      <c r="U78" s="6" t="str">
        <f>IF(_xlfn.IFNA(VLOOKUP(P78,buff!$K:$L,2,FALSE),"")=0,"",_xlfn.IFNA(VLOOKUP(P78,buff!$K:$L,2,FALSE),""))</f>
        <v/>
      </c>
      <c r="V78">
        <v>896</v>
      </c>
      <c r="W78" t="s">
        <v>1554</v>
      </c>
    </row>
    <row r="79" spans="1:23" x14ac:dyDescent="0.15">
      <c r="A79" s="8" t="str">
        <f t="shared" si="12"/>
        <v>被动技能4等级14</v>
      </c>
      <c r="B79" s="8">
        <f t="shared" si="15"/>
        <v>4</v>
      </c>
      <c r="C79" s="8">
        <f t="shared" si="2"/>
        <v>14</v>
      </c>
      <c r="E79" s="8">
        <f t="shared" si="13"/>
        <v>74</v>
      </c>
      <c r="F79" t="str">
        <f t="shared" si="14"/>
        <v>防御小</v>
      </c>
      <c r="G79">
        <v>74</v>
      </c>
      <c r="H79" s="4" t="s">
        <v>452</v>
      </c>
      <c r="I79" s="4" t="str">
        <f t="shared" si="11"/>
        <v>自身防御力提升1103</v>
      </c>
      <c r="J79" t="s">
        <v>156</v>
      </c>
      <c r="K79" s="10" t="str">
        <f t="shared" si="9"/>
        <v>20074:100:1:0</v>
      </c>
      <c r="L79" s="4" t="s">
        <v>601</v>
      </c>
      <c r="Q79" s="6" t="str">
        <f>IF(_xlfn.IFNA(VLOOKUP(L79,buff!$K:$L,2,FALSE),"")=0,"",_xlfn.IFNA(VLOOKUP(L79,buff!$K:$L,2,FALSE),""))</f>
        <v>20074:100:1:0</v>
      </c>
      <c r="R79" s="6" t="str">
        <f>IF(_xlfn.IFNA(VLOOKUP(M79,buff!$K:$L,2,FALSE),"")=0,"",_xlfn.IFNA(VLOOKUP(M79,buff!$K:$L,2,FALSE),""))</f>
        <v/>
      </c>
      <c r="S79" s="6" t="str">
        <f>IF(_xlfn.IFNA(VLOOKUP(N79,buff!$K:$L,2,FALSE),"")=0,"",_xlfn.IFNA(VLOOKUP(N79,buff!$K:$L,2,FALSE),""))</f>
        <v/>
      </c>
      <c r="T79" s="6" t="str">
        <f>IF(_xlfn.IFNA(VLOOKUP(O79,buff!$K:$L,2,FALSE),"")=0,"",_xlfn.IFNA(VLOOKUP(O79,buff!$K:$L,2,FALSE),""))</f>
        <v/>
      </c>
      <c r="U79" s="6" t="str">
        <f>IF(_xlfn.IFNA(VLOOKUP(P79,buff!$K:$L,2,FALSE),"")=0,"",_xlfn.IFNA(VLOOKUP(P79,buff!$K:$L,2,FALSE),""))</f>
        <v/>
      </c>
      <c r="V79">
        <v>1103</v>
      </c>
      <c r="W79" t="s">
        <v>1554</v>
      </c>
    </row>
    <row r="80" spans="1:23" x14ac:dyDescent="0.15">
      <c r="A80" s="8" t="str">
        <f t="shared" si="12"/>
        <v>被动技能4等级15</v>
      </c>
      <c r="B80" s="8">
        <f t="shared" si="15"/>
        <v>4</v>
      </c>
      <c r="C80" s="8">
        <f t="shared" si="2"/>
        <v>15</v>
      </c>
      <c r="E80" s="8">
        <f t="shared" si="13"/>
        <v>75</v>
      </c>
      <c r="F80" t="str">
        <f t="shared" si="14"/>
        <v>防御小</v>
      </c>
      <c r="G80">
        <v>75</v>
      </c>
      <c r="H80" s="4" t="s">
        <v>452</v>
      </c>
      <c r="I80" s="4" t="str">
        <f t="shared" si="11"/>
        <v>自身防御力提升1359</v>
      </c>
      <c r="J80" t="s">
        <v>156</v>
      </c>
      <c r="K80" s="10" t="str">
        <f t="shared" si="9"/>
        <v>20075:100:1:0</v>
      </c>
      <c r="L80" s="4" t="s">
        <v>602</v>
      </c>
      <c r="Q80" s="6" t="str">
        <f>IF(_xlfn.IFNA(VLOOKUP(L80,buff!$K:$L,2,FALSE),"")=0,"",_xlfn.IFNA(VLOOKUP(L80,buff!$K:$L,2,FALSE),""))</f>
        <v>20075:100:1:0</v>
      </c>
      <c r="R80" s="6" t="str">
        <f>IF(_xlfn.IFNA(VLOOKUP(M80,buff!$K:$L,2,FALSE),"")=0,"",_xlfn.IFNA(VLOOKUP(M80,buff!$K:$L,2,FALSE),""))</f>
        <v/>
      </c>
      <c r="S80" s="6" t="str">
        <f>IF(_xlfn.IFNA(VLOOKUP(N80,buff!$K:$L,2,FALSE),"")=0,"",_xlfn.IFNA(VLOOKUP(N80,buff!$K:$L,2,FALSE),""))</f>
        <v/>
      </c>
      <c r="T80" s="6" t="str">
        <f>IF(_xlfn.IFNA(VLOOKUP(O80,buff!$K:$L,2,FALSE),"")=0,"",_xlfn.IFNA(VLOOKUP(O80,buff!$K:$L,2,FALSE),""))</f>
        <v/>
      </c>
      <c r="U80" s="6" t="str">
        <f>IF(_xlfn.IFNA(VLOOKUP(P80,buff!$K:$L,2,FALSE),"")=0,"",_xlfn.IFNA(VLOOKUP(P80,buff!$K:$L,2,FALSE),""))</f>
        <v/>
      </c>
      <c r="V80">
        <v>1359</v>
      </c>
      <c r="W80" t="s">
        <v>1554</v>
      </c>
    </row>
    <row r="81" spans="1:23" x14ac:dyDescent="0.15">
      <c r="A81" s="8" t="str">
        <f t="shared" si="12"/>
        <v>被动技能4等级16</v>
      </c>
      <c r="B81" s="8">
        <f t="shared" si="15"/>
        <v>4</v>
      </c>
      <c r="C81" s="8">
        <f t="shared" si="2"/>
        <v>16</v>
      </c>
      <c r="E81" s="8">
        <f t="shared" si="13"/>
        <v>76</v>
      </c>
      <c r="F81" t="str">
        <f t="shared" si="14"/>
        <v>防御小</v>
      </c>
      <c r="G81">
        <v>76</v>
      </c>
      <c r="H81" s="4" t="s">
        <v>452</v>
      </c>
      <c r="I81" s="4" t="str">
        <f t="shared" si="11"/>
        <v>自身防御力提升1673</v>
      </c>
      <c r="J81" t="s">
        <v>156</v>
      </c>
      <c r="K81" s="10" t="str">
        <f t="shared" si="9"/>
        <v>20076:100:1:0</v>
      </c>
      <c r="L81" s="4" t="s">
        <v>603</v>
      </c>
      <c r="Q81" s="6" t="str">
        <f>IF(_xlfn.IFNA(VLOOKUP(L81,buff!$K:$L,2,FALSE),"")=0,"",_xlfn.IFNA(VLOOKUP(L81,buff!$K:$L,2,FALSE),""))</f>
        <v>20076:100:1:0</v>
      </c>
      <c r="R81" s="6" t="str">
        <f>IF(_xlfn.IFNA(VLOOKUP(M81,buff!$K:$L,2,FALSE),"")=0,"",_xlfn.IFNA(VLOOKUP(M81,buff!$K:$L,2,FALSE),""))</f>
        <v/>
      </c>
      <c r="S81" s="6" t="str">
        <f>IF(_xlfn.IFNA(VLOOKUP(N81,buff!$K:$L,2,FALSE),"")=0,"",_xlfn.IFNA(VLOOKUP(N81,buff!$K:$L,2,FALSE),""))</f>
        <v/>
      </c>
      <c r="T81" s="6" t="str">
        <f>IF(_xlfn.IFNA(VLOOKUP(O81,buff!$K:$L,2,FALSE),"")=0,"",_xlfn.IFNA(VLOOKUP(O81,buff!$K:$L,2,FALSE),""))</f>
        <v/>
      </c>
      <c r="U81" s="6" t="str">
        <f>IF(_xlfn.IFNA(VLOOKUP(P81,buff!$K:$L,2,FALSE),"")=0,"",_xlfn.IFNA(VLOOKUP(P81,buff!$K:$L,2,FALSE),""))</f>
        <v/>
      </c>
      <c r="V81">
        <v>1673</v>
      </c>
      <c r="W81" t="s">
        <v>1554</v>
      </c>
    </row>
    <row r="82" spans="1:23" x14ac:dyDescent="0.15">
      <c r="A82" s="8" t="str">
        <f t="shared" si="12"/>
        <v>被动技能4等级17</v>
      </c>
      <c r="B82" s="8">
        <f t="shared" si="15"/>
        <v>4</v>
      </c>
      <c r="C82" s="8">
        <f t="shared" si="2"/>
        <v>17</v>
      </c>
      <c r="E82" s="8">
        <f t="shared" si="13"/>
        <v>77</v>
      </c>
      <c r="F82" t="str">
        <f t="shared" si="14"/>
        <v>防御小</v>
      </c>
      <c r="G82">
        <v>77</v>
      </c>
      <c r="H82" s="4" t="s">
        <v>452</v>
      </c>
      <c r="I82" s="4" t="str">
        <f t="shared" si="11"/>
        <v>自身防御力提升2060</v>
      </c>
      <c r="J82" t="s">
        <v>156</v>
      </c>
      <c r="K82" s="10" t="str">
        <f t="shared" si="9"/>
        <v>20077:100:1:0</v>
      </c>
      <c r="L82" s="4" t="s">
        <v>604</v>
      </c>
      <c r="Q82" s="6" t="str">
        <f>IF(_xlfn.IFNA(VLOOKUP(L82,buff!$K:$L,2,FALSE),"")=0,"",_xlfn.IFNA(VLOOKUP(L82,buff!$K:$L,2,FALSE),""))</f>
        <v>20077:100:1:0</v>
      </c>
      <c r="R82" s="6" t="str">
        <f>IF(_xlfn.IFNA(VLOOKUP(M82,buff!$K:$L,2,FALSE),"")=0,"",_xlfn.IFNA(VLOOKUP(M82,buff!$K:$L,2,FALSE),""))</f>
        <v/>
      </c>
      <c r="S82" s="6" t="str">
        <f>IF(_xlfn.IFNA(VLOOKUP(N82,buff!$K:$L,2,FALSE),"")=0,"",_xlfn.IFNA(VLOOKUP(N82,buff!$K:$L,2,FALSE),""))</f>
        <v/>
      </c>
      <c r="T82" s="6" t="str">
        <f>IF(_xlfn.IFNA(VLOOKUP(O82,buff!$K:$L,2,FALSE),"")=0,"",_xlfn.IFNA(VLOOKUP(O82,buff!$K:$L,2,FALSE),""))</f>
        <v/>
      </c>
      <c r="U82" s="6" t="str">
        <f>IF(_xlfn.IFNA(VLOOKUP(P82,buff!$K:$L,2,FALSE),"")=0,"",_xlfn.IFNA(VLOOKUP(P82,buff!$K:$L,2,FALSE),""))</f>
        <v/>
      </c>
      <c r="V82">
        <v>2060</v>
      </c>
      <c r="W82" t="s">
        <v>1554</v>
      </c>
    </row>
    <row r="83" spans="1:23" x14ac:dyDescent="0.15">
      <c r="A83" s="8" t="str">
        <f t="shared" si="12"/>
        <v>被动技能4等级18</v>
      </c>
      <c r="B83" s="8">
        <f t="shared" si="15"/>
        <v>4</v>
      </c>
      <c r="C83" s="8">
        <f t="shared" si="2"/>
        <v>18</v>
      </c>
      <c r="E83" s="8">
        <f t="shared" si="13"/>
        <v>78</v>
      </c>
      <c r="F83" t="str">
        <f t="shared" si="14"/>
        <v>防御小</v>
      </c>
      <c r="G83">
        <v>78</v>
      </c>
      <c r="H83" s="4" t="s">
        <v>452</v>
      </c>
      <c r="I83" s="4" t="str">
        <f t="shared" si="11"/>
        <v>自身防御力提升2536</v>
      </c>
      <c r="J83" t="s">
        <v>156</v>
      </c>
      <c r="K83" s="10" t="str">
        <f t="shared" si="9"/>
        <v>20078:100:1:0</v>
      </c>
      <c r="L83" s="4" t="s">
        <v>605</v>
      </c>
      <c r="Q83" s="6" t="str">
        <f>IF(_xlfn.IFNA(VLOOKUP(L83,buff!$K:$L,2,FALSE),"")=0,"",_xlfn.IFNA(VLOOKUP(L83,buff!$K:$L,2,FALSE),""))</f>
        <v>20078:100:1:0</v>
      </c>
      <c r="R83" s="6" t="str">
        <f>IF(_xlfn.IFNA(VLOOKUP(M83,buff!$K:$L,2,FALSE),"")=0,"",_xlfn.IFNA(VLOOKUP(M83,buff!$K:$L,2,FALSE),""))</f>
        <v/>
      </c>
      <c r="S83" s="6" t="str">
        <f>IF(_xlfn.IFNA(VLOOKUP(N83,buff!$K:$L,2,FALSE),"")=0,"",_xlfn.IFNA(VLOOKUP(N83,buff!$K:$L,2,FALSE),""))</f>
        <v/>
      </c>
      <c r="T83" s="6" t="str">
        <f>IF(_xlfn.IFNA(VLOOKUP(O83,buff!$K:$L,2,FALSE),"")=0,"",_xlfn.IFNA(VLOOKUP(O83,buff!$K:$L,2,FALSE),""))</f>
        <v/>
      </c>
      <c r="U83" s="6" t="str">
        <f>IF(_xlfn.IFNA(VLOOKUP(P83,buff!$K:$L,2,FALSE),"")=0,"",_xlfn.IFNA(VLOOKUP(P83,buff!$K:$L,2,FALSE),""))</f>
        <v/>
      </c>
      <c r="V83">
        <v>2536</v>
      </c>
      <c r="W83" t="s">
        <v>1554</v>
      </c>
    </row>
    <row r="84" spans="1:23" x14ac:dyDescent="0.15">
      <c r="A84" s="8" t="str">
        <f t="shared" si="12"/>
        <v>被动技能4等级19</v>
      </c>
      <c r="B84" s="8">
        <f t="shared" si="15"/>
        <v>4</v>
      </c>
      <c r="C84" s="8">
        <f t="shared" si="2"/>
        <v>19</v>
      </c>
      <c r="E84" s="8">
        <f t="shared" si="13"/>
        <v>79</v>
      </c>
      <c r="F84" t="str">
        <f t="shared" si="14"/>
        <v>防御小</v>
      </c>
      <c r="G84">
        <v>79</v>
      </c>
      <c r="H84" s="4" t="s">
        <v>452</v>
      </c>
      <c r="I84" s="4" t="str">
        <f t="shared" si="11"/>
        <v>自身防御力提升3123</v>
      </c>
      <c r="J84" t="s">
        <v>156</v>
      </c>
      <c r="K84" s="10" t="str">
        <f t="shared" si="9"/>
        <v>20079:100:1:0</v>
      </c>
      <c r="L84" s="4" t="s">
        <v>606</v>
      </c>
      <c r="Q84" s="6" t="str">
        <f>IF(_xlfn.IFNA(VLOOKUP(L84,buff!$K:$L,2,FALSE),"")=0,"",_xlfn.IFNA(VLOOKUP(L84,buff!$K:$L,2,FALSE),""))</f>
        <v>20079:100:1:0</v>
      </c>
      <c r="R84" s="6" t="str">
        <f>IF(_xlfn.IFNA(VLOOKUP(M84,buff!$K:$L,2,FALSE),"")=0,"",_xlfn.IFNA(VLOOKUP(M84,buff!$K:$L,2,FALSE),""))</f>
        <v/>
      </c>
      <c r="S84" s="6" t="str">
        <f>IF(_xlfn.IFNA(VLOOKUP(N84,buff!$K:$L,2,FALSE),"")=0,"",_xlfn.IFNA(VLOOKUP(N84,buff!$K:$L,2,FALSE),""))</f>
        <v/>
      </c>
      <c r="T84" s="6" t="str">
        <f>IF(_xlfn.IFNA(VLOOKUP(O84,buff!$K:$L,2,FALSE),"")=0,"",_xlfn.IFNA(VLOOKUP(O84,buff!$K:$L,2,FALSE),""))</f>
        <v/>
      </c>
      <c r="U84" s="6" t="str">
        <f>IF(_xlfn.IFNA(VLOOKUP(P84,buff!$K:$L,2,FALSE),"")=0,"",_xlfn.IFNA(VLOOKUP(P84,buff!$K:$L,2,FALSE),""))</f>
        <v/>
      </c>
      <c r="V84">
        <v>3123</v>
      </c>
      <c r="W84" t="s">
        <v>1554</v>
      </c>
    </row>
    <row r="85" spans="1:23" x14ac:dyDescent="0.15">
      <c r="A85" s="8" t="str">
        <f t="shared" si="12"/>
        <v>被动技能4等级20</v>
      </c>
      <c r="B85" s="8">
        <f t="shared" si="15"/>
        <v>4</v>
      </c>
      <c r="C85" s="8">
        <f t="shared" si="2"/>
        <v>20</v>
      </c>
      <c r="E85" s="8">
        <f t="shared" si="13"/>
        <v>80</v>
      </c>
      <c r="F85" t="str">
        <f t="shared" si="14"/>
        <v>防御小</v>
      </c>
      <c r="G85">
        <v>80</v>
      </c>
      <c r="H85" s="4" t="s">
        <v>452</v>
      </c>
      <c r="I85" s="4" t="str">
        <f t="shared" si="11"/>
        <v>自身防御力提升3845</v>
      </c>
      <c r="J85" t="s">
        <v>156</v>
      </c>
      <c r="K85" s="10" t="str">
        <f t="shared" si="9"/>
        <v>20080:100:1:0</v>
      </c>
      <c r="L85" s="4" t="s">
        <v>607</v>
      </c>
      <c r="Q85" s="6" t="str">
        <f>IF(_xlfn.IFNA(VLOOKUP(L85,buff!$K:$L,2,FALSE),"")=0,"",_xlfn.IFNA(VLOOKUP(L85,buff!$K:$L,2,FALSE),""))</f>
        <v>20080:100:1:0</v>
      </c>
      <c r="R85" s="6" t="str">
        <f>IF(_xlfn.IFNA(VLOOKUP(M85,buff!$K:$L,2,FALSE),"")=0,"",_xlfn.IFNA(VLOOKUP(M85,buff!$K:$L,2,FALSE),""))</f>
        <v/>
      </c>
      <c r="S85" s="6" t="str">
        <f>IF(_xlfn.IFNA(VLOOKUP(N85,buff!$K:$L,2,FALSE),"")=0,"",_xlfn.IFNA(VLOOKUP(N85,buff!$K:$L,2,FALSE),""))</f>
        <v/>
      </c>
      <c r="T85" s="6" t="str">
        <f>IF(_xlfn.IFNA(VLOOKUP(O85,buff!$K:$L,2,FALSE),"")=0,"",_xlfn.IFNA(VLOOKUP(O85,buff!$K:$L,2,FALSE),""))</f>
        <v/>
      </c>
      <c r="U85" s="6" t="str">
        <f>IF(_xlfn.IFNA(VLOOKUP(P85,buff!$K:$L,2,FALSE),"")=0,"",_xlfn.IFNA(VLOOKUP(P85,buff!$K:$L,2,FALSE),""))</f>
        <v/>
      </c>
      <c r="V85">
        <v>3845</v>
      </c>
      <c r="W85" t="s">
        <v>1554</v>
      </c>
    </row>
    <row r="86" spans="1:23" x14ac:dyDescent="0.15">
      <c r="A86" s="8" t="str">
        <f t="shared" si="12"/>
        <v>被动技能5等级1</v>
      </c>
      <c r="B86" s="8">
        <f t="shared" si="15"/>
        <v>5</v>
      </c>
      <c r="C86" s="8">
        <f t="shared" si="2"/>
        <v>1</v>
      </c>
      <c r="E86" s="8">
        <f t="shared" si="13"/>
        <v>81</v>
      </c>
      <c r="F86" t="str">
        <f t="shared" si="14"/>
        <v>防御中</v>
      </c>
      <c r="G86">
        <v>81</v>
      </c>
      <c r="H86" s="4" t="s">
        <v>485</v>
      </c>
      <c r="I86" s="4" t="str">
        <f>"自身防御力提升"&amp;V86</f>
        <v>自身防御力提升76</v>
      </c>
      <c r="J86" t="s">
        <v>156</v>
      </c>
      <c r="K86" s="10" t="str">
        <f t="shared" ref="K86:K105" si="16">IF(Q86="","",Q86)&amp;IF(R86="","","|"&amp;R86)&amp;IF(S86="","","|"&amp;S86)&amp;IF(T86="","","|"&amp;T86)&amp;IF(U86="","","|"&amp;U86)</f>
        <v>20081:100:1:0</v>
      </c>
      <c r="L86" s="4" t="s">
        <v>608</v>
      </c>
      <c r="Q86" s="6" t="str">
        <f>IF(_xlfn.IFNA(VLOOKUP(L86,buff!$K:$L,2,FALSE),"")=0,"",_xlfn.IFNA(VLOOKUP(L86,buff!$K:$L,2,FALSE),""))</f>
        <v>20081:100:1:0</v>
      </c>
      <c r="R86" s="6" t="str">
        <f>IF(_xlfn.IFNA(VLOOKUP(M86,buff!$K:$L,2,FALSE),"")=0,"",_xlfn.IFNA(VLOOKUP(M86,buff!$K:$L,2,FALSE),""))</f>
        <v/>
      </c>
      <c r="S86" s="6" t="str">
        <f>IF(_xlfn.IFNA(VLOOKUP(N86,buff!$K:$L,2,FALSE),"")=0,"",_xlfn.IFNA(VLOOKUP(N86,buff!$K:$L,2,FALSE),""))</f>
        <v/>
      </c>
      <c r="T86" s="6" t="str">
        <f>IF(_xlfn.IFNA(VLOOKUP(O86,buff!$K:$L,2,FALSE),"")=0,"",_xlfn.IFNA(VLOOKUP(O86,buff!$K:$L,2,FALSE),""))</f>
        <v/>
      </c>
      <c r="U86" s="6" t="str">
        <f>IF(_xlfn.IFNA(VLOOKUP(P86,buff!$K:$L,2,FALSE),"")=0,"",_xlfn.IFNA(VLOOKUP(P86,buff!$K:$L,2,FALSE),""))</f>
        <v/>
      </c>
      <c r="V86">
        <v>76</v>
      </c>
      <c r="W86" t="s">
        <v>1554</v>
      </c>
    </row>
    <row r="87" spans="1:23" x14ac:dyDescent="0.15">
      <c r="A87" s="8" t="str">
        <f t="shared" si="12"/>
        <v>被动技能5等级2</v>
      </c>
      <c r="B87" s="8">
        <f t="shared" si="15"/>
        <v>5</v>
      </c>
      <c r="C87" s="8">
        <f t="shared" ref="C87:C150" si="17">IF(C86=C$4,1,C86+1)</f>
        <v>2</v>
      </c>
      <c r="E87" s="8">
        <f t="shared" si="13"/>
        <v>82</v>
      </c>
      <c r="F87" t="str">
        <f t="shared" si="14"/>
        <v>防御中</v>
      </c>
      <c r="G87">
        <v>82</v>
      </c>
      <c r="H87" s="4" t="s">
        <v>485</v>
      </c>
      <c r="I87" s="4" t="str">
        <f t="shared" ref="I87:I105" si="18">"自身防御力提升"&amp;V87</f>
        <v>自身防御力提升112</v>
      </c>
      <c r="J87" t="s">
        <v>156</v>
      </c>
      <c r="K87" s="10" t="str">
        <f t="shared" si="16"/>
        <v>20082:100:1:0</v>
      </c>
      <c r="L87" s="4" t="s">
        <v>609</v>
      </c>
      <c r="Q87" s="6" t="str">
        <f>IF(_xlfn.IFNA(VLOOKUP(L87,buff!$K:$L,2,FALSE),"")=0,"",_xlfn.IFNA(VLOOKUP(L87,buff!$K:$L,2,FALSE),""))</f>
        <v>20082:100:1:0</v>
      </c>
      <c r="R87" s="6" t="str">
        <f>IF(_xlfn.IFNA(VLOOKUP(M87,buff!$K:$L,2,FALSE),"")=0,"",_xlfn.IFNA(VLOOKUP(M87,buff!$K:$L,2,FALSE),""))</f>
        <v/>
      </c>
      <c r="S87" s="6" t="str">
        <f>IF(_xlfn.IFNA(VLOOKUP(N87,buff!$K:$L,2,FALSE),"")=0,"",_xlfn.IFNA(VLOOKUP(N87,buff!$K:$L,2,FALSE),""))</f>
        <v/>
      </c>
      <c r="T87" s="6" t="str">
        <f>IF(_xlfn.IFNA(VLOOKUP(O87,buff!$K:$L,2,FALSE),"")=0,"",_xlfn.IFNA(VLOOKUP(O87,buff!$K:$L,2,FALSE),""))</f>
        <v/>
      </c>
      <c r="U87" s="6" t="str">
        <f>IF(_xlfn.IFNA(VLOOKUP(P87,buff!$K:$L,2,FALSE),"")=0,"",_xlfn.IFNA(VLOOKUP(P87,buff!$K:$L,2,FALSE),""))</f>
        <v/>
      </c>
      <c r="V87">
        <v>112</v>
      </c>
      <c r="W87" t="s">
        <v>1554</v>
      </c>
    </row>
    <row r="88" spans="1:23" x14ac:dyDescent="0.15">
      <c r="A88" s="8" t="str">
        <f t="shared" si="12"/>
        <v>被动技能5等级3</v>
      </c>
      <c r="B88" s="8">
        <f t="shared" si="15"/>
        <v>5</v>
      </c>
      <c r="C88" s="8">
        <f t="shared" si="17"/>
        <v>3</v>
      </c>
      <c r="E88" s="8">
        <f t="shared" si="13"/>
        <v>83</v>
      </c>
      <c r="F88" t="str">
        <f t="shared" si="14"/>
        <v>防御中</v>
      </c>
      <c r="G88">
        <v>83</v>
      </c>
      <c r="H88" s="4" t="s">
        <v>485</v>
      </c>
      <c r="I88" s="4" t="str">
        <f t="shared" si="18"/>
        <v>自身防御力提升148</v>
      </c>
      <c r="J88" t="s">
        <v>156</v>
      </c>
      <c r="K88" s="10" t="str">
        <f t="shared" si="16"/>
        <v>20083:100:1:0</v>
      </c>
      <c r="L88" s="4" t="s">
        <v>610</v>
      </c>
      <c r="Q88" s="6" t="str">
        <f>IF(_xlfn.IFNA(VLOOKUP(L88,buff!$K:$L,2,FALSE),"")=0,"",_xlfn.IFNA(VLOOKUP(L88,buff!$K:$L,2,FALSE),""))</f>
        <v>20083:100:1:0</v>
      </c>
      <c r="R88" s="6" t="str">
        <f>IF(_xlfn.IFNA(VLOOKUP(M88,buff!$K:$L,2,FALSE),"")=0,"",_xlfn.IFNA(VLOOKUP(M88,buff!$K:$L,2,FALSE),""))</f>
        <v/>
      </c>
      <c r="S88" s="6" t="str">
        <f>IF(_xlfn.IFNA(VLOOKUP(N88,buff!$K:$L,2,FALSE),"")=0,"",_xlfn.IFNA(VLOOKUP(N88,buff!$K:$L,2,FALSE),""))</f>
        <v/>
      </c>
      <c r="T88" s="6" t="str">
        <f>IF(_xlfn.IFNA(VLOOKUP(O88,buff!$K:$L,2,FALSE),"")=0,"",_xlfn.IFNA(VLOOKUP(O88,buff!$K:$L,2,FALSE),""))</f>
        <v/>
      </c>
      <c r="U88" s="6" t="str">
        <f>IF(_xlfn.IFNA(VLOOKUP(P88,buff!$K:$L,2,FALSE),"")=0,"",_xlfn.IFNA(VLOOKUP(P88,buff!$K:$L,2,FALSE),""))</f>
        <v/>
      </c>
      <c r="V88">
        <v>148</v>
      </c>
      <c r="W88" t="s">
        <v>1554</v>
      </c>
    </row>
    <row r="89" spans="1:23" x14ac:dyDescent="0.15">
      <c r="A89" s="8" t="str">
        <f t="shared" si="12"/>
        <v>被动技能5等级4</v>
      </c>
      <c r="B89" s="8">
        <f t="shared" si="15"/>
        <v>5</v>
      </c>
      <c r="C89" s="8">
        <f t="shared" si="17"/>
        <v>4</v>
      </c>
      <c r="E89" s="8">
        <f t="shared" si="13"/>
        <v>84</v>
      </c>
      <c r="F89" t="str">
        <f t="shared" si="14"/>
        <v>防御中</v>
      </c>
      <c r="G89">
        <v>84</v>
      </c>
      <c r="H89" s="4" t="s">
        <v>485</v>
      </c>
      <c r="I89" s="4" t="str">
        <f t="shared" si="18"/>
        <v>自身防御力提升183</v>
      </c>
      <c r="J89" t="s">
        <v>156</v>
      </c>
      <c r="K89" s="10" t="str">
        <f t="shared" si="16"/>
        <v>20084:100:1:0</v>
      </c>
      <c r="L89" s="4" t="s">
        <v>611</v>
      </c>
      <c r="Q89" s="6" t="str">
        <f>IF(_xlfn.IFNA(VLOOKUP(L89,buff!$K:$L,2,FALSE),"")=0,"",_xlfn.IFNA(VLOOKUP(L89,buff!$K:$L,2,FALSE),""))</f>
        <v>20084:100:1:0</v>
      </c>
      <c r="R89" s="6" t="str">
        <f>IF(_xlfn.IFNA(VLOOKUP(M89,buff!$K:$L,2,FALSE),"")=0,"",_xlfn.IFNA(VLOOKUP(M89,buff!$K:$L,2,FALSE),""))</f>
        <v/>
      </c>
      <c r="S89" s="6" t="str">
        <f>IF(_xlfn.IFNA(VLOOKUP(N89,buff!$K:$L,2,FALSE),"")=0,"",_xlfn.IFNA(VLOOKUP(N89,buff!$K:$L,2,FALSE),""))</f>
        <v/>
      </c>
      <c r="T89" s="6" t="str">
        <f>IF(_xlfn.IFNA(VLOOKUP(O89,buff!$K:$L,2,FALSE),"")=0,"",_xlfn.IFNA(VLOOKUP(O89,buff!$K:$L,2,FALSE),""))</f>
        <v/>
      </c>
      <c r="U89" s="6" t="str">
        <f>IF(_xlfn.IFNA(VLOOKUP(P89,buff!$K:$L,2,FALSE),"")=0,"",_xlfn.IFNA(VLOOKUP(P89,buff!$K:$L,2,FALSE),""))</f>
        <v/>
      </c>
      <c r="V89">
        <v>183</v>
      </c>
      <c r="W89" t="s">
        <v>1554</v>
      </c>
    </row>
    <row r="90" spans="1:23" x14ac:dyDescent="0.15">
      <c r="A90" s="8" t="str">
        <f t="shared" si="12"/>
        <v>被动技能5等级5</v>
      </c>
      <c r="B90" s="8">
        <f t="shared" si="15"/>
        <v>5</v>
      </c>
      <c r="C90" s="8">
        <f t="shared" si="17"/>
        <v>5</v>
      </c>
      <c r="E90" s="8">
        <f t="shared" si="13"/>
        <v>85</v>
      </c>
      <c r="F90" t="str">
        <f t="shared" si="14"/>
        <v>防御中</v>
      </c>
      <c r="G90">
        <v>85</v>
      </c>
      <c r="H90" s="4" t="s">
        <v>485</v>
      </c>
      <c r="I90" s="4" t="str">
        <f t="shared" si="18"/>
        <v>自身防御力提升226</v>
      </c>
      <c r="J90" t="s">
        <v>156</v>
      </c>
      <c r="K90" s="10" t="str">
        <f t="shared" si="16"/>
        <v>20085:100:1:0</v>
      </c>
      <c r="L90" s="4" t="s">
        <v>612</v>
      </c>
      <c r="Q90" s="6" t="str">
        <f>IF(_xlfn.IFNA(VLOOKUP(L90,buff!$K:$L,2,FALSE),"")=0,"",_xlfn.IFNA(VLOOKUP(L90,buff!$K:$L,2,FALSE),""))</f>
        <v>20085:100:1:0</v>
      </c>
      <c r="R90" s="6" t="str">
        <f>IF(_xlfn.IFNA(VLOOKUP(M90,buff!$K:$L,2,FALSE),"")=0,"",_xlfn.IFNA(VLOOKUP(M90,buff!$K:$L,2,FALSE),""))</f>
        <v/>
      </c>
      <c r="S90" s="6" t="str">
        <f>IF(_xlfn.IFNA(VLOOKUP(N90,buff!$K:$L,2,FALSE),"")=0,"",_xlfn.IFNA(VLOOKUP(N90,buff!$K:$L,2,FALSE),""))</f>
        <v/>
      </c>
      <c r="T90" s="6" t="str">
        <f>IF(_xlfn.IFNA(VLOOKUP(O90,buff!$K:$L,2,FALSE),"")=0,"",_xlfn.IFNA(VLOOKUP(O90,buff!$K:$L,2,FALSE),""))</f>
        <v/>
      </c>
      <c r="U90" s="6" t="str">
        <f>IF(_xlfn.IFNA(VLOOKUP(P90,buff!$K:$L,2,FALSE),"")=0,"",_xlfn.IFNA(VLOOKUP(P90,buff!$K:$L,2,FALSE),""))</f>
        <v/>
      </c>
      <c r="V90">
        <v>226</v>
      </c>
      <c r="W90" t="s">
        <v>1554</v>
      </c>
    </row>
    <row r="91" spans="1:23" x14ac:dyDescent="0.15">
      <c r="A91" s="8" t="str">
        <f t="shared" si="12"/>
        <v>被动技能5等级6</v>
      </c>
      <c r="B91" s="8">
        <f t="shared" si="15"/>
        <v>5</v>
      </c>
      <c r="C91" s="8">
        <f t="shared" si="17"/>
        <v>6</v>
      </c>
      <c r="E91" s="8">
        <f t="shared" si="13"/>
        <v>86</v>
      </c>
      <c r="F91" t="str">
        <f t="shared" si="14"/>
        <v>防御中</v>
      </c>
      <c r="G91">
        <v>86</v>
      </c>
      <c r="H91" s="4" t="s">
        <v>485</v>
      </c>
      <c r="I91" s="4" t="str">
        <f t="shared" si="18"/>
        <v>自身防御力提升278</v>
      </c>
      <c r="J91" t="s">
        <v>156</v>
      </c>
      <c r="K91" s="10" t="str">
        <f t="shared" si="16"/>
        <v>20086:100:1:0</v>
      </c>
      <c r="L91" s="4" t="s">
        <v>613</v>
      </c>
      <c r="Q91" s="6" t="str">
        <f>IF(_xlfn.IFNA(VLOOKUP(L91,buff!$K:$L,2,FALSE),"")=0,"",_xlfn.IFNA(VLOOKUP(L91,buff!$K:$L,2,FALSE),""))</f>
        <v>20086:100:1:0</v>
      </c>
      <c r="R91" s="6" t="str">
        <f>IF(_xlfn.IFNA(VLOOKUP(M91,buff!$K:$L,2,FALSE),"")=0,"",_xlfn.IFNA(VLOOKUP(M91,buff!$K:$L,2,FALSE),""))</f>
        <v/>
      </c>
      <c r="S91" s="6" t="str">
        <f>IF(_xlfn.IFNA(VLOOKUP(N91,buff!$K:$L,2,FALSE),"")=0,"",_xlfn.IFNA(VLOOKUP(N91,buff!$K:$L,2,FALSE),""))</f>
        <v/>
      </c>
      <c r="T91" s="6" t="str">
        <f>IF(_xlfn.IFNA(VLOOKUP(O91,buff!$K:$L,2,FALSE),"")=0,"",_xlfn.IFNA(VLOOKUP(O91,buff!$K:$L,2,FALSE),""))</f>
        <v/>
      </c>
      <c r="U91" s="6" t="str">
        <f>IF(_xlfn.IFNA(VLOOKUP(P91,buff!$K:$L,2,FALSE),"")=0,"",_xlfn.IFNA(VLOOKUP(P91,buff!$K:$L,2,FALSE),""))</f>
        <v/>
      </c>
      <c r="V91">
        <v>278</v>
      </c>
      <c r="W91" t="s">
        <v>1554</v>
      </c>
    </row>
    <row r="92" spans="1:23" x14ac:dyDescent="0.15">
      <c r="A92" s="8" t="str">
        <f t="shared" si="12"/>
        <v>被动技能5等级7</v>
      </c>
      <c r="B92" s="8">
        <f t="shared" si="15"/>
        <v>5</v>
      </c>
      <c r="C92" s="8">
        <f t="shared" si="17"/>
        <v>7</v>
      </c>
      <c r="E92" s="8">
        <f t="shared" si="13"/>
        <v>87</v>
      </c>
      <c r="F92" t="str">
        <f t="shared" si="14"/>
        <v>防御中</v>
      </c>
      <c r="G92">
        <v>87</v>
      </c>
      <c r="H92" s="4" t="s">
        <v>485</v>
      </c>
      <c r="I92" s="4" t="str">
        <f t="shared" si="18"/>
        <v>自身防御力提升343</v>
      </c>
      <c r="J92" t="s">
        <v>156</v>
      </c>
      <c r="K92" s="10" t="str">
        <f t="shared" si="16"/>
        <v>20087:100:1:0</v>
      </c>
      <c r="L92" s="4" t="s">
        <v>614</v>
      </c>
      <c r="Q92" s="6" t="str">
        <f>IF(_xlfn.IFNA(VLOOKUP(L92,buff!$K:$L,2,FALSE),"")=0,"",_xlfn.IFNA(VLOOKUP(L92,buff!$K:$L,2,FALSE),""))</f>
        <v>20087:100:1:0</v>
      </c>
      <c r="R92" s="6" t="str">
        <f>IF(_xlfn.IFNA(VLOOKUP(M92,buff!$K:$L,2,FALSE),"")=0,"",_xlfn.IFNA(VLOOKUP(M92,buff!$K:$L,2,FALSE),""))</f>
        <v/>
      </c>
      <c r="S92" s="6" t="str">
        <f>IF(_xlfn.IFNA(VLOOKUP(N92,buff!$K:$L,2,FALSE),"")=0,"",_xlfn.IFNA(VLOOKUP(N92,buff!$K:$L,2,FALSE),""))</f>
        <v/>
      </c>
      <c r="T92" s="6" t="str">
        <f>IF(_xlfn.IFNA(VLOOKUP(O92,buff!$K:$L,2,FALSE),"")=0,"",_xlfn.IFNA(VLOOKUP(O92,buff!$K:$L,2,FALSE),""))</f>
        <v/>
      </c>
      <c r="U92" s="6" t="str">
        <f>IF(_xlfn.IFNA(VLOOKUP(P92,buff!$K:$L,2,FALSE),"")=0,"",_xlfn.IFNA(VLOOKUP(P92,buff!$K:$L,2,FALSE),""))</f>
        <v/>
      </c>
      <c r="V92">
        <v>343</v>
      </c>
      <c r="W92" t="s">
        <v>1554</v>
      </c>
    </row>
    <row r="93" spans="1:23" x14ac:dyDescent="0.15">
      <c r="A93" s="8" t="str">
        <f t="shared" si="12"/>
        <v>被动技能5等级8</v>
      </c>
      <c r="B93" s="8">
        <f t="shared" si="15"/>
        <v>5</v>
      </c>
      <c r="C93" s="8">
        <f t="shared" si="17"/>
        <v>8</v>
      </c>
      <c r="E93" s="8">
        <f t="shared" si="13"/>
        <v>88</v>
      </c>
      <c r="F93" t="str">
        <f t="shared" si="14"/>
        <v>防御中</v>
      </c>
      <c r="G93">
        <v>88</v>
      </c>
      <c r="H93" s="4" t="s">
        <v>485</v>
      </c>
      <c r="I93" s="4" t="str">
        <f t="shared" si="18"/>
        <v>自身防御力提升422</v>
      </c>
      <c r="J93" t="s">
        <v>156</v>
      </c>
      <c r="K93" s="10" t="str">
        <f t="shared" si="16"/>
        <v>20088:100:1:0</v>
      </c>
      <c r="L93" s="4" t="s">
        <v>615</v>
      </c>
      <c r="Q93" s="6" t="str">
        <f>IF(_xlfn.IFNA(VLOOKUP(L93,buff!$K:$L,2,FALSE),"")=0,"",_xlfn.IFNA(VLOOKUP(L93,buff!$K:$L,2,FALSE),""))</f>
        <v>20088:100:1:0</v>
      </c>
      <c r="R93" s="6" t="str">
        <f>IF(_xlfn.IFNA(VLOOKUP(M93,buff!$K:$L,2,FALSE),"")=0,"",_xlfn.IFNA(VLOOKUP(M93,buff!$K:$L,2,FALSE),""))</f>
        <v/>
      </c>
      <c r="S93" s="6" t="str">
        <f>IF(_xlfn.IFNA(VLOOKUP(N93,buff!$K:$L,2,FALSE),"")=0,"",_xlfn.IFNA(VLOOKUP(N93,buff!$K:$L,2,FALSE),""))</f>
        <v/>
      </c>
      <c r="T93" s="6" t="str">
        <f>IF(_xlfn.IFNA(VLOOKUP(O93,buff!$K:$L,2,FALSE),"")=0,"",_xlfn.IFNA(VLOOKUP(O93,buff!$K:$L,2,FALSE),""))</f>
        <v/>
      </c>
      <c r="U93" s="6" t="str">
        <f>IF(_xlfn.IFNA(VLOOKUP(P93,buff!$K:$L,2,FALSE),"")=0,"",_xlfn.IFNA(VLOOKUP(P93,buff!$K:$L,2,FALSE),""))</f>
        <v/>
      </c>
      <c r="V93">
        <v>422</v>
      </c>
      <c r="W93" t="s">
        <v>1554</v>
      </c>
    </row>
    <row r="94" spans="1:23" x14ac:dyDescent="0.15">
      <c r="A94" s="8" t="str">
        <f t="shared" si="12"/>
        <v>被动技能5等级9</v>
      </c>
      <c r="B94" s="8">
        <f t="shared" si="15"/>
        <v>5</v>
      </c>
      <c r="C94" s="8">
        <f t="shared" si="17"/>
        <v>9</v>
      </c>
      <c r="E94" s="8">
        <f t="shared" si="13"/>
        <v>89</v>
      </c>
      <c r="F94" t="str">
        <f t="shared" si="14"/>
        <v>防御中</v>
      </c>
      <c r="G94">
        <v>89</v>
      </c>
      <c r="H94" s="4" t="s">
        <v>485</v>
      </c>
      <c r="I94" s="4" t="str">
        <f t="shared" si="18"/>
        <v>自身防御力提升520</v>
      </c>
      <c r="J94" t="s">
        <v>156</v>
      </c>
      <c r="K94" s="10" t="str">
        <f t="shared" si="16"/>
        <v>20089:100:1:0</v>
      </c>
      <c r="L94" s="4" t="s">
        <v>616</v>
      </c>
      <c r="Q94" s="6" t="str">
        <f>IF(_xlfn.IFNA(VLOOKUP(L94,buff!$K:$L,2,FALSE),"")=0,"",_xlfn.IFNA(VLOOKUP(L94,buff!$K:$L,2,FALSE),""))</f>
        <v>20089:100:1:0</v>
      </c>
      <c r="R94" s="6" t="str">
        <f>IF(_xlfn.IFNA(VLOOKUP(M94,buff!$K:$L,2,FALSE),"")=0,"",_xlfn.IFNA(VLOOKUP(M94,buff!$K:$L,2,FALSE),""))</f>
        <v/>
      </c>
      <c r="S94" s="6" t="str">
        <f>IF(_xlfn.IFNA(VLOOKUP(N94,buff!$K:$L,2,FALSE),"")=0,"",_xlfn.IFNA(VLOOKUP(N94,buff!$K:$L,2,FALSE),""))</f>
        <v/>
      </c>
      <c r="T94" s="6" t="str">
        <f>IF(_xlfn.IFNA(VLOOKUP(O94,buff!$K:$L,2,FALSE),"")=0,"",_xlfn.IFNA(VLOOKUP(O94,buff!$K:$L,2,FALSE),""))</f>
        <v/>
      </c>
      <c r="U94" s="6" t="str">
        <f>IF(_xlfn.IFNA(VLOOKUP(P94,buff!$K:$L,2,FALSE),"")=0,"",_xlfn.IFNA(VLOOKUP(P94,buff!$K:$L,2,FALSE),""))</f>
        <v/>
      </c>
      <c r="V94">
        <v>520</v>
      </c>
      <c r="W94" t="s">
        <v>1554</v>
      </c>
    </row>
    <row r="95" spans="1:23" x14ac:dyDescent="0.15">
      <c r="A95" s="8" t="str">
        <f t="shared" si="12"/>
        <v>被动技能5等级10</v>
      </c>
      <c r="B95" s="8">
        <f t="shared" si="15"/>
        <v>5</v>
      </c>
      <c r="C95" s="8">
        <f t="shared" si="17"/>
        <v>10</v>
      </c>
      <c r="E95" s="8">
        <f t="shared" si="13"/>
        <v>90</v>
      </c>
      <c r="F95" t="str">
        <f t="shared" si="14"/>
        <v>防御中</v>
      </c>
      <c r="G95">
        <v>90</v>
      </c>
      <c r="H95" s="4" t="s">
        <v>485</v>
      </c>
      <c r="I95" s="4" t="str">
        <f t="shared" si="18"/>
        <v>自身防御力提升640</v>
      </c>
      <c r="J95" t="s">
        <v>156</v>
      </c>
      <c r="K95" s="10" t="str">
        <f t="shared" si="16"/>
        <v>20090:100:1:0</v>
      </c>
      <c r="L95" s="4" t="s">
        <v>617</v>
      </c>
      <c r="Q95" s="6" t="str">
        <f>IF(_xlfn.IFNA(VLOOKUP(L95,buff!$K:$L,2,FALSE),"")=0,"",_xlfn.IFNA(VLOOKUP(L95,buff!$K:$L,2,FALSE),""))</f>
        <v>20090:100:1:0</v>
      </c>
      <c r="R95" s="6" t="str">
        <f>IF(_xlfn.IFNA(VLOOKUP(M95,buff!$K:$L,2,FALSE),"")=0,"",_xlfn.IFNA(VLOOKUP(M95,buff!$K:$L,2,FALSE),""))</f>
        <v/>
      </c>
      <c r="S95" s="6" t="str">
        <f>IF(_xlfn.IFNA(VLOOKUP(N95,buff!$K:$L,2,FALSE),"")=0,"",_xlfn.IFNA(VLOOKUP(N95,buff!$K:$L,2,FALSE),""))</f>
        <v/>
      </c>
      <c r="T95" s="6" t="str">
        <f>IF(_xlfn.IFNA(VLOOKUP(O95,buff!$K:$L,2,FALSE),"")=0,"",_xlfn.IFNA(VLOOKUP(O95,buff!$K:$L,2,FALSE),""))</f>
        <v/>
      </c>
      <c r="U95" s="6" t="str">
        <f>IF(_xlfn.IFNA(VLOOKUP(P95,buff!$K:$L,2,FALSE),"")=0,"",_xlfn.IFNA(VLOOKUP(P95,buff!$K:$L,2,FALSE),""))</f>
        <v/>
      </c>
      <c r="V95">
        <v>640</v>
      </c>
      <c r="W95" t="s">
        <v>1554</v>
      </c>
    </row>
    <row r="96" spans="1:23" x14ac:dyDescent="0.15">
      <c r="A96" s="8" t="str">
        <f t="shared" si="12"/>
        <v>被动技能5等级11</v>
      </c>
      <c r="B96" s="8">
        <f t="shared" si="15"/>
        <v>5</v>
      </c>
      <c r="C96" s="8">
        <f t="shared" si="17"/>
        <v>11</v>
      </c>
      <c r="E96" s="8">
        <f t="shared" si="13"/>
        <v>91</v>
      </c>
      <c r="F96" t="str">
        <f t="shared" si="14"/>
        <v>防御中</v>
      </c>
      <c r="G96">
        <v>91</v>
      </c>
      <c r="H96" s="4" t="s">
        <v>485</v>
      </c>
      <c r="I96" s="4" t="str">
        <f t="shared" si="18"/>
        <v>自身防御力提升788</v>
      </c>
      <c r="J96" t="s">
        <v>156</v>
      </c>
      <c r="K96" s="10" t="str">
        <f t="shared" si="16"/>
        <v>20091:100:1:0</v>
      </c>
      <c r="L96" s="4" t="s">
        <v>618</v>
      </c>
      <c r="Q96" s="6" t="str">
        <f>IF(_xlfn.IFNA(VLOOKUP(L96,buff!$K:$L,2,FALSE),"")=0,"",_xlfn.IFNA(VLOOKUP(L96,buff!$K:$L,2,FALSE),""))</f>
        <v>20091:100:1:0</v>
      </c>
      <c r="R96" s="6" t="str">
        <f>IF(_xlfn.IFNA(VLOOKUP(M96,buff!$K:$L,2,FALSE),"")=0,"",_xlfn.IFNA(VLOOKUP(M96,buff!$K:$L,2,FALSE),""))</f>
        <v/>
      </c>
      <c r="S96" s="6" t="str">
        <f>IF(_xlfn.IFNA(VLOOKUP(N96,buff!$K:$L,2,FALSE),"")=0,"",_xlfn.IFNA(VLOOKUP(N96,buff!$K:$L,2,FALSE),""))</f>
        <v/>
      </c>
      <c r="T96" s="6" t="str">
        <f>IF(_xlfn.IFNA(VLOOKUP(O96,buff!$K:$L,2,FALSE),"")=0,"",_xlfn.IFNA(VLOOKUP(O96,buff!$K:$L,2,FALSE),""))</f>
        <v/>
      </c>
      <c r="U96" s="6" t="str">
        <f>IF(_xlfn.IFNA(VLOOKUP(P96,buff!$K:$L,2,FALSE),"")=0,"",_xlfn.IFNA(VLOOKUP(P96,buff!$K:$L,2,FALSE),""))</f>
        <v/>
      </c>
      <c r="V96">
        <v>788</v>
      </c>
      <c r="W96" t="s">
        <v>1554</v>
      </c>
    </row>
    <row r="97" spans="1:23" x14ac:dyDescent="0.15">
      <c r="A97" s="8" t="str">
        <f t="shared" si="12"/>
        <v>被动技能5等级12</v>
      </c>
      <c r="B97" s="8">
        <f t="shared" si="15"/>
        <v>5</v>
      </c>
      <c r="C97" s="8">
        <f t="shared" si="17"/>
        <v>12</v>
      </c>
      <c r="E97" s="8">
        <f t="shared" si="13"/>
        <v>92</v>
      </c>
      <c r="F97" t="str">
        <f t="shared" si="14"/>
        <v>防御中</v>
      </c>
      <c r="G97">
        <v>92</v>
      </c>
      <c r="H97" s="4" t="s">
        <v>485</v>
      </c>
      <c r="I97" s="4" t="str">
        <f t="shared" si="18"/>
        <v>自身防御力提升970</v>
      </c>
      <c r="J97" t="s">
        <v>156</v>
      </c>
      <c r="K97" s="10" t="str">
        <f t="shared" si="16"/>
        <v>20092:100:1:0</v>
      </c>
      <c r="L97" s="4" t="s">
        <v>619</v>
      </c>
      <c r="Q97" s="6" t="str">
        <f>IF(_xlfn.IFNA(VLOOKUP(L97,buff!$K:$L,2,FALSE),"")=0,"",_xlfn.IFNA(VLOOKUP(L97,buff!$K:$L,2,FALSE),""))</f>
        <v>20092:100:1:0</v>
      </c>
      <c r="R97" s="6" t="str">
        <f>IF(_xlfn.IFNA(VLOOKUP(M97,buff!$K:$L,2,FALSE),"")=0,"",_xlfn.IFNA(VLOOKUP(M97,buff!$K:$L,2,FALSE),""))</f>
        <v/>
      </c>
      <c r="S97" s="6" t="str">
        <f>IF(_xlfn.IFNA(VLOOKUP(N97,buff!$K:$L,2,FALSE),"")=0,"",_xlfn.IFNA(VLOOKUP(N97,buff!$K:$L,2,FALSE),""))</f>
        <v/>
      </c>
      <c r="T97" s="6" t="str">
        <f>IF(_xlfn.IFNA(VLOOKUP(O97,buff!$K:$L,2,FALSE),"")=0,"",_xlfn.IFNA(VLOOKUP(O97,buff!$K:$L,2,FALSE),""))</f>
        <v/>
      </c>
      <c r="U97" s="6" t="str">
        <f>IF(_xlfn.IFNA(VLOOKUP(P97,buff!$K:$L,2,FALSE),"")=0,"",_xlfn.IFNA(VLOOKUP(P97,buff!$K:$L,2,FALSE),""))</f>
        <v/>
      </c>
      <c r="V97">
        <v>970</v>
      </c>
      <c r="W97" t="s">
        <v>1554</v>
      </c>
    </row>
    <row r="98" spans="1:23" x14ac:dyDescent="0.15">
      <c r="A98" s="8" t="str">
        <f t="shared" si="12"/>
        <v>被动技能5等级13</v>
      </c>
      <c r="B98" s="8">
        <f t="shared" si="15"/>
        <v>5</v>
      </c>
      <c r="C98" s="8">
        <f t="shared" si="17"/>
        <v>13</v>
      </c>
      <c r="E98" s="8">
        <f t="shared" si="13"/>
        <v>93</v>
      </c>
      <c r="F98" t="str">
        <f t="shared" si="14"/>
        <v>防御中</v>
      </c>
      <c r="G98">
        <v>93</v>
      </c>
      <c r="H98" s="4" t="s">
        <v>485</v>
      </c>
      <c r="I98" s="4" t="str">
        <f t="shared" si="18"/>
        <v>自身防御力提升1195</v>
      </c>
      <c r="J98" t="s">
        <v>156</v>
      </c>
      <c r="K98" s="10" t="str">
        <f t="shared" si="16"/>
        <v>20093:100:1:0</v>
      </c>
      <c r="L98" s="4" t="s">
        <v>620</v>
      </c>
      <c r="Q98" s="6" t="str">
        <f>IF(_xlfn.IFNA(VLOOKUP(L98,buff!$K:$L,2,FALSE),"")=0,"",_xlfn.IFNA(VLOOKUP(L98,buff!$K:$L,2,FALSE),""))</f>
        <v>20093:100:1:0</v>
      </c>
      <c r="R98" s="6" t="str">
        <f>IF(_xlfn.IFNA(VLOOKUP(M98,buff!$K:$L,2,FALSE),"")=0,"",_xlfn.IFNA(VLOOKUP(M98,buff!$K:$L,2,FALSE),""))</f>
        <v/>
      </c>
      <c r="S98" s="6" t="str">
        <f>IF(_xlfn.IFNA(VLOOKUP(N98,buff!$K:$L,2,FALSE),"")=0,"",_xlfn.IFNA(VLOOKUP(N98,buff!$K:$L,2,FALSE),""))</f>
        <v/>
      </c>
      <c r="T98" s="6" t="str">
        <f>IF(_xlfn.IFNA(VLOOKUP(O98,buff!$K:$L,2,FALSE),"")=0,"",_xlfn.IFNA(VLOOKUP(O98,buff!$K:$L,2,FALSE),""))</f>
        <v/>
      </c>
      <c r="U98" s="6" t="str">
        <f>IF(_xlfn.IFNA(VLOOKUP(P98,buff!$K:$L,2,FALSE),"")=0,"",_xlfn.IFNA(VLOOKUP(P98,buff!$K:$L,2,FALSE),""))</f>
        <v/>
      </c>
      <c r="V98">
        <v>1195</v>
      </c>
      <c r="W98" t="s">
        <v>1554</v>
      </c>
    </row>
    <row r="99" spans="1:23" x14ac:dyDescent="0.15">
      <c r="A99" s="8" t="str">
        <f t="shared" si="12"/>
        <v>被动技能5等级14</v>
      </c>
      <c r="B99" s="8">
        <f t="shared" si="15"/>
        <v>5</v>
      </c>
      <c r="C99" s="8">
        <f t="shared" si="17"/>
        <v>14</v>
      </c>
      <c r="E99" s="8">
        <f t="shared" si="13"/>
        <v>94</v>
      </c>
      <c r="F99" t="str">
        <f t="shared" si="14"/>
        <v>防御中</v>
      </c>
      <c r="G99">
        <v>94</v>
      </c>
      <c r="H99" s="4" t="s">
        <v>485</v>
      </c>
      <c r="I99" s="4" t="str">
        <f t="shared" si="18"/>
        <v>自身防御力提升1471</v>
      </c>
      <c r="J99" t="s">
        <v>156</v>
      </c>
      <c r="K99" s="10" t="str">
        <f t="shared" si="16"/>
        <v>20094:100:1:0</v>
      </c>
      <c r="L99" s="4" t="s">
        <v>621</v>
      </c>
      <c r="Q99" s="6" t="str">
        <f>IF(_xlfn.IFNA(VLOOKUP(L99,buff!$K:$L,2,FALSE),"")=0,"",_xlfn.IFNA(VLOOKUP(L99,buff!$K:$L,2,FALSE),""))</f>
        <v>20094:100:1:0</v>
      </c>
      <c r="R99" s="6" t="str">
        <f>IF(_xlfn.IFNA(VLOOKUP(M99,buff!$K:$L,2,FALSE),"")=0,"",_xlfn.IFNA(VLOOKUP(M99,buff!$K:$L,2,FALSE),""))</f>
        <v/>
      </c>
      <c r="S99" s="6" t="str">
        <f>IF(_xlfn.IFNA(VLOOKUP(N99,buff!$K:$L,2,FALSE),"")=0,"",_xlfn.IFNA(VLOOKUP(N99,buff!$K:$L,2,FALSE),""))</f>
        <v/>
      </c>
      <c r="T99" s="6" t="str">
        <f>IF(_xlfn.IFNA(VLOOKUP(O99,buff!$K:$L,2,FALSE),"")=0,"",_xlfn.IFNA(VLOOKUP(O99,buff!$K:$L,2,FALSE),""))</f>
        <v/>
      </c>
      <c r="U99" s="6" t="str">
        <f>IF(_xlfn.IFNA(VLOOKUP(P99,buff!$K:$L,2,FALSE),"")=0,"",_xlfn.IFNA(VLOOKUP(P99,buff!$K:$L,2,FALSE),""))</f>
        <v/>
      </c>
      <c r="V99">
        <v>1471</v>
      </c>
      <c r="W99" t="s">
        <v>1554</v>
      </c>
    </row>
    <row r="100" spans="1:23" x14ac:dyDescent="0.15">
      <c r="A100" s="8" t="str">
        <f t="shared" si="12"/>
        <v>被动技能5等级15</v>
      </c>
      <c r="B100" s="8">
        <f t="shared" si="15"/>
        <v>5</v>
      </c>
      <c r="C100" s="8">
        <f t="shared" si="17"/>
        <v>15</v>
      </c>
      <c r="E100" s="8">
        <f t="shared" si="13"/>
        <v>95</v>
      </c>
      <c r="F100" t="str">
        <f t="shared" si="14"/>
        <v>防御中</v>
      </c>
      <c r="G100">
        <v>95</v>
      </c>
      <c r="H100" s="4" t="s">
        <v>485</v>
      </c>
      <c r="I100" s="4" t="str">
        <f t="shared" si="18"/>
        <v>自身防御力提升1812</v>
      </c>
      <c r="J100" t="s">
        <v>156</v>
      </c>
      <c r="K100" s="10" t="str">
        <f t="shared" si="16"/>
        <v>20095:100:1:0</v>
      </c>
      <c r="L100" s="4" t="s">
        <v>622</v>
      </c>
      <c r="Q100" s="6" t="str">
        <f>IF(_xlfn.IFNA(VLOOKUP(L100,buff!$K:$L,2,FALSE),"")=0,"",_xlfn.IFNA(VLOOKUP(L100,buff!$K:$L,2,FALSE),""))</f>
        <v>20095:100:1:0</v>
      </c>
      <c r="R100" s="6" t="str">
        <f>IF(_xlfn.IFNA(VLOOKUP(M100,buff!$K:$L,2,FALSE),"")=0,"",_xlfn.IFNA(VLOOKUP(M100,buff!$K:$L,2,FALSE),""))</f>
        <v/>
      </c>
      <c r="S100" s="6" t="str">
        <f>IF(_xlfn.IFNA(VLOOKUP(N100,buff!$K:$L,2,FALSE),"")=0,"",_xlfn.IFNA(VLOOKUP(N100,buff!$K:$L,2,FALSE),""))</f>
        <v/>
      </c>
      <c r="T100" s="6" t="str">
        <f>IF(_xlfn.IFNA(VLOOKUP(O100,buff!$K:$L,2,FALSE),"")=0,"",_xlfn.IFNA(VLOOKUP(O100,buff!$K:$L,2,FALSE),""))</f>
        <v/>
      </c>
      <c r="U100" s="6" t="str">
        <f>IF(_xlfn.IFNA(VLOOKUP(P100,buff!$K:$L,2,FALSE),"")=0,"",_xlfn.IFNA(VLOOKUP(P100,buff!$K:$L,2,FALSE),""))</f>
        <v/>
      </c>
      <c r="V100">
        <v>1812</v>
      </c>
      <c r="W100" t="s">
        <v>1554</v>
      </c>
    </row>
    <row r="101" spans="1:23" x14ac:dyDescent="0.15">
      <c r="A101" s="8" t="str">
        <f t="shared" si="12"/>
        <v>被动技能5等级16</v>
      </c>
      <c r="B101" s="8">
        <f t="shared" si="15"/>
        <v>5</v>
      </c>
      <c r="C101" s="8">
        <f t="shared" si="17"/>
        <v>16</v>
      </c>
      <c r="E101" s="8">
        <f t="shared" si="13"/>
        <v>96</v>
      </c>
      <c r="F101" t="str">
        <f t="shared" si="14"/>
        <v>防御中</v>
      </c>
      <c r="G101">
        <v>96</v>
      </c>
      <c r="H101" s="4" t="s">
        <v>485</v>
      </c>
      <c r="I101" s="4" t="str">
        <f t="shared" si="18"/>
        <v>自身防御力提升2231</v>
      </c>
      <c r="J101" t="s">
        <v>156</v>
      </c>
      <c r="K101" s="10" t="str">
        <f t="shared" si="16"/>
        <v>20096:100:1:0</v>
      </c>
      <c r="L101" s="4" t="s">
        <v>623</v>
      </c>
      <c r="Q101" s="6" t="str">
        <f>IF(_xlfn.IFNA(VLOOKUP(L101,buff!$K:$L,2,FALSE),"")=0,"",_xlfn.IFNA(VLOOKUP(L101,buff!$K:$L,2,FALSE),""))</f>
        <v>20096:100:1:0</v>
      </c>
      <c r="R101" s="6" t="str">
        <f>IF(_xlfn.IFNA(VLOOKUP(M101,buff!$K:$L,2,FALSE),"")=0,"",_xlfn.IFNA(VLOOKUP(M101,buff!$K:$L,2,FALSE),""))</f>
        <v/>
      </c>
      <c r="S101" s="6" t="str">
        <f>IF(_xlfn.IFNA(VLOOKUP(N101,buff!$K:$L,2,FALSE),"")=0,"",_xlfn.IFNA(VLOOKUP(N101,buff!$K:$L,2,FALSE),""))</f>
        <v/>
      </c>
      <c r="T101" s="6" t="str">
        <f>IF(_xlfn.IFNA(VLOOKUP(O101,buff!$K:$L,2,FALSE),"")=0,"",_xlfn.IFNA(VLOOKUP(O101,buff!$K:$L,2,FALSE),""))</f>
        <v/>
      </c>
      <c r="U101" s="6" t="str">
        <f>IF(_xlfn.IFNA(VLOOKUP(P101,buff!$K:$L,2,FALSE),"")=0,"",_xlfn.IFNA(VLOOKUP(P101,buff!$K:$L,2,FALSE),""))</f>
        <v/>
      </c>
      <c r="V101">
        <v>2231</v>
      </c>
      <c r="W101" t="s">
        <v>1554</v>
      </c>
    </row>
    <row r="102" spans="1:23" x14ac:dyDescent="0.15">
      <c r="A102" s="8" t="str">
        <f t="shared" si="12"/>
        <v>被动技能5等级17</v>
      </c>
      <c r="B102" s="8">
        <f t="shared" si="15"/>
        <v>5</v>
      </c>
      <c r="C102" s="8">
        <f t="shared" si="17"/>
        <v>17</v>
      </c>
      <c r="E102" s="8">
        <f t="shared" si="13"/>
        <v>97</v>
      </c>
      <c r="F102" t="str">
        <f t="shared" si="14"/>
        <v>防御中</v>
      </c>
      <c r="G102">
        <v>97</v>
      </c>
      <c r="H102" s="4" t="s">
        <v>485</v>
      </c>
      <c r="I102" s="4" t="str">
        <f t="shared" si="18"/>
        <v>自身防御力提升2747</v>
      </c>
      <c r="J102" t="s">
        <v>156</v>
      </c>
      <c r="K102" s="10" t="str">
        <f t="shared" si="16"/>
        <v>20097:100:1:0</v>
      </c>
      <c r="L102" s="4" t="s">
        <v>624</v>
      </c>
      <c r="Q102" s="6" t="str">
        <f>IF(_xlfn.IFNA(VLOOKUP(L102,buff!$K:$L,2,FALSE),"")=0,"",_xlfn.IFNA(VLOOKUP(L102,buff!$K:$L,2,FALSE),""))</f>
        <v>20097:100:1:0</v>
      </c>
      <c r="R102" s="6" t="str">
        <f>IF(_xlfn.IFNA(VLOOKUP(M102,buff!$K:$L,2,FALSE),"")=0,"",_xlfn.IFNA(VLOOKUP(M102,buff!$K:$L,2,FALSE),""))</f>
        <v/>
      </c>
      <c r="S102" s="6" t="str">
        <f>IF(_xlfn.IFNA(VLOOKUP(N102,buff!$K:$L,2,FALSE),"")=0,"",_xlfn.IFNA(VLOOKUP(N102,buff!$K:$L,2,FALSE),""))</f>
        <v/>
      </c>
      <c r="T102" s="6" t="str">
        <f>IF(_xlfn.IFNA(VLOOKUP(O102,buff!$K:$L,2,FALSE),"")=0,"",_xlfn.IFNA(VLOOKUP(O102,buff!$K:$L,2,FALSE),""))</f>
        <v/>
      </c>
      <c r="U102" s="6" t="str">
        <f>IF(_xlfn.IFNA(VLOOKUP(P102,buff!$K:$L,2,FALSE),"")=0,"",_xlfn.IFNA(VLOOKUP(P102,buff!$K:$L,2,FALSE),""))</f>
        <v/>
      </c>
      <c r="V102">
        <v>2747</v>
      </c>
      <c r="W102" t="s">
        <v>1554</v>
      </c>
    </row>
    <row r="103" spans="1:23" x14ac:dyDescent="0.15">
      <c r="A103" s="8" t="str">
        <f t="shared" si="12"/>
        <v>被动技能5等级18</v>
      </c>
      <c r="B103" s="8">
        <f t="shared" si="15"/>
        <v>5</v>
      </c>
      <c r="C103" s="8">
        <f t="shared" si="17"/>
        <v>18</v>
      </c>
      <c r="E103" s="8">
        <f t="shared" si="13"/>
        <v>98</v>
      </c>
      <c r="F103" t="str">
        <f t="shared" si="14"/>
        <v>防御中</v>
      </c>
      <c r="G103">
        <v>98</v>
      </c>
      <c r="H103" s="4" t="s">
        <v>485</v>
      </c>
      <c r="I103" s="4" t="str">
        <f t="shared" si="18"/>
        <v>自身防御力提升3382</v>
      </c>
      <c r="J103" t="s">
        <v>156</v>
      </c>
      <c r="K103" s="10" t="str">
        <f t="shared" si="16"/>
        <v>20098:100:1:0</v>
      </c>
      <c r="L103" s="4" t="s">
        <v>625</v>
      </c>
      <c r="Q103" s="6" t="str">
        <f>IF(_xlfn.IFNA(VLOOKUP(L103,buff!$K:$L,2,FALSE),"")=0,"",_xlfn.IFNA(VLOOKUP(L103,buff!$K:$L,2,FALSE),""))</f>
        <v>20098:100:1:0</v>
      </c>
      <c r="R103" s="6" t="str">
        <f>IF(_xlfn.IFNA(VLOOKUP(M103,buff!$K:$L,2,FALSE),"")=0,"",_xlfn.IFNA(VLOOKUP(M103,buff!$K:$L,2,FALSE),""))</f>
        <v/>
      </c>
      <c r="S103" s="6" t="str">
        <f>IF(_xlfn.IFNA(VLOOKUP(N103,buff!$K:$L,2,FALSE),"")=0,"",_xlfn.IFNA(VLOOKUP(N103,buff!$K:$L,2,FALSE),""))</f>
        <v/>
      </c>
      <c r="T103" s="6" t="str">
        <f>IF(_xlfn.IFNA(VLOOKUP(O103,buff!$K:$L,2,FALSE),"")=0,"",_xlfn.IFNA(VLOOKUP(O103,buff!$K:$L,2,FALSE),""))</f>
        <v/>
      </c>
      <c r="U103" s="6" t="str">
        <f>IF(_xlfn.IFNA(VLOOKUP(P103,buff!$K:$L,2,FALSE),"")=0,"",_xlfn.IFNA(VLOOKUP(P103,buff!$K:$L,2,FALSE),""))</f>
        <v/>
      </c>
      <c r="V103">
        <v>3382</v>
      </c>
      <c r="W103" t="s">
        <v>1554</v>
      </c>
    </row>
    <row r="104" spans="1:23" x14ac:dyDescent="0.15">
      <c r="A104" s="8" t="str">
        <f t="shared" si="12"/>
        <v>被动技能5等级19</v>
      </c>
      <c r="B104" s="8">
        <f t="shared" si="15"/>
        <v>5</v>
      </c>
      <c r="C104" s="8">
        <f t="shared" si="17"/>
        <v>19</v>
      </c>
      <c r="E104" s="8">
        <f t="shared" si="13"/>
        <v>99</v>
      </c>
      <c r="F104" t="str">
        <f t="shared" si="14"/>
        <v>防御中</v>
      </c>
      <c r="G104">
        <v>99</v>
      </c>
      <c r="H104" s="4" t="s">
        <v>485</v>
      </c>
      <c r="I104" s="4" t="str">
        <f t="shared" si="18"/>
        <v>自身防御力提升4164</v>
      </c>
      <c r="J104" t="s">
        <v>156</v>
      </c>
      <c r="K104" s="10" t="str">
        <f t="shared" si="16"/>
        <v>20099:100:1:0</v>
      </c>
      <c r="L104" s="4" t="s">
        <v>626</v>
      </c>
      <c r="Q104" s="6" t="str">
        <f>IF(_xlfn.IFNA(VLOOKUP(L104,buff!$K:$L,2,FALSE),"")=0,"",_xlfn.IFNA(VLOOKUP(L104,buff!$K:$L,2,FALSE),""))</f>
        <v>20099:100:1:0</v>
      </c>
      <c r="R104" s="6" t="str">
        <f>IF(_xlfn.IFNA(VLOOKUP(M104,buff!$K:$L,2,FALSE),"")=0,"",_xlfn.IFNA(VLOOKUP(M104,buff!$K:$L,2,FALSE),""))</f>
        <v/>
      </c>
      <c r="S104" s="6" t="str">
        <f>IF(_xlfn.IFNA(VLOOKUP(N104,buff!$K:$L,2,FALSE),"")=0,"",_xlfn.IFNA(VLOOKUP(N104,buff!$K:$L,2,FALSE),""))</f>
        <v/>
      </c>
      <c r="T104" s="6" t="str">
        <f>IF(_xlfn.IFNA(VLOOKUP(O104,buff!$K:$L,2,FALSE),"")=0,"",_xlfn.IFNA(VLOOKUP(O104,buff!$K:$L,2,FALSE),""))</f>
        <v/>
      </c>
      <c r="U104" s="6" t="str">
        <f>IF(_xlfn.IFNA(VLOOKUP(P104,buff!$K:$L,2,FALSE),"")=0,"",_xlfn.IFNA(VLOOKUP(P104,buff!$K:$L,2,FALSE),""))</f>
        <v/>
      </c>
      <c r="V104">
        <v>4164</v>
      </c>
      <c r="W104" t="s">
        <v>1554</v>
      </c>
    </row>
    <row r="105" spans="1:23" x14ac:dyDescent="0.15">
      <c r="A105" s="8" t="str">
        <f t="shared" si="12"/>
        <v>被动技能5等级20</v>
      </c>
      <c r="B105" s="8">
        <f t="shared" si="15"/>
        <v>5</v>
      </c>
      <c r="C105" s="8">
        <f t="shared" si="17"/>
        <v>20</v>
      </c>
      <c r="E105" s="8">
        <f t="shared" si="13"/>
        <v>100</v>
      </c>
      <c r="F105" t="str">
        <f t="shared" si="14"/>
        <v>防御中</v>
      </c>
      <c r="G105">
        <v>100</v>
      </c>
      <c r="H105" s="4" t="s">
        <v>485</v>
      </c>
      <c r="I105" s="4" t="str">
        <f t="shared" si="18"/>
        <v>自身防御力提升5127</v>
      </c>
      <c r="J105" t="s">
        <v>156</v>
      </c>
      <c r="K105" s="10" t="str">
        <f t="shared" si="16"/>
        <v>20100:100:1:0</v>
      </c>
      <c r="L105" s="4" t="s">
        <v>627</v>
      </c>
      <c r="Q105" s="6" t="str">
        <f>IF(_xlfn.IFNA(VLOOKUP(L105,buff!$K:$L,2,FALSE),"")=0,"",_xlfn.IFNA(VLOOKUP(L105,buff!$K:$L,2,FALSE),""))</f>
        <v>20100:100:1:0</v>
      </c>
      <c r="R105" s="6" t="str">
        <f>IF(_xlfn.IFNA(VLOOKUP(M105,buff!$K:$L,2,FALSE),"")=0,"",_xlfn.IFNA(VLOOKUP(M105,buff!$K:$L,2,FALSE),""))</f>
        <v/>
      </c>
      <c r="S105" s="6" t="str">
        <f>IF(_xlfn.IFNA(VLOOKUP(N105,buff!$K:$L,2,FALSE),"")=0,"",_xlfn.IFNA(VLOOKUP(N105,buff!$K:$L,2,FALSE),""))</f>
        <v/>
      </c>
      <c r="T105" s="6" t="str">
        <f>IF(_xlfn.IFNA(VLOOKUP(O105,buff!$K:$L,2,FALSE),"")=0,"",_xlfn.IFNA(VLOOKUP(O105,buff!$K:$L,2,FALSE),""))</f>
        <v/>
      </c>
      <c r="U105" s="6" t="str">
        <f>IF(_xlfn.IFNA(VLOOKUP(P105,buff!$K:$L,2,FALSE),"")=0,"",_xlfn.IFNA(VLOOKUP(P105,buff!$K:$L,2,FALSE),""))</f>
        <v/>
      </c>
      <c r="V105">
        <v>5127</v>
      </c>
      <c r="W105" t="s">
        <v>1554</v>
      </c>
    </row>
    <row r="106" spans="1:23" x14ac:dyDescent="0.15">
      <c r="A106" s="8" t="str">
        <f t="shared" si="12"/>
        <v>被动技能6等级1</v>
      </c>
      <c r="B106" s="8">
        <f t="shared" si="15"/>
        <v>6</v>
      </c>
      <c r="C106" s="8">
        <f t="shared" si="17"/>
        <v>1</v>
      </c>
      <c r="E106" s="8">
        <f t="shared" si="13"/>
        <v>101</v>
      </c>
      <c r="F106" t="str">
        <f t="shared" si="14"/>
        <v>防御大</v>
      </c>
      <c r="G106">
        <v>101</v>
      </c>
      <c r="H106" s="4" t="s">
        <v>648</v>
      </c>
      <c r="I106" s="4" t="str">
        <f>"自身防御力提升"&amp;V106</f>
        <v>自身防御力提升95</v>
      </c>
      <c r="J106" t="s">
        <v>156</v>
      </c>
      <c r="K106" s="10" t="str">
        <f t="shared" ref="K106:K145" si="19">IF(Q106="","",Q106)&amp;IF(R106="","","|"&amp;R106)&amp;IF(S106="","","|"&amp;S106)&amp;IF(T106="","","|"&amp;T106)&amp;IF(U106="","","|"&amp;U106)</f>
        <v>20101:100:1:0</v>
      </c>
      <c r="L106" s="4" t="s">
        <v>628</v>
      </c>
      <c r="Q106" s="6" t="str">
        <f>IF(_xlfn.IFNA(VLOOKUP(L106,buff!$K:$L,2,FALSE),"")=0,"",_xlfn.IFNA(VLOOKUP(L106,buff!$K:$L,2,FALSE),""))</f>
        <v>20101:100:1:0</v>
      </c>
      <c r="R106" s="6" t="str">
        <f>IF(_xlfn.IFNA(VLOOKUP(M106,buff!$K:$L,2,FALSE),"")=0,"",_xlfn.IFNA(VLOOKUP(M106,buff!$K:$L,2,FALSE),""))</f>
        <v/>
      </c>
      <c r="S106" s="6" t="str">
        <f>IF(_xlfn.IFNA(VLOOKUP(N106,buff!$K:$L,2,FALSE),"")=0,"",_xlfn.IFNA(VLOOKUP(N106,buff!$K:$L,2,FALSE),""))</f>
        <v/>
      </c>
      <c r="T106" s="6" t="str">
        <f>IF(_xlfn.IFNA(VLOOKUP(O106,buff!$K:$L,2,FALSE),"")=0,"",_xlfn.IFNA(VLOOKUP(O106,buff!$K:$L,2,FALSE),""))</f>
        <v/>
      </c>
      <c r="U106" s="6" t="str">
        <f>IF(_xlfn.IFNA(VLOOKUP(P106,buff!$K:$L,2,FALSE),"")=0,"",_xlfn.IFNA(VLOOKUP(P106,buff!$K:$L,2,FALSE),""))</f>
        <v/>
      </c>
      <c r="V106">
        <v>95</v>
      </c>
      <c r="W106" t="s">
        <v>1554</v>
      </c>
    </row>
    <row r="107" spans="1:23" x14ac:dyDescent="0.15">
      <c r="A107" s="8" t="str">
        <f t="shared" si="12"/>
        <v>被动技能6等级2</v>
      </c>
      <c r="B107" s="8">
        <f t="shared" si="15"/>
        <v>6</v>
      </c>
      <c r="C107" s="8">
        <f t="shared" si="17"/>
        <v>2</v>
      </c>
      <c r="E107" s="8">
        <f t="shared" si="13"/>
        <v>102</v>
      </c>
      <c r="F107" t="str">
        <f t="shared" si="14"/>
        <v>防御大</v>
      </c>
      <c r="G107">
        <v>102</v>
      </c>
      <c r="H107" s="4" t="s">
        <v>648</v>
      </c>
      <c r="I107" s="4" t="str">
        <f t="shared" ref="I107:I125" si="20">"自身防御力提升"&amp;V107</f>
        <v>自身防御力提升140</v>
      </c>
      <c r="J107" t="s">
        <v>156</v>
      </c>
      <c r="K107" s="10" t="str">
        <f t="shared" si="19"/>
        <v>20102:100:1:0</v>
      </c>
      <c r="L107" s="4" t="s">
        <v>629</v>
      </c>
      <c r="Q107" s="6" t="str">
        <f>IF(_xlfn.IFNA(VLOOKUP(L107,buff!$K:$L,2,FALSE),"")=0,"",_xlfn.IFNA(VLOOKUP(L107,buff!$K:$L,2,FALSE),""))</f>
        <v>20102:100:1:0</v>
      </c>
      <c r="R107" s="6" t="str">
        <f>IF(_xlfn.IFNA(VLOOKUP(M107,buff!$K:$L,2,FALSE),"")=0,"",_xlfn.IFNA(VLOOKUP(M107,buff!$K:$L,2,FALSE),""))</f>
        <v/>
      </c>
      <c r="S107" s="6" t="str">
        <f>IF(_xlfn.IFNA(VLOOKUP(N107,buff!$K:$L,2,FALSE),"")=0,"",_xlfn.IFNA(VLOOKUP(N107,buff!$K:$L,2,FALSE),""))</f>
        <v/>
      </c>
      <c r="T107" s="6" t="str">
        <f>IF(_xlfn.IFNA(VLOOKUP(O107,buff!$K:$L,2,FALSE),"")=0,"",_xlfn.IFNA(VLOOKUP(O107,buff!$K:$L,2,FALSE),""))</f>
        <v/>
      </c>
      <c r="U107" s="6" t="str">
        <f>IF(_xlfn.IFNA(VLOOKUP(P107,buff!$K:$L,2,FALSE),"")=0,"",_xlfn.IFNA(VLOOKUP(P107,buff!$K:$L,2,FALSE),""))</f>
        <v/>
      </c>
      <c r="V107">
        <v>140</v>
      </c>
      <c r="W107" t="s">
        <v>1554</v>
      </c>
    </row>
    <row r="108" spans="1:23" x14ac:dyDescent="0.15">
      <c r="A108" s="8" t="str">
        <f t="shared" si="12"/>
        <v>被动技能6等级3</v>
      </c>
      <c r="B108" s="8">
        <f t="shared" si="15"/>
        <v>6</v>
      </c>
      <c r="C108" s="8">
        <f t="shared" si="17"/>
        <v>3</v>
      </c>
      <c r="E108" s="8">
        <f t="shared" si="13"/>
        <v>103</v>
      </c>
      <c r="F108" t="str">
        <f t="shared" si="14"/>
        <v>防御大</v>
      </c>
      <c r="G108">
        <v>103</v>
      </c>
      <c r="H108" s="4" t="s">
        <v>648</v>
      </c>
      <c r="I108" s="4" t="str">
        <f t="shared" si="20"/>
        <v>自身防御力提升185</v>
      </c>
      <c r="J108" t="s">
        <v>156</v>
      </c>
      <c r="K108" s="10" t="str">
        <f t="shared" si="19"/>
        <v>20103:100:1:0</v>
      </c>
      <c r="L108" s="4" t="s">
        <v>630</v>
      </c>
      <c r="Q108" s="6" t="str">
        <f>IF(_xlfn.IFNA(VLOOKUP(L108,buff!$K:$L,2,FALSE),"")=0,"",_xlfn.IFNA(VLOOKUP(L108,buff!$K:$L,2,FALSE),""))</f>
        <v>20103:100:1:0</v>
      </c>
      <c r="R108" s="6" t="str">
        <f>IF(_xlfn.IFNA(VLOOKUP(M108,buff!$K:$L,2,FALSE),"")=0,"",_xlfn.IFNA(VLOOKUP(M108,buff!$K:$L,2,FALSE),""))</f>
        <v/>
      </c>
      <c r="S108" s="6" t="str">
        <f>IF(_xlfn.IFNA(VLOOKUP(N108,buff!$K:$L,2,FALSE),"")=0,"",_xlfn.IFNA(VLOOKUP(N108,buff!$K:$L,2,FALSE),""))</f>
        <v/>
      </c>
      <c r="T108" s="6" t="str">
        <f>IF(_xlfn.IFNA(VLOOKUP(O108,buff!$K:$L,2,FALSE),"")=0,"",_xlfn.IFNA(VLOOKUP(O108,buff!$K:$L,2,FALSE),""))</f>
        <v/>
      </c>
      <c r="U108" s="6" t="str">
        <f>IF(_xlfn.IFNA(VLOOKUP(P108,buff!$K:$L,2,FALSE),"")=0,"",_xlfn.IFNA(VLOOKUP(P108,buff!$K:$L,2,FALSE),""))</f>
        <v/>
      </c>
      <c r="V108">
        <v>185</v>
      </c>
      <c r="W108" t="s">
        <v>1554</v>
      </c>
    </row>
    <row r="109" spans="1:23" x14ac:dyDescent="0.15">
      <c r="A109" s="8" t="str">
        <f t="shared" si="12"/>
        <v>被动技能6等级4</v>
      </c>
      <c r="B109" s="8">
        <f t="shared" si="15"/>
        <v>6</v>
      </c>
      <c r="C109" s="8">
        <f t="shared" si="17"/>
        <v>4</v>
      </c>
      <c r="E109" s="8">
        <f t="shared" si="13"/>
        <v>104</v>
      </c>
      <c r="F109" t="str">
        <f t="shared" si="14"/>
        <v>防御大</v>
      </c>
      <c r="G109">
        <v>104</v>
      </c>
      <c r="H109" s="4" t="s">
        <v>648</v>
      </c>
      <c r="I109" s="4" t="str">
        <f t="shared" si="20"/>
        <v>自身防御力提升229</v>
      </c>
      <c r="J109" t="s">
        <v>156</v>
      </c>
      <c r="K109" s="10" t="str">
        <f t="shared" si="19"/>
        <v>20104:100:1:0</v>
      </c>
      <c r="L109" s="4" t="s">
        <v>631</v>
      </c>
      <c r="Q109" s="6" t="str">
        <f>IF(_xlfn.IFNA(VLOOKUP(L109,buff!$K:$L,2,FALSE),"")=0,"",_xlfn.IFNA(VLOOKUP(L109,buff!$K:$L,2,FALSE),""))</f>
        <v>20104:100:1:0</v>
      </c>
      <c r="R109" s="6" t="str">
        <f>IF(_xlfn.IFNA(VLOOKUP(M109,buff!$K:$L,2,FALSE),"")=0,"",_xlfn.IFNA(VLOOKUP(M109,buff!$K:$L,2,FALSE),""))</f>
        <v/>
      </c>
      <c r="S109" s="6" t="str">
        <f>IF(_xlfn.IFNA(VLOOKUP(N109,buff!$K:$L,2,FALSE),"")=0,"",_xlfn.IFNA(VLOOKUP(N109,buff!$K:$L,2,FALSE),""))</f>
        <v/>
      </c>
      <c r="T109" s="6" t="str">
        <f>IF(_xlfn.IFNA(VLOOKUP(O109,buff!$K:$L,2,FALSE),"")=0,"",_xlfn.IFNA(VLOOKUP(O109,buff!$K:$L,2,FALSE),""))</f>
        <v/>
      </c>
      <c r="U109" s="6" t="str">
        <f>IF(_xlfn.IFNA(VLOOKUP(P109,buff!$K:$L,2,FALSE),"")=0,"",_xlfn.IFNA(VLOOKUP(P109,buff!$K:$L,2,FALSE),""))</f>
        <v/>
      </c>
      <c r="V109">
        <v>229</v>
      </c>
      <c r="W109" t="s">
        <v>1554</v>
      </c>
    </row>
    <row r="110" spans="1:23" x14ac:dyDescent="0.15">
      <c r="A110" s="8" t="str">
        <f t="shared" si="12"/>
        <v>被动技能6等级5</v>
      </c>
      <c r="B110" s="8">
        <f t="shared" si="15"/>
        <v>6</v>
      </c>
      <c r="C110" s="8">
        <f t="shared" si="17"/>
        <v>5</v>
      </c>
      <c r="E110" s="8">
        <f t="shared" si="13"/>
        <v>105</v>
      </c>
      <c r="F110" t="str">
        <f t="shared" si="14"/>
        <v>防御大</v>
      </c>
      <c r="G110">
        <v>105</v>
      </c>
      <c r="H110" s="4" t="s">
        <v>648</v>
      </c>
      <c r="I110" s="4" t="str">
        <f t="shared" si="20"/>
        <v>自身防御力提升282</v>
      </c>
      <c r="J110" t="s">
        <v>156</v>
      </c>
      <c r="K110" s="10" t="str">
        <f t="shared" si="19"/>
        <v>20105:100:1:0</v>
      </c>
      <c r="L110" s="4" t="s">
        <v>632</v>
      </c>
      <c r="Q110" s="6" t="str">
        <f>IF(_xlfn.IFNA(VLOOKUP(L110,buff!$K:$L,2,FALSE),"")=0,"",_xlfn.IFNA(VLOOKUP(L110,buff!$K:$L,2,FALSE),""))</f>
        <v>20105:100:1:0</v>
      </c>
      <c r="R110" s="6" t="str">
        <f>IF(_xlfn.IFNA(VLOOKUP(M110,buff!$K:$L,2,FALSE),"")=0,"",_xlfn.IFNA(VLOOKUP(M110,buff!$K:$L,2,FALSE),""))</f>
        <v/>
      </c>
      <c r="S110" s="6" t="str">
        <f>IF(_xlfn.IFNA(VLOOKUP(N110,buff!$K:$L,2,FALSE),"")=0,"",_xlfn.IFNA(VLOOKUP(N110,buff!$K:$L,2,FALSE),""))</f>
        <v/>
      </c>
      <c r="T110" s="6" t="str">
        <f>IF(_xlfn.IFNA(VLOOKUP(O110,buff!$K:$L,2,FALSE),"")=0,"",_xlfn.IFNA(VLOOKUP(O110,buff!$K:$L,2,FALSE),""))</f>
        <v/>
      </c>
      <c r="U110" s="6" t="str">
        <f>IF(_xlfn.IFNA(VLOOKUP(P110,buff!$K:$L,2,FALSE),"")=0,"",_xlfn.IFNA(VLOOKUP(P110,buff!$K:$L,2,FALSE),""))</f>
        <v/>
      </c>
      <c r="V110">
        <v>282</v>
      </c>
      <c r="W110" t="s">
        <v>1554</v>
      </c>
    </row>
    <row r="111" spans="1:23" x14ac:dyDescent="0.15">
      <c r="A111" s="8" t="str">
        <f t="shared" si="12"/>
        <v>被动技能6等级6</v>
      </c>
      <c r="B111" s="8">
        <f t="shared" si="15"/>
        <v>6</v>
      </c>
      <c r="C111" s="8">
        <f t="shared" si="17"/>
        <v>6</v>
      </c>
      <c r="E111" s="8">
        <f t="shared" si="13"/>
        <v>106</v>
      </c>
      <c r="F111" t="str">
        <f t="shared" si="14"/>
        <v>防御大</v>
      </c>
      <c r="G111">
        <v>106</v>
      </c>
      <c r="H111" s="4" t="s">
        <v>648</v>
      </c>
      <c r="I111" s="4" t="str">
        <f t="shared" si="20"/>
        <v>自身防御力提升348</v>
      </c>
      <c r="J111" t="s">
        <v>156</v>
      </c>
      <c r="K111" s="10" t="str">
        <f t="shared" si="19"/>
        <v>20106:100:1:0</v>
      </c>
      <c r="L111" s="4" t="s">
        <v>633</v>
      </c>
      <c r="Q111" s="6" t="str">
        <f>IF(_xlfn.IFNA(VLOOKUP(L111,buff!$K:$L,2,FALSE),"")=0,"",_xlfn.IFNA(VLOOKUP(L111,buff!$K:$L,2,FALSE),""))</f>
        <v>20106:100:1:0</v>
      </c>
      <c r="R111" s="6" t="str">
        <f>IF(_xlfn.IFNA(VLOOKUP(M111,buff!$K:$L,2,FALSE),"")=0,"",_xlfn.IFNA(VLOOKUP(M111,buff!$K:$L,2,FALSE),""))</f>
        <v/>
      </c>
      <c r="S111" s="6" t="str">
        <f>IF(_xlfn.IFNA(VLOOKUP(N111,buff!$K:$L,2,FALSE),"")=0,"",_xlfn.IFNA(VLOOKUP(N111,buff!$K:$L,2,FALSE),""))</f>
        <v/>
      </c>
      <c r="T111" s="6" t="str">
        <f>IF(_xlfn.IFNA(VLOOKUP(O111,buff!$K:$L,2,FALSE),"")=0,"",_xlfn.IFNA(VLOOKUP(O111,buff!$K:$L,2,FALSE),""))</f>
        <v/>
      </c>
      <c r="U111" s="6" t="str">
        <f>IF(_xlfn.IFNA(VLOOKUP(P111,buff!$K:$L,2,FALSE),"")=0,"",_xlfn.IFNA(VLOOKUP(P111,buff!$K:$L,2,FALSE),""))</f>
        <v/>
      </c>
      <c r="V111">
        <v>348</v>
      </c>
      <c r="W111" t="s">
        <v>1554</v>
      </c>
    </row>
    <row r="112" spans="1:23" x14ac:dyDescent="0.15">
      <c r="A112" s="8" t="str">
        <f t="shared" si="12"/>
        <v>被动技能6等级7</v>
      </c>
      <c r="B112" s="8">
        <f t="shared" si="15"/>
        <v>6</v>
      </c>
      <c r="C112" s="8">
        <f t="shared" si="17"/>
        <v>7</v>
      </c>
      <c r="E112" s="8">
        <f t="shared" si="13"/>
        <v>107</v>
      </c>
      <c r="F112" t="str">
        <f t="shared" si="14"/>
        <v>防御大</v>
      </c>
      <c r="G112">
        <v>107</v>
      </c>
      <c r="H112" s="4" t="s">
        <v>648</v>
      </c>
      <c r="I112" s="4" t="str">
        <f t="shared" si="20"/>
        <v>自身防御力提升428</v>
      </c>
      <c r="J112" t="s">
        <v>156</v>
      </c>
      <c r="K112" s="10" t="str">
        <f t="shared" si="19"/>
        <v>20107:100:1:0</v>
      </c>
      <c r="L112" s="4" t="s">
        <v>634</v>
      </c>
      <c r="Q112" s="6" t="str">
        <f>IF(_xlfn.IFNA(VLOOKUP(L112,buff!$K:$L,2,FALSE),"")=0,"",_xlfn.IFNA(VLOOKUP(L112,buff!$K:$L,2,FALSE),""))</f>
        <v>20107:100:1:0</v>
      </c>
      <c r="R112" s="6" t="str">
        <f>IF(_xlfn.IFNA(VLOOKUP(M112,buff!$K:$L,2,FALSE),"")=0,"",_xlfn.IFNA(VLOOKUP(M112,buff!$K:$L,2,FALSE),""))</f>
        <v/>
      </c>
      <c r="S112" s="6" t="str">
        <f>IF(_xlfn.IFNA(VLOOKUP(N112,buff!$K:$L,2,FALSE),"")=0,"",_xlfn.IFNA(VLOOKUP(N112,buff!$K:$L,2,FALSE),""))</f>
        <v/>
      </c>
      <c r="T112" s="6" t="str">
        <f>IF(_xlfn.IFNA(VLOOKUP(O112,buff!$K:$L,2,FALSE),"")=0,"",_xlfn.IFNA(VLOOKUP(O112,buff!$K:$L,2,FALSE),""))</f>
        <v/>
      </c>
      <c r="U112" s="6" t="str">
        <f>IF(_xlfn.IFNA(VLOOKUP(P112,buff!$K:$L,2,FALSE),"")=0,"",_xlfn.IFNA(VLOOKUP(P112,buff!$K:$L,2,FALSE),""))</f>
        <v/>
      </c>
      <c r="V112">
        <v>428</v>
      </c>
      <c r="W112" t="s">
        <v>1554</v>
      </c>
    </row>
    <row r="113" spans="1:23" x14ac:dyDescent="0.15">
      <c r="A113" s="8" t="str">
        <f t="shared" si="12"/>
        <v>被动技能6等级8</v>
      </c>
      <c r="B113" s="8">
        <f t="shared" si="15"/>
        <v>6</v>
      </c>
      <c r="C113" s="8">
        <f t="shared" si="17"/>
        <v>8</v>
      </c>
      <c r="E113" s="8">
        <f t="shared" si="13"/>
        <v>108</v>
      </c>
      <c r="F113" t="str">
        <f t="shared" si="14"/>
        <v>防御大</v>
      </c>
      <c r="G113">
        <v>108</v>
      </c>
      <c r="H113" s="4" t="s">
        <v>648</v>
      </c>
      <c r="I113" s="4" t="str">
        <f t="shared" si="20"/>
        <v>自身防御力提升528</v>
      </c>
      <c r="J113" t="s">
        <v>156</v>
      </c>
      <c r="K113" s="10" t="str">
        <f t="shared" si="19"/>
        <v>20108:100:1:0</v>
      </c>
      <c r="L113" s="4" t="s">
        <v>635</v>
      </c>
      <c r="Q113" s="6" t="str">
        <f>IF(_xlfn.IFNA(VLOOKUP(L113,buff!$K:$L,2,FALSE),"")=0,"",_xlfn.IFNA(VLOOKUP(L113,buff!$K:$L,2,FALSE),""))</f>
        <v>20108:100:1:0</v>
      </c>
      <c r="R113" s="6" t="str">
        <f>IF(_xlfn.IFNA(VLOOKUP(M113,buff!$K:$L,2,FALSE),"")=0,"",_xlfn.IFNA(VLOOKUP(M113,buff!$K:$L,2,FALSE),""))</f>
        <v/>
      </c>
      <c r="S113" s="6" t="str">
        <f>IF(_xlfn.IFNA(VLOOKUP(N113,buff!$K:$L,2,FALSE),"")=0,"",_xlfn.IFNA(VLOOKUP(N113,buff!$K:$L,2,FALSE),""))</f>
        <v/>
      </c>
      <c r="T113" s="6" t="str">
        <f>IF(_xlfn.IFNA(VLOOKUP(O113,buff!$K:$L,2,FALSE),"")=0,"",_xlfn.IFNA(VLOOKUP(O113,buff!$K:$L,2,FALSE),""))</f>
        <v/>
      </c>
      <c r="U113" s="6" t="str">
        <f>IF(_xlfn.IFNA(VLOOKUP(P113,buff!$K:$L,2,FALSE),"")=0,"",_xlfn.IFNA(VLOOKUP(P113,buff!$K:$L,2,FALSE),""))</f>
        <v/>
      </c>
      <c r="V113">
        <v>528</v>
      </c>
      <c r="W113" t="s">
        <v>1554</v>
      </c>
    </row>
    <row r="114" spans="1:23" x14ac:dyDescent="0.15">
      <c r="A114" s="8" t="str">
        <f t="shared" si="12"/>
        <v>被动技能6等级9</v>
      </c>
      <c r="B114" s="8">
        <f t="shared" si="15"/>
        <v>6</v>
      </c>
      <c r="C114" s="8">
        <f t="shared" si="17"/>
        <v>9</v>
      </c>
      <c r="E114" s="8">
        <f t="shared" si="13"/>
        <v>109</v>
      </c>
      <c r="F114" t="str">
        <f t="shared" si="14"/>
        <v>防御大</v>
      </c>
      <c r="G114">
        <v>109</v>
      </c>
      <c r="H114" s="4" t="s">
        <v>648</v>
      </c>
      <c r="I114" s="4" t="str">
        <f t="shared" si="20"/>
        <v>自身防御力提升650</v>
      </c>
      <c r="J114" t="s">
        <v>156</v>
      </c>
      <c r="K114" s="10" t="str">
        <f t="shared" si="19"/>
        <v>20109:100:1:0</v>
      </c>
      <c r="L114" s="4" t="s">
        <v>636</v>
      </c>
      <c r="Q114" s="6" t="str">
        <f>IF(_xlfn.IFNA(VLOOKUP(L114,buff!$K:$L,2,FALSE),"")=0,"",_xlfn.IFNA(VLOOKUP(L114,buff!$K:$L,2,FALSE),""))</f>
        <v>20109:100:1:0</v>
      </c>
      <c r="R114" s="6" t="str">
        <f>IF(_xlfn.IFNA(VLOOKUP(M114,buff!$K:$L,2,FALSE),"")=0,"",_xlfn.IFNA(VLOOKUP(M114,buff!$K:$L,2,FALSE),""))</f>
        <v/>
      </c>
      <c r="S114" s="6" t="str">
        <f>IF(_xlfn.IFNA(VLOOKUP(N114,buff!$K:$L,2,FALSE),"")=0,"",_xlfn.IFNA(VLOOKUP(N114,buff!$K:$L,2,FALSE),""))</f>
        <v/>
      </c>
      <c r="T114" s="6" t="str">
        <f>IF(_xlfn.IFNA(VLOOKUP(O114,buff!$K:$L,2,FALSE),"")=0,"",_xlfn.IFNA(VLOOKUP(O114,buff!$K:$L,2,FALSE),""))</f>
        <v/>
      </c>
      <c r="U114" s="6" t="str">
        <f>IF(_xlfn.IFNA(VLOOKUP(P114,buff!$K:$L,2,FALSE),"")=0,"",_xlfn.IFNA(VLOOKUP(P114,buff!$K:$L,2,FALSE),""))</f>
        <v/>
      </c>
      <c r="V114">
        <v>650</v>
      </c>
      <c r="W114" t="s">
        <v>1554</v>
      </c>
    </row>
    <row r="115" spans="1:23" x14ac:dyDescent="0.15">
      <c r="A115" s="8" t="str">
        <f t="shared" si="12"/>
        <v>被动技能6等级10</v>
      </c>
      <c r="B115" s="8">
        <f t="shared" si="15"/>
        <v>6</v>
      </c>
      <c r="C115" s="8">
        <f t="shared" si="17"/>
        <v>10</v>
      </c>
      <c r="E115" s="8">
        <f t="shared" si="13"/>
        <v>110</v>
      </c>
      <c r="F115" t="str">
        <f t="shared" si="14"/>
        <v>防御大</v>
      </c>
      <c r="G115">
        <v>110</v>
      </c>
      <c r="H115" s="4" t="s">
        <v>648</v>
      </c>
      <c r="I115" s="4" t="str">
        <f t="shared" si="20"/>
        <v>自身防御力提升800</v>
      </c>
      <c r="J115" t="s">
        <v>156</v>
      </c>
      <c r="K115" s="10" t="str">
        <f t="shared" si="19"/>
        <v>20110:100:1:0</v>
      </c>
      <c r="L115" s="4" t="s">
        <v>637</v>
      </c>
      <c r="Q115" s="6" t="str">
        <f>IF(_xlfn.IFNA(VLOOKUP(L115,buff!$K:$L,2,FALSE),"")=0,"",_xlfn.IFNA(VLOOKUP(L115,buff!$K:$L,2,FALSE),""))</f>
        <v>20110:100:1:0</v>
      </c>
      <c r="R115" s="6" t="str">
        <f>IF(_xlfn.IFNA(VLOOKUP(M115,buff!$K:$L,2,FALSE),"")=0,"",_xlfn.IFNA(VLOOKUP(M115,buff!$K:$L,2,FALSE),""))</f>
        <v/>
      </c>
      <c r="S115" s="6" t="str">
        <f>IF(_xlfn.IFNA(VLOOKUP(N115,buff!$K:$L,2,FALSE),"")=0,"",_xlfn.IFNA(VLOOKUP(N115,buff!$K:$L,2,FALSE),""))</f>
        <v/>
      </c>
      <c r="T115" s="6" t="str">
        <f>IF(_xlfn.IFNA(VLOOKUP(O115,buff!$K:$L,2,FALSE),"")=0,"",_xlfn.IFNA(VLOOKUP(O115,buff!$K:$L,2,FALSE),""))</f>
        <v/>
      </c>
      <c r="U115" s="6" t="str">
        <f>IF(_xlfn.IFNA(VLOOKUP(P115,buff!$K:$L,2,FALSE),"")=0,"",_xlfn.IFNA(VLOOKUP(P115,buff!$K:$L,2,FALSE),""))</f>
        <v/>
      </c>
      <c r="V115">
        <v>800</v>
      </c>
      <c r="W115" t="s">
        <v>1554</v>
      </c>
    </row>
    <row r="116" spans="1:23" x14ac:dyDescent="0.15">
      <c r="A116" s="8" t="str">
        <f t="shared" si="12"/>
        <v>被动技能6等级11</v>
      </c>
      <c r="B116" s="8">
        <f t="shared" si="15"/>
        <v>6</v>
      </c>
      <c r="C116" s="8">
        <f t="shared" si="17"/>
        <v>11</v>
      </c>
      <c r="E116" s="8">
        <f t="shared" si="13"/>
        <v>111</v>
      </c>
      <c r="F116" t="str">
        <f t="shared" si="14"/>
        <v>防御大</v>
      </c>
      <c r="G116">
        <v>111</v>
      </c>
      <c r="H116" s="4" t="s">
        <v>648</v>
      </c>
      <c r="I116" s="4" t="str">
        <f t="shared" si="20"/>
        <v>自身防御力提升985</v>
      </c>
      <c r="J116" t="s">
        <v>156</v>
      </c>
      <c r="K116" s="10" t="str">
        <f t="shared" si="19"/>
        <v>20111:100:1:0</v>
      </c>
      <c r="L116" s="4" t="s">
        <v>638</v>
      </c>
      <c r="Q116" s="6" t="str">
        <f>IF(_xlfn.IFNA(VLOOKUP(L116,buff!$K:$L,2,FALSE),"")=0,"",_xlfn.IFNA(VLOOKUP(L116,buff!$K:$L,2,FALSE),""))</f>
        <v>20111:100:1:0</v>
      </c>
      <c r="R116" s="6" t="str">
        <f>IF(_xlfn.IFNA(VLOOKUP(M116,buff!$K:$L,2,FALSE),"")=0,"",_xlfn.IFNA(VLOOKUP(M116,buff!$K:$L,2,FALSE),""))</f>
        <v/>
      </c>
      <c r="S116" s="6" t="str">
        <f>IF(_xlfn.IFNA(VLOOKUP(N116,buff!$K:$L,2,FALSE),"")=0,"",_xlfn.IFNA(VLOOKUP(N116,buff!$K:$L,2,FALSE),""))</f>
        <v/>
      </c>
      <c r="T116" s="6" t="str">
        <f>IF(_xlfn.IFNA(VLOOKUP(O116,buff!$K:$L,2,FALSE),"")=0,"",_xlfn.IFNA(VLOOKUP(O116,buff!$K:$L,2,FALSE),""))</f>
        <v/>
      </c>
      <c r="U116" s="6" t="str">
        <f>IF(_xlfn.IFNA(VLOOKUP(P116,buff!$K:$L,2,FALSE),"")=0,"",_xlfn.IFNA(VLOOKUP(P116,buff!$K:$L,2,FALSE),""))</f>
        <v/>
      </c>
      <c r="V116">
        <v>985</v>
      </c>
      <c r="W116" t="s">
        <v>1554</v>
      </c>
    </row>
    <row r="117" spans="1:23" x14ac:dyDescent="0.15">
      <c r="A117" s="8" t="str">
        <f t="shared" si="12"/>
        <v>被动技能6等级12</v>
      </c>
      <c r="B117" s="8">
        <f t="shared" si="15"/>
        <v>6</v>
      </c>
      <c r="C117" s="8">
        <f t="shared" si="17"/>
        <v>12</v>
      </c>
      <c r="E117" s="8">
        <f t="shared" si="13"/>
        <v>112</v>
      </c>
      <c r="F117" t="str">
        <f t="shared" si="14"/>
        <v>防御大</v>
      </c>
      <c r="G117">
        <v>112</v>
      </c>
      <c r="H117" s="4" t="s">
        <v>648</v>
      </c>
      <c r="I117" s="4" t="str">
        <f t="shared" si="20"/>
        <v>自身防御力提升1213</v>
      </c>
      <c r="J117" t="s">
        <v>156</v>
      </c>
      <c r="K117" s="10" t="str">
        <f t="shared" si="19"/>
        <v>20112:100:1:0</v>
      </c>
      <c r="L117" s="4" t="s">
        <v>639</v>
      </c>
      <c r="Q117" s="6" t="str">
        <f>IF(_xlfn.IFNA(VLOOKUP(L117,buff!$K:$L,2,FALSE),"")=0,"",_xlfn.IFNA(VLOOKUP(L117,buff!$K:$L,2,FALSE),""))</f>
        <v>20112:100:1:0</v>
      </c>
      <c r="R117" s="6" t="str">
        <f>IF(_xlfn.IFNA(VLOOKUP(M117,buff!$K:$L,2,FALSE),"")=0,"",_xlfn.IFNA(VLOOKUP(M117,buff!$K:$L,2,FALSE),""))</f>
        <v/>
      </c>
      <c r="S117" s="6" t="str">
        <f>IF(_xlfn.IFNA(VLOOKUP(N117,buff!$K:$L,2,FALSE),"")=0,"",_xlfn.IFNA(VLOOKUP(N117,buff!$K:$L,2,FALSE),""))</f>
        <v/>
      </c>
      <c r="T117" s="6" t="str">
        <f>IF(_xlfn.IFNA(VLOOKUP(O117,buff!$K:$L,2,FALSE),"")=0,"",_xlfn.IFNA(VLOOKUP(O117,buff!$K:$L,2,FALSE),""))</f>
        <v/>
      </c>
      <c r="U117" s="6" t="str">
        <f>IF(_xlfn.IFNA(VLOOKUP(P117,buff!$K:$L,2,FALSE),"")=0,"",_xlfn.IFNA(VLOOKUP(P117,buff!$K:$L,2,FALSE),""))</f>
        <v/>
      </c>
      <c r="V117">
        <v>1213</v>
      </c>
      <c r="W117" t="s">
        <v>1554</v>
      </c>
    </row>
    <row r="118" spans="1:23" x14ac:dyDescent="0.15">
      <c r="A118" s="8" t="str">
        <f t="shared" si="12"/>
        <v>被动技能6等级13</v>
      </c>
      <c r="B118" s="8">
        <f t="shared" si="15"/>
        <v>6</v>
      </c>
      <c r="C118" s="8">
        <f t="shared" si="17"/>
        <v>13</v>
      </c>
      <c r="E118" s="8">
        <f t="shared" si="13"/>
        <v>113</v>
      </c>
      <c r="F118" t="str">
        <f t="shared" si="14"/>
        <v>防御大</v>
      </c>
      <c r="G118">
        <v>113</v>
      </c>
      <c r="H118" s="4" t="s">
        <v>648</v>
      </c>
      <c r="I118" s="4" t="str">
        <f t="shared" si="20"/>
        <v>自身防御力提升1494</v>
      </c>
      <c r="J118" t="s">
        <v>156</v>
      </c>
      <c r="K118" s="10" t="str">
        <f t="shared" si="19"/>
        <v>20113:100:1:0</v>
      </c>
      <c r="L118" s="4" t="s">
        <v>640</v>
      </c>
      <c r="Q118" s="6" t="str">
        <f>IF(_xlfn.IFNA(VLOOKUP(L118,buff!$K:$L,2,FALSE),"")=0,"",_xlfn.IFNA(VLOOKUP(L118,buff!$K:$L,2,FALSE),""))</f>
        <v>20113:100:1:0</v>
      </c>
      <c r="R118" s="6" t="str">
        <f>IF(_xlfn.IFNA(VLOOKUP(M118,buff!$K:$L,2,FALSE),"")=0,"",_xlfn.IFNA(VLOOKUP(M118,buff!$K:$L,2,FALSE),""))</f>
        <v/>
      </c>
      <c r="S118" s="6" t="str">
        <f>IF(_xlfn.IFNA(VLOOKUP(N118,buff!$K:$L,2,FALSE),"")=0,"",_xlfn.IFNA(VLOOKUP(N118,buff!$K:$L,2,FALSE),""))</f>
        <v/>
      </c>
      <c r="T118" s="6" t="str">
        <f>IF(_xlfn.IFNA(VLOOKUP(O118,buff!$K:$L,2,FALSE),"")=0,"",_xlfn.IFNA(VLOOKUP(O118,buff!$K:$L,2,FALSE),""))</f>
        <v/>
      </c>
      <c r="U118" s="6" t="str">
        <f>IF(_xlfn.IFNA(VLOOKUP(P118,buff!$K:$L,2,FALSE),"")=0,"",_xlfn.IFNA(VLOOKUP(P118,buff!$K:$L,2,FALSE),""))</f>
        <v/>
      </c>
      <c r="V118">
        <v>1494</v>
      </c>
      <c r="W118" t="s">
        <v>1554</v>
      </c>
    </row>
    <row r="119" spans="1:23" x14ac:dyDescent="0.15">
      <c r="A119" s="8" t="str">
        <f t="shared" si="12"/>
        <v>被动技能6等级14</v>
      </c>
      <c r="B119" s="8">
        <f t="shared" si="15"/>
        <v>6</v>
      </c>
      <c r="C119" s="8">
        <f t="shared" si="17"/>
        <v>14</v>
      </c>
      <c r="E119" s="8">
        <f t="shared" si="13"/>
        <v>114</v>
      </c>
      <c r="F119" t="str">
        <f t="shared" si="14"/>
        <v>防御大</v>
      </c>
      <c r="G119">
        <v>114</v>
      </c>
      <c r="H119" s="4" t="s">
        <v>648</v>
      </c>
      <c r="I119" s="4" t="str">
        <f t="shared" si="20"/>
        <v>自身防御力提升1839</v>
      </c>
      <c r="J119" t="s">
        <v>156</v>
      </c>
      <c r="K119" s="10" t="str">
        <f t="shared" si="19"/>
        <v>20114:100:1:0</v>
      </c>
      <c r="L119" s="4" t="s">
        <v>641</v>
      </c>
      <c r="Q119" s="6" t="str">
        <f>IF(_xlfn.IFNA(VLOOKUP(L119,buff!$K:$L,2,FALSE),"")=0,"",_xlfn.IFNA(VLOOKUP(L119,buff!$K:$L,2,FALSE),""))</f>
        <v>20114:100:1:0</v>
      </c>
      <c r="R119" s="6" t="str">
        <f>IF(_xlfn.IFNA(VLOOKUP(M119,buff!$K:$L,2,FALSE),"")=0,"",_xlfn.IFNA(VLOOKUP(M119,buff!$K:$L,2,FALSE),""))</f>
        <v/>
      </c>
      <c r="S119" s="6" t="str">
        <f>IF(_xlfn.IFNA(VLOOKUP(N119,buff!$K:$L,2,FALSE),"")=0,"",_xlfn.IFNA(VLOOKUP(N119,buff!$K:$L,2,FALSE),""))</f>
        <v/>
      </c>
      <c r="T119" s="6" t="str">
        <f>IF(_xlfn.IFNA(VLOOKUP(O119,buff!$K:$L,2,FALSE),"")=0,"",_xlfn.IFNA(VLOOKUP(O119,buff!$K:$L,2,FALSE),""))</f>
        <v/>
      </c>
      <c r="U119" s="6" t="str">
        <f>IF(_xlfn.IFNA(VLOOKUP(P119,buff!$K:$L,2,FALSE),"")=0,"",_xlfn.IFNA(VLOOKUP(P119,buff!$K:$L,2,FALSE),""))</f>
        <v/>
      </c>
      <c r="V119">
        <v>1839</v>
      </c>
      <c r="W119" t="s">
        <v>1554</v>
      </c>
    </row>
    <row r="120" spans="1:23" x14ac:dyDescent="0.15">
      <c r="A120" s="8" t="str">
        <f t="shared" si="12"/>
        <v>被动技能6等级15</v>
      </c>
      <c r="B120" s="8">
        <f t="shared" si="15"/>
        <v>6</v>
      </c>
      <c r="C120" s="8">
        <f t="shared" si="17"/>
        <v>15</v>
      </c>
      <c r="E120" s="8">
        <f t="shared" si="13"/>
        <v>115</v>
      </c>
      <c r="F120" t="str">
        <f t="shared" si="14"/>
        <v>防御大</v>
      </c>
      <c r="G120">
        <v>115</v>
      </c>
      <c r="H120" s="4" t="s">
        <v>648</v>
      </c>
      <c r="I120" s="4" t="str">
        <f t="shared" si="20"/>
        <v>自身防御力提升2265</v>
      </c>
      <c r="J120" t="s">
        <v>156</v>
      </c>
      <c r="K120" s="10" t="str">
        <f t="shared" si="19"/>
        <v>20115:100:1:0</v>
      </c>
      <c r="L120" s="4" t="s">
        <v>642</v>
      </c>
      <c r="Q120" s="6" t="str">
        <f>IF(_xlfn.IFNA(VLOOKUP(L120,buff!$K:$L,2,FALSE),"")=0,"",_xlfn.IFNA(VLOOKUP(L120,buff!$K:$L,2,FALSE),""))</f>
        <v>20115:100:1:0</v>
      </c>
      <c r="R120" s="6" t="str">
        <f>IF(_xlfn.IFNA(VLOOKUP(M120,buff!$K:$L,2,FALSE),"")=0,"",_xlfn.IFNA(VLOOKUP(M120,buff!$K:$L,2,FALSE),""))</f>
        <v/>
      </c>
      <c r="S120" s="6" t="str">
        <f>IF(_xlfn.IFNA(VLOOKUP(N120,buff!$K:$L,2,FALSE),"")=0,"",_xlfn.IFNA(VLOOKUP(N120,buff!$K:$L,2,FALSE),""))</f>
        <v/>
      </c>
      <c r="T120" s="6" t="str">
        <f>IF(_xlfn.IFNA(VLOOKUP(O120,buff!$K:$L,2,FALSE),"")=0,"",_xlfn.IFNA(VLOOKUP(O120,buff!$K:$L,2,FALSE),""))</f>
        <v/>
      </c>
      <c r="U120" s="6" t="str">
        <f>IF(_xlfn.IFNA(VLOOKUP(P120,buff!$K:$L,2,FALSE),"")=0,"",_xlfn.IFNA(VLOOKUP(P120,buff!$K:$L,2,FALSE),""))</f>
        <v/>
      </c>
      <c r="V120">
        <v>2265</v>
      </c>
      <c r="W120" t="s">
        <v>1554</v>
      </c>
    </row>
    <row r="121" spans="1:23" x14ac:dyDescent="0.15">
      <c r="A121" s="8" t="str">
        <f t="shared" si="12"/>
        <v>被动技能6等级16</v>
      </c>
      <c r="B121" s="8">
        <f t="shared" si="15"/>
        <v>6</v>
      </c>
      <c r="C121" s="8">
        <f t="shared" si="17"/>
        <v>16</v>
      </c>
      <c r="E121" s="8">
        <f t="shared" si="13"/>
        <v>116</v>
      </c>
      <c r="F121" t="str">
        <f t="shared" si="14"/>
        <v>防御大</v>
      </c>
      <c r="G121">
        <v>116</v>
      </c>
      <c r="H121" s="4" t="s">
        <v>648</v>
      </c>
      <c r="I121" s="4" t="str">
        <f t="shared" si="20"/>
        <v>自身防御力提升2789</v>
      </c>
      <c r="J121" t="s">
        <v>156</v>
      </c>
      <c r="K121" s="10" t="str">
        <f t="shared" si="19"/>
        <v>20116:100:1:0</v>
      </c>
      <c r="L121" s="4" t="s">
        <v>643</v>
      </c>
      <c r="Q121" s="6" t="str">
        <f>IF(_xlfn.IFNA(VLOOKUP(L121,buff!$K:$L,2,FALSE),"")=0,"",_xlfn.IFNA(VLOOKUP(L121,buff!$K:$L,2,FALSE),""))</f>
        <v>20116:100:1:0</v>
      </c>
      <c r="R121" s="6" t="str">
        <f>IF(_xlfn.IFNA(VLOOKUP(M121,buff!$K:$L,2,FALSE),"")=0,"",_xlfn.IFNA(VLOOKUP(M121,buff!$K:$L,2,FALSE),""))</f>
        <v/>
      </c>
      <c r="S121" s="6" t="str">
        <f>IF(_xlfn.IFNA(VLOOKUP(N121,buff!$K:$L,2,FALSE),"")=0,"",_xlfn.IFNA(VLOOKUP(N121,buff!$K:$L,2,FALSE),""))</f>
        <v/>
      </c>
      <c r="T121" s="6" t="str">
        <f>IF(_xlfn.IFNA(VLOOKUP(O121,buff!$K:$L,2,FALSE),"")=0,"",_xlfn.IFNA(VLOOKUP(O121,buff!$K:$L,2,FALSE),""))</f>
        <v/>
      </c>
      <c r="U121" s="6" t="str">
        <f>IF(_xlfn.IFNA(VLOOKUP(P121,buff!$K:$L,2,FALSE),"")=0,"",_xlfn.IFNA(VLOOKUP(P121,buff!$K:$L,2,FALSE),""))</f>
        <v/>
      </c>
      <c r="V121">
        <v>2789</v>
      </c>
      <c r="W121" t="s">
        <v>1554</v>
      </c>
    </row>
    <row r="122" spans="1:23" x14ac:dyDescent="0.15">
      <c r="A122" s="8" t="str">
        <f t="shared" si="12"/>
        <v>被动技能6等级17</v>
      </c>
      <c r="B122" s="8">
        <f t="shared" si="15"/>
        <v>6</v>
      </c>
      <c r="C122" s="8">
        <f t="shared" si="17"/>
        <v>17</v>
      </c>
      <c r="E122" s="8">
        <f t="shared" si="13"/>
        <v>117</v>
      </c>
      <c r="F122" t="str">
        <f t="shared" si="14"/>
        <v>防御大</v>
      </c>
      <c r="G122">
        <v>117</v>
      </c>
      <c r="H122" s="4" t="s">
        <v>648</v>
      </c>
      <c r="I122" s="4" t="str">
        <f t="shared" si="20"/>
        <v>自身防御力提升3434</v>
      </c>
      <c r="J122" t="s">
        <v>156</v>
      </c>
      <c r="K122" s="10" t="str">
        <f t="shared" si="19"/>
        <v>20117:100:1:0</v>
      </c>
      <c r="L122" s="4" t="s">
        <v>644</v>
      </c>
      <c r="Q122" s="6" t="str">
        <f>IF(_xlfn.IFNA(VLOOKUP(L122,buff!$K:$L,2,FALSE),"")=0,"",_xlfn.IFNA(VLOOKUP(L122,buff!$K:$L,2,FALSE),""))</f>
        <v>20117:100:1:0</v>
      </c>
      <c r="R122" s="6" t="str">
        <f>IF(_xlfn.IFNA(VLOOKUP(M122,buff!$K:$L,2,FALSE),"")=0,"",_xlfn.IFNA(VLOOKUP(M122,buff!$K:$L,2,FALSE),""))</f>
        <v/>
      </c>
      <c r="S122" s="6" t="str">
        <f>IF(_xlfn.IFNA(VLOOKUP(N122,buff!$K:$L,2,FALSE),"")=0,"",_xlfn.IFNA(VLOOKUP(N122,buff!$K:$L,2,FALSE),""))</f>
        <v/>
      </c>
      <c r="T122" s="6" t="str">
        <f>IF(_xlfn.IFNA(VLOOKUP(O122,buff!$K:$L,2,FALSE),"")=0,"",_xlfn.IFNA(VLOOKUP(O122,buff!$K:$L,2,FALSE),""))</f>
        <v/>
      </c>
      <c r="U122" s="6" t="str">
        <f>IF(_xlfn.IFNA(VLOOKUP(P122,buff!$K:$L,2,FALSE),"")=0,"",_xlfn.IFNA(VLOOKUP(P122,buff!$K:$L,2,FALSE),""))</f>
        <v/>
      </c>
      <c r="V122">
        <v>3434</v>
      </c>
      <c r="W122" t="s">
        <v>1554</v>
      </c>
    </row>
    <row r="123" spans="1:23" x14ac:dyDescent="0.15">
      <c r="A123" s="8" t="str">
        <f t="shared" si="12"/>
        <v>被动技能6等级18</v>
      </c>
      <c r="B123" s="8">
        <f t="shared" si="15"/>
        <v>6</v>
      </c>
      <c r="C123" s="8">
        <f t="shared" si="17"/>
        <v>18</v>
      </c>
      <c r="E123" s="8">
        <f t="shared" si="13"/>
        <v>118</v>
      </c>
      <c r="F123" t="str">
        <f t="shared" si="14"/>
        <v>防御大</v>
      </c>
      <c r="G123">
        <v>118</v>
      </c>
      <c r="H123" s="4" t="s">
        <v>648</v>
      </c>
      <c r="I123" s="4" t="str">
        <f t="shared" si="20"/>
        <v>自身防御力提升4228</v>
      </c>
      <c r="J123" t="s">
        <v>156</v>
      </c>
      <c r="K123" s="10" t="str">
        <f t="shared" si="19"/>
        <v>20118:100:1:0</v>
      </c>
      <c r="L123" s="4" t="s">
        <v>645</v>
      </c>
      <c r="Q123" s="6" t="str">
        <f>IF(_xlfn.IFNA(VLOOKUP(L123,buff!$K:$L,2,FALSE),"")=0,"",_xlfn.IFNA(VLOOKUP(L123,buff!$K:$L,2,FALSE),""))</f>
        <v>20118:100:1:0</v>
      </c>
      <c r="R123" s="6" t="str">
        <f>IF(_xlfn.IFNA(VLOOKUP(M123,buff!$K:$L,2,FALSE),"")=0,"",_xlfn.IFNA(VLOOKUP(M123,buff!$K:$L,2,FALSE),""))</f>
        <v/>
      </c>
      <c r="S123" s="6" t="str">
        <f>IF(_xlfn.IFNA(VLOOKUP(N123,buff!$K:$L,2,FALSE),"")=0,"",_xlfn.IFNA(VLOOKUP(N123,buff!$K:$L,2,FALSE),""))</f>
        <v/>
      </c>
      <c r="T123" s="6" t="str">
        <f>IF(_xlfn.IFNA(VLOOKUP(O123,buff!$K:$L,2,FALSE),"")=0,"",_xlfn.IFNA(VLOOKUP(O123,buff!$K:$L,2,FALSE),""))</f>
        <v/>
      </c>
      <c r="U123" s="6" t="str">
        <f>IF(_xlfn.IFNA(VLOOKUP(P123,buff!$K:$L,2,FALSE),"")=0,"",_xlfn.IFNA(VLOOKUP(P123,buff!$K:$L,2,FALSE),""))</f>
        <v/>
      </c>
      <c r="V123">
        <v>4228</v>
      </c>
      <c r="W123" t="s">
        <v>1554</v>
      </c>
    </row>
    <row r="124" spans="1:23" x14ac:dyDescent="0.15">
      <c r="A124" s="8" t="str">
        <f t="shared" si="12"/>
        <v>被动技能6等级19</v>
      </c>
      <c r="B124" s="8">
        <f t="shared" si="15"/>
        <v>6</v>
      </c>
      <c r="C124" s="8">
        <f t="shared" si="17"/>
        <v>19</v>
      </c>
      <c r="E124" s="8">
        <f t="shared" si="13"/>
        <v>119</v>
      </c>
      <c r="F124" t="str">
        <f t="shared" si="14"/>
        <v>防御大</v>
      </c>
      <c r="G124">
        <v>119</v>
      </c>
      <c r="H124" s="4" t="s">
        <v>648</v>
      </c>
      <c r="I124" s="4" t="str">
        <f t="shared" si="20"/>
        <v>自身防御力提升5205</v>
      </c>
      <c r="J124" t="s">
        <v>156</v>
      </c>
      <c r="K124" s="10" t="str">
        <f t="shared" si="19"/>
        <v>20119:100:1:0</v>
      </c>
      <c r="L124" s="4" t="s">
        <v>646</v>
      </c>
      <c r="Q124" s="6" t="str">
        <f>IF(_xlfn.IFNA(VLOOKUP(L124,buff!$K:$L,2,FALSE),"")=0,"",_xlfn.IFNA(VLOOKUP(L124,buff!$K:$L,2,FALSE),""))</f>
        <v>20119:100:1:0</v>
      </c>
      <c r="R124" s="6" t="str">
        <f>IF(_xlfn.IFNA(VLOOKUP(M124,buff!$K:$L,2,FALSE),"")=0,"",_xlfn.IFNA(VLOOKUP(M124,buff!$K:$L,2,FALSE),""))</f>
        <v/>
      </c>
      <c r="S124" s="6" t="str">
        <f>IF(_xlfn.IFNA(VLOOKUP(N124,buff!$K:$L,2,FALSE),"")=0,"",_xlfn.IFNA(VLOOKUP(N124,buff!$K:$L,2,FALSE),""))</f>
        <v/>
      </c>
      <c r="T124" s="6" t="str">
        <f>IF(_xlfn.IFNA(VLOOKUP(O124,buff!$K:$L,2,FALSE),"")=0,"",_xlfn.IFNA(VLOOKUP(O124,buff!$K:$L,2,FALSE),""))</f>
        <v/>
      </c>
      <c r="U124" s="6" t="str">
        <f>IF(_xlfn.IFNA(VLOOKUP(P124,buff!$K:$L,2,FALSE),"")=0,"",_xlfn.IFNA(VLOOKUP(P124,buff!$K:$L,2,FALSE),""))</f>
        <v/>
      </c>
      <c r="V124">
        <v>5205</v>
      </c>
      <c r="W124" t="s">
        <v>1554</v>
      </c>
    </row>
    <row r="125" spans="1:23" ht="17" customHeight="1" x14ac:dyDescent="0.15">
      <c r="A125" s="8" t="str">
        <f t="shared" si="12"/>
        <v>被动技能6等级20</v>
      </c>
      <c r="B125" s="8">
        <f t="shared" si="15"/>
        <v>6</v>
      </c>
      <c r="C125" s="8">
        <f t="shared" si="17"/>
        <v>20</v>
      </c>
      <c r="E125" s="8">
        <f t="shared" si="13"/>
        <v>120</v>
      </c>
      <c r="F125" t="str">
        <f t="shared" si="14"/>
        <v>防御大</v>
      </c>
      <c r="G125">
        <v>120</v>
      </c>
      <c r="H125" s="4" t="s">
        <v>648</v>
      </c>
      <c r="I125" s="4" t="str">
        <f t="shared" si="20"/>
        <v>自身防御力提升6409</v>
      </c>
      <c r="J125" t="s">
        <v>156</v>
      </c>
      <c r="K125" s="10" t="str">
        <f t="shared" si="19"/>
        <v>20120:100:1:0</v>
      </c>
      <c r="L125" s="4" t="s">
        <v>647</v>
      </c>
      <c r="Q125" s="6" t="str">
        <f>IF(_xlfn.IFNA(VLOOKUP(L125,buff!$K:$L,2,FALSE),"")=0,"",_xlfn.IFNA(VLOOKUP(L125,buff!$K:$L,2,FALSE),""))</f>
        <v>20120:100:1:0</v>
      </c>
      <c r="R125" s="6" t="str">
        <f>IF(_xlfn.IFNA(VLOOKUP(M125,buff!$K:$L,2,FALSE),"")=0,"",_xlfn.IFNA(VLOOKUP(M125,buff!$K:$L,2,FALSE),""))</f>
        <v/>
      </c>
      <c r="S125" s="6" t="str">
        <f>IF(_xlfn.IFNA(VLOOKUP(N125,buff!$K:$L,2,FALSE),"")=0,"",_xlfn.IFNA(VLOOKUP(N125,buff!$K:$L,2,FALSE),""))</f>
        <v/>
      </c>
      <c r="T125" s="6" t="str">
        <f>IF(_xlfn.IFNA(VLOOKUP(O125,buff!$K:$L,2,FALSE),"")=0,"",_xlfn.IFNA(VLOOKUP(O125,buff!$K:$L,2,FALSE),""))</f>
        <v/>
      </c>
      <c r="U125" s="6" t="str">
        <f>IF(_xlfn.IFNA(VLOOKUP(P125,buff!$K:$L,2,FALSE),"")=0,"",_xlfn.IFNA(VLOOKUP(P125,buff!$K:$L,2,FALSE),""))</f>
        <v/>
      </c>
      <c r="V125">
        <v>6409</v>
      </c>
      <c r="W125" t="s">
        <v>1554</v>
      </c>
    </row>
    <row r="126" spans="1:23" x14ac:dyDescent="0.15">
      <c r="A126" s="8" t="str">
        <f t="shared" si="12"/>
        <v>被动技能7等级1</v>
      </c>
      <c r="B126" s="8">
        <f t="shared" si="15"/>
        <v>7</v>
      </c>
      <c r="C126" s="8">
        <f t="shared" si="17"/>
        <v>1</v>
      </c>
      <c r="E126" s="8">
        <f t="shared" si="13"/>
        <v>121</v>
      </c>
      <c r="F126" t="str">
        <f t="shared" si="14"/>
        <v>生命小</v>
      </c>
      <c r="G126">
        <v>121</v>
      </c>
      <c r="H126" s="26" t="s">
        <v>449</v>
      </c>
      <c r="I126" s="4" t="str">
        <f>"提升自身生命值"&amp;V126</f>
        <v>提升自身生命值91</v>
      </c>
      <c r="J126" t="s">
        <v>156</v>
      </c>
      <c r="K126" s="10" t="str">
        <f t="shared" si="19"/>
        <v>20121:100:1:0</v>
      </c>
      <c r="L126" s="4" t="s">
        <v>649</v>
      </c>
      <c r="Q126" s="6" t="str">
        <f>IF(_xlfn.IFNA(VLOOKUP(L126,buff!$K:$L,2,FALSE),"")=0,"",_xlfn.IFNA(VLOOKUP(L126,buff!$K:$L,2,FALSE),""))</f>
        <v>20121:100:1:0</v>
      </c>
      <c r="R126" s="6" t="str">
        <f>IF(_xlfn.IFNA(VLOOKUP(M126,buff!$K:$L,2,FALSE),"")=0,"",_xlfn.IFNA(VLOOKUP(M126,buff!$K:$L,2,FALSE),""))</f>
        <v/>
      </c>
      <c r="S126" s="6" t="str">
        <f>IF(_xlfn.IFNA(VLOOKUP(N126,buff!$K:$L,2,FALSE),"")=0,"",_xlfn.IFNA(VLOOKUP(N126,buff!$K:$L,2,FALSE),""))</f>
        <v/>
      </c>
      <c r="T126" s="6" t="str">
        <f>IF(_xlfn.IFNA(VLOOKUP(O126,buff!$K:$L,2,FALSE),"")=0,"",_xlfn.IFNA(VLOOKUP(O126,buff!$K:$L,2,FALSE),""))</f>
        <v/>
      </c>
      <c r="U126" s="6" t="str">
        <f>IF(_xlfn.IFNA(VLOOKUP(P126,buff!$K:$L,2,FALSE),"")=0,"",_xlfn.IFNA(VLOOKUP(P126,buff!$K:$L,2,FALSE),""))</f>
        <v/>
      </c>
      <c r="V126">
        <v>91</v>
      </c>
      <c r="W126" t="s">
        <v>1554</v>
      </c>
    </row>
    <row r="127" spans="1:23" x14ac:dyDescent="0.15">
      <c r="A127" s="8" t="str">
        <f t="shared" si="12"/>
        <v>被动技能7等级2</v>
      </c>
      <c r="B127" s="8">
        <f t="shared" si="15"/>
        <v>7</v>
      </c>
      <c r="C127" s="8">
        <f t="shared" si="17"/>
        <v>2</v>
      </c>
      <c r="E127" s="8">
        <f t="shared" si="13"/>
        <v>122</v>
      </c>
      <c r="F127" t="str">
        <f t="shared" si="14"/>
        <v>生命小</v>
      </c>
      <c r="G127">
        <v>122</v>
      </c>
      <c r="H127" s="26" t="s">
        <v>449</v>
      </c>
      <c r="I127" s="4" t="str">
        <f t="shared" ref="I127:I145" si="21">"提升自身生命值"&amp;V127</f>
        <v>提升自身生命值134</v>
      </c>
      <c r="J127" t="s">
        <v>156</v>
      </c>
      <c r="K127" s="10" t="str">
        <f t="shared" si="19"/>
        <v>20122:100:1:0</v>
      </c>
      <c r="L127" s="4" t="s">
        <v>650</v>
      </c>
      <c r="Q127" s="6" t="str">
        <f>IF(_xlfn.IFNA(VLOOKUP(L127,buff!$K:$L,2,FALSE),"")=0,"",_xlfn.IFNA(VLOOKUP(L127,buff!$K:$L,2,FALSE),""))</f>
        <v>20122:100:1:0</v>
      </c>
      <c r="R127" s="6" t="str">
        <f>IF(_xlfn.IFNA(VLOOKUP(M127,buff!$K:$L,2,FALSE),"")=0,"",_xlfn.IFNA(VLOOKUP(M127,buff!$K:$L,2,FALSE),""))</f>
        <v/>
      </c>
      <c r="S127" s="6" t="str">
        <f>IF(_xlfn.IFNA(VLOOKUP(N127,buff!$K:$L,2,FALSE),"")=0,"",_xlfn.IFNA(VLOOKUP(N127,buff!$K:$L,2,FALSE),""))</f>
        <v/>
      </c>
      <c r="T127" s="6" t="str">
        <f>IF(_xlfn.IFNA(VLOOKUP(O127,buff!$K:$L,2,FALSE),"")=0,"",_xlfn.IFNA(VLOOKUP(O127,buff!$K:$L,2,FALSE),""))</f>
        <v/>
      </c>
      <c r="U127" s="6" t="str">
        <f>IF(_xlfn.IFNA(VLOOKUP(P127,buff!$K:$L,2,FALSE),"")=0,"",_xlfn.IFNA(VLOOKUP(P127,buff!$K:$L,2,FALSE),""))</f>
        <v/>
      </c>
      <c r="V127">
        <v>134</v>
      </c>
      <c r="W127" t="s">
        <v>1554</v>
      </c>
    </row>
    <row r="128" spans="1:23" x14ac:dyDescent="0.15">
      <c r="A128" s="8" t="str">
        <f t="shared" si="12"/>
        <v>被动技能7等级3</v>
      </c>
      <c r="B128" s="8">
        <f t="shared" si="15"/>
        <v>7</v>
      </c>
      <c r="C128" s="8">
        <f t="shared" si="17"/>
        <v>3</v>
      </c>
      <c r="E128" s="8">
        <f t="shared" si="13"/>
        <v>123</v>
      </c>
      <c r="F128" t="str">
        <f t="shared" si="14"/>
        <v>生命小</v>
      </c>
      <c r="G128">
        <v>123</v>
      </c>
      <c r="H128" s="26" t="s">
        <v>449</v>
      </c>
      <c r="I128" s="4" t="str">
        <f t="shared" si="21"/>
        <v>提升自身生命值177</v>
      </c>
      <c r="J128" t="s">
        <v>156</v>
      </c>
      <c r="K128" s="10" t="str">
        <f t="shared" si="19"/>
        <v>20123:100:1:0</v>
      </c>
      <c r="L128" s="4" t="s">
        <v>651</v>
      </c>
      <c r="Q128" s="6" t="str">
        <f>IF(_xlfn.IFNA(VLOOKUP(L128,buff!$K:$L,2,FALSE),"")=0,"",_xlfn.IFNA(VLOOKUP(L128,buff!$K:$L,2,FALSE),""))</f>
        <v>20123:100:1:0</v>
      </c>
      <c r="R128" s="6" t="str">
        <f>IF(_xlfn.IFNA(VLOOKUP(M128,buff!$K:$L,2,FALSE),"")=0,"",_xlfn.IFNA(VLOOKUP(M128,buff!$K:$L,2,FALSE),""))</f>
        <v/>
      </c>
      <c r="S128" s="6" t="str">
        <f>IF(_xlfn.IFNA(VLOOKUP(N128,buff!$K:$L,2,FALSE),"")=0,"",_xlfn.IFNA(VLOOKUP(N128,buff!$K:$L,2,FALSE),""))</f>
        <v/>
      </c>
      <c r="T128" s="6" t="str">
        <f>IF(_xlfn.IFNA(VLOOKUP(O128,buff!$K:$L,2,FALSE),"")=0,"",_xlfn.IFNA(VLOOKUP(O128,buff!$K:$L,2,FALSE),""))</f>
        <v/>
      </c>
      <c r="U128" s="6" t="str">
        <f>IF(_xlfn.IFNA(VLOOKUP(P128,buff!$K:$L,2,FALSE),"")=0,"",_xlfn.IFNA(VLOOKUP(P128,buff!$K:$L,2,FALSE),""))</f>
        <v/>
      </c>
      <c r="V128">
        <v>177</v>
      </c>
      <c r="W128" t="s">
        <v>1554</v>
      </c>
    </row>
    <row r="129" spans="1:23" x14ac:dyDescent="0.15">
      <c r="A129" s="8" t="str">
        <f t="shared" si="12"/>
        <v>被动技能7等级4</v>
      </c>
      <c r="B129" s="8">
        <f t="shared" si="15"/>
        <v>7</v>
      </c>
      <c r="C129" s="8">
        <f t="shared" si="17"/>
        <v>4</v>
      </c>
      <c r="E129" s="8">
        <f t="shared" si="13"/>
        <v>124</v>
      </c>
      <c r="F129" t="str">
        <f t="shared" si="14"/>
        <v>生命小</v>
      </c>
      <c r="G129">
        <v>124</v>
      </c>
      <c r="H129" s="26" t="s">
        <v>449</v>
      </c>
      <c r="I129" s="4" t="str">
        <f t="shared" si="21"/>
        <v>提升自身生命值220</v>
      </c>
      <c r="J129" t="s">
        <v>156</v>
      </c>
      <c r="K129" s="10" t="str">
        <f t="shared" si="19"/>
        <v>20124:100:1:0</v>
      </c>
      <c r="L129" s="4" t="s">
        <v>652</v>
      </c>
      <c r="Q129" s="6" t="str">
        <f>IF(_xlfn.IFNA(VLOOKUP(L129,buff!$K:$L,2,FALSE),"")=0,"",_xlfn.IFNA(VLOOKUP(L129,buff!$K:$L,2,FALSE),""))</f>
        <v>20124:100:1:0</v>
      </c>
      <c r="R129" s="6" t="str">
        <f>IF(_xlfn.IFNA(VLOOKUP(M129,buff!$K:$L,2,FALSE),"")=0,"",_xlfn.IFNA(VLOOKUP(M129,buff!$K:$L,2,FALSE),""))</f>
        <v/>
      </c>
      <c r="S129" s="6" t="str">
        <f>IF(_xlfn.IFNA(VLOOKUP(N129,buff!$K:$L,2,FALSE),"")=0,"",_xlfn.IFNA(VLOOKUP(N129,buff!$K:$L,2,FALSE),""))</f>
        <v/>
      </c>
      <c r="T129" s="6" t="str">
        <f>IF(_xlfn.IFNA(VLOOKUP(O129,buff!$K:$L,2,FALSE),"")=0,"",_xlfn.IFNA(VLOOKUP(O129,buff!$K:$L,2,FALSE),""))</f>
        <v/>
      </c>
      <c r="U129" s="6" t="str">
        <f>IF(_xlfn.IFNA(VLOOKUP(P129,buff!$K:$L,2,FALSE),"")=0,"",_xlfn.IFNA(VLOOKUP(P129,buff!$K:$L,2,FALSE),""))</f>
        <v/>
      </c>
      <c r="V129">
        <v>220</v>
      </c>
      <c r="W129" t="s">
        <v>1554</v>
      </c>
    </row>
    <row r="130" spans="1:23" x14ac:dyDescent="0.15">
      <c r="A130" s="8" t="str">
        <f t="shared" si="12"/>
        <v>被动技能7等级5</v>
      </c>
      <c r="B130" s="8">
        <f t="shared" si="15"/>
        <v>7</v>
      </c>
      <c r="C130" s="8">
        <f t="shared" si="17"/>
        <v>5</v>
      </c>
      <c r="E130" s="8">
        <f t="shared" si="13"/>
        <v>125</v>
      </c>
      <c r="F130" t="str">
        <f t="shared" si="14"/>
        <v>生命小</v>
      </c>
      <c r="G130">
        <v>125</v>
      </c>
      <c r="H130" s="26" t="s">
        <v>449</v>
      </c>
      <c r="I130" s="4" t="str">
        <f t="shared" si="21"/>
        <v>提升自身生命值271</v>
      </c>
      <c r="J130" t="s">
        <v>156</v>
      </c>
      <c r="K130" s="10" t="str">
        <f t="shared" si="19"/>
        <v>20125:100:1:0</v>
      </c>
      <c r="L130" s="4" t="s">
        <v>653</v>
      </c>
      <c r="Q130" s="6" t="str">
        <f>IF(_xlfn.IFNA(VLOOKUP(L130,buff!$K:$L,2,FALSE),"")=0,"",_xlfn.IFNA(VLOOKUP(L130,buff!$K:$L,2,FALSE),""))</f>
        <v>20125:100:1:0</v>
      </c>
      <c r="R130" s="6" t="str">
        <f>IF(_xlfn.IFNA(VLOOKUP(M130,buff!$K:$L,2,FALSE),"")=0,"",_xlfn.IFNA(VLOOKUP(M130,buff!$K:$L,2,FALSE),""))</f>
        <v/>
      </c>
      <c r="S130" s="6" t="str">
        <f>IF(_xlfn.IFNA(VLOOKUP(N130,buff!$K:$L,2,FALSE),"")=0,"",_xlfn.IFNA(VLOOKUP(N130,buff!$K:$L,2,FALSE),""))</f>
        <v/>
      </c>
      <c r="T130" s="6" t="str">
        <f>IF(_xlfn.IFNA(VLOOKUP(O130,buff!$K:$L,2,FALSE),"")=0,"",_xlfn.IFNA(VLOOKUP(O130,buff!$K:$L,2,FALSE),""))</f>
        <v/>
      </c>
      <c r="U130" s="6" t="str">
        <f>IF(_xlfn.IFNA(VLOOKUP(P130,buff!$K:$L,2,FALSE),"")=0,"",_xlfn.IFNA(VLOOKUP(P130,buff!$K:$L,2,FALSE),""))</f>
        <v/>
      </c>
      <c r="V130">
        <v>271</v>
      </c>
      <c r="W130" t="s">
        <v>1554</v>
      </c>
    </row>
    <row r="131" spans="1:23" x14ac:dyDescent="0.15">
      <c r="A131" s="8" t="str">
        <f t="shared" si="12"/>
        <v>被动技能7等级6</v>
      </c>
      <c r="B131" s="8">
        <f t="shared" si="15"/>
        <v>7</v>
      </c>
      <c r="C131" s="8">
        <f t="shared" si="17"/>
        <v>6</v>
      </c>
      <c r="E131" s="8">
        <f t="shared" si="13"/>
        <v>126</v>
      </c>
      <c r="F131" t="str">
        <f t="shared" si="14"/>
        <v>生命小</v>
      </c>
      <c r="G131">
        <v>126</v>
      </c>
      <c r="H131" s="26" t="s">
        <v>449</v>
      </c>
      <c r="I131" s="4" t="str">
        <f t="shared" si="21"/>
        <v>提升自身生命值334</v>
      </c>
      <c r="J131" t="s">
        <v>156</v>
      </c>
      <c r="K131" s="10" t="str">
        <f t="shared" si="19"/>
        <v>20126:100:1:0</v>
      </c>
      <c r="L131" s="4" t="s">
        <v>654</v>
      </c>
      <c r="Q131" s="6" t="str">
        <f>IF(_xlfn.IFNA(VLOOKUP(L131,buff!$K:$L,2,FALSE),"")=0,"",_xlfn.IFNA(VLOOKUP(L131,buff!$K:$L,2,FALSE),""))</f>
        <v>20126:100:1:0</v>
      </c>
      <c r="R131" s="6" t="str">
        <f>IF(_xlfn.IFNA(VLOOKUP(M131,buff!$K:$L,2,FALSE),"")=0,"",_xlfn.IFNA(VLOOKUP(M131,buff!$K:$L,2,FALSE),""))</f>
        <v/>
      </c>
      <c r="S131" s="6" t="str">
        <f>IF(_xlfn.IFNA(VLOOKUP(N131,buff!$K:$L,2,FALSE),"")=0,"",_xlfn.IFNA(VLOOKUP(N131,buff!$K:$L,2,FALSE),""))</f>
        <v/>
      </c>
      <c r="T131" s="6" t="str">
        <f>IF(_xlfn.IFNA(VLOOKUP(O131,buff!$K:$L,2,FALSE),"")=0,"",_xlfn.IFNA(VLOOKUP(O131,buff!$K:$L,2,FALSE),""))</f>
        <v/>
      </c>
      <c r="U131" s="6" t="str">
        <f>IF(_xlfn.IFNA(VLOOKUP(P131,buff!$K:$L,2,FALSE),"")=0,"",_xlfn.IFNA(VLOOKUP(P131,buff!$K:$L,2,FALSE),""))</f>
        <v/>
      </c>
      <c r="V131">
        <v>334</v>
      </c>
      <c r="W131" t="s">
        <v>1554</v>
      </c>
    </row>
    <row r="132" spans="1:23" x14ac:dyDescent="0.15">
      <c r="A132" s="8" t="str">
        <f t="shared" si="12"/>
        <v>被动技能7等级7</v>
      </c>
      <c r="B132" s="8">
        <f t="shared" si="15"/>
        <v>7</v>
      </c>
      <c r="C132" s="8">
        <f t="shared" si="17"/>
        <v>7</v>
      </c>
      <c r="E132" s="8">
        <f t="shared" si="13"/>
        <v>127</v>
      </c>
      <c r="F132" t="str">
        <f t="shared" si="14"/>
        <v>生命小</v>
      </c>
      <c r="G132">
        <v>127</v>
      </c>
      <c r="H132" s="26" t="s">
        <v>449</v>
      </c>
      <c r="I132" s="4" t="str">
        <f t="shared" si="21"/>
        <v>提升自身生命值411</v>
      </c>
      <c r="J132" t="s">
        <v>156</v>
      </c>
      <c r="K132" s="10" t="str">
        <f t="shared" si="19"/>
        <v>20127:100:1:0</v>
      </c>
      <c r="L132" s="4" t="s">
        <v>655</v>
      </c>
      <c r="Q132" s="6" t="str">
        <f>IF(_xlfn.IFNA(VLOOKUP(L132,buff!$K:$L,2,FALSE),"")=0,"",_xlfn.IFNA(VLOOKUP(L132,buff!$K:$L,2,FALSE),""))</f>
        <v>20127:100:1:0</v>
      </c>
      <c r="R132" s="6" t="str">
        <f>IF(_xlfn.IFNA(VLOOKUP(M132,buff!$K:$L,2,FALSE),"")=0,"",_xlfn.IFNA(VLOOKUP(M132,buff!$K:$L,2,FALSE),""))</f>
        <v/>
      </c>
      <c r="S132" s="6" t="str">
        <f>IF(_xlfn.IFNA(VLOOKUP(N132,buff!$K:$L,2,FALSE),"")=0,"",_xlfn.IFNA(VLOOKUP(N132,buff!$K:$L,2,FALSE),""))</f>
        <v/>
      </c>
      <c r="T132" s="6" t="str">
        <f>IF(_xlfn.IFNA(VLOOKUP(O132,buff!$K:$L,2,FALSE),"")=0,"",_xlfn.IFNA(VLOOKUP(O132,buff!$K:$L,2,FALSE),""))</f>
        <v/>
      </c>
      <c r="U132" s="6" t="str">
        <f>IF(_xlfn.IFNA(VLOOKUP(P132,buff!$K:$L,2,FALSE),"")=0,"",_xlfn.IFNA(VLOOKUP(P132,buff!$K:$L,2,FALSE),""))</f>
        <v/>
      </c>
      <c r="V132">
        <v>411</v>
      </c>
      <c r="W132" t="s">
        <v>1554</v>
      </c>
    </row>
    <row r="133" spans="1:23" x14ac:dyDescent="0.15">
      <c r="A133" s="8" t="str">
        <f t="shared" si="12"/>
        <v>被动技能7等级8</v>
      </c>
      <c r="B133" s="8">
        <f t="shared" si="15"/>
        <v>7</v>
      </c>
      <c r="C133" s="8">
        <f t="shared" si="17"/>
        <v>8</v>
      </c>
      <c r="E133" s="8">
        <f t="shared" si="13"/>
        <v>128</v>
      </c>
      <c r="F133" t="str">
        <f t="shared" si="14"/>
        <v>生命小</v>
      </c>
      <c r="G133">
        <v>128</v>
      </c>
      <c r="H133" s="26" t="s">
        <v>449</v>
      </c>
      <c r="I133" s="4" t="str">
        <f t="shared" si="21"/>
        <v>提升自身生命值506</v>
      </c>
      <c r="J133" t="s">
        <v>156</v>
      </c>
      <c r="K133" s="10" t="str">
        <f t="shared" si="19"/>
        <v>20128:100:1:0</v>
      </c>
      <c r="L133" s="4" t="s">
        <v>656</v>
      </c>
      <c r="Q133" s="6" t="str">
        <f>IF(_xlfn.IFNA(VLOOKUP(L133,buff!$K:$L,2,FALSE),"")=0,"",_xlfn.IFNA(VLOOKUP(L133,buff!$K:$L,2,FALSE),""))</f>
        <v>20128:100:1:0</v>
      </c>
      <c r="R133" s="6" t="str">
        <f>IF(_xlfn.IFNA(VLOOKUP(M133,buff!$K:$L,2,FALSE),"")=0,"",_xlfn.IFNA(VLOOKUP(M133,buff!$K:$L,2,FALSE),""))</f>
        <v/>
      </c>
      <c r="S133" s="6" t="str">
        <f>IF(_xlfn.IFNA(VLOOKUP(N133,buff!$K:$L,2,FALSE),"")=0,"",_xlfn.IFNA(VLOOKUP(N133,buff!$K:$L,2,FALSE),""))</f>
        <v/>
      </c>
      <c r="T133" s="6" t="str">
        <f>IF(_xlfn.IFNA(VLOOKUP(O133,buff!$K:$L,2,FALSE),"")=0,"",_xlfn.IFNA(VLOOKUP(O133,buff!$K:$L,2,FALSE),""))</f>
        <v/>
      </c>
      <c r="U133" s="6" t="str">
        <f>IF(_xlfn.IFNA(VLOOKUP(P133,buff!$K:$L,2,FALSE),"")=0,"",_xlfn.IFNA(VLOOKUP(P133,buff!$K:$L,2,FALSE),""))</f>
        <v/>
      </c>
      <c r="V133">
        <v>506</v>
      </c>
      <c r="W133" t="s">
        <v>1554</v>
      </c>
    </row>
    <row r="134" spans="1:23" x14ac:dyDescent="0.15">
      <c r="A134" s="8" t="str">
        <f t="shared" si="12"/>
        <v>被动技能7等级9</v>
      </c>
      <c r="B134" s="8">
        <f t="shared" si="15"/>
        <v>7</v>
      </c>
      <c r="C134" s="8">
        <f t="shared" si="17"/>
        <v>9</v>
      </c>
      <c r="E134" s="8">
        <f t="shared" si="13"/>
        <v>129</v>
      </c>
      <c r="F134" t="str">
        <f t="shared" si="14"/>
        <v>生命小</v>
      </c>
      <c r="G134">
        <v>129</v>
      </c>
      <c r="H134" s="26" t="s">
        <v>449</v>
      </c>
      <c r="I134" s="4" t="str">
        <f t="shared" si="21"/>
        <v>提升自身生命值624</v>
      </c>
      <c r="J134" t="s">
        <v>156</v>
      </c>
      <c r="K134" s="10" t="str">
        <f t="shared" si="19"/>
        <v>20129:100:1:0</v>
      </c>
      <c r="L134" s="4" t="s">
        <v>657</v>
      </c>
      <c r="Q134" s="6" t="str">
        <f>IF(_xlfn.IFNA(VLOOKUP(L134,buff!$K:$L,2,FALSE),"")=0,"",_xlfn.IFNA(VLOOKUP(L134,buff!$K:$L,2,FALSE),""))</f>
        <v>20129:100:1:0</v>
      </c>
      <c r="R134" s="6" t="str">
        <f>IF(_xlfn.IFNA(VLOOKUP(M134,buff!$K:$L,2,FALSE),"")=0,"",_xlfn.IFNA(VLOOKUP(M134,buff!$K:$L,2,FALSE),""))</f>
        <v/>
      </c>
      <c r="S134" s="6" t="str">
        <f>IF(_xlfn.IFNA(VLOOKUP(N134,buff!$K:$L,2,FALSE),"")=0,"",_xlfn.IFNA(VLOOKUP(N134,buff!$K:$L,2,FALSE),""))</f>
        <v/>
      </c>
      <c r="T134" s="6" t="str">
        <f>IF(_xlfn.IFNA(VLOOKUP(O134,buff!$K:$L,2,FALSE),"")=0,"",_xlfn.IFNA(VLOOKUP(O134,buff!$K:$L,2,FALSE),""))</f>
        <v/>
      </c>
      <c r="U134" s="6" t="str">
        <f>IF(_xlfn.IFNA(VLOOKUP(P134,buff!$K:$L,2,FALSE),"")=0,"",_xlfn.IFNA(VLOOKUP(P134,buff!$K:$L,2,FALSE),""))</f>
        <v/>
      </c>
      <c r="V134">
        <v>624</v>
      </c>
      <c r="W134" t="s">
        <v>1554</v>
      </c>
    </row>
    <row r="135" spans="1:23" x14ac:dyDescent="0.15">
      <c r="A135" s="8" t="str">
        <f t="shared" ref="A135:A198" si="22">A$4&amp;B135&amp;A$5&amp;C135</f>
        <v>被动技能7等级10</v>
      </c>
      <c r="B135" s="8">
        <f t="shared" si="15"/>
        <v>7</v>
      </c>
      <c r="C135" s="8">
        <f t="shared" si="17"/>
        <v>10</v>
      </c>
      <c r="E135" s="8">
        <f t="shared" ref="E135:E198" si="23">G135</f>
        <v>130</v>
      </c>
      <c r="F135" t="str">
        <f t="shared" ref="F135:F198" si="24">H135</f>
        <v>生命小</v>
      </c>
      <c r="G135">
        <v>130</v>
      </c>
      <c r="H135" s="26" t="s">
        <v>449</v>
      </c>
      <c r="I135" s="4" t="str">
        <f t="shared" si="21"/>
        <v>提升自身生命值768</v>
      </c>
      <c r="J135" t="s">
        <v>156</v>
      </c>
      <c r="K135" s="10" t="str">
        <f t="shared" si="19"/>
        <v>20130:100:1:0</v>
      </c>
      <c r="L135" s="4" t="s">
        <v>658</v>
      </c>
      <c r="Q135" s="6" t="str">
        <f>IF(_xlfn.IFNA(VLOOKUP(L135,buff!$K:$L,2,FALSE),"")=0,"",_xlfn.IFNA(VLOOKUP(L135,buff!$K:$L,2,FALSE),""))</f>
        <v>20130:100:1:0</v>
      </c>
      <c r="R135" s="6" t="str">
        <f>IF(_xlfn.IFNA(VLOOKUP(M135,buff!$K:$L,2,FALSE),"")=0,"",_xlfn.IFNA(VLOOKUP(M135,buff!$K:$L,2,FALSE),""))</f>
        <v/>
      </c>
      <c r="S135" s="6" t="str">
        <f>IF(_xlfn.IFNA(VLOOKUP(N135,buff!$K:$L,2,FALSE),"")=0,"",_xlfn.IFNA(VLOOKUP(N135,buff!$K:$L,2,FALSE),""))</f>
        <v/>
      </c>
      <c r="T135" s="6" t="str">
        <f>IF(_xlfn.IFNA(VLOOKUP(O135,buff!$K:$L,2,FALSE),"")=0,"",_xlfn.IFNA(VLOOKUP(O135,buff!$K:$L,2,FALSE),""))</f>
        <v/>
      </c>
      <c r="U135" s="6" t="str">
        <f>IF(_xlfn.IFNA(VLOOKUP(P135,buff!$K:$L,2,FALSE),"")=0,"",_xlfn.IFNA(VLOOKUP(P135,buff!$K:$L,2,FALSE),""))</f>
        <v/>
      </c>
      <c r="V135">
        <v>768</v>
      </c>
      <c r="W135" t="s">
        <v>1554</v>
      </c>
    </row>
    <row r="136" spans="1:23" x14ac:dyDescent="0.15">
      <c r="A136" s="8" t="str">
        <f t="shared" si="22"/>
        <v>被动技能7等级11</v>
      </c>
      <c r="B136" s="8">
        <f t="shared" ref="B136:B199" si="25">IF(C136=1,B135+1,B135)</f>
        <v>7</v>
      </c>
      <c r="C136" s="8">
        <f t="shared" si="17"/>
        <v>11</v>
      </c>
      <c r="E136" s="8">
        <f t="shared" si="23"/>
        <v>131</v>
      </c>
      <c r="F136" t="str">
        <f t="shared" si="24"/>
        <v>生命小</v>
      </c>
      <c r="G136">
        <v>131</v>
      </c>
      <c r="H136" s="26" t="s">
        <v>449</v>
      </c>
      <c r="I136" s="4" t="str">
        <f t="shared" si="21"/>
        <v>提升自身生命值946</v>
      </c>
      <c r="J136" t="s">
        <v>156</v>
      </c>
      <c r="K136" s="10" t="str">
        <f t="shared" si="19"/>
        <v>20131:100:1:0</v>
      </c>
      <c r="L136" s="4" t="s">
        <v>659</v>
      </c>
      <c r="Q136" s="6" t="str">
        <f>IF(_xlfn.IFNA(VLOOKUP(L136,buff!$K:$L,2,FALSE),"")=0,"",_xlfn.IFNA(VLOOKUP(L136,buff!$K:$L,2,FALSE),""))</f>
        <v>20131:100:1:0</v>
      </c>
      <c r="R136" s="6" t="str">
        <f>IF(_xlfn.IFNA(VLOOKUP(M136,buff!$K:$L,2,FALSE),"")=0,"",_xlfn.IFNA(VLOOKUP(M136,buff!$K:$L,2,FALSE),""))</f>
        <v/>
      </c>
      <c r="S136" s="6" t="str">
        <f>IF(_xlfn.IFNA(VLOOKUP(N136,buff!$K:$L,2,FALSE),"")=0,"",_xlfn.IFNA(VLOOKUP(N136,buff!$K:$L,2,FALSE),""))</f>
        <v/>
      </c>
      <c r="T136" s="6" t="str">
        <f>IF(_xlfn.IFNA(VLOOKUP(O136,buff!$K:$L,2,FALSE),"")=0,"",_xlfn.IFNA(VLOOKUP(O136,buff!$K:$L,2,FALSE),""))</f>
        <v/>
      </c>
      <c r="U136" s="6" t="str">
        <f>IF(_xlfn.IFNA(VLOOKUP(P136,buff!$K:$L,2,FALSE),"")=0,"",_xlfn.IFNA(VLOOKUP(P136,buff!$K:$L,2,FALSE),""))</f>
        <v/>
      </c>
      <c r="V136">
        <v>946</v>
      </c>
      <c r="W136" t="s">
        <v>1554</v>
      </c>
    </row>
    <row r="137" spans="1:23" x14ac:dyDescent="0.15">
      <c r="A137" s="8" t="str">
        <f t="shared" si="22"/>
        <v>被动技能7等级12</v>
      </c>
      <c r="B137" s="8">
        <f t="shared" si="25"/>
        <v>7</v>
      </c>
      <c r="C137" s="8">
        <f t="shared" si="17"/>
        <v>12</v>
      </c>
      <c r="E137" s="8">
        <f t="shared" si="23"/>
        <v>132</v>
      </c>
      <c r="F137" t="str">
        <f t="shared" si="24"/>
        <v>生命小</v>
      </c>
      <c r="G137">
        <v>132</v>
      </c>
      <c r="H137" s="26" t="s">
        <v>449</v>
      </c>
      <c r="I137" s="4" t="str">
        <f t="shared" si="21"/>
        <v>提升自身生命值1164</v>
      </c>
      <c r="J137" t="s">
        <v>156</v>
      </c>
      <c r="K137" s="10" t="str">
        <f t="shared" si="19"/>
        <v>20132:100:1:0</v>
      </c>
      <c r="L137" s="4" t="s">
        <v>660</v>
      </c>
      <c r="Q137" s="6" t="str">
        <f>IF(_xlfn.IFNA(VLOOKUP(L137,buff!$K:$L,2,FALSE),"")=0,"",_xlfn.IFNA(VLOOKUP(L137,buff!$K:$L,2,FALSE),""))</f>
        <v>20132:100:1:0</v>
      </c>
      <c r="R137" s="6" t="str">
        <f>IF(_xlfn.IFNA(VLOOKUP(M137,buff!$K:$L,2,FALSE),"")=0,"",_xlfn.IFNA(VLOOKUP(M137,buff!$K:$L,2,FALSE),""))</f>
        <v/>
      </c>
      <c r="S137" s="6" t="str">
        <f>IF(_xlfn.IFNA(VLOOKUP(N137,buff!$K:$L,2,FALSE),"")=0,"",_xlfn.IFNA(VLOOKUP(N137,buff!$K:$L,2,FALSE),""))</f>
        <v/>
      </c>
      <c r="T137" s="6" t="str">
        <f>IF(_xlfn.IFNA(VLOOKUP(O137,buff!$K:$L,2,FALSE),"")=0,"",_xlfn.IFNA(VLOOKUP(O137,buff!$K:$L,2,FALSE),""))</f>
        <v/>
      </c>
      <c r="U137" s="6" t="str">
        <f>IF(_xlfn.IFNA(VLOOKUP(P137,buff!$K:$L,2,FALSE),"")=0,"",_xlfn.IFNA(VLOOKUP(P137,buff!$K:$L,2,FALSE),""))</f>
        <v/>
      </c>
      <c r="V137">
        <v>1164</v>
      </c>
      <c r="W137" t="s">
        <v>1554</v>
      </c>
    </row>
    <row r="138" spans="1:23" x14ac:dyDescent="0.15">
      <c r="A138" s="8" t="str">
        <f t="shared" si="22"/>
        <v>被动技能7等级13</v>
      </c>
      <c r="B138" s="8">
        <f t="shared" si="25"/>
        <v>7</v>
      </c>
      <c r="C138" s="8">
        <f t="shared" si="17"/>
        <v>13</v>
      </c>
      <c r="E138" s="8">
        <f t="shared" si="23"/>
        <v>133</v>
      </c>
      <c r="F138" t="str">
        <f t="shared" si="24"/>
        <v>生命小</v>
      </c>
      <c r="G138">
        <v>133</v>
      </c>
      <c r="H138" s="26" t="s">
        <v>449</v>
      </c>
      <c r="I138" s="4" t="str">
        <f t="shared" si="21"/>
        <v>提升自身生命值1434</v>
      </c>
      <c r="J138" t="s">
        <v>156</v>
      </c>
      <c r="K138" s="10" t="str">
        <f t="shared" si="19"/>
        <v>20133:100:1:0</v>
      </c>
      <c r="L138" s="4" t="s">
        <v>661</v>
      </c>
      <c r="Q138" s="6" t="str">
        <f>IF(_xlfn.IFNA(VLOOKUP(L138,buff!$K:$L,2,FALSE),"")=0,"",_xlfn.IFNA(VLOOKUP(L138,buff!$K:$L,2,FALSE),""))</f>
        <v>20133:100:1:0</v>
      </c>
      <c r="R138" s="6" t="str">
        <f>IF(_xlfn.IFNA(VLOOKUP(M138,buff!$K:$L,2,FALSE),"")=0,"",_xlfn.IFNA(VLOOKUP(M138,buff!$K:$L,2,FALSE),""))</f>
        <v/>
      </c>
      <c r="S138" s="6" t="str">
        <f>IF(_xlfn.IFNA(VLOOKUP(N138,buff!$K:$L,2,FALSE),"")=0,"",_xlfn.IFNA(VLOOKUP(N138,buff!$K:$L,2,FALSE),""))</f>
        <v/>
      </c>
      <c r="T138" s="6" t="str">
        <f>IF(_xlfn.IFNA(VLOOKUP(O138,buff!$K:$L,2,FALSE),"")=0,"",_xlfn.IFNA(VLOOKUP(O138,buff!$K:$L,2,FALSE),""))</f>
        <v/>
      </c>
      <c r="U138" s="6" t="str">
        <f>IF(_xlfn.IFNA(VLOOKUP(P138,buff!$K:$L,2,FALSE),"")=0,"",_xlfn.IFNA(VLOOKUP(P138,buff!$K:$L,2,FALSE),""))</f>
        <v/>
      </c>
      <c r="V138">
        <v>1434</v>
      </c>
      <c r="W138" t="s">
        <v>1554</v>
      </c>
    </row>
    <row r="139" spans="1:23" x14ac:dyDescent="0.15">
      <c r="A139" s="8" t="str">
        <f t="shared" si="22"/>
        <v>被动技能7等级14</v>
      </c>
      <c r="B139" s="8">
        <f t="shared" si="25"/>
        <v>7</v>
      </c>
      <c r="C139" s="8">
        <f t="shared" si="17"/>
        <v>14</v>
      </c>
      <c r="E139" s="8">
        <f t="shared" si="23"/>
        <v>134</v>
      </c>
      <c r="F139" t="str">
        <f t="shared" si="24"/>
        <v>生命小</v>
      </c>
      <c r="G139">
        <v>134</v>
      </c>
      <c r="H139" s="26" t="s">
        <v>449</v>
      </c>
      <c r="I139" s="4" t="str">
        <f t="shared" si="21"/>
        <v>提升自身生命值1766</v>
      </c>
      <c r="J139" t="s">
        <v>156</v>
      </c>
      <c r="K139" s="10" t="str">
        <f t="shared" si="19"/>
        <v>20134:100:1:0</v>
      </c>
      <c r="L139" s="4" t="s">
        <v>662</v>
      </c>
      <c r="Q139" s="6" t="str">
        <f>IF(_xlfn.IFNA(VLOOKUP(L139,buff!$K:$L,2,FALSE),"")=0,"",_xlfn.IFNA(VLOOKUP(L139,buff!$K:$L,2,FALSE),""))</f>
        <v>20134:100:1:0</v>
      </c>
      <c r="R139" s="6" t="str">
        <f>IF(_xlfn.IFNA(VLOOKUP(M139,buff!$K:$L,2,FALSE),"")=0,"",_xlfn.IFNA(VLOOKUP(M139,buff!$K:$L,2,FALSE),""))</f>
        <v/>
      </c>
      <c r="S139" s="6" t="str">
        <f>IF(_xlfn.IFNA(VLOOKUP(N139,buff!$K:$L,2,FALSE),"")=0,"",_xlfn.IFNA(VLOOKUP(N139,buff!$K:$L,2,FALSE),""))</f>
        <v/>
      </c>
      <c r="T139" s="6" t="str">
        <f>IF(_xlfn.IFNA(VLOOKUP(O139,buff!$K:$L,2,FALSE),"")=0,"",_xlfn.IFNA(VLOOKUP(O139,buff!$K:$L,2,FALSE),""))</f>
        <v/>
      </c>
      <c r="U139" s="6" t="str">
        <f>IF(_xlfn.IFNA(VLOOKUP(P139,buff!$K:$L,2,FALSE),"")=0,"",_xlfn.IFNA(VLOOKUP(P139,buff!$K:$L,2,FALSE),""))</f>
        <v/>
      </c>
      <c r="V139">
        <v>1766</v>
      </c>
      <c r="W139" t="s">
        <v>1554</v>
      </c>
    </row>
    <row r="140" spans="1:23" x14ac:dyDescent="0.15">
      <c r="A140" s="8" t="str">
        <f t="shared" si="22"/>
        <v>被动技能7等级15</v>
      </c>
      <c r="B140" s="8">
        <f t="shared" si="25"/>
        <v>7</v>
      </c>
      <c r="C140" s="8">
        <f t="shared" si="17"/>
        <v>15</v>
      </c>
      <c r="E140" s="8">
        <f t="shared" si="23"/>
        <v>135</v>
      </c>
      <c r="F140" t="str">
        <f t="shared" si="24"/>
        <v>生命小</v>
      </c>
      <c r="G140">
        <v>135</v>
      </c>
      <c r="H140" s="26" t="s">
        <v>449</v>
      </c>
      <c r="I140" s="4" t="str">
        <f t="shared" si="21"/>
        <v>提升自身生命值2174</v>
      </c>
      <c r="J140" t="s">
        <v>156</v>
      </c>
      <c r="K140" s="10" t="str">
        <f t="shared" si="19"/>
        <v>20135:100:1:0</v>
      </c>
      <c r="L140" s="4" t="s">
        <v>663</v>
      </c>
      <c r="Q140" s="6" t="str">
        <f>IF(_xlfn.IFNA(VLOOKUP(L140,buff!$K:$L,2,FALSE),"")=0,"",_xlfn.IFNA(VLOOKUP(L140,buff!$K:$L,2,FALSE),""))</f>
        <v>20135:100:1:0</v>
      </c>
      <c r="R140" s="6" t="str">
        <f>IF(_xlfn.IFNA(VLOOKUP(M140,buff!$K:$L,2,FALSE),"")=0,"",_xlfn.IFNA(VLOOKUP(M140,buff!$K:$L,2,FALSE),""))</f>
        <v/>
      </c>
      <c r="S140" s="6" t="str">
        <f>IF(_xlfn.IFNA(VLOOKUP(N140,buff!$K:$L,2,FALSE),"")=0,"",_xlfn.IFNA(VLOOKUP(N140,buff!$K:$L,2,FALSE),""))</f>
        <v/>
      </c>
      <c r="T140" s="6" t="str">
        <f>IF(_xlfn.IFNA(VLOOKUP(O140,buff!$K:$L,2,FALSE),"")=0,"",_xlfn.IFNA(VLOOKUP(O140,buff!$K:$L,2,FALSE),""))</f>
        <v/>
      </c>
      <c r="U140" s="6" t="str">
        <f>IF(_xlfn.IFNA(VLOOKUP(P140,buff!$K:$L,2,FALSE),"")=0,"",_xlfn.IFNA(VLOOKUP(P140,buff!$K:$L,2,FALSE),""))</f>
        <v/>
      </c>
      <c r="V140">
        <v>2174</v>
      </c>
      <c r="W140" t="s">
        <v>1554</v>
      </c>
    </row>
    <row r="141" spans="1:23" x14ac:dyDescent="0.15">
      <c r="A141" s="8" t="str">
        <f t="shared" si="22"/>
        <v>被动技能7等级16</v>
      </c>
      <c r="B141" s="8">
        <f t="shared" si="25"/>
        <v>7</v>
      </c>
      <c r="C141" s="8">
        <f t="shared" si="17"/>
        <v>16</v>
      </c>
      <c r="E141" s="8">
        <f t="shared" si="23"/>
        <v>136</v>
      </c>
      <c r="F141" t="str">
        <f t="shared" si="24"/>
        <v>生命小</v>
      </c>
      <c r="G141">
        <v>136</v>
      </c>
      <c r="H141" s="26" t="s">
        <v>449</v>
      </c>
      <c r="I141" s="4" t="str">
        <f t="shared" si="21"/>
        <v>提升自身生命值2677</v>
      </c>
      <c r="J141" t="s">
        <v>156</v>
      </c>
      <c r="K141" s="10" t="str">
        <f t="shared" si="19"/>
        <v>20136:100:1:0</v>
      </c>
      <c r="L141" s="4" t="s">
        <v>664</v>
      </c>
      <c r="Q141" s="6" t="str">
        <f>IF(_xlfn.IFNA(VLOOKUP(L141,buff!$K:$L,2,FALSE),"")=0,"",_xlfn.IFNA(VLOOKUP(L141,buff!$K:$L,2,FALSE),""))</f>
        <v>20136:100:1:0</v>
      </c>
      <c r="R141" s="6" t="str">
        <f>IF(_xlfn.IFNA(VLOOKUP(M141,buff!$K:$L,2,FALSE),"")=0,"",_xlfn.IFNA(VLOOKUP(M141,buff!$K:$L,2,FALSE),""))</f>
        <v/>
      </c>
      <c r="S141" s="6" t="str">
        <f>IF(_xlfn.IFNA(VLOOKUP(N141,buff!$K:$L,2,FALSE),"")=0,"",_xlfn.IFNA(VLOOKUP(N141,buff!$K:$L,2,FALSE),""))</f>
        <v/>
      </c>
      <c r="T141" s="6" t="str">
        <f>IF(_xlfn.IFNA(VLOOKUP(O141,buff!$K:$L,2,FALSE),"")=0,"",_xlfn.IFNA(VLOOKUP(O141,buff!$K:$L,2,FALSE),""))</f>
        <v/>
      </c>
      <c r="U141" s="6" t="str">
        <f>IF(_xlfn.IFNA(VLOOKUP(P141,buff!$K:$L,2,FALSE),"")=0,"",_xlfn.IFNA(VLOOKUP(P141,buff!$K:$L,2,FALSE),""))</f>
        <v/>
      </c>
      <c r="V141">
        <v>2677</v>
      </c>
      <c r="W141" t="s">
        <v>1554</v>
      </c>
    </row>
    <row r="142" spans="1:23" x14ac:dyDescent="0.15">
      <c r="A142" s="8" t="str">
        <f t="shared" si="22"/>
        <v>被动技能7等级17</v>
      </c>
      <c r="B142" s="8">
        <f t="shared" si="25"/>
        <v>7</v>
      </c>
      <c r="C142" s="8">
        <f t="shared" si="17"/>
        <v>17</v>
      </c>
      <c r="E142" s="8">
        <f t="shared" si="23"/>
        <v>137</v>
      </c>
      <c r="F142" t="str">
        <f t="shared" si="24"/>
        <v>生命小</v>
      </c>
      <c r="G142">
        <v>137</v>
      </c>
      <c r="H142" s="26" t="s">
        <v>449</v>
      </c>
      <c r="I142" s="4" t="str">
        <f t="shared" si="21"/>
        <v>提升自身生命值3296</v>
      </c>
      <c r="J142" t="s">
        <v>156</v>
      </c>
      <c r="K142" s="10" t="str">
        <f t="shared" si="19"/>
        <v>20137:100:1:0</v>
      </c>
      <c r="L142" s="4" t="s">
        <v>665</v>
      </c>
      <c r="Q142" s="6" t="str">
        <f>IF(_xlfn.IFNA(VLOOKUP(L142,buff!$K:$L,2,FALSE),"")=0,"",_xlfn.IFNA(VLOOKUP(L142,buff!$K:$L,2,FALSE),""))</f>
        <v>20137:100:1:0</v>
      </c>
      <c r="R142" s="6" t="str">
        <f>IF(_xlfn.IFNA(VLOOKUP(M142,buff!$K:$L,2,FALSE),"")=0,"",_xlfn.IFNA(VLOOKUP(M142,buff!$K:$L,2,FALSE),""))</f>
        <v/>
      </c>
      <c r="S142" s="6" t="str">
        <f>IF(_xlfn.IFNA(VLOOKUP(N142,buff!$K:$L,2,FALSE),"")=0,"",_xlfn.IFNA(VLOOKUP(N142,buff!$K:$L,2,FALSE),""))</f>
        <v/>
      </c>
      <c r="T142" s="6" t="str">
        <f>IF(_xlfn.IFNA(VLOOKUP(O142,buff!$K:$L,2,FALSE),"")=0,"",_xlfn.IFNA(VLOOKUP(O142,buff!$K:$L,2,FALSE),""))</f>
        <v/>
      </c>
      <c r="U142" s="6" t="str">
        <f>IF(_xlfn.IFNA(VLOOKUP(P142,buff!$K:$L,2,FALSE),"")=0,"",_xlfn.IFNA(VLOOKUP(P142,buff!$K:$L,2,FALSE),""))</f>
        <v/>
      </c>
      <c r="V142">
        <v>3296</v>
      </c>
      <c r="W142" t="s">
        <v>1554</v>
      </c>
    </row>
    <row r="143" spans="1:23" x14ac:dyDescent="0.15">
      <c r="A143" s="8" t="str">
        <f t="shared" si="22"/>
        <v>被动技能7等级18</v>
      </c>
      <c r="B143" s="8">
        <f t="shared" si="25"/>
        <v>7</v>
      </c>
      <c r="C143" s="8">
        <f t="shared" si="17"/>
        <v>18</v>
      </c>
      <c r="E143" s="8">
        <f t="shared" si="23"/>
        <v>138</v>
      </c>
      <c r="F143" t="str">
        <f t="shared" si="24"/>
        <v>生命小</v>
      </c>
      <c r="G143">
        <v>138</v>
      </c>
      <c r="H143" s="26" t="s">
        <v>449</v>
      </c>
      <c r="I143" s="4" t="str">
        <f t="shared" si="21"/>
        <v>提升自身生命值4058</v>
      </c>
      <c r="J143" t="s">
        <v>156</v>
      </c>
      <c r="K143" s="10" t="str">
        <f t="shared" si="19"/>
        <v>20138:100:1:0</v>
      </c>
      <c r="L143" s="4" t="s">
        <v>666</v>
      </c>
      <c r="Q143" s="6" t="str">
        <f>IF(_xlfn.IFNA(VLOOKUP(L143,buff!$K:$L,2,FALSE),"")=0,"",_xlfn.IFNA(VLOOKUP(L143,buff!$K:$L,2,FALSE),""))</f>
        <v>20138:100:1:0</v>
      </c>
      <c r="R143" s="6" t="str">
        <f>IF(_xlfn.IFNA(VLOOKUP(M143,buff!$K:$L,2,FALSE),"")=0,"",_xlfn.IFNA(VLOOKUP(M143,buff!$K:$L,2,FALSE),""))</f>
        <v/>
      </c>
      <c r="S143" s="6" t="str">
        <f>IF(_xlfn.IFNA(VLOOKUP(N143,buff!$K:$L,2,FALSE),"")=0,"",_xlfn.IFNA(VLOOKUP(N143,buff!$K:$L,2,FALSE),""))</f>
        <v/>
      </c>
      <c r="T143" s="6" t="str">
        <f>IF(_xlfn.IFNA(VLOOKUP(O143,buff!$K:$L,2,FALSE),"")=0,"",_xlfn.IFNA(VLOOKUP(O143,buff!$K:$L,2,FALSE),""))</f>
        <v/>
      </c>
      <c r="U143" s="6" t="str">
        <f>IF(_xlfn.IFNA(VLOOKUP(P143,buff!$K:$L,2,FALSE),"")=0,"",_xlfn.IFNA(VLOOKUP(P143,buff!$K:$L,2,FALSE),""))</f>
        <v/>
      </c>
      <c r="V143">
        <v>4058</v>
      </c>
      <c r="W143" t="s">
        <v>1554</v>
      </c>
    </row>
    <row r="144" spans="1:23" x14ac:dyDescent="0.15">
      <c r="A144" s="8" t="str">
        <f t="shared" si="22"/>
        <v>被动技能7等级19</v>
      </c>
      <c r="B144" s="8">
        <f t="shared" si="25"/>
        <v>7</v>
      </c>
      <c r="C144" s="8">
        <f t="shared" si="17"/>
        <v>19</v>
      </c>
      <c r="E144" s="8">
        <f t="shared" si="23"/>
        <v>139</v>
      </c>
      <c r="F144" t="str">
        <f t="shared" si="24"/>
        <v>生命小</v>
      </c>
      <c r="G144">
        <v>139</v>
      </c>
      <c r="H144" s="26" t="s">
        <v>449</v>
      </c>
      <c r="I144" s="4" t="str">
        <f t="shared" si="21"/>
        <v>提升自身生命值4997</v>
      </c>
      <c r="J144" t="s">
        <v>156</v>
      </c>
      <c r="K144" s="10" t="str">
        <f t="shared" si="19"/>
        <v>20139:100:1:0</v>
      </c>
      <c r="L144" s="4" t="s">
        <v>667</v>
      </c>
      <c r="Q144" s="6" t="str">
        <f>IF(_xlfn.IFNA(VLOOKUP(L144,buff!$K:$L,2,FALSE),"")=0,"",_xlfn.IFNA(VLOOKUP(L144,buff!$K:$L,2,FALSE),""))</f>
        <v>20139:100:1:0</v>
      </c>
      <c r="R144" s="6" t="str">
        <f>IF(_xlfn.IFNA(VLOOKUP(M144,buff!$K:$L,2,FALSE),"")=0,"",_xlfn.IFNA(VLOOKUP(M144,buff!$K:$L,2,FALSE),""))</f>
        <v/>
      </c>
      <c r="S144" s="6" t="str">
        <f>IF(_xlfn.IFNA(VLOOKUP(N144,buff!$K:$L,2,FALSE),"")=0,"",_xlfn.IFNA(VLOOKUP(N144,buff!$K:$L,2,FALSE),""))</f>
        <v/>
      </c>
      <c r="T144" s="6" t="str">
        <f>IF(_xlfn.IFNA(VLOOKUP(O144,buff!$K:$L,2,FALSE),"")=0,"",_xlfn.IFNA(VLOOKUP(O144,buff!$K:$L,2,FALSE),""))</f>
        <v/>
      </c>
      <c r="U144" s="6" t="str">
        <f>IF(_xlfn.IFNA(VLOOKUP(P144,buff!$K:$L,2,FALSE),"")=0,"",_xlfn.IFNA(VLOOKUP(P144,buff!$K:$L,2,FALSE),""))</f>
        <v/>
      </c>
      <c r="V144">
        <v>4997</v>
      </c>
      <c r="W144" t="s">
        <v>1554</v>
      </c>
    </row>
    <row r="145" spans="1:23" x14ac:dyDescent="0.15">
      <c r="A145" s="8" t="str">
        <f t="shared" si="22"/>
        <v>被动技能7等级20</v>
      </c>
      <c r="B145" s="8">
        <f t="shared" si="25"/>
        <v>7</v>
      </c>
      <c r="C145" s="8">
        <f t="shared" si="17"/>
        <v>20</v>
      </c>
      <c r="E145" s="8">
        <f t="shared" si="23"/>
        <v>140</v>
      </c>
      <c r="F145" t="str">
        <f t="shared" si="24"/>
        <v>生命小</v>
      </c>
      <c r="G145">
        <v>140</v>
      </c>
      <c r="H145" s="26" t="s">
        <v>449</v>
      </c>
      <c r="I145" s="4" t="str">
        <f t="shared" si="21"/>
        <v>提升自身生命值6153</v>
      </c>
      <c r="J145" t="s">
        <v>156</v>
      </c>
      <c r="K145" s="10" t="str">
        <f t="shared" si="19"/>
        <v>20140:100:1:0</v>
      </c>
      <c r="L145" s="4" t="s">
        <v>668</v>
      </c>
      <c r="Q145" s="6" t="str">
        <f>IF(_xlfn.IFNA(VLOOKUP(L145,buff!$K:$L,2,FALSE),"")=0,"",_xlfn.IFNA(VLOOKUP(L145,buff!$K:$L,2,FALSE),""))</f>
        <v>20140:100:1:0</v>
      </c>
      <c r="R145" s="6" t="str">
        <f>IF(_xlfn.IFNA(VLOOKUP(M145,buff!$K:$L,2,FALSE),"")=0,"",_xlfn.IFNA(VLOOKUP(M145,buff!$K:$L,2,FALSE),""))</f>
        <v/>
      </c>
      <c r="S145" s="6" t="str">
        <f>IF(_xlfn.IFNA(VLOOKUP(N145,buff!$K:$L,2,FALSE),"")=0,"",_xlfn.IFNA(VLOOKUP(N145,buff!$K:$L,2,FALSE),""))</f>
        <v/>
      </c>
      <c r="T145" s="6" t="str">
        <f>IF(_xlfn.IFNA(VLOOKUP(O145,buff!$K:$L,2,FALSE),"")=0,"",_xlfn.IFNA(VLOOKUP(O145,buff!$K:$L,2,FALSE),""))</f>
        <v/>
      </c>
      <c r="U145" s="6" t="str">
        <f>IF(_xlfn.IFNA(VLOOKUP(P145,buff!$K:$L,2,FALSE),"")=0,"",_xlfn.IFNA(VLOOKUP(P145,buff!$K:$L,2,FALSE),""))</f>
        <v/>
      </c>
      <c r="V145">
        <v>6153</v>
      </c>
      <c r="W145" t="s">
        <v>1554</v>
      </c>
    </row>
    <row r="146" spans="1:23" x14ac:dyDescent="0.15">
      <c r="A146" s="8" t="str">
        <f t="shared" si="22"/>
        <v>被动技能8等级1</v>
      </c>
      <c r="B146" s="8">
        <f t="shared" si="25"/>
        <v>8</v>
      </c>
      <c r="C146" s="8">
        <f t="shared" si="17"/>
        <v>1</v>
      </c>
      <c r="E146" s="8">
        <f t="shared" si="23"/>
        <v>141</v>
      </c>
      <c r="F146" t="str">
        <f t="shared" si="24"/>
        <v>生命中</v>
      </c>
      <c r="G146">
        <v>141</v>
      </c>
      <c r="H146" s="26" t="s">
        <v>483</v>
      </c>
      <c r="I146" s="4" t="str">
        <f>"提升自身生命值"&amp;V146</f>
        <v>提升自身生命值121</v>
      </c>
      <c r="J146" t="s">
        <v>156</v>
      </c>
      <c r="K146" s="10" t="str">
        <f t="shared" ref="K146:K165" si="26">IF(Q146="","",Q146)&amp;IF(R146="","","|"&amp;R146)&amp;IF(S146="","","|"&amp;S146)&amp;IF(T146="","","|"&amp;T146)&amp;IF(U146="","","|"&amp;U146)</f>
        <v>20141:100:1:0</v>
      </c>
      <c r="L146" s="4" t="s">
        <v>669</v>
      </c>
      <c r="Q146" s="6" t="str">
        <f>IF(_xlfn.IFNA(VLOOKUP(L146,buff!$K:$L,2,FALSE),"")=0,"",_xlfn.IFNA(VLOOKUP(L146,buff!$K:$L,2,FALSE),""))</f>
        <v>20141:100:1:0</v>
      </c>
      <c r="R146" s="6" t="str">
        <f>IF(_xlfn.IFNA(VLOOKUP(M146,buff!$K:$L,2,FALSE),"")=0,"",_xlfn.IFNA(VLOOKUP(M146,buff!$K:$L,2,FALSE),""))</f>
        <v/>
      </c>
      <c r="S146" s="6" t="str">
        <f>IF(_xlfn.IFNA(VLOOKUP(N146,buff!$K:$L,2,FALSE),"")=0,"",_xlfn.IFNA(VLOOKUP(N146,buff!$K:$L,2,FALSE),""))</f>
        <v/>
      </c>
      <c r="T146" s="6" t="str">
        <f>IF(_xlfn.IFNA(VLOOKUP(O146,buff!$K:$L,2,FALSE),"")=0,"",_xlfn.IFNA(VLOOKUP(O146,buff!$K:$L,2,FALSE),""))</f>
        <v/>
      </c>
      <c r="U146" s="6" t="str">
        <f>IF(_xlfn.IFNA(VLOOKUP(P146,buff!$K:$L,2,FALSE),"")=0,"",_xlfn.IFNA(VLOOKUP(P146,buff!$K:$L,2,FALSE),""))</f>
        <v/>
      </c>
      <c r="V146">
        <v>121</v>
      </c>
      <c r="W146" t="s">
        <v>1554</v>
      </c>
    </row>
    <row r="147" spans="1:23" x14ac:dyDescent="0.15">
      <c r="A147" s="8" t="str">
        <f t="shared" si="22"/>
        <v>被动技能8等级2</v>
      </c>
      <c r="B147" s="8">
        <f t="shared" si="25"/>
        <v>8</v>
      </c>
      <c r="C147" s="8">
        <f t="shared" si="17"/>
        <v>2</v>
      </c>
      <c r="E147" s="8">
        <f t="shared" si="23"/>
        <v>142</v>
      </c>
      <c r="F147" t="str">
        <f t="shared" si="24"/>
        <v>生命中</v>
      </c>
      <c r="G147">
        <v>142</v>
      </c>
      <c r="H147" s="26" t="s">
        <v>483</v>
      </c>
      <c r="I147" s="4" t="str">
        <f t="shared" ref="I147:I165" si="27">"提升自身生命值"&amp;V147</f>
        <v>提升自身生命值179</v>
      </c>
      <c r="J147" t="s">
        <v>156</v>
      </c>
      <c r="K147" s="10" t="str">
        <f t="shared" si="26"/>
        <v>20142:100:1:0</v>
      </c>
      <c r="L147" s="4" t="s">
        <v>670</v>
      </c>
      <c r="Q147" s="6" t="str">
        <f>IF(_xlfn.IFNA(VLOOKUP(L147,buff!$K:$L,2,FALSE),"")=0,"",_xlfn.IFNA(VLOOKUP(L147,buff!$K:$L,2,FALSE),""))</f>
        <v>20142:100:1:0</v>
      </c>
      <c r="R147" s="6" t="str">
        <f>IF(_xlfn.IFNA(VLOOKUP(M147,buff!$K:$L,2,FALSE),"")=0,"",_xlfn.IFNA(VLOOKUP(M147,buff!$K:$L,2,FALSE),""))</f>
        <v/>
      </c>
      <c r="S147" s="6" t="str">
        <f>IF(_xlfn.IFNA(VLOOKUP(N147,buff!$K:$L,2,FALSE),"")=0,"",_xlfn.IFNA(VLOOKUP(N147,buff!$K:$L,2,FALSE),""))</f>
        <v/>
      </c>
      <c r="T147" s="6" t="str">
        <f>IF(_xlfn.IFNA(VLOOKUP(O147,buff!$K:$L,2,FALSE),"")=0,"",_xlfn.IFNA(VLOOKUP(O147,buff!$K:$L,2,FALSE),""))</f>
        <v/>
      </c>
      <c r="U147" s="6" t="str">
        <f>IF(_xlfn.IFNA(VLOOKUP(P147,buff!$K:$L,2,FALSE),"")=0,"",_xlfn.IFNA(VLOOKUP(P147,buff!$K:$L,2,FALSE),""))</f>
        <v/>
      </c>
      <c r="V147">
        <v>179</v>
      </c>
      <c r="W147" t="s">
        <v>1554</v>
      </c>
    </row>
    <row r="148" spans="1:23" x14ac:dyDescent="0.15">
      <c r="A148" s="8" t="str">
        <f t="shared" si="22"/>
        <v>被动技能8等级3</v>
      </c>
      <c r="B148" s="8">
        <f t="shared" si="25"/>
        <v>8</v>
      </c>
      <c r="C148" s="8">
        <f t="shared" si="17"/>
        <v>3</v>
      </c>
      <c r="E148" s="8">
        <f t="shared" si="23"/>
        <v>143</v>
      </c>
      <c r="F148" t="str">
        <f t="shared" si="24"/>
        <v>生命中</v>
      </c>
      <c r="G148">
        <v>143</v>
      </c>
      <c r="H148" s="26" t="s">
        <v>483</v>
      </c>
      <c r="I148" s="4" t="str">
        <f t="shared" si="27"/>
        <v>提升自身生命值236</v>
      </c>
      <c r="J148" t="s">
        <v>156</v>
      </c>
      <c r="K148" s="10" t="str">
        <f t="shared" si="26"/>
        <v>20143:100:1:0</v>
      </c>
      <c r="L148" s="4" t="s">
        <v>671</v>
      </c>
      <c r="Q148" s="6" t="str">
        <f>IF(_xlfn.IFNA(VLOOKUP(L148,buff!$K:$L,2,FALSE),"")=0,"",_xlfn.IFNA(VLOOKUP(L148,buff!$K:$L,2,FALSE),""))</f>
        <v>20143:100:1:0</v>
      </c>
      <c r="R148" s="6" t="str">
        <f>IF(_xlfn.IFNA(VLOOKUP(M148,buff!$K:$L,2,FALSE),"")=0,"",_xlfn.IFNA(VLOOKUP(M148,buff!$K:$L,2,FALSE),""))</f>
        <v/>
      </c>
      <c r="S148" s="6" t="str">
        <f>IF(_xlfn.IFNA(VLOOKUP(N148,buff!$K:$L,2,FALSE),"")=0,"",_xlfn.IFNA(VLOOKUP(N148,buff!$K:$L,2,FALSE),""))</f>
        <v/>
      </c>
      <c r="T148" s="6" t="str">
        <f>IF(_xlfn.IFNA(VLOOKUP(O148,buff!$K:$L,2,FALSE),"")=0,"",_xlfn.IFNA(VLOOKUP(O148,buff!$K:$L,2,FALSE),""))</f>
        <v/>
      </c>
      <c r="U148" s="6" t="str">
        <f>IF(_xlfn.IFNA(VLOOKUP(P148,buff!$K:$L,2,FALSE),"")=0,"",_xlfn.IFNA(VLOOKUP(P148,buff!$K:$L,2,FALSE),""))</f>
        <v/>
      </c>
      <c r="V148">
        <v>236</v>
      </c>
      <c r="W148" t="s">
        <v>1554</v>
      </c>
    </row>
    <row r="149" spans="1:23" x14ac:dyDescent="0.15">
      <c r="A149" s="8" t="str">
        <f t="shared" si="22"/>
        <v>被动技能8等级4</v>
      </c>
      <c r="B149" s="8">
        <f t="shared" si="25"/>
        <v>8</v>
      </c>
      <c r="C149" s="8">
        <f t="shared" si="17"/>
        <v>4</v>
      </c>
      <c r="E149" s="8">
        <f t="shared" si="23"/>
        <v>144</v>
      </c>
      <c r="F149" t="str">
        <f t="shared" si="24"/>
        <v>生命中</v>
      </c>
      <c r="G149">
        <v>144</v>
      </c>
      <c r="H149" s="26" t="s">
        <v>483</v>
      </c>
      <c r="I149" s="4" t="str">
        <f t="shared" si="27"/>
        <v>提升自身生命值294</v>
      </c>
      <c r="J149" t="s">
        <v>156</v>
      </c>
      <c r="K149" s="10" t="str">
        <f t="shared" si="26"/>
        <v>20144:100:1:0</v>
      </c>
      <c r="L149" s="4" t="s">
        <v>672</v>
      </c>
      <c r="Q149" s="6" t="str">
        <f>IF(_xlfn.IFNA(VLOOKUP(L149,buff!$K:$L,2,FALSE),"")=0,"",_xlfn.IFNA(VLOOKUP(L149,buff!$K:$L,2,FALSE),""))</f>
        <v>20144:100:1:0</v>
      </c>
      <c r="R149" s="6" t="str">
        <f>IF(_xlfn.IFNA(VLOOKUP(M149,buff!$K:$L,2,FALSE),"")=0,"",_xlfn.IFNA(VLOOKUP(M149,buff!$K:$L,2,FALSE),""))</f>
        <v/>
      </c>
      <c r="S149" s="6" t="str">
        <f>IF(_xlfn.IFNA(VLOOKUP(N149,buff!$K:$L,2,FALSE),"")=0,"",_xlfn.IFNA(VLOOKUP(N149,buff!$K:$L,2,FALSE),""))</f>
        <v/>
      </c>
      <c r="T149" s="6" t="str">
        <f>IF(_xlfn.IFNA(VLOOKUP(O149,buff!$K:$L,2,FALSE),"")=0,"",_xlfn.IFNA(VLOOKUP(O149,buff!$K:$L,2,FALSE),""))</f>
        <v/>
      </c>
      <c r="U149" s="6" t="str">
        <f>IF(_xlfn.IFNA(VLOOKUP(P149,buff!$K:$L,2,FALSE),"")=0,"",_xlfn.IFNA(VLOOKUP(P149,buff!$K:$L,2,FALSE),""))</f>
        <v/>
      </c>
      <c r="V149">
        <v>294</v>
      </c>
      <c r="W149" t="s">
        <v>1554</v>
      </c>
    </row>
    <row r="150" spans="1:23" x14ac:dyDescent="0.15">
      <c r="A150" s="8" t="str">
        <f t="shared" si="22"/>
        <v>被动技能8等级5</v>
      </c>
      <c r="B150" s="8">
        <f t="shared" si="25"/>
        <v>8</v>
      </c>
      <c r="C150" s="8">
        <f t="shared" si="17"/>
        <v>5</v>
      </c>
      <c r="E150" s="8">
        <f t="shared" si="23"/>
        <v>145</v>
      </c>
      <c r="F150" t="str">
        <f t="shared" si="24"/>
        <v>生命中</v>
      </c>
      <c r="G150">
        <v>145</v>
      </c>
      <c r="H150" s="26" t="s">
        <v>483</v>
      </c>
      <c r="I150" s="4" t="str">
        <f t="shared" si="27"/>
        <v>提升自身生命值361</v>
      </c>
      <c r="J150" t="s">
        <v>156</v>
      </c>
      <c r="K150" s="10" t="str">
        <f t="shared" si="26"/>
        <v>20145:100:1:0</v>
      </c>
      <c r="L150" s="4" t="s">
        <v>673</v>
      </c>
      <c r="Q150" s="6" t="str">
        <f>IF(_xlfn.IFNA(VLOOKUP(L150,buff!$K:$L,2,FALSE),"")=0,"",_xlfn.IFNA(VLOOKUP(L150,buff!$K:$L,2,FALSE),""))</f>
        <v>20145:100:1:0</v>
      </c>
      <c r="R150" s="6" t="str">
        <f>IF(_xlfn.IFNA(VLOOKUP(M150,buff!$K:$L,2,FALSE),"")=0,"",_xlfn.IFNA(VLOOKUP(M150,buff!$K:$L,2,FALSE),""))</f>
        <v/>
      </c>
      <c r="S150" s="6" t="str">
        <f>IF(_xlfn.IFNA(VLOOKUP(N150,buff!$K:$L,2,FALSE),"")=0,"",_xlfn.IFNA(VLOOKUP(N150,buff!$K:$L,2,FALSE),""))</f>
        <v/>
      </c>
      <c r="T150" s="6" t="str">
        <f>IF(_xlfn.IFNA(VLOOKUP(O150,buff!$K:$L,2,FALSE),"")=0,"",_xlfn.IFNA(VLOOKUP(O150,buff!$K:$L,2,FALSE),""))</f>
        <v/>
      </c>
      <c r="U150" s="6" t="str">
        <f>IF(_xlfn.IFNA(VLOOKUP(P150,buff!$K:$L,2,FALSE),"")=0,"",_xlfn.IFNA(VLOOKUP(P150,buff!$K:$L,2,FALSE),""))</f>
        <v/>
      </c>
      <c r="V150">
        <v>361</v>
      </c>
      <c r="W150" t="s">
        <v>1554</v>
      </c>
    </row>
    <row r="151" spans="1:23" x14ac:dyDescent="0.15">
      <c r="A151" s="8" t="str">
        <f t="shared" si="22"/>
        <v>被动技能8等级6</v>
      </c>
      <c r="B151" s="8">
        <f t="shared" si="25"/>
        <v>8</v>
      </c>
      <c r="C151" s="8">
        <f t="shared" ref="C151:C214" si="28">IF(C150=C$4,1,C150+1)</f>
        <v>6</v>
      </c>
      <c r="E151" s="8">
        <f t="shared" si="23"/>
        <v>146</v>
      </c>
      <c r="F151" t="str">
        <f t="shared" si="24"/>
        <v>生命中</v>
      </c>
      <c r="G151">
        <v>146</v>
      </c>
      <c r="H151" s="26" t="s">
        <v>483</v>
      </c>
      <c r="I151" s="4" t="str">
        <f t="shared" si="27"/>
        <v>提升自身生命值445</v>
      </c>
      <c r="J151" t="s">
        <v>156</v>
      </c>
      <c r="K151" s="10" t="str">
        <f t="shared" si="26"/>
        <v>20146:100:1:0</v>
      </c>
      <c r="L151" s="4" t="s">
        <v>674</v>
      </c>
      <c r="Q151" s="6" t="str">
        <f>IF(_xlfn.IFNA(VLOOKUP(L151,buff!$K:$L,2,FALSE),"")=0,"",_xlfn.IFNA(VLOOKUP(L151,buff!$K:$L,2,FALSE),""))</f>
        <v>20146:100:1:0</v>
      </c>
      <c r="R151" s="6" t="str">
        <f>IF(_xlfn.IFNA(VLOOKUP(M151,buff!$K:$L,2,FALSE),"")=0,"",_xlfn.IFNA(VLOOKUP(M151,buff!$K:$L,2,FALSE),""))</f>
        <v/>
      </c>
      <c r="S151" s="6" t="str">
        <f>IF(_xlfn.IFNA(VLOOKUP(N151,buff!$K:$L,2,FALSE),"")=0,"",_xlfn.IFNA(VLOOKUP(N151,buff!$K:$L,2,FALSE),""))</f>
        <v/>
      </c>
      <c r="T151" s="6" t="str">
        <f>IF(_xlfn.IFNA(VLOOKUP(O151,buff!$K:$L,2,FALSE),"")=0,"",_xlfn.IFNA(VLOOKUP(O151,buff!$K:$L,2,FALSE),""))</f>
        <v/>
      </c>
      <c r="U151" s="6" t="str">
        <f>IF(_xlfn.IFNA(VLOOKUP(P151,buff!$K:$L,2,FALSE),"")=0,"",_xlfn.IFNA(VLOOKUP(P151,buff!$K:$L,2,FALSE),""))</f>
        <v/>
      </c>
      <c r="V151">
        <v>445</v>
      </c>
      <c r="W151" t="s">
        <v>1554</v>
      </c>
    </row>
    <row r="152" spans="1:23" x14ac:dyDescent="0.15">
      <c r="A152" s="8" t="str">
        <f t="shared" si="22"/>
        <v>被动技能8等级7</v>
      </c>
      <c r="B152" s="8">
        <f t="shared" si="25"/>
        <v>8</v>
      </c>
      <c r="C152" s="8">
        <f t="shared" si="28"/>
        <v>7</v>
      </c>
      <c r="E152" s="8">
        <f t="shared" si="23"/>
        <v>147</v>
      </c>
      <c r="F152" t="str">
        <f t="shared" si="24"/>
        <v>生命中</v>
      </c>
      <c r="G152">
        <v>147</v>
      </c>
      <c r="H152" s="26" t="s">
        <v>483</v>
      </c>
      <c r="I152" s="4" t="str">
        <f t="shared" si="27"/>
        <v>提升自身生命值548</v>
      </c>
      <c r="J152" t="s">
        <v>156</v>
      </c>
      <c r="K152" s="10" t="str">
        <f t="shared" si="26"/>
        <v>20147:100:1:0</v>
      </c>
      <c r="L152" s="4" t="s">
        <v>675</v>
      </c>
      <c r="Q152" s="6" t="str">
        <f>IF(_xlfn.IFNA(VLOOKUP(L152,buff!$K:$L,2,FALSE),"")=0,"",_xlfn.IFNA(VLOOKUP(L152,buff!$K:$L,2,FALSE),""))</f>
        <v>20147:100:1:0</v>
      </c>
      <c r="R152" s="6" t="str">
        <f>IF(_xlfn.IFNA(VLOOKUP(M152,buff!$K:$L,2,FALSE),"")=0,"",_xlfn.IFNA(VLOOKUP(M152,buff!$K:$L,2,FALSE),""))</f>
        <v/>
      </c>
      <c r="S152" s="6" t="str">
        <f>IF(_xlfn.IFNA(VLOOKUP(N152,buff!$K:$L,2,FALSE),"")=0,"",_xlfn.IFNA(VLOOKUP(N152,buff!$K:$L,2,FALSE),""))</f>
        <v/>
      </c>
      <c r="T152" s="6" t="str">
        <f>IF(_xlfn.IFNA(VLOOKUP(O152,buff!$K:$L,2,FALSE),"")=0,"",_xlfn.IFNA(VLOOKUP(O152,buff!$K:$L,2,FALSE),""))</f>
        <v/>
      </c>
      <c r="U152" s="6" t="str">
        <f>IF(_xlfn.IFNA(VLOOKUP(P152,buff!$K:$L,2,FALSE),"")=0,"",_xlfn.IFNA(VLOOKUP(P152,buff!$K:$L,2,FALSE),""))</f>
        <v/>
      </c>
      <c r="V152">
        <v>548</v>
      </c>
      <c r="W152" t="s">
        <v>1554</v>
      </c>
    </row>
    <row r="153" spans="1:23" x14ac:dyDescent="0.15">
      <c r="A153" s="8" t="str">
        <f t="shared" si="22"/>
        <v>被动技能8等级8</v>
      </c>
      <c r="B153" s="8">
        <f t="shared" si="25"/>
        <v>8</v>
      </c>
      <c r="C153" s="8">
        <f t="shared" si="28"/>
        <v>8</v>
      </c>
      <c r="E153" s="8">
        <f t="shared" si="23"/>
        <v>148</v>
      </c>
      <c r="F153" t="str">
        <f t="shared" si="24"/>
        <v>生命中</v>
      </c>
      <c r="G153">
        <v>148</v>
      </c>
      <c r="H153" s="26" t="s">
        <v>483</v>
      </c>
      <c r="I153" s="4" t="str">
        <f t="shared" si="27"/>
        <v>提升自身生命值675</v>
      </c>
      <c r="J153" t="s">
        <v>156</v>
      </c>
      <c r="K153" s="10" t="str">
        <f t="shared" si="26"/>
        <v>20148:100:1:0</v>
      </c>
      <c r="L153" s="4" t="s">
        <v>676</v>
      </c>
      <c r="Q153" s="6" t="str">
        <f>IF(_xlfn.IFNA(VLOOKUP(L153,buff!$K:$L,2,FALSE),"")=0,"",_xlfn.IFNA(VLOOKUP(L153,buff!$K:$L,2,FALSE),""))</f>
        <v>20148:100:1:0</v>
      </c>
      <c r="R153" s="6" t="str">
        <f>IF(_xlfn.IFNA(VLOOKUP(M153,buff!$K:$L,2,FALSE),"")=0,"",_xlfn.IFNA(VLOOKUP(M153,buff!$K:$L,2,FALSE),""))</f>
        <v/>
      </c>
      <c r="S153" s="6" t="str">
        <f>IF(_xlfn.IFNA(VLOOKUP(N153,buff!$K:$L,2,FALSE),"")=0,"",_xlfn.IFNA(VLOOKUP(N153,buff!$K:$L,2,FALSE),""))</f>
        <v/>
      </c>
      <c r="T153" s="6" t="str">
        <f>IF(_xlfn.IFNA(VLOOKUP(O153,buff!$K:$L,2,FALSE),"")=0,"",_xlfn.IFNA(VLOOKUP(O153,buff!$K:$L,2,FALSE),""))</f>
        <v/>
      </c>
      <c r="U153" s="6" t="str">
        <f>IF(_xlfn.IFNA(VLOOKUP(P153,buff!$K:$L,2,FALSE),"")=0,"",_xlfn.IFNA(VLOOKUP(P153,buff!$K:$L,2,FALSE),""))</f>
        <v/>
      </c>
      <c r="V153">
        <v>675</v>
      </c>
      <c r="W153" t="s">
        <v>1554</v>
      </c>
    </row>
    <row r="154" spans="1:23" x14ac:dyDescent="0.15">
      <c r="A154" s="8" t="str">
        <f t="shared" si="22"/>
        <v>被动技能8等级9</v>
      </c>
      <c r="B154" s="8">
        <f t="shared" si="25"/>
        <v>8</v>
      </c>
      <c r="C154" s="8">
        <f t="shared" si="28"/>
        <v>9</v>
      </c>
      <c r="E154" s="8">
        <f t="shared" si="23"/>
        <v>149</v>
      </c>
      <c r="F154" t="str">
        <f t="shared" si="24"/>
        <v>生命中</v>
      </c>
      <c r="G154">
        <v>149</v>
      </c>
      <c r="H154" s="26" t="s">
        <v>483</v>
      </c>
      <c r="I154" s="4" t="str">
        <f t="shared" si="27"/>
        <v>提升自身生命值832</v>
      </c>
      <c r="J154" t="s">
        <v>156</v>
      </c>
      <c r="K154" s="10" t="str">
        <f t="shared" si="26"/>
        <v>20149:100:1:0</v>
      </c>
      <c r="L154" s="4" t="s">
        <v>677</v>
      </c>
      <c r="Q154" s="6" t="str">
        <f>IF(_xlfn.IFNA(VLOOKUP(L154,buff!$K:$L,2,FALSE),"")=0,"",_xlfn.IFNA(VLOOKUP(L154,buff!$K:$L,2,FALSE),""))</f>
        <v>20149:100:1:0</v>
      </c>
      <c r="R154" s="6" t="str">
        <f>IF(_xlfn.IFNA(VLOOKUP(M154,buff!$K:$L,2,FALSE),"")=0,"",_xlfn.IFNA(VLOOKUP(M154,buff!$K:$L,2,FALSE),""))</f>
        <v/>
      </c>
      <c r="S154" s="6" t="str">
        <f>IF(_xlfn.IFNA(VLOOKUP(N154,buff!$K:$L,2,FALSE),"")=0,"",_xlfn.IFNA(VLOOKUP(N154,buff!$K:$L,2,FALSE),""))</f>
        <v/>
      </c>
      <c r="T154" s="6" t="str">
        <f>IF(_xlfn.IFNA(VLOOKUP(O154,buff!$K:$L,2,FALSE),"")=0,"",_xlfn.IFNA(VLOOKUP(O154,buff!$K:$L,2,FALSE),""))</f>
        <v/>
      </c>
      <c r="U154" s="6" t="str">
        <f>IF(_xlfn.IFNA(VLOOKUP(P154,buff!$K:$L,2,FALSE),"")=0,"",_xlfn.IFNA(VLOOKUP(P154,buff!$K:$L,2,FALSE),""))</f>
        <v/>
      </c>
      <c r="V154">
        <v>832</v>
      </c>
      <c r="W154" t="s">
        <v>1554</v>
      </c>
    </row>
    <row r="155" spans="1:23" x14ac:dyDescent="0.15">
      <c r="A155" s="8" t="str">
        <f t="shared" si="22"/>
        <v>被动技能8等级10</v>
      </c>
      <c r="B155" s="8">
        <f t="shared" si="25"/>
        <v>8</v>
      </c>
      <c r="C155" s="8">
        <f t="shared" si="28"/>
        <v>10</v>
      </c>
      <c r="E155" s="8">
        <f t="shared" si="23"/>
        <v>150</v>
      </c>
      <c r="F155" t="str">
        <f t="shared" si="24"/>
        <v>生命中</v>
      </c>
      <c r="G155">
        <v>150</v>
      </c>
      <c r="H155" s="26" t="s">
        <v>483</v>
      </c>
      <c r="I155" s="4" t="str">
        <f t="shared" si="27"/>
        <v>提升自身生命值1024</v>
      </c>
      <c r="J155" t="s">
        <v>156</v>
      </c>
      <c r="K155" s="10" t="str">
        <f t="shared" si="26"/>
        <v>20150:100:1:0</v>
      </c>
      <c r="L155" s="4" t="s">
        <v>678</v>
      </c>
      <c r="Q155" s="6" t="str">
        <f>IF(_xlfn.IFNA(VLOOKUP(L155,buff!$K:$L,2,FALSE),"")=0,"",_xlfn.IFNA(VLOOKUP(L155,buff!$K:$L,2,FALSE),""))</f>
        <v>20150:100:1:0</v>
      </c>
      <c r="R155" s="6" t="str">
        <f>IF(_xlfn.IFNA(VLOOKUP(M155,buff!$K:$L,2,FALSE),"")=0,"",_xlfn.IFNA(VLOOKUP(M155,buff!$K:$L,2,FALSE),""))</f>
        <v/>
      </c>
      <c r="S155" s="6" t="str">
        <f>IF(_xlfn.IFNA(VLOOKUP(N155,buff!$K:$L,2,FALSE),"")=0,"",_xlfn.IFNA(VLOOKUP(N155,buff!$K:$L,2,FALSE),""))</f>
        <v/>
      </c>
      <c r="T155" s="6" t="str">
        <f>IF(_xlfn.IFNA(VLOOKUP(O155,buff!$K:$L,2,FALSE),"")=0,"",_xlfn.IFNA(VLOOKUP(O155,buff!$K:$L,2,FALSE),""))</f>
        <v/>
      </c>
      <c r="U155" s="6" t="str">
        <f>IF(_xlfn.IFNA(VLOOKUP(P155,buff!$K:$L,2,FALSE),"")=0,"",_xlfn.IFNA(VLOOKUP(P155,buff!$K:$L,2,FALSE),""))</f>
        <v/>
      </c>
      <c r="V155">
        <v>1024</v>
      </c>
      <c r="W155" t="s">
        <v>1554</v>
      </c>
    </row>
    <row r="156" spans="1:23" x14ac:dyDescent="0.15">
      <c r="A156" s="8" t="str">
        <f t="shared" si="22"/>
        <v>被动技能8等级11</v>
      </c>
      <c r="B156" s="8">
        <f t="shared" si="25"/>
        <v>8</v>
      </c>
      <c r="C156" s="8">
        <f t="shared" si="28"/>
        <v>11</v>
      </c>
      <c r="E156" s="8">
        <f t="shared" si="23"/>
        <v>151</v>
      </c>
      <c r="F156" t="str">
        <f t="shared" si="24"/>
        <v>生命中</v>
      </c>
      <c r="G156">
        <v>151</v>
      </c>
      <c r="H156" s="26" t="s">
        <v>483</v>
      </c>
      <c r="I156" s="4" t="str">
        <f t="shared" si="27"/>
        <v>提升自身生命值1261</v>
      </c>
      <c r="J156" t="s">
        <v>156</v>
      </c>
      <c r="K156" s="10" t="str">
        <f t="shared" si="26"/>
        <v>20151:100:1:0</v>
      </c>
      <c r="L156" s="4" t="s">
        <v>679</v>
      </c>
      <c r="Q156" s="6" t="str">
        <f>IF(_xlfn.IFNA(VLOOKUP(L156,buff!$K:$L,2,FALSE),"")=0,"",_xlfn.IFNA(VLOOKUP(L156,buff!$K:$L,2,FALSE),""))</f>
        <v>20151:100:1:0</v>
      </c>
      <c r="R156" s="6" t="str">
        <f>IF(_xlfn.IFNA(VLOOKUP(M156,buff!$K:$L,2,FALSE),"")=0,"",_xlfn.IFNA(VLOOKUP(M156,buff!$K:$L,2,FALSE),""))</f>
        <v/>
      </c>
      <c r="S156" s="6" t="str">
        <f>IF(_xlfn.IFNA(VLOOKUP(N156,buff!$K:$L,2,FALSE),"")=0,"",_xlfn.IFNA(VLOOKUP(N156,buff!$K:$L,2,FALSE),""))</f>
        <v/>
      </c>
      <c r="T156" s="6" t="str">
        <f>IF(_xlfn.IFNA(VLOOKUP(O156,buff!$K:$L,2,FALSE),"")=0,"",_xlfn.IFNA(VLOOKUP(O156,buff!$K:$L,2,FALSE),""))</f>
        <v/>
      </c>
      <c r="U156" s="6" t="str">
        <f>IF(_xlfn.IFNA(VLOOKUP(P156,buff!$K:$L,2,FALSE),"")=0,"",_xlfn.IFNA(VLOOKUP(P156,buff!$K:$L,2,FALSE),""))</f>
        <v/>
      </c>
      <c r="V156">
        <v>1261</v>
      </c>
      <c r="W156" t="s">
        <v>1554</v>
      </c>
    </row>
    <row r="157" spans="1:23" x14ac:dyDescent="0.15">
      <c r="A157" s="8" t="str">
        <f t="shared" si="22"/>
        <v>被动技能8等级12</v>
      </c>
      <c r="B157" s="8">
        <f t="shared" si="25"/>
        <v>8</v>
      </c>
      <c r="C157" s="8">
        <f t="shared" si="28"/>
        <v>12</v>
      </c>
      <c r="E157" s="8">
        <f t="shared" si="23"/>
        <v>152</v>
      </c>
      <c r="F157" t="str">
        <f t="shared" si="24"/>
        <v>生命中</v>
      </c>
      <c r="G157">
        <v>152</v>
      </c>
      <c r="H157" s="26" t="s">
        <v>483</v>
      </c>
      <c r="I157" s="4" t="str">
        <f t="shared" si="27"/>
        <v>提升自身生命值1553</v>
      </c>
      <c r="J157" t="s">
        <v>156</v>
      </c>
      <c r="K157" s="10" t="str">
        <f t="shared" si="26"/>
        <v>20152:100:1:0</v>
      </c>
      <c r="L157" s="4" t="s">
        <v>680</v>
      </c>
      <c r="Q157" s="6" t="str">
        <f>IF(_xlfn.IFNA(VLOOKUP(L157,buff!$K:$L,2,FALSE),"")=0,"",_xlfn.IFNA(VLOOKUP(L157,buff!$K:$L,2,FALSE),""))</f>
        <v>20152:100:1:0</v>
      </c>
      <c r="R157" s="6" t="str">
        <f>IF(_xlfn.IFNA(VLOOKUP(M157,buff!$K:$L,2,FALSE),"")=0,"",_xlfn.IFNA(VLOOKUP(M157,buff!$K:$L,2,FALSE),""))</f>
        <v/>
      </c>
      <c r="S157" s="6" t="str">
        <f>IF(_xlfn.IFNA(VLOOKUP(N157,buff!$K:$L,2,FALSE),"")=0,"",_xlfn.IFNA(VLOOKUP(N157,buff!$K:$L,2,FALSE),""))</f>
        <v/>
      </c>
      <c r="T157" s="6" t="str">
        <f>IF(_xlfn.IFNA(VLOOKUP(O157,buff!$K:$L,2,FALSE),"")=0,"",_xlfn.IFNA(VLOOKUP(O157,buff!$K:$L,2,FALSE),""))</f>
        <v/>
      </c>
      <c r="U157" s="6" t="str">
        <f>IF(_xlfn.IFNA(VLOOKUP(P157,buff!$K:$L,2,FALSE),"")=0,"",_xlfn.IFNA(VLOOKUP(P157,buff!$K:$L,2,FALSE),""))</f>
        <v/>
      </c>
      <c r="V157">
        <v>1553</v>
      </c>
      <c r="W157" t="s">
        <v>1554</v>
      </c>
    </row>
    <row r="158" spans="1:23" x14ac:dyDescent="0.15">
      <c r="A158" s="8" t="str">
        <f t="shared" si="22"/>
        <v>被动技能8等级13</v>
      </c>
      <c r="B158" s="8">
        <f t="shared" si="25"/>
        <v>8</v>
      </c>
      <c r="C158" s="8">
        <f t="shared" si="28"/>
        <v>13</v>
      </c>
      <c r="E158" s="8">
        <f t="shared" si="23"/>
        <v>153</v>
      </c>
      <c r="F158" t="str">
        <f t="shared" si="24"/>
        <v>生命中</v>
      </c>
      <c r="G158">
        <v>153</v>
      </c>
      <c r="H158" s="26" t="s">
        <v>483</v>
      </c>
      <c r="I158" s="4" t="str">
        <f t="shared" si="27"/>
        <v>提升自身生命值1912</v>
      </c>
      <c r="J158" t="s">
        <v>156</v>
      </c>
      <c r="K158" s="10" t="str">
        <f t="shared" si="26"/>
        <v>20153:100:1:0</v>
      </c>
      <c r="L158" s="4" t="s">
        <v>681</v>
      </c>
      <c r="Q158" s="6" t="str">
        <f>IF(_xlfn.IFNA(VLOOKUP(L158,buff!$K:$L,2,FALSE),"")=0,"",_xlfn.IFNA(VLOOKUP(L158,buff!$K:$L,2,FALSE),""))</f>
        <v>20153:100:1:0</v>
      </c>
      <c r="R158" s="6" t="str">
        <f>IF(_xlfn.IFNA(VLOOKUP(M158,buff!$K:$L,2,FALSE),"")=0,"",_xlfn.IFNA(VLOOKUP(M158,buff!$K:$L,2,FALSE),""))</f>
        <v/>
      </c>
      <c r="S158" s="6" t="str">
        <f>IF(_xlfn.IFNA(VLOOKUP(N158,buff!$K:$L,2,FALSE),"")=0,"",_xlfn.IFNA(VLOOKUP(N158,buff!$K:$L,2,FALSE),""))</f>
        <v/>
      </c>
      <c r="T158" s="6" t="str">
        <f>IF(_xlfn.IFNA(VLOOKUP(O158,buff!$K:$L,2,FALSE),"")=0,"",_xlfn.IFNA(VLOOKUP(O158,buff!$K:$L,2,FALSE),""))</f>
        <v/>
      </c>
      <c r="U158" s="6" t="str">
        <f>IF(_xlfn.IFNA(VLOOKUP(P158,buff!$K:$L,2,FALSE),"")=0,"",_xlfn.IFNA(VLOOKUP(P158,buff!$K:$L,2,FALSE),""))</f>
        <v/>
      </c>
      <c r="V158">
        <v>1912</v>
      </c>
      <c r="W158" t="s">
        <v>1554</v>
      </c>
    </row>
    <row r="159" spans="1:23" x14ac:dyDescent="0.15">
      <c r="A159" s="8" t="str">
        <f t="shared" si="22"/>
        <v>被动技能8等级14</v>
      </c>
      <c r="B159" s="8">
        <f t="shared" si="25"/>
        <v>8</v>
      </c>
      <c r="C159" s="8">
        <f t="shared" si="28"/>
        <v>14</v>
      </c>
      <c r="E159" s="8">
        <f t="shared" si="23"/>
        <v>154</v>
      </c>
      <c r="F159" t="str">
        <f t="shared" si="24"/>
        <v>生命中</v>
      </c>
      <c r="G159">
        <v>154</v>
      </c>
      <c r="H159" s="26" t="s">
        <v>483</v>
      </c>
      <c r="I159" s="4" t="str">
        <f t="shared" si="27"/>
        <v>提升自身生命值2354</v>
      </c>
      <c r="J159" t="s">
        <v>156</v>
      </c>
      <c r="K159" s="10" t="str">
        <f t="shared" si="26"/>
        <v>20154:100:1:0</v>
      </c>
      <c r="L159" s="4" t="s">
        <v>682</v>
      </c>
      <c r="Q159" s="6" t="str">
        <f>IF(_xlfn.IFNA(VLOOKUP(L159,buff!$K:$L,2,FALSE),"")=0,"",_xlfn.IFNA(VLOOKUP(L159,buff!$K:$L,2,FALSE),""))</f>
        <v>20154:100:1:0</v>
      </c>
      <c r="R159" s="6" t="str">
        <f>IF(_xlfn.IFNA(VLOOKUP(M159,buff!$K:$L,2,FALSE),"")=0,"",_xlfn.IFNA(VLOOKUP(M159,buff!$K:$L,2,FALSE),""))</f>
        <v/>
      </c>
      <c r="S159" s="6" t="str">
        <f>IF(_xlfn.IFNA(VLOOKUP(N159,buff!$K:$L,2,FALSE),"")=0,"",_xlfn.IFNA(VLOOKUP(N159,buff!$K:$L,2,FALSE),""))</f>
        <v/>
      </c>
      <c r="T159" s="6" t="str">
        <f>IF(_xlfn.IFNA(VLOOKUP(O159,buff!$K:$L,2,FALSE),"")=0,"",_xlfn.IFNA(VLOOKUP(O159,buff!$K:$L,2,FALSE),""))</f>
        <v/>
      </c>
      <c r="U159" s="6" t="str">
        <f>IF(_xlfn.IFNA(VLOOKUP(P159,buff!$K:$L,2,FALSE),"")=0,"",_xlfn.IFNA(VLOOKUP(P159,buff!$K:$L,2,FALSE),""))</f>
        <v/>
      </c>
      <c r="V159">
        <v>2354</v>
      </c>
      <c r="W159" t="s">
        <v>1554</v>
      </c>
    </row>
    <row r="160" spans="1:23" x14ac:dyDescent="0.15">
      <c r="A160" s="8" t="str">
        <f t="shared" si="22"/>
        <v>被动技能8等级15</v>
      </c>
      <c r="B160" s="8">
        <f t="shared" si="25"/>
        <v>8</v>
      </c>
      <c r="C160" s="8">
        <f t="shared" si="28"/>
        <v>15</v>
      </c>
      <c r="E160" s="8">
        <f t="shared" si="23"/>
        <v>155</v>
      </c>
      <c r="F160" t="str">
        <f t="shared" si="24"/>
        <v>生命中</v>
      </c>
      <c r="G160">
        <v>155</v>
      </c>
      <c r="H160" s="26" t="s">
        <v>483</v>
      </c>
      <c r="I160" s="4" t="str">
        <f t="shared" si="27"/>
        <v>提升自身生命值2899</v>
      </c>
      <c r="J160" t="s">
        <v>156</v>
      </c>
      <c r="K160" s="10" t="str">
        <f t="shared" si="26"/>
        <v>20155:100:1:0</v>
      </c>
      <c r="L160" s="4" t="s">
        <v>683</v>
      </c>
      <c r="Q160" s="6" t="str">
        <f>IF(_xlfn.IFNA(VLOOKUP(L160,buff!$K:$L,2,FALSE),"")=0,"",_xlfn.IFNA(VLOOKUP(L160,buff!$K:$L,2,FALSE),""))</f>
        <v>20155:100:1:0</v>
      </c>
      <c r="R160" s="6" t="str">
        <f>IF(_xlfn.IFNA(VLOOKUP(M160,buff!$K:$L,2,FALSE),"")=0,"",_xlfn.IFNA(VLOOKUP(M160,buff!$K:$L,2,FALSE),""))</f>
        <v/>
      </c>
      <c r="S160" s="6" t="str">
        <f>IF(_xlfn.IFNA(VLOOKUP(N160,buff!$K:$L,2,FALSE),"")=0,"",_xlfn.IFNA(VLOOKUP(N160,buff!$K:$L,2,FALSE),""))</f>
        <v/>
      </c>
      <c r="T160" s="6" t="str">
        <f>IF(_xlfn.IFNA(VLOOKUP(O160,buff!$K:$L,2,FALSE),"")=0,"",_xlfn.IFNA(VLOOKUP(O160,buff!$K:$L,2,FALSE),""))</f>
        <v/>
      </c>
      <c r="U160" s="6" t="str">
        <f>IF(_xlfn.IFNA(VLOOKUP(P160,buff!$K:$L,2,FALSE),"")=0,"",_xlfn.IFNA(VLOOKUP(P160,buff!$K:$L,2,FALSE),""))</f>
        <v/>
      </c>
      <c r="V160">
        <v>2899</v>
      </c>
      <c r="W160" t="s">
        <v>1554</v>
      </c>
    </row>
    <row r="161" spans="1:23" x14ac:dyDescent="0.15">
      <c r="A161" s="8" t="str">
        <f t="shared" si="22"/>
        <v>被动技能8等级16</v>
      </c>
      <c r="B161" s="8">
        <f t="shared" si="25"/>
        <v>8</v>
      </c>
      <c r="C161" s="8">
        <f t="shared" si="28"/>
        <v>16</v>
      </c>
      <c r="E161" s="8">
        <f t="shared" si="23"/>
        <v>156</v>
      </c>
      <c r="F161" t="str">
        <f t="shared" si="24"/>
        <v>生命中</v>
      </c>
      <c r="G161">
        <v>156</v>
      </c>
      <c r="H161" s="26" t="s">
        <v>483</v>
      </c>
      <c r="I161" s="4" t="str">
        <f t="shared" si="27"/>
        <v>提升自身生命值3569</v>
      </c>
      <c r="J161" t="s">
        <v>156</v>
      </c>
      <c r="K161" s="10" t="str">
        <f t="shared" si="26"/>
        <v>20156:100:1:0</v>
      </c>
      <c r="L161" s="4" t="s">
        <v>684</v>
      </c>
      <c r="Q161" s="6" t="str">
        <f>IF(_xlfn.IFNA(VLOOKUP(L161,buff!$K:$L,2,FALSE),"")=0,"",_xlfn.IFNA(VLOOKUP(L161,buff!$K:$L,2,FALSE),""))</f>
        <v>20156:100:1:0</v>
      </c>
      <c r="R161" s="6" t="str">
        <f>IF(_xlfn.IFNA(VLOOKUP(M161,buff!$K:$L,2,FALSE),"")=0,"",_xlfn.IFNA(VLOOKUP(M161,buff!$K:$L,2,FALSE),""))</f>
        <v/>
      </c>
      <c r="S161" s="6" t="str">
        <f>IF(_xlfn.IFNA(VLOOKUP(N161,buff!$K:$L,2,FALSE),"")=0,"",_xlfn.IFNA(VLOOKUP(N161,buff!$K:$L,2,FALSE),""))</f>
        <v/>
      </c>
      <c r="T161" s="6" t="str">
        <f>IF(_xlfn.IFNA(VLOOKUP(O161,buff!$K:$L,2,FALSE),"")=0,"",_xlfn.IFNA(VLOOKUP(O161,buff!$K:$L,2,FALSE),""))</f>
        <v/>
      </c>
      <c r="U161" s="6" t="str">
        <f>IF(_xlfn.IFNA(VLOOKUP(P161,buff!$K:$L,2,FALSE),"")=0,"",_xlfn.IFNA(VLOOKUP(P161,buff!$K:$L,2,FALSE),""))</f>
        <v/>
      </c>
      <c r="V161">
        <v>3569</v>
      </c>
      <c r="W161" t="s">
        <v>1554</v>
      </c>
    </row>
    <row r="162" spans="1:23" x14ac:dyDescent="0.15">
      <c r="A162" s="8" t="str">
        <f t="shared" si="22"/>
        <v>被动技能8等级17</v>
      </c>
      <c r="B162" s="8">
        <f t="shared" si="25"/>
        <v>8</v>
      </c>
      <c r="C162" s="8">
        <f t="shared" si="28"/>
        <v>17</v>
      </c>
      <c r="E162" s="8">
        <f t="shared" si="23"/>
        <v>157</v>
      </c>
      <c r="F162" t="str">
        <f t="shared" si="24"/>
        <v>生命中</v>
      </c>
      <c r="G162">
        <v>157</v>
      </c>
      <c r="H162" s="26" t="s">
        <v>483</v>
      </c>
      <c r="I162" s="4" t="str">
        <f t="shared" si="27"/>
        <v>提升自身生命值4395</v>
      </c>
      <c r="J162" t="s">
        <v>156</v>
      </c>
      <c r="K162" s="10" t="str">
        <f t="shared" si="26"/>
        <v>20157:100:1:0</v>
      </c>
      <c r="L162" s="4" t="s">
        <v>685</v>
      </c>
      <c r="Q162" s="6" t="str">
        <f>IF(_xlfn.IFNA(VLOOKUP(L162,buff!$K:$L,2,FALSE),"")=0,"",_xlfn.IFNA(VLOOKUP(L162,buff!$K:$L,2,FALSE),""))</f>
        <v>20157:100:1:0</v>
      </c>
      <c r="R162" s="6" t="str">
        <f>IF(_xlfn.IFNA(VLOOKUP(M162,buff!$K:$L,2,FALSE),"")=0,"",_xlfn.IFNA(VLOOKUP(M162,buff!$K:$L,2,FALSE),""))</f>
        <v/>
      </c>
      <c r="S162" s="6" t="str">
        <f>IF(_xlfn.IFNA(VLOOKUP(N162,buff!$K:$L,2,FALSE),"")=0,"",_xlfn.IFNA(VLOOKUP(N162,buff!$K:$L,2,FALSE),""))</f>
        <v/>
      </c>
      <c r="T162" s="6" t="str">
        <f>IF(_xlfn.IFNA(VLOOKUP(O162,buff!$K:$L,2,FALSE),"")=0,"",_xlfn.IFNA(VLOOKUP(O162,buff!$K:$L,2,FALSE),""))</f>
        <v/>
      </c>
      <c r="U162" s="6" t="str">
        <f>IF(_xlfn.IFNA(VLOOKUP(P162,buff!$K:$L,2,FALSE),"")=0,"",_xlfn.IFNA(VLOOKUP(P162,buff!$K:$L,2,FALSE),""))</f>
        <v/>
      </c>
      <c r="V162">
        <v>4395</v>
      </c>
      <c r="W162" t="s">
        <v>1554</v>
      </c>
    </row>
    <row r="163" spans="1:23" x14ac:dyDescent="0.15">
      <c r="A163" s="8" t="str">
        <f t="shared" si="22"/>
        <v>被动技能8等级18</v>
      </c>
      <c r="B163" s="8">
        <f t="shared" si="25"/>
        <v>8</v>
      </c>
      <c r="C163" s="8">
        <f t="shared" si="28"/>
        <v>18</v>
      </c>
      <c r="E163" s="8">
        <f t="shared" si="23"/>
        <v>158</v>
      </c>
      <c r="F163" t="str">
        <f t="shared" si="24"/>
        <v>生命中</v>
      </c>
      <c r="G163">
        <v>158</v>
      </c>
      <c r="H163" s="26" t="s">
        <v>483</v>
      </c>
      <c r="I163" s="4" t="str">
        <f t="shared" si="27"/>
        <v>提升自身生命值5411</v>
      </c>
      <c r="J163" t="s">
        <v>156</v>
      </c>
      <c r="K163" s="10" t="str">
        <f t="shared" si="26"/>
        <v>20158:100:1:0</v>
      </c>
      <c r="L163" s="4" t="s">
        <v>686</v>
      </c>
      <c r="Q163" s="6" t="str">
        <f>IF(_xlfn.IFNA(VLOOKUP(L163,buff!$K:$L,2,FALSE),"")=0,"",_xlfn.IFNA(VLOOKUP(L163,buff!$K:$L,2,FALSE),""))</f>
        <v>20158:100:1:0</v>
      </c>
      <c r="R163" s="6" t="str">
        <f>IF(_xlfn.IFNA(VLOOKUP(M163,buff!$K:$L,2,FALSE),"")=0,"",_xlfn.IFNA(VLOOKUP(M163,buff!$K:$L,2,FALSE),""))</f>
        <v/>
      </c>
      <c r="S163" s="6" t="str">
        <f>IF(_xlfn.IFNA(VLOOKUP(N163,buff!$K:$L,2,FALSE),"")=0,"",_xlfn.IFNA(VLOOKUP(N163,buff!$K:$L,2,FALSE),""))</f>
        <v/>
      </c>
      <c r="T163" s="6" t="str">
        <f>IF(_xlfn.IFNA(VLOOKUP(O163,buff!$K:$L,2,FALSE),"")=0,"",_xlfn.IFNA(VLOOKUP(O163,buff!$K:$L,2,FALSE),""))</f>
        <v/>
      </c>
      <c r="U163" s="6" t="str">
        <f>IF(_xlfn.IFNA(VLOOKUP(P163,buff!$K:$L,2,FALSE),"")=0,"",_xlfn.IFNA(VLOOKUP(P163,buff!$K:$L,2,FALSE),""))</f>
        <v/>
      </c>
      <c r="V163">
        <v>5411</v>
      </c>
      <c r="W163" t="s">
        <v>1554</v>
      </c>
    </row>
    <row r="164" spans="1:23" x14ac:dyDescent="0.15">
      <c r="A164" s="8" t="str">
        <f t="shared" si="22"/>
        <v>被动技能8等级19</v>
      </c>
      <c r="B164" s="8">
        <f t="shared" si="25"/>
        <v>8</v>
      </c>
      <c r="C164" s="8">
        <f t="shared" si="28"/>
        <v>19</v>
      </c>
      <c r="E164" s="8">
        <f t="shared" si="23"/>
        <v>159</v>
      </c>
      <c r="F164" t="str">
        <f t="shared" si="24"/>
        <v>生命中</v>
      </c>
      <c r="G164">
        <v>159</v>
      </c>
      <c r="H164" s="26" t="s">
        <v>483</v>
      </c>
      <c r="I164" s="4" t="str">
        <f t="shared" si="27"/>
        <v>提升自身生命值6663</v>
      </c>
      <c r="J164" t="s">
        <v>156</v>
      </c>
      <c r="K164" s="10" t="str">
        <f t="shared" si="26"/>
        <v>20159:100:1:0</v>
      </c>
      <c r="L164" s="4" t="s">
        <v>687</v>
      </c>
      <c r="Q164" s="6" t="str">
        <f>IF(_xlfn.IFNA(VLOOKUP(L164,buff!$K:$L,2,FALSE),"")=0,"",_xlfn.IFNA(VLOOKUP(L164,buff!$K:$L,2,FALSE),""))</f>
        <v>20159:100:1:0</v>
      </c>
      <c r="R164" s="6" t="str">
        <f>IF(_xlfn.IFNA(VLOOKUP(M164,buff!$K:$L,2,FALSE),"")=0,"",_xlfn.IFNA(VLOOKUP(M164,buff!$K:$L,2,FALSE),""))</f>
        <v/>
      </c>
      <c r="S164" s="6" t="str">
        <f>IF(_xlfn.IFNA(VLOOKUP(N164,buff!$K:$L,2,FALSE),"")=0,"",_xlfn.IFNA(VLOOKUP(N164,buff!$K:$L,2,FALSE),""))</f>
        <v/>
      </c>
      <c r="T164" s="6" t="str">
        <f>IF(_xlfn.IFNA(VLOOKUP(O164,buff!$K:$L,2,FALSE),"")=0,"",_xlfn.IFNA(VLOOKUP(O164,buff!$K:$L,2,FALSE),""))</f>
        <v/>
      </c>
      <c r="U164" s="6" t="str">
        <f>IF(_xlfn.IFNA(VLOOKUP(P164,buff!$K:$L,2,FALSE),"")=0,"",_xlfn.IFNA(VLOOKUP(P164,buff!$K:$L,2,FALSE),""))</f>
        <v/>
      </c>
      <c r="V164">
        <v>6663</v>
      </c>
      <c r="W164" t="s">
        <v>1554</v>
      </c>
    </row>
    <row r="165" spans="1:23" x14ac:dyDescent="0.15">
      <c r="A165" s="8" t="str">
        <f t="shared" si="22"/>
        <v>被动技能8等级20</v>
      </c>
      <c r="B165" s="8">
        <f t="shared" si="25"/>
        <v>8</v>
      </c>
      <c r="C165" s="8">
        <f t="shared" si="28"/>
        <v>20</v>
      </c>
      <c r="E165" s="8">
        <f t="shared" si="23"/>
        <v>160</v>
      </c>
      <c r="F165" t="str">
        <f t="shared" si="24"/>
        <v>生命中</v>
      </c>
      <c r="G165">
        <v>160</v>
      </c>
      <c r="H165" s="26" t="s">
        <v>483</v>
      </c>
      <c r="I165" s="4" t="str">
        <f t="shared" si="27"/>
        <v>提升自身生命值8204</v>
      </c>
      <c r="J165" t="s">
        <v>156</v>
      </c>
      <c r="K165" s="10" t="str">
        <f t="shared" si="26"/>
        <v>20160:100:1:0</v>
      </c>
      <c r="L165" s="4" t="s">
        <v>688</v>
      </c>
      <c r="Q165" s="6" t="str">
        <f>IF(_xlfn.IFNA(VLOOKUP(L165,buff!$K:$L,2,FALSE),"")=0,"",_xlfn.IFNA(VLOOKUP(L165,buff!$K:$L,2,FALSE),""))</f>
        <v>20160:100:1:0</v>
      </c>
      <c r="R165" s="6" t="str">
        <f>IF(_xlfn.IFNA(VLOOKUP(M165,buff!$K:$L,2,FALSE),"")=0,"",_xlfn.IFNA(VLOOKUP(M165,buff!$K:$L,2,FALSE),""))</f>
        <v/>
      </c>
      <c r="S165" s="6" t="str">
        <f>IF(_xlfn.IFNA(VLOOKUP(N165,buff!$K:$L,2,FALSE),"")=0,"",_xlfn.IFNA(VLOOKUP(N165,buff!$K:$L,2,FALSE),""))</f>
        <v/>
      </c>
      <c r="T165" s="6" t="str">
        <f>IF(_xlfn.IFNA(VLOOKUP(O165,buff!$K:$L,2,FALSE),"")=0,"",_xlfn.IFNA(VLOOKUP(O165,buff!$K:$L,2,FALSE),""))</f>
        <v/>
      </c>
      <c r="U165" s="6" t="str">
        <f>IF(_xlfn.IFNA(VLOOKUP(P165,buff!$K:$L,2,FALSE),"")=0,"",_xlfn.IFNA(VLOOKUP(P165,buff!$K:$L,2,FALSE),""))</f>
        <v/>
      </c>
      <c r="V165">
        <v>8204</v>
      </c>
      <c r="W165" t="s">
        <v>1554</v>
      </c>
    </row>
    <row r="166" spans="1:23" x14ac:dyDescent="0.15">
      <c r="A166" s="8" t="str">
        <f t="shared" si="22"/>
        <v>被动技能9等级1</v>
      </c>
      <c r="B166" s="8">
        <f t="shared" si="25"/>
        <v>9</v>
      </c>
      <c r="C166" s="8">
        <f t="shared" si="28"/>
        <v>1</v>
      </c>
      <c r="E166" s="8">
        <f t="shared" si="23"/>
        <v>161</v>
      </c>
      <c r="F166" t="str">
        <f t="shared" si="24"/>
        <v>生命大</v>
      </c>
      <c r="G166">
        <v>161</v>
      </c>
      <c r="H166" s="26" t="s">
        <v>518</v>
      </c>
      <c r="I166" s="4" t="str">
        <f>"提升自身生命值"&amp;V166</f>
        <v>提升自身生命值152</v>
      </c>
      <c r="J166" t="s">
        <v>156</v>
      </c>
      <c r="K166" s="10" t="str">
        <f t="shared" ref="K166:K229" si="29">IF(Q166="","",Q166)&amp;IF(R166="","","|"&amp;R166)&amp;IF(S166="","","|"&amp;S166)&amp;IF(T166="","","|"&amp;T166)&amp;IF(U166="","","|"&amp;U166)</f>
        <v>20161:100:1:0</v>
      </c>
      <c r="L166" s="4" t="s">
        <v>689</v>
      </c>
      <c r="Q166" s="6" t="str">
        <f>IF(_xlfn.IFNA(VLOOKUP(L166,buff!$K:$L,2,FALSE),"")=0,"",_xlfn.IFNA(VLOOKUP(L166,buff!$K:$L,2,FALSE),""))</f>
        <v>20161:100:1:0</v>
      </c>
      <c r="R166" s="6" t="str">
        <f>IF(_xlfn.IFNA(VLOOKUP(M166,buff!$K:$L,2,FALSE),"")=0,"",_xlfn.IFNA(VLOOKUP(M166,buff!$K:$L,2,FALSE),""))</f>
        <v/>
      </c>
      <c r="S166" s="6" t="str">
        <f>IF(_xlfn.IFNA(VLOOKUP(N166,buff!$K:$L,2,FALSE),"")=0,"",_xlfn.IFNA(VLOOKUP(N166,buff!$K:$L,2,FALSE),""))</f>
        <v/>
      </c>
      <c r="T166" s="6" t="str">
        <f>IF(_xlfn.IFNA(VLOOKUP(O166,buff!$K:$L,2,FALSE),"")=0,"",_xlfn.IFNA(VLOOKUP(O166,buff!$K:$L,2,FALSE),""))</f>
        <v/>
      </c>
      <c r="U166" s="6" t="str">
        <f>IF(_xlfn.IFNA(VLOOKUP(P166,buff!$K:$L,2,FALSE),"")=0,"",_xlfn.IFNA(VLOOKUP(P166,buff!$K:$L,2,FALSE),""))</f>
        <v/>
      </c>
      <c r="V166">
        <v>152</v>
      </c>
      <c r="W166" t="s">
        <v>1554</v>
      </c>
    </row>
    <row r="167" spans="1:23" x14ac:dyDescent="0.15">
      <c r="A167" s="8" t="str">
        <f t="shared" si="22"/>
        <v>被动技能9等级2</v>
      </c>
      <c r="B167" s="8">
        <f t="shared" si="25"/>
        <v>9</v>
      </c>
      <c r="C167" s="8">
        <f t="shared" si="28"/>
        <v>2</v>
      </c>
      <c r="E167" s="8">
        <f t="shared" si="23"/>
        <v>162</v>
      </c>
      <c r="F167" t="str">
        <f t="shared" si="24"/>
        <v>生命大</v>
      </c>
      <c r="G167">
        <v>162</v>
      </c>
      <c r="H167" s="26" t="s">
        <v>518</v>
      </c>
      <c r="I167" s="4" t="str">
        <f t="shared" ref="I167:I185" si="30">"提升自身生命值"&amp;V167</f>
        <v>提升自身生命值224</v>
      </c>
      <c r="J167" t="s">
        <v>156</v>
      </c>
      <c r="K167" s="10" t="str">
        <f t="shared" si="29"/>
        <v>20162:100:1:0</v>
      </c>
      <c r="L167" s="4" t="s">
        <v>690</v>
      </c>
      <c r="Q167" s="6" t="str">
        <f>IF(_xlfn.IFNA(VLOOKUP(L167,buff!$K:$L,2,FALSE),"")=0,"",_xlfn.IFNA(VLOOKUP(L167,buff!$K:$L,2,FALSE),""))</f>
        <v>20162:100:1:0</v>
      </c>
      <c r="R167" s="6" t="str">
        <f>IF(_xlfn.IFNA(VLOOKUP(M167,buff!$K:$L,2,FALSE),"")=0,"",_xlfn.IFNA(VLOOKUP(M167,buff!$K:$L,2,FALSE),""))</f>
        <v/>
      </c>
      <c r="S167" s="6" t="str">
        <f>IF(_xlfn.IFNA(VLOOKUP(N167,buff!$K:$L,2,FALSE),"")=0,"",_xlfn.IFNA(VLOOKUP(N167,buff!$K:$L,2,FALSE),""))</f>
        <v/>
      </c>
      <c r="T167" s="6" t="str">
        <f>IF(_xlfn.IFNA(VLOOKUP(O167,buff!$K:$L,2,FALSE),"")=0,"",_xlfn.IFNA(VLOOKUP(O167,buff!$K:$L,2,FALSE),""))</f>
        <v/>
      </c>
      <c r="U167" s="6" t="str">
        <f>IF(_xlfn.IFNA(VLOOKUP(P167,buff!$K:$L,2,FALSE),"")=0,"",_xlfn.IFNA(VLOOKUP(P167,buff!$K:$L,2,FALSE),""))</f>
        <v/>
      </c>
      <c r="V167">
        <v>224</v>
      </c>
      <c r="W167" t="s">
        <v>1554</v>
      </c>
    </row>
    <row r="168" spans="1:23" x14ac:dyDescent="0.15">
      <c r="A168" s="8" t="str">
        <f t="shared" si="22"/>
        <v>被动技能9等级3</v>
      </c>
      <c r="B168" s="8">
        <f t="shared" si="25"/>
        <v>9</v>
      </c>
      <c r="C168" s="8">
        <f t="shared" si="28"/>
        <v>3</v>
      </c>
      <c r="E168" s="8">
        <f t="shared" si="23"/>
        <v>163</v>
      </c>
      <c r="F168" t="str">
        <f t="shared" si="24"/>
        <v>生命大</v>
      </c>
      <c r="G168">
        <v>163</v>
      </c>
      <c r="H168" s="26" t="s">
        <v>518</v>
      </c>
      <c r="I168" s="4" t="str">
        <f t="shared" si="30"/>
        <v>提升自身生命值296</v>
      </c>
      <c r="J168" t="s">
        <v>156</v>
      </c>
      <c r="K168" s="10" t="str">
        <f t="shared" si="29"/>
        <v>20163:100:1:0</v>
      </c>
      <c r="L168" s="4" t="s">
        <v>691</v>
      </c>
      <c r="Q168" s="6" t="str">
        <f>IF(_xlfn.IFNA(VLOOKUP(L168,buff!$K:$L,2,FALSE),"")=0,"",_xlfn.IFNA(VLOOKUP(L168,buff!$K:$L,2,FALSE),""))</f>
        <v>20163:100:1:0</v>
      </c>
      <c r="R168" s="6" t="str">
        <f>IF(_xlfn.IFNA(VLOOKUP(M168,buff!$K:$L,2,FALSE),"")=0,"",_xlfn.IFNA(VLOOKUP(M168,buff!$K:$L,2,FALSE),""))</f>
        <v/>
      </c>
      <c r="S168" s="6" t="str">
        <f>IF(_xlfn.IFNA(VLOOKUP(N168,buff!$K:$L,2,FALSE),"")=0,"",_xlfn.IFNA(VLOOKUP(N168,buff!$K:$L,2,FALSE),""))</f>
        <v/>
      </c>
      <c r="T168" s="6" t="str">
        <f>IF(_xlfn.IFNA(VLOOKUP(O168,buff!$K:$L,2,FALSE),"")=0,"",_xlfn.IFNA(VLOOKUP(O168,buff!$K:$L,2,FALSE),""))</f>
        <v/>
      </c>
      <c r="U168" s="6" t="str">
        <f>IF(_xlfn.IFNA(VLOOKUP(P168,buff!$K:$L,2,FALSE),"")=0,"",_xlfn.IFNA(VLOOKUP(P168,buff!$K:$L,2,FALSE),""))</f>
        <v/>
      </c>
      <c r="V168">
        <v>296</v>
      </c>
      <c r="W168" t="s">
        <v>1554</v>
      </c>
    </row>
    <row r="169" spans="1:23" x14ac:dyDescent="0.15">
      <c r="A169" s="8" t="str">
        <f t="shared" si="22"/>
        <v>被动技能9等级4</v>
      </c>
      <c r="B169" s="8">
        <f t="shared" si="25"/>
        <v>9</v>
      </c>
      <c r="C169" s="8">
        <f t="shared" si="28"/>
        <v>4</v>
      </c>
      <c r="E169" s="8">
        <f t="shared" si="23"/>
        <v>164</v>
      </c>
      <c r="F169" t="str">
        <f t="shared" si="24"/>
        <v>生命大</v>
      </c>
      <c r="G169">
        <v>164</v>
      </c>
      <c r="H169" s="26" t="s">
        <v>518</v>
      </c>
      <c r="I169" s="4" t="str">
        <f t="shared" si="30"/>
        <v>提升自身生命值367</v>
      </c>
      <c r="J169" t="s">
        <v>156</v>
      </c>
      <c r="K169" s="10" t="str">
        <f t="shared" si="29"/>
        <v>20164:100:1:0</v>
      </c>
      <c r="L169" s="4" t="s">
        <v>692</v>
      </c>
      <c r="Q169" s="6" t="str">
        <f>IF(_xlfn.IFNA(VLOOKUP(L169,buff!$K:$L,2,FALSE),"")=0,"",_xlfn.IFNA(VLOOKUP(L169,buff!$K:$L,2,FALSE),""))</f>
        <v>20164:100:1:0</v>
      </c>
      <c r="R169" s="6" t="str">
        <f>IF(_xlfn.IFNA(VLOOKUP(M169,buff!$K:$L,2,FALSE),"")=0,"",_xlfn.IFNA(VLOOKUP(M169,buff!$K:$L,2,FALSE),""))</f>
        <v/>
      </c>
      <c r="S169" s="6" t="str">
        <f>IF(_xlfn.IFNA(VLOOKUP(N169,buff!$K:$L,2,FALSE),"")=0,"",_xlfn.IFNA(VLOOKUP(N169,buff!$K:$L,2,FALSE),""))</f>
        <v/>
      </c>
      <c r="T169" s="6" t="str">
        <f>IF(_xlfn.IFNA(VLOOKUP(O169,buff!$K:$L,2,FALSE),"")=0,"",_xlfn.IFNA(VLOOKUP(O169,buff!$K:$L,2,FALSE),""))</f>
        <v/>
      </c>
      <c r="U169" s="6" t="str">
        <f>IF(_xlfn.IFNA(VLOOKUP(P169,buff!$K:$L,2,FALSE),"")=0,"",_xlfn.IFNA(VLOOKUP(P169,buff!$K:$L,2,FALSE),""))</f>
        <v/>
      </c>
      <c r="V169">
        <v>367</v>
      </c>
      <c r="W169" t="s">
        <v>1554</v>
      </c>
    </row>
    <row r="170" spans="1:23" x14ac:dyDescent="0.15">
      <c r="A170" s="8" t="str">
        <f t="shared" si="22"/>
        <v>被动技能9等级5</v>
      </c>
      <c r="B170" s="8">
        <f t="shared" si="25"/>
        <v>9</v>
      </c>
      <c r="C170" s="8">
        <f t="shared" si="28"/>
        <v>5</v>
      </c>
      <c r="E170" s="8">
        <f t="shared" si="23"/>
        <v>165</v>
      </c>
      <c r="F170" t="str">
        <f t="shared" si="24"/>
        <v>生命大</v>
      </c>
      <c r="G170">
        <v>165</v>
      </c>
      <c r="H170" s="26" t="s">
        <v>518</v>
      </c>
      <c r="I170" s="4" t="str">
        <f t="shared" si="30"/>
        <v>提升自身生命值452</v>
      </c>
      <c r="J170" t="s">
        <v>156</v>
      </c>
      <c r="K170" s="10" t="str">
        <f t="shared" si="29"/>
        <v>20165:100:1:0</v>
      </c>
      <c r="L170" s="4" t="s">
        <v>693</v>
      </c>
      <c r="Q170" s="6" t="str">
        <f>IF(_xlfn.IFNA(VLOOKUP(L170,buff!$K:$L,2,FALSE),"")=0,"",_xlfn.IFNA(VLOOKUP(L170,buff!$K:$L,2,FALSE),""))</f>
        <v>20165:100:1:0</v>
      </c>
      <c r="R170" s="6" t="str">
        <f>IF(_xlfn.IFNA(VLOOKUP(M170,buff!$K:$L,2,FALSE),"")=0,"",_xlfn.IFNA(VLOOKUP(M170,buff!$K:$L,2,FALSE),""))</f>
        <v/>
      </c>
      <c r="S170" s="6" t="str">
        <f>IF(_xlfn.IFNA(VLOOKUP(N170,buff!$K:$L,2,FALSE),"")=0,"",_xlfn.IFNA(VLOOKUP(N170,buff!$K:$L,2,FALSE),""))</f>
        <v/>
      </c>
      <c r="T170" s="6" t="str">
        <f>IF(_xlfn.IFNA(VLOOKUP(O170,buff!$K:$L,2,FALSE),"")=0,"",_xlfn.IFNA(VLOOKUP(O170,buff!$K:$L,2,FALSE),""))</f>
        <v/>
      </c>
      <c r="U170" s="6" t="str">
        <f>IF(_xlfn.IFNA(VLOOKUP(P170,buff!$K:$L,2,FALSE),"")=0,"",_xlfn.IFNA(VLOOKUP(P170,buff!$K:$L,2,FALSE),""))</f>
        <v/>
      </c>
      <c r="V170">
        <v>452</v>
      </c>
      <c r="W170" t="s">
        <v>1554</v>
      </c>
    </row>
    <row r="171" spans="1:23" x14ac:dyDescent="0.15">
      <c r="A171" s="8" t="str">
        <f t="shared" si="22"/>
        <v>被动技能9等级6</v>
      </c>
      <c r="B171" s="8">
        <f t="shared" si="25"/>
        <v>9</v>
      </c>
      <c r="C171" s="8">
        <f t="shared" si="28"/>
        <v>6</v>
      </c>
      <c r="E171" s="8">
        <f t="shared" si="23"/>
        <v>166</v>
      </c>
      <c r="F171" t="str">
        <f t="shared" si="24"/>
        <v>生命大</v>
      </c>
      <c r="G171">
        <v>166</v>
      </c>
      <c r="H171" s="26" t="s">
        <v>518</v>
      </c>
      <c r="I171" s="4" t="str">
        <f t="shared" si="30"/>
        <v>提升自身生命值557</v>
      </c>
      <c r="J171" t="s">
        <v>156</v>
      </c>
      <c r="K171" s="10" t="str">
        <f t="shared" si="29"/>
        <v>20166:100:1:0</v>
      </c>
      <c r="L171" s="4" t="s">
        <v>694</v>
      </c>
      <c r="Q171" s="6" t="str">
        <f>IF(_xlfn.IFNA(VLOOKUP(L171,buff!$K:$L,2,FALSE),"")=0,"",_xlfn.IFNA(VLOOKUP(L171,buff!$K:$L,2,FALSE),""))</f>
        <v>20166:100:1:0</v>
      </c>
      <c r="R171" s="6" t="str">
        <f>IF(_xlfn.IFNA(VLOOKUP(M171,buff!$K:$L,2,FALSE),"")=0,"",_xlfn.IFNA(VLOOKUP(M171,buff!$K:$L,2,FALSE),""))</f>
        <v/>
      </c>
      <c r="S171" s="6" t="str">
        <f>IF(_xlfn.IFNA(VLOOKUP(N171,buff!$K:$L,2,FALSE),"")=0,"",_xlfn.IFNA(VLOOKUP(N171,buff!$K:$L,2,FALSE),""))</f>
        <v/>
      </c>
      <c r="T171" s="6" t="str">
        <f>IF(_xlfn.IFNA(VLOOKUP(O171,buff!$K:$L,2,FALSE),"")=0,"",_xlfn.IFNA(VLOOKUP(O171,buff!$K:$L,2,FALSE),""))</f>
        <v/>
      </c>
      <c r="U171" s="6" t="str">
        <f>IF(_xlfn.IFNA(VLOOKUP(P171,buff!$K:$L,2,FALSE),"")=0,"",_xlfn.IFNA(VLOOKUP(P171,buff!$K:$L,2,FALSE),""))</f>
        <v/>
      </c>
      <c r="V171">
        <v>557</v>
      </c>
      <c r="W171" t="s">
        <v>1554</v>
      </c>
    </row>
    <row r="172" spans="1:23" x14ac:dyDescent="0.15">
      <c r="A172" s="8" t="str">
        <f t="shared" si="22"/>
        <v>被动技能9等级7</v>
      </c>
      <c r="B172" s="8">
        <f t="shared" si="25"/>
        <v>9</v>
      </c>
      <c r="C172" s="8">
        <f t="shared" si="28"/>
        <v>7</v>
      </c>
      <c r="E172" s="8">
        <f t="shared" si="23"/>
        <v>167</v>
      </c>
      <c r="F172" t="str">
        <f t="shared" si="24"/>
        <v>生命大</v>
      </c>
      <c r="G172">
        <v>167</v>
      </c>
      <c r="H172" s="26" t="s">
        <v>518</v>
      </c>
      <c r="I172" s="4" t="str">
        <f t="shared" si="30"/>
        <v>提升自身生命值686</v>
      </c>
      <c r="J172" t="s">
        <v>156</v>
      </c>
      <c r="K172" s="10" t="str">
        <f t="shared" si="29"/>
        <v>20167:100:1:0</v>
      </c>
      <c r="L172" s="4" t="s">
        <v>695</v>
      </c>
      <c r="Q172" s="6" t="str">
        <f>IF(_xlfn.IFNA(VLOOKUP(L172,buff!$K:$L,2,FALSE),"")=0,"",_xlfn.IFNA(VLOOKUP(L172,buff!$K:$L,2,FALSE),""))</f>
        <v>20167:100:1:0</v>
      </c>
      <c r="R172" s="6" t="str">
        <f>IF(_xlfn.IFNA(VLOOKUP(M172,buff!$K:$L,2,FALSE),"")=0,"",_xlfn.IFNA(VLOOKUP(M172,buff!$K:$L,2,FALSE),""))</f>
        <v/>
      </c>
      <c r="S172" s="6" t="str">
        <f>IF(_xlfn.IFNA(VLOOKUP(N172,buff!$K:$L,2,FALSE),"")=0,"",_xlfn.IFNA(VLOOKUP(N172,buff!$K:$L,2,FALSE),""))</f>
        <v/>
      </c>
      <c r="T172" s="6" t="str">
        <f>IF(_xlfn.IFNA(VLOOKUP(O172,buff!$K:$L,2,FALSE),"")=0,"",_xlfn.IFNA(VLOOKUP(O172,buff!$K:$L,2,FALSE),""))</f>
        <v/>
      </c>
      <c r="U172" s="6" t="str">
        <f>IF(_xlfn.IFNA(VLOOKUP(P172,buff!$K:$L,2,FALSE),"")=0,"",_xlfn.IFNA(VLOOKUP(P172,buff!$K:$L,2,FALSE),""))</f>
        <v/>
      </c>
      <c r="V172">
        <v>686</v>
      </c>
      <c r="W172" t="s">
        <v>1554</v>
      </c>
    </row>
    <row r="173" spans="1:23" x14ac:dyDescent="0.15">
      <c r="A173" s="8" t="str">
        <f t="shared" si="22"/>
        <v>被动技能9等级8</v>
      </c>
      <c r="B173" s="8">
        <f t="shared" si="25"/>
        <v>9</v>
      </c>
      <c r="C173" s="8">
        <f t="shared" si="28"/>
        <v>8</v>
      </c>
      <c r="E173" s="8">
        <f t="shared" si="23"/>
        <v>168</v>
      </c>
      <c r="F173" t="str">
        <f t="shared" si="24"/>
        <v>生命大</v>
      </c>
      <c r="G173">
        <v>168</v>
      </c>
      <c r="H173" s="26" t="s">
        <v>518</v>
      </c>
      <c r="I173" s="4" t="str">
        <f t="shared" si="30"/>
        <v>提升自身生命值844</v>
      </c>
      <c r="J173" t="s">
        <v>156</v>
      </c>
      <c r="K173" s="10" t="str">
        <f t="shared" si="29"/>
        <v>20168:100:1:0</v>
      </c>
      <c r="L173" s="4" t="s">
        <v>696</v>
      </c>
      <c r="Q173" s="6" t="str">
        <f>IF(_xlfn.IFNA(VLOOKUP(L173,buff!$K:$L,2,FALSE),"")=0,"",_xlfn.IFNA(VLOOKUP(L173,buff!$K:$L,2,FALSE),""))</f>
        <v>20168:100:1:0</v>
      </c>
      <c r="R173" s="6" t="str">
        <f>IF(_xlfn.IFNA(VLOOKUP(M173,buff!$K:$L,2,FALSE),"")=0,"",_xlfn.IFNA(VLOOKUP(M173,buff!$K:$L,2,FALSE),""))</f>
        <v/>
      </c>
      <c r="S173" s="6" t="str">
        <f>IF(_xlfn.IFNA(VLOOKUP(N173,buff!$K:$L,2,FALSE),"")=0,"",_xlfn.IFNA(VLOOKUP(N173,buff!$K:$L,2,FALSE),""))</f>
        <v/>
      </c>
      <c r="T173" s="6" t="str">
        <f>IF(_xlfn.IFNA(VLOOKUP(O173,buff!$K:$L,2,FALSE),"")=0,"",_xlfn.IFNA(VLOOKUP(O173,buff!$K:$L,2,FALSE),""))</f>
        <v/>
      </c>
      <c r="U173" s="6" t="str">
        <f>IF(_xlfn.IFNA(VLOOKUP(P173,buff!$K:$L,2,FALSE),"")=0,"",_xlfn.IFNA(VLOOKUP(P173,buff!$K:$L,2,FALSE),""))</f>
        <v/>
      </c>
      <c r="V173">
        <v>844</v>
      </c>
      <c r="W173" t="s">
        <v>1554</v>
      </c>
    </row>
    <row r="174" spans="1:23" x14ac:dyDescent="0.15">
      <c r="A174" s="8" t="str">
        <f t="shared" si="22"/>
        <v>被动技能9等级9</v>
      </c>
      <c r="B174" s="8">
        <f t="shared" si="25"/>
        <v>9</v>
      </c>
      <c r="C174" s="8">
        <f t="shared" si="28"/>
        <v>9</v>
      </c>
      <c r="E174" s="8">
        <f t="shared" si="23"/>
        <v>169</v>
      </c>
      <c r="F174" t="str">
        <f t="shared" si="24"/>
        <v>生命大</v>
      </c>
      <c r="G174">
        <v>169</v>
      </c>
      <c r="H174" s="26" t="s">
        <v>518</v>
      </c>
      <c r="I174" s="4" t="str">
        <f t="shared" si="30"/>
        <v>提升自身生命值1040</v>
      </c>
      <c r="J174" t="s">
        <v>156</v>
      </c>
      <c r="K174" s="10" t="str">
        <f t="shared" si="29"/>
        <v>20169:100:1:0</v>
      </c>
      <c r="L174" s="4" t="s">
        <v>697</v>
      </c>
      <c r="Q174" s="6" t="str">
        <f>IF(_xlfn.IFNA(VLOOKUP(L174,buff!$K:$L,2,FALSE),"")=0,"",_xlfn.IFNA(VLOOKUP(L174,buff!$K:$L,2,FALSE),""))</f>
        <v>20169:100:1:0</v>
      </c>
      <c r="R174" s="6" t="str">
        <f>IF(_xlfn.IFNA(VLOOKUP(M174,buff!$K:$L,2,FALSE),"")=0,"",_xlfn.IFNA(VLOOKUP(M174,buff!$K:$L,2,FALSE),""))</f>
        <v/>
      </c>
      <c r="S174" s="6" t="str">
        <f>IF(_xlfn.IFNA(VLOOKUP(N174,buff!$K:$L,2,FALSE),"")=0,"",_xlfn.IFNA(VLOOKUP(N174,buff!$K:$L,2,FALSE),""))</f>
        <v/>
      </c>
      <c r="T174" s="6" t="str">
        <f>IF(_xlfn.IFNA(VLOOKUP(O174,buff!$K:$L,2,FALSE),"")=0,"",_xlfn.IFNA(VLOOKUP(O174,buff!$K:$L,2,FALSE),""))</f>
        <v/>
      </c>
      <c r="U174" s="6" t="str">
        <f>IF(_xlfn.IFNA(VLOOKUP(P174,buff!$K:$L,2,FALSE),"")=0,"",_xlfn.IFNA(VLOOKUP(P174,buff!$K:$L,2,FALSE),""))</f>
        <v/>
      </c>
      <c r="V174">
        <v>1040</v>
      </c>
      <c r="W174" t="s">
        <v>1554</v>
      </c>
    </row>
    <row r="175" spans="1:23" x14ac:dyDescent="0.15">
      <c r="A175" s="8" t="str">
        <f t="shared" si="22"/>
        <v>被动技能9等级10</v>
      </c>
      <c r="B175" s="8">
        <f t="shared" si="25"/>
        <v>9</v>
      </c>
      <c r="C175" s="8">
        <f t="shared" si="28"/>
        <v>10</v>
      </c>
      <c r="E175" s="8">
        <f t="shared" si="23"/>
        <v>170</v>
      </c>
      <c r="F175" t="str">
        <f t="shared" si="24"/>
        <v>生命大</v>
      </c>
      <c r="G175">
        <v>170</v>
      </c>
      <c r="H175" s="26" t="s">
        <v>518</v>
      </c>
      <c r="I175" s="4" t="str">
        <f t="shared" si="30"/>
        <v>提升自身生命值1280</v>
      </c>
      <c r="J175" t="s">
        <v>156</v>
      </c>
      <c r="K175" s="10" t="str">
        <f t="shared" si="29"/>
        <v>20170:100:1:0</v>
      </c>
      <c r="L175" s="4" t="s">
        <v>698</v>
      </c>
      <c r="Q175" s="6" t="str">
        <f>IF(_xlfn.IFNA(VLOOKUP(L175,buff!$K:$L,2,FALSE),"")=0,"",_xlfn.IFNA(VLOOKUP(L175,buff!$K:$L,2,FALSE),""))</f>
        <v>20170:100:1:0</v>
      </c>
      <c r="R175" s="6" t="str">
        <f>IF(_xlfn.IFNA(VLOOKUP(M175,buff!$K:$L,2,FALSE),"")=0,"",_xlfn.IFNA(VLOOKUP(M175,buff!$K:$L,2,FALSE),""))</f>
        <v/>
      </c>
      <c r="S175" s="6" t="str">
        <f>IF(_xlfn.IFNA(VLOOKUP(N175,buff!$K:$L,2,FALSE),"")=0,"",_xlfn.IFNA(VLOOKUP(N175,buff!$K:$L,2,FALSE),""))</f>
        <v/>
      </c>
      <c r="T175" s="6" t="str">
        <f>IF(_xlfn.IFNA(VLOOKUP(O175,buff!$K:$L,2,FALSE),"")=0,"",_xlfn.IFNA(VLOOKUP(O175,buff!$K:$L,2,FALSE),""))</f>
        <v/>
      </c>
      <c r="U175" s="6" t="str">
        <f>IF(_xlfn.IFNA(VLOOKUP(P175,buff!$K:$L,2,FALSE),"")=0,"",_xlfn.IFNA(VLOOKUP(P175,buff!$K:$L,2,FALSE),""))</f>
        <v/>
      </c>
      <c r="V175">
        <v>1280</v>
      </c>
      <c r="W175" t="s">
        <v>1554</v>
      </c>
    </row>
    <row r="176" spans="1:23" x14ac:dyDescent="0.15">
      <c r="A176" s="8" t="str">
        <f t="shared" si="22"/>
        <v>被动技能9等级11</v>
      </c>
      <c r="B176" s="8">
        <f t="shared" si="25"/>
        <v>9</v>
      </c>
      <c r="C176" s="8">
        <f t="shared" si="28"/>
        <v>11</v>
      </c>
      <c r="E176" s="8">
        <f t="shared" si="23"/>
        <v>171</v>
      </c>
      <c r="F176" t="str">
        <f t="shared" si="24"/>
        <v>生命大</v>
      </c>
      <c r="G176">
        <v>171</v>
      </c>
      <c r="H176" s="26" t="s">
        <v>518</v>
      </c>
      <c r="I176" s="4" t="str">
        <f t="shared" si="30"/>
        <v>提升自身生命值1576</v>
      </c>
      <c r="J176" t="s">
        <v>156</v>
      </c>
      <c r="K176" s="10" t="str">
        <f t="shared" si="29"/>
        <v>20171:100:1:0</v>
      </c>
      <c r="L176" s="4" t="s">
        <v>699</v>
      </c>
      <c r="Q176" s="6" t="str">
        <f>IF(_xlfn.IFNA(VLOOKUP(L176,buff!$K:$L,2,FALSE),"")=0,"",_xlfn.IFNA(VLOOKUP(L176,buff!$K:$L,2,FALSE),""))</f>
        <v>20171:100:1:0</v>
      </c>
      <c r="R176" s="6" t="str">
        <f>IF(_xlfn.IFNA(VLOOKUP(M176,buff!$K:$L,2,FALSE),"")=0,"",_xlfn.IFNA(VLOOKUP(M176,buff!$K:$L,2,FALSE),""))</f>
        <v/>
      </c>
      <c r="S176" s="6" t="str">
        <f>IF(_xlfn.IFNA(VLOOKUP(N176,buff!$K:$L,2,FALSE),"")=0,"",_xlfn.IFNA(VLOOKUP(N176,buff!$K:$L,2,FALSE),""))</f>
        <v/>
      </c>
      <c r="T176" s="6" t="str">
        <f>IF(_xlfn.IFNA(VLOOKUP(O176,buff!$K:$L,2,FALSE),"")=0,"",_xlfn.IFNA(VLOOKUP(O176,buff!$K:$L,2,FALSE),""))</f>
        <v/>
      </c>
      <c r="U176" s="6" t="str">
        <f>IF(_xlfn.IFNA(VLOOKUP(P176,buff!$K:$L,2,FALSE),"")=0,"",_xlfn.IFNA(VLOOKUP(P176,buff!$K:$L,2,FALSE),""))</f>
        <v/>
      </c>
      <c r="V176">
        <v>1576</v>
      </c>
      <c r="W176" t="s">
        <v>1554</v>
      </c>
    </row>
    <row r="177" spans="1:23" x14ac:dyDescent="0.15">
      <c r="A177" s="8" t="str">
        <f t="shared" si="22"/>
        <v>被动技能9等级12</v>
      </c>
      <c r="B177" s="8">
        <f t="shared" si="25"/>
        <v>9</v>
      </c>
      <c r="C177" s="8">
        <f t="shared" si="28"/>
        <v>12</v>
      </c>
      <c r="E177" s="8">
        <f t="shared" si="23"/>
        <v>172</v>
      </c>
      <c r="F177" t="str">
        <f t="shared" si="24"/>
        <v>生命大</v>
      </c>
      <c r="G177">
        <v>172</v>
      </c>
      <c r="H177" s="26" t="s">
        <v>518</v>
      </c>
      <c r="I177" s="4" t="str">
        <f t="shared" si="30"/>
        <v>提升自身生命值1941</v>
      </c>
      <c r="J177" t="s">
        <v>156</v>
      </c>
      <c r="K177" s="10" t="str">
        <f t="shared" si="29"/>
        <v>20172:100:1:0</v>
      </c>
      <c r="L177" s="4" t="s">
        <v>700</v>
      </c>
      <c r="Q177" s="6" t="str">
        <f>IF(_xlfn.IFNA(VLOOKUP(L177,buff!$K:$L,2,FALSE),"")=0,"",_xlfn.IFNA(VLOOKUP(L177,buff!$K:$L,2,FALSE),""))</f>
        <v>20172:100:1:0</v>
      </c>
      <c r="R177" s="6" t="str">
        <f>IF(_xlfn.IFNA(VLOOKUP(M177,buff!$K:$L,2,FALSE),"")=0,"",_xlfn.IFNA(VLOOKUP(M177,buff!$K:$L,2,FALSE),""))</f>
        <v/>
      </c>
      <c r="S177" s="6" t="str">
        <f>IF(_xlfn.IFNA(VLOOKUP(N177,buff!$K:$L,2,FALSE),"")=0,"",_xlfn.IFNA(VLOOKUP(N177,buff!$K:$L,2,FALSE),""))</f>
        <v/>
      </c>
      <c r="T177" s="6" t="str">
        <f>IF(_xlfn.IFNA(VLOOKUP(O177,buff!$K:$L,2,FALSE),"")=0,"",_xlfn.IFNA(VLOOKUP(O177,buff!$K:$L,2,FALSE),""))</f>
        <v/>
      </c>
      <c r="U177" s="6" t="str">
        <f>IF(_xlfn.IFNA(VLOOKUP(P177,buff!$K:$L,2,FALSE),"")=0,"",_xlfn.IFNA(VLOOKUP(P177,buff!$K:$L,2,FALSE),""))</f>
        <v/>
      </c>
      <c r="V177">
        <v>1941</v>
      </c>
      <c r="W177" t="s">
        <v>1554</v>
      </c>
    </row>
    <row r="178" spans="1:23" x14ac:dyDescent="0.15">
      <c r="A178" s="8" t="str">
        <f t="shared" si="22"/>
        <v>被动技能9等级13</v>
      </c>
      <c r="B178" s="8">
        <f t="shared" si="25"/>
        <v>9</v>
      </c>
      <c r="C178" s="8">
        <f t="shared" si="28"/>
        <v>13</v>
      </c>
      <c r="E178" s="8">
        <f t="shared" si="23"/>
        <v>173</v>
      </c>
      <c r="F178" t="str">
        <f t="shared" si="24"/>
        <v>生命大</v>
      </c>
      <c r="G178">
        <v>173</v>
      </c>
      <c r="H178" s="26" t="s">
        <v>518</v>
      </c>
      <c r="I178" s="4" t="str">
        <f t="shared" si="30"/>
        <v>提升自身生命值2390</v>
      </c>
      <c r="J178" t="s">
        <v>156</v>
      </c>
      <c r="K178" s="10" t="str">
        <f t="shared" si="29"/>
        <v>20173:100:1:0</v>
      </c>
      <c r="L178" s="4" t="s">
        <v>701</v>
      </c>
      <c r="Q178" s="6" t="str">
        <f>IF(_xlfn.IFNA(VLOOKUP(L178,buff!$K:$L,2,FALSE),"")=0,"",_xlfn.IFNA(VLOOKUP(L178,buff!$K:$L,2,FALSE),""))</f>
        <v>20173:100:1:0</v>
      </c>
      <c r="R178" s="6" t="str">
        <f>IF(_xlfn.IFNA(VLOOKUP(M178,buff!$K:$L,2,FALSE),"")=0,"",_xlfn.IFNA(VLOOKUP(M178,buff!$K:$L,2,FALSE),""))</f>
        <v/>
      </c>
      <c r="S178" s="6" t="str">
        <f>IF(_xlfn.IFNA(VLOOKUP(N178,buff!$K:$L,2,FALSE),"")=0,"",_xlfn.IFNA(VLOOKUP(N178,buff!$K:$L,2,FALSE),""))</f>
        <v/>
      </c>
      <c r="T178" s="6" t="str">
        <f>IF(_xlfn.IFNA(VLOOKUP(O178,buff!$K:$L,2,FALSE),"")=0,"",_xlfn.IFNA(VLOOKUP(O178,buff!$K:$L,2,FALSE),""))</f>
        <v/>
      </c>
      <c r="U178" s="6" t="str">
        <f>IF(_xlfn.IFNA(VLOOKUP(P178,buff!$K:$L,2,FALSE),"")=0,"",_xlfn.IFNA(VLOOKUP(P178,buff!$K:$L,2,FALSE),""))</f>
        <v/>
      </c>
      <c r="V178">
        <v>2390</v>
      </c>
      <c r="W178" t="s">
        <v>1554</v>
      </c>
    </row>
    <row r="179" spans="1:23" x14ac:dyDescent="0.15">
      <c r="A179" s="8" t="str">
        <f t="shared" si="22"/>
        <v>被动技能9等级14</v>
      </c>
      <c r="B179" s="8">
        <f t="shared" si="25"/>
        <v>9</v>
      </c>
      <c r="C179" s="8">
        <f t="shared" si="28"/>
        <v>14</v>
      </c>
      <c r="E179" s="8">
        <f t="shared" si="23"/>
        <v>174</v>
      </c>
      <c r="F179" t="str">
        <f t="shared" si="24"/>
        <v>生命大</v>
      </c>
      <c r="G179">
        <v>174</v>
      </c>
      <c r="H179" s="26" t="s">
        <v>518</v>
      </c>
      <c r="I179" s="4" t="str">
        <f t="shared" si="30"/>
        <v>提升自身生命值2943</v>
      </c>
      <c r="J179" t="s">
        <v>156</v>
      </c>
      <c r="K179" s="10" t="str">
        <f t="shared" si="29"/>
        <v>20174:100:1:0</v>
      </c>
      <c r="L179" s="4" t="s">
        <v>702</v>
      </c>
      <c r="Q179" s="6" t="str">
        <f>IF(_xlfn.IFNA(VLOOKUP(L179,buff!$K:$L,2,FALSE),"")=0,"",_xlfn.IFNA(VLOOKUP(L179,buff!$K:$L,2,FALSE),""))</f>
        <v>20174:100:1:0</v>
      </c>
      <c r="R179" s="6" t="str">
        <f>IF(_xlfn.IFNA(VLOOKUP(M179,buff!$K:$L,2,FALSE),"")=0,"",_xlfn.IFNA(VLOOKUP(M179,buff!$K:$L,2,FALSE),""))</f>
        <v/>
      </c>
      <c r="S179" s="6" t="str">
        <f>IF(_xlfn.IFNA(VLOOKUP(N179,buff!$K:$L,2,FALSE),"")=0,"",_xlfn.IFNA(VLOOKUP(N179,buff!$K:$L,2,FALSE),""))</f>
        <v/>
      </c>
      <c r="T179" s="6" t="str">
        <f>IF(_xlfn.IFNA(VLOOKUP(O179,buff!$K:$L,2,FALSE),"")=0,"",_xlfn.IFNA(VLOOKUP(O179,buff!$K:$L,2,FALSE),""))</f>
        <v/>
      </c>
      <c r="U179" s="6" t="str">
        <f>IF(_xlfn.IFNA(VLOOKUP(P179,buff!$K:$L,2,FALSE),"")=0,"",_xlfn.IFNA(VLOOKUP(P179,buff!$K:$L,2,FALSE),""))</f>
        <v/>
      </c>
      <c r="V179">
        <v>2943</v>
      </c>
      <c r="W179" t="s">
        <v>1554</v>
      </c>
    </row>
    <row r="180" spans="1:23" x14ac:dyDescent="0.15">
      <c r="A180" s="8" t="str">
        <f t="shared" si="22"/>
        <v>被动技能9等级15</v>
      </c>
      <c r="B180" s="8">
        <f t="shared" si="25"/>
        <v>9</v>
      </c>
      <c r="C180" s="8">
        <f t="shared" si="28"/>
        <v>15</v>
      </c>
      <c r="E180" s="8">
        <f t="shared" si="23"/>
        <v>175</v>
      </c>
      <c r="F180" t="str">
        <f t="shared" si="24"/>
        <v>生命大</v>
      </c>
      <c r="G180">
        <v>175</v>
      </c>
      <c r="H180" s="26" t="s">
        <v>518</v>
      </c>
      <c r="I180" s="4" t="str">
        <f t="shared" si="30"/>
        <v>提升自身生命值3624</v>
      </c>
      <c r="J180" t="s">
        <v>156</v>
      </c>
      <c r="K180" s="10" t="str">
        <f t="shared" si="29"/>
        <v>20175:100:1:0</v>
      </c>
      <c r="L180" s="4" t="s">
        <v>703</v>
      </c>
      <c r="Q180" s="6" t="str">
        <f>IF(_xlfn.IFNA(VLOOKUP(L180,buff!$K:$L,2,FALSE),"")=0,"",_xlfn.IFNA(VLOOKUP(L180,buff!$K:$L,2,FALSE),""))</f>
        <v>20175:100:1:0</v>
      </c>
      <c r="R180" s="6" t="str">
        <f>IF(_xlfn.IFNA(VLOOKUP(M180,buff!$K:$L,2,FALSE),"")=0,"",_xlfn.IFNA(VLOOKUP(M180,buff!$K:$L,2,FALSE),""))</f>
        <v/>
      </c>
      <c r="S180" s="6" t="str">
        <f>IF(_xlfn.IFNA(VLOOKUP(N180,buff!$K:$L,2,FALSE),"")=0,"",_xlfn.IFNA(VLOOKUP(N180,buff!$K:$L,2,FALSE),""))</f>
        <v/>
      </c>
      <c r="T180" s="6" t="str">
        <f>IF(_xlfn.IFNA(VLOOKUP(O180,buff!$K:$L,2,FALSE),"")=0,"",_xlfn.IFNA(VLOOKUP(O180,buff!$K:$L,2,FALSE),""))</f>
        <v/>
      </c>
      <c r="U180" s="6" t="str">
        <f>IF(_xlfn.IFNA(VLOOKUP(P180,buff!$K:$L,2,FALSE),"")=0,"",_xlfn.IFNA(VLOOKUP(P180,buff!$K:$L,2,FALSE),""))</f>
        <v/>
      </c>
      <c r="V180">
        <v>3624</v>
      </c>
      <c r="W180" t="s">
        <v>1554</v>
      </c>
    </row>
    <row r="181" spans="1:23" x14ac:dyDescent="0.15">
      <c r="A181" s="8" t="str">
        <f t="shared" si="22"/>
        <v>被动技能9等级16</v>
      </c>
      <c r="B181" s="8">
        <f t="shared" si="25"/>
        <v>9</v>
      </c>
      <c r="C181" s="8">
        <f t="shared" si="28"/>
        <v>16</v>
      </c>
      <c r="E181" s="8">
        <f t="shared" si="23"/>
        <v>176</v>
      </c>
      <c r="F181" t="str">
        <f t="shared" si="24"/>
        <v>生命大</v>
      </c>
      <c r="G181">
        <v>176</v>
      </c>
      <c r="H181" s="26" t="s">
        <v>518</v>
      </c>
      <c r="I181" s="4" t="str">
        <f t="shared" si="30"/>
        <v>提升自身生命值4462</v>
      </c>
      <c r="J181" t="s">
        <v>156</v>
      </c>
      <c r="K181" s="10" t="str">
        <f t="shared" si="29"/>
        <v>20176:100:1:0</v>
      </c>
      <c r="L181" s="4" t="s">
        <v>704</v>
      </c>
      <c r="Q181" s="6" t="str">
        <f>IF(_xlfn.IFNA(VLOOKUP(L181,buff!$K:$L,2,FALSE),"")=0,"",_xlfn.IFNA(VLOOKUP(L181,buff!$K:$L,2,FALSE),""))</f>
        <v>20176:100:1:0</v>
      </c>
      <c r="R181" s="6" t="str">
        <f>IF(_xlfn.IFNA(VLOOKUP(M181,buff!$K:$L,2,FALSE),"")=0,"",_xlfn.IFNA(VLOOKUP(M181,buff!$K:$L,2,FALSE),""))</f>
        <v/>
      </c>
      <c r="S181" s="6" t="str">
        <f>IF(_xlfn.IFNA(VLOOKUP(N181,buff!$K:$L,2,FALSE),"")=0,"",_xlfn.IFNA(VLOOKUP(N181,buff!$K:$L,2,FALSE),""))</f>
        <v/>
      </c>
      <c r="T181" s="6" t="str">
        <f>IF(_xlfn.IFNA(VLOOKUP(O181,buff!$K:$L,2,FALSE),"")=0,"",_xlfn.IFNA(VLOOKUP(O181,buff!$K:$L,2,FALSE),""))</f>
        <v/>
      </c>
      <c r="U181" s="6" t="str">
        <f>IF(_xlfn.IFNA(VLOOKUP(P181,buff!$K:$L,2,FALSE),"")=0,"",_xlfn.IFNA(VLOOKUP(P181,buff!$K:$L,2,FALSE),""))</f>
        <v/>
      </c>
      <c r="V181">
        <v>4462</v>
      </c>
      <c r="W181" t="s">
        <v>1554</v>
      </c>
    </row>
    <row r="182" spans="1:23" x14ac:dyDescent="0.15">
      <c r="A182" s="8" t="str">
        <f t="shared" si="22"/>
        <v>被动技能9等级17</v>
      </c>
      <c r="B182" s="8">
        <f t="shared" si="25"/>
        <v>9</v>
      </c>
      <c r="C182" s="8">
        <f t="shared" si="28"/>
        <v>17</v>
      </c>
      <c r="E182" s="8">
        <f t="shared" si="23"/>
        <v>177</v>
      </c>
      <c r="F182" t="str">
        <f t="shared" si="24"/>
        <v>生命大</v>
      </c>
      <c r="G182">
        <v>177</v>
      </c>
      <c r="H182" s="26" t="s">
        <v>518</v>
      </c>
      <c r="I182" s="4" t="str">
        <f t="shared" si="30"/>
        <v>提升自身生命值5494</v>
      </c>
      <c r="J182" t="s">
        <v>156</v>
      </c>
      <c r="K182" s="10" t="str">
        <f t="shared" si="29"/>
        <v>20177:100:1:0</v>
      </c>
      <c r="L182" s="4" t="s">
        <v>705</v>
      </c>
      <c r="Q182" s="6" t="str">
        <f>IF(_xlfn.IFNA(VLOOKUP(L182,buff!$K:$L,2,FALSE),"")=0,"",_xlfn.IFNA(VLOOKUP(L182,buff!$K:$L,2,FALSE),""))</f>
        <v>20177:100:1:0</v>
      </c>
      <c r="R182" s="6" t="str">
        <f>IF(_xlfn.IFNA(VLOOKUP(M182,buff!$K:$L,2,FALSE),"")=0,"",_xlfn.IFNA(VLOOKUP(M182,buff!$K:$L,2,FALSE),""))</f>
        <v/>
      </c>
      <c r="S182" s="6" t="str">
        <f>IF(_xlfn.IFNA(VLOOKUP(N182,buff!$K:$L,2,FALSE),"")=0,"",_xlfn.IFNA(VLOOKUP(N182,buff!$K:$L,2,FALSE),""))</f>
        <v/>
      </c>
      <c r="T182" s="6" t="str">
        <f>IF(_xlfn.IFNA(VLOOKUP(O182,buff!$K:$L,2,FALSE),"")=0,"",_xlfn.IFNA(VLOOKUP(O182,buff!$K:$L,2,FALSE),""))</f>
        <v/>
      </c>
      <c r="U182" s="6" t="str">
        <f>IF(_xlfn.IFNA(VLOOKUP(P182,buff!$K:$L,2,FALSE),"")=0,"",_xlfn.IFNA(VLOOKUP(P182,buff!$K:$L,2,FALSE),""))</f>
        <v/>
      </c>
      <c r="V182">
        <v>5494</v>
      </c>
      <c r="W182" t="s">
        <v>1554</v>
      </c>
    </row>
    <row r="183" spans="1:23" x14ac:dyDescent="0.15">
      <c r="A183" s="8" t="str">
        <f t="shared" si="22"/>
        <v>被动技能9等级18</v>
      </c>
      <c r="B183" s="8">
        <f t="shared" si="25"/>
        <v>9</v>
      </c>
      <c r="C183" s="8">
        <f t="shared" si="28"/>
        <v>18</v>
      </c>
      <c r="E183" s="8">
        <f t="shared" si="23"/>
        <v>178</v>
      </c>
      <c r="F183" t="str">
        <f t="shared" si="24"/>
        <v>生命大</v>
      </c>
      <c r="G183">
        <v>178</v>
      </c>
      <c r="H183" s="26" t="s">
        <v>518</v>
      </c>
      <c r="I183" s="4" t="str">
        <f t="shared" si="30"/>
        <v>提升自身生命值6764</v>
      </c>
      <c r="J183" t="s">
        <v>156</v>
      </c>
      <c r="K183" s="10" t="str">
        <f t="shared" si="29"/>
        <v>20178:100:1:0</v>
      </c>
      <c r="L183" s="4" t="s">
        <v>706</v>
      </c>
      <c r="Q183" s="6" t="str">
        <f>IF(_xlfn.IFNA(VLOOKUP(L183,buff!$K:$L,2,FALSE),"")=0,"",_xlfn.IFNA(VLOOKUP(L183,buff!$K:$L,2,FALSE),""))</f>
        <v>20178:100:1:0</v>
      </c>
      <c r="R183" s="6" t="str">
        <f>IF(_xlfn.IFNA(VLOOKUP(M183,buff!$K:$L,2,FALSE),"")=0,"",_xlfn.IFNA(VLOOKUP(M183,buff!$K:$L,2,FALSE),""))</f>
        <v/>
      </c>
      <c r="S183" s="6" t="str">
        <f>IF(_xlfn.IFNA(VLOOKUP(N183,buff!$K:$L,2,FALSE),"")=0,"",_xlfn.IFNA(VLOOKUP(N183,buff!$K:$L,2,FALSE),""))</f>
        <v/>
      </c>
      <c r="T183" s="6" t="str">
        <f>IF(_xlfn.IFNA(VLOOKUP(O183,buff!$K:$L,2,FALSE),"")=0,"",_xlfn.IFNA(VLOOKUP(O183,buff!$K:$L,2,FALSE),""))</f>
        <v/>
      </c>
      <c r="U183" s="6" t="str">
        <f>IF(_xlfn.IFNA(VLOOKUP(P183,buff!$K:$L,2,FALSE),"")=0,"",_xlfn.IFNA(VLOOKUP(P183,buff!$K:$L,2,FALSE),""))</f>
        <v/>
      </c>
      <c r="V183">
        <v>6764</v>
      </c>
      <c r="W183" t="s">
        <v>1554</v>
      </c>
    </row>
    <row r="184" spans="1:23" x14ac:dyDescent="0.15">
      <c r="A184" s="8" t="str">
        <f t="shared" si="22"/>
        <v>被动技能9等级19</v>
      </c>
      <c r="B184" s="8">
        <f t="shared" si="25"/>
        <v>9</v>
      </c>
      <c r="C184" s="8">
        <f t="shared" si="28"/>
        <v>19</v>
      </c>
      <c r="E184" s="8">
        <f t="shared" si="23"/>
        <v>179</v>
      </c>
      <c r="F184" t="str">
        <f t="shared" si="24"/>
        <v>生命大</v>
      </c>
      <c r="G184">
        <v>179</v>
      </c>
      <c r="H184" s="26" t="s">
        <v>518</v>
      </c>
      <c r="I184" s="4" t="str">
        <f t="shared" si="30"/>
        <v>提升自身生命值8329</v>
      </c>
      <c r="J184" t="s">
        <v>156</v>
      </c>
      <c r="K184" s="10" t="str">
        <f t="shared" si="29"/>
        <v>20179:100:1:0</v>
      </c>
      <c r="L184" s="4" t="s">
        <v>707</v>
      </c>
      <c r="Q184" s="6" t="str">
        <f>IF(_xlfn.IFNA(VLOOKUP(L184,buff!$K:$L,2,FALSE),"")=0,"",_xlfn.IFNA(VLOOKUP(L184,buff!$K:$L,2,FALSE),""))</f>
        <v>20179:100:1:0</v>
      </c>
      <c r="R184" s="6" t="str">
        <f>IF(_xlfn.IFNA(VLOOKUP(M184,buff!$K:$L,2,FALSE),"")=0,"",_xlfn.IFNA(VLOOKUP(M184,buff!$K:$L,2,FALSE),""))</f>
        <v/>
      </c>
      <c r="S184" s="6" t="str">
        <f>IF(_xlfn.IFNA(VLOOKUP(N184,buff!$K:$L,2,FALSE),"")=0,"",_xlfn.IFNA(VLOOKUP(N184,buff!$K:$L,2,FALSE),""))</f>
        <v/>
      </c>
      <c r="T184" s="6" t="str">
        <f>IF(_xlfn.IFNA(VLOOKUP(O184,buff!$K:$L,2,FALSE),"")=0,"",_xlfn.IFNA(VLOOKUP(O184,buff!$K:$L,2,FALSE),""))</f>
        <v/>
      </c>
      <c r="U184" s="6" t="str">
        <f>IF(_xlfn.IFNA(VLOOKUP(P184,buff!$K:$L,2,FALSE),"")=0,"",_xlfn.IFNA(VLOOKUP(P184,buff!$K:$L,2,FALSE),""))</f>
        <v/>
      </c>
      <c r="V184">
        <v>8329</v>
      </c>
      <c r="W184" t="s">
        <v>1554</v>
      </c>
    </row>
    <row r="185" spans="1:23" x14ac:dyDescent="0.15">
      <c r="A185" s="8" t="str">
        <f t="shared" si="22"/>
        <v>被动技能9等级20</v>
      </c>
      <c r="B185" s="8">
        <f t="shared" si="25"/>
        <v>9</v>
      </c>
      <c r="C185" s="8">
        <f t="shared" si="28"/>
        <v>20</v>
      </c>
      <c r="E185" s="8">
        <f t="shared" si="23"/>
        <v>180</v>
      </c>
      <c r="F185" t="str">
        <f t="shared" si="24"/>
        <v>生命大</v>
      </c>
      <c r="G185">
        <v>180</v>
      </c>
      <c r="H185" s="26" t="s">
        <v>518</v>
      </c>
      <c r="I185" s="4" t="str">
        <f t="shared" si="30"/>
        <v>提升自身生命值10255</v>
      </c>
      <c r="J185" t="s">
        <v>156</v>
      </c>
      <c r="K185" s="10" t="str">
        <f t="shared" si="29"/>
        <v>20180:100:1:0</v>
      </c>
      <c r="L185" s="4" t="s">
        <v>708</v>
      </c>
      <c r="Q185" s="6" t="str">
        <f>IF(_xlfn.IFNA(VLOOKUP(L185,buff!$K:$L,2,FALSE),"")=0,"",_xlfn.IFNA(VLOOKUP(L185,buff!$K:$L,2,FALSE),""))</f>
        <v>20180:100:1:0</v>
      </c>
      <c r="R185" s="6" t="str">
        <f>IF(_xlfn.IFNA(VLOOKUP(M185,buff!$K:$L,2,FALSE),"")=0,"",_xlfn.IFNA(VLOOKUP(M185,buff!$K:$L,2,FALSE),""))</f>
        <v/>
      </c>
      <c r="S185" s="6" t="str">
        <f>IF(_xlfn.IFNA(VLOOKUP(N185,buff!$K:$L,2,FALSE),"")=0,"",_xlfn.IFNA(VLOOKUP(N185,buff!$K:$L,2,FALSE),""))</f>
        <v/>
      </c>
      <c r="T185" s="6" t="str">
        <f>IF(_xlfn.IFNA(VLOOKUP(O185,buff!$K:$L,2,FALSE),"")=0,"",_xlfn.IFNA(VLOOKUP(O185,buff!$K:$L,2,FALSE),""))</f>
        <v/>
      </c>
      <c r="U185" s="6" t="str">
        <f>IF(_xlfn.IFNA(VLOOKUP(P185,buff!$K:$L,2,FALSE),"")=0,"",_xlfn.IFNA(VLOOKUP(P185,buff!$K:$L,2,FALSE),""))</f>
        <v/>
      </c>
      <c r="V185">
        <v>10255</v>
      </c>
      <c r="W185" t="s">
        <v>1554</v>
      </c>
    </row>
    <row r="186" spans="1:23" x14ac:dyDescent="0.15">
      <c r="A186" s="8" t="str">
        <f t="shared" si="22"/>
        <v>被动技能10等级1</v>
      </c>
      <c r="B186" s="8">
        <f t="shared" si="25"/>
        <v>10</v>
      </c>
      <c r="C186" s="8">
        <f t="shared" si="28"/>
        <v>1</v>
      </c>
      <c r="E186" s="8">
        <f t="shared" si="23"/>
        <v>181</v>
      </c>
      <c r="F186" t="str">
        <f t="shared" si="24"/>
        <v>急速</v>
      </c>
      <c r="G186">
        <v>181</v>
      </c>
      <c r="H186" s="4" t="s">
        <v>423</v>
      </c>
      <c r="I186" s="4" t="str">
        <f>"自身命中增加"&amp;V186&amp;",自身速度增加"&amp;W186&amp;"%"</f>
        <v>自身命中增加5,自身速度增加5%</v>
      </c>
      <c r="J186" t="s">
        <v>156</v>
      </c>
      <c r="K186" s="10" t="str">
        <f t="shared" si="29"/>
        <v>20181:100:1:0</v>
      </c>
      <c r="L186" s="4" t="s">
        <v>709</v>
      </c>
      <c r="M186" s="4"/>
      <c r="Q186" s="6" t="str">
        <f>IF(_xlfn.IFNA(VLOOKUP(L186,buff!$K:$L,2,FALSE),"")=0,"",_xlfn.IFNA(VLOOKUP(L186,buff!$K:$L,2,FALSE),""))</f>
        <v>20181:100:1:0</v>
      </c>
      <c r="R186" s="6" t="str">
        <f>IF(_xlfn.IFNA(VLOOKUP(M186,buff!$K:$L,2,FALSE),"")=0,"",_xlfn.IFNA(VLOOKUP(M186,buff!$K:$L,2,FALSE),""))</f>
        <v/>
      </c>
      <c r="S186" s="6" t="str">
        <f>IF(_xlfn.IFNA(VLOOKUP(N186,buff!$K:$L,2,FALSE),"")=0,"",_xlfn.IFNA(VLOOKUP(N186,buff!$K:$L,2,FALSE),""))</f>
        <v/>
      </c>
      <c r="T186" s="6" t="str">
        <f>IF(_xlfn.IFNA(VLOOKUP(O186,buff!$K:$L,2,FALSE),"")=0,"",_xlfn.IFNA(VLOOKUP(O186,buff!$K:$L,2,FALSE),""))</f>
        <v/>
      </c>
      <c r="U186" s="6" t="str">
        <f>IF(_xlfn.IFNA(VLOOKUP(P186,buff!$K:$L,2,FALSE),"")=0,"",_xlfn.IFNA(VLOOKUP(P186,buff!$K:$L,2,FALSE),""))</f>
        <v/>
      </c>
      <c r="V186">
        <v>5</v>
      </c>
      <c r="W186">
        <v>5</v>
      </c>
    </row>
    <row r="187" spans="1:23" x14ac:dyDescent="0.15">
      <c r="A187" s="8" t="str">
        <f t="shared" si="22"/>
        <v>被动技能10等级2</v>
      </c>
      <c r="B187" s="8">
        <f t="shared" si="25"/>
        <v>10</v>
      </c>
      <c r="C187" s="8">
        <f t="shared" si="28"/>
        <v>2</v>
      </c>
      <c r="E187" s="8">
        <f t="shared" si="23"/>
        <v>182</v>
      </c>
      <c r="F187" t="str">
        <f t="shared" si="24"/>
        <v>急速</v>
      </c>
      <c r="G187">
        <v>182</v>
      </c>
      <c r="H187" s="4" t="s">
        <v>423</v>
      </c>
      <c r="I187" s="4" t="str">
        <f t="shared" ref="I187:I205" si="31">"自身命中增加"&amp;V187&amp;",自身速度增加"&amp;W187&amp;"%"</f>
        <v>自身命中增加6,自身速度增加5%</v>
      </c>
      <c r="J187" t="s">
        <v>156</v>
      </c>
      <c r="K187" s="10" t="str">
        <f t="shared" si="29"/>
        <v>20182:100:1:0</v>
      </c>
      <c r="L187" s="4" t="s">
        <v>710</v>
      </c>
      <c r="M187" s="4"/>
      <c r="Q187" s="6" t="str">
        <f>IF(_xlfn.IFNA(VLOOKUP(L187,buff!$K:$L,2,FALSE),"")=0,"",_xlfn.IFNA(VLOOKUP(L187,buff!$K:$L,2,FALSE),""))</f>
        <v>20182:100:1:0</v>
      </c>
      <c r="R187" s="6" t="str">
        <f>IF(_xlfn.IFNA(VLOOKUP(M187,buff!$K:$L,2,FALSE),"")=0,"",_xlfn.IFNA(VLOOKUP(M187,buff!$K:$L,2,FALSE),""))</f>
        <v/>
      </c>
      <c r="S187" s="6" t="str">
        <f>IF(_xlfn.IFNA(VLOOKUP(N187,buff!$K:$L,2,FALSE),"")=0,"",_xlfn.IFNA(VLOOKUP(N187,buff!$K:$L,2,FALSE),""))</f>
        <v/>
      </c>
      <c r="T187" s="6" t="str">
        <f>IF(_xlfn.IFNA(VLOOKUP(O187,buff!$K:$L,2,FALSE),"")=0,"",_xlfn.IFNA(VLOOKUP(O187,buff!$K:$L,2,FALSE),""))</f>
        <v/>
      </c>
      <c r="U187" s="6" t="str">
        <f>IF(_xlfn.IFNA(VLOOKUP(P187,buff!$K:$L,2,FALSE),"")=0,"",_xlfn.IFNA(VLOOKUP(P187,buff!$K:$L,2,FALSE),""))</f>
        <v/>
      </c>
      <c r="V187">
        <v>6</v>
      </c>
      <c r="W187">
        <v>5</v>
      </c>
    </row>
    <row r="188" spans="1:23" x14ac:dyDescent="0.15">
      <c r="A188" s="8" t="str">
        <f t="shared" si="22"/>
        <v>被动技能10等级3</v>
      </c>
      <c r="B188" s="8">
        <f t="shared" si="25"/>
        <v>10</v>
      </c>
      <c r="C188" s="8">
        <f t="shared" si="28"/>
        <v>3</v>
      </c>
      <c r="E188" s="8">
        <f t="shared" si="23"/>
        <v>183</v>
      </c>
      <c r="F188" t="str">
        <f t="shared" si="24"/>
        <v>急速</v>
      </c>
      <c r="G188">
        <v>183</v>
      </c>
      <c r="H188" s="4" t="s">
        <v>423</v>
      </c>
      <c r="I188" s="4" t="str">
        <f t="shared" si="31"/>
        <v>自身命中增加7,自身速度增加6%</v>
      </c>
      <c r="J188" t="s">
        <v>156</v>
      </c>
      <c r="K188" s="10" t="str">
        <f t="shared" si="29"/>
        <v>20183:100:1:0</v>
      </c>
      <c r="L188" s="4" t="s">
        <v>711</v>
      </c>
      <c r="M188" s="4"/>
      <c r="Q188" s="6" t="str">
        <f>IF(_xlfn.IFNA(VLOOKUP(L188,buff!$K:$L,2,FALSE),"")=0,"",_xlfn.IFNA(VLOOKUP(L188,buff!$K:$L,2,FALSE),""))</f>
        <v>20183:100:1:0</v>
      </c>
      <c r="R188" s="6" t="str">
        <f>IF(_xlfn.IFNA(VLOOKUP(M188,buff!$K:$L,2,FALSE),"")=0,"",_xlfn.IFNA(VLOOKUP(M188,buff!$K:$L,2,FALSE),""))</f>
        <v/>
      </c>
      <c r="S188" s="6" t="str">
        <f>IF(_xlfn.IFNA(VLOOKUP(N188,buff!$K:$L,2,FALSE),"")=0,"",_xlfn.IFNA(VLOOKUP(N188,buff!$K:$L,2,FALSE),""))</f>
        <v/>
      </c>
      <c r="T188" s="6" t="str">
        <f>IF(_xlfn.IFNA(VLOOKUP(O188,buff!$K:$L,2,FALSE),"")=0,"",_xlfn.IFNA(VLOOKUP(O188,buff!$K:$L,2,FALSE),""))</f>
        <v/>
      </c>
      <c r="U188" s="6" t="str">
        <f>IF(_xlfn.IFNA(VLOOKUP(P188,buff!$K:$L,2,FALSE),"")=0,"",_xlfn.IFNA(VLOOKUP(P188,buff!$K:$L,2,FALSE),""))</f>
        <v/>
      </c>
      <c r="V188">
        <v>7</v>
      </c>
      <c r="W188">
        <v>6</v>
      </c>
    </row>
    <row r="189" spans="1:23" x14ac:dyDescent="0.15">
      <c r="A189" s="8" t="str">
        <f t="shared" si="22"/>
        <v>被动技能10等级4</v>
      </c>
      <c r="B189" s="8">
        <f t="shared" si="25"/>
        <v>10</v>
      </c>
      <c r="C189" s="8">
        <f t="shared" si="28"/>
        <v>4</v>
      </c>
      <c r="E189" s="8">
        <f t="shared" si="23"/>
        <v>184</v>
      </c>
      <c r="F189" t="str">
        <f t="shared" si="24"/>
        <v>急速</v>
      </c>
      <c r="G189">
        <v>184</v>
      </c>
      <c r="H189" s="4" t="s">
        <v>423</v>
      </c>
      <c r="I189" s="4" t="str">
        <f t="shared" si="31"/>
        <v>自身命中增加8,自身速度增加6%</v>
      </c>
      <c r="J189" t="s">
        <v>156</v>
      </c>
      <c r="K189" s="10" t="str">
        <f t="shared" si="29"/>
        <v>20184:100:1:0</v>
      </c>
      <c r="L189" s="4" t="s">
        <v>712</v>
      </c>
      <c r="M189" s="4"/>
      <c r="Q189" s="6" t="str">
        <f>IF(_xlfn.IFNA(VLOOKUP(L189,buff!$K:$L,2,FALSE),"")=0,"",_xlfn.IFNA(VLOOKUP(L189,buff!$K:$L,2,FALSE),""))</f>
        <v>20184:100:1:0</v>
      </c>
      <c r="R189" s="6" t="str">
        <f>IF(_xlfn.IFNA(VLOOKUP(M189,buff!$K:$L,2,FALSE),"")=0,"",_xlfn.IFNA(VLOOKUP(M189,buff!$K:$L,2,FALSE),""))</f>
        <v/>
      </c>
      <c r="S189" s="6" t="str">
        <f>IF(_xlfn.IFNA(VLOOKUP(N189,buff!$K:$L,2,FALSE),"")=0,"",_xlfn.IFNA(VLOOKUP(N189,buff!$K:$L,2,FALSE),""))</f>
        <v/>
      </c>
      <c r="T189" s="6" t="str">
        <f>IF(_xlfn.IFNA(VLOOKUP(O189,buff!$K:$L,2,FALSE),"")=0,"",_xlfn.IFNA(VLOOKUP(O189,buff!$K:$L,2,FALSE),""))</f>
        <v/>
      </c>
      <c r="U189" s="6" t="str">
        <f>IF(_xlfn.IFNA(VLOOKUP(P189,buff!$K:$L,2,FALSE),"")=0,"",_xlfn.IFNA(VLOOKUP(P189,buff!$K:$L,2,FALSE),""))</f>
        <v/>
      </c>
      <c r="V189">
        <v>8</v>
      </c>
      <c r="W189">
        <v>6</v>
      </c>
    </row>
    <row r="190" spans="1:23" x14ac:dyDescent="0.15">
      <c r="A190" s="8" t="str">
        <f t="shared" si="22"/>
        <v>被动技能10等级5</v>
      </c>
      <c r="B190" s="8">
        <f t="shared" si="25"/>
        <v>10</v>
      </c>
      <c r="C190" s="8">
        <f t="shared" si="28"/>
        <v>5</v>
      </c>
      <c r="E190" s="8">
        <f t="shared" si="23"/>
        <v>185</v>
      </c>
      <c r="F190" t="str">
        <f t="shared" si="24"/>
        <v>急速</v>
      </c>
      <c r="G190">
        <v>185</v>
      </c>
      <c r="H190" s="4" t="s">
        <v>423</v>
      </c>
      <c r="I190" s="4" t="str">
        <f t="shared" si="31"/>
        <v>自身命中增加9,自身速度增加7%</v>
      </c>
      <c r="J190" t="s">
        <v>156</v>
      </c>
      <c r="K190" s="10" t="str">
        <f t="shared" si="29"/>
        <v>20185:100:1:0</v>
      </c>
      <c r="L190" s="4" t="s">
        <v>713</v>
      </c>
      <c r="M190" s="4"/>
      <c r="Q190" s="6" t="str">
        <f>IF(_xlfn.IFNA(VLOOKUP(L190,buff!$K:$L,2,FALSE),"")=0,"",_xlfn.IFNA(VLOOKUP(L190,buff!$K:$L,2,FALSE),""))</f>
        <v>20185:100:1:0</v>
      </c>
      <c r="R190" s="6" t="str">
        <f>IF(_xlfn.IFNA(VLOOKUP(M190,buff!$K:$L,2,FALSE),"")=0,"",_xlfn.IFNA(VLOOKUP(M190,buff!$K:$L,2,FALSE),""))</f>
        <v/>
      </c>
      <c r="S190" s="6" t="str">
        <f>IF(_xlfn.IFNA(VLOOKUP(N190,buff!$K:$L,2,FALSE),"")=0,"",_xlfn.IFNA(VLOOKUP(N190,buff!$K:$L,2,FALSE),""))</f>
        <v/>
      </c>
      <c r="T190" s="6" t="str">
        <f>IF(_xlfn.IFNA(VLOOKUP(O190,buff!$K:$L,2,FALSE),"")=0,"",_xlfn.IFNA(VLOOKUP(O190,buff!$K:$L,2,FALSE),""))</f>
        <v/>
      </c>
      <c r="U190" s="6" t="str">
        <f>IF(_xlfn.IFNA(VLOOKUP(P190,buff!$K:$L,2,FALSE),"")=0,"",_xlfn.IFNA(VLOOKUP(P190,buff!$K:$L,2,FALSE),""))</f>
        <v/>
      </c>
      <c r="V190">
        <v>9</v>
      </c>
      <c r="W190">
        <v>7</v>
      </c>
    </row>
    <row r="191" spans="1:23" x14ac:dyDescent="0.15">
      <c r="A191" s="8" t="str">
        <f t="shared" si="22"/>
        <v>被动技能10等级6</v>
      </c>
      <c r="B191" s="8">
        <f t="shared" si="25"/>
        <v>10</v>
      </c>
      <c r="C191" s="8">
        <f t="shared" si="28"/>
        <v>6</v>
      </c>
      <c r="E191" s="8">
        <f t="shared" si="23"/>
        <v>186</v>
      </c>
      <c r="F191" t="str">
        <f t="shared" si="24"/>
        <v>急速</v>
      </c>
      <c r="G191">
        <v>186</v>
      </c>
      <c r="H191" s="4" t="s">
        <v>423</v>
      </c>
      <c r="I191" s="4" t="str">
        <f t="shared" si="31"/>
        <v>自身命中增加10,自身速度增加7%</v>
      </c>
      <c r="J191" t="s">
        <v>156</v>
      </c>
      <c r="K191" s="10" t="str">
        <f t="shared" si="29"/>
        <v>20186:100:1:0</v>
      </c>
      <c r="L191" s="4" t="s">
        <v>714</v>
      </c>
      <c r="M191" s="4"/>
      <c r="Q191" s="6" t="str">
        <f>IF(_xlfn.IFNA(VLOOKUP(L191,buff!$K:$L,2,FALSE),"")=0,"",_xlfn.IFNA(VLOOKUP(L191,buff!$K:$L,2,FALSE),""))</f>
        <v>20186:100:1:0</v>
      </c>
      <c r="R191" s="6" t="str">
        <f>IF(_xlfn.IFNA(VLOOKUP(M191,buff!$K:$L,2,FALSE),"")=0,"",_xlfn.IFNA(VLOOKUP(M191,buff!$K:$L,2,FALSE),""))</f>
        <v/>
      </c>
      <c r="S191" s="6" t="str">
        <f>IF(_xlfn.IFNA(VLOOKUP(N191,buff!$K:$L,2,FALSE),"")=0,"",_xlfn.IFNA(VLOOKUP(N191,buff!$K:$L,2,FALSE),""))</f>
        <v/>
      </c>
      <c r="T191" s="6" t="str">
        <f>IF(_xlfn.IFNA(VLOOKUP(O191,buff!$K:$L,2,FALSE),"")=0,"",_xlfn.IFNA(VLOOKUP(O191,buff!$K:$L,2,FALSE),""))</f>
        <v/>
      </c>
      <c r="U191" s="6" t="str">
        <f>IF(_xlfn.IFNA(VLOOKUP(P191,buff!$K:$L,2,FALSE),"")=0,"",_xlfn.IFNA(VLOOKUP(P191,buff!$K:$L,2,FALSE),""))</f>
        <v/>
      </c>
      <c r="V191">
        <v>10</v>
      </c>
      <c r="W191">
        <v>7</v>
      </c>
    </row>
    <row r="192" spans="1:23" x14ac:dyDescent="0.15">
      <c r="A192" s="8" t="str">
        <f t="shared" si="22"/>
        <v>被动技能10等级7</v>
      </c>
      <c r="B192" s="8">
        <f t="shared" si="25"/>
        <v>10</v>
      </c>
      <c r="C192" s="8">
        <f t="shared" si="28"/>
        <v>7</v>
      </c>
      <c r="E192" s="8">
        <f t="shared" si="23"/>
        <v>187</v>
      </c>
      <c r="F192" t="str">
        <f t="shared" si="24"/>
        <v>急速</v>
      </c>
      <c r="G192">
        <v>187</v>
      </c>
      <c r="H192" s="4" t="s">
        <v>423</v>
      </c>
      <c r="I192" s="4" t="str">
        <f t="shared" si="31"/>
        <v>自身命中增加11,自身速度增加8%</v>
      </c>
      <c r="J192" t="s">
        <v>156</v>
      </c>
      <c r="K192" s="10" t="str">
        <f t="shared" si="29"/>
        <v>20187:100:1:0</v>
      </c>
      <c r="L192" s="4" t="s">
        <v>715</v>
      </c>
      <c r="M192" s="4"/>
      <c r="Q192" s="6" t="str">
        <f>IF(_xlfn.IFNA(VLOOKUP(L192,buff!$K:$L,2,FALSE),"")=0,"",_xlfn.IFNA(VLOOKUP(L192,buff!$K:$L,2,FALSE),""))</f>
        <v>20187:100:1:0</v>
      </c>
      <c r="R192" s="6" t="str">
        <f>IF(_xlfn.IFNA(VLOOKUP(M192,buff!$K:$L,2,FALSE),"")=0,"",_xlfn.IFNA(VLOOKUP(M192,buff!$K:$L,2,FALSE),""))</f>
        <v/>
      </c>
      <c r="S192" s="6" t="str">
        <f>IF(_xlfn.IFNA(VLOOKUP(N192,buff!$K:$L,2,FALSE),"")=0,"",_xlfn.IFNA(VLOOKUP(N192,buff!$K:$L,2,FALSE),""))</f>
        <v/>
      </c>
      <c r="T192" s="6" t="str">
        <f>IF(_xlfn.IFNA(VLOOKUP(O192,buff!$K:$L,2,FALSE),"")=0,"",_xlfn.IFNA(VLOOKUP(O192,buff!$K:$L,2,FALSE),""))</f>
        <v/>
      </c>
      <c r="U192" s="6" t="str">
        <f>IF(_xlfn.IFNA(VLOOKUP(P192,buff!$K:$L,2,FALSE),"")=0,"",_xlfn.IFNA(VLOOKUP(P192,buff!$K:$L,2,FALSE),""))</f>
        <v/>
      </c>
      <c r="V192">
        <v>11</v>
      </c>
      <c r="W192">
        <v>8</v>
      </c>
    </row>
    <row r="193" spans="1:23" x14ac:dyDescent="0.15">
      <c r="A193" s="8" t="str">
        <f t="shared" si="22"/>
        <v>被动技能10等级8</v>
      </c>
      <c r="B193" s="8">
        <f t="shared" si="25"/>
        <v>10</v>
      </c>
      <c r="C193" s="8">
        <f t="shared" si="28"/>
        <v>8</v>
      </c>
      <c r="E193" s="8">
        <f t="shared" si="23"/>
        <v>188</v>
      </c>
      <c r="F193" t="str">
        <f t="shared" si="24"/>
        <v>急速</v>
      </c>
      <c r="G193">
        <v>188</v>
      </c>
      <c r="H193" s="4" t="s">
        <v>423</v>
      </c>
      <c r="I193" s="4" t="str">
        <f t="shared" si="31"/>
        <v>自身命中增加12,自身速度增加8%</v>
      </c>
      <c r="J193" t="s">
        <v>156</v>
      </c>
      <c r="K193" s="10" t="str">
        <f t="shared" si="29"/>
        <v>20188:100:1:0</v>
      </c>
      <c r="L193" s="4" t="s">
        <v>716</v>
      </c>
      <c r="M193" s="4"/>
      <c r="Q193" s="6" t="str">
        <f>IF(_xlfn.IFNA(VLOOKUP(L193,buff!$K:$L,2,FALSE),"")=0,"",_xlfn.IFNA(VLOOKUP(L193,buff!$K:$L,2,FALSE),""))</f>
        <v>20188:100:1:0</v>
      </c>
      <c r="R193" s="6" t="str">
        <f>IF(_xlfn.IFNA(VLOOKUP(M193,buff!$K:$L,2,FALSE),"")=0,"",_xlfn.IFNA(VLOOKUP(M193,buff!$K:$L,2,FALSE),""))</f>
        <v/>
      </c>
      <c r="S193" s="6" t="str">
        <f>IF(_xlfn.IFNA(VLOOKUP(N193,buff!$K:$L,2,FALSE),"")=0,"",_xlfn.IFNA(VLOOKUP(N193,buff!$K:$L,2,FALSE),""))</f>
        <v/>
      </c>
      <c r="T193" s="6" t="str">
        <f>IF(_xlfn.IFNA(VLOOKUP(O193,buff!$K:$L,2,FALSE),"")=0,"",_xlfn.IFNA(VLOOKUP(O193,buff!$K:$L,2,FALSE),""))</f>
        <v/>
      </c>
      <c r="U193" s="6" t="str">
        <f>IF(_xlfn.IFNA(VLOOKUP(P193,buff!$K:$L,2,FALSE),"")=0,"",_xlfn.IFNA(VLOOKUP(P193,buff!$K:$L,2,FALSE),""))</f>
        <v/>
      </c>
      <c r="V193">
        <v>12</v>
      </c>
      <c r="W193">
        <v>8</v>
      </c>
    </row>
    <row r="194" spans="1:23" x14ac:dyDescent="0.15">
      <c r="A194" s="8" t="str">
        <f t="shared" si="22"/>
        <v>被动技能10等级9</v>
      </c>
      <c r="B194" s="8">
        <f t="shared" si="25"/>
        <v>10</v>
      </c>
      <c r="C194" s="8">
        <f t="shared" si="28"/>
        <v>9</v>
      </c>
      <c r="E194" s="8">
        <f t="shared" si="23"/>
        <v>189</v>
      </c>
      <c r="F194" t="str">
        <f t="shared" si="24"/>
        <v>急速</v>
      </c>
      <c r="G194">
        <v>189</v>
      </c>
      <c r="H194" s="4" t="s">
        <v>423</v>
      </c>
      <c r="I194" s="4" t="str">
        <f t="shared" si="31"/>
        <v>自身命中增加13,自身速度增加9%</v>
      </c>
      <c r="J194" t="s">
        <v>156</v>
      </c>
      <c r="K194" s="10" t="str">
        <f t="shared" si="29"/>
        <v>20189:100:1:0</v>
      </c>
      <c r="L194" s="4" t="s">
        <v>717</v>
      </c>
      <c r="M194" s="4"/>
      <c r="Q194" s="6" t="str">
        <f>IF(_xlfn.IFNA(VLOOKUP(L194,buff!$K:$L,2,FALSE),"")=0,"",_xlfn.IFNA(VLOOKUP(L194,buff!$K:$L,2,FALSE),""))</f>
        <v>20189:100:1:0</v>
      </c>
      <c r="R194" s="6" t="str">
        <f>IF(_xlfn.IFNA(VLOOKUP(M194,buff!$K:$L,2,FALSE),"")=0,"",_xlfn.IFNA(VLOOKUP(M194,buff!$K:$L,2,FALSE),""))</f>
        <v/>
      </c>
      <c r="S194" s="6" t="str">
        <f>IF(_xlfn.IFNA(VLOOKUP(N194,buff!$K:$L,2,FALSE),"")=0,"",_xlfn.IFNA(VLOOKUP(N194,buff!$K:$L,2,FALSE),""))</f>
        <v/>
      </c>
      <c r="T194" s="6" t="str">
        <f>IF(_xlfn.IFNA(VLOOKUP(O194,buff!$K:$L,2,FALSE),"")=0,"",_xlfn.IFNA(VLOOKUP(O194,buff!$K:$L,2,FALSE),""))</f>
        <v/>
      </c>
      <c r="U194" s="6" t="str">
        <f>IF(_xlfn.IFNA(VLOOKUP(P194,buff!$K:$L,2,FALSE),"")=0,"",_xlfn.IFNA(VLOOKUP(P194,buff!$K:$L,2,FALSE),""))</f>
        <v/>
      </c>
      <c r="V194">
        <v>13</v>
      </c>
      <c r="W194">
        <v>9</v>
      </c>
    </row>
    <row r="195" spans="1:23" x14ac:dyDescent="0.15">
      <c r="A195" s="8" t="str">
        <f t="shared" si="22"/>
        <v>被动技能10等级10</v>
      </c>
      <c r="B195" s="8">
        <f t="shared" si="25"/>
        <v>10</v>
      </c>
      <c r="C195" s="8">
        <f t="shared" si="28"/>
        <v>10</v>
      </c>
      <c r="E195" s="8">
        <f t="shared" si="23"/>
        <v>190</v>
      </c>
      <c r="F195" t="str">
        <f t="shared" si="24"/>
        <v>急速</v>
      </c>
      <c r="G195">
        <v>190</v>
      </c>
      <c r="H195" s="4" t="s">
        <v>423</v>
      </c>
      <c r="I195" s="4" t="str">
        <f t="shared" si="31"/>
        <v>自身命中增加14,自身速度增加9%</v>
      </c>
      <c r="J195" t="s">
        <v>156</v>
      </c>
      <c r="K195" s="10" t="str">
        <f t="shared" si="29"/>
        <v>20190:100:1:0</v>
      </c>
      <c r="L195" s="4" t="s">
        <v>718</v>
      </c>
      <c r="M195" s="4"/>
      <c r="Q195" s="6" t="str">
        <f>IF(_xlfn.IFNA(VLOOKUP(L195,buff!$K:$L,2,FALSE),"")=0,"",_xlfn.IFNA(VLOOKUP(L195,buff!$K:$L,2,FALSE),""))</f>
        <v>20190:100:1:0</v>
      </c>
      <c r="R195" s="6" t="str">
        <f>IF(_xlfn.IFNA(VLOOKUP(M195,buff!$K:$L,2,FALSE),"")=0,"",_xlfn.IFNA(VLOOKUP(M195,buff!$K:$L,2,FALSE),""))</f>
        <v/>
      </c>
      <c r="S195" s="6" t="str">
        <f>IF(_xlfn.IFNA(VLOOKUP(N195,buff!$K:$L,2,FALSE),"")=0,"",_xlfn.IFNA(VLOOKUP(N195,buff!$K:$L,2,FALSE),""))</f>
        <v/>
      </c>
      <c r="T195" s="6" t="str">
        <f>IF(_xlfn.IFNA(VLOOKUP(O195,buff!$K:$L,2,FALSE),"")=0,"",_xlfn.IFNA(VLOOKUP(O195,buff!$K:$L,2,FALSE),""))</f>
        <v/>
      </c>
      <c r="U195" s="6" t="str">
        <f>IF(_xlfn.IFNA(VLOOKUP(P195,buff!$K:$L,2,FALSE),"")=0,"",_xlfn.IFNA(VLOOKUP(P195,buff!$K:$L,2,FALSE),""))</f>
        <v/>
      </c>
      <c r="V195">
        <v>14</v>
      </c>
      <c r="W195">
        <v>9</v>
      </c>
    </row>
    <row r="196" spans="1:23" x14ac:dyDescent="0.15">
      <c r="A196" s="8" t="str">
        <f t="shared" si="22"/>
        <v>被动技能10等级11</v>
      </c>
      <c r="B196" s="8">
        <f t="shared" si="25"/>
        <v>10</v>
      </c>
      <c r="C196" s="8">
        <f t="shared" si="28"/>
        <v>11</v>
      </c>
      <c r="E196" s="8">
        <f t="shared" si="23"/>
        <v>191</v>
      </c>
      <c r="F196" t="str">
        <f t="shared" si="24"/>
        <v>急速</v>
      </c>
      <c r="G196">
        <v>191</v>
      </c>
      <c r="H196" s="4" t="s">
        <v>423</v>
      </c>
      <c r="I196" s="4" t="str">
        <f t="shared" si="31"/>
        <v>自身命中增加15,自身速度增加10%</v>
      </c>
      <c r="J196" t="s">
        <v>156</v>
      </c>
      <c r="K196" s="10" t="str">
        <f t="shared" si="29"/>
        <v>20191:100:1:0</v>
      </c>
      <c r="L196" s="4" t="s">
        <v>719</v>
      </c>
      <c r="M196" s="4"/>
      <c r="Q196" s="6" t="str">
        <f>IF(_xlfn.IFNA(VLOOKUP(L196,buff!$K:$L,2,FALSE),"")=0,"",_xlfn.IFNA(VLOOKUP(L196,buff!$K:$L,2,FALSE),""))</f>
        <v>20191:100:1:0</v>
      </c>
      <c r="R196" s="6" t="str">
        <f>IF(_xlfn.IFNA(VLOOKUP(M196,buff!$K:$L,2,FALSE),"")=0,"",_xlfn.IFNA(VLOOKUP(M196,buff!$K:$L,2,FALSE),""))</f>
        <v/>
      </c>
      <c r="S196" s="6" t="str">
        <f>IF(_xlfn.IFNA(VLOOKUP(N196,buff!$K:$L,2,FALSE),"")=0,"",_xlfn.IFNA(VLOOKUP(N196,buff!$K:$L,2,FALSE),""))</f>
        <v/>
      </c>
      <c r="T196" s="6" t="str">
        <f>IF(_xlfn.IFNA(VLOOKUP(O196,buff!$K:$L,2,FALSE),"")=0,"",_xlfn.IFNA(VLOOKUP(O196,buff!$K:$L,2,FALSE),""))</f>
        <v/>
      </c>
      <c r="U196" s="6" t="str">
        <f>IF(_xlfn.IFNA(VLOOKUP(P196,buff!$K:$L,2,FALSE),"")=0,"",_xlfn.IFNA(VLOOKUP(P196,buff!$K:$L,2,FALSE),""))</f>
        <v/>
      </c>
      <c r="V196">
        <v>15</v>
      </c>
      <c r="W196">
        <v>10</v>
      </c>
    </row>
    <row r="197" spans="1:23" x14ac:dyDescent="0.15">
      <c r="A197" s="8" t="str">
        <f t="shared" si="22"/>
        <v>被动技能10等级12</v>
      </c>
      <c r="B197" s="8">
        <f t="shared" si="25"/>
        <v>10</v>
      </c>
      <c r="C197" s="8">
        <f t="shared" si="28"/>
        <v>12</v>
      </c>
      <c r="E197" s="8">
        <f t="shared" si="23"/>
        <v>192</v>
      </c>
      <c r="F197" t="str">
        <f t="shared" si="24"/>
        <v>急速</v>
      </c>
      <c r="G197">
        <v>192</v>
      </c>
      <c r="H197" s="4" t="s">
        <v>423</v>
      </c>
      <c r="I197" s="4" t="str">
        <f t="shared" si="31"/>
        <v>自身命中增加16,自身速度增加10%</v>
      </c>
      <c r="J197" t="s">
        <v>156</v>
      </c>
      <c r="K197" s="10" t="str">
        <f t="shared" si="29"/>
        <v>20192:100:1:0</v>
      </c>
      <c r="L197" s="4" t="s">
        <v>720</v>
      </c>
      <c r="M197" s="4"/>
      <c r="Q197" s="6" t="str">
        <f>IF(_xlfn.IFNA(VLOOKUP(L197,buff!$K:$L,2,FALSE),"")=0,"",_xlfn.IFNA(VLOOKUP(L197,buff!$K:$L,2,FALSE),""))</f>
        <v>20192:100:1:0</v>
      </c>
      <c r="R197" s="6" t="str">
        <f>IF(_xlfn.IFNA(VLOOKUP(M197,buff!$K:$L,2,FALSE),"")=0,"",_xlfn.IFNA(VLOOKUP(M197,buff!$K:$L,2,FALSE),""))</f>
        <v/>
      </c>
      <c r="S197" s="6" t="str">
        <f>IF(_xlfn.IFNA(VLOOKUP(N197,buff!$K:$L,2,FALSE),"")=0,"",_xlfn.IFNA(VLOOKUP(N197,buff!$K:$L,2,FALSE),""))</f>
        <v/>
      </c>
      <c r="T197" s="6" t="str">
        <f>IF(_xlfn.IFNA(VLOOKUP(O197,buff!$K:$L,2,FALSE),"")=0,"",_xlfn.IFNA(VLOOKUP(O197,buff!$K:$L,2,FALSE),""))</f>
        <v/>
      </c>
      <c r="U197" s="6" t="str">
        <f>IF(_xlfn.IFNA(VLOOKUP(P197,buff!$K:$L,2,FALSE),"")=0,"",_xlfn.IFNA(VLOOKUP(P197,buff!$K:$L,2,FALSE),""))</f>
        <v/>
      </c>
      <c r="V197">
        <v>16</v>
      </c>
      <c r="W197">
        <v>10</v>
      </c>
    </row>
    <row r="198" spans="1:23" x14ac:dyDescent="0.15">
      <c r="A198" s="8" t="str">
        <f t="shared" si="22"/>
        <v>被动技能10等级13</v>
      </c>
      <c r="B198" s="8">
        <f t="shared" si="25"/>
        <v>10</v>
      </c>
      <c r="C198" s="8">
        <f t="shared" si="28"/>
        <v>13</v>
      </c>
      <c r="E198" s="8">
        <f t="shared" si="23"/>
        <v>193</v>
      </c>
      <c r="F198" t="str">
        <f t="shared" si="24"/>
        <v>急速</v>
      </c>
      <c r="G198">
        <v>193</v>
      </c>
      <c r="H198" s="4" t="s">
        <v>423</v>
      </c>
      <c r="I198" s="4" t="str">
        <f t="shared" si="31"/>
        <v>自身命中增加17,自身速度增加10%</v>
      </c>
      <c r="J198" t="s">
        <v>156</v>
      </c>
      <c r="K198" s="10" t="str">
        <f t="shared" si="29"/>
        <v>20193:100:1:0</v>
      </c>
      <c r="L198" s="4" t="s">
        <v>721</v>
      </c>
      <c r="M198" s="4"/>
      <c r="Q198" s="6" t="str">
        <f>IF(_xlfn.IFNA(VLOOKUP(L198,buff!$K:$L,2,FALSE),"")=0,"",_xlfn.IFNA(VLOOKUP(L198,buff!$K:$L,2,FALSE),""))</f>
        <v>20193:100:1:0</v>
      </c>
      <c r="R198" s="6" t="str">
        <f>IF(_xlfn.IFNA(VLOOKUP(M198,buff!$K:$L,2,FALSE),"")=0,"",_xlfn.IFNA(VLOOKUP(M198,buff!$K:$L,2,FALSE),""))</f>
        <v/>
      </c>
      <c r="S198" s="6" t="str">
        <f>IF(_xlfn.IFNA(VLOOKUP(N198,buff!$K:$L,2,FALSE),"")=0,"",_xlfn.IFNA(VLOOKUP(N198,buff!$K:$L,2,FALSE),""))</f>
        <v/>
      </c>
      <c r="T198" s="6" t="str">
        <f>IF(_xlfn.IFNA(VLOOKUP(O198,buff!$K:$L,2,FALSE),"")=0,"",_xlfn.IFNA(VLOOKUP(O198,buff!$K:$L,2,FALSE),""))</f>
        <v/>
      </c>
      <c r="U198" s="6" t="str">
        <f>IF(_xlfn.IFNA(VLOOKUP(P198,buff!$K:$L,2,FALSE),"")=0,"",_xlfn.IFNA(VLOOKUP(P198,buff!$K:$L,2,FALSE),""))</f>
        <v/>
      </c>
      <c r="V198">
        <v>17</v>
      </c>
      <c r="W198">
        <v>10</v>
      </c>
    </row>
    <row r="199" spans="1:23" x14ac:dyDescent="0.15">
      <c r="A199" s="8" t="str">
        <f t="shared" ref="A199:A262" si="32">A$4&amp;B199&amp;A$5&amp;C199</f>
        <v>被动技能10等级14</v>
      </c>
      <c r="B199" s="8">
        <f t="shared" si="25"/>
        <v>10</v>
      </c>
      <c r="C199" s="8">
        <f t="shared" si="28"/>
        <v>14</v>
      </c>
      <c r="E199" s="8">
        <f t="shared" ref="E199:E262" si="33">G199</f>
        <v>194</v>
      </c>
      <c r="F199" t="str">
        <f t="shared" ref="F199:F262" si="34">H199</f>
        <v>急速</v>
      </c>
      <c r="G199">
        <v>194</v>
      </c>
      <c r="H199" s="4" t="s">
        <v>423</v>
      </c>
      <c r="I199" s="4" t="str">
        <f t="shared" si="31"/>
        <v>自身命中增加18,自身速度增加10%</v>
      </c>
      <c r="J199" t="s">
        <v>156</v>
      </c>
      <c r="K199" s="10" t="str">
        <f t="shared" si="29"/>
        <v>20194:100:1:0</v>
      </c>
      <c r="L199" s="4" t="s">
        <v>722</v>
      </c>
      <c r="M199" s="4"/>
      <c r="Q199" s="6" t="str">
        <f>IF(_xlfn.IFNA(VLOOKUP(L199,buff!$K:$L,2,FALSE),"")=0,"",_xlfn.IFNA(VLOOKUP(L199,buff!$K:$L,2,FALSE),""))</f>
        <v>20194:100:1:0</v>
      </c>
      <c r="R199" s="6" t="str">
        <f>IF(_xlfn.IFNA(VLOOKUP(M199,buff!$K:$L,2,FALSE),"")=0,"",_xlfn.IFNA(VLOOKUP(M199,buff!$K:$L,2,FALSE),""))</f>
        <v/>
      </c>
      <c r="S199" s="6" t="str">
        <f>IF(_xlfn.IFNA(VLOOKUP(N199,buff!$K:$L,2,FALSE),"")=0,"",_xlfn.IFNA(VLOOKUP(N199,buff!$K:$L,2,FALSE),""))</f>
        <v/>
      </c>
      <c r="T199" s="6" t="str">
        <f>IF(_xlfn.IFNA(VLOOKUP(O199,buff!$K:$L,2,FALSE),"")=0,"",_xlfn.IFNA(VLOOKUP(O199,buff!$K:$L,2,FALSE),""))</f>
        <v/>
      </c>
      <c r="U199" s="6" t="str">
        <f>IF(_xlfn.IFNA(VLOOKUP(P199,buff!$K:$L,2,FALSE),"")=0,"",_xlfn.IFNA(VLOOKUP(P199,buff!$K:$L,2,FALSE),""))</f>
        <v/>
      </c>
      <c r="V199">
        <v>18</v>
      </c>
      <c r="W199">
        <v>10</v>
      </c>
    </row>
    <row r="200" spans="1:23" x14ac:dyDescent="0.15">
      <c r="A200" s="8" t="str">
        <f t="shared" si="32"/>
        <v>被动技能10等级15</v>
      </c>
      <c r="B200" s="8">
        <f t="shared" ref="B200:B263" si="35">IF(C200=1,B199+1,B199)</f>
        <v>10</v>
      </c>
      <c r="C200" s="8">
        <f t="shared" si="28"/>
        <v>15</v>
      </c>
      <c r="E200" s="8">
        <f t="shared" si="33"/>
        <v>195</v>
      </c>
      <c r="F200" t="str">
        <f t="shared" si="34"/>
        <v>急速</v>
      </c>
      <c r="G200">
        <v>195</v>
      </c>
      <c r="H200" s="4" t="s">
        <v>423</v>
      </c>
      <c r="I200" s="4" t="str">
        <f t="shared" si="31"/>
        <v>自身命中增加19,自身速度增加10%</v>
      </c>
      <c r="J200" t="s">
        <v>156</v>
      </c>
      <c r="K200" s="10" t="str">
        <f t="shared" si="29"/>
        <v>20195:100:1:0</v>
      </c>
      <c r="L200" s="4" t="s">
        <v>723</v>
      </c>
      <c r="M200" s="4"/>
      <c r="Q200" s="6" t="str">
        <f>IF(_xlfn.IFNA(VLOOKUP(L200,buff!$K:$L,2,FALSE),"")=0,"",_xlfn.IFNA(VLOOKUP(L200,buff!$K:$L,2,FALSE),""))</f>
        <v>20195:100:1:0</v>
      </c>
      <c r="R200" s="6" t="str">
        <f>IF(_xlfn.IFNA(VLOOKUP(M200,buff!$K:$L,2,FALSE),"")=0,"",_xlfn.IFNA(VLOOKUP(M200,buff!$K:$L,2,FALSE),""))</f>
        <v/>
      </c>
      <c r="S200" s="6" t="str">
        <f>IF(_xlfn.IFNA(VLOOKUP(N200,buff!$K:$L,2,FALSE),"")=0,"",_xlfn.IFNA(VLOOKUP(N200,buff!$K:$L,2,FALSE),""))</f>
        <v/>
      </c>
      <c r="T200" s="6" t="str">
        <f>IF(_xlfn.IFNA(VLOOKUP(O200,buff!$K:$L,2,FALSE),"")=0,"",_xlfn.IFNA(VLOOKUP(O200,buff!$K:$L,2,FALSE),""))</f>
        <v/>
      </c>
      <c r="U200" s="6" t="str">
        <f>IF(_xlfn.IFNA(VLOOKUP(P200,buff!$K:$L,2,FALSE),"")=0,"",_xlfn.IFNA(VLOOKUP(P200,buff!$K:$L,2,FALSE),""))</f>
        <v/>
      </c>
      <c r="V200">
        <v>19</v>
      </c>
      <c r="W200">
        <v>10</v>
      </c>
    </row>
    <row r="201" spans="1:23" x14ac:dyDescent="0.15">
      <c r="A201" s="8" t="str">
        <f t="shared" si="32"/>
        <v>被动技能10等级16</v>
      </c>
      <c r="B201" s="8">
        <f t="shared" si="35"/>
        <v>10</v>
      </c>
      <c r="C201" s="8">
        <f t="shared" si="28"/>
        <v>16</v>
      </c>
      <c r="E201" s="8">
        <f t="shared" si="33"/>
        <v>196</v>
      </c>
      <c r="F201" t="str">
        <f t="shared" si="34"/>
        <v>急速</v>
      </c>
      <c r="G201">
        <v>196</v>
      </c>
      <c r="H201" s="4" t="s">
        <v>423</v>
      </c>
      <c r="I201" s="4" t="str">
        <f t="shared" si="31"/>
        <v>自身命中增加20,自身速度增加10%</v>
      </c>
      <c r="J201" t="s">
        <v>156</v>
      </c>
      <c r="K201" s="10" t="str">
        <f t="shared" si="29"/>
        <v>20196:100:1:0</v>
      </c>
      <c r="L201" s="4" t="s">
        <v>724</v>
      </c>
      <c r="M201" s="4"/>
      <c r="Q201" s="6" t="str">
        <f>IF(_xlfn.IFNA(VLOOKUP(L201,buff!$K:$L,2,FALSE),"")=0,"",_xlfn.IFNA(VLOOKUP(L201,buff!$K:$L,2,FALSE),""))</f>
        <v>20196:100:1:0</v>
      </c>
      <c r="R201" s="6" t="str">
        <f>IF(_xlfn.IFNA(VLOOKUP(M201,buff!$K:$L,2,FALSE),"")=0,"",_xlfn.IFNA(VLOOKUP(M201,buff!$K:$L,2,FALSE),""))</f>
        <v/>
      </c>
      <c r="S201" s="6" t="str">
        <f>IF(_xlfn.IFNA(VLOOKUP(N201,buff!$K:$L,2,FALSE),"")=0,"",_xlfn.IFNA(VLOOKUP(N201,buff!$K:$L,2,FALSE),""))</f>
        <v/>
      </c>
      <c r="T201" s="6" t="str">
        <f>IF(_xlfn.IFNA(VLOOKUP(O201,buff!$K:$L,2,FALSE),"")=0,"",_xlfn.IFNA(VLOOKUP(O201,buff!$K:$L,2,FALSE),""))</f>
        <v/>
      </c>
      <c r="U201" s="6" t="str">
        <f>IF(_xlfn.IFNA(VLOOKUP(P201,buff!$K:$L,2,FALSE),"")=0,"",_xlfn.IFNA(VLOOKUP(P201,buff!$K:$L,2,FALSE),""))</f>
        <v/>
      </c>
      <c r="V201">
        <v>20</v>
      </c>
      <c r="W201">
        <v>10</v>
      </c>
    </row>
    <row r="202" spans="1:23" x14ac:dyDescent="0.15">
      <c r="A202" s="8" t="str">
        <f t="shared" si="32"/>
        <v>被动技能10等级17</v>
      </c>
      <c r="B202" s="8">
        <f t="shared" si="35"/>
        <v>10</v>
      </c>
      <c r="C202" s="8">
        <f t="shared" si="28"/>
        <v>17</v>
      </c>
      <c r="E202" s="8">
        <f t="shared" si="33"/>
        <v>197</v>
      </c>
      <c r="F202" t="str">
        <f t="shared" si="34"/>
        <v>急速</v>
      </c>
      <c r="G202">
        <v>197</v>
      </c>
      <c r="H202" s="4" t="s">
        <v>423</v>
      </c>
      <c r="I202" s="4" t="str">
        <f t="shared" si="31"/>
        <v>自身命中增加21,自身速度增加10%</v>
      </c>
      <c r="J202" t="s">
        <v>156</v>
      </c>
      <c r="K202" s="10" t="str">
        <f t="shared" si="29"/>
        <v>20197:100:1:0</v>
      </c>
      <c r="L202" s="4" t="s">
        <v>725</v>
      </c>
      <c r="M202" s="4"/>
      <c r="Q202" s="6" t="str">
        <f>IF(_xlfn.IFNA(VLOOKUP(L202,buff!$K:$L,2,FALSE),"")=0,"",_xlfn.IFNA(VLOOKUP(L202,buff!$K:$L,2,FALSE),""))</f>
        <v>20197:100:1:0</v>
      </c>
      <c r="R202" s="6" t="str">
        <f>IF(_xlfn.IFNA(VLOOKUP(M202,buff!$K:$L,2,FALSE),"")=0,"",_xlfn.IFNA(VLOOKUP(M202,buff!$K:$L,2,FALSE),""))</f>
        <v/>
      </c>
      <c r="S202" s="6" t="str">
        <f>IF(_xlfn.IFNA(VLOOKUP(N202,buff!$K:$L,2,FALSE),"")=0,"",_xlfn.IFNA(VLOOKUP(N202,buff!$K:$L,2,FALSE),""))</f>
        <v/>
      </c>
      <c r="T202" s="6" t="str">
        <f>IF(_xlfn.IFNA(VLOOKUP(O202,buff!$K:$L,2,FALSE),"")=0,"",_xlfn.IFNA(VLOOKUP(O202,buff!$K:$L,2,FALSE),""))</f>
        <v/>
      </c>
      <c r="U202" s="6" t="str">
        <f>IF(_xlfn.IFNA(VLOOKUP(P202,buff!$K:$L,2,FALSE),"")=0,"",_xlfn.IFNA(VLOOKUP(P202,buff!$K:$L,2,FALSE),""))</f>
        <v/>
      </c>
      <c r="V202">
        <v>21</v>
      </c>
      <c r="W202">
        <v>10</v>
      </c>
    </row>
    <row r="203" spans="1:23" x14ac:dyDescent="0.15">
      <c r="A203" s="8" t="str">
        <f t="shared" si="32"/>
        <v>被动技能10等级18</v>
      </c>
      <c r="B203" s="8">
        <f t="shared" si="35"/>
        <v>10</v>
      </c>
      <c r="C203" s="8">
        <f t="shared" si="28"/>
        <v>18</v>
      </c>
      <c r="E203" s="8">
        <f t="shared" si="33"/>
        <v>198</v>
      </c>
      <c r="F203" t="str">
        <f t="shared" si="34"/>
        <v>急速</v>
      </c>
      <c r="G203">
        <v>198</v>
      </c>
      <c r="H203" s="4" t="s">
        <v>423</v>
      </c>
      <c r="I203" s="4" t="str">
        <f t="shared" si="31"/>
        <v>自身命中增加22,自身速度增加10%</v>
      </c>
      <c r="J203" t="s">
        <v>156</v>
      </c>
      <c r="K203" s="10" t="str">
        <f t="shared" si="29"/>
        <v>20198:100:1:0</v>
      </c>
      <c r="L203" s="4" t="s">
        <v>726</v>
      </c>
      <c r="M203" s="4"/>
      <c r="Q203" s="6" t="str">
        <f>IF(_xlfn.IFNA(VLOOKUP(L203,buff!$K:$L,2,FALSE),"")=0,"",_xlfn.IFNA(VLOOKUP(L203,buff!$K:$L,2,FALSE),""))</f>
        <v>20198:100:1:0</v>
      </c>
      <c r="R203" s="6" t="str">
        <f>IF(_xlfn.IFNA(VLOOKUP(M203,buff!$K:$L,2,FALSE),"")=0,"",_xlfn.IFNA(VLOOKUP(M203,buff!$K:$L,2,FALSE),""))</f>
        <v/>
      </c>
      <c r="S203" s="6" t="str">
        <f>IF(_xlfn.IFNA(VLOOKUP(N203,buff!$K:$L,2,FALSE),"")=0,"",_xlfn.IFNA(VLOOKUP(N203,buff!$K:$L,2,FALSE),""))</f>
        <v/>
      </c>
      <c r="T203" s="6" t="str">
        <f>IF(_xlfn.IFNA(VLOOKUP(O203,buff!$K:$L,2,FALSE),"")=0,"",_xlfn.IFNA(VLOOKUP(O203,buff!$K:$L,2,FALSE),""))</f>
        <v/>
      </c>
      <c r="U203" s="6" t="str">
        <f>IF(_xlfn.IFNA(VLOOKUP(P203,buff!$K:$L,2,FALSE),"")=0,"",_xlfn.IFNA(VLOOKUP(P203,buff!$K:$L,2,FALSE),""))</f>
        <v/>
      </c>
      <c r="V203">
        <v>22</v>
      </c>
      <c r="W203">
        <v>10</v>
      </c>
    </row>
    <row r="204" spans="1:23" x14ac:dyDescent="0.15">
      <c r="A204" s="8" t="str">
        <f t="shared" si="32"/>
        <v>被动技能10等级19</v>
      </c>
      <c r="B204" s="8">
        <f t="shared" si="35"/>
        <v>10</v>
      </c>
      <c r="C204" s="8">
        <f t="shared" si="28"/>
        <v>19</v>
      </c>
      <c r="E204" s="8">
        <f t="shared" si="33"/>
        <v>199</v>
      </c>
      <c r="F204" t="str">
        <f t="shared" si="34"/>
        <v>急速</v>
      </c>
      <c r="G204">
        <v>199</v>
      </c>
      <c r="H204" s="4" t="s">
        <v>423</v>
      </c>
      <c r="I204" s="4" t="str">
        <f t="shared" si="31"/>
        <v>自身命中增加23,自身速度增加10%</v>
      </c>
      <c r="J204" t="s">
        <v>156</v>
      </c>
      <c r="K204" s="10" t="str">
        <f t="shared" si="29"/>
        <v>20199:100:1:0</v>
      </c>
      <c r="L204" s="4" t="s">
        <v>727</v>
      </c>
      <c r="M204" s="4"/>
      <c r="Q204" s="6" t="str">
        <f>IF(_xlfn.IFNA(VLOOKUP(L204,buff!$K:$L,2,FALSE),"")=0,"",_xlfn.IFNA(VLOOKUP(L204,buff!$K:$L,2,FALSE),""))</f>
        <v>20199:100:1:0</v>
      </c>
      <c r="R204" s="6" t="str">
        <f>IF(_xlfn.IFNA(VLOOKUP(M204,buff!$K:$L,2,FALSE),"")=0,"",_xlfn.IFNA(VLOOKUP(M204,buff!$K:$L,2,FALSE),""))</f>
        <v/>
      </c>
      <c r="S204" s="6" t="str">
        <f>IF(_xlfn.IFNA(VLOOKUP(N204,buff!$K:$L,2,FALSE),"")=0,"",_xlfn.IFNA(VLOOKUP(N204,buff!$K:$L,2,FALSE),""))</f>
        <v/>
      </c>
      <c r="T204" s="6" t="str">
        <f>IF(_xlfn.IFNA(VLOOKUP(O204,buff!$K:$L,2,FALSE),"")=0,"",_xlfn.IFNA(VLOOKUP(O204,buff!$K:$L,2,FALSE),""))</f>
        <v/>
      </c>
      <c r="U204" s="6" t="str">
        <f>IF(_xlfn.IFNA(VLOOKUP(P204,buff!$K:$L,2,FALSE),"")=0,"",_xlfn.IFNA(VLOOKUP(P204,buff!$K:$L,2,FALSE),""))</f>
        <v/>
      </c>
      <c r="V204">
        <v>23</v>
      </c>
      <c r="W204">
        <v>10</v>
      </c>
    </row>
    <row r="205" spans="1:23" x14ac:dyDescent="0.15">
      <c r="A205" s="8" t="str">
        <f t="shared" si="32"/>
        <v>被动技能10等级20</v>
      </c>
      <c r="B205" s="8">
        <f t="shared" si="35"/>
        <v>10</v>
      </c>
      <c r="C205" s="8">
        <f t="shared" si="28"/>
        <v>20</v>
      </c>
      <c r="E205" s="8">
        <f t="shared" si="33"/>
        <v>200</v>
      </c>
      <c r="F205" t="str">
        <f t="shared" si="34"/>
        <v>急速</v>
      </c>
      <c r="G205">
        <v>200</v>
      </c>
      <c r="H205" s="4" t="s">
        <v>423</v>
      </c>
      <c r="I205" s="4" t="str">
        <f t="shared" si="31"/>
        <v>自身命中增加24,自身速度增加10%</v>
      </c>
      <c r="J205" t="s">
        <v>156</v>
      </c>
      <c r="K205" s="10" t="str">
        <f t="shared" si="29"/>
        <v>20200:100:1:0</v>
      </c>
      <c r="L205" s="4" t="s">
        <v>728</v>
      </c>
      <c r="M205" s="4"/>
      <c r="Q205" s="6" t="str">
        <f>IF(_xlfn.IFNA(VLOOKUP(L205,buff!$K:$L,2,FALSE),"")=0,"",_xlfn.IFNA(VLOOKUP(L205,buff!$K:$L,2,FALSE),""))</f>
        <v>20200:100:1:0</v>
      </c>
      <c r="R205" s="6" t="str">
        <f>IF(_xlfn.IFNA(VLOOKUP(M205,buff!$K:$L,2,FALSE),"")=0,"",_xlfn.IFNA(VLOOKUP(M205,buff!$K:$L,2,FALSE),""))</f>
        <v/>
      </c>
      <c r="S205" s="6" t="str">
        <f>IF(_xlfn.IFNA(VLOOKUP(N205,buff!$K:$L,2,FALSE),"")=0,"",_xlfn.IFNA(VLOOKUP(N205,buff!$K:$L,2,FALSE),""))</f>
        <v/>
      </c>
      <c r="T205" s="6" t="str">
        <f>IF(_xlfn.IFNA(VLOOKUP(O205,buff!$K:$L,2,FALSE),"")=0,"",_xlfn.IFNA(VLOOKUP(O205,buff!$K:$L,2,FALSE),""))</f>
        <v/>
      </c>
      <c r="U205" s="6" t="str">
        <f>IF(_xlfn.IFNA(VLOOKUP(P205,buff!$K:$L,2,FALSE),"")=0,"",_xlfn.IFNA(VLOOKUP(P205,buff!$K:$L,2,FALSE),""))</f>
        <v/>
      </c>
      <c r="V205">
        <v>24</v>
      </c>
      <c r="W205">
        <v>10</v>
      </c>
    </row>
    <row r="206" spans="1:23" x14ac:dyDescent="0.15">
      <c r="A206" s="8" t="str">
        <f t="shared" si="32"/>
        <v>被动技能11等级1</v>
      </c>
      <c r="B206" s="8">
        <f t="shared" si="35"/>
        <v>11</v>
      </c>
      <c r="C206" s="8">
        <f t="shared" si="28"/>
        <v>1</v>
      </c>
      <c r="E206" s="8">
        <f t="shared" si="33"/>
        <v>201</v>
      </c>
      <c r="F206" t="str">
        <f t="shared" si="34"/>
        <v>暴伤</v>
      </c>
      <c r="G206">
        <v>201</v>
      </c>
      <c r="H206" s="4" t="s">
        <v>729</v>
      </c>
      <c r="I206" s="4" t="str">
        <f>"提升自身暴伤率"&amp;V206</f>
        <v>提升自身暴伤率20</v>
      </c>
      <c r="J206" t="s">
        <v>156</v>
      </c>
      <c r="K206" s="10" t="str">
        <f t="shared" si="29"/>
        <v>20201:100:1:0</v>
      </c>
      <c r="L206" s="4" t="s">
        <v>1347</v>
      </c>
      <c r="Q206" s="6" t="str">
        <f>IF(_xlfn.IFNA(VLOOKUP(L206,buff!$K:$L,2,FALSE),"")=0,"",_xlfn.IFNA(VLOOKUP(L206,buff!$K:$L,2,FALSE),""))</f>
        <v>20201:100:1:0</v>
      </c>
      <c r="R206" s="6" t="str">
        <f>IF(_xlfn.IFNA(VLOOKUP(M206,buff!$K:$L,2,FALSE),"")=0,"",_xlfn.IFNA(VLOOKUP(M206,buff!$K:$L,2,FALSE),""))</f>
        <v/>
      </c>
      <c r="S206" s="6" t="str">
        <f>IF(_xlfn.IFNA(VLOOKUP(N206,buff!$K:$L,2,FALSE),"")=0,"",_xlfn.IFNA(VLOOKUP(N206,buff!$K:$L,2,FALSE),""))</f>
        <v/>
      </c>
      <c r="T206" s="6" t="str">
        <f>IF(_xlfn.IFNA(VLOOKUP(O206,buff!$K:$L,2,FALSE),"")=0,"",_xlfn.IFNA(VLOOKUP(O206,buff!$K:$L,2,FALSE),""))</f>
        <v/>
      </c>
      <c r="U206" s="6" t="str">
        <f>IF(_xlfn.IFNA(VLOOKUP(P206,buff!$K:$L,2,FALSE),"")=0,"",_xlfn.IFNA(VLOOKUP(P206,buff!$K:$L,2,FALSE),""))</f>
        <v/>
      </c>
      <c r="V206">
        <v>20</v>
      </c>
      <c r="W206" t="s">
        <v>1554</v>
      </c>
    </row>
    <row r="207" spans="1:23" x14ac:dyDescent="0.15">
      <c r="A207" s="8" t="str">
        <f t="shared" si="32"/>
        <v>被动技能11等级2</v>
      </c>
      <c r="B207" s="8">
        <f t="shared" si="35"/>
        <v>11</v>
      </c>
      <c r="C207" s="8">
        <f t="shared" si="28"/>
        <v>2</v>
      </c>
      <c r="E207" s="8">
        <f t="shared" si="33"/>
        <v>202</v>
      </c>
      <c r="F207" t="str">
        <f t="shared" si="34"/>
        <v>暴伤</v>
      </c>
      <c r="G207">
        <v>202</v>
      </c>
      <c r="H207" s="4" t="s">
        <v>729</v>
      </c>
      <c r="I207" s="4" t="str">
        <f t="shared" ref="I207:I225" si="36">"提升自身暴伤率"&amp;V207</f>
        <v>提升自身暴伤率21</v>
      </c>
      <c r="J207" t="s">
        <v>156</v>
      </c>
      <c r="K207" s="10" t="str">
        <f t="shared" si="29"/>
        <v>20202:100:1:0</v>
      </c>
      <c r="L207" s="4" t="s">
        <v>1348</v>
      </c>
      <c r="Q207" s="6" t="str">
        <f>IF(_xlfn.IFNA(VLOOKUP(L207,buff!$K:$L,2,FALSE),"")=0,"",_xlfn.IFNA(VLOOKUP(L207,buff!$K:$L,2,FALSE),""))</f>
        <v>20202:100:1:0</v>
      </c>
      <c r="R207" s="6" t="str">
        <f>IF(_xlfn.IFNA(VLOOKUP(M207,buff!$K:$L,2,FALSE),"")=0,"",_xlfn.IFNA(VLOOKUP(M207,buff!$K:$L,2,FALSE),""))</f>
        <v/>
      </c>
      <c r="S207" s="6" t="str">
        <f>IF(_xlfn.IFNA(VLOOKUP(N207,buff!$K:$L,2,FALSE),"")=0,"",_xlfn.IFNA(VLOOKUP(N207,buff!$K:$L,2,FALSE),""))</f>
        <v/>
      </c>
      <c r="T207" s="6" t="str">
        <f>IF(_xlfn.IFNA(VLOOKUP(O207,buff!$K:$L,2,FALSE),"")=0,"",_xlfn.IFNA(VLOOKUP(O207,buff!$K:$L,2,FALSE),""))</f>
        <v/>
      </c>
      <c r="U207" s="6" t="str">
        <f>IF(_xlfn.IFNA(VLOOKUP(P207,buff!$K:$L,2,FALSE),"")=0,"",_xlfn.IFNA(VLOOKUP(P207,buff!$K:$L,2,FALSE),""))</f>
        <v/>
      </c>
      <c r="V207">
        <v>21</v>
      </c>
      <c r="W207" t="s">
        <v>1554</v>
      </c>
    </row>
    <row r="208" spans="1:23" x14ac:dyDescent="0.15">
      <c r="A208" s="8" t="str">
        <f t="shared" si="32"/>
        <v>被动技能11等级3</v>
      </c>
      <c r="B208" s="8">
        <f t="shared" si="35"/>
        <v>11</v>
      </c>
      <c r="C208" s="8">
        <f t="shared" si="28"/>
        <v>3</v>
      </c>
      <c r="E208" s="8">
        <f t="shared" si="33"/>
        <v>203</v>
      </c>
      <c r="F208" t="str">
        <f t="shared" si="34"/>
        <v>暴伤</v>
      </c>
      <c r="G208">
        <v>203</v>
      </c>
      <c r="H208" s="4" t="s">
        <v>729</v>
      </c>
      <c r="I208" s="4" t="str">
        <f t="shared" si="36"/>
        <v>提升自身暴伤率22</v>
      </c>
      <c r="J208" t="s">
        <v>156</v>
      </c>
      <c r="K208" s="10" t="str">
        <f t="shared" si="29"/>
        <v>20203:100:1:0</v>
      </c>
      <c r="L208" s="4" t="s">
        <v>1349</v>
      </c>
      <c r="Q208" s="6" t="str">
        <f>IF(_xlfn.IFNA(VLOOKUP(L208,buff!$K:$L,2,FALSE),"")=0,"",_xlfn.IFNA(VLOOKUP(L208,buff!$K:$L,2,FALSE),""))</f>
        <v>20203:100:1:0</v>
      </c>
      <c r="R208" s="6" t="str">
        <f>IF(_xlfn.IFNA(VLOOKUP(M208,buff!$K:$L,2,FALSE),"")=0,"",_xlfn.IFNA(VLOOKUP(M208,buff!$K:$L,2,FALSE),""))</f>
        <v/>
      </c>
      <c r="S208" s="6" t="str">
        <f>IF(_xlfn.IFNA(VLOOKUP(N208,buff!$K:$L,2,FALSE),"")=0,"",_xlfn.IFNA(VLOOKUP(N208,buff!$K:$L,2,FALSE),""))</f>
        <v/>
      </c>
      <c r="T208" s="6" t="str">
        <f>IF(_xlfn.IFNA(VLOOKUP(O208,buff!$K:$L,2,FALSE),"")=0,"",_xlfn.IFNA(VLOOKUP(O208,buff!$K:$L,2,FALSE),""))</f>
        <v/>
      </c>
      <c r="U208" s="6" t="str">
        <f>IF(_xlfn.IFNA(VLOOKUP(P208,buff!$K:$L,2,FALSE),"")=0,"",_xlfn.IFNA(VLOOKUP(P208,buff!$K:$L,2,FALSE),""))</f>
        <v/>
      </c>
      <c r="V208">
        <v>22</v>
      </c>
      <c r="W208" t="s">
        <v>1554</v>
      </c>
    </row>
    <row r="209" spans="1:23" x14ac:dyDescent="0.15">
      <c r="A209" s="8" t="str">
        <f t="shared" si="32"/>
        <v>被动技能11等级4</v>
      </c>
      <c r="B209" s="8">
        <f t="shared" si="35"/>
        <v>11</v>
      </c>
      <c r="C209" s="8">
        <f t="shared" si="28"/>
        <v>4</v>
      </c>
      <c r="E209" s="8">
        <f t="shared" si="33"/>
        <v>204</v>
      </c>
      <c r="F209" t="str">
        <f t="shared" si="34"/>
        <v>暴伤</v>
      </c>
      <c r="G209">
        <v>204</v>
      </c>
      <c r="H209" s="4" t="s">
        <v>729</v>
      </c>
      <c r="I209" s="4" t="str">
        <f t="shared" si="36"/>
        <v>提升自身暴伤率23</v>
      </c>
      <c r="J209" t="s">
        <v>156</v>
      </c>
      <c r="K209" s="10" t="str">
        <f t="shared" si="29"/>
        <v>20204:100:1:0</v>
      </c>
      <c r="L209" s="4" t="s">
        <v>1350</v>
      </c>
      <c r="Q209" s="6" t="str">
        <f>IF(_xlfn.IFNA(VLOOKUP(L209,buff!$K:$L,2,FALSE),"")=0,"",_xlfn.IFNA(VLOOKUP(L209,buff!$K:$L,2,FALSE),""))</f>
        <v>20204:100:1:0</v>
      </c>
      <c r="R209" s="6" t="str">
        <f>IF(_xlfn.IFNA(VLOOKUP(M209,buff!$K:$L,2,FALSE),"")=0,"",_xlfn.IFNA(VLOOKUP(M209,buff!$K:$L,2,FALSE),""))</f>
        <v/>
      </c>
      <c r="S209" s="6" t="str">
        <f>IF(_xlfn.IFNA(VLOOKUP(N209,buff!$K:$L,2,FALSE),"")=0,"",_xlfn.IFNA(VLOOKUP(N209,buff!$K:$L,2,FALSE),""))</f>
        <v/>
      </c>
      <c r="T209" s="6" t="str">
        <f>IF(_xlfn.IFNA(VLOOKUP(O209,buff!$K:$L,2,FALSE),"")=0,"",_xlfn.IFNA(VLOOKUP(O209,buff!$K:$L,2,FALSE),""))</f>
        <v/>
      </c>
      <c r="U209" s="6" t="str">
        <f>IF(_xlfn.IFNA(VLOOKUP(P209,buff!$K:$L,2,FALSE),"")=0,"",_xlfn.IFNA(VLOOKUP(P209,buff!$K:$L,2,FALSE),""))</f>
        <v/>
      </c>
      <c r="V209">
        <v>23</v>
      </c>
      <c r="W209" t="s">
        <v>1554</v>
      </c>
    </row>
    <row r="210" spans="1:23" x14ac:dyDescent="0.15">
      <c r="A210" s="8" t="str">
        <f t="shared" si="32"/>
        <v>被动技能11等级5</v>
      </c>
      <c r="B210" s="8">
        <f t="shared" si="35"/>
        <v>11</v>
      </c>
      <c r="C210" s="8">
        <f t="shared" si="28"/>
        <v>5</v>
      </c>
      <c r="E210" s="8">
        <f t="shared" si="33"/>
        <v>205</v>
      </c>
      <c r="F210" t="str">
        <f t="shared" si="34"/>
        <v>暴伤</v>
      </c>
      <c r="G210">
        <v>205</v>
      </c>
      <c r="H210" s="4" t="s">
        <v>729</v>
      </c>
      <c r="I210" s="4" t="str">
        <f t="shared" si="36"/>
        <v>提升自身暴伤率24</v>
      </c>
      <c r="J210" t="s">
        <v>156</v>
      </c>
      <c r="K210" s="10" t="str">
        <f t="shared" si="29"/>
        <v>20205:100:1:0</v>
      </c>
      <c r="L210" s="4" t="s">
        <v>1351</v>
      </c>
      <c r="Q210" s="6" t="str">
        <f>IF(_xlfn.IFNA(VLOOKUP(L210,buff!$K:$L,2,FALSE),"")=0,"",_xlfn.IFNA(VLOOKUP(L210,buff!$K:$L,2,FALSE),""))</f>
        <v>20205:100:1:0</v>
      </c>
      <c r="R210" s="6" t="str">
        <f>IF(_xlfn.IFNA(VLOOKUP(M210,buff!$K:$L,2,FALSE),"")=0,"",_xlfn.IFNA(VLOOKUP(M210,buff!$K:$L,2,FALSE),""))</f>
        <v/>
      </c>
      <c r="S210" s="6" t="str">
        <f>IF(_xlfn.IFNA(VLOOKUP(N210,buff!$K:$L,2,FALSE),"")=0,"",_xlfn.IFNA(VLOOKUP(N210,buff!$K:$L,2,FALSE),""))</f>
        <v/>
      </c>
      <c r="T210" s="6" t="str">
        <f>IF(_xlfn.IFNA(VLOOKUP(O210,buff!$K:$L,2,FALSE),"")=0,"",_xlfn.IFNA(VLOOKUP(O210,buff!$K:$L,2,FALSE),""))</f>
        <v/>
      </c>
      <c r="U210" s="6" t="str">
        <f>IF(_xlfn.IFNA(VLOOKUP(P210,buff!$K:$L,2,FALSE),"")=0,"",_xlfn.IFNA(VLOOKUP(P210,buff!$K:$L,2,FALSE),""))</f>
        <v/>
      </c>
      <c r="V210">
        <v>24</v>
      </c>
      <c r="W210" t="s">
        <v>1554</v>
      </c>
    </row>
    <row r="211" spans="1:23" x14ac:dyDescent="0.15">
      <c r="A211" s="8" t="str">
        <f t="shared" si="32"/>
        <v>被动技能11等级6</v>
      </c>
      <c r="B211" s="8">
        <f t="shared" si="35"/>
        <v>11</v>
      </c>
      <c r="C211" s="8">
        <f t="shared" si="28"/>
        <v>6</v>
      </c>
      <c r="E211" s="8">
        <f t="shared" si="33"/>
        <v>206</v>
      </c>
      <c r="F211" t="str">
        <f t="shared" si="34"/>
        <v>暴伤</v>
      </c>
      <c r="G211">
        <v>206</v>
      </c>
      <c r="H211" s="4" t="s">
        <v>729</v>
      </c>
      <c r="I211" s="4" t="str">
        <f t="shared" si="36"/>
        <v>提升自身暴伤率25</v>
      </c>
      <c r="J211" t="s">
        <v>156</v>
      </c>
      <c r="K211" s="10" t="str">
        <f t="shared" si="29"/>
        <v>20206:100:1:0</v>
      </c>
      <c r="L211" s="4" t="s">
        <v>1352</v>
      </c>
      <c r="Q211" s="6" t="str">
        <f>IF(_xlfn.IFNA(VLOOKUP(L211,buff!$K:$L,2,FALSE),"")=0,"",_xlfn.IFNA(VLOOKUP(L211,buff!$K:$L,2,FALSE),""))</f>
        <v>20206:100:1:0</v>
      </c>
      <c r="R211" s="6" t="str">
        <f>IF(_xlfn.IFNA(VLOOKUP(M211,buff!$K:$L,2,FALSE),"")=0,"",_xlfn.IFNA(VLOOKUP(M211,buff!$K:$L,2,FALSE),""))</f>
        <v/>
      </c>
      <c r="S211" s="6" t="str">
        <f>IF(_xlfn.IFNA(VLOOKUP(N211,buff!$K:$L,2,FALSE),"")=0,"",_xlfn.IFNA(VLOOKUP(N211,buff!$K:$L,2,FALSE),""))</f>
        <v/>
      </c>
      <c r="T211" s="6" t="str">
        <f>IF(_xlfn.IFNA(VLOOKUP(O211,buff!$K:$L,2,FALSE),"")=0,"",_xlfn.IFNA(VLOOKUP(O211,buff!$K:$L,2,FALSE),""))</f>
        <v/>
      </c>
      <c r="U211" s="6" t="str">
        <f>IF(_xlfn.IFNA(VLOOKUP(P211,buff!$K:$L,2,FALSE),"")=0,"",_xlfn.IFNA(VLOOKUP(P211,buff!$K:$L,2,FALSE),""))</f>
        <v/>
      </c>
      <c r="V211">
        <v>25</v>
      </c>
      <c r="W211" t="s">
        <v>1554</v>
      </c>
    </row>
    <row r="212" spans="1:23" x14ac:dyDescent="0.15">
      <c r="A212" s="8" t="str">
        <f t="shared" si="32"/>
        <v>被动技能11等级7</v>
      </c>
      <c r="B212" s="8">
        <f t="shared" si="35"/>
        <v>11</v>
      </c>
      <c r="C212" s="8">
        <f t="shared" si="28"/>
        <v>7</v>
      </c>
      <c r="E212" s="8">
        <f t="shared" si="33"/>
        <v>207</v>
      </c>
      <c r="F212" t="str">
        <f t="shared" si="34"/>
        <v>暴伤</v>
      </c>
      <c r="G212">
        <v>207</v>
      </c>
      <c r="H212" s="4" t="s">
        <v>729</v>
      </c>
      <c r="I212" s="4" t="str">
        <f t="shared" si="36"/>
        <v>提升自身暴伤率26</v>
      </c>
      <c r="J212" t="s">
        <v>156</v>
      </c>
      <c r="K212" s="10" t="str">
        <f t="shared" si="29"/>
        <v>20207:100:1:0</v>
      </c>
      <c r="L212" s="4" t="s">
        <v>1353</v>
      </c>
      <c r="Q212" s="6" t="str">
        <f>IF(_xlfn.IFNA(VLOOKUP(L212,buff!$K:$L,2,FALSE),"")=0,"",_xlfn.IFNA(VLOOKUP(L212,buff!$K:$L,2,FALSE),""))</f>
        <v>20207:100:1:0</v>
      </c>
      <c r="R212" s="6" t="str">
        <f>IF(_xlfn.IFNA(VLOOKUP(M212,buff!$K:$L,2,FALSE),"")=0,"",_xlfn.IFNA(VLOOKUP(M212,buff!$K:$L,2,FALSE),""))</f>
        <v/>
      </c>
      <c r="S212" s="6" t="str">
        <f>IF(_xlfn.IFNA(VLOOKUP(N212,buff!$K:$L,2,FALSE),"")=0,"",_xlfn.IFNA(VLOOKUP(N212,buff!$K:$L,2,FALSE),""))</f>
        <v/>
      </c>
      <c r="T212" s="6" t="str">
        <f>IF(_xlfn.IFNA(VLOOKUP(O212,buff!$K:$L,2,FALSE),"")=0,"",_xlfn.IFNA(VLOOKUP(O212,buff!$K:$L,2,FALSE),""))</f>
        <v/>
      </c>
      <c r="U212" s="6" t="str">
        <f>IF(_xlfn.IFNA(VLOOKUP(P212,buff!$K:$L,2,FALSE),"")=0,"",_xlfn.IFNA(VLOOKUP(P212,buff!$K:$L,2,FALSE),""))</f>
        <v/>
      </c>
      <c r="V212">
        <v>26</v>
      </c>
      <c r="W212" t="s">
        <v>1554</v>
      </c>
    </row>
    <row r="213" spans="1:23" x14ac:dyDescent="0.15">
      <c r="A213" s="8" t="str">
        <f t="shared" si="32"/>
        <v>被动技能11等级8</v>
      </c>
      <c r="B213" s="8">
        <f t="shared" si="35"/>
        <v>11</v>
      </c>
      <c r="C213" s="8">
        <f t="shared" si="28"/>
        <v>8</v>
      </c>
      <c r="E213" s="8">
        <f t="shared" si="33"/>
        <v>208</v>
      </c>
      <c r="F213" t="str">
        <f t="shared" si="34"/>
        <v>暴伤</v>
      </c>
      <c r="G213">
        <v>208</v>
      </c>
      <c r="H213" s="4" t="s">
        <v>729</v>
      </c>
      <c r="I213" s="4" t="str">
        <f t="shared" si="36"/>
        <v>提升自身暴伤率27</v>
      </c>
      <c r="J213" t="s">
        <v>156</v>
      </c>
      <c r="K213" s="10" t="str">
        <f t="shared" si="29"/>
        <v>20208:100:1:0</v>
      </c>
      <c r="L213" s="4" t="s">
        <v>1354</v>
      </c>
      <c r="Q213" s="6" t="str">
        <f>IF(_xlfn.IFNA(VLOOKUP(L213,buff!$K:$L,2,FALSE),"")=0,"",_xlfn.IFNA(VLOOKUP(L213,buff!$K:$L,2,FALSE),""))</f>
        <v>20208:100:1:0</v>
      </c>
      <c r="R213" s="6" t="str">
        <f>IF(_xlfn.IFNA(VLOOKUP(M213,buff!$K:$L,2,FALSE),"")=0,"",_xlfn.IFNA(VLOOKUP(M213,buff!$K:$L,2,FALSE),""))</f>
        <v/>
      </c>
      <c r="S213" s="6" t="str">
        <f>IF(_xlfn.IFNA(VLOOKUP(N213,buff!$K:$L,2,FALSE),"")=0,"",_xlfn.IFNA(VLOOKUP(N213,buff!$K:$L,2,FALSE),""))</f>
        <v/>
      </c>
      <c r="T213" s="6" t="str">
        <f>IF(_xlfn.IFNA(VLOOKUP(O213,buff!$K:$L,2,FALSE),"")=0,"",_xlfn.IFNA(VLOOKUP(O213,buff!$K:$L,2,FALSE),""))</f>
        <v/>
      </c>
      <c r="U213" s="6" t="str">
        <f>IF(_xlfn.IFNA(VLOOKUP(P213,buff!$K:$L,2,FALSE),"")=0,"",_xlfn.IFNA(VLOOKUP(P213,buff!$K:$L,2,FALSE),""))</f>
        <v/>
      </c>
      <c r="V213">
        <v>27</v>
      </c>
      <c r="W213" t="s">
        <v>1554</v>
      </c>
    </row>
    <row r="214" spans="1:23" x14ac:dyDescent="0.15">
      <c r="A214" s="8" t="str">
        <f t="shared" si="32"/>
        <v>被动技能11等级9</v>
      </c>
      <c r="B214" s="8">
        <f t="shared" si="35"/>
        <v>11</v>
      </c>
      <c r="C214" s="8">
        <f t="shared" si="28"/>
        <v>9</v>
      </c>
      <c r="E214" s="8">
        <f t="shared" si="33"/>
        <v>209</v>
      </c>
      <c r="F214" t="str">
        <f t="shared" si="34"/>
        <v>暴伤</v>
      </c>
      <c r="G214">
        <v>209</v>
      </c>
      <c r="H214" s="4" t="s">
        <v>729</v>
      </c>
      <c r="I214" s="4" t="str">
        <f t="shared" si="36"/>
        <v>提升自身暴伤率28</v>
      </c>
      <c r="J214" t="s">
        <v>156</v>
      </c>
      <c r="K214" s="10" t="str">
        <f t="shared" si="29"/>
        <v>20209:100:1:0</v>
      </c>
      <c r="L214" s="4" t="s">
        <v>1355</v>
      </c>
      <c r="Q214" s="6" t="str">
        <f>IF(_xlfn.IFNA(VLOOKUP(L214,buff!$K:$L,2,FALSE),"")=0,"",_xlfn.IFNA(VLOOKUP(L214,buff!$K:$L,2,FALSE),""))</f>
        <v>20209:100:1:0</v>
      </c>
      <c r="R214" s="6" t="str">
        <f>IF(_xlfn.IFNA(VLOOKUP(M214,buff!$K:$L,2,FALSE),"")=0,"",_xlfn.IFNA(VLOOKUP(M214,buff!$K:$L,2,FALSE),""))</f>
        <v/>
      </c>
      <c r="S214" s="6" t="str">
        <f>IF(_xlfn.IFNA(VLOOKUP(N214,buff!$K:$L,2,FALSE),"")=0,"",_xlfn.IFNA(VLOOKUP(N214,buff!$K:$L,2,FALSE),""))</f>
        <v/>
      </c>
      <c r="T214" s="6" t="str">
        <f>IF(_xlfn.IFNA(VLOOKUP(O214,buff!$K:$L,2,FALSE),"")=0,"",_xlfn.IFNA(VLOOKUP(O214,buff!$K:$L,2,FALSE),""))</f>
        <v/>
      </c>
      <c r="U214" s="6" t="str">
        <f>IF(_xlfn.IFNA(VLOOKUP(P214,buff!$K:$L,2,FALSE),"")=0,"",_xlfn.IFNA(VLOOKUP(P214,buff!$K:$L,2,FALSE),""))</f>
        <v/>
      </c>
      <c r="V214">
        <v>28</v>
      </c>
      <c r="W214" t="s">
        <v>1554</v>
      </c>
    </row>
    <row r="215" spans="1:23" x14ac:dyDescent="0.15">
      <c r="A215" s="8" t="str">
        <f t="shared" si="32"/>
        <v>被动技能11等级10</v>
      </c>
      <c r="B215" s="8">
        <f t="shared" si="35"/>
        <v>11</v>
      </c>
      <c r="C215" s="8">
        <f t="shared" ref="C215:C278" si="37">IF(C214=C$4,1,C214+1)</f>
        <v>10</v>
      </c>
      <c r="E215" s="8">
        <f t="shared" si="33"/>
        <v>210</v>
      </c>
      <c r="F215" t="str">
        <f t="shared" si="34"/>
        <v>暴伤</v>
      </c>
      <c r="G215">
        <v>210</v>
      </c>
      <c r="H215" s="4" t="s">
        <v>729</v>
      </c>
      <c r="I215" s="4" t="str">
        <f t="shared" si="36"/>
        <v>提升自身暴伤率29</v>
      </c>
      <c r="J215" t="s">
        <v>156</v>
      </c>
      <c r="K215" s="10" t="str">
        <f t="shared" si="29"/>
        <v>20210:100:1:0</v>
      </c>
      <c r="L215" s="4" t="s">
        <v>1356</v>
      </c>
      <c r="Q215" s="6" t="str">
        <f>IF(_xlfn.IFNA(VLOOKUP(L215,buff!$K:$L,2,FALSE),"")=0,"",_xlfn.IFNA(VLOOKUP(L215,buff!$K:$L,2,FALSE),""))</f>
        <v>20210:100:1:0</v>
      </c>
      <c r="R215" s="6" t="str">
        <f>IF(_xlfn.IFNA(VLOOKUP(M215,buff!$K:$L,2,FALSE),"")=0,"",_xlfn.IFNA(VLOOKUP(M215,buff!$K:$L,2,FALSE),""))</f>
        <v/>
      </c>
      <c r="S215" s="6" t="str">
        <f>IF(_xlfn.IFNA(VLOOKUP(N215,buff!$K:$L,2,FALSE),"")=0,"",_xlfn.IFNA(VLOOKUP(N215,buff!$K:$L,2,FALSE),""))</f>
        <v/>
      </c>
      <c r="T215" s="6" t="str">
        <f>IF(_xlfn.IFNA(VLOOKUP(O215,buff!$K:$L,2,FALSE),"")=0,"",_xlfn.IFNA(VLOOKUP(O215,buff!$K:$L,2,FALSE),""))</f>
        <v/>
      </c>
      <c r="U215" s="6" t="str">
        <f>IF(_xlfn.IFNA(VLOOKUP(P215,buff!$K:$L,2,FALSE),"")=0,"",_xlfn.IFNA(VLOOKUP(P215,buff!$K:$L,2,FALSE),""))</f>
        <v/>
      </c>
      <c r="V215">
        <v>29</v>
      </c>
      <c r="W215" t="s">
        <v>1554</v>
      </c>
    </row>
    <row r="216" spans="1:23" x14ac:dyDescent="0.15">
      <c r="A216" s="8" t="str">
        <f t="shared" si="32"/>
        <v>被动技能11等级11</v>
      </c>
      <c r="B216" s="8">
        <f t="shared" si="35"/>
        <v>11</v>
      </c>
      <c r="C216" s="8">
        <f t="shared" si="37"/>
        <v>11</v>
      </c>
      <c r="E216" s="8">
        <f t="shared" si="33"/>
        <v>211</v>
      </c>
      <c r="F216" t="str">
        <f t="shared" si="34"/>
        <v>暴伤</v>
      </c>
      <c r="G216">
        <v>211</v>
      </c>
      <c r="H216" s="4" t="s">
        <v>729</v>
      </c>
      <c r="I216" s="4" t="str">
        <f t="shared" si="36"/>
        <v>提升自身暴伤率30</v>
      </c>
      <c r="J216" t="s">
        <v>156</v>
      </c>
      <c r="K216" s="10" t="str">
        <f t="shared" si="29"/>
        <v>20211:100:1:0</v>
      </c>
      <c r="L216" s="4" t="s">
        <v>1357</v>
      </c>
      <c r="Q216" s="6" t="str">
        <f>IF(_xlfn.IFNA(VLOOKUP(L216,buff!$K:$L,2,FALSE),"")=0,"",_xlfn.IFNA(VLOOKUP(L216,buff!$K:$L,2,FALSE),""))</f>
        <v>20211:100:1:0</v>
      </c>
      <c r="R216" s="6" t="str">
        <f>IF(_xlfn.IFNA(VLOOKUP(M216,buff!$K:$L,2,FALSE),"")=0,"",_xlfn.IFNA(VLOOKUP(M216,buff!$K:$L,2,FALSE),""))</f>
        <v/>
      </c>
      <c r="S216" s="6" t="str">
        <f>IF(_xlfn.IFNA(VLOOKUP(N216,buff!$K:$L,2,FALSE),"")=0,"",_xlfn.IFNA(VLOOKUP(N216,buff!$K:$L,2,FALSE),""))</f>
        <v/>
      </c>
      <c r="T216" s="6" t="str">
        <f>IF(_xlfn.IFNA(VLOOKUP(O216,buff!$K:$L,2,FALSE),"")=0,"",_xlfn.IFNA(VLOOKUP(O216,buff!$K:$L,2,FALSE),""))</f>
        <v/>
      </c>
      <c r="U216" s="6" t="str">
        <f>IF(_xlfn.IFNA(VLOOKUP(P216,buff!$K:$L,2,FALSE),"")=0,"",_xlfn.IFNA(VLOOKUP(P216,buff!$K:$L,2,FALSE),""))</f>
        <v/>
      </c>
      <c r="V216">
        <v>30</v>
      </c>
      <c r="W216" t="s">
        <v>1554</v>
      </c>
    </row>
    <row r="217" spans="1:23" x14ac:dyDescent="0.15">
      <c r="A217" s="8" t="str">
        <f t="shared" si="32"/>
        <v>被动技能11等级12</v>
      </c>
      <c r="B217" s="8">
        <f t="shared" si="35"/>
        <v>11</v>
      </c>
      <c r="C217" s="8">
        <f t="shared" si="37"/>
        <v>12</v>
      </c>
      <c r="E217" s="8">
        <f t="shared" si="33"/>
        <v>212</v>
      </c>
      <c r="F217" t="str">
        <f t="shared" si="34"/>
        <v>暴伤</v>
      </c>
      <c r="G217">
        <v>212</v>
      </c>
      <c r="H217" s="4" t="s">
        <v>729</v>
      </c>
      <c r="I217" s="4" t="str">
        <f t="shared" si="36"/>
        <v>提升自身暴伤率31</v>
      </c>
      <c r="J217" t="s">
        <v>156</v>
      </c>
      <c r="K217" s="10" t="str">
        <f t="shared" si="29"/>
        <v>20212:100:1:0</v>
      </c>
      <c r="L217" s="4" t="s">
        <v>1358</v>
      </c>
      <c r="Q217" s="6" t="str">
        <f>IF(_xlfn.IFNA(VLOOKUP(L217,buff!$K:$L,2,FALSE),"")=0,"",_xlfn.IFNA(VLOOKUP(L217,buff!$K:$L,2,FALSE),""))</f>
        <v>20212:100:1:0</v>
      </c>
      <c r="R217" s="6" t="str">
        <f>IF(_xlfn.IFNA(VLOOKUP(M217,buff!$K:$L,2,FALSE),"")=0,"",_xlfn.IFNA(VLOOKUP(M217,buff!$K:$L,2,FALSE),""))</f>
        <v/>
      </c>
      <c r="S217" s="6" t="str">
        <f>IF(_xlfn.IFNA(VLOOKUP(N217,buff!$K:$L,2,FALSE),"")=0,"",_xlfn.IFNA(VLOOKUP(N217,buff!$K:$L,2,FALSE),""))</f>
        <v/>
      </c>
      <c r="T217" s="6" t="str">
        <f>IF(_xlfn.IFNA(VLOOKUP(O217,buff!$K:$L,2,FALSE),"")=0,"",_xlfn.IFNA(VLOOKUP(O217,buff!$K:$L,2,FALSE),""))</f>
        <v/>
      </c>
      <c r="U217" s="6" t="str">
        <f>IF(_xlfn.IFNA(VLOOKUP(P217,buff!$K:$L,2,FALSE),"")=0,"",_xlfn.IFNA(VLOOKUP(P217,buff!$K:$L,2,FALSE),""))</f>
        <v/>
      </c>
      <c r="V217">
        <v>31</v>
      </c>
      <c r="W217" t="s">
        <v>1554</v>
      </c>
    </row>
    <row r="218" spans="1:23" x14ac:dyDescent="0.15">
      <c r="A218" s="8" t="str">
        <f t="shared" si="32"/>
        <v>被动技能11等级13</v>
      </c>
      <c r="B218" s="8">
        <f t="shared" si="35"/>
        <v>11</v>
      </c>
      <c r="C218" s="8">
        <f t="shared" si="37"/>
        <v>13</v>
      </c>
      <c r="E218" s="8">
        <f t="shared" si="33"/>
        <v>213</v>
      </c>
      <c r="F218" t="str">
        <f t="shared" si="34"/>
        <v>暴伤</v>
      </c>
      <c r="G218">
        <v>213</v>
      </c>
      <c r="H218" s="4" t="s">
        <v>729</v>
      </c>
      <c r="I218" s="4" t="str">
        <f t="shared" si="36"/>
        <v>提升自身暴伤率32</v>
      </c>
      <c r="J218" t="s">
        <v>156</v>
      </c>
      <c r="K218" s="10" t="str">
        <f t="shared" si="29"/>
        <v>20213:100:1:0</v>
      </c>
      <c r="L218" s="4" t="s">
        <v>1359</v>
      </c>
      <c r="Q218" s="6" t="str">
        <f>IF(_xlfn.IFNA(VLOOKUP(L218,buff!$K:$L,2,FALSE),"")=0,"",_xlfn.IFNA(VLOOKUP(L218,buff!$K:$L,2,FALSE),""))</f>
        <v>20213:100:1:0</v>
      </c>
      <c r="R218" s="6" t="str">
        <f>IF(_xlfn.IFNA(VLOOKUP(M218,buff!$K:$L,2,FALSE),"")=0,"",_xlfn.IFNA(VLOOKUP(M218,buff!$K:$L,2,FALSE),""))</f>
        <v/>
      </c>
      <c r="S218" s="6" t="str">
        <f>IF(_xlfn.IFNA(VLOOKUP(N218,buff!$K:$L,2,FALSE),"")=0,"",_xlfn.IFNA(VLOOKUP(N218,buff!$K:$L,2,FALSE),""))</f>
        <v/>
      </c>
      <c r="T218" s="6" t="str">
        <f>IF(_xlfn.IFNA(VLOOKUP(O218,buff!$K:$L,2,FALSE),"")=0,"",_xlfn.IFNA(VLOOKUP(O218,buff!$K:$L,2,FALSE),""))</f>
        <v/>
      </c>
      <c r="U218" s="6" t="str">
        <f>IF(_xlfn.IFNA(VLOOKUP(P218,buff!$K:$L,2,FALSE),"")=0,"",_xlfn.IFNA(VLOOKUP(P218,buff!$K:$L,2,FALSE),""))</f>
        <v/>
      </c>
      <c r="V218">
        <v>32</v>
      </c>
      <c r="W218" t="s">
        <v>1554</v>
      </c>
    </row>
    <row r="219" spans="1:23" x14ac:dyDescent="0.15">
      <c r="A219" s="8" t="str">
        <f t="shared" si="32"/>
        <v>被动技能11等级14</v>
      </c>
      <c r="B219" s="8">
        <f t="shared" si="35"/>
        <v>11</v>
      </c>
      <c r="C219" s="8">
        <f t="shared" si="37"/>
        <v>14</v>
      </c>
      <c r="E219" s="8">
        <f t="shared" si="33"/>
        <v>214</v>
      </c>
      <c r="F219" t="str">
        <f t="shared" si="34"/>
        <v>暴伤</v>
      </c>
      <c r="G219">
        <v>214</v>
      </c>
      <c r="H219" s="4" t="s">
        <v>729</v>
      </c>
      <c r="I219" s="4" t="str">
        <f t="shared" si="36"/>
        <v>提升自身暴伤率33</v>
      </c>
      <c r="J219" t="s">
        <v>156</v>
      </c>
      <c r="K219" s="10" t="str">
        <f t="shared" si="29"/>
        <v>20214:100:1:0</v>
      </c>
      <c r="L219" s="4" t="s">
        <v>1360</v>
      </c>
      <c r="Q219" s="6" t="str">
        <f>IF(_xlfn.IFNA(VLOOKUP(L219,buff!$K:$L,2,FALSE),"")=0,"",_xlfn.IFNA(VLOOKUP(L219,buff!$K:$L,2,FALSE),""))</f>
        <v>20214:100:1:0</v>
      </c>
      <c r="R219" s="6" t="str">
        <f>IF(_xlfn.IFNA(VLOOKUP(M219,buff!$K:$L,2,FALSE),"")=0,"",_xlfn.IFNA(VLOOKUP(M219,buff!$K:$L,2,FALSE),""))</f>
        <v/>
      </c>
      <c r="S219" s="6" t="str">
        <f>IF(_xlfn.IFNA(VLOOKUP(N219,buff!$K:$L,2,FALSE),"")=0,"",_xlfn.IFNA(VLOOKUP(N219,buff!$K:$L,2,FALSE),""))</f>
        <v/>
      </c>
      <c r="T219" s="6" t="str">
        <f>IF(_xlfn.IFNA(VLOOKUP(O219,buff!$K:$L,2,FALSE),"")=0,"",_xlfn.IFNA(VLOOKUP(O219,buff!$K:$L,2,FALSE),""))</f>
        <v/>
      </c>
      <c r="U219" s="6" t="str">
        <f>IF(_xlfn.IFNA(VLOOKUP(P219,buff!$K:$L,2,FALSE),"")=0,"",_xlfn.IFNA(VLOOKUP(P219,buff!$K:$L,2,FALSE),""))</f>
        <v/>
      </c>
      <c r="V219">
        <v>33</v>
      </c>
      <c r="W219" t="s">
        <v>1554</v>
      </c>
    </row>
    <row r="220" spans="1:23" x14ac:dyDescent="0.15">
      <c r="A220" s="8" t="str">
        <f t="shared" si="32"/>
        <v>被动技能11等级15</v>
      </c>
      <c r="B220" s="8">
        <f t="shared" si="35"/>
        <v>11</v>
      </c>
      <c r="C220" s="8">
        <f t="shared" si="37"/>
        <v>15</v>
      </c>
      <c r="E220" s="8">
        <f t="shared" si="33"/>
        <v>215</v>
      </c>
      <c r="F220" t="str">
        <f t="shared" si="34"/>
        <v>暴伤</v>
      </c>
      <c r="G220">
        <v>215</v>
      </c>
      <c r="H220" s="4" t="s">
        <v>729</v>
      </c>
      <c r="I220" s="4" t="str">
        <f t="shared" si="36"/>
        <v>提升自身暴伤率34</v>
      </c>
      <c r="J220" t="s">
        <v>156</v>
      </c>
      <c r="K220" s="10" t="str">
        <f t="shared" si="29"/>
        <v>20215:100:1:0</v>
      </c>
      <c r="L220" s="4" t="s">
        <v>1361</v>
      </c>
      <c r="Q220" s="6" t="str">
        <f>IF(_xlfn.IFNA(VLOOKUP(L220,buff!$K:$L,2,FALSE),"")=0,"",_xlfn.IFNA(VLOOKUP(L220,buff!$K:$L,2,FALSE),""))</f>
        <v>20215:100:1:0</v>
      </c>
      <c r="R220" s="6" t="str">
        <f>IF(_xlfn.IFNA(VLOOKUP(M220,buff!$K:$L,2,FALSE),"")=0,"",_xlfn.IFNA(VLOOKUP(M220,buff!$K:$L,2,FALSE),""))</f>
        <v/>
      </c>
      <c r="S220" s="6" t="str">
        <f>IF(_xlfn.IFNA(VLOOKUP(N220,buff!$K:$L,2,FALSE),"")=0,"",_xlfn.IFNA(VLOOKUP(N220,buff!$K:$L,2,FALSE),""))</f>
        <v/>
      </c>
      <c r="T220" s="6" t="str">
        <f>IF(_xlfn.IFNA(VLOOKUP(O220,buff!$K:$L,2,FALSE),"")=0,"",_xlfn.IFNA(VLOOKUP(O220,buff!$K:$L,2,FALSE),""))</f>
        <v/>
      </c>
      <c r="U220" s="6" t="str">
        <f>IF(_xlfn.IFNA(VLOOKUP(P220,buff!$K:$L,2,FALSE),"")=0,"",_xlfn.IFNA(VLOOKUP(P220,buff!$K:$L,2,FALSE),""))</f>
        <v/>
      </c>
      <c r="V220">
        <v>34</v>
      </c>
      <c r="W220" t="s">
        <v>1554</v>
      </c>
    </row>
    <row r="221" spans="1:23" x14ac:dyDescent="0.15">
      <c r="A221" s="8" t="str">
        <f t="shared" si="32"/>
        <v>被动技能11等级16</v>
      </c>
      <c r="B221" s="8">
        <f t="shared" si="35"/>
        <v>11</v>
      </c>
      <c r="C221" s="8">
        <f t="shared" si="37"/>
        <v>16</v>
      </c>
      <c r="E221" s="8">
        <f t="shared" si="33"/>
        <v>216</v>
      </c>
      <c r="F221" t="str">
        <f t="shared" si="34"/>
        <v>暴伤</v>
      </c>
      <c r="G221">
        <v>216</v>
      </c>
      <c r="H221" s="4" t="s">
        <v>729</v>
      </c>
      <c r="I221" s="4" t="str">
        <f t="shared" si="36"/>
        <v>提升自身暴伤率35</v>
      </c>
      <c r="J221" t="s">
        <v>156</v>
      </c>
      <c r="K221" s="10" t="str">
        <f t="shared" si="29"/>
        <v>20216:100:1:0</v>
      </c>
      <c r="L221" s="4" t="s">
        <v>1362</v>
      </c>
      <c r="Q221" s="6" t="str">
        <f>IF(_xlfn.IFNA(VLOOKUP(L221,buff!$K:$L,2,FALSE),"")=0,"",_xlfn.IFNA(VLOOKUP(L221,buff!$K:$L,2,FALSE),""))</f>
        <v>20216:100:1:0</v>
      </c>
      <c r="R221" s="6" t="str">
        <f>IF(_xlfn.IFNA(VLOOKUP(M221,buff!$K:$L,2,FALSE),"")=0,"",_xlfn.IFNA(VLOOKUP(M221,buff!$K:$L,2,FALSE),""))</f>
        <v/>
      </c>
      <c r="S221" s="6" t="str">
        <f>IF(_xlfn.IFNA(VLOOKUP(N221,buff!$K:$L,2,FALSE),"")=0,"",_xlfn.IFNA(VLOOKUP(N221,buff!$K:$L,2,FALSE),""))</f>
        <v/>
      </c>
      <c r="T221" s="6" t="str">
        <f>IF(_xlfn.IFNA(VLOOKUP(O221,buff!$K:$L,2,FALSE),"")=0,"",_xlfn.IFNA(VLOOKUP(O221,buff!$K:$L,2,FALSE),""))</f>
        <v/>
      </c>
      <c r="U221" s="6" t="str">
        <f>IF(_xlfn.IFNA(VLOOKUP(P221,buff!$K:$L,2,FALSE),"")=0,"",_xlfn.IFNA(VLOOKUP(P221,buff!$K:$L,2,FALSE),""))</f>
        <v/>
      </c>
      <c r="V221">
        <v>35</v>
      </c>
      <c r="W221" t="s">
        <v>1554</v>
      </c>
    </row>
    <row r="222" spans="1:23" x14ac:dyDescent="0.15">
      <c r="A222" s="8" t="str">
        <f t="shared" si="32"/>
        <v>被动技能11等级17</v>
      </c>
      <c r="B222" s="8">
        <f t="shared" si="35"/>
        <v>11</v>
      </c>
      <c r="C222" s="8">
        <f t="shared" si="37"/>
        <v>17</v>
      </c>
      <c r="E222" s="8">
        <f t="shared" si="33"/>
        <v>217</v>
      </c>
      <c r="F222" t="str">
        <f t="shared" si="34"/>
        <v>暴伤</v>
      </c>
      <c r="G222">
        <v>217</v>
      </c>
      <c r="H222" s="4" t="s">
        <v>729</v>
      </c>
      <c r="I222" s="4" t="str">
        <f t="shared" si="36"/>
        <v>提升自身暴伤率36</v>
      </c>
      <c r="J222" t="s">
        <v>156</v>
      </c>
      <c r="K222" s="10" t="str">
        <f t="shared" si="29"/>
        <v>20217:100:1:0</v>
      </c>
      <c r="L222" s="4" t="s">
        <v>1363</v>
      </c>
      <c r="Q222" s="6" t="str">
        <f>IF(_xlfn.IFNA(VLOOKUP(L222,buff!$K:$L,2,FALSE),"")=0,"",_xlfn.IFNA(VLOOKUP(L222,buff!$K:$L,2,FALSE),""))</f>
        <v>20217:100:1:0</v>
      </c>
      <c r="R222" s="6" t="str">
        <f>IF(_xlfn.IFNA(VLOOKUP(M222,buff!$K:$L,2,FALSE),"")=0,"",_xlfn.IFNA(VLOOKUP(M222,buff!$K:$L,2,FALSE),""))</f>
        <v/>
      </c>
      <c r="S222" s="6" t="str">
        <f>IF(_xlfn.IFNA(VLOOKUP(N222,buff!$K:$L,2,FALSE),"")=0,"",_xlfn.IFNA(VLOOKUP(N222,buff!$K:$L,2,FALSE),""))</f>
        <v/>
      </c>
      <c r="T222" s="6" t="str">
        <f>IF(_xlfn.IFNA(VLOOKUP(O222,buff!$K:$L,2,FALSE),"")=0,"",_xlfn.IFNA(VLOOKUP(O222,buff!$K:$L,2,FALSE),""))</f>
        <v/>
      </c>
      <c r="U222" s="6" t="str">
        <f>IF(_xlfn.IFNA(VLOOKUP(P222,buff!$K:$L,2,FALSE),"")=0,"",_xlfn.IFNA(VLOOKUP(P222,buff!$K:$L,2,FALSE),""))</f>
        <v/>
      </c>
      <c r="V222">
        <v>36</v>
      </c>
      <c r="W222" t="s">
        <v>1554</v>
      </c>
    </row>
    <row r="223" spans="1:23" x14ac:dyDescent="0.15">
      <c r="A223" s="8" t="str">
        <f t="shared" si="32"/>
        <v>被动技能11等级18</v>
      </c>
      <c r="B223" s="8">
        <f t="shared" si="35"/>
        <v>11</v>
      </c>
      <c r="C223" s="8">
        <f t="shared" si="37"/>
        <v>18</v>
      </c>
      <c r="E223" s="8">
        <f t="shared" si="33"/>
        <v>218</v>
      </c>
      <c r="F223" t="str">
        <f t="shared" si="34"/>
        <v>暴伤</v>
      </c>
      <c r="G223">
        <v>218</v>
      </c>
      <c r="H223" s="4" t="s">
        <v>729</v>
      </c>
      <c r="I223" s="4" t="str">
        <f t="shared" si="36"/>
        <v>提升自身暴伤率37</v>
      </c>
      <c r="J223" t="s">
        <v>156</v>
      </c>
      <c r="K223" s="10" t="str">
        <f t="shared" si="29"/>
        <v>20218:100:1:0</v>
      </c>
      <c r="L223" s="4" t="s">
        <v>1364</v>
      </c>
      <c r="Q223" s="6" t="str">
        <f>IF(_xlfn.IFNA(VLOOKUP(L223,buff!$K:$L,2,FALSE),"")=0,"",_xlfn.IFNA(VLOOKUP(L223,buff!$K:$L,2,FALSE),""))</f>
        <v>20218:100:1:0</v>
      </c>
      <c r="R223" s="6" t="str">
        <f>IF(_xlfn.IFNA(VLOOKUP(M223,buff!$K:$L,2,FALSE),"")=0,"",_xlfn.IFNA(VLOOKUP(M223,buff!$K:$L,2,FALSE),""))</f>
        <v/>
      </c>
      <c r="S223" s="6" t="str">
        <f>IF(_xlfn.IFNA(VLOOKUP(N223,buff!$K:$L,2,FALSE),"")=0,"",_xlfn.IFNA(VLOOKUP(N223,buff!$K:$L,2,FALSE),""))</f>
        <v/>
      </c>
      <c r="T223" s="6" t="str">
        <f>IF(_xlfn.IFNA(VLOOKUP(O223,buff!$K:$L,2,FALSE),"")=0,"",_xlfn.IFNA(VLOOKUP(O223,buff!$K:$L,2,FALSE),""))</f>
        <v/>
      </c>
      <c r="U223" s="6" t="str">
        <f>IF(_xlfn.IFNA(VLOOKUP(P223,buff!$K:$L,2,FALSE),"")=0,"",_xlfn.IFNA(VLOOKUP(P223,buff!$K:$L,2,FALSE),""))</f>
        <v/>
      </c>
      <c r="V223">
        <v>37</v>
      </c>
      <c r="W223" t="s">
        <v>1554</v>
      </c>
    </row>
    <row r="224" spans="1:23" x14ac:dyDescent="0.15">
      <c r="A224" s="8" t="str">
        <f t="shared" si="32"/>
        <v>被动技能11等级19</v>
      </c>
      <c r="B224" s="8">
        <f t="shared" si="35"/>
        <v>11</v>
      </c>
      <c r="C224" s="8">
        <f t="shared" si="37"/>
        <v>19</v>
      </c>
      <c r="E224" s="8">
        <f t="shared" si="33"/>
        <v>219</v>
      </c>
      <c r="F224" t="str">
        <f t="shared" si="34"/>
        <v>暴伤</v>
      </c>
      <c r="G224">
        <v>219</v>
      </c>
      <c r="H224" s="4" t="s">
        <v>729</v>
      </c>
      <c r="I224" s="4" t="str">
        <f t="shared" si="36"/>
        <v>提升自身暴伤率38</v>
      </c>
      <c r="J224" t="s">
        <v>156</v>
      </c>
      <c r="K224" s="10" t="str">
        <f t="shared" si="29"/>
        <v>20219:100:1:0</v>
      </c>
      <c r="L224" s="4" t="s">
        <v>1365</v>
      </c>
      <c r="Q224" s="6" t="str">
        <f>IF(_xlfn.IFNA(VLOOKUP(L224,buff!$K:$L,2,FALSE),"")=0,"",_xlfn.IFNA(VLOOKUP(L224,buff!$K:$L,2,FALSE),""))</f>
        <v>20219:100:1:0</v>
      </c>
      <c r="R224" s="6" t="str">
        <f>IF(_xlfn.IFNA(VLOOKUP(M224,buff!$K:$L,2,FALSE),"")=0,"",_xlfn.IFNA(VLOOKUP(M224,buff!$K:$L,2,FALSE),""))</f>
        <v/>
      </c>
      <c r="S224" s="6" t="str">
        <f>IF(_xlfn.IFNA(VLOOKUP(N224,buff!$K:$L,2,FALSE),"")=0,"",_xlfn.IFNA(VLOOKUP(N224,buff!$K:$L,2,FALSE),""))</f>
        <v/>
      </c>
      <c r="T224" s="6" t="str">
        <f>IF(_xlfn.IFNA(VLOOKUP(O224,buff!$K:$L,2,FALSE),"")=0,"",_xlfn.IFNA(VLOOKUP(O224,buff!$K:$L,2,FALSE),""))</f>
        <v/>
      </c>
      <c r="U224" s="6" t="str">
        <f>IF(_xlfn.IFNA(VLOOKUP(P224,buff!$K:$L,2,FALSE),"")=0,"",_xlfn.IFNA(VLOOKUP(P224,buff!$K:$L,2,FALSE),""))</f>
        <v/>
      </c>
      <c r="V224">
        <v>38</v>
      </c>
      <c r="W224" t="s">
        <v>1554</v>
      </c>
    </row>
    <row r="225" spans="1:23" x14ac:dyDescent="0.15">
      <c r="A225" s="8" t="str">
        <f t="shared" si="32"/>
        <v>被动技能11等级20</v>
      </c>
      <c r="B225" s="8">
        <f t="shared" si="35"/>
        <v>11</v>
      </c>
      <c r="C225" s="8">
        <f t="shared" si="37"/>
        <v>20</v>
      </c>
      <c r="E225" s="8">
        <f t="shared" si="33"/>
        <v>220</v>
      </c>
      <c r="F225" t="str">
        <f t="shared" si="34"/>
        <v>暴伤</v>
      </c>
      <c r="G225">
        <v>220</v>
      </c>
      <c r="H225" s="4" t="s">
        <v>729</v>
      </c>
      <c r="I225" s="4" t="str">
        <f t="shared" si="36"/>
        <v>提升自身暴伤率39</v>
      </c>
      <c r="J225" t="s">
        <v>156</v>
      </c>
      <c r="K225" s="10" t="str">
        <f t="shared" si="29"/>
        <v>20220:100:1:0</v>
      </c>
      <c r="L225" s="4" t="s">
        <v>1366</v>
      </c>
      <c r="Q225" s="6" t="str">
        <f>IF(_xlfn.IFNA(VLOOKUP(L225,buff!$K:$L,2,FALSE),"")=0,"",_xlfn.IFNA(VLOOKUP(L225,buff!$K:$L,2,FALSE),""))</f>
        <v>20220:100:1:0</v>
      </c>
      <c r="R225" s="6" t="str">
        <f>IF(_xlfn.IFNA(VLOOKUP(M225,buff!$K:$L,2,FALSE),"")=0,"",_xlfn.IFNA(VLOOKUP(M225,buff!$K:$L,2,FALSE),""))</f>
        <v/>
      </c>
      <c r="S225" s="6" t="str">
        <f>IF(_xlfn.IFNA(VLOOKUP(N225,buff!$K:$L,2,FALSE),"")=0,"",_xlfn.IFNA(VLOOKUP(N225,buff!$K:$L,2,FALSE),""))</f>
        <v/>
      </c>
      <c r="T225" s="6" t="str">
        <f>IF(_xlfn.IFNA(VLOOKUP(O225,buff!$K:$L,2,FALSE),"")=0,"",_xlfn.IFNA(VLOOKUP(O225,buff!$K:$L,2,FALSE),""))</f>
        <v/>
      </c>
      <c r="U225" s="6" t="str">
        <f>IF(_xlfn.IFNA(VLOOKUP(P225,buff!$K:$L,2,FALSE),"")=0,"",_xlfn.IFNA(VLOOKUP(P225,buff!$K:$L,2,FALSE),""))</f>
        <v/>
      </c>
      <c r="V225">
        <v>39</v>
      </c>
      <c r="W225" t="s">
        <v>1554</v>
      </c>
    </row>
    <row r="226" spans="1:23" x14ac:dyDescent="0.15">
      <c r="A226" s="8" t="str">
        <f t="shared" si="32"/>
        <v>被动技能12等级1</v>
      </c>
      <c r="B226" s="8">
        <f t="shared" si="35"/>
        <v>12</v>
      </c>
      <c r="C226" s="8">
        <f t="shared" si="37"/>
        <v>1</v>
      </c>
      <c r="E226" s="8">
        <f t="shared" si="33"/>
        <v>221</v>
      </c>
      <c r="F226" t="str">
        <f t="shared" si="34"/>
        <v>致命</v>
      </c>
      <c r="G226">
        <v>221</v>
      </c>
      <c r="H226" s="26" t="s">
        <v>750</v>
      </c>
      <c r="I226" s="4" t="str">
        <f t="shared" ref="I226:I245" si="38">"提升自身暴击率"&amp;V226&amp;"%,爆伤率"&amp;W226&amp;"%"</f>
        <v>提升自身暴击率5%,爆伤率10%</v>
      </c>
      <c r="J226" t="s">
        <v>156</v>
      </c>
      <c r="K226" s="10" t="str">
        <f t="shared" si="29"/>
        <v>20221:100:1:0</v>
      </c>
      <c r="L226" s="4" t="s">
        <v>730</v>
      </c>
      <c r="M226" s="4"/>
      <c r="Q226" s="6" t="str">
        <f>IF(_xlfn.IFNA(VLOOKUP(L226,buff!$K:$L,2,FALSE),"")=0,"",_xlfn.IFNA(VLOOKUP(L226,buff!$K:$L,2,FALSE),""))</f>
        <v>20221:100:1:0</v>
      </c>
      <c r="R226" s="6" t="str">
        <f>IF(_xlfn.IFNA(VLOOKUP(M226,buff!$K:$L,2,FALSE),"")=0,"",_xlfn.IFNA(VLOOKUP(M226,buff!$K:$L,2,FALSE),""))</f>
        <v/>
      </c>
      <c r="S226" s="6" t="str">
        <f>IF(_xlfn.IFNA(VLOOKUP(N226,buff!$K:$L,2,FALSE),"")=0,"",_xlfn.IFNA(VLOOKUP(N226,buff!$K:$L,2,FALSE),""))</f>
        <v/>
      </c>
      <c r="T226" s="6" t="str">
        <f>IF(_xlfn.IFNA(VLOOKUP(O226,buff!$K:$L,2,FALSE),"")=0,"",_xlfn.IFNA(VLOOKUP(O226,buff!$K:$L,2,FALSE),""))</f>
        <v/>
      </c>
      <c r="U226" s="6" t="str">
        <f>IF(_xlfn.IFNA(VLOOKUP(P226,buff!$K:$L,2,FALSE),"")=0,"",_xlfn.IFNA(VLOOKUP(P226,buff!$K:$L,2,FALSE),""))</f>
        <v/>
      </c>
      <c r="V226">
        <v>5</v>
      </c>
      <c r="W226">
        <v>10</v>
      </c>
    </row>
    <row r="227" spans="1:23" x14ac:dyDescent="0.15">
      <c r="A227" s="8" t="str">
        <f t="shared" si="32"/>
        <v>被动技能12等级2</v>
      </c>
      <c r="B227" s="8">
        <f t="shared" si="35"/>
        <v>12</v>
      </c>
      <c r="C227" s="8">
        <f t="shared" si="37"/>
        <v>2</v>
      </c>
      <c r="E227" s="8">
        <f t="shared" si="33"/>
        <v>222</v>
      </c>
      <c r="F227" t="str">
        <f t="shared" si="34"/>
        <v>致命</v>
      </c>
      <c r="G227">
        <v>222</v>
      </c>
      <c r="H227" s="26" t="s">
        <v>750</v>
      </c>
      <c r="I227" s="4" t="str">
        <f t="shared" si="38"/>
        <v>提升自身暴击率6%,爆伤率11%</v>
      </c>
      <c r="J227" t="s">
        <v>156</v>
      </c>
      <c r="K227" s="10" t="str">
        <f t="shared" si="29"/>
        <v>20222:100:1:0</v>
      </c>
      <c r="L227" s="4" t="s">
        <v>731</v>
      </c>
      <c r="M227" s="4"/>
      <c r="Q227" s="6" t="str">
        <f>IF(_xlfn.IFNA(VLOOKUP(L227,buff!$K:$L,2,FALSE),"")=0,"",_xlfn.IFNA(VLOOKUP(L227,buff!$K:$L,2,FALSE),""))</f>
        <v>20222:100:1:0</v>
      </c>
      <c r="R227" s="6" t="str">
        <f>IF(_xlfn.IFNA(VLOOKUP(M227,buff!$K:$L,2,FALSE),"")=0,"",_xlfn.IFNA(VLOOKUP(M227,buff!$K:$L,2,FALSE),""))</f>
        <v/>
      </c>
      <c r="S227" s="6" t="str">
        <f>IF(_xlfn.IFNA(VLOOKUP(N227,buff!$K:$L,2,FALSE),"")=0,"",_xlfn.IFNA(VLOOKUP(N227,buff!$K:$L,2,FALSE),""))</f>
        <v/>
      </c>
      <c r="T227" s="6" t="str">
        <f>IF(_xlfn.IFNA(VLOOKUP(O227,buff!$K:$L,2,FALSE),"")=0,"",_xlfn.IFNA(VLOOKUP(O227,buff!$K:$L,2,FALSE),""))</f>
        <v/>
      </c>
      <c r="U227" s="6" t="str">
        <f>IF(_xlfn.IFNA(VLOOKUP(P227,buff!$K:$L,2,FALSE),"")=0,"",_xlfn.IFNA(VLOOKUP(P227,buff!$K:$L,2,FALSE),""))</f>
        <v/>
      </c>
      <c r="V227">
        <v>6</v>
      </c>
      <c r="W227">
        <v>11</v>
      </c>
    </row>
    <row r="228" spans="1:23" x14ac:dyDescent="0.15">
      <c r="A228" s="8" t="str">
        <f t="shared" si="32"/>
        <v>被动技能12等级3</v>
      </c>
      <c r="B228" s="8">
        <f t="shared" si="35"/>
        <v>12</v>
      </c>
      <c r="C228" s="8">
        <f t="shared" si="37"/>
        <v>3</v>
      </c>
      <c r="E228" s="8">
        <f t="shared" si="33"/>
        <v>223</v>
      </c>
      <c r="F228" t="str">
        <f t="shared" si="34"/>
        <v>致命</v>
      </c>
      <c r="G228">
        <v>223</v>
      </c>
      <c r="H228" s="26" t="s">
        <v>750</v>
      </c>
      <c r="I228" s="4" t="str">
        <f t="shared" si="38"/>
        <v>提升自身暴击率7%,爆伤率12%</v>
      </c>
      <c r="J228" t="s">
        <v>156</v>
      </c>
      <c r="K228" s="10" t="str">
        <f t="shared" si="29"/>
        <v>20223:100:1:0</v>
      </c>
      <c r="L228" s="4" t="s">
        <v>732</v>
      </c>
      <c r="M228" s="4"/>
      <c r="Q228" s="6" t="str">
        <f>IF(_xlfn.IFNA(VLOOKUP(L228,buff!$K:$L,2,FALSE),"")=0,"",_xlfn.IFNA(VLOOKUP(L228,buff!$K:$L,2,FALSE),""))</f>
        <v>20223:100:1:0</v>
      </c>
      <c r="R228" s="6" t="str">
        <f>IF(_xlfn.IFNA(VLOOKUP(M228,buff!$K:$L,2,FALSE),"")=0,"",_xlfn.IFNA(VLOOKUP(M228,buff!$K:$L,2,FALSE),""))</f>
        <v/>
      </c>
      <c r="S228" s="6" t="str">
        <f>IF(_xlfn.IFNA(VLOOKUP(N228,buff!$K:$L,2,FALSE),"")=0,"",_xlfn.IFNA(VLOOKUP(N228,buff!$K:$L,2,FALSE),""))</f>
        <v/>
      </c>
      <c r="T228" s="6" t="str">
        <f>IF(_xlfn.IFNA(VLOOKUP(O228,buff!$K:$L,2,FALSE),"")=0,"",_xlfn.IFNA(VLOOKUP(O228,buff!$K:$L,2,FALSE),""))</f>
        <v/>
      </c>
      <c r="U228" s="6" t="str">
        <f>IF(_xlfn.IFNA(VLOOKUP(P228,buff!$K:$L,2,FALSE),"")=0,"",_xlfn.IFNA(VLOOKUP(P228,buff!$K:$L,2,FALSE),""))</f>
        <v/>
      </c>
      <c r="V228">
        <v>7</v>
      </c>
      <c r="W228">
        <v>12</v>
      </c>
    </row>
    <row r="229" spans="1:23" x14ac:dyDescent="0.15">
      <c r="A229" s="8" t="str">
        <f t="shared" si="32"/>
        <v>被动技能12等级4</v>
      </c>
      <c r="B229" s="8">
        <f t="shared" si="35"/>
        <v>12</v>
      </c>
      <c r="C229" s="8">
        <f t="shared" si="37"/>
        <v>4</v>
      </c>
      <c r="E229" s="8">
        <f t="shared" si="33"/>
        <v>224</v>
      </c>
      <c r="F229" t="str">
        <f t="shared" si="34"/>
        <v>致命</v>
      </c>
      <c r="G229">
        <v>224</v>
      </c>
      <c r="H229" s="26" t="s">
        <v>750</v>
      </c>
      <c r="I229" s="4" t="str">
        <f t="shared" si="38"/>
        <v>提升自身暴击率8%,爆伤率13%</v>
      </c>
      <c r="J229" t="s">
        <v>156</v>
      </c>
      <c r="K229" s="10" t="str">
        <f t="shared" si="29"/>
        <v>20224:100:1:0</v>
      </c>
      <c r="L229" s="4" t="s">
        <v>733</v>
      </c>
      <c r="M229" s="4"/>
      <c r="Q229" s="6" t="str">
        <f>IF(_xlfn.IFNA(VLOOKUP(L229,buff!$K:$L,2,FALSE),"")=0,"",_xlfn.IFNA(VLOOKUP(L229,buff!$K:$L,2,FALSE),""))</f>
        <v>20224:100:1:0</v>
      </c>
      <c r="R229" s="6" t="str">
        <f>IF(_xlfn.IFNA(VLOOKUP(M229,buff!$K:$L,2,FALSE),"")=0,"",_xlfn.IFNA(VLOOKUP(M229,buff!$K:$L,2,FALSE),""))</f>
        <v/>
      </c>
      <c r="S229" s="6" t="str">
        <f>IF(_xlfn.IFNA(VLOOKUP(N229,buff!$K:$L,2,FALSE),"")=0,"",_xlfn.IFNA(VLOOKUP(N229,buff!$K:$L,2,FALSE),""))</f>
        <v/>
      </c>
      <c r="T229" s="6" t="str">
        <f>IF(_xlfn.IFNA(VLOOKUP(O229,buff!$K:$L,2,FALSE),"")=0,"",_xlfn.IFNA(VLOOKUP(O229,buff!$K:$L,2,FALSE),""))</f>
        <v/>
      </c>
      <c r="U229" s="6" t="str">
        <f>IF(_xlfn.IFNA(VLOOKUP(P229,buff!$K:$L,2,FALSE),"")=0,"",_xlfn.IFNA(VLOOKUP(P229,buff!$K:$L,2,FALSE),""))</f>
        <v/>
      </c>
      <c r="V229">
        <v>8</v>
      </c>
      <c r="W229">
        <v>13</v>
      </c>
    </row>
    <row r="230" spans="1:23" x14ac:dyDescent="0.15">
      <c r="A230" s="8" t="str">
        <f t="shared" si="32"/>
        <v>被动技能12等级5</v>
      </c>
      <c r="B230" s="8">
        <f t="shared" si="35"/>
        <v>12</v>
      </c>
      <c r="C230" s="8">
        <f t="shared" si="37"/>
        <v>5</v>
      </c>
      <c r="E230" s="8">
        <f t="shared" si="33"/>
        <v>225</v>
      </c>
      <c r="F230" t="str">
        <f t="shared" si="34"/>
        <v>致命</v>
      </c>
      <c r="G230">
        <v>225</v>
      </c>
      <c r="H230" s="26" t="s">
        <v>750</v>
      </c>
      <c r="I230" s="4" t="str">
        <f t="shared" si="38"/>
        <v>提升自身暴击率9%,爆伤率14%</v>
      </c>
      <c r="J230" t="s">
        <v>156</v>
      </c>
      <c r="K230" s="10" t="str">
        <f t="shared" ref="K230:K285" si="39">IF(Q230="","",Q230)&amp;IF(R230="","","|"&amp;R230)&amp;IF(S230="","","|"&amp;S230)&amp;IF(T230="","","|"&amp;T230)&amp;IF(U230="","","|"&amp;U230)</f>
        <v>20225:100:1:0</v>
      </c>
      <c r="L230" s="4" t="s">
        <v>734</v>
      </c>
      <c r="M230" s="4"/>
      <c r="Q230" s="6" t="str">
        <f>IF(_xlfn.IFNA(VLOOKUP(L230,buff!$K:$L,2,FALSE),"")=0,"",_xlfn.IFNA(VLOOKUP(L230,buff!$K:$L,2,FALSE),""))</f>
        <v>20225:100:1:0</v>
      </c>
      <c r="R230" s="6" t="str">
        <f>IF(_xlfn.IFNA(VLOOKUP(M230,buff!$K:$L,2,FALSE),"")=0,"",_xlfn.IFNA(VLOOKUP(M230,buff!$K:$L,2,FALSE),""))</f>
        <v/>
      </c>
      <c r="S230" s="6" t="str">
        <f>IF(_xlfn.IFNA(VLOOKUP(N230,buff!$K:$L,2,FALSE),"")=0,"",_xlfn.IFNA(VLOOKUP(N230,buff!$K:$L,2,FALSE),""))</f>
        <v/>
      </c>
      <c r="T230" s="6" t="str">
        <f>IF(_xlfn.IFNA(VLOOKUP(O230,buff!$K:$L,2,FALSE),"")=0,"",_xlfn.IFNA(VLOOKUP(O230,buff!$K:$L,2,FALSE),""))</f>
        <v/>
      </c>
      <c r="U230" s="6" t="str">
        <f>IF(_xlfn.IFNA(VLOOKUP(P230,buff!$K:$L,2,FALSE),"")=0,"",_xlfn.IFNA(VLOOKUP(P230,buff!$K:$L,2,FALSE),""))</f>
        <v/>
      </c>
      <c r="V230">
        <v>9</v>
      </c>
      <c r="W230">
        <v>14</v>
      </c>
    </row>
    <row r="231" spans="1:23" x14ac:dyDescent="0.15">
      <c r="A231" s="8" t="str">
        <f t="shared" si="32"/>
        <v>被动技能12等级6</v>
      </c>
      <c r="B231" s="8">
        <f t="shared" si="35"/>
        <v>12</v>
      </c>
      <c r="C231" s="8">
        <f t="shared" si="37"/>
        <v>6</v>
      </c>
      <c r="E231" s="8">
        <f t="shared" si="33"/>
        <v>226</v>
      </c>
      <c r="F231" t="str">
        <f t="shared" si="34"/>
        <v>致命</v>
      </c>
      <c r="G231">
        <v>226</v>
      </c>
      <c r="H231" s="26" t="s">
        <v>750</v>
      </c>
      <c r="I231" s="4" t="str">
        <f t="shared" si="38"/>
        <v>提升自身暴击率10%,爆伤率15%</v>
      </c>
      <c r="J231" t="s">
        <v>156</v>
      </c>
      <c r="K231" s="10" t="str">
        <f t="shared" si="39"/>
        <v>20226:100:1:0</v>
      </c>
      <c r="L231" s="4" t="s">
        <v>735</v>
      </c>
      <c r="M231" s="4"/>
      <c r="Q231" s="6" t="str">
        <f>IF(_xlfn.IFNA(VLOOKUP(L231,buff!$K:$L,2,FALSE),"")=0,"",_xlfn.IFNA(VLOOKUP(L231,buff!$K:$L,2,FALSE),""))</f>
        <v>20226:100:1:0</v>
      </c>
      <c r="R231" s="6" t="str">
        <f>IF(_xlfn.IFNA(VLOOKUP(M231,buff!$K:$L,2,FALSE),"")=0,"",_xlfn.IFNA(VLOOKUP(M231,buff!$K:$L,2,FALSE),""))</f>
        <v/>
      </c>
      <c r="S231" s="6" t="str">
        <f>IF(_xlfn.IFNA(VLOOKUP(N231,buff!$K:$L,2,FALSE),"")=0,"",_xlfn.IFNA(VLOOKUP(N231,buff!$K:$L,2,FALSE),""))</f>
        <v/>
      </c>
      <c r="T231" s="6" t="str">
        <f>IF(_xlfn.IFNA(VLOOKUP(O231,buff!$K:$L,2,FALSE),"")=0,"",_xlfn.IFNA(VLOOKUP(O231,buff!$K:$L,2,FALSE),""))</f>
        <v/>
      </c>
      <c r="U231" s="6" t="str">
        <f>IF(_xlfn.IFNA(VLOOKUP(P231,buff!$K:$L,2,FALSE),"")=0,"",_xlfn.IFNA(VLOOKUP(P231,buff!$K:$L,2,FALSE),""))</f>
        <v/>
      </c>
      <c r="V231">
        <v>10</v>
      </c>
      <c r="W231">
        <v>15</v>
      </c>
    </row>
    <row r="232" spans="1:23" x14ac:dyDescent="0.15">
      <c r="A232" s="8" t="str">
        <f t="shared" si="32"/>
        <v>被动技能12等级7</v>
      </c>
      <c r="B232" s="8">
        <f t="shared" si="35"/>
        <v>12</v>
      </c>
      <c r="C232" s="8">
        <f t="shared" si="37"/>
        <v>7</v>
      </c>
      <c r="E232" s="8">
        <f t="shared" si="33"/>
        <v>227</v>
      </c>
      <c r="F232" t="str">
        <f t="shared" si="34"/>
        <v>致命</v>
      </c>
      <c r="G232">
        <v>227</v>
      </c>
      <c r="H232" s="26" t="s">
        <v>750</v>
      </c>
      <c r="I232" s="4" t="str">
        <f t="shared" si="38"/>
        <v>提升自身暴击率11%,爆伤率16%</v>
      </c>
      <c r="J232" t="s">
        <v>156</v>
      </c>
      <c r="K232" s="10" t="str">
        <f t="shared" si="39"/>
        <v>20227:100:1:0</v>
      </c>
      <c r="L232" s="4" t="s">
        <v>736</v>
      </c>
      <c r="M232" s="4"/>
      <c r="Q232" s="6" t="str">
        <f>IF(_xlfn.IFNA(VLOOKUP(L232,buff!$K:$L,2,FALSE),"")=0,"",_xlfn.IFNA(VLOOKUP(L232,buff!$K:$L,2,FALSE),""))</f>
        <v>20227:100:1:0</v>
      </c>
      <c r="R232" s="6" t="str">
        <f>IF(_xlfn.IFNA(VLOOKUP(M232,buff!$K:$L,2,FALSE),"")=0,"",_xlfn.IFNA(VLOOKUP(M232,buff!$K:$L,2,FALSE),""))</f>
        <v/>
      </c>
      <c r="S232" s="6" t="str">
        <f>IF(_xlfn.IFNA(VLOOKUP(N232,buff!$K:$L,2,FALSE),"")=0,"",_xlfn.IFNA(VLOOKUP(N232,buff!$K:$L,2,FALSE),""))</f>
        <v/>
      </c>
      <c r="T232" s="6" t="str">
        <f>IF(_xlfn.IFNA(VLOOKUP(O232,buff!$K:$L,2,FALSE),"")=0,"",_xlfn.IFNA(VLOOKUP(O232,buff!$K:$L,2,FALSE),""))</f>
        <v/>
      </c>
      <c r="U232" s="6" t="str">
        <f>IF(_xlfn.IFNA(VLOOKUP(P232,buff!$K:$L,2,FALSE),"")=0,"",_xlfn.IFNA(VLOOKUP(P232,buff!$K:$L,2,FALSE),""))</f>
        <v/>
      </c>
      <c r="V232">
        <v>11</v>
      </c>
      <c r="W232">
        <v>16</v>
      </c>
    </row>
    <row r="233" spans="1:23" x14ac:dyDescent="0.15">
      <c r="A233" s="8" t="str">
        <f t="shared" si="32"/>
        <v>被动技能12等级8</v>
      </c>
      <c r="B233" s="8">
        <f t="shared" si="35"/>
        <v>12</v>
      </c>
      <c r="C233" s="8">
        <f t="shared" si="37"/>
        <v>8</v>
      </c>
      <c r="E233" s="8">
        <f t="shared" si="33"/>
        <v>228</v>
      </c>
      <c r="F233" t="str">
        <f t="shared" si="34"/>
        <v>致命</v>
      </c>
      <c r="G233">
        <v>228</v>
      </c>
      <c r="H233" s="26" t="s">
        <v>750</v>
      </c>
      <c r="I233" s="4" t="str">
        <f t="shared" si="38"/>
        <v>提升自身暴击率12%,爆伤率17%</v>
      </c>
      <c r="J233" t="s">
        <v>156</v>
      </c>
      <c r="K233" s="10" t="str">
        <f t="shared" si="39"/>
        <v>20228:100:1:0</v>
      </c>
      <c r="L233" s="4" t="s">
        <v>737</v>
      </c>
      <c r="M233" s="4"/>
      <c r="Q233" s="6" t="str">
        <f>IF(_xlfn.IFNA(VLOOKUP(L233,buff!$K:$L,2,FALSE),"")=0,"",_xlfn.IFNA(VLOOKUP(L233,buff!$K:$L,2,FALSE),""))</f>
        <v>20228:100:1:0</v>
      </c>
      <c r="R233" s="6" t="str">
        <f>IF(_xlfn.IFNA(VLOOKUP(M233,buff!$K:$L,2,FALSE),"")=0,"",_xlfn.IFNA(VLOOKUP(M233,buff!$K:$L,2,FALSE),""))</f>
        <v/>
      </c>
      <c r="S233" s="6" t="str">
        <f>IF(_xlfn.IFNA(VLOOKUP(N233,buff!$K:$L,2,FALSE),"")=0,"",_xlfn.IFNA(VLOOKUP(N233,buff!$K:$L,2,FALSE),""))</f>
        <v/>
      </c>
      <c r="T233" s="6" t="str">
        <f>IF(_xlfn.IFNA(VLOOKUP(O233,buff!$K:$L,2,FALSE),"")=0,"",_xlfn.IFNA(VLOOKUP(O233,buff!$K:$L,2,FALSE),""))</f>
        <v/>
      </c>
      <c r="U233" s="6" t="str">
        <f>IF(_xlfn.IFNA(VLOOKUP(P233,buff!$K:$L,2,FALSE),"")=0,"",_xlfn.IFNA(VLOOKUP(P233,buff!$K:$L,2,FALSE),""))</f>
        <v/>
      </c>
      <c r="V233">
        <v>12</v>
      </c>
      <c r="W233">
        <v>17</v>
      </c>
    </row>
    <row r="234" spans="1:23" x14ac:dyDescent="0.15">
      <c r="A234" s="8" t="str">
        <f t="shared" si="32"/>
        <v>被动技能12等级9</v>
      </c>
      <c r="B234" s="8">
        <f t="shared" si="35"/>
        <v>12</v>
      </c>
      <c r="C234" s="8">
        <f t="shared" si="37"/>
        <v>9</v>
      </c>
      <c r="E234" s="8">
        <f t="shared" si="33"/>
        <v>229</v>
      </c>
      <c r="F234" t="str">
        <f t="shared" si="34"/>
        <v>致命</v>
      </c>
      <c r="G234">
        <v>229</v>
      </c>
      <c r="H234" s="26" t="s">
        <v>750</v>
      </c>
      <c r="I234" s="4" t="str">
        <f t="shared" si="38"/>
        <v>提升自身暴击率13%,爆伤率18%</v>
      </c>
      <c r="J234" t="s">
        <v>156</v>
      </c>
      <c r="K234" s="10" t="str">
        <f t="shared" si="39"/>
        <v>20229:100:1:0</v>
      </c>
      <c r="L234" s="4" t="s">
        <v>738</v>
      </c>
      <c r="M234" s="4"/>
      <c r="Q234" s="6" t="str">
        <f>IF(_xlfn.IFNA(VLOOKUP(L234,buff!$K:$L,2,FALSE),"")=0,"",_xlfn.IFNA(VLOOKUP(L234,buff!$K:$L,2,FALSE),""))</f>
        <v>20229:100:1:0</v>
      </c>
      <c r="R234" s="6" t="str">
        <f>IF(_xlfn.IFNA(VLOOKUP(M234,buff!$K:$L,2,FALSE),"")=0,"",_xlfn.IFNA(VLOOKUP(M234,buff!$K:$L,2,FALSE),""))</f>
        <v/>
      </c>
      <c r="S234" s="6" t="str">
        <f>IF(_xlfn.IFNA(VLOOKUP(N234,buff!$K:$L,2,FALSE),"")=0,"",_xlfn.IFNA(VLOOKUP(N234,buff!$K:$L,2,FALSE),""))</f>
        <v/>
      </c>
      <c r="T234" s="6" t="str">
        <f>IF(_xlfn.IFNA(VLOOKUP(O234,buff!$K:$L,2,FALSE),"")=0,"",_xlfn.IFNA(VLOOKUP(O234,buff!$K:$L,2,FALSE),""))</f>
        <v/>
      </c>
      <c r="U234" s="6" t="str">
        <f>IF(_xlfn.IFNA(VLOOKUP(P234,buff!$K:$L,2,FALSE),"")=0,"",_xlfn.IFNA(VLOOKUP(P234,buff!$K:$L,2,FALSE),""))</f>
        <v/>
      </c>
      <c r="V234">
        <v>13</v>
      </c>
      <c r="W234">
        <v>18</v>
      </c>
    </row>
    <row r="235" spans="1:23" x14ac:dyDescent="0.15">
      <c r="A235" s="8" t="str">
        <f t="shared" si="32"/>
        <v>被动技能12等级10</v>
      </c>
      <c r="B235" s="8">
        <f t="shared" si="35"/>
        <v>12</v>
      </c>
      <c r="C235" s="8">
        <f t="shared" si="37"/>
        <v>10</v>
      </c>
      <c r="E235" s="8">
        <f t="shared" si="33"/>
        <v>230</v>
      </c>
      <c r="F235" t="str">
        <f t="shared" si="34"/>
        <v>致命</v>
      </c>
      <c r="G235">
        <v>230</v>
      </c>
      <c r="H235" s="26" t="s">
        <v>750</v>
      </c>
      <c r="I235" s="4" t="str">
        <f t="shared" si="38"/>
        <v>提升自身暴击率14%,爆伤率19%</v>
      </c>
      <c r="J235" t="s">
        <v>156</v>
      </c>
      <c r="K235" s="10" t="str">
        <f t="shared" si="39"/>
        <v>20230:100:1:0</v>
      </c>
      <c r="L235" s="4" t="s">
        <v>739</v>
      </c>
      <c r="M235" s="4"/>
      <c r="Q235" s="6" t="str">
        <f>IF(_xlfn.IFNA(VLOOKUP(L235,buff!$K:$L,2,FALSE),"")=0,"",_xlfn.IFNA(VLOOKUP(L235,buff!$K:$L,2,FALSE),""))</f>
        <v>20230:100:1:0</v>
      </c>
      <c r="R235" s="6" t="str">
        <f>IF(_xlfn.IFNA(VLOOKUP(M235,buff!$K:$L,2,FALSE),"")=0,"",_xlfn.IFNA(VLOOKUP(M235,buff!$K:$L,2,FALSE),""))</f>
        <v/>
      </c>
      <c r="S235" s="6" t="str">
        <f>IF(_xlfn.IFNA(VLOOKUP(N235,buff!$K:$L,2,FALSE),"")=0,"",_xlfn.IFNA(VLOOKUP(N235,buff!$K:$L,2,FALSE),""))</f>
        <v/>
      </c>
      <c r="T235" s="6" t="str">
        <f>IF(_xlfn.IFNA(VLOOKUP(O235,buff!$K:$L,2,FALSE),"")=0,"",_xlfn.IFNA(VLOOKUP(O235,buff!$K:$L,2,FALSE),""))</f>
        <v/>
      </c>
      <c r="U235" s="6" t="str">
        <f>IF(_xlfn.IFNA(VLOOKUP(P235,buff!$K:$L,2,FALSE),"")=0,"",_xlfn.IFNA(VLOOKUP(P235,buff!$K:$L,2,FALSE),""))</f>
        <v/>
      </c>
      <c r="V235">
        <v>14</v>
      </c>
      <c r="W235">
        <v>19</v>
      </c>
    </row>
    <row r="236" spans="1:23" x14ac:dyDescent="0.15">
      <c r="A236" s="8" t="str">
        <f t="shared" si="32"/>
        <v>被动技能12等级11</v>
      </c>
      <c r="B236" s="8">
        <f t="shared" si="35"/>
        <v>12</v>
      </c>
      <c r="C236" s="8">
        <f t="shared" si="37"/>
        <v>11</v>
      </c>
      <c r="E236" s="8">
        <f t="shared" si="33"/>
        <v>231</v>
      </c>
      <c r="F236" t="str">
        <f t="shared" si="34"/>
        <v>致命</v>
      </c>
      <c r="G236">
        <v>231</v>
      </c>
      <c r="H236" s="26" t="s">
        <v>750</v>
      </c>
      <c r="I236" s="4" t="str">
        <f t="shared" si="38"/>
        <v>提升自身暴击率15%,爆伤率20%</v>
      </c>
      <c r="J236" t="s">
        <v>156</v>
      </c>
      <c r="K236" s="10" t="str">
        <f t="shared" si="39"/>
        <v>20231:100:1:0</v>
      </c>
      <c r="L236" s="4" t="s">
        <v>740</v>
      </c>
      <c r="M236" s="4"/>
      <c r="Q236" s="6" t="str">
        <f>IF(_xlfn.IFNA(VLOOKUP(L236,buff!$K:$L,2,FALSE),"")=0,"",_xlfn.IFNA(VLOOKUP(L236,buff!$K:$L,2,FALSE),""))</f>
        <v>20231:100:1:0</v>
      </c>
      <c r="R236" s="6" t="str">
        <f>IF(_xlfn.IFNA(VLOOKUP(M236,buff!$K:$L,2,FALSE),"")=0,"",_xlfn.IFNA(VLOOKUP(M236,buff!$K:$L,2,FALSE),""))</f>
        <v/>
      </c>
      <c r="S236" s="6" t="str">
        <f>IF(_xlfn.IFNA(VLOOKUP(N236,buff!$K:$L,2,FALSE),"")=0,"",_xlfn.IFNA(VLOOKUP(N236,buff!$K:$L,2,FALSE),""))</f>
        <v/>
      </c>
      <c r="T236" s="6" t="str">
        <f>IF(_xlfn.IFNA(VLOOKUP(O236,buff!$K:$L,2,FALSE),"")=0,"",_xlfn.IFNA(VLOOKUP(O236,buff!$K:$L,2,FALSE),""))</f>
        <v/>
      </c>
      <c r="U236" s="6" t="str">
        <f>IF(_xlfn.IFNA(VLOOKUP(P236,buff!$K:$L,2,FALSE),"")=0,"",_xlfn.IFNA(VLOOKUP(P236,buff!$K:$L,2,FALSE),""))</f>
        <v/>
      </c>
      <c r="V236">
        <v>15</v>
      </c>
      <c r="W236">
        <v>20</v>
      </c>
    </row>
    <row r="237" spans="1:23" x14ac:dyDescent="0.15">
      <c r="A237" s="8" t="str">
        <f t="shared" si="32"/>
        <v>被动技能12等级12</v>
      </c>
      <c r="B237" s="8">
        <f t="shared" si="35"/>
        <v>12</v>
      </c>
      <c r="C237" s="8">
        <f t="shared" si="37"/>
        <v>12</v>
      </c>
      <c r="E237" s="8">
        <f t="shared" si="33"/>
        <v>232</v>
      </c>
      <c r="F237" t="str">
        <f t="shared" si="34"/>
        <v>致命</v>
      </c>
      <c r="G237">
        <v>232</v>
      </c>
      <c r="H237" s="26" t="s">
        <v>750</v>
      </c>
      <c r="I237" s="4" t="str">
        <f t="shared" si="38"/>
        <v>提升自身暴击率16%,爆伤率21%</v>
      </c>
      <c r="J237" t="s">
        <v>156</v>
      </c>
      <c r="K237" s="10" t="str">
        <f t="shared" si="39"/>
        <v>20232:100:1:0</v>
      </c>
      <c r="L237" s="4" t="s">
        <v>741</v>
      </c>
      <c r="M237" s="4"/>
      <c r="Q237" s="6" t="str">
        <f>IF(_xlfn.IFNA(VLOOKUP(L237,buff!$K:$L,2,FALSE),"")=0,"",_xlfn.IFNA(VLOOKUP(L237,buff!$K:$L,2,FALSE),""))</f>
        <v>20232:100:1:0</v>
      </c>
      <c r="R237" s="6" t="str">
        <f>IF(_xlfn.IFNA(VLOOKUP(M237,buff!$K:$L,2,FALSE),"")=0,"",_xlfn.IFNA(VLOOKUP(M237,buff!$K:$L,2,FALSE),""))</f>
        <v/>
      </c>
      <c r="S237" s="6" t="str">
        <f>IF(_xlfn.IFNA(VLOOKUP(N237,buff!$K:$L,2,FALSE),"")=0,"",_xlfn.IFNA(VLOOKUP(N237,buff!$K:$L,2,FALSE),""))</f>
        <v/>
      </c>
      <c r="T237" s="6" t="str">
        <f>IF(_xlfn.IFNA(VLOOKUP(O237,buff!$K:$L,2,FALSE),"")=0,"",_xlfn.IFNA(VLOOKUP(O237,buff!$K:$L,2,FALSE),""))</f>
        <v/>
      </c>
      <c r="U237" s="6" t="str">
        <f>IF(_xlfn.IFNA(VLOOKUP(P237,buff!$K:$L,2,FALSE),"")=0,"",_xlfn.IFNA(VLOOKUP(P237,buff!$K:$L,2,FALSE),""))</f>
        <v/>
      </c>
      <c r="V237">
        <v>16</v>
      </c>
      <c r="W237">
        <v>21</v>
      </c>
    </row>
    <row r="238" spans="1:23" x14ac:dyDescent="0.15">
      <c r="A238" s="8" t="str">
        <f t="shared" si="32"/>
        <v>被动技能12等级13</v>
      </c>
      <c r="B238" s="8">
        <f t="shared" si="35"/>
        <v>12</v>
      </c>
      <c r="C238" s="8">
        <f t="shared" si="37"/>
        <v>13</v>
      </c>
      <c r="E238" s="8">
        <f t="shared" si="33"/>
        <v>233</v>
      </c>
      <c r="F238" t="str">
        <f t="shared" si="34"/>
        <v>致命</v>
      </c>
      <c r="G238">
        <v>233</v>
      </c>
      <c r="H238" s="26" t="s">
        <v>750</v>
      </c>
      <c r="I238" s="4" t="str">
        <f t="shared" si="38"/>
        <v>提升自身暴击率17%,爆伤率22%</v>
      </c>
      <c r="J238" t="s">
        <v>156</v>
      </c>
      <c r="K238" s="10" t="str">
        <f t="shared" si="39"/>
        <v>20233:100:1:0</v>
      </c>
      <c r="L238" s="4" t="s">
        <v>742</v>
      </c>
      <c r="M238" s="4"/>
      <c r="Q238" s="6" t="str">
        <f>IF(_xlfn.IFNA(VLOOKUP(L238,buff!$K:$L,2,FALSE),"")=0,"",_xlfn.IFNA(VLOOKUP(L238,buff!$K:$L,2,FALSE),""))</f>
        <v>20233:100:1:0</v>
      </c>
      <c r="R238" s="6" t="str">
        <f>IF(_xlfn.IFNA(VLOOKUP(M238,buff!$K:$L,2,FALSE),"")=0,"",_xlfn.IFNA(VLOOKUP(M238,buff!$K:$L,2,FALSE),""))</f>
        <v/>
      </c>
      <c r="S238" s="6" t="str">
        <f>IF(_xlfn.IFNA(VLOOKUP(N238,buff!$K:$L,2,FALSE),"")=0,"",_xlfn.IFNA(VLOOKUP(N238,buff!$K:$L,2,FALSE),""))</f>
        <v/>
      </c>
      <c r="T238" s="6" t="str">
        <f>IF(_xlfn.IFNA(VLOOKUP(O238,buff!$K:$L,2,FALSE),"")=0,"",_xlfn.IFNA(VLOOKUP(O238,buff!$K:$L,2,FALSE),""))</f>
        <v/>
      </c>
      <c r="U238" s="6" t="str">
        <f>IF(_xlfn.IFNA(VLOOKUP(P238,buff!$K:$L,2,FALSE),"")=0,"",_xlfn.IFNA(VLOOKUP(P238,buff!$K:$L,2,FALSE),""))</f>
        <v/>
      </c>
      <c r="V238">
        <v>17</v>
      </c>
      <c r="W238">
        <v>22</v>
      </c>
    </row>
    <row r="239" spans="1:23" x14ac:dyDescent="0.15">
      <c r="A239" s="8" t="str">
        <f t="shared" si="32"/>
        <v>被动技能12等级14</v>
      </c>
      <c r="B239" s="8">
        <f t="shared" si="35"/>
        <v>12</v>
      </c>
      <c r="C239" s="8">
        <f t="shared" si="37"/>
        <v>14</v>
      </c>
      <c r="E239" s="8">
        <f t="shared" si="33"/>
        <v>234</v>
      </c>
      <c r="F239" t="str">
        <f t="shared" si="34"/>
        <v>致命</v>
      </c>
      <c r="G239">
        <v>234</v>
      </c>
      <c r="H239" s="26" t="s">
        <v>750</v>
      </c>
      <c r="I239" s="4" t="str">
        <f t="shared" si="38"/>
        <v>提升自身暴击率18%,爆伤率23%</v>
      </c>
      <c r="J239" t="s">
        <v>156</v>
      </c>
      <c r="K239" s="10" t="str">
        <f t="shared" si="39"/>
        <v>20234:100:1:0</v>
      </c>
      <c r="L239" s="4" t="s">
        <v>743</v>
      </c>
      <c r="M239" s="4"/>
      <c r="Q239" s="6" t="str">
        <f>IF(_xlfn.IFNA(VLOOKUP(L239,buff!$K:$L,2,FALSE),"")=0,"",_xlfn.IFNA(VLOOKUP(L239,buff!$K:$L,2,FALSE),""))</f>
        <v>20234:100:1:0</v>
      </c>
      <c r="R239" s="6" t="str">
        <f>IF(_xlfn.IFNA(VLOOKUP(M239,buff!$K:$L,2,FALSE),"")=0,"",_xlfn.IFNA(VLOOKUP(M239,buff!$K:$L,2,FALSE),""))</f>
        <v/>
      </c>
      <c r="S239" s="6" t="str">
        <f>IF(_xlfn.IFNA(VLOOKUP(N239,buff!$K:$L,2,FALSE),"")=0,"",_xlfn.IFNA(VLOOKUP(N239,buff!$K:$L,2,FALSE),""))</f>
        <v/>
      </c>
      <c r="T239" s="6" t="str">
        <f>IF(_xlfn.IFNA(VLOOKUP(O239,buff!$K:$L,2,FALSE),"")=0,"",_xlfn.IFNA(VLOOKUP(O239,buff!$K:$L,2,FALSE),""))</f>
        <v/>
      </c>
      <c r="U239" s="6" t="str">
        <f>IF(_xlfn.IFNA(VLOOKUP(P239,buff!$K:$L,2,FALSE),"")=0,"",_xlfn.IFNA(VLOOKUP(P239,buff!$K:$L,2,FALSE),""))</f>
        <v/>
      </c>
      <c r="V239">
        <v>18</v>
      </c>
      <c r="W239">
        <v>23</v>
      </c>
    </row>
    <row r="240" spans="1:23" x14ac:dyDescent="0.15">
      <c r="A240" s="8" t="str">
        <f t="shared" si="32"/>
        <v>被动技能12等级15</v>
      </c>
      <c r="B240" s="8">
        <f t="shared" si="35"/>
        <v>12</v>
      </c>
      <c r="C240" s="8">
        <f t="shared" si="37"/>
        <v>15</v>
      </c>
      <c r="E240" s="8">
        <f t="shared" si="33"/>
        <v>235</v>
      </c>
      <c r="F240" t="str">
        <f t="shared" si="34"/>
        <v>致命</v>
      </c>
      <c r="G240">
        <v>235</v>
      </c>
      <c r="H240" s="26" t="s">
        <v>750</v>
      </c>
      <c r="I240" s="4" t="str">
        <f t="shared" si="38"/>
        <v>提升自身暴击率19%,爆伤率24%</v>
      </c>
      <c r="J240" t="s">
        <v>156</v>
      </c>
      <c r="K240" s="10" t="str">
        <f t="shared" si="39"/>
        <v>20235:100:1:0</v>
      </c>
      <c r="L240" s="4" t="s">
        <v>744</v>
      </c>
      <c r="M240" s="4"/>
      <c r="Q240" s="6" t="str">
        <f>IF(_xlfn.IFNA(VLOOKUP(L240,buff!$K:$L,2,FALSE),"")=0,"",_xlfn.IFNA(VLOOKUP(L240,buff!$K:$L,2,FALSE),""))</f>
        <v>20235:100:1:0</v>
      </c>
      <c r="R240" s="6" t="str">
        <f>IF(_xlfn.IFNA(VLOOKUP(M240,buff!$K:$L,2,FALSE),"")=0,"",_xlfn.IFNA(VLOOKUP(M240,buff!$K:$L,2,FALSE),""))</f>
        <v/>
      </c>
      <c r="S240" s="6" t="str">
        <f>IF(_xlfn.IFNA(VLOOKUP(N240,buff!$K:$L,2,FALSE),"")=0,"",_xlfn.IFNA(VLOOKUP(N240,buff!$K:$L,2,FALSE),""))</f>
        <v/>
      </c>
      <c r="T240" s="6" t="str">
        <f>IF(_xlfn.IFNA(VLOOKUP(O240,buff!$K:$L,2,FALSE),"")=0,"",_xlfn.IFNA(VLOOKUP(O240,buff!$K:$L,2,FALSE),""))</f>
        <v/>
      </c>
      <c r="U240" s="6" t="str">
        <f>IF(_xlfn.IFNA(VLOOKUP(P240,buff!$K:$L,2,FALSE),"")=0,"",_xlfn.IFNA(VLOOKUP(P240,buff!$K:$L,2,FALSE),""))</f>
        <v/>
      </c>
      <c r="V240">
        <v>19</v>
      </c>
      <c r="W240">
        <v>24</v>
      </c>
    </row>
    <row r="241" spans="1:23" x14ac:dyDescent="0.15">
      <c r="A241" s="8" t="str">
        <f t="shared" si="32"/>
        <v>被动技能12等级16</v>
      </c>
      <c r="B241" s="8">
        <f t="shared" si="35"/>
        <v>12</v>
      </c>
      <c r="C241" s="8">
        <f t="shared" si="37"/>
        <v>16</v>
      </c>
      <c r="E241" s="8">
        <f t="shared" si="33"/>
        <v>236</v>
      </c>
      <c r="F241" t="str">
        <f t="shared" si="34"/>
        <v>致命</v>
      </c>
      <c r="G241">
        <v>236</v>
      </c>
      <c r="H241" s="26" t="s">
        <v>750</v>
      </c>
      <c r="I241" s="4" t="str">
        <f t="shared" si="38"/>
        <v>提升自身暴击率20%,爆伤率25%</v>
      </c>
      <c r="J241" t="s">
        <v>156</v>
      </c>
      <c r="K241" s="10" t="str">
        <f t="shared" si="39"/>
        <v>20236:100:1:0</v>
      </c>
      <c r="L241" s="4" t="s">
        <v>745</v>
      </c>
      <c r="M241" s="4"/>
      <c r="Q241" s="6" t="str">
        <f>IF(_xlfn.IFNA(VLOOKUP(L241,buff!$K:$L,2,FALSE),"")=0,"",_xlfn.IFNA(VLOOKUP(L241,buff!$K:$L,2,FALSE),""))</f>
        <v>20236:100:1:0</v>
      </c>
      <c r="R241" s="6" t="str">
        <f>IF(_xlfn.IFNA(VLOOKUP(M241,buff!$K:$L,2,FALSE),"")=0,"",_xlfn.IFNA(VLOOKUP(M241,buff!$K:$L,2,FALSE),""))</f>
        <v/>
      </c>
      <c r="S241" s="6" t="str">
        <f>IF(_xlfn.IFNA(VLOOKUP(N241,buff!$K:$L,2,FALSE),"")=0,"",_xlfn.IFNA(VLOOKUP(N241,buff!$K:$L,2,FALSE),""))</f>
        <v/>
      </c>
      <c r="T241" s="6" t="str">
        <f>IF(_xlfn.IFNA(VLOOKUP(O241,buff!$K:$L,2,FALSE),"")=0,"",_xlfn.IFNA(VLOOKUP(O241,buff!$K:$L,2,FALSE),""))</f>
        <v/>
      </c>
      <c r="U241" s="6" t="str">
        <f>IF(_xlfn.IFNA(VLOOKUP(P241,buff!$K:$L,2,FALSE),"")=0,"",_xlfn.IFNA(VLOOKUP(P241,buff!$K:$L,2,FALSE),""))</f>
        <v/>
      </c>
      <c r="V241">
        <v>20</v>
      </c>
      <c r="W241">
        <v>25</v>
      </c>
    </row>
    <row r="242" spans="1:23" x14ac:dyDescent="0.15">
      <c r="A242" s="8" t="str">
        <f t="shared" si="32"/>
        <v>被动技能12等级17</v>
      </c>
      <c r="B242" s="8">
        <f t="shared" si="35"/>
        <v>12</v>
      </c>
      <c r="C242" s="8">
        <f t="shared" si="37"/>
        <v>17</v>
      </c>
      <c r="E242" s="8">
        <f t="shared" si="33"/>
        <v>237</v>
      </c>
      <c r="F242" t="str">
        <f t="shared" si="34"/>
        <v>致命</v>
      </c>
      <c r="G242">
        <v>237</v>
      </c>
      <c r="H242" s="26" t="s">
        <v>750</v>
      </c>
      <c r="I242" s="4" t="str">
        <f t="shared" si="38"/>
        <v>提升自身暴击率21%,爆伤率26%</v>
      </c>
      <c r="J242" t="s">
        <v>156</v>
      </c>
      <c r="K242" s="10" t="str">
        <f t="shared" si="39"/>
        <v>20237:100:1:0</v>
      </c>
      <c r="L242" s="4" t="s">
        <v>746</v>
      </c>
      <c r="M242" s="4"/>
      <c r="Q242" s="6" t="str">
        <f>IF(_xlfn.IFNA(VLOOKUP(L242,buff!$K:$L,2,FALSE),"")=0,"",_xlfn.IFNA(VLOOKUP(L242,buff!$K:$L,2,FALSE),""))</f>
        <v>20237:100:1:0</v>
      </c>
      <c r="R242" s="6" t="str">
        <f>IF(_xlfn.IFNA(VLOOKUP(M242,buff!$K:$L,2,FALSE),"")=0,"",_xlfn.IFNA(VLOOKUP(M242,buff!$K:$L,2,FALSE),""))</f>
        <v/>
      </c>
      <c r="S242" s="6" t="str">
        <f>IF(_xlfn.IFNA(VLOOKUP(N242,buff!$K:$L,2,FALSE),"")=0,"",_xlfn.IFNA(VLOOKUP(N242,buff!$K:$L,2,FALSE),""))</f>
        <v/>
      </c>
      <c r="T242" s="6" t="str">
        <f>IF(_xlfn.IFNA(VLOOKUP(O242,buff!$K:$L,2,FALSE),"")=0,"",_xlfn.IFNA(VLOOKUP(O242,buff!$K:$L,2,FALSE),""))</f>
        <v/>
      </c>
      <c r="U242" s="6" t="str">
        <f>IF(_xlfn.IFNA(VLOOKUP(P242,buff!$K:$L,2,FALSE),"")=0,"",_xlfn.IFNA(VLOOKUP(P242,buff!$K:$L,2,FALSE),""))</f>
        <v/>
      </c>
      <c r="V242">
        <v>21</v>
      </c>
      <c r="W242">
        <v>26</v>
      </c>
    </row>
    <row r="243" spans="1:23" x14ac:dyDescent="0.15">
      <c r="A243" s="8" t="str">
        <f t="shared" si="32"/>
        <v>被动技能12等级18</v>
      </c>
      <c r="B243" s="8">
        <f t="shared" si="35"/>
        <v>12</v>
      </c>
      <c r="C243" s="8">
        <f t="shared" si="37"/>
        <v>18</v>
      </c>
      <c r="E243" s="8">
        <f t="shared" si="33"/>
        <v>238</v>
      </c>
      <c r="F243" t="str">
        <f t="shared" si="34"/>
        <v>致命</v>
      </c>
      <c r="G243">
        <v>238</v>
      </c>
      <c r="H243" s="26" t="s">
        <v>750</v>
      </c>
      <c r="I243" s="4" t="str">
        <f t="shared" si="38"/>
        <v>提升自身暴击率22%,爆伤率27%</v>
      </c>
      <c r="J243" t="s">
        <v>156</v>
      </c>
      <c r="K243" s="10" t="str">
        <f t="shared" si="39"/>
        <v>20238:100:1:0</v>
      </c>
      <c r="L243" s="4" t="s">
        <v>747</v>
      </c>
      <c r="M243" s="4"/>
      <c r="Q243" s="6" t="str">
        <f>IF(_xlfn.IFNA(VLOOKUP(L243,buff!$K:$L,2,FALSE),"")=0,"",_xlfn.IFNA(VLOOKUP(L243,buff!$K:$L,2,FALSE),""))</f>
        <v>20238:100:1:0</v>
      </c>
      <c r="R243" s="6" t="str">
        <f>IF(_xlfn.IFNA(VLOOKUP(M243,buff!$K:$L,2,FALSE),"")=0,"",_xlfn.IFNA(VLOOKUP(M243,buff!$K:$L,2,FALSE),""))</f>
        <v/>
      </c>
      <c r="S243" s="6" t="str">
        <f>IF(_xlfn.IFNA(VLOOKUP(N243,buff!$K:$L,2,FALSE),"")=0,"",_xlfn.IFNA(VLOOKUP(N243,buff!$K:$L,2,FALSE),""))</f>
        <v/>
      </c>
      <c r="T243" s="6" t="str">
        <f>IF(_xlfn.IFNA(VLOOKUP(O243,buff!$K:$L,2,FALSE),"")=0,"",_xlfn.IFNA(VLOOKUP(O243,buff!$K:$L,2,FALSE),""))</f>
        <v/>
      </c>
      <c r="U243" s="6" t="str">
        <f>IF(_xlfn.IFNA(VLOOKUP(P243,buff!$K:$L,2,FALSE),"")=0,"",_xlfn.IFNA(VLOOKUP(P243,buff!$K:$L,2,FALSE),""))</f>
        <v/>
      </c>
      <c r="V243">
        <v>22</v>
      </c>
      <c r="W243">
        <v>27</v>
      </c>
    </row>
    <row r="244" spans="1:23" x14ac:dyDescent="0.15">
      <c r="A244" s="8" t="str">
        <f t="shared" si="32"/>
        <v>被动技能12等级19</v>
      </c>
      <c r="B244" s="8">
        <f t="shared" si="35"/>
        <v>12</v>
      </c>
      <c r="C244" s="8">
        <f t="shared" si="37"/>
        <v>19</v>
      </c>
      <c r="E244" s="8">
        <f t="shared" si="33"/>
        <v>239</v>
      </c>
      <c r="F244" t="str">
        <f t="shared" si="34"/>
        <v>致命</v>
      </c>
      <c r="G244">
        <v>239</v>
      </c>
      <c r="H244" s="26" t="s">
        <v>750</v>
      </c>
      <c r="I244" s="4" t="str">
        <f t="shared" si="38"/>
        <v>提升自身暴击率23%,爆伤率28%</v>
      </c>
      <c r="J244" t="s">
        <v>156</v>
      </c>
      <c r="K244" s="10" t="str">
        <f t="shared" si="39"/>
        <v>20239:100:1:0</v>
      </c>
      <c r="L244" s="4" t="s">
        <v>748</v>
      </c>
      <c r="M244" s="4"/>
      <c r="Q244" s="6" t="str">
        <f>IF(_xlfn.IFNA(VLOOKUP(L244,buff!$K:$L,2,FALSE),"")=0,"",_xlfn.IFNA(VLOOKUP(L244,buff!$K:$L,2,FALSE),""))</f>
        <v>20239:100:1:0</v>
      </c>
      <c r="R244" s="6" t="str">
        <f>IF(_xlfn.IFNA(VLOOKUP(M244,buff!$K:$L,2,FALSE),"")=0,"",_xlfn.IFNA(VLOOKUP(M244,buff!$K:$L,2,FALSE),""))</f>
        <v/>
      </c>
      <c r="S244" s="6" t="str">
        <f>IF(_xlfn.IFNA(VLOOKUP(N244,buff!$K:$L,2,FALSE),"")=0,"",_xlfn.IFNA(VLOOKUP(N244,buff!$K:$L,2,FALSE),""))</f>
        <v/>
      </c>
      <c r="T244" s="6" t="str">
        <f>IF(_xlfn.IFNA(VLOOKUP(O244,buff!$K:$L,2,FALSE),"")=0,"",_xlfn.IFNA(VLOOKUP(O244,buff!$K:$L,2,FALSE),""))</f>
        <v/>
      </c>
      <c r="U244" s="6" t="str">
        <f>IF(_xlfn.IFNA(VLOOKUP(P244,buff!$K:$L,2,FALSE),"")=0,"",_xlfn.IFNA(VLOOKUP(P244,buff!$K:$L,2,FALSE),""))</f>
        <v/>
      </c>
      <c r="V244">
        <v>23</v>
      </c>
      <c r="W244">
        <v>28</v>
      </c>
    </row>
    <row r="245" spans="1:23" x14ac:dyDescent="0.15">
      <c r="A245" s="8" t="str">
        <f t="shared" si="32"/>
        <v>被动技能12等级20</v>
      </c>
      <c r="B245" s="8">
        <f t="shared" si="35"/>
        <v>12</v>
      </c>
      <c r="C245" s="8">
        <f t="shared" si="37"/>
        <v>20</v>
      </c>
      <c r="E245" s="8">
        <f t="shared" si="33"/>
        <v>240</v>
      </c>
      <c r="F245" t="str">
        <f t="shared" si="34"/>
        <v>致命</v>
      </c>
      <c r="G245">
        <v>240</v>
      </c>
      <c r="H245" s="26" t="s">
        <v>750</v>
      </c>
      <c r="I245" s="4" t="str">
        <f t="shared" si="38"/>
        <v>提升自身暴击率24%,爆伤率29%</v>
      </c>
      <c r="J245" t="s">
        <v>156</v>
      </c>
      <c r="K245" s="10" t="str">
        <f t="shared" si="39"/>
        <v>20240:100:1:0</v>
      </c>
      <c r="L245" s="4" t="s">
        <v>749</v>
      </c>
      <c r="M245" s="4"/>
      <c r="Q245" s="6" t="str">
        <f>IF(_xlfn.IFNA(VLOOKUP(L245,buff!$K:$L,2,FALSE),"")=0,"",_xlfn.IFNA(VLOOKUP(L245,buff!$K:$L,2,FALSE),""))</f>
        <v>20240:100:1:0</v>
      </c>
      <c r="R245" s="6" t="str">
        <f>IF(_xlfn.IFNA(VLOOKUP(M245,buff!$K:$L,2,FALSE),"")=0,"",_xlfn.IFNA(VLOOKUP(M245,buff!$K:$L,2,FALSE),""))</f>
        <v/>
      </c>
      <c r="S245" s="6" t="str">
        <f>IF(_xlfn.IFNA(VLOOKUP(N245,buff!$K:$L,2,FALSE),"")=0,"",_xlfn.IFNA(VLOOKUP(N245,buff!$K:$L,2,FALSE),""))</f>
        <v/>
      </c>
      <c r="T245" s="6" t="str">
        <f>IF(_xlfn.IFNA(VLOOKUP(O245,buff!$K:$L,2,FALSE),"")=0,"",_xlfn.IFNA(VLOOKUP(O245,buff!$K:$L,2,FALSE),""))</f>
        <v/>
      </c>
      <c r="U245" s="6" t="str">
        <f>IF(_xlfn.IFNA(VLOOKUP(P245,buff!$K:$L,2,FALSE),"")=0,"",_xlfn.IFNA(VLOOKUP(P245,buff!$K:$L,2,FALSE),""))</f>
        <v/>
      </c>
      <c r="V245">
        <v>24</v>
      </c>
      <c r="W245">
        <v>29</v>
      </c>
    </row>
    <row r="246" spans="1:23" x14ac:dyDescent="0.15">
      <c r="A246" s="8" t="str">
        <f t="shared" si="32"/>
        <v>被动技能13等级1</v>
      </c>
      <c r="B246" s="8">
        <f t="shared" si="35"/>
        <v>13</v>
      </c>
      <c r="C246" s="8">
        <f t="shared" si="37"/>
        <v>1</v>
      </c>
      <c r="E246" s="8">
        <f t="shared" si="33"/>
        <v>241</v>
      </c>
      <c r="F246" t="str">
        <f t="shared" si="34"/>
        <v>冷静</v>
      </c>
      <c r="G246">
        <v>241</v>
      </c>
      <c r="H246" s="4" t="s">
        <v>444</v>
      </c>
      <c r="I246" s="4" t="str">
        <f>"提升自身命中率"&amp;V246&amp;"%,攻击力"&amp;W246&amp;"%"</f>
        <v>提升自身命中率5%,攻击力5%</v>
      </c>
      <c r="J246" t="s">
        <v>156</v>
      </c>
      <c r="K246" s="10" t="str">
        <f t="shared" si="39"/>
        <v>20241:100:1:0</v>
      </c>
      <c r="L246" s="4" t="s">
        <v>751</v>
      </c>
      <c r="M246" s="4"/>
      <c r="Q246" s="6" t="str">
        <f>IF(_xlfn.IFNA(VLOOKUP(L246,buff!$K:$L,2,FALSE),"")=0,"",_xlfn.IFNA(VLOOKUP(L246,buff!$K:$L,2,FALSE),""))</f>
        <v>20241:100:1:0</v>
      </c>
      <c r="R246" s="6" t="str">
        <f>IF(_xlfn.IFNA(VLOOKUP(M246,buff!$K:$L,2,FALSE),"")=0,"",_xlfn.IFNA(VLOOKUP(M246,buff!$K:$L,2,FALSE),""))</f>
        <v/>
      </c>
      <c r="S246" s="6" t="str">
        <f>IF(_xlfn.IFNA(VLOOKUP(N246,buff!$K:$L,2,FALSE),"")=0,"",_xlfn.IFNA(VLOOKUP(N246,buff!$K:$L,2,FALSE),""))</f>
        <v/>
      </c>
      <c r="T246" s="6" t="str">
        <f>IF(_xlfn.IFNA(VLOOKUP(O246,buff!$K:$L,2,FALSE),"")=0,"",_xlfn.IFNA(VLOOKUP(O246,buff!$K:$L,2,FALSE),""))</f>
        <v/>
      </c>
      <c r="U246" s="6" t="str">
        <f>IF(_xlfn.IFNA(VLOOKUP(P246,buff!$K:$L,2,FALSE),"")=0,"",_xlfn.IFNA(VLOOKUP(P246,buff!$K:$L,2,FALSE),""))</f>
        <v/>
      </c>
      <c r="V246">
        <v>5</v>
      </c>
      <c r="W246">
        <v>5</v>
      </c>
    </row>
    <row r="247" spans="1:23" x14ac:dyDescent="0.15">
      <c r="A247" s="8" t="str">
        <f t="shared" si="32"/>
        <v>被动技能13等级2</v>
      </c>
      <c r="B247" s="8">
        <f t="shared" si="35"/>
        <v>13</v>
      </c>
      <c r="C247" s="8">
        <f t="shared" si="37"/>
        <v>2</v>
      </c>
      <c r="E247" s="8">
        <f t="shared" si="33"/>
        <v>242</v>
      </c>
      <c r="F247" t="str">
        <f t="shared" si="34"/>
        <v>冷静</v>
      </c>
      <c r="G247">
        <v>242</v>
      </c>
      <c r="H247" s="4" t="s">
        <v>444</v>
      </c>
      <c r="I247" s="4" t="str">
        <f t="shared" ref="I247:I265" si="40">"提升自身命中率"&amp;V247&amp;"%,攻击力"&amp;W247&amp;"%"</f>
        <v>提升自身命中率6%,攻击力5%</v>
      </c>
      <c r="J247" t="s">
        <v>156</v>
      </c>
      <c r="K247" s="10" t="str">
        <f t="shared" si="39"/>
        <v>20242:100:1:0</v>
      </c>
      <c r="L247" s="4" t="s">
        <v>752</v>
      </c>
      <c r="M247" s="4"/>
      <c r="Q247" s="6" t="str">
        <f>IF(_xlfn.IFNA(VLOOKUP(L247,buff!$K:$L,2,FALSE),"")=0,"",_xlfn.IFNA(VLOOKUP(L247,buff!$K:$L,2,FALSE),""))</f>
        <v>20242:100:1:0</v>
      </c>
      <c r="R247" s="6" t="str">
        <f>IF(_xlfn.IFNA(VLOOKUP(M247,buff!$K:$L,2,FALSE),"")=0,"",_xlfn.IFNA(VLOOKUP(M247,buff!$K:$L,2,FALSE),""))</f>
        <v/>
      </c>
      <c r="S247" s="6" t="str">
        <f>IF(_xlfn.IFNA(VLOOKUP(N247,buff!$K:$L,2,FALSE),"")=0,"",_xlfn.IFNA(VLOOKUP(N247,buff!$K:$L,2,FALSE),""))</f>
        <v/>
      </c>
      <c r="T247" s="6" t="str">
        <f>IF(_xlfn.IFNA(VLOOKUP(O247,buff!$K:$L,2,FALSE),"")=0,"",_xlfn.IFNA(VLOOKUP(O247,buff!$K:$L,2,FALSE),""))</f>
        <v/>
      </c>
      <c r="U247" s="6" t="str">
        <f>IF(_xlfn.IFNA(VLOOKUP(P247,buff!$K:$L,2,FALSE),"")=0,"",_xlfn.IFNA(VLOOKUP(P247,buff!$K:$L,2,FALSE),""))</f>
        <v/>
      </c>
      <c r="V247">
        <v>6</v>
      </c>
      <c r="W247">
        <v>5</v>
      </c>
    </row>
    <row r="248" spans="1:23" x14ac:dyDescent="0.15">
      <c r="A248" s="8" t="str">
        <f t="shared" si="32"/>
        <v>被动技能13等级3</v>
      </c>
      <c r="B248" s="8">
        <f t="shared" si="35"/>
        <v>13</v>
      </c>
      <c r="C248" s="8">
        <f t="shared" si="37"/>
        <v>3</v>
      </c>
      <c r="E248" s="8">
        <f t="shared" si="33"/>
        <v>243</v>
      </c>
      <c r="F248" t="str">
        <f t="shared" si="34"/>
        <v>冷静</v>
      </c>
      <c r="G248">
        <v>243</v>
      </c>
      <c r="H248" s="4" t="s">
        <v>444</v>
      </c>
      <c r="I248" s="4" t="str">
        <f t="shared" si="40"/>
        <v>提升自身命中率7%,攻击力6%</v>
      </c>
      <c r="J248" t="s">
        <v>156</v>
      </c>
      <c r="K248" s="10" t="str">
        <f t="shared" si="39"/>
        <v>20243:100:1:0</v>
      </c>
      <c r="L248" s="4" t="s">
        <v>753</v>
      </c>
      <c r="M248" s="4"/>
      <c r="Q248" s="6" t="str">
        <f>IF(_xlfn.IFNA(VLOOKUP(L248,buff!$K:$L,2,FALSE),"")=0,"",_xlfn.IFNA(VLOOKUP(L248,buff!$K:$L,2,FALSE),""))</f>
        <v>20243:100:1:0</v>
      </c>
      <c r="R248" s="6" t="str">
        <f>IF(_xlfn.IFNA(VLOOKUP(M248,buff!$K:$L,2,FALSE),"")=0,"",_xlfn.IFNA(VLOOKUP(M248,buff!$K:$L,2,FALSE),""))</f>
        <v/>
      </c>
      <c r="S248" s="6" t="str">
        <f>IF(_xlfn.IFNA(VLOOKUP(N248,buff!$K:$L,2,FALSE),"")=0,"",_xlfn.IFNA(VLOOKUP(N248,buff!$K:$L,2,FALSE),""))</f>
        <v/>
      </c>
      <c r="T248" s="6" t="str">
        <f>IF(_xlfn.IFNA(VLOOKUP(O248,buff!$K:$L,2,FALSE),"")=0,"",_xlfn.IFNA(VLOOKUP(O248,buff!$K:$L,2,FALSE),""))</f>
        <v/>
      </c>
      <c r="U248" s="6" t="str">
        <f>IF(_xlfn.IFNA(VLOOKUP(P248,buff!$K:$L,2,FALSE),"")=0,"",_xlfn.IFNA(VLOOKUP(P248,buff!$K:$L,2,FALSE),""))</f>
        <v/>
      </c>
      <c r="V248">
        <v>7</v>
      </c>
      <c r="W248">
        <v>6</v>
      </c>
    </row>
    <row r="249" spans="1:23" x14ac:dyDescent="0.15">
      <c r="A249" s="8" t="str">
        <f t="shared" si="32"/>
        <v>被动技能13等级4</v>
      </c>
      <c r="B249" s="8">
        <f t="shared" si="35"/>
        <v>13</v>
      </c>
      <c r="C249" s="8">
        <f t="shared" si="37"/>
        <v>4</v>
      </c>
      <c r="E249" s="8">
        <f t="shared" si="33"/>
        <v>244</v>
      </c>
      <c r="F249" t="str">
        <f t="shared" si="34"/>
        <v>冷静</v>
      </c>
      <c r="G249">
        <v>244</v>
      </c>
      <c r="H249" s="4" t="s">
        <v>444</v>
      </c>
      <c r="I249" s="4" t="str">
        <f t="shared" si="40"/>
        <v>提升自身命中率8%,攻击力6%</v>
      </c>
      <c r="J249" t="s">
        <v>156</v>
      </c>
      <c r="K249" s="10" t="str">
        <f t="shared" si="39"/>
        <v>20244:100:1:0</v>
      </c>
      <c r="L249" s="4" t="s">
        <v>754</v>
      </c>
      <c r="M249" s="4"/>
      <c r="Q249" s="6" t="str">
        <f>IF(_xlfn.IFNA(VLOOKUP(L249,buff!$K:$L,2,FALSE),"")=0,"",_xlfn.IFNA(VLOOKUP(L249,buff!$K:$L,2,FALSE),""))</f>
        <v>20244:100:1:0</v>
      </c>
      <c r="R249" s="6" t="str">
        <f>IF(_xlfn.IFNA(VLOOKUP(M249,buff!$K:$L,2,FALSE),"")=0,"",_xlfn.IFNA(VLOOKUP(M249,buff!$K:$L,2,FALSE),""))</f>
        <v/>
      </c>
      <c r="S249" s="6" t="str">
        <f>IF(_xlfn.IFNA(VLOOKUP(N249,buff!$K:$L,2,FALSE),"")=0,"",_xlfn.IFNA(VLOOKUP(N249,buff!$K:$L,2,FALSE),""))</f>
        <v/>
      </c>
      <c r="T249" s="6" t="str">
        <f>IF(_xlfn.IFNA(VLOOKUP(O249,buff!$K:$L,2,FALSE),"")=0,"",_xlfn.IFNA(VLOOKUP(O249,buff!$K:$L,2,FALSE),""))</f>
        <v/>
      </c>
      <c r="U249" s="6" t="str">
        <f>IF(_xlfn.IFNA(VLOOKUP(P249,buff!$K:$L,2,FALSE),"")=0,"",_xlfn.IFNA(VLOOKUP(P249,buff!$K:$L,2,FALSE),""))</f>
        <v/>
      </c>
      <c r="V249">
        <v>8</v>
      </c>
      <c r="W249">
        <v>6</v>
      </c>
    </row>
    <row r="250" spans="1:23" x14ac:dyDescent="0.15">
      <c r="A250" s="8" t="str">
        <f t="shared" si="32"/>
        <v>被动技能13等级5</v>
      </c>
      <c r="B250" s="8">
        <f t="shared" si="35"/>
        <v>13</v>
      </c>
      <c r="C250" s="8">
        <f t="shared" si="37"/>
        <v>5</v>
      </c>
      <c r="E250" s="8">
        <f t="shared" si="33"/>
        <v>245</v>
      </c>
      <c r="F250" t="str">
        <f t="shared" si="34"/>
        <v>冷静</v>
      </c>
      <c r="G250">
        <v>245</v>
      </c>
      <c r="H250" s="4" t="s">
        <v>444</v>
      </c>
      <c r="I250" s="4" t="str">
        <f t="shared" si="40"/>
        <v>提升自身命中率9%,攻击力7%</v>
      </c>
      <c r="J250" t="s">
        <v>156</v>
      </c>
      <c r="K250" s="10" t="str">
        <f t="shared" si="39"/>
        <v>20245:100:1:0</v>
      </c>
      <c r="L250" s="4" t="s">
        <v>755</v>
      </c>
      <c r="M250" s="4"/>
      <c r="Q250" s="6" t="str">
        <f>IF(_xlfn.IFNA(VLOOKUP(L250,buff!$K:$L,2,FALSE),"")=0,"",_xlfn.IFNA(VLOOKUP(L250,buff!$K:$L,2,FALSE),""))</f>
        <v>20245:100:1:0</v>
      </c>
      <c r="R250" s="6" t="str">
        <f>IF(_xlfn.IFNA(VLOOKUP(M250,buff!$K:$L,2,FALSE),"")=0,"",_xlfn.IFNA(VLOOKUP(M250,buff!$K:$L,2,FALSE),""))</f>
        <v/>
      </c>
      <c r="S250" s="6" t="str">
        <f>IF(_xlfn.IFNA(VLOOKUP(N250,buff!$K:$L,2,FALSE),"")=0,"",_xlfn.IFNA(VLOOKUP(N250,buff!$K:$L,2,FALSE),""))</f>
        <v/>
      </c>
      <c r="T250" s="6" t="str">
        <f>IF(_xlfn.IFNA(VLOOKUP(O250,buff!$K:$L,2,FALSE),"")=0,"",_xlfn.IFNA(VLOOKUP(O250,buff!$K:$L,2,FALSE),""))</f>
        <v/>
      </c>
      <c r="U250" s="6" t="str">
        <f>IF(_xlfn.IFNA(VLOOKUP(P250,buff!$K:$L,2,FALSE),"")=0,"",_xlfn.IFNA(VLOOKUP(P250,buff!$K:$L,2,FALSE),""))</f>
        <v/>
      </c>
      <c r="V250">
        <v>9</v>
      </c>
      <c r="W250">
        <v>7</v>
      </c>
    </row>
    <row r="251" spans="1:23" x14ac:dyDescent="0.15">
      <c r="A251" s="8" t="str">
        <f t="shared" si="32"/>
        <v>被动技能13等级6</v>
      </c>
      <c r="B251" s="8">
        <f t="shared" si="35"/>
        <v>13</v>
      </c>
      <c r="C251" s="8">
        <f t="shared" si="37"/>
        <v>6</v>
      </c>
      <c r="E251" s="8">
        <f t="shared" si="33"/>
        <v>246</v>
      </c>
      <c r="F251" t="str">
        <f t="shared" si="34"/>
        <v>冷静</v>
      </c>
      <c r="G251">
        <v>246</v>
      </c>
      <c r="H251" s="4" t="s">
        <v>444</v>
      </c>
      <c r="I251" s="4" t="str">
        <f t="shared" si="40"/>
        <v>提升自身命中率10%,攻击力7%</v>
      </c>
      <c r="J251" t="s">
        <v>156</v>
      </c>
      <c r="K251" s="10" t="str">
        <f t="shared" si="39"/>
        <v>20246:100:1:0</v>
      </c>
      <c r="L251" s="4" t="s">
        <v>756</v>
      </c>
      <c r="M251" s="4"/>
      <c r="Q251" s="6" t="str">
        <f>IF(_xlfn.IFNA(VLOOKUP(L251,buff!$K:$L,2,FALSE),"")=0,"",_xlfn.IFNA(VLOOKUP(L251,buff!$K:$L,2,FALSE),""))</f>
        <v>20246:100:1:0</v>
      </c>
      <c r="R251" s="6" t="str">
        <f>IF(_xlfn.IFNA(VLOOKUP(M251,buff!$K:$L,2,FALSE),"")=0,"",_xlfn.IFNA(VLOOKUP(M251,buff!$K:$L,2,FALSE),""))</f>
        <v/>
      </c>
      <c r="S251" s="6" t="str">
        <f>IF(_xlfn.IFNA(VLOOKUP(N251,buff!$K:$L,2,FALSE),"")=0,"",_xlfn.IFNA(VLOOKUP(N251,buff!$K:$L,2,FALSE),""))</f>
        <v/>
      </c>
      <c r="T251" s="6" t="str">
        <f>IF(_xlfn.IFNA(VLOOKUP(O251,buff!$K:$L,2,FALSE),"")=0,"",_xlfn.IFNA(VLOOKUP(O251,buff!$K:$L,2,FALSE),""))</f>
        <v/>
      </c>
      <c r="U251" s="6" t="str">
        <f>IF(_xlfn.IFNA(VLOOKUP(P251,buff!$K:$L,2,FALSE),"")=0,"",_xlfn.IFNA(VLOOKUP(P251,buff!$K:$L,2,FALSE),""))</f>
        <v/>
      </c>
      <c r="V251">
        <v>10</v>
      </c>
      <c r="W251">
        <v>7</v>
      </c>
    </row>
    <row r="252" spans="1:23" x14ac:dyDescent="0.15">
      <c r="A252" s="8" t="str">
        <f t="shared" si="32"/>
        <v>被动技能13等级7</v>
      </c>
      <c r="B252" s="8">
        <f t="shared" si="35"/>
        <v>13</v>
      </c>
      <c r="C252" s="8">
        <f t="shared" si="37"/>
        <v>7</v>
      </c>
      <c r="E252" s="8">
        <f t="shared" si="33"/>
        <v>247</v>
      </c>
      <c r="F252" t="str">
        <f t="shared" si="34"/>
        <v>冷静</v>
      </c>
      <c r="G252">
        <v>247</v>
      </c>
      <c r="H252" s="4" t="s">
        <v>444</v>
      </c>
      <c r="I252" s="4" t="str">
        <f t="shared" si="40"/>
        <v>提升自身命中率11%,攻击力8%</v>
      </c>
      <c r="J252" t="s">
        <v>156</v>
      </c>
      <c r="K252" s="10" t="str">
        <f t="shared" si="39"/>
        <v>20247:100:1:0</v>
      </c>
      <c r="L252" s="4" t="s">
        <v>757</v>
      </c>
      <c r="M252" s="4"/>
      <c r="Q252" s="6" t="str">
        <f>IF(_xlfn.IFNA(VLOOKUP(L252,buff!$K:$L,2,FALSE),"")=0,"",_xlfn.IFNA(VLOOKUP(L252,buff!$K:$L,2,FALSE),""))</f>
        <v>20247:100:1:0</v>
      </c>
      <c r="R252" s="6" t="str">
        <f>IF(_xlfn.IFNA(VLOOKUP(M252,buff!$K:$L,2,FALSE),"")=0,"",_xlfn.IFNA(VLOOKUP(M252,buff!$K:$L,2,FALSE),""))</f>
        <v/>
      </c>
      <c r="S252" s="6" t="str">
        <f>IF(_xlfn.IFNA(VLOOKUP(N252,buff!$K:$L,2,FALSE),"")=0,"",_xlfn.IFNA(VLOOKUP(N252,buff!$K:$L,2,FALSE),""))</f>
        <v/>
      </c>
      <c r="T252" s="6" t="str">
        <f>IF(_xlfn.IFNA(VLOOKUP(O252,buff!$K:$L,2,FALSE),"")=0,"",_xlfn.IFNA(VLOOKUP(O252,buff!$K:$L,2,FALSE),""))</f>
        <v/>
      </c>
      <c r="U252" s="6" t="str">
        <f>IF(_xlfn.IFNA(VLOOKUP(P252,buff!$K:$L,2,FALSE),"")=0,"",_xlfn.IFNA(VLOOKUP(P252,buff!$K:$L,2,FALSE),""))</f>
        <v/>
      </c>
      <c r="V252">
        <v>11</v>
      </c>
      <c r="W252">
        <v>8</v>
      </c>
    </row>
    <row r="253" spans="1:23" x14ac:dyDescent="0.15">
      <c r="A253" s="8" t="str">
        <f t="shared" si="32"/>
        <v>被动技能13等级8</v>
      </c>
      <c r="B253" s="8">
        <f t="shared" si="35"/>
        <v>13</v>
      </c>
      <c r="C253" s="8">
        <f t="shared" si="37"/>
        <v>8</v>
      </c>
      <c r="E253" s="8">
        <f t="shared" si="33"/>
        <v>248</v>
      </c>
      <c r="F253" t="str">
        <f t="shared" si="34"/>
        <v>冷静</v>
      </c>
      <c r="G253">
        <v>248</v>
      </c>
      <c r="H253" s="4" t="s">
        <v>444</v>
      </c>
      <c r="I253" s="4" t="str">
        <f t="shared" si="40"/>
        <v>提升自身命中率12%,攻击力8%</v>
      </c>
      <c r="J253" t="s">
        <v>156</v>
      </c>
      <c r="K253" s="10" t="str">
        <f t="shared" si="39"/>
        <v>20248:100:1:0</v>
      </c>
      <c r="L253" s="4" t="s">
        <v>758</v>
      </c>
      <c r="M253" s="4"/>
      <c r="Q253" s="6" t="str">
        <f>IF(_xlfn.IFNA(VLOOKUP(L253,buff!$K:$L,2,FALSE),"")=0,"",_xlfn.IFNA(VLOOKUP(L253,buff!$K:$L,2,FALSE),""))</f>
        <v>20248:100:1:0</v>
      </c>
      <c r="R253" s="6" t="str">
        <f>IF(_xlfn.IFNA(VLOOKUP(M253,buff!$K:$L,2,FALSE),"")=0,"",_xlfn.IFNA(VLOOKUP(M253,buff!$K:$L,2,FALSE),""))</f>
        <v/>
      </c>
      <c r="S253" s="6" t="str">
        <f>IF(_xlfn.IFNA(VLOOKUP(N253,buff!$K:$L,2,FALSE),"")=0,"",_xlfn.IFNA(VLOOKUP(N253,buff!$K:$L,2,FALSE),""))</f>
        <v/>
      </c>
      <c r="T253" s="6" t="str">
        <f>IF(_xlfn.IFNA(VLOOKUP(O253,buff!$K:$L,2,FALSE),"")=0,"",_xlfn.IFNA(VLOOKUP(O253,buff!$K:$L,2,FALSE),""))</f>
        <v/>
      </c>
      <c r="U253" s="6" t="str">
        <f>IF(_xlfn.IFNA(VLOOKUP(P253,buff!$K:$L,2,FALSE),"")=0,"",_xlfn.IFNA(VLOOKUP(P253,buff!$K:$L,2,FALSE),""))</f>
        <v/>
      </c>
      <c r="V253">
        <v>12</v>
      </c>
      <c r="W253">
        <v>8</v>
      </c>
    </row>
    <row r="254" spans="1:23" x14ac:dyDescent="0.15">
      <c r="A254" s="8" t="str">
        <f t="shared" si="32"/>
        <v>被动技能13等级9</v>
      </c>
      <c r="B254" s="8">
        <f t="shared" si="35"/>
        <v>13</v>
      </c>
      <c r="C254" s="8">
        <f t="shared" si="37"/>
        <v>9</v>
      </c>
      <c r="E254" s="8">
        <f t="shared" si="33"/>
        <v>249</v>
      </c>
      <c r="F254" t="str">
        <f t="shared" si="34"/>
        <v>冷静</v>
      </c>
      <c r="G254">
        <v>249</v>
      </c>
      <c r="H254" s="4" t="s">
        <v>444</v>
      </c>
      <c r="I254" s="4" t="str">
        <f t="shared" si="40"/>
        <v>提升自身命中率13%,攻击力9%</v>
      </c>
      <c r="J254" t="s">
        <v>156</v>
      </c>
      <c r="K254" s="10" t="str">
        <f t="shared" si="39"/>
        <v>20249:100:1:0</v>
      </c>
      <c r="L254" s="4" t="s">
        <v>759</v>
      </c>
      <c r="M254" s="4"/>
      <c r="Q254" s="6" t="str">
        <f>IF(_xlfn.IFNA(VLOOKUP(L254,buff!$K:$L,2,FALSE),"")=0,"",_xlfn.IFNA(VLOOKUP(L254,buff!$K:$L,2,FALSE),""))</f>
        <v>20249:100:1:0</v>
      </c>
      <c r="R254" s="6" t="str">
        <f>IF(_xlfn.IFNA(VLOOKUP(M254,buff!$K:$L,2,FALSE),"")=0,"",_xlfn.IFNA(VLOOKUP(M254,buff!$K:$L,2,FALSE),""))</f>
        <v/>
      </c>
      <c r="S254" s="6" t="str">
        <f>IF(_xlfn.IFNA(VLOOKUP(N254,buff!$K:$L,2,FALSE),"")=0,"",_xlfn.IFNA(VLOOKUP(N254,buff!$K:$L,2,FALSE),""))</f>
        <v/>
      </c>
      <c r="T254" s="6" t="str">
        <f>IF(_xlfn.IFNA(VLOOKUP(O254,buff!$K:$L,2,FALSE),"")=0,"",_xlfn.IFNA(VLOOKUP(O254,buff!$K:$L,2,FALSE),""))</f>
        <v/>
      </c>
      <c r="U254" s="6" t="str">
        <f>IF(_xlfn.IFNA(VLOOKUP(P254,buff!$K:$L,2,FALSE),"")=0,"",_xlfn.IFNA(VLOOKUP(P254,buff!$K:$L,2,FALSE),""))</f>
        <v/>
      </c>
      <c r="V254">
        <v>13</v>
      </c>
      <c r="W254">
        <v>9</v>
      </c>
    </row>
    <row r="255" spans="1:23" x14ac:dyDescent="0.15">
      <c r="A255" s="8" t="str">
        <f t="shared" si="32"/>
        <v>被动技能13等级10</v>
      </c>
      <c r="B255" s="8">
        <f t="shared" si="35"/>
        <v>13</v>
      </c>
      <c r="C255" s="8">
        <f t="shared" si="37"/>
        <v>10</v>
      </c>
      <c r="E255" s="8">
        <f t="shared" si="33"/>
        <v>250</v>
      </c>
      <c r="F255" t="str">
        <f t="shared" si="34"/>
        <v>冷静</v>
      </c>
      <c r="G255">
        <v>250</v>
      </c>
      <c r="H255" s="4" t="s">
        <v>444</v>
      </c>
      <c r="I255" s="4" t="str">
        <f t="shared" si="40"/>
        <v>提升自身命中率14%,攻击力9%</v>
      </c>
      <c r="J255" t="s">
        <v>156</v>
      </c>
      <c r="K255" s="10" t="str">
        <f t="shared" si="39"/>
        <v>20250:100:1:0</v>
      </c>
      <c r="L255" s="4" t="s">
        <v>760</v>
      </c>
      <c r="M255" s="4"/>
      <c r="Q255" s="6" t="str">
        <f>IF(_xlfn.IFNA(VLOOKUP(L255,buff!$K:$L,2,FALSE),"")=0,"",_xlfn.IFNA(VLOOKUP(L255,buff!$K:$L,2,FALSE),""))</f>
        <v>20250:100:1:0</v>
      </c>
      <c r="R255" s="6" t="str">
        <f>IF(_xlfn.IFNA(VLOOKUP(M255,buff!$K:$L,2,FALSE),"")=0,"",_xlfn.IFNA(VLOOKUP(M255,buff!$K:$L,2,FALSE),""))</f>
        <v/>
      </c>
      <c r="S255" s="6" t="str">
        <f>IF(_xlfn.IFNA(VLOOKUP(N255,buff!$K:$L,2,FALSE),"")=0,"",_xlfn.IFNA(VLOOKUP(N255,buff!$K:$L,2,FALSE),""))</f>
        <v/>
      </c>
      <c r="T255" s="6" t="str">
        <f>IF(_xlfn.IFNA(VLOOKUP(O255,buff!$K:$L,2,FALSE),"")=0,"",_xlfn.IFNA(VLOOKUP(O255,buff!$K:$L,2,FALSE),""))</f>
        <v/>
      </c>
      <c r="U255" s="6" t="str">
        <f>IF(_xlfn.IFNA(VLOOKUP(P255,buff!$K:$L,2,FALSE),"")=0,"",_xlfn.IFNA(VLOOKUP(P255,buff!$K:$L,2,FALSE),""))</f>
        <v/>
      </c>
      <c r="V255">
        <v>14</v>
      </c>
      <c r="W255">
        <v>9</v>
      </c>
    </row>
    <row r="256" spans="1:23" x14ac:dyDescent="0.15">
      <c r="A256" s="8" t="str">
        <f t="shared" si="32"/>
        <v>被动技能13等级11</v>
      </c>
      <c r="B256" s="8">
        <f t="shared" si="35"/>
        <v>13</v>
      </c>
      <c r="C256" s="8">
        <f t="shared" si="37"/>
        <v>11</v>
      </c>
      <c r="E256" s="8">
        <f t="shared" si="33"/>
        <v>251</v>
      </c>
      <c r="F256" t="str">
        <f t="shared" si="34"/>
        <v>冷静</v>
      </c>
      <c r="G256">
        <v>251</v>
      </c>
      <c r="H256" s="4" t="s">
        <v>444</v>
      </c>
      <c r="I256" s="4" t="str">
        <f t="shared" si="40"/>
        <v>提升自身命中率15%,攻击力10%</v>
      </c>
      <c r="J256" t="s">
        <v>156</v>
      </c>
      <c r="K256" s="10" t="str">
        <f t="shared" si="39"/>
        <v>20251:100:1:0</v>
      </c>
      <c r="L256" s="4" t="s">
        <v>761</v>
      </c>
      <c r="M256" s="4"/>
      <c r="Q256" s="6" t="str">
        <f>IF(_xlfn.IFNA(VLOOKUP(L256,buff!$K:$L,2,FALSE),"")=0,"",_xlfn.IFNA(VLOOKUP(L256,buff!$K:$L,2,FALSE),""))</f>
        <v>20251:100:1:0</v>
      </c>
      <c r="R256" s="6" t="str">
        <f>IF(_xlfn.IFNA(VLOOKUP(M256,buff!$K:$L,2,FALSE),"")=0,"",_xlfn.IFNA(VLOOKUP(M256,buff!$K:$L,2,FALSE),""))</f>
        <v/>
      </c>
      <c r="S256" s="6" t="str">
        <f>IF(_xlfn.IFNA(VLOOKUP(N256,buff!$K:$L,2,FALSE),"")=0,"",_xlfn.IFNA(VLOOKUP(N256,buff!$K:$L,2,FALSE),""))</f>
        <v/>
      </c>
      <c r="T256" s="6" t="str">
        <f>IF(_xlfn.IFNA(VLOOKUP(O256,buff!$K:$L,2,FALSE),"")=0,"",_xlfn.IFNA(VLOOKUP(O256,buff!$K:$L,2,FALSE),""))</f>
        <v/>
      </c>
      <c r="U256" s="6" t="str">
        <f>IF(_xlfn.IFNA(VLOOKUP(P256,buff!$K:$L,2,FALSE),"")=0,"",_xlfn.IFNA(VLOOKUP(P256,buff!$K:$L,2,FALSE),""))</f>
        <v/>
      </c>
      <c r="V256">
        <v>15</v>
      </c>
      <c r="W256">
        <v>10</v>
      </c>
    </row>
    <row r="257" spans="1:23" x14ac:dyDescent="0.15">
      <c r="A257" s="8" t="str">
        <f t="shared" si="32"/>
        <v>被动技能13等级12</v>
      </c>
      <c r="B257" s="8">
        <f t="shared" si="35"/>
        <v>13</v>
      </c>
      <c r="C257" s="8">
        <f t="shared" si="37"/>
        <v>12</v>
      </c>
      <c r="E257" s="8">
        <f t="shared" si="33"/>
        <v>252</v>
      </c>
      <c r="F257" t="str">
        <f t="shared" si="34"/>
        <v>冷静</v>
      </c>
      <c r="G257">
        <v>252</v>
      </c>
      <c r="H257" s="4" t="s">
        <v>444</v>
      </c>
      <c r="I257" s="4" t="str">
        <f t="shared" si="40"/>
        <v>提升自身命中率16%,攻击力10%</v>
      </c>
      <c r="J257" t="s">
        <v>156</v>
      </c>
      <c r="K257" s="10" t="str">
        <f t="shared" si="39"/>
        <v>20252:100:1:0</v>
      </c>
      <c r="L257" s="4" t="s">
        <v>762</v>
      </c>
      <c r="M257" s="4"/>
      <c r="Q257" s="6" t="str">
        <f>IF(_xlfn.IFNA(VLOOKUP(L257,buff!$K:$L,2,FALSE),"")=0,"",_xlfn.IFNA(VLOOKUP(L257,buff!$K:$L,2,FALSE),""))</f>
        <v>20252:100:1:0</v>
      </c>
      <c r="R257" s="6" t="str">
        <f>IF(_xlfn.IFNA(VLOOKUP(M257,buff!$K:$L,2,FALSE),"")=0,"",_xlfn.IFNA(VLOOKUP(M257,buff!$K:$L,2,FALSE),""))</f>
        <v/>
      </c>
      <c r="S257" s="6" t="str">
        <f>IF(_xlfn.IFNA(VLOOKUP(N257,buff!$K:$L,2,FALSE),"")=0,"",_xlfn.IFNA(VLOOKUP(N257,buff!$K:$L,2,FALSE),""))</f>
        <v/>
      </c>
      <c r="T257" s="6" t="str">
        <f>IF(_xlfn.IFNA(VLOOKUP(O257,buff!$K:$L,2,FALSE),"")=0,"",_xlfn.IFNA(VLOOKUP(O257,buff!$K:$L,2,FALSE),""))</f>
        <v/>
      </c>
      <c r="U257" s="6" t="str">
        <f>IF(_xlfn.IFNA(VLOOKUP(P257,buff!$K:$L,2,FALSE),"")=0,"",_xlfn.IFNA(VLOOKUP(P257,buff!$K:$L,2,FALSE),""))</f>
        <v/>
      </c>
      <c r="V257">
        <v>16</v>
      </c>
      <c r="W257">
        <v>10</v>
      </c>
    </row>
    <row r="258" spans="1:23" x14ac:dyDescent="0.15">
      <c r="A258" s="8" t="str">
        <f t="shared" si="32"/>
        <v>被动技能13等级13</v>
      </c>
      <c r="B258" s="8">
        <f t="shared" si="35"/>
        <v>13</v>
      </c>
      <c r="C258" s="8">
        <f t="shared" si="37"/>
        <v>13</v>
      </c>
      <c r="E258" s="8">
        <f t="shared" si="33"/>
        <v>253</v>
      </c>
      <c r="F258" t="str">
        <f t="shared" si="34"/>
        <v>冷静</v>
      </c>
      <c r="G258">
        <v>253</v>
      </c>
      <c r="H258" s="4" t="s">
        <v>444</v>
      </c>
      <c r="I258" s="4" t="str">
        <f t="shared" si="40"/>
        <v>提升自身命中率17%,攻击力10%</v>
      </c>
      <c r="J258" t="s">
        <v>156</v>
      </c>
      <c r="K258" s="10" t="str">
        <f t="shared" si="39"/>
        <v>20253:100:1:0</v>
      </c>
      <c r="L258" s="4" t="s">
        <v>763</v>
      </c>
      <c r="M258" s="4"/>
      <c r="Q258" s="6" t="str">
        <f>IF(_xlfn.IFNA(VLOOKUP(L258,buff!$K:$L,2,FALSE),"")=0,"",_xlfn.IFNA(VLOOKUP(L258,buff!$K:$L,2,FALSE),""))</f>
        <v>20253:100:1:0</v>
      </c>
      <c r="R258" s="6" t="str">
        <f>IF(_xlfn.IFNA(VLOOKUP(M258,buff!$K:$L,2,FALSE),"")=0,"",_xlfn.IFNA(VLOOKUP(M258,buff!$K:$L,2,FALSE),""))</f>
        <v/>
      </c>
      <c r="S258" s="6" t="str">
        <f>IF(_xlfn.IFNA(VLOOKUP(N258,buff!$K:$L,2,FALSE),"")=0,"",_xlfn.IFNA(VLOOKUP(N258,buff!$K:$L,2,FALSE),""))</f>
        <v/>
      </c>
      <c r="T258" s="6" t="str">
        <f>IF(_xlfn.IFNA(VLOOKUP(O258,buff!$K:$L,2,FALSE),"")=0,"",_xlfn.IFNA(VLOOKUP(O258,buff!$K:$L,2,FALSE),""))</f>
        <v/>
      </c>
      <c r="U258" s="6" t="str">
        <f>IF(_xlfn.IFNA(VLOOKUP(P258,buff!$K:$L,2,FALSE),"")=0,"",_xlfn.IFNA(VLOOKUP(P258,buff!$K:$L,2,FALSE),""))</f>
        <v/>
      </c>
      <c r="V258">
        <v>17</v>
      </c>
      <c r="W258">
        <v>10</v>
      </c>
    </row>
    <row r="259" spans="1:23" x14ac:dyDescent="0.15">
      <c r="A259" s="8" t="str">
        <f t="shared" si="32"/>
        <v>被动技能13等级14</v>
      </c>
      <c r="B259" s="8">
        <f t="shared" si="35"/>
        <v>13</v>
      </c>
      <c r="C259" s="8">
        <f t="shared" si="37"/>
        <v>14</v>
      </c>
      <c r="E259" s="8">
        <f t="shared" si="33"/>
        <v>254</v>
      </c>
      <c r="F259" t="str">
        <f t="shared" si="34"/>
        <v>冷静</v>
      </c>
      <c r="G259">
        <v>254</v>
      </c>
      <c r="H259" s="4" t="s">
        <v>444</v>
      </c>
      <c r="I259" s="4" t="str">
        <f t="shared" si="40"/>
        <v>提升自身命中率18%,攻击力10%</v>
      </c>
      <c r="J259" t="s">
        <v>156</v>
      </c>
      <c r="K259" s="10" t="str">
        <f t="shared" si="39"/>
        <v>20254:100:1:0</v>
      </c>
      <c r="L259" s="4" t="s">
        <v>764</v>
      </c>
      <c r="M259" s="4"/>
      <c r="Q259" s="6" t="str">
        <f>IF(_xlfn.IFNA(VLOOKUP(L259,buff!$K:$L,2,FALSE),"")=0,"",_xlfn.IFNA(VLOOKUP(L259,buff!$K:$L,2,FALSE),""))</f>
        <v>20254:100:1:0</v>
      </c>
      <c r="R259" s="6" t="str">
        <f>IF(_xlfn.IFNA(VLOOKUP(M259,buff!$K:$L,2,FALSE),"")=0,"",_xlfn.IFNA(VLOOKUP(M259,buff!$K:$L,2,FALSE),""))</f>
        <v/>
      </c>
      <c r="S259" s="6" t="str">
        <f>IF(_xlfn.IFNA(VLOOKUP(N259,buff!$K:$L,2,FALSE),"")=0,"",_xlfn.IFNA(VLOOKUP(N259,buff!$K:$L,2,FALSE),""))</f>
        <v/>
      </c>
      <c r="T259" s="6" t="str">
        <f>IF(_xlfn.IFNA(VLOOKUP(O259,buff!$K:$L,2,FALSE),"")=0,"",_xlfn.IFNA(VLOOKUP(O259,buff!$K:$L,2,FALSE),""))</f>
        <v/>
      </c>
      <c r="U259" s="6" t="str">
        <f>IF(_xlfn.IFNA(VLOOKUP(P259,buff!$K:$L,2,FALSE),"")=0,"",_xlfn.IFNA(VLOOKUP(P259,buff!$K:$L,2,FALSE),""))</f>
        <v/>
      </c>
      <c r="V259">
        <v>18</v>
      </c>
      <c r="W259">
        <v>10</v>
      </c>
    </row>
    <row r="260" spans="1:23" x14ac:dyDescent="0.15">
      <c r="A260" s="8" t="str">
        <f t="shared" si="32"/>
        <v>被动技能13等级15</v>
      </c>
      <c r="B260" s="8">
        <f t="shared" si="35"/>
        <v>13</v>
      </c>
      <c r="C260" s="8">
        <f t="shared" si="37"/>
        <v>15</v>
      </c>
      <c r="E260" s="8">
        <f t="shared" si="33"/>
        <v>255</v>
      </c>
      <c r="F260" t="str">
        <f t="shared" si="34"/>
        <v>冷静</v>
      </c>
      <c r="G260">
        <v>255</v>
      </c>
      <c r="H260" s="4" t="s">
        <v>444</v>
      </c>
      <c r="I260" s="4" t="str">
        <f t="shared" si="40"/>
        <v>提升自身命中率19%,攻击力10%</v>
      </c>
      <c r="J260" t="s">
        <v>156</v>
      </c>
      <c r="K260" s="10" t="str">
        <f t="shared" si="39"/>
        <v>20255:100:1:0</v>
      </c>
      <c r="L260" s="4" t="s">
        <v>765</v>
      </c>
      <c r="M260" s="4"/>
      <c r="Q260" s="6" t="str">
        <f>IF(_xlfn.IFNA(VLOOKUP(L260,buff!$K:$L,2,FALSE),"")=0,"",_xlfn.IFNA(VLOOKUP(L260,buff!$K:$L,2,FALSE),""))</f>
        <v>20255:100:1:0</v>
      </c>
      <c r="R260" s="6" t="str">
        <f>IF(_xlfn.IFNA(VLOOKUP(M260,buff!$K:$L,2,FALSE),"")=0,"",_xlfn.IFNA(VLOOKUP(M260,buff!$K:$L,2,FALSE),""))</f>
        <v/>
      </c>
      <c r="S260" s="6" t="str">
        <f>IF(_xlfn.IFNA(VLOOKUP(N260,buff!$K:$L,2,FALSE),"")=0,"",_xlfn.IFNA(VLOOKUP(N260,buff!$K:$L,2,FALSE),""))</f>
        <v/>
      </c>
      <c r="T260" s="6" t="str">
        <f>IF(_xlfn.IFNA(VLOOKUP(O260,buff!$K:$L,2,FALSE),"")=0,"",_xlfn.IFNA(VLOOKUP(O260,buff!$K:$L,2,FALSE),""))</f>
        <v/>
      </c>
      <c r="U260" s="6" t="str">
        <f>IF(_xlfn.IFNA(VLOOKUP(P260,buff!$K:$L,2,FALSE),"")=0,"",_xlfn.IFNA(VLOOKUP(P260,buff!$K:$L,2,FALSE),""))</f>
        <v/>
      </c>
      <c r="V260">
        <v>19</v>
      </c>
      <c r="W260">
        <v>10</v>
      </c>
    </row>
    <row r="261" spans="1:23" x14ac:dyDescent="0.15">
      <c r="A261" s="8" t="str">
        <f t="shared" si="32"/>
        <v>被动技能13等级16</v>
      </c>
      <c r="B261" s="8">
        <f t="shared" si="35"/>
        <v>13</v>
      </c>
      <c r="C261" s="8">
        <f t="shared" si="37"/>
        <v>16</v>
      </c>
      <c r="E261" s="8">
        <f t="shared" si="33"/>
        <v>256</v>
      </c>
      <c r="F261" t="str">
        <f t="shared" si="34"/>
        <v>冷静</v>
      </c>
      <c r="G261">
        <v>256</v>
      </c>
      <c r="H261" s="4" t="s">
        <v>444</v>
      </c>
      <c r="I261" s="4" t="str">
        <f t="shared" si="40"/>
        <v>提升自身命中率20%,攻击力10%</v>
      </c>
      <c r="J261" t="s">
        <v>156</v>
      </c>
      <c r="K261" s="10" t="str">
        <f t="shared" si="39"/>
        <v>20256:100:1:0</v>
      </c>
      <c r="L261" s="4" t="s">
        <v>766</v>
      </c>
      <c r="M261" s="4"/>
      <c r="Q261" s="6" t="str">
        <f>IF(_xlfn.IFNA(VLOOKUP(L261,buff!$K:$L,2,FALSE),"")=0,"",_xlfn.IFNA(VLOOKUP(L261,buff!$K:$L,2,FALSE),""))</f>
        <v>20256:100:1:0</v>
      </c>
      <c r="R261" s="6" t="str">
        <f>IF(_xlfn.IFNA(VLOOKUP(M261,buff!$K:$L,2,FALSE),"")=0,"",_xlfn.IFNA(VLOOKUP(M261,buff!$K:$L,2,FALSE),""))</f>
        <v/>
      </c>
      <c r="S261" s="6" t="str">
        <f>IF(_xlfn.IFNA(VLOOKUP(N261,buff!$K:$L,2,FALSE),"")=0,"",_xlfn.IFNA(VLOOKUP(N261,buff!$K:$L,2,FALSE),""))</f>
        <v/>
      </c>
      <c r="T261" s="6" t="str">
        <f>IF(_xlfn.IFNA(VLOOKUP(O261,buff!$K:$L,2,FALSE),"")=0,"",_xlfn.IFNA(VLOOKUP(O261,buff!$K:$L,2,FALSE),""))</f>
        <v/>
      </c>
      <c r="U261" s="6" t="str">
        <f>IF(_xlfn.IFNA(VLOOKUP(P261,buff!$K:$L,2,FALSE),"")=0,"",_xlfn.IFNA(VLOOKUP(P261,buff!$K:$L,2,FALSE),""))</f>
        <v/>
      </c>
      <c r="V261">
        <v>20</v>
      </c>
      <c r="W261">
        <v>10</v>
      </c>
    </row>
    <row r="262" spans="1:23" x14ac:dyDescent="0.15">
      <c r="A262" s="8" t="str">
        <f t="shared" si="32"/>
        <v>被动技能13等级17</v>
      </c>
      <c r="B262" s="8">
        <f t="shared" si="35"/>
        <v>13</v>
      </c>
      <c r="C262" s="8">
        <f t="shared" si="37"/>
        <v>17</v>
      </c>
      <c r="E262" s="8">
        <f t="shared" si="33"/>
        <v>257</v>
      </c>
      <c r="F262" t="str">
        <f t="shared" si="34"/>
        <v>冷静</v>
      </c>
      <c r="G262">
        <v>257</v>
      </c>
      <c r="H262" s="4" t="s">
        <v>444</v>
      </c>
      <c r="I262" s="4" t="str">
        <f t="shared" si="40"/>
        <v>提升自身命中率21%,攻击力10%</v>
      </c>
      <c r="J262" t="s">
        <v>156</v>
      </c>
      <c r="K262" s="10" t="str">
        <f t="shared" si="39"/>
        <v>20257:100:1:0</v>
      </c>
      <c r="L262" s="4" t="s">
        <v>767</v>
      </c>
      <c r="M262" s="4"/>
      <c r="Q262" s="6" t="str">
        <f>IF(_xlfn.IFNA(VLOOKUP(L262,buff!$K:$L,2,FALSE),"")=0,"",_xlfn.IFNA(VLOOKUP(L262,buff!$K:$L,2,FALSE),""))</f>
        <v>20257:100:1:0</v>
      </c>
      <c r="R262" s="6" t="str">
        <f>IF(_xlfn.IFNA(VLOOKUP(M262,buff!$K:$L,2,FALSE),"")=0,"",_xlfn.IFNA(VLOOKUP(M262,buff!$K:$L,2,FALSE),""))</f>
        <v/>
      </c>
      <c r="S262" s="6" t="str">
        <f>IF(_xlfn.IFNA(VLOOKUP(N262,buff!$K:$L,2,FALSE),"")=0,"",_xlfn.IFNA(VLOOKUP(N262,buff!$K:$L,2,FALSE),""))</f>
        <v/>
      </c>
      <c r="T262" s="6" t="str">
        <f>IF(_xlfn.IFNA(VLOOKUP(O262,buff!$K:$L,2,FALSE),"")=0,"",_xlfn.IFNA(VLOOKUP(O262,buff!$K:$L,2,FALSE),""))</f>
        <v/>
      </c>
      <c r="U262" s="6" t="str">
        <f>IF(_xlfn.IFNA(VLOOKUP(P262,buff!$K:$L,2,FALSE),"")=0,"",_xlfn.IFNA(VLOOKUP(P262,buff!$K:$L,2,FALSE),""))</f>
        <v/>
      </c>
      <c r="V262">
        <v>21</v>
      </c>
      <c r="W262">
        <v>10</v>
      </c>
    </row>
    <row r="263" spans="1:23" x14ac:dyDescent="0.15">
      <c r="A263" s="8" t="str">
        <f t="shared" ref="A263:A326" si="41">A$4&amp;B263&amp;A$5&amp;C263</f>
        <v>被动技能13等级18</v>
      </c>
      <c r="B263" s="8">
        <f t="shared" si="35"/>
        <v>13</v>
      </c>
      <c r="C263" s="8">
        <f t="shared" si="37"/>
        <v>18</v>
      </c>
      <c r="E263" s="8">
        <f t="shared" ref="E263:E326" si="42">G263</f>
        <v>258</v>
      </c>
      <c r="F263" t="str">
        <f t="shared" ref="F263:F326" si="43">H263</f>
        <v>冷静</v>
      </c>
      <c r="G263">
        <v>258</v>
      </c>
      <c r="H263" s="4" t="s">
        <v>444</v>
      </c>
      <c r="I263" s="4" t="str">
        <f t="shared" si="40"/>
        <v>提升自身命中率22%,攻击力10%</v>
      </c>
      <c r="J263" t="s">
        <v>156</v>
      </c>
      <c r="K263" s="10" t="str">
        <f t="shared" si="39"/>
        <v>20258:100:1:0</v>
      </c>
      <c r="L263" s="4" t="s">
        <v>768</v>
      </c>
      <c r="M263" s="4"/>
      <c r="Q263" s="6" t="str">
        <f>IF(_xlfn.IFNA(VLOOKUP(L263,buff!$K:$L,2,FALSE),"")=0,"",_xlfn.IFNA(VLOOKUP(L263,buff!$K:$L,2,FALSE),""))</f>
        <v>20258:100:1:0</v>
      </c>
      <c r="R263" s="6" t="str">
        <f>IF(_xlfn.IFNA(VLOOKUP(M263,buff!$K:$L,2,FALSE),"")=0,"",_xlfn.IFNA(VLOOKUP(M263,buff!$K:$L,2,FALSE),""))</f>
        <v/>
      </c>
      <c r="S263" s="6" t="str">
        <f>IF(_xlfn.IFNA(VLOOKUP(N263,buff!$K:$L,2,FALSE),"")=0,"",_xlfn.IFNA(VLOOKUP(N263,buff!$K:$L,2,FALSE),""))</f>
        <v/>
      </c>
      <c r="T263" s="6" t="str">
        <f>IF(_xlfn.IFNA(VLOOKUP(O263,buff!$K:$L,2,FALSE),"")=0,"",_xlfn.IFNA(VLOOKUP(O263,buff!$K:$L,2,FALSE),""))</f>
        <v/>
      </c>
      <c r="U263" s="6" t="str">
        <f>IF(_xlfn.IFNA(VLOOKUP(P263,buff!$K:$L,2,FALSE),"")=0,"",_xlfn.IFNA(VLOOKUP(P263,buff!$K:$L,2,FALSE),""))</f>
        <v/>
      </c>
      <c r="V263">
        <v>22</v>
      </c>
      <c r="W263">
        <v>10</v>
      </c>
    </row>
    <row r="264" spans="1:23" x14ac:dyDescent="0.15">
      <c r="A264" s="8" t="str">
        <f t="shared" si="41"/>
        <v>被动技能13等级19</v>
      </c>
      <c r="B264" s="8">
        <f t="shared" ref="B264:B327" si="44">IF(C264=1,B263+1,B263)</f>
        <v>13</v>
      </c>
      <c r="C264" s="8">
        <f t="shared" si="37"/>
        <v>19</v>
      </c>
      <c r="E264" s="8">
        <f t="shared" si="42"/>
        <v>259</v>
      </c>
      <c r="F264" t="str">
        <f t="shared" si="43"/>
        <v>冷静</v>
      </c>
      <c r="G264">
        <v>259</v>
      </c>
      <c r="H264" s="4" t="s">
        <v>444</v>
      </c>
      <c r="I264" s="4" t="str">
        <f t="shared" si="40"/>
        <v>提升自身命中率23%,攻击力10%</v>
      </c>
      <c r="J264" t="s">
        <v>156</v>
      </c>
      <c r="K264" s="10" t="str">
        <f t="shared" si="39"/>
        <v>20259:100:1:0</v>
      </c>
      <c r="L264" s="4" t="s">
        <v>769</v>
      </c>
      <c r="M264" s="4"/>
      <c r="Q264" s="6" t="str">
        <f>IF(_xlfn.IFNA(VLOOKUP(L264,buff!$K:$L,2,FALSE),"")=0,"",_xlfn.IFNA(VLOOKUP(L264,buff!$K:$L,2,FALSE),""))</f>
        <v>20259:100:1:0</v>
      </c>
      <c r="R264" s="6" t="str">
        <f>IF(_xlfn.IFNA(VLOOKUP(M264,buff!$K:$L,2,FALSE),"")=0,"",_xlfn.IFNA(VLOOKUP(M264,buff!$K:$L,2,FALSE),""))</f>
        <v/>
      </c>
      <c r="S264" s="6" t="str">
        <f>IF(_xlfn.IFNA(VLOOKUP(N264,buff!$K:$L,2,FALSE),"")=0,"",_xlfn.IFNA(VLOOKUP(N264,buff!$K:$L,2,FALSE),""))</f>
        <v/>
      </c>
      <c r="T264" s="6" t="str">
        <f>IF(_xlfn.IFNA(VLOOKUP(O264,buff!$K:$L,2,FALSE),"")=0,"",_xlfn.IFNA(VLOOKUP(O264,buff!$K:$L,2,FALSE),""))</f>
        <v/>
      </c>
      <c r="U264" s="6" t="str">
        <f>IF(_xlfn.IFNA(VLOOKUP(P264,buff!$K:$L,2,FALSE),"")=0,"",_xlfn.IFNA(VLOOKUP(P264,buff!$K:$L,2,FALSE),""))</f>
        <v/>
      </c>
      <c r="V264">
        <v>23</v>
      </c>
      <c r="W264">
        <v>10</v>
      </c>
    </row>
    <row r="265" spans="1:23" x14ac:dyDescent="0.15">
      <c r="A265" s="8" t="str">
        <f t="shared" si="41"/>
        <v>被动技能13等级20</v>
      </c>
      <c r="B265" s="8">
        <f t="shared" si="44"/>
        <v>13</v>
      </c>
      <c r="C265" s="8">
        <f t="shared" si="37"/>
        <v>20</v>
      </c>
      <c r="E265" s="8">
        <f t="shared" si="42"/>
        <v>260</v>
      </c>
      <c r="F265" t="str">
        <f t="shared" si="43"/>
        <v>冷静</v>
      </c>
      <c r="G265">
        <v>260</v>
      </c>
      <c r="H265" s="4" t="s">
        <v>444</v>
      </c>
      <c r="I265" s="4" t="str">
        <f t="shared" si="40"/>
        <v>提升自身命中率24%,攻击力10%</v>
      </c>
      <c r="J265" t="s">
        <v>156</v>
      </c>
      <c r="K265" s="10" t="str">
        <f t="shared" si="39"/>
        <v>20260:100:1:0</v>
      </c>
      <c r="L265" s="4" t="s">
        <v>770</v>
      </c>
      <c r="M265" s="4"/>
      <c r="Q265" s="6" t="str">
        <f>IF(_xlfn.IFNA(VLOOKUP(L265,buff!$K:$L,2,FALSE),"")=0,"",_xlfn.IFNA(VLOOKUP(L265,buff!$K:$L,2,FALSE),""))</f>
        <v>20260:100:1:0</v>
      </c>
      <c r="R265" s="6" t="str">
        <f>IF(_xlfn.IFNA(VLOOKUP(M265,buff!$K:$L,2,FALSE),"")=0,"",_xlfn.IFNA(VLOOKUP(M265,buff!$K:$L,2,FALSE),""))</f>
        <v/>
      </c>
      <c r="S265" s="6" t="str">
        <f>IF(_xlfn.IFNA(VLOOKUP(N265,buff!$K:$L,2,FALSE),"")=0,"",_xlfn.IFNA(VLOOKUP(N265,buff!$K:$L,2,FALSE),""))</f>
        <v/>
      </c>
      <c r="T265" s="6" t="str">
        <f>IF(_xlfn.IFNA(VLOOKUP(O265,buff!$K:$L,2,FALSE),"")=0,"",_xlfn.IFNA(VLOOKUP(O265,buff!$K:$L,2,FALSE),""))</f>
        <v/>
      </c>
      <c r="U265" s="6" t="str">
        <f>IF(_xlfn.IFNA(VLOOKUP(P265,buff!$K:$L,2,FALSE),"")=0,"",_xlfn.IFNA(VLOOKUP(P265,buff!$K:$L,2,FALSE),""))</f>
        <v/>
      </c>
      <c r="V265">
        <v>24</v>
      </c>
      <c r="W265">
        <v>10</v>
      </c>
    </row>
    <row r="266" spans="1:23" x14ac:dyDescent="0.15">
      <c r="A266" s="8" t="str">
        <f t="shared" si="41"/>
        <v>被动技能14等级1</v>
      </c>
      <c r="B266" s="8">
        <f t="shared" si="44"/>
        <v>14</v>
      </c>
      <c r="C266" s="8">
        <f t="shared" si="37"/>
        <v>1</v>
      </c>
      <c r="E266" s="8">
        <f t="shared" si="42"/>
        <v>261</v>
      </c>
      <c r="F266" t="str">
        <f t="shared" si="43"/>
        <v>鼓舞</v>
      </c>
      <c r="G266">
        <v>261</v>
      </c>
      <c r="H266" s="4" t="s">
        <v>450</v>
      </c>
      <c r="I266" s="4" t="str">
        <f t="shared" ref="I266:I285" si="45">"提升自身怒气最大值"&amp;V266&amp;",并提升初始怒气"&amp;W266</f>
        <v>提升自身怒气最大值10,并提升初始怒气10</v>
      </c>
      <c r="J266" t="s">
        <v>156</v>
      </c>
      <c r="K266" s="10" t="str">
        <f t="shared" si="39"/>
        <v>20261:100:1:0</v>
      </c>
      <c r="L266" s="4" t="s">
        <v>771</v>
      </c>
      <c r="M266" s="4"/>
      <c r="Q266" s="6" t="str">
        <f>IF(_xlfn.IFNA(VLOOKUP(L266,buff!$K:$L,2,FALSE),"")=0,"",_xlfn.IFNA(VLOOKUP(L266,buff!$K:$L,2,FALSE),""))</f>
        <v>20261:100:1:0</v>
      </c>
      <c r="R266" s="6" t="str">
        <f>IF(_xlfn.IFNA(VLOOKUP(M266,buff!$K:$L,2,FALSE),"")=0,"",_xlfn.IFNA(VLOOKUP(M266,buff!$K:$L,2,FALSE),""))</f>
        <v/>
      </c>
      <c r="S266" s="6" t="str">
        <f>IF(_xlfn.IFNA(VLOOKUP(N266,buff!$K:$L,2,FALSE),"")=0,"",_xlfn.IFNA(VLOOKUP(N266,buff!$K:$L,2,FALSE),""))</f>
        <v/>
      </c>
      <c r="T266" s="6" t="str">
        <f>IF(_xlfn.IFNA(VLOOKUP(O266,buff!$K:$L,2,FALSE),"")=0,"",_xlfn.IFNA(VLOOKUP(O266,buff!$K:$L,2,FALSE),""))</f>
        <v/>
      </c>
      <c r="U266" s="6" t="str">
        <f>IF(_xlfn.IFNA(VLOOKUP(P266,buff!$K:$L,2,FALSE),"")=0,"",_xlfn.IFNA(VLOOKUP(P266,buff!$K:$L,2,FALSE),""))</f>
        <v/>
      </c>
      <c r="V266">
        <v>10</v>
      </c>
      <c r="W266">
        <v>10</v>
      </c>
    </row>
    <row r="267" spans="1:23" x14ac:dyDescent="0.15">
      <c r="A267" s="8" t="str">
        <f t="shared" si="41"/>
        <v>被动技能14等级2</v>
      </c>
      <c r="B267" s="8">
        <f t="shared" si="44"/>
        <v>14</v>
      </c>
      <c r="C267" s="8">
        <f t="shared" si="37"/>
        <v>2</v>
      </c>
      <c r="E267" s="8">
        <f t="shared" si="42"/>
        <v>262</v>
      </c>
      <c r="F267" t="str">
        <f t="shared" si="43"/>
        <v>鼓舞</v>
      </c>
      <c r="G267">
        <v>262</v>
      </c>
      <c r="H267" s="4" t="s">
        <v>450</v>
      </c>
      <c r="I267" s="4" t="str">
        <f t="shared" si="45"/>
        <v>提升自身怒气最大值10,并提升初始怒气15</v>
      </c>
      <c r="J267" t="s">
        <v>156</v>
      </c>
      <c r="K267" s="10" t="str">
        <f t="shared" si="39"/>
        <v>20262:100:1:0</v>
      </c>
      <c r="L267" s="4" t="s">
        <v>772</v>
      </c>
      <c r="M267" s="4"/>
      <c r="Q267" s="6" t="str">
        <f>IF(_xlfn.IFNA(VLOOKUP(L267,buff!$K:$L,2,FALSE),"")=0,"",_xlfn.IFNA(VLOOKUP(L267,buff!$K:$L,2,FALSE),""))</f>
        <v>20262:100:1:0</v>
      </c>
      <c r="R267" s="6" t="str">
        <f>IF(_xlfn.IFNA(VLOOKUP(M267,buff!$K:$L,2,FALSE),"")=0,"",_xlfn.IFNA(VLOOKUP(M267,buff!$K:$L,2,FALSE),""))</f>
        <v/>
      </c>
      <c r="S267" s="6" t="str">
        <f>IF(_xlfn.IFNA(VLOOKUP(N267,buff!$K:$L,2,FALSE),"")=0,"",_xlfn.IFNA(VLOOKUP(N267,buff!$K:$L,2,FALSE),""))</f>
        <v/>
      </c>
      <c r="T267" s="6" t="str">
        <f>IF(_xlfn.IFNA(VLOOKUP(O267,buff!$K:$L,2,FALSE),"")=0,"",_xlfn.IFNA(VLOOKUP(O267,buff!$K:$L,2,FALSE),""))</f>
        <v/>
      </c>
      <c r="U267" s="6" t="str">
        <f>IF(_xlfn.IFNA(VLOOKUP(P267,buff!$K:$L,2,FALSE),"")=0,"",_xlfn.IFNA(VLOOKUP(P267,buff!$K:$L,2,FALSE),""))</f>
        <v/>
      </c>
      <c r="V267">
        <v>10</v>
      </c>
      <c r="W267">
        <v>15</v>
      </c>
    </row>
    <row r="268" spans="1:23" x14ac:dyDescent="0.15">
      <c r="A268" s="8" t="str">
        <f t="shared" si="41"/>
        <v>被动技能14等级3</v>
      </c>
      <c r="B268" s="8">
        <f t="shared" si="44"/>
        <v>14</v>
      </c>
      <c r="C268" s="8">
        <f t="shared" si="37"/>
        <v>3</v>
      </c>
      <c r="E268" s="8">
        <f t="shared" si="42"/>
        <v>263</v>
      </c>
      <c r="F268" t="str">
        <f t="shared" si="43"/>
        <v>鼓舞</v>
      </c>
      <c r="G268">
        <v>263</v>
      </c>
      <c r="H268" s="4" t="s">
        <v>450</v>
      </c>
      <c r="I268" s="4" t="str">
        <f t="shared" si="45"/>
        <v>提升自身怒气最大值20,并提升初始怒气15</v>
      </c>
      <c r="J268" t="s">
        <v>156</v>
      </c>
      <c r="K268" s="10" t="str">
        <f t="shared" si="39"/>
        <v>20263:100:1:0</v>
      </c>
      <c r="L268" s="4" t="s">
        <v>773</v>
      </c>
      <c r="M268" s="4"/>
      <c r="Q268" s="6" t="str">
        <f>IF(_xlfn.IFNA(VLOOKUP(L268,buff!$K:$L,2,FALSE),"")=0,"",_xlfn.IFNA(VLOOKUP(L268,buff!$K:$L,2,FALSE),""))</f>
        <v>20263:100:1:0</v>
      </c>
      <c r="R268" s="6" t="str">
        <f>IF(_xlfn.IFNA(VLOOKUP(M268,buff!$K:$L,2,FALSE),"")=0,"",_xlfn.IFNA(VLOOKUP(M268,buff!$K:$L,2,FALSE),""))</f>
        <v/>
      </c>
      <c r="S268" s="6" t="str">
        <f>IF(_xlfn.IFNA(VLOOKUP(N268,buff!$K:$L,2,FALSE),"")=0,"",_xlfn.IFNA(VLOOKUP(N268,buff!$K:$L,2,FALSE),""))</f>
        <v/>
      </c>
      <c r="T268" s="6" t="str">
        <f>IF(_xlfn.IFNA(VLOOKUP(O268,buff!$K:$L,2,FALSE),"")=0,"",_xlfn.IFNA(VLOOKUP(O268,buff!$K:$L,2,FALSE),""))</f>
        <v/>
      </c>
      <c r="U268" s="6" t="str">
        <f>IF(_xlfn.IFNA(VLOOKUP(P268,buff!$K:$L,2,FALSE),"")=0,"",_xlfn.IFNA(VLOOKUP(P268,buff!$K:$L,2,FALSE),""))</f>
        <v/>
      </c>
      <c r="V268">
        <v>20</v>
      </c>
      <c r="W268">
        <v>15</v>
      </c>
    </row>
    <row r="269" spans="1:23" x14ac:dyDescent="0.15">
      <c r="A269" s="8" t="str">
        <f t="shared" si="41"/>
        <v>被动技能14等级4</v>
      </c>
      <c r="B269" s="8">
        <f t="shared" si="44"/>
        <v>14</v>
      </c>
      <c r="C269" s="8">
        <f t="shared" si="37"/>
        <v>4</v>
      </c>
      <c r="E269" s="8">
        <f t="shared" si="42"/>
        <v>264</v>
      </c>
      <c r="F269" t="str">
        <f t="shared" si="43"/>
        <v>鼓舞</v>
      </c>
      <c r="G269">
        <v>264</v>
      </c>
      <c r="H269" s="4" t="s">
        <v>450</v>
      </c>
      <c r="I269" s="4" t="str">
        <f t="shared" si="45"/>
        <v>提升自身怒气最大值20,并提升初始怒气20</v>
      </c>
      <c r="J269" t="s">
        <v>156</v>
      </c>
      <c r="K269" s="10" t="str">
        <f t="shared" si="39"/>
        <v>20264:100:1:0</v>
      </c>
      <c r="L269" s="4" t="s">
        <v>774</v>
      </c>
      <c r="M269" s="4"/>
      <c r="Q269" s="6" t="str">
        <f>IF(_xlfn.IFNA(VLOOKUP(L269,buff!$K:$L,2,FALSE),"")=0,"",_xlfn.IFNA(VLOOKUP(L269,buff!$K:$L,2,FALSE),""))</f>
        <v>20264:100:1:0</v>
      </c>
      <c r="R269" s="6" t="str">
        <f>IF(_xlfn.IFNA(VLOOKUP(M269,buff!$K:$L,2,FALSE),"")=0,"",_xlfn.IFNA(VLOOKUP(M269,buff!$K:$L,2,FALSE),""))</f>
        <v/>
      </c>
      <c r="S269" s="6" t="str">
        <f>IF(_xlfn.IFNA(VLOOKUP(N269,buff!$K:$L,2,FALSE),"")=0,"",_xlfn.IFNA(VLOOKUP(N269,buff!$K:$L,2,FALSE),""))</f>
        <v/>
      </c>
      <c r="T269" s="6" t="str">
        <f>IF(_xlfn.IFNA(VLOOKUP(O269,buff!$K:$L,2,FALSE),"")=0,"",_xlfn.IFNA(VLOOKUP(O269,buff!$K:$L,2,FALSE),""))</f>
        <v/>
      </c>
      <c r="U269" s="6" t="str">
        <f>IF(_xlfn.IFNA(VLOOKUP(P269,buff!$K:$L,2,FALSE),"")=0,"",_xlfn.IFNA(VLOOKUP(P269,buff!$K:$L,2,FALSE),""))</f>
        <v/>
      </c>
      <c r="V269">
        <v>20</v>
      </c>
      <c r="W269">
        <v>20</v>
      </c>
    </row>
    <row r="270" spans="1:23" x14ac:dyDescent="0.15">
      <c r="A270" s="8" t="str">
        <f t="shared" si="41"/>
        <v>被动技能14等级5</v>
      </c>
      <c r="B270" s="8">
        <f t="shared" si="44"/>
        <v>14</v>
      </c>
      <c r="C270" s="8">
        <f t="shared" si="37"/>
        <v>5</v>
      </c>
      <c r="E270" s="8">
        <f t="shared" si="42"/>
        <v>265</v>
      </c>
      <c r="F270" t="str">
        <f t="shared" si="43"/>
        <v>鼓舞</v>
      </c>
      <c r="G270">
        <v>265</v>
      </c>
      <c r="H270" s="4" t="s">
        <v>450</v>
      </c>
      <c r="I270" s="4" t="str">
        <f t="shared" si="45"/>
        <v>提升自身怒气最大值30,并提升初始怒气20</v>
      </c>
      <c r="J270" t="s">
        <v>156</v>
      </c>
      <c r="K270" s="10" t="str">
        <f t="shared" si="39"/>
        <v>20265:100:1:0</v>
      </c>
      <c r="L270" s="4" t="s">
        <v>775</v>
      </c>
      <c r="M270" s="4"/>
      <c r="Q270" s="6" t="str">
        <f>IF(_xlfn.IFNA(VLOOKUP(L270,buff!$K:$L,2,FALSE),"")=0,"",_xlfn.IFNA(VLOOKUP(L270,buff!$K:$L,2,FALSE),""))</f>
        <v>20265:100:1:0</v>
      </c>
      <c r="R270" s="6" t="str">
        <f>IF(_xlfn.IFNA(VLOOKUP(M270,buff!$K:$L,2,FALSE),"")=0,"",_xlfn.IFNA(VLOOKUP(M270,buff!$K:$L,2,FALSE),""))</f>
        <v/>
      </c>
      <c r="S270" s="6" t="str">
        <f>IF(_xlfn.IFNA(VLOOKUP(N270,buff!$K:$L,2,FALSE),"")=0,"",_xlfn.IFNA(VLOOKUP(N270,buff!$K:$L,2,FALSE),""))</f>
        <v/>
      </c>
      <c r="T270" s="6" t="str">
        <f>IF(_xlfn.IFNA(VLOOKUP(O270,buff!$K:$L,2,FALSE),"")=0,"",_xlfn.IFNA(VLOOKUP(O270,buff!$K:$L,2,FALSE),""))</f>
        <v/>
      </c>
      <c r="U270" s="6" t="str">
        <f>IF(_xlfn.IFNA(VLOOKUP(P270,buff!$K:$L,2,FALSE),"")=0,"",_xlfn.IFNA(VLOOKUP(P270,buff!$K:$L,2,FALSE),""))</f>
        <v/>
      </c>
      <c r="V270">
        <v>30</v>
      </c>
      <c r="W270">
        <v>20</v>
      </c>
    </row>
    <row r="271" spans="1:23" x14ac:dyDescent="0.15">
      <c r="A271" s="8" t="str">
        <f t="shared" si="41"/>
        <v>被动技能14等级6</v>
      </c>
      <c r="B271" s="8">
        <f t="shared" si="44"/>
        <v>14</v>
      </c>
      <c r="C271" s="8">
        <f t="shared" si="37"/>
        <v>6</v>
      </c>
      <c r="E271" s="8">
        <f t="shared" si="42"/>
        <v>266</v>
      </c>
      <c r="F271" t="str">
        <f t="shared" si="43"/>
        <v>鼓舞</v>
      </c>
      <c r="G271">
        <v>266</v>
      </c>
      <c r="H271" s="4" t="s">
        <v>450</v>
      </c>
      <c r="I271" s="4" t="str">
        <f t="shared" si="45"/>
        <v>提升自身怒气最大值30,并提升初始怒气25</v>
      </c>
      <c r="J271" t="s">
        <v>156</v>
      </c>
      <c r="K271" s="10" t="str">
        <f t="shared" si="39"/>
        <v>20266:100:1:0</v>
      </c>
      <c r="L271" s="4" t="s">
        <v>776</v>
      </c>
      <c r="M271" s="4"/>
      <c r="Q271" s="6" t="str">
        <f>IF(_xlfn.IFNA(VLOOKUP(L271,buff!$K:$L,2,FALSE),"")=0,"",_xlfn.IFNA(VLOOKUP(L271,buff!$K:$L,2,FALSE),""))</f>
        <v>20266:100:1:0</v>
      </c>
      <c r="R271" s="6" t="str">
        <f>IF(_xlfn.IFNA(VLOOKUP(M271,buff!$K:$L,2,FALSE),"")=0,"",_xlfn.IFNA(VLOOKUP(M271,buff!$K:$L,2,FALSE),""))</f>
        <v/>
      </c>
      <c r="S271" s="6" t="str">
        <f>IF(_xlfn.IFNA(VLOOKUP(N271,buff!$K:$L,2,FALSE),"")=0,"",_xlfn.IFNA(VLOOKUP(N271,buff!$K:$L,2,FALSE),""))</f>
        <v/>
      </c>
      <c r="T271" s="6" t="str">
        <f>IF(_xlfn.IFNA(VLOOKUP(O271,buff!$K:$L,2,FALSE),"")=0,"",_xlfn.IFNA(VLOOKUP(O271,buff!$K:$L,2,FALSE),""))</f>
        <v/>
      </c>
      <c r="U271" s="6" t="str">
        <f>IF(_xlfn.IFNA(VLOOKUP(P271,buff!$K:$L,2,FALSE),"")=0,"",_xlfn.IFNA(VLOOKUP(P271,buff!$K:$L,2,FALSE),""))</f>
        <v/>
      </c>
      <c r="V271">
        <v>30</v>
      </c>
      <c r="W271">
        <v>25</v>
      </c>
    </row>
    <row r="272" spans="1:23" x14ac:dyDescent="0.15">
      <c r="A272" s="8" t="str">
        <f t="shared" si="41"/>
        <v>被动技能14等级7</v>
      </c>
      <c r="B272" s="8">
        <f t="shared" si="44"/>
        <v>14</v>
      </c>
      <c r="C272" s="8">
        <f t="shared" si="37"/>
        <v>7</v>
      </c>
      <c r="E272" s="8">
        <f t="shared" si="42"/>
        <v>267</v>
      </c>
      <c r="F272" t="str">
        <f t="shared" si="43"/>
        <v>鼓舞</v>
      </c>
      <c r="G272">
        <v>267</v>
      </c>
      <c r="H272" s="4" t="s">
        <v>450</v>
      </c>
      <c r="I272" s="4" t="str">
        <f t="shared" si="45"/>
        <v>提升自身怒气最大值40,并提升初始怒气25</v>
      </c>
      <c r="J272" t="s">
        <v>156</v>
      </c>
      <c r="K272" s="10" t="str">
        <f t="shared" si="39"/>
        <v>20267:100:1:0</v>
      </c>
      <c r="L272" s="4" t="s">
        <v>777</v>
      </c>
      <c r="M272" s="4"/>
      <c r="Q272" s="6" t="str">
        <f>IF(_xlfn.IFNA(VLOOKUP(L272,buff!$K:$L,2,FALSE),"")=0,"",_xlfn.IFNA(VLOOKUP(L272,buff!$K:$L,2,FALSE),""))</f>
        <v>20267:100:1:0</v>
      </c>
      <c r="R272" s="6" t="str">
        <f>IF(_xlfn.IFNA(VLOOKUP(M272,buff!$K:$L,2,FALSE),"")=0,"",_xlfn.IFNA(VLOOKUP(M272,buff!$K:$L,2,FALSE),""))</f>
        <v/>
      </c>
      <c r="S272" s="6" t="str">
        <f>IF(_xlfn.IFNA(VLOOKUP(N272,buff!$K:$L,2,FALSE),"")=0,"",_xlfn.IFNA(VLOOKUP(N272,buff!$K:$L,2,FALSE),""))</f>
        <v/>
      </c>
      <c r="T272" s="6" t="str">
        <f>IF(_xlfn.IFNA(VLOOKUP(O272,buff!$K:$L,2,FALSE),"")=0,"",_xlfn.IFNA(VLOOKUP(O272,buff!$K:$L,2,FALSE),""))</f>
        <v/>
      </c>
      <c r="U272" s="6" t="str">
        <f>IF(_xlfn.IFNA(VLOOKUP(P272,buff!$K:$L,2,FALSE),"")=0,"",_xlfn.IFNA(VLOOKUP(P272,buff!$K:$L,2,FALSE),""))</f>
        <v/>
      </c>
      <c r="V272">
        <v>40</v>
      </c>
      <c r="W272">
        <v>25</v>
      </c>
    </row>
    <row r="273" spans="1:23" x14ac:dyDescent="0.15">
      <c r="A273" s="8" t="str">
        <f t="shared" si="41"/>
        <v>被动技能14等级8</v>
      </c>
      <c r="B273" s="8">
        <f t="shared" si="44"/>
        <v>14</v>
      </c>
      <c r="C273" s="8">
        <f t="shared" si="37"/>
        <v>8</v>
      </c>
      <c r="E273" s="8">
        <f t="shared" si="42"/>
        <v>268</v>
      </c>
      <c r="F273" t="str">
        <f t="shared" si="43"/>
        <v>鼓舞</v>
      </c>
      <c r="G273">
        <v>268</v>
      </c>
      <c r="H273" s="4" t="s">
        <v>450</v>
      </c>
      <c r="I273" s="4" t="str">
        <f t="shared" si="45"/>
        <v>提升自身怒气最大值40,并提升初始怒气30</v>
      </c>
      <c r="J273" t="s">
        <v>156</v>
      </c>
      <c r="K273" s="10" t="str">
        <f t="shared" si="39"/>
        <v>20268:100:1:0</v>
      </c>
      <c r="L273" s="4" t="s">
        <v>778</v>
      </c>
      <c r="M273" s="4"/>
      <c r="Q273" s="6" t="str">
        <f>IF(_xlfn.IFNA(VLOOKUP(L273,buff!$K:$L,2,FALSE),"")=0,"",_xlfn.IFNA(VLOOKUP(L273,buff!$K:$L,2,FALSE),""))</f>
        <v>20268:100:1:0</v>
      </c>
      <c r="R273" s="6" t="str">
        <f>IF(_xlfn.IFNA(VLOOKUP(M273,buff!$K:$L,2,FALSE),"")=0,"",_xlfn.IFNA(VLOOKUP(M273,buff!$K:$L,2,FALSE),""))</f>
        <v/>
      </c>
      <c r="S273" s="6" t="str">
        <f>IF(_xlfn.IFNA(VLOOKUP(N273,buff!$K:$L,2,FALSE),"")=0,"",_xlfn.IFNA(VLOOKUP(N273,buff!$K:$L,2,FALSE),""))</f>
        <v/>
      </c>
      <c r="T273" s="6" t="str">
        <f>IF(_xlfn.IFNA(VLOOKUP(O273,buff!$K:$L,2,FALSE),"")=0,"",_xlfn.IFNA(VLOOKUP(O273,buff!$K:$L,2,FALSE),""))</f>
        <v/>
      </c>
      <c r="U273" s="6" t="str">
        <f>IF(_xlfn.IFNA(VLOOKUP(P273,buff!$K:$L,2,FALSE),"")=0,"",_xlfn.IFNA(VLOOKUP(P273,buff!$K:$L,2,FALSE),""))</f>
        <v/>
      </c>
      <c r="V273">
        <v>40</v>
      </c>
      <c r="W273">
        <v>30</v>
      </c>
    </row>
    <row r="274" spans="1:23" x14ac:dyDescent="0.15">
      <c r="A274" s="8" t="str">
        <f t="shared" si="41"/>
        <v>被动技能14等级9</v>
      </c>
      <c r="B274" s="8">
        <f t="shared" si="44"/>
        <v>14</v>
      </c>
      <c r="C274" s="8">
        <f t="shared" si="37"/>
        <v>9</v>
      </c>
      <c r="E274" s="8">
        <f t="shared" si="42"/>
        <v>269</v>
      </c>
      <c r="F274" t="str">
        <f t="shared" si="43"/>
        <v>鼓舞</v>
      </c>
      <c r="G274">
        <v>269</v>
      </c>
      <c r="H274" s="4" t="s">
        <v>450</v>
      </c>
      <c r="I274" s="4" t="str">
        <f t="shared" si="45"/>
        <v>提升自身怒气最大值50,并提升初始怒气30</v>
      </c>
      <c r="J274" t="s">
        <v>156</v>
      </c>
      <c r="K274" s="10" t="str">
        <f t="shared" si="39"/>
        <v>20269:100:1:0</v>
      </c>
      <c r="L274" s="4" t="s">
        <v>779</v>
      </c>
      <c r="M274" s="4"/>
      <c r="Q274" s="6" t="str">
        <f>IF(_xlfn.IFNA(VLOOKUP(L274,buff!$K:$L,2,FALSE),"")=0,"",_xlfn.IFNA(VLOOKUP(L274,buff!$K:$L,2,FALSE),""))</f>
        <v>20269:100:1:0</v>
      </c>
      <c r="R274" s="6" t="str">
        <f>IF(_xlfn.IFNA(VLOOKUP(M274,buff!$K:$L,2,FALSE),"")=0,"",_xlfn.IFNA(VLOOKUP(M274,buff!$K:$L,2,FALSE),""))</f>
        <v/>
      </c>
      <c r="S274" s="6" t="str">
        <f>IF(_xlfn.IFNA(VLOOKUP(N274,buff!$K:$L,2,FALSE),"")=0,"",_xlfn.IFNA(VLOOKUP(N274,buff!$K:$L,2,FALSE),""))</f>
        <v/>
      </c>
      <c r="T274" s="6" t="str">
        <f>IF(_xlfn.IFNA(VLOOKUP(O274,buff!$K:$L,2,FALSE),"")=0,"",_xlfn.IFNA(VLOOKUP(O274,buff!$K:$L,2,FALSE),""))</f>
        <v/>
      </c>
      <c r="U274" s="6" t="str">
        <f>IF(_xlfn.IFNA(VLOOKUP(P274,buff!$K:$L,2,FALSE),"")=0,"",_xlfn.IFNA(VLOOKUP(P274,buff!$K:$L,2,FALSE),""))</f>
        <v/>
      </c>
      <c r="V274">
        <v>50</v>
      </c>
      <c r="W274">
        <v>30</v>
      </c>
    </row>
    <row r="275" spans="1:23" x14ac:dyDescent="0.15">
      <c r="A275" s="8" t="str">
        <f t="shared" si="41"/>
        <v>被动技能14等级10</v>
      </c>
      <c r="B275" s="8">
        <f t="shared" si="44"/>
        <v>14</v>
      </c>
      <c r="C275" s="8">
        <f t="shared" si="37"/>
        <v>10</v>
      </c>
      <c r="E275" s="8">
        <f t="shared" si="42"/>
        <v>270</v>
      </c>
      <c r="F275" t="str">
        <f t="shared" si="43"/>
        <v>鼓舞</v>
      </c>
      <c r="G275">
        <v>270</v>
      </c>
      <c r="H275" s="4" t="s">
        <v>450</v>
      </c>
      <c r="I275" s="4" t="str">
        <f t="shared" si="45"/>
        <v>提升自身怒气最大值50,并提升初始怒气35</v>
      </c>
      <c r="J275" t="s">
        <v>156</v>
      </c>
      <c r="K275" s="10" t="str">
        <f t="shared" si="39"/>
        <v>20270:100:1:0</v>
      </c>
      <c r="L275" s="4" t="s">
        <v>780</v>
      </c>
      <c r="M275" s="4"/>
      <c r="Q275" s="6" t="str">
        <f>IF(_xlfn.IFNA(VLOOKUP(L275,buff!$K:$L,2,FALSE),"")=0,"",_xlfn.IFNA(VLOOKUP(L275,buff!$K:$L,2,FALSE),""))</f>
        <v>20270:100:1:0</v>
      </c>
      <c r="R275" s="6" t="str">
        <f>IF(_xlfn.IFNA(VLOOKUP(M275,buff!$K:$L,2,FALSE),"")=0,"",_xlfn.IFNA(VLOOKUP(M275,buff!$K:$L,2,FALSE),""))</f>
        <v/>
      </c>
      <c r="S275" s="6" t="str">
        <f>IF(_xlfn.IFNA(VLOOKUP(N275,buff!$K:$L,2,FALSE),"")=0,"",_xlfn.IFNA(VLOOKUP(N275,buff!$K:$L,2,FALSE),""))</f>
        <v/>
      </c>
      <c r="T275" s="6" t="str">
        <f>IF(_xlfn.IFNA(VLOOKUP(O275,buff!$K:$L,2,FALSE),"")=0,"",_xlfn.IFNA(VLOOKUP(O275,buff!$K:$L,2,FALSE),""))</f>
        <v/>
      </c>
      <c r="U275" s="6" t="str">
        <f>IF(_xlfn.IFNA(VLOOKUP(P275,buff!$K:$L,2,FALSE),"")=0,"",_xlfn.IFNA(VLOOKUP(P275,buff!$K:$L,2,FALSE),""))</f>
        <v/>
      </c>
      <c r="V275">
        <v>50</v>
      </c>
      <c r="W275">
        <v>35</v>
      </c>
    </row>
    <row r="276" spans="1:23" x14ac:dyDescent="0.15">
      <c r="A276" s="8" t="str">
        <f t="shared" si="41"/>
        <v>被动技能14等级11</v>
      </c>
      <c r="B276" s="8">
        <f t="shared" si="44"/>
        <v>14</v>
      </c>
      <c r="C276" s="8">
        <f t="shared" si="37"/>
        <v>11</v>
      </c>
      <c r="E276" s="8">
        <f t="shared" si="42"/>
        <v>271</v>
      </c>
      <c r="F276" t="str">
        <f t="shared" si="43"/>
        <v>鼓舞</v>
      </c>
      <c r="G276">
        <v>271</v>
      </c>
      <c r="H276" s="4" t="s">
        <v>450</v>
      </c>
      <c r="I276" s="4" t="str">
        <f t="shared" si="45"/>
        <v>提升自身怒气最大值60,并提升初始怒气35</v>
      </c>
      <c r="J276" t="s">
        <v>156</v>
      </c>
      <c r="K276" s="10" t="str">
        <f t="shared" si="39"/>
        <v>20271:100:1:0</v>
      </c>
      <c r="L276" s="4" t="s">
        <v>781</v>
      </c>
      <c r="M276" s="4"/>
      <c r="Q276" s="6" t="str">
        <f>IF(_xlfn.IFNA(VLOOKUP(L276,buff!$K:$L,2,FALSE),"")=0,"",_xlfn.IFNA(VLOOKUP(L276,buff!$K:$L,2,FALSE),""))</f>
        <v>20271:100:1:0</v>
      </c>
      <c r="R276" s="6" t="str">
        <f>IF(_xlfn.IFNA(VLOOKUP(M276,buff!$K:$L,2,FALSE),"")=0,"",_xlfn.IFNA(VLOOKUP(M276,buff!$K:$L,2,FALSE),""))</f>
        <v/>
      </c>
      <c r="S276" s="6" t="str">
        <f>IF(_xlfn.IFNA(VLOOKUP(N276,buff!$K:$L,2,FALSE),"")=0,"",_xlfn.IFNA(VLOOKUP(N276,buff!$K:$L,2,FALSE),""))</f>
        <v/>
      </c>
      <c r="T276" s="6" t="str">
        <f>IF(_xlfn.IFNA(VLOOKUP(O276,buff!$K:$L,2,FALSE),"")=0,"",_xlfn.IFNA(VLOOKUP(O276,buff!$K:$L,2,FALSE),""))</f>
        <v/>
      </c>
      <c r="U276" s="6" t="str">
        <f>IF(_xlfn.IFNA(VLOOKUP(P276,buff!$K:$L,2,FALSE),"")=0,"",_xlfn.IFNA(VLOOKUP(P276,buff!$K:$L,2,FALSE),""))</f>
        <v/>
      </c>
      <c r="V276">
        <v>60</v>
      </c>
      <c r="W276">
        <v>35</v>
      </c>
    </row>
    <row r="277" spans="1:23" x14ac:dyDescent="0.15">
      <c r="A277" s="8" t="str">
        <f t="shared" si="41"/>
        <v>被动技能14等级12</v>
      </c>
      <c r="B277" s="8">
        <f t="shared" si="44"/>
        <v>14</v>
      </c>
      <c r="C277" s="8">
        <f t="shared" si="37"/>
        <v>12</v>
      </c>
      <c r="E277" s="8">
        <f t="shared" si="42"/>
        <v>272</v>
      </c>
      <c r="F277" t="str">
        <f t="shared" si="43"/>
        <v>鼓舞</v>
      </c>
      <c r="G277">
        <v>272</v>
      </c>
      <c r="H277" s="4" t="s">
        <v>450</v>
      </c>
      <c r="I277" s="4" t="str">
        <f t="shared" si="45"/>
        <v>提升自身怒气最大值60,并提升初始怒气40</v>
      </c>
      <c r="J277" t="s">
        <v>156</v>
      </c>
      <c r="K277" s="10" t="str">
        <f t="shared" si="39"/>
        <v>20272:100:1:0</v>
      </c>
      <c r="L277" s="4" t="s">
        <v>782</v>
      </c>
      <c r="M277" s="4"/>
      <c r="Q277" s="6" t="str">
        <f>IF(_xlfn.IFNA(VLOOKUP(L277,buff!$K:$L,2,FALSE),"")=0,"",_xlfn.IFNA(VLOOKUP(L277,buff!$K:$L,2,FALSE),""))</f>
        <v>20272:100:1:0</v>
      </c>
      <c r="R277" s="6" t="str">
        <f>IF(_xlfn.IFNA(VLOOKUP(M277,buff!$K:$L,2,FALSE),"")=0,"",_xlfn.IFNA(VLOOKUP(M277,buff!$K:$L,2,FALSE),""))</f>
        <v/>
      </c>
      <c r="S277" s="6" t="str">
        <f>IF(_xlfn.IFNA(VLOOKUP(N277,buff!$K:$L,2,FALSE),"")=0,"",_xlfn.IFNA(VLOOKUP(N277,buff!$K:$L,2,FALSE),""))</f>
        <v/>
      </c>
      <c r="T277" s="6" t="str">
        <f>IF(_xlfn.IFNA(VLOOKUP(O277,buff!$K:$L,2,FALSE),"")=0,"",_xlfn.IFNA(VLOOKUP(O277,buff!$K:$L,2,FALSE),""))</f>
        <v/>
      </c>
      <c r="U277" s="6" t="str">
        <f>IF(_xlfn.IFNA(VLOOKUP(P277,buff!$K:$L,2,FALSE),"")=0,"",_xlfn.IFNA(VLOOKUP(P277,buff!$K:$L,2,FALSE),""))</f>
        <v/>
      </c>
      <c r="V277">
        <v>60</v>
      </c>
      <c r="W277">
        <v>40</v>
      </c>
    </row>
    <row r="278" spans="1:23" x14ac:dyDescent="0.15">
      <c r="A278" s="8" t="str">
        <f t="shared" si="41"/>
        <v>被动技能14等级13</v>
      </c>
      <c r="B278" s="8">
        <f t="shared" si="44"/>
        <v>14</v>
      </c>
      <c r="C278" s="8">
        <f t="shared" si="37"/>
        <v>13</v>
      </c>
      <c r="E278" s="8">
        <f t="shared" si="42"/>
        <v>273</v>
      </c>
      <c r="F278" t="str">
        <f t="shared" si="43"/>
        <v>鼓舞</v>
      </c>
      <c r="G278">
        <v>273</v>
      </c>
      <c r="H278" s="4" t="s">
        <v>450</v>
      </c>
      <c r="I278" s="4" t="str">
        <f t="shared" si="45"/>
        <v>提升自身怒气最大值70,并提升初始怒气40</v>
      </c>
      <c r="J278" t="s">
        <v>156</v>
      </c>
      <c r="K278" s="10" t="str">
        <f t="shared" si="39"/>
        <v>20273:100:1:0</v>
      </c>
      <c r="L278" s="4" t="s">
        <v>783</v>
      </c>
      <c r="M278" s="4"/>
      <c r="Q278" s="6" t="str">
        <f>IF(_xlfn.IFNA(VLOOKUP(L278,buff!$K:$L,2,FALSE),"")=0,"",_xlfn.IFNA(VLOOKUP(L278,buff!$K:$L,2,FALSE),""))</f>
        <v>20273:100:1:0</v>
      </c>
      <c r="R278" s="6" t="str">
        <f>IF(_xlfn.IFNA(VLOOKUP(M278,buff!$K:$L,2,FALSE),"")=0,"",_xlfn.IFNA(VLOOKUP(M278,buff!$K:$L,2,FALSE),""))</f>
        <v/>
      </c>
      <c r="S278" s="6" t="str">
        <f>IF(_xlfn.IFNA(VLOOKUP(N278,buff!$K:$L,2,FALSE),"")=0,"",_xlfn.IFNA(VLOOKUP(N278,buff!$K:$L,2,FALSE),""))</f>
        <v/>
      </c>
      <c r="T278" s="6" t="str">
        <f>IF(_xlfn.IFNA(VLOOKUP(O278,buff!$K:$L,2,FALSE),"")=0,"",_xlfn.IFNA(VLOOKUP(O278,buff!$K:$L,2,FALSE),""))</f>
        <v/>
      </c>
      <c r="U278" s="6" t="str">
        <f>IF(_xlfn.IFNA(VLOOKUP(P278,buff!$K:$L,2,FALSE),"")=0,"",_xlfn.IFNA(VLOOKUP(P278,buff!$K:$L,2,FALSE),""))</f>
        <v/>
      </c>
      <c r="V278">
        <v>70</v>
      </c>
      <c r="W278">
        <v>40</v>
      </c>
    </row>
    <row r="279" spans="1:23" x14ac:dyDescent="0.15">
      <c r="A279" s="8" t="str">
        <f t="shared" si="41"/>
        <v>被动技能14等级14</v>
      </c>
      <c r="B279" s="8">
        <f t="shared" si="44"/>
        <v>14</v>
      </c>
      <c r="C279" s="8">
        <f t="shared" ref="C279:C342" si="46">IF(C278=C$4,1,C278+1)</f>
        <v>14</v>
      </c>
      <c r="E279" s="8">
        <f t="shared" si="42"/>
        <v>274</v>
      </c>
      <c r="F279" t="str">
        <f t="shared" si="43"/>
        <v>鼓舞</v>
      </c>
      <c r="G279">
        <v>274</v>
      </c>
      <c r="H279" s="4" t="s">
        <v>450</v>
      </c>
      <c r="I279" s="4" t="str">
        <f t="shared" si="45"/>
        <v>提升自身怒气最大值70,并提升初始怒气45</v>
      </c>
      <c r="J279" t="s">
        <v>156</v>
      </c>
      <c r="K279" s="10" t="str">
        <f t="shared" si="39"/>
        <v>20274:100:1:0</v>
      </c>
      <c r="L279" s="4" t="s">
        <v>784</v>
      </c>
      <c r="M279" s="4"/>
      <c r="Q279" s="6" t="str">
        <f>IF(_xlfn.IFNA(VLOOKUP(L279,buff!$K:$L,2,FALSE),"")=0,"",_xlfn.IFNA(VLOOKUP(L279,buff!$K:$L,2,FALSE),""))</f>
        <v>20274:100:1:0</v>
      </c>
      <c r="R279" s="6" t="str">
        <f>IF(_xlfn.IFNA(VLOOKUP(M279,buff!$K:$L,2,FALSE),"")=0,"",_xlfn.IFNA(VLOOKUP(M279,buff!$K:$L,2,FALSE),""))</f>
        <v/>
      </c>
      <c r="S279" s="6" t="str">
        <f>IF(_xlfn.IFNA(VLOOKUP(N279,buff!$K:$L,2,FALSE),"")=0,"",_xlfn.IFNA(VLOOKUP(N279,buff!$K:$L,2,FALSE),""))</f>
        <v/>
      </c>
      <c r="T279" s="6" t="str">
        <f>IF(_xlfn.IFNA(VLOOKUP(O279,buff!$K:$L,2,FALSE),"")=0,"",_xlfn.IFNA(VLOOKUP(O279,buff!$K:$L,2,FALSE),""))</f>
        <v/>
      </c>
      <c r="U279" s="6" t="str">
        <f>IF(_xlfn.IFNA(VLOOKUP(P279,buff!$K:$L,2,FALSE),"")=0,"",_xlfn.IFNA(VLOOKUP(P279,buff!$K:$L,2,FALSE),""))</f>
        <v/>
      </c>
      <c r="V279">
        <v>70</v>
      </c>
      <c r="W279">
        <v>45</v>
      </c>
    </row>
    <row r="280" spans="1:23" x14ac:dyDescent="0.15">
      <c r="A280" s="8" t="str">
        <f t="shared" si="41"/>
        <v>被动技能14等级15</v>
      </c>
      <c r="B280" s="8">
        <f t="shared" si="44"/>
        <v>14</v>
      </c>
      <c r="C280" s="8">
        <f t="shared" si="46"/>
        <v>15</v>
      </c>
      <c r="E280" s="8">
        <f t="shared" si="42"/>
        <v>275</v>
      </c>
      <c r="F280" t="str">
        <f t="shared" si="43"/>
        <v>鼓舞</v>
      </c>
      <c r="G280">
        <v>275</v>
      </c>
      <c r="H280" s="4" t="s">
        <v>450</v>
      </c>
      <c r="I280" s="4" t="str">
        <f t="shared" si="45"/>
        <v>提升自身怒气最大值80,并提升初始怒气45</v>
      </c>
      <c r="J280" t="s">
        <v>156</v>
      </c>
      <c r="K280" s="10" t="str">
        <f t="shared" si="39"/>
        <v>20275:100:1:0</v>
      </c>
      <c r="L280" s="4" t="s">
        <v>785</v>
      </c>
      <c r="M280" s="4"/>
      <c r="Q280" s="6" t="str">
        <f>IF(_xlfn.IFNA(VLOOKUP(L280,buff!$K:$L,2,FALSE),"")=0,"",_xlfn.IFNA(VLOOKUP(L280,buff!$K:$L,2,FALSE),""))</f>
        <v>20275:100:1:0</v>
      </c>
      <c r="R280" s="6" t="str">
        <f>IF(_xlfn.IFNA(VLOOKUP(M280,buff!$K:$L,2,FALSE),"")=0,"",_xlfn.IFNA(VLOOKUP(M280,buff!$K:$L,2,FALSE),""))</f>
        <v/>
      </c>
      <c r="S280" s="6" t="str">
        <f>IF(_xlfn.IFNA(VLOOKUP(N280,buff!$K:$L,2,FALSE),"")=0,"",_xlfn.IFNA(VLOOKUP(N280,buff!$K:$L,2,FALSE),""))</f>
        <v/>
      </c>
      <c r="T280" s="6" t="str">
        <f>IF(_xlfn.IFNA(VLOOKUP(O280,buff!$K:$L,2,FALSE),"")=0,"",_xlfn.IFNA(VLOOKUP(O280,buff!$K:$L,2,FALSE),""))</f>
        <v/>
      </c>
      <c r="U280" s="6" t="str">
        <f>IF(_xlfn.IFNA(VLOOKUP(P280,buff!$K:$L,2,FALSE),"")=0,"",_xlfn.IFNA(VLOOKUP(P280,buff!$K:$L,2,FALSE),""))</f>
        <v/>
      </c>
      <c r="V280">
        <v>80</v>
      </c>
      <c r="W280">
        <v>45</v>
      </c>
    </row>
    <row r="281" spans="1:23" x14ac:dyDescent="0.15">
      <c r="A281" s="8" t="str">
        <f t="shared" si="41"/>
        <v>被动技能14等级16</v>
      </c>
      <c r="B281" s="8">
        <f t="shared" si="44"/>
        <v>14</v>
      </c>
      <c r="C281" s="8">
        <f t="shared" si="46"/>
        <v>16</v>
      </c>
      <c r="E281" s="8">
        <f t="shared" si="42"/>
        <v>276</v>
      </c>
      <c r="F281" t="str">
        <f t="shared" si="43"/>
        <v>鼓舞</v>
      </c>
      <c r="G281">
        <v>276</v>
      </c>
      <c r="H281" s="4" t="s">
        <v>450</v>
      </c>
      <c r="I281" s="4" t="str">
        <f t="shared" si="45"/>
        <v>提升自身怒气最大值80,并提升初始怒气50</v>
      </c>
      <c r="J281" t="s">
        <v>156</v>
      </c>
      <c r="K281" s="10" t="str">
        <f t="shared" si="39"/>
        <v>20276:100:1:0</v>
      </c>
      <c r="L281" s="4" t="s">
        <v>786</v>
      </c>
      <c r="M281" s="4"/>
      <c r="Q281" s="6" t="str">
        <f>IF(_xlfn.IFNA(VLOOKUP(L281,buff!$K:$L,2,FALSE),"")=0,"",_xlfn.IFNA(VLOOKUP(L281,buff!$K:$L,2,FALSE),""))</f>
        <v>20276:100:1:0</v>
      </c>
      <c r="R281" s="6" t="str">
        <f>IF(_xlfn.IFNA(VLOOKUP(M281,buff!$K:$L,2,FALSE),"")=0,"",_xlfn.IFNA(VLOOKUP(M281,buff!$K:$L,2,FALSE),""))</f>
        <v/>
      </c>
      <c r="S281" s="6" t="str">
        <f>IF(_xlfn.IFNA(VLOOKUP(N281,buff!$K:$L,2,FALSE),"")=0,"",_xlfn.IFNA(VLOOKUP(N281,buff!$K:$L,2,FALSE),""))</f>
        <v/>
      </c>
      <c r="T281" s="6" t="str">
        <f>IF(_xlfn.IFNA(VLOOKUP(O281,buff!$K:$L,2,FALSE),"")=0,"",_xlfn.IFNA(VLOOKUP(O281,buff!$K:$L,2,FALSE),""))</f>
        <v/>
      </c>
      <c r="U281" s="6" t="str">
        <f>IF(_xlfn.IFNA(VLOOKUP(P281,buff!$K:$L,2,FALSE),"")=0,"",_xlfn.IFNA(VLOOKUP(P281,buff!$K:$L,2,FALSE),""))</f>
        <v/>
      </c>
      <c r="V281">
        <v>80</v>
      </c>
      <c r="W281">
        <v>50</v>
      </c>
    </row>
    <row r="282" spans="1:23" x14ac:dyDescent="0.15">
      <c r="A282" s="8" t="str">
        <f t="shared" si="41"/>
        <v>被动技能14等级17</v>
      </c>
      <c r="B282" s="8">
        <f t="shared" si="44"/>
        <v>14</v>
      </c>
      <c r="C282" s="8">
        <f t="shared" si="46"/>
        <v>17</v>
      </c>
      <c r="E282" s="8">
        <f t="shared" si="42"/>
        <v>277</v>
      </c>
      <c r="F282" t="str">
        <f t="shared" si="43"/>
        <v>鼓舞</v>
      </c>
      <c r="G282">
        <v>277</v>
      </c>
      <c r="H282" s="4" t="s">
        <v>450</v>
      </c>
      <c r="I282" s="4" t="str">
        <f t="shared" si="45"/>
        <v>提升自身怒气最大值90,并提升初始怒气50</v>
      </c>
      <c r="J282" t="s">
        <v>156</v>
      </c>
      <c r="K282" s="10" t="str">
        <f t="shared" si="39"/>
        <v>20277:100:1:0</v>
      </c>
      <c r="L282" s="4" t="s">
        <v>787</v>
      </c>
      <c r="M282" s="4"/>
      <c r="Q282" s="6" t="str">
        <f>IF(_xlfn.IFNA(VLOOKUP(L282,buff!$K:$L,2,FALSE),"")=0,"",_xlfn.IFNA(VLOOKUP(L282,buff!$K:$L,2,FALSE),""))</f>
        <v>20277:100:1:0</v>
      </c>
      <c r="R282" s="6" t="str">
        <f>IF(_xlfn.IFNA(VLOOKUP(M282,buff!$K:$L,2,FALSE),"")=0,"",_xlfn.IFNA(VLOOKUP(M282,buff!$K:$L,2,FALSE),""))</f>
        <v/>
      </c>
      <c r="S282" s="6" t="str">
        <f>IF(_xlfn.IFNA(VLOOKUP(N282,buff!$K:$L,2,FALSE),"")=0,"",_xlfn.IFNA(VLOOKUP(N282,buff!$K:$L,2,FALSE),""))</f>
        <v/>
      </c>
      <c r="T282" s="6" t="str">
        <f>IF(_xlfn.IFNA(VLOOKUP(O282,buff!$K:$L,2,FALSE),"")=0,"",_xlfn.IFNA(VLOOKUP(O282,buff!$K:$L,2,FALSE),""))</f>
        <v/>
      </c>
      <c r="U282" s="6" t="str">
        <f>IF(_xlfn.IFNA(VLOOKUP(P282,buff!$K:$L,2,FALSE),"")=0,"",_xlfn.IFNA(VLOOKUP(P282,buff!$K:$L,2,FALSE),""))</f>
        <v/>
      </c>
      <c r="V282">
        <v>90</v>
      </c>
      <c r="W282">
        <v>50</v>
      </c>
    </row>
    <row r="283" spans="1:23" x14ac:dyDescent="0.15">
      <c r="A283" s="8" t="str">
        <f t="shared" si="41"/>
        <v>被动技能14等级18</v>
      </c>
      <c r="B283" s="8">
        <f t="shared" si="44"/>
        <v>14</v>
      </c>
      <c r="C283" s="8">
        <f t="shared" si="46"/>
        <v>18</v>
      </c>
      <c r="E283" s="8">
        <f t="shared" si="42"/>
        <v>278</v>
      </c>
      <c r="F283" t="str">
        <f t="shared" si="43"/>
        <v>鼓舞</v>
      </c>
      <c r="G283">
        <v>278</v>
      </c>
      <c r="H283" s="4" t="s">
        <v>450</v>
      </c>
      <c r="I283" s="4" t="str">
        <f t="shared" si="45"/>
        <v>提升自身怒气最大值90,并提升初始怒气55</v>
      </c>
      <c r="J283" t="s">
        <v>156</v>
      </c>
      <c r="K283" s="10" t="str">
        <f t="shared" si="39"/>
        <v>20278:100:1:0</v>
      </c>
      <c r="L283" s="4" t="s">
        <v>788</v>
      </c>
      <c r="M283" s="4"/>
      <c r="Q283" s="6" t="str">
        <f>IF(_xlfn.IFNA(VLOOKUP(L283,buff!$K:$L,2,FALSE),"")=0,"",_xlfn.IFNA(VLOOKUP(L283,buff!$K:$L,2,FALSE),""))</f>
        <v>20278:100:1:0</v>
      </c>
      <c r="R283" s="6" t="str">
        <f>IF(_xlfn.IFNA(VLOOKUP(M283,buff!$K:$L,2,FALSE),"")=0,"",_xlfn.IFNA(VLOOKUP(M283,buff!$K:$L,2,FALSE),""))</f>
        <v/>
      </c>
      <c r="S283" s="6" t="str">
        <f>IF(_xlfn.IFNA(VLOOKUP(N283,buff!$K:$L,2,FALSE),"")=0,"",_xlfn.IFNA(VLOOKUP(N283,buff!$K:$L,2,FALSE),""))</f>
        <v/>
      </c>
      <c r="T283" s="6" t="str">
        <f>IF(_xlfn.IFNA(VLOOKUP(O283,buff!$K:$L,2,FALSE),"")=0,"",_xlfn.IFNA(VLOOKUP(O283,buff!$K:$L,2,FALSE),""))</f>
        <v/>
      </c>
      <c r="U283" s="6" t="str">
        <f>IF(_xlfn.IFNA(VLOOKUP(P283,buff!$K:$L,2,FALSE),"")=0,"",_xlfn.IFNA(VLOOKUP(P283,buff!$K:$L,2,FALSE),""))</f>
        <v/>
      </c>
      <c r="V283">
        <v>90</v>
      </c>
      <c r="W283">
        <v>55</v>
      </c>
    </row>
    <row r="284" spans="1:23" x14ac:dyDescent="0.15">
      <c r="A284" s="8" t="str">
        <f t="shared" si="41"/>
        <v>被动技能14等级19</v>
      </c>
      <c r="B284" s="8">
        <f t="shared" si="44"/>
        <v>14</v>
      </c>
      <c r="C284" s="8">
        <f t="shared" si="46"/>
        <v>19</v>
      </c>
      <c r="E284" s="8">
        <f t="shared" si="42"/>
        <v>279</v>
      </c>
      <c r="F284" t="str">
        <f t="shared" si="43"/>
        <v>鼓舞</v>
      </c>
      <c r="G284">
        <v>279</v>
      </c>
      <c r="H284" s="4" t="s">
        <v>450</v>
      </c>
      <c r="I284" s="4" t="str">
        <f t="shared" si="45"/>
        <v>提升自身怒气最大值100,并提升初始怒气55</v>
      </c>
      <c r="J284" t="s">
        <v>156</v>
      </c>
      <c r="K284" s="10" t="str">
        <f t="shared" si="39"/>
        <v>20279:100:1:0</v>
      </c>
      <c r="L284" s="4" t="s">
        <v>789</v>
      </c>
      <c r="M284" s="4"/>
      <c r="Q284" s="6" t="str">
        <f>IF(_xlfn.IFNA(VLOOKUP(L284,buff!$K:$L,2,FALSE),"")=0,"",_xlfn.IFNA(VLOOKUP(L284,buff!$K:$L,2,FALSE),""))</f>
        <v>20279:100:1:0</v>
      </c>
      <c r="R284" s="6" t="str">
        <f>IF(_xlfn.IFNA(VLOOKUP(M284,buff!$K:$L,2,FALSE),"")=0,"",_xlfn.IFNA(VLOOKUP(M284,buff!$K:$L,2,FALSE),""))</f>
        <v/>
      </c>
      <c r="S284" s="6" t="str">
        <f>IF(_xlfn.IFNA(VLOOKUP(N284,buff!$K:$L,2,FALSE),"")=0,"",_xlfn.IFNA(VLOOKUP(N284,buff!$K:$L,2,FALSE),""))</f>
        <v/>
      </c>
      <c r="T284" s="6" t="str">
        <f>IF(_xlfn.IFNA(VLOOKUP(O284,buff!$K:$L,2,FALSE),"")=0,"",_xlfn.IFNA(VLOOKUP(O284,buff!$K:$L,2,FALSE),""))</f>
        <v/>
      </c>
      <c r="U284" s="6" t="str">
        <f>IF(_xlfn.IFNA(VLOOKUP(P284,buff!$K:$L,2,FALSE),"")=0,"",_xlfn.IFNA(VLOOKUP(P284,buff!$K:$L,2,FALSE),""))</f>
        <v/>
      </c>
      <c r="V284">
        <v>100</v>
      </c>
      <c r="W284">
        <v>55</v>
      </c>
    </row>
    <row r="285" spans="1:23" x14ac:dyDescent="0.15">
      <c r="A285" s="8" t="str">
        <f t="shared" si="41"/>
        <v>被动技能14等级20</v>
      </c>
      <c r="B285" s="8">
        <f t="shared" si="44"/>
        <v>14</v>
      </c>
      <c r="C285" s="8">
        <f t="shared" si="46"/>
        <v>20</v>
      </c>
      <c r="E285" s="8">
        <f t="shared" si="42"/>
        <v>280</v>
      </c>
      <c r="F285" t="str">
        <f t="shared" si="43"/>
        <v>鼓舞</v>
      </c>
      <c r="G285">
        <v>280</v>
      </c>
      <c r="H285" s="4" t="s">
        <v>450</v>
      </c>
      <c r="I285" s="4" t="str">
        <f t="shared" si="45"/>
        <v>提升自身怒气最大值100,并提升初始怒气60</v>
      </c>
      <c r="J285" t="s">
        <v>156</v>
      </c>
      <c r="K285" s="10" t="str">
        <f t="shared" si="39"/>
        <v>20280:100:1:0</v>
      </c>
      <c r="L285" s="4" t="s">
        <v>790</v>
      </c>
      <c r="M285" s="4"/>
      <c r="Q285" s="6" t="str">
        <f>IF(_xlfn.IFNA(VLOOKUP(L285,buff!$K:$L,2,FALSE),"")=0,"",_xlfn.IFNA(VLOOKUP(L285,buff!$K:$L,2,FALSE),""))</f>
        <v>20280:100:1:0</v>
      </c>
      <c r="R285" s="6" t="str">
        <f>IF(_xlfn.IFNA(VLOOKUP(M285,buff!$K:$L,2,FALSE),"")=0,"",_xlfn.IFNA(VLOOKUP(M285,buff!$K:$L,2,FALSE),""))</f>
        <v/>
      </c>
      <c r="S285" s="6" t="str">
        <f>IF(_xlfn.IFNA(VLOOKUP(N285,buff!$K:$L,2,FALSE),"")=0,"",_xlfn.IFNA(VLOOKUP(N285,buff!$K:$L,2,FALSE),""))</f>
        <v/>
      </c>
      <c r="T285" s="6" t="str">
        <f>IF(_xlfn.IFNA(VLOOKUP(O285,buff!$K:$L,2,FALSE),"")=0,"",_xlfn.IFNA(VLOOKUP(O285,buff!$K:$L,2,FALSE),""))</f>
        <v/>
      </c>
      <c r="U285" s="6" t="str">
        <f>IF(_xlfn.IFNA(VLOOKUP(P285,buff!$K:$L,2,FALSE),"")=0,"",_xlfn.IFNA(VLOOKUP(P285,buff!$K:$L,2,FALSE),""))</f>
        <v/>
      </c>
      <c r="V285">
        <v>100</v>
      </c>
      <c r="W285">
        <v>60</v>
      </c>
    </row>
    <row r="286" spans="1:23" x14ac:dyDescent="0.15">
      <c r="A286" s="8" t="str">
        <f t="shared" si="41"/>
        <v>被动技能15等级1</v>
      </c>
      <c r="B286" s="8">
        <f t="shared" si="44"/>
        <v>15</v>
      </c>
      <c r="C286" s="8">
        <f t="shared" si="46"/>
        <v>1</v>
      </c>
      <c r="E286" s="8">
        <f t="shared" si="42"/>
        <v>281</v>
      </c>
      <c r="F286" t="str">
        <f t="shared" si="43"/>
        <v>刚烈</v>
      </c>
      <c r="G286">
        <v>281</v>
      </c>
      <c r="H286" s="26" t="s">
        <v>458</v>
      </c>
      <c r="I286" s="4" t="str">
        <f>"自身反击率提升"&amp;V286&amp;"%"</f>
        <v>自身反击率提升10%</v>
      </c>
      <c r="J286" t="s">
        <v>156</v>
      </c>
      <c r="K286" s="10" t="str">
        <f t="shared" ref="K286:K296" si="47">IF(Q286="","",Q286)&amp;IF(R286="","","|"&amp;R286)&amp;IF(S286="","","|"&amp;S286)&amp;IF(T286="","","|"&amp;T286)&amp;IF(U286="","","|"&amp;U286)</f>
        <v>20281:100:1:0</v>
      </c>
      <c r="L286" s="4" t="s">
        <v>791</v>
      </c>
      <c r="Q286" s="6" t="str">
        <f>IF(_xlfn.IFNA(VLOOKUP(L286,buff!$K:$L,2,FALSE),"")=0,"",_xlfn.IFNA(VLOOKUP(L286,buff!$K:$L,2,FALSE),""))</f>
        <v>20281:100:1:0</v>
      </c>
      <c r="R286" s="6" t="str">
        <f>IF(_xlfn.IFNA(VLOOKUP(M286,buff!$K:$L,2,FALSE),"")=0,"",_xlfn.IFNA(VLOOKUP(M286,buff!$K:$L,2,FALSE),""))</f>
        <v/>
      </c>
      <c r="S286" s="6" t="str">
        <f>IF(_xlfn.IFNA(VLOOKUP(N286,buff!$K:$L,2,FALSE),"")=0,"",_xlfn.IFNA(VLOOKUP(N286,buff!$K:$L,2,FALSE),""))</f>
        <v/>
      </c>
      <c r="T286" s="6" t="str">
        <f>IF(_xlfn.IFNA(VLOOKUP(O286,buff!$K:$L,2,FALSE),"")=0,"",_xlfn.IFNA(VLOOKUP(O286,buff!$K:$L,2,FALSE),""))</f>
        <v/>
      </c>
      <c r="U286" s="6" t="str">
        <f>IF(_xlfn.IFNA(VLOOKUP(P286,buff!$K:$L,2,FALSE),"")=0,"",_xlfn.IFNA(VLOOKUP(P286,buff!$K:$L,2,FALSE),""))</f>
        <v/>
      </c>
      <c r="V286">
        <v>10</v>
      </c>
      <c r="W286" t="s">
        <v>1554</v>
      </c>
    </row>
    <row r="287" spans="1:23" x14ac:dyDescent="0.15">
      <c r="A287" s="8" t="str">
        <f t="shared" si="41"/>
        <v>被动技能15等级2</v>
      </c>
      <c r="B287" s="8">
        <f t="shared" si="44"/>
        <v>15</v>
      </c>
      <c r="C287" s="8">
        <f t="shared" si="46"/>
        <v>2</v>
      </c>
      <c r="E287" s="8">
        <f t="shared" si="42"/>
        <v>282</v>
      </c>
      <c r="F287" t="str">
        <f t="shared" si="43"/>
        <v>刚烈</v>
      </c>
      <c r="G287">
        <v>282</v>
      </c>
      <c r="H287" s="26" t="s">
        <v>458</v>
      </c>
      <c r="I287" s="4" t="str">
        <f t="shared" ref="I287:I305" si="48">"自身反击率提升"&amp;V287&amp;"%"</f>
        <v>自身反击率提升11%</v>
      </c>
      <c r="J287" t="s">
        <v>156</v>
      </c>
      <c r="K287" s="10" t="str">
        <f t="shared" si="47"/>
        <v>20282:100:1:0</v>
      </c>
      <c r="L287" s="4" t="s">
        <v>792</v>
      </c>
      <c r="Q287" s="6" t="str">
        <f>IF(_xlfn.IFNA(VLOOKUP(L287,buff!$K:$L,2,FALSE),"")=0,"",_xlfn.IFNA(VLOOKUP(L287,buff!$K:$L,2,FALSE),""))</f>
        <v>20282:100:1:0</v>
      </c>
      <c r="R287" s="6" t="str">
        <f>IF(_xlfn.IFNA(VLOOKUP(M287,buff!$K:$L,2,FALSE),"")=0,"",_xlfn.IFNA(VLOOKUP(M287,buff!$K:$L,2,FALSE),""))</f>
        <v/>
      </c>
      <c r="S287" s="6" t="str">
        <f>IF(_xlfn.IFNA(VLOOKUP(N287,buff!$K:$L,2,FALSE),"")=0,"",_xlfn.IFNA(VLOOKUP(N287,buff!$K:$L,2,FALSE),""))</f>
        <v/>
      </c>
      <c r="T287" s="6" t="str">
        <f>IF(_xlfn.IFNA(VLOOKUP(O287,buff!$K:$L,2,FALSE),"")=0,"",_xlfn.IFNA(VLOOKUP(O287,buff!$K:$L,2,FALSE),""))</f>
        <v/>
      </c>
      <c r="U287" s="6" t="str">
        <f>IF(_xlfn.IFNA(VLOOKUP(P287,buff!$K:$L,2,FALSE),"")=0,"",_xlfn.IFNA(VLOOKUP(P287,buff!$K:$L,2,FALSE),""))</f>
        <v/>
      </c>
      <c r="V287">
        <v>11</v>
      </c>
      <c r="W287" t="s">
        <v>1554</v>
      </c>
    </row>
    <row r="288" spans="1:23" x14ac:dyDescent="0.15">
      <c r="A288" s="8" t="str">
        <f t="shared" si="41"/>
        <v>被动技能15等级3</v>
      </c>
      <c r="B288" s="8">
        <f t="shared" si="44"/>
        <v>15</v>
      </c>
      <c r="C288" s="8">
        <f t="shared" si="46"/>
        <v>3</v>
      </c>
      <c r="E288" s="8">
        <f t="shared" si="42"/>
        <v>283</v>
      </c>
      <c r="F288" t="str">
        <f t="shared" si="43"/>
        <v>刚烈</v>
      </c>
      <c r="G288">
        <v>283</v>
      </c>
      <c r="H288" s="26" t="s">
        <v>458</v>
      </c>
      <c r="I288" s="4" t="str">
        <f t="shared" si="48"/>
        <v>自身反击率提升12%</v>
      </c>
      <c r="J288" t="s">
        <v>156</v>
      </c>
      <c r="K288" s="10" t="str">
        <f t="shared" si="47"/>
        <v>20283:100:1:0</v>
      </c>
      <c r="L288" s="4" t="s">
        <v>793</v>
      </c>
      <c r="Q288" s="6" t="str">
        <f>IF(_xlfn.IFNA(VLOOKUP(L288,buff!$K:$L,2,FALSE),"")=0,"",_xlfn.IFNA(VLOOKUP(L288,buff!$K:$L,2,FALSE),""))</f>
        <v>20283:100:1:0</v>
      </c>
      <c r="R288" s="6" t="str">
        <f>IF(_xlfn.IFNA(VLOOKUP(M288,buff!$K:$L,2,FALSE),"")=0,"",_xlfn.IFNA(VLOOKUP(M288,buff!$K:$L,2,FALSE),""))</f>
        <v/>
      </c>
      <c r="S288" s="6" t="str">
        <f>IF(_xlfn.IFNA(VLOOKUP(N288,buff!$K:$L,2,FALSE),"")=0,"",_xlfn.IFNA(VLOOKUP(N288,buff!$K:$L,2,FALSE),""))</f>
        <v/>
      </c>
      <c r="T288" s="6" t="str">
        <f>IF(_xlfn.IFNA(VLOOKUP(O288,buff!$K:$L,2,FALSE),"")=0,"",_xlfn.IFNA(VLOOKUP(O288,buff!$K:$L,2,FALSE),""))</f>
        <v/>
      </c>
      <c r="U288" s="6" t="str">
        <f>IF(_xlfn.IFNA(VLOOKUP(P288,buff!$K:$L,2,FALSE),"")=0,"",_xlfn.IFNA(VLOOKUP(P288,buff!$K:$L,2,FALSE),""))</f>
        <v/>
      </c>
      <c r="V288">
        <v>12</v>
      </c>
      <c r="W288" t="s">
        <v>1554</v>
      </c>
    </row>
    <row r="289" spans="1:23" x14ac:dyDescent="0.15">
      <c r="A289" s="8" t="str">
        <f t="shared" si="41"/>
        <v>被动技能15等级4</v>
      </c>
      <c r="B289" s="8">
        <f t="shared" si="44"/>
        <v>15</v>
      </c>
      <c r="C289" s="8">
        <f t="shared" si="46"/>
        <v>4</v>
      </c>
      <c r="E289" s="8">
        <f t="shared" si="42"/>
        <v>284</v>
      </c>
      <c r="F289" t="str">
        <f t="shared" si="43"/>
        <v>刚烈</v>
      </c>
      <c r="G289">
        <v>284</v>
      </c>
      <c r="H289" s="26" t="s">
        <v>458</v>
      </c>
      <c r="I289" s="4" t="str">
        <f t="shared" si="48"/>
        <v>自身反击率提升13%</v>
      </c>
      <c r="J289" t="s">
        <v>156</v>
      </c>
      <c r="K289" s="10" t="str">
        <f t="shared" si="47"/>
        <v>20284:100:1:0</v>
      </c>
      <c r="L289" s="4" t="s">
        <v>794</v>
      </c>
      <c r="Q289" s="6" t="str">
        <f>IF(_xlfn.IFNA(VLOOKUP(L289,buff!$K:$L,2,FALSE),"")=0,"",_xlfn.IFNA(VLOOKUP(L289,buff!$K:$L,2,FALSE),""))</f>
        <v>20284:100:1:0</v>
      </c>
      <c r="R289" s="6" t="str">
        <f>IF(_xlfn.IFNA(VLOOKUP(M289,buff!$K:$L,2,FALSE),"")=0,"",_xlfn.IFNA(VLOOKUP(M289,buff!$K:$L,2,FALSE),""))</f>
        <v/>
      </c>
      <c r="S289" s="6" t="str">
        <f>IF(_xlfn.IFNA(VLOOKUP(N289,buff!$K:$L,2,FALSE),"")=0,"",_xlfn.IFNA(VLOOKUP(N289,buff!$K:$L,2,FALSE),""))</f>
        <v/>
      </c>
      <c r="T289" s="6" t="str">
        <f>IF(_xlfn.IFNA(VLOOKUP(O289,buff!$K:$L,2,FALSE),"")=0,"",_xlfn.IFNA(VLOOKUP(O289,buff!$K:$L,2,FALSE),""))</f>
        <v/>
      </c>
      <c r="U289" s="6" t="str">
        <f>IF(_xlfn.IFNA(VLOOKUP(P289,buff!$K:$L,2,FALSE),"")=0,"",_xlfn.IFNA(VLOOKUP(P289,buff!$K:$L,2,FALSE),""))</f>
        <v/>
      </c>
      <c r="V289">
        <v>13</v>
      </c>
      <c r="W289" t="s">
        <v>1554</v>
      </c>
    </row>
    <row r="290" spans="1:23" x14ac:dyDescent="0.15">
      <c r="A290" s="8" t="str">
        <f t="shared" si="41"/>
        <v>被动技能15等级5</v>
      </c>
      <c r="B290" s="8">
        <f t="shared" si="44"/>
        <v>15</v>
      </c>
      <c r="C290" s="8">
        <f t="shared" si="46"/>
        <v>5</v>
      </c>
      <c r="E290" s="8">
        <f t="shared" si="42"/>
        <v>285</v>
      </c>
      <c r="F290" t="str">
        <f t="shared" si="43"/>
        <v>刚烈</v>
      </c>
      <c r="G290">
        <v>285</v>
      </c>
      <c r="H290" s="26" t="s">
        <v>458</v>
      </c>
      <c r="I290" s="4" t="str">
        <f t="shared" si="48"/>
        <v>自身反击率提升14%</v>
      </c>
      <c r="J290" t="s">
        <v>156</v>
      </c>
      <c r="K290" s="10" t="str">
        <f t="shared" si="47"/>
        <v>20285:100:1:0</v>
      </c>
      <c r="L290" s="4" t="s">
        <v>795</v>
      </c>
      <c r="Q290" s="6" t="str">
        <f>IF(_xlfn.IFNA(VLOOKUP(L290,buff!$K:$L,2,FALSE),"")=0,"",_xlfn.IFNA(VLOOKUP(L290,buff!$K:$L,2,FALSE),""))</f>
        <v>20285:100:1:0</v>
      </c>
      <c r="R290" s="6" t="str">
        <f>IF(_xlfn.IFNA(VLOOKUP(M290,buff!$K:$L,2,FALSE),"")=0,"",_xlfn.IFNA(VLOOKUP(M290,buff!$K:$L,2,FALSE),""))</f>
        <v/>
      </c>
      <c r="S290" s="6" t="str">
        <f>IF(_xlfn.IFNA(VLOOKUP(N290,buff!$K:$L,2,FALSE),"")=0,"",_xlfn.IFNA(VLOOKUP(N290,buff!$K:$L,2,FALSE),""))</f>
        <v/>
      </c>
      <c r="T290" s="6" t="str">
        <f>IF(_xlfn.IFNA(VLOOKUP(O290,buff!$K:$L,2,FALSE),"")=0,"",_xlfn.IFNA(VLOOKUP(O290,buff!$K:$L,2,FALSE),""))</f>
        <v/>
      </c>
      <c r="U290" s="6" t="str">
        <f>IF(_xlfn.IFNA(VLOOKUP(P290,buff!$K:$L,2,FALSE),"")=0,"",_xlfn.IFNA(VLOOKUP(P290,buff!$K:$L,2,FALSE),""))</f>
        <v/>
      </c>
      <c r="V290">
        <v>14</v>
      </c>
      <c r="W290" t="s">
        <v>1554</v>
      </c>
    </row>
    <row r="291" spans="1:23" x14ac:dyDescent="0.15">
      <c r="A291" s="8" t="str">
        <f t="shared" si="41"/>
        <v>被动技能15等级6</v>
      </c>
      <c r="B291" s="8">
        <f t="shared" si="44"/>
        <v>15</v>
      </c>
      <c r="C291" s="8">
        <f t="shared" si="46"/>
        <v>6</v>
      </c>
      <c r="E291" s="8">
        <f t="shared" si="42"/>
        <v>286</v>
      </c>
      <c r="F291" t="str">
        <f t="shared" si="43"/>
        <v>刚烈</v>
      </c>
      <c r="G291">
        <v>286</v>
      </c>
      <c r="H291" s="26" t="s">
        <v>458</v>
      </c>
      <c r="I291" s="4" t="str">
        <f t="shared" si="48"/>
        <v>自身反击率提升15%</v>
      </c>
      <c r="J291" t="s">
        <v>156</v>
      </c>
      <c r="K291" s="10" t="str">
        <f t="shared" si="47"/>
        <v>20286:100:1:0</v>
      </c>
      <c r="L291" s="4" t="s">
        <v>796</v>
      </c>
      <c r="Q291" s="6" t="str">
        <f>IF(_xlfn.IFNA(VLOOKUP(L291,buff!$K:$L,2,FALSE),"")=0,"",_xlfn.IFNA(VLOOKUP(L291,buff!$K:$L,2,FALSE),""))</f>
        <v>20286:100:1:0</v>
      </c>
      <c r="R291" s="6" t="str">
        <f>IF(_xlfn.IFNA(VLOOKUP(M291,buff!$K:$L,2,FALSE),"")=0,"",_xlfn.IFNA(VLOOKUP(M291,buff!$K:$L,2,FALSE),""))</f>
        <v/>
      </c>
      <c r="S291" s="6" t="str">
        <f>IF(_xlfn.IFNA(VLOOKUP(N291,buff!$K:$L,2,FALSE),"")=0,"",_xlfn.IFNA(VLOOKUP(N291,buff!$K:$L,2,FALSE),""))</f>
        <v/>
      </c>
      <c r="T291" s="6" t="str">
        <f>IF(_xlfn.IFNA(VLOOKUP(O291,buff!$K:$L,2,FALSE),"")=0,"",_xlfn.IFNA(VLOOKUP(O291,buff!$K:$L,2,FALSE),""))</f>
        <v/>
      </c>
      <c r="U291" s="6" t="str">
        <f>IF(_xlfn.IFNA(VLOOKUP(P291,buff!$K:$L,2,FALSE),"")=0,"",_xlfn.IFNA(VLOOKUP(P291,buff!$K:$L,2,FALSE),""))</f>
        <v/>
      </c>
      <c r="V291">
        <v>15</v>
      </c>
      <c r="W291" t="s">
        <v>1554</v>
      </c>
    </row>
    <row r="292" spans="1:23" x14ac:dyDescent="0.15">
      <c r="A292" s="8" t="str">
        <f t="shared" si="41"/>
        <v>被动技能15等级7</v>
      </c>
      <c r="B292" s="8">
        <f t="shared" si="44"/>
        <v>15</v>
      </c>
      <c r="C292" s="8">
        <f t="shared" si="46"/>
        <v>7</v>
      </c>
      <c r="E292" s="8">
        <f t="shared" si="42"/>
        <v>287</v>
      </c>
      <c r="F292" t="str">
        <f t="shared" si="43"/>
        <v>刚烈</v>
      </c>
      <c r="G292">
        <v>287</v>
      </c>
      <c r="H292" s="26" t="s">
        <v>458</v>
      </c>
      <c r="I292" s="4" t="str">
        <f t="shared" si="48"/>
        <v>自身反击率提升16%</v>
      </c>
      <c r="J292" t="s">
        <v>156</v>
      </c>
      <c r="K292" s="10" t="str">
        <f t="shared" si="47"/>
        <v>20287:100:1:0</v>
      </c>
      <c r="L292" s="4" t="s">
        <v>797</v>
      </c>
      <c r="Q292" s="6" t="str">
        <f>IF(_xlfn.IFNA(VLOOKUP(L292,buff!$K:$L,2,FALSE),"")=0,"",_xlfn.IFNA(VLOOKUP(L292,buff!$K:$L,2,FALSE),""))</f>
        <v>20287:100:1:0</v>
      </c>
      <c r="R292" s="6" t="str">
        <f>IF(_xlfn.IFNA(VLOOKUP(M292,buff!$K:$L,2,FALSE),"")=0,"",_xlfn.IFNA(VLOOKUP(M292,buff!$K:$L,2,FALSE),""))</f>
        <v/>
      </c>
      <c r="S292" s="6" t="str">
        <f>IF(_xlfn.IFNA(VLOOKUP(N292,buff!$K:$L,2,FALSE),"")=0,"",_xlfn.IFNA(VLOOKUP(N292,buff!$K:$L,2,FALSE),""))</f>
        <v/>
      </c>
      <c r="T292" s="6" t="str">
        <f>IF(_xlfn.IFNA(VLOOKUP(O292,buff!$K:$L,2,FALSE),"")=0,"",_xlfn.IFNA(VLOOKUP(O292,buff!$K:$L,2,FALSE),""))</f>
        <v/>
      </c>
      <c r="U292" s="6" t="str">
        <f>IF(_xlfn.IFNA(VLOOKUP(P292,buff!$K:$L,2,FALSE),"")=0,"",_xlfn.IFNA(VLOOKUP(P292,buff!$K:$L,2,FALSE),""))</f>
        <v/>
      </c>
      <c r="V292">
        <v>16</v>
      </c>
      <c r="W292" t="s">
        <v>1554</v>
      </c>
    </row>
    <row r="293" spans="1:23" x14ac:dyDescent="0.15">
      <c r="A293" s="8" t="str">
        <f t="shared" si="41"/>
        <v>被动技能15等级8</v>
      </c>
      <c r="B293" s="8">
        <f t="shared" si="44"/>
        <v>15</v>
      </c>
      <c r="C293" s="8">
        <f t="shared" si="46"/>
        <v>8</v>
      </c>
      <c r="E293" s="8">
        <f t="shared" si="42"/>
        <v>288</v>
      </c>
      <c r="F293" t="str">
        <f t="shared" si="43"/>
        <v>刚烈</v>
      </c>
      <c r="G293">
        <v>288</v>
      </c>
      <c r="H293" s="26" t="s">
        <v>458</v>
      </c>
      <c r="I293" s="4" t="str">
        <f t="shared" si="48"/>
        <v>自身反击率提升17%</v>
      </c>
      <c r="J293" t="s">
        <v>156</v>
      </c>
      <c r="K293" s="10" t="str">
        <f t="shared" si="47"/>
        <v>20288:100:1:0</v>
      </c>
      <c r="L293" s="4" t="s">
        <v>798</v>
      </c>
      <c r="Q293" s="6" t="str">
        <f>IF(_xlfn.IFNA(VLOOKUP(L293,buff!$K:$L,2,FALSE),"")=0,"",_xlfn.IFNA(VLOOKUP(L293,buff!$K:$L,2,FALSE),""))</f>
        <v>20288:100:1:0</v>
      </c>
      <c r="R293" s="6" t="str">
        <f>IF(_xlfn.IFNA(VLOOKUP(M293,buff!$K:$L,2,FALSE),"")=0,"",_xlfn.IFNA(VLOOKUP(M293,buff!$K:$L,2,FALSE),""))</f>
        <v/>
      </c>
      <c r="S293" s="6" t="str">
        <f>IF(_xlfn.IFNA(VLOOKUP(N293,buff!$K:$L,2,FALSE),"")=0,"",_xlfn.IFNA(VLOOKUP(N293,buff!$K:$L,2,FALSE),""))</f>
        <v/>
      </c>
      <c r="T293" s="6" t="str">
        <f>IF(_xlfn.IFNA(VLOOKUP(O293,buff!$K:$L,2,FALSE),"")=0,"",_xlfn.IFNA(VLOOKUP(O293,buff!$K:$L,2,FALSE),""))</f>
        <v/>
      </c>
      <c r="U293" s="6" t="str">
        <f>IF(_xlfn.IFNA(VLOOKUP(P293,buff!$K:$L,2,FALSE),"")=0,"",_xlfn.IFNA(VLOOKUP(P293,buff!$K:$L,2,FALSE),""))</f>
        <v/>
      </c>
      <c r="V293">
        <v>17</v>
      </c>
      <c r="W293" t="s">
        <v>1554</v>
      </c>
    </row>
    <row r="294" spans="1:23" x14ac:dyDescent="0.15">
      <c r="A294" s="8" t="str">
        <f t="shared" si="41"/>
        <v>被动技能15等级9</v>
      </c>
      <c r="B294" s="8">
        <f t="shared" si="44"/>
        <v>15</v>
      </c>
      <c r="C294" s="8">
        <f t="shared" si="46"/>
        <v>9</v>
      </c>
      <c r="E294" s="8">
        <f t="shared" si="42"/>
        <v>289</v>
      </c>
      <c r="F294" t="str">
        <f t="shared" si="43"/>
        <v>刚烈</v>
      </c>
      <c r="G294">
        <v>289</v>
      </c>
      <c r="H294" s="26" t="s">
        <v>458</v>
      </c>
      <c r="I294" s="4" t="str">
        <f t="shared" si="48"/>
        <v>自身反击率提升18%</v>
      </c>
      <c r="J294" t="s">
        <v>156</v>
      </c>
      <c r="K294" s="10" t="str">
        <f t="shared" si="47"/>
        <v>20289:100:1:0</v>
      </c>
      <c r="L294" s="4" t="s">
        <v>799</v>
      </c>
      <c r="Q294" s="6" t="str">
        <f>IF(_xlfn.IFNA(VLOOKUP(L294,buff!$K:$L,2,FALSE),"")=0,"",_xlfn.IFNA(VLOOKUP(L294,buff!$K:$L,2,FALSE),""))</f>
        <v>20289:100:1:0</v>
      </c>
      <c r="R294" s="6" t="str">
        <f>IF(_xlfn.IFNA(VLOOKUP(M294,buff!$K:$L,2,FALSE),"")=0,"",_xlfn.IFNA(VLOOKUP(M294,buff!$K:$L,2,FALSE),""))</f>
        <v/>
      </c>
      <c r="S294" s="6" t="str">
        <f>IF(_xlfn.IFNA(VLOOKUP(N294,buff!$K:$L,2,FALSE),"")=0,"",_xlfn.IFNA(VLOOKUP(N294,buff!$K:$L,2,FALSE),""))</f>
        <v/>
      </c>
      <c r="T294" s="6" t="str">
        <f>IF(_xlfn.IFNA(VLOOKUP(O294,buff!$K:$L,2,FALSE),"")=0,"",_xlfn.IFNA(VLOOKUP(O294,buff!$K:$L,2,FALSE),""))</f>
        <v/>
      </c>
      <c r="U294" s="6" t="str">
        <f>IF(_xlfn.IFNA(VLOOKUP(P294,buff!$K:$L,2,FALSE),"")=0,"",_xlfn.IFNA(VLOOKUP(P294,buff!$K:$L,2,FALSE),""))</f>
        <v/>
      </c>
      <c r="V294">
        <v>18</v>
      </c>
      <c r="W294" t="s">
        <v>1554</v>
      </c>
    </row>
    <row r="295" spans="1:23" x14ac:dyDescent="0.15">
      <c r="A295" s="8" t="str">
        <f t="shared" si="41"/>
        <v>被动技能15等级10</v>
      </c>
      <c r="B295" s="8">
        <f t="shared" si="44"/>
        <v>15</v>
      </c>
      <c r="C295" s="8">
        <f t="shared" si="46"/>
        <v>10</v>
      </c>
      <c r="E295" s="8">
        <f t="shared" si="42"/>
        <v>290</v>
      </c>
      <c r="F295" t="str">
        <f t="shared" si="43"/>
        <v>刚烈</v>
      </c>
      <c r="G295">
        <v>290</v>
      </c>
      <c r="H295" s="26" t="s">
        <v>458</v>
      </c>
      <c r="I295" s="4" t="str">
        <f t="shared" si="48"/>
        <v>自身反击率提升19%</v>
      </c>
      <c r="J295" t="s">
        <v>156</v>
      </c>
      <c r="K295" s="10" t="str">
        <f t="shared" si="47"/>
        <v>20290:100:1:0</v>
      </c>
      <c r="L295" s="4" t="s">
        <v>800</v>
      </c>
      <c r="Q295" s="6" t="str">
        <f>IF(_xlfn.IFNA(VLOOKUP(L295,buff!$K:$L,2,FALSE),"")=0,"",_xlfn.IFNA(VLOOKUP(L295,buff!$K:$L,2,FALSE),""))</f>
        <v>20290:100:1:0</v>
      </c>
      <c r="R295" s="6" t="str">
        <f>IF(_xlfn.IFNA(VLOOKUP(M295,buff!$K:$L,2,FALSE),"")=0,"",_xlfn.IFNA(VLOOKUP(M295,buff!$K:$L,2,FALSE),""))</f>
        <v/>
      </c>
      <c r="S295" s="6" t="str">
        <f>IF(_xlfn.IFNA(VLOOKUP(N295,buff!$K:$L,2,FALSE),"")=0,"",_xlfn.IFNA(VLOOKUP(N295,buff!$K:$L,2,FALSE),""))</f>
        <v/>
      </c>
      <c r="T295" s="6" t="str">
        <f>IF(_xlfn.IFNA(VLOOKUP(O295,buff!$K:$L,2,FALSE),"")=0,"",_xlfn.IFNA(VLOOKUP(O295,buff!$K:$L,2,FALSE),""))</f>
        <v/>
      </c>
      <c r="U295" s="6" t="str">
        <f>IF(_xlfn.IFNA(VLOOKUP(P295,buff!$K:$L,2,FALSE),"")=0,"",_xlfn.IFNA(VLOOKUP(P295,buff!$K:$L,2,FALSE),""))</f>
        <v/>
      </c>
      <c r="V295">
        <v>19</v>
      </c>
      <c r="W295" t="s">
        <v>1554</v>
      </c>
    </row>
    <row r="296" spans="1:23" x14ac:dyDescent="0.15">
      <c r="A296" s="8" t="str">
        <f t="shared" si="41"/>
        <v>被动技能15等级11</v>
      </c>
      <c r="B296" s="8">
        <f t="shared" si="44"/>
        <v>15</v>
      </c>
      <c r="C296" s="8">
        <f t="shared" si="46"/>
        <v>11</v>
      </c>
      <c r="E296" s="8">
        <f t="shared" si="42"/>
        <v>291</v>
      </c>
      <c r="F296" t="str">
        <f t="shared" si="43"/>
        <v>刚烈</v>
      </c>
      <c r="G296">
        <v>291</v>
      </c>
      <c r="H296" s="26" t="s">
        <v>458</v>
      </c>
      <c r="I296" s="4" t="str">
        <f t="shared" si="48"/>
        <v>自身反击率提升20%</v>
      </c>
      <c r="J296" t="s">
        <v>156</v>
      </c>
      <c r="K296" s="10" t="str">
        <f t="shared" si="47"/>
        <v>20291:100:1:0</v>
      </c>
      <c r="L296" s="4" t="s">
        <v>801</v>
      </c>
      <c r="Q296" s="6" t="str">
        <f>IF(_xlfn.IFNA(VLOOKUP(L296,buff!$K:$L,2,FALSE),"")=0,"",_xlfn.IFNA(VLOOKUP(L296,buff!$K:$L,2,FALSE),""))</f>
        <v>20291:100:1:0</v>
      </c>
      <c r="R296" s="6" t="str">
        <f>IF(_xlfn.IFNA(VLOOKUP(M296,buff!$K:$L,2,FALSE),"")=0,"",_xlfn.IFNA(VLOOKUP(M296,buff!$K:$L,2,FALSE),""))</f>
        <v/>
      </c>
      <c r="S296" s="6" t="str">
        <f>IF(_xlfn.IFNA(VLOOKUP(N296,buff!$K:$L,2,FALSE),"")=0,"",_xlfn.IFNA(VLOOKUP(N296,buff!$K:$L,2,FALSE),""))</f>
        <v/>
      </c>
      <c r="T296" s="6" t="str">
        <f>IF(_xlfn.IFNA(VLOOKUP(O296,buff!$K:$L,2,FALSE),"")=0,"",_xlfn.IFNA(VLOOKUP(O296,buff!$K:$L,2,FALSE),""))</f>
        <v/>
      </c>
      <c r="U296" s="6" t="str">
        <f>IF(_xlfn.IFNA(VLOOKUP(P296,buff!$K:$L,2,FALSE),"")=0,"",_xlfn.IFNA(VLOOKUP(P296,buff!$K:$L,2,FALSE),""))</f>
        <v/>
      </c>
      <c r="V296">
        <v>20</v>
      </c>
      <c r="W296" t="s">
        <v>1554</v>
      </c>
    </row>
    <row r="297" spans="1:23" x14ac:dyDescent="0.15">
      <c r="A297" s="8" t="str">
        <f t="shared" si="41"/>
        <v>被动技能15等级12</v>
      </c>
      <c r="B297" s="8">
        <f t="shared" si="44"/>
        <v>15</v>
      </c>
      <c r="C297" s="8">
        <f t="shared" si="46"/>
        <v>12</v>
      </c>
      <c r="E297" s="8">
        <f t="shared" si="42"/>
        <v>292</v>
      </c>
      <c r="F297" t="str">
        <f t="shared" si="43"/>
        <v>刚烈</v>
      </c>
      <c r="G297">
        <v>292</v>
      </c>
      <c r="H297" s="26" t="s">
        <v>458</v>
      </c>
      <c r="I297" s="4" t="str">
        <f t="shared" si="48"/>
        <v>自身反击率提升21%</v>
      </c>
      <c r="J297" t="s">
        <v>156</v>
      </c>
      <c r="K297" s="10" t="str">
        <f t="shared" ref="K297:K305" si="49">IF(Q297="","",Q297)&amp;IF(R297="","","|"&amp;R297)&amp;IF(S297="","","|"&amp;S297)&amp;IF(T297="","","|"&amp;T297)&amp;IF(U297="","","|"&amp;U297)</f>
        <v>20292:100:1:0</v>
      </c>
      <c r="L297" s="4" t="s">
        <v>802</v>
      </c>
      <c r="Q297" s="6" t="str">
        <f>IF(_xlfn.IFNA(VLOOKUP(L297,buff!$K:$L,2,FALSE),"")=0,"",_xlfn.IFNA(VLOOKUP(L297,buff!$K:$L,2,FALSE),""))</f>
        <v>20292:100:1:0</v>
      </c>
      <c r="R297" s="6" t="str">
        <f>IF(_xlfn.IFNA(VLOOKUP(M297,buff!$K:$L,2,FALSE),"")=0,"",_xlfn.IFNA(VLOOKUP(M297,buff!$K:$L,2,FALSE),""))</f>
        <v/>
      </c>
      <c r="S297" s="6" t="str">
        <f>IF(_xlfn.IFNA(VLOOKUP(N297,buff!$K:$L,2,FALSE),"")=0,"",_xlfn.IFNA(VLOOKUP(N297,buff!$K:$L,2,FALSE),""))</f>
        <v/>
      </c>
      <c r="T297" s="6" t="str">
        <f>IF(_xlfn.IFNA(VLOOKUP(O297,buff!$K:$L,2,FALSE),"")=0,"",_xlfn.IFNA(VLOOKUP(O297,buff!$K:$L,2,FALSE),""))</f>
        <v/>
      </c>
      <c r="U297" s="6" t="str">
        <f>IF(_xlfn.IFNA(VLOOKUP(P297,buff!$K:$L,2,FALSE),"")=0,"",_xlfn.IFNA(VLOOKUP(P297,buff!$K:$L,2,FALSE),""))</f>
        <v/>
      </c>
      <c r="V297">
        <v>21</v>
      </c>
      <c r="W297" t="s">
        <v>1554</v>
      </c>
    </row>
    <row r="298" spans="1:23" x14ac:dyDescent="0.15">
      <c r="A298" s="8" t="str">
        <f t="shared" si="41"/>
        <v>被动技能15等级13</v>
      </c>
      <c r="B298" s="8">
        <f t="shared" si="44"/>
        <v>15</v>
      </c>
      <c r="C298" s="8">
        <f t="shared" si="46"/>
        <v>13</v>
      </c>
      <c r="E298" s="8">
        <f t="shared" si="42"/>
        <v>293</v>
      </c>
      <c r="F298" t="str">
        <f t="shared" si="43"/>
        <v>刚烈</v>
      </c>
      <c r="G298">
        <v>293</v>
      </c>
      <c r="H298" s="26" t="s">
        <v>458</v>
      </c>
      <c r="I298" s="4" t="str">
        <f t="shared" si="48"/>
        <v>自身反击率提升22%</v>
      </c>
      <c r="J298" t="s">
        <v>156</v>
      </c>
      <c r="K298" s="10" t="str">
        <f t="shared" si="49"/>
        <v>20293:100:1:0</v>
      </c>
      <c r="L298" s="4" t="s">
        <v>803</v>
      </c>
      <c r="Q298" s="6" t="str">
        <f>IF(_xlfn.IFNA(VLOOKUP(L298,buff!$K:$L,2,FALSE),"")=0,"",_xlfn.IFNA(VLOOKUP(L298,buff!$K:$L,2,FALSE),""))</f>
        <v>20293:100:1:0</v>
      </c>
      <c r="R298" s="6" t="str">
        <f>IF(_xlfn.IFNA(VLOOKUP(M298,buff!$K:$L,2,FALSE),"")=0,"",_xlfn.IFNA(VLOOKUP(M298,buff!$K:$L,2,FALSE),""))</f>
        <v/>
      </c>
      <c r="S298" s="6" t="str">
        <f>IF(_xlfn.IFNA(VLOOKUP(N298,buff!$K:$L,2,FALSE),"")=0,"",_xlfn.IFNA(VLOOKUP(N298,buff!$K:$L,2,FALSE),""))</f>
        <v/>
      </c>
      <c r="T298" s="6" t="str">
        <f>IF(_xlfn.IFNA(VLOOKUP(O298,buff!$K:$L,2,FALSE),"")=0,"",_xlfn.IFNA(VLOOKUP(O298,buff!$K:$L,2,FALSE),""))</f>
        <v/>
      </c>
      <c r="U298" s="6" t="str">
        <f>IF(_xlfn.IFNA(VLOOKUP(P298,buff!$K:$L,2,FALSE),"")=0,"",_xlfn.IFNA(VLOOKUP(P298,buff!$K:$L,2,FALSE),""))</f>
        <v/>
      </c>
      <c r="V298">
        <v>22</v>
      </c>
      <c r="W298" t="s">
        <v>1554</v>
      </c>
    </row>
    <row r="299" spans="1:23" x14ac:dyDescent="0.15">
      <c r="A299" s="8" t="str">
        <f t="shared" si="41"/>
        <v>被动技能15等级14</v>
      </c>
      <c r="B299" s="8">
        <f t="shared" si="44"/>
        <v>15</v>
      </c>
      <c r="C299" s="8">
        <f t="shared" si="46"/>
        <v>14</v>
      </c>
      <c r="E299" s="8">
        <f t="shared" si="42"/>
        <v>294</v>
      </c>
      <c r="F299" t="str">
        <f t="shared" si="43"/>
        <v>刚烈</v>
      </c>
      <c r="G299">
        <v>294</v>
      </c>
      <c r="H299" s="26" t="s">
        <v>458</v>
      </c>
      <c r="I299" s="4" t="str">
        <f t="shared" si="48"/>
        <v>自身反击率提升23%</v>
      </c>
      <c r="J299" t="s">
        <v>156</v>
      </c>
      <c r="K299" s="10" t="str">
        <f t="shared" si="49"/>
        <v>20294:100:1:0</v>
      </c>
      <c r="L299" s="4" t="s">
        <v>804</v>
      </c>
      <c r="Q299" s="6" t="str">
        <f>IF(_xlfn.IFNA(VLOOKUP(L299,buff!$K:$L,2,FALSE),"")=0,"",_xlfn.IFNA(VLOOKUP(L299,buff!$K:$L,2,FALSE),""))</f>
        <v>20294:100:1:0</v>
      </c>
      <c r="R299" s="6" t="str">
        <f>IF(_xlfn.IFNA(VLOOKUP(M299,buff!$K:$L,2,FALSE),"")=0,"",_xlfn.IFNA(VLOOKUP(M299,buff!$K:$L,2,FALSE),""))</f>
        <v/>
      </c>
      <c r="S299" s="6" t="str">
        <f>IF(_xlfn.IFNA(VLOOKUP(N299,buff!$K:$L,2,FALSE),"")=0,"",_xlfn.IFNA(VLOOKUP(N299,buff!$K:$L,2,FALSE),""))</f>
        <v/>
      </c>
      <c r="T299" s="6" t="str">
        <f>IF(_xlfn.IFNA(VLOOKUP(O299,buff!$K:$L,2,FALSE),"")=0,"",_xlfn.IFNA(VLOOKUP(O299,buff!$K:$L,2,FALSE),""))</f>
        <v/>
      </c>
      <c r="U299" s="6" t="str">
        <f>IF(_xlfn.IFNA(VLOOKUP(P299,buff!$K:$L,2,FALSE),"")=0,"",_xlfn.IFNA(VLOOKUP(P299,buff!$K:$L,2,FALSE),""))</f>
        <v/>
      </c>
      <c r="V299">
        <v>23</v>
      </c>
      <c r="W299" t="s">
        <v>1554</v>
      </c>
    </row>
    <row r="300" spans="1:23" x14ac:dyDescent="0.15">
      <c r="A300" s="8" t="str">
        <f t="shared" si="41"/>
        <v>被动技能15等级15</v>
      </c>
      <c r="B300" s="8">
        <f t="shared" si="44"/>
        <v>15</v>
      </c>
      <c r="C300" s="8">
        <f t="shared" si="46"/>
        <v>15</v>
      </c>
      <c r="E300" s="8">
        <f t="shared" si="42"/>
        <v>295</v>
      </c>
      <c r="F300" t="str">
        <f t="shared" si="43"/>
        <v>刚烈</v>
      </c>
      <c r="G300">
        <v>295</v>
      </c>
      <c r="H300" s="26" t="s">
        <v>458</v>
      </c>
      <c r="I300" s="4" t="str">
        <f t="shared" si="48"/>
        <v>自身反击率提升24%</v>
      </c>
      <c r="J300" t="s">
        <v>156</v>
      </c>
      <c r="K300" s="10" t="str">
        <f t="shared" si="49"/>
        <v>20295:100:1:0</v>
      </c>
      <c r="L300" s="4" t="s">
        <v>805</v>
      </c>
      <c r="Q300" s="6" t="str">
        <f>IF(_xlfn.IFNA(VLOOKUP(L300,buff!$K:$L,2,FALSE),"")=0,"",_xlfn.IFNA(VLOOKUP(L300,buff!$K:$L,2,FALSE),""))</f>
        <v>20295:100:1:0</v>
      </c>
      <c r="R300" s="6" t="str">
        <f>IF(_xlfn.IFNA(VLOOKUP(M300,buff!$K:$L,2,FALSE),"")=0,"",_xlfn.IFNA(VLOOKUP(M300,buff!$K:$L,2,FALSE),""))</f>
        <v/>
      </c>
      <c r="S300" s="6" t="str">
        <f>IF(_xlfn.IFNA(VLOOKUP(N300,buff!$K:$L,2,FALSE),"")=0,"",_xlfn.IFNA(VLOOKUP(N300,buff!$K:$L,2,FALSE),""))</f>
        <v/>
      </c>
      <c r="T300" s="6" t="str">
        <f>IF(_xlfn.IFNA(VLOOKUP(O300,buff!$K:$L,2,FALSE),"")=0,"",_xlfn.IFNA(VLOOKUP(O300,buff!$K:$L,2,FALSE),""))</f>
        <v/>
      </c>
      <c r="U300" s="6" t="str">
        <f>IF(_xlfn.IFNA(VLOOKUP(P300,buff!$K:$L,2,FALSE),"")=0,"",_xlfn.IFNA(VLOOKUP(P300,buff!$K:$L,2,FALSE),""))</f>
        <v/>
      </c>
      <c r="V300">
        <v>24</v>
      </c>
      <c r="W300" t="s">
        <v>1554</v>
      </c>
    </row>
    <row r="301" spans="1:23" x14ac:dyDescent="0.15">
      <c r="A301" s="8" t="str">
        <f t="shared" si="41"/>
        <v>被动技能15等级16</v>
      </c>
      <c r="B301" s="8">
        <f t="shared" si="44"/>
        <v>15</v>
      </c>
      <c r="C301" s="8">
        <f t="shared" si="46"/>
        <v>16</v>
      </c>
      <c r="E301" s="8">
        <f t="shared" si="42"/>
        <v>296</v>
      </c>
      <c r="F301" t="str">
        <f t="shared" si="43"/>
        <v>刚烈</v>
      </c>
      <c r="G301">
        <v>296</v>
      </c>
      <c r="H301" s="26" t="s">
        <v>458</v>
      </c>
      <c r="I301" s="4" t="str">
        <f t="shared" si="48"/>
        <v>自身反击率提升25%</v>
      </c>
      <c r="J301" t="s">
        <v>156</v>
      </c>
      <c r="K301" s="10" t="str">
        <f t="shared" si="49"/>
        <v>20296:100:1:0</v>
      </c>
      <c r="L301" s="4" t="s">
        <v>806</v>
      </c>
      <c r="Q301" s="6" t="str">
        <f>IF(_xlfn.IFNA(VLOOKUP(L301,buff!$K:$L,2,FALSE),"")=0,"",_xlfn.IFNA(VLOOKUP(L301,buff!$K:$L,2,FALSE),""))</f>
        <v>20296:100:1:0</v>
      </c>
      <c r="R301" s="6" t="str">
        <f>IF(_xlfn.IFNA(VLOOKUP(M301,buff!$K:$L,2,FALSE),"")=0,"",_xlfn.IFNA(VLOOKUP(M301,buff!$K:$L,2,FALSE),""))</f>
        <v/>
      </c>
      <c r="S301" s="6" t="str">
        <f>IF(_xlfn.IFNA(VLOOKUP(N301,buff!$K:$L,2,FALSE),"")=0,"",_xlfn.IFNA(VLOOKUP(N301,buff!$K:$L,2,FALSE),""))</f>
        <v/>
      </c>
      <c r="T301" s="6" t="str">
        <f>IF(_xlfn.IFNA(VLOOKUP(O301,buff!$K:$L,2,FALSE),"")=0,"",_xlfn.IFNA(VLOOKUP(O301,buff!$K:$L,2,FALSE),""))</f>
        <v/>
      </c>
      <c r="U301" s="6" t="str">
        <f>IF(_xlfn.IFNA(VLOOKUP(P301,buff!$K:$L,2,FALSE),"")=0,"",_xlfn.IFNA(VLOOKUP(P301,buff!$K:$L,2,FALSE),""))</f>
        <v/>
      </c>
      <c r="V301">
        <v>25</v>
      </c>
      <c r="W301" t="s">
        <v>1554</v>
      </c>
    </row>
    <row r="302" spans="1:23" x14ac:dyDescent="0.15">
      <c r="A302" s="8" t="str">
        <f t="shared" si="41"/>
        <v>被动技能15等级17</v>
      </c>
      <c r="B302" s="8">
        <f t="shared" si="44"/>
        <v>15</v>
      </c>
      <c r="C302" s="8">
        <f t="shared" si="46"/>
        <v>17</v>
      </c>
      <c r="E302" s="8">
        <f t="shared" si="42"/>
        <v>297</v>
      </c>
      <c r="F302" t="str">
        <f t="shared" si="43"/>
        <v>刚烈</v>
      </c>
      <c r="G302">
        <v>297</v>
      </c>
      <c r="H302" s="26" t="s">
        <v>458</v>
      </c>
      <c r="I302" s="4" t="str">
        <f t="shared" si="48"/>
        <v>自身反击率提升26%</v>
      </c>
      <c r="J302" t="s">
        <v>156</v>
      </c>
      <c r="K302" s="10" t="str">
        <f t="shared" si="49"/>
        <v>20297:100:1:0</v>
      </c>
      <c r="L302" s="4" t="s">
        <v>807</v>
      </c>
      <c r="Q302" s="6" t="str">
        <f>IF(_xlfn.IFNA(VLOOKUP(L302,buff!$K:$L,2,FALSE),"")=0,"",_xlfn.IFNA(VLOOKUP(L302,buff!$K:$L,2,FALSE),""))</f>
        <v>20297:100:1:0</v>
      </c>
      <c r="R302" s="6" t="str">
        <f>IF(_xlfn.IFNA(VLOOKUP(M302,buff!$K:$L,2,FALSE),"")=0,"",_xlfn.IFNA(VLOOKUP(M302,buff!$K:$L,2,FALSE),""))</f>
        <v/>
      </c>
      <c r="S302" s="6" t="str">
        <f>IF(_xlfn.IFNA(VLOOKUP(N302,buff!$K:$L,2,FALSE),"")=0,"",_xlfn.IFNA(VLOOKUP(N302,buff!$K:$L,2,FALSE),""))</f>
        <v/>
      </c>
      <c r="T302" s="6" t="str">
        <f>IF(_xlfn.IFNA(VLOOKUP(O302,buff!$K:$L,2,FALSE),"")=0,"",_xlfn.IFNA(VLOOKUP(O302,buff!$K:$L,2,FALSE),""))</f>
        <v/>
      </c>
      <c r="U302" s="6" t="str">
        <f>IF(_xlfn.IFNA(VLOOKUP(P302,buff!$K:$L,2,FALSE),"")=0,"",_xlfn.IFNA(VLOOKUP(P302,buff!$K:$L,2,FALSE),""))</f>
        <v/>
      </c>
      <c r="V302">
        <v>26</v>
      </c>
      <c r="W302" t="s">
        <v>1554</v>
      </c>
    </row>
    <row r="303" spans="1:23" x14ac:dyDescent="0.15">
      <c r="A303" s="8" t="str">
        <f t="shared" si="41"/>
        <v>被动技能15等级18</v>
      </c>
      <c r="B303" s="8">
        <f t="shared" si="44"/>
        <v>15</v>
      </c>
      <c r="C303" s="8">
        <f t="shared" si="46"/>
        <v>18</v>
      </c>
      <c r="E303" s="8">
        <f t="shared" si="42"/>
        <v>298</v>
      </c>
      <c r="F303" t="str">
        <f t="shared" si="43"/>
        <v>刚烈</v>
      </c>
      <c r="G303">
        <v>298</v>
      </c>
      <c r="H303" s="26" t="s">
        <v>458</v>
      </c>
      <c r="I303" s="4" t="str">
        <f t="shared" si="48"/>
        <v>自身反击率提升27%</v>
      </c>
      <c r="J303" t="s">
        <v>156</v>
      </c>
      <c r="K303" s="10" t="str">
        <f t="shared" si="49"/>
        <v>20298:100:1:0</v>
      </c>
      <c r="L303" s="4" t="s">
        <v>808</v>
      </c>
      <c r="Q303" s="6" t="str">
        <f>IF(_xlfn.IFNA(VLOOKUP(L303,buff!$K:$L,2,FALSE),"")=0,"",_xlfn.IFNA(VLOOKUP(L303,buff!$K:$L,2,FALSE),""))</f>
        <v>20298:100:1:0</v>
      </c>
      <c r="R303" s="6" t="str">
        <f>IF(_xlfn.IFNA(VLOOKUP(M303,buff!$K:$L,2,FALSE),"")=0,"",_xlfn.IFNA(VLOOKUP(M303,buff!$K:$L,2,FALSE),""))</f>
        <v/>
      </c>
      <c r="S303" s="6" t="str">
        <f>IF(_xlfn.IFNA(VLOOKUP(N303,buff!$K:$L,2,FALSE),"")=0,"",_xlfn.IFNA(VLOOKUP(N303,buff!$K:$L,2,FALSE),""))</f>
        <v/>
      </c>
      <c r="T303" s="6" t="str">
        <f>IF(_xlfn.IFNA(VLOOKUP(O303,buff!$K:$L,2,FALSE),"")=0,"",_xlfn.IFNA(VLOOKUP(O303,buff!$K:$L,2,FALSE),""))</f>
        <v/>
      </c>
      <c r="U303" s="6" t="str">
        <f>IF(_xlfn.IFNA(VLOOKUP(P303,buff!$K:$L,2,FALSE),"")=0,"",_xlfn.IFNA(VLOOKUP(P303,buff!$K:$L,2,FALSE),""))</f>
        <v/>
      </c>
      <c r="V303">
        <v>27</v>
      </c>
      <c r="W303" t="s">
        <v>1554</v>
      </c>
    </row>
    <row r="304" spans="1:23" x14ac:dyDescent="0.15">
      <c r="A304" s="8" t="str">
        <f t="shared" si="41"/>
        <v>被动技能15等级19</v>
      </c>
      <c r="B304" s="8">
        <f t="shared" si="44"/>
        <v>15</v>
      </c>
      <c r="C304" s="8">
        <f t="shared" si="46"/>
        <v>19</v>
      </c>
      <c r="E304" s="8">
        <f t="shared" si="42"/>
        <v>299</v>
      </c>
      <c r="F304" t="str">
        <f t="shared" si="43"/>
        <v>刚烈</v>
      </c>
      <c r="G304">
        <v>299</v>
      </c>
      <c r="H304" s="26" t="s">
        <v>458</v>
      </c>
      <c r="I304" s="4" t="str">
        <f t="shared" si="48"/>
        <v>自身反击率提升28%</v>
      </c>
      <c r="J304" t="s">
        <v>156</v>
      </c>
      <c r="K304" s="10" t="str">
        <f t="shared" si="49"/>
        <v>20299:100:1:0</v>
      </c>
      <c r="L304" s="4" t="s">
        <v>809</v>
      </c>
      <c r="Q304" s="6" t="str">
        <f>IF(_xlfn.IFNA(VLOOKUP(L304,buff!$K:$L,2,FALSE),"")=0,"",_xlfn.IFNA(VLOOKUP(L304,buff!$K:$L,2,FALSE),""))</f>
        <v>20299:100:1:0</v>
      </c>
      <c r="R304" s="6" t="str">
        <f>IF(_xlfn.IFNA(VLOOKUP(M304,buff!$K:$L,2,FALSE),"")=0,"",_xlfn.IFNA(VLOOKUP(M304,buff!$K:$L,2,FALSE),""))</f>
        <v/>
      </c>
      <c r="S304" s="6" t="str">
        <f>IF(_xlfn.IFNA(VLOOKUP(N304,buff!$K:$L,2,FALSE),"")=0,"",_xlfn.IFNA(VLOOKUP(N304,buff!$K:$L,2,FALSE),""))</f>
        <v/>
      </c>
      <c r="T304" s="6" t="str">
        <f>IF(_xlfn.IFNA(VLOOKUP(O304,buff!$K:$L,2,FALSE),"")=0,"",_xlfn.IFNA(VLOOKUP(O304,buff!$K:$L,2,FALSE),""))</f>
        <v/>
      </c>
      <c r="U304" s="6" t="str">
        <f>IF(_xlfn.IFNA(VLOOKUP(P304,buff!$K:$L,2,FALSE),"")=0,"",_xlfn.IFNA(VLOOKUP(P304,buff!$K:$L,2,FALSE),""))</f>
        <v/>
      </c>
      <c r="V304">
        <v>28</v>
      </c>
      <c r="W304" t="s">
        <v>1554</v>
      </c>
    </row>
    <row r="305" spans="1:23" x14ac:dyDescent="0.15">
      <c r="A305" s="8" t="str">
        <f t="shared" si="41"/>
        <v>被动技能15等级20</v>
      </c>
      <c r="B305" s="8">
        <f t="shared" si="44"/>
        <v>15</v>
      </c>
      <c r="C305" s="8">
        <f t="shared" si="46"/>
        <v>20</v>
      </c>
      <c r="E305" s="8">
        <f t="shared" si="42"/>
        <v>300</v>
      </c>
      <c r="F305" t="str">
        <f t="shared" si="43"/>
        <v>刚烈</v>
      </c>
      <c r="G305">
        <v>300</v>
      </c>
      <c r="H305" s="26" t="s">
        <v>458</v>
      </c>
      <c r="I305" s="4" t="str">
        <f t="shared" si="48"/>
        <v>自身反击率提升29%</v>
      </c>
      <c r="J305" t="s">
        <v>156</v>
      </c>
      <c r="K305" s="10" t="str">
        <f t="shared" si="49"/>
        <v>20300:100:1:0</v>
      </c>
      <c r="L305" s="4" t="s">
        <v>810</v>
      </c>
      <c r="Q305" s="6" t="str">
        <f>IF(_xlfn.IFNA(VLOOKUP(L305,buff!$K:$L,2,FALSE),"")=0,"",_xlfn.IFNA(VLOOKUP(L305,buff!$K:$L,2,FALSE),""))</f>
        <v>20300:100:1:0</v>
      </c>
      <c r="R305" s="6" t="str">
        <f>IF(_xlfn.IFNA(VLOOKUP(M305,buff!$K:$L,2,FALSE),"")=0,"",_xlfn.IFNA(VLOOKUP(M305,buff!$K:$L,2,FALSE),""))</f>
        <v/>
      </c>
      <c r="S305" s="6" t="str">
        <f>IF(_xlfn.IFNA(VLOOKUP(N305,buff!$K:$L,2,FALSE),"")=0,"",_xlfn.IFNA(VLOOKUP(N305,buff!$K:$L,2,FALSE),""))</f>
        <v/>
      </c>
      <c r="T305" s="6" t="str">
        <f>IF(_xlfn.IFNA(VLOOKUP(O305,buff!$K:$L,2,FALSE),"")=0,"",_xlfn.IFNA(VLOOKUP(O305,buff!$K:$L,2,FALSE),""))</f>
        <v/>
      </c>
      <c r="U305" s="6" t="str">
        <f>IF(_xlfn.IFNA(VLOOKUP(P305,buff!$K:$L,2,FALSE),"")=0,"",_xlfn.IFNA(VLOOKUP(P305,buff!$K:$L,2,FALSE),""))</f>
        <v/>
      </c>
      <c r="V305">
        <v>29</v>
      </c>
      <c r="W305" t="s">
        <v>1554</v>
      </c>
    </row>
    <row r="306" spans="1:23" x14ac:dyDescent="0.15">
      <c r="A306" s="8" t="str">
        <f t="shared" si="41"/>
        <v>被动技能16等级1</v>
      </c>
      <c r="B306" s="8">
        <f t="shared" si="44"/>
        <v>16</v>
      </c>
      <c r="C306" s="8">
        <f t="shared" si="46"/>
        <v>1</v>
      </c>
      <c r="E306" s="8">
        <f t="shared" si="42"/>
        <v>301</v>
      </c>
      <c r="F306" t="str">
        <f t="shared" si="43"/>
        <v>祝福小</v>
      </c>
      <c r="G306">
        <v>301</v>
      </c>
      <c r="H306" s="4" t="s">
        <v>953</v>
      </c>
      <c r="I306" s="4" t="str">
        <f>"己方全体增加血量最大值"&amp;V306</f>
        <v>己方全体增加血量最大值48</v>
      </c>
      <c r="J306" t="s">
        <v>156</v>
      </c>
      <c r="K306" s="10" t="str">
        <f t="shared" ref="K306:K384" si="50">IF(Q306="","",Q306)&amp;IF(R306="","","|"&amp;R306)&amp;IF(S306="","","|"&amp;S306)&amp;IF(T306="","","|"&amp;T306)&amp;IF(U306="","","|"&amp;U306)</f>
        <v>20301:100:3:9</v>
      </c>
      <c r="L306" s="4" t="s">
        <v>954</v>
      </c>
      <c r="Q306" s="6" t="str">
        <f>IF(_xlfn.IFNA(VLOOKUP(L306,buff!$K:$L,2,FALSE),"")=0,"",_xlfn.IFNA(VLOOKUP(L306,buff!$K:$L,2,FALSE),""))</f>
        <v>20301:100:3:9</v>
      </c>
      <c r="R306" s="6" t="str">
        <f>IF(_xlfn.IFNA(VLOOKUP(M306,buff!$K:$L,2,FALSE),"")=0,"",_xlfn.IFNA(VLOOKUP(M306,buff!$K:$L,2,FALSE),""))</f>
        <v/>
      </c>
      <c r="S306" s="6" t="str">
        <f>IF(_xlfn.IFNA(VLOOKUP(N306,buff!$K:$L,2,FALSE),"")=0,"",_xlfn.IFNA(VLOOKUP(N306,buff!$K:$L,2,FALSE),""))</f>
        <v/>
      </c>
      <c r="T306" s="6" t="str">
        <f>IF(_xlfn.IFNA(VLOOKUP(O306,buff!$K:$L,2,FALSE),"")=0,"",_xlfn.IFNA(VLOOKUP(O306,buff!$K:$L,2,FALSE),""))</f>
        <v/>
      </c>
      <c r="U306" s="6" t="str">
        <f>IF(_xlfn.IFNA(VLOOKUP(P306,buff!$K:$L,2,FALSE),"")=0,"",_xlfn.IFNA(VLOOKUP(P306,buff!$K:$L,2,FALSE),""))</f>
        <v/>
      </c>
      <c r="V306">
        <v>48</v>
      </c>
      <c r="W306" t="s">
        <v>1554</v>
      </c>
    </row>
    <row r="307" spans="1:23" x14ac:dyDescent="0.15">
      <c r="A307" s="8" t="str">
        <f t="shared" si="41"/>
        <v>被动技能16等级2</v>
      </c>
      <c r="B307" s="8">
        <f t="shared" si="44"/>
        <v>16</v>
      </c>
      <c r="C307" s="8">
        <f t="shared" si="46"/>
        <v>2</v>
      </c>
      <c r="E307" s="8">
        <f t="shared" si="42"/>
        <v>302</v>
      </c>
      <c r="F307" t="str">
        <f t="shared" si="43"/>
        <v>祝福小</v>
      </c>
      <c r="G307">
        <v>302</v>
      </c>
      <c r="H307" s="4" t="s">
        <v>953</v>
      </c>
      <c r="I307" s="4" t="str">
        <f t="shared" ref="I307:I325" si="51">"己方全体增加血量最大值"&amp;V307</f>
        <v>己方全体增加血量最大值71</v>
      </c>
      <c r="J307" t="s">
        <v>156</v>
      </c>
      <c r="K307" s="10" t="str">
        <f t="shared" si="50"/>
        <v>20302:100:3:9</v>
      </c>
      <c r="L307" s="4" t="s">
        <v>955</v>
      </c>
      <c r="Q307" s="6" t="str">
        <f>IF(_xlfn.IFNA(VLOOKUP(L307,buff!$K:$L,2,FALSE),"")=0,"",_xlfn.IFNA(VLOOKUP(L307,buff!$K:$L,2,FALSE),""))</f>
        <v>20302:100:3:9</v>
      </c>
      <c r="R307" s="6" t="str">
        <f>IF(_xlfn.IFNA(VLOOKUP(M307,buff!$K:$L,2,FALSE),"")=0,"",_xlfn.IFNA(VLOOKUP(M307,buff!$K:$L,2,FALSE),""))</f>
        <v/>
      </c>
      <c r="S307" s="6" t="str">
        <f>IF(_xlfn.IFNA(VLOOKUP(N307,buff!$K:$L,2,FALSE),"")=0,"",_xlfn.IFNA(VLOOKUP(N307,buff!$K:$L,2,FALSE),""))</f>
        <v/>
      </c>
      <c r="T307" s="6" t="str">
        <f>IF(_xlfn.IFNA(VLOOKUP(O307,buff!$K:$L,2,FALSE),"")=0,"",_xlfn.IFNA(VLOOKUP(O307,buff!$K:$L,2,FALSE),""))</f>
        <v/>
      </c>
      <c r="U307" s="6" t="str">
        <f>IF(_xlfn.IFNA(VLOOKUP(P307,buff!$K:$L,2,FALSE),"")=0,"",_xlfn.IFNA(VLOOKUP(P307,buff!$K:$L,2,FALSE),""))</f>
        <v/>
      </c>
      <c r="V307">
        <v>71</v>
      </c>
      <c r="W307" t="s">
        <v>1554</v>
      </c>
    </row>
    <row r="308" spans="1:23" x14ac:dyDescent="0.15">
      <c r="A308" s="8" t="str">
        <f t="shared" si="41"/>
        <v>被动技能16等级3</v>
      </c>
      <c r="B308" s="8">
        <f t="shared" si="44"/>
        <v>16</v>
      </c>
      <c r="C308" s="8">
        <f t="shared" si="46"/>
        <v>3</v>
      </c>
      <c r="E308" s="8">
        <f t="shared" si="42"/>
        <v>303</v>
      </c>
      <c r="F308" t="str">
        <f t="shared" si="43"/>
        <v>祝福小</v>
      </c>
      <c r="G308">
        <v>303</v>
      </c>
      <c r="H308" s="4" t="s">
        <v>953</v>
      </c>
      <c r="I308" s="4" t="str">
        <f t="shared" si="51"/>
        <v>己方全体增加血量最大值94</v>
      </c>
      <c r="J308" t="s">
        <v>156</v>
      </c>
      <c r="K308" s="10" t="str">
        <f t="shared" si="50"/>
        <v>20303:100:3:9</v>
      </c>
      <c r="L308" s="4" t="s">
        <v>956</v>
      </c>
      <c r="Q308" s="6" t="str">
        <f>IF(_xlfn.IFNA(VLOOKUP(L308,buff!$K:$L,2,FALSE),"")=0,"",_xlfn.IFNA(VLOOKUP(L308,buff!$K:$L,2,FALSE),""))</f>
        <v>20303:100:3:9</v>
      </c>
      <c r="R308" s="6" t="str">
        <f>IF(_xlfn.IFNA(VLOOKUP(M308,buff!$K:$L,2,FALSE),"")=0,"",_xlfn.IFNA(VLOOKUP(M308,buff!$K:$L,2,FALSE),""))</f>
        <v/>
      </c>
      <c r="S308" s="6" t="str">
        <f>IF(_xlfn.IFNA(VLOOKUP(N308,buff!$K:$L,2,FALSE),"")=0,"",_xlfn.IFNA(VLOOKUP(N308,buff!$K:$L,2,FALSE),""))</f>
        <v/>
      </c>
      <c r="T308" s="6" t="str">
        <f>IF(_xlfn.IFNA(VLOOKUP(O308,buff!$K:$L,2,FALSE),"")=0,"",_xlfn.IFNA(VLOOKUP(O308,buff!$K:$L,2,FALSE),""))</f>
        <v/>
      </c>
      <c r="U308" s="6" t="str">
        <f>IF(_xlfn.IFNA(VLOOKUP(P308,buff!$K:$L,2,FALSE),"")=0,"",_xlfn.IFNA(VLOOKUP(P308,buff!$K:$L,2,FALSE),""))</f>
        <v/>
      </c>
      <c r="V308">
        <v>94</v>
      </c>
      <c r="W308" t="s">
        <v>1554</v>
      </c>
    </row>
    <row r="309" spans="1:23" x14ac:dyDescent="0.15">
      <c r="A309" s="8" t="str">
        <f t="shared" si="41"/>
        <v>被动技能16等级4</v>
      </c>
      <c r="B309" s="8">
        <f t="shared" si="44"/>
        <v>16</v>
      </c>
      <c r="C309" s="8">
        <f t="shared" si="46"/>
        <v>4</v>
      </c>
      <c r="E309" s="8">
        <f t="shared" si="42"/>
        <v>304</v>
      </c>
      <c r="F309" t="str">
        <f t="shared" si="43"/>
        <v>祝福小</v>
      </c>
      <c r="G309">
        <v>304</v>
      </c>
      <c r="H309" s="4" t="s">
        <v>953</v>
      </c>
      <c r="I309" s="4" t="str">
        <f t="shared" si="51"/>
        <v>己方全体增加血量最大值117</v>
      </c>
      <c r="J309" t="s">
        <v>156</v>
      </c>
      <c r="K309" s="10" t="str">
        <f t="shared" si="50"/>
        <v>20304:100:3:9</v>
      </c>
      <c r="L309" s="4" t="s">
        <v>957</v>
      </c>
      <c r="Q309" s="6" t="str">
        <f>IF(_xlfn.IFNA(VLOOKUP(L309,buff!$K:$L,2,FALSE),"")=0,"",_xlfn.IFNA(VLOOKUP(L309,buff!$K:$L,2,FALSE),""))</f>
        <v>20304:100:3:9</v>
      </c>
      <c r="R309" s="6" t="str">
        <f>IF(_xlfn.IFNA(VLOOKUP(M309,buff!$K:$L,2,FALSE),"")=0,"",_xlfn.IFNA(VLOOKUP(M309,buff!$K:$L,2,FALSE),""))</f>
        <v/>
      </c>
      <c r="S309" s="6" t="str">
        <f>IF(_xlfn.IFNA(VLOOKUP(N309,buff!$K:$L,2,FALSE),"")=0,"",_xlfn.IFNA(VLOOKUP(N309,buff!$K:$L,2,FALSE),""))</f>
        <v/>
      </c>
      <c r="T309" s="6" t="str">
        <f>IF(_xlfn.IFNA(VLOOKUP(O309,buff!$K:$L,2,FALSE),"")=0,"",_xlfn.IFNA(VLOOKUP(O309,buff!$K:$L,2,FALSE),""))</f>
        <v/>
      </c>
      <c r="U309" s="6" t="str">
        <f>IF(_xlfn.IFNA(VLOOKUP(P309,buff!$K:$L,2,FALSE),"")=0,"",_xlfn.IFNA(VLOOKUP(P309,buff!$K:$L,2,FALSE),""))</f>
        <v/>
      </c>
      <c r="V309">
        <v>117</v>
      </c>
      <c r="W309" t="s">
        <v>1554</v>
      </c>
    </row>
    <row r="310" spans="1:23" x14ac:dyDescent="0.15">
      <c r="A310" s="8" t="str">
        <f t="shared" si="41"/>
        <v>被动技能16等级5</v>
      </c>
      <c r="B310" s="8">
        <f t="shared" si="44"/>
        <v>16</v>
      </c>
      <c r="C310" s="8">
        <f t="shared" si="46"/>
        <v>5</v>
      </c>
      <c r="E310" s="8">
        <f t="shared" si="42"/>
        <v>305</v>
      </c>
      <c r="F310" t="str">
        <f t="shared" si="43"/>
        <v>祝福小</v>
      </c>
      <c r="G310">
        <v>305</v>
      </c>
      <c r="H310" s="4" t="s">
        <v>953</v>
      </c>
      <c r="I310" s="4" t="str">
        <f t="shared" si="51"/>
        <v>己方全体增加血量最大值144</v>
      </c>
      <c r="J310" t="s">
        <v>156</v>
      </c>
      <c r="K310" s="10" t="str">
        <f t="shared" si="50"/>
        <v>20305:100:3:9</v>
      </c>
      <c r="L310" s="4" t="s">
        <v>958</v>
      </c>
      <c r="Q310" s="6" t="str">
        <f>IF(_xlfn.IFNA(VLOOKUP(L310,buff!$K:$L,2,FALSE),"")=0,"",_xlfn.IFNA(VLOOKUP(L310,buff!$K:$L,2,FALSE),""))</f>
        <v>20305:100:3:9</v>
      </c>
      <c r="R310" s="6" t="str">
        <f>IF(_xlfn.IFNA(VLOOKUP(M310,buff!$K:$L,2,FALSE),"")=0,"",_xlfn.IFNA(VLOOKUP(M310,buff!$K:$L,2,FALSE),""))</f>
        <v/>
      </c>
      <c r="S310" s="6" t="str">
        <f>IF(_xlfn.IFNA(VLOOKUP(N310,buff!$K:$L,2,FALSE),"")=0,"",_xlfn.IFNA(VLOOKUP(N310,buff!$K:$L,2,FALSE),""))</f>
        <v/>
      </c>
      <c r="T310" s="6" t="str">
        <f>IF(_xlfn.IFNA(VLOOKUP(O310,buff!$K:$L,2,FALSE),"")=0,"",_xlfn.IFNA(VLOOKUP(O310,buff!$K:$L,2,FALSE),""))</f>
        <v/>
      </c>
      <c r="U310" s="6" t="str">
        <f>IF(_xlfn.IFNA(VLOOKUP(P310,buff!$K:$L,2,FALSE),"")=0,"",_xlfn.IFNA(VLOOKUP(P310,buff!$K:$L,2,FALSE),""))</f>
        <v/>
      </c>
      <c r="V310">
        <v>144</v>
      </c>
      <c r="W310" t="s">
        <v>1554</v>
      </c>
    </row>
    <row r="311" spans="1:23" x14ac:dyDescent="0.15">
      <c r="A311" s="8" t="str">
        <f t="shared" si="41"/>
        <v>被动技能16等级6</v>
      </c>
      <c r="B311" s="8">
        <f t="shared" si="44"/>
        <v>16</v>
      </c>
      <c r="C311" s="8">
        <f t="shared" si="46"/>
        <v>6</v>
      </c>
      <c r="E311" s="8">
        <f t="shared" si="42"/>
        <v>306</v>
      </c>
      <c r="F311" t="str">
        <f t="shared" si="43"/>
        <v>祝福小</v>
      </c>
      <c r="G311">
        <v>306</v>
      </c>
      <c r="H311" s="4" t="s">
        <v>953</v>
      </c>
      <c r="I311" s="4" t="str">
        <f t="shared" si="51"/>
        <v>己方全体增加血量最大值178</v>
      </c>
      <c r="J311" t="s">
        <v>156</v>
      </c>
      <c r="K311" s="10" t="str">
        <f t="shared" si="50"/>
        <v>20306:100:3:9</v>
      </c>
      <c r="L311" s="4" t="s">
        <v>959</v>
      </c>
      <c r="Q311" s="6" t="str">
        <f>IF(_xlfn.IFNA(VLOOKUP(L311,buff!$K:$L,2,FALSE),"")=0,"",_xlfn.IFNA(VLOOKUP(L311,buff!$K:$L,2,FALSE),""))</f>
        <v>20306:100:3:9</v>
      </c>
      <c r="R311" s="6" t="str">
        <f>IF(_xlfn.IFNA(VLOOKUP(M311,buff!$K:$L,2,FALSE),"")=0,"",_xlfn.IFNA(VLOOKUP(M311,buff!$K:$L,2,FALSE),""))</f>
        <v/>
      </c>
      <c r="S311" s="6" t="str">
        <f>IF(_xlfn.IFNA(VLOOKUP(N311,buff!$K:$L,2,FALSE),"")=0,"",_xlfn.IFNA(VLOOKUP(N311,buff!$K:$L,2,FALSE),""))</f>
        <v/>
      </c>
      <c r="T311" s="6" t="str">
        <f>IF(_xlfn.IFNA(VLOOKUP(O311,buff!$K:$L,2,FALSE),"")=0,"",_xlfn.IFNA(VLOOKUP(O311,buff!$K:$L,2,FALSE),""))</f>
        <v/>
      </c>
      <c r="U311" s="6" t="str">
        <f>IF(_xlfn.IFNA(VLOOKUP(P311,buff!$K:$L,2,FALSE),"")=0,"",_xlfn.IFNA(VLOOKUP(P311,buff!$K:$L,2,FALSE),""))</f>
        <v/>
      </c>
      <c r="V311">
        <v>178</v>
      </c>
      <c r="W311" t="s">
        <v>1554</v>
      </c>
    </row>
    <row r="312" spans="1:23" x14ac:dyDescent="0.15">
      <c r="A312" s="8" t="str">
        <f t="shared" si="41"/>
        <v>被动技能16等级7</v>
      </c>
      <c r="B312" s="8">
        <f t="shared" si="44"/>
        <v>16</v>
      </c>
      <c r="C312" s="8">
        <f t="shared" si="46"/>
        <v>7</v>
      </c>
      <c r="E312" s="8">
        <f t="shared" si="42"/>
        <v>307</v>
      </c>
      <c r="F312" t="str">
        <f t="shared" si="43"/>
        <v>祝福小</v>
      </c>
      <c r="G312">
        <v>307</v>
      </c>
      <c r="H312" s="4" t="s">
        <v>953</v>
      </c>
      <c r="I312" s="4" t="str">
        <f t="shared" si="51"/>
        <v>己方全体增加血量最大值219</v>
      </c>
      <c r="J312" t="s">
        <v>156</v>
      </c>
      <c r="K312" s="10" t="str">
        <f t="shared" si="50"/>
        <v>20307:100:3:9</v>
      </c>
      <c r="L312" s="4" t="s">
        <v>960</v>
      </c>
      <c r="Q312" s="6" t="str">
        <f>IF(_xlfn.IFNA(VLOOKUP(L312,buff!$K:$L,2,FALSE),"")=0,"",_xlfn.IFNA(VLOOKUP(L312,buff!$K:$L,2,FALSE),""))</f>
        <v>20307:100:3:9</v>
      </c>
      <c r="R312" s="6" t="str">
        <f>IF(_xlfn.IFNA(VLOOKUP(M312,buff!$K:$L,2,FALSE),"")=0,"",_xlfn.IFNA(VLOOKUP(M312,buff!$K:$L,2,FALSE),""))</f>
        <v/>
      </c>
      <c r="S312" s="6" t="str">
        <f>IF(_xlfn.IFNA(VLOOKUP(N312,buff!$K:$L,2,FALSE),"")=0,"",_xlfn.IFNA(VLOOKUP(N312,buff!$K:$L,2,FALSE),""))</f>
        <v/>
      </c>
      <c r="T312" s="6" t="str">
        <f>IF(_xlfn.IFNA(VLOOKUP(O312,buff!$K:$L,2,FALSE),"")=0,"",_xlfn.IFNA(VLOOKUP(O312,buff!$K:$L,2,FALSE),""))</f>
        <v/>
      </c>
      <c r="U312" s="6" t="str">
        <f>IF(_xlfn.IFNA(VLOOKUP(P312,buff!$K:$L,2,FALSE),"")=0,"",_xlfn.IFNA(VLOOKUP(P312,buff!$K:$L,2,FALSE),""))</f>
        <v/>
      </c>
      <c r="V312">
        <v>219</v>
      </c>
      <c r="W312" t="s">
        <v>1554</v>
      </c>
    </row>
    <row r="313" spans="1:23" x14ac:dyDescent="0.15">
      <c r="A313" s="8" t="str">
        <f t="shared" si="41"/>
        <v>被动技能16等级8</v>
      </c>
      <c r="B313" s="8">
        <f t="shared" si="44"/>
        <v>16</v>
      </c>
      <c r="C313" s="8">
        <f t="shared" si="46"/>
        <v>8</v>
      </c>
      <c r="E313" s="8">
        <f t="shared" si="42"/>
        <v>308</v>
      </c>
      <c r="F313" t="str">
        <f t="shared" si="43"/>
        <v>祝福小</v>
      </c>
      <c r="G313">
        <v>308</v>
      </c>
      <c r="H313" s="4" t="s">
        <v>953</v>
      </c>
      <c r="I313" s="4" t="str">
        <f t="shared" si="51"/>
        <v>己方全体增加血量最大值270</v>
      </c>
      <c r="J313" t="s">
        <v>156</v>
      </c>
      <c r="K313" s="10" t="str">
        <f t="shared" si="50"/>
        <v>20308:100:3:9</v>
      </c>
      <c r="L313" s="4" t="s">
        <v>961</v>
      </c>
      <c r="Q313" s="6" t="str">
        <f>IF(_xlfn.IFNA(VLOOKUP(L313,buff!$K:$L,2,FALSE),"")=0,"",_xlfn.IFNA(VLOOKUP(L313,buff!$K:$L,2,FALSE),""))</f>
        <v>20308:100:3:9</v>
      </c>
      <c r="R313" s="6" t="str">
        <f>IF(_xlfn.IFNA(VLOOKUP(M313,buff!$K:$L,2,FALSE),"")=0,"",_xlfn.IFNA(VLOOKUP(M313,buff!$K:$L,2,FALSE),""))</f>
        <v/>
      </c>
      <c r="S313" s="6" t="str">
        <f>IF(_xlfn.IFNA(VLOOKUP(N313,buff!$K:$L,2,FALSE),"")=0,"",_xlfn.IFNA(VLOOKUP(N313,buff!$K:$L,2,FALSE),""))</f>
        <v/>
      </c>
      <c r="T313" s="6" t="str">
        <f>IF(_xlfn.IFNA(VLOOKUP(O313,buff!$K:$L,2,FALSE),"")=0,"",_xlfn.IFNA(VLOOKUP(O313,buff!$K:$L,2,FALSE),""))</f>
        <v/>
      </c>
      <c r="U313" s="6" t="str">
        <f>IF(_xlfn.IFNA(VLOOKUP(P313,buff!$K:$L,2,FALSE),"")=0,"",_xlfn.IFNA(VLOOKUP(P313,buff!$K:$L,2,FALSE),""))</f>
        <v/>
      </c>
      <c r="V313">
        <v>270</v>
      </c>
      <c r="W313" t="s">
        <v>1554</v>
      </c>
    </row>
    <row r="314" spans="1:23" x14ac:dyDescent="0.15">
      <c r="A314" s="8" t="str">
        <f t="shared" si="41"/>
        <v>被动技能16等级9</v>
      </c>
      <c r="B314" s="8">
        <f t="shared" si="44"/>
        <v>16</v>
      </c>
      <c r="C314" s="8">
        <f t="shared" si="46"/>
        <v>9</v>
      </c>
      <c r="E314" s="8">
        <f t="shared" si="42"/>
        <v>309</v>
      </c>
      <c r="F314" t="str">
        <f t="shared" si="43"/>
        <v>祝福小</v>
      </c>
      <c r="G314">
        <v>309</v>
      </c>
      <c r="H314" s="4" t="s">
        <v>953</v>
      </c>
      <c r="I314" s="4" t="str">
        <f t="shared" si="51"/>
        <v>己方全体增加血量最大值332</v>
      </c>
      <c r="J314" t="s">
        <v>156</v>
      </c>
      <c r="K314" s="10" t="str">
        <f t="shared" si="50"/>
        <v>20309:100:3:9</v>
      </c>
      <c r="L314" s="4" t="s">
        <v>962</v>
      </c>
      <c r="Q314" s="6" t="str">
        <f>IF(_xlfn.IFNA(VLOOKUP(L314,buff!$K:$L,2,FALSE),"")=0,"",_xlfn.IFNA(VLOOKUP(L314,buff!$K:$L,2,FALSE),""))</f>
        <v>20309:100:3:9</v>
      </c>
      <c r="R314" s="6" t="str">
        <f>IF(_xlfn.IFNA(VLOOKUP(M314,buff!$K:$L,2,FALSE),"")=0,"",_xlfn.IFNA(VLOOKUP(M314,buff!$K:$L,2,FALSE),""))</f>
        <v/>
      </c>
      <c r="S314" s="6" t="str">
        <f>IF(_xlfn.IFNA(VLOOKUP(N314,buff!$K:$L,2,FALSE),"")=0,"",_xlfn.IFNA(VLOOKUP(N314,buff!$K:$L,2,FALSE),""))</f>
        <v/>
      </c>
      <c r="T314" s="6" t="str">
        <f>IF(_xlfn.IFNA(VLOOKUP(O314,buff!$K:$L,2,FALSE),"")=0,"",_xlfn.IFNA(VLOOKUP(O314,buff!$K:$L,2,FALSE),""))</f>
        <v/>
      </c>
      <c r="U314" s="6" t="str">
        <f>IF(_xlfn.IFNA(VLOOKUP(P314,buff!$K:$L,2,FALSE),"")=0,"",_xlfn.IFNA(VLOOKUP(P314,buff!$K:$L,2,FALSE),""))</f>
        <v/>
      </c>
      <c r="V314">
        <v>332</v>
      </c>
      <c r="W314" t="s">
        <v>1554</v>
      </c>
    </row>
    <row r="315" spans="1:23" x14ac:dyDescent="0.15">
      <c r="A315" s="8" t="str">
        <f t="shared" si="41"/>
        <v>被动技能16等级10</v>
      </c>
      <c r="B315" s="8">
        <f t="shared" si="44"/>
        <v>16</v>
      </c>
      <c r="C315" s="8">
        <f t="shared" si="46"/>
        <v>10</v>
      </c>
      <c r="E315" s="8">
        <f t="shared" si="42"/>
        <v>310</v>
      </c>
      <c r="F315" t="str">
        <f t="shared" si="43"/>
        <v>祝福小</v>
      </c>
      <c r="G315">
        <v>310</v>
      </c>
      <c r="H315" s="4" t="s">
        <v>953</v>
      </c>
      <c r="I315" s="4" t="str">
        <f t="shared" si="51"/>
        <v>己方全体增加血量最大值409</v>
      </c>
      <c r="J315" t="s">
        <v>156</v>
      </c>
      <c r="K315" s="10" t="str">
        <f t="shared" si="50"/>
        <v>20310:100:3:9</v>
      </c>
      <c r="L315" s="4" t="s">
        <v>963</v>
      </c>
      <c r="Q315" s="6" t="str">
        <f>IF(_xlfn.IFNA(VLOOKUP(L315,buff!$K:$L,2,FALSE),"")=0,"",_xlfn.IFNA(VLOOKUP(L315,buff!$K:$L,2,FALSE),""))</f>
        <v>20310:100:3:9</v>
      </c>
      <c r="R315" s="6" t="str">
        <f>IF(_xlfn.IFNA(VLOOKUP(M315,buff!$K:$L,2,FALSE),"")=0,"",_xlfn.IFNA(VLOOKUP(M315,buff!$K:$L,2,FALSE),""))</f>
        <v/>
      </c>
      <c r="S315" s="6" t="str">
        <f>IF(_xlfn.IFNA(VLOOKUP(N315,buff!$K:$L,2,FALSE),"")=0,"",_xlfn.IFNA(VLOOKUP(N315,buff!$K:$L,2,FALSE),""))</f>
        <v/>
      </c>
      <c r="T315" s="6" t="str">
        <f>IF(_xlfn.IFNA(VLOOKUP(O315,buff!$K:$L,2,FALSE),"")=0,"",_xlfn.IFNA(VLOOKUP(O315,buff!$K:$L,2,FALSE),""))</f>
        <v/>
      </c>
      <c r="U315" s="6" t="str">
        <f>IF(_xlfn.IFNA(VLOOKUP(P315,buff!$K:$L,2,FALSE),"")=0,"",_xlfn.IFNA(VLOOKUP(P315,buff!$K:$L,2,FALSE),""))</f>
        <v/>
      </c>
      <c r="V315">
        <v>409</v>
      </c>
      <c r="W315" t="s">
        <v>1554</v>
      </c>
    </row>
    <row r="316" spans="1:23" x14ac:dyDescent="0.15">
      <c r="A316" s="8" t="str">
        <f t="shared" si="41"/>
        <v>被动技能16等级11</v>
      </c>
      <c r="B316" s="8">
        <f t="shared" si="44"/>
        <v>16</v>
      </c>
      <c r="C316" s="8">
        <f t="shared" si="46"/>
        <v>11</v>
      </c>
      <c r="E316" s="8">
        <f t="shared" si="42"/>
        <v>311</v>
      </c>
      <c r="F316" t="str">
        <f t="shared" si="43"/>
        <v>祝福小</v>
      </c>
      <c r="G316">
        <v>311</v>
      </c>
      <c r="H316" s="4" t="s">
        <v>953</v>
      </c>
      <c r="I316" s="4" t="str">
        <f t="shared" si="51"/>
        <v>己方全体增加血量最大值504</v>
      </c>
      <c r="J316" t="s">
        <v>156</v>
      </c>
      <c r="K316" s="10" t="str">
        <f t="shared" si="50"/>
        <v>20311:100:3:9</v>
      </c>
      <c r="L316" s="4" t="s">
        <v>964</v>
      </c>
      <c r="Q316" s="6" t="str">
        <f>IF(_xlfn.IFNA(VLOOKUP(L316,buff!$K:$L,2,FALSE),"")=0,"",_xlfn.IFNA(VLOOKUP(L316,buff!$K:$L,2,FALSE),""))</f>
        <v>20311:100:3:9</v>
      </c>
      <c r="R316" s="6" t="str">
        <f>IF(_xlfn.IFNA(VLOOKUP(M316,buff!$K:$L,2,FALSE),"")=0,"",_xlfn.IFNA(VLOOKUP(M316,buff!$K:$L,2,FALSE),""))</f>
        <v/>
      </c>
      <c r="S316" s="6" t="str">
        <f>IF(_xlfn.IFNA(VLOOKUP(N316,buff!$K:$L,2,FALSE),"")=0,"",_xlfn.IFNA(VLOOKUP(N316,buff!$K:$L,2,FALSE),""))</f>
        <v/>
      </c>
      <c r="T316" s="6" t="str">
        <f>IF(_xlfn.IFNA(VLOOKUP(O316,buff!$K:$L,2,FALSE),"")=0,"",_xlfn.IFNA(VLOOKUP(O316,buff!$K:$L,2,FALSE),""))</f>
        <v/>
      </c>
      <c r="U316" s="6" t="str">
        <f>IF(_xlfn.IFNA(VLOOKUP(P316,buff!$K:$L,2,FALSE),"")=0,"",_xlfn.IFNA(VLOOKUP(P316,buff!$K:$L,2,FALSE),""))</f>
        <v/>
      </c>
      <c r="V316">
        <v>504</v>
      </c>
      <c r="W316" t="s">
        <v>1554</v>
      </c>
    </row>
    <row r="317" spans="1:23" x14ac:dyDescent="0.15">
      <c r="A317" s="8" t="str">
        <f t="shared" si="41"/>
        <v>被动技能16等级12</v>
      </c>
      <c r="B317" s="8">
        <f t="shared" si="44"/>
        <v>16</v>
      </c>
      <c r="C317" s="8">
        <f t="shared" si="46"/>
        <v>12</v>
      </c>
      <c r="E317" s="8">
        <f t="shared" si="42"/>
        <v>312</v>
      </c>
      <c r="F317" t="str">
        <f t="shared" si="43"/>
        <v>祝福小</v>
      </c>
      <c r="G317">
        <v>312</v>
      </c>
      <c r="H317" s="4" t="s">
        <v>953</v>
      </c>
      <c r="I317" s="4" t="str">
        <f t="shared" si="51"/>
        <v>己方全体增加血量最大值621</v>
      </c>
      <c r="J317" t="s">
        <v>156</v>
      </c>
      <c r="K317" s="10" t="str">
        <f t="shared" si="50"/>
        <v>20312:100:3:9</v>
      </c>
      <c r="L317" s="4" t="s">
        <v>965</v>
      </c>
      <c r="Q317" s="6" t="str">
        <f>IF(_xlfn.IFNA(VLOOKUP(L317,buff!$K:$L,2,FALSE),"")=0,"",_xlfn.IFNA(VLOOKUP(L317,buff!$K:$L,2,FALSE),""))</f>
        <v>20312:100:3:9</v>
      </c>
      <c r="R317" s="6" t="str">
        <f>IF(_xlfn.IFNA(VLOOKUP(M317,buff!$K:$L,2,FALSE),"")=0,"",_xlfn.IFNA(VLOOKUP(M317,buff!$K:$L,2,FALSE),""))</f>
        <v/>
      </c>
      <c r="S317" s="6" t="str">
        <f>IF(_xlfn.IFNA(VLOOKUP(N317,buff!$K:$L,2,FALSE),"")=0,"",_xlfn.IFNA(VLOOKUP(N317,buff!$K:$L,2,FALSE),""))</f>
        <v/>
      </c>
      <c r="T317" s="6" t="str">
        <f>IF(_xlfn.IFNA(VLOOKUP(O317,buff!$K:$L,2,FALSE),"")=0,"",_xlfn.IFNA(VLOOKUP(O317,buff!$K:$L,2,FALSE),""))</f>
        <v/>
      </c>
      <c r="U317" s="6" t="str">
        <f>IF(_xlfn.IFNA(VLOOKUP(P317,buff!$K:$L,2,FALSE),"")=0,"",_xlfn.IFNA(VLOOKUP(P317,buff!$K:$L,2,FALSE),""))</f>
        <v/>
      </c>
      <c r="V317">
        <v>621</v>
      </c>
      <c r="W317" t="s">
        <v>1554</v>
      </c>
    </row>
    <row r="318" spans="1:23" x14ac:dyDescent="0.15">
      <c r="A318" s="8" t="str">
        <f t="shared" si="41"/>
        <v>被动技能16等级13</v>
      </c>
      <c r="B318" s="8">
        <f t="shared" si="44"/>
        <v>16</v>
      </c>
      <c r="C318" s="8">
        <f t="shared" si="46"/>
        <v>13</v>
      </c>
      <c r="E318" s="8">
        <f t="shared" si="42"/>
        <v>313</v>
      </c>
      <c r="F318" t="str">
        <f t="shared" si="43"/>
        <v>祝福小</v>
      </c>
      <c r="G318">
        <v>313</v>
      </c>
      <c r="H318" s="4" t="s">
        <v>953</v>
      </c>
      <c r="I318" s="4" t="str">
        <f t="shared" si="51"/>
        <v>己方全体增加血量最大值765</v>
      </c>
      <c r="J318" t="s">
        <v>156</v>
      </c>
      <c r="K318" s="10" t="str">
        <f t="shared" si="50"/>
        <v>20313:100:3:9</v>
      </c>
      <c r="L318" s="4" t="s">
        <v>966</v>
      </c>
      <c r="Q318" s="6" t="str">
        <f>IF(_xlfn.IFNA(VLOOKUP(L318,buff!$K:$L,2,FALSE),"")=0,"",_xlfn.IFNA(VLOOKUP(L318,buff!$K:$L,2,FALSE),""))</f>
        <v>20313:100:3:9</v>
      </c>
      <c r="R318" s="6" t="str">
        <f>IF(_xlfn.IFNA(VLOOKUP(M318,buff!$K:$L,2,FALSE),"")=0,"",_xlfn.IFNA(VLOOKUP(M318,buff!$K:$L,2,FALSE),""))</f>
        <v/>
      </c>
      <c r="S318" s="6" t="str">
        <f>IF(_xlfn.IFNA(VLOOKUP(N318,buff!$K:$L,2,FALSE),"")=0,"",_xlfn.IFNA(VLOOKUP(N318,buff!$K:$L,2,FALSE),""))</f>
        <v/>
      </c>
      <c r="T318" s="6" t="str">
        <f>IF(_xlfn.IFNA(VLOOKUP(O318,buff!$K:$L,2,FALSE),"")=0,"",_xlfn.IFNA(VLOOKUP(O318,buff!$K:$L,2,FALSE),""))</f>
        <v/>
      </c>
      <c r="U318" s="6" t="str">
        <f>IF(_xlfn.IFNA(VLOOKUP(P318,buff!$K:$L,2,FALSE),"")=0,"",_xlfn.IFNA(VLOOKUP(P318,buff!$K:$L,2,FALSE),""))</f>
        <v/>
      </c>
      <c r="V318">
        <v>765</v>
      </c>
      <c r="W318" t="s">
        <v>1554</v>
      </c>
    </row>
    <row r="319" spans="1:23" x14ac:dyDescent="0.15">
      <c r="A319" s="8" t="str">
        <f t="shared" si="41"/>
        <v>被动技能16等级14</v>
      </c>
      <c r="B319" s="8">
        <f t="shared" si="44"/>
        <v>16</v>
      </c>
      <c r="C319" s="8">
        <f t="shared" si="46"/>
        <v>14</v>
      </c>
      <c r="E319" s="8">
        <f t="shared" si="42"/>
        <v>314</v>
      </c>
      <c r="F319" t="str">
        <f t="shared" si="43"/>
        <v>祝福小</v>
      </c>
      <c r="G319">
        <v>314</v>
      </c>
      <c r="H319" s="4" t="s">
        <v>953</v>
      </c>
      <c r="I319" s="4" t="str">
        <f t="shared" si="51"/>
        <v>己方全体增加血量最大值941</v>
      </c>
      <c r="J319" t="s">
        <v>156</v>
      </c>
      <c r="K319" s="10" t="str">
        <f t="shared" si="50"/>
        <v>20314:100:3:9</v>
      </c>
      <c r="L319" s="4" t="s">
        <v>967</v>
      </c>
      <c r="Q319" s="6" t="str">
        <f>IF(_xlfn.IFNA(VLOOKUP(L319,buff!$K:$L,2,FALSE),"")=0,"",_xlfn.IFNA(VLOOKUP(L319,buff!$K:$L,2,FALSE),""))</f>
        <v>20314:100:3:9</v>
      </c>
      <c r="R319" s="6" t="str">
        <f>IF(_xlfn.IFNA(VLOOKUP(M319,buff!$K:$L,2,FALSE),"")=0,"",_xlfn.IFNA(VLOOKUP(M319,buff!$K:$L,2,FALSE),""))</f>
        <v/>
      </c>
      <c r="S319" s="6" t="str">
        <f>IF(_xlfn.IFNA(VLOOKUP(N319,buff!$K:$L,2,FALSE),"")=0,"",_xlfn.IFNA(VLOOKUP(N319,buff!$K:$L,2,FALSE),""))</f>
        <v/>
      </c>
      <c r="T319" s="6" t="str">
        <f>IF(_xlfn.IFNA(VLOOKUP(O319,buff!$K:$L,2,FALSE),"")=0,"",_xlfn.IFNA(VLOOKUP(O319,buff!$K:$L,2,FALSE),""))</f>
        <v/>
      </c>
      <c r="U319" s="6" t="str">
        <f>IF(_xlfn.IFNA(VLOOKUP(P319,buff!$K:$L,2,FALSE),"")=0,"",_xlfn.IFNA(VLOOKUP(P319,buff!$K:$L,2,FALSE),""))</f>
        <v/>
      </c>
      <c r="V319">
        <v>941</v>
      </c>
      <c r="W319" t="s">
        <v>1554</v>
      </c>
    </row>
    <row r="320" spans="1:23" x14ac:dyDescent="0.15">
      <c r="A320" s="8" t="str">
        <f t="shared" si="41"/>
        <v>被动技能16等级15</v>
      </c>
      <c r="B320" s="8">
        <f t="shared" si="44"/>
        <v>16</v>
      </c>
      <c r="C320" s="8">
        <f t="shared" si="46"/>
        <v>15</v>
      </c>
      <c r="E320" s="8">
        <f t="shared" si="42"/>
        <v>315</v>
      </c>
      <c r="F320" t="str">
        <f t="shared" si="43"/>
        <v>祝福小</v>
      </c>
      <c r="G320">
        <v>315</v>
      </c>
      <c r="H320" s="4" t="s">
        <v>953</v>
      </c>
      <c r="I320" s="4" t="str">
        <f t="shared" si="51"/>
        <v>己方全体增加血量最大值1159</v>
      </c>
      <c r="J320" t="s">
        <v>156</v>
      </c>
      <c r="K320" s="10" t="str">
        <f t="shared" si="50"/>
        <v>20315:100:3:9</v>
      </c>
      <c r="L320" s="4" t="s">
        <v>968</v>
      </c>
      <c r="Q320" s="6" t="str">
        <f>IF(_xlfn.IFNA(VLOOKUP(L320,buff!$K:$L,2,FALSE),"")=0,"",_xlfn.IFNA(VLOOKUP(L320,buff!$K:$L,2,FALSE),""))</f>
        <v>20315:100:3:9</v>
      </c>
      <c r="R320" s="6" t="str">
        <f>IF(_xlfn.IFNA(VLOOKUP(M320,buff!$K:$L,2,FALSE),"")=0,"",_xlfn.IFNA(VLOOKUP(M320,buff!$K:$L,2,FALSE),""))</f>
        <v/>
      </c>
      <c r="S320" s="6" t="str">
        <f>IF(_xlfn.IFNA(VLOOKUP(N320,buff!$K:$L,2,FALSE),"")=0,"",_xlfn.IFNA(VLOOKUP(N320,buff!$K:$L,2,FALSE),""))</f>
        <v/>
      </c>
      <c r="T320" s="6" t="str">
        <f>IF(_xlfn.IFNA(VLOOKUP(O320,buff!$K:$L,2,FALSE),"")=0,"",_xlfn.IFNA(VLOOKUP(O320,buff!$K:$L,2,FALSE),""))</f>
        <v/>
      </c>
      <c r="U320" s="6" t="str">
        <f>IF(_xlfn.IFNA(VLOOKUP(P320,buff!$K:$L,2,FALSE),"")=0,"",_xlfn.IFNA(VLOOKUP(P320,buff!$K:$L,2,FALSE),""))</f>
        <v/>
      </c>
      <c r="V320">
        <v>1159</v>
      </c>
      <c r="W320" t="s">
        <v>1554</v>
      </c>
    </row>
    <row r="321" spans="1:23" x14ac:dyDescent="0.15">
      <c r="A321" s="8" t="str">
        <f t="shared" si="41"/>
        <v>被动技能16等级16</v>
      </c>
      <c r="B321" s="8">
        <f t="shared" si="44"/>
        <v>16</v>
      </c>
      <c r="C321" s="8">
        <f t="shared" si="46"/>
        <v>16</v>
      </c>
      <c r="E321" s="8">
        <f t="shared" si="42"/>
        <v>316</v>
      </c>
      <c r="F321" t="str">
        <f t="shared" si="43"/>
        <v>祝福小</v>
      </c>
      <c r="G321">
        <v>316</v>
      </c>
      <c r="H321" s="4" t="s">
        <v>953</v>
      </c>
      <c r="I321" s="4" t="str">
        <f t="shared" si="51"/>
        <v>己方全体增加血量最大值1427</v>
      </c>
      <c r="J321" t="s">
        <v>156</v>
      </c>
      <c r="K321" s="10" t="str">
        <f t="shared" si="50"/>
        <v>20316:100:3:9</v>
      </c>
      <c r="L321" s="4" t="s">
        <v>969</v>
      </c>
      <c r="Q321" s="6" t="str">
        <f>IF(_xlfn.IFNA(VLOOKUP(L321,buff!$K:$L,2,FALSE),"")=0,"",_xlfn.IFNA(VLOOKUP(L321,buff!$K:$L,2,FALSE),""))</f>
        <v>20316:100:3:9</v>
      </c>
      <c r="R321" s="6" t="str">
        <f>IF(_xlfn.IFNA(VLOOKUP(M321,buff!$K:$L,2,FALSE),"")=0,"",_xlfn.IFNA(VLOOKUP(M321,buff!$K:$L,2,FALSE),""))</f>
        <v/>
      </c>
      <c r="S321" s="6" t="str">
        <f>IF(_xlfn.IFNA(VLOOKUP(N321,buff!$K:$L,2,FALSE),"")=0,"",_xlfn.IFNA(VLOOKUP(N321,buff!$K:$L,2,FALSE),""))</f>
        <v/>
      </c>
      <c r="T321" s="6" t="str">
        <f>IF(_xlfn.IFNA(VLOOKUP(O321,buff!$K:$L,2,FALSE),"")=0,"",_xlfn.IFNA(VLOOKUP(O321,buff!$K:$L,2,FALSE),""))</f>
        <v/>
      </c>
      <c r="U321" s="6" t="str">
        <f>IF(_xlfn.IFNA(VLOOKUP(P321,buff!$K:$L,2,FALSE),"")=0,"",_xlfn.IFNA(VLOOKUP(P321,buff!$K:$L,2,FALSE),""))</f>
        <v/>
      </c>
      <c r="V321">
        <v>1427</v>
      </c>
      <c r="W321" t="s">
        <v>1554</v>
      </c>
    </row>
    <row r="322" spans="1:23" x14ac:dyDescent="0.15">
      <c r="A322" s="8" t="str">
        <f t="shared" si="41"/>
        <v>被动技能16等级17</v>
      </c>
      <c r="B322" s="8">
        <f t="shared" si="44"/>
        <v>16</v>
      </c>
      <c r="C322" s="8">
        <f t="shared" si="46"/>
        <v>17</v>
      </c>
      <c r="E322" s="8">
        <f t="shared" si="42"/>
        <v>317</v>
      </c>
      <c r="F322" t="str">
        <f t="shared" si="43"/>
        <v>祝福小</v>
      </c>
      <c r="G322">
        <v>317</v>
      </c>
      <c r="H322" s="4" t="s">
        <v>953</v>
      </c>
      <c r="I322" s="4" t="str">
        <f t="shared" si="51"/>
        <v>己方全体增加血量最大值1758</v>
      </c>
      <c r="J322" t="s">
        <v>156</v>
      </c>
      <c r="K322" s="10" t="str">
        <f t="shared" si="50"/>
        <v>20317:100:3:9</v>
      </c>
      <c r="L322" s="4" t="s">
        <v>970</v>
      </c>
      <c r="Q322" s="6" t="str">
        <f>IF(_xlfn.IFNA(VLOOKUP(L322,buff!$K:$L,2,FALSE),"")=0,"",_xlfn.IFNA(VLOOKUP(L322,buff!$K:$L,2,FALSE),""))</f>
        <v>20317:100:3:9</v>
      </c>
      <c r="R322" s="6" t="str">
        <f>IF(_xlfn.IFNA(VLOOKUP(M322,buff!$K:$L,2,FALSE),"")=0,"",_xlfn.IFNA(VLOOKUP(M322,buff!$K:$L,2,FALSE),""))</f>
        <v/>
      </c>
      <c r="S322" s="6" t="str">
        <f>IF(_xlfn.IFNA(VLOOKUP(N322,buff!$K:$L,2,FALSE),"")=0,"",_xlfn.IFNA(VLOOKUP(N322,buff!$K:$L,2,FALSE),""))</f>
        <v/>
      </c>
      <c r="T322" s="6" t="str">
        <f>IF(_xlfn.IFNA(VLOOKUP(O322,buff!$K:$L,2,FALSE),"")=0,"",_xlfn.IFNA(VLOOKUP(O322,buff!$K:$L,2,FALSE),""))</f>
        <v/>
      </c>
      <c r="U322" s="6" t="str">
        <f>IF(_xlfn.IFNA(VLOOKUP(P322,buff!$K:$L,2,FALSE),"")=0,"",_xlfn.IFNA(VLOOKUP(P322,buff!$K:$L,2,FALSE),""))</f>
        <v/>
      </c>
      <c r="V322">
        <v>1758</v>
      </c>
      <c r="W322" t="s">
        <v>1554</v>
      </c>
    </row>
    <row r="323" spans="1:23" x14ac:dyDescent="0.15">
      <c r="A323" s="8" t="str">
        <f t="shared" si="41"/>
        <v>被动技能16等级18</v>
      </c>
      <c r="B323" s="8">
        <f t="shared" si="44"/>
        <v>16</v>
      </c>
      <c r="C323" s="8">
        <f t="shared" si="46"/>
        <v>18</v>
      </c>
      <c r="E323" s="8">
        <f t="shared" si="42"/>
        <v>318</v>
      </c>
      <c r="F323" t="str">
        <f t="shared" si="43"/>
        <v>祝福小</v>
      </c>
      <c r="G323">
        <v>318</v>
      </c>
      <c r="H323" s="4" t="s">
        <v>953</v>
      </c>
      <c r="I323" s="4" t="str">
        <f t="shared" si="51"/>
        <v>己方全体增加血量最大值2164</v>
      </c>
      <c r="J323" t="s">
        <v>156</v>
      </c>
      <c r="K323" s="10" t="str">
        <f t="shared" si="50"/>
        <v>20318:100:3:9</v>
      </c>
      <c r="L323" s="4" t="s">
        <v>971</v>
      </c>
      <c r="Q323" s="6" t="str">
        <f>IF(_xlfn.IFNA(VLOOKUP(L323,buff!$K:$L,2,FALSE),"")=0,"",_xlfn.IFNA(VLOOKUP(L323,buff!$K:$L,2,FALSE),""))</f>
        <v>20318:100:3:9</v>
      </c>
      <c r="R323" s="6" t="str">
        <f>IF(_xlfn.IFNA(VLOOKUP(M323,buff!$K:$L,2,FALSE),"")=0,"",_xlfn.IFNA(VLOOKUP(M323,buff!$K:$L,2,FALSE),""))</f>
        <v/>
      </c>
      <c r="S323" s="6" t="str">
        <f>IF(_xlfn.IFNA(VLOOKUP(N323,buff!$K:$L,2,FALSE),"")=0,"",_xlfn.IFNA(VLOOKUP(N323,buff!$K:$L,2,FALSE),""))</f>
        <v/>
      </c>
      <c r="T323" s="6" t="str">
        <f>IF(_xlfn.IFNA(VLOOKUP(O323,buff!$K:$L,2,FALSE),"")=0,"",_xlfn.IFNA(VLOOKUP(O323,buff!$K:$L,2,FALSE),""))</f>
        <v/>
      </c>
      <c r="U323" s="6" t="str">
        <f>IF(_xlfn.IFNA(VLOOKUP(P323,buff!$K:$L,2,FALSE),"")=0,"",_xlfn.IFNA(VLOOKUP(P323,buff!$K:$L,2,FALSE),""))</f>
        <v/>
      </c>
      <c r="V323">
        <v>2164</v>
      </c>
      <c r="W323" t="s">
        <v>1554</v>
      </c>
    </row>
    <row r="324" spans="1:23" x14ac:dyDescent="0.15">
      <c r="A324" s="8" t="str">
        <f t="shared" si="41"/>
        <v>被动技能16等级19</v>
      </c>
      <c r="B324" s="8">
        <f t="shared" si="44"/>
        <v>16</v>
      </c>
      <c r="C324" s="8">
        <f t="shared" si="46"/>
        <v>19</v>
      </c>
      <c r="E324" s="8">
        <f t="shared" si="42"/>
        <v>319</v>
      </c>
      <c r="F324" t="str">
        <f t="shared" si="43"/>
        <v>祝福小</v>
      </c>
      <c r="G324">
        <v>319</v>
      </c>
      <c r="H324" s="4" t="s">
        <v>953</v>
      </c>
      <c r="I324" s="4" t="str">
        <f t="shared" si="51"/>
        <v>己方全体增加血量最大值2665</v>
      </c>
      <c r="J324" t="s">
        <v>156</v>
      </c>
      <c r="K324" s="10" t="str">
        <f t="shared" si="50"/>
        <v>20319:100:3:9</v>
      </c>
      <c r="L324" s="4" t="s">
        <v>972</v>
      </c>
      <c r="Q324" s="6" t="str">
        <f>IF(_xlfn.IFNA(VLOOKUP(L324,buff!$K:$L,2,FALSE),"")=0,"",_xlfn.IFNA(VLOOKUP(L324,buff!$K:$L,2,FALSE),""))</f>
        <v>20319:100:3:9</v>
      </c>
      <c r="R324" s="6" t="str">
        <f>IF(_xlfn.IFNA(VLOOKUP(M324,buff!$K:$L,2,FALSE),"")=0,"",_xlfn.IFNA(VLOOKUP(M324,buff!$K:$L,2,FALSE),""))</f>
        <v/>
      </c>
      <c r="S324" s="6" t="str">
        <f>IF(_xlfn.IFNA(VLOOKUP(N324,buff!$K:$L,2,FALSE),"")=0,"",_xlfn.IFNA(VLOOKUP(N324,buff!$K:$L,2,FALSE),""))</f>
        <v/>
      </c>
      <c r="T324" s="6" t="str">
        <f>IF(_xlfn.IFNA(VLOOKUP(O324,buff!$K:$L,2,FALSE),"")=0,"",_xlfn.IFNA(VLOOKUP(O324,buff!$K:$L,2,FALSE),""))</f>
        <v/>
      </c>
      <c r="U324" s="6" t="str">
        <f>IF(_xlfn.IFNA(VLOOKUP(P324,buff!$K:$L,2,FALSE),"")=0,"",_xlfn.IFNA(VLOOKUP(P324,buff!$K:$L,2,FALSE),""))</f>
        <v/>
      </c>
      <c r="V324">
        <v>2665</v>
      </c>
      <c r="W324" t="s">
        <v>1554</v>
      </c>
    </row>
    <row r="325" spans="1:23" x14ac:dyDescent="0.15">
      <c r="A325" s="8" t="str">
        <f t="shared" si="41"/>
        <v>被动技能16等级20</v>
      </c>
      <c r="B325" s="8">
        <f t="shared" si="44"/>
        <v>16</v>
      </c>
      <c r="C325" s="8">
        <f t="shared" si="46"/>
        <v>20</v>
      </c>
      <c r="E325" s="8">
        <f t="shared" si="42"/>
        <v>320</v>
      </c>
      <c r="F325" t="str">
        <f t="shared" si="43"/>
        <v>祝福小</v>
      </c>
      <c r="G325">
        <v>320</v>
      </c>
      <c r="H325" s="4" t="s">
        <v>953</v>
      </c>
      <c r="I325" s="4" t="str">
        <f t="shared" si="51"/>
        <v>己方全体增加血量最大值3281</v>
      </c>
      <c r="J325" t="s">
        <v>156</v>
      </c>
      <c r="K325" s="10" t="str">
        <f t="shared" si="50"/>
        <v>20320:100:3:9</v>
      </c>
      <c r="L325" s="4" t="s">
        <v>973</v>
      </c>
      <c r="Q325" s="6" t="str">
        <f>IF(_xlfn.IFNA(VLOOKUP(L325,buff!$K:$L,2,FALSE),"")=0,"",_xlfn.IFNA(VLOOKUP(L325,buff!$K:$L,2,FALSE),""))</f>
        <v>20320:100:3:9</v>
      </c>
      <c r="R325" s="6" t="str">
        <f>IF(_xlfn.IFNA(VLOOKUP(M325,buff!$K:$L,2,FALSE),"")=0,"",_xlfn.IFNA(VLOOKUP(M325,buff!$K:$L,2,FALSE),""))</f>
        <v/>
      </c>
      <c r="S325" s="6" t="str">
        <f>IF(_xlfn.IFNA(VLOOKUP(N325,buff!$K:$L,2,FALSE),"")=0,"",_xlfn.IFNA(VLOOKUP(N325,buff!$K:$L,2,FALSE),""))</f>
        <v/>
      </c>
      <c r="T325" s="6" t="str">
        <f>IF(_xlfn.IFNA(VLOOKUP(O325,buff!$K:$L,2,FALSE),"")=0,"",_xlfn.IFNA(VLOOKUP(O325,buff!$K:$L,2,FALSE),""))</f>
        <v/>
      </c>
      <c r="U325" s="6" t="str">
        <f>IF(_xlfn.IFNA(VLOOKUP(P325,buff!$K:$L,2,FALSE),"")=0,"",_xlfn.IFNA(VLOOKUP(P325,buff!$K:$L,2,FALSE),""))</f>
        <v/>
      </c>
      <c r="V325">
        <v>3281</v>
      </c>
      <c r="W325" t="s">
        <v>1554</v>
      </c>
    </row>
    <row r="326" spans="1:23" x14ac:dyDescent="0.15">
      <c r="A326" s="8" t="str">
        <f t="shared" si="41"/>
        <v>被动技能17等级1</v>
      </c>
      <c r="B326" s="8">
        <f t="shared" si="44"/>
        <v>17</v>
      </c>
      <c r="C326" s="8">
        <f t="shared" si="46"/>
        <v>1</v>
      </c>
      <c r="E326" s="8">
        <f t="shared" si="42"/>
        <v>321</v>
      </c>
      <c r="F326" t="str">
        <f t="shared" si="43"/>
        <v>祝福中</v>
      </c>
      <c r="G326">
        <v>321</v>
      </c>
      <c r="H326" s="4" t="s">
        <v>502</v>
      </c>
      <c r="I326" s="4" t="str">
        <f>"己方全体增加血量最大值"&amp;V326</f>
        <v>己方全体增加血量最大值60</v>
      </c>
      <c r="J326" t="s">
        <v>156</v>
      </c>
      <c r="K326" s="10" t="str">
        <f t="shared" ref="K326:K365" si="52">IF(Q326="","",Q326)&amp;IF(R326="","","|"&amp;R326)&amp;IF(S326="","","|"&amp;S326)&amp;IF(T326="","","|"&amp;T326)&amp;IF(U326="","","|"&amp;U326)</f>
        <v>20321:100:3:9</v>
      </c>
      <c r="L326" s="4" t="s">
        <v>974</v>
      </c>
      <c r="Q326" s="6" t="str">
        <f>IF(_xlfn.IFNA(VLOOKUP(L326,buff!$K:$L,2,FALSE),"")=0,"",_xlfn.IFNA(VLOOKUP(L326,buff!$K:$L,2,FALSE),""))</f>
        <v>20321:100:3:9</v>
      </c>
      <c r="R326" s="6" t="str">
        <f>IF(_xlfn.IFNA(VLOOKUP(M326,buff!$K:$L,2,FALSE),"")=0,"",_xlfn.IFNA(VLOOKUP(M326,buff!$K:$L,2,FALSE),""))</f>
        <v/>
      </c>
      <c r="S326" s="6" t="str">
        <f>IF(_xlfn.IFNA(VLOOKUP(N326,buff!$K:$L,2,FALSE),"")=0,"",_xlfn.IFNA(VLOOKUP(N326,buff!$K:$L,2,FALSE),""))</f>
        <v/>
      </c>
      <c r="T326" s="6" t="str">
        <f>IF(_xlfn.IFNA(VLOOKUP(O326,buff!$K:$L,2,FALSE),"")=0,"",_xlfn.IFNA(VLOOKUP(O326,buff!$K:$L,2,FALSE),""))</f>
        <v/>
      </c>
      <c r="U326" s="6" t="str">
        <f>IF(_xlfn.IFNA(VLOOKUP(P326,buff!$K:$L,2,FALSE),"")=0,"",_xlfn.IFNA(VLOOKUP(P326,buff!$K:$L,2,FALSE),""))</f>
        <v/>
      </c>
      <c r="V326">
        <v>60</v>
      </c>
      <c r="W326" t="s">
        <v>1554</v>
      </c>
    </row>
    <row r="327" spans="1:23" x14ac:dyDescent="0.15">
      <c r="A327" s="8" t="str">
        <f t="shared" ref="A327:A390" si="53">A$4&amp;B327&amp;A$5&amp;C327</f>
        <v>被动技能17等级2</v>
      </c>
      <c r="B327" s="8">
        <f t="shared" si="44"/>
        <v>17</v>
      </c>
      <c r="C327" s="8">
        <f t="shared" si="46"/>
        <v>2</v>
      </c>
      <c r="E327" s="8">
        <f t="shared" ref="E327:E390" si="54">G327</f>
        <v>322</v>
      </c>
      <c r="F327" t="str">
        <f t="shared" ref="F327:F390" si="55">H327</f>
        <v>祝福中</v>
      </c>
      <c r="G327">
        <v>322</v>
      </c>
      <c r="H327" s="4" t="s">
        <v>502</v>
      </c>
      <c r="I327" s="4" t="str">
        <f t="shared" ref="I327:I345" si="56">"己方全体增加血量最大值"&amp;V327</f>
        <v>己方全体增加血量最大值89</v>
      </c>
      <c r="J327" t="s">
        <v>156</v>
      </c>
      <c r="K327" s="10" t="str">
        <f t="shared" si="52"/>
        <v>20322:100:3:9</v>
      </c>
      <c r="L327" s="4" t="s">
        <v>975</v>
      </c>
      <c r="Q327" s="6" t="str">
        <f>IF(_xlfn.IFNA(VLOOKUP(L327,buff!$K:$L,2,FALSE),"")=0,"",_xlfn.IFNA(VLOOKUP(L327,buff!$K:$L,2,FALSE),""))</f>
        <v>20322:100:3:9</v>
      </c>
      <c r="R327" s="6" t="str">
        <f>IF(_xlfn.IFNA(VLOOKUP(M327,buff!$K:$L,2,FALSE),"")=0,"",_xlfn.IFNA(VLOOKUP(M327,buff!$K:$L,2,FALSE),""))</f>
        <v/>
      </c>
      <c r="S327" s="6" t="str">
        <f>IF(_xlfn.IFNA(VLOOKUP(N327,buff!$K:$L,2,FALSE),"")=0,"",_xlfn.IFNA(VLOOKUP(N327,buff!$K:$L,2,FALSE),""))</f>
        <v/>
      </c>
      <c r="T327" s="6" t="str">
        <f>IF(_xlfn.IFNA(VLOOKUP(O327,buff!$K:$L,2,FALSE),"")=0,"",_xlfn.IFNA(VLOOKUP(O327,buff!$K:$L,2,FALSE),""))</f>
        <v/>
      </c>
      <c r="U327" s="6" t="str">
        <f>IF(_xlfn.IFNA(VLOOKUP(P327,buff!$K:$L,2,FALSE),"")=0,"",_xlfn.IFNA(VLOOKUP(P327,buff!$K:$L,2,FALSE),""))</f>
        <v/>
      </c>
      <c r="V327">
        <v>89</v>
      </c>
      <c r="W327" t="s">
        <v>1554</v>
      </c>
    </row>
    <row r="328" spans="1:23" x14ac:dyDescent="0.15">
      <c r="A328" s="8" t="str">
        <f t="shared" si="53"/>
        <v>被动技能17等级3</v>
      </c>
      <c r="B328" s="8">
        <f t="shared" ref="B328:B391" si="57">IF(C328=1,B327+1,B327)</f>
        <v>17</v>
      </c>
      <c r="C328" s="8">
        <f t="shared" si="46"/>
        <v>3</v>
      </c>
      <c r="E328" s="8">
        <f t="shared" si="54"/>
        <v>323</v>
      </c>
      <c r="F328" t="str">
        <f t="shared" si="55"/>
        <v>祝福中</v>
      </c>
      <c r="G328">
        <v>323</v>
      </c>
      <c r="H328" s="4" t="s">
        <v>502</v>
      </c>
      <c r="I328" s="4" t="str">
        <f t="shared" si="56"/>
        <v>己方全体增加血量最大值118</v>
      </c>
      <c r="J328" t="s">
        <v>156</v>
      </c>
      <c r="K328" s="10" t="str">
        <f t="shared" si="52"/>
        <v>20323:100:3:9</v>
      </c>
      <c r="L328" s="4" t="s">
        <v>976</v>
      </c>
      <c r="Q328" s="6" t="str">
        <f>IF(_xlfn.IFNA(VLOOKUP(L328,buff!$K:$L,2,FALSE),"")=0,"",_xlfn.IFNA(VLOOKUP(L328,buff!$K:$L,2,FALSE),""))</f>
        <v>20323:100:3:9</v>
      </c>
      <c r="R328" s="6" t="str">
        <f>IF(_xlfn.IFNA(VLOOKUP(M328,buff!$K:$L,2,FALSE),"")=0,"",_xlfn.IFNA(VLOOKUP(M328,buff!$K:$L,2,FALSE),""))</f>
        <v/>
      </c>
      <c r="S328" s="6" t="str">
        <f>IF(_xlfn.IFNA(VLOOKUP(N328,buff!$K:$L,2,FALSE),"")=0,"",_xlfn.IFNA(VLOOKUP(N328,buff!$K:$L,2,FALSE),""))</f>
        <v/>
      </c>
      <c r="T328" s="6" t="str">
        <f>IF(_xlfn.IFNA(VLOOKUP(O328,buff!$K:$L,2,FALSE),"")=0,"",_xlfn.IFNA(VLOOKUP(O328,buff!$K:$L,2,FALSE),""))</f>
        <v/>
      </c>
      <c r="U328" s="6" t="str">
        <f>IF(_xlfn.IFNA(VLOOKUP(P328,buff!$K:$L,2,FALSE),"")=0,"",_xlfn.IFNA(VLOOKUP(P328,buff!$K:$L,2,FALSE),""))</f>
        <v/>
      </c>
      <c r="V328">
        <v>118</v>
      </c>
      <c r="W328" t="s">
        <v>1554</v>
      </c>
    </row>
    <row r="329" spans="1:23" x14ac:dyDescent="0.15">
      <c r="A329" s="8" t="str">
        <f t="shared" si="53"/>
        <v>被动技能17等级4</v>
      </c>
      <c r="B329" s="8">
        <f t="shared" si="57"/>
        <v>17</v>
      </c>
      <c r="C329" s="8">
        <f t="shared" si="46"/>
        <v>4</v>
      </c>
      <c r="E329" s="8">
        <f t="shared" si="54"/>
        <v>324</v>
      </c>
      <c r="F329" t="str">
        <f t="shared" si="55"/>
        <v>祝福中</v>
      </c>
      <c r="G329">
        <v>324</v>
      </c>
      <c r="H329" s="4" t="s">
        <v>502</v>
      </c>
      <c r="I329" s="4" t="str">
        <f t="shared" si="56"/>
        <v>己方全体增加血量最大值147</v>
      </c>
      <c r="J329" t="s">
        <v>156</v>
      </c>
      <c r="K329" s="10" t="str">
        <f t="shared" si="52"/>
        <v>20324:100:3:9</v>
      </c>
      <c r="L329" s="4" t="s">
        <v>977</v>
      </c>
      <c r="Q329" s="6" t="str">
        <f>IF(_xlfn.IFNA(VLOOKUP(L329,buff!$K:$L,2,FALSE),"")=0,"",_xlfn.IFNA(VLOOKUP(L329,buff!$K:$L,2,FALSE),""))</f>
        <v>20324:100:3:9</v>
      </c>
      <c r="R329" s="6" t="str">
        <f>IF(_xlfn.IFNA(VLOOKUP(M329,buff!$K:$L,2,FALSE),"")=0,"",_xlfn.IFNA(VLOOKUP(M329,buff!$K:$L,2,FALSE),""))</f>
        <v/>
      </c>
      <c r="S329" s="6" t="str">
        <f>IF(_xlfn.IFNA(VLOOKUP(N329,buff!$K:$L,2,FALSE),"")=0,"",_xlfn.IFNA(VLOOKUP(N329,buff!$K:$L,2,FALSE),""))</f>
        <v/>
      </c>
      <c r="T329" s="6" t="str">
        <f>IF(_xlfn.IFNA(VLOOKUP(O329,buff!$K:$L,2,FALSE),"")=0,"",_xlfn.IFNA(VLOOKUP(O329,buff!$K:$L,2,FALSE),""))</f>
        <v/>
      </c>
      <c r="U329" s="6" t="str">
        <f>IF(_xlfn.IFNA(VLOOKUP(P329,buff!$K:$L,2,FALSE),"")=0,"",_xlfn.IFNA(VLOOKUP(P329,buff!$K:$L,2,FALSE),""))</f>
        <v/>
      </c>
      <c r="V329">
        <v>147</v>
      </c>
      <c r="W329" t="s">
        <v>1554</v>
      </c>
    </row>
    <row r="330" spans="1:23" x14ac:dyDescent="0.15">
      <c r="A330" s="8" t="str">
        <f t="shared" si="53"/>
        <v>被动技能17等级5</v>
      </c>
      <c r="B330" s="8">
        <f t="shared" si="57"/>
        <v>17</v>
      </c>
      <c r="C330" s="8">
        <f t="shared" si="46"/>
        <v>5</v>
      </c>
      <c r="E330" s="8">
        <f t="shared" si="54"/>
        <v>325</v>
      </c>
      <c r="F330" t="str">
        <f t="shared" si="55"/>
        <v>祝福中</v>
      </c>
      <c r="G330">
        <v>325</v>
      </c>
      <c r="H330" s="4" t="s">
        <v>502</v>
      </c>
      <c r="I330" s="4" t="str">
        <f t="shared" si="56"/>
        <v>己方全体增加血量最大值180</v>
      </c>
      <c r="J330" t="s">
        <v>156</v>
      </c>
      <c r="K330" s="10" t="str">
        <f t="shared" si="52"/>
        <v>20325:100:3:9</v>
      </c>
      <c r="L330" s="4" t="s">
        <v>978</v>
      </c>
      <c r="Q330" s="6" t="str">
        <f>IF(_xlfn.IFNA(VLOOKUP(L330,buff!$K:$L,2,FALSE),"")=0,"",_xlfn.IFNA(VLOOKUP(L330,buff!$K:$L,2,FALSE),""))</f>
        <v>20325:100:3:9</v>
      </c>
      <c r="R330" s="6" t="str">
        <f>IF(_xlfn.IFNA(VLOOKUP(M330,buff!$K:$L,2,FALSE),"")=0,"",_xlfn.IFNA(VLOOKUP(M330,buff!$K:$L,2,FALSE),""))</f>
        <v/>
      </c>
      <c r="S330" s="6" t="str">
        <f>IF(_xlfn.IFNA(VLOOKUP(N330,buff!$K:$L,2,FALSE),"")=0,"",_xlfn.IFNA(VLOOKUP(N330,buff!$K:$L,2,FALSE),""))</f>
        <v/>
      </c>
      <c r="T330" s="6" t="str">
        <f>IF(_xlfn.IFNA(VLOOKUP(O330,buff!$K:$L,2,FALSE),"")=0,"",_xlfn.IFNA(VLOOKUP(O330,buff!$K:$L,2,FALSE),""))</f>
        <v/>
      </c>
      <c r="U330" s="6" t="str">
        <f>IF(_xlfn.IFNA(VLOOKUP(P330,buff!$K:$L,2,FALSE),"")=0,"",_xlfn.IFNA(VLOOKUP(P330,buff!$K:$L,2,FALSE),""))</f>
        <v/>
      </c>
      <c r="V330">
        <v>180</v>
      </c>
      <c r="W330" t="s">
        <v>1554</v>
      </c>
    </row>
    <row r="331" spans="1:23" x14ac:dyDescent="0.15">
      <c r="A331" s="8" t="str">
        <f t="shared" si="53"/>
        <v>被动技能17等级6</v>
      </c>
      <c r="B331" s="8">
        <f t="shared" si="57"/>
        <v>17</v>
      </c>
      <c r="C331" s="8">
        <f t="shared" si="46"/>
        <v>6</v>
      </c>
      <c r="E331" s="8">
        <f t="shared" si="54"/>
        <v>326</v>
      </c>
      <c r="F331" t="str">
        <f t="shared" si="55"/>
        <v>祝福中</v>
      </c>
      <c r="G331">
        <v>326</v>
      </c>
      <c r="H331" s="4" t="s">
        <v>502</v>
      </c>
      <c r="I331" s="4" t="str">
        <f t="shared" si="56"/>
        <v>己方全体增加血量最大值222</v>
      </c>
      <c r="J331" t="s">
        <v>156</v>
      </c>
      <c r="K331" s="10" t="str">
        <f t="shared" si="52"/>
        <v>20326:100:3:9</v>
      </c>
      <c r="L331" s="4" t="s">
        <v>979</v>
      </c>
      <c r="Q331" s="6" t="str">
        <f>IF(_xlfn.IFNA(VLOOKUP(L331,buff!$K:$L,2,FALSE),"")=0,"",_xlfn.IFNA(VLOOKUP(L331,buff!$K:$L,2,FALSE),""))</f>
        <v>20326:100:3:9</v>
      </c>
      <c r="R331" s="6" t="str">
        <f>IF(_xlfn.IFNA(VLOOKUP(M331,buff!$K:$L,2,FALSE),"")=0,"",_xlfn.IFNA(VLOOKUP(M331,buff!$K:$L,2,FALSE),""))</f>
        <v/>
      </c>
      <c r="S331" s="6" t="str">
        <f>IF(_xlfn.IFNA(VLOOKUP(N331,buff!$K:$L,2,FALSE),"")=0,"",_xlfn.IFNA(VLOOKUP(N331,buff!$K:$L,2,FALSE),""))</f>
        <v/>
      </c>
      <c r="T331" s="6" t="str">
        <f>IF(_xlfn.IFNA(VLOOKUP(O331,buff!$K:$L,2,FALSE),"")=0,"",_xlfn.IFNA(VLOOKUP(O331,buff!$K:$L,2,FALSE),""))</f>
        <v/>
      </c>
      <c r="U331" s="6" t="str">
        <f>IF(_xlfn.IFNA(VLOOKUP(P331,buff!$K:$L,2,FALSE),"")=0,"",_xlfn.IFNA(VLOOKUP(P331,buff!$K:$L,2,FALSE),""))</f>
        <v/>
      </c>
      <c r="V331">
        <v>222</v>
      </c>
      <c r="W331" t="s">
        <v>1554</v>
      </c>
    </row>
    <row r="332" spans="1:23" x14ac:dyDescent="0.15">
      <c r="A332" s="8" t="str">
        <f t="shared" si="53"/>
        <v>被动技能17等级7</v>
      </c>
      <c r="B332" s="8">
        <f t="shared" si="57"/>
        <v>17</v>
      </c>
      <c r="C332" s="8">
        <f t="shared" si="46"/>
        <v>7</v>
      </c>
      <c r="E332" s="8">
        <f t="shared" si="54"/>
        <v>327</v>
      </c>
      <c r="F332" t="str">
        <f t="shared" si="55"/>
        <v>祝福中</v>
      </c>
      <c r="G332">
        <v>327</v>
      </c>
      <c r="H332" s="4" t="s">
        <v>502</v>
      </c>
      <c r="I332" s="4" t="str">
        <f t="shared" si="56"/>
        <v>己方全体增加血量最大值274</v>
      </c>
      <c r="J332" t="s">
        <v>156</v>
      </c>
      <c r="K332" s="10" t="str">
        <f t="shared" si="52"/>
        <v>20327:100:3:9</v>
      </c>
      <c r="L332" s="4" t="s">
        <v>980</v>
      </c>
      <c r="Q332" s="6" t="str">
        <f>IF(_xlfn.IFNA(VLOOKUP(L332,buff!$K:$L,2,FALSE),"")=0,"",_xlfn.IFNA(VLOOKUP(L332,buff!$K:$L,2,FALSE),""))</f>
        <v>20327:100:3:9</v>
      </c>
      <c r="R332" s="6" t="str">
        <f>IF(_xlfn.IFNA(VLOOKUP(M332,buff!$K:$L,2,FALSE),"")=0,"",_xlfn.IFNA(VLOOKUP(M332,buff!$K:$L,2,FALSE),""))</f>
        <v/>
      </c>
      <c r="S332" s="6" t="str">
        <f>IF(_xlfn.IFNA(VLOOKUP(N332,buff!$K:$L,2,FALSE),"")=0,"",_xlfn.IFNA(VLOOKUP(N332,buff!$K:$L,2,FALSE),""))</f>
        <v/>
      </c>
      <c r="T332" s="6" t="str">
        <f>IF(_xlfn.IFNA(VLOOKUP(O332,buff!$K:$L,2,FALSE),"")=0,"",_xlfn.IFNA(VLOOKUP(O332,buff!$K:$L,2,FALSE),""))</f>
        <v/>
      </c>
      <c r="U332" s="6" t="str">
        <f>IF(_xlfn.IFNA(VLOOKUP(P332,buff!$K:$L,2,FALSE),"")=0,"",_xlfn.IFNA(VLOOKUP(P332,buff!$K:$L,2,FALSE),""))</f>
        <v/>
      </c>
      <c r="V332">
        <v>274</v>
      </c>
      <c r="W332" t="s">
        <v>1554</v>
      </c>
    </row>
    <row r="333" spans="1:23" x14ac:dyDescent="0.15">
      <c r="A333" s="8" t="str">
        <f t="shared" si="53"/>
        <v>被动技能17等级8</v>
      </c>
      <c r="B333" s="8">
        <f t="shared" si="57"/>
        <v>17</v>
      </c>
      <c r="C333" s="8">
        <f t="shared" si="46"/>
        <v>8</v>
      </c>
      <c r="E333" s="8">
        <f t="shared" si="54"/>
        <v>328</v>
      </c>
      <c r="F333" t="str">
        <f t="shared" si="55"/>
        <v>祝福中</v>
      </c>
      <c r="G333">
        <v>328</v>
      </c>
      <c r="H333" s="4" t="s">
        <v>502</v>
      </c>
      <c r="I333" s="4" t="str">
        <f t="shared" si="56"/>
        <v>己方全体增加血量最大值337</v>
      </c>
      <c r="J333" t="s">
        <v>156</v>
      </c>
      <c r="K333" s="10" t="str">
        <f t="shared" si="52"/>
        <v>20328:100:3:9</v>
      </c>
      <c r="L333" s="4" t="s">
        <v>981</v>
      </c>
      <c r="Q333" s="6" t="str">
        <f>IF(_xlfn.IFNA(VLOOKUP(L333,buff!$K:$L,2,FALSE),"")=0,"",_xlfn.IFNA(VLOOKUP(L333,buff!$K:$L,2,FALSE),""))</f>
        <v>20328:100:3:9</v>
      </c>
      <c r="R333" s="6" t="str">
        <f>IF(_xlfn.IFNA(VLOOKUP(M333,buff!$K:$L,2,FALSE),"")=0,"",_xlfn.IFNA(VLOOKUP(M333,buff!$K:$L,2,FALSE),""))</f>
        <v/>
      </c>
      <c r="S333" s="6" t="str">
        <f>IF(_xlfn.IFNA(VLOOKUP(N333,buff!$K:$L,2,FALSE),"")=0,"",_xlfn.IFNA(VLOOKUP(N333,buff!$K:$L,2,FALSE),""))</f>
        <v/>
      </c>
      <c r="T333" s="6" t="str">
        <f>IF(_xlfn.IFNA(VLOOKUP(O333,buff!$K:$L,2,FALSE),"")=0,"",_xlfn.IFNA(VLOOKUP(O333,buff!$K:$L,2,FALSE),""))</f>
        <v/>
      </c>
      <c r="U333" s="6" t="str">
        <f>IF(_xlfn.IFNA(VLOOKUP(P333,buff!$K:$L,2,FALSE),"")=0,"",_xlfn.IFNA(VLOOKUP(P333,buff!$K:$L,2,FALSE),""))</f>
        <v/>
      </c>
      <c r="V333">
        <v>337</v>
      </c>
      <c r="W333" t="s">
        <v>1554</v>
      </c>
    </row>
    <row r="334" spans="1:23" x14ac:dyDescent="0.15">
      <c r="A334" s="8" t="str">
        <f t="shared" si="53"/>
        <v>被动技能17等级9</v>
      </c>
      <c r="B334" s="8">
        <f t="shared" si="57"/>
        <v>17</v>
      </c>
      <c r="C334" s="8">
        <f t="shared" si="46"/>
        <v>9</v>
      </c>
      <c r="E334" s="8">
        <f t="shared" si="54"/>
        <v>329</v>
      </c>
      <c r="F334" t="str">
        <f t="shared" si="55"/>
        <v>祝福中</v>
      </c>
      <c r="G334">
        <v>329</v>
      </c>
      <c r="H334" s="4" t="s">
        <v>502</v>
      </c>
      <c r="I334" s="4" t="str">
        <f t="shared" si="56"/>
        <v>己方全体增加血量最大值416</v>
      </c>
      <c r="J334" t="s">
        <v>156</v>
      </c>
      <c r="K334" s="10" t="str">
        <f t="shared" si="52"/>
        <v>20329:100:3:9</v>
      </c>
      <c r="L334" s="4" t="s">
        <v>982</v>
      </c>
      <c r="Q334" s="6" t="str">
        <f>IF(_xlfn.IFNA(VLOOKUP(L334,buff!$K:$L,2,FALSE),"")=0,"",_xlfn.IFNA(VLOOKUP(L334,buff!$K:$L,2,FALSE),""))</f>
        <v>20329:100:3:9</v>
      </c>
      <c r="R334" s="6" t="str">
        <f>IF(_xlfn.IFNA(VLOOKUP(M334,buff!$K:$L,2,FALSE),"")=0,"",_xlfn.IFNA(VLOOKUP(M334,buff!$K:$L,2,FALSE),""))</f>
        <v/>
      </c>
      <c r="S334" s="6" t="str">
        <f>IF(_xlfn.IFNA(VLOOKUP(N334,buff!$K:$L,2,FALSE),"")=0,"",_xlfn.IFNA(VLOOKUP(N334,buff!$K:$L,2,FALSE),""))</f>
        <v/>
      </c>
      <c r="T334" s="6" t="str">
        <f>IF(_xlfn.IFNA(VLOOKUP(O334,buff!$K:$L,2,FALSE),"")=0,"",_xlfn.IFNA(VLOOKUP(O334,buff!$K:$L,2,FALSE),""))</f>
        <v/>
      </c>
      <c r="U334" s="6" t="str">
        <f>IF(_xlfn.IFNA(VLOOKUP(P334,buff!$K:$L,2,FALSE),"")=0,"",_xlfn.IFNA(VLOOKUP(P334,buff!$K:$L,2,FALSE),""))</f>
        <v/>
      </c>
      <c r="V334">
        <v>416</v>
      </c>
      <c r="W334" t="s">
        <v>1554</v>
      </c>
    </row>
    <row r="335" spans="1:23" x14ac:dyDescent="0.15">
      <c r="A335" s="8" t="str">
        <f t="shared" si="53"/>
        <v>被动技能17等级10</v>
      </c>
      <c r="B335" s="8">
        <f t="shared" si="57"/>
        <v>17</v>
      </c>
      <c r="C335" s="8">
        <f t="shared" si="46"/>
        <v>10</v>
      </c>
      <c r="E335" s="8">
        <f t="shared" si="54"/>
        <v>330</v>
      </c>
      <c r="F335" t="str">
        <f t="shared" si="55"/>
        <v>祝福中</v>
      </c>
      <c r="G335">
        <v>330</v>
      </c>
      <c r="H335" s="4" t="s">
        <v>502</v>
      </c>
      <c r="I335" s="4" t="str">
        <f t="shared" si="56"/>
        <v>己方全体增加血量最大值512</v>
      </c>
      <c r="J335" t="s">
        <v>156</v>
      </c>
      <c r="K335" s="10" t="str">
        <f t="shared" si="52"/>
        <v>20330:100:3:9</v>
      </c>
      <c r="L335" s="4" t="s">
        <v>983</v>
      </c>
      <c r="Q335" s="6" t="str">
        <f>IF(_xlfn.IFNA(VLOOKUP(L335,buff!$K:$L,2,FALSE),"")=0,"",_xlfn.IFNA(VLOOKUP(L335,buff!$K:$L,2,FALSE),""))</f>
        <v>20330:100:3:9</v>
      </c>
      <c r="R335" s="6" t="str">
        <f>IF(_xlfn.IFNA(VLOOKUP(M335,buff!$K:$L,2,FALSE),"")=0,"",_xlfn.IFNA(VLOOKUP(M335,buff!$K:$L,2,FALSE),""))</f>
        <v/>
      </c>
      <c r="S335" s="6" t="str">
        <f>IF(_xlfn.IFNA(VLOOKUP(N335,buff!$K:$L,2,FALSE),"")=0,"",_xlfn.IFNA(VLOOKUP(N335,buff!$K:$L,2,FALSE),""))</f>
        <v/>
      </c>
      <c r="T335" s="6" t="str">
        <f>IF(_xlfn.IFNA(VLOOKUP(O335,buff!$K:$L,2,FALSE),"")=0,"",_xlfn.IFNA(VLOOKUP(O335,buff!$K:$L,2,FALSE),""))</f>
        <v/>
      </c>
      <c r="U335" s="6" t="str">
        <f>IF(_xlfn.IFNA(VLOOKUP(P335,buff!$K:$L,2,FALSE),"")=0,"",_xlfn.IFNA(VLOOKUP(P335,buff!$K:$L,2,FALSE),""))</f>
        <v/>
      </c>
      <c r="V335">
        <v>512</v>
      </c>
      <c r="W335" t="s">
        <v>1554</v>
      </c>
    </row>
    <row r="336" spans="1:23" x14ac:dyDescent="0.15">
      <c r="A336" s="8" t="str">
        <f t="shared" si="53"/>
        <v>被动技能17等级11</v>
      </c>
      <c r="B336" s="8">
        <f t="shared" si="57"/>
        <v>17</v>
      </c>
      <c r="C336" s="8">
        <f t="shared" si="46"/>
        <v>11</v>
      </c>
      <c r="E336" s="8">
        <f t="shared" si="54"/>
        <v>331</v>
      </c>
      <c r="F336" t="str">
        <f t="shared" si="55"/>
        <v>祝福中</v>
      </c>
      <c r="G336">
        <v>331</v>
      </c>
      <c r="H336" s="4" t="s">
        <v>502</v>
      </c>
      <c r="I336" s="4" t="str">
        <f t="shared" si="56"/>
        <v>己方全体增加血量最大值630</v>
      </c>
      <c r="J336" t="s">
        <v>156</v>
      </c>
      <c r="K336" s="10" t="str">
        <f t="shared" si="52"/>
        <v>20331:100:3:9</v>
      </c>
      <c r="L336" s="4" t="s">
        <v>984</v>
      </c>
      <c r="Q336" s="6" t="str">
        <f>IF(_xlfn.IFNA(VLOOKUP(L336,buff!$K:$L,2,FALSE),"")=0,"",_xlfn.IFNA(VLOOKUP(L336,buff!$K:$L,2,FALSE),""))</f>
        <v>20331:100:3:9</v>
      </c>
      <c r="R336" s="6" t="str">
        <f>IF(_xlfn.IFNA(VLOOKUP(M336,buff!$K:$L,2,FALSE),"")=0,"",_xlfn.IFNA(VLOOKUP(M336,buff!$K:$L,2,FALSE),""))</f>
        <v/>
      </c>
      <c r="S336" s="6" t="str">
        <f>IF(_xlfn.IFNA(VLOOKUP(N336,buff!$K:$L,2,FALSE),"")=0,"",_xlfn.IFNA(VLOOKUP(N336,buff!$K:$L,2,FALSE),""))</f>
        <v/>
      </c>
      <c r="T336" s="6" t="str">
        <f>IF(_xlfn.IFNA(VLOOKUP(O336,buff!$K:$L,2,FALSE),"")=0,"",_xlfn.IFNA(VLOOKUP(O336,buff!$K:$L,2,FALSE),""))</f>
        <v/>
      </c>
      <c r="U336" s="6" t="str">
        <f>IF(_xlfn.IFNA(VLOOKUP(P336,buff!$K:$L,2,FALSE),"")=0,"",_xlfn.IFNA(VLOOKUP(P336,buff!$K:$L,2,FALSE),""))</f>
        <v/>
      </c>
      <c r="V336">
        <v>630</v>
      </c>
      <c r="W336" t="s">
        <v>1554</v>
      </c>
    </row>
    <row r="337" spans="1:23" x14ac:dyDescent="0.15">
      <c r="A337" s="8" t="str">
        <f t="shared" si="53"/>
        <v>被动技能17等级12</v>
      </c>
      <c r="B337" s="8">
        <f t="shared" si="57"/>
        <v>17</v>
      </c>
      <c r="C337" s="8">
        <f t="shared" si="46"/>
        <v>12</v>
      </c>
      <c r="E337" s="8">
        <f t="shared" si="54"/>
        <v>332</v>
      </c>
      <c r="F337" t="str">
        <f t="shared" si="55"/>
        <v>祝福中</v>
      </c>
      <c r="G337">
        <v>332</v>
      </c>
      <c r="H337" s="4" t="s">
        <v>502</v>
      </c>
      <c r="I337" s="4" t="str">
        <f t="shared" si="56"/>
        <v>己方全体增加血量最大值776</v>
      </c>
      <c r="J337" t="s">
        <v>156</v>
      </c>
      <c r="K337" s="10" t="str">
        <f t="shared" si="52"/>
        <v>20332:100:3:9</v>
      </c>
      <c r="L337" s="4" t="s">
        <v>985</v>
      </c>
      <c r="Q337" s="6" t="str">
        <f>IF(_xlfn.IFNA(VLOOKUP(L337,buff!$K:$L,2,FALSE),"")=0,"",_xlfn.IFNA(VLOOKUP(L337,buff!$K:$L,2,FALSE),""))</f>
        <v>20332:100:3:9</v>
      </c>
      <c r="R337" s="6" t="str">
        <f>IF(_xlfn.IFNA(VLOOKUP(M337,buff!$K:$L,2,FALSE),"")=0,"",_xlfn.IFNA(VLOOKUP(M337,buff!$K:$L,2,FALSE),""))</f>
        <v/>
      </c>
      <c r="S337" s="6" t="str">
        <f>IF(_xlfn.IFNA(VLOOKUP(N337,buff!$K:$L,2,FALSE),"")=0,"",_xlfn.IFNA(VLOOKUP(N337,buff!$K:$L,2,FALSE),""))</f>
        <v/>
      </c>
      <c r="T337" s="6" t="str">
        <f>IF(_xlfn.IFNA(VLOOKUP(O337,buff!$K:$L,2,FALSE),"")=0,"",_xlfn.IFNA(VLOOKUP(O337,buff!$K:$L,2,FALSE),""))</f>
        <v/>
      </c>
      <c r="U337" s="6" t="str">
        <f>IF(_xlfn.IFNA(VLOOKUP(P337,buff!$K:$L,2,FALSE),"")=0,"",_xlfn.IFNA(VLOOKUP(P337,buff!$K:$L,2,FALSE),""))</f>
        <v/>
      </c>
      <c r="V337">
        <v>776</v>
      </c>
      <c r="W337" t="s">
        <v>1554</v>
      </c>
    </row>
    <row r="338" spans="1:23" x14ac:dyDescent="0.15">
      <c r="A338" s="8" t="str">
        <f t="shared" si="53"/>
        <v>被动技能17等级13</v>
      </c>
      <c r="B338" s="8">
        <f t="shared" si="57"/>
        <v>17</v>
      </c>
      <c r="C338" s="8">
        <f t="shared" si="46"/>
        <v>13</v>
      </c>
      <c r="E338" s="8">
        <f t="shared" si="54"/>
        <v>333</v>
      </c>
      <c r="F338" t="str">
        <f t="shared" si="55"/>
        <v>祝福中</v>
      </c>
      <c r="G338">
        <v>333</v>
      </c>
      <c r="H338" s="4" t="s">
        <v>502</v>
      </c>
      <c r="I338" s="4" t="str">
        <f t="shared" si="56"/>
        <v>己方全体增加血量最大值956</v>
      </c>
      <c r="J338" t="s">
        <v>156</v>
      </c>
      <c r="K338" s="10" t="str">
        <f t="shared" si="52"/>
        <v>20333:100:3:9</v>
      </c>
      <c r="L338" s="4" t="s">
        <v>986</v>
      </c>
      <c r="Q338" s="6" t="str">
        <f>IF(_xlfn.IFNA(VLOOKUP(L338,buff!$K:$L,2,FALSE),"")=0,"",_xlfn.IFNA(VLOOKUP(L338,buff!$K:$L,2,FALSE),""))</f>
        <v>20333:100:3:9</v>
      </c>
      <c r="R338" s="6" t="str">
        <f>IF(_xlfn.IFNA(VLOOKUP(M338,buff!$K:$L,2,FALSE),"")=0,"",_xlfn.IFNA(VLOOKUP(M338,buff!$K:$L,2,FALSE),""))</f>
        <v/>
      </c>
      <c r="S338" s="6" t="str">
        <f>IF(_xlfn.IFNA(VLOOKUP(N338,buff!$K:$L,2,FALSE),"")=0,"",_xlfn.IFNA(VLOOKUP(N338,buff!$K:$L,2,FALSE),""))</f>
        <v/>
      </c>
      <c r="T338" s="6" t="str">
        <f>IF(_xlfn.IFNA(VLOOKUP(O338,buff!$K:$L,2,FALSE),"")=0,"",_xlfn.IFNA(VLOOKUP(O338,buff!$K:$L,2,FALSE),""))</f>
        <v/>
      </c>
      <c r="U338" s="6" t="str">
        <f>IF(_xlfn.IFNA(VLOOKUP(P338,buff!$K:$L,2,FALSE),"")=0,"",_xlfn.IFNA(VLOOKUP(P338,buff!$K:$L,2,FALSE),""))</f>
        <v/>
      </c>
      <c r="V338">
        <v>956</v>
      </c>
      <c r="W338" t="s">
        <v>1554</v>
      </c>
    </row>
    <row r="339" spans="1:23" x14ac:dyDescent="0.15">
      <c r="A339" s="8" t="str">
        <f t="shared" si="53"/>
        <v>被动技能17等级14</v>
      </c>
      <c r="B339" s="8">
        <f t="shared" si="57"/>
        <v>17</v>
      </c>
      <c r="C339" s="8">
        <f t="shared" si="46"/>
        <v>14</v>
      </c>
      <c r="E339" s="8">
        <f t="shared" si="54"/>
        <v>334</v>
      </c>
      <c r="F339" t="str">
        <f t="shared" si="55"/>
        <v>祝福中</v>
      </c>
      <c r="G339">
        <v>334</v>
      </c>
      <c r="H339" s="4" t="s">
        <v>502</v>
      </c>
      <c r="I339" s="4" t="str">
        <f t="shared" si="56"/>
        <v>己方全体增加血量最大值1177</v>
      </c>
      <c r="J339" t="s">
        <v>156</v>
      </c>
      <c r="K339" s="10" t="str">
        <f t="shared" si="52"/>
        <v>20334:100:3:9</v>
      </c>
      <c r="L339" s="4" t="s">
        <v>987</v>
      </c>
      <c r="Q339" s="6" t="str">
        <f>IF(_xlfn.IFNA(VLOOKUP(L339,buff!$K:$L,2,FALSE),"")=0,"",_xlfn.IFNA(VLOOKUP(L339,buff!$K:$L,2,FALSE),""))</f>
        <v>20334:100:3:9</v>
      </c>
      <c r="R339" s="6" t="str">
        <f>IF(_xlfn.IFNA(VLOOKUP(M339,buff!$K:$L,2,FALSE),"")=0,"",_xlfn.IFNA(VLOOKUP(M339,buff!$K:$L,2,FALSE),""))</f>
        <v/>
      </c>
      <c r="S339" s="6" t="str">
        <f>IF(_xlfn.IFNA(VLOOKUP(N339,buff!$K:$L,2,FALSE),"")=0,"",_xlfn.IFNA(VLOOKUP(N339,buff!$K:$L,2,FALSE),""))</f>
        <v/>
      </c>
      <c r="T339" s="6" t="str">
        <f>IF(_xlfn.IFNA(VLOOKUP(O339,buff!$K:$L,2,FALSE),"")=0,"",_xlfn.IFNA(VLOOKUP(O339,buff!$K:$L,2,FALSE),""))</f>
        <v/>
      </c>
      <c r="U339" s="6" t="str">
        <f>IF(_xlfn.IFNA(VLOOKUP(P339,buff!$K:$L,2,FALSE),"")=0,"",_xlfn.IFNA(VLOOKUP(P339,buff!$K:$L,2,FALSE),""))</f>
        <v/>
      </c>
      <c r="V339">
        <v>1177</v>
      </c>
      <c r="W339" t="s">
        <v>1554</v>
      </c>
    </row>
    <row r="340" spans="1:23" x14ac:dyDescent="0.15">
      <c r="A340" s="8" t="str">
        <f t="shared" si="53"/>
        <v>被动技能17等级15</v>
      </c>
      <c r="B340" s="8">
        <f t="shared" si="57"/>
        <v>17</v>
      </c>
      <c r="C340" s="8">
        <f t="shared" si="46"/>
        <v>15</v>
      </c>
      <c r="E340" s="8">
        <f t="shared" si="54"/>
        <v>335</v>
      </c>
      <c r="F340" t="str">
        <f t="shared" si="55"/>
        <v>祝福中</v>
      </c>
      <c r="G340">
        <v>335</v>
      </c>
      <c r="H340" s="4" t="s">
        <v>502</v>
      </c>
      <c r="I340" s="4" t="str">
        <f t="shared" si="56"/>
        <v>己方全体增加血量最大值1449</v>
      </c>
      <c r="J340" t="s">
        <v>156</v>
      </c>
      <c r="K340" s="10" t="str">
        <f t="shared" si="52"/>
        <v>20335:100:3:9</v>
      </c>
      <c r="L340" s="4" t="s">
        <v>988</v>
      </c>
      <c r="Q340" s="6" t="str">
        <f>IF(_xlfn.IFNA(VLOOKUP(L340,buff!$K:$L,2,FALSE),"")=0,"",_xlfn.IFNA(VLOOKUP(L340,buff!$K:$L,2,FALSE),""))</f>
        <v>20335:100:3:9</v>
      </c>
      <c r="R340" s="6" t="str">
        <f>IF(_xlfn.IFNA(VLOOKUP(M340,buff!$K:$L,2,FALSE),"")=0,"",_xlfn.IFNA(VLOOKUP(M340,buff!$K:$L,2,FALSE),""))</f>
        <v/>
      </c>
      <c r="S340" s="6" t="str">
        <f>IF(_xlfn.IFNA(VLOOKUP(N340,buff!$K:$L,2,FALSE),"")=0,"",_xlfn.IFNA(VLOOKUP(N340,buff!$K:$L,2,FALSE),""))</f>
        <v/>
      </c>
      <c r="T340" s="6" t="str">
        <f>IF(_xlfn.IFNA(VLOOKUP(O340,buff!$K:$L,2,FALSE),"")=0,"",_xlfn.IFNA(VLOOKUP(O340,buff!$K:$L,2,FALSE),""))</f>
        <v/>
      </c>
      <c r="U340" s="6" t="str">
        <f>IF(_xlfn.IFNA(VLOOKUP(P340,buff!$K:$L,2,FALSE),"")=0,"",_xlfn.IFNA(VLOOKUP(P340,buff!$K:$L,2,FALSE),""))</f>
        <v/>
      </c>
      <c r="V340">
        <v>1449</v>
      </c>
      <c r="W340" t="s">
        <v>1554</v>
      </c>
    </row>
    <row r="341" spans="1:23" x14ac:dyDescent="0.15">
      <c r="A341" s="8" t="str">
        <f t="shared" si="53"/>
        <v>被动技能17等级16</v>
      </c>
      <c r="B341" s="8">
        <f t="shared" si="57"/>
        <v>17</v>
      </c>
      <c r="C341" s="8">
        <f t="shared" si="46"/>
        <v>16</v>
      </c>
      <c r="E341" s="8">
        <f t="shared" si="54"/>
        <v>336</v>
      </c>
      <c r="F341" t="str">
        <f t="shared" si="55"/>
        <v>祝福中</v>
      </c>
      <c r="G341">
        <v>336</v>
      </c>
      <c r="H341" s="4" t="s">
        <v>502</v>
      </c>
      <c r="I341" s="4" t="str">
        <f t="shared" si="56"/>
        <v>己方全体增加血量最大值1784</v>
      </c>
      <c r="J341" t="s">
        <v>156</v>
      </c>
      <c r="K341" s="10" t="str">
        <f t="shared" si="52"/>
        <v>20336:100:3:9</v>
      </c>
      <c r="L341" s="4" t="s">
        <v>989</v>
      </c>
      <c r="Q341" s="6" t="str">
        <f>IF(_xlfn.IFNA(VLOOKUP(L341,buff!$K:$L,2,FALSE),"")=0,"",_xlfn.IFNA(VLOOKUP(L341,buff!$K:$L,2,FALSE),""))</f>
        <v>20336:100:3:9</v>
      </c>
      <c r="R341" s="6" t="str">
        <f>IF(_xlfn.IFNA(VLOOKUP(M341,buff!$K:$L,2,FALSE),"")=0,"",_xlfn.IFNA(VLOOKUP(M341,buff!$K:$L,2,FALSE),""))</f>
        <v/>
      </c>
      <c r="S341" s="6" t="str">
        <f>IF(_xlfn.IFNA(VLOOKUP(N341,buff!$K:$L,2,FALSE),"")=0,"",_xlfn.IFNA(VLOOKUP(N341,buff!$K:$L,2,FALSE),""))</f>
        <v/>
      </c>
      <c r="T341" s="6" t="str">
        <f>IF(_xlfn.IFNA(VLOOKUP(O341,buff!$K:$L,2,FALSE),"")=0,"",_xlfn.IFNA(VLOOKUP(O341,buff!$K:$L,2,FALSE),""))</f>
        <v/>
      </c>
      <c r="U341" s="6" t="str">
        <f>IF(_xlfn.IFNA(VLOOKUP(P341,buff!$K:$L,2,FALSE),"")=0,"",_xlfn.IFNA(VLOOKUP(P341,buff!$K:$L,2,FALSE),""))</f>
        <v/>
      </c>
      <c r="V341">
        <v>1784</v>
      </c>
      <c r="W341" t="s">
        <v>1554</v>
      </c>
    </row>
    <row r="342" spans="1:23" x14ac:dyDescent="0.15">
      <c r="A342" s="8" t="str">
        <f t="shared" si="53"/>
        <v>被动技能17等级17</v>
      </c>
      <c r="B342" s="8">
        <f t="shared" si="57"/>
        <v>17</v>
      </c>
      <c r="C342" s="8">
        <f t="shared" si="46"/>
        <v>17</v>
      </c>
      <c r="E342" s="8">
        <f t="shared" si="54"/>
        <v>337</v>
      </c>
      <c r="F342" t="str">
        <f t="shared" si="55"/>
        <v>祝福中</v>
      </c>
      <c r="G342">
        <v>337</v>
      </c>
      <c r="H342" s="4" t="s">
        <v>502</v>
      </c>
      <c r="I342" s="4" t="str">
        <f t="shared" si="56"/>
        <v>己方全体增加血量最大值2197</v>
      </c>
      <c r="J342" t="s">
        <v>156</v>
      </c>
      <c r="K342" s="10" t="str">
        <f t="shared" si="52"/>
        <v>20337:100:3:9</v>
      </c>
      <c r="L342" s="4" t="s">
        <v>990</v>
      </c>
      <c r="Q342" s="6" t="str">
        <f>IF(_xlfn.IFNA(VLOOKUP(L342,buff!$K:$L,2,FALSE),"")=0,"",_xlfn.IFNA(VLOOKUP(L342,buff!$K:$L,2,FALSE),""))</f>
        <v>20337:100:3:9</v>
      </c>
      <c r="R342" s="6" t="str">
        <f>IF(_xlfn.IFNA(VLOOKUP(M342,buff!$K:$L,2,FALSE),"")=0,"",_xlfn.IFNA(VLOOKUP(M342,buff!$K:$L,2,FALSE),""))</f>
        <v/>
      </c>
      <c r="S342" s="6" t="str">
        <f>IF(_xlfn.IFNA(VLOOKUP(N342,buff!$K:$L,2,FALSE),"")=0,"",_xlfn.IFNA(VLOOKUP(N342,buff!$K:$L,2,FALSE),""))</f>
        <v/>
      </c>
      <c r="T342" s="6" t="str">
        <f>IF(_xlfn.IFNA(VLOOKUP(O342,buff!$K:$L,2,FALSE),"")=0,"",_xlfn.IFNA(VLOOKUP(O342,buff!$K:$L,2,FALSE),""))</f>
        <v/>
      </c>
      <c r="U342" s="6" t="str">
        <f>IF(_xlfn.IFNA(VLOOKUP(P342,buff!$K:$L,2,FALSE),"")=0,"",_xlfn.IFNA(VLOOKUP(P342,buff!$K:$L,2,FALSE),""))</f>
        <v/>
      </c>
      <c r="V342">
        <v>2197</v>
      </c>
      <c r="W342" t="s">
        <v>1554</v>
      </c>
    </row>
    <row r="343" spans="1:23" x14ac:dyDescent="0.15">
      <c r="A343" s="8" t="str">
        <f t="shared" si="53"/>
        <v>被动技能17等级18</v>
      </c>
      <c r="B343" s="8">
        <f t="shared" si="57"/>
        <v>17</v>
      </c>
      <c r="C343" s="8">
        <f t="shared" ref="C343:C406" si="58">IF(C342=C$4,1,C342+1)</f>
        <v>18</v>
      </c>
      <c r="E343" s="8">
        <f t="shared" si="54"/>
        <v>338</v>
      </c>
      <c r="F343" t="str">
        <f t="shared" si="55"/>
        <v>祝福中</v>
      </c>
      <c r="G343">
        <v>338</v>
      </c>
      <c r="H343" s="4" t="s">
        <v>502</v>
      </c>
      <c r="I343" s="4" t="str">
        <f t="shared" si="56"/>
        <v>己方全体增加血量最大值2705</v>
      </c>
      <c r="J343" t="s">
        <v>156</v>
      </c>
      <c r="K343" s="10" t="str">
        <f t="shared" si="52"/>
        <v>20338:100:3:9</v>
      </c>
      <c r="L343" s="4" t="s">
        <v>991</v>
      </c>
      <c r="Q343" s="6" t="str">
        <f>IF(_xlfn.IFNA(VLOOKUP(L343,buff!$K:$L,2,FALSE),"")=0,"",_xlfn.IFNA(VLOOKUP(L343,buff!$K:$L,2,FALSE),""))</f>
        <v>20338:100:3:9</v>
      </c>
      <c r="R343" s="6" t="str">
        <f>IF(_xlfn.IFNA(VLOOKUP(M343,buff!$K:$L,2,FALSE),"")=0,"",_xlfn.IFNA(VLOOKUP(M343,buff!$K:$L,2,FALSE),""))</f>
        <v/>
      </c>
      <c r="S343" s="6" t="str">
        <f>IF(_xlfn.IFNA(VLOOKUP(N343,buff!$K:$L,2,FALSE),"")=0,"",_xlfn.IFNA(VLOOKUP(N343,buff!$K:$L,2,FALSE),""))</f>
        <v/>
      </c>
      <c r="T343" s="6" t="str">
        <f>IF(_xlfn.IFNA(VLOOKUP(O343,buff!$K:$L,2,FALSE),"")=0,"",_xlfn.IFNA(VLOOKUP(O343,buff!$K:$L,2,FALSE),""))</f>
        <v/>
      </c>
      <c r="U343" s="6" t="str">
        <f>IF(_xlfn.IFNA(VLOOKUP(P343,buff!$K:$L,2,FALSE),"")=0,"",_xlfn.IFNA(VLOOKUP(P343,buff!$K:$L,2,FALSE),""))</f>
        <v/>
      </c>
      <c r="V343">
        <v>2705</v>
      </c>
      <c r="W343" t="s">
        <v>1554</v>
      </c>
    </row>
    <row r="344" spans="1:23" x14ac:dyDescent="0.15">
      <c r="A344" s="8" t="str">
        <f t="shared" si="53"/>
        <v>被动技能17等级19</v>
      </c>
      <c r="B344" s="8">
        <f t="shared" si="57"/>
        <v>17</v>
      </c>
      <c r="C344" s="8">
        <f t="shared" si="58"/>
        <v>19</v>
      </c>
      <c r="E344" s="8">
        <f t="shared" si="54"/>
        <v>339</v>
      </c>
      <c r="F344" t="str">
        <f t="shared" si="55"/>
        <v>祝福中</v>
      </c>
      <c r="G344">
        <v>339</v>
      </c>
      <c r="H344" s="4" t="s">
        <v>502</v>
      </c>
      <c r="I344" s="4" t="str">
        <f t="shared" si="56"/>
        <v>己方全体增加血量最大值3331</v>
      </c>
      <c r="J344" t="s">
        <v>156</v>
      </c>
      <c r="K344" s="10" t="str">
        <f t="shared" si="52"/>
        <v>20339:100:3:9</v>
      </c>
      <c r="L344" s="4" t="s">
        <v>992</v>
      </c>
      <c r="Q344" s="6" t="str">
        <f>IF(_xlfn.IFNA(VLOOKUP(L344,buff!$K:$L,2,FALSE),"")=0,"",_xlfn.IFNA(VLOOKUP(L344,buff!$K:$L,2,FALSE),""))</f>
        <v>20339:100:3:9</v>
      </c>
      <c r="R344" s="6" t="str">
        <f>IF(_xlfn.IFNA(VLOOKUP(M344,buff!$K:$L,2,FALSE),"")=0,"",_xlfn.IFNA(VLOOKUP(M344,buff!$K:$L,2,FALSE),""))</f>
        <v/>
      </c>
      <c r="S344" s="6" t="str">
        <f>IF(_xlfn.IFNA(VLOOKUP(N344,buff!$K:$L,2,FALSE),"")=0,"",_xlfn.IFNA(VLOOKUP(N344,buff!$K:$L,2,FALSE),""))</f>
        <v/>
      </c>
      <c r="T344" s="6" t="str">
        <f>IF(_xlfn.IFNA(VLOOKUP(O344,buff!$K:$L,2,FALSE),"")=0,"",_xlfn.IFNA(VLOOKUP(O344,buff!$K:$L,2,FALSE),""))</f>
        <v/>
      </c>
      <c r="U344" s="6" t="str">
        <f>IF(_xlfn.IFNA(VLOOKUP(P344,buff!$K:$L,2,FALSE),"")=0,"",_xlfn.IFNA(VLOOKUP(P344,buff!$K:$L,2,FALSE),""))</f>
        <v/>
      </c>
      <c r="V344">
        <v>3331</v>
      </c>
      <c r="W344" t="s">
        <v>1554</v>
      </c>
    </row>
    <row r="345" spans="1:23" x14ac:dyDescent="0.15">
      <c r="A345" s="8" t="str">
        <f t="shared" si="53"/>
        <v>被动技能17等级20</v>
      </c>
      <c r="B345" s="8">
        <f t="shared" si="57"/>
        <v>17</v>
      </c>
      <c r="C345" s="8">
        <f t="shared" si="58"/>
        <v>20</v>
      </c>
      <c r="E345" s="8">
        <f t="shared" si="54"/>
        <v>340</v>
      </c>
      <c r="F345" t="str">
        <f t="shared" si="55"/>
        <v>祝福中</v>
      </c>
      <c r="G345">
        <v>340</v>
      </c>
      <c r="H345" s="4" t="s">
        <v>502</v>
      </c>
      <c r="I345" s="4" t="str">
        <f t="shared" si="56"/>
        <v>己方全体增加血量最大值4102</v>
      </c>
      <c r="J345" t="s">
        <v>156</v>
      </c>
      <c r="K345" s="10" t="str">
        <f t="shared" si="52"/>
        <v>20340:100:3:9</v>
      </c>
      <c r="L345" s="4" t="s">
        <v>993</v>
      </c>
      <c r="Q345" s="6" t="str">
        <f>IF(_xlfn.IFNA(VLOOKUP(L345,buff!$K:$L,2,FALSE),"")=0,"",_xlfn.IFNA(VLOOKUP(L345,buff!$K:$L,2,FALSE),""))</f>
        <v>20340:100:3:9</v>
      </c>
      <c r="R345" s="6" t="str">
        <f>IF(_xlfn.IFNA(VLOOKUP(M345,buff!$K:$L,2,FALSE),"")=0,"",_xlfn.IFNA(VLOOKUP(M345,buff!$K:$L,2,FALSE),""))</f>
        <v/>
      </c>
      <c r="S345" s="6" t="str">
        <f>IF(_xlfn.IFNA(VLOOKUP(N345,buff!$K:$L,2,FALSE),"")=0,"",_xlfn.IFNA(VLOOKUP(N345,buff!$K:$L,2,FALSE),""))</f>
        <v/>
      </c>
      <c r="T345" s="6" t="str">
        <f>IF(_xlfn.IFNA(VLOOKUP(O345,buff!$K:$L,2,FALSE),"")=0,"",_xlfn.IFNA(VLOOKUP(O345,buff!$K:$L,2,FALSE),""))</f>
        <v/>
      </c>
      <c r="U345" s="6" t="str">
        <f>IF(_xlfn.IFNA(VLOOKUP(P345,buff!$K:$L,2,FALSE),"")=0,"",_xlfn.IFNA(VLOOKUP(P345,buff!$K:$L,2,FALSE),""))</f>
        <v/>
      </c>
      <c r="V345">
        <v>4102</v>
      </c>
      <c r="W345" t="s">
        <v>1554</v>
      </c>
    </row>
    <row r="346" spans="1:23" x14ac:dyDescent="0.15">
      <c r="A346" s="8" t="str">
        <f t="shared" si="53"/>
        <v>被动技能18等级1</v>
      </c>
      <c r="B346" s="8">
        <f t="shared" si="57"/>
        <v>18</v>
      </c>
      <c r="C346" s="8">
        <f t="shared" si="58"/>
        <v>1</v>
      </c>
      <c r="E346" s="8">
        <f t="shared" si="54"/>
        <v>341</v>
      </c>
      <c r="F346" t="str">
        <f t="shared" si="55"/>
        <v>祝福大</v>
      </c>
      <c r="G346">
        <v>341</v>
      </c>
      <c r="H346" s="4" t="s">
        <v>514</v>
      </c>
      <c r="I346" s="4" t="str">
        <f>"己方全体增加血量最大值"&amp;V346</f>
        <v>己方全体增加血量最大值76</v>
      </c>
      <c r="J346" t="s">
        <v>156</v>
      </c>
      <c r="K346" s="10" t="str">
        <f t="shared" si="52"/>
        <v>20341:100:3:9</v>
      </c>
      <c r="L346" s="4" t="s">
        <v>994</v>
      </c>
      <c r="Q346" s="6" t="str">
        <f>IF(_xlfn.IFNA(VLOOKUP(L346,buff!$K:$L,2,FALSE),"")=0,"",_xlfn.IFNA(VLOOKUP(L346,buff!$K:$L,2,FALSE),""))</f>
        <v>20341:100:3:9</v>
      </c>
      <c r="R346" s="6" t="str">
        <f>IF(_xlfn.IFNA(VLOOKUP(M346,buff!$K:$L,2,FALSE),"")=0,"",_xlfn.IFNA(VLOOKUP(M346,buff!$K:$L,2,FALSE),""))</f>
        <v/>
      </c>
      <c r="S346" s="6" t="str">
        <f>IF(_xlfn.IFNA(VLOOKUP(N346,buff!$K:$L,2,FALSE),"")=0,"",_xlfn.IFNA(VLOOKUP(N346,buff!$K:$L,2,FALSE),""))</f>
        <v/>
      </c>
      <c r="T346" s="6" t="str">
        <f>IF(_xlfn.IFNA(VLOOKUP(O346,buff!$K:$L,2,FALSE),"")=0,"",_xlfn.IFNA(VLOOKUP(O346,buff!$K:$L,2,FALSE),""))</f>
        <v/>
      </c>
      <c r="U346" s="6" t="str">
        <f>IF(_xlfn.IFNA(VLOOKUP(P346,buff!$K:$L,2,FALSE),"")=0,"",_xlfn.IFNA(VLOOKUP(P346,buff!$K:$L,2,FALSE),""))</f>
        <v/>
      </c>
      <c r="V346">
        <v>76</v>
      </c>
      <c r="W346" t="s">
        <v>1554</v>
      </c>
    </row>
    <row r="347" spans="1:23" x14ac:dyDescent="0.15">
      <c r="A347" s="8" t="str">
        <f t="shared" si="53"/>
        <v>被动技能18等级2</v>
      </c>
      <c r="B347" s="8">
        <f t="shared" si="57"/>
        <v>18</v>
      </c>
      <c r="C347" s="8">
        <f t="shared" si="58"/>
        <v>2</v>
      </c>
      <c r="E347" s="8">
        <f t="shared" si="54"/>
        <v>342</v>
      </c>
      <c r="F347" t="str">
        <f t="shared" si="55"/>
        <v>祝福大</v>
      </c>
      <c r="G347">
        <v>342</v>
      </c>
      <c r="H347" s="4" t="s">
        <v>514</v>
      </c>
      <c r="I347" s="4" t="str">
        <f t="shared" ref="I347:I365" si="59">"己方全体增加血量最大值"&amp;V347</f>
        <v>己方全体增加血量最大值112</v>
      </c>
      <c r="J347" t="s">
        <v>156</v>
      </c>
      <c r="K347" s="10" t="str">
        <f t="shared" si="52"/>
        <v>20342:100:3:9</v>
      </c>
      <c r="L347" s="4" t="s">
        <v>995</v>
      </c>
      <c r="Q347" s="6" t="str">
        <f>IF(_xlfn.IFNA(VLOOKUP(L347,buff!$K:$L,2,FALSE),"")=0,"",_xlfn.IFNA(VLOOKUP(L347,buff!$K:$L,2,FALSE),""))</f>
        <v>20342:100:3:9</v>
      </c>
      <c r="R347" s="6" t="str">
        <f>IF(_xlfn.IFNA(VLOOKUP(M347,buff!$K:$L,2,FALSE),"")=0,"",_xlfn.IFNA(VLOOKUP(M347,buff!$K:$L,2,FALSE),""))</f>
        <v/>
      </c>
      <c r="S347" s="6" t="str">
        <f>IF(_xlfn.IFNA(VLOOKUP(N347,buff!$K:$L,2,FALSE),"")=0,"",_xlfn.IFNA(VLOOKUP(N347,buff!$K:$L,2,FALSE),""))</f>
        <v/>
      </c>
      <c r="T347" s="6" t="str">
        <f>IF(_xlfn.IFNA(VLOOKUP(O347,buff!$K:$L,2,FALSE),"")=0,"",_xlfn.IFNA(VLOOKUP(O347,buff!$K:$L,2,FALSE),""))</f>
        <v/>
      </c>
      <c r="U347" s="6" t="str">
        <f>IF(_xlfn.IFNA(VLOOKUP(P347,buff!$K:$L,2,FALSE),"")=0,"",_xlfn.IFNA(VLOOKUP(P347,buff!$K:$L,2,FALSE),""))</f>
        <v/>
      </c>
      <c r="V347">
        <v>112</v>
      </c>
      <c r="W347" t="s">
        <v>1554</v>
      </c>
    </row>
    <row r="348" spans="1:23" x14ac:dyDescent="0.15">
      <c r="A348" s="8" t="str">
        <f t="shared" si="53"/>
        <v>被动技能18等级3</v>
      </c>
      <c r="B348" s="8">
        <f t="shared" si="57"/>
        <v>18</v>
      </c>
      <c r="C348" s="8">
        <f t="shared" si="58"/>
        <v>3</v>
      </c>
      <c r="E348" s="8">
        <f t="shared" si="54"/>
        <v>343</v>
      </c>
      <c r="F348" t="str">
        <f t="shared" si="55"/>
        <v>祝福大</v>
      </c>
      <c r="G348">
        <v>343</v>
      </c>
      <c r="H348" s="4" t="s">
        <v>514</v>
      </c>
      <c r="I348" s="4" t="str">
        <f t="shared" si="59"/>
        <v>己方全体增加血量最大值148</v>
      </c>
      <c r="J348" t="s">
        <v>156</v>
      </c>
      <c r="K348" s="10" t="str">
        <f t="shared" si="52"/>
        <v>20343:100:3:9</v>
      </c>
      <c r="L348" s="4" t="s">
        <v>996</v>
      </c>
      <c r="Q348" s="6" t="str">
        <f>IF(_xlfn.IFNA(VLOOKUP(L348,buff!$K:$L,2,FALSE),"")=0,"",_xlfn.IFNA(VLOOKUP(L348,buff!$K:$L,2,FALSE),""))</f>
        <v>20343:100:3:9</v>
      </c>
      <c r="R348" s="6" t="str">
        <f>IF(_xlfn.IFNA(VLOOKUP(M348,buff!$K:$L,2,FALSE),"")=0,"",_xlfn.IFNA(VLOOKUP(M348,buff!$K:$L,2,FALSE),""))</f>
        <v/>
      </c>
      <c r="S348" s="6" t="str">
        <f>IF(_xlfn.IFNA(VLOOKUP(N348,buff!$K:$L,2,FALSE),"")=0,"",_xlfn.IFNA(VLOOKUP(N348,buff!$K:$L,2,FALSE),""))</f>
        <v/>
      </c>
      <c r="T348" s="6" t="str">
        <f>IF(_xlfn.IFNA(VLOOKUP(O348,buff!$K:$L,2,FALSE),"")=0,"",_xlfn.IFNA(VLOOKUP(O348,buff!$K:$L,2,FALSE),""))</f>
        <v/>
      </c>
      <c r="U348" s="6" t="str">
        <f>IF(_xlfn.IFNA(VLOOKUP(P348,buff!$K:$L,2,FALSE),"")=0,"",_xlfn.IFNA(VLOOKUP(P348,buff!$K:$L,2,FALSE),""))</f>
        <v/>
      </c>
      <c r="V348">
        <v>148</v>
      </c>
      <c r="W348" t="s">
        <v>1554</v>
      </c>
    </row>
    <row r="349" spans="1:23" x14ac:dyDescent="0.15">
      <c r="A349" s="8" t="str">
        <f t="shared" si="53"/>
        <v>被动技能18等级4</v>
      </c>
      <c r="B349" s="8">
        <f t="shared" si="57"/>
        <v>18</v>
      </c>
      <c r="C349" s="8">
        <f t="shared" si="58"/>
        <v>4</v>
      </c>
      <c r="E349" s="8">
        <f t="shared" si="54"/>
        <v>344</v>
      </c>
      <c r="F349" t="str">
        <f t="shared" si="55"/>
        <v>祝福大</v>
      </c>
      <c r="G349">
        <v>344</v>
      </c>
      <c r="H349" s="4" t="s">
        <v>514</v>
      </c>
      <c r="I349" s="4" t="str">
        <f t="shared" si="59"/>
        <v>己方全体增加血量最大值183</v>
      </c>
      <c r="J349" t="s">
        <v>156</v>
      </c>
      <c r="K349" s="10" t="str">
        <f t="shared" si="52"/>
        <v>20344:100:3:9</v>
      </c>
      <c r="L349" s="4" t="s">
        <v>997</v>
      </c>
      <c r="Q349" s="6" t="str">
        <f>IF(_xlfn.IFNA(VLOOKUP(L349,buff!$K:$L,2,FALSE),"")=0,"",_xlfn.IFNA(VLOOKUP(L349,buff!$K:$L,2,FALSE),""))</f>
        <v>20344:100:3:9</v>
      </c>
      <c r="R349" s="6" t="str">
        <f>IF(_xlfn.IFNA(VLOOKUP(M349,buff!$K:$L,2,FALSE),"")=0,"",_xlfn.IFNA(VLOOKUP(M349,buff!$K:$L,2,FALSE),""))</f>
        <v/>
      </c>
      <c r="S349" s="6" t="str">
        <f>IF(_xlfn.IFNA(VLOOKUP(N349,buff!$K:$L,2,FALSE),"")=0,"",_xlfn.IFNA(VLOOKUP(N349,buff!$K:$L,2,FALSE),""))</f>
        <v/>
      </c>
      <c r="T349" s="6" t="str">
        <f>IF(_xlfn.IFNA(VLOOKUP(O349,buff!$K:$L,2,FALSE),"")=0,"",_xlfn.IFNA(VLOOKUP(O349,buff!$K:$L,2,FALSE),""))</f>
        <v/>
      </c>
      <c r="U349" s="6" t="str">
        <f>IF(_xlfn.IFNA(VLOOKUP(P349,buff!$K:$L,2,FALSE),"")=0,"",_xlfn.IFNA(VLOOKUP(P349,buff!$K:$L,2,FALSE),""))</f>
        <v/>
      </c>
      <c r="V349">
        <v>183</v>
      </c>
      <c r="W349" t="s">
        <v>1554</v>
      </c>
    </row>
    <row r="350" spans="1:23" x14ac:dyDescent="0.15">
      <c r="A350" s="8" t="str">
        <f t="shared" si="53"/>
        <v>被动技能18等级5</v>
      </c>
      <c r="B350" s="8">
        <f t="shared" si="57"/>
        <v>18</v>
      </c>
      <c r="C350" s="8">
        <f t="shared" si="58"/>
        <v>5</v>
      </c>
      <c r="E350" s="8">
        <f t="shared" si="54"/>
        <v>345</v>
      </c>
      <c r="F350" t="str">
        <f t="shared" si="55"/>
        <v>祝福大</v>
      </c>
      <c r="G350">
        <v>345</v>
      </c>
      <c r="H350" s="4" t="s">
        <v>514</v>
      </c>
      <c r="I350" s="4" t="str">
        <f t="shared" si="59"/>
        <v>己方全体增加血量最大值226</v>
      </c>
      <c r="J350" t="s">
        <v>156</v>
      </c>
      <c r="K350" s="10" t="str">
        <f t="shared" si="52"/>
        <v>20345:100:3:9</v>
      </c>
      <c r="L350" s="4" t="s">
        <v>998</v>
      </c>
      <c r="Q350" s="6" t="str">
        <f>IF(_xlfn.IFNA(VLOOKUP(L350,buff!$K:$L,2,FALSE),"")=0,"",_xlfn.IFNA(VLOOKUP(L350,buff!$K:$L,2,FALSE),""))</f>
        <v>20345:100:3:9</v>
      </c>
      <c r="R350" s="6" t="str">
        <f>IF(_xlfn.IFNA(VLOOKUP(M350,buff!$K:$L,2,FALSE),"")=0,"",_xlfn.IFNA(VLOOKUP(M350,buff!$K:$L,2,FALSE),""))</f>
        <v/>
      </c>
      <c r="S350" s="6" t="str">
        <f>IF(_xlfn.IFNA(VLOOKUP(N350,buff!$K:$L,2,FALSE),"")=0,"",_xlfn.IFNA(VLOOKUP(N350,buff!$K:$L,2,FALSE),""))</f>
        <v/>
      </c>
      <c r="T350" s="6" t="str">
        <f>IF(_xlfn.IFNA(VLOOKUP(O350,buff!$K:$L,2,FALSE),"")=0,"",_xlfn.IFNA(VLOOKUP(O350,buff!$K:$L,2,FALSE),""))</f>
        <v/>
      </c>
      <c r="U350" s="6" t="str">
        <f>IF(_xlfn.IFNA(VLOOKUP(P350,buff!$K:$L,2,FALSE),"")=0,"",_xlfn.IFNA(VLOOKUP(P350,buff!$K:$L,2,FALSE),""))</f>
        <v/>
      </c>
      <c r="V350">
        <v>226</v>
      </c>
      <c r="W350" t="s">
        <v>1554</v>
      </c>
    </row>
    <row r="351" spans="1:23" x14ac:dyDescent="0.15">
      <c r="A351" s="8" t="str">
        <f t="shared" si="53"/>
        <v>被动技能18等级6</v>
      </c>
      <c r="B351" s="8">
        <f t="shared" si="57"/>
        <v>18</v>
      </c>
      <c r="C351" s="8">
        <f t="shared" si="58"/>
        <v>6</v>
      </c>
      <c r="E351" s="8">
        <f t="shared" si="54"/>
        <v>346</v>
      </c>
      <c r="F351" t="str">
        <f t="shared" si="55"/>
        <v>祝福大</v>
      </c>
      <c r="G351">
        <v>346</v>
      </c>
      <c r="H351" s="4" t="s">
        <v>514</v>
      </c>
      <c r="I351" s="4" t="str">
        <f t="shared" si="59"/>
        <v>己方全体增加血量最大值278</v>
      </c>
      <c r="J351" t="s">
        <v>156</v>
      </c>
      <c r="K351" s="10" t="str">
        <f t="shared" si="52"/>
        <v>20346:100:3:9</v>
      </c>
      <c r="L351" s="4" t="s">
        <v>999</v>
      </c>
      <c r="Q351" s="6" t="str">
        <f>IF(_xlfn.IFNA(VLOOKUP(L351,buff!$K:$L,2,FALSE),"")=0,"",_xlfn.IFNA(VLOOKUP(L351,buff!$K:$L,2,FALSE),""))</f>
        <v>20346:100:3:9</v>
      </c>
      <c r="R351" s="6" t="str">
        <f>IF(_xlfn.IFNA(VLOOKUP(M351,buff!$K:$L,2,FALSE),"")=0,"",_xlfn.IFNA(VLOOKUP(M351,buff!$K:$L,2,FALSE),""))</f>
        <v/>
      </c>
      <c r="S351" s="6" t="str">
        <f>IF(_xlfn.IFNA(VLOOKUP(N351,buff!$K:$L,2,FALSE),"")=0,"",_xlfn.IFNA(VLOOKUP(N351,buff!$K:$L,2,FALSE),""))</f>
        <v/>
      </c>
      <c r="T351" s="6" t="str">
        <f>IF(_xlfn.IFNA(VLOOKUP(O351,buff!$K:$L,2,FALSE),"")=0,"",_xlfn.IFNA(VLOOKUP(O351,buff!$K:$L,2,FALSE),""))</f>
        <v/>
      </c>
      <c r="U351" s="6" t="str">
        <f>IF(_xlfn.IFNA(VLOOKUP(P351,buff!$K:$L,2,FALSE),"")=0,"",_xlfn.IFNA(VLOOKUP(P351,buff!$K:$L,2,FALSE),""))</f>
        <v/>
      </c>
      <c r="V351">
        <v>278</v>
      </c>
      <c r="W351" t="s">
        <v>1554</v>
      </c>
    </row>
    <row r="352" spans="1:23" x14ac:dyDescent="0.15">
      <c r="A352" s="8" t="str">
        <f t="shared" si="53"/>
        <v>被动技能18等级7</v>
      </c>
      <c r="B352" s="8">
        <f t="shared" si="57"/>
        <v>18</v>
      </c>
      <c r="C352" s="8">
        <f t="shared" si="58"/>
        <v>7</v>
      </c>
      <c r="E352" s="8">
        <f t="shared" si="54"/>
        <v>347</v>
      </c>
      <c r="F352" t="str">
        <f t="shared" si="55"/>
        <v>祝福大</v>
      </c>
      <c r="G352">
        <v>347</v>
      </c>
      <c r="H352" s="4" t="s">
        <v>514</v>
      </c>
      <c r="I352" s="4" t="str">
        <f t="shared" si="59"/>
        <v>己方全体增加血量最大值343</v>
      </c>
      <c r="J352" t="s">
        <v>156</v>
      </c>
      <c r="K352" s="10" t="str">
        <f t="shared" si="52"/>
        <v>20347:100:3:9</v>
      </c>
      <c r="L352" s="4" t="s">
        <v>1000</v>
      </c>
      <c r="Q352" s="6" t="str">
        <f>IF(_xlfn.IFNA(VLOOKUP(L352,buff!$K:$L,2,FALSE),"")=0,"",_xlfn.IFNA(VLOOKUP(L352,buff!$K:$L,2,FALSE),""))</f>
        <v>20347:100:3:9</v>
      </c>
      <c r="R352" s="6" t="str">
        <f>IF(_xlfn.IFNA(VLOOKUP(M352,buff!$K:$L,2,FALSE),"")=0,"",_xlfn.IFNA(VLOOKUP(M352,buff!$K:$L,2,FALSE),""))</f>
        <v/>
      </c>
      <c r="S352" s="6" t="str">
        <f>IF(_xlfn.IFNA(VLOOKUP(N352,buff!$K:$L,2,FALSE),"")=0,"",_xlfn.IFNA(VLOOKUP(N352,buff!$K:$L,2,FALSE),""))</f>
        <v/>
      </c>
      <c r="T352" s="6" t="str">
        <f>IF(_xlfn.IFNA(VLOOKUP(O352,buff!$K:$L,2,FALSE),"")=0,"",_xlfn.IFNA(VLOOKUP(O352,buff!$K:$L,2,FALSE),""))</f>
        <v/>
      </c>
      <c r="U352" s="6" t="str">
        <f>IF(_xlfn.IFNA(VLOOKUP(P352,buff!$K:$L,2,FALSE),"")=0,"",_xlfn.IFNA(VLOOKUP(P352,buff!$K:$L,2,FALSE),""))</f>
        <v/>
      </c>
      <c r="V352">
        <v>343</v>
      </c>
      <c r="W352" t="s">
        <v>1554</v>
      </c>
    </row>
    <row r="353" spans="1:23" x14ac:dyDescent="0.15">
      <c r="A353" s="8" t="str">
        <f t="shared" si="53"/>
        <v>被动技能18等级8</v>
      </c>
      <c r="B353" s="8">
        <f t="shared" si="57"/>
        <v>18</v>
      </c>
      <c r="C353" s="8">
        <f t="shared" si="58"/>
        <v>8</v>
      </c>
      <c r="E353" s="8">
        <f t="shared" si="54"/>
        <v>348</v>
      </c>
      <c r="F353" t="str">
        <f t="shared" si="55"/>
        <v>祝福大</v>
      </c>
      <c r="G353">
        <v>348</v>
      </c>
      <c r="H353" s="4" t="s">
        <v>514</v>
      </c>
      <c r="I353" s="4" t="str">
        <f t="shared" si="59"/>
        <v>己方全体增加血量最大值422</v>
      </c>
      <c r="J353" t="s">
        <v>156</v>
      </c>
      <c r="K353" s="10" t="str">
        <f t="shared" si="52"/>
        <v>20348:100:3:9</v>
      </c>
      <c r="L353" s="4" t="s">
        <v>1001</v>
      </c>
      <c r="Q353" s="6" t="str">
        <f>IF(_xlfn.IFNA(VLOOKUP(L353,buff!$K:$L,2,FALSE),"")=0,"",_xlfn.IFNA(VLOOKUP(L353,buff!$K:$L,2,FALSE),""))</f>
        <v>20348:100:3:9</v>
      </c>
      <c r="R353" s="6" t="str">
        <f>IF(_xlfn.IFNA(VLOOKUP(M353,buff!$K:$L,2,FALSE),"")=0,"",_xlfn.IFNA(VLOOKUP(M353,buff!$K:$L,2,FALSE),""))</f>
        <v/>
      </c>
      <c r="S353" s="6" t="str">
        <f>IF(_xlfn.IFNA(VLOOKUP(N353,buff!$K:$L,2,FALSE),"")=0,"",_xlfn.IFNA(VLOOKUP(N353,buff!$K:$L,2,FALSE),""))</f>
        <v/>
      </c>
      <c r="T353" s="6" t="str">
        <f>IF(_xlfn.IFNA(VLOOKUP(O353,buff!$K:$L,2,FALSE),"")=0,"",_xlfn.IFNA(VLOOKUP(O353,buff!$K:$L,2,FALSE),""))</f>
        <v/>
      </c>
      <c r="U353" s="6" t="str">
        <f>IF(_xlfn.IFNA(VLOOKUP(P353,buff!$K:$L,2,FALSE),"")=0,"",_xlfn.IFNA(VLOOKUP(P353,buff!$K:$L,2,FALSE),""))</f>
        <v/>
      </c>
      <c r="V353">
        <v>422</v>
      </c>
      <c r="W353" t="s">
        <v>1554</v>
      </c>
    </row>
    <row r="354" spans="1:23" x14ac:dyDescent="0.15">
      <c r="A354" s="8" t="str">
        <f t="shared" si="53"/>
        <v>被动技能18等级9</v>
      </c>
      <c r="B354" s="8">
        <f t="shared" si="57"/>
        <v>18</v>
      </c>
      <c r="C354" s="8">
        <f t="shared" si="58"/>
        <v>9</v>
      </c>
      <c r="E354" s="8">
        <f t="shared" si="54"/>
        <v>349</v>
      </c>
      <c r="F354" t="str">
        <f t="shared" si="55"/>
        <v>祝福大</v>
      </c>
      <c r="G354">
        <v>349</v>
      </c>
      <c r="H354" s="4" t="s">
        <v>514</v>
      </c>
      <c r="I354" s="4" t="str">
        <f t="shared" si="59"/>
        <v>己方全体增加血量最大值520</v>
      </c>
      <c r="J354" t="s">
        <v>156</v>
      </c>
      <c r="K354" s="10" t="str">
        <f t="shared" si="52"/>
        <v>20349:100:3:9</v>
      </c>
      <c r="L354" s="4" t="s">
        <v>1002</v>
      </c>
      <c r="Q354" s="6" t="str">
        <f>IF(_xlfn.IFNA(VLOOKUP(L354,buff!$K:$L,2,FALSE),"")=0,"",_xlfn.IFNA(VLOOKUP(L354,buff!$K:$L,2,FALSE),""))</f>
        <v>20349:100:3:9</v>
      </c>
      <c r="R354" s="6" t="str">
        <f>IF(_xlfn.IFNA(VLOOKUP(M354,buff!$K:$L,2,FALSE),"")=0,"",_xlfn.IFNA(VLOOKUP(M354,buff!$K:$L,2,FALSE),""))</f>
        <v/>
      </c>
      <c r="S354" s="6" t="str">
        <f>IF(_xlfn.IFNA(VLOOKUP(N354,buff!$K:$L,2,FALSE),"")=0,"",_xlfn.IFNA(VLOOKUP(N354,buff!$K:$L,2,FALSE),""))</f>
        <v/>
      </c>
      <c r="T354" s="6" t="str">
        <f>IF(_xlfn.IFNA(VLOOKUP(O354,buff!$K:$L,2,FALSE),"")=0,"",_xlfn.IFNA(VLOOKUP(O354,buff!$K:$L,2,FALSE),""))</f>
        <v/>
      </c>
      <c r="U354" s="6" t="str">
        <f>IF(_xlfn.IFNA(VLOOKUP(P354,buff!$K:$L,2,FALSE),"")=0,"",_xlfn.IFNA(VLOOKUP(P354,buff!$K:$L,2,FALSE),""))</f>
        <v/>
      </c>
      <c r="V354">
        <v>520</v>
      </c>
      <c r="W354" t="s">
        <v>1554</v>
      </c>
    </row>
    <row r="355" spans="1:23" x14ac:dyDescent="0.15">
      <c r="A355" s="8" t="str">
        <f t="shared" si="53"/>
        <v>被动技能18等级10</v>
      </c>
      <c r="B355" s="8">
        <f t="shared" si="57"/>
        <v>18</v>
      </c>
      <c r="C355" s="8">
        <f t="shared" si="58"/>
        <v>10</v>
      </c>
      <c r="E355" s="8">
        <f t="shared" si="54"/>
        <v>350</v>
      </c>
      <c r="F355" t="str">
        <f t="shared" si="55"/>
        <v>祝福大</v>
      </c>
      <c r="G355">
        <v>350</v>
      </c>
      <c r="H355" s="4" t="s">
        <v>514</v>
      </c>
      <c r="I355" s="4" t="str">
        <f t="shared" si="59"/>
        <v>己方全体增加血量最大值640</v>
      </c>
      <c r="J355" t="s">
        <v>156</v>
      </c>
      <c r="K355" s="10" t="str">
        <f t="shared" si="52"/>
        <v>20350:100:3:9</v>
      </c>
      <c r="L355" s="4" t="s">
        <v>1003</v>
      </c>
      <c r="Q355" s="6" t="str">
        <f>IF(_xlfn.IFNA(VLOOKUP(L355,buff!$K:$L,2,FALSE),"")=0,"",_xlfn.IFNA(VLOOKUP(L355,buff!$K:$L,2,FALSE),""))</f>
        <v>20350:100:3:9</v>
      </c>
      <c r="R355" s="6" t="str">
        <f>IF(_xlfn.IFNA(VLOOKUP(M355,buff!$K:$L,2,FALSE),"")=0,"",_xlfn.IFNA(VLOOKUP(M355,buff!$K:$L,2,FALSE),""))</f>
        <v/>
      </c>
      <c r="S355" s="6" t="str">
        <f>IF(_xlfn.IFNA(VLOOKUP(N355,buff!$K:$L,2,FALSE),"")=0,"",_xlfn.IFNA(VLOOKUP(N355,buff!$K:$L,2,FALSE),""))</f>
        <v/>
      </c>
      <c r="T355" s="6" t="str">
        <f>IF(_xlfn.IFNA(VLOOKUP(O355,buff!$K:$L,2,FALSE),"")=0,"",_xlfn.IFNA(VLOOKUP(O355,buff!$K:$L,2,FALSE),""))</f>
        <v/>
      </c>
      <c r="U355" s="6" t="str">
        <f>IF(_xlfn.IFNA(VLOOKUP(P355,buff!$K:$L,2,FALSE),"")=0,"",_xlfn.IFNA(VLOOKUP(P355,buff!$K:$L,2,FALSE),""))</f>
        <v/>
      </c>
      <c r="V355">
        <v>640</v>
      </c>
      <c r="W355" t="s">
        <v>1554</v>
      </c>
    </row>
    <row r="356" spans="1:23" x14ac:dyDescent="0.15">
      <c r="A356" s="8" t="str">
        <f t="shared" si="53"/>
        <v>被动技能18等级11</v>
      </c>
      <c r="B356" s="8">
        <f t="shared" si="57"/>
        <v>18</v>
      </c>
      <c r="C356" s="8">
        <f t="shared" si="58"/>
        <v>11</v>
      </c>
      <c r="E356" s="8">
        <f t="shared" si="54"/>
        <v>351</v>
      </c>
      <c r="F356" t="str">
        <f t="shared" si="55"/>
        <v>祝福大</v>
      </c>
      <c r="G356">
        <v>351</v>
      </c>
      <c r="H356" s="4" t="s">
        <v>514</v>
      </c>
      <c r="I356" s="4" t="str">
        <f t="shared" si="59"/>
        <v>己方全体增加血量最大值788</v>
      </c>
      <c r="J356" t="s">
        <v>156</v>
      </c>
      <c r="K356" s="10" t="str">
        <f t="shared" si="52"/>
        <v>20351:100:3:9</v>
      </c>
      <c r="L356" s="4" t="s">
        <v>1004</v>
      </c>
      <c r="Q356" s="6" t="str">
        <f>IF(_xlfn.IFNA(VLOOKUP(L356,buff!$K:$L,2,FALSE),"")=0,"",_xlfn.IFNA(VLOOKUP(L356,buff!$K:$L,2,FALSE),""))</f>
        <v>20351:100:3:9</v>
      </c>
      <c r="R356" s="6" t="str">
        <f>IF(_xlfn.IFNA(VLOOKUP(M356,buff!$K:$L,2,FALSE),"")=0,"",_xlfn.IFNA(VLOOKUP(M356,buff!$K:$L,2,FALSE),""))</f>
        <v/>
      </c>
      <c r="S356" s="6" t="str">
        <f>IF(_xlfn.IFNA(VLOOKUP(N356,buff!$K:$L,2,FALSE),"")=0,"",_xlfn.IFNA(VLOOKUP(N356,buff!$K:$L,2,FALSE),""))</f>
        <v/>
      </c>
      <c r="T356" s="6" t="str">
        <f>IF(_xlfn.IFNA(VLOOKUP(O356,buff!$K:$L,2,FALSE),"")=0,"",_xlfn.IFNA(VLOOKUP(O356,buff!$K:$L,2,FALSE),""))</f>
        <v/>
      </c>
      <c r="U356" s="6" t="str">
        <f>IF(_xlfn.IFNA(VLOOKUP(P356,buff!$K:$L,2,FALSE),"")=0,"",_xlfn.IFNA(VLOOKUP(P356,buff!$K:$L,2,FALSE),""))</f>
        <v/>
      </c>
      <c r="V356">
        <v>788</v>
      </c>
      <c r="W356" t="s">
        <v>1554</v>
      </c>
    </row>
    <row r="357" spans="1:23" x14ac:dyDescent="0.15">
      <c r="A357" s="8" t="str">
        <f t="shared" si="53"/>
        <v>被动技能18等级12</v>
      </c>
      <c r="B357" s="8">
        <f t="shared" si="57"/>
        <v>18</v>
      </c>
      <c r="C357" s="8">
        <f t="shared" si="58"/>
        <v>12</v>
      </c>
      <c r="E357" s="8">
        <f t="shared" si="54"/>
        <v>352</v>
      </c>
      <c r="F357" t="str">
        <f t="shared" si="55"/>
        <v>祝福大</v>
      </c>
      <c r="G357">
        <v>352</v>
      </c>
      <c r="H357" s="4" t="s">
        <v>514</v>
      </c>
      <c r="I357" s="4" t="str">
        <f t="shared" si="59"/>
        <v>己方全体增加血量最大值970</v>
      </c>
      <c r="J357" t="s">
        <v>156</v>
      </c>
      <c r="K357" s="10" t="str">
        <f t="shared" si="52"/>
        <v>20352:100:3:9</v>
      </c>
      <c r="L357" s="4" t="s">
        <v>1005</v>
      </c>
      <c r="Q357" s="6" t="str">
        <f>IF(_xlfn.IFNA(VLOOKUP(L357,buff!$K:$L,2,FALSE),"")=0,"",_xlfn.IFNA(VLOOKUP(L357,buff!$K:$L,2,FALSE),""))</f>
        <v>20352:100:3:9</v>
      </c>
      <c r="R357" s="6" t="str">
        <f>IF(_xlfn.IFNA(VLOOKUP(M357,buff!$K:$L,2,FALSE),"")=0,"",_xlfn.IFNA(VLOOKUP(M357,buff!$K:$L,2,FALSE),""))</f>
        <v/>
      </c>
      <c r="S357" s="6" t="str">
        <f>IF(_xlfn.IFNA(VLOOKUP(N357,buff!$K:$L,2,FALSE),"")=0,"",_xlfn.IFNA(VLOOKUP(N357,buff!$K:$L,2,FALSE),""))</f>
        <v/>
      </c>
      <c r="T357" s="6" t="str">
        <f>IF(_xlfn.IFNA(VLOOKUP(O357,buff!$K:$L,2,FALSE),"")=0,"",_xlfn.IFNA(VLOOKUP(O357,buff!$K:$L,2,FALSE),""))</f>
        <v/>
      </c>
      <c r="U357" s="6" t="str">
        <f>IF(_xlfn.IFNA(VLOOKUP(P357,buff!$K:$L,2,FALSE),"")=0,"",_xlfn.IFNA(VLOOKUP(P357,buff!$K:$L,2,FALSE),""))</f>
        <v/>
      </c>
      <c r="V357">
        <v>970</v>
      </c>
      <c r="W357" t="s">
        <v>1554</v>
      </c>
    </row>
    <row r="358" spans="1:23" x14ac:dyDescent="0.15">
      <c r="A358" s="8" t="str">
        <f t="shared" si="53"/>
        <v>被动技能18等级13</v>
      </c>
      <c r="B358" s="8">
        <f t="shared" si="57"/>
        <v>18</v>
      </c>
      <c r="C358" s="8">
        <f t="shared" si="58"/>
        <v>13</v>
      </c>
      <c r="E358" s="8">
        <f t="shared" si="54"/>
        <v>353</v>
      </c>
      <c r="F358" t="str">
        <f t="shared" si="55"/>
        <v>祝福大</v>
      </c>
      <c r="G358">
        <v>353</v>
      </c>
      <c r="H358" s="4" t="s">
        <v>514</v>
      </c>
      <c r="I358" s="4" t="str">
        <f t="shared" si="59"/>
        <v>己方全体增加血量最大值1195</v>
      </c>
      <c r="J358" t="s">
        <v>156</v>
      </c>
      <c r="K358" s="10" t="str">
        <f t="shared" si="52"/>
        <v>20353:100:3:9</v>
      </c>
      <c r="L358" s="4" t="s">
        <v>1006</v>
      </c>
      <c r="Q358" s="6" t="str">
        <f>IF(_xlfn.IFNA(VLOOKUP(L358,buff!$K:$L,2,FALSE),"")=0,"",_xlfn.IFNA(VLOOKUP(L358,buff!$K:$L,2,FALSE),""))</f>
        <v>20353:100:3:9</v>
      </c>
      <c r="R358" s="6" t="str">
        <f>IF(_xlfn.IFNA(VLOOKUP(M358,buff!$K:$L,2,FALSE),"")=0,"",_xlfn.IFNA(VLOOKUP(M358,buff!$K:$L,2,FALSE),""))</f>
        <v/>
      </c>
      <c r="S358" s="6" t="str">
        <f>IF(_xlfn.IFNA(VLOOKUP(N358,buff!$K:$L,2,FALSE),"")=0,"",_xlfn.IFNA(VLOOKUP(N358,buff!$K:$L,2,FALSE),""))</f>
        <v/>
      </c>
      <c r="T358" s="6" t="str">
        <f>IF(_xlfn.IFNA(VLOOKUP(O358,buff!$K:$L,2,FALSE),"")=0,"",_xlfn.IFNA(VLOOKUP(O358,buff!$K:$L,2,FALSE),""))</f>
        <v/>
      </c>
      <c r="U358" s="6" t="str">
        <f>IF(_xlfn.IFNA(VLOOKUP(P358,buff!$K:$L,2,FALSE),"")=0,"",_xlfn.IFNA(VLOOKUP(P358,buff!$K:$L,2,FALSE),""))</f>
        <v/>
      </c>
      <c r="V358">
        <v>1195</v>
      </c>
      <c r="W358" t="s">
        <v>1554</v>
      </c>
    </row>
    <row r="359" spans="1:23" x14ac:dyDescent="0.15">
      <c r="A359" s="8" t="str">
        <f t="shared" si="53"/>
        <v>被动技能18等级14</v>
      </c>
      <c r="B359" s="8">
        <f t="shared" si="57"/>
        <v>18</v>
      </c>
      <c r="C359" s="8">
        <f t="shared" si="58"/>
        <v>14</v>
      </c>
      <c r="E359" s="8">
        <f t="shared" si="54"/>
        <v>354</v>
      </c>
      <c r="F359" t="str">
        <f t="shared" si="55"/>
        <v>祝福大</v>
      </c>
      <c r="G359">
        <v>354</v>
      </c>
      <c r="H359" s="4" t="s">
        <v>514</v>
      </c>
      <c r="I359" s="4" t="str">
        <f t="shared" si="59"/>
        <v>己方全体增加血量最大值1471</v>
      </c>
      <c r="J359" t="s">
        <v>156</v>
      </c>
      <c r="K359" s="10" t="str">
        <f t="shared" si="52"/>
        <v>20354:100:3:9</v>
      </c>
      <c r="L359" s="4" t="s">
        <v>1007</v>
      </c>
      <c r="Q359" s="6" t="str">
        <f>IF(_xlfn.IFNA(VLOOKUP(L359,buff!$K:$L,2,FALSE),"")=0,"",_xlfn.IFNA(VLOOKUP(L359,buff!$K:$L,2,FALSE),""))</f>
        <v>20354:100:3:9</v>
      </c>
      <c r="R359" s="6" t="str">
        <f>IF(_xlfn.IFNA(VLOOKUP(M359,buff!$K:$L,2,FALSE),"")=0,"",_xlfn.IFNA(VLOOKUP(M359,buff!$K:$L,2,FALSE),""))</f>
        <v/>
      </c>
      <c r="S359" s="6" t="str">
        <f>IF(_xlfn.IFNA(VLOOKUP(N359,buff!$K:$L,2,FALSE),"")=0,"",_xlfn.IFNA(VLOOKUP(N359,buff!$K:$L,2,FALSE),""))</f>
        <v/>
      </c>
      <c r="T359" s="6" t="str">
        <f>IF(_xlfn.IFNA(VLOOKUP(O359,buff!$K:$L,2,FALSE),"")=0,"",_xlfn.IFNA(VLOOKUP(O359,buff!$K:$L,2,FALSE),""))</f>
        <v/>
      </c>
      <c r="U359" s="6" t="str">
        <f>IF(_xlfn.IFNA(VLOOKUP(P359,buff!$K:$L,2,FALSE),"")=0,"",_xlfn.IFNA(VLOOKUP(P359,buff!$K:$L,2,FALSE),""))</f>
        <v/>
      </c>
      <c r="V359">
        <v>1471</v>
      </c>
      <c r="W359" t="s">
        <v>1554</v>
      </c>
    </row>
    <row r="360" spans="1:23" x14ac:dyDescent="0.15">
      <c r="A360" s="8" t="str">
        <f t="shared" si="53"/>
        <v>被动技能18等级15</v>
      </c>
      <c r="B360" s="8">
        <f t="shared" si="57"/>
        <v>18</v>
      </c>
      <c r="C360" s="8">
        <f t="shared" si="58"/>
        <v>15</v>
      </c>
      <c r="E360" s="8">
        <f t="shared" si="54"/>
        <v>355</v>
      </c>
      <c r="F360" t="str">
        <f t="shared" si="55"/>
        <v>祝福大</v>
      </c>
      <c r="G360">
        <v>355</v>
      </c>
      <c r="H360" s="4" t="s">
        <v>514</v>
      </c>
      <c r="I360" s="4" t="str">
        <f t="shared" si="59"/>
        <v>己方全体增加血量最大值1812</v>
      </c>
      <c r="J360" t="s">
        <v>156</v>
      </c>
      <c r="K360" s="10" t="str">
        <f t="shared" si="52"/>
        <v>20355:100:3:9</v>
      </c>
      <c r="L360" s="4" t="s">
        <v>1008</v>
      </c>
      <c r="Q360" s="6" t="str">
        <f>IF(_xlfn.IFNA(VLOOKUP(L360,buff!$K:$L,2,FALSE),"")=0,"",_xlfn.IFNA(VLOOKUP(L360,buff!$K:$L,2,FALSE),""))</f>
        <v>20355:100:3:9</v>
      </c>
      <c r="R360" s="6" t="str">
        <f>IF(_xlfn.IFNA(VLOOKUP(M360,buff!$K:$L,2,FALSE),"")=0,"",_xlfn.IFNA(VLOOKUP(M360,buff!$K:$L,2,FALSE),""))</f>
        <v/>
      </c>
      <c r="S360" s="6" t="str">
        <f>IF(_xlfn.IFNA(VLOOKUP(N360,buff!$K:$L,2,FALSE),"")=0,"",_xlfn.IFNA(VLOOKUP(N360,buff!$K:$L,2,FALSE),""))</f>
        <v/>
      </c>
      <c r="T360" s="6" t="str">
        <f>IF(_xlfn.IFNA(VLOOKUP(O360,buff!$K:$L,2,FALSE),"")=0,"",_xlfn.IFNA(VLOOKUP(O360,buff!$K:$L,2,FALSE),""))</f>
        <v/>
      </c>
      <c r="U360" s="6" t="str">
        <f>IF(_xlfn.IFNA(VLOOKUP(P360,buff!$K:$L,2,FALSE),"")=0,"",_xlfn.IFNA(VLOOKUP(P360,buff!$K:$L,2,FALSE),""))</f>
        <v/>
      </c>
      <c r="V360">
        <v>1812</v>
      </c>
      <c r="W360" t="s">
        <v>1554</v>
      </c>
    </row>
    <row r="361" spans="1:23" x14ac:dyDescent="0.15">
      <c r="A361" s="8" t="str">
        <f t="shared" si="53"/>
        <v>被动技能18等级16</v>
      </c>
      <c r="B361" s="8">
        <f t="shared" si="57"/>
        <v>18</v>
      </c>
      <c r="C361" s="8">
        <f t="shared" si="58"/>
        <v>16</v>
      </c>
      <c r="E361" s="8">
        <f t="shared" si="54"/>
        <v>356</v>
      </c>
      <c r="F361" t="str">
        <f t="shared" si="55"/>
        <v>祝福大</v>
      </c>
      <c r="G361">
        <v>356</v>
      </c>
      <c r="H361" s="4" t="s">
        <v>514</v>
      </c>
      <c r="I361" s="4" t="str">
        <f t="shared" si="59"/>
        <v>己方全体增加血量最大值2231</v>
      </c>
      <c r="J361" t="s">
        <v>156</v>
      </c>
      <c r="K361" s="10" t="str">
        <f t="shared" si="52"/>
        <v>20356:100:3:9</v>
      </c>
      <c r="L361" s="4" t="s">
        <v>1009</v>
      </c>
      <c r="Q361" s="6" t="str">
        <f>IF(_xlfn.IFNA(VLOOKUP(L361,buff!$K:$L,2,FALSE),"")=0,"",_xlfn.IFNA(VLOOKUP(L361,buff!$K:$L,2,FALSE),""))</f>
        <v>20356:100:3:9</v>
      </c>
      <c r="R361" s="6" t="str">
        <f>IF(_xlfn.IFNA(VLOOKUP(M361,buff!$K:$L,2,FALSE),"")=0,"",_xlfn.IFNA(VLOOKUP(M361,buff!$K:$L,2,FALSE),""))</f>
        <v/>
      </c>
      <c r="S361" s="6" t="str">
        <f>IF(_xlfn.IFNA(VLOOKUP(N361,buff!$K:$L,2,FALSE),"")=0,"",_xlfn.IFNA(VLOOKUP(N361,buff!$K:$L,2,FALSE),""))</f>
        <v/>
      </c>
      <c r="T361" s="6" t="str">
        <f>IF(_xlfn.IFNA(VLOOKUP(O361,buff!$K:$L,2,FALSE),"")=0,"",_xlfn.IFNA(VLOOKUP(O361,buff!$K:$L,2,FALSE),""))</f>
        <v/>
      </c>
      <c r="U361" s="6" t="str">
        <f>IF(_xlfn.IFNA(VLOOKUP(P361,buff!$K:$L,2,FALSE),"")=0,"",_xlfn.IFNA(VLOOKUP(P361,buff!$K:$L,2,FALSE),""))</f>
        <v/>
      </c>
      <c r="V361">
        <v>2231</v>
      </c>
      <c r="W361" t="s">
        <v>1554</v>
      </c>
    </row>
    <row r="362" spans="1:23" x14ac:dyDescent="0.15">
      <c r="A362" s="8" t="str">
        <f t="shared" si="53"/>
        <v>被动技能18等级17</v>
      </c>
      <c r="B362" s="8">
        <f t="shared" si="57"/>
        <v>18</v>
      </c>
      <c r="C362" s="8">
        <f t="shared" si="58"/>
        <v>17</v>
      </c>
      <c r="E362" s="8">
        <f t="shared" si="54"/>
        <v>357</v>
      </c>
      <c r="F362" t="str">
        <f t="shared" si="55"/>
        <v>祝福大</v>
      </c>
      <c r="G362">
        <v>357</v>
      </c>
      <c r="H362" s="4" t="s">
        <v>514</v>
      </c>
      <c r="I362" s="4" t="str">
        <f t="shared" si="59"/>
        <v>己方全体增加血量最大值2747</v>
      </c>
      <c r="J362" t="s">
        <v>156</v>
      </c>
      <c r="K362" s="10" t="str">
        <f t="shared" si="52"/>
        <v>20357:100:3:9</v>
      </c>
      <c r="L362" s="4" t="s">
        <v>1010</v>
      </c>
      <c r="Q362" s="6" t="str">
        <f>IF(_xlfn.IFNA(VLOOKUP(L362,buff!$K:$L,2,FALSE),"")=0,"",_xlfn.IFNA(VLOOKUP(L362,buff!$K:$L,2,FALSE),""))</f>
        <v>20357:100:3:9</v>
      </c>
      <c r="R362" s="6" t="str">
        <f>IF(_xlfn.IFNA(VLOOKUP(M362,buff!$K:$L,2,FALSE),"")=0,"",_xlfn.IFNA(VLOOKUP(M362,buff!$K:$L,2,FALSE),""))</f>
        <v/>
      </c>
      <c r="S362" s="6" t="str">
        <f>IF(_xlfn.IFNA(VLOOKUP(N362,buff!$K:$L,2,FALSE),"")=0,"",_xlfn.IFNA(VLOOKUP(N362,buff!$K:$L,2,FALSE),""))</f>
        <v/>
      </c>
      <c r="T362" s="6" t="str">
        <f>IF(_xlfn.IFNA(VLOOKUP(O362,buff!$K:$L,2,FALSE),"")=0,"",_xlfn.IFNA(VLOOKUP(O362,buff!$K:$L,2,FALSE),""))</f>
        <v/>
      </c>
      <c r="U362" s="6" t="str">
        <f>IF(_xlfn.IFNA(VLOOKUP(P362,buff!$K:$L,2,FALSE),"")=0,"",_xlfn.IFNA(VLOOKUP(P362,buff!$K:$L,2,FALSE),""))</f>
        <v/>
      </c>
      <c r="V362">
        <v>2747</v>
      </c>
      <c r="W362" t="s">
        <v>1554</v>
      </c>
    </row>
    <row r="363" spans="1:23" x14ac:dyDescent="0.15">
      <c r="A363" s="8" t="str">
        <f t="shared" si="53"/>
        <v>被动技能18等级18</v>
      </c>
      <c r="B363" s="8">
        <f t="shared" si="57"/>
        <v>18</v>
      </c>
      <c r="C363" s="8">
        <f t="shared" si="58"/>
        <v>18</v>
      </c>
      <c r="E363" s="8">
        <f t="shared" si="54"/>
        <v>358</v>
      </c>
      <c r="F363" t="str">
        <f t="shared" si="55"/>
        <v>祝福大</v>
      </c>
      <c r="G363">
        <v>358</v>
      </c>
      <c r="H363" s="4" t="s">
        <v>514</v>
      </c>
      <c r="I363" s="4" t="str">
        <f t="shared" si="59"/>
        <v>己方全体增加血量最大值3382</v>
      </c>
      <c r="J363" t="s">
        <v>156</v>
      </c>
      <c r="K363" s="10" t="str">
        <f t="shared" si="52"/>
        <v>20358:100:3:9</v>
      </c>
      <c r="L363" s="4" t="s">
        <v>1011</v>
      </c>
      <c r="Q363" s="6" t="str">
        <f>IF(_xlfn.IFNA(VLOOKUP(L363,buff!$K:$L,2,FALSE),"")=0,"",_xlfn.IFNA(VLOOKUP(L363,buff!$K:$L,2,FALSE),""))</f>
        <v>20358:100:3:9</v>
      </c>
      <c r="R363" s="6" t="str">
        <f>IF(_xlfn.IFNA(VLOOKUP(M363,buff!$K:$L,2,FALSE),"")=0,"",_xlfn.IFNA(VLOOKUP(M363,buff!$K:$L,2,FALSE),""))</f>
        <v/>
      </c>
      <c r="S363" s="6" t="str">
        <f>IF(_xlfn.IFNA(VLOOKUP(N363,buff!$K:$L,2,FALSE),"")=0,"",_xlfn.IFNA(VLOOKUP(N363,buff!$K:$L,2,FALSE),""))</f>
        <v/>
      </c>
      <c r="T363" s="6" t="str">
        <f>IF(_xlfn.IFNA(VLOOKUP(O363,buff!$K:$L,2,FALSE),"")=0,"",_xlfn.IFNA(VLOOKUP(O363,buff!$K:$L,2,FALSE),""))</f>
        <v/>
      </c>
      <c r="U363" s="6" t="str">
        <f>IF(_xlfn.IFNA(VLOOKUP(P363,buff!$K:$L,2,FALSE),"")=0,"",_xlfn.IFNA(VLOOKUP(P363,buff!$K:$L,2,FALSE),""))</f>
        <v/>
      </c>
      <c r="V363">
        <v>3382</v>
      </c>
      <c r="W363" t="s">
        <v>1554</v>
      </c>
    </row>
    <row r="364" spans="1:23" x14ac:dyDescent="0.15">
      <c r="A364" s="8" t="str">
        <f t="shared" si="53"/>
        <v>被动技能18等级19</v>
      </c>
      <c r="B364" s="8">
        <f t="shared" si="57"/>
        <v>18</v>
      </c>
      <c r="C364" s="8">
        <f t="shared" si="58"/>
        <v>19</v>
      </c>
      <c r="E364" s="8">
        <f t="shared" si="54"/>
        <v>359</v>
      </c>
      <c r="F364" t="str">
        <f t="shared" si="55"/>
        <v>祝福大</v>
      </c>
      <c r="G364">
        <v>359</v>
      </c>
      <c r="H364" s="4" t="s">
        <v>514</v>
      </c>
      <c r="I364" s="4" t="str">
        <f t="shared" si="59"/>
        <v>己方全体增加血量最大值4164</v>
      </c>
      <c r="J364" t="s">
        <v>156</v>
      </c>
      <c r="K364" s="10" t="str">
        <f t="shared" si="52"/>
        <v>20359:100:3:9</v>
      </c>
      <c r="L364" s="4" t="s">
        <v>1012</v>
      </c>
      <c r="Q364" s="6" t="str">
        <f>IF(_xlfn.IFNA(VLOOKUP(L364,buff!$K:$L,2,FALSE),"")=0,"",_xlfn.IFNA(VLOOKUP(L364,buff!$K:$L,2,FALSE),""))</f>
        <v>20359:100:3:9</v>
      </c>
      <c r="R364" s="6" t="str">
        <f>IF(_xlfn.IFNA(VLOOKUP(M364,buff!$K:$L,2,FALSE),"")=0,"",_xlfn.IFNA(VLOOKUP(M364,buff!$K:$L,2,FALSE),""))</f>
        <v/>
      </c>
      <c r="S364" s="6" t="str">
        <f>IF(_xlfn.IFNA(VLOOKUP(N364,buff!$K:$L,2,FALSE),"")=0,"",_xlfn.IFNA(VLOOKUP(N364,buff!$K:$L,2,FALSE),""))</f>
        <v/>
      </c>
      <c r="T364" s="6" t="str">
        <f>IF(_xlfn.IFNA(VLOOKUP(O364,buff!$K:$L,2,FALSE),"")=0,"",_xlfn.IFNA(VLOOKUP(O364,buff!$K:$L,2,FALSE),""))</f>
        <v/>
      </c>
      <c r="U364" s="6" t="str">
        <f>IF(_xlfn.IFNA(VLOOKUP(P364,buff!$K:$L,2,FALSE),"")=0,"",_xlfn.IFNA(VLOOKUP(P364,buff!$K:$L,2,FALSE),""))</f>
        <v/>
      </c>
      <c r="V364">
        <v>4164</v>
      </c>
      <c r="W364" t="s">
        <v>1554</v>
      </c>
    </row>
    <row r="365" spans="1:23" x14ac:dyDescent="0.15">
      <c r="A365" s="8" t="str">
        <f t="shared" si="53"/>
        <v>被动技能18等级20</v>
      </c>
      <c r="B365" s="8">
        <f t="shared" si="57"/>
        <v>18</v>
      </c>
      <c r="C365" s="8">
        <f t="shared" si="58"/>
        <v>20</v>
      </c>
      <c r="E365" s="8">
        <f t="shared" si="54"/>
        <v>360</v>
      </c>
      <c r="F365" t="str">
        <f t="shared" si="55"/>
        <v>祝福大</v>
      </c>
      <c r="G365">
        <v>360</v>
      </c>
      <c r="H365" s="4" t="s">
        <v>514</v>
      </c>
      <c r="I365" s="4" t="str">
        <f t="shared" si="59"/>
        <v>己方全体增加血量最大值5127</v>
      </c>
      <c r="J365" t="s">
        <v>156</v>
      </c>
      <c r="K365" s="10" t="str">
        <f t="shared" si="52"/>
        <v>20360:100:3:9</v>
      </c>
      <c r="L365" s="4" t="s">
        <v>1013</v>
      </c>
      <c r="Q365" s="6" t="str">
        <f>IF(_xlfn.IFNA(VLOOKUP(L365,buff!$K:$L,2,FALSE),"")=0,"",_xlfn.IFNA(VLOOKUP(L365,buff!$K:$L,2,FALSE),""))</f>
        <v>20360:100:3:9</v>
      </c>
      <c r="R365" s="6" t="str">
        <f>IF(_xlfn.IFNA(VLOOKUP(M365,buff!$K:$L,2,FALSE),"")=0,"",_xlfn.IFNA(VLOOKUP(M365,buff!$K:$L,2,FALSE),""))</f>
        <v/>
      </c>
      <c r="S365" s="6" t="str">
        <f>IF(_xlfn.IFNA(VLOOKUP(N365,buff!$K:$L,2,FALSE),"")=0,"",_xlfn.IFNA(VLOOKUP(N365,buff!$K:$L,2,FALSE),""))</f>
        <v/>
      </c>
      <c r="T365" s="6" t="str">
        <f>IF(_xlfn.IFNA(VLOOKUP(O365,buff!$K:$L,2,FALSE),"")=0,"",_xlfn.IFNA(VLOOKUP(O365,buff!$K:$L,2,FALSE),""))</f>
        <v/>
      </c>
      <c r="U365" s="6" t="str">
        <f>IF(_xlfn.IFNA(VLOOKUP(P365,buff!$K:$L,2,FALSE),"")=0,"",_xlfn.IFNA(VLOOKUP(P365,buff!$K:$L,2,FALSE),""))</f>
        <v/>
      </c>
      <c r="V365">
        <v>5127</v>
      </c>
      <c r="W365" t="s">
        <v>1554</v>
      </c>
    </row>
    <row r="366" spans="1:23" x14ac:dyDescent="0.15">
      <c r="A366" s="8" t="str">
        <f t="shared" si="53"/>
        <v>被动技能19等级1</v>
      </c>
      <c r="B366" s="8">
        <f t="shared" si="57"/>
        <v>19</v>
      </c>
      <c r="C366" s="8">
        <f t="shared" si="58"/>
        <v>1</v>
      </c>
      <c r="E366" s="8">
        <f t="shared" si="54"/>
        <v>361</v>
      </c>
      <c r="F366" t="str">
        <f t="shared" si="55"/>
        <v>直觉</v>
      </c>
      <c r="G366">
        <v>361</v>
      </c>
      <c r="H366" s="4" t="s">
        <v>811</v>
      </c>
      <c r="I366" s="4" t="str">
        <f>"提升自身回避率"&amp;V366</f>
        <v>提升自身回避率5</v>
      </c>
      <c r="J366" t="s">
        <v>156</v>
      </c>
      <c r="K366" s="10" t="str">
        <f t="shared" si="50"/>
        <v>20361:100:1:0</v>
      </c>
      <c r="L366" s="4" t="s">
        <v>812</v>
      </c>
      <c r="Q366" s="6" t="str">
        <f>IF(_xlfn.IFNA(VLOOKUP(L366,buff!$K:$L,2,FALSE),"")=0,"",_xlfn.IFNA(VLOOKUP(L366,buff!$K:$L,2,FALSE),""))</f>
        <v>20361:100:1:0</v>
      </c>
      <c r="R366" s="6" t="str">
        <f>IF(_xlfn.IFNA(VLOOKUP(M366,buff!$K:$L,2,FALSE),"")=0,"",_xlfn.IFNA(VLOOKUP(M366,buff!$K:$L,2,FALSE),""))</f>
        <v/>
      </c>
      <c r="S366" s="6" t="str">
        <f>IF(_xlfn.IFNA(VLOOKUP(N366,buff!$K:$L,2,FALSE),"")=0,"",_xlfn.IFNA(VLOOKUP(N366,buff!$K:$L,2,FALSE),""))</f>
        <v/>
      </c>
      <c r="T366" s="6" t="str">
        <f>IF(_xlfn.IFNA(VLOOKUP(O366,buff!$K:$L,2,FALSE),"")=0,"",_xlfn.IFNA(VLOOKUP(O366,buff!$K:$L,2,FALSE),""))</f>
        <v/>
      </c>
      <c r="U366" s="6" t="str">
        <f>IF(_xlfn.IFNA(VLOOKUP(P366,buff!$K:$L,2,FALSE),"")=0,"",_xlfn.IFNA(VLOOKUP(P366,buff!$K:$L,2,FALSE),""))</f>
        <v/>
      </c>
      <c r="V366">
        <v>5</v>
      </c>
      <c r="W366" t="s">
        <v>1554</v>
      </c>
    </row>
    <row r="367" spans="1:23" x14ac:dyDescent="0.15">
      <c r="A367" s="8" t="str">
        <f t="shared" si="53"/>
        <v>被动技能19等级2</v>
      </c>
      <c r="B367" s="8">
        <f t="shared" si="57"/>
        <v>19</v>
      </c>
      <c r="C367" s="8">
        <f t="shared" si="58"/>
        <v>2</v>
      </c>
      <c r="E367" s="8">
        <f t="shared" si="54"/>
        <v>362</v>
      </c>
      <c r="F367" t="str">
        <f t="shared" si="55"/>
        <v>直觉</v>
      </c>
      <c r="G367">
        <v>362</v>
      </c>
      <c r="H367" s="4" t="s">
        <v>811</v>
      </c>
      <c r="I367" s="4" t="str">
        <f t="shared" ref="I367:I385" si="60">"提升自身回避率"&amp;V367</f>
        <v>提升自身回避率6</v>
      </c>
      <c r="J367" t="s">
        <v>156</v>
      </c>
      <c r="K367" s="10" t="str">
        <f t="shared" si="50"/>
        <v>20362:100:1:0</v>
      </c>
      <c r="L367" s="4" t="s">
        <v>813</v>
      </c>
      <c r="Q367" s="6" t="str">
        <f>IF(_xlfn.IFNA(VLOOKUP(L367,buff!$K:$L,2,FALSE),"")=0,"",_xlfn.IFNA(VLOOKUP(L367,buff!$K:$L,2,FALSE),""))</f>
        <v>20362:100:1:0</v>
      </c>
      <c r="R367" s="6" t="str">
        <f>IF(_xlfn.IFNA(VLOOKUP(M367,buff!$K:$L,2,FALSE),"")=0,"",_xlfn.IFNA(VLOOKUP(M367,buff!$K:$L,2,FALSE),""))</f>
        <v/>
      </c>
      <c r="S367" s="6" t="str">
        <f>IF(_xlfn.IFNA(VLOOKUP(N367,buff!$K:$L,2,FALSE),"")=0,"",_xlfn.IFNA(VLOOKUP(N367,buff!$K:$L,2,FALSE),""))</f>
        <v/>
      </c>
      <c r="T367" s="6" t="str">
        <f>IF(_xlfn.IFNA(VLOOKUP(O367,buff!$K:$L,2,FALSE),"")=0,"",_xlfn.IFNA(VLOOKUP(O367,buff!$K:$L,2,FALSE),""))</f>
        <v/>
      </c>
      <c r="U367" s="6" t="str">
        <f>IF(_xlfn.IFNA(VLOOKUP(P367,buff!$K:$L,2,FALSE),"")=0,"",_xlfn.IFNA(VLOOKUP(P367,buff!$K:$L,2,FALSE),""))</f>
        <v/>
      </c>
      <c r="V367">
        <v>6</v>
      </c>
      <c r="W367" t="s">
        <v>1554</v>
      </c>
    </row>
    <row r="368" spans="1:23" x14ac:dyDescent="0.15">
      <c r="A368" s="8" t="str">
        <f t="shared" si="53"/>
        <v>被动技能19等级3</v>
      </c>
      <c r="B368" s="8">
        <f t="shared" si="57"/>
        <v>19</v>
      </c>
      <c r="C368" s="8">
        <f t="shared" si="58"/>
        <v>3</v>
      </c>
      <c r="E368" s="8">
        <f t="shared" si="54"/>
        <v>363</v>
      </c>
      <c r="F368" t="str">
        <f t="shared" si="55"/>
        <v>直觉</v>
      </c>
      <c r="G368">
        <v>363</v>
      </c>
      <c r="H368" s="4" t="s">
        <v>811</v>
      </c>
      <c r="I368" s="4" t="str">
        <f t="shared" si="60"/>
        <v>提升自身回避率7</v>
      </c>
      <c r="J368" t="s">
        <v>156</v>
      </c>
      <c r="K368" s="10" t="str">
        <f t="shared" si="50"/>
        <v>20363:100:1:0</v>
      </c>
      <c r="L368" s="4" t="s">
        <v>814</v>
      </c>
      <c r="Q368" s="6" t="str">
        <f>IF(_xlfn.IFNA(VLOOKUP(L368,buff!$K:$L,2,FALSE),"")=0,"",_xlfn.IFNA(VLOOKUP(L368,buff!$K:$L,2,FALSE),""))</f>
        <v>20363:100:1:0</v>
      </c>
      <c r="R368" s="6" t="str">
        <f>IF(_xlfn.IFNA(VLOOKUP(M368,buff!$K:$L,2,FALSE),"")=0,"",_xlfn.IFNA(VLOOKUP(M368,buff!$K:$L,2,FALSE),""))</f>
        <v/>
      </c>
      <c r="S368" s="6" t="str">
        <f>IF(_xlfn.IFNA(VLOOKUP(N368,buff!$K:$L,2,FALSE),"")=0,"",_xlfn.IFNA(VLOOKUP(N368,buff!$K:$L,2,FALSE),""))</f>
        <v/>
      </c>
      <c r="T368" s="6" t="str">
        <f>IF(_xlfn.IFNA(VLOOKUP(O368,buff!$K:$L,2,FALSE),"")=0,"",_xlfn.IFNA(VLOOKUP(O368,buff!$K:$L,2,FALSE),""))</f>
        <v/>
      </c>
      <c r="U368" s="6" t="str">
        <f>IF(_xlfn.IFNA(VLOOKUP(P368,buff!$K:$L,2,FALSE),"")=0,"",_xlfn.IFNA(VLOOKUP(P368,buff!$K:$L,2,FALSE),""))</f>
        <v/>
      </c>
      <c r="V368">
        <v>7</v>
      </c>
      <c r="W368" t="s">
        <v>1554</v>
      </c>
    </row>
    <row r="369" spans="1:23" x14ac:dyDescent="0.15">
      <c r="A369" s="8" t="str">
        <f t="shared" si="53"/>
        <v>被动技能19等级4</v>
      </c>
      <c r="B369" s="8">
        <f t="shared" si="57"/>
        <v>19</v>
      </c>
      <c r="C369" s="8">
        <f t="shared" si="58"/>
        <v>4</v>
      </c>
      <c r="E369" s="8">
        <f t="shared" si="54"/>
        <v>364</v>
      </c>
      <c r="F369" t="str">
        <f t="shared" si="55"/>
        <v>直觉</v>
      </c>
      <c r="G369">
        <v>364</v>
      </c>
      <c r="H369" s="4" t="s">
        <v>811</v>
      </c>
      <c r="I369" s="4" t="str">
        <f t="shared" si="60"/>
        <v>提升自身回避率8</v>
      </c>
      <c r="J369" t="s">
        <v>156</v>
      </c>
      <c r="K369" s="10" t="str">
        <f t="shared" si="50"/>
        <v>20364:100:1:0</v>
      </c>
      <c r="L369" s="4" t="s">
        <v>815</v>
      </c>
      <c r="Q369" s="6" t="str">
        <f>IF(_xlfn.IFNA(VLOOKUP(L369,buff!$K:$L,2,FALSE),"")=0,"",_xlfn.IFNA(VLOOKUP(L369,buff!$K:$L,2,FALSE),""))</f>
        <v>20364:100:1:0</v>
      </c>
      <c r="R369" s="6" t="str">
        <f>IF(_xlfn.IFNA(VLOOKUP(M369,buff!$K:$L,2,FALSE),"")=0,"",_xlfn.IFNA(VLOOKUP(M369,buff!$K:$L,2,FALSE),""))</f>
        <v/>
      </c>
      <c r="S369" s="6" t="str">
        <f>IF(_xlfn.IFNA(VLOOKUP(N369,buff!$K:$L,2,FALSE),"")=0,"",_xlfn.IFNA(VLOOKUP(N369,buff!$K:$L,2,FALSE),""))</f>
        <v/>
      </c>
      <c r="T369" s="6" t="str">
        <f>IF(_xlfn.IFNA(VLOOKUP(O369,buff!$K:$L,2,FALSE),"")=0,"",_xlfn.IFNA(VLOOKUP(O369,buff!$K:$L,2,FALSE),""))</f>
        <v/>
      </c>
      <c r="U369" s="6" t="str">
        <f>IF(_xlfn.IFNA(VLOOKUP(P369,buff!$K:$L,2,FALSE),"")=0,"",_xlfn.IFNA(VLOOKUP(P369,buff!$K:$L,2,FALSE),""))</f>
        <v/>
      </c>
      <c r="V369">
        <v>8</v>
      </c>
      <c r="W369" t="s">
        <v>1554</v>
      </c>
    </row>
    <row r="370" spans="1:23" x14ac:dyDescent="0.15">
      <c r="A370" s="8" t="str">
        <f t="shared" si="53"/>
        <v>被动技能19等级5</v>
      </c>
      <c r="B370" s="8">
        <f t="shared" si="57"/>
        <v>19</v>
      </c>
      <c r="C370" s="8">
        <f t="shared" si="58"/>
        <v>5</v>
      </c>
      <c r="E370" s="8">
        <f t="shared" si="54"/>
        <v>365</v>
      </c>
      <c r="F370" t="str">
        <f t="shared" si="55"/>
        <v>直觉</v>
      </c>
      <c r="G370">
        <v>365</v>
      </c>
      <c r="H370" s="4" t="s">
        <v>811</v>
      </c>
      <c r="I370" s="4" t="str">
        <f t="shared" si="60"/>
        <v>提升自身回避率9</v>
      </c>
      <c r="J370" t="s">
        <v>156</v>
      </c>
      <c r="K370" s="10" t="str">
        <f t="shared" si="50"/>
        <v>20365:100:1:0</v>
      </c>
      <c r="L370" s="4" t="s">
        <v>816</v>
      </c>
      <c r="Q370" s="6" t="str">
        <f>IF(_xlfn.IFNA(VLOOKUP(L370,buff!$K:$L,2,FALSE),"")=0,"",_xlfn.IFNA(VLOOKUP(L370,buff!$K:$L,2,FALSE),""))</f>
        <v>20365:100:1:0</v>
      </c>
      <c r="R370" s="6" t="str">
        <f>IF(_xlfn.IFNA(VLOOKUP(M370,buff!$K:$L,2,FALSE),"")=0,"",_xlfn.IFNA(VLOOKUP(M370,buff!$K:$L,2,FALSE),""))</f>
        <v/>
      </c>
      <c r="S370" s="6" t="str">
        <f>IF(_xlfn.IFNA(VLOOKUP(N370,buff!$K:$L,2,FALSE),"")=0,"",_xlfn.IFNA(VLOOKUP(N370,buff!$K:$L,2,FALSE),""))</f>
        <v/>
      </c>
      <c r="T370" s="6" t="str">
        <f>IF(_xlfn.IFNA(VLOOKUP(O370,buff!$K:$L,2,FALSE),"")=0,"",_xlfn.IFNA(VLOOKUP(O370,buff!$K:$L,2,FALSE),""))</f>
        <v/>
      </c>
      <c r="U370" s="6" t="str">
        <f>IF(_xlfn.IFNA(VLOOKUP(P370,buff!$K:$L,2,FALSE),"")=0,"",_xlfn.IFNA(VLOOKUP(P370,buff!$K:$L,2,FALSE),""))</f>
        <v/>
      </c>
      <c r="V370">
        <v>9</v>
      </c>
      <c r="W370" t="s">
        <v>1554</v>
      </c>
    </row>
    <row r="371" spans="1:23" x14ac:dyDescent="0.15">
      <c r="A371" s="8" t="str">
        <f t="shared" si="53"/>
        <v>被动技能19等级6</v>
      </c>
      <c r="B371" s="8">
        <f t="shared" si="57"/>
        <v>19</v>
      </c>
      <c r="C371" s="8">
        <f t="shared" si="58"/>
        <v>6</v>
      </c>
      <c r="E371" s="8">
        <f t="shared" si="54"/>
        <v>366</v>
      </c>
      <c r="F371" t="str">
        <f t="shared" si="55"/>
        <v>直觉</v>
      </c>
      <c r="G371">
        <v>366</v>
      </c>
      <c r="H371" s="4" t="s">
        <v>811</v>
      </c>
      <c r="I371" s="4" t="str">
        <f t="shared" si="60"/>
        <v>提升自身回避率10</v>
      </c>
      <c r="J371" t="s">
        <v>156</v>
      </c>
      <c r="K371" s="10" t="str">
        <f t="shared" si="50"/>
        <v>20366:100:1:0</v>
      </c>
      <c r="L371" s="4" t="s">
        <v>817</v>
      </c>
      <c r="Q371" s="6" t="str">
        <f>IF(_xlfn.IFNA(VLOOKUP(L371,buff!$K:$L,2,FALSE),"")=0,"",_xlfn.IFNA(VLOOKUP(L371,buff!$K:$L,2,FALSE),""))</f>
        <v>20366:100:1:0</v>
      </c>
      <c r="R371" s="6" t="str">
        <f>IF(_xlfn.IFNA(VLOOKUP(M371,buff!$K:$L,2,FALSE),"")=0,"",_xlfn.IFNA(VLOOKUP(M371,buff!$K:$L,2,FALSE),""))</f>
        <v/>
      </c>
      <c r="S371" s="6" t="str">
        <f>IF(_xlfn.IFNA(VLOOKUP(N371,buff!$K:$L,2,FALSE),"")=0,"",_xlfn.IFNA(VLOOKUP(N371,buff!$K:$L,2,FALSE),""))</f>
        <v/>
      </c>
      <c r="T371" s="6" t="str">
        <f>IF(_xlfn.IFNA(VLOOKUP(O371,buff!$K:$L,2,FALSE),"")=0,"",_xlfn.IFNA(VLOOKUP(O371,buff!$K:$L,2,FALSE),""))</f>
        <v/>
      </c>
      <c r="U371" s="6" t="str">
        <f>IF(_xlfn.IFNA(VLOOKUP(P371,buff!$K:$L,2,FALSE),"")=0,"",_xlfn.IFNA(VLOOKUP(P371,buff!$K:$L,2,FALSE),""))</f>
        <v/>
      </c>
      <c r="V371">
        <v>10</v>
      </c>
      <c r="W371" t="s">
        <v>1554</v>
      </c>
    </row>
    <row r="372" spans="1:23" x14ac:dyDescent="0.15">
      <c r="A372" s="8" t="str">
        <f t="shared" si="53"/>
        <v>被动技能19等级7</v>
      </c>
      <c r="B372" s="8">
        <f t="shared" si="57"/>
        <v>19</v>
      </c>
      <c r="C372" s="8">
        <f t="shared" si="58"/>
        <v>7</v>
      </c>
      <c r="E372" s="8">
        <f t="shared" si="54"/>
        <v>367</v>
      </c>
      <c r="F372" t="str">
        <f t="shared" si="55"/>
        <v>直觉</v>
      </c>
      <c r="G372">
        <v>367</v>
      </c>
      <c r="H372" s="4" t="s">
        <v>811</v>
      </c>
      <c r="I372" s="4" t="str">
        <f t="shared" si="60"/>
        <v>提升自身回避率11</v>
      </c>
      <c r="J372" t="s">
        <v>156</v>
      </c>
      <c r="K372" s="10" t="str">
        <f t="shared" si="50"/>
        <v>20367:100:1:0</v>
      </c>
      <c r="L372" s="4" t="s">
        <v>818</v>
      </c>
      <c r="Q372" s="6" t="str">
        <f>IF(_xlfn.IFNA(VLOOKUP(L372,buff!$K:$L,2,FALSE),"")=0,"",_xlfn.IFNA(VLOOKUP(L372,buff!$K:$L,2,FALSE),""))</f>
        <v>20367:100:1:0</v>
      </c>
      <c r="R372" s="6" t="str">
        <f>IF(_xlfn.IFNA(VLOOKUP(M372,buff!$K:$L,2,FALSE),"")=0,"",_xlfn.IFNA(VLOOKUP(M372,buff!$K:$L,2,FALSE),""))</f>
        <v/>
      </c>
      <c r="S372" s="6" t="str">
        <f>IF(_xlfn.IFNA(VLOOKUP(N372,buff!$K:$L,2,FALSE),"")=0,"",_xlfn.IFNA(VLOOKUP(N372,buff!$K:$L,2,FALSE),""))</f>
        <v/>
      </c>
      <c r="T372" s="6" t="str">
        <f>IF(_xlfn.IFNA(VLOOKUP(O372,buff!$K:$L,2,FALSE),"")=0,"",_xlfn.IFNA(VLOOKUP(O372,buff!$K:$L,2,FALSE),""))</f>
        <v/>
      </c>
      <c r="U372" s="6" t="str">
        <f>IF(_xlfn.IFNA(VLOOKUP(P372,buff!$K:$L,2,FALSE),"")=0,"",_xlfn.IFNA(VLOOKUP(P372,buff!$K:$L,2,FALSE),""))</f>
        <v/>
      </c>
      <c r="V372">
        <v>11</v>
      </c>
      <c r="W372" t="s">
        <v>1554</v>
      </c>
    </row>
    <row r="373" spans="1:23" x14ac:dyDescent="0.15">
      <c r="A373" s="8" t="str">
        <f t="shared" si="53"/>
        <v>被动技能19等级8</v>
      </c>
      <c r="B373" s="8">
        <f t="shared" si="57"/>
        <v>19</v>
      </c>
      <c r="C373" s="8">
        <f t="shared" si="58"/>
        <v>8</v>
      </c>
      <c r="E373" s="8">
        <f t="shared" si="54"/>
        <v>368</v>
      </c>
      <c r="F373" t="str">
        <f t="shared" si="55"/>
        <v>直觉</v>
      </c>
      <c r="G373">
        <v>368</v>
      </c>
      <c r="H373" s="4" t="s">
        <v>811</v>
      </c>
      <c r="I373" s="4" t="str">
        <f t="shared" si="60"/>
        <v>提升自身回避率12</v>
      </c>
      <c r="J373" t="s">
        <v>156</v>
      </c>
      <c r="K373" s="10" t="str">
        <f t="shared" si="50"/>
        <v>20368:100:1:0</v>
      </c>
      <c r="L373" s="4" t="s">
        <v>819</v>
      </c>
      <c r="Q373" s="6" t="str">
        <f>IF(_xlfn.IFNA(VLOOKUP(L373,buff!$K:$L,2,FALSE),"")=0,"",_xlfn.IFNA(VLOOKUP(L373,buff!$K:$L,2,FALSE),""))</f>
        <v>20368:100:1:0</v>
      </c>
      <c r="R373" s="6" t="str">
        <f>IF(_xlfn.IFNA(VLOOKUP(M373,buff!$K:$L,2,FALSE),"")=0,"",_xlfn.IFNA(VLOOKUP(M373,buff!$K:$L,2,FALSE),""))</f>
        <v/>
      </c>
      <c r="S373" s="6" t="str">
        <f>IF(_xlfn.IFNA(VLOOKUP(N373,buff!$K:$L,2,FALSE),"")=0,"",_xlfn.IFNA(VLOOKUP(N373,buff!$K:$L,2,FALSE),""))</f>
        <v/>
      </c>
      <c r="T373" s="6" t="str">
        <f>IF(_xlfn.IFNA(VLOOKUP(O373,buff!$K:$L,2,FALSE),"")=0,"",_xlfn.IFNA(VLOOKUP(O373,buff!$K:$L,2,FALSE),""))</f>
        <v/>
      </c>
      <c r="U373" s="6" t="str">
        <f>IF(_xlfn.IFNA(VLOOKUP(P373,buff!$K:$L,2,FALSE),"")=0,"",_xlfn.IFNA(VLOOKUP(P373,buff!$K:$L,2,FALSE),""))</f>
        <v/>
      </c>
      <c r="V373">
        <v>12</v>
      </c>
      <c r="W373" t="s">
        <v>1554</v>
      </c>
    </row>
    <row r="374" spans="1:23" x14ac:dyDescent="0.15">
      <c r="A374" s="8" t="str">
        <f t="shared" si="53"/>
        <v>被动技能19等级9</v>
      </c>
      <c r="B374" s="8">
        <f t="shared" si="57"/>
        <v>19</v>
      </c>
      <c r="C374" s="8">
        <f t="shared" si="58"/>
        <v>9</v>
      </c>
      <c r="E374" s="8">
        <f t="shared" si="54"/>
        <v>369</v>
      </c>
      <c r="F374" t="str">
        <f t="shared" si="55"/>
        <v>直觉</v>
      </c>
      <c r="G374">
        <v>369</v>
      </c>
      <c r="H374" s="4" t="s">
        <v>811</v>
      </c>
      <c r="I374" s="4" t="str">
        <f t="shared" si="60"/>
        <v>提升自身回避率13</v>
      </c>
      <c r="J374" t="s">
        <v>156</v>
      </c>
      <c r="K374" s="10" t="str">
        <f t="shared" si="50"/>
        <v>20369:100:1:0</v>
      </c>
      <c r="L374" s="4" t="s">
        <v>820</v>
      </c>
      <c r="Q374" s="6" t="str">
        <f>IF(_xlfn.IFNA(VLOOKUP(L374,buff!$K:$L,2,FALSE),"")=0,"",_xlfn.IFNA(VLOOKUP(L374,buff!$K:$L,2,FALSE),""))</f>
        <v>20369:100:1:0</v>
      </c>
      <c r="R374" s="6" t="str">
        <f>IF(_xlfn.IFNA(VLOOKUP(M374,buff!$K:$L,2,FALSE),"")=0,"",_xlfn.IFNA(VLOOKUP(M374,buff!$K:$L,2,FALSE),""))</f>
        <v/>
      </c>
      <c r="S374" s="6" t="str">
        <f>IF(_xlfn.IFNA(VLOOKUP(N374,buff!$K:$L,2,FALSE),"")=0,"",_xlfn.IFNA(VLOOKUP(N374,buff!$K:$L,2,FALSE),""))</f>
        <v/>
      </c>
      <c r="T374" s="6" t="str">
        <f>IF(_xlfn.IFNA(VLOOKUP(O374,buff!$K:$L,2,FALSE),"")=0,"",_xlfn.IFNA(VLOOKUP(O374,buff!$K:$L,2,FALSE),""))</f>
        <v/>
      </c>
      <c r="U374" s="6" t="str">
        <f>IF(_xlfn.IFNA(VLOOKUP(P374,buff!$K:$L,2,FALSE),"")=0,"",_xlfn.IFNA(VLOOKUP(P374,buff!$K:$L,2,FALSE),""))</f>
        <v/>
      </c>
      <c r="V374">
        <v>13</v>
      </c>
      <c r="W374" t="s">
        <v>1554</v>
      </c>
    </row>
    <row r="375" spans="1:23" x14ac:dyDescent="0.15">
      <c r="A375" s="8" t="str">
        <f t="shared" si="53"/>
        <v>被动技能19等级10</v>
      </c>
      <c r="B375" s="8">
        <f t="shared" si="57"/>
        <v>19</v>
      </c>
      <c r="C375" s="8">
        <f t="shared" si="58"/>
        <v>10</v>
      </c>
      <c r="E375" s="8">
        <f t="shared" si="54"/>
        <v>370</v>
      </c>
      <c r="F375" t="str">
        <f t="shared" si="55"/>
        <v>直觉</v>
      </c>
      <c r="G375">
        <v>370</v>
      </c>
      <c r="H375" s="4" t="s">
        <v>811</v>
      </c>
      <c r="I375" s="4" t="str">
        <f t="shared" si="60"/>
        <v>提升自身回避率14</v>
      </c>
      <c r="J375" t="s">
        <v>156</v>
      </c>
      <c r="K375" s="10" t="str">
        <f t="shared" si="50"/>
        <v>20370:100:1:0</v>
      </c>
      <c r="L375" s="4" t="s">
        <v>821</v>
      </c>
      <c r="Q375" s="6" t="str">
        <f>IF(_xlfn.IFNA(VLOOKUP(L375,buff!$K:$L,2,FALSE),"")=0,"",_xlfn.IFNA(VLOOKUP(L375,buff!$K:$L,2,FALSE),""))</f>
        <v>20370:100:1:0</v>
      </c>
      <c r="R375" s="6" t="str">
        <f>IF(_xlfn.IFNA(VLOOKUP(M375,buff!$K:$L,2,FALSE),"")=0,"",_xlfn.IFNA(VLOOKUP(M375,buff!$K:$L,2,FALSE),""))</f>
        <v/>
      </c>
      <c r="S375" s="6" t="str">
        <f>IF(_xlfn.IFNA(VLOOKUP(N375,buff!$K:$L,2,FALSE),"")=0,"",_xlfn.IFNA(VLOOKUP(N375,buff!$K:$L,2,FALSE),""))</f>
        <v/>
      </c>
      <c r="T375" s="6" t="str">
        <f>IF(_xlfn.IFNA(VLOOKUP(O375,buff!$K:$L,2,FALSE),"")=0,"",_xlfn.IFNA(VLOOKUP(O375,buff!$K:$L,2,FALSE),""))</f>
        <v/>
      </c>
      <c r="U375" s="6" t="str">
        <f>IF(_xlfn.IFNA(VLOOKUP(P375,buff!$K:$L,2,FALSE),"")=0,"",_xlfn.IFNA(VLOOKUP(P375,buff!$K:$L,2,FALSE),""))</f>
        <v/>
      </c>
      <c r="V375">
        <v>14</v>
      </c>
      <c r="W375" t="s">
        <v>1554</v>
      </c>
    </row>
    <row r="376" spans="1:23" x14ac:dyDescent="0.15">
      <c r="A376" s="8" t="str">
        <f t="shared" si="53"/>
        <v>被动技能19等级11</v>
      </c>
      <c r="B376" s="8">
        <f t="shared" si="57"/>
        <v>19</v>
      </c>
      <c r="C376" s="8">
        <f t="shared" si="58"/>
        <v>11</v>
      </c>
      <c r="E376" s="8">
        <f t="shared" si="54"/>
        <v>371</v>
      </c>
      <c r="F376" t="str">
        <f t="shared" si="55"/>
        <v>直觉</v>
      </c>
      <c r="G376">
        <v>371</v>
      </c>
      <c r="H376" s="4" t="s">
        <v>811</v>
      </c>
      <c r="I376" s="4" t="str">
        <f t="shared" si="60"/>
        <v>提升自身回避率15</v>
      </c>
      <c r="J376" t="s">
        <v>156</v>
      </c>
      <c r="K376" s="10" t="str">
        <f t="shared" si="50"/>
        <v>20371:100:1:0</v>
      </c>
      <c r="L376" s="4" t="s">
        <v>822</v>
      </c>
      <c r="Q376" s="6" t="str">
        <f>IF(_xlfn.IFNA(VLOOKUP(L376,buff!$K:$L,2,FALSE),"")=0,"",_xlfn.IFNA(VLOOKUP(L376,buff!$K:$L,2,FALSE),""))</f>
        <v>20371:100:1:0</v>
      </c>
      <c r="R376" s="6" t="str">
        <f>IF(_xlfn.IFNA(VLOOKUP(M376,buff!$K:$L,2,FALSE),"")=0,"",_xlfn.IFNA(VLOOKUP(M376,buff!$K:$L,2,FALSE),""))</f>
        <v/>
      </c>
      <c r="S376" s="6" t="str">
        <f>IF(_xlfn.IFNA(VLOOKUP(N376,buff!$K:$L,2,FALSE),"")=0,"",_xlfn.IFNA(VLOOKUP(N376,buff!$K:$L,2,FALSE),""))</f>
        <v/>
      </c>
      <c r="T376" s="6" t="str">
        <f>IF(_xlfn.IFNA(VLOOKUP(O376,buff!$K:$L,2,FALSE),"")=0,"",_xlfn.IFNA(VLOOKUP(O376,buff!$K:$L,2,FALSE),""))</f>
        <v/>
      </c>
      <c r="U376" s="6" t="str">
        <f>IF(_xlfn.IFNA(VLOOKUP(P376,buff!$K:$L,2,FALSE),"")=0,"",_xlfn.IFNA(VLOOKUP(P376,buff!$K:$L,2,FALSE),""))</f>
        <v/>
      </c>
      <c r="V376">
        <v>15</v>
      </c>
      <c r="W376" t="s">
        <v>1554</v>
      </c>
    </row>
    <row r="377" spans="1:23" x14ac:dyDescent="0.15">
      <c r="A377" s="8" t="str">
        <f t="shared" si="53"/>
        <v>被动技能19等级12</v>
      </c>
      <c r="B377" s="8">
        <f t="shared" si="57"/>
        <v>19</v>
      </c>
      <c r="C377" s="8">
        <f t="shared" si="58"/>
        <v>12</v>
      </c>
      <c r="E377" s="8">
        <f t="shared" si="54"/>
        <v>372</v>
      </c>
      <c r="F377" t="str">
        <f t="shared" si="55"/>
        <v>直觉</v>
      </c>
      <c r="G377">
        <v>372</v>
      </c>
      <c r="H377" s="4" t="s">
        <v>811</v>
      </c>
      <c r="I377" s="4" t="str">
        <f t="shared" si="60"/>
        <v>提升自身回避率16</v>
      </c>
      <c r="J377" t="s">
        <v>156</v>
      </c>
      <c r="K377" s="10" t="str">
        <f t="shared" si="50"/>
        <v>20372:100:1:0</v>
      </c>
      <c r="L377" s="4" t="s">
        <v>823</v>
      </c>
      <c r="Q377" s="6" t="str">
        <f>IF(_xlfn.IFNA(VLOOKUP(L377,buff!$K:$L,2,FALSE),"")=0,"",_xlfn.IFNA(VLOOKUP(L377,buff!$K:$L,2,FALSE),""))</f>
        <v>20372:100:1:0</v>
      </c>
      <c r="R377" s="6" t="str">
        <f>IF(_xlfn.IFNA(VLOOKUP(M377,buff!$K:$L,2,FALSE),"")=0,"",_xlfn.IFNA(VLOOKUP(M377,buff!$K:$L,2,FALSE),""))</f>
        <v/>
      </c>
      <c r="S377" s="6" t="str">
        <f>IF(_xlfn.IFNA(VLOOKUP(N377,buff!$K:$L,2,FALSE),"")=0,"",_xlfn.IFNA(VLOOKUP(N377,buff!$K:$L,2,FALSE),""))</f>
        <v/>
      </c>
      <c r="T377" s="6" t="str">
        <f>IF(_xlfn.IFNA(VLOOKUP(O377,buff!$K:$L,2,FALSE),"")=0,"",_xlfn.IFNA(VLOOKUP(O377,buff!$K:$L,2,FALSE),""))</f>
        <v/>
      </c>
      <c r="U377" s="6" t="str">
        <f>IF(_xlfn.IFNA(VLOOKUP(P377,buff!$K:$L,2,FALSE),"")=0,"",_xlfn.IFNA(VLOOKUP(P377,buff!$K:$L,2,FALSE),""))</f>
        <v/>
      </c>
      <c r="V377">
        <v>16</v>
      </c>
      <c r="W377" t="s">
        <v>1554</v>
      </c>
    </row>
    <row r="378" spans="1:23" x14ac:dyDescent="0.15">
      <c r="A378" s="8" t="str">
        <f t="shared" si="53"/>
        <v>被动技能19等级13</v>
      </c>
      <c r="B378" s="8">
        <f t="shared" si="57"/>
        <v>19</v>
      </c>
      <c r="C378" s="8">
        <f t="shared" si="58"/>
        <v>13</v>
      </c>
      <c r="E378" s="8">
        <f t="shared" si="54"/>
        <v>373</v>
      </c>
      <c r="F378" t="str">
        <f t="shared" si="55"/>
        <v>直觉</v>
      </c>
      <c r="G378">
        <v>373</v>
      </c>
      <c r="H378" s="4" t="s">
        <v>811</v>
      </c>
      <c r="I378" s="4" t="str">
        <f t="shared" si="60"/>
        <v>提升自身回避率17</v>
      </c>
      <c r="J378" t="s">
        <v>156</v>
      </c>
      <c r="K378" s="10" t="str">
        <f t="shared" si="50"/>
        <v>20373:100:1:0</v>
      </c>
      <c r="L378" s="4" t="s">
        <v>824</v>
      </c>
      <c r="Q378" s="6" t="str">
        <f>IF(_xlfn.IFNA(VLOOKUP(L378,buff!$K:$L,2,FALSE),"")=0,"",_xlfn.IFNA(VLOOKUP(L378,buff!$K:$L,2,FALSE),""))</f>
        <v>20373:100:1:0</v>
      </c>
      <c r="R378" s="6" t="str">
        <f>IF(_xlfn.IFNA(VLOOKUP(M378,buff!$K:$L,2,FALSE),"")=0,"",_xlfn.IFNA(VLOOKUP(M378,buff!$K:$L,2,FALSE),""))</f>
        <v/>
      </c>
      <c r="S378" s="6" t="str">
        <f>IF(_xlfn.IFNA(VLOOKUP(N378,buff!$K:$L,2,FALSE),"")=0,"",_xlfn.IFNA(VLOOKUP(N378,buff!$K:$L,2,FALSE),""))</f>
        <v/>
      </c>
      <c r="T378" s="6" t="str">
        <f>IF(_xlfn.IFNA(VLOOKUP(O378,buff!$K:$L,2,FALSE),"")=0,"",_xlfn.IFNA(VLOOKUP(O378,buff!$K:$L,2,FALSE),""))</f>
        <v/>
      </c>
      <c r="U378" s="6" t="str">
        <f>IF(_xlfn.IFNA(VLOOKUP(P378,buff!$K:$L,2,FALSE),"")=0,"",_xlfn.IFNA(VLOOKUP(P378,buff!$K:$L,2,FALSE),""))</f>
        <v/>
      </c>
      <c r="V378">
        <v>17</v>
      </c>
      <c r="W378" t="s">
        <v>1554</v>
      </c>
    </row>
    <row r="379" spans="1:23" x14ac:dyDescent="0.15">
      <c r="A379" s="8" t="str">
        <f t="shared" si="53"/>
        <v>被动技能19等级14</v>
      </c>
      <c r="B379" s="8">
        <f t="shared" si="57"/>
        <v>19</v>
      </c>
      <c r="C379" s="8">
        <f t="shared" si="58"/>
        <v>14</v>
      </c>
      <c r="E379" s="8">
        <f t="shared" si="54"/>
        <v>374</v>
      </c>
      <c r="F379" t="str">
        <f t="shared" si="55"/>
        <v>直觉</v>
      </c>
      <c r="G379">
        <v>374</v>
      </c>
      <c r="H379" s="4" t="s">
        <v>811</v>
      </c>
      <c r="I379" s="4" t="str">
        <f t="shared" si="60"/>
        <v>提升自身回避率18</v>
      </c>
      <c r="J379" t="s">
        <v>156</v>
      </c>
      <c r="K379" s="10" t="str">
        <f t="shared" si="50"/>
        <v>20374:100:1:0</v>
      </c>
      <c r="L379" s="4" t="s">
        <v>825</v>
      </c>
      <c r="Q379" s="6" t="str">
        <f>IF(_xlfn.IFNA(VLOOKUP(L379,buff!$K:$L,2,FALSE),"")=0,"",_xlfn.IFNA(VLOOKUP(L379,buff!$K:$L,2,FALSE),""))</f>
        <v>20374:100:1:0</v>
      </c>
      <c r="R379" s="6" t="str">
        <f>IF(_xlfn.IFNA(VLOOKUP(M379,buff!$K:$L,2,FALSE),"")=0,"",_xlfn.IFNA(VLOOKUP(M379,buff!$K:$L,2,FALSE),""))</f>
        <v/>
      </c>
      <c r="S379" s="6" t="str">
        <f>IF(_xlfn.IFNA(VLOOKUP(N379,buff!$K:$L,2,FALSE),"")=0,"",_xlfn.IFNA(VLOOKUP(N379,buff!$K:$L,2,FALSE),""))</f>
        <v/>
      </c>
      <c r="T379" s="6" t="str">
        <f>IF(_xlfn.IFNA(VLOOKUP(O379,buff!$K:$L,2,FALSE),"")=0,"",_xlfn.IFNA(VLOOKUP(O379,buff!$K:$L,2,FALSE),""))</f>
        <v/>
      </c>
      <c r="U379" s="6" t="str">
        <f>IF(_xlfn.IFNA(VLOOKUP(P379,buff!$K:$L,2,FALSE),"")=0,"",_xlfn.IFNA(VLOOKUP(P379,buff!$K:$L,2,FALSE),""))</f>
        <v/>
      </c>
      <c r="V379">
        <v>18</v>
      </c>
      <c r="W379" t="s">
        <v>1554</v>
      </c>
    </row>
    <row r="380" spans="1:23" x14ac:dyDescent="0.15">
      <c r="A380" s="8" t="str">
        <f t="shared" si="53"/>
        <v>被动技能19等级15</v>
      </c>
      <c r="B380" s="8">
        <f t="shared" si="57"/>
        <v>19</v>
      </c>
      <c r="C380" s="8">
        <f t="shared" si="58"/>
        <v>15</v>
      </c>
      <c r="E380" s="8">
        <f t="shared" si="54"/>
        <v>375</v>
      </c>
      <c r="F380" t="str">
        <f t="shared" si="55"/>
        <v>直觉</v>
      </c>
      <c r="G380">
        <v>375</v>
      </c>
      <c r="H380" s="4" t="s">
        <v>811</v>
      </c>
      <c r="I380" s="4" t="str">
        <f t="shared" si="60"/>
        <v>提升自身回避率19</v>
      </c>
      <c r="J380" t="s">
        <v>156</v>
      </c>
      <c r="K380" s="10" t="str">
        <f t="shared" si="50"/>
        <v>20375:100:1:0</v>
      </c>
      <c r="L380" s="4" t="s">
        <v>826</v>
      </c>
      <c r="Q380" s="6" t="str">
        <f>IF(_xlfn.IFNA(VLOOKUP(L380,buff!$K:$L,2,FALSE),"")=0,"",_xlfn.IFNA(VLOOKUP(L380,buff!$K:$L,2,FALSE),""))</f>
        <v>20375:100:1:0</v>
      </c>
      <c r="R380" s="6" t="str">
        <f>IF(_xlfn.IFNA(VLOOKUP(M380,buff!$K:$L,2,FALSE),"")=0,"",_xlfn.IFNA(VLOOKUP(M380,buff!$K:$L,2,FALSE),""))</f>
        <v/>
      </c>
      <c r="S380" s="6" t="str">
        <f>IF(_xlfn.IFNA(VLOOKUP(N380,buff!$K:$L,2,FALSE),"")=0,"",_xlfn.IFNA(VLOOKUP(N380,buff!$K:$L,2,FALSE),""))</f>
        <v/>
      </c>
      <c r="T380" s="6" t="str">
        <f>IF(_xlfn.IFNA(VLOOKUP(O380,buff!$K:$L,2,FALSE),"")=0,"",_xlfn.IFNA(VLOOKUP(O380,buff!$K:$L,2,FALSE),""))</f>
        <v/>
      </c>
      <c r="U380" s="6" t="str">
        <f>IF(_xlfn.IFNA(VLOOKUP(P380,buff!$K:$L,2,FALSE),"")=0,"",_xlfn.IFNA(VLOOKUP(P380,buff!$K:$L,2,FALSE),""))</f>
        <v/>
      </c>
      <c r="V380">
        <v>19</v>
      </c>
      <c r="W380" t="s">
        <v>1554</v>
      </c>
    </row>
    <row r="381" spans="1:23" x14ac:dyDescent="0.15">
      <c r="A381" s="8" t="str">
        <f t="shared" si="53"/>
        <v>被动技能19等级16</v>
      </c>
      <c r="B381" s="8">
        <f t="shared" si="57"/>
        <v>19</v>
      </c>
      <c r="C381" s="8">
        <f t="shared" si="58"/>
        <v>16</v>
      </c>
      <c r="E381" s="8">
        <f t="shared" si="54"/>
        <v>376</v>
      </c>
      <c r="F381" t="str">
        <f t="shared" si="55"/>
        <v>直觉</v>
      </c>
      <c r="G381">
        <v>376</v>
      </c>
      <c r="H381" s="4" t="s">
        <v>811</v>
      </c>
      <c r="I381" s="4" t="str">
        <f t="shared" si="60"/>
        <v>提升自身回避率20</v>
      </c>
      <c r="J381" t="s">
        <v>156</v>
      </c>
      <c r="K381" s="10" t="str">
        <f t="shared" si="50"/>
        <v>20376:100:1:0</v>
      </c>
      <c r="L381" s="4" t="s">
        <v>827</v>
      </c>
      <c r="Q381" s="6" t="str">
        <f>IF(_xlfn.IFNA(VLOOKUP(L381,buff!$K:$L,2,FALSE),"")=0,"",_xlfn.IFNA(VLOOKUP(L381,buff!$K:$L,2,FALSE),""))</f>
        <v>20376:100:1:0</v>
      </c>
      <c r="R381" s="6" t="str">
        <f>IF(_xlfn.IFNA(VLOOKUP(M381,buff!$K:$L,2,FALSE),"")=0,"",_xlfn.IFNA(VLOOKUP(M381,buff!$K:$L,2,FALSE),""))</f>
        <v/>
      </c>
      <c r="S381" s="6" t="str">
        <f>IF(_xlfn.IFNA(VLOOKUP(N381,buff!$K:$L,2,FALSE),"")=0,"",_xlfn.IFNA(VLOOKUP(N381,buff!$K:$L,2,FALSE),""))</f>
        <v/>
      </c>
      <c r="T381" s="6" t="str">
        <f>IF(_xlfn.IFNA(VLOOKUP(O381,buff!$K:$L,2,FALSE),"")=0,"",_xlfn.IFNA(VLOOKUP(O381,buff!$K:$L,2,FALSE),""))</f>
        <v/>
      </c>
      <c r="U381" s="6" t="str">
        <f>IF(_xlfn.IFNA(VLOOKUP(P381,buff!$K:$L,2,FALSE),"")=0,"",_xlfn.IFNA(VLOOKUP(P381,buff!$K:$L,2,FALSE),""))</f>
        <v/>
      </c>
      <c r="V381">
        <v>20</v>
      </c>
      <c r="W381" t="s">
        <v>1554</v>
      </c>
    </row>
    <row r="382" spans="1:23" x14ac:dyDescent="0.15">
      <c r="A382" s="8" t="str">
        <f t="shared" si="53"/>
        <v>被动技能19等级17</v>
      </c>
      <c r="B382" s="8">
        <f t="shared" si="57"/>
        <v>19</v>
      </c>
      <c r="C382" s="8">
        <f t="shared" si="58"/>
        <v>17</v>
      </c>
      <c r="E382" s="8">
        <f t="shared" si="54"/>
        <v>377</v>
      </c>
      <c r="F382" t="str">
        <f t="shared" si="55"/>
        <v>直觉</v>
      </c>
      <c r="G382">
        <v>377</v>
      </c>
      <c r="H382" s="4" t="s">
        <v>811</v>
      </c>
      <c r="I382" s="4" t="str">
        <f t="shared" si="60"/>
        <v>提升自身回避率21</v>
      </c>
      <c r="J382" t="s">
        <v>156</v>
      </c>
      <c r="K382" s="10" t="str">
        <f t="shared" si="50"/>
        <v>20377:100:1:0</v>
      </c>
      <c r="L382" s="4" t="s">
        <v>828</v>
      </c>
      <c r="Q382" s="6" t="str">
        <f>IF(_xlfn.IFNA(VLOOKUP(L382,buff!$K:$L,2,FALSE),"")=0,"",_xlfn.IFNA(VLOOKUP(L382,buff!$K:$L,2,FALSE),""))</f>
        <v>20377:100:1:0</v>
      </c>
      <c r="R382" s="6" t="str">
        <f>IF(_xlfn.IFNA(VLOOKUP(M382,buff!$K:$L,2,FALSE),"")=0,"",_xlfn.IFNA(VLOOKUP(M382,buff!$K:$L,2,FALSE),""))</f>
        <v/>
      </c>
      <c r="S382" s="6" t="str">
        <f>IF(_xlfn.IFNA(VLOOKUP(N382,buff!$K:$L,2,FALSE),"")=0,"",_xlfn.IFNA(VLOOKUP(N382,buff!$K:$L,2,FALSE),""))</f>
        <v/>
      </c>
      <c r="T382" s="6" t="str">
        <f>IF(_xlfn.IFNA(VLOOKUP(O382,buff!$K:$L,2,FALSE),"")=0,"",_xlfn.IFNA(VLOOKUP(O382,buff!$K:$L,2,FALSE),""))</f>
        <v/>
      </c>
      <c r="U382" s="6" t="str">
        <f>IF(_xlfn.IFNA(VLOOKUP(P382,buff!$K:$L,2,FALSE),"")=0,"",_xlfn.IFNA(VLOOKUP(P382,buff!$K:$L,2,FALSE),""))</f>
        <v/>
      </c>
      <c r="V382">
        <v>21</v>
      </c>
      <c r="W382" t="s">
        <v>1554</v>
      </c>
    </row>
    <row r="383" spans="1:23" x14ac:dyDescent="0.15">
      <c r="A383" s="8" t="str">
        <f t="shared" si="53"/>
        <v>被动技能19等级18</v>
      </c>
      <c r="B383" s="8">
        <f t="shared" si="57"/>
        <v>19</v>
      </c>
      <c r="C383" s="8">
        <f t="shared" si="58"/>
        <v>18</v>
      </c>
      <c r="E383" s="8">
        <f t="shared" si="54"/>
        <v>378</v>
      </c>
      <c r="F383" t="str">
        <f t="shared" si="55"/>
        <v>直觉</v>
      </c>
      <c r="G383">
        <v>378</v>
      </c>
      <c r="H383" s="4" t="s">
        <v>811</v>
      </c>
      <c r="I383" s="4" t="str">
        <f t="shared" si="60"/>
        <v>提升自身回避率22</v>
      </c>
      <c r="J383" t="s">
        <v>156</v>
      </c>
      <c r="K383" s="10" t="str">
        <f t="shared" si="50"/>
        <v>20378:100:1:0</v>
      </c>
      <c r="L383" s="4" t="s">
        <v>829</v>
      </c>
      <c r="Q383" s="6" t="str">
        <f>IF(_xlfn.IFNA(VLOOKUP(L383,buff!$K:$L,2,FALSE),"")=0,"",_xlfn.IFNA(VLOOKUP(L383,buff!$K:$L,2,FALSE),""))</f>
        <v>20378:100:1:0</v>
      </c>
      <c r="R383" s="6" t="str">
        <f>IF(_xlfn.IFNA(VLOOKUP(M383,buff!$K:$L,2,FALSE),"")=0,"",_xlfn.IFNA(VLOOKUP(M383,buff!$K:$L,2,FALSE),""))</f>
        <v/>
      </c>
      <c r="S383" s="6" t="str">
        <f>IF(_xlfn.IFNA(VLOOKUP(N383,buff!$K:$L,2,FALSE),"")=0,"",_xlfn.IFNA(VLOOKUP(N383,buff!$K:$L,2,FALSE),""))</f>
        <v/>
      </c>
      <c r="T383" s="6" t="str">
        <f>IF(_xlfn.IFNA(VLOOKUP(O383,buff!$K:$L,2,FALSE),"")=0,"",_xlfn.IFNA(VLOOKUP(O383,buff!$K:$L,2,FALSE),""))</f>
        <v/>
      </c>
      <c r="U383" s="6" t="str">
        <f>IF(_xlfn.IFNA(VLOOKUP(P383,buff!$K:$L,2,FALSE),"")=0,"",_xlfn.IFNA(VLOOKUP(P383,buff!$K:$L,2,FALSE),""))</f>
        <v/>
      </c>
      <c r="V383">
        <v>22</v>
      </c>
      <c r="W383" t="s">
        <v>1554</v>
      </c>
    </row>
    <row r="384" spans="1:23" x14ac:dyDescent="0.15">
      <c r="A384" s="8" t="str">
        <f t="shared" si="53"/>
        <v>被动技能19等级19</v>
      </c>
      <c r="B384" s="8">
        <f t="shared" si="57"/>
        <v>19</v>
      </c>
      <c r="C384" s="8">
        <f t="shared" si="58"/>
        <v>19</v>
      </c>
      <c r="E384" s="8">
        <f t="shared" si="54"/>
        <v>379</v>
      </c>
      <c r="F384" t="str">
        <f t="shared" si="55"/>
        <v>直觉</v>
      </c>
      <c r="G384">
        <v>379</v>
      </c>
      <c r="H384" s="4" t="s">
        <v>811</v>
      </c>
      <c r="I384" s="4" t="str">
        <f t="shared" si="60"/>
        <v>提升自身回避率23</v>
      </c>
      <c r="J384" t="s">
        <v>156</v>
      </c>
      <c r="K384" s="10" t="str">
        <f t="shared" si="50"/>
        <v>20379:100:1:0</v>
      </c>
      <c r="L384" s="4" t="s">
        <v>830</v>
      </c>
      <c r="Q384" s="6" t="str">
        <f>IF(_xlfn.IFNA(VLOOKUP(L384,buff!$K:$L,2,FALSE),"")=0,"",_xlfn.IFNA(VLOOKUP(L384,buff!$K:$L,2,FALSE),""))</f>
        <v>20379:100:1:0</v>
      </c>
      <c r="R384" s="6" t="str">
        <f>IF(_xlfn.IFNA(VLOOKUP(M384,buff!$K:$L,2,FALSE),"")=0,"",_xlfn.IFNA(VLOOKUP(M384,buff!$K:$L,2,FALSE),""))</f>
        <v/>
      </c>
      <c r="S384" s="6" t="str">
        <f>IF(_xlfn.IFNA(VLOOKUP(N384,buff!$K:$L,2,FALSE),"")=0,"",_xlfn.IFNA(VLOOKUP(N384,buff!$K:$L,2,FALSE),""))</f>
        <v/>
      </c>
      <c r="T384" s="6" t="str">
        <f>IF(_xlfn.IFNA(VLOOKUP(O384,buff!$K:$L,2,FALSE),"")=0,"",_xlfn.IFNA(VLOOKUP(O384,buff!$K:$L,2,FALSE),""))</f>
        <v/>
      </c>
      <c r="U384" s="6" t="str">
        <f>IF(_xlfn.IFNA(VLOOKUP(P384,buff!$K:$L,2,FALSE),"")=0,"",_xlfn.IFNA(VLOOKUP(P384,buff!$K:$L,2,FALSE),""))</f>
        <v/>
      </c>
      <c r="V384">
        <v>23</v>
      </c>
      <c r="W384" t="s">
        <v>1554</v>
      </c>
    </row>
    <row r="385" spans="1:23" x14ac:dyDescent="0.15">
      <c r="A385" s="8" t="str">
        <f t="shared" si="53"/>
        <v>被动技能19等级20</v>
      </c>
      <c r="B385" s="8">
        <f t="shared" si="57"/>
        <v>19</v>
      </c>
      <c r="C385" s="8">
        <f t="shared" si="58"/>
        <v>20</v>
      </c>
      <c r="E385" s="8">
        <f t="shared" si="54"/>
        <v>380</v>
      </c>
      <c r="F385" t="str">
        <f t="shared" si="55"/>
        <v>直觉</v>
      </c>
      <c r="G385">
        <v>380</v>
      </c>
      <c r="H385" s="4" t="s">
        <v>811</v>
      </c>
      <c r="I385" s="4" t="str">
        <f t="shared" si="60"/>
        <v>提升自身回避率24</v>
      </c>
      <c r="J385" t="s">
        <v>156</v>
      </c>
      <c r="K385" s="10" t="str">
        <f t="shared" ref="K385:K405" si="61">IF(Q385="","",Q385)&amp;IF(R385="","","|"&amp;R385)&amp;IF(S385="","","|"&amp;S385)&amp;IF(T385="","","|"&amp;T385)&amp;IF(U385="","","|"&amp;U385)</f>
        <v>20380:100:1:0</v>
      </c>
      <c r="L385" s="4" t="s">
        <v>831</v>
      </c>
      <c r="Q385" s="6" t="str">
        <f>IF(_xlfn.IFNA(VLOOKUP(L385,buff!$K:$L,2,FALSE),"")=0,"",_xlfn.IFNA(VLOOKUP(L385,buff!$K:$L,2,FALSE),""))</f>
        <v>20380:100:1:0</v>
      </c>
      <c r="R385" s="6" t="str">
        <f>IF(_xlfn.IFNA(VLOOKUP(M385,buff!$K:$L,2,FALSE),"")=0,"",_xlfn.IFNA(VLOOKUP(M385,buff!$K:$L,2,FALSE),""))</f>
        <v/>
      </c>
      <c r="S385" s="6" t="str">
        <f>IF(_xlfn.IFNA(VLOOKUP(N385,buff!$K:$L,2,FALSE),"")=0,"",_xlfn.IFNA(VLOOKUP(N385,buff!$K:$L,2,FALSE),""))</f>
        <v/>
      </c>
      <c r="T385" s="6" t="str">
        <f>IF(_xlfn.IFNA(VLOOKUP(O385,buff!$K:$L,2,FALSE),"")=0,"",_xlfn.IFNA(VLOOKUP(O385,buff!$K:$L,2,FALSE),""))</f>
        <v/>
      </c>
      <c r="U385" s="6" t="str">
        <f>IF(_xlfn.IFNA(VLOOKUP(P385,buff!$K:$L,2,FALSE),"")=0,"",_xlfn.IFNA(VLOOKUP(P385,buff!$K:$L,2,FALSE),""))</f>
        <v/>
      </c>
      <c r="V385">
        <v>24</v>
      </c>
      <c r="W385" t="s">
        <v>1554</v>
      </c>
    </row>
    <row r="386" spans="1:23" x14ac:dyDescent="0.15">
      <c r="A386" s="8" t="str">
        <f t="shared" si="53"/>
        <v>被动技能20等级1</v>
      </c>
      <c r="B386" s="8">
        <f t="shared" si="57"/>
        <v>20</v>
      </c>
      <c r="C386" s="8">
        <f t="shared" si="58"/>
        <v>1</v>
      </c>
      <c r="E386" s="8">
        <f t="shared" si="54"/>
        <v>381</v>
      </c>
      <c r="F386" t="str">
        <f t="shared" si="55"/>
        <v>守护</v>
      </c>
      <c r="G386">
        <v>381</v>
      </c>
      <c r="H386" s="4" t="s">
        <v>468</v>
      </c>
      <c r="I386" s="4" t="str">
        <f>"提升自身防御力"&amp;V386&amp;",并提升免伤率"&amp;W386&amp;"%"</f>
        <v>提升自身防御力47,并提升免伤率5%</v>
      </c>
      <c r="J386" t="s">
        <v>156</v>
      </c>
      <c r="K386" s="10" t="str">
        <f t="shared" si="61"/>
        <v>20381:100:1:0</v>
      </c>
      <c r="L386" s="4" t="s">
        <v>832</v>
      </c>
      <c r="M386" s="4"/>
      <c r="Q386" s="6" t="str">
        <f>IF(_xlfn.IFNA(VLOOKUP(L386,buff!$K:$L,2,FALSE),"")=0,"",_xlfn.IFNA(VLOOKUP(L386,buff!$K:$L,2,FALSE),""))</f>
        <v>20381:100:1:0</v>
      </c>
      <c r="R386" s="6" t="str">
        <f>IF(_xlfn.IFNA(VLOOKUP(M386,buff!$K:$L,2,FALSE),"")=0,"",_xlfn.IFNA(VLOOKUP(M386,buff!$K:$L,2,FALSE),""))</f>
        <v/>
      </c>
      <c r="S386" s="6" t="str">
        <f>IF(_xlfn.IFNA(VLOOKUP(N386,buff!$K:$L,2,FALSE),"")=0,"",_xlfn.IFNA(VLOOKUP(N386,buff!$K:$L,2,FALSE),""))</f>
        <v/>
      </c>
      <c r="T386" s="6" t="str">
        <f>IF(_xlfn.IFNA(VLOOKUP(O386,buff!$K:$L,2,FALSE),"")=0,"",_xlfn.IFNA(VLOOKUP(O386,buff!$K:$L,2,FALSE),""))</f>
        <v/>
      </c>
      <c r="U386" s="6" t="str">
        <f>IF(_xlfn.IFNA(VLOOKUP(P386,buff!$K:$L,2,FALSE),"")=0,"",_xlfn.IFNA(VLOOKUP(P386,buff!$K:$L,2,FALSE),""))</f>
        <v/>
      </c>
      <c r="V386">
        <v>47</v>
      </c>
      <c r="W386">
        <v>5</v>
      </c>
    </row>
    <row r="387" spans="1:23" x14ac:dyDescent="0.15">
      <c r="A387" s="8" t="str">
        <f t="shared" si="53"/>
        <v>被动技能20等级2</v>
      </c>
      <c r="B387" s="8">
        <f t="shared" si="57"/>
        <v>20</v>
      </c>
      <c r="C387" s="8">
        <f t="shared" si="58"/>
        <v>2</v>
      </c>
      <c r="E387" s="8">
        <f t="shared" si="54"/>
        <v>382</v>
      </c>
      <c r="F387" t="str">
        <f t="shared" si="55"/>
        <v>守护</v>
      </c>
      <c r="G387">
        <v>382</v>
      </c>
      <c r="H387" s="4" t="s">
        <v>468</v>
      </c>
      <c r="I387" s="4" t="str">
        <f t="shared" ref="I387:I405" si="62">"提升自身防御力"&amp;V387&amp;",并提升免伤率"&amp;W387&amp;"%"</f>
        <v>提升自身防御力67,并提升免伤率5%</v>
      </c>
      <c r="J387" t="s">
        <v>156</v>
      </c>
      <c r="K387" s="10" t="str">
        <f t="shared" si="61"/>
        <v>20382:100:1:0</v>
      </c>
      <c r="L387" s="4" t="s">
        <v>833</v>
      </c>
      <c r="M387" s="4"/>
      <c r="Q387" s="6" t="str">
        <f>IF(_xlfn.IFNA(VLOOKUP(L387,buff!$K:$L,2,FALSE),"")=0,"",_xlfn.IFNA(VLOOKUP(L387,buff!$K:$L,2,FALSE),""))</f>
        <v>20382:100:1:0</v>
      </c>
      <c r="R387" s="6" t="str">
        <f>IF(_xlfn.IFNA(VLOOKUP(M387,buff!$K:$L,2,FALSE),"")=0,"",_xlfn.IFNA(VLOOKUP(M387,buff!$K:$L,2,FALSE),""))</f>
        <v/>
      </c>
      <c r="S387" s="6" t="str">
        <f>IF(_xlfn.IFNA(VLOOKUP(N387,buff!$K:$L,2,FALSE),"")=0,"",_xlfn.IFNA(VLOOKUP(N387,buff!$K:$L,2,FALSE),""))</f>
        <v/>
      </c>
      <c r="T387" s="6" t="str">
        <f>IF(_xlfn.IFNA(VLOOKUP(O387,buff!$K:$L,2,FALSE),"")=0,"",_xlfn.IFNA(VLOOKUP(O387,buff!$K:$L,2,FALSE),""))</f>
        <v/>
      </c>
      <c r="U387" s="6" t="str">
        <f>IF(_xlfn.IFNA(VLOOKUP(P387,buff!$K:$L,2,FALSE),"")=0,"",_xlfn.IFNA(VLOOKUP(P387,buff!$K:$L,2,FALSE),""))</f>
        <v/>
      </c>
      <c r="V387">
        <v>67</v>
      </c>
      <c r="W387">
        <v>5</v>
      </c>
    </row>
    <row r="388" spans="1:23" x14ac:dyDescent="0.15">
      <c r="A388" s="8" t="str">
        <f t="shared" si="53"/>
        <v>被动技能20等级3</v>
      </c>
      <c r="B388" s="8">
        <f t="shared" si="57"/>
        <v>20</v>
      </c>
      <c r="C388" s="8">
        <f t="shared" si="58"/>
        <v>3</v>
      </c>
      <c r="E388" s="8">
        <f t="shared" si="54"/>
        <v>383</v>
      </c>
      <c r="F388" t="str">
        <f t="shared" si="55"/>
        <v>守护</v>
      </c>
      <c r="G388">
        <v>383</v>
      </c>
      <c r="H388" s="4" t="s">
        <v>468</v>
      </c>
      <c r="I388" s="4" t="str">
        <f t="shared" si="62"/>
        <v>提升自身防御力85,并提升免伤率6%</v>
      </c>
      <c r="J388" t="s">
        <v>156</v>
      </c>
      <c r="K388" s="10" t="str">
        <f t="shared" si="61"/>
        <v>20383:100:1:0</v>
      </c>
      <c r="L388" s="4" t="s">
        <v>834</v>
      </c>
      <c r="M388" s="4"/>
      <c r="Q388" s="6" t="str">
        <f>IF(_xlfn.IFNA(VLOOKUP(L388,buff!$K:$L,2,FALSE),"")=0,"",_xlfn.IFNA(VLOOKUP(L388,buff!$K:$L,2,FALSE),""))</f>
        <v>20383:100:1:0</v>
      </c>
      <c r="R388" s="6" t="str">
        <f>IF(_xlfn.IFNA(VLOOKUP(M388,buff!$K:$L,2,FALSE),"")=0,"",_xlfn.IFNA(VLOOKUP(M388,buff!$K:$L,2,FALSE),""))</f>
        <v/>
      </c>
      <c r="S388" s="6" t="str">
        <f>IF(_xlfn.IFNA(VLOOKUP(N388,buff!$K:$L,2,FALSE),"")=0,"",_xlfn.IFNA(VLOOKUP(N388,buff!$K:$L,2,FALSE),""))</f>
        <v/>
      </c>
      <c r="T388" s="6" t="str">
        <f>IF(_xlfn.IFNA(VLOOKUP(O388,buff!$K:$L,2,FALSE),"")=0,"",_xlfn.IFNA(VLOOKUP(O388,buff!$K:$L,2,FALSE),""))</f>
        <v/>
      </c>
      <c r="U388" s="6" t="str">
        <f>IF(_xlfn.IFNA(VLOOKUP(P388,buff!$K:$L,2,FALSE),"")=0,"",_xlfn.IFNA(VLOOKUP(P388,buff!$K:$L,2,FALSE),""))</f>
        <v/>
      </c>
      <c r="V388">
        <v>85</v>
      </c>
      <c r="W388">
        <v>6</v>
      </c>
    </row>
    <row r="389" spans="1:23" x14ac:dyDescent="0.15">
      <c r="A389" s="8" t="str">
        <f t="shared" si="53"/>
        <v>被动技能20等级4</v>
      </c>
      <c r="B389" s="8">
        <f t="shared" si="57"/>
        <v>20</v>
      </c>
      <c r="C389" s="8">
        <f t="shared" si="58"/>
        <v>4</v>
      </c>
      <c r="E389" s="8">
        <f t="shared" si="54"/>
        <v>384</v>
      </c>
      <c r="F389" t="str">
        <f t="shared" si="55"/>
        <v>守护</v>
      </c>
      <c r="G389">
        <v>384</v>
      </c>
      <c r="H389" s="4" t="s">
        <v>468</v>
      </c>
      <c r="I389" s="4" t="str">
        <f t="shared" si="62"/>
        <v>提升自身防御力101,并提升免伤率6%</v>
      </c>
      <c r="J389" t="s">
        <v>156</v>
      </c>
      <c r="K389" s="10" t="str">
        <f t="shared" si="61"/>
        <v>20384:100:1:0</v>
      </c>
      <c r="L389" s="4" t="s">
        <v>835</v>
      </c>
      <c r="M389" s="4"/>
      <c r="Q389" s="6" t="str">
        <f>IF(_xlfn.IFNA(VLOOKUP(L389,buff!$K:$L,2,FALSE),"")=0,"",_xlfn.IFNA(VLOOKUP(L389,buff!$K:$L,2,FALSE),""))</f>
        <v>20384:100:1:0</v>
      </c>
      <c r="R389" s="6" t="str">
        <f>IF(_xlfn.IFNA(VLOOKUP(M389,buff!$K:$L,2,FALSE),"")=0,"",_xlfn.IFNA(VLOOKUP(M389,buff!$K:$L,2,FALSE),""))</f>
        <v/>
      </c>
      <c r="S389" s="6" t="str">
        <f>IF(_xlfn.IFNA(VLOOKUP(N389,buff!$K:$L,2,FALSE),"")=0,"",_xlfn.IFNA(VLOOKUP(N389,buff!$K:$L,2,FALSE),""))</f>
        <v/>
      </c>
      <c r="T389" s="6" t="str">
        <f>IF(_xlfn.IFNA(VLOOKUP(O389,buff!$K:$L,2,FALSE),"")=0,"",_xlfn.IFNA(VLOOKUP(O389,buff!$K:$L,2,FALSE),""))</f>
        <v/>
      </c>
      <c r="U389" s="6" t="str">
        <f>IF(_xlfn.IFNA(VLOOKUP(P389,buff!$K:$L,2,FALSE),"")=0,"",_xlfn.IFNA(VLOOKUP(P389,buff!$K:$L,2,FALSE),""))</f>
        <v/>
      </c>
      <c r="V389">
        <v>101</v>
      </c>
      <c r="W389">
        <v>6</v>
      </c>
    </row>
    <row r="390" spans="1:23" x14ac:dyDescent="0.15">
      <c r="A390" s="8" t="str">
        <f t="shared" si="53"/>
        <v>被动技能20等级5</v>
      </c>
      <c r="B390" s="8">
        <f t="shared" si="57"/>
        <v>20</v>
      </c>
      <c r="C390" s="8">
        <f t="shared" si="58"/>
        <v>5</v>
      </c>
      <c r="E390" s="8">
        <f t="shared" si="54"/>
        <v>385</v>
      </c>
      <c r="F390" t="str">
        <f t="shared" si="55"/>
        <v>守护</v>
      </c>
      <c r="G390">
        <v>385</v>
      </c>
      <c r="H390" s="4" t="s">
        <v>468</v>
      </c>
      <c r="I390" s="4" t="str">
        <f t="shared" si="62"/>
        <v>提升自身防御力118,并提升免伤率7%</v>
      </c>
      <c r="J390" t="s">
        <v>156</v>
      </c>
      <c r="K390" s="10" t="str">
        <f t="shared" si="61"/>
        <v>20385:100:1:0</v>
      </c>
      <c r="L390" s="4" t="s">
        <v>836</v>
      </c>
      <c r="M390" s="4"/>
      <c r="Q390" s="6" t="str">
        <f>IF(_xlfn.IFNA(VLOOKUP(L390,buff!$K:$L,2,FALSE),"")=0,"",_xlfn.IFNA(VLOOKUP(L390,buff!$K:$L,2,FALSE),""))</f>
        <v>20385:100:1:0</v>
      </c>
      <c r="R390" s="6" t="str">
        <f>IF(_xlfn.IFNA(VLOOKUP(M390,buff!$K:$L,2,FALSE),"")=0,"",_xlfn.IFNA(VLOOKUP(M390,buff!$K:$L,2,FALSE),""))</f>
        <v/>
      </c>
      <c r="S390" s="6" t="str">
        <f>IF(_xlfn.IFNA(VLOOKUP(N390,buff!$K:$L,2,FALSE),"")=0,"",_xlfn.IFNA(VLOOKUP(N390,buff!$K:$L,2,FALSE),""))</f>
        <v/>
      </c>
      <c r="T390" s="6" t="str">
        <f>IF(_xlfn.IFNA(VLOOKUP(O390,buff!$K:$L,2,FALSE),"")=0,"",_xlfn.IFNA(VLOOKUP(O390,buff!$K:$L,2,FALSE),""))</f>
        <v/>
      </c>
      <c r="U390" s="6" t="str">
        <f>IF(_xlfn.IFNA(VLOOKUP(P390,buff!$K:$L,2,FALSE),"")=0,"",_xlfn.IFNA(VLOOKUP(P390,buff!$K:$L,2,FALSE),""))</f>
        <v/>
      </c>
      <c r="V390">
        <v>118</v>
      </c>
      <c r="W390">
        <v>7</v>
      </c>
    </row>
    <row r="391" spans="1:23" x14ac:dyDescent="0.15">
      <c r="A391" s="8" t="str">
        <f t="shared" ref="A391:A454" si="63">A$4&amp;B391&amp;A$5&amp;C391</f>
        <v>被动技能20等级6</v>
      </c>
      <c r="B391" s="8">
        <f t="shared" si="57"/>
        <v>20</v>
      </c>
      <c r="C391" s="8">
        <f t="shared" si="58"/>
        <v>6</v>
      </c>
      <c r="E391" s="8">
        <f t="shared" ref="E391:E454" si="64">G391</f>
        <v>386</v>
      </c>
      <c r="F391" t="str">
        <f t="shared" ref="F391:F454" si="65">H391</f>
        <v>守护</v>
      </c>
      <c r="G391">
        <v>386</v>
      </c>
      <c r="H391" s="4" t="s">
        <v>468</v>
      </c>
      <c r="I391" s="4" t="str">
        <f t="shared" si="62"/>
        <v>提升自身防御力139,并提升免伤率7%</v>
      </c>
      <c r="J391" t="s">
        <v>156</v>
      </c>
      <c r="K391" s="10" t="str">
        <f t="shared" si="61"/>
        <v>20386:100:1:0</v>
      </c>
      <c r="L391" s="4" t="s">
        <v>837</v>
      </c>
      <c r="M391" s="4"/>
      <c r="Q391" s="6" t="str">
        <f>IF(_xlfn.IFNA(VLOOKUP(L391,buff!$K:$L,2,FALSE),"")=0,"",_xlfn.IFNA(VLOOKUP(L391,buff!$K:$L,2,FALSE),""))</f>
        <v>20386:100:1:0</v>
      </c>
      <c r="R391" s="6" t="str">
        <f>IF(_xlfn.IFNA(VLOOKUP(M391,buff!$K:$L,2,FALSE),"")=0,"",_xlfn.IFNA(VLOOKUP(M391,buff!$K:$L,2,FALSE),""))</f>
        <v/>
      </c>
      <c r="S391" s="6" t="str">
        <f>IF(_xlfn.IFNA(VLOOKUP(N391,buff!$K:$L,2,FALSE),"")=0,"",_xlfn.IFNA(VLOOKUP(N391,buff!$K:$L,2,FALSE),""))</f>
        <v/>
      </c>
      <c r="T391" s="6" t="str">
        <f>IF(_xlfn.IFNA(VLOOKUP(O391,buff!$K:$L,2,FALSE),"")=0,"",_xlfn.IFNA(VLOOKUP(O391,buff!$K:$L,2,FALSE),""))</f>
        <v/>
      </c>
      <c r="U391" s="6" t="str">
        <f>IF(_xlfn.IFNA(VLOOKUP(P391,buff!$K:$L,2,FALSE),"")=0,"",_xlfn.IFNA(VLOOKUP(P391,buff!$K:$L,2,FALSE),""))</f>
        <v/>
      </c>
      <c r="V391">
        <v>139</v>
      </c>
      <c r="W391">
        <v>7</v>
      </c>
    </row>
    <row r="392" spans="1:23" x14ac:dyDescent="0.15">
      <c r="A392" s="8" t="str">
        <f t="shared" si="63"/>
        <v>被动技能20等级7</v>
      </c>
      <c r="B392" s="8">
        <f t="shared" ref="B392:B455" si="66">IF(C392=1,B391+1,B391)</f>
        <v>20</v>
      </c>
      <c r="C392" s="8">
        <f t="shared" si="58"/>
        <v>7</v>
      </c>
      <c r="E392" s="8">
        <f t="shared" si="64"/>
        <v>387</v>
      </c>
      <c r="F392" t="str">
        <f t="shared" si="65"/>
        <v>守护</v>
      </c>
      <c r="G392">
        <v>387</v>
      </c>
      <c r="H392" s="4" t="s">
        <v>468</v>
      </c>
      <c r="I392" s="4" t="str">
        <f t="shared" si="62"/>
        <v>提升自身防御力171,并提升免伤率8%</v>
      </c>
      <c r="J392" t="s">
        <v>156</v>
      </c>
      <c r="K392" s="10" t="str">
        <f t="shared" si="61"/>
        <v>20387:100:1:0</v>
      </c>
      <c r="L392" s="4" t="s">
        <v>838</v>
      </c>
      <c r="M392" s="4"/>
      <c r="Q392" s="6" t="str">
        <f>IF(_xlfn.IFNA(VLOOKUP(L392,buff!$K:$L,2,FALSE),"")=0,"",_xlfn.IFNA(VLOOKUP(L392,buff!$K:$L,2,FALSE),""))</f>
        <v>20387:100:1:0</v>
      </c>
      <c r="R392" s="6" t="str">
        <f>IF(_xlfn.IFNA(VLOOKUP(M392,buff!$K:$L,2,FALSE),"")=0,"",_xlfn.IFNA(VLOOKUP(M392,buff!$K:$L,2,FALSE),""))</f>
        <v/>
      </c>
      <c r="S392" s="6" t="str">
        <f>IF(_xlfn.IFNA(VLOOKUP(N392,buff!$K:$L,2,FALSE),"")=0,"",_xlfn.IFNA(VLOOKUP(N392,buff!$K:$L,2,FALSE),""))</f>
        <v/>
      </c>
      <c r="T392" s="6" t="str">
        <f>IF(_xlfn.IFNA(VLOOKUP(O392,buff!$K:$L,2,FALSE),"")=0,"",_xlfn.IFNA(VLOOKUP(O392,buff!$K:$L,2,FALSE),""))</f>
        <v/>
      </c>
      <c r="U392" s="6" t="str">
        <f>IF(_xlfn.IFNA(VLOOKUP(P392,buff!$K:$L,2,FALSE),"")=0,"",_xlfn.IFNA(VLOOKUP(P392,buff!$K:$L,2,FALSE),""))</f>
        <v/>
      </c>
      <c r="V392">
        <v>171</v>
      </c>
      <c r="W392">
        <v>8</v>
      </c>
    </row>
    <row r="393" spans="1:23" x14ac:dyDescent="0.15">
      <c r="A393" s="8" t="str">
        <f t="shared" si="63"/>
        <v>被动技能20等级8</v>
      </c>
      <c r="B393" s="8">
        <f t="shared" si="66"/>
        <v>20</v>
      </c>
      <c r="C393" s="8">
        <f t="shared" si="58"/>
        <v>8</v>
      </c>
      <c r="E393" s="8">
        <f t="shared" si="64"/>
        <v>388</v>
      </c>
      <c r="F393" t="str">
        <f t="shared" si="65"/>
        <v>守护</v>
      </c>
      <c r="G393">
        <v>388</v>
      </c>
      <c r="H393" s="4" t="s">
        <v>468</v>
      </c>
      <c r="I393" s="4" t="str">
        <f t="shared" si="62"/>
        <v>提升自身防御力211,并提升免伤率8%</v>
      </c>
      <c r="J393" t="s">
        <v>156</v>
      </c>
      <c r="K393" s="10" t="str">
        <f t="shared" si="61"/>
        <v>20388:100:1:0</v>
      </c>
      <c r="L393" s="4" t="s">
        <v>839</v>
      </c>
      <c r="M393" s="4"/>
      <c r="Q393" s="6" t="str">
        <f>IF(_xlfn.IFNA(VLOOKUP(L393,buff!$K:$L,2,FALSE),"")=0,"",_xlfn.IFNA(VLOOKUP(L393,buff!$K:$L,2,FALSE),""))</f>
        <v>20388:100:1:0</v>
      </c>
      <c r="R393" s="6" t="str">
        <f>IF(_xlfn.IFNA(VLOOKUP(M393,buff!$K:$L,2,FALSE),"")=0,"",_xlfn.IFNA(VLOOKUP(M393,buff!$K:$L,2,FALSE),""))</f>
        <v/>
      </c>
      <c r="S393" s="6" t="str">
        <f>IF(_xlfn.IFNA(VLOOKUP(N393,buff!$K:$L,2,FALSE),"")=0,"",_xlfn.IFNA(VLOOKUP(N393,buff!$K:$L,2,FALSE),""))</f>
        <v/>
      </c>
      <c r="T393" s="6" t="str">
        <f>IF(_xlfn.IFNA(VLOOKUP(O393,buff!$K:$L,2,FALSE),"")=0,"",_xlfn.IFNA(VLOOKUP(O393,buff!$K:$L,2,FALSE),""))</f>
        <v/>
      </c>
      <c r="U393" s="6" t="str">
        <f>IF(_xlfn.IFNA(VLOOKUP(P393,buff!$K:$L,2,FALSE),"")=0,"",_xlfn.IFNA(VLOOKUP(P393,buff!$K:$L,2,FALSE),""))</f>
        <v/>
      </c>
      <c r="V393">
        <v>211</v>
      </c>
      <c r="W393">
        <v>8</v>
      </c>
    </row>
    <row r="394" spans="1:23" x14ac:dyDescent="0.15">
      <c r="A394" s="8" t="str">
        <f t="shared" si="63"/>
        <v>被动技能20等级9</v>
      </c>
      <c r="B394" s="8">
        <f t="shared" si="66"/>
        <v>20</v>
      </c>
      <c r="C394" s="8">
        <f t="shared" si="58"/>
        <v>9</v>
      </c>
      <c r="E394" s="8">
        <f t="shared" si="64"/>
        <v>389</v>
      </c>
      <c r="F394" t="str">
        <f t="shared" si="65"/>
        <v>守护</v>
      </c>
      <c r="G394">
        <v>389</v>
      </c>
      <c r="H394" s="4" t="s">
        <v>468</v>
      </c>
      <c r="I394" s="4" t="str">
        <f t="shared" si="62"/>
        <v>提升自身防御力260,并提升免伤率9%</v>
      </c>
      <c r="J394" t="s">
        <v>156</v>
      </c>
      <c r="K394" s="10" t="str">
        <f t="shared" si="61"/>
        <v>20389:100:1:0</v>
      </c>
      <c r="L394" s="4" t="s">
        <v>840</v>
      </c>
      <c r="M394" s="4"/>
      <c r="Q394" s="6" t="str">
        <f>IF(_xlfn.IFNA(VLOOKUP(L394,buff!$K:$L,2,FALSE),"")=0,"",_xlfn.IFNA(VLOOKUP(L394,buff!$K:$L,2,FALSE),""))</f>
        <v>20389:100:1:0</v>
      </c>
      <c r="R394" s="6" t="str">
        <f>IF(_xlfn.IFNA(VLOOKUP(M394,buff!$K:$L,2,FALSE),"")=0,"",_xlfn.IFNA(VLOOKUP(M394,buff!$K:$L,2,FALSE),""))</f>
        <v/>
      </c>
      <c r="S394" s="6" t="str">
        <f>IF(_xlfn.IFNA(VLOOKUP(N394,buff!$K:$L,2,FALSE),"")=0,"",_xlfn.IFNA(VLOOKUP(N394,buff!$K:$L,2,FALSE),""))</f>
        <v/>
      </c>
      <c r="T394" s="6" t="str">
        <f>IF(_xlfn.IFNA(VLOOKUP(O394,buff!$K:$L,2,FALSE),"")=0,"",_xlfn.IFNA(VLOOKUP(O394,buff!$K:$L,2,FALSE),""))</f>
        <v/>
      </c>
      <c r="U394" s="6" t="str">
        <f>IF(_xlfn.IFNA(VLOOKUP(P394,buff!$K:$L,2,FALSE),"")=0,"",_xlfn.IFNA(VLOOKUP(P394,buff!$K:$L,2,FALSE),""))</f>
        <v/>
      </c>
      <c r="V394">
        <v>260</v>
      </c>
      <c r="W394">
        <v>9</v>
      </c>
    </row>
    <row r="395" spans="1:23" x14ac:dyDescent="0.15">
      <c r="A395" s="8" t="str">
        <f t="shared" si="63"/>
        <v>被动技能20等级10</v>
      </c>
      <c r="B395" s="8">
        <f t="shared" si="66"/>
        <v>20</v>
      </c>
      <c r="C395" s="8">
        <f t="shared" si="58"/>
        <v>10</v>
      </c>
      <c r="E395" s="8">
        <f t="shared" si="64"/>
        <v>390</v>
      </c>
      <c r="F395" t="str">
        <f t="shared" si="65"/>
        <v>守护</v>
      </c>
      <c r="G395">
        <v>390</v>
      </c>
      <c r="H395" s="4" t="s">
        <v>468</v>
      </c>
      <c r="I395" s="4" t="str">
        <f t="shared" si="62"/>
        <v>提升自身防御力320,并提升免伤率9%</v>
      </c>
      <c r="J395" t="s">
        <v>156</v>
      </c>
      <c r="K395" s="10" t="str">
        <f t="shared" si="61"/>
        <v>20390:100:1:0</v>
      </c>
      <c r="L395" s="4" t="s">
        <v>841</v>
      </c>
      <c r="M395" s="4"/>
      <c r="Q395" s="6" t="str">
        <f>IF(_xlfn.IFNA(VLOOKUP(L395,buff!$K:$L,2,FALSE),"")=0,"",_xlfn.IFNA(VLOOKUP(L395,buff!$K:$L,2,FALSE),""))</f>
        <v>20390:100:1:0</v>
      </c>
      <c r="R395" s="6" t="str">
        <f>IF(_xlfn.IFNA(VLOOKUP(M395,buff!$K:$L,2,FALSE),"")=0,"",_xlfn.IFNA(VLOOKUP(M395,buff!$K:$L,2,FALSE),""))</f>
        <v/>
      </c>
      <c r="S395" s="6" t="str">
        <f>IF(_xlfn.IFNA(VLOOKUP(N395,buff!$K:$L,2,FALSE),"")=0,"",_xlfn.IFNA(VLOOKUP(N395,buff!$K:$L,2,FALSE),""))</f>
        <v/>
      </c>
      <c r="T395" s="6" t="str">
        <f>IF(_xlfn.IFNA(VLOOKUP(O395,buff!$K:$L,2,FALSE),"")=0,"",_xlfn.IFNA(VLOOKUP(O395,buff!$K:$L,2,FALSE),""))</f>
        <v/>
      </c>
      <c r="U395" s="6" t="str">
        <f>IF(_xlfn.IFNA(VLOOKUP(P395,buff!$K:$L,2,FALSE),"")=0,"",_xlfn.IFNA(VLOOKUP(P395,buff!$K:$L,2,FALSE),""))</f>
        <v/>
      </c>
      <c r="V395">
        <v>320</v>
      </c>
      <c r="W395">
        <v>9</v>
      </c>
    </row>
    <row r="396" spans="1:23" x14ac:dyDescent="0.15">
      <c r="A396" s="8" t="str">
        <f t="shared" si="63"/>
        <v>被动技能20等级11</v>
      </c>
      <c r="B396" s="8">
        <f t="shared" si="66"/>
        <v>20</v>
      </c>
      <c r="C396" s="8">
        <f t="shared" si="58"/>
        <v>11</v>
      </c>
      <c r="E396" s="8">
        <f t="shared" si="64"/>
        <v>391</v>
      </c>
      <c r="F396" t="str">
        <f t="shared" si="65"/>
        <v>守护</v>
      </c>
      <c r="G396">
        <v>391</v>
      </c>
      <c r="H396" s="4" t="s">
        <v>468</v>
      </c>
      <c r="I396" s="4" t="str">
        <f t="shared" si="62"/>
        <v>提升自身防御力394,并提升免伤率10%</v>
      </c>
      <c r="J396" t="s">
        <v>156</v>
      </c>
      <c r="K396" s="10" t="str">
        <f t="shared" si="61"/>
        <v>20391:100:1:0</v>
      </c>
      <c r="L396" s="4" t="s">
        <v>842</v>
      </c>
      <c r="M396" s="4"/>
      <c r="Q396" s="6" t="str">
        <f>IF(_xlfn.IFNA(VLOOKUP(L396,buff!$K:$L,2,FALSE),"")=0,"",_xlfn.IFNA(VLOOKUP(L396,buff!$K:$L,2,FALSE),""))</f>
        <v>20391:100:1:0</v>
      </c>
      <c r="R396" s="6" t="str">
        <f>IF(_xlfn.IFNA(VLOOKUP(M396,buff!$K:$L,2,FALSE),"")=0,"",_xlfn.IFNA(VLOOKUP(M396,buff!$K:$L,2,FALSE),""))</f>
        <v/>
      </c>
      <c r="S396" s="6" t="str">
        <f>IF(_xlfn.IFNA(VLOOKUP(N396,buff!$K:$L,2,FALSE),"")=0,"",_xlfn.IFNA(VLOOKUP(N396,buff!$K:$L,2,FALSE),""))</f>
        <v/>
      </c>
      <c r="T396" s="6" t="str">
        <f>IF(_xlfn.IFNA(VLOOKUP(O396,buff!$K:$L,2,FALSE),"")=0,"",_xlfn.IFNA(VLOOKUP(O396,buff!$K:$L,2,FALSE),""))</f>
        <v/>
      </c>
      <c r="U396" s="6" t="str">
        <f>IF(_xlfn.IFNA(VLOOKUP(P396,buff!$K:$L,2,FALSE),"")=0,"",_xlfn.IFNA(VLOOKUP(P396,buff!$K:$L,2,FALSE),""))</f>
        <v/>
      </c>
      <c r="V396">
        <v>394</v>
      </c>
      <c r="W396">
        <v>10</v>
      </c>
    </row>
    <row r="397" spans="1:23" x14ac:dyDescent="0.15">
      <c r="A397" s="8" t="str">
        <f t="shared" si="63"/>
        <v>被动技能20等级12</v>
      </c>
      <c r="B397" s="8">
        <f t="shared" si="66"/>
        <v>20</v>
      </c>
      <c r="C397" s="8">
        <f t="shared" si="58"/>
        <v>12</v>
      </c>
      <c r="E397" s="8">
        <f t="shared" si="64"/>
        <v>392</v>
      </c>
      <c r="F397" t="str">
        <f t="shared" si="65"/>
        <v>守护</v>
      </c>
      <c r="G397">
        <v>392</v>
      </c>
      <c r="H397" s="4" t="s">
        <v>468</v>
      </c>
      <c r="I397" s="4" t="str">
        <f t="shared" si="62"/>
        <v>提升自身防御力485,并提升免伤率10%</v>
      </c>
      <c r="J397" t="s">
        <v>156</v>
      </c>
      <c r="K397" s="10" t="str">
        <f t="shared" si="61"/>
        <v>20392:100:1:0</v>
      </c>
      <c r="L397" s="4" t="s">
        <v>843</v>
      </c>
      <c r="M397" s="4"/>
      <c r="Q397" s="6" t="str">
        <f>IF(_xlfn.IFNA(VLOOKUP(L397,buff!$K:$L,2,FALSE),"")=0,"",_xlfn.IFNA(VLOOKUP(L397,buff!$K:$L,2,FALSE),""))</f>
        <v>20392:100:1:0</v>
      </c>
      <c r="R397" s="6" t="str">
        <f>IF(_xlfn.IFNA(VLOOKUP(M397,buff!$K:$L,2,FALSE),"")=0,"",_xlfn.IFNA(VLOOKUP(M397,buff!$K:$L,2,FALSE),""))</f>
        <v/>
      </c>
      <c r="S397" s="6" t="str">
        <f>IF(_xlfn.IFNA(VLOOKUP(N397,buff!$K:$L,2,FALSE),"")=0,"",_xlfn.IFNA(VLOOKUP(N397,buff!$K:$L,2,FALSE),""))</f>
        <v/>
      </c>
      <c r="T397" s="6" t="str">
        <f>IF(_xlfn.IFNA(VLOOKUP(O397,buff!$K:$L,2,FALSE),"")=0,"",_xlfn.IFNA(VLOOKUP(O397,buff!$K:$L,2,FALSE),""))</f>
        <v/>
      </c>
      <c r="U397" s="6" t="str">
        <f>IF(_xlfn.IFNA(VLOOKUP(P397,buff!$K:$L,2,FALSE),"")=0,"",_xlfn.IFNA(VLOOKUP(P397,buff!$K:$L,2,FALSE),""))</f>
        <v/>
      </c>
      <c r="V397">
        <v>485</v>
      </c>
      <c r="W397">
        <v>10</v>
      </c>
    </row>
    <row r="398" spans="1:23" x14ac:dyDescent="0.15">
      <c r="A398" s="8" t="str">
        <f t="shared" si="63"/>
        <v>被动技能20等级13</v>
      </c>
      <c r="B398" s="8">
        <f t="shared" si="66"/>
        <v>20</v>
      </c>
      <c r="C398" s="8">
        <f t="shared" si="58"/>
        <v>13</v>
      </c>
      <c r="E398" s="8">
        <f t="shared" si="64"/>
        <v>393</v>
      </c>
      <c r="F398" t="str">
        <f t="shared" si="65"/>
        <v>守护</v>
      </c>
      <c r="G398">
        <v>393</v>
      </c>
      <c r="H398" s="4" t="s">
        <v>468</v>
      </c>
      <c r="I398" s="4" t="str">
        <f t="shared" si="62"/>
        <v>提升自身防御力597,并提升免伤率11%</v>
      </c>
      <c r="J398" t="s">
        <v>156</v>
      </c>
      <c r="K398" s="10" t="str">
        <f t="shared" si="61"/>
        <v>20393:100:1:0</v>
      </c>
      <c r="L398" s="4" t="s">
        <v>844</v>
      </c>
      <c r="M398" s="4"/>
      <c r="Q398" s="6" t="str">
        <f>IF(_xlfn.IFNA(VLOOKUP(L398,buff!$K:$L,2,FALSE),"")=0,"",_xlfn.IFNA(VLOOKUP(L398,buff!$K:$L,2,FALSE),""))</f>
        <v>20393:100:1:0</v>
      </c>
      <c r="R398" s="6" t="str">
        <f>IF(_xlfn.IFNA(VLOOKUP(M398,buff!$K:$L,2,FALSE),"")=0,"",_xlfn.IFNA(VLOOKUP(M398,buff!$K:$L,2,FALSE),""))</f>
        <v/>
      </c>
      <c r="S398" s="6" t="str">
        <f>IF(_xlfn.IFNA(VLOOKUP(N398,buff!$K:$L,2,FALSE),"")=0,"",_xlfn.IFNA(VLOOKUP(N398,buff!$K:$L,2,FALSE),""))</f>
        <v/>
      </c>
      <c r="T398" s="6" t="str">
        <f>IF(_xlfn.IFNA(VLOOKUP(O398,buff!$K:$L,2,FALSE),"")=0,"",_xlfn.IFNA(VLOOKUP(O398,buff!$K:$L,2,FALSE),""))</f>
        <v/>
      </c>
      <c r="U398" s="6" t="str">
        <f>IF(_xlfn.IFNA(VLOOKUP(P398,buff!$K:$L,2,FALSE),"")=0,"",_xlfn.IFNA(VLOOKUP(P398,buff!$K:$L,2,FALSE),""))</f>
        <v/>
      </c>
      <c r="V398">
        <v>597</v>
      </c>
      <c r="W398">
        <v>11</v>
      </c>
    </row>
    <row r="399" spans="1:23" x14ac:dyDescent="0.15">
      <c r="A399" s="8" t="str">
        <f t="shared" si="63"/>
        <v>被动技能20等级14</v>
      </c>
      <c r="B399" s="8">
        <f t="shared" si="66"/>
        <v>20</v>
      </c>
      <c r="C399" s="8">
        <f t="shared" si="58"/>
        <v>14</v>
      </c>
      <c r="E399" s="8">
        <f t="shared" si="64"/>
        <v>394</v>
      </c>
      <c r="F399" t="str">
        <f t="shared" si="65"/>
        <v>守护</v>
      </c>
      <c r="G399">
        <v>394</v>
      </c>
      <c r="H399" s="4" t="s">
        <v>468</v>
      </c>
      <c r="I399" s="4" t="str">
        <f t="shared" si="62"/>
        <v>提升自身防御力735,并提升免伤率11%</v>
      </c>
      <c r="J399" t="s">
        <v>156</v>
      </c>
      <c r="K399" s="10" t="str">
        <f t="shared" si="61"/>
        <v>20394:100:1:0</v>
      </c>
      <c r="L399" s="4" t="s">
        <v>845</v>
      </c>
      <c r="M399" s="4"/>
      <c r="Q399" s="6" t="str">
        <f>IF(_xlfn.IFNA(VLOOKUP(L399,buff!$K:$L,2,FALSE),"")=0,"",_xlfn.IFNA(VLOOKUP(L399,buff!$K:$L,2,FALSE),""))</f>
        <v>20394:100:1:0</v>
      </c>
      <c r="R399" s="6" t="str">
        <f>IF(_xlfn.IFNA(VLOOKUP(M399,buff!$K:$L,2,FALSE),"")=0,"",_xlfn.IFNA(VLOOKUP(M399,buff!$K:$L,2,FALSE),""))</f>
        <v/>
      </c>
      <c r="S399" s="6" t="str">
        <f>IF(_xlfn.IFNA(VLOOKUP(N399,buff!$K:$L,2,FALSE),"")=0,"",_xlfn.IFNA(VLOOKUP(N399,buff!$K:$L,2,FALSE),""))</f>
        <v/>
      </c>
      <c r="T399" s="6" t="str">
        <f>IF(_xlfn.IFNA(VLOOKUP(O399,buff!$K:$L,2,FALSE),"")=0,"",_xlfn.IFNA(VLOOKUP(O399,buff!$K:$L,2,FALSE),""))</f>
        <v/>
      </c>
      <c r="U399" s="6" t="str">
        <f>IF(_xlfn.IFNA(VLOOKUP(P399,buff!$K:$L,2,FALSE),"")=0,"",_xlfn.IFNA(VLOOKUP(P399,buff!$K:$L,2,FALSE),""))</f>
        <v/>
      </c>
      <c r="V399">
        <v>735</v>
      </c>
      <c r="W399">
        <v>11</v>
      </c>
    </row>
    <row r="400" spans="1:23" x14ac:dyDescent="0.15">
      <c r="A400" s="8" t="str">
        <f t="shared" si="63"/>
        <v>被动技能20等级15</v>
      </c>
      <c r="B400" s="8">
        <f t="shared" si="66"/>
        <v>20</v>
      </c>
      <c r="C400" s="8">
        <f t="shared" si="58"/>
        <v>15</v>
      </c>
      <c r="E400" s="8">
        <f t="shared" si="64"/>
        <v>395</v>
      </c>
      <c r="F400" t="str">
        <f t="shared" si="65"/>
        <v>守护</v>
      </c>
      <c r="G400">
        <v>395</v>
      </c>
      <c r="H400" s="4" t="s">
        <v>468</v>
      </c>
      <c r="I400" s="4" t="str">
        <f t="shared" si="62"/>
        <v>提升自身防御力906,并提升免伤率12%</v>
      </c>
      <c r="J400" t="s">
        <v>156</v>
      </c>
      <c r="K400" s="10" t="str">
        <f t="shared" si="61"/>
        <v>20395:100:1:0</v>
      </c>
      <c r="L400" s="4" t="s">
        <v>846</v>
      </c>
      <c r="M400" s="4"/>
      <c r="Q400" s="6" t="str">
        <f>IF(_xlfn.IFNA(VLOOKUP(L400,buff!$K:$L,2,FALSE),"")=0,"",_xlfn.IFNA(VLOOKUP(L400,buff!$K:$L,2,FALSE),""))</f>
        <v>20395:100:1:0</v>
      </c>
      <c r="R400" s="6" t="str">
        <f>IF(_xlfn.IFNA(VLOOKUP(M400,buff!$K:$L,2,FALSE),"")=0,"",_xlfn.IFNA(VLOOKUP(M400,buff!$K:$L,2,FALSE),""))</f>
        <v/>
      </c>
      <c r="S400" s="6" t="str">
        <f>IF(_xlfn.IFNA(VLOOKUP(N400,buff!$K:$L,2,FALSE),"")=0,"",_xlfn.IFNA(VLOOKUP(N400,buff!$K:$L,2,FALSE),""))</f>
        <v/>
      </c>
      <c r="T400" s="6" t="str">
        <f>IF(_xlfn.IFNA(VLOOKUP(O400,buff!$K:$L,2,FALSE),"")=0,"",_xlfn.IFNA(VLOOKUP(O400,buff!$K:$L,2,FALSE),""))</f>
        <v/>
      </c>
      <c r="U400" s="6" t="str">
        <f>IF(_xlfn.IFNA(VLOOKUP(P400,buff!$K:$L,2,FALSE),"")=0,"",_xlfn.IFNA(VLOOKUP(P400,buff!$K:$L,2,FALSE),""))</f>
        <v/>
      </c>
      <c r="V400">
        <v>906</v>
      </c>
      <c r="W400">
        <v>12</v>
      </c>
    </row>
    <row r="401" spans="1:23" x14ac:dyDescent="0.15">
      <c r="A401" s="8" t="str">
        <f t="shared" si="63"/>
        <v>被动技能20等级16</v>
      </c>
      <c r="B401" s="8">
        <f t="shared" si="66"/>
        <v>20</v>
      </c>
      <c r="C401" s="8">
        <f t="shared" si="58"/>
        <v>16</v>
      </c>
      <c r="E401" s="8">
        <f t="shared" si="64"/>
        <v>396</v>
      </c>
      <c r="F401" t="str">
        <f t="shared" si="65"/>
        <v>守护</v>
      </c>
      <c r="G401">
        <v>396</v>
      </c>
      <c r="H401" s="4" t="s">
        <v>468</v>
      </c>
      <c r="I401" s="4" t="str">
        <f t="shared" si="62"/>
        <v>提升自身防御力1115,并提升免伤率12%</v>
      </c>
      <c r="J401" t="s">
        <v>156</v>
      </c>
      <c r="K401" s="10" t="str">
        <f t="shared" si="61"/>
        <v>20396:100:1:0</v>
      </c>
      <c r="L401" s="4" t="s">
        <v>847</v>
      </c>
      <c r="M401" s="4"/>
      <c r="Q401" s="6" t="str">
        <f>IF(_xlfn.IFNA(VLOOKUP(L401,buff!$K:$L,2,FALSE),"")=0,"",_xlfn.IFNA(VLOOKUP(L401,buff!$K:$L,2,FALSE),""))</f>
        <v>20396:100:1:0</v>
      </c>
      <c r="R401" s="6" t="str">
        <f>IF(_xlfn.IFNA(VLOOKUP(M401,buff!$K:$L,2,FALSE),"")=0,"",_xlfn.IFNA(VLOOKUP(M401,buff!$K:$L,2,FALSE),""))</f>
        <v/>
      </c>
      <c r="S401" s="6" t="str">
        <f>IF(_xlfn.IFNA(VLOOKUP(N401,buff!$K:$L,2,FALSE),"")=0,"",_xlfn.IFNA(VLOOKUP(N401,buff!$K:$L,2,FALSE),""))</f>
        <v/>
      </c>
      <c r="T401" s="6" t="str">
        <f>IF(_xlfn.IFNA(VLOOKUP(O401,buff!$K:$L,2,FALSE),"")=0,"",_xlfn.IFNA(VLOOKUP(O401,buff!$K:$L,2,FALSE),""))</f>
        <v/>
      </c>
      <c r="U401" s="6" t="str">
        <f>IF(_xlfn.IFNA(VLOOKUP(P401,buff!$K:$L,2,FALSE),"")=0,"",_xlfn.IFNA(VLOOKUP(P401,buff!$K:$L,2,FALSE),""))</f>
        <v/>
      </c>
      <c r="V401">
        <v>1115</v>
      </c>
      <c r="W401">
        <v>12</v>
      </c>
    </row>
    <row r="402" spans="1:23" x14ac:dyDescent="0.15">
      <c r="A402" s="8" t="str">
        <f t="shared" si="63"/>
        <v>被动技能20等级17</v>
      </c>
      <c r="B402" s="8">
        <f t="shared" si="66"/>
        <v>20</v>
      </c>
      <c r="C402" s="8">
        <f t="shared" si="58"/>
        <v>17</v>
      </c>
      <c r="E402" s="8">
        <f t="shared" si="64"/>
        <v>397</v>
      </c>
      <c r="F402" t="str">
        <f t="shared" si="65"/>
        <v>守护</v>
      </c>
      <c r="G402">
        <v>397</v>
      </c>
      <c r="H402" s="4" t="s">
        <v>468</v>
      </c>
      <c r="I402" s="4" t="str">
        <f t="shared" si="62"/>
        <v>提升自身防御力1373,并提升免伤率13%</v>
      </c>
      <c r="J402" t="s">
        <v>156</v>
      </c>
      <c r="K402" s="10" t="str">
        <f t="shared" si="61"/>
        <v>20397:100:1:0</v>
      </c>
      <c r="L402" s="4" t="s">
        <v>848</v>
      </c>
      <c r="M402" s="4"/>
      <c r="Q402" s="6" t="str">
        <f>IF(_xlfn.IFNA(VLOOKUP(L402,buff!$K:$L,2,FALSE),"")=0,"",_xlfn.IFNA(VLOOKUP(L402,buff!$K:$L,2,FALSE),""))</f>
        <v>20397:100:1:0</v>
      </c>
      <c r="R402" s="6" t="str">
        <f>IF(_xlfn.IFNA(VLOOKUP(M402,buff!$K:$L,2,FALSE),"")=0,"",_xlfn.IFNA(VLOOKUP(M402,buff!$K:$L,2,FALSE),""))</f>
        <v/>
      </c>
      <c r="S402" s="6" t="str">
        <f>IF(_xlfn.IFNA(VLOOKUP(N402,buff!$K:$L,2,FALSE),"")=0,"",_xlfn.IFNA(VLOOKUP(N402,buff!$K:$L,2,FALSE),""))</f>
        <v/>
      </c>
      <c r="T402" s="6" t="str">
        <f>IF(_xlfn.IFNA(VLOOKUP(O402,buff!$K:$L,2,FALSE),"")=0,"",_xlfn.IFNA(VLOOKUP(O402,buff!$K:$L,2,FALSE),""))</f>
        <v/>
      </c>
      <c r="U402" s="6" t="str">
        <f>IF(_xlfn.IFNA(VLOOKUP(P402,buff!$K:$L,2,FALSE),"")=0,"",_xlfn.IFNA(VLOOKUP(P402,buff!$K:$L,2,FALSE),""))</f>
        <v/>
      </c>
      <c r="V402">
        <v>1373</v>
      </c>
      <c r="W402">
        <v>13</v>
      </c>
    </row>
    <row r="403" spans="1:23" x14ac:dyDescent="0.15">
      <c r="A403" s="8" t="str">
        <f t="shared" si="63"/>
        <v>被动技能20等级18</v>
      </c>
      <c r="B403" s="8">
        <f t="shared" si="66"/>
        <v>20</v>
      </c>
      <c r="C403" s="8">
        <f t="shared" si="58"/>
        <v>18</v>
      </c>
      <c r="E403" s="8">
        <f t="shared" si="64"/>
        <v>398</v>
      </c>
      <c r="F403" t="str">
        <f t="shared" si="65"/>
        <v>守护</v>
      </c>
      <c r="G403">
        <v>398</v>
      </c>
      <c r="H403" s="4" t="s">
        <v>468</v>
      </c>
      <c r="I403" s="4" t="str">
        <f t="shared" si="62"/>
        <v>提升自身防御力1691,并提升免伤率13%</v>
      </c>
      <c r="J403" t="s">
        <v>156</v>
      </c>
      <c r="K403" s="10" t="str">
        <f t="shared" si="61"/>
        <v>20398:100:1:0</v>
      </c>
      <c r="L403" s="4" t="s">
        <v>849</v>
      </c>
      <c r="M403" s="4"/>
      <c r="Q403" s="6" t="str">
        <f>IF(_xlfn.IFNA(VLOOKUP(L403,buff!$K:$L,2,FALSE),"")=0,"",_xlfn.IFNA(VLOOKUP(L403,buff!$K:$L,2,FALSE),""))</f>
        <v>20398:100:1:0</v>
      </c>
      <c r="R403" s="6" t="str">
        <f>IF(_xlfn.IFNA(VLOOKUP(M403,buff!$K:$L,2,FALSE),"")=0,"",_xlfn.IFNA(VLOOKUP(M403,buff!$K:$L,2,FALSE),""))</f>
        <v/>
      </c>
      <c r="S403" s="6" t="str">
        <f>IF(_xlfn.IFNA(VLOOKUP(N403,buff!$K:$L,2,FALSE),"")=0,"",_xlfn.IFNA(VLOOKUP(N403,buff!$K:$L,2,FALSE),""))</f>
        <v/>
      </c>
      <c r="T403" s="6" t="str">
        <f>IF(_xlfn.IFNA(VLOOKUP(O403,buff!$K:$L,2,FALSE),"")=0,"",_xlfn.IFNA(VLOOKUP(O403,buff!$K:$L,2,FALSE),""))</f>
        <v/>
      </c>
      <c r="U403" s="6" t="str">
        <f>IF(_xlfn.IFNA(VLOOKUP(P403,buff!$K:$L,2,FALSE),"")=0,"",_xlfn.IFNA(VLOOKUP(P403,buff!$K:$L,2,FALSE),""))</f>
        <v/>
      </c>
      <c r="V403">
        <v>1691</v>
      </c>
      <c r="W403">
        <v>13</v>
      </c>
    </row>
    <row r="404" spans="1:23" x14ac:dyDescent="0.15">
      <c r="A404" s="8" t="str">
        <f t="shared" si="63"/>
        <v>被动技能20等级19</v>
      </c>
      <c r="B404" s="8">
        <f t="shared" si="66"/>
        <v>20</v>
      </c>
      <c r="C404" s="8">
        <f t="shared" si="58"/>
        <v>19</v>
      </c>
      <c r="E404" s="8">
        <f t="shared" si="64"/>
        <v>399</v>
      </c>
      <c r="F404" t="str">
        <f t="shared" si="65"/>
        <v>守护</v>
      </c>
      <c r="G404">
        <v>399</v>
      </c>
      <c r="H404" s="4" t="s">
        <v>468</v>
      </c>
      <c r="I404" s="4" t="str">
        <f t="shared" si="62"/>
        <v>提升自身防御力2082,并提升免伤率14%</v>
      </c>
      <c r="J404" t="s">
        <v>156</v>
      </c>
      <c r="K404" s="10" t="str">
        <f t="shared" si="61"/>
        <v>20399:100:1:0</v>
      </c>
      <c r="L404" s="4" t="s">
        <v>850</v>
      </c>
      <c r="M404" s="4"/>
      <c r="Q404" s="6" t="str">
        <f>IF(_xlfn.IFNA(VLOOKUP(L404,buff!$K:$L,2,FALSE),"")=0,"",_xlfn.IFNA(VLOOKUP(L404,buff!$K:$L,2,FALSE),""))</f>
        <v>20399:100:1:0</v>
      </c>
      <c r="R404" s="6" t="str">
        <f>IF(_xlfn.IFNA(VLOOKUP(M404,buff!$K:$L,2,FALSE),"")=0,"",_xlfn.IFNA(VLOOKUP(M404,buff!$K:$L,2,FALSE),""))</f>
        <v/>
      </c>
      <c r="S404" s="6" t="str">
        <f>IF(_xlfn.IFNA(VLOOKUP(N404,buff!$K:$L,2,FALSE),"")=0,"",_xlfn.IFNA(VLOOKUP(N404,buff!$K:$L,2,FALSE),""))</f>
        <v/>
      </c>
      <c r="T404" s="6" t="str">
        <f>IF(_xlfn.IFNA(VLOOKUP(O404,buff!$K:$L,2,FALSE),"")=0,"",_xlfn.IFNA(VLOOKUP(O404,buff!$K:$L,2,FALSE),""))</f>
        <v/>
      </c>
      <c r="U404" s="6" t="str">
        <f>IF(_xlfn.IFNA(VLOOKUP(P404,buff!$K:$L,2,FALSE),"")=0,"",_xlfn.IFNA(VLOOKUP(P404,buff!$K:$L,2,FALSE),""))</f>
        <v/>
      </c>
      <c r="V404">
        <v>2082</v>
      </c>
      <c r="W404">
        <v>14</v>
      </c>
    </row>
    <row r="405" spans="1:23" x14ac:dyDescent="0.15">
      <c r="A405" s="8" t="str">
        <f t="shared" si="63"/>
        <v>被动技能20等级20</v>
      </c>
      <c r="B405" s="8">
        <f t="shared" si="66"/>
        <v>20</v>
      </c>
      <c r="C405" s="8">
        <f t="shared" si="58"/>
        <v>20</v>
      </c>
      <c r="E405" s="8">
        <f t="shared" si="64"/>
        <v>400</v>
      </c>
      <c r="F405" t="str">
        <f t="shared" si="65"/>
        <v>守护</v>
      </c>
      <c r="G405">
        <v>400</v>
      </c>
      <c r="H405" s="4" t="s">
        <v>468</v>
      </c>
      <c r="I405" s="4" t="str">
        <f t="shared" si="62"/>
        <v>提升自身防御力2563,并提升免伤率14%</v>
      </c>
      <c r="J405" t="s">
        <v>156</v>
      </c>
      <c r="K405" s="10" t="str">
        <f t="shared" si="61"/>
        <v>20400:100:1:0</v>
      </c>
      <c r="L405" s="4" t="s">
        <v>851</v>
      </c>
      <c r="M405" s="4"/>
      <c r="Q405" s="6" t="str">
        <f>IF(_xlfn.IFNA(VLOOKUP(L405,buff!$K:$L,2,FALSE),"")=0,"",_xlfn.IFNA(VLOOKUP(L405,buff!$K:$L,2,FALSE),""))</f>
        <v>20400:100:1:0</v>
      </c>
      <c r="R405" s="6" t="str">
        <f>IF(_xlfn.IFNA(VLOOKUP(M405,buff!$K:$L,2,FALSE),"")=0,"",_xlfn.IFNA(VLOOKUP(M405,buff!$K:$L,2,FALSE),""))</f>
        <v/>
      </c>
      <c r="S405" s="6" t="str">
        <f>IF(_xlfn.IFNA(VLOOKUP(N405,buff!$K:$L,2,FALSE),"")=0,"",_xlfn.IFNA(VLOOKUP(N405,buff!$K:$L,2,FALSE),""))</f>
        <v/>
      </c>
      <c r="T405" s="6" t="str">
        <f>IF(_xlfn.IFNA(VLOOKUP(O405,buff!$K:$L,2,FALSE),"")=0,"",_xlfn.IFNA(VLOOKUP(O405,buff!$K:$L,2,FALSE),""))</f>
        <v/>
      </c>
      <c r="U405" s="6" t="str">
        <f>IF(_xlfn.IFNA(VLOOKUP(P405,buff!$K:$L,2,FALSE),"")=0,"",_xlfn.IFNA(VLOOKUP(P405,buff!$K:$L,2,FALSE),""))</f>
        <v/>
      </c>
      <c r="V405">
        <v>2563</v>
      </c>
      <c r="W405">
        <v>14</v>
      </c>
    </row>
    <row r="406" spans="1:23" x14ac:dyDescent="0.15">
      <c r="A406" s="8" t="str">
        <f t="shared" si="63"/>
        <v>被动技能21等级1</v>
      </c>
      <c r="B406" s="8">
        <f t="shared" si="66"/>
        <v>21</v>
      </c>
      <c r="C406" s="8">
        <f t="shared" si="58"/>
        <v>1</v>
      </c>
      <c r="E406" s="8">
        <f t="shared" si="64"/>
        <v>401</v>
      </c>
      <c r="F406" t="str">
        <f t="shared" si="65"/>
        <v>冷血</v>
      </c>
      <c r="G406">
        <v>401</v>
      </c>
      <c r="H406" s="4" t="s">
        <v>471</v>
      </c>
      <c r="I406" s="4" t="str">
        <f>"提升自身爆伤率"&amp;V406&amp;",并提升速度"&amp;W406&amp;"%"</f>
        <v>提升自身爆伤率15,并提升速度5%</v>
      </c>
      <c r="J406" t="s">
        <v>156</v>
      </c>
      <c r="K406" s="10" t="str">
        <f t="shared" ref="K406:K412" si="67">IF(Q406="","",Q406)&amp;IF(R406="","","|"&amp;R406)&amp;IF(S406="","","|"&amp;S406)&amp;IF(T406="","","|"&amp;T406)&amp;IF(U406="","","|"&amp;U406)</f>
        <v>20401:100:1:0</v>
      </c>
      <c r="L406" s="4" t="s">
        <v>852</v>
      </c>
      <c r="M406" s="4"/>
      <c r="Q406" s="6" t="str">
        <f>IF(_xlfn.IFNA(VLOOKUP(L406,buff!$K:$L,2,FALSE),"")=0,"",_xlfn.IFNA(VLOOKUP(L406,buff!$K:$L,2,FALSE),""))</f>
        <v>20401:100:1:0</v>
      </c>
      <c r="R406" s="6" t="str">
        <f>IF(_xlfn.IFNA(VLOOKUP(M406,buff!$K:$L,2,FALSE),"")=0,"",_xlfn.IFNA(VLOOKUP(M406,buff!$K:$L,2,FALSE),""))</f>
        <v/>
      </c>
      <c r="S406" s="6" t="str">
        <f>IF(_xlfn.IFNA(VLOOKUP(N406,buff!$K:$L,2,FALSE),"")=0,"",_xlfn.IFNA(VLOOKUP(N406,buff!$K:$L,2,FALSE),""))</f>
        <v/>
      </c>
      <c r="T406" s="6" t="str">
        <f>IF(_xlfn.IFNA(VLOOKUP(O406,buff!$K:$L,2,FALSE),"")=0,"",_xlfn.IFNA(VLOOKUP(O406,buff!$K:$L,2,FALSE),""))</f>
        <v/>
      </c>
      <c r="U406" s="6" t="str">
        <f>IF(_xlfn.IFNA(VLOOKUP(P406,buff!$K:$L,2,FALSE),"")=0,"",_xlfn.IFNA(VLOOKUP(P406,buff!$K:$L,2,FALSE),""))</f>
        <v/>
      </c>
      <c r="V406">
        <v>15</v>
      </c>
      <c r="W406">
        <v>5</v>
      </c>
    </row>
    <row r="407" spans="1:23" x14ac:dyDescent="0.15">
      <c r="A407" s="8" t="str">
        <f t="shared" si="63"/>
        <v>被动技能21等级2</v>
      </c>
      <c r="B407" s="8">
        <f t="shared" si="66"/>
        <v>21</v>
      </c>
      <c r="C407" s="8">
        <f t="shared" ref="C407:C470" si="68">IF(C406=C$4,1,C406+1)</f>
        <v>2</v>
      </c>
      <c r="E407" s="8">
        <f t="shared" si="64"/>
        <v>402</v>
      </c>
      <c r="F407" t="str">
        <f t="shared" si="65"/>
        <v>冷血</v>
      </c>
      <c r="G407">
        <v>402</v>
      </c>
      <c r="H407" s="4" t="s">
        <v>471</v>
      </c>
      <c r="I407" s="4" t="str">
        <f t="shared" ref="I407:I424" si="69">"提升自身爆伤率"&amp;V407&amp;",并提升速度"&amp;W407&amp;"%"</f>
        <v>提升自身爆伤率16,并提升速度5%</v>
      </c>
      <c r="J407" t="s">
        <v>156</v>
      </c>
      <c r="K407" s="10" t="str">
        <f t="shared" si="67"/>
        <v>20402:100:1:0</v>
      </c>
      <c r="L407" s="4" t="s">
        <v>853</v>
      </c>
      <c r="M407" s="4"/>
      <c r="Q407" s="6" t="str">
        <f>IF(_xlfn.IFNA(VLOOKUP(L407,buff!$K:$L,2,FALSE),"")=0,"",_xlfn.IFNA(VLOOKUP(L407,buff!$K:$L,2,FALSE),""))</f>
        <v>20402:100:1:0</v>
      </c>
      <c r="R407" s="6" t="str">
        <f>IF(_xlfn.IFNA(VLOOKUP(M407,buff!$K:$L,2,FALSE),"")=0,"",_xlfn.IFNA(VLOOKUP(M407,buff!$K:$L,2,FALSE),""))</f>
        <v/>
      </c>
      <c r="S407" s="6" t="str">
        <f>IF(_xlfn.IFNA(VLOOKUP(N407,buff!$K:$L,2,FALSE),"")=0,"",_xlfn.IFNA(VLOOKUP(N407,buff!$K:$L,2,FALSE),""))</f>
        <v/>
      </c>
      <c r="T407" s="6" t="str">
        <f>IF(_xlfn.IFNA(VLOOKUP(O407,buff!$K:$L,2,FALSE),"")=0,"",_xlfn.IFNA(VLOOKUP(O407,buff!$K:$L,2,FALSE),""))</f>
        <v/>
      </c>
      <c r="U407" s="6" t="str">
        <f>IF(_xlfn.IFNA(VLOOKUP(P407,buff!$K:$L,2,FALSE),"")=0,"",_xlfn.IFNA(VLOOKUP(P407,buff!$K:$L,2,FALSE),""))</f>
        <v/>
      </c>
      <c r="V407">
        <v>16</v>
      </c>
      <c r="W407">
        <v>5</v>
      </c>
    </row>
    <row r="408" spans="1:23" x14ac:dyDescent="0.15">
      <c r="A408" s="8" t="str">
        <f t="shared" si="63"/>
        <v>被动技能21等级3</v>
      </c>
      <c r="B408" s="8">
        <f t="shared" si="66"/>
        <v>21</v>
      </c>
      <c r="C408" s="8">
        <f t="shared" si="68"/>
        <v>3</v>
      </c>
      <c r="E408" s="8">
        <f t="shared" si="64"/>
        <v>403</v>
      </c>
      <c r="F408" t="str">
        <f t="shared" si="65"/>
        <v>冷血</v>
      </c>
      <c r="G408">
        <v>403</v>
      </c>
      <c r="H408" s="4" t="s">
        <v>471</v>
      </c>
      <c r="I408" s="4" t="str">
        <f t="shared" si="69"/>
        <v>提升自身爆伤率17,并提升速度6%</v>
      </c>
      <c r="J408" t="s">
        <v>156</v>
      </c>
      <c r="K408" s="10" t="str">
        <f t="shared" si="67"/>
        <v>20403:100:1:0</v>
      </c>
      <c r="L408" s="4" t="s">
        <v>854</v>
      </c>
      <c r="M408" s="4"/>
      <c r="Q408" s="6" t="str">
        <f>IF(_xlfn.IFNA(VLOOKUP(L408,buff!$K:$L,2,FALSE),"")=0,"",_xlfn.IFNA(VLOOKUP(L408,buff!$K:$L,2,FALSE),""))</f>
        <v>20403:100:1:0</v>
      </c>
      <c r="R408" s="6" t="str">
        <f>IF(_xlfn.IFNA(VLOOKUP(M408,buff!$K:$L,2,FALSE),"")=0,"",_xlfn.IFNA(VLOOKUP(M408,buff!$K:$L,2,FALSE),""))</f>
        <v/>
      </c>
      <c r="S408" s="6" t="str">
        <f>IF(_xlfn.IFNA(VLOOKUP(N408,buff!$K:$L,2,FALSE),"")=0,"",_xlfn.IFNA(VLOOKUP(N408,buff!$K:$L,2,FALSE),""))</f>
        <v/>
      </c>
      <c r="T408" s="6" t="str">
        <f>IF(_xlfn.IFNA(VLOOKUP(O408,buff!$K:$L,2,FALSE),"")=0,"",_xlfn.IFNA(VLOOKUP(O408,buff!$K:$L,2,FALSE),""))</f>
        <v/>
      </c>
      <c r="U408" s="6" t="str">
        <f>IF(_xlfn.IFNA(VLOOKUP(P408,buff!$K:$L,2,FALSE),"")=0,"",_xlfn.IFNA(VLOOKUP(P408,buff!$K:$L,2,FALSE),""))</f>
        <v/>
      </c>
      <c r="V408">
        <v>17</v>
      </c>
      <c r="W408">
        <v>6</v>
      </c>
    </row>
    <row r="409" spans="1:23" x14ac:dyDescent="0.15">
      <c r="A409" s="8" t="str">
        <f t="shared" si="63"/>
        <v>被动技能21等级4</v>
      </c>
      <c r="B409" s="8">
        <f t="shared" si="66"/>
        <v>21</v>
      </c>
      <c r="C409" s="8">
        <f t="shared" si="68"/>
        <v>4</v>
      </c>
      <c r="E409" s="8">
        <f t="shared" si="64"/>
        <v>404</v>
      </c>
      <c r="F409" t="str">
        <f t="shared" si="65"/>
        <v>冷血</v>
      </c>
      <c r="G409">
        <v>404</v>
      </c>
      <c r="H409" s="4" t="s">
        <v>471</v>
      </c>
      <c r="I409" s="4" t="str">
        <f t="shared" si="69"/>
        <v>提升自身爆伤率18,并提升速度6%</v>
      </c>
      <c r="J409" t="s">
        <v>156</v>
      </c>
      <c r="K409" s="10" t="str">
        <f t="shared" si="67"/>
        <v>20404:100:1:0</v>
      </c>
      <c r="L409" s="4" t="s">
        <v>855</v>
      </c>
      <c r="M409" s="4"/>
      <c r="Q409" s="6" t="str">
        <f>IF(_xlfn.IFNA(VLOOKUP(L409,buff!$K:$L,2,FALSE),"")=0,"",_xlfn.IFNA(VLOOKUP(L409,buff!$K:$L,2,FALSE),""))</f>
        <v>20404:100:1:0</v>
      </c>
      <c r="R409" s="6" t="str">
        <f>IF(_xlfn.IFNA(VLOOKUP(M409,buff!$K:$L,2,FALSE),"")=0,"",_xlfn.IFNA(VLOOKUP(M409,buff!$K:$L,2,FALSE),""))</f>
        <v/>
      </c>
      <c r="S409" s="6" t="str">
        <f>IF(_xlfn.IFNA(VLOOKUP(N409,buff!$K:$L,2,FALSE),"")=0,"",_xlfn.IFNA(VLOOKUP(N409,buff!$K:$L,2,FALSE),""))</f>
        <v/>
      </c>
      <c r="T409" s="6" t="str">
        <f>IF(_xlfn.IFNA(VLOOKUP(O409,buff!$K:$L,2,FALSE),"")=0,"",_xlfn.IFNA(VLOOKUP(O409,buff!$K:$L,2,FALSE),""))</f>
        <v/>
      </c>
      <c r="U409" s="6" t="str">
        <f>IF(_xlfn.IFNA(VLOOKUP(P409,buff!$K:$L,2,FALSE),"")=0,"",_xlfn.IFNA(VLOOKUP(P409,buff!$K:$L,2,FALSE),""))</f>
        <v/>
      </c>
      <c r="V409">
        <v>18</v>
      </c>
      <c r="W409">
        <v>6</v>
      </c>
    </row>
    <row r="410" spans="1:23" x14ac:dyDescent="0.15">
      <c r="A410" s="8" t="str">
        <f t="shared" si="63"/>
        <v>被动技能21等级5</v>
      </c>
      <c r="B410" s="8">
        <f t="shared" si="66"/>
        <v>21</v>
      </c>
      <c r="C410" s="8">
        <f t="shared" si="68"/>
        <v>5</v>
      </c>
      <c r="E410" s="8">
        <f t="shared" si="64"/>
        <v>405</v>
      </c>
      <c r="F410" t="str">
        <f t="shared" si="65"/>
        <v>冷血</v>
      </c>
      <c r="G410">
        <v>405</v>
      </c>
      <c r="H410" s="4" t="s">
        <v>471</v>
      </c>
      <c r="I410" s="4" t="str">
        <f t="shared" si="69"/>
        <v>提升自身爆伤率19,并提升速度7%</v>
      </c>
      <c r="J410" t="s">
        <v>156</v>
      </c>
      <c r="K410" s="10" t="str">
        <f t="shared" si="67"/>
        <v>20405:100:1:0</v>
      </c>
      <c r="L410" s="4" t="s">
        <v>856</v>
      </c>
      <c r="M410" s="4"/>
      <c r="Q410" s="6" t="str">
        <f>IF(_xlfn.IFNA(VLOOKUP(L410,buff!$K:$L,2,FALSE),"")=0,"",_xlfn.IFNA(VLOOKUP(L410,buff!$K:$L,2,FALSE),""))</f>
        <v>20405:100:1:0</v>
      </c>
      <c r="R410" s="6" t="str">
        <f>IF(_xlfn.IFNA(VLOOKUP(M410,buff!$K:$L,2,FALSE),"")=0,"",_xlfn.IFNA(VLOOKUP(M410,buff!$K:$L,2,FALSE),""))</f>
        <v/>
      </c>
      <c r="S410" s="6" t="str">
        <f>IF(_xlfn.IFNA(VLOOKUP(N410,buff!$K:$L,2,FALSE),"")=0,"",_xlfn.IFNA(VLOOKUP(N410,buff!$K:$L,2,FALSE),""))</f>
        <v/>
      </c>
      <c r="T410" s="6" t="str">
        <f>IF(_xlfn.IFNA(VLOOKUP(O410,buff!$K:$L,2,FALSE),"")=0,"",_xlfn.IFNA(VLOOKUP(O410,buff!$K:$L,2,FALSE),""))</f>
        <v/>
      </c>
      <c r="U410" s="6" t="str">
        <f>IF(_xlfn.IFNA(VLOOKUP(P410,buff!$K:$L,2,FALSE),"")=0,"",_xlfn.IFNA(VLOOKUP(P410,buff!$K:$L,2,FALSE),""))</f>
        <v/>
      </c>
      <c r="V410">
        <v>19</v>
      </c>
      <c r="W410">
        <v>7</v>
      </c>
    </row>
    <row r="411" spans="1:23" x14ac:dyDescent="0.15">
      <c r="A411" s="8" t="str">
        <f t="shared" si="63"/>
        <v>被动技能21等级6</v>
      </c>
      <c r="B411" s="8">
        <f t="shared" si="66"/>
        <v>21</v>
      </c>
      <c r="C411" s="8">
        <f t="shared" si="68"/>
        <v>6</v>
      </c>
      <c r="E411" s="8">
        <f t="shared" si="64"/>
        <v>406</v>
      </c>
      <c r="F411" t="str">
        <f t="shared" si="65"/>
        <v>冷血</v>
      </c>
      <c r="G411">
        <v>406</v>
      </c>
      <c r="H411" s="4" t="s">
        <v>471</v>
      </c>
      <c r="I411" s="4" t="str">
        <f t="shared" si="69"/>
        <v>提升自身爆伤率20,并提升速度7%</v>
      </c>
      <c r="J411" t="s">
        <v>156</v>
      </c>
      <c r="K411" s="10" t="str">
        <f t="shared" si="67"/>
        <v>20406:100:1:0</v>
      </c>
      <c r="L411" s="4" t="s">
        <v>857</v>
      </c>
      <c r="M411" s="4"/>
      <c r="Q411" s="6" t="str">
        <f>IF(_xlfn.IFNA(VLOOKUP(L411,buff!$K:$L,2,FALSE),"")=0,"",_xlfn.IFNA(VLOOKUP(L411,buff!$K:$L,2,FALSE),""))</f>
        <v>20406:100:1:0</v>
      </c>
      <c r="R411" s="6" t="str">
        <f>IF(_xlfn.IFNA(VLOOKUP(M411,buff!$K:$L,2,FALSE),"")=0,"",_xlfn.IFNA(VLOOKUP(M411,buff!$K:$L,2,FALSE),""))</f>
        <v/>
      </c>
      <c r="S411" s="6" t="str">
        <f>IF(_xlfn.IFNA(VLOOKUP(N411,buff!$K:$L,2,FALSE),"")=0,"",_xlfn.IFNA(VLOOKUP(N411,buff!$K:$L,2,FALSE),""))</f>
        <v/>
      </c>
      <c r="T411" s="6" t="str">
        <f>IF(_xlfn.IFNA(VLOOKUP(O411,buff!$K:$L,2,FALSE),"")=0,"",_xlfn.IFNA(VLOOKUP(O411,buff!$K:$L,2,FALSE),""))</f>
        <v/>
      </c>
      <c r="U411" s="6" t="str">
        <f>IF(_xlfn.IFNA(VLOOKUP(P411,buff!$K:$L,2,FALSE),"")=0,"",_xlfn.IFNA(VLOOKUP(P411,buff!$K:$L,2,FALSE),""))</f>
        <v/>
      </c>
      <c r="V411">
        <v>20</v>
      </c>
      <c r="W411">
        <v>7</v>
      </c>
    </row>
    <row r="412" spans="1:23" x14ac:dyDescent="0.15">
      <c r="A412" s="8" t="str">
        <f t="shared" si="63"/>
        <v>被动技能21等级7</v>
      </c>
      <c r="B412" s="8">
        <f t="shared" si="66"/>
        <v>21</v>
      </c>
      <c r="C412" s="8">
        <f t="shared" si="68"/>
        <v>7</v>
      </c>
      <c r="E412" s="8">
        <f t="shared" si="64"/>
        <v>407</v>
      </c>
      <c r="F412" t="str">
        <f t="shared" si="65"/>
        <v>冷血</v>
      </c>
      <c r="G412">
        <v>407</v>
      </c>
      <c r="H412" s="4" t="s">
        <v>471</v>
      </c>
      <c r="I412" s="4" t="str">
        <f t="shared" si="69"/>
        <v>提升自身爆伤率21,并提升速度8%</v>
      </c>
      <c r="J412" t="s">
        <v>156</v>
      </c>
      <c r="K412" s="10" t="str">
        <f t="shared" si="67"/>
        <v>20407:100:1:0</v>
      </c>
      <c r="L412" s="4" t="s">
        <v>858</v>
      </c>
      <c r="M412" s="4"/>
      <c r="Q412" s="6" t="str">
        <f>IF(_xlfn.IFNA(VLOOKUP(L412,buff!$K:$L,2,FALSE),"")=0,"",_xlfn.IFNA(VLOOKUP(L412,buff!$K:$L,2,FALSE),""))</f>
        <v>20407:100:1:0</v>
      </c>
      <c r="R412" s="6" t="str">
        <f>IF(_xlfn.IFNA(VLOOKUP(M412,buff!$K:$L,2,FALSE),"")=0,"",_xlfn.IFNA(VLOOKUP(M412,buff!$K:$L,2,FALSE),""))</f>
        <v/>
      </c>
      <c r="S412" s="6" t="str">
        <f>IF(_xlfn.IFNA(VLOOKUP(N412,buff!$K:$L,2,FALSE),"")=0,"",_xlfn.IFNA(VLOOKUP(N412,buff!$K:$L,2,FALSE),""))</f>
        <v/>
      </c>
      <c r="T412" s="6" t="str">
        <f>IF(_xlfn.IFNA(VLOOKUP(O412,buff!$K:$L,2,FALSE),"")=0,"",_xlfn.IFNA(VLOOKUP(O412,buff!$K:$L,2,FALSE),""))</f>
        <v/>
      </c>
      <c r="U412" s="6" t="str">
        <f>IF(_xlfn.IFNA(VLOOKUP(P412,buff!$K:$L,2,FALSE),"")=0,"",_xlfn.IFNA(VLOOKUP(P412,buff!$K:$L,2,FALSE),""))</f>
        <v/>
      </c>
      <c r="V412">
        <v>21</v>
      </c>
      <c r="W412">
        <v>8</v>
      </c>
    </row>
    <row r="413" spans="1:23" x14ac:dyDescent="0.15">
      <c r="A413" s="8" t="str">
        <f t="shared" si="63"/>
        <v>被动技能21等级8</v>
      </c>
      <c r="B413" s="8">
        <f t="shared" si="66"/>
        <v>21</v>
      </c>
      <c r="C413" s="8">
        <f t="shared" si="68"/>
        <v>8</v>
      </c>
      <c r="E413" s="8">
        <f t="shared" si="64"/>
        <v>408</v>
      </c>
      <c r="F413" t="str">
        <f t="shared" si="65"/>
        <v>冷血</v>
      </c>
      <c r="G413">
        <v>408</v>
      </c>
      <c r="H413" s="4" t="s">
        <v>471</v>
      </c>
      <c r="I413" s="4" t="str">
        <f t="shared" si="69"/>
        <v>提升自身爆伤率22,并提升速度8%</v>
      </c>
      <c r="J413" t="s">
        <v>156</v>
      </c>
      <c r="K413" s="10" t="str">
        <f t="shared" ref="K413:K425" si="70">IF(Q413="","",Q413)&amp;IF(R413="","","|"&amp;R413)&amp;IF(S413="","","|"&amp;S413)&amp;IF(T413="","","|"&amp;T413)&amp;IF(U413="","","|"&amp;U413)</f>
        <v>20408:100:1:0</v>
      </c>
      <c r="L413" s="4" t="s">
        <v>859</v>
      </c>
      <c r="M413" s="4"/>
      <c r="Q413" s="6" t="str">
        <f>IF(_xlfn.IFNA(VLOOKUP(L413,buff!$K:$L,2,FALSE),"")=0,"",_xlfn.IFNA(VLOOKUP(L413,buff!$K:$L,2,FALSE),""))</f>
        <v>20408:100:1:0</v>
      </c>
      <c r="R413" s="6" t="str">
        <f>IF(_xlfn.IFNA(VLOOKUP(M413,buff!$K:$L,2,FALSE),"")=0,"",_xlfn.IFNA(VLOOKUP(M413,buff!$K:$L,2,FALSE),""))</f>
        <v/>
      </c>
      <c r="S413" s="6" t="str">
        <f>IF(_xlfn.IFNA(VLOOKUP(N413,buff!$K:$L,2,FALSE),"")=0,"",_xlfn.IFNA(VLOOKUP(N413,buff!$K:$L,2,FALSE),""))</f>
        <v/>
      </c>
      <c r="T413" s="6" t="str">
        <f>IF(_xlfn.IFNA(VLOOKUP(O413,buff!$K:$L,2,FALSE),"")=0,"",_xlfn.IFNA(VLOOKUP(O413,buff!$K:$L,2,FALSE),""))</f>
        <v/>
      </c>
      <c r="U413" s="6" t="str">
        <f>IF(_xlfn.IFNA(VLOOKUP(P413,buff!$K:$L,2,FALSE),"")=0,"",_xlfn.IFNA(VLOOKUP(P413,buff!$K:$L,2,FALSE),""))</f>
        <v/>
      </c>
      <c r="V413">
        <v>22</v>
      </c>
      <c r="W413">
        <v>8</v>
      </c>
    </row>
    <row r="414" spans="1:23" x14ac:dyDescent="0.15">
      <c r="A414" s="8" t="str">
        <f t="shared" si="63"/>
        <v>被动技能21等级9</v>
      </c>
      <c r="B414" s="8">
        <f t="shared" si="66"/>
        <v>21</v>
      </c>
      <c r="C414" s="8">
        <f t="shared" si="68"/>
        <v>9</v>
      </c>
      <c r="E414" s="8">
        <f t="shared" si="64"/>
        <v>409</v>
      </c>
      <c r="F414" t="str">
        <f t="shared" si="65"/>
        <v>冷血</v>
      </c>
      <c r="G414">
        <v>409</v>
      </c>
      <c r="H414" s="4" t="s">
        <v>471</v>
      </c>
      <c r="I414" s="4" t="str">
        <f t="shared" si="69"/>
        <v>提升自身爆伤率23,并提升速度9%</v>
      </c>
      <c r="J414" t="s">
        <v>156</v>
      </c>
      <c r="K414" s="10" t="str">
        <f t="shared" si="70"/>
        <v>20409:100:1:0</v>
      </c>
      <c r="L414" s="4" t="s">
        <v>860</v>
      </c>
      <c r="M414" s="4"/>
      <c r="Q414" s="6" t="str">
        <f>IF(_xlfn.IFNA(VLOOKUP(L414,buff!$K:$L,2,FALSE),"")=0,"",_xlfn.IFNA(VLOOKUP(L414,buff!$K:$L,2,FALSE),""))</f>
        <v>20409:100:1:0</v>
      </c>
      <c r="R414" s="6" t="str">
        <f>IF(_xlfn.IFNA(VLOOKUP(M414,buff!$K:$L,2,FALSE),"")=0,"",_xlfn.IFNA(VLOOKUP(M414,buff!$K:$L,2,FALSE),""))</f>
        <v/>
      </c>
      <c r="S414" s="6" t="str">
        <f>IF(_xlfn.IFNA(VLOOKUP(N414,buff!$K:$L,2,FALSE),"")=0,"",_xlfn.IFNA(VLOOKUP(N414,buff!$K:$L,2,FALSE),""))</f>
        <v/>
      </c>
      <c r="T414" s="6" t="str">
        <f>IF(_xlfn.IFNA(VLOOKUP(O414,buff!$K:$L,2,FALSE),"")=0,"",_xlfn.IFNA(VLOOKUP(O414,buff!$K:$L,2,FALSE),""))</f>
        <v/>
      </c>
      <c r="U414" s="6" t="str">
        <f>IF(_xlfn.IFNA(VLOOKUP(P414,buff!$K:$L,2,FALSE),"")=0,"",_xlfn.IFNA(VLOOKUP(P414,buff!$K:$L,2,FALSE),""))</f>
        <v/>
      </c>
      <c r="V414">
        <v>23</v>
      </c>
      <c r="W414">
        <v>9</v>
      </c>
    </row>
    <row r="415" spans="1:23" x14ac:dyDescent="0.15">
      <c r="A415" s="8" t="str">
        <f t="shared" si="63"/>
        <v>被动技能21等级10</v>
      </c>
      <c r="B415" s="8">
        <f t="shared" si="66"/>
        <v>21</v>
      </c>
      <c r="C415" s="8">
        <f t="shared" si="68"/>
        <v>10</v>
      </c>
      <c r="E415" s="8">
        <f t="shared" si="64"/>
        <v>410</v>
      </c>
      <c r="F415" t="str">
        <f t="shared" si="65"/>
        <v>冷血</v>
      </c>
      <c r="G415">
        <v>410</v>
      </c>
      <c r="H415" s="4" t="s">
        <v>471</v>
      </c>
      <c r="I415" s="4" t="str">
        <f t="shared" si="69"/>
        <v>提升自身爆伤率24,并提升速度9%</v>
      </c>
      <c r="J415" t="s">
        <v>156</v>
      </c>
      <c r="K415" s="10" t="str">
        <f t="shared" si="70"/>
        <v>20410:100:1:0</v>
      </c>
      <c r="L415" s="4" t="s">
        <v>861</v>
      </c>
      <c r="M415" s="4"/>
      <c r="Q415" s="6" t="str">
        <f>IF(_xlfn.IFNA(VLOOKUP(L415,buff!$K:$L,2,FALSE),"")=0,"",_xlfn.IFNA(VLOOKUP(L415,buff!$K:$L,2,FALSE),""))</f>
        <v>20410:100:1:0</v>
      </c>
      <c r="R415" s="6" t="str">
        <f>IF(_xlfn.IFNA(VLOOKUP(M415,buff!$K:$L,2,FALSE),"")=0,"",_xlfn.IFNA(VLOOKUP(M415,buff!$K:$L,2,FALSE),""))</f>
        <v/>
      </c>
      <c r="S415" s="6" t="str">
        <f>IF(_xlfn.IFNA(VLOOKUP(N415,buff!$K:$L,2,FALSE),"")=0,"",_xlfn.IFNA(VLOOKUP(N415,buff!$K:$L,2,FALSE),""))</f>
        <v/>
      </c>
      <c r="T415" s="6" t="str">
        <f>IF(_xlfn.IFNA(VLOOKUP(O415,buff!$K:$L,2,FALSE),"")=0,"",_xlfn.IFNA(VLOOKUP(O415,buff!$K:$L,2,FALSE),""))</f>
        <v/>
      </c>
      <c r="U415" s="6" t="str">
        <f>IF(_xlfn.IFNA(VLOOKUP(P415,buff!$K:$L,2,FALSE),"")=0,"",_xlfn.IFNA(VLOOKUP(P415,buff!$K:$L,2,FALSE),""))</f>
        <v/>
      </c>
      <c r="V415">
        <v>24</v>
      </c>
      <c r="W415">
        <v>9</v>
      </c>
    </row>
    <row r="416" spans="1:23" x14ac:dyDescent="0.15">
      <c r="A416" s="8" t="str">
        <f t="shared" si="63"/>
        <v>被动技能21等级11</v>
      </c>
      <c r="B416" s="8">
        <f t="shared" si="66"/>
        <v>21</v>
      </c>
      <c r="C416" s="8">
        <f t="shared" si="68"/>
        <v>11</v>
      </c>
      <c r="E416" s="8">
        <f t="shared" si="64"/>
        <v>411</v>
      </c>
      <c r="F416" t="str">
        <f t="shared" si="65"/>
        <v>冷血</v>
      </c>
      <c r="G416">
        <v>411</v>
      </c>
      <c r="H416" s="4" t="s">
        <v>471</v>
      </c>
      <c r="I416" s="4" t="str">
        <f t="shared" si="69"/>
        <v>提升自身爆伤率25,并提升速度10%</v>
      </c>
      <c r="J416" t="s">
        <v>156</v>
      </c>
      <c r="K416" s="10" t="str">
        <f t="shared" si="70"/>
        <v>20411:100:1:0</v>
      </c>
      <c r="L416" s="4" t="s">
        <v>862</v>
      </c>
      <c r="M416" s="4"/>
      <c r="Q416" s="6" t="str">
        <f>IF(_xlfn.IFNA(VLOOKUP(L416,buff!$K:$L,2,FALSE),"")=0,"",_xlfn.IFNA(VLOOKUP(L416,buff!$K:$L,2,FALSE),""))</f>
        <v>20411:100:1:0</v>
      </c>
      <c r="R416" s="6" t="str">
        <f>IF(_xlfn.IFNA(VLOOKUP(M416,buff!$K:$L,2,FALSE),"")=0,"",_xlfn.IFNA(VLOOKUP(M416,buff!$K:$L,2,FALSE),""))</f>
        <v/>
      </c>
      <c r="S416" s="6" t="str">
        <f>IF(_xlfn.IFNA(VLOOKUP(N416,buff!$K:$L,2,FALSE),"")=0,"",_xlfn.IFNA(VLOOKUP(N416,buff!$K:$L,2,FALSE),""))</f>
        <v/>
      </c>
      <c r="T416" s="6" t="str">
        <f>IF(_xlfn.IFNA(VLOOKUP(O416,buff!$K:$L,2,FALSE),"")=0,"",_xlfn.IFNA(VLOOKUP(O416,buff!$K:$L,2,FALSE),""))</f>
        <v/>
      </c>
      <c r="U416" s="6" t="str">
        <f>IF(_xlfn.IFNA(VLOOKUP(P416,buff!$K:$L,2,FALSE),"")=0,"",_xlfn.IFNA(VLOOKUP(P416,buff!$K:$L,2,FALSE),""))</f>
        <v/>
      </c>
      <c r="V416">
        <v>25</v>
      </c>
      <c r="W416">
        <v>10</v>
      </c>
    </row>
    <row r="417" spans="1:23" x14ac:dyDescent="0.15">
      <c r="A417" s="8" t="str">
        <f t="shared" si="63"/>
        <v>被动技能21等级12</v>
      </c>
      <c r="B417" s="8">
        <f t="shared" si="66"/>
        <v>21</v>
      </c>
      <c r="C417" s="8">
        <f t="shared" si="68"/>
        <v>12</v>
      </c>
      <c r="E417" s="8">
        <f t="shared" si="64"/>
        <v>412</v>
      </c>
      <c r="F417" t="str">
        <f t="shared" si="65"/>
        <v>冷血</v>
      </c>
      <c r="G417">
        <v>412</v>
      </c>
      <c r="H417" s="4" t="s">
        <v>471</v>
      </c>
      <c r="I417" s="4" t="str">
        <f t="shared" si="69"/>
        <v>提升自身爆伤率26,并提升速度10%</v>
      </c>
      <c r="J417" t="s">
        <v>156</v>
      </c>
      <c r="K417" s="10" t="str">
        <f t="shared" si="70"/>
        <v>20412:100:1:0</v>
      </c>
      <c r="L417" s="4" t="s">
        <v>863</v>
      </c>
      <c r="M417" s="4"/>
      <c r="Q417" s="6" t="str">
        <f>IF(_xlfn.IFNA(VLOOKUP(L417,buff!$K:$L,2,FALSE),"")=0,"",_xlfn.IFNA(VLOOKUP(L417,buff!$K:$L,2,FALSE),""))</f>
        <v>20412:100:1:0</v>
      </c>
      <c r="R417" s="6" t="str">
        <f>IF(_xlfn.IFNA(VLOOKUP(M417,buff!$K:$L,2,FALSE),"")=0,"",_xlfn.IFNA(VLOOKUP(M417,buff!$K:$L,2,FALSE),""))</f>
        <v/>
      </c>
      <c r="S417" s="6" t="str">
        <f>IF(_xlfn.IFNA(VLOOKUP(N417,buff!$K:$L,2,FALSE),"")=0,"",_xlfn.IFNA(VLOOKUP(N417,buff!$K:$L,2,FALSE),""))</f>
        <v/>
      </c>
      <c r="T417" s="6" t="str">
        <f>IF(_xlfn.IFNA(VLOOKUP(O417,buff!$K:$L,2,FALSE),"")=0,"",_xlfn.IFNA(VLOOKUP(O417,buff!$K:$L,2,FALSE),""))</f>
        <v/>
      </c>
      <c r="U417" s="6" t="str">
        <f>IF(_xlfn.IFNA(VLOOKUP(P417,buff!$K:$L,2,FALSE),"")=0,"",_xlfn.IFNA(VLOOKUP(P417,buff!$K:$L,2,FALSE),""))</f>
        <v/>
      </c>
      <c r="V417">
        <v>26</v>
      </c>
      <c r="W417">
        <v>10</v>
      </c>
    </row>
    <row r="418" spans="1:23" x14ac:dyDescent="0.15">
      <c r="A418" s="8" t="str">
        <f t="shared" si="63"/>
        <v>被动技能21等级13</v>
      </c>
      <c r="B418" s="8">
        <f t="shared" si="66"/>
        <v>21</v>
      </c>
      <c r="C418" s="8">
        <f t="shared" si="68"/>
        <v>13</v>
      </c>
      <c r="E418" s="8">
        <f t="shared" si="64"/>
        <v>413</v>
      </c>
      <c r="F418" t="str">
        <f t="shared" si="65"/>
        <v>冷血</v>
      </c>
      <c r="G418">
        <v>413</v>
      </c>
      <c r="H418" s="4" t="s">
        <v>471</v>
      </c>
      <c r="I418" s="4" t="str">
        <f t="shared" si="69"/>
        <v>提升自身爆伤率27,并提升速度10%</v>
      </c>
      <c r="J418" t="s">
        <v>156</v>
      </c>
      <c r="K418" s="10" t="str">
        <f t="shared" si="70"/>
        <v>20413:100:1:0</v>
      </c>
      <c r="L418" s="4" t="s">
        <v>864</v>
      </c>
      <c r="M418" s="4"/>
      <c r="Q418" s="6" t="str">
        <f>IF(_xlfn.IFNA(VLOOKUP(L418,buff!$K:$L,2,FALSE),"")=0,"",_xlfn.IFNA(VLOOKUP(L418,buff!$K:$L,2,FALSE),""))</f>
        <v>20413:100:1:0</v>
      </c>
      <c r="R418" s="6" t="str">
        <f>IF(_xlfn.IFNA(VLOOKUP(M418,buff!$K:$L,2,FALSE),"")=0,"",_xlfn.IFNA(VLOOKUP(M418,buff!$K:$L,2,FALSE),""))</f>
        <v/>
      </c>
      <c r="S418" s="6" t="str">
        <f>IF(_xlfn.IFNA(VLOOKUP(N418,buff!$K:$L,2,FALSE),"")=0,"",_xlfn.IFNA(VLOOKUP(N418,buff!$K:$L,2,FALSE),""))</f>
        <v/>
      </c>
      <c r="T418" s="6" t="str">
        <f>IF(_xlfn.IFNA(VLOOKUP(O418,buff!$K:$L,2,FALSE),"")=0,"",_xlfn.IFNA(VLOOKUP(O418,buff!$K:$L,2,FALSE),""))</f>
        <v/>
      </c>
      <c r="U418" s="6" t="str">
        <f>IF(_xlfn.IFNA(VLOOKUP(P418,buff!$K:$L,2,FALSE),"")=0,"",_xlfn.IFNA(VLOOKUP(P418,buff!$K:$L,2,FALSE),""))</f>
        <v/>
      </c>
      <c r="V418">
        <v>27</v>
      </c>
      <c r="W418">
        <v>10</v>
      </c>
    </row>
    <row r="419" spans="1:23" x14ac:dyDescent="0.15">
      <c r="A419" s="8" t="str">
        <f t="shared" si="63"/>
        <v>被动技能21等级14</v>
      </c>
      <c r="B419" s="8">
        <f t="shared" si="66"/>
        <v>21</v>
      </c>
      <c r="C419" s="8">
        <f t="shared" si="68"/>
        <v>14</v>
      </c>
      <c r="E419" s="8">
        <f t="shared" si="64"/>
        <v>414</v>
      </c>
      <c r="F419" t="str">
        <f t="shared" si="65"/>
        <v>冷血</v>
      </c>
      <c r="G419">
        <v>414</v>
      </c>
      <c r="H419" s="4" t="s">
        <v>471</v>
      </c>
      <c r="I419" s="4" t="str">
        <f t="shared" si="69"/>
        <v>提升自身爆伤率28,并提升速度10%</v>
      </c>
      <c r="J419" t="s">
        <v>156</v>
      </c>
      <c r="K419" s="10" t="str">
        <f t="shared" si="70"/>
        <v>20414:100:1:0</v>
      </c>
      <c r="L419" s="4" t="s">
        <v>865</v>
      </c>
      <c r="M419" s="4"/>
      <c r="Q419" s="6" t="str">
        <f>IF(_xlfn.IFNA(VLOOKUP(L419,buff!$K:$L,2,FALSE),"")=0,"",_xlfn.IFNA(VLOOKUP(L419,buff!$K:$L,2,FALSE),""))</f>
        <v>20414:100:1:0</v>
      </c>
      <c r="R419" s="6" t="str">
        <f>IF(_xlfn.IFNA(VLOOKUP(M419,buff!$K:$L,2,FALSE),"")=0,"",_xlfn.IFNA(VLOOKUP(M419,buff!$K:$L,2,FALSE),""))</f>
        <v/>
      </c>
      <c r="S419" s="6" t="str">
        <f>IF(_xlfn.IFNA(VLOOKUP(N419,buff!$K:$L,2,FALSE),"")=0,"",_xlfn.IFNA(VLOOKUP(N419,buff!$K:$L,2,FALSE),""))</f>
        <v/>
      </c>
      <c r="T419" s="6" t="str">
        <f>IF(_xlfn.IFNA(VLOOKUP(O419,buff!$K:$L,2,FALSE),"")=0,"",_xlfn.IFNA(VLOOKUP(O419,buff!$K:$L,2,FALSE),""))</f>
        <v/>
      </c>
      <c r="U419" s="6" t="str">
        <f>IF(_xlfn.IFNA(VLOOKUP(P419,buff!$K:$L,2,FALSE),"")=0,"",_xlfn.IFNA(VLOOKUP(P419,buff!$K:$L,2,FALSE),""))</f>
        <v/>
      </c>
      <c r="V419">
        <v>28</v>
      </c>
      <c r="W419">
        <v>10</v>
      </c>
    </row>
    <row r="420" spans="1:23" x14ac:dyDescent="0.15">
      <c r="A420" s="8" t="str">
        <f t="shared" si="63"/>
        <v>被动技能21等级15</v>
      </c>
      <c r="B420" s="8">
        <f t="shared" si="66"/>
        <v>21</v>
      </c>
      <c r="C420" s="8">
        <f t="shared" si="68"/>
        <v>15</v>
      </c>
      <c r="E420" s="8">
        <f t="shared" si="64"/>
        <v>415</v>
      </c>
      <c r="F420" t="str">
        <f t="shared" si="65"/>
        <v>冷血</v>
      </c>
      <c r="G420">
        <v>415</v>
      </c>
      <c r="H420" s="4" t="s">
        <v>471</v>
      </c>
      <c r="I420" s="4" t="str">
        <f t="shared" si="69"/>
        <v>提升自身爆伤率29,并提升速度10%</v>
      </c>
      <c r="J420" t="s">
        <v>156</v>
      </c>
      <c r="K420" s="10" t="str">
        <f t="shared" si="70"/>
        <v>20415:100:1:0</v>
      </c>
      <c r="L420" s="4" t="s">
        <v>866</v>
      </c>
      <c r="M420" s="4"/>
      <c r="Q420" s="6" t="str">
        <f>IF(_xlfn.IFNA(VLOOKUP(L420,buff!$K:$L,2,FALSE),"")=0,"",_xlfn.IFNA(VLOOKUP(L420,buff!$K:$L,2,FALSE),""))</f>
        <v>20415:100:1:0</v>
      </c>
      <c r="R420" s="6" t="str">
        <f>IF(_xlfn.IFNA(VLOOKUP(M420,buff!$K:$L,2,FALSE),"")=0,"",_xlfn.IFNA(VLOOKUP(M420,buff!$K:$L,2,FALSE),""))</f>
        <v/>
      </c>
      <c r="S420" s="6" t="str">
        <f>IF(_xlfn.IFNA(VLOOKUP(N420,buff!$K:$L,2,FALSE),"")=0,"",_xlfn.IFNA(VLOOKUP(N420,buff!$K:$L,2,FALSE),""))</f>
        <v/>
      </c>
      <c r="T420" s="6" t="str">
        <f>IF(_xlfn.IFNA(VLOOKUP(O420,buff!$K:$L,2,FALSE),"")=0,"",_xlfn.IFNA(VLOOKUP(O420,buff!$K:$L,2,FALSE),""))</f>
        <v/>
      </c>
      <c r="U420" s="6" t="str">
        <f>IF(_xlfn.IFNA(VLOOKUP(P420,buff!$K:$L,2,FALSE),"")=0,"",_xlfn.IFNA(VLOOKUP(P420,buff!$K:$L,2,FALSE),""))</f>
        <v/>
      </c>
      <c r="V420">
        <v>29</v>
      </c>
      <c r="W420">
        <v>10</v>
      </c>
    </row>
    <row r="421" spans="1:23" x14ac:dyDescent="0.15">
      <c r="A421" s="8" t="str">
        <f t="shared" si="63"/>
        <v>被动技能21等级16</v>
      </c>
      <c r="B421" s="8">
        <f t="shared" si="66"/>
        <v>21</v>
      </c>
      <c r="C421" s="8">
        <f t="shared" si="68"/>
        <v>16</v>
      </c>
      <c r="E421" s="8">
        <f t="shared" si="64"/>
        <v>416</v>
      </c>
      <c r="F421" t="str">
        <f t="shared" si="65"/>
        <v>冷血</v>
      </c>
      <c r="G421">
        <v>416</v>
      </c>
      <c r="H421" s="4" t="s">
        <v>471</v>
      </c>
      <c r="I421" s="4" t="str">
        <f t="shared" si="69"/>
        <v>提升自身爆伤率30,并提升速度10%</v>
      </c>
      <c r="J421" t="s">
        <v>156</v>
      </c>
      <c r="K421" s="10" t="str">
        <f t="shared" si="70"/>
        <v>20416:100:1:0</v>
      </c>
      <c r="L421" s="4" t="s">
        <v>867</v>
      </c>
      <c r="M421" s="4"/>
      <c r="Q421" s="6" t="str">
        <f>IF(_xlfn.IFNA(VLOOKUP(L421,buff!$K:$L,2,FALSE),"")=0,"",_xlfn.IFNA(VLOOKUP(L421,buff!$K:$L,2,FALSE),""))</f>
        <v>20416:100:1:0</v>
      </c>
      <c r="R421" s="6" t="str">
        <f>IF(_xlfn.IFNA(VLOOKUP(M421,buff!$K:$L,2,FALSE),"")=0,"",_xlfn.IFNA(VLOOKUP(M421,buff!$K:$L,2,FALSE),""))</f>
        <v/>
      </c>
      <c r="S421" s="6" t="str">
        <f>IF(_xlfn.IFNA(VLOOKUP(N421,buff!$K:$L,2,FALSE),"")=0,"",_xlfn.IFNA(VLOOKUP(N421,buff!$K:$L,2,FALSE),""))</f>
        <v/>
      </c>
      <c r="T421" s="6" t="str">
        <f>IF(_xlfn.IFNA(VLOOKUP(O421,buff!$K:$L,2,FALSE),"")=0,"",_xlfn.IFNA(VLOOKUP(O421,buff!$K:$L,2,FALSE),""))</f>
        <v/>
      </c>
      <c r="U421" s="6" t="str">
        <f>IF(_xlfn.IFNA(VLOOKUP(P421,buff!$K:$L,2,FALSE),"")=0,"",_xlfn.IFNA(VLOOKUP(P421,buff!$K:$L,2,FALSE),""))</f>
        <v/>
      </c>
      <c r="V421">
        <v>30</v>
      </c>
      <c r="W421">
        <v>10</v>
      </c>
    </row>
    <row r="422" spans="1:23" x14ac:dyDescent="0.15">
      <c r="A422" s="8" t="str">
        <f t="shared" si="63"/>
        <v>被动技能21等级17</v>
      </c>
      <c r="B422" s="8">
        <f t="shared" si="66"/>
        <v>21</v>
      </c>
      <c r="C422" s="8">
        <f t="shared" si="68"/>
        <v>17</v>
      </c>
      <c r="E422" s="8">
        <f t="shared" si="64"/>
        <v>417</v>
      </c>
      <c r="F422" t="str">
        <f t="shared" si="65"/>
        <v>冷血</v>
      </c>
      <c r="G422">
        <v>417</v>
      </c>
      <c r="H422" s="4" t="s">
        <v>471</v>
      </c>
      <c r="I422" s="4" t="str">
        <f t="shared" si="69"/>
        <v>提升自身爆伤率31,并提升速度10%</v>
      </c>
      <c r="J422" t="s">
        <v>156</v>
      </c>
      <c r="K422" s="10" t="str">
        <f t="shared" si="70"/>
        <v>20417:100:1:0</v>
      </c>
      <c r="L422" s="4" t="s">
        <v>868</v>
      </c>
      <c r="M422" s="4"/>
      <c r="Q422" s="6" t="str">
        <f>IF(_xlfn.IFNA(VLOOKUP(L422,buff!$K:$L,2,FALSE),"")=0,"",_xlfn.IFNA(VLOOKUP(L422,buff!$K:$L,2,FALSE),""))</f>
        <v>20417:100:1:0</v>
      </c>
      <c r="R422" s="6" t="str">
        <f>IF(_xlfn.IFNA(VLOOKUP(M422,buff!$K:$L,2,FALSE),"")=0,"",_xlfn.IFNA(VLOOKUP(M422,buff!$K:$L,2,FALSE),""))</f>
        <v/>
      </c>
      <c r="S422" s="6" t="str">
        <f>IF(_xlfn.IFNA(VLOOKUP(N422,buff!$K:$L,2,FALSE),"")=0,"",_xlfn.IFNA(VLOOKUP(N422,buff!$K:$L,2,FALSE),""))</f>
        <v/>
      </c>
      <c r="T422" s="6" t="str">
        <f>IF(_xlfn.IFNA(VLOOKUP(O422,buff!$K:$L,2,FALSE),"")=0,"",_xlfn.IFNA(VLOOKUP(O422,buff!$K:$L,2,FALSE),""))</f>
        <v/>
      </c>
      <c r="U422" s="6" t="str">
        <f>IF(_xlfn.IFNA(VLOOKUP(P422,buff!$K:$L,2,FALSE),"")=0,"",_xlfn.IFNA(VLOOKUP(P422,buff!$K:$L,2,FALSE),""))</f>
        <v/>
      </c>
      <c r="V422">
        <v>31</v>
      </c>
      <c r="W422">
        <v>10</v>
      </c>
    </row>
    <row r="423" spans="1:23" x14ac:dyDescent="0.15">
      <c r="A423" s="8" t="str">
        <f t="shared" si="63"/>
        <v>被动技能21等级18</v>
      </c>
      <c r="B423" s="8">
        <f t="shared" si="66"/>
        <v>21</v>
      </c>
      <c r="C423" s="8">
        <f t="shared" si="68"/>
        <v>18</v>
      </c>
      <c r="E423" s="8">
        <f t="shared" si="64"/>
        <v>418</v>
      </c>
      <c r="F423" t="str">
        <f t="shared" si="65"/>
        <v>冷血</v>
      </c>
      <c r="G423">
        <v>418</v>
      </c>
      <c r="H423" s="4" t="s">
        <v>471</v>
      </c>
      <c r="I423" s="4" t="str">
        <f t="shared" si="69"/>
        <v>提升自身爆伤率32,并提升速度10%</v>
      </c>
      <c r="J423" t="s">
        <v>156</v>
      </c>
      <c r="K423" s="10" t="str">
        <f t="shared" si="70"/>
        <v>20418:100:1:0</v>
      </c>
      <c r="L423" s="4" t="s">
        <v>869</v>
      </c>
      <c r="M423" s="4"/>
      <c r="Q423" s="6" t="str">
        <f>IF(_xlfn.IFNA(VLOOKUP(L423,buff!$K:$L,2,FALSE),"")=0,"",_xlfn.IFNA(VLOOKUP(L423,buff!$K:$L,2,FALSE),""))</f>
        <v>20418:100:1:0</v>
      </c>
      <c r="R423" s="6" t="str">
        <f>IF(_xlfn.IFNA(VLOOKUP(M423,buff!$K:$L,2,FALSE),"")=0,"",_xlfn.IFNA(VLOOKUP(M423,buff!$K:$L,2,FALSE),""))</f>
        <v/>
      </c>
      <c r="S423" s="6" t="str">
        <f>IF(_xlfn.IFNA(VLOOKUP(N423,buff!$K:$L,2,FALSE),"")=0,"",_xlfn.IFNA(VLOOKUP(N423,buff!$K:$L,2,FALSE),""))</f>
        <v/>
      </c>
      <c r="T423" s="6" t="str">
        <f>IF(_xlfn.IFNA(VLOOKUP(O423,buff!$K:$L,2,FALSE),"")=0,"",_xlfn.IFNA(VLOOKUP(O423,buff!$K:$L,2,FALSE),""))</f>
        <v/>
      </c>
      <c r="U423" s="6" t="str">
        <f>IF(_xlfn.IFNA(VLOOKUP(P423,buff!$K:$L,2,FALSE),"")=0,"",_xlfn.IFNA(VLOOKUP(P423,buff!$K:$L,2,FALSE),""))</f>
        <v/>
      </c>
      <c r="V423">
        <v>32</v>
      </c>
      <c r="W423">
        <v>10</v>
      </c>
    </row>
    <row r="424" spans="1:23" x14ac:dyDescent="0.15">
      <c r="A424" s="8" t="str">
        <f t="shared" si="63"/>
        <v>被动技能21等级19</v>
      </c>
      <c r="B424" s="8">
        <f t="shared" si="66"/>
        <v>21</v>
      </c>
      <c r="C424" s="8">
        <f t="shared" si="68"/>
        <v>19</v>
      </c>
      <c r="E424" s="8">
        <f t="shared" si="64"/>
        <v>419</v>
      </c>
      <c r="F424" t="str">
        <f t="shared" si="65"/>
        <v>冷血</v>
      </c>
      <c r="G424">
        <v>419</v>
      </c>
      <c r="H424" s="4" t="s">
        <v>471</v>
      </c>
      <c r="I424" s="4" t="str">
        <f t="shared" si="69"/>
        <v>提升自身爆伤率33,并提升速度10%</v>
      </c>
      <c r="J424" t="s">
        <v>156</v>
      </c>
      <c r="K424" s="10" t="str">
        <f t="shared" si="70"/>
        <v>20419:100:1:0</v>
      </c>
      <c r="L424" s="4" t="s">
        <v>870</v>
      </c>
      <c r="M424" s="4"/>
      <c r="Q424" s="6" t="str">
        <f>IF(_xlfn.IFNA(VLOOKUP(L424,buff!$K:$L,2,FALSE),"")=0,"",_xlfn.IFNA(VLOOKUP(L424,buff!$K:$L,2,FALSE),""))</f>
        <v>20419:100:1:0</v>
      </c>
      <c r="R424" s="6" t="str">
        <f>IF(_xlfn.IFNA(VLOOKUP(M424,buff!$K:$L,2,FALSE),"")=0,"",_xlfn.IFNA(VLOOKUP(M424,buff!$K:$L,2,FALSE),""))</f>
        <v/>
      </c>
      <c r="S424" s="6" t="str">
        <f>IF(_xlfn.IFNA(VLOOKUP(N424,buff!$K:$L,2,FALSE),"")=0,"",_xlfn.IFNA(VLOOKUP(N424,buff!$K:$L,2,FALSE),""))</f>
        <v/>
      </c>
      <c r="T424" s="6" t="str">
        <f>IF(_xlfn.IFNA(VLOOKUP(O424,buff!$K:$L,2,FALSE),"")=0,"",_xlfn.IFNA(VLOOKUP(O424,buff!$K:$L,2,FALSE),""))</f>
        <v/>
      </c>
      <c r="U424" s="6" t="str">
        <f>IF(_xlfn.IFNA(VLOOKUP(P424,buff!$K:$L,2,FALSE),"")=0,"",_xlfn.IFNA(VLOOKUP(P424,buff!$K:$L,2,FALSE),""))</f>
        <v/>
      </c>
      <c r="V424">
        <v>33</v>
      </c>
      <c r="W424">
        <v>10</v>
      </c>
    </row>
    <row r="425" spans="1:23" x14ac:dyDescent="0.15">
      <c r="A425" s="8" t="str">
        <f t="shared" si="63"/>
        <v>被动技能21等级20</v>
      </c>
      <c r="B425" s="8">
        <f t="shared" si="66"/>
        <v>21</v>
      </c>
      <c r="C425" s="8">
        <f t="shared" si="68"/>
        <v>20</v>
      </c>
      <c r="E425" s="8">
        <f t="shared" si="64"/>
        <v>420</v>
      </c>
      <c r="F425" t="str">
        <f t="shared" si="65"/>
        <v>冷血</v>
      </c>
      <c r="G425">
        <v>420</v>
      </c>
      <c r="H425" s="4" t="s">
        <v>471</v>
      </c>
      <c r="I425" s="4" t="str">
        <f>"提升自身爆伤率"&amp;V425&amp;",并提升速度"&amp;W425&amp;"%"</f>
        <v>提升自身爆伤率34,并提升速度10%</v>
      </c>
      <c r="J425" t="s">
        <v>156</v>
      </c>
      <c r="K425" s="10" t="str">
        <f t="shared" si="70"/>
        <v>20420:100:1:0</v>
      </c>
      <c r="L425" s="4" t="s">
        <v>871</v>
      </c>
      <c r="M425" s="4"/>
      <c r="Q425" s="6" t="str">
        <f>IF(_xlfn.IFNA(VLOOKUP(L425,buff!$K:$L,2,FALSE),"")=0,"",_xlfn.IFNA(VLOOKUP(L425,buff!$K:$L,2,FALSE),""))</f>
        <v>20420:100:1:0</v>
      </c>
      <c r="R425" s="6" t="str">
        <f>IF(_xlfn.IFNA(VLOOKUP(M425,buff!$K:$L,2,FALSE),"")=0,"",_xlfn.IFNA(VLOOKUP(M425,buff!$K:$L,2,FALSE),""))</f>
        <v/>
      </c>
      <c r="S425" s="6" t="str">
        <f>IF(_xlfn.IFNA(VLOOKUP(N425,buff!$K:$L,2,FALSE),"")=0,"",_xlfn.IFNA(VLOOKUP(N425,buff!$K:$L,2,FALSE),""))</f>
        <v/>
      </c>
      <c r="T425" s="6" t="str">
        <f>IF(_xlfn.IFNA(VLOOKUP(O425,buff!$K:$L,2,FALSE),"")=0,"",_xlfn.IFNA(VLOOKUP(O425,buff!$K:$L,2,FALSE),""))</f>
        <v/>
      </c>
      <c r="U425" s="6" t="str">
        <f>IF(_xlfn.IFNA(VLOOKUP(P425,buff!$K:$L,2,FALSE),"")=0,"",_xlfn.IFNA(VLOOKUP(P425,buff!$K:$L,2,FALSE),""))</f>
        <v/>
      </c>
      <c r="V425">
        <v>34</v>
      </c>
      <c r="W425">
        <v>10</v>
      </c>
    </row>
    <row r="426" spans="1:23" x14ac:dyDescent="0.15">
      <c r="A426" s="8" t="str">
        <f t="shared" si="63"/>
        <v>被动技能22等级1</v>
      </c>
      <c r="B426" s="8">
        <f t="shared" si="66"/>
        <v>22</v>
      </c>
      <c r="C426" s="8">
        <f t="shared" si="68"/>
        <v>1</v>
      </c>
      <c r="E426" s="8">
        <f t="shared" si="64"/>
        <v>421</v>
      </c>
      <c r="F426" t="str">
        <f t="shared" si="65"/>
        <v>格挡</v>
      </c>
      <c r="G426">
        <v>421</v>
      </c>
      <c r="H426" s="26" t="s">
        <v>484</v>
      </c>
      <c r="I426" s="4" t="str">
        <f t="shared" ref="I426:I445" si="71">"提升自身格挡率"&amp;V426</f>
        <v>提升自身格挡率10</v>
      </c>
      <c r="J426" t="s">
        <v>156</v>
      </c>
      <c r="K426" s="10" t="str">
        <f t="shared" ref="K426:K445" si="72">IF(Q426="","",Q426)&amp;IF(R426="","","|"&amp;R426)&amp;IF(S426="","","|"&amp;S426)&amp;IF(T426="","","|"&amp;T426)&amp;IF(U426="","","|"&amp;U426)</f>
        <v>20421:100:1:0</v>
      </c>
      <c r="L426" s="4" t="s">
        <v>872</v>
      </c>
      <c r="Q426" s="6" t="str">
        <f>IF(_xlfn.IFNA(VLOOKUP(L426,buff!$K:$L,2,FALSE),"")=0,"",_xlfn.IFNA(VLOOKUP(L426,buff!$K:$L,2,FALSE),""))</f>
        <v>20421:100:1:0</v>
      </c>
      <c r="R426" s="6" t="str">
        <f>IF(_xlfn.IFNA(VLOOKUP(M426,buff!$K:$L,2,FALSE),"")=0,"",_xlfn.IFNA(VLOOKUP(M426,buff!$K:$L,2,FALSE),""))</f>
        <v/>
      </c>
      <c r="S426" s="6" t="str">
        <f>IF(_xlfn.IFNA(VLOOKUP(N426,buff!$K:$L,2,FALSE),"")=0,"",_xlfn.IFNA(VLOOKUP(N426,buff!$K:$L,2,FALSE),""))</f>
        <v/>
      </c>
      <c r="T426" s="6" t="str">
        <f>IF(_xlfn.IFNA(VLOOKUP(O426,buff!$K:$L,2,FALSE),"")=0,"",_xlfn.IFNA(VLOOKUP(O426,buff!$K:$L,2,FALSE),""))</f>
        <v/>
      </c>
      <c r="U426" s="6" t="str">
        <f>IF(_xlfn.IFNA(VLOOKUP(P426,buff!$K:$L,2,FALSE),"")=0,"",_xlfn.IFNA(VLOOKUP(P426,buff!$K:$L,2,FALSE),""))</f>
        <v/>
      </c>
      <c r="V426">
        <v>10</v>
      </c>
      <c r="W426" t="s">
        <v>1554</v>
      </c>
    </row>
    <row r="427" spans="1:23" x14ac:dyDescent="0.15">
      <c r="A427" s="8" t="str">
        <f t="shared" si="63"/>
        <v>被动技能22等级2</v>
      </c>
      <c r="B427" s="8">
        <f t="shared" si="66"/>
        <v>22</v>
      </c>
      <c r="C427" s="8">
        <f t="shared" si="68"/>
        <v>2</v>
      </c>
      <c r="E427" s="8">
        <f t="shared" si="64"/>
        <v>422</v>
      </c>
      <c r="F427" t="str">
        <f t="shared" si="65"/>
        <v>格挡</v>
      </c>
      <c r="G427">
        <v>422</v>
      </c>
      <c r="H427" s="26" t="s">
        <v>484</v>
      </c>
      <c r="I427" s="4" t="str">
        <f t="shared" si="71"/>
        <v>提升自身格挡率11</v>
      </c>
      <c r="J427" t="s">
        <v>156</v>
      </c>
      <c r="K427" s="10" t="str">
        <f t="shared" si="72"/>
        <v>20422:100:1:0</v>
      </c>
      <c r="L427" s="4" t="s">
        <v>873</v>
      </c>
      <c r="Q427" s="6" t="str">
        <f>IF(_xlfn.IFNA(VLOOKUP(L427,buff!$K:$L,2,FALSE),"")=0,"",_xlfn.IFNA(VLOOKUP(L427,buff!$K:$L,2,FALSE),""))</f>
        <v>20422:100:1:0</v>
      </c>
      <c r="R427" s="6" t="str">
        <f>IF(_xlfn.IFNA(VLOOKUP(M427,buff!$K:$L,2,FALSE),"")=0,"",_xlfn.IFNA(VLOOKUP(M427,buff!$K:$L,2,FALSE),""))</f>
        <v/>
      </c>
      <c r="S427" s="6" t="str">
        <f>IF(_xlfn.IFNA(VLOOKUP(N427,buff!$K:$L,2,FALSE),"")=0,"",_xlfn.IFNA(VLOOKUP(N427,buff!$K:$L,2,FALSE),""))</f>
        <v/>
      </c>
      <c r="T427" s="6" t="str">
        <f>IF(_xlfn.IFNA(VLOOKUP(O427,buff!$K:$L,2,FALSE),"")=0,"",_xlfn.IFNA(VLOOKUP(O427,buff!$K:$L,2,FALSE),""))</f>
        <v/>
      </c>
      <c r="U427" s="6" t="str">
        <f>IF(_xlfn.IFNA(VLOOKUP(P427,buff!$K:$L,2,FALSE),"")=0,"",_xlfn.IFNA(VLOOKUP(P427,buff!$K:$L,2,FALSE),""))</f>
        <v/>
      </c>
      <c r="V427">
        <v>11</v>
      </c>
      <c r="W427" t="s">
        <v>1554</v>
      </c>
    </row>
    <row r="428" spans="1:23" x14ac:dyDescent="0.15">
      <c r="A428" s="8" t="str">
        <f t="shared" si="63"/>
        <v>被动技能22等级3</v>
      </c>
      <c r="B428" s="8">
        <f t="shared" si="66"/>
        <v>22</v>
      </c>
      <c r="C428" s="8">
        <f t="shared" si="68"/>
        <v>3</v>
      </c>
      <c r="E428" s="8">
        <f t="shared" si="64"/>
        <v>423</v>
      </c>
      <c r="F428" t="str">
        <f t="shared" si="65"/>
        <v>格挡</v>
      </c>
      <c r="G428">
        <v>423</v>
      </c>
      <c r="H428" s="26" t="s">
        <v>484</v>
      </c>
      <c r="I428" s="4" t="str">
        <f t="shared" si="71"/>
        <v>提升自身格挡率12</v>
      </c>
      <c r="J428" t="s">
        <v>156</v>
      </c>
      <c r="K428" s="10" t="str">
        <f t="shared" si="72"/>
        <v>20423:100:1:0</v>
      </c>
      <c r="L428" s="4" t="s">
        <v>874</v>
      </c>
      <c r="Q428" s="6" t="str">
        <f>IF(_xlfn.IFNA(VLOOKUP(L428,buff!$K:$L,2,FALSE),"")=0,"",_xlfn.IFNA(VLOOKUP(L428,buff!$K:$L,2,FALSE),""))</f>
        <v>20423:100:1:0</v>
      </c>
      <c r="R428" s="6" t="str">
        <f>IF(_xlfn.IFNA(VLOOKUP(M428,buff!$K:$L,2,FALSE),"")=0,"",_xlfn.IFNA(VLOOKUP(M428,buff!$K:$L,2,FALSE),""))</f>
        <v/>
      </c>
      <c r="S428" s="6" t="str">
        <f>IF(_xlfn.IFNA(VLOOKUP(N428,buff!$K:$L,2,FALSE),"")=0,"",_xlfn.IFNA(VLOOKUP(N428,buff!$K:$L,2,FALSE),""))</f>
        <v/>
      </c>
      <c r="T428" s="6" t="str">
        <f>IF(_xlfn.IFNA(VLOOKUP(O428,buff!$K:$L,2,FALSE),"")=0,"",_xlfn.IFNA(VLOOKUP(O428,buff!$K:$L,2,FALSE),""))</f>
        <v/>
      </c>
      <c r="U428" s="6" t="str">
        <f>IF(_xlfn.IFNA(VLOOKUP(P428,buff!$K:$L,2,FALSE),"")=0,"",_xlfn.IFNA(VLOOKUP(P428,buff!$K:$L,2,FALSE),""))</f>
        <v/>
      </c>
      <c r="V428">
        <v>12</v>
      </c>
      <c r="W428" t="s">
        <v>1554</v>
      </c>
    </row>
    <row r="429" spans="1:23" x14ac:dyDescent="0.15">
      <c r="A429" s="8" t="str">
        <f t="shared" si="63"/>
        <v>被动技能22等级4</v>
      </c>
      <c r="B429" s="8">
        <f t="shared" si="66"/>
        <v>22</v>
      </c>
      <c r="C429" s="8">
        <f t="shared" si="68"/>
        <v>4</v>
      </c>
      <c r="E429" s="8">
        <f t="shared" si="64"/>
        <v>424</v>
      </c>
      <c r="F429" t="str">
        <f t="shared" si="65"/>
        <v>格挡</v>
      </c>
      <c r="G429">
        <v>424</v>
      </c>
      <c r="H429" s="26" t="s">
        <v>484</v>
      </c>
      <c r="I429" s="4" t="str">
        <f t="shared" si="71"/>
        <v>提升自身格挡率13</v>
      </c>
      <c r="J429" t="s">
        <v>156</v>
      </c>
      <c r="K429" s="10" t="str">
        <f t="shared" si="72"/>
        <v>20424:100:1:0</v>
      </c>
      <c r="L429" s="4" t="s">
        <v>875</v>
      </c>
      <c r="Q429" s="6" t="str">
        <f>IF(_xlfn.IFNA(VLOOKUP(L429,buff!$K:$L,2,FALSE),"")=0,"",_xlfn.IFNA(VLOOKUP(L429,buff!$K:$L,2,FALSE),""))</f>
        <v>20424:100:1:0</v>
      </c>
      <c r="R429" s="6" t="str">
        <f>IF(_xlfn.IFNA(VLOOKUP(M429,buff!$K:$L,2,FALSE),"")=0,"",_xlfn.IFNA(VLOOKUP(M429,buff!$K:$L,2,FALSE),""))</f>
        <v/>
      </c>
      <c r="S429" s="6" t="str">
        <f>IF(_xlfn.IFNA(VLOOKUP(N429,buff!$K:$L,2,FALSE),"")=0,"",_xlfn.IFNA(VLOOKUP(N429,buff!$K:$L,2,FALSE),""))</f>
        <v/>
      </c>
      <c r="T429" s="6" t="str">
        <f>IF(_xlfn.IFNA(VLOOKUP(O429,buff!$K:$L,2,FALSE),"")=0,"",_xlfn.IFNA(VLOOKUP(O429,buff!$K:$L,2,FALSE),""))</f>
        <v/>
      </c>
      <c r="U429" s="6" t="str">
        <f>IF(_xlfn.IFNA(VLOOKUP(P429,buff!$K:$L,2,FALSE),"")=0,"",_xlfn.IFNA(VLOOKUP(P429,buff!$K:$L,2,FALSE),""))</f>
        <v/>
      </c>
      <c r="V429">
        <v>13</v>
      </c>
      <c r="W429" t="s">
        <v>1554</v>
      </c>
    </row>
    <row r="430" spans="1:23" x14ac:dyDescent="0.15">
      <c r="A430" s="8" t="str">
        <f t="shared" si="63"/>
        <v>被动技能22等级5</v>
      </c>
      <c r="B430" s="8">
        <f t="shared" si="66"/>
        <v>22</v>
      </c>
      <c r="C430" s="8">
        <f t="shared" si="68"/>
        <v>5</v>
      </c>
      <c r="E430" s="8">
        <f t="shared" si="64"/>
        <v>425</v>
      </c>
      <c r="F430" t="str">
        <f t="shared" si="65"/>
        <v>格挡</v>
      </c>
      <c r="G430">
        <v>425</v>
      </c>
      <c r="H430" s="26" t="s">
        <v>484</v>
      </c>
      <c r="I430" s="4" t="str">
        <f t="shared" si="71"/>
        <v>提升自身格挡率14</v>
      </c>
      <c r="J430" t="s">
        <v>156</v>
      </c>
      <c r="K430" s="10" t="str">
        <f t="shared" si="72"/>
        <v>20425:100:1:0</v>
      </c>
      <c r="L430" s="4" t="s">
        <v>876</v>
      </c>
      <c r="Q430" s="6" t="str">
        <f>IF(_xlfn.IFNA(VLOOKUP(L430,buff!$K:$L,2,FALSE),"")=0,"",_xlfn.IFNA(VLOOKUP(L430,buff!$K:$L,2,FALSE),""))</f>
        <v>20425:100:1:0</v>
      </c>
      <c r="R430" s="6" t="str">
        <f>IF(_xlfn.IFNA(VLOOKUP(M430,buff!$K:$L,2,FALSE),"")=0,"",_xlfn.IFNA(VLOOKUP(M430,buff!$K:$L,2,FALSE),""))</f>
        <v/>
      </c>
      <c r="S430" s="6" t="str">
        <f>IF(_xlfn.IFNA(VLOOKUP(N430,buff!$K:$L,2,FALSE),"")=0,"",_xlfn.IFNA(VLOOKUP(N430,buff!$K:$L,2,FALSE),""))</f>
        <v/>
      </c>
      <c r="T430" s="6" t="str">
        <f>IF(_xlfn.IFNA(VLOOKUP(O430,buff!$K:$L,2,FALSE),"")=0,"",_xlfn.IFNA(VLOOKUP(O430,buff!$K:$L,2,FALSE),""))</f>
        <v/>
      </c>
      <c r="U430" s="6" t="str">
        <f>IF(_xlfn.IFNA(VLOOKUP(P430,buff!$K:$L,2,FALSE),"")=0,"",_xlfn.IFNA(VLOOKUP(P430,buff!$K:$L,2,FALSE),""))</f>
        <v/>
      </c>
      <c r="V430">
        <v>14</v>
      </c>
      <c r="W430" t="s">
        <v>1554</v>
      </c>
    </row>
    <row r="431" spans="1:23" x14ac:dyDescent="0.15">
      <c r="A431" s="8" t="str">
        <f t="shared" si="63"/>
        <v>被动技能22等级6</v>
      </c>
      <c r="B431" s="8">
        <f t="shared" si="66"/>
        <v>22</v>
      </c>
      <c r="C431" s="8">
        <f t="shared" si="68"/>
        <v>6</v>
      </c>
      <c r="E431" s="8">
        <f t="shared" si="64"/>
        <v>426</v>
      </c>
      <c r="F431" t="str">
        <f t="shared" si="65"/>
        <v>格挡</v>
      </c>
      <c r="G431">
        <v>426</v>
      </c>
      <c r="H431" s="26" t="s">
        <v>484</v>
      </c>
      <c r="I431" s="4" t="str">
        <f t="shared" si="71"/>
        <v>提升自身格挡率15</v>
      </c>
      <c r="J431" t="s">
        <v>156</v>
      </c>
      <c r="K431" s="10" t="str">
        <f t="shared" si="72"/>
        <v>20426:100:1:0</v>
      </c>
      <c r="L431" s="4" t="s">
        <v>877</v>
      </c>
      <c r="Q431" s="6" t="str">
        <f>IF(_xlfn.IFNA(VLOOKUP(L431,buff!$K:$L,2,FALSE),"")=0,"",_xlfn.IFNA(VLOOKUP(L431,buff!$K:$L,2,FALSE),""))</f>
        <v>20426:100:1:0</v>
      </c>
      <c r="R431" s="6" t="str">
        <f>IF(_xlfn.IFNA(VLOOKUP(M431,buff!$K:$L,2,FALSE),"")=0,"",_xlfn.IFNA(VLOOKUP(M431,buff!$K:$L,2,FALSE),""))</f>
        <v/>
      </c>
      <c r="S431" s="6" t="str">
        <f>IF(_xlfn.IFNA(VLOOKUP(N431,buff!$K:$L,2,FALSE),"")=0,"",_xlfn.IFNA(VLOOKUP(N431,buff!$K:$L,2,FALSE),""))</f>
        <v/>
      </c>
      <c r="T431" s="6" t="str">
        <f>IF(_xlfn.IFNA(VLOOKUP(O431,buff!$K:$L,2,FALSE),"")=0,"",_xlfn.IFNA(VLOOKUP(O431,buff!$K:$L,2,FALSE),""))</f>
        <v/>
      </c>
      <c r="U431" s="6" t="str">
        <f>IF(_xlfn.IFNA(VLOOKUP(P431,buff!$K:$L,2,FALSE),"")=0,"",_xlfn.IFNA(VLOOKUP(P431,buff!$K:$L,2,FALSE),""))</f>
        <v/>
      </c>
      <c r="V431">
        <v>15</v>
      </c>
      <c r="W431" t="s">
        <v>1554</v>
      </c>
    </row>
    <row r="432" spans="1:23" x14ac:dyDescent="0.15">
      <c r="A432" s="8" t="str">
        <f t="shared" si="63"/>
        <v>被动技能22等级7</v>
      </c>
      <c r="B432" s="8">
        <f t="shared" si="66"/>
        <v>22</v>
      </c>
      <c r="C432" s="8">
        <f t="shared" si="68"/>
        <v>7</v>
      </c>
      <c r="E432" s="8">
        <f t="shared" si="64"/>
        <v>427</v>
      </c>
      <c r="F432" t="str">
        <f t="shared" si="65"/>
        <v>格挡</v>
      </c>
      <c r="G432">
        <v>427</v>
      </c>
      <c r="H432" s="26" t="s">
        <v>484</v>
      </c>
      <c r="I432" s="4" t="str">
        <f t="shared" si="71"/>
        <v>提升自身格挡率16</v>
      </c>
      <c r="J432" t="s">
        <v>156</v>
      </c>
      <c r="K432" s="10" t="str">
        <f t="shared" si="72"/>
        <v>20427:100:1:0</v>
      </c>
      <c r="L432" s="4" t="s">
        <v>878</v>
      </c>
      <c r="Q432" s="6" t="str">
        <f>IF(_xlfn.IFNA(VLOOKUP(L432,buff!$K:$L,2,FALSE),"")=0,"",_xlfn.IFNA(VLOOKUP(L432,buff!$K:$L,2,FALSE),""))</f>
        <v>20427:100:1:0</v>
      </c>
      <c r="R432" s="6" t="str">
        <f>IF(_xlfn.IFNA(VLOOKUP(M432,buff!$K:$L,2,FALSE),"")=0,"",_xlfn.IFNA(VLOOKUP(M432,buff!$K:$L,2,FALSE),""))</f>
        <v/>
      </c>
      <c r="S432" s="6" t="str">
        <f>IF(_xlfn.IFNA(VLOOKUP(N432,buff!$K:$L,2,FALSE),"")=0,"",_xlfn.IFNA(VLOOKUP(N432,buff!$K:$L,2,FALSE),""))</f>
        <v/>
      </c>
      <c r="T432" s="6" t="str">
        <f>IF(_xlfn.IFNA(VLOOKUP(O432,buff!$K:$L,2,FALSE),"")=0,"",_xlfn.IFNA(VLOOKUP(O432,buff!$K:$L,2,FALSE),""))</f>
        <v/>
      </c>
      <c r="U432" s="6" t="str">
        <f>IF(_xlfn.IFNA(VLOOKUP(P432,buff!$K:$L,2,FALSE),"")=0,"",_xlfn.IFNA(VLOOKUP(P432,buff!$K:$L,2,FALSE),""))</f>
        <v/>
      </c>
      <c r="V432">
        <v>16</v>
      </c>
      <c r="W432" t="s">
        <v>1554</v>
      </c>
    </row>
    <row r="433" spans="1:23" x14ac:dyDescent="0.15">
      <c r="A433" s="8" t="str">
        <f t="shared" si="63"/>
        <v>被动技能22等级8</v>
      </c>
      <c r="B433" s="8">
        <f t="shared" si="66"/>
        <v>22</v>
      </c>
      <c r="C433" s="8">
        <f t="shared" si="68"/>
        <v>8</v>
      </c>
      <c r="E433" s="8">
        <f t="shared" si="64"/>
        <v>428</v>
      </c>
      <c r="F433" t="str">
        <f t="shared" si="65"/>
        <v>格挡</v>
      </c>
      <c r="G433">
        <v>428</v>
      </c>
      <c r="H433" s="26" t="s">
        <v>484</v>
      </c>
      <c r="I433" s="4" t="str">
        <f t="shared" si="71"/>
        <v>提升自身格挡率17</v>
      </c>
      <c r="J433" t="s">
        <v>156</v>
      </c>
      <c r="K433" s="10" t="str">
        <f t="shared" si="72"/>
        <v>20428:100:1:0</v>
      </c>
      <c r="L433" s="4" t="s">
        <v>879</v>
      </c>
      <c r="Q433" s="6" t="str">
        <f>IF(_xlfn.IFNA(VLOOKUP(L433,buff!$K:$L,2,FALSE),"")=0,"",_xlfn.IFNA(VLOOKUP(L433,buff!$K:$L,2,FALSE),""))</f>
        <v>20428:100:1:0</v>
      </c>
      <c r="R433" s="6" t="str">
        <f>IF(_xlfn.IFNA(VLOOKUP(M433,buff!$K:$L,2,FALSE),"")=0,"",_xlfn.IFNA(VLOOKUP(M433,buff!$K:$L,2,FALSE),""))</f>
        <v/>
      </c>
      <c r="S433" s="6" t="str">
        <f>IF(_xlfn.IFNA(VLOOKUP(N433,buff!$K:$L,2,FALSE),"")=0,"",_xlfn.IFNA(VLOOKUP(N433,buff!$K:$L,2,FALSE),""))</f>
        <v/>
      </c>
      <c r="T433" s="6" t="str">
        <f>IF(_xlfn.IFNA(VLOOKUP(O433,buff!$K:$L,2,FALSE),"")=0,"",_xlfn.IFNA(VLOOKUP(O433,buff!$K:$L,2,FALSE),""))</f>
        <v/>
      </c>
      <c r="U433" s="6" t="str">
        <f>IF(_xlfn.IFNA(VLOOKUP(P433,buff!$K:$L,2,FALSE),"")=0,"",_xlfn.IFNA(VLOOKUP(P433,buff!$K:$L,2,FALSE),""))</f>
        <v/>
      </c>
      <c r="V433">
        <v>17</v>
      </c>
      <c r="W433" t="s">
        <v>1554</v>
      </c>
    </row>
    <row r="434" spans="1:23" x14ac:dyDescent="0.15">
      <c r="A434" s="8" t="str">
        <f t="shared" si="63"/>
        <v>被动技能22等级9</v>
      </c>
      <c r="B434" s="8">
        <f t="shared" si="66"/>
        <v>22</v>
      </c>
      <c r="C434" s="8">
        <f t="shared" si="68"/>
        <v>9</v>
      </c>
      <c r="E434" s="8">
        <f t="shared" si="64"/>
        <v>429</v>
      </c>
      <c r="F434" t="str">
        <f t="shared" si="65"/>
        <v>格挡</v>
      </c>
      <c r="G434">
        <v>429</v>
      </c>
      <c r="H434" s="26" t="s">
        <v>484</v>
      </c>
      <c r="I434" s="4" t="str">
        <f t="shared" si="71"/>
        <v>提升自身格挡率18</v>
      </c>
      <c r="J434" t="s">
        <v>156</v>
      </c>
      <c r="K434" s="10" t="str">
        <f t="shared" si="72"/>
        <v>20429:100:1:0</v>
      </c>
      <c r="L434" s="4" t="s">
        <v>880</v>
      </c>
      <c r="Q434" s="6" t="str">
        <f>IF(_xlfn.IFNA(VLOOKUP(L434,buff!$K:$L,2,FALSE),"")=0,"",_xlfn.IFNA(VLOOKUP(L434,buff!$K:$L,2,FALSE),""))</f>
        <v>20429:100:1:0</v>
      </c>
      <c r="R434" s="6" t="str">
        <f>IF(_xlfn.IFNA(VLOOKUP(M434,buff!$K:$L,2,FALSE),"")=0,"",_xlfn.IFNA(VLOOKUP(M434,buff!$K:$L,2,FALSE),""))</f>
        <v/>
      </c>
      <c r="S434" s="6" t="str">
        <f>IF(_xlfn.IFNA(VLOOKUP(N434,buff!$K:$L,2,FALSE),"")=0,"",_xlfn.IFNA(VLOOKUP(N434,buff!$K:$L,2,FALSE),""))</f>
        <v/>
      </c>
      <c r="T434" s="6" t="str">
        <f>IF(_xlfn.IFNA(VLOOKUP(O434,buff!$K:$L,2,FALSE),"")=0,"",_xlfn.IFNA(VLOOKUP(O434,buff!$K:$L,2,FALSE),""))</f>
        <v/>
      </c>
      <c r="U434" s="6" t="str">
        <f>IF(_xlfn.IFNA(VLOOKUP(P434,buff!$K:$L,2,FALSE),"")=0,"",_xlfn.IFNA(VLOOKUP(P434,buff!$K:$L,2,FALSE),""))</f>
        <v/>
      </c>
      <c r="V434">
        <v>18</v>
      </c>
      <c r="W434" t="s">
        <v>1554</v>
      </c>
    </row>
    <row r="435" spans="1:23" x14ac:dyDescent="0.15">
      <c r="A435" s="8" t="str">
        <f t="shared" si="63"/>
        <v>被动技能22等级10</v>
      </c>
      <c r="B435" s="8">
        <f t="shared" si="66"/>
        <v>22</v>
      </c>
      <c r="C435" s="8">
        <f t="shared" si="68"/>
        <v>10</v>
      </c>
      <c r="E435" s="8">
        <f t="shared" si="64"/>
        <v>430</v>
      </c>
      <c r="F435" t="str">
        <f t="shared" si="65"/>
        <v>格挡</v>
      </c>
      <c r="G435">
        <v>430</v>
      </c>
      <c r="H435" s="26" t="s">
        <v>484</v>
      </c>
      <c r="I435" s="4" t="str">
        <f t="shared" si="71"/>
        <v>提升自身格挡率19</v>
      </c>
      <c r="J435" t="s">
        <v>156</v>
      </c>
      <c r="K435" s="10" t="str">
        <f t="shared" si="72"/>
        <v>20430:100:1:0</v>
      </c>
      <c r="L435" s="4" t="s">
        <v>881</v>
      </c>
      <c r="Q435" s="6" t="str">
        <f>IF(_xlfn.IFNA(VLOOKUP(L435,buff!$K:$L,2,FALSE),"")=0,"",_xlfn.IFNA(VLOOKUP(L435,buff!$K:$L,2,FALSE),""))</f>
        <v>20430:100:1:0</v>
      </c>
      <c r="R435" s="6" t="str">
        <f>IF(_xlfn.IFNA(VLOOKUP(M435,buff!$K:$L,2,FALSE),"")=0,"",_xlfn.IFNA(VLOOKUP(M435,buff!$K:$L,2,FALSE),""))</f>
        <v/>
      </c>
      <c r="S435" s="6" t="str">
        <f>IF(_xlfn.IFNA(VLOOKUP(N435,buff!$K:$L,2,FALSE),"")=0,"",_xlfn.IFNA(VLOOKUP(N435,buff!$K:$L,2,FALSE),""))</f>
        <v/>
      </c>
      <c r="T435" s="6" t="str">
        <f>IF(_xlfn.IFNA(VLOOKUP(O435,buff!$K:$L,2,FALSE),"")=0,"",_xlfn.IFNA(VLOOKUP(O435,buff!$K:$L,2,FALSE),""))</f>
        <v/>
      </c>
      <c r="U435" s="6" t="str">
        <f>IF(_xlfn.IFNA(VLOOKUP(P435,buff!$K:$L,2,FALSE),"")=0,"",_xlfn.IFNA(VLOOKUP(P435,buff!$K:$L,2,FALSE),""))</f>
        <v/>
      </c>
      <c r="V435">
        <v>19</v>
      </c>
      <c r="W435" t="s">
        <v>1554</v>
      </c>
    </row>
    <row r="436" spans="1:23" x14ac:dyDescent="0.15">
      <c r="A436" s="8" t="str">
        <f t="shared" si="63"/>
        <v>被动技能22等级11</v>
      </c>
      <c r="B436" s="8">
        <f t="shared" si="66"/>
        <v>22</v>
      </c>
      <c r="C436" s="8">
        <f t="shared" si="68"/>
        <v>11</v>
      </c>
      <c r="E436" s="8">
        <f t="shared" si="64"/>
        <v>431</v>
      </c>
      <c r="F436" t="str">
        <f t="shared" si="65"/>
        <v>格挡</v>
      </c>
      <c r="G436">
        <v>431</v>
      </c>
      <c r="H436" s="26" t="s">
        <v>484</v>
      </c>
      <c r="I436" s="4" t="str">
        <f t="shared" si="71"/>
        <v>提升自身格挡率20</v>
      </c>
      <c r="J436" t="s">
        <v>156</v>
      </c>
      <c r="K436" s="10" t="str">
        <f t="shared" si="72"/>
        <v>20431:100:1:0</v>
      </c>
      <c r="L436" s="4" t="s">
        <v>882</v>
      </c>
      <c r="Q436" s="6" t="str">
        <f>IF(_xlfn.IFNA(VLOOKUP(L436,buff!$K:$L,2,FALSE),"")=0,"",_xlfn.IFNA(VLOOKUP(L436,buff!$K:$L,2,FALSE),""))</f>
        <v>20431:100:1:0</v>
      </c>
      <c r="R436" s="6" t="str">
        <f>IF(_xlfn.IFNA(VLOOKUP(M436,buff!$K:$L,2,FALSE),"")=0,"",_xlfn.IFNA(VLOOKUP(M436,buff!$K:$L,2,FALSE),""))</f>
        <v/>
      </c>
      <c r="S436" s="6" t="str">
        <f>IF(_xlfn.IFNA(VLOOKUP(N436,buff!$K:$L,2,FALSE),"")=0,"",_xlfn.IFNA(VLOOKUP(N436,buff!$K:$L,2,FALSE),""))</f>
        <v/>
      </c>
      <c r="T436" s="6" t="str">
        <f>IF(_xlfn.IFNA(VLOOKUP(O436,buff!$K:$L,2,FALSE),"")=0,"",_xlfn.IFNA(VLOOKUP(O436,buff!$K:$L,2,FALSE),""))</f>
        <v/>
      </c>
      <c r="U436" s="6" t="str">
        <f>IF(_xlfn.IFNA(VLOOKUP(P436,buff!$K:$L,2,FALSE),"")=0,"",_xlfn.IFNA(VLOOKUP(P436,buff!$K:$L,2,FALSE),""))</f>
        <v/>
      </c>
      <c r="V436">
        <v>20</v>
      </c>
      <c r="W436" t="s">
        <v>1554</v>
      </c>
    </row>
    <row r="437" spans="1:23" x14ac:dyDescent="0.15">
      <c r="A437" s="8" t="str">
        <f t="shared" si="63"/>
        <v>被动技能22等级12</v>
      </c>
      <c r="B437" s="8">
        <f t="shared" si="66"/>
        <v>22</v>
      </c>
      <c r="C437" s="8">
        <f t="shared" si="68"/>
        <v>12</v>
      </c>
      <c r="E437" s="8">
        <f t="shared" si="64"/>
        <v>432</v>
      </c>
      <c r="F437" t="str">
        <f t="shared" si="65"/>
        <v>格挡</v>
      </c>
      <c r="G437">
        <v>432</v>
      </c>
      <c r="H437" s="26" t="s">
        <v>484</v>
      </c>
      <c r="I437" s="4" t="str">
        <f t="shared" si="71"/>
        <v>提升自身格挡率21</v>
      </c>
      <c r="J437" t="s">
        <v>156</v>
      </c>
      <c r="K437" s="10" t="str">
        <f t="shared" si="72"/>
        <v>20432:100:1:0</v>
      </c>
      <c r="L437" s="4" t="s">
        <v>883</v>
      </c>
      <c r="Q437" s="6" t="str">
        <f>IF(_xlfn.IFNA(VLOOKUP(L437,buff!$K:$L,2,FALSE),"")=0,"",_xlfn.IFNA(VLOOKUP(L437,buff!$K:$L,2,FALSE),""))</f>
        <v>20432:100:1:0</v>
      </c>
      <c r="R437" s="6" t="str">
        <f>IF(_xlfn.IFNA(VLOOKUP(M437,buff!$K:$L,2,FALSE),"")=0,"",_xlfn.IFNA(VLOOKUP(M437,buff!$K:$L,2,FALSE),""))</f>
        <v/>
      </c>
      <c r="S437" s="6" t="str">
        <f>IF(_xlfn.IFNA(VLOOKUP(N437,buff!$K:$L,2,FALSE),"")=0,"",_xlfn.IFNA(VLOOKUP(N437,buff!$K:$L,2,FALSE),""))</f>
        <v/>
      </c>
      <c r="T437" s="6" t="str">
        <f>IF(_xlfn.IFNA(VLOOKUP(O437,buff!$K:$L,2,FALSE),"")=0,"",_xlfn.IFNA(VLOOKUP(O437,buff!$K:$L,2,FALSE),""))</f>
        <v/>
      </c>
      <c r="U437" s="6" t="str">
        <f>IF(_xlfn.IFNA(VLOOKUP(P437,buff!$K:$L,2,FALSE),"")=0,"",_xlfn.IFNA(VLOOKUP(P437,buff!$K:$L,2,FALSE),""))</f>
        <v/>
      </c>
      <c r="V437">
        <v>21</v>
      </c>
      <c r="W437" t="s">
        <v>1554</v>
      </c>
    </row>
    <row r="438" spans="1:23" x14ac:dyDescent="0.15">
      <c r="A438" s="8" t="str">
        <f t="shared" si="63"/>
        <v>被动技能22等级13</v>
      </c>
      <c r="B438" s="8">
        <f t="shared" si="66"/>
        <v>22</v>
      </c>
      <c r="C438" s="8">
        <f t="shared" si="68"/>
        <v>13</v>
      </c>
      <c r="E438" s="8">
        <f t="shared" si="64"/>
        <v>433</v>
      </c>
      <c r="F438" t="str">
        <f t="shared" si="65"/>
        <v>格挡</v>
      </c>
      <c r="G438">
        <v>433</v>
      </c>
      <c r="H438" s="26" t="s">
        <v>484</v>
      </c>
      <c r="I438" s="4" t="str">
        <f t="shared" si="71"/>
        <v>提升自身格挡率22</v>
      </c>
      <c r="J438" t="s">
        <v>156</v>
      </c>
      <c r="K438" s="10" t="str">
        <f t="shared" si="72"/>
        <v>20433:100:1:0</v>
      </c>
      <c r="L438" s="4" t="s">
        <v>884</v>
      </c>
      <c r="Q438" s="6" t="str">
        <f>IF(_xlfn.IFNA(VLOOKUP(L438,buff!$K:$L,2,FALSE),"")=0,"",_xlfn.IFNA(VLOOKUP(L438,buff!$K:$L,2,FALSE),""))</f>
        <v>20433:100:1:0</v>
      </c>
      <c r="R438" s="6" t="str">
        <f>IF(_xlfn.IFNA(VLOOKUP(M438,buff!$K:$L,2,FALSE),"")=0,"",_xlfn.IFNA(VLOOKUP(M438,buff!$K:$L,2,FALSE),""))</f>
        <v/>
      </c>
      <c r="S438" s="6" t="str">
        <f>IF(_xlfn.IFNA(VLOOKUP(N438,buff!$K:$L,2,FALSE),"")=0,"",_xlfn.IFNA(VLOOKUP(N438,buff!$K:$L,2,FALSE),""))</f>
        <v/>
      </c>
      <c r="T438" s="6" t="str">
        <f>IF(_xlfn.IFNA(VLOOKUP(O438,buff!$K:$L,2,FALSE),"")=0,"",_xlfn.IFNA(VLOOKUP(O438,buff!$K:$L,2,FALSE),""))</f>
        <v/>
      </c>
      <c r="U438" s="6" t="str">
        <f>IF(_xlfn.IFNA(VLOOKUP(P438,buff!$K:$L,2,FALSE),"")=0,"",_xlfn.IFNA(VLOOKUP(P438,buff!$K:$L,2,FALSE),""))</f>
        <v/>
      </c>
      <c r="V438">
        <v>22</v>
      </c>
      <c r="W438" t="s">
        <v>1554</v>
      </c>
    </row>
    <row r="439" spans="1:23" x14ac:dyDescent="0.15">
      <c r="A439" s="8" t="str">
        <f t="shared" si="63"/>
        <v>被动技能22等级14</v>
      </c>
      <c r="B439" s="8">
        <f t="shared" si="66"/>
        <v>22</v>
      </c>
      <c r="C439" s="8">
        <f t="shared" si="68"/>
        <v>14</v>
      </c>
      <c r="E439" s="8">
        <f t="shared" si="64"/>
        <v>434</v>
      </c>
      <c r="F439" t="str">
        <f t="shared" si="65"/>
        <v>格挡</v>
      </c>
      <c r="G439">
        <v>434</v>
      </c>
      <c r="H439" s="26" t="s">
        <v>484</v>
      </c>
      <c r="I439" s="4" t="str">
        <f t="shared" si="71"/>
        <v>提升自身格挡率23</v>
      </c>
      <c r="J439" t="s">
        <v>156</v>
      </c>
      <c r="K439" s="10" t="str">
        <f t="shared" si="72"/>
        <v>20434:100:1:0</v>
      </c>
      <c r="L439" s="4" t="s">
        <v>885</v>
      </c>
      <c r="Q439" s="6" t="str">
        <f>IF(_xlfn.IFNA(VLOOKUP(L439,buff!$K:$L,2,FALSE),"")=0,"",_xlfn.IFNA(VLOOKUP(L439,buff!$K:$L,2,FALSE),""))</f>
        <v>20434:100:1:0</v>
      </c>
      <c r="R439" s="6" t="str">
        <f>IF(_xlfn.IFNA(VLOOKUP(M439,buff!$K:$L,2,FALSE),"")=0,"",_xlfn.IFNA(VLOOKUP(M439,buff!$K:$L,2,FALSE),""))</f>
        <v/>
      </c>
      <c r="S439" s="6" t="str">
        <f>IF(_xlfn.IFNA(VLOOKUP(N439,buff!$K:$L,2,FALSE),"")=0,"",_xlfn.IFNA(VLOOKUP(N439,buff!$K:$L,2,FALSE),""))</f>
        <v/>
      </c>
      <c r="T439" s="6" t="str">
        <f>IF(_xlfn.IFNA(VLOOKUP(O439,buff!$K:$L,2,FALSE),"")=0,"",_xlfn.IFNA(VLOOKUP(O439,buff!$K:$L,2,FALSE),""))</f>
        <v/>
      </c>
      <c r="U439" s="6" t="str">
        <f>IF(_xlfn.IFNA(VLOOKUP(P439,buff!$K:$L,2,FALSE),"")=0,"",_xlfn.IFNA(VLOOKUP(P439,buff!$K:$L,2,FALSE),""))</f>
        <v/>
      </c>
      <c r="V439">
        <v>23</v>
      </c>
      <c r="W439" t="s">
        <v>1554</v>
      </c>
    </row>
    <row r="440" spans="1:23" x14ac:dyDescent="0.15">
      <c r="A440" s="8" t="str">
        <f t="shared" si="63"/>
        <v>被动技能22等级15</v>
      </c>
      <c r="B440" s="8">
        <f t="shared" si="66"/>
        <v>22</v>
      </c>
      <c r="C440" s="8">
        <f t="shared" si="68"/>
        <v>15</v>
      </c>
      <c r="E440" s="8">
        <f t="shared" si="64"/>
        <v>435</v>
      </c>
      <c r="F440" t="str">
        <f t="shared" si="65"/>
        <v>格挡</v>
      </c>
      <c r="G440">
        <v>435</v>
      </c>
      <c r="H440" s="26" t="s">
        <v>484</v>
      </c>
      <c r="I440" s="4" t="str">
        <f t="shared" si="71"/>
        <v>提升自身格挡率24</v>
      </c>
      <c r="J440" t="s">
        <v>156</v>
      </c>
      <c r="K440" s="10" t="str">
        <f t="shared" si="72"/>
        <v>20435:100:1:0</v>
      </c>
      <c r="L440" s="4" t="s">
        <v>886</v>
      </c>
      <c r="Q440" s="6" t="str">
        <f>IF(_xlfn.IFNA(VLOOKUP(L440,buff!$K:$L,2,FALSE),"")=0,"",_xlfn.IFNA(VLOOKUP(L440,buff!$K:$L,2,FALSE),""))</f>
        <v>20435:100:1:0</v>
      </c>
      <c r="R440" s="6" t="str">
        <f>IF(_xlfn.IFNA(VLOOKUP(M440,buff!$K:$L,2,FALSE),"")=0,"",_xlfn.IFNA(VLOOKUP(M440,buff!$K:$L,2,FALSE),""))</f>
        <v/>
      </c>
      <c r="S440" s="6" t="str">
        <f>IF(_xlfn.IFNA(VLOOKUP(N440,buff!$K:$L,2,FALSE),"")=0,"",_xlfn.IFNA(VLOOKUP(N440,buff!$K:$L,2,FALSE),""))</f>
        <v/>
      </c>
      <c r="T440" s="6" t="str">
        <f>IF(_xlfn.IFNA(VLOOKUP(O440,buff!$K:$L,2,FALSE),"")=0,"",_xlfn.IFNA(VLOOKUP(O440,buff!$K:$L,2,FALSE),""))</f>
        <v/>
      </c>
      <c r="U440" s="6" t="str">
        <f>IF(_xlfn.IFNA(VLOOKUP(P440,buff!$K:$L,2,FALSE),"")=0,"",_xlfn.IFNA(VLOOKUP(P440,buff!$K:$L,2,FALSE),""))</f>
        <v/>
      </c>
      <c r="V440">
        <v>24</v>
      </c>
      <c r="W440" t="s">
        <v>1554</v>
      </c>
    </row>
    <row r="441" spans="1:23" x14ac:dyDescent="0.15">
      <c r="A441" s="8" t="str">
        <f t="shared" si="63"/>
        <v>被动技能22等级16</v>
      </c>
      <c r="B441" s="8">
        <f t="shared" si="66"/>
        <v>22</v>
      </c>
      <c r="C441" s="8">
        <f t="shared" si="68"/>
        <v>16</v>
      </c>
      <c r="E441" s="8">
        <f t="shared" si="64"/>
        <v>436</v>
      </c>
      <c r="F441" t="str">
        <f t="shared" si="65"/>
        <v>格挡</v>
      </c>
      <c r="G441">
        <v>436</v>
      </c>
      <c r="H441" s="26" t="s">
        <v>484</v>
      </c>
      <c r="I441" s="4" t="str">
        <f t="shared" si="71"/>
        <v>提升自身格挡率25</v>
      </c>
      <c r="J441" t="s">
        <v>156</v>
      </c>
      <c r="K441" s="10" t="str">
        <f t="shared" si="72"/>
        <v>20436:100:1:0</v>
      </c>
      <c r="L441" s="4" t="s">
        <v>887</v>
      </c>
      <c r="Q441" s="6" t="str">
        <f>IF(_xlfn.IFNA(VLOOKUP(L441,buff!$K:$L,2,FALSE),"")=0,"",_xlfn.IFNA(VLOOKUP(L441,buff!$K:$L,2,FALSE),""))</f>
        <v>20436:100:1:0</v>
      </c>
      <c r="R441" s="6" t="str">
        <f>IF(_xlfn.IFNA(VLOOKUP(M441,buff!$K:$L,2,FALSE),"")=0,"",_xlfn.IFNA(VLOOKUP(M441,buff!$K:$L,2,FALSE),""))</f>
        <v/>
      </c>
      <c r="S441" s="6" t="str">
        <f>IF(_xlfn.IFNA(VLOOKUP(N441,buff!$K:$L,2,FALSE),"")=0,"",_xlfn.IFNA(VLOOKUP(N441,buff!$K:$L,2,FALSE),""))</f>
        <v/>
      </c>
      <c r="T441" s="6" t="str">
        <f>IF(_xlfn.IFNA(VLOOKUP(O441,buff!$K:$L,2,FALSE),"")=0,"",_xlfn.IFNA(VLOOKUP(O441,buff!$K:$L,2,FALSE),""))</f>
        <v/>
      </c>
      <c r="U441" s="6" t="str">
        <f>IF(_xlfn.IFNA(VLOOKUP(P441,buff!$K:$L,2,FALSE),"")=0,"",_xlfn.IFNA(VLOOKUP(P441,buff!$K:$L,2,FALSE),""))</f>
        <v/>
      </c>
      <c r="V441">
        <v>25</v>
      </c>
      <c r="W441" t="s">
        <v>1554</v>
      </c>
    </row>
    <row r="442" spans="1:23" x14ac:dyDescent="0.15">
      <c r="A442" s="8" t="str">
        <f t="shared" si="63"/>
        <v>被动技能22等级17</v>
      </c>
      <c r="B442" s="8">
        <f t="shared" si="66"/>
        <v>22</v>
      </c>
      <c r="C442" s="8">
        <f t="shared" si="68"/>
        <v>17</v>
      </c>
      <c r="E442" s="8">
        <f t="shared" si="64"/>
        <v>437</v>
      </c>
      <c r="F442" t="str">
        <f t="shared" si="65"/>
        <v>格挡</v>
      </c>
      <c r="G442">
        <v>437</v>
      </c>
      <c r="H442" s="26" t="s">
        <v>484</v>
      </c>
      <c r="I442" s="4" t="str">
        <f t="shared" si="71"/>
        <v>提升自身格挡率26</v>
      </c>
      <c r="J442" t="s">
        <v>156</v>
      </c>
      <c r="K442" s="10" t="str">
        <f t="shared" si="72"/>
        <v>20437:100:1:0</v>
      </c>
      <c r="L442" s="4" t="s">
        <v>888</v>
      </c>
      <c r="Q442" s="6" t="str">
        <f>IF(_xlfn.IFNA(VLOOKUP(L442,buff!$K:$L,2,FALSE),"")=0,"",_xlfn.IFNA(VLOOKUP(L442,buff!$K:$L,2,FALSE),""))</f>
        <v>20437:100:1:0</v>
      </c>
      <c r="R442" s="6" t="str">
        <f>IF(_xlfn.IFNA(VLOOKUP(M442,buff!$K:$L,2,FALSE),"")=0,"",_xlfn.IFNA(VLOOKUP(M442,buff!$K:$L,2,FALSE),""))</f>
        <v/>
      </c>
      <c r="S442" s="6" t="str">
        <f>IF(_xlfn.IFNA(VLOOKUP(N442,buff!$K:$L,2,FALSE),"")=0,"",_xlfn.IFNA(VLOOKUP(N442,buff!$K:$L,2,FALSE),""))</f>
        <v/>
      </c>
      <c r="T442" s="6" t="str">
        <f>IF(_xlfn.IFNA(VLOOKUP(O442,buff!$K:$L,2,FALSE),"")=0,"",_xlfn.IFNA(VLOOKUP(O442,buff!$K:$L,2,FALSE),""))</f>
        <v/>
      </c>
      <c r="U442" s="6" t="str">
        <f>IF(_xlfn.IFNA(VLOOKUP(P442,buff!$K:$L,2,FALSE),"")=0,"",_xlfn.IFNA(VLOOKUP(P442,buff!$K:$L,2,FALSE),""))</f>
        <v/>
      </c>
      <c r="V442">
        <v>26</v>
      </c>
      <c r="W442" t="s">
        <v>1554</v>
      </c>
    </row>
    <row r="443" spans="1:23" x14ac:dyDescent="0.15">
      <c r="A443" s="8" t="str">
        <f t="shared" si="63"/>
        <v>被动技能22等级18</v>
      </c>
      <c r="B443" s="8">
        <f t="shared" si="66"/>
        <v>22</v>
      </c>
      <c r="C443" s="8">
        <f t="shared" si="68"/>
        <v>18</v>
      </c>
      <c r="E443" s="8">
        <f t="shared" si="64"/>
        <v>438</v>
      </c>
      <c r="F443" t="str">
        <f t="shared" si="65"/>
        <v>格挡</v>
      </c>
      <c r="G443">
        <v>438</v>
      </c>
      <c r="H443" s="26" t="s">
        <v>484</v>
      </c>
      <c r="I443" s="4" t="str">
        <f t="shared" si="71"/>
        <v>提升自身格挡率27</v>
      </c>
      <c r="J443" t="s">
        <v>156</v>
      </c>
      <c r="K443" s="10" t="str">
        <f t="shared" si="72"/>
        <v>20438:100:1:0</v>
      </c>
      <c r="L443" s="4" t="s">
        <v>889</v>
      </c>
      <c r="Q443" s="6" t="str">
        <f>IF(_xlfn.IFNA(VLOOKUP(L443,buff!$K:$L,2,FALSE),"")=0,"",_xlfn.IFNA(VLOOKUP(L443,buff!$K:$L,2,FALSE),""))</f>
        <v>20438:100:1:0</v>
      </c>
      <c r="R443" s="6" t="str">
        <f>IF(_xlfn.IFNA(VLOOKUP(M443,buff!$K:$L,2,FALSE),"")=0,"",_xlfn.IFNA(VLOOKUP(M443,buff!$K:$L,2,FALSE),""))</f>
        <v/>
      </c>
      <c r="S443" s="6" t="str">
        <f>IF(_xlfn.IFNA(VLOOKUP(N443,buff!$K:$L,2,FALSE),"")=0,"",_xlfn.IFNA(VLOOKUP(N443,buff!$K:$L,2,FALSE),""))</f>
        <v/>
      </c>
      <c r="T443" s="6" t="str">
        <f>IF(_xlfn.IFNA(VLOOKUP(O443,buff!$K:$L,2,FALSE),"")=0,"",_xlfn.IFNA(VLOOKUP(O443,buff!$K:$L,2,FALSE),""))</f>
        <v/>
      </c>
      <c r="U443" s="6" t="str">
        <f>IF(_xlfn.IFNA(VLOOKUP(P443,buff!$K:$L,2,FALSE),"")=0,"",_xlfn.IFNA(VLOOKUP(P443,buff!$K:$L,2,FALSE),""))</f>
        <v/>
      </c>
      <c r="V443">
        <v>27</v>
      </c>
      <c r="W443" t="s">
        <v>1554</v>
      </c>
    </row>
    <row r="444" spans="1:23" x14ac:dyDescent="0.15">
      <c r="A444" s="8" t="str">
        <f t="shared" si="63"/>
        <v>被动技能22等级19</v>
      </c>
      <c r="B444" s="8">
        <f t="shared" si="66"/>
        <v>22</v>
      </c>
      <c r="C444" s="8">
        <f t="shared" si="68"/>
        <v>19</v>
      </c>
      <c r="E444" s="8">
        <f t="shared" si="64"/>
        <v>439</v>
      </c>
      <c r="F444" t="str">
        <f t="shared" si="65"/>
        <v>格挡</v>
      </c>
      <c r="G444">
        <v>439</v>
      </c>
      <c r="H444" s="26" t="s">
        <v>484</v>
      </c>
      <c r="I444" s="4" t="str">
        <f t="shared" si="71"/>
        <v>提升自身格挡率28</v>
      </c>
      <c r="J444" t="s">
        <v>156</v>
      </c>
      <c r="K444" s="10" t="str">
        <f t="shared" si="72"/>
        <v>20439:100:1:0</v>
      </c>
      <c r="L444" s="4" t="s">
        <v>890</v>
      </c>
      <c r="Q444" s="6" t="str">
        <f>IF(_xlfn.IFNA(VLOOKUP(L444,buff!$K:$L,2,FALSE),"")=0,"",_xlfn.IFNA(VLOOKUP(L444,buff!$K:$L,2,FALSE),""))</f>
        <v>20439:100:1:0</v>
      </c>
      <c r="R444" s="6" t="str">
        <f>IF(_xlfn.IFNA(VLOOKUP(M444,buff!$K:$L,2,FALSE),"")=0,"",_xlfn.IFNA(VLOOKUP(M444,buff!$K:$L,2,FALSE),""))</f>
        <v/>
      </c>
      <c r="S444" s="6" t="str">
        <f>IF(_xlfn.IFNA(VLOOKUP(N444,buff!$K:$L,2,FALSE),"")=0,"",_xlfn.IFNA(VLOOKUP(N444,buff!$K:$L,2,FALSE),""))</f>
        <v/>
      </c>
      <c r="T444" s="6" t="str">
        <f>IF(_xlfn.IFNA(VLOOKUP(O444,buff!$K:$L,2,FALSE),"")=0,"",_xlfn.IFNA(VLOOKUP(O444,buff!$K:$L,2,FALSE),""))</f>
        <v/>
      </c>
      <c r="U444" s="6" t="str">
        <f>IF(_xlfn.IFNA(VLOOKUP(P444,buff!$K:$L,2,FALSE),"")=0,"",_xlfn.IFNA(VLOOKUP(P444,buff!$K:$L,2,FALSE),""))</f>
        <v/>
      </c>
      <c r="V444">
        <v>28</v>
      </c>
      <c r="W444" t="s">
        <v>1554</v>
      </c>
    </row>
    <row r="445" spans="1:23" x14ac:dyDescent="0.15">
      <c r="A445" s="8" t="str">
        <f t="shared" si="63"/>
        <v>被动技能22等级20</v>
      </c>
      <c r="B445" s="8">
        <f t="shared" si="66"/>
        <v>22</v>
      </c>
      <c r="C445" s="8">
        <f t="shared" si="68"/>
        <v>20</v>
      </c>
      <c r="E445" s="8">
        <f t="shared" si="64"/>
        <v>440</v>
      </c>
      <c r="F445" t="str">
        <f t="shared" si="65"/>
        <v>格挡</v>
      </c>
      <c r="G445">
        <v>440</v>
      </c>
      <c r="H445" s="26" t="s">
        <v>484</v>
      </c>
      <c r="I445" s="4" t="str">
        <f t="shared" si="71"/>
        <v>提升自身格挡率29</v>
      </c>
      <c r="J445" t="s">
        <v>156</v>
      </c>
      <c r="K445" s="10" t="str">
        <f t="shared" si="72"/>
        <v>20440:100:1:0</v>
      </c>
      <c r="L445" s="4" t="s">
        <v>891</v>
      </c>
      <c r="Q445" s="6" t="str">
        <f>IF(_xlfn.IFNA(VLOOKUP(L445,buff!$K:$L,2,FALSE),"")=0,"",_xlfn.IFNA(VLOOKUP(L445,buff!$K:$L,2,FALSE),""))</f>
        <v>20440:100:1:0</v>
      </c>
      <c r="R445" s="6" t="str">
        <f>IF(_xlfn.IFNA(VLOOKUP(M445,buff!$K:$L,2,FALSE),"")=0,"",_xlfn.IFNA(VLOOKUP(M445,buff!$K:$L,2,FALSE),""))</f>
        <v/>
      </c>
      <c r="S445" s="6" t="str">
        <f>IF(_xlfn.IFNA(VLOOKUP(N445,buff!$K:$L,2,FALSE),"")=0,"",_xlfn.IFNA(VLOOKUP(N445,buff!$K:$L,2,FALSE),""))</f>
        <v/>
      </c>
      <c r="T445" s="6" t="str">
        <f>IF(_xlfn.IFNA(VLOOKUP(O445,buff!$K:$L,2,FALSE),"")=0,"",_xlfn.IFNA(VLOOKUP(O445,buff!$K:$L,2,FALSE),""))</f>
        <v/>
      </c>
      <c r="U445" s="6" t="str">
        <f>IF(_xlfn.IFNA(VLOOKUP(P445,buff!$K:$L,2,FALSE),"")=0,"",_xlfn.IFNA(VLOOKUP(P445,buff!$K:$L,2,FALSE),""))</f>
        <v/>
      </c>
      <c r="V445">
        <v>29</v>
      </c>
      <c r="W445" t="s">
        <v>1554</v>
      </c>
    </row>
    <row r="446" spans="1:23" x14ac:dyDescent="0.15">
      <c r="A446" s="8" t="str">
        <f t="shared" si="63"/>
        <v>被动技能23等级1</v>
      </c>
      <c r="B446" s="8">
        <f t="shared" si="66"/>
        <v>23</v>
      </c>
      <c r="C446" s="8">
        <f t="shared" si="68"/>
        <v>1</v>
      </c>
      <c r="E446" s="8">
        <f t="shared" si="64"/>
        <v>441</v>
      </c>
      <c r="F446" t="str">
        <f t="shared" si="65"/>
        <v>腐蚀</v>
      </c>
      <c r="G446">
        <v>441</v>
      </c>
      <c r="H446" s="26" t="s">
        <v>892</v>
      </c>
      <c r="I446" s="4" t="str">
        <f>"降低敌方全体防御"&amp;V446</f>
        <v>降低敌方全体防御-114</v>
      </c>
      <c r="J446" t="s">
        <v>156</v>
      </c>
      <c r="K446" s="10" t="str">
        <f t="shared" ref="K446:K485" si="73">IF(Q446="","",Q446)&amp;IF(R446="","","|"&amp;R446)&amp;IF(S446="","","|"&amp;S446)&amp;IF(T446="","","|"&amp;T446)&amp;IF(U446="","","|"&amp;U446)</f>
        <v>20441:100:4:9</v>
      </c>
      <c r="L446" s="4" t="s">
        <v>893</v>
      </c>
      <c r="Q446" s="6" t="str">
        <f>IF(_xlfn.IFNA(VLOOKUP(L446,buff!$K:$L,2,FALSE),"")=0,"",_xlfn.IFNA(VLOOKUP(L446,buff!$K:$L,2,FALSE),""))</f>
        <v>20441:100:4:9</v>
      </c>
      <c r="R446" s="6" t="str">
        <f>IF(_xlfn.IFNA(VLOOKUP(M446,buff!$K:$L,2,FALSE),"")=0,"",_xlfn.IFNA(VLOOKUP(M446,buff!$K:$L,2,FALSE),""))</f>
        <v/>
      </c>
      <c r="S446" s="6" t="str">
        <f>IF(_xlfn.IFNA(VLOOKUP(N446,buff!$K:$L,2,FALSE),"")=0,"",_xlfn.IFNA(VLOOKUP(N446,buff!$K:$L,2,FALSE),""))</f>
        <v/>
      </c>
      <c r="T446" s="6" t="str">
        <f>IF(_xlfn.IFNA(VLOOKUP(O446,buff!$K:$L,2,FALSE),"")=0,"",_xlfn.IFNA(VLOOKUP(O446,buff!$K:$L,2,FALSE),""))</f>
        <v/>
      </c>
      <c r="U446" s="6" t="str">
        <f>IF(_xlfn.IFNA(VLOOKUP(P446,buff!$K:$L,2,FALSE),"")=0,"",_xlfn.IFNA(VLOOKUP(P446,buff!$K:$L,2,FALSE),""))</f>
        <v/>
      </c>
      <c r="V446">
        <v>-114</v>
      </c>
      <c r="W446" t="s">
        <v>1554</v>
      </c>
    </row>
    <row r="447" spans="1:23" x14ac:dyDescent="0.15">
      <c r="A447" s="8" t="str">
        <f t="shared" si="63"/>
        <v>被动技能23等级2</v>
      </c>
      <c r="B447" s="8">
        <f t="shared" si="66"/>
        <v>23</v>
      </c>
      <c r="C447" s="8">
        <f t="shared" si="68"/>
        <v>2</v>
      </c>
      <c r="E447" s="8">
        <f t="shared" si="64"/>
        <v>442</v>
      </c>
      <c r="F447" t="str">
        <f t="shared" si="65"/>
        <v>腐蚀</v>
      </c>
      <c r="G447">
        <v>442</v>
      </c>
      <c r="H447" s="26" t="s">
        <v>892</v>
      </c>
      <c r="I447" s="4" t="str">
        <f t="shared" ref="I447:I465" si="74">"降低敌方全体防御"&amp;V447</f>
        <v>降低敌方全体防御-168</v>
      </c>
      <c r="J447" t="s">
        <v>156</v>
      </c>
      <c r="K447" s="10" t="str">
        <f t="shared" si="73"/>
        <v>20442:100:4:9</v>
      </c>
      <c r="L447" s="4" t="s">
        <v>894</v>
      </c>
      <c r="Q447" s="6" t="str">
        <f>IF(_xlfn.IFNA(VLOOKUP(L447,buff!$K:$L,2,FALSE),"")=0,"",_xlfn.IFNA(VLOOKUP(L447,buff!$K:$L,2,FALSE),""))</f>
        <v>20442:100:4:9</v>
      </c>
      <c r="R447" s="6" t="str">
        <f>IF(_xlfn.IFNA(VLOOKUP(M447,buff!$K:$L,2,FALSE),"")=0,"",_xlfn.IFNA(VLOOKUP(M447,buff!$K:$L,2,FALSE),""))</f>
        <v/>
      </c>
      <c r="S447" s="6" t="str">
        <f>IF(_xlfn.IFNA(VLOOKUP(N447,buff!$K:$L,2,FALSE),"")=0,"",_xlfn.IFNA(VLOOKUP(N447,buff!$K:$L,2,FALSE),""))</f>
        <v/>
      </c>
      <c r="T447" s="6" t="str">
        <f>IF(_xlfn.IFNA(VLOOKUP(O447,buff!$K:$L,2,FALSE),"")=0,"",_xlfn.IFNA(VLOOKUP(O447,buff!$K:$L,2,FALSE),""))</f>
        <v/>
      </c>
      <c r="U447" s="6" t="str">
        <f>IF(_xlfn.IFNA(VLOOKUP(P447,buff!$K:$L,2,FALSE),"")=0,"",_xlfn.IFNA(VLOOKUP(P447,buff!$K:$L,2,FALSE),""))</f>
        <v/>
      </c>
      <c r="V447">
        <v>-168</v>
      </c>
      <c r="W447" t="s">
        <v>1554</v>
      </c>
    </row>
    <row r="448" spans="1:23" x14ac:dyDescent="0.15">
      <c r="A448" s="8" t="str">
        <f t="shared" si="63"/>
        <v>被动技能23等级3</v>
      </c>
      <c r="B448" s="8">
        <f t="shared" si="66"/>
        <v>23</v>
      </c>
      <c r="C448" s="8">
        <f t="shared" si="68"/>
        <v>3</v>
      </c>
      <c r="E448" s="8">
        <f t="shared" si="64"/>
        <v>443</v>
      </c>
      <c r="F448" t="str">
        <f t="shared" si="65"/>
        <v>腐蚀</v>
      </c>
      <c r="G448">
        <v>443</v>
      </c>
      <c r="H448" s="26" t="s">
        <v>892</v>
      </c>
      <c r="I448" s="4" t="str">
        <f t="shared" si="74"/>
        <v>降低敌方全体防御-222</v>
      </c>
      <c r="J448" t="s">
        <v>156</v>
      </c>
      <c r="K448" s="10" t="str">
        <f t="shared" si="73"/>
        <v>20443:100:4:9</v>
      </c>
      <c r="L448" s="4" t="s">
        <v>895</v>
      </c>
      <c r="Q448" s="6" t="str">
        <f>IF(_xlfn.IFNA(VLOOKUP(L448,buff!$K:$L,2,FALSE),"")=0,"",_xlfn.IFNA(VLOOKUP(L448,buff!$K:$L,2,FALSE),""))</f>
        <v>20443:100:4:9</v>
      </c>
      <c r="R448" s="6" t="str">
        <f>IF(_xlfn.IFNA(VLOOKUP(M448,buff!$K:$L,2,FALSE),"")=0,"",_xlfn.IFNA(VLOOKUP(M448,buff!$K:$L,2,FALSE),""))</f>
        <v/>
      </c>
      <c r="S448" s="6" t="str">
        <f>IF(_xlfn.IFNA(VLOOKUP(N448,buff!$K:$L,2,FALSE),"")=0,"",_xlfn.IFNA(VLOOKUP(N448,buff!$K:$L,2,FALSE),""))</f>
        <v/>
      </c>
      <c r="T448" s="6" t="str">
        <f>IF(_xlfn.IFNA(VLOOKUP(O448,buff!$K:$L,2,FALSE),"")=0,"",_xlfn.IFNA(VLOOKUP(O448,buff!$K:$L,2,FALSE),""))</f>
        <v/>
      </c>
      <c r="U448" s="6" t="str">
        <f>IF(_xlfn.IFNA(VLOOKUP(P448,buff!$K:$L,2,FALSE),"")=0,"",_xlfn.IFNA(VLOOKUP(P448,buff!$K:$L,2,FALSE),""))</f>
        <v/>
      </c>
      <c r="V448">
        <v>-222</v>
      </c>
      <c r="W448" t="s">
        <v>1554</v>
      </c>
    </row>
    <row r="449" spans="1:23" x14ac:dyDescent="0.15">
      <c r="A449" s="8" t="str">
        <f t="shared" si="63"/>
        <v>被动技能23等级4</v>
      </c>
      <c r="B449" s="8">
        <f t="shared" si="66"/>
        <v>23</v>
      </c>
      <c r="C449" s="8">
        <f t="shared" si="68"/>
        <v>4</v>
      </c>
      <c r="E449" s="8">
        <f t="shared" si="64"/>
        <v>444</v>
      </c>
      <c r="F449" t="str">
        <f t="shared" si="65"/>
        <v>腐蚀</v>
      </c>
      <c r="G449">
        <v>444</v>
      </c>
      <c r="H449" s="26" t="s">
        <v>892</v>
      </c>
      <c r="I449" s="4" t="str">
        <f t="shared" si="74"/>
        <v>降低敌方全体防御-276</v>
      </c>
      <c r="J449" t="s">
        <v>156</v>
      </c>
      <c r="K449" s="10" t="str">
        <f t="shared" si="73"/>
        <v>20444:100:4:9</v>
      </c>
      <c r="L449" s="4" t="s">
        <v>896</v>
      </c>
      <c r="Q449" s="6" t="str">
        <f>IF(_xlfn.IFNA(VLOOKUP(L449,buff!$K:$L,2,FALSE),"")=0,"",_xlfn.IFNA(VLOOKUP(L449,buff!$K:$L,2,FALSE),""))</f>
        <v>20444:100:4:9</v>
      </c>
      <c r="R449" s="6" t="str">
        <f>IF(_xlfn.IFNA(VLOOKUP(M449,buff!$K:$L,2,FALSE),"")=0,"",_xlfn.IFNA(VLOOKUP(M449,buff!$K:$L,2,FALSE),""))</f>
        <v/>
      </c>
      <c r="S449" s="6" t="str">
        <f>IF(_xlfn.IFNA(VLOOKUP(N449,buff!$K:$L,2,FALSE),"")=0,"",_xlfn.IFNA(VLOOKUP(N449,buff!$K:$L,2,FALSE),""))</f>
        <v/>
      </c>
      <c r="T449" s="6" t="str">
        <f>IF(_xlfn.IFNA(VLOOKUP(O449,buff!$K:$L,2,FALSE),"")=0,"",_xlfn.IFNA(VLOOKUP(O449,buff!$K:$L,2,FALSE),""))</f>
        <v/>
      </c>
      <c r="U449" s="6" t="str">
        <f>IF(_xlfn.IFNA(VLOOKUP(P449,buff!$K:$L,2,FALSE),"")=0,"",_xlfn.IFNA(VLOOKUP(P449,buff!$K:$L,2,FALSE),""))</f>
        <v/>
      </c>
      <c r="V449">
        <v>-276</v>
      </c>
      <c r="W449" t="s">
        <v>1554</v>
      </c>
    </row>
    <row r="450" spans="1:23" x14ac:dyDescent="0.15">
      <c r="A450" s="8" t="str">
        <f t="shared" si="63"/>
        <v>被动技能23等级5</v>
      </c>
      <c r="B450" s="8">
        <f t="shared" si="66"/>
        <v>23</v>
      </c>
      <c r="C450" s="8">
        <f t="shared" si="68"/>
        <v>5</v>
      </c>
      <c r="E450" s="8">
        <f t="shared" si="64"/>
        <v>445</v>
      </c>
      <c r="F450" t="str">
        <f t="shared" si="65"/>
        <v>腐蚀</v>
      </c>
      <c r="G450">
        <v>445</v>
      </c>
      <c r="H450" s="26" t="s">
        <v>892</v>
      </c>
      <c r="I450" s="4" t="str">
        <f t="shared" si="74"/>
        <v>降低敌方全体防御-340</v>
      </c>
      <c r="J450" t="s">
        <v>156</v>
      </c>
      <c r="K450" s="10" t="str">
        <f t="shared" si="73"/>
        <v>20445:100:4:9</v>
      </c>
      <c r="L450" s="4" t="s">
        <v>897</v>
      </c>
      <c r="Q450" s="6" t="str">
        <f>IF(_xlfn.IFNA(VLOOKUP(L450,buff!$K:$L,2,FALSE),"")=0,"",_xlfn.IFNA(VLOOKUP(L450,buff!$K:$L,2,FALSE),""))</f>
        <v>20445:100:4:9</v>
      </c>
      <c r="R450" s="6" t="str">
        <f>IF(_xlfn.IFNA(VLOOKUP(M450,buff!$K:$L,2,FALSE),"")=0,"",_xlfn.IFNA(VLOOKUP(M450,buff!$K:$L,2,FALSE),""))</f>
        <v/>
      </c>
      <c r="S450" s="6" t="str">
        <f>IF(_xlfn.IFNA(VLOOKUP(N450,buff!$K:$L,2,FALSE),"")=0,"",_xlfn.IFNA(VLOOKUP(N450,buff!$K:$L,2,FALSE),""))</f>
        <v/>
      </c>
      <c r="T450" s="6" t="str">
        <f>IF(_xlfn.IFNA(VLOOKUP(O450,buff!$K:$L,2,FALSE),"")=0,"",_xlfn.IFNA(VLOOKUP(O450,buff!$K:$L,2,FALSE),""))</f>
        <v/>
      </c>
      <c r="U450" s="6" t="str">
        <f>IF(_xlfn.IFNA(VLOOKUP(P450,buff!$K:$L,2,FALSE),"")=0,"",_xlfn.IFNA(VLOOKUP(P450,buff!$K:$L,2,FALSE),""))</f>
        <v/>
      </c>
      <c r="V450">
        <v>-340</v>
      </c>
      <c r="W450" t="s">
        <v>1554</v>
      </c>
    </row>
    <row r="451" spans="1:23" x14ac:dyDescent="0.15">
      <c r="A451" s="8" t="str">
        <f t="shared" si="63"/>
        <v>被动技能23等级6</v>
      </c>
      <c r="B451" s="8">
        <f t="shared" si="66"/>
        <v>23</v>
      </c>
      <c r="C451" s="8">
        <f t="shared" si="68"/>
        <v>6</v>
      </c>
      <c r="E451" s="8">
        <f t="shared" si="64"/>
        <v>446</v>
      </c>
      <c r="F451" t="str">
        <f t="shared" si="65"/>
        <v>腐蚀</v>
      </c>
      <c r="G451">
        <v>446</v>
      </c>
      <c r="H451" s="26" t="s">
        <v>892</v>
      </c>
      <c r="I451" s="4" t="str">
        <f t="shared" si="74"/>
        <v>降低敌方全体防御-418</v>
      </c>
      <c r="J451" t="s">
        <v>156</v>
      </c>
      <c r="K451" s="10" t="str">
        <f t="shared" si="73"/>
        <v>20446:100:4:9</v>
      </c>
      <c r="L451" s="4" t="s">
        <v>898</v>
      </c>
      <c r="Q451" s="6" t="str">
        <f>IF(_xlfn.IFNA(VLOOKUP(L451,buff!$K:$L,2,FALSE),"")=0,"",_xlfn.IFNA(VLOOKUP(L451,buff!$K:$L,2,FALSE),""))</f>
        <v>20446:100:4:9</v>
      </c>
      <c r="R451" s="6" t="str">
        <f>IF(_xlfn.IFNA(VLOOKUP(M451,buff!$K:$L,2,FALSE),"")=0,"",_xlfn.IFNA(VLOOKUP(M451,buff!$K:$L,2,FALSE),""))</f>
        <v/>
      </c>
      <c r="S451" s="6" t="str">
        <f>IF(_xlfn.IFNA(VLOOKUP(N451,buff!$K:$L,2,FALSE),"")=0,"",_xlfn.IFNA(VLOOKUP(N451,buff!$K:$L,2,FALSE),""))</f>
        <v/>
      </c>
      <c r="T451" s="6" t="str">
        <f>IF(_xlfn.IFNA(VLOOKUP(O451,buff!$K:$L,2,FALSE),"")=0,"",_xlfn.IFNA(VLOOKUP(O451,buff!$K:$L,2,FALSE),""))</f>
        <v/>
      </c>
      <c r="U451" s="6" t="str">
        <f>IF(_xlfn.IFNA(VLOOKUP(P451,buff!$K:$L,2,FALSE),"")=0,"",_xlfn.IFNA(VLOOKUP(P451,buff!$K:$L,2,FALSE),""))</f>
        <v/>
      </c>
      <c r="V451">
        <v>-418</v>
      </c>
      <c r="W451" t="s">
        <v>1554</v>
      </c>
    </row>
    <row r="452" spans="1:23" x14ac:dyDescent="0.15">
      <c r="A452" s="8" t="str">
        <f t="shared" si="63"/>
        <v>被动技能23等级7</v>
      </c>
      <c r="B452" s="8">
        <f t="shared" si="66"/>
        <v>23</v>
      </c>
      <c r="C452" s="8">
        <f t="shared" si="68"/>
        <v>7</v>
      </c>
      <c r="E452" s="8">
        <f t="shared" si="64"/>
        <v>447</v>
      </c>
      <c r="F452" t="str">
        <f t="shared" si="65"/>
        <v>腐蚀</v>
      </c>
      <c r="G452">
        <v>447</v>
      </c>
      <c r="H452" s="26" t="s">
        <v>892</v>
      </c>
      <c r="I452" s="4" t="str">
        <f t="shared" si="74"/>
        <v>降低敌方全体防御-515</v>
      </c>
      <c r="J452" t="s">
        <v>156</v>
      </c>
      <c r="K452" s="10" t="str">
        <f t="shared" si="73"/>
        <v>20447:100:4:9</v>
      </c>
      <c r="L452" s="4" t="s">
        <v>899</v>
      </c>
      <c r="Q452" s="6" t="str">
        <f>IF(_xlfn.IFNA(VLOOKUP(L452,buff!$K:$L,2,FALSE),"")=0,"",_xlfn.IFNA(VLOOKUP(L452,buff!$K:$L,2,FALSE),""))</f>
        <v>20447:100:4:9</v>
      </c>
      <c r="R452" s="6" t="str">
        <f>IF(_xlfn.IFNA(VLOOKUP(M452,buff!$K:$L,2,FALSE),"")=0,"",_xlfn.IFNA(VLOOKUP(M452,buff!$K:$L,2,FALSE),""))</f>
        <v/>
      </c>
      <c r="S452" s="6" t="str">
        <f>IF(_xlfn.IFNA(VLOOKUP(N452,buff!$K:$L,2,FALSE),"")=0,"",_xlfn.IFNA(VLOOKUP(N452,buff!$K:$L,2,FALSE),""))</f>
        <v/>
      </c>
      <c r="T452" s="6" t="str">
        <f>IF(_xlfn.IFNA(VLOOKUP(O452,buff!$K:$L,2,FALSE),"")=0,"",_xlfn.IFNA(VLOOKUP(O452,buff!$K:$L,2,FALSE),""))</f>
        <v/>
      </c>
      <c r="U452" s="6" t="str">
        <f>IF(_xlfn.IFNA(VLOOKUP(P452,buff!$K:$L,2,FALSE),"")=0,"",_xlfn.IFNA(VLOOKUP(P452,buff!$K:$L,2,FALSE),""))</f>
        <v/>
      </c>
      <c r="V452">
        <v>-515</v>
      </c>
      <c r="W452" t="s">
        <v>1554</v>
      </c>
    </row>
    <row r="453" spans="1:23" x14ac:dyDescent="0.15">
      <c r="A453" s="8" t="str">
        <f t="shared" si="63"/>
        <v>被动技能23等级8</v>
      </c>
      <c r="B453" s="8">
        <f t="shared" si="66"/>
        <v>23</v>
      </c>
      <c r="C453" s="8">
        <f t="shared" si="68"/>
        <v>8</v>
      </c>
      <c r="E453" s="8">
        <f t="shared" si="64"/>
        <v>448</v>
      </c>
      <c r="F453" t="str">
        <f t="shared" si="65"/>
        <v>腐蚀</v>
      </c>
      <c r="G453">
        <v>448</v>
      </c>
      <c r="H453" s="26" t="s">
        <v>892</v>
      </c>
      <c r="I453" s="4" t="str">
        <f t="shared" si="74"/>
        <v>降低敌方全体防御-634</v>
      </c>
      <c r="J453" t="s">
        <v>156</v>
      </c>
      <c r="K453" s="10" t="str">
        <f t="shared" si="73"/>
        <v>20448:100:4:9</v>
      </c>
      <c r="L453" s="4" t="s">
        <v>900</v>
      </c>
      <c r="Q453" s="6" t="str">
        <f>IF(_xlfn.IFNA(VLOOKUP(L453,buff!$K:$L,2,FALSE),"")=0,"",_xlfn.IFNA(VLOOKUP(L453,buff!$K:$L,2,FALSE),""))</f>
        <v>20448:100:4:9</v>
      </c>
      <c r="R453" s="6" t="str">
        <f>IF(_xlfn.IFNA(VLOOKUP(M453,buff!$K:$L,2,FALSE),"")=0,"",_xlfn.IFNA(VLOOKUP(M453,buff!$K:$L,2,FALSE),""))</f>
        <v/>
      </c>
      <c r="S453" s="6" t="str">
        <f>IF(_xlfn.IFNA(VLOOKUP(N453,buff!$K:$L,2,FALSE),"")=0,"",_xlfn.IFNA(VLOOKUP(N453,buff!$K:$L,2,FALSE),""))</f>
        <v/>
      </c>
      <c r="T453" s="6" t="str">
        <f>IF(_xlfn.IFNA(VLOOKUP(O453,buff!$K:$L,2,FALSE),"")=0,"",_xlfn.IFNA(VLOOKUP(O453,buff!$K:$L,2,FALSE),""))</f>
        <v/>
      </c>
      <c r="U453" s="6" t="str">
        <f>IF(_xlfn.IFNA(VLOOKUP(P453,buff!$K:$L,2,FALSE),"")=0,"",_xlfn.IFNA(VLOOKUP(P453,buff!$K:$L,2,FALSE),""))</f>
        <v/>
      </c>
      <c r="V453">
        <v>-634</v>
      </c>
      <c r="W453" t="s">
        <v>1554</v>
      </c>
    </row>
    <row r="454" spans="1:23" x14ac:dyDescent="0.15">
      <c r="A454" s="8" t="str">
        <f t="shared" si="63"/>
        <v>被动技能23等级9</v>
      </c>
      <c r="B454" s="8">
        <f t="shared" si="66"/>
        <v>23</v>
      </c>
      <c r="C454" s="8">
        <f t="shared" si="68"/>
        <v>9</v>
      </c>
      <c r="E454" s="8">
        <f t="shared" si="64"/>
        <v>449</v>
      </c>
      <c r="F454" t="str">
        <f t="shared" si="65"/>
        <v>腐蚀</v>
      </c>
      <c r="G454">
        <v>449</v>
      </c>
      <c r="H454" s="26" t="s">
        <v>892</v>
      </c>
      <c r="I454" s="4" t="str">
        <f t="shared" si="74"/>
        <v>降低敌方全体防御-780</v>
      </c>
      <c r="J454" t="s">
        <v>156</v>
      </c>
      <c r="K454" s="10" t="str">
        <f t="shared" si="73"/>
        <v>20449:100:4:9</v>
      </c>
      <c r="L454" s="4" t="s">
        <v>901</v>
      </c>
      <c r="Q454" s="6" t="str">
        <f>IF(_xlfn.IFNA(VLOOKUP(L454,buff!$K:$L,2,FALSE),"")=0,"",_xlfn.IFNA(VLOOKUP(L454,buff!$K:$L,2,FALSE),""))</f>
        <v>20449:100:4:9</v>
      </c>
      <c r="R454" s="6" t="str">
        <f>IF(_xlfn.IFNA(VLOOKUP(M454,buff!$K:$L,2,FALSE),"")=0,"",_xlfn.IFNA(VLOOKUP(M454,buff!$K:$L,2,FALSE),""))</f>
        <v/>
      </c>
      <c r="S454" s="6" t="str">
        <f>IF(_xlfn.IFNA(VLOOKUP(N454,buff!$K:$L,2,FALSE),"")=0,"",_xlfn.IFNA(VLOOKUP(N454,buff!$K:$L,2,FALSE),""))</f>
        <v/>
      </c>
      <c r="T454" s="6" t="str">
        <f>IF(_xlfn.IFNA(VLOOKUP(O454,buff!$K:$L,2,FALSE),"")=0,"",_xlfn.IFNA(VLOOKUP(O454,buff!$K:$L,2,FALSE),""))</f>
        <v/>
      </c>
      <c r="U454" s="6" t="str">
        <f>IF(_xlfn.IFNA(VLOOKUP(P454,buff!$K:$L,2,FALSE),"")=0,"",_xlfn.IFNA(VLOOKUP(P454,buff!$K:$L,2,FALSE),""))</f>
        <v/>
      </c>
      <c r="V454">
        <v>-780</v>
      </c>
      <c r="W454" t="s">
        <v>1554</v>
      </c>
    </row>
    <row r="455" spans="1:23" x14ac:dyDescent="0.15">
      <c r="A455" s="8" t="str">
        <f t="shared" ref="A455:A518" si="75">A$4&amp;B455&amp;A$5&amp;C455</f>
        <v>被动技能23等级10</v>
      </c>
      <c r="B455" s="8">
        <f t="shared" si="66"/>
        <v>23</v>
      </c>
      <c r="C455" s="8">
        <f t="shared" si="68"/>
        <v>10</v>
      </c>
      <c r="E455" s="8">
        <f t="shared" ref="E455:E518" si="76">G455</f>
        <v>450</v>
      </c>
      <c r="F455" t="str">
        <f t="shared" ref="F455:F518" si="77">H455</f>
        <v>腐蚀</v>
      </c>
      <c r="G455">
        <v>450</v>
      </c>
      <c r="H455" s="26" t="s">
        <v>892</v>
      </c>
      <c r="I455" s="4" t="str">
        <f t="shared" si="74"/>
        <v>降低敌方全体防御-961</v>
      </c>
      <c r="J455" t="s">
        <v>156</v>
      </c>
      <c r="K455" s="10" t="str">
        <f t="shared" si="73"/>
        <v>20450:100:4:9</v>
      </c>
      <c r="L455" s="4" t="s">
        <v>902</v>
      </c>
      <c r="Q455" s="6" t="str">
        <f>IF(_xlfn.IFNA(VLOOKUP(L455,buff!$K:$L,2,FALSE),"")=0,"",_xlfn.IFNA(VLOOKUP(L455,buff!$K:$L,2,FALSE),""))</f>
        <v>20450:100:4:9</v>
      </c>
      <c r="R455" s="6" t="str">
        <f>IF(_xlfn.IFNA(VLOOKUP(M455,buff!$K:$L,2,FALSE),"")=0,"",_xlfn.IFNA(VLOOKUP(M455,buff!$K:$L,2,FALSE),""))</f>
        <v/>
      </c>
      <c r="S455" s="6" t="str">
        <f>IF(_xlfn.IFNA(VLOOKUP(N455,buff!$K:$L,2,FALSE),"")=0,"",_xlfn.IFNA(VLOOKUP(N455,buff!$K:$L,2,FALSE),""))</f>
        <v/>
      </c>
      <c r="T455" s="6" t="str">
        <f>IF(_xlfn.IFNA(VLOOKUP(O455,buff!$K:$L,2,FALSE),"")=0,"",_xlfn.IFNA(VLOOKUP(O455,buff!$K:$L,2,FALSE),""))</f>
        <v/>
      </c>
      <c r="U455" s="6" t="str">
        <f>IF(_xlfn.IFNA(VLOOKUP(P455,buff!$K:$L,2,FALSE),"")=0,"",_xlfn.IFNA(VLOOKUP(P455,buff!$K:$L,2,FALSE),""))</f>
        <v/>
      </c>
      <c r="V455">
        <v>-961</v>
      </c>
      <c r="W455" t="s">
        <v>1554</v>
      </c>
    </row>
    <row r="456" spans="1:23" x14ac:dyDescent="0.15">
      <c r="A456" s="8" t="str">
        <f t="shared" si="75"/>
        <v>被动技能23等级11</v>
      </c>
      <c r="B456" s="8">
        <f t="shared" ref="B456:B519" si="78">IF(C456=1,B455+1,B455)</f>
        <v>23</v>
      </c>
      <c r="C456" s="8">
        <f t="shared" si="68"/>
        <v>11</v>
      </c>
      <c r="E456" s="8">
        <f t="shared" si="76"/>
        <v>451</v>
      </c>
      <c r="F456" t="str">
        <f t="shared" si="77"/>
        <v>腐蚀</v>
      </c>
      <c r="G456">
        <v>451</v>
      </c>
      <c r="H456" s="26" t="s">
        <v>892</v>
      </c>
      <c r="I456" s="4" t="str">
        <f t="shared" si="74"/>
        <v>降低敌方全体防御-1183</v>
      </c>
      <c r="J456" t="s">
        <v>156</v>
      </c>
      <c r="K456" s="10" t="str">
        <f t="shared" si="73"/>
        <v>20451:100:4:9</v>
      </c>
      <c r="L456" s="4" t="s">
        <v>903</v>
      </c>
      <c r="Q456" s="6" t="str">
        <f>IF(_xlfn.IFNA(VLOOKUP(L456,buff!$K:$L,2,FALSE),"")=0,"",_xlfn.IFNA(VLOOKUP(L456,buff!$K:$L,2,FALSE),""))</f>
        <v>20451:100:4:9</v>
      </c>
      <c r="R456" s="6" t="str">
        <f>IF(_xlfn.IFNA(VLOOKUP(M456,buff!$K:$L,2,FALSE),"")=0,"",_xlfn.IFNA(VLOOKUP(M456,buff!$K:$L,2,FALSE),""))</f>
        <v/>
      </c>
      <c r="S456" s="6" t="str">
        <f>IF(_xlfn.IFNA(VLOOKUP(N456,buff!$K:$L,2,FALSE),"")=0,"",_xlfn.IFNA(VLOOKUP(N456,buff!$K:$L,2,FALSE),""))</f>
        <v/>
      </c>
      <c r="T456" s="6" t="str">
        <f>IF(_xlfn.IFNA(VLOOKUP(O456,buff!$K:$L,2,FALSE),"")=0,"",_xlfn.IFNA(VLOOKUP(O456,buff!$K:$L,2,FALSE),""))</f>
        <v/>
      </c>
      <c r="U456" s="6" t="str">
        <f>IF(_xlfn.IFNA(VLOOKUP(P456,buff!$K:$L,2,FALSE),"")=0,"",_xlfn.IFNA(VLOOKUP(P456,buff!$K:$L,2,FALSE),""))</f>
        <v/>
      </c>
      <c r="V456">
        <v>-1183</v>
      </c>
      <c r="W456" t="s">
        <v>1554</v>
      </c>
    </row>
    <row r="457" spans="1:23" x14ac:dyDescent="0.15">
      <c r="A457" s="8" t="str">
        <f t="shared" si="75"/>
        <v>被动技能23等级12</v>
      </c>
      <c r="B457" s="8">
        <f t="shared" si="78"/>
        <v>23</v>
      </c>
      <c r="C457" s="8">
        <f t="shared" si="68"/>
        <v>12</v>
      </c>
      <c r="E457" s="8">
        <f t="shared" si="76"/>
        <v>452</v>
      </c>
      <c r="F457" t="str">
        <f t="shared" si="77"/>
        <v>腐蚀</v>
      </c>
      <c r="G457">
        <v>452</v>
      </c>
      <c r="H457" s="26" t="s">
        <v>892</v>
      </c>
      <c r="I457" s="4" t="str">
        <f t="shared" si="74"/>
        <v>降低敌方全体防御-1457</v>
      </c>
      <c r="J457" t="s">
        <v>156</v>
      </c>
      <c r="K457" s="10" t="str">
        <f t="shared" si="73"/>
        <v>20452:100:4:9</v>
      </c>
      <c r="L457" s="4" t="s">
        <v>904</v>
      </c>
      <c r="Q457" s="6" t="str">
        <f>IF(_xlfn.IFNA(VLOOKUP(L457,buff!$K:$L,2,FALSE),"")=0,"",_xlfn.IFNA(VLOOKUP(L457,buff!$K:$L,2,FALSE),""))</f>
        <v>20452:100:4:9</v>
      </c>
      <c r="R457" s="6" t="str">
        <f>IF(_xlfn.IFNA(VLOOKUP(M457,buff!$K:$L,2,FALSE),"")=0,"",_xlfn.IFNA(VLOOKUP(M457,buff!$K:$L,2,FALSE),""))</f>
        <v/>
      </c>
      <c r="S457" s="6" t="str">
        <f>IF(_xlfn.IFNA(VLOOKUP(N457,buff!$K:$L,2,FALSE),"")=0,"",_xlfn.IFNA(VLOOKUP(N457,buff!$K:$L,2,FALSE),""))</f>
        <v/>
      </c>
      <c r="T457" s="6" t="str">
        <f>IF(_xlfn.IFNA(VLOOKUP(O457,buff!$K:$L,2,FALSE),"")=0,"",_xlfn.IFNA(VLOOKUP(O457,buff!$K:$L,2,FALSE),""))</f>
        <v/>
      </c>
      <c r="U457" s="6" t="str">
        <f>IF(_xlfn.IFNA(VLOOKUP(P457,buff!$K:$L,2,FALSE),"")=0,"",_xlfn.IFNA(VLOOKUP(P457,buff!$K:$L,2,FALSE),""))</f>
        <v/>
      </c>
      <c r="V457">
        <v>-1457</v>
      </c>
      <c r="W457" t="s">
        <v>1554</v>
      </c>
    </row>
    <row r="458" spans="1:23" x14ac:dyDescent="0.15">
      <c r="A458" s="8" t="str">
        <f t="shared" si="75"/>
        <v>被动技能23等级13</v>
      </c>
      <c r="B458" s="8">
        <f t="shared" si="78"/>
        <v>23</v>
      </c>
      <c r="C458" s="8">
        <f t="shared" si="68"/>
        <v>13</v>
      </c>
      <c r="E458" s="8">
        <f t="shared" si="76"/>
        <v>453</v>
      </c>
      <c r="F458" t="str">
        <f t="shared" si="77"/>
        <v>腐蚀</v>
      </c>
      <c r="G458">
        <v>453</v>
      </c>
      <c r="H458" s="26" t="s">
        <v>892</v>
      </c>
      <c r="I458" s="4" t="str">
        <f t="shared" si="74"/>
        <v>降低敌方全体防御-1794</v>
      </c>
      <c r="J458" t="s">
        <v>156</v>
      </c>
      <c r="K458" s="10" t="str">
        <f t="shared" si="73"/>
        <v>20453:100:4:9</v>
      </c>
      <c r="L458" s="4" t="s">
        <v>905</v>
      </c>
      <c r="Q458" s="6" t="str">
        <f>IF(_xlfn.IFNA(VLOOKUP(L458,buff!$K:$L,2,FALSE),"")=0,"",_xlfn.IFNA(VLOOKUP(L458,buff!$K:$L,2,FALSE),""))</f>
        <v>20453:100:4:9</v>
      </c>
      <c r="R458" s="6" t="str">
        <f>IF(_xlfn.IFNA(VLOOKUP(M458,buff!$K:$L,2,FALSE),"")=0,"",_xlfn.IFNA(VLOOKUP(M458,buff!$K:$L,2,FALSE),""))</f>
        <v/>
      </c>
      <c r="S458" s="6" t="str">
        <f>IF(_xlfn.IFNA(VLOOKUP(N458,buff!$K:$L,2,FALSE),"")=0,"",_xlfn.IFNA(VLOOKUP(N458,buff!$K:$L,2,FALSE),""))</f>
        <v/>
      </c>
      <c r="T458" s="6" t="str">
        <f>IF(_xlfn.IFNA(VLOOKUP(O458,buff!$K:$L,2,FALSE),"")=0,"",_xlfn.IFNA(VLOOKUP(O458,buff!$K:$L,2,FALSE),""))</f>
        <v/>
      </c>
      <c r="U458" s="6" t="str">
        <f>IF(_xlfn.IFNA(VLOOKUP(P458,buff!$K:$L,2,FALSE),"")=0,"",_xlfn.IFNA(VLOOKUP(P458,buff!$K:$L,2,FALSE),""))</f>
        <v/>
      </c>
      <c r="V458">
        <v>-1794</v>
      </c>
      <c r="W458" t="s">
        <v>1554</v>
      </c>
    </row>
    <row r="459" spans="1:23" x14ac:dyDescent="0.15">
      <c r="A459" s="8" t="str">
        <f t="shared" si="75"/>
        <v>被动技能23等级14</v>
      </c>
      <c r="B459" s="8">
        <f t="shared" si="78"/>
        <v>23</v>
      </c>
      <c r="C459" s="8">
        <f t="shared" si="68"/>
        <v>14</v>
      </c>
      <c r="E459" s="8">
        <f t="shared" si="76"/>
        <v>454</v>
      </c>
      <c r="F459" t="str">
        <f t="shared" si="77"/>
        <v>腐蚀</v>
      </c>
      <c r="G459">
        <v>454</v>
      </c>
      <c r="H459" s="26" t="s">
        <v>892</v>
      </c>
      <c r="I459" s="4" t="str">
        <f t="shared" si="74"/>
        <v>降低敌方全体防御-2208</v>
      </c>
      <c r="J459" t="s">
        <v>156</v>
      </c>
      <c r="K459" s="10" t="str">
        <f t="shared" si="73"/>
        <v>20454:100:4:9</v>
      </c>
      <c r="L459" s="4" t="s">
        <v>906</v>
      </c>
      <c r="Q459" s="6" t="str">
        <f>IF(_xlfn.IFNA(VLOOKUP(L459,buff!$K:$L,2,FALSE),"")=0,"",_xlfn.IFNA(VLOOKUP(L459,buff!$K:$L,2,FALSE),""))</f>
        <v>20454:100:4:9</v>
      </c>
      <c r="R459" s="6" t="str">
        <f>IF(_xlfn.IFNA(VLOOKUP(M459,buff!$K:$L,2,FALSE),"")=0,"",_xlfn.IFNA(VLOOKUP(M459,buff!$K:$L,2,FALSE),""))</f>
        <v/>
      </c>
      <c r="S459" s="6" t="str">
        <f>IF(_xlfn.IFNA(VLOOKUP(N459,buff!$K:$L,2,FALSE),"")=0,"",_xlfn.IFNA(VLOOKUP(N459,buff!$K:$L,2,FALSE),""))</f>
        <v/>
      </c>
      <c r="T459" s="6" t="str">
        <f>IF(_xlfn.IFNA(VLOOKUP(O459,buff!$K:$L,2,FALSE),"")=0,"",_xlfn.IFNA(VLOOKUP(O459,buff!$K:$L,2,FALSE),""))</f>
        <v/>
      </c>
      <c r="U459" s="6" t="str">
        <f>IF(_xlfn.IFNA(VLOOKUP(P459,buff!$K:$L,2,FALSE),"")=0,"",_xlfn.IFNA(VLOOKUP(P459,buff!$K:$L,2,FALSE),""))</f>
        <v/>
      </c>
      <c r="V459">
        <v>-2208</v>
      </c>
      <c r="W459" t="s">
        <v>1554</v>
      </c>
    </row>
    <row r="460" spans="1:23" x14ac:dyDescent="0.15">
      <c r="A460" s="8" t="str">
        <f t="shared" si="75"/>
        <v>被动技能23等级15</v>
      </c>
      <c r="B460" s="8">
        <f t="shared" si="78"/>
        <v>23</v>
      </c>
      <c r="C460" s="8">
        <f t="shared" si="68"/>
        <v>15</v>
      </c>
      <c r="E460" s="8">
        <f t="shared" si="76"/>
        <v>455</v>
      </c>
      <c r="F460" t="str">
        <f t="shared" si="77"/>
        <v>腐蚀</v>
      </c>
      <c r="G460">
        <v>455</v>
      </c>
      <c r="H460" s="26" t="s">
        <v>892</v>
      </c>
      <c r="I460" s="4" t="str">
        <f t="shared" si="74"/>
        <v>降低敌方全体防御-2719</v>
      </c>
      <c r="J460" t="s">
        <v>156</v>
      </c>
      <c r="K460" s="10" t="str">
        <f t="shared" si="73"/>
        <v>20455:100:4:9</v>
      </c>
      <c r="L460" s="4" t="s">
        <v>907</v>
      </c>
      <c r="Q460" s="6" t="str">
        <f>IF(_xlfn.IFNA(VLOOKUP(L460,buff!$K:$L,2,FALSE),"")=0,"",_xlfn.IFNA(VLOOKUP(L460,buff!$K:$L,2,FALSE),""))</f>
        <v>20455:100:4:9</v>
      </c>
      <c r="R460" s="6" t="str">
        <f>IF(_xlfn.IFNA(VLOOKUP(M460,buff!$K:$L,2,FALSE),"")=0,"",_xlfn.IFNA(VLOOKUP(M460,buff!$K:$L,2,FALSE),""))</f>
        <v/>
      </c>
      <c r="S460" s="6" t="str">
        <f>IF(_xlfn.IFNA(VLOOKUP(N460,buff!$K:$L,2,FALSE),"")=0,"",_xlfn.IFNA(VLOOKUP(N460,buff!$K:$L,2,FALSE),""))</f>
        <v/>
      </c>
      <c r="T460" s="6" t="str">
        <f>IF(_xlfn.IFNA(VLOOKUP(O460,buff!$K:$L,2,FALSE),"")=0,"",_xlfn.IFNA(VLOOKUP(O460,buff!$K:$L,2,FALSE),""))</f>
        <v/>
      </c>
      <c r="U460" s="6" t="str">
        <f>IF(_xlfn.IFNA(VLOOKUP(P460,buff!$K:$L,2,FALSE),"")=0,"",_xlfn.IFNA(VLOOKUP(P460,buff!$K:$L,2,FALSE),""))</f>
        <v/>
      </c>
      <c r="V460">
        <v>-2719</v>
      </c>
      <c r="W460" t="s">
        <v>1554</v>
      </c>
    </row>
    <row r="461" spans="1:23" x14ac:dyDescent="0.15">
      <c r="A461" s="8" t="str">
        <f t="shared" si="75"/>
        <v>被动技能23等级16</v>
      </c>
      <c r="B461" s="8">
        <f t="shared" si="78"/>
        <v>23</v>
      </c>
      <c r="C461" s="8">
        <f t="shared" si="68"/>
        <v>16</v>
      </c>
      <c r="E461" s="8">
        <f t="shared" si="76"/>
        <v>456</v>
      </c>
      <c r="F461" t="str">
        <f t="shared" si="77"/>
        <v>腐蚀</v>
      </c>
      <c r="G461">
        <v>456</v>
      </c>
      <c r="H461" s="26" t="s">
        <v>892</v>
      </c>
      <c r="I461" s="4" t="str">
        <f t="shared" si="74"/>
        <v>降低敌方全体防御-3347</v>
      </c>
      <c r="J461" t="s">
        <v>156</v>
      </c>
      <c r="K461" s="10" t="str">
        <f t="shared" si="73"/>
        <v>20456:100:4:9</v>
      </c>
      <c r="L461" s="4" t="s">
        <v>908</v>
      </c>
      <c r="Q461" s="6" t="str">
        <f>IF(_xlfn.IFNA(VLOOKUP(L461,buff!$K:$L,2,FALSE),"")=0,"",_xlfn.IFNA(VLOOKUP(L461,buff!$K:$L,2,FALSE),""))</f>
        <v>20456:100:4:9</v>
      </c>
      <c r="R461" s="6" t="str">
        <f>IF(_xlfn.IFNA(VLOOKUP(M461,buff!$K:$L,2,FALSE),"")=0,"",_xlfn.IFNA(VLOOKUP(M461,buff!$K:$L,2,FALSE),""))</f>
        <v/>
      </c>
      <c r="S461" s="6" t="str">
        <f>IF(_xlfn.IFNA(VLOOKUP(N461,buff!$K:$L,2,FALSE),"")=0,"",_xlfn.IFNA(VLOOKUP(N461,buff!$K:$L,2,FALSE),""))</f>
        <v/>
      </c>
      <c r="T461" s="6" t="str">
        <f>IF(_xlfn.IFNA(VLOOKUP(O461,buff!$K:$L,2,FALSE),"")=0,"",_xlfn.IFNA(VLOOKUP(O461,buff!$K:$L,2,FALSE),""))</f>
        <v/>
      </c>
      <c r="U461" s="6" t="str">
        <f>IF(_xlfn.IFNA(VLOOKUP(P461,buff!$K:$L,2,FALSE),"")=0,"",_xlfn.IFNA(VLOOKUP(P461,buff!$K:$L,2,FALSE),""))</f>
        <v/>
      </c>
      <c r="V461">
        <v>-3347</v>
      </c>
      <c r="W461" t="s">
        <v>1554</v>
      </c>
    </row>
    <row r="462" spans="1:23" x14ac:dyDescent="0.15">
      <c r="A462" s="8" t="str">
        <f t="shared" si="75"/>
        <v>被动技能23等级17</v>
      </c>
      <c r="B462" s="8">
        <f t="shared" si="78"/>
        <v>23</v>
      </c>
      <c r="C462" s="8">
        <f t="shared" si="68"/>
        <v>17</v>
      </c>
      <c r="E462" s="8">
        <f t="shared" si="76"/>
        <v>457</v>
      </c>
      <c r="F462" t="str">
        <f t="shared" si="77"/>
        <v>腐蚀</v>
      </c>
      <c r="G462">
        <v>457</v>
      </c>
      <c r="H462" s="26" t="s">
        <v>892</v>
      </c>
      <c r="I462" s="4" t="str">
        <f t="shared" si="74"/>
        <v>降低敌方全体防御-4121</v>
      </c>
      <c r="J462" t="s">
        <v>156</v>
      </c>
      <c r="K462" s="10" t="str">
        <f t="shared" si="73"/>
        <v>20457:100:4:9</v>
      </c>
      <c r="L462" s="4" t="s">
        <v>909</v>
      </c>
      <c r="Q462" s="6" t="str">
        <f>IF(_xlfn.IFNA(VLOOKUP(L462,buff!$K:$L,2,FALSE),"")=0,"",_xlfn.IFNA(VLOOKUP(L462,buff!$K:$L,2,FALSE),""))</f>
        <v>20457:100:4:9</v>
      </c>
      <c r="R462" s="6" t="str">
        <f>IF(_xlfn.IFNA(VLOOKUP(M462,buff!$K:$L,2,FALSE),"")=0,"",_xlfn.IFNA(VLOOKUP(M462,buff!$K:$L,2,FALSE),""))</f>
        <v/>
      </c>
      <c r="S462" s="6" t="str">
        <f>IF(_xlfn.IFNA(VLOOKUP(N462,buff!$K:$L,2,FALSE),"")=0,"",_xlfn.IFNA(VLOOKUP(N462,buff!$K:$L,2,FALSE),""))</f>
        <v/>
      </c>
      <c r="T462" s="6" t="str">
        <f>IF(_xlfn.IFNA(VLOOKUP(O462,buff!$K:$L,2,FALSE),"")=0,"",_xlfn.IFNA(VLOOKUP(O462,buff!$K:$L,2,FALSE),""))</f>
        <v/>
      </c>
      <c r="U462" s="6" t="str">
        <f>IF(_xlfn.IFNA(VLOOKUP(P462,buff!$K:$L,2,FALSE),"")=0,"",_xlfn.IFNA(VLOOKUP(P462,buff!$K:$L,2,FALSE),""))</f>
        <v/>
      </c>
      <c r="V462">
        <v>-4121</v>
      </c>
      <c r="W462" t="s">
        <v>1554</v>
      </c>
    </row>
    <row r="463" spans="1:23" x14ac:dyDescent="0.15">
      <c r="A463" s="8" t="str">
        <f t="shared" si="75"/>
        <v>被动技能23等级18</v>
      </c>
      <c r="B463" s="8">
        <f t="shared" si="78"/>
        <v>23</v>
      </c>
      <c r="C463" s="8">
        <f t="shared" si="68"/>
        <v>18</v>
      </c>
      <c r="E463" s="8">
        <f t="shared" si="76"/>
        <v>458</v>
      </c>
      <c r="F463" t="str">
        <f t="shared" si="77"/>
        <v>腐蚀</v>
      </c>
      <c r="G463">
        <v>458</v>
      </c>
      <c r="H463" s="26" t="s">
        <v>892</v>
      </c>
      <c r="I463" s="4" t="str">
        <f t="shared" si="74"/>
        <v>降低敌方全体防御-5074</v>
      </c>
      <c r="J463" t="s">
        <v>156</v>
      </c>
      <c r="K463" s="10" t="str">
        <f t="shared" si="73"/>
        <v>20458:100:4:9</v>
      </c>
      <c r="L463" s="4" t="s">
        <v>910</v>
      </c>
      <c r="Q463" s="6" t="str">
        <f>IF(_xlfn.IFNA(VLOOKUP(L463,buff!$K:$L,2,FALSE),"")=0,"",_xlfn.IFNA(VLOOKUP(L463,buff!$K:$L,2,FALSE),""))</f>
        <v>20458:100:4:9</v>
      </c>
      <c r="R463" s="6" t="str">
        <f>IF(_xlfn.IFNA(VLOOKUP(M463,buff!$K:$L,2,FALSE),"")=0,"",_xlfn.IFNA(VLOOKUP(M463,buff!$K:$L,2,FALSE),""))</f>
        <v/>
      </c>
      <c r="S463" s="6" t="str">
        <f>IF(_xlfn.IFNA(VLOOKUP(N463,buff!$K:$L,2,FALSE),"")=0,"",_xlfn.IFNA(VLOOKUP(N463,buff!$K:$L,2,FALSE),""))</f>
        <v/>
      </c>
      <c r="T463" s="6" t="str">
        <f>IF(_xlfn.IFNA(VLOOKUP(O463,buff!$K:$L,2,FALSE),"")=0,"",_xlfn.IFNA(VLOOKUP(O463,buff!$K:$L,2,FALSE),""))</f>
        <v/>
      </c>
      <c r="U463" s="6" t="str">
        <f>IF(_xlfn.IFNA(VLOOKUP(P463,buff!$K:$L,2,FALSE),"")=0,"",_xlfn.IFNA(VLOOKUP(P463,buff!$K:$L,2,FALSE),""))</f>
        <v/>
      </c>
      <c r="V463">
        <v>-5074</v>
      </c>
      <c r="W463" t="s">
        <v>1554</v>
      </c>
    </row>
    <row r="464" spans="1:23" x14ac:dyDescent="0.15">
      <c r="A464" s="8" t="str">
        <f t="shared" si="75"/>
        <v>被动技能23等级19</v>
      </c>
      <c r="B464" s="8">
        <f t="shared" si="78"/>
        <v>23</v>
      </c>
      <c r="C464" s="8">
        <f t="shared" si="68"/>
        <v>19</v>
      </c>
      <c r="E464" s="8">
        <f t="shared" si="76"/>
        <v>459</v>
      </c>
      <c r="F464" t="str">
        <f t="shared" si="77"/>
        <v>腐蚀</v>
      </c>
      <c r="G464">
        <v>459</v>
      </c>
      <c r="H464" s="26" t="s">
        <v>892</v>
      </c>
      <c r="I464" s="4" t="str">
        <f t="shared" si="74"/>
        <v>降低敌方全体防御-6247</v>
      </c>
      <c r="J464" t="s">
        <v>156</v>
      </c>
      <c r="K464" s="10" t="str">
        <f t="shared" si="73"/>
        <v>20459:100:4:9</v>
      </c>
      <c r="L464" s="4" t="s">
        <v>911</v>
      </c>
      <c r="Q464" s="6" t="str">
        <f>IF(_xlfn.IFNA(VLOOKUP(L464,buff!$K:$L,2,FALSE),"")=0,"",_xlfn.IFNA(VLOOKUP(L464,buff!$K:$L,2,FALSE),""))</f>
        <v>20459:100:4:9</v>
      </c>
      <c r="R464" s="6" t="str">
        <f>IF(_xlfn.IFNA(VLOOKUP(M464,buff!$K:$L,2,FALSE),"")=0,"",_xlfn.IFNA(VLOOKUP(M464,buff!$K:$L,2,FALSE),""))</f>
        <v/>
      </c>
      <c r="S464" s="6" t="str">
        <f>IF(_xlfn.IFNA(VLOOKUP(N464,buff!$K:$L,2,FALSE),"")=0,"",_xlfn.IFNA(VLOOKUP(N464,buff!$K:$L,2,FALSE),""))</f>
        <v/>
      </c>
      <c r="T464" s="6" t="str">
        <f>IF(_xlfn.IFNA(VLOOKUP(O464,buff!$K:$L,2,FALSE),"")=0,"",_xlfn.IFNA(VLOOKUP(O464,buff!$K:$L,2,FALSE),""))</f>
        <v/>
      </c>
      <c r="U464" s="6" t="str">
        <f>IF(_xlfn.IFNA(VLOOKUP(P464,buff!$K:$L,2,FALSE),"")=0,"",_xlfn.IFNA(VLOOKUP(P464,buff!$K:$L,2,FALSE),""))</f>
        <v/>
      </c>
      <c r="V464">
        <v>-6247</v>
      </c>
      <c r="W464" t="s">
        <v>1554</v>
      </c>
    </row>
    <row r="465" spans="1:23" x14ac:dyDescent="0.15">
      <c r="A465" s="8" t="str">
        <f t="shared" si="75"/>
        <v>被动技能23等级20</v>
      </c>
      <c r="B465" s="8">
        <f t="shared" si="78"/>
        <v>23</v>
      </c>
      <c r="C465" s="8">
        <f t="shared" si="68"/>
        <v>20</v>
      </c>
      <c r="E465" s="8">
        <f t="shared" si="76"/>
        <v>460</v>
      </c>
      <c r="F465" t="str">
        <f t="shared" si="77"/>
        <v>腐蚀</v>
      </c>
      <c r="G465">
        <v>460</v>
      </c>
      <c r="H465" s="26" t="s">
        <v>892</v>
      </c>
      <c r="I465" s="4" t="str">
        <f t="shared" si="74"/>
        <v>降低敌方全体防御-7692</v>
      </c>
      <c r="J465" t="s">
        <v>156</v>
      </c>
      <c r="K465" s="10" t="str">
        <f t="shared" si="73"/>
        <v>20460:100:4:9</v>
      </c>
      <c r="L465" s="4" t="s">
        <v>912</v>
      </c>
      <c r="Q465" s="6" t="str">
        <f>IF(_xlfn.IFNA(VLOOKUP(L465,buff!$K:$L,2,FALSE),"")=0,"",_xlfn.IFNA(VLOOKUP(L465,buff!$K:$L,2,FALSE),""))</f>
        <v>20460:100:4:9</v>
      </c>
      <c r="R465" s="6" t="str">
        <f>IF(_xlfn.IFNA(VLOOKUP(M465,buff!$K:$L,2,FALSE),"")=0,"",_xlfn.IFNA(VLOOKUP(M465,buff!$K:$L,2,FALSE),""))</f>
        <v/>
      </c>
      <c r="S465" s="6" t="str">
        <f>IF(_xlfn.IFNA(VLOOKUP(N465,buff!$K:$L,2,FALSE),"")=0,"",_xlfn.IFNA(VLOOKUP(N465,buff!$K:$L,2,FALSE),""))</f>
        <v/>
      </c>
      <c r="T465" s="6" t="str">
        <f>IF(_xlfn.IFNA(VLOOKUP(O465,buff!$K:$L,2,FALSE),"")=0,"",_xlfn.IFNA(VLOOKUP(O465,buff!$K:$L,2,FALSE),""))</f>
        <v/>
      </c>
      <c r="U465" s="6" t="str">
        <f>IF(_xlfn.IFNA(VLOOKUP(P465,buff!$K:$L,2,FALSE),"")=0,"",_xlfn.IFNA(VLOOKUP(P465,buff!$K:$L,2,FALSE),""))</f>
        <v/>
      </c>
      <c r="V465">
        <v>-7692</v>
      </c>
      <c r="W465" t="s">
        <v>1554</v>
      </c>
    </row>
    <row r="466" spans="1:23" x14ac:dyDescent="0.15">
      <c r="A466" s="8" t="str">
        <f t="shared" si="75"/>
        <v>被动技能24等级1</v>
      </c>
      <c r="B466" s="8">
        <f t="shared" si="78"/>
        <v>24</v>
      </c>
      <c r="C466" s="8">
        <f t="shared" si="68"/>
        <v>1</v>
      </c>
      <c r="E466" s="8">
        <f t="shared" si="76"/>
        <v>461</v>
      </c>
      <c r="F466" t="str">
        <f t="shared" si="77"/>
        <v>精准</v>
      </c>
      <c r="G466">
        <v>461</v>
      </c>
      <c r="H466" s="26" t="s">
        <v>489</v>
      </c>
      <c r="I466" s="4" t="str">
        <f>"提升自身命中率"&amp;V466&amp;"并提升暴击率"&amp;W466</f>
        <v>提升自身命中率5并提升暴击率5</v>
      </c>
      <c r="J466" t="s">
        <v>156</v>
      </c>
      <c r="K466" s="10" t="str">
        <f t="shared" si="73"/>
        <v>20461:100:1:0</v>
      </c>
      <c r="L466" s="4" t="s">
        <v>913</v>
      </c>
      <c r="M466" s="4"/>
      <c r="Q466" s="6" t="str">
        <f>IF(_xlfn.IFNA(VLOOKUP(L466,buff!$K:$L,2,FALSE),"")=0,"",_xlfn.IFNA(VLOOKUP(L466,buff!$K:$L,2,FALSE),""))</f>
        <v>20461:100:1:0</v>
      </c>
      <c r="R466" s="6" t="str">
        <f>IF(_xlfn.IFNA(VLOOKUP(M466,buff!$K:$L,2,FALSE),"")=0,"",_xlfn.IFNA(VLOOKUP(M466,buff!$K:$L,2,FALSE),""))</f>
        <v/>
      </c>
      <c r="S466" s="6" t="str">
        <f>IF(_xlfn.IFNA(VLOOKUP(N466,buff!$K:$L,2,FALSE),"")=0,"",_xlfn.IFNA(VLOOKUP(N466,buff!$K:$L,2,FALSE),""))</f>
        <v/>
      </c>
      <c r="T466" s="6" t="str">
        <f>IF(_xlfn.IFNA(VLOOKUP(O466,buff!$K:$L,2,FALSE),"")=0,"",_xlfn.IFNA(VLOOKUP(O466,buff!$K:$L,2,FALSE),""))</f>
        <v/>
      </c>
      <c r="U466" s="6" t="str">
        <f>IF(_xlfn.IFNA(VLOOKUP(P466,buff!$K:$L,2,FALSE),"")=0,"",_xlfn.IFNA(VLOOKUP(P466,buff!$K:$L,2,FALSE),""))</f>
        <v/>
      </c>
      <c r="V466">
        <v>5</v>
      </c>
      <c r="W466">
        <v>5</v>
      </c>
    </row>
    <row r="467" spans="1:23" x14ac:dyDescent="0.15">
      <c r="A467" s="8" t="str">
        <f t="shared" si="75"/>
        <v>被动技能24等级2</v>
      </c>
      <c r="B467" s="8">
        <f t="shared" si="78"/>
        <v>24</v>
      </c>
      <c r="C467" s="8">
        <f t="shared" si="68"/>
        <v>2</v>
      </c>
      <c r="E467" s="8">
        <f t="shared" si="76"/>
        <v>462</v>
      </c>
      <c r="F467" t="str">
        <f t="shared" si="77"/>
        <v>精准</v>
      </c>
      <c r="G467">
        <v>462</v>
      </c>
      <c r="H467" s="26" t="s">
        <v>489</v>
      </c>
      <c r="I467" s="4" t="str">
        <f t="shared" ref="I467:I485" si="79">"提升自身命中率"&amp;V467&amp;"并提升暴击率"&amp;W467</f>
        <v>提升自身命中率6并提升暴击率6</v>
      </c>
      <c r="J467" t="s">
        <v>156</v>
      </c>
      <c r="K467" s="10" t="str">
        <f t="shared" si="73"/>
        <v>20462:100:1:0</v>
      </c>
      <c r="L467" s="4" t="s">
        <v>914</v>
      </c>
      <c r="M467" s="4"/>
      <c r="Q467" s="6" t="str">
        <f>IF(_xlfn.IFNA(VLOOKUP(L467,buff!$K:$L,2,FALSE),"")=0,"",_xlfn.IFNA(VLOOKUP(L467,buff!$K:$L,2,FALSE),""))</f>
        <v>20462:100:1:0</v>
      </c>
      <c r="R467" s="6" t="str">
        <f>IF(_xlfn.IFNA(VLOOKUP(M467,buff!$K:$L,2,FALSE),"")=0,"",_xlfn.IFNA(VLOOKUP(M467,buff!$K:$L,2,FALSE),""))</f>
        <v/>
      </c>
      <c r="S467" s="6" t="str">
        <f>IF(_xlfn.IFNA(VLOOKUP(N467,buff!$K:$L,2,FALSE),"")=0,"",_xlfn.IFNA(VLOOKUP(N467,buff!$K:$L,2,FALSE),""))</f>
        <v/>
      </c>
      <c r="T467" s="6" t="str">
        <f>IF(_xlfn.IFNA(VLOOKUP(O467,buff!$K:$L,2,FALSE),"")=0,"",_xlfn.IFNA(VLOOKUP(O467,buff!$K:$L,2,FALSE),""))</f>
        <v/>
      </c>
      <c r="U467" s="6" t="str">
        <f>IF(_xlfn.IFNA(VLOOKUP(P467,buff!$K:$L,2,FALSE),"")=0,"",_xlfn.IFNA(VLOOKUP(P467,buff!$K:$L,2,FALSE),""))</f>
        <v/>
      </c>
      <c r="V467">
        <v>6</v>
      </c>
      <c r="W467">
        <v>6</v>
      </c>
    </row>
    <row r="468" spans="1:23" x14ac:dyDescent="0.15">
      <c r="A468" s="8" t="str">
        <f t="shared" si="75"/>
        <v>被动技能24等级3</v>
      </c>
      <c r="B468" s="8">
        <f t="shared" si="78"/>
        <v>24</v>
      </c>
      <c r="C468" s="8">
        <f t="shared" si="68"/>
        <v>3</v>
      </c>
      <c r="E468" s="8">
        <f t="shared" si="76"/>
        <v>463</v>
      </c>
      <c r="F468" t="str">
        <f t="shared" si="77"/>
        <v>精准</v>
      </c>
      <c r="G468">
        <v>463</v>
      </c>
      <c r="H468" s="26" t="s">
        <v>489</v>
      </c>
      <c r="I468" s="4" t="str">
        <f t="shared" si="79"/>
        <v>提升自身命中率7并提升暴击率7</v>
      </c>
      <c r="J468" t="s">
        <v>156</v>
      </c>
      <c r="K468" s="10" t="str">
        <f t="shared" si="73"/>
        <v>20463:100:1:0</v>
      </c>
      <c r="L468" s="4" t="s">
        <v>915</v>
      </c>
      <c r="M468" s="4"/>
      <c r="Q468" s="6" t="str">
        <f>IF(_xlfn.IFNA(VLOOKUP(L468,buff!$K:$L,2,FALSE),"")=0,"",_xlfn.IFNA(VLOOKUP(L468,buff!$K:$L,2,FALSE),""))</f>
        <v>20463:100:1:0</v>
      </c>
      <c r="R468" s="6" t="str">
        <f>IF(_xlfn.IFNA(VLOOKUP(M468,buff!$K:$L,2,FALSE),"")=0,"",_xlfn.IFNA(VLOOKUP(M468,buff!$K:$L,2,FALSE),""))</f>
        <v/>
      </c>
      <c r="S468" s="6" t="str">
        <f>IF(_xlfn.IFNA(VLOOKUP(N468,buff!$K:$L,2,FALSE),"")=0,"",_xlfn.IFNA(VLOOKUP(N468,buff!$K:$L,2,FALSE),""))</f>
        <v/>
      </c>
      <c r="T468" s="6" t="str">
        <f>IF(_xlfn.IFNA(VLOOKUP(O468,buff!$K:$L,2,FALSE),"")=0,"",_xlfn.IFNA(VLOOKUP(O468,buff!$K:$L,2,FALSE),""))</f>
        <v/>
      </c>
      <c r="U468" s="6" t="str">
        <f>IF(_xlfn.IFNA(VLOOKUP(P468,buff!$K:$L,2,FALSE),"")=0,"",_xlfn.IFNA(VLOOKUP(P468,buff!$K:$L,2,FALSE),""))</f>
        <v/>
      </c>
      <c r="V468">
        <v>7</v>
      </c>
      <c r="W468">
        <v>7</v>
      </c>
    </row>
    <row r="469" spans="1:23" x14ac:dyDescent="0.15">
      <c r="A469" s="8" t="str">
        <f t="shared" si="75"/>
        <v>被动技能24等级4</v>
      </c>
      <c r="B469" s="8">
        <f t="shared" si="78"/>
        <v>24</v>
      </c>
      <c r="C469" s="8">
        <f t="shared" si="68"/>
        <v>4</v>
      </c>
      <c r="E469" s="8">
        <f t="shared" si="76"/>
        <v>464</v>
      </c>
      <c r="F469" t="str">
        <f t="shared" si="77"/>
        <v>精准</v>
      </c>
      <c r="G469">
        <v>464</v>
      </c>
      <c r="H469" s="26" t="s">
        <v>489</v>
      </c>
      <c r="I469" s="4" t="str">
        <f t="shared" si="79"/>
        <v>提升自身命中率8并提升暴击率8</v>
      </c>
      <c r="J469" t="s">
        <v>156</v>
      </c>
      <c r="K469" s="10" t="str">
        <f t="shared" si="73"/>
        <v>20464:100:1:0</v>
      </c>
      <c r="L469" s="4" t="s">
        <v>916</v>
      </c>
      <c r="M469" s="4"/>
      <c r="Q469" s="6" t="str">
        <f>IF(_xlfn.IFNA(VLOOKUP(L469,buff!$K:$L,2,FALSE),"")=0,"",_xlfn.IFNA(VLOOKUP(L469,buff!$K:$L,2,FALSE),""))</f>
        <v>20464:100:1:0</v>
      </c>
      <c r="R469" s="6" t="str">
        <f>IF(_xlfn.IFNA(VLOOKUP(M469,buff!$K:$L,2,FALSE),"")=0,"",_xlfn.IFNA(VLOOKUP(M469,buff!$K:$L,2,FALSE),""))</f>
        <v/>
      </c>
      <c r="S469" s="6" t="str">
        <f>IF(_xlfn.IFNA(VLOOKUP(N469,buff!$K:$L,2,FALSE),"")=0,"",_xlfn.IFNA(VLOOKUP(N469,buff!$K:$L,2,FALSE),""))</f>
        <v/>
      </c>
      <c r="T469" s="6" t="str">
        <f>IF(_xlfn.IFNA(VLOOKUP(O469,buff!$K:$L,2,FALSE),"")=0,"",_xlfn.IFNA(VLOOKUP(O469,buff!$K:$L,2,FALSE),""))</f>
        <v/>
      </c>
      <c r="U469" s="6" t="str">
        <f>IF(_xlfn.IFNA(VLOOKUP(P469,buff!$K:$L,2,FALSE),"")=0,"",_xlfn.IFNA(VLOOKUP(P469,buff!$K:$L,2,FALSE),""))</f>
        <v/>
      </c>
      <c r="V469">
        <v>8</v>
      </c>
      <c r="W469">
        <v>8</v>
      </c>
    </row>
    <row r="470" spans="1:23" x14ac:dyDescent="0.15">
      <c r="A470" s="8" t="str">
        <f t="shared" si="75"/>
        <v>被动技能24等级5</v>
      </c>
      <c r="B470" s="8">
        <f t="shared" si="78"/>
        <v>24</v>
      </c>
      <c r="C470" s="8">
        <f t="shared" si="68"/>
        <v>5</v>
      </c>
      <c r="E470" s="8">
        <f t="shared" si="76"/>
        <v>465</v>
      </c>
      <c r="F470" t="str">
        <f t="shared" si="77"/>
        <v>精准</v>
      </c>
      <c r="G470">
        <v>465</v>
      </c>
      <c r="H470" s="26" t="s">
        <v>489</v>
      </c>
      <c r="I470" s="4" t="str">
        <f t="shared" si="79"/>
        <v>提升自身命中率9并提升暴击率9</v>
      </c>
      <c r="J470" t="s">
        <v>156</v>
      </c>
      <c r="K470" s="10" t="str">
        <f t="shared" si="73"/>
        <v>20465:100:1:0</v>
      </c>
      <c r="L470" s="4" t="s">
        <v>917</v>
      </c>
      <c r="M470" s="4"/>
      <c r="Q470" s="6" t="str">
        <f>IF(_xlfn.IFNA(VLOOKUP(L470,buff!$K:$L,2,FALSE),"")=0,"",_xlfn.IFNA(VLOOKUP(L470,buff!$K:$L,2,FALSE),""))</f>
        <v>20465:100:1:0</v>
      </c>
      <c r="R470" s="6" t="str">
        <f>IF(_xlfn.IFNA(VLOOKUP(M470,buff!$K:$L,2,FALSE),"")=0,"",_xlfn.IFNA(VLOOKUP(M470,buff!$K:$L,2,FALSE),""))</f>
        <v/>
      </c>
      <c r="S470" s="6" t="str">
        <f>IF(_xlfn.IFNA(VLOOKUP(N470,buff!$K:$L,2,FALSE),"")=0,"",_xlfn.IFNA(VLOOKUP(N470,buff!$K:$L,2,FALSE),""))</f>
        <v/>
      </c>
      <c r="T470" s="6" t="str">
        <f>IF(_xlfn.IFNA(VLOOKUP(O470,buff!$K:$L,2,FALSE),"")=0,"",_xlfn.IFNA(VLOOKUP(O470,buff!$K:$L,2,FALSE),""))</f>
        <v/>
      </c>
      <c r="U470" s="6" t="str">
        <f>IF(_xlfn.IFNA(VLOOKUP(P470,buff!$K:$L,2,FALSE),"")=0,"",_xlfn.IFNA(VLOOKUP(P470,buff!$K:$L,2,FALSE),""))</f>
        <v/>
      </c>
      <c r="V470">
        <v>9</v>
      </c>
      <c r="W470">
        <v>9</v>
      </c>
    </row>
    <row r="471" spans="1:23" x14ac:dyDescent="0.15">
      <c r="A471" s="8" t="str">
        <f t="shared" si="75"/>
        <v>被动技能24等级6</v>
      </c>
      <c r="B471" s="8">
        <f t="shared" si="78"/>
        <v>24</v>
      </c>
      <c r="C471" s="8">
        <f t="shared" ref="C471:C534" si="80">IF(C470=C$4,1,C470+1)</f>
        <v>6</v>
      </c>
      <c r="E471" s="8">
        <f t="shared" si="76"/>
        <v>466</v>
      </c>
      <c r="F471" t="str">
        <f t="shared" si="77"/>
        <v>精准</v>
      </c>
      <c r="G471">
        <v>466</v>
      </c>
      <c r="H471" s="26" t="s">
        <v>489</v>
      </c>
      <c r="I471" s="4" t="str">
        <f t="shared" si="79"/>
        <v>提升自身命中率10并提升暴击率10</v>
      </c>
      <c r="J471" t="s">
        <v>156</v>
      </c>
      <c r="K471" s="10" t="str">
        <f t="shared" si="73"/>
        <v>20466:100:1:0</v>
      </c>
      <c r="L471" s="4" t="s">
        <v>918</v>
      </c>
      <c r="M471" s="4"/>
      <c r="Q471" s="6" t="str">
        <f>IF(_xlfn.IFNA(VLOOKUP(L471,buff!$K:$L,2,FALSE),"")=0,"",_xlfn.IFNA(VLOOKUP(L471,buff!$K:$L,2,FALSE),""))</f>
        <v>20466:100:1:0</v>
      </c>
      <c r="R471" s="6" t="str">
        <f>IF(_xlfn.IFNA(VLOOKUP(M471,buff!$K:$L,2,FALSE),"")=0,"",_xlfn.IFNA(VLOOKUP(M471,buff!$K:$L,2,FALSE),""))</f>
        <v/>
      </c>
      <c r="S471" s="6" t="str">
        <f>IF(_xlfn.IFNA(VLOOKUP(N471,buff!$K:$L,2,FALSE),"")=0,"",_xlfn.IFNA(VLOOKUP(N471,buff!$K:$L,2,FALSE),""))</f>
        <v/>
      </c>
      <c r="T471" s="6" t="str">
        <f>IF(_xlfn.IFNA(VLOOKUP(O471,buff!$K:$L,2,FALSE),"")=0,"",_xlfn.IFNA(VLOOKUP(O471,buff!$K:$L,2,FALSE),""))</f>
        <v/>
      </c>
      <c r="U471" s="6" t="str">
        <f>IF(_xlfn.IFNA(VLOOKUP(P471,buff!$K:$L,2,FALSE),"")=0,"",_xlfn.IFNA(VLOOKUP(P471,buff!$K:$L,2,FALSE),""))</f>
        <v/>
      </c>
      <c r="V471">
        <v>10</v>
      </c>
      <c r="W471">
        <v>10</v>
      </c>
    </row>
    <row r="472" spans="1:23" x14ac:dyDescent="0.15">
      <c r="A472" s="8" t="str">
        <f t="shared" si="75"/>
        <v>被动技能24等级7</v>
      </c>
      <c r="B472" s="8">
        <f t="shared" si="78"/>
        <v>24</v>
      </c>
      <c r="C472" s="8">
        <f t="shared" si="80"/>
        <v>7</v>
      </c>
      <c r="E472" s="8">
        <f t="shared" si="76"/>
        <v>467</v>
      </c>
      <c r="F472" t="str">
        <f t="shared" si="77"/>
        <v>精准</v>
      </c>
      <c r="G472">
        <v>467</v>
      </c>
      <c r="H472" s="26" t="s">
        <v>489</v>
      </c>
      <c r="I472" s="4" t="str">
        <f t="shared" si="79"/>
        <v>提升自身命中率11并提升暴击率11</v>
      </c>
      <c r="J472" t="s">
        <v>156</v>
      </c>
      <c r="K472" s="10" t="str">
        <f t="shared" si="73"/>
        <v>20467:100:1:0</v>
      </c>
      <c r="L472" s="4" t="s">
        <v>919</v>
      </c>
      <c r="M472" s="4"/>
      <c r="Q472" s="6" t="str">
        <f>IF(_xlfn.IFNA(VLOOKUP(L472,buff!$K:$L,2,FALSE),"")=0,"",_xlfn.IFNA(VLOOKUP(L472,buff!$K:$L,2,FALSE),""))</f>
        <v>20467:100:1:0</v>
      </c>
      <c r="R472" s="6" t="str">
        <f>IF(_xlfn.IFNA(VLOOKUP(M472,buff!$K:$L,2,FALSE),"")=0,"",_xlfn.IFNA(VLOOKUP(M472,buff!$K:$L,2,FALSE),""))</f>
        <v/>
      </c>
      <c r="S472" s="6" t="str">
        <f>IF(_xlfn.IFNA(VLOOKUP(N472,buff!$K:$L,2,FALSE),"")=0,"",_xlfn.IFNA(VLOOKUP(N472,buff!$K:$L,2,FALSE),""))</f>
        <v/>
      </c>
      <c r="T472" s="6" t="str">
        <f>IF(_xlfn.IFNA(VLOOKUP(O472,buff!$K:$L,2,FALSE),"")=0,"",_xlfn.IFNA(VLOOKUP(O472,buff!$K:$L,2,FALSE),""))</f>
        <v/>
      </c>
      <c r="U472" s="6" t="str">
        <f>IF(_xlfn.IFNA(VLOOKUP(P472,buff!$K:$L,2,FALSE),"")=0,"",_xlfn.IFNA(VLOOKUP(P472,buff!$K:$L,2,FALSE),""))</f>
        <v/>
      </c>
      <c r="V472">
        <v>11</v>
      </c>
      <c r="W472">
        <v>11</v>
      </c>
    </row>
    <row r="473" spans="1:23" x14ac:dyDescent="0.15">
      <c r="A473" s="8" t="str">
        <f t="shared" si="75"/>
        <v>被动技能24等级8</v>
      </c>
      <c r="B473" s="8">
        <f t="shared" si="78"/>
        <v>24</v>
      </c>
      <c r="C473" s="8">
        <f t="shared" si="80"/>
        <v>8</v>
      </c>
      <c r="E473" s="8">
        <f t="shared" si="76"/>
        <v>468</v>
      </c>
      <c r="F473" t="str">
        <f t="shared" si="77"/>
        <v>精准</v>
      </c>
      <c r="G473">
        <v>468</v>
      </c>
      <c r="H473" s="26" t="s">
        <v>489</v>
      </c>
      <c r="I473" s="4" t="str">
        <f t="shared" si="79"/>
        <v>提升自身命中率12并提升暴击率12</v>
      </c>
      <c r="J473" t="s">
        <v>156</v>
      </c>
      <c r="K473" s="10" t="str">
        <f t="shared" si="73"/>
        <v>20468:100:1:0</v>
      </c>
      <c r="L473" s="4" t="s">
        <v>920</v>
      </c>
      <c r="M473" s="4"/>
      <c r="Q473" s="6" t="str">
        <f>IF(_xlfn.IFNA(VLOOKUP(L473,buff!$K:$L,2,FALSE),"")=0,"",_xlfn.IFNA(VLOOKUP(L473,buff!$K:$L,2,FALSE),""))</f>
        <v>20468:100:1:0</v>
      </c>
      <c r="R473" s="6" t="str">
        <f>IF(_xlfn.IFNA(VLOOKUP(M473,buff!$K:$L,2,FALSE),"")=0,"",_xlfn.IFNA(VLOOKUP(M473,buff!$K:$L,2,FALSE),""))</f>
        <v/>
      </c>
      <c r="S473" s="6" t="str">
        <f>IF(_xlfn.IFNA(VLOOKUP(N473,buff!$K:$L,2,FALSE),"")=0,"",_xlfn.IFNA(VLOOKUP(N473,buff!$K:$L,2,FALSE),""))</f>
        <v/>
      </c>
      <c r="T473" s="6" t="str">
        <f>IF(_xlfn.IFNA(VLOOKUP(O473,buff!$K:$L,2,FALSE),"")=0,"",_xlfn.IFNA(VLOOKUP(O473,buff!$K:$L,2,FALSE),""))</f>
        <v/>
      </c>
      <c r="U473" s="6" t="str">
        <f>IF(_xlfn.IFNA(VLOOKUP(P473,buff!$K:$L,2,FALSE),"")=0,"",_xlfn.IFNA(VLOOKUP(P473,buff!$K:$L,2,FALSE),""))</f>
        <v/>
      </c>
      <c r="V473">
        <v>12</v>
      </c>
      <c r="W473">
        <v>12</v>
      </c>
    </row>
    <row r="474" spans="1:23" x14ac:dyDescent="0.15">
      <c r="A474" s="8" t="str">
        <f t="shared" si="75"/>
        <v>被动技能24等级9</v>
      </c>
      <c r="B474" s="8">
        <f t="shared" si="78"/>
        <v>24</v>
      </c>
      <c r="C474" s="8">
        <f t="shared" si="80"/>
        <v>9</v>
      </c>
      <c r="E474" s="8">
        <f t="shared" si="76"/>
        <v>469</v>
      </c>
      <c r="F474" t="str">
        <f t="shared" si="77"/>
        <v>精准</v>
      </c>
      <c r="G474">
        <v>469</v>
      </c>
      <c r="H474" s="26" t="s">
        <v>489</v>
      </c>
      <c r="I474" s="4" t="str">
        <f t="shared" si="79"/>
        <v>提升自身命中率13并提升暴击率13</v>
      </c>
      <c r="J474" t="s">
        <v>156</v>
      </c>
      <c r="K474" s="10" t="str">
        <f t="shared" si="73"/>
        <v>20469:100:1:0</v>
      </c>
      <c r="L474" s="4" t="s">
        <v>921</v>
      </c>
      <c r="M474" s="4"/>
      <c r="Q474" s="6" t="str">
        <f>IF(_xlfn.IFNA(VLOOKUP(L474,buff!$K:$L,2,FALSE),"")=0,"",_xlfn.IFNA(VLOOKUP(L474,buff!$K:$L,2,FALSE),""))</f>
        <v>20469:100:1:0</v>
      </c>
      <c r="R474" s="6" t="str">
        <f>IF(_xlfn.IFNA(VLOOKUP(M474,buff!$K:$L,2,FALSE),"")=0,"",_xlfn.IFNA(VLOOKUP(M474,buff!$K:$L,2,FALSE),""))</f>
        <v/>
      </c>
      <c r="S474" s="6" t="str">
        <f>IF(_xlfn.IFNA(VLOOKUP(N474,buff!$K:$L,2,FALSE),"")=0,"",_xlfn.IFNA(VLOOKUP(N474,buff!$K:$L,2,FALSE),""))</f>
        <v/>
      </c>
      <c r="T474" s="6" t="str">
        <f>IF(_xlfn.IFNA(VLOOKUP(O474,buff!$K:$L,2,FALSE),"")=0,"",_xlfn.IFNA(VLOOKUP(O474,buff!$K:$L,2,FALSE),""))</f>
        <v/>
      </c>
      <c r="U474" s="6" t="str">
        <f>IF(_xlfn.IFNA(VLOOKUP(P474,buff!$K:$L,2,FALSE),"")=0,"",_xlfn.IFNA(VLOOKUP(P474,buff!$K:$L,2,FALSE),""))</f>
        <v/>
      </c>
      <c r="V474">
        <v>13</v>
      </c>
      <c r="W474">
        <v>13</v>
      </c>
    </row>
    <row r="475" spans="1:23" x14ac:dyDescent="0.15">
      <c r="A475" s="8" t="str">
        <f t="shared" si="75"/>
        <v>被动技能24等级10</v>
      </c>
      <c r="B475" s="8">
        <f t="shared" si="78"/>
        <v>24</v>
      </c>
      <c r="C475" s="8">
        <f t="shared" si="80"/>
        <v>10</v>
      </c>
      <c r="E475" s="8">
        <f t="shared" si="76"/>
        <v>470</v>
      </c>
      <c r="F475" t="str">
        <f t="shared" si="77"/>
        <v>精准</v>
      </c>
      <c r="G475">
        <v>470</v>
      </c>
      <c r="H475" s="26" t="s">
        <v>489</v>
      </c>
      <c r="I475" s="4" t="str">
        <f t="shared" si="79"/>
        <v>提升自身命中率14并提升暴击率14</v>
      </c>
      <c r="J475" t="s">
        <v>156</v>
      </c>
      <c r="K475" s="10" t="str">
        <f t="shared" si="73"/>
        <v>20470:100:1:0</v>
      </c>
      <c r="L475" s="4" t="s">
        <v>922</v>
      </c>
      <c r="M475" s="4"/>
      <c r="Q475" s="6" t="str">
        <f>IF(_xlfn.IFNA(VLOOKUP(L475,buff!$K:$L,2,FALSE),"")=0,"",_xlfn.IFNA(VLOOKUP(L475,buff!$K:$L,2,FALSE),""))</f>
        <v>20470:100:1:0</v>
      </c>
      <c r="R475" s="6" t="str">
        <f>IF(_xlfn.IFNA(VLOOKUP(M475,buff!$K:$L,2,FALSE),"")=0,"",_xlfn.IFNA(VLOOKUP(M475,buff!$K:$L,2,FALSE),""))</f>
        <v/>
      </c>
      <c r="S475" s="6" t="str">
        <f>IF(_xlfn.IFNA(VLOOKUP(N475,buff!$K:$L,2,FALSE),"")=0,"",_xlfn.IFNA(VLOOKUP(N475,buff!$K:$L,2,FALSE),""))</f>
        <v/>
      </c>
      <c r="T475" s="6" t="str">
        <f>IF(_xlfn.IFNA(VLOOKUP(O475,buff!$K:$L,2,FALSE),"")=0,"",_xlfn.IFNA(VLOOKUP(O475,buff!$K:$L,2,FALSE),""))</f>
        <v/>
      </c>
      <c r="U475" s="6" t="str">
        <f>IF(_xlfn.IFNA(VLOOKUP(P475,buff!$K:$L,2,FALSE),"")=0,"",_xlfn.IFNA(VLOOKUP(P475,buff!$K:$L,2,FALSE),""))</f>
        <v/>
      </c>
      <c r="V475">
        <v>14</v>
      </c>
      <c r="W475">
        <v>14</v>
      </c>
    </row>
    <row r="476" spans="1:23" x14ac:dyDescent="0.15">
      <c r="A476" s="8" t="str">
        <f t="shared" si="75"/>
        <v>被动技能24等级11</v>
      </c>
      <c r="B476" s="8">
        <f t="shared" si="78"/>
        <v>24</v>
      </c>
      <c r="C476" s="8">
        <f t="shared" si="80"/>
        <v>11</v>
      </c>
      <c r="E476" s="8">
        <f t="shared" si="76"/>
        <v>471</v>
      </c>
      <c r="F476" t="str">
        <f t="shared" si="77"/>
        <v>精准</v>
      </c>
      <c r="G476">
        <v>471</v>
      </c>
      <c r="H476" s="26" t="s">
        <v>489</v>
      </c>
      <c r="I476" s="4" t="str">
        <f t="shared" si="79"/>
        <v>提升自身命中率15并提升暴击率15</v>
      </c>
      <c r="J476" t="s">
        <v>156</v>
      </c>
      <c r="K476" s="10" t="str">
        <f t="shared" si="73"/>
        <v>20471:100:1:0</v>
      </c>
      <c r="L476" s="4" t="s">
        <v>923</v>
      </c>
      <c r="M476" s="4"/>
      <c r="Q476" s="6" t="str">
        <f>IF(_xlfn.IFNA(VLOOKUP(L476,buff!$K:$L,2,FALSE),"")=0,"",_xlfn.IFNA(VLOOKUP(L476,buff!$K:$L,2,FALSE),""))</f>
        <v>20471:100:1:0</v>
      </c>
      <c r="R476" s="6" t="str">
        <f>IF(_xlfn.IFNA(VLOOKUP(M476,buff!$K:$L,2,FALSE),"")=0,"",_xlfn.IFNA(VLOOKUP(M476,buff!$K:$L,2,FALSE),""))</f>
        <v/>
      </c>
      <c r="S476" s="6" t="str">
        <f>IF(_xlfn.IFNA(VLOOKUP(N476,buff!$K:$L,2,FALSE),"")=0,"",_xlfn.IFNA(VLOOKUP(N476,buff!$K:$L,2,FALSE),""))</f>
        <v/>
      </c>
      <c r="T476" s="6" t="str">
        <f>IF(_xlfn.IFNA(VLOOKUP(O476,buff!$K:$L,2,FALSE),"")=0,"",_xlfn.IFNA(VLOOKUP(O476,buff!$K:$L,2,FALSE),""))</f>
        <v/>
      </c>
      <c r="U476" s="6" t="str">
        <f>IF(_xlfn.IFNA(VLOOKUP(P476,buff!$K:$L,2,FALSE),"")=0,"",_xlfn.IFNA(VLOOKUP(P476,buff!$K:$L,2,FALSE),""))</f>
        <v/>
      </c>
      <c r="V476">
        <v>15</v>
      </c>
      <c r="W476">
        <v>15</v>
      </c>
    </row>
    <row r="477" spans="1:23" x14ac:dyDescent="0.15">
      <c r="A477" s="8" t="str">
        <f t="shared" si="75"/>
        <v>被动技能24等级12</v>
      </c>
      <c r="B477" s="8">
        <f t="shared" si="78"/>
        <v>24</v>
      </c>
      <c r="C477" s="8">
        <f t="shared" si="80"/>
        <v>12</v>
      </c>
      <c r="E477" s="8">
        <f t="shared" si="76"/>
        <v>472</v>
      </c>
      <c r="F477" t="str">
        <f t="shared" si="77"/>
        <v>精准</v>
      </c>
      <c r="G477">
        <v>472</v>
      </c>
      <c r="H477" s="26" t="s">
        <v>489</v>
      </c>
      <c r="I477" s="4" t="str">
        <f t="shared" si="79"/>
        <v>提升自身命中率16并提升暴击率16</v>
      </c>
      <c r="J477" t="s">
        <v>156</v>
      </c>
      <c r="K477" s="10" t="str">
        <f t="shared" si="73"/>
        <v>20472:100:1:0</v>
      </c>
      <c r="L477" s="4" t="s">
        <v>924</v>
      </c>
      <c r="M477" s="4"/>
      <c r="Q477" s="6" t="str">
        <f>IF(_xlfn.IFNA(VLOOKUP(L477,buff!$K:$L,2,FALSE),"")=0,"",_xlfn.IFNA(VLOOKUP(L477,buff!$K:$L,2,FALSE),""))</f>
        <v>20472:100:1:0</v>
      </c>
      <c r="R477" s="6" t="str">
        <f>IF(_xlfn.IFNA(VLOOKUP(M477,buff!$K:$L,2,FALSE),"")=0,"",_xlfn.IFNA(VLOOKUP(M477,buff!$K:$L,2,FALSE),""))</f>
        <v/>
      </c>
      <c r="S477" s="6" t="str">
        <f>IF(_xlfn.IFNA(VLOOKUP(N477,buff!$K:$L,2,FALSE),"")=0,"",_xlfn.IFNA(VLOOKUP(N477,buff!$K:$L,2,FALSE),""))</f>
        <v/>
      </c>
      <c r="T477" s="6" t="str">
        <f>IF(_xlfn.IFNA(VLOOKUP(O477,buff!$K:$L,2,FALSE),"")=0,"",_xlfn.IFNA(VLOOKUP(O477,buff!$K:$L,2,FALSE),""))</f>
        <v/>
      </c>
      <c r="U477" s="6" t="str">
        <f>IF(_xlfn.IFNA(VLOOKUP(P477,buff!$K:$L,2,FALSE),"")=0,"",_xlfn.IFNA(VLOOKUP(P477,buff!$K:$L,2,FALSE),""))</f>
        <v/>
      </c>
      <c r="V477">
        <v>16</v>
      </c>
      <c r="W477">
        <v>16</v>
      </c>
    </row>
    <row r="478" spans="1:23" x14ac:dyDescent="0.15">
      <c r="A478" s="8" t="str">
        <f t="shared" si="75"/>
        <v>被动技能24等级13</v>
      </c>
      <c r="B478" s="8">
        <f t="shared" si="78"/>
        <v>24</v>
      </c>
      <c r="C478" s="8">
        <f t="shared" si="80"/>
        <v>13</v>
      </c>
      <c r="E478" s="8">
        <f t="shared" si="76"/>
        <v>473</v>
      </c>
      <c r="F478" t="str">
        <f t="shared" si="77"/>
        <v>精准</v>
      </c>
      <c r="G478">
        <v>473</v>
      </c>
      <c r="H478" s="26" t="s">
        <v>489</v>
      </c>
      <c r="I478" s="4" t="str">
        <f t="shared" si="79"/>
        <v>提升自身命中率17并提升暴击率17</v>
      </c>
      <c r="J478" t="s">
        <v>156</v>
      </c>
      <c r="K478" s="10" t="str">
        <f t="shared" si="73"/>
        <v>20473:100:1:0</v>
      </c>
      <c r="L478" s="4" t="s">
        <v>925</v>
      </c>
      <c r="M478" s="4"/>
      <c r="Q478" s="6" t="str">
        <f>IF(_xlfn.IFNA(VLOOKUP(L478,buff!$K:$L,2,FALSE),"")=0,"",_xlfn.IFNA(VLOOKUP(L478,buff!$K:$L,2,FALSE),""))</f>
        <v>20473:100:1:0</v>
      </c>
      <c r="R478" s="6" t="str">
        <f>IF(_xlfn.IFNA(VLOOKUP(M478,buff!$K:$L,2,FALSE),"")=0,"",_xlfn.IFNA(VLOOKUP(M478,buff!$K:$L,2,FALSE),""))</f>
        <v/>
      </c>
      <c r="S478" s="6" t="str">
        <f>IF(_xlfn.IFNA(VLOOKUP(N478,buff!$K:$L,2,FALSE),"")=0,"",_xlfn.IFNA(VLOOKUP(N478,buff!$K:$L,2,FALSE),""))</f>
        <v/>
      </c>
      <c r="T478" s="6" t="str">
        <f>IF(_xlfn.IFNA(VLOOKUP(O478,buff!$K:$L,2,FALSE),"")=0,"",_xlfn.IFNA(VLOOKUP(O478,buff!$K:$L,2,FALSE),""))</f>
        <v/>
      </c>
      <c r="U478" s="6" t="str">
        <f>IF(_xlfn.IFNA(VLOOKUP(P478,buff!$K:$L,2,FALSE),"")=0,"",_xlfn.IFNA(VLOOKUP(P478,buff!$K:$L,2,FALSE),""))</f>
        <v/>
      </c>
      <c r="V478">
        <v>17</v>
      </c>
      <c r="W478">
        <v>17</v>
      </c>
    </row>
    <row r="479" spans="1:23" x14ac:dyDescent="0.15">
      <c r="A479" s="8" t="str">
        <f t="shared" si="75"/>
        <v>被动技能24等级14</v>
      </c>
      <c r="B479" s="8">
        <f t="shared" si="78"/>
        <v>24</v>
      </c>
      <c r="C479" s="8">
        <f t="shared" si="80"/>
        <v>14</v>
      </c>
      <c r="E479" s="8">
        <f t="shared" si="76"/>
        <v>474</v>
      </c>
      <c r="F479" t="str">
        <f t="shared" si="77"/>
        <v>精准</v>
      </c>
      <c r="G479">
        <v>474</v>
      </c>
      <c r="H479" s="26" t="s">
        <v>489</v>
      </c>
      <c r="I479" s="4" t="str">
        <f t="shared" si="79"/>
        <v>提升自身命中率18并提升暴击率18</v>
      </c>
      <c r="J479" t="s">
        <v>156</v>
      </c>
      <c r="K479" s="10" t="str">
        <f t="shared" si="73"/>
        <v>20474:100:1:0</v>
      </c>
      <c r="L479" s="4" t="s">
        <v>926</v>
      </c>
      <c r="M479" s="4"/>
      <c r="Q479" s="6" t="str">
        <f>IF(_xlfn.IFNA(VLOOKUP(L479,buff!$K:$L,2,FALSE),"")=0,"",_xlfn.IFNA(VLOOKUP(L479,buff!$K:$L,2,FALSE),""))</f>
        <v>20474:100:1:0</v>
      </c>
      <c r="R479" s="6" t="str">
        <f>IF(_xlfn.IFNA(VLOOKUP(M479,buff!$K:$L,2,FALSE),"")=0,"",_xlfn.IFNA(VLOOKUP(M479,buff!$K:$L,2,FALSE),""))</f>
        <v/>
      </c>
      <c r="S479" s="6" t="str">
        <f>IF(_xlfn.IFNA(VLOOKUP(N479,buff!$K:$L,2,FALSE),"")=0,"",_xlfn.IFNA(VLOOKUP(N479,buff!$K:$L,2,FALSE),""))</f>
        <v/>
      </c>
      <c r="T479" s="6" t="str">
        <f>IF(_xlfn.IFNA(VLOOKUP(O479,buff!$K:$L,2,FALSE),"")=0,"",_xlfn.IFNA(VLOOKUP(O479,buff!$K:$L,2,FALSE),""))</f>
        <v/>
      </c>
      <c r="U479" s="6" t="str">
        <f>IF(_xlfn.IFNA(VLOOKUP(P479,buff!$K:$L,2,FALSE),"")=0,"",_xlfn.IFNA(VLOOKUP(P479,buff!$K:$L,2,FALSE),""))</f>
        <v/>
      </c>
      <c r="V479">
        <v>18</v>
      </c>
      <c r="W479">
        <v>18</v>
      </c>
    </row>
    <row r="480" spans="1:23" x14ac:dyDescent="0.15">
      <c r="A480" s="8" t="str">
        <f t="shared" si="75"/>
        <v>被动技能24等级15</v>
      </c>
      <c r="B480" s="8">
        <f t="shared" si="78"/>
        <v>24</v>
      </c>
      <c r="C480" s="8">
        <f t="shared" si="80"/>
        <v>15</v>
      </c>
      <c r="E480" s="8">
        <f t="shared" si="76"/>
        <v>475</v>
      </c>
      <c r="F480" t="str">
        <f t="shared" si="77"/>
        <v>精准</v>
      </c>
      <c r="G480">
        <v>475</v>
      </c>
      <c r="H480" s="26" t="s">
        <v>489</v>
      </c>
      <c r="I480" s="4" t="str">
        <f t="shared" si="79"/>
        <v>提升自身命中率19并提升暴击率19</v>
      </c>
      <c r="J480" t="s">
        <v>156</v>
      </c>
      <c r="K480" s="10" t="str">
        <f t="shared" si="73"/>
        <v>20475:100:1:0</v>
      </c>
      <c r="L480" s="4" t="s">
        <v>927</v>
      </c>
      <c r="M480" s="4"/>
      <c r="Q480" s="6" t="str">
        <f>IF(_xlfn.IFNA(VLOOKUP(L480,buff!$K:$L,2,FALSE),"")=0,"",_xlfn.IFNA(VLOOKUP(L480,buff!$K:$L,2,FALSE),""))</f>
        <v>20475:100:1:0</v>
      </c>
      <c r="R480" s="6" t="str">
        <f>IF(_xlfn.IFNA(VLOOKUP(M480,buff!$K:$L,2,FALSE),"")=0,"",_xlfn.IFNA(VLOOKUP(M480,buff!$K:$L,2,FALSE),""))</f>
        <v/>
      </c>
      <c r="S480" s="6" t="str">
        <f>IF(_xlfn.IFNA(VLOOKUP(N480,buff!$K:$L,2,FALSE),"")=0,"",_xlfn.IFNA(VLOOKUP(N480,buff!$K:$L,2,FALSE),""))</f>
        <v/>
      </c>
      <c r="T480" s="6" t="str">
        <f>IF(_xlfn.IFNA(VLOOKUP(O480,buff!$K:$L,2,FALSE),"")=0,"",_xlfn.IFNA(VLOOKUP(O480,buff!$K:$L,2,FALSE),""))</f>
        <v/>
      </c>
      <c r="U480" s="6" t="str">
        <f>IF(_xlfn.IFNA(VLOOKUP(P480,buff!$K:$L,2,FALSE),"")=0,"",_xlfn.IFNA(VLOOKUP(P480,buff!$K:$L,2,FALSE),""))</f>
        <v/>
      </c>
      <c r="V480">
        <v>19</v>
      </c>
      <c r="W480">
        <v>19</v>
      </c>
    </row>
    <row r="481" spans="1:23" x14ac:dyDescent="0.15">
      <c r="A481" s="8" t="str">
        <f t="shared" si="75"/>
        <v>被动技能24等级16</v>
      </c>
      <c r="B481" s="8">
        <f t="shared" si="78"/>
        <v>24</v>
      </c>
      <c r="C481" s="8">
        <f t="shared" si="80"/>
        <v>16</v>
      </c>
      <c r="E481" s="8">
        <f t="shared" si="76"/>
        <v>476</v>
      </c>
      <c r="F481" t="str">
        <f t="shared" si="77"/>
        <v>精准</v>
      </c>
      <c r="G481">
        <v>476</v>
      </c>
      <c r="H481" s="26" t="s">
        <v>489</v>
      </c>
      <c r="I481" s="4" t="str">
        <f t="shared" si="79"/>
        <v>提升自身命中率20并提升暴击率20</v>
      </c>
      <c r="J481" t="s">
        <v>156</v>
      </c>
      <c r="K481" s="10" t="str">
        <f t="shared" si="73"/>
        <v>20476:100:1:0</v>
      </c>
      <c r="L481" s="4" t="s">
        <v>928</v>
      </c>
      <c r="M481" s="4"/>
      <c r="Q481" s="6" t="str">
        <f>IF(_xlfn.IFNA(VLOOKUP(L481,buff!$K:$L,2,FALSE),"")=0,"",_xlfn.IFNA(VLOOKUP(L481,buff!$K:$L,2,FALSE),""))</f>
        <v>20476:100:1:0</v>
      </c>
      <c r="R481" s="6" t="str">
        <f>IF(_xlfn.IFNA(VLOOKUP(M481,buff!$K:$L,2,FALSE),"")=0,"",_xlfn.IFNA(VLOOKUP(M481,buff!$K:$L,2,FALSE),""))</f>
        <v/>
      </c>
      <c r="S481" s="6" t="str">
        <f>IF(_xlfn.IFNA(VLOOKUP(N481,buff!$K:$L,2,FALSE),"")=0,"",_xlfn.IFNA(VLOOKUP(N481,buff!$K:$L,2,FALSE),""))</f>
        <v/>
      </c>
      <c r="T481" s="6" t="str">
        <f>IF(_xlfn.IFNA(VLOOKUP(O481,buff!$K:$L,2,FALSE),"")=0,"",_xlfn.IFNA(VLOOKUP(O481,buff!$K:$L,2,FALSE),""))</f>
        <v/>
      </c>
      <c r="U481" s="6" t="str">
        <f>IF(_xlfn.IFNA(VLOOKUP(P481,buff!$K:$L,2,FALSE),"")=0,"",_xlfn.IFNA(VLOOKUP(P481,buff!$K:$L,2,FALSE),""))</f>
        <v/>
      </c>
      <c r="V481">
        <v>20</v>
      </c>
      <c r="W481">
        <v>20</v>
      </c>
    </row>
    <row r="482" spans="1:23" x14ac:dyDescent="0.15">
      <c r="A482" s="8" t="str">
        <f t="shared" si="75"/>
        <v>被动技能24等级17</v>
      </c>
      <c r="B482" s="8">
        <f t="shared" si="78"/>
        <v>24</v>
      </c>
      <c r="C482" s="8">
        <f t="shared" si="80"/>
        <v>17</v>
      </c>
      <c r="E482" s="8">
        <f t="shared" si="76"/>
        <v>477</v>
      </c>
      <c r="F482" t="str">
        <f t="shared" si="77"/>
        <v>精准</v>
      </c>
      <c r="G482">
        <v>477</v>
      </c>
      <c r="H482" s="26" t="s">
        <v>489</v>
      </c>
      <c r="I482" s="4" t="str">
        <f t="shared" si="79"/>
        <v>提升自身命中率21并提升暴击率21</v>
      </c>
      <c r="J482" t="s">
        <v>156</v>
      </c>
      <c r="K482" s="10" t="str">
        <f t="shared" si="73"/>
        <v>20477:100:1:0</v>
      </c>
      <c r="L482" s="4" t="s">
        <v>929</v>
      </c>
      <c r="M482" s="4"/>
      <c r="Q482" s="6" t="str">
        <f>IF(_xlfn.IFNA(VLOOKUP(L482,buff!$K:$L,2,FALSE),"")=0,"",_xlfn.IFNA(VLOOKUP(L482,buff!$K:$L,2,FALSE),""))</f>
        <v>20477:100:1:0</v>
      </c>
      <c r="R482" s="6" t="str">
        <f>IF(_xlfn.IFNA(VLOOKUP(M482,buff!$K:$L,2,FALSE),"")=0,"",_xlfn.IFNA(VLOOKUP(M482,buff!$K:$L,2,FALSE),""))</f>
        <v/>
      </c>
      <c r="S482" s="6" t="str">
        <f>IF(_xlfn.IFNA(VLOOKUP(N482,buff!$K:$L,2,FALSE),"")=0,"",_xlfn.IFNA(VLOOKUP(N482,buff!$K:$L,2,FALSE),""))</f>
        <v/>
      </c>
      <c r="T482" s="6" t="str">
        <f>IF(_xlfn.IFNA(VLOOKUP(O482,buff!$K:$L,2,FALSE),"")=0,"",_xlfn.IFNA(VLOOKUP(O482,buff!$K:$L,2,FALSE),""))</f>
        <v/>
      </c>
      <c r="U482" s="6" t="str">
        <f>IF(_xlfn.IFNA(VLOOKUP(P482,buff!$K:$L,2,FALSE),"")=0,"",_xlfn.IFNA(VLOOKUP(P482,buff!$K:$L,2,FALSE),""))</f>
        <v/>
      </c>
      <c r="V482">
        <v>21</v>
      </c>
      <c r="W482">
        <v>21</v>
      </c>
    </row>
    <row r="483" spans="1:23" x14ac:dyDescent="0.15">
      <c r="A483" s="8" t="str">
        <f t="shared" si="75"/>
        <v>被动技能24等级18</v>
      </c>
      <c r="B483" s="8">
        <f t="shared" si="78"/>
        <v>24</v>
      </c>
      <c r="C483" s="8">
        <f t="shared" si="80"/>
        <v>18</v>
      </c>
      <c r="E483" s="8">
        <f t="shared" si="76"/>
        <v>478</v>
      </c>
      <c r="F483" t="str">
        <f t="shared" si="77"/>
        <v>精准</v>
      </c>
      <c r="G483">
        <v>478</v>
      </c>
      <c r="H483" s="26" t="s">
        <v>489</v>
      </c>
      <c r="I483" s="4" t="str">
        <f t="shared" si="79"/>
        <v>提升自身命中率22并提升暴击率22</v>
      </c>
      <c r="J483" t="s">
        <v>156</v>
      </c>
      <c r="K483" s="10" t="str">
        <f t="shared" si="73"/>
        <v>20478:100:1:0</v>
      </c>
      <c r="L483" s="4" t="s">
        <v>930</v>
      </c>
      <c r="M483" s="4"/>
      <c r="Q483" s="6" t="str">
        <f>IF(_xlfn.IFNA(VLOOKUP(L483,buff!$K:$L,2,FALSE),"")=0,"",_xlfn.IFNA(VLOOKUP(L483,buff!$K:$L,2,FALSE),""))</f>
        <v>20478:100:1:0</v>
      </c>
      <c r="R483" s="6" t="str">
        <f>IF(_xlfn.IFNA(VLOOKUP(M483,buff!$K:$L,2,FALSE),"")=0,"",_xlfn.IFNA(VLOOKUP(M483,buff!$K:$L,2,FALSE),""))</f>
        <v/>
      </c>
      <c r="S483" s="6" t="str">
        <f>IF(_xlfn.IFNA(VLOOKUP(N483,buff!$K:$L,2,FALSE),"")=0,"",_xlfn.IFNA(VLOOKUP(N483,buff!$K:$L,2,FALSE),""))</f>
        <v/>
      </c>
      <c r="T483" s="6" t="str">
        <f>IF(_xlfn.IFNA(VLOOKUP(O483,buff!$K:$L,2,FALSE),"")=0,"",_xlfn.IFNA(VLOOKUP(O483,buff!$K:$L,2,FALSE),""))</f>
        <v/>
      </c>
      <c r="U483" s="6" t="str">
        <f>IF(_xlfn.IFNA(VLOOKUP(P483,buff!$K:$L,2,FALSE),"")=0,"",_xlfn.IFNA(VLOOKUP(P483,buff!$K:$L,2,FALSE),""))</f>
        <v/>
      </c>
      <c r="V483">
        <v>22</v>
      </c>
      <c r="W483">
        <v>22</v>
      </c>
    </row>
    <row r="484" spans="1:23" x14ac:dyDescent="0.15">
      <c r="A484" s="8" t="str">
        <f t="shared" si="75"/>
        <v>被动技能24等级19</v>
      </c>
      <c r="B484" s="8">
        <f t="shared" si="78"/>
        <v>24</v>
      </c>
      <c r="C484" s="8">
        <f t="shared" si="80"/>
        <v>19</v>
      </c>
      <c r="E484" s="8">
        <f t="shared" si="76"/>
        <v>479</v>
      </c>
      <c r="F484" t="str">
        <f t="shared" si="77"/>
        <v>精准</v>
      </c>
      <c r="G484">
        <v>479</v>
      </c>
      <c r="H484" s="26" t="s">
        <v>489</v>
      </c>
      <c r="I484" s="4" t="str">
        <f t="shared" si="79"/>
        <v>提升自身命中率23并提升暴击率23</v>
      </c>
      <c r="J484" t="s">
        <v>156</v>
      </c>
      <c r="K484" s="10" t="str">
        <f t="shared" si="73"/>
        <v>20479:100:1:0</v>
      </c>
      <c r="L484" s="4" t="s">
        <v>931</v>
      </c>
      <c r="M484" s="4"/>
      <c r="Q484" s="6" t="str">
        <f>IF(_xlfn.IFNA(VLOOKUP(L484,buff!$K:$L,2,FALSE),"")=0,"",_xlfn.IFNA(VLOOKUP(L484,buff!$K:$L,2,FALSE),""))</f>
        <v>20479:100:1:0</v>
      </c>
      <c r="R484" s="6" t="str">
        <f>IF(_xlfn.IFNA(VLOOKUP(M484,buff!$K:$L,2,FALSE),"")=0,"",_xlfn.IFNA(VLOOKUP(M484,buff!$K:$L,2,FALSE),""))</f>
        <v/>
      </c>
      <c r="S484" s="6" t="str">
        <f>IF(_xlfn.IFNA(VLOOKUP(N484,buff!$K:$L,2,FALSE),"")=0,"",_xlfn.IFNA(VLOOKUP(N484,buff!$K:$L,2,FALSE),""))</f>
        <v/>
      </c>
      <c r="T484" s="6" t="str">
        <f>IF(_xlfn.IFNA(VLOOKUP(O484,buff!$K:$L,2,FALSE),"")=0,"",_xlfn.IFNA(VLOOKUP(O484,buff!$K:$L,2,FALSE),""))</f>
        <v/>
      </c>
      <c r="U484" s="6" t="str">
        <f>IF(_xlfn.IFNA(VLOOKUP(P484,buff!$K:$L,2,FALSE),"")=0,"",_xlfn.IFNA(VLOOKUP(P484,buff!$K:$L,2,FALSE),""))</f>
        <v/>
      </c>
      <c r="V484">
        <v>23</v>
      </c>
      <c r="W484">
        <v>23</v>
      </c>
    </row>
    <row r="485" spans="1:23" x14ac:dyDescent="0.15">
      <c r="A485" s="8" t="str">
        <f t="shared" si="75"/>
        <v>被动技能24等级20</v>
      </c>
      <c r="B485" s="8">
        <f t="shared" si="78"/>
        <v>24</v>
      </c>
      <c r="C485" s="8">
        <f t="shared" si="80"/>
        <v>20</v>
      </c>
      <c r="E485" s="8">
        <f t="shared" si="76"/>
        <v>480</v>
      </c>
      <c r="F485" t="str">
        <f t="shared" si="77"/>
        <v>精准</v>
      </c>
      <c r="G485">
        <v>480</v>
      </c>
      <c r="H485" s="26" t="s">
        <v>489</v>
      </c>
      <c r="I485" s="4" t="str">
        <f t="shared" si="79"/>
        <v>提升自身命中率24并提升暴击率24</v>
      </c>
      <c r="J485" t="s">
        <v>156</v>
      </c>
      <c r="K485" s="10" t="str">
        <f t="shared" si="73"/>
        <v>20480:100:1:0</v>
      </c>
      <c r="L485" s="4" t="s">
        <v>932</v>
      </c>
      <c r="M485" s="4"/>
      <c r="Q485" s="6" t="str">
        <f>IF(_xlfn.IFNA(VLOOKUP(L485,buff!$K:$L,2,FALSE),"")=0,"",_xlfn.IFNA(VLOOKUP(L485,buff!$K:$L,2,FALSE),""))</f>
        <v>20480:100:1:0</v>
      </c>
      <c r="R485" s="6" t="str">
        <f>IF(_xlfn.IFNA(VLOOKUP(M485,buff!$K:$L,2,FALSE),"")=0,"",_xlfn.IFNA(VLOOKUP(M485,buff!$K:$L,2,FALSE),""))</f>
        <v/>
      </c>
      <c r="S485" s="6" t="str">
        <f>IF(_xlfn.IFNA(VLOOKUP(N485,buff!$K:$L,2,FALSE),"")=0,"",_xlfn.IFNA(VLOOKUP(N485,buff!$K:$L,2,FALSE),""))</f>
        <v/>
      </c>
      <c r="T485" s="6" t="str">
        <f>IF(_xlfn.IFNA(VLOOKUP(O485,buff!$K:$L,2,FALSE),"")=0,"",_xlfn.IFNA(VLOOKUP(O485,buff!$K:$L,2,FALSE),""))</f>
        <v/>
      </c>
      <c r="U485" s="6" t="str">
        <f>IF(_xlfn.IFNA(VLOOKUP(P485,buff!$K:$L,2,FALSE),"")=0,"",_xlfn.IFNA(VLOOKUP(P485,buff!$K:$L,2,FALSE),""))</f>
        <v/>
      </c>
      <c r="V485">
        <v>24</v>
      </c>
      <c r="W485">
        <v>24</v>
      </c>
    </row>
    <row r="486" spans="1:23" x14ac:dyDescent="0.15">
      <c r="A486" s="8" t="str">
        <f t="shared" si="75"/>
        <v>被动技能25等级1</v>
      </c>
      <c r="B486" s="8">
        <f t="shared" si="78"/>
        <v>25</v>
      </c>
      <c r="C486" s="8">
        <f t="shared" si="80"/>
        <v>1</v>
      </c>
      <c r="E486" s="8">
        <f t="shared" si="76"/>
        <v>481</v>
      </c>
      <c r="F486" t="str">
        <f t="shared" si="77"/>
        <v>吸血</v>
      </c>
      <c r="G486">
        <v>481</v>
      </c>
      <c r="H486" s="4" t="s">
        <v>499</v>
      </c>
      <c r="I486" s="4" t="str">
        <f>"攻击时吸血"&amp;V486&amp;"%"</f>
        <v>攻击时吸血10%</v>
      </c>
      <c r="J486" t="s">
        <v>156</v>
      </c>
      <c r="K486" s="10" t="str">
        <f t="shared" ref="K486:K500" si="81">IF(Q486="","",Q486)&amp;IF(R486="","","|"&amp;R486)&amp;IF(S486="","","|"&amp;S486)&amp;IF(T486="","","|"&amp;T486)&amp;IF(U486="","","|"&amp;U486)</f>
        <v>20481:100:1:0</v>
      </c>
      <c r="L486" s="4" t="s">
        <v>933</v>
      </c>
      <c r="Q486" s="6" t="str">
        <f>IF(_xlfn.IFNA(VLOOKUP(L486,buff!$K:$L,2,FALSE),"")=0,"",_xlfn.IFNA(VLOOKUP(L486,buff!$K:$L,2,FALSE),""))</f>
        <v>20481:100:1:0</v>
      </c>
      <c r="R486" s="6" t="str">
        <f>IF(_xlfn.IFNA(VLOOKUP(M486,buff!$K:$L,2,FALSE),"")=0,"",_xlfn.IFNA(VLOOKUP(M486,buff!$K:$L,2,FALSE),""))</f>
        <v/>
      </c>
      <c r="S486" s="6" t="str">
        <f>IF(_xlfn.IFNA(VLOOKUP(N486,buff!$K:$L,2,FALSE),"")=0,"",_xlfn.IFNA(VLOOKUP(N486,buff!$K:$L,2,FALSE),""))</f>
        <v/>
      </c>
      <c r="T486" s="6" t="str">
        <f>IF(_xlfn.IFNA(VLOOKUP(O486,buff!$K:$L,2,FALSE),"")=0,"",_xlfn.IFNA(VLOOKUP(O486,buff!$K:$L,2,FALSE),""))</f>
        <v/>
      </c>
      <c r="U486" s="6" t="str">
        <f>IF(_xlfn.IFNA(VLOOKUP(P486,buff!$K:$L,2,FALSE),"")=0,"",_xlfn.IFNA(VLOOKUP(P486,buff!$K:$L,2,FALSE),""))</f>
        <v/>
      </c>
      <c r="V486">
        <v>10</v>
      </c>
      <c r="W486" t="s">
        <v>1554</v>
      </c>
    </row>
    <row r="487" spans="1:23" x14ac:dyDescent="0.15">
      <c r="A487" s="8" t="str">
        <f t="shared" si="75"/>
        <v>被动技能25等级2</v>
      </c>
      <c r="B487" s="8">
        <f t="shared" si="78"/>
        <v>25</v>
      </c>
      <c r="C487" s="8">
        <f t="shared" si="80"/>
        <v>2</v>
      </c>
      <c r="E487" s="8">
        <f t="shared" si="76"/>
        <v>482</v>
      </c>
      <c r="F487" t="str">
        <f t="shared" si="77"/>
        <v>吸血</v>
      </c>
      <c r="G487">
        <v>482</v>
      </c>
      <c r="H487" s="4" t="s">
        <v>499</v>
      </c>
      <c r="I487" s="4" t="str">
        <f t="shared" ref="I487:I505" si="82">"攻击时吸血"&amp;V487&amp;"%"</f>
        <v>攻击时吸血11%</v>
      </c>
      <c r="J487" t="s">
        <v>156</v>
      </c>
      <c r="K487" s="10" t="str">
        <f t="shared" si="81"/>
        <v>20482:100:1:0</v>
      </c>
      <c r="L487" s="4" t="s">
        <v>934</v>
      </c>
      <c r="Q487" s="6" t="str">
        <f>IF(_xlfn.IFNA(VLOOKUP(L487,buff!$K:$L,2,FALSE),"")=0,"",_xlfn.IFNA(VLOOKUP(L487,buff!$K:$L,2,FALSE),""))</f>
        <v>20482:100:1:0</v>
      </c>
      <c r="R487" s="6" t="str">
        <f>IF(_xlfn.IFNA(VLOOKUP(M487,buff!$K:$L,2,FALSE),"")=0,"",_xlfn.IFNA(VLOOKUP(M487,buff!$K:$L,2,FALSE),""))</f>
        <v/>
      </c>
      <c r="S487" s="6" t="str">
        <f>IF(_xlfn.IFNA(VLOOKUP(N487,buff!$K:$L,2,FALSE),"")=0,"",_xlfn.IFNA(VLOOKUP(N487,buff!$K:$L,2,FALSE),""))</f>
        <v/>
      </c>
      <c r="T487" s="6" t="str">
        <f>IF(_xlfn.IFNA(VLOOKUP(O487,buff!$K:$L,2,FALSE),"")=0,"",_xlfn.IFNA(VLOOKUP(O487,buff!$K:$L,2,FALSE),""))</f>
        <v/>
      </c>
      <c r="U487" s="6" t="str">
        <f>IF(_xlfn.IFNA(VLOOKUP(P487,buff!$K:$L,2,FALSE),"")=0,"",_xlfn.IFNA(VLOOKUP(P487,buff!$K:$L,2,FALSE),""))</f>
        <v/>
      </c>
      <c r="V487">
        <v>11</v>
      </c>
      <c r="W487" t="s">
        <v>1554</v>
      </c>
    </row>
    <row r="488" spans="1:23" x14ac:dyDescent="0.15">
      <c r="A488" s="8" t="str">
        <f t="shared" si="75"/>
        <v>被动技能25等级3</v>
      </c>
      <c r="B488" s="8">
        <f t="shared" si="78"/>
        <v>25</v>
      </c>
      <c r="C488" s="8">
        <f t="shared" si="80"/>
        <v>3</v>
      </c>
      <c r="E488" s="8">
        <f t="shared" si="76"/>
        <v>483</v>
      </c>
      <c r="F488" t="str">
        <f t="shared" si="77"/>
        <v>吸血</v>
      </c>
      <c r="G488">
        <v>483</v>
      </c>
      <c r="H488" s="4" t="s">
        <v>499</v>
      </c>
      <c r="I488" s="4" t="str">
        <f t="shared" si="82"/>
        <v>攻击时吸血12%</v>
      </c>
      <c r="J488" t="s">
        <v>156</v>
      </c>
      <c r="K488" s="10" t="str">
        <f t="shared" si="81"/>
        <v>20483:100:1:0</v>
      </c>
      <c r="L488" s="4" t="s">
        <v>935</v>
      </c>
      <c r="Q488" s="6" t="str">
        <f>IF(_xlfn.IFNA(VLOOKUP(L488,buff!$K:$L,2,FALSE),"")=0,"",_xlfn.IFNA(VLOOKUP(L488,buff!$K:$L,2,FALSE),""))</f>
        <v>20483:100:1:0</v>
      </c>
      <c r="R488" s="6" t="str">
        <f>IF(_xlfn.IFNA(VLOOKUP(M488,buff!$K:$L,2,FALSE),"")=0,"",_xlfn.IFNA(VLOOKUP(M488,buff!$K:$L,2,FALSE),""))</f>
        <v/>
      </c>
      <c r="S488" s="6" t="str">
        <f>IF(_xlfn.IFNA(VLOOKUP(N488,buff!$K:$L,2,FALSE),"")=0,"",_xlfn.IFNA(VLOOKUP(N488,buff!$K:$L,2,FALSE),""))</f>
        <v/>
      </c>
      <c r="T488" s="6" t="str">
        <f>IF(_xlfn.IFNA(VLOOKUP(O488,buff!$K:$L,2,FALSE),"")=0,"",_xlfn.IFNA(VLOOKUP(O488,buff!$K:$L,2,FALSE),""))</f>
        <v/>
      </c>
      <c r="U488" s="6" t="str">
        <f>IF(_xlfn.IFNA(VLOOKUP(P488,buff!$K:$L,2,FALSE),"")=0,"",_xlfn.IFNA(VLOOKUP(P488,buff!$K:$L,2,FALSE),""))</f>
        <v/>
      </c>
      <c r="V488">
        <v>12</v>
      </c>
      <c r="W488" t="s">
        <v>1554</v>
      </c>
    </row>
    <row r="489" spans="1:23" x14ac:dyDescent="0.15">
      <c r="A489" s="8" t="str">
        <f t="shared" si="75"/>
        <v>被动技能25等级4</v>
      </c>
      <c r="B489" s="8">
        <f t="shared" si="78"/>
        <v>25</v>
      </c>
      <c r="C489" s="8">
        <f t="shared" si="80"/>
        <v>4</v>
      </c>
      <c r="E489" s="8">
        <f t="shared" si="76"/>
        <v>484</v>
      </c>
      <c r="F489" t="str">
        <f t="shared" si="77"/>
        <v>吸血</v>
      </c>
      <c r="G489">
        <v>484</v>
      </c>
      <c r="H489" s="4" t="s">
        <v>499</v>
      </c>
      <c r="I489" s="4" t="str">
        <f t="shared" si="82"/>
        <v>攻击时吸血13%</v>
      </c>
      <c r="J489" t="s">
        <v>156</v>
      </c>
      <c r="K489" s="10" t="str">
        <f t="shared" si="81"/>
        <v>20484:100:1:0</v>
      </c>
      <c r="L489" s="4" t="s">
        <v>936</v>
      </c>
      <c r="Q489" s="6" t="str">
        <f>IF(_xlfn.IFNA(VLOOKUP(L489,buff!$K:$L,2,FALSE),"")=0,"",_xlfn.IFNA(VLOOKUP(L489,buff!$K:$L,2,FALSE),""))</f>
        <v>20484:100:1:0</v>
      </c>
      <c r="R489" s="6" t="str">
        <f>IF(_xlfn.IFNA(VLOOKUP(M489,buff!$K:$L,2,FALSE),"")=0,"",_xlfn.IFNA(VLOOKUP(M489,buff!$K:$L,2,FALSE),""))</f>
        <v/>
      </c>
      <c r="S489" s="6" t="str">
        <f>IF(_xlfn.IFNA(VLOOKUP(N489,buff!$K:$L,2,FALSE),"")=0,"",_xlfn.IFNA(VLOOKUP(N489,buff!$K:$L,2,FALSE),""))</f>
        <v/>
      </c>
      <c r="T489" s="6" t="str">
        <f>IF(_xlfn.IFNA(VLOOKUP(O489,buff!$K:$L,2,FALSE),"")=0,"",_xlfn.IFNA(VLOOKUP(O489,buff!$K:$L,2,FALSE),""))</f>
        <v/>
      </c>
      <c r="U489" s="6" t="str">
        <f>IF(_xlfn.IFNA(VLOOKUP(P489,buff!$K:$L,2,FALSE),"")=0,"",_xlfn.IFNA(VLOOKUP(P489,buff!$K:$L,2,FALSE),""))</f>
        <v/>
      </c>
      <c r="V489">
        <v>13</v>
      </c>
      <c r="W489" t="s">
        <v>1554</v>
      </c>
    </row>
    <row r="490" spans="1:23" x14ac:dyDescent="0.15">
      <c r="A490" s="8" t="str">
        <f t="shared" si="75"/>
        <v>被动技能25等级5</v>
      </c>
      <c r="B490" s="8">
        <f t="shared" si="78"/>
        <v>25</v>
      </c>
      <c r="C490" s="8">
        <f t="shared" si="80"/>
        <v>5</v>
      </c>
      <c r="E490" s="8">
        <f t="shared" si="76"/>
        <v>485</v>
      </c>
      <c r="F490" t="str">
        <f t="shared" si="77"/>
        <v>吸血</v>
      </c>
      <c r="G490">
        <v>485</v>
      </c>
      <c r="H490" s="4" t="s">
        <v>499</v>
      </c>
      <c r="I490" s="4" t="str">
        <f t="shared" si="82"/>
        <v>攻击时吸血14%</v>
      </c>
      <c r="J490" t="s">
        <v>156</v>
      </c>
      <c r="K490" s="10" t="str">
        <f t="shared" si="81"/>
        <v>20485:100:1:0</v>
      </c>
      <c r="L490" s="4" t="s">
        <v>937</v>
      </c>
      <c r="Q490" s="6" t="str">
        <f>IF(_xlfn.IFNA(VLOOKUP(L490,buff!$K:$L,2,FALSE),"")=0,"",_xlfn.IFNA(VLOOKUP(L490,buff!$K:$L,2,FALSE),""))</f>
        <v>20485:100:1:0</v>
      </c>
      <c r="R490" s="6" t="str">
        <f>IF(_xlfn.IFNA(VLOOKUP(M490,buff!$K:$L,2,FALSE),"")=0,"",_xlfn.IFNA(VLOOKUP(M490,buff!$K:$L,2,FALSE),""))</f>
        <v/>
      </c>
      <c r="S490" s="6" t="str">
        <f>IF(_xlfn.IFNA(VLOOKUP(N490,buff!$K:$L,2,FALSE),"")=0,"",_xlfn.IFNA(VLOOKUP(N490,buff!$K:$L,2,FALSE),""))</f>
        <v/>
      </c>
      <c r="T490" s="6" t="str">
        <f>IF(_xlfn.IFNA(VLOOKUP(O490,buff!$K:$L,2,FALSE),"")=0,"",_xlfn.IFNA(VLOOKUP(O490,buff!$K:$L,2,FALSE),""))</f>
        <v/>
      </c>
      <c r="U490" s="6" t="str">
        <f>IF(_xlfn.IFNA(VLOOKUP(P490,buff!$K:$L,2,FALSE),"")=0,"",_xlfn.IFNA(VLOOKUP(P490,buff!$K:$L,2,FALSE),""))</f>
        <v/>
      </c>
      <c r="V490">
        <v>14</v>
      </c>
      <c r="W490" t="s">
        <v>1554</v>
      </c>
    </row>
    <row r="491" spans="1:23" x14ac:dyDescent="0.15">
      <c r="A491" s="8" t="str">
        <f t="shared" si="75"/>
        <v>被动技能25等级6</v>
      </c>
      <c r="B491" s="8">
        <f t="shared" si="78"/>
        <v>25</v>
      </c>
      <c r="C491" s="8">
        <f t="shared" si="80"/>
        <v>6</v>
      </c>
      <c r="E491" s="8">
        <f t="shared" si="76"/>
        <v>486</v>
      </c>
      <c r="F491" t="str">
        <f t="shared" si="77"/>
        <v>吸血</v>
      </c>
      <c r="G491">
        <v>486</v>
      </c>
      <c r="H491" s="4" t="s">
        <v>499</v>
      </c>
      <c r="I491" s="4" t="str">
        <f t="shared" si="82"/>
        <v>攻击时吸血15%</v>
      </c>
      <c r="J491" t="s">
        <v>156</v>
      </c>
      <c r="K491" s="10" t="str">
        <f t="shared" si="81"/>
        <v>20486:100:1:0</v>
      </c>
      <c r="L491" s="4" t="s">
        <v>938</v>
      </c>
      <c r="Q491" s="6" t="str">
        <f>IF(_xlfn.IFNA(VLOOKUP(L491,buff!$K:$L,2,FALSE),"")=0,"",_xlfn.IFNA(VLOOKUP(L491,buff!$K:$L,2,FALSE),""))</f>
        <v>20486:100:1:0</v>
      </c>
      <c r="R491" s="6" t="str">
        <f>IF(_xlfn.IFNA(VLOOKUP(M491,buff!$K:$L,2,FALSE),"")=0,"",_xlfn.IFNA(VLOOKUP(M491,buff!$K:$L,2,FALSE),""))</f>
        <v/>
      </c>
      <c r="S491" s="6" t="str">
        <f>IF(_xlfn.IFNA(VLOOKUP(N491,buff!$K:$L,2,FALSE),"")=0,"",_xlfn.IFNA(VLOOKUP(N491,buff!$K:$L,2,FALSE),""))</f>
        <v/>
      </c>
      <c r="T491" s="6" t="str">
        <f>IF(_xlfn.IFNA(VLOOKUP(O491,buff!$K:$L,2,FALSE),"")=0,"",_xlfn.IFNA(VLOOKUP(O491,buff!$K:$L,2,FALSE),""))</f>
        <v/>
      </c>
      <c r="U491" s="6" t="str">
        <f>IF(_xlfn.IFNA(VLOOKUP(P491,buff!$K:$L,2,FALSE),"")=0,"",_xlfn.IFNA(VLOOKUP(P491,buff!$K:$L,2,FALSE),""))</f>
        <v/>
      </c>
      <c r="V491">
        <v>15</v>
      </c>
      <c r="W491" t="s">
        <v>1554</v>
      </c>
    </row>
    <row r="492" spans="1:23" x14ac:dyDescent="0.15">
      <c r="A492" s="8" t="str">
        <f t="shared" si="75"/>
        <v>被动技能25等级7</v>
      </c>
      <c r="B492" s="8">
        <f t="shared" si="78"/>
        <v>25</v>
      </c>
      <c r="C492" s="8">
        <f t="shared" si="80"/>
        <v>7</v>
      </c>
      <c r="E492" s="8">
        <f t="shared" si="76"/>
        <v>487</v>
      </c>
      <c r="F492" t="str">
        <f t="shared" si="77"/>
        <v>吸血</v>
      </c>
      <c r="G492">
        <v>487</v>
      </c>
      <c r="H492" s="4" t="s">
        <v>499</v>
      </c>
      <c r="I492" s="4" t="str">
        <f t="shared" si="82"/>
        <v>攻击时吸血16%</v>
      </c>
      <c r="J492" t="s">
        <v>156</v>
      </c>
      <c r="K492" s="10" t="str">
        <f t="shared" si="81"/>
        <v>20487:100:1:0</v>
      </c>
      <c r="L492" s="4" t="s">
        <v>939</v>
      </c>
      <c r="Q492" s="6" t="str">
        <f>IF(_xlfn.IFNA(VLOOKUP(L492,buff!$K:$L,2,FALSE),"")=0,"",_xlfn.IFNA(VLOOKUP(L492,buff!$K:$L,2,FALSE),""))</f>
        <v>20487:100:1:0</v>
      </c>
      <c r="R492" s="6" t="str">
        <f>IF(_xlfn.IFNA(VLOOKUP(M492,buff!$K:$L,2,FALSE),"")=0,"",_xlfn.IFNA(VLOOKUP(M492,buff!$K:$L,2,FALSE),""))</f>
        <v/>
      </c>
      <c r="S492" s="6" t="str">
        <f>IF(_xlfn.IFNA(VLOOKUP(N492,buff!$K:$L,2,FALSE),"")=0,"",_xlfn.IFNA(VLOOKUP(N492,buff!$K:$L,2,FALSE),""))</f>
        <v/>
      </c>
      <c r="T492" s="6" t="str">
        <f>IF(_xlfn.IFNA(VLOOKUP(O492,buff!$K:$L,2,FALSE),"")=0,"",_xlfn.IFNA(VLOOKUP(O492,buff!$K:$L,2,FALSE),""))</f>
        <v/>
      </c>
      <c r="U492" s="6" t="str">
        <f>IF(_xlfn.IFNA(VLOOKUP(P492,buff!$K:$L,2,FALSE),"")=0,"",_xlfn.IFNA(VLOOKUP(P492,buff!$K:$L,2,FALSE),""))</f>
        <v/>
      </c>
      <c r="V492">
        <v>16</v>
      </c>
      <c r="W492" t="s">
        <v>1554</v>
      </c>
    </row>
    <row r="493" spans="1:23" x14ac:dyDescent="0.15">
      <c r="A493" s="8" t="str">
        <f t="shared" si="75"/>
        <v>被动技能25等级8</v>
      </c>
      <c r="B493" s="8">
        <f t="shared" si="78"/>
        <v>25</v>
      </c>
      <c r="C493" s="8">
        <f t="shared" si="80"/>
        <v>8</v>
      </c>
      <c r="E493" s="8">
        <f t="shared" si="76"/>
        <v>488</v>
      </c>
      <c r="F493" t="str">
        <f t="shared" si="77"/>
        <v>吸血</v>
      </c>
      <c r="G493">
        <v>488</v>
      </c>
      <c r="H493" s="4" t="s">
        <v>499</v>
      </c>
      <c r="I493" s="4" t="str">
        <f t="shared" si="82"/>
        <v>攻击时吸血17%</v>
      </c>
      <c r="J493" t="s">
        <v>156</v>
      </c>
      <c r="K493" s="10" t="str">
        <f t="shared" si="81"/>
        <v>20488:100:1:0</v>
      </c>
      <c r="L493" s="4" t="s">
        <v>940</v>
      </c>
      <c r="Q493" s="6" t="str">
        <f>IF(_xlfn.IFNA(VLOOKUP(L493,buff!$K:$L,2,FALSE),"")=0,"",_xlfn.IFNA(VLOOKUP(L493,buff!$K:$L,2,FALSE),""))</f>
        <v>20488:100:1:0</v>
      </c>
      <c r="R493" s="6" t="str">
        <f>IF(_xlfn.IFNA(VLOOKUP(M493,buff!$K:$L,2,FALSE),"")=0,"",_xlfn.IFNA(VLOOKUP(M493,buff!$K:$L,2,FALSE),""))</f>
        <v/>
      </c>
      <c r="S493" s="6" t="str">
        <f>IF(_xlfn.IFNA(VLOOKUP(N493,buff!$K:$L,2,FALSE),"")=0,"",_xlfn.IFNA(VLOOKUP(N493,buff!$K:$L,2,FALSE),""))</f>
        <v/>
      </c>
      <c r="T493" s="6" t="str">
        <f>IF(_xlfn.IFNA(VLOOKUP(O493,buff!$K:$L,2,FALSE),"")=0,"",_xlfn.IFNA(VLOOKUP(O493,buff!$K:$L,2,FALSE),""))</f>
        <v/>
      </c>
      <c r="U493" s="6" t="str">
        <f>IF(_xlfn.IFNA(VLOOKUP(P493,buff!$K:$L,2,FALSE),"")=0,"",_xlfn.IFNA(VLOOKUP(P493,buff!$K:$L,2,FALSE),""))</f>
        <v/>
      </c>
      <c r="V493">
        <v>17</v>
      </c>
      <c r="W493" t="s">
        <v>1554</v>
      </c>
    </row>
    <row r="494" spans="1:23" x14ac:dyDescent="0.15">
      <c r="A494" s="8" t="str">
        <f t="shared" si="75"/>
        <v>被动技能25等级9</v>
      </c>
      <c r="B494" s="8">
        <f t="shared" si="78"/>
        <v>25</v>
      </c>
      <c r="C494" s="8">
        <f t="shared" si="80"/>
        <v>9</v>
      </c>
      <c r="E494" s="8">
        <f t="shared" si="76"/>
        <v>489</v>
      </c>
      <c r="F494" t="str">
        <f t="shared" si="77"/>
        <v>吸血</v>
      </c>
      <c r="G494">
        <v>489</v>
      </c>
      <c r="H494" s="4" t="s">
        <v>499</v>
      </c>
      <c r="I494" s="4" t="str">
        <f t="shared" si="82"/>
        <v>攻击时吸血18%</v>
      </c>
      <c r="J494" t="s">
        <v>156</v>
      </c>
      <c r="K494" s="10" t="str">
        <f t="shared" si="81"/>
        <v>20489:100:1:0</v>
      </c>
      <c r="L494" s="4" t="s">
        <v>941</v>
      </c>
      <c r="Q494" s="6" t="str">
        <f>IF(_xlfn.IFNA(VLOOKUP(L494,buff!$K:$L,2,FALSE),"")=0,"",_xlfn.IFNA(VLOOKUP(L494,buff!$K:$L,2,FALSE),""))</f>
        <v>20489:100:1:0</v>
      </c>
      <c r="R494" s="6" t="str">
        <f>IF(_xlfn.IFNA(VLOOKUP(M494,buff!$K:$L,2,FALSE),"")=0,"",_xlfn.IFNA(VLOOKUP(M494,buff!$K:$L,2,FALSE),""))</f>
        <v/>
      </c>
      <c r="S494" s="6" t="str">
        <f>IF(_xlfn.IFNA(VLOOKUP(N494,buff!$K:$L,2,FALSE),"")=0,"",_xlfn.IFNA(VLOOKUP(N494,buff!$K:$L,2,FALSE),""))</f>
        <v/>
      </c>
      <c r="T494" s="6" t="str">
        <f>IF(_xlfn.IFNA(VLOOKUP(O494,buff!$K:$L,2,FALSE),"")=0,"",_xlfn.IFNA(VLOOKUP(O494,buff!$K:$L,2,FALSE),""))</f>
        <v/>
      </c>
      <c r="U494" s="6" t="str">
        <f>IF(_xlfn.IFNA(VLOOKUP(P494,buff!$K:$L,2,FALSE),"")=0,"",_xlfn.IFNA(VLOOKUP(P494,buff!$K:$L,2,FALSE),""))</f>
        <v/>
      </c>
      <c r="V494">
        <v>18</v>
      </c>
      <c r="W494" t="s">
        <v>1554</v>
      </c>
    </row>
    <row r="495" spans="1:23" x14ac:dyDescent="0.15">
      <c r="A495" s="8" t="str">
        <f t="shared" si="75"/>
        <v>被动技能25等级10</v>
      </c>
      <c r="B495" s="8">
        <f t="shared" si="78"/>
        <v>25</v>
      </c>
      <c r="C495" s="8">
        <f t="shared" si="80"/>
        <v>10</v>
      </c>
      <c r="E495" s="8">
        <f t="shared" si="76"/>
        <v>490</v>
      </c>
      <c r="F495" t="str">
        <f t="shared" si="77"/>
        <v>吸血</v>
      </c>
      <c r="G495">
        <v>490</v>
      </c>
      <c r="H495" s="4" t="s">
        <v>499</v>
      </c>
      <c r="I495" s="4" t="str">
        <f t="shared" si="82"/>
        <v>攻击时吸血19%</v>
      </c>
      <c r="J495" t="s">
        <v>156</v>
      </c>
      <c r="K495" s="10" t="str">
        <f t="shared" si="81"/>
        <v>20490:100:1:0</v>
      </c>
      <c r="L495" s="4" t="s">
        <v>942</v>
      </c>
      <c r="Q495" s="6" t="str">
        <f>IF(_xlfn.IFNA(VLOOKUP(L495,buff!$K:$L,2,FALSE),"")=0,"",_xlfn.IFNA(VLOOKUP(L495,buff!$K:$L,2,FALSE),""))</f>
        <v>20490:100:1:0</v>
      </c>
      <c r="R495" s="6" t="str">
        <f>IF(_xlfn.IFNA(VLOOKUP(M495,buff!$K:$L,2,FALSE),"")=0,"",_xlfn.IFNA(VLOOKUP(M495,buff!$K:$L,2,FALSE),""))</f>
        <v/>
      </c>
      <c r="S495" s="6" t="str">
        <f>IF(_xlfn.IFNA(VLOOKUP(N495,buff!$K:$L,2,FALSE),"")=0,"",_xlfn.IFNA(VLOOKUP(N495,buff!$K:$L,2,FALSE),""))</f>
        <v/>
      </c>
      <c r="T495" s="6" t="str">
        <f>IF(_xlfn.IFNA(VLOOKUP(O495,buff!$K:$L,2,FALSE),"")=0,"",_xlfn.IFNA(VLOOKUP(O495,buff!$K:$L,2,FALSE),""))</f>
        <v/>
      </c>
      <c r="U495" s="6" t="str">
        <f>IF(_xlfn.IFNA(VLOOKUP(P495,buff!$K:$L,2,FALSE),"")=0,"",_xlfn.IFNA(VLOOKUP(P495,buff!$K:$L,2,FALSE),""))</f>
        <v/>
      </c>
      <c r="V495">
        <v>19</v>
      </c>
      <c r="W495" t="s">
        <v>1554</v>
      </c>
    </row>
    <row r="496" spans="1:23" x14ac:dyDescent="0.15">
      <c r="A496" s="8" t="str">
        <f t="shared" si="75"/>
        <v>被动技能25等级11</v>
      </c>
      <c r="B496" s="8">
        <f t="shared" si="78"/>
        <v>25</v>
      </c>
      <c r="C496" s="8">
        <f t="shared" si="80"/>
        <v>11</v>
      </c>
      <c r="E496" s="8">
        <f t="shared" si="76"/>
        <v>491</v>
      </c>
      <c r="F496" t="str">
        <f t="shared" si="77"/>
        <v>吸血</v>
      </c>
      <c r="G496">
        <v>491</v>
      </c>
      <c r="H496" s="4" t="s">
        <v>499</v>
      </c>
      <c r="I496" s="4" t="str">
        <f t="shared" si="82"/>
        <v>攻击时吸血20%</v>
      </c>
      <c r="J496" t="s">
        <v>156</v>
      </c>
      <c r="K496" s="10" t="str">
        <f t="shared" si="81"/>
        <v>20491:100:1:0</v>
      </c>
      <c r="L496" s="4" t="s">
        <v>943</v>
      </c>
      <c r="Q496" s="6" t="str">
        <f>IF(_xlfn.IFNA(VLOOKUP(L496,buff!$K:$L,2,FALSE),"")=0,"",_xlfn.IFNA(VLOOKUP(L496,buff!$K:$L,2,FALSE),""))</f>
        <v>20491:100:1:0</v>
      </c>
      <c r="R496" s="6" t="str">
        <f>IF(_xlfn.IFNA(VLOOKUP(M496,buff!$K:$L,2,FALSE),"")=0,"",_xlfn.IFNA(VLOOKUP(M496,buff!$K:$L,2,FALSE),""))</f>
        <v/>
      </c>
      <c r="S496" s="6" t="str">
        <f>IF(_xlfn.IFNA(VLOOKUP(N496,buff!$K:$L,2,FALSE),"")=0,"",_xlfn.IFNA(VLOOKUP(N496,buff!$K:$L,2,FALSE),""))</f>
        <v/>
      </c>
      <c r="T496" s="6" t="str">
        <f>IF(_xlfn.IFNA(VLOOKUP(O496,buff!$K:$L,2,FALSE),"")=0,"",_xlfn.IFNA(VLOOKUP(O496,buff!$K:$L,2,FALSE),""))</f>
        <v/>
      </c>
      <c r="U496" s="6" t="str">
        <f>IF(_xlfn.IFNA(VLOOKUP(P496,buff!$K:$L,2,FALSE),"")=0,"",_xlfn.IFNA(VLOOKUP(P496,buff!$K:$L,2,FALSE),""))</f>
        <v/>
      </c>
      <c r="V496">
        <v>20</v>
      </c>
      <c r="W496" t="s">
        <v>1554</v>
      </c>
    </row>
    <row r="497" spans="1:23" x14ac:dyDescent="0.15">
      <c r="A497" s="8" t="str">
        <f t="shared" si="75"/>
        <v>被动技能25等级12</v>
      </c>
      <c r="B497" s="8">
        <f t="shared" si="78"/>
        <v>25</v>
      </c>
      <c r="C497" s="8">
        <f t="shared" si="80"/>
        <v>12</v>
      </c>
      <c r="E497" s="8">
        <f t="shared" si="76"/>
        <v>492</v>
      </c>
      <c r="F497" t="str">
        <f t="shared" si="77"/>
        <v>吸血</v>
      </c>
      <c r="G497">
        <v>492</v>
      </c>
      <c r="H497" s="4" t="s">
        <v>499</v>
      </c>
      <c r="I497" s="4" t="str">
        <f t="shared" si="82"/>
        <v>攻击时吸血21%</v>
      </c>
      <c r="J497" t="s">
        <v>156</v>
      </c>
      <c r="K497" s="10" t="str">
        <f t="shared" si="81"/>
        <v>20492:100:1:0</v>
      </c>
      <c r="L497" s="4" t="s">
        <v>944</v>
      </c>
      <c r="Q497" s="6" t="str">
        <f>IF(_xlfn.IFNA(VLOOKUP(L497,buff!$K:$L,2,FALSE),"")=0,"",_xlfn.IFNA(VLOOKUP(L497,buff!$K:$L,2,FALSE),""))</f>
        <v>20492:100:1:0</v>
      </c>
      <c r="R497" s="6" t="str">
        <f>IF(_xlfn.IFNA(VLOOKUP(M497,buff!$K:$L,2,FALSE),"")=0,"",_xlfn.IFNA(VLOOKUP(M497,buff!$K:$L,2,FALSE),""))</f>
        <v/>
      </c>
      <c r="S497" s="6" t="str">
        <f>IF(_xlfn.IFNA(VLOOKUP(N497,buff!$K:$L,2,FALSE),"")=0,"",_xlfn.IFNA(VLOOKUP(N497,buff!$K:$L,2,FALSE),""))</f>
        <v/>
      </c>
      <c r="T497" s="6" t="str">
        <f>IF(_xlfn.IFNA(VLOOKUP(O497,buff!$K:$L,2,FALSE),"")=0,"",_xlfn.IFNA(VLOOKUP(O497,buff!$K:$L,2,FALSE),""))</f>
        <v/>
      </c>
      <c r="U497" s="6" t="str">
        <f>IF(_xlfn.IFNA(VLOOKUP(P497,buff!$K:$L,2,FALSE),"")=0,"",_xlfn.IFNA(VLOOKUP(P497,buff!$K:$L,2,FALSE),""))</f>
        <v/>
      </c>
      <c r="V497">
        <v>21</v>
      </c>
      <c r="W497" t="s">
        <v>1554</v>
      </c>
    </row>
    <row r="498" spans="1:23" x14ac:dyDescent="0.15">
      <c r="A498" s="8" t="str">
        <f t="shared" si="75"/>
        <v>被动技能25等级13</v>
      </c>
      <c r="B498" s="8">
        <f t="shared" si="78"/>
        <v>25</v>
      </c>
      <c r="C498" s="8">
        <f t="shared" si="80"/>
        <v>13</v>
      </c>
      <c r="E498" s="8">
        <f t="shared" si="76"/>
        <v>493</v>
      </c>
      <c r="F498" t="str">
        <f t="shared" si="77"/>
        <v>吸血</v>
      </c>
      <c r="G498">
        <v>493</v>
      </c>
      <c r="H498" s="4" t="s">
        <v>499</v>
      </c>
      <c r="I498" s="4" t="str">
        <f t="shared" si="82"/>
        <v>攻击时吸血22%</v>
      </c>
      <c r="J498" t="s">
        <v>156</v>
      </c>
      <c r="K498" s="10" t="str">
        <f t="shared" si="81"/>
        <v>20493:100:1:0</v>
      </c>
      <c r="L498" s="4" t="s">
        <v>945</v>
      </c>
      <c r="Q498" s="6" t="str">
        <f>IF(_xlfn.IFNA(VLOOKUP(L498,buff!$K:$L,2,FALSE),"")=0,"",_xlfn.IFNA(VLOOKUP(L498,buff!$K:$L,2,FALSE),""))</f>
        <v>20493:100:1:0</v>
      </c>
      <c r="R498" s="6" t="str">
        <f>IF(_xlfn.IFNA(VLOOKUP(M498,buff!$K:$L,2,FALSE),"")=0,"",_xlfn.IFNA(VLOOKUP(M498,buff!$K:$L,2,FALSE),""))</f>
        <v/>
      </c>
      <c r="S498" s="6" t="str">
        <f>IF(_xlfn.IFNA(VLOOKUP(N498,buff!$K:$L,2,FALSE),"")=0,"",_xlfn.IFNA(VLOOKUP(N498,buff!$K:$L,2,FALSE),""))</f>
        <v/>
      </c>
      <c r="T498" s="6" t="str">
        <f>IF(_xlfn.IFNA(VLOOKUP(O498,buff!$K:$L,2,FALSE),"")=0,"",_xlfn.IFNA(VLOOKUP(O498,buff!$K:$L,2,FALSE),""))</f>
        <v/>
      </c>
      <c r="U498" s="6" t="str">
        <f>IF(_xlfn.IFNA(VLOOKUP(P498,buff!$K:$L,2,FALSE),"")=0,"",_xlfn.IFNA(VLOOKUP(P498,buff!$K:$L,2,FALSE),""))</f>
        <v/>
      </c>
      <c r="V498">
        <v>22</v>
      </c>
      <c r="W498" t="s">
        <v>1554</v>
      </c>
    </row>
    <row r="499" spans="1:23" x14ac:dyDescent="0.15">
      <c r="A499" s="8" t="str">
        <f t="shared" si="75"/>
        <v>被动技能25等级14</v>
      </c>
      <c r="B499" s="8">
        <f t="shared" si="78"/>
        <v>25</v>
      </c>
      <c r="C499" s="8">
        <f t="shared" si="80"/>
        <v>14</v>
      </c>
      <c r="E499" s="8">
        <f t="shared" si="76"/>
        <v>494</v>
      </c>
      <c r="F499" t="str">
        <f t="shared" si="77"/>
        <v>吸血</v>
      </c>
      <c r="G499">
        <v>494</v>
      </c>
      <c r="H499" s="4" t="s">
        <v>499</v>
      </c>
      <c r="I499" s="4" t="str">
        <f t="shared" si="82"/>
        <v>攻击时吸血23%</v>
      </c>
      <c r="J499" t="s">
        <v>156</v>
      </c>
      <c r="K499" s="10" t="str">
        <f t="shared" si="81"/>
        <v>20494:100:1:0</v>
      </c>
      <c r="L499" s="4" t="s">
        <v>946</v>
      </c>
      <c r="Q499" s="6" t="str">
        <f>IF(_xlfn.IFNA(VLOOKUP(L499,buff!$K:$L,2,FALSE),"")=0,"",_xlfn.IFNA(VLOOKUP(L499,buff!$K:$L,2,FALSE),""))</f>
        <v>20494:100:1:0</v>
      </c>
      <c r="R499" s="6" t="str">
        <f>IF(_xlfn.IFNA(VLOOKUP(M499,buff!$K:$L,2,FALSE),"")=0,"",_xlfn.IFNA(VLOOKUP(M499,buff!$K:$L,2,FALSE),""))</f>
        <v/>
      </c>
      <c r="S499" s="6" t="str">
        <f>IF(_xlfn.IFNA(VLOOKUP(N499,buff!$K:$L,2,FALSE),"")=0,"",_xlfn.IFNA(VLOOKUP(N499,buff!$K:$L,2,FALSE),""))</f>
        <v/>
      </c>
      <c r="T499" s="6" t="str">
        <f>IF(_xlfn.IFNA(VLOOKUP(O499,buff!$K:$L,2,FALSE),"")=0,"",_xlfn.IFNA(VLOOKUP(O499,buff!$K:$L,2,FALSE),""))</f>
        <v/>
      </c>
      <c r="U499" s="6" t="str">
        <f>IF(_xlfn.IFNA(VLOOKUP(P499,buff!$K:$L,2,FALSE),"")=0,"",_xlfn.IFNA(VLOOKUP(P499,buff!$K:$L,2,FALSE),""))</f>
        <v/>
      </c>
      <c r="V499">
        <v>23</v>
      </c>
      <c r="W499" t="s">
        <v>1554</v>
      </c>
    </row>
    <row r="500" spans="1:23" x14ac:dyDescent="0.15">
      <c r="A500" s="8" t="str">
        <f t="shared" si="75"/>
        <v>被动技能25等级15</v>
      </c>
      <c r="B500" s="8">
        <f t="shared" si="78"/>
        <v>25</v>
      </c>
      <c r="C500" s="8">
        <f t="shared" si="80"/>
        <v>15</v>
      </c>
      <c r="E500" s="8">
        <f t="shared" si="76"/>
        <v>495</v>
      </c>
      <c r="F500" t="str">
        <f t="shared" si="77"/>
        <v>吸血</v>
      </c>
      <c r="G500">
        <v>495</v>
      </c>
      <c r="H500" s="4" t="s">
        <v>499</v>
      </c>
      <c r="I500" s="4" t="str">
        <f t="shared" si="82"/>
        <v>攻击时吸血24%</v>
      </c>
      <c r="J500" t="s">
        <v>156</v>
      </c>
      <c r="K500" s="10" t="str">
        <f t="shared" si="81"/>
        <v>20495:100:1:0</v>
      </c>
      <c r="L500" s="4" t="s">
        <v>947</v>
      </c>
      <c r="Q500" s="6" t="str">
        <f>IF(_xlfn.IFNA(VLOOKUP(L500,buff!$K:$L,2,FALSE),"")=0,"",_xlfn.IFNA(VLOOKUP(L500,buff!$K:$L,2,FALSE),""))</f>
        <v>20495:100:1:0</v>
      </c>
      <c r="R500" s="6" t="str">
        <f>IF(_xlfn.IFNA(VLOOKUP(M500,buff!$K:$L,2,FALSE),"")=0,"",_xlfn.IFNA(VLOOKUP(M500,buff!$K:$L,2,FALSE),""))</f>
        <v/>
      </c>
      <c r="S500" s="6" t="str">
        <f>IF(_xlfn.IFNA(VLOOKUP(N500,buff!$K:$L,2,FALSE),"")=0,"",_xlfn.IFNA(VLOOKUP(N500,buff!$K:$L,2,FALSE),""))</f>
        <v/>
      </c>
      <c r="T500" s="6" t="str">
        <f>IF(_xlfn.IFNA(VLOOKUP(O500,buff!$K:$L,2,FALSE),"")=0,"",_xlfn.IFNA(VLOOKUP(O500,buff!$K:$L,2,FALSE),""))</f>
        <v/>
      </c>
      <c r="U500" s="6" t="str">
        <f>IF(_xlfn.IFNA(VLOOKUP(P500,buff!$K:$L,2,FALSE),"")=0,"",_xlfn.IFNA(VLOOKUP(P500,buff!$K:$L,2,FALSE),""))</f>
        <v/>
      </c>
      <c r="V500">
        <v>24</v>
      </c>
      <c r="W500" t="s">
        <v>1554</v>
      </c>
    </row>
    <row r="501" spans="1:23" x14ac:dyDescent="0.15">
      <c r="A501" s="8" t="str">
        <f t="shared" si="75"/>
        <v>被动技能25等级16</v>
      </c>
      <c r="B501" s="8">
        <f t="shared" si="78"/>
        <v>25</v>
      </c>
      <c r="C501" s="8">
        <f t="shared" si="80"/>
        <v>16</v>
      </c>
      <c r="E501" s="8">
        <f t="shared" si="76"/>
        <v>496</v>
      </c>
      <c r="F501" t="str">
        <f t="shared" si="77"/>
        <v>吸血</v>
      </c>
      <c r="G501">
        <v>496</v>
      </c>
      <c r="H501" s="4" t="s">
        <v>499</v>
      </c>
      <c r="I501" s="4" t="str">
        <f t="shared" si="82"/>
        <v>攻击时吸血25%</v>
      </c>
      <c r="J501" t="s">
        <v>156</v>
      </c>
      <c r="K501" s="10" t="str">
        <f t="shared" ref="K501:K505" si="83">IF(Q501="","",Q501)&amp;IF(R501="","","|"&amp;R501)&amp;IF(S501="","","|"&amp;S501)&amp;IF(T501="","","|"&amp;T501)&amp;IF(U501="","","|"&amp;U501)</f>
        <v>20496:100:1:0</v>
      </c>
      <c r="L501" s="4" t="s">
        <v>948</v>
      </c>
      <c r="Q501" s="6" t="str">
        <f>IF(_xlfn.IFNA(VLOOKUP(L501,buff!$K:$L,2,FALSE),"")=0,"",_xlfn.IFNA(VLOOKUP(L501,buff!$K:$L,2,FALSE),""))</f>
        <v>20496:100:1:0</v>
      </c>
      <c r="R501" s="6" t="str">
        <f>IF(_xlfn.IFNA(VLOOKUP(M501,buff!$K:$L,2,FALSE),"")=0,"",_xlfn.IFNA(VLOOKUP(M501,buff!$K:$L,2,FALSE),""))</f>
        <v/>
      </c>
      <c r="S501" s="6" t="str">
        <f>IF(_xlfn.IFNA(VLOOKUP(N501,buff!$K:$L,2,FALSE),"")=0,"",_xlfn.IFNA(VLOOKUP(N501,buff!$K:$L,2,FALSE),""))</f>
        <v/>
      </c>
      <c r="T501" s="6" t="str">
        <f>IF(_xlfn.IFNA(VLOOKUP(O501,buff!$K:$L,2,FALSE),"")=0,"",_xlfn.IFNA(VLOOKUP(O501,buff!$K:$L,2,FALSE),""))</f>
        <v/>
      </c>
      <c r="U501" s="6" t="str">
        <f>IF(_xlfn.IFNA(VLOOKUP(P501,buff!$K:$L,2,FALSE),"")=0,"",_xlfn.IFNA(VLOOKUP(P501,buff!$K:$L,2,FALSE),""))</f>
        <v/>
      </c>
      <c r="V501">
        <v>25</v>
      </c>
      <c r="W501" t="s">
        <v>1554</v>
      </c>
    </row>
    <row r="502" spans="1:23" x14ac:dyDescent="0.15">
      <c r="A502" s="8" t="str">
        <f t="shared" si="75"/>
        <v>被动技能25等级17</v>
      </c>
      <c r="B502" s="8">
        <f t="shared" si="78"/>
        <v>25</v>
      </c>
      <c r="C502" s="8">
        <f t="shared" si="80"/>
        <v>17</v>
      </c>
      <c r="E502" s="8">
        <f t="shared" si="76"/>
        <v>497</v>
      </c>
      <c r="F502" t="str">
        <f t="shared" si="77"/>
        <v>吸血</v>
      </c>
      <c r="G502">
        <v>497</v>
      </c>
      <c r="H502" s="4" t="s">
        <v>499</v>
      </c>
      <c r="I502" s="4" t="str">
        <f t="shared" si="82"/>
        <v>攻击时吸血26%</v>
      </c>
      <c r="J502" t="s">
        <v>156</v>
      </c>
      <c r="K502" s="10" t="str">
        <f t="shared" si="83"/>
        <v>20497:100:1:0</v>
      </c>
      <c r="L502" s="4" t="s">
        <v>949</v>
      </c>
      <c r="Q502" s="6" t="str">
        <f>IF(_xlfn.IFNA(VLOOKUP(L502,buff!$K:$L,2,FALSE),"")=0,"",_xlfn.IFNA(VLOOKUP(L502,buff!$K:$L,2,FALSE),""))</f>
        <v>20497:100:1:0</v>
      </c>
      <c r="R502" s="6" t="str">
        <f>IF(_xlfn.IFNA(VLOOKUP(M502,buff!$K:$L,2,FALSE),"")=0,"",_xlfn.IFNA(VLOOKUP(M502,buff!$K:$L,2,FALSE),""))</f>
        <v/>
      </c>
      <c r="S502" s="6" t="str">
        <f>IF(_xlfn.IFNA(VLOOKUP(N502,buff!$K:$L,2,FALSE),"")=0,"",_xlfn.IFNA(VLOOKUP(N502,buff!$K:$L,2,FALSE),""))</f>
        <v/>
      </c>
      <c r="T502" s="6" t="str">
        <f>IF(_xlfn.IFNA(VLOOKUP(O502,buff!$K:$L,2,FALSE),"")=0,"",_xlfn.IFNA(VLOOKUP(O502,buff!$K:$L,2,FALSE),""))</f>
        <v/>
      </c>
      <c r="U502" s="6" t="str">
        <f>IF(_xlfn.IFNA(VLOOKUP(P502,buff!$K:$L,2,FALSE),"")=0,"",_xlfn.IFNA(VLOOKUP(P502,buff!$K:$L,2,FALSE),""))</f>
        <v/>
      </c>
      <c r="V502">
        <v>26</v>
      </c>
      <c r="W502" t="s">
        <v>1554</v>
      </c>
    </row>
    <row r="503" spans="1:23" x14ac:dyDescent="0.15">
      <c r="A503" s="8" t="str">
        <f t="shared" si="75"/>
        <v>被动技能25等级18</v>
      </c>
      <c r="B503" s="8">
        <f t="shared" si="78"/>
        <v>25</v>
      </c>
      <c r="C503" s="8">
        <f t="shared" si="80"/>
        <v>18</v>
      </c>
      <c r="E503" s="8">
        <f t="shared" si="76"/>
        <v>498</v>
      </c>
      <c r="F503" t="str">
        <f t="shared" si="77"/>
        <v>吸血</v>
      </c>
      <c r="G503">
        <v>498</v>
      </c>
      <c r="H503" s="4" t="s">
        <v>499</v>
      </c>
      <c r="I503" s="4" t="str">
        <f t="shared" si="82"/>
        <v>攻击时吸血27%</v>
      </c>
      <c r="J503" t="s">
        <v>156</v>
      </c>
      <c r="K503" s="10" t="str">
        <f t="shared" si="83"/>
        <v>20498:100:1:0</v>
      </c>
      <c r="L503" s="4" t="s">
        <v>950</v>
      </c>
      <c r="Q503" s="6" t="str">
        <f>IF(_xlfn.IFNA(VLOOKUP(L503,buff!$K:$L,2,FALSE),"")=0,"",_xlfn.IFNA(VLOOKUP(L503,buff!$K:$L,2,FALSE),""))</f>
        <v>20498:100:1:0</v>
      </c>
      <c r="R503" s="6" t="str">
        <f>IF(_xlfn.IFNA(VLOOKUP(M503,buff!$K:$L,2,FALSE),"")=0,"",_xlfn.IFNA(VLOOKUP(M503,buff!$K:$L,2,FALSE),""))</f>
        <v/>
      </c>
      <c r="S503" s="6" t="str">
        <f>IF(_xlfn.IFNA(VLOOKUP(N503,buff!$K:$L,2,FALSE),"")=0,"",_xlfn.IFNA(VLOOKUP(N503,buff!$K:$L,2,FALSE),""))</f>
        <v/>
      </c>
      <c r="T503" s="6" t="str">
        <f>IF(_xlfn.IFNA(VLOOKUP(O503,buff!$K:$L,2,FALSE),"")=0,"",_xlfn.IFNA(VLOOKUP(O503,buff!$K:$L,2,FALSE),""))</f>
        <v/>
      </c>
      <c r="U503" s="6" t="str">
        <f>IF(_xlfn.IFNA(VLOOKUP(P503,buff!$K:$L,2,FALSE),"")=0,"",_xlfn.IFNA(VLOOKUP(P503,buff!$K:$L,2,FALSE),""))</f>
        <v/>
      </c>
      <c r="V503">
        <v>27</v>
      </c>
      <c r="W503" t="s">
        <v>1554</v>
      </c>
    </row>
    <row r="504" spans="1:23" x14ac:dyDescent="0.15">
      <c r="A504" s="8" t="str">
        <f t="shared" si="75"/>
        <v>被动技能25等级19</v>
      </c>
      <c r="B504" s="8">
        <f t="shared" si="78"/>
        <v>25</v>
      </c>
      <c r="C504" s="8">
        <f t="shared" si="80"/>
        <v>19</v>
      </c>
      <c r="E504" s="8">
        <f t="shared" si="76"/>
        <v>499</v>
      </c>
      <c r="F504" t="str">
        <f t="shared" si="77"/>
        <v>吸血</v>
      </c>
      <c r="G504">
        <v>499</v>
      </c>
      <c r="H504" s="4" t="s">
        <v>499</v>
      </c>
      <c r="I504" s="4" t="str">
        <f t="shared" si="82"/>
        <v>攻击时吸血28%</v>
      </c>
      <c r="J504" t="s">
        <v>156</v>
      </c>
      <c r="K504" s="10" t="str">
        <f t="shared" si="83"/>
        <v>20499:100:1:0</v>
      </c>
      <c r="L504" s="4" t="s">
        <v>951</v>
      </c>
      <c r="Q504" s="6" t="str">
        <f>IF(_xlfn.IFNA(VLOOKUP(L504,buff!$K:$L,2,FALSE),"")=0,"",_xlfn.IFNA(VLOOKUP(L504,buff!$K:$L,2,FALSE),""))</f>
        <v>20499:100:1:0</v>
      </c>
      <c r="R504" s="6" t="str">
        <f>IF(_xlfn.IFNA(VLOOKUP(M504,buff!$K:$L,2,FALSE),"")=0,"",_xlfn.IFNA(VLOOKUP(M504,buff!$K:$L,2,FALSE),""))</f>
        <v/>
      </c>
      <c r="S504" s="6" t="str">
        <f>IF(_xlfn.IFNA(VLOOKUP(N504,buff!$K:$L,2,FALSE),"")=0,"",_xlfn.IFNA(VLOOKUP(N504,buff!$K:$L,2,FALSE),""))</f>
        <v/>
      </c>
      <c r="T504" s="6" t="str">
        <f>IF(_xlfn.IFNA(VLOOKUP(O504,buff!$K:$L,2,FALSE),"")=0,"",_xlfn.IFNA(VLOOKUP(O504,buff!$K:$L,2,FALSE),""))</f>
        <v/>
      </c>
      <c r="U504" s="6" t="str">
        <f>IF(_xlfn.IFNA(VLOOKUP(P504,buff!$K:$L,2,FALSE),"")=0,"",_xlfn.IFNA(VLOOKUP(P504,buff!$K:$L,2,FALSE),""))</f>
        <v/>
      </c>
      <c r="V504">
        <v>28</v>
      </c>
      <c r="W504" t="s">
        <v>1554</v>
      </c>
    </row>
    <row r="505" spans="1:23" x14ac:dyDescent="0.15">
      <c r="A505" s="8" t="str">
        <f t="shared" si="75"/>
        <v>被动技能25等级20</v>
      </c>
      <c r="B505" s="8">
        <f t="shared" si="78"/>
        <v>25</v>
      </c>
      <c r="C505" s="8">
        <f t="shared" si="80"/>
        <v>20</v>
      </c>
      <c r="E505" s="8">
        <f t="shared" si="76"/>
        <v>500</v>
      </c>
      <c r="F505" t="str">
        <f t="shared" si="77"/>
        <v>吸血</v>
      </c>
      <c r="G505">
        <v>500</v>
      </c>
      <c r="H505" s="4" t="s">
        <v>499</v>
      </c>
      <c r="I505" s="4" t="str">
        <f t="shared" si="82"/>
        <v>攻击时吸血29%</v>
      </c>
      <c r="J505" t="s">
        <v>156</v>
      </c>
      <c r="K505" s="10" t="str">
        <f t="shared" si="83"/>
        <v>20500:100:1:0</v>
      </c>
      <c r="L505" s="4" t="s">
        <v>952</v>
      </c>
      <c r="Q505" s="6" t="str">
        <f>IF(_xlfn.IFNA(VLOOKUP(L505,buff!$K:$L,2,FALSE),"")=0,"",_xlfn.IFNA(VLOOKUP(L505,buff!$K:$L,2,FALSE),""))</f>
        <v>20500:100:1:0</v>
      </c>
      <c r="R505" s="6" t="str">
        <f>IF(_xlfn.IFNA(VLOOKUP(M505,buff!$K:$L,2,FALSE),"")=0,"",_xlfn.IFNA(VLOOKUP(M505,buff!$K:$L,2,FALSE),""))</f>
        <v/>
      </c>
      <c r="S505" s="6" t="str">
        <f>IF(_xlfn.IFNA(VLOOKUP(N505,buff!$K:$L,2,FALSE),"")=0,"",_xlfn.IFNA(VLOOKUP(N505,buff!$K:$L,2,FALSE),""))</f>
        <v/>
      </c>
      <c r="T505" s="6" t="str">
        <f>IF(_xlfn.IFNA(VLOOKUP(O505,buff!$K:$L,2,FALSE),"")=0,"",_xlfn.IFNA(VLOOKUP(O505,buff!$K:$L,2,FALSE),""))</f>
        <v/>
      </c>
      <c r="U505" s="6" t="str">
        <f>IF(_xlfn.IFNA(VLOOKUP(P505,buff!$K:$L,2,FALSE),"")=0,"",_xlfn.IFNA(VLOOKUP(P505,buff!$K:$L,2,FALSE),""))</f>
        <v/>
      </c>
      <c r="V505">
        <v>29</v>
      </c>
      <c r="W505" t="s">
        <v>1554</v>
      </c>
    </row>
    <row r="506" spans="1:23" x14ac:dyDescent="0.15">
      <c r="A506" s="8" t="str">
        <f t="shared" si="75"/>
        <v>被动技能26等级1</v>
      </c>
      <c r="B506" s="8">
        <f t="shared" si="78"/>
        <v>26</v>
      </c>
      <c r="C506" s="8">
        <f t="shared" si="80"/>
        <v>1</v>
      </c>
      <c r="E506" s="8">
        <f t="shared" si="76"/>
        <v>501</v>
      </c>
      <c r="F506" t="str">
        <f t="shared" si="77"/>
        <v>风之子</v>
      </c>
      <c r="G506">
        <v>501</v>
      </c>
      <c r="H506" s="4" t="s">
        <v>507</v>
      </c>
      <c r="I506" s="4" t="str">
        <f>"提升己方全体速度"&amp;V506</f>
        <v>提升己方全体速度38</v>
      </c>
      <c r="J506" t="s">
        <v>156</v>
      </c>
      <c r="K506" s="10" t="str">
        <f t="shared" ref="K506:K525" si="84">IF(Q506="","",Q506)&amp;IF(R506="","","|"&amp;R506)&amp;IF(S506="","","|"&amp;S506)&amp;IF(T506="","","|"&amp;T506)&amp;IF(U506="","","|"&amp;U506)</f>
        <v>20501:100:3:9</v>
      </c>
      <c r="L506" s="4" t="s">
        <v>1014</v>
      </c>
      <c r="Q506" s="6" t="str">
        <f>IF(_xlfn.IFNA(VLOOKUP(L506,buff!$K:$L,2,FALSE),"")=0,"",_xlfn.IFNA(VLOOKUP(L506,buff!$K:$L,2,FALSE),""))</f>
        <v>20501:100:3:9</v>
      </c>
      <c r="R506" s="6" t="str">
        <f>IF(_xlfn.IFNA(VLOOKUP(M506,buff!$K:$L,2,FALSE),"")=0,"",_xlfn.IFNA(VLOOKUP(M506,buff!$K:$L,2,FALSE),""))</f>
        <v/>
      </c>
      <c r="S506" s="6" t="str">
        <f>IF(_xlfn.IFNA(VLOOKUP(N506,buff!$K:$L,2,FALSE),"")=0,"",_xlfn.IFNA(VLOOKUP(N506,buff!$K:$L,2,FALSE),""))</f>
        <v/>
      </c>
      <c r="T506" s="6" t="str">
        <f>IF(_xlfn.IFNA(VLOOKUP(O506,buff!$K:$L,2,FALSE),"")=0,"",_xlfn.IFNA(VLOOKUP(O506,buff!$K:$L,2,FALSE),""))</f>
        <v/>
      </c>
      <c r="U506" s="6" t="str">
        <f>IF(_xlfn.IFNA(VLOOKUP(P506,buff!$K:$L,2,FALSE),"")=0,"",_xlfn.IFNA(VLOOKUP(P506,buff!$K:$L,2,FALSE),""))</f>
        <v/>
      </c>
      <c r="V506">
        <v>38</v>
      </c>
      <c r="W506" t="s">
        <v>1554</v>
      </c>
    </row>
    <row r="507" spans="1:23" x14ac:dyDescent="0.15">
      <c r="A507" s="8" t="str">
        <f t="shared" si="75"/>
        <v>被动技能26等级2</v>
      </c>
      <c r="B507" s="8">
        <f t="shared" si="78"/>
        <v>26</v>
      </c>
      <c r="C507" s="8">
        <f t="shared" si="80"/>
        <v>2</v>
      </c>
      <c r="E507" s="8">
        <f t="shared" si="76"/>
        <v>502</v>
      </c>
      <c r="F507" t="str">
        <f t="shared" si="77"/>
        <v>风之子</v>
      </c>
      <c r="G507">
        <v>502</v>
      </c>
      <c r="H507" s="4" t="s">
        <v>507</v>
      </c>
      <c r="I507" s="4" t="str">
        <f t="shared" ref="I507:I525" si="85">"提升己方全体速度"&amp;V507</f>
        <v>提升己方全体速度56</v>
      </c>
      <c r="J507" t="s">
        <v>156</v>
      </c>
      <c r="K507" s="10" t="str">
        <f t="shared" si="84"/>
        <v>20502:100:3:9</v>
      </c>
      <c r="L507" s="4" t="s">
        <v>1015</v>
      </c>
      <c r="Q507" s="6" t="str">
        <f>IF(_xlfn.IFNA(VLOOKUP(L507,buff!$K:$L,2,FALSE),"")=0,"",_xlfn.IFNA(VLOOKUP(L507,buff!$K:$L,2,FALSE),""))</f>
        <v>20502:100:3:9</v>
      </c>
      <c r="R507" s="6" t="str">
        <f>IF(_xlfn.IFNA(VLOOKUP(M507,buff!$K:$L,2,FALSE),"")=0,"",_xlfn.IFNA(VLOOKUP(M507,buff!$K:$L,2,FALSE),""))</f>
        <v/>
      </c>
      <c r="S507" s="6" t="str">
        <f>IF(_xlfn.IFNA(VLOOKUP(N507,buff!$K:$L,2,FALSE),"")=0,"",_xlfn.IFNA(VLOOKUP(N507,buff!$K:$L,2,FALSE),""))</f>
        <v/>
      </c>
      <c r="T507" s="6" t="str">
        <f>IF(_xlfn.IFNA(VLOOKUP(O507,buff!$K:$L,2,FALSE),"")=0,"",_xlfn.IFNA(VLOOKUP(O507,buff!$K:$L,2,FALSE),""))</f>
        <v/>
      </c>
      <c r="U507" s="6" t="str">
        <f>IF(_xlfn.IFNA(VLOOKUP(P507,buff!$K:$L,2,FALSE),"")=0,"",_xlfn.IFNA(VLOOKUP(P507,buff!$K:$L,2,FALSE),""))</f>
        <v/>
      </c>
      <c r="V507">
        <v>56</v>
      </c>
      <c r="W507" t="s">
        <v>1554</v>
      </c>
    </row>
    <row r="508" spans="1:23" x14ac:dyDescent="0.15">
      <c r="A508" s="8" t="str">
        <f t="shared" si="75"/>
        <v>被动技能26等级3</v>
      </c>
      <c r="B508" s="8">
        <f t="shared" si="78"/>
        <v>26</v>
      </c>
      <c r="C508" s="8">
        <f t="shared" si="80"/>
        <v>3</v>
      </c>
      <c r="E508" s="8">
        <f t="shared" si="76"/>
        <v>503</v>
      </c>
      <c r="F508" t="str">
        <f t="shared" si="77"/>
        <v>风之子</v>
      </c>
      <c r="G508">
        <v>503</v>
      </c>
      <c r="H508" s="4" t="s">
        <v>507</v>
      </c>
      <c r="I508" s="4" t="str">
        <f t="shared" si="85"/>
        <v>提升己方全体速度74</v>
      </c>
      <c r="J508" t="s">
        <v>156</v>
      </c>
      <c r="K508" s="10" t="str">
        <f t="shared" si="84"/>
        <v>20503:100:3:9</v>
      </c>
      <c r="L508" s="4" t="s">
        <v>1016</v>
      </c>
      <c r="Q508" s="6" t="str">
        <f>IF(_xlfn.IFNA(VLOOKUP(L508,buff!$K:$L,2,FALSE),"")=0,"",_xlfn.IFNA(VLOOKUP(L508,buff!$K:$L,2,FALSE),""))</f>
        <v>20503:100:3:9</v>
      </c>
      <c r="R508" s="6" t="str">
        <f>IF(_xlfn.IFNA(VLOOKUP(M508,buff!$K:$L,2,FALSE),"")=0,"",_xlfn.IFNA(VLOOKUP(M508,buff!$K:$L,2,FALSE),""))</f>
        <v/>
      </c>
      <c r="S508" s="6" t="str">
        <f>IF(_xlfn.IFNA(VLOOKUP(N508,buff!$K:$L,2,FALSE),"")=0,"",_xlfn.IFNA(VLOOKUP(N508,buff!$K:$L,2,FALSE),""))</f>
        <v/>
      </c>
      <c r="T508" s="6" t="str">
        <f>IF(_xlfn.IFNA(VLOOKUP(O508,buff!$K:$L,2,FALSE),"")=0,"",_xlfn.IFNA(VLOOKUP(O508,buff!$K:$L,2,FALSE),""))</f>
        <v/>
      </c>
      <c r="U508" s="6" t="str">
        <f>IF(_xlfn.IFNA(VLOOKUP(P508,buff!$K:$L,2,FALSE),"")=0,"",_xlfn.IFNA(VLOOKUP(P508,buff!$K:$L,2,FALSE),""))</f>
        <v/>
      </c>
      <c r="V508">
        <v>74</v>
      </c>
      <c r="W508" t="s">
        <v>1554</v>
      </c>
    </row>
    <row r="509" spans="1:23" x14ac:dyDescent="0.15">
      <c r="A509" s="8" t="str">
        <f t="shared" si="75"/>
        <v>被动技能26等级4</v>
      </c>
      <c r="B509" s="8">
        <f t="shared" si="78"/>
        <v>26</v>
      </c>
      <c r="C509" s="8">
        <f t="shared" si="80"/>
        <v>4</v>
      </c>
      <c r="E509" s="8">
        <f t="shared" si="76"/>
        <v>504</v>
      </c>
      <c r="F509" t="str">
        <f t="shared" si="77"/>
        <v>风之子</v>
      </c>
      <c r="G509">
        <v>504</v>
      </c>
      <c r="H509" s="4" t="s">
        <v>507</v>
      </c>
      <c r="I509" s="4" t="str">
        <f t="shared" si="85"/>
        <v>提升己方全体速度91</v>
      </c>
      <c r="J509" t="s">
        <v>156</v>
      </c>
      <c r="K509" s="10" t="str">
        <f t="shared" si="84"/>
        <v>20504:100:3:9</v>
      </c>
      <c r="L509" s="4" t="s">
        <v>1017</v>
      </c>
      <c r="Q509" s="6" t="str">
        <f>IF(_xlfn.IFNA(VLOOKUP(L509,buff!$K:$L,2,FALSE),"")=0,"",_xlfn.IFNA(VLOOKUP(L509,buff!$K:$L,2,FALSE),""))</f>
        <v>20504:100:3:9</v>
      </c>
      <c r="R509" s="6" t="str">
        <f>IF(_xlfn.IFNA(VLOOKUP(M509,buff!$K:$L,2,FALSE),"")=0,"",_xlfn.IFNA(VLOOKUP(M509,buff!$K:$L,2,FALSE),""))</f>
        <v/>
      </c>
      <c r="S509" s="6" t="str">
        <f>IF(_xlfn.IFNA(VLOOKUP(N509,buff!$K:$L,2,FALSE),"")=0,"",_xlfn.IFNA(VLOOKUP(N509,buff!$K:$L,2,FALSE),""))</f>
        <v/>
      </c>
      <c r="T509" s="6" t="str">
        <f>IF(_xlfn.IFNA(VLOOKUP(O509,buff!$K:$L,2,FALSE),"")=0,"",_xlfn.IFNA(VLOOKUP(O509,buff!$K:$L,2,FALSE),""))</f>
        <v/>
      </c>
      <c r="U509" s="6" t="str">
        <f>IF(_xlfn.IFNA(VLOOKUP(P509,buff!$K:$L,2,FALSE),"")=0,"",_xlfn.IFNA(VLOOKUP(P509,buff!$K:$L,2,FALSE),""))</f>
        <v/>
      </c>
      <c r="V509">
        <v>91</v>
      </c>
      <c r="W509" t="s">
        <v>1554</v>
      </c>
    </row>
    <row r="510" spans="1:23" x14ac:dyDescent="0.15">
      <c r="A510" s="8" t="str">
        <f t="shared" si="75"/>
        <v>被动技能26等级5</v>
      </c>
      <c r="B510" s="8">
        <f t="shared" si="78"/>
        <v>26</v>
      </c>
      <c r="C510" s="8">
        <f t="shared" si="80"/>
        <v>5</v>
      </c>
      <c r="E510" s="8">
        <f t="shared" si="76"/>
        <v>505</v>
      </c>
      <c r="F510" t="str">
        <f t="shared" si="77"/>
        <v>风之子</v>
      </c>
      <c r="G510">
        <v>505</v>
      </c>
      <c r="H510" s="4" t="s">
        <v>507</v>
      </c>
      <c r="I510" s="4" t="str">
        <f t="shared" si="85"/>
        <v>提升己方全体速度113</v>
      </c>
      <c r="J510" t="s">
        <v>156</v>
      </c>
      <c r="K510" s="10" t="str">
        <f t="shared" si="84"/>
        <v>20505:100:3:9</v>
      </c>
      <c r="L510" s="4" t="s">
        <v>1018</v>
      </c>
      <c r="Q510" s="6" t="str">
        <f>IF(_xlfn.IFNA(VLOOKUP(L510,buff!$K:$L,2,FALSE),"")=0,"",_xlfn.IFNA(VLOOKUP(L510,buff!$K:$L,2,FALSE),""))</f>
        <v>20505:100:3:9</v>
      </c>
      <c r="R510" s="6" t="str">
        <f>IF(_xlfn.IFNA(VLOOKUP(M510,buff!$K:$L,2,FALSE),"")=0,"",_xlfn.IFNA(VLOOKUP(M510,buff!$K:$L,2,FALSE),""))</f>
        <v/>
      </c>
      <c r="S510" s="6" t="str">
        <f>IF(_xlfn.IFNA(VLOOKUP(N510,buff!$K:$L,2,FALSE),"")=0,"",_xlfn.IFNA(VLOOKUP(N510,buff!$K:$L,2,FALSE),""))</f>
        <v/>
      </c>
      <c r="T510" s="6" t="str">
        <f>IF(_xlfn.IFNA(VLOOKUP(O510,buff!$K:$L,2,FALSE),"")=0,"",_xlfn.IFNA(VLOOKUP(O510,buff!$K:$L,2,FALSE),""))</f>
        <v/>
      </c>
      <c r="U510" s="6" t="str">
        <f>IF(_xlfn.IFNA(VLOOKUP(P510,buff!$K:$L,2,FALSE),"")=0,"",_xlfn.IFNA(VLOOKUP(P510,buff!$K:$L,2,FALSE),""))</f>
        <v/>
      </c>
      <c r="V510">
        <v>113</v>
      </c>
      <c r="W510" t="s">
        <v>1554</v>
      </c>
    </row>
    <row r="511" spans="1:23" x14ac:dyDescent="0.15">
      <c r="A511" s="8" t="str">
        <f t="shared" si="75"/>
        <v>被动技能26等级6</v>
      </c>
      <c r="B511" s="8">
        <f t="shared" si="78"/>
        <v>26</v>
      </c>
      <c r="C511" s="8">
        <f t="shared" si="80"/>
        <v>6</v>
      </c>
      <c r="E511" s="8">
        <f t="shared" si="76"/>
        <v>506</v>
      </c>
      <c r="F511" t="str">
        <f t="shared" si="77"/>
        <v>风之子</v>
      </c>
      <c r="G511">
        <v>506</v>
      </c>
      <c r="H511" s="4" t="s">
        <v>507</v>
      </c>
      <c r="I511" s="4" t="str">
        <f t="shared" si="85"/>
        <v>提升己方全体速度139</v>
      </c>
      <c r="J511" t="s">
        <v>156</v>
      </c>
      <c r="K511" s="10" t="str">
        <f t="shared" si="84"/>
        <v>20506:100:3:9</v>
      </c>
      <c r="L511" s="4" t="s">
        <v>1019</v>
      </c>
      <c r="Q511" s="6" t="str">
        <f>IF(_xlfn.IFNA(VLOOKUP(L511,buff!$K:$L,2,FALSE),"")=0,"",_xlfn.IFNA(VLOOKUP(L511,buff!$K:$L,2,FALSE),""))</f>
        <v>20506:100:3:9</v>
      </c>
      <c r="R511" s="6" t="str">
        <f>IF(_xlfn.IFNA(VLOOKUP(M511,buff!$K:$L,2,FALSE),"")=0,"",_xlfn.IFNA(VLOOKUP(M511,buff!$K:$L,2,FALSE),""))</f>
        <v/>
      </c>
      <c r="S511" s="6" t="str">
        <f>IF(_xlfn.IFNA(VLOOKUP(N511,buff!$K:$L,2,FALSE),"")=0,"",_xlfn.IFNA(VLOOKUP(N511,buff!$K:$L,2,FALSE),""))</f>
        <v/>
      </c>
      <c r="T511" s="6" t="str">
        <f>IF(_xlfn.IFNA(VLOOKUP(O511,buff!$K:$L,2,FALSE),"")=0,"",_xlfn.IFNA(VLOOKUP(O511,buff!$K:$L,2,FALSE),""))</f>
        <v/>
      </c>
      <c r="U511" s="6" t="str">
        <f>IF(_xlfn.IFNA(VLOOKUP(P511,buff!$K:$L,2,FALSE),"")=0,"",_xlfn.IFNA(VLOOKUP(P511,buff!$K:$L,2,FALSE),""))</f>
        <v/>
      </c>
      <c r="V511">
        <v>139</v>
      </c>
      <c r="W511" t="s">
        <v>1554</v>
      </c>
    </row>
    <row r="512" spans="1:23" x14ac:dyDescent="0.15">
      <c r="A512" s="8" t="str">
        <f t="shared" si="75"/>
        <v>被动技能26等级7</v>
      </c>
      <c r="B512" s="8">
        <f t="shared" si="78"/>
        <v>26</v>
      </c>
      <c r="C512" s="8">
        <f t="shared" si="80"/>
        <v>7</v>
      </c>
      <c r="E512" s="8">
        <f t="shared" si="76"/>
        <v>507</v>
      </c>
      <c r="F512" t="str">
        <f t="shared" si="77"/>
        <v>风之子</v>
      </c>
      <c r="G512">
        <v>507</v>
      </c>
      <c r="H512" s="4" t="s">
        <v>507</v>
      </c>
      <c r="I512" s="4" t="str">
        <f t="shared" si="85"/>
        <v>提升己方全体速度171</v>
      </c>
      <c r="J512" t="s">
        <v>156</v>
      </c>
      <c r="K512" s="10" t="str">
        <f t="shared" si="84"/>
        <v>20507:100:3:9</v>
      </c>
      <c r="L512" s="4" t="s">
        <v>1020</v>
      </c>
      <c r="Q512" s="6" t="str">
        <f>IF(_xlfn.IFNA(VLOOKUP(L512,buff!$K:$L,2,FALSE),"")=0,"",_xlfn.IFNA(VLOOKUP(L512,buff!$K:$L,2,FALSE),""))</f>
        <v>20507:100:3:9</v>
      </c>
      <c r="R512" s="6" t="str">
        <f>IF(_xlfn.IFNA(VLOOKUP(M512,buff!$K:$L,2,FALSE),"")=0,"",_xlfn.IFNA(VLOOKUP(M512,buff!$K:$L,2,FALSE),""))</f>
        <v/>
      </c>
      <c r="S512" s="6" t="str">
        <f>IF(_xlfn.IFNA(VLOOKUP(N512,buff!$K:$L,2,FALSE),"")=0,"",_xlfn.IFNA(VLOOKUP(N512,buff!$K:$L,2,FALSE),""))</f>
        <v/>
      </c>
      <c r="T512" s="6" t="str">
        <f>IF(_xlfn.IFNA(VLOOKUP(O512,buff!$K:$L,2,FALSE),"")=0,"",_xlfn.IFNA(VLOOKUP(O512,buff!$K:$L,2,FALSE),""))</f>
        <v/>
      </c>
      <c r="U512" s="6" t="str">
        <f>IF(_xlfn.IFNA(VLOOKUP(P512,buff!$K:$L,2,FALSE),"")=0,"",_xlfn.IFNA(VLOOKUP(P512,buff!$K:$L,2,FALSE),""))</f>
        <v/>
      </c>
      <c r="V512">
        <v>171</v>
      </c>
      <c r="W512" t="s">
        <v>1554</v>
      </c>
    </row>
    <row r="513" spans="1:23" x14ac:dyDescent="0.15">
      <c r="A513" s="8" t="str">
        <f t="shared" si="75"/>
        <v>被动技能26等级8</v>
      </c>
      <c r="B513" s="8">
        <f t="shared" si="78"/>
        <v>26</v>
      </c>
      <c r="C513" s="8">
        <f t="shared" si="80"/>
        <v>8</v>
      </c>
      <c r="E513" s="8">
        <f t="shared" si="76"/>
        <v>508</v>
      </c>
      <c r="F513" t="str">
        <f t="shared" si="77"/>
        <v>风之子</v>
      </c>
      <c r="G513">
        <v>508</v>
      </c>
      <c r="H513" s="4" t="s">
        <v>507</v>
      </c>
      <c r="I513" s="4" t="str">
        <f t="shared" si="85"/>
        <v>提升己方全体速度211</v>
      </c>
      <c r="J513" t="s">
        <v>156</v>
      </c>
      <c r="K513" s="10" t="str">
        <f t="shared" si="84"/>
        <v>20508:100:3:9</v>
      </c>
      <c r="L513" s="4" t="s">
        <v>1021</v>
      </c>
      <c r="Q513" s="6" t="str">
        <f>IF(_xlfn.IFNA(VLOOKUP(L513,buff!$K:$L,2,FALSE),"")=0,"",_xlfn.IFNA(VLOOKUP(L513,buff!$K:$L,2,FALSE),""))</f>
        <v>20508:100:3:9</v>
      </c>
      <c r="R513" s="6" t="str">
        <f>IF(_xlfn.IFNA(VLOOKUP(M513,buff!$K:$L,2,FALSE),"")=0,"",_xlfn.IFNA(VLOOKUP(M513,buff!$K:$L,2,FALSE),""))</f>
        <v/>
      </c>
      <c r="S513" s="6" t="str">
        <f>IF(_xlfn.IFNA(VLOOKUP(N513,buff!$K:$L,2,FALSE),"")=0,"",_xlfn.IFNA(VLOOKUP(N513,buff!$K:$L,2,FALSE),""))</f>
        <v/>
      </c>
      <c r="T513" s="6" t="str">
        <f>IF(_xlfn.IFNA(VLOOKUP(O513,buff!$K:$L,2,FALSE),"")=0,"",_xlfn.IFNA(VLOOKUP(O513,buff!$K:$L,2,FALSE),""))</f>
        <v/>
      </c>
      <c r="U513" s="6" t="str">
        <f>IF(_xlfn.IFNA(VLOOKUP(P513,buff!$K:$L,2,FALSE),"")=0,"",_xlfn.IFNA(VLOOKUP(P513,buff!$K:$L,2,FALSE),""))</f>
        <v/>
      </c>
      <c r="V513">
        <v>211</v>
      </c>
      <c r="W513" t="s">
        <v>1554</v>
      </c>
    </row>
    <row r="514" spans="1:23" x14ac:dyDescent="0.15">
      <c r="A514" s="8" t="str">
        <f t="shared" si="75"/>
        <v>被动技能26等级9</v>
      </c>
      <c r="B514" s="8">
        <f t="shared" si="78"/>
        <v>26</v>
      </c>
      <c r="C514" s="8">
        <f t="shared" si="80"/>
        <v>9</v>
      </c>
      <c r="E514" s="8">
        <f t="shared" si="76"/>
        <v>509</v>
      </c>
      <c r="F514" t="str">
        <f t="shared" si="77"/>
        <v>风之子</v>
      </c>
      <c r="G514">
        <v>509</v>
      </c>
      <c r="H514" s="4" t="s">
        <v>507</v>
      </c>
      <c r="I514" s="4" t="str">
        <f t="shared" si="85"/>
        <v>提升己方全体速度260</v>
      </c>
      <c r="J514" t="s">
        <v>156</v>
      </c>
      <c r="K514" s="10" t="str">
        <f t="shared" si="84"/>
        <v>20509:100:3:9</v>
      </c>
      <c r="L514" s="4" t="s">
        <v>1022</v>
      </c>
      <c r="Q514" s="6" t="str">
        <f>IF(_xlfn.IFNA(VLOOKUP(L514,buff!$K:$L,2,FALSE),"")=0,"",_xlfn.IFNA(VLOOKUP(L514,buff!$K:$L,2,FALSE),""))</f>
        <v>20509:100:3:9</v>
      </c>
      <c r="R514" s="6" t="str">
        <f>IF(_xlfn.IFNA(VLOOKUP(M514,buff!$K:$L,2,FALSE),"")=0,"",_xlfn.IFNA(VLOOKUP(M514,buff!$K:$L,2,FALSE),""))</f>
        <v/>
      </c>
      <c r="S514" s="6" t="str">
        <f>IF(_xlfn.IFNA(VLOOKUP(N514,buff!$K:$L,2,FALSE),"")=0,"",_xlfn.IFNA(VLOOKUP(N514,buff!$K:$L,2,FALSE),""))</f>
        <v/>
      </c>
      <c r="T514" s="6" t="str">
        <f>IF(_xlfn.IFNA(VLOOKUP(O514,buff!$K:$L,2,FALSE),"")=0,"",_xlfn.IFNA(VLOOKUP(O514,buff!$K:$L,2,FALSE),""))</f>
        <v/>
      </c>
      <c r="U514" s="6" t="str">
        <f>IF(_xlfn.IFNA(VLOOKUP(P514,buff!$K:$L,2,FALSE),"")=0,"",_xlfn.IFNA(VLOOKUP(P514,buff!$K:$L,2,FALSE),""))</f>
        <v/>
      </c>
      <c r="V514">
        <v>260</v>
      </c>
      <c r="W514" t="s">
        <v>1554</v>
      </c>
    </row>
    <row r="515" spans="1:23" x14ac:dyDescent="0.15">
      <c r="A515" s="8" t="str">
        <f t="shared" si="75"/>
        <v>被动技能26等级10</v>
      </c>
      <c r="B515" s="8">
        <f t="shared" si="78"/>
        <v>26</v>
      </c>
      <c r="C515" s="8">
        <f t="shared" si="80"/>
        <v>10</v>
      </c>
      <c r="E515" s="8">
        <f t="shared" si="76"/>
        <v>510</v>
      </c>
      <c r="F515" t="str">
        <f t="shared" si="77"/>
        <v>风之子</v>
      </c>
      <c r="G515">
        <v>510</v>
      </c>
      <c r="H515" s="4" t="s">
        <v>507</v>
      </c>
      <c r="I515" s="4" t="str">
        <f t="shared" si="85"/>
        <v>提升己方全体速度320</v>
      </c>
      <c r="J515" t="s">
        <v>156</v>
      </c>
      <c r="K515" s="10" t="str">
        <f t="shared" si="84"/>
        <v>20510:100:3:9</v>
      </c>
      <c r="L515" s="4" t="s">
        <v>1023</v>
      </c>
      <c r="Q515" s="6" t="str">
        <f>IF(_xlfn.IFNA(VLOOKUP(L515,buff!$K:$L,2,FALSE),"")=0,"",_xlfn.IFNA(VLOOKUP(L515,buff!$K:$L,2,FALSE),""))</f>
        <v>20510:100:3:9</v>
      </c>
      <c r="R515" s="6" t="str">
        <f>IF(_xlfn.IFNA(VLOOKUP(M515,buff!$K:$L,2,FALSE),"")=0,"",_xlfn.IFNA(VLOOKUP(M515,buff!$K:$L,2,FALSE),""))</f>
        <v/>
      </c>
      <c r="S515" s="6" t="str">
        <f>IF(_xlfn.IFNA(VLOOKUP(N515,buff!$K:$L,2,FALSE),"")=0,"",_xlfn.IFNA(VLOOKUP(N515,buff!$K:$L,2,FALSE),""))</f>
        <v/>
      </c>
      <c r="T515" s="6" t="str">
        <f>IF(_xlfn.IFNA(VLOOKUP(O515,buff!$K:$L,2,FALSE),"")=0,"",_xlfn.IFNA(VLOOKUP(O515,buff!$K:$L,2,FALSE),""))</f>
        <v/>
      </c>
      <c r="U515" s="6" t="str">
        <f>IF(_xlfn.IFNA(VLOOKUP(P515,buff!$K:$L,2,FALSE),"")=0,"",_xlfn.IFNA(VLOOKUP(P515,buff!$K:$L,2,FALSE),""))</f>
        <v/>
      </c>
      <c r="V515">
        <v>320</v>
      </c>
      <c r="W515" t="s">
        <v>1554</v>
      </c>
    </row>
    <row r="516" spans="1:23" x14ac:dyDescent="0.15">
      <c r="A516" s="8" t="str">
        <f t="shared" si="75"/>
        <v>被动技能26等级11</v>
      </c>
      <c r="B516" s="8">
        <f t="shared" si="78"/>
        <v>26</v>
      </c>
      <c r="C516" s="8">
        <f t="shared" si="80"/>
        <v>11</v>
      </c>
      <c r="E516" s="8">
        <f t="shared" si="76"/>
        <v>511</v>
      </c>
      <c r="F516" t="str">
        <f t="shared" si="77"/>
        <v>风之子</v>
      </c>
      <c r="G516">
        <v>511</v>
      </c>
      <c r="H516" s="4" t="s">
        <v>507</v>
      </c>
      <c r="I516" s="4" t="str">
        <f t="shared" si="85"/>
        <v>提升己方全体速度394</v>
      </c>
      <c r="J516" t="s">
        <v>156</v>
      </c>
      <c r="K516" s="10" t="str">
        <f t="shared" si="84"/>
        <v>20511:100:3:9</v>
      </c>
      <c r="L516" s="4" t="s">
        <v>1024</v>
      </c>
      <c r="Q516" s="6" t="str">
        <f>IF(_xlfn.IFNA(VLOOKUP(L516,buff!$K:$L,2,FALSE),"")=0,"",_xlfn.IFNA(VLOOKUP(L516,buff!$K:$L,2,FALSE),""))</f>
        <v>20511:100:3:9</v>
      </c>
      <c r="R516" s="6" t="str">
        <f>IF(_xlfn.IFNA(VLOOKUP(M516,buff!$K:$L,2,FALSE),"")=0,"",_xlfn.IFNA(VLOOKUP(M516,buff!$K:$L,2,FALSE),""))</f>
        <v/>
      </c>
      <c r="S516" s="6" t="str">
        <f>IF(_xlfn.IFNA(VLOOKUP(N516,buff!$K:$L,2,FALSE),"")=0,"",_xlfn.IFNA(VLOOKUP(N516,buff!$K:$L,2,FALSE),""))</f>
        <v/>
      </c>
      <c r="T516" s="6" t="str">
        <f>IF(_xlfn.IFNA(VLOOKUP(O516,buff!$K:$L,2,FALSE),"")=0,"",_xlfn.IFNA(VLOOKUP(O516,buff!$K:$L,2,FALSE),""))</f>
        <v/>
      </c>
      <c r="U516" s="6" t="str">
        <f>IF(_xlfn.IFNA(VLOOKUP(P516,buff!$K:$L,2,FALSE),"")=0,"",_xlfn.IFNA(VLOOKUP(P516,buff!$K:$L,2,FALSE),""))</f>
        <v/>
      </c>
      <c r="V516">
        <v>394</v>
      </c>
      <c r="W516" t="s">
        <v>1554</v>
      </c>
    </row>
    <row r="517" spans="1:23" x14ac:dyDescent="0.15">
      <c r="A517" s="8" t="str">
        <f t="shared" si="75"/>
        <v>被动技能26等级12</v>
      </c>
      <c r="B517" s="8">
        <f t="shared" si="78"/>
        <v>26</v>
      </c>
      <c r="C517" s="8">
        <f t="shared" si="80"/>
        <v>12</v>
      </c>
      <c r="E517" s="8">
        <f t="shared" si="76"/>
        <v>512</v>
      </c>
      <c r="F517" t="str">
        <f t="shared" si="77"/>
        <v>风之子</v>
      </c>
      <c r="G517">
        <v>512</v>
      </c>
      <c r="H517" s="4" t="s">
        <v>507</v>
      </c>
      <c r="I517" s="4" t="str">
        <f t="shared" si="85"/>
        <v>提升己方全体速度485</v>
      </c>
      <c r="J517" t="s">
        <v>156</v>
      </c>
      <c r="K517" s="10" t="str">
        <f t="shared" si="84"/>
        <v>20512:100:3:9</v>
      </c>
      <c r="L517" s="4" t="s">
        <v>1025</v>
      </c>
      <c r="Q517" s="6" t="str">
        <f>IF(_xlfn.IFNA(VLOOKUP(L517,buff!$K:$L,2,FALSE),"")=0,"",_xlfn.IFNA(VLOOKUP(L517,buff!$K:$L,2,FALSE),""))</f>
        <v>20512:100:3:9</v>
      </c>
      <c r="R517" s="6" t="str">
        <f>IF(_xlfn.IFNA(VLOOKUP(M517,buff!$K:$L,2,FALSE),"")=0,"",_xlfn.IFNA(VLOOKUP(M517,buff!$K:$L,2,FALSE),""))</f>
        <v/>
      </c>
      <c r="S517" s="6" t="str">
        <f>IF(_xlfn.IFNA(VLOOKUP(N517,buff!$K:$L,2,FALSE),"")=0,"",_xlfn.IFNA(VLOOKUP(N517,buff!$K:$L,2,FALSE),""))</f>
        <v/>
      </c>
      <c r="T517" s="6" t="str">
        <f>IF(_xlfn.IFNA(VLOOKUP(O517,buff!$K:$L,2,FALSE),"")=0,"",_xlfn.IFNA(VLOOKUP(O517,buff!$K:$L,2,FALSE),""))</f>
        <v/>
      </c>
      <c r="U517" s="6" t="str">
        <f>IF(_xlfn.IFNA(VLOOKUP(P517,buff!$K:$L,2,FALSE),"")=0,"",_xlfn.IFNA(VLOOKUP(P517,buff!$K:$L,2,FALSE),""))</f>
        <v/>
      </c>
      <c r="V517">
        <v>485</v>
      </c>
      <c r="W517" t="s">
        <v>1554</v>
      </c>
    </row>
    <row r="518" spans="1:23" x14ac:dyDescent="0.15">
      <c r="A518" s="8" t="str">
        <f t="shared" si="75"/>
        <v>被动技能26等级13</v>
      </c>
      <c r="B518" s="8">
        <f t="shared" si="78"/>
        <v>26</v>
      </c>
      <c r="C518" s="8">
        <f t="shared" si="80"/>
        <v>13</v>
      </c>
      <c r="E518" s="8">
        <f t="shared" si="76"/>
        <v>513</v>
      </c>
      <c r="F518" t="str">
        <f t="shared" si="77"/>
        <v>风之子</v>
      </c>
      <c r="G518">
        <v>513</v>
      </c>
      <c r="H518" s="4" t="s">
        <v>507</v>
      </c>
      <c r="I518" s="4" t="str">
        <f t="shared" si="85"/>
        <v>提升己方全体速度597</v>
      </c>
      <c r="J518" t="s">
        <v>156</v>
      </c>
      <c r="K518" s="10" t="str">
        <f t="shared" si="84"/>
        <v>20513:100:3:9</v>
      </c>
      <c r="L518" s="4" t="s">
        <v>1026</v>
      </c>
      <c r="Q518" s="6" t="str">
        <f>IF(_xlfn.IFNA(VLOOKUP(L518,buff!$K:$L,2,FALSE),"")=0,"",_xlfn.IFNA(VLOOKUP(L518,buff!$K:$L,2,FALSE),""))</f>
        <v>20513:100:3:9</v>
      </c>
      <c r="R518" s="6" t="str">
        <f>IF(_xlfn.IFNA(VLOOKUP(M518,buff!$K:$L,2,FALSE),"")=0,"",_xlfn.IFNA(VLOOKUP(M518,buff!$K:$L,2,FALSE),""))</f>
        <v/>
      </c>
      <c r="S518" s="6" t="str">
        <f>IF(_xlfn.IFNA(VLOOKUP(N518,buff!$K:$L,2,FALSE),"")=0,"",_xlfn.IFNA(VLOOKUP(N518,buff!$K:$L,2,FALSE),""))</f>
        <v/>
      </c>
      <c r="T518" s="6" t="str">
        <f>IF(_xlfn.IFNA(VLOOKUP(O518,buff!$K:$L,2,FALSE),"")=0,"",_xlfn.IFNA(VLOOKUP(O518,buff!$K:$L,2,FALSE),""))</f>
        <v/>
      </c>
      <c r="U518" s="6" t="str">
        <f>IF(_xlfn.IFNA(VLOOKUP(P518,buff!$K:$L,2,FALSE),"")=0,"",_xlfn.IFNA(VLOOKUP(P518,buff!$K:$L,2,FALSE),""))</f>
        <v/>
      </c>
      <c r="V518">
        <v>597</v>
      </c>
      <c r="W518" t="s">
        <v>1554</v>
      </c>
    </row>
    <row r="519" spans="1:23" x14ac:dyDescent="0.15">
      <c r="A519" s="8" t="str">
        <f t="shared" ref="A519:A582" si="86">A$4&amp;B519&amp;A$5&amp;C519</f>
        <v>被动技能26等级14</v>
      </c>
      <c r="B519" s="8">
        <f t="shared" si="78"/>
        <v>26</v>
      </c>
      <c r="C519" s="8">
        <f t="shared" si="80"/>
        <v>14</v>
      </c>
      <c r="E519" s="8">
        <f t="shared" ref="E519:E582" si="87">G519</f>
        <v>514</v>
      </c>
      <c r="F519" t="str">
        <f t="shared" ref="F519:F582" si="88">H519</f>
        <v>风之子</v>
      </c>
      <c r="G519">
        <v>514</v>
      </c>
      <c r="H519" s="4" t="s">
        <v>507</v>
      </c>
      <c r="I519" s="4" t="str">
        <f t="shared" si="85"/>
        <v>提升己方全体速度735</v>
      </c>
      <c r="J519" t="s">
        <v>156</v>
      </c>
      <c r="K519" s="10" t="str">
        <f t="shared" si="84"/>
        <v>20514:100:3:9</v>
      </c>
      <c r="L519" s="4" t="s">
        <v>1027</v>
      </c>
      <c r="Q519" s="6" t="str">
        <f>IF(_xlfn.IFNA(VLOOKUP(L519,buff!$K:$L,2,FALSE),"")=0,"",_xlfn.IFNA(VLOOKUP(L519,buff!$K:$L,2,FALSE),""))</f>
        <v>20514:100:3:9</v>
      </c>
      <c r="R519" s="6" t="str">
        <f>IF(_xlfn.IFNA(VLOOKUP(M519,buff!$K:$L,2,FALSE),"")=0,"",_xlfn.IFNA(VLOOKUP(M519,buff!$K:$L,2,FALSE),""))</f>
        <v/>
      </c>
      <c r="S519" s="6" t="str">
        <f>IF(_xlfn.IFNA(VLOOKUP(N519,buff!$K:$L,2,FALSE),"")=0,"",_xlfn.IFNA(VLOOKUP(N519,buff!$K:$L,2,FALSE),""))</f>
        <v/>
      </c>
      <c r="T519" s="6" t="str">
        <f>IF(_xlfn.IFNA(VLOOKUP(O519,buff!$K:$L,2,FALSE),"")=0,"",_xlfn.IFNA(VLOOKUP(O519,buff!$K:$L,2,FALSE),""))</f>
        <v/>
      </c>
      <c r="U519" s="6" t="str">
        <f>IF(_xlfn.IFNA(VLOOKUP(P519,buff!$K:$L,2,FALSE),"")=0,"",_xlfn.IFNA(VLOOKUP(P519,buff!$K:$L,2,FALSE),""))</f>
        <v/>
      </c>
      <c r="V519">
        <v>735</v>
      </c>
      <c r="W519" t="s">
        <v>1554</v>
      </c>
    </row>
    <row r="520" spans="1:23" x14ac:dyDescent="0.15">
      <c r="A520" s="8" t="str">
        <f t="shared" si="86"/>
        <v>被动技能26等级15</v>
      </c>
      <c r="B520" s="8">
        <f t="shared" ref="B520:B583" si="89">IF(C520=1,B519+1,B519)</f>
        <v>26</v>
      </c>
      <c r="C520" s="8">
        <f t="shared" si="80"/>
        <v>15</v>
      </c>
      <c r="E520" s="8">
        <f t="shared" si="87"/>
        <v>515</v>
      </c>
      <c r="F520" t="str">
        <f t="shared" si="88"/>
        <v>风之子</v>
      </c>
      <c r="G520">
        <v>515</v>
      </c>
      <c r="H520" s="4" t="s">
        <v>507</v>
      </c>
      <c r="I520" s="4" t="str">
        <f t="shared" si="85"/>
        <v>提升己方全体速度906</v>
      </c>
      <c r="J520" t="s">
        <v>156</v>
      </c>
      <c r="K520" s="10" t="str">
        <f t="shared" si="84"/>
        <v>20515:100:3:9</v>
      </c>
      <c r="L520" s="4" t="s">
        <v>1028</v>
      </c>
      <c r="Q520" s="6" t="str">
        <f>IF(_xlfn.IFNA(VLOOKUP(L520,buff!$K:$L,2,FALSE),"")=0,"",_xlfn.IFNA(VLOOKUP(L520,buff!$K:$L,2,FALSE),""))</f>
        <v>20515:100:3:9</v>
      </c>
      <c r="R520" s="6" t="str">
        <f>IF(_xlfn.IFNA(VLOOKUP(M520,buff!$K:$L,2,FALSE),"")=0,"",_xlfn.IFNA(VLOOKUP(M520,buff!$K:$L,2,FALSE),""))</f>
        <v/>
      </c>
      <c r="S520" s="6" t="str">
        <f>IF(_xlfn.IFNA(VLOOKUP(N520,buff!$K:$L,2,FALSE),"")=0,"",_xlfn.IFNA(VLOOKUP(N520,buff!$K:$L,2,FALSE),""))</f>
        <v/>
      </c>
      <c r="T520" s="6" t="str">
        <f>IF(_xlfn.IFNA(VLOOKUP(O520,buff!$K:$L,2,FALSE),"")=0,"",_xlfn.IFNA(VLOOKUP(O520,buff!$K:$L,2,FALSE),""))</f>
        <v/>
      </c>
      <c r="U520" s="6" t="str">
        <f>IF(_xlfn.IFNA(VLOOKUP(P520,buff!$K:$L,2,FALSE),"")=0,"",_xlfn.IFNA(VLOOKUP(P520,buff!$K:$L,2,FALSE),""))</f>
        <v/>
      </c>
      <c r="V520">
        <v>906</v>
      </c>
      <c r="W520" t="s">
        <v>1554</v>
      </c>
    </row>
    <row r="521" spans="1:23" x14ac:dyDescent="0.15">
      <c r="A521" s="8" t="str">
        <f t="shared" si="86"/>
        <v>被动技能26等级16</v>
      </c>
      <c r="B521" s="8">
        <f t="shared" si="89"/>
        <v>26</v>
      </c>
      <c r="C521" s="8">
        <f t="shared" si="80"/>
        <v>16</v>
      </c>
      <c r="E521" s="8">
        <f t="shared" si="87"/>
        <v>516</v>
      </c>
      <c r="F521" t="str">
        <f t="shared" si="88"/>
        <v>风之子</v>
      </c>
      <c r="G521">
        <v>516</v>
      </c>
      <c r="H521" s="4" t="s">
        <v>507</v>
      </c>
      <c r="I521" s="4" t="str">
        <f t="shared" si="85"/>
        <v>提升己方全体速度1115</v>
      </c>
      <c r="J521" t="s">
        <v>156</v>
      </c>
      <c r="K521" s="10" t="str">
        <f t="shared" si="84"/>
        <v>20516:100:3:9</v>
      </c>
      <c r="L521" s="4" t="s">
        <v>1029</v>
      </c>
      <c r="Q521" s="6" t="str">
        <f>IF(_xlfn.IFNA(VLOOKUP(L521,buff!$K:$L,2,FALSE),"")=0,"",_xlfn.IFNA(VLOOKUP(L521,buff!$K:$L,2,FALSE),""))</f>
        <v>20516:100:3:9</v>
      </c>
      <c r="R521" s="6" t="str">
        <f>IF(_xlfn.IFNA(VLOOKUP(M521,buff!$K:$L,2,FALSE),"")=0,"",_xlfn.IFNA(VLOOKUP(M521,buff!$K:$L,2,FALSE),""))</f>
        <v/>
      </c>
      <c r="S521" s="6" t="str">
        <f>IF(_xlfn.IFNA(VLOOKUP(N521,buff!$K:$L,2,FALSE),"")=0,"",_xlfn.IFNA(VLOOKUP(N521,buff!$K:$L,2,FALSE),""))</f>
        <v/>
      </c>
      <c r="T521" s="6" t="str">
        <f>IF(_xlfn.IFNA(VLOOKUP(O521,buff!$K:$L,2,FALSE),"")=0,"",_xlfn.IFNA(VLOOKUP(O521,buff!$K:$L,2,FALSE),""))</f>
        <v/>
      </c>
      <c r="U521" s="6" t="str">
        <f>IF(_xlfn.IFNA(VLOOKUP(P521,buff!$K:$L,2,FALSE),"")=0,"",_xlfn.IFNA(VLOOKUP(P521,buff!$K:$L,2,FALSE),""))</f>
        <v/>
      </c>
      <c r="V521">
        <v>1115</v>
      </c>
      <c r="W521" t="s">
        <v>1554</v>
      </c>
    </row>
    <row r="522" spans="1:23" x14ac:dyDescent="0.15">
      <c r="A522" s="8" t="str">
        <f t="shared" si="86"/>
        <v>被动技能26等级17</v>
      </c>
      <c r="B522" s="8">
        <f t="shared" si="89"/>
        <v>26</v>
      </c>
      <c r="C522" s="8">
        <f t="shared" si="80"/>
        <v>17</v>
      </c>
      <c r="E522" s="8">
        <f t="shared" si="87"/>
        <v>517</v>
      </c>
      <c r="F522" t="str">
        <f t="shared" si="88"/>
        <v>风之子</v>
      </c>
      <c r="G522">
        <v>517</v>
      </c>
      <c r="H522" s="4" t="s">
        <v>507</v>
      </c>
      <c r="I522" s="4" t="str">
        <f t="shared" si="85"/>
        <v>提升己方全体速度1373</v>
      </c>
      <c r="J522" t="s">
        <v>156</v>
      </c>
      <c r="K522" s="10" t="str">
        <f t="shared" si="84"/>
        <v>20517:100:3:9</v>
      </c>
      <c r="L522" s="4" t="s">
        <v>1030</v>
      </c>
      <c r="Q522" s="6" t="str">
        <f>IF(_xlfn.IFNA(VLOOKUP(L522,buff!$K:$L,2,FALSE),"")=0,"",_xlfn.IFNA(VLOOKUP(L522,buff!$K:$L,2,FALSE),""))</f>
        <v>20517:100:3:9</v>
      </c>
      <c r="R522" s="6" t="str">
        <f>IF(_xlfn.IFNA(VLOOKUP(M522,buff!$K:$L,2,FALSE),"")=0,"",_xlfn.IFNA(VLOOKUP(M522,buff!$K:$L,2,FALSE),""))</f>
        <v/>
      </c>
      <c r="S522" s="6" t="str">
        <f>IF(_xlfn.IFNA(VLOOKUP(N522,buff!$K:$L,2,FALSE),"")=0,"",_xlfn.IFNA(VLOOKUP(N522,buff!$K:$L,2,FALSE),""))</f>
        <v/>
      </c>
      <c r="T522" s="6" t="str">
        <f>IF(_xlfn.IFNA(VLOOKUP(O522,buff!$K:$L,2,FALSE),"")=0,"",_xlfn.IFNA(VLOOKUP(O522,buff!$K:$L,2,FALSE),""))</f>
        <v/>
      </c>
      <c r="U522" s="6" t="str">
        <f>IF(_xlfn.IFNA(VLOOKUP(P522,buff!$K:$L,2,FALSE),"")=0,"",_xlfn.IFNA(VLOOKUP(P522,buff!$K:$L,2,FALSE),""))</f>
        <v/>
      </c>
      <c r="V522">
        <v>1373</v>
      </c>
      <c r="W522" t="s">
        <v>1554</v>
      </c>
    </row>
    <row r="523" spans="1:23" x14ac:dyDescent="0.15">
      <c r="A523" s="8" t="str">
        <f t="shared" si="86"/>
        <v>被动技能26等级18</v>
      </c>
      <c r="B523" s="8">
        <f t="shared" si="89"/>
        <v>26</v>
      </c>
      <c r="C523" s="8">
        <f t="shared" si="80"/>
        <v>18</v>
      </c>
      <c r="E523" s="8">
        <f t="shared" si="87"/>
        <v>518</v>
      </c>
      <c r="F523" t="str">
        <f t="shared" si="88"/>
        <v>风之子</v>
      </c>
      <c r="G523">
        <v>518</v>
      </c>
      <c r="H523" s="4" t="s">
        <v>507</v>
      </c>
      <c r="I523" s="4" t="str">
        <f t="shared" si="85"/>
        <v>提升己方全体速度1691</v>
      </c>
      <c r="J523" t="s">
        <v>156</v>
      </c>
      <c r="K523" s="10" t="str">
        <f t="shared" si="84"/>
        <v>20518:100:3:9</v>
      </c>
      <c r="L523" s="4" t="s">
        <v>1031</v>
      </c>
      <c r="Q523" s="6" t="str">
        <f>IF(_xlfn.IFNA(VLOOKUP(L523,buff!$K:$L,2,FALSE),"")=0,"",_xlfn.IFNA(VLOOKUP(L523,buff!$K:$L,2,FALSE),""))</f>
        <v>20518:100:3:9</v>
      </c>
      <c r="R523" s="6" t="str">
        <f>IF(_xlfn.IFNA(VLOOKUP(M523,buff!$K:$L,2,FALSE),"")=0,"",_xlfn.IFNA(VLOOKUP(M523,buff!$K:$L,2,FALSE),""))</f>
        <v/>
      </c>
      <c r="S523" s="6" t="str">
        <f>IF(_xlfn.IFNA(VLOOKUP(N523,buff!$K:$L,2,FALSE),"")=0,"",_xlfn.IFNA(VLOOKUP(N523,buff!$K:$L,2,FALSE),""))</f>
        <v/>
      </c>
      <c r="T523" s="6" t="str">
        <f>IF(_xlfn.IFNA(VLOOKUP(O523,buff!$K:$L,2,FALSE),"")=0,"",_xlfn.IFNA(VLOOKUP(O523,buff!$K:$L,2,FALSE),""))</f>
        <v/>
      </c>
      <c r="U523" s="6" t="str">
        <f>IF(_xlfn.IFNA(VLOOKUP(P523,buff!$K:$L,2,FALSE),"")=0,"",_xlfn.IFNA(VLOOKUP(P523,buff!$K:$L,2,FALSE),""))</f>
        <v/>
      </c>
      <c r="V523">
        <v>1691</v>
      </c>
      <c r="W523" t="s">
        <v>1554</v>
      </c>
    </row>
    <row r="524" spans="1:23" x14ac:dyDescent="0.15">
      <c r="A524" s="8" t="str">
        <f t="shared" si="86"/>
        <v>被动技能26等级19</v>
      </c>
      <c r="B524" s="8">
        <f t="shared" si="89"/>
        <v>26</v>
      </c>
      <c r="C524" s="8">
        <f t="shared" si="80"/>
        <v>19</v>
      </c>
      <c r="E524" s="8">
        <f t="shared" si="87"/>
        <v>519</v>
      </c>
      <c r="F524" t="str">
        <f t="shared" si="88"/>
        <v>风之子</v>
      </c>
      <c r="G524">
        <v>519</v>
      </c>
      <c r="H524" s="4" t="s">
        <v>507</v>
      </c>
      <c r="I524" s="4" t="str">
        <f t="shared" si="85"/>
        <v>提升己方全体速度2082</v>
      </c>
      <c r="J524" t="s">
        <v>156</v>
      </c>
      <c r="K524" s="10" t="str">
        <f t="shared" si="84"/>
        <v>20519:100:3:9</v>
      </c>
      <c r="L524" s="4" t="s">
        <v>1032</v>
      </c>
      <c r="Q524" s="6" t="str">
        <f>IF(_xlfn.IFNA(VLOOKUP(L524,buff!$K:$L,2,FALSE),"")=0,"",_xlfn.IFNA(VLOOKUP(L524,buff!$K:$L,2,FALSE),""))</f>
        <v>20519:100:3:9</v>
      </c>
      <c r="R524" s="6" t="str">
        <f>IF(_xlfn.IFNA(VLOOKUP(M524,buff!$K:$L,2,FALSE),"")=0,"",_xlfn.IFNA(VLOOKUP(M524,buff!$K:$L,2,FALSE),""))</f>
        <v/>
      </c>
      <c r="S524" s="6" t="str">
        <f>IF(_xlfn.IFNA(VLOOKUP(N524,buff!$K:$L,2,FALSE),"")=0,"",_xlfn.IFNA(VLOOKUP(N524,buff!$K:$L,2,FALSE),""))</f>
        <v/>
      </c>
      <c r="T524" s="6" t="str">
        <f>IF(_xlfn.IFNA(VLOOKUP(O524,buff!$K:$L,2,FALSE),"")=0,"",_xlfn.IFNA(VLOOKUP(O524,buff!$K:$L,2,FALSE),""))</f>
        <v/>
      </c>
      <c r="U524" s="6" t="str">
        <f>IF(_xlfn.IFNA(VLOOKUP(P524,buff!$K:$L,2,FALSE),"")=0,"",_xlfn.IFNA(VLOOKUP(P524,buff!$K:$L,2,FALSE),""))</f>
        <v/>
      </c>
      <c r="V524">
        <v>2082</v>
      </c>
      <c r="W524" t="s">
        <v>1554</v>
      </c>
    </row>
    <row r="525" spans="1:23" x14ac:dyDescent="0.15">
      <c r="A525" s="8" t="str">
        <f t="shared" si="86"/>
        <v>被动技能26等级20</v>
      </c>
      <c r="B525" s="8">
        <f t="shared" si="89"/>
        <v>26</v>
      </c>
      <c r="C525" s="8">
        <f t="shared" si="80"/>
        <v>20</v>
      </c>
      <c r="E525" s="8">
        <f t="shared" si="87"/>
        <v>520</v>
      </c>
      <c r="F525" t="str">
        <f t="shared" si="88"/>
        <v>风之子</v>
      </c>
      <c r="G525">
        <v>520</v>
      </c>
      <c r="H525" s="4" t="s">
        <v>507</v>
      </c>
      <c r="I525" s="4" t="str">
        <f t="shared" si="85"/>
        <v>提升己方全体速度2563</v>
      </c>
      <c r="J525" t="s">
        <v>156</v>
      </c>
      <c r="K525" s="10" t="str">
        <f t="shared" si="84"/>
        <v>20520:100:3:9</v>
      </c>
      <c r="L525" s="4" t="s">
        <v>1033</v>
      </c>
      <c r="Q525" s="6" t="str">
        <f>IF(_xlfn.IFNA(VLOOKUP(L525,buff!$K:$L,2,FALSE),"")=0,"",_xlfn.IFNA(VLOOKUP(L525,buff!$K:$L,2,FALSE),""))</f>
        <v>20520:100:3:9</v>
      </c>
      <c r="R525" s="6" t="str">
        <f>IF(_xlfn.IFNA(VLOOKUP(M525,buff!$K:$L,2,FALSE),"")=0,"",_xlfn.IFNA(VLOOKUP(M525,buff!$K:$L,2,FALSE),""))</f>
        <v/>
      </c>
      <c r="S525" s="6" t="str">
        <f>IF(_xlfn.IFNA(VLOOKUP(N525,buff!$K:$L,2,FALSE),"")=0,"",_xlfn.IFNA(VLOOKUP(N525,buff!$K:$L,2,FALSE),""))</f>
        <v/>
      </c>
      <c r="T525" s="6" t="str">
        <f>IF(_xlfn.IFNA(VLOOKUP(O525,buff!$K:$L,2,FALSE),"")=0,"",_xlfn.IFNA(VLOOKUP(O525,buff!$K:$L,2,FALSE),""))</f>
        <v/>
      </c>
      <c r="U525" s="6" t="str">
        <f>IF(_xlfn.IFNA(VLOOKUP(P525,buff!$K:$L,2,FALSE),"")=0,"",_xlfn.IFNA(VLOOKUP(P525,buff!$K:$L,2,FALSE),""))</f>
        <v/>
      </c>
      <c r="V525">
        <v>2563</v>
      </c>
      <c r="W525" t="s">
        <v>1554</v>
      </c>
    </row>
    <row r="526" spans="1:23" x14ac:dyDescent="0.15">
      <c r="A526" s="8" t="str">
        <f t="shared" si="86"/>
        <v>被动技能27等级1</v>
      </c>
      <c r="B526" s="8">
        <f t="shared" si="89"/>
        <v>27</v>
      </c>
      <c r="C526" s="8">
        <f t="shared" si="80"/>
        <v>1</v>
      </c>
      <c r="E526" s="8">
        <f t="shared" si="87"/>
        <v>521</v>
      </c>
      <c r="F526" t="str">
        <f t="shared" si="88"/>
        <v>祈祷</v>
      </c>
      <c r="G526">
        <v>521</v>
      </c>
      <c r="H526" s="26" t="s">
        <v>1034</v>
      </c>
      <c r="I526" s="4" t="str">
        <f>"己方全体每回合回复血量"&amp;V526</f>
        <v>己方全体每回合回复血量30</v>
      </c>
      <c r="J526" t="s">
        <v>156</v>
      </c>
      <c r="K526" s="10" t="str">
        <f t="shared" ref="K526:K536" si="90">IF(Q526="","",Q526)&amp;IF(R526="","","|"&amp;R526)&amp;IF(S526="","","|"&amp;S526)&amp;IF(T526="","","|"&amp;T526)&amp;IF(U526="","","|"&amp;U526)</f>
        <v>20521:100:3:9</v>
      </c>
      <c r="L526" s="4" t="s">
        <v>1035</v>
      </c>
      <c r="Q526" s="6" t="str">
        <f>IF(_xlfn.IFNA(VLOOKUP(L526,buff!$K:$L,2,FALSE),"")=0,"",_xlfn.IFNA(VLOOKUP(L526,buff!$K:$L,2,FALSE),""))</f>
        <v>20521:100:3:9</v>
      </c>
      <c r="R526" s="6" t="str">
        <f>IF(_xlfn.IFNA(VLOOKUP(M526,buff!$K:$L,2,FALSE),"")=0,"",_xlfn.IFNA(VLOOKUP(M526,buff!$K:$L,2,FALSE),""))</f>
        <v/>
      </c>
      <c r="S526" s="6" t="str">
        <f>IF(_xlfn.IFNA(VLOOKUP(N526,buff!$K:$L,2,FALSE),"")=0,"",_xlfn.IFNA(VLOOKUP(N526,buff!$K:$L,2,FALSE),""))</f>
        <v/>
      </c>
      <c r="T526" s="6" t="str">
        <f>IF(_xlfn.IFNA(VLOOKUP(O526,buff!$K:$L,2,FALSE),"")=0,"",_xlfn.IFNA(VLOOKUP(O526,buff!$K:$L,2,FALSE),""))</f>
        <v/>
      </c>
      <c r="U526" s="6" t="str">
        <f>IF(_xlfn.IFNA(VLOOKUP(P526,buff!$K:$L,2,FALSE),"")=0,"",_xlfn.IFNA(VLOOKUP(P526,buff!$K:$L,2,FALSE),""))</f>
        <v/>
      </c>
      <c r="V526">
        <v>30</v>
      </c>
      <c r="W526" t="s">
        <v>1554</v>
      </c>
    </row>
    <row r="527" spans="1:23" x14ac:dyDescent="0.15">
      <c r="A527" s="8" t="str">
        <f t="shared" si="86"/>
        <v>被动技能27等级2</v>
      </c>
      <c r="B527" s="8">
        <f t="shared" si="89"/>
        <v>27</v>
      </c>
      <c r="C527" s="8">
        <f t="shared" si="80"/>
        <v>2</v>
      </c>
      <c r="E527" s="8">
        <f t="shared" si="87"/>
        <v>522</v>
      </c>
      <c r="F527" t="str">
        <f t="shared" si="88"/>
        <v>祈祷</v>
      </c>
      <c r="G527">
        <v>522</v>
      </c>
      <c r="H527" s="26" t="s">
        <v>1034</v>
      </c>
      <c r="I527" s="4" t="str">
        <f t="shared" ref="I527:I545" si="91">"己方全体每回合回复血量"&amp;V527</f>
        <v>己方全体每回合回复血量44</v>
      </c>
      <c r="J527" t="s">
        <v>156</v>
      </c>
      <c r="K527" s="10" t="str">
        <f t="shared" si="90"/>
        <v>20522:100:3:9</v>
      </c>
      <c r="L527" s="4" t="s">
        <v>1036</v>
      </c>
      <c r="Q527" s="6" t="str">
        <f>IF(_xlfn.IFNA(VLOOKUP(L527,buff!$K:$L,2,FALSE),"")=0,"",_xlfn.IFNA(VLOOKUP(L527,buff!$K:$L,2,FALSE),""))</f>
        <v>20522:100:3:9</v>
      </c>
      <c r="R527" s="6" t="str">
        <f>IF(_xlfn.IFNA(VLOOKUP(M527,buff!$K:$L,2,FALSE),"")=0,"",_xlfn.IFNA(VLOOKUP(M527,buff!$K:$L,2,FALSE),""))</f>
        <v/>
      </c>
      <c r="S527" s="6" t="str">
        <f>IF(_xlfn.IFNA(VLOOKUP(N527,buff!$K:$L,2,FALSE),"")=0,"",_xlfn.IFNA(VLOOKUP(N527,buff!$K:$L,2,FALSE),""))</f>
        <v/>
      </c>
      <c r="T527" s="6" t="str">
        <f>IF(_xlfn.IFNA(VLOOKUP(O527,buff!$K:$L,2,FALSE),"")=0,"",_xlfn.IFNA(VLOOKUP(O527,buff!$K:$L,2,FALSE),""))</f>
        <v/>
      </c>
      <c r="U527" s="6" t="str">
        <f>IF(_xlfn.IFNA(VLOOKUP(P527,buff!$K:$L,2,FALSE),"")=0,"",_xlfn.IFNA(VLOOKUP(P527,buff!$K:$L,2,FALSE),""))</f>
        <v/>
      </c>
      <c r="V527">
        <v>44</v>
      </c>
      <c r="W527" t="s">
        <v>1554</v>
      </c>
    </row>
    <row r="528" spans="1:23" x14ac:dyDescent="0.15">
      <c r="A528" s="8" t="str">
        <f t="shared" si="86"/>
        <v>被动技能27等级3</v>
      </c>
      <c r="B528" s="8">
        <f t="shared" si="89"/>
        <v>27</v>
      </c>
      <c r="C528" s="8">
        <f t="shared" si="80"/>
        <v>3</v>
      </c>
      <c r="E528" s="8">
        <f t="shared" si="87"/>
        <v>523</v>
      </c>
      <c r="F528" t="str">
        <f t="shared" si="88"/>
        <v>祈祷</v>
      </c>
      <c r="G528">
        <v>523</v>
      </c>
      <c r="H528" s="26" t="s">
        <v>1034</v>
      </c>
      <c r="I528" s="4" t="str">
        <f t="shared" si="91"/>
        <v>己方全体每回合回复血量59</v>
      </c>
      <c r="J528" t="s">
        <v>156</v>
      </c>
      <c r="K528" s="10" t="str">
        <f t="shared" si="90"/>
        <v>20523:100:3:9</v>
      </c>
      <c r="L528" s="4" t="s">
        <v>1037</v>
      </c>
      <c r="Q528" s="6" t="str">
        <f>IF(_xlfn.IFNA(VLOOKUP(L528,buff!$K:$L,2,FALSE),"")=0,"",_xlfn.IFNA(VLOOKUP(L528,buff!$K:$L,2,FALSE),""))</f>
        <v>20523:100:3:9</v>
      </c>
      <c r="R528" s="6" t="str">
        <f>IF(_xlfn.IFNA(VLOOKUP(M528,buff!$K:$L,2,FALSE),"")=0,"",_xlfn.IFNA(VLOOKUP(M528,buff!$K:$L,2,FALSE),""))</f>
        <v/>
      </c>
      <c r="S528" s="6" t="str">
        <f>IF(_xlfn.IFNA(VLOOKUP(N528,buff!$K:$L,2,FALSE),"")=0,"",_xlfn.IFNA(VLOOKUP(N528,buff!$K:$L,2,FALSE),""))</f>
        <v/>
      </c>
      <c r="T528" s="6" t="str">
        <f>IF(_xlfn.IFNA(VLOOKUP(O528,buff!$K:$L,2,FALSE),"")=0,"",_xlfn.IFNA(VLOOKUP(O528,buff!$K:$L,2,FALSE),""))</f>
        <v/>
      </c>
      <c r="U528" s="6" t="str">
        <f>IF(_xlfn.IFNA(VLOOKUP(P528,buff!$K:$L,2,FALSE),"")=0,"",_xlfn.IFNA(VLOOKUP(P528,buff!$K:$L,2,FALSE),""))</f>
        <v/>
      </c>
      <c r="V528">
        <v>59</v>
      </c>
      <c r="W528" t="s">
        <v>1554</v>
      </c>
    </row>
    <row r="529" spans="1:23" x14ac:dyDescent="0.15">
      <c r="A529" s="8" t="str">
        <f t="shared" si="86"/>
        <v>被动技能27等级4</v>
      </c>
      <c r="B529" s="8">
        <f t="shared" si="89"/>
        <v>27</v>
      </c>
      <c r="C529" s="8">
        <f t="shared" si="80"/>
        <v>4</v>
      </c>
      <c r="E529" s="8">
        <f t="shared" si="87"/>
        <v>524</v>
      </c>
      <c r="F529" t="str">
        <f t="shared" si="88"/>
        <v>祈祷</v>
      </c>
      <c r="G529">
        <v>524</v>
      </c>
      <c r="H529" s="26" t="s">
        <v>1034</v>
      </c>
      <c r="I529" s="4" t="str">
        <f t="shared" si="91"/>
        <v>己方全体每回合回复血量73</v>
      </c>
      <c r="J529" t="s">
        <v>156</v>
      </c>
      <c r="K529" s="10" t="str">
        <f t="shared" si="90"/>
        <v>20524:100:3:9</v>
      </c>
      <c r="L529" s="4" t="s">
        <v>1038</v>
      </c>
      <c r="Q529" s="6" t="str">
        <f>IF(_xlfn.IFNA(VLOOKUP(L529,buff!$K:$L,2,FALSE),"")=0,"",_xlfn.IFNA(VLOOKUP(L529,buff!$K:$L,2,FALSE),""))</f>
        <v>20524:100:3:9</v>
      </c>
      <c r="R529" s="6" t="str">
        <f>IF(_xlfn.IFNA(VLOOKUP(M529,buff!$K:$L,2,FALSE),"")=0,"",_xlfn.IFNA(VLOOKUP(M529,buff!$K:$L,2,FALSE),""))</f>
        <v/>
      </c>
      <c r="S529" s="6" t="str">
        <f>IF(_xlfn.IFNA(VLOOKUP(N529,buff!$K:$L,2,FALSE),"")=0,"",_xlfn.IFNA(VLOOKUP(N529,buff!$K:$L,2,FALSE),""))</f>
        <v/>
      </c>
      <c r="T529" s="6" t="str">
        <f>IF(_xlfn.IFNA(VLOOKUP(O529,buff!$K:$L,2,FALSE),"")=0,"",_xlfn.IFNA(VLOOKUP(O529,buff!$K:$L,2,FALSE),""))</f>
        <v/>
      </c>
      <c r="U529" s="6" t="str">
        <f>IF(_xlfn.IFNA(VLOOKUP(P529,buff!$K:$L,2,FALSE),"")=0,"",_xlfn.IFNA(VLOOKUP(P529,buff!$K:$L,2,FALSE),""))</f>
        <v/>
      </c>
      <c r="V529">
        <v>73</v>
      </c>
      <c r="W529" t="s">
        <v>1554</v>
      </c>
    </row>
    <row r="530" spans="1:23" x14ac:dyDescent="0.15">
      <c r="A530" s="8" t="str">
        <f t="shared" si="86"/>
        <v>被动技能27等级5</v>
      </c>
      <c r="B530" s="8">
        <f t="shared" si="89"/>
        <v>27</v>
      </c>
      <c r="C530" s="8">
        <f t="shared" si="80"/>
        <v>5</v>
      </c>
      <c r="E530" s="8">
        <f t="shared" si="87"/>
        <v>525</v>
      </c>
      <c r="F530" t="str">
        <f t="shared" si="88"/>
        <v>祈祷</v>
      </c>
      <c r="G530">
        <v>525</v>
      </c>
      <c r="H530" s="26" t="s">
        <v>1034</v>
      </c>
      <c r="I530" s="4" t="str">
        <f t="shared" si="91"/>
        <v>己方全体每回合回复血量90</v>
      </c>
      <c r="J530" t="s">
        <v>156</v>
      </c>
      <c r="K530" s="10" t="str">
        <f t="shared" si="90"/>
        <v>20525:100:3:9</v>
      </c>
      <c r="L530" s="4" t="s">
        <v>1039</v>
      </c>
      <c r="Q530" s="6" t="str">
        <f>IF(_xlfn.IFNA(VLOOKUP(L530,buff!$K:$L,2,FALSE),"")=0,"",_xlfn.IFNA(VLOOKUP(L530,buff!$K:$L,2,FALSE),""))</f>
        <v>20525:100:3:9</v>
      </c>
      <c r="R530" s="6" t="str">
        <f>IF(_xlfn.IFNA(VLOOKUP(M530,buff!$K:$L,2,FALSE),"")=0,"",_xlfn.IFNA(VLOOKUP(M530,buff!$K:$L,2,FALSE),""))</f>
        <v/>
      </c>
      <c r="S530" s="6" t="str">
        <f>IF(_xlfn.IFNA(VLOOKUP(N530,buff!$K:$L,2,FALSE),"")=0,"",_xlfn.IFNA(VLOOKUP(N530,buff!$K:$L,2,FALSE),""))</f>
        <v/>
      </c>
      <c r="T530" s="6" t="str">
        <f>IF(_xlfn.IFNA(VLOOKUP(O530,buff!$K:$L,2,FALSE),"")=0,"",_xlfn.IFNA(VLOOKUP(O530,buff!$K:$L,2,FALSE),""))</f>
        <v/>
      </c>
      <c r="U530" s="6" t="str">
        <f>IF(_xlfn.IFNA(VLOOKUP(P530,buff!$K:$L,2,FALSE),"")=0,"",_xlfn.IFNA(VLOOKUP(P530,buff!$K:$L,2,FALSE),""))</f>
        <v/>
      </c>
      <c r="V530">
        <v>90</v>
      </c>
      <c r="W530" t="s">
        <v>1554</v>
      </c>
    </row>
    <row r="531" spans="1:23" x14ac:dyDescent="0.15">
      <c r="A531" s="8" t="str">
        <f t="shared" si="86"/>
        <v>被动技能27等级6</v>
      </c>
      <c r="B531" s="8">
        <f t="shared" si="89"/>
        <v>27</v>
      </c>
      <c r="C531" s="8">
        <f t="shared" si="80"/>
        <v>6</v>
      </c>
      <c r="E531" s="8">
        <f t="shared" si="87"/>
        <v>526</v>
      </c>
      <c r="F531" t="str">
        <f t="shared" si="88"/>
        <v>祈祷</v>
      </c>
      <c r="G531">
        <v>526</v>
      </c>
      <c r="H531" s="26" t="s">
        <v>1034</v>
      </c>
      <c r="I531" s="4" t="str">
        <f t="shared" si="91"/>
        <v>己方全体每回合回复血量111</v>
      </c>
      <c r="J531" t="s">
        <v>156</v>
      </c>
      <c r="K531" s="10" t="str">
        <f t="shared" si="90"/>
        <v>20526:100:3:9</v>
      </c>
      <c r="L531" s="4" t="s">
        <v>1040</v>
      </c>
      <c r="Q531" s="6" t="str">
        <f>IF(_xlfn.IFNA(VLOOKUP(L531,buff!$K:$L,2,FALSE),"")=0,"",_xlfn.IFNA(VLOOKUP(L531,buff!$K:$L,2,FALSE),""))</f>
        <v>20526:100:3:9</v>
      </c>
      <c r="R531" s="6" t="str">
        <f>IF(_xlfn.IFNA(VLOOKUP(M531,buff!$K:$L,2,FALSE),"")=0,"",_xlfn.IFNA(VLOOKUP(M531,buff!$K:$L,2,FALSE),""))</f>
        <v/>
      </c>
      <c r="S531" s="6" t="str">
        <f>IF(_xlfn.IFNA(VLOOKUP(N531,buff!$K:$L,2,FALSE),"")=0,"",_xlfn.IFNA(VLOOKUP(N531,buff!$K:$L,2,FALSE),""))</f>
        <v/>
      </c>
      <c r="T531" s="6" t="str">
        <f>IF(_xlfn.IFNA(VLOOKUP(O531,buff!$K:$L,2,FALSE),"")=0,"",_xlfn.IFNA(VLOOKUP(O531,buff!$K:$L,2,FALSE),""))</f>
        <v/>
      </c>
      <c r="U531" s="6" t="str">
        <f>IF(_xlfn.IFNA(VLOOKUP(P531,buff!$K:$L,2,FALSE),"")=0,"",_xlfn.IFNA(VLOOKUP(P531,buff!$K:$L,2,FALSE),""))</f>
        <v/>
      </c>
      <c r="V531">
        <v>111</v>
      </c>
      <c r="W531" t="s">
        <v>1554</v>
      </c>
    </row>
    <row r="532" spans="1:23" x14ac:dyDescent="0.15">
      <c r="A532" s="8" t="str">
        <f t="shared" si="86"/>
        <v>被动技能27等级7</v>
      </c>
      <c r="B532" s="8">
        <f t="shared" si="89"/>
        <v>27</v>
      </c>
      <c r="C532" s="8">
        <f t="shared" si="80"/>
        <v>7</v>
      </c>
      <c r="E532" s="8">
        <f t="shared" si="87"/>
        <v>527</v>
      </c>
      <c r="F532" t="str">
        <f t="shared" si="88"/>
        <v>祈祷</v>
      </c>
      <c r="G532">
        <v>527</v>
      </c>
      <c r="H532" s="26" t="s">
        <v>1034</v>
      </c>
      <c r="I532" s="4" t="str">
        <f t="shared" si="91"/>
        <v>己方全体每回合回复血量137</v>
      </c>
      <c r="J532" t="s">
        <v>156</v>
      </c>
      <c r="K532" s="10" t="str">
        <f t="shared" si="90"/>
        <v>20527:100:3:9</v>
      </c>
      <c r="L532" s="4" t="s">
        <v>1041</v>
      </c>
      <c r="Q532" s="6" t="str">
        <f>IF(_xlfn.IFNA(VLOOKUP(L532,buff!$K:$L,2,FALSE),"")=0,"",_xlfn.IFNA(VLOOKUP(L532,buff!$K:$L,2,FALSE),""))</f>
        <v>20527:100:3:9</v>
      </c>
      <c r="R532" s="6" t="str">
        <f>IF(_xlfn.IFNA(VLOOKUP(M532,buff!$K:$L,2,FALSE),"")=0,"",_xlfn.IFNA(VLOOKUP(M532,buff!$K:$L,2,FALSE),""))</f>
        <v/>
      </c>
      <c r="S532" s="6" t="str">
        <f>IF(_xlfn.IFNA(VLOOKUP(N532,buff!$K:$L,2,FALSE),"")=0,"",_xlfn.IFNA(VLOOKUP(N532,buff!$K:$L,2,FALSE),""))</f>
        <v/>
      </c>
      <c r="T532" s="6" t="str">
        <f>IF(_xlfn.IFNA(VLOOKUP(O532,buff!$K:$L,2,FALSE),"")=0,"",_xlfn.IFNA(VLOOKUP(O532,buff!$K:$L,2,FALSE),""))</f>
        <v/>
      </c>
      <c r="U532" s="6" t="str">
        <f>IF(_xlfn.IFNA(VLOOKUP(P532,buff!$K:$L,2,FALSE),"")=0,"",_xlfn.IFNA(VLOOKUP(P532,buff!$K:$L,2,FALSE),""))</f>
        <v/>
      </c>
      <c r="V532">
        <v>137</v>
      </c>
      <c r="W532" t="s">
        <v>1554</v>
      </c>
    </row>
    <row r="533" spans="1:23" x14ac:dyDescent="0.15">
      <c r="A533" s="8" t="str">
        <f t="shared" si="86"/>
        <v>被动技能27等级8</v>
      </c>
      <c r="B533" s="8">
        <f t="shared" si="89"/>
        <v>27</v>
      </c>
      <c r="C533" s="8">
        <f t="shared" si="80"/>
        <v>8</v>
      </c>
      <c r="E533" s="8">
        <f t="shared" si="87"/>
        <v>528</v>
      </c>
      <c r="F533" t="str">
        <f t="shared" si="88"/>
        <v>祈祷</v>
      </c>
      <c r="G533">
        <v>528</v>
      </c>
      <c r="H533" s="26" t="s">
        <v>1034</v>
      </c>
      <c r="I533" s="4" t="str">
        <f t="shared" si="91"/>
        <v>己方全体每回合回复血量168</v>
      </c>
      <c r="J533" t="s">
        <v>156</v>
      </c>
      <c r="K533" s="10" t="str">
        <f t="shared" si="90"/>
        <v>20528:100:3:9</v>
      </c>
      <c r="L533" s="4" t="s">
        <v>1042</v>
      </c>
      <c r="Q533" s="6" t="str">
        <f>IF(_xlfn.IFNA(VLOOKUP(L533,buff!$K:$L,2,FALSE),"")=0,"",_xlfn.IFNA(VLOOKUP(L533,buff!$K:$L,2,FALSE),""))</f>
        <v>20528:100:3:9</v>
      </c>
      <c r="R533" s="6" t="str">
        <f>IF(_xlfn.IFNA(VLOOKUP(M533,buff!$K:$L,2,FALSE),"")=0,"",_xlfn.IFNA(VLOOKUP(M533,buff!$K:$L,2,FALSE),""))</f>
        <v/>
      </c>
      <c r="S533" s="6" t="str">
        <f>IF(_xlfn.IFNA(VLOOKUP(N533,buff!$K:$L,2,FALSE),"")=0,"",_xlfn.IFNA(VLOOKUP(N533,buff!$K:$L,2,FALSE),""))</f>
        <v/>
      </c>
      <c r="T533" s="6" t="str">
        <f>IF(_xlfn.IFNA(VLOOKUP(O533,buff!$K:$L,2,FALSE),"")=0,"",_xlfn.IFNA(VLOOKUP(O533,buff!$K:$L,2,FALSE),""))</f>
        <v/>
      </c>
      <c r="U533" s="6" t="str">
        <f>IF(_xlfn.IFNA(VLOOKUP(P533,buff!$K:$L,2,FALSE),"")=0,"",_xlfn.IFNA(VLOOKUP(P533,buff!$K:$L,2,FALSE),""))</f>
        <v/>
      </c>
      <c r="V533">
        <v>168</v>
      </c>
      <c r="W533" t="s">
        <v>1554</v>
      </c>
    </row>
    <row r="534" spans="1:23" x14ac:dyDescent="0.15">
      <c r="A534" s="8" t="str">
        <f t="shared" si="86"/>
        <v>被动技能27等级9</v>
      </c>
      <c r="B534" s="8">
        <f t="shared" si="89"/>
        <v>27</v>
      </c>
      <c r="C534" s="8">
        <f t="shared" si="80"/>
        <v>9</v>
      </c>
      <c r="E534" s="8">
        <f t="shared" si="87"/>
        <v>529</v>
      </c>
      <c r="F534" t="str">
        <f t="shared" si="88"/>
        <v>祈祷</v>
      </c>
      <c r="G534">
        <v>529</v>
      </c>
      <c r="H534" s="26" t="s">
        <v>1034</v>
      </c>
      <c r="I534" s="4" t="str">
        <f t="shared" si="91"/>
        <v>己方全体每回合回复血量208</v>
      </c>
      <c r="J534" t="s">
        <v>156</v>
      </c>
      <c r="K534" s="10" t="str">
        <f t="shared" si="90"/>
        <v>20529:100:3:9</v>
      </c>
      <c r="L534" s="4" t="s">
        <v>1043</v>
      </c>
      <c r="Q534" s="6" t="str">
        <f>IF(_xlfn.IFNA(VLOOKUP(L534,buff!$K:$L,2,FALSE),"")=0,"",_xlfn.IFNA(VLOOKUP(L534,buff!$K:$L,2,FALSE),""))</f>
        <v>20529:100:3:9</v>
      </c>
      <c r="R534" s="6" t="str">
        <f>IF(_xlfn.IFNA(VLOOKUP(M534,buff!$K:$L,2,FALSE),"")=0,"",_xlfn.IFNA(VLOOKUP(M534,buff!$K:$L,2,FALSE),""))</f>
        <v/>
      </c>
      <c r="S534" s="6" t="str">
        <f>IF(_xlfn.IFNA(VLOOKUP(N534,buff!$K:$L,2,FALSE),"")=0,"",_xlfn.IFNA(VLOOKUP(N534,buff!$K:$L,2,FALSE),""))</f>
        <v/>
      </c>
      <c r="T534" s="6" t="str">
        <f>IF(_xlfn.IFNA(VLOOKUP(O534,buff!$K:$L,2,FALSE),"")=0,"",_xlfn.IFNA(VLOOKUP(O534,buff!$K:$L,2,FALSE),""))</f>
        <v/>
      </c>
      <c r="U534" s="6" t="str">
        <f>IF(_xlfn.IFNA(VLOOKUP(P534,buff!$K:$L,2,FALSE),"")=0,"",_xlfn.IFNA(VLOOKUP(P534,buff!$K:$L,2,FALSE),""))</f>
        <v/>
      </c>
      <c r="V534">
        <v>208</v>
      </c>
      <c r="W534" t="s">
        <v>1554</v>
      </c>
    </row>
    <row r="535" spans="1:23" x14ac:dyDescent="0.15">
      <c r="A535" s="8" t="str">
        <f t="shared" si="86"/>
        <v>被动技能27等级10</v>
      </c>
      <c r="B535" s="8">
        <f t="shared" si="89"/>
        <v>27</v>
      </c>
      <c r="C535" s="8">
        <f t="shared" ref="C535:C598" si="92">IF(C534=C$4,1,C534+1)</f>
        <v>10</v>
      </c>
      <c r="E535" s="8">
        <f t="shared" si="87"/>
        <v>530</v>
      </c>
      <c r="F535" t="str">
        <f t="shared" si="88"/>
        <v>祈祷</v>
      </c>
      <c r="G535">
        <v>530</v>
      </c>
      <c r="H535" s="26" t="s">
        <v>1034</v>
      </c>
      <c r="I535" s="4" t="str">
        <f t="shared" si="91"/>
        <v>己方全体每回合回复血量256</v>
      </c>
      <c r="J535" t="s">
        <v>156</v>
      </c>
      <c r="K535" s="10" t="str">
        <f t="shared" si="90"/>
        <v>20530:100:3:9</v>
      </c>
      <c r="L535" s="4" t="s">
        <v>1044</v>
      </c>
      <c r="Q535" s="6" t="str">
        <f>IF(_xlfn.IFNA(VLOOKUP(L535,buff!$K:$L,2,FALSE),"")=0,"",_xlfn.IFNA(VLOOKUP(L535,buff!$K:$L,2,FALSE),""))</f>
        <v>20530:100:3:9</v>
      </c>
      <c r="R535" s="6" t="str">
        <f>IF(_xlfn.IFNA(VLOOKUP(M535,buff!$K:$L,2,FALSE),"")=0,"",_xlfn.IFNA(VLOOKUP(M535,buff!$K:$L,2,FALSE),""))</f>
        <v/>
      </c>
      <c r="S535" s="6" t="str">
        <f>IF(_xlfn.IFNA(VLOOKUP(N535,buff!$K:$L,2,FALSE),"")=0,"",_xlfn.IFNA(VLOOKUP(N535,buff!$K:$L,2,FALSE),""))</f>
        <v/>
      </c>
      <c r="T535" s="6" t="str">
        <f>IF(_xlfn.IFNA(VLOOKUP(O535,buff!$K:$L,2,FALSE),"")=0,"",_xlfn.IFNA(VLOOKUP(O535,buff!$K:$L,2,FALSE),""))</f>
        <v/>
      </c>
      <c r="U535" s="6" t="str">
        <f>IF(_xlfn.IFNA(VLOOKUP(P535,buff!$K:$L,2,FALSE),"")=0,"",_xlfn.IFNA(VLOOKUP(P535,buff!$K:$L,2,FALSE),""))</f>
        <v/>
      </c>
      <c r="V535">
        <v>256</v>
      </c>
      <c r="W535" t="s">
        <v>1554</v>
      </c>
    </row>
    <row r="536" spans="1:23" x14ac:dyDescent="0.15">
      <c r="A536" s="8" t="str">
        <f t="shared" si="86"/>
        <v>被动技能27等级11</v>
      </c>
      <c r="B536" s="8">
        <f t="shared" si="89"/>
        <v>27</v>
      </c>
      <c r="C536" s="8">
        <f t="shared" si="92"/>
        <v>11</v>
      </c>
      <c r="E536" s="8">
        <f t="shared" si="87"/>
        <v>531</v>
      </c>
      <c r="F536" t="str">
        <f t="shared" si="88"/>
        <v>祈祷</v>
      </c>
      <c r="G536">
        <v>531</v>
      </c>
      <c r="H536" s="26" t="s">
        <v>1034</v>
      </c>
      <c r="I536" s="4" t="str">
        <f t="shared" si="91"/>
        <v>己方全体每回合回复血量315</v>
      </c>
      <c r="J536" t="s">
        <v>156</v>
      </c>
      <c r="K536" s="10" t="str">
        <f t="shared" si="90"/>
        <v>20531:100:3:9</v>
      </c>
      <c r="L536" s="4" t="s">
        <v>1045</v>
      </c>
      <c r="Q536" s="6" t="str">
        <f>IF(_xlfn.IFNA(VLOOKUP(L536,buff!$K:$L,2,FALSE),"")=0,"",_xlfn.IFNA(VLOOKUP(L536,buff!$K:$L,2,FALSE),""))</f>
        <v>20531:100:3:9</v>
      </c>
      <c r="R536" s="6" t="str">
        <f>IF(_xlfn.IFNA(VLOOKUP(M536,buff!$K:$L,2,FALSE),"")=0,"",_xlfn.IFNA(VLOOKUP(M536,buff!$K:$L,2,FALSE),""))</f>
        <v/>
      </c>
      <c r="S536" s="6" t="str">
        <f>IF(_xlfn.IFNA(VLOOKUP(N536,buff!$K:$L,2,FALSE),"")=0,"",_xlfn.IFNA(VLOOKUP(N536,buff!$K:$L,2,FALSE),""))</f>
        <v/>
      </c>
      <c r="T536" s="6" t="str">
        <f>IF(_xlfn.IFNA(VLOOKUP(O536,buff!$K:$L,2,FALSE),"")=0,"",_xlfn.IFNA(VLOOKUP(O536,buff!$K:$L,2,FALSE),""))</f>
        <v/>
      </c>
      <c r="U536" s="6" t="str">
        <f>IF(_xlfn.IFNA(VLOOKUP(P536,buff!$K:$L,2,FALSE),"")=0,"",_xlfn.IFNA(VLOOKUP(P536,buff!$K:$L,2,FALSE),""))</f>
        <v/>
      </c>
      <c r="V536">
        <v>315</v>
      </c>
      <c r="W536" t="s">
        <v>1554</v>
      </c>
    </row>
    <row r="537" spans="1:23" x14ac:dyDescent="0.15">
      <c r="A537" s="8" t="str">
        <f t="shared" si="86"/>
        <v>被动技能27等级12</v>
      </c>
      <c r="B537" s="8">
        <f t="shared" si="89"/>
        <v>27</v>
      </c>
      <c r="C537" s="8">
        <f t="shared" si="92"/>
        <v>12</v>
      </c>
      <c r="E537" s="8">
        <f t="shared" si="87"/>
        <v>532</v>
      </c>
      <c r="F537" t="str">
        <f t="shared" si="88"/>
        <v>祈祷</v>
      </c>
      <c r="G537">
        <v>532</v>
      </c>
      <c r="H537" s="26" t="s">
        <v>1034</v>
      </c>
      <c r="I537" s="4" t="str">
        <f t="shared" si="91"/>
        <v>己方全体每回合回复血量388</v>
      </c>
      <c r="J537" t="s">
        <v>156</v>
      </c>
      <c r="K537" s="10" t="str">
        <f t="shared" ref="K537:K560" si="93">IF(Q537="","",Q537)&amp;IF(R537="","","|"&amp;R537)&amp;IF(S537="","","|"&amp;S537)&amp;IF(T537="","","|"&amp;T537)&amp;IF(U537="","","|"&amp;U537)</f>
        <v>20532:100:3:9</v>
      </c>
      <c r="L537" s="4" t="s">
        <v>1046</v>
      </c>
      <c r="Q537" s="6" t="str">
        <f>IF(_xlfn.IFNA(VLOOKUP(L537,buff!$K:$L,2,FALSE),"")=0,"",_xlfn.IFNA(VLOOKUP(L537,buff!$K:$L,2,FALSE),""))</f>
        <v>20532:100:3:9</v>
      </c>
      <c r="R537" s="6" t="str">
        <f>IF(_xlfn.IFNA(VLOOKUP(M537,buff!$K:$L,2,FALSE),"")=0,"",_xlfn.IFNA(VLOOKUP(M537,buff!$K:$L,2,FALSE),""))</f>
        <v/>
      </c>
      <c r="S537" s="6" t="str">
        <f>IF(_xlfn.IFNA(VLOOKUP(N537,buff!$K:$L,2,FALSE),"")=0,"",_xlfn.IFNA(VLOOKUP(N537,buff!$K:$L,2,FALSE),""))</f>
        <v/>
      </c>
      <c r="T537" s="6" t="str">
        <f>IF(_xlfn.IFNA(VLOOKUP(O537,buff!$K:$L,2,FALSE),"")=0,"",_xlfn.IFNA(VLOOKUP(O537,buff!$K:$L,2,FALSE),""))</f>
        <v/>
      </c>
      <c r="U537" s="6" t="str">
        <f>IF(_xlfn.IFNA(VLOOKUP(P537,buff!$K:$L,2,FALSE),"")=0,"",_xlfn.IFNA(VLOOKUP(P537,buff!$K:$L,2,FALSE),""))</f>
        <v/>
      </c>
      <c r="V537">
        <v>388</v>
      </c>
      <c r="W537" t="s">
        <v>1554</v>
      </c>
    </row>
    <row r="538" spans="1:23" x14ac:dyDescent="0.15">
      <c r="A538" s="8" t="str">
        <f t="shared" si="86"/>
        <v>被动技能27等级13</v>
      </c>
      <c r="B538" s="8">
        <f t="shared" si="89"/>
        <v>27</v>
      </c>
      <c r="C538" s="8">
        <f t="shared" si="92"/>
        <v>13</v>
      </c>
      <c r="E538" s="8">
        <f t="shared" si="87"/>
        <v>533</v>
      </c>
      <c r="F538" t="str">
        <f t="shared" si="88"/>
        <v>祈祷</v>
      </c>
      <c r="G538">
        <v>533</v>
      </c>
      <c r="H538" s="26" t="s">
        <v>1034</v>
      </c>
      <c r="I538" s="4" t="str">
        <f t="shared" si="91"/>
        <v>己方全体每回合回复血量478</v>
      </c>
      <c r="J538" t="s">
        <v>156</v>
      </c>
      <c r="K538" s="10" t="str">
        <f t="shared" si="93"/>
        <v>20533:100:3:9</v>
      </c>
      <c r="L538" s="4" t="s">
        <v>1047</v>
      </c>
      <c r="Q538" s="6" t="str">
        <f>IF(_xlfn.IFNA(VLOOKUP(L538,buff!$K:$L,2,FALSE),"")=0,"",_xlfn.IFNA(VLOOKUP(L538,buff!$K:$L,2,FALSE),""))</f>
        <v>20533:100:3:9</v>
      </c>
      <c r="R538" s="6" t="str">
        <f>IF(_xlfn.IFNA(VLOOKUP(M538,buff!$K:$L,2,FALSE),"")=0,"",_xlfn.IFNA(VLOOKUP(M538,buff!$K:$L,2,FALSE),""))</f>
        <v/>
      </c>
      <c r="S538" s="6" t="str">
        <f>IF(_xlfn.IFNA(VLOOKUP(N538,buff!$K:$L,2,FALSE),"")=0,"",_xlfn.IFNA(VLOOKUP(N538,buff!$K:$L,2,FALSE),""))</f>
        <v/>
      </c>
      <c r="T538" s="6" t="str">
        <f>IF(_xlfn.IFNA(VLOOKUP(O538,buff!$K:$L,2,FALSE),"")=0,"",_xlfn.IFNA(VLOOKUP(O538,buff!$K:$L,2,FALSE),""))</f>
        <v/>
      </c>
      <c r="U538" s="6" t="str">
        <f>IF(_xlfn.IFNA(VLOOKUP(P538,buff!$K:$L,2,FALSE),"")=0,"",_xlfn.IFNA(VLOOKUP(P538,buff!$K:$L,2,FALSE),""))</f>
        <v/>
      </c>
      <c r="V538">
        <v>478</v>
      </c>
      <c r="W538" t="s">
        <v>1554</v>
      </c>
    </row>
    <row r="539" spans="1:23" x14ac:dyDescent="0.15">
      <c r="A539" s="8" t="str">
        <f t="shared" si="86"/>
        <v>被动技能27等级14</v>
      </c>
      <c r="B539" s="8">
        <f t="shared" si="89"/>
        <v>27</v>
      </c>
      <c r="C539" s="8">
        <f t="shared" si="92"/>
        <v>14</v>
      </c>
      <c r="E539" s="8">
        <f t="shared" si="87"/>
        <v>534</v>
      </c>
      <c r="F539" t="str">
        <f t="shared" si="88"/>
        <v>祈祷</v>
      </c>
      <c r="G539">
        <v>534</v>
      </c>
      <c r="H539" s="26" t="s">
        <v>1034</v>
      </c>
      <c r="I539" s="4" t="str">
        <f t="shared" si="91"/>
        <v>己方全体每回合回复血量588</v>
      </c>
      <c r="J539" t="s">
        <v>156</v>
      </c>
      <c r="K539" s="10" t="str">
        <f t="shared" si="93"/>
        <v>20534:100:3:9</v>
      </c>
      <c r="L539" s="4" t="s">
        <v>1048</v>
      </c>
      <c r="Q539" s="6" t="str">
        <f>IF(_xlfn.IFNA(VLOOKUP(L539,buff!$K:$L,2,FALSE),"")=0,"",_xlfn.IFNA(VLOOKUP(L539,buff!$K:$L,2,FALSE),""))</f>
        <v>20534:100:3:9</v>
      </c>
      <c r="R539" s="6" t="str">
        <f>IF(_xlfn.IFNA(VLOOKUP(M539,buff!$K:$L,2,FALSE),"")=0,"",_xlfn.IFNA(VLOOKUP(M539,buff!$K:$L,2,FALSE),""))</f>
        <v/>
      </c>
      <c r="S539" s="6" t="str">
        <f>IF(_xlfn.IFNA(VLOOKUP(N539,buff!$K:$L,2,FALSE),"")=0,"",_xlfn.IFNA(VLOOKUP(N539,buff!$K:$L,2,FALSE),""))</f>
        <v/>
      </c>
      <c r="T539" s="6" t="str">
        <f>IF(_xlfn.IFNA(VLOOKUP(O539,buff!$K:$L,2,FALSE),"")=0,"",_xlfn.IFNA(VLOOKUP(O539,buff!$K:$L,2,FALSE),""))</f>
        <v/>
      </c>
      <c r="U539" s="6" t="str">
        <f>IF(_xlfn.IFNA(VLOOKUP(P539,buff!$K:$L,2,FALSE),"")=0,"",_xlfn.IFNA(VLOOKUP(P539,buff!$K:$L,2,FALSE),""))</f>
        <v/>
      </c>
      <c r="V539">
        <v>588</v>
      </c>
      <c r="W539" t="s">
        <v>1554</v>
      </c>
    </row>
    <row r="540" spans="1:23" x14ac:dyDescent="0.15">
      <c r="A540" s="8" t="str">
        <f t="shared" si="86"/>
        <v>被动技能27等级15</v>
      </c>
      <c r="B540" s="8">
        <f t="shared" si="89"/>
        <v>27</v>
      </c>
      <c r="C540" s="8">
        <f t="shared" si="92"/>
        <v>15</v>
      </c>
      <c r="E540" s="8">
        <f t="shared" si="87"/>
        <v>535</v>
      </c>
      <c r="F540" t="str">
        <f t="shared" si="88"/>
        <v>祈祷</v>
      </c>
      <c r="G540">
        <v>535</v>
      </c>
      <c r="H540" s="26" t="s">
        <v>1034</v>
      </c>
      <c r="I540" s="4" t="str">
        <f t="shared" si="91"/>
        <v>己方全体每回合回复血量724</v>
      </c>
      <c r="J540" t="s">
        <v>156</v>
      </c>
      <c r="K540" s="10" t="str">
        <f t="shared" si="93"/>
        <v>20535:100:3:9</v>
      </c>
      <c r="L540" s="4" t="s">
        <v>1049</v>
      </c>
      <c r="Q540" s="6" t="str">
        <f>IF(_xlfn.IFNA(VLOOKUP(L540,buff!$K:$L,2,FALSE),"")=0,"",_xlfn.IFNA(VLOOKUP(L540,buff!$K:$L,2,FALSE),""))</f>
        <v>20535:100:3:9</v>
      </c>
      <c r="R540" s="6" t="str">
        <f>IF(_xlfn.IFNA(VLOOKUP(M540,buff!$K:$L,2,FALSE),"")=0,"",_xlfn.IFNA(VLOOKUP(M540,buff!$K:$L,2,FALSE),""))</f>
        <v/>
      </c>
      <c r="S540" s="6" t="str">
        <f>IF(_xlfn.IFNA(VLOOKUP(N540,buff!$K:$L,2,FALSE),"")=0,"",_xlfn.IFNA(VLOOKUP(N540,buff!$K:$L,2,FALSE),""))</f>
        <v/>
      </c>
      <c r="T540" s="6" t="str">
        <f>IF(_xlfn.IFNA(VLOOKUP(O540,buff!$K:$L,2,FALSE),"")=0,"",_xlfn.IFNA(VLOOKUP(O540,buff!$K:$L,2,FALSE),""))</f>
        <v/>
      </c>
      <c r="U540" s="6" t="str">
        <f>IF(_xlfn.IFNA(VLOOKUP(P540,buff!$K:$L,2,FALSE),"")=0,"",_xlfn.IFNA(VLOOKUP(P540,buff!$K:$L,2,FALSE),""))</f>
        <v/>
      </c>
      <c r="V540">
        <v>724</v>
      </c>
      <c r="W540" t="s">
        <v>1554</v>
      </c>
    </row>
    <row r="541" spans="1:23" x14ac:dyDescent="0.15">
      <c r="A541" s="8" t="str">
        <f t="shared" si="86"/>
        <v>被动技能27等级16</v>
      </c>
      <c r="B541" s="8">
        <f t="shared" si="89"/>
        <v>27</v>
      </c>
      <c r="C541" s="8">
        <f t="shared" si="92"/>
        <v>16</v>
      </c>
      <c r="E541" s="8">
        <f t="shared" si="87"/>
        <v>536</v>
      </c>
      <c r="F541" t="str">
        <f t="shared" si="88"/>
        <v>祈祷</v>
      </c>
      <c r="G541">
        <v>536</v>
      </c>
      <c r="H541" s="26" t="s">
        <v>1034</v>
      </c>
      <c r="I541" s="4" t="str">
        <f t="shared" si="91"/>
        <v>己方全体每回合回复血量892</v>
      </c>
      <c r="J541" t="s">
        <v>156</v>
      </c>
      <c r="K541" s="10" t="str">
        <f t="shared" si="93"/>
        <v>20536:100:3:9</v>
      </c>
      <c r="L541" s="4" t="s">
        <v>1050</v>
      </c>
      <c r="Q541" s="6" t="str">
        <f>IF(_xlfn.IFNA(VLOOKUP(L541,buff!$K:$L,2,FALSE),"")=0,"",_xlfn.IFNA(VLOOKUP(L541,buff!$K:$L,2,FALSE),""))</f>
        <v>20536:100:3:9</v>
      </c>
      <c r="R541" s="6" t="str">
        <f>IF(_xlfn.IFNA(VLOOKUP(M541,buff!$K:$L,2,FALSE),"")=0,"",_xlfn.IFNA(VLOOKUP(M541,buff!$K:$L,2,FALSE),""))</f>
        <v/>
      </c>
      <c r="S541" s="6" t="str">
        <f>IF(_xlfn.IFNA(VLOOKUP(N541,buff!$K:$L,2,FALSE),"")=0,"",_xlfn.IFNA(VLOOKUP(N541,buff!$K:$L,2,FALSE),""))</f>
        <v/>
      </c>
      <c r="T541" s="6" t="str">
        <f>IF(_xlfn.IFNA(VLOOKUP(O541,buff!$K:$L,2,FALSE),"")=0,"",_xlfn.IFNA(VLOOKUP(O541,buff!$K:$L,2,FALSE),""))</f>
        <v/>
      </c>
      <c r="U541" s="6" t="str">
        <f>IF(_xlfn.IFNA(VLOOKUP(P541,buff!$K:$L,2,FALSE),"")=0,"",_xlfn.IFNA(VLOOKUP(P541,buff!$K:$L,2,FALSE),""))</f>
        <v/>
      </c>
      <c r="V541">
        <v>892</v>
      </c>
      <c r="W541" t="s">
        <v>1554</v>
      </c>
    </row>
    <row r="542" spans="1:23" x14ac:dyDescent="0.15">
      <c r="A542" s="8" t="str">
        <f t="shared" si="86"/>
        <v>被动技能27等级17</v>
      </c>
      <c r="B542" s="8">
        <f t="shared" si="89"/>
        <v>27</v>
      </c>
      <c r="C542" s="8">
        <f t="shared" si="92"/>
        <v>17</v>
      </c>
      <c r="E542" s="8">
        <f t="shared" si="87"/>
        <v>537</v>
      </c>
      <c r="F542" t="str">
        <f t="shared" si="88"/>
        <v>祈祷</v>
      </c>
      <c r="G542">
        <v>537</v>
      </c>
      <c r="H542" s="26" t="s">
        <v>1034</v>
      </c>
      <c r="I542" s="4" t="str">
        <f t="shared" si="91"/>
        <v>己方全体每回合回复血量1098</v>
      </c>
      <c r="J542" t="s">
        <v>156</v>
      </c>
      <c r="K542" s="10" t="str">
        <f t="shared" si="93"/>
        <v>20537:100:3:9</v>
      </c>
      <c r="L542" s="4" t="s">
        <v>1051</v>
      </c>
      <c r="Q542" s="6" t="str">
        <f>IF(_xlfn.IFNA(VLOOKUP(L542,buff!$K:$L,2,FALSE),"")=0,"",_xlfn.IFNA(VLOOKUP(L542,buff!$K:$L,2,FALSE),""))</f>
        <v>20537:100:3:9</v>
      </c>
      <c r="R542" s="6" t="str">
        <f>IF(_xlfn.IFNA(VLOOKUP(M542,buff!$K:$L,2,FALSE),"")=0,"",_xlfn.IFNA(VLOOKUP(M542,buff!$K:$L,2,FALSE),""))</f>
        <v/>
      </c>
      <c r="S542" s="6" t="str">
        <f>IF(_xlfn.IFNA(VLOOKUP(N542,buff!$K:$L,2,FALSE),"")=0,"",_xlfn.IFNA(VLOOKUP(N542,buff!$K:$L,2,FALSE),""))</f>
        <v/>
      </c>
      <c r="T542" s="6" t="str">
        <f>IF(_xlfn.IFNA(VLOOKUP(O542,buff!$K:$L,2,FALSE),"")=0,"",_xlfn.IFNA(VLOOKUP(O542,buff!$K:$L,2,FALSE),""))</f>
        <v/>
      </c>
      <c r="U542" s="6" t="str">
        <f>IF(_xlfn.IFNA(VLOOKUP(P542,buff!$K:$L,2,FALSE),"")=0,"",_xlfn.IFNA(VLOOKUP(P542,buff!$K:$L,2,FALSE),""))</f>
        <v/>
      </c>
      <c r="V542">
        <v>1098</v>
      </c>
      <c r="W542" t="s">
        <v>1554</v>
      </c>
    </row>
    <row r="543" spans="1:23" x14ac:dyDescent="0.15">
      <c r="A543" s="8" t="str">
        <f t="shared" si="86"/>
        <v>被动技能27等级18</v>
      </c>
      <c r="B543" s="8">
        <f t="shared" si="89"/>
        <v>27</v>
      </c>
      <c r="C543" s="8">
        <f t="shared" si="92"/>
        <v>18</v>
      </c>
      <c r="E543" s="8">
        <f t="shared" si="87"/>
        <v>538</v>
      </c>
      <c r="F543" t="str">
        <f t="shared" si="88"/>
        <v>祈祷</v>
      </c>
      <c r="G543">
        <v>538</v>
      </c>
      <c r="H543" s="26" t="s">
        <v>1034</v>
      </c>
      <c r="I543" s="4" t="str">
        <f t="shared" si="91"/>
        <v>己方全体每回合回复血量1352</v>
      </c>
      <c r="J543" t="s">
        <v>156</v>
      </c>
      <c r="K543" s="10" t="str">
        <f t="shared" si="93"/>
        <v>20538:100:3:9</v>
      </c>
      <c r="L543" s="4" t="s">
        <v>1052</v>
      </c>
      <c r="Q543" s="6" t="str">
        <f>IF(_xlfn.IFNA(VLOOKUP(L543,buff!$K:$L,2,FALSE),"")=0,"",_xlfn.IFNA(VLOOKUP(L543,buff!$K:$L,2,FALSE),""))</f>
        <v>20538:100:3:9</v>
      </c>
      <c r="R543" s="6" t="str">
        <f>IF(_xlfn.IFNA(VLOOKUP(M543,buff!$K:$L,2,FALSE),"")=0,"",_xlfn.IFNA(VLOOKUP(M543,buff!$K:$L,2,FALSE),""))</f>
        <v/>
      </c>
      <c r="S543" s="6" t="str">
        <f>IF(_xlfn.IFNA(VLOOKUP(N543,buff!$K:$L,2,FALSE),"")=0,"",_xlfn.IFNA(VLOOKUP(N543,buff!$K:$L,2,FALSE),""))</f>
        <v/>
      </c>
      <c r="T543" s="6" t="str">
        <f>IF(_xlfn.IFNA(VLOOKUP(O543,buff!$K:$L,2,FALSE),"")=0,"",_xlfn.IFNA(VLOOKUP(O543,buff!$K:$L,2,FALSE),""))</f>
        <v/>
      </c>
      <c r="U543" s="6" t="str">
        <f>IF(_xlfn.IFNA(VLOOKUP(P543,buff!$K:$L,2,FALSE),"")=0,"",_xlfn.IFNA(VLOOKUP(P543,buff!$K:$L,2,FALSE),""))</f>
        <v/>
      </c>
      <c r="V543">
        <v>1352</v>
      </c>
      <c r="W543" t="s">
        <v>1554</v>
      </c>
    </row>
    <row r="544" spans="1:23" x14ac:dyDescent="0.15">
      <c r="A544" s="8" t="str">
        <f t="shared" si="86"/>
        <v>被动技能27等级19</v>
      </c>
      <c r="B544" s="8">
        <f t="shared" si="89"/>
        <v>27</v>
      </c>
      <c r="C544" s="8">
        <f t="shared" si="92"/>
        <v>19</v>
      </c>
      <c r="E544" s="8">
        <f t="shared" si="87"/>
        <v>539</v>
      </c>
      <c r="F544" t="str">
        <f t="shared" si="88"/>
        <v>祈祷</v>
      </c>
      <c r="G544">
        <v>539</v>
      </c>
      <c r="H544" s="26" t="s">
        <v>1034</v>
      </c>
      <c r="I544" s="4" t="str">
        <f t="shared" si="91"/>
        <v>己方全体每回合回复血量1665</v>
      </c>
      <c r="J544" t="s">
        <v>156</v>
      </c>
      <c r="K544" s="10" t="str">
        <f t="shared" si="93"/>
        <v>20539:100:3:9</v>
      </c>
      <c r="L544" s="4" t="s">
        <v>1053</v>
      </c>
      <c r="Q544" s="6" t="str">
        <f>IF(_xlfn.IFNA(VLOOKUP(L544,buff!$K:$L,2,FALSE),"")=0,"",_xlfn.IFNA(VLOOKUP(L544,buff!$K:$L,2,FALSE),""))</f>
        <v>20539:100:3:9</v>
      </c>
      <c r="R544" s="6" t="str">
        <f>IF(_xlfn.IFNA(VLOOKUP(M544,buff!$K:$L,2,FALSE),"")=0,"",_xlfn.IFNA(VLOOKUP(M544,buff!$K:$L,2,FALSE),""))</f>
        <v/>
      </c>
      <c r="S544" s="6" t="str">
        <f>IF(_xlfn.IFNA(VLOOKUP(N544,buff!$K:$L,2,FALSE),"")=0,"",_xlfn.IFNA(VLOOKUP(N544,buff!$K:$L,2,FALSE),""))</f>
        <v/>
      </c>
      <c r="T544" s="6" t="str">
        <f>IF(_xlfn.IFNA(VLOOKUP(O544,buff!$K:$L,2,FALSE),"")=0,"",_xlfn.IFNA(VLOOKUP(O544,buff!$K:$L,2,FALSE),""))</f>
        <v/>
      </c>
      <c r="U544" s="6" t="str">
        <f>IF(_xlfn.IFNA(VLOOKUP(P544,buff!$K:$L,2,FALSE),"")=0,"",_xlfn.IFNA(VLOOKUP(P544,buff!$K:$L,2,FALSE),""))</f>
        <v/>
      </c>
      <c r="V544">
        <v>1665</v>
      </c>
      <c r="W544" t="s">
        <v>1554</v>
      </c>
    </row>
    <row r="545" spans="1:23" x14ac:dyDescent="0.15">
      <c r="A545" s="8" t="str">
        <f t="shared" si="86"/>
        <v>被动技能27等级20</v>
      </c>
      <c r="B545" s="8">
        <f t="shared" si="89"/>
        <v>27</v>
      </c>
      <c r="C545" s="8">
        <f t="shared" si="92"/>
        <v>20</v>
      </c>
      <c r="E545" s="8">
        <f t="shared" si="87"/>
        <v>540</v>
      </c>
      <c r="F545" t="str">
        <f t="shared" si="88"/>
        <v>祈祷</v>
      </c>
      <c r="G545">
        <v>540</v>
      </c>
      <c r="H545" s="26" t="s">
        <v>1034</v>
      </c>
      <c r="I545" s="4" t="str">
        <f t="shared" si="91"/>
        <v>己方全体每回合回复血量2051</v>
      </c>
      <c r="J545" t="s">
        <v>156</v>
      </c>
      <c r="K545" s="10" t="str">
        <f t="shared" si="93"/>
        <v>20540:100:3:9</v>
      </c>
      <c r="L545" s="4" t="s">
        <v>1054</v>
      </c>
      <c r="Q545" s="6" t="str">
        <f>IF(_xlfn.IFNA(VLOOKUP(L545,buff!$K:$L,2,FALSE),"")=0,"",_xlfn.IFNA(VLOOKUP(L545,buff!$K:$L,2,FALSE),""))</f>
        <v>20540:100:3:9</v>
      </c>
      <c r="R545" s="6" t="str">
        <f>IF(_xlfn.IFNA(VLOOKUP(M545,buff!$K:$L,2,FALSE),"")=0,"",_xlfn.IFNA(VLOOKUP(M545,buff!$K:$L,2,FALSE),""))</f>
        <v/>
      </c>
      <c r="S545" s="6" t="str">
        <f>IF(_xlfn.IFNA(VLOOKUP(N545,buff!$K:$L,2,FALSE),"")=0,"",_xlfn.IFNA(VLOOKUP(N545,buff!$K:$L,2,FALSE),""))</f>
        <v/>
      </c>
      <c r="T545" s="6" t="str">
        <f>IF(_xlfn.IFNA(VLOOKUP(O545,buff!$K:$L,2,FALSE),"")=0,"",_xlfn.IFNA(VLOOKUP(O545,buff!$K:$L,2,FALSE),""))</f>
        <v/>
      </c>
      <c r="U545" s="6" t="str">
        <f>IF(_xlfn.IFNA(VLOOKUP(P545,buff!$K:$L,2,FALSE),"")=0,"",_xlfn.IFNA(VLOOKUP(P545,buff!$K:$L,2,FALSE),""))</f>
        <v/>
      </c>
      <c r="V545">
        <v>2051</v>
      </c>
      <c r="W545" t="s">
        <v>1554</v>
      </c>
    </row>
    <row r="546" spans="1:23" x14ac:dyDescent="0.15">
      <c r="A546" s="8" t="str">
        <f t="shared" si="86"/>
        <v>被动技能28等级1</v>
      </c>
      <c r="B546" s="8">
        <f t="shared" si="89"/>
        <v>28</v>
      </c>
      <c r="C546" s="8">
        <f t="shared" si="92"/>
        <v>1</v>
      </c>
      <c r="E546" s="8">
        <f t="shared" si="87"/>
        <v>541</v>
      </c>
      <c r="F546" t="str">
        <f t="shared" si="88"/>
        <v>免伤</v>
      </c>
      <c r="G546">
        <v>541</v>
      </c>
      <c r="H546" s="26" t="s">
        <v>519</v>
      </c>
      <c r="I546" s="4" t="str">
        <f>"提升自身免伤率"&amp;V546</f>
        <v>提升自身免伤率5</v>
      </c>
      <c r="J546" t="s">
        <v>156</v>
      </c>
      <c r="K546" s="10" t="str">
        <f t="shared" si="93"/>
        <v>20541:100:1:0</v>
      </c>
      <c r="L546" s="4" t="s">
        <v>1055</v>
      </c>
      <c r="Q546" s="6" t="str">
        <f>IF(_xlfn.IFNA(VLOOKUP(L546,buff!$K:$L,2,FALSE),"")=0,"",_xlfn.IFNA(VLOOKUP(L546,buff!$K:$L,2,FALSE),""))</f>
        <v>20541:100:1:0</v>
      </c>
      <c r="R546" s="6" t="str">
        <f>IF(_xlfn.IFNA(VLOOKUP(M546,buff!$K:$L,2,FALSE),"")=0,"",_xlfn.IFNA(VLOOKUP(M546,buff!$K:$L,2,FALSE),""))</f>
        <v/>
      </c>
      <c r="S546" s="6" t="str">
        <f>IF(_xlfn.IFNA(VLOOKUP(N546,buff!$K:$L,2,FALSE),"")=0,"",_xlfn.IFNA(VLOOKUP(N546,buff!$K:$L,2,FALSE),""))</f>
        <v/>
      </c>
      <c r="T546" s="6" t="str">
        <f>IF(_xlfn.IFNA(VLOOKUP(O546,buff!$K:$L,2,FALSE),"")=0,"",_xlfn.IFNA(VLOOKUP(O546,buff!$K:$L,2,FALSE),""))</f>
        <v/>
      </c>
      <c r="U546" s="6" t="str">
        <f>IF(_xlfn.IFNA(VLOOKUP(P546,buff!$K:$L,2,FALSE),"")=0,"",_xlfn.IFNA(VLOOKUP(P546,buff!$K:$L,2,FALSE),""))</f>
        <v/>
      </c>
      <c r="V546">
        <v>5</v>
      </c>
      <c r="W546" t="s">
        <v>1554</v>
      </c>
    </row>
    <row r="547" spans="1:23" x14ac:dyDescent="0.15">
      <c r="A547" s="8" t="str">
        <f t="shared" si="86"/>
        <v>被动技能28等级2</v>
      </c>
      <c r="B547" s="8">
        <f t="shared" si="89"/>
        <v>28</v>
      </c>
      <c r="C547" s="8">
        <f t="shared" si="92"/>
        <v>2</v>
      </c>
      <c r="E547" s="8">
        <f t="shared" si="87"/>
        <v>542</v>
      </c>
      <c r="F547" t="str">
        <f t="shared" si="88"/>
        <v>免伤</v>
      </c>
      <c r="G547">
        <v>542</v>
      </c>
      <c r="H547" s="26" t="s">
        <v>519</v>
      </c>
      <c r="I547" s="4" t="str">
        <f t="shared" ref="I547:I565" si="94">"提升自身免伤率"&amp;V547</f>
        <v>提升自身免伤率6</v>
      </c>
      <c r="J547" t="s">
        <v>156</v>
      </c>
      <c r="K547" s="10" t="str">
        <f t="shared" si="93"/>
        <v>20542:100:1:0</v>
      </c>
      <c r="L547" s="4" t="s">
        <v>1056</v>
      </c>
      <c r="Q547" s="6" t="str">
        <f>IF(_xlfn.IFNA(VLOOKUP(L547,buff!$K:$L,2,FALSE),"")=0,"",_xlfn.IFNA(VLOOKUP(L547,buff!$K:$L,2,FALSE),""))</f>
        <v>20542:100:1:0</v>
      </c>
      <c r="R547" s="6" t="str">
        <f>IF(_xlfn.IFNA(VLOOKUP(M547,buff!$K:$L,2,FALSE),"")=0,"",_xlfn.IFNA(VLOOKUP(M547,buff!$K:$L,2,FALSE),""))</f>
        <v/>
      </c>
      <c r="S547" s="6" t="str">
        <f>IF(_xlfn.IFNA(VLOOKUP(N547,buff!$K:$L,2,FALSE),"")=0,"",_xlfn.IFNA(VLOOKUP(N547,buff!$K:$L,2,FALSE),""))</f>
        <v/>
      </c>
      <c r="T547" s="6" t="str">
        <f>IF(_xlfn.IFNA(VLOOKUP(O547,buff!$K:$L,2,FALSE),"")=0,"",_xlfn.IFNA(VLOOKUP(O547,buff!$K:$L,2,FALSE),""))</f>
        <v/>
      </c>
      <c r="U547" s="6" t="str">
        <f>IF(_xlfn.IFNA(VLOOKUP(P547,buff!$K:$L,2,FALSE),"")=0,"",_xlfn.IFNA(VLOOKUP(P547,buff!$K:$L,2,FALSE),""))</f>
        <v/>
      </c>
      <c r="V547">
        <v>6</v>
      </c>
      <c r="W547" t="s">
        <v>1554</v>
      </c>
    </row>
    <row r="548" spans="1:23" x14ac:dyDescent="0.15">
      <c r="A548" s="8" t="str">
        <f t="shared" si="86"/>
        <v>被动技能28等级3</v>
      </c>
      <c r="B548" s="8">
        <f t="shared" si="89"/>
        <v>28</v>
      </c>
      <c r="C548" s="8">
        <f t="shared" si="92"/>
        <v>3</v>
      </c>
      <c r="E548" s="8">
        <f t="shared" si="87"/>
        <v>543</v>
      </c>
      <c r="F548" t="str">
        <f t="shared" si="88"/>
        <v>免伤</v>
      </c>
      <c r="G548">
        <v>543</v>
      </c>
      <c r="H548" s="26" t="s">
        <v>519</v>
      </c>
      <c r="I548" s="4" t="str">
        <f t="shared" si="94"/>
        <v>提升自身免伤率7</v>
      </c>
      <c r="J548" t="s">
        <v>156</v>
      </c>
      <c r="K548" s="10" t="str">
        <f t="shared" si="93"/>
        <v>20543:100:1:0</v>
      </c>
      <c r="L548" s="4" t="s">
        <v>1057</v>
      </c>
      <c r="Q548" s="6" t="str">
        <f>IF(_xlfn.IFNA(VLOOKUP(L548,buff!$K:$L,2,FALSE),"")=0,"",_xlfn.IFNA(VLOOKUP(L548,buff!$K:$L,2,FALSE),""))</f>
        <v>20543:100:1:0</v>
      </c>
      <c r="R548" s="6" t="str">
        <f>IF(_xlfn.IFNA(VLOOKUP(M548,buff!$K:$L,2,FALSE),"")=0,"",_xlfn.IFNA(VLOOKUP(M548,buff!$K:$L,2,FALSE),""))</f>
        <v/>
      </c>
      <c r="S548" s="6" t="str">
        <f>IF(_xlfn.IFNA(VLOOKUP(N548,buff!$K:$L,2,FALSE),"")=0,"",_xlfn.IFNA(VLOOKUP(N548,buff!$K:$L,2,FALSE),""))</f>
        <v/>
      </c>
      <c r="T548" s="6" t="str">
        <f>IF(_xlfn.IFNA(VLOOKUP(O548,buff!$K:$L,2,FALSE),"")=0,"",_xlfn.IFNA(VLOOKUP(O548,buff!$K:$L,2,FALSE),""))</f>
        <v/>
      </c>
      <c r="U548" s="6" t="str">
        <f>IF(_xlfn.IFNA(VLOOKUP(P548,buff!$K:$L,2,FALSE),"")=0,"",_xlfn.IFNA(VLOOKUP(P548,buff!$K:$L,2,FALSE),""))</f>
        <v/>
      </c>
      <c r="V548">
        <v>7</v>
      </c>
      <c r="W548" t="s">
        <v>1554</v>
      </c>
    </row>
    <row r="549" spans="1:23" x14ac:dyDescent="0.15">
      <c r="A549" s="8" t="str">
        <f t="shared" si="86"/>
        <v>被动技能28等级4</v>
      </c>
      <c r="B549" s="8">
        <f t="shared" si="89"/>
        <v>28</v>
      </c>
      <c r="C549" s="8">
        <f t="shared" si="92"/>
        <v>4</v>
      </c>
      <c r="E549" s="8">
        <f t="shared" si="87"/>
        <v>544</v>
      </c>
      <c r="F549" t="str">
        <f t="shared" si="88"/>
        <v>免伤</v>
      </c>
      <c r="G549">
        <v>544</v>
      </c>
      <c r="H549" s="26" t="s">
        <v>519</v>
      </c>
      <c r="I549" s="4" t="str">
        <f t="shared" si="94"/>
        <v>提升自身免伤率8</v>
      </c>
      <c r="J549" t="s">
        <v>156</v>
      </c>
      <c r="K549" s="10" t="str">
        <f t="shared" si="93"/>
        <v>20544:100:1:0</v>
      </c>
      <c r="L549" s="4" t="s">
        <v>1058</v>
      </c>
      <c r="Q549" s="6" t="str">
        <f>IF(_xlfn.IFNA(VLOOKUP(L549,buff!$K:$L,2,FALSE),"")=0,"",_xlfn.IFNA(VLOOKUP(L549,buff!$K:$L,2,FALSE),""))</f>
        <v>20544:100:1:0</v>
      </c>
      <c r="R549" s="6" t="str">
        <f>IF(_xlfn.IFNA(VLOOKUP(M549,buff!$K:$L,2,FALSE),"")=0,"",_xlfn.IFNA(VLOOKUP(M549,buff!$K:$L,2,FALSE),""))</f>
        <v/>
      </c>
      <c r="S549" s="6" t="str">
        <f>IF(_xlfn.IFNA(VLOOKUP(N549,buff!$K:$L,2,FALSE),"")=0,"",_xlfn.IFNA(VLOOKUP(N549,buff!$K:$L,2,FALSE),""))</f>
        <v/>
      </c>
      <c r="T549" s="6" t="str">
        <f>IF(_xlfn.IFNA(VLOOKUP(O549,buff!$K:$L,2,FALSE),"")=0,"",_xlfn.IFNA(VLOOKUP(O549,buff!$K:$L,2,FALSE),""))</f>
        <v/>
      </c>
      <c r="U549" s="6" t="str">
        <f>IF(_xlfn.IFNA(VLOOKUP(P549,buff!$K:$L,2,FALSE),"")=0,"",_xlfn.IFNA(VLOOKUP(P549,buff!$K:$L,2,FALSE),""))</f>
        <v/>
      </c>
      <c r="V549">
        <v>8</v>
      </c>
      <c r="W549" t="s">
        <v>1554</v>
      </c>
    </row>
    <row r="550" spans="1:23" x14ac:dyDescent="0.15">
      <c r="A550" s="8" t="str">
        <f t="shared" si="86"/>
        <v>被动技能28等级5</v>
      </c>
      <c r="B550" s="8">
        <f t="shared" si="89"/>
        <v>28</v>
      </c>
      <c r="C550" s="8">
        <f t="shared" si="92"/>
        <v>5</v>
      </c>
      <c r="E550" s="8">
        <f t="shared" si="87"/>
        <v>545</v>
      </c>
      <c r="F550" t="str">
        <f t="shared" si="88"/>
        <v>免伤</v>
      </c>
      <c r="G550">
        <v>545</v>
      </c>
      <c r="H550" s="26" t="s">
        <v>519</v>
      </c>
      <c r="I550" s="4" t="str">
        <f t="shared" si="94"/>
        <v>提升自身免伤率9</v>
      </c>
      <c r="J550" t="s">
        <v>156</v>
      </c>
      <c r="K550" s="10" t="str">
        <f t="shared" si="93"/>
        <v>20545:100:1:0</v>
      </c>
      <c r="L550" s="4" t="s">
        <v>1059</v>
      </c>
      <c r="Q550" s="6" t="str">
        <f>IF(_xlfn.IFNA(VLOOKUP(L550,buff!$K:$L,2,FALSE),"")=0,"",_xlfn.IFNA(VLOOKUP(L550,buff!$K:$L,2,FALSE),""))</f>
        <v>20545:100:1:0</v>
      </c>
      <c r="R550" s="6" t="str">
        <f>IF(_xlfn.IFNA(VLOOKUP(M550,buff!$K:$L,2,FALSE),"")=0,"",_xlfn.IFNA(VLOOKUP(M550,buff!$K:$L,2,FALSE),""))</f>
        <v/>
      </c>
      <c r="S550" s="6" t="str">
        <f>IF(_xlfn.IFNA(VLOOKUP(N550,buff!$K:$L,2,FALSE),"")=0,"",_xlfn.IFNA(VLOOKUP(N550,buff!$K:$L,2,FALSE),""))</f>
        <v/>
      </c>
      <c r="T550" s="6" t="str">
        <f>IF(_xlfn.IFNA(VLOOKUP(O550,buff!$K:$L,2,FALSE),"")=0,"",_xlfn.IFNA(VLOOKUP(O550,buff!$K:$L,2,FALSE),""))</f>
        <v/>
      </c>
      <c r="U550" s="6" t="str">
        <f>IF(_xlfn.IFNA(VLOOKUP(P550,buff!$K:$L,2,FALSE),"")=0,"",_xlfn.IFNA(VLOOKUP(P550,buff!$K:$L,2,FALSE),""))</f>
        <v/>
      </c>
      <c r="V550">
        <v>9</v>
      </c>
      <c r="W550" t="s">
        <v>1554</v>
      </c>
    </row>
    <row r="551" spans="1:23" x14ac:dyDescent="0.15">
      <c r="A551" s="8" t="str">
        <f t="shared" si="86"/>
        <v>被动技能28等级6</v>
      </c>
      <c r="B551" s="8">
        <f t="shared" si="89"/>
        <v>28</v>
      </c>
      <c r="C551" s="8">
        <f t="shared" si="92"/>
        <v>6</v>
      </c>
      <c r="E551" s="8">
        <f t="shared" si="87"/>
        <v>546</v>
      </c>
      <c r="F551" t="str">
        <f t="shared" si="88"/>
        <v>免伤</v>
      </c>
      <c r="G551">
        <v>546</v>
      </c>
      <c r="H551" s="26" t="s">
        <v>519</v>
      </c>
      <c r="I551" s="4" t="str">
        <f t="shared" si="94"/>
        <v>提升自身免伤率10</v>
      </c>
      <c r="J551" t="s">
        <v>156</v>
      </c>
      <c r="K551" s="10" t="str">
        <f t="shared" si="93"/>
        <v>20546:100:1:0</v>
      </c>
      <c r="L551" s="4" t="s">
        <v>1060</v>
      </c>
      <c r="Q551" s="6" t="str">
        <f>IF(_xlfn.IFNA(VLOOKUP(L551,buff!$K:$L,2,FALSE),"")=0,"",_xlfn.IFNA(VLOOKUP(L551,buff!$K:$L,2,FALSE),""))</f>
        <v>20546:100:1:0</v>
      </c>
      <c r="R551" s="6" t="str">
        <f>IF(_xlfn.IFNA(VLOOKUP(M551,buff!$K:$L,2,FALSE),"")=0,"",_xlfn.IFNA(VLOOKUP(M551,buff!$K:$L,2,FALSE),""))</f>
        <v/>
      </c>
      <c r="S551" s="6" t="str">
        <f>IF(_xlfn.IFNA(VLOOKUP(N551,buff!$K:$L,2,FALSE),"")=0,"",_xlfn.IFNA(VLOOKUP(N551,buff!$K:$L,2,FALSE),""))</f>
        <v/>
      </c>
      <c r="T551" s="6" t="str">
        <f>IF(_xlfn.IFNA(VLOOKUP(O551,buff!$K:$L,2,FALSE),"")=0,"",_xlfn.IFNA(VLOOKUP(O551,buff!$K:$L,2,FALSE),""))</f>
        <v/>
      </c>
      <c r="U551" s="6" t="str">
        <f>IF(_xlfn.IFNA(VLOOKUP(P551,buff!$K:$L,2,FALSE),"")=0,"",_xlfn.IFNA(VLOOKUP(P551,buff!$K:$L,2,FALSE),""))</f>
        <v/>
      </c>
      <c r="V551">
        <v>10</v>
      </c>
      <c r="W551" t="s">
        <v>1554</v>
      </c>
    </row>
    <row r="552" spans="1:23" x14ac:dyDescent="0.15">
      <c r="A552" s="8" t="str">
        <f t="shared" si="86"/>
        <v>被动技能28等级7</v>
      </c>
      <c r="B552" s="8">
        <f t="shared" si="89"/>
        <v>28</v>
      </c>
      <c r="C552" s="8">
        <f t="shared" si="92"/>
        <v>7</v>
      </c>
      <c r="E552" s="8">
        <f t="shared" si="87"/>
        <v>547</v>
      </c>
      <c r="F552" t="str">
        <f t="shared" si="88"/>
        <v>免伤</v>
      </c>
      <c r="G552">
        <v>547</v>
      </c>
      <c r="H552" s="26" t="s">
        <v>519</v>
      </c>
      <c r="I552" s="4" t="str">
        <f t="shared" si="94"/>
        <v>提升自身免伤率11</v>
      </c>
      <c r="J552" t="s">
        <v>156</v>
      </c>
      <c r="K552" s="10" t="str">
        <f t="shared" si="93"/>
        <v>20547:100:1:0</v>
      </c>
      <c r="L552" s="4" t="s">
        <v>1061</v>
      </c>
      <c r="Q552" s="6" t="str">
        <f>IF(_xlfn.IFNA(VLOOKUP(L552,buff!$K:$L,2,FALSE),"")=0,"",_xlfn.IFNA(VLOOKUP(L552,buff!$K:$L,2,FALSE),""))</f>
        <v>20547:100:1:0</v>
      </c>
      <c r="R552" s="6" t="str">
        <f>IF(_xlfn.IFNA(VLOOKUP(M552,buff!$K:$L,2,FALSE),"")=0,"",_xlfn.IFNA(VLOOKUP(M552,buff!$K:$L,2,FALSE),""))</f>
        <v/>
      </c>
      <c r="S552" s="6" t="str">
        <f>IF(_xlfn.IFNA(VLOOKUP(N552,buff!$K:$L,2,FALSE),"")=0,"",_xlfn.IFNA(VLOOKUP(N552,buff!$K:$L,2,FALSE),""))</f>
        <v/>
      </c>
      <c r="T552" s="6" t="str">
        <f>IF(_xlfn.IFNA(VLOOKUP(O552,buff!$K:$L,2,FALSE),"")=0,"",_xlfn.IFNA(VLOOKUP(O552,buff!$K:$L,2,FALSE),""))</f>
        <v/>
      </c>
      <c r="U552" s="6" t="str">
        <f>IF(_xlfn.IFNA(VLOOKUP(P552,buff!$K:$L,2,FALSE),"")=0,"",_xlfn.IFNA(VLOOKUP(P552,buff!$K:$L,2,FALSE),""))</f>
        <v/>
      </c>
      <c r="V552">
        <v>11</v>
      </c>
      <c r="W552" t="s">
        <v>1554</v>
      </c>
    </row>
    <row r="553" spans="1:23" x14ac:dyDescent="0.15">
      <c r="A553" s="8" t="str">
        <f t="shared" si="86"/>
        <v>被动技能28等级8</v>
      </c>
      <c r="B553" s="8">
        <f t="shared" si="89"/>
        <v>28</v>
      </c>
      <c r="C553" s="8">
        <f t="shared" si="92"/>
        <v>8</v>
      </c>
      <c r="E553" s="8">
        <f t="shared" si="87"/>
        <v>548</v>
      </c>
      <c r="F553" t="str">
        <f t="shared" si="88"/>
        <v>免伤</v>
      </c>
      <c r="G553">
        <v>548</v>
      </c>
      <c r="H553" s="26" t="s">
        <v>519</v>
      </c>
      <c r="I553" s="4" t="str">
        <f t="shared" si="94"/>
        <v>提升自身免伤率12</v>
      </c>
      <c r="J553" t="s">
        <v>156</v>
      </c>
      <c r="K553" s="10" t="str">
        <f t="shared" si="93"/>
        <v>20548:100:1:0</v>
      </c>
      <c r="L553" s="4" t="s">
        <v>1062</v>
      </c>
      <c r="Q553" s="6" t="str">
        <f>IF(_xlfn.IFNA(VLOOKUP(L553,buff!$K:$L,2,FALSE),"")=0,"",_xlfn.IFNA(VLOOKUP(L553,buff!$K:$L,2,FALSE),""))</f>
        <v>20548:100:1:0</v>
      </c>
      <c r="R553" s="6" t="str">
        <f>IF(_xlfn.IFNA(VLOOKUP(M553,buff!$K:$L,2,FALSE),"")=0,"",_xlfn.IFNA(VLOOKUP(M553,buff!$K:$L,2,FALSE),""))</f>
        <v/>
      </c>
      <c r="S553" s="6" t="str">
        <f>IF(_xlfn.IFNA(VLOOKUP(N553,buff!$K:$L,2,FALSE),"")=0,"",_xlfn.IFNA(VLOOKUP(N553,buff!$K:$L,2,FALSE),""))</f>
        <v/>
      </c>
      <c r="T553" s="6" t="str">
        <f>IF(_xlfn.IFNA(VLOOKUP(O553,buff!$K:$L,2,FALSE),"")=0,"",_xlfn.IFNA(VLOOKUP(O553,buff!$K:$L,2,FALSE),""))</f>
        <v/>
      </c>
      <c r="U553" s="6" t="str">
        <f>IF(_xlfn.IFNA(VLOOKUP(P553,buff!$K:$L,2,FALSE),"")=0,"",_xlfn.IFNA(VLOOKUP(P553,buff!$K:$L,2,FALSE),""))</f>
        <v/>
      </c>
      <c r="V553">
        <v>12</v>
      </c>
      <c r="W553" t="s">
        <v>1554</v>
      </c>
    </row>
    <row r="554" spans="1:23" x14ac:dyDescent="0.15">
      <c r="A554" s="8" t="str">
        <f t="shared" si="86"/>
        <v>被动技能28等级9</v>
      </c>
      <c r="B554" s="8">
        <f t="shared" si="89"/>
        <v>28</v>
      </c>
      <c r="C554" s="8">
        <f t="shared" si="92"/>
        <v>9</v>
      </c>
      <c r="E554" s="8">
        <f t="shared" si="87"/>
        <v>549</v>
      </c>
      <c r="F554" t="str">
        <f t="shared" si="88"/>
        <v>免伤</v>
      </c>
      <c r="G554">
        <v>549</v>
      </c>
      <c r="H554" s="26" t="s">
        <v>519</v>
      </c>
      <c r="I554" s="4" t="str">
        <f t="shared" si="94"/>
        <v>提升自身免伤率13</v>
      </c>
      <c r="J554" t="s">
        <v>156</v>
      </c>
      <c r="K554" s="10" t="str">
        <f t="shared" si="93"/>
        <v>20549:100:1:0</v>
      </c>
      <c r="L554" s="4" t="s">
        <v>1063</v>
      </c>
      <c r="Q554" s="6" t="str">
        <f>IF(_xlfn.IFNA(VLOOKUP(L554,buff!$K:$L,2,FALSE),"")=0,"",_xlfn.IFNA(VLOOKUP(L554,buff!$K:$L,2,FALSE),""))</f>
        <v>20549:100:1:0</v>
      </c>
      <c r="R554" s="6" t="str">
        <f>IF(_xlfn.IFNA(VLOOKUP(M554,buff!$K:$L,2,FALSE),"")=0,"",_xlfn.IFNA(VLOOKUP(M554,buff!$K:$L,2,FALSE),""))</f>
        <v/>
      </c>
      <c r="S554" s="6" t="str">
        <f>IF(_xlfn.IFNA(VLOOKUP(N554,buff!$K:$L,2,FALSE),"")=0,"",_xlfn.IFNA(VLOOKUP(N554,buff!$K:$L,2,FALSE),""))</f>
        <v/>
      </c>
      <c r="T554" s="6" t="str">
        <f>IF(_xlfn.IFNA(VLOOKUP(O554,buff!$K:$L,2,FALSE),"")=0,"",_xlfn.IFNA(VLOOKUP(O554,buff!$K:$L,2,FALSE),""))</f>
        <v/>
      </c>
      <c r="U554" s="6" t="str">
        <f>IF(_xlfn.IFNA(VLOOKUP(P554,buff!$K:$L,2,FALSE),"")=0,"",_xlfn.IFNA(VLOOKUP(P554,buff!$K:$L,2,FALSE),""))</f>
        <v/>
      </c>
      <c r="V554">
        <v>13</v>
      </c>
      <c r="W554" t="s">
        <v>1554</v>
      </c>
    </row>
    <row r="555" spans="1:23" x14ac:dyDescent="0.15">
      <c r="A555" s="8" t="str">
        <f t="shared" si="86"/>
        <v>被动技能28等级10</v>
      </c>
      <c r="B555" s="8">
        <f t="shared" si="89"/>
        <v>28</v>
      </c>
      <c r="C555" s="8">
        <f t="shared" si="92"/>
        <v>10</v>
      </c>
      <c r="E555" s="8">
        <f t="shared" si="87"/>
        <v>550</v>
      </c>
      <c r="F555" t="str">
        <f t="shared" si="88"/>
        <v>免伤</v>
      </c>
      <c r="G555">
        <v>550</v>
      </c>
      <c r="H555" s="26" t="s">
        <v>519</v>
      </c>
      <c r="I555" s="4" t="str">
        <f t="shared" si="94"/>
        <v>提升自身免伤率14</v>
      </c>
      <c r="J555" t="s">
        <v>156</v>
      </c>
      <c r="K555" s="10" t="str">
        <f t="shared" si="93"/>
        <v>20550:100:1:0</v>
      </c>
      <c r="L555" s="4" t="s">
        <v>1064</v>
      </c>
      <c r="Q555" s="6" t="str">
        <f>IF(_xlfn.IFNA(VLOOKUP(L555,buff!$K:$L,2,FALSE),"")=0,"",_xlfn.IFNA(VLOOKUP(L555,buff!$K:$L,2,FALSE),""))</f>
        <v>20550:100:1:0</v>
      </c>
      <c r="R555" s="6" t="str">
        <f>IF(_xlfn.IFNA(VLOOKUP(M555,buff!$K:$L,2,FALSE),"")=0,"",_xlfn.IFNA(VLOOKUP(M555,buff!$K:$L,2,FALSE),""))</f>
        <v/>
      </c>
      <c r="S555" s="6" t="str">
        <f>IF(_xlfn.IFNA(VLOOKUP(N555,buff!$K:$L,2,FALSE),"")=0,"",_xlfn.IFNA(VLOOKUP(N555,buff!$K:$L,2,FALSE),""))</f>
        <v/>
      </c>
      <c r="T555" s="6" t="str">
        <f>IF(_xlfn.IFNA(VLOOKUP(O555,buff!$K:$L,2,FALSE),"")=0,"",_xlfn.IFNA(VLOOKUP(O555,buff!$K:$L,2,FALSE),""))</f>
        <v/>
      </c>
      <c r="U555" s="6" t="str">
        <f>IF(_xlfn.IFNA(VLOOKUP(P555,buff!$K:$L,2,FALSE),"")=0,"",_xlfn.IFNA(VLOOKUP(P555,buff!$K:$L,2,FALSE),""))</f>
        <v/>
      </c>
      <c r="V555">
        <v>14</v>
      </c>
      <c r="W555" t="s">
        <v>1554</v>
      </c>
    </row>
    <row r="556" spans="1:23" x14ac:dyDescent="0.15">
      <c r="A556" s="8" t="str">
        <f t="shared" si="86"/>
        <v>被动技能28等级11</v>
      </c>
      <c r="B556" s="8">
        <f t="shared" si="89"/>
        <v>28</v>
      </c>
      <c r="C556" s="8">
        <f t="shared" si="92"/>
        <v>11</v>
      </c>
      <c r="E556" s="8">
        <f t="shared" si="87"/>
        <v>551</v>
      </c>
      <c r="F556" t="str">
        <f t="shared" si="88"/>
        <v>免伤</v>
      </c>
      <c r="G556">
        <v>551</v>
      </c>
      <c r="H556" s="26" t="s">
        <v>519</v>
      </c>
      <c r="I556" s="4" t="str">
        <f t="shared" si="94"/>
        <v>提升自身免伤率15</v>
      </c>
      <c r="J556" t="s">
        <v>156</v>
      </c>
      <c r="K556" s="10" t="str">
        <f t="shared" si="93"/>
        <v>20551:100:1:0</v>
      </c>
      <c r="L556" s="4" t="s">
        <v>1065</v>
      </c>
      <c r="Q556" s="6" t="str">
        <f>IF(_xlfn.IFNA(VLOOKUP(L556,buff!$K:$L,2,FALSE),"")=0,"",_xlfn.IFNA(VLOOKUP(L556,buff!$K:$L,2,FALSE),""))</f>
        <v>20551:100:1:0</v>
      </c>
      <c r="R556" s="6" t="str">
        <f>IF(_xlfn.IFNA(VLOOKUP(M556,buff!$K:$L,2,FALSE),"")=0,"",_xlfn.IFNA(VLOOKUP(M556,buff!$K:$L,2,FALSE),""))</f>
        <v/>
      </c>
      <c r="S556" s="6" t="str">
        <f>IF(_xlfn.IFNA(VLOOKUP(N556,buff!$K:$L,2,FALSE),"")=0,"",_xlfn.IFNA(VLOOKUP(N556,buff!$K:$L,2,FALSE),""))</f>
        <v/>
      </c>
      <c r="T556" s="6" t="str">
        <f>IF(_xlfn.IFNA(VLOOKUP(O556,buff!$K:$L,2,FALSE),"")=0,"",_xlfn.IFNA(VLOOKUP(O556,buff!$K:$L,2,FALSE),""))</f>
        <v/>
      </c>
      <c r="U556" s="6" t="str">
        <f>IF(_xlfn.IFNA(VLOOKUP(P556,buff!$K:$L,2,FALSE),"")=0,"",_xlfn.IFNA(VLOOKUP(P556,buff!$K:$L,2,FALSE),""))</f>
        <v/>
      </c>
      <c r="V556">
        <v>15</v>
      </c>
      <c r="W556" t="s">
        <v>1554</v>
      </c>
    </row>
    <row r="557" spans="1:23" x14ac:dyDescent="0.15">
      <c r="A557" s="8" t="str">
        <f t="shared" si="86"/>
        <v>被动技能28等级12</v>
      </c>
      <c r="B557" s="8">
        <f t="shared" si="89"/>
        <v>28</v>
      </c>
      <c r="C557" s="8">
        <f t="shared" si="92"/>
        <v>12</v>
      </c>
      <c r="E557" s="8">
        <f t="shared" si="87"/>
        <v>552</v>
      </c>
      <c r="F557" t="str">
        <f t="shared" si="88"/>
        <v>免伤</v>
      </c>
      <c r="G557">
        <v>552</v>
      </c>
      <c r="H557" s="26" t="s">
        <v>519</v>
      </c>
      <c r="I557" s="4" t="str">
        <f t="shared" si="94"/>
        <v>提升自身免伤率16</v>
      </c>
      <c r="J557" t="s">
        <v>156</v>
      </c>
      <c r="K557" s="10" t="str">
        <f t="shared" si="93"/>
        <v>20552:100:1:0</v>
      </c>
      <c r="L557" s="4" t="s">
        <v>1066</v>
      </c>
      <c r="Q557" s="6" t="str">
        <f>IF(_xlfn.IFNA(VLOOKUP(L557,buff!$K:$L,2,FALSE),"")=0,"",_xlfn.IFNA(VLOOKUP(L557,buff!$K:$L,2,FALSE),""))</f>
        <v>20552:100:1:0</v>
      </c>
      <c r="R557" s="6" t="str">
        <f>IF(_xlfn.IFNA(VLOOKUP(M557,buff!$K:$L,2,FALSE),"")=0,"",_xlfn.IFNA(VLOOKUP(M557,buff!$K:$L,2,FALSE),""))</f>
        <v/>
      </c>
      <c r="S557" s="6" t="str">
        <f>IF(_xlfn.IFNA(VLOOKUP(N557,buff!$K:$L,2,FALSE),"")=0,"",_xlfn.IFNA(VLOOKUP(N557,buff!$K:$L,2,FALSE),""))</f>
        <v/>
      </c>
      <c r="T557" s="6" t="str">
        <f>IF(_xlfn.IFNA(VLOOKUP(O557,buff!$K:$L,2,FALSE),"")=0,"",_xlfn.IFNA(VLOOKUP(O557,buff!$K:$L,2,FALSE),""))</f>
        <v/>
      </c>
      <c r="U557" s="6" t="str">
        <f>IF(_xlfn.IFNA(VLOOKUP(P557,buff!$K:$L,2,FALSE),"")=0,"",_xlfn.IFNA(VLOOKUP(P557,buff!$K:$L,2,FALSE),""))</f>
        <v/>
      </c>
      <c r="V557">
        <v>16</v>
      </c>
      <c r="W557" t="s">
        <v>1554</v>
      </c>
    </row>
    <row r="558" spans="1:23" x14ac:dyDescent="0.15">
      <c r="A558" s="8" t="str">
        <f t="shared" si="86"/>
        <v>被动技能28等级13</v>
      </c>
      <c r="B558" s="8">
        <f t="shared" si="89"/>
        <v>28</v>
      </c>
      <c r="C558" s="8">
        <f t="shared" si="92"/>
        <v>13</v>
      </c>
      <c r="E558" s="8">
        <f t="shared" si="87"/>
        <v>553</v>
      </c>
      <c r="F558" t="str">
        <f t="shared" si="88"/>
        <v>免伤</v>
      </c>
      <c r="G558">
        <v>553</v>
      </c>
      <c r="H558" s="26" t="s">
        <v>519</v>
      </c>
      <c r="I558" s="4" t="str">
        <f t="shared" si="94"/>
        <v>提升自身免伤率17</v>
      </c>
      <c r="J558" t="s">
        <v>156</v>
      </c>
      <c r="K558" s="10" t="str">
        <f t="shared" si="93"/>
        <v>20553:100:1:0</v>
      </c>
      <c r="L558" s="4" t="s">
        <v>1067</v>
      </c>
      <c r="Q558" s="6" t="str">
        <f>IF(_xlfn.IFNA(VLOOKUP(L558,buff!$K:$L,2,FALSE),"")=0,"",_xlfn.IFNA(VLOOKUP(L558,buff!$K:$L,2,FALSE),""))</f>
        <v>20553:100:1:0</v>
      </c>
      <c r="R558" s="6" t="str">
        <f>IF(_xlfn.IFNA(VLOOKUP(M558,buff!$K:$L,2,FALSE),"")=0,"",_xlfn.IFNA(VLOOKUP(M558,buff!$K:$L,2,FALSE),""))</f>
        <v/>
      </c>
      <c r="S558" s="6" t="str">
        <f>IF(_xlfn.IFNA(VLOOKUP(N558,buff!$K:$L,2,FALSE),"")=0,"",_xlfn.IFNA(VLOOKUP(N558,buff!$K:$L,2,FALSE),""))</f>
        <v/>
      </c>
      <c r="T558" s="6" t="str">
        <f>IF(_xlfn.IFNA(VLOOKUP(O558,buff!$K:$L,2,FALSE),"")=0,"",_xlfn.IFNA(VLOOKUP(O558,buff!$K:$L,2,FALSE),""))</f>
        <v/>
      </c>
      <c r="U558" s="6" t="str">
        <f>IF(_xlfn.IFNA(VLOOKUP(P558,buff!$K:$L,2,FALSE),"")=0,"",_xlfn.IFNA(VLOOKUP(P558,buff!$K:$L,2,FALSE),""))</f>
        <v/>
      </c>
      <c r="V558">
        <v>17</v>
      </c>
      <c r="W558" t="s">
        <v>1554</v>
      </c>
    </row>
    <row r="559" spans="1:23" x14ac:dyDescent="0.15">
      <c r="A559" s="8" t="str">
        <f t="shared" si="86"/>
        <v>被动技能28等级14</v>
      </c>
      <c r="B559" s="8">
        <f t="shared" si="89"/>
        <v>28</v>
      </c>
      <c r="C559" s="8">
        <f t="shared" si="92"/>
        <v>14</v>
      </c>
      <c r="E559" s="8">
        <f t="shared" si="87"/>
        <v>554</v>
      </c>
      <c r="F559" t="str">
        <f t="shared" si="88"/>
        <v>免伤</v>
      </c>
      <c r="G559">
        <v>554</v>
      </c>
      <c r="H559" s="26" t="s">
        <v>519</v>
      </c>
      <c r="I559" s="4" t="str">
        <f t="shared" si="94"/>
        <v>提升自身免伤率18</v>
      </c>
      <c r="J559" t="s">
        <v>156</v>
      </c>
      <c r="K559" s="10" t="str">
        <f t="shared" si="93"/>
        <v>20554:100:1:0</v>
      </c>
      <c r="L559" s="4" t="s">
        <v>1068</v>
      </c>
      <c r="Q559" s="6" t="str">
        <f>IF(_xlfn.IFNA(VLOOKUP(L559,buff!$K:$L,2,FALSE),"")=0,"",_xlfn.IFNA(VLOOKUP(L559,buff!$K:$L,2,FALSE),""))</f>
        <v>20554:100:1:0</v>
      </c>
      <c r="R559" s="6" t="str">
        <f>IF(_xlfn.IFNA(VLOOKUP(M559,buff!$K:$L,2,FALSE),"")=0,"",_xlfn.IFNA(VLOOKUP(M559,buff!$K:$L,2,FALSE),""))</f>
        <v/>
      </c>
      <c r="S559" s="6" t="str">
        <f>IF(_xlfn.IFNA(VLOOKUP(N559,buff!$K:$L,2,FALSE),"")=0,"",_xlfn.IFNA(VLOOKUP(N559,buff!$K:$L,2,FALSE),""))</f>
        <v/>
      </c>
      <c r="T559" s="6" t="str">
        <f>IF(_xlfn.IFNA(VLOOKUP(O559,buff!$K:$L,2,FALSE),"")=0,"",_xlfn.IFNA(VLOOKUP(O559,buff!$K:$L,2,FALSE),""))</f>
        <v/>
      </c>
      <c r="U559" s="6" t="str">
        <f>IF(_xlfn.IFNA(VLOOKUP(P559,buff!$K:$L,2,FALSE),"")=0,"",_xlfn.IFNA(VLOOKUP(P559,buff!$K:$L,2,FALSE),""))</f>
        <v/>
      </c>
      <c r="V559">
        <v>18</v>
      </c>
      <c r="W559" t="s">
        <v>1554</v>
      </c>
    </row>
    <row r="560" spans="1:23" x14ac:dyDescent="0.15">
      <c r="A560" s="8" t="str">
        <f t="shared" si="86"/>
        <v>被动技能28等级15</v>
      </c>
      <c r="B560" s="8">
        <f t="shared" si="89"/>
        <v>28</v>
      </c>
      <c r="C560" s="8">
        <f t="shared" si="92"/>
        <v>15</v>
      </c>
      <c r="E560" s="8">
        <f t="shared" si="87"/>
        <v>555</v>
      </c>
      <c r="F560" t="str">
        <f t="shared" si="88"/>
        <v>免伤</v>
      </c>
      <c r="G560">
        <v>555</v>
      </c>
      <c r="H560" s="26" t="s">
        <v>519</v>
      </c>
      <c r="I560" s="4" t="str">
        <f t="shared" si="94"/>
        <v>提升自身免伤率19</v>
      </c>
      <c r="J560" t="s">
        <v>156</v>
      </c>
      <c r="K560" s="10" t="str">
        <f t="shared" si="93"/>
        <v>20555:100:1:0</v>
      </c>
      <c r="L560" s="4" t="s">
        <v>1069</v>
      </c>
      <c r="Q560" s="6" t="str">
        <f>IF(_xlfn.IFNA(VLOOKUP(L560,buff!$K:$L,2,FALSE),"")=0,"",_xlfn.IFNA(VLOOKUP(L560,buff!$K:$L,2,FALSE),""))</f>
        <v>20555:100:1:0</v>
      </c>
      <c r="R560" s="6" t="str">
        <f>IF(_xlfn.IFNA(VLOOKUP(M560,buff!$K:$L,2,FALSE),"")=0,"",_xlfn.IFNA(VLOOKUP(M560,buff!$K:$L,2,FALSE),""))</f>
        <v/>
      </c>
      <c r="S560" s="6" t="str">
        <f>IF(_xlfn.IFNA(VLOOKUP(N560,buff!$K:$L,2,FALSE),"")=0,"",_xlfn.IFNA(VLOOKUP(N560,buff!$K:$L,2,FALSE),""))</f>
        <v/>
      </c>
      <c r="T560" s="6" t="str">
        <f>IF(_xlfn.IFNA(VLOOKUP(O560,buff!$K:$L,2,FALSE),"")=0,"",_xlfn.IFNA(VLOOKUP(O560,buff!$K:$L,2,FALSE),""))</f>
        <v/>
      </c>
      <c r="U560" s="6" t="str">
        <f>IF(_xlfn.IFNA(VLOOKUP(P560,buff!$K:$L,2,FALSE),"")=0,"",_xlfn.IFNA(VLOOKUP(P560,buff!$K:$L,2,FALSE),""))</f>
        <v/>
      </c>
      <c r="V560">
        <v>19</v>
      </c>
      <c r="W560" t="s">
        <v>1554</v>
      </c>
    </row>
    <row r="561" spans="1:23" x14ac:dyDescent="0.15">
      <c r="A561" s="8" t="str">
        <f t="shared" si="86"/>
        <v>被动技能28等级16</v>
      </c>
      <c r="B561" s="8">
        <f t="shared" si="89"/>
        <v>28</v>
      </c>
      <c r="C561" s="8">
        <f t="shared" si="92"/>
        <v>16</v>
      </c>
      <c r="E561" s="8">
        <f t="shared" si="87"/>
        <v>556</v>
      </c>
      <c r="F561" t="str">
        <f t="shared" si="88"/>
        <v>免伤</v>
      </c>
      <c r="G561">
        <v>556</v>
      </c>
      <c r="H561" s="26" t="s">
        <v>519</v>
      </c>
      <c r="I561" s="4" t="str">
        <f t="shared" si="94"/>
        <v>提升自身免伤率20</v>
      </c>
      <c r="J561" t="s">
        <v>156</v>
      </c>
      <c r="K561" s="10" t="str">
        <f t="shared" ref="K561:K565" si="95">IF(Q561="","",Q561)&amp;IF(R561="","","|"&amp;R561)&amp;IF(S561="","","|"&amp;S561)&amp;IF(T561="","","|"&amp;T561)&amp;IF(U561="","","|"&amp;U561)</f>
        <v>20556:100:1:0</v>
      </c>
      <c r="L561" s="4" t="s">
        <v>1070</v>
      </c>
      <c r="Q561" s="6" t="str">
        <f>IF(_xlfn.IFNA(VLOOKUP(L561,buff!$K:$L,2,FALSE),"")=0,"",_xlfn.IFNA(VLOOKUP(L561,buff!$K:$L,2,FALSE),""))</f>
        <v>20556:100:1:0</v>
      </c>
      <c r="R561" s="6" t="str">
        <f>IF(_xlfn.IFNA(VLOOKUP(M561,buff!$K:$L,2,FALSE),"")=0,"",_xlfn.IFNA(VLOOKUP(M561,buff!$K:$L,2,FALSE),""))</f>
        <v/>
      </c>
      <c r="S561" s="6" t="str">
        <f>IF(_xlfn.IFNA(VLOOKUP(N561,buff!$K:$L,2,FALSE),"")=0,"",_xlfn.IFNA(VLOOKUP(N561,buff!$K:$L,2,FALSE),""))</f>
        <v/>
      </c>
      <c r="T561" s="6" t="str">
        <f>IF(_xlfn.IFNA(VLOOKUP(O561,buff!$K:$L,2,FALSE),"")=0,"",_xlfn.IFNA(VLOOKUP(O561,buff!$K:$L,2,FALSE),""))</f>
        <v/>
      </c>
      <c r="U561" s="6" t="str">
        <f>IF(_xlfn.IFNA(VLOOKUP(P561,buff!$K:$L,2,FALSE),"")=0,"",_xlfn.IFNA(VLOOKUP(P561,buff!$K:$L,2,FALSE),""))</f>
        <v/>
      </c>
      <c r="V561">
        <v>20</v>
      </c>
      <c r="W561" t="s">
        <v>1554</v>
      </c>
    </row>
    <row r="562" spans="1:23" x14ac:dyDescent="0.15">
      <c r="A562" s="8" t="str">
        <f t="shared" si="86"/>
        <v>被动技能28等级17</v>
      </c>
      <c r="B562" s="8">
        <f t="shared" si="89"/>
        <v>28</v>
      </c>
      <c r="C562" s="8">
        <f t="shared" si="92"/>
        <v>17</v>
      </c>
      <c r="E562" s="8">
        <f t="shared" si="87"/>
        <v>557</v>
      </c>
      <c r="F562" t="str">
        <f t="shared" si="88"/>
        <v>免伤</v>
      </c>
      <c r="G562">
        <v>557</v>
      </c>
      <c r="H562" s="26" t="s">
        <v>519</v>
      </c>
      <c r="I562" s="4" t="str">
        <f t="shared" si="94"/>
        <v>提升自身免伤率21</v>
      </c>
      <c r="J562" t="s">
        <v>156</v>
      </c>
      <c r="K562" s="10" t="str">
        <f t="shared" si="95"/>
        <v>20557:100:1:0</v>
      </c>
      <c r="L562" s="4" t="s">
        <v>1071</v>
      </c>
      <c r="Q562" s="6" t="str">
        <f>IF(_xlfn.IFNA(VLOOKUP(L562,buff!$K:$L,2,FALSE),"")=0,"",_xlfn.IFNA(VLOOKUP(L562,buff!$K:$L,2,FALSE),""))</f>
        <v>20557:100:1:0</v>
      </c>
      <c r="R562" s="6" t="str">
        <f>IF(_xlfn.IFNA(VLOOKUP(M562,buff!$K:$L,2,FALSE),"")=0,"",_xlfn.IFNA(VLOOKUP(M562,buff!$K:$L,2,FALSE),""))</f>
        <v/>
      </c>
      <c r="S562" s="6" t="str">
        <f>IF(_xlfn.IFNA(VLOOKUP(N562,buff!$K:$L,2,FALSE),"")=0,"",_xlfn.IFNA(VLOOKUP(N562,buff!$K:$L,2,FALSE),""))</f>
        <v/>
      </c>
      <c r="T562" s="6" t="str">
        <f>IF(_xlfn.IFNA(VLOOKUP(O562,buff!$K:$L,2,FALSE),"")=0,"",_xlfn.IFNA(VLOOKUP(O562,buff!$K:$L,2,FALSE),""))</f>
        <v/>
      </c>
      <c r="U562" s="6" t="str">
        <f>IF(_xlfn.IFNA(VLOOKUP(P562,buff!$K:$L,2,FALSE),"")=0,"",_xlfn.IFNA(VLOOKUP(P562,buff!$K:$L,2,FALSE),""))</f>
        <v/>
      </c>
      <c r="V562">
        <v>21</v>
      </c>
      <c r="W562" t="s">
        <v>1554</v>
      </c>
    </row>
    <row r="563" spans="1:23" x14ac:dyDescent="0.15">
      <c r="A563" s="8" t="str">
        <f t="shared" si="86"/>
        <v>被动技能28等级18</v>
      </c>
      <c r="B563" s="8">
        <f t="shared" si="89"/>
        <v>28</v>
      </c>
      <c r="C563" s="8">
        <f t="shared" si="92"/>
        <v>18</v>
      </c>
      <c r="E563" s="8">
        <f t="shared" si="87"/>
        <v>558</v>
      </c>
      <c r="F563" t="str">
        <f t="shared" si="88"/>
        <v>免伤</v>
      </c>
      <c r="G563">
        <v>558</v>
      </c>
      <c r="H563" s="26" t="s">
        <v>519</v>
      </c>
      <c r="I563" s="4" t="str">
        <f t="shared" si="94"/>
        <v>提升自身免伤率22</v>
      </c>
      <c r="J563" t="s">
        <v>156</v>
      </c>
      <c r="K563" s="10" t="str">
        <f t="shared" si="95"/>
        <v>20558:100:1:0</v>
      </c>
      <c r="L563" s="4" t="s">
        <v>1072</v>
      </c>
      <c r="Q563" s="6" t="str">
        <f>IF(_xlfn.IFNA(VLOOKUP(L563,buff!$K:$L,2,FALSE),"")=0,"",_xlfn.IFNA(VLOOKUP(L563,buff!$K:$L,2,FALSE),""))</f>
        <v>20558:100:1:0</v>
      </c>
      <c r="R563" s="6" t="str">
        <f>IF(_xlfn.IFNA(VLOOKUP(M563,buff!$K:$L,2,FALSE),"")=0,"",_xlfn.IFNA(VLOOKUP(M563,buff!$K:$L,2,FALSE),""))</f>
        <v/>
      </c>
      <c r="S563" s="6" t="str">
        <f>IF(_xlfn.IFNA(VLOOKUP(N563,buff!$K:$L,2,FALSE),"")=0,"",_xlfn.IFNA(VLOOKUP(N563,buff!$K:$L,2,FALSE),""))</f>
        <v/>
      </c>
      <c r="T563" s="6" t="str">
        <f>IF(_xlfn.IFNA(VLOOKUP(O563,buff!$K:$L,2,FALSE),"")=0,"",_xlfn.IFNA(VLOOKUP(O563,buff!$K:$L,2,FALSE),""))</f>
        <v/>
      </c>
      <c r="U563" s="6" t="str">
        <f>IF(_xlfn.IFNA(VLOOKUP(P563,buff!$K:$L,2,FALSE),"")=0,"",_xlfn.IFNA(VLOOKUP(P563,buff!$K:$L,2,FALSE),""))</f>
        <v/>
      </c>
      <c r="V563">
        <v>22</v>
      </c>
      <c r="W563" t="s">
        <v>1554</v>
      </c>
    </row>
    <row r="564" spans="1:23" x14ac:dyDescent="0.15">
      <c r="A564" s="8" t="str">
        <f t="shared" si="86"/>
        <v>被动技能28等级19</v>
      </c>
      <c r="B564" s="8">
        <f t="shared" si="89"/>
        <v>28</v>
      </c>
      <c r="C564" s="8">
        <f t="shared" si="92"/>
        <v>19</v>
      </c>
      <c r="E564" s="8">
        <f t="shared" si="87"/>
        <v>559</v>
      </c>
      <c r="F564" t="str">
        <f t="shared" si="88"/>
        <v>免伤</v>
      </c>
      <c r="G564">
        <v>559</v>
      </c>
      <c r="H564" s="26" t="s">
        <v>519</v>
      </c>
      <c r="I564" s="4" t="str">
        <f t="shared" si="94"/>
        <v>提升自身免伤率23</v>
      </c>
      <c r="J564" t="s">
        <v>156</v>
      </c>
      <c r="K564" s="10" t="str">
        <f t="shared" si="95"/>
        <v>20559:100:1:0</v>
      </c>
      <c r="L564" s="4" t="s">
        <v>1073</v>
      </c>
      <c r="Q564" s="6" t="str">
        <f>IF(_xlfn.IFNA(VLOOKUP(L564,buff!$K:$L,2,FALSE),"")=0,"",_xlfn.IFNA(VLOOKUP(L564,buff!$K:$L,2,FALSE),""))</f>
        <v>20559:100:1:0</v>
      </c>
      <c r="R564" s="6" t="str">
        <f>IF(_xlfn.IFNA(VLOOKUP(M564,buff!$K:$L,2,FALSE),"")=0,"",_xlfn.IFNA(VLOOKUP(M564,buff!$K:$L,2,FALSE),""))</f>
        <v/>
      </c>
      <c r="S564" s="6" t="str">
        <f>IF(_xlfn.IFNA(VLOOKUP(N564,buff!$K:$L,2,FALSE),"")=0,"",_xlfn.IFNA(VLOOKUP(N564,buff!$K:$L,2,FALSE),""))</f>
        <v/>
      </c>
      <c r="T564" s="6" t="str">
        <f>IF(_xlfn.IFNA(VLOOKUP(O564,buff!$K:$L,2,FALSE),"")=0,"",_xlfn.IFNA(VLOOKUP(O564,buff!$K:$L,2,FALSE),""))</f>
        <v/>
      </c>
      <c r="U564" s="6" t="str">
        <f>IF(_xlfn.IFNA(VLOOKUP(P564,buff!$K:$L,2,FALSE),"")=0,"",_xlfn.IFNA(VLOOKUP(P564,buff!$K:$L,2,FALSE),""))</f>
        <v/>
      </c>
      <c r="V564">
        <v>23</v>
      </c>
      <c r="W564" t="s">
        <v>1554</v>
      </c>
    </row>
    <row r="565" spans="1:23" x14ac:dyDescent="0.15">
      <c r="A565" s="8" t="str">
        <f t="shared" si="86"/>
        <v>被动技能28等级20</v>
      </c>
      <c r="B565" s="8">
        <f t="shared" si="89"/>
        <v>28</v>
      </c>
      <c r="C565" s="8">
        <f t="shared" si="92"/>
        <v>20</v>
      </c>
      <c r="E565" s="8">
        <f t="shared" si="87"/>
        <v>560</v>
      </c>
      <c r="F565" t="str">
        <f t="shared" si="88"/>
        <v>免伤</v>
      </c>
      <c r="G565">
        <v>560</v>
      </c>
      <c r="H565" s="26" t="s">
        <v>519</v>
      </c>
      <c r="I565" s="4" t="str">
        <f t="shared" si="94"/>
        <v>提升自身免伤率24</v>
      </c>
      <c r="J565" t="s">
        <v>156</v>
      </c>
      <c r="K565" s="10" t="str">
        <f t="shared" si="95"/>
        <v>20560:100:1:0</v>
      </c>
      <c r="L565" s="4" t="s">
        <v>1074</v>
      </c>
      <c r="Q565" s="6" t="str">
        <f>IF(_xlfn.IFNA(VLOOKUP(L565,buff!$K:$L,2,FALSE),"")=0,"",_xlfn.IFNA(VLOOKUP(L565,buff!$K:$L,2,FALSE),""))</f>
        <v>20560:100:1:0</v>
      </c>
      <c r="R565" s="6" t="str">
        <f>IF(_xlfn.IFNA(VLOOKUP(M565,buff!$K:$L,2,FALSE),"")=0,"",_xlfn.IFNA(VLOOKUP(M565,buff!$K:$L,2,FALSE),""))</f>
        <v/>
      </c>
      <c r="S565" s="6" t="str">
        <f>IF(_xlfn.IFNA(VLOOKUP(N565,buff!$K:$L,2,FALSE),"")=0,"",_xlfn.IFNA(VLOOKUP(N565,buff!$K:$L,2,FALSE),""))</f>
        <v/>
      </c>
      <c r="T565" s="6" t="str">
        <f>IF(_xlfn.IFNA(VLOOKUP(O565,buff!$K:$L,2,FALSE),"")=0,"",_xlfn.IFNA(VLOOKUP(O565,buff!$K:$L,2,FALSE),""))</f>
        <v/>
      </c>
      <c r="U565" s="6" t="str">
        <f>IF(_xlfn.IFNA(VLOOKUP(P565,buff!$K:$L,2,FALSE),"")=0,"",_xlfn.IFNA(VLOOKUP(P565,buff!$K:$L,2,FALSE),""))</f>
        <v/>
      </c>
      <c r="V565">
        <v>24</v>
      </c>
      <c r="W565" t="s">
        <v>1554</v>
      </c>
    </row>
    <row r="566" spans="1:23" x14ac:dyDescent="0.15">
      <c r="A566" s="8" t="str">
        <f t="shared" si="86"/>
        <v>被动技能29等级1</v>
      </c>
      <c r="B566" s="8">
        <f t="shared" si="89"/>
        <v>29</v>
      </c>
      <c r="C566" s="8">
        <f t="shared" si="92"/>
        <v>1</v>
      </c>
      <c r="E566" s="8">
        <f t="shared" si="87"/>
        <v>561</v>
      </c>
      <c r="F566" t="str">
        <f t="shared" si="88"/>
        <v>必胜</v>
      </c>
      <c r="G566">
        <v>561</v>
      </c>
      <c r="H566" s="26" t="s">
        <v>1075</v>
      </c>
      <c r="I566" s="4" t="str">
        <f>"提升己方全体攻击力"&amp;V566</f>
        <v>提升己方全体攻击力38</v>
      </c>
      <c r="J566" t="s">
        <v>156</v>
      </c>
      <c r="K566" s="10" t="str">
        <f t="shared" ref="K566:K608" si="96">IF(Q566="","",Q566)&amp;IF(R566="","","|"&amp;R566)&amp;IF(S566="","","|"&amp;S566)&amp;IF(T566="","","|"&amp;T566)&amp;IF(U566="","","|"&amp;U566)</f>
        <v>20561:100:3:9</v>
      </c>
      <c r="L566" s="4" t="s">
        <v>1076</v>
      </c>
      <c r="Q566" s="6" t="str">
        <f>IF(_xlfn.IFNA(VLOOKUP(L566,buff!$K:$L,2,FALSE),"")=0,"",_xlfn.IFNA(VLOOKUP(L566,buff!$K:$L,2,FALSE),""))</f>
        <v>20561:100:3:9</v>
      </c>
      <c r="R566" s="6" t="str">
        <f>IF(_xlfn.IFNA(VLOOKUP(M566,buff!$K:$L,2,FALSE),"")=0,"",_xlfn.IFNA(VLOOKUP(M566,buff!$K:$L,2,FALSE),""))</f>
        <v/>
      </c>
      <c r="S566" s="6" t="str">
        <f>IF(_xlfn.IFNA(VLOOKUP(N566,buff!$K:$L,2,FALSE),"")=0,"",_xlfn.IFNA(VLOOKUP(N566,buff!$K:$L,2,FALSE),""))</f>
        <v/>
      </c>
      <c r="T566" s="6" t="str">
        <f>IF(_xlfn.IFNA(VLOOKUP(O566,buff!$K:$L,2,FALSE),"")=0,"",_xlfn.IFNA(VLOOKUP(O566,buff!$K:$L,2,FALSE),""))</f>
        <v/>
      </c>
      <c r="U566" s="6" t="str">
        <f>IF(_xlfn.IFNA(VLOOKUP(P566,buff!$K:$L,2,FALSE),"")=0,"",_xlfn.IFNA(VLOOKUP(P566,buff!$K:$L,2,FALSE),""))</f>
        <v/>
      </c>
      <c r="V566">
        <v>38</v>
      </c>
      <c r="W566" t="s">
        <v>1554</v>
      </c>
    </row>
    <row r="567" spans="1:23" x14ac:dyDescent="0.15">
      <c r="A567" s="8" t="str">
        <f t="shared" si="86"/>
        <v>被动技能29等级2</v>
      </c>
      <c r="B567" s="8">
        <f t="shared" si="89"/>
        <v>29</v>
      </c>
      <c r="C567" s="8">
        <f t="shared" si="92"/>
        <v>2</v>
      </c>
      <c r="E567" s="8">
        <f t="shared" si="87"/>
        <v>562</v>
      </c>
      <c r="F567" t="str">
        <f t="shared" si="88"/>
        <v>必胜</v>
      </c>
      <c r="G567">
        <v>562</v>
      </c>
      <c r="H567" s="26" t="s">
        <v>1075</v>
      </c>
      <c r="I567" s="4" t="str">
        <f t="shared" ref="I567:I585" si="97">"提升己方全体攻击力"&amp;V567</f>
        <v>提升己方全体攻击力56</v>
      </c>
      <c r="J567" t="s">
        <v>156</v>
      </c>
      <c r="K567" s="10" t="str">
        <f t="shared" si="96"/>
        <v>20562:100:3:9</v>
      </c>
      <c r="L567" s="4" t="s">
        <v>1077</v>
      </c>
      <c r="Q567" s="6" t="str">
        <f>IF(_xlfn.IFNA(VLOOKUP(L567,buff!$K:$L,2,FALSE),"")=0,"",_xlfn.IFNA(VLOOKUP(L567,buff!$K:$L,2,FALSE),""))</f>
        <v>20562:100:3:9</v>
      </c>
      <c r="R567" s="6" t="str">
        <f>IF(_xlfn.IFNA(VLOOKUP(M567,buff!$K:$L,2,FALSE),"")=0,"",_xlfn.IFNA(VLOOKUP(M567,buff!$K:$L,2,FALSE),""))</f>
        <v/>
      </c>
      <c r="S567" s="6" t="str">
        <f>IF(_xlfn.IFNA(VLOOKUP(N567,buff!$K:$L,2,FALSE),"")=0,"",_xlfn.IFNA(VLOOKUP(N567,buff!$K:$L,2,FALSE),""))</f>
        <v/>
      </c>
      <c r="T567" s="6" t="str">
        <f>IF(_xlfn.IFNA(VLOOKUP(O567,buff!$K:$L,2,FALSE),"")=0,"",_xlfn.IFNA(VLOOKUP(O567,buff!$K:$L,2,FALSE),""))</f>
        <v/>
      </c>
      <c r="U567" s="6" t="str">
        <f>IF(_xlfn.IFNA(VLOOKUP(P567,buff!$K:$L,2,FALSE),"")=0,"",_xlfn.IFNA(VLOOKUP(P567,buff!$K:$L,2,FALSE),""))</f>
        <v/>
      </c>
      <c r="V567">
        <v>56</v>
      </c>
      <c r="W567" t="s">
        <v>1554</v>
      </c>
    </row>
    <row r="568" spans="1:23" x14ac:dyDescent="0.15">
      <c r="A568" s="8" t="str">
        <f t="shared" si="86"/>
        <v>被动技能29等级3</v>
      </c>
      <c r="B568" s="8">
        <f t="shared" si="89"/>
        <v>29</v>
      </c>
      <c r="C568" s="8">
        <f t="shared" si="92"/>
        <v>3</v>
      </c>
      <c r="E568" s="8">
        <f t="shared" si="87"/>
        <v>563</v>
      </c>
      <c r="F568" t="str">
        <f t="shared" si="88"/>
        <v>必胜</v>
      </c>
      <c r="G568">
        <v>563</v>
      </c>
      <c r="H568" s="26" t="s">
        <v>1075</v>
      </c>
      <c r="I568" s="4" t="str">
        <f t="shared" si="97"/>
        <v>提升己方全体攻击力74</v>
      </c>
      <c r="J568" t="s">
        <v>156</v>
      </c>
      <c r="K568" s="10" t="str">
        <f t="shared" si="96"/>
        <v>20563:100:3:9</v>
      </c>
      <c r="L568" s="4" t="s">
        <v>1078</v>
      </c>
      <c r="Q568" s="6" t="str">
        <f>IF(_xlfn.IFNA(VLOOKUP(L568,buff!$K:$L,2,FALSE),"")=0,"",_xlfn.IFNA(VLOOKUP(L568,buff!$K:$L,2,FALSE),""))</f>
        <v>20563:100:3:9</v>
      </c>
      <c r="R568" s="6" t="str">
        <f>IF(_xlfn.IFNA(VLOOKUP(M568,buff!$K:$L,2,FALSE),"")=0,"",_xlfn.IFNA(VLOOKUP(M568,buff!$K:$L,2,FALSE),""))</f>
        <v/>
      </c>
      <c r="S568" s="6" t="str">
        <f>IF(_xlfn.IFNA(VLOOKUP(N568,buff!$K:$L,2,FALSE),"")=0,"",_xlfn.IFNA(VLOOKUP(N568,buff!$K:$L,2,FALSE),""))</f>
        <v/>
      </c>
      <c r="T568" s="6" t="str">
        <f>IF(_xlfn.IFNA(VLOOKUP(O568,buff!$K:$L,2,FALSE),"")=0,"",_xlfn.IFNA(VLOOKUP(O568,buff!$K:$L,2,FALSE),""))</f>
        <v/>
      </c>
      <c r="U568" s="6" t="str">
        <f>IF(_xlfn.IFNA(VLOOKUP(P568,buff!$K:$L,2,FALSE),"")=0,"",_xlfn.IFNA(VLOOKUP(P568,buff!$K:$L,2,FALSE),""))</f>
        <v/>
      </c>
      <c r="V568">
        <v>74</v>
      </c>
      <c r="W568" t="s">
        <v>1554</v>
      </c>
    </row>
    <row r="569" spans="1:23" x14ac:dyDescent="0.15">
      <c r="A569" s="8" t="str">
        <f t="shared" si="86"/>
        <v>被动技能29等级4</v>
      </c>
      <c r="B569" s="8">
        <f t="shared" si="89"/>
        <v>29</v>
      </c>
      <c r="C569" s="8">
        <f t="shared" si="92"/>
        <v>4</v>
      </c>
      <c r="E569" s="8">
        <f t="shared" si="87"/>
        <v>564</v>
      </c>
      <c r="F569" t="str">
        <f t="shared" si="88"/>
        <v>必胜</v>
      </c>
      <c r="G569">
        <v>564</v>
      </c>
      <c r="H569" s="26" t="s">
        <v>1075</v>
      </c>
      <c r="I569" s="4" t="str">
        <f t="shared" si="97"/>
        <v>提升己方全体攻击力91</v>
      </c>
      <c r="J569" t="s">
        <v>156</v>
      </c>
      <c r="K569" s="10" t="str">
        <f t="shared" si="96"/>
        <v>20564:100:3:9</v>
      </c>
      <c r="L569" s="4" t="s">
        <v>1079</v>
      </c>
      <c r="Q569" s="6" t="str">
        <f>IF(_xlfn.IFNA(VLOOKUP(L569,buff!$K:$L,2,FALSE),"")=0,"",_xlfn.IFNA(VLOOKUP(L569,buff!$K:$L,2,FALSE),""))</f>
        <v>20564:100:3:9</v>
      </c>
      <c r="R569" s="6" t="str">
        <f>IF(_xlfn.IFNA(VLOOKUP(M569,buff!$K:$L,2,FALSE),"")=0,"",_xlfn.IFNA(VLOOKUP(M569,buff!$K:$L,2,FALSE),""))</f>
        <v/>
      </c>
      <c r="S569" s="6" t="str">
        <f>IF(_xlfn.IFNA(VLOOKUP(N569,buff!$K:$L,2,FALSE),"")=0,"",_xlfn.IFNA(VLOOKUP(N569,buff!$K:$L,2,FALSE),""))</f>
        <v/>
      </c>
      <c r="T569" s="6" t="str">
        <f>IF(_xlfn.IFNA(VLOOKUP(O569,buff!$K:$L,2,FALSE),"")=0,"",_xlfn.IFNA(VLOOKUP(O569,buff!$K:$L,2,FALSE),""))</f>
        <v/>
      </c>
      <c r="U569" s="6" t="str">
        <f>IF(_xlfn.IFNA(VLOOKUP(P569,buff!$K:$L,2,FALSE),"")=0,"",_xlfn.IFNA(VLOOKUP(P569,buff!$K:$L,2,FALSE),""))</f>
        <v/>
      </c>
      <c r="V569">
        <v>91</v>
      </c>
      <c r="W569" t="s">
        <v>1554</v>
      </c>
    </row>
    <row r="570" spans="1:23" x14ac:dyDescent="0.15">
      <c r="A570" s="8" t="str">
        <f t="shared" si="86"/>
        <v>被动技能29等级5</v>
      </c>
      <c r="B570" s="8">
        <f t="shared" si="89"/>
        <v>29</v>
      </c>
      <c r="C570" s="8">
        <f t="shared" si="92"/>
        <v>5</v>
      </c>
      <c r="E570" s="8">
        <f t="shared" si="87"/>
        <v>565</v>
      </c>
      <c r="F570" t="str">
        <f t="shared" si="88"/>
        <v>必胜</v>
      </c>
      <c r="G570">
        <v>565</v>
      </c>
      <c r="H570" s="26" t="s">
        <v>1075</v>
      </c>
      <c r="I570" s="4" t="str">
        <f t="shared" si="97"/>
        <v>提升己方全体攻击力113</v>
      </c>
      <c r="J570" t="s">
        <v>156</v>
      </c>
      <c r="K570" s="10" t="str">
        <f t="shared" si="96"/>
        <v>20565:100:3:9</v>
      </c>
      <c r="L570" s="4" t="s">
        <v>1080</v>
      </c>
      <c r="Q570" s="6" t="str">
        <f>IF(_xlfn.IFNA(VLOOKUP(L570,buff!$K:$L,2,FALSE),"")=0,"",_xlfn.IFNA(VLOOKUP(L570,buff!$K:$L,2,FALSE),""))</f>
        <v>20565:100:3:9</v>
      </c>
      <c r="R570" s="6" t="str">
        <f>IF(_xlfn.IFNA(VLOOKUP(M570,buff!$K:$L,2,FALSE),"")=0,"",_xlfn.IFNA(VLOOKUP(M570,buff!$K:$L,2,FALSE),""))</f>
        <v/>
      </c>
      <c r="S570" s="6" t="str">
        <f>IF(_xlfn.IFNA(VLOOKUP(N570,buff!$K:$L,2,FALSE),"")=0,"",_xlfn.IFNA(VLOOKUP(N570,buff!$K:$L,2,FALSE),""))</f>
        <v/>
      </c>
      <c r="T570" s="6" t="str">
        <f>IF(_xlfn.IFNA(VLOOKUP(O570,buff!$K:$L,2,FALSE),"")=0,"",_xlfn.IFNA(VLOOKUP(O570,buff!$K:$L,2,FALSE),""))</f>
        <v/>
      </c>
      <c r="U570" s="6" t="str">
        <f>IF(_xlfn.IFNA(VLOOKUP(P570,buff!$K:$L,2,FALSE),"")=0,"",_xlfn.IFNA(VLOOKUP(P570,buff!$K:$L,2,FALSE),""))</f>
        <v/>
      </c>
      <c r="V570">
        <v>113</v>
      </c>
      <c r="W570" t="s">
        <v>1554</v>
      </c>
    </row>
    <row r="571" spans="1:23" x14ac:dyDescent="0.15">
      <c r="A571" s="8" t="str">
        <f t="shared" si="86"/>
        <v>被动技能29等级6</v>
      </c>
      <c r="B571" s="8">
        <f t="shared" si="89"/>
        <v>29</v>
      </c>
      <c r="C571" s="8">
        <f t="shared" si="92"/>
        <v>6</v>
      </c>
      <c r="E571" s="8">
        <f t="shared" si="87"/>
        <v>566</v>
      </c>
      <c r="F571" t="str">
        <f t="shared" si="88"/>
        <v>必胜</v>
      </c>
      <c r="G571">
        <v>566</v>
      </c>
      <c r="H571" s="26" t="s">
        <v>1075</v>
      </c>
      <c r="I571" s="4" t="str">
        <f t="shared" si="97"/>
        <v>提升己方全体攻击力139</v>
      </c>
      <c r="J571" t="s">
        <v>156</v>
      </c>
      <c r="K571" s="10" t="str">
        <f t="shared" si="96"/>
        <v>20566:100:3:9</v>
      </c>
      <c r="L571" s="4" t="s">
        <v>1081</v>
      </c>
      <c r="Q571" s="6" t="str">
        <f>IF(_xlfn.IFNA(VLOOKUP(L571,buff!$K:$L,2,FALSE),"")=0,"",_xlfn.IFNA(VLOOKUP(L571,buff!$K:$L,2,FALSE),""))</f>
        <v>20566:100:3:9</v>
      </c>
      <c r="R571" s="6" t="str">
        <f>IF(_xlfn.IFNA(VLOOKUP(M571,buff!$K:$L,2,FALSE),"")=0,"",_xlfn.IFNA(VLOOKUP(M571,buff!$K:$L,2,FALSE),""))</f>
        <v/>
      </c>
      <c r="S571" s="6" t="str">
        <f>IF(_xlfn.IFNA(VLOOKUP(N571,buff!$K:$L,2,FALSE),"")=0,"",_xlfn.IFNA(VLOOKUP(N571,buff!$K:$L,2,FALSE),""))</f>
        <v/>
      </c>
      <c r="T571" s="6" t="str">
        <f>IF(_xlfn.IFNA(VLOOKUP(O571,buff!$K:$L,2,FALSE),"")=0,"",_xlfn.IFNA(VLOOKUP(O571,buff!$K:$L,2,FALSE),""))</f>
        <v/>
      </c>
      <c r="U571" s="6" t="str">
        <f>IF(_xlfn.IFNA(VLOOKUP(P571,buff!$K:$L,2,FALSE),"")=0,"",_xlfn.IFNA(VLOOKUP(P571,buff!$K:$L,2,FALSE),""))</f>
        <v/>
      </c>
      <c r="V571">
        <v>139</v>
      </c>
      <c r="W571" t="s">
        <v>1554</v>
      </c>
    </row>
    <row r="572" spans="1:23" x14ac:dyDescent="0.15">
      <c r="A572" s="8" t="str">
        <f t="shared" si="86"/>
        <v>被动技能29等级7</v>
      </c>
      <c r="B572" s="8">
        <f t="shared" si="89"/>
        <v>29</v>
      </c>
      <c r="C572" s="8">
        <f t="shared" si="92"/>
        <v>7</v>
      </c>
      <c r="E572" s="8">
        <f t="shared" si="87"/>
        <v>567</v>
      </c>
      <c r="F572" t="str">
        <f t="shared" si="88"/>
        <v>必胜</v>
      </c>
      <c r="G572">
        <v>567</v>
      </c>
      <c r="H572" s="26" t="s">
        <v>1075</v>
      </c>
      <c r="I572" s="4" t="str">
        <f t="shared" si="97"/>
        <v>提升己方全体攻击力171</v>
      </c>
      <c r="J572" t="s">
        <v>156</v>
      </c>
      <c r="K572" s="10" t="str">
        <f t="shared" si="96"/>
        <v>20567:100:3:9</v>
      </c>
      <c r="L572" s="4" t="s">
        <v>1082</v>
      </c>
      <c r="Q572" s="6" t="str">
        <f>IF(_xlfn.IFNA(VLOOKUP(L572,buff!$K:$L,2,FALSE),"")=0,"",_xlfn.IFNA(VLOOKUP(L572,buff!$K:$L,2,FALSE),""))</f>
        <v>20567:100:3:9</v>
      </c>
      <c r="R572" s="6" t="str">
        <f>IF(_xlfn.IFNA(VLOOKUP(M572,buff!$K:$L,2,FALSE),"")=0,"",_xlfn.IFNA(VLOOKUP(M572,buff!$K:$L,2,FALSE),""))</f>
        <v/>
      </c>
      <c r="S572" s="6" t="str">
        <f>IF(_xlfn.IFNA(VLOOKUP(N572,buff!$K:$L,2,FALSE),"")=0,"",_xlfn.IFNA(VLOOKUP(N572,buff!$K:$L,2,FALSE),""))</f>
        <v/>
      </c>
      <c r="T572" s="6" t="str">
        <f>IF(_xlfn.IFNA(VLOOKUP(O572,buff!$K:$L,2,FALSE),"")=0,"",_xlfn.IFNA(VLOOKUP(O572,buff!$K:$L,2,FALSE),""))</f>
        <v/>
      </c>
      <c r="U572" s="6" t="str">
        <f>IF(_xlfn.IFNA(VLOOKUP(P572,buff!$K:$L,2,FALSE),"")=0,"",_xlfn.IFNA(VLOOKUP(P572,buff!$K:$L,2,FALSE),""))</f>
        <v/>
      </c>
      <c r="V572">
        <v>171</v>
      </c>
      <c r="W572" t="s">
        <v>1554</v>
      </c>
    </row>
    <row r="573" spans="1:23" x14ac:dyDescent="0.15">
      <c r="A573" s="8" t="str">
        <f t="shared" si="86"/>
        <v>被动技能29等级8</v>
      </c>
      <c r="B573" s="8">
        <f t="shared" si="89"/>
        <v>29</v>
      </c>
      <c r="C573" s="8">
        <f t="shared" si="92"/>
        <v>8</v>
      </c>
      <c r="E573" s="8">
        <f t="shared" si="87"/>
        <v>568</v>
      </c>
      <c r="F573" t="str">
        <f t="shared" si="88"/>
        <v>必胜</v>
      </c>
      <c r="G573">
        <v>568</v>
      </c>
      <c r="H573" s="26" t="s">
        <v>1075</v>
      </c>
      <c r="I573" s="4" t="str">
        <f t="shared" si="97"/>
        <v>提升己方全体攻击力211</v>
      </c>
      <c r="J573" t="s">
        <v>156</v>
      </c>
      <c r="K573" s="10" t="str">
        <f t="shared" si="96"/>
        <v>20568:100:3:9</v>
      </c>
      <c r="L573" s="4" t="s">
        <v>1083</v>
      </c>
      <c r="Q573" s="6" t="str">
        <f>IF(_xlfn.IFNA(VLOOKUP(L573,buff!$K:$L,2,FALSE),"")=0,"",_xlfn.IFNA(VLOOKUP(L573,buff!$K:$L,2,FALSE),""))</f>
        <v>20568:100:3:9</v>
      </c>
      <c r="R573" s="6" t="str">
        <f>IF(_xlfn.IFNA(VLOOKUP(M573,buff!$K:$L,2,FALSE),"")=0,"",_xlfn.IFNA(VLOOKUP(M573,buff!$K:$L,2,FALSE),""))</f>
        <v/>
      </c>
      <c r="S573" s="6" t="str">
        <f>IF(_xlfn.IFNA(VLOOKUP(N573,buff!$K:$L,2,FALSE),"")=0,"",_xlfn.IFNA(VLOOKUP(N573,buff!$K:$L,2,FALSE),""))</f>
        <v/>
      </c>
      <c r="T573" s="6" t="str">
        <f>IF(_xlfn.IFNA(VLOOKUP(O573,buff!$K:$L,2,FALSE),"")=0,"",_xlfn.IFNA(VLOOKUP(O573,buff!$K:$L,2,FALSE),""))</f>
        <v/>
      </c>
      <c r="U573" s="6" t="str">
        <f>IF(_xlfn.IFNA(VLOOKUP(P573,buff!$K:$L,2,FALSE),"")=0,"",_xlfn.IFNA(VLOOKUP(P573,buff!$K:$L,2,FALSE),""))</f>
        <v/>
      </c>
      <c r="V573">
        <v>211</v>
      </c>
      <c r="W573" t="s">
        <v>1554</v>
      </c>
    </row>
    <row r="574" spans="1:23" x14ac:dyDescent="0.15">
      <c r="A574" s="8" t="str">
        <f t="shared" si="86"/>
        <v>被动技能29等级9</v>
      </c>
      <c r="B574" s="8">
        <f t="shared" si="89"/>
        <v>29</v>
      </c>
      <c r="C574" s="8">
        <f t="shared" si="92"/>
        <v>9</v>
      </c>
      <c r="E574" s="8">
        <f t="shared" si="87"/>
        <v>569</v>
      </c>
      <c r="F574" t="str">
        <f t="shared" si="88"/>
        <v>必胜</v>
      </c>
      <c r="G574">
        <v>569</v>
      </c>
      <c r="H574" s="26" t="s">
        <v>1075</v>
      </c>
      <c r="I574" s="4" t="str">
        <f t="shared" si="97"/>
        <v>提升己方全体攻击力260</v>
      </c>
      <c r="J574" t="s">
        <v>156</v>
      </c>
      <c r="K574" s="10" t="str">
        <f t="shared" si="96"/>
        <v>20569:100:3:9</v>
      </c>
      <c r="L574" s="4" t="s">
        <v>1084</v>
      </c>
      <c r="Q574" s="6" t="str">
        <f>IF(_xlfn.IFNA(VLOOKUP(L574,buff!$K:$L,2,FALSE),"")=0,"",_xlfn.IFNA(VLOOKUP(L574,buff!$K:$L,2,FALSE),""))</f>
        <v>20569:100:3:9</v>
      </c>
      <c r="R574" s="6" t="str">
        <f>IF(_xlfn.IFNA(VLOOKUP(M574,buff!$K:$L,2,FALSE),"")=0,"",_xlfn.IFNA(VLOOKUP(M574,buff!$K:$L,2,FALSE),""))</f>
        <v/>
      </c>
      <c r="S574" s="6" t="str">
        <f>IF(_xlfn.IFNA(VLOOKUP(N574,buff!$K:$L,2,FALSE),"")=0,"",_xlfn.IFNA(VLOOKUP(N574,buff!$K:$L,2,FALSE),""))</f>
        <v/>
      </c>
      <c r="T574" s="6" t="str">
        <f>IF(_xlfn.IFNA(VLOOKUP(O574,buff!$K:$L,2,FALSE),"")=0,"",_xlfn.IFNA(VLOOKUP(O574,buff!$K:$L,2,FALSE),""))</f>
        <v/>
      </c>
      <c r="U574" s="6" t="str">
        <f>IF(_xlfn.IFNA(VLOOKUP(P574,buff!$K:$L,2,FALSE),"")=0,"",_xlfn.IFNA(VLOOKUP(P574,buff!$K:$L,2,FALSE),""))</f>
        <v/>
      </c>
      <c r="V574">
        <v>260</v>
      </c>
      <c r="W574" t="s">
        <v>1554</v>
      </c>
    </row>
    <row r="575" spans="1:23" x14ac:dyDescent="0.15">
      <c r="A575" s="8" t="str">
        <f t="shared" si="86"/>
        <v>被动技能29等级10</v>
      </c>
      <c r="B575" s="8">
        <f t="shared" si="89"/>
        <v>29</v>
      </c>
      <c r="C575" s="8">
        <f t="shared" si="92"/>
        <v>10</v>
      </c>
      <c r="E575" s="8">
        <f t="shared" si="87"/>
        <v>570</v>
      </c>
      <c r="F575" t="str">
        <f t="shared" si="88"/>
        <v>必胜</v>
      </c>
      <c r="G575">
        <v>570</v>
      </c>
      <c r="H575" s="26" t="s">
        <v>1075</v>
      </c>
      <c r="I575" s="4" t="str">
        <f t="shared" si="97"/>
        <v>提升己方全体攻击力320</v>
      </c>
      <c r="J575" t="s">
        <v>156</v>
      </c>
      <c r="K575" s="10" t="str">
        <f t="shared" si="96"/>
        <v>20570:100:3:9</v>
      </c>
      <c r="L575" s="4" t="s">
        <v>1085</v>
      </c>
      <c r="Q575" s="6" t="str">
        <f>IF(_xlfn.IFNA(VLOOKUP(L575,buff!$K:$L,2,FALSE),"")=0,"",_xlfn.IFNA(VLOOKUP(L575,buff!$K:$L,2,FALSE),""))</f>
        <v>20570:100:3:9</v>
      </c>
      <c r="R575" s="6" t="str">
        <f>IF(_xlfn.IFNA(VLOOKUP(M575,buff!$K:$L,2,FALSE),"")=0,"",_xlfn.IFNA(VLOOKUP(M575,buff!$K:$L,2,FALSE),""))</f>
        <v/>
      </c>
      <c r="S575" s="6" t="str">
        <f>IF(_xlfn.IFNA(VLOOKUP(N575,buff!$K:$L,2,FALSE),"")=0,"",_xlfn.IFNA(VLOOKUP(N575,buff!$K:$L,2,FALSE),""))</f>
        <v/>
      </c>
      <c r="T575" s="6" t="str">
        <f>IF(_xlfn.IFNA(VLOOKUP(O575,buff!$K:$L,2,FALSE),"")=0,"",_xlfn.IFNA(VLOOKUP(O575,buff!$K:$L,2,FALSE),""))</f>
        <v/>
      </c>
      <c r="U575" s="6" t="str">
        <f>IF(_xlfn.IFNA(VLOOKUP(P575,buff!$K:$L,2,FALSE),"")=0,"",_xlfn.IFNA(VLOOKUP(P575,buff!$K:$L,2,FALSE),""))</f>
        <v/>
      </c>
      <c r="V575">
        <v>320</v>
      </c>
      <c r="W575" t="s">
        <v>1554</v>
      </c>
    </row>
    <row r="576" spans="1:23" x14ac:dyDescent="0.15">
      <c r="A576" s="8" t="str">
        <f t="shared" si="86"/>
        <v>被动技能29等级11</v>
      </c>
      <c r="B576" s="8">
        <f t="shared" si="89"/>
        <v>29</v>
      </c>
      <c r="C576" s="8">
        <f t="shared" si="92"/>
        <v>11</v>
      </c>
      <c r="E576" s="8">
        <f t="shared" si="87"/>
        <v>571</v>
      </c>
      <c r="F576" t="str">
        <f t="shared" si="88"/>
        <v>必胜</v>
      </c>
      <c r="G576">
        <v>571</v>
      </c>
      <c r="H576" s="26" t="s">
        <v>1075</v>
      </c>
      <c r="I576" s="4" t="str">
        <f t="shared" si="97"/>
        <v>提升己方全体攻击力394</v>
      </c>
      <c r="J576" t="s">
        <v>156</v>
      </c>
      <c r="K576" s="10" t="str">
        <f t="shared" si="96"/>
        <v>20571:100:3:9</v>
      </c>
      <c r="L576" s="4" t="s">
        <v>1086</v>
      </c>
      <c r="Q576" s="6" t="str">
        <f>IF(_xlfn.IFNA(VLOOKUP(L576,buff!$K:$L,2,FALSE),"")=0,"",_xlfn.IFNA(VLOOKUP(L576,buff!$K:$L,2,FALSE),""))</f>
        <v>20571:100:3:9</v>
      </c>
      <c r="R576" s="6" t="str">
        <f>IF(_xlfn.IFNA(VLOOKUP(M576,buff!$K:$L,2,FALSE),"")=0,"",_xlfn.IFNA(VLOOKUP(M576,buff!$K:$L,2,FALSE),""))</f>
        <v/>
      </c>
      <c r="S576" s="6" t="str">
        <f>IF(_xlfn.IFNA(VLOOKUP(N576,buff!$K:$L,2,FALSE),"")=0,"",_xlfn.IFNA(VLOOKUP(N576,buff!$K:$L,2,FALSE),""))</f>
        <v/>
      </c>
      <c r="T576" s="6" t="str">
        <f>IF(_xlfn.IFNA(VLOOKUP(O576,buff!$K:$L,2,FALSE),"")=0,"",_xlfn.IFNA(VLOOKUP(O576,buff!$K:$L,2,FALSE),""))</f>
        <v/>
      </c>
      <c r="U576" s="6" t="str">
        <f>IF(_xlfn.IFNA(VLOOKUP(P576,buff!$K:$L,2,FALSE),"")=0,"",_xlfn.IFNA(VLOOKUP(P576,buff!$K:$L,2,FALSE),""))</f>
        <v/>
      </c>
      <c r="V576">
        <v>394</v>
      </c>
      <c r="W576" t="s">
        <v>1554</v>
      </c>
    </row>
    <row r="577" spans="1:23" x14ac:dyDescent="0.15">
      <c r="A577" s="8" t="str">
        <f t="shared" si="86"/>
        <v>被动技能29等级12</v>
      </c>
      <c r="B577" s="8">
        <f t="shared" si="89"/>
        <v>29</v>
      </c>
      <c r="C577" s="8">
        <f t="shared" si="92"/>
        <v>12</v>
      </c>
      <c r="E577" s="8">
        <f t="shared" si="87"/>
        <v>572</v>
      </c>
      <c r="F577" t="str">
        <f t="shared" si="88"/>
        <v>必胜</v>
      </c>
      <c r="G577">
        <v>572</v>
      </c>
      <c r="H577" s="26" t="s">
        <v>1075</v>
      </c>
      <c r="I577" s="4" t="str">
        <f t="shared" si="97"/>
        <v>提升己方全体攻击力485</v>
      </c>
      <c r="J577" t="s">
        <v>156</v>
      </c>
      <c r="K577" s="10" t="str">
        <f t="shared" si="96"/>
        <v>20572:100:3:9</v>
      </c>
      <c r="L577" s="4" t="s">
        <v>1087</v>
      </c>
      <c r="Q577" s="6" t="str">
        <f>IF(_xlfn.IFNA(VLOOKUP(L577,buff!$K:$L,2,FALSE),"")=0,"",_xlfn.IFNA(VLOOKUP(L577,buff!$K:$L,2,FALSE),""))</f>
        <v>20572:100:3:9</v>
      </c>
      <c r="R577" s="6" t="str">
        <f>IF(_xlfn.IFNA(VLOOKUP(M577,buff!$K:$L,2,FALSE),"")=0,"",_xlfn.IFNA(VLOOKUP(M577,buff!$K:$L,2,FALSE),""))</f>
        <v/>
      </c>
      <c r="S577" s="6" t="str">
        <f>IF(_xlfn.IFNA(VLOOKUP(N577,buff!$K:$L,2,FALSE),"")=0,"",_xlfn.IFNA(VLOOKUP(N577,buff!$K:$L,2,FALSE),""))</f>
        <v/>
      </c>
      <c r="T577" s="6" t="str">
        <f>IF(_xlfn.IFNA(VLOOKUP(O577,buff!$K:$L,2,FALSE),"")=0,"",_xlfn.IFNA(VLOOKUP(O577,buff!$K:$L,2,FALSE),""))</f>
        <v/>
      </c>
      <c r="U577" s="6" t="str">
        <f>IF(_xlfn.IFNA(VLOOKUP(P577,buff!$K:$L,2,FALSE),"")=0,"",_xlfn.IFNA(VLOOKUP(P577,buff!$K:$L,2,FALSE),""))</f>
        <v/>
      </c>
      <c r="V577">
        <v>485</v>
      </c>
      <c r="W577" t="s">
        <v>1554</v>
      </c>
    </row>
    <row r="578" spans="1:23" x14ac:dyDescent="0.15">
      <c r="A578" s="8" t="str">
        <f t="shared" si="86"/>
        <v>被动技能29等级13</v>
      </c>
      <c r="B578" s="8">
        <f t="shared" si="89"/>
        <v>29</v>
      </c>
      <c r="C578" s="8">
        <f t="shared" si="92"/>
        <v>13</v>
      </c>
      <c r="E578" s="8">
        <f t="shared" si="87"/>
        <v>573</v>
      </c>
      <c r="F578" t="str">
        <f t="shared" si="88"/>
        <v>必胜</v>
      </c>
      <c r="G578">
        <v>573</v>
      </c>
      <c r="H578" s="26" t="s">
        <v>1075</v>
      </c>
      <c r="I578" s="4" t="str">
        <f t="shared" si="97"/>
        <v>提升己方全体攻击力597</v>
      </c>
      <c r="J578" t="s">
        <v>156</v>
      </c>
      <c r="K578" s="10" t="str">
        <f t="shared" si="96"/>
        <v>20573:100:3:9</v>
      </c>
      <c r="L578" s="4" t="s">
        <v>1088</v>
      </c>
      <c r="Q578" s="6" t="str">
        <f>IF(_xlfn.IFNA(VLOOKUP(L578,buff!$K:$L,2,FALSE),"")=0,"",_xlfn.IFNA(VLOOKUP(L578,buff!$K:$L,2,FALSE),""))</f>
        <v>20573:100:3:9</v>
      </c>
      <c r="R578" s="6" t="str">
        <f>IF(_xlfn.IFNA(VLOOKUP(M578,buff!$K:$L,2,FALSE),"")=0,"",_xlfn.IFNA(VLOOKUP(M578,buff!$K:$L,2,FALSE),""))</f>
        <v/>
      </c>
      <c r="S578" s="6" t="str">
        <f>IF(_xlfn.IFNA(VLOOKUP(N578,buff!$K:$L,2,FALSE),"")=0,"",_xlfn.IFNA(VLOOKUP(N578,buff!$K:$L,2,FALSE),""))</f>
        <v/>
      </c>
      <c r="T578" s="6" t="str">
        <f>IF(_xlfn.IFNA(VLOOKUP(O578,buff!$K:$L,2,FALSE),"")=0,"",_xlfn.IFNA(VLOOKUP(O578,buff!$K:$L,2,FALSE),""))</f>
        <v/>
      </c>
      <c r="U578" s="6" t="str">
        <f>IF(_xlfn.IFNA(VLOOKUP(P578,buff!$K:$L,2,FALSE),"")=0,"",_xlfn.IFNA(VLOOKUP(P578,buff!$K:$L,2,FALSE),""))</f>
        <v/>
      </c>
      <c r="V578">
        <v>597</v>
      </c>
      <c r="W578" t="s">
        <v>1554</v>
      </c>
    </row>
    <row r="579" spans="1:23" x14ac:dyDescent="0.15">
      <c r="A579" s="8" t="str">
        <f t="shared" si="86"/>
        <v>被动技能29等级14</v>
      </c>
      <c r="B579" s="8">
        <f t="shared" si="89"/>
        <v>29</v>
      </c>
      <c r="C579" s="8">
        <f t="shared" si="92"/>
        <v>14</v>
      </c>
      <c r="E579" s="8">
        <f t="shared" si="87"/>
        <v>574</v>
      </c>
      <c r="F579" t="str">
        <f t="shared" si="88"/>
        <v>必胜</v>
      </c>
      <c r="G579">
        <v>574</v>
      </c>
      <c r="H579" s="26" t="s">
        <v>1075</v>
      </c>
      <c r="I579" s="4" t="str">
        <f t="shared" si="97"/>
        <v>提升己方全体攻击力735</v>
      </c>
      <c r="J579" t="s">
        <v>156</v>
      </c>
      <c r="K579" s="10" t="str">
        <f t="shared" si="96"/>
        <v>20574:100:3:9</v>
      </c>
      <c r="L579" s="4" t="s">
        <v>1089</v>
      </c>
      <c r="Q579" s="6" t="str">
        <f>IF(_xlfn.IFNA(VLOOKUP(L579,buff!$K:$L,2,FALSE),"")=0,"",_xlfn.IFNA(VLOOKUP(L579,buff!$K:$L,2,FALSE),""))</f>
        <v>20574:100:3:9</v>
      </c>
      <c r="R579" s="6" t="str">
        <f>IF(_xlfn.IFNA(VLOOKUP(M579,buff!$K:$L,2,FALSE),"")=0,"",_xlfn.IFNA(VLOOKUP(M579,buff!$K:$L,2,FALSE),""))</f>
        <v/>
      </c>
      <c r="S579" s="6" t="str">
        <f>IF(_xlfn.IFNA(VLOOKUP(N579,buff!$K:$L,2,FALSE),"")=0,"",_xlfn.IFNA(VLOOKUP(N579,buff!$K:$L,2,FALSE),""))</f>
        <v/>
      </c>
      <c r="T579" s="6" t="str">
        <f>IF(_xlfn.IFNA(VLOOKUP(O579,buff!$K:$L,2,FALSE),"")=0,"",_xlfn.IFNA(VLOOKUP(O579,buff!$K:$L,2,FALSE),""))</f>
        <v/>
      </c>
      <c r="U579" s="6" t="str">
        <f>IF(_xlfn.IFNA(VLOOKUP(P579,buff!$K:$L,2,FALSE),"")=0,"",_xlfn.IFNA(VLOOKUP(P579,buff!$K:$L,2,FALSE),""))</f>
        <v/>
      </c>
      <c r="V579">
        <v>735</v>
      </c>
      <c r="W579" t="s">
        <v>1554</v>
      </c>
    </row>
    <row r="580" spans="1:23" x14ac:dyDescent="0.15">
      <c r="A580" s="8" t="str">
        <f t="shared" si="86"/>
        <v>被动技能29等级15</v>
      </c>
      <c r="B580" s="8">
        <f t="shared" si="89"/>
        <v>29</v>
      </c>
      <c r="C580" s="8">
        <f t="shared" si="92"/>
        <v>15</v>
      </c>
      <c r="E580" s="8">
        <f t="shared" si="87"/>
        <v>575</v>
      </c>
      <c r="F580" t="str">
        <f t="shared" si="88"/>
        <v>必胜</v>
      </c>
      <c r="G580">
        <v>575</v>
      </c>
      <c r="H580" s="26" t="s">
        <v>1075</v>
      </c>
      <c r="I580" s="4" t="str">
        <f t="shared" si="97"/>
        <v>提升己方全体攻击力906</v>
      </c>
      <c r="J580" t="s">
        <v>156</v>
      </c>
      <c r="K580" s="10" t="str">
        <f t="shared" si="96"/>
        <v>20575:100:3:9</v>
      </c>
      <c r="L580" s="4" t="s">
        <v>1090</v>
      </c>
      <c r="Q580" s="6" t="str">
        <f>IF(_xlfn.IFNA(VLOOKUP(L580,buff!$K:$L,2,FALSE),"")=0,"",_xlfn.IFNA(VLOOKUP(L580,buff!$K:$L,2,FALSE),""))</f>
        <v>20575:100:3:9</v>
      </c>
      <c r="R580" s="6" t="str">
        <f>IF(_xlfn.IFNA(VLOOKUP(M580,buff!$K:$L,2,FALSE),"")=0,"",_xlfn.IFNA(VLOOKUP(M580,buff!$K:$L,2,FALSE),""))</f>
        <v/>
      </c>
      <c r="S580" s="6" t="str">
        <f>IF(_xlfn.IFNA(VLOOKUP(N580,buff!$K:$L,2,FALSE),"")=0,"",_xlfn.IFNA(VLOOKUP(N580,buff!$K:$L,2,FALSE),""))</f>
        <v/>
      </c>
      <c r="T580" s="6" t="str">
        <f>IF(_xlfn.IFNA(VLOOKUP(O580,buff!$K:$L,2,FALSE),"")=0,"",_xlfn.IFNA(VLOOKUP(O580,buff!$K:$L,2,FALSE),""))</f>
        <v/>
      </c>
      <c r="U580" s="6" t="str">
        <f>IF(_xlfn.IFNA(VLOOKUP(P580,buff!$K:$L,2,FALSE),"")=0,"",_xlfn.IFNA(VLOOKUP(P580,buff!$K:$L,2,FALSE),""))</f>
        <v/>
      </c>
      <c r="V580">
        <v>906</v>
      </c>
      <c r="W580" t="s">
        <v>1554</v>
      </c>
    </row>
    <row r="581" spans="1:23" x14ac:dyDescent="0.15">
      <c r="A581" s="8" t="str">
        <f t="shared" si="86"/>
        <v>被动技能29等级16</v>
      </c>
      <c r="B581" s="8">
        <f t="shared" si="89"/>
        <v>29</v>
      </c>
      <c r="C581" s="8">
        <f t="shared" si="92"/>
        <v>16</v>
      </c>
      <c r="E581" s="8">
        <f t="shared" si="87"/>
        <v>576</v>
      </c>
      <c r="F581" t="str">
        <f t="shared" si="88"/>
        <v>必胜</v>
      </c>
      <c r="G581">
        <v>576</v>
      </c>
      <c r="H581" s="26" t="s">
        <v>1075</v>
      </c>
      <c r="I581" s="4" t="str">
        <f t="shared" si="97"/>
        <v>提升己方全体攻击力1115</v>
      </c>
      <c r="J581" t="s">
        <v>156</v>
      </c>
      <c r="K581" s="10" t="str">
        <f t="shared" si="96"/>
        <v>20576:100:3:9</v>
      </c>
      <c r="L581" s="4" t="s">
        <v>1091</v>
      </c>
      <c r="Q581" s="6" t="str">
        <f>IF(_xlfn.IFNA(VLOOKUP(L581,buff!$K:$L,2,FALSE),"")=0,"",_xlfn.IFNA(VLOOKUP(L581,buff!$K:$L,2,FALSE),""))</f>
        <v>20576:100:3:9</v>
      </c>
      <c r="R581" s="6" t="str">
        <f>IF(_xlfn.IFNA(VLOOKUP(M581,buff!$K:$L,2,FALSE),"")=0,"",_xlfn.IFNA(VLOOKUP(M581,buff!$K:$L,2,FALSE),""))</f>
        <v/>
      </c>
      <c r="S581" s="6" t="str">
        <f>IF(_xlfn.IFNA(VLOOKUP(N581,buff!$K:$L,2,FALSE),"")=0,"",_xlfn.IFNA(VLOOKUP(N581,buff!$K:$L,2,FALSE),""))</f>
        <v/>
      </c>
      <c r="T581" s="6" t="str">
        <f>IF(_xlfn.IFNA(VLOOKUP(O581,buff!$K:$L,2,FALSE),"")=0,"",_xlfn.IFNA(VLOOKUP(O581,buff!$K:$L,2,FALSE),""))</f>
        <v/>
      </c>
      <c r="U581" s="6" t="str">
        <f>IF(_xlfn.IFNA(VLOOKUP(P581,buff!$K:$L,2,FALSE),"")=0,"",_xlfn.IFNA(VLOOKUP(P581,buff!$K:$L,2,FALSE),""))</f>
        <v/>
      </c>
      <c r="V581">
        <v>1115</v>
      </c>
      <c r="W581" t="s">
        <v>1554</v>
      </c>
    </row>
    <row r="582" spans="1:23" x14ac:dyDescent="0.15">
      <c r="A582" s="8" t="str">
        <f t="shared" si="86"/>
        <v>被动技能29等级17</v>
      </c>
      <c r="B582" s="8">
        <f t="shared" si="89"/>
        <v>29</v>
      </c>
      <c r="C582" s="8">
        <f t="shared" si="92"/>
        <v>17</v>
      </c>
      <c r="E582" s="8">
        <f t="shared" si="87"/>
        <v>577</v>
      </c>
      <c r="F582" t="str">
        <f t="shared" si="88"/>
        <v>必胜</v>
      </c>
      <c r="G582">
        <v>577</v>
      </c>
      <c r="H582" s="26" t="s">
        <v>1075</v>
      </c>
      <c r="I582" s="4" t="str">
        <f t="shared" si="97"/>
        <v>提升己方全体攻击力1373</v>
      </c>
      <c r="J582" t="s">
        <v>156</v>
      </c>
      <c r="K582" s="10" t="str">
        <f t="shared" si="96"/>
        <v>20577:100:3:9</v>
      </c>
      <c r="L582" s="4" t="s">
        <v>1092</v>
      </c>
      <c r="Q582" s="6" t="str">
        <f>IF(_xlfn.IFNA(VLOOKUP(L582,buff!$K:$L,2,FALSE),"")=0,"",_xlfn.IFNA(VLOOKUP(L582,buff!$K:$L,2,FALSE),""))</f>
        <v>20577:100:3:9</v>
      </c>
      <c r="R582" s="6" t="str">
        <f>IF(_xlfn.IFNA(VLOOKUP(M582,buff!$K:$L,2,FALSE),"")=0,"",_xlfn.IFNA(VLOOKUP(M582,buff!$K:$L,2,FALSE),""))</f>
        <v/>
      </c>
      <c r="S582" s="6" t="str">
        <f>IF(_xlfn.IFNA(VLOOKUP(N582,buff!$K:$L,2,FALSE),"")=0,"",_xlfn.IFNA(VLOOKUP(N582,buff!$K:$L,2,FALSE),""))</f>
        <v/>
      </c>
      <c r="T582" s="6" t="str">
        <f>IF(_xlfn.IFNA(VLOOKUP(O582,buff!$K:$L,2,FALSE),"")=0,"",_xlfn.IFNA(VLOOKUP(O582,buff!$K:$L,2,FALSE),""))</f>
        <v/>
      </c>
      <c r="U582" s="6" t="str">
        <f>IF(_xlfn.IFNA(VLOOKUP(P582,buff!$K:$L,2,FALSE),"")=0,"",_xlfn.IFNA(VLOOKUP(P582,buff!$K:$L,2,FALSE),""))</f>
        <v/>
      </c>
      <c r="V582">
        <v>1373</v>
      </c>
      <c r="W582" t="s">
        <v>1554</v>
      </c>
    </row>
    <row r="583" spans="1:23" x14ac:dyDescent="0.15">
      <c r="A583" s="8" t="str">
        <f t="shared" ref="A583:A625" si="98">A$4&amp;B583&amp;A$5&amp;C583</f>
        <v>被动技能29等级18</v>
      </c>
      <c r="B583" s="8">
        <f t="shared" si="89"/>
        <v>29</v>
      </c>
      <c r="C583" s="8">
        <f t="shared" si="92"/>
        <v>18</v>
      </c>
      <c r="E583" s="8">
        <f t="shared" ref="E583:E625" si="99">G583</f>
        <v>578</v>
      </c>
      <c r="F583" t="str">
        <f t="shared" ref="F583:F625" si="100">H583</f>
        <v>必胜</v>
      </c>
      <c r="G583">
        <v>578</v>
      </c>
      <c r="H583" s="26" t="s">
        <v>1075</v>
      </c>
      <c r="I583" s="4" t="str">
        <f t="shared" si="97"/>
        <v>提升己方全体攻击力1691</v>
      </c>
      <c r="J583" t="s">
        <v>156</v>
      </c>
      <c r="K583" s="10" t="str">
        <f t="shared" si="96"/>
        <v>20578:100:3:9</v>
      </c>
      <c r="L583" s="4" t="s">
        <v>1093</v>
      </c>
      <c r="Q583" s="6" t="str">
        <f>IF(_xlfn.IFNA(VLOOKUP(L583,buff!$K:$L,2,FALSE),"")=0,"",_xlfn.IFNA(VLOOKUP(L583,buff!$K:$L,2,FALSE),""))</f>
        <v>20578:100:3:9</v>
      </c>
      <c r="R583" s="6" t="str">
        <f>IF(_xlfn.IFNA(VLOOKUP(M583,buff!$K:$L,2,FALSE),"")=0,"",_xlfn.IFNA(VLOOKUP(M583,buff!$K:$L,2,FALSE),""))</f>
        <v/>
      </c>
      <c r="S583" s="6" t="str">
        <f>IF(_xlfn.IFNA(VLOOKUP(N583,buff!$K:$L,2,FALSE),"")=0,"",_xlfn.IFNA(VLOOKUP(N583,buff!$K:$L,2,FALSE),""))</f>
        <v/>
      </c>
      <c r="T583" s="6" t="str">
        <f>IF(_xlfn.IFNA(VLOOKUP(O583,buff!$K:$L,2,FALSE),"")=0,"",_xlfn.IFNA(VLOOKUP(O583,buff!$K:$L,2,FALSE),""))</f>
        <v/>
      </c>
      <c r="U583" s="6" t="str">
        <f>IF(_xlfn.IFNA(VLOOKUP(P583,buff!$K:$L,2,FALSE),"")=0,"",_xlfn.IFNA(VLOOKUP(P583,buff!$K:$L,2,FALSE),""))</f>
        <v/>
      </c>
      <c r="V583">
        <v>1691</v>
      </c>
      <c r="W583" t="s">
        <v>1554</v>
      </c>
    </row>
    <row r="584" spans="1:23" x14ac:dyDescent="0.15">
      <c r="A584" s="8" t="str">
        <f t="shared" si="98"/>
        <v>被动技能29等级19</v>
      </c>
      <c r="B584" s="8">
        <f t="shared" ref="B584:B625" si="101">IF(C584=1,B583+1,B583)</f>
        <v>29</v>
      </c>
      <c r="C584" s="8">
        <f t="shared" si="92"/>
        <v>19</v>
      </c>
      <c r="E584" s="8">
        <f t="shared" si="99"/>
        <v>579</v>
      </c>
      <c r="F584" t="str">
        <f t="shared" si="100"/>
        <v>必胜</v>
      </c>
      <c r="G584">
        <v>579</v>
      </c>
      <c r="H584" s="26" t="s">
        <v>1075</v>
      </c>
      <c r="I584" s="4" t="str">
        <f t="shared" si="97"/>
        <v>提升己方全体攻击力2082</v>
      </c>
      <c r="J584" t="s">
        <v>156</v>
      </c>
      <c r="K584" s="10" t="str">
        <f t="shared" si="96"/>
        <v>20579:100:3:9</v>
      </c>
      <c r="L584" s="4" t="s">
        <v>1094</v>
      </c>
      <c r="Q584" s="6" t="str">
        <f>IF(_xlfn.IFNA(VLOOKUP(L584,buff!$K:$L,2,FALSE),"")=0,"",_xlfn.IFNA(VLOOKUP(L584,buff!$K:$L,2,FALSE),""))</f>
        <v>20579:100:3:9</v>
      </c>
      <c r="R584" s="6" t="str">
        <f>IF(_xlfn.IFNA(VLOOKUP(M584,buff!$K:$L,2,FALSE),"")=0,"",_xlfn.IFNA(VLOOKUP(M584,buff!$K:$L,2,FALSE),""))</f>
        <v/>
      </c>
      <c r="S584" s="6" t="str">
        <f>IF(_xlfn.IFNA(VLOOKUP(N584,buff!$K:$L,2,FALSE),"")=0,"",_xlfn.IFNA(VLOOKUP(N584,buff!$K:$L,2,FALSE),""))</f>
        <v/>
      </c>
      <c r="T584" s="6" t="str">
        <f>IF(_xlfn.IFNA(VLOOKUP(O584,buff!$K:$L,2,FALSE),"")=0,"",_xlfn.IFNA(VLOOKUP(O584,buff!$K:$L,2,FALSE),""))</f>
        <v/>
      </c>
      <c r="U584" s="6" t="str">
        <f>IF(_xlfn.IFNA(VLOOKUP(P584,buff!$K:$L,2,FALSE),"")=0,"",_xlfn.IFNA(VLOOKUP(P584,buff!$K:$L,2,FALSE),""))</f>
        <v/>
      </c>
      <c r="V584">
        <v>2082</v>
      </c>
      <c r="W584" t="s">
        <v>1554</v>
      </c>
    </row>
    <row r="585" spans="1:23" x14ac:dyDescent="0.15">
      <c r="A585" s="8" t="str">
        <f t="shared" si="98"/>
        <v>被动技能29等级20</v>
      </c>
      <c r="B585" s="8">
        <f t="shared" si="101"/>
        <v>29</v>
      </c>
      <c r="C585" s="8">
        <f t="shared" si="92"/>
        <v>20</v>
      </c>
      <c r="E585" s="8">
        <f t="shared" si="99"/>
        <v>580</v>
      </c>
      <c r="F585" t="str">
        <f t="shared" si="100"/>
        <v>必胜</v>
      </c>
      <c r="G585">
        <v>580</v>
      </c>
      <c r="H585" s="26" t="s">
        <v>1075</v>
      </c>
      <c r="I585" s="4" t="str">
        <f t="shared" si="97"/>
        <v>提升己方全体攻击力2563</v>
      </c>
      <c r="J585" t="s">
        <v>156</v>
      </c>
      <c r="K585" s="10" t="str">
        <f t="shared" si="96"/>
        <v>20580:100:3:9</v>
      </c>
      <c r="L585" s="4" t="s">
        <v>1095</v>
      </c>
      <c r="Q585" s="6" t="str">
        <f>IF(_xlfn.IFNA(VLOOKUP(L585,buff!$K:$L,2,FALSE),"")=0,"",_xlfn.IFNA(VLOOKUP(L585,buff!$K:$L,2,FALSE),""))</f>
        <v>20580:100:3:9</v>
      </c>
      <c r="R585" s="6" t="str">
        <f>IF(_xlfn.IFNA(VLOOKUP(M585,buff!$K:$L,2,FALSE),"")=0,"",_xlfn.IFNA(VLOOKUP(M585,buff!$K:$L,2,FALSE),""))</f>
        <v/>
      </c>
      <c r="S585" s="6" t="str">
        <f>IF(_xlfn.IFNA(VLOOKUP(N585,buff!$K:$L,2,FALSE),"")=0,"",_xlfn.IFNA(VLOOKUP(N585,buff!$K:$L,2,FALSE),""))</f>
        <v/>
      </c>
      <c r="T585" s="6" t="str">
        <f>IF(_xlfn.IFNA(VLOOKUP(O585,buff!$K:$L,2,FALSE),"")=0,"",_xlfn.IFNA(VLOOKUP(O585,buff!$K:$L,2,FALSE),""))</f>
        <v/>
      </c>
      <c r="U585" s="6" t="str">
        <f>IF(_xlfn.IFNA(VLOOKUP(P585,buff!$K:$L,2,FALSE),"")=0,"",_xlfn.IFNA(VLOOKUP(P585,buff!$K:$L,2,FALSE),""))</f>
        <v/>
      </c>
      <c r="V585">
        <v>2563</v>
      </c>
      <c r="W585" t="s">
        <v>1554</v>
      </c>
    </row>
    <row r="586" spans="1:23" x14ac:dyDescent="0.15">
      <c r="A586" s="8" t="str">
        <f t="shared" si="98"/>
        <v>被动技能30等级1</v>
      </c>
      <c r="B586" s="8">
        <f t="shared" si="101"/>
        <v>30</v>
      </c>
      <c r="C586" s="8">
        <f t="shared" si="92"/>
        <v>1</v>
      </c>
      <c r="E586" s="8">
        <f t="shared" si="99"/>
        <v>581</v>
      </c>
      <c r="F586" t="str">
        <f t="shared" si="100"/>
        <v>痛苦</v>
      </c>
      <c r="G586">
        <v>581</v>
      </c>
      <c r="H586" s="26" t="s">
        <v>524</v>
      </c>
      <c r="I586" s="4" t="str">
        <f>"每回合敌方全体血量"&amp;V586</f>
        <v>每回合敌方全体血量-31</v>
      </c>
      <c r="J586" t="s">
        <v>156</v>
      </c>
      <c r="K586" s="10" t="str">
        <f t="shared" si="96"/>
        <v>20581:100:4:9</v>
      </c>
      <c r="L586" s="4" t="s">
        <v>1096</v>
      </c>
      <c r="Q586" s="6" t="str">
        <f>IF(_xlfn.IFNA(VLOOKUP(L586,buff!$K:$L,2,FALSE),"")=0,"",_xlfn.IFNA(VLOOKUP(L586,buff!$K:$L,2,FALSE),""))</f>
        <v>20581:100:4:9</v>
      </c>
      <c r="R586" s="6" t="str">
        <f>IF(_xlfn.IFNA(VLOOKUP(M586,buff!$K:$L,2,FALSE),"")=0,"",_xlfn.IFNA(VLOOKUP(M586,buff!$K:$L,2,FALSE),""))</f>
        <v/>
      </c>
      <c r="S586" s="6" t="str">
        <f>IF(_xlfn.IFNA(VLOOKUP(N586,buff!$K:$L,2,FALSE),"")=0,"",_xlfn.IFNA(VLOOKUP(N586,buff!$K:$L,2,FALSE),""))</f>
        <v/>
      </c>
      <c r="T586" s="6" t="str">
        <f>IF(_xlfn.IFNA(VLOOKUP(O586,buff!$K:$L,2,FALSE),"")=0,"",_xlfn.IFNA(VLOOKUP(O586,buff!$K:$L,2,FALSE),""))</f>
        <v/>
      </c>
      <c r="U586" s="6" t="str">
        <f>IF(_xlfn.IFNA(VLOOKUP(P586,buff!$K:$L,2,FALSE),"")=0,"",_xlfn.IFNA(VLOOKUP(P586,buff!$K:$L,2,FALSE),""))</f>
        <v/>
      </c>
      <c r="V586">
        <v>-31</v>
      </c>
      <c r="W586" t="s">
        <v>1554</v>
      </c>
    </row>
    <row r="587" spans="1:23" x14ac:dyDescent="0.15">
      <c r="A587" s="8" t="str">
        <f t="shared" si="98"/>
        <v>被动技能30等级2</v>
      </c>
      <c r="B587" s="8">
        <f t="shared" si="101"/>
        <v>30</v>
      </c>
      <c r="C587" s="8">
        <f t="shared" si="92"/>
        <v>2</v>
      </c>
      <c r="E587" s="8">
        <f t="shared" si="99"/>
        <v>582</v>
      </c>
      <c r="F587" t="str">
        <f t="shared" si="100"/>
        <v>痛苦</v>
      </c>
      <c r="G587">
        <v>582</v>
      </c>
      <c r="H587" s="26" t="s">
        <v>524</v>
      </c>
      <c r="I587" s="4" t="str">
        <f t="shared" ref="I587:I605" si="102">"每回合敌方全体血量"&amp;V587</f>
        <v>每回合敌方全体血量-45</v>
      </c>
      <c r="J587" t="s">
        <v>156</v>
      </c>
      <c r="K587" s="10" t="str">
        <f t="shared" si="96"/>
        <v>20582:100:4:9</v>
      </c>
      <c r="L587" s="4" t="s">
        <v>1097</v>
      </c>
      <c r="Q587" s="6" t="str">
        <f>IF(_xlfn.IFNA(VLOOKUP(L587,buff!$K:$L,2,FALSE),"")=0,"",_xlfn.IFNA(VLOOKUP(L587,buff!$K:$L,2,FALSE),""))</f>
        <v>20582:100:4:9</v>
      </c>
      <c r="R587" s="6" t="str">
        <f>IF(_xlfn.IFNA(VLOOKUP(M587,buff!$K:$L,2,FALSE),"")=0,"",_xlfn.IFNA(VLOOKUP(M587,buff!$K:$L,2,FALSE),""))</f>
        <v/>
      </c>
      <c r="S587" s="6" t="str">
        <f>IF(_xlfn.IFNA(VLOOKUP(N587,buff!$K:$L,2,FALSE),"")=0,"",_xlfn.IFNA(VLOOKUP(N587,buff!$K:$L,2,FALSE),""))</f>
        <v/>
      </c>
      <c r="T587" s="6" t="str">
        <f>IF(_xlfn.IFNA(VLOOKUP(O587,buff!$K:$L,2,FALSE),"")=0,"",_xlfn.IFNA(VLOOKUP(O587,buff!$K:$L,2,FALSE),""))</f>
        <v/>
      </c>
      <c r="U587" s="6" t="str">
        <f>IF(_xlfn.IFNA(VLOOKUP(P587,buff!$K:$L,2,FALSE),"")=0,"",_xlfn.IFNA(VLOOKUP(P587,buff!$K:$L,2,FALSE),""))</f>
        <v/>
      </c>
      <c r="V587">
        <v>-45</v>
      </c>
      <c r="W587" t="s">
        <v>1554</v>
      </c>
    </row>
    <row r="588" spans="1:23" x14ac:dyDescent="0.15">
      <c r="A588" s="8" t="str">
        <f t="shared" si="98"/>
        <v>被动技能30等级3</v>
      </c>
      <c r="B588" s="8">
        <f t="shared" si="101"/>
        <v>30</v>
      </c>
      <c r="C588" s="8">
        <f t="shared" si="92"/>
        <v>3</v>
      </c>
      <c r="E588" s="8">
        <f t="shared" si="99"/>
        <v>583</v>
      </c>
      <c r="F588" t="str">
        <f t="shared" si="100"/>
        <v>痛苦</v>
      </c>
      <c r="G588">
        <v>583</v>
      </c>
      <c r="H588" s="26" t="s">
        <v>524</v>
      </c>
      <c r="I588" s="4" t="str">
        <f t="shared" si="102"/>
        <v>每回合敌方全体血量-60</v>
      </c>
      <c r="J588" t="s">
        <v>156</v>
      </c>
      <c r="K588" s="10" t="str">
        <f t="shared" si="96"/>
        <v>20583:100:4:9</v>
      </c>
      <c r="L588" s="4" t="s">
        <v>1098</v>
      </c>
      <c r="Q588" s="6" t="str">
        <f>IF(_xlfn.IFNA(VLOOKUP(L588,buff!$K:$L,2,FALSE),"")=0,"",_xlfn.IFNA(VLOOKUP(L588,buff!$K:$L,2,FALSE),""))</f>
        <v>20583:100:4:9</v>
      </c>
      <c r="R588" s="6" t="str">
        <f>IF(_xlfn.IFNA(VLOOKUP(M588,buff!$K:$L,2,FALSE),"")=0,"",_xlfn.IFNA(VLOOKUP(M588,buff!$K:$L,2,FALSE),""))</f>
        <v/>
      </c>
      <c r="S588" s="6" t="str">
        <f>IF(_xlfn.IFNA(VLOOKUP(N588,buff!$K:$L,2,FALSE),"")=0,"",_xlfn.IFNA(VLOOKUP(N588,buff!$K:$L,2,FALSE),""))</f>
        <v/>
      </c>
      <c r="T588" s="6" t="str">
        <f>IF(_xlfn.IFNA(VLOOKUP(O588,buff!$K:$L,2,FALSE),"")=0,"",_xlfn.IFNA(VLOOKUP(O588,buff!$K:$L,2,FALSE),""))</f>
        <v/>
      </c>
      <c r="U588" s="6" t="str">
        <f>IF(_xlfn.IFNA(VLOOKUP(P588,buff!$K:$L,2,FALSE),"")=0,"",_xlfn.IFNA(VLOOKUP(P588,buff!$K:$L,2,FALSE),""))</f>
        <v/>
      </c>
      <c r="V588">
        <v>-60</v>
      </c>
      <c r="W588" t="s">
        <v>1554</v>
      </c>
    </row>
    <row r="589" spans="1:23" x14ac:dyDescent="0.15">
      <c r="A589" s="8" t="str">
        <f t="shared" si="98"/>
        <v>被动技能30等级4</v>
      </c>
      <c r="B589" s="8">
        <f t="shared" si="101"/>
        <v>30</v>
      </c>
      <c r="C589" s="8">
        <f t="shared" si="92"/>
        <v>4</v>
      </c>
      <c r="E589" s="8">
        <f t="shared" si="99"/>
        <v>584</v>
      </c>
      <c r="F589" t="str">
        <f t="shared" si="100"/>
        <v>痛苦</v>
      </c>
      <c r="G589">
        <v>584</v>
      </c>
      <c r="H589" s="26" t="s">
        <v>524</v>
      </c>
      <c r="I589" s="4" t="str">
        <f t="shared" si="102"/>
        <v>每回合敌方全体血量-74</v>
      </c>
      <c r="J589" t="s">
        <v>156</v>
      </c>
      <c r="K589" s="10" t="str">
        <f t="shared" si="96"/>
        <v>20584:100:4:9</v>
      </c>
      <c r="L589" s="4" t="s">
        <v>1099</v>
      </c>
      <c r="Q589" s="6" t="str">
        <f>IF(_xlfn.IFNA(VLOOKUP(L589,buff!$K:$L,2,FALSE),"")=0,"",_xlfn.IFNA(VLOOKUP(L589,buff!$K:$L,2,FALSE),""))</f>
        <v>20584:100:4:9</v>
      </c>
      <c r="R589" s="6" t="str">
        <f>IF(_xlfn.IFNA(VLOOKUP(M589,buff!$K:$L,2,FALSE),"")=0,"",_xlfn.IFNA(VLOOKUP(M589,buff!$K:$L,2,FALSE),""))</f>
        <v/>
      </c>
      <c r="S589" s="6" t="str">
        <f>IF(_xlfn.IFNA(VLOOKUP(N589,buff!$K:$L,2,FALSE),"")=0,"",_xlfn.IFNA(VLOOKUP(N589,buff!$K:$L,2,FALSE),""))</f>
        <v/>
      </c>
      <c r="T589" s="6" t="str">
        <f>IF(_xlfn.IFNA(VLOOKUP(O589,buff!$K:$L,2,FALSE),"")=0,"",_xlfn.IFNA(VLOOKUP(O589,buff!$K:$L,2,FALSE),""))</f>
        <v/>
      </c>
      <c r="U589" s="6" t="str">
        <f>IF(_xlfn.IFNA(VLOOKUP(P589,buff!$K:$L,2,FALSE),"")=0,"",_xlfn.IFNA(VLOOKUP(P589,buff!$K:$L,2,FALSE),""))</f>
        <v/>
      </c>
      <c r="V589">
        <v>-74</v>
      </c>
      <c r="W589" t="s">
        <v>1554</v>
      </c>
    </row>
    <row r="590" spans="1:23" x14ac:dyDescent="0.15">
      <c r="A590" s="8" t="str">
        <f t="shared" si="98"/>
        <v>被动技能30等级5</v>
      </c>
      <c r="B590" s="8">
        <f t="shared" si="101"/>
        <v>30</v>
      </c>
      <c r="C590" s="8">
        <f t="shared" si="92"/>
        <v>5</v>
      </c>
      <c r="E590" s="8">
        <f t="shared" si="99"/>
        <v>585</v>
      </c>
      <c r="F590" t="str">
        <f t="shared" si="100"/>
        <v>痛苦</v>
      </c>
      <c r="G590">
        <v>585</v>
      </c>
      <c r="H590" s="26" t="s">
        <v>524</v>
      </c>
      <c r="I590" s="4" t="str">
        <f t="shared" si="102"/>
        <v>每回合敌方全体血量-91</v>
      </c>
      <c r="J590" t="s">
        <v>156</v>
      </c>
      <c r="K590" s="10" t="str">
        <f t="shared" si="96"/>
        <v>20585:100:4:9</v>
      </c>
      <c r="L590" s="4" t="s">
        <v>1100</v>
      </c>
      <c r="Q590" s="6" t="str">
        <f>IF(_xlfn.IFNA(VLOOKUP(L590,buff!$K:$L,2,FALSE),"")=0,"",_xlfn.IFNA(VLOOKUP(L590,buff!$K:$L,2,FALSE),""))</f>
        <v>20585:100:4:9</v>
      </c>
      <c r="R590" s="6" t="str">
        <f>IF(_xlfn.IFNA(VLOOKUP(M590,buff!$K:$L,2,FALSE),"")=0,"",_xlfn.IFNA(VLOOKUP(M590,buff!$K:$L,2,FALSE),""))</f>
        <v/>
      </c>
      <c r="S590" s="6" t="str">
        <f>IF(_xlfn.IFNA(VLOOKUP(N590,buff!$K:$L,2,FALSE),"")=0,"",_xlfn.IFNA(VLOOKUP(N590,buff!$K:$L,2,FALSE),""))</f>
        <v/>
      </c>
      <c r="T590" s="6" t="str">
        <f>IF(_xlfn.IFNA(VLOOKUP(O590,buff!$K:$L,2,FALSE),"")=0,"",_xlfn.IFNA(VLOOKUP(O590,buff!$K:$L,2,FALSE),""))</f>
        <v/>
      </c>
      <c r="U590" s="6" t="str">
        <f>IF(_xlfn.IFNA(VLOOKUP(P590,buff!$K:$L,2,FALSE),"")=0,"",_xlfn.IFNA(VLOOKUP(P590,buff!$K:$L,2,FALSE),""))</f>
        <v/>
      </c>
      <c r="V590">
        <v>-91</v>
      </c>
      <c r="W590" t="s">
        <v>1554</v>
      </c>
    </row>
    <row r="591" spans="1:23" x14ac:dyDescent="0.15">
      <c r="A591" s="8" t="str">
        <f t="shared" si="98"/>
        <v>被动技能30等级6</v>
      </c>
      <c r="B591" s="8">
        <f t="shared" si="101"/>
        <v>30</v>
      </c>
      <c r="C591" s="8">
        <f t="shared" si="92"/>
        <v>6</v>
      </c>
      <c r="E591" s="8">
        <f t="shared" si="99"/>
        <v>586</v>
      </c>
      <c r="F591" t="str">
        <f t="shared" si="100"/>
        <v>痛苦</v>
      </c>
      <c r="G591">
        <v>586</v>
      </c>
      <c r="H591" s="26" t="s">
        <v>524</v>
      </c>
      <c r="I591" s="4" t="str">
        <f t="shared" si="102"/>
        <v>每回合敌方全体血量-112</v>
      </c>
      <c r="J591" t="s">
        <v>156</v>
      </c>
      <c r="K591" s="10" t="str">
        <f t="shared" si="96"/>
        <v>20586:100:4:9</v>
      </c>
      <c r="L591" s="4" t="s">
        <v>1101</v>
      </c>
      <c r="Q591" s="6" t="str">
        <f>IF(_xlfn.IFNA(VLOOKUP(L591,buff!$K:$L,2,FALSE),"")=0,"",_xlfn.IFNA(VLOOKUP(L591,buff!$K:$L,2,FALSE),""))</f>
        <v>20586:100:4:9</v>
      </c>
      <c r="R591" s="6" t="str">
        <f>IF(_xlfn.IFNA(VLOOKUP(M591,buff!$K:$L,2,FALSE),"")=0,"",_xlfn.IFNA(VLOOKUP(M591,buff!$K:$L,2,FALSE),""))</f>
        <v/>
      </c>
      <c r="S591" s="6" t="str">
        <f>IF(_xlfn.IFNA(VLOOKUP(N591,buff!$K:$L,2,FALSE),"")=0,"",_xlfn.IFNA(VLOOKUP(N591,buff!$K:$L,2,FALSE),""))</f>
        <v/>
      </c>
      <c r="T591" s="6" t="str">
        <f>IF(_xlfn.IFNA(VLOOKUP(O591,buff!$K:$L,2,FALSE),"")=0,"",_xlfn.IFNA(VLOOKUP(O591,buff!$K:$L,2,FALSE),""))</f>
        <v/>
      </c>
      <c r="U591" s="6" t="str">
        <f>IF(_xlfn.IFNA(VLOOKUP(P591,buff!$K:$L,2,FALSE),"")=0,"",_xlfn.IFNA(VLOOKUP(P591,buff!$K:$L,2,FALSE),""))</f>
        <v/>
      </c>
      <c r="V591">
        <v>-112</v>
      </c>
      <c r="W591" t="s">
        <v>1554</v>
      </c>
    </row>
    <row r="592" spans="1:23" x14ac:dyDescent="0.15">
      <c r="A592" s="8" t="str">
        <f t="shared" si="98"/>
        <v>被动技能30等级7</v>
      </c>
      <c r="B592" s="8">
        <f t="shared" si="101"/>
        <v>30</v>
      </c>
      <c r="C592" s="8">
        <f t="shared" si="92"/>
        <v>7</v>
      </c>
      <c r="E592" s="8">
        <f t="shared" si="99"/>
        <v>587</v>
      </c>
      <c r="F592" t="str">
        <f t="shared" si="100"/>
        <v>痛苦</v>
      </c>
      <c r="G592">
        <v>587</v>
      </c>
      <c r="H592" s="26" t="s">
        <v>524</v>
      </c>
      <c r="I592" s="4" t="str">
        <f t="shared" si="102"/>
        <v>每回合敌方全体血量-138</v>
      </c>
      <c r="J592" t="s">
        <v>156</v>
      </c>
      <c r="K592" s="10" t="str">
        <f t="shared" si="96"/>
        <v>20587:100:4:9</v>
      </c>
      <c r="L592" s="4" t="s">
        <v>1102</v>
      </c>
      <c r="Q592" s="6" t="str">
        <f>IF(_xlfn.IFNA(VLOOKUP(L592,buff!$K:$L,2,FALSE),"")=0,"",_xlfn.IFNA(VLOOKUP(L592,buff!$K:$L,2,FALSE),""))</f>
        <v>20587:100:4:9</v>
      </c>
      <c r="R592" s="6" t="str">
        <f>IF(_xlfn.IFNA(VLOOKUP(M592,buff!$K:$L,2,FALSE),"")=0,"",_xlfn.IFNA(VLOOKUP(M592,buff!$K:$L,2,FALSE),""))</f>
        <v/>
      </c>
      <c r="S592" s="6" t="str">
        <f>IF(_xlfn.IFNA(VLOOKUP(N592,buff!$K:$L,2,FALSE),"")=0,"",_xlfn.IFNA(VLOOKUP(N592,buff!$K:$L,2,FALSE),""))</f>
        <v/>
      </c>
      <c r="T592" s="6" t="str">
        <f>IF(_xlfn.IFNA(VLOOKUP(O592,buff!$K:$L,2,FALSE),"")=0,"",_xlfn.IFNA(VLOOKUP(O592,buff!$K:$L,2,FALSE),""))</f>
        <v/>
      </c>
      <c r="U592" s="6" t="str">
        <f>IF(_xlfn.IFNA(VLOOKUP(P592,buff!$K:$L,2,FALSE),"")=0,"",_xlfn.IFNA(VLOOKUP(P592,buff!$K:$L,2,FALSE),""))</f>
        <v/>
      </c>
      <c r="V592">
        <v>-138</v>
      </c>
      <c r="W592" t="s">
        <v>1554</v>
      </c>
    </row>
    <row r="593" spans="1:23" x14ac:dyDescent="0.15">
      <c r="A593" s="8" t="str">
        <f t="shared" si="98"/>
        <v>被动技能30等级8</v>
      </c>
      <c r="B593" s="8">
        <f t="shared" si="101"/>
        <v>30</v>
      </c>
      <c r="C593" s="8">
        <f t="shared" si="92"/>
        <v>8</v>
      </c>
      <c r="E593" s="8">
        <f t="shared" si="99"/>
        <v>588</v>
      </c>
      <c r="F593" t="str">
        <f t="shared" si="100"/>
        <v>痛苦</v>
      </c>
      <c r="G593">
        <v>588</v>
      </c>
      <c r="H593" s="26" t="s">
        <v>524</v>
      </c>
      <c r="I593" s="4" t="str">
        <f t="shared" si="102"/>
        <v>每回合敌方全体血量-169</v>
      </c>
      <c r="J593" t="s">
        <v>156</v>
      </c>
      <c r="K593" s="10" t="str">
        <f t="shared" si="96"/>
        <v>20588:100:4:9</v>
      </c>
      <c r="L593" s="4" t="s">
        <v>1103</v>
      </c>
      <c r="Q593" s="6" t="str">
        <f>IF(_xlfn.IFNA(VLOOKUP(L593,buff!$K:$L,2,FALSE),"")=0,"",_xlfn.IFNA(VLOOKUP(L593,buff!$K:$L,2,FALSE),""))</f>
        <v>20588:100:4:9</v>
      </c>
      <c r="R593" s="6" t="str">
        <f>IF(_xlfn.IFNA(VLOOKUP(M593,buff!$K:$L,2,FALSE),"")=0,"",_xlfn.IFNA(VLOOKUP(M593,buff!$K:$L,2,FALSE),""))</f>
        <v/>
      </c>
      <c r="S593" s="6" t="str">
        <f>IF(_xlfn.IFNA(VLOOKUP(N593,buff!$K:$L,2,FALSE),"")=0,"",_xlfn.IFNA(VLOOKUP(N593,buff!$K:$L,2,FALSE),""))</f>
        <v/>
      </c>
      <c r="T593" s="6" t="str">
        <f>IF(_xlfn.IFNA(VLOOKUP(O593,buff!$K:$L,2,FALSE),"")=0,"",_xlfn.IFNA(VLOOKUP(O593,buff!$K:$L,2,FALSE),""))</f>
        <v/>
      </c>
      <c r="U593" s="6" t="str">
        <f>IF(_xlfn.IFNA(VLOOKUP(P593,buff!$K:$L,2,FALSE),"")=0,"",_xlfn.IFNA(VLOOKUP(P593,buff!$K:$L,2,FALSE),""))</f>
        <v/>
      </c>
      <c r="V593">
        <v>-169</v>
      </c>
      <c r="W593" t="s">
        <v>1554</v>
      </c>
    </row>
    <row r="594" spans="1:23" x14ac:dyDescent="0.15">
      <c r="A594" s="8" t="str">
        <f t="shared" si="98"/>
        <v>被动技能30等级9</v>
      </c>
      <c r="B594" s="8">
        <f t="shared" si="101"/>
        <v>30</v>
      </c>
      <c r="C594" s="8">
        <f t="shared" si="92"/>
        <v>9</v>
      </c>
      <c r="E594" s="8">
        <f t="shared" si="99"/>
        <v>589</v>
      </c>
      <c r="F594" t="str">
        <f t="shared" si="100"/>
        <v>痛苦</v>
      </c>
      <c r="G594">
        <v>589</v>
      </c>
      <c r="H594" s="26" t="s">
        <v>524</v>
      </c>
      <c r="I594" s="4" t="str">
        <f t="shared" si="102"/>
        <v>每回合敌方全体血量-208</v>
      </c>
      <c r="J594" t="s">
        <v>156</v>
      </c>
      <c r="K594" s="10" t="str">
        <f t="shared" si="96"/>
        <v>20589:100:4:9</v>
      </c>
      <c r="L594" s="4" t="s">
        <v>1104</v>
      </c>
      <c r="Q594" s="6" t="str">
        <f>IF(_xlfn.IFNA(VLOOKUP(L594,buff!$K:$L,2,FALSE),"")=0,"",_xlfn.IFNA(VLOOKUP(L594,buff!$K:$L,2,FALSE),""))</f>
        <v>20589:100:4:9</v>
      </c>
      <c r="R594" s="6" t="str">
        <f>IF(_xlfn.IFNA(VLOOKUP(M594,buff!$K:$L,2,FALSE),"")=0,"",_xlfn.IFNA(VLOOKUP(M594,buff!$K:$L,2,FALSE),""))</f>
        <v/>
      </c>
      <c r="S594" s="6" t="str">
        <f>IF(_xlfn.IFNA(VLOOKUP(N594,buff!$K:$L,2,FALSE),"")=0,"",_xlfn.IFNA(VLOOKUP(N594,buff!$K:$L,2,FALSE),""))</f>
        <v/>
      </c>
      <c r="T594" s="6" t="str">
        <f>IF(_xlfn.IFNA(VLOOKUP(O594,buff!$K:$L,2,FALSE),"")=0,"",_xlfn.IFNA(VLOOKUP(O594,buff!$K:$L,2,FALSE),""))</f>
        <v/>
      </c>
      <c r="U594" s="6" t="str">
        <f>IF(_xlfn.IFNA(VLOOKUP(P594,buff!$K:$L,2,FALSE),"")=0,"",_xlfn.IFNA(VLOOKUP(P594,buff!$K:$L,2,FALSE),""))</f>
        <v/>
      </c>
      <c r="V594">
        <v>-208</v>
      </c>
      <c r="W594" t="s">
        <v>1554</v>
      </c>
    </row>
    <row r="595" spans="1:23" x14ac:dyDescent="0.15">
      <c r="A595" s="8" t="str">
        <f t="shared" si="98"/>
        <v>被动技能30等级10</v>
      </c>
      <c r="B595" s="8">
        <f t="shared" si="101"/>
        <v>30</v>
      </c>
      <c r="C595" s="8">
        <f t="shared" si="92"/>
        <v>10</v>
      </c>
      <c r="E595" s="8">
        <f t="shared" si="99"/>
        <v>590</v>
      </c>
      <c r="F595" t="str">
        <f t="shared" si="100"/>
        <v>痛苦</v>
      </c>
      <c r="G595">
        <v>590</v>
      </c>
      <c r="H595" s="26" t="s">
        <v>524</v>
      </c>
      <c r="I595" s="4" t="str">
        <f t="shared" si="102"/>
        <v>每回合敌方全体血量-257</v>
      </c>
      <c r="J595" t="s">
        <v>156</v>
      </c>
      <c r="K595" s="10" t="str">
        <f t="shared" si="96"/>
        <v>20590:100:4:9</v>
      </c>
      <c r="L595" s="4" t="s">
        <v>1105</v>
      </c>
      <c r="Q595" s="6" t="str">
        <f>IF(_xlfn.IFNA(VLOOKUP(L595,buff!$K:$L,2,FALSE),"")=0,"",_xlfn.IFNA(VLOOKUP(L595,buff!$K:$L,2,FALSE),""))</f>
        <v>20590:100:4:9</v>
      </c>
      <c r="R595" s="6" t="str">
        <f>IF(_xlfn.IFNA(VLOOKUP(M595,buff!$K:$L,2,FALSE),"")=0,"",_xlfn.IFNA(VLOOKUP(M595,buff!$K:$L,2,FALSE),""))</f>
        <v/>
      </c>
      <c r="S595" s="6" t="str">
        <f>IF(_xlfn.IFNA(VLOOKUP(N595,buff!$K:$L,2,FALSE),"")=0,"",_xlfn.IFNA(VLOOKUP(N595,buff!$K:$L,2,FALSE),""))</f>
        <v/>
      </c>
      <c r="T595" s="6" t="str">
        <f>IF(_xlfn.IFNA(VLOOKUP(O595,buff!$K:$L,2,FALSE),"")=0,"",_xlfn.IFNA(VLOOKUP(O595,buff!$K:$L,2,FALSE),""))</f>
        <v/>
      </c>
      <c r="U595" s="6" t="str">
        <f>IF(_xlfn.IFNA(VLOOKUP(P595,buff!$K:$L,2,FALSE),"")=0,"",_xlfn.IFNA(VLOOKUP(P595,buff!$K:$L,2,FALSE),""))</f>
        <v/>
      </c>
      <c r="V595">
        <v>-257</v>
      </c>
      <c r="W595" t="s">
        <v>1554</v>
      </c>
    </row>
    <row r="596" spans="1:23" x14ac:dyDescent="0.15">
      <c r="A596" s="8" t="str">
        <f t="shared" si="98"/>
        <v>被动技能30等级11</v>
      </c>
      <c r="B596" s="8">
        <f t="shared" si="101"/>
        <v>30</v>
      </c>
      <c r="C596" s="8">
        <f t="shared" si="92"/>
        <v>11</v>
      </c>
      <c r="E596" s="8">
        <f t="shared" si="99"/>
        <v>591</v>
      </c>
      <c r="F596" t="str">
        <f t="shared" si="100"/>
        <v>痛苦</v>
      </c>
      <c r="G596">
        <v>591</v>
      </c>
      <c r="H596" s="26" t="s">
        <v>524</v>
      </c>
      <c r="I596" s="4" t="str">
        <f t="shared" si="102"/>
        <v>每回合敌方全体血量-316</v>
      </c>
      <c r="J596" t="s">
        <v>156</v>
      </c>
      <c r="K596" s="10" t="str">
        <f t="shared" si="96"/>
        <v>20591:100:4:9</v>
      </c>
      <c r="L596" s="4" t="s">
        <v>1106</v>
      </c>
      <c r="Q596" s="6" t="str">
        <f>IF(_xlfn.IFNA(VLOOKUP(L596,buff!$K:$L,2,FALSE),"")=0,"",_xlfn.IFNA(VLOOKUP(L596,buff!$K:$L,2,FALSE),""))</f>
        <v>20591:100:4:9</v>
      </c>
      <c r="R596" s="6" t="str">
        <f>IF(_xlfn.IFNA(VLOOKUP(M596,buff!$K:$L,2,FALSE),"")=0,"",_xlfn.IFNA(VLOOKUP(M596,buff!$K:$L,2,FALSE),""))</f>
        <v/>
      </c>
      <c r="S596" s="6" t="str">
        <f>IF(_xlfn.IFNA(VLOOKUP(N596,buff!$K:$L,2,FALSE),"")=0,"",_xlfn.IFNA(VLOOKUP(N596,buff!$K:$L,2,FALSE),""))</f>
        <v/>
      </c>
      <c r="T596" s="6" t="str">
        <f>IF(_xlfn.IFNA(VLOOKUP(O596,buff!$K:$L,2,FALSE),"")=0,"",_xlfn.IFNA(VLOOKUP(O596,buff!$K:$L,2,FALSE),""))</f>
        <v/>
      </c>
      <c r="U596" s="6" t="str">
        <f>IF(_xlfn.IFNA(VLOOKUP(P596,buff!$K:$L,2,FALSE),"")=0,"",_xlfn.IFNA(VLOOKUP(P596,buff!$K:$L,2,FALSE),""))</f>
        <v/>
      </c>
      <c r="V596">
        <v>-316</v>
      </c>
      <c r="W596" t="s">
        <v>1554</v>
      </c>
    </row>
    <row r="597" spans="1:23" x14ac:dyDescent="0.15">
      <c r="A597" s="8" t="str">
        <f t="shared" si="98"/>
        <v>被动技能30等级12</v>
      </c>
      <c r="B597" s="8">
        <f t="shared" si="101"/>
        <v>30</v>
      </c>
      <c r="C597" s="8">
        <f t="shared" si="92"/>
        <v>12</v>
      </c>
      <c r="E597" s="8">
        <f t="shared" si="99"/>
        <v>592</v>
      </c>
      <c r="F597" t="str">
        <f t="shared" si="100"/>
        <v>痛苦</v>
      </c>
      <c r="G597">
        <v>592</v>
      </c>
      <c r="H597" s="26" t="s">
        <v>524</v>
      </c>
      <c r="I597" s="4" t="str">
        <f t="shared" si="102"/>
        <v>每回合敌方全体血量-389</v>
      </c>
      <c r="J597" t="s">
        <v>156</v>
      </c>
      <c r="K597" s="10" t="str">
        <f t="shared" si="96"/>
        <v>20592:100:4:9</v>
      </c>
      <c r="L597" s="4" t="s">
        <v>1107</v>
      </c>
      <c r="Q597" s="6" t="str">
        <f>IF(_xlfn.IFNA(VLOOKUP(L597,buff!$K:$L,2,FALSE),"")=0,"",_xlfn.IFNA(VLOOKUP(L597,buff!$K:$L,2,FALSE),""))</f>
        <v>20592:100:4:9</v>
      </c>
      <c r="R597" s="6" t="str">
        <f>IF(_xlfn.IFNA(VLOOKUP(M597,buff!$K:$L,2,FALSE),"")=0,"",_xlfn.IFNA(VLOOKUP(M597,buff!$K:$L,2,FALSE),""))</f>
        <v/>
      </c>
      <c r="S597" s="6" t="str">
        <f>IF(_xlfn.IFNA(VLOOKUP(N597,buff!$K:$L,2,FALSE),"")=0,"",_xlfn.IFNA(VLOOKUP(N597,buff!$K:$L,2,FALSE),""))</f>
        <v/>
      </c>
      <c r="T597" s="6" t="str">
        <f>IF(_xlfn.IFNA(VLOOKUP(O597,buff!$K:$L,2,FALSE),"")=0,"",_xlfn.IFNA(VLOOKUP(O597,buff!$K:$L,2,FALSE),""))</f>
        <v/>
      </c>
      <c r="U597" s="6" t="str">
        <f>IF(_xlfn.IFNA(VLOOKUP(P597,buff!$K:$L,2,FALSE),"")=0,"",_xlfn.IFNA(VLOOKUP(P597,buff!$K:$L,2,FALSE),""))</f>
        <v/>
      </c>
      <c r="V597">
        <v>-389</v>
      </c>
      <c r="W597" t="s">
        <v>1554</v>
      </c>
    </row>
    <row r="598" spans="1:23" x14ac:dyDescent="0.15">
      <c r="A598" s="8" t="str">
        <f t="shared" si="98"/>
        <v>被动技能30等级13</v>
      </c>
      <c r="B598" s="8">
        <f t="shared" si="101"/>
        <v>30</v>
      </c>
      <c r="C598" s="8">
        <f t="shared" si="92"/>
        <v>13</v>
      </c>
      <c r="E598" s="8">
        <f t="shared" si="99"/>
        <v>593</v>
      </c>
      <c r="F598" t="str">
        <f t="shared" si="100"/>
        <v>痛苦</v>
      </c>
      <c r="G598">
        <v>593</v>
      </c>
      <c r="H598" s="26" t="s">
        <v>524</v>
      </c>
      <c r="I598" s="4" t="str">
        <f t="shared" si="102"/>
        <v>每回合敌方全体血量-479</v>
      </c>
      <c r="J598" t="s">
        <v>156</v>
      </c>
      <c r="K598" s="10" t="str">
        <f t="shared" si="96"/>
        <v>20593:100:4:9</v>
      </c>
      <c r="L598" s="4" t="s">
        <v>1108</v>
      </c>
      <c r="Q598" s="6" t="str">
        <f>IF(_xlfn.IFNA(VLOOKUP(L598,buff!$K:$L,2,FALSE),"")=0,"",_xlfn.IFNA(VLOOKUP(L598,buff!$K:$L,2,FALSE),""))</f>
        <v>20593:100:4:9</v>
      </c>
      <c r="R598" s="6" t="str">
        <f>IF(_xlfn.IFNA(VLOOKUP(M598,buff!$K:$L,2,FALSE),"")=0,"",_xlfn.IFNA(VLOOKUP(M598,buff!$K:$L,2,FALSE),""))</f>
        <v/>
      </c>
      <c r="S598" s="6" t="str">
        <f>IF(_xlfn.IFNA(VLOOKUP(N598,buff!$K:$L,2,FALSE),"")=0,"",_xlfn.IFNA(VLOOKUP(N598,buff!$K:$L,2,FALSE),""))</f>
        <v/>
      </c>
      <c r="T598" s="6" t="str">
        <f>IF(_xlfn.IFNA(VLOOKUP(O598,buff!$K:$L,2,FALSE),"")=0,"",_xlfn.IFNA(VLOOKUP(O598,buff!$K:$L,2,FALSE),""))</f>
        <v/>
      </c>
      <c r="U598" s="6" t="str">
        <f>IF(_xlfn.IFNA(VLOOKUP(P598,buff!$K:$L,2,FALSE),"")=0,"",_xlfn.IFNA(VLOOKUP(P598,buff!$K:$L,2,FALSE),""))</f>
        <v/>
      </c>
      <c r="V598">
        <v>-479</v>
      </c>
      <c r="W598" t="s">
        <v>1554</v>
      </c>
    </row>
    <row r="599" spans="1:23" x14ac:dyDescent="0.15">
      <c r="A599" s="8" t="str">
        <f t="shared" si="98"/>
        <v>被动技能30等级14</v>
      </c>
      <c r="B599" s="8">
        <f t="shared" si="101"/>
        <v>30</v>
      </c>
      <c r="C599" s="8">
        <f t="shared" ref="C599:C625" si="103">IF(C598=C$4,1,C598+1)</f>
        <v>14</v>
      </c>
      <c r="E599" s="8">
        <f t="shared" si="99"/>
        <v>594</v>
      </c>
      <c r="F599" t="str">
        <f t="shared" si="100"/>
        <v>痛苦</v>
      </c>
      <c r="G599">
        <v>594</v>
      </c>
      <c r="H599" s="26" t="s">
        <v>524</v>
      </c>
      <c r="I599" s="4" t="str">
        <f t="shared" si="102"/>
        <v>每回合敌方全体血量-589</v>
      </c>
      <c r="J599" t="s">
        <v>156</v>
      </c>
      <c r="K599" s="10" t="str">
        <f t="shared" si="96"/>
        <v>20594:100:4:9</v>
      </c>
      <c r="L599" s="4" t="s">
        <v>1109</v>
      </c>
      <c r="Q599" s="6" t="str">
        <f>IF(_xlfn.IFNA(VLOOKUP(L599,buff!$K:$L,2,FALSE),"")=0,"",_xlfn.IFNA(VLOOKUP(L599,buff!$K:$L,2,FALSE),""))</f>
        <v>20594:100:4:9</v>
      </c>
      <c r="R599" s="6" t="str">
        <f>IF(_xlfn.IFNA(VLOOKUP(M599,buff!$K:$L,2,FALSE),"")=0,"",_xlfn.IFNA(VLOOKUP(M599,buff!$K:$L,2,FALSE),""))</f>
        <v/>
      </c>
      <c r="S599" s="6" t="str">
        <f>IF(_xlfn.IFNA(VLOOKUP(N599,buff!$K:$L,2,FALSE),"")=0,"",_xlfn.IFNA(VLOOKUP(N599,buff!$K:$L,2,FALSE),""))</f>
        <v/>
      </c>
      <c r="T599" s="6" t="str">
        <f>IF(_xlfn.IFNA(VLOOKUP(O599,buff!$K:$L,2,FALSE),"")=0,"",_xlfn.IFNA(VLOOKUP(O599,buff!$K:$L,2,FALSE),""))</f>
        <v/>
      </c>
      <c r="U599" s="6" t="str">
        <f>IF(_xlfn.IFNA(VLOOKUP(P599,buff!$K:$L,2,FALSE),"")=0,"",_xlfn.IFNA(VLOOKUP(P599,buff!$K:$L,2,FALSE),""))</f>
        <v/>
      </c>
      <c r="V599">
        <v>-589</v>
      </c>
      <c r="W599" t="s">
        <v>1554</v>
      </c>
    </row>
    <row r="600" spans="1:23" x14ac:dyDescent="0.15">
      <c r="A600" s="8" t="str">
        <f t="shared" si="98"/>
        <v>被动技能30等级15</v>
      </c>
      <c r="B600" s="8">
        <f t="shared" si="101"/>
        <v>30</v>
      </c>
      <c r="C600" s="8">
        <f t="shared" si="103"/>
        <v>15</v>
      </c>
      <c r="E600" s="8">
        <f t="shared" si="99"/>
        <v>595</v>
      </c>
      <c r="F600" t="str">
        <f t="shared" si="100"/>
        <v>痛苦</v>
      </c>
      <c r="G600">
        <v>595</v>
      </c>
      <c r="H600" s="26" t="s">
        <v>524</v>
      </c>
      <c r="I600" s="4" t="str">
        <f t="shared" si="102"/>
        <v>每回合敌方全体血量-725</v>
      </c>
      <c r="J600" t="s">
        <v>156</v>
      </c>
      <c r="K600" s="10" t="str">
        <f t="shared" si="96"/>
        <v>20595:100:4:9</v>
      </c>
      <c r="L600" s="4" t="s">
        <v>1110</v>
      </c>
      <c r="Q600" s="6" t="str">
        <f>IF(_xlfn.IFNA(VLOOKUP(L600,buff!$K:$L,2,FALSE),"")=0,"",_xlfn.IFNA(VLOOKUP(L600,buff!$K:$L,2,FALSE),""))</f>
        <v>20595:100:4:9</v>
      </c>
      <c r="R600" s="6" t="str">
        <f>IF(_xlfn.IFNA(VLOOKUP(M600,buff!$K:$L,2,FALSE),"")=0,"",_xlfn.IFNA(VLOOKUP(M600,buff!$K:$L,2,FALSE),""))</f>
        <v/>
      </c>
      <c r="S600" s="6" t="str">
        <f>IF(_xlfn.IFNA(VLOOKUP(N600,buff!$K:$L,2,FALSE),"")=0,"",_xlfn.IFNA(VLOOKUP(N600,buff!$K:$L,2,FALSE),""))</f>
        <v/>
      </c>
      <c r="T600" s="6" t="str">
        <f>IF(_xlfn.IFNA(VLOOKUP(O600,buff!$K:$L,2,FALSE),"")=0,"",_xlfn.IFNA(VLOOKUP(O600,buff!$K:$L,2,FALSE),""))</f>
        <v/>
      </c>
      <c r="U600" s="6" t="str">
        <f>IF(_xlfn.IFNA(VLOOKUP(P600,buff!$K:$L,2,FALSE),"")=0,"",_xlfn.IFNA(VLOOKUP(P600,buff!$K:$L,2,FALSE),""))</f>
        <v/>
      </c>
      <c r="V600">
        <v>-725</v>
      </c>
      <c r="W600" t="s">
        <v>1554</v>
      </c>
    </row>
    <row r="601" spans="1:23" x14ac:dyDescent="0.15">
      <c r="A601" s="8" t="str">
        <f t="shared" si="98"/>
        <v>被动技能30等级16</v>
      </c>
      <c r="B601" s="8">
        <f t="shared" si="101"/>
        <v>30</v>
      </c>
      <c r="C601" s="8">
        <f t="shared" si="103"/>
        <v>16</v>
      </c>
      <c r="E601" s="8">
        <f t="shared" si="99"/>
        <v>596</v>
      </c>
      <c r="F601" t="str">
        <f t="shared" si="100"/>
        <v>痛苦</v>
      </c>
      <c r="G601">
        <v>596</v>
      </c>
      <c r="H601" s="26" t="s">
        <v>524</v>
      </c>
      <c r="I601" s="4" t="str">
        <f t="shared" si="102"/>
        <v>每回合敌方全体血量-893</v>
      </c>
      <c r="J601" t="s">
        <v>156</v>
      </c>
      <c r="K601" s="10" t="str">
        <f t="shared" si="96"/>
        <v>20596:100:4:9</v>
      </c>
      <c r="L601" s="4" t="s">
        <v>1111</v>
      </c>
      <c r="Q601" s="6" t="str">
        <f>IF(_xlfn.IFNA(VLOOKUP(L601,buff!$K:$L,2,FALSE),"")=0,"",_xlfn.IFNA(VLOOKUP(L601,buff!$K:$L,2,FALSE),""))</f>
        <v>20596:100:4:9</v>
      </c>
      <c r="R601" s="6" t="str">
        <f>IF(_xlfn.IFNA(VLOOKUP(M601,buff!$K:$L,2,FALSE),"")=0,"",_xlfn.IFNA(VLOOKUP(M601,buff!$K:$L,2,FALSE),""))</f>
        <v/>
      </c>
      <c r="S601" s="6" t="str">
        <f>IF(_xlfn.IFNA(VLOOKUP(N601,buff!$K:$L,2,FALSE),"")=0,"",_xlfn.IFNA(VLOOKUP(N601,buff!$K:$L,2,FALSE),""))</f>
        <v/>
      </c>
      <c r="T601" s="6" t="str">
        <f>IF(_xlfn.IFNA(VLOOKUP(O601,buff!$K:$L,2,FALSE),"")=0,"",_xlfn.IFNA(VLOOKUP(O601,buff!$K:$L,2,FALSE),""))</f>
        <v/>
      </c>
      <c r="U601" s="6" t="str">
        <f>IF(_xlfn.IFNA(VLOOKUP(P601,buff!$K:$L,2,FALSE),"")=0,"",_xlfn.IFNA(VLOOKUP(P601,buff!$K:$L,2,FALSE),""))</f>
        <v/>
      </c>
      <c r="V601">
        <v>-893</v>
      </c>
      <c r="W601" t="s">
        <v>1554</v>
      </c>
    </row>
    <row r="602" spans="1:23" x14ac:dyDescent="0.15">
      <c r="A602" s="8" t="str">
        <f t="shared" si="98"/>
        <v>被动技能30等级17</v>
      </c>
      <c r="B602" s="8">
        <f t="shared" si="101"/>
        <v>30</v>
      </c>
      <c r="C602" s="8">
        <f t="shared" si="103"/>
        <v>17</v>
      </c>
      <c r="E602" s="8">
        <f t="shared" si="99"/>
        <v>597</v>
      </c>
      <c r="F602" t="str">
        <f t="shared" si="100"/>
        <v>痛苦</v>
      </c>
      <c r="G602">
        <v>597</v>
      </c>
      <c r="H602" s="26" t="s">
        <v>524</v>
      </c>
      <c r="I602" s="4" t="str">
        <f t="shared" si="102"/>
        <v>每回合敌方全体血量-1099</v>
      </c>
      <c r="J602" t="s">
        <v>156</v>
      </c>
      <c r="K602" s="10" t="str">
        <f t="shared" si="96"/>
        <v>20597:100:4:9</v>
      </c>
      <c r="L602" s="4" t="s">
        <v>1112</v>
      </c>
      <c r="Q602" s="6" t="str">
        <f>IF(_xlfn.IFNA(VLOOKUP(L602,buff!$K:$L,2,FALSE),"")=0,"",_xlfn.IFNA(VLOOKUP(L602,buff!$K:$L,2,FALSE),""))</f>
        <v>20597:100:4:9</v>
      </c>
      <c r="R602" s="6" t="str">
        <f>IF(_xlfn.IFNA(VLOOKUP(M602,buff!$K:$L,2,FALSE),"")=0,"",_xlfn.IFNA(VLOOKUP(M602,buff!$K:$L,2,FALSE),""))</f>
        <v/>
      </c>
      <c r="S602" s="6" t="str">
        <f>IF(_xlfn.IFNA(VLOOKUP(N602,buff!$K:$L,2,FALSE),"")=0,"",_xlfn.IFNA(VLOOKUP(N602,buff!$K:$L,2,FALSE),""))</f>
        <v/>
      </c>
      <c r="T602" s="6" t="str">
        <f>IF(_xlfn.IFNA(VLOOKUP(O602,buff!$K:$L,2,FALSE),"")=0,"",_xlfn.IFNA(VLOOKUP(O602,buff!$K:$L,2,FALSE),""))</f>
        <v/>
      </c>
      <c r="U602" s="6" t="str">
        <f>IF(_xlfn.IFNA(VLOOKUP(P602,buff!$K:$L,2,FALSE),"")=0,"",_xlfn.IFNA(VLOOKUP(P602,buff!$K:$L,2,FALSE),""))</f>
        <v/>
      </c>
      <c r="V602">
        <v>-1099</v>
      </c>
      <c r="W602" t="s">
        <v>1554</v>
      </c>
    </row>
    <row r="603" spans="1:23" x14ac:dyDescent="0.15">
      <c r="A603" s="8" t="str">
        <f t="shared" si="98"/>
        <v>被动技能30等级18</v>
      </c>
      <c r="B603" s="8">
        <f t="shared" si="101"/>
        <v>30</v>
      </c>
      <c r="C603" s="8">
        <f t="shared" si="103"/>
        <v>18</v>
      </c>
      <c r="E603" s="8">
        <f t="shared" si="99"/>
        <v>598</v>
      </c>
      <c r="F603" t="str">
        <f t="shared" si="100"/>
        <v>痛苦</v>
      </c>
      <c r="G603">
        <v>598</v>
      </c>
      <c r="H603" s="26" t="s">
        <v>524</v>
      </c>
      <c r="I603" s="4" t="str">
        <f t="shared" si="102"/>
        <v>每回合敌方全体血量-1353</v>
      </c>
      <c r="J603" t="s">
        <v>156</v>
      </c>
      <c r="K603" s="10" t="str">
        <f t="shared" si="96"/>
        <v>20598:100:4:9</v>
      </c>
      <c r="L603" s="4" t="s">
        <v>1113</v>
      </c>
      <c r="Q603" s="6" t="str">
        <f>IF(_xlfn.IFNA(VLOOKUP(L603,buff!$K:$L,2,FALSE),"")=0,"",_xlfn.IFNA(VLOOKUP(L603,buff!$K:$L,2,FALSE),""))</f>
        <v>20598:100:4:9</v>
      </c>
      <c r="R603" s="6" t="str">
        <f>IF(_xlfn.IFNA(VLOOKUP(M603,buff!$K:$L,2,FALSE),"")=0,"",_xlfn.IFNA(VLOOKUP(M603,buff!$K:$L,2,FALSE),""))</f>
        <v/>
      </c>
      <c r="S603" s="6" t="str">
        <f>IF(_xlfn.IFNA(VLOOKUP(N603,buff!$K:$L,2,FALSE),"")=0,"",_xlfn.IFNA(VLOOKUP(N603,buff!$K:$L,2,FALSE),""))</f>
        <v/>
      </c>
      <c r="T603" s="6" t="str">
        <f>IF(_xlfn.IFNA(VLOOKUP(O603,buff!$K:$L,2,FALSE),"")=0,"",_xlfn.IFNA(VLOOKUP(O603,buff!$K:$L,2,FALSE),""))</f>
        <v/>
      </c>
      <c r="U603" s="6" t="str">
        <f>IF(_xlfn.IFNA(VLOOKUP(P603,buff!$K:$L,2,FALSE),"")=0,"",_xlfn.IFNA(VLOOKUP(P603,buff!$K:$L,2,FALSE),""))</f>
        <v/>
      </c>
      <c r="V603">
        <v>-1353</v>
      </c>
      <c r="W603" t="s">
        <v>1554</v>
      </c>
    </row>
    <row r="604" spans="1:23" x14ac:dyDescent="0.15">
      <c r="A604" s="8" t="str">
        <f t="shared" si="98"/>
        <v>被动技能30等级19</v>
      </c>
      <c r="B604" s="8">
        <f t="shared" si="101"/>
        <v>30</v>
      </c>
      <c r="C604" s="8">
        <f t="shared" si="103"/>
        <v>19</v>
      </c>
      <c r="E604" s="8">
        <f t="shared" si="99"/>
        <v>599</v>
      </c>
      <c r="F604" t="str">
        <f t="shared" si="100"/>
        <v>痛苦</v>
      </c>
      <c r="G604">
        <v>599</v>
      </c>
      <c r="H604" s="26" t="s">
        <v>524</v>
      </c>
      <c r="I604" s="4" t="str">
        <f t="shared" si="102"/>
        <v>每回合敌方全体血量-1666</v>
      </c>
      <c r="J604" t="s">
        <v>156</v>
      </c>
      <c r="K604" s="10" t="str">
        <f t="shared" si="96"/>
        <v>20599:100:4:9</v>
      </c>
      <c r="L604" s="4" t="s">
        <v>1114</v>
      </c>
      <c r="Q604" s="6" t="str">
        <f>IF(_xlfn.IFNA(VLOOKUP(L604,buff!$K:$L,2,FALSE),"")=0,"",_xlfn.IFNA(VLOOKUP(L604,buff!$K:$L,2,FALSE),""))</f>
        <v>20599:100:4:9</v>
      </c>
      <c r="R604" s="6" t="str">
        <f>IF(_xlfn.IFNA(VLOOKUP(M604,buff!$K:$L,2,FALSE),"")=0,"",_xlfn.IFNA(VLOOKUP(M604,buff!$K:$L,2,FALSE),""))</f>
        <v/>
      </c>
      <c r="S604" s="6" t="str">
        <f>IF(_xlfn.IFNA(VLOOKUP(N604,buff!$K:$L,2,FALSE),"")=0,"",_xlfn.IFNA(VLOOKUP(N604,buff!$K:$L,2,FALSE),""))</f>
        <v/>
      </c>
      <c r="T604" s="6" t="str">
        <f>IF(_xlfn.IFNA(VLOOKUP(O604,buff!$K:$L,2,FALSE),"")=0,"",_xlfn.IFNA(VLOOKUP(O604,buff!$K:$L,2,FALSE),""))</f>
        <v/>
      </c>
      <c r="U604" s="6" t="str">
        <f>IF(_xlfn.IFNA(VLOOKUP(P604,buff!$K:$L,2,FALSE),"")=0,"",_xlfn.IFNA(VLOOKUP(P604,buff!$K:$L,2,FALSE),""))</f>
        <v/>
      </c>
      <c r="V604">
        <v>-1666</v>
      </c>
      <c r="W604" t="s">
        <v>1554</v>
      </c>
    </row>
    <row r="605" spans="1:23" x14ac:dyDescent="0.15">
      <c r="A605" s="8" t="str">
        <f t="shared" si="98"/>
        <v>被动技能30等级20</v>
      </c>
      <c r="B605" s="8">
        <f t="shared" si="101"/>
        <v>30</v>
      </c>
      <c r="C605" s="8">
        <f t="shared" si="103"/>
        <v>20</v>
      </c>
      <c r="E605" s="8">
        <f t="shared" si="99"/>
        <v>600</v>
      </c>
      <c r="F605" t="str">
        <f t="shared" si="100"/>
        <v>痛苦</v>
      </c>
      <c r="G605">
        <v>600</v>
      </c>
      <c r="H605" s="26" t="s">
        <v>524</v>
      </c>
      <c r="I605" s="4" t="str">
        <f t="shared" si="102"/>
        <v>每回合敌方全体血量-2051</v>
      </c>
      <c r="J605" t="s">
        <v>156</v>
      </c>
      <c r="K605" s="10" t="str">
        <f t="shared" si="96"/>
        <v>20600:100:4:9</v>
      </c>
      <c r="L605" s="4" t="s">
        <v>1115</v>
      </c>
      <c r="Q605" s="6" t="str">
        <f>IF(_xlfn.IFNA(VLOOKUP(L605,buff!$K:$L,2,FALSE),"")=0,"",_xlfn.IFNA(VLOOKUP(L605,buff!$K:$L,2,FALSE),""))</f>
        <v>20600:100:4:9</v>
      </c>
      <c r="R605" s="6" t="str">
        <f>IF(_xlfn.IFNA(VLOOKUP(M605,buff!$K:$L,2,FALSE),"")=0,"",_xlfn.IFNA(VLOOKUP(M605,buff!$K:$L,2,FALSE),""))</f>
        <v/>
      </c>
      <c r="S605" s="6" t="str">
        <f>IF(_xlfn.IFNA(VLOOKUP(N605,buff!$K:$L,2,FALSE),"")=0,"",_xlfn.IFNA(VLOOKUP(N605,buff!$K:$L,2,FALSE),""))</f>
        <v/>
      </c>
      <c r="T605" s="6" t="str">
        <f>IF(_xlfn.IFNA(VLOOKUP(O605,buff!$K:$L,2,FALSE),"")=0,"",_xlfn.IFNA(VLOOKUP(O605,buff!$K:$L,2,FALSE),""))</f>
        <v/>
      </c>
      <c r="U605" s="6" t="str">
        <f>IF(_xlfn.IFNA(VLOOKUP(P605,buff!$K:$L,2,FALSE),"")=0,"",_xlfn.IFNA(VLOOKUP(P605,buff!$K:$L,2,FALSE),""))</f>
        <v/>
      </c>
      <c r="V605">
        <v>-2051</v>
      </c>
      <c r="W605" t="s">
        <v>1554</v>
      </c>
    </row>
    <row r="606" spans="1:23" x14ac:dyDescent="0.15">
      <c r="A606" s="8" t="str">
        <f t="shared" si="98"/>
        <v>被动技能31等级1</v>
      </c>
      <c r="B606" s="8">
        <f t="shared" si="101"/>
        <v>31</v>
      </c>
      <c r="C606" s="8">
        <f t="shared" si="103"/>
        <v>1</v>
      </c>
      <c r="E606" s="8">
        <f t="shared" si="99"/>
        <v>601</v>
      </c>
      <c r="F606" t="str">
        <f t="shared" si="100"/>
        <v>迟钝</v>
      </c>
      <c r="G606">
        <v>601</v>
      </c>
      <c r="H606" s="4" t="s">
        <v>525</v>
      </c>
      <c r="I606" s="4" t="str">
        <f>"敌方全体速度值"&amp;V606</f>
        <v>敌方全体速度值-19</v>
      </c>
      <c r="J606" t="s">
        <v>156</v>
      </c>
      <c r="K606" s="10" t="str">
        <f t="shared" si="96"/>
        <v>20601:100:4:9</v>
      </c>
      <c r="L606" s="4" t="s">
        <v>1116</v>
      </c>
      <c r="Q606" s="6" t="str">
        <f>IF(_xlfn.IFNA(VLOOKUP(L606,buff!$K:$L,2,FALSE),"")=0,"",_xlfn.IFNA(VLOOKUP(L606,buff!$K:$L,2,FALSE),""))</f>
        <v>20601:100:4:9</v>
      </c>
      <c r="R606" s="6" t="str">
        <f>IF(_xlfn.IFNA(VLOOKUP(M606,buff!$K:$L,2,FALSE),"")=0,"",_xlfn.IFNA(VLOOKUP(M606,buff!$K:$L,2,FALSE),""))</f>
        <v/>
      </c>
      <c r="S606" s="6" t="str">
        <f>IF(_xlfn.IFNA(VLOOKUP(N606,buff!$K:$L,2,FALSE),"")=0,"",_xlfn.IFNA(VLOOKUP(N606,buff!$K:$L,2,FALSE),""))</f>
        <v/>
      </c>
      <c r="T606" s="6" t="str">
        <f>IF(_xlfn.IFNA(VLOOKUP(O606,buff!$K:$L,2,FALSE),"")=0,"",_xlfn.IFNA(VLOOKUP(O606,buff!$K:$L,2,FALSE),""))</f>
        <v/>
      </c>
      <c r="U606" s="6" t="str">
        <f>IF(_xlfn.IFNA(VLOOKUP(P606,buff!$K:$L,2,FALSE),"")=0,"",_xlfn.IFNA(VLOOKUP(P606,buff!$K:$L,2,FALSE),""))</f>
        <v/>
      </c>
      <c r="V606">
        <v>-19</v>
      </c>
      <c r="W606" t="s">
        <v>1554</v>
      </c>
    </row>
    <row r="607" spans="1:23" x14ac:dyDescent="0.15">
      <c r="A607" s="8" t="str">
        <f t="shared" si="98"/>
        <v>被动技能31等级2</v>
      </c>
      <c r="B607" s="8">
        <f t="shared" si="101"/>
        <v>31</v>
      </c>
      <c r="C607" s="8">
        <f t="shared" si="103"/>
        <v>2</v>
      </c>
      <c r="E607" s="8">
        <f t="shared" si="99"/>
        <v>602</v>
      </c>
      <c r="F607" t="str">
        <f t="shared" si="100"/>
        <v>迟钝</v>
      </c>
      <c r="G607">
        <v>602</v>
      </c>
      <c r="H607" s="4" t="s">
        <v>525</v>
      </c>
      <c r="I607" s="4" t="str">
        <f t="shared" ref="I607:I625" si="104">"敌方全体速度值"&amp;V607</f>
        <v>敌方全体速度值-28</v>
      </c>
      <c r="J607" t="s">
        <v>156</v>
      </c>
      <c r="K607" s="10" t="str">
        <f t="shared" si="96"/>
        <v>20602:100:4:9</v>
      </c>
      <c r="L607" s="4" t="s">
        <v>1117</v>
      </c>
      <c r="Q607" s="6" t="str">
        <f>IF(_xlfn.IFNA(VLOOKUP(L607,buff!$K:$L,2,FALSE),"")=0,"",_xlfn.IFNA(VLOOKUP(L607,buff!$K:$L,2,FALSE),""))</f>
        <v>20602:100:4:9</v>
      </c>
      <c r="R607" s="6" t="str">
        <f>IF(_xlfn.IFNA(VLOOKUP(M607,buff!$K:$L,2,FALSE),"")=0,"",_xlfn.IFNA(VLOOKUP(M607,buff!$K:$L,2,FALSE),""))</f>
        <v/>
      </c>
      <c r="S607" s="6" t="str">
        <f>IF(_xlfn.IFNA(VLOOKUP(N607,buff!$K:$L,2,FALSE),"")=0,"",_xlfn.IFNA(VLOOKUP(N607,buff!$K:$L,2,FALSE),""))</f>
        <v/>
      </c>
      <c r="T607" s="6" t="str">
        <f>IF(_xlfn.IFNA(VLOOKUP(O607,buff!$K:$L,2,FALSE),"")=0,"",_xlfn.IFNA(VLOOKUP(O607,buff!$K:$L,2,FALSE),""))</f>
        <v/>
      </c>
      <c r="U607" s="6" t="str">
        <f>IF(_xlfn.IFNA(VLOOKUP(P607,buff!$K:$L,2,FALSE),"")=0,"",_xlfn.IFNA(VLOOKUP(P607,buff!$K:$L,2,FALSE),""))</f>
        <v/>
      </c>
      <c r="V607">
        <v>-28</v>
      </c>
      <c r="W607" t="s">
        <v>1554</v>
      </c>
    </row>
    <row r="608" spans="1:23" x14ac:dyDescent="0.15">
      <c r="A608" s="8" t="str">
        <f t="shared" si="98"/>
        <v>被动技能31等级3</v>
      </c>
      <c r="B608" s="8">
        <f t="shared" si="101"/>
        <v>31</v>
      </c>
      <c r="C608" s="8">
        <f t="shared" si="103"/>
        <v>3</v>
      </c>
      <c r="E608" s="8">
        <f t="shared" si="99"/>
        <v>603</v>
      </c>
      <c r="F608" t="str">
        <f t="shared" si="100"/>
        <v>迟钝</v>
      </c>
      <c r="G608">
        <v>603</v>
      </c>
      <c r="H608" s="4" t="s">
        <v>525</v>
      </c>
      <c r="I608" s="4" t="str">
        <f t="shared" si="104"/>
        <v>敌方全体速度值-37</v>
      </c>
      <c r="J608" t="s">
        <v>156</v>
      </c>
      <c r="K608" s="10" t="str">
        <f t="shared" si="96"/>
        <v>20603:100:4:9</v>
      </c>
      <c r="L608" s="4" t="s">
        <v>1118</v>
      </c>
      <c r="Q608" s="6" t="str">
        <f>IF(_xlfn.IFNA(VLOOKUP(L608,buff!$K:$L,2,FALSE),"")=0,"",_xlfn.IFNA(VLOOKUP(L608,buff!$K:$L,2,FALSE),""))</f>
        <v>20603:100:4:9</v>
      </c>
      <c r="R608" s="6" t="str">
        <f>IF(_xlfn.IFNA(VLOOKUP(M608,buff!$K:$L,2,FALSE),"")=0,"",_xlfn.IFNA(VLOOKUP(M608,buff!$K:$L,2,FALSE),""))</f>
        <v/>
      </c>
      <c r="S608" s="6" t="str">
        <f>IF(_xlfn.IFNA(VLOOKUP(N608,buff!$K:$L,2,FALSE),"")=0,"",_xlfn.IFNA(VLOOKUP(N608,buff!$K:$L,2,FALSE),""))</f>
        <v/>
      </c>
      <c r="T608" s="6" t="str">
        <f>IF(_xlfn.IFNA(VLOOKUP(O608,buff!$K:$L,2,FALSE),"")=0,"",_xlfn.IFNA(VLOOKUP(O608,buff!$K:$L,2,FALSE),""))</f>
        <v/>
      </c>
      <c r="U608" s="6" t="str">
        <f>IF(_xlfn.IFNA(VLOOKUP(P608,buff!$K:$L,2,FALSE),"")=0,"",_xlfn.IFNA(VLOOKUP(P608,buff!$K:$L,2,FALSE),""))</f>
        <v/>
      </c>
      <c r="V608">
        <v>-37</v>
      </c>
      <c r="W608" t="s">
        <v>1554</v>
      </c>
    </row>
    <row r="609" spans="1:23" x14ac:dyDescent="0.15">
      <c r="A609" s="8" t="str">
        <f t="shared" si="98"/>
        <v>被动技能31等级4</v>
      </c>
      <c r="B609" s="8">
        <f t="shared" si="101"/>
        <v>31</v>
      </c>
      <c r="C609" s="8">
        <f t="shared" si="103"/>
        <v>4</v>
      </c>
      <c r="E609" s="8">
        <f t="shared" si="99"/>
        <v>604</v>
      </c>
      <c r="F609" t="str">
        <f t="shared" si="100"/>
        <v>迟钝</v>
      </c>
      <c r="G609">
        <v>604</v>
      </c>
      <c r="H609" s="4" t="s">
        <v>525</v>
      </c>
      <c r="I609" s="4" t="str">
        <f t="shared" si="104"/>
        <v>敌方全体速度值-46</v>
      </c>
      <c r="J609" t="s">
        <v>156</v>
      </c>
      <c r="K609" s="10" t="str">
        <f t="shared" ref="K609:K625" si="105">IF(Q609="","",Q609)&amp;IF(R609="","","|"&amp;R609)&amp;IF(S609="","","|"&amp;S609)&amp;IF(T609="","","|"&amp;T609)&amp;IF(U609="","","|"&amp;U609)</f>
        <v>20604:100:4:9</v>
      </c>
      <c r="L609" s="4" t="s">
        <v>1119</v>
      </c>
      <c r="Q609" s="6" t="str">
        <f>IF(_xlfn.IFNA(VLOOKUP(L609,buff!$K:$L,2,FALSE),"")=0,"",_xlfn.IFNA(VLOOKUP(L609,buff!$K:$L,2,FALSE),""))</f>
        <v>20604:100:4:9</v>
      </c>
      <c r="R609" s="6" t="str">
        <f>IF(_xlfn.IFNA(VLOOKUP(M609,buff!$K:$L,2,FALSE),"")=0,"",_xlfn.IFNA(VLOOKUP(M609,buff!$K:$L,2,FALSE),""))</f>
        <v/>
      </c>
      <c r="S609" s="6" t="str">
        <f>IF(_xlfn.IFNA(VLOOKUP(N609,buff!$K:$L,2,FALSE),"")=0,"",_xlfn.IFNA(VLOOKUP(N609,buff!$K:$L,2,FALSE),""))</f>
        <v/>
      </c>
      <c r="T609" s="6" t="str">
        <f>IF(_xlfn.IFNA(VLOOKUP(O609,buff!$K:$L,2,FALSE),"")=0,"",_xlfn.IFNA(VLOOKUP(O609,buff!$K:$L,2,FALSE),""))</f>
        <v/>
      </c>
      <c r="U609" s="6" t="str">
        <f>IF(_xlfn.IFNA(VLOOKUP(P609,buff!$K:$L,2,FALSE),"")=0,"",_xlfn.IFNA(VLOOKUP(P609,buff!$K:$L,2,FALSE),""))</f>
        <v/>
      </c>
      <c r="V609">
        <v>-46</v>
      </c>
      <c r="W609" t="s">
        <v>1554</v>
      </c>
    </row>
    <row r="610" spans="1:23" x14ac:dyDescent="0.15">
      <c r="A610" s="8" t="str">
        <f t="shared" si="98"/>
        <v>被动技能31等级5</v>
      </c>
      <c r="B610" s="8">
        <f t="shared" si="101"/>
        <v>31</v>
      </c>
      <c r="C610" s="8">
        <f t="shared" si="103"/>
        <v>5</v>
      </c>
      <c r="E610" s="8">
        <f t="shared" si="99"/>
        <v>605</v>
      </c>
      <c r="F610" t="str">
        <f t="shared" si="100"/>
        <v>迟钝</v>
      </c>
      <c r="G610">
        <v>605</v>
      </c>
      <c r="H610" s="4" t="s">
        <v>525</v>
      </c>
      <c r="I610" s="4" t="str">
        <f t="shared" si="104"/>
        <v>敌方全体速度值-57</v>
      </c>
      <c r="J610" t="s">
        <v>156</v>
      </c>
      <c r="K610" s="10" t="str">
        <f t="shared" si="105"/>
        <v>20605:100:4:9</v>
      </c>
      <c r="L610" s="4" t="s">
        <v>1120</v>
      </c>
      <c r="Q610" s="6" t="str">
        <f>IF(_xlfn.IFNA(VLOOKUP(L610,buff!$K:$L,2,FALSE),"")=0,"",_xlfn.IFNA(VLOOKUP(L610,buff!$K:$L,2,FALSE),""))</f>
        <v>20605:100:4:9</v>
      </c>
      <c r="R610" s="6" t="str">
        <f>IF(_xlfn.IFNA(VLOOKUP(M610,buff!$K:$L,2,FALSE),"")=0,"",_xlfn.IFNA(VLOOKUP(M610,buff!$K:$L,2,FALSE),""))</f>
        <v/>
      </c>
      <c r="S610" s="6" t="str">
        <f>IF(_xlfn.IFNA(VLOOKUP(N610,buff!$K:$L,2,FALSE),"")=0,"",_xlfn.IFNA(VLOOKUP(N610,buff!$K:$L,2,FALSE),""))</f>
        <v/>
      </c>
      <c r="T610" s="6" t="str">
        <f>IF(_xlfn.IFNA(VLOOKUP(O610,buff!$K:$L,2,FALSE),"")=0,"",_xlfn.IFNA(VLOOKUP(O610,buff!$K:$L,2,FALSE),""))</f>
        <v/>
      </c>
      <c r="U610" s="6" t="str">
        <f>IF(_xlfn.IFNA(VLOOKUP(P610,buff!$K:$L,2,FALSE),"")=0,"",_xlfn.IFNA(VLOOKUP(P610,buff!$K:$L,2,FALSE),""))</f>
        <v/>
      </c>
      <c r="V610">
        <v>-57</v>
      </c>
      <c r="W610" t="s">
        <v>1554</v>
      </c>
    </row>
    <row r="611" spans="1:23" x14ac:dyDescent="0.15">
      <c r="A611" s="8" t="str">
        <f t="shared" si="98"/>
        <v>被动技能31等级6</v>
      </c>
      <c r="B611" s="8">
        <f t="shared" si="101"/>
        <v>31</v>
      </c>
      <c r="C611" s="8">
        <f t="shared" si="103"/>
        <v>6</v>
      </c>
      <c r="E611" s="8">
        <f t="shared" si="99"/>
        <v>606</v>
      </c>
      <c r="F611" t="str">
        <f t="shared" si="100"/>
        <v>迟钝</v>
      </c>
      <c r="G611">
        <v>606</v>
      </c>
      <c r="H611" s="4" t="s">
        <v>525</v>
      </c>
      <c r="I611" s="4" t="str">
        <f t="shared" si="104"/>
        <v>敌方全体速度值-70</v>
      </c>
      <c r="J611" t="s">
        <v>156</v>
      </c>
      <c r="K611" s="10" t="str">
        <f t="shared" si="105"/>
        <v>20606:100:4:9</v>
      </c>
      <c r="L611" s="4" t="s">
        <v>1121</v>
      </c>
      <c r="Q611" s="6" t="str">
        <f>IF(_xlfn.IFNA(VLOOKUP(L611,buff!$K:$L,2,FALSE),"")=0,"",_xlfn.IFNA(VLOOKUP(L611,buff!$K:$L,2,FALSE),""))</f>
        <v>20606:100:4:9</v>
      </c>
      <c r="R611" s="6" t="str">
        <f>IF(_xlfn.IFNA(VLOOKUP(M611,buff!$K:$L,2,FALSE),"")=0,"",_xlfn.IFNA(VLOOKUP(M611,buff!$K:$L,2,FALSE),""))</f>
        <v/>
      </c>
      <c r="S611" s="6" t="str">
        <f>IF(_xlfn.IFNA(VLOOKUP(N611,buff!$K:$L,2,FALSE),"")=0,"",_xlfn.IFNA(VLOOKUP(N611,buff!$K:$L,2,FALSE),""))</f>
        <v/>
      </c>
      <c r="T611" s="6" t="str">
        <f>IF(_xlfn.IFNA(VLOOKUP(O611,buff!$K:$L,2,FALSE),"")=0,"",_xlfn.IFNA(VLOOKUP(O611,buff!$K:$L,2,FALSE),""))</f>
        <v/>
      </c>
      <c r="U611" s="6" t="str">
        <f>IF(_xlfn.IFNA(VLOOKUP(P611,buff!$K:$L,2,FALSE),"")=0,"",_xlfn.IFNA(VLOOKUP(P611,buff!$K:$L,2,FALSE),""))</f>
        <v/>
      </c>
      <c r="V611">
        <v>-70</v>
      </c>
      <c r="W611" t="s">
        <v>1554</v>
      </c>
    </row>
    <row r="612" spans="1:23" x14ac:dyDescent="0.15">
      <c r="A612" s="8" t="str">
        <f t="shared" si="98"/>
        <v>被动技能31等级7</v>
      </c>
      <c r="B612" s="8">
        <f t="shared" si="101"/>
        <v>31</v>
      </c>
      <c r="C612" s="8">
        <f t="shared" si="103"/>
        <v>7</v>
      </c>
      <c r="E612" s="8">
        <f t="shared" si="99"/>
        <v>607</v>
      </c>
      <c r="F612" t="str">
        <f t="shared" si="100"/>
        <v>迟钝</v>
      </c>
      <c r="G612">
        <v>607</v>
      </c>
      <c r="H612" s="4" t="s">
        <v>525</v>
      </c>
      <c r="I612" s="4" t="str">
        <f t="shared" si="104"/>
        <v>敌方全体速度值-86</v>
      </c>
      <c r="J612" t="s">
        <v>156</v>
      </c>
      <c r="K612" s="10" t="str">
        <f t="shared" si="105"/>
        <v>20607:100:4:9</v>
      </c>
      <c r="L612" s="4" t="s">
        <v>1122</v>
      </c>
      <c r="Q612" s="6" t="str">
        <f>IF(_xlfn.IFNA(VLOOKUP(L612,buff!$K:$L,2,FALSE),"")=0,"",_xlfn.IFNA(VLOOKUP(L612,buff!$K:$L,2,FALSE),""))</f>
        <v>20607:100:4:9</v>
      </c>
      <c r="R612" s="6" t="str">
        <f>IF(_xlfn.IFNA(VLOOKUP(M612,buff!$K:$L,2,FALSE),"")=0,"",_xlfn.IFNA(VLOOKUP(M612,buff!$K:$L,2,FALSE),""))</f>
        <v/>
      </c>
      <c r="S612" s="6" t="str">
        <f>IF(_xlfn.IFNA(VLOOKUP(N612,buff!$K:$L,2,FALSE),"")=0,"",_xlfn.IFNA(VLOOKUP(N612,buff!$K:$L,2,FALSE),""))</f>
        <v/>
      </c>
      <c r="T612" s="6" t="str">
        <f>IF(_xlfn.IFNA(VLOOKUP(O612,buff!$K:$L,2,FALSE),"")=0,"",_xlfn.IFNA(VLOOKUP(O612,buff!$K:$L,2,FALSE),""))</f>
        <v/>
      </c>
      <c r="U612" s="6" t="str">
        <f>IF(_xlfn.IFNA(VLOOKUP(P612,buff!$K:$L,2,FALSE),"")=0,"",_xlfn.IFNA(VLOOKUP(P612,buff!$K:$L,2,FALSE),""))</f>
        <v/>
      </c>
      <c r="V612">
        <v>-86</v>
      </c>
      <c r="W612" t="s">
        <v>1554</v>
      </c>
    </row>
    <row r="613" spans="1:23" x14ac:dyDescent="0.15">
      <c r="A613" s="8" t="str">
        <f t="shared" si="98"/>
        <v>被动技能31等级8</v>
      </c>
      <c r="B613" s="8">
        <f t="shared" si="101"/>
        <v>31</v>
      </c>
      <c r="C613" s="8">
        <f t="shared" si="103"/>
        <v>8</v>
      </c>
      <c r="E613" s="8">
        <f t="shared" si="99"/>
        <v>608</v>
      </c>
      <c r="F613" t="str">
        <f t="shared" si="100"/>
        <v>迟钝</v>
      </c>
      <c r="G613">
        <v>608</v>
      </c>
      <c r="H613" s="4" t="s">
        <v>525</v>
      </c>
      <c r="I613" s="4" t="str">
        <f t="shared" si="104"/>
        <v>敌方全体速度值-106</v>
      </c>
      <c r="J613" t="s">
        <v>156</v>
      </c>
      <c r="K613" s="10" t="str">
        <f t="shared" si="105"/>
        <v>20608:100:4:9</v>
      </c>
      <c r="L613" s="4" t="s">
        <v>1123</v>
      </c>
      <c r="Q613" s="6" t="str">
        <f>IF(_xlfn.IFNA(VLOOKUP(L613,buff!$K:$L,2,FALSE),"")=0,"",_xlfn.IFNA(VLOOKUP(L613,buff!$K:$L,2,FALSE),""))</f>
        <v>20608:100:4:9</v>
      </c>
      <c r="R613" s="6" t="str">
        <f>IF(_xlfn.IFNA(VLOOKUP(M613,buff!$K:$L,2,FALSE),"")=0,"",_xlfn.IFNA(VLOOKUP(M613,buff!$K:$L,2,FALSE),""))</f>
        <v/>
      </c>
      <c r="S613" s="6" t="str">
        <f>IF(_xlfn.IFNA(VLOOKUP(N613,buff!$K:$L,2,FALSE),"")=0,"",_xlfn.IFNA(VLOOKUP(N613,buff!$K:$L,2,FALSE),""))</f>
        <v/>
      </c>
      <c r="T613" s="6" t="str">
        <f>IF(_xlfn.IFNA(VLOOKUP(O613,buff!$K:$L,2,FALSE),"")=0,"",_xlfn.IFNA(VLOOKUP(O613,buff!$K:$L,2,FALSE),""))</f>
        <v/>
      </c>
      <c r="U613" s="6" t="str">
        <f>IF(_xlfn.IFNA(VLOOKUP(P613,buff!$K:$L,2,FALSE),"")=0,"",_xlfn.IFNA(VLOOKUP(P613,buff!$K:$L,2,FALSE),""))</f>
        <v/>
      </c>
      <c r="V613">
        <v>-106</v>
      </c>
      <c r="W613" t="s">
        <v>1554</v>
      </c>
    </row>
    <row r="614" spans="1:23" x14ac:dyDescent="0.15">
      <c r="A614" s="8" t="str">
        <f t="shared" si="98"/>
        <v>被动技能31等级9</v>
      </c>
      <c r="B614" s="8">
        <f t="shared" si="101"/>
        <v>31</v>
      </c>
      <c r="C614" s="8">
        <f t="shared" si="103"/>
        <v>9</v>
      </c>
      <c r="E614" s="8">
        <f t="shared" si="99"/>
        <v>609</v>
      </c>
      <c r="F614" t="str">
        <f t="shared" si="100"/>
        <v>迟钝</v>
      </c>
      <c r="G614">
        <v>609</v>
      </c>
      <c r="H614" s="4" t="s">
        <v>525</v>
      </c>
      <c r="I614" s="4" t="str">
        <f t="shared" si="104"/>
        <v>敌方全体速度值-130</v>
      </c>
      <c r="J614" t="s">
        <v>156</v>
      </c>
      <c r="K614" s="10" t="str">
        <f t="shared" si="105"/>
        <v>20609:100:4:9</v>
      </c>
      <c r="L614" s="4" t="s">
        <v>1124</v>
      </c>
      <c r="Q614" s="6" t="str">
        <f>IF(_xlfn.IFNA(VLOOKUP(L614,buff!$K:$L,2,FALSE),"")=0,"",_xlfn.IFNA(VLOOKUP(L614,buff!$K:$L,2,FALSE),""))</f>
        <v>20609:100:4:9</v>
      </c>
      <c r="R614" s="6" t="str">
        <f>IF(_xlfn.IFNA(VLOOKUP(M614,buff!$K:$L,2,FALSE),"")=0,"",_xlfn.IFNA(VLOOKUP(M614,buff!$K:$L,2,FALSE),""))</f>
        <v/>
      </c>
      <c r="S614" s="6" t="str">
        <f>IF(_xlfn.IFNA(VLOOKUP(N614,buff!$K:$L,2,FALSE),"")=0,"",_xlfn.IFNA(VLOOKUP(N614,buff!$K:$L,2,FALSE),""))</f>
        <v/>
      </c>
      <c r="T614" s="6" t="str">
        <f>IF(_xlfn.IFNA(VLOOKUP(O614,buff!$K:$L,2,FALSE),"")=0,"",_xlfn.IFNA(VLOOKUP(O614,buff!$K:$L,2,FALSE),""))</f>
        <v/>
      </c>
      <c r="U614" s="6" t="str">
        <f>IF(_xlfn.IFNA(VLOOKUP(P614,buff!$K:$L,2,FALSE),"")=0,"",_xlfn.IFNA(VLOOKUP(P614,buff!$K:$L,2,FALSE),""))</f>
        <v/>
      </c>
      <c r="V614">
        <v>-130</v>
      </c>
      <c r="W614" t="s">
        <v>1554</v>
      </c>
    </row>
    <row r="615" spans="1:23" x14ac:dyDescent="0.15">
      <c r="A615" s="8" t="str">
        <f t="shared" si="98"/>
        <v>被动技能31等级10</v>
      </c>
      <c r="B615" s="8">
        <f t="shared" si="101"/>
        <v>31</v>
      </c>
      <c r="C615" s="8">
        <f t="shared" si="103"/>
        <v>10</v>
      </c>
      <c r="E615" s="8">
        <f t="shared" si="99"/>
        <v>610</v>
      </c>
      <c r="F615" t="str">
        <f t="shared" si="100"/>
        <v>迟钝</v>
      </c>
      <c r="G615">
        <v>610</v>
      </c>
      <c r="H615" s="4" t="s">
        <v>525</v>
      </c>
      <c r="I615" s="4" t="str">
        <f t="shared" si="104"/>
        <v>敌方全体速度值-161</v>
      </c>
      <c r="J615" t="s">
        <v>156</v>
      </c>
      <c r="K615" s="10" t="str">
        <f t="shared" si="105"/>
        <v>20610:100:4:9</v>
      </c>
      <c r="L615" s="4" t="s">
        <v>1125</v>
      </c>
      <c r="Q615" s="6" t="str">
        <f>IF(_xlfn.IFNA(VLOOKUP(L615,buff!$K:$L,2,FALSE),"")=0,"",_xlfn.IFNA(VLOOKUP(L615,buff!$K:$L,2,FALSE),""))</f>
        <v>20610:100:4:9</v>
      </c>
      <c r="R615" s="6" t="str">
        <f>IF(_xlfn.IFNA(VLOOKUP(M615,buff!$K:$L,2,FALSE),"")=0,"",_xlfn.IFNA(VLOOKUP(M615,buff!$K:$L,2,FALSE),""))</f>
        <v/>
      </c>
      <c r="S615" s="6" t="str">
        <f>IF(_xlfn.IFNA(VLOOKUP(N615,buff!$K:$L,2,FALSE),"")=0,"",_xlfn.IFNA(VLOOKUP(N615,buff!$K:$L,2,FALSE),""))</f>
        <v/>
      </c>
      <c r="T615" s="6" t="str">
        <f>IF(_xlfn.IFNA(VLOOKUP(O615,buff!$K:$L,2,FALSE),"")=0,"",_xlfn.IFNA(VLOOKUP(O615,buff!$K:$L,2,FALSE),""))</f>
        <v/>
      </c>
      <c r="U615" s="6" t="str">
        <f>IF(_xlfn.IFNA(VLOOKUP(P615,buff!$K:$L,2,FALSE),"")=0,"",_xlfn.IFNA(VLOOKUP(P615,buff!$K:$L,2,FALSE),""))</f>
        <v/>
      </c>
      <c r="V615">
        <v>-161</v>
      </c>
      <c r="W615" t="s">
        <v>1554</v>
      </c>
    </row>
    <row r="616" spans="1:23" x14ac:dyDescent="0.15">
      <c r="A616" s="8" t="str">
        <f t="shared" si="98"/>
        <v>被动技能31等级11</v>
      </c>
      <c r="B616" s="8">
        <f t="shared" si="101"/>
        <v>31</v>
      </c>
      <c r="C616" s="8">
        <f t="shared" si="103"/>
        <v>11</v>
      </c>
      <c r="E616" s="8">
        <f t="shared" si="99"/>
        <v>611</v>
      </c>
      <c r="F616" t="str">
        <f t="shared" si="100"/>
        <v>迟钝</v>
      </c>
      <c r="G616">
        <v>611</v>
      </c>
      <c r="H616" s="4" t="s">
        <v>525</v>
      </c>
      <c r="I616" s="4" t="str">
        <f t="shared" si="104"/>
        <v>敌方全体速度值-198</v>
      </c>
      <c r="J616" t="s">
        <v>156</v>
      </c>
      <c r="K616" s="10" t="str">
        <f t="shared" si="105"/>
        <v>20611:100:4:9</v>
      </c>
      <c r="L616" s="4" t="s">
        <v>1126</v>
      </c>
      <c r="Q616" s="6" t="str">
        <f>IF(_xlfn.IFNA(VLOOKUP(L616,buff!$K:$L,2,FALSE),"")=0,"",_xlfn.IFNA(VLOOKUP(L616,buff!$K:$L,2,FALSE),""))</f>
        <v>20611:100:4:9</v>
      </c>
      <c r="R616" s="6" t="str">
        <f>IF(_xlfn.IFNA(VLOOKUP(M616,buff!$K:$L,2,FALSE),"")=0,"",_xlfn.IFNA(VLOOKUP(M616,buff!$K:$L,2,FALSE),""))</f>
        <v/>
      </c>
      <c r="S616" s="6" t="str">
        <f>IF(_xlfn.IFNA(VLOOKUP(N616,buff!$K:$L,2,FALSE),"")=0,"",_xlfn.IFNA(VLOOKUP(N616,buff!$K:$L,2,FALSE),""))</f>
        <v/>
      </c>
      <c r="T616" s="6" t="str">
        <f>IF(_xlfn.IFNA(VLOOKUP(O616,buff!$K:$L,2,FALSE),"")=0,"",_xlfn.IFNA(VLOOKUP(O616,buff!$K:$L,2,FALSE),""))</f>
        <v/>
      </c>
      <c r="U616" s="6" t="str">
        <f>IF(_xlfn.IFNA(VLOOKUP(P616,buff!$K:$L,2,FALSE),"")=0,"",_xlfn.IFNA(VLOOKUP(P616,buff!$K:$L,2,FALSE),""))</f>
        <v/>
      </c>
      <c r="V616">
        <v>-198</v>
      </c>
      <c r="W616" t="s">
        <v>1554</v>
      </c>
    </row>
    <row r="617" spans="1:23" x14ac:dyDescent="0.15">
      <c r="A617" s="8" t="str">
        <f t="shared" si="98"/>
        <v>被动技能31等级12</v>
      </c>
      <c r="B617" s="8">
        <f t="shared" si="101"/>
        <v>31</v>
      </c>
      <c r="C617" s="8">
        <f t="shared" si="103"/>
        <v>12</v>
      </c>
      <c r="E617" s="8">
        <f t="shared" si="99"/>
        <v>612</v>
      </c>
      <c r="F617" t="str">
        <f t="shared" si="100"/>
        <v>迟钝</v>
      </c>
      <c r="G617">
        <v>612</v>
      </c>
      <c r="H617" s="4" t="s">
        <v>525</v>
      </c>
      <c r="I617" s="4" t="str">
        <f t="shared" si="104"/>
        <v>敌方全体速度值-243</v>
      </c>
      <c r="J617" t="s">
        <v>156</v>
      </c>
      <c r="K617" s="10" t="str">
        <f t="shared" si="105"/>
        <v>20612:100:4:9</v>
      </c>
      <c r="L617" s="4" t="s">
        <v>1127</v>
      </c>
      <c r="Q617" s="6" t="str">
        <f>IF(_xlfn.IFNA(VLOOKUP(L617,buff!$K:$L,2,FALSE),"")=0,"",_xlfn.IFNA(VLOOKUP(L617,buff!$K:$L,2,FALSE),""))</f>
        <v>20612:100:4:9</v>
      </c>
      <c r="R617" s="6" t="str">
        <f>IF(_xlfn.IFNA(VLOOKUP(M617,buff!$K:$L,2,FALSE),"")=0,"",_xlfn.IFNA(VLOOKUP(M617,buff!$K:$L,2,FALSE),""))</f>
        <v/>
      </c>
      <c r="S617" s="6" t="str">
        <f>IF(_xlfn.IFNA(VLOOKUP(N617,buff!$K:$L,2,FALSE),"")=0,"",_xlfn.IFNA(VLOOKUP(N617,buff!$K:$L,2,FALSE),""))</f>
        <v/>
      </c>
      <c r="T617" s="6" t="str">
        <f>IF(_xlfn.IFNA(VLOOKUP(O617,buff!$K:$L,2,FALSE),"")=0,"",_xlfn.IFNA(VLOOKUP(O617,buff!$K:$L,2,FALSE),""))</f>
        <v/>
      </c>
      <c r="U617" s="6" t="str">
        <f>IF(_xlfn.IFNA(VLOOKUP(P617,buff!$K:$L,2,FALSE),"")=0,"",_xlfn.IFNA(VLOOKUP(P617,buff!$K:$L,2,FALSE),""))</f>
        <v/>
      </c>
      <c r="V617">
        <v>-243</v>
      </c>
      <c r="W617" t="s">
        <v>1554</v>
      </c>
    </row>
    <row r="618" spans="1:23" x14ac:dyDescent="0.15">
      <c r="A618" s="8" t="str">
        <f t="shared" si="98"/>
        <v>被动技能31等级13</v>
      </c>
      <c r="B618" s="8">
        <f t="shared" si="101"/>
        <v>31</v>
      </c>
      <c r="C618" s="8">
        <f t="shared" si="103"/>
        <v>13</v>
      </c>
      <c r="E618" s="8">
        <f t="shared" si="99"/>
        <v>613</v>
      </c>
      <c r="F618" t="str">
        <f t="shared" si="100"/>
        <v>迟钝</v>
      </c>
      <c r="G618">
        <v>613</v>
      </c>
      <c r="H618" s="4" t="s">
        <v>525</v>
      </c>
      <c r="I618" s="4" t="str">
        <f t="shared" si="104"/>
        <v>敌方全体速度值-299</v>
      </c>
      <c r="J618" t="s">
        <v>156</v>
      </c>
      <c r="K618" s="10" t="str">
        <f t="shared" si="105"/>
        <v>20613:100:4:9</v>
      </c>
      <c r="L618" s="4" t="s">
        <v>1128</v>
      </c>
      <c r="Q618" s="6" t="str">
        <f>IF(_xlfn.IFNA(VLOOKUP(L618,buff!$K:$L,2,FALSE),"")=0,"",_xlfn.IFNA(VLOOKUP(L618,buff!$K:$L,2,FALSE),""))</f>
        <v>20613:100:4:9</v>
      </c>
      <c r="R618" s="6" t="str">
        <f>IF(_xlfn.IFNA(VLOOKUP(M618,buff!$K:$L,2,FALSE),"")=0,"",_xlfn.IFNA(VLOOKUP(M618,buff!$K:$L,2,FALSE),""))</f>
        <v/>
      </c>
      <c r="S618" s="6" t="str">
        <f>IF(_xlfn.IFNA(VLOOKUP(N618,buff!$K:$L,2,FALSE),"")=0,"",_xlfn.IFNA(VLOOKUP(N618,buff!$K:$L,2,FALSE),""))</f>
        <v/>
      </c>
      <c r="T618" s="6" t="str">
        <f>IF(_xlfn.IFNA(VLOOKUP(O618,buff!$K:$L,2,FALSE),"")=0,"",_xlfn.IFNA(VLOOKUP(O618,buff!$K:$L,2,FALSE),""))</f>
        <v/>
      </c>
      <c r="U618" s="6" t="str">
        <f>IF(_xlfn.IFNA(VLOOKUP(P618,buff!$K:$L,2,FALSE),"")=0,"",_xlfn.IFNA(VLOOKUP(P618,buff!$K:$L,2,FALSE),""))</f>
        <v/>
      </c>
      <c r="V618">
        <v>-299</v>
      </c>
      <c r="W618" t="s">
        <v>1554</v>
      </c>
    </row>
    <row r="619" spans="1:23" x14ac:dyDescent="0.15">
      <c r="A619" s="8" t="str">
        <f t="shared" si="98"/>
        <v>被动技能31等级14</v>
      </c>
      <c r="B619" s="8">
        <f t="shared" si="101"/>
        <v>31</v>
      </c>
      <c r="C619" s="8">
        <f t="shared" si="103"/>
        <v>14</v>
      </c>
      <c r="E619" s="8">
        <f t="shared" si="99"/>
        <v>614</v>
      </c>
      <c r="F619" t="str">
        <f t="shared" si="100"/>
        <v>迟钝</v>
      </c>
      <c r="G619">
        <v>614</v>
      </c>
      <c r="H619" s="4" t="s">
        <v>525</v>
      </c>
      <c r="I619" s="4" t="str">
        <f t="shared" si="104"/>
        <v>敌方全体速度值-368</v>
      </c>
      <c r="J619" t="s">
        <v>156</v>
      </c>
      <c r="K619" s="10" t="str">
        <f t="shared" si="105"/>
        <v>20614:100:4:9</v>
      </c>
      <c r="L619" s="4" t="s">
        <v>1129</v>
      </c>
      <c r="Q619" s="6" t="str">
        <f>IF(_xlfn.IFNA(VLOOKUP(L619,buff!$K:$L,2,FALSE),"")=0,"",_xlfn.IFNA(VLOOKUP(L619,buff!$K:$L,2,FALSE),""))</f>
        <v>20614:100:4:9</v>
      </c>
      <c r="R619" s="6" t="str">
        <f>IF(_xlfn.IFNA(VLOOKUP(M619,buff!$K:$L,2,FALSE),"")=0,"",_xlfn.IFNA(VLOOKUP(M619,buff!$K:$L,2,FALSE),""))</f>
        <v/>
      </c>
      <c r="S619" s="6" t="str">
        <f>IF(_xlfn.IFNA(VLOOKUP(N619,buff!$K:$L,2,FALSE),"")=0,"",_xlfn.IFNA(VLOOKUP(N619,buff!$K:$L,2,FALSE),""))</f>
        <v/>
      </c>
      <c r="T619" s="6" t="str">
        <f>IF(_xlfn.IFNA(VLOOKUP(O619,buff!$K:$L,2,FALSE),"")=0,"",_xlfn.IFNA(VLOOKUP(O619,buff!$K:$L,2,FALSE),""))</f>
        <v/>
      </c>
      <c r="U619" s="6" t="str">
        <f>IF(_xlfn.IFNA(VLOOKUP(P619,buff!$K:$L,2,FALSE),"")=0,"",_xlfn.IFNA(VLOOKUP(P619,buff!$K:$L,2,FALSE),""))</f>
        <v/>
      </c>
      <c r="V619">
        <v>-368</v>
      </c>
      <c r="W619" t="s">
        <v>1554</v>
      </c>
    </row>
    <row r="620" spans="1:23" x14ac:dyDescent="0.15">
      <c r="A620" s="8" t="str">
        <f t="shared" si="98"/>
        <v>被动技能31等级15</v>
      </c>
      <c r="B620" s="8">
        <f t="shared" si="101"/>
        <v>31</v>
      </c>
      <c r="C620" s="8">
        <f t="shared" si="103"/>
        <v>15</v>
      </c>
      <c r="E620" s="8">
        <f t="shared" si="99"/>
        <v>615</v>
      </c>
      <c r="F620" t="str">
        <f t="shared" si="100"/>
        <v>迟钝</v>
      </c>
      <c r="G620">
        <v>615</v>
      </c>
      <c r="H620" s="4" t="s">
        <v>525</v>
      </c>
      <c r="I620" s="4" t="str">
        <f t="shared" si="104"/>
        <v>敌方全体速度值-453</v>
      </c>
      <c r="J620" t="s">
        <v>156</v>
      </c>
      <c r="K620" s="10" t="str">
        <f t="shared" si="105"/>
        <v>20615:100:4:9</v>
      </c>
      <c r="L620" s="4" t="s">
        <v>1130</v>
      </c>
      <c r="Q620" s="6" t="str">
        <f>IF(_xlfn.IFNA(VLOOKUP(L620,buff!$K:$L,2,FALSE),"")=0,"",_xlfn.IFNA(VLOOKUP(L620,buff!$K:$L,2,FALSE),""))</f>
        <v>20615:100:4:9</v>
      </c>
      <c r="R620" s="6" t="str">
        <f>IF(_xlfn.IFNA(VLOOKUP(M620,buff!$K:$L,2,FALSE),"")=0,"",_xlfn.IFNA(VLOOKUP(M620,buff!$K:$L,2,FALSE),""))</f>
        <v/>
      </c>
      <c r="S620" s="6" t="str">
        <f>IF(_xlfn.IFNA(VLOOKUP(N620,buff!$K:$L,2,FALSE),"")=0,"",_xlfn.IFNA(VLOOKUP(N620,buff!$K:$L,2,FALSE),""))</f>
        <v/>
      </c>
      <c r="T620" s="6" t="str">
        <f>IF(_xlfn.IFNA(VLOOKUP(O620,buff!$K:$L,2,FALSE),"")=0,"",_xlfn.IFNA(VLOOKUP(O620,buff!$K:$L,2,FALSE),""))</f>
        <v/>
      </c>
      <c r="U620" s="6" t="str">
        <f>IF(_xlfn.IFNA(VLOOKUP(P620,buff!$K:$L,2,FALSE),"")=0,"",_xlfn.IFNA(VLOOKUP(P620,buff!$K:$L,2,FALSE),""))</f>
        <v/>
      </c>
      <c r="V620">
        <v>-453</v>
      </c>
      <c r="W620" t="s">
        <v>1554</v>
      </c>
    </row>
    <row r="621" spans="1:23" x14ac:dyDescent="0.15">
      <c r="A621" s="8" t="str">
        <f t="shared" si="98"/>
        <v>被动技能31等级16</v>
      </c>
      <c r="B621" s="8">
        <f t="shared" si="101"/>
        <v>31</v>
      </c>
      <c r="C621" s="8">
        <f t="shared" si="103"/>
        <v>16</v>
      </c>
      <c r="E621" s="8">
        <f t="shared" si="99"/>
        <v>616</v>
      </c>
      <c r="F621" t="str">
        <f t="shared" si="100"/>
        <v>迟钝</v>
      </c>
      <c r="G621">
        <v>616</v>
      </c>
      <c r="H621" s="4" t="s">
        <v>525</v>
      </c>
      <c r="I621" s="4" t="str">
        <f t="shared" si="104"/>
        <v>敌方全体速度值-558</v>
      </c>
      <c r="J621" t="s">
        <v>156</v>
      </c>
      <c r="K621" s="10" t="str">
        <f t="shared" si="105"/>
        <v>20616:100:4:9</v>
      </c>
      <c r="L621" s="4" t="s">
        <v>1131</v>
      </c>
      <c r="Q621" s="6" t="str">
        <f>IF(_xlfn.IFNA(VLOOKUP(L621,buff!$K:$L,2,FALSE),"")=0,"",_xlfn.IFNA(VLOOKUP(L621,buff!$K:$L,2,FALSE),""))</f>
        <v>20616:100:4:9</v>
      </c>
      <c r="R621" s="6" t="str">
        <f>IF(_xlfn.IFNA(VLOOKUP(M621,buff!$K:$L,2,FALSE),"")=0,"",_xlfn.IFNA(VLOOKUP(M621,buff!$K:$L,2,FALSE),""))</f>
        <v/>
      </c>
      <c r="S621" s="6" t="str">
        <f>IF(_xlfn.IFNA(VLOOKUP(N621,buff!$K:$L,2,FALSE),"")=0,"",_xlfn.IFNA(VLOOKUP(N621,buff!$K:$L,2,FALSE),""))</f>
        <v/>
      </c>
      <c r="T621" s="6" t="str">
        <f>IF(_xlfn.IFNA(VLOOKUP(O621,buff!$K:$L,2,FALSE),"")=0,"",_xlfn.IFNA(VLOOKUP(O621,buff!$K:$L,2,FALSE),""))</f>
        <v/>
      </c>
      <c r="U621" s="6" t="str">
        <f>IF(_xlfn.IFNA(VLOOKUP(P621,buff!$K:$L,2,FALSE),"")=0,"",_xlfn.IFNA(VLOOKUP(P621,buff!$K:$L,2,FALSE),""))</f>
        <v/>
      </c>
      <c r="V621">
        <v>-558</v>
      </c>
      <c r="W621" t="s">
        <v>1554</v>
      </c>
    </row>
    <row r="622" spans="1:23" x14ac:dyDescent="0.15">
      <c r="A622" s="8" t="str">
        <f t="shared" si="98"/>
        <v>被动技能31等级17</v>
      </c>
      <c r="B622" s="8">
        <f t="shared" si="101"/>
        <v>31</v>
      </c>
      <c r="C622" s="8">
        <f t="shared" si="103"/>
        <v>17</v>
      </c>
      <c r="E622" s="8">
        <f t="shared" si="99"/>
        <v>617</v>
      </c>
      <c r="F622" t="str">
        <f t="shared" si="100"/>
        <v>迟钝</v>
      </c>
      <c r="G622">
        <v>617</v>
      </c>
      <c r="H622" s="4" t="s">
        <v>525</v>
      </c>
      <c r="I622" s="4" t="str">
        <f t="shared" si="104"/>
        <v>敌方全体速度值-687</v>
      </c>
      <c r="J622" t="s">
        <v>156</v>
      </c>
      <c r="K622" s="10" t="str">
        <f t="shared" si="105"/>
        <v>20617:100:4:9</v>
      </c>
      <c r="L622" s="4" t="s">
        <v>1132</v>
      </c>
      <c r="Q622" s="6" t="str">
        <f>IF(_xlfn.IFNA(VLOOKUP(L622,buff!$K:$L,2,FALSE),"")=0,"",_xlfn.IFNA(VLOOKUP(L622,buff!$K:$L,2,FALSE),""))</f>
        <v>20617:100:4:9</v>
      </c>
      <c r="R622" s="6" t="str">
        <f>IF(_xlfn.IFNA(VLOOKUP(M622,buff!$K:$L,2,FALSE),"")=0,"",_xlfn.IFNA(VLOOKUP(M622,buff!$K:$L,2,FALSE),""))</f>
        <v/>
      </c>
      <c r="S622" s="6" t="str">
        <f>IF(_xlfn.IFNA(VLOOKUP(N622,buff!$K:$L,2,FALSE),"")=0,"",_xlfn.IFNA(VLOOKUP(N622,buff!$K:$L,2,FALSE),""))</f>
        <v/>
      </c>
      <c r="T622" s="6" t="str">
        <f>IF(_xlfn.IFNA(VLOOKUP(O622,buff!$K:$L,2,FALSE),"")=0,"",_xlfn.IFNA(VLOOKUP(O622,buff!$K:$L,2,FALSE),""))</f>
        <v/>
      </c>
      <c r="U622" s="6" t="str">
        <f>IF(_xlfn.IFNA(VLOOKUP(P622,buff!$K:$L,2,FALSE),"")=0,"",_xlfn.IFNA(VLOOKUP(P622,buff!$K:$L,2,FALSE),""))</f>
        <v/>
      </c>
      <c r="V622">
        <v>-687</v>
      </c>
      <c r="W622" t="s">
        <v>1554</v>
      </c>
    </row>
    <row r="623" spans="1:23" x14ac:dyDescent="0.15">
      <c r="A623" s="8" t="str">
        <f t="shared" si="98"/>
        <v>被动技能31等级18</v>
      </c>
      <c r="B623" s="8">
        <f t="shared" si="101"/>
        <v>31</v>
      </c>
      <c r="C623" s="8">
        <f t="shared" si="103"/>
        <v>18</v>
      </c>
      <c r="E623" s="8">
        <f t="shared" si="99"/>
        <v>618</v>
      </c>
      <c r="F623" t="str">
        <f t="shared" si="100"/>
        <v>迟钝</v>
      </c>
      <c r="G623">
        <v>618</v>
      </c>
      <c r="H623" s="4" t="s">
        <v>525</v>
      </c>
      <c r="I623" s="4" t="str">
        <f t="shared" si="104"/>
        <v>敌方全体速度值-846</v>
      </c>
      <c r="J623" t="s">
        <v>156</v>
      </c>
      <c r="K623" s="10" t="str">
        <f t="shared" si="105"/>
        <v>20618:100:4:9</v>
      </c>
      <c r="L623" s="4" t="s">
        <v>1133</v>
      </c>
      <c r="Q623" s="6" t="str">
        <f>IF(_xlfn.IFNA(VLOOKUP(L623,buff!$K:$L,2,FALSE),"")=0,"",_xlfn.IFNA(VLOOKUP(L623,buff!$K:$L,2,FALSE),""))</f>
        <v>20618:100:4:9</v>
      </c>
      <c r="R623" s="6" t="str">
        <f>IF(_xlfn.IFNA(VLOOKUP(M623,buff!$K:$L,2,FALSE),"")=0,"",_xlfn.IFNA(VLOOKUP(M623,buff!$K:$L,2,FALSE),""))</f>
        <v/>
      </c>
      <c r="S623" s="6" t="str">
        <f>IF(_xlfn.IFNA(VLOOKUP(N623,buff!$K:$L,2,FALSE),"")=0,"",_xlfn.IFNA(VLOOKUP(N623,buff!$K:$L,2,FALSE),""))</f>
        <v/>
      </c>
      <c r="T623" s="6" t="str">
        <f>IF(_xlfn.IFNA(VLOOKUP(O623,buff!$K:$L,2,FALSE),"")=0,"",_xlfn.IFNA(VLOOKUP(O623,buff!$K:$L,2,FALSE),""))</f>
        <v/>
      </c>
      <c r="U623" s="6" t="str">
        <f>IF(_xlfn.IFNA(VLOOKUP(P623,buff!$K:$L,2,FALSE),"")=0,"",_xlfn.IFNA(VLOOKUP(P623,buff!$K:$L,2,FALSE),""))</f>
        <v/>
      </c>
      <c r="V623">
        <v>-846</v>
      </c>
      <c r="W623" t="s">
        <v>1554</v>
      </c>
    </row>
    <row r="624" spans="1:23" x14ac:dyDescent="0.15">
      <c r="A624" s="8" t="str">
        <f t="shared" si="98"/>
        <v>被动技能31等级19</v>
      </c>
      <c r="B624" s="8">
        <f t="shared" si="101"/>
        <v>31</v>
      </c>
      <c r="C624" s="8">
        <f t="shared" si="103"/>
        <v>19</v>
      </c>
      <c r="E624" s="8">
        <f t="shared" si="99"/>
        <v>619</v>
      </c>
      <c r="F624" t="str">
        <f t="shared" si="100"/>
        <v>迟钝</v>
      </c>
      <c r="G624">
        <v>619</v>
      </c>
      <c r="H624" s="4" t="s">
        <v>525</v>
      </c>
      <c r="I624" s="4" t="str">
        <f t="shared" si="104"/>
        <v>敌方全体速度值-1042</v>
      </c>
      <c r="J624" t="s">
        <v>156</v>
      </c>
      <c r="K624" s="10" t="str">
        <f t="shared" si="105"/>
        <v>20619:100:4:9</v>
      </c>
      <c r="L624" s="4" t="s">
        <v>1134</v>
      </c>
      <c r="Q624" s="6" t="str">
        <f>IF(_xlfn.IFNA(VLOOKUP(L624,buff!$K:$L,2,FALSE),"")=0,"",_xlfn.IFNA(VLOOKUP(L624,buff!$K:$L,2,FALSE),""))</f>
        <v>20619:100:4:9</v>
      </c>
      <c r="R624" s="6" t="str">
        <f>IF(_xlfn.IFNA(VLOOKUP(M624,buff!$K:$L,2,FALSE),"")=0,"",_xlfn.IFNA(VLOOKUP(M624,buff!$K:$L,2,FALSE),""))</f>
        <v/>
      </c>
      <c r="S624" s="6" t="str">
        <f>IF(_xlfn.IFNA(VLOOKUP(N624,buff!$K:$L,2,FALSE),"")=0,"",_xlfn.IFNA(VLOOKUP(N624,buff!$K:$L,2,FALSE),""))</f>
        <v/>
      </c>
      <c r="T624" s="6" t="str">
        <f>IF(_xlfn.IFNA(VLOOKUP(O624,buff!$K:$L,2,FALSE),"")=0,"",_xlfn.IFNA(VLOOKUP(O624,buff!$K:$L,2,FALSE),""))</f>
        <v/>
      </c>
      <c r="U624" s="6" t="str">
        <f>IF(_xlfn.IFNA(VLOOKUP(P624,buff!$K:$L,2,FALSE),"")=0,"",_xlfn.IFNA(VLOOKUP(P624,buff!$K:$L,2,FALSE),""))</f>
        <v/>
      </c>
      <c r="V624">
        <v>-1042</v>
      </c>
      <c r="W624" t="s">
        <v>1554</v>
      </c>
    </row>
    <row r="625" spans="1:23" x14ac:dyDescent="0.15">
      <c r="A625" s="8" t="str">
        <f t="shared" si="98"/>
        <v>被动技能31等级20</v>
      </c>
      <c r="B625" s="8">
        <f t="shared" si="101"/>
        <v>31</v>
      </c>
      <c r="C625" s="8">
        <f t="shared" si="103"/>
        <v>20</v>
      </c>
      <c r="E625" s="8">
        <f t="shared" si="99"/>
        <v>620</v>
      </c>
      <c r="F625" t="str">
        <f t="shared" si="100"/>
        <v>迟钝</v>
      </c>
      <c r="G625">
        <v>620</v>
      </c>
      <c r="H625" s="4" t="s">
        <v>525</v>
      </c>
      <c r="I625" s="4" t="str">
        <f t="shared" si="104"/>
        <v>敌方全体速度值-1282</v>
      </c>
      <c r="J625" t="s">
        <v>156</v>
      </c>
      <c r="K625" s="10" t="str">
        <f t="shared" si="105"/>
        <v>20620:100:4:9</v>
      </c>
      <c r="L625" s="4" t="s">
        <v>1135</v>
      </c>
      <c r="Q625" s="6" t="str">
        <f>IF(_xlfn.IFNA(VLOOKUP(L625,buff!$K:$L,2,FALSE),"")=0,"",_xlfn.IFNA(VLOOKUP(L625,buff!$K:$L,2,FALSE),""))</f>
        <v>20620:100:4:9</v>
      </c>
      <c r="R625" s="6" t="str">
        <f>IF(_xlfn.IFNA(VLOOKUP(M625,buff!$K:$L,2,FALSE),"")=0,"",_xlfn.IFNA(VLOOKUP(M625,buff!$K:$L,2,FALSE),""))</f>
        <v/>
      </c>
      <c r="S625" s="6" t="str">
        <f>IF(_xlfn.IFNA(VLOOKUP(N625,buff!$K:$L,2,FALSE),"")=0,"",_xlfn.IFNA(VLOOKUP(N625,buff!$K:$L,2,FALSE),""))</f>
        <v/>
      </c>
      <c r="T625" s="6" t="str">
        <f>IF(_xlfn.IFNA(VLOOKUP(O625,buff!$K:$L,2,FALSE),"")=0,"",_xlfn.IFNA(VLOOKUP(O625,buff!$K:$L,2,FALSE),""))</f>
        <v/>
      </c>
      <c r="U625" s="6" t="str">
        <f>IF(_xlfn.IFNA(VLOOKUP(P625,buff!$K:$L,2,FALSE),"")=0,"",_xlfn.IFNA(VLOOKUP(P625,buff!$K:$L,2,FALSE),""))</f>
        <v/>
      </c>
      <c r="V625">
        <v>-1282</v>
      </c>
      <c r="W625" t="s">
        <v>1554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M1953"/>
  <sheetViews>
    <sheetView topLeftCell="G1" workbookViewId="0">
      <selection activeCell="K5" sqref="K5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4.1640625" style="6" customWidth="1"/>
    <col min="15" max="16" width="12.6640625" customWidth="1"/>
    <col min="18" max="18" width="22.5" bestFit="1" customWidth="1"/>
    <col min="19" max="19" width="30.5" bestFit="1" customWidth="1"/>
    <col min="35" max="35" width="44.5" style="12" customWidth="1"/>
    <col min="36" max="36" width="11.5" bestFit="1" customWidth="1"/>
    <col min="37" max="37" width="8.1640625" bestFit="1" customWidth="1"/>
    <col min="38" max="40" width="11.5" bestFit="1" customWidth="1"/>
    <col min="41" max="42" width="13.1640625" bestFit="1" customWidth="1"/>
    <col min="45" max="45" width="18.1640625" bestFit="1" customWidth="1"/>
    <col min="52" max="52" width="40.5" style="12" bestFit="1" customWidth="1"/>
    <col min="53" max="53" width="10.5" style="12" bestFit="1" customWidth="1"/>
    <col min="54" max="62" width="10.83203125" style="12"/>
  </cols>
  <sheetData>
    <row r="1" spans="8:65" x14ac:dyDescent="0.15">
      <c r="H1" t="s">
        <v>1137</v>
      </c>
      <c r="I1" t="s">
        <v>127</v>
      </c>
      <c r="J1" t="s">
        <v>1140</v>
      </c>
    </row>
    <row r="2" spans="8:65" x14ac:dyDescent="0.15">
      <c r="H2" t="s">
        <v>1138</v>
      </c>
      <c r="J2" s="1"/>
      <c r="K2" s="1"/>
      <c r="L2" s="5"/>
      <c r="M2" s="1"/>
      <c r="N2" s="1"/>
      <c r="O2" s="1"/>
      <c r="P2" s="1"/>
      <c r="Q2" s="1" t="s">
        <v>2</v>
      </c>
      <c r="R2" s="1" t="s">
        <v>3</v>
      </c>
      <c r="S2" s="1" t="s">
        <v>4</v>
      </c>
      <c r="T2" s="1" t="s">
        <v>140</v>
      </c>
      <c r="U2" s="1" t="s">
        <v>57</v>
      </c>
      <c r="V2" s="1" t="s">
        <v>58</v>
      </c>
      <c r="W2" s="1" t="s">
        <v>20</v>
      </c>
      <c r="X2" s="1" t="s">
        <v>59</v>
      </c>
      <c r="AI2" s="1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447</v>
      </c>
      <c r="AO2" s="1" t="s">
        <v>494</v>
      </c>
      <c r="AP2" s="1" t="s">
        <v>495</v>
      </c>
      <c r="AQ2" s="1" t="s">
        <v>66</v>
      </c>
      <c r="AR2" s="1" t="s">
        <v>67</v>
      </c>
      <c r="AS2" s="1" t="s">
        <v>68</v>
      </c>
      <c r="AT2" s="1" t="s">
        <v>69</v>
      </c>
      <c r="AU2" s="1"/>
      <c r="AV2" s="1"/>
      <c r="AW2" s="1"/>
      <c r="AX2" s="1"/>
      <c r="AY2" s="1"/>
      <c r="AZ2" s="11" t="s">
        <v>54</v>
      </c>
      <c r="BA2" s="11" t="s">
        <v>143</v>
      </c>
      <c r="BB2" s="11" t="s">
        <v>144</v>
      </c>
      <c r="BC2" s="11" t="s">
        <v>145</v>
      </c>
      <c r="BD2" s="11" t="s">
        <v>146</v>
      </c>
      <c r="BE2" s="11" t="s">
        <v>147</v>
      </c>
    </row>
    <row r="3" spans="8:65" x14ac:dyDescent="0.15">
      <c r="H3" t="s">
        <v>1139</v>
      </c>
      <c r="J3" s="1"/>
      <c r="K3" s="1"/>
      <c r="L3" s="5"/>
      <c r="M3" s="1"/>
      <c r="N3" s="1"/>
      <c r="O3" s="1"/>
      <c r="P3" s="1"/>
      <c r="Q3" s="1" t="s">
        <v>25</v>
      </c>
      <c r="R3" s="1" t="s">
        <v>26</v>
      </c>
      <c r="S3" s="1" t="s">
        <v>26</v>
      </c>
      <c r="T3" s="1" t="s">
        <v>25</v>
      </c>
      <c r="U3" s="1" t="s">
        <v>25</v>
      </c>
      <c r="V3" s="1" t="s">
        <v>25</v>
      </c>
      <c r="W3" s="1" t="s">
        <v>25</v>
      </c>
      <c r="X3" s="1" t="s">
        <v>25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1" t="s">
        <v>26</v>
      </c>
      <c r="AJ3" s="1" t="s">
        <v>25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/>
      <c r="AV3" s="1"/>
      <c r="AW3" s="1"/>
      <c r="AX3" s="1"/>
      <c r="AY3" s="1"/>
      <c r="AZ3" s="11" t="s">
        <v>26</v>
      </c>
    </row>
    <row r="4" spans="8:65" x14ac:dyDescent="0.15">
      <c r="H4" t="s">
        <v>142</v>
      </c>
      <c r="J4" s="1"/>
      <c r="K4" s="1"/>
      <c r="L4" s="5" t="s">
        <v>126</v>
      </c>
      <c r="M4" s="1" t="s">
        <v>121</v>
      </c>
      <c r="N4" s="1" t="s">
        <v>120</v>
      </c>
      <c r="O4" s="1" t="s">
        <v>124</v>
      </c>
      <c r="P4" s="1"/>
      <c r="Q4" s="1" t="s">
        <v>27</v>
      </c>
      <c r="R4" s="1" t="s">
        <v>30</v>
      </c>
      <c r="S4" s="1" t="s">
        <v>31</v>
      </c>
      <c r="T4" s="1" t="s">
        <v>55</v>
      </c>
      <c r="U4" s="1" t="s">
        <v>70</v>
      </c>
      <c r="V4" s="1" t="s">
        <v>71</v>
      </c>
      <c r="W4" s="1" t="s">
        <v>47</v>
      </c>
      <c r="X4" s="1" t="s">
        <v>72</v>
      </c>
      <c r="Y4" s="1" t="s">
        <v>163</v>
      </c>
      <c r="Z4" s="1" t="s">
        <v>164</v>
      </c>
      <c r="AA4" s="1" t="s">
        <v>165</v>
      </c>
      <c r="AB4" s="1" t="s">
        <v>166</v>
      </c>
      <c r="AC4" s="1" t="s">
        <v>167</v>
      </c>
      <c r="AD4" s="1" t="s">
        <v>168</v>
      </c>
      <c r="AE4" s="1" t="s">
        <v>169</v>
      </c>
      <c r="AF4" s="1" t="s">
        <v>170</v>
      </c>
      <c r="AG4" s="1" t="s">
        <v>171</v>
      </c>
      <c r="AH4" s="1" t="s">
        <v>172</v>
      </c>
      <c r="AI4" s="11" t="s">
        <v>73</v>
      </c>
      <c r="AJ4" s="1" t="s">
        <v>74</v>
      </c>
      <c r="AK4" s="1" t="s">
        <v>75</v>
      </c>
      <c r="AL4" s="1" t="s">
        <v>76</v>
      </c>
      <c r="AM4" s="1" t="s">
        <v>77</v>
      </c>
      <c r="AN4" s="1" t="s">
        <v>78</v>
      </c>
      <c r="AO4" s="1" t="s">
        <v>79</v>
      </c>
      <c r="AP4" s="1" t="s">
        <v>80</v>
      </c>
      <c r="AQ4" s="1" t="s">
        <v>81</v>
      </c>
      <c r="AR4" s="1" t="s">
        <v>82</v>
      </c>
      <c r="AS4" s="1" t="s">
        <v>83</v>
      </c>
      <c r="AT4" s="1" t="s">
        <v>84</v>
      </c>
      <c r="AU4" s="1" t="s">
        <v>322</v>
      </c>
      <c r="AV4" s="1" t="s">
        <v>323</v>
      </c>
      <c r="AW4" s="1" t="s">
        <v>324</v>
      </c>
      <c r="AX4" s="1" t="s">
        <v>325</v>
      </c>
      <c r="AY4" s="1" t="s">
        <v>326</v>
      </c>
      <c r="AZ4" s="11" t="s">
        <v>56</v>
      </c>
      <c r="BF4" s="12" t="s">
        <v>163</v>
      </c>
      <c r="BG4" s="12" t="s">
        <v>165</v>
      </c>
      <c r="BH4" s="12" t="s">
        <v>167</v>
      </c>
      <c r="BI4" s="12" t="s">
        <v>169</v>
      </c>
      <c r="BJ4" s="12" t="s">
        <v>171</v>
      </c>
      <c r="BL4" s="12" t="s">
        <v>1553</v>
      </c>
    </row>
    <row r="5" spans="8:65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1:100:2:0</v>
      </c>
      <c r="M5">
        <v>100</v>
      </c>
      <c r="N5" s="1" t="s">
        <v>463</v>
      </c>
      <c r="O5">
        <v>0</v>
      </c>
      <c r="P5">
        <f>BL5</f>
        <v>0</v>
      </c>
      <c r="Q5">
        <v>1</v>
      </c>
      <c r="R5" s="4" t="s">
        <v>1555</v>
      </c>
      <c r="S5" s="4" t="str">
        <f>R5</f>
        <v>主动流血</v>
      </c>
      <c r="T5" t="s">
        <v>307</v>
      </c>
      <c r="V5">
        <v>-10</v>
      </c>
      <c r="AI5" s="12" t="str">
        <f t="shared" ref="AI5" si="1">IF(BF5="","",BF5)&amp;IF(BG5="","","|"&amp;BG5)&amp;IF(BH5="","","|"&amp;BH5)&amp;IF(BI5="","","|"&amp;BI5)&amp;IF(BJ5="","","|"&amp;BJ5)</f>
        <v/>
      </c>
      <c r="AR5">
        <v>5</v>
      </c>
      <c r="AU5" s="4"/>
      <c r="AV5" s="4"/>
      <c r="AW5" s="4"/>
      <c r="AX5" s="4"/>
      <c r="AZ5" s="12" t="str">
        <f t="shared" ref="AZ5" si="2">IF(BA5="","",BA5)&amp;IF(BB5="","","|"&amp;BB5)&amp;IF(BC5="","","|"&amp;BC5)&amp;IF(BD5="","","|"&amp;BD5)&amp;IF(BE5="","","|"&amp;BE5)</f>
        <v/>
      </c>
      <c r="BA5" s="12" t="str">
        <f t="shared" ref="BA5:BA36" si="3">IF(_xlfn.IFNA(VLOOKUP(AU5,$K:$L,2,FALSE),"")=0,"",_xlfn.IFNA(VLOOKUP(AU5,$K:$L,2,FALSE),""))</f>
        <v/>
      </c>
      <c r="BB5" s="12" t="str">
        <f t="shared" ref="BB5:BB36" si="4">IF(_xlfn.IFNA(VLOOKUP(AV5,$K:$L,2,FALSE),"")=0,"",_xlfn.IFNA(VLOOKUP(AV5,$K:$L,2,FALSE),""))</f>
        <v/>
      </c>
      <c r="BC5" s="12" t="str">
        <f t="shared" ref="BC5:BC36" si="5">IF(_xlfn.IFNA(VLOOKUP(AW5,$K:$L,2,FALSE),"")=0,"",_xlfn.IFNA(VLOOKUP(AW5,$K:$L,2,FALSE),""))</f>
        <v/>
      </c>
      <c r="BD5" s="12" t="str">
        <f t="shared" ref="BD5:BD36" si="6">IF(_xlfn.IFNA(VLOOKUP(AX5,$K:$L,2,FALSE),"")=0,"",_xlfn.IFNA(VLOOKUP(AX5,$K:$L,2,FALSE),""))</f>
        <v/>
      </c>
      <c r="BE5" s="12" t="str">
        <f t="shared" ref="BE5:BE36" si="7">IF(_xlfn.IFNA(VLOOKUP(AY5,$K:$L,2,FALSE),"")=0,"",_xlfn.IFNA(VLOOKUP(AY5,$K:$L,2,FALSE),""))</f>
        <v/>
      </c>
      <c r="BF5" s="12" t="str">
        <f>_xlfn.IFNA(VLOOKUP(Y5,对应表!$Z:$AA,2,FALSE)&amp;Z5,"")</f>
        <v/>
      </c>
      <c r="BG5" s="12" t="str">
        <f>_xlfn.IFNA(VLOOKUP(AA5,对应表!$Z:$AA,2,FALSE)&amp;AB5,"")</f>
        <v/>
      </c>
      <c r="BH5" s="12" t="str">
        <f>_xlfn.IFNA(VLOOKUP(AC5,对应表!$Z:$AA,2,FALSE)&amp;AD5,"")</f>
        <v/>
      </c>
      <c r="BI5" s="12" t="str">
        <f>_xlfn.IFNA(VLOOKUP(AE5,对应表!$Z:$AA,2,FALSE)&amp;AF5,"")</f>
        <v/>
      </c>
      <c r="BJ5" s="12" t="str">
        <f>_xlfn.IFNA(VLOOKUP(AG5,对应表!$Z:$AA,2,FALSE)&amp;AH5,"")</f>
        <v/>
      </c>
      <c r="BL5">
        <f t="shared" ref="BL5" si="8">IF(Z5="",IF(U5="",AO5,U5),Z5)</f>
        <v>0</v>
      </c>
      <c r="BM5" t="str">
        <f t="shared" ref="BM5" si="9">IF(AB5="","",AB5)</f>
        <v/>
      </c>
    </row>
    <row r="6" spans="8:65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2:100:2:0</v>
      </c>
      <c r="M6">
        <v>100</v>
      </c>
      <c r="N6" s="1" t="s">
        <v>463</v>
      </c>
      <c r="O6">
        <v>0</v>
      </c>
      <c r="P6">
        <f t="shared" ref="P6:P69" si="11">BL6</f>
        <v>0</v>
      </c>
      <c r="Q6">
        <v>2</v>
      </c>
      <c r="R6" s="4" t="s">
        <v>1556</v>
      </c>
      <c r="S6" s="4" t="str">
        <f>R6</f>
        <v>主动眩晕</v>
      </c>
      <c r="T6" t="s">
        <v>307</v>
      </c>
      <c r="AI6" s="12" t="str">
        <f t="shared" ref="AI6" si="12">IF(BF6="","",BF6)&amp;IF(BG6="","","|"&amp;BG6)&amp;IF(BH6="","","|"&amp;BH6)&amp;IF(BI6="","","|"&amp;BI6)&amp;IF(BJ6="","","|"&amp;BJ6)</f>
        <v/>
      </c>
      <c r="AJ6">
        <v>1</v>
      </c>
      <c r="AR6">
        <v>2</v>
      </c>
      <c r="AU6" s="4"/>
      <c r="AV6" s="4"/>
      <c r="AW6" s="4"/>
      <c r="AX6" s="4"/>
      <c r="AZ6" s="12" t="str">
        <f t="shared" ref="AZ6" si="13">IF(BA6="","",BA6)&amp;IF(BB6="","","|"&amp;BB6)&amp;IF(BC6="","","|"&amp;BC6)&amp;IF(BD6="","","|"&amp;BD6)&amp;IF(BE6="","","|"&amp;BE6)</f>
        <v/>
      </c>
      <c r="BA6" s="12" t="str">
        <f t="shared" si="3"/>
        <v/>
      </c>
      <c r="BB6" s="12" t="str">
        <f t="shared" si="4"/>
        <v/>
      </c>
      <c r="BC6" s="12" t="str">
        <f t="shared" si="5"/>
        <v/>
      </c>
      <c r="BD6" s="12" t="str">
        <f t="shared" si="6"/>
        <v/>
      </c>
      <c r="BE6" s="12" t="str">
        <f t="shared" si="7"/>
        <v/>
      </c>
      <c r="BF6" s="12" t="str">
        <f>_xlfn.IFNA(VLOOKUP(Y6,对应表!$Z:$AA,2,FALSE)&amp;Z6,"")</f>
        <v/>
      </c>
      <c r="BG6" s="12" t="str">
        <f>_xlfn.IFNA(VLOOKUP(AA6,对应表!$Z:$AA,2,FALSE)&amp;AB6,"")</f>
        <v/>
      </c>
      <c r="BH6" s="12" t="str">
        <f>_xlfn.IFNA(VLOOKUP(AC6,对应表!$Z:$AA,2,FALSE)&amp;AD6,"")</f>
        <v/>
      </c>
      <c r="BI6" s="12" t="str">
        <f>_xlfn.IFNA(VLOOKUP(AE6,对应表!$Z:$AA,2,FALSE)&amp;AF6,"")</f>
        <v/>
      </c>
      <c r="BJ6" s="12" t="str">
        <f>_xlfn.IFNA(VLOOKUP(AG6,对应表!$Z:$AA,2,FALSE)&amp;AH6,"")</f>
        <v/>
      </c>
      <c r="BL6">
        <f t="shared" ref="BL6" si="14">IF(Z6="",IF(U6="",AO6,U6),Z6)</f>
        <v>0</v>
      </c>
      <c r="BM6" t="str">
        <f t="shared" ref="BM6" si="15">IF(AB6="","",AB6)</f>
        <v/>
      </c>
    </row>
    <row r="7" spans="8:65" x14ac:dyDescent="0.15">
      <c r="K7" t="str">
        <f t="shared" ref="K7:K8" si="16">R7</f>
        <v>主动减速</v>
      </c>
      <c r="L7" s="6" t="str">
        <f>Q7&amp;":"&amp;M7&amp;":"&amp;VLOOKUP(N7,对应表!B:C,2,FALSE)&amp;":"&amp;IF(buff!O7="",0,O7)</f>
        <v>3:100:2:0</v>
      </c>
      <c r="M7">
        <v>100</v>
      </c>
      <c r="N7" s="1" t="s">
        <v>463</v>
      </c>
      <c r="O7">
        <v>0</v>
      </c>
      <c r="P7">
        <f t="shared" si="11"/>
        <v>-25</v>
      </c>
      <c r="Q7">
        <v>3</v>
      </c>
      <c r="R7" s="4" t="s">
        <v>1558</v>
      </c>
      <c r="S7" s="4" t="str">
        <f>R7</f>
        <v>主动减速</v>
      </c>
      <c r="T7" t="s">
        <v>307</v>
      </c>
      <c r="Y7" t="s">
        <v>424</v>
      </c>
      <c r="Z7">
        <v>-25</v>
      </c>
      <c r="AI7" s="12" t="str">
        <f t="shared" ref="AI7:AI8" si="17">IF(BF7="","",BF7)&amp;IF(BG7="","","|"&amp;BG7)&amp;IF(BH7="","","|"&amp;BH7)&amp;IF(BI7="","","|"&amp;BI7)&amp;IF(BJ7="","","|"&amp;BJ7)</f>
        <v>SPD_P:-25</v>
      </c>
      <c r="AR7">
        <v>2</v>
      </c>
      <c r="AU7" s="4"/>
      <c r="AV7" s="4"/>
      <c r="AW7" s="4"/>
      <c r="AX7" s="4"/>
      <c r="AZ7" s="12" t="str">
        <f t="shared" ref="AZ7:AZ8" si="18">IF(BA7="","",BA7)&amp;IF(BB7="","","|"&amp;BB7)&amp;IF(BC7="","","|"&amp;BC7)&amp;IF(BD7="","","|"&amp;BD7)&amp;IF(BE7="","","|"&amp;BE7)</f>
        <v/>
      </c>
      <c r="BA7" s="12" t="str">
        <f t="shared" si="3"/>
        <v/>
      </c>
      <c r="BB7" s="12" t="str">
        <f t="shared" si="4"/>
        <v/>
      </c>
      <c r="BC7" s="12" t="str">
        <f t="shared" si="5"/>
        <v/>
      </c>
      <c r="BD7" s="12" t="str">
        <f t="shared" si="6"/>
        <v/>
      </c>
      <c r="BE7" s="12" t="str">
        <f t="shared" si="7"/>
        <v/>
      </c>
      <c r="BF7" s="12" t="str">
        <f>_xlfn.IFNA(VLOOKUP(Y7,对应表!$Z:$AA,2,FALSE)&amp;Z7,"")</f>
        <v>SPD_P:-25</v>
      </c>
      <c r="BG7" s="12" t="str">
        <f>_xlfn.IFNA(VLOOKUP(AA7,对应表!$Z:$AA,2,FALSE)&amp;AB7,"")</f>
        <v/>
      </c>
      <c r="BH7" s="12" t="str">
        <f>_xlfn.IFNA(VLOOKUP(AC7,对应表!$Z:$AA,2,FALSE)&amp;AD7,"")</f>
        <v/>
      </c>
      <c r="BI7" s="12" t="str">
        <f>_xlfn.IFNA(VLOOKUP(AE7,对应表!$Z:$AA,2,FALSE)&amp;AF7,"")</f>
        <v/>
      </c>
      <c r="BJ7" s="12" t="str">
        <f>_xlfn.IFNA(VLOOKUP(AG7,对应表!$Z:$AA,2,FALSE)&amp;AH7,"")</f>
        <v/>
      </c>
      <c r="BL7">
        <f t="shared" ref="BL7:BL8" si="19">IF(Z7="",IF(U7="",AO7,U7),Z7)</f>
        <v>-25</v>
      </c>
      <c r="BM7" t="str">
        <f t="shared" ref="BM7:BM8" si="20">IF(AB7="","",AB7)</f>
        <v/>
      </c>
    </row>
    <row r="8" spans="8:65" x14ac:dyDescent="0.15">
      <c r="H8" t="s">
        <v>142</v>
      </c>
      <c r="I8">
        <v>1</v>
      </c>
      <c r="J8">
        <v>0.2</v>
      </c>
      <c r="K8" t="str">
        <f t="shared" si="16"/>
        <v>主动单体回复生命lv1</v>
      </c>
      <c r="L8" s="6" t="str">
        <f>Q8&amp;":"&amp;M8&amp;":"&amp;VLOOKUP(N8,对应表!B:C,2,FALSE)&amp;":"&amp;IF(buff!O8="",0,O8)</f>
        <v>4:100:2:0</v>
      </c>
      <c r="M8">
        <v>100</v>
      </c>
      <c r="N8" s="1" t="s">
        <v>463</v>
      </c>
      <c r="O8">
        <v>0</v>
      </c>
      <c r="P8">
        <f t="shared" si="11"/>
        <v>121</v>
      </c>
      <c r="Q8">
        <v>4</v>
      </c>
      <c r="R8" s="4" t="s">
        <v>1561</v>
      </c>
      <c r="S8" s="4" t="str">
        <f>R8</f>
        <v>主动单体回复生命lv1</v>
      </c>
      <c r="T8" t="s">
        <v>307</v>
      </c>
      <c r="U8">
        <f>INT(VLOOKUP($I8,角色属性概况!$I:$N,VLOOKUP($H8,对应表!$AD:$AE,2,FALSE),FALSE)*$J8)</f>
        <v>121</v>
      </c>
      <c r="AI8" s="12" t="str">
        <f t="shared" si="17"/>
        <v/>
      </c>
      <c r="AQ8">
        <v>1</v>
      </c>
      <c r="AU8" s="4"/>
      <c r="AV8" s="4"/>
      <c r="AW8" s="4"/>
      <c r="AX8" s="4"/>
      <c r="AZ8" s="12" t="str">
        <f t="shared" si="18"/>
        <v/>
      </c>
      <c r="BA8" s="12" t="str">
        <f t="shared" si="3"/>
        <v/>
      </c>
      <c r="BB8" s="12" t="str">
        <f t="shared" si="4"/>
        <v/>
      </c>
      <c r="BC8" s="12" t="str">
        <f t="shared" si="5"/>
        <v/>
      </c>
      <c r="BD8" s="12" t="str">
        <f t="shared" si="6"/>
        <v/>
      </c>
      <c r="BE8" s="12" t="str">
        <f t="shared" si="7"/>
        <v/>
      </c>
      <c r="BF8" s="12" t="str">
        <f>_xlfn.IFNA(VLOOKUP(Y8,对应表!$Z:$AA,2,FALSE)&amp;Z8,"")</f>
        <v/>
      </c>
      <c r="BG8" s="12" t="str">
        <f>_xlfn.IFNA(VLOOKUP(AA8,对应表!$Z:$AA,2,FALSE)&amp;AB8,"")</f>
        <v/>
      </c>
      <c r="BH8" s="12" t="str">
        <f>_xlfn.IFNA(VLOOKUP(AC8,对应表!$Z:$AA,2,FALSE)&amp;AD8,"")</f>
        <v/>
      </c>
      <c r="BI8" s="12" t="str">
        <f>_xlfn.IFNA(VLOOKUP(AE8,对应表!$Z:$AA,2,FALSE)&amp;AF8,"")</f>
        <v/>
      </c>
      <c r="BJ8" s="12" t="str">
        <f>_xlfn.IFNA(VLOOKUP(AG8,对应表!$Z:$AA,2,FALSE)&amp;AH8,"")</f>
        <v/>
      </c>
      <c r="BL8">
        <f t="shared" si="19"/>
        <v>121</v>
      </c>
      <c r="BM8" t="str">
        <f t="shared" si="20"/>
        <v/>
      </c>
    </row>
    <row r="9" spans="8:65" x14ac:dyDescent="0.15">
      <c r="H9" t="s">
        <v>142</v>
      </c>
      <c r="I9">
        <v>2</v>
      </c>
      <c r="J9">
        <v>0.2</v>
      </c>
      <c r="K9" t="str">
        <f t="shared" ref="K9:K25" si="21">R9</f>
        <v>主动单体回复生命lv2</v>
      </c>
      <c r="L9" s="6" t="str">
        <f>Q9&amp;":"&amp;M9&amp;":"&amp;VLOOKUP(N9,对应表!B:C,2,FALSE)&amp;":"&amp;IF(buff!O9="",0,O9)</f>
        <v>5:100:2:0</v>
      </c>
      <c r="M9">
        <v>100</v>
      </c>
      <c r="N9" s="1" t="s">
        <v>463</v>
      </c>
      <c r="O9">
        <v>0</v>
      </c>
      <c r="P9">
        <f t="shared" si="11"/>
        <v>179</v>
      </c>
      <c r="Q9">
        <v>5</v>
      </c>
      <c r="R9" s="4" t="s">
        <v>1562</v>
      </c>
      <c r="S9" s="4" t="str">
        <f t="shared" ref="S9:S72" si="22">R9</f>
        <v>主动单体回复生命lv2</v>
      </c>
      <c r="T9" t="s">
        <v>307</v>
      </c>
      <c r="U9">
        <f>INT(VLOOKUP($I9,角色属性概况!$I:$N,VLOOKUP($H9,对应表!$AD:$AE,2,FALSE),FALSE)*$J9)</f>
        <v>179</v>
      </c>
      <c r="AI9" s="12" t="str">
        <f t="shared" ref="AI9:AI25" si="23">IF(BF9="","",BF9)&amp;IF(BG9="","","|"&amp;BG9)&amp;IF(BH9="","","|"&amp;BH9)&amp;IF(BI9="","","|"&amp;BI9)&amp;IF(BJ9="","","|"&amp;BJ9)</f>
        <v/>
      </c>
      <c r="AQ9">
        <v>1</v>
      </c>
      <c r="AU9" s="4"/>
      <c r="AV9" s="4"/>
      <c r="AW9" s="4"/>
      <c r="AX9" s="4"/>
      <c r="AZ9" s="12" t="str">
        <f t="shared" ref="AZ9:AZ25" si="24">IF(BA9="","",BA9)&amp;IF(BB9="","","|"&amp;BB9)&amp;IF(BC9="","","|"&amp;BC9)&amp;IF(BD9="","","|"&amp;BD9)&amp;IF(BE9="","","|"&amp;BE9)</f>
        <v/>
      </c>
      <c r="BA9" s="12" t="str">
        <f t="shared" si="3"/>
        <v/>
      </c>
      <c r="BB9" s="12" t="str">
        <f t="shared" si="4"/>
        <v/>
      </c>
      <c r="BC9" s="12" t="str">
        <f t="shared" si="5"/>
        <v/>
      </c>
      <c r="BD9" s="12" t="str">
        <f t="shared" si="6"/>
        <v/>
      </c>
      <c r="BE9" s="12" t="str">
        <f t="shared" si="7"/>
        <v/>
      </c>
      <c r="BF9" s="12" t="str">
        <f>_xlfn.IFNA(VLOOKUP(Y9,对应表!$Z:$AA,2,FALSE)&amp;Z9,"")</f>
        <v/>
      </c>
      <c r="BG9" s="12" t="str">
        <f>_xlfn.IFNA(VLOOKUP(AA9,对应表!$Z:$AA,2,FALSE)&amp;AB9,"")</f>
        <v/>
      </c>
      <c r="BH9" s="12" t="str">
        <f>_xlfn.IFNA(VLOOKUP(AC9,对应表!$Z:$AA,2,FALSE)&amp;AD9,"")</f>
        <v/>
      </c>
      <c r="BI9" s="12" t="str">
        <f>_xlfn.IFNA(VLOOKUP(AE9,对应表!$Z:$AA,2,FALSE)&amp;AF9,"")</f>
        <v/>
      </c>
      <c r="BJ9" s="12" t="str">
        <f>_xlfn.IFNA(VLOOKUP(AG9,对应表!$Z:$AA,2,FALSE)&amp;AH9,"")</f>
        <v/>
      </c>
      <c r="BL9">
        <f t="shared" ref="BL9:BL25" si="25">IF(Z9="",IF(U9="",AO9,U9),Z9)</f>
        <v>179</v>
      </c>
      <c r="BM9" t="str">
        <f t="shared" ref="BM9:BM25" si="26">IF(AB9="","",AB9)</f>
        <v/>
      </c>
    </row>
    <row r="10" spans="8:65" x14ac:dyDescent="0.15">
      <c r="H10" t="s">
        <v>142</v>
      </c>
      <c r="I10">
        <v>3</v>
      </c>
      <c r="J10">
        <v>0.2</v>
      </c>
      <c r="K10" t="str">
        <f t="shared" si="21"/>
        <v>主动单体回复生命lv3</v>
      </c>
      <c r="L10" s="6" t="str">
        <f>Q10&amp;":"&amp;M10&amp;":"&amp;VLOOKUP(N10,对应表!B:C,2,FALSE)&amp;":"&amp;IF(buff!O10="",0,O10)</f>
        <v>6:100:2:0</v>
      </c>
      <c r="M10">
        <v>100</v>
      </c>
      <c r="N10" s="1" t="s">
        <v>463</v>
      </c>
      <c r="O10">
        <v>0</v>
      </c>
      <c r="P10">
        <f t="shared" si="11"/>
        <v>236</v>
      </c>
      <c r="Q10">
        <v>6</v>
      </c>
      <c r="R10" s="4" t="s">
        <v>1563</v>
      </c>
      <c r="S10" s="4" t="str">
        <f t="shared" si="22"/>
        <v>主动单体回复生命lv3</v>
      </c>
      <c r="T10" t="s">
        <v>307</v>
      </c>
      <c r="U10">
        <f>INT(VLOOKUP($I10,角色属性概况!$I:$N,VLOOKUP($H10,对应表!$AD:$AE,2,FALSE),FALSE)*$J10)</f>
        <v>236</v>
      </c>
      <c r="AI10" s="12" t="str">
        <f t="shared" si="23"/>
        <v/>
      </c>
      <c r="AQ10">
        <v>1</v>
      </c>
      <c r="AU10" s="4"/>
      <c r="AV10" s="4"/>
      <c r="AW10" s="4"/>
      <c r="AX10" s="4"/>
      <c r="AZ10" s="12" t="str">
        <f t="shared" si="24"/>
        <v/>
      </c>
      <c r="BA10" s="12" t="str">
        <f t="shared" si="3"/>
        <v/>
      </c>
      <c r="BB10" s="12" t="str">
        <f t="shared" si="4"/>
        <v/>
      </c>
      <c r="BC10" s="12" t="str">
        <f t="shared" si="5"/>
        <v/>
      </c>
      <c r="BD10" s="12" t="str">
        <f t="shared" si="6"/>
        <v/>
      </c>
      <c r="BE10" s="12" t="str">
        <f t="shared" si="7"/>
        <v/>
      </c>
      <c r="BF10" s="12" t="str">
        <f>_xlfn.IFNA(VLOOKUP(Y10,对应表!$Z:$AA,2,FALSE)&amp;Z10,"")</f>
        <v/>
      </c>
      <c r="BG10" s="12" t="str">
        <f>_xlfn.IFNA(VLOOKUP(AA10,对应表!$Z:$AA,2,FALSE)&amp;AB10,"")</f>
        <v/>
      </c>
      <c r="BH10" s="12" t="str">
        <f>_xlfn.IFNA(VLOOKUP(AC10,对应表!$Z:$AA,2,FALSE)&amp;AD10,"")</f>
        <v/>
      </c>
      <c r="BI10" s="12" t="str">
        <f>_xlfn.IFNA(VLOOKUP(AE10,对应表!$Z:$AA,2,FALSE)&amp;AF10,"")</f>
        <v/>
      </c>
      <c r="BJ10" s="12" t="str">
        <f>_xlfn.IFNA(VLOOKUP(AG10,对应表!$Z:$AA,2,FALSE)&amp;AH10,"")</f>
        <v/>
      </c>
      <c r="BL10">
        <f t="shared" si="25"/>
        <v>236</v>
      </c>
      <c r="BM10" t="str">
        <f t="shared" si="26"/>
        <v/>
      </c>
    </row>
    <row r="11" spans="8:65" x14ac:dyDescent="0.15">
      <c r="H11" t="s">
        <v>142</v>
      </c>
      <c r="I11">
        <v>4</v>
      </c>
      <c r="J11">
        <v>0.2</v>
      </c>
      <c r="K11" t="str">
        <f t="shared" si="21"/>
        <v>主动单体回复生命lv4</v>
      </c>
      <c r="L11" s="6" t="str">
        <f>Q11&amp;":"&amp;M11&amp;":"&amp;VLOOKUP(N11,对应表!B:C,2,FALSE)&amp;":"&amp;IF(buff!O11="",0,O11)</f>
        <v>7:100:2:0</v>
      </c>
      <c r="M11">
        <v>100</v>
      </c>
      <c r="N11" s="1" t="s">
        <v>463</v>
      </c>
      <c r="O11">
        <v>0</v>
      </c>
      <c r="P11">
        <f t="shared" si="11"/>
        <v>294</v>
      </c>
      <c r="Q11">
        <v>7</v>
      </c>
      <c r="R11" s="4" t="s">
        <v>1564</v>
      </c>
      <c r="S11" s="4" t="str">
        <f t="shared" si="22"/>
        <v>主动单体回复生命lv4</v>
      </c>
      <c r="T11" t="s">
        <v>307</v>
      </c>
      <c r="U11">
        <f>INT(VLOOKUP($I11,角色属性概况!$I:$N,VLOOKUP($H11,对应表!$AD:$AE,2,FALSE),FALSE)*$J11)</f>
        <v>294</v>
      </c>
      <c r="AI11" s="12" t="str">
        <f t="shared" si="23"/>
        <v/>
      </c>
      <c r="AQ11">
        <v>1</v>
      </c>
      <c r="AU11" s="4"/>
      <c r="AV11" s="4"/>
      <c r="AW11" s="4"/>
      <c r="AX11" s="4"/>
      <c r="AZ11" s="12" t="str">
        <f t="shared" si="24"/>
        <v/>
      </c>
      <c r="BA11" s="12" t="str">
        <f t="shared" si="3"/>
        <v/>
      </c>
      <c r="BB11" s="12" t="str">
        <f t="shared" si="4"/>
        <v/>
      </c>
      <c r="BC11" s="12" t="str">
        <f t="shared" si="5"/>
        <v/>
      </c>
      <c r="BD11" s="12" t="str">
        <f t="shared" si="6"/>
        <v/>
      </c>
      <c r="BE11" s="12" t="str">
        <f t="shared" si="7"/>
        <v/>
      </c>
      <c r="BF11" s="12" t="str">
        <f>_xlfn.IFNA(VLOOKUP(Y11,对应表!$Z:$AA,2,FALSE)&amp;Z11,"")</f>
        <v/>
      </c>
      <c r="BG11" s="12" t="str">
        <f>_xlfn.IFNA(VLOOKUP(AA11,对应表!$Z:$AA,2,FALSE)&amp;AB11,"")</f>
        <v/>
      </c>
      <c r="BH11" s="12" t="str">
        <f>_xlfn.IFNA(VLOOKUP(AC11,对应表!$Z:$AA,2,FALSE)&amp;AD11,"")</f>
        <v/>
      </c>
      <c r="BI11" s="12" t="str">
        <f>_xlfn.IFNA(VLOOKUP(AE11,对应表!$Z:$AA,2,FALSE)&amp;AF11,"")</f>
        <v/>
      </c>
      <c r="BJ11" s="12" t="str">
        <f>_xlfn.IFNA(VLOOKUP(AG11,对应表!$Z:$AA,2,FALSE)&amp;AH11,"")</f>
        <v/>
      </c>
      <c r="BL11">
        <f t="shared" si="25"/>
        <v>294</v>
      </c>
      <c r="BM11" t="str">
        <f t="shared" si="26"/>
        <v/>
      </c>
    </row>
    <row r="12" spans="8:65" x14ac:dyDescent="0.15">
      <c r="H12" t="s">
        <v>142</v>
      </c>
      <c r="I12">
        <v>5</v>
      </c>
      <c r="J12">
        <v>0.2</v>
      </c>
      <c r="K12" t="str">
        <f t="shared" si="21"/>
        <v>主动单体回复生命lv5</v>
      </c>
      <c r="L12" s="6" t="str">
        <f>Q12&amp;":"&amp;M12&amp;":"&amp;VLOOKUP(N12,对应表!B:C,2,FALSE)&amp;":"&amp;IF(buff!O12="",0,O12)</f>
        <v>8:100:2:0</v>
      </c>
      <c r="M12">
        <v>100</v>
      </c>
      <c r="N12" s="1" t="s">
        <v>463</v>
      </c>
      <c r="O12">
        <v>0</v>
      </c>
      <c r="P12">
        <f t="shared" si="11"/>
        <v>361</v>
      </c>
      <c r="Q12">
        <v>8</v>
      </c>
      <c r="R12" s="4" t="s">
        <v>1565</v>
      </c>
      <c r="S12" s="4" t="str">
        <f t="shared" si="22"/>
        <v>主动单体回复生命lv5</v>
      </c>
      <c r="T12" t="s">
        <v>307</v>
      </c>
      <c r="U12">
        <f>INT(VLOOKUP($I12,角色属性概况!$I:$N,VLOOKUP($H12,对应表!$AD:$AE,2,FALSE),FALSE)*$J12)</f>
        <v>361</v>
      </c>
      <c r="AI12" s="12" t="str">
        <f t="shared" si="23"/>
        <v/>
      </c>
      <c r="AQ12">
        <v>1</v>
      </c>
      <c r="AU12" s="4"/>
      <c r="AV12" s="4"/>
      <c r="AW12" s="4"/>
      <c r="AX12" s="4"/>
      <c r="AZ12" s="12" t="str">
        <f t="shared" si="24"/>
        <v/>
      </c>
      <c r="BA12" s="12" t="str">
        <f t="shared" si="3"/>
        <v/>
      </c>
      <c r="BB12" s="12" t="str">
        <f t="shared" si="4"/>
        <v/>
      </c>
      <c r="BC12" s="12" t="str">
        <f t="shared" si="5"/>
        <v/>
      </c>
      <c r="BD12" s="12" t="str">
        <f t="shared" si="6"/>
        <v/>
      </c>
      <c r="BE12" s="12" t="str">
        <f t="shared" si="7"/>
        <v/>
      </c>
      <c r="BF12" s="12" t="str">
        <f>_xlfn.IFNA(VLOOKUP(Y12,对应表!$Z:$AA,2,FALSE)&amp;Z12,"")</f>
        <v/>
      </c>
      <c r="BG12" s="12" t="str">
        <f>_xlfn.IFNA(VLOOKUP(AA12,对应表!$Z:$AA,2,FALSE)&amp;AB12,"")</f>
        <v/>
      </c>
      <c r="BH12" s="12" t="str">
        <f>_xlfn.IFNA(VLOOKUP(AC12,对应表!$Z:$AA,2,FALSE)&amp;AD12,"")</f>
        <v/>
      </c>
      <c r="BI12" s="12" t="str">
        <f>_xlfn.IFNA(VLOOKUP(AE12,对应表!$Z:$AA,2,FALSE)&amp;AF12,"")</f>
        <v/>
      </c>
      <c r="BJ12" s="12" t="str">
        <f>_xlfn.IFNA(VLOOKUP(AG12,对应表!$Z:$AA,2,FALSE)&amp;AH12,"")</f>
        <v/>
      </c>
      <c r="BL12">
        <f t="shared" si="25"/>
        <v>361</v>
      </c>
      <c r="BM12" t="str">
        <f t="shared" si="26"/>
        <v/>
      </c>
    </row>
    <row r="13" spans="8:65" x14ac:dyDescent="0.15">
      <c r="H13" t="s">
        <v>142</v>
      </c>
      <c r="I13">
        <v>6</v>
      </c>
      <c r="J13">
        <v>0.2</v>
      </c>
      <c r="K13" t="str">
        <f t="shared" si="21"/>
        <v>主动单体回复生命lv6</v>
      </c>
      <c r="L13" s="6" t="str">
        <f>Q13&amp;":"&amp;M13&amp;":"&amp;VLOOKUP(N13,对应表!B:C,2,FALSE)&amp;":"&amp;IF(buff!O13="",0,O13)</f>
        <v>9:100:2:0</v>
      </c>
      <c r="M13">
        <v>100</v>
      </c>
      <c r="N13" s="1" t="s">
        <v>463</v>
      </c>
      <c r="O13">
        <v>0</v>
      </c>
      <c r="P13">
        <f t="shared" si="11"/>
        <v>445</v>
      </c>
      <c r="Q13">
        <v>9</v>
      </c>
      <c r="R13" s="4" t="s">
        <v>1566</v>
      </c>
      <c r="S13" s="4" t="str">
        <f t="shared" si="22"/>
        <v>主动单体回复生命lv6</v>
      </c>
      <c r="T13" t="s">
        <v>307</v>
      </c>
      <c r="U13">
        <f>INT(VLOOKUP($I13,角色属性概况!$I:$N,VLOOKUP($H13,对应表!$AD:$AE,2,FALSE),FALSE)*$J13)</f>
        <v>445</v>
      </c>
      <c r="AI13" s="12" t="str">
        <f t="shared" si="23"/>
        <v/>
      </c>
      <c r="AQ13">
        <v>1</v>
      </c>
      <c r="AU13" s="4"/>
      <c r="AV13" s="4"/>
      <c r="AW13" s="4"/>
      <c r="AX13" s="4"/>
      <c r="AZ13" s="12" t="str">
        <f t="shared" si="24"/>
        <v/>
      </c>
      <c r="BA13" s="12" t="str">
        <f t="shared" si="3"/>
        <v/>
      </c>
      <c r="BB13" s="12" t="str">
        <f t="shared" si="4"/>
        <v/>
      </c>
      <c r="BC13" s="12" t="str">
        <f t="shared" si="5"/>
        <v/>
      </c>
      <c r="BD13" s="12" t="str">
        <f t="shared" si="6"/>
        <v/>
      </c>
      <c r="BE13" s="12" t="str">
        <f t="shared" si="7"/>
        <v/>
      </c>
      <c r="BF13" s="12" t="str">
        <f>_xlfn.IFNA(VLOOKUP(Y13,对应表!$Z:$AA,2,FALSE)&amp;Z13,"")</f>
        <v/>
      </c>
      <c r="BG13" s="12" t="str">
        <f>_xlfn.IFNA(VLOOKUP(AA13,对应表!$Z:$AA,2,FALSE)&amp;AB13,"")</f>
        <v/>
      </c>
      <c r="BH13" s="12" t="str">
        <f>_xlfn.IFNA(VLOOKUP(AC13,对应表!$Z:$AA,2,FALSE)&amp;AD13,"")</f>
        <v/>
      </c>
      <c r="BI13" s="12" t="str">
        <f>_xlfn.IFNA(VLOOKUP(AE13,对应表!$Z:$AA,2,FALSE)&amp;AF13,"")</f>
        <v/>
      </c>
      <c r="BJ13" s="12" t="str">
        <f>_xlfn.IFNA(VLOOKUP(AG13,对应表!$Z:$AA,2,FALSE)&amp;AH13,"")</f>
        <v/>
      </c>
      <c r="BL13">
        <f t="shared" si="25"/>
        <v>445</v>
      </c>
      <c r="BM13" t="str">
        <f t="shared" si="26"/>
        <v/>
      </c>
    </row>
    <row r="14" spans="8:65" x14ac:dyDescent="0.15">
      <c r="H14" t="s">
        <v>142</v>
      </c>
      <c r="I14">
        <v>7</v>
      </c>
      <c r="J14">
        <v>0.2</v>
      </c>
      <c r="K14" t="str">
        <f t="shared" si="21"/>
        <v>主动单体回复生命lv7</v>
      </c>
      <c r="L14" s="6" t="str">
        <f>Q14&amp;":"&amp;M14&amp;":"&amp;VLOOKUP(N14,对应表!B:C,2,FALSE)&amp;":"&amp;IF(buff!O14="",0,O14)</f>
        <v>10:100:2:0</v>
      </c>
      <c r="M14">
        <v>100</v>
      </c>
      <c r="N14" s="1" t="s">
        <v>463</v>
      </c>
      <c r="O14">
        <v>0</v>
      </c>
      <c r="P14">
        <f t="shared" si="11"/>
        <v>548</v>
      </c>
      <c r="Q14">
        <v>10</v>
      </c>
      <c r="R14" s="4" t="s">
        <v>1567</v>
      </c>
      <c r="S14" s="4" t="str">
        <f t="shared" si="22"/>
        <v>主动单体回复生命lv7</v>
      </c>
      <c r="T14" t="s">
        <v>307</v>
      </c>
      <c r="U14">
        <f>INT(VLOOKUP($I14,角色属性概况!$I:$N,VLOOKUP($H14,对应表!$AD:$AE,2,FALSE),FALSE)*$J14)</f>
        <v>548</v>
      </c>
      <c r="AI14" s="12" t="str">
        <f t="shared" si="23"/>
        <v/>
      </c>
      <c r="AQ14">
        <v>1</v>
      </c>
      <c r="AU14" s="4"/>
      <c r="AV14" s="4"/>
      <c r="AW14" s="4"/>
      <c r="AX14" s="4"/>
      <c r="AZ14" s="12" t="str">
        <f t="shared" si="24"/>
        <v/>
      </c>
      <c r="BA14" s="12" t="str">
        <f t="shared" si="3"/>
        <v/>
      </c>
      <c r="BB14" s="12" t="str">
        <f t="shared" si="4"/>
        <v/>
      </c>
      <c r="BC14" s="12" t="str">
        <f t="shared" si="5"/>
        <v/>
      </c>
      <c r="BD14" s="12" t="str">
        <f t="shared" si="6"/>
        <v/>
      </c>
      <c r="BE14" s="12" t="str">
        <f t="shared" si="7"/>
        <v/>
      </c>
      <c r="BF14" s="12" t="str">
        <f>_xlfn.IFNA(VLOOKUP(Y14,对应表!$Z:$AA,2,FALSE)&amp;Z14,"")</f>
        <v/>
      </c>
      <c r="BG14" s="12" t="str">
        <f>_xlfn.IFNA(VLOOKUP(AA14,对应表!$Z:$AA,2,FALSE)&amp;AB14,"")</f>
        <v/>
      </c>
      <c r="BH14" s="12" t="str">
        <f>_xlfn.IFNA(VLOOKUP(AC14,对应表!$Z:$AA,2,FALSE)&amp;AD14,"")</f>
        <v/>
      </c>
      <c r="BI14" s="12" t="str">
        <f>_xlfn.IFNA(VLOOKUP(AE14,对应表!$Z:$AA,2,FALSE)&amp;AF14,"")</f>
        <v/>
      </c>
      <c r="BJ14" s="12" t="str">
        <f>_xlfn.IFNA(VLOOKUP(AG14,对应表!$Z:$AA,2,FALSE)&amp;AH14,"")</f>
        <v/>
      </c>
      <c r="BL14">
        <f t="shared" si="25"/>
        <v>548</v>
      </c>
      <c r="BM14" t="str">
        <f t="shared" si="26"/>
        <v/>
      </c>
    </row>
    <row r="15" spans="8:65" x14ac:dyDescent="0.15">
      <c r="H15" t="s">
        <v>142</v>
      </c>
      <c r="I15">
        <v>8</v>
      </c>
      <c r="J15">
        <v>0.2</v>
      </c>
      <c r="K15" t="str">
        <f t="shared" si="21"/>
        <v>主动单体回复生命lv8</v>
      </c>
      <c r="L15" s="6" t="str">
        <f>Q15&amp;":"&amp;M15&amp;":"&amp;VLOOKUP(N15,对应表!B:C,2,FALSE)&amp;":"&amp;IF(buff!O15="",0,O15)</f>
        <v>11:100:2:0</v>
      </c>
      <c r="M15">
        <v>100</v>
      </c>
      <c r="N15" s="1" t="s">
        <v>463</v>
      </c>
      <c r="O15">
        <v>0</v>
      </c>
      <c r="P15">
        <f t="shared" si="11"/>
        <v>675</v>
      </c>
      <c r="Q15">
        <v>11</v>
      </c>
      <c r="R15" s="4" t="s">
        <v>1568</v>
      </c>
      <c r="S15" s="4" t="str">
        <f t="shared" si="22"/>
        <v>主动单体回复生命lv8</v>
      </c>
      <c r="T15" t="s">
        <v>307</v>
      </c>
      <c r="U15">
        <f>INT(VLOOKUP($I15,角色属性概况!$I:$N,VLOOKUP($H15,对应表!$AD:$AE,2,FALSE),FALSE)*$J15)</f>
        <v>675</v>
      </c>
      <c r="AI15" s="12" t="str">
        <f t="shared" si="23"/>
        <v/>
      </c>
      <c r="AQ15">
        <v>1</v>
      </c>
      <c r="AU15" s="4"/>
      <c r="AV15" s="4"/>
      <c r="AW15" s="4"/>
      <c r="AX15" s="4"/>
      <c r="AZ15" s="12" t="str">
        <f t="shared" si="24"/>
        <v/>
      </c>
      <c r="BA15" s="12" t="str">
        <f t="shared" si="3"/>
        <v/>
      </c>
      <c r="BB15" s="12" t="str">
        <f t="shared" si="4"/>
        <v/>
      </c>
      <c r="BC15" s="12" t="str">
        <f t="shared" si="5"/>
        <v/>
      </c>
      <c r="BD15" s="12" t="str">
        <f t="shared" si="6"/>
        <v/>
      </c>
      <c r="BE15" s="12" t="str">
        <f t="shared" si="7"/>
        <v/>
      </c>
      <c r="BF15" s="12" t="str">
        <f>_xlfn.IFNA(VLOOKUP(Y15,对应表!$Z:$AA,2,FALSE)&amp;Z15,"")</f>
        <v/>
      </c>
      <c r="BG15" s="12" t="str">
        <f>_xlfn.IFNA(VLOOKUP(AA15,对应表!$Z:$AA,2,FALSE)&amp;AB15,"")</f>
        <v/>
      </c>
      <c r="BH15" s="12" t="str">
        <f>_xlfn.IFNA(VLOOKUP(AC15,对应表!$Z:$AA,2,FALSE)&amp;AD15,"")</f>
        <v/>
      </c>
      <c r="BI15" s="12" t="str">
        <f>_xlfn.IFNA(VLOOKUP(AE15,对应表!$Z:$AA,2,FALSE)&amp;AF15,"")</f>
        <v/>
      </c>
      <c r="BJ15" s="12" t="str">
        <f>_xlfn.IFNA(VLOOKUP(AG15,对应表!$Z:$AA,2,FALSE)&amp;AH15,"")</f>
        <v/>
      </c>
      <c r="BL15">
        <f t="shared" si="25"/>
        <v>675</v>
      </c>
      <c r="BM15" t="str">
        <f t="shared" si="26"/>
        <v/>
      </c>
    </row>
    <row r="16" spans="8:65" x14ac:dyDescent="0.15">
      <c r="H16" t="s">
        <v>142</v>
      </c>
      <c r="I16">
        <v>9</v>
      </c>
      <c r="J16">
        <v>0.2</v>
      </c>
      <c r="K16" t="str">
        <f t="shared" si="21"/>
        <v>主动单体回复生命lv9</v>
      </c>
      <c r="L16" s="6" t="str">
        <f>Q16&amp;":"&amp;M16&amp;":"&amp;VLOOKUP(N16,对应表!B:C,2,FALSE)&amp;":"&amp;IF(buff!O16="",0,O16)</f>
        <v>12:100:2:0</v>
      </c>
      <c r="M16">
        <v>100</v>
      </c>
      <c r="N16" s="1" t="s">
        <v>463</v>
      </c>
      <c r="O16">
        <v>0</v>
      </c>
      <c r="P16">
        <f t="shared" si="11"/>
        <v>832</v>
      </c>
      <c r="Q16">
        <v>12</v>
      </c>
      <c r="R16" s="4" t="s">
        <v>1569</v>
      </c>
      <c r="S16" s="4" t="str">
        <f t="shared" si="22"/>
        <v>主动单体回复生命lv9</v>
      </c>
      <c r="T16" t="s">
        <v>307</v>
      </c>
      <c r="U16">
        <f>INT(VLOOKUP($I16,角色属性概况!$I:$N,VLOOKUP($H16,对应表!$AD:$AE,2,FALSE),FALSE)*$J16)</f>
        <v>832</v>
      </c>
      <c r="AI16" s="12" t="str">
        <f t="shared" si="23"/>
        <v/>
      </c>
      <c r="AQ16">
        <v>1</v>
      </c>
      <c r="AU16" s="4"/>
      <c r="AV16" s="4"/>
      <c r="AW16" s="4"/>
      <c r="AX16" s="4"/>
      <c r="AZ16" s="12" t="str">
        <f t="shared" si="24"/>
        <v/>
      </c>
      <c r="BA16" s="12" t="str">
        <f t="shared" si="3"/>
        <v/>
      </c>
      <c r="BB16" s="12" t="str">
        <f t="shared" si="4"/>
        <v/>
      </c>
      <c r="BC16" s="12" t="str">
        <f t="shared" si="5"/>
        <v/>
      </c>
      <c r="BD16" s="12" t="str">
        <f t="shared" si="6"/>
        <v/>
      </c>
      <c r="BE16" s="12" t="str">
        <f t="shared" si="7"/>
        <v/>
      </c>
      <c r="BF16" s="12" t="str">
        <f>_xlfn.IFNA(VLOOKUP(Y16,对应表!$Z:$AA,2,FALSE)&amp;Z16,"")</f>
        <v/>
      </c>
      <c r="BG16" s="12" t="str">
        <f>_xlfn.IFNA(VLOOKUP(AA16,对应表!$Z:$AA,2,FALSE)&amp;AB16,"")</f>
        <v/>
      </c>
      <c r="BH16" s="12" t="str">
        <f>_xlfn.IFNA(VLOOKUP(AC16,对应表!$Z:$AA,2,FALSE)&amp;AD16,"")</f>
        <v/>
      </c>
      <c r="BI16" s="12" t="str">
        <f>_xlfn.IFNA(VLOOKUP(AE16,对应表!$Z:$AA,2,FALSE)&amp;AF16,"")</f>
        <v/>
      </c>
      <c r="BJ16" s="12" t="str">
        <f>_xlfn.IFNA(VLOOKUP(AG16,对应表!$Z:$AA,2,FALSE)&amp;AH16,"")</f>
        <v/>
      </c>
      <c r="BL16">
        <f t="shared" si="25"/>
        <v>832</v>
      </c>
      <c r="BM16" t="str">
        <f t="shared" si="26"/>
        <v/>
      </c>
    </row>
    <row r="17" spans="8:65" x14ac:dyDescent="0.15">
      <c r="H17" t="s">
        <v>142</v>
      </c>
      <c r="I17">
        <v>10</v>
      </c>
      <c r="J17">
        <v>0.2</v>
      </c>
      <c r="K17" t="str">
        <f t="shared" si="21"/>
        <v>主动单体回复生命lv10</v>
      </c>
      <c r="L17" s="6" t="str">
        <f>Q17&amp;":"&amp;M17&amp;":"&amp;VLOOKUP(N17,对应表!B:C,2,FALSE)&amp;":"&amp;IF(buff!O17="",0,O17)</f>
        <v>13:100:2:0</v>
      </c>
      <c r="M17">
        <v>100</v>
      </c>
      <c r="N17" s="1" t="s">
        <v>463</v>
      </c>
      <c r="O17">
        <v>0</v>
      </c>
      <c r="P17">
        <f t="shared" si="11"/>
        <v>1024</v>
      </c>
      <c r="Q17">
        <v>13</v>
      </c>
      <c r="R17" s="4" t="s">
        <v>1570</v>
      </c>
      <c r="S17" s="4" t="str">
        <f t="shared" si="22"/>
        <v>主动单体回复生命lv10</v>
      </c>
      <c r="T17" t="s">
        <v>307</v>
      </c>
      <c r="U17">
        <f>INT(VLOOKUP($I17,角色属性概况!$I:$N,VLOOKUP($H17,对应表!$AD:$AE,2,FALSE),FALSE)*$J17)</f>
        <v>1024</v>
      </c>
      <c r="AI17" s="12" t="str">
        <f t="shared" si="23"/>
        <v/>
      </c>
      <c r="AQ17">
        <v>1</v>
      </c>
      <c r="AU17" s="4"/>
      <c r="AV17" s="4"/>
      <c r="AW17" s="4"/>
      <c r="AX17" s="4"/>
      <c r="AZ17" s="12" t="str">
        <f t="shared" si="24"/>
        <v/>
      </c>
      <c r="BA17" s="12" t="str">
        <f t="shared" si="3"/>
        <v/>
      </c>
      <c r="BB17" s="12" t="str">
        <f t="shared" si="4"/>
        <v/>
      </c>
      <c r="BC17" s="12" t="str">
        <f t="shared" si="5"/>
        <v/>
      </c>
      <c r="BD17" s="12" t="str">
        <f t="shared" si="6"/>
        <v/>
      </c>
      <c r="BE17" s="12" t="str">
        <f t="shared" si="7"/>
        <v/>
      </c>
      <c r="BF17" s="12" t="str">
        <f>_xlfn.IFNA(VLOOKUP(Y17,对应表!$Z:$AA,2,FALSE)&amp;Z17,"")</f>
        <v/>
      </c>
      <c r="BG17" s="12" t="str">
        <f>_xlfn.IFNA(VLOOKUP(AA17,对应表!$Z:$AA,2,FALSE)&amp;AB17,"")</f>
        <v/>
      </c>
      <c r="BH17" s="12" t="str">
        <f>_xlfn.IFNA(VLOOKUP(AC17,对应表!$Z:$AA,2,FALSE)&amp;AD17,"")</f>
        <v/>
      </c>
      <c r="BI17" s="12" t="str">
        <f>_xlfn.IFNA(VLOOKUP(AE17,对应表!$Z:$AA,2,FALSE)&amp;AF17,"")</f>
        <v/>
      </c>
      <c r="BJ17" s="12" t="str">
        <f>_xlfn.IFNA(VLOOKUP(AG17,对应表!$Z:$AA,2,FALSE)&amp;AH17,"")</f>
        <v/>
      </c>
      <c r="BL17">
        <f t="shared" si="25"/>
        <v>1024</v>
      </c>
      <c r="BM17" t="str">
        <f t="shared" si="26"/>
        <v/>
      </c>
    </row>
    <row r="18" spans="8:65" x14ac:dyDescent="0.15">
      <c r="H18" t="s">
        <v>142</v>
      </c>
      <c r="I18">
        <v>11</v>
      </c>
      <c r="J18">
        <v>0.2</v>
      </c>
      <c r="K18" t="str">
        <f t="shared" si="21"/>
        <v>主动单体回复生命lv11</v>
      </c>
      <c r="L18" s="6" t="str">
        <f>Q18&amp;":"&amp;M18&amp;":"&amp;VLOOKUP(N18,对应表!B:C,2,FALSE)&amp;":"&amp;IF(buff!O18="",0,O18)</f>
        <v>14:100:2:0</v>
      </c>
      <c r="M18">
        <v>100</v>
      </c>
      <c r="N18" s="1" t="s">
        <v>463</v>
      </c>
      <c r="O18">
        <v>0</v>
      </c>
      <c r="P18">
        <f t="shared" si="11"/>
        <v>1261</v>
      </c>
      <c r="Q18">
        <v>14</v>
      </c>
      <c r="R18" s="4" t="s">
        <v>1571</v>
      </c>
      <c r="S18" s="4" t="str">
        <f t="shared" si="22"/>
        <v>主动单体回复生命lv11</v>
      </c>
      <c r="T18" t="s">
        <v>307</v>
      </c>
      <c r="U18">
        <f>INT(VLOOKUP($I18,角色属性概况!$I:$N,VLOOKUP($H18,对应表!$AD:$AE,2,FALSE),FALSE)*$J18)</f>
        <v>1261</v>
      </c>
      <c r="AI18" s="12" t="str">
        <f t="shared" si="23"/>
        <v/>
      </c>
      <c r="AQ18">
        <v>1</v>
      </c>
      <c r="AU18" s="4"/>
      <c r="AV18" s="4"/>
      <c r="AW18" s="4"/>
      <c r="AX18" s="4"/>
      <c r="AZ18" s="12" t="str">
        <f t="shared" si="24"/>
        <v/>
      </c>
      <c r="BA18" s="12" t="str">
        <f t="shared" si="3"/>
        <v/>
      </c>
      <c r="BB18" s="12" t="str">
        <f t="shared" si="4"/>
        <v/>
      </c>
      <c r="BC18" s="12" t="str">
        <f t="shared" si="5"/>
        <v/>
      </c>
      <c r="BD18" s="12" t="str">
        <f t="shared" si="6"/>
        <v/>
      </c>
      <c r="BE18" s="12" t="str">
        <f t="shared" si="7"/>
        <v/>
      </c>
      <c r="BF18" s="12" t="str">
        <f>_xlfn.IFNA(VLOOKUP(Y18,对应表!$Z:$AA,2,FALSE)&amp;Z18,"")</f>
        <v/>
      </c>
      <c r="BG18" s="12" t="str">
        <f>_xlfn.IFNA(VLOOKUP(AA18,对应表!$Z:$AA,2,FALSE)&amp;AB18,"")</f>
        <v/>
      </c>
      <c r="BH18" s="12" t="str">
        <f>_xlfn.IFNA(VLOOKUP(AC18,对应表!$Z:$AA,2,FALSE)&amp;AD18,"")</f>
        <v/>
      </c>
      <c r="BI18" s="12" t="str">
        <f>_xlfn.IFNA(VLOOKUP(AE18,对应表!$Z:$AA,2,FALSE)&amp;AF18,"")</f>
        <v/>
      </c>
      <c r="BJ18" s="12" t="str">
        <f>_xlfn.IFNA(VLOOKUP(AG18,对应表!$Z:$AA,2,FALSE)&amp;AH18,"")</f>
        <v/>
      </c>
      <c r="BL18">
        <f t="shared" si="25"/>
        <v>1261</v>
      </c>
      <c r="BM18" t="str">
        <f t="shared" si="26"/>
        <v/>
      </c>
    </row>
    <row r="19" spans="8:65" x14ac:dyDescent="0.15">
      <c r="H19" t="s">
        <v>142</v>
      </c>
      <c r="I19">
        <v>12</v>
      </c>
      <c r="J19">
        <v>0.2</v>
      </c>
      <c r="K19" t="str">
        <f t="shared" si="21"/>
        <v>主动单体回复生命lv12</v>
      </c>
      <c r="L19" s="6" t="str">
        <f>Q19&amp;":"&amp;M19&amp;":"&amp;VLOOKUP(N19,对应表!B:C,2,FALSE)&amp;":"&amp;IF(buff!O19="",0,O19)</f>
        <v>15:100:2:0</v>
      </c>
      <c r="M19">
        <v>100</v>
      </c>
      <c r="N19" s="1" t="s">
        <v>463</v>
      </c>
      <c r="O19">
        <v>0</v>
      </c>
      <c r="P19">
        <f t="shared" si="11"/>
        <v>1553</v>
      </c>
      <c r="Q19">
        <v>15</v>
      </c>
      <c r="R19" s="4" t="s">
        <v>1572</v>
      </c>
      <c r="S19" s="4" t="str">
        <f t="shared" si="22"/>
        <v>主动单体回复生命lv12</v>
      </c>
      <c r="T19" t="s">
        <v>307</v>
      </c>
      <c r="U19">
        <f>INT(VLOOKUP($I19,角色属性概况!$I:$N,VLOOKUP($H19,对应表!$AD:$AE,2,FALSE),FALSE)*$J19)</f>
        <v>1553</v>
      </c>
      <c r="AI19" s="12" t="str">
        <f t="shared" si="23"/>
        <v/>
      </c>
      <c r="AQ19">
        <v>1</v>
      </c>
      <c r="AU19" s="4"/>
      <c r="AV19" s="4"/>
      <c r="AW19" s="4"/>
      <c r="AX19" s="4"/>
      <c r="AZ19" s="12" t="str">
        <f t="shared" si="24"/>
        <v/>
      </c>
      <c r="BA19" s="12" t="str">
        <f t="shared" si="3"/>
        <v/>
      </c>
      <c r="BB19" s="12" t="str">
        <f t="shared" si="4"/>
        <v/>
      </c>
      <c r="BC19" s="12" t="str">
        <f t="shared" si="5"/>
        <v/>
      </c>
      <c r="BD19" s="12" t="str">
        <f t="shared" si="6"/>
        <v/>
      </c>
      <c r="BE19" s="12" t="str">
        <f t="shared" si="7"/>
        <v/>
      </c>
      <c r="BF19" s="12" t="str">
        <f>_xlfn.IFNA(VLOOKUP(Y19,对应表!$Z:$AA,2,FALSE)&amp;Z19,"")</f>
        <v/>
      </c>
      <c r="BG19" s="12" t="str">
        <f>_xlfn.IFNA(VLOOKUP(AA19,对应表!$Z:$AA,2,FALSE)&amp;AB19,"")</f>
        <v/>
      </c>
      <c r="BH19" s="12" t="str">
        <f>_xlfn.IFNA(VLOOKUP(AC19,对应表!$Z:$AA,2,FALSE)&amp;AD19,"")</f>
        <v/>
      </c>
      <c r="BI19" s="12" t="str">
        <f>_xlfn.IFNA(VLOOKUP(AE19,对应表!$Z:$AA,2,FALSE)&amp;AF19,"")</f>
        <v/>
      </c>
      <c r="BJ19" s="12" t="str">
        <f>_xlfn.IFNA(VLOOKUP(AG19,对应表!$Z:$AA,2,FALSE)&amp;AH19,"")</f>
        <v/>
      </c>
      <c r="BL19">
        <f t="shared" si="25"/>
        <v>1553</v>
      </c>
      <c r="BM19" t="str">
        <f t="shared" si="26"/>
        <v/>
      </c>
    </row>
    <row r="20" spans="8:65" x14ac:dyDescent="0.15">
      <c r="H20" t="s">
        <v>142</v>
      </c>
      <c r="I20">
        <v>13</v>
      </c>
      <c r="J20">
        <v>0.2</v>
      </c>
      <c r="K20" t="str">
        <f t="shared" si="21"/>
        <v>主动单体回复生命lv13</v>
      </c>
      <c r="L20" s="6" t="str">
        <f>Q20&amp;":"&amp;M20&amp;":"&amp;VLOOKUP(N20,对应表!B:C,2,FALSE)&amp;":"&amp;IF(buff!O20="",0,O20)</f>
        <v>16:100:2:0</v>
      </c>
      <c r="M20">
        <v>100</v>
      </c>
      <c r="N20" s="1" t="s">
        <v>463</v>
      </c>
      <c r="O20">
        <v>0</v>
      </c>
      <c r="P20">
        <f t="shared" si="11"/>
        <v>1912</v>
      </c>
      <c r="Q20">
        <v>16</v>
      </c>
      <c r="R20" s="4" t="s">
        <v>1573</v>
      </c>
      <c r="S20" s="4" t="str">
        <f t="shared" si="22"/>
        <v>主动单体回复生命lv13</v>
      </c>
      <c r="T20" t="s">
        <v>307</v>
      </c>
      <c r="U20">
        <f>INT(VLOOKUP($I20,角色属性概况!$I:$N,VLOOKUP($H20,对应表!$AD:$AE,2,FALSE),FALSE)*$J20)</f>
        <v>1912</v>
      </c>
      <c r="AI20" s="12" t="str">
        <f t="shared" si="23"/>
        <v/>
      </c>
      <c r="AQ20">
        <v>1</v>
      </c>
      <c r="AU20" s="4"/>
      <c r="AV20" s="4"/>
      <c r="AW20" s="4"/>
      <c r="AX20" s="4"/>
      <c r="AZ20" s="12" t="str">
        <f t="shared" si="24"/>
        <v/>
      </c>
      <c r="BA20" s="12" t="str">
        <f t="shared" si="3"/>
        <v/>
      </c>
      <c r="BB20" s="12" t="str">
        <f t="shared" si="4"/>
        <v/>
      </c>
      <c r="BC20" s="12" t="str">
        <f t="shared" si="5"/>
        <v/>
      </c>
      <c r="BD20" s="12" t="str">
        <f t="shared" si="6"/>
        <v/>
      </c>
      <c r="BE20" s="12" t="str">
        <f t="shared" si="7"/>
        <v/>
      </c>
      <c r="BF20" s="12" t="str">
        <f>_xlfn.IFNA(VLOOKUP(Y20,对应表!$Z:$AA,2,FALSE)&amp;Z20,"")</f>
        <v/>
      </c>
      <c r="BG20" s="12" t="str">
        <f>_xlfn.IFNA(VLOOKUP(AA20,对应表!$Z:$AA,2,FALSE)&amp;AB20,"")</f>
        <v/>
      </c>
      <c r="BH20" s="12" t="str">
        <f>_xlfn.IFNA(VLOOKUP(AC20,对应表!$Z:$AA,2,FALSE)&amp;AD20,"")</f>
        <v/>
      </c>
      <c r="BI20" s="12" t="str">
        <f>_xlfn.IFNA(VLOOKUP(AE20,对应表!$Z:$AA,2,FALSE)&amp;AF20,"")</f>
        <v/>
      </c>
      <c r="BJ20" s="12" t="str">
        <f>_xlfn.IFNA(VLOOKUP(AG20,对应表!$Z:$AA,2,FALSE)&amp;AH20,"")</f>
        <v/>
      </c>
      <c r="BL20">
        <f t="shared" si="25"/>
        <v>1912</v>
      </c>
      <c r="BM20" t="str">
        <f t="shared" si="26"/>
        <v/>
      </c>
    </row>
    <row r="21" spans="8:65" x14ac:dyDescent="0.15">
      <c r="H21" t="s">
        <v>142</v>
      </c>
      <c r="I21">
        <v>14</v>
      </c>
      <c r="J21">
        <v>0.2</v>
      </c>
      <c r="K21" t="str">
        <f t="shared" si="21"/>
        <v>主动单体回复生命lv14</v>
      </c>
      <c r="L21" s="6" t="str">
        <f>Q21&amp;":"&amp;M21&amp;":"&amp;VLOOKUP(N21,对应表!B:C,2,FALSE)&amp;":"&amp;IF(buff!O21="",0,O21)</f>
        <v>17:100:2:0</v>
      </c>
      <c r="M21">
        <v>100</v>
      </c>
      <c r="N21" s="1" t="s">
        <v>463</v>
      </c>
      <c r="O21">
        <v>0</v>
      </c>
      <c r="P21">
        <f t="shared" si="11"/>
        <v>2354</v>
      </c>
      <c r="Q21">
        <v>17</v>
      </c>
      <c r="R21" s="4" t="s">
        <v>1574</v>
      </c>
      <c r="S21" s="4" t="str">
        <f t="shared" si="22"/>
        <v>主动单体回复生命lv14</v>
      </c>
      <c r="T21" t="s">
        <v>307</v>
      </c>
      <c r="U21">
        <f>INT(VLOOKUP($I21,角色属性概况!$I:$N,VLOOKUP($H21,对应表!$AD:$AE,2,FALSE),FALSE)*$J21)</f>
        <v>2354</v>
      </c>
      <c r="AI21" s="12" t="str">
        <f t="shared" si="23"/>
        <v/>
      </c>
      <c r="AQ21">
        <v>1</v>
      </c>
      <c r="AU21" s="4"/>
      <c r="AV21" s="4"/>
      <c r="AW21" s="4"/>
      <c r="AX21" s="4"/>
      <c r="AZ21" s="12" t="str">
        <f t="shared" si="24"/>
        <v/>
      </c>
      <c r="BA21" s="12" t="str">
        <f t="shared" si="3"/>
        <v/>
      </c>
      <c r="BB21" s="12" t="str">
        <f t="shared" si="4"/>
        <v/>
      </c>
      <c r="BC21" s="12" t="str">
        <f t="shared" si="5"/>
        <v/>
      </c>
      <c r="BD21" s="12" t="str">
        <f t="shared" si="6"/>
        <v/>
      </c>
      <c r="BE21" s="12" t="str">
        <f t="shared" si="7"/>
        <v/>
      </c>
      <c r="BF21" s="12" t="str">
        <f>_xlfn.IFNA(VLOOKUP(Y21,对应表!$Z:$AA,2,FALSE)&amp;Z21,"")</f>
        <v/>
      </c>
      <c r="BG21" s="12" t="str">
        <f>_xlfn.IFNA(VLOOKUP(AA21,对应表!$Z:$AA,2,FALSE)&amp;AB21,"")</f>
        <v/>
      </c>
      <c r="BH21" s="12" t="str">
        <f>_xlfn.IFNA(VLOOKUP(AC21,对应表!$Z:$AA,2,FALSE)&amp;AD21,"")</f>
        <v/>
      </c>
      <c r="BI21" s="12" t="str">
        <f>_xlfn.IFNA(VLOOKUP(AE21,对应表!$Z:$AA,2,FALSE)&amp;AF21,"")</f>
        <v/>
      </c>
      <c r="BJ21" s="12" t="str">
        <f>_xlfn.IFNA(VLOOKUP(AG21,对应表!$Z:$AA,2,FALSE)&amp;AH21,"")</f>
        <v/>
      </c>
      <c r="BL21">
        <f t="shared" si="25"/>
        <v>2354</v>
      </c>
      <c r="BM21" t="str">
        <f t="shared" si="26"/>
        <v/>
      </c>
    </row>
    <row r="22" spans="8:65" x14ac:dyDescent="0.15">
      <c r="H22" t="s">
        <v>142</v>
      </c>
      <c r="I22">
        <v>15</v>
      </c>
      <c r="J22">
        <v>0.2</v>
      </c>
      <c r="K22" t="str">
        <f t="shared" si="21"/>
        <v>主动单体回复生命lv15</v>
      </c>
      <c r="L22" s="6" t="str">
        <f>Q22&amp;":"&amp;M22&amp;":"&amp;VLOOKUP(N22,对应表!B:C,2,FALSE)&amp;":"&amp;IF(buff!O22="",0,O22)</f>
        <v>18:100:2:0</v>
      </c>
      <c r="M22">
        <v>100</v>
      </c>
      <c r="N22" s="1" t="s">
        <v>463</v>
      </c>
      <c r="O22">
        <v>0</v>
      </c>
      <c r="P22">
        <f t="shared" si="11"/>
        <v>2899</v>
      </c>
      <c r="Q22">
        <v>18</v>
      </c>
      <c r="R22" s="4" t="s">
        <v>1575</v>
      </c>
      <c r="S22" s="4" t="str">
        <f t="shared" si="22"/>
        <v>主动单体回复生命lv15</v>
      </c>
      <c r="T22" t="s">
        <v>307</v>
      </c>
      <c r="U22">
        <f>INT(VLOOKUP($I22,角色属性概况!$I:$N,VLOOKUP($H22,对应表!$AD:$AE,2,FALSE),FALSE)*$J22)</f>
        <v>2899</v>
      </c>
      <c r="AI22" s="12" t="str">
        <f t="shared" si="23"/>
        <v/>
      </c>
      <c r="AQ22">
        <v>1</v>
      </c>
      <c r="AU22" s="4"/>
      <c r="AV22" s="4"/>
      <c r="AW22" s="4"/>
      <c r="AX22" s="4"/>
      <c r="AZ22" s="12" t="str">
        <f t="shared" si="24"/>
        <v/>
      </c>
      <c r="BA22" s="12" t="str">
        <f t="shared" si="3"/>
        <v/>
      </c>
      <c r="BB22" s="12" t="str">
        <f t="shared" si="4"/>
        <v/>
      </c>
      <c r="BC22" s="12" t="str">
        <f t="shared" si="5"/>
        <v/>
      </c>
      <c r="BD22" s="12" t="str">
        <f t="shared" si="6"/>
        <v/>
      </c>
      <c r="BE22" s="12" t="str">
        <f t="shared" si="7"/>
        <v/>
      </c>
      <c r="BF22" s="12" t="str">
        <f>_xlfn.IFNA(VLOOKUP(Y22,对应表!$Z:$AA,2,FALSE)&amp;Z22,"")</f>
        <v/>
      </c>
      <c r="BG22" s="12" t="str">
        <f>_xlfn.IFNA(VLOOKUP(AA22,对应表!$Z:$AA,2,FALSE)&amp;AB22,"")</f>
        <v/>
      </c>
      <c r="BH22" s="12" t="str">
        <f>_xlfn.IFNA(VLOOKUP(AC22,对应表!$Z:$AA,2,FALSE)&amp;AD22,"")</f>
        <v/>
      </c>
      <c r="BI22" s="12" t="str">
        <f>_xlfn.IFNA(VLOOKUP(AE22,对应表!$Z:$AA,2,FALSE)&amp;AF22,"")</f>
        <v/>
      </c>
      <c r="BJ22" s="12" t="str">
        <f>_xlfn.IFNA(VLOOKUP(AG22,对应表!$Z:$AA,2,FALSE)&amp;AH22,"")</f>
        <v/>
      </c>
      <c r="BL22">
        <f t="shared" si="25"/>
        <v>2899</v>
      </c>
      <c r="BM22" t="str">
        <f t="shared" si="26"/>
        <v/>
      </c>
    </row>
    <row r="23" spans="8:65" x14ac:dyDescent="0.15">
      <c r="H23" t="s">
        <v>142</v>
      </c>
      <c r="I23">
        <v>16</v>
      </c>
      <c r="J23">
        <v>0.2</v>
      </c>
      <c r="K23" t="str">
        <f t="shared" si="21"/>
        <v>主动单体回复生命lv16</v>
      </c>
      <c r="L23" s="6" t="str">
        <f>Q23&amp;":"&amp;M23&amp;":"&amp;VLOOKUP(N23,对应表!B:C,2,FALSE)&amp;":"&amp;IF(buff!O23="",0,O23)</f>
        <v>19:100:2:0</v>
      </c>
      <c r="M23">
        <v>100</v>
      </c>
      <c r="N23" s="1" t="s">
        <v>463</v>
      </c>
      <c r="O23">
        <v>0</v>
      </c>
      <c r="P23">
        <f t="shared" si="11"/>
        <v>3569</v>
      </c>
      <c r="Q23">
        <v>19</v>
      </c>
      <c r="R23" s="4" t="s">
        <v>1576</v>
      </c>
      <c r="S23" s="4" t="str">
        <f t="shared" si="22"/>
        <v>主动单体回复生命lv16</v>
      </c>
      <c r="T23" t="s">
        <v>307</v>
      </c>
      <c r="U23">
        <f>INT(VLOOKUP($I23,角色属性概况!$I:$N,VLOOKUP($H23,对应表!$AD:$AE,2,FALSE),FALSE)*$J23)</f>
        <v>3569</v>
      </c>
      <c r="AI23" s="12" t="str">
        <f t="shared" si="23"/>
        <v/>
      </c>
      <c r="AQ23">
        <v>1</v>
      </c>
      <c r="AU23" s="4"/>
      <c r="AV23" s="4"/>
      <c r="AW23" s="4"/>
      <c r="AX23" s="4"/>
      <c r="AZ23" s="12" t="str">
        <f t="shared" si="24"/>
        <v/>
      </c>
      <c r="BA23" s="12" t="str">
        <f t="shared" si="3"/>
        <v/>
      </c>
      <c r="BB23" s="12" t="str">
        <f t="shared" si="4"/>
        <v/>
      </c>
      <c r="BC23" s="12" t="str">
        <f t="shared" si="5"/>
        <v/>
      </c>
      <c r="BD23" s="12" t="str">
        <f t="shared" si="6"/>
        <v/>
      </c>
      <c r="BE23" s="12" t="str">
        <f t="shared" si="7"/>
        <v/>
      </c>
      <c r="BF23" s="12" t="str">
        <f>_xlfn.IFNA(VLOOKUP(Y23,对应表!$Z:$AA,2,FALSE)&amp;Z23,"")</f>
        <v/>
      </c>
      <c r="BG23" s="12" t="str">
        <f>_xlfn.IFNA(VLOOKUP(AA23,对应表!$Z:$AA,2,FALSE)&amp;AB23,"")</f>
        <v/>
      </c>
      <c r="BH23" s="12" t="str">
        <f>_xlfn.IFNA(VLOOKUP(AC23,对应表!$Z:$AA,2,FALSE)&amp;AD23,"")</f>
        <v/>
      </c>
      <c r="BI23" s="12" t="str">
        <f>_xlfn.IFNA(VLOOKUP(AE23,对应表!$Z:$AA,2,FALSE)&amp;AF23,"")</f>
        <v/>
      </c>
      <c r="BJ23" s="12" t="str">
        <f>_xlfn.IFNA(VLOOKUP(AG23,对应表!$Z:$AA,2,FALSE)&amp;AH23,"")</f>
        <v/>
      </c>
      <c r="BL23">
        <f t="shared" si="25"/>
        <v>3569</v>
      </c>
      <c r="BM23" t="str">
        <f t="shared" si="26"/>
        <v/>
      </c>
    </row>
    <row r="24" spans="8:65" x14ac:dyDescent="0.15">
      <c r="H24" t="s">
        <v>142</v>
      </c>
      <c r="I24">
        <v>17</v>
      </c>
      <c r="J24">
        <v>0.2</v>
      </c>
      <c r="K24" t="str">
        <f t="shared" si="21"/>
        <v>主动单体回复生命lv17</v>
      </c>
      <c r="L24" s="6" t="str">
        <f>Q24&amp;":"&amp;M24&amp;":"&amp;VLOOKUP(N24,对应表!B:C,2,FALSE)&amp;":"&amp;IF(buff!O24="",0,O24)</f>
        <v>20:100:2:0</v>
      </c>
      <c r="M24">
        <v>100</v>
      </c>
      <c r="N24" s="1" t="s">
        <v>463</v>
      </c>
      <c r="O24">
        <v>0</v>
      </c>
      <c r="P24">
        <f t="shared" si="11"/>
        <v>4395</v>
      </c>
      <c r="Q24">
        <v>20</v>
      </c>
      <c r="R24" s="4" t="s">
        <v>1577</v>
      </c>
      <c r="S24" s="4" t="str">
        <f t="shared" si="22"/>
        <v>主动单体回复生命lv17</v>
      </c>
      <c r="T24" t="s">
        <v>307</v>
      </c>
      <c r="U24">
        <f>INT(VLOOKUP($I24,角色属性概况!$I:$N,VLOOKUP($H24,对应表!$AD:$AE,2,FALSE),FALSE)*$J24)</f>
        <v>4395</v>
      </c>
      <c r="AI24" s="12" t="str">
        <f t="shared" si="23"/>
        <v/>
      </c>
      <c r="AQ24">
        <v>1</v>
      </c>
      <c r="AU24" s="4"/>
      <c r="AV24" s="4"/>
      <c r="AW24" s="4"/>
      <c r="AX24" s="4"/>
      <c r="AZ24" s="12" t="str">
        <f t="shared" si="24"/>
        <v/>
      </c>
      <c r="BA24" s="12" t="str">
        <f t="shared" si="3"/>
        <v/>
      </c>
      <c r="BB24" s="12" t="str">
        <f t="shared" si="4"/>
        <v/>
      </c>
      <c r="BC24" s="12" t="str">
        <f t="shared" si="5"/>
        <v/>
      </c>
      <c r="BD24" s="12" t="str">
        <f t="shared" si="6"/>
        <v/>
      </c>
      <c r="BE24" s="12" t="str">
        <f t="shared" si="7"/>
        <v/>
      </c>
      <c r="BF24" s="12" t="str">
        <f>_xlfn.IFNA(VLOOKUP(Y24,对应表!$Z:$AA,2,FALSE)&amp;Z24,"")</f>
        <v/>
      </c>
      <c r="BG24" s="12" t="str">
        <f>_xlfn.IFNA(VLOOKUP(AA24,对应表!$Z:$AA,2,FALSE)&amp;AB24,"")</f>
        <v/>
      </c>
      <c r="BH24" s="12" t="str">
        <f>_xlfn.IFNA(VLOOKUP(AC24,对应表!$Z:$AA,2,FALSE)&amp;AD24,"")</f>
        <v/>
      </c>
      <c r="BI24" s="12" t="str">
        <f>_xlfn.IFNA(VLOOKUP(AE24,对应表!$Z:$AA,2,FALSE)&amp;AF24,"")</f>
        <v/>
      </c>
      <c r="BJ24" s="12" t="str">
        <f>_xlfn.IFNA(VLOOKUP(AG24,对应表!$Z:$AA,2,FALSE)&amp;AH24,"")</f>
        <v/>
      </c>
      <c r="BL24">
        <f t="shared" si="25"/>
        <v>4395</v>
      </c>
      <c r="BM24" t="str">
        <f t="shared" si="26"/>
        <v/>
      </c>
    </row>
    <row r="25" spans="8:65" x14ac:dyDescent="0.15">
      <c r="H25" t="s">
        <v>142</v>
      </c>
      <c r="I25">
        <v>18</v>
      </c>
      <c r="J25">
        <v>0.2</v>
      </c>
      <c r="K25" t="str">
        <f t="shared" si="21"/>
        <v>主动单体回复生命lv18</v>
      </c>
      <c r="L25" s="6" t="str">
        <f>Q25&amp;":"&amp;M25&amp;":"&amp;VLOOKUP(N25,对应表!B:C,2,FALSE)&amp;":"&amp;IF(buff!O25="",0,O25)</f>
        <v>21:100:2:0</v>
      </c>
      <c r="M25">
        <v>100</v>
      </c>
      <c r="N25" s="1" t="s">
        <v>463</v>
      </c>
      <c r="O25">
        <v>0</v>
      </c>
      <c r="P25">
        <f t="shared" si="11"/>
        <v>5411</v>
      </c>
      <c r="Q25">
        <v>21</v>
      </c>
      <c r="R25" s="4" t="s">
        <v>1578</v>
      </c>
      <c r="S25" s="4" t="str">
        <f t="shared" si="22"/>
        <v>主动单体回复生命lv18</v>
      </c>
      <c r="T25" t="s">
        <v>307</v>
      </c>
      <c r="U25">
        <f>INT(VLOOKUP($I25,角色属性概况!$I:$N,VLOOKUP($H25,对应表!$AD:$AE,2,FALSE),FALSE)*$J25)</f>
        <v>5411</v>
      </c>
      <c r="AI25" s="12" t="str">
        <f t="shared" si="23"/>
        <v/>
      </c>
      <c r="AQ25">
        <v>1</v>
      </c>
      <c r="AU25" s="4"/>
      <c r="AV25" s="4"/>
      <c r="AW25" s="4"/>
      <c r="AX25" s="4"/>
      <c r="AZ25" s="12" t="str">
        <f t="shared" si="24"/>
        <v/>
      </c>
      <c r="BA25" s="12" t="str">
        <f t="shared" si="3"/>
        <v/>
      </c>
      <c r="BB25" s="12" t="str">
        <f t="shared" si="4"/>
        <v/>
      </c>
      <c r="BC25" s="12" t="str">
        <f t="shared" si="5"/>
        <v/>
      </c>
      <c r="BD25" s="12" t="str">
        <f t="shared" si="6"/>
        <v/>
      </c>
      <c r="BE25" s="12" t="str">
        <f t="shared" si="7"/>
        <v/>
      </c>
      <c r="BF25" s="12" t="str">
        <f>_xlfn.IFNA(VLOOKUP(Y25,对应表!$Z:$AA,2,FALSE)&amp;Z25,"")</f>
        <v/>
      </c>
      <c r="BG25" s="12" t="str">
        <f>_xlfn.IFNA(VLOOKUP(AA25,对应表!$Z:$AA,2,FALSE)&amp;AB25,"")</f>
        <v/>
      </c>
      <c r="BH25" s="12" t="str">
        <f>_xlfn.IFNA(VLOOKUP(AC25,对应表!$Z:$AA,2,FALSE)&amp;AD25,"")</f>
        <v/>
      </c>
      <c r="BI25" s="12" t="str">
        <f>_xlfn.IFNA(VLOOKUP(AE25,对应表!$Z:$AA,2,FALSE)&amp;AF25,"")</f>
        <v/>
      </c>
      <c r="BJ25" s="12" t="str">
        <f>_xlfn.IFNA(VLOOKUP(AG25,对应表!$Z:$AA,2,FALSE)&amp;AH25,"")</f>
        <v/>
      </c>
      <c r="BL25">
        <f t="shared" si="25"/>
        <v>5411</v>
      </c>
      <c r="BM25" t="str">
        <f t="shared" si="26"/>
        <v/>
      </c>
    </row>
    <row r="26" spans="8:65" x14ac:dyDescent="0.15">
      <c r="H26" t="s">
        <v>142</v>
      </c>
      <c r="I26">
        <v>19</v>
      </c>
      <c r="J26">
        <v>0.2</v>
      </c>
      <c r="K26" t="str">
        <f t="shared" ref="K26:K27" si="27">R26</f>
        <v>主动单体回复生命lv19</v>
      </c>
      <c r="L26" s="6" t="str">
        <f>Q26&amp;":"&amp;M26&amp;":"&amp;VLOOKUP(N26,对应表!B:C,2,FALSE)&amp;":"&amp;IF(buff!O26="",0,O26)</f>
        <v>22:100:2:0</v>
      </c>
      <c r="M26">
        <v>100</v>
      </c>
      <c r="N26" s="1" t="s">
        <v>463</v>
      </c>
      <c r="O26">
        <v>0</v>
      </c>
      <c r="P26">
        <f t="shared" si="11"/>
        <v>6663</v>
      </c>
      <c r="Q26">
        <v>22</v>
      </c>
      <c r="R26" s="4" t="s">
        <v>1579</v>
      </c>
      <c r="S26" s="4" t="str">
        <f t="shared" si="22"/>
        <v>主动单体回复生命lv19</v>
      </c>
      <c r="T26" t="s">
        <v>307</v>
      </c>
      <c r="U26">
        <f>INT(VLOOKUP($I26,角色属性概况!$I:$N,VLOOKUP($H26,对应表!$AD:$AE,2,FALSE),FALSE)*$J26)</f>
        <v>6663</v>
      </c>
      <c r="AI26" s="12" t="str">
        <f t="shared" ref="AI26:AI27" si="28">IF(BF26="","",BF26)&amp;IF(BG26="","","|"&amp;BG26)&amp;IF(BH26="","","|"&amp;BH26)&amp;IF(BI26="","","|"&amp;BI26)&amp;IF(BJ26="","","|"&amp;BJ26)</f>
        <v/>
      </c>
      <c r="AQ26">
        <v>1</v>
      </c>
      <c r="AU26" s="4"/>
      <c r="AV26" s="4"/>
      <c r="AW26" s="4"/>
      <c r="AX26" s="4"/>
      <c r="AZ26" s="12" t="str">
        <f t="shared" ref="AZ26:AZ27" si="29">IF(BA26="","",BA26)&amp;IF(BB26="","","|"&amp;BB26)&amp;IF(BC26="","","|"&amp;BC26)&amp;IF(BD26="","","|"&amp;BD26)&amp;IF(BE26="","","|"&amp;BE26)</f>
        <v/>
      </c>
      <c r="BA26" s="12" t="str">
        <f t="shared" si="3"/>
        <v/>
      </c>
      <c r="BB26" s="12" t="str">
        <f t="shared" si="4"/>
        <v/>
      </c>
      <c r="BC26" s="12" t="str">
        <f t="shared" si="5"/>
        <v/>
      </c>
      <c r="BD26" s="12" t="str">
        <f t="shared" si="6"/>
        <v/>
      </c>
      <c r="BE26" s="12" t="str">
        <f t="shared" si="7"/>
        <v/>
      </c>
      <c r="BF26" s="12" t="str">
        <f>_xlfn.IFNA(VLOOKUP(Y26,对应表!$Z:$AA,2,FALSE)&amp;Z26,"")</f>
        <v/>
      </c>
      <c r="BG26" s="12" t="str">
        <f>_xlfn.IFNA(VLOOKUP(AA26,对应表!$Z:$AA,2,FALSE)&amp;AB26,"")</f>
        <v/>
      </c>
      <c r="BH26" s="12" t="str">
        <f>_xlfn.IFNA(VLOOKUP(AC26,对应表!$Z:$AA,2,FALSE)&amp;AD26,"")</f>
        <v/>
      </c>
      <c r="BI26" s="12" t="str">
        <f>_xlfn.IFNA(VLOOKUP(AE26,对应表!$Z:$AA,2,FALSE)&amp;AF26,"")</f>
        <v/>
      </c>
      <c r="BJ26" s="12" t="str">
        <f>_xlfn.IFNA(VLOOKUP(AG26,对应表!$Z:$AA,2,FALSE)&amp;AH26,"")</f>
        <v/>
      </c>
      <c r="BL26">
        <f t="shared" ref="BL26:BL27" si="30">IF(Z26="",IF(U26="",AO26,U26),Z26)</f>
        <v>6663</v>
      </c>
      <c r="BM26" t="str">
        <f t="shared" ref="BM26:BM27" si="31">IF(AB26="","",AB26)</f>
        <v/>
      </c>
    </row>
    <row r="27" spans="8:65" x14ac:dyDescent="0.15">
      <c r="H27" t="s">
        <v>142</v>
      </c>
      <c r="I27">
        <v>20</v>
      </c>
      <c r="J27">
        <v>0.2</v>
      </c>
      <c r="K27" t="str">
        <f t="shared" si="27"/>
        <v>主动单体回复生命lv20</v>
      </c>
      <c r="L27" s="6" t="str">
        <f>Q27&amp;":"&amp;M27&amp;":"&amp;VLOOKUP(N27,对应表!B:C,2,FALSE)&amp;":"&amp;IF(buff!O27="",0,O27)</f>
        <v>23:100:2:0</v>
      </c>
      <c r="M27">
        <v>100</v>
      </c>
      <c r="N27" s="1" t="s">
        <v>463</v>
      </c>
      <c r="O27">
        <v>0</v>
      </c>
      <c r="P27">
        <f t="shared" si="11"/>
        <v>8204</v>
      </c>
      <c r="Q27">
        <v>23</v>
      </c>
      <c r="R27" s="4" t="s">
        <v>1580</v>
      </c>
      <c r="S27" s="4" t="str">
        <f t="shared" si="22"/>
        <v>主动单体回复生命lv20</v>
      </c>
      <c r="T27" t="s">
        <v>307</v>
      </c>
      <c r="U27">
        <f>INT(VLOOKUP($I27,角色属性概况!$I:$N,VLOOKUP($H27,对应表!$AD:$AE,2,FALSE),FALSE)*$J27)</f>
        <v>8204</v>
      </c>
      <c r="AI27" s="12" t="str">
        <f t="shared" si="28"/>
        <v/>
      </c>
      <c r="AQ27">
        <v>1</v>
      </c>
      <c r="AU27" s="4"/>
      <c r="AV27" s="4"/>
      <c r="AW27" s="4"/>
      <c r="AX27" s="4"/>
      <c r="AZ27" s="12" t="str">
        <f t="shared" si="29"/>
        <v/>
      </c>
      <c r="BA27" s="12" t="str">
        <f t="shared" si="3"/>
        <v/>
      </c>
      <c r="BB27" s="12" t="str">
        <f t="shared" si="4"/>
        <v/>
      </c>
      <c r="BC27" s="12" t="str">
        <f t="shared" si="5"/>
        <v/>
      </c>
      <c r="BD27" s="12" t="str">
        <f t="shared" si="6"/>
        <v/>
      </c>
      <c r="BE27" s="12" t="str">
        <f t="shared" si="7"/>
        <v/>
      </c>
      <c r="BF27" s="12" t="str">
        <f>_xlfn.IFNA(VLOOKUP(Y27,对应表!$Z:$AA,2,FALSE)&amp;Z27,"")</f>
        <v/>
      </c>
      <c r="BG27" s="12" t="str">
        <f>_xlfn.IFNA(VLOOKUP(AA27,对应表!$Z:$AA,2,FALSE)&amp;AB27,"")</f>
        <v/>
      </c>
      <c r="BH27" s="12" t="str">
        <f>_xlfn.IFNA(VLOOKUP(AC27,对应表!$Z:$AA,2,FALSE)&amp;AD27,"")</f>
        <v/>
      </c>
      <c r="BI27" s="12" t="str">
        <f>_xlfn.IFNA(VLOOKUP(AE27,对应表!$Z:$AA,2,FALSE)&amp;AF27,"")</f>
        <v/>
      </c>
      <c r="BJ27" s="12" t="str">
        <f>_xlfn.IFNA(VLOOKUP(AG27,对应表!$Z:$AA,2,FALSE)&amp;AH27,"")</f>
        <v/>
      </c>
      <c r="BL27">
        <f t="shared" si="30"/>
        <v>8204</v>
      </c>
      <c r="BM27" t="str">
        <f t="shared" si="31"/>
        <v/>
      </c>
    </row>
    <row r="28" spans="8:65" x14ac:dyDescent="0.15">
      <c r="K28" t="str">
        <f t="shared" ref="K28:K29" si="32">R28</f>
        <v>主动单体回复生命0.2</v>
      </c>
      <c r="L28" s="6" t="str">
        <f>Q28&amp;":"&amp;M28&amp;":"&amp;VLOOKUP(N28,对应表!B:C,2,FALSE)&amp;":"&amp;IF(buff!O28="",0,O28)</f>
        <v>24:100:2:0</v>
      </c>
      <c r="M28">
        <v>100</v>
      </c>
      <c r="N28" s="1" t="s">
        <v>463</v>
      </c>
      <c r="O28">
        <v>0</v>
      </c>
      <c r="P28">
        <f t="shared" si="11"/>
        <v>0</v>
      </c>
      <c r="Q28">
        <v>24</v>
      </c>
      <c r="R28" s="4" t="s">
        <v>1583</v>
      </c>
      <c r="S28" s="4" t="str">
        <f t="shared" si="22"/>
        <v>主动单体回复生命0.2</v>
      </c>
      <c r="T28" t="s">
        <v>307</v>
      </c>
      <c r="V28">
        <v>20</v>
      </c>
      <c r="AI28" s="12" t="str">
        <f t="shared" ref="AI28:AI29" si="33">IF(BF28="","",BF28)&amp;IF(BG28="","","|"&amp;BG28)&amp;IF(BH28="","","|"&amp;BH28)&amp;IF(BI28="","","|"&amp;BI28)&amp;IF(BJ28="","","|"&amp;BJ28)</f>
        <v/>
      </c>
      <c r="AQ28">
        <v>1</v>
      </c>
      <c r="AU28" s="4"/>
      <c r="AV28" s="4"/>
      <c r="AW28" s="4"/>
      <c r="AX28" s="4"/>
      <c r="AZ28" s="12" t="str">
        <f t="shared" ref="AZ28:AZ29" si="34">IF(BA28="","",BA28)&amp;IF(BB28="","","|"&amp;BB28)&amp;IF(BC28="","","|"&amp;BC28)&amp;IF(BD28="","","|"&amp;BD28)&amp;IF(BE28="","","|"&amp;BE28)</f>
        <v/>
      </c>
      <c r="BA28" s="12" t="str">
        <f t="shared" si="3"/>
        <v/>
      </c>
      <c r="BB28" s="12" t="str">
        <f t="shared" si="4"/>
        <v/>
      </c>
      <c r="BC28" s="12" t="str">
        <f t="shared" si="5"/>
        <v/>
      </c>
      <c r="BD28" s="12" t="str">
        <f t="shared" si="6"/>
        <v/>
      </c>
      <c r="BE28" s="12" t="str">
        <f t="shared" si="7"/>
        <v/>
      </c>
      <c r="BF28" s="12" t="str">
        <f>_xlfn.IFNA(VLOOKUP(Y28,对应表!$Z:$AA,2,FALSE)&amp;Z28,"")</f>
        <v/>
      </c>
      <c r="BG28" s="12" t="str">
        <f>_xlfn.IFNA(VLOOKUP(AA28,对应表!$Z:$AA,2,FALSE)&amp;AB28,"")</f>
        <v/>
      </c>
      <c r="BH28" s="12" t="str">
        <f>_xlfn.IFNA(VLOOKUP(AC28,对应表!$Z:$AA,2,FALSE)&amp;AD28,"")</f>
        <v/>
      </c>
      <c r="BI28" s="12" t="str">
        <f>_xlfn.IFNA(VLOOKUP(AE28,对应表!$Z:$AA,2,FALSE)&amp;AF28,"")</f>
        <v/>
      </c>
      <c r="BJ28" s="12" t="str">
        <f>_xlfn.IFNA(VLOOKUP(AG28,对应表!$Z:$AA,2,FALSE)&amp;AH28,"")</f>
        <v/>
      </c>
      <c r="BL28">
        <f t="shared" ref="BL28:BL29" si="35">IF(Z28="",IF(U28="",AO28,U28),Z28)</f>
        <v>0</v>
      </c>
      <c r="BM28" t="str">
        <f t="shared" ref="BM28:BM29" si="36">IF(AB28="","",AB28)</f>
        <v/>
      </c>
    </row>
    <row r="29" spans="8:65" x14ac:dyDescent="0.15">
      <c r="H29" t="s">
        <v>1451</v>
      </c>
      <c r="I29">
        <v>1</v>
      </c>
      <c r="J29">
        <v>0.2</v>
      </c>
      <c r="K29" t="str">
        <f t="shared" si="32"/>
        <v>主动单体防御lv1</v>
      </c>
      <c r="L29" s="6" t="str">
        <f>Q29&amp;":"&amp;M29&amp;":"&amp;VLOOKUP(N29,对应表!B:C,2,FALSE)&amp;":"&amp;IF(buff!O29="",0,O29)</f>
        <v>25:100:2:0</v>
      </c>
      <c r="M29">
        <v>100</v>
      </c>
      <c r="N29" s="1" t="s">
        <v>463</v>
      </c>
      <c r="O29">
        <v>0</v>
      </c>
      <c r="P29">
        <f t="shared" si="11"/>
        <v>76</v>
      </c>
      <c r="Q29">
        <v>25</v>
      </c>
      <c r="R29" s="4" t="s">
        <v>1584</v>
      </c>
      <c r="S29" s="4" t="str">
        <f t="shared" si="22"/>
        <v>主动单体防御lv1</v>
      </c>
      <c r="T29" t="s">
        <v>307</v>
      </c>
      <c r="Y29" t="s">
        <v>1450</v>
      </c>
      <c r="Z29">
        <f>INT(VLOOKUP($I29,角色属性概况!$I:$N,VLOOKUP($H29,对应表!$AD:$AE,2,FALSE),FALSE)*$J29)</f>
        <v>76</v>
      </c>
      <c r="AI29" s="12" t="str">
        <f t="shared" si="33"/>
        <v>DEF:76</v>
      </c>
      <c r="AR29">
        <v>3</v>
      </c>
      <c r="AU29" s="4"/>
      <c r="AV29" s="4"/>
      <c r="AW29" s="4"/>
      <c r="AX29" s="4"/>
      <c r="AZ29" s="12" t="str">
        <f t="shared" si="34"/>
        <v/>
      </c>
      <c r="BA29" s="12" t="str">
        <f t="shared" si="3"/>
        <v/>
      </c>
      <c r="BB29" s="12" t="str">
        <f t="shared" si="4"/>
        <v/>
      </c>
      <c r="BC29" s="12" t="str">
        <f t="shared" si="5"/>
        <v/>
      </c>
      <c r="BD29" s="12" t="str">
        <f t="shared" si="6"/>
        <v/>
      </c>
      <c r="BE29" s="12" t="str">
        <f t="shared" si="7"/>
        <v/>
      </c>
      <c r="BF29" s="12" t="str">
        <f>_xlfn.IFNA(VLOOKUP(Y29,对应表!$Z:$AA,2,FALSE)&amp;Z29,"")</f>
        <v>DEF:76</v>
      </c>
      <c r="BG29" s="12" t="str">
        <f>_xlfn.IFNA(VLOOKUP(AA29,对应表!$Z:$AA,2,FALSE)&amp;AB29,"")</f>
        <v/>
      </c>
      <c r="BH29" s="12" t="str">
        <f>_xlfn.IFNA(VLOOKUP(AC29,对应表!$Z:$AA,2,FALSE)&amp;AD29,"")</f>
        <v/>
      </c>
      <c r="BI29" s="12" t="str">
        <f>_xlfn.IFNA(VLOOKUP(AE29,对应表!$Z:$AA,2,FALSE)&amp;AF29,"")</f>
        <v/>
      </c>
      <c r="BJ29" s="12" t="str">
        <f>_xlfn.IFNA(VLOOKUP(AG29,对应表!$Z:$AA,2,FALSE)&amp;AH29,"")</f>
        <v/>
      </c>
      <c r="BL29">
        <f t="shared" si="35"/>
        <v>76</v>
      </c>
      <c r="BM29" t="str">
        <f t="shared" si="36"/>
        <v/>
      </c>
    </row>
    <row r="30" spans="8:65" x14ac:dyDescent="0.15">
      <c r="H30" t="s">
        <v>1451</v>
      </c>
      <c r="I30">
        <v>2</v>
      </c>
      <c r="J30">
        <v>0.2</v>
      </c>
      <c r="K30" t="str">
        <f t="shared" ref="K30:K46" si="37">R30</f>
        <v>主动单体防御lv2</v>
      </c>
      <c r="L30" s="6" t="str">
        <f>Q30&amp;":"&amp;M30&amp;":"&amp;VLOOKUP(N30,对应表!B:C,2,FALSE)&amp;":"&amp;IF(buff!O30="",0,O30)</f>
        <v>26:100:2:0</v>
      </c>
      <c r="M30">
        <v>100</v>
      </c>
      <c r="N30" s="1" t="s">
        <v>463</v>
      </c>
      <c r="O30">
        <v>0</v>
      </c>
      <c r="P30">
        <f t="shared" si="11"/>
        <v>112</v>
      </c>
      <c r="Q30">
        <v>26</v>
      </c>
      <c r="R30" s="4" t="s">
        <v>1585</v>
      </c>
      <c r="S30" s="4" t="str">
        <f t="shared" si="22"/>
        <v>主动单体防御lv2</v>
      </c>
      <c r="T30" t="s">
        <v>307</v>
      </c>
      <c r="Y30" t="s">
        <v>1450</v>
      </c>
      <c r="Z30">
        <f>INT(VLOOKUP($I30,角色属性概况!$I:$N,VLOOKUP($H30,对应表!$AD:$AE,2,FALSE),FALSE)*$J30)</f>
        <v>112</v>
      </c>
      <c r="AI30" s="12" t="str">
        <f t="shared" ref="AI30:AI46" si="38">IF(BF30="","",BF30)&amp;IF(BG30="","","|"&amp;BG30)&amp;IF(BH30="","","|"&amp;BH30)&amp;IF(BI30="","","|"&amp;BI30)&amp;IF(BJ30="","","|"&amp;BJ30)</f>
        <v>DEF:112</v>
      </c>
      <c r="AR30">
        <v>3</v>
      </c>
      <c r="AU30" s="4"/>
      <c r="AV30" s="4"/>
      <c r="AW30" s="4"/>
      <c r="AX30" s="4"/>
      <c r="AZ30" s="12" t="str">
        <f t="shared" ref="AZ30:AZ46" si="39">IF(BA30="","",BA30)&amp;IF(BB30="","","|"&amp;BB30)&amp;IF(BC30="","","|"&amp;BC30)&amp;IF(BD30="","","|"&amp;BD30)&amp;IF(BE30="","","|"&amp;BE30)</f>
        <v/>
      </c>
      <c r="BA30" s="12" t="str">
        <f t="shared" si="3"/>
        <v/>
      </c>
      <c r="BB30" s="12" t="str">
        <f t="shared" si="4"/>
        <v/>
      </c>
      <c r="BC30" s="12" t="str">
        <f t="shared" si="5"/>
        <v/>
      </c>
      <c r="BD30" s="12" t="str">
        <f t="shared" si="6"/>
        <v/>
      </c>
      <c r="BE30" s="12" t="str">
        <f t="shared" si="7"/>
        <v/>
      </c>
      <c r="BF30" s="12" t="str">
        <f>_xlfn.IFNA(VLOOKUP(Y30,对应表!$Z:$AA,2,FALSE)&amp;Z30,"")</f>
        <v>DEF:112</v>
      </c>
      <c r="BG30" s="12" t="str">
        <f>_xlfn.IFNA(VLOOKUP(AA30,对应表!$Z:$AA,2,FALSE)&amp;AB30,"")</f>
        <v/>
      </c>
      <c r="BH30" s="12" t="str">
        <f>_xlfn.IFNA(VLOOKUP(AC30,对应表!$Z:$AA,2,FALSE)&amp;AD30,"")</f>
        <v/>
      </c>
      <c r="BI30" s="12" t="str">
        <f>_xlfn.IFNA(VLOOKUP(AE30,对应表!$Z:$AA,2,FALSE)&amp;AF30,"")</f>
        <v/>
      </c>
      <c r="BJ30" s="12" t="str">
        <f>_xlfn.IFNA(VLOOKUP(AG30,对应表!$Z:$AA,2,FALSE)&amp;AH30,"")</f>
        <v/>
      </c>
      <c r="BL30">
        <f t="shared" ref="BL30:BL46" si="40">IF(Z30="",IF(U30="",AO30,U30),Z30)</f>
        <v>112</v>
      </c>
      <c r="BM30" t="str">
        <f t="shared" ref="BM30:BM46" si="41">IF(AB30="","",AB30)</f>
        <v/>
      </c>
    </row>
    <row r="31" spans="8:65" x14ac:dyDescent="0.15">
      <c r="H31" t="s">
        <v>1451</v>
      </c>
      <c r="I31">
        <v>3</v>
      </c>
      <c r="J31">
        <v>0.2</v>
      </c>
      <c r="K31" t="str">
        <f t="shared" si="37"/>
        <v>主动单体防御lv3</v>
      </c>
      <c r="L31" s="6" t="str">
        <f>Q31&amp;":"&amp;M31&amp;":"&amp;VLOOKUP(N31,对应表!B:C,2,FALSE)&amp;":"&amp;IF(buff!O31="",0,O31)</f>
        <v>27:100:2:0</v>
      </c>
      <c r="M31">
        <v>100</v>
      </c>
      <c r="N31" s="1" t="s">
        <v>463</v>
      </c>
      <c r="O31">
        <v>0</v>
      </c>
      <c r="P31">
        <f t="shared" si="11"/>
        <v>148</v>
      </c>
      <c r="Q31">
        <v>27</v>
      </c>
      <c r="R31" s="4" t="s">
        <v>1586</v>
      </c>
      <c r="S31" s="4" t="str">
        <f t="shared" si="22"/>
        <v>主动单体防御lv3</v>
      </c>
      <c r="T31" t="s">
        <v>307</v>
      </c>
      <c r="Y31" t="s">
        <v>1450</v>
      </c>
      <c r="Z31">
        <f>INT(VLOOKUP($I31,角色属性概况!$I:$N,VLOOKUP($H31,对应表!$AD:$AE,2,FALSE),FALSE)*$J31)</f>
        <v>148</v>
      </c>
      <c r="AI31" s="12" t="str">
        <f t="shared" si="38"/>
        <v>DEF:148</v>
      </c>
      <c r="AR31">
        <v>3</v>
      </c>
      <c r="AU31" s="4"/>
      <c r="AV31" s="4"/>
      <c r="AW31" s="4"/>
      <c r="AX31" s="4"/>
      <c r="AZ31" s="12" t="str">
        <f t="shared" si="39"/>
        <v/>
      </c>
      <c r="BA31" s="12" t="str">
        <f t="shared" si="3"/>
        <v/>
      </c>
      <c r="BB31" s="12" t="str">
        <f t="shared" si="4"/>
        <v/>
      </c>
      <c r="BC31" s="12" t="str">
        <f t="shared" si="5"/>
        <v/>
      </c>
      <c r="BD31" s="12" t="str">
        <f t="shared" si="6"/>
        <v/>
      </c>
      <c r="BE31" s="12" t="str">
        <f t="shared" si="7"/>
        <v/>
      </c>
      <c r="BF31" s="12" t="str">
        <f>_xlfn.IFNA(VLOOKUP(Y31,对应表!$Z:$AA,2,FALSE)&amp;Z31,"")</f>
        <v>DEF:148</v>
      </c>
      <c r="BG31" s="12" t="str">
        <f>_xlfn.IFNA(VLOOKUP(AA31,对应表!$Z:$AA,2,FALSE)&amp;AB31,"")</f>
        <v/>
      </c>
      <c r="BH31" s="12" t="str">
        <f>_xlfn.IFNA(VLOOKUP(AC31,对应表!$Z:$AA,2,FALSE)&amp;AD31,"")</f>
        <v/>
      </c>
      <c r="BI31" s="12" t="str">
        <f>_xlfn.IFNA(VLOOKUP(AE31,对应表!$Z:$AA,2,FALSE)&amp;AF31,"")</f>
        <v/>
      </c>
      <c r="BJ31" s="12" t="str">
        <f>_xlfn.IFNA(VLOOKUP(AG31,对应表!$Z:$AA,2,FALSE)&amp;AH31,"")</f>
        <v/>
      </c>
      <c r="BL31">
        <f t="shared" si="40"/>
        <v>148</v>
      </c>
      <c r="BM31" t="str">
        <f t="shared" si="41"/>
        <v/>
      </c>
    </row>
    <row r="32" spans="8:65" x14ac:dyDescent="0.15">
      <c r="H32" t="s">
        <v>1451</v>
      </c>
      <c r="I32">
        <v>4</v>
      </c>
      <c r="J32">
        <v>0.2</v>
      </c>
      <c r="K32" t="str">
        <f t="shared" si="37"/>
        <v>主动单体防御lv4</v>
      </c>
      <c r="L32" s="6" t="str">
        <f>Q32&amp;":"&amp;M32&amp;":"&amp;VLOOKUP(N32,对应表!B:C,2,FALSE)&amp;":"&amp;IF(buff!O32="",0,O32)</f>
        <v>28:100:2:0</v>
      </c>
      <c r="M32">
        <v>100</v>
      </c>
      <c r="N32" s="1" t="s">
        <v>463</v>
      </c>
      <c r="O32">
        <v>0</v>
      </c>
      <c r="P32">
        <f t="shared" si="11"/>
        <v>183</v>
      </c>
      <c r="Q32">
        <v>28</v>
      </c>
      <c r="R32" s="4" t="s">
        <v>1587</v>
      </c>
      <c r="S32" s="4" t="str">
        <f t="shared" si="22"/>
        <v>主动单体防御lv4</v>
      </c>
      <c r="T32" t="s">
        <v>307</v>
      </c>
      <c r="Y32" t="s">
        <v>1450</v>
      </c>
      <c r="Z32">
        <f>INT(VLOOKUP($I32,角色属性概况!$I:$N,VLOOKUP($H32,对应表!$AD:$AE,2,FALSE),FALSE)*$J32)</f>
        <v>183</v>
      </c>
      <c r="AI32" s="12" t="str">
        <f t="shared" si="38"/>
        <v>DEF:183</v>
      </c>
      <c r="AR32">
        <v>3</v>
      </c>
      <c r="AU32" s="4"/>
      <c r="AV32" s="4"/>
      <c r="AW32" s="4"/>
      <c r="AX32" s="4"/>
      <c r="AZ32" s="12" t="str">
        <f t="shared" si="39"/>
        <v/>
      </c>
      <c r="BA32" s="12" t="str">
        <f t="shared" si="3"/>
        <v/>
      </c>
      <c r="BB32" s="12" t="str">
        <f t="shared" si="4"/>
        <v/>
      </c>
      <c r="BC32" s="12" t="str">
        <f t="shared" si="5"/>
        <v/>
      </c>
      <c r="BD32" s="12" t="str">
        <f t="shared" si="6"/>
        <v/>
      </c>
      <c r="BE32" s="12" t="str">
        <f t="shared" si="7"/>
        <v/>
      </c>
      <c r="BF32" s="12" t="str">
        <f>_xlfn.IFNA(VLOOKUP(Y32,对应表!$Z:$AA,2,FALSE)&amp;Z32,"")</f>
        <v>DEF:183</v>
      </c>
      <c r="BG32" s="12" t="str">
        <f>_xlfn.IFNA(VLOOKUP(AA32,对应表!$Z:$AA,2,FALSE)&amp;AB32,"")</f>
        <v/>
      </c>
      <c r="BH32" s="12" t="str">
        <f>_xlfn.IFNA(VLOOKUP(AC32,对应表!$Z:$AA,2,FALSE)&amp;AD32,"")</f>
        <v/>
      </c>
      <c r="BI32" s="12" t="str">
        <f>_xlfn.IFNA(VLOOKUP(AE32,对应表!$Z:$AA,2,FALSE)&amp;AF32,"")</f>
        <v/>
      </c>
      <c r="BJ32" s="12" t="str">
        <f>_xlfn.IFNA(VLOOKUP(AG32,对应表!$Z:$AA,2,FALSE)&amp;AH32,"")</f>
        <v/>
      </c>
      <c r="BL32">
        <f t="shared" si="40"/>
        <v>183</v>
      </c>
      <c r="BM32" t="str">
        <f t="shared" si="41"/>
        <v/>
      </c>
    </row>
    <row r="33" spans="8:65" x14ac:dyDescent="0.15">
      <c r="H33" t="s">
        <v>1451</v>
      </c>
      <c r="I33">
        <v>5</v>
      </c>
      <c r="J33">
        <v>0.2</v>
      </c>
      <c r="K33" t="str">
        <f t="shared" si="37"/>
        <v>主动单体防御lv5</v>
      </c>
      <c r="L33" s="6" t="str">
        <f>Q33&amp;":"&amp;M33&amp;":"&amp;VLOOKUP(N33,对应表!B:C,2,FALSE)&amp;":"&amp;IF(buff!O33="",0,O33)</f>
        <v>29:100:2:0</v>
      </c>
      <c r="M33">
        <v>100</v>
      </c>
      <c r="N33" s="1" t="s">
        <v>463</v>
      </c>
      <c r="O33">
        <v>0</v>
      </c>
      <c r="P33">
        <f t="shared" si="11"/>
        <v>226</v>
      </c>
      <c r="Q33">
        <v>29</v>
      </c>
      <c r="R33" s="4" t="s">
        <v>1588</v>
      </c>
      <c r="S33" s="4" t="str">
        <f t="shared" si="22"/>
        <v>主动单体防御lv5</v>
      </c>
      <c r="T33" t="s">
        <v>307</v>
      </c>
      <c r="Y33" t="s">
        <v>1450</v>
      </c>
      <c r="Z33">
        <f>INT(VLOOKUP($I33,角色属性概况!$I:$N,VLOOKUP($H33,对应表!$AD:$AE,2,FALSE),FALSE)*$J33)</f>
        <v>226</v>
      </c>
      <c r="AI33" s="12" t="str">
        <f t="shared" si="38"/>
        <v>DEF:226</v>
      </c>
      <c r="AR33">
        <v>3</v>
      </c>
      <c r="AU33" s="4"/>
      <c r="AV33" s="4"/>
      <c r="AW33" s="4"/>
      <c r="AX33" s="4"/>
      <c r="AZ33" s="12" t="str">
        <f t="shared" si="39"/>
        <v/>
      </c>
      <c r="BA33" s="12" t="str">
        <f t="shared" si="3"/>
        <v/>
      </c>
      <c r="BB33" s="12" t="str">
        <f t="shared" si="4"/>
        <v/>
      </c>
      <c r="BC33" s="12" t="str">
        <f t="shared" si="5"/>
        <v/>
      </c>
      <c r="BD33" s="12" t="str">
        <f t="shared" si="6"/>
        <v/>
      </c>
      <c r="BE33" s="12" t="str">
        <f t="shared" si="7"/>
        <v/>
      </c>
      <c r="BF33" s="12" t="str">
        <f>_xlfn.IFNA(VLOOKUP(Y33,对应表!$Z:$AA,2,FALSE)&amp;Z33,"")</f>
        <v>DEF:226</v>
      </c>
      <c r="BG33" s="12" t="str">
        <f>_xlfn.IFNA(VLOOKUP(AA33,对应表!$Z:$AA,2,FALSE)&amp;AB33,"")</f>
        <v/>
      </c>
      <c r="BH33" s="12" t="str">
        <f>_xlfn.IFNA(VLOOKUP(AC33,对应表!$Z:$AA,2,FALSE)&amp;AD33,"")</f>
        <v/>
      </c>
      <c r="BI33" s="12" t="str">
        <f>_xlfn.IFNA(VLOOKUP(AE33,对应表!$Z:$AA,2,FALSE)&amp;AF33,"")</f>
        <v/>
      </c>
      <c r="BJ33" s="12" t="str">
        <f>_xlfn.IFNA(VLOOKUP(AG33,对应表!$Z:$AA,2,FALSE)&amp;AH33,"")</f>
        <v/>
      </c>
      <c r="BL33">
        <f t="shared" si="40"/>
        <v>226</v>
      </c>
      <c r="BM33" t="str">
        <f t="shared" si="41"/>
        <v/>
      </c>
    </row>
    <row r="34" spans="8:65" x14ac:dyDescent="0.15">
      <c r="H34" t="s">
        <v>1451</v>
      </c>
      <c r="I34">
        <v>6</v>
      </c>
      <c r="J34">
        <v>0.2</v>
      </c>
      <c r="K34" t="str">
        <f t="shared" si="37"/>
        <v>主动单体防御lv6</v>
      </c>
      <c r="L34" s="6" t="str">
        <f>Q34&amp;":"&amp;M34&amp;":"&amp;VLOOKUP(N34,对应表!B:C,2,FALSE)&amp;":"&amp;IF(buff!O34="",0,O34)</f>
        <v>30:100:2:0</v>
      </c>
      <c r="M34">
        <v>100</v>
      </c>
      <c r="N34" s="1" t="s">
        <v>463</v>
      </c>
      <c r="O34">
        <v>0</v>
      </c>
      <c r="P34">
        <f t="shared" si="11"/>
        <v>278</v>
      </c>
      <c r="Q34">
        <v>30</v>
      </c>
      <c r="R34" s="4" t="s">
        <v>1589</v>
      </c>
      <c r="S34" s="4" t="str">
        <f t="shared" si="22"/>
        <v>主动单体防御lv6</v>
      </c>
      <c r="T34" t="s">
        <v>307</v>
      </c>
      <c r="Y34" t="s">
        <v>1450</v>
      </c>
      <c r="Z34">
        <f>INT(VLOOKUP($I34,角色属性概况!$I:$N,VLOOKUP($H34,对应表!$AD:$AE,2,FALSE),FALSE)*$J34)</f>
        <v>278</v>
      </c>
      <c r="AI34" s="12" t="str">
        <f t="shared" si="38"/>
        <v>DEF:278</v>
      </c>
      <c r="AR34">
        <v>3</v>
      </c>
      <c r="AU34" s="4"/>
      <c r="AV34" s="4"/>
      <c r="AW34" s="4"/>
      <c r="AX34" s="4"/>
      <c r="AZ34" s="12" t="str">
        <f t="shared" si="39"/>
        <v/>
      </c>
      <c r="BA34" s="12" t="str">
        <f t="shared" si="3"/>
        <v/>
      </c>
      <c r="BB34" s="12" t="str">
        <f t="shared" si="4"/>
        <v/>
      </c>
      <c r="BC34" s="12" t="str">
        <f t="shared" si="5"/>
        <v/>
      </c>
      <c r="BD34" s="12" t="str">
        <f t="shared" si="6"/>
        <v/>
      </c>
      <c r="BE34" s="12" t="str">
        <f t="shared" si="7"/>
        <v/>
      </c>
      <c r="BF34" s="12" t="str">
        <f>_xlfn.IFNA(VLOOKUP(Y34,对应表!$Z:$AA,2,FALSE)&amp;Z34,"")</f>
        <v>DEF:278</v>
      </c>
      <c r="BG34" s="12" t="str">
        <f>_xlfn.IFNA(VLOOKUP(AA34,对应表!$Z:$AA,2,FALSE)&amp;AB34,"")</f>
        <v/>
      </c>
      <c r="BH34" s="12" t="str">
        <f>_xlfn.IFNA(VLOOKUP(AC34,对应表!$Z:$AA,2,FALSE)&amp;AD34,"")</f>
        <v/>
      </c>
      <c r="BI34" s="12" t="str">
        <f>_xlfn.IFNA(VLOOKUP(AE34,对应表!$Z:$AA,2,FALSE)&amp;AF34,"")</f>
        <v/>
      </c>
      <c r="BJ34" s="12" t="str">
        <f>_xlfn.IFNA(VLOOKUP(AG34,对应表!$Z:$AA,2,FALSE)&amp;AH34,"")</f>
        <v/>
      </c>
      <c r="BL34">
        <f t="shared" si="40"/>
        <v>278</v>
      </c>
      <c r="BM34" t="str">
        <f t="shared" si="41"/>
        <v/>
      </c>
    </row>
    <row r="35" spans="8:65" x14ac:dyDescent="0.15">
      <c r="H35" t="s">
        <v>1451</v>
      </c>
      <c r="I35">
        <v>7</v>
      </c>
      <c r="J35">
        <v>0.2</v>
      </c>
      <c r="K35" t="str">
        <f t="shared" si="37"/>
        <v>主动单体防御lv7</v>
      </c>
      <c r="L35" s="6" t="str">
        <f>Q35&amp;":"&amp;M35&amp;":"&amp;VLOOKUP(N35,对应表!B:C,2,FALSE)&amp;":"&amp;IF(buff!O35="",0,O35)</f>
        <v>31:100:2:0</v>
      </c>
      <c r="M35">
        <v>100</v>
      </c>
      <c r="N35" s="1" t="s">
        <v>463</v>
      </c>
      <c r="O35">
        <v>0</v>
      </c>
      <c r="P35">
        <f t="shared" si="11"/>
        <v>343</v>
      </c>
      <c r="Q35">
        <v>31</v>
      </c>
      <c r="R35" s="4" t="s">
        <v>1590</v>
      </c>
      <c r="S35" s="4" t="str">
        <f t="shared" si="22"/>
        <v>主动单体防御lv7</v>
      </c>
      <c r="T35" t="s">
        <v>307</v>
      </c>
      <c r="Y35" t="s">
        <v>1450</v>
      </c>
      <c r="Z35">
        <f>INT(VLOOKUP($I35,角色属性概况!$I:$N,VLOOKUP($H35,对应表!$AD:$AE,2,FALSE),FALSE)*$J35)</f>
        <v>343</v>
      </c>
      <c r="AI35" s="12" t="str">
        <f t="shared" si="38"/>
        <v>DEF:343</v>
      </c>
      <c r="AR35">
        <v>3</v>
      </c>
      <c r="AU35" s="4"/>
      <c r="AV35" s="4"/>
      <c r="AW35" s="4"/>
      <c r="AX35" s="4"/>
      <c r="AZ35" s="12" t="str">
        <f t="shared" si="39"/>
        <v/>
      </c>
      <c r="BA35" s="12" t="str">
        <f t="shared" si="3"/>
        <v/>
      </c>
      <c r="BB35" s="12" t="str">
        <f t="shared" si="4"/>
        <v/>
      </c>
      <c r="BC35" s="12" t="str">
        <f t="shared" si="5"/>
        <v/>
      </c>
      <c r="BD35" s="12" t="str">
        <f t="shared" si="6"/>
        <v/>
      </c>
      <c r="BE35" s="12" t="str">
        <f t="shared" si="7"/>
        <v/>
      </c>
      <c r="BF35" s="12" t="str">
        <f>_xlfn.IFNA(VLOOKUP(Y35,对应表!$Z:$AA,2,FALSE)&amp;Z35,"")</f>
        <v>DEF:343</v>
      </c>
      <c r="BG35" s="12" t="str">
        <f>_xlfn.IFNA(VLOOKUP(AA35,对应表!$Z:$AA,2,FALSE)&amp;AB35,"")</f>
        <v/>
      </c>
      <c r="BH35" s="12" t="str">
        <f>_xlfn.IFNA(VLOOKUP(AC35,对应表!$Z:$AA,2,FALSE)&amp;AD35,"")</f>
        <v/>
      </c>
      <c r="BI35" s="12" t="str">
        <f>_xlfn.IFNA(VLOOKUP(AE35,对应表!$Z:$AA,2,FALSE)&amp;AF35,"")</f>
        <v/>
      </c>
      <c r="BJ35" s="12" t="str">
        <f>_xlfn.IFNA(VLOOKUP(AG35,对应表!$Z:$AA,2,FALSE)&amp;AH35,"")</f>
        <v/>
      </c>
      <c r="BL35">
        <f t="shared" si="40"/>
        <v>343</v>
      </c>
      <c r="BM35" t="str">
        <f t="shared" si="41"/>
        <v/>
      </c>
    </row>
    <row r="36" spans="8:65" x14ac:dyDescent="0.15">
      <c r="H36" t="s">
        <v>1451</v>
      </c>
      <c r="I36">
        <v>8</v>
      </c>
      <c r="J36">
        <v>0.2</v>
      </c>
      <c r="K36" t="str">
        <f t="shared" si="37"/>
        <v>主动单体防御lv8</v>
      </c>
      <c r="L36" s="6" t="str">
        <f>Q36&amp;":"&amp;M36&amp;":"&amp;VLOOKUP(N36,对应表!B:C,2,FALSE)&amp;":"&amp;IF(buff!O36="",0,O36)</f>
        <v>32:100:2:0</v>
      </c>
      <c r="M36">
        <v>100</v>
      </c>
      <c r="N36" s="1" t="s">
        <v>463</v>
      </c>
      <c r="O36">
        <v>0</v>
      </c>
      <c r="P36">
        <f t="shared" si="11"/>
        <v>422</v>
      </c>
      <c r="Q36">
        <v>32</v>
      </c>
      <c r="R36" s="4" t="s">
        <v>1591</v>
      </c>
      <c r="S36" s="4" t="str">
        <f t="shared" si="22"/>
        <v>主动单体防御lv8</v>
      </c>
      <c r="T36" t="s">
        <v>307</v>
      </c>
      <c r="Y36" t="s">
        <v>1450</v>
      </c>
      <c r="Z36">
        <f>INT(VLOOKUP($I36,角色属性概况!$I:$N,VLOOKUP($H36,对应表!$AD:$AE,2,FALSE),FALSE)*$J36)</f>
        <v>422</v>
      </c>
      <c r="AI36" s="12" t="str">
        <f t="shared" si="38"/>
        <v>DEF:422</v>
      </c>
      <c r="AR36">
        <v>3</v>
      </c>
      <c r="AU36" s="4"/>
      <c r="AV36" s="4"/>
      <c r="AW36" s="4"/>
      <c r="AX36" s="4"/>
      <c r="AZ36" s="12" t="str">
        <f t="shared" si="39"/>
        <v/>
      </c>
      <c r="BA36" s="12" t="str">
        <f t="shared" si="3"/>
        <v/>
      </c>
      <c r="BB36" s="12" t="str">
        <f t="shared" si="4"/>
        <v/>
      </c>
      <c r="BC36" s="12" t="str">
        <f t="shared" si="5"/>
        <v/>
      </c>
      <c r="BD36" s="12" t="str">
        <f t="shared" si="6"/>
        <v/>
      </c>
      <c r="BE36" s="12" t="str">
        <f t="shared" si="7"/>
        <v/>
      </c>
      <c r="BF36" s="12" t="str">
        <f>_xlfn.IFNA(VLOOKUP(Y36,对应表!$Z:$AA,2,FALSE)&amp;Z36,"")</f>
        <v>DEF:422</v>
      </c>
      <c r="BG36" s="12" t="str">
        <f>_xlfn.IFNA(VLOOKUP(AA36,对应表!$Z:$AA,2,FALSE)&amp;AB36,"")</f>
        <v/>
      </c>
      <c r="BH36" s="12" t="str">
        <f>_xlfn.IFNA(VLOOKUP(AC36,对应表!$Z:$AA,2,FALSE)&amp;AD36,"")</f>
        <v/>
      </c>
      <c r="BI36" s="12" t="str">
        <f>_xlfn.IFNA(VLOOKUP(AE36,对应表!$Z:$AA,2,FALSE)&amp;AF36,"")</f>
        <v/>
      </c>
      <c r="BJ36" s="12" t="str">
        <f>_xlfn.IFNA(VLOOKUP(AG36,对应表!$Z:$AA,2,FALSE)&amp;AH36,"")</f>
        <v/>
      </c>
      <c r="BL36">
        <f t="shared" si="40"/>
        <v>422</v>
      </c>
      <c r="BM36" t="str">
        <f t="shared" si="41"/>
        <v/>
      </c>
    </row>
    <row r="37" spans="8:65" x14ac:dyDescent="0.15">
      <c r="H37" t="s">
        <v>1451</v>
      </c>
      <c r="I37">
        <v>9</v>
      </c>
      <c r="J37">
        <v>0.2</v>
      </c>
      <c r="K37" t="str">
        <f t="shared" si="37"/>
        <v>主动单体防御lv9</v>
      </c>
      <c r="L37" s="6" t="str">
        <f>Q37&amp;":"&amp;M37&amp;":"&amp;VLOOKUP(N37,对应表!B:C,2,FALSE)&amp;":"&amp;IF(buff!O37="",0,O37)</f>
        <v>33:100:2:0</v>
      </c>
      <c r="M37">
        <v>100</v>
      </c>
      <c r="N37" s="1" t="s">
        <v>463</v>
      </c>
      <c r="O37">
        <v>0</v>
      </c>
      <c r="P37">
        <f t="shared" si="11"/>
        <v>520</v>
      </c>
      <c r="Q37">
        <v>33</v>
      </c>
      <c r="R37" s="4" t="s">
        <v>1592</v>
      </c>
      <c r="S37" s="4" t="str">
        <f t="shared" si="22"/>
        <v>主动单体防御lv9</v>
      </c>
      <c r="T37" t="s">
        <v>307</v>
      </c>
      <c r="Y37" t="s">
        <v>1450</v>
      </c>
      <c r="Z37">
        <f>INT(VLOOKUP($I37,角色属性概况!$I:$N,VLOOKUP($H37,对应表!$AD:$AE,2,FALSE),FALSE)*$J37)</f>
        <v>520</v>
      </c>
      <c r="AI37" s="12" t="str">
        <f t="shared" si="38"/>
        <v>DEF:520</v>
      </c>
      <c r="AR37">
        <v>3</v>
      </c>
      <c r="AU37" s="4"/>
      <c r="AV37" s="4"/>
      <c r="AW37" s="4"/>
      <c r="AX37" s="4"/>
      <c r="AZ37" s="12" t="str">
        <f t="shared" si="39"/>
        <v/>
      </c>
      <c r="BA37" s="12" t="str">
        <f t="shared" ref="BA37:BA68" si="42">IF(_xlfn.IFNA(VLOOKUP(AU37,$K:$L,2,FALSE),"")=0,"",_xlfn.IFNA(VLOOKUP(AU37,$K:$L,2,FALSE),""))</f>
        <v/>
      </c>
      <c r="BB37" s="12" t="str">
        <f t="shared" ref="BB37:BB68" si="43">IF(_xlfn.IFNA(VLOOKUP(AV37,$K:$L,2,FALSE),"")=0,"",_xlfn.IFNA(VLOOKUP(AV37,$K:$L,2,FALSE),""))</f>
        <v/>
      </c>
      <c r="BC37" s="12" t="str">
        <f t="shared" ref="BC37:BC68" si="44">IF(_xlfn.IFNA(VLOOKUP(AW37,$K:$L,2,FALSE),"")=0,"",_xlfn.IFNA(VLOOKUP(AW37,$K:$L,2,FALSE),""))</f>
        <v/>
      </c>
      <c r="BD37" s="12" t="str">
        <f t="shared" ref="BD37:BD68" si="45">IF(_xlfn.IFNA(VLOOKUP(AX37,$K:$L,2,FALSE),"")=0,"",_xlfn.IFNA(VLOOKUP(AX37,$K:$L,2,FALSE),""))</f>
        <v/>
      </c>
      <c r="BE37" s="12" t="str">
        <f t="shared" ref="BE37:BE68" si="46">IF(_xlfn.IFNA(VLOOKUP(AY37,$K:$L,2,FALSE),"")=0,"",_xlfn.IFNA(VLOOKUP(AY37,$K:$L,2,FALSE),""))</f>
        <v/>
      </c>
      <c r="BF37" s="12" t="str">
        <f>_xlfn.IFNA(VLOOKUP(Y37,对应表!$Z:$AA,2,FALSE)&amp;Z37,"")</f>
        <v>DEF:520</v>
      </c>
      <c r="BG37" s="12" t="str">
        <f>_xlfn.IFNA(VLOOKUP(AA37,对应表!$Z:$AA,2,FALSE)&amp;AB37,"")</f>
        <v/>
      </c>
      <c r="BH37" s="12" t="str">
        <f>_xlfn.IFNA(VLOOKUP(AC37,对应表!$Z:$AA,2,FALSE)&amp;AD37,"")</f>
        <v/>
      </c>
      <c r="BI37" s="12" t="str">
        <f>_xlfn.IFNA(VLOOKUP(AE37,对应表!$Z:$AA,2,FALSE)&amp;AF37,"")</f>
        <v/>
      </c>
      <c r="BJ37" s="12" t="str">
        <f>_xlfn.IFNA(VLOOKUP(AG37,对应表!$Z:$AA,2,FALSE)&amp;AH37,"")</f>
        <v/>
      </c>
      <c r="BL37">
        <f t="shared" si="40"/>
        <v>520</v>
      </c>
      <c r="BM37" t="str">
        <f t="shared" si="41"/>
        <v/>
      </c>
    </row>
    <row r="38" spans="8:65" x14ac:dyDescent="0.15">
      <c r="H38" t="s">
        <v>1451</v>
      </c>
      <c r="I38">
        <v>10</v>
      </c>
      <c r="J38">
        <v>0.2</v>
      </c>
      <c r="K38" t="str">
        <f t="shared" si="37"/>
        <v>主动单体防御lv10</v>
      </c>
      <c r="L38" s="6" t="str">
        <f>Q38&amp;":"&amp;M38&amp;":"&amp;VLOOKUP(N38,对应表!B:C,2,FALSE)&amp;":"&amp;IF(buff!O38="",0,O38)</f>
        <v>34:100:2:0</v>
      </c>
      <c r="M38">
        <v>100</v>
      </c>
      <c r="N38" s="1" t="s">
        <v>463</v>
      </c>
      <c r="O38">
        <v>0</v>
      </c>
      <c r="P38">
        <f t="shared" si="11"/>
        <v>640</v>
      </c>
      <c r="Q38">
        <v>34</v>
      </c>
      <c r="R38" s="4" t="s">
        <v>1593</v>
      </c>
      <c r="S38" s="4" t="str">
        <f t="shared" si="22"/>
        <v>主动单体防御lv10</v>
      </c>
      <c r="T38" t="s">
        <v>307</v>
      </c>
      <c r="Y38" t="s">
        <v>1450</v>
      </c>
      <c r="Z38">
        <f>INT(VLOOKUP($I38,角色属性概况!$I:$N,VLOOKUP($H38,对应表!$AD:$AE,2,FALSE),FALSE)*$J38)</f>
        <v>640</v>
      </c>
      <c r="AI38" s="12" t="str">
        <f t="shared" si="38"/>
        <v>DEF:640</v>
      </c>
      <c r="AR38">
        <v>3</v>
      </c>
      <c r="AU38" s="4"/>
      <c r="AV38" s="4"/>
      <c r="AW38" s="4"/>
      <c r="AX38" s="4"/>
      <c r="AZ38" s="12" t="str">
        <f t="shared" si="39"/>
        <v/>
      </c>
      <c r="BA38" s="12" t="str">
        <f t="shared" si="42"/>
        <v/>
      </c>
      <c r="BB38" s="12" t="str">
        <f t="shared" si="43"/>
        <v/>
      </c>
      <c r="BC38" s="12" t="str">
        <f t="shared" si="44"/>
        <v/>
      </c>
      <c r="BD38" s="12" t="str">
        <f t="shared" si="45"/>
        <v/>
      </c>
      <c r="BE38" s="12" t="str">
        <f t="shared" si="46"/>
        <v/>
      </c>
      <c r="BF38" s="12" t="str">
        <f>_xlfn.IFNA(VLOOKUP(Y38,对应表!$Z:$AA,2,FALSE)&amp;Z38,"")</f>
        <v>DEF:640</v>
      </c>
      <c r="BG38" s="12" t="str">
        <f>_xlfn.IFNA(VLOOKUP(AA38,对应表!$Z:$AA,2,FALSE)&amp;AB38,"")</f>
        <v/>
      </c>
      <c r="BH38" s="12" t="str">
        <f>_xlfn.IFNA(VLOOKUP(AC38,对应表!$Z:$AA,2,FALSE)&amp;AD38,"")</f>
        <v/>
      </c>
      <c r="BI38" s="12" t="str">
        <f>_xlfn.IFNA(VLOOKUP(AE38,对应表!$Z:$AA,2,FALSE)&amp;AF38,"")</f>
        <v/>
      </c>
      <c r="BJ38" s="12" t="str">
        <f>_xlfn.IFNA(VLOOKUP(AG38,对应表!$Z:$AA,2,FALSE)&amp;AH38,"")</f>
        <v/>
      </c>
      <c r="BL38">
        <f t="shared" si="40"/>
        <v>640</v>
      </c>
      <c r="BM38" t="str">
        <f t="shared" si="41"/>
        <v/>
      </c>
    </row>
    <row r="39" spans="8:65" x14ac:dyDescent="0.15">
      <c r="H39" t="s">
        <v>1451</v>
      </c>
      <c r="I39">
        <v>11</v>
      </c>
      <c r="J39">
        <v>0.2</v>
      </c>
      <c r="K39" t="str">
        <f t="shared" si="37"/>
        <v>主动单体防御lv11</v>
      </c>
      <c r="L39" s="6" t="str">
        <f>Q39&amp;":"&amp;M39&amp;":"&amp;VLOOKUP(N39,对应表!B:C,2,FALSE)&amp;":"&amp;IF(buff!O39="",0,O39)</f>
        <v>35:100:2:0</v>
      </c>
      <c r="M39">
        <v>100</v>
      </c>
      <c r="N39" s="1" t="s">
        <v>463</v>
      </c>
      <c r="O39">
        <v>0</v>
      </c>
      <c r="P39">
        <f t="shared" si="11"/>
        <v>788</v>
      </c>
      <c r="Q39">
        <v>35</v>
      </c>
      <c r="R39" s="4" t="s">
        <v>1594</v>
      </c>
      <c r="S39" s="4" t="str">
        <f t="shared" si="22"/>
        <v>主动单体防御lv11</v>
      </c>
      <c r="T39" t="s">
        <v>307</v>
      </c>
      <c r="Y39" t="s">
        <v>1450</v>
      </c>
      <c r="Z39">
        <f>INT(VLOOKUP($I39,角色属性概况!$I:$N,VLOOKUP($H39,对应表!$AD:$AE,2,FALSE),FALSE)*$J39)</f>
        <v>788</v>
      </c>
      <c r="AI39" s="12" t="str">
        <f t="shared" si="38"/>
        <v>DEF:788</v>
      </c>
      <c r="AR39">
        <v>3</v>
      </c>
      <c r="AU39" s="4"/>
      <c r="AV39" s="4"/>
      <c r="AW39" s="4"/>
      <c r="AX39" s="4"/>
      <c r="AZ39" s="12" t="str">
        <f t="shared" si="39"/>
        <v/>
      </c>
      <c r="BA39" s="12" t="str">
        <f t="shared" si="42"/>
        <v/>
      </c>
      <c r="BB39" s="12" t="str">
        <f t="shared" si="43"/>
        <v/>
      </c>
      <c r="BC39" s="12" t="str">
        <f t="shared" si="44"/>
        <v/>
      </c>
      <c r="BD39" s="12" t="str">
        <f t="shared" si="45"/>
        <v/>
      </c>
      <c r="BE39" s="12" t="str">
        <f t="shared" si="46"/>
        <v/>
      </c>
      <c r="BF39" s="12" t="str">
        <f>_xlfn.IFNA(VLOOKUP(Y39,对应表!$Z:$AA,2,FALSE)&amp;Z39,"")</f>
        <v>DEF:788</v>
      </c>
      <c r="BG39" s="12" t="str">
        <f>_xlfn.IFNA(VLOOKUP(AA39,对应表!$Z:$AA,2,FALSE)&amp;AB39,"")</f>
        <v/>
      </c>
      <c r="BH39" s="12" t="str">
        <f>_xlfn.IFNA(VLOOKUP(AC39,对应表!$Z:$AA,2,FALSE)&amp;AD39,"")</f>
        <v/>
      </c>
      <c r="BI39" s="12" t="str">
        <f>_xlfn.IFNA(VLOOKUP(AE39,对应表!$Z:$AA,2,FALSE)&amp;AF39,"")</f>
        <v/>
      </c>
      <c r="BJ39" s="12" t="str">
        <f>_xlfn.IFNA(VLOOKUP(AG39,对应表!$Z:$AA,2,FALSE)&amp;AH39,"")</f>
        <v/>
      </c>
      <c r="BL39">
        <f t="shared" si="40"/>
        <v>788</v>
      </c>
      <c r="BM39" t="str">
        <f t="shared" si="41"/>
        <v/>
      </c>
    </row>
    <row r="40" spans="8:65" x14ac:dyDescent="0.15">
      <c r="H40" t="s">
        <v>1451</v>
      </c>
      <c r="I40">
        <v>12</v>
      </c>
      <c r="J40">
        <v>0.2</v>
      </c>
      <c r="K40" t="str">
        <f t="shared" si="37"/>
        <v>主动单体防御lv12</v>
      </c>
      <c r="L40" s="6" t="str">
        <f>Q40&amp;":"&amp;M40&amp;":"&amp;VLOOKUP(N40,对应表!B:C,2,FALSE)&amp;":"&amp;IF(buff!O40="",0,O40)</f>
        <v>36:100:2:0</v>
      </c>
      <c r="M40">
        <v>100</v>
      </c>
      <c r="N40" s="1" t="s">
        <v>463</v>
      </c>
      <c r="O40">
        <v>0</v>
      </c>
      <c r="P40">
        <f t="shared" si="11"/>
        <v>970</v>
      </c>
      <c r="Q40">
        <v>36</v>
      </c>
      <c r="R40" s="4" t="s">
        <v>1595</v>
      </c>
      <c r="S40" s="4" t="str">
        <f t="shared" si="22"/>
        <v>主动单体防御lv12</v>
      </c>
      <c r="T40" t="s">
        <v>307</v>
      </c>
      <c r="Y40" t="s">
        <v>1450</v>
      </c>
      <c r="Z40">
        <f>INT(VLOOKUP($I40,角色属性概况!$I:$N,VLOOKUP($H40,对应表!$AD:$AE,2,FALSE),FALSE)*$J40)</f>
        <v>970</v>
      </c>
      <c r="AI40" s="12" t="str">
        <f t="shared" si="38"/>
        <v>DEF:970</v>
      </c>
      <c r="AR40">
        <v>3</v>
      </c>
      <c r="AU40" s="4"/>
      <c r="AV40" s="4"/>
      <c r="AW40" s="4"/>
      <c r="AX40" s="4"/>
      <c r="AZ40" s="12" t="str">
        <f t="shared" si="39"/>
        <v/>
      </c>
      <c r="BA40" s="12" t="str">
        <f t="shared" si="42"/>
        <v/>
      </c>
      <c r="BB40" s="12" t="str">
        <f t="shared" si="43"/>
        <v/>
      </c>
      <c r="BC40" s="12" t="str">
        <f t="shared" si="44"/>
        <v/>
      </c>
      <c r="BD40" s="12" t="str">
        <f t="shared" si="45"/>
        <v/>
      </c>
      <c r="BE40" s="12" t="str">
        <f t="shared" si="46"/>
        <v/>
      </c>
      <c r="BF40" s="12" t="str">
        <f>_xlfn.IFNA(VLOOKUP(Y40,对应表!$Z:$AA,2,FALSE)&amp;Z40,"")</f>
        <v>DEF:970</v>
      </c>
      <c r="BG40" s="12" t="str">
        <f>_xlfn.IFNA(VLOOKUP(AA40,对应表!$Z:$AA,2,FALSE)&amp;AB40,"")</f>
        <v/>
      </c>
      <c r="BH40" s="12" t="str">
        <f>_xlfn.IFNA(VLOOKUP(AC40,对应表!$Z:$AA,2,FALSE)&amp;AD40,"")</f>
        <v/>
      </c>
      <c r="BI40" s="12" t="str">
        <f>_xlfn.IFNA(VLOOKUP(AE40,对应表!$Z:$AA,2,FALSE)&amp;AF40,"")</f>
        <v/>
      </c>
      <c r="BJ40" s="12" t="str">
        <f>_xlfn.IFNA(VLOOKUP(AG40,对应表!$Z:$AA,2,FALSE)&amp;AH40,"")</f>
        <v/>
      </c>
      <c r="BL40">
        <f t="shared" si="40"/>
        <v>970</v>
      </c>
      <c r="BM40" t="str">
        <f t="shared" si="41"/>
        <v/>
      </c>
    </row>
    <row r="41" spans="8:65" x14ac:dyDescent="0.15">
      <c r="H41" t="s">
        <v>1451</v>
      </c>
      <c r="I41">
        <v>13</v>
      </c>
      <c r="J41">
        <v>0.2</v>
      </c>
      <c r="K41" t="str">
        <f t="shared" si="37"/>
        <v>主动单体防御lv13</v>
      </c>
      <c r="L41" s="6" t="str">
        <f>Q41&amp;":"&amp;M41&amp;":"&amp;VLOOKUP(N41,对应表!B:C,2,FALSE)&amp;":"&amp;IF(buff!O41="",0,O41)</f>
        <v>37:100:2:0</v>
      </c>
      <c r="M41">
        <v>100</v>
      </c>
      <c r="N41" s="1" t="s">
        <v>463</v>
      </c>
      <c r="O41">
        <v>0</v>
      </c>
      <c r="P41">
        <f t="shared" si="11"/>
        <v>1195</v>
      </c>
      <c r="Q41">
        <v>37</v>
      </c>
      <c r="R41" s="4" t="s">
        <v>1596</v>
      </c>
      <c r="S41" s="4" t="str">
        <f t="shared" si="22"/>
        <v>主动单体防御lv13</v>
      </c>
      <c r="T41" t="s">
        <v>307</v>
      </c>
      <c r="Y41" t="s">
        <v>1450</v>
      </c>
      <c r="Z41">
        <f>INT(VLOOKUP($I41,角色属性概况!$I:$N,VLOOKUP($H41,对应表!$AD:$AE,2,FALSE),FALSE)*$J41)</f>
        <v>1195</v>
      </c>
      <c r="AI41" s="12" t="str">
        <f t="shared" si="38"/>
        <v>DEF:1195</v>
      </c>
      <c r="AR41">
        <v>3</v>
      </c>
      <c r="AU41" s="4"/>
      <c r="AV41" s="4"/>
      <c r="AW41" s="4"/>
      <c r="AX41" s="4"/>
      <c r="AZ41" s="12" t="str">
        <f t="shared" si="39"/>
        <v/>
      </c>
      <c r="BA41" s="12" t="str">
        <f t="shared" si="42"/>
        <v/>
      </c>
      <c r="BB41" s="12" t="str">
        <f t="shared" si="43"/>
        <v/>
      </c>
      <c r="BC41" s="12" t="str">
        <f t="shared" si="44"/>
        <v/>
      </c>
      <c r="BD41" s="12" t="str">
        <f t="shared" si="45"/>
        <v/>
      </c>
      <c r="BE41" s="12" t="str">
        <f t="shared" si="46"/>
        <v/>
      </c>
      <c r="BF41" s="12" t="str">
        <f>_xlfn.IFNA(VLOOKUP(Y41,对应表!$Z:$AA,2,FALSE)&amp;Z41,"")</f>
        <v>DEF:1195</v>
      </c>
      <c r="BG41" s="12" t="str">
        <f>_xlfn.IFNA(VLOOKUP(AA41,对应表!$Z:$AA,2,FALSE)&amp;AB41,"")</f>
        <v/>
      </c>
      <c r="BH41" s="12" t="str">
        <f>_xlfn.IFNA(VLOOKUP(AC41,对应表!$Z:$AA,2,FALSE)&amp;AD41,"")</f>
        <v/>
      </c>
      <c r="BI41" s="12" t="str">
        <f>_xlfn.IFNA(VLOOKUP(AE41,对应表!$Z:$AA,2,FALSE)&amp;AF41,"")</f>
        <v/>
      </c>
      <c r="BJ41" s="12" t="str">
        <f>_xlfn.IFNA(VLOOKUP(AG41,对应表!$Z:$AA,2,FALSE)&amp;AH41,"")</f>
        <v/>
      </c>
      <c r="BL41">
        <f t="shared" si="40"/>
        <v>1195</v>
      </c>
      <c r="BM41" t="str">
        <f t="shared" si="41"/>
        <v/>
      </c>
    </row>
    <row r="42" spans="8:65" x14ac:dyDescent="0.15">
      <c r="H42" t="s">
        <v>1451</v>
      </c>
      <c r="I42">
        <v>14</v>
      </c>
      <c r="J42">
        <v>0.2</v>
      </c>
      <c r="K42" t="str">
        <f t="shared" si="37"/>
        <v>主动单体防御lv14</v>
      </c>
      <c r="L42" s="6" t="str">
        <f>Q42&amp;":"&amp;M42&amp;":"&amp;VLOOKUP(N42,对应表!B:C,2,FALSE)&amp;":"&amp;IF(buff!O42="",0,O42)</f>
        <v>38:100:2:0</v>
      </c>
      <c r="M42">
        <v>100</v>
      </c>
      <c r="N42" s="1" t="s">
        <v>463</v>
      </c>
      <c r="O42">
        <v>0</v>
      </c>
      <c r="P42">
        <f t="shared" si="11"/>
        <v>1471</v>
      </c>
      <c r="Q42">
        <v>38</v>
      </c>
      <c r="R42" s="4" t="s">
        <v>1597</v>
      </c>
      <c r="S42" s="4" t="str">
        <f t="shared" si="22"/>
        <v>主动单体防御lv14</v>
      </c>
      <c r="T42" t="s">
        <v>307</v>
      </c>
      <c r="Y42" t="s">
        <v>1450</v>
      </c>
      <c r="Z42">
        <f>INT(VLOOKUP($I42,角色属性概况!$I:$N,VLOOKUP($H42,对应表!$AD:$AE,2,FALSE),FALSE)*$J42)</f>
        <v>1471</v>
      </c>
      <c r="AI42" s="12" t="str">
        <f t="shared" si="38"/>
        <v>DEF:1471</v>
      </c>
      <c r="AR42">
        <v>3</v>
      </c>
      <c r="AU42" s="4"/>
      <c r="AV42" s="4"/>
      <c r="AW42" s="4"/>
      <c r="AX42" s="4"/>
      <c r="AZ42" s="12" t="str">
        <f t="shared" si="39"/>
        <v/>
      </c>
      <c r="BA42" s="12" t="str">
        <f t="shared" si="42"/>
        <v/>
      </c>
      <c r="BB42" s="12" t="str">
        <f t="shared" si="43"/>
        <v/>
      </c>
      <c r="BC42" s="12" t="str">
        <f t="shared" si="44"/>
        <v/>
      </c>
      <c r="BD42" s="12" t="str">
        <f t="shared" si="45"/>
        <v/>
      </c>
      <c r="BE42" s="12" t="str">
        <f t="shared" si="46"/>
        <v/>
      </c>
      <c r="BF42" s="12" t="str">
        <f>_xlfn.IFNA(VLOOKUP(Y42,对应表!$Z:$AA,2,FALSE)&amp;Z42,"")</f>
        <v>DEF:1471</v>
      </c>
      <c r="BG42" s="12" t="str">
        <f>_xlfn.IFNA(VLOOKUP(AA42,对应表!$Z:$AA,2,FALSE)&amp;AB42,"")</f>
        <v/>
      </c>
      <c r="BH42" s="12" t="str">
        <f>_xlfn.IFNA(VLOOKUP(AC42,对应表!$Z:$AA,2,FALSE)&amp;AD42,"")</f>
        <v/>
      </c>
      <c r="BI42" s="12" t="str">
        <f>_xlfn.IFNA(VLOOKUP(AE42,对应表!$Z:$AA,2,FALSE)&amp;AF42,"")</f>
        <v/>
      </c>
      <c r="BJ42" s="12" t="str">
        <f>_xlfn.IFNA(VLOOKUP(AG42,对应表!$Z:$AA,2,FALSE)&amp;AH42,"")</f>
        <v/>
      </c>
      <c r="BL42">
        <f t="shared" si="40"/>
        <v>1471</v>
      </c>
      <c r="BM42" t="str">
        <f t="shared" si="41"/>
        <v/>
      </c>
    </row>
    <row r="43" spans="8:65" x14ac:dyDescent="0.15">
      <c r="H43" t="s">
        <v>1451</v>
      </c>
      <c r="I43">
        <v>15</v>
      </c>
      <c r="J43">
        <v>0.2</v>
      </c>
      <c r="K43" t="str">
        <f t="shared" si="37"/>
        <v>主动单体防御lv15</v>
      </c>
      <c r="L43" s="6" t="str">
        <f>Q43&amp;":"&amp;M43&amp;":"&amp;VLOOKUP(N43,对应表!B:C,2,FALSE)&amp;":"&amp;IF(buff!O43="",0,O43)</f>
        <v>39:100:2:0</v>
      </c>
      <c r="M43">
        <v>100</v>
      </c>
      <c r="N43" s="1" t="s">
        <v>463</v>
      </c>
      <c r="O43">
        <v>0</v>
      </c>
      <c r="P43">
        <f t="shared" si="11"/>
        <v>1812</v>
      </c>
      <c r="Q43">
        <v>39</v>
      </c>
      <c r="R43" s="4" t="s">
        <v>1598</v>
      </c>
      <c r="S43" s="4" t="str">
        <f t="shared" si="22"/>
        <v>主动单体防御lv15</v>
      </c>
      <c r="T43" t="s">
        <v>307</v>
      </c>
      <c r="Y43" t="s">
        <v>1450</v>
      </c>
      <c r="Z43">
        <f>INT(VLOOKUP($I43,角色属性概况!$I:$N,VLOOKUP($H43,对应表!$AD:$AE,2,FALSE),FALSE)*$J43)</f>
        <v>1812</v>
      </c>
      <c r="AI43" s="12" t="str">
        <f t="shared" si="38"/>
        <v>DEF:1812</v>
      </c>
      <c r="AR43">
        <v>3</v>
      </c>
      <c r="AU43" s="4"/>
      <c r="AV43" s="4"/>
      <c r="AW43" s="4"/>
      <c r="AX43" s="4"/>
      <c r="AZ43" s="12" t="str">
        <f t="shared" si="39"/>
        <v/>
      </c>
      <c r="BA43" s="12" t="str">
        <f t="shared" si="42"/>
        <v/>
      </c>
      <c r="BB43" s="12" t="str">
        <f t="shared" si="43"/>
        <v/>
      </c>
      <c r="BC43" s="12" t="str">
        <f t="shared" si="44"/>
        <v/>
      </c>
      <c r="BD43" s="12" t="str">
        <f t="shared" si="45"/>
        <v/>
      </c>
      <c r="BE43" s="12" t="str">
        <f t="shared" si="46"/>
        <v/>
      </c>
      <c r="BF43" s="12" t="str">
        <f>_xlfn.IFNA(VLOOKUP(Y43,对应表!$Z:$AA,2,FALSE)&amp;Z43,"")</f>
        <v>DEF:1812</v>
      </c>
      <c r="BG43" s="12" t="str">
        <f>_xlfn.IFNA(VLOOKUP(AA43,对应表!$Z:$AA,2,FALSE)&amp;AB43,"")</f>
        <v/>
      </c>
      <c r="BH43" s="12" t="str">
        <f>_xlfn.IFNA(VLOOKUP(AC43,对应表!$Z:$AA,2,FALSE)&amp;AD43,"")</f>
        <v/>
      </c>
      <c r="BI43" s="12" t="str">
        <f>_xlfn.IFNA(VLOOKUP(AE43,对应表!$Z:$AA,2,FALSE)&amp;AF43,"")</f>
        <v/>
      </c>
      <c r="BJ43" s="12" t="str">
        <f>_xlfn.IFNA(VLOOKUP(AG43,对应表!$Z:$AA,2,FALSE)&amp;AH43,"")</f>
        <v/>
      </c>
      <c r="BL43">
        <f t="shared" si="40"/>
        <v>1812</v>
      </c>
      <c r="BM43" t="str">
        <f t="shared" si="41"/>
        <v/>
      </c>
    </row>
    <row r="44" spans="8:65" x14ac:dyDescent="0.15">
      <c r="H44" t="s">
        <v>1451</v>
      </c>
      <c r="I44">
        <v>16</v>
      </c>
      <c r="J44">
        <v>0.2</v>
      </c>
      <c r="K44" t="str">
        <f t="shared" si="37"/>
        <v>主动单体防御lv16</v>
      </c>
      <c r="L44" s="6" t="str">
        <f>Q44&amp;":"&amp;M44&amp;":"&amp;VLOOKUP(N44,对应表!B:C,2,FALSE)&amp;":"&amp;IF(buff!O44="",0,O44)</f>
        <v>40:100:2:0</v>
      </c>
      <c r="M44">
        <v>100</v>
      </c>
      <c r="N44" s="1" t="s">
        <v>463</v>
      </c>
      <c r="O44">
        <v>0</v>
      </c>
      <c r="P44">
        <f t="shared" si="11"/>
        <v>2231</v>
      </c>
      <c r="Q44">
        <v>40</v>
      </c>
      <c r="R44" s="4" t="s">
        <v>1599</v>
      </c>
      <c r="S44" s="4" t="str">
        <f t="shared" si="22"/>
        <v>主动单体防御lv16</v>
      </c>
      <c r="T44" t="s">
        <v>307</v>
      </c>
      <c r="Y44" t="s">
        <v>1450</v>
      </c>
      <c r="Z44">
        <f>INT(VLOOKUP($I44,角色属性概况!$I:$N,VLOOKUP($H44,对应表!$AD:$AE,2,FALSE),FALSE)*$J44)</f>
        <v>2231</v>
      </c>
      <c r="AI44" s="12" t="str">
        <f t="shared" si="38"/>
        <v>DEF:2231</v>
      </c>
      <c r="AR44">
        <v>3</v>
      </c>
      <c r="AU44" s="4"/>
      <c r="AV44" s="4"/>
      <c r="AW44" s="4"/>
      <c r="AX44" s="4"/>
      <c r="AZ44" s="12" t="str">
        <f t="shared" si="39"/>
        <v/>
      </c>
      <c r="BA44" s="12" t="str">
        <f t="shared" si="42"/>
        <v/>
      </c>
      <c r="BB44" s="12" t="str">
        <f t="shared" si="43"/>
        <v/>
      </c>
      <c r="BC44" s="12" t="str">
        <f t="shared" si="44"/>
        <v/>
      </c>
      <c r="BD44" s="12" t="str">
        <f t="shared" si="45"/>
        <v/>
      </c>
      <c r="BE44" s="12" t="str">
        <f t="shared" si="46"/>
        <v/>
      </c>
      <c r="BF44" s="12" t="str">
        <f>_xlfn.IFNA(VLOOKUP(Y44,对应表!$Z:$AA,2,FALSE)&amp;Z44,"")</f>
        <v>DEF:2231</v>
      </c>
      <c r="BG44" s="12" t="str">
        <f>_xlfn.IFNA(VLOOKUP(AA44,对应表!$Z:$AA,2,FALSE)&amp;AB44,"")</f>
        <v/>
      </c>
      <c r="BH44" s="12" t="str">
        <f>_xlfn.IFNA(VLOOKUP(AC44,对应表!$Z:$AA,2,FALSE)&amp;AD44,"")</f>
        <v/>
      </c>
      <c r="BI44" s="12" t="str">
        <f>_xlfn.IFNA(VLOOKUP(AE44,对应表!$Z:$AA,2,FALSE)&amp;AF44,"")</f>
        <v/>
      </c>
      <c r="BJ44" s="12" t="str">
        <f>_xlfn.IFNA(VLOOKUP(AG44,对应表!$Z:$AA,2,FALSE)&amp;AH44,"")</f>
        <v/>
      </c>
      <c r="BL44">
        <f t="shared" si="40"/>
        <v>2231</v>
      </c>
      <c r="BM44" t="str">
        <f t="shared" si="41"/>
        <v/>
      </c>
    </row>
    <row r="45" spans="8:65" x14ac:dyDescent="0.15">
      <c r="H45" t="s">
        <v>1451</v>
      </c>
      <c r="I45">
        <v>17</v>
      </c>
      <c r="J45">
        <v>0.2</v>
      </c>
      <c r="K45" t="str">
        <f t="shared" si="37"/>
        <v>主动单体防御lv17</v>
      </c>
      <c r="L45" s="6" t="str">
        <f>Q45&amp;":"&amp;M45&amp;":"&amp;VLOOKUP(N45,对应表!B:C,2,FALSE)&amp;":"&amp;IF(buff!O45="",0,O45)</f>
        <v>41:100:2:0</v>
      </c>
      <c r="M45">
        <v>100</v>
      </c>
      <c r="N45" s="1" t="s">
        <v>463</v>
      </c>
      <c r="O45">
        <v>0</v>
      </c>
      <c r="P45">
        <f t="shared" si="11"/>
        <v>2747</v>
      </c>
      <c r="Q45">
        <v>41</v>
      </c>
      <c r="R45" s="4" t="s">
        <v>1600</v>
      </c>
      <c r="S45" s="4" t="str">
        <f t="shared" si="22"/>
        <v>主动单体防御lv17</v>
      </c>
      <c r="T45" t="s">
        <v>307</v>
      </c>
      <c r="Y45" t="s">
        <v>1450</v>
      </c>
      <c r="Z45">
        <f>INT(VLOOKUP($I45,角色属性概况!$I:$N,VLOOKUP($H45,对应表!$AD:$AE,2,FALSE),FALSE)*$J45)</f>
        <v>2747</v>
      </c>
      <c r="AI45" s="12" t="str">
        <f t="shared" si="38"/>
        <v>DEF:2747</v>
      </c>
      <c r="AR45">
        <v>3</v>
      </c>
      <c r="AU45" s="4"/>
      <c r="AV45" s="4"/>
      <c r="AW45" s="4"/>
      <c r="AX45" s="4"/>
      <c r="AZ45" s="12" t="str">
        <f t="shared" si="39"/>
        <v/>
      </c>
      <c r="BA45" s="12" t="str">
        <f t="shared" si="42"/>
        <v/>
      </c>
      <c r="BB45" s="12" t="str">
        <f t="shared" si="43"/>
        <v/>
      </c>
      <c r="BC45" s="12" t="str">
        <f t="shared" si="44"/>
        <v/>
      </c>
      <c r="BD45" s="12" t="str">
        <f t="shared" si="45"/>
        <v/>
      </c>
      <c r="BE45" s="12" t="str">
        <f t="shared" si="46"/>
        <v/>
      </c>
      <c r="BF45" s="12" t="str">
        <f>_xlfn.IFNA(VLOOKUP(Y45,对应表!$Z:$AA,2,FALSE)&amp;Z45,"")</f>
        <v>DEF:2747</v>
      </c>
      <c r="BG45" s="12" t="str">
        <f>_xlfn.IFNA(VLOOKUP(AA45,对应表!$Z:$AA,2,FALSE)&amp;AB45,"")</f>
        <v/>
      </c>
      <c r="BH45" s="12" t="str">
        <f>_xlfn.IFNA(VLOOKUP(AC45,对应表!$Z:$AA,2,FALSE)&amp;AD45,"")</f>
        <v/>
      </c>
      <c r="BI45" s="12" t="str">
        <f>_xlfn.IFNA(VLOOKUP(AE45,对应表!$Z:$AA,2,FALSE)&amp;AF45,"")</f>
        <v/>
      </c>
      <c r="BJ45" s="12" t="str">
        <f>_xlfn.IFNA(VLOOKUP(AG45,对应表!$Z:$AA,2,FALSE)&amp;AH45,"")</f>
        <v/>
      </c>
      <c r="BL45">
        <f t="shared" si="40"/>
        <v>2747</v>
      </c>
      <c r="BM45" t="str">
        <f t="shared" si="41"/>
        <v/>
      </c>
    </row>
    <row r="46" spans="8:65" x14ac:dyDescent="0.15">
      <c r="H46" t="s">
        <v>1451</v>
      </c>
      <c r="I46">
        <v>18</v>
      </c>
      <c r="J46">
        <v>0.2</v>
      </c>
      <c r="K46" t="str">
        <f t="shared" si="37"/>
        <v>主动单体防御lv18</v>
      </c>
      <c r="L46" s="6" t="str">
        <f>Q46&amp;":"&amp;M46&amp;":"&amp;VLOOKUP(N46,对应表!B:C,2,FALSE)&amp;":"&amp;IF(buff!O46="",0,O46)</f>
        <v>42:100:2:0</v>
      </c>
      <c r="M46">
        <v>100</v>
      </c>
      <c r="N46" s="1" t="s">
        <v>463</v>
      </c>
      <c r="O46">
        <v>0</v>
      </c>
      <c r="P46">
        <f t="shared" si="11"/>
        <v>3382</v>
      </c>
      <c r="Q46">
        <v>42</v>
      </c>
      <c r="R46" s="4" t="s">
        <v>1601</v>
      </c>
      <c r="S46" s="4" t="str">
        <f t="shared" si="22"/>
        <v>主动单体防御lv18</v>
      </c>
      <c r="T46" t="s">
        <v>307</v>
      </c>
      <c r="Y46" t="s">
        <v>1450</v>
      </c>
      <c r="Z46">
        <f>INT(VLOOKUP($I46,角色属性概况!$I:$N,VLOOKUP($H46,对应表!$AD:$AE,2,FALSE),FALSE)*$J46)</f>
        <v>3382</v>
      </c>
      <c r="AI46" s="12" t="str">
        <f t="shared" si="38"/>
        <v>DEF:3382</v>
      </c>
      <c r="AR46">
        <v>3</v>
      </c>
      <c r="AU46" s="4"/>
      <c r="AV46" s="4"/>
      <c r="AW46" s="4"/>
      <c r="AX46" s="4"/>
      <c r="AZ46" s="12" t="str">
        <f t="shared" si="39"/>
        <v/>
      </c>
      <c r="BA46" s="12" t="str">
        <f t="shared" si="42"/>
        <v/>
      </c>
      <c r="BB46" s="12" t="str">
        <f t="shared" si="43"/>
        <v/>
      </c>
      <c r="BC46" s="12" t="str">
        <f t="shared" si="44"/>
        <v/>
      </c>
      <c r="BD46" s="12" t="str">
        <f t="shared" si="45"/>
        <v/>
      </c>
      <c r="BE46" s="12" t="str">
        <f t="shared" si="46"/>
        <v/>
      </c>
      <c r="BF46" s="12" t="str">
        <f>_xlfn.IFNA(VLOOKUP(Y46,对应表!$Z:$AA,2,FALSE)&amp;Z46,"")</f>
        <v>DEF:3382</v>
      </c>
      <c r="BG46" s="12" t="str">
        <f>_xlfn.IFNA(VLOOKUP(AA46,对应表!$Z:$AA,2,FALSE)&amp;AB46,"")</f>
        <v/>
      </c>
      <c r="BH46" s="12" t="str">
        <f>_xlfn.IFNA(VLOOKUP(AC46,对应表!$Z:$AA,2,FALSE)&amp;AD46,"")</f>
        <v/>
      </c>
      <c r="BI46" s="12" t="str">
        <f>_xlfn.IFNA(VLOOKUP(AE46,对应表!$Z:$AA,2,FALSE)&amp;AF46,"")</f>
        <v/>
      </c>
      <c r="BJ46" s="12" t="str">
        <f>_xlfn.IFNA(VLOOKUP(AG46,对应表!$Z:$AA,2,FALSE)&amp;AH46,"")</f>
        <v/>
      </c>
      <c r="BL46">
        <f t="shared" si="40"/>
        <v>3382</v>
      </c>
      <c r="BM46" t="str">
        <f t="shared" si="41"/>
        <v/>
      </c>
    </row>
    <row r="47" spans="8:65" x14ac:dyDescent="0.15">
      <c r="H47" t="s">
        <v>1451</v>
      </c>
      <c r="I47">
        <v>19</v>
      </c>
      <c r="J47">
        <v>0.2</v>
      </c>
      <c r="K47" t="str">
        <f t="shared" ref="K47:K66" si="47">R47</f>
        <v>主动单体防御lv19</v>
      </c>
      <c r="L47" s="6" t="str">
        <f>Q47&amp;":"&amp;M47&amp;":"&amp;VLOOKUP(N47,对应表!B:C,2,FALSE)&amp;":"&amp;IF(buff!O47="",0,O47)</f>
        <v>43:100:2:0</v>
      </c>
      <c r="M47">
        <v>100</v>
      </c>
      <c r="N47" s="1" t="s">
        <v>463</v>
      </c>
      <c r="O47">
        <v>0</v>
      </c>
      <c r="P47">
        <f t="shared" si="11"/>
        <v>4164</v>
      </c>
      <c r="Q47">
        <v>43</v>
      </c>
      <c r="R47" s="4" t="s">
        <v>1602</v>
      </c>
      <c r="S47" s="4" t="str">
        <f t="shared" si="22"/>
        <v>主动单体防御lv19</v>
      </c>
      <c r="T47" t="s">
        <v>307</v>
      </c>
      <c r="Y47" t="s">
        <v>1450</v>
      </c>
      <c r="Z47">
        <f>INT(VLOOKUP($I47,角色属性概况!$I:$N,VLOOKUP($H47,对应表!$AD:$AE,2,FALSE),FALSE)*$J47)</f>
        <v>4164</v>
      </c>
      <c r="AI47" s="12" t="str">
        <f t="shared" ref="AI47:AI66" si="48">IF(BF47="","",BF47)&amp;IF(BG47="","","|"&amp;BG47)&amp;IF(BH47="","","|"&amp;BH47)&amp;IF(BI47="","","|"&amp;BI47)&amp;IF(BJ47="","","|"&amp;BJ47)</f>
        <v>DEF:4164</v>
      </c>
      <c r="AR47">
        <v>3</v>
      </c>
      <c r="AU47" s="4"/>
      <c r="AV47" s="4"/>
      <c r="AW47" s="4"/>
      <c r="AX47" s="4"/>
      <c r="AZ47" s="12" t="str">
        <f t="shared" ref="AZ47:AZ66" si="49">IF(BA47="","",BA47)&amp;IF(BB47="","","|"&amp;BB47)&amp;IF(BC47="","","|"&amp;BC47)&amp;IF(BD47="","","|"&amp;BD47)&amp;IF(BE47="","","|"&amp;BE47)</f>
        <v/>
      </c>
      <c r="BA47" s="12" t="str">
        <f t="shared" si="42"/>
        <v/>
      </c>
      <c r="BB47" s="12" t="str">
        <f t="shared" si="43"/>
        <v/>
      </c>
      <c r="BC47" s="12" t="str">
        <f t="shared" si="44"/>
        <v/>
      </c>
      <c r="BD47" s="12" t="str">
        <f t="shared" si="45"/>
        <v/>
      </c>
      <c r="BE47" s="12" t="str">
        <f t="shared" si="46"/>
        <v/>
      </c>
      <c r="BF47" s="12" t="str">
        <f>_xlfn.IFNA(VLOOKUP(Y47,对应表!$Z:$AA,2,FALSE)&amp;Z47,"")</f>
        <v>DEF:4164</v>
      </c>
      <c r="BG47" s="12" t="str">
        <f>_xlfn.IFNA(VLOOKUP(AA47,对应表!$Z:$AA,2,FALSE)&amp;AB47,"")</f>
        <v/>
      </c>
      <c r="BH47" s="12" t="str">
        <f>_xlfn.IFNA(VLOOKUP(AC47,对应表!$Z:$AA,2,FALSE)&amp;AD47,"")</f>
        <v/>
      </c>
      <c r="BI47" s="12" t="str">
        <f>_xlfn.IFNA(VLOOKUP(AE47,对应表!$Z:$AA,2,FALSE)&amp;AF47,"")</f>
        <v/>
      </c>
      <c r="BJ47" s="12" t="str">
        <f>_xlfn.IFNA(VLOOKUP(AG47,对应表!$Z:$AA,2,FALSE)&amp;AH47,"")</f>
        <v/>
      </c>
      <c r="BL47">
        <f t="shared" ref="BL47:BL66" si="50">IF(Z47="",IF(U47="",AO47,U47),Z47)</f>
        <v>4164</v>
      </c>
      <c r="BM47" t="str">
        <f t="shared" ref="BM47:BM66" si="51">IF(AB47="","",AB47)</f>
        <v/>
      </c>
    </row>
    <row r="48" spans="8:65" x14ac:dyDescent="0.15">
      <c r="H48" t="s">
        <v>1451</v>
      </c>
      <c r="I48">
        <v>20</v>
      </c>
      <c r="J48">
        <v>0.2</v>
      </c>
      <c r="K48" t="str">
        <f t="shared" si="47"/>
        <v>主动单体防御lv20</v>
      </c>
      <c r="L48" s="6" t="str">
        <f>Q48&amp;":"&amp;M48&amp;":"&amp;VLOOKUP(N48,对应表!B:C,2,FALSE)&amp;":"&amp;IF(buff!O48="",0,O48)</f>
        <v>44:100:2:0</v>
      </c>
      <c r="M48">
        <v>100</v>
      </c>
      <c r="N48" s="1" t="s">
        <v>463</v>
      </c>
      <c r="O48">
        <v>0</v>
      </c>
      <c r="P48">
        <f t="shared" si="11"/>
        <v>5127</v>
      </c>
      <c r="Q48">
        <v>44</v>
      </c>
      <c r="R48" s="4" t="s">
        <v>1603</v>
      </c>
      <c r="S48" s="4" t="str">
        <f t="shared" si="22"/>
        <v>主动单体防御lv20</v>
      </c>
      <c r="T48" t="s">
        <v>307</v>
      </c>
      <c r="Y48" t="s">
        <v>1450</v>
      </c>
      <c r="Z48">
        <f>INT(VLOOKUP($I48,角色属性概况!$I:$N,VLOOKUP($H48,对应表!$AD:$AE,2,FALSE),FALSE)*$J48)</f>
        <v>5127</v>
      </c>
      <c r="AI48" s="12" t="str">
        <f t="shared" si="48"/>
        <v>DEF:5127</v>
      </c>
      <c r="AR48">
        <v>3</v>
      </c>
      <c r="AU48" s="4"/>
      <c r="AV48" s="4"/>
      <c r="AW48" s="4"/>
      <c r="AX48" s="4"/>
      <c r="AZ48" s="12" t="str">
        <f t="shared" si="49"/>
        <v/>
      </c>
      <c r="BA48" s="12" t="str">
        <f t="shared" si="42"/>
        <v/>
      </c>
      <c r="BB48" s="12" t="str">
        <f t="shared" si="43"/>
        <v/>
      </c>
      <c r="BC48" s="12" t="str">
        <f t="shared" si="44"/>
        <v/>
      </c>
      <c r="BD48" s="12" t="str">
        <f t="shared" si="45"/>
        <v/>
      </c>
      <c r="BE48" s="12" t="str">
        <f t="shared" si="46"/>
        <v/>
      </c>
      <c r="BF48" s="12" t="str">
        <f>_xlfn.IFNA(VLOOKUP(Y48,对应表!$Z:$AA,2,FALSE)&amp;Z48,"")</f>
        <v>DEF:5127</v>
      </c>
      <c r="BG48" s="12" t="str">
        <f>_xlfn.IFNA(VLOOKUP(AA48,对应表!$Z:$AA,2,FALSE)&amp;AB48,"")</f>
        <v/>
      </c>
      <c r="BH48" s="12" t="str">
        <f>_xlfn.IFNA(VLOOKUP(AC48,对应表!$Z:$AA,2,FALSE)&amp;AD48,"")</f>
        <v/>
      </c>
      <c r="BI48" s="12" t="str">
        <f>_xlfn.IFNA(VLOOKUP(AE48,对应表!$Z:$AA,2,FALSE)&amp;AF48,"")</f>
        <v/>
      </c>
      <c r="BJ48" s="12" t="str">
        <f>_xlfn.IFNA(VLOOKUP(AG48,对应表!$Z:$AA,2,FALSE)&amp;AH48,"")</f>
        <v/>
      </c>
      <c r="BL48">
        <f t="shared" si="50"/>
        <v>5127</v>
      </c>
      <c r="BM48" t="str">
        <f t="shared" si="51"/>
        <v/>
      </c>
    </row>
    <row r="49" spans="8:65" x14ac:dyDescent="0.15">
      <c r="H49" t="s">
        <v>1451</v>
      </c>
      <c r="I49">
        <v>1</v>
      </c>
      <c r="J49">
        <v>0.7</v>
      </c>
      <c r="K49" t="str">
        <f t="shared" si="47"/>
        <v>主动守护之力lv1</v>
      </c>
      <c r="L49" s="6" t="str">
        <f>Q49&amp;":"&amp;M49&amp;":"&amp;VLOOKUP(N49,对应表!B:C,2,FALSE)&amp;":"&amp;IF(buff!O49="",0,O49)</f>
        <v>45:100:2:0</v>
      </c>
      <c r="M49">
        <v>100</v>
      </c>
      <c r="N49" s="1" t="s">
        <v>463</v>
      </c>
      <c r="O49">
        <v>0</v>
      </c>
      <c r="P49">
        <f t="shared" si="11"/>
        <v>266</v>
      </c>
      <c r="Q49">
        <v>45</v>
      </c>
      <c r="R49" s="4" t="s">
        <v>1623</v>
      </c>
      <c r="S49" s="4" t="str">
        <f t="shared" si="22"/>
        <v>主动守护之力lv1</v>
      </c>
      <c r="T49" t="s">
        <v>307</v>
      </c>
      <c r="Y49" t="s">
        <v>1450</v>
      </c>
      <c r="Z49">
        <f>INT(VLOOKUP($I49,角色属性概况!$I:$N,VLOOKUP($H49,对应表!$AD:$AE,2,FALSE),FALSE)*$J49)</f>
        <v>266</v>
      </c>
      <c r="AI49" s="12" t="str">
        <f t="shared" si="48"/>
        <v>DEF:266</v>
      </c>
      <c r="AR49">
        <v>3</v>
      </c>
      <c r="AU49" s="4"/>
      <c r="AV49" s="4"/>
      <c r="AW49" s="4"/>
      <c r="AX49" s="4"/>
      <c r="AZ49" s="12" t="str">
        <f t="shared" si="49"/>
        <v/>
      </c>
      <c r="BA49" s="12" t="str">
        <f t="shared" si="42"/>
        <v/>
      </c>
      <c r="BB49" s="12" t="str">
        <f t="shared" si="43"/>
        <v/>
      </c>
      <c r="BC49" s="12" t="str">
        <f t="shared" si="44"/>
        <v/>
      </c>
      <c r="BD49" s="12" t="str">
        <f t="shared" si="45"/>
        <v/>
      </c>
      <c r="BE49" s="12" t="str">
        <f t="shared" si="46"/>
        <v/>
      </c>
      <c r="BF49" s="12" t="str">
        <f>_xlfn.IFNA(VLOOKUP(Y49,对应表!$Z:$AA,2,FALSE)&amp;Z49,"")</f>
        <v>DEF:266</v>
      </c>
      <c r="BG49" s="12" t="str">
        <f>_xlfn.IFNA(VLOOKUP(AA49,对应表!$Z:$AA,2,FALSE)&amp;AB49,"")</f>
        <v/>
      </c>
      <c r="BH49" s="12" t="str">
        <f>_xlfn.IFNA(VLOOKUP(AC49,对应表!$Z:$AA,2,FALSE)&amp;AD49,"")</f>
        <v/>
      </c>
      <c r="BI49" s="12" t="str">
        <f>_xlfn.IFNA(VLOOKUP(AE49,对应表!$Z:$AA,2,FALSE)&amp;AF49,"")</f>
        <v/>
      </c>
      <c r="BJ49" s="12" t="str">
        <f>_xlfn.IFNA(VLOOKUP(AG49,对应表!$Z:$AA,2,FALSE)&amp;AH49,"")</f>
        <v/>
      </c>
      <c r="BL49">
        <f t="shared" si="50"/>
        <v>266</v>
      </c>
      <c r="BM49" t="str">
        <f t="shared" si="51"/>
        <v/>
      </c>
    </row>
    <row r="50" spans="8:65" x14ac:dyDescent="0.15">
      <c r="H50" t="s">
        <v>1451</v>
      </c>
      <c r="I50">
        <v>2</v>
      </c>
      <c r="J50">
        <v>0.7</v>
      </c>
      <c r="K50" t="str">
        <f t="shared" si="47"/>
        <v>主动守护之力lv2</v>
      </c>
      <c r="L50" s="6" t="str">
        <f>Q50&amp;":"&amp;M50&amp;":"&amp;VLOOKUP(N50,对应表!B:C,2,FALSE)&amp;":"&amp;IF(buff!O50="",0,O50)</f>
        <v>46:100:2:0</v>
      </c>
      <c r="M50">
        <v>100</v>
      </c>
      <c r="N50" s="1" t="s">
        <v>463</v>
      </c>
      <c r="O50">
        <v>0</v>
      </c>
      <c r="P50">
        <f t="shared" si="11"/>
        <v>392</v>
      </c>
      <c r="Q50">
        <v>46</v>
      </c>
      <c r="R50" s="4" t="s">
        <v>1624</v>
      </c>
      <c r="S50" s="4" t="str">
        <f t="shared" si="22"/>
        <v>主动守护之力lv2</v>
      </c>
      <c r="T50" t="s">
        <v>307</v>
      </c>
      <c r="Y50" t="s">
        <v>1450</v>
      </c>
      <c r="Z50">
        <f>INT(VLOOKUP($I50,角色属性概况!$I:$N,VLOOKUP($H50,对应表!$AD:$AE,2,FALSE),FALSE)*$J50)</f>
        <v>392</v>
      </c>
      <c r="AI50" s="12" t="str">
        <f t="shared" si="48"/>
        <v>DEF:392</v>
      </c>
      <c r="AR50">
        <v>3</v>
      </c>
      <c r="AU50" s="4"/>
      <c r="AV50" s="4"/>
      <c r="AW50" s="4"/>
      <c r="AX50" s="4"/>
      <c r="AZ50" s="12" t="str">
        <f t="shared" si="49"/>
        <v/>
      </c>
      <c r="BA50" s="12" t="str">
        <f t="shared" si="42"/>
        <v/>
      </c>
      <c r="BB50" s="12" t="str">
        <f t="shared" si="43"/>
        <v/>
      </c>
      <c r="BC50" s="12" t="str">
        <f t="shared" si="44"/>
        <v/>
      </c>
      <c r="BD50" s="12" t="str">
        <f t="shared" si="45"/>
        <v/>
      </c>
      <c r="BE50" s="12" t="str">
        <f t="shared" si="46"/>
        <v/>
      </c>
      <c r="BF50" s="12" t="str">
        <f>_xlfn.IFNA(VLOOKUP(Y50,对应表!$Z:$AA,2,FALSE)&amp;Z50,"")</f>
        <v>DEF:392</v>
      </c>
      <c r="BG50" s="12" t="str">
        <f>_xlfn.IFNA(VLOOKUP(AA50,对应表!$Z:$AA,2,FALSE)&amp;AB50,"")</f>
        <v/>
      </c>
      <c r="BH50" s="12" t="str">
        <f>_xlfn.IFNA(VLOOKUP(AC50,对应表!$Z:$AA,2,FALSE)&amp;AD50,"")</f>
        <v/>
      </c>
      <c r="BI50" s="12" t="str">
        <f>_xlfn.IFNA(VLOOKUP(AE50,对应表!$Z:$AA,2,FALSE)&amp;AF50,"")</f>
        <v/>
      </c>
      <c r="BJ50" s="12" t="str">
        <f>_xlfn.IFNA(VLOOKUP(AG50,对应表!$Z:$AA,2,FALSE)&amp;AH50,"")</f>
        <v/>
      </c>
      <c r="BL50">
        <f t="shared" si="50"/>
        <v>392</v>
      </c>
      <c r="BM50" t="str">
        <f t="shared" si="51"/>
        <v/>
      </c>
    </row>
    <row r="51" spans="8:65" x14ac:dyDescent="0.15">
      <c r="H51" t="s">
        <v>1451</v>
      </c>
      <c r="I51">
        <v>3</v>
      </c>
      <c r="J51">
        <v>0.7</v>
      </c>
      <c r="K51" t="str">
        <f t="shared" si="47"/>
        <v>主动守护之力lv3</v>
      </c>
      <c r="L51" s="6" t="str">
        <f>Q51&amp;":"&amp;M51&amp;":"&amp;VLOOKUP(N51,对应表!B:C,2,FALSE)&amp;":"&amp;IF(buff!O51="",0,O51)</f>
        <v>47:100:2:0</v>
      </c>
      <c r="M51">
        <v>100</v>
      </c>
      <c r="N51" s="1" t="s">
        <v>463</v>
      </c>
      <c r="O51">
        <v>0</v>
      </c>
      <c r="P51">
        <f t="shared" si="11"/>
        <v>518</v>
      </c>
      <c r="Q51">
        <v>47</v>
      </c>
      <c r="R51" s="4" t="s">
        <v>1625</v>
      </c>
      <c r="S51" s="4" t="str">
        <f t="shared" si="22"/>
        <v>主动守护之力lv3</v>
      </c>
      <c r="T51" t="s">
        <v>307</v>
      </c>
      <c r="Y51" t="s">
        <v>1450</v>
      </c>
      <c r="Z51">
        <f>INT(VLOOKUP($I51,角色属性概况!$I:$N,VLOOKUP($H51,对应表!$AD:$AE,2,FALSE),FALSE)*$J51)</f>
        <v>518</v>
      </c>
      <c r="AI51" s="12" t="str">
        <f t="shared" si="48"/>
        <v>DEF:518</v>
      </c>
      <c r="AR51">
        <v>3</v>
      </c>
      <c r="AU51" s="4"/>
      <c r="AV51" s="4"/>
      <c r="AW51" s="4"/>
      <c r="AX51" s="4"/>
      <c r="AZ51" s="12" t="str">
        <f t="shared" si="49"/>
        <v/>
      </c>
      <c r="BA51" s="12" t="str">
        <f t="shared" si="42"/>
        <v/>
      </c>
      <c r="BB51" s="12" t="str">
        <f t="shared" si="43"/>
        <v/>
      </c>
      <c r="BC51" s="12" t="str">
        <f t="shared" si="44"/>
        <v/>
      </c>
      <c r="BD51" s="12" t="str">
        <f t="shared" si="45"/>
        <v/>
      </c>
      <c r="BE51" s="12" t="str">
        <f t="shared" si="46"/>
        <v/>
      </c>
      <c r="BF51" s="12" t="str">
        <f>_xlfn.IFNA(VLOOKUP(Y51,对应表!$Z:$AA,2,FALSE)&amp;Z51,"")</f>
        <v>DEF:518</v>
      </c>
      <c r="BG51" s="12" t="str">
        <f>_xlfn.IFNA(VLOOKUP(AA51,对应表!$Z:$AA,2,FALSE)&amp;AB51,"")</f>
        <v/>
      </c>
      <c r="BH51" s="12" t="str">
        <f>_xlfn.IFNA(VLOOKUP(AC51,对应表!$Z:$AA,2,FALSE)&amp;AD51,"")</f>
        <v/>
      </c>
      <c r="BI51" s="12" t="str">
        <f>_xlfn.IFNA(VLOOKUP(AE51,对应表!$Z:$AA,2,FALSE)&amp;AF51,"")</f>
        <v/>
      </c>
      <c r="BJ51" s="12" t="str">
        <f>_xlfn.IFNA(VLOOKUP(AG51,对应表!$Z:$AA,2,FALSE)&amp;AH51,"")</f>
        <v/>
      </c>
      <c r="BL51">
        <f t="shared" si="50"/>
        <v>518</v>
      </c>
      <c r="BM51" t="str">
        <f t="shared" si="51"/>
        <v/>
      </c>
    </row>
    <row r="52" spans="8:65" x14ac:dyDescent="0.15">
      <c r="H52" t="s">
        <v>1451</v>
      </c>
      <c r="I52">
        <v>4</v>
      </c>
      <c r="J52">
        <v>0.7</v>
      </c>
      <c r="K52" t="str">
        <f t="shared" si="47"/>
        <v>主动守护之力lv4</v>
      </c>
      <c r="L52" s="6" t="str">
        <f>Q52&amp;":"&amp;M52&amp;":"&amp;VLOOKUP(N52,对应表!B:C,2,FALSE)&amp;":"&amp;IF(buff!O52="",0,O52)</f>
        <v>48:100:2:0</v>
      </c>
      <c r="M52">
        <v>100</v>
      </c>
      <c r="N52" s="1" t="s">
        <v>463</v>
      </c>
      <c r="O52">
        <v>0</v>
      </c>
      <c r="P52">
        <f t="shared" si="11"/>
        <v>643</v>
      </c>
      <c r="Q52">
        <v>48</v>
      </c>
      <c r="R52" s="4" t="s">
        <v>1626</v>
      </c>
      <c r="S52" s="4" t="str">
        <f t="shared" si="22"/>
        <v>主动守护之力lv4</v>
      </c>
      <c r="T52" t="s">
        <v>307</v>
      </c>
      <c r="Y52" t="s">
        <v>1450</v>
      </c>
      <c r="Z52">
        <f>INT(VLOOKUP($I52,角色属性概况!$I:$N,VLOOKUP($H52,对应表!$AD:$AE,2,FALSE),FALSE)*$J52)</f>
        <v>643</v>
      </c>
      <c r="AI52" s="12" t="str">
        <f t="shared" si="48"/>
        <v>DEF:643</v>
      </c>
      <c r="AR52">
        <v>3</v>
      </c>
      <c r="AU52" s="4"/>
      <c r="AV52" s="4"/>
      <c r="AW52" s="4"/>
      <c r="AX52" s="4"/>
      <c r="AZ52" s="12" t="str">
        <f t="shared" si="49"/>
        <v/>
      </c>
      <c r="BA52" s="12" t="str">
        <f t="shared" si="42"/>
        <v/>
      </c>
      <c r="BB52" s="12" t="str">
        <f t="shared" si="43"/>
        <v/>
      </c>
      <c r="BC52" s="12" t="str">
        <f t="shared" si="44"/>
        <v/>
      </c>
      <c r="BD52" s="12" t="str">
        <f t="shared" si="45"/>
        <v/>
      </c>
      <c r="BE52" s="12" t="str">
        <f t="shared" si="46"/>
        <v/>
      </c>
      <c r="BF52" s="12" t="str">
        <f>_xlfn.IFNA(VLOOKUP(Y52,对应表!$Z:$AA,2,FALSE)&amp;Z52,"")</f>
        <v>DEF:643</v>
      </c>
      <c r="BG52" s="12" t="str">
        <f>_xlfn.IFNA(VLOOKUP(AA52,对应表!$Z:$AA,2,FALSE)&amp;AB52,"")</f>
        <v/>
      </c>
      <c r="BH52" s="12" t="str">
        <f>_xlfn.IFNA(VLOOKUP(AC52,对应表!$Z:$AA,2,FALSE)&amp;AD52,"")</f>
        <v/>
      </c>
      <c r="BI52" s="12" t="str">
        <f>_xlfn.IFNA(VLOOKUP(AE52,对应表!$Z:$AA,2,FALSE)&amp;AF52,"")</f>
        <v/>
      </c>
      <c r="BJ52" s="12" t="str">
        <f>_xlfn.IFNA(VLOOKUP(AG52,对应表!$Z:$AA,2,FALSE)&amp;AH52,"")</f>
        <v/>
      </c>
      <c r="BL52">
        <f t="shared" si="50"/>
        <v>643</v>
      </c>
      <c r="BM52" t="str">
        <f t="shared" si="51"/>
        <v/>
      </c>
    </row>
    <row r="53" spans="8:65" x14ac:dyDescent="0.15">
      <c r="H53" t="s">
        <v>1451</v>
      </c>
      <c r="I53">
        <v>5</v>
      </c>
      <c r="J53">
        <v>0.7</v>
      </c>
      <c r="K53" t="str">
        <f t="shared" si="47"/>
        <v>主动守护之力lv5</v>
      </c>
      <c r="L53" s="6" t="str">
        <f>Q53&amp;":"&amp;M53&amp;":"&amp;VLOOKUP(N53,对应表!B:C,2,FALSE)&amp;":"&amp;IF(buff!O53="",0,O53)</f>
        <v>49:100:2:0</v>
      </c>
      <c r="M53">
        <v>100</v>
      </c>
      <c r="N53" s="1" t="s">
        <v>463</v>
      </c>
      <c r="O53">
        <v>0</v>
      </c>
      <c r="P53">
        <f t="shared" si="11"/>
        <v>791</v>
      </c>
      <c r="Q53">
        <v>49</v>
      </c>
      <c r="R53" s="4" t="s">
        <v>1627</v>
      </c>
      <c r="S53" s="4" t="str">
        <f t="shared" si="22"/>
        <v>主动守护之力lv5</v>
      </c>
      <c r="T53" t="s">
        <v>307</v>
      </c>
      <c r="Y53" t="s">
        <v>1450</v>
      </c>
      <c r="Z53">
        <f>INT(VLOOKUP($I53,角色属性概况!$I:$N,VLOOKUP($H53,对应表!$AD:$AE,2,FALSE),FALSE)*$J53)</f>
        <v>791</v>
      </c>
      <c r="AI53" s="12" t="str">
        <f t="shared" si="48"/>
        <v>DEF:791</v>
      </c>
      <c r="AR53">
        <v>3</v>
      </c>
      <c r="AU53" s="4"/>
      <c r="AV53" s="4"/>
      <c r="AW53" s="4"/>
      <c r="AX53" s="4"/>
      <c r="AZ53" s="12" t="str">
        <f t="shared" si="49"/>
        <v/>
      </c>
      <c r="BA53" s="12" t="str">
        <f t="shared" si="42"/>
        <v/>
      </c>
      <c r="BB53" s="12" t="str">
        <f t="shared" si="43"/>
        <v/>
      </c>
      <c r="BC53" s="12" t="str">
        <f t="shared" si="44"/>
        <v/>
      </c>
      <c r="BD53" s="12" t="str">
        <f t="shared" si="45"/>
        <v/>
      </c>
      <c r="BE53" s="12" t="str">
        <f t="shared" si="46"/>
        <v/>
      </c>
      <c r="BF53" s="12" t="str">
        <f>_xlfn.IFNA(VLOOKUP(Y53,对应表!$Z:$AA,2,FALSE)&amp;Z53,"")</f>
        <v>DEF:791</v>
      </c>
      <c r="BG53" s="12" t="str">
        <f>_xlfn.IFNA(VLOOKUP(AA53,对应表!$Z:$AA,2,FALSE)&amp;AB53,"")</f>
        <v/>
      </c>
      <c r="BH53" s="12" t="str">
        <f>_xlfn.IFNA(VLOOKUP(AC53,对应表!$Z:$AA,2,FALSE)&amp;AD53,"")</f>
        <v/>
      </c>
      <c r="BI53" s="12" t="str">
        <f>_xlfn.IFNA(VLOOKUP(AE53,对应表!$Z:$AA,2,FALSE)&amp;AF53,"")</f>
        <v/>
      </c>
      <c r="BJ53" s="12" t="str">
        <f>_xlfn.IFNA(VLOOKUP(AG53,对应表!$Z:$AA,2,FALSE)&amp;AH53,"")</f>
        <v/>
      </c>
      <c r="BL53">
        <f t="shared" si="50"/>
        <v>791</v>
      </c>
      <c r="BM53" t="str">
        <f t="shared" si="51"/>
        <v/>
      </c>
    </row>
    <row r="54" spans="8:65" x14ac:dyDescent="0.15">
      <c r="H54" t="s">
        <v>1451</v>
      </c>
      <c r="I54">
        <v>6</v>
      </c>
      <c r="J54">
        <v>0.7</v>
      </c>
      <c r="K54" t="str">
        <f t="shared" si="47"/>
        <v>主动守护之力lv6</v>
      </c>
      <c r="L54" s="6" t="str">
        <f>Q54&amp;":"&amp;M54&amp;":"&amp;VLOOKUP(N54,对应表!B:C,2,FALSE)&amp;":"&amp;IF(buff!O54="",0,O54)</f>
        <v>50:100:2:0</v>
      </c>
      <c r="M54">
        <v>100</v>
      </c>
      <c r="N54" s="1" t="s">
        <v>463</v>
      </c>
      <c r="O54">
        <v>0</v>
      </c>
      <c r="P54">
        <f t="shared" si="11"/>
        <v>975</v>
      </c>
      <c r="Q54">
        <v>50</v>
      </c>
      <c r="R54" s="4" t="s">
        <v>1628</v>
      </c>
      <c r="S54" s="4" t="str">
        <f t="shared" si="22"/>
        <v>主动守护之力lv6</v>
      </c>
      <c r="T54" t="s">
        <v>307</v>
      </c>
      <c r="Y54" t="s">
        <v>1450</v>
      </c>
      <c r="Z54">
        <f>INT(VLOOKUP($I54,角色属性概况!$I:$N,VLOOKUP($H54,对应表!$AD:$AE,2,FALSE),FALSE)*$J54)</f>
        <v>975</v>
      </c>
      <c r="AI54" s="12" t="str">
        <f t="shared" si="48"/>
        <v>DEF:975</v>
      </c>
      <c r="AR54">
        <v>3</v>
      </c>
      <c r="AU54" s="4"/>
      <c r="AV54" s="4"/>
      <c r="AW54" s="4"/>
      <c r="AX54" s="4"/>
      <c r="AZ54" s="12" t="str">
        <f t="shared" si="49"/>
        <v/>
      </c>
      <c r="BA54" s="12" t="str">
        <f t="shared" si="42"/>
        <v/>
      </c>
      <c r="BB54" s="12" t="str">
        <f t="shared" si="43"/>
        <v/>
      </c>
      <c r="BC54" s="12" t="str">
        <f t="shared" si="44"/>
        <v/>
      </c>
      <c r="BD54" s="12" t="str">
        <f t="shared" si="45"/>
        <v/>
      </c>
      <c r="BE54" s="12" t="str">
        <f t="shared" si="46"/>
        <v/>
      </c>
      <c r="BF54" s="12" t="str">
        <f>_xlfn.IFNA(VLOOKUP(Y54,对应表!$Z:$AA,2,FALSE)&amp;Z54,"")</f>
        <v>DEF:975</v>
      </c>
      <c r="BG54" s="12" t="str">
        <f>_xlfn.IFNA(VLOOKUP(AA54,对应表!$Z:$AA,2,FALSE)&amp;AB54,"")</f>
        <v/>
      </c>
      <c r="BH54" s="12" t="str">
        <f>_xlfn.IFNA(VLOOKUP(AC54,对应表!$Z:$AA,2,FALSE)&amp;AD54,"")</f>
        <v/>
      </c>
      <c r="BI54" s="12" t="str">
        <f>_xlfn.IFNA(VLOOKUP(AE54,对应表!$Z:$AA,2,FALSE)&amp;AF54,"")</f>
        <v/>
      </c>
      <c r="BJ54" s="12" t="str">
        <f>_xlfn.IFNA(VLOOKUP(AG54,对应表!$Z:$AA,2,FALSE)&amp;AH54,"")</f>
        <v/>
      </c>
      <c r="BL54">
        <f t="shared" si="50"/>
        <v>975</v>
      </c>
      <c r="BM54" t="str">
        <f t="shared" si="51"/>
        <v/>
      </c>
    </row>
    <row r="55" spans="8:65" x14ac:dyDescent="0.15">
      <c r="H55" t="s">
        <v>1451</v>
      </c>
      <c r="I55">
        <v>7</v>
      </c>
      <c r="J55">
        <v>0.7</v>
      </c>
      <c r="K55" t="str">
        <f t="shared" si="47"/>
        <v>主动守护之力lv7</v>
      </c>
      <c r="L55" s="6" t="str">
        <f>Q55&amp;":"&amp;M55&amp;":"&amp;VLOOKUP(N55,对应表!B:C,2,FALSE)&amp;":"&amp;IF(buff!O55="",0,O55)</f>
        <v>51:100:2:0</v>
      </c>
      <c r="M55">
        <v>100</v>
      </c>
      <c r="N55" s="1" t="s">
        <v>463</v>
      </c>
      <c r="O55">
        <v>0</v>
      </c>
      <c r="P55">
        <f t="shared" si="11"/>
        <v>1200</v>
      </c>
      <c r="Q55">
        <v>51</v>
      </c>
      <c r="R55" s="4" t="s">
        <v>1629</v>
      </c>
      <c r="S55" s="4" t="str">
        <f t="shared" si="22"/>
        <v>主动守护之力lv7</v>
      </c>
      <c r="T55" t="s">
        <v>307</v>
      </c>
      <c r="Y55" t="s">
        <v>1450</v>
      </c>
      <c r="Z55">
        <f>INT(VLOOKUP($I55,角色属性概况!$I:$N,VLOOKUP($H55,对应表!$AD:$AE,2,FALSE),FALSE)*$J55)</f>
        <v>1200</v>
      </c>
      <c r="AI55" s="12" t="str">
        <f t="shared" si="48"/>
        <v>DEF:1200</v>
      </c>
      <c r="AR55">
        <v>3</v>
      </c>
      <c r="AU55" s="4"/>
      <c r="AV55" s="4"/>
      <c r="AW55" s="4"/>
      <c r="AX55" s="4"/>
      <c r="AZ55" s="12" t="str">
        <f t="shared" si="49"/>
        <v/>
      </c>
      <c r="BA55" s="12" t="str">
        <f t="shared" si="42"/>
        <v/>
      </c>
      <c r="BB55" s="12" t="str">
        <f t="shared" si="43"/>
        <v/>
      </c>
      <c r="BC55" s="12" t="str">
        <f t="shared" si="44"/>
        <v/>
      </c>
      <c r="BD55" s="12" t="str">
        <f t="shared" si="45"/>
        <v/>
      </c>
      <c r="BE55" s="12" t="str">
        <f t="shared" si="46"/>
        <v/>
      </c>
      <c r="BF55" s="12" t="str">
        <f>_xlfn.IFNA(VLOOKUP(Y55,对应表!$Z:$AA,2,FALSE)&amp;Z55,"")</f>
        <v>DEF:1200</v>
      </c>
      <c r="BG55" s="12" t="str">
        <f>_xlfn.IFNA(VLOOKUP(AA55,对应表!$Z:$AA,2,FALSE)&amp;AB55,"")</f>
        <v/>
      </c>
      <c r="BH55" s="12" t="str">
        <f>_xlfn.IFNA(VLOOKUP(AC55,对应表!$Z:$AA,2,FALSE)&amp;AD55,"")</f>
        <v/>
      </c>
      <c r="BI55" s="12" t="str">
        <f>_xlfn.IFNA(VLOOKUP(AE55,对应表!$Z:$AA,2,FALSE)&amp;AF55,"")</f>
        <v/>
      </c>
      <c r="BJ55" s="12" t="str">
        <f>_xlfn.IFNA(VLOOKUP(AG55,对应表!$Z:$AA,2,FALSE)&amp;AH55,"")</f>
        <v/>
      </c>
      <c r="BL55">
        <f t="shared" si="50"/>
        <v>1200</v>
      </c>
      <c r="BM55" t="str">
        <f t="shared" si="51"/>
        <v/>
      </c>
    </row>
    <row r="56" spans="8:65" x14ac:dyDescent="0.15">
      <c r="H56" t="s">
        <v>1451</v>
      </c>
      <c r="I56">
        <v>8</v>
      </c>
      <c r="J56">
        <v>0.7</v>
      </c>
      <c r="K56" t="str">
        <f t="shared" si="47"/>
        <v>主动守护之力lv8</v>
      </c>
      <c r="L56" s="6" t="str">
        <f>Q56&amp;":"&amp;M56&amp;":"&amp;VLOOKUP(N56,对应表!B:C,2,FALSE)&amp;":"&amp;IF(buff!O56="",0,O56)</f>
        <v>52:100:2:0</v>
      </c>
      <c r="M56">
        <v>100</v>
      </c>
      <c r="N56" s="1" t="s">
        <v>463</v>
      </c>
      <c r="O56">
        <v>0</v>
      </c>
      <c r="P56">
        <f t="shared" si="11"/>
        <v>1478</v>
      </c>
      <c r="Q56">
        <v>52</v>
      </c>
      <c r="R56" s="4" t="s">
        <v>1630</v>
      </c>
      <c r="S56" s="4" t="str">
        <f t="shared" si="22"/>
        <v>主动守护之力lv8</v>
      </c>
      <c r="T56" t="s">
        <v>307</v>
      </c>
      <c r="Y56" t="s">
        <v>1450</v>
      </c>
      <c r="Z56">
        <f>INT(VLOOKUP($I56,角色属性概况!$I:$N,VLOOKUP($H56,对应表!$AD:$AE,2,FALSE),FALSE)*$J56)</f>
        <v>1478</v>
      </c>
      <c r="AI56" s="12" t="str">
        <f t="shared" si="48"/>
        <v>DEF:1478</v>
      </c>
      <c r="AR56">
        <v>3</v>
      </c>
      <c r="AU56" s="4"/>
      <c r="AV56" s="4"/>
      <c r="AW56" s="4"/>
      <c r="AX56" s="4"/>
      <c r="AZ56" s="12" t="str">
        <f t="shared" si="49"/>
        <v/>
      </c>
      <c r="BA56" s="12" t="str">
        <f t="shared" si="42"/>
        <v/>
      </c>
      <c r="BB56" s="12" t="str">
        <f t="shared" si="43"/>
        <v/>
      </c>
      <c r="BC56" s="12" t="str">
        <f t="shared" si="44"/>
        <v/>
      </c>
      <c r="BD56" s="12" t="str">
        <f t="shared" si="45"/>
        <v/>
      </c>
      <c r="BE56" s="12" t="str">
        <f t="shared" si="46"/>
        <v/>
      </c>
      <c r="BF56" s="12" t="str">
        <f>_xlfn.IFNA(VLOOKUP(Y56,对应表!$Z:$AA,2,FALSE)&amp;Z56,"")</f>
        <v>DEF:1478</v>
      </c>
      <c r="BG56" s="12" t="str">
        <f>_xlfn.IFNA(VLOOKUP(AA56,对应表!$Z:$AA,2,FALSE)&amp;AB56,"")</f>
        <v/>
      </c>
      <c r="BH56" s="12" t="str">
        <f>_xlfn.IFNA(VLOOKUP(AC56,对应表!$Z:$AA,2,FALSE)&amp;AD56,"")</f>
        <v/>
      </c>
      <c r="BI56" s="12" t="str">
        <f>_xlfn.IFNA(VLOOKUP(AE56,对应表!$Z:$AA,2,FALSE)&amp;AF56,"")</f>
        <v/>
      </c>
      <c r="BJ56" s="12" t="str">
        <f>_xlfn.IFNA(VLOOKUP(AG56,对应表!$Z:$AA,2,FALSE)&amp;AH56,"")</f>
        <v/>
      </c>
      <c r="BL56">
        <f t="shared" si="50"/>
        <v>1478</v>
      </c>
      <c r="BM56" t="str">
        <f t="shared" si="51"/>
        <v/>
      </c>
    </row>
    <row r="57" spans="8:65" x14ac:dyDescent="0.15">
      <c r="H57" t="s">
        <v>1451</v>
      </c>
      <c r="I57">
        <v>9</v>
      </c>
      <c r="J57">
        <v>0.7</v>
      </c>
      <c r="K57" t="str">
        <f t="shared" si="47"/>
        <v>主动守护之力lv9</v>
      </c>
      <c r="L57" s="6" t="str">
        <f>Q57&amp;":"&amp;M57&amp;":"&amp;VLOOKUP(N57,对应表!B:C,2,FALSE)&amp;":"&amp;IF(buff!O57="",0,O57)</f>
        <v>53:100:2:0</v>
      </c>
      <c r="M57">
        <v>100</v>
      </c>
      <c r="N57" s="1" t="s">
        <v>463</v>
      </c>
      <c r="O57">
        <v>0</v>
      </c>
      <c r="P57">
        <f t="shared" si="11"/>
        <v>1820</v>
      </c>
      <c r="Q57">
        <v>53</v>
      </c>
      <c r="R57" s="4" t="s">
        <v>1631</v>
      </c>
      <c r="S57" s="4" t="str">
        <f t="shared" si="22"/>
        <v>主动守护之力lv9</v>
      </c>
      <c r="T57" t="s">
        <v>307</v>
      </c>
      <c r="Y57" t="s">
        <v>1450</v>
      </c>
      <c r="Z57">
        <f>INT(VLOOKUP($I57,角色属性概况!$I:$N,VLOOKUP($H57,对应表!$AD:$AE,2,FALSE),FALSE)*$J57)</f>
        <v>1820</v>
      </c>
      <c r="AI57" s="12" t="str">
        <f t="shared" si="48"/>
        <v>DEF:1820</v>
      </c>
      <c r="AR57">
        <v>3</v>
      </c>
      <c r="AU57" s="4"/>
      <c r="AV57" s="4"/>
      <c r="AW57" s="4"/>
      <c r="AX57" s="4"/>
      <c r="AZ57" s="12" t="str">
        <f t="shared" si="49"/>
        <v/>
      </c>
      <c r="BA57" s="12" t="str">
        <f t="shared" si="42"/>
        <v/>
      </c>
      <c r="BB57" s="12" t="str">
        <f t="shared" si="43"/>
        <v/>
      </c>
      <c r="BC57" s="12" t="str">
        <f t="shared" si="44"/>
        <v/>
      </c>
      <c r="BD57" s="12" t="str">
        <f t="shared" si="45"/>
        <v/>
      </c>
      <c r="BE57" s="12" t="str">
        <f t="shared" si="46"/>
        <v/>
      </c>
      <c r="BF57" s="12" t="str">
        <f>_xlfn.IFNA(VLOOKUP(Y57,对应表!$Z:$AA,2,FALSE)&amp;Z57,"")</f>
        <v>DEF:1820</v>
      </c>
      <c r="BG57" s="12" t="str">
        <f>_xlfn.IFNA(VLOOKUP(AA57,对应表!$Z:$AA,2,FALSE)&amp;AB57,"")</f>
        <v/>
      </c>
      <c r="BH57" s="12" t="str">
        <f>_xlfn.IFNA(VLOOKUP(AC57,对应表!$Z:$AA,2,FALSE)&amp;AD57,"")</f>
        <v/>
      </c>
      <c r="BI57" s="12" t="str">
        <f>_xlfn.IFNA(VLOOKUP(AE57,对应表!$Z:$AA,2,FALSE)&amp;AF57,"")</f>
        <v/>
      </c>
      <c r="BJ57" s="12" t="str">
        <f>_xlfn.IFNA(VLOOKUP(AG57,对应表!$Z:$AA,2,FALSE)&amp;AH57,"")</f>
        <v/>
      </c>
      <c r="BL57">
        <f t="shared" si="50"/>
        <v>1820</v>
      </c>
      <c r="BM57" t="str">
        <f t="shared" si="51"/>
        <v/>
      </c>
    </row>
    <row r="58" spans="8:65" x14ac:dyDescent="0.15">
      <c r="H58" t="s">
        <v>1451</v>
      </c>
      <c r="I58">
        <v>10</v>
      </c>
      <c r="J58">
        <v>0.7</v>
      </c>
      <c r="K58" t="str">
        <f t="shared" si="47"/>
        <v>主动守护之力lv10</v>
      </c>
      <c r="L58" s="6" t="str">
        <f>Q58&amp;":"&amp;M58&amp;":"&amp;VLOOKUP(N58,对应表!B:C,2,FALSE)&amp;":"&amp;IF(buff!O58="",0,O58)</f>
        <v>54:100:2:0</v>
      </c>
      <c r="M58">
        <v>100</v>
      </c>
      <c r="N58" s="1" t="s">
        <v>463</v>
      </c>
      <c r="O58">
        <v>0</v>
      </c>
      <c r="P58">
        <f t="shared" si="11"/>
        <v>2241</v>
      </c>
      <c r="Q58">
        <v>54</v>
      </c>
      <c r="R58" s="4" t="s">
        <v>1632</v>
      </c>
      <c r="S58" s="4" t="str">
        <f t="shared" si="22"/>
        <v>主动守护之力lv10</v>
      </c>
      <c r="T58" t="s">
        <v>307</v>
      </c>
      <c r="Y58" t="s">
        <v>1450</v>
      </c>
      <c r="Z58">
        <f>INT(VLOOKUP($I58,角色属性概况!$I:$N,VLOOKUP($H58,对应表!$AD:$AE,2,FALSE),FALSE)*$J58)</f>
        <v>2241</v>
      </c>
      <c r="AI58" s="12" t="str">
        <f t="shared" si="48"/>
        <v>DEF:2241</v>
      </c>
      <c r="AR58">
        <v>3</v>
      </c>
      <c r="AU58" s="4"/>
      <c r="AV58" s="4"/>
      <c r="AW58" s="4"/>
      <c r="AX58" s="4"/>
      <c r="AZ58" s="12" t="str">
        <f t="shared" si="49"/>
        <v/>
      </c>
      <c r="BA58" s="12" t="str">
        <f t="shared" si="42"/>
        <v/>
      </c>
      <c r="BB58" s="12" t="str">
        <f t="shared" si="43"/>
        <v/>
      </c>
      <c r="BC58" s="12" t="str">
        <f t="shared" si="44"/>
        <v/>
      </c>
      <c r="BD58" s="12" t="str">
        <f t="shared" si="45"/>
        <v/>
      </c>
      <c r="BE58" s="12" t="str">
        <f t="shared" si="46"/>
        <v/>
      </c>
      <c r="BF58" s="12" t="str">
        <f>_xlfn.IFNA(VLOOKUP(Y58,对应表!$Z:$AA,2,FALSE)&amp;Z58,"")</f>
        <v>DEF:2241</v>
      </c>
      <c r="BG58" s="12" t="str">
        <f>_xlfn.IFNA(VLOOKUP(AA58,对应表!$Z:$AA,2,FALSE)&amp;AB58,"")</f>
        <v/>
      </c>
      <c r="BH58" s="12" t="str">
        <f>_xlfn.IFNA(VLOOKUP(AC58,对应表!$Z:$AA,2,FALSE)&amp;AD58,"")</f>
        <v/>
      </c>
      <c r="BI58" s="12" t="str">
        <f>_xlfn.IFNA(VLOOKUP(AE58,对应表!$Z:$AA,2,FALSE)&amp;AF58,"")</f>
        <v/>
      </c>
      <c r="BJ58" s="12" t="str">
        <f>_xlfn.IFNA(VLOOKUP(AG58,对应表!$Z:$AA,2,FALSE)&amp;AH58,"")</f>
        <v/>
      </c>
      <c r="BL58">
        <f t="shared" si="50"/>
        <v>2241</v>
      </c>
      <c r="BM58" t="str">
        <f t="shared" si="51"/>
        <v/>
      </c>
    </row>
    <row r="59" spans="8:65" x14ac:dyDescent="0.15">
      <c r="H59" t="s">
        <v>1451</v>
      </c>
      <c r="I59">
        <v>11</v>
      </c>
      <c r="J59">
        <v>0.7</v>
      </c>
      <c r="K59" t="str">
        <f t="shared" si="47"/>
        <v>主动守护之力lv11</v>
      </c>
      <c r="L59" s="6" t="str">
        <f>Q59&amp;":"&amp;M59&amp;":"&amp;VLOOKUP(N59,对应表!B:C,2,FALSE)&amp;":"&amp;IF(buff!O59="",0,O59)</f>
        <v>55:100:2:0</v>
      </c>
      <c r="M59">
        <v>100</v>
      </c>
      <c r="N59" s="1" t="s">
        <v>463</v>
      </c>
      <c r="O59">
        <v>0</v>
      </c>
      <c r="P59">
        <f t="shared" si="11"/>
        <v>2759</v>
      </c>
      <c r="Q59">
        <v>55</v>
      </c>
      <c r="R59" s="4" t="s">
        <v>1633</v>
      </c>
      <c r="S59" s="4" t="str">
        <f t="shared" si="22"/>
        <v>主动守护之力lv11</v>
      </c>
      <c r="T59" t="s">
        <v>307</v>
      </c>
      <c r="Y59" t="s">
        <v>1450</v>
      </c>
      <c r="Z59">
        <f>INT(VLOOKUP($I59,角色属性概况!$I:$N,VLOOKUP($H59,对应表!$AD:$AE,2,FALSE),FALSE)*$J59)</f>
        <v>2759</v>
      </c>
      <c r="AI59" s="12" t="str">
        <f t="shared" si="48"/>
        <v>DEF:2759</v>
      </c>
      <c r="AR59">
        <v>3</v>
      </c>
      <c r="AU59" s="4"/>
      <c r="AV59" s="4"/>
      <c r="AW59" s="4"/>
      <c r="AX59" s="4"/>
      <c r="AZ59" s="12" t="str">
        <f t="shared" si="49"/>
        <v/>
      </c>
      <c r="BA59" s="12" t="str">
        <f t="shared" si="42"/>
        <v/>
      </c>
      <c r="BB59" s="12" t="str">
        <f t="shared" si="43"/>
        <v/>
      </c>
      <c r="BC59" s="12" t="str">
        <f t="shared" si="44"/>
        <v/>
      </c>
      <c r="BD59" s="12" t="str">
        <f t="shared" si="45"/>
        <v/>
      </c>
      <c r="BE59" s="12" t="str">
        <f t="shared" si="46"/>
        <v/>
      </c>
      <c r="BF59" s="12" t="str">
        <f>_xlfn.IFNA(VLOOKUP(Y59,对应表!$Z:$AA,2,FALSE)&amp;Z59,"")</f>
        <v>DEF:2759</v>
      </c>
      <c r="BG59" s="12" t="str">
        <f>_xlfn.IFNA(VLOOKUP(AA59,对应表!$Z:$AA,2,FALSE)&amp;AB59,"")</f>
        <v/>
      </c>
      <c r="BH59" s="12" t="str">
        <f>_xlfn.IFNA(VLOOKUP(AC59,对应表!$Z:$AA,2,FALSE)&amp;AD59,"")</f>
        <v/>
      </c>
      <c r="BI59" s="12" t="str">
        <f>_xlfn.IFNA(VLOOKUP(AE59,对应表!$Z:$AA,2,FALSE)&amp;AF59,"")</f>
        <v/>
      </c>
      <c r="BJ59" s="12" t="str">
        <f>_xlfn.IFNA(VLOOKUP(AG59,对应表!$Z:$AA,2,FALSE)&amp;AH59,"")</f>
        <v/>
      </c>
      <c r="BL59">
        <f t="shared" si="50"/>
        <v>2759</v>
      </c>
      <c r="BM59" t="str">
        <f t="shared" si="51"/>
        <v/>
      </c>
    </row>
    <row r="60" spans="8:65" x14ac:dyDescent="0.15">
      <c r="H60" t="s">
        <v>1451</v>
      </c>
      <c r="I60">
        <v>12</v>
      </c>
      <c r="J60">
        <v>0.7</v>
      </c>
      <c r="K60" t="str">
        <f t="shared" si="47"/>
        <v>主动守护之力lv12</v>
      </c>
      <c r="L60" s="6" t="str">
        <f>Q60&amp;":"&amp;M60&amp;":"&amp;VLOOKUP(N60,对应表!B:C,2,FALSE)&amp;":"&amp;IF(buff!O60="",0,O60)</f>
        <v>56:100:2:0</v>
      </c>
      <c r="M60">
        <v>100</v>
      </c>
      <c r="N60" s="1" t="s">
        <v>463</v>
      </c>
      <c r="O60">
        <v>0</v>
      </c>
      <c r="P60">
        <f t="shared" si="11"/>
        <v>3397</v>
      </c>
      <c r="Q60">
        <v>56</v>
      </c>
      <c r="R60" s="4" t="s">
        <v>1634</v>
      </c>
      <c r="S60" s="4" t="str">
        <f t="shared" si="22"/>
        <v>主动守护之力lv12</v>
      </c>
      <c r="T60" t="s">
        <v>307</v>
      </c>
      <c r="Y60" t="s">
        <v>1450</v>
      </c>
      <c r="Z60">
        <f>INT(VLOOKUP($I60,角色属性概况!$I:$N,VLOOKUP($H60,对应表!$AD:$AE,2,FALSE),FALSE)*$J60)</f>
        <v>3397</v>
      </c>
      <c r="AI60" s="12" t="str">
        <f t="shared" si="48"/>
        <v>DEF:3397</v>
      </c>
      <c r="AR60">
        <v>3</v>
      </c>
      <c r="AU60" s="4"/>
      <c r="AV60" s="4"/>
      <c r="AW60" s="4"/>
      <c r="AX60" s="4"/>
      <c r="AZ60" s="12" t="str">
        <f t="shared" si="49"/>
        <v/>
      </c>
      <c r="BA60" s="12" t="str">
        <f t="shared" si="42"/>
        <v/>
      </c>
      <c r="BB60" s="12" t="str">
        <f t="shared" si="43"/>
        <v/>
      </c>
      <c r="BC60" s="12" t="str">
        <f t="shared" si="44"/>
        <v/>
      </c>
      <c r="BD60" s="12" t="str">
        <f t="shared" si="45"/>
        <v/>
      </c>
      <c r="BE60" s="12" t="str">
        <f t="shared" si="46"/>
        <v/>
      </c>
      <c r="BF60" s="12" t="str">
        <f>_xlfn.IFNA(VLOOKUP(Y60,对应表!$Z:$AA,2,FALSE)&amp;Z60,"")</f>
        <v>DEF:3397</v>
      </c>
      <c r="BG60" s="12" t="str">
        <f>_xlfn.IFNA(VLOOKUP(AA60,对应表!$Z:$AA,2,FALSE)&amp;AB60,"")</f>
        <v/>
      </c>
      <c r="BH60" s="12" t="str">
        <f>_xlfn.IFNA(VLOOKUP(AC60,对应表!$Z:$AA,2,FALSE)&amp;AD60,"")</f>
        <v/>
      </c>
      <c r="BI60" s="12" t="str">
        <f>_xlfn.IFNA(VLOOKUP(AE60,对应表!$Z:$AA,2,FALSE)&amp;AF60,"")</f>
        <v/>
      </c>
      <c r="BJ60" s="12" t="str">
        <f>_xlfn.IFNA(VLOOKUP(AG60,对应表!$Z:$AA,2,FALSE)&amp;AH60,"")</f>
        <v/>
      </c>
      <c r="BL60">
        <f t="shared" si="50"/>
        <v>3397</v>
      </c>
      <c r="BM60" t="str">
        <f t="shared" si="51"/>
        <v/>
      </c>
    </row>
    <row r="61" spans="8:65" x14ac:dyDescent="0.15">
      <c r="H61" t="s">
        <v>1451</v>
      </c>
      <c r="I61">
        <v>13</v>
      </c>
      <c r="J61">
        <v>0.7</v>
      </c>
      <c r="K61" t="str">
        <f t="shared" si="47"/>
        <v>主动守护之力lv13</v>
      </c>
      <c r="L61" s="6" t="str">
        <f>Q61&amp;":"&amp;M61&amp;":"&amp;VLOOKUP(N61,对应表!B:C,2,FALSE)&amp;":"&amp;IF(buff!O61="",0,O61)</f>
        <v>57:100:2:0</v>
      </c>
      <c r="M61">
        <v>100</v>
      </c>
      <c r="N61" s="1" t="s">
        <v>463</v>
      </c>
      <c r="O61">
        <v>0</v>
      </c>
      <c r="P61">
        <f t="shared" si="11"/>
        <v>4183</v>
      </c>
      <c r="Q61">
        <v>57</v>
      </c>
      <c r="R61" s="4" t="s">
        <v>1635</v>
      </c>
      <c r="S61" s="4" t="str">
        <f t="shared" si="22"/>
        <v>主动守护之力lv13</v>
      </c>
      <c r="T61" t="s">
        <v>307</v>
      </c>
      <c r="Y61" t="s">
        <v>1450</v>
      </c>
      <c r="Z61">
        <f>INT(VLOOKUP($I61,角色属性概况!$I:$N,VLOOKUP($H61,对应表!$AD:$AE,2,FALSE),FALSE)*$J61)</f>
        <v>4183</v>
      </c>
      <c r="AI61" s="12" t="str">
        <f t="shared" si="48"/>
        <v>DEF:4183</v>
      </c>
      <c r="AR61">
        <v>3</v>
      </c>
      <c r="AU61" s="4"/>
      <c r="AV61" s="4"/>
      <c r="AW61" s="4"/>
      <c r="AX61" s="4"/>
      <c r="AZ61" s="12" t="str">
        <f t="shared" si="49"/>
        <v/>
      </c>
      <c r="BA61" s="12" t="str">
        <f t="shared" si="42"/>
        <v/>
      </c>
      <c r="BB61" s="12" t="str">
        <f t="shared" si="43"/>
        <v/>
      </c>
      <c r="BC61" s="12" t="str">
        <f t="shared" si="44"/>
        <v/>
      </c>
      <c r="BD61" s="12" t="str">
        <f t="shared" si="45"/>
        <v/>
      </c>
      <c r="BE61" s="12" t="str">
        <f t="shared" si="46"/>
        <v/>
      </c>
      <c r="BF61" s="12" t="str">
        <f>_xlfn.IFNA(VLOOKUP(Y61,对应表!$Z:$AA,2,FALSE)&amp;Z61,"")</f>
        <v>DEF:4183</v>
      </c>
      <c r="BG61" s="12" t="str">
        <f>_xlfn.IFNA(VLOOKUP(AA61,对应表!$Z:$AA,2,FALSE)&amp;AB61,"")</f>
        <v/>
      </c>
      <c r="BH61" s="12" t="str">
        <f>_xlfn.IFNA(VLOOKUP(AC61,对应表!$Z:$AA,2,FALSE)&amp;AD61,"")</f>
        <v/>
      </c>
      <c r="BI61" s="12" t="str">
        <f>_xlfn.IFNA(VLOOKUP(AE61,对应表!$Z:$AA,2,FALSE)&amp;AF61,"")</f>
        <v/>
      </c>
      <c r="BJ61" s="12" t="str">
        <f>_xlfn.IFNA(VLOOKUP(AG61,对应表!$Z:$AA,2,FALSE)&amp;AH61,"")</f>
        <v/>
      </c>
      <c r="BL61">
        <f t="shared" si="50"/>
        <v>4183</v>
      </c>
      <c r="BM61" t="str">
        <f t="shared" si="51"/>
        <v/>
      </c>
    </row>
    <row r="62" spans="8:65" x14ac:dyDescent="0.15">
      <c r="H62" t="s">
        <v>1451</v>
      </c>
      <c r="I62">
        <v>14</v>
      </c>
      <c r="J62">
        <v>0.7</v>
      </c>
      <c r="K62" t="str">
        <f t="shared" si="47"/>
        <v>主动守护之力lv14</v>
      </c>
      <c r="L62" s="6" t="str">
        <f>Q62&amp;":"&amp;M62&amp;":"&amp;VLOOKUP(N62,对应表!B:C,2,FALSE)&amp;":"&amp;IF(buff!O62="",0,O62)</f>
        <v>58:100:2:0</v>
      </c>
      <c r="M62">
        <v>100</v>
      </c>
      <c r="N62" s="1" t="s">
        <v>463</v>
      </c>
      <c r="O62">
        <v>0</v>
      </c>
      <c r="P62">
        <f t="shared" si="11"/>
        <v>5151</v>
      </c>
      <c r="Q62">
        <v>58</v>
      </c>
      <c r="R62" s="4" t="s">
        <v>1636</v>
      </c>
      <c r="S62" s="4" t="str">
        <f t="shared" si="22"/>
        <v>主动守护之力lv14</v>
      </c>
      <c r="T62" t="s">
        <v>307</v>
      </c>
      <c r="Y62" t="s">
        <v>1450</v>
      </c>
      <c r="Z62">
        <f>INT(VLOOKUP($I62,角色属性概况!$I:$N,VLOOKUP($H62,对应表!$AD:$AE,2,FALSE),FALSE)*$J62)</f>
        <v>5151</v>
      </c>
      <c r="AI62" s="12" t="str">
        <f t="shared" si="48"/>
        <v>DEF:5151</v>
      </c>
      <c r="AR62">
        <v>3</v>
      </c>
      <c r="AU62" s="4"/>
      <c r="AV62" s="4"/>
      <c r="AW62" s="4"/>
      <c r="AX62" s="4"/>
      <c r="AZ62" s="12" t="str">
        <f t="shared" si="49"/>
        <v/>
      </c>
      <c r="BA62" s="12" t="str">
        <f t="shared" si="42"/>
        <v/>
      </c>
      <c r="BB62" s="12" t="str">
        <f t="shared" si="43"/>
        <v/>
      </c>
      <c r="BC62" s="12" t="str">
        <f t="shared" si="44"/>
        <v/>
      </c>
      <c r="BD62" s="12" t="str">
        <f t="shared" si="45"/>
        <v/>
      </c>
      <c r="BE62" s="12" t="str">
        <f t="shared" si="46"/>
        <v/>
      </c>
      <c r="BF62" s="12" t="str">
        <f>_xlfn.IFNA(VLOOKUP(Y62,对应表!$Z:$AA,2,FALSE)&amp;Z62,"")</f>
        <v>DEF:5151</v>
      </c>
      <c r="BG62" s="12" t="str">
        <f>_xlfn.IFNA(VLOOKUP(AA62,对应表!$Z:$AA,2,FALSE)&amp;AB62,"")</f>
        <v/>
      </c>
      <c r="BH62" s="12" t="str">
        <f>_xlfn.IFNA(VLOOKUP(AC62,对应表!$Z:$AA,2,FALSE)&amp;AD62,"")</f>
        <v/>
      </c>
      <c r="BI62" s="12" t="str">
        <f>_xlfn.IFNA(VLOOKUP(AE62,对应表!$Z:$AA,2,FALSE)&amp;AF62,"")</f>
        <v/>
      </c>
      <c r="BJ62" s="12" t="str">
        <f>_xlfn.IFNA(VLOOKUP(AG62,对应表!$Z:$AA,2,FALSE)&amp;AH62,"")</f>
        <v/>
      </c>
      <c r="BL62">
        <f t="shared" si="50"/>
        <v>5151</v>
      </c>
      <c r="BM62" t="str">
        <f t="shared" si="51"/>
        <v/>
      </c>
    </row>
    <row r="63" spans="8:65" x14ac:dyDescent="0.15">
      <c r="H63" t="s">
        <v>1451</v>
      </c>
      <c r="I63">
        <v>15</v>
      </c>
      <c r="J63">
        <v>0.7</v>
      </c>
      <c r="K63" t="str">
        <f t="shared" si="47"/>
        <v>主动守护之力lv15</v>
      </c>
      <c r="L63" s="6" t="str">
        <f>Q63&amp;":"&amp;M63&amp;":"&amp;VLOOKUP(N63,对应表!B:C,2,FALSE)&amp;":"&amp;IF(buff!O63="",0,O63)</f>
        <v>59:100:2:0</v>
      </c>
      <c r="M63">
        <v>100</v>
      </c>
      <c r="N63" s="1" t="s">
        <v>463</v>
      </c>
      <c r="O63">
        <v>0</v>
      </c>
      <c r="P63">
        <f t="shared" si="11"/>
        <v>6342</v>
      </c>
      <c r="Q63">
        <v>59</v>
      </c>
      <c r="R63" s="4" t="s">
        <v>1637</v>
      </c>
      <c r="S63" s="4" t="str">
        <f t="shared" si="22"/>
        <v>主动守护之力lv15</v>
      </c>
      <c r="T63" t="s">
        <v>307</v>
      </c>
      <c r="Y63" t="s">
        <v>1450</v>
      </c>
      <c r="Z63">
        <f>INT(VLOOKUP($I63,角色属性概况!$I:$N,VLOOKUP($H63,对应表!$AD:$AE,2,FALSE),FALSE)*$J63)</f>
        <v>6342</v>
      </c>
      <c r="AI63" s="12" t="str">
        <f t="shared" si="48"/>
        <v>DEF:6342</v>
      </c>
      <c r="AR63">
        <v>3</v>
      </c>
      <c r="AU63" s="4"/>
      <c r="AV63" s="4"/>
      <c r="AW63" s="4"/>
      <c r="AX63" s="4"/>
      <c r="AZ63" s="12" t="str">
        <f t="shared" si="49"/>
        <v/>
      </c>
      <c r="BA63" s="12" t="str">
        <f t="shared" si="42"/>
        <v/>
      </c>
      <c r="BB63" s="12" t="str">
        <f t="shared" si="43"/>
        <v/>
      </c>
      <c r="BC63" s="12" t="str">
        <f t="shared" si="44"/>
        <v/>
      </c>
      <c r="BD63" s="12" t="str">
        <f t="shared" si="45"/>
        <v/>
      </c>
      <c r="BE63" s="12" t="str">
        <f t="shared" si="46"/>
        <v/>
      </c>
      <c r="BF63" s="12" t="str">
        <f>_xlfn.IFNA(VLOOKUP(Y63,对应表!$Z:$AA,2,FALSE)&amp;Z63,"")</f>
        <v>DEF:6342</v>
      </c>
      <c r="BG63" s="12" t="str">
        <f>_xlfn.IFNA(VLOOKUP(AA63,对应表!$Z:$AA,2,FALSE)&amp;AB63,"")</f>
        <v/>
      </c>
      <c r="BH63" s="12" t="str">
        <f>_xlfn.IFNA(VLOOKUP(AC63,对应表!$Z:$AA,2,FALSE)&amp;AD63,"")</f>
        <v/>
      </c>
      <c r="BI63" s="12" t="str">
        <f>_xlfn.IFNA(VLOOKUP(AE63,对应表!$Z:$AA,2,FALSE)&amp;AF63,"")</f>
        <v/>
      </c>
      <c r="BJ63" s="12" t="str">
        <f>_xlfn.IFNA(VLOOKUP(AG63,对应表!$Z:$AA,2,FALSE)&amp;AH63,"")</f>
        <v/>
      </c>
      <c r="BL63">
        <f t="shared" si="50"/>
        <v>6342</v>
      </c>
      <c r="BM63" t="str">
        <f t="shared" si="51"/>
        <v/>
      </c>
    </row>
    <row r="64" spans="8:65" x14ac:dyDescent="0.15">
      <c r="H64" t="s">
        <v>1451</v>
      </c>
      <c r="I64">
        <v>16</v>
      </c>
      <c r="J64">
        <v>0.7</v>
      </c>
      <c r="K64" t="str">
        <f t="shared" si="47"/>
        <v>主动守护之力lv16</v>
      </c>
      <c r="L64" s="6" t="str">
        <f>Q64&amp;":"&amp;M64&amp;":"&amp;VLOOKUP(N64,对应表!B:C,2,FALSE)&amp;":"&amp;IF(buff!O64="",0,O64)</f>
        <v>60:100:2:0</v>
      </c>
      <c r="M64">
        <v>100</v>
      </c>
      <c r="N64" s="1" t="s">
        <v>463</v>
      </c>
      <c r="O64">
        <v>0</v>
      </c>
      <c r="P64">
        <f t="shared" si="11"/>
        <v>7809</v>
      </c>
      <c r="Q64">
        <v>60</v>
      </c>
      <c r="R64" s="4" t="s">
        <v>1638</v>
      </c>
      <c r="S64" s="4" t="str">
        <f t="shared" si="22"/>
        <v>主动守护之力lv16</v>
      </c>
      <c r="T64" t="s">
        <v>307</v>
      </c>
      <c r="Y64" t="s">
        <v>1450</v>
      </c>
      <c r="Z64">
        <f>INT(VLOOKUP($I64,角色属性概况!$I:$N,VLOOKUP($H64,对应表!$AD:$AE,2,FALSE),FALSE)*$J64)</f>
        <v>7809</v>
      </c>
      <c r="AI64" s="12" t="str">
        <f t="shared" si="48"/>
        <v>DEF:7809</v>
      </c>
      <c r="AR64">
        <v>3</v>
      </c>
      <c r="AU64" s="4"/>
      <c r="AV64" s="4"/>
      <c r="AW64" s="4"/>
      <c r="AX64" s="4"/>
      <c r="AZ64" s="12" t="str">
        <f t="shared" si="49"/>
        <v/>
      </c>
      <c r="BA64" s="12" t="str">
        <f t="shared" si="42"/>
        <v/>
      </c>
      <c r="BB64" s="12" t="str">
        <f t="shared" si="43"/>
        <v/>
      </c>
      <c r="BC64" s="12" t="str">
        <f t="shared" si="44"/>
        <v/>
      </c>
      <c r="BD64" s="12" t="str">
        <f t="shared" si="45"/>
        <v/>
      </c>
      <c r="BE64" s="12" t="str">
        <f t="shared" si="46"/>
        <v/>
      </c>
      <c r="BF64" s="12" t="str">
        <f>_xlfn.IFNA(VLOOKUP(Y64,对应表!$Z:$AA,2,FALSE)&amp;Z64,"")</f>
        <v>DEF:7809</v>
      </c>
      <c r="BG64" s="12" t="str">
        <f>_xlfn.IFNA(VLOOKUP(AA64,对应表!$Z:$AA,2,FALSE)&amp;AB64,"")</f>
        <v/>
      </c>
      <c r="BH64" s="12" t="str">
        <f>_xlfn.IFNA(VLOOKUP(AC64,对应表!$Z:$AA,2,FALSE)&amp;AD64,"")</f>
        <v/>
      </c>
      <c r="BI64" s="12" t="str">
        <f>_xlfn.IFNA(VLOOKUP(AE64,对应表!$Z:$AA,2,FALSE)&amp;AF64,"")</f>
        <v/>
      </c>
      <c r="BJ64" s="12" t="str">
        <f>_xlfn.IFNA(VLOOKUP(AG64,对应表!$Z:$AA,2,FALSE)&amp;AH64,"")</f>
        <v/>
      </c>
      <c r="BL64">
        <f t="shared" si="50"/>
        <v>7809</v>
      </c>
      <c r="BM64" t="str">
        <f t="shared" si="51"/>
        <v/>
      </c>
    </row>
    <row r="65" spans="8:65" x14ac:dyDescent="0.15">
      <c r="H65" t="s">
        <v>1451</v>
      </c>
      <c r="I65">
        <v>17</v>
      </c>
      <c r="J65">
        <v>0.7</v>
      </c>
      <c r="K65" t="str">
        <f t="shared" si="47"/>
        <v>主动守护之力lv17</v>
      </c>
      <c r="L65" s="6" t="str">
        <f>Q65&amp;":"&amp;M65&amp;":"&amp;VLOOKUP(N65,对应表!B:C,2,FALSE)&amp;":"&amp;IF(buff!O65="",0,O65)</f>
        <v>61:100:2:0</v>
      </c>
      <c r="M65">
        <v>100</v>
      </c>
      <c r="N65" s="1" t="s">
        <v>463</v>
      </c>
      <c r="O65">
        <v>0</v>
      </c>
      <c r="P65">
        <f t="shared" si="11"/>
        <v>9615</v>
      </c>
      <c r="Q65">
        <v>61</v>
      </c>
      <c r="R65" s="4" t="s">
        <v>1639</v>
      </c>
      <c r="S65" s="4" t="str">
        <f t="shared" si="22"/>
        <v>主动守护之力lv17</v>
      </c>
      <c r="T65" t="s">
        <v>307</v>
      </c>
      <c r="Y65" t="s">
        <v>1450</v>
      </c>
      <c r="Z65">
        <f>INT(VLOOKUP($I65,角色属性概况!$I:$N,VLOOKUP($H65,对应表!$AD:$AE,2,FALSE),FALSE)*$J65)</f>
        <v>9615</v>
      </c>
      <c r="AI65" s="12" t="str">
        <f t="shared" si="48"/>
        <v>DEF:9615</v>
      </c>
      <c r="AR65">
        <v>3</v>
      </c>
      <c r="AU65" s="4"/>
      <c r="AV65" s="4"/>
      <c r="AW65" s="4"/>
      <c r="AX65" s="4"/>
      <c r="AZ65" s="12" t="str">
        <f t="shared" si="49"/>
        <v/>
      </c>
      <c r="BA65" s="12" t="str">
        <f t="shared" si="42"/>
        <v/>
      </c>
      <c r="BB65" s="12" t="str">
        <f t="shared" si="43"/>
        <v/>
      </c>
      <c r="BC65" s="12" t="str">
        <f t="shared" si="44"/>
        <v/>
      </c>
      <c r="BD65" s="12" t="str">
        <f t="shared" si="45"/>
        <v/>
      </c>
      <c r="BE65" s="12" t="str">
        <f t="shared" si="46"/>
        <v/>
      </c>
      <c r="BF65" s="12" t="str">
        <f>_xlfn.IFNA(VLOOKUP(Y65,对应表!$Z:$AA,2,FALSE)&amp;Z65,"")</f>
        <v>DEF:9615</v>
      </c>
      <c r="BG65" s="12" t="str">
        <f>_xlfn.IFNA(VLOOKUP(AA65,对应表!$Z:$AA,2,FALSE)&amp;AB65,"")</f>
        <v/>
      </c>
      <c r="BH65" s="12" t="str">
        <f>_xlfn.IFNA(VLOOKUP(AC65,对应表!$Z:$AA,2,FALSE)&amp;AD65,"")</f>
        <v/>
      </c>
      <c r="BI65" s="12" t="str">
        <f>_xlfn.IFNA(VLOOKUP(AE65,对应表!$Z:$AA,2,FALSE)&amp;AF65,"")</f>
        <v/>
      </c>
      <c r="BJ65" s="12" t="str">
        <f>_xlfn.IFNA(VLOOKUP(AG65,对应表!$Z:$AA,2,FALSE)&amp;AH65,"")</f>
        <v/>
      </c>
      <c r="BL65">
        <f t="shared" si="50"/>
        <v>9615</v>
      </c>
      <c r="BM65" t="str">
        <f t="shared" si="51"/>
        <v/>
      </c>
    </row>
    <row r="66" spans="8:65" x14ac:dyDescent="0.15">
      <c r="H66" t="s">
        <v>1451</v>
      </c>
      <c r="I66">
        <v>18</v>
      </c>
      <c r="J66">
        <v>0.7</v>
      </c>
      <c r="K66" t="str">
        <f t="shared" si="47"/>
        <v>主动守护之力lv18</v>
      </c>
      <c r="L66" s="6" t="str">
        <f>Q66&amp;":"&amp;M66&amp;":"&amp;VLOOKUP(N66,对应表!B:C,2,FALSE)&amp;":"&amp;IF(buff!O66="",0,O66)</f>
        <v>62:100:2:0</v>
      </c>
      <c r="M66">
        <v>100</v>
      </c>
      <c r="N66" s="1" t="s">
        <v>463</v>
      </c>
      <c r="O66">
        <v>0</v>
      </c>
      <c r="P66">
        <f t="shared" si="11"/>
        <v>11838</v>
      </c>
      <c r="Q66">
        <v>62</v>
      </c>
      <c r="R66" s="4" t="s">
        <v>1640</v>
      </c>
      <c r="S66" s="4" t="str">
        <f t="shared" si="22"/>
        <v>主动守护之力lv18</v>
      </c>
      <c r="T66" t="s">
        <v>307</v>
      </c>
      <c r="Y66" t="s">
        <v>1450</v>
      </c>
      <c r="Z66">
        <f>INT(VLOOKUP($I66,角色属性概况!$I:$N,VLOOKUP($H66,对应表!$AD:$AE,2,FALSE),FALSE)*$J66)</f>
        <v>11838</v>
      </c>
      <c r="AI66" s="12" t="str">
        <f t="shared" si="48"/>
        <v>DEF:11838</v>
      </c>
      <c r="AR66">
        <v>3</v>
      </c>
      <c r="AU66" s="4"/>
      <c r="AV66" s="4"/>
      <c r="AW66" s="4"/>
      <c r="AX66" s="4"/>
      <c r="AZ66" s="12" t="str">
        <f t="shared" si="49"/>
        <v/>
      </c>
      <c r="BA66" s="12" t="str">
        <f t="shared" si="42"/>
        <v/>
      </c>
      <c r="BB66" s="12" t="str">
        <f t="shared" si="43"/>
        <v/>
      </c>
      <c r="BC66" s="12" t="str">
        <f t="shared" si="44"/>
        <v/>
      </c>
      <c r="BD66" s="12" t="str">
        <f t="shared" si="45"/>
        <v/>
      </c>
      <c r="BE66" s="12" t="str">
        <f t="shared" si="46"/>
        <v/>
      </c>
      <c r="BF66" s="12" t="str">
        <f>_xlfn.IFNA(VLOOKUP(Y66,对应表!$Z:$AA,2,FALSE)&amp;Z66,"")</f>
        <v>DEF:11838</v>
      </c>
      <c r="BG66" s="12" t="str">
        <f>_xlfn.IFNA(VLOOKUP(AA66,对应表!$Z:$AA,2,FALSE)&amp;AB66,"")</f>
        <v/>
      </c>
      <c r="BH66" s="12" t="str">
        <f>_xlfn.IFNA(VLOOKUP(AC66,对应表!$Z:$AA,2,FALSE)&amp;AD66,"")</f>
        <v/>
      </c>
      <c r="BI66" s="12" t="str">
        <f>_xlfn.IFNA(VLOOKUP(AE66,对应表!$Z:$AA,2,FALSE)&amp;AF66,"")</f>
        <v/>
      </c>
      <c r="BJ66" s="12" t="str">
        <f>_xlfn.IFNA(VLOOKUP(AG66,对应表!$Z:$AA,2,FALSE)&amp;AH66,"")</f>
        <v/>
      </c>
      <c r="BL66">
        <f t="shared" si="50"/>
        <v>11838</v>
      </c>
      <c r="BM66" t="str">
        <f t="shared" si="51"/>
        <v/>
      </c>
    </row>
    <row r="67" spans="8:65" x14ac:dyDescent="0.15">
      <c r="H67" t="s">
        <v>1451</v>
      </c>
      <c r="I67">
        <v>19</v>
      </c>
      <c r="J67">
        <v>0.7</v>
      </c>
      <c r="K67" t="str">
        <f t="shared" ref="K67:K68" si="52">R67</f>
        <v>主动守护之力lv19</v>
      </c>
      <c r="L67" s="6" t="str">
        <f>Q67&amp;":"&amp;M67&amp;":"&amp;VLOOKUP(N67,对应表!B:C,2,FALSE)&amp;":"&amp;IF(buff!O67="",0,O67)</f>
        <v>63:100:2:0</v>
      </c>
      <c r="M67">
        <v>100</v>
      </c>
      <c r="N67" s="1" t="s">
        <v>463</v>
      </c>
      <c r="O67">
        <v>0</v>
      </c>
      <c r="P67">
        <f t="shared" si="11"/>
        <v>14576</v>
      </c>
      <c r="Q67">
        <v>63</v>
      </c>
      <c r="R67" s="4" t="s">
        <v>1641</v>
      </c>
      <c r="S67" s="4" t="str">
        <f t="shared" si="22"/>
        <v>主动守护之力lv19</v>
      </c>
      <c r="T67" t="s">
        <v>307</v>
      </c>
      <c r="Y67" t="s">
        <v>1450</v>
      </c>
      <c r="Z67">
        <f>INT(VLOOKUP($I67,角色属性概况!$I:$N,VLOOKUP($H67,对应表!$AD:$AE,2,FALSE),FALSE)*$J67)</f>
        <v>14576</v>
      </c>
      <c r="AI67" s="12" t="str">
        <f t="shared" ref="AI67:AI68" si="53">IF(BF67="","",BF67)&amp;IF(BG67="","","|"&amp;BG67)&amp;IF(BH67="","","|"&amp;BH67)&amp;IF(BI67="","","|"&amp;BI67)&amp;IF(BJ67="","","|"&amp;BJ67)</f>
        <v>DEF:14576</v>
      </c>
      <c r="AR67">
        <v>3</v>
      </c>
      <c r="AU67" s="4"/>
      <c r="AV67" s="4"/>
      <c r="AW67" s="4"/>
      <c r="AX67" s="4"/>
      <c r="AZ67" s="12" t="str">
        <f t="shared" ref="AZ67:AZ68" si="54">IF(BA67="","",BA67)&amp;IF(BB67="","","|"&amp;BB67)&amp;IF(BC67="","","|"&amp;BC67)&amp;IF(BD67="","","|"&amp;BD67)&amp;IF(BE67="","","|"&amp;BE67)</f>
        <v/>
      </c>
      <c r="BA67" s="12" t="str">
        <f t="shared" si="42"/>
        <v/>
      </c>
      <c r="BB67" s="12" t="str">
        <f t="shared" si="43"/>
        <v/>
      </c>
      <c r="BC67" s="12" t="str">
        <f t="shared" si="44"/>
        <v/>
      </c>
      <c r="BD67" s="12" t="str">
        <f t="shared" si="45"/>
        <v/>
      </c>
      <c r="BE67" s="12" t="str">
        <f t="shared" si="46"/>
        <v/>
      </c>
      <c r="BF67" s="12" t="str">
        <f>_xlfn.IFNA(VLOOKUP(Y67,对应表!$Z:$AA,2,FALSE)&amp;Z67,"")</f>
        <v>DEF:14576</v>
      </c>
      <c r="BG67" s="12" t="str">
        <f>_xlfn.IFNA(VLOOKUP(AA67,对应表!$Z:$AA,2,FALSE)&amp;AB67,"")</f>
        <v/>
      </c>
      <c r="BH67" s="12" t="str">
        <f>_xlfn.IFNA(VLOOKUP(AC67,对应表!$Z:$AA,2,FALSE)&amp;AD67,"")</f>
        <v/>
      </c>
      <c r="BI67" s="12" t="str">
        <f>_xlfn.IFNA(VLOOKUP(AE67,对应表!$Z:$AA,2,FALSE)&amp;AF67,"")</f>
        <v/>
      </c>
      <c r="BJ67" s="12" t="str">
        <f>_xlfn.IFNA(VLOOKUP(AG67,对应表!$Z:$AA,2,FALSE)&amp;AH67,"")</f>
        <v/>
      </c>
      <c r="BL67">
        <f t="shared" ref="BL67:BL68" si="55">IF(Z67="",IF(U67="",AO67,U67),Z67)</f>
        <v>14576</v>
      </c>
      <c r="BM67" t="str">
        <f t="shared" ref="BM67:BM68" si="56">IF(AB67="","",AB67)</f>
        <v/>
      </c>
    </row>
    <row r="68" spans="8:65" x14ac:dyDescent="0.15">
      <c r="H68" t="s">
        <v>1451</v>
      </c>
      <c r="I68">
        <v>20</v>
      </c>
      <c r="J68">
        <v>0.7</v>
      </c>
      <c r="K68" t="str">
        <f t="shared" si="52"/>
        <v>主动守护之力lv20</v>
      </c>
      <c r="L68" s="6" t="str">
        <f>Q68&amp;":"&amp;M68&amp;":"&amp;VLOOKUP(N68,对应表!B:C,2,FALSE)&amp;":"&amp;IF(buff!O68="",0,O68)</f>
        <v>64:100:2:0</v>
      </c>
      <c r="M68">
        <v>100</v>
      </c>
      <c r="N68" s="1" t="s">
        <v>463</v>
      </c>
      <c r="O68">
        <v>0</v>
      </c>
      <c r="P68">
        <f t="shared" si="11"/>
        <v>17946</v>
      </c>
      <c r="Q68">
        <v>64</v>
      </c>
      <c r="R68" s="4" t="s">
        <v>1642</v>
      </c>
      <c r="S68" s="4" t="str">
        <f t="shared" si="22"/>
        <v>主动守护之力lv20</v>
      </c>
      <c r="T68" t="s">
        <v>307</v>
      </c>
      <c r="Y68" t="s">
        <v>1450</v>
      </c>
      <c r="Z68">
        <f>INT(VLOOKUP($I68,角色属性概况!$I:$N,VLOOKUP($H68,对应表!$AD:$AE,2,FALSE),FALSE)*$J68)</f>
        <v>17946</v>
      </c>
      <c r="AI68" s="12" t="str">
        <f t="shared" si="53"/>
        <v>DEF:17946</v>
      </c>
      <c r="AR68">
        <v>3</v>
      </c>
      <c r="AU68" s="4"/>
      <c r="AV68" s="4"/>
      <c r="AW68" s="4"/>
      <c r="AX68" s="4"/>
      <c r="AZ68" s="12" t="str">
        <f t="shared" si="54"/>
        <v/>
      </c>
      <c r="BA68" s="12" t="str">
        <f t="shared" si="42"/>
        <v/>
      </c>
      <c r="BB68" s="12" t="str">
        <f t="shared" si="43"/>
        <v/>
      </c>
      <c r="BC68" s="12" t="str">
        <f t="shared" si="44"/>
        <v/>
      </c>
      <c r="BD68" s="12" t="str">
        <f t="shared" si="45"/>
        <v/>
      </c>
      <c r="BE68" s="12" t="str">
        <f t="shared" si="46"/>
        <v/>
      </c>
      <c r="BF68" s="12" t="str">
        <f>_xlfn.IFNA(VLOOKUP(Y68,对应表!$Z:$AA,2,FALSE)&amp;Z68,"")</f>
        <v>DEF:17946</v>
      </c>
      <c r="BG68" s="12" t="str">
        <f>_xlfn.IFNA(VLOOKUP(AA68,对应表!$Z:$AA,2,FALSE)&amp;AB68,"")</f>
        <v/>
      </c>
      <c r="BH68" s="12" t="str">
        <f>_xlfn.IFNA(VLOOKUP(AC68,对应表!$Z:$AA,2,FALSE)&amp;AD68,"")</f>
        <v/>
      </c>
      <c r="BI68" s="12" t="str">
        <f>_xlfn.IFNA(VLOOKUP(AE68,对应表!$Z:$AA,2,FALSE)&amp;AF68,"")</f>
        <v/>
      </c>
      <c r="BJ68" s="12" t="str">
        <f>_xlfn.IFNA(VLOOKUP(AG68,对应表!$Z:$AA,2,FALSE)&amp;AH68,"")</f>
        <v/>
      </c>
      <c r="BL68">
        <f t="shared" si="55"/>
        <v>17946</v>
      </c>
      <c r="BM68" t="str">
        <f t="shared" si="56"/>
        <v/>
      </c>
    </row>
    <row r="69" spans="8:65" ht="16" x14ac:dyDescent="0.2">
      <c r="K69" t="str">
        <f t="shared" ref="K69" si="57">R69</f>
        <v>主动减防0.5</v>
      </c>
      <c r="L69" s="6" t="str">
        <f>Q69&amp;":"&amp;M69&amp;":"&amp;VLOOKUP(N69,对应表!B:C,2,FALSE)&amp;":"&amp;IF(buff!O69="",0,O69)</f>
        <v>65:100:2:0</v>
      </c>
      <c r="M69">
        <v>100</v>
      </c>
      <c r="N69" s="1" t="s">
        <v>463</v>
      </c>
      <c r="O69">
        <v>0</v>
      </c>
      <c r="P69">
        <f t="shared" si="11"/>
        <v>-50</v>
      </c>
      <c r="Q69">
        <v>65</v>
      </c>
      <c r="R69" s="4" t="s">
        <v>1643</v>
      </c>
      <c r="S69" s="4" t="str">
        <f t="shared" si="22"/>
        <v>主动减防0.5</v>
      </c>
      <c r="T69" t="s">
        <v>307</v>
      </c>
      <c r="Y69" t="s">
        <v>1644</v>
      </c>
      <c r="Z69">
        <v>-50</v>
      </c>
      <c r="AI69" s="12" t="str">
        <f t="shared" ref="AI69" si="58">IF(BF69="","",BF69)&amp;IF(BG69="","","|"&amp;BG69)&amp;IF(BH69="","","|"&amp;BH69)&amp;IF(BI69="","","|"&amp;BI69)&amp;IF(BJ69="","","|"&amp;BJ69)</f>
        <v>DEF_P:-50</v>
      </c>
      <c r="AR69">
        <v>3</v>
      </c>
      <c r="AU69" s="4"/>
      <c r="AV69" s="4"/>
      <c r="AW69" s="4"/>
      <c r="AX69" s="4"/>
      <c r="AZ69" s="12" t="str">
        <f t="shared" ref="AZ69" si="59">IF(BA69="","",BA69)&amp;IF(BB69="","","|"&amp;BB69)&amp;IF(BC69="","","|"&amp;BC69)&amp;IF(BD69="","","|"&amp;BD69)&amp;IF(BE69="","","|"&amp;BE69)</f>
        <v/>
      </c>
      <c r="BA69" s="12" t="str">
        <f t="shared" ref="BA69:BA100" si="60">IF(_xlfn.IFNA(VLOOKUP(AU69,$K:$L,2,FALSE),"")=0,"",_xlfn.IFNA(VLOOKUP(AU69,$K:$L,2,FALSE),""))</f>
        <v/>
      </c>
      <c r="BB69" s="12" t="str">
        <f t="shared" ref="BB69:BB100" si="61">IF(_xlfn.IFNA(VLOOKUP(AV69,$K:$L,2,FALSE),"")=0,"",_xlfn.IFNA(VLOOKUP(AV69,$K:$L,2,FALSE),""))</f>
        <v/>
      </c>
      <c r="BC69" s="12" t="str">
        <f t="shared" ref="BC69:BC100" si="62">IF(_xlfn.IFNA(VLOOKUP(AW69,$K:$L,2,FALSE),"")=0,"",_xlfn.IFNA(VLOOKUP(AW69,$K:$L,2,FALSE),""))</f>
        <v/>
      </c>
      <c r="BD69" s="12" t="str">
        <f t="shared" ref="BD69:BD100" si="63">IF(_xlfn.IFNA(VLOOKUP(AX69,$K:$L,2,FALSE),"")=0,"",_xlfn.IFNA(VLOOKUP(AX69,$K:$L,2,FALSE),""))</f>
        <v/>
      </c>
      <c r="BE69" s="12" t="str">
        <f t="shared" ref="BE69:BE100" si="64">IF(_xlfn.IFNA(VLOOKUP(AY69,$K:$L,2,FALSE),"")=0,"",_xlfn.IFNA(VLOOKUP(AY69,$K:$L,2,FALSE),""))</f>
        <v/>
      </c>
      <c r="BF69" s="12" t="str">
        <f>_xlfn.IFNA(VLOOKUP(Y69,对应表!$Z:$AA,2,FALSE)&amp;Z69,"")</f>
        <v>DEF_P:-50</v>
      </c>
      <c r="BG69" s="12" t="str">
        <f>_xlfn.IFNA(VLOOKUP(AA69,对应表!$Z:$AA,2,FALSE)&amp;AB69,"")</f>
        <v/>
      </c>
      <c r="BH69" s="12" t="str">
        <f>_xlfn.IFNA(VLOOKUP(AC69,对应表!$Z:$AA,2,FALSE)&amp;AD69,"")</f>
        <v/>
      </c>
      <c r="BI69" s="12" t="str">
        <f>_xlfn.IFNA(VLOOKUP(AE69,对应表!$Z:$AA,2,FALSE)&amp;AF69,"")</f>
        <v/>
      </c>
      <c r="BJ69" s="12" t="str">
        <f>_xlfn.IFNA(VLOOKUP(AG69,对应表!$Z:$AA,2,FALSE)&amp;AH69,"")</f>
        <v/>
      </c>
      <c r="BL69">
        <f t="shared" ref="BL69" si="65">IF(Z69="",IF(U69="",AO69,U69),Z69)</f>
        <v>-50</v>
      </c>
      <c r="BM69" t="str">
        <f t="shared" ref="BM69" si="66">IF(AB69="","",AB69)</f>
        <v/>
      </c>
    </row>
    <row r="70" spans="8:65" ht="16" x14ac:dyDescent="0.2">
      <c r="K70" t="str">
        <f t="shared" ref="K70:K90" si="67">R70</f>
        <v>主动减攻0.2</v>
      </c>
      <c r="L70" s="6" t="str">
        <f>Q70&amp;":"&amp;M70&amp;":"&amp;VLOOKUP(N70,对应表!B:C,2,FALSE)&amp;":"&amp;IF(buff!O70="",0,O70)</f>
        <v>66:100:2:0</v>
      </c>
      <c r="M70">
        <v>100</v>
      </c>
      <c r="N70" s="1" t="s">
        <v>463</v>
      </c>
      <c r="O70">
        <v>0</v>
      </c>
      <c r="P70">
        <f t="shared" ref="P70:P117" si="68">BL70</f>
        <v>-20</v>
      </c>
      <c r="Q70">
        <v>66</v>
      </c>
      <c r="R70" s="4" t="s">
        <v>1646</v>
      </c>
      <c r="S70" s="4" t="str">
        <f t="shared" si="22"/>
        <v>主动减攻0.2</v>
      </c>
      <c r="T70" t="s">
        <v>307</v>
      </c>
      <c r="Y70" t="s">
        <v>1647</v>
      </c>
      <c r="Z70">
        <v>-20</v>
      </c>
      <c r="AI70" s="12" t="str">
        <f t="shared" ref="AI70:AI90" si="69">IF(BF70="","",BF70)&amp;IF(BG70="","","|"&amp;BG70)&amp;IF(BH70="","","|"&amp;BH70)&amp;IF(BI70="","","|"&amp;BI70)&amp;IF(BJ70="","","|"&amp;BJ70)</f>
        <v>ATK_P:-20</v>
      </c>
      <c r="AR70">
        <v>3</v>
      </c>
      <c r="AU70" s="4"/>
      <c r="AV70" s="4"/>
      <c r="AW70" s="4"/>
      <c r="AX70" s="4"/>
      <c r="AZ70" s="12" t="str">
        <f t="shared" ref="AZ70:AZ90" si="70">IF(BA70="","",BA70)&amp;IF(BB70="","","|"&amp;BB70)&amp;IF(BC70="","","|"&amp;BC70)&amp;IF(BD70="","","|"&amp;BD70)&amp;IF(BE70="","","|"&amp;BE70)</f>
        <v/>
      </c>
      <c r="BA70" s="12" t="str">
        <f t="shared" si="60"/>
        <v/>
      </c>
      <c r="BB70" s="12" t="str">
        <f t="shared" si="61"/>
        <v/>
      </c>
      <c r="BC70" s="12" t="str">
        <f t="shared" si="62"/>
        <v/>
      </c>
      <c r="BD70" s="12" t="str">
        <f t="shared" si="63"/>
        <v/>
      </c>
      <c r="BE70" s="12" t="str">
        <f t="shared" si="64"/>
        <v/>
      </c>
      <c r="BF70" s="12" t="str">
        <f>_xlfn.IFNA(VLOOKUP(Y70,对应表!$Z:$AA,2,FALSE)&amp;Z70,"")</f>
        <v>ATK_P:-20</v>
      </c>
      <c r="BG70" s="12" t="str">
        <f>_xlfn.IFNA(VLOOKUP(AA70,对应表!$Z:$AA,2,FALSE)&amp;AB70,"")</f>
        <v/>
      </c>
      <c r="BH70" s="12" t="str">
        <f>_xlfn.IFNA(VLOOKUP(AC70,对应表!$Z:$AA,2,FALSE)&amp;AD70,"")</f>
        <v/>
      </c>
      <c r="BI70" s="12" t="str">
        <f>_xlfn.IFNA(VLOOKUP(AE70,对应表!$Z:$AA,2,FALSE)&amp;AF70,"")</f>
        <v/>
      </c>
      <c r="BJ70" s="12" t="str">
        <f>_xlfn.IFNA(VLOOKUP(AG70,对应表!$Z:$AA,2,FALSE)&amp;AH70,"")</f>
        <v/>
      </c>
      <c r="BL70">
        <f t="shared" ref="BL70:BL90" si="71">IF(Z70="",IF(U70="",AO70,U70),Z70)</f>
        <v>-20</v>
      </c>
      <c r="BM70" t="str">
        <f t="shared" ref="BM70:BM90" si="72">IF(AB70="","",AB70)</f>
        <v/>
      </c>
    </row>
    <row r="71" spans="8:65" x14ac:dyDescent="0.15">
      <c r="H71" t="s">
        <v>1451</v>
      </c>
      <c r="I71">
        <v>1</v>
      </c>
      <c r="J71">
        <v>0.3</v>
      </c>
      <c r="K71" t="str">
        <f t="shared" si="67"/>
        <v>主动光辉之力lv1</v>
      </c>
      <c r="L71" s="6" t="str">
        <f>Q71&amp;":"&amp;M71&amp;":"&amp;VLOOKUP(N71,对应表!B:C,2,FALSE)&amp;":"&amp;IF(buff!O71="",0,O71)</f>
        <v>67:100:3:3</v>
      </c>
      <c r="M71">
        <v>100</v>
      </c>
      <c r="N71" s="1" t="s">
        <v>122</v>
      </c>
      <c r="O71">
        <v>3</v>
      </c>
      <c r="P71">
        <f t="shared" si="68"/>
        <v>114</v>
      </c>
      <c r="Q71">
        <v>67</v>
      </c>
      <c r="R71" s="4" t="s">
        <v>1669</v>
      </c>
      <c r="S71" s="4" t="str">
        <f t="shared" si="22"/>
        <v>主动光辉之力lv1</v>
      </c>
      <c r="T71" t="s">
        <v>307</v>
      </c>
      <c r="Y71" t="s">
        <v>1450</v>
      </c>
      <c r="Z71">
        <f>INT(VLOOKUP($I71,角色属性概况!$I:$N,VLOOKUP($H71,对应表!$AD:$AE,2,FALSE),FALSE)*$J71)</f>
        <v>114</v>
      </c>
      <c r="AA71" t="s">
        <v>308</v>
      </c>
      <c r="AB71">
        <v>10</v>
      </c>
      <c r="AI71" s="12" t="str">
        <f t="shared" si="69"/>
        <v>DEF:114|ATK_P:10</v>
      </c>
      <c r="AR71">
        <v>3</v>
      </c>
      <c r="AU71" s="4"/>
      <c r="AV71" s="4"/>
      <c r="AW71" s="4"/>
      <c r="AX71" s="4"/>
      <c r="AZ71" s="12" t="str">
        <f t="shared" si="70"/>
        <v/>
      </c>
      <c r="BA71" s="12" t="str">
        <f t="shared" si="60"/>
        <v/>
      </c>
      <c r="BB71" s="12" t="str">
        <f t="shared" si="61"/>
        <v/>
      </c>
      <c r="BC71" s="12" t="str">
        <f t="shared" si="62"/>
        <v/>
      </c>
      <c r="BD71" s="12" t="str">
        <f t="shared" si="63"/>
        <v/>
      </c>
      <c r="BE71" s="12" t="str">
        <f t="shared" si="64"/>
        <v/>
      </c>
      <c r="BF71" s="12" t="str">
        <f>_xlfn.IFNA(VLOOKUP(Y71,对应表!$Z:$AA,2,FALSE)&amp;Z71,"")</f>
        <v>DEF:114</v>
      </c>
      <c r="BG71" s="12" t="str">
        <f>_xlfn.IFNA(VLOOKUP(AA71,对应表!$Z:$AA,2,FALSE)&amp;AB71,"")</f>
        <v>ATK_P:10</v>
      </c>
      <c r="BH71" s="12" t="str">
        <f>_xlfn.IFNA(VLOOKUP(AC71,对应表!$Z:$AA,2,FALSE)&amp;AD71,"")</f>
        <v/>
      </c>
      <c r="BI71" s="12" t="str">
        <f>_xlfn.IFNA(VLOOKUP(AE71,对应表!$Z:$AA,2,FALSE)&amp;AF71,"")</f>
        <v/>
      </c>
      <c r="BJ71" s="12" t="str">
        <f>_xlfn.IFNA(VLOOKUP(AG71,对应表!$Z:$AA,2,FALSE)&amp;AH71,"")</f>
        <v/>
      </c>
      <c r="BL71">
        <f t="shared" si="71"/>
        <v>114</v>
      </c>
      <c r="BM71">
        <f t="shared" si="72"/>
        <v>10</v>
      </c>
    </row>
    <row r="72" spans="8:65" x14ac:dyDescent="0.15">
      <c r="H72" t="s">
        <v>1451</v>
      </c>
      <c r="I72">
        <v>2</v>
      </c>
      <c r="J72">
        <v>0.3</v>
      </c>
      <c r="K72" t="str">
        <f t="shared" si="67"/>
        <v>主动光辉之力lv2</v>
      </c>
      <c r="L72" s="6" t="str">
        <f>Q72&amp;":"&amp;M72&amp;":"&amp;VLOOKUP(N72,对应表!B:C,2,FALSE)&amp;":"&amp;IF(buff!O72="",0,O72)</f>
        <v>68:100:3:3</v>
      </c>
      <c r="M72">
        <v>100</v>
      </c>
      <c r="N72" s="1" t="s">
        <v>122</v>
      </c>
      <c r="O72">
        <v>3</v>
      </c>
      <c r="P72">
        <f t="shared" si="68"/>
        <v>168</v>
      </c>
      <c r="Q72">
        <v>68</v>
      </c>
      <c r="R72" s="4" t="s">
        <v>1670</v>
      </c>
      <c r="S72" s="4" t="str">
        <f t="shared" si="22"/>
        <v>主动光辉之力lv2</v>
      </c>
      <c r="T72" t="s">
        <v>307</v>
      </c>
      <c r="Y72" t="s">
        <v>1450</v>
      </c>
      <c r="Z72">
        <f>INT(VLOOKUP($I72,角色属性概况!$I:$N,VLOOKUP($H72,对应表!$AD:$AE,2,FALSE),FALSE)*$J72)</f>
        <v>168</v>
      </c>
      <c r="AA72" t="s">
        <v>308</v>
      </c>
      <c r="AB72">
        <v>10</v>
      </c>
      <c r="AI72" s="12" t="str">
        <f t="shared" si="69"/>
        <v>DEF:168|ATK_P:10</v>
      </c>
      <c r="AR72">
        <v>3</v>
      </c>
      <c r="AU72" s="4"/>
      <c r="AV72" s="4"/>
      <c r="AW72" s="4"/>
      <c r="AX72" s="4"/>
      <c r="AZ72" s="12" t="str">
        <f t="shared" si="70"/>
        <v/>
      </c>
      <c r="BA72" s="12" t="str">
        <f t="shared" si="60"/>
        <v/>
      </c>
      <c r="BB72" s="12" t="str">
        <f t="shared" si="61"/>
        <v/>
      </c>
      <c r="BC72" s="12" t="str">
        <f t="shared" si="62"/>
        <v/>
      </c>
      <c r="BD72" s="12" t="str">
        <f t="shared" si="63"/>
        <v/>
      </c>
      <c r="BE72" s="12" t="str">
        <f t="shared" si="64"/>
        <v/>
      </c>
      <c r="BF72" s="12" t="str">
        <f>_xlfn.IFNA(VLOOKUP(Y72,对应表!$Z:$AA,2,FALSE)&amp;Z72,"")</f>
        <v>DEF:168</v>
      </c>
      <c r="BG72" s="12" t="str">
        <f>_xlfn.IFNA(VLOOKUP(AA72,对应表!$Z:$AA,2,FALSE)&amp;AB72,"")</f>
        <v>ATK_P:10</v>
      </c>
      <c r="BH72" s="12" t="str">
        <f>_xlfn.IFNA(VLOOKUP(AC72,对应表!$Z:$AA,2,FALSE)&amp;AD72,"")</f>
        <v/>
      </c>
      <c r="BI72" s="12" t="str">
        <f>_xlfn.IFNA(VLOOKUP(AE72,对应表!$Z:$AA,2,FALSE)&amp;AF72,"")</f>
        <v/>
      </c>
      <c r="BJ72" s="12" t="str">
        <f>_xlfn.IFNA(VLOOKUP(AG72,对应表!$Z:$AA,2,FALSE)&amp;AH72,"")</f>
        <v/>
      </c>
      <c r="BL72">
        <f t="shared" si="71"/>
        <v>168</v>
      </c>
      <c r="BM72">
        <f t="shared" si="72"/>
        <v>10</v>
      </c>
    </row>
    <row r="73" spans="8:65" x14ac:dyDescent="0.15">
      <c r="H73" t="s">
        <v>1451</v>
      </c>
      <c r="I73">
        <v>3</v>
      </c>
      <c r="J73">
        <v>0.3</v>
      </c>
      <c r="K73" t="str">
        <f t="shared" si="67"/>
        <v>主动光辉之力lv3</v>
      </c>
      <c r="L73" s="6" t="str">
        <f>Q73&amp;":"&amp;M73&amp;":"&amp;VLOOKUP(N73,对应表!B:C,2,FALSE)&amp;":"&amp;IF(buff!O73="",0,O73)</f>
        <v>69:100:3:3</v>
      </c>
      <c r="M73">
        <v>100</v>
      </c>
      <c r="N73" s="1" t="s">
        <v>122</v>
      </c>
      <c r="O73">
        <v>3</v>
      </c>
      <c r="P73">
        <f t="shared" si="68"/>
        <v>222</v>
      </c>
      <c r="Q73">
        <v>69</v>
      </c>
      <c r="R73" s="4" t="s">
        <v>1671</v>
      </c>
      <c r="S73" s="4" t="str">
        <f t="shared" ref="S73:S95" si="73">R73</f>
        <v>主动光辉之力lv3</v>
      </c>
      <c r="T73" t="s">
        <v>307</v>
      </c>
      <c r="Y73" t="s">
        <v>1450</v>
      </c>
      <c r="Z73">
        <f>INT(VLOOKUP($I73,角色属性概况!$I:$N,VLOOKUP($H73,对应表!$AD:$AE,2,FALSE),FALSE)*$J73)</f>
        <v>222</v>
      </c>
      <c r="AA73" t="s">
        <v>308</v>
      </c>
      <c r="AB73">
        <v>10</v>
      </c>
      <c r="AI73" s="12" t="str">
        <f t="shared" si="69"/>
        <v>DEF:222|ATK_P:10</v>
      </c>
      <c r="AR73">
        <v>3</v>
      </c>
      <c r="AU73" s="4"/>
      <c r="AV73" s="4"/>
      <c r="AW73" s="4"/>
      <c r="AX73" s="4"/>
      <c r="AZ73" s="12" t="str">
        <f t="shared" si="70"/>
        <v/>
      </c>
      <c r="BA73" s="12" t="str">
        <f t="shared" si="60"/>
        <v/>
      </c>
      <c r="BB73" s="12" t="str">
        <f t="shared" si="61"/>
        <v/>
      </c>
      <c r="BC73" s="12" t="str">
        <f t="shared" si="62"/>
        <v/>
      </c>
      <c r="BD73" s="12" t="str">
        <f t="shared" si="63"/>
        <v/>
      </c>
      <c r="BE73" s="12" t="str">
        <f t="shared" si="64"/>
        <v/>
      </c>
      <c r="BF73" s="12" t="str">
        <f>_xlfn.IFNA(VLOOKUP(Y73,对应表!$Z:$AA,2,FALSE)&amp;Z73,"")</f>
        <v>DEF:222</v>
      </c>
      <c r="BG73" s="12" t="str">
        <f>_xlfn.IFNA(VLOOKUP(AA73,对应表!$Z:$AA,2,FALSE)&amp;AB73,"")</f>
        <v>ATK_P:10</v>
      </c>
      <c r="BH73" s="12" t="str">
        <f>_xlfn.IFNA(VLOOKUP(AC73,对应表!$Z:$AA,2,FALSE)&amp;AD73,"")</f>
        <v/>
      </c>
      <c r="BI73" s="12" t="str">
        <f>_xlfn.IFNA(VLOOKUP(AE73,对应表!$Z:$AA,2,FALSE)&amp;AF73,"")</f>
        <v/>
      </c>
      <c r="BJ73" s="12" t="str">
        <f>_xlfn.IFNA(VLOOKUP(AG73,对应表!$Z:$AA,2,FALSE)&amp;AH73,"")</f>
        <v/>
      </c>
      <c r="BL73">
        <f t="shared" si="71"/>
        <v>222</v>
      </c>
      <c r="BM73">
        <f t="shared" si="72"/>
        <v>10</v>
      </c>
    </row>
    <row r="74" spans="8:65" x14ac:dyDescent="0.15">
      <c r="H74" t="s">
        <v>1451</v>
      </c>
      <c r="I74">
        <v>4</v>
      </c>
      <c r="J74">
        <v>0.3</v>
      </c>
      <c r="K74" t="str">
        <f t="shared" si="67"/>
        <v>主动光辉之力lv4</v>
      </c>
      <c r="L74" s="6" t="str">
        <f>Q74&amp;":"&amp;M74&amp;":"&amp;VLOOKUP(N74,对应表!B:C,2,FALSE)&amp;":"&amp;IF(buff!O74="",0,O74)</f>
        <v>70:100:3:3</v>
      </c>
      <c r="M74">
        <v>100</v>
      </c>
      <c r="N74" s="1" t="s">
        <v>122</v>
      </c>
      <c r="O74">
        <v>3</v>
      </c>
      <c r="P74">
        <f t="shared" si="68"/>
        <v>275</v>
      </c>
      <c r="Q74">
        <v>70</v>
      </c>
      <c r="R74" s="4" t="s">
        <v>1672</v>
      </c>
      <c r="S74" s="4" t="str">
        <f t="shared" si="73"/>
        <v>主动光辉之力lv4</v>
      </c>
      <c r="T74" t="s">
        <v>307</v>
      </c>
      <c r="Y74" t="s">
        <v>1450</v>
      </c>
      <c r="Z74">
        <f>INT(VLOOKUP($I74,角色属性概况!$I:$N,VLOOKUP($H74,对应表!$AD:$AE,2,FALSE),FALSE)*$J74)</f>
        <v>275</v>
      </c>
      <c r="AA74" t="s">
        <v>308</v>
      </c>
      <c r="AB74">
        <v>10</v>
      </c>
      <c r="AI74" s="12" t="str">
        <f t="shared" si="69"/>
        <v>DEF:275|ATK_P:10</v>
      </c>
      <c r="AR74">
        <v>3</v>
      </c>
      <c r="AU74" s="4"/>
      <c r="AV74" s="4"/>
      <c r="AW74" s="4"/>
      <c r="AX74" s="4"/>
      <c r="AZ74" s="12" t="str">
        <f t="shared" si="70"/>
        <v/>
      </c>
      <c r="BA74" s="12" t="str">
        <f t="shared" si="60"/>
        <v/>
      </c>
      <c r="BB74" s="12" t="str">
        <f t="shared" si="61"/>
        <v/>
      </c>
      <c r="BC74" s="12" t="str">
        <f t="shared" si="62"/>
        <v/>
      </c>
      <c r="BD74" s="12" t="str">
        <f t="shared" si="63"/>
        <v/>
      </c>
      <c r="BE74" s="12" t="str">
        <f t="shared" si="64"/>
        <v/>
      </c>
      <c r="BF74" s="12" t="str">
        <f>_xlfn.IFNA(VLOOKUP(Y74,对应表!$Z:$AA,2,FALSE)&amp;Z74,"")</f>
        <v>DEF:275</v>
      </c>
      <c r="BG74" s="12" t="str">
        <f>_xlfn.IFNA(VLOOKUP(AA74,对应表!$Z:$AA,2,FALSE)&amp;AB74,"")</f>
        <v>ATK_P:10</v>
      </c>
      <c r="BH74" s="12" t="str">
        <f>_xlfn.IFNA(VLOOKUP(AC74,对应表!$Z:$AA,2,FALSE)&amp;AD74,"")</f>
        <v/>
      </c>
      <c r="BI74" s="12" t="str">
        <f>_xlfn.IFNA(VLOOKUP(AE74,对应表!$Z:$AA,2,FALSE)&amp;AF74,"")</f>
        <v/>
      </c>
      <c r="BJ74" s="12" t="str">
        <f>_xlfn.IFNA(VLOOKUP(AG74,对应表!$Z:$AA,2,FALSE)&amp;AH74,"")</f>
        <v/>
      </c>
      <c r="BL74">
        <f t="shared" si="71"/>
        <v>275</v>
      </c>
      <c r="BM74">
        <f t="shared" si="72"/>
        <v>10</v>
      </c>
    </row>
    <row r="75" spans="8:65" x14ac:dyDescent="0.15">
      <c r="H75" t="s">
        <v>1451</v>
      </c>
      <c r="I75">
        <v>5</v>
      </c>
      <c r="J75">
        <v>0.3</v>
      </c>
      <c r="K75" t="str">
        <f t="shared" si="67"/>
        <v>主动光辉之力lv5</v>
      </c>
      <c r="L75" s="6" t="str">
        <f>Q75&amp;":"&amp;M75&amp;":"&amp;VLOOKUP(N75,对应表!B:C,2,FALSE)&amp;":"&amp;IF(buff!O75="",0,O75)</f>
        <v>71:100:3:3</v>
      </c>
      <c r="M75">
        <v>100</v>
      </c>
      <c r="N75" s="1" t="s">
        <v>122</v>
      </c>
      <c r="O75">
        <v>3</v>
      </c>
      <c r="P75">
        <f t="shared" si="68"/>
        <v>339</v>
      </c>
      <c r="Q75">
        <v>71</v>
      </c>
      <c r="R75" s="4" t="s">
        <v>1673</v>
      </c>
      <c r="S75" s="4" t="str">
        <f t="shared" si="73"/>
        <v>主动光辉之力lv5</v>
      </c>
      <c r="T75" t="s">
        <v>307</v>
      </c>
      <c r="Y75" t="s">
        <v>1450</v>
      </c>
      <c r="Z75">
        <f>INT(VLOOKUP($I75,角色属性概况!$I:$N,VLOOKUP($H75,对应表!$AD:$AE,2,FALSE),FALSE)*$J75)</f>
        <v>339</v>
      </c>
      <c r="AA75" t="s">
        <v>308</v>
      </c>
      <c r="AB75">
        <v>10</v>
      </c>
      <c r="AI75" s="12" t="str">
        <f t="shared" si="69"/>
        <v>DEF:339|ATK_P:10</v>
      </c>
      <c r="AR75">
        <v>3</v>
      </c>
      <c r="AU75" s="4"/>
      <c r="AV75" s="4"/>
      <c r="AW75" s="4"/>
      <c r="AX75" s="4"/>
      <c r="AZ75" s="12" t="str">
        <f t="shared" si="70"/>
        <v/>
      </c>
      <c r="BA75" s="12" t="str">
        <f t="shared" si="60"/>
        <v/>
      </c>
      <c r="BB75" s="12" t="str">
        <f t="shared" si="61"/>
        <v/>
      </c>
      <c r="BC75" s="12" t="str">
        <f t="shared" si="62"/>
        <v/>
      </c>
      <c r="BD75" s="12" t="str">
        <f t="shared" si="63"/>
        <v/>
      </c>
      <c r="BE75" s="12" t="str">
        <f t="shared" si="64"/>
        <v/>
      </c>
      <c r="BF75" s="12" t="str">
        <f>_xlfn.IFNA(VLOOKUP(Y75,对应表!$Z:$AA,2,FALSE)&amp;Z75,"")</f>
        <v>DEF:339</v>
      </c>
      <c r="BG75" s="12" t="str">
        <f>_xlfn.IFNA(VLOOKUP(AA75,对应表!$Z:$AA,2,FALSE)&amp;AB75,"")</f>
        <v>ATK_P:10</v>
      </c>
      <c r="BH75" s="12" t="str">
        <f>_xlfn.IFNA(VLOOKUP(AC75,对应表!$Z:$AA,2,FALSE)&amp;AD75,"")</f>
        <v/>
      </c>
      <c r="BI75" s="12" t="str">
        <f>_xlfn.IFNA(VLOOKUP(AE75,对应表!$Z:$AA,2,FALSE)&amp;AF75,"")</f>
        <v/>
      </c>
      <c r="BJ75" s="12" t="str">
        <f>_xlfn.IFNA(VLOOKUP(AG75,对应表!$Z:$AA,2,FALSE)&amp;AH75,"")</f>
        <v/>
      </c>
      <c r="BL75">
        <f t="shared" si="71"/>
        <v>339</v>
      </c>
      <c r="BM75">
        <f t="shared" si="72"/>
        <v>10</v>
      </c>
    </row>
    <row r="76" spans="8:65" x14ac:dyDescent="0.15">
      <c r="H76" t="s">
        <v>1451</v>
      </c>
      <c r="I76">
        <v>6</v>
      </c>
      <c r="J76">
        <v>0.3</v>
      </c>
      <c r="K76" t="str">
        <f t="shared" si="67"/>
        <v>主动光辉之力lv6</v>
      </c>
      <c r="L76" s="6" t="str">
        <f>Q76&amp;":"&amp;M76&amp;":"&amp;VLOOKUP(N76,对应表!B:C,2,FALSE)&amp;":"&amp;IF(buff!O76="",0,O76)</f>
        <v>72:100:3:3</v>
      </c>
      <c r="M76">
        <v>100</v>
      </c>
      <c r="N76" s="1" t="s">
        <v>122</v>
      </c>
      <c r="O76">
        <v>3</v>
      </c>
      <c r="P76">
        <f t="shared" si="68"/>
        <v>417</v>
      </c>
      <c r="Q76">
        <v>72</v>
      </c>
      <c r="R76" s="4" t="s">
        <v>1674</v>
      </c>
      <c r="S76" s="4" t="str">
        <f t="shared" si="73"/>
        <v>主动光辉之力lv6</v>
      </c>
      <c r="T76" t="s">
        <v>307</v>
      </c>
      <c r="Y76" t="s">
        <v>1450</v>
      </c>
      <c r="Z76">
        <f>INT(VLOOKUP($I76,角色属性概况!$I:$N,VLOOKUP($H76,对应表!$AD:$AE,2,FALSE),FALSE)*$J76)</f>
        <v>417</v>
      </c>
      <c r="AA76" t="s">
        <v>308</v>
      </c>
      <c r="AB76">
        <v>10</v>
      </c>
      <c r="AI76" s="12" t="str">
        <f t="shared" si="69"/>
        <v>DEF:417|ATK_P:10</v>
      </c>
      <c r="AR76">
        <v>3</v>
      </c>
      <c r="AU76" s="4"/>
      <c r="AV76" s="4"/>
      <c r="AW76" s="4"/>
      <c r="AX76" s="4"/>
      <c r="AZ76" s="12" t="str">
        <f t="shared" si="70"/>
        <v/>
      </c>
      <c r="BA76" s="12" t="str">
        <f t="shared" si="60"/>
        <v/>
      </c>
      <c r="BB76" s="12" t="str">
        <f t="shared" si="61"/>
        <v/>
      </c>
      <c r="BC76" s="12" t="str">
        <f t="shared" si="62"/>
        <v/>
      </c>
      <c r="BD76" s="12" t="str">
        <f t="shared" si="63"/>
        <v/>
      </c>
      <c r="BE76" s="12" t="str">
        <f t="shared" si="64"/>
        <v/>
      </c>
      <c r="BF76" s="12" t="str">
        <f>_xlfn.IFNA(VLOOKUP(Y76,对应表!$Z:$AA,2,FALSE)&amp;Z76,"")</f>
        <v>DEF:417</v>
      </c>
      <c r="BG76" s="12" t="str">
        <f>_xlfn.IFNA(VLOOKUP(AA76,对应表!$Z:$AA,2,FALSE)&amp;AB76,"")</f>
        <v>ATK_P:10</v>
      </c>
      <c r="BH76" s="12" t="str">
        <f>_xlfn.IFNA(VLOOKUP(AC76,对应表!$Z:$AA,2,FALSE)&amp;AD76,"")</f>
        <v/>
      </c>
      <c r="BI76" s="12" t="str">
        <f>_xlfn.IFNA(VLOOKUP(AE76,对应表!$Z:$AA,2,FALSE)&amp;AF76,"")</f>
        <v/>
      </c>
      <c r="BJ76" s="12" t="str">
        <f>_xlfn.IFNA(VLOOKUP(AG76,对应表!$Z:$AA,2,FALSE)&amp;AH76,"")</f>
        <v/>
      </c>
      <c r="BL76">
        <f t="shared" si="71"/>
        <v>417</v>
      </c>
      <c r="BM76">
        <f t="shared" si="72"/>
        <v>10</v>
      </c>
    </row>
    <row r="77" spans="8:65" x14ac:dyDescent="0.15">
      <c r="H77" t="s">
        <v>1451</v>
      </c>
      <c r="I77">
        <v>7</v>
      </c>
      <c r="J77">
        <v>0.3</v>
      </c>
      <c r="K77" t="str">
        <f t="shared" si="67"/>
        <v>主动光辉之力lv7</v>
      </c>
      <c r="L77" s="6" t="str">
        <f>Q77&amp;":"&amp;M77&amp;":"&amp;VLOOKUP(N77,对应表!B:C,2,FALSE)&amp;":"&amp;IF(buff!O77="",0,O77)</f>
        <v>73:100:3:3</v>
      </c>
      <c r="M77">
        <v>100</v>
      </c>
      <c r="N77" s="1" t="s">
        <v>122</v>
      </c>
      <c r="O77">
        <v>3</v>
      </c>
      <c r="P77">
        <f t="shared" si="68"/>
        <v>514</v>
      </c>
      <c r="Q77">
        <v>73</v>
      </c>
      <c r="R77" s="4" t="s">
        <v>1675</v>
      </c>
      <c r="S77" s="4" t="str">
        <f t="shared" si="73"/>
        <v>主动光辉之力lv7</v>
      </c>
      <c r="T77" t="s">
        <v>307</v>
      </c>
      <c r="Y77" t="s">
        <v>1450</v>
      </c>
      <c r="Z77">
        <f>INT(VLOOKUP($I77,角色属性概况!$I:$N,VLOOKUP($H77,对应表!$AD:$AE,2,FALSE),FALSE)*$J77)</f>
        <v>514</v>
      </c>
      <c r="AA77" t="s">
        <v>308</v>
      </c>
      <c r="AB77">
        <v>10</v>
      </c>
      <c r="AI77" s="12" t="str">
        <f t="shared" si="69"/>
        <v>DEF:514|ATK_P:10</v>
      </c>
      <c r="AR77">
        <v>3</v>
      </c>
      <c r="AU77" s="4"/>
      <c r="AV77" s="4"/>
      <c r="AW77" s="4"/>
      <c r="AX77" s="4"/>
      <c r="AZ77" s="12" t="str">
        <f t="shared" si="70"/>
        <v/>
      </c>
      <c r="BA77" s="12" t="str">
        <f t="shared" si="60"/>
        <v/>
      </c>
      <c r="BB77" s="12" t="str">
        <f t="shared" si="61"/>
        <v/>
      </c>
      <c r="BC77" s="12" t="str">
        <f t="shared" si="62"/>
        <v/>
      </c>
      <c r="BD77" s="12" t="str">
        <f t="shared" si="63"/>
        <v/>
      </c>
      <c r="BE77" s="12" t="str">
        <f t="shared" si="64"/>
        <v/>
      </c>
      <c r="BF77" s="12" t="str">
        <f>_xlfn.IFNA(VLOOKUP(Y77,对应表!$Z:$AA,2,FALSE)&amp;Z77,"")</f>
        <v>DEF:514</v>
      </c>
      <c r="BG77" s="12" t="str">
        <f>_xlfn.IFNA(VLOOKUP(AA77,对应表!$Z:$AA,2,FALSE)&amp;AB77,"")</f>
        <v>ATK_P:10</v>
      </c>
      <c r="BH77" s="12" t="str">
        <f>_xlfn.IFNA(VLOOKUP(AC77,对应表!$Z:$AA,2,FALSE)&amp;AD77,"")</f>
        <v/>
      </c>
      <c r="BI77" s="12" t="str">
        <f>_xlfn.IFNA(VLOOKUP(AE77,对应表!$Z:$AA,2,FALSE)&amp;AF77,"")</f>
        <v/>
      </c>
      <c r="BJ77" s="12" t="str">
        <f>_xlfn.IFNA(VLOOKUP(AG77,对应表!$Z:$AA,2,FALSE)&amp;AH77,"")</f>
        <v/>
      </c>
      <c r="BL77">
        <f t="shared" si="71"/>
        <v>514</v>
      </c>
      <c r="BM77">
        <f t="shared" si="72"/>
        <v>10</v>
      </c>
    </row>
    <row r="78" spans="8:65" x14ac:dyDescent="0.15">
      <c r="H78" t="s">
        <v>1451</v>
      </c>
      <c r="I78">
        <v>8</v>
      </c>
      <c r="J78">
        <v>0.3</v>
      </c>
      <c r="K78" t="str">
        <f t="shared" si="67"/>
        <v>主动光辉之力lv8</v>
      </c>
      <c r="L78" s="6" t="str">
        <f>Q78&amp;":"&amp;M78&amp;":"&amp;VLOOKUP(N78,对应表!B:C,2,FALSE)&amp;":"&amp;IF(buff!O78="",0,O78)</f>
        <v>74:100:3:3</v>
      </c>
      <c r="M78">
        <v>100</v>
      </c>
      <c r="N78" s="1" t="s">
        <v>122</v>
      </c>
      <c r="O78">
        <v>3</v>
      </c>
      <c r="P78">
        <f t="shared" si="68"/>
        <v>633</v>
      </c>
      <c r="Q78">
        <v>74</v>
      </c>
      <c r="R78" s="4" t="s">
        <v>1676</v>
      </c>
      <c r="S78" s="4" t="str">
        <f t="shared" si="73"/>
        <v>主动光辉之力lv8</v>
      </c>
      <c r="T78" t="s">
        <v>307</v>
      </c>
      <c r="Y78" t="s">
        <v>1450</v>
      </c>
      <c r="Z78">
        <f>INT(VLOOKUP($I78,角色属性概况!$I:$N,VLOOKUP($H78,对应表!$AD:$AE,2,FALSE),FALSE)*$J78)</f>
        <v>633</v>
      </c>
      <c r="AA78" t="s">
        <v>308</v>
      </c>
      <c r="AB78">
        <v>10</v>
      </c>
      <c r="AI78" s="12" t="str">
        <f t="shared" si="69"/>
        <v>DEF:633|ATK_P:10</v>
      </c>
      <c r="AR78">
        <v>3</v>
      </c>
      <c r="AU78" s="4"/>
      <c r="AV78" s="4"/>
      <c r="AW78" s="4"/>
      <c r="AX78" s="4"/>
      <c r="AZ78" s="12" t="str">
        <f t="shared" si="70"/>
        <v/>
      </c>
      <c r="BA78" s="12" t="str">
        <f t="shared" si="60"/>
        <v/>
      </c>
      <c r="BB78" s="12" t="str">
        <f t="shared" si="61"/>
        <v/>
      </c>
      <c r="BC78" s="12" t="str">
        <f t="shared" si="62"/>
        <v/>
      </c>
      <c r="BD78" s="12" t="str">
        <f t="shared" si="63"/>
        <v/>
      </c>
      <c r="BE78" s="12" t="str">
        <f t="shared" si="64"/>
        <v/>
      </c>
      <c r="BF78" s="12" t="str">
        <f>_xlfn.IFNA(VLOOKUP(Y78,对应表!$Z:$AA,2,FALSE)&amp;Z78,"")</f>
        <v>DEF:633</v>
      </c>
      <c r="BG78" s="12" t="str">
        <f>_xlfn.IFNA(VLOOKUP(AA78,对应表!$Z:$AA,2,FALSE)&amp;AB78,"")</f>
        <v>ATK_P:10</v>
      </c>
      <c r="BH78" s="12" t="str">
        <f>_xlfn.IFNA(VLOOKUP(AC78,对应表!$Z:$AA,2,FALSE)&amp;AD78,"")</f>
        <v/>
      </c>
      <c r="BI78" s="12" t="str">
        <f>_xlfn.IFNA(VLOOKUP(AE78,对应表!$Z:$AA,2,FALSE)&amp;AF78,"")</f>
        <v/>
      </c>
      <c r="BJ78" s="12" t="str">
        <f>_xlfn.IFNA(VLOOKUP(AG78,对应表!$Z:$AA,2,FALSE)&amp;AH78,"")</f>
        <v/>
      </c>
      <c r="BL78">
        <f t="shared" si="71"/>
        <v>633</v>
      </c>
      <c r="BM78">
        <f t="shared" si="72"/>
        <v>10</v>
      </c>
    </row>
    <row r="79" spans="8:65" x14ac:dyDescent="0.15">
      <c r="H79" t="s">
        <v>1451</v>
      </c>
      <c r="I79">
        <v>9</v>
      </c>
      <c r="J79">
        <v>0.3</v>
      </c>
      <c r="K79" t="str">
        <f t="shared" si="67"/>
        <v>主动光辉之力lv9</v>
      </c>
      <c r="L79" s="6" t="str">
        <f>Q79&amp;":"&amp;M79&amp;":"&amp;VLOOKUP(N79,对应表!B:C,2,FALSE)&amp;":"&amp;IF(buff!O79="",0,O79)</f>
        <v>75:100:3:3</v>
      </c>
      <c r="M79">
        <v>100</v>
      </c>
      <c r="N79" s="1" t="s">
        <v>122</v>
      </c>
      <c r="O79">
        <v>3</v>
      </c>
      <c r="P79">
        <f t="shared" si="68"/>
        <v>780</v>
      </c>
      <c r="Q79">
        <v>75</v>
      </c>
      <c r="R79" s="4" t="s">
        <v>1677</v>
      </c>
      <c r="S79" s="4" t="str">
        <f t="shared" si="73"/>
        <v>主动光辉之力lv9</v>
      </c>
      <c r="T79" t="s">
        <v>307</v>
      </c>
      <c r="Y79" t="s">
        <v>1450</v>
      </c>
      <c r="Z79">
        <f>INT(VLOOKUP($I79,角色属性概况!$I:$N,VLOOKUP($H79,对应表!$AD:$AE,2,FALSE),FALSE)*$J79)</f>
        <v>780</v>
      </c>
      <c r="AA79" t="s">
        <v>308</v>
      </c>
      <c r="AB79">
        <v>10</v>
      </c>
      <c r="AI79" s="12" t="str">
        <f t="shared" si="69"/>
        <v>DEF:780|ATK_P:10</v>
      </c>
      <c r="AR79">
        <v>3</v>
      </c>
      <c r="AU79" s="4"/>
      <c r="AV79" s="4"/>
      <c r="AW79" s="4"/>
      <c r="AX79" s="4"/>
      <c r="AZ79" s="12" t="str">
        <f t="shared" si="70"/>
        <v/>
      </c>
      <c r="BA79" s="12" t="str">
        <f t="shared" si="60"/>
        <v/>
      </c>
      <c r="BB79" s="12" t="str">
        <f t="shared" si="61"/>
        <v/>
      </c>
      <c r="BC79" s="12" t="str">
        <f t="shared" si="62"/>
        <v/>
      </c>
      <c r="BD79" s="12" t="str">
        <f t="shared" si="63"/>
        <v/>
      </c>
      <c r="BE79" s="12" t="str">
        <f t="shared" si="64"/>
        <v/>
      </c>
      <c r="BF79" s="12" t="str">
        <f>_xlfn.IFNA(VLOOKUP(Y79,对应表!$Z:$AA,2,FALSE)&amp;Z79,"")</f>
        <v>DEF:780</v>
      </c>
      <c r="BG79" s="12" t="str">
        <f>_xlfn.IFNA(VLOOKUP(AA79,对应表!$Z:$AA,2,FALSE)&amp;AB79,"")</f>
        <v>ATK_P:10</v>
      </c>
      <c r="BH79" s="12" t="str">
        <f>_xlfn.IFNA(VLOOKUP(AC79,对应表!$Z:$AA,2,FALSE)&amp;AD79,"")</f>
        <v/>
      </c>
      <c r="BI79" s="12" t="str">
        <f>_xlfn.IFNA(VLOOKUP(AE79,对应表!$Z:$AA,2,FALSE)&amp;AF79,"")</f>
        <v/>
      </c>
      <c r="BJ79" s="12" t="str">
        <f>_xlfn.IFNA(VLOOKUP(AG79,对应表!$Z:$AA,2,FALSE)&amp;AH79,"")</f>
        <v/>
      </c>
      <c r="BL79">
        <f t="shared" si="71"/>
        <v>780</v>
      </c>
      <c r="BM79">
        <f t="shared" si="72"/>
        <v>10</v>
      </c>
    </row>
    <row r="80" spans="8:65" x14ac:dyDescent="0.15">
      <c r="H80" t="s">
        <v>1451</v>
      </c>
      <c r="I80">
        <v>10</v>
      </c>
      <c r="J80">
        <v>0.3</v>
      </c>
      <c r="K80" t="str">
        <f t="shared" si="67"/>
        <v>主动光辉之力lv10</v>
      </c>
      <c r="L80" s="6" t="str">
        <f>Q80&amp;":"&amp;M80&amp;":"&amp;VLOOKUP(N80,对应表!B:C,2,FALSE)&amp;":"&amp;IF(buff!O80="",0,O80)</f>
        <v>76:100:3:3</v>
      </c>
      <c r="M80">
        <v>100</v>
      </c>
      <c r="N80" s="1" t="s">
        <v>122</v>
      </c>
      <c r="O80">
        <v>3</v>
      </c>
      <c r="P80">
        <f t="shared" si="68"/>
        <v>960</v>
      </c>
      <c r="Q80">
        <v>76</v>
      </c>
      <c r="R80" s="4" t="s">
        <v>1678</v>
      </c>
      <c r="S80" s="4" t="str">
        <f t="shared" si="73"/>
        <v>主动光辉之力lv10</v>
      </c>
      <c r="T80" t="s">
        <v>307</v>
      </c>
      <c r="Y80" t="s">
        <v>1450</v>
      </c>
      <c r="Z80">
        <f>INT(VLOOKUP($I80,角色属性概况!$I:$N,VLOOKUP($H80,对应表!$AD:$AE,2,FALSE),FALSE)*$J80)</f>
        <v>960</v>
      </c>
      <c r="AA80" t="s">
        <v>308</v>
      </c>
      <c r="AB80">
        <v>10</v>
      </c>
      <c r="AI80" s="12" t="str">
        <f t="shared" si="69"/>
        <v>DEF:960|ATK_P:10</v>
      </c>
      <c r="AR80">
        <v>3</v>
      </c>
      <c r="AU80" s="4"/>
      <c r="AV80" s="4"/>
      <c r="AW80" s="4"/>
      <c r="AX80" s="4"/>
      <c r="AZ80" s="12" t="str">
        <f t="shared" si="70"/>
        <v/>
      </c>
      <c r="BA80" s="12" t="str">
        <f t="shared" si="60"/>
        <v/>
      </c>
      <c r="BB80" s="12" t="str">
        <f t="shared" si="61"/>
        <v/>
      </c>
      <c r="BC80" s="12" t="str">
        <f t="shared" si="62"/>
        <v/>
      </c>
      <c r="BD80" s="12" t="str">
        <f t="shared" si="63"/>
        <v/>
      </c>
      <c r="BE80" s="12" t="str">
        <f t="shared" si="64"/>
        <v/>
      </c>
      <c r="BF80" s="12" t="str">
        <f>_xlfn.IFNA(VLOOKUP(Y80,对应表!$Z:$AA,2,FALSE)&amp;Z80,"")</f>
        <v>DEF:960</v>
      </c>
      <c r="BG80" s="12" t="str">
        <f>_xlfn.IFNA(VLOOKUP(AA80,对应表!$Z:$AA,2,FALSE)&amp;AB80,"")</f>
        <v>ATK_P:10</v>
      </c>
      <c r="BH80" s="12" t="str">
        <f>_xlfn.IFNA(VLOOKUP(AC80,对应表!$Z:$AA,2,FALSE)&amp;AD80,"")</f>
        <v/>
      </c>
      <c r="BI80" s="12" t="str">
        <f>_xlfn.IFNA(VLOOKUP(AE80,对应表!$Z:$AA,2,FALSE)&amp;AF80,"")</f>
        <v/>
      </c>
      <c r="BJ80" s="12" t="str">
        <f>_xlfn.IFNA(VLOOKUP(AG80,对应表!$Z:$AA,2,FALSE)&amp;AH80,"")</f>
        <v/>
      </c>
      <c r="BL80">
        <f t="shared" si="71"/>
        <v>960</v>
      </c>
      <c r="BM80">
        <f t="shared" si="72"/>
        <v>10</v>
      </c>
    </row>
    <row r="81" spans="8:65" x14ac:dyDescent="0.15">
      <c r="H81" t="s">
        <v>1451</v>
      </c>
      <c r="I81">
        <v>11</v>
      </c>
      <c r="J81">
        <v>0.3</v>
      </c>
      <c r="K81" t="str">
        <f t="shared" si="67"/>
        <v>主动光辉之力lv11</v>
      </c>
      <c r="L81" s="6" t="str">
        <f>Q81&amp;":"&amp;M81&amp;":"&amp;VLOOKUP(N81,对应表!B:C,2,FALSE)&amp;":"&amp;IF(buff!O81="",0,O81)</f>
        <v>77:100:3:3</v>
      </c>
      <c r="M81">
        <v>100</v>
      </c>
      <c r="N81" s="1" t="s">
        <v>122</v>
      </c>
      <c r="O81">
        <v>3</v>
      </c>
      <c r="P81">
        <f t="shared" si="68"/>
        <v>1182</v>
      </c>
      <c r="Q81">
        <v>77</v>
      </c>
      <c r="R81" s="4" t="s">
        <v>1679</v>
      </c>
      <c r="S81" s="4" t="str">
        <f t="shared" si="73"/>
        <v>主动光辉之力lv11</v>
      </c>
      <c r="T81" t="s">
        <v>307</v>
      </c>
      <c r="Y81" t="s">
        <v>1450</v>
      </c>
      <c r="Z81">
        <f>INT(VLOOKUP($I81,角色属性概况!$I:$N,VLOOKUP($H81,对应表!$AD:$AE,2,FALSE),FALSE)*$J81)</f>
        <v>1182</v>
      </c>
      <c r="AA81" t="s">
        <v>308</v>
      </c>
      <c r="AB81">
        <v>10</v>
      </c>
      <c r="AI81" s="12" t="str">
        <f t="shared" si="69"/>
        <v>DEF:1182|ATK_P:10</v>
      </c>
      <c r="AR81">
        <v>3</v>
      </c>
      <c r="AU81" s="4"/>
      <c r="AV81" s="4"/>
      <c r="AW81" s="4"/>
      <c r="AX81" s="4"/>
      <c r="AZ81" s="12" t="str">
        <f t="shared" si="70"/>
        <v/>
      </c>
      <c r="BA81" s="12" t="str">
        <f t="shared" si="60"/>
        <v/>
      </c>
      <c r="BB81" s="12" t="str">
        <f t="shared" si="61"/>
        <v/>
      </c>
      <c r="BC81" s="12" t="str">
        <f t="shared" si="62"/>
        <v/>
      </c>
      <c r="BD81" s="12" t="str">
        <f t="shared" si="63"/>
        <v/>
      </c>
      <c r="BE81" s="12" t="str">
        <f t="shared" si="64"/>
        <v/>
      </c>
      <c r="BF81" s="12" t="str">
        <f>_xlfn.IFNA(VLOOKUP(Y81,对应表!$Z:$AA,2,FALSE)&amp;Z81,"")</f>
        <v>DEF:1182</v>
      </c>
      <c r="BG81" s="12" t="str">
        <f>_xlfn.IFNA(VLOOKUP(AA81,对应表!$Z:$AA,2,FALSE)&amp;AB81,"")</f>
        <v>ATK_P:10</v>
      </c>
      <c r="BH81" s="12" t="str">
        <f>_xlfn.IFNA(VLOOKUP(AC81,对应表!$Z:$AA,2,FALSE)&amp;AD81,"")</f>
        <v/>
      </c>
      <c r="BI81" s="12" t="str">
        <f>_xlfn.IFNA(VLOOKUP(AE81,对应表!$Z:$AA,2,FALSE)&amp;AF81,"")</f>
        <v/>
      </c>
      <c r="BJ81" s="12" t="str">
        <f>_xlfn.IFNA(VLOOKUP(AG81,对应表!$Z:$AA,2,FALSE)&amp;AH81,"")</f>
        <v/>
      </c>
      <c r="BL81">
        <f t="shared" si="71"/>
        <v>1182</v>
      </c>
      <c r="BM81">
        <f t="shared" si="72"/>
        <v>10</v>
      </c>
    </row>
    <row r="82" spans="8:65" x14ac:dyDescent="0.15">
      <c r="H82" t="s">
        <v>1451</v>
      </c>
      <c r="I82">
        <v>12</v>
      </c>
      <c r="J82">
        <v>0.3</v>
      </c>
      <c r="K82" t="str">
        <f t="shared" si="67"/>
        <v>主动光辉之力lv12</v>
      </c>
      <c r="L82" s="6" t="str">
        <f>Q82&amp;":"&amp;M82&amp;":"&amp;VLOOKUP(N82,对应表!B:C,2,FALSE)&amp;":"&amp;IF(buff!O82="",0,O82)</f>
        <v>78:100:3:3</v>
      </c>
      <c r="M82">
        <v>100</v>
      </c>
      <c r="N82" s="1" t="s">
        <v>122</v>
      </c>
      <c r="O82">
        <v>3</v>
      </c>
      <c r="P82">
        <f t="shared" si="68"/>
        <v>1456</v>
      </c>
      <c r="Q82">
        <v>78</v>
      </c>
      <c r="R82" s="4" t="s">
        <v>1680</v>
      </c>
      <c r="S82" s="4" t="str">
        <f t="shared" si="73"/>
        <v>主动光辉之力lv12</v>
      </c>
      <c r="T82" t="s">
        <v>307</v>
      </c>
      <c r="Y82" t="s">
        <v>1450</v>
      </c>
      <c r="Z82">
        <f>INT(VLOOKUP($I82,角色属性概况!$I:$N,VLOOKUP($H82,对应表!$AD:$AE,2,FALSE),FALSE)*$J82)</f>
        <v>1456</v>
      </c>
      <c r="AA82" t="s">
        <v>308</v>
      </c>
      <c r="AB82">
        <v>10</v>
      </c>
      <c r="AI82" s="12" t="str">
        <f t="shared" si="69"/>
        <v>DEF:1456|ATK_P:10</v>
      </c>
      <c r="AR82">
        <v>3</v>
      </c>
      <c r="AU82" s="4"/>
      <c r="AV82" s="4"/>
      <c r="AW82" s="4"/>
      <c r="AX82" s="4"/>
      <c r="AZ82" s="12" t="str">
        <f t="shared" si="70"/>
        <v/>
      </c>
      <c r="BA82" s="12" t="str">
        <f t="shared" si="60"/>
        <v/>
      </c>
      <c r="BB82" s="12" t="str">
        <f t="shared" si="61"/>
        <v/>
      </c>
      <c r="BC82" s="12" t="str">
        <f t="shared" si="62"/>
        <v/>
      </c>
      <c r="BD82" s="12" t="str">
        <f t="shared" si="63"/>
        <v/>
      </c>
      <c r="BE82" s="12" t="str">
        <f t="shared" si="64"/>
        <v/>
      </c>
      <c r="BF82" s="12" t="str">
        <f>_xlfn.IFNA(VLOOKUP(Y82,对应表!$Z:$AA,2,FALSE)&amp;Z82,"")</f>
        <v>DEF:1456</v>
      </c>
      <c r="BG82" s="12" t="str">
        <f>_xlfn.IFNA(VLOOKUP(AA82,对应表!$Z:$AA,2,FALSE)&amp;AB82,"")</f>
        <v>ATK_P:10</v>
      </c>
      <c r="BH82" s="12" t="str">
        <f>_xlfn.IFNA(VLOOKUP(AC82,对应表!$Z:$AA,2,FALSE)&amp;AD82,"")</f>
        <v/>
      </c>
      <c r="BI82" s="12" t="str">
        <f>_xlfn.IFNA(VLOOKUP(AE82,对应表!$Z:$AA,2,FALSE)&amp;AF82,"")</f>
        <v/>
      </c>
      <c r="BJ82" s="12" t="str">
        <f>_xlfn.IFNA(VLOOKUP(AG82,对应表!$Z:$AA,2,FALSE)&amp;AH82,"")</f>
        <v/>
      </c>
      <c r="BL82">
        <f t="shared" si="71"/>
        <v>1456</v>
      </c>
      <c r="BM82">
        <f t="shared" si="72"/>
        <v>10</v>
      </c>
    </row>
    <row r="83" spans="8:65" x14ac:dyDescent="0.15">
      <c r="H83" t="s">
        <v>1451</v>
      </c>
      <c r="I83">
        <v>13</v>
      </c>
      <c r="J83">
        <v>0.3</v>
      </c>
      <c r="K83" t="str">
        <f t="shared" si="67"/>
        <v>主动光辉之力lv13</v>
      </c>
      <c r="L83" s="6" t="str">
        <f>Q83&amp;":"&amp;M83&amp;":"&amp;VLOOKUP(N83,对应表!B:C,2,FALSE)&amp;":"&amp;IF(buff!O83="",0,O83)</f>
        <v>79:100:3:3</v>
      </c>
      <c r="M83">
        <v>100</v>
      </c>
      <c r="N83" s="1" t="s">
        <v>122</v>
      </c>
      <c r="O83">
        <v>3</v>
      </c>
      <c r="P83">
        <f t="shared" si="68"/>
        <v>1793</v>
      </c>
      <c r="Q83">
        <v>79</v>
      </c>
      <c r="R83" s="4" t="s">
        <v>1681</v>
      </c>
      <c r="S83" s="4" t="str">
        <f t="shared" si="73"/>
        <v>主动光辉之力lv13</v>
      </c>
      <c r="T83" t="s">
        <v>307</v>
      </c>
      <c r="Y83" t="s">
        <v>1450</v>
      </c>
      <c r="Z83">
        <f>INT(VLOOKUP($I83,角色属性概况!$I:$N,VLOOKUP($H83,对应表!$AD:$AE,2,FALSE),FALSE)*$J83)</f>
        <v>1793</v>
      </c>
      <c r="AA83" t="s">
        <v>308</v>
      </c>
      <c r="AB83">
        <v>10</v>
      </c>
      <c r="AI83" s="12" t="str">
        <f t="shared" si="69"/>
        <v>DEF:1793|ATK_P:10</v>
      </c>
      <c r="AR83">
        <v>3</v>
      </c>
      <c r="AU83" s="4"/>
      <c r="AV83" s="4"/>
      <c r="AW83" s="4"/>
      <c r="AX83" s="4"/>
      <c r="AZ83" s="12" t="str">
        <f t="shared" si="70"/>
        <v/>
      </c>
      <c r="BA83" s="12" t="str">
        <f t="shared" si="60"/>
        <v/>
      </c>
      <c r="BB83" s="12" t="str">
        <f t="shared" si="61"/>
        <v/>
      </c>
      <c r="BC83" s="12" t="str">
        <f t="shared" si="62"/>
        <v/>
      </c>
      <c r="BD83" s="12" t="str">
        <f t="shared" si="63"/>
        <v/>
      </c>
      <c r="BE83" s="12" t="str">
        <f t="shared" si="64"/>
        <v/>
      </c>
      <c r="BF83" s="12" t="str">
        <f>_xlfn.IFNA(VLOOKUP(Y83,对应表!$Z:$AA,2,FALSE)&amp;Z83,"")</f>
        <v>DEF:1793</v>
      </c>
      <c r="BG83" s="12" t="str">
        <f>_xlfn.IFNA(VLOOKUP(AA83,对应表!$Z:$AA,2,FALSE)&amp;AB83,"")</f>
        <v>ATK_P:10</v>
      </c>
      <c r="BH83" s="12" t="str">
        <f>_xlfn.IFNA(VLOOKUP(AC83,对应表!$Z:$AA,2,FALSE)&amp;AD83,"")</f>
        <v/>
      </c>
      <c r="BI83" s="12" t="str">
        <f>_xlfn.IFNA(VLOOKUP(AE83,对应表!$Z:$AA,2,FALSE)&amp;AF83,"")</f>
        <v/>
      </c>
      <c r="BJ83" s="12" t="str">
        <f>_xlfn.IFNA(VLOOKUP(AG83,对应表!$Z:$AA,2,FALSE)&amp;AH83,"")</f>
        <v/>
      </c>
      <c r="BL83">
        <f t="shared" si="71"/>
        <v>1793</v>
      </c>
      <c r="BM83">
        <f t="shared" si="72"/>
        <v>10</v>
      </c>
    </row>
    <row r="84" spans="8:65" x14ac:dyDescent="0.15">
      <c r="H84" t="s">
        <v>1451</v>
      </c>
      <c r="I84">
        <v>14</v>
      </c>
      <c r="J84">
        <v>0.3</v>
      </c>
      <c r="K84" t="str">
        <f t="shared" si="67"/>
        <v>主动光辉之力lv14</v>
      </c>
      <c r="L84" s="6" t="str">
        <f>Q84&amp;":"&amp;M84&amp;":"&amp;VLOOKUP(N84,对应表!B:C,2,FALSE)&amp;":"&amp;IF(buff!O84="",0,O84)</f>
        <v>80:100:3:3</v>
      </c>
      <c r="M84">
        <v>100</v>
      </c>
      <c r="N84" s="1" t="s">
        <v>122</v>
      </c>
      <c r="O84">
        <v>3</v>
      </c>
      <c r="P84">
        <f t="shared" si="68"/>
        <v>2207</v>
      </c>
      <c r="Q84">
        <v>80</v>
      </c>
      <c r="R84" s="4" t="s">
        <v>1682</v>
      </c>
      <c r="S84" s="4" t="str">
        <f t="shared" si="73"/>
        <v>主动光辉之力lv14</v>
      </c>
      <c r="T84" t="s">
        <v>307</v>
      </c>
      <c r="Y84" t="s">
        <v>1450</v>
      </c>
      <c r="Z84">
        <f>INT(VLOOKUP($I84,角色属性概况!$I:$N,VLOOKUP($H84,对应表!$AD:$AE,2,FALSE),FALSE)*$J84)</f>
        <v>2207</v>
      </c>
      <c r="AA84" t="s">
        <v>308</v>
      </c>
      <c r="AB84">
        <v>10</v>
      </c>
      <c r="AI84" s="12" t="str">
        <f t="shared" si="69"/>
        <v>DEF:2207|ATK_P:10</v>
      </c>
      <c r="AR84">
        <v>3</v>
      </c>
      <c r="AU84" s="4"/>
      <c r="AV84" s="4"/>
      <c r="AW84" s="4"/>
      <c r="AX84" s="4"/>
      <c r="AZ84" s="12" t="str">
        <f t="shared" si="70"/>
        <v/>
      </c>
      <c r="BA84" s="12" t="str">
        <f t="shared" si="60"/>
        <v/>
      </c>
      <c r="BB84" s="12" t="str">
        <f t="shared" si="61"/>
        <v/>
      </c>
      <c r="BC84" s="12" t="str">
        <f t="shared" si="62"/>
        <v/>
      </c>
      <c r="BD84" s="12" t="str">
        <f t="shared" si="63"/>
        <v/>
      </c>
      <c r="BE84" s="12" t="str">
        <f t="shared" si="64"/>
        <v/>
      </c>
      <c r="BF84" s="12" t="str">
        <f>_xlfn.IFNA(VLOOKUP(Y84,对应表!$Z:$AA,2,FALSE)&amp;Z84,"")</f>
        <v>DEF:2207</v>
      </c>
      <c r="BG84" s="12" t="str">
        <f>_xlfn.IFNA(VLOOKUP(AA84,对应表!$Z:$AA,2,FALSE)&amp;AB84,"")</f>
        <v>ATK_P:10</v>
      </c>
      <c r="BH84" s="12" t="str">
        <f>_xlfn.IFNA(VLOOKUP(AC84,对应表!$Z:$AA,2,FALSE)&amp;AD84,"")</f>
        <v/>
      </c>
      <c r="BI84" s="12" t="str">
        <f>_xlfn.IFNA(VLOOKUP(AE84,对应表!$Z:$AA,2,FALSE)&amp;AF84,"")</f>
        <v/>
      </c>
      <c r="BJ84" s="12" t="str">
        <f>_xlfn.IFNA(VLOOKUP(AG84,对应表!$Z:$AA,2,FALSE)&amp;AH84,"")</f>
        <v/>
      </c>
      <c r="BL84">
        <f t="shared" si="71"/>
        <v>2207</v>
      </c>
      <c r="BM84">
        <f t="shared" si="72"/>
        <v>10</v>
      </c>
    </row>
    <row r="85" spans="8:65" x14ac:dyDescent="0.15">
      <c r="H85" t="s">
        <v>1451</v>
      </c>
      <c r="I85">
        <v>15</v>
      </c>
      <c r="J85">
        <v>0.3</v>
      </c>
      <c r="K85" t="str">
        <f t="shared" si="67"/>
        <v>主动光辉之力lv15</v>
      </c>
      <c r="L85" s="6" t="str">
        <f>Q85&amp;":"&amp;M85&amp;":"&amp;VLOOKUP(N85,对应表!B:C,2,FALSE)&amp;":"&amp;IF(buff!O85="",0,O85)</f>
        <v>81:100:3:3</v>
      </c>
      <c r="M85">
        <v>100</v>
      </c>
      <c r="N85" s="1" t="s">
        <v>122</v>
      </c>
      <c r="O85">
        <v>3</v>
      </c>
      <c r="P85">
        <f t="shared" si="68"/>
        <v>2718</v>
      </c>
      <c r="Q85">
        <v>81</v>
      </c>
      <c r="R85" s="4" t="s">
        <v>1683</v>
      </c>
      <c r="S85" s="4" t="str">
        <f t="shared" si="73"/>
        <v>主动光辉之力lv15</v>
      </c>
      <c r="T85" t="s">
        <v>307</v>
      </c>
      <c r="Y85" t="s">
        <v>1450</v>
      </c>
      <c r="Z85">
        <f>INT(VLOOKUP($I85,角色属性概况!$I:$N,VLOOKUP($H85,对应表!$AD:$AE,2,FALSE),FALSE)*$J85)</f>
        <v>2718</v>
      </c>
      <c r="AA85" t="s">
        <v>308</v>
      </c>
      <c r="AB85">
        <v>10</v>
      </c>
      <c r="AI85" s="12" t="str">
        <f t="shared" si="69"/>
        <v>DEF:2718|ATK_P:10</v>
      </c>
      <c r="AR85">
        <v>3</v>
      </c>
      <c r="AU85" s="4"/>
      <c r="AV85" s="4"/>
      <c r="AW85" s="4"/>
      <c r="AX85" s="4"/>
      <c r="AZ85" s="12" t="str">
        <f t="shared" si="70"/>
        <v/>
      </c>
      <c r="BA85" s="12" t="str">
        <f t="shared" si="60"/>
        <v/>
      </c>
      <c r="BB85" s="12" t="str">
        <f t="shared" si="61"/>
        <v/>
      </c>
      <c r="BC85" s="12" t="str">
        <f t="shared" si="62"/>
        <v/>
      </c>
      <c r="BD85" s="12" t="str">
        <f t="shared" si="63"/>
        <v/>
      </c>
      <c r="BE85" s="12" t="str">
        <f t="shared" si="64"/>
        <v/>
      </c>
      <c r="BF85" s="12" t="str">
        <f>_xlfn.IFNA(VLOOKUP(Y85,对应表!$Z:$AA,2,FALSE)&amp;Z85,"")</f>
        <v>DEF:2718</v>
      </c>
      <c r="BG85" s="12" t="str">
        <f>_xlfn.IFNA(VLOOKUP(AA85,对应表!$Z:$AA,2,FALSE)&amp;AB85,"")</f>
        <v>ATK_P:10</v>
      </c>
      <c r="BH85" s="12" t="str">
        <f>_xlfn.IFNA(VLOOKUP(AC85,对应表!$Z:$AA,2,FALSE)&amp;AD85,"")</f>
        <v/>
      </c>
      <c r="BI85" s="12" t="str">
        <f>_xlfn.IFNA(VLOOKUP(AE85,对应表!$Z:$AA,2,FALSE)&amp;AF85,"")</f>
        <v/>
      </c>
      <c r="BJ85" s="12" t="str">
        <f>_xlfn.IFNA(VLOOKUP(AG85,对应表!$Z:$AA,2,FALSE)&amp;AH85,"")</f>
        <v/>
      </c>
      <c r="BL85">
        <f t="shared" si="71"/>
        <v>2718</v>
      </c>
      <c r="BM85">
        <f t="shared" si="72"/>
        <v>10</v>
      </c>
    </row>
    <row r="86" spans="8:65" x14ac:dyDescent="0.15">
      <c r="H86" t="s">
        <v>1451</v>
      </c>
      <c r="I86">
        <v>16</v>
      </c>
      <c r="J86">
        <v>0.3</v>
      </c>
      <c r="K86" t="str">
        <f t="shared" si="67"/>
        <v>主动光辉之力lv16</v>
      </c>
      <c r="L86" s="6" t="str">
        <f>Q86&amp;":"&amp;M86&amp;":"&amp;VLOOKUP(N86,对应表!B:C,2,FALSE)&amp;":"&amp;IF(buff!O86="",0,O86)</f>
        <v>82:100:3:3</v>
      </c>
      <c r="M86">
        <v>100</v>
      </c>
      <c r="N86" s="1" t="s">
        <v>122</v>
      </c>
      <c r="O86">
        <v>3</v>
      </c>
      <c r="P86">
        <f t="shared" si="68"/>
        <v>3346</v>
      </c>
      <c r="Q86">
        <v>82</v>
      </c>
      <c r="R86" s="4" t="s">
        <v>1684</v>
      </c>
      <c r="S86" s="4" t="str">
        <f t="shared" si="73"/>
        <v>主动光辉之力lv16</v>
      </c>
      <c r="T86" t="s">
        <v>307</v>
      </c>
      <c r="Y86" t="s">
        <v>1450</v>
      </c>
      <c r="Z86">
        <f>INT(VLOOKUP($I86,角色属性概况!$I:$N,VLOOKUP($H86,对应表!$AD:$AE,2,FALSE),FALSE)*$J86)</f>
        <v>3346</v>
      </c>
      <c r="AA86" t="s">
        <v>308</v>
      </c>
      <c r="AB86">
        <v>10</v>
      </c>
      <c r="AI86" s="12" t="str">
        <f t="shared" si="69"/>
        <v>DEF:3346|ATK_P:10</v>
      </c>
      <c r="AR86">
        <v>3</v>
      </c>
      <c r="AU86" s="4"/>
      <c r="AV86" s="4"/>
      <c r="AW86" s="4"/>
      <c r="AX86" s="4"/>
      <c r="AZ86" s="12" t="str">
        <f t="shared" si="70"/>
        <v/>
      </c>
      <c r="BA86" s="12" t="str">
        <f t="shared" si="60"/>
        <v/>
      </c>
      <c r="BB86" s="12" t="str">
        <f t="shared" si="61"/>
        <v/>
      </c>
      <c r="BC86" s="12" t="str">
        <f t="shared" si="62"/>
        <v/>
      </c>
      <c r="BD86" s="12" t="str">
        <f t="shared" si="63"/>
        <v/>
      </c>
      <c r="BE86" s="12" t="str">
        <f t="shared" si="64"/>
        <v/>
      </c>
      <c r="BF86" s="12" t="str">
        <f>_xlfn.IFNA(VLOOKUP(Y86,对应表!$Z:$AA,2,FALSE)&amp;Z86,"")</f>
        <v>DEF:3346</v>
      </c>
      <c r="BG86" s="12" t="str">
        <f>_xlfn.IFNA(VLOOKUP(AA86,对应表!$Z:$AA,2,FALSE)&amp;AB86,"")</f>
        <v>ATK_P:10</v>
      </c>
      <c r="BH86" s="12" t="str">
        <f>_xlfn.IFNA(VLOOKUP(AC86,对应表!$Z:$AA,2,FALSE)&amp;AD86,"")</f>
        <v/>
      </c>
      <c r="BI86" s="12" t="str">
        <f>_xlfn.IFNA(VLOOKUP(AE86,对应表!$Z:$AA,2,FALSE)&amp;AF86,"")</f>
        <v/>
      </c>
      <c r="BJ86" s="12" t="str">
        <f>_xlfn.IFNA(VLOOKUP(AG86,对应表!$Z:$AA,2,FALSE)&amp;AH86,"")</f>
        <v/>
      </c>
      <c r="BL86">
        <f t="shared" si="71"/>
        <v>3346</v>
      </c>
      <c r="BM86">
        <f t="shared" si="72"/>
        <v>10</v>
      </c>
    </row>
    <row r="87" spans="8:65" x14ac:dyDescent="0.15">
      <c r="H87" t="s">
        <v>1451</v>
      </c>
      <c r="I87">
        <v>17</v>
      </c>
      <c r="J87">
        <v>0.3</v>
      </c>
      <c r="K87" t="str">
        <f t="shared" si="67"/>
        <v>主动光辉之力lv17</v>
      </c>
      <c r="L87" s="6" t="str">
        <f>Q87&amp;":"&amp;M87&amp;":"&amp;VLOOKUP(N87,对应表!B:C,2,FALSE)&amp;":"&amp;IF(buff!O87="",0,O87)</f>
        <v>83:100:3:3</v>
      </c>
      <c r="M87">
        <v>100</v>
      </c>
      <c r="N87" s="1" t="s">
        <v>122</v>
      </c>
      <c r="O87">
        <v>3</v>
      </c>
      <c r="P87">
        <f t="shared" si="68"/>
        <v>4120</v>
      </c>
      <c r="Q87">
        <v>83</v>
      </c>
      <c r="R87" s="4" t="s">
        <v>1685</v>
      </c>
      <c r="S87" s="4" t="str">
        <f t="shared" si="73"/>
        <v>主动光辉之力lv17</v>
      </c>
      <c r="T87" t="s">
        <v>307</v>
      </c>
      <c r="Y87" t="s">
        <v>1450</v>
      </c>
      <c r="Z87">
        <f>INT(VLOOKUP($I87,角色属性概况!$I:$N,VLOOKUP($H87,对应表!$AD:$AE,2,FALSE),FALSE)*$J87)</f>
        <v>4120</v>
      </c>
      <c r="AA87" t="s">
        <v>308</v>
      </c>
      <c r="AB87">
        <v>10</v>
      </c>
      <c r="AI87" s="12" t="str">
        <f t="shared" si="69"/>
        <v>DEF:4120|ATK_P:10</v>
      </c>
      <c r="AR87">
        <v>3</v>
      </c>
      <c r="AU87" s="4"/>
      <c r="AV87" s="4"/>
      <c r="AW87" s="4"/>
      <c r="AX87" s="4"/>
      <c r="AZ87" s="12" t="str">
        <f t="shared" si="70"/>
        <v/>
      </c>
      <c r="BA87" s="12" t="str">
        <f t="shared" si="60"/>
        <v/>
      </c>
      <c r="BB87" s="12" t="str">
        <f t="shared" si="61"/>
        <v/>
      </c>
      <c r="BC87" s="12" t="str">
        <f t="shared" si="62"/>
        <v/>
      </c>
      <c r="BD87" s="12" t="str">
        <f t="shared" si="63"/>
        <v/>
      </c>
      <c r="BE87" s="12" t="str">
        <f t="shared" si="64"/>
        <v/>
      </c>
      <c r="BF87" s="12" t="str">
        <f>_xlfn.IFNA(VLOOKUP(Y87,对应表!$Z:$AA,2,FALSE)&amp;Z87,"")</f>
        <v>DEF:4120</v>
      </c>
      <c r="BG87" s="12" t="str">
        <f>_xlfn.IFNA(VLOOKUP(AA87,对应表!$Z:$AA,2,FALSE)&amp;AB87,"")</f>
        <v>ATK_P:10</v>
      </c>
      <c r="BH87" s="12" t="str">
        <f>_xlfn.IFNA(VLOOKUP(AC87,对应表!$Z:$AA,2,FALSE)&amp;AD87,"")</f>
        <v/>
      </c>
      <c r="BI87" s="12" t="str">
        <f>_xlfn.IFNA(VLOOKUP(AE87,对应表!$Z:$AA,2,FALSE)&amp;AF87,"")</f>
        <v/>
      </c>
      <c r="BJ87" s="12" t="str">
        <f>_xlfn.IFNA(VLOOKUP(AG87,对应表!$Z:$AA,2,FALSE)&amp;AH87,"")</f>
        <v/>
      </c>
      <c r="BL87">
        <f t="shared" si="71"/>
        <v>4120</v>
      </c>
      <c r="BM87">
        <f t="shared" si="72"/>
        <v>10</v>
      </c>
    </row>
    <row r="88" spans="8:65" x14ac:dyDescent="0.15">
      <c r="H88" t="s">
        <v>1451</v>
      </c>
      <c r="I88">
        <v>18</v>
      </c>
      <c r="J88">
        <v>0.3</v>
      </c>
      <c r="K88" t="str">
        <f t="shared" si="67"/>
        <v>主动光辉之力lv18</v>
      </c>
      <c r="L88" s="6" t="str">
        <f>Q88&amp;":"&amp;M88&amp;":"&amp;VLOOKUP(N88,对应表!B:C,2,FALSE)&amp;":"&amp;IF(buff!O88="",0,O88)</f>
        <v>84:100:3:3</v>
      </c>
      <c r="M88">
        <v>100</v>
      </c>
      <c r="N88" s="1" t="s">
        <v>122</v>
      </c>
      <c r="O88">
        <v>3</v>
      </c>
      <c r="P88">
        <f t="shared" si="68"/>
        <v>5073</v>
      </c>
      <c r="Q88">
        <v>84</v>
      </c>
      <c r="R88" s="4" t="s">
        <v>1686</v>
      </c>
      <c r="S88" s="4" t="str">
        <f t="shared" si="73"/>
        <v>主动光辉之力lv18</v>
      </c>
      <c r="T88" t="s">
        <v>307</v>
      </c>
      <c r="Y88" t="s">
        <v>1450</v>
      </c>
      <c r="Z88">
        <f>INT(VLOOKUP($I88,角色属性概况!$I:$N,VLOOKUP($H88,对应表!$AD:$AE,2,FALSE),FALSE)*$J88)</f>
        <v>5073</v>
      </c>
      <c r="AA88" t="s">
        <v>308</v>
      </c>
      <c r="AB88">
        <v>10</v>
      </c>
      <c r="AI88" s="12" t="str">
        <f t="shared" si="69"/>
        <v>DEF:5073|ATK_P:10</v>
      </c>
      <c r="AR88">
        <v>3</v>
      </c>
      <c r="AU88" s="4"/>
      <c r="AV88" s="4"/>
      <c r="AW88" s="4"/>
      <c r="AX88" s="4"/>
      <c r="AZ88" s="12" t="str">
        <f t="shared" si="70"/>
        <v/>
      </c>
      <c r="BA88" s="12" t="str">
        <f t="shared" si="60"/>
        <v/>
      </c>
      <c r="BB88" s="12" t="str">
        <f t="shared" si="61"/>
        <v/>
      </c>
      <c r="BC88" s="12" t="str">
        <f t="shared" si="62"/>
        <v/>
      </c>
      <c r="BD88" s="12" t="str">
        <f t="shared" si="63"/>
        <v/>
      </c>
      <c r="BE88" s="12" t="str">
        <f t="shared" si="64"/>
        <v/>
      </c>
      <c r="BF88" s="12" t="str">
        <f>_xlfn.IFNA(VLOOKUP(Y88,对应表!$Z:$AA,2,FALSE)&amp;Z88,"")</f>
        <v>DEF:5073</v>
      </c>
      <c r="BG88" s="12" t="str">
        <f>_xlfn.IFNA(VLOOKUP(AA88,对应表!$Z:$AA,2,FALSE)&amp;AB88,"")</f>
        <v>ATK_P:10</v>
      </c>
      <c r="BH88" s="12" t="str">
        <f>_xlfn.IFNA(VLOOKUP(AC88,对应表!$Z:$AA,2,FALSE)&amp;AD88,"")</f>
        <v/>
      </c>
      <c r="BI88" s="12" t="str">
        <f>_xlfn.IFNA(VLOOKUP(AE88,对应表!$Z:$AA,2,FALSE)&amp;AF88,"")</f>
        <v/>
      </c>
      <c r="BJ88" s="12" t="str">
        <f>_xlfn.IFNA(VLOOKUP(AG88,对应表!$Z:$AA,2,FALSE)&amp;AH88,"")</f>
        <v/>
      </c>
      <c r="BL88">
        <f t="shared" si="71"/>
        <v>5073</v>
      </c>
      <c r="BM88">
        <f t="shared" si="72"/>
        <v>10</v>
      </c>
    </row>
    <row r="89" spans="8:65" x14ac:dyDescent="0.15">
      <c r="H89" t="s">
        <v>1451</v>
      </c>
      <c r="I89">
        <v>19</v>
      </c>
      <c r="J89">
        <v>0.3</v>
      </c>
      <c r="K89" t="str">
        <f t="shared" si="67"/>
        <v>主动光辉之力lv19</v>
      </c>
      <c r="L89" s="6" t="str">
        <f>Q89&amp;":"&amp;M89&amp;":"&amp;VLOOKUP(N89,对应表!B:C,2,FALSE)&amp;":"&amp;IF(buff!O89="",0,O89)</f>
        <v>85:100:3:3</v>
      </c>
      <c r="M89">
        <v>100</v>
      </c>
      <c r="N89" s="1" t="s">
        <v>122</v>
      </c>
      <c r="O89">
        <v>3</v>
      </c>
      <c r="P89">
        <f t="shared" si="68"/>
        <v>6246</v>
      </c>
      <c r="Q89">
        <v>85</v>
      </c>
      <c r="R89" s="4" t="s">
        <v>1687</v>
      </c>
      <c r="S89" s="4" t="str">
        <f t="shared" si="73"/>
        <v>主动光辉之力lv19</v>
      </c>
      <c r="T89" t="s">
        <v>307</v>
      </c>
      <c r="Y89" t="s">
        <v>1450</v>
      </c>
      <c r="Z89">
        <f>INT(VLOOKUP($I89,角色属性概况!$I:$N,VLOOKUP($H89,对应表!$AD:$AE,2,FALSE),FALSE)*$J89)</f>
        <v>6246</v>
      </c>
      <c r="AA89" t="s">
        <v>308</v>
      </c>
      <c r="AB89">
        <v>10</v>
      </c>
      <c r="AI89" s="12" t="str">
        <f t="shared" si="69"/>
        <v>DEF:6246|ATK_P:10</v>
      </c>
      <c r="AR89">
        <v>3</v>
      </c>
      <c r="AU89" s="4"/>
      <c r="AV89" s="4"/>
      <c r="AW89" s="4"/>
      <c r="AX89" s="4"/>
      <c r="AZ89" s="12" t="str">
        <f t="shared" si="70"/>
        <v/>
      </c>
      <c r="BA89" s="12" t="str">
        <f t="shared" si="60"/>
        <v/>
      </c>
      <c r="BB89" s="12" t="str">
        <f t="shared" si="61"/>
        <v/>
      </c>
      <c r="BC89" s="12" t="str">
        <f t="shared" si="62"/>
        <v/>
      </c>
      <c r="BD89" s="12" t="str">
        <f t="shared" si="63"/>
        <v/>
      </c>
      <c r="BE89" s="12" t="str">
        <f t="shared" si="64"/>
        <v/>
      </c>
      <c r="BF89" s="12" t="str">
        <f>_xlfn.IFNA(VLOOKUP(Y89,对应表!$Z:$AA,2,FALSE)&amp;Z89,"")</f>
        <v>DEF:6246</v>
      </c>
      <c r="BG89" s="12" t="str">
        <f>_xlfn.IFNA(VLOOKUP(AA89,对应表!$Z:$AA,2,FALSE)&amp;AB89,"")</f>
        <v>ATK_P:10</v>
      </c>
      <c r="BH89" s="12" t="str">
        <f>_xlfn.IFNA(VLOOKUP(AC89,对应表!$Z:$AA,2,FALSE)&amp;AD89,"")</f>
        <v/>
      </c>
      <c r="BI89" s="12" t="str">
        <f>_xlfn.IFNA(VLOOKUP(AE89,对应表!$Z:$AA,2,FALSE)&amp;AF89,"")</f>
        <v/>
      </c>
      <c r="BJ89" s="12" t="str">
        <f>_xlfn.IFNA(VLOOKUP(AG89,对应表!$Z:$AA,2,FALSE)&amp;AH89,"")</f>
        <v/>
      </c>
      <c r="BL89">
        <f t="shared" si="71"/>
        <v>6246</v>
      </c>
      <c r="BM89">
        <f t="shared" si="72"/>
        <v>10</v>
      </c>
    </row>
    <row r="90" spans="8:65" x14ac:dyDescent="0.15">
      <c r="H90" t="s">
        <v>1451</v>
      </c>
      <c r="I90">
        <v>20</v>
      </c>
      <c r="J90">
        <v>0.3</v>
      </c>
      <c r="K90" t="str">
        <f t="shared" si="67"/>
        <v>主动光辉之力lv20</v>
      </c>
      <c r="L90" s="6" t="str">
        <f>Q90&amp;":"&amp;M90&amp;":"&amp;VLOOKUP(N90,对应表!B:C,2,FALSE)&amp;":"&amp;IF(buff!O90="",0,O90)</f>
        <v>86:100:3:3</v>
      </c>
      <c r="M90">
        <v>100</v>
      </c>
      <c r="N90" s="1" t="s">
        <v>122</v>
      </c>
      <c r="O90">
        <v>3</v>
      </c>
      <c r="P90">
        <f t="shared" si="68"/>
        <v>7691</v>
      </c>
      <c r="Q90">
        <v>86</v>
      </c>
      <c r="R90" s="4" t="s">
        <v>1688</v>
      </c>
      <c r="S90" s="4" t="str">
        <f t="shared" si="73"/>
        <v>主动光辉之力lv20</v>
      </c>
      <c r="T90" t="s">
        <v>307</v>
      </c>
      <c r="Y90" t="s">
        <v>1450</v>
      </c>
      <c r="Z90">
        <f>INT(VLOOKUP($I90,角色属性概况!$I:$N,VLOOKUP($H90,对应表!$AD:$AE,2,FALSE),FALSE)*$J90)</f>
        <v>7691</v>
      </c>
      <c r="AA90" t="s">
        <v>308</v>
      </c>
      <c r="AB90">
        <v>10</v>
      </c>
      <c r="AI90" s="12" t="str">
        <f t="shared" si="69"/>
        <v>DEF:7691|ATK_P:10</v>
      </c>
      <c r="AR90">
        <v>3</v>
      </c>
      <c r="AU90" s="4"/>
      <c r="AV90" s="4"/>
      <c r="AW90" s="4"/>
      <c r="AX90" s="4"/>
      <c r="AZ90" s="12" t="str">
        <f t="shared" si="70"/>
        <v/>
      </c>
      <c r="BA90" s="12" t="str">
        <f t="shared" si="60"/>
        <v/>
      </c>
      <c r="BB90" s="12" t="str">
        <f t="shared" si="61"/>
        <v/>
      </c>
      <c r="BC90" s="12" t="str">
        <f t="shared" si="62"/>
        <v/>
      </c>
      <c r="BD90" s="12" t="str">
        <f t="shared" si="63"/>
        <v/>
      </c>
      <c r="BE90" s="12" t="str">
        <f t="shared" si="64"/>
        <v/>
      </c>
      <c r="BF90" s="12" t="str">
        <f>_xlfn.IFNA(VLOOKUP(Y90,对应表!$Z:$AA,2,FALSE)&amp;Z90,"")</f>
        <v>DEF:7691</v>
      </c>
      <c r="BG90" s="12" t="str">
        <f>_xlfn.IFNA(VLOOKUP(AA90,对应表!$Z:$AA,2,FALSE)&amp;AB90,"")</f>
        <v>ATK_P:10</v>
      </c>
      <c r="BH90" s="12" t="str">
        <f>_xlfn.IFNA(VLOOKUP(AC90,对应表!$Z:$AA,2,FALSE)&amp;AD90,"")</f>
        <v/>
      </c>
      <c r="BI90" s="12" t="str">
        <f>_xlfn.IFNA(VLOOKUP(AE90,对应表!$Z:$AA,2,FALSE)&amp;AF90,"")</f>
        <v/>
      </c>
      <c r="BJ90" s="12" t="str">
        <f>_xlfn.IFNA(VLOOKUP(AG90,对应表!$Z:$AA,2,FALSE)&amp;AH90,"")</f>
        <v/>
      </c>
      <c r="BL90">
        <f t="shared" si="71"/>
        <v>7691</v>
      </c>
      <c r="BM90">
        <f t="shared" si="72"/>
        <v>10</v>
      </c>
    </row>
    <row r="91" spans="8:65" x14ac:dyDescent="0.15">
      <c r="K91" t="str">
        <f t="shared" ref="K91" si="74">R91</f>
        <v>主动概率混乱0.3</v>
      </c>
      <c r="L91" s="6" t="str">
        <f>Q91&amp;":"&amp;M91&amp;":"&amp;VLOOKUP(N91,对应表!B:C,2,FALSE)&amp;":"&amp;IF(buff!O91="",0,O91)</f>
        <v>87:30:2:0</v>
      </c>
      <c r="M91">
        <v>30</v>
      </c>
      <c r="N91" s="1" t="s">
        <v>463</v>
      </c>
      <c r="O91">
        <v>0</v>
      </c>
      <c r="P91">
        <f t="shared" si="68"/>
        <v>0</v>
      </c>
      <c r="Q91">
        <v>87</v>
      </c>
      <c r="R91" s="4" t="s">
        <v>1689</v>
      </c>
      <c r="S91" s="4" t="str">
        <f t="shared" si="73"/>
        <v>主动概率混乱0.3</v>
      </c>
      <c r="T91" t="s">
        <v>307</v>
      </c>
      <c r="AI91" s="12" t="str">
        <f t="shared" ref="AI91" si="75">IF(BF91="","",BF91)&amp;IF(BG91="","","|"&amp;BG91)&amp;IF(BH91="","","|"&amp;BH91)&amp;IF(BI91="","","|"&amp;BI91)&amp;IF(BJ91="","","|"&amp;BJ91)</f>
        <v/>
      </c>
      <c r="AK91">
        <v>1</v>
      </c>
      <c r="AR91">
        <v>2</v>
      </c>
      <c r="AU91" s="4"/>
      <c r="AV91" s="4"/>
      <c r="AW91" s="4"/>
      <c r="AX91" s="4"/>
      <c r="AZ91" s="12" t="str">
        <f t="shared" ref="AZ91" si="76">IF(BA91="","",BA91)&amp;IF(BB91="","","|"&amp;BB91)&amp;IF(BC91="","","|"&amp;BC91)&amp;IF(BD91="","","|"&amp;BD91)&amp;IF(BE91="","","|"&amp;BE91)</f>
        <v/>
      </c>
      <c r="BA91" s="12" t="str">
        <f t="shared" si="60"/>
        <v/>
      </c>
      <c r="BB91" s="12" t="str">
        <f t="shared" si="61"/>
        <v/>
      </c>
      <c r="BC91" s="12" t="str">
        <f t="shared" si="62"/>
        <v/>
      </c>
      <c r="BD91" s="12" t="str">
        <f t="shared" si="63"/>
        <v/>
      </c>
      <c r="BE91" s="12" t="str">
        <f t="shared" si="64"/>
        <v/>
      </c>
      <c r="BF91" s="12" t="str">
        <f>_xlfn.IFNA(VLOOKUP(Y91,对应表!$Z:$AA,2,FALSE)&amp;Z91,"")</f>
        <v/>
      </c>
      <c r="BG91" s="12" t="str">
        <f>_xlfn.IFNA(VLOOKUP(AA91,对应表!$Z:$AA,2,FALSE)&amp;AB91,"")</f>
        <v/>
      </c>
      <c r="BH91" s="12" t="str">
        <f>_xlfn.IFNA(VLOOKUP(AC91,对应表!$Z:$AA,2,FALSE)&amp;AD91,"")</f>
        <v/>
      </c>
      <c r="BI91" s="12" t="str">
        <f>_xlfn.IFNA(VLOOKUP(AE91,对应表!$Z:$AA,2,FALSE)&amp;AF91,"")</f>
        <v/>
      </c>
      <c r="BJ91" s="12" t="str">
        <f>_xlfn.IFNA(VLOOKUP(AG91,对应表!$Z:$AA,2,FALSE)&amp;AH91,"")</f>
        <v/>
      </c>
      <c r="BL91">
        <f t="shared" ref="BL91" si="77">IF(Z91="",IF(U91="",AO91,U91),Z91)</f>
        <v>0</v>
      </c>
      <c r="BM91" t="str">
        <f t="shared" ref="BM91" si="78">IF(AB91="","",AB91)</f>
        <v/>
      </c>
    </row>
    <row r="92" spans="8:65" x14ac:dyDescent="0.15">
      <c r="K92" t="str">
        <f t="shared" ref="K92" si="79">R92</f>
        <v>主动防御增加0.2</v>
      </c>
      <c r="L92" s="6" t="str">
        <f>Q92&amp;":"&amp;M92&amp;":"&amp;VLOOKUP(N92,对应表!B:C,2,FALSE)&amp;":"&amp;IF(buff!O92="",0,O92)</f>
        <v>88:100:2:0</v>
      </c>
      <c r="M92">
        <v>100</v>
      </c>
      <c r="N92" s="1" t="s">
        <v>463</v>
      </c>
      <c r="O92">
        <v>0</v>
      </c>
      <c r="P92">
        <f t="shared" si="68"/>
        <v>20</v>
      </c>
      <c r="Q92">
        <v>88</v>
      </c>
      <c r="R92" s="4" t="s">
        <v>1690</v>
      </c>
      <c r="S92" s="4" t="str">
        <f t="shared" si="73"/>
        <v>主动防御增加0.2</v>
      </c>
      <c r="T92" t="s">
        <v>307</v>
      </c>
      <c r="Y92" t="s">
        <v>1644</v>
      </c>
      <c r="Z92">
        <v>20</v>
      </c>
      <c r="AI92" s="12" t="str">
        <f t="shared" ref="AI92" si="80">IF(BF92="","",BF92)&amp;IF(BG92="","","|"&amp;BG92)&amp;IF(BH92="","","|"&amp;BH92)&amp;IF(BI92="","","|"&amp;BI92)&amp;IF(BJ92="","","|"&amp;BJ92)</f>
        <v>DEF_P:20</v>
      </c>
      <c r="AR92">
        <v>3</v>
      </c>
      <c r="AU92" s="4"/>
      <c r="AV92" s="4"/>
      <c r="AW92" s="4"/>
      <c r="AX92" s="4"/>
      <c r="AZ92" s="12" t="str">
        <f t="shared" ref="AZ92" si="81">IF(BA92="","",BA92)&amp;IF(BB92="","","|"&amp;BB92)&amp;IF(BC92="","","|"&amp;BC92)&amp;IF(BD92="","","|"&amp;BD92)&amp;IF(BE92="","","|"&amp;BE92)</f>
        <v/>
      </c>
      <c r="BA92" s="12" t="str">
        <f t="shared" si="60"/>
        <v/>
      </c>
      <c r="BB92" s="12" t="str">
        <f t="shared" si="61"/>
        <v/>
      </c>
      <c r="BC92" s="12" t="str">
        <f t="shared" si="62"/>
        <v/>
      </c>
      <c r="BD92" s="12" t="str">
        <f t="shared" si="63"/>
        <v/>
      </c>
      <c r="BE92" s="12" t="str">
        <f t="shared" si="64"/>
        <v/>
      </c>
      <c r="BF92" s="12" t="str">
        <f>_xlfn.IFNA(VLOOKUP(Y92,对应表!$Z:$AA,2,FALSE)&amp;Z92,"")</f>
        <v>DEF_P:20</v>
      </c>
      <c r="BG92" s="12" t="str">
        <f>_xlfn.IFNA(VLOOKUP(AA92,对应表!$Z:$AA,2,FALSE)&amp;AB92,"")</f>
        <v/>
      </c>
      <c r="BH92" s="12" t="str">
        <f>_xlfn.IFNA(VLOOKUP(AC92,对应表!$Z:$AA,2,FALSE)&amp;AD92,"")</f>
        <v/>
      </c>
      <c r="BI92" s="12" t="str">
        <f>_xlfn.IFNA(VLOOKUP(AE92,对应表!$Z:$AA,2,FALSE)&amp;AF92,"")</f>
        <v/>
      </c>
      <c r="BJ92" s="12" t="str">
        <f>_xlfn.IFNA(VLOOKUP(AG92,对应表!$Z:$AA,2,FALSE)&amp;AH92,"")</f>
        <v/>
      </c>
      <c r="BL92">
        <f t="shared" ref="BL92" si="82">IF(Z92="",IF(U92="",AO92,U92),Z92)</f>
        <v>20</v>
      </c>
      <c r="BM92" t="str">
        <f t="shared" ref="BM92" si="83">IF(AB92="","",AB92)</f>
        <v/>
      </c>
    </row>
    <row r="93" spans="8:65" x14ac:dyDescent="0.15">
      <c r="K93" t="str">
        <f t="shared" ref="K93" si="84">R93</f>
        <v>主动攻击增加0.1</v>
      </c>
      <c r="L93" s="6" t="str">
        <f>Q93&amp;":"&amp;M93&amp;":"&amp;VLOOKUP(N93,对应表!B:C,2,FALSE)&amp;":"&amp;IF(buff!O93="",0,O93)</f>
        <v>89:100:2:0</v>
      </c>
      <c r="M93">
        <v>100</v>
      </c>
      <c r="N93" s="1" t="s">
        <v>463</v>
      </c>
      <c r="O93">
        <v>0</v>
      </c>
      <c r="P93">
        <f t="shared" si="68"/>
        <v>10</v>
      </c>
      <c r="Q93">
        <v>89</v>
      </c>
      <c r="R93" s="4" t="s">
        <v>1691</v>
      </c>
      <c r="S93" s="4" t="str">
        <f t="shared" si="73"/>
        <v>主动攻击增加0.1</v>
      </c>
      <c r="T93" t="s">
        <v>307</v>
      </c>
      <c r="Y93" t="s">
        <v>308</v>
      </c>
      <c r="Z93">
        <v>10</v>
      </c>
      <c r="AI93" s="12" t="str">
        <f t="shared" ref="AI93" si="85">IF(BF93="","",BF93)&amp;IF(BG93="","","|"&amp;BG93)&amp;IF(BH93="","","|"&amp;BH93)&amp;IF(BI93="","","|"&amp;BI93)&amp;IF(BJ93="","","|"&amp;BJ93)</f>
        <v>ATK_P:10</v>
      </c>
      <c r="AR93">
        <v>3</v>
      </c>
      <c r="AU93" s="4"/>
      <c r="AV93" s="4"/>
      <c r="AW93" s="4"/>
      <c r="AX93" s="4"/>
      <c r="AZ93" s="12" t="str">
        <f t="shared" ref="AZ93" si="86">IF(BA93="","",BA93)&amp;IF(BB93="","","|"&amp;BB93)&amp;IF(BC93="","","|"&amp;BC93)&amp;IF(BD93="","","|"&amp;BD93)&amp;IF(BE93="","","|"&amp;BE93)</f>
        <v/>
      </c>
      <c r="BA93" s="12" t="str">
        <f t="shared" si="60"/>
        <v/>
      </c>
      <c r="BB93" s="12" t="str">
        <f t="shared" si="61"/>
        <v/>
      </c>
      <c r="BC93" s="12" t="str">
        <f t="shared" si="62"/>
        <v/>
      </c>
      <c r="BD93" s="12" t="str">
        <f t="shared" si="63"/>
        <v/>
      </c>
      <c r="BE93" s="12" t="str">
        <f t="shared" si="64"/>
        <v/>
      </c>
      <c r="BF93" s="12" t="str">
        <f>_xlfn.IFNA(VLOOKUP(Y93,对应表!$Z:$AA,2,FALSE)&amp;Z93,"")</f>
        <v>ATK_P:10</v>
      </c>
      <c r="BG93" s="12" t="str">
        <f>_xlfn.IFNA(VLOOKUP(AA93,对应表!$Z:$AA,2,FALSE)&amp;AB93,"")</f>
        <v/>
      </c>
      <c r="BH93" s="12" t="str">
        <f>_xlfn.IFNA(VLOOKUP(AC93,对应表!$Z:$AA,2,FALSE)&amp;AD93,"")</f>
        <v/>
      </c>
      <c r="BI93" s="12" t="str">
        <f>_xlfn.IFNA(VLOOKUP(AE93,对应表!$Z:$AA,2,FALSE)&amp;AF93,"")</f>
        <v/>
      </c>
      <c r="BJ93" s="12" t="str">
        <f>_xlfn.IFNA(VLOOKUP(AG93,对应表!$Z:$AA,2,FALSE)&amp;AH93,"")</f>
        <v/>
      </c>
      <c r="BL93">
        <f t="shared" ref="BL93" si="87">IF(Z93="",IF(U93="",AO93,U93),Z93)</f>
        <v>10</v>
      </c>
      <c r="BM93" t="str">
        <f t="shared" ref="BM93" si="88">IF(AB93="","",AB93)</f>
        <v/>
      </c>
    </row>
    <row r="94" spans="8:65" x14ac:dyDescent="0.15">
      <c r="K94" t="str">
        <f t="shared" ref="K94" si="89">R94</f>
        <v>主动攻击增加0.2</v>
      </c>
      <c r="L94" s="6" t="str">
        <f>Q94&amp;":"&amp;M94&amp;":"&amp;VLOOKUP(N94,对应表!B:C,2,FALSE)&amp;":"&amp;IF(buff!O94="",0,O94)</f>
        <v>90:100:2:0</v>
      </c>
      <c r="M94">
        <v>100</v>
      </c>
      <c r="N94" s="1" t="s">
        <v>463</v>
      </c>
      <c r="O94">
        <v>0</v>
      </c>
      <c r="P94">
        <f t="shared" si="68"/>
        <v>20</v>
      </c>
      <c r="Q94">
        <v>90</v>
      </c>
      <c r="R94" s="4" t="s">
        <v>1692</v>
      </c>
      <c r="S94" s="4" t="str">
        <f t="shared" si="73"/>
        <v>主动攻击增加0.2</v>
      </c>
      <c r="T94" t="s">
        <v>307</v>
      </c>
      <c r="Y94" t="s">
        <v>308</v>
      </c>
      <c r="Z94">
        <v>20</v>
      </c>
      <c r="AI94" s="12" t="str">
        <f t="shared" ref="AI94" si="90">IF(BF94="","",BF94)&amp;IF(BG94="","","|"&amp;BG94)&amp;IF(BH94="","","|"&amp;BH94)&amp;IF(BI94="","","|"&amp;BI94)&amp;IF(BJ94="","","|"&amp;BJ94)</f>
        <v>ATK_P:20</v>
      </c>
      <c r="AR94">
        <v>3</v>
      </c>
      <c r="AU94" s="4"/>
      <c r="AV94" s="4"/>
      <c r="AW94" s="4"/>
      <c r="AX94" s="4"/>
      <c r="AZ94" s="12" t="str">
        <f t="shared" ref="AZ94" si="91">IF(BA94="","",BA94)&amp;IF(BB94="","","|"&amp;BB94)&amp;IF(BC94="","","|"&amp;BC94)&amp;IF(BD94="","","|"&amp;BD94)&amp;IF(BE94="","","|"&amp;BE94)</f>
        <v/>
      </c>
      <c r="BA94" s="12" t="str">
        <f t="shared" si="60"/>
        <v/>
      </c>
      <c r="BB94" s="12" t="str">
        <f t="shared" si="61"/>
        <v/>
      </c>
      <c r="BC94" s="12" t="str">
        <f t="shared" si="62"/>
        <v/>
      </c>
      <c r="BD94" s="12" t="str">
        <f t="shared" si="63"/>
        <v/>
      </c>
      <c r="BE94" s="12" t="str">
        <f t="shared" si="64"/>
        <v/>
      </c>
      <c r="BF94" s="12" t="str">
        <f>_xlfn.IFNA(VLOOKUP(Y94,对应表!$Z:$AA,2,FALSE)&amp;Z94,"")</f>
        <v>ATK_P:20</v>
      </c>
      <c r="BG94" s="12" t="str">
        <f>_xlfn.IFNA(VLOOKUP(AA94,对应表!$Z:$AA,2,FALSE)&amp;AB94,"")</f>
        <v/>
      </c>
      <c r="BH94" s="12" t="str">
        <f>_xlfn.IFNA(VLOOKUP(AC94,对应表!$Z:$AA,2,FALSE)&amp;AD94,"")</f>
        <v/>
      </c>
      <c r="BI94" s="12" t="str">
        <f>_xlfn.IFNA(VLOOKUP(AE94,对应表!$Z:$AA,2,FALSE)&amp;AF94,"")</f>
        <v/>
      </c>
      <c r="BJ94" s="12" t="str">
        <f>_xlfn.IFNA(VLOOKUP(AG94,对应表!$Z:$AA,2,FALSE)&amp;AH94,"")</f>
        <v/>
      </c>
      <c r="BL94">
        <f t="shared" ref="BL94" si="92">IF(Z94="",IF(U94="",AO94,U94),Z94)</f>
        <v>20</v>
      </c>
      <c r="BM94" t="str">
        <f t="shared" ref="BM94" si="93">IF(AB94="","",AB94)</f>
        <v/>
      </c>
    </row>
    <row r="95" spans="8:65" x14ac:dyDescent="0.15">
      <c r="K95" t="str">
        <f>R95</f>
        <v>主动死亡回血</v>
      </c>
      <c r="L95" s="6" t="str">
        <f>Q95&amp;":"&amp;M95&amp;":"&amp;VLOOKUP(N95,对应表!B:C,2,FALSE)&amp;":"&amp;IF(buff!O95="",0,O95)</f>
        <v>91:100:5:0</v>
      </c>
      <c r="M95">
        <v>100</v>
      </c>
      <c r="N95" s="1" t="s">
        <v>123</v>
      </c>
      <c r="O95">
        <v>0</v>
      </c>
      <c r="P95">
        <f t="shared" si="68"/>
        <v>0</v>
      </c>
      <c r="Q95">
        <v>91</v>
      </c>
      <c r="R95" s="4" t="s">
        <v>1693</v>
      </c>
      <c r="S95" s="4" t="str">
        <f t="shared" si="73"/>
        <v>主动死亡回血</v>
      </c>
      <c r="T95" t="s">
        <v>141</v>
      </c>
      <c r="V95">
        <v>25</v>
      </c>
      <c r="AI95" s="12" t="str">
        <f t="shared" ref="AI95" si="94">IF(BF95="","",BF95)&amp;IF(BG95="","","|"&amp;BG95)&amp;IF(BH95="","","|"&amp;BH95)&amp;IF(BI95="","","|"&amp;BI95)&amp;IF(BJ95="","","|"&amp;BJ95)</f>
        <v/>
      </c>
      <c r="AR95">
        <v>5</v>
      </c>
      <c r="AU95" s="4"/>
      <c r="AV95" s="4"/>
      <c r="AW95" s="4"/>
      <c r="AX95" s="4"/>
      <c r="AZ95" s="12" t="str">
        <f t="shared" ref="AZ95" si="95">IF(BA95="","",BA95)&amp;IF(BB95="","","|"&amp;BB95)&amp;IF(BC95="","","|"&amp;BC95)&amp;IF(BD95="","","|"&amp;BD95)&amp;IF(BE95="","","|"&amp;BE95)</f>
        <v/>
      </c>
      <c r="BA95" s="12" t="str">
        <f t="shared" si="60"/>
        <v/>
      </c>
      <c r="BB95" s="12" t="str">
        <f t="shared" si="61"/>
        <v/>
      </c>
      <c r="BC95" s="12" t="str">
        <f t="shared" si="62"/>
        <v/>
      </c>
      <c r="BD95" s="12" t="str">
        <f t="shared" si="63"/>
        <v/>
      </c>
      <c r="BE95" s="12" t="str">
        <f t="shared" si="64"/>
        <v/>
      </c>
      <c r="BF95" s="12" t="str">
        <f>_xlfn.IFNA(VLOOKUP(Y95,对应表!$Z:$AA,2,FALSE)&amp;Z95,"")</f>
        <v/>
      </c>
      <c r="BG95" s="12" t="str">
        <f>_xlfn.IFNA(VLOOKUP(AA95,对应表!$Z:$AA,2,FALSE)&amp;AB95,"")</f>
        <v/>
      </c>
      <c r="BH95" s="12" t="str">
        <f>_xlfn.IFNA(VLOOKUP(AC95,对应表!$Z:$AA,2,FALSE)&amp;AD95,"")</f>
        <v/>
      </c>
      <c r="BI95" s="12" t="str">
        <f>_xlfn.IFNA(VLOOKUP(AE95,对应表!$Z:$AA,2,FALSE)&amp;AF95,"")</f>
        <v/>
      </c>
      <c r="BJ95" s="12" t="str">
        <f>_xlfn.IFNA(VLOOKUP(AG95,对应表!$Z:$AA,2,FALSE)&amp;AH95,"")</f>
        <v/>
      </c>
      <c r="BL95">
        <f t="shared" ref="BL95" si="96">IF(Z95="",IF(U95="",AO95,U95),Z95)</f>
        <v>0</v>
      </c>
      <c r="BM95" t="str">
        <f t="shared" ref="BM95" si="97">IF(AB95="","",AB95)</f>
        <v/>
      </c>
    </row>
    <row r="96" spans="8:65" x14ac:dyDescent="0.15">
      <c r="H96" t="s">
        <v>142</v>
      </c>
      <c r="I96">
        <v>1</v>
      </c>
      <c r="J96">
        <v>0.2</v>
      </c>
      <c r="K96" t="str">
        <f t="shared" ref="K96:K115" si="98">R96</f>
        <v>主动随机3体回血lv1</v>
      </c>
      <c r="L96" s="6" t="str">
        <f>Q96&amp;":"&amp;M96&amp;":"&amp;VLOOKUP(N96,对应表!B:C,2,FALSE)&amp;":"&amp;IF(buff!O96="",0,O96)</f>
        <v>92:100:3:3</v>
      </c>
      <c r="M96">
        <v>100</v>
      </c>
      <c r="N96" s="1" t="s">
        <v>122</v>
      </c>
      <c r="O96">
        <v>3</v>
      </c>
      <c r="P96">
        <f t="shared" si="68"/>
        <v>121</v>
      </c>
      <c r="Q96">
        <v>92</v>
      </c>
      <c r="R96" s="4" t="s">
        <v>1694</v>
      </c>
      <c r="S96" s="4" t="str">
        <f>R96</f>
        <v>主动随机3体回血lv1</v>
      </c>
      <c r="T96" t="s">
        <v>307</v>
      </c>
      <c r="U96">
        <f>INT(VLOOKUP($I96,角色属性概况!$I:$N,VLOOKUP($H96,对应表!$AD:$AE,2,FALSE),FALSE)*$J96)</f>
        <v>121</v>
      </c>
      <c r="AI96" s="12" t="str">
        <f t="shared" ref="AI96:AI115" si="99">IF(BF96="","",BF96)&amp;IF(BG96="","","|"&amp;BG96)&amp;IF(BH96="","","|"&amp;BH96)&amp;IF(BI96="","","|"&amp;BI96)&amp;IF(BJ96="","","|"&amp;BJ96)</f>
        <v/>
      </c>
      <c r="AQ96">
        <v>1</v>
      </c>
      <c r="AU96" s="4"/>
      <c r="AV96" s="4"/>
      <c r="AW96" s="4"/>
      <c r="AX96" s="4"/>
      <c r="AZ96" s="12" t="str">
        <f t="shared" ref="AZ96:AZ115" si="100">IF(BA96="","",BA96)&amp;IF(BB96="","","|"&amp;BB96)&amp;IF(BC96="","","|"&amp;BC96)&amp;IF(BD96="","","|"&amp;BD96)&amp;IF(BE96="","","|"&amp;BE96)</f>
        <v/>
      </c>
      <c r="BA96" s="12" t="str">
        <f t="shared" si="60"/>
        <v/>
      </c>
      <c r="BB96" s="12" t="str">
        <f t="shared" si="61"/>
        <v/>
      </c>
      <c r="BC96" s="12" t="str">
        <f t="shared" si="62"/>
        <v/>
      </c>
      <c r="BD96" s="12" t="str">
        <f t="shared" si="63"/>
        <v/>
      </c>
      <c r="BE96" s="12" t="str">
        <f t="shared" si="64"/>
        <v/>
      </c>
      <c r="BF96" s="12" t="str">
        <f>_xlfn.IFNA(VLOOKUP(Y96,对应表!$Z:$AA,2,FALSE)&amp;Z96,"")</f>
        <v/>
      </c>
      <c r="BG96" s="12" t="str">
        <f>_xlfn.IFNA(VLOOKUP(AA96,对应表!$Z:$AA,2,FALSE)&amp;AB96,"")</f>
        <v/>
      </c>
      <c r="BH96" s="12" t="str">
        <f>_xlfn.IFNA(VLOOKUP(AC96,对应表!$Z:$AA,2,FALSE)&amp;AD96,"")</f>
        <v/>
      </c>
      <c r="BI96" s="12" t="str">
        <f>_xlfn.IFNA(VLOOKUP(AE96,对应表!$Z:$AA,2,FALSE)&amp;AF96,"")</f>
        <v/>
      </c>
      <c r="BJ96" s="12" t="str">
        <f>_xlfn.IFNA(VLOOKUP(AG96,对应表!$Z:$AA,2,FALSE)&amp;AH96,"")</f>
        <v/>
      </c>
      <c r="BL96">
        <f t="shared" ref="BL96:BL115" si="101">IF(Z96="",IF(U96="",AO96,U96),Z96)</f>
        <v>121</v>
      </c>
      <c r="BM96" t="str">
        <f t="shared" ref="BM96:BM115" si="102">IF(AB96="","",AB96)</f>
        <v/>
      </c>
    </row>
    <row r="97" spans="8:65" x14ac:dyDescent="0.15">
      <c r="H97" t="s">
        <v>142</v>
      </c>
      <c r="I97">
        <v>2</v>
      </c>
      <c r="J97">
        <v>0.2</v>
      </c>
      <c r="K97" t="str">
        <f t="shared" si="98"/>
        <v>主动随机3体回血lv2</v>
      </c>
      <c r="L97" s="6" t="str">
        <f>Q97&amp;":"&amp;M97&amp;":"&amp;VLOOKUP(N97,对应表!B:C,2,FALSE)&amp;":"&amp;IF(buff!O97="",0,O97)</f>
        <v>93:100:3:3</v>
      </c>
      <c r="M97">
        <v>100</v>
      </c>
      <c r="N97" s="1" t="s">
        <v>122</v>
      </c>
      <c r="O97">
        <v>3</v>
      </c>
      <c r="P97">
        <f t="shared" si="68"/>
        <v>179</v>
      </c>
      <c r="Q97">
        <v>93</v>
      </c>
      <c r="R97" s="4" t="s">
        <v>1695</v>
      </c>
      <c r="S97" s="4" t="str">
        <f t="shared" ref="S97:S136" si="103">R97</f>
        <v>主动随机3体回血lv2</v>
      </c>
      <c r="T97" t="s">
        <v>307</v>
      </c>
      <c r="U97">
        <f>INT(VLOOKUP($I97,角色属性概况!$I:$N,VLOOKUP($H97,对应表!$AD:$AE,2,FALSE),FALSE)*$J97)</f>
        <v>179</v>
      </c>
      <c r="AI97" s="12" t="str">
        <f t="shared" si="99"/>
        <v/>
      </c>
      <c r="AQ97">
        <v>1</v>
      </c>
      <c r="AU97" s="4"/>
      <c r="AV97" s="4"/>
      <c r="AW97" s="4"/>
      <c r="AX97" s="4"/>
      <c r="AZ97" s="12" t="str">
        <f t="shared" si="100"/>
        <v/>
      </c>
      <c r="BA97" s="12" t="str">
        <f t="shared" si="60"/>
        <v/>
      </c>
      <c r="BB97" s="12" t="str">
        <f t="shared" si="61"/>
        <v/>
      </c>
      <c r="BC97" s="12" t="str">
        <f t="shared" si="62"/>
        <v/>
      </c>
      <c r="BD97" s="12" t="str">
        <f t="shared" si="63"/>
        <v/>
      </c>
      <c r="BE97" s="12" t="str">
        <f t="shared" si="64"/>
        <v/>
      </c>
      <c r="BF97" s="12" t="str">
        <f>_xlfn.IFNA(VLOOKUP(Y97,对应表!$Z:$AA,2,FALSE)&amp;Z97,"")</f>
        <v/>
      </c>
      <c r="BG97" s="12" t="str">
        <f>_xlfn.IFNA(VLOOKUP(AA97,对应表!$Z:$AA,2,FALSE)&amp;AB97,"")</f>
        <v/>
      </c>
      <c r="BH97" s="12" t="str">
        <f>_xlfn.IFNA(VLOOKUP(AC97,对应表!$Z:$AA,2,FALSE)&amp;AD97,"")</f>
        <v/>
      </c>
      <c r="BI97" s="12" t="str">
        <f>_xlfn.IFNA(VLOOKUP(AE97,对应表!$Z:$AA,2,FALSE)&amp;AF97,"")</f>
        <v/>
      </c>
      <c r="BJ97" s="12" t="str">
        <f>_xlfn.IFNA(VLOOKUP(AG97,对应表!$Z:$AA,2,FALSE)&amp;AH97,"")</f>
        <v/>
      </c>
      <c r="BL97">
        <f t="shared" si="101"/>
        <v>179</v>
      </c>
      <c r="BM97" t="str">
        <f t="shared" si="102"/>
        <v/>
      </c>
    </row>
    <row r="98" spans="8:65" x14ac:dyDescent="0.15">
      <c r="H98" t="s">
        <v>142</v>
      </c>
      <c r="I98">
        <v>3</v>
      </c>
      <c r="J98">
        <v>0.2</v>
      </c>
      <c r="K98" t="str">
        <f t="shared" si="98"/>
        <v>主动随机3体回血lv3</v>
      </c>
      <c r="L98" s="6" t="str">
        <f>Q98&amp;":"&amp;M98&amp;":"&amp;VLOOKUP(N98,对应表!B:C,2,FALSE)&amp;":"&amp;IF(buff!O98="",0,O98)</f>
        <v>94:100:3:3</v>
      </c>
      <c r="M98">
        <v>100</v>
      </c>
      <c r="N98" s="1" t="s">
        <v>122</v>
      </c>
      <c r="O98">
        <v>3</v>
      </c>
      <c r="P98">
        <f t="shared" si="68"/>
        <v>236</v>
      </c>
      <c r="Q98">
        <v>94</v>
      </c>
      <c r="R98" s="4" t="s">
        <v>1696</v>
      </c>
      <c r="S98" s="4" t="str">
        <f t="shared" si="103"/>
        <v>主动随机3体回血lv3</v>
      </c>
      <c r="T98" t="s">
        <v>307</v>
      </c>
      <c r="U98">
        <f>INT(VLOOKUP($I98,角色属性概况!$I:$N,VLOOKUP($H98,对应表!$AD:$AE,2,FALSE),FALSE)*$J98)</f>
        <v>236</v>
      </c>
      <c r="AI98" s="12" t="str">
        <f t="shared" si="99"/>
        <v/>
      </c>
      <c r="AQ98">
        <v>1</v>
      </c>
      <c r="AU98" s="4"/>
      <c r="AV98" s="4"/>
      <c r="AW98" s="4"/>
      <c r="AX98" s="4"/>
      <c r="AZ98" s="12" t="str">
        <f t="shared" si="100"/>
        <v/>
      </c>
      <c r="BA98" s="12" t="str">
        <f t="shared" si="60"/>
        <v/>
      </c>
      <c r="BB98" s="12" t="str">
        <f t="shared" si="61"/>
        <v/>
      </c>
      <c r="BC98" s="12" t="str">
        <f t="shared" si="62"/>
        <v/>
      </c>
      <c r="BD98" s="12" t="str">
        <f t="shared" si="63"/>
        <v/>
      </c>
      <c r="BE98" s="12" t="str">
        <f t="shared" si="64"/>
        <v/>
      </c>
      <c r="BF98" s="12" t="str">
        <f>_xlfn.IFNA(VLOOKUP(Y98,对应表!$Z:$AA,2,FALSE)&amp;Z98,"")</f>
        <v/>
      </c>
      <c r="BG98" s="12" t="str">
        <f>_xlfn.IFNA(VLOOKUP(AA98,对应表!$Z:$AA,2,FALSE)&amp;AB98,"")</f>
        <v/>
      </c>
      <c r="BH98" s="12" t="str">
        <f>_xlfn.IFNA(VLOOKUP(AC98,对应表!$Z:$AA,2,FALSE)&amp;AD98,"")</f>
        <v/>
      </c>
      <c r="BI98" s="12" t="str">
        <f>_xlfn.IFNA(VLOOKUP(AE98,对应表!$Z:$AA,2,FALSE)&amp;AF98,"")</f>
        <v/>
      </c>
      <c r="BJ98" s="12" t="str">
        <f>_xlfn.IFNA(VLOOKUP(AG98,对应表!$Z:$AA,2,FALSE)&amp;AH98,"")</f>
        <v/>
      </c>
      <c r="BL98">
        <f t="shared" si="101"/>
        <v>236</v>
      </c>
      <c r="BM98" t="str">
        <f t="shared" si="102"/>
        <v/>
      </c>
    </row>
    <row r="99" spans="8:65" x14ac:dyDescent="0.15">
      <c r="H99" t="s">
        <v>142</v>
      </c>
      <c r="I99">
        <v>4</v>
      </c>
      <c r="J99">
        <v>0.2</v>
      </c>
      <c r="K99" t="str">
        <f t="shared" si="98"/>
        <v>主动随机3体回血lv4</v>
      </c>
      <c r="L99" s="6" t="str">
        <f>Q99&amp;":"&amp;M99&amp;":"&amp;VLOOKUP(N99,对应表!B:C,2,FALSE)&amp;":"&amp;IF(buff!O99="",0,O99)</f>
        <v>95:100:3:3</v>
      </c>
      <c r="M99">
        <v>100</v>
      </c>
      <c r="N99" s="1" t="s">
        <v>122</v>
      </c>
      <c r="O99">
        <v>3</v>
      </c>
      <c r="P99">
        <f t="shared" si="68"/>
        <v>294</v>
      </c>
      <c r="Q99">
        <v>95</v>
      </c>
      <c r="R99" s="4" t="s">
        <v>1697</v>
      </c>
      <c r="S99" s="4" t="str">
        <f t="shared" si="103"/>
        <v>主动随机3体回血lv4</v>
      </c>
      <c r="T99" t="s">
        <v>307</v>
      </c>
      <c r="U99">
        <f>INT(VLOOKUP($I99,角色属性概况!$I:$N,VLOOKUP($H99,对应表!$AD:$AE,2,FALSE),FALSE)*$J99)</f>
        <v>294</v>
      </c>
      <c r="AI99" s="12" t="str">
        <f t="shared" si="99"/>
        <v/>
      </c>
      <c r="AQ99">
        <v>1</v>
      </c>
      <c r="AU99" s="4"/>
      <c r="AV99" s="4"/>
      <c r="AW99" s="4"/>
      <c r="AX99" s="4"/>
      <c r="AZ99" s="12" t="str">
        <f t="shared" si="100"/>
        <v/>
      </c>
      <c r="BA99" s="12" t="str">
        <f t="shared" si="60"/>
        <v/>
      </c>
      <c r="BB99" s="12" t="str">
        <f t="shared" si="61"/>
        <v/>
      </c>
      <c r="BC99" s="12" t="str">
        <f t="shared" si="62"/>
        <v/>
      </c>
      <c r="BD99" s="12" t="str">
        <f t="shared" si="63"/>
        <v/>
      </c>
      <c r="BE99" s="12" t="str">
        <f t="shared" si="64"/>
        <v/>
      </c>
      <c r="BF99" s="12" t="str">
        <f>_xlfn.IFNA(VLOOKUP(Y99,对应表!$Z:$AA,2,FALSE)&amp;Z99,"")</f>
        <v/>
      </c>
      <c r="BG99" s="12" t="str">
        <f>_xlfn.IFNA(VLOOKUP(AA99,对应表!$Z:$AA,2,FALSE)&amp;AB99,"")</f>
        <v/>
      </c>
      <c r="BH99" s="12" t="str">
        <f>_xlfn.IFNA(VLOOKUP(AC99,对应表!$Z:$AA,2,FALSE)&amp;AD99,"")</f>
        <v/>
      </c>
      <c r="BI99" s="12" t="str">
        <f>_xlfn.IFNA(VLOOKUP(AE99,对应表!$Z:$AA,2,FALSE)&amp;AF99,"")</f>
        <v/>
      </c>
      <c r="BJ99" s="12" t="str">
        <f>_xlfn.IFNA(VLOOKUP(AG99,对应表!$Z:$AA,2,FALSE)&amp;AH99,"")</f>
        <v/>
      </c>
      <c r="BL99">
        <f t="shared" si="101"/>
        <v>294</v>
      </c>
      <c r="BM99" t="str">
        <f t="shared" si="102"/>
        <v/>
      </c>
    </row>
    <row r="100" spans="8:65" x14ac:dyDescent="0.15">
      <c r="H100" t="s">
        <v>142</v>
      </c>
      <c r="I100">
        <v>5</v>
      </c>
      <c r="J100">
        <v>0.2</v>
      </c>
      <c r="K100" t="str">
        <f t="shared" si="98"/>
        <v>主动随机3体回血lv5</v>
      </c>
      <c r="L100" s="6" t="str">
        <f>Q100&amp;":"&amp;M100&amp;":"&amp;VLOOKUP(N100,对应表!B:C,2,FALSE)&amp;":"&amp;IF(buff!O100="",0,O100)</f>
        <v>96:100:3:3</v>
      </c>
      <c r="M100">
        <v>100</v>
      </c>
      <c r="N100" s="1" t="s">
        <v>122</v>
      </c>
      <c r="O100">
        <v>3</v>
      </c>
      <c r="P100">
        <f t="shared" si="68"/>
        <v>361</v>
      </c>
      <c r="Q100">
        <v>96</v>
      </c>
      <c r="R100" s="4" t="s">
        <v>1698</v>
      </c>
      <c r="S100" s="4" t="str">
        <f t="shared" si="103"/>
        <v>主动随机3体回血lv5</v>
      </c>
      <c r="T100" t="s">
        <v>307</v>
      </c>
      <c r="U100">
        <f>INT(VLOOKUP($I100,角色属性概况!$I:$N,VLOOKUP($H100,对应表!$AD:$AE,2,FALSE),FALSE)*$J100)</f>
        <v>361</v>
      </c>
      <c r="AI100" s="12" t="str">
        <f t="shared" si="99"/>
        <v/>
      </c>
      <c r="AQ100">
        <v>1</v>
      </c>
      <c r="AU100" s="4"/>
      <c r="AV100" s="4"/>
      <c r="AW100" s="4"/>
      <c r="AX100" s="4"/>
      <c r="AZ100" s="12" t="str">
        <f t="shared" si="100"/>
        <v/>
      </c>
      <c r="BA100" s="12" t="str">
        <f t="shared" si="60"/>
        <v/>
      </c>
      <c r="BB100" s="12" t="str">
        <f t="shared" si="61"/>
        <v/>
      </c>
      <c r="BC100" s="12" t="str">
        <f t="shared" si="62"/>
        <v/>
      </c>
      <c r="BD100" s="12" t="str">
        <f t="shared" si="63"/>
        <v/>
      </c>
      <c r="BE100" s="12" t="str">
        <f t="shared" si="64"/>
        <v/>
      </c>
      <c r="BF100" s="12" t="str">
        <f>_xlfn.IFNA(VLOOKUP(Y100,对应表!$Z:$AA,2,FALSE)&amp;Z100,"")</f>
        <v/>
      </c>
      <c r="BG100" s="12" t="str">
        <f>_xlfn.IFNA(VLOOKUP(AA100,对应表!$Z:$AA,2,FALSE)&amp;AB100,"")</f>
        <v/>
      </c>
      <c r="BH100" s="12" t="str">
        <f>_xlfn.IFNA(VLOOKUP(AC100,对应表!$Z:$AA,2,FALSE)&amp;AD100,"")</f>
        <v/>
      </c>
      <c r="BI100" s="12" t="str">
        <f>_xlfn.IFNA(VLOOKUP(AE100,对应表!$Z:$AA,2,FALSE)&amp;AF100,"")</f>
        <v/>
      </c>
      <c r="BJ100" s="12" t="str">
        <f>_xlfn.IFNA(VLOOKUP(AG100,对应表!$Z:$AA,2,FALSE)&amp;AH100,"")</f>
        <v/>
      </c>
      <c r="BL100">
        <f t="shared" si="101"/>
        <v>361</v>
      </c>
      <c r="BM100" t="str">
        <f t="shared" si="102"/>
        <v/>
      </c>
    </row>
    <row r="101" spans="8:65" x14ac:dyDescent="0.15">
      <c r="H101" t="s">
        <v>142</v>
      </c>
      <c r="I101">
        <v>6</v>
      </c>
      <c r="J101">
        <v>0.2</v>
      </c>
      <c r="K101" t="str">
        <f t="shared" si="98"/>
        <v>主动随机3体回血lv6</v>
      </c>
      <c r="L101" s="6" t="str">
        <f>Q101&amp;":"&amp;M101&amp;":"&amp;VLOOKUP(N101,对应表!B:C,2,FALSE)&amp;":"&amp;IF(buff!O101="",0,O101)</f>
        <v>97:100:3:3</v>
      </c>
      <c r="M101">
        <v>100</v>
      </c>
      <c r="N101" s="1" t="s">
        <v>122</v>
      </c>
      <c r="O101">
        <v>3</v>
      </c>
      <c r="P101">
        <f t="shared" si="68"/>
        <v>445</v>
      </c>
      <c r="Q101">
        <v>97</v>
      </c>
      <c r="R101" s="4" t="s">
        <v>1699</v>
      </c>
      <c r="S101" s="4" t="str">
        <f t="shared" si="103"/>
        <v>主动随机3体回血lv6</v>
      </c>
      <c r="T101" t="s">
        <v>307</v>
      </c>
      <c r="U101">
        <f>INT(VLOOKUP($I101,角色属性概况!$I:$N,VLOOKUP($H101,对应表!$AD:$AE,2,FALSE),FALSE)*$J101)</f>
        <v>445</v>
      </c>
      <c r="AI101" s="12" t="str">
        <f t="shared" si="99"/>
        <v/>
      </c>
      <c r="AQ101">
        <v>1</v>
      </c>
      <c r="AU101" s="4"/>
      <c r="AV101" s="4"/>
      <c r="AW101" s="4"/>
      <c r="AX101" s="4"/>
      <c r="AZ101" s="12" t="str">
        <f t="shared" si="100"/>
        <v/>
      </c>
      <c r="BA101" s="12" t="str">
        <f t="shared" ref="BA101:BA132" si="104">IF(_xlfn.IFNA(VLOOKUP(AU101,$K:$L,2,FALSE),"")=0,"",_xlfn.IFNA(VLOOKUP(AU101,$K:$L,2,FALSE),""))</f>
        <v/>
      </c>
      <c r="BB101" s="12" t="str">
        <f t="shared" ref="BB101:BB132" si="105">IF(_xlfn.IFNA(VLOOKUP(AV101,$K:$L,2,FALSE),"")=0,"",_xlfn.IFNA(VLOOKUP(AV101,$K:$L,2,FALSE),""))</f>
        <v/>
      </c>
      <c r="BC101" s="12" t="str">
        <f t="shared" ref="BC101:BC132" si="106">IF(_xlfn.IFNA(VLOOKUP(AW101,$K:$L,2,FALSE),"")=0,"",_xlfn.IFNA(VLOOKUP(AW101,$K:$L,2,FALSE),""))</f>
        <v/>
      </c>
      <c r="BD101" s="12" t="str">
        <f t="shared" ref="BD101:BD132" si="107">IF(_xlfn.IFNA(VLOOKUP(AX101,$K:$L,2,FALSE),"")=0,"",_xlfn.IFNA(VLOOKUP(AX101,$K:$L,2,FALSE),""))</f>
        <v/>
      </c>
      <c r="BE101" s="12" t="str">
        <f t="shared" ref="BE101:BE132" si="108">IF(_xlfn.IFNA(VLOOKUP(AY101,$K:$L,2,FALSE),"")=0,"",_xlfn.IFNA(VLOOKUP(AY101,$K:$L,2,FALSE),""))</f>
        <v/>
      </c>
      <c r="BF101" s="12" t="str">
        <f>_xlfn.IFNA(VLOOKUP(Y101,对应表!$Z:$AA,2,FALSE)&amp;Z101,"")</f>
        <v/>
      </c>
      <c r="BG101" s="12" t="str">
        <f>_xlfn.IFNA(VLOOKUP(AA101,对应表!$Z:$AA,2,FALSE)&amp;AB101,"")</f>
        <v/>
      </c>
      <c r="BH101" s="12" t="str">
        <f>_xlfn.IFNA(VLOOKUP(AC101,对应表!$Z:$AA,2,FALSE)&amp;AD101,"")</f>
        <v/>
      </c>
      <c r="BI101" s="12" t="str">
        <f>_xlfn.IFNA(VLOOKUP(AE101,对应表!$Z:$AA,2,FALSE)&amp;AF101,"")</f>
        <v/>
      </c>
      <c r="BJ101" s="12" t="str">
        <f>_xlfn.IFNA(VLOOKUP(AG101,对应表!$Z:$AA,2,FALSE)&amp;AH101,"")</f>
        <v/>
      </c>
      <c r="BL101">
        <f t="shared" si="101"/>
        <v>445</v>
      </c>
      <c r="BM101" t="str">
        <f t="shared" si="102"/>
        <v/>
      </c>
    </row>
    <row r="102" spans="8:65" x14ac:dyDescent="0.15">
      <c r="H102" t="s">
        <v>142</v>
      </c>
      <c r="I102">
        <v>7</v>
      </c>
      <c r="J102">
        <v>0.2</v>
      </c>
      <c r="K102" t="str">
        <f t="shared" si="98"/>
        <v>主动随机3体回血lv7</v>
      </c>
      <c r="L102" s="6" t="str">
        <f>Q102&amp;":"&amp;M102&amp;":"&amp;VLOOKUP(N102,对应表!B:C,2,FALSE)&amp;":"&amp;IF(buff!O102="",0,O102)</f>
        <v>98:100:3:3</v>
      </c>
      <c r="M102">
        <v>100</v>
      </c>
      <c r="N102" s="1" t="s">
        <v>122</v>
      </c>
      <c r="O102">
        <v>3</v>
      </c>
      <c r="P102">
        <f t="shared" si="68"/>
        <v>548</v>
      </c>
      <c r="Q102">
        <v>98</v>
      </c>
      <c r="R102" s="4" t="s">
        <v>1700</v>
      </c>
      <c r="S102" s="4" t="str">
        <f t="shared" si="103"/>
        <v>主动随机3体回血lv7</v>
      </c>
      <c r="T102" t="s">
        <v>307</v>
      </c>
      <c r="U102">
        <f>INT(VLOOKUP($I102,角色属性概况!$I:$N,VLOOKUP($H102,对应表!$AD:$AE,2,FALSE),FALSE)*$J102)</f>
        <v>548</v>
      </c>
      <c r="AI102" s="12" t="str">
        <f t="shared" si="99"/>
        <v/>
      </c>
      <c r="AQ102">
        <v>1</v>
      </c>
      <c r="AU102" s="4"/>
      <c r="AV102" s="4"/>
      <c r="AW102" s="4"/>
      <c r="AX102" s="4"/>
      <c r="AZ102" s="12" t="str">
        <f t="shared" si="100"/>
        <v/>
      </c>
      <c r="BA102" s="12" t="str">
        <f t="shared" si="104"/>
        <v/>
      </c>
      <c r="BB102" s="12" t="str">
        <f t="shared" si="105"/>
        <v/>
      </c>
      <c r="BC102" s="12" t="str">
        <f t="shared" si="106"/>
        <v/>
      </c>
      <c r="BD102" s="12" t="str">
        <f t="shared" si="107"/>
        <v/>
      </c>
      <c r="BE102" s="12" t="str">
        <f t="shared" si="108"/>
        <v/>
      </c>
      <c r="BF102" s="12" t="str">
        <f>_xlfn.IFNA(VLOOKUP(Y102,对应表!$Z:$AA,2,FALSE)&amp;Z102,"")</f>
        <v/>
      </c>
      <c r="BG102" s="12" t="str">
        <f>_xlfn.IFNA(VLOOKUP(AA102,对应表!$Z:$AA,2,FALSE)&amp;AB102,"")</f>
        <v/>
      </c>
      <c r="BH102" s="12" t="str">
        <f>_xlfn.IFNA(VLOOKUP(AC102,对应表!$Z:$AA,2,FALSE)&amp;AD102,"")</f>
        <v/>
      </c>
      <c r="BI102" s="12" t="str">
        <f>_xlfn.IFNA(VLOOKUP(AE102,对应表!$Z:$AA,2,FALSE)&amp;AF102,"")</f>
        <v/>
      </c>
      <c r="BJ102" s="12" t="str">
        <f>_xlfn.IFNA(VLOOKUP(AG102,对应表!$Z:$AA,2,FALSE)&amp;AH102,"")</f>
        <v/>
      </c>
      <c r="BL102">
        <f t="shared" si="101"/>
        <v>548</v>
      </c>
      <c r="BM102" t="str">
        <f t="shared" si="102"/>
        <v/>
      </c>
    </row>
    <row r="103" spans="8:65" x14ac:dyDescent="0.15">
      <c r="H103" t="s">
        <v>142</v>
      </c>
      <c r="I103">
        <v>8</v>
      </c>
      <c r="J103">
        <v>0.2</v>
      </c>
      <c r="K103" t="str">
        <f t="shared" si="98"/>
        <v>主动随机3体回血lv8</v>
      </c>
      <c r="L103" s="6" t="str">
        <f>Q103&amp;":"&amp;M103&amp;":"&amp;VLOOKUP(N103,对应表!B:C,2,FALSE)&amp;":"&amp;IF(buff!O103="",0,O103)</f>
        <v>99:100:3:3</v>
      </c>
      <c r="M103">
        <v>100</v>
      </c>
      <c r="N103" s="1" t="s">
        <v>122</v>
      </c>
      <c r="O103">
        <v>3</v>
      </c>
      <c r="P103">
        <f t="shared" si="68"/>
        <v>675</v>
      </c>
      <c r="Q103">
        <v>99</v>
      </c>
      <c r="R103" s="4" t="s">
        <v>1701</v>
      </c>
      <c r="S103" s="4" t="str">
        <f t="shared" si="103"/>
        <v>主动随机3体回血lv8</v>
      </c>
      <c r="T103" t="s">
        <v>307</v>
      </c>
      <c r="U103">
        <f>INT(VLOOKUP($I103,角色属性概况!$I:$N,VLOOKUP($H103,对应表!$AD:$AE,2,FALSE),FALSE)*$J103)</f>
        <v>675</v>
      </c>
      <c r="AI103" s="12" t="str">
        <f t="shared" si="99"/>
        <v/>
      </c>
      <c r="AQ103">
        <v>1</v>
      </c>
      <c r="AU103" s="4"/>
      <c r="AV103" s="4"/>
      <c r="AW103" s="4"/>
      <c r="AX103" s="4"/>
      <c r="AZ103" s="12" t="str">
        <f t="shared" si="100"/>
        <v/>
      </c>
      <c r="BA103" s="12" t="str">
        <f t="shared" si="104"/>
        <v/>
      </c>
      <c r="BB103" s="12" t="str">
        <f t="shared" si="105"/>
        <v/>
      </c>
      <c r="BC103" s="12" t="str">
        <f t="shared" si="106"/>
        <v/>
      </c>
      <c r="BD103" s="12" t="str">
        <f t="shared" si="107"/>
        <v/>
      </c>
      <c r="BE103" s="12" t="str">
        <f t="shared" si="108"/>
        <v/>
      </c>
      <c r="BF103" s="12" t="str">
        <f>_xlfn.IFNA(VLOOKUP(Y103,对应表!$Z:$AA,2,FALSE)&amp;Z103,"")</f>
        <v/>
      </c>
      <c r="BG103" s="12" t="str">
        <f>_xlfn.IFNA(VLOOKUP(AA103,对应表!$Z:$AA,2,FALSE)&amp;AB103,"")</f>
        <v/>
      </c>
      <c r="BH103" s="12" t="str">
        <f>_xlfn.IFNA(VLOOKUP(AC103,对应表!$Z:$AA,2,FALSE)&amp;AD103,"")</f>
        <v/>
      </c>
      <c r="BI103" s="12" t="str">
        <f>_xlfn.IFNA(VLOOKUP(AE103,对应表!$Z:$AA,2,FALSE)&amp;AF103,"")</f>
        <v/>
      </c>
      <c r="BJ103" s="12" t="str">
        <f>_xlfn.IFNA(VLOOKUP(AG103,对应表!$Z:$AA,2,FALSE)&amp;AH103,"")</f>
        <v/>
      </c>
      <c r="BL103">
        <f t="shared" si="101"/>
        <v>675</v>
      </c>
      <c r="BM103" t="str">
        <f t="shared" si="102"/>
        <v/>
      </c>
    </row>
    <row r="104" spans="8:65" x14ac:dyDescent="0.15">
      <c r="H104" t="s">
        <v>142</v>
      </c>
      <c r="I104">
        <v>9</v>
      </c>
      <c r="J104">
        <v>0.2</v>
      </c>
      <c r="K104" t="str">
        <f t="shared" si="98"/>
        <v>主动随机3体回血lv9</v>
      </c>
      <c r="L104" s="6" t="str">
        <f>Q104&amp;":"&amp;M104&amp;":"&amp;VLOOKUP(N104,对应表!B:C,2,FALSE)&amp;":"&amp;IF(buff!O104="",0,O104)</f>
        <v>100:100:3:3</v>
      </c>
      <c r="M104">
        <v>100</v>
      </c>
      <c r="N104" s="1" t="s">
        <v>122</v>
      </c>
      <c r="O104">
        <v>3</v>
      </c>
      <c r="P104">
        <f t="shared" si="68"/>
        <v>832</v>
      </c>
      <c r="Q104">
        <v>100</v>
      </c>
      <c r="R104" s="4" t="s">
        <v>1702</v>
      </c>
      <c r="S104" s="4" t="str">
        <f t="shared" si="103"/>
        <v>主动随机3体回血lv9</v>
      </c>
      <c r="T104" t="s">
        <v>307</v>
      </c>
      <c r="U104">
        <f>INT(VLOOKUP($I104,角色属性概况!$I:$N,VLOOKUP($H104,对应表!$AD:$AE,2,FALSE),FALSE)*$J104)</f>
        <v>832</v>
      </c>
      <c r="AI104" s="12" t="str">
        <f t="shared" si="99"/>
        <v/>
      </c>
      <c r="AQ104">
        <v>1</v>
      </c>
      <c r="AU104" s="4"/>
      <c r="AV104" s="4"/>
      <c r="AW104" s="4"/>
      <c r="AX104" s="4"/>
      <c r="AZ104" s="12" t="str">
        <f t="shared" si="100"/>
        <v/>
      </c>
      <c r="BA104" s="12" t="str">
        <f t="shared" si="104"/>
        <v/>
      </c>
      <c r="BB104" s="12" t="str">
        <f t="shared" si="105"/>
        <v/>
      </c>
      <c r="BC104" s="12" t="str">
        <f t="shared" si="106"/>
        <v/>
      </c>
      <c r="BD104" s="12" t="str">
        <f t="shared" si="107"/>
        <v/>
      </c>
      <c r="BE104" s="12" t="str">
        <f t="shared" si="108"/>
        <v/>
      </c>
      <c r="BF104" s="12" t="str">
        <f>_xlfn.IFNA(VLOOKUP(Y104,对应表!$Z:$AA,2,FALSE)&amp;Z104,"")</f>
        <v/>
      </c>
      <c r="BG104" s="12" t="str">
        <f>_xlfn.IFNA(VLOOKUP(AA104,对应表!$Z:$AA,2,FALSE)&amp;AB104,"")</f>
        <v/>
      </c>
      <c r="BH104" s="12" t="str">
        <f>_xlfn.IFNA(VLOOKUP(AC104,对应表!$Z:$AA,2,FALSE)&amp;AD104,"")</f>
        <v/>
      </c>
      <c r="BI104" s="12" t="str">
        <f>_xlfn.IFNA(VLOOKUP(AE104,对应表!$Z:$AA,2,FALSE)&amp;AF104,"")</f>
        <v/>
      </c>
      <c r="BJ104" s="12" t="str">
        <f>_xlfn.IFNA(VLOOKUP(AG104,对应表!$Z:$AA,2,FALSE)&amp;AH104,"")</f>
        <v/>
      </c>
      <c r="BL104">
        <f t="shared" si="101"/>
        <v>832</v>
      </c>
      <c r="BM104" t="str">
        <f t="shared" si="102"/>
        <v/>
      </c>
    </row>
    <row r="105" spans="8:65" x14ac:dyDescent="0.15">
      <c r="H105" t="s">
        <v>142</v>
      </c>
      <c r="I105">
        <v>10</v>
      </c>
      <c r="J105">
        <v>0.2</v>
      </c>
      <c r="K105" t="str">
        <f t="shared" si="98"/>
        <v>主动随机3体回血lv10</v>
      </c>
      <c r="L105" s="6" t="str">
        <f>Q105&amp;":"&amp;M105&amp;":"&amp;VLOOKUP(N105,对应表!B:C,2,FALSE)&amp;":"&amp;IF(buff!O105="",0,O105)</f>
        <v>101:100:3:3</v>
      </c>
      <c r="M105">
        <v>100</v>
      </c>
      <c r="N105" s="1" t="s">
        <v>122</v>
      </c>
      <c r="O105">
        <v>3</v>
      </c>
      <c r="P105">
        <f t="shared" si="68"/>
        <v>1024</v>
      </c>
      <c r="Q105">
        <v>101</v>
      </c>
      <c r="R105" s="4" t="s">
        <v>1703</v>
      </c>
      <c r="S105" s="4" t="str">
        <f t="shared" si="103"/>
        <v>主动随机3体回血lv10</v>
      </c>
      <c r="T105" t="s">
        <v>307</v>
      </c>
      <c r="U105">
        <f>INT(VLOOKUP($I105,角色属性概况!$I:$N,VLOOKUP($H105,对应表!$AD:$AE,2,FALSE),FALSE)*$J105)</f>
        <v>1024</v>
      </c>
      <c r="AI105" s="12" t="str">
        <f t="shared" si="99"/>
        <v/>
      </c>
      <c r="AQ105">
        <v>1</v>
      </c>
      <c r="AU105" s="4"/>
      <c r="AV105" s="4"/>
      <c r="AW105" s="4"/>
      <c r="AX105" s="4"/>
      <c r="AZ105" s="12" t="str">
        <f t="shared" si="100"/>
        <v/>
      </c>
      <c r="BA105" s="12" t="str">
        <f t="shared" si="104"/>
        <v/>
      </c>
      <c r="BB105" s="12" t="str">
        <f t="shared" si="105"/>
        <v/>
      </c>
      <c r="BC105" s="12" t="str">
        <f t="shared" si="106"/>
        <v/>
      </c>
      <c r="BD105" s="12" t="str">
        <f t="shared" si="107"/>
        <v/>
      </c>
      <c r="BE105" s="12" t="str">
        <f t="shared" si="108"/>
        <v/>
      </c>
      <c r="BF105" s="12" t="str">
        <f>_xlfn.IFNA(VLOOKUP(Y105,对应表!$Z:$AA,2,FALSE)&amp;Z105,"")</f>
        <v/>
      </c>
      <c r="BG105" s="12" t="str">
        <f>_xlfn.IFNA(VLOOKUP(AA105,对应表!$Z:$AA,2,FALSE)&amp;AB105,"")</f>
        <v/>
      </c>
      <c r="BH105" s="12" t="str">
        <f>_xlfn.IFNA(VLOOKUP(AC105,对应表!$Z:$AA,2,FALSE)&amp;AD105,"")</f>
        <v/>
      </c>
      <c r="BI105" s="12" t="str">
        <f>_xlfn.IFNA(VLOOKUP(AE105,对应表!$Z:$AA,2,FALSE)&amp;AF105,"")</f>
        <v/>
      </c>
      <c r="BJ105" s="12" t="str">
        <f>_xlfn.IFNA(VLOOKUP(AG105,对应表!$Z:$AA,2,FALSE)&amp;AH105,"")</f>
        <v/>
      </c>
      <c r="BL105">
        <f t="shared" si="101"/>
        <v>1024</v>
      </c>
      <c r="BM105" t="str">
        <f t="shared" si="102"/>
        <v/>
      </c>
    </row>
    <row r="106" spans="8:65" x14ac:dyDescent="0.15">
      <c r="H106" t="s">
        <v>142</v>
      </c>
      <c r="I106">
        <v>11</v>
      </c>
      <c r="J106">
        <v>0.2</v>
      </c>
      <c r="K106" t="str">
        <f t="shared" si="98"/>
        <v>主动随机3体回血lv11</v>
      </c>
      <c r="L106" s="6" t="str">
        <f>Q106&amp;":"&amp;M106&amp;":"&amp;VLOOKUP(N106,对应表!B:C,2,FALSE)&amp;":"&amp;IF(buff!O106="",0,O106)</f>
        <v>102:100:3:3</v>
      </c>
      <c r="M106">
        <v>100</v>
      </c>
      <c r="N106" s="1" t="s">
        <v>122</v>
      </c>
      <c r="O106">
        <v>3</v>
      </c>
      <c r="P106">
        <f t="shared" si="68"/>
        <v>1261</v>
      </c>
      <c r="Q106">
        <v>102</v>
      </c>
      <c r="R106" s="4" t="s">
        <v>1704</v>
      </c>
      <c r="S106" s="4" t="str">
        <f t="shared" si="103"/>
        <v>主动随机3体回血lv11</v>
      </c>
      <c r="T106" t="s">
        <v>307</v>
      </c>
      <c r="U106">
        <f>INT(VLOOKUP($I106,角色属性概况!$I:$N,VLOOKUP($H106,对应表!$AD:$AE,2,FALSE),FALSE)*$J106)</f>
        <v>1261</v>
      </c>
      <c r="AI106" s="12" t="str">
        <f t="shared" si="99"/>
        <v/>
      </c>
      <c r="AQ106">
        <v>1</v>
      </c>
      <c r="AU106" s="4"/>
      <c r="AV106" s="4"/>
      <c r="AW106" s="4"/>
      <c r="AX106" s="4"/>
      <c r="AZ106" s="12" t="str">
        <f t="shared" si="100"/>
        <v/>
      </c>
      <c r="BA106" s="12" t="str">
        <f t="shared" si="104"/>
        <v/>
      </c>
      <c r="BB106" s="12" t="str">
        <f t="shared" si="105"/>
        <v/>
      </c>
      <c r="BC106" s="12" t="str">
        <f t="shared" si="106"/>
        <v/>
      </c>
      <c r="BD106" s="12" t="str">
        <f t="shared" si="107"/>
        <v/>
      </c>
      <c r="BE106" s="12" t="str">
        <f t="shared" si="108"/>
        <v/>
      </c>
      <c r="BF106" s="12" t="str">
        <f>_xlfn.IFNA(VLOOKUP(Y106,对应表!$Z:$AA,2,FALSE)&amp;Z106,"")</f>
        <v/>
      </c>
      <c r="BG106" s="12" t="str">
        <f>_xlfn.IFNA(VLOOKUP(AA106,对应表!$Z:$AA,2,FALSE)&amp;AB106,"")</f>
        <v/>
      </c>
      <c r="BH106" s="12" t="str">
        <f>_xlfn.IFNA(VLOOKUP(AC106,对应表!$Z:$AA,2,FALSE)&amp;AD106,"")</f>
        <v/>
      </c>
      <c r="BI106" s="12" t="str">
        <f>_xlfn.IFNA(VLOOKUP(AE106,对应表!$Z:$AA,2,FALSE)&amp;AF106,"")</f>
        <v/>
      </c>
      <c r="BJ106" s="12" t="str">
        <f>_xlfn.IFNA(VLOOKUP(AG106,对应表!$Z:$AA,2,FALSE)&amp;AH106,"")</f>
        <v/>
      </c>
      <c r="BL106">
        <f t="shared" si="101"/>
        <v>1261</v>
      </c>
      <c r="BM106" t="str">
        <f t="shared" si="102"/>
        <v/>
      </c>
    </row>
    <row r="107" spans="8:65" x14ac:dyDescent="0.15">
      <c r="H107" t="s">
        <v>142</v>
      </c>
      <c r="I107">
        <v>12</v>
      </c>
      <c r="J107">
        <v>0.2</v>
      </c>
      <c r="K107" t="str">
        <f t="shared" si="98"/>
        <v>主动随机3体回血lv12</v>
      </c>
      <c r="L107" s="6" t="str">
        <f>Q107&amp;":"&amp;M107&amp;":"&amp;VLOOKUP(N107,对应表!B:C,2,FALSE)&amp;":"&amp;IF(buff!O107="",0,O107)</f>
        <v>103:100:3:3</v>
      </c>
      <c r="M107">
        <v>100</v>
      </c>
      <c r="N107" s="1" t="s">
        <v>122</v>
      </c>
      <c r="O107">
        <v>3</v>
      </c>
      <c r="P107">
        <f t="shared" si="68"/>
        <v>1553</v>
      </c>
      <c r="Q107">
        <v>103</v>
      </c>
      <c r="R107" s="4" t="s">
        <v>1705</v>
      </c>
      <c r="S107" s="4" t="str">
        <f t="shared" si="103"/>
        <v>主动随机3体回血lv12</v>
      </c>
      <c r="T107" t="s">
        <v>307</v>
      </c>
      <c r="U107">
        <f>INT(VLOOKUP($I107,角色属性概况!$I:$N,VLOOKUP($H107,对应表!$AD:$AE,2,FALSE),FALSE)*$J107)</f>
        <v>1553</v>
      </c>
      <c r="AI107" s="12" t="str">
        <f t="shared" si="99"/>
        <v/>
      </c>
      <c r="AQ107">
        <v>1</v>
      </c>
      <c r="AU107" s="4"/>
      <c r="AV107" s="4"/>
      <c r="AW107" s="4"/>
      <c r="AX107" s="4"/>
      <c r="AZ107" s="12" t="str">
        <f t="shared" si="100"/>
        <v/>
      </c>
      <c r="BA107" s="12" t="str">
        <f t="shared" si="104"/>
        <v/>
      </c>
      <c r="BB107" s="12" t="str">
        <f t="shared" si="105"/>
        <v/>
      </c>
      <c r="BC107" s="12" t="str">
        <f t="shared" si="106"/>
        <v/>
      </c>
      <c r="BD107" s="12" t="str">
        <f t="shared" si="107"/>
        <v/>
      </c>
      <c r="BE107" s="12" t="str">
        <f t="shared" si="108"/>
        <v/>
      </c>
      <c r="BF107" s="12" t="str">
        <f>_xlfn.IFNA(VLOOKUP(Y107,对应表!$Z:$AA,2,FALSE)&amp;Z107,"")</f>
        <v/>
      </c>
      <c r="BG107" s="12" t="str">
        <f>_xlfn.IFNA(VLOOKUP(AA107,对应表!$Z:$AA,2,FALSE)&amp;AB107,"")</f>
        <v/>
      </c>
      <c r="BH107" s="12" t="str">
        <f>_xlfn.IFNA(VLOOKUP(AC107,对应表!$Z:$AA,2,FALSE)&amp;AD107,"")</f>
        <v/>
      </c>
      <c r="BI107" s="12" t="str">
        <f>_xlfn.IFNA(VLOOKUP(AE107,对应表!$Z:$AA,2,FALSE)&amp;AF107,"")</f>
        <v/>
      </c>
      <c r="BJ107" s="12" t="str">
        <f>_xlfn.IFNA(VLOOKUP(AG107,对应表!$Z:$AA,2,FALSE)&amp;AH107,"")</f>
        <v/>
      </c>
      <c r="BL107">
        <f t="shared" si="101"/>
        <v>1553</v>
      </c>
      <c r="BM107" t="str">
        <f t="shared" si="102"/>
        <v/>
      </c>
    </row>
    <row r="108" spans="8:65" x14ac:dyDescent="0.15">
      <c r="H108" t="s">
        <v>142</v>
      </c>
      <c r="I108">
        <v>13</v>
      </c>
      <c r="J108">
        <v>0.2</v>
      </c>
      <c r="K108" t="str">
        <f t="shared" si="98"/>
        <v>主动随机3体回血lv13</v>
      </c>
      <c r="L108" s="6" t="str">
        <f>Q108&amp;":"&amp;M108&amp;":"&amp;VLOOKUP(N108,对应表!B:C,2,FALSE)&amp;":"&amp;IF(buff!O108="",0,O108)</f>
        <v>104:100:3:3</v>
      </c>
      <c r="M108">
        <v>100</v>
      </c>
      <c r="N108" s="1" t="s">
        <v>122</v>
      </c>
      <c r="O108">
        <v>3</v>
      </c>
      <c r="P108">
        <f t="shared" si="68"/>
        <v>1912</v>
      </c>
      <c r="Q108">
        <v>104</v>
      </c>
      <c r="R108" s="4" t="s">
        <v>1706</v>
      </c>
      <c r="S108" s="4" t="str">
        <f t="shared" si="103"/>
        <v>主动随机3体回血lv13</v>
      </c>
      <c r="T108" t="s">
        <v>307</v>
      </c>
      <c r="U108">
        <f>INT(VLOOKUP($I108,角色属性概况!$I:$N,VLOOKUP($H108,对应表!$AD:$AE,2,FALSE),FALSE)*$J108)</f>
        <v>1912</v>
      </c>
      <c r="AI108" s="12" t="str">
        <f t="shared" si="99"/>
        <v/>
      </c>
      <c r="AQ108">
        <v>1</v>
      </c>
      <c r="AU108" s="4"/>
      <c r="AV108" s="4"/>
      <c r="AW108" s="4"/>
      <c r="AX108" s="4"/>
      <c r="AZ108" s="12" t="str">
        <f t="shared" si="100"/>
        <v/>
      </c>
      <c r="BA108" s="12" t="str">
        <f t="shared" si="104"/>
        <v/>
      </c>
      <c r="BB108" s="12" t="str">
        <f t="shared" si="105"/>
        <v/>
      </c>
      <c r="BC108" s="12" t="str">
        <f t="shared" si="106"/>
        <v/>
      </c>
      <c r="BD108" s="12" t="str">
        <f t="shared" si="107"/>
        <v/>
      </c>
      <c r="BE108" s="12" t="str">
        <f t="shared" si="108"/>
        <v/>
      </c>
      <c r="BF108" s="12" t="str">
        <f>_xlfn.IFNA(VLOOKUP(Y108,对应表!$Z:$AA,2,FALSE)&amp;Z108,"")</f>
        <v/>
      </c>
      <c r="BG108" s="12" t="str">
        <f>_xlfn.IFNA(VLOOKUP(AA108,对应表!$Z:$AA,2,FALSE)&amp;AB108,"")</f>
        <v/>
      </c>
      <c r="BH108" s="12" t="str">
        <f>_xlfn.IFNA(VLOOKUP(AC108,对应表!$Z:$AA,2,FALSE)&amp;AD108,"")</f>
        <v/>
      </c>
      <c r="BI108" s="12" t="str">
        <f>_xlfn.IFNA(VLOOKUP(AE108,对应表!$Z:$AA,2,FALSE)&amp;AF108,"")</f>
        <v/>
      </c>
      <c r="BJ108" s="12" t="str">
        <f>_xlfn.IFNA(VLOOKUP(AG108,对应表!$Z:$AA,2,FALSE)&amp;AH108,"")</f>
        <v/>
      </c>
      <c r="BL108">
        <f t="shared" si="101"/>
        <v>1912</v>
      </c>
      <c r="BM108" t="str">
        <f t="shared" si="102"/>
        <v/>
      </c>
    </row>
    <row r="109" spans="8:65" x14ac:dyDescent="0.15">
      <c r="H109" t="s">
        <v>142</v>
      </c>
      <c r="I109">
        <v>14</v>
      </c>
      <c r="J109">
        <v>0.2</v>
      </c>
      <c r="K109" t="str">
        <f t="shared" si="98"/>
        <v>主动随机3体回血lv14</v>
      </c>
      <c r="L109" s="6" t="str">
        <f>Q109&amp;":"&amp;M109&amp;":"&amp;VLOOKUP(N109,对应表!B:C,2,FALSE)&amp;":"&amp;IF(buff!O109="",0,O109)</f>
        <v>105:100:3:3</v>
      </c>
      <c r="M109">
        <v>100</v>
      </c>
      <c r="N109" s="1" t="s">
        <v>122</v>
      </c>
      <c r="O109">
        <v>3</v>
      </c>
      <c r="P109">
        <f t="shared" si="68"/>
        <v>2354</v>
      </c>
      <c r="Q109">
        <v>105</v>
      </c>
      <c r="R109" s="4" t="s">
        <v>1707</v>
      </c>
      <c r="S109" s="4" t="str">
        <f t="shared" si="103"/>
        <v>主动随机3体回血lv14</v>
      </c>
      <c r="T109" t="s">
        <v>307</v>
      </c>
      <c r="U109">
        <f>INT(VLOOKUP($I109,角色属性概况!$I:$N,VLOOKUP($H109,对应表!$AD:$AE,2,FALSE),FALSE)*$J109)</f>
        <v>2354</v>
      </c>
      <c r="AI109" s="12" t="str">
        <f t="shared" si="99"/>
        <v/>
      </c>
      <c r="AQ109">
        <v>1</v>
      </c>
      <c r="AU109" s="4"/>
      <c r="AV109" s="4"/>
      <c r="AW109" s="4"/>
      <c r="AX109" s="4"/>
      <c r="AZ109" s="12" t="str">
        <f t="shared" si="100"/>
        <v/>
      </c>
      <c r="BA109" s="12" t="str">
        <f t="shared" si="104"/>
        <v/>
      </c>
      <c r="BB109" s="12" t="str">
        <f t="shared" si="105"/>
        <v/>
      </c>
      <c r="BC109" s="12" t="str">
        <f t="shared" si="106"/>
        <v/>
      </c>
      <c r="BD109" s="12" t="str">
        <f t="shared" si="107"/>
        <v/>
      </c>
      <c r="BE109" s="12" t="str">
        <f t="shared" si="108"/>
        <v/>
      </c>
      <c r="BF109" s="12" t="str">
        <f>_xlfn.IFNA(VLOOKUP(Y109,对应表!$Z:$AA,2,FALSE)&amp;Z109,"")</f>
        <v/>
      </c>
      <c r="BG109" s="12" t="str">
        <f>_xlfn.IFNA(VLOOKUP(AA109,对应表!$Z:$AA,2,FALSE)&amp;AB109,"")</f>
        <v/>
      </c>
      <c r="BH109" s="12" t="str">
        <f>_xlfn.IFNA(VLOOKUP(AC109,对应表!$Z:$AA,2,FALSE)&amp;AD109,"")</f>
        <v/>
      </c>
      <c r="BI109" s="12" t="str">
        <f>_xlfn.IFNA(VLOOKUP(AE109,对应表!$Z:$AA,2,FALSE)&amp;AF109,"")</f>
        <v/>
      </c>
      <c r="BJ109" s="12" t="str">
        <f>_xlfn.IFNA(VLOOKUP(AG109,对应表!$Z:$AA,2,FALSE)&amp;AH109,"")</f>
        <v/>
      </c>
      <c r="BL109">
        <f t="shared" si="101"/>
        <v>2354</v>
      </c>
      <c r="BM109" t="str">
        <f t="shared" si="102"/>
        <v/>
      </c>
    </row>
    <row r="110" spans="8:65" x14ac:dyDescent="0.15">
      <c r="H110" t="s">
        <v>142</v>
      </c>
      <c r="I110">
        <v>15</v>
      </c>
      <c r="J110">
        <v>0.2</v>
      </c>
      <c r="K110" t="str">
        <f t="shared" si="98"/>
        <v>主动随机3体回血lv15</v>
      </c>
      <c r="L110" s="6" t="str">
        <f>Q110&amp;":"&amp;M110&amp;":"&amp;VLOOKUP(N110,对应表!B:C,2,FALSE)&amp;":"&amp;IF(buff!O110="",0,O110)</f>
        <v>106:100:3:3</v>
      </c>
      <c r="M110">
        <v>100</v>
      </c>
      <c r="N110" s="1" t="s">
        <v>122</v>
      </c>
      <c r="O110">
        <v>3</v>
      </c>
      <c r="P110">
        <f t="shared" si="68"/>
        <v>2899</v>
      </c>
      <c r="Q110">
        <v>106</v>
      </c>
      <c r="R110" s="4" t="s">
        <v>1708</v>
      </c>
      <c r="S110" s="4" t="str">
        <f t="shared" si="103"/>
        <v>主动随机3体回血lv15</v>
      </c>
      <c r="T110" t="s">
        <v>307</v>
      </c>
      <c r="U110">
        <f>INT(VLOOKUP($I110,角色属性概况!$I:$N,VLOOKUP($H110,对应表!$AD:$AE,2,FALSE),FALSE)*$J110)</f>
        <v>2899</v>
      </c>
      <c r="AI110" s="12" t="str">
        <f t="shared" si="99"/>
        <v/>
      </c>
      <c r="AQ110">
        <v>1</v>
      </c>
      <c r="AU110" s="4"/>
      <c r="AV110" s="4"/>
      <c r="AW110" s="4"/>
      <c r="AX110" s="4"/>
      <c r="AZ110" s="12" t="str">
        <f t="shared" si="100"/>
        <v/>
      </c>
      <c r="BA110" s="12" t="str">
        <f t="shared" si="104"/>
        <v/>
      </c>
      <c r="BB110" s="12" t="str">
        <f t="shared" si="105"/>
        <v/>
      </c>
      <c r="BC110" s="12" t="str">
        <f t="shared" si="106"/>
        <v/>
      </c>
      <c r="BD110" s="12" t="str">
        <f t="shared" si="107"/>
        <v/>
      </c>
      <c r="BE110" s="12" t="str">
        <f t="shared" si="108"/>
        <v/>
      </c>
      <c r="BF110" s="12" t="str">
        <f>_xlfn.IFNA(VLOOKUP(Y110,对应表!$Z:$AA,2,FALSE)&amp;Z110,"")</f>
        <v/>
      </c>
      <c r="BG110" s="12" t="str">
        <f>_xlfn.IFNA(VLOOKUP(AA110,对应表!$Z:$AA,2,FALSE)&amp;AB110,"")</f>
        <v/>
      </c>
      <c r="BH110" s="12" t="str">
        <f>_xlfn.IFNA(VLOOKUP(AC110,对应表!$Z:$AA,2,FALSE)&amp;AD110,"")</f>
        <v/>
      </c>
      <c r="BI110" s="12" t="str">
        <f>_xlfn.IFNA(VLOOKUP(AE110,对应表!$Z:$AA,2,FALSE)&amp;AF110,"")</f>
        <v/>
      </c>
      <c r="BJ110" s="12" t="str">
        <f>_xlfn.IFNA(VLOOKUP(AG110,对应表!$Z:$AA,2,FALSE)&amp;AH110,"")</f>
        <v/>
      </c>
      <c r="BL110">
        <f t="shared" si="101"/>
        <v>2899</v>
      </c>
      <c r="BM110" t="str">
        <f t="shared" si="102"/>
        <v/>
      </c>
    </row>
    <row r="111" spans="8:65" x14ac:dyDescent="0.15">
      <c r="H111" t="s">
        <v>142</v>
      </c>
      <c r="I111">
        <v>16</v>
      </c>
      <c r="J111">
        <v>0.2</v>
      </c>
      <c r="K111" t="str">
        <f t="shared" si="98"/>
        <v>主动随机3体回血lv16</v>
      </c>
      <c r="L111" s="6" t="str">
        <f>Q111&amp;":"&amp;M111&amp;":"&amp;VLOOKUP(N111,对应表!B:C,2,FALSE)&amp;":"&amp;IF(buff!O111="",0,O111)</f>
        <v>107:100:3:3</v>
      </c>
      <c r="M111">
        <v>100</v>
      </c>
      <c r="N111" s="1" t="s">
        <v>122</v>
      </c>
      <c r="O111">
        <v>3</v>
      </c>
      <c r="P111">
        <f t="shared" si="68"/>
        <v>3569</v>
      </c>
      <c r="Q111">
        <v>107</v>
      </c>
      <c r="R111" s="4" t="s">
        <v>1709</v>
      </c>
      <c r="S111" s="4" t="str">
        <f t="shared" si="103"/>
        <v>主动随机3体回血lv16</v>
      </c>
      <c r="T111" t="s">
        <v>307</v>
      </c>
      <c r="U111">
        <f>INT(VLOOKUP($I111,角色属性概况!$I:$N,VLOOKUP($H111,对应表!$AD:$AE,2,FALSE),FALSE)*$J111)</f>
        <v>3569</v>
      </c>
      <c r="AI111" s="12" t="str">
        <f t="shared" si="99"/>
        <v/>
      </c>
      <c r="AQ111">
        <v>1</v>
      </c>
      <c r="AU111" s="4"/>
      <c r="AV111" s="4"/>
      <c r="AW111" s="4"/>
      <c r="AX111" s="4"/>
      <c r="AZ111" s="12" t="str">
        <f t="shared" si="100"/>
        <v/>
      </c>
      <c r="BA111" s="12" t="str">
        <f t="shared" si="104"/>
        <v/>
      </c>
      <c r="BB111" s="12" t="str">
        <f t="shared" si="105"/>
        <v/>
      </c>
      <c r="BC111" s="12" t="str">
        <f t="shared" si="106"/>
        <v/>
      </c>
      <c r="BD111" s="12" t="str">
        <f t="shared" si="107"/>
        <v/>
      </c>
      <c r="BE111" s="12" t="str">
        <f t="shared" si="108"/>
        <v/>
      </c>
      <c r="BF111" s="12" t="str">
        <f>_xlfn.IFNA(VLOOKUP(Y111,对应表!$Z:$AA,2,FALSE)&amp;Z111,"")</f>
        <v/>
      </c>
      <c r="BG111" s="12" t="str">
        <f>_xlfn.IFNA(VLOOKUP(AA111,对应表!$Z:$AA,2,FALSE)&amp;AB111,"")</f>
        <v/>
      </c>
      <c r="BH111" s="12" t="str">
        <f>_xlfn.IFNA(VLOOKUP(AC111,对应表!$Z:$AA,2,FALSE)&amp;AD111,"")</f>
        <v/>
      </c>
      <c r="BI111" s="12" t="str">
        <f>_xlfn.IFNA(VLOOKUP(AE111,对应表!$Z:$AA,2,FALSE)&amp;AF111,"")</f>
        <v/>
      </c>
      <c r="BJ111" s="12" t="str">
        <f>_xlfn.IFNA(VLOOKUP(AG111,对应表!$Z:$AA,2,FALSE)&amp;AH111,"")</f>
        <v/>
      </c>
      <c r="BL111">
        <f t="shared" si="101"/>
        <v>3569</v>
      </c>
      <c r="BM111" t="str">
        <f t="shared" si="102"/>
        <v/>
      </c>
    </row>
    <row r="112" spans="8:65" x14ac:dyDescent="0.15">
      <c r="H112" t="s">
        <v>142</v>
      </c>
      <c r="I112">
        <v>17</v>
      </c>
      <c r="J112">
        <v>0.2</v>
      </c>
      <c r="K112" t="str">
        <f t="shared" si="98"/>
        <v>主动随机3体回血lv17</v>
      </c>
      <c r="L112" s="6" t="str">
        <f>Q112&amp;":"&amp;M112&amp;":"&amp;VLOOKUP(N112,对应表!B:C,2,FALSE)&amp;":"&amp;IF(buff!O112="",0,O112)</f>
        <v>108:100:3:3</v>
      </c>
      <c r="M112">
        <v>100</v>
      </c>
      <c r="N112" s="1" t="s">
        <v>122</v>
      </c>
      <c r="O112">
        <v>3</v>
      </c>
      <c r="P112">
        <f t="shared" si="68"/>
        <v>4395</v>
      </c>
      <c r="Q112">
        <v>108</v>
      </c>
      <c r="R112" s="4" t="s">
        <v>1710</v>
      </c>
      <c r="S112" s="4" t="str">
        <f t="shared" si="103"/>
        <v>主动随机3体回血lv17</v>
      </c>
      <c r="T112" t="s">
        <v>307</v>
      </c>
      <c r="U112">
        <f>INT(VLOOKUP($I112,角色属性概况!$I:$N,VLOOKUP($H112,对应表!$AD:$AE,2,FALSE),FALSE)*$J112)</f>
        <v>4395</v>
      </c>
      <c r="AI112" s="12" t="str">
        <f t="shared" si="99"/>
        <v/>
      </c>
      <c r="AQ112">
        <v>1</v>
      </c>
      <c r="AU112" s="4"/>
      <c r="AV112" s="4"/>
      <c r="AW112" s="4"/>
      <c r="AX112" s="4"/>
      <c r="AZ112" s="12" t="str">
        <f t="shared" si="100"/>
        <v/>
      </c>
      <c r="BA112" s="12" t="str">
        <f t="shared" si="104"/>
        <v/>
      </c>
      <c r="BB112" s="12" t="str">
        <f t="shared" si="105"/>
        <v/>
      </c>
      <c r="BC112" s="12" t="str">
        <f t="shared" si="106"/>
        <v/>
      </c>
      <c r="BD112" s="12" t="str">
        <f t="shared" si="107"/>
        <v/>
      </c>
      <c r="BE112" s="12" t="str">
        <f t="shared" si="108"/>
        <v/>
      </c>
      <c r="BF112" s="12" t="str">
        <f>_xlfn.IFNA(VLOOKUP(Y112,对应表!$Z:$AA,2,FALSE)&amp;Z112,"")</f>
        <v/>
      </c>
      <c r="BG112" s="12" t="str">
        <f>_xlfn.IFNA(VLOOKUP(AA112,对应表!$Z:$AA,2,FALSE)&amp;AB112,"")</f>
        <v/>
      </c>
      <c r="BH112" s="12" t="str">
        <f>_xlfn.IFNA(VLOOKUP(AC112,对应表!$Z:$AA,2,FALSE)&amp;AD112,"")</f>
        <v/>
      </c>
      <c r="BI112" s="12" t="str">
        <f>_xlfn.IFNA(VLOOKUP(AE112,对应表!$Z:$AA,2,FALSE)&amp;AF112,"")</f>
        <v/>
      </c>
      <c r="BJ112" s="12" t="str">
        <f>_xlfn.IFNA(VLOOKUP(AG112,对应表!$Z:$AA,2,FALSE)&amp;AH112,"")</f>
        <v/>
      </c>
      <c r="BL112">
        <f t="shared" si="101"/>
        <v>4395</v>
      </c>
      <c r="BM112" t="str">
        <f t="shared" si="102"/>
        <v/>
      </c>
    </row>
    <row r="113" spans="8:65" x14ac:dyDescent="0.15">
      <c r="H113" t="s">
        <v>142</v>
      </c>
      <c r="I113">
        <v>18</v>
      </c>
      <c r="J113">
        <v>0.2</v>
      </c>
      <c r="K113" t="str">
        <f t="shared" si="98"/>
        <v>主动随机3体回血lv18</v>
      </c>
      <c r="L113" s="6" t="str">
        <f>Q113&amp;":"&amp;M113&amp;":"&amp;VLOOKUP(N113,对应表!B:C,2,FALSE)&amp;":"&amp;IF(buff!O113="",0,O113)</f>
        <v>109:100:3:3</v>
      </c>
      <c r="M113">
        <v>100</v>
      </c>
      <c r="N113" s="1" t="s">
        <v>122</v>
      </c>
      <c r="O113">
        <v>3</v>
      </c>
      <c r="P113">
        <f t="shared" si="68"/>
        <v>5411</v>
      </c>
      <c r="Q113">
        <v>109</v>
      </c>
      <c r="R113" s="4" t="s">
        <v>1711</v>
      </c>
      <c r="S113" s="4" t="str">
        <f t="shared" si="103"/>
        <v>主动随机3体回血lv18</v>
      </c>
      <c r="T113" t="s">
        <v>307</v>
      </c>
      <c r="U113">
        <f>INT(VLOOKUP($I113,角色属性概况!$I:$N,VLOOKUP($H113,对应表!$AD:$AE,2,FALSE),FALSE)*$J113)</f>
        <v>5411</v>
      </c>
      <c r="AI113" s="12" t="str">
        <f t="shared" si="99"/>
        <v/>
      </c>
      <c r="AQ113">
        <v>1</v>
      </c>
      <c r="AU113" s="4"/>
      <c r="AV113" s="4"/>
      <c r="AW113" s="4"/>
      <c r="AX113" s="4"/>
      <c r="AZ113" s="12" t="str">
        <f t="shared" si="100"/>
        <v/>
      </c>
      <c r="BA113" s="12" t="str">
        <f t="shared" si="104"/>
        <v/>
      </c>
      <c r="BB113" s="12" t="str">
        <f t="shared" si="105"/>
        <v/>
      </c>
      <c r="BC113" s="12" t="str">
        <f t="shared" si="106"/>
        <v/>
      </c>
      <c r="BD113" s="12" t="str">
        <f t="shared" si="107"/>
        <v/>
      </c>
      <c r="BE113" s="12" t="str">
        <f t="shared" si="108"/>
        <v/>
      </c>
      <c r="BF113" s="12" t="str">
        <f>_xlfn.IFNA(VLOOKUP(Y113,对应表!$Z:$AA,2,FALSE)&amp;Z113,"")</f>
        <v/>
      </c>
      <c r="BG113" s="12" t="str">
        <f>_xlfn.IFNA(VLOOKUP(AA113,对应表!$Z:$AA,2,FALSE)&amp;AB113,"")</f>
        <v/>
      </c>
      <c r="BH113" s="12" t="str">
        <f>_xlfn.IFNA(VLOOKUP(AC113,对应表!$Z:$AA,2,FALSE)&amp;AD113,"")</f>
        <v/>
      </c>
      <c r="BI113" s="12" t="str">
        <f>_xlfn.IFNA(VLOOKUP(AE113,对应表!$Z:$AA,2,FALSE)&amp;AF113,"")</f>
        <v/>
      </c>
      <c r="BJ113" s="12" t="str">
        <f>_xlfn.IFNA(VLOOKUP(AG113,对应表!$Z:$AA,2,FALSE)&amp;AH113,"")</f>
        <v/>
      </c>
      <c r="BL113">
        <f t="shared" si="101"/>
        <v>5411</v>
      </c>
      <c r="BM113" t="str">
        <f t="shared" si="102"/>
        <v/>
      </c>
    </row>
    <row r="114" spans="8:65" x14ac:dyDescent="0.15">
      <c r="H114" t="s">
        <v>142</v>
      </c>
      <c r="I114">
        <v>19</v>
      </c>
      <c r="J114">
        <v>0.2</v>
      </c>
      <c r="K114" t="str">
        <f t="shared" si="98"/>
        <v>主动随机3体回血lv19</v>
      </c>
      <c r="L114" s="6" t="str">
        <f>Q114&amp;":"&amp;M114&amp;":"&amp;VLOOKUP(N114,对应表!B:C,2,FALSE)&amp;":"&amp;IF(buff!O114="",0,O114)</f>
        <v>110:100:3:3</v>
      </c>
      <c r="M114">
        <v>100</v>
      </c>
      <c r="N114" s="1" t="s">
        <v>122</v>
      </c>
      <c r="O114">
        <v>3</v>
      </c>
      <c r="P114">
        <f t="shared" si="68"/>
        <v>6663</v>
      </c>
      <c r="Q114">
        <v>110</v>
      </c>
      <c r="R114" s="4" t="s">
        <v>1712</v>
      </c>
      <c r="S114" s="4" t="str">
        <f t="shared" si="103"/>
        <v>主动随机3体回血lv19</v>
      </c>
      <c r="T114" t="s">
        <v>307</v>
      </c>
      <c r="U114">
        <f>INT(VLOOKUP($I114,角色属性概况!$I:$N,VLOOKUP($H114,对应表!$AD:$AE,2,FALSE),FALSE)*$J114)</f>
        <v>6663</v>
      </c>
      <c r="AI114" s="12" t="str">
        <f t="shared" si="99"/>
        <v/>
      </c>
      <c r="AQ114">
        <v>1</v>
      </c>
      <c r="AU114" s="4"/>
      <c r="AV114" s="4"/>
      <c r="AW114" s="4"/>
      <c r="AX114" s="4"/>
      <c r="AZ114" s="12" t="str">
        <f t="shared" si="100"/>
        <v/>
      </c>
      <c r="BA114" s="12" t="str">
        <f t="shared" si="104"/>
        <v/>
      </c>
      <c r="BB114" s="12" t="str">
        <f t="shared" si="105"/>
        <v/>
      </c>
      <c r="BC114" s="12" t="str">
        <f t="shared" si="106"/>
        <v/>
      </c>
      <c r="BD114" s="12" t="str">
        <f t="shared" si="107"/>
        <v/>
      </c>
      <c r="BE114" s="12" t="str">
        <f t="shared" si="108"/>
        <v/>
      </c>
      <c r="BF114" s="12" t="str">
        <f>_xlfn.IFNA(VLOOKUP(Y114,对应表!$Z:$AA,2,FALSE)&amp;Z114,"")</f>
        <v/>
      </c>
      <c r="BG114" s="12" t="str">
        <f>_xlfn.IFNA(VLOOKUP(AA114,对应表!$Z:$AA,2,FALSE)&amp;AB114,"")</f>
        <v/>
      </c>
      <c r="BH114" s="12" t="str">
        <f>_xlfn.IFNA(VLOOKUP(AC114,对应表!$Z:$AA,2,FALSE)&amp;AD114,"")</f>
        <v/>
      </c>
      <c r="BI114" s="12" t="str">
        <f>_xlfn.IFNA(VLOOKUP(AE114,对应表!$Z:$AA,2,FALSE)&amp;AF114,"")</f>
        <v/>
      </c>
      <c r="BJ114" s="12" t="str">
        <f>_xlfn.IFNA(VLOOKUP(AG114,对应表!$Z:$AA,2,FALSE)&amp;AH114,"")</f>
        <v/>
      </c>
      <c r="BL114">
        <f t="shared" si="101"/>
        <v>6663</v>
      </c>
      <c r="BM114" t="str">
        <f t="shared" si="102"/>
        <v/>
      </c>
    </row>
    <row r="115" spans="8:65" x14ac:dyDescent="0.15">
      <c r="H115" t="s">
        <v>142</v>
      </c>
      <c r="I115">
        <v>20</v>
      </c>
      <c r="J115">
        <v>0.2</v>
      </c>
      <c r="K115" t="str">
        <f t="shared" si="98"/>
        <v>主动随机3体回血lv20</v>
      </c>
      <c r="L115" s="6" t="str">
        <f>Q115&amp;":"&amp;M115&amp;":"&amp;VLOOKUP(N115,对应表!B:C,2,FALSE)&amp;":"&amp;IF(buff!O115="",0,O115)</f>
        <v>111:100:3:3</v>
      </c>
      <c r="M115">
        <v>100</v>
      </c>
      <c r="N115" s="1" t="s">
        <v>122</v>
      </c>
      <c r="O115">
        <v>3</v>
      </c>
      <c r="P115">
        <f t="shared" si="68"/>
        <v>8204</v>
      </c>
      <c r="Q115">
        <v>111</v>
      </c>
      <c r="R115" s="4" t="s">
        <v>1713</v>
      </c>
      <c r="S115" s="4" t="str">
        <f t="shared" si="103"/>
        <v>主动随机3体回血lv20</v>
      </c>
      <c r="T115" t="s">
        <v>307</v>
      </c>
      <c r="U115">
        <f>INT(VLOOKUP($I115,角色属性概况!$I:$N,VLOOKUP($H115,对应表!$AD:$AE,2,FALSE),FALSE)*$J115)</f>
        <v>8204</v>
      </c>
      <c r="AI115" s="12" t="str">
        <f t="shared" si="99"/>
        <v/>
      </c>
      <c r="AQ115">
        <v>1</v>
      </c>
      <c r="AU115" s="4"/>
      <c r="AV115" s="4"/>
      <c r="AW115" s="4"/>
      <c r="AX115" s="4"/>
      <c r="AZ115" s="12" t="str">
        <f t="shared" si="100"/>
        <v/>
      </c>
      <c r="BA115" s="12" t="str">
        <f t="shared" si="104"/>
        <v/>
      </c>
      <c r="BB115" s="12" t="str">
        <f t="shared" si="105"/>
        <v/>
      </c>
      <c r="BC115" s="12" t="str">
        <f t="shared" si="106"/>
        <v/>
      </c>
      <c r="BD115" s="12" t="str">
        <f t="shared" si="107"/>
        <v/>
      </c>
      <c r="BE115" s="12" t="str">
        <f t="shared" si="108"/>
        <v/>
      </c>
      <c r="BF115" s="12" t="str">
        <f>_xlfn.IFNA(VLOOKUP(Y115,对应表!$Z:$AA,2,FALSE)&amp;Z115,"")</f>
        <v/>
      </c>
      <c r="BG115" s="12" t="str">
        <f>_xlfn.IFNA(VLOOKUP(AA115,对应表!$Z:$AA,2,FALSE)&amp;AB115,"")</f>
        <v/>
      </c>
      <c r="BH115" s="12" t="str">
        <f>_xlfn.IFNA(VLOOKUP(AC115,对应表!$Z:$AA,2,FALSE)&amp;AD115,"")</f>
        <v/>
      </c>
      <c r="BI115" s="12" t="str">
        <f>_xlfn.IFNA(VLOOKUP(AE115,对应表!$Z:$AA,2,FALSE)&amp;AF115,"")</f>
        <v/>
      </c>
      <c r="BJ115" s="12" t="str">
        <f>_xlfn.IFNA(VLOOKUP(AG115,对应表!$Z:$AA,2,FALSE)&amp;AH115,"")</f>
        <v/>
      </c>
      <c r="BL115">
        <f t="shared" si="101"/>
        <v>8204</v>
      </c>
      <c r="BM115" t="str">
        <f t="shared" si="102"/>
        <v/>
      </c>
    </row>
    <row r="116" spans="8:65" x14ac:dyDescent="0.15">
      <c r="K116" t="str">
        <f t="shared" ref="K116:K138" si="109">R116</f>
        <v>主动每回合回血0.05</v>
      </c>
      <c r="L116" s="6" t="str">
        <f>Q116&amp;":"&amp;M116&amp;":"&amp;VLOOKUP(N116,对应表!B:C,2,FALSE)&amp;":"&amp;IF(buff!O116="",0,O116)</f>
        <v>112:100:2:0</v>
      </c>
      <c r="M116">
        <v>100</v>
      </c>
      <c r="N116" s="1" t="s">
        <v>463</v>
      </c>
      <c r="O116">
        <v>0</v>
      </c>
      <c r="P116">
        <f t="shared" si="68"/>
        <v>0</v>
      </c>
      <c r="Q116">
        <v>112</v>
      </c>
      <c r="R116" s="4" t="s">
        <v>1714</v>
      </c>
      <c r="S116" s="4" t="str">
        <f t="shared" si="103"/>
        <v>主动每回合回血0.05</v>
      </c>
      <c r="T116" t="s">
        <v>307</v>
      </c>
      <c r="V116">
        <v>5</v>
      </c>
      <c r="AI116" s="12" t="str">
        <f t="shared" ref="AI116:AI138" si="110">IF(BF116="","",BF116)&amp;IF(BG116="","","|"&amp;BG116)&amp;IF(BH116="","","|"&amp;BH116)&amp;IF(BI116="","","|"&amp;BI116)&amp;IF(BJ116="","","|"&amp;BJ116)</f>
        <v/>
      </c>
      <c r="AR116">
        <v>3</v>
      </c>
      <c r="AU116" s="4"/>
      <c r="AV116" s="4"/>
      <c r="AW116" s="4"/>
      <c r="AX116" s="4"/>
      <c r="AZ116" s="12" t="str">
        <f t="shared" ref="AZ116:AZ138" si="111">IF(BA116="","",BA116)&amp;IF(BB116="","","|"&amp;BB116)&amp;IF(BC116="","","|"&amp;BC116)&amp;IF(BD116="","","|"&amp;BD116)&amp;IF(BE116="","","|"&amp;BE116)</f>
        <v/>
      </c>
      <c r="BA116" s="12" t="str">
        <f t="shared" si="104"/>
        <v/>
      </c>
      <c r="BB116" s="12" t="str">
        <f t="shared" si="105"/>
        <v/>
      </c>
      <c r="BC116" s="12" t="str">
        <f t="shared" si="106"/>
        <v/>
      </c>
      <c r="BD116" s="12" t="str">
        <f t="shared" si="107"/>
        <v/>
      </c>
      <c r="BE116" s="12" t="str">
        <f t="shared" si="108"/>
        <v/>
      </c>
      <c r="BF116" s="12" t="str">
        <f>_xlfn.IFNA(VLOOKUP(Y116,对应表!$Z:$AA,2,FALSE)&amp;Z116,"")</f>
        <v/>
      </c>
      <c r="BG116" s="12" t="str">
        <f>_xlfn.IFNA(VLOOKUP(AA116,对应表!$Z:$AA,2,FALSE)&amp;AB116,"")</f>
        <v/>
      </c>
      <c r="BH116" s="12" t="str">
        <f>_xlfn.IFNA(VLOOKUP(AC116,对应表!$Z:$AA,2,FALSE)&amp;AD116,"")</f>
        <v/>
      </c>
      <c r="BI116" s="12" t="str">
        <f>_xlfn.IFNA(VLOOKUP(AE116,对应表!$Z:$AA,2,FALSE)&amp;AF116,"")</f>
        <v/>
      </c>
      <c r="BJ116" s="12" t="str">
        <f>_xlfn.IFNA(VLOOKUP(AG116,对应表!$Z:$AA,2,FALSE)&amp;AH116,"")</f>
        <v/>
      </c>
      <c r="BL116">
        <f t="shared" ref="BL116:BL138" si="112">IF(Z116="",IF(U116="",AO116,U116),Z116)</f>
        <v>0</v>
      </c>
      <c r="BM116" t="str">
        <f t="shared" ref="BM116:BM138" si="113">IF(AB116="","",AB116)</f>
        <v/>
      </c>
    </row>
    <row r="117" spans="8:65" x14ac:dyDescent="0.15">
      <c r="H117" t="s">
        <v>1451</v>
      </c>
      <c r="I117">
        <v>1</v>
      </c>
      <c r="J117">
        <v>-0.2</v>
      </c>
      <c r="K117" t="str">
        <f t="shared" si="109"/>
        <v>主动减防lv1</v>
      </c>
      <c r="L117" s="6" t="str">
        <f>Q117&amp;":"&amp;M117&amp;":"&amp;VLOOKUP(N117,对应表!B:C,2,FALSE)&amp;":"&amp;IF(buff!O117="",0,O117)</f>
        <v>113:100:2:0</v>
      </c>
      <c r="M117">
        <v>100</v>
      </c>
      <c r="N117" s="1" t="s">
        <v>463</v>
      </c>
      <c r="O117">
        <v>0</v>
      </c>
      <c r="P117">
        <f t="shared" si="68"/>
        <v>-76</v>
      </c>
      <c r="Q117">
        <v>113</v>
      </c>
      <c r="R117" s="4" t="s">
        <v>1716</v>
      </c>
      <c r="S117" s="4" t="str">
        <f>R117</f>
        <v>主动减防lv1</v>
      </c>
      <c r="T117" t="s">
        <v>307</v>
      </c>
      <c r="Y117" t="s">
        <v>1450</v>
      </c>
      <c r="Z117">
        <f>INT(VLOOKUP($I117,角色属性概况!$I:$N,VLOOKUP($H117,对应表!$AD:$AE,2,FALSE),FALSE)*$J117)</f>
        <v>-76</v>
      </c>
      <c r="AI117" s="12" t="str">
        <f t="shared" si="110"/>
        <v>DEF:-76</v>
      </c>
      <c r="AR117">
        <v>3</v>
      </c>
      <c r="AU117" s="4"/>
      <c r="AV117" s="4"/>
      <c r="AW117" s="4"/>
      <c r="AX117" s="4"/>
      <c r="AZ117" s="12" t="str">
        <f t="shared" si="111"/>
        <v/>
      </c>
      <c r="BA117" s="12" t="str">
        <f t="shared" si="104"/>
        <v/>
      </c>
      <c r="BB117" s="12" t="str">
        <f t="shared" si="105"/>
        <v/>
      </c>
      <c r="BC117" s="12" t="str">
        <f t="shared" si="106"/>
        <v/>
      </c>
      <c r="BD117" s="12" t="str">
        <f t="shared" si="107"/>
        <v/>
      </c>
      <c r="BE117" s="12" t="str">
        <f t="shared" si="108"/>
        <v/>
      </c>
      <c r="BF117" s="12" t="str">
        <f>_xlfn.IFNA(VLOOKUP(Y117,对应表!$Z:$AA,2,FALSE)&amp;Z117,"")</f>
        <v>DEF:-76</v>
      </c>
      <c r="BG117" s="12" t="str">
        <f>_xlfn.IFNA(VLOOKUP(AA117,对应表!$Z:$AA,2,FALSE)&amp;AB117,"")</f>
        <v/>
      </c>
      <c r="BH117" s="12" t="str">
        <f>_xlfn.IFNA(VLOOKUP(AC117,对应表!$Z:$AA,2,FALSE)&amp;AD117,"")</f>
        <v/>
      </c>
      <c r="BI117" s="12" t="str">
        <f>_xlfn.IFNA(VLOOKUP(AE117,对应表!$Z:$AA,2,FALSE)&amp;AF117,"")</f>
        <v/>
      </c>
      <c r="BJ117" s="12" t="str">
        <f>_xlfn.IFNA(VLOOKUP(AG117,对应表!$Z:$AA,2,FALSE)&amp;AH117,"")</f>
        <v/>
      </c>
      <c r="BL117">
        <f t="shared" si="112"/>
        <v>-76</v>
      </c>
      <c r="BM117" t="str">
        <f t="shared" si="113"/>
        <v/>
      </c>
    </row>
    <row r="118" spans="8:65" x14ac:dyDescent="0.15">
      <c r="H118" t="s">
        <v>1451</v>
      </c>
      <c r="I118">
        <v>2</v>
      </c>
      <c r="J118">
        <v>-0.2</v>
      </c>
      <c r="K118" t="str">
        <f t="shared" si="109"/>
        <v>主动减防lv2</v>
      </c>
      <c r="L118" s="6" t="str">
        <f>Q118&amp;":"&amp;M118&amp;":"&amp;VLOOKUP(N118,对应表!B:C,2,FALSE)&amp;":"&amp;IF(buff!O118="",0,O118)</f>
        <v>114:100:2:0</v>
      </c>
      <c r="M118">
        <v>100</v>
      </c>
      <c r="N118" s="1" t="s">
        <v>463</v>
      </c>
      <c r="O118">
        <v>0</v>
      </c>
      <c r="P118">
        <f>BL118</f>
        <v>-112</v>
      </c>
      <c r="Q118">
        <v>114</v>
      </c>
      <c r="R118" s="4" t="s">
        <v>1717</v>
      </c>
      <c r="S118" s="4" t="str">
        <f t="shared" si="103"/>
        <v>主动减防lv2</v>
      </c>
      <c r="T118" t="s">
        <v>307</v>
      </c>
      <c r="Y118" t="s">
        <v>1450</v>
      </c>
      <c r="Z118">
        <f>INT(VLOOKUP($I118,角色属性概况!$I:$N,VLOOKUP($H118,对应表!$AD:$AE,2,FALSE),FALSE)*$J118)</f>
        <v>-112</v>
      </c>
      <c r="AI118" s="12" t="str">
        <f t="shared" si="110"/>
        <v>DEF:-112</v>
      </c>
      <c r="AR118">
        <v>3</v>
      </c>
      <c r="AU118" s="4"/>
      <c r="AV118" s="4"/>
      <c r="AW118" s="4"/>
      <c r="AX118" s="4"/>
      <c r="AZ118" s="12" t="str">
        <f t="shared" si="111"/>
        <v/>
      </c>
      <c r="BA118" s="12" t="str">
        <f t="shared" si="104"/>
        <v/>
      </c>
      <c r="BB118" s="12" t="str">
        <f t="shared" si="105"/>
        <v/>
      </c>
      <c r="BC118" s="12" t="str">
        <f t="shared" si="106"/>
        <v/>
      </c>
      <c r="BD118" s="12" t="str">
        <f t="shared" si="107"/>
        <v/>
      </c>
      <c r="BE118" s="12" t="str">
        <f t="shared" si="108"/>
        <v/>
      </c>
      <c r="BF118" s="12" t="str">
        <f>_xlfn.IFNA(VLOOKUP(Y118,对应表!$Z:$AA,2,FALSE)&amp;Z118,"")</f>
        <v>DEF:-112</v>
      </c>
      <c r="BG118" s="12" t="str">
        <f>_xlfn.IFNA(VLOOKUP(AA118,对应表!$Z:$AA,2,FALSE)&amp;AB118,"")</f>
        <v/>
      </c>
      <c r="BH118" s="12" t="str">
        <f>_xlfn.IFNA(VLOOKUP(AC118,对应表!$Z:$AA,2,FALSE)&amp;AD118,"")</f>
        <v/>
      </c>
      <c r="BI118" s="12" t="str">
        <f>_xlfn.IFNA(VLOOKUP(AE118,对应表!$Z:$AA,2,FALSE)&amp;AF118,"")</f>
        <v/>
      </c>
      <c r="BJ118" s="12" t="str">
        <f>_xlfn.IFNA(VLOOKUP(AG118,对应表!$Z:$AA,2,FALSE)&amp;AH118,"")</f>
        <v/>
      </c>
      <c r="BL118">
        <f t="shared" si="112"/>
        <v>-112</v>
      </c>
      <c r="BM118" t="str">
        <f t="shared" si="113"/>
        <v/>
      </c>
    </row>
    <row r="119" spans="8:65" x14ac:dyDescent="0.15">
      <c r="H119" t="s">
        <v>1451</v>
      </c>
      <c r="I119">
        <v>3</v>
      </c>
      <c r="J119">
        <v>-0.2</v>
      </c>
      <c r="K119" t="str">
        <f t="shared" si="109"/>
        <v>主动减防lv3</v>
      </c>
      <c r="L119" s="6" t="str">
        <f>Q119&amp;":"&amp;M119&amp;":"&amp;VLOOKUP(N119,对应表!B:C,2,FALSE)&amp;":"&amp;IF(buff!O119="",0,O119)</f>
        <v>115:100:2:0</v>
      </c>
      <c r="M119">
        <v>100</v>
      </c>
      <c r="N119" s="1" t="s">
        <v>463</v>
      </c>
      <c r="O119">
        <v>0</v>
      </c>
      <c r="P119">
        <f t="shared" ref="P119:P138" si="114">BL119</f>
        <v>-148</v>
      </c>
      <c r="Q119">
        <v>115</v>
      </c>
      <c r="R119" s="4" t="s">
        <v>1718</v>
      </c>
      <c r="S119" s="4" t="str">
        <f t="shared" si="103"/>
        <v>主动减防lv3</v>
      </c>
      <c r="T119" t="s">
        <v>307</v>
      </c>
      <c r="Y119" t="s">
        <v>1450</v>
      </c>
      <c r="Z119">
        <f>INT(VLOOKUP($I119,角色属性概况!$I:$N,VLOOKUP($H119,对应表!$AD:$AE,2,FALSE),FALSE)*$J119)</f>
        <v>-148</v>
      </c>
      <c r="AI119" s="12" t="str">
        <f t="shared" si="110"/>
        <v>DEF:-148</v>
      </c>
      <c r="AR119">
        <v>3</v>
      </c>
      <c r="AU119" s="4"/>
      <c r="AV119" s="4"/>
      <c r="AW119" s="4"/>
      <c r="AX119" s="4"/>
      <c r="AZ119" s="12" t="str">
        <f t="shared" si="111"/>
        <v/>
      </c>
      <c r="BA119" s="12" t="str">
        <f t="shared" si="104"/>
        <v/>
      </c>
      <c r="BB119" s="12" t="str">
        <f t="shared" si="105"/>
        <v/>
      </c>
      <c r="BC119" s="12" t="str">
        <f t="shared" si="106"/>
        <v/>
      </c>
      <c r="BD119" s="12" t="str">
        <f t="shared" si="107"/>
        <v/>
      </c>
      <c r="BE119" s="12" t="str">
        <f t="shared" si="108"/>
        <v/>
      </c>
      <c r="BF119" s="12" t="str">
        <f>_xlfn.IFNA(VLOOKUP(Y119,对应表!$Z:$AA,2,FALSE)&amp;Z119,"")</f>
        <v>DEF:-148</v>
      </c>
      <c r="BG119" s="12" t="str">
        <f>_xlfn.IFNA(VLOOKUP(AA119,对应表!$Z:$AA,2,FALSE)&amp;AB119,"")</f>
        <v/>
      </c>
      <c r="BH119" s="12" t="str">
        <f>_xlfn.IFNA(VLOOKUP(AC119,对应表!$Z:$AA,2,FALSE)&amp;AD119,"")</f>
        <v/>
      </c>
      <c r="BI119" s="12" t="str">
        <f>_xlfn.IFNA(VLOOKUP(AE119,对应表!$Z:$AA,2,FALSE)&amp;AF119,"")</f>
        <v/>
      </c>
      <c r="BJ119" s="12" t="str">
        <f>_xlfn.IFNA(VLOOKUP(AG119,对应表!$Z:$AA,2,FALSE)&amp;AH119,"")</f>
        <v/>
      </c>
      <c r="BL119">
        <f t="shared" si="112"/>
        <v>-148</v>
      </c>
      <c r="BM119" t="str">
        <f t="shared" si="113"/>
        <v/>
      </c>
    </row>
    <row r="120" spans="8:65" x14ac:dyDescent="0.15">
      <c r="H120" t="s">
        <v>1451</v>
      </c>
      <c r="I120">
        <v>4</v>
      </c>
      <c r="J120">
        <v>-0.2</v>
      </c>
      <c r="K120" t="str">
        <f t="shared" si="109"/>
        <v>主动减防lv4</v>
      </c>
      <c r="L120" s="6" t="str">
        <f>Q120&amp;":"&amp;M120&amp;":"&amp;VLOOKUP(N120,对应表!B:C,2,FALSE)&amp;":"&amp;IF(buff!O120="",0,O120)</f>
        <v>116:100:2:0</v>
      </c>
      <c r="M120">
        <v>100</v>
      </c>
      <c r="N120" s="1" t="s">
        <v>463</v>
      </c>
      <c r="O120">
        <v>0</v>
      </c>
      <c r="P120">
        <f t="shared" si="114"/>
        <v>-184</v>
      </c>
      <c r="Q120">
        <v>116</v>
      </c>
      <c r="R120" s="4" t="s">
        <v>1719</v>
      </c>
      <c r="S120" s="4" t="str">
        <f t="shared" si="103"/>
        <v>主动减防lv4</v>
      </c>
      <c r="T120" t="s">
        <v>307</v>
      </c>
      <c r="Y120" t="s">
        <v>1450</v>
      </c>
      <c r="Z120">
        <f>INT(VLOOKUP($I120,角色属性概况!$I:$N,VLOOKUP($H120,对应表!$AD:$AE,2,FALSE),FALSE)*$J120)</f>
        <v>-184</v>
      </c>
      <c r="AI120" s="12" t="str">
        <f t="shared" si="110"/>
        <v>DEF:-184</v>
      </c>
      <c r="AR120">
        <v>3</v>
      </c>
      <c r="AU120" s="4"/>
      <c r="AV120" s="4"/>
      <c r="AW120" s="4"/>
      <c r="AX120" s="4"/>
      <c r="AZ120" s="12" t="str">
        <f t="shared" si="111"/>
        <v/>
      </c>
      <c r="BA120" s="12" t="str">
        <f t="shared" si="104"/>
        <v/>
      </c>
      <c r="BB120" s="12" t="str">
        <f t="shared" si="105"/>
        <v/>
      </c>
      <c r="BC120" s="12" t="str">
        <f t="shared" si="106"/>
        <v/>
      </c>
      <c r="BD120" s="12" t="str">
        <f t="shared" si="107"/>
        <v/>
      </c>
      <c r="BE120" s="12" t="str">
        <f t="shared" si="108"/>
        <v/>
      </c>
      <c r="BF120" s="12" t="str">
        <f>_xlfn.IFNA(VLOOKUP(Y120,对应表!$Z:$AA,2,FALSE)&amp;Z120,"")</f>
        <v>DEF:-184</v>
      </c>
      <c r="BG120" s="12" t="str">
        <f>_xlfn.IFNA(VLOOKUP(AA120,对应表!$Z:$AA,2,FALSE)&amp;AB120,"")</f>
        <v/>
      </c>
      <c r="BH120" s="12" t="str">
        <f>_xlfn.IFNA(VLOOKUP(AC120,对应表!$Z:$AA,2,FALSE)&amp;AD120,"")</f>
        <v/>
      </c>
      <c r="BI120" s="12" t="str">
        <f>_xlfn.IFNA(VLOOKUP(AE120,对应表!$Z:$AA,2,FALSE)&amp;AF120,"")</f>
        <v/>
      </c>
      <c r="BJ120" s="12" t="str">
        <f>_xlfn.IFNA(VLOOKUP(AG120,对应表!$Z:$AA,2,FALSE)&amp;AH120,"")</f>
        <v/>
      </c>
      <c r="BL120">
        <f t="shared" si="112"/>
        <v>-184</v>
      </c>
      <c r="BM120" t="str">
        <f t="shared" si="113"/>
        <v/>
      </c>
    </row>
    <row r="121" spans="8:65" x14ac:dyDescent="0.15">
      <c r="H121" t="s">
        <v>1451</v>
      </c>
      <c r="I121">
        <v>5</v>
      </c>
      <c r="J121">
        <v>-0.2</v>
      </c>
      <c r="K121" t="str">
        <f t="shared" si="109"/>
        <v>主动减防lv5</v>
      </c>
      <c r="L121" s="6" t="str">
        <f>Q121&amp;":"&amp;M121&amp;":"&amp;VLOOKUP(N121,对应表!B:C,2,FALSE)&amp;":"&amp;IF(buff!O121="",0,O121)</f>
        <v>117:100:2:0</v>
      </c>
      <c r="M121">
        <v>100</v>
      </c>
      <c r="N121" s="1" t="s">
        <v>463</v>
      </c>
      <c r="O121">
        <v>0</v>
      </c>
      <c r="P121">
        <f t="shared" si="114"/>
        <v>-227</v>
      </c>
      <c r="Q121">
        <v>117</v>
      </c>
      <c r="R121" s="4" t="s">
        <v>1720</v>
      </c>
      <c r="S121" s="4" t="str">
        <f t="shared" si="103"/>
        <v>主动减防lv5</v>
      </c>
      <c r="T121" t="s">
        <v>307</v>
      </c>
      <c r="Y121" t="s">
        <v>1450</v>
      </c>
      <c r="Z121">
        <f>INT(VLOOKUP($I121,角色属性概况!$I:$N,VLOOKUP($H121,对应表!$AD:$AE,2,FALSE),FALSE)*$J121)</f>
        <v>-227</v>
      </c>
      <c r="AI121" s="12" t="str">
        <f t="shared" si="110"/>
        <v>DEF:-227</v>
      </c>
      <c r="AR121">
        <v>3</v>
      </c>
      <c r="AU121" s="4"/>
      <c r="AV121" s="4"/>
      <c r="AW121" s="4"/>
      <c r="AX121" s="4"/>
      <c r="AZ121" s="12" t="str">
        <f t="shared" si="111"/>
        <v/>
      </c>
      <c r="BA121" s="12" t="str">
        <f t="shared" si="104"/>
        <v/>
      </c>
      <c r="BB121" s="12" t="str">
        <f t="shared" si="105"/>
        <v/>
      </c>
      <c r="BC121" s="12" t="str">
        <f t="shared" si="106"/>
        <v/>
      </c>
      <c r="BD121" s="12" t="str">
        <f t="shared" si="107"/>
        <v/>
      </c>
      <c r="BE121" s="12" t="str">
        <f t="shared" si="108"/>
        <v/>
      </c>
      <c r="BF121" s="12" t="str">
        <f>_xlfn.IFNA(VLOOKUP(Y121,对应表!$Z:$AA,2,FALSE)&amp;Z121,"")</f>
        <v>DEF:-227</v>
      </c>
      <c r="BG121" s="12" t="str">
        <f>_xlfn.IFNA(VLOOKUP(AA121,对应表!$Z:$AA,2,FALSE)&amp;AB121,"")</f>
        <v/>
      </c>
      <c r="BH121" s="12" t="str">
        <f>_xlfn.IFNA(VLOOKUP(AC121,对应表!$Z:$AA,2,FALSE)&amp;AD121,"")</f>
        <v/>
      </c>
      <c r="BI121" s="12" t="str">
        <f>_xlfn.IFNA(VLOOKUP(AE121,对应表!$Z:$AA,2,FALSE)&amp;AF121,"")</f>
        <v/>
      </c>
      <c r="BJ121" s="12" t="str">
        <f>_xlfn.IFNA(VLOOKUP(AG121,对应表!$Z:$AA,2,FALSE)&amp;AH121,"")</f>
        <v/>
      </c>
      <c r="BL121">
        <f t="shared" si="112"/>
        <v>-227</v>
      </c>
      <c r="BM121" t="str">
        <f t="shared" si="113"/>
        <v/>
      </c>
    </row>
    <row r="122" spans="8:65" x14ac:dyDescent="0.15">
      <c r="H122" t="s">
        <v>1451</v>
      </c>
      <c r="I122">
        <v>6</v>
      </c>
      <c r="J122">
        <v>-0.2</v>
      </c>
      <c r="K122" t="str">
        <f t="shared" si="109"/>
        <v>主动减防lv6</v>
      </c>
      <c r="L122" s="6" t="str">
        <f>Q122&amp;":"&amp;M122&amp;":"&amp;VLOOKUP(N122,对应表!B:C,2,FALSE)&amp;":"&amp;IF(buff!O122="",0,O122)</f>
        <v>118:100:2:0</v>
      </c>
      <c r="M122">
        <v>100</v>
      </c>
      <c r="N122" s="1" t="s">
        <v>463</v>
      </c>
      <c r="O122">
        <v>0</v>
      </c>
      <c r="P122">
        <f t="shared" si="114"/>
        <v>-279</v>
      </c>
      <c r="Q122">
        <v>118</v>
      </c>
      <c r="R122" s="4" t="s">
        <v>1721</v>
      </c>
      <c r="S122" s="4" t="str">
        <f t="shared" si="103"/>
        <v>主动减防lv6</v>
      </c>
      <c r="T122" t="s">
        <v>307</v>
      </c>
      <c r="Y122" t="s">
        <v>1450</v>
      </c>
      <c r="Z122">
        <f>INT(VLOOKUP($I122,角色属性概况!$I:$N,VLOOKUP($H122,对应表!$AD:$AE,2,FALSE),FALSE)*$J122)</f>
        <v>-279</v>
      </c>
      <c r="AI122" s="12" t="str">
        <f t="shared" si="110"/>
        <v>DEF:-279</v>
      </c>
      <c r="AR122">
        <v>3</v>
      </c>
      <c r="AU122" s="4"/>
      <c r="AV122" s="4"/>
      <c r="AW122" s="4"/>
      <c r="AX122" s="4"/>
      <c r="AZ122" s="12" t="str">
        <f t="shared" si="111"/>
        <v/>
      </c>
      <c r="BA122" s="12" t="str">
        <f t="shared" si="104"/>
        <v/>
      </c>
      <c r="BB122" s="12" t="str">
        <f t="shared" si="105"/>
        <v/>
      </c>
      <c r="BC122" s="12" t="str">
        <f t="shared" si="106"/>
        <v/>
      </c>
      <c r="BD122" s="12" t="str">
        <f t="shared" si="107"/>
        <v/>
      </c>
      <c r="BE122" s="12" t="str">
        <f t="shared" si="108"/>
        <v/>
      </c>
      <c r="BF122" s="12" t="str">
        <f>_xlfn.IFNA(VLOOKUP(Y122,对应表!$Z:$AA,2,FALSE)&amp;Z122,"")</f>
        <v>DEF:-279</v>
      </c>
      <c r="BG122" s="12" t="str">
        <f>_xlfn.IFNA(VLOOKUP(AA122,对应表!$Z:$AA,2,FALSE)&amp;AB122,"")</f>
        <v/>
      </c>
      <c r="BH122" s="12" t="str">
        <f>_xlfn.IFNA(VLOOKUP(AC122,对应表!$Z:$AA,2,FALSE)&amp;AD122,"")</f>
        <v/>
      </c>
      <c r="BI122" s="12" t="str">
        <f>_xlfn.IFNA(VLOOKUP(AE122,对应表!$Z:$AA,2,FALSE)&amp;AF122,"")</f>
        <v/>
      </c>
      <c r="BJ122" s="12" t="str">
        <f>_xlfn.IFNA(VLOOKUP(AG122,对应表!$Z:$AA,2,FALSE)&amp;AH122,"")</f>
        <v/>
      </c>
      <c r="BL122">
        <f t="shared" si="112"/>
        <v>-279</v>
      </c>
      <c r="BM122" t="str">
        <f t="shared" si="113"/>
        <v/>
      </c>
    </row>
    <row r="123" spans="8:65" x14ac:dyDescent="0.15">
      <c r="H123" t="s">
        <v>1451</v>
      </c>
      <c r="I123">
        <v>7</v>
      </c>
      <c r="J123">
        <v>-0.2</v>
      </c>
      <c r="K123" t="str">
        <f t="shared" si="109"/>
        <v>主动减防lv7</v>
      </c>
      <c r="L123" s="6" t="str">
        <f>Q123&amp;":"&amp;M123&amp;":"&amp;VLOOKUP(N123,对应表!B:C,2,FALSE)&amp;":"&amp;IF(buff!O123="",0,O123)</f>
        <v>119:100:2:0</v>
      </c>
      <c r="M123">
        <v>100</v>
      </c>
      <c r="N123" s="1" t="s">
        <v>463</v>
      </c>
      <c r="O123">
        <v>0</v>
      </c>
      <c r="P123">
        <f t="shared" si="114"/>
        <v>-343</v>
      </c>
      <c r="Q123">
        <v>119</v>
      </c>
      <c r="R123" s="4" t="s">
        <v>1722</v>
      </c>
      <c r="S123" s="4" t="str">
        <f t="shared" si="103"/>
        <v>主动减防lv7</v>
      </c>
      <c r="T123" t="s">
        <v>307</v>
      </c>
      <c r="Y123" t="s">
        <v>1450</v>
      </c>
      <c r="Z123">
        <f>INT(VLOOKUP($I123,角色属性概况!$I:$N,VLOOKUP($H123,对应表!$AD:$AE,2,FALSE),FALSE)*$J123)</f>
        <v>-343</v>
      </c>
      <c r="AI123" s="12" t="str">
        <f t="shared" si="110"/>
        <v>DEF:-343</v>
      </c>
      <c r="AR123">
        <v>3</v>
      </c>
      <c r="AU123" s="4"/>
      <c r="AV123" s="4"/>
      <c r="AW123" s="4"/>
      <c r="AX123" s="4"/>
      <c r="AZ123" s="12" t="str">
        <f t="shared" si="111"/>
        <v/>
      </c>
      <c r="BA123" s="12" t="str">
        <f t="shared" si="104"/>
        <v/>
      </c>
      <c r="BB123" s="12" t="str">
        <f t="shared" si="105"/>
        <v/>
      </c>
      <c r="BC123" s="12" t="str">
        <f t="shared" si="106"/>
        <v/>
      </c>
      <c r="BD123" s="12" t="str">
        <f t="shared" si="107"/>
        <v/>
      </c>
      <c r="BE123" s="12" t="str">
        <f t="shared" si="108"/>
        <v/>
      </c>
      <c r="BF123" s="12" t="str">
        <f>_xlfn.IFNA(VLOOKUP(Y123,对应表!$Z:$AA,2,FALSE)&amp;Z123,"")</f>
        <v>DEF:-343</v>
      </c>
      <c r="BG123" s="12" t="str">
        <f>_xlfn.IFNA(VLOOKUP(AA123,对应表!$Z:$AA,2,FALSE)&amp;AB123,"")</f>
        <v/>
      </c>
      <c r="BH123" s="12" t="str">
        <f>_xlfn.IFNA(VLOOKUP(AC123,对应表!$Z:$AA,2,FALSE)&amp;AD123,"")</f>
        <v/>
      </c>
      <c r="BI123" s="12" t="str">
        <f>_xlfn.IFNA(VLOOKUP(AE123,对应表!$Z:$AA,2,FALSE)&amp;AF123,"")</f>
        <v/>
      </c>
      <c r="BJ123" s="12" t="str">
        <f>_xlfn.IFNA(VLOOKUP(AG123,对应表!$Z:$AA,2,FALSE)&amp;AH123,"")</f>
        <v/>
      </c>
      <c r="BL123">
        <f t="shared" si="112"/>
        <v>-343</v>
      </c>
      <c r="BM123" t="str">
        <f t="shared" si="113"/>
        <v/>
      </c>
    </row>
    <row r="124" spans="8:65" x14ac:dyDescent="0.15">
      <c r="H124" t="s">
        <v>1451</v>
      </c>
      <c r="I124">
        <v>8</v>
      </c>
      <c r="J124">
        <v>-0.2</v>
      </c>
      <c r="K124" t="str">
        <f t="shared" si="109"/>
        <v>主动减防lv8</v>
      </c>
      <c r="L124" s="6" t="str">
        <f>Q124&amp;":"&amp;M124&amp;":"&amp;VLOOKUP(N124,对应表!B:C,2,FALSE)&amp;":"&amp;IF(buff!O124="",0,O124)</f>
        <v>120:100:2:0</v>
      </c>
      <c r="M124">
        <v>100</v>
      </c>
      <c r="N124" s="1" t="s">
        <v>463</v>
      </c>
      <c r="O124">
        <v>0</v>
      </c>
      <c r="P124">
        <f t="shared" si="114"/>
        <v>-423</v>
      </c>
      <c r="Q124">
        <v>120</v>
      </c>
      <c r="R124" s="4" t="s">
        <v>1723</v>
      </c>
      <c r="S124" s="4" t="str">
        <f t="shared" si="103"/>
        <v>主动减防lv8</v>
      </c>
      <c r="T124" t="s">
        <v>307</v>
      </c>
      <c r="Y124" t="s">
        <v>1450</v>
      </c>
      <c r="Z124">
        <f>INT(VLOOKUP($I124,角色属性概况!$I:$N,VLOOKUP($H124,对应表!$AD:$AE,2,FALSE),FALSE)*$J124)</f>
        <v>-423</v>
      </c>
      <c r="AI124" s="12" t="str">
        <f t="shared" si="110"/>
        <v>DEF:-423</v>
      </c>
      <c r="AR124">
        <v>3</v>
      </c>
      <c r="AU124" s="4"/>
      <c r="AV124" s="4"/>
      <c r="AW124" s="4"/>
      <c r="AX124" s="4"/>
      <c r="AZ124" s="12" t="str">
        <f t="shared" si="111"/>
        <v/>
      </c>
      <c r="BA124" s="12" t="str">
        <f t="shared" si="104"/>
        <v/>
      </c>
      <c r="BB124" s="12" t="str">
        <f t="shared" si="105"/>
        <v/>
      </c>
      <c r="BC124" s="12" t="str">
        <f t="shared" si="106"/>
        <v/>
      </c>
      <c r="BD124" s="12" t="str">
        <f t="shared" si="107"/>
        <v/>
      </c>
      <c r="BE124" s="12" t="str">
        <f t="shared" si="108"/>
        <v/>
      </c>
      <c r="BF124" s="12" t="str">
        <f>_xlfn.IFNA(VLOOKUP(Y124,对应表!$Z:$AA,2,FALSE)&amp;Z124,"")</f>
        <v>DEF:-423</v>
      </c>
      <c r="BG124" s="12" t="str">
        <f>_xlfn.IFNA(VLOOKUP(AA124,对应表!$Z:$AA,2,FALSE)&amp;AB124,"")</f>
        <v/>
      </c>
      <c r="BH124" s="12" t="str">
        <f>_xlfn.IFNA(VLOOKUP(AC124,对应表!$Z:$AA,2,FALSE)&amp;AD124,"")</f>
        <v/>
      </c>
      <c r="BI124" s="12" t="str">
        <f>_xlfn.IFNA(VLOOKUP(AE124,对应表!$Z:$AA,2,FALSE)&amp;AF124,"")</f>
        <v/>
      </c>
      <c r="BJ124" s="12" t="str">
        <f>_xlfn.IFNA(VLOOKUP(AG124,对应表!$Z:$AA,2,FALSE)&amp;AH124,"")</f>
        <v/>
      </c>
      <c r="BL124">
        <f t="shared" si="112"/>
        <v>-423</v>
      </c>
      <c r="BM124" t="str">
        <f t="shared" si="113"/>
        <v/>
      </c>
    </row>
    <row r="125" spans="8:65" x14ac:dyDescent="0.15">
      <c r="H125" t="s">
        <v>1451</v>
      </c>
      <c r="I125">
        <v>9</v>
      </c>
      <c r="J125">
        <v>-0.2</v>
      </c>
      <c r="K125" t="str">
        <f t="shared" si="109"/>
        <v>主动减防lv9</v>
      </c>
      <c r="L125" s="6" t="str">
        <f>Q125&amp;":"&amp;M125&amp;":"&amp;VLOOKUP(N125,对应表!B:C,2,FALSE)&amp;":"&amp;IF(buff!O125="",0,O125)</f>
        <v>121:100:2:0</v>
      </c>
      <c r="M125">
        <v>100</v>
      </c>
      <c r="N125" s="1" t="s">
        <v>463</v>
      </c>
      <c r="O125">
        <v>0</v>
      </c>
      <c r="P125">
        <f t="shared" si="114"/>
        <v>-520</v>
      </c>
      <c r="Q125">
        <v>121</v>
      </c>
      <c r="R125" s="4" t="s">
        <v>1724</v>
      </c>
      <c r="S125" s="4" t="str">
        <f t="shared" si="103"/>
        <v>主动减防lv9</v>
      </c>
      <c r="T125" t="s">
        <v>307</v>
      </c>
      <c r="Y125" t="s">
        <v>1450</v>
      </c>
      <c r="Z125">
        <f>INT(VLOOKUP($I125,角色属性概况!$I:$N,VLOOKUP($H125,对应表!$AD:$AE,2,FALSE),FALSE)*$J125)</f>
        <v>-520</v>
      </c>
      <c r="AI125" s="12" t="str">
        <f t="shared" si="110"/>
        <v>DEF:-520</v>
      </c>
      <c r="AR125">
        <v>3</v>
      </c>
      <c r="AU125" s="4"/>
      <c r="AV125" s="4"/>
      <c r="AW125" s="4"/>
      <c r="AX125" s="4"/>
      <c r="AZ125" s="12" t="str">
        <f t="shared" si="111"/>
        <v/>
      </c>
      <c r="BA125" s="12" t="str">
        <f t="shared" si="104"/>
        <v/>
      </c>
      <c r="BB125" s="12" t="str">
        <f t="shared" si="105"/>
        <v/>
      </c>
      <c r="BC125" s="12" t="str">
        <f t="shared" si="106"/>
        <v/>
      </c>
      <c r="BD125" s="12" t="str">
        <f t="shared" si="107"/>
        <v/>
      </c>
      <c r="BE125" s="12" t="str">
        <f t="shared" si="108"/>
        <v/>
      </c>
      <c r="BF125" s="12" t="str">
        <f>_xlfn.IFNA(VLOOKUP(Y125,对应表!$Z:$AA,2,FALSE)&amp;Z125,"")</f>
        <v>DEF:-520</v>
      </c>
      <c r="BG125" s="12" t="str">
        <f>_xlfn.IFNA(VLOOKUP(AA125,对应表!$Z:$AA,2,FALSE)&amp;AB125,"")</f>
        <v/>
      </c>
      <c r="BH125" s="12" t="str">
        <f>_xlfn.IFNA(VLOOKUP(AC125,对应表!$Z:$AA,2,FALSE)&amp;AD125,"")</f>
        <v/>
      </c>
      <c r="BI125" s="12" t="str">
        <f>_xlfn.IFNA(VLOOKUP(AE125,对应表!$Z:$AA,2,FALSE)&amp;AF125,"")</f>
        <v/>
      </c>
      <c r="BJ125" s="12" t="str">
        <f>_xlfn.IFNA(VLOOKUP(AG125,对应表!$Z:$AA,2,FALSE)&amp;AH125,"")</f>
        <v/>
      </c>
      <c r="BL125">
        <f t="shared" si="112"/>
        <v>-520</v>
      </c>
      <c r="BM125" t="str">
        <f t="shared" si="113"/>
        <v/>
      </c>
    </row>
    <row r="126" spans="8:65" x14ac:dyDescent="0.15">
      <c r="H126" t="s">
        <v>1451</v>
      </c>
      <c r="I126">
        <v>10</v>
      </c>
      <c r="J126">
        <v>-0.2</v>
      </c>
      <c r="K126" t="str">
        <f t="shared" si="109"/>
        <v>主动减防lv10</v>
      </c>
      <c r="L126" s="6" t="str">
        <f>Q126&amp;":"&amp;M126&amp;":"&amp;VLOOKUP(N126,对应表!B:C,2,FALSE)&amp;":"&amp;IF(buff!O126="",0,O126)</f>
        <v>122:100:2:0</v>
      </c>
      <c r="M126">
        <v>100</v>
      </c>
      <c r="N126" s="1" t="s">
        <v>463</v>
      </c>
      <c r="O126">
        <v>0</v>
      </c>
      <c r="P126">
        <f t="shared" si="114"/>
        <v>-641</v>
      </c>
      <c r="Q126">
        <v>122</v>
      </c>
      <c r="R126" s="4" t="s">
        <v>1725</v>
      </c>
      <c r="S126" s="4" t="str">
        <f t="shared" si="103"/>
        <v>主动减防lv10</v>
      </c>
      <c r="T126" t="s">
        <v>307</v>
      </c>
      <c r="Y126" t="s">
        <v>1450</v>
      </c>
      <c r="Z126">
        <f>INT(VLOOKUP($I126,角色属性概况!$I:$N,VLOOKUP($H126,对应表!$AD:$AE,2,FALSE),FALSE)*$J126)</f>
        <v>-641</v>
      </c>
      <c r="AI126" s="12" t="str">
        <f t="shared" si="110"/>
        <v>DEF:-641</v>
      </c>
      <c r="AR126">
        <v>3</v>
      </c>
      <c r="AU126" s="4"/>
      <c r="AV126" s="4"/>
      <c r="AW126" s="4"/>
      <c r="AX126" s="4"/>
      <c r="AZ126" s="12" t="str">
        <f t="shared" si="111"/>
        <v/>
      </c>
      <c r="BA126" s="12" t="str">
        <f t="shared" si="104"/>
        <v/>
      </c>
      <c r="BB126" s="12" t="str">
        <f t="shared" si="105"/>
        <v/>
      </c>
      <c r="BC126" s="12" t="str">
        <f t="shared" si="106"/>
        <v/>
      </c>
      <c r="BD126" s="12" t="str">
        <f t="shared" si="107"/>
        <v/>
      </c>
      <c r="BE126" s="12" t="str">
        <f t="shared" si="108"/>
        <v/>
      </c>
      <c r="BF126" s="12" t="str">
        <f>_xlfn.IFNA(VLOOKUP(Y126,对应表!$Z:$AA,2,FALSE)&amp;Z126,"")</f>
        <v>DEF:-641</v>
      </c>
      <c r="BG126" s="12" t="str">
        <f>_xlfn.IFNA(VLOOKUP(AA126,对应表!$Z:$AA,2,FALSE)&amp;AB126,"")</f>
        <v/>
      </c>
      <c r="BH126" s="12" t="str">
        <f>_xlfn.IFNA(VLOOKUP(AC126,对应表!$Z:$AA,2,FALSE)&amp;AD126,"")</f>
        <v/>
      </c>
      <c r="BI126" s="12" t="str">
        <f>_xlfn.IFNA(VLOOKUP(AE126,对应表!$Z:$AA,2,FALSE)&amp;AF126,"")</f>
        <v/>
      </c>
      <c r="BJ126" s="12" t="str">
        <f>_xlfn.IFNA(VLOOKUP(AG126,对应表!$Z:$AA,2,FALSE)&amp;AH126,"")</f>
        <v/>
      </c>
      <c r="BL126">
        <f t="shared" si="112"/>
        <v>-641</v>
      </c>
      <c r="BM126" t="str">
        <f t="shared" si="113"/>
        <v/>
      </c>
    </row>
    <row r="127" spans="8:65" x14ac:dyDescent="0.15">
      <c r="H127" t="s">
        <v>1451</v>
      </c>
      <c r="I127">
        <v>11</v>
      </c>
      <c r="J127">
        <v>-0.2</v>
      </c>
      <c r="K127" t="str">
        <f t="shared" si="109"/>
        <v>主动减防lv11</v>
      </c>
      <c r="L127" s="6" t="str">
        <f>Q127&amp;":"&amp;M127&amp;":"&amp;VLOOKUP(N127,对应表!B:C,2,FALSE)&amp;":"&amp;IF(buff!O127="",0,O127)</f>
        <v>123:100:2:0</v>
      </c>
      <c r="M127">
        <v>100</v>
      </c>
      <c r="N127" s="1" t="s">
        <v>463</v>
      </c>
      <c r="O127">
        <v>0</v>
      </c>
      <c r="P127">
        <f t="shared" si="114"/>
        <v>-789</v>
      </c>
      <c r="Q127">
        <v>123</v>
      </c>
      <c r="R127" s="4" t="s">
        <v>1726</v>
      </c>
      <c r="S127" s="4" t="str">
        <f t="shared" si="103"/>
        <v>主动减防lv11</v>
      </c>
      <c r="T127" t="s">
        <v>307</v>
      </c>
      <c r="Y127" t="s">
        <v>1450</v>
      </c>
      <c r="Z127">
        <f>INT(VLOOKUP($I127,角色属性概况!$I:$N,VLOOKUP($H127,对应表!$AD:$AE,2,FALSE),FALSE)*$J127)</f>
        <v>-789</v>
      </c>
      <c r="AI127" s="12" t="str">
        <f t="shared" si="110"/>
        <v>DEF:-789</v>
      </c>
      <c r="AR127">
        <v>3</v>
      </c>
      <c r="AU127" s="4"/>
      <c r="AV127" s="4"/>
      <c r="AW127" s="4"/>
      <c r="AX127" s="4"/>
      <c r="AZ127" s="12" t="str">
        <f t="shared" si="111"/>
        <v/>
      </c>
      <c r="BA127" s="12" t="str">
        <f t="shared" si="104"/>
        <v/>
      </c>
      <c r="BB127" s="12" t="str">
        <f t="shared" si="105"/>
        <v/>
      </c>
      <c r="BC127" s="12" t="str">
        <f t="shared" si="106"/>
        <v/>
      </c>
      <c r="BD127" s="12" t="str">
        <f t="shared" si="107"/>
        <v/>
      </c>
      <c r="BE127" s="12" t="str">
        <f t="shared" si="108"/>
        <v/>
      </c>
      <c r="BF127" s="12" t="str">
        <f>_xlfn.IFNA(VLOOKUP(Y127,对应表!$Z:$AA,2,FALSE)&amp;Z127,"")</f>
        <v>DEF:-789</v>
      </c>
      <c r="BG127" s="12" t="str">
        <f>_xlfn.IFNA(VLOOKUP(AA127,对应表!$Z:$AA,2,FALSE)&amp;AB127,"")</f>
        <v/>
      </c>
      <c r="BH127" s="12" t="str">
        <f>_xlfn.IFNA(VLOOKUP(AC127,对应表!$Z:$AA,2,FALSE)&amp;AD127,"")</f>
        <v/>
      </c>
      <c r="BI127" s="12" t="str">
        <f>_xlfn.IFNA(VLOOKUP(AE127,对应表!$Z:$AA,2,FALSE)&amp;AF127,"")</f>
        <v/>
      </c>
      <c r="BJ127" s="12" t="str">
        <f>_xlfn.IFNA(VLOOKUP(AG127,对应表!$Z:$AA,2,FALSE)&amp;AH127,"")</f>
        <v/>
      </c>
      <c r="BL127">
        <f t="shared" si="112"/>
        <v>-789</v>
      </c>
      <c r="BM127" t="str">
        <f t="shared" si="113"/>
        <v/>
      </c>
    </row>
    <row r="128" spans="8:65" x14ac:dyDescent="0.15">
      <c r="H128" t="s">
        <v>1451</v>
      </c>
      <c r="I128">
        <v>12</v>
      </c>
      <c r="J128">
        <v>-0.2</v>
      </c>
      <c r="K128" t="str">
        <f t="shared" si="109"/>
        <v>主动减防lv12</v>
      </c>
      <c r="L128" s="6" t="str">
        <f>Q128&amp;":"&amp;M128&amp;":"&amp;VLOOKUP(N128,对应表!B:C,2,FALSE)&amp;":"&amp;IF(buff!O128="",0,O128)</f>
        <v>124:100:2:0</v>
      </c>
      <c r="M128">
        <v>100</v>
      </c>
      <c r="N128" s="1" t="s">
        <v>463</v>
      </c>
      <c r="O128">
        <v>0</v>
      </c>
      <c r="P128">
        <f t="shared" si="114"/>
        <v>-971</v>
      </c>
      <c r="Q128">
        <v>124</v>
      </c>
      <c r="R128" s="4" t="s">
        <v>1727</v>
      </c>
      <c r="S128" s="4" t="str">
        <f t="shared" si="103"/>
        <v>主动减防lv12</v>
      </c>
      <c r="T128" t="s">
        <v>307</v>
      </c>
      <c r="Y128" t="s">
        <v>1450</v>
      </c>
      <c r="Z128">
        <f>INT(VLOOKUP($I128,角色属性概况!$I:$N,VLOOKUP($H128,对应表!$AD:$AE,2,FALSE),FALSE)*$J128)</f>
        <v>-971</v>
      </c>
      <c r="AI128" s="12" t="str">
        <f t="shared" si="110"/>
        <v>DEF:-971</v>
      </c>
      <c r="AR128">
        <v>3</v>
      </c>
      <c r="AU128" s="4"/>
      <c r="AV128" s="4"/>
      <c r="AW128" s="4"/>
      <c r="AX128" s="4"/>
      <c r="AZ128" s="12" t="str">
        <f t="shared" si="111"/>
        <v/>
      </c>
      <c r="BA128" s="12" t="str">
        <f t="shared" si="104"/>
        <v/>
      </c>
      <c r="BB128" s="12" t="str">
        <f t="shared" si="105"/>
        <v/>
      </c>
      <c r="BC128" s="12" t="str">
        <f t="shared" si="106"/>
        <v/>
      </c>
      <c r="BD128" s="12" t="str">
        <f t="shared" si="107"/>
        <v/>
      </c>
      <c r="BE128" s="12" t="str">
        <f t="shared" si="108"/>
        <v/>
      </c>
      <c r="BF128" s="12" t="str">
        <f>_xlfn.IFNA(VLOOKUP(Y128,对应表!$Z:$AA,2,FALSE)&amp;Z128,"")</f>
        <v>DEF:-971</v>
      </c>
      <c r="BG128" s="12" t="str">
        <f>_xlfn.IFNA(VLOOKUP(AA128,对应表!$Z:$AA,2,FALSE)&amp;AB128,"")</f>
        <v/>
      </c>
      <c r="BH128" s="12" t="str">
        <f>_xlfn.IFNA(VLOOKUP(AC128,对应表!$Z:$AA,2,FALSE)&amp;AD128,"")</f>
        <v/>
      </c>
      <c r="BI128" s="12" t="str">
        <f>_xlfn.IFNA(VLOOKUP(AE128,对应表!$Z:$AA,2,FALSE)&amp;AF128,"")</f>
        <v/>
      </c>
      <c r="BJ128" s="12" t="str">
        <f>_xlfn.IFNA(VLOOKUP(AG128,对应表!$Z:$AA,2,FALSE)&amp;AH128,"")</f>
        <v/>
      </c>
      <c r="BL128">
        <f t="shared" si="112"/>
        <v>-971</v>
      </c>
      <c r="BM128" t="str">
        <f t="shared" si="113"/>
        <v/>
      </c>
    </row>
    <row r="129" spans="8:65" x14ac:dyDescent="0.15">
      <c r="H129" t="s">
        <v>1451</v>
      </c>
      <c r="I129">
        <v>13</v>
      </c>
      <c r="J129">
        <v>-0.2</v>
      </c>
      <c r="K129" t="str">
        <f t="shared" si="109"/>
        <v>主动减防lv13</v>
      </c>
      <c r="L129" s="6" t="str">
        <f>Q129&amp;":"&amp;M129&amp;":"&amp;VLOOKUP(N129,对应表!B:C,2,FALSE)&amp;":"&amp;IF(buff!O129="",0,O129)</f>
        <v>125:100:2:0</v>
      </c>
      <c r="M129">
        <v>100</v>
      </c>
      <c r="N129" s="1" t="s">
        <v>463</v>
      </c>
      <c r="O129">
        <v>0</v>
      </c>
      <c r="P129">
        <f t="shared" si="114"/>
        <v>-1196</v>
      </c>
      <c r="Q129">
        <v>125</v>
      </c>
      <c r="R129" s="4" t="s">
        <v>1728</v>
      </c>
      <c r="S129" s="4" t="str">
        <f t="shared" si="103"/>
        <v>主动减防lv13</v>
      </c>
      <c r="T129" t="s">
        <v>307</v>
      </c>
      <c r="Y129" t="s">
        <v>1450</v>
      </c>
      <c r="Z129">
        <f>INT(VLOOKUP($I129,角色属性概况!$I:$N,VLOOKUP($H129,对应表!$AD:$AE,2,FALSE),FALSE)*$J129)</f>
        <v>-1196</v>
      </c>
      <c r="AI129" s="12" t="str">
        <f t="shared" si="110"/>
        <v>DEF:-1196</v>
      </c>
      <c r="AR129">
        <v>3</v>
      </c>
      <c r="AU129" s="4"/>
      <c r="AV129" s="4"/>
      <c r="AW129" s="4"/>
      <c r="AX129" s="4"/>
      <c r="AZ129" s="12" t="str">
        <f t="shared" si="111"/>
        <v/>
      </c>
      <c r="BA129" s="12" t="str">
        <f t="shared" si="104"/>
        <v/>
      </c>
      <c r="BB129" s="12" t="str">
        <f t="shared" si="105"/>
        <v/>
      </c>
      <c r="BC129" s="12" t="str">
        <f t="shared" si="106"/>
        <v/>
      </c>
      <c r="BD129" s="12" t="str">
        <f t="shared" si="107"/>
        <v/>
      </c>
      <c r="BE129" s="12" t="str">
        <f t="shared" si="108"/>
        <v/>
      </c>
      <c r="BF129" s="12" t="str">
        <f>_xlfn.IFNA(VLOOKUP(Y129,对应表!$Z:$AA,2,FALSE)&amp;Z129,"")</f>
        <v>DEF:-1196</v>
      </c>
      <c r="BG129" s="12" t="str">
        <f>_xlfn.IFNA(VLOOKUP(AA129,对应表!$Z:$AA,2,FALSE)&amp;AB129,"")</f>
        <v/>
      </c>
      <c r="BH129" s="12" t="str">
        <f>_xlfn.IFNA(VLOOKUP(AC129,对应表!$Z:$AA,2,FALSE)&amp;AD129,"")</f>
        <v/>
      </c>
      <c r="BI129" s="12" t="str">
        <f>_xlfn.IFNA(VLOOKUP(AE129,对应表!$Z:$AA,2,FALSE)&amp;AF129,"")</f>
        <v/>
      </c>
      <c r="BJ129" s="12" t="str">
        <f>_xlfn.IFNA(VLOOKUP(AG129,对应表!$Z:$AA,2,FALSE)&amp;AH129,"")</f>
        <v/>
      </c>
      <c r="BL129">
        <f t="shared" si="112"/>
        <v>-1196</v>
      </c>
      <c r="BM129" t="str">
        <f t="shared" si="113"/>
        <v/>
      </c>
    </row>
    <row r="130" spans="8:65" x14ac:dyDescent="0.15">
      <c r="H130" t="s">
        <v>1451</v>
      </c>
      <c r="I130">
        <v>14</v>
      </c>
      <c r="J130">
        <v>-0.2</v>
      </c>
      <c r="K130" t="str">
        <f t="shared" si="109"/>
        <v>主动减防lv14</v>
      </c>
      <c r="L130" s="6" t="str">
        <f>Q130&amp;":"&amp;M130&amp;":"&amp;VLOOKUP(N130,对应表!B:C,2,FALSE)&amp;":"&amp;IF(buff!O130="",0,O130)</f>
        <v>126:100:2:0</v>
      </c>
      <c r="M130">
        <v>100</v>
      </c>
      <c r="N130" s="1" t="s">
        <v>463</v>
      </c>
      <c r="O130">
        <v>0</v>
      </c>
      <c r="P130">
        <f t="shared" si="114"/>
        <v>-1472</v>
      </c>
      <c r="Q130">
        <v>126</v>
      </c>
      <c r="R130" s="4" t="s">
        <v>1729</v>
      </c>
      <c r="S130" s="4" t="str">
        <f t="shared" si="103"/>
        <v>主动减防lv14</v>
      </c>
      <c r="T130" t="s">
        <v>307</v>
      </c>
      <c r="Y130" t="s">
        <v>1450</v>
      </c>
      <c r="Z130">
        <f>INT(VLOOKUP($I130,角色属性概况!$I:$N,VLOOKUP($H130,对应表!$AD:$AE,2,FALSE),FALSE)*$J130)</f>
        <v>-1472</v>
      </c>
      <c r="AI130" s="12" t="str">
        <f t="shared" si="110"/>
        <v>DEF:-1472</v>
      </c>
      <c r="AR130">
        <v>3</v>
      </c>
      <c r="AU130" s="4"/>
      <c r="AV130" s="4"/>
      <c r="AW130" s="4"/>
      <c r="AX130" s="4"/>
      <c r="AZ130" s="12" t="str">
        <f t="shared" si="111"/>
        <v/>
      </c>
      <c r="BA130" s="12" t="str">
        <f t="shared" si="104"/>
        <v/>
      </c>
      <c r="BB130" s="12" t="str">
        <f t="shared" si="105"/>
        <v/>
      </c>
      <c r="BC130" s="12" t="str">
        <f t="shared" si="106"/>
        <v/>
      </c>
      <c r="BD130" s="12" t="str">
        <f t="shared" si="107"/>
        <v/>
      </c>
      <c r="BE130" s="12" t="str">
        <f t="shared" si="108"/>
        <v/>
      </c>
      <c r="BF130" s="12" t="str">
        <f>_xlfn.IFNA(VLOOKUP(Y130,对应表!$Z:$AA,2,FALSE)&amp;Z130,"")</f>
        <v>DEF:-1472</v>
      </c>
      <c r="BG130" s="12" t="str">
        <f>_xlfn.IFNA(VLOOKUP(AA130,对应表!$Z:$AA,2,FALSE)&amp;AB130,"")</f>
        <v/>
      </c>
      <c r="BH130" s="12" t="str">
        <f>_xlfn.IFNA(VLOOKUP(AC130,对应表!$Z:$AA,2,FALSE)&amp;AD130,"")</f>
        <v/>
      </c>
      <c r="BI130" s="12" t="str">
        <f>_xlfn.IFNA(VLOOKUP(AE130,对应表!$Z:$AA,2,FALSE)&amp;AF130,"")</f>
        <v/>
      </c>
      <c r="BJ130" s="12" t="str">
        <f>_xlfn.IFNA(VLOOKUP(AG130,对应表!$Z:$AA,2,FALSE)&amp;AH130,"")</f>
        <v/>
      </c>
      <c r="BL130">
        <f t="shared" si="112"/>
        <v>-1472</v>
      </c>
      <c r="BM130" t="str">
        <f t="shared" si="113"/>
        <v/>
      </c>
    </row>
    <row r="131" spans="8:65" x14ac:dyDescent="0.15">
      <c r="H131" t="s">
        <v>1451</v>
      </c>
      <c r="I131">
        <v>15</v>
      </c>
      <c r="J131">
        <v>-0.2</v>
      </c>
      <c r="K131" t="str">
        <f t="shared" si="109"/>
        <v>主动减防lv15</v>
      </c>
      <c r="L131" s="6" t="str">
        <f>Q131&amp;":"&amp;M131&amp;":"&amp;VLOOKUP(N131,对应表!B:C,2,FALSE)&amp;":"&amp;IF(buff!O131="",0,O131)</f>
        <v>127:100:2:0</v>
      </c>
      <c r="M131">
        <v>100</v>
      </c>
      <c r="N131" s="1" t="s">
        <v>463</v>
      </c>
      <c r="O131">
        <v>0</v>
      </c>
      <c r="P131">
        <f t="shared" si="114"/>
        <v>-1813</v>
      </c>
      <c r="Q131">
        <v>127</v>
      </c>
      <c r="R131" s="4" t="s">
        <v>1730</v>
      </c>
      <c r="S131" s="4" t="str">
        <f t="shared" si="103"/>
        <v>主动减防lv15</v>
      </c>
      <c r="T131" t="s">
        <v>307</v>
      </c>
      <c r="Y131" t="s">
        <v>1450</v>
      </c>
      <c r="Z131">
        <f>INT(VLOOKUP($I131,角色属性概况!$I:$N,VLOOKUP($H131,对应表!$AD:$AE,2,FALSE),FALSE)*$J131)</f>
        <v>-1813</v>
      </c>
      <c r="AI131" s="12" t="str">
        <f t="shared" si="110"/>
        <v>DEF:-1813</v>
      </c>
      <c r="AR131">
        <v>3</v>
      </c>
      <c r="AU131" s="4"/>
      <c r="AV131" s="4"/>
      <c r="AW131" s="4"/>
      <c r="AX131" s="4"/>
      <c r="AZ131" s="12" t="str">
        <f t="shared" si="111"/>
        <v/>
      </c>
      <c r="BA131" s="12" t="str">
        <f t="shared" si="104"/>
        <v/>
      </c>
      <c r="BB131" s="12" t="str">
        <f t="shared" si="105"/>
        <v/>
      </c>
      <c r="BC131" s="12" t="str">
        <f t="shared" si="106"/>
        <v/>
      </c>
      <c r="BD131" s="12" t="str">
        <f t="shared" si="107"/>
        <v/>
      </c>
      <c r="BE131" s="12" t="str">
        <f t="shared" si="108"/>
        <v/>
      </c>
      <c r="BF131" s="12" t="str">
        <f>_xlfn.IFNA(VLOOKUP(Y131,对应表!$Z:$AA,2,FALSE)&amp;Z131,"")</f>
        <v>DEF:-1813</v>
      </c>
      <c r="BG131" s="12" t="str">
        <f>_xlfn.IFNA(VLOOKUP(AA131,对应表!$Z:$AA,2,FALSE)&amp;AB131,"")</f>
        <v/>
      </c>
      <c r="BH131" s="12" t="str">
        <f>_xlfn.IFNA(VLOOKUP(AC131,对应表!$Z:$AA,2,FALSE)&amp;AD131,"")</f>
        <v/>
      </c>
      <c r="BI131" s="12" t="str">
        <f>_xlfn.IFNA(VLOOKUP(AE131,对应表!$Z:$AA,2,FALSE)&amp;AF131,"")</f>
        <v/>
      </c>
      <c r="BJ131" s="12" t="str">
        <f>_xlfn.IFNA(VLOOKUP(AG131,对应表!$Z:$AA,2,FALSE)&amp;AH131,"")</f>
        <v/>
      </c>
      <c r="BL131">
        <f t="shared" si="112"/>
        <v>-1813</v>
      </c>
      <c r="BM131" t="str">
        <f t="shared" si="113"/>
        <v/>
      </c>
    </row>
    <row r="132" spans="8:65" x14ac:dyDescent="0.15">
      <c r="H132" t="s">
        <v>1451</v>
      </c>
      <c r="I132">
        <v>16</v>
      </c>
      <c r="J132">
        <v>-0.2</v>
      </c>
      <c r="K132" t="str">
        <f t="shared" si="109"/>
        <v>主动减防lv16</v>
      </c>
      <c r="L132" s="6" t="str">
        <f>Q132&amp;":"&amp;M132&amp;":"&amp;VLOOKUP(N132,对应表!B:C,2,FALSE)&amp;":"&amp;IF(buff!O132="",0,O132)</f>
        <v>128:100:2:0</v>
      </c>
      <c r="M132">
        <v>100</v>
      </c>
      <c r="N132" s="1" t="s">
        <v>463</v>
      </c>
      <c r="O132">
        <v>0</v>
      </c>
      <c r="P132">
        <f t="shared" si="114"/>
        <v>-2232</v>
      </c>
      <c r="Q132">
        <v>128</v>
      </c>
      <c r="R132" s="4" t="s">
        <v>1731</v>
      </c>
      <c r="S132" s="4" t="str">
        <f t="shared" si="103"/>
        <v>主动减防lv16</v>
      </c>
      <c r="T132" t="s">
        <v>307</v>
      </c>
      <c r="Y132" t="s">
        <v>1450</v>
      </c>
      <c r="Z132">
        <f>INT(VLOOKUP($I132,角色属性概况!$I:$N,VLOOKUP($H132,对应表!$AD:$AE,2,FALSE),FALSE)*$J132)</f>
        <v>-2232</v>
      </c>
      <c r="AI132" s="12" t="str">
        <f t="shared" si="110"/>
        <v>DEF:-2232</v>
      </c>
      <c r="AR132">
        <v>3</v>
      </c>
      <c r="AU132" s="4"/>
      <c r="AV132" s="4"/>
      <c r="AW132" s="4"/>
      <c r="AX132" s="4"/>
      <c r="AZ132" s="12" t="str">
        <f t="shared" si="111"/>
        <v/>
      </c>
      <c r="BA132" s="12" t="str">
        <f t="shared" si="104"/>
        <v/>
      </c>
      <c r="BB132" s="12" t="str">
        <f t="shared" si="105"/>
        <v/>
      </c>
      <c r="BC132" s="12" t="str">
        <f t="shared" si="106"/>
        <v/>
      </c>
      <c r="BD132" s="12" t="str">
        <f t="shared" si="107"/>
        <v/>
      </c>
      <c r="BE132" s="12" t="str">
        <f t="shared" si="108"/>
        <v/>
      </c>
      <c r="BF132" s="12" t="str">
        <f>_xlfn.IFNA(VLOOKUP(Y132,对应表!$Z:$AA,2,FALSE)&amp;Z132,"")</f>
        <v>DEF:-2232</v>
      </c>
      <c r="BG132" s="12" t="str">
        <f>_xlfn.IFNA(VLOOKUP(AA132,对应表!$Z:$AA,2,FALSE)&amp;AB132,"")</f>
        <v/>
      </c>
      <c r="BH132" s="12" t="str">
        <f>_xlfn.IFNA(VLOOKUP(AC132,对应表!$Z:$AA,2,FALSE)&amp;AD132,"")</f>
        <v/>
      </c>
      <c r="BI132" s="12" t="str">
        <f>_xlfn.IFNA(VLOOKUP(AE132,对应表!$Z:$AA,2,FALSE)&amp;AF132,"")</f>
        <v/>
      </c>
      <c r="BJ132" s="12" t="str">
        <f>_xlfn.IFNA(VLOOKUP(AG132,对应表!$Z:$AA,2,FALSE)&amp;AH132,"")</f>
        <v/>
      </c>
      <c r="BL132">
        <f t="shared" si="112"/>
        <v>-2232</v>
      </c>
      <c r="BM132" t="str">
        <f t="shared" si="113"/>
        <v/>
      </c>
    </row>
    <row r="133" spans="8:65" x14ac:dyDescent="0.15">
      <c r="H133" t="s">
        <v>1451</v>
      </c>
      <c r="I133">
        <v>17</v>
      </c>
      <c r="J133">
        <v>-0.2</v>
      </c>
      <c r="K133" t="str">
        <f t="shared" si="109"/>
        <v>主动减防lv17</v>
      </c>
      <c r="L133" s="6" t="str">
        <f>Q133&amp;":"&amp;M133&amp;":"&amp;VLOOKUP(N133,对应表!B:C,2,FALSE)&amp;":"&amp;IF(buff!O133="",0,O133)</f>
        <v>129:100:2:0</v>
      </c>
      <c r="M133">
        <v>100</v>
      </c>
      <c r="N133" s="1" t="s">
        <v>463</v>
      </c>
      <c r="O133">
        <v>0</v>
      </c>
      <c r="P133">
        <f t="shared" si="114"/>
        <v>-2748</v>
      </c>
      <c r="Q133">
        <v>129</v>
      </c>
      <c r="R133" s="4" t="s">
        <v>1732</v>
      </c>
      <c r="S133" s="4" t="str">
        <f t="shared" si="103"/>
        <v>主动减防lv17</v>
      </c>
      <c r="T133" t="s">
        <v>307</v>
      </c>
      <c r="Y133" t="s">
        <v>1450</v>
      </c>
      <c r="Z133">
        <f>INT(VLOOKUP($I133,角色属性概况!$I:$N,VLOOKUP($H133,对应表!$AD:$AE,2,FALSE),FALSE)*$J133)</f>
        <v>-2748</v>
      </c>
      <c r="AI133" s="12" t="str">
        <f t="shared" si="110"/>
        <v>DEF:-2748</v>
      </c>
      <c r="AR133">
        <v>3</v>
      </c>
      <c r="AU133" s="4"/>
      <c r="AV133" s="4"/>
      <c r="AW133" s="4"/>
      <c r="AX133" s="4"/>
      <c r="AZ133" s="12" t="str">
        <f t="shared" si="111"/>
        <v/>
      </c>
      <c r="BA133" s="12" t="str">
        <f t="shared" ref="BA133:BA138" si="115">IF(_xlfn.IFNA(VLOOKUP(AU133,$K:$L,2,FALSE),"")=0,"",_xlfn.IFNA(VLOOKUP(AU133,$K:$L,2,FALSE),""))</f>
        <v/>
      </c>
      <c r="BB133" s="12" t="str">
        <f t="shared" ref="BB133:BB138" si="116">IF(_xlfn.IFNA(VLOOKUP(AV133,$K:$L,2,FALSE),"")=0,"",_xlfn.IFNA(VLOOKUP(AV133,$K:$L,2,FALSE),""))</f>
        <v/>
      </c>
      <c r="BC133" s="12" t="str">
        <f t="shared" ref="BC133:BC138" si="117">IF(_xlfn.IFNA(VLOOKUP(AW133,$K:$L,2,FALSE),"")=0,"",_xlfn.IFNA(VLOOKUP(AW133,$K:$L,2,FALSE),""))</f>
        <v/>
      </c>
      <c r="BD133" s="12" t="str">
        <f t="shared" ref="BD133:BD138" si="118">IF(_xlfn.IFNA(VLOOKUP(AX133,$K:$L,2,FALSE),"")=0,"",_xlfn.IFNA(VLOOKUP(AX133,$K:$L,2,FALSE),""))</f>
        <v/>
      </c>
      <c r="BE133" s="12" t="str">
        <f t="shared" ref="BE133:BE138" si="119">IF(_xlfn.IFNA(VLOOKUP(AY133,$K:$L,2,FALSE),"")=0,"",_xlfn.IFNA(VLOOKUP(AY133,$K:$L,2,FALSE),""))</f>
        <v/>
      </c>
      <c r="BF133" s="12" t="str">
        <f>_xlfn.IFNA(VLOOKUP(Y133,对应表!$Z:$AA,2,FALSE)&amp;Z133,"")</f>
        <v>DEF:-2748</v>
      </c>
      <c r="BG133" s="12" t="str">
        <f>_xlfn.IFNA(VLOOKUP(AA133,对应表!$Z:$AA,2,FALSE)&amp;AB133,"")</f>
        <v/>
      </c>
      <c r="BH133" s="12" t="str">
        <f>_xlfn.IFNA(VLOOKUP(AC133,对应表!$Z:$AA,2,FALSE)&amp;AD133,"")</f>
        <v/>
      </c>
      <c r="BI133" s="12" t="str">
        <f>_xlfn.IFNA(VLOOKUP(AE133,对应表!$Z:$AA,2,FALSE)&amp;AF133,"")</f>
        <v/>
      </c>
      <c r="BJ133" s="12" t="str">
        <f>_xlfn.IFNA(VLOOKUP(AG133,对应表!$Z:$AA,2,FALSE)&amp;AH133,"")</f>
        <v/>
      </c>
      <c r="BL133">
        <f t="shared" si="112"/>
        <v>-2748</v>
      </c>
      <c r="BM133" t="str">
        <f t="shared" si="113"/>
        <v/>
      </c>
    </row>
    <row r="134" spans="8:65" x14ac:dyDescent="0.15">
      <c r="H134" t="s">
        <v>1451</v>
      </c>
      <c r="I134">
        <v>18</v>
      </c>
      <c r="J134">
        <v>-0.2</v>
      </c>
      <c r="K134" t="str">
        <f t="shared" si="109"/>
        <v>主动减防lv18</v>
      </c>
      <c r="L134" s="6" t="str">
        <f>Q134&amp;":"&amp;M134&amp;":"&amp;VLOOKUP(N134,对应表!B:C,2,FALSE)&amp;":"&amp;IF(buff!O134="",0,O134)</f>
        <v>130:100:2:0</v>
      </c>
      <c r="M134">
        <v>100</v>
      </c>
      <c r="N134" s="1" t="s">
        <v>463</v>
      </c>
      <c r="O134">
        <v>0</v>
      </c>
      <c r="P134">
        <f t="shared" si="114"/>
        <v>-3383</v>
      </c>
      <c r="Q134">
        <v>130</v>
      </c>
      <c r="R134" s="4" t="s">
        <v>1733</v>
      </c>
      <c r="S134" s="4" t="str">
        <f t="shared" si="103"/>
        <v>主动减防lv18</v>
      </c>
      <c r="T134" t="s">
        <v>307</v>
      </c>
      <c r="Y134" t="s">
        <v>1450</v>
      </c>
      <c r="Z134">
        <f>INT(VLOOKUP($I134,角色属性概况!$I:$N,VLOOKUP($H134,对应表!$AD:$AE,2,FALSE),FALSE)*$J134)</f>
        <v>-3383</v>
      </c>
      <c r="AI134" s="12" t="str">
        <f t="shared" si="110"/>
        <v>DEF:-3383</v>
      </c>
      <c r="AR134">
        <v>3</v>
      </c>
      <c r="AU134" s="4"/>
      <c r="AV134" s="4"/>
      <c r="AW134" s="4"/>
      <c r="AX134" s="4"/>
      <c r="AZ134" s="12" t="str">
        <f t="shared" si="111"/>
        <v/>
      </c>
      <c r="BA134" s="12" t="str">
        <f t="shared" si="115"/>
        <v/>
      </c>
      <c r="BB134" s="12" t="str">
        <f t="shared" si="116"/>
        <v/>
      </c>
      <c r="BC134" s="12" t="str">
        <f t="shared" si="117"/>
        <v/>
      </c>
      <c r="BD134" s="12" t="str">
        <f t="shared" si="118"/>
        <v/>
      </c>
      <c r="BE134" s="12" t="str">
        <f t="shared" si="119"/>
        <v/>
      </c>
      <c r="BF134" s="12" t="str">
        <f>_xlfn.IFNA(VLOOKUP(Y134,对应表!$Z:$AA,2,FALSE)&amp;Z134,"")</f>
        <v>DEF:-3383</v>
      </c>
      <c r="BG134" s="12" t="str">
        <f>_xlfn.IFNA(VLOOKUP(AA134,对应表!$Z:$AA,2,FALSE)&amp;AB134,"")</f>
        <v/>
      </c>
      <c r="BH134" s="12" t="str">
        <f>_xlfn.IFNA(VLOOKUP(AC134,对应表!$Z:$AA,2,FALSE)&amp;AD134,"")</f>
        <v/>
      </c>
      <c r="BI134" s="12" t="str">
        <f>_xlfn.IFNA(VLOOKUP(AE134,对应表!$Z:$AA,2,FALSE)&amp;AF134,"")</f>
        <v/>
      </c>
      <c r="BJ134" s="12" t="str">
        <f>_xlfn.IFNA(VLOOKUP(AG134,对应表!$Z:$AA,2,FALSE)&amp;AH134,"")</f>
        <v/>
      </c>
      <c r="BL134">
        <f t="shared" si="112"/>
        <v>-3383</v>
      </c>
      <c r="BM134" t="str">
        <f t="shared" si="113"/>
        <v/>
      </c>
    </row>
    <row r="135" spans="8:65" x14ac:dyDescent="0.15">
      <c r="H135" t="s">
        <v>1451</v>
      </c>
      <c r="I135">
        <v>19</v>
      </c>
      <c r="J135">
        <v>-0.2</v>
      </c>
      <c r="K135" t="str">
        <f t="shared" si="109"/>
        <v>主动减防lv19</v>
      </c>
      <c r="L135" s="6" t="str">
        <f>Q135&amp;":"&amp;M135&amp;":"&amp;VLOOKUP(N135,对应表!B:C,2,FALSE)&amp;":"&amp;IF(buff!O135="",0,O135)</f>
        <v>131:100:2:0</v>
      </c>
      <c r="M135">
        <v>100</v>
      </c>
      <c r="N135" s="1" t="s">
        <v>463</v>
      </c>
      <c r="O135">
        <v>0</v>
      </c>
      <c r="P135">
        <f t="shared" si="114"/>
        <v>-4165</v>
      </c>
      <c r="Q135">
        <v>131</v>
      </c>
      <c r="R135" s="4" t="s">
        <v>1734</v>
      </c>
      <c r="S135" s="4" t="str">
        <f t="shared" si="103"/>
        <v>主动减防lv19</v>
      </c>
      <c r="T135" t="s">
        <v>307</v>
      </c>
      <c r="Y135" t="s">
        <v>1450</v>
      </c>
      <c r="Z135">
        <f>INT(VLOOKUP($I135,角色属性概况!$I:$N,VLOOKUP($H135,对应表!$AD:$AE,2,FALSE),FALSE)*$J135)</f>
        <v>-4165</v>
      </c>
      <c r="AI135" s="12" t="str">
        <f t="shared" si="110"/>
        <v>DEF:-4165</v>
      </c>
      <c r="AR135">
        <v>3</v>
      </c>
      <c r="AU135" s="4"/>
      <c r="AV135" s="4"/>
      <c r="AW135" s="4"/>
      <c r="AX135" s="4"/>
      <c r="AZ135" s="12" t="str">
        <f t="shared" si="111"/>
        <v/>
      </c>
      <c r="BA135" s="12" t="str">
        <f t="shared" si="115"/>
        <v/>
      </c>
      <c r="BB135" s="12" t="str">
        <f t="shared" si="116"/>
        <v/>
      </c>
      <c r="BC135" s="12" t="str">
        <f t="shared" si="117"/>
        <v/>
      </c>
      <c r="BD135" s="12" t="str">
        <f t="shared" si="118"/>
        <v/>
      </c>
      <c r="BE135" s="12" t="str">
        <f t="shared" si="119"/>
        <v/>
      </c>
      <c r="BF135" s="12" t="str">
        <f>_xlfn.IFNA(VLOOKUP(Y135,对应表!$Z:$AA,2,FALSE)&amp;Z135,"")</f>
        <v>DEF:-4165</v>
      </c>
      <c r="BG135" s="12" t="str">
        <f>_xlfn.IFNA(VLOOKUP(AA135,对应表!$Z:$AA,2,FALSE)&amp;AB135,"")</f>
        <v/>
      </c>
      <c r="BH135" s="12" t="str">
        <f>_xlfn.IFNA(VLOOKUP(AC135,对应表!$Z:$AA,2,FALSE)&amp;AD135,"")</f>
        <v/>
      </c>
      <c r="BI135" s="12" t="str">
        <f>_xlfn.IFNA(VLOOKUP(AE135,对应表!$Z:$AA,2,FALSE)&amp;AF135,"")</f>
        <v/>
      </c>
      <c r="BJ135" s="12" t="str">
        <f>_xlfn.IFNA(VLOOKUP(AG135,对应表!$Z:$AA,2,FALSE)&amp;AH135,"")</f>
        <v/>
      </c>
      <c r="BL135">
        <f t="shared" si="112"/>
        <v>-4165</v>
      </c>
      <c r="BM135" t="str">
        <f t="shared" si="113"/>
        <v/>
      </c>
    </row>
    <row r="136" spans="8:65" x14ac:dyDescent="0.15">
      <c r="H136" t="s">
        <v>1451</v>
      </c>
      <c r="I136">
        <v>20</v>
      </c>
      <c r="J136">
        <v>-0.2</v>
      </c>
      <c r="K136" t="str">
        <f t="shared" si="109"/>
        <v>主动减防lv20</v>
      </c>
      <c r="L136" s="6" t="str">
        <f>Q136&amp;":"&amp;M136&amp;":"&amp;VLOOKUP(N136,对应表!B:C,2,FALSE)&amp;":"&amp;IF(buff!O136="",0,O136)</f>
        <v>132:100:2:0</v>
      </c>
      <c r="M136">
        <v>100</v>
      </c>
      <c r="N136" s="1" t="s">
        <v>463</v>
      </c>
      <c r="O136">
        <v>0</v>
      </c>
      <c r="P136">
        <f t="shared" si="114"/>
        <v>-5128</v>
      </c>
      <c r="Q136">
        <v>132</v>
      </c>
      <c r="R136" s="4" t="s">
        <v>1735</v>
      </c>
      <c r="S136" s="4" t="str">
        <f t="shared" si="103"/>
        <v>主动减防lv20</v>
      </c>
      <c r="T136" t="s">
        <v>307</v>
      </c>
      <c r="Y136" t="s">
        <v>1450</v>
      </c>
      <c r="Z136">
        <f>INT(VLOOKUP($I136,角色属性概况!$I:$N,VLOOKUP($H136,对应表!$AD:$AE,2,FALSE),FALSE)*$J136)</f>
        <v>-5128</v>
      </c>
      <c r="AI136" s="12" t="str">
        <f t="shared" si="110"/>
        <v>DEF:-5128</v>
      </c>
      <c r="AR136">
        <v>3</v>
      </c>
      <c r="AU136" s="4"/>
      <c r="AV136" s="4"/>
      <c r="AW136" s="4"/>
      <c r="AX136" s="4"/>
      <c r="AZ136" s="12" t="str">
        <f t="shared" si="111"/>
        <v/>
      </c>
      <c r="BA136" s="12" t="str">
        <f t="shared" si="115"/>
        <v/>
      </c>
      <c r="BB136" s="12" t="str">
        <f t="shared" si="116"/>
        <v/>
      </c>
      <c r="BC136" s="12" t="str">
        <f t="shared" si="117"/>
        <v/>
      </c>
      <c r="BD136" s="12" t="str">
        <f t="shared" si="118"/>
        <v/>
      </c>
      <c r="BE136" s="12" t="str">
        <f t="shared" si="119"/>
        <v/>
      </c>
      <c r="BF136" s="12" t="str">
        <f>_xlfn.IFNA(VLOOKUP(Y136,对应表!$Z:$AA,2,FALSE)&amp;Z136,"")</f>
        <v>DEF:-5128</v>
      </c>
      <c r="BG136" s="12" t="str">
        <f>_xlfn.IFNA(VLOOKUP(AA136,对应表!$Z:$AA,2,FALSE)&amp;AB136,"")</f>
        <v/>
      </c>
      <c r="BH136" s="12" t="str">
        <f>_xlfn.IFNA(VLOOKUP(AC136,对应表!$Z:$AA,2,FALSE)&amp;AD136,"")</f>
        <v/>
      </c>
      <c r="BI136" s="12" t="str">
        <f>_xlfn.IFNA(VLOOKUP(AE136,对应表!$Z:$AA,2,FALSE)&amp;AF136,"")</f>
        <v/>
      </c>
      <c r="BJ136" s="12" t="str">
        <f>_xlfn.IFNA(VLOOKUP(AG136,对应表!$Z:$AA,2,FALSE)&amp;AH136,"")</f>
        <v/>
      </c>
      <c r="BL136">
        <f t="shared" si="112"/>
        <v>-5128</v>
      </c>
      <c r="BM136" t="str">
        <f t="shared" si="113"/>
        <v/>
      </c>
    </row>
    <row r="137" spans="8:65" x14ac:dyDescent="0.15">
      <c r="K137" t="str">
        <f t="shared" si="109"/>
        <v>主动加速</v>
      </c>
      <c r="L137" s="6" t="str">
        <f>Q137&amp;":"&amp;M137&amp;":"&amp;VLOOKUP(N137,对应表!B:C,2,FALSE)&amp;":"&amp;IF(buff!O137="",0,O137)</f>
        <v>133:100:2:0</v>
      </c>
      <c r="M137">
        <v>100</v>
      </c>
      <c r="N137" s="1" t="s">
        <v>463</v>
      </c>
      <c r="O137">
        <v>0</v>
      </c>
      <c r="P137">
        <f t="shared" si="114"/>
        <v>20</v>
      </c>
      <c r="Q137">
        <v>133</v>
      </c>
      <c r="R137" s="4" t="s">
        <v>1774</v>
      </c>
      <c r="S137" s="4" t="str">
        <f>R137</f>
        <v>主动加速</v>
      </c>
      <c r="T137" t="s">
        <v>307</v>
      </c>
      <c r="Y137" t="s">
        <v>424</v>
      </c>
      <c r="Z137">
        <v>20</v>
      </c>
      <c r="AI137" s="12" t="str">
        <f t="shared" si="110"/>
        <v>SPD_P:20</v>
      </c>
      <c r="AR137">
        <v>2</v>
      </c>
      <c r="AU137" s="4"/>
      <c r="AV137" s="4"/>
      <c r="AW137" s="4"/>
      <c r="AX137" s="4"/>
      <c r="AZ137" s="12" t="str">
        <f t="shared" si="111"/>
        <v/>
      </c>
      <c r="BA137" s="12" t="str">
        <f t="shared" si="115"/>
        <v/>
      </c>
      <c r="BB137" s="12" t="str">
        <f t="shared" si="116"/>
        <v/>
      </c>
      <c r="BC137" s="12" t="str">
        <f t="shared" si="117"/>
        <v/>
      </c>
      <c r="BD137" s="12" t="str">
        <f t="shared" si="118"/>
        <v/>
      </c>
      <c r="BE137" s="12" t="str">
        <f t="shared" si="119"/>
        <v/>
      </c>
      <c r="BF137" s="12" t="str">
        <f>_xlfn.IFNA(VLOOKUP(Y137,对应表!$Z:$AA,2,FALSE)&amp;Z137,"")</f>
        <v>SPD_P:20</v>
      </c>
      <c r="BG137" s="12" t="str">
        <f>_xlfn.IFNA(VLOOKUP(AA137,对应表!$Z:$AA,2,FALSE)&amp;AB137,"")</f>
        <v/>
      </c>
      <c r="BH137" s="12" t="str">
        <f>_xlfn.IFNA(VLOOKUP(AC137,对应表!$Z:$AA,2,FALSE)&amp;AD137,"")</f>
        <v/>
      </c>
      <c r="BI137" s="12" t="str">
        <f>_xlfn.IFNA(VLOOKUP(AE137,对应表!$Z:$AA,2,FALSE)&amp;AF137,"")</f>
        <v/>
      </c>
      <c r="BJ137" s="12" t="str">
        <f>_xlfn.IFNA(VLOOKUP(AG137,对应表!$Z:$AA,2,FALSE)&amp;AH137,"")</f>
        <v/>
      </c>
      <c r="BL137">
        <f t="shared" si="112"/>
        <v>20</v>
      </c>
      <c r="BM137" t="str">
        <f t="shared" si="113"/>
        <v/>
      </c>
    </row>
    <row r="138" spans="8:65" x14ac:dyDescent="0.15">
      <c r="K138" t="str">
        <f t="shared" si="109"/>
        <v>主动概率眩晕0.5</v>
      </c>
      <c r="L138" s="6" t="str">
        <f>Q138&amp;":"&amp;M138&amp;":"&amp;VLOOKUP(N138,对应表!B:C,2,FALSE)&amp;":"&amp;IF(buff!O138="",0,O138)</f>
        <v>134:50:2:0</v>
      </c>
      <c r="M138">
        <v>50</v>
      </c>
      <c r="N138" s="1" t="s">
        <v>463</v>
      </c>
      <c r="O138">
        <v>0</v>
      </c>
      <c r="P138">
        <f t="shared" si="114"/>
        <v>0</v>
      </c>
      <c r="Q138">
        <v>134</v>
      </c>
      <c r="R138" s="4" t="s">
        <v>1777</v>
      </c>
      <c r="S138" s="4" t="str">
        <f>R138</f>
        <v>主动概率眩晕0.5</v>
      </c>
      <c r="T138" t="s">
        <v>307</v>
      </c>
      <c r="AI138" s="12" t="str">
        <f t="shared" si="110"/>
        <v/>
      </c>
      <c r="AJ138">
        <v>1</v>
      </c>
      <c r="AR138">
        <v>2</v>
      </c>
      <c r="AU138" s="4"/>
      <c r="AV138" s="4"/>
      <c r="AW138" s="4"/>
      <c r="AX138" s="4"/>
      <c r="AZ138" s="12" t="str">
        <f t="shared" si="111"/>
        <v/>
      </c>
      <c r="BA138" s="12" t="str">
        <f t="shared" si="115"/>
        <v/>
      </c>
      <c r="BB138" s="12" t="str">
        <f t="shared" si="116"/>
        <v/>
      </c>
      <c r="BC138" s="12" t="str">
        <f t="shared" si="117"/>
        <v/>
      </c>
      <c r="BD138" s="12" t="str">
        <f t="shared" si="118"/>
        <v/>
      </c>
      <c r="BE138" s="12" t="str">
        <f t="shared" si="119"/>
        <v/>
      </c>
      <c r="BF138" s="12" t="str">
        <f>_xlfn.IFNA(VLOOKUP(Y138,对应表!$Z:$AA,2,FALSE)&amp;Z138,"")</f>
        <v/>
      </c>
      <c r="BG138" s="12" t="str">
        <f>_xlfn.IFNA(VLOOKUP(AA138,对应表!$Z:$AA,2,FALSE)&amp;AB138,"")</f>
        <v/>
      </c>
      <c r="BH138" s="12" t="str">
        <f>_xlfn.IFNA(VLOOKUP(AC138,对应表!$Z:$AA,2,FALSE)&amp;AD138,"")</f>
        <v/>
      </c>
      <c r="BI138" s="12" t="str">
        <f>_xlfn.IFNA(VLOOKUP(AE138,对应表!$Z:$AA,2,FALSE)&amp;AF138,"")</f>
        <v/>
      </c>
      <c r="BJ138" s="12" t="str">
        <f>_xlfn.IFNA(VLOOKUP(AG138,对应表!$Z:$AA,2,FALSE)&amp;AH138,"")</f>
        <v/>
      </c>
      <c r="BL138">
        <f t="shared" si="112"/>
        <v>0</v>
      </c>
      <c r="BM138" t="str">
        <f t="shared" si="113"/>
        <v/>
      </c>
    </row>
    <row r="139" spans="8:65" s="30" customFormat="1" x14ac:dyDescent="0.15">
      <c r="N139" s="3"/>
      <c r="R139" s="26"/>
      <c r="S139" s="26"/>
      <c r="AU139" s="26"/>
      <c r="AV139" s="26"/>
      <c r="AW139" s="26"/>
      <c r="AX139" s="26"/>
    </row>
    <row r="140" spans="8:65" x14ac:dyDescent="0.15">
      <c r="H140" t="s">
        <v>1138</v>
      </c>
      <c r="I140">
        <v>1</v>
      </c>
      <c r="J140">
        <v>0.15</v>
      </c>
      <c r="K140" t="str">
        <f t="shared" ref="K140" si="120">R140</f>
        <v>被动攻击小lv1</v>
      </c>
      <c r="L140" s="6" t="str">
        <f>Q140&amp;":"&amp;M140&amp;":"&amp;VLOOKUP(N140,对应表!B:C,2,FALSE)&amp;":"&amp;IF(buff!O140="",0,O140)</f>
        <v>20001:100:1:0</v>
      </c>
      <c r="M140">
        <v>100</v>
      </c>
      <c r="N140" s="1" t="s">
        <v>306</v>
      </c>
      <c r="O140">
        <v>0</v>
      </c>
      <c r="Q140">
        <v>20001</v>
      </c>
      <c r="R140" s="4" t="s">
        <v>528</v>
      </c>
      <c r="S140" s="4" t="str">
        <f>R140</f>
        <v>被动攻击小lv1</v>
      </c>
      <c r="T140" t="s">
        <v>307</v>
      </c>
      <c r="Y140" t="s">
        <v>419</v>
      </c>
      <c r="Z140">
        <f>INT(VLOOKUP($I140,角色属性概况!$I:$N,VLOOKUP($H140,对应表!$AD:$AE,2,FALSE),FALSE)*$J140)</f>
        <v>57</v>
      </c>
      <c r="AI140" s="12" t="str">
        <f t="shared" ref="AI140" si="121">IF(BF140="","",BF140)&amp;IF(BG140="","","|"&amp;BG140)&amp;IF(BH140="","","|"&amp;BH140)&amp;IF(BI140="","","|"&amp;BI140)&amp;IF(BJ140="","","|"&amp;BJ140)</f>
        <v>ATK:57</v>
      </c>
      <c r="AR140">
        <v>999</v>
      </c>
      <c r="AU140" s="4"/>
      <c r="AV140" s="4"/>
      <c r="AW140" s="4"/>
      <c r="AX140" s="4"/>
      <c r="AZ140" s="12" t="str">
        <f t="shared" ref="AZ140" si="122">IF(BA140="","",BA140)&amp;IF(BB140="","","|"&amp;BB140)&amp;IF(BC140="","","|"&amp;BC140)&amp;IF(BD140="","","|"&amp;BD140)&amp;IF(BE140="","","|"&amp;BE140)</f>
        <v/>
      </c>
      <c r="BA140" s="12" t="str">
        <f t="shared" ref="BA140:BA203" si="123">IF(_xlfn.IFNA(VLOOKUP(AU140,$K:$L,2,FALSE),"")=0,"",_xlfn.IFNA(VLOOKUP(AU140,$K:$L,2,FALSE),""))</f>
        <v/>
      </c>
      <c r="BB140" s="12" t="str">
        <f t="shared" ref="BB140:BB203" si="124">IF(_xlfn.IFNA(VLOOKUP(AV140,$K:$L,2,FALSE),"")=0,"",_xlfn.IFNA(VLOOKUP(AV140,$K:$L,2,FALSE),""))</f>
        <v/>
      </c>
      <c r="BC140" s="12" t="str">
        <f t="shared" ref="BC140:BC203" si="125">IF(_xlfn.IFNA(VLOOKUP(AW140,$K:$L,2,FALSE),"")=0,"",_xlfn.IFNA(VLOOKUP(AW140,$K:$L,2,FALSE),""))</f>
        <v/>
      </c>
      <c r="BD140" s="12" t="str">
        <f t="shared" ref="BD140:BD203" si="126">IF(_xlfn.IFNA(VLOOKUP(AX140,$K:$L,2,FALSE),"")=0,"",_xlfn.IFNA(VLOOKUP(AX140,$K:$L,2,FALSE),""))</f>
        <v/>
      </c>
      <c r="BE140" s="12" t="str">
        <f t="shared" ref="BE140:BE203" si="127">IF(_xlfn.IFNA(VLOOKUP(AY140,$K:$L,2,FALSE),"")=0,"",_xlfn.IFNA(VLOOKUP(AY140,$K:$L,2,FALSE),""))</f>
        <v/>
      </c>
      <c r="BF140" s="12" t="str">
        <f>_xlfn.IFNA(VLOOKUP(Y140,对应表!$Z:$AA,2,FALSE)&amp;Z140,"")</f>
        <v>ATK:57</v>
      </c>
      <c r="BG140" s="12" t="str">
        <f>_xlfn.IFNA(VLOOKUP(AA140,对应表!$Z:$AA,2,FALSE)&amp;AB140,"")</f>
        <v/>
      </c>
      <c r="BH140" s="12" t="str">
        <f>_xlfn.IFNA(VLOOKUP(AC140,对应表!$Z:$AA,2,FALSE)&amp;AD140,"")</f>
        <v/>
      </c>
      <c r="BI140" s="12" t="str">
        <f>_xlfn.IFNA(VLOOKUP(AE140,对应表!$Z:$AA,2,FALSE)&amp;AF140,"")</f>
        <v/>
      </c>
      <c r="BJ140" s="12" t="str">
        <f>_xlfn.IFNA(VLOOKUP(AG140,对应表!$Z:$AA,2,FALSE)&amp;AH140,"")</f>
        <v/>
      </c>
      <c r="BL140">
        <f t="shared" ref="BL140:BL201" si="128">IF(Z140="",IF(U140="",AO140,U140),Z140)</f>
        <v>57</v>
      </c>
      <c r="BM140" t="str">
        <f t="shared" ref="BM140:BM201" si="129">IF(AB140="","",AB140)</f>
        <v/>
      </c>
    </row>
    <row r="141" spans="8:65" x14ac:dyDescent="0.15">
      <c r="H141" t="s">
        <v>1138</v>
      </c>
      <c r="I141">
        <v>2</v>
      </c>
      <c r="J141">
        <v>0.15</v>
      </c>
      <c r="K141" t="str">
        <f t="shared" ref="K141:K160" si="130">R141</f>
        <v>被动攻击小lv2</v>
      </c>
      <c r="L141" s="6" t="str">
        <f>Q141&amp;":"&amp;M141&amp;":"&amp;VLOOKUP(N141,对应表!B:C,2,FALSE)&amp;":"&amp;IF(buff!O141="",0,O141)</f>
        <v>20002:100:1:0</v>
      </c>
      <c r="M141">
        <v>100</v>
      </c>
      <c r="N141" s="1" t="s">
        <v>306</v>
      </c>
      <c r="O141">
        <v>0</v>
      </c>
      <c r="Q141">
        <v>20002</v>
      </c>
      <c r="R141" s="4" t="s">
        <v>529</v>
      </c>
      <c r="S141" s="4" t="str">
        <f t="shared" ref="S141:S204" si="131">R141</f>
        <v>被动攻击小lv2</v>
      </c>
      <c r="T141" t="s">
        <v>307</v>
      </c>
      <c r="Y141" t="s">
        <v>419</v>
      </c>
      <c r="Z141">
        <f>INT(VLOOKUP($I141,角色属性概况!$I:$N,VLOOKUP($H141,对应表!$AD:$AE,2,FALSE),FALSE)*$J141)</f>
        <v>84</v>
      </c>
      <c r="AI141" s="12" t="str">
        <f t="shared" ref="AI141:AI160" si="132">IF(BF141="","",BF141)&amp;IF(BG141="","","|"&amp;BG141)&amp;IF(BH141="","","|"&amp;BH141)&amp;IF(BI141="","","|"&amp;BI141)&amp;IF(BJ141="","","|"&amp;BJ141)</f>
        <v>ATK:84</v>
      </c>
      <c r="AR141">
        <v>999</v>
      </c>
      <c r="AU141" s="4"/>
      <c r="AV141" s="4"/>
      <c r="AW141" s="4"/>
      <c r="AX141" s="4"/>
      <c r="AZ141" s="12" t="str">
        <f t="shared" ref="AZ141:AZ160" si="133">IF(BA141="","",BA141)&amp;IF(BB141="","","|"&amp;BB141)&amp;IF(BC141="","","|"&amp;BC141)&amp;IF(BD141="","","|"&amp;BD141)&amp;IF(BE141="","","|"&amp;BE141)</f>
        <v/>
      </c>
      <c r="BA141" s="12" t="str">
        <f t="shared" si="123"/>
        <v/>
      </c>
      <c r="BB141" s="12" t="str">
        <f t="shared" si="124"/>
        <v/>
      </c>
      <c r="BC141" s="12" t="str">
        <f t="shared" si="125"/>
        <v/>
      </c>
      <c r="BD141" s="12" t="str">
        <f t="shared" si="126"/>
        <v/>
      </c>
      <c r="BE141" s="12" t="str">
        <f t="shared" si="127"/>
        <v/>
      </c>
      <c r="BF141" s="12" t="str">
        <f>_xlfn.IFNA(VLOOKUP(Y141,对应表!$Z:$AA,2,FALSE)&amp;Z141,"")</f>
        <v>ATK:84</v>
      </c>
      <c r="BG141" s="12" t="str">
        <f>_xlfn.IFNA(VLOOKUP(AA141,对应表!$Z:$AA,2,FALSE)&amp;AB141,"")</f>
        <v/>
      </c>
      <c r="BH141" s="12" t="str">
        <f>_xlfn.IFNA(VLOOKUP(AC141,对应表!$Z:$AA,2,FALSE)&amp;AD141,"")</f>
        <v/>
      </c>
      <c r="BI141" s="12" t="str">
        <f>_xlfn.IFNA(VLOOKUP(AE141,对应表!$Z:$AA,2,FALSE)&amp;AF141,"")</f>
        <v/>
      </c>
      <c r="BJ141" s="12" t="str">
        <f>_xlfn.IFNA(VLOOKUP(AG141,对应表!$Z:$AA,2,FALSE)&amp;AH141,"")</f>
        <v/>
      </c>
      <c r="BL141">
        <f t="shared" si="128"/>
        <v>84</v>
      </c>
      <c r="BM141" t="str">
        <f t="shared" si="129"/>
        <v/>
      </c>
    </row>
    <row r="142" spans="8:65" x14ac:dyDescent="0.15">
      <c r="H142" t="s">
        <v>1138</v>
      </c>
      <c r="I142">
        <v>3</v>
      </c>
      <c r="J142">
        <v>0.15</v>
      </c>
      <c r="K142" t="str">
        <f t="shared" si="130"/>
        <v>被动攻击小lv3</v>
      </c>
      <c r="L142" s="6" t="str">
        <f>Q142&amp;":"&amp;M142&amp;":"&amp;VLOOKUP(N142,对应表!B:C,2,FALSE)&amp;":"&amp;IF(buff!O142="",0,O142)</f>
        <v>20003:100:1:0</v>
      </c>
      <c r="M142">
        <v>100</v>
      </c>
      <c r="N142" s="1" t="s">
        <v>306</v>
      </c>
      <c r="O142">
        <v>0</v>
      </c>
      <c r="Q142">
        <v>20003</v>
      </c>
      <c r="R142" s="4" t="s">
        <v>530</v>
      </c>
      <c r="S142" s="4" t="str">
        <f t="shared" si="131"/>
        <v>被动攻击小lv3</v>
      </c>
      <c r="T142" t="s">
        <v>307</v>
      </c>
      <c r="Y142" t="s">
        <v>419</v>
      </c>
      <c r="Z142">
        <f>INT(VLOOKUP($I142,角色属性概况!$I:$N,VLOOKUP($H142,对应表!$AD:$AE,2,FALSE),FALSE)*$J142)</f>
        <v>111</v>
      </c>
      <c r="AI142" s="12" t="str">
        <f t="shared" si="132"/>
        <v>ATK:111</v>
      </c>
      <c r="AR142">
        <v>999</v>
      </c>
      <c r="AU142" s="4"/>
      <c r="AV142" s="4"/>
      <c r="AW142" s="4"/>
      <c r="AX142" s="4"/>
      <c r="AZ142" s="12" t="str">
        <f t="shared" si="133"/>
        <v/>
      </c>
      <c r="BA142" s="12" t="str">
        <f t="shared" si="123"/>
        <v/>
      </c>
      <c r="BB142" s="12" t="str">
        <f t="shared" si="124"/>
        <v/>
      </c>
      <c r="BC142" s="12" t="str">
        <f t="shared" si="125"/>
        <v/>
      </c>
      <c r="BD142" s="12" t="str">
        <f t="shared" si="126"/>
        <v/>
      </c>
      <c r="BE142" s="12" t="str">
        <f t="shared" si="127"/>
        <v/>
      </c>
      <c r="BF142" s="12" t="str">
        <f>_xlfn.IFNA(VLOOKUP(Y142,对应表!$Z:$AA,2,FALSE)&amp;Z142,"")</f>
        <v>ATK:111</v>
      </c>
      <c r="BG142" s="12" t="str">
        <f>_xlfn.IFNA(VLOOKUP(AA142,对应表!$Z:$AA,2,FALSE)&amp;AB142,"")</f>
        <v/>
      </c>
      <c r="BH142" s="12" t="str">
        <f>_xlfn.IFNA(VLOOKUP(AC142,对应表!$Z:$AA,2,FALSE)&amp;AD142,"")</f>
        <v/>
      </c>
      <c r="BI142" s="12" t="str">
        <f>_xlfn.IFNA(VLOOKUP(AE142,对应表!$Z:$AA,2,FALSE)&amp;AF142,"")</f>
        <v/>
      </c>
      <c r="BJ142" s="12" t="str">
        <f>_xlfn.IFNA(VLOOKUP(AG142,对应表!$Z:$AA,2,FALSE)&amp;AH142,"")</f>
        <v/>
      </c>
      <c r="BL142">
        <f t="shared" si="128"/>
        <v>111</v>
      </c>
      <c r="BM142" t="str">
        <f t="shared" si="129"/>
        <v/>
      </c>
    </row>
    <row r="143" spans="8:65" x14ac:dyDescent="0.15">
      <c r="H143" t="s">
        <v>1138</v>
      </c>
      <c r="I143">
        <v>4</v>
      </c>
      <c r="J143">
        <v>0.15</v>
      </c>
      <c r="K143" t="str">
        <f t="shared" si="130"/>
        <v>被动攻击小lv4</v>
      </c>
      <c r="L143" s="6" t="str">
        <f>Q143&amp;":"&amp;M143&amp;":"&amp;VLOOKUP(N143,对应表!B:C,2,FALSE)&amp;":"&amp;IF(buff!O143="",0,O143)</f>
        <v>20004:100:1:0</v>
      </c>
      <c r="M143">
        <v>100</v>
      </c>
      <c r="N143" s="1" t="s">
        <v>306</v>
      </c>
      <c r="O143">
        <v>0</v>
      </c>
      <c r="Q143">
        <v>20004</v>
      </c>
      <c r="R143" s="4" t="s">
        <v>531</v>
      </c>
      <c r="S143" s="4" t="str">
        <f t="shared" si="131"/>
        <v>被动攻击小lv4</v>
      </c>
      <c r="T143" t="s">
        <v>307</v>
      </c>
      <c r="Y143" t="s">
        <v>419</v>
      </c>
      <c r="Z143">
        <f>INT(VLOOKUP($I143,角色属性概况!$I:$N,VLOOKUP($H143,对应表!$AD:$AE,2,FALSE),FALSE)*$J143)</f>
        <v>137</v>
      </c>
      <c r="AI143" s="12" t="str">
        <f t="shared" si="132"/>
        <v>ATK:137</v>
      </c>
      <c r="AR143">
        <v>999</v>
      </c>
      <c r="AU143" s="4"/>
      <c r="AV143" s="4"/>
      <c r="AW143" s="4"/>
      <c r="AX143" s="4"/>
      <c r="AZ143" s="12" t="str">
        <f t="shared" si="133"/>
        <v/>
      </c>
      <c r="BA143" s="12" t="str">
        <f t="shared" si="123"/>
        <v/>
      </c>
      <c r="BB143" s="12" t="str">
        <f t="shared" si="124"/>
        <v/>
      </c>
      <c r="BC143" s="12" t="str">
        <f t="shared" si="125"/>
        <v/>
      </c>
      <c r="BD143" s="12" t="str">
        <f t="shared" si="126"/>
        <v/>
      </c>
      <c r="BE143" s="12" t="str">
        <f t="shared" si="127"/>
        <v/>
      </c>
      <c r="BF143" s="12" t="str">
        <f>_xlfn.IFNA(VLOOKUP(Y143,对应表!$Z:$AA,2,FALSE)&amp;Z143,"")</f>
        <v>ATK:137</v>
      </c>
      <c r="BG143" s="12" t="str">
        <f>_xlfn.IFNA(VLOOKUP(AA143,对应表!$Z:$AA,2,FALSE)&amp;AB143,"")</f>
        <v/>
      </c>
      <c r="BH143" s="12" t="str">
        <f>_xlfn.IFNA(VLOOKUP(AC143,对应表!$Z:$AA,2,FALSE)&amp;AD143,"")</f>
        <v/>
      </c>
      <c r="BI143" s="12" t="str">
        <f>_xlfn.IFNA(VLOOKUP(AE143,对应表!$Z:$AA,2,FALSE)&amp;AF143,"")</f>
        <v/>
      </c>
      <c r="BJ143" s="12" t="str">
        <f>_xlfn.IFNA(VLOOKUP(AG143,对应表!$Z:$AA,2,FALSE)&amp;AH143,"")</f>
        <v/>
      </c>
      <c r="BL143">
        <f t="shared" si="128"/>
        <v>137</v>
      </c>
      <c r="BM143" t="str">
        <f t="shared" si="129"/>
        <v/>
      </c>
    </row>
    <row r="144" spans="8:65" x14ac:dyDescent="0.15">
      <c r="H144" t="s">
        <v>1138</v>
      </c>
      <c r="I144">
        <v>5</v>
      </c>
      <c r="J144">
        <v>0.15</v>
      </c>
      <c r="K144" t="str">
        <f t="shared" si="130"/>
        <v>被动攻击小lv5</v>
      </c>
      <c r="L144" s="6" t="str">
        <f>Q144&amp;":"&amp;M144&amp;":"&amp;VLOOKUP(N144,对应表!B:C,2,FALSE)&amp;":"&amp;IF(buff!O144="",0,O144)</f>
        <v>20005:100:1:0</v>
      </c>
      <c r="M144">
        <v>100</v>
      </c>
      <c r="N144" s="1" t="s">
        <v>306</v>
      </c>
      <c r="O144">
        <v>0</v>
      </c>
      <c r="Q144">
        <v>20005</v>
      </c>
      <c r="R144" s="4" t="s">
        <v>532</v>
      </c>
      <c r="S144" s="4" t="str">
        <f t="shared" si="131"/>
        <v>被动攻击小lv5</v>
      </c>
      <c r="T144" t="s">
        <v>307</v>
      </c>
      <c r="Y144" t="s">
        <v>419</v>
      </c>
      <c r="Z144">
        <f>INT(VLOOKUP($I144,角色属性概况!$I:$N,VLOOKUP($H144,对应表!$AD:$AE,2,FALSE),FALSE)*$J144)</f>
        <v>169</v>
      </c>
      <c r="AI144" s="12" t="str">
        <f t="shared" si="132"/>
        <v>ATK:169</v>
      </c>
      <c r="AR144">
        <v>999</v>
      </c>
      <c r="AU144" s="4"/>
      <c r="AV144" s="4"/>
      <c r="AW144" s="4"/>
      <c r="AX144" s="4"/>
      <c r="AZ144" s="12" t="str">
        <f t="shared" si="133"/>
        <v/>
      </c>
      <c r="BA144" s="12" t="str">
        <f t="shared" si="123"/>
        <v/>
      </c>
      <c r="BB144" s="12" t="str">
        <f t="shared" si="124"/>
        <v/>
      </c>
      <c r="BC144" s="12" t="str">
        <f t="shared" si="125"/>
        <v/>
      </c>
      <c r="BD144" s="12" t="str">
        <f t="shared" si="126"/>
        <v/>
      </c>
      <c r="BE144" s="12" t="str">
        <f t="shared" si="127"/>
        <v/>
      </c>
      <c r="BF144" s="12" t="str">
        <f>_xlfn.IFNA(VLOOKUP(Y144,对应表!$Z:$AA,2,FALSE)&amp;Z144,"")</f>
        <v>ATK:169</v>
      </c>
      <c r="BG144" s="12" t="str">
        <f>_xlfn.IFNA(VLOOKUP(AA144,对应表!$Z:$AA,2,FALSE)&amp;AB144,"")</f>
        <v/>
      </c>
      <c r="BH144" s="12" t="str">
        <f>_xlfn.IFNA(VLOOKUP(AC144,对应表!$Z:$AA,2,FALSE)&amp;AD144,"")</f>
        <v/>
      </c>
      <c r="BI144" s="12" t="str">
        <f>_xlfn.IFNA(VLOOKUP(AE144,对应表!$Z:$AA,2,FALSE)&amp;AF144,"")</f>
        <v/>
      </c>
      <c r="BJ144" s="12" t="str">
        <f>_xlfn.IFNA(VLOOKUP(AG144,对应表!$Z:$AA,2,FALSE)&amp;AH144,"")</f>
        <v/>
      </c>
      <c r="BL144">
        <f t="shared" si="128"/>
        <v>169</v>
      </c>
      <c r="BM144" t="str">
        <f t="shared" si="129"/>
        <v/>
      </c>
    </row>
    <row r="145" spans="8:65" x14ac:dyDescent="0.15">
      <c r="H145" t="s">
        <v>1138</v>
      </c>
      <c r="I145">
        <v>6</v>
      </c>
      <c r="J145">
        <v>0.15</v>
      </c>
      <c r="K145" t="str">
        <f t="shared" si="130"/>
        <v>被动攻击小lv6</v>
      </c>
      <c r="L145" s="6" t="str">
        <f>Q145&amp;":"&amp;M145&amp;":"&amp;VLOOKUP(N145,对应表!B:C,2,FALSE)&amp;":"&amp;IF(buff!O145="",0,O145)</f>
        <v>20006:100:1:0</v>
      </c>
      <c r="M145">
        <v>100</v>
      </c>
      <c r="N145" s="1" t="s">
        <v>306</v>
      </c>
      <c r="O145">
        <v>0</v>
      </c>
      <c r="Q145">
        <v>20006</v>
      </c>
      <c r="R145" s="4" t="s">
        <v>533</v>
      </c>
      <c r="S145" s="4" t="str">
        <f t="shared" si="131"/>
        <v>被动攻击小lv6</v>
      </c>
      <c r="T145" t="s">
        <v>307</v>
      </c>
      <c r="Y145" t="s">
        <v>419</v>
      </c>
      <c r="Z145">
        <f>INT(VLOOKUP($I145,角色属性概况!$I:$N,VLOOKUP($H145,对应表!$AD:$AE,2,FALSE),FALSE)*$J145)</f>
        <v>208</v>
      </c>
      <c r="AI145" s="12" t="str">
        <f t="shared" si="132"/>
        <v>ATK:208</v>
      </c>
      <c r="AR145">
        <v>999</v>
      </c>
      <c r="AU145" s="4"/>
      <c r="AV145" s="4"/>
      <c r="AW145" s="4"/>
      <c r="AX145" s="4"/>
      <c r="AZ145" s="12" t="str">
        <f t="shared" si="133"/>
        <v/>
      </c>
      <c r="BA145" s="12" t="str">
        <f t="shared" si="123"/>
        <v/>
      </c>
      <c r="BB145" s="12" t="str">
        <f t="shared" si="124"/>
        <v/>
      </c>
      <c r="BC145" s="12" t="str">
        <f t="shared" si="125"/>
        <v/>
      </c>
      <c r="BD145" s="12" t="str">
        <f t="shared" si="126"/>
        <v/>
      </c>
      <c r="BE145" s="12" t="str">
        <f t="shared" si="127"/>
        <v/>
      </c>
      <c r="BF145" s="12" t="str">
        <f>_xlfn.IFNA(VLOOKUP(Y145,对应表!$Z:$AA,2,FALSE)&amp;Z145,"")</f>
        <v>ATK:208</v>
      </c>
      <c r="BG145" s="12" t="str">
        <f>_xlfn.IFNA(VLOOKUP(AA145,对应表!$Z:$AA,2,FALSE)&amp;AB145,"")</f>
        <v/>
      </c>
      <c r="BH145" s="12" t="str">
        <f>_xlfn.IFNA(VLOOKUP(AC145,对应表!$Z:$AA,2,FALSE)&amp;AD145,"")</f>
        <v/>
      </c>
      <c r="BI145" s="12" t="str">
        <f>_xlfn.IFNA(VLOOKUP(AE145,对应表!$Z:$AA,2,FALSE)&amp;AF145,"")</f>
        <v/>
      </c>
      <c r="BJ145" s="12" t="str">
        <f>_xlfn.IFNA(VLOOKUP(AG145,对应表!$Z:$AA,2,FALSE)&amp;AH145,"")</f>
        <v/>
      </c>
      <c r="BL145">
        <f t="shared" si="128"/>
        <v>208</v>
      </c>
      <c r="BM145" t="str">
        <f t="shared" si="129"/>
        <v/>
      </c>
    </row>
    <row r="146" spans="8:65" x14ac:dyDescent="0.15">
      <c r="H146" t="s">
        <v>1138</v>
      </c>
      <c r="I146">
        <v>7</v>
      </c>
      <c r="J146">
        <v>0.15</v>
      </c>
      <c r="K146" t="str">
        <f t="shared" si="130"/>
        <v>被动攻击小lv7</v>
      </c>
      <c r="L146" s="6" t="str">
        <f>Q146&amp;":"&amp;M146&amp;":"&amp;VLOOKUP(N146,对应表!B:C,2,FALSE)&amp;":"&amp;IF(buff!O146="",0,O146)</f>
        <v>20007:100:1:0</v>
      </c>
      <c r="M146">
        <v>100</v>
      </c>
      <c r="N146" s="1" t="s">
        <v>306</v>
      </c>
      <c r="O146">
        <v>0</v>
      </c>
      <c r="Q146">
        <v>20007</v>
      </c>
      <c r="R146" s="4" t="s">
        <v>534</v>
      </c>
      <c r="S146" s="4" t="str">
        <f t="shared" si="131"/>
        <v>被动攻击小lv7</v>
      </c>
      <c r="T146" t="s">
        <v>307</v>
      </c>
      <c r="Y146" t="s">
        <v>419</v>
      </c>
      <c r="Z146">
        <f>INT(VLOOKUP($I146,角色属性概况!$I:$N,VLOOKUP($H146,对应表!$AD:$AE,2,FALSE),FALSE)*$J146)</f>
        <v>257</v>
      </c>
      <c r="AI146" s="12" t="str">
        <f t="shared" si="132"/>
        <v>ATK:257</v>
      </c>
      <c r="AR146">
        <v>999</v>
      </c>
      <c r="AU146" s="4"/>
      <c r="AV146" s="4"/>
      <c r="AW146" s="4"/>
      <c r="AX146" s="4"/>
      <c r="AZ146" s="12" t="str">
        <f t="shared" si="133"/>
        <v/>
      </c>
      <c r="BA146" s="12" t="str">
        <f t="shared" si="123"/>
        <v/>
      </c>
      <c r="BB146" s="12" t="str">
        <f t="shared" si="124"/>
        <v/>
      </c>
      <c r="BC146" s="12" t="str">
        <f t="shared" si="125"/>
        <v/>
      </c>
      <c r="BD146" s="12" t="str">
        <f t="shared" si="126"/>
        <v/>
      </c>
      <c r="BE146" s="12" t="str">
        <f t="shared" si="127"/>
        <v/>
      </c>
      <c r="BF146" s="12" t="str">
        <f>_xlfn.IFNA(VLOOKUP(Y146,对应表!$Z:$AA,2,FALSE)&amp;Z146,"")</f>
        <v>ATK:257</v>
      </c>
      <c r="BG146" s="12" t="str">
        <f>_xlfn.IFNA(VLOOKUP(AA146,对应表!$Z:$AA,2,FALSE)&amp;AB146,"")</f>
        <v/>
      </c>
      <c r="BH146" s="12" t="str">
        <f>_xlfn.IFNA(VLOOKUP(AC146,对应表!$Z:$AA,2,FALSE)&amp;AD146,"")</f>
        <v/>
      </c>
      <c r="BI146" s="12" t="str">
        <f>_xlfn.IFNA(VLOOKUP(AE146,对应表!$Z:$AA,2,FALSE)&amp;AF146,"")</f>
        <v/>
      </c>
      <c r="BJ146" s="12" t="str">
        <f>_xlfn.IFNA(VLOOKUP(AG146,对应表!$Z:$AA,2,FALSE)&amp;AH146,"")</f>
        <v/>
      </c>
      <c r="BL146">
        <f t="shared" si="128"/>
        <v>257</v>
      </c>
      <c r="BM146" t="str">
        <f t="shared" si="129"/>
        <v/>
      </c>
    </row>
    <row r="147" spans="8:65" x14ac:dyDescent="0.15">
      <c r="H147" t="s">
        <v>1138</v>
      </c>
      <c r="I147">
        <v>8</v>
      </c>
      <c r="J147">
        <v>0.15</v>
      </c>
      <c r="K147" t="str">
        <f t="shared" si="130"/>
        <v>被动攻击小lv8</v>
      </c>
      <c r="L147" s="6" t="str">
        <f>Q147&amp;":"&amp;M147&amp;":"&amp;VLOOKUP(N147,对应表!B:C,2,FALSE)&amp;":"&amp;IF(buff!O147="",0,O147)</f>
        <v>20008:100:1:0</v>
      </c>
      <c r="M147">
        <v>100</v>
      </c>
      <c r="N147" s="1" t="s">
        <v>306</v>
      </c>
      <c r="O147">
        <v>0</v>
      </c>
      <c r="Q147">
        <v>20008</v>
      </c>
      <c r="R147" s="4" t="s">
        <v>535</v>
      </c>
      <c r="S147" s="4" t="str">
        <f t="shared" si="131"/>
        <v>被动攻击小lv8</v>
      </c>
      <c r="T147" t="s">
        <v>307</v>
      </c>
      <c r="Y147" t="s">
        <v>419</v>
      </c>
      <c r="Z147">
        <f>INT(VLOOKUP($I147,角色属性概况!$I:$N,VLOOKUP($H147,对应表!$AD:$AE,2,FALSE),FALSE)*$J147)</f>
        <v>316</v>
      </c>
      <c r="AI147" s="12" t="str">
        <f t="shared" si="132"/>
        <v>ATK:316</v>
      </c>
      <c r="AR147">
        <v>999</v>
      </c>
      <c r="AU147" s="4"/>
      <c r="AV147" s="4"/>
      <c r="AW147" s="4"/>
      <c r="AX147" s="4"/>
      <c r="AZ147" s="12" t="str">
        <f t="shared" si="133"/>
        <v/>
      </c>
      <c r="BA147" s="12" t="str">
        <f t="shared" si="123"/>
        <v/>
      </c>
      <c r="BB147" s="12" t="str">
        <f t="shared" si="124"/>
        <v/>
      </c>
      <c r="BC147" s="12" t="str">
        <f t="shared" si="125"/>
        <v/>
      </c>
      <c r="BD147" s="12" t="str">
        <f t="shared" si="126"/>
        <v/>
      </c>
      <c r="BE147" s="12" t="str">
        <f t="shared" si="127"/>
        <v/>
      </c>
      <c r="BF147" s="12" t="str">
        <f>_xlfn.IFNA(VLOOKUP(Y147,对应表!$Z:$AA,2,FALSE)&amp;Z147,"")</f>
        <v>ATK:316</v>
      </c>
      <c r="BG147" s="12" t="str">
        <f>_xlfn.IFNA(VLOOKUP(AA147,对应表!$Z:$AA,2,FALSE)&amp;AB147,"")</f>
        <v/>
      </c>
      <c r="BH147" s="12" t="str">
        <f>_xlfn.IFNA(VLOOKUP(AC147,对应表!$Z:$AA,2,FALSE)&amp;AD147,"")</f>
        <v/>
      </c>
      <c r="BI147" s="12" t="str">
        <f>_xlfn.IFNA(VLOOKUP(AE147,对应表!$Z:$AA,2,FALSE)&amp;AF147,"")</f>
        <v/>
      </c>
      <c r="BJ147" s="12" t="str">
        <f>_xlfn.IFNA(VLOOKUP(AG147,对应表!$Z:$AA,2,FALSE)&amp;AH147,"")</f>
        <v/>
      </c>
      <c r="BL147">
        <f t="shared" si="128"/>
        <v>316</v>
      </c>
      <c r="BM147" t="str">
        <f t="shared" si="129"/>
        <v/>
      </c>
    </row>
    <row r="148" spans="8:65" x14ac:dyDescent="0.15">
      <c r="H148" t="s">
        <v>1138</v>
      </c>
      <c r="I148">
        <v>9</v>
      </c>
      <c r="J148">
        <v>0.15</v>
      </c>
      <c r="K148" t="str">
        <f t="shared" si="130"/>
        <v>被动攻击小lv9</v>
      </c>
      <c r="L148" s="6" t="str">
        <f>Q148&amp;":"&amp;M148&amp;":"&amp;VLOOKUP(N148,对应表!B:C,2,FALSE)&amp;":"&amp;IF(buff!O148="",0,O148)</f>
        <v>20009:100:1:0</v>
      </c>
      <c r="M148">
        <v>100</v>
      </c>
      <c r="N148" s="1" t="s">
        <v>306</v>
      </c>
      <c r="O148">
        <v>0</v>
      </c>
      <c r="Q148">
        <v>20009</v>
      </c>
      <c r="R148" s="4" t="s">
        <v>536</v>
      </c>
      <c r="S148" s="4" t="str">
        <f t="shared" si="131"/>
        <v>被动攻击小lv9</v>
      </c>
      <c r="T148" t="s">
        <v>307</v>
      </c>
      <c r="Y148" t="s">
        <v>419</v>
      </c>
      <c r="Z148">
        <f>INT(VLOOKUP($I148,角色属性概况!$I:$N,VLOOKUP($H148,对应表!$AD:$AE,2,FALSE),FALSE)*$J148)</f>
        <v>390</v>
      </c>
      <c r="AI148" s="12" t="str">
        <f t="shared" si="132"/>
        <v>ATK:390</v>
      </c>
      <c r="AR148">
        <v>999</v>
      </c>
      <c r="AU148" s="4"/>
      <c r="AV148" s="4"/>
      <c r="AW148" s="4"/>
      <c r="AX148" s="4"/>
      <c r="AZ148" s="12" t="str">
        <f t="shared" si="133"/>
        <v/>
      </c>
      <c r="BA148" s="12" t="str">
        <f t="shared" si="123"/>
        <v/>
      </c>
      <c r="BB148" s="12" t="str">
        <f t="shared" si="124"/>
        <v/>
      </c>
      <c r="BC148" s="12" t="str">
        <f t="shared" si="125"/>
        <v/>
      </c>
      <c r="BD148" s="12" t="str">
        <f t="shared" si="126"/>
        <v/>
      </c>
      <c r="BE148" s="12" t="str">
        <f t="shared" si="127"/>
        <v/>
      </c>
      <c r="BF148" s="12" t="str">
        <f>_xlfn.IFNA(VLOOKUP(Y148,对应表!$Z:$AA,2,FALSE)&amp;Z148,"")</f>
        <v>ATK:390</v>
      </c>
      <c r="BG148" s="12" t="str">
        <f>_xlfn.IFNA(VLOOKUP(AA148,对应表!$Z:$AA,2,FALSE)&amp;AB148,"")</f>
        <v/>
      </c>
      <c r="BH148" s="12" t="str">
        <f>_xlfn.IFNA(VLOOKUP(AC148,对应表!$Z:$AA,2,FALSE)&amp;AD148,"")</f>
        <v/>
      </c>
      <c r="BI148" s="12" t="str">
        <f>_xlfn.IFNA(VLOOKUP(AE148,对应表!$Z:$AA,2,FALSE)&amp;AF148,"")</f>
        <v/>
      </c>
      <c r="BJ148" s="12" t="str">
        <f>_xlfn.IFNA(VLOOKUP(AG148,对应表!$Z:$AA,2,FALSE)&amp;AH148,"")</f>
        <v/>
      </c>
      <c r="BL148">
        <f t="shared" si="128"/>
        <v>390</v>
      </c>
      <c r="BM148" t="str">
        <f t="shared" si="129"/>
        <v/>
      </c>
    </row>
    <row r="149" spans="8:65" x14ac:dyDescent="0.15">
      <c r="H149" t="s">
        <v>1138</v>
      </c>
      <c r="I149">
        <v>10</v>
      </c>
      <c r="J149">
        <v>0.15</v>
      </c>
      <c r="K149" t="str">
        <f t="shared" si="130"/>
        <v>被动攻击小lv10</v>
      </c>
      <c r="L149" s="6" t="str">
        <f>Q149&amp;":"&amp;M149&amp;":"&amp;VLOOKUP(N149,对应表!B:C,2,FALSE)&amp;":"&amp;IF(buff!O149="",0,O149)</f>
        <v>20010:100:1:0</v>
      </c>
      <c r="M149">
        <v>100</v>
      </c>
      <c r="N149" s="1" t="s">
        <v>306</v>
      </c>
      <c r="O149">
        <v>0</v>
      </c>
      <c r="Q149">
        <v>20010</v>
      </c>
      <c r="R149" s="4" t="s">
        <v>537</v>
      </c>
      <c r="S149" s="4" t="str">
        <f t="shared" si="131"/>
        <v>被动攻击小lv10</v>
      </c>
      <c r="T149" t="s">
        <v>307</v>
      </c>
      <c r="Y149" t="s">
        <v>419</v>
      </c>
      <c r="Z149">
        <f>INT(VLOOKUP($I149,角色属性概况!$I:$N,VLOOKUP($H149,对应表!$AD:$AE,2,FALSE),FALSE)*$J149)</f>
        <v>480</v>
      </c>
      <c r="AI149" s="12" t="str">
        <f t="shared" si="132"/>
        <v>ATK:480</v>
      </c>
      <c r="AR149">
        <v>999</v>
      </c>
      <c r="AU149" s="4"/>
      <c r="AV149" s="4"/>
      <c r="AW149" s="4"/>
      <c r="AX149" s="4"/>
      <c r="AZ149" s="12" t="str">
        <f t="shared" si="133"/>
        <v/>
      </c>
      <c r="BA149" s="12" t="str">
        <f t="shared" si="123"/>
        <v/>
      </c>
      <c r="BB149" s="12" t="str">
        <f t="shared" si="124"/>
        <v/>
      </c>
      <c r="BC149" s="12" t="str">
        <f t="shared" si="125"/>
        <v/>
      </c>
      <c r="BD149" s="12" t="str">
        <f t="shared" si="126"/>
        <v/>
      </c>
      <c r="BE149" s="12" t="str">
        <f t="shared" si="127"/>
        <v/>
      </c>
      <c r="BF149" s="12" t="str">
        <f>_xlfn.IFNA(VLOOKUP(Y149,对应表!$Z:$AA,2,FALSE)&amp;Z149,"")</f>
        <v>ATK:480</v>
      </c>
      <c r="BG149" s="12" t="str">
        <f>_xlfn.IFNA(VLOOKUP(AA149,对应表!$Z:$AA,2,FALSE)&amp;AB149,"")</f>
        <v/>
      </c>
      <c r="BH149" s="12" t="str">
        <f>_xlfn.IFNA(VLOOKUP(AC149,对应表!$Z:$AA,2,FALSE)&amp;AD149,"")</f>
        <v/>
      </c>
      <c r="BI149" s="12" t="str">
        <f>_xlfn.IFNA(VLOOKUP(AE149,对应表!$Z:$AA,2,FALSE)&amp;AF149,"")</f>
        <v/>
      </c>
      <c r="BJ149" s="12" t="str">
        <f>_xlfn.IFNA(VLOOKUP(AG149,对应表!$Z:$AA,2,FALSE)&amp;AH149,"")</f>
        <v/>
      </c>
      <c r="BL149">
        <f t="shared" si="128"/>
        <v>480</v>
      </c>
      <c r="BM149" t="str">
        <f t="shared" si="129"/>
        <v/>
      </c>
    </row>
    <row r="150" spans="8:65" x14ac:dyDescent="0.15">
      <c r="H150" t="s">
        <v>1138</v>
      </c>
      <c r="I150">
        <v>11</v>
      </c>
      <c r="J150">
        <v>0.15</v>
      </c>
      <c r="K150" t="str">
        <f t="shared" si="130"/>
        <v>被动攻击小lv11</v>
      </c>
      <c r="L150" s="6" t="str">
        <f>Q150&amp;":"&amp;M150&amp;":"&amp;VLOOKUP(N150,对应表!B:C,2,FALSE)&amp;":"&amp;IF(buff!O150="",0,O150)</f>
        <v>20011:100:1:0</v>
      </c>
      <c r="M150">
        <v>100</v>
      </c>
      <c r="N150" s="1" t="s">
        <v>306</v>
      </c>
      <c r="O150">
        <v>0</v>
      </c>
      <c r="Q150">
        <v>20011</v>
      </c>
      <c r="R150" s="4" t="s">
        <v>538</v>
      </c>
      <c r="S150" s="4" t="str">
        <f t="shared" si="131"/>
        <v>被动攻击小lv11</v>
      </c>
      <c r="T150" t="s">
        <v>307</v>
      </c>
      <c r="Y150" t="s">
        <v>419</v>
      </c>
      <c r="Z150">
        <f>INT(VLOOKUP($I150,角色属性概况!$I:$N,VLOOKUP($H150,对应表!$AD:$AE,2,FALSE),FALSE)*$J150)</f>
        <v>591</v>
      </c>
      <c r="AI150" s="12" t="str">
        <f t="shared" si="132"/>
        <v>ATK:591</v>
      </c>
      <c r="AR150">
        <v>999</v>
      </c>
      <c r="AU150" s="4"/>
      <c r="AV150" s="4"/>
      <c r="AW150" s="4"/>
      <c r="AX150" s="4"/>
      <c r="AZ150" s="12" t="str">
        <f t="shared" si="133"/>
        <v/>
      </c>
      <c r="BA150" s="12" t="str">
        <f t="shared" si="123"/>
        <v/>
      </c>
      <c r="BB150" s="12" t="str">
        <f t="shared" si="124"/>
        <v/>
      </c>
      <c r="BC150" s="12" t="str">
        <f t="shared" si="125"/>
        <v/>
      </c>
      <c r="BD150" s="12" t="str">
        <f t="shared" si="126"/>
        <v/>
      </c>
      <c r="BE150" s="12" t="str">
        <f t="shared" si="127"/>
        <v/>
      </c>
      <c r="BF150" s="12" t="str">
        <f>_xlfn.IFNA(VLOOKUP(Y150,对应表!$Z:$AA,2,FALSE)&amp;Z150,"")</f>
        <v>ATK:591</v>
      </c>
      <c r="BG150" s="12" t="str">
        <f>_xlfn.IFNA(VLOOKUP(AA150,对应表!$Z:$AA,2,FALSE)&amp;AB150,"")</f>
        <v/>
      </c>
      <c r="BH150" s="12" t="str">
        <f>_xlfn.IFNA(VLOOKUP(AC150,对应表!$Z:$AA,2,FALSE)&amp;AD150,"")</f>
        <v/>
      </c>
      <c r="BI150" s="12" t="str">
        <f>_xlfn.IFNA(VLOOKUP(AE150,对应表!$Z:$AA,2,FALSE)&amp;AF150,"")</f>
        <v/>
      </c>
      <c r="BJ150" s="12" t="str">
        <f>_xlfn.IFNA(VLOOKUP(AG150,对应表!$Z:$AA,2,FALSE)&amp;AH150,"")</f>
        <v/>
      </c>
      <c r="BL150">
        <f t="shared" si="128"/>
        <v>591</v>
      </c>
      <c r="BM150" t="str">
        <f t="shared" si="129"/>
        <v/>
      </c>
    </row>
    <row r="151" spans="8:65" x14ac:dyDescent="0.15">
      <c r="H151" t="s">
        <v>1138</v>
      </c>
      <c r="I151">
        <v>12</v>
      </c>
      <c r="J151">
        <v>0.15</v>
      </c>
      <c r="K151" t="str">
        <f t="shared" si="130"/>
        <v>被动攻击小lv12</v>
      </c>
      <c r="L151" s="6" t="str">
        <f>Q151&amp;":"&amp;M151&amp;":"&amp;VLOOKUP(N151,对应表!B:C,2,FALSE)&amp;":"&amp;IF(buff!O151="",0,O151)</f>
        <v>20012:100:1:0</v>
      </c>
      <c r="M151">
        <v>100</v>
      </c>
      <c r="N151" s="1" t="s">
        <v>306</v>
      </c>
      <c r="O151">
        <v>0</v>
      </c>
      <c r="Q151">
        <v>20012</v>
      </c>
      <c r="R151" s="4" t="s">
        <v>539</v>
      </c>
      <c r="S151" s="4" t="str">
        <f t="shared" si="131"/>
        <v>被动攻击小lv12</v>
      </c>
      <c r="T151" t="s">
        <v>307</v>
      </c>
      <c r="Y151" t="s">
        <v>419</v>
      </c>
      <c r="Z151">
        <f>INT(VLOOKUP($I151,角色属性概况!$I:$N,VLOOKUP($H151,对应表!$AD:$AE,2,FALSE),FALSE)*$J151)</f>
        <v>728</v>
      </c>
      <c r="AI151" s="12" t="str">
        <f t="shared" si="132"/>
        <v>ATK:728</v>
      </c>
      <c r="AR151">
        <v>999</v>
      </c>
      <c r="AU151" s="4"/>
      <c r="AV151" s="4"/>
      <c r="AW151" s="4"/>
      <c r="AX151" s="4"/>
      <c r="AZ151" s="12" t="str">
        <f t="shared" si="133"/>
        <v/>
      </c>
      <c r="BA151" s="12" t="str">
        <f t="shared" si="123"/>
        <v/>
      </c>
      <c r="BB151" s="12" t="str">
        <f t="shared" si="124"/>
        <v/>
      </c>
      <c r="BC151" s="12" t="str">
        <f t="shared" si="125"/>
        <v/>
      </c>
      <c r="BD151" s="12" t="str">
        <f t="shared" si="126"/>
        <v/>
      </c>
      <c r="BE151" s="12" t="str">
        <f t="shared" si="127"/>
        <v/>
      </c>
      <c r="BF151" s="12" t="str">
        <f>_xlfn.IFNA(VLOOKUP(Y151,对应表!$Z:$AA,2,FALSE)&amp;Z151,"")</f>
        <v>ATK:728</v>
      </c>
      <c r="BG151" s="12" t="str">
        <f>_xlfn.IFNA(VLOOKUP(AA151,对应表!$Z:$AA,2,FALSE)&amp;AB151,"")</f>
        <v/>
      </c>
      <c r="BH151" s="12" t="str">
        <f>_xlfn.IFNA(VLOOKUP(AC151,对应表!$Z:$AA,2,FALSE)&amp;AD151,"")</f>
        <v/>
      </c>
      <c r="BI151" s="12" t="str">
        <f>_xlfn.IFNA(VLOOKUP(AE151,对应表!$Z:$AA,2,FALSE)&amp;AF151,"")</f>
        <v/>
      </c>
      <c r="BJ151" s="12" t="str">
        <f>_xlfn.IFNA(VLOOKUP(AG151,对应表!$Z:$AA,2,FALSE)&amp;AH151,"")</f>
        <v/>
      </c>
      <c r="BL151">
        <f t="shared" si="128"/>
        <v>728</v>
      </c>
      <c r="BM151" t="str">
        <f t="shared" si="129"/>
        <v/>
      </c>
    </row>
    <row r="152" spans="8:65" x14ac:dyDescent="0.15">
      <c r="H152" t="s">
        <v>1138</v>
      </c>
      <c r="I152">
        <v>13</v>
      </c>
      <c r="J152">
        <v>0.15</v>
      </c>
      <c r="K152" t="str">
        <f t="shared" si="130"/>
        <v>被动攻击小lv13</v>
      </c>
      <c r="L152" s="6" t="str">
        <f>Q152&amp;":"&amp;M152&amp;":"&amp;VLOOKUP(N152,对应表!B:C,2,FALSE)&amp;":"&amp;IF(buff!O152="",0,O152)</f>
        <v>20013:100:1:0</v>
      </c>
      <c r="M152">
        <v>100</v>
      </c>
      <c r="N152" s="1" t="s">
        <v>306</v>
      </c>
      <c r="O152">
        <v>0</v>
      </c>
      <c r="Q152">
        <v>20013</v>
      </c>
      <c r="R152" s="4" t="s">
        <v>540</v>
      </c>
      <c r="S152" s="4" t="str">
        <f t="shared" si="131"/>
        <v>被动攻击小lv13</v>
      </c>
      <c r="T152" t="s">
        <v>307</v>
      </c>
      <c r="Y152" t="s">
        <v>419</v>
      </c>
      <c r="Z152">
        <f>INT(VLOOKUP($I152,角色属性概况!$I:$N,VLOOKUP($H152,对应表!$AD:$AE,2,FALSE),FALSE)*$J152)</f>
        <v>896</v>
      </c>
      <c r="AI152" s="12" t="str">
        <f t="shared" si="132"/>
        <v>ATK:896</v>
      </c>
      <c r="AR152">
        <v>999</v>
      </c>
      <c r="AU152" s="4"/>
      <c r="AV152" s="4"/>
      <c r="AW152" s="4"/>
      <c r="AX152" s="4"/>
      <c r="AZ152" s="12" t="str">
        <f t="shared" si="133"/>
        <v/>
      </c>
      <c r="BA152" s="12" t="str">
        <f t="shared" si="123"/>
        <v/>
      </c>
      <c r="BB152" s="12" t="str">
        <f t="shared" si="124"/>
        <v/>
      </c>
      <c r="BC152" s="12" t="str">
        <f t="shared" si="125"/>
        <v/>
      </c>
      <c r="BD152" s="12" t="str">
        <f t="shared" si="126"/>
        <v/>
      </c>
      <c r="BE152" s="12" t="str">
        <f t="shared" si="127"/>
        <v/>
      </c>
      <c r="BF152" s="12" t="str">
        <f>_xlfn.IFNA(VLOOKUP(Y152,对应表!$Z:$AA,2,FALSE)&amp;Z152,"")</f>
        <v>ATK:896</v>
      </c>
      <c r="BG152" s="12" t="str">
        <f>_xlfn.IFNA(VLOOKUP(AA152,对应表!$Z:$AA,2,FALSE)&amp;AB152,"")</f>
        <v/>
      </c>
      <c r="BH152" s="12" t="str">
        <f>_xlfn.IFNA(VLOOKUP(AC152,对应表!$Z:$AA,2,FALSE)&amp;AD152,"")</f>
        <v/>
      </c>
      <c r="BI152" s="12" t="str">
        <f>_xlfn.IFNA(VLOOKUP(AE152,对应表!$Z:$AA,2,FALSE)&amp;AF152,"")</f>
        <v/>
      </c>
      <c r="BJ152" s="12" t="str">
        <f>_xlfn.IFNA(VLOOKUP(AG152,对应表!$Z:$AA,2,FALSE)&amp;AH152,"")</f>
        <v/>
      </c>
      <c r="BL152">
        <f t="shared" si="128"/>
        <v>896</v>
      </c>
      <c r="BM152" t="str">
        <f t="shared" si="129"/>
        <v/>
      </c>
    </row>
    <row r="153" spans="8:65" x14ac:dyDescent="0.15">
      <c r="H153" t="s">
        <v>1138</v>
      </c>
      <c r="I153">
        <v>14</v>
      </c>
      <c r="J153">
        <v>0.15</v>
      </c>
      <c r="K153" t="str">
        <f t="shared" si="130"/>
        <v>被动攻击小lv14</v>
      </c>
      <c r="L153" s="6" t="str">
        <f>Q153&amp;":"&amp;M153&amp;":"&amp;VLOOKUP(N153,对应表!B:C,2,FALSE)&amp;":"&amp;IF(buff!O153="",0,O153)</f>
        <v>20014:100:1:0</v>
      </c>
      <c r="M153">
        <v>100</v>
      </c>
      <c r="N153" s="1" t="s">
        <v>306</v>
      </c>
      <c r="O153">
        <v>0</v>
      </c>
      <c r="Q153">
        <v>20014</v>
      </c>
      <c r="R153" s="4" t="s">
        <v>541</v>
      </c>
      <c r="S153" s="4" t="str">
        <f t="shared" si="131"/>
        <v>被动攻击小lv14</v>
      </c>
      <c r="T153" t="s">
        <v>307</v>
      </c>
      <c r="Y153" t="s">
        <v>419</v>
      </c>
      <c r="Z153">
        <f>INT(VLOOKUP($I153,角色属性概况!$I:$N,VLOOKUP($H153,对应表!$AD:$AE,2,FALSE),FALSE)*$J153)</f>
        <v>1103</v>
      </c>
      <c r="AI153" s="12" t="str">
        <f t="shared" si="132"/>
        <v>ATK:1103</v>
      </c>
      <c r="AR153">
        <v>999</v>
      </c>
      <c r="AU153" s="4"/>
      <c r="AV153" s="4"/>
      <c r="AW153" s="4"/>
      <c r="AX153" s="4"/>
      <c r="AZ153" s="12" t="str">
        <f t="shared" si="133"/>
        <v/>
      </c>
      <c r="BA153" s="12" t="str">
        <f t="shared" si="123"/>
        <v/>
      </c>
      <c r="BB153" s="12" t="str">
        <f t="shared" si="124"/>
        <v/>
      </c>
      <c r="BC153" s="12" t="str">
        <f t="shared" si="125"/>
        <v/>
      </c>
      <c r="BD153" s="12" t="str">
        <f t="shared" si="126"/>
        <v/>
      </c>
      <c r="BE153" s="12" t="str">
        <f t="shared" si="127"/>
        <v/>
      </c>
      <c r="BF153" s="12" t="str">
        <f>_xlfn.IFNA(VLOOKUP(Y153,对应表!$Z:$AA,2,FALSE)&amp;Z153,"")</f>
        <v>ATK:1103</v>
      </c>
      <c r="BG153" s="12" t="str">
        <f>_xlfn.IFNA(VLOOKUP(AA153,对应表!$Z:$AA,2,FALSE)&amp;AB153,"")</f>
        <v/>
      </c>
      <c r="BH153" s="12" t="str">
        <f>_xlfn.IFNA(VLOOKUP(AC153,对应表!$Z:$AA,2,FALSE)&amp;AD153,"")</f>
        <v/>
      </c>
      <c r="BI153" s="12" t="str">
        <f>_xlfn.IFNA(VLOOKUP(AE153,对应表!$Z:$AA,2,FALSE)&amp;AF153,"")</f>
        <v/>
      </c>
      <c r="BJ153" s="12" t="str">
        <f>_xlfn.IFNA(VLOOKUP(AG153,对应表!$Z:$AA,2,FALSE)&amp;AH153,"")</f>
        <v/>
      </c>
      <c r="BL153">
        <f t="shared" si="128"/>
        <v>1103</v>
      </c>
      <c r="BM153" t="str">
        <f t="shared" si="129"/>
        <v/>
      </c>
    </row>
    <row r="154" spans="8:65" x14ac:dyDescent="0.15">
      <c r="H154" t="s">
        <v>1138</v>
      </c>
      <c r="I154">
        <v>15</v>
      </c>
      <c r="J154">
        <v>0.15</v>
      </c>
      <c r="K154" t="str">
        <f t="shared" si="130"/>
        <v>被动攻击小lv15</v>
      </c>
      <c r="L154" s="6" t="str">
        <f>Q154&amp;":"&amp;M154&amp;":"&amp;VLOOKUP(N154,对应表!B:C,2,FALSE)&amp;":"&amp;IF(buff!O154="",0,O154)</f>
        <v>20015:100:1:0</v>
      </c>
      <c r="M154">
        <v>100</v>
      </c>
      <c r="N154" s="1" t="s">
        <v>306</v>
      </c>
      <c r="O154">
        <v>0</v>
      </c>
      <c r="Q154">
        <v>20015</v>
      </c>
      <c r="R154" s="4" t="s">
        <v>542</v>
      </c>
      <c r="S154" s="4" t="str">
        <f t="shared" si="131"/>
        <v>被动攻击小lv15</v>
      </c>
      <c r="T154" t="s">
        <v>307</v>
      </c>
      <c r="Y154" t="s">
        <v>419</v>
      </c>
      <c r="Z154">
        <f>INT(VLOOKUP($I154,角色属性概况!$I:$N,VLOOKUP($H154,对应表!$AD:$AE,2,FALSE),FALSE)*$J154)</f>
        <v>1359</v>
      </c>
      <c r="AI154" s="12" t="str">
        <f t="shared" si="132"/>
        <v>ATK:1359</v>
      </c>
      <c r="AR154">
        <v>999</v>
      </c>
      <c r="AU154" s="4"/>
      <c r="AV154" s="4"/>
      <c r="AW154" s="4"/>
      <c r="AX154" s="4"/>
      <c r="AZ154" s="12" t="str">
        <f t="shared" si="133"/>
        <v/>
      </c>
      <c r="BA154" s="12" t="str">
        <f t="shared" si="123"/>
        <v/>
      </c>
      <c r="BB154" s="12" t="str">
        <f t="shared" si="124"/>
        <v/>
      </c>
      <c r="BC154" s="12" t="str">
        <f t="shared" si="125"/>
        <v/>
      </c>
      <c r="BD154" s="12" t="str">
        <f t="shared" si="126"/>
        <v/>
      </c>
      <c r="BE154" s="12" t="str">
        <f t="shared" si="127"/>
        <v/>
      </c>
      <c r="BF154" s="12" t="str">
        <f>_xlfn.IFNA(VLOOKUP(Y154,对应表!$Z:$AA,2,FALSE)&amp;Z154,"")</f>
        <v>ATK:1359</v>
      </c>
      <c r="BG154" s="12" t="str">
        <f>_xlfn.IFNA(VLOOKUP(AA154,对应表!$Z:$AA,2,FALSE)&amp;AB154,"")</f>
        <v/>
      </c>
      <c r="BH154" s="12" t="str">
        <f>_xlfn.IFNA(VLOOKUP(AC154,对应表!$Z:$AA,2,FALSE)&amp;AD154,"")</f>
        <v/>
      </c>
      <c r="BI154" s="12" t="str">
        <f>_xlfn.IFNA(VLOOKUP(AE154,对应表!$Z:$AA,2,FALSE)&amp;AF154,"")</f>
        <v/>
      </c>
      <c r="BJ154" s="12" t="str">
        <f>_xlfn.IFNA(VLOOKUP(AG154,对应表!$Z:$AA,2,FALSE)&amp;AH154,"")</f>
        <v/>
      </c>
      <c r="BL154">
        <f t="shared" si="128"/>
        <v>1359</v>
      </c>
      <c r="BM154" t="str">
        <f t="shared" si="129"/>
        <v/>
      </c>
    </row>
    <row r="155" spans="8:65" x14ac:dyDescent="0.15">
      <c r="H155" t="s">
        <v>1138</v>
      </c>
      <c r="I155">
        <v>16</v>
      </c>
      <c r="J155">
        <v>0.15</v>
      </c>
      <c r="K155" t="str">
        <f t="shared" si="130"/>
        <v>被动攻击小lv16</v>
      </c>
      <c r="L155" s="6" t="str">
        <f>Q155&amp;":"&amp;M155&amp;":"&amp;VLOOKUP(N155,对应表!B:C,2,FALSE)&amp;":"&amp;IF(buff!O155="",0,O155)</f>
        <v>20016:100:1:0</v>
      </c>
      <c r="M155">
        <v>100</v>
      </c>
      <c r="N155" s="1" t="s">
        <v>306</v>
      </c>
      <c r="O155">
        <v>0</v>
      </c>
      <c r="Q155">
        <v>20016</v>
      </c>
      <c r="R155" s="4" t="s">
        <v>543</v>
      </c>
      <c r="S155" s="4" t="str">
        <f t="shared" si="131"/>
        <v>被动攻击小lv16</v>
      </c>
      <c r="T155" t="s">
        <v>307</v>
      </c>
      <c r="Y155" t="s">
        <v>419</v>
      </c>
      <c r="Z155">
        <f>INT(VLOOKUP($I155,角色属性概况!$I:$N,VLOOKUP($H155,对应表!$AD:$AE,2,FALSE),FALSE)*$J155)</f>
        <v>1673</v>
      </c>
      <c r="AI155" s="12" t="str">
        <f t="shared" si="132"/>
        <v>ATK:1673</v>
      </c>
      <c r="AR155">
        <v>999</v>
      </c>
      <c r="AU155" s="4"/>
      <c r="AV155" s="4"/>
      <c r="AW155" s="4"/>
      <c r="AX155" s="4"/>
      <c r="AZ155" s="12" t="str">
        <f t="shared" si="133"/>
        <v/>
      </c>
      <c r="BA155" s="12" t="str">
        <f t="shared" si="123"/>
        <v/>
      </c>
      <c r="BB155" s="12" t="str">
        <f t="shared" si="124"/>
        <v/>
      </c>
      <c r="BC155" s="12" t="str">
        <f t="shared" si="125"/>
        <v/>
      </c>
      <c r="BD155" s="12" t="str">
        <f t="shared" si="126"/>
        <v/>
      </c>
      <c r="BE155" s="12" t="str">
        <f t="shared" si="127"/>
        <v/>
      </c>
      <c r="BF155" s="12" t="str">
        <f>_xlfn.IFNA(VLOOKUP(Y155,对应表!$Z:$AA,2,FALSE)&amp;Z155,"")</f>
        <v>ATK:1673</v>
      </c>
      <c r="BG155" s="12" t="str">
        <f>_xlfn.IFNA(VLOOKUP(AA155,对应表!$Z:$AA,2,FALSE)&amp;AB155,"")</f>
        <v/>
      </c>
      <c r="BH155" s="12" t="str">
        <f>_xlfn.IFNA(VLOOKUP(AC155,对应表!$Z:$AA,2,FALSE)&amp;AD155,"")</f>
        <v/>
      </c>
      <c r="BI155" s="12" t="str">
        <f>_xlfn.IFNA(VLOOKUP(AE155,对应表!$Z:$AA,2,FALSE)&amp;AF155,"")</f>
        <v/>
      </c>
      <c r="BJ155" s="12" t="str">
        <f>_xlfn.IFNA(VLOOKUP(AG155,对应表!$Z:$AA,2,FALSE)&amp;AH155,"")</f>
        <v/>
      </c>
      <c r="BL155">
        <f t="shared" si="128"/>
        <v>1673</v>
      </c>
      <c r="BM155" t="str">
        <f t="shared" si="129"/>
        <v/>
      </c>
    </row>
    <row r="156" spans="8:65" x14ac:dyDescent="0.15">
      <c r="H156" t="s">
        <v>1138</v>
      </c>
      <c r="I156">
        <v>17</v>
      </c>
      <c r="J156">
        <v>0.15</v>
      </c>
      <c r="K156" t="str">
        <f t="shared" si="130"/>
        <v>被动攻击小lv17</v>
      </c>
      <c r="L156" s="6" t="str">
        <f>Q156&amp;":"&amp;M156&amp;":"&amp;VLOOKUP(N156,对应表!B:C,2,FALSE)&amp;":"&amp;IF(buff!O156="",0,O156)</f>
        <v>20017:100:1:0</v>
      </c>
      <c r="M156">
        <v>100</v>
      </c>
      <c r="N156" s="1" t="s">
        <v>306</v>
      </c>
      <c r="O156">
        <v>0</v>
      </c>
      <c r="Q156">
        <v>20017</v>
      </c>
      <c r="R156" s="4" t="s">
        <v>544</v>
      </c>
      <c r="S156" s="4" t="str">
        <f t="shared" si="131"/>
        <v>被动攻击小lv17</v>
      </c>
      <c r="T156" t="s">
        <v>307</v>
      </c>
      <c r="Y156" t="s">
        <v>419</v>
      </c>
      <c r="Z156">
        <f>INT(VLOOKUP($I156,角色属性概况!$I:$N,VLOOKUP($H156,对应表!$AD:$AE,2,FALSE),FALSE)*$J156)</f>
        <v>2060</v>
      </c>
      <c r="AI156" s="12" t="str">
        <f t="shared" si="132"/>
        <v>ATK:2060</v>
      </c>
      <c r="AR156">
        <v>999</v>
      </c>
      <c r="AU156" s="4"/>
      <c r="AV156" s="4"/>
      <c r="AW156" s="4"/>
      <c r="AX156" s="4"/>
      <c r="AZ156" s="12" t="str">
        <f t="shared" si="133"/>
        <v/>
      </c>
      <c r="BA156" s="12" t="str">
        <f t="shared" si="123"/>
        <v/>
      </c>
      <c r="BB156" s="12" t="str">
        <f t="shared" si="124"/>
        <v/>
      </c>
      <c r="BC156" s="12" t="str">
        <f t="shared" si="125"/>
        <v/>
      </c>
      <c r="BD156" s="12" t="str">
        <f t="shared" si="126"/>
        <v/>
      </c>
      <c r="BE156" s="12" t="str">
        <f t="shared" si="127"/>
        <v/>
      </c>
      <c r="BF156" s="12" t="str">
        <f>_xlfn.IFNA(VLOOKUP(Y156,对应表!$Z:$AA,2,FALSE)&amp;Z156,"")</f>
        <v>ATK:2060</v>
      </c>
      <c r="BG156" s="12" t="str">
        <f>_xlfn.IFNA(VLOOKUP(AA156,对应表!$Z:$AA,2,FALSE)&amp;AB156,"")</f>
        <v/>
      </c>
      <c r="BH156" s="12" t="str">
        <f>_xlfn.IFNA(VLOOKUP(AC156,对应表!$Z:$AA,2,FALSE)&amp;AD156,"")</f>
        <v/>
      </c>
      <c r="BI156" s="12" t="str">
        <f>_xlfn.IFNA(VLOOKUP(AE156,对应表!$Z:$AA,2,FALSE)&amp;AF156,"")</f>
        <v/>
      </c>
      <c r="BJ156" s="12" t="str">
        <f>_xlfn.IFNA(VLOOKUP(AG156,对应表!$Z:$AA,2,FALSE)&amp;AH156,"")</f>
        <v/>
      </c>
      <c r="BL156">
        <f t="shared" si="128"/>
        <v>2060</v>
      </c>
      <c r="BM156" t="str">
        <f t="shared" si="129"/>
        <v/>
      </c>
    </row>
    <row r="157" spans="8:65" x14ac:dyDescent="0.15">
      <c r="H157" t="s">
        <v>1138</v>
      </c>
      <c r="I157">
        <v>18</v>
      </c>
      <c r="J157">
        <v>0.15</v>
      </c>
      <c r="K157" t="str">
        <f t="shared" si="130"/>
        <v>被动攻击小lv18</v>
      </c>
      <c r="L157" s="6" t="str">
        <f>Q157&amp;":"&amp;M157&amp;":"&amp;VLOOKUP(N157,对应表!B:C,2,FALSE)&amp;":"&amp;IF(buff!O157="",0,O157)</f>
        <v>20018:100:1:0</v>
      </c>
      <c r="M157">
        <v>100</v>
      </c>
      <c r="N157" s="1" t="s">
        <v>306</v>
      </c>
      <c r="O157">
        <v>0</v>
      </c>
      <c r="Q157">
        <v>20018</v>
      </c>
      <c r="R157" s="4" t="s">
        <v>545</v>
      </c>
      <c r="S157" s="4" t="str">
        <f t="shared" si="131"/>
        <v>被动攻击小lv18</v>
      </c>
      <c r="T157" t="s">
        <v>307</v>
      </c>
      <c r="Y157" t="s">
        <v>419</v>
      </c>
      <c r="Z157">
        <f>INT(VLOOKUP($I157,角色属性概况!$I:$N,VLOOKUP($H157,对应表!$AD:$AE,2,FALSE),FALSE)*$J157)</f>
        <v>2536</v>
      </c>
      <c r="AI157" s="12" t="str">
        <f t="shared" si="132"/>
        <v>ATK:2536</v>
      </c>
      <c r="AR157">
        <v>999</v>
      </c>
      <c r="AU157" s="4"/>
      <c r="AV157" s="4"/>
      <c r="AW157" s="4"/>
      <c r="AX157" s="4"/>
      <c r="AZ157" s="12" t="str">
        <f t="shared" si="133"/>
        <v/>
      </c>
      <c r="BA157" s="12" t="str">
        <f t="shared" si="123"/>
        <v/>
      </c>
      <c r="BB157" s="12" t="str">
        <f t="shared" si="124"/>
        <v/>
      </c>
      <c r="BC157" s="12" t="str">
        <f t="shared" si="125"/>
        <v/>
      </c>
      <c r="BD157" s="12" t="str">
        <f t="shared" si="126"/>
        <v/>
      </c>
      <c r="BE157" s="12" t="str">
        <f t="shared" si="127"/>
        <v/>
      </c>
      <c r="BF157" s="12" t="str">
        <f>_xlfn.IFNA(VLOOKUP(Y157,对应表!$Z:$AA,2,FALSE)&amp;Z157,"")</f>
        <v>ATK:2536</v>
      </c>
      <c r="BG157" s="12" t="str">
        <f>_xlfn.IFNA(VLOOKUP(AA157,对应表!$Z:$AA,2,FALSE)&amp;AB157,"")</f>
        <v/>
      </c>
      <c r="BH157" s="12" t="str">
        <f>_xlfn.IFNA(VLOOKUP(AC157,对应表!$Z:$AA,2,FALSE)&amp;AD157,"")</f>
        <v/>
      </c>
      <c r="BI157" s="12" t="str">
        <f>_xlfn.IFNA(VLOOKUP(AE157,对应表!$Z:$AA,2,FALSE)&amp;AF157,"")</f>
        <v/>
      </c>
      <c r="BJ157" s="12" t="str">
        <f>_xlfn.IFNA(VLOOKUP(AG157,对应表!$Z:$AA,2,FALSE)&amp;AH157,"")</f>
        <v/>
      </c>
      <c r="BL157">
        <f t="shared" si="128"/>
        <v>2536</v>
      </c>
      <c r="BM157" t="str">
        <f t="shared" si="129"/>
        <v/>
      </c>
    </row>
    <row r="158" spans="8:65" x14ac:dyDescent="0.15">
      <c r="H158" t="s">
        <v>1138</v>
      </c>
      <c r="I158">
        <v>19</v>
      </c>
      <c r="J158">
        <v>0.15</v>
      </c>
      <c r="K158" t="str">
        <f t="shared" si="130"/>
        <v>被动攻击小lv19</v>
      </c>
      <c r="L158" s="6" t="str">
        <f>Q158&amp;":"&amp;M158&amp;":"&amp;VLOOKUP(N158,对应表!B:C,2,FALSE)&amp;":"&amp;IF(buff!O158="",0,O158)</f>
        <v>20019:100:1:0</v>
      </c>
      <c r="M158">
        <v>100</v>
      </c>
      <c r="N158" s="1" t="s">
        <v>306</v>
      </c>
      <c r="O158">
        <v>0</v>
      </c>
      <c r="Q158">
        <v>20019</v>
      </c>
      <c r="R158" s="4" t="s">
        <v>546</v>
      </c>
      <c r="S158" s="4" t="str">
        <f t="shared" si="131"/>
        <v>被动攻击小lv19</v>
      </c>
      <c r="T158" t="s">
        <v>307</v>
      </c>
      <c r="Y158" t="s">
        <v>419</v>
      </c>
      <c r="Z158">
        <f>INT(VLOOKUP($I158,角色属性概况!$I:$N,VLOOKUP($H158,对应表!$AD:$AE,2,FALSE),FALSE)*$J158)</f>
        <v>3123</v>
      </c>
      <c r="AI158" s="12" t="str">
        <f t="shared" si="132"/>
        <v>ATK:3123</v>
      </c>
      <c r="AR158">
        <v>999</v>
      </c>
      <c r="AU158" s="4"/>
      <c r="AV158" s="4"/>
      <c r="AW158" s="4"/>
      <c r="AX158" s="4"/>
      <c r="AZ158" s="12" t="str">
        <f t="shared" si="133"/>
        <v/>
      </c>
      <c r="BA158" s="12" t="str">
        <f t="shared" si="123"/>
        <v/>
      </c>
      <c r="BB158" s="12" t="str">
        <f t="shared" si="124"/>
        <v/>
      </c>
      <c r="BC158" s="12" t="str">
        <f t="shared" si="125"/>
        <v/>
      </c>
      <c r="BD158" s="12" t="str">
        <f t="shared" si="126"/>
        <v/>
      </c>
      <c r="BE158" s="12" t="str">
        <f t="shared" si="127"/>
        <v/>
      </c>
      <c r="BF158" s="12" t="str">
        <f>_xlfn.IFNA(VLOOKUP(Y158,对应表!$Z:$AA,2,FALSE)&amp;Z158,"")</f>
        <v>ATK:3123</v>
      </c>
      <c r="BG158" s="12" t="str">
        <f>_xlfn.IFNA(VLOOKUP(AA158,对应表!$Z:$AA,2,FALSE)&amp;AB158,"")</f>
        <v/>
      </c>
      <c r="BH158" s="12" t="str">
        <f>_xlfn.IFNA(VLOOKUP(AC158,对应表!$Z:$AA,2,FALSE)&amp;AD158,"")</f>
        <v/>
      </c>
      <c r="BI158" s="12" t="str">
        <f>_xlfn.IFNA(VLOOKUP(AE158,对应表!$Z:$AA,2,FALSE)&amp;AF158,"")</f>
        <v/>
      </c>
      <c r="BJ158" s="12" t="str">
        <f>_xlfn.IFNA(VLOOKUP(AG158,对应表!$Z:$AA,2,FALSE)&amp;AH158,"")</f>
        <v/>
      </c>
      <c r="BL158">
        <f t="shared" si="128"/>
        <v>3123</v>
      </c>
      <c r="BM158" t="str">
        <f t="shared" si="129"/>
        <v/>
      </c>
    </row>
    <row r="159" spans="8:65" x14ac:dyDescent="0.15">
      <c r="H159" t="s">
        <v>1138</v>
      </c>
      <c r="I159">
        <v>20</v>
      </c>
      <c r="J159">
        <v>0.15</v>
      </c>
      <c r="K159" t="str">
        <f t="shared" si="130"/>
        <v>被动攻击小lv20</v>
      </c>
      <c r="L159" s="6" t="str">
        <f>Q159&amp;":"&amp;M159&amp;":"&amp;VLOOKUP(N159,对应表!B:C,2,FALSE)&amp;":"&amp;IF(buff!O159="",0,O159)</f>
        <v>20020:100:1:0</v>
      </c>
      <c r="M159">
        <v>100</v>
      </c>
      <c r="N159" s="1" t="s">
        <v>306</v>
      </c>
      <c r="O159">
        <v>0</v>
      </c>
      <c r="Q159">
        <v>20020</v>
      </c>
      <c r="R159" s="4" t="s">
        <v>547</v>
      </c>
      <c r="S159" s="4" t="str">
        <f t="shared" si="131"/>
        <v>被动攻击小lv20</v>
      </c>
      <c r="T159" t="s">
        <v>307</v>
      </c>
      <c r="Y159" t="s">
        <v>419</v>
      </c>
      <c r="Z159">
        <f>INT(VLOOKUP($I159,角色属性概况!$I:$N,VLOOKUP($H159,对应表!$AD:$AE,2,FALSE),FALSE)*$J159)</f>
        <v>3845</v>
      </c>
      <c r="AI159" s="12" t="str">
        <f t="shared" si="132"/>
        <v>ATK:3845</v>
      </c>
      <c r="AR159">
        <v>999</v>
      </c>
      <c r="AU159" s="4"/>
      <c r="AV159" s="4"/>
      <c r="AW159" s="4"/>
      <c r="AX159" s="4"/>
      <c r="AZ159" s="12" t="str">
        <f t="shared" si="133"/>
        <v/>
      </c>
      <c r="BA159" s="12" t="str">
        <f t="shared" si="123"/>
        <v/>
      </c>
      <c r="BB159" s="12" t="str">
        <f t="shared" si="124"/>
        <v/>
      </c>
      <c r="BC159" s="12" t="str">
        <f t="shared" si="125"/>
        <v/>
      </c>
      <c r="BD159" s="12" t="str">
        <f t="shared" si="126"/>
        <v/>
      </c>
      <c r="BE159" s="12" t="str">
        <f t="shared" si="127"/>
        <v/>
      </c>
      <c r="BF159" s="12" t="str">
        <f>_xlfn.IFNA(VLOOKUP(Y159,对应表!$Z:$AA,2,FALSE)&amp;Z159,"")</f>
        <v>ATK:3845</v>
      </c>
      <c r="BG159" s="12" t="str">
        <f>_xlfn.IFNA(VLOOKUP(AA159,对应表!$Z:$AA,2,FALSE)&amp;AB159,"")</f>
        <v/>
      </c>
      <c r="BH159" s="12" t="str">
        <f>_xlfn.IFNA(VLOOKUP(AC159,对应表!$Z:$AA,2,FALSE)&amp;AD159,"")</f>
        <v/>
      </c>
      <c r="BI159" s="12" t="str">
        <f>_xlfn.IFNA(VLOOKUP(AE159,对应表!$Z:$AA,2,FALSE)&amp;AF159,"")</f>
        <v/>
      </c>
      <c r="BJ159" s="12" t="str">
        <f>_xlfn.IFNA(VLOOKUP(AG159,对应表!$Z:$AA,2,FALSE)&amp;AH159,"")</f>
        <v/>
      </c>
      <c r="BL159">
        <f t="shared" si="128"/>
        <v>3845</v>
      </c>
      <c r="BM159" t="str">
        <f t="shared" si="129"/>
        <v/>
      </c>
    </row>
    <row r="160" spans="8:65" x14ac:dyDescent="0.15">
      <c r="H160" t="s">
        <v>1138</v>
      </c>
      <c r="I160">
        <v>1</v>
      </c>
      <c r="J160">
        <v>0.2</v>
      </c>
      <c r="K160" t="str">
        <f t="shared" si="130"/>
        <v>被动攻击中lv1</v>
      </c>
      <c r="L160" s="6" t="str">
        <f>Q160&amp;":"&amp;M160&amp;":"&amp;VLOOKUP(N160,对应表!B:C,2,FALSE)&amp;":"&amp;IF(buff!O160="",0,O160)</f>
        <v>20021:100:1:0</v>
      </c>
      <c r="M160">
        <v>100</v>
      </c>
      <c r="N160" s="1" t="s">
        <v>306</v>
      </c>
      <c r="O160">
        <v>0</v>
      </c>
      <c r="Q160">
        <v>20021</v>
      </c>
      <c r="R160" s="4" t="s">
        <v>1143</v>
      </c>
      <c r="S160" s="4" t="str">
        <f t="shared" si="131"/>
        <v>被动攻击中lv1</v>
      </c>
      <c r="T160" t="s">
        <v>307</v>
      </c>
      <c r="Y160" t="s">
        <v>419</v>
      </c>
      <c r="Z160">
        <f>INT(VLOOKUP($I160,角色属性概况!$I:$N,VLOOKUP($H160,对应表!$AD:$AE,2,FALSE),FALSE)*$J160)</f>
        <v>76</v>
      </c>
      <c r="AI160" s="12" t="str">
        <f t="shared" si="132"/>
        <v>ATK:76</v>
      </c>
      <c r="AR160">
        <v>999</v>
      </c>
      <c r="AU160" s="4"/>
      <c r="AV160" s="4"/>
      <c r="AW160" s="4"/>
      <c r="AX160" s="4"/>
      <c r="AZ160" s="12" t="str">
        <f t="shared" si="133"/>
        <v/>
      </c>
      <c r="BA160" s="12" t="str">
        <f t="shared" si="123"/>
        <v/>
      </c>
      <c r="BB160" s="12" t="str">
        <f t="shared" si="124"/>
        <v/>
      </c>
      <c r="BC160" s="12" t="str">
        <f t="shared" si="125"/>
        <v/>
      </c>
      <c r="BD160" s="12" t="str">
        <f t="shared" si="126"/>
        <v/>
      </c>
      <c r="BE160" s="12" t="str">
        <f t="shared" si="127"/>
        <v/>
      </c>
      <c r="BF160" s="12" t="str">
        <f>_xlfn.IFNA(VLOOKUP(Y160,对应表!$Z:$AA,2,FALSE)&amp;Z160,"")</f>
        <v>ATK:76</v>
      </c>
      <c r="BG160" s="12" t="str">
        <f>_xlfn.IFNA(VLOOKUP(AA160,对应表!$Z:$AA,2,FALSE)&amp;AB160,"")</f>
        <v/>
      </c>
      <c r="BH160" s="12" t="str">
        <f>_xlfn.IFNA(VLOOKUP(AC160,对应表!$Z:$AA,2,FALSE)&amp;AD160,"")</f>
        <v/>
      </c>
      <c r="BI160" s="12" t="str">
        <f>_xlfn.IFNA(VLOOKUP(AE160,对应表!$Z:$AA,2,FALSE)&amp;AF160,"")</f>
        <v/>
      </c>
      <c r="BJ160" s="12" t="str">
        <f>_xlfn.IFNA(VLOOKUP(AG160,对应表!$Z:$AA,2,FALSE)&amp;AH160,"")</f>
        <v/>
      </c>
      <c r="BL160">
        <f t="shared" si="128"/>
        <v>76</v>
      </c>
      <c r="BM160" t="str">
        <f t="shared" si="129"/>
        <v/>
      </c>
    </row>
    <row r="161" spans="8:65" x14ac:dyDescent="0.15">
      <c r="H161" t="s">
        <v>1138</v>
      </c>
      <c r="I161">
        <v>2</v>
      </c>
      <c r="J161">
        <v>0.2</v>
      </c>
      <c r="K161" t="str">
        <f t="shared" ref="K161:K220" si="134">R161</f>
        <v>被动攻击中lv2</v>
      </c>
      <c r="L161" s="6" t="str">
        <f>Q161&amp;":"&amp;M161&amp;":"&amp;VLOOKUP(N161,对应表!B:C,2,FALSE)&amp;":"&amp;IF(buff!O161="",0,O161)</f>
        <v>20022:100:1:0</v>
      </c>
      <c r="M161">
        <v>100</v>
      </c>
      <c r="N161" s="1" t="s">
        <v>306</v>
      </c>
      <c r="O161">
        <v>0</v>
      </c>
      <c r="Q161">
        <v>20022</v>
      </c>
      <c r="R161" s="4" t="s">
        <v>1144</v>
      </c>
      <c r="S161" s="4" t="str">
        <f t="shared" si="131"/>
        <v>被动攻击中lv2</v>
      </c>
      <c r="T161" t="s">
        <v>307</v>
      </c>
      <c r="Y161" t="s">
        <v>419</v>
      </c>
      <c r="Z161">
        <f>INT(VLOOKUP($I161,角色属性概况!$I:$N,VLOOKUP($H161,对应表!$AD:$AE,2,FALSE),FALSE)*$J161)</f>
        <v>112</v>
      </c>
      <c r="AI161" s="12" t="str">
        <f t="shared" ref="AI161:AI220" si="135">IF(BF161="","",BF161)&amp;IF(BG161="","","|"&amp;BG161)&amp;IF(BH161="","","|"&amp;BH161)&amp;IF(BI161="","","|"&amp;BI161)&amp;IF(BJ161="","","|"&amp;BJ161)</f>
        <v>ATK:112</v>
      </c>
      <c r="AR161">
        <v>999</v>
      </c>
      <c r="AU161" s="4"/>
      <c r="AV161" s="4"/>
      <c r="AW161" s="4"/>
      <c r="AX161" s="4"/>
      <c r="AZ161" s="12" t="str">
        <f t="shared" ref="AZ161:AZ220" si="136">IF(BA161="","",BA161)&amp;IF(BB161="","","|"&amp;BB161)&amp;IF(BC161="","","|"&amp;BC161)&amp;IF(BD161="","","|"&amp;BD161)&amp;IF(BE161="","","|"&amp;BE161)</f>
        <v/>
      </c>
      <c r="BA161" s="12" t="str">
        <f t="shared" si="123"/>
        <v/>
      </c>
      <c r="BB161" s="12" t="str">
        <f t="shared" si="124"/>
        <v/>
      </c>
      <c r="BC161" s="12" t="str">
        <f t="shared" si="125"/>
        <v/>
      </c>
      <c r="BD161" s="12" t="str">
        <f t="shared" si="126"/>
        <v/>
      </c>
      <c r="BE161" s="12" t="str">
        <f t="shared" si="127"/>
        <v/>
      </c>
      <c r="BF161" s="12" t="str">
        <f>_xlfn.IFNA(VLOOKUP(Y161,对应表!$Z:$AA,2,FALSE)&amp;Z161,"")</f>
        <v>ATK:112</v>
      </c>
      <c r="BG161" s="12" t="str">
        <f>_xlfn.IFNA(VLOOKUP(AA161,对应表!$Z:$AA,2,FALSE)&amp;AB161,"")</f>
        <v/>
      </c>
      <c r="BH161" s="12" t="str">
        <f>_xlfn.IFNA(VLOOKUP(AC161,对应表!$Z:$AA,2,FALSE)&amp;AD161,"")</f>
        <v/>
      </c>
      <c r="BI161" s="12" t="str">
        <f>_xlfn.IFNA(VLOOKUP(AE161,对应表!$Z:$AA,2,FALSE)&amp;AF161,"")</f>
        <v/>
      </c>
      <c r="BJ161" s="12" t="str">
        <f>_xlfn.IFNA(VLOOKUP(AG161,对应表!$Z:$AA,2,FALSE)&amp;AH161,"")</f>
        <v/>
      </c>
      <c r="BL161">
        <f t="shared" si="128"/>
        <v>112</v>
      </c>
      <c r="BM161" t="str">
        <f t="shared" si="129"/>
        <v/>
      </c>
    </row>
    <row r="162" spans="8:65" x14ac:dyDescent="0.15">
      <c r="H162" t="s">
        <v>1138</v>
      </c>
      <c r="I162">
        <v>3</v>
      </c>
      <c r="J162">
        <v>0.2</v>
      </c>
      <c r="K162" t="str">
        <f t="shared" si="134"/>
        <v>被动攻击中lv3</v>
      </c>
      <c r="L162" s="6" t="str">
        <f>Q162&amp;":"&amp;M162&amp;":"&amp;VLOOKUP(N162,对应表!B:C,2,FALSE)&amp;":"&amp;IF(buff!O162="",0,O162)</f>
        <v>20023:100:1:0</v>
      </c>
      <c r="M162">
        <v>100</v>
      </c>
      <c r="N162" s="1" t="s">
        <v>306</v>
      </c>
      <c r="O162">
        <v>0</v>
      </c>
      <c r="Q162">
        <v>20023</v>
      </c>
      <c r="R162" s="4" t="s">
        <v>1145</v>
      </c>
      <c r="S162" s="4" t="str">
        <f t="shared" si="131"/>
        <v>被动攻击中lv3</v>
      </c>
      <c r="T162" t="s">
        <v>307</v>
      </c>
      <c r="Y162" t="s">
        <v>419</v>
      </c>
      <c r="Z162">
        <f>INT(VLOOKUP($I162,角色属性概况!$I:$N,VLOOKUP($H162,对应表!$AD:$AE,2,FALSE),FALSE)*$J162)</f>
        <v>148</v>
      </c>
      <c r="AI162" s="12" t="str">
        <f t="shared" si="135"/>
        <v>ATK:148</v>
      </c>
      <c r="AR162">
        <v>999</v>
      </c>
      <c r="AU162" s="4"/>
      <c r="AV162" s="4"/>
      <c r="AW162" s="4"/>
      <c r="AX162" s="4"/>
      <c r="AZ162" s="12" t="str">
        <f t="shared" si="136"/>
        <v/>
      </c>
      <c r="BA162" s="12" t="str">
        <f t="shared" si="123"/>
        <v/>
      </c>
      <c r="BB162" s="12" t="str">
        <f t="shared" si="124"/>
        <v/>
      </c>
      <c r="BC162" s="12" t="str">
        <f t="shared" si="125"/>
        <v/>
      </c>
      <c r="BD162" s="12" t="str">
        <f t="shared" si="126"/>
        <v/>
      </c>
      <c r="BE162" s="12" t="str">
        <f t="shared" si="127"/>
        <v/>
      </c>
      <c r="BF162" s="12" t="str">
        <f>_xlfn.IFNA(VLOOKUP(Y162,对应表!$Z:$AA,2,FALSE)&amp;Z162,"")</f>
        <v>ATK:148</v>
      </c>
      <c r="BG162" s="12" t="str">
        <f>_xlfn.IFNA(VLOOKUP(AA162,对应表!$Z:$AA,2,FALSE)&amp;AB162,"")</f>
        <v/>
      </c>
      <c r="BH162" s="12" t="str">
        <f>_xlfn.IFNA(VLOOKUP(AC162,对应表!$Z:$AA,2,FALSE)&amp;AD162,"")</f>
        <v/>
      </c>
      <c r="BI162" s="12" t="str">
        <f>_xlfn.IFNA(VLOOKUP(AE162,对应表!$Z:$AA,2,FALSE)&amp;AF162,"")</f>
        <v/>
      </c>
      <c r="BJ162" s="12" t="str">
        <f>_xlfn.IFNA(VLOOKUP(AG162,对应表!$Z:$AA,2,FALSE)&amp;AH162,"")</f>
        <v/>
      </c>
      <c r="BL162">
        <f t="shared" si="128"/>
        <v>148</v>
      </c>
      <c r="BM162" t="str">
        <f t="shared" si="129"/>
        <v/>
      </c>
    </row>
    <row r="163" spans="8:65" x14ac:dyDescent="0.15">
      <c r="H163" t="s">
        <v>1138</v>
      </c>
      <c r="I163">
        <v>4</v>
      </c>
      <c r="J163">
        <v>0.2</v>
      </c>
      <c r="K163" t="str">
        <f t="shared" si="134"/>
        <v>被动攻击中lv4</v>
      </c>
      <c r="L163" s="6" t="str">
        <f>Q163&amp;":"&amp;M163&amp;":"&amp;VLOOKUP(N163,对应表!B:C,2,FALSE)&amp;":"&amp;IF(buff!O163="",0,O163)</f>
        <v>20024:100:1:0</v>
      </c>
      <c r="M163">
        <v>100</v>
      </c>
      <c r="N163" s="1" t="s">
        <v>306</v>
      </c>
      <c r="O163">
        <v>0</v>
      </c>
      <c r="Q163">
        <v>20024</v>
      </c>
      <c r="R163" s="4" t="s">
        <v>1146</v>
      </c>
      <c r="S163" s="4" t="str">
        <f t="shared" si="131"/>
        <v>被动攻击中lv4</v>
      </c>
      <c r="T163" t="s">
        <v>307</v>
      </c>
      <c r="Y163" t="s">
        <v>419</v>
      </c>
      <c r="Z163">
        <f>INT(VLOOKUP($I163,角色属性概况!$I:$N,VLOOKUP($H163,对应表!$AD:$AE,2,FALSE),FALSE)*$J163)</f>
        <v>183</v>
      </c>
      <c r="AI163" s="12" t="str">
        <f t="shared" si="135"/>
        <v>ATK:183</v>
      </c>
      <c r="AR163">
        <v>999</v>
      </c>
      <c r="AU163" s="4"/>
      <c r="AV163" s="4"/>
      <c r="AW163" s="4"/>
      <c r="AX163" s="4"/>
      <c r="AZ163" s="12" t="str">
        <f t="shared" si="136"/>
        <v/>
      </c>
      <c r="BA163" s="12" t="str">
        <f t="shared" si="123"/>
        <v/>
      </c>
      <c r="BB163" s="12" t="str">
        <f t="shared" si="124"/>
        <v/>
      </c>
      <c r="BC163" s="12" t="str">
        <f t="shared" si="125"/>
        <v/>
      </c>
      <c r="BD163" s="12" t="str">
        <f t="shared" si="126"/>
        <v/>
      </c>
      <c r="BE163" s="12" t="str">
        <f t="shared" si="127"/>
        <v/>
      </c>
      <c r="BF163" s="12" t="str">
        <f>_xlfn.IFNA(VLOOKUP(Y163,对应表!$Z:$AA,2,FALSE)&amp;Z163,"")</f>
        <v>ATK:183</v>
      </c>
      <c r="BG163" s="12" t="str">
        <f>_xlfn.IFNA(VLOOKUP(AA163,对应表!$Z:$AA,2,FALSE)&amp;AB163,"")</f>
        <v/>
      </c>
      <c r="BH163" s="12" t="str">
        <f>_xlfn.IFNA(VLOOKUP(AC163,对应表!$Z:$AA,2,FALSE)&amp;AD163,"")</f>
        <v/>
      </c>
      <c r="BI163" s="12" t="str">
        <f>_xlfn.IFNA(VLOOKUP(AE163,对应表!$Z:$AA,2,FALSE)&amp;AF163,"")</f>
        <v/>
      </c>
      <c r="BJ163" s="12" t="str">
        <f>_xlfn.IFNA(VLOOKUP(AG163,对应表!$Z:$AA,2,FALSE)&amp;AH163,"")</f>
        <v/>
      </c>
      <c r="BL163">
        <f t="shared" si="128"/>
        <v>183</v>
      </c>
      <c r="BM163" t="str">
        <f t="shared" si="129"/>
        <v/>
      </c>
    </row>
    <row r="164" spans="8:65" x14ac:dyDescent="0.15">
      <c r="H164" t="s">
        <v>1138</v>
      </c>
      <c r="I164">
        <v>5</v>
      </c>
      <c r="J164">
        <v>0.2</v>
      </c>
      <c r="K164" t="str">
        <f t="shared" si="134"/>
        <v>被动攻击中lv5</v>
      </c>
      <c r="L164" s="6" t="str">
        <f>Q164&amp;":"&amp;M164&amp;":"&amp;VLOOKUP(N164,对应表!B:C,2,FALSE)&amp;":"&amp;IF(buff!O164="",0,O164)</f>
        <v>20025:100:1:0</v>
      </c>
      <c r="M164">
        <v>100</v>
      </c>
      <c r="N164" s="1" t="s">
        <v>306</v>
      </c>
      <c r="O164">
        <v>0</v>
      </c>
      <c r="Q164">
        <v>20025</v>
      </c>
      <c r="R164" s="4" t="s">
        <v>1147</v>
      </c>
      <c r="S164" s="4" t="str">
        <f t="shared" si="131"/>
        <v>被动攻击中lv5</v>
      </c>
      <c r="T164" t="s">
        <v>307</v>
      </c>
      <c r="Y164" t="s">
        <v>419</v>
      </c>
      <c r="Z164">
        <f>INT(VLOOKUP($I164,角色属性概况!$I:$N,VLOOKUP($H164,对应表!$AD:$AE,2,FALSE),FALSE)*$J164)</f>
        <v>226</v>
      </c>
      <c r="AI164" s="12" t="str">
        <f t="shared" si="135"/>
        <v>ATK:226</v>
      </c>
      <c r="AR164">
        <v>999</v>
      </c>
      <c r="AU164" s="4"/>
      <c r="AV164" s="4"/>
      <c r="AW164" s="4"/>
      <c r="AX164" s="4"/>
      <c r="AZ164" s="12" t="str">
        <f t="shared" si="136"/>
        <v/>
      </c>
      <c r="BA164" s="12" t="str">
        <f t="shared" si="123"/>
        <v/>
      </c>
      <c r="BB164" s="12" t="str">
        <f t="shared" si="124"/>
        <v/>
      </c>
      <c r="BC164" s="12" t="str">
        <f t="shared" si="125"/>
        <v/>
      </c>
      <c r="BD164" s="12" t="str">
        <f t="shared" si="126"/>
        <v/>
      </c>
      <c r="BE164" s="12" t="str">
        <f t="shared" si="127"/>
        <v/>
      </c>
      <c r="BF164" s="12" t="str">
        <f>_xlfn.IFNA(VLOOKUP(Y164,对应表!$Z:$AA,2,FALSE)&amp;Z164,"")</f>
        <v>ATK:226</v>
      </c>
      <c r="BG164" s="12" t="str">
        <f>_xlfn.IFNA(VLOOKUP(AA164,对应表!$Z:$AA,2,FALSE)&amp;AB164,"")</f>
        <v/>
      </c>
      <c r="BH164" s="12" t="str">
        <f>_xlfn.IFNA(VLOOKUP(AC164,对应表!$Z:$AA,2,FALSE)&amp;AD164,"")</f>
        <v/>
      </c>
      <c r="BI164" s="12" t="str">
        <f>_xlfn.IFNA(VLOOKUP(AE164,对应表!$Z:$AA,2,FALSE)&amp;AF164,"")</f>
        <v/>
      </c>
      <c r="BJ164" s="12" t="str">
        <f>_xlfn.IFNA(VLOOKUP(AG164,对应表!$Z:$AA,2,FALSE)&amp;AH164,"")</f>
        <v/>
      </c>
      <c r="BL164">
        <f t="shared" si="128"/>
        <v>226</v>
      </c>
      <c r="BM164" t="str">
        <f t="shared" si="129"/>
        <v/>
      </c>
    </row>
    <row r="165" spans="8:65" x14ac:dyDescent="0.15">
      <c r="H165" t="s">
        <v>1138</v>
      </c>
      <c r="I165">
        <v>6</v>
      </c>
      <c r="J165">
        <v>0.2</v>
      </c>
      <c r="K165" t="str">
        <f t="shared" si="134"/>
        <v>被动攻击中lv6</v>
      </c>
      <c r="L165" s="6" t="str">
        <f>Q165&amp;":"&amp;M165&amp;":"&amp;VLOOKUP(N165,对应表!B:C,2,FALSE)&amp;":"&amp;IF(buff!O165="",0,O165)</f>
        <v>20026:100:1:0</v>
      </c>
      <c r="M165">
        <v>100</v>
      </c>
      <c r="N165" s="1" t="s">
        <v>306</v>
      </c>
      <c r="O165">
        <v>0</v>
      </c>
      <c r="Q165">
        <v>20026</v>
      </c>
      <c r="R165" s="4" t="s">
        <v>1148</v>
      </c>
      <c r="S165" s="4" t="str">
        <f t="shared" si="131"/>
        <v>被动攻击中lv6</v>
      </c>
      <c r="T165" t="s">
        <v>307</v>
      </c>
      <c r="Y165" t="s">
        <v>419</v>
      </c>
      <c r="Z165">
        <f>INT(VLOOKUP($I165,角色属性概况!$I:$N,VLOOKUP($H165,对应表!$AD:$AE,2,FALSE),FALSE)*$J165)</f>
        <v>278</v>
      </c>
      <c r="AI165" s="12" t="str">
        <f t="shared" si="135"/>
        <v>ATK:278</v>
      </c>
      <c r="AR165">
        <v>999</v>
      </c>
      <c r="AU165" s="4"/>
      <c r="AV165" s="4"/>
      <c r="AW165" s="4"/>
      <c r="AX165" s="4"/>
      <c r="AZ165" s="12" t="str">
        <f t="shared" si="136"/>
        <v/>
      </c>
      <c r="BA165" s="12" t="str">
        <f t="shared" si="123"/>
        <v/>
      </c>
      <c r="BB165" s="12" t="str">
        <f t="shared" si="124"/>
        <v/>
      </c>
      <c r="BC165" s="12" t="str">
        <f t="shared" si="125"/>
        <v/>
      </c>
      <c r="BD165" s="12" t="str">
        <f t="shared" si="126"/>
        <v/>
      </c>
      <c r="BE165" s="12" t="str">
        <f t="shared" si="127"/>
        <v/>
      </c>
      <c r="BF165" s="12" t="str">
        <f>_xlfn.IFNA(VLOOKUP(Y165,对应表!$Z:$AA,2,FALSE)&amp;Z165,"")</f>
        <v>ATK:278</v>
      </c>
      <c r="BG165" s="12" t="str">
        <f>_xlfn.IFNA(VLOOKUP(AA165,对应表!$Z:$AA,2,FALSE)&amp;AB165,"")</f>
        <v/>
      </c>
      <c r="BH165" s="12" t="str">
        <f>_xlfn.IFNA(VLOOKUP(AC165,对应表!$Z:$AA,2,FALSE)&amp;AD165,"")</f>
        <v/>
      </c>
      <c r="BI165" s="12" t="str">
        <f>_xlfn.IFNA(VLOOKUP(AE165,对应表!$Z:$AA,2,FALSE)&amp;AF165,"")</f>
        <v/>
      </c>
      <c r="BJ165" s="12" t="str">
        <f>_xlfn.IFNA(VLOOKUP(AG165,对应表!$Z:$AA,2,FALSE)&amp;AH165,"")</f>
        <v/>
      </c>
      <c r="BL165">
        <f t="shared" si="128"/>
        <v>278</v>
      </c>
      <c r="BM165" t="str">
        <f t="shared" si="129"/>
        <v/>
      </c>
    </row>
    <row r="166" spans="8:65" x14ac:dyDescent="0.15">
      <c r="H166" t="s">
        <v>1138</v>
      </c>
      <c r="I166">
        <v>7</v>
      </c>
      <c r="J166">
        <v>0.2</v>
      </c>
      <c r="K166" t="str">
        <f t="shared" si="134"/>
        <v>被动攻击中lv7</v>
      </c>
      <c r="L166" s="6" t="str">
        <f>Q166&amp;":"&amp;M166&amp;":"&amp;VLOOKUP(N166,对应表!B:C,2,FALSE)&amp;":"&amp;IF(buff!O166="",0,O166)</f>
        <v>20027:100:1:0</v>
      </c>
      <c r="M166">
        <v>100</v>
      </c>
      <c r="N166" s="1" t="s">
        <v>306</v>
      </c>
      <c r="O166">
        <v>0</v>
      </c>
      <c r="Q166">
        <v>20027</v>
      </c>
      <c r="R166" s="4" t="s">
        <v>1149</v>
      </c>
      <c r="S166" s="4" t="str">
        <f t="shared" si="131"/>
        <v>被动攻击中lv7</v>
      </c>
      <c r="T166" t="s">
        <v>307</v>
      </c>
      <c r="Y166" t="s">
        <v>419</v>
      </c>
      <c r="Z166">
        <f>INT(VLOOKUP($I166,角色属性概况!$I:$N,VLOOKUP($H166,对应表!$AD:$AE,2,FALSE),FALSE)*$J166)</f>
        <v>343</v>
      </c>
      <c r="AI166" s="12" t="str">
        <f t="shared" si="135"/>
        <v>ATK:343</v>
      </c>
      <c r="AR166">
        <v>999</v>
      </c>
      <c r="AU166" s="4"/>
      <c r="AV166" s="4"/>
      <c r="AW166" s="4"/>
      <c r="AX166" s="4"/>
      <c r="AZ166" s="12" t="str">
        <f t="shared" si="136"/>
        <v/>
      </c>
      <c r="BA166" s="12" t="str">
        <f t="shared" si="123"/>
        <v/>
      </c>
      <c r="BB166" s="12" t="str">
        <f t="shared" si="124"/>
        <v/>
      </c>
      <c r="BC166" s="12" t="str">
        <f t="shared" si="125"/>
        <v/>
      </c>
      <c r="BD166" s="12" t="str">
        <f t="shared" si="126"/>
        <v/>
      </c>
      <c r="BE166" s="12" t="str">
        <f t="shared" si="127"/>
        <v/>
      </c>
      <c r="BF166" s="12" t="str">
        <f>_xlfn.IFNA(VLOOKUP(Y166,对应表!$Z:$AA,2,FALSE)&amp;Z166,"")</f>
        <v>ATK:343</v>
      </c>
      <c r="BG166" s="12" t="str">
        <f>_xlfn.IFNA(VLOOKUP(AA166,对应表!$Z:$AA,2,FALSE)&amp;AB166,"")</f>
        <v/>
      </c>
      <c r="BH166" s="12" t="str">
        <f>_xlfn.IFNA(VLOOKUP(AC166,对应表!$Z:$AA,2,FALSE)&amp;AD166,"")</f>
        <v/>
      </c>
      <c r="BI166" s="12" t="str">
        <f>_xlfn.IFNA(VLOOKUP(AE166,对应表!$Z:$AA,2,FALSE)&amp;AF166,"")</f>
        <v/>
      </c>
      <c r="BJ166" s="12" t="str">
        <f>_xlfn.IFNA(VLOOKUP(AG166,对应表!$Z:$AA,2,FALSE)&amp;AH166,"")</f>
        <v/>
      </c>
      <c r="BL166">
        <f t="shared" si="128"/>
        <v>343</v>
      </c>
      <c r="BM166" t="str">
        <f t="shared" si="129"/>
        <v/>
      </c>
    </row>
    <row r="167" spans="8:65" x14ac:dyDescent="0.15">
      <c r="H167" t="s">
        <v>1138</v>
      </c>
      <c r="I167">
        <v>8</v>
      </c>
      <c r="J167">
        <v>0.2</v>
      </c>
      <c r="K167" t="str">
        <f t="shared" si="134"/>
        <v>被动攻击中lv8</v>
      </c>
      <c r="L167" s="6" t="str">
        <f>Q167&amp;":"&amp;M167&amp;":"&amp;VLOOKUP(N167,对应表!B:C,2,FALSE)&amp;":"&amp;IF(buff!O167="",0,O167)</f>
        <v>20028:100:1:0</v>
      </c>
      <c r="M167">
        <v>100</v>
      </c>
      <c r="N167" s="1" t="s">
        <v>306</v>
      </c>
      <c r="O167">
        <v>0</v>
      </c>
      <c r="Q167">
        <v>20028</v>
      </c>
      <c r="R167" s="4" t="s">
        <v>1150</v>
      </c>
      <c r="S167" s="4" t="str">
        <f t="shared" si="131"/>
        <v>被动攻击中lv8</v>
      </c>
      <c r="T167" t="s">
        <v>307</v>
      </c>
      <c r="Y167" t="s">
        <v>419</v>
      </c>
      <c r="Z167">
        <f>INT(VLOOKUP($I167,角色属性概况!$I:$N,VLOOKUP($H167,对应表!$AD:$AE,2,FALSE),FALSE)*$J167)</f>
        <v>422</v>
      </c>
      <c r="AI167" s="12" t="str">
        <f t="shared" si="135"/>
        <v>ATK:422</v>
      </c>
      <c r="AR167">
        <v>999</v>
      </c>
      <c r="AU167" s="4"/>
      <c r="AV167" s="4"/>
      <c r="AW167" s="4"/>
      <c r="AX167" s="4"/>
      <c r="AZ167" s="12" t="str">
        <f t="shared" si="136"/>
        <v/>
      </c>
      <c r="BA167" s="12" t="str">
        <f t="shared" si="123"/>
        <v/>
      </c>
      <c r="BB167" s="12" t="str">
        <f t="shared" si="124"/>
        <v/>
      </c>
      <c r="BC167" s="12" t="str">
        <f t="shared" si="125"/>
        <v/>
      </c>
      <c r="BD167" s="12" t="str">
        <f t="shared" si="126"/>
        <v/>
      </c>
      <c r="BE167" s="12" t="str">
        <f t="shared" si="127"/>
        <v/>
      </c>
      <c r="BF167" s="12" t="str">
        <f>_xlfn.IFNA(VLOOKUP(Y167,对应表!$Z:$AA,2,FALSE)&amp;Z167,"")</f>
        <v>ATK:422</v>
      </c>
      <c r="BG167" s="12" t="str">
        <f>_xlfn.IFNA(VLOOKUP(AA167,对应表!$Z:$AA,2,FALSE)&amp;AB167,"")</f>
        <v/>
      </c>
      <c r="BH167" s="12" t="str">
        <f>_xlfn.IFNA(VLOOKUP(AC167,对应表!$Z:$AA,2,FALSE)&amp;AD167,"")</f>
        <v/>
      </c>
      <c r="BI167" s="12" t="str">
        <f>_xlfn.IFNA(VLOOKUP(AE167,对应表!$Z:$AA,2,FALSE)&amp;AF167,"")</f>
        <v/>
      </c>
      <c r="BJ167" s="12" t="str">
        <f>_xlfn.IFNA(VLOOKUP(AG167,对应表!$Z:$AA,2,FALSE)&amp;AH167,"")</f>
        <v/>
      </c>
      <c r="BL167">
        <f t="shared" si="128"/>
        <v>422</v>
      </c>
      <c r="BM167" t="str">
        <f t="shared" si="129"/>
        <v/>
      </c>
    </row>
    <row r="168" spans="8:65" x14ac:dyDescent="0.15">
      <c r="H168" t="s">
        <v>1138</v>
      </c>
      <c r="I168">
        <v>9</v>
      </c>
      <c r="J168">
        <v>0.2</v>
      </c>
      <c r="K168" t="str">
        <f t="shared" si="134"/>
        <v>被动攻击中lv9</v>
      </c>
      <c r="L168" s="6" t="str">
        <f>Q168&amp;":"&amp;M168&amp;":"&amp;VLOOKUP(N168,对应表!B:C,2,FALSE)&amp;":"&amp;IF(buff!O168="",0,O168)</f>
        <v>20029:100:1:0</v>
      </c>
      <c r="M168">
        <v>100</v>
      </c>
      <c r="N168" s="1" t="s">
        <v>306</v>
      </c>
      <c r="O168">
        <v>0</v>
      </c>
      <c r="Q168">
        <v>20029</v>
      </c>
      <c r="R168" s="4" t="s">
        <v>1151</v>
      </c>
      <c r="S168" s="4" t="str">
        <f t="shared" si="131"/>
        <v>被动攻击中lv9</v>
      </c>
      <c r="T168" t="s">
        <v>307</v>
      </c>
      <c r="Y168" t="s">
        <v>419</v>
      </c>
      <c r="Z168">
        <f>INT(VLOOKUP($I168,角色属性概况!$I:$N,VLOOKUP($H168,对应表!$AD:$AE,2,FALSE),FALSE)*$J168)</f>
        <v>520</v>
      </c>
      <c r="AI168" s="12" t="str">
        <f t="shared" si="135"/>
        <v>ATK:520</v>
      </c>
      <c r="AR168">
        <v>999</v>
      </c>
      <c r="AU168" s="4"/>
      <c r="AV168" s="4"/>
      <c r="AW168" s="4"/>
      <c r="AX168" s="4"/>
      <c r="AZ168" s="12" t="str">
        <f t="shared" si="136"/>
        <v/>
      </c>
      <c r="BA168" s="12" t="str">
        <f t="shared" si="123"/>
        <v/>
      </c>
      <c r="BB168" s="12" t="str">
        <f t="shared" si="124"/>
        <v/>
      </c>
      <c r="BC168" s="12" t="str">
        <f t="shared" si="125"/>
        <v/>
      </c>
      <c r="BD168" s="12" t="str">
        <f t="shared" si="126"/>
        <v/>
      </c>
      <c r="BE168" s="12" t="str">
        <f t="shared" si="127"/>
        <v/>
      </c>
      <c r="BF168" s="12" t="str">
        <f>_xlfn.IFNA(VLOOKUP(Y168,对应表!$Z:$AA,2,FALSE)&amp;Z168,"")</f>
        <v>ATK:520</v>
      </c>
      <c r="BG168" s="12" t="str">
        <f>_xlfn.IFNA(VLOOKUP(AA168,对应表!$Z:$AA,2,FALSE)&amp;AB168,"")</f>
        <v/>
      </c>
      <c r="BH168" s="12" t="str">
        <f>_xlfn.IFNA(VLOOKUP(AC168,对应表!$Z:$AA,2,FALSE)&amp;AD168,"")</f>
        <v/>
      </c>
      <c r="BI168" s="12" t="str">
        <f>_xlfn.IFNA(VLOOKUP(AE168,对应表!$Z:$AA,2,FALSE)&amp;AF168,"")</f>
        <v/>
      </c>
      <c r="BJ168" s="12" t="str">
        <f>_xlfn.IFNA(VLOOKUP(AG168,对应表!$Z:$AA,2,FALSE)&amp;AH168,"")</f>
        <v/>
      </c>
      <c r="BL168">
        <f t="shared" si="128"/>
        <v>520</v>
      </c>
      <c r="BM168" t="str">
        <f t="shared" si="129"/>
        <v/>
      </c>
    </row>
    <row r="169" spans="8:65" x14ac:dyDescent="0.15">
      <c r="H169" t="s">
        <v>1138</v>
      </c>
      <c r="I169">
        <v>10</v>
      </c>
      <c r="J169">
        <v>0.2</v>
      </c>
      <c r="K169" t="str">
        <f t="shared" si="134"/>
        <v>被动攻击中lv10</v>
      </c>
      <c r="L169" s="6" t="str">
        <f>Q169&amp;":"&amp;M169&amp;":"&amp;VLOOKUP(N169,对应表!B:C,2,FALSE)&amp;":"&amp;IF(buff!O169="",0,O169)</f>
        <v>20030:100:1:0</v>
      </c>
      <c r="M169">
        <v>100</v>
      </c>
      <c r="N169" s="1" t="s">
        <v>306</v>
      </c>
      <c r="O169">
        <v>0</v>
      </c>
      <c r="Q169">
        <v>20030</v>
      </c>
      <c r="R169" s="4" t="s">
        <v>1152</v>
      </c>
      <c r="S169" s="4" t="str">
        <f t="shared" si="131"/>
        <v>被动攻击中lv10</v>
      </c>
      <c r="T169" t="s">
        <v>307</v>
      </c>
      <c r="Y169" t="s">
        <v>419</v>
      </c>
      <c r="Z169">
        <f>INT(VLOOKUP($I169,角色属性概况!$I:$N,VLOOKUP($H169,对应表!$AD:$AE,2,FALSE),FALSE)*$J169)</f>
        <v>640</v>
      </c>
      <c r="AI169" s="12" t="str">
        <f t="shared" si="135"/>
        <v>ATK:640</v>
      </c>
      <c r="AR169">
        <v>999</v>
      </c>
      <c r="AU169" s="4"/>
      <c r="AV169" s="4"/>
      <c r="AW169" s="4"/>
      <c r="AX169" s="4"/>
      <c r="AZ169" s="12" t="str">
        <f t="shared" si="136"/>
        <v/>
      </c>
      <c r="BA169" s="12" t="str">
        <f t="shared" si="123"/>
        <v/>
      </c>
      <c r="BB169" s="12" t="str">
        <f t="shared" si="124"/>
        <v/>
      </c>
      <c r="BC169" s="12" t="str">
        <f t="shared" si="125"/>
        <v/>
      </c>
      <c r="BD169" s="12" t="str">
        <f t="shared" si="126"/>
        <v/>
      </c>
      <c r="BE169" s="12" t="str">
        <f t="shared" si="127"/>
        <v/>
      </c>
      <c r="BF169" s="12" t="str">
        <f>_xlfn.IFNA(VLOOKUP(Y169,对应表!$Z:$AA,2,FALSE)&amp;Z169,"")</f>
        <v>ATK:640</v>
      </c>
      <c r="BG169" s="12" t="str">
        <f>_xlfn.IFNA(VLOOKUP(AA169,对应表!$Z:$AA,2,FALSE)&amp;AB169,"")</f>
        <v/>
      </c>
      <c r="BH169" s="12" t="str">
        <f>_xlfn.IFNA(VLOOKUP(AC169,对应表!$Z:$AA,2,FALSE)&amp;AD169,"")</f>
        <v/>
      </c>
      <c r="BI169" s="12" t="str">
        <f>_xlfn.IFNA(VLOOKUP(AE169,对应表!$Z:$AA,2,FALSE)&amp;AF169,"")</f>
        <v/>
      </c>
      <c r="BJ169" s="12" t="str">
        <f>_xlfn.IFNA(VLOOKUP(AG169,对应表!$Z:$AA,2,FALSE)&amp;AH169,"")</f>
        <v/>
      </c>
      <c r="BL169">
        <f t="shared" si="128"/>
        <v>640</v>
      </c>
      <c r="BM169" t="str">
        <f t="shared" si="129"/>
        <v/>
      </c>
    </row>
    <row r="170" spans="8:65" x14ac:dyDescent="0.15">
      <c r="H170" t="s">
        <v>1138</v>
      </c>
      <c r="I170">
        <v>11</v>
      </c>
      <c r="J170">
        <v>0.2</v>
      </c>
      <c r="K170" t="str">
        <f t="shared" si="134"/>
        <v>被动攻击中lv11</v>
      </c>
      <c r="L170" s="6" t="str">
        <f>Q170&amp;":"&amp;M170&amp;":"&amp;VLOOKUP(N170,对应表!B:C,2,FALSE)&amp;":"&amp;IF(buff!O170="",0,O170)</f>
        <v>20031:100:1:0</v>
      </c>
      <c r="M170">
        <v>100</v>
      </c>
      <c r="N170" s="1" t="s">
        <v>306</v>
      </c>
      <c r="O170">
        <v>0</v>
      </c>
      <c r="Q170">
        <v>20031</v>
      </c>
      <c r="R170" s="4" t="s">
        <v>1153</v>
      </c>
      <c r="S170" s="4" t="str">
        <f t="shared" si="131"/>
        <v>被动攻击中lv11</v>
      </c>
      <c r="T170" t="s">
        <v>307</v>
      </c>
      <c r="Y170" t="s">
        <v>419</v>
      </c>
      <c r="Z170">
        <f>INT(VLOOKUP($I170,角色属性概况!$I:$N,VLOOKUP($H170,对应表!$AD:$AE,2,FALSE),FALSE)*$J170)</f>
        <v>788</v>
      </c>
      <c r="AI170" s="12" t="str">
        <f t="shared" si="135"/>
        <v>ATK:788</v>
      </c>
      <c r="AR170">
        <v>999</v>
      </c>
      <c r="AU170" s="4"/>
      <c r="AV170" s="4"/>
      <c r="AW170" s="4"/>
      <c r="AX170" s="4"/>
      <c r="AZ170" s="12" t="str">
        <f t="shared" si="136"/>
        <v/>
      </c>
      <c r="BA170" s="12" t="str">
        <f t="shared" si="123"/>
        <v/>
      </c>
      <c r="BB170" s="12" t="str">
        <f t="shared" si="124"/>
        <v/>
      </c>
      <c r="BC170" s="12" t="str">
        <f t="shared" si="125"/>
        <v/>
      </c>
      <c r="BD170" s="12" t="str">
        <f t="shared" si="126"/>
        <v/>
      </c>
      <c r="BE170" s="12" t="str">
        <f t="shared" si="127"/>
        <v/>
      </c>
      <c r="BF170" s="12" t="str">
        <f>_xlfn.IFNA(VLOOKUP(Y170,对应表!$Z:$AA,2,FALSE)&amp;Z170,"")</f>
        <v>ATK:788</v>
      </c>
      <c r="BG170" s="12" t="str">
        <f>_xlfn.IFNA(VLOOKUP(AA170,对应表!$Z:$AA,2,FALSE)&amp;AB170,"")</f>
        <v/>
      </c>
      <c r="BH170" s="12" t="str">
        <f>_xlfn.IFNA(VLOOKUP(AC170,对应表!$Z:$AA,2,FALSE)&amp;AD170,"")</f>
        <v/>
      </c>
      <c r="BI170" s="12" t="str">
        <f>_xlfn.IFNA(VLOOKUP(AE170,对应表!$Z:$AA,2,FALSE)&amp;AF170,"")</f>
        <v/>
      </c>
      <c r="BJ170" s="12" t="str">
        <f>_xlfn.IFNA(VLOOKUP(AG170,对应表!$Z:$AA,2,FALSE)&amp;AH170,"")</f>
        <v/>
      </c>
      <c r="BL170">
        <f t="shared" si="128"/>
        <v>788</v>
      </c>
      <c r="BM170" t="str">
        <f t="shared" si="129"/>
        <v/>
      </c>
    </row>
    <row r="171" spans="8:65" x14ac:dyDescent="0.15">
      <c r="H171" t="s">
        <v>1138</v>
      </c>
      <c r="I171">
        <v>12</v>
      </c>
      <c r="J171">
        <v>0.2</v>
      </c>
      <c r="K171" t="str">
        <f t="shared" si="134"/>
        <v>被动攻击中lv12</v>
      </c>
      <c r="L171" s="6" t="str">
        <f>Q171&amp;":"&amp;M171&amp;":"&amp;VLOOKUP(N171,对应表!B:C,2,FALSE)&amp;":"&amp;IF(buff!O171="",0,O171)</f>
        <v>20032:100:1:0</v>
      </c>
      <c r="M171">
        <v>100</v>
      </c>
      <c r="N171" s="1" t="s">
        <v>306</v>
      </c>
      <c r="O171">
        <v>0</v>
      </c>
      <c r="Q171">
        <v>20032</v>
      </c>
      <c r="R171" s="4" t="s">
        <v>1154</v>
      </c>
      <c r="S171" s="4" t="str">
        <f t="shared" si="131"/>
        <v>被动攻击中lv12</v>
      </c>
      <c r="T171" t="s">
        <v>307</v>
      </c>
      <c r="Y171" t="s">
        <v>419</v>
      </c>
      <c r="Z171">
        <f>INT(VLOOKUP($I171,角色属性概况!$I:$N,VLOOKUP($H171,对应表!$AD:$AE,2,FALSE),FALSE)*$J171)</f>
        <v>970</v>
      </c>
      <c r="AI171" s="12" t="str">
        <f t="shared" si="135"/>
        <v>ATK:970</v>
      </c>
      <c r="AR171">
        <v>999</v>
      </c>
      <c r="AU171" s="4"/>
      <c r="AV171" s="4"/>
      <c r="AW171" s="4"/>
      <c r="AX171" s="4"/>
      <c r="AZ171" s="12" t="str">
        <f t="shared" si="136"/>
        <v/>
      </c>
      <c r="BA171" s="12" t="str">
        <f t="shared" si="123"/>
        <v/>
      </c>
      <c r="BB171" s="12" t="str">
        <f t="shared" si="124"/>
        <v/>
      </c>
      <c r="BC171" s="12" t="str">
        <f t="shared" si="125"/>
        <v/>
      </c>
      <c r="BD171" s="12" t="str">
        <f t="shared" si="126"/>
        <v/>
      </c>
      <c r="BE171" s="12" t="str">
        <f t="shared" si="127"/>
        <v/>
      </c>
      <c r="BF171" s="12" t="str">
        <f>_xlfn.IFNA(VLOOKUP(Y171,对应表!$Z:$AA,2,FALSE)&amp;Z171,"")</f>
        <v>ATK:970</v>
      </c>
      <c r="BG171" s="12" t="str">
        <f>_xlfn.IFNA(VLOOKUP(AA171,对应表!$Z:$AA,2,FALSE)&amp;AB171,"")</f>
        <v/>
      </c>
      <c r="BH171" s="12" t="str">
        <f>_xlfn.IFNA(VLOOKUP(AC171,对应表!$Z:$AA,2,FALSE)&amp;AD171,"")</f>
        <v/>
      </c>
      <c r="BI171" s="12" t="str">
        <f>_xlfn.IFNA(VLOOKUP(AE171,对应表!$Z:$AA,2,FALSE)&amp;AF171,"")</f>
        <v/>
      </c>
      <c r="BJ171" s="12" t="str">
        <f>_xlfn.IFNA(VLOOKUP(AG171,对应表!$Z:$AA,2,FALSE)&amp;AH171,"")</f>
        <v/>
      </c>
      <c r="BL171">
        <f t="shared" si="128"/>
        <v>970</v>
      </c>
      <c r="BM171" t="str">
        <f t="shared" si="129"/>
        <v/>
      </c>
    </row>
    <row r="172" spans="8:65" x14ac:dyDescent="0.15">
      <c r="H172" t="s">
        <v>1138</v>
      </c>
      <c r="I172">
        <v>13</v>
      </c>
      <c r="J172">
        <v>0.2</v>
      </c>
      <c r="K172" t="str">
        <f t="shared" si="134"/>
        <v>被动攻击中lv13</v>
      </c>
      <c r="L172" s="6" t="str">
        <f>Q172&amp;":"&amp;M172&amp;":"&amp;VLOOKUP(N172,对应表!B:C,2,FALSE)&amp;":"&amp;IF(buff!O172="",0,O172)</f>
        <v>20033:100:1:0</v>
      </c>
      <c r="M172">
        <v>100</v>
      </c>
      <c r="N172" s="1" t="s">
        <v>306</v>
      </c>
      <c r="O172">
        <v>0</v>
      </c>
      <c r="Q172">
        <v>20033</v>
      </c>
      <c r="R172" s="4" t="s">
        <v>1155</v>
      </c>
      <c r="S172" s="4" t="str">
        <f t="shared" si="131"/>
        <v>被动攻击中lv13</v>
      </c>
      <c r="T172" t="s">
        <v>307</v>
      </c>
      <c r="Y172" t="s">
        <v>419</v>
      </c>
      <c r="Z172">
        <f>INT(VLOOKUP($I172,角色属性概况!$I:$N,VLOOKUP($H172,对应表!$AD:$AE,2,FALSE),FALSE)*$J172)</f>
        <v>1195</v>
      </c>
      <c r="AI172" s="12" t="str">
        <f t="shared" si="135"/>
        <v>ATK:1195</v>
      </c>
      <c r="AR172">
        <v>999</v>
      </c>
      <c r="AU172" s="4"/>
      <c r="AV172" s="4"/>
      <c r="AW172" s="4"/>
      <c r="AX172" s="4"/>
      <c r="AZ172" s="12" t="str">
        <f t="shared" si="136"/>
        <v/>
      </c>
      <c r="BA172" s="12" t="str">
        <f t="shared" si="123"/>
        <v/>
      </c>
      <c r="BB172" s="12" t="str">
        <f t="shared" si="124"/>
        <v/>
      </c>
      <c r="BC172" s="12" t="str">
        <f t="shared" si="125"/>
        <v/>
      </c>
      <c r="BD172" s="12" t="str">
        <f t="shared" si="126"/>
        <v/>
      </c>
      <c r="BE172" s="12" t="str">
        <f t="shared" si="127"/>
        <v/>
      </c>
      <c r="BF172" s="12" t="str">
        <f>_xlfn.IFNA(VLOOKUP(Y172,对应表!$Z:$AA,2,FALSE)&amp;Z172,"")</f>
        <v>ATK:1195</v>
      </c>
      <c r="BG172" s="12" t="str">
        <f>_xlfn.IFNA(VLOOKUP(AA172,对应表!$Z:$AA,2,FALSE)&amp;AB172,"")</f>
        <v/>
      </c>
      <c r="BH172" s="12" t="str">
        <f>_xlfn.IFNA(VLOOKUP(AC172,对应表!$Z:$AA,2,FALSE)&amp;AD172,"")</f>
        <v/>
      </c>
      <c r="BI172" s="12" t="str">
        <f>_xlfn.IFNA(VLOOKUP(AE172,对应表!$Z:$AA,2,FALSE)&amp;AF172,"")</f>
        <v/>
      </c>
      <c r="BJ172" s="12" t="str">
        <f>_xlfn.IFNA(VLOOKUP(AG172,对应表!$Z:$AA,2,FALSE)&amp;AH172,"")</f>
        <v/>
      </c>
      <c r="BL172">
        <f t="shared" si="128"/>
        <v>1195</v>
      </c>
      <c r="BM172" t="str">
        <f t="shared" si="129"/>
        <v/>
      </c>
    </row>
    <row r="173" spans="8:65" x14ac:dyDescent="0.15">
      <c r="H173" t="s">
        <v>1138</v>
      </c>
      <c r="I173">
        <v>14</v>
      </c>
      <c r="J173">
        <v>0.2</v>
      </c>
      <c r="K173" t="str">
        <f t="shared" si="134"/>
        <v>被动攻击中lv14</v>
      </c>
      <c r="L173" s="6" t="str">
        <f>Q173&amp;":"&amp;M173&amp;":"&amp;VLOOKUP(N173,对应表!B:C,2,FALSE)&amp;":"&amp;IF(buff!O173="",0,O173)</f>
        <v>20034:100:1:0</v>
      </c>
      <c r="M173">
        <v>100</v>
      </c>
      <c r="N173" s="1" t="s">
        <v>306</v>
      </c>
      <c r="O173">
        <v>0</v>
      </c>
      <c r="Q173">
        <v>20034</v>
      </c>
      <c r="R173" s="4" t="s">
        <v>1156</v>
      </c>
      <c r="S173" s="4" t="str">
        <f t="shared" si="131"/>
        <v>被动攻击中lv14</v>
      </c>
      <c r="T173" t="s">
        <v>307</v>
      </c>
      <c r="Y173" t="s">
        <v>419</v>
      </c>
      <c r="Z173">
        <f>INT(VLOOKUP($I173,角色属性概况!$I:$N,VLOOKUP($H173,对应表!$AD:$AE,2,FALSE),FALSE)*$J173)</f>
        <v>1471</v>
      </c>
      <c r="AI173" s="12" t="str">
        <f t="shared" si="135"/>
        <v>ATK:1471</v>
      </c>
      <c r="AR173">
        <v>999</v>
      </c>
      <c r="AU173" s="4"/>
      <c r="AV173" s="4"/>
      <c r="AW173" s="4"/>
      <c r="AX173" s="4"/>
      <c r="AZ173" s="12" t="str">
        <f t="shared" si="136"/>
        <v/>
      </c>
      <c r="BA173" s="12" t="str">
        <f t="shared" si="123"/>
        <v/>
      </c>
      <c r="BB173" s="12" t="str">
        <f t="shared" si="124"/>
        <v/>
      </c>
      <c r="BC173" s="12" t="str">
        <f t="shared" si="125"/>
        <v/>
      </c>
      <c r="BD173" s="12" t="str">
        <f t="shared" si="126"/>
        <v/>
      </c>
      <c r="BE173" s="12" t="str">
        <f t="shared" si="127"/>
        <v/>
      </c>
      <c r="BF173" s="12" t="str">
        <f>_xlfn.IFNA(VLOOKUP(Y173,对应表!$Z:$AA,2,FALSE)&amp;Z173,"")</f>
        <v>ATK:1471</v>
      </c>
      <c r="BG173" s="12" t="str">
        <f>_xlfn.IFNA(VLOOKUP(AA173,对应表!$Z:$AA,2,FALSE)&amp;AB173,"")</f>
        <v/>
      </c>
      <c r="BH173" s="12" t="str">
        <f>_xlfn.IFNA(VLOOKUP(AC173,对应表!$Z:$AA,2,FALSE)&amp;AD173,"")</f>
        <v/>
      </c>
      <c r="BI173" s="12" t="str">
        <f>_xlfn.IFNA(VLOOKUP(AE173,对应表!$Z:$AA,2,FALSE)&amp;AF173,"")</f>
        <v/>
      </c>
      <c r="BJ173" s="12" t="str">
        <f>_xlfn.IFNA(VLOOKUP(AG173,对应表!$Z:$AA,2,FALSE)&amp;AH173,"")</f>
        <v/>
      </c>
      <c r="BL173">
        <f t="shared" si="128"/>
        <v>1471</v>
      </c>
      <c r="BM173" t="str">
        <f t="shared" si="129"/>
        <v/>
      </c>
    </row>
    <row r="174" spans="8:65" x14ac:dyDescent="0.15">
      <c r="H174" t="s">
        <v>1138</v>
      </c>
      <c r="I174">
        <v>15</v>
      </c>
      <c r="J174">
        <v>0.2</v>
      </c>
      <c r="K174" t="str">
        <f t="shared" si="134"/>
        <v>被动攻击中lv15</v>
      </c>
      <c r="L174" s="6" t="str">
        <f>Q174&amp;":"&amp;M174&amp;":"&amp;VLOOKUP(N174,对应表!B:C,2,FALSE)&amp;":"&amp;IF(buff!O174="",0,O174)</f>
        <v>20035:100:1:0</v>
      </c>
      <c r="M174">
        <v>100</v>
      </c>
      <c r="N174" s="1" t="s">
        <v>306</v>
      </c>
      <c r="O174">
        <v>0</v>
      </c>
      <c r="Q174">
        <v>20035</v>
      </c>
      <c r="R174" s="4" t="s">
        <v>1157</v>
      </c>
      <c r="S174" s="4" t="str">
        <f t="shared" si="131"/>
        <v>被动攻击中lv15</v>
      </c>
      <c r="T174" t="s">
        <v>307</v>
      </c>
      <c r="Y174" t="s">
        <v>419</v>
      </c>
      <c r="Z174">
        <f>INT(VLOOKUP($I174,角色属性概况!$I:$N,VLOOKUP($H174,对应表!$AD:$AE,2,FALSE),FALSE)*$J174)</f>
        <v>1812</v>
      </c>
      <c r="AI174" s="12" t="str">
        <f t="shared" si="135"/>
        <v>ATK:1812</v>
      </c>
      <c r="AR174">
        <v>999</v>
      </c>
      <c r="AU174" s="4"/>
      <c r="AV174" s="4"/>
      <c r="AW174" s="4"/>
      <c r="AX174" s="4"/>
      <c r="AZ174" s="12" t="str">
        <f t="shared" si="136"/>
        <v/>
      </c>
      <c r="BA174" s="12" t="str">
        <f t="shared" si="123"/>
        <v/>
      </c>
      <c r="BB174" s="12" t="str">
        <f t="shared" si="124"/>
        <v/>
      </c>
      <c r="BC174" s="12" t="str">
        <f t="shared" si="125"/>
        <v/>
      </c>
      <c r="BD174" s="12" t="str">
        <f t="shared" si="126"/>
        <v/>
      </c>
      <c r="BE174" s="12" t="str">
        <f t="shared" si="127"/>
        <v/>
      </c>
      <c r="BF174" s="12" t="str">
        <f>_xlfn.IFNA(VLOOKUP(Y174,对应表!$Z:$AA,2,FALSE)&amp;Z174,"")</f>
        <v>ATK:1812</v>
      </c>
      <c r="BG174" s="12" t="str">
        <f>_xlfn.IFNA(VLOOKUP(AA174,对应表!$Z:$AA,2,FALSE)&amp;AB174,"")</f>
        <v/>
      </c>
      <c r="BH174" s="12" t="str">
        <f>_xlfn.IFNA(VLOOKUP(AC174,对应表!$Z:$AA,2,FALSE)&amp;AD174,"")</f>
        <v/>
      </c>
      <c r="BI174" s="12" t="str">
        <f>_xlfn.IFNA(VLOOKUP(AE174,对应表!$Z:$AA,2,FALSE)&amp;AF174,"")</f>
        <v/>
      </c>
      <c r="BJ174" s="12" t="str">
        <f>_xlfn.IFNA(VLOOKUP(AG174,对应表!$Z:$AA,2,FALSE)&amp;AH174,"")</f>
        <v/>
      </c>
      <c r="BL174">
        <f t="shared" si="128"/>
        <v>1812</v>
      </c>
      <c r="BM174" t="str">
        <f t="shared" si="129"/>
        <v/>
      </c>
    </row>
    <row r="175" spans="8:65" x14ac:dyDescent="0.15">
      <c r="H175" t="s">
        <v>1138</v>
      </c>
      <c r="I175">
        <v>16</v>
      </c>
      <c r="J175">
        <v>0.2</v>
      </c>
      <c r="K175" t="str">
        <f t="shared" si="134"/>
        <v>被动攻击中lv16</v>
      </c>
      <c r="L175" s="6" t="str">
        <f>Q175&amp;":"&amp;M175&amp;":"&amp;VLOOKUP(N175,对应表!B:C,2,FALSE)&amp;":"&amp;IF(buff!O175="",0,O175)</f>
        <v>20036:100:1:0</v>
      </c>
      <c r="M175">
        <v>100</v>
      </c>
      <c r="N175" s="1" t="s">
        <v>306</v>
      </c>
      <c r="O175">
        <v>0</v>
      </c>
      <c r="Q175">
        <v>20036</v>
      </c>
      <c r="R175" s="4" t="s">
        <v>1158</v>
      </c>
      <c r="S175" s="4" t="str">
        <f t="shared" si="131"/>
        <v>被动攻击中lv16</v>
      </c>
      <c r="T175" t="s">
        <v>307</v>
      </c>
      <c r="Y175" t="s">
        <v>419</v>
      </c>
      <c r="Z175">
        <f>INT(VLOOKUP($I175,角色属性概况!$I:$N,VLOOKUP($H175,对应表!$AD:$AE,2,FALSE),FALSE)*$J175)</f>
        <v>2231</v>
      </c>
      <c r="AI175" s="12" t="str">
        <f t="shared" si="135"/>
        <v>ATK:2231</v>
      </c>
      <c r="AR175">
        <v>999</v>
      </c>
      <c r="AU175" s="4"/>
      <c r="AV175" s="4"/>
      <c r="AW175" s="4"/>
      <c r="AX175" s="4"/>
      <c r="AZ175" s="12" t="str">
        <f t="shared" si="136"/>
        <v/>
      </c>
      <c r="BA175" s="12" t="str">
        <f t="shared" si="123"/>
        <v/>
      </c>
      <c r="BB175" s="12" t="str">
        <f t="shared" si="124"/>
        <v/>
      </c>
      <c r="BC175" s="12" t="str">
        <f t="shared" si="125"/>
        <v/>
      </c>
      <c r="BD175" s="12" t="str">
        <f t="shared" si="126"/>
        <v/>
      </c>
      <c r="BE175" s="12" t="str">
        <f t="shared" si="127"/>
        <v/>
      </c>
      <c r="BF175" s="12" t="str">
        <f>_xlfn.IFNA(VLOOKUP(Y175,对应表!$Z:$AA,2,FALSE)&amp;Z175,"")</f>
        <v>ATK:2231</v>
      </c>
      <c r="BG175" s="12" t="str">
        <f>_xlfn.IFNA(VLOOKUP(AA175,对应表!$Z:$AA,2,FALSE)&amp;AB175,"")</f>
        <v/>
      </c>
      <c r="BH175" s="12" t="str">
        <f>_xlfn.IFNA(VLOOKUP(AC175,对应表!$Z:$AA,2,FALSE)&amp;AD175,"")</f>
        <v/>
      </c>
      <c r="BI175" s="12" t="str">
        <f>_xlfn.IFNA(VLOOKUP(AE175,对应表!$Z:$AA,2,FALSE)&amp;AF175,"")</f>
        <v/>
      </c>
      <c r="BJ175" s="12" t="str">
        <f>_xlfn.IFNA(VLOOKUP(AG175,对应表!$Z:$AA,2,FALSE)&amp;AH175,"")</f>
        <v/>
      </c>
      <c r="BL175">
        <f t="shared" si="128"/>
        <v>2231</v>
      </c>
      <c r="BM175" t="str">
        <f t="shared" si="129"/>
        <v/>
      </c>
    </row>
    <row r="176" spans="8:65" x14ac:dyDescent="0.15">
      <c r="H176" t="s">
        <v>1138</v>
      </c>
      <c r="I176">
        <v>17</v>
      </c>
      <c r="J176">
        <v>0.2</v>
      </c>
      <c r="K176" t="str">
        <f t="shared" si="134"/>
        <v>被动攻击中lv17</v>
      </c>
      <c r="L176" s="6" t="str">
        <f>Q176&amp;":"&amp;M176&amp;":"&amp;VLOOKUP(N176,对应表!B:C,2,FALSE)&amp;":"&amp;IF(buff!O176="",0,O176)</f>
        <v>20037:100:1:0</v>
      </c>
      <c r="M176">
        <v>100</v>
      </c>
      <c r="N176" s="1" t="s">
        <v>306</v>
      </c>
      <c r="O176">
        <v>0</v>
      </c>
      <c r="Q176">
        <v>20037</v>
      </c>
      <c r="R176" s="4" t="s">
        <v>1159</v>
      </c>
      <c r="S176" s="4" t="str">
        <f t="shared" si="131"/>
        <v>被动攻击中lv17</v>
      </c>
      <c r="T176" t="s">
        <v>307</v>
      </c>
      <c r="Y176" t="s">
        <v>419</v>
      </c>
      <c r="Z176">
        <f>INT(VLOOKUP($I176,角色属性概况!$I:$N,VLOOKUP($H176,对应表!$AD:$AE,2,FALSE),FALSE)*$J176)</f>
        <v>2747</v>
      </c>
      <c r="AI176" s="12" t="str">
        <f t="shared" si="135"/>
        <v>ATK:2747</v>
      </c>
      <c r="AR176">
        <v>999</v>
      </c>
      <c r="AU176" s="4"/>
      <c r="AV176" s="4"/>
      <c r="AW176" s="4"/>
      <c r="AX176" s="4"/>
      <c r="AZ176" s="12" t="str">
        <f t="shared" si="136"/>
        <v/>
      </c>
      <c r="BA176" s="12" t="str">
        <f t="shared" si="123"/>
        <v/>
      </c>
      <c r="BB176" s="12" t="str">
        <f t="shared" si="124"/>
        <v/>
      </c>
      <c r="BC176" s="12" t="str">
        <f t="shared" si="125"/>
        <v/>
      </c>
      <c r="BD176" s="12" t="str">
        <f t="shared" si="126"/>
        <v/>
      </c>
      <c r="BE176" s="12" t="str">
        <f t="shared" si="127"/>
        <v/>
      </c>
      <c r="BF176" s="12" t="str">
        <f>_xlfn.IFNA(VLOOKUP(Y176,对应表!$Z:$AA,2,FALSE)&amp;Z176,"")</f>
        <v>ATK:2747</v>
      </c>
      <c r="BG176" s="12" t="str">
        <f>_xlfn.IFNA(VLOOKUP(AA176,对应表!$Z:$AA,2,FALSE)&amp;AB176,"")</f>
        <v/>
      </c>
      <c r="BH176" s="12" t="str">
        <f>_xlfn.IFNA(VLOOKUP(AC176,对应表!$Z:$AA,2,FALSE)&amp;AD176,"")</f>
        <v/>
      </c>
      <c r="BI176" s="12" t="str">
        <f>_xlfn.IFNA(VLOOKUP(AE176,对应表!$Z:$AA,2,FALSE)&amp;AF176,"")</f>
        <v/>
      </c>
      <c r="BJ176" s="12" t="str">
        <f>_xlfn.IFNA(VLOOKUP(AG176,对应表!$Z:$AA,2,FALSE)&amp;AH176,"")</f>
        <v/>
      </c>
      <c r="BL176">
        <f t="shared" si="128"/>
        <v>2747</v>
      </c>
      <c r="BM176" t="str">
        <f t="shared" si="129"/>
        <v/>
      </c>
    </row>
    <row r="177" spans="8:65" x14ac:dyDescent="0.15">
      <c r="H177" t="s">
        <v>1138</v>
      </c>
      <c r="I177">
        <v>18</v>
      </c>
      <c r="J177">
        <v>0.2</v>
      </c>
      <c r="K177" t="str">
        <f t="shared" si="134"/>
        <v>被动攻击中lv18</v>
      </c>
      <c r="L177" s="6" t="str">
        <f>Q177&amp;":"&amp;M177&amp;":"&amp;VLOOKUP(N177,对应表!B:C,2,FALSE)&amp;":"&amp;IF(buff!O177="",0,O177)</f>
        <v>20038:100:1:0</v>
      </c>
      <c r="M177">
        <v>100</v>
      </c>
      <c r="N177" s="1" t="s">
        <v>306</v>
      </c>
      <c r="O177">
        <v>0</v>
      </c>
      <c r="Q177">
        <v>20038</v>
      </c>
      <c r="R177" s="4" t="s">
        <v>1160</v>
      </c>
      <c r="S177" s="4" t="str">
        <f t="shared" si="131"/>
        <v>被动攻击中lv18</v>
      </c>
      <c r="T177" t="s">
        <v>307</v>
      </c>
      <c r="Y177" t="s">
        <v>419</v>
      </c>
      <c r="Z177">
        <f>INT(VLOOKUP($I177,角色属性概况!$I:$N,VLOOKUP($H177,对应表!$AD:$AE,2,FALSE),FALSE)*$J177)</f>
        <v>3382</v>
      </c>
      <c r="AI177" s="12" t="str">
        <f t="shared" si="135"/>
        <v>ATK:3382</v>
      </c>
      <c r="AR177">
        <v>999</v>
      </c>
      <c r="AU177" s="4"/>
      <c r="AV177" s="4"/>
      <c r="AW177" s="4"/>
      <c r="AX177" s="4"/>
      <c r="AZ177" s="12" t="str">
        <f t="shared" si="136"/>
        <v/>
      </c>
      <c r="BA177" s="12" t="str">
        <f t="shared" si="123"/>
        <v/>
      </c>
      <c r="BB177" s="12" t="str">
        <f t="shared" si="124"/>
        <v/>
      </c>
      <c r="BC177" s="12" t="str">
        <f t="shared" si="125"/>
        <v/>
      </c>
      <c r="BD177" s="12" t="str">
        <f t="shared" si="126"/>
        <v/>
      </c>
      <c r="BE177" s="12" t="str">
        <f t="shared" si="127"/>
        <v/>
      </c>
      <c r="BF177" s="12" t="str">
        <f>_xlfn.IFNA(VLOOKUP(Y177,对应表!$Z:$AA,2,FALSE)&amp;Z177,"")</f>
        <v>ATK:3382</v>
      </c>
      <c r="BG177" s="12" t="str">
        <f>_xlfn.IFNA(VLOOKUP(AA177,对应表!$Z:$AA,2,FALSE)&amp;AB177,"")</f>
        <v/>
      </c>
      <c r="BH177" s="12" t="str">
        <f>_xlfn.IFNA(VLOOKUP(AC177,对应表!$Z:$AA,2,FALSE)&amp;AD177,"")</f>
        <v/>
      </c>
      <c r="BI177" s="12" t="str">
        <f>_xlfn.IFNA(VLOOKUP(AE177,对应表!$Z:$AA,2,FALSE)&amp;AF177,"")</f>
        <v/>
      </c>
      <c r="BJ177" s="12" t="str">
        <f>_xlfn.IFNA(VLOOKUP(AG177,对应表!$Z:$AA,2,FALSE)&amp;AH177,"")</f>
        <v/>
      </c>
      <c r="BL177">
        <f t="shared" si="128"/>
        <v>3382</v>
      </c>
      <c r="BM177" t="str">
        <f t="shared" si="129"/>
        <v/>
      </c>
    </row>
    <row r="178" spans="8:65" x14ac:dyDescent="0.15">
      <c r="H178" t="s">
        <v>1138</v>
      </c>
      <c r="I178">
        <v>19</v>
      </c>
      <c r="J178">
        <v>0.2</v>
      </c>
      <c r="K178" t="str">
        <f t="shared" si="134"/>
        <v>被动攻击中lv19</v>
      </c>
      <c r="L178" s="6" t="str">
        <f>Q178&amp;":"&amp;M178&amp;":"&amp;VLOOKUP(N178,对应表!B:C,2,FALSE)&amp;":"&amp;IF(buff!O178="",0,O178)</f>
        <v>20039:100:1:0</v>
      </c>
      <c r="M178">
        <v>100</v>
      </c>
      <c r="N178" s="1" t="s">
        <v>306</v>
      </c>
      <c r="O178">
        <v>0</v>
      </c>
      <c r="Q178">
        <v>20039</v>
      </c>
      <c r="R178" s="4" t="s">
        <v>1161</v>
      </c>
      <c r="S178" s="4" t="str">
        <f t="shared" si="131"/>
        <v>被动攻击中lv19</v>
      </c>
      <c r="T178" t="s">
        <v>307</v>
      </c>
      <c r="Y178" t="s">
        <v>419</v>
      </c>
      <c r="Z178">
        <f>INT(VLOOKUP($I178,角色属性概况!$I:$N,VLOOKUP($H178,对应表!$AD:$AE,2,FALSE),FALSE)*$J178)</f>
        <v>4164</v>
      </c>
      <c r="AI178" s="12" t="str">
        <f t="shared" si="135"/>
        <v>ATK:4164</v>
      </c>
      <c r="AR178">
        <v>999</v>
      </c>
      <c r="AU178" s="4"/>
      <c r="AV178" s="4"/>
      <c r="AW178" s="4"/>
      <c r="AX178" s="4"/>
      <c r="AZ178" s="12" t="str">
        <f t="shared" si="136"/>
        <v/>
      </c>
      <c r="BA178" s="12" t="str">
        <f t="shared" si="123"/>
        <v/>
      </c>
      <c r="BB178" s="12" t="str">
        <f t="shared" si="124"/>
        <v/>
      </c>
      <c r="BC178" s="12" t="str">
        <f t="shared" si="125"/>
        <v/>
      </c>
      <c r="BD178" s="12" t="str">
        <f t="shared" si="126"/>
        <v/>
      </c>
      <c r="BE178" s="12" t="str">
        <f t="shared" si="127"/>
        <v/>
      </c>
      <c r="BF178" s="12" t="str">
        <f>_xlfn.IFNA(VLOOKUP(Y178,对应表!$Z:$AA,2,FALSE)&amp;Z178,"")</f>
        <v>ATK:4164</v>
      </c>
      <c r="BG178" s="12" t="str">
        <f>_xlfn.IFNA(VLOOKUP(AA178,对应表!$Z:$AA,2,FALSE)&amp;AB178,"")</f>
        <v/>
      </c>
      <c r="BH178" s="12" t="str">
        <f>_xlfn.IFNA(VLOOKUP(AC178,对应表!$Z:$AA,2,FALSE)&amp;AD178,"")</f>
        <v/>
      </c>
      <c r="BI178" s="12" t="str">
        <f>_xlfn.IFNA(VLOOKUP(AE178,对应表!$Z:$AA,2,FALSE)&amp;AF178,"")</f>
        <v/>
      </c>
      <c r="BJ178" s="12" t="str">
        <f>_xlfn.IFNA(VLOOKUP(AG178,对应表!$Z:$AA,2,FALSE)&amp;AH178,"")</f>
        <v/>
      </c>
      <c r="BL178">
        <f t="shared" si="128"/>
        <v>4164</v>
      </c>
      <c r="BM178" t="str">
        <f t="shared" si="129"/>
        <v/>
      </c>
    </row>
    <row r="179" spans="8:65" x14ac:dyDescent="0.15">
      <c r="H179" t="s">
        <v>1138</v>
      </c>
      <c r="I179">
        <v>20</v>
      </c>
      <c r="J179">
        <v>0.2</v>
      </c>
      <c r="K179" t="str">
        <f t="shared" si="134"/>
        <v>被动攻击中lv20</v>
      </c>
      <c r="L179" s="6" t="str">
        <f>Q179&amp;":"&amp;M179&amp;":"&amp;VLOOKUP(N179,对应表!B:C,2,FALSE)&amp;":"&amp;IF(buff!O179="",0,O179)</f>
        <v>20040:100:1:0</v>
      </c>
      <c r="M179">
        <v>100</v>
      </c>
      <c r="N179" s="1" t="s">
        <v>306</v>
      </c>
      <c r="O179">
        <v>0</v>
      </c>
      <c r="Q179">
        <v>20040</v>
      </c>
      <c r="R179" s="4" t="s">
        <v>1162</v>
      </c>
      <c r="S179" s="4" t="str">
        <f t="shared" si="131"/>
        <v>被动攻击中lv20</v>
      </c>
      <c r="T179" t="s">
        <v>307</v>
      </c>
      <c r="Y179" t="s">
        <v>419</v>
      </c>
      <c r="Z179">
        <f>INT(VLOOKUP($I179,角色属性概况!$I:$N,VLOOKUP($H179,对应表!$AD:$AE,2,FALSE),FALSE)*$J179)</f>
        <v>5127</v>
      </c>
      <c r="AI179" s="12" t="str">
        <f t="shared" si="135"/>
        <v>ATK:5127</v>
      </c>
      <c r="AR179">
        <v>999</v>
      </c>
      <c r="AU179" s="4"/>
      <c r="AV179" s="4"/>
      <c r="AW179" s="4"/>
      <c r="AX179" s="4"/>
      <c r="AZ179" s="12" t="str">
        <f t="shared" si="136"/>
        <v/>
      </c>
      <c r="BA179" s="12" t="str">
        <f t="shared" si="123"/>
        <v/>
      </c>
      <c r="BB179" s="12" t="str">
        <f t="shared" si="124"/>
        <v/>
      </c>
      <c r="BC179" s="12" t="str">
        <f t="shared" si="125"/>
        <v/>
      </c>
      <c r="BD179" s="12" t="str">
        <f t="shared" si="126"/>
        <v/>
      </c>
      <c r="BE179" s="12" t="str">
        <f t="shared" si="127"/>
        <v/>
      </c>
      <c r="BF179" s="12" t="str">
        <f>_xlfn.IFNA(VLOOKUP(Y179,对应表!$Z:$AA,2,FALSE)&amp;Z179,"")</f>
        <v>ATK:5127</v>
      </c>
      <c r="BG179" s="12" t="str">
        <f>_xlfn.IFNA(VLOOKUP(AA179,对应表!$Z:$AA,2,FALSE)&amp;AB179,"")</f>
        <v/>
      </c>
      <c r="BH179" s="12" t="str">
        <f>_xlfn.IFNA(VLOOKUP(AC179,对应表!$Z:$AA,2,FALSE)&amp;AD179,"")</f>
        <v/>
      </c>
      <c r="BI179" s="12" t="str">
        <f>_xlfn.IFNA(VLOOKUP(AE179,对应表!$Z:$AA,2,FALSE)&amp;AF179,"")</f>
        <v/>
      </c>
      <c r="BJ179" s="12" t="str">
        <f>_xlfn.IFNA(VLOOKUP(AG179,对应表!$Z:$AA,2,FALSE)&amp;AH179,"")</f>
        <v/>
      </c>
      <c r="BL179">
        <f t="shared" si="128"/>
        <v>5127</v>
      </c>
      <c r="BM179" t="str">
        <f t="shared" si="129"/>
        <v/>
      </c>
    </row>
    <row r="180" spans="8:65" x14ac:dyDescent="0.15">
      <c r="H180" t="s">
        <v>1138</v>
      </c>
      <c r="I180">
        <v>1</v>
      </c>
      <c r="J180">
        <v>0.25</v>
      </c>
      <c r="K180" t="str">
        <f t="shared" si="134"/>
        <v>被动攻击大lv1</v>
      </c>
      <c r="L180" s="6" t="str">
        <f>Q180&amp;":"&amp;M180&amp;":"&amp;VLOOKUP(N180,对应表!B:C,2,FALSE)&amp;":"&amp;IF(buff!O180="",0,O180)</f>
        <v>20041:100:1:0</v>
      </c>
      <c r="M180">
        <v>100</v>
      </c>
      <c r="N180" s="1" t="s">
        <v>306</v>
      </c>
      <c r="O180">
        <v>0</v>
      </c>
      <c r="Q180">
        <v>20041</v>
      </c>
      <c r="R180" s="4" t="s">
        <v>568</v>
      </c>
      <c r="S180" s="4" t="str">
        <f t="shared" si="131"/>
        <v>被动攻击大lv1</v>
      </c>
      <c r="T180" t="s">
        <v>307</v>
      </c>
      <c r="Y180" t="s">
        <v>419</v>
      </c>
      <c r="Z180">
        <f>INT(VLOOKUP($I180,角色属性概况!$I:$N,VLOOKUP($H180,对应表!$AD:$AE,2,FALSE),FALSE)*$J180)</f>
        <v>95</v>
      </c>
      <c r="AI180" s="12" t="str">
        <f t="shared" si="135"/>
        <v>ATK:95</v>
      </c>
      <c r="AR180">
        <v>999</v>
      </c>
      <c r="AU180" s="4"/>
      <c r="AV180" s="4"/>
      <c r="AW180" s="4"/>
      <c r="AX180" s="4"/>
      <c r="AZ180" s="12" t="str">
        <f t="shared" si="136"/>
        <v/>
      </c>
      <c r="BA180" s="12" t="str">
        <f t="shared" si="123"/>
        <v/>
      </c>
      <c r="BB180" s="12" t="str">
        <f t="shared" si="124"/>
        <v/>
      </c>
      <c r="BC180" s="12" t="str">
        <f t="shared" si="125"/>
        <v/>
      </c>
      <c r="BD180" s="12" t="str">
        <f t="shared" si="126"/>
        <v/>
      </c>
      <c r="BE180" s="12" t="str">
        <f t="shared" si="127"/>
        <v/>
      </c>
      <c r="BF180" s="12" t="str">
        <f>_xlfn.IFNA(VLOOKUP(Y180,对应表!$Z:$AA,2,FALSE)&amp;Z180,"")</f>
        <v>ATK:95</v>
      </c>
      <c r="BG180" s="12" t="str">
        <f>_xlfn.IFNA(VLOOKUP(AA180,对应表!$Z:$AA,2,FALSE)&amp;AB180,"")</f>
        <v/>
      </c>
      <c r="BH180" s="12" t="str">
        <f>_xlfn.IFNA(VLOOKUP(AC180,对应表!$Z:$AA,2,FALSE)&amp;AD180,"")</f>
        <v/>
      </c>
      <c r="BI180" s="12" t="str">
        <f>_xlfn.IFNA(VLOOKUP(AE180,对应表!$Z:$AA,2,FALSE)&amp;AF180,"")</f>
        <v/>
      </c>
      <c r="BJ180" s="12" t="str">
        <f>_xlfn.IFNA(VLOOKUP(AG180,对应表!$Z:$AA,2,FALSE)&amp;AH180,"")</f>
        <v/>
      </c>
      <c r="BL180">
        <f t="shared" si="128"/>
        <v>95</v>
      </c>
      <c r="BM180" t="str">
        <f t="shared" si="129"/>
        <v/>
      </c>
    </row>
    <row r="181" spans="8:65" x14ac:dyDescent="0.15">
      <c r="H181" t="s">
        <v>1138</v>
      </c>
      <c r="I181">
        <v>2</v>
      </c>
      <c r="J181">
        <v>0.25</v>
      </c>
      <c r="K181" t="str">
        <f t="shared" si="134"/>
        <v>被动攻击大lv2</v>
      </c>
      <c r="L181" s="6" t="str">
        <f>Q181&amp;":"&amp;M181&amp;":"&amp;VLOOKUP(N181,对应表!B:C,2,FALSE)&amp;":"&amp;IF(buff!O181="",0,O181)</f>
        <v>20042:100:1:0</v>
      </c>
      <c r="M181">
        <v>100</v>
      </c>
      <c r="N181" s="1" t="s">
        <v>306</v>
      </c>
      <c r="O181">
        <v>0</v>
      </c>
      <c r="Q181">
        <v>20042</v>
      </c>
      <c r="R181" s="4" t="s">
        <v>569</v>
      </c>
      <c r="S181" s="4" t="str">
        <f t="shared" si="131"/>
        <v>被动攻击大lv2</v>
      </c>
      <c r="T181" t="s">
        <v>307</v>
      </c>
      <c r="Y181" t="s">
        <v>419</v>
      </c>
      <c r="Z181">
        <f>INT(VLOOKUP($I181,角色属性概况!$I:$N,VLOOKUP($H181,对应表!$AD:$AE,2,FALSE),FALSE)*$J181)</f>
        <v>140</v>
      </c>
      <c r="AI181" s="12" t="str">
        <f t="shared" si="135"/>
        <v>ATK:140</v>
      </c>
      <c r="AR181">
        <v>999</v>
      </c>
      <c r="AU181" s="4"/>
      <c r="AV181" s="4"/>
      <c r="AW181" s="4"/>
      <c r="AX181" s="4"/>
      <c r="AZ181" s="12" t="str">
        <f t="shared" si="136"/>
        <v/>
      </c>
      <c r="BA181" s="12" t="str">
        <f t="shared" si="123"/>
        <v/>
      </c>
      <c r="BB181" s="12" t="str">
        <f t="shared" si="124"/>
        <v/>
      </c>
      <c r="BC181" s="12" t="str">
        <f t="shared" si="125"/>
        <v/>
      </c>
      <c r="BD181" s="12" t="str">
        <f t="shared" si="126"/>
        <v/>
      </c>
      <c r="BE181" s="12" t="str">
        <f t="shared" si="127"/>
        <v/>
      </c>
      <c r="BF181" s="12" t="str">
        <f>_xlfn.IFNA(VLOOKUP(Y181,对应表!$Z:$AA,2,FALSE)&amp;Z181,"")</f>
        <v>ATK:140</v>
      </c>
      <c r="BG181" s="12" t="str">
        <f>_xlfn.IFNA(VLOOKUP(AA181,对应表!$Z:$AA,2,FALSE)&amp;AB181,"")</f>
        <v/>
      </c>
      <c r="BH181" s="12" t="str">
        <f>_xlfn.IFNA(VLOOKUP(AC181,对应表!$Z:$AA,2,FALSE)&amp;AD181,"")</f>
        <v/>
      </c>
      <c r="BI181" s="12" t="str">
        <f>_xlfn.IFNA(VLOOKUP(AE181,对应表!$Z:$AA,2,FALSE)&amp;AF181,"")</f>
        <v/>
      </c>
      <c r="BJ181" s="12" t="str">
        <f>_xlfn.IFNA(VLOOKUP(AG181,对应表!$Z:$AA,2,FALSE)&amp;AH181,"")</f>
        <v/>
      </c>
      <c r="BL181">
        <f t="shared" si="128"/>
        <v>140</v>
      </c>
      <c r="BM181" t="str">
        <f t="shared" si="129"/>
        <v/>
      </c>
    </row>
    <row r="182" spans="8:65" x14ac:dyDescent="0.15">
      <c r="H182" t="s">
        <v>1138</v>
      </c>
      <c r="I182">
        <v>3</v>
      </c>
      <c r="J182">
        <v>0.25</v>
      </c>
      <c r="K182" t="str">
        <f t="shared" si="134"/>
        <v>被动攻击大lv3</v>
      </c>
      <c r="L182" s="6" t="str">
        <f>Q182&amp;":"&amp;M182&amp;":"&amp;VLOOKUP(N182,对应表!B:C,2,FALSE)&amp;":"&amp;IF(buff!O182="",0,O182)</f>
        <v>20043:100:1:0</v>
      </c>
      <c r="M182">
        <v>100</v>
      </c>
      <c r="N182" s="1" t="s">
        <v>306</v>
      </c>
      <c r="O182">
        <v>0</v>
      </c>
      <c r="Q182">
        <v>20043</v>
      </c>
      <c r="R182" s="4" t="s">
        <v>570</v>
      </c>
      <c r="S182" s="4" t="str">
        <f t="shared" si="131"/>
        <v>被动攻击大lv3</v>
      </c>
      <c r="T182" t="s">
        <v>307</v>
      </c>
      <c r="Y182" t="s">
        <v>419</v>
      </c>
      <c r="Z182">
        <f>INT(VLOOKUP($I182,角色属性概况!$I:$N,VLOOKUP($H182,对应表!$AD:$AE,2,FALSE),FALSE)*$J182)</f>
        <v>185</v>
      </c>
      <c r="AI182" s="12" t="str">
        <f t="shared" si="135"/>
        <v>ATK:185</v>
      </c>
      <c r="AR182">
        <v>999</v>
      </c>
      <c r="AU182" s="4"/>
      <c r="AV182" s="4"/>
      <c r="AW182" s="4"/>
      <c r="AX182" s="4"/>
      <c r="AZ182" s="12" t="str">
        <f t="shared" si="136"/>
        <v/>
      </c>
      <c r="BA182" s="12" t="str">
        <f t="shared" si="123"/>
        <v/>
      </c>
      <c r="BB182" s="12" t="str">
        <f t="shared" si="124"/>
        <v/>
      </c>
      <c r="BC182" s="12" t="str">
        <f t="shared" si="125"/>
        <v/>
      </c>
      <c r="BD182" s="12" t="str">
        <f t="shared" si="126"/>
        <v/>
      </c>
      <c r="BE182" s="12" t="str">
        <f t="shared" si="127"/>
        <v/>
      </c>
      <c r="BF182" s="12" t="str">
        <f>_xlfn.IFNA(VLOOKUP(Y182,对应表!$Z:$AA,2,FALSE)&amp;Z182,"")</f>
        <v>ATK:185</v>
      </c>
      <c r="BG182" s="12" t="str">
        <f>_xlfn.IFNA(VLOOKUP(AA182,对应表!$Z:$AA,2,FALSE)&amp;AB182,"")</f>
        <v/>
      </c>
      <c r="BH182" s="12" t="str">
        <f>_xlfn.IFNA(VLOOKUP(AC182,对应表!$Z:$AA,2,FALSE)&amp;AD182,"")</f>
        <v/>
      </c>
      <c r="BI182" s="12" t="str">
        <f>_xlfn.IFNA(VLOOKUP(AE182,对应表!$Z:$AA,2,FALSE)&amp;AF182,"")</f>
        <v/>
      </c>
      <c r="BJ182" s="12" t="str">
        <f>_xlfn.IFNA(VLOOKUP(AG182,对应表!$Z:$AA,2,FALSE)&amp;AH182,"")</f>
        <v/>
      </c>
      <c r="BL182">
        <f t="shared" si="128"/>
        <v>185</v>
      </c>
      <c r="BM182" t="str">
        <f t="shared" si="129"/>
        <v/>
      </c>
    </row>
    <row r="183" spans="8:65" x14ac:dyDescent="0.15">
      <c r="H183" t="s">
        <v>1138</v>
      </c>
      <c r="I183">
        <v>4</v>
      </c>
      <c r="J183">
        <v>0.25</v>
      </c>
      <c r="K183" t="str">
        <f t="shared" si="134"/>
        <v>被动攻击大lv4</v>
      </c>
      <c r="L183" s="6" t="str">
        <f>Q183&amp;":"&amp;M183&amp;":"&amp;VLOOKUP(N183,对应表!B:C,2,FALSE)&amp;":"&amp;IF(buff!O183="",0,O183)</f>
        <v>20044:100:1:0</v>
      </c>
      <c r="M183">
        <v>100</v>
      </c>
      <c r="N183" s="1" t="s">
        <v>306</v>
      </c>
      <c r="O183">
        <v>0</v>
      </c>
      <c r="Q183">
        <v>20044</v>
      </c>
      <c r="R183" s="4" t="s">
        <v>571</v>
      </c>
      <c r="S183" s="4" t="str">
        <f t="shared" si="131"/>
        <v>被动攻击大lv4</v>
      </c>
      <c r="T183" t="s">
        <v>307</v>
      </c>
      <c r="Y183" t="s">
        <v>419</v>
      </c>
      <c r="Z183">
        <f>INT(VLOOKUP($I183,角色属性概况!$I:$N,VLOOKUP($H183,对应表!$AD:$AE,2,FALSE),FALSE)*$J183)</f>
        <v>229</v>
      </c>
      <c r="AI183" s="12" t="str">
        <f t="shared" si="135"/>
        <v>ATK:229</v>
      </c>
      <c r="AR183">
        <v>999</v>
      </c>
      <c r="AU183" s="4"/>
      <c r="AV183" s="4"/>
      <c r="AW183" s="4"/>
      <c r="AX183" s="4"/>
      <c r="AZ183" s="12" t="str">
        <f t="shared" si="136"/>
        <v/>
      </c>
      <c r="BA183" s="12" t="str">
        <f t="shared" si="123"/>
        <v/>
      </c>
      <c r="BB183" s="12" t="str">
        <f t="shared" si="124"/>
        <v/>
      </c>
      <c r="BC183" s="12" t="str">
        <f t="shared" si="125"/>
        <v/>
      </c>
      <c r="BD183" s="12" t="str">
        <f t="shared" si="126"/>
        <v/>
      </c>
      <c r="BE183" s="12" t="str">
        <f t="shared" si="127"/>
        <v/>
      </c>
      <c r="BF183" s="12" t="str">
        <f>_xlfn.IFNA(VLOOKUP(Y183,对应表!$Z:$AA,2,FALSE)&amp;Z183,"")</f>
        <v>ATK:229</v>
      </c>
      <c r="BG183" s="12" t="str">
        <f>_xlfn.IFNA(VLOOKUP(AA183,对应表!$Z:$AA,2,FALSE)&amp;AB183,"")</f>
        <v/>
      </c>
      <c r="BH183" s="12" t="str">
        <f>_xlfn.IFNA(VLOOKUP(AC183,对应表!$Z:$AA,2,FALSE)&amp;AD183,"")</f>
        <v/>
      </c>
      <c r="BI183" s="12" t="str">
        <f>_xlfn.IFNA(VLOOKUP(AE183,对应表!$Z:$AA,2,FALSE)&amp;AF183,"")</f>
        <v/>
      </c>
      <c r="BJ183" s="12" t="str">
        <f>_xlfn.IFNA(VLOOKUP(AG183,对应表!$Z:$AA,2,FALSE)&amp;AH183,"")</f>
        <v/>
      </c>
      <c r="BL183">
        <f t="shared" si="128"/>
        <v>229</v>
      </c>
      <c r="BM183" t="str">
        <f t="shared" si="129"/>
        <v/>
      </c>
    </row>
    <row r="184" spans="8:65" x14ac:dyDescent="0.15">
      <c r="H184" t="s">
        <v>1138</v>
      </c>
      <c r="I184">
        <v>5</v>
      </c>
      <c r="J184">
        <v>0.25</v>
      </c>
      <c r="K184" t="str">
        <f t="shared" si="134"/>
        <v>被动攻击大lv5</v>
      </c>
      <c r="L184" s="6" t="str">
        <f>Q184&amp;":"&amp;M184&amp;":"&amp;VLOOKUP(N184,对应表!B:C,2,FALSE)&amp;":"&amp;IF(buff!O184="",0,O184)</f>
        <v>20045:100:1:0</v>
      </c>
      <c r="M184">
        <v>100</v>
      </c>
      <c r="N184" s="1" t="s">
        <v>306</v>
      </c>
      <c r="O184">
        <v>0</v>
      </c>
      <c r="Q184">
        <v>20045</v>
      </c>
      <c r="R184" s="4" t="s">
        <v>572</v>
      </c>
      <c r="S184" s="4" t="str">
        <f t="shared" si="131"/>
        <v>被动攻击大lv5</v>
      </c>
      <c r="T184" t="s">
        <v>307</v>
      </c>
      <c r="Y184" t="s">
        <v>419</v>
      </c>
      <c r="Z184">
        <f>INT(VLOOKUP($I184,角色属性概况!$I:$N,VLOOKUP($H184,对应表!$AD:$AE,2,FALSE),FALSE)*$J184)</f>
        <v>282</v>
      </c>
      <c r="AI184" s="12" t="str">
        <f t="shared" si="135"/>
        <v>ATK:282</v>
      </c>
      <c r="AR184">
        <v>999</v>
      </c>
      <c r="AU184" s="4"/>
      <c r="AV184" s="4"/>
      <c r="AW184" s="4"/>
      <c r="AX184" s="4"/>
      <c r="AZ184" s="12" t="str">
        <f t="shared" si="136"/>
        <v/>
      </c>
      <c r="BA184" s="12" t="str">
        <f t="shared" si="123"/>
        <v/>
      </c>
      <c r="BB184" s="12" t="str">
        <f t="shared" si="124"/>
        <v/>
      </c>
      <c r="BC184" s="12" t="str">
        <f t="shared" si="125"/>
        <v/>
      </c>
      <c r="BD184" s="12" t="str">
        <f t="shared" si="126"/>
        <v/>
      </c>
      <c r="BE184" s="12" t="str">
        <f t="shared" si="127"/>
        <v/>
      </c>
      <c r="BF184" s="12" t="str">
        <f>_xlfn.IFNA(VLOOKUP(Y184,对应表!$Z:$AA,2,FALSE)&amp;Z184,"")</f>
        <v>ATK:282</v>
      </c>
      <c r="BG184" s="12" t="str">
        <f>_xlfn.IFNA(VLOOKUP(AA184,对应表!$Z:$AA,2,FALSE)&amp;AB184,"")</f>
        <v/>
      </c>
      <c r="BH184" s="12" t="str">
        <f>_xlfn.IFNA(VLOOKUP(AC184,对应表!$Z:$AA,2,FALSE)&amp;AD184,"")</f>
        <v/>
      </c>
      <c r="BI184" s="12" t="str">
        <f>_xlfn.IFNA(VLOOKUP(AE184,对应表!$Z:$AA,2,FALSE)&amp;AF184,"")</f>
        <v/>
      </c>
      <c r="BJ184" s="12" t="str">
        <f>_xlfn.IFNA(VLOOKUP(AG184,对应表!$Z:$AA,2,FALSE)&amp;AH184,"")</f>
        <v/>
      </c>
      <c r="BL184">
        <f t="shared" si="128"/>
        <v>282</v>
      </c>
      <c r="BM184" t="str">
        <f t="shared" si="129"/>
        <v/>
      </c>
    </row>
    <row r="185" spans="8:65" x14ac:dyDescent="0.15">
      <c r="H185" t="s">
        <v>1138</v>
      </c>
      <c r="I185">
        <v>6</v>
      </c>
      <c r="J185">
        <v>0.25</v>
      </c>
      <c r="K185" t="str">
        <f t="shared" si="134"/>
        <v>被动攻击大lv6</v>
      </c>
      <c r="L185" s="6" t="str">
        <f>Q185&amp;":"&amp;M185&amp;":"&amp;VLOOKUP(N185,对应表!B:C,2,FALSE)&amp;":"&amp;IF(buff!O185="",0,O185)</f>
        <v>20046:100:1:0</v>
      </c>
      <c r="M185">
        <v>100</v>
      </c>
      <c r="N185" s="1" t="s">
        <v>306</v>
      </c>
      <c r="O185">
        <v>0</v>
      </c>
      <c r="Q185">
        <v>20046</v>
      </c>
      <c r="R185" s="4" t="s">
        <v>573</v>
      </c>
      <c r="S185" s="4" t="str">
        <f t="shared" si="131"/>
        <v>被动攻击大lv6</v>
      </c>
      <c r="T185" t="s">
        <v>307</v>
      </c>
      <c r="Y185" t="s">
        <v>419</v>
      </c>
      <c r="Z185">
        <f>INT(VLOOKUP($I185,角色属性概况!$I:$N,VLOOKUP($H185,对应表!$AD:$AE,2,FALSE),FALSE)*$J185)</f>
        <v>348</v>
      </c>
      <c r="AI185" s="12" t="str">
        <f t="shared" si="135"/>
        <v>ATK:348</v>
      </c>
      <c r="AR185">
        <v>999</v>
      </c>
      <c r="AU185" s="4"/>
      <c r="AV185" s="4"/>
      <c r="AW185" s="4"/>
      <c r="AX185" s="4"/>
      <c r="AZ185" s="12" t="str">
        <f t="shared" si="136"/>
        <v/>
      </c>
      <c r="BA185" s="12" t="str">
        <f t="shared" si="123"/>
        <v/>
      </c>
      <c r="BB185" s="12" t="str">
        <f t="shared" si="124"/>
        <v/>
      </c>
      <c r="BC185" s="12" t="str">
        <f t="shared" si="125"/>
        <v/>
      </c>
      <c r="BD185" s="12" t="str">
        <f t="shared" si="126"/>
        <v/>
      </c>
      <c r="BE185" s="12" t="str">
        <f t="shared" si="127"/>
        <v/>
      </c>
      <c r="BF185" s="12" t="str">
        <f>_xlfn.IFNA(VLOOKUP(Y185,对应表!$Z:$AA,2,FALSE)&amp;Z185,"")</f>
        <v>ATK:348</v>
      </c>
      <c r="BG185" s="12" t="str">
        <f>_xlfn.IFNA(VLOOKUP(AA185,对应表!$Z:$AA,2,FALSE)&amp;AB185,"")</f>
        <v/>
      </c>
      <c r="BH185" s="12" t="str">
        <f>_xlfn.IFNA(VLOOKUP(AC185,对应表!$Z:$AA,2,FALSE)&amp;AD185,"")</f>
        <v/>
      </c>
      <c r="BI185" s="12" t="str">
        <f>_xlfn.IFNA(VLOOKUP(AE185,对应表!$Z:$AA,2,FALSE)&amp;AF185,"")</f>
        <v/>
      </c>
      <c r="BJ185" s="12" t="str">
        <f>_xlfn.IFNA(VLOOKUP(AG185,对应表!$Z:$AA,2,FALSE)&amp;AH185,"")</f>
        <v/>
      </c>
      <c r="BL185">
        <f t="shared" si="128"/>
        <v>348</v>
      </c>
      <c r="BM185" t="str">
        <f t="shared" si="129"/>
        <v/>
      </c>
    </row>
    <row r="186" spans="8:65" x14ac:dyDescent="0.15">
      <c r="H186" t="s">
        <v>1138</v>
      </c>
      <c r="I186">
        <v>7</v>
      </c>
      <c r="J186">
        <v>0.25</v>
      </c>
      <c r="K186" t="str">
        <f t="shared" si="134"/>
        <v>被动攻击大lv7</v>
      </c>
      <c r="L186" s="6" t="str">
        <f>Q186&amp;":"&amp;M186&amp;":"&amp;VLOOKUP(N186,对应表!B:C,2,FALSE)&amp;":"&amp;IF(buff!O186="",0,O186)</f>
        <v>20047:100:1:0</v>
      </c>
      <c r="M186">
        <v>100</v>
      </c>
      <c r="N186" s="1" t="s">
        <v>306</v>
      </c>
      <c r="O186">
        <v>0</v>
      </c>
      <c r="Q186">
        <v>20047</v>
      </c>
      <c r="R186" s="4" t="s">
        <v>574</v>
      </c>
      <c r="S186" s="4" t="str">
        <f t="shared" si="131"/>
        <v>被动攻击大lv7</v>
      </c>
      <c r="T186" t="s">
        <v>307</v>
      </c>
      <c r="Y186" t="s">
        <v>419</v>
      </c>
      <c r="Z186">
        <f>INT(VLOOKUP($I186,角色属性概况!$I:$N,VLOOKUP($H186,对应表!$AD:$AE,2,FALSE),FALSE)*$J186)</f>
        <v>428</v>
      </c>
      <c r="AI186" s="12" t="str">
        <f t="shared" si="135"/>
        <v>ATK:428</v>
      </c>
      <c r="AR186">
        <v>999</v>
      </c>
      <c r="AU186" s="4"/>
      <c r="AV186" s="4"/>
      <c r="AW186" s="4"/>
      <c r="AX186" s="4"/>
      <c r="AZ186" s="12" t="str">
        <f t="shared" si="136"/>
        <v/>
      </c>
      <c r="BA186" s="12" t="str">
        <f t="shared" si="123"/>
        <v/>
      </c>
      <c r="BB186" s="12" t="str">
        <f t="shared" si="124"/>
        <v/>
      </c>
      <c r="BC186" s="12" t="str">
        <f t="shared" si="125"/>
        <v/>
      </c>
      <c r="BD186" s="12" t="str">
        <f t="shared" si="126"/>
        <v/>
      </c>
      <c r="BE186" s="12" t="str">
        <f t="shared" si="127"/>
        <v/>
      </c>
      <c r="BF186" s="12" t="str">
        <f>_xlfn.IFNA(VLOOKUP(Y186,对应表!$Z:$AA,2,FALSE)&amp;Z186,"")</f>
        <v>ATK:428</v>
      </c>
      <c r="BG186" s="12" t="str">
        <f>_xlfn.IFNA(VLOOKUP(AA186,对应表!$Z:$AA,2,FALSE)&amp;AB186,"")</f>
        <v/>
      </c>
      <c r="BH186" s="12" t="str">
        <f>_xlfn.IFNA(VLOOKUP(AC186,对应表!$Z:$AA,2,FALSE)&amp;AD186,"")</f>
        <v/>
      </c>
      <c r="BI186" s="12" t="str">
        <f>_xlfn.IFNA(VLOOKUP(AE186,对应表!$Z:$AA,2,FALSE)&amp;AF186,"")</f>
        <v/>
      </c>
      <c r="BJ186" s="12" t="str">
        <f>_xlfn.IFNA(VLOOKUP(AG186,对应表!$Z:$AA,2,FALSE)&amp;AH186,"")</f>
        <v/>
      </c>
      <c r="BL186">
        <f t="shared" si="128"/>
        <v>428</v>
      </c>
      <c r="BM186" t="str">
        <f t="shared" si="129"/>
        <v/>
      </c>
    </row>
    <row r="187" spans="8:65" x14ac:dyDescent="0.15">
      <c r="H187" t="s">
        <v>1138</v>
      </c>
      <c r="I187">
        <v>8</v>
      </c>
      <c r="J187">
        <v>0.25</v>
      </c>
      <c r="K187" t="str">
        <f t="shared" si="134"/>
        <v>被动攻击大lv8</v>
      </c>
      <c r="L187" s="6" t="str">
        <f>Q187&amp;":"&amp;M187&amp;":"&amp;VLOOKUP(N187,对应表!B:C,2,FALSE)&amp;":"&amp;IF(buff!O187="",0,O187)</f>
        <v>20048:100:1:0</v>
      </c>
      <c r="M187">
        <v>100</v>
      </c>
      <c r="N187" s="1" t="s">
        <v>306</v>
      </c>
      <c r="O187">
        <v>0</v>
      </c>
      <c r="Q187">
        <v>20048</v>
      </c>
      <c r="R187" s="4" t="s">
        <v>575</v>
      </c>
      <c r="S187" s="4" t="str">
        <f t="shared" si="131"/>
        <v>被动攻击大lv8</v>
      </c>
      <c r="T187" t="s">
        <v>307</v>
      </c>
      <c r="Y187" t="s">
        <v>419</v>
      </c>
      <c r="Z187">
        <f>INT(VLOOKUP($I187,角色属性概况!$I:$N,VLOOKUP($H187,对应表!$AD:$AE,2,FALSE),FALSE)*$J187)</f>
        <v>528</v>
      </c>
      <c r="AI187" s="12" t="str">
        <f t="shared" si="135"/>
        <v>ATK:528</v>
      </c>
      <c r="AR187">
        <v>999</v>
      </c>
      <c r="AU187" s="4"/>
      <c r="AV187" s="4"/>
      <c r="AW187" s="4"/>
      <c r="AX187" s="4"/>
      <c r="AZ187" s="12" t="str">
        <f t="shared" si="136"/>
        <v/>
      </c>
      <c r="BA187" s="12" t="str">
        <f t="shared" si="123"/>
        <v/>
      </c>
      <c r="BB187" s="12" t="str">
        <f t="shared" si="124"/>
        <v/>
      </c>
      <c r="BC187" s="12" t="str">
        <f t="shared" si="125"/>
        <v/>
      </c>
      <c r="BD187" s="12" t="str">
        <f t="shared" si="126"/>
        <v/>
      </c>
      <c r="BE187" s="12" t="str">
        <f t="shared" si="127"/>
        <v/>
      </c>
      <c r="BF187" s="12" t="str">
        <f>_xlfn.IFNA(VLOOKUP(Y187,对应表!$Z:$AA,2,FALSE)&amp;Z187,"")</f>
        <v>ATK:528</v>
      </c>
      <c r="BG187" s="12" t="str">
        <f>_xlfn.IFNA(VLOOKUP(AA187,对应表!$Z:$AA,2,FALSE)&amp;AB187,"")</f>
        <v/>
      </c>
      <c r="BH187" s="12" t="str">
        <f>_xlfn.IFNA(VLOOKUP(AC187,对应表!$Z:$AA,2,FALSE)&amp;AD187,"")</f>
        <v/>
      </c>
      <c r="BI187" s="12" t="str">
        <f>_xlfn.IFNA(VLOOKUP(AE187,对应表!$Z:$AA,2,FALSE)&amp;AF187,"")</f>
        <v/>
      </c>
      <c r="BJ187" s="12" t="str">
        <f>_xlfn.IFNA(VLOOKUP(AG187,对应表!$Z:$AA,2,FALSE)&amp;AH187,"")</f>
        <v/>
      </c>
      <c r="BL187">
        <f t="shared" si="128"/>
        <v>528</v>
      </c>
      <c r="BM187" t="str">
        <f t="shared" si="129"/>
        <v/>
      </c>
    </row>
    <row r="188" spans="8:65" x14ac:dyDescent="0.15">
      <c r="H188" t="s">
        <v>1138</v>
      </c>
      <c r="I188">
        <v>9</v>
      </c>
      <c r="J188">
        <v>0.25</v>
      </c>
      <c r="K188" t="str">
        <f t="shared" si="134"/>
        <v>被动攻击大lv9</v>
      </c>
      <c r="L188" s="6" t="str">
        <f>Q188&amp;":"&amp;M188&amp;":"&amp;VLOOKUP(N188,对应表!B:C,2,FALSE)&amp;":"&amp;IF(buff!O188="",0,O188)</f>
        <v>20049:100:1:0</v>
      </c>
      <c r="M188">
        <v>100</v>
      </c>
      <c r="N188" s="1" t="s">
        <v>306</v>
      </c>
      <c r="O188">
        <v>0</v>
      </c>
      <c r="Q188">
        <v>20049</v>
      </c>
      <c r="R188" s="4" t="s">
        <v>576</v>
      </c>
      <c r="S188" s="4" t="str">
        <f t="shared" si="131"/>
        <v>被动攻击大lv9</v>
      </c>
      <c r="T188" t="s">
        <v>307</v>
      </c>
      <c r="Y188" t="s">
        <v>419</v>
      </c>
      <c r="Z188">
        <f>INT(VLOOKUP($I188,角色属性概况!$I:$N,VLOOKUP($H188,对应表!$AD:$AE,2,FALSE),FALSE)*$J188)</f>
        <v>650</v>
      </c>
      <c r="AI188" s="12" t="str">
        <f t="shared" si="135"/>
        <v>ATK:650</v>
      </c>
      <c r="AR188">
        <v>999</v>
      </c>
      <c r="AU188" s="4"/>
      <c r="AV188" s="4"/>
      <c r="AW188" s="4"/>
      <c r="AX188" s="4"/>
      <c r="AZ188" s="12" t="str">
        <f t="shared" si="136"/>
        <v/>
      </c>
      <c r="BA188" s="12" t="str">
        <f t="shared" si="123"/>
        <v/>
      </c>
      <c r="BB188" s="12" t="str">
        <f t="shared" si="124"/>
        <v/>
      </c>
      <c r="BC188" s="12" t="str">
        <f t="shared" si="125"/>
        <v/>
      </c>
      <c r="BD188" s="12" t="str">
        <f t="shared" si="126"/>
        <v/>
      </c>
      <c r="BE188" s="12" t="str">
        <f t="shared" si="127"/>
        <v/>
      </c>
      <c r="BF188" s="12" t="str">
        <f>_xlfn.IFNA(VLOOKUP(Y188,对应表!$Z:$AA,2,FALSE)&amp;Z188,"")</f>
        <v>ATK:650</v>
      </c>
      <c r="BG188" s="12" t="str">
        <f>_xlfn.IFNA(VLOOKUP(AA188,对应表!$Z:$AA,2,FALSE)&amp;AB188,"")</f>
        <v/>
      </c>
      <c r="BH188" s="12" t="str">
        <f>_xlfn.IFNA(VLOOKUP(AC188,对应表!$Z:$AA,2,FALSE)&amp;AD188,"")</f>
        <v/>
      </c>
      <c r="BI188" s="12" t="str">
        <f>_xlfn.IFNA(VLOOKUP(AE188,对应表!$Z:$AA,2,FALSE)&amp;AF188,"")</f>
        <v/>
      </c>
      <c r="BJ188" s="12" t="str">
        <f>_xlfn.IFNA(VLOOKUP(AG188,对应表!$Z:$AA,2,FALSE)&amp;AH188,"")</f>
        <v/>
      </c>
      <c r="BL188">
        <f t="shared" si="128"/>
        <v>650</v>
      </c>
      <c r="BM188" t="str">
        <f t="shared" si="129"/>
        <v/>
      </c>
    </row>
    <row r="189" spans="8:65" x14ac:dyDescent="0.15">
      <c r="H189" t="s">
        <v>1138</v>
      </c>
      <c r="I189">
        <v>10</v>
      </c>
      <c r="J189">
        <v>0.25</v>
      </c>
      <c r="K189" t="str">
        <f t="shared" si="134"/>
        <v>被动攻击大lv10</v>
      </c>
      <c r="L189" s="6" t="str">
        <f>Q189&amp;":"&amp;M189&amp;":"&amp;VLOOKUP(N189,对应表!B:C,2,FALSE)&amp;":"&amp;IF(buff!O189="",0,O189)</f>
        <v>20050:100:1:0</v>
      </c>
      <c r="M189">
        <v>100</v>
      </c>
      <c r="N189" s="1" t="s">
        <v>306</v>
      </c>
      <c r="O189">
        <v>0</v>
      </c>
      <c r="Q189">
        <v>20050</v>
      </c>
      <c r="R189" s="4" t="s">
        <v>577</v>
      </c>
      <c r="S189" s="4" t="str">
        <f t="shared" si="131"/>
        <v>被动攻击大lv10</v>
      </c>
      <c r="T189" t="s">
        <v>307</v>
      </c>
      <c r="Y189" t="s">
        <v>419</v>
      </c>
      <c r="Z189">
        <f>INT(VLOOKUP($I189,角色属性概况!$I:$N,VLOOKUP($H189,对应表!$AD:$AE,2,FALSE),FALSE)*$J189)</f>
        <v>800</v>
      </c>
      <c r="AI189" s="12" t="str">
        <f t="shared" si="135"/>
        <v>ATK:800</v>
      </c>
      <c r="AR189">
        <v>999</v>
      </c>
      <c r="AU189" s="4"/>
      <c r="AV189" s="4"/>
      <c r="AW189" s="4"/>
      <c r="AX189" s="4"/>
      <c r="AZ189" s="12" t="str">
        <f t="shared" si="136"/>
        <v/>
      </c>
      <c r="BA189" s="12" t="str">
        <f t="shared" si="123"/>
        <v/>
      </c>
      <c r="BB189" s="12" t="str">
        <f t="shared" si="124"/>
        <v/>
      </c>
      <c r="BC189" s="12" t="str">
        <f t="shared" si="125"/>
        <v/>
      </c>
      <c r="BD189" s="12" t="str">
        <f t="shared" si="126"/>
        <v/>
      </c>
      <c r="BE189" s="12" t="str">
        <f t="shared" si="127"/>
        <v/>
      </c>
      <c r="BF189" s="12" t="str">
        <f>_xlfn.IFNA(VLOOKUP(Y189,对应表!$Z:$AA,2,FALSE)&amp;Z189,"")</f>
        <v>ATK:800</v>
      </c>
      <c r="BG189" s="12" t="str">
        <f>_xlfn.IFNA(VLOOKUP(AA189,对应表!$Z:$AA,2,FALSE)&amp;AB189,"")</f>
        <v/>
      </c>
      <c r="BH189" s="12" t="str">
        <f>_xlfn.IFNA(VLOOKUP(AC189,对应表!$Z:$AA,2,FALSE)&amp;AD189,"")</f>
        <v/>
      </c>
      <c r="BI189" s="12" t="str">
        <f>_xlfn.IFNA(VLOOKUP(AE189,对应表!$Z:$AA,2,FALSE)&amp;AF189,"")</f>
        <v/>
      </c>
      <c r="BJ189" s="12" t="str">
        <f>_xlfn.IFNA(VLOOKUP(AG189,对应表!$Z:$AA,2,FALSE)&amp;AH189,"")</f>
        <v/>
      </c>
      <c r="BL189">
        <f t="shared" si="128"/>
        <v>800</v>
      </c>
      <c r="BM189" t="str">
        <f t="shared" si="129"/>
        <v/>
      </c>
    </row>
    <row r="190" spans="8:65" x14ac:dyDescent="0.15">
      <c r="H190" t="s">
        <v>1138</v>
      </c>
      <c r="I190">
        <v>11</v>
      </c>
      <c r="J190">
        <v>0.25</v>
      </c>
      <c r="K190" t="str">
        <f t="shared" si="134"/>
        <v>被动攻击大lv11</v>
      </c>
      <c r="L190" s="6" t="str">
        <f>Q190&amp;":"&amp;M190&amp;":"&amp;VLOOKUP(N190,对应表!B:C,2,FALSE)&amp;":"&amp;IF(buff!O190="",0,O190)</f>
        <v>20051:100:1:0</v>
      </c>
      <c r="M190">
        <v>100</v>
      </c>
      <c r="N190" s="1" t="s">
        <v>306</v>
      </c>
      <c r="O190">
        <v>0</v>
      </c>
      <c r="Q190">
        <v>20051</v>
      </c>
      <c r="R190" s="4" t="s">
        <v>578</v>
      </c>
      <c r="S190" s="4" t="str">
        <f t="shared" si="131"/>
        <v>被动攻击大lv11</v>
      </c>
      <c r="T190" t="s">
        <v>307</v>
      </c>
      <c r="Y190" t="s">
        <v>419</v>
      </c>
      <c r="Z190">
        <f>INT(VLOOKUP($I190,角色属性概况!$I:$N,VLOOKUP($H190,对应表!$AD:$AE,2,FALSE),FALSE)*$J190)</f>
        <v>985</v>
      </c>
      <c r="AI190" s="12" t="str">
        <f t="shared" si="135"/>
        <v>ATK:985</v>
      </c>
      <c r="AR190">
        <v>999</v>
      </c>
      <c r="AU190" s="4"/>
      <c r="AV190" s="4"/>
      <c r="AW190" s="4"/>
      <c r="AX190" s="4"/>
      <c r="AZ190" s="12" t="str">
        <f t="shared" si="136"/>
        <v/>
      </c>
      <c r="BA190" s="12" t="str">
        <f t="shared" si="123"/>
        <v/>
      </c>
      <c r="BB190" s="12" t="str">
        <f t="shared" si="124"/>
        <v/>
      </c>
      <c r="BC190" s="12" t="str">
        <f t="shared" si="125"/>
        <v/>
      </c>
      <c r="BD190" s="12" t="str">
        <f t="shared" si="126"/>
        <v/>
      </c>
      <c r="BE190" s="12" t="str">
        <f t="shared" si="127"/>
        <v/>
      </c>
      <c r="BF190" s="12" t="str">
        <f>_xlfn.IFNA(VLOOKUP(Y190,对应表!$Z:$AA,2,FALSE)&amp;Z190,"")</f>
        <v>ATK:985</v>
      </c>
      <c r="BG190" s="12" t="str">
        <f>_xlfn.IFNA(VLOOKUP(AA190,对应表!$Z:$AA,2,FALSE)&amp;AB190,"")</f>
        <v/>
      </c>
      <c r="BH190" s="12" t="str">
        <f>_xlfn.IFNA(VLOOKUP(AC190,对应表!$Z:$AA,2,FALSE)&amp;AD190,"")</f>
        <v/>
      </c>
      <c r="BI190" s="12" t="str">
        <f>_xlfn.IFNA(VLOOKUP(AE190,对应表!$Z:$AA,2,FALSE)&amp;AF190,"")</f>
        <v/>
      </c>
      <c r="BJ190" s="12" t="str">
        <f>_xlfn.IFNA(VLOOKUP(AG190,对应表!$Z:$AA,2,FALSE)&amp;AH190,"")</f>
        <v/>
      </c>
      <c r="BL190">
        <f t="shared" si="128"/>
        <v>985</v>
      </c>
      <c r="BM190" t="str">
        <f t="shared" si="129"/>
        <v/>
      </c>
    </row>
    <row r="191" spans="8:65" x14ac:dyDescent="0.15">
      <c r="H191" t="s">
        <v>1138</v>
      </c>
      <c r="I191">
        <v>12</v>
      </c>
      <c r="J191">
        <v>0.25</v>
      </c>
      <c r="K191" t="str">
        <f t="shared" si="134"/>
        <v>被动攻击大lv12</v>
      </c>
      <c r="L191" s="6" t="str">
        <f>Q191&amp;":"&amp;M191&amp;":"&amp;VLOOKUP(N191,对应表!B:C,2,FALSE)&amp;":"&amp;IF(buff!O191="",0,O191)</f>
        <v>20052:100:1:0</v>
      </c>
      <c r="M191">
        <v>100</v>
      </c>
      <c r="N191" s="1" t="s">
        <v>306</v>
      </c>
      <c r="O191">
        <v>0</v>
      </c>
      <c r="Q191">
        <v>20052</v>
      </c>
      <c r="R191" s="4" t="s">
        <v>579</v>
      </c>
      <c r="S191" s="4" t="str">
        <f t="shared" si="131"/>
        <v>被动攻击大lv12</v>
      </c>
      <c r="T191" t="s">
        <v>307</v>
      </c>
      <c r="Y191" t="s">
        <v>419</v>
      </c>
      <c r="Z191">
        <f>INT(VLOOKUP($I191,角色属性概况!$I:$N,VLOOKUP($H191,对应表!$AD:$AE,2,FALSE),FALSE)*$J191)</f>
        <v>1213</v>
      </c>
      <c r="AI191" s="12" t="str">
        <f t="shared" si="135"/>
        <v>ATK:1213</v>
      </c>
      <c r="AR191">
        <v>999</v>
      </c>
      <c r="AU191" s="4"/>
      <c r="AV191" s="4"/>
      <c r="AW191" s="4"/>
      <c r="AX191" s="4"/>
      <c r="AZ191" s="12" t="str">
        <f t="shared" si="136"/>
        <v/>
      </c>
      <c r="BA191" s="12" t="str">
        <f t="shared" si="123"/>
        <v/>
      </c>
      <c r="BB191" s="12" t="str">
        <f t="shared" si="124"/>
        <v/>
      </c>
      <c r="BC191" s="12" t="str">
        <f t="shared" si="125"/>
        <v/>
      </c>
      <c r="BD191" s="12" t="str">
        <f t="shared" si="126"/>
        <v/>
      </c>
      <c r="BE191" s="12" t="str">
        <f t="shared" si="127"/>
        <v/>
      </c>
      <c r="BF191" s="12" t="str">
        <f>_xlfn.IFNA(VLOOKUP(Y191,对应表!$Z:$AA,2,FALSE)&amp;Z191,"")</f>
        <v>ATK:1213</v>
      </c>
      <c r="BG191" s="12" t="str">
        <f>_xlfn.IFNA(VLOOKUP(AA191,对应表!$Z:$AA,2,FALSE)&amp;AB191,"")</f>
        <v/>
      </c>
      <c r="BH191" s="12" t="str">
        <f>_xlfn.IFNA(VLOOKUP(AC191,对应表!$Z:$AA,2,FALSE)&amp;AD191,"")</f>
        <v/>
      </c>
      <c r="BI191" s="12" t="str">
        <f>_xlfn.IFNA(VLOOKUP(AE191,对应表!$Z:$AA,2,FALSE)&amp;AF191,"")</f>
        <v/>
      </c>
      <c r="BJ191" s="12" t="str">
        <f>_xlfn.IFNA(VLOOKUP(AG191,对应表!$Z:$AA,2,FALSE)&amp;AH191,"")</f>
        <v/>
      </c>
      <c r="BL191">
        <f t="shared" si="128"/>
        <v>1213</v>
      </c>
      <c r="BM191" t="str">
        <f t="shared" si="129"/>
        <v/>
      </c>
    </row>
    <row r="192" spans="8:65" x14ac:dyDescent="0.15">
      <c r="H192" t="s">
        <v>1138</v>
      </c>
      <c r="I192">
        <v>13</v>
      </c>
      <c r="J192">
        <v>0.25</v>
      </c>
      <c r="K192" t="str">
        <f t="shared" si="134"/>
        <v>被动攻击大lv13</v>
      </c>
      <c r="L192" s="6" t="str">
        <f>Q192&amp;":"&amp;M192&amp;":"&amp;VLOOKUP(N192,对应表!B:C,2,FALSE)&amp;":"&amp;IF(buff!O192="",0,O192)</f>
        <v>20053:100:1:0</v>
      </c>
      <c r="M192">
        <v>100</v>
      </c>
      <c r="N192" s="1" t="s">
        <v>306</v>
      </c>
      <c r="O192">
        <v>0</v>
      </c>
      <c r="Q192">
        <v>20053</v>
      </c>
      <c r="R192" s="4" t="s">
        <v>580</v>
      </c>
      <c r="S192" s="4" t="str">
        <f t="shared" si="131"/>
        <v>被动攻击大lv13</v>
      </c>
      <c r="T192" t="s">
        <v>307</v>
      </c>
      <c r="Y192" t="s">
        <v>419</v>
      </c>
      <c r="Z192">
        <f>INT(VLOOKUP($I192,角色属性概况!$I:$N,VLOOKUP($H192,对应表!$AD:$AE,2,FALSE),FALSE)*$J192)</f>
        <v>1494</v>
      </c>
      <c r="AI192" s="12" t="str">
        <f t="shared" si="135"/>
        <v>ATK:1494</v>
      </c>
      <c r="AR192">
        <v>999</v>
      </c>
      <c r="AU192" s="4"/>
      <c r="AV192" s="4"/>
      <c r="AW192" s="4"/>
      <c r="AX192" s="4"/>
      <c r="AZ192" s="12" t="str">
        <f t="shared" si="136"/>
        <v/>
      </c>
      <c r="BA192" s="12" t="str">
        <f t="shared" si="123"/>
        <v/>
      </c>
      <c r="BB192" s="12" t="str">
        <f t="shared" si="124"/>
        <v/>
      </c>
      <c r="BC192" s="12" t="str">
        <f t="shared" si="125"/>
        <v/>
      </c>
      <c r="BD192" s="12" t="str">
        <f t="shared" si="126"/>
        <v/>
      </c>
      <c r="BE192" s="12" t="str">
        <f t="shared" si="127"/>
        <v/>
      </c>
      <c r="BF192" s="12" t="str">
        <f>_xlfn.IFNA(VLOOKUP(Y192,对应表!$Z:$AA,2,FALSE)&amp;Z192,"")</f>
        <v>ATK:1494</v>
      </c>
      <c r="BG192" s="12" t="str">
        <f>_xlfn.IFNA(VLOOKUP(AA192,对应表!$Z:$AA,2,FALSE)&amp;AB192,"")</f>
        <v/>
      </c>
      <c r="BH192" s="12" t="str">
        <f>_xlfn.IFNA(VLOOKUP(AC192,对应表!$Z:$AA,2,FALSE)&amp;AD192,"")</f>
        <v/>
      </c>
      <c r="BI192" s="12" t="str">
        <f>_xlfn.IFNA(VLOOKUP(AE192,对应表!$Z:$AA,2,FALSE)&amp;AF192,"")</f>
        <v/>
      </c>
      <c r="BJ192" s="12" t="str">
        <f>_xlfn.IFNA(VLOOKUP(AG192,对应表!$Z:$AA,2,FALSE)&amp;AH192,"")</f>
        <v/>
      </c>
      <c r="BL192">
        <f t="shared" si="128"/>
        <v>1494</v>
      </c>
      <c r="BM192" t="str">
        <f t="shared" si="129"/>
        <v/>
      </c>
    </row>
    <row r="193" spans="8:65" x14ac:dyDescent="0.15">
      <c r="H193" t="s">
        <v>1138</v>
      </c>
      <c r="I193">
        <v>14</v>
      </c>
      <c r="J193">
        <v>0.25</v>
      </c>
      <c r="K193" t="str">
        <f t="shared" si="134"/>
        <v>被动攻击大lv14</v>
      </c>
      <c r="L193" s="6" t="str">
        <f>Q193&amp;":"&amp;M193&amp;":"&amp;VLOOKUP(N193,对应表!B:C,2,FALSE)&amp;":"&amp;IF(buff!O193="",0,O193)</f>
        <v>20054:100:1:0</v>
      </c>
      <c r="M193">
        <v>100</v>
      </c>
      <c r="N193" s="1" t="s">
        <v>306</v>
      </c>
      <c r="O193">
        <v>0</v>
      </c>
      <c r="Q193">
        <v>20054</v>
      </c>
      <c r="R193" s="4" t="s">
        <v>581</v>
      </c>
      <c r="S193" s="4" t="str">
        <f t="shared" si="131"/>
        <v>被动攻击大lv14</v>
      </c>
      <c r="T193" t="s">
        <v>307</v>
      </c>
      <c r="Y193" t="s">
        <v>419</v>
      </c>
      <c r="Z193">
        <f>INT(VLOOKUP($I193,角色属性概况!$I:$N,VLOOKUP($H193,对应表!$AD:$AE,2,FALSE),FALSE)*$J193)</f>
        <v>1839</v>
      </c>
      <c r="AI193" s="12" t="str">
        <f t="shared" si="135"/>
        <v>ATK:1839</v>
      </c>
      <c r="AR193">
        <v>999</v>
      </c>
      <c r="AU193" s="4"/>
      <c r="AV193" s="4"/>
      <c r="AW193" s="4"/>
      <c r="AX193" s="4"/>
      <c r="AZ193" s="12" t="str">
        <f t="shared" si="136"/>
        <v/>
      </c>
      <c r="BA193" s="12" t="str">
        <f t="shared" si="123"/>
        <v/>
      </c>
      <c r="BB193" s="12" t="str">
        <f t="shared" si="124"/>
        <v/>
      </c>
      <c r="BC193" s="12" t="str">
        <f t="shared" si="125"/>
        <v/>
      </c>
      <c r="BD193" s="12" t="str">
        <f t="shared" si="126"/>
        <v/>
      </c>
      <c r="BE193" s="12" t="str">
        <f t="shared" si="127"/>
        <v/>
      </c>
      <c r="BF193" s="12" t="str">
        <f>_xlfn.IFNA(VLOOKUP(Y193,对应表!$Z:$AA,2,FALSE)&amp;Z193,"")</f>
        <v>ATK:1839</v>
      </c>
      <c r="BG193" s="12" t="str">
        <f>_xlfn.IFNA(VLOOKUP(AA193,对应表!$Z:$AA,2,FALSE)&amp;AB193,"")</f>
        <v/>
      </c>
      <c r="BH193" s="12" t="str">
        <f>_xlfn.IFNA(VLOOKUP(AC193,对应表!$Z:$AA,2,FALSE)&amp;AD193,"")</f>
        <v/>
      </c>
      <c r="BI193" s="12" t="str">
        <f>_xlfn.IFNA(VLOOKUP(AE193,对应表!$Z:$AA,2,FALSE)&amp;AF193,"")</f>
        <v/>
      </c>
      <c r="BJ193" s="12" t="str">
        <f>_xlfn.IFNA(VLOOKUP(AG193,对应表!$Z:$AA,2,FALSE)&amp;AH193,"")</f>
        <v/>
      </c>
      <c r="BL193">
        <f t="shared" si="128"/>
        <v>1839</v>
      </c>
      <c r="BM193" t="str">
        <f t="shared" si="129"/>
        <v/>
      </c>
    </row>
    <row r="194" spans="8:65" x14ac:dyDescent="0.15">
      <c r="H194" t="s">
        <v>1138</v>
      </c>
      <c r="I194">
        <v>15</v>
      </c>
      <c r="J194">
        <v>0.25</v>
      </c>
      <c r="K194" t="str">
        <f t="shared" si="134"/>
        <v>被动攻击大lv15</v>
      </c>
      <c r="L194" s="6" t="str">
        <f>Q194&amp;":"&amp;M194&amp;":"&amp;VLOOKUP(N194,对应表!B:C,2,FALSE)&amp;":"&amp;IF(buff!O194="",0,O194)</f>
        <v>20055:100:1:0</v>
      </c>
      <c r="M194">
        <v>100</v>
      </c>
      <c r="N194" s="1" t="s">
        <v>306</v>
      </c>
      <c r="O194">
        <v>0</v>
      </c>
      <c r="Q194">
        <v>20055</v>
      </c>
      <c r="R194" s="4" t="s">
        <v>582</v>
      </c>
      <c r="S194" s="4" t="str">
        <f t="shared" si="131"/>
        <v>被动攻击大lv15</v>
      </c>
      <c r="T194" t="s">
        <v>307</v>
      </c>
      <c r="Y194" t="s">
        <v>419</v>
      </c>
      <c r="Z194">
        <f>INT(VLOOKUP($I194,角色属性概况!$I:$N,VLOOKUP($H194,对应表!$AD:$AE,2,FALSE),FALSE)*$J194)</f>
        <v>2265</v>
      </c>
      <c r="AI194" s="12" t="str">
        <f t="shared" si="135"/>
        <v>ATK:2265</v>
      </c>
      <c r="AR194">
        <v>999</v>
      </c>
      <c r="AU194" s="4"/>
      <c r="AV194" s="4"/>
      <c r="AW194" s="4"/>
      <c r="AX194" s="4"/>
      <c r="AZ194" s="12" t="str">
        <f t="shared" si="136"/>
        <v/>
      </c>
      <c r="BA194" s="12" t="str">
        <f t="shared" si="123"/>
        <v/>
      </c>
      <c r="BB194" s="12" t="str">
        <f t="shared" si="124"/>
        <v/>
      </c>
      <c r="BC194" s="12" t="str">
        <f t="shared" si="125"/>
        <v/>
      </c>
      <c r="BD194" s="12" t="str">
        <f t="shared" si="126"/>
        <v/>
      </c>
      <c r="BE194" s="12" t="str">
        <f t="shared" si="127"/>
        <v/>
      </c>
      <c r="BF194" s="12" t="str">
        <f>_xlfn.IFNA(VLOOKUP(Y194,对应表!$Z:$AA,2,FALSE)&amp;Z194,"")</f>
        <v>ATK:2265</v>
      </c>
      <c r="BG194" s="12" t="str">
        <f>_xlfn.IFNA(VLOOKUP(AA194,对应表!$Z:$AA,2,FALSE)&amp;AB194,"")</f>
        <v/>
      </c>
      <c r="BH194" s="12" t="str">
        <f>_xlfn.IFNA(VLOOKUP(AC194,对应表!$Z:$AA,2,FALSE)&amp;AD194,"")</f>
        <v/>
      </c>
      <c r="BI194" s="12" t="str">
        <f>_xlfn.IFNA(VLOOKUP(AE194,对应表!$Z:$AA,2,FALSE)&amp;AF194,"")</f>
        <v/>
      </c>
      <c r="BJ194" s="12" t="str">
        <f>_xlfn.IFNA(VLOOKUP(AG194,对应表!$Z:$AA,2,FALSE)&amp;AH194,"")</f>
        <v/>
      </c>
      <c r="BL194">
        <f t="shared" si="128"/>
        <v>2265</v>
      </c>
      <c r="BM194" t="str">
        <f t="shared" si="129"/>
        <v/>
      </c>
    </row>
    <row r="195" spans="8:65" x14ac:dyDescent="0.15">
      <c r="H195" t="s">
        <v>1138</v>
      </c>
      <c r="I195">
        <v>16</v>
      </c>
      <c r="J195">
        <v>0.25</v>
      </c>
      <c r="K195" t="str">
        <f t="shared" si="134"/>
        <v>被动攻击大lv16</v>
      </c>
      <c r="L195" s="6" t="str">
        <f>Q195&amp;":"&amp;M195&amp;":"&amp;VLOOKUP(N195,对应表!B:C,2,FALSE)&amp;":"&amp;IF(buff!O195="",0,O195)</f>
        <v>20056:100:1:0</v>
      </c>
      <c r="M195">
        <v>100</v>
      </c>
      <c r="N195" s="1" t="s">
        <v>306</v>
      </c>
      <c r="O195">
        <v>0</v>
      </c>
      <c r="Q195">
        <v>20056</v>
      </c>
      <c r="R195" s="4" t="s">
        <v>583</v>
      </c>
      <c r="S195" s="4" t="str">
        <f t="shared" si="131"/>
        <v>被动攻击大lv16</v>
      </c>
      <c r="T195" t="s">
        <v>307</v>
      </c>
      <c r="Y195" t="s">
        <v>419</v>
      </c>
      <c r="Z195">
        <f>INT(VLOOKUP($I195,角色属性概况!$I:$N,VLOOKUP($H195,对应表!$AD:$AE,2,FALSE),FALSE)*$J195)</f>
        <v>2789</v>
      </c>
      <c r="AI195" s="12" t="str">
        <f t="shared" si="135"/>
        <v>ATK:2789</v>
      </c>
      <c r="AR195">
        <v>999</v>
      </c>
      <c r="AU195" s="4"/>
      <c r="AV195" s="4"/>
      <c r="AW195" s="4"/>
      <c r="AX195" s="4"/>
      <c r="AZ195" s="12" t="str">
        <f t="shared" si="136"/>
        <v/>
      </c>
      <c r="BA195" s="12" t="str">
        <f t="shared" si="123"/>
        <v/>
      </c>
      <c r="BB195" s="12" t="str">
        <f t="shared" si="124"/>
        <v/>
      </c>
      <c r="BC195" s="12" t="str">
        <f t="shared" si="125"/>
        <v/>
      </c>
      <c r="BD195" s="12" t="str">
        <f t="shared" si="126"/>
        <v/>
      </c>
      <c r="BE195" s="12" t="str">
        <f t="shared" si="127"/>
        <v/>
      </c>
      <c r="BF195" s="12" t="str">
        <f>_xlfn.IFNA(VLOOKUP(Y195,对应表!$Z:$AA,2,FALSE)&amp;Z195,"")</f>
        <v>ATK:2789</v>
      </c>
      <c r="BG195" s="12" t="str">
        <f>_xlfn.IFNA(VLOOKUP(AA195,对应表!$Z:$AA,2,FALSE)&amp;AB195,"")</f>
        <v/>
      </c>
      <c r="BH195" s="12" t="str">
        <f>_xlfn.IFNA(VLOOKUP(AC195,对应表!$Z:$AA,2,FALSE)&amp;AD195,"")</f>
        <v/>
      </c>
      <c r="BI195" s="12" t="str">
        <f>_xlfn.IFNA(VLOOKUP(AE195,对应表!$Z:$AA,2,FALSE)&amp;AF195,"")</f>
        <v/>
      </c>
      <c r="BJ195" s="12" t="str">
        <f>_xlfn.IFNA(VLOOKUP(AG195,对应表!$Z:$AA,2,FALSE)&amp;AH195,"")</f>
        <v/>
      </c>
      <c r="BL195">
        <f t="shared" si="128"/>
        <v>2789</v>
      </c>
      <c r="BM195" t="str">
        <f t="shared" si="129"/>
        <v/>
      </c>
    </row>
    <row r="196" spans="8:65" x14ac:dyDescent="0.15">
      <c r="H196" t="s">
        <v>1138</v>
      </c>
      <c r="I196">
        <v>17</v>
      </c>
      <c r="J196">
        <v>0.25</v>
      </c>
      <c r="K196" t="str">
        <f t="shared" si="134"/>
        <v>被动攻击大lv17</v>
      </c>
      <c r="L196" s="6" t="str">
        <f>Q196&amp;":"&amp;M196&amp;":"&amp;VLOOKUP(N196,对应表!B:C,2,FALSE)&amp;":"&amp;IF(buff!O196="",0,O196)</f>
        <v>20057:100:1:0</v>
      </c>
      <c r="M196">
        <v>100</v>
      </c>
      <c r="N196" s="1" t="s">
        <v>306</v>
      </c>
      <c r="O196">
        <v>0</v>
      </c>
      <c r="Q196">
        <v>20057</v>
      </c>
      <c r="R196" s="4" t="s">
        <v>584</v>
      </c>
      <c r="S196" s="4" t="str">
        <f t="shared" si="131"/>
        <v>被动攻击大lv17</v>
      </c>
      <c r="T196" t="s">
        <v>307</v>
      </c>
      <c r="Y196" t="s">
        <v>419</v>
      </c>
      <c r="Z196">
        <f>INT(VLOOKUP($I196,角色属性概况!$I:$N,VLOOKUP($H196,对应表!$AD:$AE,2,FALSE),FALSE)*$J196)</f>
        <v>3434</v>
      </c>
      <c r="AI196" s="12" t="str">
        <f t="shared" si="135"/>
        <v>ATK:3434</v>
      </c>
      <c r="AR196">
        <v>999</v>
      </c>
      <c r="AU196" s="4"/>
      <c r="AV196" s="4"/>
      <c r="AW196" s="4"/>
      <c r="AX196" s="4"/>
      <c r="AZ196" s="12" t="str">
        <f t="shared" si="136"/>
        <v/>
      </c>
      <c r="BA196" s="12" t="str">
        <f t="shared" si="123"/>
        <v/>
      </c>
      <c r="BB196" s="12" t="str">
        <f t="shared" si="124"/>
        <v/>
      </c>
      <c r="BC196" s="12" t="str">
        <f t="shared" si="125"/>
        <v/>
      </c>
      <c r="BD196" s="12" t="str">
        <f t="shared" si="126"/>
        <v/>
      </c>
      <c r="BE196" s="12" t="str">
        <f t="shared" si="127"/>
        <v/>
      </c>
      <c r="BF196" s="12" t="str">
        <f>_xlfn.IFNA(VLOOKUP(Y196,对应表!$Z:$AA,2,FALSE)&amp;Z196,"")</f>
        <v>ATK:3434</v>
      </c>
      <c r="BG196" s="12" t="str">
        <f>_xlfn.IFNA(VLOOKUP(AA196,对应表!$Z:$AA,2,FALSE)&amp;AB196,"")</f>
        <v/>
      </c>
      <c r="BH196" s="12" t="str">
        <f>_xlfn.IFNA(VLOOKUP(AC196,对应表!$Z:$AA,2,FALSE)&amp;AD196,"")</f>
        <v/>
      </c>
      <c r="BI196" s="12" t="str">
        <f>_xlfn.IFNA(VLOOKUP(AE196,对应表!$Z:$AA,2,FALSE)&amp;AF196,"")</f>
        <v/>
      </c>
      <c r="BJ196" s="12" t="str">
        <f>_xlfn.IFNA(VLOOKUP(AG196,对应表!$Z:$AA,2,FALSE)&amp;AH196,"")</f>
        <v/>
      </c>
      <c r="BL196">
        <f t="shared" si="128"/>
        <v>3434</v>
      </c>
      <c r="BM196" t="str">
        <f t="shared" si="129"/>
        <v/>
      </c>
    </row>
    <row r="197" spans="8:65" x14ac:dyDescent="0.15">
      <c r="H197" t="s">
        <v>1138</v>
      </c>
      <c r="I197">
        <v>18</v>
      </c>
      <c r="J197">
        <v>0.25</v>
      </c>
      <c r="K197" t="str">
        <f t="shared" si="134"/>
        <v>被动攻击大lv18</v>
      </c>
      <c r="L197" s="6" t="str">
        <f>Q197&amp;":"&amp;M197&amp;":"&amp;VLOOKUP(N197,对应表!B:C,2,FALSE)&amp;":"&amp;IF(buff!O197="",0,O197)</f>
        <v>20058:100:1:0</v>
      </c>
      <c r="M197">
        <v>100</v>
      </c>
      <c r="N197" s="1" t="s">
        <v>306</v>
      </c>
      <c r="O197">
        <v>0</v>
      </c>
      <c r="Q197">
        <v>20058</v>
      </c>
      <c r="R197" s="4" t="s">
        <v>585</v>
      </c>
      <c r="S197" s="4" t="str">
        <f t="shared" si="131"/>
        <v>被动攻击大lv18</v>
      </c>
      <c r="T197" t="s">
        <v>307</v>
      </c>
      <c r="Y197" t="s">
        <v>419</v>
      </c>
      <c r="Z197">
        <f>INT(VLOOKUP($I197,角色属性概况!$I:$N,VLOOKUP($H197,对应表!$AD:$AE,2,FALSE),FALSE)*$J197)</f>
        <v>4228</v>
      </c>
      <c r="AI197" s="12" t="str">
        <f t="shared" si="135"/>
        <v>ATK:4228</v>
      </c>
      <c r="AR197">
        <v>999</v>
      </c>
      <c r="AU197" s="4"/>
      <c r="AV197" s="4"/>
      <c r="AW197" s="4"/>
      <c r="AX197" s="4"/>
      <c r="AZ197" s="12" t="str">
        <f t="shared" si="136"/>
        <v/>
      </c>
      <c r="BA197" s="12" t="str">
        <f t="shared" si="123"/>
        <v/>
      </c>
      <c r="BB197" s="12" t="str">
        <f t="shared" si="124"/>
        <v/>
      </c>
      <c r="BC197" s="12" t="str">
        <f t="shared" si="125"/>
        <v/>
      </c>
      <c r="BD197" s="12" t="str">
        <f t="shared" si="126"/>
        <v/>
      </c>
      <c r="BE197" s="12" t="str">
        <f t="shared" si="127"/>
        <v/>
      </c>
      <c r="BF197" s="12" t="str">
        <f>_xlfn.IFNA(VLOOKUP(Y197,对应表!$Z:$AA,2,FALSE)&amp;Z197,"")</f>
        <v>ATK:4228</v>
      </c>
      <c r="BG197" s="12" t="str">
        <f>_xlfn.IFNA(VLOOKUP(AA197,对应表!$Z:$AA,2,FALSE)&amp;AB197,"")</f>
        <v/>
      </c>
      <c r="BH197" s="12" t="str">
        <f>_xlfn.IFNA(VLOOKUP(AC197,对应表!$Z:$AA,2,FALSE)&amp;AD197,"")</f>
        <v/>
      </c>
      <c r="BI197" s="12" t="str">
        <f>_xlfn.IFNA(VLOOKUP(AE197,对应表!$Z:$AA,2,FALSE)&amp;AF197,"")</f>
        <v/>
      </c>
      <c r="BJ197" s="12" t="str">
        <f>_xlfn.IFNA(VLOOKUP(AG197,对应表!$Z:$AA,2,FALSE)&amp;AH197,"")</f>
        <v/>
      </c>
      <c r="BL197">
        <f t="shared" si="128"/>
        <v>4228</v>
      </c>
      <c r="BM197" t="str">
        <f t="shared" si="129"/>
        <v/>
      </c>
    </row>
    <row r="198" spans="8:65" x14ac:dyDescent="0.15">
      <c r="H198" t="s">
        <v>1138</v>
      </c>
      <c r="I198">
        <v>19</v>
      </c>
      <c r="J198">
        <v>0.25</v>
      </c>
      <c r="K198" t="str">
        <f t="shared" si="134"/>
        <v>被动攻击大lv19</v>
      </c>
      <c r="L198" s="6" t="str">
        <f>Q198&amp;":"&amp;M198&amp;":"&amp;VLOOKUP(N198,对应表!B:C,2,FALSE)&amp;":"&amp;IF(buff!O198="",0,O198)</f>
        <v>20059:100:1:0</v>
      </c>
      <c r="M198">
        <v>100</v>
      </c>
      <c r="N198" s="1" t="s">
        <v>306</v>
      </c>
      <c r="O198">
        <v>0</v>
      </c>
      <c r="Q198">
        <v>20059</v>
      </c>
      <c r="R198" s="4" t="s">
        <v>586</v>
      </c>
      <c r="S198" s="4" t="str">
        <f t="shared" si="131"/>
        <v>被动攻击大lv19</v>
      </c>
      <c r="T198" t="s">
        <v>307</v>
      </c>
      <c r="Y198" t="s">
        <v>419</v>
      </c>
      <c r="Z198">
        <f>INT(VLOOKUP($I198,角色属性概况!$I:$N,VLOOKUP($H198,对应表!$AD:$AE,2,FALSE),FALSE)*$J198)</f>
        <v>5205</v>
      </c>
      <c r="AI198" s="12" t="str">
        <f t="shared" si="135"/>
        <v>ATK:5205</v>
      </c>
      <c r="AR198">
        <v>999</v>
      </c>
      <c r="AU198" s="4"/>
      <c r="AV198" s="4"/>
      <c r="AW198" s="4"/>
      <c r="AX198" s="4"/>
      <c r="AZ198" s="12" t="str">
        <f t="shared" si="136"/>
        <v/>
      </c>
      <c r="BA198" s="12" t="str">
        <f t="shared" si="123"/>
        <v/>
      </c>
      <c r="BB198" s="12" t="str">
        <f t="shared" si="124"/>
        <v/>
      </c>
      <c r="BC198" s="12" t="str">
        <f t="shared" si="125"/>
        <v/>
      </c>
      <c r="BD198" s="12" t="str">
        <f t="shared" si="126"/>
        <v/>
      </c>
      <c r="BE198" s="12" t="str">
        <f t="shared" si="127"/>
        <v/>
      </c>
      <c r="BF198" s="12" t="str">
        <f>_xlfn.IFNA(VLOOKUP(Y198,对应表!$Z:$AA,2,FALSE)&amp;Z198,"")</f>
        <v>ATK:5205</v>
      </c>
      <c r="BG198" s="12" t="str">
        <f>_xlfn.IFNA(VLOOKUP(AA198,对应表!$Z:$AA,2,FALSE)&amp;AB198,"")</f>
        <v/>
      </c>
      <c r="BH198" s="12" t="str">
        <f>_xlfn.IFNA(VLOOKUP(AC198,对应表!$Z:$AA,2,FALSE)&amp;AD198,"")</f>
        <v/>
      </c>
      <c r="BI198" s="12" t="str">
        <f>_xlfn.IFNA(VLOOKUP(AE198,对应表!$Z:$AA,2,FALSE)&amp;AF198,"")</f>
        <v/>
      </c>
      <c r="BJ198" s="12" t="str">
        <f>_xlfn.IFNA(VLOOKUP(AG198,对应表!$Z:$AA,2,FALSE)&amp;AH198,"")</f>
        <v/>
      </c>
      <c r="BL198">
        <f t="shared" si="128"/>
        <v>5205</v>
      </c>
      <c r="BM198" t="str">
        <f t="shared" si="129"/>
        <v/>
      </c>
    </row>
    <row r="199" spans="8:65" x14ac:dyDescent="0.15">
      <c r="H199" t="s">
        <v>1138</v>
      </c>
      <c r="I199">
        <v>20</v>
      </c>
      <c r="J199">
        <v>0.25</v>
      </c>
      <c r="K199" t="str">
        <f t="shared" si="134"/>
        <v>被动攻击大lv20</v>
      </c>
      <c r="L199" s="6" t="str">
        <f>Q199&amp;":"&amp;M199&amp;":"&amp;VLOOKUP(N199,对应表!B:C,2,FALSE)&amp;":"&amp;IF(buff!O199="",0,O199)</f>
        <v>20060:100:1:0</v>
      </c>
      <c r="M199">
        <v>100</v>
      </c>
      <c r="N199" s="1" t="s">
        <v>306</v>
      </c>
      <c r="O199">
        <v>0</v>
      </c>
      <c r="Q199">
        <v>20060</v>
      </c>
      <c r="R199" s="4" t="s">
        <v>587</v>
      </c>
      <c r="S199" s="4" t="str">
        <f t="shared" si="131"/>
        <v>被动攻击大lv20</v>
      </c>
      <c r="T199" t="s">
        <v>307</v>
      </c>
      <c r="Y199" t="s">
        <v>419</v>
      </c>
      <c r="Z199">
        <f>INT(VLOOKUP($I199,角色属性概况!$I:$N,VLOOKUP($H199,对应表!$AD:$AE,2,FALSE),FALSE)*$J199)</f>
        <v>6409</v>
      </c>
      <c r="AI199" s="12" t="str">
        <f t="shared" si="135"/>
        <v>ATK:6409</v>
      </c>
      <c r="AR199">
        <v>999</v>
      </c>
      <c r="AU199" s="4"/>
      <c r="AV199" s="4"/>
      <c r="AW199" s="4"/>
      <c r="AX199" s="4"/>
      <c r="AZ199" s="12" t="str">
        <f t="shared" si="136"/>
        <v/>
      </c>
      <c r="BA199" s="12" t="str">
        <f t="shared" si="123"/>
        <v/>
      </c>
      <c r="BB199" s="12" t="str">
        <f t="shared" si="124"/>
        <v/>
      </c>
      <c r="BC199" s="12" t="str">
        <f t="shared" si="125"/>
        <v/>
      </c>
      <c r="BD199" s="12" t="str">
        <f t="shared" si="126"/>
        <v/>
      </c>
      <c r="BE199" s="12" t="str">
        <f t="shared" si="127"/>
        <v/>
      </c>
      <c r="BF199" s="12" t="str">
        <f>_xlfn.IFNA(VLOOKUP(Y199,对应表!$Z:$AA,2,FALSE)&amp;Z199,"")</f>
        <v>ATK:6409</v>
      </c>
      <c r="BG199" s="12" t="str">
        <f>_xlfn.IFNA(VLOOKUP(AA199,对应表!$Z:$AA,2,FALSE)&amp;AB199,"")</f>
        <v/>
      </c>
      <c r="BH199" s="12" t="str">
        <f>_xlfn.IFNA(VLOOKUP(AC199,对应表!$Z:$AA,2,FALSE)&amp;AD199,"")</f>
        <v/>
      </c>
      <c r="BI199" s="12" t="str">
        <f>_xlfn.IFNA(VLOOKUP(AE199,对应表!$Z:$AA,2,FALSE)&amp;AF199,"")</f>
        <v/>
      </c>
      <c r="BJ199" s="12" t="str">
        <f>_xlfn.IFNA(VLOOKUP(AG199,对应表!$Z:$AA,2,FALSE)&amp;AH199,"")</f>
        <v/>
      </c>
      <c r="BL199">
        <f t="shared" si="128"/>
        <v>6409</v>
      </c>
      <c r="BM199" t="str">
        <f t="shared" si="129"/>
        <v/>
      </c>
    </row>
    <row r="200" spans="8:65" x14ac:dyDescent="0.15">
      <c r="H200" t="s">
        <v>1139</v>
      </c>
      <c r="I200">
        <v>1</v>
      </c>
      <c r="J200">
        <v>0.15</v>
      </c>
      <c r="K200" t="str">
        <f t="shared" si="134"/>
        <v>被动防御小lv1</v>
      </c>
      <c r="L200" s="6" t="str">
        <f>Q200&amp;":"&amp;M200&amp;":"&amp;VLOOKUP(N200,对应表!B:C,2,FALSE)&amp;":"&amp;IF(buff!O200="",0,O200)</f>
        <v>20061:100:1:0</v>
      </c>
      <c r="M200">
        <v>100</v>
      </c>
      <c r="N200" s="1" t="s">
        <v>306</v>
      </c>
      <c r="O200">
        <v>0</v>
      </c>
      <c r="Q200">
        <v>20061</v>
      </c>
      <c r="R200" s="4" t="s">
        <v>1163</v>
      </c>
      <c r="S200" s="4" t="str">
        <f>R200</f>
        <v>被动防御小lv1</v>
      </c>
      <c r="T200" t="s">
        <v>307</v>
      </c>
      <c r="Y200" t="s">
        <v>453</v>
      </c>
      <c r="Z200">
        <f>INT(VLOOKUP($I200,角色属性概况!$I:$N,VLOOKUP($H200,对应表!$AD:$AE,2,FALSE),FALSE)*$J200)</f>
        <v>57</v>
      </c>
      <c r="AI200" s="12" t="str">
        <f t="shared" si="135"/>
        <v>DEF:57</v>
      </c>
      <c r="AR200">
        <v>999</v>
      </c>
      <c r="AU200" s="4"/>
      <c r="AV200" s="4"/>
      <c r="AW200" s="4"/>
      <c r="AX200" s="4"/>
      <c r="AZ200" s="12" t="str">
        <f t="shared" si="136"/>
        <v/>
      </c>
      <c r="BA200" s="12" t="str">
        <f t="shared" si="123"/>
        <v/>
      </c>
      <c r="BB200" s="12" t="str">
        <f t="shared" si="124"/>
        <v/>
      </c>
      <c r="BC200" s="12" t="str">
        <f t="shared" si="125"/>
        <v/>
      </c>
      <c r="BD200" s="12" t="str">
        <f t="shared" si="126"/>
        <v/>
      </c>
      <c r="BE200" s="12" t="str">
        <f t="shared" si="127"/>
        <v/>
      </c>
      <c r="BF200" s="12" t="str">
        <f>_xlfn.IFNA(VLOOKUP(Y200,对应表!$Z:$AA,2,FALSE)&amp;Z200,"")</f>
        <v>DEF:57</v>
      </c>
      <c r="BG200" s="12" t="str">
        <f>_xlfn.IFNA(VLOOKUP(AA200,对应表!$Z:$AA,2,FALSE)&amp;AB200,"")</f>
        <v/>
      </c>
      <c r="BH200" s="12" t="str">
        <f>_xlfn.IFNA(VLOOKUP(AC200,对应表!$Z:$AA,2,FALSE)&amp;AD200,"")</f>
        <v/>
      </c>
      <c r="BI200" s="12" t="str">
        <f>_xlfn.IFNA(VLOOKUP(AE200,对应表!$Z:$AA,2,FALSE)&amp;AF200,"")</f>
        <v/>
      </c>
      <c r="BJ200" s="12" t="str">
        <f>_xlfn.IFNA(VLOOKUP(AG200,对应表!$Z:$AA,2,FALSE)&amp;AH200,"")</f>
        <v/>
      </c>
      <c r="BL200">
        <f t="shared" si="128"/>
        <v>57</v>
      </c>
      <c r="BM200" t="str">
        <f t="shared" si="129"/>
        <v/>
      </c>
    </row>
    <row r="201" spans="8:65" x14ac:dyDescent="0.15">
      <c r="H201" t="s">
        <v>1139</v>
      </c>
      <c r="I201">
        <v>2</v>
      </c>
      <c r="J201">
        <v>0.15</v>
      </c>
      <c r="K201" t="str">
        <f t="shared" si="134"/>
        <v>被动防御小lv2</v>
      </c>
      <c r="L201" s="6" t="str">
        <f>Q201&amp;":"&amp;M201&amp;":"&amp;VLOOKUP(N201,对应表!B:C,2,FALSE)&amp;":"&amp;IF(buff!O201="",0,O201)</f>
        <v>20062:100:1:0</v>
      </c>
      <c r="M201">
        <v>100</v>
      </c>
      <c r="N201" s="1" t="s">
        <v>306</v>
      </c>
      <c r="O201">
        <v>0</v>
      </c>
      <c r="Q201">
        <v>20062</v>
      </c>
      <c r="R201" s="4" t="s">
        <v>1164</v>
      </c>
      <c r="S201" s="4" t="str">
        <f t="shared" si="131"/>
        <v>被动防御小lv2</v>
      </c>
      <c r="T201" t="s">
        <v>307</v>
      </c>
      <c r="Y201" t="s">
        <v>453</v>
      </c>
      <c r="Z201">
        <f>INT(VLOOKUP($I201,角色属性概况!$I:$N,VLOOKUP($H201,对应表!$AD:$AE,2,FALSE),FALSE)*$J201)</f>
        <v>84</v>
      </c>
      <c r="AI201" s="12" t="str">
        <f t="shared" si="135"/>
        <v>DEF:84</v>
      </c>
      <c r="AR201">
        <v>999</v>
      </c>
      <c r="AU201" s="4"/>
      <c r="AV201" s="4"/>
      <c r="AW201" s="4"/>
      <c r="AX201" s="4"/>
      <c r="AZ201" s="12" t="str">
        <f t="shared" si="136"/>
        <v/>
      </c>
      <c r="BA201" s="12" t="str">
        <f t="shared" si="123"/>
        <v/>
      </c>
      <c r="BB201" s="12" t="str">
        <f t="shared" si="124"/>
        <v/>
      </c>
      <c r="BC201" s="12" t="str">
        <f t="shared" si="125"/>
        <v/>
      </c>
      <c r="BD201" s="12" t="str">
        <f t="shared" si="126"/>
        <v/>
      </c>
      <c r="BE201" s="12" t="str">
        <f t="shared" si="127"/>
        <v/>
      </c>
      <c r="BF201" s="12" t="str">
        <f>_xlfn.IFNA(VLOOKUP(Y201,对应表!$Z:$AA,2,FALSE)&amp;Z201,"")</f>
        <v>DEF:84</v>
      </c>
      <c r="BG201" s="12" t="str">
        <f>_xlfn.IFNA(VLOOKUP(AA201,对应表!$Z:$AA,2,FALSE)&amp;AB201,"")</f>
        <v/>
      </c>
      <c r="BH201" s="12" t="str">
        <f>_xlfn.IFNA(VLOOKUP(AC201,对应表!$Z:$AA,2,FALSE)&amp;AD201,"")</f>
        <v/>
      </c>
      <c r="BI201" s="12" t="str">
        <f>_xlfn.IFNA(VLOOKUP(AE201,对应表!$Z:$AA,2,FALSE)&amp;AF201,"")</f>
        <v/>
      </c>
      <c r="BJ201" s="12" t="str">
        <f>_xlfn.IFNA(VLOOKUP(AG201,对应表!$Z:$AA,2,FALSE)&amp;AH201,"")</f>
        <v/>
      </c>
      <c r="BL201">
        <f t="shared" si="128"/>
        <v>84</v>
      </c>
      <c r="BM201" t="str">
        <f t="shared" si="129"/>
        <v/>
      </c>
    </row>
    <row r="202" spans="8:65" x14ac:dyDescent="0.15">
      <c r="H202" t="s">
        <v>1139</v>
      </c>
      <c r="I202">
        <v>3</v>
      </c>
      <c r="J202">
        <v>0.15</v>
      </c>
      <c r="K202" t="str">
        <f t="shared" si="134"/>
        <v>被动防御小lv3</v>
      </c>
      <c r="L202" s="6" t="str">
        <f>Q202&amp;":"&amp;M202&amp;":"&amp;VLOOKUP(N202,对应表!B:C,2,FALSE)&amp;":"&amp;IF(buff!O202="",0,O202)</f>
        <v>20063:100:1:0</v>
      </c>
      <c r="M202">
        <v>100</v>
      </c>
      <c r="N202" s="1" t="s">
        <v>306</v>
      </c>
      <c r="O202">
        <v>0</v>
      </c>
      <c r="Q202">
        <v>20063</v>
      </c>
      <c r="R202" s="4" t="s">
        <v>1165</v>
      </c>
      <c r="S202" s="4" t="str">
        <f t="shared" si="131"/>
        <v>被动防御小lv3</v>
      </c>
      <c r="T202" t="s">
        <v>307</v>
      </c>
      <c r="Y202" t="s">
        <v>453</v>
      </c>
      <c r="Z202">
        <f>INT(VLOOKUP($I202,角色属性概况!$I:$N,VLOOKUP($H202,对应表!$AD:$AE,2,FALSE),FALSE)*$J202)</f>
        <v>111</v>
      </c>
      <c r="AI202" s="12" t="str">
        <f t="shared" si="135"/>
        <v>DEF:111</v>
      </c>
      <c r="AR202">
        <v>999</v>
      </c>
      <c r="AU202" s="4"/>
      <c r="AV202" s="4"/>
      <c r="AW202" s="4"/>
      <c r="AX202" s="4"/>
      <c r="AZ202" s="12" t="str">
        <f t="shared" si="136"/>
        <v/>
      </c>
      <c r="BA202" s="12" t="str">
        <f t="shared" si="123"/>
        <v/>
      </c>
      <c r="BB202" s="12" t="str">
        <f t="shared" si="124"/>
        <v/>
      </c>
      <c r="BC202" s="12" t="str">
        <f t="shared" si="125"/>
        <v/>
      </c>
      <c r="BD202" s="12" t="str">
        <f t="shared" si="126"/>
        <v/>
      </c>
      <c r="BE202" s="12" t="str">
        <f t="shared" si="127"/>
        <v/>
      </c>
      <c r="BF202" s="12" t="str">
        <f>_xlfn.IFNA(VLOOKUP(Y202,对应表!$Z:$AA,2,FALSE)&amp;Z202,"")</f>
        <v>DEF:111</v>
      </c>
      <c r="BG202" s="12" t="str">
        <f>_xlfn.IFNA(VLOOKUP(AA202,对应表!$Z:$AA,2,FALSE)&amp;AB202,"")</f>
        <v/>
      </c>
      <c r="BH202" s="12" t="str">
        <f>_xlfn.IFNA(VLOOKUP(AC202,对应表!$Z:$AA,2,FALSE)&amp;AD202,"")</f>
        <v/>
      </c>
      <c r="BI202" s="12" t="str">
        <f>_xlfn.IFNA(VLOOKUP(AE202,对应表!$Z:$AA,2,FALSE)&amp;AF202,"")</f>
        <v/>
      </c>
      <c r="BJ202" s="12" t="str">
        <f>_xlfn.IFNA(VLOOKUP(AG202,对应表!$Z:$AA,2,FALSE)&amp;AH202,"")</f>
        <v/>
      </c>
      <c r="BL202">
        <f t="shared" ref="BL202:BL265" si="137">IF(Z202="",IF(U202="",AO202,U202),Z202)</f>
        <v>111</v>
      </c>
      <c r="BM202" t="str">
        <f t="shared" ref="BM202:BM265" si="138">IF(AB202="","",AB202)</f>
        <v/>
      </c>
    </row>
    <row r="203" spans="8:65" x14ac:dyDescent="0.15">
      <c r="H203" t="s">
        <v>1139</v>
      </c>
      <c r="I203">
        <v>4</v>
      </c>
      <c r="J203">
        <v>0.15</v>
      </c>
      <c r="K203" t="str">
        <f t="shared" si="134"/>
        <v>被动防御小lv4</v>
      </c>
      <c r="L203" s="6" t="str">
        <f>Q203&amp;":"&amp;M203&amp;":"&amp;VLOOKUP(N203,对应表!B:C,2,FALSE)&amp;":"&amp;IF(buff!O203="",0,O203)</f>
        <v>20064:100:1:0</v>
      </c>
      <c r="M203">
        <v>100</v>
      </c>
      <c r="N203" s="1" t="s">
        <v>306</v>
      </c>
      <c r="O203">
        <v>0</v>
      </c>
      <c r="Q203">
        <v>20064</v>
      </c>
      <c r="R203" s="4" t="s">
        <v>1166</v>
      </c>
      <c r="S203" s="4" t="str">
        <f t="shared" si="131"/>
        <v>被动防御小lv4</v>
      </c>
      <c r="T203" t="s">
        <v>307</v>
      </c>
      <c r="Y203" t="s">
        <v>453</v>
      </c>
      <c r="Z203">
        <f>INT(VLOOKUP($I203,角色属性概况!$I:$N,VLOOKUP($H203,对应表!$AD:$AE,2,FALSE),FALSE)*$J203)</f>
        <v>137</v>
      </c>
      <c r="AI203" s="12" t="str">
        <f t="shared" si="135"/>
        <v>DEF:137</v>
      </c>
      <c r="AR203">
        <v>999</v>
      </c>
      <c r="AU203" s="4"/>
      <c r="AV203" s="4"/>
      <c r="AW203" s="4"/>
      <c r="AX203" s="4"/>
      <c r="AZ203" s="12" t="str">
        <f t="shared" si="136"/>
        <v/>
      </c>
      <c r="BA203" s="12" t="str">
        <f t="shared" si="123"/>
        <v/>
      </c>
      <c r="BB203" s="12" t="str">
        <f t="shared" si="124"/>
        <v/>
      </c>
      <c r="BC203" s="12" t="str">
        <f t="shared" si="125"/>
        <v/>
      </c>
      <c r="BD203" s="12" t="str">
        <f t="shared" si="126"/>
        <v/>
      </c>
      <c r="BE203" s="12" t="str">
        <f t="shared" si="127"/>
        <v/>
      </c>
      <c r="BF203" s="12" t="str">
        <f>_xlfn.IFNA(VLOOKUP(Y203,对应表!$Z:$AA,2,FALSE)&amp;Z203,"")</f>
        <v>DEF:137</v>
      </c>
      <c r="BG203" s="12" t="str">
        <f>_xlfn.IFNA(VLOOKUP(AA203,对应表!$Z:$AA,2,FALSE)&amp;AB203,"")</f>
        <v/>
      </c>
      <c r="BH203" s="12" t="str">
        <f>_xlfn.IFNA(VLOOKUP(AC203,对应表!$Z:$AA,2,FALSE)&amp;AD203,"")</f>
        <v/>
      </c>
      <c r="BI203" s="12" t="str">
        <f>_xlfn.IFNA(VLOOKUP(AE203,对应表!$Z:$AA,2,FALSE)&amp;AF203,"")</f>
        <v/>
      </c>
      <c r="BJ203" s="12" t="str">
        <f>_xlfn.IFNA(VLOOKUP(AG203,对应表!$Z:$AA,2,FALSE)&amp;AH203,"")</f>
        <v/>
      </c>
      <c r="BL203">
        <f t="shared" si="137"/>
        <v>137</v>
      </c>
      <c r="BM203" t="str">
        <f t="shared" si="138"/>
        <v/>
      </c>
    </row>
    <row r="204" spans="8:65" x14ac:dyDescent="0.15">
      <c r="H204" t="s">
        <v>1139</v>
      </c>
      <c r="I204">
        <v>5</v>
      </c>
      <c r="J204">
        <v>0.15</v>
      </c>
      <c r="K204" t="str">
        <f t="shared" si="134"/>
        <v>被动防御小lv5</v>
      </c>
      <c r="L204" s="6" t="str">
        <f>Q204&amp;":"&amp;M204&amp;":"&amp;VLOOKUP(N204,对应表!B:C,2,FALSE)&amp;":"&amp;IF(buff!O204="",0,O204)</f>
        <v>20065:100:1:0</v>
      </c>
      <c r="M204">
        <v>100</v>
      </c>
      <c r="N204" s="1" t="s">
        <v>306</v>
      </c>
      <c r="O204">
        <v>0</v>
      </c>
      <c r="Q204">
        <v>20065</v>
      </c>
      <c r="R204" s="4" t="s">
        <v>1167</v>
      </c>
      <c r="S204" s="4" t="str">
        <f t="shared" si="131"/>
        <v>被动防御小lv5</v>
      </c>
      <c r="T204" t="s">
        <v>307</v>
      </c>
      <c r="Y204" t="s">
        <v>453</v>
      </c>
      <c r="Z204">
        <f>INT(VLOOKUP($I204,角色属性概况!$I:$N,VLOOKUP($H204,对应表!$AD:$AE,2,FALSE),FALSE)*$J204)</f>
        <v>169</v>
      </c>
      <c r="AI204" s="12" t="str">
        <f t="shared" si="135"/>
        <v>DEF:169</v>
      </c>
      <c r="AR204">
        <v>999</v>
      </c>
      <c r="AU204" s="4"/>
      <c r="AV204" s="4"/>
      <c r="AW204" s="4"/>
      <c r="AX204" s="4"/>
      <c r="AZ204" s="12" t="str">
        <f t="shared" si="136"/>
        <v/>
      </c>
      <c r="BA204" s="12" t="str">
        <f t="shared" ref="BA204:BA267" si="139">IF(_xlfn.IFNA(VLOOKUP(AU204,$K:$L,2,FALSE),"")=0,"",_xlfn.IFNA(VLOOKUP(AU204,$K:$L,2,FALSE),""))</f>
        <v/>
      </c>
      <c r="BB204" s="12" t="str">
        <f t="shared" ref="BB204:BB267" si="140">IF(_xlfn.IFNA(VLOOKUP(AV204,$K:$L,2,FALSE),"")=0,"",_xlfn.IFNA(VLOOKUP(AV204,$K:$L,2,FALSE),""))</f>
        <v/>
      </c>
      <c r="BC204" s="12" t="str">
        <f t="shared" ref="BC204:BC267" si="141">IF(_xlfn.IFNA(VLOOKUP(AW204,$K:$L,2,FALSE),"")=0,"",_xlfn.IFNA(VLOOKUP(AW204,$K:$L,2,FALSE),""))</f>
        <v/>
      </c>
      <c r="BD204" s="12" t="str">
        <f t="shared" ref="BD204:BD267" si="142">IF(_xlfn.IFNA(VLOOKUP(AX204,$K:$L,2,FALSE),"")=0,"",_xlfn.IFNA(VLOOKUP(AX204,$K:$L,2,FALSE),""))</f>
        <v/>
      </c>
      <c r="BE204" s="12" t="str">
        <f t="shared" ref="BE204:BE267" si="143">IF(_xlfn.IFNA(VLOOKUP(AY204,$K:$L,2,FALSE),"")=0,"",_xlfn.IFNA(VLOOKUP(AY204,$K:$L,2,FALSE),""))</f>
        <v/>
      </c>
      <c r="BF204" s="12" t="str">
        <f>_xlfn.IFNA(VLOOKUP(Y204,对应表!$Z:$AA,2,FALSE)&amp;Z204,"")</f>
        <v>DEF:169</v>
      </c>
      <c r="BG204" s="12" t="str">
        <f>_xlfn.IFNA(VLOOKUP(AA204,对应表!$Z:$AA,2,FALSE)&amp;AB204,"")</f>
        <v/>
      </c>
      <c r="BH204" s="12" t="str">
        <f>_xlfn.IFNA(VLOOKUP(AC204,对应表!$Z:$AA,2,FALSE)&amp;AD204,"")</f>
        <v/>
      </c>
      <c r="BI204" s="12" t="str">
        <f>_xlfn.IFNA(VLOOKUP(AE204,对应表!$Z:$AA,2,FALSE)&amp;AF204,"")</f>
        <v/>
      </c>
      <c r="BJ204" s="12" t="str">
        <f>_xlfn.IFNA(VLOOKUP(AG204,对应表!$Z:$AA,2,FALSE)&amp;AH204,"")</f>
        <v/>
      </c>
      <c r="BL204">
        <f t="shared" si="137"/>
        <v>169</v>
      </c>
      <c r="BM204" t="str">
        <f t="shared" si="138"/>
        <v/>
      </c>
    </row>
    <row r="205" spans="8:65" x14ac:dyDescent="0.15">
      <c r="H205" t="s">
        <v>1139</v>
      </c>
      <c r="I205">
        <v>6</v>
      </c>
      <c r="J205">
        <v>0.15</v>
      </c>
      <c r="K205" t="str">
        <f t="shared" si="134"/>
        <v>被动防御小lv6</v>
      </c>
      <c r="L205" s="6" t="str">
        <f>Q205&amp;":"&amp;M205&amp;":"&amp;VLOOKUP(N205,对应表!B:C,2,FALSE)&amp;":"&amp;IF(buff!O205="",0,O205)</f>
        <v>20066:100:1:0</v>
      </c>
      <c r="M205">
        <v>100</v>
      </c>
      <c r="N205" s="1" t="s">
        <v>306</v>
      </c>
      <c r="O205">
        <v>0</v>
      </c>
      <c r="Q205">
        <v>20066</v>
      </c>
      <c r="R205" s="4" t="s">
        <v>1168</v>
      </c>
      <c r="S205" s="4" t="str">
        <f t="shared" ref="S205:S259" si="144">R205</f>
        <v>被动防御小lv6</v>
      </c>
      <c r="T205" t="s">
        <v>307</v>
      </c>
      <c r="Y205" t="s">
        <v>453</v>
      </c>
      <c r="Z205">
        <f>INT(VLOOKUP($I205,角色属性概况!$I:$N,VLOOKUP($H205,对应表!$AD:$AE,2,FALSE),FALSE)*$J205)</f>
        <v>208</v>
      </c>
      <c r="AI205" s="12" t="str">
        <f t="shared" si="135"/>
        <v>DEF:208</v>
      </c>
      <c r="AR205">
        <v>999</v>
      </c>
      <c r="AU205" s="4"/>
      <c r="AV205" s="4"/>
      <c r="AW205" s="4"/>
      <c r="AX205" s="4"/>
      <c r="AZ205" s="12" t="str">
        <f t="shared" si="136"/>
        <v/>
      </c>
      <c r="BA205" s="12" t="str">
        <f t="shared" si="139"/>
        <v/>
      </c>
      <c r="BB205" s="12" t="str">
        <f t="shared" si="140"/>
        <v/>
      </c>
      <c r="BC205" s="12" t="str">
        <f t="shared" si="141"/>
        <v/>
      </c>
      <c r="BD205" s="12" t="str">
        <f t="shared" si="142"/>
        <v/>
      </c>
      <c r="BE205" s="12" t="str">
        <f t="shared" si="143"/>
        <v/>
      </c>
      <c r="BF205" s="12" t="str">
        <f>_xlfn.IFNA(VLOOKUP(Y205,对应表!$Z:$AA,2,FALSE)&amp;Z205,"")</f>
        <v>DEF:208</v>
      </c>
      <c r="BG205" s="12" t="str">
        <f>_xlfn.IFNA(VLOOKUP(AA205,对应表!$Z:$AA,2,FALSE)&amp;AB205,"")</f>
        <v/>
      </c>
      <c r="BH205" s="12" t="str">
        <f>_xlfn.IFNA(VLOOKUP(AC205,对应表!$Z:$AA,2,FALSE)&amp;AD205,"")</f>
        <v/>
      </c>
      <c r="BI205" s="12" t="str">
        <f>_xlfn.IFNA(VLOOKUP(AE205,对应表!$Z:$AA,2,FALSE)&amp;AF205,"")</f>
        <v/>
      </c>
      <c r="BJ205" s="12" t="str">
        <f>_xlfn.IFNA(VLOOKUP(AG205,对应表!$Z:$AA,2,FALSE)&amp;AH205,"")</f>
        <v/>
      </c>
      <c r="BL205">
        <f t="shared" si="137"/>
        <v>208</v>
      </c>
      <c r="BM205" t="str">
        <f t="shared" si="138"/>
        <v/>
      </c>
    </row>
    <row r="206" spans="8:65" x14ac:dyDescent="0.15">
      <c r="H206" t="s">
        <v>1139</v>
      </c>
      <c r="I206">
        <v>7</v>
      </c>
      <c r="J206">
        <v>0.15</v>
      </c>
      <c r="K206" t="str">
        <f t="shared" si="134"/>
        <v>被动防御小lv7</v>
      </c>
      <c r="L206" s="6" t="str">
        <f>Q206&amp;":"&amp;M206&amp;":"&amp;VLOOKUP(N206,对应表!B:C,2,FALSE)&amp;":"&amp;IF(buff!O206="",0,O206)</f>
        <v>20067:100:1:0</v>
      </c>
      <c r="M206">
        <v>100</v>
      </c>
      <c r="N206" s="1" t="s">
        <v>306</v>
      </c>
      <c r="O206">
        <v>0</v>
      </c>
      <c r="Q206">
        <v>20067</v>
      </c>
      <c r="R206" s="4" t="s">
        <v>1169</v>
      </c>
      <c r="S206" s="4" t="str">
        <f t="shared" si="144"/>
        <v>被动防御小lv7</v>
      </c>
      <c r="T206" t="s">
        <v>307</v>
      </c>
      <c r="Y206" t="s">
        <v>453</v>
      </c>
      <c r="Z206">
        <f>INT(VLOOKUP($I206,角色属性概况!$I:$N,VLOOKUP($H206,对应表!$AD:$AE,2,FALSE),FALSE)*$J206)</f>
        <v>257</v>
      </c>
      <c r="AI206" s="12" t="str">
        <f t="shared" si="135"/>
        <v>DEF:257</v>
      </c>
      <c r="AR206">
        <v>999</v>
      </c>
      <c r="AU206" s="4"/>
      <c r="AV206" s="4"/>
      <c r="AW206" s="4"/>
      <c r="AX206" s="4"/>
      <c r="AZ206" s="12" t="str">
        <f t="shared" si="136"/>
        <v/>
      </c>
      <c r="BA206" s="12" t="str">
        <f t="shared" si="139"/>
        <v/>
      </c>
      <c r="BB206" s="12" t="str">
        <f t="shared" si="140"/>
        <v/>
      </c>
      <c r="BC206" s="12" t="str">
        <f t="shared" si="141"/>
        <v/>
      </c>
      <c r="BD206" s="12" t="str">
        <f t="shared" si="142"/>
        <v/>
      </c>
      <c r="BE206" s="12" t="str">
        <f t="shared" si="143"/>
        <v/>
      </c>
      <c r="BF206" s="12" t="str">
        <f>_xlfn.IFNA(VLOOKUP(Y206,对应表!$Z:$AA,2,FALSE)&amp;Z206,"")</f>
        <v>DEF:257</v>
      </c>
      <c r="BG206" s="12" t="str">
        <f>_xlfn.IFNA(VLOOKUP(AA206,对应表!$Z:$AA,2,FALSE)&amp;AB206,"")</f>
        <v/>
      </c>
      <c r="BH206" s="12" t="str">
        <f>_xlfn.IFNA(VLOOKUP(AC206,对应表!$Z:$AA,2,FALSE)&amp;AD206,"")</f>
        <v/>
      </c>
      <c r="BI206" s="12" t="str">
        <f>_xlfn.IFNA(VLOOKUP(AE206,对应表!$Z:$AA,2,FALSE)&amp;AF206,"")</f>
        <v/>
      </c>
      <c r="BJ206" s="12" t="str">
        <f>_xlfn.IFNA(VLOOKUP(AG206,对应表!$Z:$AA,2,FALSE)&amp;AH206,"")</f>
        <v/>
      </c>
      <c r="BL206">
        <f t="shared" si="137"/>
        <v>257</v>
      </c>
      <c r="BM206" t="str">
        <f t="shared" si="138"/>
        <v/>
      </c>
    </row>
    <row r="207" spans="8:65" x14ac:dyDescent="0.15">
      <c r="H207" t="s">
        <v>1139</v>
      </c>
      <c r="I207">
        <v>8</v>
      </c>
      <c r="J207">
        <v>0.15</v>
      </c>
      <c r="K207" t="str">
        <f t="shared" si="134"/>
        <v>被动防御小lv8</v>
      </c>
      <c r="L207" s="6" t="str">
        <f>Q207&amp;":"&amp;M207&amp;":"&amp;VLOOKUP(N207,对应表!B:C,2,FALSE)&amp;":"&amp;IF(buff!O207="",0,O207)</f>
        <v>20068:100:1:0</v>
      </c>
      <c r="M207">
        <v>100</v>
      </c>
      <c r="N207" s="1" t="s">
        <v>306</v>
      </c>
      <c r="O207">
        <v>0</v>
      </c>
      <c r="Q207">
        <v>20068</v>
      </c>
      <c r="R207" s="4" t="s">
        <v>1170</v>
      </c>
      <c r="S207" s="4" t="str">
        <f t="shared" si="144"/>
        <v>被动防御小lv8</v>
      </c>
      <c r="T207" t="s">
        <v>307</v>
      </c>
      <c r="Y207" t="s">
        <v>453</v>
      </c>
      <c r="Z207">
        <f>INT(VLOOKUP($I207,角色属性概况!$I:$N,VLOOKUP($H207,对应表!$AD:$AE,2,FALSE),FALSE)*$J207)</f>
        <v>316</v>
      </c>
      <c r="AI207" s="12" t="str">
        <f t="shared" si="135"/>
        <v>DEF:316</v>
      </c>
      <c r="AR207">
        <v>999</v>
      </c>
      <c r="AU207" s="4"/>
      <c r="AV207" s="4"/>
      <c r="AW207" s="4"/>
      <c r="AX207" s="4"/>
      <c r="AZ207" s="12" t="str">
        <f t="shared" si="136"/>
        <v/>
      </c>
      <c r="BA207" s="12" t="str">
        <f t="shared" si="139"/>
        <v/>
      </c>
      <c r="BB207" s="12" t="str">
        <f t="shared" si="140"/>
        <v/>
      </c>
      <c r="BC207" s="12" t="str">
        <f t="shared" si="141"/>
        <v/>
      </c>
      <c r="BD207" s="12" t="str">
        <f t="shared" si="142"/>
        <v/>
      </c>
      <c r="BE207" s="12" t="str">
        <f t="shared" si="143"/>
        <v/>
      </c>
      <c r="BF207" s="12" t="str">
        <f>_xlfn.IFNA(VLOOKUP(Y207,对应表!$Z:$AA,2,FALSE)&amp;Z207,"")</f>
        <v>DEF:316</v>
      </c>
      <c r="BG207" s="12" t="str">
        <f>_xlfn.IFNA(VLOOKUP(AA207,对应表!$Z:$AA,2,FALSE)&amp;AB207,"")</f>
        <v/>
      </c>
      <c r="BH207" s="12" t="str">
        <f>_xlfn.IFNA(VLOOKUP(AC207,对应表!$Z:$AA,2,FALSE)&amp;AD207,"")</f>
        <v/>
      </c>
      <c r="BI207" s="12" t="str">
        <f>_xlfn.IFNA(VLOOKUP(AE207,对应表!$Z:$AA,2,FALSE)&amp;AF207,"")</f>
        <v/>
      </c>
      <c r="BJ207" s="12" t="str">
        <f>_xlfn.IFNA(VLOOKUP(AG207,对应表!$Z:$AA,2,FALSE)&amp;AH207,"")</f>
        <v/>
      </c>
      <c r="BL207">
        <f t="shared" si="137"/>
        <v>316</v>
      </c>
      <c r="BM207" t="str">
        <f t="shared" si="138"/>
        <v/>
      </c>
    </row>
    <row r="208" spans="8:65" x14ac:dyDescent="0.15">
      <c r="H208" t="s">
        <v>1139</v>
      </c>
      <c r="I208">
        <v>9</v>
      </c>
      <c r="J208">
        <v>0.15</v>
      </c>
      <c r="K208" t="str">
        <f t="shared" si="134"/>
        <v>被动防御小lv9</v>
      </c>
      <c r="L208" s="6" t="str">
        <f>Q208&amp;":"&amp;M208&amp;":"&amp;VLOOKUP(N208,对应表!B:C,2,FALSE)&amp;":"&amp;IF(buff!O208="",0,O208)</f>
        <v>20069:100:1:0</v>
      </c>
      <c r="M208">
        <v>100</v>
      </c>
      <c r="N208" s="1" t="s">
        <v>306</v>
      </c>
      <c r="O208">
        <v>0</v>
      </c>
      <c r="Q208">
        <v>20069</v>
      </c>
      <c r="R208" s="4" t="s">
        <v>1171</v>
      </c>
      <c r="S208" s="4" t="str">
        <f t="shared" si="144"/>
        <v>被动防御小lv9</v>
      </c>
      <c r="T208" t="s">
        <v>307</v>
      </c>
      <c r="Y208" t="s">
        <v>453</v>
      </c>
      <c r="Z208">
        <f>INT(VLOOKUP($I208,角色属性概况!$I:$N,VLOOKUP($H208,对应表!$AD:$AE,2,FALSE),FALSE)*$J208)</f>
        <v>390</v>
      </c>
      <c r="AI208" s="12" t="str">
        <f t="shared" si="135"/>
        <v>DEF:390</v>
      </c>
      <c r="AR208">
        <v>999</v>
      </c>
      <c r="AU208" s="4"/>
      <c r="AV208" s="4"/>
      <c r="AW208" s="4"/>
      <c r="AX208" s="4"/>
      <c r="AZ208" s="12" t="str">
        <f t="shared" si="136"/>
        <v/>
      </c>
      <c r="BA208" s="12" t="str">
        <f t="shared" si="139"/>
        <v/>
      </c>
      <c r="BB208" s="12" t="str">
        <f t="shared" si="140"/>
        <v/>
      </c>
      <c r="BC208" s="12" t="str">
        <f t="shared" si="141"/>
        <v/>
      </c>
      <c r="BD208" s="12" t="str">
        <f t="shared" si="142"/>
        <v/>
      </c>
      <c r="BE208" s="12" t="str">
        <f t="shared" si="143"/>
        <v/>
      </c>
      <c r="BF208" s="12" t="str">
        <f>_xlfn.IFNA(VLOOKUP(Y208,对应表!$Z:$AA,2,FALSE)&amp;Z208,"")</f>
        <v>DEF:390</v>
      </c>
      <c r="BG208" s="12" t="str">
        <f>_xlfn.IFNA(VLOOKUP(AA208,对应表!$Z:$AA,2,FALSE)&amp;AB208,"")</f>
        <v/>
      </c>
      <c r="BH208" s="12" t="str">
        <f>_xlfn.IFNA(VLOOKUP(AC208,对应表!$Z:$AA,2,FALSE)&amp;AD208,"")</f>
        <v/>
      </c>
      <c r="BI208" s="12" t="str">
        <f>_xlfn.IFNA(VLOOKUP(AE208,对应表!$Z:$AA,2,FALSE)&amp;AF208,"")</f>
        <v/>
      </c>
      <c r="BJ208" s="12" t="str">
        <f>_xlfn.IFNA(VLOOKUP(AG208,对应表!$Z:$AA,2,FALSE)&amp;AH208,"")</f>
        <v/>
      </c>
      <c r="BL208">
        <f t="shared" si="137"/>
        <v>390</v>
      </c>
      <c r="BM208" t="str">
        <f t="shared" si="138"/>
        <v/>
      </c>
    </row>
    <row r="209" spans="8:65" x14ac:dyDescent="0.15">
      <c r="H209" t="s">
        <v>1139</v>
      </c>
      <c r="I209">
        <v>10</v>
      </c>
      <c r="J209">
        <v>0.15</v>
      </c>
      <c r="K209" t="str">
        <f t="shared" si="134"/>
        <v>被动防御小lv10</v>
      </c>
      <c r="L209" s="6" t="str">
        <f>Q209&amp;":"&amp;M209&amp;":"&amp;VLOOKUP(N209,对应表!B:C,2,FALSE)&amp;":"&amp;IF(buff!O209="",0,O209)</f>
        <v>20070:100:1:0</v>
      </c>
      <c r="M209">
        <v>100</v>
      </c>
      <c r="N209" s="1" t="s">
        <v>306</v>
      </c>
      <c r="O209">
        <v>0</v>
      </c>
      <c r="Q209">
        <v>20070</v>
      </c>
      <c r="R209" s="4" t="s">
        <v>1172</v>
      </c>
      <c r="S209" s="4" t="str">
        <f t="shared" si="144"/>
        <v>被动防御小lv10</v>
      </c>
      <c r="T209" t="s">
        <v>307</v>
      </c>
      <c r="Y209" t="s">
        <v>453</v>
      </c>
      <c r="Z209">
        <f>INT(VLOOKUP($I209,角色属性概况!$I:$N,VLOOKUP($H209,对应表!$AD:$AE,2,FALSE),FALSE)*$J209)</f>
        <v>480</v>
      </c>
      <c r="AI209" s="12" t="str">
        <f t="shared" si="135"/>
        <v>DEF:480</v>
      </c>
      <c r="AR209">
        <v>999</v>
      </c>
      <c r="AU209" s="4"/>
      <c r="AV209" s="4"/>
      <c r="AW209" s="4"/>
      <c r="AX209" s="4"/>
      <c r="AZ209" s="12" t="str">
        <f t="shared" si="136"/>
        <v/>
      </c>
      <c r="BA209" s="12" t="str">
        <f t="shared" si="139"/>
        <v/>
      </c>
      <c r="BB209" s="12" t="str">
        <f t="shared" si="140"/>
        <v/>
      </c>
      <c r="BC209" s="12" t="str">
        <f t="shared" si="141"/>
        <v/>
      </c>
      <c r="BD209" s="12" t="str">
        <f t="shared" si="142"/>
        <v/>
      </c>
      <c r="BE209" s="12" t="str">
        <f t="shared" si="143"/>
        <v/>
      </c>
      <c r="BF209" s="12" t="str">
        <f>_xlfn.IFNA(VLOOKUP(Y209,对应表!$Z:$AA,2,FALSE)&amp;Z209,"")</f>
        <v>DEF:480</v>
      </c>
      <c r="BG209" s="12" t="str">
        <f>_xlfn.IFNA(VLOOKUP(AA209,对应表!$Z:$AA,2,FALSE)&amp;AB209,"")</f>
        <v/>
      </c>
      <c r="BH209" s="12" t="str">
        <f>_xlfn.IFNA(VLOOKUP(AC209,对应表!$Z:$AA,2,FALSE)&amp;AD209,"")</f>
        <v/>
      </c>
      <c r="BI209" s="12" t="str">
        <f>_xlfn.IFNA(VLOOKUP(AE209,对应表!$Z:$AA,2,FALSE)&amp;AF209,"")</f>
        <v/>
      </c>
      <c r="BJ209" s="12" t="str">
        <f>_xlfn.IFNA(VLOOKUP(AG209,对应表!$Z:$AA,2,FALSE)&amp;AH209,"")</f>
        <v/>
      </c>
      <c r="BL209">
        <f t="shared" si="137"/>
        <v>480</v>
      </c>
      <c r="BM209" t="str">
        <f t="shared" si="138"/>
        <v/>
      </c>
    </row>
    <row r="210" spans="8:65" x14ac:dyDescent="0.15">
      <c r="H210" t="s">
        <v>1139</v>
      </c>
      <c r="I210">
        <v>11</v>
      </c>
      <c r="J210">
        <v>0.15</v>
      </c>
      <c r="K210" t="str">
        <f t="shared" si="134"/>
        <v>被动防御小lv11</v>
      </c>
      <c r="L210" s="6" t="str">
        <f>Q210&amp;":"&amp;M210&amp;":"&amp;VLOOKUP(N210,对应表!B:C,2,FALSE)&amp;":"&amp;IF(buff!O210="",0,O210)</f>
        <v>20071:100:1:0</v>
      </c>
      <c r="M210">
        <v>100</v>
      </c>
      <c r="N210" s="1" t="s">
        <v>306</v>
      </c>
      <c r="O210">
        <v>0</v>
      </c>
      <c r="Q210">
        <v>20071</v>
      </c>
      <c r="R210" s="4" t="s">
        <v>1173</v>
      </c>
      <c r="S210" s="4" t="str">
        <f t="shared" si="144"/>
        <v>被动防御小lv11</v>
      </c>
      <c r="T210" t="s">
        <v>307</v>
      </c>
      <c r="Y210" t="s">
        <v>453</v>
      </c>
      <c r="Z210">
        <f>INT(VLOOKUP($I210,角色属性概况!$I:$N,VLOOKUP($H210,对应表!$AD:$AE,2,FALSE),FALSE)*$J210)</f>
        <v>591</v>
      </c>
      <c r="AI210" s="12" t="str">
        <f t="shared" si="135"/>
        <v>DEF:591</v>
      </c>
      <c r="AR210">
        <v>999</v>
      </c>
      <c r="AU210" s="4"/>
      <c r="AV210" s="4"/>
      <c r="AW210" s="4"/>
      <c r="AX210" s="4"/>
      <c r="AZ210" s="12" t="str">
        <f t="shared" si="136"/>
        <v/>
      </c>
      <c r="BA210" s="12" t="str">
        <f t="shared" si="139"/>
        <v/>
      </c>
      <c r="BB210" s="12" t="str">
        <f t="shared" si="140"/>
        <v/>
      </c>
      <c r="BC210" s="12" t="str">
        <f t="shared" si="141"/>
        <v/>
      </c>
      <c r="BD210" s="12" t="str">
        <f t="shared" si="142"/>
        <v/>
      </c>
      <c r="BE210" s="12" t="str">
        <f t="shared" si="143"/>
        <v/>
      </c>
      <c r="BF210" s="12" t="str">
        <f>_xlfn.IFNA(VLOOKUP(Y210,对应表!$Z:$AA,2,FALSE)&amp;Z210,"")</f>
        <v>DEF:591</v>
      </c>
      <c r="BG210" s="12" t="str">
        <f>_xlfn.IFNA(VLOOKUP(AA210,对应表!$Z:$AA,2,FALSE)&amp;AB210,"")</f>
        <v/>
      </c>
      <c r="BH210" s="12" t="str">
        <f>_xlfn.IFNA(VLOOKUP(AC210,对应表!$Z:$AA,2,FALSE)&amp;AD210,"")</f>
        <v/>
      </c>
      <c r="BI210" s="12" t="str">
        <f>_xlfn.IFNA(VLOOKUP(AE210,对应表!$Z:$AA,2,FALSE)&amp;AF210,"")</f>
        <v/>
      </c>
      <c r="BJ210" s="12" t="str">
        <f>_xlfn.IFNA(VLOOKUP(AG210,对应表!$Z:$AA,2,FALSE)&amp;AH210,"")</f>
        <v/>
      </c>
      <c r="BL210">
        <f t="shared" si="137"/>
        <v>591</v>
      </c>
      <c r="BM210" t="str">
        <f t="shared" si="138"/>
        <v/>
      </c>
    </row>
    <row r="211" spans="8:65" x14ac:dyDescent="0.15">
      <c r="H211" t="s">
        <v>1139</v>
      </c>
      <c r="I211">
        <v>12</v>
      </c>
      <c r="J211">
        <v>0.15</v>
      </c>
      <c r="K211" t="str">
        <f t="shared" si="134"/>
        <v>被动防御小lv12</v>
      </c>
      <c r="L211" s="6" t="str">
        <f>Q211&amp;":"&amp;M211&amp;":"&amp;VLOOKUP(N211,对应表!B:C,2,FALSE)&amp;":"&amp;IF(buff!O211="",0,O211)</f>
        <v>20072:100:1:0</v>
      </c>
      <c r="M211">
        <v>100</v>
      </c>
      <c r="N211" s="1" t="s">
        <v>306</v>
      </c>
      <c r="O211">
        <v>0</v>
      </c>
      <c r="Q211">
        <v>20072</v>
      </c>
      <c r="R211" s="4" t="s">
        <v>1174</v>
      </c>
      <c r="S211" s="4" t="str">
        <f t="shared" si="144"/>
        <v>被动防御小lv12</v>
      </c>
      <c r="T211" t="s">
        <v>307</v>
      </c>
      <c r="Y211" t="s">
        <v>453</v>
      </c>
      <c r="Z211">
        <f>INT(VLOOKUP($I211,角色属性概况!$I:$N,VLOOKUP($H211,对应表!$AD:$AE,2,FALSE),FALSE)*$J211)</f>
        <v>728</v>
      </c>
      <c r="AI211" s="12" t="str">
        <f t="shared" si="135"/>
        <v>DEF:728</v>
      </c>
      <c r="AR211">
        <v>999</v>
      </c>
      <c r="AU211" s="4"/>
      <c r="AV211" s="4"/>
      <c r="AW211" s="4"/>
      <c r="AX211" s="4"/>
      <c r="AZ211" s="12" t="str">
        <f t="shared" si="136"/>
        <v/>
      </c>
      <c r="BA211" s="12" t="str">
        <f t="shared" si="139"/>
        <v/>
      </c>
      <c r="BB211" s="12" t="str">
        <f t="shared" si="140"/>
        <v/>
      </c>
      <c r="BC211" s="12" t="str">
        <f t="shared" si="141"/>
        <v/>
      </c>
      <c r="BD211" s="12" t="str">
        <f t="shared" si="142"/>
        <v/>
      </c>
      <c r="BE211" s="12" t="str">
        <f t="shared" si="143"/>
        <v/>
      </c>
      <c r="BF211" s="12" t="str">
        <f>_xlfn.IFNA(VLOOKUP(Y211,对应表!$Z:$AA,2,FALSE)&amp;Z211,"")</f>
        <v>DEF:728</v>
      </c>
      <c r="BG211" s="12" t="str">
        <f>_xlfn.IFNA(VLOOKUP(AA211,对应表!$Z:$AA,2,FALSE)&amp;AB211,"")</f>
        <v/>
      </c>
      <c r="BH211" s="12" t="str">
        <f>_xlfn.IFNA(VLOOKUP(AC211,对应表!$Z:$AA,2,FALSE)&amp;AD211,"")</f>
        <v/>
      </c>
      <c r="BI211" s="12" t="str">
        <f>_xlfn.IFNA(VLOOKUP(AE211,对应表!$Z:$AA,2,FALSE)&amp;AF211,"")</f>
        <v/>
      </c>
      <c r="BJ211" s="12" t="str">
        <f>_xlfn.IFNA(VLOOKUP(AG211,对应表!$Z:$AA,2,FALSE)&amp;AH211,"")</f>
        <v/>
      </c>
      <c r="BL211">
        <f t="shared" si="137"/>
        <v>728</v>
      </c>
      <c r="BM211" t="str">
        <f t="shared" si="138"/>
        <v/>
      </c>
    </row>
    <row r="212" spans="8:65" x14ac:dyDescent="0.15">
      <c r="H212" t="s">
        <v>1139</v>
      </c>
      <c r="I212">
        <v>13</v>
      </c>
      <c r="J212">
        <v>0.15</v>
      </c>
      <c r="K212" t="str">
        <f t="shared" si="134"/>
        <v>被动防御小lv13</v>
      </c>
      <c r="L212" s="6" t="str">
        <f>Q212&amp;":"&amp;M212&amp;":"&amp;VLOOKUP(N212,对应表!B:C,2,FALSE)&amp;":"&amp;IF(buff!O212="",0,O212)</f>
        <v>20073:100:1:0</v>
      </c>
      <c r="M212">
        <v>100</v>
      </c>
      <c r="N212" s="1" t="s">
        <v>306</v>
      </c>
      <c r="O212">
        <v>0</v>
      </c>
      <c r="Q212">
        <v>20073</v>
      </c>
      <c r="R212" s="4" t="s">
        <v>1175</v>
      </c>
      <c r="S212" s="4" t="str">
        <f t="shared" si="144"/>
        <v>被动防御小lv13</v>
      </c>
      <c r="T212" t="s">
        <v>307</v>
      </c>
      <c r="Y212" t="s">
        <v>453</v>
      </c>
      <c r="Z212">
        <f>INT(VLOOKUP($I212,角色属性概况!$I:$N,VLOOKUP($H212,对应表!$AD:$AE,2,FALSE),FALSE)*$J212)</f>
        <v>896</v>
      </c>
      <c r="AI212" s="12" t="str">
        <f t="shared" si="135"/>
        <v>DEF:896</v>
      </c>
      <c r="AR212">
        <v>999</v>
      </c>
      <c r="AU212" s="4"/>
      <c r="AV212" s="4"/>
      <c r="AW212" s="4"/>
      <c r="AX212" s="4"/>
      <c r="AZ212" s="12" t="str">
        <f t="shared" si="136"/>
        <v/>
      </c>
      <c r="BA212" s="12" t="str">
        <f t="shared" si="139"/>
        <v/>
      </c>
      <c r="BB212" s="12" t="str">
        <f t="shared" si="140"/>
        <v/>
      </c>
      <c r="BC212" s="12" t="str">
        <f t="shared" si="141"/>
        <v/>
      </c>
      <c r="BD212" s="12" t="str">
        <f t="shared" si="142"/>
        <v/>
      </c>
      <c r="BE212" s="12" t="str">
        <f t="shared" si="143"/>
        <v/>
      </c>
      <c r="BF212" s="12" t="str">
        <f>_xlfn.IFNA(VLOOKUP(Y212,对应表!$Z:$AA,2,FALSE)&amp;Z212,"")</f>
        <v>DEF:896</v>
      </c>
      <c r="BG212" s="12" t="str">
        <f>_xlfn.IFNA(VLOOKUP(AA212,对应表!$Z:$AA,2,FALSE)&amp;AB212,"")</f>
        <v/>
      </c>
      <c r="BH212" s="12" t="str">
        <f>_xlfn.IFNA(VLOOKUP(AC212,对应表!$Z:$AA,2,FALSE)&amp;AD212,"")</f>
        <v/>
      </c>
      <c r="BI212" s="12" t="str">
        <f>_xlfn.IFNA(VLOOKUP(AE212,对应表!$Z:$AA,2,FALSE)&amp;AF212,"")</f>
        <v/>
      </c>
      <c r="BJ212" s="12" t="str">
        <f>_xlfn.IFNA(VLOOKUP(AG212,对应表!$Z:$AA,2,FALSE)&amp;AH212,"")</f>
        <v/>
      </c>
      <c r="BL212">
        <f t="shared" si="137"/>
        <v>896</v>
      </c>
      <c r="BM212" t="str">
        <f t="shared" si="138"/>
        <v/>
      </c>
    </row>
    <row r="213" spans="8:65" x14ac:dyDescent="0.15">
      <c r="H213" t="s">
        <v>1139</v>
      </c>
      <c r="I213">
        <v>14</v>
      </c>
      <c r="J213">
        <v>0.15</v>
      </c>
      <c r="K213" t="str">
        <f t="shared" si="134"/>
        <v>被动防御小lv14</v>
      </c>
      <c r="L213" s="6" t="str">
        <f>Q213&amp;":"&amp;M213&amp;":"&amp;VLOOKUP(N213,对应表!B:C,2,FALSE)&amp;":"&amp;IF(buff!O213="",0,O213)</f>
        <v>20074:100:1:0</v>
      </c>
      <c r="M213">
        <v>100</v>
      </c>
      <c r="N213" s="1" t="s">
        <v>306</v>
      </c>
      <c r="O213">
        <v>0</v>
      </c>
      <c r="Q213">
        <v>20074</v>
      </c>
      <c r="R213" s="4" t="s">
        <v>1176</v>
      </c>
      <c r="S213" s="4" t="str">
        <f t="shared" si="144"/>
        <v>被动防御小lv14</v>
      </c>
      <c r="T213" t="s">
        <v>307</v>
      </c>
      <c r="Y213" t="s">
        <v>453</v>
      </c>
      <c r="Z213">
        <f>INT(VLOOKUP($I213,角色属性概况!$I:$N,VLOOKUP($H213,对应表!$AD:$AE,2,FALSE),FALSE)*$J213)</f>
        <v>1103</v>
      </c>
      <c r="AI213" s="12" t="str">
        <f t="shared" si="135"/>
        <v>DEF:1103</v>
      </c>
      <c r="AR213">
        <v>999</v>
      </c>
      <c r="AU213" s="4"/>
      <c r="AV213" s="4"/>
      <c r="AW213" s="4"/>
      <c r="AX213" s="4"/>
      <c r="AZ213" s="12" t="str">
        <f t="shared" si="136"/>
        <v/>
      </c>
      <c r="BA213" s="12" t="str">
        <f t="shared" si="139"/>
        <v/>
      </c>
      <c r="BB213" s="12" t="str">
        <f t="shared" si="140"/>
        <v/>
      </c>
      <c r="BC213" s="12" t="str">
        <f t="shared" si="141"/>
        <v/>
      </c>
      <c r="BD213" s="12" t="str">
        <f t="shared" si="142"/>
        <v/>
      </c>
      <c r="BE213" s="12" t="str">
        <f t="shared" si="143"/>
        <v/>
      </c>
      <c r="BF213" s="12" t="str">
        <f>_xlfn.IFNA(VLOOKUP(Y213,对应表!$Z:$AA,2,FALSE)&amp;Z213,"")</f>
        <v>DEF:1103</v>
      </c>
      <c r="BG213" s="12" t="str">
        <f>_xlfn.IFNA(VLOOKUP(AA213,对应表!$Z:$AA,2,FALSE)&amp;AB213,"")</f>
        <v/>
      </c>
      <c r="BH213" s="12" t="str">
        <f>_xlfn.IFNA(VLOOKUP(AC213,对应表!$Z:$AA,2,FALSE)&amp;AD213,"")</f>
        <v/>
      </c>
      <c r="BI213" s="12" t="str">
        <f>_xlfn.IFNA(VLOOKUP(AE213,对应表!$Z:$AA,2,FALSE)&amp;AF213,"")</f>
        <v/>
      </c>
      <c r="BJ213" s="12" t="str">
        <f>_xlfn.IFNA(VLOOKUP(AG213,对应表!$Z:$AA,2,FALSE)&amp;AH213,"")</f>
        <v/>
      </c>
      <c r="BL213">
        <f t="shared" si="137"/>
        <v>1103</v>
      </c>
      <c r="BM213" t="str">
        <f t="shared" si="138"/>
        <v/>
      </c>
    </row>
    <row r="214" spans="8:65" x14ac:dyDescent="0.15">
      <c r="H214" t="s">
        <v>1139</v>
      </c>
      <c r="I214">
        <v>15</v>
      </c>
      <c r="J214">
        <v>0.15</v>
      </c>
      <c r="K214" t="str">
        <f t="shared" si="134"/>
        <v>被动防御小lv15</v>
      </c>
      <c r="L214" s="6" t="str">
        <f>Q214&amp;":"&amp;M214&amp;":"&amp;VLOOKUP(N214,对应表!B:C,2,FALSE)&amp;":"&amp;IF(buff!O214="",0,O214)</f>
        <v>20075:100:1:0</v>
      </c>
      <c r="M214">
        <v>100</v>
      </c>
      <c r="N214" s="1" t="s">
        <v>306</v>
      </c>
      <c r="O214">
        <v>0</v>
      </c>
      <c r="Q214">
        <v>20075</v>
      </c>
      <c r="R214" s="4" t="s">
        <v>1177</v>
      </c>
      <c r="S214" s="4" t="str">
        <f t="shared" si="144"/>
        <v>被动防御小lv15</v>
      </c>
      <c r="T214" t="s">
        <v>307</v>
      </c>
      <c r="Y214" t="s">
        <v>453</v>
      </c>
      <c r="Z214">
        <f>INT(VLOOKUP($I214,角色属性概况!$I:$N,VLOOKUP($H214,对应表!$AD:$AE,2,FALSE),FALSE)*$J214)</f>
        <v>1359</v>
      </c>
      <c r="AI214" s="12" t="str">
        <f t="shared" si="135"/>
        <v>DEF:1359</v>
      </c>
      <c r="AR214">
        <v>999</v>
      </c>
      <c r="AU214" s="4"/>
      <c r="AV214" s="4"/>
      <c r="AW214" s="4"/>
      <c r="AX214" s="4"/>
      <c r="AZ214" s="12" t="str">
        <f t="shared" si="136"/>
        <v/>
      </c>
      <c r="BA214" s="12" t="str">
        <f t="shared" si="139"/>
        <v/>
      </c>
      <c r="BB214" s="12" t="str">
        <f t="shared" si="140"/>
        <v/>
      </c>
      <c r="BC214" s="12" t="str">
        <f t="shared" si="141"/>
        <v/>
      </c>
      <c r="BD214" s="12" t="str">
        <f t="shared" si="142"/>
        <v/>
      </c>
      <c r="BE214" s="12" t="str">
        <f t="shared" si="143"/>
        <v/>
      </c>
      <c r="BF214" s="12" t="str">
        <f>_xlfn.IFNA(VLOOKUP(Y214,对应表!$Z:$AA,2,FALSE)&amp;Z214,"")</f>
        <v>DEF:1359</v>
      </c>
      <c r="BG214" s="12" t="str">
        <f>_xlfn.IFNA(VLOOKUP(AA214,对应表!$Z:$AA,2,FALSE)&amp;AB214,"")</f>
        <v/>
      </c>
      <c r="BH214" s="12" t="str">
        <f>_xlfn.IFNA(VLOOKUP(AC214,对应表!$Z:$AA,2,FALSE)&amp;AD214,"")</f>
        <v/>
      </c>
      <c r="BI214" s="12" t="str">
        <f>_xlfn.IFNA(VLOOKUP(AE214,对应表!$Z:$AA,2,FALSE)&amp;AF214,"")</f>
        <v/>
      </c>
      <c r="BJ214" s="12" t="str">
        <f>_xlfn.IFNA(VLOOKUP(AG214,对应表!$Z:$AA,2,FALSE)&amp;AH214,"")</f>
        <v/>
      </c>
      <c r="BL214">
        <f t="shared" si="137"/>
        <v>1359</v>
      </c>
      <c r="BM214" t="str">
        <f t="shared" si="138"/>
        <v/>
      </c>
    </row>
    <row r="215" spans="8:65" x14ac:dyDescent="0.15">
      <c r="H215" t="s">
        <v>1139</v>
      </c>
      <c r="I215">
        <v>16</v>
      </c>
      <c r="J215">
        <v>0.15</v>
      </c>
      <c r="K215" t="str">
        <f t="shared" si="134"/>
        <v>被动防御小lv16</v>
      </c>
      <c r="L215" s="6" t="str">
        <f>Q215&amp;":"&amp;M215&amp;":"&amp;VLOOKUP(N215,对应表!B:C,2,FALSE)&amp;":"&amp;IF(buff!O215="",0,O215)</f>
        <v>20076:100:1:0</v>
      </c>
      <c r="M215">
        <v>100</v>
      </c>
      <c r="N215" s="1" t="s">
        <v>306</v>
      </c>
      <c r="O215">
        <v>0</v>
      </c>
      <c r="Q215">
        <v>20076</v>
      </c>
      <c r="R215" s="4" t="s">
        <v>1178</v>
      </c>
      <c r="S215" s="4" t="str">
        <f t="shared" si="144"/>
        <v>被动防御小lv16</v>
      </c>
      <c r="T215" t="s">
        <v>307</v>
      </c>
      <c r="Y215" t="s">
        <v>453</v>
      </c>
      <c r="Z215">
        <f>INT(VLOOKUP($I215,角色属性概况!$I:$N,VLOOKUP($H215,对应表!$AD:$AE,2,FALSE),FALSE)*$J215)</f>
        <v>1673</v>
      </c>
      <c r="AI215" s="12" t="str">
        <f t="shared" si="135"/>
        <v>DEF:1673</v>
      </c>
      <c r="AR215">
        <v>999</v>
      </c>
      <c r="AU215" s="4"/>
      <c r="AV215" s="4"/>
      <c r="AW215" s="4"/>
      <c r="AX215" s="4"/>
      <c r="AZ215" s="12" t="str">
        <f t="shared" si="136"/>
        <v/>
      </c>
      <c r="BA215" s="12" t="str">
        <f t="shared" si="139"/>
        <v/>
      </c>
      <c r="BB215" s="12" t="str">
        <f t="shared" si="140"/>
        <v/>
      </c>
      <c r="BC215" s="12" t="str">
        <f t="shared" si="141"/>
        <v/>
      </c>
      <c r="BD215" s="12" t="str">
        <f t="shared" si="142"/>
        <v/>
      </c>
      <c r="BE215" s="12" t="str">
        <f t="shared" si="143"/>
        <v/>
      </c>
      <c r="BF215" s="12" t="str">
        <f>_xlfn.IFNA(VLOOKUP(Y215,对应表!$Z:$AA,2,FALSE)&amp;Z215,"")</f>
        <v>DEF:1673</v>
      </c>
      <c r="BG215" s="12" t="str">
        <f>_xlfn.IFNA(VLOOKUP(AA215,对应表!$Z:$AA,2,FALSE)&amp;AB215,"")</f>
        <v/>
      </c>
      <c r="BH215" s="12" t="str">
        <f>_xlfn.IFNA(VLOOKUP(AC215,对应表!$Z:$AA,2,FALSE)&amp;AD215,"")</f>
        <v/>
      </c>
      <c r="BI215" s="12" t="str">
        <f>_xlfn.IFNA(VLOOKUP(AE215,对应表!$Z:$AA,2,FALSE)&amp;AF215,"")</f>
        <v/>
      </c>
      <c r="BJ215" s="12" t="str">
        <f>_xlfn.IFNA(VLOOKUP(AG215,对应表!$Z:$AA,2,FALSE)&amp;AH215,"")</f>
        <v/>
      </c>
      <c r="BL215">
        <f t="shared" si="137"/>
        <v>1673</v>
      </c>
      <c r="BM215" t="str">
        <f t="shared" si="138"/>
        <v/>
      </c>
    </row>
    <row r="216" spans="8:65" x14ac:dyDescent="0.15">
      <c r="H216" t="s">
        <v>1139</v>
      </c>
      <c r="I216">
        <v>17</v>
      </c>
      <c r="J216">
        <v>0.15</v>
      </c>
      <c r="K216" t="str">
        <f t="shared" si="134"/>
        <v>被动防御小lv17</v>
      </c>
      <c r="L216" s="6" t="str">
        <f>Q216&amp;":"&amp;M216&amp;":"&amp;VLOOKUP(N216,对应表!B:C,2,FALSE)&amp;":"&amp;IF(buff!O216="",0,O216)</f>
        <v>20077:100:1:0</v>
      </c>
      <c r="M216">
        <v>100</v>
      </c>
      <c r="N216" s="1" t="s">
        <v>306</v>
      </c>
      <c r="O216">
        <v>0</v>
      </c>
      <c r="Q216">
        <v>20077</v>
      </c>
      <c r="R216" s="4" t="s">
        <v>1179</v>
      </c>
      <c r="S216" s="4" t="str">
        <f t="shared" si="144"/>
        <v>被动防御小lv17</v>
      </c>
      <c r="T216" t="s">
        <v>307</v>
      </c>
      <c r="Y216" t="s">
        <v>453</v>
      </c>
      <c r="Z216">
        <f>INT(VLOOKUP($I216,角色属性概况!$I:$N,VLOOKUP($H216,对应表!$AD:$AE,2,FALSE),FALSE)*$J216)</f>
        <v>2060</v>
      </c>
      <c r="AI216" s="12" t="str">
        <f t="shared" si="135"/>
        <v>DEF:2060</v>
      </c>
      <c r="AR216">
        <v>999</v>
      </c>
      <c r="AU216" s="4"/>
      <c r="AV216" s="4"/>
      <c r="AW216" s="4"/>
      <c r="AX216" s="4"/>
      <c r="AZ216" s="12" t="str">
        <f t="shared" si="136"/>
        <v/>
      </c>
      <c r="BA216" s="12" t="str">
        <f t="shared" si="139"/>
        <v/>
      </c>
      <c r="BB216" s="12" t="str">
        <f t="shared" si="140"/>
        <v/>
      </c>
      <c r="BC216" s="12" t="str">
        <f t="shared" si="141"/>
        <v/>
      </c>
      <c r="BD216" s="12" t="str">
        <f t="shared" si="142"/>
        <v/>
      </c>
      <c r="BE216" s="12" t="str">
        <f t="shared" si="143"/>
        <v/>
      </c>
      <c r="BF216" s="12" t="str">
        <f>_xlfn.IFNA(VLOOKUP(Y216,对应表!$Z:$AA,2,FALSE)&amp;Z216,"")</f>
        <v>DEF:2060</v>
      </c>
      <c r="BG216" s="12" t="str">
        <f>_xlfn.IFNA(VLOOKUP(AA216,对应表!$Z:$AA,2,FALSE)&amp;AB216,"")</f>
        <v/>
      </c>
      <c r="BH216" s="12" t="str">
        <f>_xlfn.IFNA(VLOOKUP(AC216,对应表!$Z:$AA,2,FALSE)&amp;AD216,"")</f>
        <v/>
      </c>
      <c r="BI216" s="12" t="str">
        <f>_xlfn.IFNA(VLOOKUP(AE216,对应表!$Z:$AA,2,FALSE)&amp;AF216,"")</f>
        <v/>
      </c>
      <c r="BJ216" s="12" t="str">
        <f>_xlfn.IFNA(VLOOKUP(AG216,对应表!$Z:$AA,2,FALSE)&amp;AH216,"")</f>
        <v/>
      </c>
      <c r="BL216">
        <f t="shared" si="137"/>
        <v>2060</v>
      </c>
      <c r="BM216" t="str">
        <f t="shared" si="138"/>
        <v/>
      </c>
    </row>
    <row r="217" spans="8:65" x14ac:dyDescent="0.15">
      <c r="H217" t="s">
        <v>1139</v>
      </c>
      <c r="I217">
        <v>18</v>
      </c>
      <c r="J217">
        <v>0.15</v>
      </c>
      <c r="K217" t="str">
        <f t="shared" si="134"/>
        <v>被动防御小lv18</v>
      </c>
      <c r="L217" s="6" t="str">
        <f>Q217&amp;":"&amp;M217&amp;":"&amp;VLOOKUP(N217,对应表!B:C,2,FALSE)&amp;":"&amp;IF(buff!O217="",0,O217)</f>
        <v>20078:100:1:0</v>
      </c>
      <c r="M217">
        <v>100</v>
      </c>
      <c r="N217" s="1" t="s">
        <v>306</v>
      </c>
      <c r="O217">
        <v>0</v>
      </c>
      <c r="Q217">
        <v>20078</v>
      </c>
      <c r="R217" s="4" t="s">
        <v>1180</v>
      </c>
      <c r="S217" s="4" t="str">
        <f t="shared" si="144"/>
        <v>被动防御小lv18</v>
      </c>
      <c r="T217" t="s">
        <v>307</v>
      </c>
      <c r="Y217" t="s">
        <v>453</v>
      </c>
      <c r="Z217">
        <f>INT(VLOOKUP($I217,角色属性概况!$I:$N,VLOOKUP($H217,对应表!$AD:$AE,2,FALSE),FALSE)*$J217)</f>
        <v>2536</v>
      </c>
      <c r="AI217" s="12" t="str">
        <f t="shared" si="135"/>
        <v>DEF:2536</v>
      </c>
      <c r="AR217">
        <v>999</v>
      </c>
      <c r="AU217" s="4"/>
      <c r="AV217" s="4"/>
      <c r="AW217" s="4"/>
      <c r="AX217" s="4"/>
      <c r="AZ217" s="12" t="str">
        <f t="shared" si="136"/>
        <v/>
      </c>
      <c r="BA217" s="12" t="str">
        <f t="shared" si="139"/>
        <v/>
      </c>
      <c r="BB217" s="12" t="str">
        <f t="shared" si="140"/>
        <v/>
      </c>
      <c r="BC217" s="12" t="str">
        <f t="shared" si="141"/>
        <v/>
      </c>
      <c r="BD217" s="12" t="str">
        <f t="shared" si="142"/>
        <v/>
      </c>
      <c r="BE217" s="12" t="str">
        <f t="shared" si="143"/>
        <v/>
      </c>
      <c r="BF217" s="12" t="str">
        <f>_xlfn.IFNA(VLOOKUP(Y217,对应表!$Z:$AA,2,FALSE)&amp;Z217,"")</f>
        <v>DEF:2536</v>
      </c>
      <c r="BG217" s="12" t="str">
        <f>_xlfn.IFNA(VLOOKUP(AA217,对应表!$Z:$AA,2,FALSE)&amp;AB217,"")</f>
        <v/>
      </c>
      <c r="BH217" s="12" t="str">
        <f>_xlfn.IFNA(VLOOKUP(AC217,对应表!$Z:$AA,2,FALSE)&amp;AD217,"")</f>
        <v/>
      </c>
      <c r="BI217" s="12" t="str">
        <f>_xlfn.IFNA(VLOOKUP(AE217,对应表!$Z:$AA,2,FALSE)&amp;AF217,"")</f>
        <v/>
      </c>
      <c r="BJ217" s="12" t="str">
        <f>_xlfn.IFNA(VLOOKUP(AG217,对应表!$Z:$AA,2,FALSE)&amp;AH217,"")</f>
        <v/>
      </c>
      <c r="BL217">
        <f t="shared" si="137"/>
        <v>2536</v>
      </c>
      <c r="BM217" t="str">
        <f t="shared" si="138"/>
        <v/>
      </c>
    </row>
    <row r="218" spans="8:65" x14ac:dyDescent="0.15">
      <c r="H218" t="s">
        <v>1139</v>
      </c>
      <c r="I218">
        <v>19</v>
      </c>
      <c r="J218">
        <v>0.15</v>
      </c>
      <c r="K218" t="str">
        <f t="shared" si="134"/>
        <v>被动防御小lv19</v>
      </c>
      <c r="L218" s="6" t="str">
        <f>Q218&amp;":"&amp;M218&amp;":"&amp;VLOOKUP(N218,对应表!B:C,2,FALSE)&amp;":"&amp;IF(buff!O218="",0,O218)</f>
        <v>20079:100:1:0</v>
      </c>
      <c r="M218">
        <v>100</v>
      </c>
      <c r="N218" s="1" t="s">
        <v>306</v>
      </c>
      <c r="O218">
        <v>0</v>
      </c>
      <c r="Q218">
        <v>20079</v>
      </c>
      <c r="R218" s="4" t="s">
        <v>1181</v>
      </c>
      <c r="S218" s="4" t="str">
        <f t="shared" si="144"/>
        <v>被动防御小lv19</v>
      </c>
      <c r="T218" t="s">
        <v>307</v>
      </c>
      <c r="Y218" t="s">
        <v>453</v>
      </c>
      <c r="Z218">
        <f>INT(VLOOKUP($I218,角色属性概况!$I:$N,VLOOKUP($H218,对应表!$AD:$AE,2,FALSE),FALSE)*$J218)</f>
        <v>3123</v>
      </c>
      <c r="AI218" s="12" t="str">
        <f t="shared" si="135"/>
        <v>DEF:3123</v>
      </c>
      <c r="AR218">
        <v>999</v>
      </c>
      <c r="AU218" s="4"/>
      <c r="AV218" s="4"/>
      <c r="AW218" s="4"/>
      <c r="AX218" s="4"/>
      <c r="AZ218" s="12" t="str">
        <f t="shared" si="136"/>
        <v/>
      </c>
      <c r="BA218" s="12" t="str">
        <f t="shared" si="139"/>
        <v/>
      </c>
      <c r="BB218" s="12" t="str">
        <f t="shared" si="140"/>
        <v/>
      </c>
      <c r="BC218" s="12" t="str">
        <f t="shared" si="141"/>
        <v/>
      </c>
      <c r="BD218" s="12" t="str">
        <f t="shared" si="142"/>
        <v/>
      </c>
      <c r="BE218" s="12" t="str">
        <f t="shared" si="143"/>
        <v/>
      </c>
      <c r="BF218" s="12" t="str">
        <f>_xlfn.IFNA(VLOOKUP(Y218,对应表!$Z:$AA,2,FALSE)&amp;Z218,"")</f>
        <v>DEF:3123</v>
      </c>
      <c r="BG218" s="12" t="str">
        <f>_xlfn.IFNA(VLOOKUP(AA218,对应表!$Z:$AA,2,FALSE)&amp;AB218,"")</f>
        <v/>
      </c>
      <c r="BH218" s="12" t="str">
        <f>_xlfn.IFNA(VLOOKUP(AC218,对应表!$Z:$AA,2,FALSE)&amp;AD218,"")</f>
        <v/>
      </c>
      <c r="BI218" s="12" t="str">
        <f>_xlfn.IFNA(VLOOKUP(AE218,对应表!$Z:$AA,2,FALSE)&amp;AF218,"")</f>
        <v/>
      </c>
      <c r="BJ218" s="12" t="str">
        <f>_xlfn.IFNA(VLOOKUP(AG218,对应表!$Z:$AA,2,FALSE)&amp;AH218,"")</f>
        <v/>
      </c>
      <c r="BL218">
        <f t="shared" si="137"/>
        <v>3123</v>
      </c>
      <c r="BM218" t="str">
        <f t="shared" si="138"/>
        <v/>
      </c>
    </row>
    <row r="219" spans="8:65" x14ac:dyDescent="0.15">
      <c r="H219" t="s">
        <v>1139</v>
      </c>
      <c r="I219">
        <v>20</v>
      </c>
      <c r="J219">
        <v>0.15</v>
      </c>
      <c r="K219" t="str">
        <f t="shared" si="134"/>
        <v>被动防御小lv20</v>
      </c>
      <c r="L219" s="6" t="str">
        <f>Q219&amp;":"&amp;M219&amp;":"&amp;VLOOKUP(N219,对应表!B:C,2,FALSE)&amp;":"&amp;IF(buff!O219="",0,O219)</f>
        <v>20080:100:1:0</v>
      </c>
      <c r="M219">
        <v>100</v>
      </c>
      <c r="N219" s="1" t="s">
        <v>306</v>
      </c>
      <c r="O219">
        <v>0</v>
      </c>
      <c r="Q219">
        <v>20080</v>
      </c>
      <c r="R219" s="4" t="s">
        <v>1182</v>
      </c>
      <c r="S219" s="4" t="str">
        <f t="shared" si="144"/>
        <v>被动防御小lv20</v>
      </c>
      <c r="T219" t="s">
        <v>307</v>
      </c>
      <c r="Y219" t="s">
        <v>453</v>
      </c>
      <c r="Z219">
        <f>INT(VLOOKUP($I219,角色属性概况!$I:$N,VLOOKUP($H219,对应表!$AD:$AE,2,FALSE),FALSE)*$J219)</f>
        <v>3845</v>
      </c>
      <c r="AI219" s="12" t="str">
        <f t="shared" si="135"/>
        <v>DEF:3845</v>
      </c>
      <c r="AR219">
        <v>999</v>
      </c>
      <c r="AU219" s="4"/>
      <c r="AV219" s="4"/>
      <c r="AW219" s="4"/>
      <c r="AX219" s="4"/>
      <c r="AZ219" s="12" t="str">
        <f t="shared" si="136"/>
        <v/>
      </c>
      <c r="BA219" s="12" t="str">
        <f t="shared" si="139"/>
        <v/>
      </c>
      <c r="BB219" s="12" t="str">
        <f t="shared" si="140"/>
        <v/>
      </c>
      <c r="BC219" s="12" t="str">
        <f t="shared" si="141"/>
        <v/>
      </c>
      <c r="BD219" s="12" t="str">
        <f t="shared" si="142"/>
        <v/>
      </c>
      <c r="BE219" s="12" t="str">
        <f t="shared" si="143"/>
        <v/>
      </c>
      <c r="BF219" s="12" t="str">
        <f>_xlfn.IFNA(VLOOKUP(Y219,对应表!$Z:$AA,2,FALSE)&amp;Z219,"")</f>
        <v>DEF:3845</v>
      </c>
      <c r="BG219" s="12" t="str">
        <f>_xlfn.IFNA(VLOOKUP(AA219,对应表!$Z:$AA,2,FALSE)&amp;AB219,"")</f>
        <v/>
      </c>
      <c r="BH219" s="12" t="str">
        <f>_xlfn.IFNA(VLOOKUP(AC219,对应表!$Z:$AA,2,FALSE)&amp;AD219,"")</f>
        <v/>
      </c>
      <c r="BI219" s="12" t="str">
        <f>_xlfn.IFNA(VLOOKUP(AE219,对应表!$Z:$AA,2,FALSE)&amp;AF219,"")</f>
        <v/>
      </c>
      <c r="BJ219" s="12" t="str">
        <f>_xlfn.IFNA(VLOOKUP(AG219,对应表!$Z:$AA,2,FALSE)&amp;AH219,"")</f>
        <v/>
      </c>
      <c r="BL219">
        <f t="shared" si="137"/>
        <v>3845</v>
      </c>
      <c r="BM219" t="str">
        <f t="shared" si="138"/>
        <v/>
      </c>
    </row>
    <row r="220" spans="8:65" x14ac:dyDescent="0.15">
      <c r="H220" t="s">
        <v>1139</v>
      </c>
      <c r="I220">
        <v>1</v>
      </c>
      <c r="J220">
        <v>0.2</v>
      </c>
      <c r="K220" t="str">
        <f t="shared" si="134"/>
        <v>被动防御中lv1</v>
      </c>
      <c r="L220" s="6" t="str">
        <f>Q220&amp;":"&amp;M220&amp;":"&amp;VLOOKUP(N220,对应表!B:C,2,FALSE)&amp;":"&amp;IF(buff!O220="",0,O220)</f>
        <v>20081:100:1:0</v>
      </c>
      <c r="M220">
        <v>100</v>
      </c>
      <c r="N220" s="1" t="s">
        <v>306</v>
      </c>
      <c r="O220">
        <v>0</v>
      </c>
      <c r="Q220">
        <v>20081</v>
      </c>
      <c r="R220" s="4" t="s">
        <v>1183</v>
      </c>
      <c r="S220" s="4" t="str">
        <f t="shared" si="144"/>
        <v>被动防御中lv1</v>
      </c>
      <c r="T220" t="s">
        <v>307</v>
      </c>
      <c r="Y220" t="s">
        <v>453</v>
      </c>
      <c r="Z220">
        <f>INT(VLOOKUP($I220,角色属性概况!$I:$N,VLOOKUP($H220,对应表!$AD:$AE,2,FALSE),FALSE)*$J220)</f>
        <v>76</v>
      </c>
      <c r="AI220" s="12" t="str">
        <f t="shared" si="135"/>
        <v>DEF:76</v>
      </c>
      <c r="AR220">
        <v>999</v>
      </c>
      <c r="AU220" s="4"/>
      <c r="AV220" s="4"/>
      <c r="AW220" s="4"/>
      <c r="AX220" s="4"/>
      <c r="AZ220" s="12" t="str">
        <f t="shared" si="136"/>
        <v/>
      </c>
      <c r="BA220" s="12" t="str">
        <f t="shared" si="139"/>
        <v/>
      </c>
      <c r="BB220" s="12" t="str">
        <f t="shared" si="140"/>
        <v/>
      </c>
      <c r="BC220" s="12" t="str">
        <f t="shared" si="141"/>
        <v/>
      </c>
      <c r="BD220" s="12" t="str">
        <f t="shared" si="142"/>
        <v/>
      </c>
      <c r="BE220" s="12" t="str">
        <f t="shared" si="143"/>
        <v/>
      </c>
      <c r="BF220" s="12" t="str">
        <f>_xlfn.IFNA(VLOOKUP(Y220,对应表!$Z:$AA,2,FALSE)&amp;Z220,"")</f>
        <v>DEF:76</v>
      </c>
      <c r="BG220" s="12" t="str">
        <f>_xlfn.IFNA(VLOOKUP(AA220,对应表!$Z:$AA,2,FALSE)&amp;AB220,"")</f>
        <v/>
      </c>
      <c r="BH220" s="12" t="str">
        <f>_xlfn.IFNA(VLOOKUP(AC220,对应表!$Z:$AA,2,FALSE)&amp;AD220,"")</f>
        <v/>
      </c>
      <c r="BI220" s="12" t="str">
        <f>_xlfn.IFNA(VLOOKUP(AE220,对应表!$Z:$AA,2,FALSE)&amp;AF220,"")</f>
        <v/>
      </c>
      <c r="BJ220" s="12" t="str">
        <f>_xlfn.IFNA(VLOOKUP(AG220,对应表!$Z:$AA,2,FALSE)&amp;AH220,"")</f>
        <v/>
      </c>
      <c r="BL220">
        <f t="shared" si="137"/>
        <v>76</v>
      </c>
      <c r="BM220" t="str">
        <f t="shared" si="138"/>
        <v/>
      </c>
    </row>
    <row r="221" spans="8:65" x14ac:dyDescent="0.15">
      <c r="H221" t="s">
        <v>1139</v>
      </c>
      <c r="I221">
        <v>2</v>
      </c>
      <c r="J221">
        <v>0.2</v>
      </c>
      <c r="K221" t="str">
        <f t="shared" ref="K221:K280" si="145">R221</f>
        <v>被动防御中lv2</v>
      </c>
      <c r="L221" s="6" t="str">
        <f>Q221&amp;":"&amp;M221&amp;":"&amp;VLOOKUP(N221,对应表!B:C,2,FALSE)&amp;":"&amp;IF(buff!O221="",0,O221)</f>
        <v>20082:100:1:0</v>
      </c>
      <c r="M221">
        <v>100</v>
      </c>
      <c r="N221" s="1" t="s">
        <v>306</v>
      </c>
      <c r="O221">
        <v>0</v>
      </c>
      <c r="Q221">
        <v>20082</v>
      </c>
      <c r="R221" s="4" t="s">
        <v>1184</v>
      </c>
      <c r="S221" s="4" t="str">
        <f t="shared" si="144"/>
        <v>被动防御中lv2</v>
      </c>
      <c r="T221" t="s">
        <v>307</v>
      </c>
      <c r="Y221" t="s">
        <v>453</v>
      </c>
      <c r="Z221">
        <f>INT(VLOOKUP($I221,角色属性概况!$I:$N,VLOOKUP($H221,对应表!$AD:$AE,2,FALSE),FALSE)*$J221)</f>
        <v>112</v>
      </c>
      <c r="AI221" s="12" t="str">
        <f t="shared" ref="AI221:AI280" si="146">IF(BF221="","",BF221)&amp;IF(BG221="","","|"&amp;BG221)&amp;IF(BH221="","","|"&amp;BH221)&amp;IF(BI221="","","|"&amp;BI221)&amp;IF(BJ221="","","|"&amp;BJ221)</f>
        <v>DEF:112</v>
      </c>
      <c r="AR221">
        <v>999</v>
      </c>
      <c r="AU221" s="4"/>
      <c r="AV221" s="4"/>
      <c r="AW221" s="4"/>
      <c r="AX221" s="4"/>
      <c r="AZ221" s="12" t="str">
        <f t="shared" ref="AZ221:AZ280" si="147">IF(BA221="","",BA221)&amp;IF(BB221="","","|"&amp;BB221)&amp;IF(BC221="","","|"&amp;BC221)&amp;IF(BD221="","","|"&amp;BD221)&amp;IF(BE221="","","|"&amp;BE221)</f>
        <v/>
      </c>
      <c r="BA221" s="12" t="str">
        <f t="shared" si="139"/>
        <v/>
      </c>
      <c r="BB221" s="12" t="str">
        <f t="shared" si="140"/>
        <v/>
      </c>
      <c r="BC221" s="12" t="str">
        <f t="shared" si="141"/>
        <v/>
      </c>
      <c r="BD221" s="12" t="str">
        <f t="shared" si="142"/>
        <v/>
      </c>
      <c r="BE221" s="12" t="str">
        <f t="shared" si="143"/>
        <v/>
      </c>
      <c r="BF221" s="12" t="str">
        <f>_xlfn.IFNA(VLOOKUP(Y221,对应表!$Z:$AA,2,FALSE)&amp;Z221,"")</f>
        <v>DEF:112</v>
      </c>
      <c r="BG221" s="12" t="str">
        <f>_xlfn.IFNA(VLOOKUP(AA221,对应表!$Z:$AA,2,FALSE)&amp;AB221,"")</f>
        <v/>
      </c>
      <c r="BH221" s="12" t="str">
        <f>_xlfn.IFNA(VLOOKUP(AC221,对应表!$Z:$AA,2,FALSE)&amp;AD221,"")</f>
        <v/>
      </c>
      <c r="BI221" s="12" t="str">
        <f>_xlfn.IFNA(VLOOKUP(AE221,对应表!$Z:$AA,2,FALSE)&amp;AF221,"")</f>
        <v/>
      </c>
      <c r="BJ221" s="12" t="str">
        <f>_xlfn.IFNA(VLOOKUP(AG221,对应表!$Z:$AA,2,FALSE)&amp;AH221,"")</f>
        <v/>
      </c>
      <c r="BL221">
        <f t="shared" si="137"/>
        <v>112</v>
      </c>
      <c r="BM221" t="str">
        <f t="shared" si="138"/>
        <v/>
      </c>
    </row>
    <row r="222" spans="8:65" x14ac:dyDescent="0.15">
      <c r="H222" t="s">
        <v>1139</v>
      </c>
      <c r="I222">
        <v>3</v>
      </c>
      <c r="J222">
        <v>0.2</v>
      </c>
      <c r="K222" t="str">
        <f t="shared" si="145"/>
        <v>被动防御中lv3</v>
      </c>
      <c r="L222" s="6" t="str">
        <f>Q222&amp;":"&amp;M222&amp;":"&amp;VLOOKUP(N222,对应表!B:C,2,FALSE)&amp;":"&amp;IF(buff!O222="",0,O222)</f>
        <v>20083:100:1:0</v>
      </c>
      <c r="M222">
        <v>100</v>
      </c>
      <c r="N222" s="1" t="s">
        <v>306</v>
      </c>
      <c r="O222">
        <v>0</v>
      </c>
      <c r="Q222">
        <v>20083</v>
      </c>
      <c r="R222" s="4" t="s">
        <v>1185</v>
      </c>
      <c r="S222" s="4" t="str">
        <f t="shared" si="144"/>
        <v>被动防御中lv3</v>
      </c>
      <c r="T222" t="s">
        <v>307</v>
      </c>
      <c r="Y222" t="s">
        <v>453</v>
      </c>
      <c r="Z222">
        <f>INT(VLOOKUP($I222,角色属性概况!$I:$N,VLOOKUP($H222,对应表!$AD:$AE,2,FALSE),FALSE)*$J222)</f>
        <v>148</v>
      </c>
      <c r="AI222" s="12" t="str">
        <f t="shared" si="146"/>
        <v>DEF:148</v>
      </c>
      <c r="AR222">
        <v>999</v>
      </c>
      <c r="AU222" s="4"/>
      <c r="AV222" s="4"/>
      <c r="AW222" s="4"/>
      <c r="AX222" s="4"/>
      <c r="AZ222" s="12" t="str">
        <f t="shared" si="147"/>
        <v/>
      </c>
      <c r="BA222" s="12" t="str">
        <f t="shared" si="139"/>
        <v/>
      </c>
      <c r="BB222" s="12" t="str">
        <f t="shared" si="140"/>
        <v/>
      </c>
      <c r="BC222" s="12" t="str">
        <f t="shared" si="141"/>
        <v/>
      </c>
      <c r="BD222" s="12" t="str">
        <f t="shared" si="142"/>
        <v/>
      </c>
      <c r="BE222" s="12" t="str">
        <f t="shared" si="143"/>
        <v/>
      </c>
      <c r="BF222" s="12" t="str">
        <f>_xlfn.IFNA(VLOOKUP(Y222,对应表!$Z:$AA,2,FALSE)&amp;Z222,"")</f>
        <v>DEF:148</v>
      </c>
      <c r="BG222" s="12" t="str">
        <f>_xlfn.IFNA(VLOOKUP(AA222,对应表!$Z:$AA,2,FALSE)&amp;AB222,"")</f>
        <v/>
      </c>
      <c r="BH222" s="12" t="str">
        <f>_xlfn.IFNA(VLOOKUP(AC222,对应表!$Z:$AA,2,FALSE)&amp;AD222,"")</f>
        <v/>
      </c>
      <c r="BI222" s="12" t="str">
        <f>_xlfn.IFNA(VLOOKUP(AE222,对应表!$Z:$AA,2,FALSE)&amp;AF222,"")</f>
        <v/>
      </c>
      <c r="BJ222" s="12" t="str">
        <f>_xlfn.IFNA(VLOOKUP(AG222,对应表!$Z:$AA,2,FALSE)&amp;AH222,"")</f>
        <v/>
      </c>
      <c r="BL222">
        <f t="shared" si="137"/>
        <v>148</v>
      </c>
      <c r="BM222" t="str">
        <f t="shared" si="138"/>
        <v/>
      </c>
    </row>
    <row r="223" spans="8:65" x14ac:dyDescent="0.15">
      <c r="H223" t="s">
        <v>1139</v>
      </c>
      <c r="I223">
        <v>4</v>
      </c>
      <c r="J223">
        <v>0.2</v>
      </c>
      <c r="K223" t="str">
        <f t="shared" si="145"/>
        <v>被动防御中lv4</v>
      </c>
      <c r="L223" s="6" t="str">
        <f>Q223&amp;":"&amp;M223&amp;":"&amp;VLOOKUP(N223,对应表!B:C,2,FALSE)&amp;":"&amp;IF(buff!O223="",0,O223)</f>
        <v>20084:100:1:0</v>
      </c>
      <c r="M223">
        <v>100</v>
      </c>
      <c r="N223" s="1" t="s">
        <v>306</v>
      </c>
      <c r="O223">
        <v>0</v>
      </c>
      <c r="Q223">
        <v>20084</v>
      </c>
      <c r="R223" s="4" t="s">
        <v>1186</v>
      </c>
      <c r="S223" s="4" t="str">
        <f t="shared" si="144"/>
        <v>被动防御中lv4</v>
      </c>
      <c r="T223" t="s">
        <v>307</v>
      </c>
      <c r="Y223" t="s">
        <v>453</v>
      </c>
      <c r="Z223">
        <f>INT(VLOOKUP($I223,角色属性概况!$I:$N,VLOOKUP($H223,对应表!$AD:$AE,2,FALSE),FALSE)*$J223)</f>
        <v>183</v>
      </c>
      <c r="AI223" s="12" t="str">
        <f t="shared" si="146"/>
        <v>DEF:183</v>
      </c>
      <c r="AR223">
        <v>999</v>
      </c>
      <c r="AU223" s="4"/>
      <c r="AV223" s="4"/>
      <c r="AW223" s="4"/>
      <c r="AX223" s="4"/>
      <c r="AZ223" s="12" t="str">
        <f t="shared" si="147"/>
        <v/>
      </c>
      <c r="BA223" s="12" t="str">
        <f t="shared" si="139"/>
        <v/>
      </c>
      <c r="BB223" s="12" t="str">
        <f t="shared" si="140"/>
        <v/>
      </c>
      <c r="BC223" s="12" t="str">
        <f t="shared" si="141"/>
        <v/>
      </c>
      <c r="BD223" s="12" t="str">
        <f t="shared" si="142"/>
        <v/>
      </c>
      <c r="BE223" s="12" t="str">
        <f t="shared" si="143"/>
        <v/>
      </c>
      <c r="BF223" s="12" t="str">
        <f>_xlfn.IFNA(VLOOKUP(Y223,对应表!$Z:$AA,2,FALSE)&amp;Z223,"")</f>
        <v>DEF:183</v>
      </c>
      <c r="BG223" s="12" t="str">
        <f>_xlfn.IFNA(VLOOKUP(AA223,对应表!$Z:$AA,2,FALSE)&amp;AB223,"")</f>
        <v/>
      </c>
      <c r="BH223" s="12" t="str">
        <f>_xlfn.IFNA(VLOOKUP(AC223,对应表!$Z:$AA,2,FALSE)&amp;AD223,"")</f>
        <v/>
      </c>
      <c r="BI223" s="12" t="str">
        <f>_xlfn.IFNA(VLOOKUP(AE223,对应表!$Z:$AA,2,FALSE)&amp;AF223,"")</f>
        <v/>
      </c>
      <c r="BJ223" s="12" t="str">
        <f>_xlfn.IFNA(VLOOKUP(AG223,对应表!$Z:$AA,2,FALSE)&amp;AH223,"")</f>
        <v/>
      </c>
      <c r="BL223">
        <f t="shared" si="137"/>
        <v>183</v>
      </c>
      <c r="BM223" t="str">
        <f t="shared" si="138"/>
        <v/>
      </c>
    </row>
    <row r="224" spans="8:65" x14ac:dyDescent="0.15">
      <c r="H224" t="s">
        <v>1139</v>
      </c>
      <c r="I224">
        <v>5</v>
      </c>
      <c r="J224">
        <v>0.2</v>
      </c>
      <c r="K224" t="str">
        <f t="shared" si="145"/>
        <v>被动防御中lv5</v>
      </c>
      <c r="L224" s="6" t="str">
        <f>Q224&amp;":"&amp;M224&amp;":"&amp;VLOOKUP(N224,对应表!B:C,2,FALSE)&amp;":"&amp;IF(buff!O224="",0,O224)</f>
        <v>20085:100:1:0</v>
      </c>
      <c r="M224">
        <v>100</v>
      </c>
      <c r="N224" s="1" t="s">
        <v>306</v>
      </c>
      <c r="O224">
        <v>0</v>
      </c>
      <c r="Q224">
        <v>20085</v>
      </c>
      <c r="R224" s="4" t="s">
        <v>1187</v>
      </c>
      <c r="S224" s="4" t="str">
        <f t="shared" si="144"/>
        <v>被动防御中lv5</v>
      </c>
      <c r="T224" t="s">
        <v>307</v>
      </c>
      <c r="Y224" t="s">
        <v>453</v>
      </c>
      <c r="Z224">
        <f>INT(VLOOKUP($I224,角色属性概况!$I:$N,VLOOKUP($H224,对应表!$AD:$AE,2,FALSE),FALSE)*$J224)</f>
        <v>226</v>
      </c>
      <c r="AI224" s="12" t="str">
        <f t="shared" si="146"/>
        <v>DEF:226</v>
      </c>
      <c r="AR224">
        <v>999</v>
      </c>
      <c r="AU224" s="4"/>
      <c r="AV224" s="4"/>
      <c r="AW224" s="4"/>
      <c r="AX224" s="4"/>
      <c r="AZ224" s="12" t="str">
        <f t="shared" si="147"/>
        <v/>
      </c>
      <c r="BA224" s="12" t="str">
        <f t="shared" si="139"/>
        <v/>
      </c>
      <c r="BB224" s="12" t="str">
        <f t="shared" si="140"/>
        <v/>
      </c>
      <c r="BC224" s="12" t="str">
        <f t="shared" si="141"/>
        <v/>
      </c>
      <c r="BD224" s="12" t="str">
        <f t="shared" si="142"/>
        <v/>
      </c>
      <c r="BE224" s="12" t="str">
        <f t="shared" si="143"/>
        <v/>
      </c>
      <c r="BF224" s="12" t="str">
        <f>_xlfn.IFNA(VLOOKUP(Y224,对应表!$Z:$AA,2,FALSE)&amp;Z224,"")</f>
        <v>DEF:226</v>
      </c>
      <c r="BG224" s="12" t="str">
        <f>_xlfn.IFNA(VLOOKUP(AA224,对应表!$Z:$AA,2,FALSE)&amp;AB224,"")</f>
        <v/>
      </c>
      <c r="BH224" s="12" t="str">
        <f>_xlfn.IFNA(VLOOKUP(AC224,对应表!$Z:$AA,2,FALSE)&amp;AD224,"")</f>
        <v/>
      </c>
      <c r="BI224" s="12" t="str">
        <f>_xlfn.IFNA(VLOOKUP(AE224,对应表!$Z:$AA,2,FALSE)&amp;AF224,"")</f>
        <v/>
      </c>
      <c r="BJ224" s="12" t="str">
        <f>_xlfn.IFNA(VLOOKUP(AG224,对应表!$Z:$AA,2,FALSE)&amp;AH224,"")</f>
        <v/>
      </c>
      <c r="BL224">
        <f t="shared" si="137"/>
        <v>226</v>
      </c>
      <c r="BM224" t="str">
        <f t="shared" si="138"/>
        <v/>
      </c>
    </row>
    <row r="225" spans="8:65" x14ac:dyDescent="0.15">
      <c r="H225" t="s">
        <v>1139</v>
      </c>
      <c r="I225">
        <v>6</v>
      </c>
      <c r="J225">
        <v>0.2</v>
      </c>
      <c r="K225" t="str">
        <f t="shared" si="145"/>
        <v>被动防御中lv6</v>
      </c>
      <c r="L225" s="6" t="str">
        <f>Q225&amp;":"&amp;M225&amp;":"&amp;VLOOKUP(N225,对应表!B:C,2,FALSE)&amp;":"&amp;IF(buff!O225="",0,O225)</f>
        <v>20086:100:1:0</v>
      </c>
      <c r="M225">
        <v>100</v>
      </c>
      <c r="N225" s="1" t="s">
        <v>306</v>
      </c>
      <c r="O225">
        <v>0</v>
      </c>
      <c r="Q225">
        <v>20086</v>
      </c>
      <c r="R225" s="4" t="s">
        <v>1188</v>
      </c>
      <c r="S225" s="4" t="str">
        <f t="shared" si="144"/>
        <v>被动防御中lv6</v>
      </c>
      <c r="T225" t="s">
        <v>307</v>
      </c>
      <c r="Y225" t="s">
        <v>453</v>
      </c>
      <c r="Z225">
        <f>INT(VLOOKUP($I225,角色属性概况!$I:$N,VLOOKUP($H225,对应表!$AD:$AE,2,FALSE),FALSE)*$J225)</f>
        <v>278</v>
      </c>
      <c r="AI225" s="12" t="str">
        <f t="shared" si="146"/>
        <v>DEF:278</v>
      </c>
      <c r="AR225">
        <v>999</v>
      </c>
      <c r="AU225" s="4"/>
      <c r="AV225" s="4"/>
      <c r="AW225" s="4"/>
      <c r="AX225" s="4"/>
      <c r="AZ225" s="12" t="str">
        <f t="shared" si="147"/>
        <v/>
      </c>
      <c r="BA225" s="12" t="str">
        <f t="shared" si="139"/>
        <v/>
      </c>
      <c r="BB225" s="12" t="str">
        <f t="shared" si="140"/>
        <v/>
      </c>
      <c r="BC225" s="12" t="str">
        <f t="shared" si="141"/>
        <v/>
      </c>
      <c r="BD225" s="12" t="str">
        <f t="shared" si="142"/>
        <v/>
      </c>
      <c r="BE225" s="12" t="str">
        <f t="shared" si="143"/>
        <v/>
      </c>
      <c r="BF225" s="12" t="str">
        <f>_xlfn.IFNA(VLOOKUP(Y225,对应表!$Z:$AA,2,FALSE)&amp;Z225,"")</f>
        <v>DEF:278</v>
      </c>
      <c r="BG225" s="12" t="str">
        <f>_xlfn.IFNA(VLOOKUP(AA225,对应表!$Z:$AA,2,FALSE)&amp;AB225,"")</f>
        <v/>
      </c>
      <c r="BH225" s="12" t="str">
        <f>_xlfn.IFNA(VLOOKUP(AC225,对应表!$Z:$AA,2,FALSE)&amp;AD225,"")</f>
        <v/>
      </c>
      <c r="BI225" s="12" t="str">
        <f>_xlfn.IFNA(VLOOKUP(AE225,对应表!$Z:$AA,2,FALSE)&amp;AF225,"")</f>
        <v/>
      </c>
      <c r="BJ225" s="12" t="str">
        <f>_xlfn.IFNA(VLOOKUP(AG225,对应表!$Z:$AA,2,FALSE)&amp;AH225,"")</f>
        <v/>
      </c>
      <c r="BL225">
        <f t="shared" si="137"/>
        <v>278</v>
      </c>
      <c r="BM225" t="str">
        <f t="shared" si="138"/>
        <v/>
      </c>
    </row>
    <row r="226" spans="8:65" x14ac:dyDescent="0.15">
      <c r="H226" t="s">
        <v>1139</v>
      </c>
      <c r="I226">
        <v>7</v>
      </c>
      <c r="J226">
        <v>0.2</v>
      </c>
      <c r="K226" t="str">
        <f t="shared" si="145"/>
        <v>被动防御中lv7</v>
      </c>
      <c r="L226" s="6" t="str">
        <f>Q226&amp;":"&amp;M226&amp;":"&amp;VLOOKUP(N226,对应表!B:C,2,FALSE)&amp;":"&amp;IF(buff!O226="",0,O226)</f>
        <v>20087:100:1:0</v>
      </c>
      <c r="M226">
        <v>100</v>
      </c>
      <c r="N226" s="1" t="s">
        <v>306</v>
      </c>
      <c r="O226">
        <v>0</v>
      </c>
      <c r="Q226">
        <v>20087</v>
      </c>
      <c r="R226" s="4" t="s">
        <v>1189</v>
      </c>
      <c r="S226" s="4" t="str">
        <f t="shared" si="144"/>
        <v>被动防御中lv7</v>
      </c>
      <c r="T226" t="s">
        <v>307</v>
      </c>
      <c r="Y226" t="s">
        <v>453</v>
      </c>
      <c r="Z226">
        <f>INT(VLOOKUP($I226,角色属性概况!$I:$N,VLOOKUP($H226,对应表!$AD:$AE,2,FALSE),FALSE)*$J226)</f>
        <v>343</v>
      </c>
      <c r="AI226" s="12" t="str">
        <f t="shared" si="146"/>
        <v>DEF:343</v>
      </c>
      <c r="AR226">
        <v>999</v>
      </c>
      <c r="AU226" s="4"/>
      <c r="AV226" s="4"/>
      <c r="AW226" s="4"/>
      <c r="AX226" s="4"/>
      <c r="AZ226" s="12" t="str">
        <f t="shared" si="147"/>
        <v/>
      </c>
      <c r="BA226" s="12" t="str">
        <f t="shared" si="139"/>
        <v/>
      </c>
      <c r="BB226" s="12" t="str">
        <f t="shared" si="140"/>
        <v/>
      </c>
      <c r="BC226" s="12" t="str">
        <f t="shared" si="141"/>
        <v/>
      </c>
      <c r="BD226" s="12" t="str">
        <f t="shared" si="142"/>
        <v/>
      </c>
      <c r="BE226" s="12" t="str">
        <f t="shared" si="143"/>
        <v/>
      </c>
      <c r="BF226" s="12" t="str">
        <f>_xlfn.IFNA(VLOOKUP(Y226,对应表!$Z:$AA,2,FALSE)&amp;Z226,"")</f>
        <v>DEF:343</v>
      </c>
      <c r="BG226" s="12" t="str">
        <f>_xlfn.IFNA(VLOOKUP(AA226,对应表!$Z:$AA,2,FALSE)&amp;AB226,"")</f>
        <v/>
      </c>
      <c r="BH226" s="12" t="str">
        <f>_xlfn.IFNA(VLOOKUP(AC226,对应表!$Z:$AA,2,FALSE)&amp;AD226,"")</f>
        <v/>
      </c>
      <c r="BI226" s="12" t="str">
        <f>_xlfn.IFNA(VLOOKUP(AE226,对应表!$Z:$AA,2,FALSE)&amp;AF226,"")</f>
        <v/>
      </c>
      <c r="BJ226" s="12" t="str">
        <f>_xlfn.IFNA(VLOOKUP(AG226,对应表!$Z:$AA,2,FALSE)&amp;AH226,"")</f>
        <v/>
      </c>
      <c r="BL226">
        <f t="shared" si="137"/>
        <v>343</v>
      </c>
      <c r="BM226" t="str">
        <f t="shared" si="138"/>
        <v/>
      </c>
    </row>
    <row r="227" spans="8:65" x14ac:dyDescent="0.15">
      <c r="H227" t="s">
        <v>1139</v>
      </c>
      <c r="I227">
        <v>8</v>
      </c>
      <c r="J227">
        <v>0.2</v>
      </c>
      <c r="K227" t="str">
        <f t="shared" si="145"/>
        <v>被动防御中lv8</v>
      </c>
      <c r="L227" s="6" t="str">
        <f>Q227&amp;":"&amp;M227&amp;":"&amp;VLOOKUP(N227,对应表!B:C,2,FALSE)&amp;":"&amp;IF(buff!O227="",0,O227)</f>
        <v>20088:100:1:0</v>
      </c>
      <c r="M227">
        <v>100</v>
      </c>
      <c r="N227" s="1" t="s">
        <v>306</v>
      </c>
      <c r="O227">
        <v>0</v>
      </c>
      <c r="Q227">
        <v>20088</v>
      </c>
      <c r="R227" s="4" t="s">
        <v>1190</v>
      </c>
      <c r="S227" s="4" t="str">
        <f t="shared" si="144"/>
        <v>被动防御中lv8</v>
      </c>
      <c r="T227" t="s">
        <v>307</v>
      </c>
      <c r="Y227" t="s">
        <v>453</v>
      </c>
      <c r="Z227">
        <f>INT(VLOOKUP($I227,角色属性概况!$I:$N,VLOOKUP($H227,对应表!$AD:$AE,2,FALSE),FALSE)*$J227)</f>
        <v>422</v>
      </c>
      <c r="AI227" s="12" t="str">
        <f t="shared" si="146"/>
        <v>DEF:422</v>
      </c>
      <c r="AR227">
        <v>999</v>
      </c>
      <c r="AU227" s="4"/>
      <c r="AV227" s="4"/>
      <c r="AW227" s="4"/>
      <c r="AX227" s="4"/>
      <c r="AZ227" s="12" t="str">
        <f t="shared" si="147"/>
        <v/>
      </c>
      <c r="BA227" s="12" t="str">
        <f t="shared" si="139"/>
        <v/>
      </c>
      <c r="BB227" s="12" t="str">
        <f t="shared" si="140"/>
        <v/>
      </c>
      <c r="BC227" s="12" t="str">
        <f t="shared" si="141"/>
        <v/>
      </c>
      <c r="BD227" s="12" t="str">
        <f t="shared" si="142"/>
        <v/>
      </c>
      <c r="BE227" s="12" t="str">
        <f t="shared" si="143"/>
        <v/>
      </c>
      <c r="BF227" s="12" t="str">
        <f>_xlfn.IFNA(VLOOKUP(Y227,对应表!$Z:$AA,2,FALSE)&amp;Z227,"")</f>
        <v>DEF:422</v>
      </c>
      <c r="BG227" s="12" t="str">
        <f>_xlfn.IFNA(VLOOKUP(AA227,对应表!$Z:$AA,2,FALSE)&amp;AB227,"")</f>
        <v/>
      </c>
      <c r="BH227" s="12" t="str">
        <f>_xlfn.IFNA(VLOOKUP(AC227,对应表!$Z:$AA,2,FALSE)&amp;AD227,"")</f>
        <v/>
      </c>
      <c r="BI227" s="12" t="str">
        <f>_xlfn.IFNA(VLOOKUP(AE227,对应表!$Z:$AA,2,FALSE)&amp;AF227,"")</f>
        <v/>
      </c>
      <c r="BJ227" s="12" t="str">
        <f>_xlfn.IFNA(VLOOKUP(AG227,对应表!$Z:$AA,2,FALSE)&amp;AH227,"")</f>
        <v/>
      </c>
      <c r="BL227">
        <f t="shared" si="137"/>
        <v>422</v>
      </c>
      <c r="BM227" t="str">
        <f t="shared" si="138"/>
        <v/>
      </c>
    </row>
    <row r="228" spans="8:65" x14ac:dyDescent="0.15">
      <c r="H228" t="s">
        <v>1139</v>
      </c>
      <c r="I228">
        <v>9</v>
      </c>
      <c r="J228">
        <v>0.2</v>
      </c>
      <c r="K228" t="str">
        <f t="shared" si="145"/>
        <v>被动防御中lv9</v>
      </c>
      <c r="L228" s="6" t="str">
        <f>Q228&amp;":"&amp;M228&amp;":"&amp;VLOOKUP(N228,对应表!B:C,2,FALSE)&amp;":"&amp;IF(buff!O228="",0,O228)</f>
        <v>20089:100:1:0</v>
      </c>
      <c r="M228">
        <v>100</v>
      </c>
      <c r="N228" s="1" t="s">
        <v>306</v>
      </c>
      <c r="O228">
        <v>0</v>
      </c>
      <c r="Q228">
        <v>20089</v>
      </c>
      <c r="R228" s="4" t="s">
        <v>1191</v>
      </c>
      <c r="S228" s="4" t="str">
        <f t="shared" si="144"/>
        <v>被动防御中lv9</v>
      </c>
      <c r="T228" t="s">
        <v>307</v>
      </c>
      <c r="Y228" t="s">
        <v>453</v>
      </c>
      <c r="Z228">
        <f>INT(VLOOKUP($I228,角色属性概况!$I:$N,VLOOKUP($H228,对应表!$AD:$AE,2,FALSE),FALSE)*$J228)</f>
        <v>520</v>
      </c>
      <c r="AI228" s="12" t="str">
        <f t="shared" si="146"/>
        <v>DEF:520</v>
      </c>
      <c r="AR228">
        <v>999</v>
      </c>
      <c r="AU228" s="4"/>
      <c r="AV228" s="4"/>
      <c r="AW228" s="4"/>
      <c r="AX228" s="4"/>
      <c r="AZ228" s="12" t="str">
        <f t="shared" si="147"/>
        <v/>
      </c>
      <c r="BA228" s="12" t="str">
        <f t="shared" si="139"/>
        <v/>
      </c>
      <c r="BB228" s="12" t="str">
        <f t="shared" si="140"/>
        <v/>
      </c>
      <c r="BC228" s="12" t="str">
        <f t="shared" si="141"/>
        <v/>
      </c>
      <c r="BD228" s="12" t="str">
        <f t="shared" si="142"/>
        <v/>
      </c>
      <c r="BE228" s="12" t="str">
        <f t="shared" si="143"/>
        <v/>
      </c>
      <c r="BF228" s="12" t="str">
        <f>_xlfn.IFNA(VLOOKUP(Y228,对应表!$Z:$AA,2,FALSE)&amp;Z228,"")</f>
        <v>DEF:520</v>
      </c>
      <c r="BG228" s="12" t="str">
        <f>_xlfn.IFNA(VLOOKUP(AA228,对应表!$Z:$AA,2,FALSE)&amp;AB228,"")</f>
        <v/>
      </c>
      <c r="BH228" s="12" t="str">
        <f>_xlfn.IFNA(VLOOKUP(AC228,对应表!$Z:$AA,2,FALSE)&amp;AD228,"")</f>
        <v/>
      </c>
      <c r="BI228" s="12" t="str">
        <f>_xlfn.IFNA(VLOOKUP(AE228,对应表!$Z:$AA,2,FALSE)&amp;AF228,"")</f>
        <v/>
      </c>
      <c r="BJ228" s="12" t="str">
        <f>_xlfn.IFNA(VLOOKUP(AG228,对应表!$Z:$AA,2,FALSE)&amp;AH228,"")</f>
        <v/>
      </c>
      <c r="BL228">
        <f t="shared" si="137"/>
        <v>520</v>
      </c>
      <c r="BM228" t="str">
        <f t="shared" si="138"/>
        <v/>
      </c>
    </row>
    <row r="229" spans="8:65" x14ac:dyDescent="0.15">
      <c r="H229" t="s">
        <v>1139</v>
      </c>
      <c r="I229">
        <v>10</v>
      </c>
      <c r="J229">
        <v>0.2</v>
      </c>
      <c r="K229" t="str">
        <f t="shared" si="145"/>
        <v>被动防御中lv10</v>
      </c>
      <c r="L229" s="6" t="str">
        <f>Q229&amp;":"&amp;M229&amp;":"&amp;VLOOKUP(N229,对应表!B:C,2,FALSE)&amp;":"&amp;IF(buff!O229="",0,O229)</f>
        <v>20090:100:1:0</v>
      </c>
      <c r="M229">
        <v>100</v>
      </c>
      <c r="N229" s="1" t="s">
        <v>306</v>
      </c>
      <c r="O229">
        <v>0</v>
      </c>
      <c r="Q229">
        <v>20090</v>
      </c>
      <c r="R229" s="4" t="s">
        <v>1192</v>
      </c>
      <c r="S229" s="4" t="str">
        <f t="shared" si="144"/>
        <v>被动防御中lv10</v>
      </c>
      <c r="T229" t="s">
        <v>307</v>
      </c>
      <c r="Y229" t="s">
        <v>453</v>
      </c>
      <c r="Z229">
        <f>INT(VLOOKUP($I229,角色属性概况!$I:$N,VLOOKUP($H229,对应表!$AD:$AE,2,FALSE),FALSE)*$J229)</f>
        <v>640</v>
      </c>
      <c r="AI229" s="12" t="str">
        <f t="shared" si="146"/>
        <v>DEF:640</v>
      </c>
      <c r="AR229">
        <v>999</v>
      </c>
      <c r="AU229" s="4"/>
      <c r="AV229" s="4"/>
      <c r="AW229" s="4"/>
      <c r="AX229" s="4"/>
      <c r="AZ229" s="12" t="str">
        <f t="shared" si="147"/>
        <v/>
      </c>
      <c r="BA229" s="12" t="str">
        <f t="shared" si="139"/>
        <v/>
      </c>
      <c r="BB229" s="12" t="str">
        <f t="shared" si="140"/>
        <v/>
      </c>
      <c r="BC229" s="12" t="str">
        <f t="shared" si="141"/>
        <v/>
      </c>
      <c r="BD229" s="12" t="str">
        <f t="shared" si="142"/>
        <v/>
      </c>
      <c r="BE229" s="12" t="str">
        <f t="shared" si="143"/>
        <v/>
      </c>
      <c r="BF229" s="12" t="str">
        <f>_xlfn.IFNA(VLOOKUP(Y229,对应表!$Z:$AA,2,FALSE)&amp;Z229,"")</f>
        <v>DEF:640</v>
      </c>
      <c r="BG229" s="12" t="str">
        <f>_xlfn.IFNA(VLOOKUP(AA229,对应表!$Z:$AA,2,FALSE)&amp;AB229,"")</f>
        <v/>
      </c>
      <c r="BH229" s="12" t="str">
        <f>_xlfn.IFNA(VLOOKUP(AC229,对应表!$Z:$AA,2,FALSE)&amp;AD229,"")</f>
        <v/>
      </c>
      <c r="BI229" s="12" t="str">
        <f>_xlfn.IFNA(VLOOKUP(AE229,对应表!$Z:$AA,2,FALSE)&amp;AF229,"")</f>
        <v/>
      </c>
      <c r="BJ229" s="12" t="str">
        <f>_xlfn.IFNA(VLOOKUP(AG229,对应表!$Z:$AA,2,FALSE)&amp;AH229,"")</f>
        <v/>
      </c>
      <c r="BL229">
        <f t="shared" si="137"/>
        <v>640</v>
      </c>
      <c r="BM229" t="str">
        <f t="shared" si="138"/>
        <v/>
      </c>
    </row>
    <row r="230" spans="8:65" x14ac:dyDescent="0.15">
      <c r="H230" t="s">
        <v>1139</v>
      </c>
      <c r="I230">
        <v>11</v>
      </c>
      <c r="J230">
        <v>0.2</v>
      </c>
      <c r="K230" t="str">
        <f t="shared" si="145"/>
        <v>被动防御中lv11</v>
      </c>
      <c r="L230" s="6" t="str">
        <f>Q230&amp;":"&amp;M230&amp;":"&amp;VLOOKUP(N230,对应表!B:C,2,FALSE)&amp;":"&amp;IF(buff!O230="",0,O230)</f>
        <v>20091:100:1:0</v>
      </c>
      <c r="M230">
        <v>100</v>
      </c>
      <c r="N230" s="1" t="s">
        <v>306</v>
      </c>
      <c r="O230">
        <v>0</v>
      </c>
      <c r="Q230">
        <v>20091</v>
      </c>
      <c r="R230" s="4" t="s">
        <v>1193</v>
      </c>
      <c r="S230" s="4" t="str">
        <f t="shared" si="144"/>
        <v>被动防御中lv11</v>
      </c>
      <c r="T230" t="s">
        <v>307</v>
      </c>
      <c r="Y230" t="s">
        <v>453</v>
      </c>
      <c r="Z230">
        <f>INT(VLOOKUP($I230,角色属性概况!$I:$N,VLOOKUP($H230,对应表!$AD:$AE,2,FALSE),FALSE)*$J230)</f>
        <v>788</v>
      </c>
      <c r="AI230" s="12" t="str">
        <f t="shared" si="146"/>
        <v>DEF:788</v>
      </c>
      <c r="AR230">
        <v>999</v>
      </c>
      <c r="AU230" s="4"/>
      <c r="AV230" s="4"/>
      <c r="AW230" s="4"/>
      <c r="AX230" s="4"/>
      <c r="AZ230" s="12" t="str">
        <f t="shared" si="147"/>
        <v/>
      </c>
      <c r="BA230" s="12" t="str">
        <f t="shared" si="139"/>
        <v/>
      </c>
      <c r="BB230" s="12" t="str">
        <f t="shared" si="140"/>
        <v/>
      </c>
      <c r="BC230" s="12" t="str">
        <f t="shared" si="141"/>
        <v/>
      </c>
      <c r="BD230" s="12" t="str">
        <f t="shared" si="142"/>
        <v/>
      </c>
      <c r="BE230" s="12" t="str">
        <f t="shared" si="143"/>
        <v/>
      </c>
      <c r="BF230" s="12" t="str">
        <f>_xlfn.IFNA(VLOOKUP(Y230,对应表!$Z:$AA,2,FALSE)&amp;Z230,"")</f>
        <v>DEF:788</v>
      </c>
      <c r="BG230" s="12" t="str">
        <f>_xlfn.IFNA(VLOOKUP(AA230,对应表!$Z:$AA,2,FALSE)&amp;AB230,"")</f>
        <v/>
      </c>
      <c r="BH230" s="12" t="str">
        <f>_xlfn.IFNA(VLOOKUP(AC230,对应表!$Z:$AA,2,FALSE)&amp;AD230,"")</f>
        <v/>
      </c>
      <c r="BI230" s="12" t="str">
        <f>_xlfn.IFNA(VLOOKUP(AE230,对应表!$Z:$AA,2,FALSE)&amp;AF230,"")</f>
        <v/>
      </c>
      <c r="BJ230" s="12" t="str">
        <f>_xlfn.IFNA(VLOOKUP(AG230,对应表!$Z:$AA,2,FALSE)&amp;AH230,"")</f>
        <v/>
      </c>
      <c r="BL230">
        <f t="shared" si="137"/>
        <v>788</v>
      </c>
      <c r="BM230" t="str">
        <f t="shared" si="138"/>
        <v/>
      </c>
    </row>
    <row r="231" spans="8:65" x14ac:dyDescent="0.15">
      <c r="H231" t="s">
        <v>1139</v>
      </c>
      <c r="I231">
        <v>12</v>
      </c>
      <c r="J231">
        <v>0.2</v>
      </c>
      <c r="K231" t="str">
        <f t="shared" si="145"/>
        <v>被动防御中lv12</v>
      </c>
      <c r="L231" s="6" t="str">
        <f>Q231&amp;":"&amp;M231&amp;":"&amp;VLOOKUP(N231,对应表!B:C,2,FALSE)&amp;":"&amp;IF(buff!O231="",0,O231)</f>
        <v>20092:100:1:0</v>
      </c>
      <c r="M231">
        <v>100</v>
      </c>
      <c r="N231" s="1" t="s">
        <v>306</v>
      </c>
      <c r="O231">
        <v>0</v>
      </c>
      <c r="Q231">
        <v>20092</v>
      </c>
      <c r="R231" s="4" t="s">
        <v>1194</v>
      </c>
      <c r="S231" s="4" t="str">
        <f t="shared" si="144"/>
        <v>被动防御中lv12</v>
      </c>
      <c r="T231" t="s">
        <v>307</v>
      </c>
      <c r="Y231" t="s">
        <v>453</v>
      </c>
      <c r="Z231">
        <f>INT(VLOOKUP($I231,角色属性概况!$I:$N,VLOOKUP($H231,对应表!$AD:$AE,2,FALSE),FALSE)*$J231)</f>
        <v>970</v>
      </c>
      <c r="AI231" s="12" t="str">
        <f t="shared" si="146"/>
        <v>DEF:970</v>
      </c>
      <c r="AR231">
        <v>999</v>
      </c>
      <c r="AU231" s="4"/>
      <c r="AV231" s="4"/>
      <c r="AW231" s="4"/>
      <c r="AX231" s="4"/>
      <c r="AZ231" s="12" t="str">
        <f t="shared" si="147"/>
        <v/>
      </c>
      <c r="BA231" s="12" t="str">
        <f t="shared" si="139"/>
        <v/>
      </c>
      <c r="BB231" s="12" t="str">
        <f t="shared" si="140"/>
        <v/>
      </c>
      <c r="BC231" s="12" t="str">
        <f t="shared" si="141"/>
        <v/>
      </c>
      <c r="BD231" s="12" t="str">
        <f t="shared" si="142"/>
        <v/>
      </c>
      <c r="BE231" s="12" t="str">
        <f t="shared" si="143"/>
        <v/>
      </c>
      <c r="BF231" s="12" t="str">
        <f>_xlfn.IFNA(VLOOKUP(Y231,对应表!$Z:$AA,2,FALSE)&amp;Z231,"")</f>
        <v>DEF:970</v>
      </c>
      <c r="BG231" s="12" t="str">
        <f>_xlfn.IFNA(VLOOKUP(AA231,对应表!$Z:$AA,2,FALSE)&amp;AB231,"")</f>
        <v/>
      </c>
      <c r="BH231" s="12" t="str">
        <f>_xlfn.IFNA(VLOOKUP(AC231,对应表!$Z:$AA,2,FALSE)&amp;AD231,"")</f>
        <v/>
      </c>
      <c r="BI231" s="12" t="str">
        <f>_xlfn.IFNA(VLOOKUP(AE231,对应表!$Z:$AA,2,FALSE)&amp;AF231,"")</f>
        <v/>
      </c>
      <c r="BJ231" s="12" t="str">
        <f>_xlfn.IFNA(VLOOKUP(AG231,对应表!$Z:$AA,2,FALSE)&amp;AH231,"")</f>
        <v/>
      </c>
      <c r="BL231">
        <f t="shared" si="137"/>
        <v>970</v>
      </c>
      <c r="BM231" t="str">
        <f t="shared" si="138"/>
        <v/>
      </c>
    </row>
    <row r="232" spans="8:65" x14ac:dyDescent="0.15">
      <c r="H232" t="s">
        <v>1139</v>
      </c>
      <c r="I232">
        <v>13</v>
      </c>
      <c r="J232">
        <v>0.2</v>
      </c>
      <c r="K232" t="str">
        <f t="shared" si="145"/>
        <v>被动防御中lv13</v>
      </c>
      <c r="L232" s="6" t="str">
        <f>Q232&amp;":"&amp;M232&amp;":"&amp;VLOOKUP(N232,对应表!B:C,2,FALSE)&amp;":"&amp;IF(buff!O232="",0,O232)</f>
        <v>20093:100:1:0</v>
      </c>
      <c r="M232">
        <v>100</v>
      </c>
      <c r="N232" s="1" t="s">
        <v>306</v>
      </c>
      <c r="O232">
        <v>0</v>
      </c>
      <c r="Q232">
        <v>20093</v>
      </c>
      <c r="R232" s="4" t="s">
        <v>1195</v>
      </c>
      <c r="S232" s="4" t="str">
        <f t="shared" si="144"/>
        <v>被动防御中lv13</v>
      </c>
      <c r="T232" t="s">
        <v>307</v>
      </c>
      <c r="Y232" t="s">
        <v>453</v>
      </c>
      <c r="Z232">
        <f>INT(VLOOKUP($I232,角色属性概况!$I:$N,VLOOKUP($H232,对应表!$AD:$AE,2,FALSE),FALSE)*$J232)</f>
        <v>1195</v>
      </c>
      <c r="AI232" s="12" t="str">
        <f t="shared" si="146"/>
        <v>DEF:1195</v>
      </c>
      <c r="AR232">
        <v>999</v>
      </c>
      <c r="AU232" s="4"/>
      <c r="AV232" s="4"/>
      <c r="AW232" s="4"/>
      <c r="AX232" s="4"/>
      <c r="AZ232" s="12" t="str">
        <f t="shared" si="147"/>
        <v/>
      </c>
      <c r="BA232" s="12" t="str">
        <f t="shared" si="139"/>
        <v/>
      </c>
      <c r="BB232" s="12" t="str">
        <f t="shared" si="140"/>
        <v/>
      </c>
      <c r="BC232" s="12" t="str">
        <f t="shared" si="141"/>
        <v/>
      </c>
      <c r="BD232" s="12" t="str">
        <f t="shared" si="142"/>
        <v/>
      </c>
      <c r="BE232" s="12" t="str">
        <f t="shared" si="143"/>
        <v/>
      </c>
      <c r="BF232" s="12" t="str">
        <f>_xlfn.IFNA(VLOOKUP(Y232,对应表!$Z:$AA,2,FALSE)&amp;Z232,"")</f>
        <v>DEF:1195</v>
      </c>
      <c r="BG232" s="12" t="str">
        <f>_xlfn.IFNA(VLOOKUP(AA232,对应表!$Z:$AA,2,FALSE)&amp;AB232,"")</f>
        <v/>
      </c>
      <c r="BH232" s="12" t="str">
        <f>_xlfn.IFNA(VLOOKUP(AC232,对应表!$Z:$AA,2,FALSE)&amp;AD232,"")</f>
        <v/>
      </c>
      <c r="BI232" s="12" t="str">
        <f>_xlfn.IFNA(VLOOKUP(AE232,对应表!$Z:$AA,2,FALSE)&amp;AF232,"")</f>
        <v/>
      </c>
      <c r="BJ232" s="12" t="str">
        <f>_xlfn.IFNA(VLOOKUP(AG232,对应表!$Z:$AA,2,FALSE)&amp;AH232,"")</f>
        <v/>
      </c>
      <c r="BL232">
        <f t="shared" si="137"/>
        <v>1195</v>
      </c>
      <c r="BM232" t="str">
        <f t="shared" si="138"/>
        <v/>
      </c>
    </row>
    <row r="233" spans="8:65" x14ac:dyDescent="0.15">
      <c r="H233" t="s">
        <v>1139</v>
      </c>
      <c r="I233">
        <v>14</v>
      </c>
      <c r="J233">
        <v>0.2</v>
      </c>
      <c r="K233" t="str">
        <f t="shared" si="145"/>
        <v>被动防御中lv14</v>
      </c>
      <c r="L233" s="6" t="str">
        <f>Q233&amp;":"&amp;M233&amp;":"&amp;VLOOKUP(N233,对应表!B:C,2,FALSE)&amp;":"&amp;IF(buff!O233="",0,O233)</f>
        <v>20094:100:1:0</v>
      </c>
      <c r="M233">
        <v>100</v>
      </c>
      <c r="N233" s="1" t="s">
        <v>306</v>
      </c>
      <c r="O233">
        <v>0</v>
      </c>
      <c r="Q233">
        <v>20094</v>
      </c>
      <c r="R233" s="4" t="s">
        <v>1196</v>
      </c>
      <c r="S233" s="4" t="str">
        <f t="shared" si="144"/>
        <v>被动防御中lv14</v>
      </c>
      <c r="T233" t="s">
        <v>307</v>
      </c>
      <c r="Y233" t="s">
        <v>453</v>
      </c>
      <c r="Z233">
        <f>INT(VLOOKUP($I233,角色属性概况!$I:$N,VLOOKUP($H233,对应表!$AD:$AE,2,FALSE),FALSE)*$J233)</f>
        <v>1471</v>
      </c>
      <c r="AI233" s="12" t="str">
        <f t="shared" si="146"/>
        <v>DEF:1471</v>
      </c>
      <c r="AR233">
        <v>999</v>
      </c>
      <c r="AU233" s="4"/>
      <c r="AV233" s="4"/>
      <c r="AW233" s="4"/>
      <c r="AX233" s="4"/>
      <c r="AZ233" s="12" t="str">
        <f t="shared" si="147"/>
        <v/>
      </c>
      <c r="BA233" s="12" t="str">
        <f t="shared" si="139"/>
        <v/>
      </c>
      <c r="BB233" s="12" t="str">
        <f t="shared" si="140"/>
        <v/>
      </c>
      <c r="BC233" s="12" t="str">
        <f t="shared" si="141"/>
        <v/>
      </c>
      <c r="BD233" s="12" t="str">
        <f t="shared" si="142"/>
        <v/>
      </c>
      <c r="BE233" s="12" t="str">
        <f t="shared" si="143"/>
        <v/>
      </c>
      <c r="BF233" s="12" t="str">
        <f>_xlfn.IFNA(VLOOKUP(Y233,对应表!$Z:$AA,2,FALSE)&amp;Z233,"")</f>
        <v>DEF:1471</v>
      </c>
      <c r="BG233" s="12" t="str">
        <f>_xlfn.IFNA(VLOOKUP(AA233,对应表!$Z:$AA,2,FALSE)&amp;AB233,"")</f>
        <v/>
      </c>
      <c r="BH233" s="12" t="str">
        <f>_xlfn.IFNA(VLOOKUP(AC233,对应表!$Z:$AA,2,FALSE)&amp;AD233,"")</f>
        <v/>
      </c>
      <c r="BI233" s="12" t="str">
        <f>_xlfn.IFNA(VLOOKUP(AE233,对应表!$Z:$AA,2,FALSE)&amp;AF233,"")</f>
        <v/>
      </c>
      <c r="BJ233" s="12" t="str">
        <f>_xlfn.IFNA(VLOOKUP(AG233,对应表!$Z:$AA,2,FALSE)&amp;AH233,"")</f>
        <v/>
      </c>
      <c r="BL233">
        <f t="shared" si="137"/>
        <v>1471</v>
      </c>
      <c r="BM233" t="str">
        <f t="shared" si="138"/>
        <v/>
      </c>
    </row>
    <row r="234" spans="8:65" x14ac:dyDescent="0.15">
      <c r="H234" t="s">
        <v>1139</v>
      </c>
      <c r="I234">
        <v>15</v>
      </c>
      <c r="J234">
        <v>0.2</v>
      </c>
      <c r="K234" t="str">
        <f t="shared" si="145"/>
        <v>被动防御中lv15</v>
      </c>
      <c r="L234" s="6" t="str">
        <f>Q234&amp;":"&amp;M234&amp;":"&amp;VLOOKUP(N234,对应表!B:C,2,FALSE)&amp;":"&amp;IF(buff!O234="",0,O234)</f>
        <v>20095:100:1:0</v>
      </c>
      <c r="M234">
        <v>100</v>
      </c>
      <c r="N234" s="1" t="s">
        <v>306</v>
      </c>
      <c r="O234">
        <v>0</v>
      </c>
      <c r="Q234">
        <v>20095</v>
      </c>
      <c r="R234" s="4" t="s">
        <v>1197</v>
      </c>
      <c r="S234" s="4" t="str">
        <f t="shared" si="144"/>
        <v>被动防御中lv15</v>
      </c>
      <c r="T234" t="s">
        <v>307</v>
      </c>
      <c r="Y234" t="s">
        <v>453</v>
      </c>
      <c r="Z234">
        <f>INT(VLOOKUP($I234,角色属性概况!$I:$N,VLOOKUP($H234,对应表!$AD:$AE,2,FALSE),FALSE)*$J234)</f>
        <v>1812</v>
      </c>
      <c r="AI234" s="12" t="str">
        <f t="shared" si="146"/>
        <v>DEF:1812</v>
      </c>
      <c r="AR234">
        <v>999</v>
      </c>
      <c r="AU234" s="4"/>
      <c r="AV234" s="4"/>
      <c r="AW234" s="4"/>
      <c r="AX234" s="4"/>
      <c r="AZ234" s="12" t="str">
        <f t="shared" si="147"/>
        <v/>
      </c>
      <c r="BA234" s="12" t="str">
        <f t="shared" si="139"/>
        <v/>
      </c>
      <c r="BB234" s="12" t="str">
        <f t="shared" si="140"/>
        <v/>
      </c>
      <c r="BC234" s="12" t="str">
        <f t="shared" si="141"/>
        <v/>
      </c>
      <c r="BD234" s="12" t="str">
        <f t="shared" si="142"/>
        <v/>
      </c>
      <c r="BE234" s="12" t="str">
        <f t="shared" si="143"/>
        <v/>
      </c>
      <c r="BF234" s="12" t="str">
        <f>_xlfn.IFNA(VLOOKUP(Y234,对应表!$Z:$AA,2,FALSE)&amp;Z234,"")</f>
        <v>DEF:1812</v>
      </c>
      <c r="BG234" s="12" t="str">
        <f>_xlfn.IFNA(VLOOKUP(AA234,对应表!$Z:$AA,2,FALSE)&amp;AB234,"")</f>
        <v/>
      </c>
      <c r="BH234" s="12" t="str">
        <f>_xlfn.IFNA(VLOOKUP(AC234,对应表!$Z:$AA,2,FALSE)&amp;AD234,"")</f>
        <v/>
      </c>
      <c r="BI234" s="12" t="str">
        <f>_xlfn.IFNA(VLOOKUP(AE234,对应表!$Z:$AA,2,FALSE)&amp;AF234,"")</f>
        <v/>
      </c>
      <c r="BJ234" s="12" t="str">
        <f>_xlfn.IFNA(VLOOKUP(AG234,对应表!$Z:$AA,2,FALSE)&amp;AH234,"")</f>
        <v/>
      </c>
      <c r="BL234">
        <f t="shared" si="137"/>
        <v>1812</v>
      </c>
      <c r="BM234" t="str">
        <f t="shared" si="138"/>
        <v/>
      </c>
    </row>
    <row r="235" spans="8:65" x14ac:dyDescent="0.15">
      <c r="H235" t="s">
        <v>1139</v>
      </c>
      <c r="I235">
        <v>16</v>
      </c>
      <c r="J235">
        <v>0.2</v>
      </c>
      <c r="K235" t="str">
        <f t="shared" si="145"/>
        <v>被动防御中lv16</v>
      </c>
      <c r="L235" s="6" t="str">
        <f>Q235&amp;":"&amp;M235&amp;":"&amp;VLOOKUP(N235,对应表!B:C,2,FALSE)&amp;":"&amp;IF(buff!O235="",0,O235)</f>
        <v>20096:100:1:0</v>
      </c>
      <c r="M235">
        <v>100</v>
      </c>
      <c r="N235" s="1" t="s">
        <v>306</v>
      </c>
      <c r="O235">
        <v>0</v>
      </c>
      <c r="Q235">
        <v>20096</v>
      </c>
      <c r="R235" s="4" t="s">
        <v>1198</v>
      </c>
      <c r="S235" s="4" t="str">
        <f t="shared" si="144"/>
        <v>被动防御中lv16</v>
      </c>
      <c r="T235" t="s">
        <v>307</v>
      </c>
      <c r="Y235" t="s">
        <v>453</v>
      </c>
      <c r="Z235">
        <f>INT(VLOOKUP($I235,角色属性概况!$I:$N,VLOOKUP($H235,对应表!$AD:$AE,2,FALSE),FALSE)*$J235)</f>
        <v>2231</v>
      </c>
      <c r="AI235" s="12" t="str">
        <f t="shared" si="146"/>
        <v>DEF:2231</v>
      </c>
      <c r="AR235">
        <v>999</v>
      </c>
      <c r="AU235" s="4"/>
      <c r="AV235" s="4"/>
      <c r="AW235" s="4"/>
      <c r="AX235" s="4"/>
      <c r="AZ235" s="12" t="str">
        <f t="shared" si="147"/>
        <v/>
      </c>
      <c r="BA235" s="12" t="str">
        <f t="shared" si="139"/>
        <v/>
      </c>
      <c r="BB235" s="12" t="str">
        <f t="shared" si="140"/>
        <v/>
      </c>
      <c r="BC235" s="12" t="str">
        <f t="shared" si="141"/>
        <v/>
      </c>
      <c r="BD235" s="12" t="str">
        <f t="shared" si="142"/>
        <v/>
      </c>
      <c r="BE235" s="12" t="str">
        <f t="shared" si="143"/>
        <v/>
      </c>
      <c r="BF235" s="12" t="str">
        <f>_xlfn.IFNA(VLOOKUP(Y235,对应表!$Z:$AA,2,FALSE)&amp;Z235,"")</f>
        <v>DEF:2231</v>
      </c>
      <c r="BG235" s="12" t="str">
        <f>_xlfn.IFNA(VLOOKUP(AA235,对应表!$Z:$AA,2,FALSE)&amp;AB235,"")</f>
        <v/>
      </c>
      <c r="BH235" s="12" t="str">
        <f>_xlfn.IFNA(VLOOKUP(AC235,对应表!$Z:$AA,2,FALSE)&amp;AD235,"")</f>
        <v/>
      </c>
      <c r="BI235" s="12" t="str">
        <f>_xlfn.IFNA(VLOOKUP(AE235,对应表!$Z:$AA,2,FALSE)&amp;AF235,"")</f>
        <v/>
      </c>
      <c r="BJ235" s="12" t="str">
        <f>_xlfn.IFNA(VLOOKUP(AG235,对应表!$Z:$AA,2,FALSE)&amp;AH235,"")</f>
        <v/>
      </c>
      <c r="BL235">
        <f t="shared" si="137"/>
        <v>2231</v>
      </c>
      <c r="BM235" t="str">
        <f t="shared" si="138"/>
        <v/>
      </c>
    </row>
    <row r="236" spans="8:65" x14ac:dyDescent="0.15">
      <c r="H236" t="s">
        <v>1139</v>
      </c>
      <c r="I236">
        <v>17</v>
      </c>
      <c r="J236">
        <v>0.2</v>
      </c>
      <c r="K236" t="str">
        <f t="shared" si="145"/>
        <v>被动防御中lv17</v>
      </c>
      <c r="L236" s="6" t="str">
        <f>Q236&amp;":"&amp;M236&amp;":"&amp;VLOOKUP(N236,对应表!B:C,2,FALSE)&amp;":"&amp;IF(buff!O236="",0,O236)</f>
        <v>20097:100:1:0</v>
      </c>
      <c r="M236">
        <v>100</v>
      </c>
      <c r="N236" s="1" t="s">
        <v>306</v>
      </c>
      <c r="O236">
        <v>0</v>
      </c>
      <c r="Q236">
        <v>20097</v>
      </c>
      <c r="R236" s="4" t="s">
        <v>1199</v>
      </c>
      <c r="S236" s="4" t="str">
        <f t="shared" si="144"/>
        <v>被动防御中lv17</v>
      </c>
      <c r="T236" t="s">
        <v>307</v>
      </c>
      <c r="Y236" t="s">
        <v>453</v>
      </c>
      <c r="Z236">
        <f>INT(VLOOKUP($I236,角色属性概况!$I:$N,VLOOKUP($H236,对应表!$AD:$AE,2,FALSE),FALSE)*$J236)</f>
        <v>2747</v>
      </c>
      <c r="AI236" s="12" t="str">
        <f t="shared" si="146"/>
        <v>DEF:2747</v>
      </c>
      <c r="AR236">
        <v>999</v>
      </c>
      <c r="AU236" s="4"/>
      <c r="AV236" s="4"/>
      <c r="AW236" s="4"/>
      <c r="AX236" s="4"/>
      <c r="AZ236" s="12" t="str">
        <f t="shared" si="147"/>
        <v/>
      </c>
      <c r="BA236" s="12" t="str">
        <f t="shared" si="139"/>
        <v/>
      </c>
      <c r="BB236" s="12" t="str">
        <f t="shared" si="140"/>
        <v/>
      </c>
      <c r="BC236" s="12" t="str">
        <f t="shared" si="141"/>
        <v/>
      </c>
      <c r="BD236" s="12" t="str">
        <f t="shared" si="142"/>
        <v/>
      </c>
      <c r="BE236" s="12" t="str">
        <f t="shared" si="143"/>
        <v/>
      </c>
      <c r="BF236" s="12" t="str">
        <f>_xlfn.IFNA(VLOOKUP(Y236,对应表!$Z:$AA,2,FALSE)&amp;Z236,"")</f>
        <v>DEF:2747</v>
      </c>
      <c r="BG236" s="12" t="str">
        <f>_xlfn.IFNA(VLOOKUP(AA236,对应表!$Z:$AA,2,FALSE)&amp;AB236,"")</f>
        <v/>
      </c>
      <c r="BH236" s="12" t="str">
        <f>_xlfn.IFNA(VLOOKUP(AC236,对应表!$Z:$AA,2,FALSE)&amp;AD236,"")</f>
        <v/>
      </c>
      <c r="BI236" s="12" t="str">
        <f>_xlfn.IFNA(VLOOKUP(AE236,对应表!$Z:$AA,2,FALSE)&amp;AF236,"")</f>
        <v/>
      </c>
      <c r="BJ236" s="12" t="str">
        <f>_xlfn.IFNA(VLOOKUP(AG236,对应表!$Z:$AA,2,FALSE)&amp;AH236,"")</f>
        <v/>
      </c>
      <c r="BL236">
        <f t="shared" si="137"/>
        <v>2747</v>
      </c>
      <c r="BM236" t="str">
        <f t="shared" si="138"/>
        <v/>
      </c>
    </row>
    <row r="237" spans="8:65" x14ac:dyDescent="0.15">
      <c r="H237" t="s">
        <v>1139</v>
      </c>
      <c r="I237">
        <v>18</v>
      </c>
      <c r="J237">
        <v>0.2</v>
      </c>
      <c r="K237" t="str">
        <f t="shared" si="145"/>
        <v>被动防御中lv18</v>
      </c>
      <c r="L237" s="6" t="str">
        <f>Q237&amp;":"&amp;M237&amp;":"&amp;VLOOKUP(N237,对应表!B:C,2,FALSE)&amp;":"&amp;IF(buff!O237="",0,O237)</f>
        <v>20098:100:1:0</v>
      </c>
      <c r="M237">
        <v>100</v>
      </c>
      <c r="N237" s="1" t="s">
        <v>306</v>
      </c>
      <c r="O237">
        <v>0</v>
      </c>
      <c r="Q237">
        <v>20098</v>
      </c>
      <c r="R237" s="4" t="s">
        <v>1200</v>
      </c>
      <c r="S237" s="4" t="str">
        <f t="shared" si="144"/>
        <v>被动防御中lv18</v>
      </c>
      <c r="T237" t="s">
        <v>307</v>
      </c>
      <c r="Y237" t="s">
        <v>453</v>
      </c>
      <c r="Z237">
        <f>INT(VLOOKUP($I237,角色属性概况!$I:$N,VLOOKUP($H237,对应表!$AD:$AE,2,FALSE),FALSE)*$J237)</f>
        <v>3382</v>
      </c>
      <c r="AI237" s="12" t="str">
        <f t="shared" si="146"/>
        <v>DEF:3382</v>
      </c>
      <c r="AR237">
        <v>999</v>
      </c>
      <c r="AU237" s="4"/>
      <c r="AV237" s="4"/>
      <c r="AW237" s="4"/>
      <c r="AX237" s="4"/>
      <c r="AZ237" s="12" t="str">
        <f t="shared" si="147"/>
        <v/>
      </c>
      <c r="BA237" s="12" t="str">
        <f t="shared" si="139"/>
        <v/>
      </c>
      <c r="BB237" s="12" t="str">
        <f t="shared" si="140"/>
        <v/>
      </c>
      <c r="BC237" s="12" t="str">
        <f t="shared" si="141"/>
        <v/>
      </c>
      <c r="BD237" s="12" t="str">
        <f t="shared" si="142"/>
        <v/>
      </c>
      <c r="BE237" s="12" t="str">
        <f t="shared" si="143"/>
        <v/>
      </c>
      <c r="BF237" s="12" t="str">
        <f>_xlfn.IFNA(VLOOKUP(Y237,对应表!$Z:$AA,2,FALSE)&amp;Z237,"")</f>
        <v>DEF:3382</v>
      </c>
      <c r="BG237" s="12" t="str">
        <f>_xlfn.IFNA(VLOOKUP(AA237,对应表!$Z:$AA,2,FALSE)&amp;AB237,"")</f>
        <v/>
      </c>
      <c r="BH237" s="12" t="str">
        <f>_xlfn.IFNA(VLOOKUP(AC237,对应表!$Z:$AA,2,FALSE)&amp;AD237,"")</f>
        <v/>
      </c>
      <c r="BI237" s="12" t="str">
        <f>_xlfn.IFNA(VLOOKUP(AE237,对应表!$Z:$AA,2,FALSE)&amp;AF237,"")</f>
        <v/>
      </c>
      <c r="BJ237" s="12" t="str">
        <f>_xlfn.IFNA(VLOOKUP(AG237,对应表!$Z:$AA,2,FALSE)&amp;AH237,"")</f>
        <v/>
      </c>
      <c r="BL237">
        <f t="shared" si="137"/>
        <v>3382</v>
      </c>
      <c r="BM237" t="str">
        <f t="shared" si="138"/>
        <v/>
      </c>
    </row>
    <row r="238" spans="8:65" x14ac:dyDescent="0.15">
      <c r="H238" t="s">
        <v>1139</v>
      </c>
      <c r="I238">
        <v>19</v>
      </c>
      <c r="J238">
        <v>0.2</v>
      </c>
      <c r="K238" t="str">
        <f t="shared" si="145"/>
        <v>被动防御中lv19</v>
      </c>
      <c r="L238" s="6" t="str">
        <f>Q238&amp;":"&amp;M238&amp;":"&amp;VLOOKUP(N238,对应表!B:C,2,FALSE)&amp;":"&amp;IF(buff!O238="",0,O238)</f>
        <v>20099:100:1:0</v>
      </c>
      <c r="M238">
        <v>100</v>
      </c>
      <c r="N238" s="1" t="s">
        <v>306</v>
      </c>
      <c r="O238">
        <v>0</v>
      </c>
      <c r="Q238">
        <v>20099</v>
      </c>
      <c r="R238" s="4" t="s">
        <v>1201</v>
      </c>
      <c r="S238" s="4" t="str">
        <f t="shared" si="144"/>
        <v>被动防御中lv19</v>
      </c>
      <c r="T238" t="s">
        <v>307</v>
      </c>
      <c r="Y238" t="s">
        <v>453</v>
      </c>
      <c r="Z238">
        <f>INT(VLOOKUP($I238,角色属性概况!$I:$N,VLOOKUP($H238,对应表!$AD:$AE,2,FALSE),FALSE)*$J238)</f>
        <v>4164</v>
      </c>
      <c r="AI238" s="12" t="str">
        <f t="shared" si="146"/>
        <v>DEF:4164</v>
      </c>
      <c r="AR238">
        <v>999</v>
      </c>
      <c r="AU238" s="4"/>
      <c r="AV238" s="4"/>
      <c r="AW238" s="4"/>
      <c r="AX238" s="4"/>
      <c r="AZ238" s="12" t="str">
        <f t="shared" si="147"/>
        <v/>
      </c>
      <c r="BA238" s="12" t="str">
        <f t="shared" si="139"/>
        <v/>
      </c>
      <c r="BB238" s="12" t="str">
        <f t="shared" si="140"/>
        <v/>
      </c>
      <c r="BC238" s="12" t="str">
        <f t="shared" si="141"/>
        <v/>
      </c>
      <c r="BD238" s="12" t="str">
        <f t="shared" si="142"/>
        <v/>
      </c>
      <c r="BE238" s="12" t="str">
        <f t="shared" si="143"/>
        <v/>
      </c>
      <c r="BF238" s="12" t="str">
        <f>_xlfn.IFNA(VLOOKUP(Y238,对应表!$Z:$AA,2,FALSE)&amp;Z238,"")</f>
        <v>DEF:4164</v>
      </c>
      <c r="BG238" s="12" t="str">
        <f>_xlfn.IFNA(VLOOKUP(AA238,对应表!$Z:$AA,2,FALSE)&amp;AB238,"")</f>
        <v/>
      </c>
      <c r="BH238" s="12" t="str">
        <f>_xlfn.IFNA(VLOOKUP(AC238,对应表!$Z:$AA,2,FALSE)&amp;AD238,"")</f>
        <v/>
      </c>
      <c r="BI238" s="12" t="str">
        <f>_xlfn.IFNA(VLOOKUP(AE238,对应表!$Z:$AA,2,FALSE)&amp;AF238,"")</f>
        <v/>
      </c>
      <c r="BJ238" s="12" t="str">
        <f>_xlfn.IFNA(VLOOKUP(AG238,对应表!$Z:$AA,2,FALSE)&amp;AH238,"")</f>
        <v/>
      </c>
      <c r="BL238">
        <f t="shared" si="137"/>
        <v>4164</v>
      </c>
      <c r="BM238" t="str">
        <f t="shared" si="138"/>
        <v/>
      </c>
    </row>
    <row r="239" spans="8:65" x14ac:dyDescent="0.15">
      <c r="H239" t="s">
        <v>1139</v>
      </c>
      <c r="I239">
        <v>20</v>
      </c>
      <c r="J239">
        <v>0.2</v>
      </c>
      <c r="K239" t="str">
        <f t="shared" si="145"/>
        <v>被动防御中lv20</v>
      </c>
      <c r="L239" s="6" t="str">
        <f>Q239&amp;":"&amp;M239&amp;":"&amp;VLOOKUP(N239,对应表!B:C,2,FALSE)&amp;":"&amp;IF(buff!O239="",0,O239)</f>
        <v>20100:100:1:0</v>
      </c>
      <c r="M239">
        <v>100</v>
      </c>
      <c r="N239" s="1" t="s">
        <v>306</v>
      </c>
      <c r="O239">
        <v>0</v>
      </c>
      <c r="Q239">
        <v>20100</v>
      </c>
      <c r="R239" s="4" t="s">
        <v>1202</v>
      </c>
      <c r="S239" s="4" t="str">
        <f t="shared" si="144"/>
        <v>被动防御中lv20</v>
      </c>
      <c r="T239" t="s">
        <v>307</v>
      </c>
      <c r="Y239" t="s">
        <v>453</v>
      </c>
      <c r="Z239">
        <f>INT(VLOOKUP($I239,角色属性概况!$I:$N,VLOOKUP($H239,对应表!$AD:$AE,2,FALSE),FALSE)*$J239)</f>
        <v>5127</v>
      </c>
      <c r="AI239" s="12" t="str">
        <f t="shared" si="146"/>
        <v>DEF:5127</v>
      </c>
      <c r="AR239">
        <v>999</v>
      </c>
      <c r="AU239" s="4"/>
      <c r="AV239" s="4"/>
      <c r="AW239" s="4"/>
      <c r="AX239" s="4"/>
      <c r="AZ239" s="12" t="str">
        <f t="shared" si="147"/>
        <v/>
      </c>
      <c r="BA239" s="12" t="str">
        <f t="shared" si="139"/>
        <v/>
      </c>
      <c r="BB239" s="12" t="str">
        <f t="shared" si="140"/>
        <v/>
      </c>
      <c r="BC239" s="12" t="str">
        <f t="shared" si="141"/>
        <v/>
      </c>
      <c r="BD239" s="12" t="str">
        <f t="shared" si="142"/>
        <v/>
      </c>
      <c r="BE239" s="12" t="str">
        <f t="shared" si="143"/>
        <v/>
      </c>
      <c r="BF239" s="12" t="str">
        <f>_xlfn.IFNA(VLOOKUP(Y239,对应表!$Z:$AA,2,FALSE)&amp;Z239,"")</f>
        <v>DEF:5127</v>
      </c>
      <c r="BG239" s="12" t="str">
        <f>_xlfn.IFNA(VLOOKUP(AA239,对应表!$Z:$AA,2,FALSE)&amp;AB239,"")</f>
        <v/>
      </c>
      <c r="BH239" s="12" t="str">
        <f>_xlfn.IFNA(VLOOKUP(AC239,对应表!$Z:$AA,2,FALSE)&amp;AD239,"")</f>
        <v/>
      </c>
      <c r="BI239" s="12" t="str">
        <f>_xlfn.IFNA(VLOOKUP(AE239,对应表!$Z:$AA,2,FALSE)&amp;AF239,"")</f>
        <v/>
      </c>
      <c r="BJ239" s="12" t="str">
        <f>_xlfn.IFNA(VLOOKUP(AG239,对应表!$Z:$AA,2,FALSE)&amp;AH239,"")</f>
        <v/>
      </c>
      <c r="BL239">
        <f t="shared" si="137"/>
        <v>5127</v>
      </c>
      <c r="BM239" t="str">
        <f t="shared" si="138"/>
        <v/>
      </c>
    </row>
    <row r="240" spans="8:65" x14ac:dyDescent="0.15">
      <c r="H240" t="s">
        <v>1139</v>
      </c>
      <c r="I240">
        <v>1</v>
      </c>
      <c r="J240">
        <v>0.25</v>
      </c>
      <c r="K240" t="str">
        <f t="shared" si="145"/>
        <v>被动防御大lv1</v>
      </c>
      <c r="L240" s="6" t="str">
        <f>Q240&amp;":"&amp;M240&amp;":"&amp;VLOOKUP(N240,对应表!B:C,2,FALSE)&amp;":"&amp;IF(buff!O240="",0,O240)</f>
        <v>20101:100:1:0</v>
      </c>
      <c r="M240">
        <v>100</v>
      </c>
      <c r="N240" s="1" t="s">
        <v>306</v>
      </c>
      <c r="O240">
        <v>0</v>
      </c>
      <c r="Q240">
        <v>20101</v>
      </c>
      <c r="R240" s="4" t="s">
        <v>1203</v>
      </c>
      <c r="S240" s="4" t="str">
        <f t="shared" si="144"/>
        <v>被动防御大lv1</v>
      </c>
      <c r="T240" t="s">
        <v>307</v>
      </c>
      <c r="Y240" t="s">
        <v>453</v>
      </c>
      <c r="Z240">
        <f>INT(VLOOKUP($I240,角色属性概况!$I:$N,VLOOKUP($H240,对应表!$AD:$AE,2,FALSE),FALSE)*$J240)</f>
        <v>95</v>
      </c>
      <c r="AI240" s="12" t="str">
        <f t="shared" si="146"/>
        <v>DEF:95</v>
      </c>
      <c r="AR240">
        <v>999</v>
      </c>
      <c r="AU240" s="4"/>
      <c r="AV240" s="4"/>
      <c r="AW240" s="4"/>
      <c r="AX240" s="4"/>
      <c r="AZ240" s="12" t="str">
        <f t="shared" si="147"/>
        <v/>
      </c>
      <c r="BA240" s="12" t="str">
        <f t="shared" si="139"/>
        <v/>
      </c>
      <c r="BB240" s="12" t="str">
        <f t="shared" si="140"/>
        <v/>
      </c>
      <c r="BC240" s="12" t="str">
        <f t="shared" si="141"/>
        <v/>
      </c>
      <c r="BD240" s="12" t="str">
        <f t="shared" si="142"/>
        <v/>
      </c>
      <c r="BE240" s="12" t="str">
        <f t="shared" si="143"/>
        <v/>
      </c>
      <c r="BF240" s="12" t="str">
        <f>_xlfn.IFNA(VLOOKUP(Y240,对应表!$Z:$AA,2,FALSE)&amp;Z240,"")</f>
        <v>DEF:95</v>
      </c>
      <c r="BG240" s="12" t="str">
        <f>_xlfn.IFNA(VLOOKUP(AA240,对应表!$Z:$AA,2,FALSE)&amp;AB240,"")</f>
        <v/>
      </c>
      <c r="BH240" s="12" t="str">
        <f>_xlfn.IFNA(VLOOKUP(AC240,对应表!$Z:$AA,2,FALSE)&amp;AD240,"")</f>
        <v/>
      </c>
      <c r="BI240" s="12" t="str">
        <f>_xlfn.IFNA(VLOOKUP(AE240,对应表!$Z:$AA,2,FALSE)&amp;AF240,"")</f>
        <v/>
      </c>
      <c r="BJ240" s="12" t="str">
        <f>_xlfn.IFNA(VLOOKUP(AG240,对应表!$Z:$AA,2,FALSE)&amp;AH240,"")</f>
        <v/>
      </c>
      <c r="BL240">
        <f t="shared" si="137"/>
        <v>95</v>
      </c>
      <c r="BM240" t="str">
        <f t="shared" si="138"/>
        <v/>
      </c>
    </row>
    <row r="241" spans="8:65" x14ac:dyDescent="0.15">
      <c r="H241" t="s">
        <v>1139</v>
      </c>
      <c r="I241">
        <v>2</v>
      </c>
      <c r="J241">
        <v>0.25</v>
      </c>
      <c r="K241" t="str">
        <f t="shared" si="145"/>
        <v>被动防御大lv2</v>
      </c>
      <c r="L241" s="6" t="str">
        <f>Q241&amp;":"&amp;M241&amp;":"&amp;VLOOKUP(N241,对应表!B:C,2,FALSE)&amp;":"&amp;IF(buff!O241="",0,O241)</f>
        <v>20102:100:1:0</v>
      </c>
      <c r="M241">
        <v>100</v>
      </c>
      <c r="N241" s="1" t="s">
        <v>306</v>
      </c>
      <c r="O241">
        <v>0</v>
      </c>
      <c r="Q241">
        <v>20102</v>
      </c>
      <c r="R241" s="4" t="s">
        <v>1204</v>
      </c>
      <c r="S241" s="4" t="str">
        <f t="shared" si="144"/>
        <v>被动防御大lv2</v>
      </c>
      <c r="T241" t="s">
        <v>307</v>
      </c>
      <c r="Y241" t="s">
        <v>453</v>
      </c>
      <c r="Z241">
        <f>INT(VLOOKUP($I241,角色属性概况!$I:$N,VLOOKUP($H241,对应表!$AD:$AE,2,FALSE),FALSE)*$J241)</f>
        <v>140</v>
      </c>
      <c r="AI241" s="12" t="str">
        <f t="shared" si="146"/>
        <v>DEF:140</v>
      </c>
      <c r="AR241">
        <v>999</v>
      </c>
      <c r="AU241" s="4"/>
      <c r="AV241" s="4"/>
      <c r="AW241" s="4"/>
      <c r="AX241" s="4"/>
      <c r="AZ241" s="12" t="str">
        <f t="shared" si="147"/>
        <v/>
      </c>
      <c r="BA241" s="12" t="str">
        <f t="shared" si="139"/>
        <v/>
      </c>
      <c r="BB241" s="12" t="str">
        <f t="shared" si="140"/>
        <v/>
      </c>
      <c r="BC241" s="12" t="str">
        <f t="shared" si="141"/>
        <v/>
      </c>
      <c r="BD241" s="12" t="str">
        <f t="shared" si="142"/>
        <v/>
      </c>
      <c r="BE241" s="12" t="str">
        <f t="shared" si="143"/>
        <v/>
      </c>
      <c r="BF241" s="12" t="str">
        <f>_xlfn.IFNA(VLOOKUP(Y241,对应表!$Z:$AA,2,FALSE)&amp;Z241,"")</f>
        <v>DEF:140</v>
      </c>
      <c r="BG241" s="12" t="str">
        <f>_xlfn.IFNA(VLOOKUP(AA241,对应表!$Z:$AA,2,FALSE)&amp;AB241,"")</f>
        <v/>
      </c>
      <c r="BH241" s="12" t="str">
        <f>_xlfn.IFNA(VLOOKUP(AC241,对应表!$Z:$AA,2,FALSE)&amp;AD241,"")</f>
        <v/>
      </c>
      <c r="BI241" s="12" t="str">
        <f>_xlfn.IFNA(VLOOKUP(AE241,对应表!$Z:$AA,2,FALSE)&amp;AF241,"")</f>
        <v/>
      </c>
      <c r="BJ241" s="12" t="str">
        <f>_xlfn.IFNA(VLOOKUP(AG241,对应表!$Z:$AA,2,FALSE)&amp;AH241,"")</f>
        <v/>
      </c>
      <c r="BL241">
        <f t="shared" si="137"/>
        <v>140</v>
      </c>
      <c r="BM241" t="str">
        <f t="shared" si="138"/>
        <v/>
      </c>
    </row>
    <row r="242" spans="8:65" x14ac:dyDescent="0.15">
      <c r="H242" t="s">
        <v>1139</v>
      </c>
      <c r="I242">
        <v>3</v>
      </c>
      <c r="J242">
        <v>0.25</v>
      </c>
      <c r="K242" t="str">
        <f t="shared" si="145"/>
        <v>被动防御大lv3</v>
      </c>
      <c r="L242" s="6" t="str">
        <f>Q242&amp;":"&amp;M242&amp;":"&amp;VLOOKUP(N242,对应表!B:C,2,FALSE)&amp;":"&amp;IF(buff!O242="",0,O242)</f>
        <v>20103:100:1:0</v>
      </c>
      <c r="M242">
        <v>100</v>
      </c>
      <c r="N242" s="1" t="s">
        <v>306</v>
      </c>
      <c r="O242">
        <v>0</v>
      </c>
      <c r="Q242">
        <v>20103</v>
      </c>
      <c r="R242" s="4" t="s">
        <v>1205</v>
      </c>
      <c r="S242" s="4" t="str">
        <f t="shared" si="144"/>
        <v>被动防御大lv3</v>
      </c>
      <c r="T242" t="s">
        <v>307</v>
      </c>
      <c r="Y242" t="s">
        <v>453</v>
      </c>
      <c r="Z242">
        <f>INT(VLOOKUP($I242,角色属性概况!$I:$N,VLOOKUP($H242,对应表!$AD:$AE,2,FALSE),FALSE)*$J242)</f>
        <v>185</v>
      </c>
      <c r="AI242" s="12" t="str">
        <f t="shared" si="146"/>
        <v>DEF:185</v>
      </c>
      <c r="AR242">
        <v>999</v>
      </c>
      <c r="AU242" s="4"/>
      <c r="AV242" s="4"/>
      <c r="AW242" s="4"/>
      <c r="AX242" s="4"/>
      <c r="AZ242" s="12" t="str">
        <f t="shared" si="147"/>
        <v/>
      </c>
      <c r="BA242" s="12" t="str">
        <f t="shared" si="139"/>
        <v/>
      </c>
      <c r="BB242" s="12" t="str">
        <f t="shared" si="140"/>
        <v/>
      </c>
      <c r="BC242" s="12" t="str">
        <f t="shared" si="141"/>
        <v/>
      </c>
      <c r="BD242" s="12" t="str">
        <f t="shared" si="142"/>
        <v/>
      </c>
      <c r="BE242" s="12" t="str">
        <f t="shared" si="143"/>
        <v/>
      </c>
      <c r="BF242" s="12" t="str">
        <f>_xlfn.IFNA(VLOOKUP(Y242,对应表!$Z:$AA,2,FALSE)&amp;Z242,"")</f>
        <v>DEF:185</v>
      </c>
      <c r="BG242" s="12" t="str">
        <f>_xlfn.IFNA(VLOOKUP(AA242,对应表!$Z:$AA,2,FALSE)&amp;AB242,"")</f>
        <v/>
      </c>
      <c r="BH242" s="12" t="str">
        <f>_xlfn.IFNA(VLOOKUP(AC242,对应表!$Z:$AA,2,FALSE)&amp;AD242,"")</f>
        <v/>
      </c>
      <c r="BI242" s="12" t="str">
        <f>_xlfn.IFNA(VLOOKUP(AE242,对应表!$Z:$AA,2,FALSE)&amp;AF242,"")</f>
        <v/>
      </c>
      <c r="BJ242" s="12" t="str">
        <f>_xlfn.IFNA(VLOOKUP(AG242,对应表!$Z:$AA,2,FALSE)&amp;AH242,"")</f>
        <v/>
      </c>
      <c r="BL242">
        <f t="shared" si="137"/>
        <v>185</v>
      </c>
      <c r="BM242" t="str">
        <f t="shared" si="138"/>
        <v/>
      </c>
    </row>
    <row r="243" spans="8:65" x14ac:dyDescent="0.15">
      <c r="H243" t="s">
        <v>1139</v>
      </c>
      <c r="I243">
        <v>4</v>
      </c>
      <c r="J243">
        <v>0.25</v>
      </c>
      <c r="K243" t="str">
        <f t="shared" si="145"/>
        <v>被动防御大lv4</v>
      </c>
      <c r="L243" s="6" t="str">
        <f>Q243&amp;":"&amp;M243&amp;":"&amp;VLOOKUP(N243,对应表!B:C,2,FALSE)&amp;":"&amp;IF(buff!O243="",0,O243)</f>
        <v>20104:100:1:0</v>
      </c>
      <c r="M243">
        <v>100</v>
      </c>
      <c r="N243" s="1" t="s">
        <v>306</v>
      </c>
      <c r="O243">
        <v>0</v>
      </c>
      <c r="Q243">
        <v>20104</v>
      </c>
      <c r="R243" s="4" t="s">
        <v>1206</v>
      </c>
      <c r="S243" s="4" t="str">
        <f t="shared" si="144"/>
        <v>被动防御大lv4</v>
      </c>
      <c r="T243" t="s">
        <v>307</v>
      </c>
      <c r="Y243" t="s">
        <v>453</v>
      </c>
      <c r="Z243">
        <f>INT(VLOOKUP($I243,角色属性概况!$I:$N,VLOOKUP($H243,对应表!$AD:$AE,2,FALSE),FALSE)*$J243)</f>
        <v>229</v>
      </c>
      <c r="AI243" s="12" t="str">
        <f t="shared" si="146"/>
        <v>DEF:229</v>
      </c>
      <c r="AR243">
        <v>999</v>
      </c>
      <c r="AU243" s="4"/>
      <c r="AV243" s="4"/>
      <c r="AW243" s="4"/>
      <c r="AX243" s="4"/>
      <c r="AZ243" s="12" t="str">
        <f t="shared" si="147"/>
        <v/>
      </c>
      <c r="BA243" s="12" t="str">
        <f t="shared" si="139"/>
        <v/>
      </c>
      <c r="BB243" s="12" t="str">
        <f t="shared" si="140"/>
        <v/>
      </c>
      <c r="BC243" s="12" t="str">
        <f t="shared" si="141"/>
        <v/>
      </c>
      <c r="BD243" s="12" t="str">
        <f t="shared" si="142"/>
        <v/>
      </c>
      <c r="BE243" s="12" t="str">
        <f t="shared" si="143"/>
        <v/>
      </c>
      <c r="BF243" s="12" t="str">
        <f>_xlfn.IFNA(VLOOKUP(Y243,对应表!$Z:$AA,2,FALSE)&amp;Z243,"")</f>
        <v>DEF:229</v>
      </c>
      <c r="BG243" s="12" t="str">
        <f>_xlfn.IFNA(VLOOKUP(AA243,对应表!$Z:$AA,2,FALSE)&amp;AB243,"")</f>
        <v/>
      </c>
      <c r="BH243" s="12" t="str">
        <f>_xlfn.IFNA(VLOOKUP(AC243,对应表!$Z:$AA,2,FALSE)&amp;AD243,"")</f>
        <v/>
      </c>
      <c r="BI243" s="12" t="str">
        <f>_xlfn.IFNA(VLOOKUP(AE243,对应表!$Z:$AA,2,FALSE)&amp;AF243,"")</f>
        <v/>
      </c>
      <c r="BJ243" s="12" t="str">
        <f>_xlfn.IFNA(VLOOKUP(AG243,对应表!$Z:$AA,2,FALSE)&amp;AH243,"")</f>
        <v/>
      </c>
      <c r="BL243">
        <f t="shared" si="137"/>
        <v>229</v>
      </c>
      <c r="BM243" t="str">
        <f t="shared" si="138"/>
        <v/>
      </c>
    </row>
    <row r="244" spans="8:65" x14ac:dyDescent="0.15">
      <c r="H244" t="s">
        <v>1139</v>
      </c>
      <c r="I244">
        <v>5</v>
      </c>
      <c r="J244">
        <v>0.25</v>
      </c>
      <c r="K244" t="str">
        <f t="shared" si="145"/>
        <v>被动防御大lv5</v>
      </c>
      <c r="L244" s="6" t="str">
        <f>Q244&amp;":"&amp;M244&amp;":"&amp;VLOOKUP(N244,对应表!B:C,2,FALSE)&amp;":"&amp;IF(buff!O244="",0,O244)</f>
        <v>20105:100:1:0</v>
      </c>
      <c r="M244">
        <v>100</v>
      </c>
      <c r="N244" s="1" t="s">
        <v>306</v>
      </c>
      <c r="O244">
        <v>0</v>
      </c>
      <c r="Q244">
        <v>20105</v>
      </c>
      <c r="R244" s="4" t="s">
        <v>1207</v>
      </c>
      <c r="S244" s="4" t="str">
        <f t="shared" si="144"/>
        <v>被动防御大lv5</v>
      </c>
      <c r="T244" t="s">
        <v>307</v>
      </c>
      <c r="Y244" t="s">
        <v>453</v>
      </c>
      <c r="Z244">
        <f>INT(VLOOKUP($I244,角色属性概况!$I:$N,VLOOKUP($H244,对应表!$AD:$AE,2,FALSE),FALSE)*$J244)</f>
        <v>282</v>
      </c>
      <c r="AI244" s="12" t="str">
        <f t="shared" si="146"/>
        <v>DEF:282</v>
      </c>
      <c r="AR244">
        <v>999</v>
      </c>
      <c r="AU244" s="4"/>
      <c r="AV244" s="4"/>
      <c r="AW244" s="4"/>
      <c r="AX244" s="4"/>
      <c r="AZ244" s="12" t="str">
        <f t="shared" si="147"/>
        <v/>
      </c>
      <c r="BA244" s="12" t="str">
        <f t="shared" si="139"/>
        <v/>
      </c>
      <c r="BB244" s="12" t="str">
        <f t="shared" si="140"/>
        <v/>
      </c>
      <c r="BC244" s="12" t="str">
        <f t="shared" si="141"/>
        <v/>
      </c>
      <c r="BD244" s="12" t="str">
        <f t="shared" si="142"/>
        <v/>
      </c>
      <c r="BE244" s="12" t="str">
        <f t="shared" si="143"/>
        <v/>
      </c>
      <c r="BF244" s="12" t="str">
        <f>_xlfn.IFNA(VLOOKUP(Y244,对应表!$Z:$AA,2,FALSE)&amp;Z244,"")</f>
        <v>DEF:282</v>
      </c>
      <c r="BG244" s="12" t="str">
        <f>_xlfn.IFNA(VLOOKUP(AA244,对应表!$Z:$AA,2,FALSE)&amp;AB244,"")</f>
        <v/>
      </c>
      <c r="BH244" s="12" t="str">
        <f>_xlfn.IFNA(VLOOKUP(AC244,对应表!$Z:$AA,2,FALSE)&amp;AD244,"")</f>
        <v/>
      </c>
      <c r="BI244" s="12" t="str">
        <f>_xlfn.IFNA(VLOOKUP(AE244,对应表!$Z:$AA,2,FALSE)&amp;AF244,"")</f>
        <v/>
      </c>
      <c r="BJ244" s="12" t="str">
        <f>_xlfn.IFNA(VLOOKUP(AG244,对应表!$Z:$AA,2,FALSE)&amp;AH244,"")</f>
        <v/>
      </c>
      <c r="BL244">
        <f t="shared" si="137"/>
        <v>282</v>
      </c>
      <c r="BM244" t="str">
        <f t="shared" si="138"/>
        <v/>
      </c>
    </row>
    <row r="245" spans="8:65" x14ac:dyDescent="0.15">
      <c r="H245" t="s">
        <v>1139</v>
      </c>
      <c r="I245">
        <v>6</v>
      </c>
      <c r="J245">
        <v>0.25</v>
      </c>
      <c r="K245" t="str">
        <f t="shared" si="145"/>
        <v>被动防御大lv6</v>
      </c>
      <c r="L245" s="6" t="str">
        <f>Q245&amp;":"&amp;M245&amp;":"&amp;VLOOKUP(N245,对应表!B:C,2,FALSE)&amp;":"&amp;IF(buff!O245="",0,O245)</f>
        <v>20106:100:1:0</v>
      </c>
      <c r="M245">
        <v>100</v>
      </c>
      <c r="N245" s="1" t="s">
        <v>306</v>
      </c>
      <c r="O245">
        <v>0</v>
      </c>
      <c r="Q245">
        <v>20106</v>
      </c>
      <c r="R245" s="4" t="s">
        <v>1208</v>
      </c>
      <c r="S245" s="4" t="str">
        <f t="shared" si="144"/>
        <v>被动防御大lv6</v>
      </c>
      <c r="T245" t="s">
        <v>307</v>
      </c>
      <c r="Y245" t="s">
        <v>453</v>
      </c>
      <c r="Z245">
        <f>INT(VLOOKUP($I245,角色属性概况!$I:$N,VLOOKUP($H245,对应表!$AD:$AE,2,FALSE),FALSE)*$J245)</f>
        <v>348</v>
      </c>
      <c r="AI245" s="12" t="str">
        <f t="shared" si="146"/>
        <v>DEF:348</v>
      </c>
      <c r="AR245">
        <v>999</v>
      </c>
      <c r="AU245" s="4"/>
      <c r="AV245" s="4"/>
      <c r="AW245" s="4"/>
      <c r="AX245" s="4"/>
      <c r="AZ245" s="12" t="str">
        <f t="shared" si="147"/>
        <v/>
      </c>
      <c r="BA245" s="12" t="str">
        <f t="shared" si="139"/>
        <v/>
      </c>
      <c r="BB245" s="12" t="str">
        <f t="shared" si="140"/>
        <v/>
      </c>
      <c r="BC245" s="12" t="str">
        <f t="shared" si="141"/>
        <v/>
      </c>
      <c r="BD245" s="12" t="str">
        <f t="shared" si="142"/>
        <v/>
      </c>
      <c r="BE245" s="12" t="str">
        <f t="shared" si="143"/>
        <v/>
      </c>
      <c r="BF245" s="12" t="str">
        <f>_xlfn.IFNA(VLOOKUP(Y245,对应表!$Z:$AA,2,FALSE)&amp;Z245,"")</f>
        <v>DEF:348</v>
      </c>
      <c r="BG245" s="12" t="str">
        <f>_xlfn.IFNA(VLOOKUP(AA245,对应表!$Z:$AA,2,FALSE)&amp;AB245,"")</f>
        <v/>
      </c>
      <c r="BH245" s="12" t="str">
        <f>_xlfn.IFNA(VLOOKUP(AC245,对应表!$Z:$AA,2,FALSE)&amp;AD245,"")</f>
        <v/>
      </c>
      <c r="BI245" s="12" t="str">
        <f>_xlfn.IFNA(VLOOKUP(AE245,对应表!$Z:$AA,2,FALSE)&amp;AF245,"")</f>
        <v/>
      </c>
      <c r="BJ245" s="12" t="str">
        <f>_xlfn.IFNA(VLOOKUP(AG245,对应表!$Z:$AA,2,FALSE)&amp;AH245,"")</f>
        <v/>
      </c>
      <c r="BL245">
        <f t="shared" si="137"/>
        <v>348</v>
      </c>
      <c r="BM245" t="str">
        <f t="shared" si="138"/>
        <v/>
      </c>
    </row>
    <row r="246" spans="8:65" x14ac:dyDescent="0.15">
      <c r="H246" t="s">
        <v>1139</v>
      </c>
      <c r="I246">
        <v>7</v>
      </c>
      <c r="J246">
        <v>0.25</v>
      </c>
      <c r="K246" t="str">
        <f t="shared" si="145"/>
        <v>被动防御大lv7</v>
      </c>
      <c r="L246" s="6" t="str">
        <f>Q246&amp;":"&amp;M246&amp;":"&amp;VLOOKUP(N246,对应表!B:C,2,FALSE)&amp;":"&amp;IF(buff!O246="",0,O246)</f>
        <v>20107:100:1:0</v>
      </c>
      <c r="M246">
        <v>100</v>
      </c>
      <c r="N246" s="1" t="s">
        <v>306</v>
      </c>
      <c r="O246">
        <v>0</v>
      </c>
      <c r="Q246">
        <v>20107</v>
      </c>
      <c r="R246" s="4" t="s">
        <v>1209</v>
      </c>
      <c r="S246" s="4" t="str">
        <f t="shared" si="144"/>
        <v>被动防御大lv7</v>
      </c>
      <c r="T246" t="s">
        <v>307</v>
      </c>
      <c r="Y246" t="s">
        <v>453</v>
      </c>
      <c r="Z246">
        <f>INT(VLOOKUP($I246,角色属性概况!$I:$N,VLOOKUP($H246,对应表!$AD:$AE,2,FALSE),FALSE)*$J246)</f>
        <v>428</v>
      </c>
      <c r="AI246" s="12" t="str">
        <f t="shared" si="146"/>
        <v>DEF:428</v>
      </c>
      <c r="AR246">
        <v>999</v>
      </c>
      <c r="AU246" s="4"/>
      <c r="AV246" s="4"/>
      <c r="AW246" s="4"/>
      <c r="AX246" s="4"/>
      <c r="AZ246" s="12" t="str">
        <f t="shared" si="147"/>
        <v/>
      </c>
      <c r="BA246" s="12" t="str">
        <f t="shared" si="139"/>
        <v/>
      </c>
      <c r="BB246" s="12" t="str">
        <f t="shared" si="140"/>
        <v/>
      </c>
      <c r="BC246" s="12" t="str">
        <f t="shared" si="141"/>
        <v/>
      </c>
      <c r="BD246" s="12" t="str">
        <f t="shared" si="142"/>
        <v/>
      </c>
      <c r="BE246" s="12" t="str">
        <f t="shared" si="143"/>
        <v/>
      </c>
      <c r="BF246" s="12" t="str">
        <f>_xlfn.IFNA(VLOOKUP(Y246,对应表!$Z:$AA,2,FALSE)&amp;Z246,"")</f>
        <v>DEF:428</v>
      </c>
      <c r="BG246" s="12" t="str">
        <f>_xlfn.IFNA(VLOOKUP(AA246,对应表!$Z:$AA,2,FALSE)&amp;AB246,"")</f>
        <v/>
      </c>
      <c r="BH246" s="12" t="str">
        <f>_xlfn.IFNA(VLOOKUP(AC246,对应表!$Z:$AA,2,FALSE)&amp;AD246,"")</f>
        <v/>
      </c>
      <c r="BI246" s="12" t="str">
        <f>_xlfn.IFNA(VLOOKUP(AE246,对应表!$Z:$AA,2,FALSE)&amp;AF246,"")</f>
        <v/>
      </c>
      <c r="BJ246" s="12" t="str">
        <f>_xlfn.IFNA(VLOOKUP(AG246,对应表!$Z:$AA,2,FALSE)&amp;AH246,"")</f>
        <v/>
      </c>
      <c r="BL246">
        <f t="shared" si="137"/>
        <v>428</v>
      </c>
      <c r="BM246" t="str">
        <f t="shared" si="138"/>
        <v/>
      </c>
    </row>
    <row r="247" spans="8:65" x14ac:dyDescent="0.15">
      <c r="H247" t="s">
        <v>1139</v>
      </c>
      <c r="I247">
        <v>8</v>
      </c>
      <c r="J247">
        <v>0.25</v>
      </c>
      <c r="K247" t="str">
        <f t="shared" si="145"/>
        <v>被动防御大lv8</v>
      </c>
      <c r="L247" s="6" t="str">
        <f>Q247&amp;":"&amp;M247&amp;":"&amp;VLOOKUP(N247,对应表!B:C,2,FALSE)&amp;":"&amp;IF(buff!O247="",0,O247)</f>
        <v>20108:100:1:0</v>
      </c>
      <c r="M247">
        <v>100</v>
      </c>
      <c r="N247" s="1" t="s">
        <v>306</v>
      </c>
      <c r="O247">
        <v>0</v>
      </c>
      <c r="Q247">
        <v>20108</v>
      </c>
      <c r="R247" s="4" t="s">
        <v>1210</v>
      </c>
      <c r="S247" s="4" t="str">
        <f t="shared" si="144"/>
        <v>被动防御大lv8</v>
      </c>
      <c r="T247" t="s">
        <v>307</v>
      </c>
      <c r="Y247" t="s">
        <v>453</v>
      </c>
      <c r="Z247">
        <f>INT(VLOOKUP($I247,角色属性概况!$I:$N,VLOOKUP($H247,对应表!$AD:$AE,2,FALSE),FALSE)*$J247)</f>
        <v>528</v>
      </c>
      <c r="AI247" s="12" t="str">
        <f t="shared" si="146"/>
        <v>DEF:528</v>
      </c>
      <c r="AR247">
        <v>999</v>
      </c>
      <c r="AU247" s="4"/>
      <c r="AV247" s="4"/>
      <c r="AW247" s="4"/>
      <c r="AX247" s="4"/>
      <c r="AZ247" s="12" t="str">
        <f t="shared" si="147"/>
        <v/>
      </c>
      <c r="BA247" s="12" t="str">
        <f t="shared" si="139"/>
        <v/>
      </c>
      <c r="BB247" s="12" t="str">
        <f t="shared" si="140"/>
        <v/>
      </c>
      <c r="BC247" s="12" t="str">
        <f t="shared" si="141"/>
        <v/>
      </c>
      <c r="BD247" s="12" t="str">
        <f t="shared" si="142"/>
        <v/>
      </c>
      <c r="BE247" s="12" t="str">
        <f t="shared" si="143"/>
        <v/>
      </c>
      <c r="BF247" s="12" t="str">
        <f>_xlfn.IFNA(VLOOKUP(Y247,对应表!$Z:$AA,2,FALSE)&amp;Z247,"")</f>
        <v>DEF:528</v>
      </c>
      <c r="BG247" s="12" t="str">
        <f>_xlfn.IFNA(VLOOKUP(AA247,对应表!$Z:$AA,2,FALSE)&amp;AB247,"")</f>
        <v/>
      </c>
      <c r="BH247" s="12" t="str">
        <f>_xlfn.IFNA(VLOOKUP(AC247,对应表!$Z:$AA,2,FALSE)&amp;AD247,"")</f>
        <v/>
      </c>
      <c r="BI247" s="12" t="str">
        <f>_xlfn.IFNA(VLOOKUP(AE247,对应表!$Z:$AA,2,FALSE)&amp;AF247,"")</f>
        <v/>
      </c>
      <c r="BJ247" s="12" t="str">
        <f>_xlfn.IFNA(VLOOKUP(AG247,对应表!$Z:$AA,2,FALSE)&amp;AH247,"")</f>
        <v/>
      </c>
      <c r="BL247">
        <f t="shared" si="137"/>
        <v>528</v>
      </c>
      <c r="BM247" t="str">
        <f t="shared" si="138"/>
        <v/>
      </c>
    </row>
    <row r="248" spans="8:65" x14ac:dyDescent="0.15">
      <c r="H248" t="s">
        <v>1139</v>
      </c>
      <c r="I248">
        <v>9</v>
      </c>
      <c r="J248">
        <v>0.25</v>
      </c>
      <c r="K248" t="str">
        <f t="shared" si="145"/>
        <v>被动防御大lv9</v>
      </c>
      <c r="L248" s="6" t="str">
        <f>Q248&amp;":"&amp;M248&amp;":"&amp;VLOOKUP(N248,对应表!B:C,2,FALSE)&amp;":"&amp;IF(buff!O248="",0,O248)</f>
        <v>20109:100:1:0</v>
      </c>
      <c r="M248">
        <v>100</v>
      </c>
      <c r="N248" s="1" t="s">
        <v>306</v>
      </c>
      <c r="O248">
        <v>0</v>
      </c>
      <c r="Q248">
        <v>20109</v>
      </c>
      <c r="R248" s="4" t="s">
        <v>1211</v>
      </c>
      <c r="S248" s="4" t="str">
        <f t="shared" si="144"/>
        <v>被动防御大lv9</v>
      </c>
      <c r="T248" t="s">
        <v>307</v>
      </c>
      <c r="Y248" t="s">
        <v>453</v>
      </c>
      <c r="Z248">
        <f>INT(VLOOKUP($I248,角色属性概况!$I:$N,VLOOKUP($H248,对应表!$AD:$AE,2,FALSE),FALSE)*$J248)</f>
        <v>650</v>
      </c>
      <c r="AI248" s="12" t="str">
        <f t="shared" si="146"/>
        <v>DEF:650</v>
      </c>
      <c r="AR248">
        <v>999</v>
      </c>
      <c r="AU248" s="4"/>
      <c r="AV248" s="4"/>
      <c r="AW248" s="4"/>
      <c r="AX248" s="4"/>
      <c r="AZ248" s="12" t="str">
        <f t="shared" si="147"/>
        <v/>
      </c>
      <c r="BA248" s="12" t="str">
        <f t="shared" si="139"/>
        <v/>
      </c>
      <c r="BB248" s="12" t="str">
        <f t="shared" si="140"/>
        <v/>
      </c>
      <c r="BC248" s="12" t="str">
        <f t="shared" si="141"/>
        <v/>
      </c>
      <c r="BD248" s="12" t="str">
        <f t="shared" si="142"/>
        <v/>
      </c>
      <c r="BE248" s="12" t="str">
        <f t="shared" si="143"/>
        <v/>
      </c>
      <c r="BF248" s="12" t="str">
        <f>_xlfn.IFNA(VLOOKUP(Y248,对应表!$Z:$AA,2,FALSE)&amp;Z248,"")</f>
        <v>DEF:650</v>
      </c>
      <c r="BG248" s="12" t="str">
        <f>_xlfn.IFNA(VLOOKUP(AA248,对应表!$Z:$AA,2,FALSE)&amp;AB248,"")</f>
        <v/>
      </c>
      <c r="BH248" s="12" t="str">
        <f>_xlfn.IFNA(VLOOKUP(AC248,对应表!$Z:$AA,2,FALSE)&amp;AD248,"")</f>
        <v/>
      </c>
      <c r="BI248" s="12" t="str">
        <f>_xlfn.IFNA(VLOOKUP(AE248,对应表!$Z:$AA,2,FALSE)&amp;AF248,"")</f>
        <v/>
      </c>
      <c r="BJ248" s="12" t="str">
        <f>_xlfn.IFNA(VLOOKUP(AG248,对应表!$Z:$AA,2,FALSE)&amp;AH248,"")</f>
        <v/>
      </c>
      <c r="BL248">
        <f t="shared" si="137"/>
        <v>650</v>
      </c>
      <c r="BM248" t="str">
        <f t="shared" si="138"/>
        <v/>
      </c>
    </row>
    <row r="249" spans="8:65" x14ac:dyDescent="0.15">
      <c r="H249" t="s">
        <v>1139</v>
      </c>
      <c r="I249">
        <v>10</v>
      </c>
      <c r="J249">
        <v>0.25</v>
      </c>
      <c r="K249" t="str">
        <f t="shared" si="145"/>
        <v>被动防御大lv10</v>
      </c>
      <c r="L249" s="6" t="str">
        <f>Q249&amp;":"&amp;M249&amp;":"&amp;VLOOKUP(N249,对应表!B:C,2,FALSE)&amp;":"&amp;IF(buff!O249="",0,O249)</f>
        <v>20110:100:1:0</v>
      </c>
      <c r="M249">
        <v>100</v>
      </c>
      <c r="N249" s="1" t="s">
        <v>306</v>
      </c>
      <c r="O249">
        <v>0</v>
      </c>
      <c r="Q249">
        <v>20110</v>
      </c>
      <c r="R249" s="4" t="s">
        <v>1212</v>
      </c>
      <c r="S249" s="4" t="str">
        <f t="shared" si="144"/>
        <v>被动防御大lv10</v>
      </c>
      <c r="T249" t="s">
        <v>307</v>
      </c>
      <c r="Y249" t="s">
        <v>453</v>
      </c>
      <c r="Z249">
        <f>INT(VLOOKUP($I249,角色属性概况!$I:$N,VLOOKUP($H249,对应表!$AD:$AE,2,FALSE),FALSE)*$J249)</f>
        <v>800</v>
      </c>
      <c r="AI249" s="12" t="str">
        <f t="shared" si="146"/>
        <v>DEF:800</v>
      </c>
      <c r="AR249">
        <v>999</v>
      </c>
      <c r="AU249" s="4"/>
      <c r="AV249" s="4"/>
      <c r="AW249" s="4"/>
      <c r="AX249" s="4"/>
      <c r="AZ249" s="12" t="str">
        <f t="shared" si="147"/>
        <v/>
      </c>
      <c r="BA249" s="12" t="str">
        <f t="shared" si="139"/>
        <v/>
      </c>
      <c r="BB249" s="12" t="str">
        <f t="shared" si="140"/>
        <v/>
      </c>
      <c r="BC249" s="12" t="str">
        <f t="shared" si="141"/>
        <v/>
      </c>
      <c r="BD249" s="12" t="str">
        <f t="shared" si="142"/>
        <v/>
      </c>
      <c r="BE249" s="12" t="str">
        <f t="shared" si="143"/>
        <v/>
      </c>
      <c r="BF249" s="12" t="str">
        <f>_xlfn.IFNA(VLOOKUP(Y249,对应表!$Z:$AA,2,FALSE)&amp;Z249,"")</f>
        <v>DEF:800</v>
      </c>
      <c r="BG249" s="12" t="str">
        <f>_xlfn.IFNA(VLOOKUP(AA249,对应表!$Z:$AA,2,FALSE)&amp;AB249,"")</f>
        <v/>
      </c>
      <c r="BH249" s="12" t="str">
        <f>_xlfn.IFNA(VLOOKUP(AC249,对应表!$Z:$AA,2,FALSE)&amp;AD249,"")</f>
        <v/>
      </c>
      <c r="BI249" s="12" t="str">
        <f>_xlfn.IFNA(VLOOKUP(AE249,对应表!$Z:$AA,2,FALSE)&amp;AF249,"")</f>
        <v/>
      </c>
      <c r="BJ249" s="12" t="str">
        <f>_xlfn.IFNA(VLOOKUP(AG249,对应表!$Z:$AA,2,FALSE)&amp;AH249,"")</f>
        <v/>
      </c>
      <c r="BL249">
        <f t="shared" si="137"/>
        <v>800</v>
      </c>
      <c r="BM249" t="str">
        <f t="shared" si="138"/>
        <v/>
      </c>
    </row>
    <row r="250" spans="8:65" x14ac:dyDescent="0.15">
      <c r="H250" t="s">
        <v>1139</v>
      </c>
      <c r="I250">
        <v>11</v>
      </c>
      <c r="J250">
        <v>0.25</v>
      </c>
      <c r="K250" t="str">
        <f t="shared" si="145"/>
        <v>被动防御大lv11</v>
      </c>
      <c r="L250" s="6" t="str">
        <f>Q250&amp;":"&amp;M250&amp;":"&amp;VLOOKUP(N250,对应表!B:C,2,FALSE)&amp;":"&amp;IF(buff!O250="",0,O250)</f>
        <v>20111:100:1:0</v>
      </c>
      <c r="M250">
        <v>100</v>
      </c>
      <c r="N250" s="1" t="s">
        <v>306</v>
      </c>
      <c r="O250">
        <v>0</v>
      </c>
      <c r="Q250">
        <v>20111</v>
      </c>
      <c r="R250" s="4" t="s">
        <v>1213</v>
      </c>
      <c r="S250" s="4" t="str">
        <f t="shared" si="144"/>
        <v>被动防御大lv11</v>
      </c>
      <c r="T250" t="s">
        <v>307</v>
      </c>
      <c r="Y250" t="s">
        <v>453</v>
      </c>
      <c r="Z250">
        <f>INT(VLOOKUP($I250,角色属性概况!$I:$N,VLOOKUP($H250,对应表!$AD:$AE,2,FALSE),FALSE)*$J250)</f>
        <v>985</v>
      </c>
      <c r="AI250" s="12" t="str">
        <f t="shared" si="146"/>
        <v>DEF:985</v>
      </c>
      <c r="AR250">
        <v>999</v>
      </c>
      <c r="AU250" s="4"/>
      <c r="AV250" s="4"/>
      <c r="AW250" s="4"/>
      <c r="AX250" s="4"/>
      <c r="AZ250" s="12" t="str">
        <f t="shared" si="147"/>
        <v/>
      </c>
      <c r="BA250" s="12" t="str">
        <f t="shared" si="139"/>
        <v/>
      </c>
      <c r="BB250" s="12" t="str">
        <f t="shared" si="140"/>
        <v/>
      </c>
      <c r="BC250" s="12" t="str">
        <f t="shared" si="141"/>
        <v/>
      </c>
      <c r="BD250" s="12" t="str">
        <f t="shared" si="142"/>
        <v/>
      </c>
      <c r="BE250" s="12" t="str">
        <f t="shared" si="143"/>
        <v/>
      </c>
      <c r="BF250" s="12" t="str">
        <f>_xlfn.IFNA(VLOOKUP(Y250,对应表!$Z:$AA,2,FALSE)&amp;Z250,"")</f>
        <v>DEF:985</v>
      </c>
      <c r="BG250" s="12" t="str">
        <f>_xlfn.IFNA(VLOOKUP(AA250,对应表!$Z:$AA,2,FALSE)&amp;AB250,"")</f>
        <v/>
      </c>
      <c r="BH250" s="12" t="str">
        <f>_xlfn.IFNA(VLOOKUP(AC250,对应表!$Z:$AA,2,FALSE)&amp;AD250,"")</f>
        <v/>
      </c>
      <c r="BI250" s="12" t="str">
        <f>_xlfn.IFNA(VLOOKUP(AE250,对应表!$Z:$AA,2,FALSE)&amp;AF250,"")</f>
        <v/>
      </c>
      <c r="BJ250" s="12" t="str">
        <f>_xlfn.IFNA(VLOOKUP(AG250,对应表!$Z:$AA,2,FALSE)&amp;AH250,"")</f>
        <v/>
      </c>
      <c r="BL250">
        <f t="shared" si="137"/>
        <v>985</v>
      </c>
      <c r="BM250" t="str">
        <f t="shared" si="138"/>
        <v/>
      </c>
    </row>
    <row r="251" spans="8:65" x14ac:dyDescent="0.15">
      <c r="H251" t="s">
        <v>1139</v>
      </c>
      <c r="I251">
        <v>12</v>
      </c>
      <c r="J251">
        <v>0.25</v>
      </c>
      <c r="K251" t="str">
        <f t="shared" si="145"/>
        <v>被动防御大lv12</v>
      </c>
      <c r="L251" s="6" t="str">
        <f>Q251&amp;":"&amp;M251&amp;":"&amp;VLOOKUP(N251,对应表!B:C,2,FALSE)&amp;":"&amp;IF(buff!O251="",0,O251)</f>
        <v>20112:100:1:0</v>
      </c>
      <c r="M251">
        <v>100</v>
      </c>
      <c r="N251" s="1" t="s">
        <v>306</v>
      </c>
      <c r="O251">
        <v>0</v>
      </c>
      <c r="Q251">
        <v>20112</v>
      </c>
      <c r="R251" s="4" t="s">
        <v>1214</v>
      </c>
      <c r="S251" s="4" t="str">
        <f t="shared" si="144"/>
        <v>被动防御大lv12</v>
      </c>
      <c r="T251" t="s">
        <v>307</v>
      </c>
      <c r="Y251" t="s">
        <v>453</v>
      </c>
      <c r="Z251">
        <f>INT(VLOOKUP($I251,角色属性概况!$I:$N,VLOOKUP($H251,对应表!$AD:$AE,2,FALSE),FALSE)*$J251)</f>
        <v>1213</v>
      </c>
      <c r="AI251" s="12" t="str">
        <f t="shared" si="146"/>
        <v>DEF:1213</v>
      </c>
      <c r="AR251">
        <v>999</v>
      </c>
      <c r="AU251" s="4"/>
      <c r="AV251" s="4"/>
      <c r="AW251" s="4"/>
      <c r="AX251" s="4"/>
      <c r="AZ251" s="12" t="str">
        <f t="shared" si="147"/>
        <v/>
      </c>
      <c r="BA251" s="12" t="str">
        <f t="shared" si="139"/>
        <v/>
      </c>
      <c r="BB251" s="12" t="str">
        <f t="shared" si="140"/>
        <v/>
      </c>
      <c r="BC251" s="12" t="str">
        <f t="shared" si="141"/>
        <v/>
      </c>
      <c r="BD251" s="12" t="str">
        <f t="shared" si="142"/>
        <v/>
      </c>
      <c r="BE251" s="12" t="str">
        <f t="shared" si="143"/>
        <v/>
      </c>
      <c r="BF251" s="12" t="str">
        <f>_xlfn.IFNA(VLOOKUP(Y251,对应表!$Z:$AA,2,FALSE)&amp;Z251,"")</f>
        <v>DEF:1213</v>
      </c>
      <c r="BG251" s="12" t="str">
        <f>_xlfn.IFNA(VLOOKUP(AA251,对应表!$Z:$AA,2,FALSE)&amp;AB251,"")</f>
        <v/>
      </c>
      <c r="BH251" s="12" t="str">
        <f>_xlfn.IFNA(VLOOKUP(AC251,对应表!$Z:$AA,2,FALSE)&amp;AD251,"")</f>
        <v/>
      </c>
      <c r="BI251" s="12" t="str">
        <f>_xlfn.IFNA(VLOOKUP(AE251,对应表!$Z:$AA,2,FALSE)&amp;AF251,"")</f>
        <v/>
      </c>
      <c r="BJ251" s="12" t="str">
        <f>_xlfn.IFNA(VLOOKUP(AG251,对应表!$Z:$AA,2,FALSE)&amp;AH251,"")</f>
        <v/>
      </c>
      <c r="BL251">
        <f t="shared" si="137"/>
        <v>1213</v>
      </c>
      <c r="BM251" t="str">
        <f t="shared" si="138"/>
        <v/>
      </c>
    </row>
    <row r="252" spans="8:65" x14ac:dyDescent="0.15">
      <c r="H252" t="s">
        <v>1139</v>
      </c>
      <c r="I252">
        <v>13</v>
      </c>
      <c r="J252">
        <v>0.25</v>
      </c>
      <c r="K252" t="str">
        <f t="shared" si="145"/>
        <v>被动防御大lv13</v>
      </c>
      <c r="L252" s="6" t="str">
        <f>Q252&amp;":"&amp;M252&amp;":"&amp;VLOOKUP(N252,对应表!B:C,2,FALSE)&amp;":"&amp;IF(buff!O252="",0,O252)</f>
        <v>20113:100:1:0</v>
      </c>
      <c r="M252">
        <v>100</v>
      </c>
      <c r="N252" s="1" t="s">
        <v>306</v>
      </c>
      <c r="O252">
        <v>0</v>
      </c>
      <c r="Q252">
        <v>20113</v>
      </c>
      <c r="R252" s="4" t="s">
        <v>1215</v>
      </c>
      <c r="S252" s="4" t="str">
        <f t="shared" si="144"/>
        <v>被动防御大lv13</v>
      </c>
      <c r="T252" t="s">
        <v>307</v>
      </c>
      <c r="Y252" t="s">
        <v>453</v>
      </c>
      <c r="Z252">
        <f>INT(VLOOKUP($I252,角色属性概况!$I:$N,VLOOKUP($H252,对应表!$AD:$AE,2,FALSE),FALSE)*$J252)</f>
        <v>1494</v>
      </c>
      <c r="AI252" s="12" t="str">
        <f t="shared" si="146"/>
        <v>DEF:1494</v>
      </c>
      <c r="AR252">
        <v>999</v>
      </c>
      <c r="AU252" s="4"/>
      <c r="AV252" s="4"/>
      <c r="AW252" s="4"/>
      <c r="AX252" s="4"/>
      <c r="AZ252" s="12" t="str">
        <f t="shared" si="147"/>
        <v/>
      </c>
      <c r="BA252" s="12" t="str">
        <f t="shared" si="139"/>
        <v/>
      </c>
      <c r="BB252" s="12" t="str">
        <f t="shared" si="140"/>
        <v/>
      </c>
      <c r="BC252" s="12" t="str">
        <f t="shared" si="141"/>
        <v/>
      </c>
      <c r="BD252" s="12" t="str">
        <f t="shared" si="142"/>
        <v/>
      </c>
      <c r="BE252" s="12" t="str">
        <f t="shared" si="143"/>
        <v/>
      </c>
      <c r="BF252" s="12" t="str">
        <f>_xlfn.IFNA(VLOOKUP(Y252,对应表!$Z:$AA,2,FALSE)&amp;Z252,"")</f>
        <v>DEF:1494</v>
      </c>
      <c r="BG252" s="12" t="str">
        <f>_xlfn.IFNA(VLOOKUP(AA252,对应表!$Z:$AA,2,FALSE)&amp;AB252,"")</f>
        <v/>
      </c>
      <c r="BH252" s="12" t="str">
        <f>_xlfn.IFNA(VLOOKUP(AC252,对应表!$Z:$AA,2,FALSE)&amp;AD252,"")</f>
        <v/>
      </c>
      <c r="BI252" s="12" t="str">
        <f>_xlfn.IFNA(VLOOKUP(AE252,对应表!$Z:$AA,2,FALSE)&amp;AF252,"")</f>
        <v/>
      </c>
      <c r="BJ252" s="12" t="str">
        <f>_xlfn.IFNA(VLOOKUP(AG252,对应表!$Z:$AA,2,FALSE)&amp;AH252,"")</f>
        <v/>
      </c>
      <c r="BL252">
        <f t="shared" si="137"/>
        <v>1494</v>
      </c>
      <c r="BM252" t="str">
        <f t="shared" si="138"/>
        <v/>
      </c>
    </row>
    <row r="253" spans="8:65" x14ac:dyDescent="0.15">
      <c r="H253" t="s">
        <v>1139</v>
      </c>
      <c r="I253">
        <v>14</v>
      </c>
      <c r="J253">
        <v>0.25</v>
      </c>
      <c r="K253" t="str">
        <f t="shared" si="145"/>
        <v>被动防御大lv14</v>
      </c>
      <c r="L253" s="6" t="str">
        <f>Q253&amp;":"&amp;M253&amp;":"&amp;VLOOKUP(N253,对应表!B:C,2,FALSE)&amp;":"&amp;IF(buff!O253="",0,O253)</f>
        <v>20114:100:1:0</v>
      </c>
      <c r="M253">
        <v>100</v>
      </c>
      <c r="N253" s="1" t="s">
        <v>306</v>
      </c>
      <c r="O253">
        <v>0</v>
      </c>
      <c r="Q253">
        <v>20114</v>
      </c>
      <c r="R253" s="4" t="s">
        <v>1216</v>
      </c>
      <c r="S253" s="4" t="str">
        <f t="shared" si="144"/>
        <v>被动防御大lv14</v>
      </c>
      <c r="T253" t="s">
        <v>307</v>
      </c>
      <c r="Y253" t="s">
        <v>453</v>
      </c>
      <c r="Z253">
        <f>INT(VLOOKUP($I253,角色属性概况!$I:$N,VLOOKUP($H253,对应表!$AD:$AE,2,FALSE),FALSE)*$J253)</f>
        <v>1839</v>
      </c>
      <c r="AI253" s="12" t="str">
        <f t="shared" si="146"/>
        <v>DEF:1839</v>
      </c>
      <c r="AR253">
        <v>999</v>
      </c>
      <c r="AU253" s="4"/>
      <c r="AV253" s="4"/>
      <c r="AW253" s="4"/>
      <c r="AX253" s="4"/>
      <c r="AZ253" s="12" t="str">
        <f t="shared" si="147"/>
        <v/>
      </c>
      <c r="BA253" s="12" t="str">
        <f t="shared" si="139"/>
        <v/>
      </c>
      <c r="BB253" s="12" t="str">
        <f t="shared" si="140"/>
        <v/>
      </c>
      <c r="BC253" s="12" t="str">
        <f t="shared" si="141"/>
        <v/>
      </c>
      <c r="BD253" s="12" t="str">
        <f t="shared" si="142"/>
        <v/>
      </c>
      <c r="BE253" s="12" t="str">
        <f t="shared" si="143"/>
        <v/>
      </c>
      <c r="BF253" s="12" t="str">
        <f>_xlfn.IFNA(VLOOKUP(Y253,对应表!$Z:$AA,2,FALSE)&amp;Z253,"")</f>
        <v>DEF:1839</v>
      </c>
      <c r="BG253" s="12" t="str">
        <f>_xlfn.IFNA(VLOOKUP(AA253,对应表!$Z:$AA,2,FALSE)&amp;AB253,"")</f>
        <v/>
      </c>
      <c r="BH253" s="12" t="str">
        <f>_xlfn.IFNA(VLOOKUP(AC253,对应表!$Z:$AA,2,FALSE)&amp;AD253,"")</f>
        <v/>
      </c>
      <c r="BI253" s="12" t="str">
        <f>_xlfn.IFNA(VLOOKUP(AE253,对应表!$Z:$AA,2,FALSE)&amp;AF253,"")</f>
        <v/>
      </c>
      <c r="BJ253" s="12" t="str">
        <f>_xlfn.IFNA(VLOOKUP(AG253,对应表!$Z:$AA,2,FALSE)&amp;AH253,"")</f>
        <v/>
      </c>
      <c r="BL253">
        <f t="shared" si="137"/>
        <v>1839</v>
      </c>
      <c r="BM253" t="str">
        <f t="shared" si="138"/>
        <v/>
      </c>
    </row>
    <row r="254" spans="8:65" x14ac:dyDescent="0.15">
      <c r="H254" t="s">
        <v>1139</v>
      </c>
      <c r="I254">
        <v>15</v>
      </c>
      <c r="J254">
        <v>0.25</v>
      </c>
      <c r="K254" t="str">
        <f t="shared" si="145"/>
        <v>被动防御大lv15</v>
      </c>
      <c r="L254" s="6" t="str">
        <f>Q254&amp;":"&amp;M254&amp;":"&amp;VLOOKUP(N254,对应表!B:C,2,FALSE)&amp;":"&amp;IF(buff!O254="",0,O254)</f>
        <v>20115:100:1:0</v>
      </c>
      <c r="M254">
        <v>100</v>
      </c>
      <c r="N254" s="1" t="s">
        <v>306</v>
      </c>
      <c r="O254">
        <v>0</v>
      </c>
      <c r="Q254">
        <v>20115</v>
      </c>
      <c r="R254" s="4" t="s">
        <v>1217</v>
      </c>
      <c r="S254" s="4" t="str">
        <f t="shared" si="144"/>
        <v>被动防御大lv15</v>
      </c>
      <c r="T254" t="s">
        <v>307</v>
      </c>
      <c r="Y254" t="s">
        <v>453</v>
      </c>
      <c r="Z254">
        <f>INT(VLOOKUP($I254,角色属性概况!$I:$N,VLOOKUP($H254,对应表!$AD:$AE,2,FALSE),FALSE)*$J254)</f>
        <v>2265</v>
      </c>
      <c r="AI254" s="12" t="str">
        <f t="shared" si="146"/>
        <v>DEF:2265</v>
      </c>
      <c r="AR254">
        <v>999</v>
      </c>
      <c r="AU254" s="4"/>
      <c r="AV254" s="4"/>
      <c r="AW254" s="4"/>
      <c r="AX254" s="4"/>
      <c r="AZ254" s="12" t="str">
        <f t="shared" si="147"/>
        <v/>
      </c>
      <c r="BA254" s="12" t="str">
        <f t="shared" si="139"/>
        <v/>
      </c>
      <c r="BB254" s="12" t="str">
        <f t="shared" si="140"/>
        <v/>
      </c>
      <c r="BC254" s="12" t="str">
        <f t="shared" si="141"/>
        <v/>
      </c>
      <c r="BD254" s="12" t="str">
        <f t="shared" si="142"/>
        <v/>
      </c>
      <c r="BE254" s="12" t="str">
        <f t="shared" si="143"/>
        <v/>
      </c>
      <c r="BF254" s="12" t="str">
        <f>_xlfn.IFNA(VLOOKUP(Y254,对应表!$Z:$AA,2,FALSE)&amp;Z254,"")</f>
        <v>DEF:2265</v>
      </c>
      <c r="BG254" s="12" t="str">
        <f>_xlfn.IFNA(VLOOKUP(AA254,对应表!$Z:$AA,2,FALSE)&amp;AB254,"")</f>
        <v/>
      </c>
      <c r="BH254" s="12" t="str">
        <f>_xlfn.IFNA(VLOOKUP(AC254,对应表!$Z:$AA,2,FALSE)&amp;AD254,"")</f>
        <v/>
      </c>
      <c r="BI254" s="12" t="str">
        <f>_xlfn.IFNA(VLOOKUP(AE254,对应表!$Z:$AA,2,FALSE)&amp;AF254,"")</f>
        <v/>
      </c>
      <c r="BJ254" s="12" t="str">
        <f>_xlfn.IFNA(VLOOKUP(AG254,对应表!$Z:$AA,2,FALSE)&amp;AH254,"")</f>
        <v/>
      </c>
      <c r="BL254">
        <f t="shared" si="137"/>
        <v>2265</v>
      </c>
      <c r="BM254" t="str">
        <f t="shared" si="138"/>
        <v/>
      </c>
    </row>
    <row r="255" spans="8:65" x14ac:dyDescent="0.15">
      <c r="H255" t="s">
        <v>1139</v>
      </c>
      <c r="I255">
        <v>16</v>
      </c>
      <c r="J255">
        <v>0.25</v>
      </c>
      <c r="K255" t="str">
        <f t="shared" si="145"/>
        <v>被动防御大lv16</v>
      </c>
      <c r="L255" s="6" t="str">
        <f>Q255&amp;":"&amp;M255&amp;":"&amp;VLOOKUP(N255,对应表!B:C,2,FALSE)&amp;":"&amp;IF(buff!O255="",0,O255)</f>
        <v>20116:100:1:0</v>
      </c>
      <c r="M255">
        <v>100</v>
      </c>
      <c r="N255" s="1" t="s">
        <v>306</v>
      </c>
      <c r="O255">
        <v>0</v>
      </c>
      <c r="Q255">
        <v>20116</v>
      </c>
      <c r="R255" s="4" t="s">
        <v>1218</v>
      </c>
      <c r="S255" s="4" t="str">
        <f t="shared" si="144"/>
        <v>被动防御大lv16</v>
      </c>
      <c r="T255" t="s">
        <v>307</v>
      </c>
      <c r="Y255" t="s">
        <v>453</v>
      </c>
      <c r="Z255">
        <f>INT(VLOOKUP($I255,角色属性概况!$I:$N,VLOOKUP($H255,对应表!$AD:$AE,2,FALSE),FALSE)*$J255)</f>
        <v>2789</v>
      </c>
      <c r="AI255" s="12" t="str">
        <f t="shared" si="146"/>
        <v>DEF:2789</v>
      </c>
      <c r="AR255">
        <v>999</v>
      </c>
      <c r="AU255" s="4"/>
      <c r="AV255" s="4"/>
      <c r="AW255" s="4"/>
      <c r="AX255" s="4"/>
      <c r="AZ255" s="12" t="str">
        <f t="shared" si="147"/>
        <v/>
      </c>
      <c r="BA255" s="12" t="str">
        <f t="shared" si="139"/>
        <v/>
      </c>
      <c r="BB255" s="12" t="str">
        <f t="shared" si="140"/>
        <v/>
      </c>
      <c r="BC255" s="12" t="str">
        <f t="shared" si="141"/>
        <v/>
      </c>
      <c r="BD255" s="12" t="str">
        <f t="shared" si="142"/>
        <v/>
      </c>
      <c r="BE255" s="12" t="str">
        <f t="shared" si="143"/>
        <v/>
      </c>
      <c r="BF255" s="12" t="str">
        <f>_xlfn.IFNA(VLOOKUP(Y255,对应表!$Z:$AA,2,FALSE)&amp;Z255,"")</f>
        <v>DEF:2789</v>
      </c>
      <c r="BG255" s="12" t="str">
        <f>_xlfn.IFNA(VLOOKUP(AA255,对应表!$Z:$AA,2,FALSE)&amp;AB255,"")</f>
        <v/>
      </c>
      <c r="BH255" s="12" t="str">
        <f>_xlfn.IFNA(VLOOKUP(AC255,对应表!$Z:$AA,2,FALSE)&amp;AD255,"")</f>
        <v/>
      </c>
      <c r="BI255" s="12" t="str">
        <f>_xlfn.IFNA(VLOOKUP(AE255,对应表!$Z:$AA,2,FALSE)&amp;AF255,"")</f>
        <v/>
      </c>
      <c r="BJ255" s="12" t="str">
        <f>_xlfn.IFNA(VLOOKUP(AG255,对应表!$Z:$AA,2,FALSE)&amp;AH255,"")</f>
        <v/>
      </c>
      <c r="BL255">
        <f t="shared" si="137"/>
        <v>2789</v>
      </c>
      <c r="BM255" t="str">
        <f t="shared" si="138"/>
        <v/>
      </c>
    </row>
    <row r="256" spans="8:65" x14ac:dyDescent="0.15">
      <c r="H256" t="s">
        <v>1139</v>
      </c>
      <c r="I256">
        <v>17</v>
      </c>
      <c r="J256">
        <v>0.25</v>
      </c>
      <c r="K256" t="str">
        <f t="shared" si="145"/>
        <v>被动防御大lv17</v>
      </c>
      <c r="L256" s="6" t="str">
        <f>Q256&amp;":"&amp;M256&amp;":"&amp;VLOOKUP(N256,对应表!B:C,2,FALSE)&amp;":"&amp;IF(buff!O256="",0,O256)</f>
        <v>20117:100:1:0</v>
      </c>
      <c r="M256">
        <v>100</v>
      </c>
      <c r="N256" s="1" t="s">
        <v>306</v>
      </c>
      <c r="O256">
        <v>0</v>
      </c>
      <c r="Q256">
        <v>20117</v>
      </c>
      <c r="R256" s="4" t="s">
        <v>1219</v>
      </c>
      <c r="S256" s="4" t="str">
        <f t="shared" si="144"/>
        <v>被动防御大lv17</v>
      </c>
      <c r="T256" t="s">
        <v>307</v>
      </c>
      <c r="Y256" t="s">
        <v>453</v>
      </c>
      <c r="Z256">
        <f>INT(VLOOKUP($I256,角色属性概况!$I:$N,VLOOKUP($H256,对应表!$AD:$AE,2,FALSE),FALSE)*$J256)</f>
        <v>3434</v>
      </c>
      <c r="AI256" s="12" t="str">
        <f t="shared" si="146"/>
        <v>DEF:3434</v>
      </c>
      <c r="AR256">
        <v>999</v>
      </c>
      <c r="AU256" s="4"/>
      <c r="AV256" s="4"/>
      <c r="AW256" s="4"/>
      <c r="AX256" s="4"/>
      <c r="AZ256" s="12" t="str">
        <f t="shared" si="147"/>
        <v/>
      </c>
      <c r="BA256" s="12" t="str">
        <f t="shared" si="139"/>
        <v/>
      </c>
      <c r="BB256" s="12" t="str">
        <f t="shared" si="140"/>
        <v/>
      </c>
      <c r="BC256" s="12" t="str">
        <f t="shared" si="141"/>
        <v/>
      </c>
      <c r="BD256" s="12" t="str">
        <f t="shared" si="142"/>
        <v/>
      </c>
      <c r="BE256" s="12" t="str">
        <f t="shared" si="143"/>
        <v/>
      </c>
      <c r="BF256" s="12" t="str">
        <f>_xlfn.IFNA(VLOOKUP(Y256,对应表!$Z:$AA,2,FALSE)&amp;Z256,"")</f>
        <v>DEF:3434</v>
      </c>
      <c r="BG256" s="12" t="str">
        <f>_xlfn.IFNA(VLOOKUP(AA256,对应表!$Z:$AA,2,FALSE)&amp;AB256,"")</f>
        <v/>
      </c>
      <c r="BH256" s="12" t="str">
        <f>_xlfn.IFNA(VLOOKUP(AC256,对应表!$Z:$AA,2,FALSE)&amp;AD256,"")</f>
        <v/>
      </c>
      <c r="BI256" s="12" t="str">
        <f>_xlfn.IFNA(VLOOKUP(AE256,对应表!$Z:$AA,2,FALSE)&amp;AF256,"")</f>
        <v/>
      </c>
      <c r="BJ256" s="12" t="str">
        <f>_xlfn.IFNA(VLOOKUP(AG256,对应表!$Z:$AA,2,FALSE)&amp;AH256,"")</f>
        <v/>
      </c>
      <c r="BL256">
        <f t="shared" si="137"/>
        <v>3434</v>
      </c>
      <c r="BM256" t="str">
        <f t="shared" si="138"/>
        <v/>
      </c>
    </row>
    <row r="257" spans="8:65" x14ac:dyDescent="0.15">
      <c r="H257" t="s">
        <v>1139</v>
      </c>
      <c r="I257">
        <v>18</v>
      </c>
      <c r="J257">
        <v>0.25</v>
      </c>
      <c r="K257" t="str">
        <f t="shared" si="145"/>
        <v>被动防御大lv18</v>
      </c>
      <c r="L257" s="6" t="str">
        <f>Q257&amp;":"&amp;M257&amp;":"&amp;VLOOKUP(N257,对应表!B:C,2,FALSE)&amp;":"&amp;IF(buff!O257="",0,O257)</f>
        <v>20118:100:1:0</v>
      </c>
      <c r="M257">
        <v>100</v>
      </c>
      <c r="N257" s="1" t="s">
        <v>306</v>
      </c>
      <c r="O257">
        <v>0</v>
      </c>
      <c r="Q257">
        <v>20118</v>
      </c>
      <c r="R257" s="4" t="s">
        <v>1220</v>
      </c>
      <c r="S257" s="4" t="str">
        <f t="shared" si="144"/>
        <v>被动防御大lv18</v>
      </c>
      <c r="T257" t="s">
        <v>307</v>
      </c>
      <c r="Y257" t="s">
        <v>453</v>
      </c>
      <c r="Z257">
        <f>INT(VLOOKUP($I257,角色属性概况!$I:$N,VLOOKUP($H257,对应表!$AD:$AE,2,FALSE),FALSE)*$J257)</f>
        <v>4228</v>
      </c>
      <c r="AI257" s="12" t="str">
        <f t="shared" si="146"/>
        <v>DEF:4228</v>
      </c>
      <c r="AR257">
        <v>999</v>
      </c>
      <c r="AU257" s="4"/>
      <c r="AV257" s="4"/>
      <c r="AW257" s="4"/>
      <c r="AX257" s="4"/>
      <c r="AZ257" s="12" t="str">
        <f t="shared" si="147"/>
        <v/>
      </c>
      <c r="BA257" s="12" t="str">
        <f t="shared" si="139"/>
        <v/>
      </c>
      <c r="BB257" s="12" t="str">
        <f t="shared" si="140"/>
        <v/>
      </c>
      <c r="BC257" s="12" t="str">
        <f t="shared" si="141"/>
        <v/>
      </c>
      <c r="BD257" s="12" t="str">
        <f t="shared" si="142"/>
        <v/>
      </c>
      <c r="BE257" s="12" t="str">
        <f t="shared" si="143"/>
        <v/>
      </c>
      <c r="BF257" s="12" t="str">
        <f>_xlfn.IFNA(VLOOKUP(Y257,对应表!$Z:$AA,2,FALSE)&amp;Z257,"")</f>
        <v>DEF:4228</v>
      </c>
      <c r="BG257" s="12" t="str">
        <f>_xlfn.IFNA(VLOOKUP(AA257,对应表!$Z:$AA,2,FALSE)&amp;AB257,"")</f>
        <v/>
      </c>
      <c r="BH257" s="12" t="str">
        <f>_xlfn.IFNA(VLOOKUP(AC257,对应表!$Z:$AA,2,FALSE)&amp;AD257,"")</f>
        <v/>
      </c>
      <c r="BI257" s="12" t="str">
        <f>_xlfn.IFNA(VLOOKUP(AE257,对应表!$Z:$AA,2,FALSE)&amp;AF257,"")</f>
        <v/>
      </c>
      <c r="BJ257" s="12" t="str">
        <f>_xlfn.IFNA(VLOOKUP(AG257,对应表!$Z:$AA,2,FALSE)&amp;AH257,"")</f>
        <v/>
      </c>
      <c r="BL257">
        <f t="shared" si="137"/>
        <v>4228</v>
      </c>
      <c r="BM257" t="str">
        <f t="shared" si="138"/>
        <v/>
      </c>
    </row>
    <row r="258" spans="8:65" x14ac:dyDescent="0.15">
      <c r="H258" t="s">
        <v>1139</v>
      </c>
      <c r="I258">
        <v>19</v>
      </c>
      <c r="J258">
        <v>0.25</v>
      </c>
      <c r="K258" t="str">
        <f t="shared" si="145"/>
        <v>被动防御大lv19</v>
      </c>
      <c r="L258" s="6" t="str">
        <f>Q258&amp;":"&amp;M258&amp;":"&amp;VLOOKUP(N258,对应表!B:C,2,FALSE)&amp;":"&amp;IF(buff!O258="",0,O258)</f>
        <v>20119:100:1:0</v>
      </c>
      <c r="M258">
        <v>100</v>
      </c>
      <c r="N258" s="1" t="s">
        <v>306</v>
      </c>
      <c r="O258">
        <v>0</v>
      </c>
      <c r="Q258">
        <v>20119</v>
      </c>
      <c r="R258" s="4" t="s">
        <v>1221</v>
      </c>
      <c r="S258" s="4" t="str">
        <f t="shared" si="144"/>
        <v>被动防御大lv19</v>
      </c>
      <c r="T258" t="s">
        <v>307</v>
      </c>
      <c r="Y258" t="s">
        <v>453</v>
      </c>
      <c r="Z258">
        <f>INT(VLOOKUP($I258,角色属性概况!$I:$N,VLOOKUP($H258,对应表!$AD:$AE,2,FALSE),FALSE)*$J258)</f>
        <v>5205</v>
      </c>
      <c r="AI258" s="12" t="str">
        <f t="shared" si="146"/>
        <v>DEF:5205</v>
      </c>
      <c r="AR258">
        <v>999</v>
      </c>
      <c r="AU258" s="4"/>
      <c r="AV258" s="4"/>
      <c r="AW258" s="4"/>
      <c r="AX258" s="4"/>
      <c r="AZ258" s="12" t="str">
        <f t="shared" si="147"/>
        <v/>
      </c>
      <c r="BA258" s="12" t="str">
        <f t="shared" si="139"/>
        <v/>
      </c>
      <c r="BB258" s="12" t="str">
        <f t="shared" si="140"/>
        <v/>
      </c>
      <c r="BC258" s="12" t="str">
        <f t="shared" si="141"/>
        <v/>
      </c>
      <c r="BD258" s="12" t="str">
        <f t="shared" si="142"/>
        <v/>
      </c>
      <c r="BE258" s="12" t="str">
        <f t="shared" si="143"/>
        <v/>
      </c>
      <c r="BF258" s="12" t="str">
        <f>_xlfn.IFNA(VLOOKUP(Y258,对应表!$Z:$AA,2,FALSE)&amp;Z258,"")</f>
        <v>DEF:5205</v>
      </c>
      <c r="BG258" s="12" t="str">
        <f>_xlfn.IFNA(VLOOKUP(AA258,对应表!$Z:$AA,2,FALSE)&amp;AB258,"")</f>
        <v/>
      </c>
      <c r="BH258" s="12" t="str">
        <f>_xlfn.IFNA(VLOOKUP(AC258,对应表!$Z:$AA,2,FALSE)&amp;AD258,"")</f>
        <v/>
      </c>
      <c r="BI258" s="12" t="str">
        <f>_xlfn.IFNA(VLOOKUP(AE258,对应表!$Z:$AA,2,FALSE)&amp;AF258,"")</f>
        <v/>
      </c>
      <c r="BJ258" s="12" t="str">
        <f>_xlfn.IFNA(VLOOKUP(AG258,对应表!$Z:$AA,2,FALSE)&amp;AH258,"")</f>
        <v/>
      </c>
      <c r="BL258">
        <f t="shared" si="137"/>
        <v>5205</v>
      </c>
      <c r="BM258" t="str">
        <f t="shared" si="138"/>
        <v/>
      </c>
    </row>
    <row r="259" spans="8:65" x14ac:dyDescent="0.15">
      <c r="H259" t="s">
        <v>1139</v>
      </c>
      <c r="I259">
        <v>20</v>
      </c>
      <c r="J259">
        <v>0.25</v>
      </c>
      <c r="K259" t="str">
        <f t="shared" si="145"/>
        <v>被动防御大lv20</v>
      </c>
      <c r="L259" s="6" t="str">
        <f>Q259&amp;":"&amp;M259&amp;":"&amp;VLOOKUP(N259,对应表!B:C,2,FALSE)&amp;":"&amp;IF(buff!O259="",0,O259)</f>
        <v>20120:100:1:0</v>
      </c>
      <c r="M259">
        <v>100</v>
      </c>
      <c r="N259" s="1" t="s">
        <v>306</v>
      </c>
      <c r="O259">
        <v>0</v>
      </c>
      <c r="Q259">
        <v>20120</v>
      </c>
      <c r="R259" s="4" t="s">
        <v>1222</v>
      </c>
      <c r="S259" s="4" t="str">
        <f t="shared" si="144"/>
        <v>被动防御大lv20</v>
      </c>
      <c r="T259" t="s">
        <v>307</v>
      </c>
      <c r="Y259" t="s">
        <v>453</v>
      </c>
      <c r="Z259">
        <f>INT(VLOOKUP($I259,角色属性概况!$I:$N,VLOOKUP($H259,对应表!$AD:$AE,2,FALSE),FALSE)*$J259)</f>
        <v>6409</v>
      </c>
      <c r="AI259" s="12" t="str">
        <f t="shared" si="146"/>
        <v>DEF:6409</v>
      </c>
      <c r="AR259">
        <v>999</v>
      </c>
      <c r="AU259" s="4"/>
      <c r="AV259" s="4"/>
      <c r="AW259" s="4"/>
      <c r="AX259" s="4"/>
      <c r="AZ259" s="12" t="str">
        <f t="shared" si="147"/>
        <v/>
      </c>
      <c r="BA259" s="12" t="str">
        <f t="shared" si="139"/>
        <v/>
      </c>
      <c r="BB259" s="12" t="str">
        <f t="shared" si="140"/>
        <v/>
      </c>
      <c r="BC259" s="12" t="str">
        <f t="shared" si="141"/>
        <v/>
      </c>
      <c r="BD259" s="12" t="str">
        <f t="shared" si="142"/>
        <v/>
      </c>
      <c r="BE259" s="12" t="str">
        <f t="shared" si="143"/>
        <v/>
      </c>
      <c r="BF259" s="12" t="str">
        <f>_xlfn.IFNA(VLOOKUP(Y259,对应表!$Z:$AA,2,FALSE)&amp;Z259,"")</f>
        <v>DEF:6409</v>
      </c>
      <c r="BG259" s="12" t="str">
        <f>_xlfn.IFNA(VLOOKUP(AA259,对应表!$Z:$AA,2,FALSE)&amp;AB259,"")</f>
        <v/>
      </c>
      <c r="BH259" s="12" t="str">
        <f>_xlfn.IFNA(VLOOKUP(AC259,对应表!$Z:$AA,2,FALSE)&amp;AD259,"")</f>
        <v/>
      </c>
      <c r="BI259" s="12" t="str">
        <f>_xlfn.IFNA(VLOOKUP(AE259,对应表!$Z:$AA,2,FALSE)&amp;AF259,"")</f>
        <v/>
      </c>
      <c r="BJ259" s="12" t="str">
        <f>_xlfn.IFNA(VLOOKUP(AG259,对应表!$Z:$AA,2,FALSE)&amp;AH259,"")</f>
        <v/>
      </c>
      <c r="BL259">
        <f t="shared" si="137"/>
        <v>6409</v>
      </c>
      <c r="BM259" t="str">
        <f t="shared" si="138"/>
        <v/>
      </c>
    </row>
    <row r="260" spans="8:65" x14ac:dyDescent="0.15">
      <c r="H260" t="s">
        <v>142</v>
      </c>
      <c r="I260">
        <v>1</v>
      </c>
      <c r="J260">
        <v>0.15</v>
      </c>
      <c r="K260" t="str">
        <f t="shared" si="145"/>
        <v>被动生命小lv1</v>
      </c>
      <c r="L260" s="6" t="str">
        <f>Q260&amp;":"&amp;M260&amp;":"&amp;VLOOKUP(N260,对应表!B:C,2,FALSE)&amp;":"&amp;IF(buff!O260="",0,O260)</f>
        <v>20121:100:1:0</v>
      </c>
      <c r="M260">
        <v>100</v>
      </c>
      <c r="N260" s="1" t="s">
        <v>306</v>
      </c>
      <c r="O260">
        <v>0</v>
      </c>
      <c r="Q260">
        <v>20121</v>
      </c>
      <c r="R260" s="4" t="s">
        <v>1224</v>
      </c>
      <c r="S260" s="4" t="str">
        <f>R260</f>
        <v>被动生命小lv1</v>
      </c>
      <c r="T260" t="s">
        <v>307</v>
      </c>
      <c r="Y260" t="s">
        <v>1223</v>
      </c>
      <c r="Z260">
        <f>INT(VLOOKUP($I260,角色属性概况!$I:$N,VLOOKUP($H260,对应表!$AD:$AE,2,FALSE),FALSE)*$J260)</f>
        <v>91</v>
      </c>
      <c r="AI260" s="12" t="str">
        <f t="shared" si="146"/>
        <v>HP:91</v>
      </c>
      <c r="AR260">
        <v>999</v>
      </c>
      <c r="AU260" s="4"/>
      <c r="AV260" s="4"/>
      <c r="AW260" s="4"/>
      <c r="AX260" s="4"/>
      <c r="AZ260" s="12" t="str">
        <f t="shared" si="147"/>
        <v/>
      </c>
      <c r="BA260" s="12" t="str">
        <f t="shared" si="139"/>
        <v/>
      </c>
      <c r="BB260" s="12" t="str">
        <f t="shared" si="140"/>
        <v/>
      </c>
      <c r="BC260" s="12" t="str">
        <f t="shared" si="141"/>
        <v/>
      </c>
      <c r="BD260" s="12" t="str">
        <f t="shared" si="142"/>
        <v/>
      </c>
      <c r="BE260" s="12" t="str">
        <f t="shared" si="143"/>
        <v/>
      </c>
      <c r="BF260" s="12" t="str">
        <f>_xlfn.IFNA(VLOOKUP(Y260,对应表!$Z:$AA,2,FALSE)&amp;Z260,"")</f>
        <v>HP:91</v>
      </c>
      <c r="BG260" s="12" t="str">
        <f>_xlfn.IFNA(VLOOKUP(AA260,对应表!$Z:$AA,2,FALSE)&amp;AB260,"")</f>
        <v/>
      </c>
      <c r="BH260" s="12" t="str">
        <f>_xlfn.IFNA(VLOOKUP(AC260,对应表!$Z:$AA,2,FALSE)&amp;AD260,"")</f>
        <v/>
      </c>
      <c r="BI260" s="12" t="str">
        <f>_xlfn.IFNA(VLOOKUP(AE260,对应表!$Z:$AA,2,FALSE)&amp;AF260,"")</f>
        <v/>
      </c>
      <c r="BJ260" s="12" t="str">
        <f>_xlfn.IFNA(VLOOKUP(AG260,对应表!$Z:$AA,2,FALSE)&amp;AH260,"")</f>
        <v/>
      </c>
      <c r="BL260">
        <f t="shared" si="137"/>
        <v>91</v>
      </c>
      <c r="BM260" t="str">
        <f t="shared" si="138"/>
        <v/>
      </c>
    </row>
    <row r="261" spans="8:65" x14ac:dyDescent="0.15">
      <c r="H261" t="s">
        <v>142</v>
      </c>
      <c r="I261">
        <v>2</v>
      </c>
      <c r="J261">
        <v>0.15</v>
      </c>
      <c r="K261" t="str">
        <f t="shared" si="145"/>
        <v>被动生命小lv2</v>
      </c>
      <c r="L261" s="6" t="str">
        <f>Q261&amp;":"&amp;M261&amp;":"&amp;VLOOKUP(N261,对应表!B:C,2,FALSE)&amp;":"&amp;IF(buff!O261="",0,O261)</f>
        <v>20122:100:1:0</v>
      </c>
      <c r="M261">
        <v>100</v>
      </c>
      <c r="N261" s="1" t="s">
        <v>306</v>
      </c>
      <c r="O261">
        <v>0</v>
      </c>
      <c r="Q261">
        <v>20122</v>
      </c>
      <c r="R261" s="4" t="s">
        <v>1225</v>
      </c>
      <c r="S261" s="4" t="str">
        <f t="shared" ref="S261:S324" si="148">R261</f>
        <v>被动生命小lv2</v>
      </c>
      <c r="T261" t="s">
        <v>307</v>
      </c>
      <c r="Y261" t="s">
        <v>1223</v>
      </c>
      <c r="Z261">
        <f>INT(VLOOKUP($I261,角色属性概况!$I:$N,VLOOKUP($H261,对应表!$AD:$AE,2,FALSE),FALSE)*$J261)</f>
        <v>134</v>
      </c>
      <c r="AI261" s="12" t="str">
        <f t="shared" si="146"/>
        <v>HP:134</v>
      </c>
      <c r="AR261">
        <v>999</v>
      </c>
      <c r="AU261" s="4"/>
      <c r="AV261" s="4"/>
      <c r="AW261" s="4"/>
      <c r="AX261" s="4"/>
      <c r="AZ261" s="12" t="str">
        <f t="shared" si="147"/>
        <v/>
      </c>
      <c r="BA261" s="12" t="str">
        <f t="shared" si="139"/>
        <v/>
      </c>
      <c r="BB261" s="12" t="str">
        <f t="shared" si="140"/>
        <v/>
      </c>
      <c r="BC261" s="12" t="str">
        <f t="shared" si="141"/>
        <v/>
      </c>
      <c r="BD261" s="12" t="str">
        <f t="shared" si="142"/>
        <v/>
      </c>
      <c r="BE261" s="12" t="str">
        <f t="shared" si="143"/>
        <v/>
      </c>
      <c r="BF261" s="12" t="str">
        <f>_xlfn.IFNA(VLOOKUP(Y261,对应表!$Z:$AA,2,FALSE)&amp;Z261,"")</f>
        <v>HP:134</v>
      </c>
      <c r="BG261" s="12" t="str">
        <f>_xlfn.IFNA(VLOOKUP(AA261,对应表!$Z:$AA,2,FALSE)&amp;AB261,"")</f>
        <v/>
      </c>
      <c r="BH261" s="12" t="str">
        <f>_xlfn.IFNA(VLOOKUP(AC261,对应表!$Z:$AA,2,FALSE)&amp;AD261,"")</f>
        <v/>
      </c>
      <c r="BI261" s="12" t="str">
        <f>_xlfn.IFNA(VLOOKUP(AE261,对应表!$Z:$AA,2,FALSE)&amp;AF261,"")</f>
        <v/>
      </c>
      <c r="BJ261" s="12" t="str">
        <f>_xlfn.IFNA(VLOOKUP(AG261,对应表!$Z:$AA,2,FALSE)&amp;AH261,"")</f>
        <v/>
      </c>
      <c r="BL261">
        <f t="shared" si="137"/>
        <v>134</v>
      </c>
      <c r="BM261" t="str">
        <f t="shared" si="138"/>
        <v/>
      </c>
    </row>
    <row r="262" spans="8:65" x14ac:dyDescent="0.15">
      <c r="H262" t="s">
        <v>142</v>
      </c>
      <c r="I262">
        <v>3</v>
      </c>
      <c r="J262">
        <v>0.15</v>
      </c>
      <c r="K262" t="str">
        <f t="shared" si="145"/>
        <v>被动生命小lv3</v>
      </c>
      <c r="L262" s="6" t="str">
        <f>Q262&amp;":"&amp;M262&amp;":"&amp;VLOOKUP(N262,对应表!B:C,2,FALSE)&amp;":"&amp;IF(buff!O262="",0,O262)</f>
        <v>20123:100:1:0</v>
      </c>
      <c r="M262">
        <v>100</v>
      </c>
      <c r="N262" s="1" t="s">
        <v>306</v>
      </c>
      <c r="O262">
        <v>0</v>
      </c>
      <c r="Q262">
        <v>20123</v>
      </c>
      <c r="R262" s="4" t="s">
        <v>1226</v>
      </c>
      <c r="S262" s="4" t="str">
        <f t="shared" si="148"/>
        <v>被动生命小lv3</v>
      </c>
      <c r="T262" t="s">
        <v>307</v>
      </c>
      <c r="Y262" t="s">
        <v>1223</v>
      </c>
      <c r="Z262">
        <f>INT(VLOOKUP($I262,角色属性概况!$I:$N,VLOOKUP($H262,对应表!$AD:$AE,2,FALSE),FALSE)*$J262)</f>
        <v>177</v>
      </c>
      <c r="AI262" s="12" t="str">
        <f t="shared" si="146"/>
        <v>HP:177</v>
      </c>
      <c r="AR262">
        <v>999</v>
      </c>
      <c r="AU262" s="4"/>
      <c r="AV262" s="4"/>
      <c r="AW262" s="4"/>
      <c r="AX262" s="4"/>
      <c r="AZ262" s="12" t="str">
        <f t="shared" si="147"/>
        <v/>
      </c>
      <c r="BA262" s="12" t="str">
        <f t="shared" si="139"/>
        <v/>
      </c>
      <c r="BB262" s="12" t="str">
        <f t="shared" si="140"/>
        <v/>
      </c>
      <c r="BC262" s="12" t="str">
        <f t="shared" si="141"/>
        <v/>
      </c>
      <c r="BD262" s="12" t="str">
        <f t="shared" si="142"/>
        <v/>
      </c>
      <c r="BE262" s="12" t="str">
        <f t="shared" si="143"/>
        <v/>
      </c>
      <c r="BF262" s="12" t="str">
        <f>_xlfn.IFNA(VLOOKUP(Y262,对应表!$Z:$AA,2,FALSE)&amp;Z262,"")</f>
        <v>HP:177</v>
      </c>
      <c r="BG262" s="12" t="str">
        <f>_xlfn.IFNA(VLOOKUP(AA262,对应表!$Z:$AA,2,FALSE)&amp;AB262,"")</f>
        <v/>
      </c>
      <c r="BH262" s="12" t="str">
        <f>_xlfn.IFNA(VLOOKUP(AC262,对应表!$Z:$AA,2,FALSE)&amp;AD262,"")</f>
        <v/>
      </c>
      <c r="BI262" s="12" t="str">
        <f>_xlfn.IFNA(VLOOKUP(AE262,对应表!$Z:$AA,2,FALSE)&amp;AF262,"")</f>
        <v/>
      </c>
      <c r="BJ262" s="12" t="str">
        <f>_xlfn.IFNA(VLOOKUP(AG262,对应表!$Z:$AA,2,FALSE)&amp;AH262,"")</f>
        <v/>
      </c>
      <c r="BL262">
        <f t="shared" si="137"/>
        <v>177</v>
      </c>
      <c r="BM262" t="str">
        <f t="shared" si="138"/>
        <v/>
      </c>
    </row>
    <row r="263" spans="8:65" x14ac:dyDescent="0.15">
      <c r="H263" t="s">
        <v>142</v>
      </c>
      <c r="I263">
        <v>4</v>
      </c>
      <c r="J263">
        <v>0.15</v>
      </c>
      <c r="K263" t="str">
        <f t="shared" si="145"/>
        <v>被动生命小lv4</v>
      </c>
      <c r="L263" s="6" t="str">
        <f>Q263&amp;":"&amp;M263&amp;":"&amp;VLOOKUP(N263,对应表!B:C,2,FALSE)&amp;":"&amp;IF(buff!O263="",0,O263)</f>
        <v>20124:100:1:0</v>
      </c>
      <c r="M263">
        <v>100</v>
      </c>
      <c r="N263" s="1" t="s">
        <v>306</v>
      </c>
      <c r="O263">
        <v>0</v>
      </c>
      <c r="Q263">
        <v>20124</v>
      </c>
      <c r="R263" s="4" t="s">
        <v>1227</v>
      </c>
      <c r="S263" s="4" t="str">
        <f t="shared" si="148"/>
        <v>被动生命小lv4</v>
      </c>
      <c r="T263" t="s">
        <v>307</v>
      </c>
      <c r="Y263" t="s">
        <v>1223</v>
      </c>
      <c r="Z263">
        <f>INT(VLOOKUP($I263,角色属性概况!$I:$N,VLOOKUP($H263,对应表!$AD:$AE,2,FALSE),FALSE)*$J263)</f>
        <v>220</v>
      </c>
      <c r="AI263" s="12" t="str">
        <f t="shared" si="146"/>
        <v>HP:220</v>
      </c>
      <c r="AR263">
        <v>999</v>
      </c>
      <c r="AU263" s="4"/>
      <c r="AV263" s="4"/>
      <c r="AW263" s="4"/>
      <c r="AX263" s="4"/>
      <c r="AZ263" s="12" t="str">
        <f t="shared" si="147"/>
        <v/>
      </c>
      <c r="BA263" s="12" t="str">
        <f t="shared" si="139"/>
        <v/>
      </c>
      <c r="BB263" s="12" t="str">
        <f t="shared" si="140"/>
        <v/>
      </c>
      <c r="BC263" s="12" t="str">
        <f t="shared" si="141"/>
        <v/>
      </c>
      <c r="BD263" s="12" t="str">
        <f t="shared" si="142"/>
        <v/>
      </c>
      <c r="BE263" s="12" t="str">
        <f t="shared" si="143"/>
        <v/>
      </c>
      <c r="BF263" s="12" t="str">
        <f>_xlfn.IFNA(VLOOKUP(Y263,对应表!$Z:$AA,2,FALSE)&amp;Z263,"")</f>
        <v>HP:220</v>
      </c>
      <c r="BG263" s="12" t="str">
        <f>_xlfn.IFNA(VLOOKUP(AA263,对应表!$Z:$AA,2,FALSE)&amp;AB263,"")</f>
        <v/>
      </c>
      <c r="BH263" s="12" t="str">
        <f>_xlfn.IFNA(VLOOKUP(AC263,对应表!$Z:$AA,2,FALSE)&amp;AD263,"")</f>
        <v/>
      </c>
      <c r="BI263" s="12" t="str">
        <f>_xlfn.IFNA(VLOOKUP(AE263,对应表!$Z:$AA,2,FALSE)&amp;AF263,"")</f>
        <v/>
      </c>
      <c r="BJ263" s="12" t="str">
        <f>_xlfn.IFNA(VLOOKUP(AG263,对应表!$Z:$AA,2,FALSE)&amp;AH263,"")</f>
        <v/>
      </c>
      <c r="BL263">
        <f t="shared" si="137"/>
        <v>220</v>
      </c>
      <c r="BM263" t="str">
        <f t="shared" si="138"/>
        <v/>
      </c>
    </row>
    <row r="264" spans="8:65" x14ac:dyDescent="0.15">
      <c r="H264" t="s">
        <v>142</v>
      </c>
      <c r="I264">
        <v>5</v>
      </c>
      <c r="J264">
        <v>0.15</v>
      </c>
      <c r="K264" t="str">
        <f t="shared" si="145"/>
        <v>被动生命小lv5</v>
      </c>
      <c r="L264" s="6" t="str">
        <f>Q264&amp;":"&amp;M264&amp;":"&amp;VLOOKUP(N264,对应表!B:C,2,FALSE)&amp;":"&amp;IF(buff!O264="",0,O264)</f>
        <v>20125:100:1:0</v>
      </c>
      <c r="M264">
        <v>100</v>
      </c>
      <c r="N264" s="1" t="s">
        <v>306</v>
      </c>
      <c r="O264">
        <v>0</v>
      </c>
      <c r="Q264">
        <v>20125</v>
      </c>
      <c r="R264" s="4" t="s">
        <v>1228</v>
      </c>
      <c r="S264" s="4" t="str">
        <f t="shared" si="148"/>
        <v>被动生命小lv5</v>
      </c>
      <c r="T264" t="s">
        <v>307</v>
      </c>
      <c r="Y264" t="s">
        <v>1223</v>
      </c>
      <c r="Z264">
        <f>INT(VLOOKUP($I264,角色属性概况!$I:$N,VLOOKUP($H264,对应表!$AD:$AE,2,FALSE),FALSE)*$J264)</f>
        <v>271</v>
      </c>
      <c r="AI264" s="12" t="str">
        <f t="shared" si="146"/>
        <v>HP:271</v>
      </c>
      <c r="AR264">
        <v>999</v>
      </c>
      <c r="AU264" s="4"/>
      <c r="AV264" s="4"/>
      <c r="AW264" s="4"/>
      <c r="AX264" s="4"/>
      <c r="AZ264" s="12" t="str">
        <f t="shared" si="147"/>
        <v/>
      </c>
      <c r="BA264" s="12" t="str">
        <f t="shared" si="139"/>
        <v/>
      </c>
      <c r="BB264" s="12" t="str">
        <f t="shared" si="140"/>
        <v/>
      </c>
      <c r="BC264" s="12" t="str">
        <f t="shared" si="141"/>
        <v/>
      </c>
      <c r="BD264" s="12" t="str">
        <f t="shared" si="142"/>
        <v/>
      </c>
      <c r="BE264" s="12" t="str">
        <f t="shared" si="143"/>
        <v/>
      </c>
      <c r="BF264" s="12" t="str">
        <f>_xlfn.IFNA(VLOOKUP(Y264,对应表!$Z:$AA,2,FALSE)&amp;Z264,"")</f>
        <v>HP:271</v>
      </c>
      <c r="BG264" s="12" t="str">
        <f>_xlfn.IFNA(VLOOKUP(AA264,对应表!$Z:$AA,2,FALSE)&amp;AB264,"")</f>
        <v/>
      </c>
      <c r="BH264" s="12" t="str">
        <f>_xlfn.IFNA(VLOOKUP(AC264,对应表!$Z:$AA,2,FALSE)&amp;AD264,"")</f>
        <v/>
      </c>
      <c r="BI264" s="12" t="str">
        <f>_xlfn.IFNA(VLOOKUP(AE264,对应表!$Z:$AA,2,FALSE)&amp;AF264,"")</f>
        <v/>
      </c>
      <c r="BJ264" s="12" t="str">
        <f>_xlfn.IFNA(VLOOKUP(AG264,对应表!$Z:$AA,2,FALSE)&amp;AH264,"")</f>
        <v/>
      </c>
      <c r="BL264">
        <f t="shared" si="137"/>
        <v>271</v>
      </c>
      <c r="BM264" t="str">
        <f t="shared" si="138"/>
        <v/>
      </c>
    </row>
    <row r="265" spans="8:65" x14ac:dyDescent="0.15">
      <c r="H265" t="s">
        <v>142</v>
      </c>
      <c r="I265">
        <v>6</v>
      </c>
      <c r="J265">
        <v>0.15</v>
      </c>
      <c r="K265" t="str">
        <f t="shared" si="145"/>
        <v>被动生命小lv6</v>
      </c>
      <c r="L265" s="6" t="str">
        <f>Q265&amp;":"&amp;M265&amp;":"&amp;VLOOKUP(N265,对应表!B:C,2,FALSE)&amp;":"&amp;IF(buff!O265="",0,O265)</f>
        <v>20126:100:1:0</v>
      </c>
      <c r="M265">
        <v>100</v>
      </c>
      <c r="N265" s="1" t="s">
        <v>306</v>
      </c>
      <c r="O265">
        <v>0</v>
      </c>
      <c r="Q265">
        <v>20126</v>
      </c>
      <c r="R265" s="4" t="s">
        <v>1229</v>
      </c>
      <c r="S265" s="4" t="str">
        <f t="shared" si="148"/>
        <v>被动生命小lv6</v>
      </c>
      <c r="T265" t="s">
        <v>307</v>
      </c>
      <c r="Y265" t="s">
        <v>1223</v>
      </c>
      <c r="Z265">
        <f>INT(VLOOKUP($I265,角色属性概况!$I:$N,VLOOKUP($H265,对应表!$AD:$AE,2,FALSE),FALSE)*$J265)</f>
        <v>334</v>
      </c>
      <c r="AI265" s="12" t="str">
        <f t="shared" si="146"/>
        <v>HP:334</v>
      </c>
      <c r="AR265">
        <v>999</v>
      </c>
      <c r="AU265" s="4"/>
      <c r="AV265" s="4"/>
      <c r="AW265" s="4"/>
      <c r="AX265" s="4"/>
      <c r="AZ265" s="12" t="str">
        <f t="shared" si="147"/>
        <v/>
      </c>
      <c r="BA265" s="12" t="str">
        <f t="shared" si="139"/>
        <v/>
      </c>
      <c r="BB265" s="12" t="str">
        <f t="shared" si="140"/>
        <v/>
      </c>
      <c r="BC265" s="12" t="str">
        <f t="shared" si="141"/>
        <v/>
      </c>
      <c r="BD265" s="12" t="str">
        <f t="shared" si="142"/>
        <v/>
      </c>
      <c r="BE265" s="12" t="str">
        <f t="shared" si="143"/>
        <v/>
      </c>
      <c r="BF265" s="12" t="str">
        <f>_xlfn.IFNA(VLOOKUP(Y265,对应表!$Z:$AA,2,FALSE)&amp;Z265,"")</f>
        <v>HP:334</v>
      </c>
      <c r="BG265" s="12" t="str">
        <f>_xlfn.IFNA(VLOOKUP(AA265,对应表!$Z:$AA,2,FALSE)&amp;AB265,"")</f>
        <v/>
      </c>
      <c r="BH265" s="12" t="str">
        <f>_xlfn.IFNA(VLOOKUP(AC265,对应表!$Z:$AA,2,FALSE)&amp;AD265,"")</f>
        <v/>
      </c>
      <c r="BI265" s="12" t="str">
        <f>_xlfn.IFNA(VLOOKUP(AE265,对应表!$Z:$AA,2,FALSE)&amp;AF265,"")</f>
        <v/>
      </c>
      <c r="BJ265" s="12" t="str">
        <f>_xlfn.IFNA(VLOOKUP(AG265,对应表!$Z:$AA,2,FALSE)&amp;AH265,"")</f>
        <v/>
      </c>
      <c r="BL265">
        <f t="shared" si="137"/>
        <v>334</v>
      </c>
      <c r="BM265" t="str">
        <f t="shared" si="138"/>
        <v/>
      </c>
    </row>
    <row r="266" spans="8:65" x14ac:dyDescent="0.15">
      <c r="H266" t="s">
        <v>142</v>
      </c>
      <c r="I266">
        <v>7</v>
      </c>
      <c r="J266">
        <v>0.15</v>
      </c>
      <c r="K266" t="str">
        <f t="shared" si="145"/>
        <v>被动生命小lv7</v>
      </c>
      <c r="L266" s="6" t="str">
        <f>Q266&amp;":"&amp;M266&amp;":"&amp;VLOOKUP(N266,对应表!B:C,2,FALSE)&amp;":"&amp;IF(buff!O266="",0,O266)</f>
        <v>20127:100:1:0</v>
      </c>
      <c r="M266">
        <v>100</v>
      </c>
      <c r="N266" s="1" t="s">
        <v>306</v>
      </c>
      <c r="O266">
        <v>0</v>
      </c>
      <c r="Q266">
        <v>20127</v>
      </c>
      <c r="R266" s="4" t="s">
        <v>1230</v>
      </c>
      <c r="S266" s="4" t="str">
        <f t="shared" si="148"/>
        <v>被动生命小lv7</v>
      </c>
      <c r="T266" t="s">
        <v>307</v>
      </c>
      <c r="Y266" t="s">
        <v>1223</v>
      </c>
      <c r="Z266">
        <f>INT(VLOOKUP($I266,角色属性概况!$I:$N,VLOOKUP($H266,对应表!$AD:$AE,2,FALSE),FALSE)*$J266)</f>
        <v>411</v>
      </c>
      <c r="AI266" s="12" t="str">
        <f t="shared" si="146"/>
        <v>HP:411</v>
      </c>
      <c r="AR266">
        <v>999</v>
      </c>
      <c r="AU266" s="4"/>
      <c r="AV266" s="4"/>
      <c r="AW266" s="4"/>
      <c r="AX266" s="4"/>
      <c r="AZ266" s="12" t="str">
        <f t="shared" si="147"/>
        <v/>
      </c>
      <c r="BA266" s="12" t="str">
        <f t="shared" si="139"/>
        <v/>
      </c>
      <c r="BB266" s="12" t="str">
        <f t="shared" si="140"/>
        <v/>
      </c>
      <c r="BC266" s="12" t="str">
        <f t="shared" si="141"/>
        <v/>
      </c>
      <c r="BD266" s="12" t="str">
        <f t="shared" si="142"/>
        <v/>
      </c>
      <c r="BE266" s="12" t="str">
        <f t="shared" si="143"/>
        <v/>
      </c>
      <c r="BF266" s="12" t="str">
        <f>_xlfn.IFNA(VLOOKUP(Y266,对应表!$Z:$AA,2,FALSE)&amp;Z266,"")</f>
        <v>HP:411</v>
      </c>
      <c r="BG266" s="12" t="str">
        <f>_xlfn.IFNA(VLOOKUP(AA266,对应表!$Z:$AA,2,FALSE)&amp;AB266,"")</f>
        <v/>
      </c>
      <c r="BH266" s="12" t="str">
        <f>_xlfn.IFNA(VLOOKUP(AC266,对应表!$Z:$AA,2,FALSE)&amp;AD266,"")</f>
        <v/>
      </c>
      <c r="BI266" s="12" t="str">
        <f>_xlfn.IFNA(VLOOKUP(AE266,对应表!$Z:$AA,2,FALSE)&amp;AF266,"")</f>
        <v/>
      </c>
      <c r="BJ266" s="12" t="str">
        <f>_xlfn.IFNA(VLOOKUP(AG266,对应表!$Z:$AA,2,FALSE)&amp;AH266,"")</f>
        <v/>
      </c>
      <c r="BL266">
        <f t="shared" ref="BL266:BL329" si="149">IF(Z266="",IF(U266="",AO266,U266),Z266)</f>
        <v>411</v>
      </c>
      <c r="BM266" t="str">
        <f t="shared" ref="BM266:BM329" si="150">IF(AB266="","",AB266)</f>
        <v/>
      </c>
    </row>
    <row r="267" spans="8:65" x14ac:dyDescent="0.15">
      <c r="H267" t="s">
        <v>142</v>
      </c>
      <c r="I267">
        <v>8</v>
      </c>
      <c r="J267">
        <v>0.15</v>
      </c>
      <c r="K267" t="str">
        <f t="shared" si="145"/>
        <v>被动生命小lv8</v>
      </c>
      <c r="L267" s="6" t="str">
        <f>Q267&amp;":"&amp;M267&amp;":"&amp;VLOOKUP(N267,对应表!B:C,2,FALSE)&amp;":"&amp;IF(buff!O267="",0,O267)</f>
        <v>20128:100:1:0</v>
      </c>
      <c r="M267">
        <v>100</v>
      </c>
      <c r="N267" s="1" t="s">
        <v>306</v>
      </c>
      <c r="O267">
        <v>0</v>
      </c>
      <c r="Q267">
        <v>20128</v>
      </c>
      <c r="R267" s="4" t="s">
        <v>1231</v>
      </c>
      <c r="S267" s="4" t="str">
        <f t="shared" si="148"/>
        <v>被动生命小lv8</v>
      </c>
      <c r="T267" t="s">
        <v>307</v>
      </c>
      <c r="Y267" t="s">
        <v>1223</v>
      </c>
      <c r="Z267">
        <f>INT(VLOOKUP($I267,角色属性概况!$I:$N,VLOOKUP($H267,对应表!$AD:$AE,2,FALSE),FALSE)*$J267)</f>
        <v>506</v>
      </c>
      <c r="AI267" s="12" t="str">
        <f t="shared" si="146"/>
        <v>HP:506</v>
      </c>
      <c r="AR267">
        <v>999</v>
      </c>
      <c r="AU267" s="4"/>
      <c r="AV267" s="4"/>
      <c r="AW267" s="4"/>
      <c r="AX267" s="4"/>
      <c r="AZ267" s="12" t="str">
        <f t="shared" si="147"/>
        <v/>
      </c>
      <c r="BA267" s="12" t="str">
        <f t="shared" si="139"/>
        <v/>
      </c>
      <c r="BB267" s="12" t="str">
        <f t="shared" si="140"/>
        <v/>
      </c>
      <c r="BC267" s="12" t="str">
        <f t="shared" si="141"/>
        <v/>
      </c>
      <c r="BD267" s="12" t="str">
        <f t="shared" si="142"/>
        <v/>
      </c>
      <c r="BE267" s="12" t="str">
        <f t="shared" si="143"/>
        <v/>
      </c>
      <c r="BF267" s="12" t="str">
        <f>_xlfn.IFNA(VLOOKUP(Y267,对应表!$Z:$AA,2,FALSE)&amp;Z267,"")</f>
        <v>HP:506</v>
      </c>
      <c r="BG267" s="12" t="str">
        <f>_xlfn.IFNA(VLOOKUP(AA267,对应表!$Z:$AA,2,FALSE)&amp;AB267,"")</f>
        <v/>
      </c>
      <c r="BH267" s="12" t="str">
        <f>_xlfn.IFNA(VLOOKUP(AC267,对应表!$Z:$AA,2,FALSE)&amp;AD267,"")</f>
        <v/>
      </c>
      <c r="BI267" s="12" t="str">
        <f>_xlfn.IFNA(VLOOKUP(AE267,对应表!$Z:$AA,2,FALSE)&amp;AF267,"")</f>
        <v/>
      </c>
      <c r="BJ267" s="12" t="str">
        <f>_xlfn.IFNA(VLOOKUP(AG267,对应表!$Z:$AA,2,FALSE)&amp;AH267,"")</f>
        <v/>
      </c>
      <c r="BL267">
        <f t="shared" si="149"/>
        <v>506</v>
      </c>
      <c r="BM267" t="str">
        <f t="shared" si="150"/>
        <v/>
      </c>
    </row>
    <row r="268" spans="8:65" x14ac:dyDescent="0.15">
      <c r="H268" t="s">
        <v>142</v>
      </c>
      <c r="I268">
        <v>9</v>
      </c>
      <c r="J268">
        <v>0.15</v>
      </c>
      <c r="K268" t="str">
        <f t="shared" si="145"/>
        <v>被动生命小lv9</v>
      </c>
      <c r="L268" s="6" t="str">
        <f>Q268&amp;":"&amp;M268&amp;":"&amp;VLOOKUP(N268,对应表!B:C,2,FALSE)&amp;":"&amp;IF(buff!O268="",0,O268)</f>
        <v>20129:100:1:0</v>
      </c>
      <c r="M268">
        <v>100</v>
      </c>
      <c r="N268" s="1" t="s">
        <v>306</v>
      </c>
      <c r="O268">
        <v>0</v>
      </c>
      <c r="Q268">
        <v>20129</v>
      </c>
      <c r="R268" s="4" t="s">
        <v>1232</v>
      </c>
      <c r="S268" s="4" t="str">
        <f t="shared" si="148"/>
        <v>被动生命小lv9</v>
      </c>
      <c r="T268" t="s">
        <v>307</v>
      </c>
      <c r="Y268" t="s">
        <v>1223</v>
      </c>
      <c r="Z268">
        <f>INT(VLOOKUP($I268,角色属性概况!$I:$N,VLOOKUP($H268,对应表!$AD:$AE,2,FALSE),FALSE)*$J268)</f>
        <v>624</v>
      </c>
      <c r="AI268" s="12" t="str">
        <f t="shared" si="146"/>
        <v>HP:624</v>
      </c>
      <c r="AR268">
        <v>999</v>
      </c>
      <c r="AU268" s="4"/>
      <c r="AV268" s="4"/>
      <c r="AW268" s="4"/>
      <c r="AX268" s="4"/>
      <c r="AZ268" s="12" t="str">
        <f t="shared" si="147"/>
        <v/>
      </c>
      <c r="BA268" s="12" t="str">
        <f t="shared" ref="BA268:BA331" si="151">IF(_xlfn.IFNA(VLOOKUP(AU268,$K:$L,2,FALSE),"")=0,"",_xlfn.IFNA(VLOOKUP(AU268,$K:$L,2,FALSE),""))</f>
        <v/>
      </c>
      <c r="BB268" s="12" t="str">
        <f t="shared" ref="BB268:BB331" si="152">IF(_xlfn.IFNA(VLOOKUP(AV268,$K:$L,2,FALSE),"")=0,"",_xlfn.IFNA(VLOOKUP(AV268,$K:$L,2,FALSE),""))</f>
        <v/>
      </c>
      <c r="BC268" s="12" t="str">
        <f t="shared" ref="BC268:BC331" si="153">IF(_xlfn.IFNA(VLOOKUP(AW268,$K:$L,2,FALSE),"")=0,"",_xlfn.IFNA(VLOOKUP(AW268,$K:$L,2,FALSE),""))</f>
        <v/>
      </c>
      <c r="BD268" s="12" t="str">
        <f t="shared" ref="BD268:BD331" si="154">IF(_xlfn.IFNA(VLOOKUP(AX268,$K:$L,2,FALSE),"")=0,"",_xlfn.IFNA(VLOOKUP(AX268,$K:$L,2,FALSE),""))</f>
        <v/>
      </c>
      <c r="BE268" s="12" t="str">
        <f t="shared" ref="BE268:BE331" si="155">IF(_xlfn.IFNA(VLOOKUP(AY268,$K:$L,2,FALSE),"")=0,"",_xlfn.IFNA(VLOOKUP(AY268,$K:$L,2,FALSE),""))</f>
        <v/>
      </c>
      <c r="BF268" s="12" t="str">
        <f>_xlfn.IFNA(VLOOKUP(Y268,对应表!$Z:$AA,2,FALSE)&amp;Z268,"")</f>
        <v>HP:624</v>
      </c>
      <c r="BG268" s="12" t="str">
        <f>_xlfn.IFNA(VLOOKUP(AA268,对应表!$Z:$AA,2,FALSE)&amp;AB268,"")</f>
        <v/>
      </c>
      <c r="BH268" s="12" t="str">
        <f>_xlfn.IFNA(VLOOKUP(AC268,对应表!$Z:$AA,2,FALSE)&amp;AD268,"")</f>
        <v/>
      </c>
      <c r="BI268" s="12" t="str">
        <f>_xlfn.IFNA(VLOOKUP(AE268,对应表!$Z:$AA,2,FALSE)&amp;AF268,"")</f>
        <v/>
      </c>
      <c r="BJ268" s="12" t="str">
        <f>_xlfn.IFNA(VLOOKUP(AG268,对应表!$Z:$AA,2,FALSE)&amp;AH268,"")</f>
        <v/>
      </c>
      <c r="BL268">
        <f t="shared" si="149"/>
        <v>624</v>
      </c>
      <c r="BM268" t="str">
        <f t="shared" si="150"/>
        <v/>
      </c>
    </row>
    <row r="269" spans="8:65" x14ac:dyDescent="0.15">
      <c r="H269" t="s">
        <v>142</v>
      </c>
      <c r="I269">
        <v>10</v>
      </c>
      <c r="J269">
        <v>0.15</v>
      </c>
      <c r="K269" t="str">
        <f t="shared" si="145"/>
        <v>被动生命小lv10</v>
      </c>
      <c r="L269" s="6" t="str">
        <f>Q269&amp;":"&amp;M269&amp;":"&amp;VLOOKUP(N269,对应表!B:C,2,FALSE)&amp;":"&amp;IF(buff!O269="",0,O269)</f>
        <v>20130:100:1:0</v>
      </c>
      <c r="M269">
        <v>100</v>
      </c>
      <c r="N269" s="1" t="s">
        <v>306</v>
      </c>
      <c r="O269">
        <v>0</v>
      </c>
      <c r="Q269">
        <v>20130</v>
      </c>
      <c r="R269" s="4" t="s">
        <v>1233</v>
      </c>
      <c r="S269" s="4" t="str">
        <f t="shared" si="148"/>
        <v>被动生命小lv10</v>
      </c>
      <c r="T269" t="s">
        <v>307</v>
      </c>
      <c r="Y269" t="s">
        <v>1223</v>
      </c>
      <c r="Z269">
        <f>INT(VLOOKUP($I269,角色属性概况!$I:$N,VLOOKUP($H269,对应表!$AD:$AE,2,FALSE),FALSE)*$J269)</f>
        <v>768</v>
      </c>
      <c r="AI269" s="12" t="str">
        <f t="shared" si="146"/>
        <v>HP:768</v>
      </c>
      <c r="AR269">
        <v>999</v>
      </c>
      <c r="AU269" s="4"/>
      <c r="AV269" s="4"/>
      <c r="AW269" s="4"/>
      <c r="AX269" s="4"/>
      <c r="AZ269" s="12" t="str">
        <f t="shared" si="147"/>
        <v/>
      </c>
      <c r="BA269" s="12" t="str">
        <f t="shared" si="151"/>
        <v/>
      </c>
      <c r="BB269" s="12" t="str">
        <f t="shared" si="152"/>
        <v/>
      </c>
      <c r="BC269" s="12" t="str">
        <f t="shared" si="153"/>
        <v/>
      </c>
      <c r="BD269" s="12" t="str">
        <f t="shared" si="154"/>
        <v/>
      </c>
      <c r="BE269" s="12" t="str">
        <f t="shared" si="155"/>
        <v/>
      </c>
      <c r="BF269" s="12" t="str">
        <f>_xlfn.IFNA(VLOOKUP(Y269,对应表!$Z:$AA,2,FALSE)&amp;Z269,"")</f>
        <v>HP:768</v>
      </c>
      <c r="BG269" s="12" t="str">
        <f>_xlfn.IFNA(VLOOKUP(AA269,对应表!$Z:$AA,2,FALSE)&amp;AB269,"")</f>
        <v/>
      </c>
      <c r="BH269" s="12" t="str">
        <f>_xlfn.IFNA(VLOOKUP(AC269,对应表!$Z:$AA,2,FALSE)&amp;AD269,"")</f>
        <v/>
      </c>
      <c r="BI269" s="12" t="str">
        <f>_xlfn.IFNA(VLOOKUP(AE269,对应表!$Z:$AA,2,FALSE)&amp;AF269,"")</f>
        <v/>
      </c>
      <c r="BJ269" s="12" t="str">
        <f>_xlfn.IFNA(VLOOKUP(AG269,对应表!$Z:$AA,2,FALSE)&amp;AH269,"")</f>
        <v/>
      </c>
      <c r="BL269">
        <f t="shared" si="149"/>
        <v>768</v>
      </c>
      <c r="BM269" t="str">
        <f t="shared" si="150"/>
        <v/>
      </c>
    </row>
    <row r="270" spans="8:65" x14ac:dyDescent="0.15">
      <c r="H270" t="s">
        <v>142</v>
      </c>
      <c r="I270">
        <v>11</v>
      </c>
      <c r="J270">
        <v>0.15</v>
      </c>
      <c r="K270" t="str">
        <f t="shared" si="145"/>
        <v>被动生命小lv11</v>
      </c>
      <c r="L270" s="6" t="str">
        <f>Q270&amp;":"&amp;M270&amp;":"&amp;VLOOKUP(N270,对应表!B:C,2,FALSE)&amp;":"&amp;IF(buff!O270="",0,O270)</f>
        <v>20131:100:1:0</v>
      </c>
      <c r="M270">
        <v>100</v>
      </c>
      <c r="N270" s="1" t="s">
        <v>306</v>
      </c>
      <c r="O270">
        <v>0</v>
      </c>
      <c r="Q270">
        <v>20131</v>
      </c>
      <c r="R270" s="4" t="s">
        <v>1234</v>
      </c>
      <c r="S270" s="4" t="str">
        <f t="shared" si="148"/>
        <v>被动生命小lv11</v>
      </c>
      <c r="T270" t="s">
        <v>307</v>
      </c>
      <c r="Y270" t="s">
        <v>1223</v>
      </c>
      <c r="Z270">
        <f>INT(VLOOKUP($I270,角色属性概况!$I:$N,VLOOKUP($H270,对应表!$AD:$AE,2,FALSE),FALSE)*$J270)</f>
        <v>946</v>
      </c>
      <c r="AI270" s="12" t="str">
        <f t="shared" si="146"/>
        <v>HP:946</v>
      </c>
      <c r="AR270">
        <v>999</v>
      </c>
      <c r="AU270" s="4"/>
      <c r="AV270" s="4"/>
      <c r="AW270" s="4"/>
      <c r="AX270" s="4"/>
      <c r="AZ270" s="12" t="str">
        <f t="shared" si="147"/>
        <v/>
      </c>
      <c r="BA270" s="12" t="str">
        <f t="shared" si="151"/>
        <v/>
      </c>
      <c r="BB270" s="12" t="str">
        <f t="shared" si="152"/>
        <v/>
      </c>
      <c r="BC270" s="12" t="str">
        <f t="shared" si="153"/>
        <v/>
      </c>
      <c r="BD270" s="12" t="str">
        <f t="shared" si="154"/>
        <v/>
      </c>
      <c r="BE270" s="12" t="str">
        <f t="shared" si="155"/>
        <v/>
      </c>
      <c r="BF270" s="12" t="str">
        <f>_xlfn.IFNA(VLOOKUP(Y270,对应表!$Z:$AA,2,FALSE)&amp;Z270,"")</f>
        <v>HP:946</v>
      </c>
      <c r="BG270" s="12" t="str">
        <f>_xlfn.IFNA(VLOOKUP(AA270,对应表!$Z:$AA,2,FALSE)&amp;AB270,"")</f>
        <v/>
      </c>
      <c r="BH270" s="12" t="str">
        <f>_xlfn.IFNA(VLOOKUP(AC270,对应表!$Z:$AA,2,FALSE)&amp;AD270,"")</f>
        <v/>
      </c>
      <c r="BI270" s="12" t="str">
        <f>_xlfn.IFNA(VLOOKUP(AE270,对应表!$Z:$AA,2,FALSE)&amp;AF270,"")</f>
        <v/>
      </c>
      <c r="BJ270" s="12" t="str">
        <f>_xlfn.IFNA(VLOOKUP(AG270,对应表!$Z:$AA,2,FALSE)&amp;AH270,"")</f>
        <v/>
      </c>
      <c r="BL270">
        <f t="shared" si="149"/>
        <v>946</v>
      </c>
      <c r="BM270" t="str">
        <f t="shared" si="150"/>
        <v/>
      </c>
    </row>
    <row r="271" spans="8:65" x14ac:dyDescent="0.15">
      <c r="H271" t="s">
        <v>142</v>
      </c>
      <c r="I271">
        <v>12</v>
      </c>
      <c r="J271">
        <v>0.15</v>
      </c>
      <c r="K271" t="str">
        <f t="shared" si="145"/>
        <v>被动生命小lv12</v>
      </c>
      <c r="L271" s="6" t="str">
        <f>Q271&amp;":"&amp;M271&amp;":"&amp;VLOOKUP(N271,对应表!B:C,2,FALSE)&amp;":"&amp;IF(buff!O271="",0,O271)</f>
        <v>20132:100:1:0</v>
      </c>
      <c r="M271">
        <v>100</v>
      </c>
      <c r="N271" s="1" t="s">
        <v>306</v>
      </c>
      <c r="O271">
        <v>0</v>
      </c>
      <c r="Q271">
        <v>20132</v>
      </c>
      <c r="R271" s="4" t="s">
        <v>1235</v>
      </c>
      <c r="S271" s="4" t="str">
        <f t="shared" si="148"/>
        <v>被动生命小lv12</v>
      </c>
      <c r="T271" t="s">
        <v>307</v>
      </c>
      <c r="Y271" t="s">
        <v>1223</v>
      </c>
      <c r="Z271">
        <f>INT(VLOOKUP($I271,角色属性概况!$I:$N,VLOOKUP($H271,对应表!$AD:$AE,2,FALSE),FALSE)*$J271)</f>
        <v>1164</v>
      </c>
      <c r="AI271" s="12" t="str">
        <f t="shared" si="146"/>
        <v>HP:1164</v>
      </c>
      <c r="AR271">
        <v>999</v>
      </c>
      <c r="AU271" s="4"/>
      <c r="AV271" s="4"/>
      <c r="AW271" s="4"/>
      <c r="AX271" s="4"/>
      <c r="AZ271" s="12" t="str">
        <f t="shared" si="147"/>
        <v/>
      </c>
      <c r="BA271" s="12" t="str">
        <f t="shared" si="151"/>
        <v/>
      </c>
      <c r="BB271" s="12" t="str">
        <f t="shared" si="152"/>
        <v/>
      </c>
      <c r="BC271" s="12" t="str">
        <f t="shared" si="153"/>
        <v/>
      </c>
      <c r="BD271" s="12" t="str">
        <f t="shared" si="154"/>
        <v/>
      </c>
      <c r="BE271" s="12" t="str">
        <f t="shared" si="155"/>
        <v/>
      </c>
      <c r="BF271" s="12" t="str">
        <f>_xlfn.IFNA(VLOOKUP(Y271,对应表!$Z:$AA,2,FALSE)&amp;Z271,"")</f>
        <v>HP:1164</v>
      </c>
      <c r="BG271" s="12" t="str">
        <f>_xlfn.IFNA(VLOOKUP(AA271,对应表!$Z:$AA,2,FALSE)&amp;AB271,"")</f>
        <v/>
      </c>
      <c r="BH271" s="12" t="str">
        <f>_xlfn.IFNA(VLOOKUP(AC271,对应表!$Z:$AA,2,FALSE)&amp;AD271,"")</f>
        <v/>
      </c>
      <c r="BI271" s="12" t="str">
        <f>_xlfn.IFNA(VLOOKUP(AE271,对应表!$Z:$AA,2,FALSE)&amp;AF271,"")</f>
        <v/>
      </c>
      <c r="BJ271" s="12" t="str">
        <f>_xlfn.IFNA(VLOOKUP(AG271,对应表!$Z:$AA,2,FALSE)&amp;AH271,"")</f>
        <v/>
      </c>
      <c r="BL271">
        <f t="shared" si="149"/>
        <v>1164</v>
      </c>
      <c r="BM271" t="str">
        <f t="shared" si="150"/>
        <v/>
      </c>
    </row>
    <row r="272" spans="8:65" x14ac:dyDescent="0.15">
      <c r="H272" t="s">
        <v>142</v>
      </c>
      <c r="I272">
        <v>13</v>
      </c>
      <c r="J272">
        <v>0.15</v>
      </c>
      <c r="K272" t="str">
        <f t="shared" si="145"/>
        <v>被动生命小lv13</v>
      </c>
      <c r="L272" s="6" t="str">
        <f>Q272&amp;":"&amp;M272&amp;":"&amp;VLOOKUP(N272,对应表!B:C,2,FALSE)&amp;":"&amp;IF(buff!O272="",0,O272)</f>
        <v>20133:100:1:0</v>
      </c>
      <c r="M272">
        <v>100</v>
      </c>
      <c r="N272" s="1" t="s">
        <v>306</v>
      </c>
      <c r="O272">
        <v>0</v>
      </c>
      <c r="Q272">
        <v>20133</v>
      </c>
      <c r="R272" s="4" t="s">
        <v>1236</v>
      </c>
      <c r="S272" s="4" t="str">
        <f t="shared" si="148"/>
        <v>被动生命小lv13</v>
      </c>
      <c r="T272" t="s">
        <v>307</v>
      </c>
      <c r="Y272" t="s">
        <v>1223</v>
      </c>
      <c r="Z272">
        <f>INT(VLOOKUP($I272,角色属性概况!$I:$N,VLOOKUP($H272,对应表!$AD:$AE,2,FALSE),FALSE)*$J272)</f>
        <v>1434</v>
      </c>
      <c r="AI272" s="12" t="str">
        <f t="shared" si="146"/>
        <v>HP:1434</v>
      </c>
      <c r="AR272">
        <v>999</v>
      </c>
      <c r="AU272" s="4"/>
      <c r="AV272" s="4"/>
      <c r="AW272" s="4"/>
      <c r="AX272" s="4"/>
      <c r="AZ272" s="12" t="str">
        <f t="shared" si="147"/>
        <v/>
      </c>
      <c r="BA272" s="12" t="str">
        <f t="shared" si="151"/>
        <v/>
      </c>
      <c r="BB272" s="12" t="str">
        <f t="shared" si="152"/>
        <v/>
      </c>
      <c r="BC272" s="12" t="str">
        <f t="shared" si="153"/>
        <v/>
      </c>
      <c r="BD272" s="12" t="str">
        <f t="shared" si="154"/>
        <v/>
      </c>
      <c r="BE272" s="12" t="str">
        <f t="shared" si="155"/>
        <v/>
      </c>
      <c r="BF272" s="12" t="str">
        <f>_xlfn.IFNA(VLOOKUP(Y272,对应表!$Z:$AA,2,FALSE)&amp;Z272,"")</f>
        <v>HP:1434</v>
      </c>
      <c r="BG272" s="12" t="str">
        <f>_xlfn.IFNA(VLOOKUP(AA272,对应表!$Z:$AA,2,FALSE)&amp;AB272,"")</f>
        <v/>
      </c>
      <c r="BH272" s="12" t="str">
        <f>_xlfn.IFNA(VLOOKUP(AC272,对应表!$Z:$AA,2,FALSE)&amp;AD272,"")</f>
        <v/>
      </c>
      <c r="BI272" s="12" t="str">
        <f>_xlfn.IFNA(VLOOKUP(AE272,对应表!$Z:$AA,2,FALSE)&amp;AF272,"")</f>
        <v/>
      </c>
      <c r="BJ272" s="12" t="str">
        <f>_xlfn.IFNA(VLOOKUP(AG272,对应表!$Z:$AA,2,FALSE)&amp;AH272,"")</f>
        <v/>
      </c>
      <c r="BL272">
        <f t="shared" si="149"/>
        <v>1434</v>
      </c>
      <c r="BM272" t="str">
        <f t="shared" si="150"/>
        <v/>
      </c>
    </row>
    <row r="273" spans="8:65" x14ac:dyDescent="0.15">
      <c r="H273" t="s">
        <v>142</v>
      </c>
      <c r="I273">
        <v>14</v>
      </c>
      <c r="J273">
        <v>0.15</v>
      </c>
      <c r="K273" t="str">
        <f t="shared" si="145"/>
        <v>被动生命小lv14</v>
      </c>
      <c r="L273" s="6" t="str">
        <f>Q273&amp;":"&amp;M273&amp;":"&amp;VLOOKUP(N273,对应表!B:C,2,FALSE)&amp;":"&amp;IF(buff!O273="",0,O273)</f>
        <v>20134:100:1:0</v>
      </c>
      <c r="M273">
        <v>100</v>
      </c>
      <c r="N273" s="1" t="s">
        <v>306</v>
      </c>
      <c r="O273">
        <v>0</v>
      </c>
      <c r="Q273">
        <v>20134</v>
      </c>
      <c r="R273" s="4" t="s">
        <v>1237</v>
      </c>
      <c r="S273" s="4" t="str">
        <f t="shared" si="148"/>
        <v>被动生命小lv14</v>
      </c>
      <c r="T273" t="s">
        <v>307</v>
      </c>
      <c r="Y273" t="s">
        <v>1223</v>
      </c>
      <c r="Z273">
        <f>INT(VLOOKUP($I273,角色属性概况!$I:$N,VLOOKUP($H273,对应表!$AD:$AE,2,FALSE),FALSE)*$J273)</f>
        <v>1766</v>
      </c>
      <c r="AI273" s="12" t="str">
        <f t="shared" si="146"/>
        <v>HP:1766</v>
      </c>
      <c r="AR273">
        <v>999</v>
      </c>
      <c r="AU273" s="4"/>
      <c r="AV273" s="4"/>
      <c r="AW273" s="4"/>
      <c r="AX273" s="4"/>
      <c r="AZ273" s="12" t="str">
        <f t="shared" si="147"/>
        <v/>
      </c>
      <c r="BA273" s="12" t="str">
        <f t="shared" si="151"/>
        <v/>
      </c>
      <c r="BB273" s="12" t="str">
        <f t="shared" si="152"/>
        <v/>
      </c>
      <c r="BC273" s="12" t="str">
        <f t="shared" si="153"/>
        <v/>
      </c>
      <c r="BD273" s="12" t="str">
        <f t="shared" si="154"/>
        <v/>
      </c>
      <c r="BE273" s="12" t="str">
        <f t="shared" si="155"/>
        <v/>
      </c>
      <c r="BF273" s="12" t="str">
        <f>_xlfn.IFNA(VLOOKUP(Y273,对应表!$Z:$AA,2,FALSE)&amp;Z273,"")</f>
        <v>HP:1766</v>
      </c>
      <c r="BG273" s="12" t="str">
        <f>_xlfn.IFNA(VLOOKUP(AA273,对应表!$Z:$AA,2,FALSE)&amp;AB273,"")</f>
        <v/>
      </c>
      <c r="BH273" s="12" t="str">
        <f>_xlfn.IFNA(VLOOKUP(AC273,对应表!$Z:$AA,2,FALSE)&amp;AD273,"")</f>
        <v/>
      </c>
      <c r="BI273" s="12" t="str">
        <f>_xlfn.IFNA(VLOOKUP(AE273,对应表!$Z:$AA,2,FALSE)&amp;AF273,"")</f>
        <v/>
      </c>
      <c r="BJ273" s="12" t="str">
        <f>_xlfn.IFNA(VLOOKUP(AG273,对应表!$Z:$AA,2,FALSE)&amp;AH273,"")</f>
        <v/>
      </c>
      <c r="BL273">
        <f t="shared" si="149"/>
        <v>1766</v>
      </c>
      <c r="BM273" t="str">
        <f t="shared" si="150"/>
        <v/>
      </c>
    </row>
    <row r="274" spans="8:65" x14ac:dyDescent="0.15">
      <c r="H274" t="s">
        <v>142</v>
      </c>
      <c r="I274">
        <v>15</v>
      </c>
      <c r="J274">
        <v>0.15</v>
      </c>
      <c r="K274" t="str">
        <f t="shared" si="145"/>
        <v>被动生命小lv15</v>
      </c>
      <c r="L274" s="6" t="str">
        <f>Q274&amp;":"&amp;M274&amp;":"&amp;VLOOKUP(N274,对应表!B:C,2,FALSE)&amp;":"&amp;IF(buff!O274="",0,O274)</f>
        <v>20135:100:1:0</v>
      </c>
      <c r="M274">
        <v>100</v>
      </c>
      <c r="N274" s="1" t="s">
        <v>306</v>
      </c>
      <c r="O274">
        <v>0</v>
      </c>
      <c r="Q274">
        <v>20135</v>
      </c>
      <c r="R274" s="4" t="s">
        <v>1238</v>
      </c>
      <c r="S274" s="4" t="str">
        <f t="shared" si="148"/>
        <v>被动生命小lv15</v>
      </c>
      <c r="T274" t="s">
        <v>307</v>
      </c>
      <c r="Y274" t="s">
        <v>1223</v>
      </c>
      <c r="Z274">
        <f>INT(VLOOKUP($I274,角色属性概况!$I:$N,VLOOKUP($H274,对应表!$AD:$AE,2,FALSE),FALSE)*$J274)</f>
        <v>2174</v>
      </c>
      <c r="AI274" s="12" t="str">
        <f t="shared" si="146"/>
        <v>HP:2174</v>
      </c>
      <c r="AR274">
        <v>999</v>
      </c>
      <c r="AU274" s="4"/>
      <c r="AV274" s="4"/>
      <c r="AW274" s="4"/>
      <c r="AX274" s="4"/>
      <c r="AZ274" s="12" t="str">
        <f t="shared" si="147"/>
        <v/>
      </c>
      <c r="BA274" s="12" t="str">
        <f t="shared" si="151"/>
        <v/>
      </c>
      <c r="BB274" s="12" t="str">
        <f t="shared" si="152"/>
        <v/>
      </c>
      <c r="BC274" s="12" t="str">
        <f t="shared" si="153"/>
        <v/>
      </c>
      <c r="BD274" s="12" t="str">
        <f t="shared" si="154"/>
        <v/>
      </c>
      <c r="BE274" s="12" t="str">
        <f t="shared" si="155"/>
        <v/>
      </c>
      <c r="BF274" s="12" t="str">
        <f>_xlfn.IFNA(VLOOKUP(Y274,对应表!$Z:$AA,2,FALSE)&amp;Z274,"")</f>
        <v>HP:2174</v>
      </c>
      <c r="BG274" s="12" t="str">
        <f>_xlfn.IFNA(VLOOKUP(AA274,对应表!$Z:$AA,2,FALSE)&amp;AB274,"")</f>
        <v/>
      </c>
      <c r="BH274" s="12" t="str">
        <f>_xlfn.IFNA(VLOOKUP(AC274,对应表!$Z:$AA,2,FALSE)&amp;AD274,"")</f>
        <v/>
      </c>
      <c r="BI274" s="12" t="str">
        <f>_xlfn.IFNA(VLOOKUP(AE274,对应表!$Z:$AA,2,FALSE)&amp;AF274,"")</f>
        <v/>
      </c>
      <c r="BJ274" s="12" t="str">
        <f>_xlfn.IFNA(VLOOKUP(AG274,对应表!$Z:$AA,2,FALSE)&amp;AH274,"")</f>
        <v/>
      </c>
      <c r="BL274">
        <f t="shared" si="149"/>
        <v>2174</v>
      </c>
      <c r="BM274" t="str">
        <f t="shared" si="150"/>
        <v/>
      </c>
    </row>
    <row r="275" spans="8:65" x14ac:dyDescent="0.15">
      <c r="H275" t="s">
        <v>142</v>
      </c>
      <c r="I275">
        <v>16</v>
      </c>
      <c r="J275">
        <v>0.15</v>
      </c>
      <c r="K275" t="str">
        <f t="shared" si="145"/>
        <v>被动生命小lv16</v>
      </c>
      <c r="L275" s="6" t="str">
        <f>Q275&amp;":"&amp;M275&amp;":"&amp;VLOOKUP(N275,对应表!B:C,2,FALSE)&amp;":"&amp;IF(buff!O275="",0,O275)</f>
        <v>20136:100:1:0</v>
      </c>
      <c r="M275">
        <v>100</v>
      </c>
      <c r="N275" s="1" t="s">
        <v>306</v>
      </c>
      <c r="O275">
        <v>0</v>
      </c>
      <c r="Q275">
        <v>20136</v>
      </c>
      <c r="R275" s="4" t="s">
        <v>1239</v>
      </c>
      <c r="S275" s="4" t="str">
        <f t="shared" si="148"/>
        <v>被动生命小lv16</v>
      </c>
      <c r="T275" t="s">
        <v>307</v>
      </c>
      <c r="Y275" t="s">
        <v>1223</v>
      </c>
      <c r="Z275">
        <f>INT(VLOOKUP($I275,角色属性概况!$I:$N,VLOOKUP($H275,对应表!$AD:$AE,2,FALSE),FALSE)*$J275)</f>
        <v>2677</v>
      </c>
      <c r="AI275" s="12" t="str">
        <f t="shared" si="146"/>
        <v>HP:2677</v>
      </c>
      <c r="AR275">
        <v>999</v>
      </c>
      <c r="AU275" s="4"/>
      <c r="AV275" s="4"/>
      <c r="AW275" s="4"/>
      <c r="AX275" s="4"/>
      <c r="AZ275" s="12" t="str">
        <f t="shared" si="147"/>
        <v/>
      </c>
      <c r="BA275" s="12" t="str">
        <f t="shared" si="151"/>
        <v/>
      </c>
      <c r="BB275" s="12" t="str">
        <f t="shared" si="152"/>
        <v/>
      </c>
      <c r="BC275" s="12" t="str">
        <f t="shared" si="153"/>
        <v/>
      </c>
      <c r="BD275" s="12" t="str">
        <f t="shared" si="154"/>
        <v/>
      </c>
      <c r="BE275" s="12" t="str">
        <f t="shared" si="155"/>
        <v/>
      </c>
      <c r="BF275" s="12" t="str">
        <f>_xlfn.IFNA(VLOOKUP(Y275,对应表!$Z:$AA,2,FALSE)&amp;Z275,"")</f>
        <v>HP:2677</v>
      </c>
      <c r="BG275" s="12" t="str">
        <f>_xlfn.IFNA(VLOOKUP(AA275,对应表!$Z:$AA,2,FALSE)&amp;AB275,"")</f>
        <v/>
      </c>
      <c r="BH275" s="12" t="str">
        <f>_xlfn.IFNA(VLOOKUP(AC275,对应表!$Z:$AA,2,FALSE)&amp;AD275,"")</f>
        <v/>
      </c>
      <c r="BI275" s="12" t="str">
        <f>_xlfn.IFNA(VLOOKUP(AE275,对应表!$Z:$AA,2,FALSE)&amp;AF275,"")</f>
        <v/>
      </c>
      <c r="BJ275" s="12" t="str">
        <f>_xlfn.IFNA(VLOOKUP(AG275,对应表!$Z:$AA,2,FALSE)&amp;AH275,"")</f>
        <v/>
      </c>
      <c r="BL275">
        <f t="shared" si="149"/>
        <v>2677</v>
      </c>
      <c r="BM275" t="str">
        <f t="shared" si="150"/>
        <v/>
      </c>
    </row>
    <row r="276" spans="8:65" x14ac:dyDescent="0.15">
      <c r="H276" t="s">
        <v>142</v>
      </c>
      <c r="I276">
        <v>17</v>
      </c>
      <c r="J276">
        <v>0.15</v>
      </c>
      <c r="K276" t="str">
        <f t="shared" si="145"/>
        <v>被动生命小lv17</v>
      </c>
      <c r="L276" s="6" t="str">
        <f>Q276&amp;":"&amp;M276&amp;":"&amp;VLOOKUP(N276,对应表!B:C,2,FALSE)&amp;":"&amp;IF(buff!O276="",0,O276)</f>
        <v>20137:100:1:0</v>
      </c>
      <c r="M276">
        <v>100</v>
      </c>
      <c r="N276" s="1" t="s">
        <v>306</v>
      </c>
      <c r="O276">
        <v>0</v>
      </c>
      <c r="Q276">
        <v>20137</v>
      </c>
      <c r="R276" s="4" t="s">
        <v>1240</v>
      </c>
      <c r="S276" s="4" t="str">
        <f t="shared" si="148"/>
        <v>被动生命小lv17</v>
      </c>
      <c r="T276" t="s">
        <v>307</v>
      </c>
      <c r="Y276" t="s">
        <v>1223</v>
      </c>
      <c r="Z276">
        <f>INT(VLOOKUP($I276,角色属性概况!$I:$N,VLOOKUP($H276,对应表!$AD:$AE,2,FALSE),FALSE)*$J276)</f>
        <v>3296</v>
      </c>
      <c r="AI276" s="12" t="str">
        <f t="shared" si="146"/>
        <v>HP:3296</v>
      </c>
      <c r="AR276">
        <v>999</v>
      </c>
      <c r="AU276" s="4"/>
      <c r="AV276" s="4"/>
      <c r="AW276" s="4"/>
      <c r="AX276" s="4"/>
      <c r="AZ276" s="12" t="str">
        <f t="shared" si="147"/>
        <v/>
      </c>
      <c r="BA276" s="12" t="str">
        <f t="shared" si="151"/>
        <v/>
      </c>
      <c r="BB276" s="12" t="str">
        <f t="shared" si="152"/>
        <v/>
      </c>
      <c r="BC276" s="12" t="str">
        <f t="shared" si="153"/>
        <v/>
      </c>
      <c r="BD276" s="12" t="str">
        <f t="shared" si="154"/>
        <v/>
      </c>
      <c r="BE276" s="12" t="str">
        <f t="shared" si="155"/>
        <v/>
      </c>
      <c r="BF276" s="12" t="str">
        <f>_xlfn.IFNA(VLOOKUP(Y276,对应表!$Z:$AA,2,FALSE)&amp;Z276,"")</f>
        <v>HP:3296</v>
      </c>
      <c r="BG276" s="12" t="str">
        <f>_xlfn.IFNA(VLOOKUP(AA276,对应表!$Z:$AA,2,FALSE)&amp;AB276,"")</f>
        <v/>
      </c>
      <c r="BH276" s="12" t="str">
        <f>_xlfn.IFNA(VLOOKUP(AC276,对应表!$Z:$AA,2,FALSE)&amp;AD276,"")</f>
        <v/>
      </c>
      <c r="BI276" s="12" t="str">
        <f>_xlfn.IFNA(VLOOKUP(AE276,对应表!$Z:$AA,2,FALSE)&amp;AF276,"")</f>
        <v/>
      </c>
      <c r="BJ276" s="12" t="str">
        <f>_xlfn.IFNA(VLOOKUP(AG276,对应表!$Z:$AA,2,FALSE)&amp;AH276,"")</f>
        <v/>
      </c>
      <c r="BL276">
        <f t="shared" si="149"/>
        <v>3296</v>
      </c>
      <c r="BM276" t="str">
        <f t="shared" si="150"/>
        <v/>
      </c>
    </row>
    <row r="277" spans="8:65" x14ac:dyDescent="0.15">
      <c r="H277" t="s">
        <v>142</v>
      </c>
      <c r="I277">
        <v>18</v>
      </c>
      <c r="J277">
        <v>0.15</v>
      </c>
      <c r="K277" t="str">
        <f t="shared" si="145"/>
        <v>被动生命小lv18</v>
      </c>
      <c r="L277" s="6" t="str">
        <f>Q277&amp;":"&amp;M277&amp;":"&amp;VLOOKUP(N277,对应表!B:C,2,FALSE)&amp;":"&amp;IF(buff!O277="",0,O277)</f>
        <v>20138:100:1:0</v>
      </c>
      <c r="M277">
        <v>100</v>
      </c>
      <c r="N277" s="1" t="s">
        <v>306</v>
      </c>
      <c r="O277">
        <v>0</v>
      </c>
      <c r="Q277">
        <v>20138</v>
      </c>
      <c r="R277" s="4" t="s">
        <v>1241</v>
      </c>
      <c r="S277" s="4" t="str">
        <f t="shared" si="148"/>
        <v>被动生命小lv18</v>
      </c>
      <c r="T277" t="s">
        <v>307</v>
      </c>
      <c r="Y277" t="s">
        <v>1223</v>
      </c>
      <c r="Z277">
        <f>INT(VLOOKUP($I277,角色属性概况!$I:$N,VLOOKUP($H277,对应表!$AD:$AE,2,FALSE),FALSE)*$J277)</f>
        <v>4058</v>
      </c>
      <c r="AI277" s="12" t="str">
        <f t="shared" si="146"/>
        <v>HP:4058</v>
      </c>
      <c r="AR277">
        <v>999</v>
      </c>
      <c r="AU277" s="4"/>
      <c r="AV277" s="4"/>
      <c r="AW277" s="4"/>
      <c r="AX277" s="4"/>
      <c r="AZ277" s="12" t="str">
        <f t="shared" si="147"/>
        <v/>
      </c>
      <c r="BA277" s="12" t="str">
        <f t="shared" si="151"/>
        <v/>
      </c>
      <c r="BB277" s="12" t="str">
        <f t="shared" si="152"/>
        <v/>
      </c>
      <c r="BC277" s="12" t="str">
        <f t="shared" si="153"/>
        <v/>
      </c>
      <c r="BD277" s="12" t="str">
        <f t="shared" si="154"/>
        <v/>
      </c>
      <c r="BE277" s="12" t="str">
        <f t="shared" si="155"/>
        <v/>
      </c>
      <c r="BF277" s="12" t="str">
        <f>_xlfn.IFNA(VLOOKUP(Y277,对应表!$Z:$AA,2,FALSE)&amp;Z277,"")</f>
        <v>HP:4058</v>
      </c>
      <c r="BG277" s="12" t="str">
        <f>_xlfn.IFNA(VLOOKUP(AA277,对应表!$Z:$AA,2,FALSE)&amp;AB277,"")</f>
        <v/>
      </c>
      <c r="BH277" s="12" t="str">
        <f>_xlfn.IFNA(VLOOKUP(AC277,对应表!$Z:$AA,2,FALSE)&amp;AD277,"")</f>
        <v/>
      </c>
      <c r="BI277" s="12" t="str">
        <f>_xlfn.IFNA(VLOOKUP(AE277,对应表!$Z:$AA,2,FALSE)&amp;AF277,"")</f>
        <v/>
      </c>
      <c r="BJ277" s="12" t="str">
        <f>_xlfn.IFNA(VLOOKUP(AG277,对应表!$Z:$AA,2,FALSE)&amp;AH277,"")</f>
        <v/>
      </c>
      <c r="BL277">
        <f t="shared" si="149"/>
        <v>4058</v>
      </c>
      <c r="BM277" t="str">
        <f t="shared" si="150"/>
        <v/>
      </c>
    </row>
    <row r="278" spans="8:65" x14ac:dyDescent="0.15">
      <c r="H278" t="s">
        <v>142</v>
      </c>
      <c r="I278">
        <v>19</v>
      </c>
      <c r="J278">
        <v>0.15</v>
      </c>
      <c r="K278" t="str">
        <f t="shared" si="145"/>
        <v>被动生命小lv19</v>
      </c>
      <c r="L278" s="6" t="str">
        <f>Q278&amp;":"&amp;M278&amp;":"&amp;VLOOKUP(N278,对应表!B:C,2,FALSE)&amp;":"&amp;IF(buff!O278="",0,O278)</f>
        <v>20139:100:1:0</v>
      </c>
      <c r="M278">
        <v>100</v>
      </c>
      <c r="N278" s="1" t="s">
        <v>306</v>
      </c>
      <c r="O278">
        <v>0</v>
      </c>
      <c r="Q278">
        <v>20139</v>
      </c>
      <c r="R278" s="4" t="s">
        <v>1242</v>
      </c>
      <c r="S278" s="4" t="str">
        <f t="shared" si="148"/>
        <v>被动生命小lv19</v>
      </c>
      <c r="T278" t="s">
        <v>307</v>
      </c>
      <c r="Y278" t="s">
        <v>1223</v>
      </c>
      <c r="Z278">
        <f>INT(VLOOKUP($I278,角色属性概况!$I:$N,VLOOKUP($H278,对应表!$AD:$AE,2,FALSE),FALSE)*$J278)</f>
        <v>4997</v>
      </c>
      <c r="AI278" s="12" t="str">
        <f t="shared" si="146"/>
        <v>HP:4997</v>
      </c>
      <c r="AR278">
        <v>999</v>
      </c>
      <c r="AU278" s="4"/>
      <c r="AV278" s="4"/>
      <c r="AW278" s="4"/>
      <c r="AX278" s="4"/>
      <c r="AZ278" s="12" t="str">
        <f t="shared" si="147"/>
        <v/>
      </c>
      <c r="BA278" s="12" t="str">
        <f t="shared" si="151"/>
        <v/>
      </c>
      <c r="BB278" s="12" t="str">
        <f t="shared" si="152"/>
        <v/>
      </c>
      <c r="BC278" s="12" t="str">
        <f t="shared" si="153"/>
        <v/>
      </c>
      <c r="BD278" s="12" t="str">
        <f t="shared" si="154"/>
        <v/>
      </c>
      <c r="BE278" s="12" t="str">
        <f t="shared" si="155"/>
        <v/>
      </c>
      <c r="BF278" s="12" t="str">
        <f>_xlfn.IFNA(VLOOKUP(Y278,对应表!$Z:$AA,2,FALSE)&amp;Z278,"")</f>
        <v>HP:4997</v>
      </c>
      <c r="BG278" s="12" t="str">
        <f>_xlfn.IFNA(VLOOKUP(AA278,对应表!$Z:$AA,2,FALSE)&amp;AB278,"")</f>
        <v/>
      </c>
      <c r="BH278" s="12" t="str">
        <f>_xlfn.IFNA(VLOOKUP(AC278,对应表!$Z:$AA,2,FALSE)&amp;AD278,"")</f>
        <v/>
      </c>
      <c r="BI278" s="12" t="str">
        <f>_xlfn.IFNA(VLOOKUP(AE278,对应表!$Z:$AA,2,FALSE)&amp;AF278,"")</f>
        <v/>
      </c>
      <c r="BJ278" s="12" t="str">
        <f>_xlfn.IFNA(VLOOKUP(AG278,对应表!$Z:$AA,2,FALSE)&amp;AH278,"")</f>
        <v/>
      </c>
      <c r="BL278">
        <f t="shared" si="149"/>
        <v>4997</v>
      </c>
      <c r="BM278" t="str">
        <f t="shared" si="150"/>
        <v/>
      </c>
    </row>
    <row r="279" spans="8:65" x14ac:dyDescent="0.15">
      <c r="H279" t="s">
        <v>142</v>
      </c>
      <c r="I279">
        <v>20</v>
      </c>
      <c r="J279">
        <v>0.15</v>
      </c>
      <c r="K279" t="str">
        <f t="shared" si="145"/>
        <v>被动生命小lv20</v>
      </c>
      <c r="L279" s="6" t="str">
        <f>Q279&amp;":"&amp;M279&amp;":"&amp;VLOOKUP(N279,对应表!B:C,2,FALSE)&amp;":"&amp;IF(buff!O279="",0,O279)</f>
        <v>20140:100:1:0</v>
      </c>
      <c r="M279">
        <v>100</v>
      </c>
      <c r="N279" s="1" t="s">
        <v>306</v>
      </c>
      <c r="O279">
        <v>0</v>
      </c>
      <c r="Q279">
        <v>20140</v>
      </c>
      <c r="R279" s="4" t="s">
        <v>1243</v>
      </c>
      <c r="S279" s="4" t="str">
        <f t="shared" si="148"/>
        <v>被动生命小lv20</v>
      </c>
      <c r="T279" t="s">
        <v>307</v>
      </c>
      <c r="Y279" t="s">
        <v>1223</v>
      </c>
      <c r="Z279">
        <f>INT(VLOOKUP($I279,角色属性概况!$I:$N,VLOOKUP($H279,对应表!$AD:$AE,2,FALSE),FALSE)*$J279)</f>
        <v>6153</v>
      </c>
      <c r="AI279" s="12" t="str">
        <f t="shared" si="146"/>
        <v>HP:6153</v>
      </c>
      <c r="AR279">
        <v>999</v>
      </c>
      <c r="AU279" s="4"/>
      <c r="AV279" s="4"/>
      <c r="AW279" s="4"/>
      <c r="AX279" s="4"/>
      <c r="AZ279" s="12" t="str">
        <f t="shared" si="147"/>
        <v/>
      </c>
      <c r="BA279" s="12" t="str">
        <f t="shared" si="151"/>
        <v/>
      </c>
      <c r="BB279" s="12" t="str">
        <f t="shared" si="152"/>
        <v/>
      </c>
      <c r="BC279" s="12" t="str">
        <f t="shared" si="153"/>
        <v/>
      </c>
      <c r="BD279" s="12" t="str">
        <f t="shared" si="154"/>
        <v/>
      </c>
      <c r="BE279" s="12" t="str">
        <f t="shared" si="155"/>
        <v/>
      </c>
      <c r="BF279" s="12" t="str">
        <f>_xlfn.IFNA(VLOOKUP(Y279,对应表!$Z:$AA,2,FALSE)&amp;Z279,"")</f>
        <v>HP:6153</v>
      </c>
      <c r="BG279" s="12" t="str">
        <f>_xlfn.IFNA(VLOOKUP(AA279,对应表!$Z:$AA,2,FALSE)&amp;AB279,"")</f>
        <v/>
      </c>
      <c r="BH279" s="12" t="str">
        <f>_xlfn.IFNA(VLOOKUP(AC279,对应表!$Z:$AA,2,FALSE)&amp;AD279,"")</f>
        <v/>
      </c>
      <c r="BI279" s="12" t="str">
        <f>_xlfn.IFNA(VLOOKUP(AE279,对应表!$Z:$AA,2,FALSE)&amp;AF279,"")</f>
        <v/>
      </c>
      <c r="BJ279" s="12" t="str">
        <f>_xlfn.IFNA(VLOOKUP(AG279,对应表!$Z:$AA,2,FALSE)&amp;AH279,"")</f>
        <v/>
      </c>
      <c r="BL279">
        <f t="shared" si="149"/>
        <v>6153</v>
      </c>
      <c r="BM279" t="str">
        <f t="shared" si="150"/>
        <v/>
      </c>
    </row>
    <row r="280" spans="8:65" x14ac:dyDescent="0.15">
      <c r="H280" t="s">
        <v>142</v>
      </c>
      <c r="I280">
        <v>1</v>
      </c>
      <c r="J280">
        <v>0.2</v>
      </c>
      <c r="K280" t="str">
        <f t="shared" si="145"/>
        <v>被动生命中lv1</v>
      </c>
      <c r="L280" s="6" t="str">
        <f>Q280&amp;":"&amp;M280&amp;":"&amp;VLOOKUP(N280,对应表!B:C,2,FALSE)&amp;":"&amp;IF(buff!O280="",0,O280)</f>
        <v>20141:100:1:0</v>
      </c>
      <c r="M280">
        <v>100</v>
      </c>
      <c r="N280" s="1" t="s">
        <v>306</v>
      </c>
      <c r="O280">
        <v>0</v>
      </c>
      <c r="Q280">
        <v>20141</v>
      </c>
      <c r="R280" s="4" t="s">
        <v>1244</v>
      </c>
      <c r="S280" s="4" t="str">
        <f t="shared" si="148"/>
        <v>被动生命中lv1</v>
      </c>
      <c r="T280" t="s">
        <v>307</v>
      </c>
      <c r="Y280" t="s">
        <v>1223</v>
      </c>
      <c r="Z280">
        <f>INT(VLOOKUP($I280,角色属性概况!$I:$N,VLOOKUP($H280,对应表!$AD:$AE,2,FALSE),FALSE)*$J280)</f>
        <v>121</v>
      </c>
      <c r="AI280" s="12" t="str">
        <f t="shared" si="146"/>
        <v>HP:121</v>
      </c>
      <c r="AR280">
        <v>999</v>
      </c>
      <c r="AU280" s="4"/>
      <c r="AV280" s="4"/>
      <c r="AW280" s="4"/>
      <c r="AX280" s="4"/>
      <c r="AZ280" s="12" t="str">
        <f t="shared" si="147"/>
        <v/>
      </c>
      <c r="BA280" s="12" t="str">
        <f t="shared" si="151"/>
        <v/>
      </c>
      <c r="BB280" s="12" t="str">
        <f t="shared" si="152"/>
        <v/>
      </c>
      <c r="BC280" s="12" t="str">
        <f t="shared" si="153"/>
        <v/>
      </c>
      <c r="BD280" s="12" t="str">
        <f t="shared" si="154"/>
        <v/>
      </c>
      <c r="BE280" s="12" t="str">
        <f t="shared" si="155"/>
        <v/>
      </c>
      <c r="BF280" s="12" t="str">
        <f>_xlfn.IFNA(VLOOKUP(Y280,对应表!$Z:$AA,2,FALSE)&amp;Z280,"")</f>
        <v>HP:121</v>
      </c>
      <c r="BG280" s="12" t="str">
        <f>_xlfn.IFNA(VLOOKUP(AA280,对应表!$Z:$AA,2,FALSE)&amp;AB280,"")</f>
        <v/>
      </c>
      <c r="BH280" s="12" t="str">
        <f>_xlfn.IFNA(VLOOKUP(AC280,对应表!$Z:$AA,2,FALSE)&amp;AD280,"")</f>
        <v/>
      </c>
      <c r="BI280" s="12" t="str">
        <f>_xlfn.IFNA(VLOOKUP(AE280,对应表!$Z:$AA,2,FALSE)&amp;AF280,"")</f>
        <v/>
      </c>
      <c r="BJ280" s="12" t="str">
        <f>_xlfn.IFNA(VLOOKUP(AG280,对应表!$Z:$AA,2,FALSE)&amp;AH280,"")</f>
        <v/>
      </c>
      <c r="BL280">
        <f t="shared" si="149"/>
        <v>121</v>
      </c>
      <c r="BM280" t="str">
        <f t="shared" si="150"/>
        <v/>
      </c>
    </row>
    <row r="281" spans="8:65" x14ac:dyDescent="0.15">
      <c r="H281" t="s">
        <v>142</v>
      </c>
      <c r="I281">
        <v>2</v>
      </c>
      <c r="J281">
        <v>0.2</v>
      </c>
      <c r="K281" t="str">
        <f t="shared" ref="K281:K319" si="156">R281</f>
        <v>被动生命中lv2</v>
      </c>
      <c r="L281" s="6" t="str">
        <f>Q281&amp;":"&amp;M281&amp;":"&amp;VLOOKUP(N281,对应表!B:C,2,FALSE)&amp;":"&amp;IF(buff!O281="",0,O281)</f>
        <v>20142:100:1:0</v>
      </c>
      <c r="M281">
        <v>100</v>
      </c>
      <c r="N281" s="1" t="s">
        <v>306</v>
      </c>
      <c r="O281">
        <v>0</v>
      </c>
      <c r="Q281">
        <v>20142</v>
      </c>
      <c r="R281" s="4" t="s">
        <v>1245</v>
      </c>
      <c r="S281" s="4" t="str">
        <f t="shared" si="148"/>
        <v>被动生命中lv2</v>
      </c>
      <c r="T281" t="s">
        <v>307</v>
      </c>
      <c r="Y281" t="s">
        <v>1223</v>
      </c>
      <c r="Z281">
        <f>INT(VLOOKUP($I281,角色属性概况!$I:$N,VLOOKUP($H281,对应表!$AD:$AE,2,FALSE),FALSE)*$J281)</f>
        <v>179</v>
      </c>
      <c r="AI281" s="12" t="str">
        <f t="shared" ref="AI281:AI319" si="157">IF(BF281="","",BF281)&amp;IF(BG281="","","|"&amp;BG281)&amp;IF(BH281="","","|"&amp;BH281)&amp;IF(BI281="","","|"&amp;BI281)&amp;IF(BJ281="","","|"&amp;BJ281)</f>
        <v>HP:179</v>
      </c>
      <c r="AR281">
        <v>999</v>
      </c>
      <c r="AU281" s="4"/>
      <c r="AV281" s="4"/>
      <c r="AW281" s="4"/>
      <c r="AX281" s="4"/>
      <c r="AZ281" s="12" t="str">
        <f t="shared" ref="AZ281:AZ319" si="158">IF(BA281="","",BA281)&amp;IF(BB281="","","|"&amp;BB281)&amp;IF(BC281="","","|"&amp;BC281)&amp;IF(BD281="","","|"&amp;BD281)&amp;IF(BE281="","","|"&amp;BE281)</f>
        <v/>
      </c>
      <c r="BA281" s="12" t="str">
        <f t="shared" si="151"/>
        <v/>
      </c>
      <c r="BB281" s="12" t="str">
        <f t="shared" si="152"/>
        <v/>
      </c>
      <c r="BC281" s="12" t="str">
        <f t="shared" si="153"/>
        <v/>
      </c>
      <c r="BD281" s="12" t="str">
        <f t="shared" si="154"/>
        <v/>
      </c>
      <c r="BE281" s="12" t="str">
        <f t="shared" si="155"/>
        <v/>
      </c>
      <c r="BF281" s="12" t="str">
        <f>_xlfn.IFNA(VLOOKUP(Y281,对应表!$Z:$AA,2,FALSE)&amp;Z281,"")</f>
        <v>HP:179</v>
      </c>
      <c r="BG281" s="12" t="str">
        <f>_xlfn.IFNA(VLOOKUP(AA281,对应表!$Z:$AA,2,FALSE)&amp;AB281,"")</f>
        <v/>
      </c>
      <c r="BH281" s="12" t="str">
        <f>_xlfn.IFNA(VLOOKUP(AC281,对应表!$Z:$AA,2,FALSE)&amp;AD281,"")</f>
        <v/>
      </c>
      <c r="BI281" s="12" t="str">
        <f>_xlfn.IFNA(VLOOKUP(AE281,对应表!$Z:$AA,2,FALSE)&amp;AF281,"")</f>
        <v/>
      </c>
      <c r="BJ281" s="12" t="str">
        <f>_xlfn.IFNA(VLOOKUP(AG281,对应表!$Z:$AA,2,FALSE)&amp;AH281,"")</f>
        <v/>
      </c>
      <c r="BL281">
        <f t="shared" si="149"/>
        <v>179</v>
      </c>
      <c r="BM281" t="str">
        <f t="shared" si="150"/>
        <v/>
      </c>
    </row>
    <row r="282" spans="8:65" x14ac:dyDescent="0.15">
      <c r="H282" t="s">
        <v>142</v>
      </c>
      <c r="I282">
        <v>3</v>
      </c>
      <c r="J282">
        <v>0.2</v>
      </c>
      <c r="K282" t="str">
        <f t="shared" si="156"/>
        <v>被动生命中lv3</v>
      </c>
      <c r="L282" s="6" t="str">
        <f>Q282&amp;":"&amp;M282&amp;":"&amp;VLOOKUP(N282,对应表!B:C,2,FALSE)&amp;":"&amp;IF(buff!O282="",0,O282)</f>
        <v>20143:100:1:0</v>
      </c>
      <c r="M282">
        <v>100</v>
      </c>
      <c r="N282" s="1" t="s">
        <v>306</v>
      </c>
      <c r="O282">
        <v>0</v>
      </c>
      <c r="Q282">
        <v>20143</v>
      </c>
      <c r="R282" s="4" t="s">
        <v>1246</v>
      </c>
      <c r="S282" s="4" t="str">
        <f t="shared" si="148"/>
        <v>被动生命中lv3</v>
      </c>
      <c r="T282" t="s">
        <v>307</v>
      </c>
      <c r="Y282" t="s">
        <v>1223</v>
      </c>
      <c r="Z282">
        <f>INT(VLOOKUP($I282,角色属性概况!$I:$N,VLOOKUP($H282,对应表!$AD:$AE,2,FALSE),FALSE)*$J282)</f>
        <v>236</v>
      </c>
      <c r="AI282" s="12" t="str">
        <f t="shared" si="157"/>
        <v>HP:236</v>
      </c>
      <c r="AR282">
        <v>999</v>
      </c>
      <c r="AU282" s="4"/>
      <c r="AV282" s="4"/>
      <c r="AW282" s="4"/>
      <c r="AX282" s="4"/>
      <c r="AZ282" s="12" t="str">
        <f t="shared" si="158"/>
        <v/>
      </c>
      <c r="BA282" s="12" t="str">
        <f t="shared" si="151"/>
        <v/>
      </c>
      <c r="BB282" s="12" t="str">
        <f t="shared" si="152"/>
        <v/>
      </c>
      <c r="BC282" s="12" t="str">
        <f t="shared" si="153"/>
        <v/>
      </c>
      <c r="BD282" s="12" t="str">
        <f t="shared" si="154"/>
        <v/>
      </c>
      <c r="BE282" s="12" t="str">
        <f t="shared" si="155"/>
        <v/>
      </c>
      <c r="BF282" s="12" t="str">
        <f>_xlfn.IFNA(VLOOKUP(Y282,对应表!$Z:$AA,2,FALSE)&amp;Z282,"")</f>
        <v>HP:236</v>
      </c>
      <c r="BG282" s="12" t="str">
        <f>_xlfn.IFNA(VLOOKUP(AA282,对应表!$Z:$AA,2,FALSE)&amp;AB282,"")</f>
        <v/>
      </c>
      <c r="BH282" s="12" t="str">
        <f>_xlfn.IFNA(VLOOKUP(AC282,对应表!$Z:$AA,2,FALSE)&amp;AD282,"")</f>
        <v/>
      </c>
      <c r="BI282" s="12" t="str">
        <f>_xlfn.IFNA(VLOOKUP(AE282,对应表!$Z:$AA,2,FALSE)&amp;AF282,"")</f>
        <v/>
      </c>
      <c r="BJ282" s="12" t="str">
        <f>_xlfn.IFNA(VLOOKUP(AG282,对应表!$Z:$AA,2,FALSE)&amp;AH282,"")</f>
        <v/>
      </c>
      <c r="BL282">
        <f t="shared" si="149"/>
        <v>236</v>
      </c>
      <c r="BM282" t="str">
        <f t="shared" si="150"/>
        <v/>
      </c>
    </row>
    <row r="283" spans="8:65" x14ac:dyDescent="0.15">
      <c r="H283" t="s">
        <v>142</v>
      </c>
      <c r="I283">
        <v>4</v>
      </c>
      <c r="J283">
        <v>0.2</v>
      </c>
      <c r="K283" t="str">
        <f t="shared" si="156"/>
        <v>被动生命中lv4</v>
      </c>
      <c r="L283" s="6" t="str">
        <f>Q283&amp;":"&amp;M283&amp;":"&amp;VLOOKUP(N283,对应表!B:C,2,FALSE)&amp;":"&amp;IF(buff!O283="",0,O283)</f>
        <v>20144:100:1:0</v>
      </c>
      <c r="M283">
        <v>100</v>
      </c>
      <c r="N283" s="1" t="s">
        <v>306</v>
      </c>
      <c r="O283">
        <v>0</v>
      </c>
      <c r="Q283">
        <v>20144</v>
      </c>
      <c r="R283" s="4" t="s">
        <v>1247</v>
      </c>
      <c r="S283" s="4" t="str">
        <f t="shared" si="148"/>
        <v>被动生命中lv4</v>
      </c>
      <c r="T283" t="s">
        <v>307</v>
      </c>
      <c r="Y283" t="s">
        <v>1223</v>
      </c>
      <c r="Z283">
        <f>INT(VLOOKUP($I283,角色属性概况!$I:$N,VLOOKUP($H283,对应表!$AD:$AE,2,FALSE),FALSE)*$J283)</f>
        <v>294</v>
      </c>
      <c r="AI283" s="12" t="str">
        <f t="shared" si="157"/>
        <v>HP:294</v>
      </c>
      <c r="AR283">
        <v>999</v>
      </c>
      <c r="AU283" s="4"/>
      <c r="AV283" s="4"/>
      <c r="AW283" s="4"/>
      <c r="AX283" s="4"/>
      <c r="AZ283" s="12" t="str">
        <f t="shared" si="158"/>
        <v/>
      </c>
      <c r="BA283" s="12" t="str">
        <f t="shared" si="151"/>
        <v/>
      </c>
      <c r="BB283" s="12" t="str">
        <f t="shared" si="152"/>
        <v/>
      </c>
      <c r="BC283" s="12" t="str">
        <f t="shared" si="153"/>
        <v/>
      </c>
      <c r="BD283" s="12" t="str">
        <f t="shared" si="154"/>
        <v/>
      </c>
      <c r="BE283" s="12" t="str">
        <f t="shared" si="155"/>
        <v/>
      </c>
      <c r="BF283" s="12" t="str">
        <f>_xlfn.IFNA(VLOOKUP(Y283,对应表!$Z:$AA,2,FALSE)&amp;Z283,"")</f>
        <v>HP:294</v>
      </c>
      <c r="BG283" s="12" t="str">
        <f>_xlfn.IFNA(VLOOKUP(AA283,对应表!$Z:$AA,2,FALSE)&amp;AB283,"")</f>
        <v/>
      </c>
      <c r="BH283" s="12" t="str">
        <f>_xlfn.IFNA(VLOOKUP(AC283,对应表!$Z:$AA,2,FALSE)&amp;AD283,"")</f>
        <v/>
      </c>
      <c r="BI283" s="12" t="str">
        <f>_xlfn.IFNA(VLOOKUP(AE283,对应表!$Z:$AA,2,FALSE)&amp;AF283,"")</f>
        <v/>
      </c>
      <c r="BJ283" s="12" t="str">
        <f>_xlfn.IFNA(VLOOKUP(AG283,对应表!$Z:$AA,2,FALSE)&amp;AH283,"")</f>
        <v/>
      </c>
      <c r="BL283">
        <f t="shared" si="149"/>
        <v>294</v>
      </c>
      <c r="BM283" t="str">
        <f t="shared" si="150"/>
        <v/>
      </c>
    </row>
    <row r="284" spans="8:65" x14ac:dyDescent="0.15">
      <c r="H284" t="s">
        <v>142</v>
      </c>
      <c r="I284">
        <v>5</v>
      </c>
      <c r="J284">
        <v>0.2</v>
      </c>
      <c r="K284" t="str">
        <f t="shared" si="156"/>
        <v>被动生命中lv5</v>
      </c>
      <c r="L284" s="6" t="str">
        <f>Q284&amp;":"&amp;M284&amp;":"&amp;VLOOKUP(N284,对应表!B:C,2,FALSE)&amp;":"&amp;IF(buff!O284="",0,O284)</f>
        <v>20145:100:1:0</v>
      </c>
      <c r="M284">
        <v>100</v>
      </c>
      <c r="N284" s="1" t="s">
        <v>306</v>
      </c>
      <c r="O284">
        <v>0</v>
      </c>
      <c r="Q284">
        <v>20145</v>
      </c>
      <c r="R284" s="4" t="s">
        <v>1248</v>
      </c>
      <c r="S284" s="4" t="str">
        <f t="shared" si="148"/>
        <v>被动生命中lv5</v>
      </c>
      <c r="T284" t="s">
        <v>307</v>
      </c>
      <c r="Y284" t="s">
        <v>1223</v>
      </c>
      <c r="Z284">
        <f>INT(VLOOKUP($I284,角色属性概况!$I:$N,VLOOKUP($H284,对应表!$AD:$AE,2,FALSE),FALSE)*$J284)</f>
        <v>361</v>
      </c>
      <c r="AI284" s="12" t="str">
        <f t="shared" si="157"/>
        <v>HP:361</v>
      </c>
      <c r="AR284">
        <v>999</v>
      </c>
      <c r="AU284" s="4"/>
      <c r="AV284" s="4"/>
      <c r="AW284" s="4"/>
      <c r="AX284" s="4"/>
      <c r="AZ284" s="12" t="str">
        <f t="shared" si="158"/>
        <v/>
      </c>
      <c r="BA284" s="12" t="str">
        <f t="shared" si="151"/>
        <v/>
      </c>
      <c r="BB284" s="12" t="str">
        <f t="shared" si="152"/>
        <v/>
      </c>
      <c r="BC284" s="12" t="str">
        <f t="shared" si="153"/>
        <v/>
      </c>
      <c r="BD284" s="12" t="str">
        <f t="shared" si="154"/>
        <v/>
      </c>
      <c r="BE284" s="12" t="str">
        <f t="shared" si="155"/>
        <v/>
      </c>
      <c r="BF284" s="12" t="str">
        <f>_xlfn.IFNA(VLOOKUP(Y284,对应表!$Z:$AA,2,FALSE)&amp;Z284,"")</f>
        <v>HP:361</v>
      </c>
      <c r="BG284" s="12" t="str">
        <f>_xlfn.IFNA(VLOOKUP(AA284,对应表!$Z:$AA,2,FALSE)&amp;AB284,"")</f>
        <v/>
      </c>
      <c r="BH284" s="12" t="str">
        <f>_xlfn.IFNA(VLOOKUP(AC284,对应表!$Z:$AA,2,FALSE)&amp;AD284,"")</f>
        <v/>
      </c>
      <c r="BI284" s="12" t="str">
        <f>_xlfn.IFNA(VLOOKUP(AE284,对应表!$Z:$AA,2,FALSE)&amp;AF284,"")</f>
        <v/>
      </c>
      <c r="BJ284" s="12" t="str">
        <f>_xlfn.IFNA(VLOOKUP(AG284,对应表!$Z:$AA,2,FALSE)&amp;AH284,"")</f>
        <v/>
      </c>
      <c r="BL284">
        <f t="shared" si="149"/>
        <v>361</v>
      </c>
      <c r="BM284" t="str">
        <f t="shared" si="150"/>
        <v/>
      </c>
    </row>
    <row r="285" spans="8:65" x14ac:dyDescent="0.15">
      <c r="H285" t="s">
        <v>142</v>
      </c>
      <c r="I285">
        <v>6</v>
      </c>
      <c r="J285">
        <v>0.2</v>
      </c>
      <c r="K285" t="str">
        <f t="shared" si="156"/>
        <v>被动生命中lv6</v>
      </c>
      <c r="L285" s="6" t="str">
        <f>Q285&amp;":"&amp;M285&amp;":"&amp;VLOOKUP(N285,对应表!B:C,2,FALSE)&amp;":"&amp;IF(buff!O285="",0,O285)</f>
        <v>20146:100:1:0</v>
      </c>
      <c r="M285">
        <v>100</v>
      </c>
      <c r="N285" s="1" t="s">
        <v>306</v>
      </c>
      <c r="O285">
        <v>0</v>
      </c>
      <c r="Q285">
        <v>20146</v>
      </c>
      <c r="R285" s="4" t="s">
        <v>1249</v>
      </c>
      <c r="S285" s="4" t="str">
        <f t="shared" si="148"/>
        <v>被动生命中lv6</v>
      </c>
      <c r="T285" t="s">
        <v>307</v>
      </c>
      <c r="Y285" t="s">
        <v>1223</v>
      </c>
      <c r="Z285">
        <f>INT(VLOOKUP($I285,角色属性概况!$I:$N,VLOOKUP($H285,对应表!$AD:$AE,2,FALSE),FALSE)*$J285)</f>
        <v>445</v>
      </c>
      <c r="AI285" s="12" t="str">
        <f t="shared" si="157"/>
        <v>HP:445</v>
      </c>
      <c r="AR285">
        <v>999</v>
      </c>
      <c r="AU285" s="4"/>
      <c r="AV285" s="4"/>
      <c r="AW285" s="4"/>
      <c r="AX285" s="4"/>
      <c r="AZ285" s="12" t="str">
        <f t="shared" si="158"/>
        <v/>
      </c>
      <c r="BA285" s="12" t="str">
        <f t="shared" si="151"/>
        <v/>
      </c>
      <c r="BB285" s="12" t="str">
        <f t="shared" si="152"/>
        <v/>
      </c>
      <c r="BC285" s="12" t="str">
        <f t="shared" si="153"/>
        <v/>
      </c>
      <c r="BD285" s="12" t="str">
        <f t="shared" si="154"/>
        <v/>
      </c>
      <c r="BE285" s="12" t="str">
        <f t="shared" si="155"/>
        <v/>
      </c>
      <c r="BF285" s="12" t="str">
        <f>_xlfn.IFNA(VLOOKUP(Y285,对应表!$Z:$AA,2,FALSE)&amp;Z285,"")</f>
        <v>HP:445</v>
      </c>
      <c r="BG285" s="12" t="str">
        <f>_xlfn.IFNA(VLOOKUP(AA285,对应表!$Z:$AA,2,FALSE)&amp;AB285,"")</f>
        <v/>
      </c>
      <c r="BH285" s="12" t="str">
        <f>_xlfn.IFNA(VLOOKUP(AC285,对应表!$Z:$AA,2,FALSE)&amp;AD285,"")</f>
        <v/>
      </c>
      <c r="BI285" s="12" t="str">
        <f>_xlfn.IFNA(VLOOKUP(AE285,对应表!$Z:$AA,2,FALSE)&amp;AF285,"")</f>
        <v/>
      </c>
      <c r="BJ285" s="12" t="str">
        <f>_xlfn.IFNA(VLOOKUP(AG285,对应表!$Z:$AA,2,FALSE)&amp;AH285,"")</f>
        <v/>
      </c>
      <c r="BL285">
        <f t="shared" si="149"/>
        <v>445</v>
      </c>
      <c r="BM285" t="str">
        <f t="shared" si="150"/>
        <v/>
      </c>
    </row>
    <row r="286" spans="8:65" x14ac:dyDescent="0.15">
      <c r="H286" t="s">
        <v>142</v>
      </c>
      <c r="I286">
        <v>7</v>
      </c>
      <c r="J286">
        <v>0.2</v>
      </c>
      <c r="K286" t="str">
        <f t="shared" si="156"/>
        <v>被动生命中lv7</v>
      </c>
      <c r="L286" s="6" t="str">
        <f>Q286&amp;":"&amp;M286&amp;":"&amp;VLOOKUP(N286,对应表!B:C,2,FALSE)&amp;":"&amp;IF(buff!O286="",0,O286)</f>
        <v>20147:100:1:0</v>
      </c>
      <c r="M286">
        <v>100</v>
      </c>
      <c r="N286" s="1" t="s">
        <v>306</v>
      </c>
      <c r="O286">
        <v>0</v>
      </c>
      <c r="Q286">
        <v>20147</v>
      </c>
      <c r="R286" s="4" t="s">
        <v>1250</v>
      </c>
      <c r="S286" s="4" t="str">
        <f t="shared" si="148"/>
        <v>被动生命中lv7</v>
      </c>
      <c r="T286" t="s">
        <v>307</v>
      </c>
      <c r="Y286" t="s">
        <v>1223</v>
      </c>
      <c r="Z286">
        <f>INT(VLOOKUP($I286,角色属性概况!$I:$N,VLOOKUP($H286,对应表!$AD:$AE,2,FALSE),FALSE)*$J286)</f>
        <v>548</v>
      </c>
      <c r="AI286" s="12" t="str">
        <f t="shared" si="157"/>
        <v>HP:548</v>
      </c>
      <c r="AR286">
        <v>999</v>
      </c>
      <c r="AU286" s="4"/>
      <c r="AV286" s="4"/>
      <c r="AW286" s="4"/>
      <c r="AX286" s="4"/>
      <c r="AZ286" s="12" t="str">
        <f t="shared" si="158"/>
        <v/>
      </c>
      <c r="BA286" s="12" t="str">
        <f t="shared" si="151"/>
        <v/>
      </c>
      <c r="BB286" s="12" t="str">
        <f t="shared" si="152"/>
        <v/>
      </c>
      <c r="BC286" s="12" t="str">
        <f t="shared" si="153"/>
        <v/>
      </c>
      <c r="BD286" s="12" t="str">
        <f t="shared" si="154"/>
        <v/>
      </c>
      <c r="BE286" s="12" t="str">
        <f t="shared" si="155"/>
        <v/>
      </c>
      <c r="BF286" s="12" t="str">
        <f>_xlfn.IFNA(VLOOKUP(Y286,对应表!$Z:$AA,2,FALSE)&amp;Z286,"")</f>
        <v>HP:548</v>
      </c>
      <c r="BG286" s="12" t="str">
        <f>_xlfn.IFNA(VLOOKUP(AA286,对应表!$Z:$AA,2,FALSE)&amp;AB286,"")</f>
        <v/>
      </c>
      <c r="BH286" s="12" t="str">
        <f>_xlfn.IFNA(VLOOKUP(AC286,对应表!$Z:$AA,2,FALSE)&amp;AD286,"")</f>
        <v/>
      </c>
      <c r="BI286" s="12" t="str">
        <f>_xlfn.IFNA(VLOOKUP(AE286,对应表!$Z:$AA,2,FALSE)&amp;AF286,"")</f>
        <v/>
      </c>
      <c r="BJ286" s="12" t="str">
        <f>_xlfn.IFNA(VLOOKUP(AG286,对应表!$Z:$AA,2,FALSE)&amp;AH286,"")</f>
        <v/>
      </c>
      <c r="BL286">
        <f t="shared" si="149"/>
        <v>548</v>
      </c>
      <c r="BM286" t="str">
        <f t="shared" si="150"/>
        <v/>
      </c>
    </row>
    <row r="287" spans="8:65" x14ac:dyDescent="0.15">
      <c r="H287" t="s">
        <v>142</v>
      </c>
      <c r="I287">
        <v>8</v>
      </c>
      <c r="J287">
        <v>0.2</v>
      </c>
      <c r="K287" t="str">
        <f t="shared" si="156"/>
        <v>被动生命中lv8</v>
      </c>
      <c r="L287" s="6" t="str">
        <f>Q287&amp;":"&amp;M287&amp;":"&amp;VLOOKUP(N287,对应表!B:C,2,FALSE)&amp;":"&amp;IF(buff!O287="",0,O287)</f>
        <v>20148:100:1:0</v>
      </c>
      <c r="M287">
        <v>100</v>
      </c>
      <c r="N287" s="1" t="s">
        <v>306</v>
      </c>
      <c r="O287">
        <v>0</v>
      </c>
      <c r="Q287">
        <v>20148</v>
      </c>
      <c r="R287" s="4" t="s">
        <v>1251</v>
      </c>
      <c r="S287" s="4" t="str">
        <f t="shared" si="148"/>
        <v>被动生命中lv8</v>
      </c>
      <c r="T287" t="s">
        <v>307</v>
      </c>
      <c r="Y287" t="s">
        <v>1223</v>
      </c>
      <c r="Z287">
        <f>INT(VLOOKUP($I287,角色属性概况!$I:$N,VLOOKUP($H287,对应表!$AD:$AE,2,FALSE),FALSE)*$J287)</f>
        <v>675</v>
      </c>
      <c r="AI287" s="12" t="str">
        <f t="shared" si="157"/>
        <v>HP:675</v>
      </c>
      <c r="AR287">
        <v>999</v>
      </c>
      <c r="AU287" s="4"/>
      <c r="AV287" s="4"/>
      <c r="AW287" s="4"/>
      <c r="AX287" s="4"/>
      <c r="AZ287" s="12" t="str">
        <f t="shared" si="158"/>
        <v/>
      </c>
      <c r="BA287" s="12" t="str">
        <f t="shared" si="151"/>
        <v/>
      </c>
      <c r="BB287" s="12" t="str">
        <f t="shared" si="152"/>
        <v/>
      </c>
      <c r="BC287" s="12" t="str">
        <f t="shared" si="153"/>
        <v/>
      </c>
      <c r="BD287" s="12" t="str">
        <f t="shared" si="154"/>
        <v/>
      </c>
      <c r="BE287" s="12" t="str">
        <f t="shared" si="155"/>
        <v/>
      </c>
      <c r="BF287" s="12" t="str">
        <f>_xlfn.IFNA(VLOOKUP(Y287,对应表!$Z:$AA,2,FALSE)&amp;Z287,"")</f>
        <v>HP:675</v>
      </c>
      <c r="BG287" s="12" t="str">
        <f>_xlfn.IFNA(VLOOKUP(AA287,对应表!$Z:$AA,2,FALSE)&amp;AB287,"")</f>
        <v/>
      </c>
      <c r="BH287" s="12" t="str">
        <f>_xlfn.IFNA(VLOOKUP(AC287,对应表!$Z:$AA,2,FALSE)&amp;AD287,"")</f>
        <v/>
      </c>
      <c r="BI287" s="12" t="str">
        <f>_xlfn.IFNA(VLOOKUP(AE287,对应表!$Z:$AA,2,FALSE)&amp;AF287,"")</f>
        <v/>
      </c>
      <c r="BJ287" s="12" t="str">
        <f>_xlfn.IFNA(VLOOKUP(AG287,对应表!$Z:$AA,2,FALSE)&amp;AH287,"")</f>
        <v/>
      </c>
      <c r="BL287">
        <f t="shared" si="149"/>
        <v>675</v>
      </c>
      <c r="BM287" t="str">
        <f t="shared" si="150"/>
        <v/>
      </c>
    </row>
    <row r="288" spans="8:65" x14ac:dyDescent="0.15">
      <c r="H288" t="s">
        <v>142</v>
      </c>
      <c r="I288">
        <v>9</v>
      </c>
      <c r="J288">
        <v>0.2</v>
      </c>
      <c r="K288" t="str">
        <f t="shared" si="156"/>
        <v>被动生命中lv9</v>
      </c>
      <c r="L288" s="6" t="str">
        <f>Q288&amp;":"&amp;M288&amp;":"&amp;VLOOKUP(N288,对应表!B:C,2,FALSE)&amp;":"&amp;IF(buff!O288="",0,O288)</f>
        <v>20149:100:1:0</v>
      </c>
      <c r="M288">
        <v>100</v>
      </c>
      <c r="N288" s="1" t="s">
        <v>306</v>
      </c>
      <c r="O288">
        <v>0</v>
      </c>
      <c r="Q288">
        <v>20149</v>
      </c>
      <c r="R288" s="4" t="s">
        <v>1252</v>
      </c>
      <c r="S288" s="4" t="str">
        <f t="shared" si="148"/>
        <v>被动生命中lv9</v>
      </c>
      <c r="T288" t="s">
        <v>307</v>
      </c>
      <c r="Y288" t="s">
        <v>1223</v>
      </c>
      <c r="Z288">
        <f>INT(VLOOKUP($I288,角色属性概况!$I:$N,VLOOKUP($H288,对应表!$AD:$AE,2,FALSE),FALSE)*$J288)</f>
        <v>832</v>
      </c>
      <c r="AI288" s="12" t="str">
        <f t="shared" si="157"/>
        <v>HP:832</v>
      </c>
      <c r="AR288">
        <v>999</v>
      </c>
      <c r="AU288" s="4"/>
      <c r="AV288" s="4"/>
      <c r="AW288" s="4"/>
      <c r="AX288" s="4"/>
      <c r="AZ288" s="12" t="str">
        <f t="shared" si="158"/>
        <v/>
      </c>
      <c r="BA288" s="12" t="str">
        <f t="shared" si="151"/>
        <v/>
      </c>
      <c r="BB288" s="12" t="str">
        <f t="shared" si="152"/>
        <v/>
      </c>
      <c r="BC288" s="12" t="str">
        <f t="shared" si="153"/>
        <v/>
      </c>
      <c r="BD288" s="12" t="str">
        <f t="shared" si="154"/>
        <v/>
      </c>
      <c r="BE288" s="12" t="str">
        <f t="shared" si="155"/>
        <v/>
      </c>
      <c r="BF288" s="12" t="str">
        <f>_xlfn.IFNA(VLOOKUP(Y288,对应表!$Z:$AA,2,FALSE)&amp;Z288,"")</f>
        <v>HP:832</v>
      </c>
      <c r="BG288" s="12" t="str">
        <f>_xlfn.IFNA(VLOOKUP(AA288,对应表!$Z:$AA,2,FALSE)&amp;AB288,"")</f>
        <v/>
      </c>
      <c r="BH288" s="12" t="str">
        <f>_xlfn.IFNA(VLOOKUP(AC288,对应表!$Z:$AA,2,FALSE)&amp;AD288,"")</f>
        <v/>
      </c>
      <c r="BI288" s="12" t="str">
        <f>_xlfn.IFNA(VLOOKUP(AE288,对应表!$Z:$AA,2,FALSE)&amp;AF288,"")</f>
        <v/>
      </c>
      <c r="BJ288" s="12" t="str">
        <f>_xlfn.IFNA(VLOOKUP(AG288,对应表!$Z:$AA,2,FALSE)&amp;AH288,"")</f>
        <v/>
      </c>
      <c r="BL288">
        <f t="shared" si="149"/>
        <v>832</v>
      </c>
      <c r="BM288" t="str">
        <f t="shared" si="150"/>
        <v/>
      </c>
    </row>
    <row r="289" spans="8:65" x14ac:dyDescent="0.15">
      <c r="H289" t="s">
        <v>142</v>
      </c>
      <c r="I289">
        <v>10</v>
      </c>
      <c r="J289">
        <v>0.2</v>
      </c>
      <c r="K289" t="str">
        <f t="shared" si="156"/>
        <v>被动生命中lv10</v>
      </c>
      <c r="L289" s="6" t="str">
        <f>Q289&amp;":"&amp;M289&amp;":"&amp;VLOOKUP(N289,对应表!B:C,2,FALSE)&amp;":"&amp;IF(buff!O289="",0,O289)</f>
        <v>20150:100:1:0</v>
      </c>
      <c r="M289">
        <v>100</v>
      </c>
      <c r="N289" s="1" t="s">
        <v>306</v>
      </c>
      <c r="O289">
        <v>0</v>
      </c>
      <c r="Q289">
        <v>20150</v>
      </c>
      <c r="R289" s="4" t="s">
        <v>1253</v>
      </c>
      <c r="S289" s="4" t="str">
        <f t="shared" si="148"/>
        <v>被动生命中lv10</v>
      </c>
      <c r="T289" t="s">
        <v>307</v>
      </c>
      <c r="Y289" t="s">
        <v>1223</v>
      </c>
      <c r="Z289">
        <f>INT(VLOOKUP($I289,角色属性概况!$I:$N,VLOOKUP($H289,对应表!$AD:$AE,2,FALSE),FALSE)*$J289)</f>
        <v>1024</v>
      </c>
      <c r="AI289" s="12" t="str">
        <f t="shared" si="157"/>
        <v>HP:1024</v>
      </c>
      <c r="AR289">
        <v>999</v>
      </c>
      <c r="AU289" s="4"/>
      <c r="AV289" s="4"/>
      <c r="AW289" s="4"/>
      <c r="AX289" s="4"/>
      <c r="AZ289" s="12" t="str">
        <f t="shared" si="158"/>
        <v/>
      </c>
      <c r="BA289" s="12" t="str">
        <f t="shared" si="151"/>
        <v/>
      </c>
      <c r="BB289" s="12" t="str">
        <f t="shared" si="152"/>
        <v/>
      </c>
      <c r="BC289" s="12" t="str">
        <f t="shared" si="153"/>
        <v/>
      </c>
      <c r="BD289" s="12" t="str">
        <f t="shared" si="154"/>
        <v/>
      </c>
      <c r="BE289" s="12" t="str">
        <f t="shared" si="155"/>
        <v/>
      </c>
      <c r="BF289" s="12" t="str">
        <f>_xlfn.IFNA(VLOOKUP(Y289,对应表!$Z:$AA,2,FALSE)&amp;Z289,"")</f>
        <v>HP:1024</v>
      </c>
      <c r="BG289" s="12" t="str">
        <f>_xlfn.IFNA(VLOOKUP(AA289,对应表!$Z:$AA,2,FALSE)&amp;AB289,"")</f>
        <v/>
      </c>
      <c r="BH289" s="12" t="str">
        <f>_xlfn.IFNA(VLOOKUP(AC289,对应表!$Z:$AA,2,FALSE)&amp;AD289,"")</f>
        <v/>
      </c>
      <c r="BI289" s="12" t="str">
        <f>_xlfn.IFNA(VLOOKUP(AE289,对应表!$Z:$AA,2,FALSE)&amp;AF289,"")</f>
        <v/>
      </c>
      <c r="BJ289" s="12" t="str">
        <f>_xlfn.IFNA(VLOOKUP(AG289,对应表!$Z:$AA,2,FALSE)&amp;AH289,"")</f>
        <v/>
      </c>
      <c r="BL289">
        <f t="shared" si="149"/>
        <v>1024</v>
      </c>
      <c r="BM289" t="str">
        <f t="shared" si="150"/>
        <v/>
      </c>
    </row>
    <row r="290" spans="8:65" x14ac:dyDescent="0.15">
      <c r="H290" t="s">
        <v>142</v>
      </c>
      <c r="I290">
        <v>11</v>
      </c>
      <c r="J290">
        <v>0.2</v>
      </c>
      <c r="K290" t="str">
        <f t="shared" si="156"/>
        <v>被动生命中lv11</v>
      </c>
      <c r="L290" s="6" t="str">
        <f>Q290&amp;":"&amp;M290&amp;":"&amp;VLOOKUP(N290,对应表!B:C,2,FALSE)&amp;":"&amp;IF(buff!O290="",0,O290)</f>
        <v>20151:100:1:0</v>
      </c>
      <c r="M290">
        <v>100</v>
      </c>
      <c r="N290" s="1" t="s">
        <v>306</v>
      </c>
      <c r="O290">
        <v>0</v>
      </c>
      <c r="Q290">
        <v>20151</v>
      </c>
      <c r="R290" s="4" t="s">
        <v>1254</v>
      </c>
      <c r="S290" s="4" t="str">
        <f t="shared" si="148"/>
        <v>被动生命中lv11</v>
      </c>
      <c r="T290" t="s">
        <v>307</v>
      </c>
      <c r="Y290" t="s">
        <v>1223</v>
      </c>
      <c r="Z290">
        <f>INT(VLOOKUP($I290,角色属性概况!$I:$N,VLOOKUP($H290,对应表!$AD:$AE,2,FALSE),FALSE)*$J290)</f>
        <v>1261</v>
      </c>
      <c r="AI290" s="12" t="str">
        <f t="shared" si="157"/>
        <v>HP:1261</v>
      </c>
      <c r="AR290">
        <v>999</v>
      </c>
      <c r="AU290" s="4"/>
      <c r="AV290" s="4"/>
      <c r="AW290" s="4"/>
      <c r="AX290" s="4"/>
      <c r="AZ290" s="12" t="str">
        <f t="shared" si="158"/>
        <v/>
      </c>
      <c r="BA290" s="12" t="str">
        <f t="shared" si="151"/>
        <v/>
      </c>
      <c r="BB290" s="12" t="str">
        <f t="shared" si="152"/>
        <v/>
      </c>
      <c r="BC290" s="12" t="str">
        <f t="shared" si="153"/>
        <v/>
      </c>
      <c r="BD290" s="12" t="str">
        <f t="shared" si="154"/>
        <v/>
      </c>
      <c r="BE290" s="12" t="str">
        <f t="shared" si="155"/>
        <v/>
      </c>
      <c r="BF290" s="12" t="str">
        <f>_xlfn.IFNA(VLOOKUP(Y290,对应表!$Z:$AA,2,FALSE)&amp;Z290,"")</f>
        <v>HP:1261</v>
      </c>
      <c r="BG290" s="12" t="str">
        <f>_xlfn.IFNA(VLOOKUP(AA290,对应表!$Z:$AA,2,FALSE)&amp;AB290,"")</f>
        <v/>
      </c>
      <c r="BH290" s="12" t="str">
        <f>_xlfn.IFNA(VLOOKUP(AC290,对应表!$Z:$AA,2,FALSE)&amp;AD290,"")</f>
        <v/>
      </c>
      <c r="BI290" s="12" t="str">
        <f>_xlfn.IFNA(VLOOKUP(AE290,对应表!$Z:$AA,2,FALSE)&amp;AF290,"")</f>
        <v/>
      </c>
      <c r="BJ290" s="12" t="str">
        <f>_xlfn.IFNA(VLOOKUP(AG290,对应表!$Z:$AA,2,FALSE)&amp;AH290,"")</f>
        <v/>
      </c>
      <c r="BL290">
        <f t="shared" si="149"/>
        <v>1261</v>
      </c>
      <c r="BM290" t="str">
        <f t="shared" si="150"/>
        <v/>
      </c>
    </row>
    <row r="291" spans="8:65" x14ac:dyDescent="0.15">
      <c r="H291" t="s">
        <v>142</v>
      </c>
      <c r="I291">
        <v>12</v>
      </c>
      <c r="J291">
        <v>0.2</v>
      </c>
      <c r="K291" t="str">
        <f t="shared" si="156"/>
        <v>被动生命中lv12</v>
      </c>
      <c r="L291" s="6" t="str">
        <f>Q291&amp;":"&amp;M291&amp;":"&amp;VLOOKUP(N291,对应表!B:C,2,FALSE)&amp;":"&amp;IF(buff!O291="",0,O291)</f>
        <v>20152:100:1:0</v>
      </c>
      <c r="M291">
        <v>100</v>
      </c>
      <c r="N291" s="1" t="s">
        <v>306</v>
      </c>
      <c r="O291">
        <v>0</v>
      </c>
      <c r="Q291">
        <v>20152</v>
      </c>
      <c r="R291" s="4" t="s">
        <v>1255</v>
      </c>
      <c r="S291" s="4" t="str">
        <f t="shared" si="148"/>
        <v>被动生命中lv12</v>
      </c>
      <c r="T291" t="s">
        <v>307</v>
      </c>
      <c r="Y291" t="s">
        <v>1223</v>
      </c>
      <c r="Z291">
        <f>INT(VLOOKUP($I291,角色属性概况!$I:$N,VLOOKUP($H291,对应表!$AD:$AE,2,FALSE),FALSE)*$J291)</f>
        <v>1553</v>
      </c>
      <c r="AI291" s="12" t="str">
        <f t="shared" si="157"/>
        <v>HP:1553</v>
      </c>
      <c r="AR291">
        <v>999</v>
      </c>
      <c r="AU291" s="4"/>
      <c r="AV291" s="4"/>
      <c r="AW291" s="4"/>
      <c r="AX291" s="4"/>
      <c r="AZ291" s="12" t="str">
        <f t="shared" si="158"/>
        <v/>
      </c>
      <c r="BA291" s="12" t="str">
        <f t="shared" si="151"/>
        <v/>
      </c>
      <c r="BB291" s="12" t="str">
        <f t="shared" si="152"/>
        <v/>
      </c>
      <c r="BC291" s="12" t="str">
        <f t="shared" si="153"/>
        <v/>
      </c>
      <c r="BD291" s="12" t="str">
        <f t="shared" si="154"/>
        <v/>
      </c>
      <c r="BE291" s="12" t="str">
        <f t="shared" si="155"/>
        <v/>
      </c>
      <c r="BF291" s="12" t="str">
        <f>_xlfn.IFNA(VLOOKUP(Y291,对应表!$Z:$AA,2,FALSE)&amp;Z291,"")</f>
        <v>HP:1553</v>
      </c>
      <c r="BG291" s="12" t="str">
        <f>_xlfn.IFNA(VLOOKUP(AA291,对应表!$Z:$AA,2,FALSE)&amp;AB291,"")</f>
        <v/>
      </c>
      <c r="BH291" s="12" t="str">
        <f>_xlfn.IFNA(VLOOKUP(AC291,对应表!$Z:$AA,2,FALSE)&amp;AD291,"")</f>
        <v/>
      </c>
      <c r="BI291" s="12" t="str">
        <f>_xlfn.IFNA(VLOOKUP(AE291,对应表!$Z:$AA,2,FALSE)&amp;AF291,"")</f>
        <v/>
      </c>
      <c r="BJ291" s="12" t="str">
        <f>_xlfn.IFNA(VLOOKUP(AG291,对应表!$Z:$AA,2,FALSE)&amp;AH291,"")</f>
        <v/>
      </c>
      <c r="BL291">
        <f t="shared" si="149"/>
        <v>1553</v>
      </c>
      <c r="BM291" t="str">
        <f t="shared" si="150"/>
        <v/>
      </c>
    </row>
    <row r="292" spans="8:65" x14ac:dyDescent="0.15">
      <c r="H292" t="s">
        <v>142</v>
      </c>
      <c r="I292">
        <v>13</v>
      </c>
      <c r="J292">
        <v>0.2</v>
      </c>
      <c r="K292" t="str">
        <f t="shared" si="156"/>
        <v>被动生命中lv13</v>
      </c>
      <c r="L292" s="6" t="str">
        <f>Q292&amp;":"&amp;M292&amp;":"&amp;VLOOKUP(N292,对应表!B:C,2,FALSE)&amp;":"&amp;IF(buff!O292="",0,O292)</f>
        <v>20153:100:1:0</v>
      </c>
      <c r="M292">
        <v>100</v>
      </c>
      <c r="N292" s="1" t="s">
        <v>306</v>
      </c>
      <c r="O292">
        <v>0</v>
      </c>
      <c r="Q292">
        <v>20153</v>
      </c>
      <c r="R292" s="4" t="s">
        <v>1256</v>
      </c>
      <c r="S292" s="4" t="str">
        <f t="shared" si="148"/>
        <v>被动生命中lv13</v>
      </c>
      <c r="T292" t="s">
        <v>307</v>
      </c>
      <c r="Y292" t="s">
        <v>1223</v>
      </c>
      <c r="Z292">
        <f>INT(VLOOKUP($I292,角色属性概况!$I:$N,VLOOKUP($H292,对应表!$AD:$AE,2,FALSE),FALSE)*$J292)</f>
        <v>1912</v>
      </c>
      <c r="AI292" s="12" t="str">
        <f t="shared" si="157"/>
        <v>HP:1912</v>
      </c>
      <c r="AR292">
        <v>999</v>
      </c>
      <c r="AU292" s="4"/>
      <c r="AV292" s="4"/>
      <c r="AW292" s="4"/>
      <c r="AX292" s="4"/>
      <c r="AZ292" s="12" t="str">
        <f t="shared" si="158"/>
        <v/>
      </c>
      <c r="BA292" s="12" t="str">
        <f t="shared" si="151"/>
        <v/>
      </c>
      <c r="BB292" s="12" t="str">
        <f t="shared" si="152"/>
        <v/>
      </c>
      <c r="BC292" s="12" t="str">
        <f t="shared" si="153"/>
        <v/>
      </c>
      <c r="BD292" s="12" t="str">
        <f t="shared" si="154"/>
        <v/>
      </c>
      <c r="BE292" s="12" t="str">
        <f t="shared" si="155"/>
        <v/>
      </c>
      <c r="BF292" s="12" t="str">
        <f>_xlfn.IFNA(VLOOKUP(Y292,对应表!$Z:$AA,2,FALSE)&amp;Z292,"")</f>
        <v>HP:1912</v>
      </c>
      <c r="BG292" s="12" t="str">
        <f>_xlfn.IFNA(VLOOKUP(AA292,对应表!$Z:$AA,2,FALSE)&amp;AB292,"")</f>
        <v/>
      </c>
      <c r="BH292" s="12" t="str">
        <f>_xlfn.IFNA(VLOOKUP(AC292,对应表!$Z:$AA,2,FALSE)&amp;AD292,"")</f>
        <v/>
      </c>
      <c r="BI292" s="12" t="str">
        <f>_xlfn.IFNA(VLOOKUP(AE292,对应表!$Z:$AA,2,FALSE)&amp;AF292,"")</f>
        <v/>
      </c>
      <c r="BJ292" s="12" t="str">
        <f>_xlfn.IFNA(VLOOKUP(AG292,对应表!$Z:$AA,2,FALSE)&amp;AH292,"")</f>
        <v/>
      </c>
      <c r="BL292">
        <f t="shared" si="149"/>
        <v>1912</v>
      </c>
      <c r="BM292" t="str">
        <f t="shared" si="150"/>
        <v/>
      </c>
    </row>
    <row r="293" spans="8:65" x14ac:dyDescent="0.15">
      <c r="H293" t="s">
        <v>142</v>
      </c>
      <c r="I293">
        <v>14</v>
      </c>
      <c r="J293">
        <v>0.2</v>
      </c>
      <c r="K293" t="str">
        <f t="shared" si="156"/>
        <v>被动生命中lv14</v>
      </c>
      <c r="L293" s="6" t="str">
        <f>Q293&amp;":"&amp;M293&amp;":"&amp;VLOOKUP(N293,对应表!B:C,2,FALSE)&amp;":"&amp;IF(buff!O293="",0,O293)</f>
        <v>20154:100:1:0</v>
      </c>
      <c r="M293">
        <v>100</v>
      </c>
      <c r="N293" s="1" t="s">
        <v>306</v>
      </c>
      <c r="O293">
        <v>0</v>
      </c>
      <c r="Q293">
        <v>20154</v>
      </c>
      <c r="R293" s="4" t="s">
        <v>1257</v>
      </c>
      <c r="S293" s="4" t="str">
        <f t="shared" si="148"/>
        <v>被动生命中lv14</v>
      </c>
      <c r="T293" t="s">
        <v>307</v>
      </c>
      <c r="Y293" t="s">
        <v>1223</v>
      </c>
      <c r="Z293">
        <f>INT(VLOOKUP($I293,角色属性概况!$I:$N,VLOOKUP($H293,对应表!$AD:$AE,2,FALSE),FALSE)*$J293)</f>
        <v>2354</v>
      </c>
      <c r="AI293" s="12" t="str">
        <f t="shared" si="157"/>
        <v>HP:2354</v>
      </c>
      <c r="AR293">
        <v>999</v>
      </c>
      <c r="AU293" s="4"/>
      <c r="AV293" s="4"/>
      <c r="AW293" s="4"/>
      <c r="AX293" s="4"/>
      <c r="AZ293" s="12" t="str">
        <f t="shared" si="158"/>
        <v/>
      </c>
      <c r="BA293" s="12" t="str">
        <f t="shared" si="151"/>
        <v/>
      </c>
      <c r="BB293" s="12" t="str">
        <f t="shared" si="152"/>
        <v/>
      </c>
      <c r="BC293" s="12" t="str">
        <f t="shared" si="153"/>
        <v/>
      </c>
      <c r="BD293" s="12" t="str">
        <f t="shared" si="154"/>
        <v/>
      </c>
      <c r="BE293" s="12" t="str">
        <f t="shared" si="155"/>
        <v/>
      </c>
      <c r="BF293" s="12" t="str">
        <f>_xlfn.IFNA(VLOOKUP(Y293,对应表!$Z:$AA,2,FALSE)&amp;Z293,"")</f>
        <v>HP:2354</v>
      </c>
      <c r="BG293" s="12" t="str">
        <f>_xlfn.IFNA(VLOOKUP(AA293,对应表!$Z:$AA,2,FALSE)&amp;AB293,"")</f>
        <v/>
      </c>
      <c r="BH293" s="12" t="str">
        <f>_xlfn.IFNA(VLOOKUP(AC293,对应表!$Z:$AA,2,FALSE)&amp;AD293,"")</f>
        <v/>
      </c>
      <c r="BI293" s="12" t="str">
        <f>_xlfn.IFNA(VLOOKUP(AE293,对应表!$Z:$AA,2,FALSE)&amp;AF293,"")</f>
        <v/>
      </c>
      <c r="BJ293" s="12" t="str">
        <f>_xlfn.IFNA(VLOOKUP(AG293,对应表!$Z:$AA,2,FALSE)&amp;AH293,"")</f>
        <v/>
      </c>
      <c r="BL293">
        <f t="shared" si="149"/>
        <v>2354</v>
      </c>
      <c r="BM293" t="str">
        <f t="shared" si="150"/>
        <v/>
      </c>
    </row>
    <row r="294" spans="8:65" x14ac:dyDescent="0.15">
      <c r="H294" t="s">
        <v>142</v>
      </c>
      <c r="I294">
        <v>15</v>
      </c>
      <c r="J294">
        <v>0.2</v>
      </c>
      <c r="K294" t="str">
        <f t="shared" si="156"/>
        <v>被动生命中lv15</v>
      </c>
      <c r="L294" s="6" t="str">
        <f>Q294&amp;":"&amp;M294&amp;":"&amp;VLOOKUP(N294,对应表!B:C,2,FALSE)&amp;":"&amp;IF(buff!O294="",0,O294)</f>
        <v>20155:100:1:0</v>
      </c>
      <c r="M294">
        <v>100</v>
      </c>
      <c r="N294" s="1" t="s">
        <v>306</v>
      </c>
      <c r="O294">
        <v>0</v>
      </c>
      <c r="Q294">
        <v>20155</v>
      </c>
      <c r="R294" s="4" t="s">
        <v>1258</v>
      </c>
      <c r="S294" s="4" t="str">
        <f t="shared" si="148"/>
        <v>被动生命中lv15</v>
      </c>
      <c r="T294" t="s">
        <v>307</v>
      </c>
      <c r="Y294" t="s">
        <v>1223</v>
      </c>
      <c r="Z294">
        <f>INT(VLOOKUP($I294,角色属性概况!$I:$N,VLOOKUP($H294,对应表!$AD:$AE,2,FALSE),FALSE)*$J294)</f>
        <v>2899</v>
      </c>
      <c r="AI294" s="12" t="str">
        <f t="shared" si="157"/>
        <v>HP:2899</v>
      </c>
      <c r="AR294">
        <v>999</v>
      </c>
      <c r="AU294" s="4"/>
      <c r="AV294" s="4"/>
      <c r="AW294" s="4"/>
      <c r="AX294" s="4"/>
      <c r="AZ294" s="12" t="str">
        <f t="shared" si="158"/>
        <v/>
      </c>
      <c r="BA294" s="12" t="str">
        <f t="shared" si="151"/>
        <v/>
      </c>
      <c r="BB294" s="12" t="str">
        <f t="shared" si="152"/>
        <v/>
      </c>
      <c r="BC294" s="12" t="str">
        <f t="shared" si="153"/>
        <v/>
      </c>
      <c r="BD294" s="12" t="str">
        <f t="shared" si="154"/>
        <v/>
      </c>
      <c r="BE294" s="12" t="str">
        <f t="shared" si="155"/>
        <v/>
      </c>
      <c r="BF294" s="12" t="str">
        <f>_xlfn.IFNA(VLOOKUP(Y294,对应表!$Z:$AA,2,FALSE)&amp;Z294,"")</f>
        <v>HP:2899</v>
      </c>
      <c r="BG294" s="12" t="str">
        <f>_xlfn.IFNA(VLOOKUP(AA294,对应表!$Z:$AA,2,FALSE)&amp;AB294,"")</f>
        <v/>
      </c>
      <c r="BH294" s="12" t="str">
        <f>_xlfn.IFNA(VLOOKUP(AC294,对应表!$Z:$AA,2,FALSE)&amp;AD294,"")</f>
        <v/>
      </c>
      <c r="BI294" s="12" t="str">
        <f>_xlfn.IFNA(VLOOKUP(AE294,对应表!$Z:$AA,2,FALSE)&amp;AF294,"")</f>
        <v/>
      </c>
      <c r="BJ294" s="12" t="str">
        <f>_xlfn.IFNA(VLOOKUP(AG294,对应表!$Z:$AA,2,FALSE)&amp;AH294,"")</f>
        <v/>
      </c>
      <c r="BL294">
        <f t="shared" si="149"/>
        <v>2899</v>
      </c>
      <c r="BM294" t="str">
        <f t="shared" si="150"/>
        <v/>
      </c>
    </row>
    <row r="295" spans="8:65" x14ac:dyDescent="0.15">
      <c r="H295" t="s">
        <v>142</v>
      </c>
      <c r="I295">
        <v>16</v>
      </c>
      <c r="J295">
        <v>0.2</v>
      </c>
      <c r="K295" t="str">
        <f t="shared" si="156"/>
        <v>被动生命中lv16</v>
      </c>
      <c r="L295" s="6" t="str">
        <f>Q295&amp;":"&amp;M295&amp;":"&amp;VLOOKUP(N295,对应表!B:C,2,FALSE)&amp;":"&amp;IF(buff!O295="",0,O295)</f>
        <v>20156:100:1:0</v>
      </c>
      <c r="M295">
        <v>100</v>
      </c>
      <c r="N295" s="1" t="s">
        <v>306</v>
      </c>
      <c r="O295">
        <v>0</v>
      </c>
      <c r="Q295">
        <v>20156</v>
      </c>
      <c r="R295" s="4" t="s">
        <v>1259</v>
      </c>
      <c r="S295" s="4" t="str">
        <f t="shared" si="148"/>
        <v>被动生命中lv16</v>
      </c>
      <c r="T295" t="s">
        <v>307</v>
      </c>
      <c r="Y295" t="s">
        <v>1223</v>
      </c>
      <c r="Z295">
        <f>INT(VLOOKUP($I295,角色属性概况!$I:$N,VLOOKUP($H295,对应表!$AD:$AE,2,FALSE),FALSE)*$J295)</f>
        <v>3569</v>
      </c>
      <c r="AI295" s="12" t="str">
        <f t="shared" si="157"/>
        <v>HP:3569</v>
      </c>
      <c r="AR295">
        <v>999</v>
      </c>
      <c r="AU295" s="4"/>
      <c r="AV295" s="4"/>
      <c r="AW295" s="4"/>
      <c r="AX295" s="4"/>
      <c r="AZ295" s="12" t="str">
        <f t="shared" si="158"/>
        <v/>
      </c>
      <c r="BA295" s="12" t="str">
        <f t="shared" si="151"/>
        <v/>
      </c>
      <c r="BB295" s="12" t="str">
        <f t="shared" si="152"/>
        <v/>
      </c>
      <c r="BC295" s="12" t="str">
        <f t="shared" si="153"/>
        <v/>
      </c>
      <c r="BD295" s="12" t="str">
        <f t="shared" si="154"/>
        <v/>
      </c>
      <c r="BE295" s="12" t="str">
        <f t="shared" si="155"/>
        <v/>
      </c>
      <c r="BF295" s="12" t="str">
        <f>_xlfn.IFNA(VLOOKUP(Y295,对应表!$Z:$AA,2,FALSE)&amp;Z295,"")</f>
        <v>HP:3569</v>
      </c>
      <c r="BG295" s="12" t="str">
        <f>_xlfn.IFNA(VLOOKUP(AA295,对应表!$Z:$AA,2,FALSE)&amp;AB295,"")</f>
        <v/>
      </c>
      <c r="BH295" s="12" t="str">
        <f>_xlfn.IFNA(VLOOKUP(AC295,对应表!$Z:$AA,2,FALSE)&amp;AD295,"")</f>
        <v/>
      </c>
      <c r="BI295" s="12" t="str">
        <f>_xlfn.IFNA(VLOOKUP(AE295,对应表!$Z:$AA,2,FALSE)&amp;AF295,"")</f>
        <v/>
      </c>
      <c r="BJ295" s="12" t="str">
        <f>_xlfn.IFNA(VLOOKUP(AG295,对应表!$Z:$AA,2,FALSE)&amp;AH295,"")</f>
        <v/>
      </c>
      <c r="BL295">
        <f t="shared" si="149"/>
        <v>3569</v>
      </c>
      <c r="BM295" t="str">
        <f t="shared" si="150"/>
        <v/>
      </c>
    </row>
    <row r="296" spans="8:65" x14ac:dyDescent="0.15">
      <c r="H296" t="s">
        <v>142</v>
      </c>
      <c r="I296">
        <v>17</v>
      </c>
      <c r="J296">
        <v>0.2</v>
      </c>
      <c r="K296" t="str">
        <f t="shared" si="156"/>
        <v>被动生命中lv17</v>
      </c>
      <c r="L296" s="6" t="str">
        <f>Q296&amp;":"&amp;M296&amp;":"&amp;VLOOKUP(N296,对应表!B:C,2,FALSE)&amp;":"&amp;IF(buff!O296="",0,O296)</f>
        <v>20157:100:1:0</v>
      </c>
      <c r="M296">
        <v>100</v>
      </c>
      <c r="N296" s="1" t="s">
        <v>306</v>
      </c>
      <c r="O296">
        <v>0</v>
      </c>
      <c r="Q296">
        <v>20157</v>
      </c>
      <c r="R296" s="4" t="s">
        <v>1260</v>
      </c>
      <c r="S296" s="4" t="str">
        <f t="shared" si="148"/>
        <v>被动生命中lv17</v>
      </c>
      <c r="T296" t="s">
        <v>307</v>
      </c>
      <c r="Y296" t="s">
        <v>1223</v>
      </c>
      <c r="Z296">
        <f>INT(VLOOKUP($I296,角色属性概况!$I:$N,VLOOKUP($H296,对应表!$AD:$AE,2,FALSE),FALSE)*$J296)</f>
        <v>4395</v>
      </c>
      <c r="AI296" s="12" t="str">
        <f t="shared" si="157"/>
        <v>HP:4395</v>
      </c>
      <c r="AR296">
        <v>999</v>
      </c>
      <c r="AU296" s="4"/>
      <c r="AV296" s="4"/>
      <c r="AW296" s="4"/>
      <c r="AX296" s="4"/>
      <c r="AZ296" s="12" t="str">
        <f t="shared" si="158"/>
        <v/>
      </c>
      <c r="BA296" s="12" t="str">
        <f t="shared" si="151"/>
        <v/>
      </c>
      <c r="BB296" s="12" t="str">
        <f t="shared" si="152"/>
        <v/>
      </c>
      <c r="BC296" s="12" t="str">
        <f t="shared" si="153"/>
        <v/>
      </c>
      <c r="BD296" s="12" t="str">
        <f t="shared" si="154"/>
        <v/>
      </c>
      <c r="BE296" s="12" t="str">
        <f t="shared" si="155"/>
        <v/>
      </c>
      <c r="BF296" s="12" t="str">
        <f>_xlfn.IFNA(VLOOKUP(Y296,对应表!$Z:$AA,2,FALSE)&amp;Z296,"")</f>
        <v>HP:4395</v>
      </c>
      <c r="BG296" s="12" t="str">
        <f>_xlfn.IFNA(VLOOKUP(AA296,对应表!$Z:$AA,2,FALSE)&amp;AB296,"")</f>
        <v/>
      </c>
      <c r="BH296" s="12" t="str">
        <f>_xlfn.IFNA(VLOOKUP(AC296,对应表!$Z:$AA,2,FALSE)&amp;AD296,"")</f>
        <v/>
      </c>
      <c r="BI296" s="12" t="str">
        <f>_xlfn.IFNA(VLOOKUP(AE296,对应表!$Z:$AA,2,FALSE)&amp;AF296,"")</f>
        <v/>
      </c>
      <c r="BJ296" s="12" t="str">
        <f>_xlfn.IFNA(VLOOKUP(AG296,对应表!$Z:$AA,2,FALSE)&amp;AH296,"")</f>
        <v/>
      </c>
      <c r="BL296">
        <f t="shared" si="149"/>
        <v>4395</v>
      </c>
      <c r="BM296" t="str">
        <f t="shared" si="150"/>
        <v/>
      </c>
    </row>
    <row r="297" spans="8:65" x14ac:dyDescent="0.15">
      <c r="H297" t="s">
        <v>142</v>
      </c>
      <c r="I297">
        <v>18</v>
      </c>
      <c r="J297">
        <v>0.2</v>
      </c>
      <c r="K297" t="str">
        <f t="shared" si="156"/>
        <v>被动生命中lv18</v>
      </c>
      <c r="L297" s="6" t="str">
        <f>Q297&amp;":"&amp;M297&amp;":"&amp;VLOOKUP(N297,对应表!B:C,2,FALSE)&amp;":"&amp;IF(buff!O297="",0,O297)</f>
        <v>20158:100:1:0</v>
      </c>
      <c r="M297">
        <v>100</v>
      </c>
      <c r="N297" s="1" t="s">
        <v>306</v>
      </c>
      <c r="O297">
        <v>0</v>
      </c>
      <c r="Q297">
        <v>20158</v>
      </c>
      <c r="R297" s="4" t="s">
        <v>1261</v>
      </c>
      <c r="S297" s="4" t="str">
        <f t="shared" si="148"/>
        <v>被动生命中lv18</v>
      </c>
      <c r="T297" t="s">
        <v>307</v>
      </c>
      <c r="Y297" t="s">
        <v>1223</v>
      </c>
      <c r="Z297">
        <f>INT(VLOOKUP($I297,角色属性概况!$I:$N,VLOOKUP($H297,对应表!$AD:$AE,2,FALSE),FALSE)*$J297)</f>
        <v>5411</v>
      </c>
      <c r="AI297" s="12" t="str">
        <f t="shared" si="157"/>
        <v>HP:5411</v>
      </c>
      <c r="AR297">
        <v>999</v>
      </c>
      <c r="AU297" s="4"/>
      <c r="AV297" s="4"/>
      <c r="AW297" s="4"/>
      <c r="AX297" s="4"/>
      <c r="AZ297" s="12" t="str">
        <f t="shared" si="158"/>
        <v/>
      </c>
      <c r="BA297" s="12" t="str">
        <f t="shared" si="151"/>
        <v/>
      </c>
      <c r="BB297" s="12" t="str">
        <f t="shared" si="152"/>
        <v/>
      </c>
      <c r="BC297" s="12" t="str">
        <f t="shared" si="153"/>
        <v/>
      </c>
      <c r="BD297" s="12" t="str">
        <f t="shared" si="154"/>
        <v/>
      </c>
      <c r="BE297" s="12" t="str">
        <f t="shared" si="155"/>
        <v/>
      </c>
      <c r="BF297" s="12" t="str">
        <f>_xlfn.IFNA(VLOOKUP(Y297,对应表!$Z:$AA,2,FALSE)&amp;Z297,"")</f>
        <v>HP:5411</v>
      </c>
      <c r="BG297" s="12" t="str">
        <f>_xlfn.IFNA(VLOOKUP(AA297,对应表!$Z:$AA,2,FALSE)&amp;AB297,"")</f>
        <v/>
      </c>
      <c r="BH297" s="12" t="str">
        <f>_xlfn.IFNA(VLOOKUP(AC297,对应表!$Z:$AA,2,FALSE)&amp;AD297,"")</f>
        <v/>
      </c>
      <c r="BI297" s="12" t="str">
        <f>_xlfn.IFNA(VLOOKUP(AE297,对应表!$Z:$AA,2,FALSE)&amp;AF297,"")</f>
        <v/>
      </c>
      <c r="BJ297" s="12" t="str">
        <f>_xlfn.IFNA(VLOOKUP(AG297,对应表!$Z:$AA,2,FALSE)&amp;AH297,"")</f>
        <v/>
      </c>
      <c r="BL297">
        <f t="shared" si="149"/>
        <v>5411</v>
      </c>
      <c r="BM297" t="str">
        <f t="shared" si="150"/>
        <v/>
      </c>
    </row>
    <row r="298" spans="8:65" x14ac:dyDescent="0.15">
      <c r="H298" t="s">
        <v>142</v>
      </c>
      <c r="I298">
        <v>19</v>
      </c>
      <c r="J298">
        <v>0.2</v>
      </c>
      <c r="K298" t="str">
        <f t="shared" si="156"/>
        <v>被动生命中lv19</v>
      </c>
      <c r="L298" s="6" t="str">
        <f>Q298&amp;":"&amp;M298&amp;":"&amp;VLOOKUP(N298,对应表!B:C,2,FALSE)&amp;":"&amp;IF(buff!O298="",0,O298)</f>
        <v>20159:100:1:0</v>
      </c>
      <c r="M298">
        <v>100</v>
      </c>
      <c r="N298" s="1" t="s">
        <v>306</v>
      </c>
      <c r="O298">
        <v>0</v>
      </c>
      <c r="Q298">
        <v>20159</v>
      </c>
      <c r="R298" s="4" t="s">
        <v>1262</v>
      </c>
      <c r="S298" s="4" t="str">
        <f t="shared" si="148"/>
        <v>被动生命中lv19</v>
      </c>
      <c r="T298" t="s">
        <v>307</v>
      </c>
      <c r="Y298" t="s">
        <v>1223</v>
      </c>
      <c r="Z298">
        <f>INT(VLOOKUP($I298,角色属性概况!$I:$N,VLOOKUP($H298,对应表!$AD:$AE,2,FALSE),FALSE)*$J298)</f>
        <v>6663</v>
      </c>
      <c r="AI298" s="12" t="str">
        <f t="shared" si="157"/>
        <v>HP:6663</v>
      </c>
      <c r="AR298">
        <v>999</v>
      </c>
      <c r="AU298" s="4"/>
      <c r="AV298" s="4"/>
      <c r="AW298" s="4"/>
      <c r="AX298" s="4"/>
      <c r="AZ298" s="12" t="str">
        <f t="shared" si="158"/>
        <v/>
      </c>
      <c r="BA298" s="12" t="str">
        <f t="shared" si="151"/>
        <v/>
      </c>
      <c r="BB298" s="12" t="str">
        <f t="shared" si="152"/>
        <v/>
      </c>
      <c r="BC298" s="12" t="str">
        <f t="shared" si="153"/>
        <v/>
      </c>
      <c r="BD298" s="12" t="str">
        <f t="shared" si="154"/>
        <v/>
      </c>
      <c r="BE298" s="12" t="str">
        <f t="shared" si="155"/>
        <v/>
      </c>
      <c r="BF298" s="12" t="str">
        <f>_xlfn.IFNA(VLOOKUP(Y298,对应表!$Z:$AA,2,FALSE)&amp;Z298,"")</f>
        <v>HP:6663</v>
      </c>
      <c r="BG298" s="12" t="str">
        <f>_xlfn.IFNA(VLOOKUP(AA298,对应表!$Z:$AA,2,FALSE)&amp;AB298,"")</f>
        <v/>
      </c>
      <c r="BH298" s="12" t="str">
        <f>_xlfn.IFNA(VLOOKUP(AC298,对应表!$Z:$AA,2,FALSE)&amp;AD298,"")</f>
        <v/>
      </c>
      <c r="BI298" s="12" t="str">
        <f>_xlfn.IFNA(VLOOKUP(AE298,对应表!$Z:$AA,2,FALSE)&amp;AF298,"")</f>
        <v/>
      </c>
      <c r="BJ298" s="12" t="str">
        <f>_xlfn.IFNA(VLOOKUP(AG298,对应表!$Z:$AA,2,FALSE)&amp;AH298,"")</f>
        <v/>
      </c>
      <c r="BL298">
        <f t="shared" si="149"/>
        <v>6663</v>
      </c>
      <c r="BM298" t="str">
        <f t="shared" si="150"/>
        <v/>
      </c>
    </row>
    <row r="299" spans="8:65" x14ac:dyDescent="0.15">
      <c r="H299" t="s">
        <v>142</v>
      </c>
      <c r="I299">
        <v>20</v>
      </c>
      <c r="J299">
        <v>0.2</v>
      </c>
      <c r="K299" t="str">
        <f t="shared" si="156"/>
        <v>被动生命中lv20</v>
      </c>
      <c r="L299" s="6" t="str">
        <f>Q299&amp;":"&amp;M299&amp;":"&amp;VLOOKUP(N299,对应表!B:C,2,FALSE)&amp;":"&amp;IF(buff!O299="",0,O299)</f>
        <v>20160:100:1:0</v>
      </c>
      <c r="M299">
        <v>100</v>
      </c>
      <c r="N299" s="1" t="s">
        <v>306</v>
      </c>
      <c r="O299">
        <v>0</v>
      </c>
      <c r="Q299">
        <v>20160</v>
      </c>
      <c r="R299" s="4" t="s">
        <v>1263</v>
      </c>
      <c r="S299" s="4" t="str">
        <f t="shared" si="148"/>
        <v>被动生命中lv20</v>
      </c>
      <c r="T299" t="s">
        <v>307</v>
      </c>
      <c r="Y299" t="s">
        <v>1223</v>
      </c>
      <c r="Z299">
        <f>INT(VLOOKUP($I299,角色属性概况!$I:$N,VLOOKUP($H299,对应表!$AD:$AE,2,FALSE),FALSE)*$J299)</f>
        <v>8204</v>
      </c>
      <c r="AI299" s="12" t="str">
        <f t="shared" si="157"/>
        <v>HP:8204</v>
      </c>
      <c r="AR299">
        <v>999</v>
      </c>
      <c r="AU299" s="4"/>
      <c r="AV299" s="4"/>
      <c r="AW299" s="4"/>
      <c r="AX299" s="4"/>
      <c r="AZ299" s="12" t="str">
        <f t="shared" si="158"/>
        <v/>
      </c>
      <c r="BA299" s="12" t="str">
        <f t="shared" si="151"/>
        <v/>
      </c>
      <c r="BB299" s="12" t="str">
        <f t="shared" si="152"/>
        <v/>
      </c>
      <c r="BC299" s="12" t="str">
        <f t="shared" si="153"/>
        <v/>
      </c>
      <c r="BD299" s="12" t="str">
        <f t="shared" si="154"/>
        <v/>
      </c>
      <c r="BE299" s="12" t="str">
        <f t="shared" si="155"/>
        <v/>
      </c>
      <c r="BF299" s="12" t="str">
        <f>_xlfn.IFNA(VLOOKUP(Y299,对应表!$Z:$AA,2,FALSE)&amp;Z299,"")</f>
        <v>HP:8204</v>
      </c>
      <c r="BG299" s="12" t="str">
        <f>_xlfn.IFNA(VLOOKUP(AA299,对应表!$Z:$AA,2,FALSE)&amp;AB299,"")</f>
        <v/>
      </c>
      <c r="BH299" s="12" t="str">
        <f>_xlfn.IFNA(VLOOKUP(AC299,对应表!$Z:$AA,2,FALSE)&amp;AD299,"")</f>
        <v/>
      </c>
      <c r="BI299" s="12" t="str">
        <f>_xlfn.IFNA(VLOOKUP(AE299,对应表!$Z:$AA,2,FALSE)&amp;AF299,"")</f>
        <v/>
      </c>
      <c r="BJ299" s="12" t="str">
        <f>_xlfn.IFNA(VLOOKUP(AG299,对应表!$Z:$AA,2,FALSE)&amp;AH299,"")</f>
        <v/>
      </c>
      <c r="BL299">
        <f t="shared" si="149"/>
        <v>8204</v>
      </c>
      <c r="BM299" t="str">
        <f t="shared" si="150"/>
        <v/>
      </c>
    </row>
    <row r="300" spans="8:65" x14ac:dyDescent="0.15">
      <c r="H300" t="s">
        <v>142</v>
      </c>
      <c r="I300">
        <v>1</v>
      </c>
      <c r="J300">
        <v>0.25</v>
      </c>
      <c r="K300" t="str">
        <f t="shared" si="156"/>
        <v>被动生命大lv1</v>
      </c>
      <c r="L300" s="6" t="str">
        <f>Q300&amp;":"&amp;M300&amp;":"&amp;VLOOKUP(N300,对应表!B:C,2,FALSE)&amp;":"&amp;IF(buff!O300="",0,O300)</f>
        <v>20161:100:1:0</v>
      </c>
      <c r="M300">
        <v>100</v>
      </c>
      <c r="N300" s="1" t="s">
        <v>306</v>
      </c>
      <c r="O300">
        <v>0</v>
      </c>
      <c r="Q300">
        <v>20161</v>
      </c>
      <c r="R300" s="4" t="s">
        <v>1264</v>
      </c>
      <c r="S300" s="4" t="str">
        <f t="shared" si="148"/>
        <v>被动生命大lv1</v>
      </c>
      <c r="T300" t="s">
        <v>307</v>
      </c>
      <c r="Y300" t="s">
        <v>1223</v>
      </c>
      <c r="Z300">
        <f>INT(VLOOKUP($I300,角色属性概况!$I:$N,VLOOKUP($H300,对应表!$AD:$AE,2,FALSE),FALSE)*$J300)</f>
        <v>152</v>
      </c>
      <c r="AI300" s="12" t="str">
        <f t="shared" si="157"/>
        <v>HP:152</v>
      </c>
      <c r="AR300">
        <v>999</v>
      </c>
      <c r="AU300" s="4"/>
      <c r="AV300" s="4"/>
      <c r="AW300" s="4"/>
      <c r="AX300" s="4"/>
      <c r="AZ300" s="12" t="str">
        <f t="shared" si="158"/>
        <v/>
      </c>
      <c r="BA300" s="12" t="str">
        <f t="shared" si="151"/>
        <v/>
      </c>
      <c r="BB300" s="12" t="str">
        <f t="shared" si="152"/>
        <v/>
      </c>
      <c r="BC300" s="12" t="str">
        <f t="shared" si="153"/>
        <v/>
      </c>
      <c r="BD300" s="12" t="str">
        <f t="shared" si="154"/>
        <v/>
      </c>
      <c r="BE300" s="12" t="str">
        <f t="shared" si="155"/>
        <v/>
      </c>
      <c r="BF300" s="12" t="str">
        <f>_xlfn.IFNA(VLOOKUP(Y300,对应表!$Z:$AA,2,FALSE)&amp;Z300,"")</f>
        <v>HP:152</v>
      </c>
      <c r="BG300" s="12" t="str">
        <f>_xlfn.IFNA(VLOOKUP(AA300,对应表!$Z:$AA,2,FALSE)&amp;AB300,"")</f>
        <v/>
      </c>
      <c r="BH300" s="12" t="str">
        <f>_xlfn.IFNA(VLOOKUP(AC300,对应表!$Z:$AA,2,FALSE)&amp;AD300,"")</f>
        <v/>
      </c>
      <c r="BI300" s="12" t="str">
        <f>_xlfn.IFNA(VLOOKUP(AE300,对应表!$Z:$AA,2,FALSE)&amp;AF300,"")</f>
        <v/>
      </c>
      <c r="BJ300" s="12" t="str">
        <f>_xlfn.IFNA(VLOOKUP(AG300,对应表!$Z:$AA,2,FALSE)&amp;AH300,"")</f>
        <v/>
      </c>
      <c r="BL300">
        <f t="shared" si="149"/>
        <v>152</v>
      </c>
      <c r="BM300" t="str">
        <f t="shared" si="150"/>
        <v/>
      </c>
    </row>
    <row r="301" spans="8:65" x14ac:dyDescent="0.15">
      <c r="H301" t="s">
        <v>142</v>
      </c>
      <c r="I301">
        <v>2</v>
      </c>
      <c r="J301">
        <v>0.25</v>
      </c>
      <c r="K301" t="str">
        <f t="shared" si="156"/>
        <v>被动生命大lv2</v>
      </c>
      <c r="L301" s="6" t="str">
        <f>Q301&amp;":"&amp;M301&amp;":"&amp;VLOOKUP(N301,对应表!B:C,2,FALSE)&amp;":"&amp;IF(buff!O301="",0,O301)</f>
        <v>20162:100:1:0</v>
      </c>
      <c r="M301">
        <v>100</v>
      </c>
      <c r="N301" s="1" t="s">
        <v>306</v>
      </c>
      <c r="O301">
        <v>0</v>
      </c>
      <c r="Q301">
        <v>20162</v>
      </c>
      <c r="R301" s="4" t="s">
        <v>1265</v>
      </c>
      <c r="S301" s="4" t="str">
        <f t="shared" si="148"/>
        <v>被动生命大lv2</v>
      </c>
      <c r="T301" t="s">
        <v>307</v>
      </c>
      <c r="Y301" t="s">
        <v>1223</v>
      </c>
      <c r="Z301">
        <f>INT(VLOOKUP($I301,角色属性概况!$I:$N,VLOOKUP($H301,对应表!$AD:$AE,2,FALSE),FALSE)*$J301)</f>
        <v>224</v>
      </c>
      <c r="AI301" s="12" t="str">
        <f t="shared" si="157"/>
        <v>HP:224</v>
      </c>
      <c r="AR301">
        <v>999</v>
      </c>
      <c r="AU301" s="4"/>
      <c r="AV301" s="4"/>
      <c r="AW301" s="4"/>
      <c r="AX301" s="4"/>
      <c r="AZ301" s="12" t="str">
        <f t="shared" si="158"/>
        <v/>
      </c>
      <c r="BA301" s="12" t="str">
        <f t="shared" si="151"/>
        <v/>
      </c>
      <c r="BB301" s="12" t="str">
        <f t="shared" si="152"/>
        <v/>
      </c>
      <c r="BC301" s="12" t="str">
        <f t="shared" si="153"/>
        <v/>
      </c>
      <c r="BD301" s="12" t="str">
        <f t="shared" si="154"/>
        <v/>
      </c>
      <c r="BE301" s="12" t="str">
        <f t="shared" si="155"/>
        <v/>
      </c>
      <c r="BF301" s="12" t="str">
        <f>_xlfn.IFNA(VLOOKUP(Y301,对应表!$Z:$AA,2,FALSE)&amp;Z301,"")</f>
        <v>HP:224</v>
      </c>
      <c r="BG301" s="12" t="str">
        <f>_xlfn.IFNA(VLOOKUP(AA301,对应表!$Z:$AA,2,FALSE)&amp;AB301,"")</f>
        <v/>
      </c>
      <c r="BH301" s="12" t="str">
        <f>_xlfn.IFNA(VLOOKUP(AC301,对应表!$Z:$AA,2,FALSE)&amp;AD301,"")</f>
        <v/>
      </c>
      <c r="BI301" s="12" t="str">
        <f>_xlfn.IFNA(VLOOKUP(AE301,对应表!$Z:$AA,2,FALSE)&amp;AF301,"")</f>
        <v/>
      </c>
      <c r="BJ301" s="12" t="str">
        <f>_xlfn.IFNA(VLOOKUP(AG301,对应表!$Z:$AA,2,FALSE)&amp;AH301,"")</f>
        <v/>
      </c>
      <c r="BL301">
        <f t="shared" si="149"/>
        <v>224</v>
      </c>
      <c r="BM301" t="str">
        <f t="shared" si="150"/>
        <v/>
      </c>
    </row>
    <row r="302" spans="8:65" x14ac:dyDescent="0.15">
      <c r="H302" t="s">
        <v>142</v>
      </c>
      <c r="I302">
        <v>3</v>
      </c>
      <c r="J302">
        <v>0.25</v>
      </c>
      <c r="K302" t="str">
        <f t="shared" si="156"/>
        <v>被动生命大lv3</v>
      </c>
      <c r="L302" s="6" t="str">
        <f>Q302&amp;":"&amp;M302&amp;":"&amp;VLOOKUP(N302,对应表!B:C,2,FALSE)&amp;":"&amp;IF(buff!O302="",0,O302)</f>
        <v>20163:100:1:0</v>
      </c>
      <c r="M302">
        <v>100</v>
      </c>
      <c r="N302" s="1" t="s">
        <v>306</v>
      </c>
      <c r="O302">
        <v>0</v>
      </c>
      <c r="Q302">
        <v>20163</v>
      </c>
      <c r="R302" s="4" t="s">
        <v>1266</v>
      </c>
      <c r="S302" s="4" t="str">
        <f t="shared" si="148"/>
        <v>被动生命大lv3</v>
      </c>
      <c r="T302" t="s">
        <v>307</v>
      </c>
      <c r="Y302" t="s">
        <v>1223</v>
      </c>
      <c r="Z302">
        <f>INT(VLOOKUP($I302,角色属性概况!$I:$N,VLOOKUP($H302,对应表!$AD:$AE,2,FALSE),FALSE)*$J302)</f>
        <v>296</v>
      </c>
      <c r="AI302" s="12" t="str">
        <f t="shared" si="157"/>
        <v>HP:296</v>
      </c>
      <c r="AR302">
        <v>999</v>
      </c>
      <c r="AU302" s="4"/>
      <c r="AV302" s="4"/>
      <c r="AW302" s="4"/>
      <c r="AX302" s="4"/>
      <c r="AZ302" s="12" t="str">
        <f t="shared" si="158"/>
        <v/>
      </c>
      <c r="BA302" s="12" t="str">
        <f t="shared" si="151"/>
        <v/>
      </c>
      <c r="BB302" s="12" t="str">
        <f t="shared" si="152"/>
        <v/>
      </c>
      <c r="BC302" s="12" t="str">
        <f t="shared" si="153"/>
        <v/>
      </c>
      <c r="BD302" s="12" t="str">
        <f t="shared" si="154"/>
        <v/>
      </c>
      <c r="BE302" s="12" t="str">
        <f t="shared" si="155"/>
        <v/>
      </c>
      <c r="BF302" s="12" t="str">
        <f>_xlfn.IFNA(VLOOKUP(Y302,对应表!$Z:$AA,2,FALSE)&amp;Z302,"")</f>
        <v>HP:296</v>
      </c>
      <c r="BG302" s="12" t="str">
        <f>_xlfn.IFNA(VLOOKUP(AA302,对应表!$Z:$AA,2,FALSE)&amp;AB302,"")</f>
        <v/>
      </c>
      <c r="BH302" s="12" t="str">
        <f>_xlfn.IFNA(VLOOKUP(AC302,对应表!$Z:$AA,2,FALSE)&amp;AD302,"")</f>
        <v/>
      </c>
      <c r="BI302" s="12" t="str">
        <f>_xlfn.IFNA(VLOOKUP(AE302,对应表!$Z:$AA,2,FALSE)&amp;AF302,"")</f>
        <v/>
      </c>
      <c r="BJ302" s="12" t="str">
        <f>_xlfn.IFNA(VLOOKUP(AG302,对应表!$Z:$AA,2,FALSE)&amp;AH302,"")</f>
        <v/>
      </c>
      <c r="BL302">
        <f t="shared" si="149"/>
        <v>296</v>
      </c>
      <c r="BM302" t="str">
        <f t="shared" si="150"/>
        <v/>
      </c>
    </row>
    <row r="303" spans="8:65" x14ac:dyDescent="0.15">
      <c r="H303" t="s">
        <v>142</v>
      </c>
      <c r="I303">
        <v>4</v>
      </c>
      <c r="J303">
        <v>0.25</v>
      </c>
      <c r="K303" t="str">
        <f t="shared" si="156"/>
        <v>被动生命大lv4</v>
      </c>
      <c r="L303" s="6" t="str">
        <f>Q303&amp;":"&amp;M303&amp;":"&amp;VLOOKUP(N303,对应表!B:C,2,FALSE)&amp;":"&amp;IF(buff!O303="",0,O303)</f>
        <v>20164:100:1:0</v>
      </c>
      <c r="M303">
        <v>100</v>
      </c>
      <c r="N303" s="1" t="s">
        <v>306</v>
      </c>
      <c r="O303">
        <v>0</v>
      </c>
      <c r="Q303">
        <v>20164</v>
      </c>
      <c r="R303" s="4" t="s">
        <v>1267</v>
      </c>
      <c r="S303" s="4" t="str">
        <f t="shared" si="148"/>
        <v>被动生命大lv4</v>
      </c>
      <c r="T303" t="s">
        <v>307</v>
      </c>
      <c r="Y303" t="s">
        <v>1223</v>
      </c>
      <c r="Z303">
        <f>INT(VLOOKUP($I303,角色属性概况!$I:$N,VLOOKUP($H303,对应表!$AD:$AE,2,FALSE),FALSE)*$J303)</f>
        <v>367</v>
      </c>
      <c r="AI303" s="12" t="str">
        <f t="shared" si="157"/>
        <v>HP:367</v>
      </c>
      <c r="AR303">
        <v>999</v>
      </c>
      <c r="AU303" s="4"/>
      <c r="AV303" s="4"/>
      <c r="AW303" s="4"/>
      <c r="AX303" s="4"/>
      <c r="AZ303" s="12" t="str">
        <f t="shared" si="158"/>
        <v/>
      </c>
      <c r="BA303" s="12" t="str">
        <f t="shared" si="151"/>
        <v/>
      </c>
      <c r="BB303" s="12" t="str">
        <f t="shared" si="152"/>
        <v/>
      </c>
      <c r="BC303" s="12" t="str">
        <f t="shared" si="153"/>
        <v/>
      </c>
      <c r="BD303" s="12" t="str">
        <f t="shared" si="154"/>
        <v/>
      </c>
      <c r="BE303" s="12" t="str">
        <f t="shared" si="155"/>
        <v/>
      </c>
      <c r="BF303" s="12" t="str">
        <f>_xlfn.IFNA(VLOOKUP(Y303,对应表!$Z:$AA,2,FALSE)&amp;Z303,"")</f>
        <v>HP:367</v>
      </c>
      <c r="BG303" s="12" t="str">
        <f>_xlfn.IFNA(VLOOKUP(AA303,对应表!$Z:$AA,2,FALSE)&amp;AB303,"")</f>
        <v/>
      </c>
      <c r="BH303" s="12" t="str">
        <f>_xlfn.IFNA(VLOOKUP(AC303,对应表!$Z:$AA,2,FALSE)&amp;AD303,"")</f>
        <v/>
      </c>
      <c r="BI303" s="12" t="str">
        <f>_xlfn.IFNA(VLOOKUP(AE303,对应表!$Z:$AA,2,FALSE)&amp;AF303,"")</f>
        <v/>
      </c>
      <c r="BJ303" s="12" t="str">
        <f>_xlfn.IFNA(VLOOKUP(AG303,对应表!$Z:$AA,2,FALSE)&amp;AH303,"")</f>
        <v/>
      </c>
      <c r="BL303">
        <f t="shared" si="149"/>
        <v>367</v>
      </c>
      <c r="BM303" t="str">
        <f t="shared" si="150"/>
        <v/>
      </c>
    </row>
    <row r="304" spans="8:65" x14ac:dyDescent="0.15">
      <c r="H304" t="s">
        <v>142</v>
      </c>
      <c r="I304">
        <v>5</v>
      </c>
      <c r="J304">
        <v>0.25</v>
      </c>
      <c r="K304" t="str">
        <f t="shared" si="156"/>
        <v>被动生命大lv5</v>
      </c>
      <c r="L304" s="6" t="str">
        <f>Q304&amp;":"&amp;M304&amp;":"&amp;VLOOKUP(N304,对应表!B:C,2,FALSE)&amp;":"&amp;IF(buff!O304="",0,O304)</f>
        <v>20165:100:1:0</v>
      </c>
      <c r="M304">
        <v>100</v>
      </c>
      <c r="N304" s="1" t="s">
        <v>306</v>
      </c>
      <c r="O304">
        <v>0</v>
      </c>
      <c r="Q304">
        <v>20165</v>
      </c>
      <c r="R304" s="4" t="s">
        <v>1268</v>
      </c>
      <c r="S304" s="4" t="str">
        <f t="shared" si="148"/>
        <v>被动生命大lv5</v>
      </c>
      <c r="T304" t="s">
        <v>307</v>
      </c>
      <c r="Y304" t="s">
        <v>1223</v>
      </c>
      <c r="Z304">
        <f>INT(VLOOKUP($I304,角色属性概况!$I:$N,VLOOKUP($H304,对应表!$AD:$AE,2,FALSE),FALSE)*$J304)</f>
        <v>452</v>
      </c>
      <c r="AI304" s="12" t="str">
        <f t="shared" si="157"/>
        <v>HP:452</v>
      </c>
      <c r="AR304">
        <v>999</v>
      </c>
      <c r="AU304" s="4"/>
      <c r="AV304" s="4"/>
      <c r="AW304" s="4"/>
      <c r="AX304" s="4"/>
      <c r="AZ304" s="12" t="str">
        <f t="shared" si="158"/>
        <v/>
      </c>
      <c r="BA304" s="12" t="str">
        <f t="shared" si="151"/>
        <v/>
      </c>
      <c r="BB304" s="12" t="str">
        <f t="shared" si="152"/>
        <v/>
      </c>
      <c r="BC304" s="12" t="str">
        <f t="shared" si="153"/>
        <v/>
      </c>
      <c r="BD304" s="12" t="str">
        <f t="shared" si="154"/>
        <v/>
      </c>
      <c r="BE304" s="12" t="str">
        <f t="shared" si="155"/>
        <v/>
      </c>
      <c r="BF304" s="12" t="str">
        <f>_xlfn.IFNA(VLOOKUP(Y304,对应表!$Z:$AA,2,FALSE)&amp;Z304,"")</f>
        <v>HP:452</v>
      </c>
      <c r="BG304" s="12" t="str">
        <f>_xlfn.IFNA(VLOOKUP(AA304,对应表!$Z:$AA,2,FALSE)&amp;AB304,"")</f>
        <v/>
      </c>
      <c r="BH304" s="12" t="str">
        <f>_xlfn.IFNA(VLOOKUP(AC304,对应表!$Z:$AA,2,FALSE)&amp;AD304,"")</f>
        <v/>
      </c>
      <c r="BI304" s="12" t="str">
        <f>_xlfn.IFNA(VLOOKUP(AE304,对应表!$Z:$AA,2,FALSE)&amp;AF304,"")</f>
        <v/>
      </c>
      <c r="BJ304" s="12" t="str">
        <f>_xlfn.IFNA(VLOOKUP(AG304,对应表!$Z:$AA,2,FALSE)&amp;AH304,"")</f>
        <v/>
      </c>
      <c r="BL304">
        <f t="shared" si="149"/>
        <v>452</v>
      </c>
      <c r="BM304" t="str">
        <f t="shared" si="150"/>
        <v/>
      </c>
    </row>
    <row r="305" spans="8:65" x14ac:dyDescent="0.15">
      <c r="H305" t="s">
        <v>142</v>
      </c>
      <c r="I305">
        <v>6</v>
      </c>
      <c r="J305">
        <v>0.25</v>
      </c>
      <c r="K305" t="str">
        <f t="shared" si="156"/>
        <v>被动生命大lv6</v>
      </c>
      <c r="L305" s="6" t="str">
        <f>Q305&amp;":"&amp;M305&amp;":"&amp;VLOOKUP(N305,对应表!B:C,2,FALSE)&amp;":"&amp;IF(buff!O305="",0,O305)</f>
        <v>20166:100:1:0</v>
      </c>
      <c r="M305">
        <v>100</v>
      </c>
      <c r="N305" s="1" t="s">
        <v>306</v>
      </c>
      <c r="O305">
        <v>0</v>
      </c>
      <c r="Q305">
        <v>20166</v>
      </c>
      <c r="R305" s="4" t="s">
        <v>1269</v>
      </c>
      <c r="S305" s="4" t="str">
        <f t="shared" si="148"/>
        <v>被动生命大lv6</v>
      </c>
      <c r="T305" t="s">
        <v>307</v>
      </c>
      <c r="Y305" t="s">
        <v>1223</v>
      </c>
      <c r="Z305">
        <f>INT(VLOOKUP($I305,角色属性概况!$I:$N,VLOOKUP($H305,对应表!$AD:$AE,2,FALSE),FALSE)*$J305)</f>
        <v>557</v>
      </c>
      <c r="AI305" s="12" t="str">
        <f t="shared" si="157"/>
        <v>HP:557</v>
      </c>
      <c r="AR305">
        <v>999</v>
      </c>
      <c r="AU305" s="4"/>
      <c r="AV305" s="4"/>
      <c r="AW305" s="4"/>
      <c r="AX305" s="4"/>
      <c r="AZ305" s="12" t="str">
        <f t="shared" si="158"/>
        <v/>
      </c>
      <c r="BA305" s="12" t="str">
        <f t="shared" si="151"/>
        <v/>
      </c>
      <c r="BB305" s="12" t="str">
        <f t="shared" si="152"/>
        <v/>
      </c>
      <c r="BC305" s="12" t="str">
        <f t="shared" si="153"/>
        <v/>
      </c>
      <c r="BD305" s="12" t="str">
        <f t="shared" si="154"/>
        <v/>
      </c>
      <c r="BE305" s="12" t="str">
        <f t="shared" si="155"/>
        <v/>
      </c>
      <c r="BF305" s="12" t="str">
        <f>_xlfn.IFNA(VLOOKUP(Y305,对应表!$Z:$AA,2,FALSE)&amp;Z305,"")</f>
        <v>HP:557</v>
      </c>
      <c r="BG305" s="12" t="str">
        <f>_xlfn.IFNA(VLOOKUP(AA305,对应表!$Z:$AA,2,FALSE)&amp;AB305,"")</f>
        <v/>
      </c>
      <c r="BH305" s="12" t="str">
        <f>_xlfn.IFNA(VLOOKUP(AC305,对应表!$Z:$AA,2,FALSE)&amp;AD305,"")</f>
        <v/>
      </c>
      <c r="BI305" s="12" t="str">
        <f>_xlfn.IFNA(VLOOKUP(AE305,对应表!$Z:$AA,2,FALSE)&amp;AF305,"")</f>
        <v/>
      </c>
      <c r="BJ305" s="12" t="str">
        <f>_xlfn.IFNA(VLOOKUP(AG305,对应表!$Z:$AA,2,FALSE)&amp;AH305,"")</f>
        <v/>
      </c>
      <c r="BL305">
        <f t="shared" si="149"/>
        <v>557</v>
      </c>
      <c r="BM305" t="str">
        <f t="shared" si="150"/>
        <v/>
      </c>
    </row>
    <row r="306" spans="8:65" x14ac:dyDescent="0.15">
      <c r="H306" t="s">
        <v>142</v>
      </c>
      <c r="I306">
        <v>7</v>
      </c>
      <c r="J306">
        <v>0.25</v>
      </c>
      <c r="K306" t="str">
        <f t="shared" si="156"/>
        <v>被动生命大lv7</v>
      </c>
      <c r="L306" s="6" t="str">
        <f>Q306&amp;":"&amp;M306&amp;":"&amp;VLOOKUP(N306,对应表!B:C,2,FALSE)&amp;":"&amp;IF(buff!O306="",0,O306)</f>
        <v>20167:100:1:0</v>
      </c>
      <c r="M306">
        <v>100</v>
      </c>
      <c r="N306" s="1" t="s">
        <v>306</v>
      </c>
      <c r="O306">
        <v>0</v>
      </c>
      <c r="Q306">
        <v>20167</v>
      </c>
      <c r="R306" s="4" t="s">
        <v>1270</v>
      </c>
      <c r="S306" s="4" t="str">
        <f t="shared" si="148"/>
        <v>被动生命大lv7</v>
      </c>
      <c r="T306" t="s">
        <v>307</v>
      </c>
      <c r="Y306" t="s">
        <v>1223</v>
      </c>
      <c r="Z306">
        <f>INT(VLOOKUP($I306,角色属性概况!$I:$N,VLOOKUP($H306,对应表!$AD:$AE,2,FALSE),FALSE)*$J306)</f>
        <v>686</v>
      </c>
      <c r="AI306" s="12" t="str">
        <f t="shared" si="157"/>
        <v>HP:686</v>
      </c>
      <c r="AR306">
        <v>999</v>
      </c>
      <c r="AU306" s="4"/>
      <c r="AV306" s="4"/>
      <c r="AW306" s="4"/>
      <c r="AX306" s="4"/>
      <c r="AZ306" s="12" t="str">
        <f t="shared" si="158"/>
        <v/>
      </c>
      <c r="BA306" s="12" t="str">
        <f t="shared" si="151"/>
        <v/>
      </c>
      <c r="BB306" s="12" t="str">
        <f t="shared" si="152"/>
        <v/>
      </c>
      <c r="BC306" s="12" t="str">
        <f t="shared" si="153"/>
        <v/>
      </c>
      <c r="BD306" s="12" t="str">
        <f t="shared" si="154"/>
        <v/>
      </c>
      <c r="BE306" s="12" t="str">
        <f t="shared" si="155"/>
        <v/>
      </c>
      <c r="BF306" s="12" t="str">
        <f>_xlfn.IFNA(VLOOKUP(Y306,对应表!$Z:$AA,2,FALSE)&amp;Z306,"")</f>
        <v>HP:686</v>
      </c>
      <c r="BG306" s="12" t="str">
        <f>_xlfn.IFNA(VLOOKUP(AA306,对应表!$Z:$AA,2,FALSE)&amp;AB306,"")</f>
        <v/>
      </c>
      <c r="BH306" s="12" t="str">
        <f>_xlfn.IFNA(VLOOKUP(AC306,对应表!$Z:$AA,2,FALSE)&amp;AD306,"")</f>
        <v/>
      </c>
      <c r="BI306" s="12" t="str">
        <f>_xlfn.IFNA(VLOOKUP(AE306,对应表!$Z:$AA,2,FALSE)&amp;AF306,"")</f>
        <v/>
      </c>
      <c r="BJ306" s="12" t="str">
        <f>_xlfn.IFNA(VLOOKUP(AG306,对应表!$Z:$AA,2,FALSE)&amp;AH306,"")</f>
        <v/>
      </c>
      <c r="BL306">
        <f t="shared" si="149"/>
        <v>686</v>
      </c>
      <c r="BM306" t="str">
        <f t="shared" si="150"/>
        <v/>
      </c>
    </row>
    <row r="307" spans="8:65" x14ac:dyDescent="0.15">
      <c r="H307" t="s">
        <v>142</v>
      </c>
      <c r="I307">
        <v>8</v>
      </c>
      <c r="J307">
        <v>0.25</v>
      </c>
      <c r="K307" t="str">
        <f t="shared" si="156"/>
        <v>被动生命大lv8</v>
      </c>
      <c r="L307" s="6" t="str">
        <f>Q307&amp;":"&amp;M307&amp;":"&amp;VLOOKUP(N307,对应表!B:C,2,FALSE)&amp;":"&amp;IF(buff!O307="",0,O307)</f>
        <v>20168:100:1:0</v>
      </c>
      <c r="M307">
        <v>100</v>
      </c>
      <c r="N307" s="1" t="s">
        <v>306</v>
      </c>
      <c r="O307">
        <v>0</v>
      </c>
      <c r="Q307">
        <v>20168</v>
      </c>
      <c r="R307" s="4" t="s">
        <v>1271</v>
      </c>
      <c r="S307" s="4" t="str">
        <f t="shared" si="148"/>
        <v>被动生命大lv8</v>
      </c>
      <c r="T307" t="s">
        <v>307</v>
      </c>
      <c r="Y307" t="s">
        <v>1223</v>
      </c>
      <c r="Z307">
        <f>INT(VLOOKUP($I307,角色属性概况!$I:$N,VLOOKUP($H307,对应表!$AD:$AE,2,FALSE),FALSE)*$J307)</f>
        <v>844</v>
      </c>
      <c r="AI307" s="12" t="str">
        <f t="shared" si="157"/>
        <v>HP:844</v>
      </c>
      <c r="AR307">
        <v>999</v>
      </c>
      <c r="AU307" s="4"/>
      <c r="AV307" s="4"/>
      <c r="AW307" s="4"/>
      <c r="AX307" s="4"/>
      <c r="AZ307" s="12" t="str">
        <f t="shared" si="158"/>
        <v/>
      </c>
      <c r="BA307" s="12" t="str">
        <f t="shared" si="151"/>
        <v/>
      </c>
      <c r="BB307" s="12" t="str">
        <f t="shared" si="152"/>
        <v/>
      </c>
      <c r="BC307" s="12" t="str">
        <f t="shared" si="153"/>
        <v/>
      </c>
      <c r="BD307" s="12" t="str">
        <f t="shared" si="154"/>
        <v/>
      </c>
      <c r="BE307" s="12" t="str">
        <f t="shared" si="155"/>
        <v/>
      </c>
      <c r="BF307" s="12" t="str">
        <f>_xlfn.IFNA(VLOOKUP(Y307,对应表!$Z:$AA,2,FALSE)&amp;Z307,"")</f>
        <v>HP:844</v>
      </c>
      <c r="BG307" s="12" t="str">
        <f>_xlfn.IFNA(VLOOKUP(AA307,对应表!$Z:$AA,2,FALSE)&amp;AB307,"")</f>
        <v/>
      </c>
      <c r="BH307" s="12" t="str">
        <f>_xlfn.IFNA(VLOOKUP(AC307,对应表!$Z:$AA,2,FALSE)&amp;AD307,"")</f>
        <v/>
      </c>
      <c r="BI307" s="12" t="str">
        <f>_xlfn.IFNA(VLOOKUP(AE307,对应表!$Z:$AA,2,FALSE)&amp;AF307,"")</f>
        <v/>
      </c>
      <c r="BJ307" s="12" t="str">
        <f>_xlfn.IFNA(VLOOKUP(AG307,对应表!$Z:$AA,2,FALSE)&amp;AH307,"")</f>
        <v/>
      </c>
      <c r="BL307">
        <f t="shared" si="149"/>
        <v>844</v>
      </c>
      <c r="BM307" t="str">
        <f t="shared" si="150"/>
        <v/>
      </c>
    </row>
    <row r="308" spans="8:65" x14ac:dyDescent="0.15">
      <c r="H308" t="s">
        <v>142</v>
      </c>
      <c r="I308">
        <v>9</v>
      </c>
      <c r="J308">
        <v>0.25</v>
      </c>
      <c r="K308" t="str">
        <f t="shared" si="156"/>
        <v>被动生命大lv9</v>
      </c>
      <c r="L308" s="6" t="str">
        <f>Q308&amp;":"&amp;M308&amp;":"&amp;VLOOKUP(N308,对应表!B:C,2,FALSE)&amp;":"&amp;IF(buff!O308="",0,O308)</f>
        <v>20169:100:1:0</v>
      </c>
      <c r="M308">
        <v>100</v>
      </c>
      <c r="N308" s="1" t="s">
        <v>306</v>
      </c>
      <c r="O308">
        <v>0</v>
      </c>
      <c r="Q308">
        <v>20169</v>
      </c>
      <c r="R308" s="4" t="s">
        <v>1272</v>
      </c>
      <c r="S308" s="4" t="str">
        <f t="shared" si="148"/>
        <v>被动生命大lv9</v>
      </c>
      <c r="T308" t="s">
        <v>307</v>
      </c>
      <c r="Y308" t="s">
        <v>1223</v>
      </c>
      <c r="Z308">
        <f>INT(VLOOKUP($I308,角色属性概况!$I:$N,VLOOKUP($H308,对应表!$AD:$AE,2,FALSE),FALSE)*$J308)</f>
        <v>1040</v>
      </c>
      <c r="AI308" s="12" t="str">
        <f t="shared" si="157"/>
        <v>HP:1040</v>
      </c>
      <c r="AR308">
        <v>999</v>
      </c>
      <c r="AU308" s="4"/>
      <c r="AV308" s="4"/>
      <c r="AW308" s="4"/>
      <c r="AX308" s="4"/>
      <c r="AZ308" s="12" t="str">
        <f t="shared" si="158"/>
        <v/>
      </c>
      <c r="BA308" s="12" t="str">
        <f t="shared" si="151"/>
        <v/>
      </c>
      <c r="BB308" s="12" t="str">
        <f t="shared" si="152"/>
        <v/>
      </c>
      <c r="BC308" s="12" t="str">
        <f t="shared" si="153"/>
        <v/>
      </c>
      <c r="BD308" s="12" t="str">
        <f t="shared" si="154"/>
        <v/>
      </c>
      <c r="BE308" s="12" t="str">
        <f t="shared" si="155"/>
        <v/>
      </c>
      <c r="BF308" s="12" t="str">
        <f>_xlfn.IFNA(VLOOKUP(Y308,对应表!$Z:$AA,2,FALSE)&amp;Z308,"")</f>
        <v>HP:1040</v>
      </c>
      <c r="BG308" s="12" t="str">
        <f>_xlfn.IFNA(VLOOKUP(AA308,对应表!$Z:$AA,2,FALSE)&amp;AB308,"")</f>
        <v/>
      </c>
      <c r="BH308" s="12" t="str">
        <f>_xlfn.IFNA(VLOOKUP(AC308,对应表!$Z:$AA,2,FALSE)&amp;AD308,"")</f>
        <v/>
      </c>
      <c r="BI308" s="12" t="str">
        <f>_xlfn.IFNA(VLOOKUP(AE308,对应表!$Z:$AA,2,FALSE)&amp;AF308,"")</f>
        <v/>
      </c>
      <c r="BJ308" s="12" t="str">
        <f>_xlfn.IFNA(VLOOKUP(AG308,对应表!$Z:$AA,2,FALSE)&amp;AH308,"")</f>
        <v/>
      </c>
      <c r="BL308">
        <f t="shared" si="149"/>
        <v>1040</v>
      </c>
      <c r="BM308" t="str">
        <f t="shared" si="150"/>
        <v/>
      </c>
    </row>
    <row r="309" spans="8:65" x14ac:dyDescent="0.15">
      <c r="H309" t="s">
        <v>142</v>
      </c>
      <c r="I309">
        <v>10</v>
      </c>
      <c r="J309">
        <v>0.25</v>
      </c>
      <c r="K309" t="str">
        <f t="shared" si="156"/>
        <v>被动生命大lv10</v>
      </c>
      <c r="L309" s="6" t="str">
        <f>Q309&amp;":"&amp;M309&amp;":"&amp;VLOOKUP(N309,对应表!B:C,2,FALSE)&amp;":"&amp;IF(buff!O309="",0,O309)</f>
        <v>20170:100:1:0</v>
      </c>
      <c r="M309">
        <v>100</v>
      </c>
      <c r="N309" s="1" t="s">
        <v>306</v>
      </c>
      <c r="O309">
        <v>0</v>
      </c>
      <c r="Q309">
        <v>20170</v>
      </c>
      <c r="R309" s="4" t="s">
        <v>1273</v>
      </c>
      <c r="S309" s="4" t="str">
        <f t="shared" si="148"/>
        <v>被动生命大lv10</v>
      </c>
      <c r="T309" t="s">
        <v>307</v>
      </c>
      <c r="Y309" t="s">
        <v>1223</v>
      </c>
      <c r="Z309">
        <f>INT(VLOOKUP($I309,角色属性概况!$I:$N,VLOOKUP($H309,对应表!$AD:$AE,2,FALSE),FALSE)*$J309)</f>
        <v>1280</v>
      </c>
      <c r="AI309" s="12" t="str">
        <f t="shared" si="157"/>
        <v>HP:1280</v>
      </c>
      <c r="AR309">
        <v>999</v>
      </c>
      <c r="AU309" s="4"/>
      <c r="AV309" s="4"/>
      <c r="AW309" s="4"/>
      <c r="AX309" s="4"/>
      <c r="AZ309" s="12" t="str">
        <f t="shared" si="158"/>
        <v/>
      </c>
      <c r="BA309" s="12" t="str">
        <f t="shared" si="151"/>
        <v/>
      </c>
      <c r="BB309" s="12" t="str">
        <f t="shared" si="152"/>
        <v/>
      </c>
      <c r="BC309" s="12" t="str">
        <f t="shared" si="153"/>
        <v/>
      </c>
      <c r="BD309" s="12" t="str">
        <f t="shared" si="154"/>
        <v/>
      </c>
      <c r="BE309" s="12" t="str">
        <f t="shared" si="155"/>
        <v/>
      </c>
      <c r="BF309" s="12" t="str">
        <f>_xlfn.IFNA(VLOOKUP(Y309,对应表!$Z:$AA,2,FALSE)&amp;Z309,"")</f>
        <v>HP:1280</v>
      </c>
      <c r="BG309" s="12" t="str">
        <f>_xlfn.IFNA(VLOOKUP(AA309,对应表!$Z:$AA,2,FALSE)&amp;AB309,"")</f>
        <v/>
      </c>
      <c r="BH309" s="12" t="str">
        <f>_xlfn.IFNA(VLOOKUP(AC309,对应表!$Z:$AA,2,FALSE)&amp;AD309,"")</f>
        <v/>
      </c>
      <c r="BI309" s="12" t="str">
        <f>_xlfn.IFNA(VLOOKUP(AE309,对应表!$Z:$AA,2,FALSE)&amp;AF309,"")</f>
        <v/>
      </c>
      <c r="BJ309" s="12" t="str">
        <f>_xlfn.IFNA(VLOOKUP(AG309,对应表!$Z:$AA,2,FALSE)&amp;AH309,"")</f>
        <v/>
      </c>
      <c r="BL309">
        <f t="shared" si="149"/>
        <v>1280</v>
      </c>
      <c r="BM309" t="str">
        <f t="shared" si="150"/>
        <v/>
      </c>
    </row>
    <row r="310" spans="8:65" x14ac:dyDescent="0.15">
      <c r="H310" t="s">
        <v>142</v>
      </c>
      <c r="I310">
        <v>11</v>
      </c>
      <c r="J310">
        <v>0.25</v>
      </c>
      <c r="K310" t="str">
        <f t="shared" si="156"/>
        <v>被动生命大lv11</v>
      </c>
      <c r="L310" s="6" t="str">
        <f>Q310&amp;":"&amp;M310&amp;":"&amp;VLOOKUP(N310,对应表!B:C,2,FALSE)&amp;":"&amp;IF(buff!O310="",0,O310)</f>
        <v>20171:100:1:0</v>
      </c>
      <c r="M310">
        <v>100</v>
      </c>
      <c r="N310" s="1" t="s">
        <v>306</v>
      </c>
      <c r="O310">
        <v>0</v>
      </c>
      <c r="Q310">
        <v>20171</v>
      </c>
      <c r="R310" s="4" t="s">
        <v>1274</v>
      </c>
      <c r="S310" s="4" t="str">
        <f t="shared" si="148"/>
        <v>被动生命大lv11</v>
      </c>
      <c r="T310" t="s">
        <v>307</v>
      </c>
      <c r="Y310" t="s">
        <v>1223</v>
      </c>
      <c r="Z310">
        <f>INT(VLOOKUP($I310,角色属性概况!$I:$N,VLOOKUP($H310,对应表!$AD:$AE,2,FALSE),FALSE)*$J310)</f>
        <v>1576</v>
      </c>
      <c r="AI310" s="12" t="str">
        <f t="shared" si="157"/>
        <v>HP:1576</v>
      </c>
      <c r="AR310">
        <v>999</v>
      </c>
      <c r="AU310" s="4"/>
      <c r="AV310" s="4"/>
      <c r="AW310" s="4"/>
      <c r="AX310" s="4"/>
      <c r="AZ310" s="12" t="str">
        <f t="shared" si="158"/>
        <v/>
      </c>
      <c r="BA310" s="12" t="str">
        <f t="shared" si="151"/>
        <v/>
      </c>
      <c r="BB310" s="12" t="str">
        <f t="shared" si="152"/>
        <v/>
      </c>
      <c r="BC310" s="12" t="str">
        <f t="shared" si="153"/>
        <v/>
      </c>
      <c r="BD310" s="12" t="str">
        <f t="shared" si="154"/>
        <v/>
      </c>
      <c r="BE310" s="12" t="str">
        <f t="shared" si="155"/>
        <v/>
      </c>
      <c r="BF310" s="12" t="str">
        <f>_xlfn.IFNA(VLOOKUP(Y310,对应表!$Z:$AA,2,FALSE)&amp;Z310,"")</f>
        <v>HP:1576</v>
      </c>
      <c r="BG310" s="12" t="str">
        <f>_xlfn.IFNA(VLOOKUP(AA310,对应表!$Z:$AA,2,FALSE)&amp;AB310,"")</f>
        <v/>
      </c>
      <c r="BH310" s="12" t="str">
        <f>_xlfn.IFNA(VLOOKUP(AC310,对应表!$Z:$AA,2,FALSE)&amp;AD310,"")</f>
        <v/>
      </c>
      <c r="BI310" s="12" t="str">
        <f>_xlfn.IFNA(VLOOKUP(AE310,对应表!$Z:$AA,2,FALSE)&amp;AF310,"")</f>
        <v/>
      </c>
      <c r="BJ310" s="12" t="str">
        <f>_xlfn.IFNA(VLOOKUP(AG310,对应表!$Z:$AA,2,FALSE)&amp;AH310,"")</f>
        <v/>
      </c>
      <c r="BL310">
        <f t="shared" si="149"/>
        <v>1576</v>
      </c>
      <c r="BM310" t="str">
        <f t="shared" si="150"/>
        <v/>
      </c>
    </row>
    <row r="311" spans="8:65" x14ac:dyDescent="0.15">
      <c r="H311" t="s">
        <v>142</v>
      </c>
      <c r="I311">
        <v>12</v>
      </c>
      <c r="J311">
        <v>0.25</v>
      </c>
      <c r="K311" t="str">
        <f t="shared" si="156"/>
        <v>被动生命大lv12</v>
      </c>
      <c r="L311" s="6" t="str">
        <f>Q311&amp;":"&amp;M311&amp;":"&amp;VLOOKUP(N311,对应表!B:C,2,FALSE)&amp;":"&amp;IF(buff!O311="",0,O311)</f>
        <v>20172:100:1:0</v>
      </c>
      <c r="M311">
        <v>100</v>
      </c>
      <c r="N311" s="1" t="s">
        <v>306</v>
      </c>
      <c r="O311">
        <v>0</v>
      </c>
      <c r="Q311">
        <v>20172</v>
      </c>
      <c r="R311" s="4" t="s">
        <v>1275</v>
      </c>
      <c r="S311" s="4" t="str">
        <f t="shared" si="148"/>
        <v>被动生命大lv12</v>
      </c>
      <c r="T311" t="s">
        <v>307</v>
      </c>
      <c r="Y311" t="s">
        <v>1223</v>
      </c>
      <c r="Z311">
        <f>INT(VLOOKUP($I311,角色属性概况!$I:$N,VLOOKUP($H311,对应表!$AD:$AE,2,FALSE),FALSE)*$J311)</f>
        <v>1941</v>
      </c>
      <c r="AI311" s="12" t="str">
        <f t="shared" si="157"/>
        <v>HP:1941</v>
      </c>
      <c r="AR311">
        <v>999</v>
      </c>
      <c r="AU311" s="4"/>
      <c r="AV311" s="4"/>
      <c r="AW311" s="4"/>
      <c r="AX311" s="4"/>
      <c r="AZ311" s="12" t="str">
        <f t="shared" si="158"/>
        <v/>
      </c>
      <c r="BA311" s="12" t="str">
        <f t="shared" si="151"/>
        <v/>
      </c>
      <c r="BB311" s="12" t="str">
        <f t="shared" si="152"/>
        <v/>
      </c>
      <c r="BC311" s="12" t="str">
        <f t="shared" si="153"/>
        <v/>
      </c>
      <c r="BD311" s="12" t="str">
        <f t="shared" si="154"/>
        <v/>
      </c>
      <c r="BE311" s="12" t="str">
        <f t="shared" si="155"/>
        <v/>
      </c>
      <c r="BF311" s="12" t="str">
        <f>_xlfn.IFNA(VLOOKUP(Y311,对应表!$Z:$AA,2,FALSE)&amp;Z311,"")</f>
        <v>HP:1941</v>
      </c>
      <c r="BG311" s="12" t="str">
        <f>_xlfn.IFNA(VLOOKUP(AA311,对应表!$Z:$AA,2,FALSE)&amp;AB311,"")</f>
        <v/>
      </c>
      <c r="BH311" s="12" t="str">
        <f>_xlfn.IFNA(VLOOKUP(AC311,对应表!$Z:$AA,2,FALSE)&amp;AD311,"")</f>
        <v/>
      </c>
      <c r="BI311" s="12" t="str">
        <f>_xlfn.IFNA(VLOOKUP(AE311,对应表!$Z:$AA,2,FALSE)&amp;AF311,"")</f>
        <v/>
      </c>
      <c r="BJ311" s="12" t="str">
        <f>_xlfn.IFNA(VLOOKUP(AG311,对应表!$Z:$AA,2,FALSE)&amp;AH311,"")</f>
        <v/>
      </c>
      <c r="BL311">
        <f t="shared" si="149"/>
        <v>1941</v>
      </c>
      <c r="BM311" t="str">
        <f t="shared" si="150"/>
        <v/>
      </c>
    </row>
    <row r="312" spans="8:65" x14ac:dyDescent="0.15">
      <c r="H312" t="s">
        <v>142</v>
      </c>
      <c r="I312">
        <v>13</v>
      </c>
      <c r="J312">
        <v>0.25</v>
      </c>
      <c r="K312" t="str">
        <f t="shared" si="156"/>
        <v>被动生命大lv13</v>
      </c>
      <c r="L312" s="6" t="str">
        <f>Q312&amp;":"&amp;M312&amp;":"&amp;VLOOKUP(N312,对应表!B:C,2,FALSE)&amp;":"&amp;IF(buff!O312="",0,O312)</f>
        <v>20173:100:1:0</v>
      </c>
      <c r="M312">
        <v>100</v>
      </c>
      <c r="N312" s="1" t="s">
        <v>306</v>
      </c>
      <c r="O312">
        <v>0</v>
      </c>
      <c r="Q312">
        <v>20173</v>
      </c>
      <c r="R312" s="4" t="s">
        <v>1276</v>
      </c>
      <c r="S312" s="4" t="str">
        <f t="shared" si="148"/>
        <v>被动生命大lv13</v>
      </c>
      <c r="T312" t="s">
        <v>307</v>
      </c>
      <c r="Y312" t="s">
        <v>1223</v>
      </c>
      <c r="Z312">
        <f>INT(VLOOKUP($I312,角色属性概况!$I:$N,VLOOKUP($H312,对应表!$AD:$AE,2,FALSE),FALSE)*$J312)</f>
        <v>2390</v>
      </c>
      <c r="AI312" s="12" t="str">
        <f t="shared" si="157"/>
        <v>HP:2390</v>
      </c>
      <c r="AR312">
        <v>999</v>
      </c>
      <c r="AU312" s="4"/>
      <c r="AV312" s="4"/>
      <c r="AW312" s="4"/>
      <c r="AX312" s="4"/>
      <c r="AZ312" s="12" t="str">
        <f t="shared" si="158"/>
        <v/>
      </c>
      <c r="BA312" s="12" t="str">
        <f t="shared" si="151"/>
        <v/>
      </c>
      <c r="BB312" s="12" t="str">
        <f t="shared" si="152"/>
        <v/>
      </c>
      <c r="BC312" s="12" t="str">
        <f t="shared" si="153"/>
        <v/>
      </c>
      <c r="BD312" s="12" t="str">
        <f t="shared" si="154"/>
        <v/>
      </c>
      <c r="BE312" s="12" t="str">
        <f t="shared" si="155"/>
        <v/>
      </c>
      <c r="BF312" s="12" t="str">
        <f>_xlfn.IFNA(VLOOKUP(Y312,对应表!$Z:$AA,2,FALSE)&amp;Z312,"")</f>
        <v>HP:2390</v>
      </c>
      <c r="BG312" s="12" t="str">
        <f>_xlfn.IFNA(VLOOKUP(AA312,对应表!$Z:$AA,2,FALSE)&amp;AB312,"")</f>
        <v/>
      </c>
      <c r="BH312" s="12" t="str">
        <f>_xlfn.IFNA(VLOOKUP(AC312,对应表!$Z:$AA,2,FALSE)&amp;AD312,"")</f>
        <v/>
      </c>
      <c r="BI312" s="12" t="str">
        <f>_xlfn.IFNA(VLOOKUP(AE312,对应表!$Z:$AA,2,FALSE)&amp;AF312,"")</f>
        <v/>
      </c>
      <c r="BJ312" s="12" t="str">
        <f>_xlfn.IFNA(VLOOKUP(AG312,对应表!$Z:$AA,2,FALSE)&amp;AH312,"")</f>
        <v/>
      </c>
      <c r="BL312">
        <f t="shared" si="149"/>
        <v>2390</v>
      </c>
      <c r="BM312" t="str">
        <f t="shared" si="150"/>
        <v/>
      </c>
    </row>
    <row r="313" spans="8:65" x14ac:dyDescent="0.15">
      <c r="H313" t="s">
        <v>142</v>
      </c>
      <c r="I313">
        <v>14</v>
      </c>
      <c r="J313">
        <v>0.25</v>
      </c>
      <c r="K313" t="str">
        <f t="shared" si="156"/>
        <v>被动生命大lv14</v>
      </c>
      <c r="L313" s="6" t="str">
        <f>Q313&amp;":"&amp;M313&amp;":"&amp;VLOOKUP(N313,对应表!B:C,2,FALSE)&amp;":"&amp;IF(buff!O313="",0,O313)</f>
        <v>20174:100:1:0</v>
      </c>
      <c r="M313">
        <v>100</v>
      </c>
      <c r="N313" s="1" t="s">
        <v>306</v>
      </c>
      <c r="O313">
        <v>0</v>
      </c>
      <c r="Q313">
        <v>20174</v>
      </c>
      <c r="R313" s="4" t="s">
        <v>1277</v>
      </c>
      <c r="S313" s="4" t="str">
        <f t="shared" si="148"/>
        <v>被动生命大lv14</v>
      </c>
      <c r="T313" t="s">
        <v>307</v>
      </c>
      <c r="Y313" t="s">
        <v>1223</v>
      </c>
      <c r="Z313">
        <f>INT(VLOOKUP($I313,角色属性概况!$I:$N,VLOOKUP($H313,对应表!$AD:$AE,2,FALSE),FALSE)*$J313)</f>
        <v>2943</v>
      </c>
      <c r="AI313" s="12" t="str">
        <f t="shared" si="157"/>
        <v>HP:2943</v>
      </c>
      <c r="AR313">
        <v>999</v>
      </c>
      <c r="AU313" s="4"/>
      <c r="AV313" s="4"/>
      <c r="AW313" s="4"/>
      <c r="AX313" s="4"/>
      <c r="AZ313" s="12" t="str">
        <f t="shared" si="158"/>
        <v/>
      </c>
      <c r="BA313" s="12" t="str">
        <f t="shared" si="151"/>
        <v/>
      </c>
      <c r="BB313" s="12" t="str">
        <f t="shared" si="152"/>
        <v/>
      </c>
      <c r="BC313" s="12" t="str">
        <f t="shared" si="153"/>
        <v/>
      </c>
      <c r="BD313" s="12" t="str">
        <f t="shared" si="154"/>
        <v/>
      </c>
      <c r="BE313" s="12" t="str">
        <f t="shared" si="155"/>
        <v/>
      </c>
      <c r="BF313" s="12" t="str">
        <f>_xlfn.IFNA(VLOOKUP(Y313,对应表!$Z:$AA,2,FALSE)&amp;Z313,"")</f>
        <v>HP:2943</v>
      </c>
      <c r="BG313" s="12" t="str">
        <f>_xlfn.IFNA(VLOOKUP(AA313,对应表!$Z:$AA,2,FALSE)&amp;AB313,"")</f>
        <v/>
      </c>
      <c r="BH313" s="12" t="str">
        <f>_xlfn.IFNA(VLOOKUP(AC313,对应表!$Z:$AA,2,FALSE)&amp;AD313,"")</f>
        <v/>
      </c>
      <c r="BI313" s="12" t="str">
        <f>_xlfn.IFNA(VLOOKUP(AE313,对应表!$Z:$AA,2,FALSE)&amp;AF313,"")</f>
        <v/>
      </c>
      <c r="BJ313" s="12" t="str">
        <f>_xlfn.IFNA(VLOOKUP(AG313,对应表!$Z:$AA,2,FALSE)&amp;AH313,"")</f>
        <v/>
      </c>
      <c r="BL313">
        <f t="shared" si="149"/>
        <v>2943</v>
      </c>
      <c r="BM313" t="str">
        <f t="shared" si="150"/>
        <v/>
      </c>
    </row>
    <row r="314" spans="8:65" x14ac:dyDescent="0.15">
      <c r="H314" t="s">
        <v>142</v>
      </c>
      <c r="I314">
        <v>15</v>
      </c>
      <c r="J314">
        <v>0.25</v>
      </c>
      <c r="K314" t="str">
        <f t="shared" si="156"/>
        <v>被动生命大lv15</v>
      </c>
      <c r="L314" s="6" t="str">
        <f>Q314&amp;":"&amp;M314&amp;":"&amp;VLOOKUP(N314,对应表!B:C,2,FALSE)&amp;":"&amp;IF(buff!O314="",0,O314)</f>
        <v>20175:100:1:0</v>
      </c>
      <c r="M314">
        <v>100</v>
      </c>
      <c r="N314" s="1" t="s">
        <v>306</v>
      </c>
      <c r="O314">
        <v>0</v>
      </c>
      <c r="Q314">
        <v>20175</v>
      </c>
      <c r="R314" s="4" t="s">
        <v>1278</v>
      </c>
      <c r="S314" s="4" t="str">
        <f t="shared" si="148"/>
        <v>被动生命大lv15</v>
      </c>
      <c r="T314" t="s">
        <v>307</v>
      </c>
      <c r="Y314" t="s">
        <v>1223</v>
      </c>
      <c r="Z314">
        <f>INT(VLOOKUP($I314,角色属性概况!$I:$N,VLOOKUP($H314,对应表!$AD:$AE,2,FALSE),FALSE)*$J314)</f>
        <v>3624</v>
      </c>
      <c r="AI314" s="12" t="str">
        <f t="shared" si="157"/>
        <v>HP:3624</v>
      </c>
      <c r="AR314">
        <v>999</v>
      </c>
      <c r="AU314" s="4"/>
      <c r="AV314" s="4"/>
      <c r="AW314" s="4"/>
      <c r="AX314" s="4"/>
      <c r="AZ314" s="12" t="str">
        <f t="shared" si="158"/>
        <v/>
      </c>
      <c r="BA314" s="12" t="str">
        <f t="shared" si="151"/>
        <v/>
      </c>
      <c r="BB314" s="12" t="str">
        <f t="shared" si="152"/>
        <v/>
      </c>
      <c r="BC314" s="12" t="str">
        <f t="shared" si="153"/>
        <v/>
      </c>
      <c r="BD314" s="12" t="str">
        <f t="shared" si="154"/>
        <v/>
      </c>
      <c r="BE314" s="12" t="str">
        <f t="shared" si="155"/>
        <v/>
      </c>
      <c r="BF314" s="12" t="str">
        <f>_xlfn.IFNA(VLOOKUP(Y314,对应表!$Z:$AA,2,FALSE)&amp;Z314,"")</f>
        <v>HP:3624</v>
      </c>
      <c r="BG314" s="12" t="str">
        <f>_xlfn.IFNA(VLOOKUP(AA314,对应表!$Z:$AA,2,FALSE)&amp;AB314,"")</f>
        <v/>
      </c>
      <c r="BH314" s="12" t="str">
        <f>_xlfn.IFNA(VLOOKUP(AC314,对应表!$Z:$AA,2,FALSE)&amp;AD314,"")</f>
        <v/>
      </c>
      <c r="BI314" s="12" t="str">
        <f>_xlfn.IFNA(VLOOKUP(AE314,对应表!$Z:$AA,2,FALSE)&amp;AF314,"")</f>
        <v/>
      </c>
      <c r="BJ314" s="12" t="str">
        <f>_xlfn.IFNA(VLOOKUP(AG314,对应表!$Z:$AA,2,FALSE)&amp;AH314,"")</f>
        <v/>
      </c>
      <c r="BL314">
        <f t="shared" si="149"/>
        <v>3624</v>
      </c>
      <c r="BM314" t="str">
        <f t="shared" si="150"/>
        <v/>
      </c>
    </row>
    <row r="315" spans="8:65" x14ac:dyDescent="0.15">
      <c r="H315" t="s">
        <v>142</v>
      </c>
      <c r="I315">
        <v>16</v>
      </c>
      <c r="J315">
        <v>0.25</v>
      </c>
      <c r="K315" t="str">
        <f t="shared" si="156"/>
        <v>被动生命大lv16</v>
      </c>
      <c r="L315" s="6" t="str">
        <f>Q315&amp;":"&amp;M315&amp;":"&amp;VLOOKUP(N315,对应表!B:C,2,FALSE)&amp;":"&amp;IF(buff!O315="",0,O315)</f>
        <v>20176:100:1:0</v>
      </c>
      <c r="M315">
        <v>100</v>
      </c>
      <c r="N315" s="1" t="s">
        <v>306</v>
      </c>
      <c r="O315">
        <v>0</v>
      </c>
      <c r="Q315">
        <v>20176</v>
      </c>
      <c r="R315" s="4" t="s">
        <v>1279</v>
      </c>
      <c r="S315" s="4" t="str">
        <f t="shared" si="148"/>
        <v>被动生命大lv16</v>
      </c>
      <c r="T315" t="s">
        <v>307</v>
      </c>
      <c r="Y315" t="s">
        <v>1223</v>
      </c>
      <c r="Z315">
        <f>INT(VLOOKUP($I315,角色属性概况!$I:$N,VLOOKUP($H315,对应表!$AD:$AE,2,FALSE),FALSE)*$J315)</f>
        <v>4462</v>
      </c>
      <c r="AI315" s="12" t="str">
        <f t="shared" si="157"/>
        <v>HP:4462</v>
      </c>
      <c r="AR315">
        <v>999</v>
      </c>
      <c r="AU315" s="4"/>
      <c r="AV315" s="4"/>
      <c r="AW315" s="4"/>
      <c r="AX315" s="4"/>
      <c r="AZ315" s="12" t="str">
        <f t="shared" si="158"/>
        <v/>
      </c>
      <c r="BA315" s="12" t="str">
        <f t="shared" si="151"/>
        <v/>
      </c>
      <c r="BB315" s="12" t="str">
        <f t="shared" si="152"/>
        <v/>
      </c>
      <c r="BC315" s="12" t="str">
        <f t="shared" si="153"/>
        <v/>
      </c>
      <c r="BD315" s="12" t="str">
        <f t="shared" si="154"/>
        <v/>
      </c>
      <c r="BE315" s="12" t="str">
        <f t="shared" si="155"/>
        <v/>
      </c>
      <c r="BF315" s="12" t="str">
        <f>_xlfn.IFNA(VLOOKUP(Y315,对应表!$Z:$AA,2,FALSE)&amp;Z315,"")</f>
        <v>HP:4462</v>
      </c>
      <c r="BG315" s="12" t="str">
        <f>_xlfn.IFNA(VLOOKUP(AA315,对应表!$Z:$AA,2,FALSE)&amp;AB315,"")</f>
        <v/>
      </c>
      <c r="BH315" s="12" t="str">
        <f>_xlfn.IFNA(VLOOKUP(AC315,对应表!$Z:$AA,2,FALSE)&amp;AD315,"")</f>
        <v/>
      </c>
      <c r="BI315" s="12" t="str">
        <f>_xlfn.IFNA(VLOOKUP(AE315,对应表!$Z:$AA,2,FALSE)&amp;AF315,"")</f>
        <v/>
      </c>
      <c r="BJ315" s="12" t="str">
        <f>_xlfn.IFNA(VLOOKUP(AG315,对应表!$Z:$AA,2,FALSE)&amp;AH315,"")</f>
        <v/>
      </c>
      <c r="BL315">
        <f t="shared" si="149"/>
        <v>4462</v>
      </c>
      <c r="BM315" t="str">
        <f t="shared" si="150"/>
        <v/>
      </c>
    </row>
    <row r="316" spans="8:65" x14ac:dyDescent="0.15">
      <c r="H316" t="s">
        <v>142</v>
      </c>
      <c r="I316">
        <v>17</v>
      </c>
      <c r="J316">
        <v>0.25</v>
      </c>
      <c r="K316" t="str">
        <f t="shared" si="156"/>
        <v>被动生命大lv17</v>
      </c>
      <c r="L316" s="6" t="str">
        <f>Q316&amp;":"&amp;M316&amp;":"&amp;VLOOKUP(N316,对应表!B:C,2,FALSE)&amp;":"&amp;IF(buff!O316="",0,O316)</f>
        <v>20177:100:1:0</v>
      </c>
      <c r="M316">
        <v>100</v>
      </c>
      <c r="N316" s="1" t="s">
        <v>306</v>
      </c>
      <c r="O316">
        <v>0</v>
      </c>
      <c r="Q316">
        <v>20177</v>
      </c>
      <c r="R316" s="4" t="s">
        <v>1280</v>
      </c>
      <c r="S316" s="4" t="str">
        <f t="shared" si="148"/>
        <v>被动生命大lv17</v>
      </c>
      <c r="T316" t="s">
        <v>307</v>
      </c>
      <c r="Y316" t="s">
        <v>1223</v>
      </c>
      <c r="Z316">
        <f>INT(VLOOKUP($I316,角色属性概况!$I:$N,VLOOKUP($H316,对应表!$AD:$AE,2,FALSE),FALSE)*$J316)</f>
        <v>5494</v>
      </c>
      <c r="AI316" s="12" t="str">
        <f t="shared" si="157"/>
        <v>HP:5494</v>
      </c>
      <c r="AR316">
        <v>999</v>
      </c>
      <c r="AU316" s="4"/>
      <c r="AV316" s="4"/>
      <c r="AW316" s="4"/>
      <c r="AX316" s="4"/>
      <c r="AZ316" s="12" t="str">
        <f t="shared" si="158"/>
        <v/>
      </c>
      <c r="BA316" s="12" t="str">
        <f t="shared" si="151"/>
        <v/>
      </c>
      <c r="BB316" s="12" t="str">
        <f t="shared" si="152"/>
        <v/>
      </c>
      <c r="BC316" s="12" t="str">
        <f t="shared" si="153"/>
        <v/>
      </c>
      <c r="BD316" s="12" t="str">
        <f t="shared" si="154"/>
        <v/>
      </c>
      <c r="BE316" s="12" t="str">
        <f t="shared" si="155"/>
        <v/>
      </c>
      <c r="BF316" s="12" t="str">
        <f>_xlfn.IFNA(VLOOKUP(Y316,对应表!$Z:$AA,2,FALSE)&amp;Z316,"")</f>
        <v>HP:5494</v>
      </c>
      <c r="BG316" s="12" t="str">
        <f>_xlfn.IFNA(VLOOKUP(AA316,对应表!$Z:$AA,2,FALSE)&amp;AB316,"")</f>
        <v/>
      </c>
      <c r="BH316" s="12" t="str">
        <f>_xlfn.IFNA(VLOOKUP(AC316,对应表!$Z:$AA,2,FALSE)&amp;AD316,"")</f>
        <v/>
      </c>
      <c r="BI316" s="12" t="str">
        <f>_xlfn.IFNA(VLOOKUP(AE316,对应表!$Z:$AA,2,FALSE)&amp;AF316,"")</f>
        <v/>
      </c>
      <c r="BJ316" s="12" t="str">
        <f>_xlfn.IFNA(VLOOKUP(AG316,对应表!$Z:$AA,2,FALSE)&amp;AH316,"")</f>
        <v/>
      </c>
      <c r="BL316">
        <f t="shared" si="149"/>
        <v>5494</v>
      </c>
      <c r="BM316" t="str">
        <f t="shared" si="150"/>
        <v/>
      </c>
    </row>
    <row r="317" spans="8:65" x14ac:dyDescent="0.15">
      <c r="H317" t="s">
        <v>142</v>
      </c>
      <c r="I317">
        <v>18</v>
      </c>
      <c r="J317">
        <v>0.25</v>
      </c>
      <c r="K317" t="str">
        <f t="shared" si="156"/>
        <v>被动生命大lv18</v>
      </c>
      <c r="L317" s="6" t="str">
        <f>Q317&amp;":"&amp;M317&amp;":"&amp;VLOOKUP(N317,对应表!B:C,2,FALSE)&amp;":"&amp;IF(buff!O317="",0,O317)</f>
        <v>20178:100:1:0</v>
      </c>
      <c r="M317">
        <v>100</v>
      </c>
      <c r="N317" s="1" t="s">
        <v>306</v>
      </c>
      <c r="O317">
        <v>0</v>
      </c>
      <c r="Q317">
        <v>20178</v>
      </c>
      <c r="R317" s="4" t="s">
        <v>1281</v>
      </c>
      <c r="S317" s="4" t="str">
        <f t="shared" si="148"/>
        <v>被动生命大lv18</v>
      </c>
      <c r="T317" t="s">
        <v>307</v>
      </c>
      <c r="Y317" t="s">
        <v>1223</v>
      </c>
      <c r="Z317">
        <f>INT(VLOOKUP($I317,角色属性概况!$I:$N,VLOOKUP($H317,对应表!$AD:$AE,2,FALSE),FALSE)*$J317)</f>
        <v>6764</v>
      </c>
      <c r="AI317" s="12" t="str">
        <f t="shared" si="157"/>
        <v>HP:6764</v>
      </c>
      <c r="AR317">
        <v>999</v>
      </c>
      <c r="AU317" s="4"/>
      <c r="AV317" s="4"/>
      <c r="AW317" s="4"/>
      <c r="AX317" s="4"/>
      <c r="AZ317" s="12" t="str">
        <f t="shared" si="158"/>
        <v/>
      </c>
      <c r="BA317" s="12" t="str">
        <f t="shared" si="151"/>
        <v/>
      </c>
      <c r="BB317" s="12" t="str">
        <f t="shared" si="152"/>
        <v/>
      </c>
      <c r="BC317" s="12" t="str">
        <f t="shared" si="153"/>
        <v/>
      </c>
      <c r="BD317" s="12" t="str">
        <f t="shared" si="154"/>
        <v/>
      </c>
      <c r="BE317" s="12" t="str">
        <f t="shared" si="155"/>
        <v/>
      </c>
      <c r="BF317" s="12" t="str">
        <f>_xlfn.IFNA(VLOOKUP(Y317,对应表!$Z:$AA,2,FALSE)&amp;Z317,"")</f>
        <v>HP:6764</v>
      </c>
      <c r="BG317" s="12" t="str">
        <f>_xlfn.IFNA(VLOOKUP(AA317,对应表!$Z:$AA,2,FALSE)&amp;AB317,"")</f>
        <v/>
      </c>
      <c r="BH317" s="12" t="str">
        <f>_xlfn.IFNA(VLOOKUP(AC317,对应表!$Z:$AA,2,FALSE)&amp;AD317,"")</f>
        <v/>
      </c>
      <c r="BI317" s="12" t="str">
        <f>_xlfn.IFNA(VLOOKUP(AE317,对应表!$Z:$AA,2,FALSE)&amp;AF317,"")</f>
        <v/>
      </c>
      <c r="BJ317" s="12" t="str">
        <f>_xlfn.IFNA(VLOOKUP(AG317,对应表!$Z:$AA,2,FALSE)&amp;AH317,"")</f>
        <v/>
      </c>
      <c r="BL317">
        <f t="shared" si="149"/>
        <v>6764</v>
      </c>
      <c r="BM317" t="str">
        <f t="shared" si="150"/>
        <v/>
      </c>
    </row>
    <row r="318" spans="8:65" x14ac:dyDescent="0.15">
      <c r="H318" t="s">
        <v>142</v>
      </c>
      <c r="I318">
        <v>19</v>
      </c>
      <c r="J318">
        <v>0.25</v>
      </c>
      <c r="K318" t="str">
        <f t="shared" si="156"/>
        <v>被动生命大lv19</v>
      </c>
      <c r="L318" s="6" t="str">
        <f>Q318&amp;":"&amp;M318&amp;":"&amp;VLOOKUP(N318,对应表!B:C,2,FALSE)&amp;":"&amp;IF(buff!O318="",0,O318)</f>
        <v>20179:100:1:0</v>
      </c>
      <c r="M318">
        <v>100</v>
      </c>
      <c r="N318" s="1" t="s">
        <v>306</v>
      </c>
      <c r="O318">
        <v>0</v>
      </c>
      <c r="Q318">
        <v>20179</v>
      </c>
      <c r="R318" s="4" t="s">
        <v>1282</v>
      </c>
      <c r="S318" s="4" t="str">
        <f t="shared" si="148"/>
        <v>被动生命大lv19</v>
      </c>
      <c r="T318" t="s">
        <v>307</v>
      </c>
      <c r="Y318" t="s">
        <v>1223</v>
      </c>
      <c r="Z318">
        <f>INT(VLOOKUP($I318,角色属性概况!$I:$N,VLOOKUP($H318,对应表!$AD:$AE,2,FALSE),FALSE)*$J318)</f>
        <v>8329</v>
      </c>
      <c r="AI318" s="12" t="str">
        <f t="shared" si="157"/>
        <v>HP:8329</v>
      </c>
      <c r="AR318">
        <v>999</v>
      </c>
      <c r="AU318" s="4"/>
      <c r="AV318" s="4"/>
      <c r="AW318" s="4"/>
      <c r="AX318" s="4"/>
      <c r="AZ318" s="12" t="str">
        <f t="shared" si="158"/>
        <v/>
      </c>
      <c r="BA318" s="12" t="str">
        <f t="shared" si="151"/>
        <v/>
      </c>
      <c r="BB318" s="12" t="str">
        <f t="shared" si="152"/>
        <v/>
      </c>
      <c r="BC318" s="12" t="str">
        <f t="shared" si="153"/>
        <v/>
      </c>
      <c r="BD318" s="12" t="str">
        <f t="shared" si="154"/>
        <v/>
      </c>
      <c r="BE318" s="12" t="str">
        <f t="shared" si="155"/>
        <v/>
      </c>
      <c r="BF318" s="12" t="str">
        <f>_xlfn.IFNA(VLOOKUP(Y318,对应表!$Z:$AA,2,FALSE)&amp;Z318,"")</f>
        <v>HP:8329</v>
      </c>
      <c r="BG318" s="12" t="str">
        <f>_xlfn.IFNA(VLOOKUP(AA318,对应表!$Z:$AA,2,FALSE)&amp;AB318,"")</f>
        <v/>
      </c>
      <c r="BH318" s="12" t="str">
        <f>_xlfn.IFNA(VLOOKUP(AC318,对应表!$Z:$AA,2,FALSE)&amp;AD318,"")</f>
        <v/>
      </c>
      <c r="BI318" s="12" t="str">
        <f>_xlfn.IFNA(VLOOKUP(AE318,对应表!$Z:$AA,2,FALSE)&amp;AF318,"")</f>
        <v/>
      </c>
      <c r="BJ318" s="12" t="str">
        <f>_xlfn.IFNA(VLOOKUP(AG318,对应表!$Z:$AA,2,FALSE)&amp;AH318,"")</f>
        <v/>
      </c>
      <c r="BL318">
        <f t="shared" si="149"/>
        <v>8329</v>
      </c>
      <c r="BM318" t="str">
        <f t="shared" si="150"/>
        <v/>
      </c>
    </row>
    <row r="319" spans="8:65" x14ac:dyDescent="0.15">
      <c r="H319" t="s">
        <v>142</v>
      </c>
      <c r="I319">
        <v>20</v>
      </c>
      <c r="J319">
        <v>0.25</v>
      </c>
      <c r="K319" t="str">
        <f t="shared" si="156"/>
        <v>被动生命大lv20</v>
      </c>
      <c r="L319" s="6" t="str">
        <f>Q319&amp;":"&amp;M319&amp;":"&amp;VLOOKUP(N319,对应表!B:C,2,FALSE)&amp;":"&amp;IF(buff!O319="",0,O319)</f>
        <v>20180:100:1:0</v>
      </c>
      <c r="M319">
        <v>100</v>
      </c>
      <c r="N319" s="1" t="s">
        <v>306</v>
      </c>
      <c r="O319">
        <v>0</v>
      </c>
      <c r="Q319">
        <v>20180</v>
      </c>
      <c r="R319" s="4" t="s">
        <v>1283</v>
      </c>
      <c r="S319" s="4" t="str">
        <f t="shared" si="148"/>
        <v>被动生命大lv20</v>
      </c>
      <c r="T319" t="s">
        <v>307</v>
      </c>
      <c r="Y319" t="s">
        <v>1223</v>
      </c>
      <c r="Z319">
        <f>INT(VLOOKUP($I319,角色属性概况!$I:$N,VLOOKUP($H319,对应表!$AD:$AE,2,FALSE),FALSE)*$J319)</f>
        <v>10255</v>
      </c>
      <c r="AI319" s="12" t="str">
        <f t="shared" si="157"/>
        <v>HP:10255</v>
      </c>
      <c r="AR319">
        <v>999</v>
      </c>
      <c r="AU319" s="4"/>
      <c r="AV319" s="4"/>
      <c r="AW319" s="4"/>
      <c r="AX319" s="4"/>
      <c r="AZ319" s="12" t="str">
        <f t="shared" si="158"/>
        <v/>
      </c>
      <c r="BA319" s="12" t="str">
        <f t="shared" si="151"/>
        <v/>
      </c>
      <c r="BB319" s="12" t="str">
        <f t="shared" si="152"/>
        <v/>
      </c>
      <c r="BC319" s="12" t="str">
        <f t="shared" si="153"/>
        <v/>
      </c>
      <c r="BD319" s="12" t="str">
        <f t="shared" si="154"/>
        <v/>
      </c>
      <c r="BE319" s="12" t="str">
        <f t="shared" si="155"/>
        <v/>
      </c>
      <c r="BF319" s="12" t="str">
        <f>_xlfn.IFNA(VLOOKUP(Y319,对应表!$Z:$AA,2,FALSE)&amp;Z319,"")</f>
        <v>HP:10255</v>
      </c>
      <c r="BG319" s="12" t="str">
        <f>_xlfn.IFNA(VLOOKUP(AA319,对应表!$Z:$AA,2,FALSE)&amp;AB319,"")</f>
        <v/>
      </c>
      <c r="BH319" s="12" t="str">
        <f>_xlfn.IFNA(VLOOKUP(AC319,对应表!$Z:$AA,2,FALSE)&amp;AD319,"")</f>
        <v/>
      </c>
      <c r="BI319" s="12" t="str">
        <f>_xlfn.IFNA(VLOOKUP(AE319,对应表!$Z:$AA,2,FALSE)&amp;AF319,"")</f>
        <v/>
      </c>
      <c r="BJ319" s="12" t="str">
        <f>_xlfn.IFNA(VLOOKUP(AG319,对应表!$Z:$AA,2,FALSE)&amp;AH319,"")</f>
        <v/>
      </c>
      <c r="BL319">
        <f t="shared" si="149"/>
        <v>10255</v>
      </c>
      <c r="BM319" t="str">
        <f t="shared" si="150"/>
        <v/>
      </c>
    </row>
    <row r="320" spans="8:65" x14ac:dyDescent="0.15">
      <c r="K320" t="str">
        <f t="shared" ref="K320:K339" si="159">R320</f>
        <v>被动急速lv1</v>
      </c>
      <c r="L320" s="6" t="str">
        <f>Q320&amp;":"&amp;M320&amp;":"&amp;VLOOKUP(N320,对应表!B:C,2,FALSE)&amp;":"&amp;IF(buff!O320="",0,O320)</f>
        <v>20181:100:1:0</v>
      </c>
      <c r="M320">
        <v>100</v>
      </c>
      <c r="N320" s="1" t="s">
        <v>306</v>
      </c>
      <c r="O320">
        <v>0</v>
      </c>
      <c r="Q320">
        <v>20181</v>
      </c>
      <c r="R320" s="4" t="s">
        <v>1284</v>
      </c>
      <c r="S320" s="4" t="str">
        <f t="shared" si="148"/>
        <v>被动急速lv1</v>
      </c>
      <c r="T320" t="s">
        <v>307</v>
      </c>
      <c r="Y320" t="s">
        <v>422</v>
      </c>
      <c r="Z320">
        <v>5</v>
      </c>
      <c r="AA320" t="s">
        <v>1304</v>
      </c>
      <c r="AB320">
        <v>5</v>
      </c>
      <c r="AI320" s="12" t="str">
        <f t="shared" ref="AI320:AI339" si="160">IF(BF320="","",BF320)&amp;IF(BG320="","","|"&amp;BG320)&amp;IF(BH320="","","|"&amp;BH320)&amp;IF(BI320="","","|"&amp;BI320)&amp;IF(BJ320="","","|"&amp;BJ320)</f>
        <v>HIT:5|SPD_P:5</v>
      </c>
      <c r="AR320">
        <v>999</v>
      </c>
      <c r="AU320" s="4"/>
      <c r="AV320" s="4"/>
      <c r="AW320" s="4"/>
      <c r="AX320" s="4"/>
      <c r="AZ320" s="12" t="str">
        <f t="shared" ref="AZ320:AZ339" si="161">IF(BA320="","",BA320)&amp;IF(BB320="","","|"&amp;BB320)&amp;IF(BC320="","","|"&amp;BC320)&amp;IF(BD320="","","|"&amp;BD320)&amp;IF(BE320="","","|"&amp;BE320)</f>
        <v/>
      </c>
      <c r="BA320" s="12" t="str">
        <f t="shared" si="151"/>
        <v/>
      </c>
      <c r="BB320" s="12" t="str">
        <f t="shared" si="152"/>
        <v/>
      </c>
      <c r="BC320" s="12" t="str">
        <f t="shared" si="153"/>
        <v/>
      </c>
      <c r="BD320" s="12" t="str">
        <f t="shared" si="154"/>
        <v/>
      </c>
      <c r="BE320" s="12" t="str">
        <f t="shared" si="155"/>
        <v/>
      </c>
      <c r="BF320" s="12" t="str">
        <f>_xlfn.IFNA(VLOOKUP(Y320,对应表!$Z:$AA,2,FALSE)&amp;Z320,"")</f>
        <v>HIT:5</v>
      </c>
      <c r="BG320" s="12" t="str">
        <f>_xlfn.IFNA(VLOOKUP(AA320,对应表!$Z:$AA,2,FALSE)&amp;AB320,"")</f>
        <v>SPD_P:5</v>
      </c>
      <c r="BH320" s="12" t="str">
        <f>_xlfn.IFNA(VLOOKUP(AC320,对应表!$Z:$AA,2,FALSE)&amp;AD320,"")</f>
        <v/>
      </c>
      <c r="BI320" s="12" t="str">
        <f>_xlfn.IFNA(VLOOKUP(AE320,对应表!$Z:$AA,2,FALSE)&amp;AF320,"")</f>
        <v/>
      </c>
      <c r="BJ320" s="12" t="str">
        <f>_xlfn.IFNA(VLOOKUP(AG320,对应表!$Z:$AA,2,FALSE)&amp;AH320,"")</f>
        <v/>
      </c>
      <c r="BL320">
        <f t="shared" si="149"/>
        <v>5</v>
      </c>
      <c r="BM320">
        <f t="shared" si="150"/>
        <v>5</v>
      </c>
    </row>
    <row r="321" spans="11:65" x14ac:dyDescent="0.15">
      <c r="K321" t="str">
        <f t="shared" si="159"/>
        <v>被动急速lv2</v>
      </c>
      <c r="L321" s="6" t="str">
        <f>Q321&amp;":"&amp;M321&amp;":"&amp;VLOOKUP(N321,对应表!B:C,2,FALSE)&amp;":"&amp;IF(buff!O321="",0,O321)</f>
        <v>20182:100:1:0</v>
      </c>
      <c r="M321">
        <v>100</v>
      </c>
      <c r="N321" s="1" t="s">
        <v>306</v>
      </c>
      <c r="O321">
        <v>0</v>
      </c>
      <c r="Q321">
        <v>20182</v>
      </c>
      <c r="R321" s="4" t="s">
        <v>1285</v>
      </c>
      <c r="S321" s="4" t="str">
        <f t="shared" si="148"/>
        <v>被动急速lv2</v>
      </c>
      <c r="T321" t="s">
        <v>307</v>
      </c>
      <c r="Y321" t="s">
        <v>422</v>
      </c>
      <c r="Z321">
        <v>6</v>
      </c>
      <c r="AA321" t="s">
        <v>1304</v>
      </c>
      <c r="AB321">
        <v>5</v>
      </c>
      <c r="AI321" s="12" t="str">
        <f t="shared" si="160"/>
        <v>HIT:6|SPD_P:5</v>
      </c>
      <c r="AR321">
        <v>999</v>
      </c>
      <c r="AU321" s="4"/>
      <c r="AV321" s="4"/>
      <c r="AW321" s="4"/>
      <c r="AX321" s="4"/>
      <c r="AZ321" s="12" t="str">
        <f t="shared" si="161"/>
        <v/>
      </c>
      <c r="BA321" s="12" t="str">
        <f t="shared" si="151"/>
        <v/>
      </c>
      <c r="BB321" s="12" t="str">
        <f t="shared" si="152"/>
        <v/>
      </c>
      <c r="BC321" s="12" t="str">
        <f t="shared" si="153"/>
        <v/>
      </c>
      <c r="BD321" s="12" t="str">
        <f t="shared" si="154"/>
        <v/>
      </c>
      <c r="BE321" s="12" t="str">
        <f t="shared" si="155"/>
        <v/>
      </c>
      <c r="BF321" s="12" t="str">
        <f>_xlfn.IFNA(VLOOKUP(Y321,对应表!$Z:$AA,2,FALSE)&amp;Z321,"")</f>
        <v>HIT:6</v>
      </c>
      <c r="BG321" s="12" t="str">
        <f>_xlfn.IFNA(VLOOKUP(AA321,对应表!$Z:$AA,2,FALSE)&amp;AB321,"")</f>
        <v>SPD_P:5</v>
      </c>
      <c r="BH321" s="12" t="str">
        <f>_xlfn.IFNA(VLOOKUP(AC321,对应表!$Z:$AA,2,FALSE)&amp;AD321,"")</f>
        <v/>
      </c>
      <c r="BI321" s="12" t="str">
        <f>_xlfn.IFNA(VLOOKUP(AE321,对应表!$Z:$AA,2,FALSE)&amp;AF321,"")</f>
        <v/>
      </c>
      <c r="BJ321" s="12" t="str">
        <f>_xlfn.IFNA(VLOOKUP(AG321,对应表!$Z:$AA,2,FALSE)&amp;AH321,"")</f>
        <v/>
      </c>
      <c r="BL321">
        <f t="shared" si="149"/>
        <v>6</v>
      </c>
      <c r="BM321">
        <f t="shared" si="150"/>
        <v>5</v>
      </c>
    </row>
    <row r="322" spans="11:65" x14ac:dyDescent="0.15">
      <c r="K322" t="str">
        <f t="shared" si="159"/>
        <v>被动急速lv3</v>
      </c>
      <c r="L322" s="6" t="str">
        <f>Q322&amp;":"&amp;M322&amp;":"&amp;VLOOKUP(N322,对应表!B:C,2,FALSE)&amp;":"&amp;IF(buff!O322="",0,O322)</f>
        <v>20183:100:1:0</v>
      </c>
      <c r="M322">
        <v>100</v>
      </c>
      <c r="N322" s="1" t="s">
        <v>306</v>
      </c>
      <c r="O322">
        <v>0</v>
      </c>
      <c r="Q322">
        <v>20183</v>
      </c>
      <c r="R322" s="4" t="s">
        <v>1286</v>
      </c>
      <c r="S322" s="4" t="str">
        <f t="shared" si="148"/>
        <v>被动急速lv3</v>
      </c>
      <c r="T322" t="s">
        <v>307</v>
      </c>
      <c r="Y322" t="s">
        <v>422</v>
      </c>
      <c r="Z322">
        <v>7</v>
      </c>
      <c r="AA322" t="s">
        <v>1304</v>
      </c>
      <c r="AB322">
        <v>6</v>
      </c>
      <c r="AI322" s="12" t="str">
        <f t="shared" si="160"/>
        <v>HIT:7|SPD_P:6</v>
      </c>
      <c r="AR322">
        <v>999</v>
      </c>
      <c r="AU322" s="4"/>
      <c r="AV322" s="4"/>
      <c r="AW322" s="4"/>
      <c r="AX322" s="4"/>
      <c r="AZ322" s="12" t="str">
        <f t="shared" si="161"/>
        <v/>
      </c>
      <c r="BA322" s="12" t="str">
        <f t="shared" si="151"/>
        <v/>
      </c>
      <c r="BB322" s="12" t="str">
        <f t="shared" si="152"/>
        <v/>
      </c>
      <c r="BC322" s="12" t="str">
        <f t="shared" si="153"/>
        <v/>
      </c>
      <c r="BD322" s="12" t="str">
        <f t="shared" si="154"/>
        <v/>
      </c>
      <c r="BE322" s="12" t="str">
        <f t="shared" si="155"/>
        <v/>
      </c>
      <c r="BF322" s="12" t="str">
        <f>_xlfn.IFNA(VLOOKUP(Y322,对应表!$Z:$AA,2,FALSE)&amp;Z322,"")</f>
        <v>HIT:7</v>
      </c>
      <c r="BG322" s="12" t="str">
        <f>_xlfn.IFNA(VLOOKUP(AA322,对应表!$Z:$AA,2,FALSE)&amp;AB322,"")</f>
        <v>SPD_P:6</v>
      </c>
      <c r="BH322" s="12" t="str">
        <f>_xlfn.IFNA(VLOOKUP(AC322,对应表!$Z:$AA,2,FALSE)&amp;AD322,"")</f>
        <v/>
      </c>
      <c r="BI322" s="12" t="str">
        <f>_xlfn.IFNA(VLOOKUP(AE322,对应表!$Z:$AA,2,FALSE)&amp;AF322,"")</f>
        <v/>
      </c>
      <c r="BJ322" s="12" t="str">
        <f>_xlfn.IFNA(VLOOKUP(AG322,对应表!$Z:$AA,2,FALSE)&amp;AH322,"")</f>
        <v/>
      </c>
      <c r="BL322">
        <f t="shared" si="149"/>
        <v>7</v>
      </c>
      <c r="BM322">
        <f t="shared" si="150"/>
        <v>6</v>
      </c>
    </row>
    <row r="323" spans="11:65" x14ac:dyDescent="0.15">
      <c r="K323" t="str">
        <f t="shared" si="159"/>
        <v>被动急速lv4</v>
      </c>
      <c r="L323" s="6" t="str">
        <f>Q323&amp;":"&amp;M323&amp;":"&amp;VLOOKUP(N323,对应表!B:C,2,FALSE)&amp;":"&amp;IF(buff!O323="",0,O323)</f>
        <v>20184:100:1:0</v>
      </c>
      <c r="M323">
        <v>100</v>
      </c>
      <c r="N323" s="1" t="s">
        <v>306</v>
      </c>
      <c r="O323">
        <v>0</v>
      </c>
      <c r="Q323">
        <v>20184</v>
      </c>
      <c r="R323" s="4" t="s">
        <v>1287</v>
      </c>
      <c r="S323" s="4" t="str">
        <f t="shared" si="148"/>
        <v>被动急速lv4</v>
      </c>
      <c r="T323" t="s">
        <v>307</v>
      </c>
      <c r="Y323" t="s">
        <v>422</v>
      </c>
      <c r="Z323">
        <v>8</v>
      </c>
      <c r="AA323" t="s">
        <v>1304</v>
      </c>
      <c r="AB323">
        <v>6</v>
      </c>
      <c r="AI323" s="12" t="str">
        <f t="shared" si="160"/>
        <v>HIT:8|SPD_P:6</v>
      </c>
      <c r="AR323">
        <v>999</v>
      </c>
      <c r="AU323" s="4"/>
      <c r="AV323" s="4"/>
      <c r="AW323" s="4"/>
      <c r="AX323" s="4"/>
      <c r="AZ323" s="12" t="str">
        <f t="shared" si="161"/>
        <v/>
      </c>
      <c r="BA323" s="12" t="str">
        <f t="shared" si="151"/>
        <v/>
      </c>
      <c r="BB323" s="12" t="str">
        <f t="shared" si="152"/>
        <v/>
      </c>
      <c r="BC323" s="12" t="str">
        <f t="shared" si="153"/>
        <v/>
      </c>
      <c r="BD323" s="12" t="str">
        <f t="shared" si="154"/>
        <v/>
      </c>
      <c r="BE323" s="12" t="str">
        <f t="shared" si="155"/>
        <v/>
      </c>
      <c r="BF323" s="12" t="str">
        <f>_xlfn.IFNA(VLOOKUP(Y323,对应表!$Z:$AA,2,FALSE)&amp;Z323,"")</f>
        <v>HIT:8</v>
      </c>
      <c r="BG323" s="12" t="str">
        <f>_xlfn.IFNA(VLOOKUP(AA323,对应表!$Z:$AA,2,FALSE)&amp;AB323,"")</f>
        <v>SPD_P:6</v>
      </c>
      <c r="BH323" s="12" t="str">
        <f>_xlfn.IFNA(VLOOKUP(AC323,对应表!$Z:$AA,2,FALSE)&amp;AD323,"")</f>
        <v/>
      </c>
      <c r="BI323" s="12" t="str">
        <f>_xlfn.IFNA(VLOOKUP(AE323,对应表!$Z:$AA,2,FALSE)&amp;AF323,"")</f>
        <v/>
      </c>
      <c r="BJ323" s="12" t="str">
        <f>_xlfn.IFNA(VLOOKUP(AG323,对应表!$Z:$AA,2,FALSE)&amp;AH323,"")</f>
        <v/>
      </c>
      <c r="BL323">
        <f t="shared" si="149"/>
        <v>8</v>
      </c>
      <c r="BM323">
        <f t="shared" si="150"/>
        <v>6</v>
      </c>
    </row>
    <row r="324" spans="11:65" x14ac:dyDescent="0.15">
      <c r="K324" t="str">
        <f t="shared" si="159"/>
        <v>被动急速lv5</v>
      </c>
      <c r="L324" s="6" t="str">
        <f>Q324&amp;":"&amp;M324&amp;":"&amp;VLOOKUP(N324,对应表!B:C,2,FALSE)&amp;":"&amp;IF(buff!O324="",0,O324)</f>
        <v>20185:100:1:0</v>
      </c>
      <c r="M324">
        <v>100</v>
      </c>
      <c r="N324" s="1" t="s">
        <v>306</v>
      </c>
      <c r="O324">
        <v>0</v>
      </c>
      <c r="Q324">
        <v>20185</v>
      </c>
      <c r="R324" s="4" t="s">
        <v>1288</v>
      </c>
      <c r="S324" s="4" t="str">
        <f t="shared" si="148"/>
        <v>被动急速lv5</v>
      </c>
      <c r="T324" t="s">
        <v>307</v>
      </c>
      <c r="Y324" t="s">
        <v>422</v>
      </c>
      <c r="Z324">
        <v>9</v>
      </c>
      <c r="AA324" t="s">
        <v>1304</v>
      </c>
      <c r="AB324">
        <f>AB322+1</f>
        <v>7</v>
      </c>
      <c r="AI324" s="12" t="str">
        <f t="shared" si="160"/>
        <v>HIT:9|SPD_P:7</v>
      </c>
      <c r="AR324">
        <v>999</v>
      </c>
      <c r="AU324" s="4"/>
      <c r="AV324" s="4"/>
      <c r="AW324" s="4"/>
      <c r="AX324" s="4"/>
      <c r="AZ324" s="12" t="str">
        <f t="shared" si="161"/>
        <v/>
      </c>
      <c r="BA324" s="12" t="str">
        <f t="shared" si="151"/>
        <v/>
      </c>
      <c r="BB324" s="12" t="str">
        <f t="shared" si="152"/>
        <v/>
      </c>
      <c r="BC324" s="12" t="str">
        <f t="shared" si="153"/>
        <v/>
      </c>
      <c r="BD324" s="12" t="str">
        <f t="shared" si="154"/>
        <v/>
      </c>
      <c r="BE324" s="12" t="str">
        <f t="shared" si="155"/>
        <v/>
      </c>
      <c r="BF324" s="12" t="str">
        <f>_xlfn.IFNA(VLOOKUP(Y324,对应表!$Z:$AA,2,FALSE)&amp;Z324,"")</f>
        <v>HIT:9</v>
      </c>
      <c r="BG324" s="12" t="str">
        <f>_xlfn.IFNA(VLOOKUP(AA324,对应表!$Z:$AA,2,FALSE)&amp;AB324,"")</f>
        <v>SPD_P:7</v>
      </c>
      <c r="BH324" s="12" t="str">
        <f>_xlfn.IFNA(VLOOKUP(AC324,对应表!$Z:$AA,2,FALSE)&amp;AD324,"")</f>
        <v/>
      </c>
      <c r="BI324" s="12" t="str">
        <f>_xlfn.IFNA(VLOOKUP(AE324,对应表!$Z:$AA,2,FALSE)&amp;AF324,"")</f>
        <v/>
      </c>
      <c r="BJ324" s="12" t="str">
        <f>_xlfn.IFNA(VLOOKUP(AG324,对应表!$Z:$AA,2,FALSE)&amp;AH324,"")</f>
        <v/>
      </c>
      <c r="BL324">
        <f t="shared" si="149"/>
        <v>9</v>
      </c>
      <c r="BM324">
        <f t="shared" si="150"/>
        <v>7</v>
      </c>
    </row>
    <row r="325" spans="11:65" x14ac:dyDescent="0.15">
      <c r="K325" t="str">
        <f t="shared" si="159"/>
        <v>被动急速lv6</v>
      </c>
      <c r="L325" s="6" t="str">
        <f>Q325&amp;":"&amp;M325&amp;":"&amp;VLOOKUP(N325,对应表!B:C,2,FALSE)&amp;":"&amp;IF(buff!O325="",0,O325)</f>
        <v>20186:100:1:0</v>
      </c>
      <c r="M325">
        <v>100</v>
      </c>
      <c r="N325" s="1" t="s">
        <v>306</v>
      </c>
      <c r="O325">
        <v>0</v>
      </c>
      <c r="Q325">
        <v>20186</v>
      </c>
      <c r="R325" s="4" t="s">
        <v>1289</v>
      </c>
      <c r="S325" s="4" t="str">
        <f t="shared" ref="S325:S388" si="162">R325</f>
        <v>被动急速lv6</v>
      </c>
      <c r="T325" t="s">
        <v>307</v>
      </c>
      <c r="Y325" t="s">
        <v>422</v>
      </c>
      <c r="Z325">
        <v>10</v>
      </c>
      <c r="AA325" t="s">
        <v>1304</v>
      </c>
      <c r="AB325">
        <f t="shared" ref="AB325:AB331" si="163">AB323+1</f>
        <v>7</v>
      </c>
      <c r="AI325" s="12" t="str">
        <f t="shared" si="160"/>
        <v>HIT:10|SPD_P:7</v>
      </c>
      <c r="AR325">
        <v>999</v>
      </c>
      <c r="AU325" s="4"/>
      <c r="AV325" s="4"/>
      <c r="AW325" s="4"/>
      <c r="AX325" s="4"/>
      <c r="AZ325" s="12" t="str">
        <f t="shared" si="161"/>
        <v/>
      </c>
      <c r="BA325" s="12" t="str">
        <f t="shared" si="151"/>
        <v/>
      </c>
      <c r="BB325" s="12" t="str">
        <f t="shared" si="152"/>
        <v/>
      </c>
      <c r="BC325" s="12" t="str">
        <f t="shared" si="153"/>
        <v/>
      </c>
      <c r="BD325" s="12" t="str">
        <f t="shared" si="154"/>
        <v/>
      </c>
      <c r="BE325" s="12" t="str">
        <f t="shared" si="155"/>
        <v/>
      </c>
      <c r="BF325" s="12" t="str">
        <f>_xlfn.IFNA(VLOOKUP(Y325,对应表!$Z:$AA,2,FALSE)&amp;Z325,"")</f>
        <v>HIT:10</v>
      </c>
      <c r="BG325" s="12" t="str">
        <f>_xlfn.IFNA(VLOOKUP(AA325,对应表!$Z:$AA,2,FALSE)&amp;AB325,"")</f>
        <v>SPD_P:7</v>
      </c>
      <c r="BH325" s="12" t="str">
        <f>_xlfn.IFNA(VLOOKUP(AC325,对应表!$Z:$AA,2,FALSE)&amp;AD325,"")</f>
        <v/>
      </c>
      <c r="BI325" s="12" t="str">
        <f>_xlfn.IFNA(VLOOKUP(AE325,对应表!$Z:$AA,2,FALSE)&amp;AF325,"")</f>
        <v/>
      </c>
      <c r="BJ325" s="12" t="str">
        <f>_xlfn.IFNA(VLOOKUP(AG325,对应表!$Z:$AA,2,FALSE)&amp;AH325,"")</f>
        <v/>
      </c>
      <c r="BL325">
        <f t="shared" si="149"/>
        <v>10</v>
      </c>
      <c r="BM325">
        <f t="shared" si="150"/>
        <v>7</v>
      </c>
    </row>
    <row r="326" spans="11:65" x14ac:dyDescent="0.15">
      <c r="K326" t="str">
        <f t="shared" si="159"/>
        <v>被动急速lv7</v>
      </c>
      <c r="L326" s="6" t="str">
        <f>Q326&amp;":"&amp;M326&amp;":"&amp;VLOOKUP(N326,对应表!B:C,2,FALSE)&amp;":"&amp;IF(buff!O326="",0,O326)</f>
        <v>20187:100:1:0</v>
      </c>
      <c r="M326">
        <v>100</v>
      </c>
      <c r="N326" s="1" t="s">
        <v>306</v>
      </c>
      <c r="O326">
        <v>0</v>
      </c>
      <c r="Q326">
        <v>20187</v>
      </c>
      <c r="R326" s="4" t="s">
        <v>1290</v>
      </c>
      <c r="S326" s="4" t="str">
        <f t="shared" si="162"/>
        <v>被动急速lv7</v>
      </c>
      <c r="T326" t="s">
        <v>307</v>
      </c>
      <c r="Y326" t="s">
        <v>422</v>
      </c>
      <c r="Z326">
        <v>11</v>
      </c>
      <c r="AA326" t="s">
        <v>1304</v>
      </c>
      <c r="AB326">
        <f t="shared" si="163"/>
        <v>8</v>
      </c>
      <c r="AI326" s="12" t="str">
        <f t="shared" si="160"/>
        <v>HIT:11|SPD_P:8</v>
      </c>
      <c r="AR326">
        <v>999</v>
      </c>
      <c r="AU326" s="4"/>
      <c r="AV326" s="4"/>
      <c r="AW326" s="4"/>
      <c r="AX326" s="4"/>
      <c r="AZ326" s="12" t="str">
        <f t="shared" si="161"/>
        <v/>
      </c>
      <c r="BA326" s="12" t="str">
        <f t="shared" si="151"/>
        <v/>
      </c>
      <c r="BB326" s="12" t="str">
        <f t="shared" si="152"/>
        <v/>
      </c>
      <c r="BC326" s="12" t="str">
        <f t="shared" si="153"/>
        <v/>
      </c>
      <c r="BD326" s="12" t="str">
        <f t="shared" si="154"/>
        <v/>
      </c>
      <c r="BE326" s="12" t="str">
        <f t="shared" si="155"/>
        <v/>
      </c>
      <c r="BF326" s="12" t="str">
        <f>_xlfn.IFNA(VLOOKUP(Y326,对应表!$Z:$AA,2,FALSE)&amp;Z326,"")</f>
        <v>HIT:11</v>
      </c>
      <c r="BG326" s="12" t="str">
        <f>_xlfn.IFNA(VLOOKUP(AA326,对应表!$Z:$AA,2,FALSE)&amp;AB326,"")</f>
        <v>SPD_P:8</v>
      </c>
      <c r="BH326" s="12" t="str">
        <f>_xlfn.IFNA(VLOOKUP(AC326,对应表!$Z:$AA,2,FALSE)&amp;AD326,"")</f>
        <v/>
      </c>
      <c r="BI326" s="12" t="str">
        <f>_xlfn.IFNA(VLOOKUP(AE326,对应表!$Z:$AA,2,FALSE)&amp;AF326,"")</f>
        <v/>
      </c>
      <c r="BJ326" s="12" t="str">
        <f>_xlfn.IFNA(VLOOKUP(AG326,对应表!$Z:$AA,2,FALSE)&amp;AH326,"")</f>
        <v/>
      </c>
      <c r="BL326">
        <f t="shared" si="149"/>
        <v>11</v>
      </c>
      <c r="BM326">
        <f t="shared" si="150"/>
        <v>8</v>
      </c>
    </row>
    <row r="327" spans="11:65" x14ac:dyDescent="0.15">
      <c r="K327" t="str">
        <f t="shared" si="159"/>
        <v>被动急速lv8</v>
      </c>
      <c r="L327" s="6" t="str">
        <f>Q327&amp;":"&amp;M327&amp;":"&amp;VLOOKUP(N327,对应表!B:C,2,FALSE)&amp;":"&amp;IF(buff!O327="",0,O327)</f>
        <v>20188:100:1:0</v>
      </c>
      <c r="M327">
        <v>100</v>
      </c>
      <c r="N327" s="1" t="s">
        <v>306</v>
      </c>
      <c r="O327">
        <v>0</v>
      </c>
      <c r="Q327">
        <v>20188</v>
      </c>
      <c r="R327" s="4" t="s">
        <v>1291</v>
      </c>
      <c r="S327" s="4" t="str">
        <f t="shared" si="162"/>
        <v>被动急速lv8</v>
      </c>
      <c r="T327" t="s">
        <v>307</v>
      </c>
      <c r="Y327" t="s">
        <v>422</v>
      </c>
      <c r="Z327">
        <v>12</v>
      </c>
      <c r="AA327" t="s">
        <v>1304</v>
      </c>
      <c r="AB327">
        <f t="shared" si="163"/>
        <v>8</v>
      </c>
      <c r="AI327" s="12" t="str">
        <f t="shared" si="160"/>
        <v>HIT:12|SPD_P:8</v>
      </c>
      <c r="AR327">
        <v>999</v>
      </c>
      <c r="AU327" s="4"/>
      <c r="AV327" s="4"/>
      <c r="AW327" s="4"/>
      <c r="AX327" s="4"/>
      <c r="AZ327" s="12" t="str">
        <f t="shared" si="161"/>
        <v/>
      </c>
      <c r="BA327" s="12" t="str">
        <f t="shared" si="151"/>
        <v/>
      </c>
      <c r="BB327" s="12" t="str">
        <f t="shared" si="152"/>
        <v/>
      </c>
      <c r="BC327" s="12" t="str">
        <f t="shared" si="153"/>
        <v/>
      </c>
      <c r="BD327" s="12" t="str">
        <f t="shared" si="154"/>
        <v/>
      </c>
      <c r="BE327" s="12" t="str">
        <f t="shared" si="155"/>
        <v/>
      </c>
      <c r="BF327" s="12" t="str">
        <f>_xlfn.IFNA(VLOOKUP(Y327,对应表!$Z:$AA,2,FALSE)&amp;Z327,"")</f>
        <v>HIT:12</v>
      </c>
      <c r="BG327" s="12" t="str">
        <f>_xlfn.IFNA(VLOOKUP(AA327,对应表!$Z:$AA,2,FALSE)&amp;AB327,"")</f>
        <v>SPD_P:8</v>
      </c>
      <c r="BH327" s="12" t="str">
        <f>_xlfn.IFNA(VLOOKUP(AC327,对应表!$Z:$AA,2,FALSE)&amp;AD327,"")</f>
        <v/>
      </c>
      <c r="BI327" s="12" t="str">
        <f>_xlfn.IFNA(VLOOKUP(AE327,对应表!$Z:$AA,2,FALSE)&amp;AF327,"")</f>
        <v/>
      </c>
      <c r="BJ327" s="12" t="str">
        <f>_xlfn.IFNA(VLOOKUP(AG327,对应表!$Z:$AA,2,FALSE)&amp;AH327,"")</f>
        <v/>
      </c>
      <c r="BL327">
        <f t="shared" si="149"/>
        <v>12</v>
      </c>
      <c r="BM327">
        <f t="shared" si="150"/>
        <v>8</v>
      </c>
    </row>
    <row r="328" spans="11:65" x14ac:dyDescent="0.15">
      <c r="K328" t="str">
        <f t="shared" si="159"/>
        <v>被动急速lv9</v>
      </c>
      <c r="L328" s="6" t="str">
        <f>Q328&amp;":"&amp;M328&amp;":"&amp;VLOOKUP(N328,对应表!B:C,2,FALSE)&amp;":"&amp;IF(buff!O328="",0,O328)</f>
        <v>20189:100:1:0</v>
      </c>
      <c r="M328">
        <v>100</v>
      </c>
      <c r="N328" s="1" t="s">
        <v>306</v>
      </c>
      <c r="O328">
        <v>0</v>
      </c>
      <c r="Q328">
        <v>20189</v>
      </c>
      <c r="R328" s="4" t="s">
        <v>1292</v>
      </c>
      <c r="S328" s="4" t="str">
        <f t="shared" si="162"/>
        <v>被动急速lv9</v>
      </c>
      <c r="T328" t="s">
        <v>307</v>
      </c>
      <c r="Y328" t="s">
        <v>422</v>
      </c>
      <c r="Z328">
        <v>13</v>
      </c>
      <c r="AA328" t="s">
        <v>1304</v>
      </c>
      <c r="AB328">
        <f t="shared" si="163"/>
        <v>9</v>
      </c>
      <c r="AI328" s="12" t="str">
        <f t="shared" si="160"/>
        <v>HIT:13|SPD_P:9</v>
      </c>
      <c r="AR328">
        <v>999</v>
      </c>
      <c r="AU328" s="4"/>
      <c r="AV328" s="4"/>
      <c r="AW328" s="4"/>
      <c r="AX328" s="4"/>
      <c r="AZ328" s="12" t="str">
        <f t="shared" si="161"/>
        <v/>
      </c>
      <c r="BA328" s="12" t="str">
        <f t="shared" si="151"/>
        <v/>
      </c>
      <c r="BB328" s="12" t="str">
        <f t="shared" si="152"/>
        <v/>
      </c>
      <c r="BC328" s="12" t="str">
        <f t="shared" si="153"/>
        <v/>
      </c>
      <c r="BD328" s="12" t="str">
        <f t="shared" si="154"/>
        <v/>
      </c>
      <c r="BE328" s="12" t="str">
        <f t="shared" si="155"/>
        <v/>
      </c>
      <c r="BF328" s="12" t="str">
        <f>_xlfn.IFNA(VLOOKUP(Y328,对应表!$Z:$AA,2,FALSE)&amp;Z328,"")</f>
        <v>HIT:13</v>
      </c>
      <c r="BG328" s="12" t="str">
        <f>_xlfn.IFNA(VLOOKUP(AA328,对应表!$Z:$AA,2,FALSE)&amp;AB328,"")</f>
        <v>SPD_P:9</v>
      </c>
      <c r="BH328" s="12" t="str">
        <f>_xlfn.IFNA(VLOOKUP(AC328,对应表!$Z:$AA,2,FALSE)&amp;AD328,"")</f>
        <v/>
      </c>
      <c r="BI328" s="12" t="str">
        <f>_xlfn.IFNA(VLOOKUP(AE328,对应表!$Z:$AA,2,FALSE)&amp;AF328,"")</f>
        <v/>
      </c>
      <c r="BJ328" s="12" t="str">
        <f>_xlfn.IFNA(VLOOKUP(AG328,对应表!$Z:$AA,2,FALSE)&amp;AH328,"")</f>
        <v/>
      </c>
      <c r="BL328">
        <f t="shared" si="149"/>
        <v>13</v>
      </c>
      <c r="BM328">
        <f t="shared" si="150"/>
        <v>9</v>
      </c>
    </row>
    <row r="329" spans="11:65" x14ac:dyDescent="0.15">
      <c r="K329" t="str">
        <f t="shared" si="159"/>
        <v>被动急速lv10</v>
      </c>
      <c r="L329" s="6" t="str">
        <f>Q329&amp;":"&amp;M329&amp;":"&amp;VLOOKUP(N329,对应表!B:C,2,FALSE)&amp;":"&amp;IF(buff!O329="",0,O329)</f>
        <v>20190:100:1:0</v>
      </c>
      <c r="M329">
        <v>100</v>
      </c>
      <c r="N329" s="1" t="s">
        <v>306</v>
      </c>
      <c r="O329">
        <v>0</v>
      </c>
      <c r="Q329">
        <v>20190</v>
      </c>
      <c r="R329" s="4" t="s">
        <v>1293</v>
      </c>
      <c r="S329" s="4" t="str">
        <f t="shared" si="162"/>
        <v>被动急速lv10</v>
      </c>
      <c r="T329" t="s">
        <v>307</v>
      </c>
      <c r="Y329" t="s">
        <v>422</v>
      </c>
      <c r="Z329">
        <v>14</v>
      </c>
      <c r="AA329" t="s">
        <v>1304</v>
      </c>
      <c r="AB329">
        <f t="shared" si="163"/>
        <v>9</v>
      </c>
      <c r="AI329" s="12" t="str">
        <f t="shared" si="160"/>
        <v>HIT:14|SPD_P:9</v>
      </c>
      <c r="AR329">
        <v>999</v>
      </c>
      <c r="AU329" s="4"/>
      <c r="AV329" s="4"/>
      <c r="AW329" s="4"/>
      <c r="AX329" s="4"/>
      <c r="AZ329" s="12" t="str">
        <f t="shared" si="161"/>
        <v/>
      </c>
      <c r="BA329" s="12" t="str">
        <f t="shared" si="151"/>
        <v/>
      </c>
      <c r="BB329" s="12" t="str">
        <f t="shared" si="152"/>
        <v/>
      </c>
      <c r="BC329" s="12" t="str">
        <f t="shared" si="153"/>
        <v/>
      </c>
      <c r="BD329" s="12" t="str">
        <f t="shared" si="154"/>
        <v/>
      </c>
      <c r="BE329" s="12" t="str">
        <f t="shared" si="155"/>
        <v/>
      </c>
      <c r="BF329" s="12" t="str">
        <f>_xlfn.IFNA(VLOOKUP(Y329,对应表!$Z:$AA,2,FALSE)&amp;Z329,"")</f>
        <v>HIT:14</v>
      </c>
      <c r="BG329" s="12" t="str">
        <f>_xlfn.IFNA(VLOOKUP(AA329,对应表!$Z:$AA,2,FALSE)&amp;AB329,"")</f>
        <v>SPD_P:9</v>
      </c>
      <c r="BH329" s="12" t="str">
        <f>_xlfn.IFNA(VLOOKUP(AC329,对应表!$Z:$AA,2,FALSE)&amp;AD329,"")</f>
        <v/>
      </c>
      <c r="BI329" s="12" t="str">
        <f>_xlfn.IFNA(VLOOKUP(AE329,对应表!$Z:$AA,2,FALSE)&amp;AF329,"")</f>
        <v/>
      </c>
      <c r="BJ329" s="12" t="str">
        <f>_xlfn.IFNA(VLOOKUP(AG329,对应表!$Z:$AA,2,FALSE)&amp;AH329,"")</f>
        <v/>
      </c>
      <c r="BL329">
        <f t="shared" si="149"/>
        <v>14</v>
      </c>
      <c r="BM329">
        <f t="shared" si="150"/>
        <v>9</v>
      </c>
    </row>
    <row r="330" spans="11:65" x14ac:dyDescent="0.15">
      <c r="K330" t="str">
        <f t="shared" si="159"/>
        <v>被动急速lv11</v>
      </c>
      <c r="L330" s="6" t="str">
        <f>Q330&amp;":"&amp;M330&amp;":"&amp;VLOOKUP(N330,对应表!B:C,2,FALSE)&amp;":"&amp;IF(buff!O330="",0,O330)</f>
        <v>20191:100:1:0</v>
      </c>
      <c r="M330">
        <v>100</v>
      </c>
      <c r="N330" s="1" t="s">
        <v>306</v>
      </c>
      <c r="O330">
        <v>0</v>
      </c>
      <c r="Q330">
        <v>20191</v>
      </c>
      <c r="R330" s="4" t="s">
        <v>1294</v>
      </c>
      <c r="S330" s="4" t="str">
        <f t="shared" si="162"/>
        <v>被动急速lv11</v>
      </c>
      <c r="T330" t="s">
        <v>307</v>
      </c>
      <c r="Y330" t="s">
        <v>422</v>
      </c>
      <c r="Z330">
        <v>15</v>
      </c>
      <c r="AA330" t="s">
        <v>1304</v>
      </c>
      <c r="AB330">
        <f t="shared" si="163"/>
        <v>10</v>
      </c>
      <c r="AI330" s="12" t="str">
        <f t="shared" si="160"/>
        <v>HIT:15|SPD_P:10</v>
      </c>
      <c r="AR330">
        <v>999</v>
      </c>
      <c r="AU330" s="4"/>
      <c r="AV330" s="4"/>
      <c r="AW330" s="4"/>
      <c r="AX330" s="4"/>
      <c r="AZ330" s="12" t="str">
        <f t="shared" si="161"/>
        <v/>
      </c>
      <c r="BA330" s="12" t="str">
        <f t="shared" si="151"/>
        <v/>
      </c>
      <c r="BB330" s="12" t="str">
        <f t="shared" si="152"/>
        <v/>
      </c>
      <c r="BC330" s="12" t="str">
        <f t="shared" si="153"/>
        <v/>
      </c>
      <c r="BD330" s="12" t="str">
        <f t="shared" si="154"/>
        <v/>
      </c>
      <c r="BE330" s="12" t="str">
        <f t="shared" si="155"/>
        <v/>
      </c>
      <c r="BF330" s="12" t="str">
        <f>_xlfn.IFNA(VLOOKUP(Y330,对应表!$Z:$AA,2,FALSE)&amp;Z330,"")</f>
        <v>HIT:15</v>
      </c>
      <c r="BG330" s="12" t="str">
        <f>_xlfn.IFNA(VLOOKUP(AA330,对应表!$Z:$AA,2,FALSE)&amp;AB330,"")</f>
        <v>SPD_P:10</v>
      </c>
      <c r="BH330" s="12" t="str">
        <f>_xlfn.IFNA(VLOOKUP(AC330,对应表!$Z:$AA,2,FALSE)&amp;AD330,"")</f>
        <v/>
      </c>
      <c r="BI330" s="12" t="str">
        <f>_xlfn.IFNA(VLOOKUP(AE330,对应表!$Z:$AA,2,FALSE)&amp;AF330,"")</f>
        <v/>
      </c>
      <c r="BJ330" s="12" t="str">
        <f>_xlfn.IFNA(VLOOKUP(AG330,对应表!$Z:$AA,2,FALSE)&amp;AH330,"")</f>
        <v/>
      </c>
      <c r="BL330">
        <f t="shared" ref="BL330:BL393" si="164">IF(Z330="",IF(U330="",AO330,U330),Z330)</f>
        <v>15</v>
      </c>
      <c r="BM330">
        <f t="shared" ref="BM330:BM393" si="165">IF(AB330="","",AB330)</f>
        <v>10</v>
      </c>
    </row>
    <row r="331" spans="11:65" x14ac:dyDescent="0.15">
      <c r="K331" t="str">
        <f t="shared" si="159"/>
        <v>被动急速lv12</v>
      </c>
      <c r="L331" s="6" t="str">
        <f>Q331&amp;":"&amp;M331&amp;":"&amp;VLOOKUP(N331,对应表!B:C,2,FALSE)&amp;":"&amp;IF(buff!O331="",0,O331)</f>
        <v>20192:100:1:0</v>
      </c>
      <c r="M331">
        <v>100</v>
      </c>
      <c r="N331" s="1" t="s">
        <v>306</v>
      </c>
      <c r="O331">
        <v>0</v>
      </c>
      <c r="Q331">
        <v>20192</v>
      </c>
      <c r="R331" s="4" t="s">
        <v>1295</v>
      </c>
      <c r="S331" s="4" t="str">
        <f t="shared" si="162"/>
        <v>被动急速lv12</v>
      </c>
      <c r="T331" t="s">
        <v>307</v>
      </c>
      <c r="Y331" t="s">
        <v>422</v>
      </c>
      <c r="Z331">
        <v>16</v>
      </c>
      <c r="AA331" t="s">
        <v>1304</v>
      </c>
      <c r="AB331">
        <f t="shared" si="163"/>
        <v>10</v>
      </c>
      <c r="AI331" s="12" t="str">
        <f t="shared" si="160"/>
        <v>HIT:16|SPD_P:10</v>
      </c>
      <c r="AR331">
        <v>999</v>
      </c>
      <c r="AU331" s="4"/>
      <c r="AV331" s="4"/>
      <c r="AW331" s="4"/>
      <c r="AX331" s="4"/>
      <c r="AZ331" s="12" t="str">
        <f t="shared" si="161"/>
        <v/>
      </c>
      <c r="BA331" s="12" t="str">
        <f t="shared" si="151"/>
        <v/>
      </c>
      <c r="BB331" s="12" t="str">
        <f t="shared" si="152"/>
        <v/>
      </c>
      <c r="BC331" s="12" t="str">
        <f t="shared" si="153"/>
        <v/>
      </c>
      <c r="BD331" s="12" t="str">
        <f t="shared" si="154"/>
        <v/>
      </c>
      <c r="BE331" s="12" t="str">
        <f t="shared" si="155"/>
        <v/>
      </c>
      <c r="BF331" s="12" t="str">
        <f>_xlfn.IFNA(VLOOKUP(Y331,对应表!$Z:$AA,2,FALSE)&amp;Z331,"")</f>
        <v>HIT:16</v>
      </c>
      <c r="BG331" s="12" t="str">
        <f>_xlfn.IFNA(VLOOKUP(AA331,对应表!$Z:$AA,2,FALSE)&amp;AB331,"")</f>
        <v>SPD_P:10</v>
      </c>
      <c r="BH331" s="12" t="str">
        <f>_xlfn.IFNA(VLOOKUP(AC331,对应表!$Z:$AA,2,FALSE)&amp;AD331,"")</f>
        <v/>
      </c>
      <c r="BI331" s="12" t="str">
        <f>_xlfn.IFNA(VLOOKUP(AE331,对应表!$Z:$AA,2,FALSE)&amp;AF331,"")</f>
        <v/>
      </c>
      <c r="BJ331" s="12" t="str">
        <f>_xlfn.IFNA(VLOOKUP(AG331,对应表!$Z:$AA,2,FALSE)&amp;AH331,"")</f>
        <v/>
      </c>
      <c r="BL331">
        <f t="shared" si="164"/>
        <v>16</v>
      </c>
      <c r="BM331">
        <f t="shared" si="165"/>
        <v>10</v>
      </c>
    </row>
    <row r="332" spans="11:65" x14ac:dyDescent="0.15">
      <c r="K332" t="str">
        <f t="shared" si="159"/>
        <v>被动急速lv13</v>
      </c>
      <c r="L332" s="6" t="str">
        <f>Q332&amp;":"&amp;M332&amp;":"&amp;VLOOKUP(N332,对应表!B:C,2,FALSE)&amp;":"&amp;IF(buff!O332="",0,O332)</f>
        <v>20193:100:1:0</v>
      </c>
      <c r="M332">
        <v>100</v>
      </c>
      <c r="N332" s="1" t="s">
        <v>306</v>
      </c>
      <c r="O332">
        <v>0</v>
      </c>
      <c r="Q332">
        <v>20193</v>
      </c>
      <c r="R332" s="4" t="s">
        <v>1296</v>
      </c>
      <c r="S332" s="4" t="str">
        <f t="shared" si="162"/>
        <v>被动急速lv13</v>
      </c>
      <c r="T332" t="s">
        <v>307</v>
      </c>
      <c r="Y332" t="s">
        <v>422</v>
      </c>
      <c r="Z332">
        <v>17</v>
      </c>
      <c r="AA332" t="s">
        <v>1304</v>
      </c>
      <c r="AB332">
        <v>10</v>
      </c>
      <c r="AI332" s="12" t="str">
        <f t="shared" si="160"/>
        <v>HIT:17|SPD_P:10</v>
      </c>
      <c r="AR332">
        <v>999</v>
      </c>
      <c r="AU332" s="4"/>
      <c r="AV332" s="4"/>
      <c r="AW332" s="4"/>
      <c r="AX332" s="4"/>
      <c r="AZ332" s="12" t="str">
        <f t="shared" si="161"/>
        <v/>
      </c>
      <c r="BA332" s="12" t="str">
        <f t="shared" ref="BA332:BA395" si="166">IF(_xlfn.IFNA(VLOOKUP(AU332,$K:$L,2,FALSE),"")=0,"",_xlfn.IFNA(VLOOKUP(AU332,$K:$L,2,FALSE),""))</f>
        <v/>
      </c>
      <c r="BB332" s="12" t="str">
        <f t="shared" ref="BB332:BB395" si="167">IF(_xlfn.IFNA(VLOOKUP(AV332,$K:$L,2,FALSE),"")=0,"",_xlfn.IFNA(VLOOKUP(AV332,$K:$L,2,FALSE),""))</f>
        <v/>
      </c>
      <c r="BC332" s="12" t="str">
        <f t="shared" ref="BC332:BC395" si="168">IF(_xlfn.IFNA(VLOOKUP(AW332,$K:$L,2,FALSE),"")=0,"",_xlfn.IFNA(VLOOKUP(AW332,$K:$L,2,FALSE),""))</f>
        <v/>
      </c>
      <c r="BD332" s="12" t="str">
        <f t="shared" ref="BD332:BD395" si="169">IF(_xlfn.IFNA(VLOOKUP(AX332,$K:$L,2,FALSE),"")=0,"",_xlfn.IFNA(VLOOKUP(AX332,$K:$L,2,FALSE),""))</f>
        <v/>
      </c>
      <c r="BE332" s="12" t="str">
        <f t="shared" ref="BE332:BE395" si="170">IF(_xlfn.IFNA(VLOOKUP(AY332,$K:$L,2,FALSE),"")=0,"",_xlfn.IFNA(VLOOKUP(AY332,$K:$L,2,FALSE),""))</f>
        <v/>
      </c>
      <c r="BF332" s="12" t="str">
        <f>_xlfn.IFNA(VLOOKUP(Y332,对应表!$Z:$AA,2,FALSE)&amp;Z332,"")</f>
        <v>HIT:17</v>
      </c>
      <c r="BG332" s="12" t="str">
        <f>_xlfn.IFNA(VLOOKUP(AA332,对应表!$Z:$AA,2,FALSE)&amp;AB332,"")</f>
        <v>SPD_P:10</v>
      </c>
      <c r="BH332" s="12" t="str">
        <f>_xlfn.IFNA(VLOOKUP(AC332,对应表!$Z:$AA,2,FALSE)&amp;AD332,"")</f>
        <v/>
      </c>
      <c r="BI332" s="12" t="str">
        <f>_xlfn.IFNA(VLOOKUP(AE332,对应表!$Z:$AA,2,FALSE)&amp;AF332,"")</f>
        <v/>
      </c>
      <c r="BJ332" s="12" t="str">
        <f>_xlfn.IFNA(VLOOKUP(AG332,对应表!$Z:$AA,2,FALSE)&amp;AH332,"")</f>
        <v/>
      </c>
      <c r="BL332">
        <f t="shared" si="164"/>
        <v>17</v>
      </c>
      <c r="BM332">
        <f t="shared" si="165"/>
        <v>10</v>
      </c>
    </row>
    <row r="333" spans="11:65" x14ac:dyDescent="0.15">
      <c r="K333" t="str">
        <f t="shared" si="159"/>
        <v>被动急速lv14</v>
      </c>
      <c r="L333" s="6" t="str">
        <f>Q333&amp;":"&amp;M333&amp;":"&amp;VLOOKUP(N333,对应表!B:C,2,FALSE)&amp;":"&amp;IF(buff!O333="",0,O333)</f>
        <v>20194:100:1:0</v>
      </c>
      <c r="M333">
        <v>100</v>
      </c>
      <c r="N333" s="1" t="s">
        <v>306</v>
      </c>
      <c r="O333">
        <v>0</v>
      </c>
      <c r="Q333">
        <v>20194</v>
      </c>
      <c r="R333" s="4" t="s">
        <v>1297</v>
      </c>
      <c r="S333" s="4" t="str">
        <f t="shared" si="162"/>
        <v>被动急速lv14</v>
      </c>
      <c r="T333" t="s">
        <v>307</v>
      </c>
      <c r="Y333" t="s">
        <v>422</v>
      </c>
      <c r="Z333">
        <v>18</v>
      </c>
      <c r="AA333" t="s">
        <v>1304</v>
      </c>
      <c r="AB333">
        <v>10</v>
      </c>
      <c r="AI333" s="12" t="str">
        <f t="shared" si="160"/>
        <v>HIT:18|SPD_P:10</v>
      </c>
      <c r="AR333">
        <v>999</v>
      </c>
      <c r="AU333" s="4"/>
      <c r="AV333" s="4"/>
      <c r="AW333" s="4"/>
      <c r="AX333" s="4"/>
      <c r="AZ333" s="12" t="str">
        <f t="shared" si="161"/>
        <v/>
      </c>
      <c r="BA333" s="12" t="str">
        <f t="shared" si="166"/>
        <v/>
      </c>
      <c r="BB333" s="12" t="str">
        <f t="shared" si="167"/>
        <v/>
      </c>
      <c r="BC333" s="12" t="str">
        <f t="shared" si="168"/>
        <v/>
      </c>
      <c r="BD333" s="12" t="str">
        <f t="shared" si="169"/>
        <v/>
      </c>
      <c r="BE333" s="12" t="str">
        <f t="shared" si="170"/>
        <v/>
      </c>
      <c r="BF333" s="12" t="str">
        <f>_xlfn.IFNA(VLOOKUP(Y333,对应表!$Z:$AA,2,FALSE)&amp;Z333,"")</f>
        <v>HIT:18</v>
      </c>
      <c r="BG333" s="12" t="str">
        <f>_xlfn.IFNA(VLOOKUP(AA333,对应表!$Z:$AA,2,FALSE)&amp;AB333,"")</f>
        <v>SPD_P:10</v>
      </c>
      <c r="BH333" s="12" t="str">
        <f>_xlfn.IFNA(VLOOKUP(AC333,对应表!$Z:$AA,2,FALSE)&amp;AD333,"")</f>
        <v/>
      </c>
      <c r="BI333" s="12" t="str">
        <f>_xlfn.IFNA(VLOOKUP(AE333,对应表!$Z:$AA,2,FALSE)&amp;AF333,"")</f>
        <v/>
      </c>
      <c r="BJ333" s="12" t="str">
        <f>_xlfn.IFNA(VLOOKUP(AG333,对应表!$Z:$AA,2,FALSE)&amp;AH333,"")</f>
        <v/>
      </c>
      <c r="BL333">
        <f t="shared" si="164"/>
        <v>18</v>
      </c>
      <c r="BM333">
        <f t="shared" si="165"/>
        <v>10</v>
      </c>
    </row>
    <row r="334" spans="11:65" x14ac:dyDescent="0.15">
      <c r="K334" t="str">
        <f t="shared" si="159"/>
        <v>被动急速lv15</v>
      </c>
      <c r="L334" s="6" t="str">
        <f>Q334&amp;":"&amp;M334&amp;":"&amp;VLOOKUP(N334,对应表!B:C,2,FALSE)&amp;":"&amp;IF(buff!O334="",0,O334)</f>
        <v>20195:100:1:0</v>
      </c>
      <c r="M334">
        <v>100</v>
      </c>
      <c r="N334" s="1" t="s">
        <v>306</v>
      </c>
      <c r="O334">
        <v>0</v>
      </c>
      <c r="Q334">
        <v>20195</v>
      </c>
      <c r="R334" s="4" t="s">
        <v>1298</v>
      </c>
      <c r="S334" s="4" t="str">
        <f t="shared" si="162"/>
        <v>被动急速lv15</v>
      </c>
      <c r="T334" t="s">
        <v>307</v>
      </c>
      <c r="Y334" t="s">
        <v>422</v>
      </c>
      <c r="Z334">
        <v>19</v>
      </c>
      <c r="AA334" t="s">
        <v>1304</v>
      </c>
      <c r="AB334">
        <v>10</v>
      </c>
      <c r="AI334" s="12" t="str">
        <f t="shared" si="160"/>
        <v>HIT:19|SPD_P:10</v>
      </c>
      <c r="AR334">
        <v>999</v>
      </c>
      <c r="AU334" s="4"/>
      <c r="AV334" s="4"/>
      <c r="AW334" s="4"/>
      <c r="AX334" s="4"/>
      <c r="AZ334" s="12" t="str">
        <f t="shared" si="161"/>
        <v/>
      </c>
      <c r="BA334" s="12" t="str">
        <f t="shared" si="166"/>
        <v/>
      </c>
      <c r="BB334" s="12" t="str">
        <f t="shared" si="167"/>
        <v/>
      </c>
      <c r="BC334" s="12" t="str">
        <f t="shared" si="168"/>
        <v/>
      </c>
      <c r="BD334" s="12" t="str">
        <f t="shared" si="169"/>
        <v/>
      </c>
      <c r="BE334" s="12" t="str">
        <f t="shared" si="170"/>
        <v/>
      </c>
      <c r="BF334" s="12" t="str">
        <f>_xlfn.IFNA(VLOOKUP(Y334,对应表!$Z:$AA,2,FALSE)&amp;Z334,"")</f>
        <v>HIT:19</v>
      </c>
      <c r="BG334" s="12" t="str">
        <f>_xlfn.IFNA(VLOOKUP(AA334,对应表!$Z:$AA,2,FALSE)&amp;AB334,"")</f>
        <v>SPD_P:10</v>
      </c>
      <c r="BH334" s="12" t="str">
        <f>_xlfn.IFNA(VLOOKUP(AC334,对应表!$Z:$AA,2,FALSE)&amp;AD334,"")</f>
        <v/>
      </c>
      <c r="BI334" s="12" t="str">
        <f>_xlfn.IFNA(VLOOKUP(AE334,对应表!$Z:$AA,2,FALSE)&amp;AF334,"")</f>
        <v/>
      </c>
      <c r="BJ334" s="12" t="str">
        <f>_xlfn.IFNA(VLOOKUP(AG334,对应表!$Z:$AA,2,FALSE)&amp;AH334,"")</f>
        <v/>
      </c>
      <c r="BL334">
        <f t="shared" si="164"/>
        <v>19</v>
      </c>
      <c r="BM334">
        <f t="shared" si="165"/>
        <v>10</v>
      </c>
    </row>
    <row r="335" spans="11:65" x14ac:dyDescent="0.15">
      <c r="K335" t="str">
        <f t="shared" si="159"/>
        <v>被动急速lv16</v>
      </c>
      <c r="L335" s="6" t="str">
        <f>Q335&amp;":"&amp;M335&amp;":"&amp;VLOOKUP(N335,对应表!B:C,2,FALSE)&amp;":"&amp;IF(buff!O335="",0,O335)</f>
        <v>20196:100:1:0</v>
      </c>
      <c r="M335">
        <v>100</v>
      </c>
      <c r="N335" s="1" t="s">
        <v>306</v>
      </c>
      <c r="O335">
        <v>0</v>
      </c>
      <c r="Q335">
        <v>20196</v>
      </c>
      <c r="R335" s="4" t="s">
        <v>1299</v>
      </c>
      <c r="S335" s="4" t="str">
        <f t="shared" si="162"/>
        <v>被动急速lv16</v>
      </c>
      <c r="T335" t="s">
        <v>307</v>
      </c>
      <c r="Y335" t="s">
        <v>422</v>
      </c>
      <c r="Z335">
        <v>20</v>
      </c>
      <c r="AA335" t="s">
        <v>1304</v>
      </c>
      <c r="AB335">
        <v>10</v>
      </c>
      <c r="AI335" s="12" t="str">
        <f t="shared" si="160"/>
        <v>HIT:20|SPD_P:10</v>
      </c>
      <c r="AR335">
        <v>999</v>
      </c>
      <c r="AU335" s="4"/>
      <c r="AV335" s="4"/>
      <c r="AW335" s="4"/>
      <c r="AX335" s="4"/>
      <c r="AZ335" s="12" t="str">
        <f t="shared" si="161"/>
        <v/>
      </c>
      <c r="BA335" s="12" t="str">
        <f t="shared" si="166"/>
        <v/>
      </c>
      <c r="BB335" s="12" t="str">
        <f t="shared" si="167"/>
        <v/>
      </c>
      <c r="BC335" s="12" t="str">
        <f t="shared" si="168"/>
        <v/>
      </c>
      <c r="BD335" s="12" t="str">
        <f t="shared" si="169"/>
        <v/>
      </c>
      <c r="BE335" s="12" t="str">
        <f t="shared" si="170"/>
        <v/>
      </c>
      <c r="BF335" s="12" t="str">
        <f>_xlfn.IFNA(VLOOKUP(Y335,对应表!$Z:$AA,2,FALSE)&amp;Z335,"")</f>
        <v>HIT:20</v>
      </c>
      <c r="BG335" s="12" t="str">
        <f>_xlfn.IFNA(VLOOKUP(AA335,对应表!$Z:$AA,2,FALSE)&amp;AB335,"")</f>
        <v>SPD_P:10</v>
      </c>
      <c r="BH335" s="12" t="str">
        <f>_xlfn.IFNA(VLOOKUP(AC335,对应表!$Z:$AA,2,FALSE)&amp;AD335,"")</f>
        <v/>
      </c>
      <c r="BI335" s="12" t="str">
        <f>_xlfn.IFNA(VLOOKUP(AE335,对应表!$Z:$AA,2,FALSE)&amp;AF335,"")</f>
        <v/>
      </c>
      <c r="BJ335" s="12" t="str">
        <f>_xlfn.IFNA(VLOOKUP(AG335,对应表!$Z:$AA,2,FALSE)&amp;AH335,"")</f>
        <v/>
      </c>
      <c r="BL335">
        <f t="shared" si="164"/>
        <v>20</v>
      </c>
      <c r="BM335">
        <f t="shared" si="165"/>
        <v>10</v>
      </c>
    </row>
    <row r="336" spans="11:65" x14ac:dyDescent="0.15">
      <c r="K336" t="str">
        <f t="shared" si="159"/>
        <v>被动急速lv17</v>
      </c>
      <c r="L336" s="6" t="str">
        <f>Q336&amp;":"&amp;M336&amp;":"&amp;VLOOKUP(N336,对应表!B:C,2,FALSE)&amp;":"&amp;IF(buff!O336="",0,O336)</f>
        <v>20197:100:1:0</v>
      </c>
      <c r="M336">
        <v>100</v>
      </c>
      <c r="N336" s="1" t="s">
        <v>306</v>
      </c>
      <c r="O336">
        <v>0</v>
      </c>
      <c r="Q336">
        <v>20197</v>
      </c>
      <c r="R336" s="4" t="s">
        <v>1300</v>
      </c>
      <c r="S336" s="4" t="str">
        <f t="shared" si="162"/>
        <v>被动急速lv17</v>
      </c>
      <c r="T336" t="s">
        <v>307</v>
      </c>
      <c r="Y336" t="s">
        <v>422</v>
      </c>
      <c r="Z336">
        <v>21</v>
      </c>
      <c r="AA336" t="s">
        <v>1304</v>
      </c>
      <c r="AB336">
        <v>10</v>
      </c>
      <c r="AI336" s="12" t="str">
        <f t="shared" si="160"/>
        <v>HIT:21|SPD_P:10</v>
      </c>
      <c r="AR336">
        <v>999</v>
      </c>
      <c r="AU336" s="4"/>
      <c r="AV336" s="4"/>
      <c r="AW336" s="4"/>
      <c r="AX336" s="4"/>
      <c r="AZ336" s="12" t="str">
        <f t="shared" si="161"/>
        <v/>
      </c>
      <c r="BA336" s="12" t="str">
        <f t="shared" si="166"/>
        <v/>
      </c>
      <c r="BB336" s="12" t="str">
        <f t="shared" si="167"/>
        <v/>
      </c>
      <c r="BC336" s="12" t="str">
        <f t="shared" si="168"/>
        <v/>
      </c>
      <c r="BD336" s="12" t="str">
        <f t="shared" si="169"/>
        <v/>
      </c>
      <c r="BE336" s="12" t="str">
        <f t="shared" si="170"/>
        <v/>
      </c>
      <c r="BF336" s="12" t="str">
        <f>_xlfn.IFNA(VLOOKUP(Y336,对应表!$Z:$AA,2,FALSE)&amp;Z336,"")</f>
        <v>HIT:21</v>
      </c>
      <c r="BG336" s="12" t="str">
        <f>_xlfn.IFNA(VLOOKUP(AA336,对应表!$Z:$AA,2,FALSE)&amp;AB336,"")</f>
        <v>SPD_P:10</v>
      </c>
      <c r="BH336" s="12" t="str">
        <f>_xlfn.IFNA(VLOOKUP(AC336,对应表!$Z:$AA,2,FALSE)&amp;AD336,"")</f>
        <v/>
      </c>
      <c r="BI336" s="12" t="str">
        <f>_xlfn.IFNA(VLOOKUP(AE336,对应表!$Z:$AA,2,FALSE)&amp;AF336,"")</f>
        <v/>
      </c>
      <c r="BJ336" s="12" t="str">
        <f>_xlfn.IFNA(VLOOKUP(AG336,对应表!$Z:$AA,2,FALSE)&amp;AH336,"")</f>
        <v/>
      </c>
      <c r="BL336">
        <f t="shared" si="164"/>
        <v>21</v>
      </c>
      <c r="BM336">
        <f t="shared" si="165"/>
        <v>10</v>
      </c>
    </row>
    <row r="337" spans="11:65" x14ac:dyDescent="0.15">
      <c r="K337" t="str">
        <f t="shared" si="159"/>
        <v>被动急速lv18</v>
      </c>
      <c r="L337" s="6" t="str">
        <f>Q337&amp;":"&amp;M337&amp;":"&amp;VLOOKUP(N337,对应表!B:C,2,FALSE)&amp;":"&amp;IF(buff!O337="",0,O337)</f>
        <v>20198:100:1:0</v>
      </c>
      <c r="M337">
        <v>100</v>
      </c>
      <c r="N337" s="1" t="s">
        <v>306</v>
      </c>
      <c r="O337">
        <v>0</v>
      </c>
      <c r="Q337">
        <v>20198</v>
      </c>
      <c r="R337" s="4" t="s">
        <v>1301</v>
      </c>
      <c r="S337" s="4" t="str">
        <f t="shared" si="162"/>
        <v>被动急速lv18</v>
      </c>
      <c r="T337" t="s">
        <v>307</v>
      </c>
      <c r="Y337" t="s">
        <v>422</v>
      </c>
      <c r="Z337">
        <v>22</v>
      </c>
      <c r="AA337" t="s">
        <v>1304</v>
      </c>
      <c r="AB337">
        <v>10</v>
      </c>
      <c r="AI337" s="12" t="str">
        <f t="shared" si="160"/>
        <v>HIT:22|SPD_P:10</v>
      </c>
      <c r="AR337">
        <v>999</v>
      </c>
      <c r="AU337" s="4"/>
      <c r="AV337" s="4"/>
      <c r="AW337" s="4"/>
      <c r="AX337" s="4"/>
      <c r="AZ337" s="12" t="str">
        <f t="shared" si="161"/>
        <v/>
      </c>
      <c r="BA337" s="12" t="str">
        <f t="shared" si="166"/>
        <v/>
      </c>
      <c r="BB337" s="12" t="str">
        <f t="shared" si="167"/>
        <v/>
      </c>
      <c r="BC337" s="12" t="str">
        <f t="shared" si="168"/>
        <v/>
      </c>
      <c r="BD337" s="12" t="str">
        <f t="shared" si="169"/>
        <v/>
      </c>
      <c r="BE337" s="12" t="str">
        <f t="shared" si="170"/>
        <v/>
      </c>
      <c r="BF337" s="12" t="str">
        <f>_xlfn.IFNA(VLOOKUP(Y337,对应表!$Z:$AA,2,FALSE)&amp;Z337,"")</f>
        <v>HIT:22</v>
      </c>
      <c r="BG337" s="12" t="str">
        <f>_xlfn.IFNA(VLOOKUP(AA337,对应表!$Z:$AA,2,FALSE)&amp;AB337,"")</f>
        <v>SPD_P:10</v>
      </c>
      <c r="BH337" s="12" t="str">
        <f>_xlfn.IFNA(VLOOKUP(AC337,对应表!$Z:$AA,2,FALSE)&amp;AD337,"")</f>
        <v/>
      </c>
      <c r="BI337" s="12" t="str">
        <f>_xlfn.IFNA(VLOOKUP(AE337,对应表!$Z:$AA,2,FALSE)&amp;AF337,"")</f>
        <v/>
      </c>
      <c r="BJ337" s="12" t="str">
        <f>_xlfn.IFNA(VLOOKUP(AG337,对应表!$Z:$AA,2,FALSE)&amp;AH337,"")</f>
        <v/>
      </c>
      <c r="BL337">
        <f t="shared" si="164"/>
        <v>22</v>
      </c>
      <c r="BM337">
        <f t="shared" si="165"/>
        <v>10</v>
      </c>
    </row>
    <row r="338" spans="11:65" x14ac:dyDescent="0.15">
      <c r="K338" t="str">
        <f t="shared" si="159"/>
        <v>被动急速lv19</v>
      </c>
      <c r="L338" s="6" t="str">
        <f>Q338&amp;":"&amp;M338&amp;":"&amp;VLOOKUP(N338,对应表!B:C,2,FALSE)&amp;":"&amp;IF(buff!O338="",0,O338)</f>
        <v>20199:100:1:0</v>
      </c>
      <c r="M338">
        <v>100</v>
      </c>
      <c r="N338" s="1" t="s">
        <v>306</v>
      </c>
      <c r="O338">
        <v>0</v>
      </c>
      <c r="Q338">
        <v>20199</v>
      </c>
      <c r="R338" s="4" t="s">
        <v>1302</v>
      </c>
      <c r="S338" s="4" t="str">
        <f t="shared" si="162"/>
        <v>被动急速lv19</v>
      </c>
      <c r="T338" t="s">
        <v>307</v>
      </c>
      <c r="Y338" t="s">
        <v>422</v>
      </c>
      <c r="Z338">
        <v>23</v>
      </c>
      <c r="AA338" t="s">
        <v>1304</v>
      </c>
      <c r="AB338">
        <v>10</v>
      </c>
      <c r="AI338" s="12" t="str">
        <f t="shared" si="160"/>
        <v>HIT:23|SPD_P:10</v>
      </c>
      <c r="AR338">
        <v>999</v>
      </c>
      <c r="AU338" s="4"/>
      <c r="AV338" s="4"/>
      <c r="AW338" s="4"/>
      <c r="AX338" s="4"/>
      <c r="AZ338" s="12" t="str">
        <f t="shared" si="161"/>
        <v/>
      </c>
      <c r="BA338" s="12" t="str">
        <f t="shared" si="166"/>
        <v/>
      </c>
      <c r="BB338" s="12" t="str">
        <f t="shared" si="167"/>
        <v/>
      </c>
      <c r="BC338" s="12" t="str">
        <f t="shared" si="168"/>
        <v/>
      </c>
      <c r="BD338" s="12" t="str">
        <f t="shared" si="169"/>
        <v/>
      </c>
      <c r="BE338" s="12" t="str">
        <f t="shared" si="170"/>
        <v/>
      </c>
      <c r="BF338" s="12" t="str">
        <f>_xlfn.IFNA(VLOOKUP(Y338,对应表!$Z:$AA,2,FALSE)&amp;Z338,"")</f>
        <v>HIT:23</v>
      </c>
      <c r="BG338" s="12" t="str">
        <f>_xlfn.IFNA(VLOOKUP(AA338,对应表!$Z:$AA,2,FALSE)&amp;AB338,"")</f>
        <v>SPD_P:10</v>
      </c>
      <c r="BH338" s="12" t="str">
        <f>_xlfn.IFNA(VLOOKUP(AC338,对应表!$Z:$AA,2,FALSE)&amp;AD338,"")</f>
        <v/>
      </c>
      <c r="BI338" s="12" t="str">
        <f>_xlfn.IFNA(VLOOKUP(AE338,对应表!$Z:$AA,2,FALSE)&amp;AF338,"")</f>
        <v/>
      </c>
      <c r="BJ338" s="12" t="str">
        <f>_xlfn.IFNA(VLOOKUP(AG338,对应表!$Z:$AA,2,FALSE)&amp;AH338,"")</f>
        <v/>
      </c>
      <c r="BL338">
        <f t="shared" si="164"/>
        <v>23</v>
      </c>
      <c r="BM338">
        <f t="shared" si="165"/>
        <v>10</v>
      </c>
    </row>
    <row r="339" spans="11:65" x14ac:dyDescent="0.15">
      <c r="K339" t="str">
        <f t="shared" si="159"/>
        <v>被动急速lv20</v>
      </c>
      <c r="L339" s="6" t="str">
        <f>Q339&amp;":"&amp;M339&amp;":"&amp;VLOOKUP(N339,对应表!B:C,2,FALSE)&amp;":"&amp;IF(buff!O339="",0,O339)</f>
        <v>20200:100:1:0</v>
      </c>
      <c r="M339">
        <v>100</v>
      </c>
      <c r="N339" s="1" t="s">
        <v>306</v>
      </c>
      <c r="O339">
        <v>0</v>
      </c>
      <c r="Q339">
        <v>20200</v>
      </c>
      <c r="R339" s="4" t="s">
        <v>1303</v>
      </c>
      <c r="S339" s="4" t="str">
        <f t="shared" si="162"/>
        <v>被动急速lv20</v>
      </c>
      <c r="T339" t="s">
        <v>307</v>
      </c>
      <c r="Y339" t="s">
        <v>422</v>
      </c>
      <c r="Z339">
        <v>24</v>
      </c>
      <c r="AA339" t="s">
        <v>1304</v>
      </c>
      <c r="AB339">
        <v>10</v>
      </c>
      <c r="AI339" s="12" t="str">
        <f t="shared" si="160"/>
        <v>HIT:24|SPD_P:10</v>
      </c>
      <c r="AR339">
        <v>999</v>
      </c>
      <c r="AU339" s="4"/>
      <c r="AV339" s="4"/>
      <c r="AW339" s="4"/>
      <c r="AX339" s="4"/>
      <c r="AZ339" s="12" t="str">
        <f t="shared" si="161"/>
        <v/>
      </c>
      <c r="BA339" s="12" t="str">
        <f t="shared" si="166"/>
        <v/>
      </c>
      <c r="BB339" s="12" t="str">
        <f t="shared" si="167"/>
        <v/>
      </c>
      <c r="BC339" s="12" t="str">
        <f t="shared" si="168"/>
        <v/>
      </c>
      <c r="BD339" s="12" t="str">
        <f t="shared" si="169"/>
        <v/>
      </c>
      <c r="BE339" s="12" t="str">
        <f t="shared" si="170"/>
        <v/>
      </c>
      <c r="BF339" s="12" t="str">
        <f>_xlfn.IFNA(VLOOKUP(Y339,对应表!$Z:$AA,2,FALSE)&amp;Z339,"")</f>
        <v>HIT:24</v>
      </c>
      <c r="BG339" s="12" t="str">
        <f>_xlfn.IFNA(VLOOKUP(AA339,对应表!$Z:$AA,2,FALSE)&amp;AB339,"")</f>
        <v>SPD_P:10</v>
      </c>
      <c r="BH339" s="12" t="str">
        <f>_xlfn.IFNA(VLOOKUP(AC339,对应表!$Z:$AA,2,FALSE)&amp;AD339,"")</f>
        <v/>
      </c>
      <c r="BI339" s="12" t="str">
        <f>_xlfn.IFNA(VLOOKUP(AE339,对应表!$Z:$AA,2,FALSE)&amp;AF339,"")</f>
        <v/>
      </c>
      <c r="BJ339" s="12" t="str">
        <f>_xlfn.IFNA(VLOOKUP(AG339,对应表!$Z:$AA,2,FALSE)&amp;AH339,"")</f>
        <v/>
      </c>
      <c r="BL339">
        <f t="shared" si="164"/>
        <v>24</v>
      </c>
      <c r="BM339">
        <f t="shared" si="165"/>
        <v>10</v>
      </c>
    </row>
    <row r="340" spans="11:65" x14ac:dyDescent="0.15">
      <c r="K340" t="str">
        <f t="shared" ref="K340:K359" si="171">R340</f>
        <v>被动暴伤lv1</v>
      </c>
      <c r="L340" s="6" t="str">
        <f>Q340&amp;":"&amp;M340&amp;":"&amp;VLOOKUP(N340,对应表!B:C,2,FALSE)&amp;":"&amp;IF(buff!O340="",0,O340)</f>
        <v>20201:100:1:0</v>
      </c>
      <c r="M340">
        <v>100</v>
      </c>
      <c r="N340" s="1" t="s">
        <v>306</v>
      </c>
      <c r="O340">
        <v>0</v>
      </c>
      <c r="Q340">
        <v>20201</v>
      </c>
      <c r="R340" s="4" t="s">
        <v>1305</v>
      </c>
      <c r="S340" s="4" t="str">
        <f t="shared" si="162"/>
        <v>被动暴伤lv1</v>
      </c>
      <c r="T340" t="s">
        <v>307</v>
      </c>
      <c r="Y340" t="s">
        <v>1367</v>
      </c>
      <c r="Z340">
        <v>20</v>
      </c>
      <c r="AI340" s="12" t="str">
        <f t="shared" ref="AI340:AI359" si="172">IF(BF340="","",BF340)&amp;IF(BG340="","","|"&amp;BG340)&amp;IF(BH340="","","|"&amp;BH340)&amp;IF(BI340="","","|"&amp;BI340)&amp;IF(BJ340="","","|"&amp;BJ340)</f>
        <v>CPR:20</v>
      </c>
      <c r="AR340">
        <v>999</v>
      </c>
      <c r="AU340" s="4"/>
      <c r="AV340" s="4"/>
      <c r="AW340" s="4"/>
      <c r="AX340" s="4"/>
      <c r="AZ340" s="12" t="str">
        <f t="shared" ref="AZ340:AZ359" si="173">IF(BA340="","",BA340)&amp;IF(BB340="","","|"&amp;BB340)&amp;IF(BC340="","","|"&amp;BC340)&amp;IF(BD340="","","|"&amp;BD340)&amp;IF(BE340="","","|"&amp;BE340)</f>
        <v/>
      </c>
      <c r="BA340" s="12" t="str">
        <f t="shared" si="166"/>
        <v/>
      </c>
      <c r="BB340" s="12" t="str">
        <f t="shared" si="167"/>
        <v/>
      </c>
      <c r="BC340" s="12" t="str">
        <f t="shared" si="168"/>
        <v/>
      </c>
      <c r="BD340" s="12" t="str">
        <f t="shared" si="169"/>
        <v/>
      </c>
      <c r="BE340" s="12" t="str">
        <f t="shared" si="170"/>
        <v/>
      </c>
      <c r="BF340" s="12" t="str">
        <f>_xlfn.IFNA(VLOOKUP(Y340,对应表!$Z:$AA,2,FALSE)&amp;Z340,"")</f>
        <v>CPR:20</v>
      </c>
      <c r="BG340" s="12" t="str">
        <f>_xlfn.IFNA(VLOOKUP(AA340,对应表!$Z:$AA,2,FALSE)&amp;AB340,"")</f>
        <v/>
      </c>
      <c r="BH340" s="12" t="str">
        <f>_xlfn.IFNA(VLOOKUP(AC340,对应表!$Z:$AA,2,FALSE)&amp;AD340,"")</f>
        <v/>
      </c>
      <c r="BI340" s="12" t="str">
        <f>_xlfn.IFNA(VLOOKUP(AE340,对应表!$Z:$AA,2,FALSE)&amp;AF340,"")</f>
        <v/>
      </c>
      <c r="BJ340" s="12" t="str">
        <f>_xlfn.IFNA(VLOOKUP(AG340,对应表!$Z:$AA,2,FALSE)&amp;AH340,"")</f>
        <v/>
      </c>
      <c r="BL340">
        <f t="shared" si="164"/>
        <v>20</v>
      </c>
      <c r="BM340" t="str">
        <f t="shared" si="165"/>
        <v/>
      </c>
    </row>
    <row r="341" spans="11:65" x14ac:dyDescent="0.15">
      <c r="K341" t="str">
        <f t="shared" si="171"/>
        <v>被动暴伤lv2</v>
      </c>
      <c r="L341" s="6" t="str">
        <f>Q341&amp;":"&amp;M341&amp;":"&amp;VLOOKUP(N341,对应表!B:C,2,FALSE)&amp;":"&amp;IF(buff!O341="",0,O341)</f>
        <v>20202:100:1:0</v>
      </c>
      <c r="M341">
        <v>100</v>
      </c>
      <c r="N341" s="1" t="s">
        <v>306</v>
      </c>
      <c r="O341">
        <v>0</v>
      </c>
      <c r="Q341">
        <v>20202</v>
      </c>
      <c r="R341" s="4" t="s">
        <v>1306</v>
      </c>
      <c r="S341" s="4" t="str">
        <f t="shared" si="162"/>
        <v>被动暴伤lv2</v>
      </c>
      <c r="T341" t="s">
        <v>307</v>
      </c>
      <c r="Y341" t="s">
        <v>1367</v>
      </c>
      <c r="Z341">
        <v>21</v>
      </c>
      <c r="AI341" s="12" t="str">
        <f t="shared" si="172"/>
        <v>CPR:21</v>
      </c>
      <c r="AR341">
        <v>999</v>
      </c>
      <c r="AU341" s="4"/>
      <c r="AV341" s="4"/>
      <c r="AW341" s="4"/>
      <c r="AX341" s="4"/>
      <c r="AZ341" s="12" t="str">
        <f t="shared" si="173"/>
        <v/>
      </c>
      <c r="BA341" s="12" t="str">
        <f t="shared" si="166"/>
        <v/>
      </c>
      <c r="BB341" s="12" t="str">
        <f t="shared" si="167"/>
        <v/>
      </c>
      <c r="BC341" s="12" t="str">
        <f t="shared" si="168"/>
        <v/>
      </c>
      <c r="BD341" s="12" t="str">
        <f t="shared" si="169"/>
        <v/>
      </c>
      <c r="BE341" s="12" t="str">
        <f t="shared" si="170"/>
        <v/>
      </c>
      <c r="BF341" s="12" t="str">
        <f>_xlfn.IFNA(VLOOKUP(Y341,对应表!$Z:$AA,2,FALSE)&amp;Z341,"")</f>
        <v>CPR:21</v>
      </c>
      <c r="BG341" s="12" t="str">
        <f>_xlfn.IFNA(VLOOKUP(AA341,对应表!$Z:$AA,2,FALSE)&amp;AB341,"")</f>
        <v/>
      </c>
      <c r="BH341" s="12" t="str">
        <f>_xlfn.IFNA(VLOOKUP(AC341,对应表!$Z:$AA,2,FALSE)&amp;AD341,"")</f>
        <v/>
      </c>
      <c r="BI341" s="12" t="str">
        <f>_xlfn.IFNA(VLOOKUP(AE341,对应表!$Z:$AA,2,FALSE)&amp;AF341,"")</f>
        <v/>
      </c>
      <c r="BJ341" s="12" t="str">
        <f>_xlfn.IFNA(VLOOKUP(AG341,对应表!$Z:$AA,2,FALSE)&amp;AH341,"")</f>
        <v/>
      </c>
      <c r="BL341">
        <f t="shared" si="164"/>
        <v>21</v>
      </c>
      <c r="BM341" t="str">
        <f t="shared" si="165"/>
        <v/>
      </c>
    </row>
    <row r="342" spans="11:65" x14ac:dyDescent="0.15">
      <c r="K342" t="str">
        <f t="shared" si="171"/>
        <v>被动暴伤lv3</v>
      </c>
      <c r="L342" s="6" t="str">
        <f>Q342&amp;":"&amp;M342&amp;":"&amp;VLOOKUP(N342,对应表!B:C,2,FALSE)&amp;":"&amp;IF(buff!O342="",0,O342)</f>
        <v>20203:100:1:0</v>
      </c>
      <c r="M342">
        <v>100</v>
      </c>
      <c r="N342" s="1" t="s">
        <v>306</v>
      </c>
      <c r="O342">
        <v>0</v>
      </c>
      <c r="Q342">
        <v>20203</v>
      </c>
      <c r="R342" s="4" t="s">
        <v>1307</v>
      </c>
      <c r="S342" s="4" t="str">
        <f t="shared" si="162"/>
        <v>被动暴伤lv3</v>
      </c>
      <c r="T342" t="s">
        <v>307</v>
      </c>
      <c r="Y342" t="s">
        <v>1367</v>
      </c>
      <c r="Z342">
        <v>22</v>
      </c>
      <c r="AI342" s="12" t="str">
        <f t="shared" si="172"/>
        <v>CPR:22</v>
      </c>
      <c r="AR342">
        <v>999</v>
      </c>
      <c r="AU342" s="4"/>
      <c r="AV342" s="4"/>
      <c r="AW342" s="4"/>
      <c r="AX342" s="4"/>
      <c r="AZ342" s="12" t="str">
        <f t="shared" si="173"/>
        <v/>
      </c>
      <c r="BA342" s="12" t="str">
        <f t="shared" si="166"/>
        <v/>
      </c>
      <c r="BB342" s="12" t="str">
        <f t="shared" si="167"/>
        <v/>
      </c>
      <c r="BC342" s="12" t="str">
        <f t="shared" si="168"/>
        <v/>
      </c>
      <c r="BD342" s="12" t="str">
        <f t="shared" si="169"/>
        <v/>
      </c>
      <c r="BE342" s="12" t="str">
        <f t="shared" si="170"/>
        <v/>
      </c>
      <c r="BF342" s="12" t="str">
        <f>_xlfn.IFNA(VLOOKUP(Y342,对应表!$Z:$AA,2,FALSE)&amp;Z342,"")</f>
        <v>CPR:22</v>
      </c>
      <c r="BG342" s="12" t="str">
        <f>_xlfn.IFNA(VLOOKUP(AA342,对应表!$Z:$AA,2,FALSE)&amp;AB342,"")</f>
        <v/>
      </c>
      <c r="BH342" s="12" t="str">
        <f>_xlfn.IFNA(VLOOKUP(AC342,对应表!$Z:$AA,2,FALSE)&amp;AD342,"")</f>
        <v/>
      </c>
      <c r="BI342" s="12" t="str">
        <f>_xlfn.IFNA(VLOOKUP(AE342,对应表!$Z:$AA,2,FALSE)&amp;AF342,"")</f>
        <v/>
      </c>
      <c r="BJ342" s="12" t="str">
        <f>_xlfn.IFNA(VLOOKUP(AG342,对应表!$Z:$AA,2,FALSE)&amp;AH342,"")</f>
        <v/>
      </c>
      <c r="BL342">
        <f t="shared" si="164"/>
        <v>22</v>
      </c>
      <c r="BM342" t="str">
        <f t="shared" si="165"/>
        <v/>
      </c>
    </row>
    <row r="343" spans="11:65" x14ac:dyDescent="0.15">
      <c r="K343" t="str">
        <f t="shared" si="171"/>
        <v>被动暴伤lv4</v>
      </c>
      <c r="L343" s="6" t="str">
        <f>Q343&amp;":"&amp;M343&amp;":"&amp;VLOOKUP(N343,对应表!B:C,2,FALSE)&amp;":"&amp;IF(buff!O343="",0,O343)</f>
        <v>20204:100:1:0</v>
      </c>
      <c r="M343">
        <v>100</v>
      </c>
      <c r="N343" s="1" t="s">
        <v>306</v>
      </c>
      <c r="O343">
        <v>0</v>
      </c>
      <c r="Q343">
        <v>20204</v>
      </c>
      <c r="R343" s="4" t="s">
        <v>1308</v>
      </c>
      <c r="S343" s="4" t="str">
        <f t="shared" si="162"/>
        <v>被动暴伤lv4</v>
      </c>
      <c r="T343" t="s">
        <v>307</v>
      </c>
      <c r="Y343" t="s">
        <v>1367</v>
      </c>
      <c r="Z343">
        <v>23</v>
      </c>
      <c r="AI343" s="12" t="str">
        <f t="shared" si="172"/>
        <v>CPR:23</v>
      </c>
      <c r="AR343">
        <v>999</v>
      </c>
      <c r="AU343" s="4"/>
      <c r="AV343" s="4"/>
      <c r="AW343" s="4"/>
      <c r="AX343" s="4"/>
      <c r="AZ343" s="12" t="str">
        <f t="shared" si="173"/>
        <v/>
      </c>
      <c r="BA343" s="12" t="str">
        <f t="shared" si="166"/>
        <v/>
      </c>
      <c r="BB343" s="12" t="str">
        <f t="shared" si="167"/>
        <v/>
      </c>
      <c r="BC343" s="12" t="str">
        <f t="shared" si="168"/>
        <v/>
      </c>
      <c r="BD343" s="12" t="str">
        <f t="shared" si="169"/>
        <v/>
      </c>
      <c r="BE343" s="12" t="str">
        <f t="shared" si="170"/>
        <v/>
      </c>
      <c r="BF343" s="12" t="str">
        <f>_xlfn.IFNA(VLOOKUP(Y343,对应表!$Z:$AA,2,FALSE)&amp;Z343,"")</f>
        <v>CPR:23</v>
      </c>
      <c r="BG343" s="12" t="str">
        <f>_xlfn.IFNA(VLOOKUP(AA343,对应表!$Z:$AA,2,FALSE)&amp;AB343,"")</f>
        <v/>
      </c>
      <c r="BH343" s="12" t="str">
        <f>_xlfn.IFNA(VLOOKUP(AC343,对应表!$Z:$AA,2,FALSE)&amp;AD343,"")</f>
        <v/>
      </c>
      <c r="BI343" s="12" t="str">
        <f>_xlfn.IFNA(VLOOKUP(AE343,对应表!$Z:$AA,2,FALSE)&amp;AF343,"")</f>
        <v/>
      </c>
      <c r="BJ343" s="12" t="str">
        <f>_xlfn.IFNA(VLOOKUP(AG343,对应表!$Z:$AA,2,FALSE)&amp;AH343,"")</f>
        <v/>
      </c>
      <c r="BL343">
        <f t="shared" si="164"/>
        <v>23</v>
      </c>
      <c r="BM343" t="str">
        <f t="shared" si="165"/>
        <v/>
      </c>
    </row>
    <row r="344" spans="11:65" x14ac:dyDescent="0.15">
      <c r="K344" t="str">
        <f t="shared" si="171"/>
        <v>被动暴伤lv5</v>
      </c>
      <c r="L344" s="6" t="str">
        <f>Q344&amp;":"&amp;M344&amp;":"&amp;VLOOKUP(N344,对应表!B:C,2,FALSE)&amp;":"&amp;IF(buff!O344="",0,O344)</f>
        <v>20205:100:1:0</v>
      </c>
      <c r="M344">
        <v>100</v>
      </c>
      <c r="N344" s="1" t="s">
        <v>306</v>
      </c>
      <c r="O344">
        <v>0</v>
      </c>
      <c r="Q344">
        <v>20205</v>
      </c>
      <c r="R344" s="4" t="s">
        <v>1309</v>
      </c>
      <c r="S344" s="4" t="str">
        <f t="shared" si="162"/>
        <v>被动暴伤lv5</v>
      </c>
      <c r="T344" t="s">
        <v>307</v>
      </c>
      <c r="Y344" t="s">
        <v>1367</v>
      </c>
      <c r="Z344">
        <v>24</v>
      </c>
      <c r="AI344" s="12" t="str">
        <f t="shared" si="172"/>
        <v>CPR:24</v>
      </c>
      <c r="AR344">
        <v>999</v>
      </c>
      <c r="AU344" s="4"/>
      <c r="AV344" s="4"/>
      <c r="AW344" s="4"/>
      <c r="AX344" s="4"/>
      <c r="AZ344" s="12" t="str">
        <f t="shared" si="173"/>
        <v/>
      </c>
      <c r="BA344" s="12" t="str">
        <f t="shared" si="166"/>
        <v/>
      </c>
      <c r="BB344" s="12" t="str">
        <f t="shared" si="167"/>
        <v/>
      </c>
      <c r="BC344" s="12" t="str">
        <f t="shared" si="168"/>
        <v/>
      </c>
      <c r="BD344" s="12" t="str">
        <f t="shared" si="169"/>
        <v/>
      </c>
      <c r="BE344" s="12" t="str">
        <f t="shared" si="170"/>
        <v/>
      </c>
      <c r="BF344" s="12" t="str">
        <f>_xlfn.IFNA(VLOOKUP(Y344,对应表!$Z:$AA,2,FALSE)&amp;Z344,"")</f>
        <v>CPR:24</v>
      </c>
      <c r="BG344" s="12" t="str">
        <f>_xlfn.IFNA(VLOOKUP(AA344,对应表!$Z:$AA,2,FALSE)&amp;AB344,"")</f>
        <v/>
      </c>
      <c r="BH344" s="12" t="str">
        <f>_xlfn.IFNA(VLOOKUP(AC344,对应表!$Z:$AA,2,FALSE)&amp;AD344,"")</f>
        <v/>
      </c>
      <c r="BI344" s="12" t="str">
        <f>_xlfn.IFNA(VLOOKUP(AE344,对应表!$Z:$AA,2,FALSE)&amp;AF344,"")</f>
        <v/>
      </c>
      <c r="BJ344" s="12" t="str">
        <f>_xlfn.IFNA(VLOOKUP(AG344,对应表!$Z:$AA,2,FALSE)&amp;AH344,"")</f>
        <v/>
      </c>
      <c r="BL344">
        <f t="shared" si="164"/>
        <v>24</v>
      </c>
      <c r="BM344" t="str">
        <f t="shared" si="165"/>
        <v/>
      </c>
    </row>
    <row r="345" spans="11:65" x14ac:dyDescent="0.15">
      <c r="K345" t="str">
        <f t="shared" si="171"/>
        <v>被动暴伤lv6</v>
      </c>
      <c r="L345" s="6" t="str">
        <f>Q345&amp;":"&amp;M345&amp;":"&amp;VLOOKUP(N345,对应表!B:C,2,FALSE)&amp;":"&amp;IF(buff!O345="",0,O345)</f>
        <v>20206:100:1:0</v>
      </c>
      <c r="M345">
        <v>100</v>
      </c>
      <c r="N345" s="1" t="s">
        <v>306</v>
      </c>
      <c r="O345">
        <v>0</v>
      </c>
      <c r="Q345">
        <v>20206</v>
      </c>
      <c r="R345" s="4" t="s">
        <v>1310</v>
      </c>
      <c r="S345" s="4" t="str">
        <f t="shared" si="162"/>
        <v>被动暴伤lv6</v>
      </c>
      <c r="T345" t="s">
        <v>307</v>
      </c>
      <c r="Y345" t="s">
        <v>1367</v>
      </c>
      <c r="Z345">
        <v>25</v>
      </c>
      <c r="AI345" s="12" t="str">
        <f t="shared" si="172"/>
        <v>CPR:25</v>
      </c>
      <c r="AR345">
        <v>999</v>
      </c>
      <c r="AU345" s="4"/>
      <c r="AV345" s="4"/>
      <c r="AW345" s="4"/>
      <c r="AX345" s="4"/>
      <c r="AZ345" s="12" t="str">
        <f t="shared" si="173"/>
        <v/>
      </c>
      <c r="BA345" s="12" t="str">
        <f t="shared" si="166"/>
        <v/>
      </c>
      <c r="BB345" s="12" t="str">
        <f t="shared" si="167"/>
        <v/>
      </c>
      <c r="BC345" s="12" t="str">
        <f t="shared" si="168"/>
        <v/>
      </c>
      <c r="BD345" s="12" t="str">
        <f t="shared" si="169"/>
        <v/>
      </c>
      <c r="BE345" s="12" t="str">
        <f t="shared" si="170"/>
        <v/>
      </c>
      <c r="BF345" s="12" t="str">
        <f>_xlfn.IFNA(VLOOKUP(Y345,对应表!$Z:$AA,2,FALSE)&amp;Z345,"")</f>
        <v>CPR:25</v>
      </c>
      <c r="BG345" s="12" t="str">
        <f>_xlfn.IFNA(VLOOKUP(AA345,对应表!$Z:$AA,2,FALSE)&amp;AB345,"")</f>
        <v/>
      </c>
      <c r="BH345" s="12" t="str">
        <f>_xlfn.IFNA(VLOOKUP(AC345,对应表!$Z:$AA,2,FALSE)&amp;AD345,"")</f>
        <v/>
      </c>
      <c r="BI345" s="12" t="str">
        <f>_xlfn.IFNA(VLOOKUP(AE345,对应表!$Z:$AA,2,FALSE)&amp;AF345,"")</f>
        <v/>
      </c>
      <c r="BJ345" s="12" t="str">
        <f>_xlfn.IFNA(VLOOKUP(AG345,对应表!$Z:$AA,2,FALSE)&amp;AH345,"")</f>
        <v/>
      </c>
      <c r="BL345">
        <f t="shared" si="164"/>
        <v>25</v>
      </c>
      <c r="BM345" t="str">
        <f t="shared" si="165"/>
        <v/>
      </c>
    </row>
    <row r="346" spans="11:65" x14ac:dyDescent="0.15">
      <c r="K346" t="str">
        <f t="shared" si="171"/>
        <v>被动暴伤lv7</v>
      </c>
      <c r="L346" s="6" t="str">
        <f>Q346&amp;":"&amp;M346&amp;":"&amp;VLOOKUP(N346,对应表!B:C,2,FALSE)&amp;":"&amp;IF(buff!O346="",0,O346)</f>
        <v>20207:100:1:0</v>
      </c>
      <c r="M346">
        <v>100</v>
      </c>
      <c r="N346" s="1" t="s">
        <v>306</v>
      </c>
      <c r="O346">
        <v>0</v>
      </c>
      <c r="Q346">
        <v>20207</v>
      </c>
      <c r="R346" s="4" t="s">
        <v>1311</v>
      </c>
      <c r="S346" s="4" t="str">
        <f t="shared" si="162"/>
        <v>被动暴伤lv7</v>
      </c>
      <c r="T346" t="s">
        <v>307</v>
      </c>
      <c r="Y346" t="s">
        <v>1367</v>
      </c>
      <c r="Z346">
        <v>26</v>
      </c>
      <c r="AI346" s="12" t="str">
        <f t="shared" si="172"/>
        <v>CPR:26</v>
      </c>
      <c r="AR346">
        <v>999</v>
      </c>
      <c r="AU346" s="4"/>
      <c r="AV346" s="4"/>
      <c r="AW346" s="4"/>
      <c r="AX346" s="4"/>
      <c r="AZ346" s="12" t="str">
        <f t="shared" si="173"/>
        <v/>
      </c>
      <c r="BA346" s="12" t="str">
        <f t="shared" si="166"/>
        <v/>
      </c>
      <c r="BB346" s="12" t="str">
        <f t="shared" si="167"/>
        <v/>
      </c>
      <c r="BC346" s="12" t="str">
        <f t="shared" si="168"/>
        <v/>
      </c>
      <c r="BD346" s="12" t="str">
        <f t="shared" si="169"/>
        <v/>
      </c>
      <c r="BE346" s="12" t="str">
        <f t="shared" si="170"/>
        <v/>
      </c>
      <c r="BF346" s="12" t="str">
        <f>_xlfn.IFNA(VLOOKUP(Y346,对应表!$Z:$AA,2,FALSE)&amp;Z346,"")</f>
        <v>CPR:26</v>
      </c>
      <c r="BG346" s="12" t="str">
        <f>_xlfn.IFNA(VLOOKUP(AA346,对应表!$Z:$AA,2,FALSE)&amp;AB346,"")</f>
        <v/>
      </c>
      <c r="BH346" s="12" t="str">
        <f>_xlfn.IFNA(VLOOKUP(AC346,对应表!$Z:$AA,2,FALSE)&amp;AD346,"")</f>
        <v/>
      </c>
      <c r="BI346" s="12" t="str">
        <f>_xlfn.IFNA(VLOOKUP(AE346,对应表!$Z:$AA,2,FALSE)&amp;AF346,"")</f>
        <v/>
      </c>
      <c r="BJ346" s="12" t="str">
        <f>_xlfn.IFNA(VLOOKUP(AG346,对应表!$Z:$AA,2,FALSE)&amp;AH346,"")</f>
        <v/>
      </c>
      <c r="BL346">
        <f t="shared" si="164"/>
        <v>26</v>
      </c>
      <c r="BM346" t="str">
        <f t="shared" si="165"/>
        <v/>
      </c>
    </row>
    <row r="347" spans="11:65" x14ac:dyDescent="0.15">
      <c r="K347" t="str">
        <f t="shared" si="171"/>
        <v>被动暴伤lv8</v>
      </c>
      <c r="L347" s="6" t="str">
        <f>Q347&amp;":"&amp;M347&amp;":"&amp;VLOOKUP(N347,对应表!B:C,2,FALSE)&amp;":"&amp;IF(buff!O347="",0,O347)</f>
        <v>20208:100:1:0</v>
      </c>
      <c r="M347">
        <v>100</v>
      </c>
      <c r="N347" s="1" t="s">
        <v>306</v>
      </c>
      <c r="O347">
        <v>0</v>
      </c>
      <c r="Q347">
        <v>20208</v>
      </c>
      <c r="R347" s="4" t="s">
        <v>1312</v>
      </c>
      <c r="S347" s="4" t="str">
        <f t="shared" si="162"/>
        <v>被动暴伤lv8</v>
      </c>
      <c r="T347" t="s">
        <v>307</v>
      </c>
      <c r="Y347" t="s">
        <v>1367</v>
      </c>
      <c r="Z347">
        <v>27</v>
      </c>
      <c r="AI347" s="12" t="str">
        <f t="shared" si="172"/>
        <v>CPR:27</v>
      </c>
      <c r="AR347">
        <v>999</v>
      </c>
      <c r="AU347" s="4"/>
      <c r="AV347" s="4"/>
      <c r="AW347" s="4"/>
      <c r="AX347" s="4"/>
      <c r="AZ347" s="12" t="str">
        <f t="shared" si="173"/>
        <v/>
      </c>
      <c r="BA347" s="12" t="str">
        <f t="shared" si="166"/>
        <v/>
      </c>
      <c r="BB347" s="12" t="str">
        <f t="shared" si="167"/>
        <v/>
      </c>
      <c r="BC347" s="12" t="str">
        <f t="shared" si="168"/>
        <v/>
      </c>
      <c r="BD347" s="12" t="str">
        <f t="shared" si="169"/>
        <v/>
      </c>
      <c r="BE347" s="12" t="str">
        <f t="shared" si="170"/>
        <v/>
      </c>
      <c r="BF347" s="12" t="str">
        <f>_xlfn.IFNA(VLOOKUP(Y347,对应表!$Z:$AA,2,FALSE)&amp;Z347,"")</f>
        <v>CPR:27</v>
      </c>
      <c r="BG347" s="12" t="str">
        <f>_xlfn.IFNA(VLOOKUP(AA347,对应表!$Z:$AA,2,FALSE)&amp;AB347,"")</f>
        <v/>
      </c>
      <c r="BH347" s="12" t="str">
        <f>_xlfn.IFNA(VLOOKUP(AC347,对应表!$Z:$AA,2,FALSE)&amp;AD347,"")</f>
        <v/>
      </c>
      <c r="BI347" s="12" t="str">
        <f>_xlfn.IFNA(VLOOKUP(AE347,对应表!$Z:$AA,2,FALSE)&amp;AF347,"")</f>
        <v/>
      </c>
      <c r="BJ347" s="12" t="str">
        <f>_xlfn.IFNA(VLOOKUP(AG347,对应表!$Z:$AA,2,FALSE)&amp;AH347,"")</f>
        <v/>
      </c>
      <c r="BL347">
        <f t="shared" si="164"/>
        <v>27</v>
      </c>
      <c r="BM347" t="str">
        <f t="shared" si="165"/>
        <v/>
      </c>
    </row>
    <row r="348" spans="11:65" x14ac:dyDescent="0.15">
      <c r="K348" t="str">
        <f t="shared" si="171"/>
        <v>被动暴伤lv9</v>
      </c>
      <c r="L348" s="6" t="str">
        <f>Q348&amp;":"&amp;M348&amp;":"&amp;VLOOKUP(N348,对应表!B:C,2,FALSE)&amp;":"&amp;IF(buff!O348="",0,O348)</f>
        <v>20209:100:1:0</v>
      </c>
      <c r="M348">
        <v>100</v>
      </c>
      <c r="N348" s="1" t="s">
        <v>306</v>
      </c>
      <c r="O348">
        <v>0</v>
      </c>
      <c r="Q348">
        <v>20209</v>
      </c>
      <c r="R348" s="4" t="s">
        <v>1313</v>
      </c>
      <c r="S348" s="4" t="str">
        <f t="shared" si="162"/>
        <v>被动暴伤lv9</v>
      </c>
      <c r="T348" t="s">
        <v>307</v>
      </c>
      <c r="Y348" t="s">
        <v>1367</v>
      </c>
      <c r="Z348">
        <v>28</v>
      </c>
      <c r="AI348" s="12" t="str">
        <f t="shared" si="172"/>
        <v>CPR:28</v>
      </c>
      <c r="AR348">
        <v>999</v>
      </c>
      <c r="AU348" s="4"/>
      <c r="AV348" s="4"/>
      <c r="AW348" s="4"/>
      <c r="AX348" s="4"/>
      <c r="AZ348" s="12" t="str">
        <f t="shared" si="173"/>
        <v/>
      </c>
      <c r="BA348" s="12" t="str">
        <f t="shared" si="166"/>
        <v/>
      </c>
      <c r="BB348" s="12" t="str">
        <f t="shared" si="167"/>
        <v/>
      </c>
      <c r="BC348" s="12" t="str">
        <f t="shared" si="168"/>
        <v/>
      </c>
      <c r="BD348" s="12" t="str">
        <f t="shared" si="169"/>
        <v/>
      </c>
      <c r="BE348" s="12" t="str">
        <f t="shared" si="170"/>
        <v/>
      </c>
      <c r="BF348" s="12" t="str">
        <f>_xlfn.IFNA(VLOOKUP(Y348,对应表!$Z:$AA,2,FALSE)&amp;Z348,"")</f>
        <v>CPR:28</v>
      </c>
      <c r="BG348" s="12" t="str">
        <f>_xlfn.IFNA(VLOOKUP(AA348,对应表!$Z:$AA,2,FALSE)&amp;AB348,"")</f>
        <v/>
      </c>
      <c r="BH348" s="12" t="str">
        <f>_xlfn.IFNA(VLOOKUP(AC348,对应表!$Z:$AA,2,FALSE)&amp;AD348,"")</f>
        <v/>
      </c>
      <c r="BI348" s="12" t="str">
        <f>_xlfn.IFNA(VLOOKUP(AE348,对应表!$Z:$AA,2,FALSE)&amp;AF348,"")</f>
        <v/>
      </c>
      <c r="BJ348" s="12" t="str">
        <f>_xlfn.IFNA(VLOOKUP(AG348,对应表!$Z:$AA,2,FALSE)&amp;AH348,"")</f>
        <v/>
      </c>
      <c r="BL348">
        <f t="shared" si="164"/>
        <v>28</v>
      </c>
      <c r="BM348" t="str">
        <f t="shared" si="165"/>
        <v/>
      </c>
    </row>
    <row r="349" spans="11:65" x14ac:dyDescent="0.15">
      <c r="K349" t="str">
        <f t="shared" si="171"/>
        <v>被动暴伤lv10</v>
      </c>
      <c r="L349" s="6" t="str">
        <f>Q349&amp;":"&amp;M349&amp;":"&amp;VLOOKUP(N349,对应表!B:C,2,FALSE)&amp;":"&amp;IF(buff!O349="",0,O349)</f>
        <v>20210:100:1:0</v>
      </c>
      <c r="M349">
        <v>100</v>
      </c>
      <c r="N349" s="1" t="s">
        <v>306</v>
      </c>
      <c r="O349">
        <v>0</v>
      </c>
      <c r="Q349">
        <v>20210</v>
      </c>
      <c r="R349" s="4" t="s">
        <v>1314</v>
      </c>
      <c r="S349" s="4" t="str">
        <f t="shared" si="162"/>
        <v>被动暴伤lv10</v>
      </c>
      <c r="T349" t="s">
        <v>307</v>
      </c>
      <c r="Y349" t="s">
        <v>1367</v>
      </c>
      <c r="Z349">
        <v>29</v>
      </c>
      <c r="AI349" s="12" t="str">
        <f t="shared" si="172"/>
        <v>CPR:29</v>
      </c>
      <c r="AR349">
        <v>999</v>
      </c>
      <c r="AU349" s="4"/>
      <c r="AV349" s="4"/>
      <c r="AW349" s="4"/>
      <c r="AX349" s="4"/>
      <c r="AZ349" s="12" t="str">
        <f t="shared" si="173"/>
        <v/>
      </c>
      <c r="BA349" s="12" t="str">
        <f t="shared" si="166"/>
        <v/>
      </c>
      <c r="BB349" s="12" t="str">
        <f t="shared" si="167"/>
        <v/>
      </c>
      <c r="BC349" s="12" t="str">
        <f t="shared" si="168"/>
        <v/>
      </c>
      <c r="BD349" s="12" t="str">
        <f t="shared" si="169"/>
        <v/>
      </c>
      <c r="BE349" s="12" t="str">
        <f t="shared" si="170"/>
        <v/>
      </c>
      <c r="BF349" s="12" t="str">
        <f>_xlfn.IFNA(VLOOKUP(Y349,对应表!$Z:$AA,2,FALSE)&amp;Z349,"")</f>
        <v>CPR:29</v>
      </c>
      <c r="BG349" s="12" t="str">
        <f>_xlfn.IFNA(VLOOKUP(AA349,对应表!$Z:$AA,2,FALSE)&amp;AB349,"")</f>
        <v/>
      </c>
      <c r="BH349" s="12" t="str">
        <f>_xlfn.IFNA(VLOOKUP(AC349,对应表!$Z:$AA,2,FALSE)&amp;AD349,"")</f>
        <v/>
      </c>
      <c r="BI349" s="12" t="str">
        <f>_xlfn.IFNA(VLOOKUP(AE349,对应表!$Z:$AA,2,FALSE)&amp;AF349,"")</f>
        <v/>
      </c>
      <c r="BJ349" s="12" t="str">
        <f>_xlfn.IFNA(VLOOKUP(AG349,对应表!$Z:$AA,2,FALSE)&amp;AH349,"")</f>
        <v/>
      </c>
      <c r="BL349">
        <f t="shared" si="164"/>
        <v>29</v>
      </c>
      <c r="BM349" t="str">
        <f t="shared" si="165"/>
        <v/>
      </c>
    </row>
    <row r="350" spans="11:65" x14ac:dyDescent="0.15">
      <c r="K350" t="str">
        <f t="shared" si="171"/>
        <v>被动暴伤lv11</v>
      </c>
      <c r="L350" s="6" t="str">
        <f>Q350&amp;":"&amp;M350&amp;":"&amp;VLOOKUP(N350,对应表!B:C,2,FALSE)&amp;":"&amp;IF(buff!O350="",0,O350)</f>
        <v>20211:100:1:0</v>
      </c>
      <c r="M350">
        <v>100</v>
      </c>
      <c r="N350" s="1" t="s">
        <v>306</v>
      </c>
      <c r="O350">
        <v>0</v>
      </c>
      <c r="Q350">
        <v>20211</v>
      </c>
      <c r="R350" s="4" t="s">
        <v>1315</v>
      </c>
      <c r="S350" s="4" t="str">
        <f t="shared" si="162"/>
        <v>被动暴伤lv11</v>
      </c>
      <c r="T350" t="s">
        <v>307</v>
      </c>
      <c r="Y350" t="s">
        <v>1367</v>
      </c>
      <c r="Z350">
        <v>30</v>
      </c>
      <c r="AI350" s="12" t="str">
        <f t="shared" si="172"/>
        <v>CPR:30</v>
      </c>
      <c r="AR350">
        <v>999</v>
      </c>
      <c r="AU350" s="4"/>
      <c r="AV350" s="4"/>
      <c r="AW350" s="4"/>
      <c r="AX350" s="4"/>
      <c r="AZ350" s="12" t="str">
        <f t="shared" si="173"/>
        <v/>
      </c>
      <c r="BA350" s="12" t="str">
        <f t="shared" si="166"/>
        <v/>
      </c>
      <c r="BB350" s="12" t="str">
        <f t="shared" si="167"/>
        <v/>
      </c>
      <c r="BC350" s="12" t="str">
        <f t="shared" si="168"/>
        <v/>
      </c>
      <c r="BD350" s="12" t="str">
        <f t="shared" si="169"/>
        <v/>
      </c>
      <c r="BE350" s="12" t="str">
        <f t="shared" si="170"/>
        <v/>
      </c>
      <c r="BF350" s="12" t="str">
        <f>_xlfn.IFNA(VLOOKUP(Y350,对应表!$Z:$AA,2,FALSE)&amp;Z350,"")</f>
        <v>CPR:30</v>
      </c>
      <c r="BG350" s="12" t="str">
        <f>_xlfn.IFNA(VLOOKUP(AA350,对应表!$Z:$AA,2,FALSE)&amp;AB350,"")</f>
        <v/>
      </c>
      <c r="BH350" s="12" t="str">
        <f>_xlfn.IFNA(VLOOKUP(AC350,对应表!$Z:$AA,2,FALSE)&amp;AD350,"")</f>
        <v/>
      </c>
      <c r="BI350" s="12" t="str">
        <f>_xlfn.IFNA(VLOOKUP(AE350,对应表!$Z:$AA,2,FALSE)&amp;AF350,"")</f>
        <v/>
      </c>
      <c r="BJ350" s="12" t="str">
        <f>_xlfn.IFNA(VLOOKUP(AG350,对应表!$Z:$AA,2,FALSE)&amp;AH350,"")</f>
        <v/>
      </c>
      <c r="BL350">
        <f t="shared" si="164"/>
        <v>30</v>
      </c>
      <c r="BM350" t="str">
        <f t="shared" si="165"/>
        <v/>
      </c>
    </row>
    <row r="351" spans="11:65" x14ac:dyDescent="0.15">
      <c r="K351" t="str">
        <f t="shared" si="171"/>
        <v>被动暴伤lv12</v>
      </c>
      <c r="L351" s="6" t="str">
        <f>Q351&amp;":"&amp;M351&amp;":"&amp;VLOOKUP(N351,对应表!B:C,2,FALSE)&amp;":"&amp;IF(buff!O351="",0,O351)</f>
        <v>20212:100:1:0</v>
      </c>
      <c r="M351">
        <v>100</v>
      </c>
      <c r="N351" s="1" t="s">
        <v>306</v>
      </c>
      <c r="O351">
        <v>0</v>
      </c>
      <c r="Q351">
        <v>20212</v>
      </c>
      <c r="R351" s="4" t="s">
        <v>1316</v>
      </c>
      <c r="S351" s="4" t="str">
        <f t="shared" si="162"/>
        <v>被动暴伤lv12</v>
      </c>
      <c r="T351" t="s">
        <v>307</v>
      </c>
      <c r="Y351" t="s">
        <v>1367</v>
      </c>
      <c r="Z351">
        <v>31</v>
      </c>
      <c r="AI351" s="12" t="str">
        <f t="shared" si="172"/>
        <v>CPR:31</v>
      </c>
      <c r="AR351">
        <v>999</v>
      </c>
      <c r="AU351" s="4"/>
      <c r="AV351" s="4"/>
      <c r="AW351" s="4"/>
      <c r="AX351" s="4"/>
      <c r="AZ351" s="12" t="str">
        <f t="shared" si="173"/>
        <v/>
      </c>
      <c r="BA351" s="12" t="str">
        <f t="shared" si="166"/>
        <v/>
      </c>
      <c r="BB351" s="12" t="str">
        <f t="shared" si="167"/>
        <v/>
      </c>
      <c r="BC351" s="12" t="str">
        <f t="shared" si="168"/>
        <v/>
      </c>
      <c r="BD351" s="12" t="str">
        <f t="shared" si="169"/>
        <v/>
      </c>
      <c r="BE351" s="12" t="str">
        <f t="shared" si="170"/>
        <v/>
      </c>
      <c r="BF351" s="12" t="str">
        <f>_xlfn.IFNA(VLOOKUP(Y351,对应表!$Z:$AA,2,FALSE)&amp;Z351,"")</f>
        <v>CPR:31</v>
      </c>
      <c r="BG351" s="12" t="str">
        <f>_xlfn.IFNA(VLOOKUP(AA351,对应表!$Z:$AA,2,FALSE)&amp;AB351,"")</f>
        <v/>
      </c>
      <c r="BH351" s="12" t="str">
        <f>_xlfn.IFNA(VLOOKUP(AC351,对应表!$Z:$AA,2,FALSE)&amp;AD351,"")</f>
        <v/>
      </c>
      <c r="BI351" s="12" t="str">
        <f>_xlfn.IFNA(VLOOKUP(AE351,对应表!$Z:$AA,2,FALSE)&amp;AF351,"")</f>
        <v/>
      </c>
      <c r="BJ351" s="12" t="str">
        <f>_xlfn.IFNA(VLOOKUP(AG351,对应表!$Z:$AA,2,FALSE)&amp;AH351,"")</f>
        <v/>
      </c>
      <c r="BL351">
        <f t="shared" si="164"/>
        <v>31</v>
      </c>
      <c r="BM351" t="str">
        <f t="shared" si="165"/>
        <v/>
      </c>
    </row>
    <row r="352" spans="11:65" x14ac:dyDescent="0.15">
      <c r="K352" t="str">
        <f t="shared" si="171"/>
        <v>被动暴伤lv13</v>
      </c>
      <c r="L352" s="6" t="str">
        <f>Q352&amp;":"&amp;M352&amp;":"&amp;VLOOKUP(N352,对应表!B:C,2,FALSE)&amp;":"&amp;IF(buff!O352="",0,O352)</f>
        <v>20213:100:1:0</v>
      </c>
      <c r="M352">
        <v>100</v>
      </c>
      <c r="N352" s="1" t="s">
        <v>306</v>
      </c>
      <c r="O352">
        <v>0</v>
      </c>
      <c r="Q352">
        <v>20213</v>
      </c>
      <c r="R352" s="4" t="s">
        <v>1317</v>
      </c>
      <c r="S352" s="4" t="str">
        <f t="shared" si="162"/>
        <v>被动暴伤lv13</v>
      </c>
      <c r="T352" t="s">
        <v>307</v>
      </c>
      <c r="Y352" t="s">
        <v>1367</v>
      </c>
      <c r="Z352">
        <v>32</v>
      </c>
      <c r="AI352" s="12" t="str">
        <f t="shared" si="172"/>
        <v>CPR:32</v>
      </c>
      <c r="AR352">
        <v>999</v>
      </c>
      <c r="AU352" s="4"/>
      <c r="AV352" s="4"/>
      <c r="AW352" s="4"/>
      <c r="AX352" s="4"/>
      <c r="AZ352" s="12" t="str">
        <f t="shared" si="173"/>
        <v/>
      </c>
      <c r="BA352" s="12" t="str">
        <f t="shared" si="166"/>
        <v/>
      </c>
      <c r="BB352" s="12" t="str">
        <f t="shared" si="167"/>
        <v/>
      </c>
      <c r="BC352" s="12" t="str">
        <f t="shared" si="168"/>
        <v/>
      </c>
      <c r="BD352" s="12" t="str">
        <f t="shared" si="169"/>
        <v/>
      </c>
      <c r="BE352" s="12" t="str">
        <f t="shared" si="170"/>
        <v/>
      </c>
      <c r="BF352" s="12" t="str">
        <f>_xlfn.IFNA(VLOOKUP(Y352,对应表!$Z:$AA,2,FALSE)&amp;Z352,"")</f>
        <v>CPR:32</v>
      </c>
      <c r="BG352" s="12" t="str">
        <f>_xlfn.IFNA(VLOOKUP(AA352,对应表!$Z:$AA,2,FALSE)&amp;AB352,"")</f>
        <v/>
      </c>
      <c r="BH352" s="12" t="str">
        <f>_xlfn.IFNA(VLOOKUP(AC352,对应表!$Z:$AA,2,FALSE)&amp;AD352,"")</f>
        <v/>
      </c>
      <c r="BI352" s="12" t="str">
        <f>_xlfn.IFNA(VLOOKUP(AE352,对应表!$Z:$AA,2,FALSE)&amp;AF352,"")</f>
        <v/>
      </c>
      <c r="BJ352" s="12" t="str">
        <f>_xlfn.IFNA(VLOOKUP(AG352,对应表!$Z:$AA,2,FALSE)&amp;AH352,"")</f>
        <v/>
      </c>
      <c r="BL352">
        <f t="shared" si="164"/>
        <v>32</v>
      </c>
      <c r="BM352" t="str">
        <f t="shared" si="165"/>
        <v/>
      </c>
    </row>
    <row r="353" spans="11:65" x14ac:dyDescent="0.15">
      <c r="K353" t="str">
        <f t="shared" si="171"/>
        <v>被动暴伤lv14</v>
      </c>
      <c r="L353" s="6" t="str">
        <f>Q353&amp;":"&amp;M353&amp;":"&amp;VLOOKUP(N353,对应表!B:C,2,FALSE)&amp;":"&amp;IF(buff!O353="",0,O353)</f>
        <v>20214:100:1:0</v>
      </c>
      <c r="M353">
        <v>100</v>
      </c>
      <c r="N353" s="1" t="s">
        <v>306</v>
      </c>
      <c r="O353">
        <v>0</v>
      </c>
      <c r="Q353">
        <v>20214</v>
      </c>
      <c r="R353" s="4" t="s">
        <v>1318</v>
      </c>
      <c r="S353" s="4" t="str">
        <f t="shared" si="162"/>
        <v>被动暴伤lv14</v>
      </c>
      <c r="T353" t="s">
        <v>307</v>
      </c>
      <c r="Y353" t="s">
        <v>1367</v>
      </c>
      <c r="Z353">
        <v>33</v>
      </c>
      <c r="AI353" s="12" t="str">
        <f t="shared" si="172"/>
        <v>CPR:33</v>
      </c>
      <c r="AR353">
        <v>999</v>
      </c>
      <c r="AU353" s="4"/>
      <c r="AV353" s="4"/>
      <c r="AW353" s="4"/>
      <c r="AX353" s="4"/>
      <c r="AZ353" s="12" t="str">
        <f t="shared" si="173"/>
        <v/>
      </c>
      <c r="BA353" s="12" t="str">
        <f t="shared" si="166"/>
        <v/>
      </c>
      <c r="BB353" s="12" t="str">
        <f t="shared" si="167"/>
        <v/>
      </c>
      <c r="BC353" s="12" t="str">
        <f t="shared" si="168"/>
        <v/>
      </c>
      <c r="BD353" s="12" t="str">
        <f t="shared" si="169"/>
        <v/>
      </c>
      <c r="BE353" s="12" t="str">
        <f t="shared" si="170"/>
        <v/>
      </c>
      <c r="BF353" s="12" t="str">
        <f>_xlfn.IFNA(VLOOKUP(Y353,对应表!$Z:$AA,2,FALSE)&amp;Z353,"")</f>
        <v>CPR:33</v>
      </c>
      <c r="BG353" s="12" t="str">
        <f>_xlfn.IFNA(VLOOKUP(AA353,对应表!$Z:$AA,2,FALSE)&amp;AB353,"")</f>
        <v/>
      </c>
      <c r="BH353" s="12" t="str">
        <f>_xlfn.IFNA(VLOOKUP(AC353,对应表!$Z:$AA,2,FALSE)&amp;AD353,"")</f>
        <v/>
      </c>
      <c r="BI353" s="12" t="str">
        <f>_xlfn.IFNA(VLOOKUP(AE353,对应表!$Z:$AA,2,FALSE)&amp;AF353,"")</f>
        <v/>
      </c>
      <c r="BJ353" s="12" t="str">
        <f>_xlfn.IFNA(VLOOKUP(AG353,对应表!$Z:$AA,2,FALSE)&amp;AH353,"")</f>
        <v/>
      </c>
      <c r="BL353">
        <f t="shared" si="164"/>
        <v>33</v>
      </c>
      <c r="BM353" t="str">
        <f t="shared" si="165"/>
        <v/>
      </c>
    </row>
    <row r="354" spans="11:65" x14ac:dyDescent="0.15">
      <c r="K354" t="str">
        <f t="shared" si="171"/>
        <v>被动暴伤lv15</v>
      </c>
      <c r="L354" s="6" t="str">
        <f>Q354&amp;":"&amp;M354&amp;":"&amp;VLOOKUP(N354,对应表!B:C,2,FALSE)&amp;":"&amp;IF(buff!O354="",0,O354)</f>
        <v>20215:100:1:0</v>
      </c>
      <c r="M354">
        <v>100</v>
      </c>
      <c r="N354" s="1" t="s">
        <v>306</v>
      </c>
      <c r="O354">
        <v>0</v>
      </c>
      <c r="Q354">
        <v>20215</v>
      </c>
      <c r="R354" s="4" t="s">
        <v>1319</v>
      </c>
      <c r="S354" s="4" t="str">
        <f t="shared" si="162"/>
        <v>被动暴伤lv15</v>
      </c>
      <c r="T354" t="s">
        <v>307</v>
      </c>
      <c r="Y354" t="s">
        <v>1367</v>
      </c>
      <c r="Z354">
        <v>34</v>
      </c>
      <c r="AI354" s="12" t="str">
        <f t="shared" si="172"/>
        <v>CPR:34</v>
      </c>
      <c r="AR354">
        <v>999</v>
      </c>
      <c r="AU354" s="4"/>
      <c r="AV354" s="4"/>
      <c r="AW354" s="4"/>
      <c r="AX354" s="4"/>
      <c r="AZ354" s="12" t="str">
        <f t="shared" si="173"/>
        <v/>
      </c>
      <c r="BA354" s="12" t="str">
        <f t="shared" si="166"/>
        <v/>
      </c>
      <c r="BB354" s="12" t="str">
        <f t="shared" si="167"/>
        <v/>
      </c>
      <c r="BC354" s="12" t="str">
        <f t="shared" si="168"/>
        <v/>
      </c>
      <c r="BD354" s="12" t="str">
        <f t="shared" si="169"/>
        <v/>
      </c>
      <c r="BE354" s="12" t="str">
        <f t="shared" si="170"/>
        <v/>
      </c>
      <c r="BF354" s="12" t="str">
        <f>_xlfn.IFNA(VLOOKUP(Y354,对应表!$Z:$AA,2,FALSE)&amp;Z354,"")</f>
        <v>CPR:34</v>
      </c>
      <c r="BG354" s="12" t="str">
        <f>_xlfn.IFNA(VLOOKUP(AA354,对应表!$Z:$AA,2,FALSE)&amp;AB354,"")</f>
        <v/>
      </c>
      <c r="BH354" s="12" t="str">
        <f>_xlfn.IFNA(VLOOKUP(AC354,对应表!$Z:$AA,2,FALSE)&amp;AD354,"")</f>
        <v/>
      </c>
      <c r="BI354" s="12" t="str">
        <f>_xlfn.IFNA(VLOOKUP(AE354,对应表!$Z:$AA,2,FALSE)&amp;AF354,"")</f>
        <v/>
      </c>
      <c r="BJ354" s="12" t="str">
        <f>_xlfn.IFNA(VLOOKUP(AG354,对应表!$Z:$AA,2,FALSE)&amp;AH354,"")</f>
        <v/>
      </c>
      <c r="BL354">
        <f t="shared" si="164"/>
        <v>34</v>
      </c>
      <c r="BM354" t="str">
        <f t="shared" si="165"/>
        <v/>
      </c>
    </row>
    <row r="355" spans="11:65" x14ac:dyDescent="0.15">
      <c r="K355" t="str">
        <f t="shared" si="171"/>
        <v>被动暴伤lv16</v>
      </c>
      <c r="L355" s="6" t="str">
        <f>Q355&amp;":"&amp;M355&amp;":"&amp;VLOOKUP(N355,对应表!B:C,2,FALSE)&amp;":"&amp;IF(buff!O355="",0,O355)</f>
        <v>20216:100:1:0</v>
      </c>
      <c r="M355">
        <v>100</v>
      </c>
      <c r="N355" s="1" t="s">
        <v>306</v>
      </c>
      <c r="O355">
        <v>0</v>
      </c>
      <c r="Q355">
        <v>20216</v>
      </c>
      <c r="R355" s="4" t="s">
        <v>1320</v>
      </c>
      <c r="S355" s="4" t="str">
        <f t="shared" si="162"/>
        <v>被动暴伤lv16</v>
      </c>
      <c r="T355" t="s">
        <v>307</v>
      </c>
      <c r="Y355" t="s">
        <v>1367</v>
      </c>
      <c r="Z355">
        <v>35</v>
      </c>
      <c r="AI355" s="12" t="str">
        <f t="shared" si="172"/>
        <v>CPR:35</v>
      </c>
      <c r="AR355">
        <v>999</v>
      </c>
      <c r="AU355" s="4"/>
      <c r="AV355" s="4"/>
      <c r="AW355" s="4"/>
      <c r="AX355" s="4"/>
      <c r="AZ355" s="12" t="str">
        <f t="shared" si="173"/>
        <v/>
      </c>
      <c r="BA355" s="12" t="str">
        <f t="shared" si="166"/>
        <v/>
      </c>
      <c r="BB355" s="12" t="str">
        <f t="shared" si="167"/>
        <v/>
      </c>
      <c r="BC355" s="12" t="str">
        <f t="shared" si="168"/>
        <v/>
      </c>
      <c r="BD355" s="12" t="str">
        <f t="shared" si="169"/>
        <v/>
      </c>
      <c r="BE355" s="12" t="str">
        <f t="shared" si="170"/>
        <v/>
      </c>
      <c r="BF355" s="12" t="str">
        <f>_xlfn.IFNA(VLOOKUP(Y355,对应表!$Z:$AA,2,FALSE)&amp;Z355,"")</f>
        <v>CPR:35</v>
      </c>
      <c r="BG355" s="12" t="str">
        <f>_xlfn.IFNA(VLOOKUP(AA355,对应表!$Z:$AA,2,FALSE)&amp;AB355,"")</f>
        <v/>
      </c>
      <c r="BH355" s="12" t="str">
        <f>_xlfn.IFNA(VLOOKUP(AC355,对应表!$Z:$AA,2,FALSE)&amp;AD355,"")</f>
        <v/>
      </c>
      <c r="BI355" s="12" t="str">
        <f>_xlfn.IFNA(VLOOKUP(AE355,对应表!$Z:$AA,2,FALSE)&amp;AF355,"")</f>
        <v/>
      </c>
      <c r="BJ355" s="12" t="str">
        <f>_xlfn.IFNA(VLOOKUP(AG355,对应表!$Z:$AA,2,FALSE)&amp;AH355,"")</f>
        <v/>
      </c>
      <c r="BL355">
        <f t="shared" si="164"/>
        <v>35</v>
      </c>
      <c r="BM355" t="str">
        <f t="shared" si="165"/>
        <v/>
      </c>
    </row>
    <row r="356" spans="11:65" x14ac:dyDescent="0.15">
      <c r="K356" t="str">
        <f t="shared" si="171"/>
        <v>被动暴伤lv17</v>
      </c>
      <c r="L356" s="6" t="str">
        <f>Q356&amp;":"&amp;M356&amp;":"&amp;VLOOKUP(N356,对应表!B:C,2,FALSE)&amp;":"&amp;IF(buff!O356="",0,O356)</f>
        <v>20217:100:1:0</v>
      </c>
      <c r="M356">
        <v>100</v>
      </c>
      <c r="N356" s="1" t="s">
        <v>306</v>
      </c>
      <c r="O356">
        <v>0</v>
      </c>
      <c r="Q356">
        <v>20217</v>
      </c>
      <c r="R356" s="4" t="s">
        <v>1321</v>
      </c>
      <c r="S356" s="4" t="str">
        <f t="shared" si="162"/>
        <v>被动暴伤lv17</v>
      </c>
      <c r="T356" t="s">
        <v>307</v>
      </c>
      <c r="Y356" t="s">
        <v>1367</v>
      </c>
      <c r="Z356">
        <v>36</v>
      </c>
      <c r="AI356" s="12" t="str">
        <f t="shared" si="172"/>
        <v>CPR:36</v>
      </c>
      <c r="AR356">
        <v>999</v>
      </c>
      <c r="AU356" s="4"/>
      <c r="AV356" s="4"/>
      <c r="AW356" s="4"/>
      <c r="AX356" s="4"/>
      <c r="AZ356" s="12" t="str">
        <f t="shared" si="173"/>
        <v/>
      </c>
      <c r="BA356" s="12" t="str">
        <f t="shared" si="166"/>
        <v/>
      </c>
      <c r="BB356" s="12" t="str">
        <f t="shared" si="167"/>
        <v/>
      </c>
      <c r="BC356" s="12" t="str">
        <f t="shared" si="168"/>
        <v/>
      </c>
      <c r="BD356" s="12" t="str">
        <f t="shared" si="169"/>
        <v/>
      </c>
      <c r="BE356" s="12" t="str">
        <f t="shared" si="170"/>
        <v/>
      </c>
      <c r="BF356" s="12" t="str">
        <f>_xlfn.IFNA(VLOOKUP(Y356,对应表!$Z:$AA,2,FALSE)&amp;Z356,"")</f>
        <v>CPR:36</v>
      </c>
      <c r="BG356" s="12" t="str">
        <f>_xlfn.IFNA(VLOOKUP(AA356,对应表!$Z:$AA,2,FALSE)&amp;AB356,"")</f>
        <v/>
      </c>
      <c r="BH356" s="12" t="str">
        <f>_xlfn.IFNA(VLOOKUP(AC356,对应表!$Z:$AA,2,FALSE)&amp;AD356,"")</f>
        <v/>
      </c>
      <c r="BI356" s="12" t="str">
        <f>_xlfn.IFNA(VLOOKUP(AE356,对应表!$Z:$AA,2,FALSE)&amp;AF356,"")</f>
        <v/>
      </c>
      <c r="BJ356" s="12" t="str">
        <f>_xlfn.IFNA(VLOOKUP(AG356,对应表!$Z:$AA,2,FALSE)&amp;AH356,"")</f>
        <v/>
      </c>
      <c r="BL356">
        <f t="shared" si="164"/>
        <v>36</v>
      </c>
      <c r="BM356" t="str">
        <f t="shared" si="165"/>
        <v/>
      </c>
    </row>
    <row r="357" spans="11:65" x14ac:dyDescent="0.15">
      <c r="K357" t="str">
        <f t="shared" si="171"/>
        <v>被动暴伤lv18</v>
      </c>
      <c r="L357" s="6" t="str">
        <f>Q357&amp;":"&amp;M357&amp;":"&amp;VLOOKUP(N357,对应表!B:C,2,FALSE)&amp;":"&amp;IF(buff!O357="",0,O357)</f>
        <v>20218:100:1:0</v>
      </c>
      <c r="M357">
        <v>100</v>
      </c>
      <c r="N357" s="1" t="s">
        <v>306</v>
      </c>
      <c r="O357">
        <v>0</v>
      </c>
      <c r="Q357">
        <v>20218</v>
      </c>
      <c r="R357" s="4" t="s">
        <v>1322</v>
      </c>
      <c r="S357" s="4" t="str">
        <f t="shared" si="162"/>
        <v>被动暴伤lv18</v>
      </c>
      <c r="T357" t="s">
        <v>307</v>
      </c>
      <c r="Y357" t="s">
        <v>1367</v>
      </c>
      <c r="Z357">
        <v>37</v>
      </c>
      <c r="AI357" s="12" t="str">
        <f t="shared" si="172"/>
        <v>CPR:37</v>
      </c>
      <c r="AR357">
        <v>999</v>
      </c>
      <c r="AU357" s="4"/>
      <c r="AV357" s="4"/>
      <c r="AW357" s="4"/>
      <c r="AX357" s="4"/>
      <c r="AZ357" s="12" t="str">
        <f t="shared" si="173"/>
        <v/>
      </c>
      <c r="BA357" s="12" t="str">
        <f t="shared" si="166"/>
        <v/>
      </c>
      <c r="BB357" s="12" t="str">
        <f t="shared" si="167"/>
        <v/>
      </c>
      <c r="BC357" s="12" t="str">
        <f t="shared" si="168"/>
        <v/>
      </c>
      <c r="BD357" s="12" t="str">
        <f t="shared" si="169"/>
        <v/>
      </c>
      <c r="BE357" s="12" t="str">
        <f t="shared" si="170"/>
        <v/>
      </c>
      <c r="BF357" s="12" t="str">
        <f>_xlfn.IFNA(VLOOKUP(Y357,对应表!$Z:$AA,2,FALSE)&amp;Z357,"")</f>
        <v>CPR:37</v>
      </c>
      <c r="BG357" s="12" t="str">
        <f>_xlfn.IFNA(VLOOKUP(AA357,对应表!$Z:$AA,2,FALSE)&amp;AB357,"")</f>
        <v/>
      </c>
      <c r="BH357" s="12" t="str">
        <f>_xlfn.IFNA(VLOOKUP(AC357,对应表!$Z:$AA,2,FALSE)&amp;AD357,"")</f>
        <v/>
      </c>
      <c r="BI357" s="12" t="str">
        <f>_xlfn.IFNA(VLOOKUP(AE357,对应表!$Z:$AA,2,FALSE)&amp;AF357,"")</f>
        <v/>
      </c>
      <c r="BJ357" s="12" t="str">
        <f>_xlfn.IFNA(VLOOKUP(AG357,对应表!$Z:$AA,2,FALSE)&amp;AH357,"")</f>
        <v/>
      </c>
      <c r="BL357">
        <f t="shared" si="164"/>
        <v>37</v>
      </c>
      <c r="BM357" t="str">
        <f t="shared" si="165"/>
        <v/>
      </c>
    </row>
    <row r="358" spans="11:65" x14ac:dyDescent="0.15">
      <c r="K358" t="str">
        <f t="shared" si="171"/>
        <v>被动暴伤lv19</v>
      </c>
      <c r="L358" s="6" t="str">
        <f>Q358&amp;":"&amp;M358&amp;":"&amp;VLOOKUP(N358,对应表!B:C,2,FALSE)&amp;":"&amp;IF(buff!O358="",0,O358)</f>
        <v>20219:100:1:0</v>
      </c>
      <c r="M358">
        <v>100</v>
      </c>
      <c r="N358" s="1" t="s">
        <v>306</v>
      </c>
      <c r="O358">
        <v>0</v>
      </c>
      <c r="Q358">
        <v>20219</v>
      </c>
      <c r="R358" s="4" t="s">
        <v>1323</v>
      </c>
      <c r="S358" s="4" t="str">
        <f t="shared" si="162"/>
        <v>被动暴伤lv19</v>
      </c>
      <c r="T358" t="s">
        <v>307</v>
      </c>
      <c r="Y358" t="s">
        <v>1367</v>
      </c>
      <c r="Z358">
        <v>38</v>
      </c>
      <c r="AI358" s="12" t="str">
        <f t="shared" si="172"/>
        <v>CPR:38</v>
      </c>
      <c r="AR358">
        <v>999</v>
      </c>
      <c r="AU358" s="4"/>
      <c r="AV358" s="4"/>
      <c r="AW358" s="4"/>
      <c r="AX358" s="4"/>
      <c r="AZ358" s="12" t="str">
        <f t="shared" si="173"/>
        <v/>
      </c>
      <c r="BA358" s="12" t="str">
        <f t="shared" si="166"/>
        <v/>
      </c>
      <c r="BB358" s="12" t="str">
        <f t="shared" si="167"/>
        <v/>
      </c>
      <c r="BC358" s="12" t="str">
        <f t="shared" si="168"/>
        <v/>
      </c>
      <c r="BD358" s="12" t="str">
        <f t="shared" si="169"/>
        <v/>
      </c>
      <c r="BE358" s="12" t="str">
        <f t="shared" si="170"/>
        <v/>
      </c>
      <c r="BF358" s="12" t="str">
        <f>_xlfn.IFNA(VLOOKUP(Y358,对应表!$Z:$AA,2,FALSE)&amp;Z358,"")</f>
        <v>CPR:38</v>
      </c>
      <c r="BG358" s="12" t="str">
        <f>_xlfn.IFNA(VLOOKUP(AA358,对应表!$Z:$AA,2,FALSE)&amp;AB358,"")</f>
        <v/>
      </c>
      <c r="BH358" s="12" t="str">
        <f>_xlfn.IFNA(VLOOKUP(AC358,对应表!$Z:$AA,2,FALSE)&amp;AD358,"")</f>
        <v/>
      </c>
      <c r="BI358" s="12" t="str">
        <f>_xlfn.IFNA(VLOOKUP(AE358,对应表!$Z:$AA,2,FALSE)&amp;AF358,"")</f>
        <v/>
      </c>
      <c r="BJ358" s="12" t="str">
        <f>_xlfn.IFNA(VLOOKUP(AG358,对应表!$Z:$AA,2,FALSE)&amp;AH358,"")</f>
        <v/>
      </c>
      <c r="BL358">
        <f t="shared" si="164"/>
        <v>38</v>
      </c>
      <c r="BM358" t="str">
        <f t="shared" si="165"/>
        <v/>
      </c>
    </row>
    <row r="359" spans="11:65" x14ac:dyDescent="0.15">
      <c r="K359" t="str">
        <f t="shared" si="171"/>
        <v>被动暴伤lv20</v>
      </c>
      <c r="L359" s="6" t="str">
        <f>Q359&amp;":"&amp;M359&amp;":"&amp;VLOOKUP(N359,对应表!B:C,2,FALSE)&amp;":"&amp;IF(buff!O359="",0,O359)</f>
        <v>20220:100:1:0</v>
      </c>
      <c r="M359">
        <v>100</v>
      </c>
      <c r="N359" s="1" t="s">
        <v>306</v>
      </c>
      <c r="O359">
        <v>0</v>
      </c>
      <c r="Q359">
        <v>20220</v>
      </c>
      <c r="R359" s="4" t="s">
        <v>1324</v>
      </c>
      <c r="S359" s="4" t="str">
        <f t="shared" si="162"/>
        <v>被动暴伤lv20</v>
      </c>
      <c r="T359" t="s">
        <v>307</v>
      </c>
      <c r="Y359" t="s">
        <v>1367</v>
      </c>
      <c r="Z359">
        <v>39</v>
      </c>
      <c r="AI359" s="12" t="str">
        <f t="shared" si="172"/>
        <v>CPR:39</v>
      </c>
      <c r="AR359">
        <v>999</v>
      </c>
      <c r="AU359" s="4"/>
      <c r="AV359" s="4"/>
      <c r="AW359" s="4"/>
      <c r="AX359" s="4"/>
      <c r="AZ359" s="12" t="str">
        <f t="shared" si="173"/>
        <v/>
      </c>
      <c r="BA359" s="12" t="str">
        <f t="shared" si="166"/>
        <v/>
      </c>
      <c r="BB359" s="12" t="str">
        <f t="shared" si="167"/>
        <v/>
      </c>
      <c r="BC359" s="12" t="str">
        <f t="shared" si="168"/>
        <v/>
      </c>
      <c r="BD359" s="12" t="str">
        <f t="shared" si="169"/>
        <v/>
      </c>
      <c r="BE359" s="12" t="str">
        <f t="shared" si="170"/>
        <v/>
      </c>
      <c r="BF359" s="12" t="str">
        <f>_xlfn.IFNA(VLOOKUP(Y359,对应表!$Z:$AA,2,FALSE)&amp;Z359,"")</f>
        <v>CPR:39</v>
      </c>
      <c r="BG359" s="12" t="str">
        <f>_xlfn.IFNA(VLOOKUP(AA359,对应表!$Z:$AA,2,FALSE)&amp;AB359,"")</f>
        <v/>
      </c>
      <c r="BH359" s="12" t="str">
        <f>_xlfn.IFNA(VLOOKUP(AC359,对应表!$Z:$AA,2,FALSE)&amp;AD359,"")</f>
        <v/>
      </c>
      <c r="BI359" s="12" t="str">
        <f>_xlfn.IFNA(VLOOKUP(AE359,对应表!$Z:$AA,2,FALSE)&amp;AF359,"")</f>
        <v/>
      </c>
      <c r="BJ359" s="12" t="str">
        <f>_xlfn.IFNA(VLOOKUP(AG359,对应表!$Z:$AA,2,FALSE)&amp;AH359,"")</f>
        <v/>
      </c>
      <c r="BL359">
        <f t="shared" si="164"/>
        <v>39</v>
      </c>
      <c r="BM359" t="str">
        <f t="shared" si="165"/>
        <v/>
      </c>
    </row>
    <row r="360" spans="11:65" x14ac:dyDescent="0.15">
      <c r="K360" t="str">
        <f t="shared" ref="K360:K379" si="174">R360</f>
        <v>被动致命lv1</v>
      </c>
      <c r="L360" s="6" t="str">
        <f>Q360&amp;":"&amp;M360&amp;":"&amp;VLOOKUP(N360,对应表!B:C,2,FALSE)&amp;":"&amp;IF(buff!O360="",0,O360)</f>
        <v>20221:100:1:0</v>
      </c>
      <c r="M360">
        <v>100</v>
      </c>
      <c r="N360" s="1" t="s">
        <v>306</v>
      </c>
      <c r="O360">
        <v>0</v>
      </c>
      <c r="Q360">
        <v>20221</v>
      </c>
      <c r="R360" s="4" t="s">
        <v>1327</v>
      </c>
      <c r="S360" s="4" t="str">
        <f t="shared" si="162"/>
        <v>被动致命lv1</v>
      </c>
      <c r="T360" t="s">
        <v>307</v>
      </c>
      <c r="Y360" t="s">
        <v>248</v>
      </c>
      <c r="Z360">
        <v>5</v>
      </c>
      <c r="AA360" t="s">
        <v>1367</v>
      </c>
      <c r="AB360">
        <v>10</v>
      </c>
      <c r="AI360" s="12" t="str">
        <f t="shared" ref="AI360:AI379" si="175">IF(BF360="","",BF360)&amp;IF(BG360="","","|"&amp;BG360)&amp;IF(BH360="","","|"&amp;BH360)&amp;IF(BI360="","","|"&amp;BI360)&amp;IF(BJ360="","","|"&amp;BJ360)</f>
        <v>CRI:5|CPR:10</v>
      </c>
      <c r="AR360">
        <v>999</v>
      </c>
      <c r="AU360" s="4"/>
      <c r="AV360" s="4"/>
      <c r="AW360" s="4"/>
      <c r="AX360" s="4"/>
      <c r="AZ360" s="12" t="str">
        <f t="shared" ref="AZ360:AZ379" si="176">IF(BA360="","",BA360)&amp;IF(BB360="","","|"&amp;BB360)&amp;IF(BC360="","","|"&amp;BC360)&amp;IF(BD360="","","|"&amp;BD360)&amp;IF(BE360="","","|"&amp;BE360)</f>
        <v/>
      </c>
      <c r="BA360" s="12" t="str">
        <f t="shared" si="166"/>
        <v/>
      </c>
      <c r="BB360" s="12" t="str">
        <f t="shared" si="167"/>
        <v/>
      </c>
      <c r="BC360" s="12" t="str">
        <f t="shared" si="168"/>
        <v/>
      </c>
      <c r="BD360" s="12" t="str">
        <f t="shared" si="169"/>
        <v/>
      </c>
      <c r="BE360" s="12" t="str">
        <f t="shared" si="170"/>
        <v/>
      </c>
      <c r="BF360" s="12" t="str">
        <f>_xlfn.IFNA(VLOOKUP(Y360,对应表!$Z:$AA,2,FALSE)&amp;Z360,"")</f>
        <v>CRI:5</v>
      </c>
      <c r="BG360" s="12" t="str">
        <f>_xlfn.IFNA(VLOOKUP(AA360,对应表!$Z:$AA,2,FALSE)&amp;AB360,"")</f>
        <v>CPR:10</v>
      </c>
      <c r="BH360" s="12" t="str">
        <f>_xlfn.IFNA(VLOOKUP(AC360,对应表!$Z:$AA,2,FALSE)&amp;AD360,"")</f>
        <v/>
      </c>
      <c r="BI360" s="12" t="str">
        <f>_xlfn.IFNA(VLOOKUP(AE360,对应表!$Z:$AA,2,FALSE)&amp;AF360,"")</f>
        <v/>
      </c>
      <c r="BJ360" s="12" t="str">
        <f>_xlfn.IFNA(VLOOKUP(AG360,对应表!$Z:$AA,2,FALSE)&amp;AH360,"")</f>
        <v/>
      </c>
      <c r="BL360">
        <f t="shared" si="164"/>
        <v>5</v>
      </c>
      <c r="BM360">
        <f t="shared" si="165"/>
        <v>10</v>
      </c>
    </row>
    <row r="361" spans="11:65" x14ac:dyDescent="0.15">
      <c r="K361" t="str">
        <f t="shared" si="174"/>
        <v>被动致命lv2</v>
      </c>
      <c r="L361" s="6" t="str">
        <f>Q361&amp;":"&amp;M361&amp;":"&amp;VLOOKUP(N361,对应表!B:C,2,FALSE)&amp;":"&amp;IF(buff!O361="",0,O361)</f>
        <v>20222:100:1:0</v>
      </c>
      <c r="M361">
        <v>100</v>
      </c>
      <c r="N361" s="1" t="s">
        <v>306</v>
      </c>
      <c r="O361">
        <v>0</v>
      </c>
      <c r="Q361">
        <v>20222</v>
      </c>
      <c r="R361" s="4" t="s">
        <v>1328</v>
      </c>
      <c r="S361" s="4" t="str">
        <f t="shared" si="162"/>
        <v>被动致命lv2</v>
      </c>
      <c r="T361" t="s">
        <v>307</v>
      </c>
      <c r="Y361" t="s">
        <v>248</v>
      </c>
      <c r="Z361">
        <v>6</v>
      </c>
      <c r="AA361" t="s">
        <v>1367</v>
      </c>
      <c r="AB361">
        <v>11</v>
      </c>
      <c r="AI361" s="12" t="str">
        <f t="shared" si="175"/>
        <v>CRI:6|CPR:11</v>
      </c>
      <c r="AR361">
        <v>999</v>
      </c>
      <c r="AU361" s="4"/>
      <c r="AV361" s="4"/>
      <c r="AW361" s="4"/>
      <c r="AX361" s="4"/>
      <c r="AZ361" s="12" t="str">
        <f t="shared" si="176"/>
        <v/>
      </c>
      <c r="BA361" s="12" t="str">
        <f t="shared" si="166"/>
        <v/>
      </c>
      <c r="BB361" s="12" t="str">
        <f t="shared" si="167"/>
        <v/>
      </c>
      <c r="BC361" s="12" t="str">
        <f t="shared" si="168"/>
        <v/>
      </c>
      <c r="BD361" s="12" t="str">
        <f t="shared" si="169"/>
        <v/>
      </c>
      <c r="BE361" s="12" t="str">
        <f t="shared" si="170"/>
        <v/>
      </c>
      <c r="BF361" s="12" t="str">
        <f>_xlfn.IFNA(VLOOKUP(Y361,对应表!$Z:$AA,2,FALSE)&amp;Z361,"")</f>
        <v>CRI:6</v>
      </c>
      <c r="BG361" s="12" t="str">
        <f>_xlfn.IFNA(VLOOKUP(AA361,对应表!$Z:$AA,2,FALSE)&amp;AB361,"")</f>
        <v>CPR:11</v>
      </c>
      <c r="BH361" s="12" t="str">
        <f>_xlfn.IFNA(VLOOKUP(AC361,对应表!$Z:$AA,2,FALSE)&amp;AD361,"")</f>
        <v/>
      </c>
      <c r="BI361" s="12" t="str">
        <f>_xlfn.IFNA(VLOOKUP(AE361,对应表!$Z:$AA,2,FALSE)&amp;AF361,"")</f>
        <v/>
      </c>
      <c r="BJ361" s="12" t="str">
        <f>_xlfn.IFNA(VLOOKUP(AG361,对应表!$Z:$AA,2,FALSE)&amp;AH361,"")</f>
        <v/>
      </c>
      <c r="BL361">
        <f t="shared" si="164"/>
        <v>6</v>
      </c>
      <c r="BM361">
        <f t="shared" si="165"/>
        <v>11</v>
      </c>
    </row>
    <row r="362" spans="11:65" x14ac:dyDescent="0.15">
      <c r="K362" t="str">
        <f t="shared" si="174"/>
        <v>被动致命lv3</v>
      </c>
      <c r="L362" s="6" t="str">
        <f>Q362&amp;":"&amp;M362&amp;":"&amp;VLOOKUP(N362,对应表!B:C,2,FALSE)&amp;":"&amp;IF(buff!O362="",0,O362)</f>
        <v>20223:100:1:0</v>
      </c>
      <c r="M362">
        <v>100</v>
      </c>
      <c r="N362" s="1" t="s">
        <v>306</v>
      </c>
      <c r="O362">
        <v>0</v>
      </c>
      <c r="Q362">
        <v>20223</v>
      </c>
      <c r="R362" s="4" t="s">
        <v>1329</v>
      </c>
      <c r="S362" s="4" t="str">
        <f t="shared" si="162"/>
        <v>被动致命lv3</v>
      </c>
      <c r="T362" t="s">
        <v>307</v>
      </c>
      <c r="Y362" t="s">
        <v>248</v>
      </c>
      <c r="Z362">
        <v>7</v>
      </c>
      <c r="AA362" t="s">
        <v>1367</v>
      </c>
      <c r="AB362">
        <v>12</v>
      </c>
      <c r="AI362" s="12" t="str">
        <f t="shared" si="175"/>
        <v>CRI:7|CPR:12</v>
      </c>
      <c r="AR362">
        <v>999</v>
      </c>
      <c r="AU362" s="4"/>
      <c r="AV362" s="4"/>
      <c r="AW362" s="4"/>
      <c r="AX362" s="4"/>
      <c r="AZ362" s="12" t="str">
        <f t="shared" si="176"/>
        <v/>
      </c>
      <c r="BA362" s="12" t="str">
        <f t="shared" si="166"/>
        <v/>
      </c>
      <c r="BB362" s="12" t="str">
        <f t="shared" si="167"/>
        <v/>
      </c>
      <c r="BC362" s="12" t="str">
        <f t="shared" si="168"/>
        <v/>
      </c>
      <c r="BD362" s="12" t="str">
        <f t="shared" si="169"/>
        <v/>
      </c>
      <c r="BE362" s="12" t="str">
        <f t="shared" si="170"/>
        <v/>
      </c>
      <c r="BF362" s="12" t="str">
        <f>_xlfn.IFNA(VLOOKUP(Y362,对应表!$Z:$AA,2,FALSE)&amp;Z362,"")</f>
        <v>CRI:7</v>
      </c>
      <c r="BG362" s="12" t="str">
        <f>_xlfn.IFNA(VLOOKUP(AA362,对应表!$Z:$AA,2,FALSE)&amp;AB362,"")</f>
        <v>CPR:12</v>
      </c>
      <c r="BH362" s="12" t="str">
        <f>_xlfn.IFNA(VLOOKUP(AC362,对应表!$Z:$AA,2,FALSE)&amp;AD362,"")</f>
        <v/>
      </c>
      <c r="BI362" s="12" t="str">
        <f>_xlfn.IFNA(VLOOKUP(AE362,对应表!$Z:$AA,2,FALSE)&amp;AF362,"")</f>
        <v/>
      </c>
      <c r="BJ362" s="12" t="str">
        <f>_xlfn.IFNA(VLOOKUP(AG362,对应表!$Z:$AA,2,FALSE)&amp;AH362,"")</f>
        <v/>
      </c>
      <c r="BL362">
        <f t="shared" si="164"/>
        <v>7</v>
      </c>
      <c r="BM362">
        <f t="shared" si="165"/>
        <v>12</v>
      </c>
    </row>
    <row r="363" spans="11:65" x14ac:dyDescent="0.15">
      <c r="K363" t="str">
        <f t="shared" si="174"/>
        <v>被动致命lv4</v>
      </c>
      <c r="L363" s="6" t="str">
        <f>Q363&amp;":"&amp;M363&amp;":"&amp;VLOOKUP(N363,对应表!B:C,2,FALSE)&amp;":"&amp;IF(buff!O363="",0,O363)</f>
        <v>20224:100:1:0</v>
      </c>
      <c r="M363">
        <v>100</v>
      </c>
      <c r="N363" s="1" t="s">
        <v>306</v>
      </c>
      <c r="O363">
        <v>0</v>
      </c>
      <c r="Q363">
        <v>20224</v>
      </c>
      <c r="R363" s="4" t="s">
        <v>1330</v>
      </c>
      <c r="S363" s="4" t="str">
        <f t="shared" si="162"/>
        <v>被动致命lv4</v>
      </c>
      <c r="T363" t="s">
        <v>307</v>
      </c>
      <c r="Y363" t="s">
        <v>248</v>
      </c>
      <c r="Z363">
        <v>8</v>
      </c>
      <c r="AA363" t="s">
        <v>1367</v>
      </c>
      <c r="AB363">
        <v>13</v>
      </c>
      <c r="AI363" s="12" t="str">
        <f t="shared" si="175"/>
        <v>CRI:8|CPR:13</v>
      </c>
      <c r="AR363">
        <v>999</v>
      </c>
      <c r="AU363" s="4"/>
      <c r="AV363" s="4"/>
      <c r="AW363" s="4"/>
      <c r="AX363" s="4"/>
      <c r="AZ363" s="12" t="str">
        <f t="shared" si="176"/>
        <v/>
      </c>
      <c r="BA363" s="12" t="str">
        <f t="shared" si="166"/>
        <v/>
      </c>
      <c r="BB363" s="12" t="str">
        <f t="shared" si="167"/>
        <v/>
      </c>
      <c r="BC363" s="12" t="str">
        <f t="shared" si="168"/>
        <v/>
      </c>
      <c r="BD363" s="12" t="str">
        <f t="shared" si="169"/>
        <v/>
      </c>
      <c r="BE363" s="12" t="str">
        <f t="shared" si="170"/>
        <v/>
      </c>
      <c r="BF363" s="12" t="str">
        <f>_xlfn.IFNA(VLOOKUP(Y363,对应表!$Z:$AA,2,FALSE)&amp;Z363,"")</f>
        <v>CRI:8</v>
      </c>
      <c r="BG363" s="12" t="str">
        <f>_xlfn.IFNA(VLOOKUP(AA363,对应表!$Z:$AA,2,FALSE)&amp;AB363,"")</f>
        <v>CPR:13</v>
      </c>
      <c r="BH363" s="12" t="str">
        <f>_xlfn.IFNA(VLOOKUP(AC363,对应表!$Z:$AA,2,FALSE)&amp;AD363,"")</f>
        <v/>
      </c>
      <c r="BI363" s="12" t="str">
        <f>_xlfn.IFNA(VLOOKUP(AE363,对应表!$Z:$AA,2,FALSE)&amp;AF363,"")</f>
        <v/>
      </c>
      <c r="BJ363" s="12" t="str">
        <f>_xlfn.IFNA(VLOOKUP(AG363,对应表!$Z:$AA,2,FALSE)&amp;AH363,"")</f>
        <v/>
      </c>
      <c r="BL363">
        <f t="shared" si="164"/>
        <v>8</v>
      </c>
      <c r="BM363">
        <f t="shared" si="165"/>
        <v>13</v>
      </c>
    </row>
    <row r="364" spans="11:65" x14ac:dyDescent="0.15">
      <c r="K364" t="str">
        <f t="shared" si="174"/>
        <v>被动致命lv5</v>
      </c>
      <c r="L364" s="6" t="str">
        <f>Q364&amp;":"&amp;M364&amp;":"&amp;VLOOKUP(N364,对应表!B:C,2,FALSE)&amp;":"&amp;IF(buff!O364="",0,O364)</f>
        <v>20225:100:1:0</v>
      </c>
      <c r="M364">
        <v>100</v>
      </c>
      <c r="N364" s="1" t="s">
        <v>306</v>
      </c>
      <c r="O364">
        <v>0</v>
      </c>
      <c r="Q364">
        <v>20225</v>
      </c>
      <c r="R364" s="4" t="s">
        <v>1331</v>
      </c>
      <c r="S364" s="4" t="str">
        <f t="shared" si="162"/>
        <v>被动致命lv5</v>
      </c>
      <c r="T364" t="s">
        <v>307</v>
      </c>
      <c r="Y364" t="s">
        <v>248</v>
      </c>
      <c r="Z364">
        <v>9</v>
      </c>
      <c r="AA364" t="s">
        <v>1367</v>
      </c>
      <c r="AB364">
        <v>14</v>
      </c>
      <c r="AI364" s="12" t="str">
        <f t="shared" si="175"/>
        <v>CRI:9|CPR:14</v>
      </c>
      <c r="AR364">
        <v>999</v>
      </c>
      <c r="AU364" s="4"/>
      <c r="AV364" s="4"/>
      <c r="AW364" s="4"/>
      <c r="AX364" s="4"/>
      <c r="AZ364" s="12" t="str">
        <f t="shared" si="176"/>
        <v/>
      </c>
      <c r="BA364" s="12" t="str">
        <f t="shared" si="166"/>
        <v/>
      </c>
      <c r="BB364" s="12" t="str">
        <f t="shared" si="167"/>
        <v/>
      </c>
      <c r="BC364" s="12" t="str">
        <f t="shared" si="168"/>
        <v/>
      </c>
      <c r="BD364" s="12" t="str">
        <f t="shared" si="169"/>
        <v/>
      </c>
      <c r="BE364" s="12" t="str">
        <f t="shared" si="170"/>
        <v/>
      </c>
      <c r="BF364" s="12" t="str">
        <f>_xlfn.IFNA(VLOOKUP(Y364,对应表!$Z:$AA,2,FALSE)&amp;Z364,"")</f>
        <v>CRI:9</v>
      </c>
      <c r="BG364" s="12" t="str">
        <f>_xlfn.IFNA(VLOOKUP(AA364,对应表!$Z:$AA,2,FALSE)&amp;AB364,"")</f>
        <v>CPR:14</v>
      </c>
      <c r="BH364" s="12" t="str">
        <f>_xlfn.IFNA(VLOOKUP(AC364,对应表!$Z:$AA,2,FALSE)&amp;AD364,"")</f>
        <v/>
      </c>
      <c r="BI364" s="12" t="str">
        <f>_xlfn.IFNA(VLOOKUP(AE364,对应表!$Z:$AA,2,FALSE)&amp;AF364,"")</f>
        <v/>
      </c>
      <c r="BJ364" s="12" t="str">
        <f>_xlfn.IFNA(VLOOKUP(AG364,对应表!$Z:$AA,2,FALSE)&amp;AH364,"")</f>
        <v/>
      </c>
      <c r="BL364">
        <f t="shared" si="164"/>
        <v>9</v>
      </c>
      <c r="BM364">
        <f t="shared" si="165"/>
        <v>14</v>
      </c>
    </row>
    <row r="365" spans="11:65" x14ac:dyDescent="0.15">
      <c r="K365" t="str">
        <f t="shared" si="174"/>
        <v>被动致命lv6</v>
      </c>
      <c r="L365" s="6" t="str">
        <f>Q365&amp;":"&amp;M365&amp;":"&amp;VLOOKUP(N365,对应表!B:C,2,FALSE)&amp;":"&amp;IF(buff!O365="",0,O365)</f>
        <v>20226:100:1:0</v>
      </c>
      <c r="M365">
        <v>100</v>
      </c>
      <c r="N365" s="1" t="s">
        <v>306</v>
      </c>
      <c r="O365">
        <v>0</v>
      </c>
      <c r="Q365">
        <v>20226</v>
      </c>
      <c r="R365" s="4" t="s">
        <v>1332</v>
      </c>
      <c r="S365" s="4" t="str">
        <f t="shared" si="162"/>
        <v>被动致命lv6</v>
      </c>
      <c r="T365" t="s">
        <v>307</v>
      </c>
      <c r="Y365" t="s">
        <v>248</v>
      </c>
      <c r="Z365">
        <v>10</v>
      </c>
      <c r="AA365" t="s">
        <v>1367</v>
      </c>
      <c r="AB365">
        <v>15</v>
      </c>
      <c r="AI365" s="12" t="str">
        <f t="shared" si="175"/>
        <v>CRI:10|CPR:15</v>
      </c>
      <c r="AR365">
        <v>999</v>
      </c>
      <c r="AU365" s="4"/>
      <c r="AV365" s="4"/>
      <c r="AW365" s="4"/>
      <c r="AX365" s="4"/>
      <c r="AZ365" s="12" t="str">
        <f t="shared" si="176"/>
        <v/>
      </c>
      <c r="BA365" s="12" t="str">
        <f t="shared" si="166"/>
        <v/>
      </c>
      <c r="BB365" s="12" t="str">
        <f t="shared" si="167"/>
        <v/>
      </c>
      <c r="BC365" s="12" t="str">
        <f t="shared" si="168"/>
        <v/>
      </c>
      <c r="BD365" s="12" t="str">
        <f t="shared" si="169"/>
        <v/>
      </c>
      <c r="BE365" s="12" t="str">
        <f t="shared" si="170"/>
        <v/>
      </c>
      <c r="BF365" s="12" t="str">
        <f>_xlfn.IFNA(VLOOKUP(Y365,对应表!$Z:$AA,2,FALSE)&amp;Z365,"")</f>
        <v>CRI:10</v>
      </c>
      <c r="BG365" s="12" t="str">
        <f>_xlfn.IFNA(VLOOKUP(AA365,对应表!$Z:$AA,2,FALSE)&amp;AB365,"")</f>
        <v>CPR:15</v>
      </c>
      <c r="BH365" s="12" t="str">
        <f>_xlfn.IFNA(VLOOKUP(AC365,对应表!$Z:$AA,2,FALSE)&amp;AD365,"")</f>
        <v/>
      </c>
      <c r="BI365" s="12" t="str">
        <f>_xlfn.IFNA(VLOOKUP(AE365,对应表!$Z:$AA,2,FALSE)&amp;AF365,"")</f>
        <v/>
      </c>
      <c r="BJ365" s="12" t="str">
        <f>_xlfn.IFNA(VLOOKUP(AG365,对应表!$Z:$AA,2,FALSE)&amp;AH365,"")</f>
        <v/>
      </c>
      <c r="BL365">
        <f t="shared" si="164"/>
        <v>10</v>
      </c>
      <c r="BM365">
        <f t="shared" si="165"/>
        <v>15</v>
      </c>
    </row>
    <row r="366" spans="11:65" x14ac:dyDescent="0.15">
      <c r="K366" t="str">
        <f t="shared" si="174"/>
        <v>被动致命lv7</v>
      </c>
      <c r="L366" s="6" t="str">
        <f>Q366&amp;":"&amp;M366&amp;":"&amp;VLOOKUP(N366,对应表!B:C,2,FALSE)&amp;":"&amp;IF(buff!O366="",0,O366)</f>
        <v>20227:100:1:0</v>
      </c>
      <c r="M366">
        <v>100</v>
      </c>
      <c r="N366" s="1" t="s">
        <v>306</v>
      </c>
      <c r="O366">
        <v>0</v>
      </c>
      <c r="Q366">
        <v>20227</v>
      </c>
      <c r="R366" s="4" t="s">
        <v>1333</v>
      </c>
      <c r="S366" s="4" t="str">
        <f t="shared" si="162"/>
        <v>被动致命lv7</v>
      </c>
      <c r="T366" t="s">
        <v>307</v>
      </c>
      <c r="Y366" t="s">
        <v>248</v>
      </c>
      <c r="Z366">
        <v>11</v>
      </c>
      <c r="AA366" t="s">
        <v>1367</v>
      </c>
      <c r="AB366">
        <v>16</v>
      </c>
      <c r="AI366" s="12" t="str">
        <f t="shared" si="175"/>
        <v>CRI:11|CPR:16</v>
      </c>
      <c r="AR366">
        <v>999</v>
      </c>
      <c r="AU366" s="4"/>
      <c r="AV366" s="4"/>
      <c r="AW366" s="4"/>
      <c r="AX366" s="4"/>
      <c r="AZ366" s="12" t="str">
        <f t="shared" si="176"/>
        <v/>
      </c>
      <c r="BA366" s="12" t="str">
        <f t="shared" si="166"/>
        <v/>
      </c>
      <c r="BB366" s="12" t="str">
        <f t="shared" si="167"/>
        <v/>
      </c>
      <c r="BC366" s="12" t="str">
        <f t="shared" si="168"/>
        <v/>
      </c>
      <c r="BD366" s="12" t="str">
        <f t="shared" si="169"/>
        <v/>
      </c>
      <c r="BE366" s="12" t="str">
        <f t="shared" si="170"/>
        <v/>
      </c>
      <c r="BF366" s="12" t="str">
        <f>_xlfn.IFNA(VLOOKUP(Y366,对应表!$Z:$AA,2,FALSE)&amp;Z366,"")</f>
        <v>CRI:11</v>
      </c>
      <c r="BG366" s="12" t="str">
        <f>_xlfn.IFNA(VLOOKUP(AA366,对应表!$Z:$AA,2,FALSE)&amp;AB366,"")</f>
        <v>CPR:16</v>
      </c>
      <c r="BH366" s="12" t="str">
        <f>_xlfn.IFNA(VLOOKUP(AC366,对应表!$Z:$AA,2,FALSE)&amp;AD366,"")</f>
        <v/>
      </c>
      <c r="BI366" s="12" t="str">
        <f>_xlfn.IFNA(VLOOKUP(AE366,对应表!$Z:$AA,2,FALSE)&amp;AF366,"")</f>
        <v/>
      </c>
      <c r="BJ366" s="12" t="str">
        <f>_xlfn.IFNA(VLOOKUP(AG366,对应表!$Z:$AA,2,FALSE)&amp;AH366,"")</f>
        <v/>
      </c>
      <c r="BL366">
        <f t="shared" si="164"/>
        <v>11</v>
      </c>
      <c r="BM366">
        <f t="shared" si="165"/>
        <v>16</v>
      </c>
    </row>
    <row r="367" spans="11:65" x14ac:dyDescent="0.15">
      <c r="K367" t="str">
        <f t="shared" si="174"/>
        <v>被动致命lv8</v>
      </c>
      <c r="L367" s="6" t="str">
        <f>Q367&amp;":"&amp;M367&amp;":"&amp;VLOOKUP(N367,对应表!B:C,2,FALSE)&amp;":"&amp;IF(buff!O367="",0,O367)</f>
        <v>20228:100:1:0</v>
      </c>
      <c r="M367">
        <v>100</v>
      </c>
      <c r="N367" s="1" t="s">
        <v>306</v>
      </c>
      <c r="O367">
        <v>0</v>
      </c>
      <c r="Q367">
        <v>20228</v>
      </c>
      <c r="R367" s="4" t="s">
        <v>1334</v>
      </c>
      <c r="S367" s="4" t="str">
        <f t="shared" si="162"/>
        <v>被动致命lv8</v>
      </c>
      <c r="T367" t="s">
        <v>307</v>
      </c>
      <c r="Y367" t="s">
        <v>248</v>
      </c>
      <c r="Z367">
        <v>12</v>
      </c>
      <c r="AA367" t="s">
        <v>1367</v>
      </c>
      <c r="AB367">
        <v>17</v>
      </c>
      <c r="AI367" s="12" t="str">
        <f t="shared" si="175"/>
        <v>CRI:12|CPR:17</v>
      </c>
      <c r="AR367">
        <v>999</v>
      </c>
      <c r="AU367" s="4"/>
      <c r="AV367" s="4"/>
      <c r="AW367" s="4"/>
      <c r="AX367" s="4"/>
      <c r="AZ367" s="12" t="str">
        <f t="shared" si="176"/>
        <v/>
      </c>
      <c r="BA367" s="12" t="str">
        <f t="shared" si="166"/>
        <v/>
      </c>
      <c r="BB367" s="12" t="str">
        <f t="shared" si="167"/>
        <v/>
      </c>
      <c r="BC367" s="12" t="str">
        <f t="shared" si="168"/>
        <v/>
      </c>
      <c r="BD367" s="12" t="str">
        <f t="shared" si="169"/>
        <v/>
      </c>
      <c r="BE367" s="12" t="str">
        <f t="shared" si="170"/>
        <v/>
      </c>
      <c r="BF367" s="12" t="str">
        <f>_xlfn.IFNA(VLOOKUP(Y367,对应表!$Z:$AA,2,FALSE)&amp;Z367,"")</f>
        <v>CRI:12</v>
      </c>
      <c r="BG367" s="12" t="str">
        <f>_xlfn.IFNA(VLOOKUP(AA367,对应表!$Z:$AA,2,FALSE)&amp;AB367,"")</f>
        <v>CPR:17</v>
      </c>
      <c r="BH367" s="12" t="str">
        <f>_xlfn.IFNA(VLOOKUP(AC367,对应表!$Z:$AA,2,FALSE)&amp;AD367,"")</f>
        <v/>
      </c>
      <c r="BI367" s="12" t="str">
        <f>_xlfn.IFNA(VLOOKUP(AE367,对应表!$Z:$AA,2,FALSE)&amp;AF367,"")</f>
        <v/>
      </c>
      <c r="BJ367" s="12" t="str">
        <f>_xlfn.IFNA(VLOOKUP(AG367,对应表!$Z:$AA,2,FALSE)&amp;AH367,"")</f>
        <v/>
      </c>
      <c r="BL367">
        <f t="shared" si="164"/>
        <v>12</v>
      </c>
      <c r="BM367">
        <f t="shared" si="165"/>
        <v>17</v>
      </c>
    </row>
    <row r="368" spans="11:65" x14ac:dyDescent="0.15">
      <c r="K368" t="str">
        <f t="shared" si="174"/>
        <v>被动致命lv9</v>
      </c>
      <c r="L368" s="6" t="str">
        <f>Q368&amp;":"&amp;M368&amp;":"&amp;VLOOKUP(N368,对应表!B:C,2,FALSE)&amp;":"&amp;IF(buff!O368="",0,O368)</f>
        <v>20229:100:1:0</v>
      </c>
      <c r="M368">
        <v>100</v>
      </c>
      <c r="N368" s="1" t="s">
        <v>306</v>
      </c>
      <c r="O368">
        <v>0</v>
      </c>
      <c r="Q368">
        <v>20229</v>
      </c>
      <c r="R368" s="4" t="s">
        <v>1335</v>
      </c>
      <c r="S368" s="4" t="str">
        <f t="shared" si="162"/>
        <v>被动致命lv9</v>
      </c>
      <c r="T368" t="s">
        <v>307</v>
      </c>
      <c r="Y368" t="s">
        <v>248</v>
      </c>
      <c r="Z368">
        <v>13</v>
      </c>
      <c r="AA368" t="s">
        <v>1367</v>
      </c>
      <c r="AB368">
        <v>18</v>
      </c>
      <c r="AI368" s="12" t="str">
        <f t="shared" si="175"/>
        <v>CRI:13|CPR:18</v>
      </c>
      <c r="AR368">
        <v>999</v>
      </c>
      <c r="AU368" s="4"/>
      <c r="AV368" s="4"/>
      <c r="AW368" s="4"/>
      <c r="AX368" s="4"/>
      <c r="AZ368" s="12" t="str">
        <f t="shared" si="176"/>
        <v/>
      </c>
      <c r="BA368" s="12" t="str">
        <f t="shared" si="166"/>
        <v/>
      </c>
      <c r="BB368" s="12" t="str">
        <f t="shared" si="167"/>
        <v/>
      </c>
      <c r="BC368" s="12" t="str">
        <f t="shared" si="168"/>
        <v/>
      </c>
      <c r="BD368" s="12" t="str">
        <f t="shared" si="169"/>
        <v/>
      </c>
      <c r="BE368" s="12" t="str">
        <f t="shared" si="170"/>
        <v/>
      </c>
      <c r="BF368" s="12" t="str">
        <f>_xlfn.IFNA(VLOOKUP(Y368,对应表!$Z:$AA,2,FALSE)&amp;Z368,"")</f>
        <v>CRI:13</v>
      </c>
      <c r="BG368" s="12" t="str">
        <f>_xlfn.IFNA(VLOOKUP(AA368,对应表!$Z:$AA,2,FALSE)&amp;AB368,"")</f>
        <v>CPR:18</v>
      </c>
      <c r="BH368" s="12" t="str">
        <f>_xlfn.IFNA(VLOOKUP(AC368,对应表!$Z:$AA,2,FALSE)&amp;AD368,"")</f>
        <v/>
      </c>
      <c r="BI368" s="12" t="str">
        <f>_xlfn.IFNA(VLOOKUP(AE368,对应表!$Z:$AA,2,FALSE)&amp;AF368,"")</f>
        <v/>
      </c>
      <c r="BJ368" s="12" t="str">
        <f>_xlfn.IFNA(VLOOKUP(AG368,对应表!$Z:$AA,2,FALSE)&amp;AH368,"")</f>
        <v/>
      </c>
      <c r="BL368">
        <f t="shared" si="164"/>
        <v>13</v>
      </c>
      <c r="BM368">
        <f t="shared" si="165"/>
        <v>18</v>
      </c>
    </row>
    <row r="369" spans="11:65" x14ac:dyDescent="0.15">
      <c r="K369" t="str">
        <f t="shared" si="174"/>
        <v>被动致命lv10</v>
      </c>
      <c r="L369" s="6" t="str">
        <f>Q369&amp;":"&amp;M369&amp;":"&amp;VLOOKUP(N369,对应表!B:C,2,FALSE)&amp;":"&amp;IF(buff!O369="",0,O369)</f>
        <v>20230:100:1:0</v>
      </c>
      <c r="M369">
        <v>100</v>
      </c>
      <c r="N369" s="1" t="s">
        <v>306</v>
      </c>
      <c r="O369">
        <v>0</v>
      </c>
      <c r="Q369">
        <v>20230</v>
      </c>
      <c r="R369" s="4" t="s">
        <v>1336</v>
      </c>
      <c r="S369" s="4" t="str">
        <f t="shared" si="162"/>
        <v>被动致命lv10</v>
      </c>
      <c r="T369" t="s">
        <v>307</v>
      </c>
      <c r="Y369" t="s">
        <v>248</v>
      </c>
      <c r="Z369">
        <v>14</v>
      </c>
      <c r="AA369" t="s">
        <v>1367</v>
      </c>
      <c r="AB369">
        <v>19</v>
      </c>
      <c r="AI369" s="12" t="str">
        <f t="shared" si="175"/>
        <v>CRI:14|CPR:19</v>
      </c>
      <c r="AR369">
        <v>999</v>
      </c>
      <c r="AU369" s="4"/>
      <c r="AV369" s="4"/>
      <c r="AW369" s="4"/>
      <c r="AX369" s="4"/>
      <c r="AZ369" s="12" t="str">
        <f t="shared" si="176"/>
        <v/>
      </c>
      <c r="BA369" s="12" t="str">
        <f t="shared" si="166"/>
        <v/>
      </c>
      <c r="BB369" s="12" t="str">
        <f t="shared" si="167"/>
        <v/>
      </c>
      <c r="BC369" s="12" t="str">
        <f t="shared" si="168"/>
        <v/>
      </c>
      <c r="BD369" s="12" t="str">
        <f t="shared" si="169"/>
        <v/>
      </c>
      <c r="BE369" s="12" t="str">
        <f t="shared" si="170"/>
        <v/>
      </c>
      <c r="BF369" s="12" t="str">
        <f>_xlfn.IFNA(VLOOKUP(Y369,对应表!$Z:$AA,2,FALSE)&amp;Z369,"")</f>
        <v>CRI:14</v>
      </c>
      <c r="BG369" s="12" t="str">
        <f>_xlfn.IFNA(VLOOKUP(AA369,对应表!$Z:$AA,2,FALSE)&amp;AB369,"")</f>
        <v>CPR:19</v>
      </c>
      <c r="BH369" s="12" t="str">
        <f>_xlfn.IFNA(VLOOKUP(AC369,对应表!$Z:$AA,2,FALSE)&amp;AD369,"")</f>
        <v/>
      </c>
      <c r="BI369" s="12" t="str">
        <f>_xlfn.IFNA(VLOOKUP(AE369,对应表!$Z:$AA,2,FALSE)&amp;AF369,"")</f>
        <v/>
      </c>
      <c r="BJ369" s="12" t="str">
        <f>_xlfn.IFNA(VLOOKUP(AG369,对应表!$Z:$AA,2,FALSE)&amp;AH369,"")</f>
        <v/>
      </c>
      <c r="BL369">
        <f t="shared" si="164"/>
        <v>14</v>
      </c>
      <c r="BM369">
        <f t="shared" si="165"/>
        <v>19</v>
      </c>
    </row>
    <row r="370" spans="11:65" x14ac:dyDescent="0.15">
      <c r="K370" t="str">
        <f t="shared" si="174"/>
        <v>被动致命lv11</v>
      </c>
      <c r="L370" s="6" t="str">
        <f>Q370&amp;":"&amp;M370&amp;":"&amp;VLOOKUP(N370,对应表!B:C,2,FALSE)&amp;":"&amp;IF(buff!O370="",0,O370)</f>
        <v>20231:100:1:0</v>
      </c>
      <c r="M370">
        <v>100</v>
      </c>
      <c r="N370" s="1" t="s">
        <v>306</v>
      </c>
      <c r="O370">
        <v>0</v>
      </c>
      <c r="Q370">
        <v>20231</v>
      </c>
      <c r="R370" s="4" t="s">
        <v>1337</v>
      </c>
      <c r="S370" s="4" t="str">
        <f t="shared" si="162"/>
        <v>被动致命lv11</v>
      </c>
      <c r="T370" t="s">
        <v>307</v>
      </c>
      <c r="Y370" t="s">
        <v>248</v>
      </c>
      <c r="Z370">
        <v>15</v>
      </c>
      <c r="AA370" t="s">
        <v>1367</v>
      </c>
      <c r="AB370">
        <v>20</v>
      </c>
      <c r="AI370" s="12" t="str">
        <f t="shared" si="175"/>
        <v>CRI:15|CPR:20</v>
      </c>
      <c r="AR370">
        <v>999</v>
      </c>
      <c r="AU370" s="4"/>
      <c r="AV370" s="4"/>
      <c r="AW370" s="4"/>
      <c r="AX370" s="4"/>
      <c r="AZ370" s="12" t="str">
        <f t="shared" si="176"/>
        <v/>
      </c>
      <c r="BA370" s="12" t="str">
        <f t="shared" si="166"/>
        <v/>
      </c>
      <c r="BB370" s="12" t="str">
        <f t="shared" si="167"/>
        <v/>
      </c>
      <c r="BC370" s="12" t="str">
        <f t="shared" si="168"/>
        <v/>
      </c>
      <c r="BD370" s="12" t="str">
        <f t="shared" si="169"/>
        <v/>
      </c>
      <c r="BE370" s="12" t="str">
        <f t="shared" si="170"/>
        <v/>
      </c>
      <c r="BF370" s="12" t="str">
        <f>_xlfn.IFNA(VLOOKUP(Y370,对应表!$Z:$AA,2,FALSE)&amp;Z370,"")</f>
        <v>CRI:15</v>
      </c>
      <c r="BG370" s="12" t="str">
        <f>_xlfn.IFNA(VLOOKUP(AA370,对应表!$Z:$AA,2,FALSE)&amp;AB370,"")</f>
        <v>CPR:20</v>
      </c>
      <c r="BH370" s="12" t="str">
        <f>_xlfn.IFNA(VLOOKUP(AC370,对应表!$Z:$AA,2,FALSE)&amp;AD370,"")</f>
        <v/>
      </c>
      <c r="BI370" s="12" t="str">
        <f>_xlfn.IFNA(VLOOKUP(AE370,对应表!$Z:$AA,2,FALSE)&amp;AF370,"")</f>
        <v/>
      </c>
      <c r="BJ370" s="12" t="str">
        <f>_xlfn.IFNA(VLOOKUP(AG370,对应表!$Z:$AA,2,FALSE)&amp;AH370,"")</f>
        <v/>
      </c>
      <c r="BL370">
        <f t="shared" si="164"/>
        <v>15</v>
      </c>
      <c r="BM370">
        <f t="shared" si="165"/>
        <v>20</v>
      </c>
    </row>
    <row r="371" spans="11:65" x14ac:dyDescent="0.15">
      <c r="K371" t="str">
        <f t="shared" si="174"/>
        <v>被动致命lv12</v>
      </c>
      <c r="L371" s="6" t="str">
        <f>Q371&amp;":"&amp;M371&amp;":"&amp;VLOOKUP(N371,对应表!B:C,2,FALSE)&amp;":"&amp;IF(buff!O371="",0,O371)</f>
        <v>20232:100:1:0</v>
      </c>
      <c r="M371">
        <v>100</v>
      </c>
      <c r="N371" s="1" t="s">
        <v>306</v>
      </c>
      <c r="O371">
        <v>0</v>
      </c>
      <c r="Q371">
        <v>20232</v>
      </c>
      <c r="R371" s="4" t="s">
        <v>1338</v>
      </c>
      <c r="S371" s="4" t="str">
        <f t="shared" si="162"/>
        <v>被动致命lv12</v>
      </c>
      <c r="T371" t="s">
        <v>307</v>
      </c>
      <c r="Y371" t="s">
        <v>248</v>
      </c>
      <c r="Z371">
        <v>16</v>
      </c>
      <c r="AA371" t="s">
        <v>1367</v>
      </c>
      <c r="AB371">
        <v>21</v>
      </c>
      <c r="AI371" s="12" t="str">
        <f t="shared" si="175"/>
        <v>CRI:16|CPR:21</v>
      </c>
      <c r="AR371">
        <v>999</v>
      </c>
      <c r="AU371" s="4"/>
      <c r="AV371" s="4"/>
      <c r="AW371" s="4"/>
      <c r="AX371" s="4"/>
      <c r="AZ371" s="12" t="str">
        <f t="shared" si="176"/>
        <v/>
      </c>
      <c r="BA371" s="12" t="str">
        <f t="shared" si="166"/>
        <v/>
      </c>
      <c r="BB371" s="12" t="str">
        <f t="shared" si="167"/>
        <v/>
      </c>
      <c r="BC371" s="12" t="str">
        <f t="shared" si="168"/>
        <v/>
      </c>
      <c r="BD371" s="12" t="str">
        <f t="shared" si="169"/>
        <v/>
      </c>
      <c r="BE371" s="12" t="str">
        <f t="shared" si="170"/>
        <v/>
      </c>
      <c r="BF371" s="12" t="str">
        <f>_xlfn.IFNA(VLOOKUP(Y371,对应表!$Z:$AA,2,FALSE)&amp;Z371,"")</f>
        <v>CRI:16</v>
      </c>
      <c r="BG371" s="12" t="str">
        <f>_xlfn.IFNA(VLOOKUP(AA371,对应表!$Z:$AA,2,FALSE)&amp;AB371,"")</f>
        <v>CPR:21</v>
      </c>
      <c r="BH371" s="12" t="str">
        <f>_xlfn.IFNA(VLOOKUP(AC371,对应表!$Z:$AA,2,FALSE)&amp;AD371,"")</f>
        <v/>
      </c>
      <c r="BI371" s="12" t="str">
        <f>_xlfn.IFNA(VLOOKUP(AE371,对应表!$Z:$AA,2,FALSE)&amp;AF371,"")</f>
        <v/>
      </c>
      <c r="BJ371" s="12" t="str">
        <f>_xlfn.IFNA(VLOOKUP(AG371,对应表!$Z:$AA,2,FALSE)&amp;AH371,"")</f>
        <v/>
      </c>
      <c r="BL371">
        <f t="shared" si="164"/>
        <v>16</v>
      </c>
      <c r="BM371">
        <f t="shared" si="165"/>
        <v>21</v>
      </c>
    </row>
    <row r="372" spans="11:65" x14ac:dyDescent="0.15">
      <c r="K372" t="str">
        <f t="shared" si="174"/>
        <v>被动致命lv13</v>
      </c>
      <c r="L372" s="6" t="str">
        <f>Q372&amp;":"&amp;M372&amp;":"&amp;VLOOKUP(N372,对应表!B:C,2,FALSE)&amp;":"&amp;IF(buff!O372="",0,O372)</f>
        <v>20233:100:1:0</v>
      </c>
      <c r="M372">
        <v>100</v>
      </c>
      <c r="N372" s="1" t="s">
        <v>306</v>
      </c>
      <c r="O372">
        <v>0</v>
      </c>
      <c r="Q372">
        <v>20233</v>
      </c>
      <c r="R372" s="4" t="s">
        <v>1339</v>
      </c>
      <c r="S372" s="4" t="str">
        <f t="shared" si="162"/>
        <v>被动致命lv13</v>
      </c>
      <c r="T372" t="s">
        <v>307</v>
      </c>
      <c r="Y372" t="s">
        <v>248</v>
      </c>
      <c r="Z372">
        <v>17</v>
      </c>
      <c r="AA372" t="s">
        <v>1367</v>
      </c>
      <c r="AB372">
        <v>22</v>
      </c>
      <c r="AI372" s="12" t="str">
        <f t="shared" si="175"/>
        <v>CRI:17|CPR:22</v>
      </c>
      <c r="AR372">
        <v>999</v>
      </c>
      <c r="AU372" s="4"/>
      <c r="AV372" s="4"/>
      <c r="AW372" s="4"/>
      <c r="AX372" s="4"/>
      <c r="AZ372" s="12" t="str">
        <f t="shared" si="176"/>
        <v/>
      </c>
      <c r="BA372" s="12" t="str">
        <f t="shared" si="166"/>
        <v/>
      </c>
      <c r="BB372" s="12" t="str">
        <f t="shared" si="167"/>
        <v/>
      </c>
      <c r="BC372" s="12" t="str">
        <f t="shared" si="168"/>
        <v/>
      </c>
      <c r="BD372" s="12" t="str">
        <f t="shared" si="169"/>
        <v/>
      </c>
      <c r="BE372" s="12" t="str">
        <f t="shared" si="170"/>
        <v/>
      </c>
      <c r="BF372" s="12" t="str">
        <f>_xlfn.IFNA(VLOOKUP(Y372,对应表!$Z:$AA,2,FALSE)&amp;Z372,"")</f>
        <v>CRI:17</v>
      </c>
      <c r="BG372" s="12" t="str">
        <f>_xlfn.IFNA(VLOOKUP(AA372,对应表!$Z:$AA,2,FALSE)&amp;AB372,"")</f>
        <v>CPR:22</v>
      </c>
      <c r="BH372" s="12" t="str">
        <f>_xlfn.IFNA(VLOOKUP(AC372,对应表!$Z:$AA,2,FALSE)&amp;AD372,"")</f>
        <v/>
      </c>
      <c r="BI372" s="12" t="str">
        <f>_xlfn.IFNA(VLOOKUP(AE372,对应表!$Z:$AA,2,FALSE)&amp;AF372,"")</f>
        <v/>
      </c>
      <c r="BJ372" s="12" t="str">
        <f>_xlfn.IFNA(VLOOKUP(AG372,对应表!$Z:$AA,2,FALSE)&amp;AH372,"")</f>
        <v/>
      </c>
      <c r="BL372">
        <f t="shared" si="164"/>
        <v>17</v>
      </c>
      <c r="BM372">
        <f t="shared" si="165"/>
        <v>22</v>
      </c>
    </row>
    <row r="373" spans="11:65" x14ac:dyDescent="0.15">
      <c r="K373" t="str">
        <f t="shared" si="174"/>
        <v>被动致命lv14</v>
      </c>
      <c r="L373" s="6" t="str">
        <f>Q373&amp;":"&amp;M373&amp;":"&amp;VLOOKUP(N373,对应表!B:C,2,FALSE)&amp;":"&amp;IF(buff!O373="",0,O373)</f>
        <v>20234:100:1:0</v>
      </c>
      <c r="M373">
        <v>100</v>
      </c>
      <c r="N373" s="1" t="s">
        <v>306</v>
      </c>
      <c r="O373">
        <v>0</v>
      </c>
      <c r="Q373">
        <v>20234</v>
      </c>
      <c r="R373" s="4" t="s">
        <v>1340</v>
      </c>
      <c r="S373" s="4" t="str">
        <f t="shared" si="162"/>
        <v>被动致命lv14</v>
      </c>
      <c r="T373" t="s">
        <v>307</v>
      </c>
      <c r="Y373" t="s">
        <v>248</v>
      </c>
      <c r="Z373">
        <v>18</v>
      </c>
      <c r="AA373" t="s">
        <v>1367</v>
      </c>
      <c r="AB373">
        <v>23</v>
      </c>
      <c r="AI373" s="12" t="str">
        <f t="shared" si="175"/>
        <v>CRI:18|CPR:23</v>
      </c>
      <c r="AR373">
        <v>999</v>
      </c>
      <c r="AU373" s="4"/>
      <c r="AV373" s="4"/>
      <c r="AW373" s="4"/>
      <c r="AX373" s="4"/>
      <c r="AZ373" s="12" t="str">
        <f t="shared" si="176"/>
        <v/>
      </c>
      <c r="BA373" s="12" t="str">
        <f t="shared" si="166"/>
        <v/>
      </c>
      <c r="BB373" s="12" t="str">
        <f t="shared" si="167"/>
        <v/>
      </c>
      <c r="BC373" s="12" t="str">
        <f t="shared" si="168"/>
        <v/>
      </c>
      <c r="BD373" s="12" t="str">
        <f t="shared" si="169"/>
        <v/>
      </c>
      <c r="BE373" s="12" t="str">
        <f t="shared" si="170"/>
        <v/>
      </c>
      <c r="BF373" s="12" t="str">
        <f>_xlfn.IFNA(VLOOKUP(Y373,对应表!$Z:$AA,2,FALSE)&amp;Z373,"")</f>
        <v>CRI:18</v>
      </c>
      <c r="BG373" s="12" t="str">
        <f>_xlfn.IFNA(VLOOKUP(AA373,对应表!$Z:$AA,2,FALSE)&amp;AB373,"")</f>
        <v>CPR:23</v>
      </c>
      <c r="BH373" s="12" t="str">
        <f>_xlfn.IFNA(VLOOKUP(AC373,对应表!$Z:$AA,2,FALSE)&amp;AD373,"")</f>
        <v/>
      </c>
      <c r="BI373" s="12" t="str">
        <f>_xlfn.IFNA(VLOOKUP(AE373,对应表!$Z:$AA,2,FALSE)&amp;AF373,"")</f>
        <v/>
      </c>
      <c r="BJ373" s="12" t="str">
        <f>_xlfn.IFNA(VLOOKUP(AG373,对应表!$Z:$AA,2,FALSE)&amp;AH373,"")</f>
        <v/>
      </c>
      <c r="BL373">
        <f t="shared" si="164"/>
        <v>18</v>
      </c>
      <c r="BM373">
        <f t="shared" si="165"/>
        <v>23</v>
      </c>
    </row>
    <row r="374" spans="11:65" x14ac:dyDescent="0.15">
      <c r="K374" t="str">
        <f t="shared" si="174"/>
        <v>被动致命lv15</v>
      </c>
      <c r="L374" s="6" t="str">
        <f>Q374&amp;":"&amp;M374&amp;":"&amp;VLOOKUP(N374,对应表!B:C,2,FALSE)&amp;":"&amp;IF(buff!O374="",0,O374)</f>
        <v>20235:100:1:0</v>
      </c>
      <c r="M374">
        <v>100</v>
      </c>
      <c r="N374" s="1" t="s">
        <v>306</v>
      </c>
      <c r="O374">
        <v>0</v>
      </c>
      <c r="Q374">
        <v>20235</v>
      </c>
      <c r="R374" s="4" t="s">
        <v>1341</v>
      </c>
      <c r="S374" s="4" t="str">
        <f t="shared" si="162"/>
        <v>被动致命lv15</v>
      </c>
      <c r="T374" t="s">
        <v>307</v>
      </c>
      <c r="Y374" t="s">
        <v>248</v>
      </c>
      <c r="Z374">
        <v>19</v>
      </c>
      <c r="AA374" t="s">
        <v>1367</v>
      </c>
      <c r="AB374">
        <v>24</v>
      </c>
      <c r="AI374" s="12" t="str">
        <f t="shared" si="175"/>
        <v>CRI:19|CPR:24</v>
      </c>
      <c r="AR374">
        <v>999</v>
      </c>
      <c r="AU374" s="4"/>
      <c r="AV374" s="4"/>
      <c r="AW374" s="4"/>
      <c r="AX374" s="4"/>
      <c r="AZ374" s="12" t="str">
        <f t="shared" si="176"/>
        <v/>
      </c>
      <c r="BA374" s="12" t="str">
        <f t="shared" si="166"/>
        <v/>
      </c>
      <c r="BB374" s="12" t="str">
        <f t="shared" si="167"/>
        <v/>
      </c>
      <c r="BC374" s="12" t="str">
        <f t="shared" si="168"/>
        <v/>
      </c>
      <c r="BD374" s="12" t="str">
        <f t="shared" si="169"/>
        <v/>
      </c>
      <c r="BE374" s="12" t="str">
        <f t="shared" si="170"/>
        <v/>
      </c>
      <c r="BF374" s="12" t="str">
        <f>_xlfn.IFNA(VLOOKUP(Y374,对应表!$Z:$AA,2,FALSE)&amp;Z374,"")</f>
        <v>CRI:19</v>
      </c>
      <c r="BG374" s="12" t="str">
        <f>_xlfn.IFNA(VLOOKUP(AA374,对应表!$Z:$AA,2,FALSE)&amp;AB374,"")</f>
        <v>CPR:24</v>
      </c>
      <c r="BH374" s="12" t="str">
        <f>_xlfn.IFNA(VLOOKUP(AC374,对应表!$Z:$AA,2,FALSE)&amp;AD374,"")</f>
        <v/>
      </c>
      <c r="BI374" s="12" t="str">
        <f>_xlfn.IFNA(VLOOKUP(AE374,对应表!$Z:$AA,2,FALSE)&amp;AF374,"")</f>
        <v/>
      </c>
      <c r="BJ374" s="12" t="str">
        <f>_xlfn.IFNA(VLOOKUP(AG374,对应表!$Z:$AA,2,FALSE)&amp;AH374,"")</f>
        <v/>
      </c>
      <c r="BL374">
        <f t="shared" si="164"/>
        <v>19</v>
      </c>
      <c r="BM374">
        <f t="shared" si="165"/>
        <v>24</v>
      </c>
    </row>
    <row r="375" spans="11:65" x14ac:dyDescent="0.15">
      <c r="K375" t="str">
        <f t="shared" si="174"/>
        <v>被动致命lv16</v>
      </c>
      <c r="L375" s="6" t="str">
        <f>Q375&amp;":"&amp;M375&amp;":"&amp;VLOOKUP(N375,对应表!B:C,2,FALSE)&amp;":"&amp;IF(buff!O375="",0,O375)</f>
        <v>20236:100:1:0</v>
      </c>
      <c r="M375">
        <v>100</v>
      </c>
      <c r="N375" s="1" t="s">
        <v>306</v>
      </c>
      <c r="O375">
        <v>0</v>
      </c>
      <c r="Q375">
        <v>20236</v>
      </c>
      <c r="R375" s="4" t="s">
        <v>1342</v>
      </c>
      <c r="S375" s="4" t="str">
        <f t="shared" si="162"/>
        <v>被动致命lv16</v>
      </c>
      <c r="T375" t="s">
        <v>307</v>
      </c>
      <c r="Y375" t="s">
        <v>248</v>
      </c>
      <c r="Z375">
        <v>20</v>
      </c>
      <c r="AA375" t="s">
        <v>1367</v>
      </c>
      <c r="AB375">
        <v>25</v>
      </c>
      <c r="AI375" s="12" t="str">
        <f t="shared" si="175"/>
        <v>CRI:20|CPR:25</v>
      </c>
      <c r="AR375">
        <v>999</v>
      </c>
      <c r="AU375" s="4"/>
      <c r="AV375" s="4"/>
      <c r="AW375" s="4"/>
      <c r="AX375" s="4"/>
      <c r="AZ375" s="12" t="str">
        <f t="shared" si="176"/>
        <v/>
      </c>
      <c r="BA375" s="12" t="str">
        <f t="shared" si="166"/>
        <v/>
      </c>
      <c r="BB375" s="12" t="str">
        <f t="shared" si="167"/>
        <v/>
      </c>
      <c r="BC375" s="12" t="str">
        <f t="shared" si="168"/>
        <v/>
      </c>
      <c r="BD375" s="12" t="str">
        <f t="shared" si="169"/>
        <v/>
      </c>
      <c r="BE375" s="12" t="str">
        <f t="shared" si="170"/>
        <v/>
      </c>
      <c r="BF375" s="12" t="str">
        <f>_xlfn.IFNA(VLOOKUP(Y375,对应表!$Z:$AA,2,FALSE)&amp;Z375,"")</f>
        <v>CRI:20</v>
      </c>
      <c r="BG375" s="12" t="str">
        <f>_xlfn.IFNA(VLOOKUP(AA375,对应表!$Z:$AA,2,FALSE)&amp;AB375,"")</f>
        <v>CPR:25</v>
      </c>
      <c r="BH375" s="12" t="str">
        <f>_xlfn.IFNA(VLOOKUP(AC375,对应表!$Z:$AA,2,FALSE)&amp;AD375,"")</f>
        <v/>
      </c>
      <c r="BI375" s="12" t="str">
        <f>_xlfn.IFNA(VLOOKUP(AE375,对应表!$Z:$AA,2,FALSE)&amp;AF375,"")</f>
        <v/>
      </c>
      <c r="BJ375" s="12" t="str">
        <f>_xlfn.IFNA(VLOOKUP(AG375,对应表!$Z:$AA,2,FALSE)&amp;AH375,"")</f>
        <v/>
      </c>
      <c r="BL375">
        <f t="shared" si="164"/>
        <v>20</v>
      </c>
      <c r="BM375">
        <f t="shared" si="165"/>
        <v>25</v>
      </c>
    </row>
    <row r="376" spans="11:65" x14ac:dyDescent="0.15">
      <c r="K376" t="str">
        <f t="shared" si="174"/>
        <v>被动致命lv17</v>
      </c>
      <c r="L376" s="6" t="str">
        <f>Q376&amp;":"&amp;M376&amp;":"&amp;VLOOKUP(N376,对应表!B:C,2,FALSE)&amp;":"&amp;IF(buff!O376="",0,O376)</f>
        <v>20237:100:1:0</v>
      </c>
      <c r="M376">
        <v>100</v>
      </c>
      <c r="N376" s="1" t="s">
        <v>306</v>
      </c>
      <c r="O376">
        <v>0</v>
      </c>
      <c r="Q376">
        <v>20237</v>
      </c>
      <c r="R376" s="4" t="s">
        <v>1343</v>
      </c>
      <c r="S376" s="4" t="str">
        <f t="shared" si="162"/>
        <v>被动致命lv17</v>
      </c>
      <c r="T376" t="s">
        <v>307</v>
      </c>
      <c r="Y376" t="s">
        <v>248</v>
      </c>
      <c r="Z376">
        <v>21</v>
      </c>
      <c r="AA376" t="s">
        <v>1367</v>
      </c>
      <c r="AB376">
        <v>26</v>
      </c>
      <c r="AI376" s="12" t="str">
        <f t="shared" si="175"/>
        <v>CRI:21|CPR:26</v>
      </c>
      <c r="AR376">
        <v>999</v>
      </c>
      <c r="AU376" s="4"/>
      <c r="AV376" s="4"/>
      <c r="AW376" s="4"/>
      <c r="AX376" s="4"/>
      <c r="AZ376" s="12" t="str">
        <f t="shared" si="176"/>
        <v/>
      </c>
      <c r="BA376" s="12" t="str">
        <f t="shared" si="166"/>
        <v/>
      </c>
      <c r="BB376" s="12" t="str">
        <f t="shared" si="167"/>
        <v/>
      </c>
      <c r="BC376" s="12" t="str">
        <f t="shared" si="168"/>
        <v/>
      </c>
      <c r="BD376" s="12" t="str">
        <f t="shared" si="169"/>
        <v/>
      </c>
      <c r="BE376" s="12" t="str">
        <f t="shared" si="170"/>
        <v/>
      </c>
      <c r="BF376" s="12" t="str">
        <f>_xlfn.IFNA(VLOOKUP(Y376,对应表!$Z:$AA,2,FALSE)&amp;Z376,"")</f>
        <v>CRI:21</v>
      </c>
      <c r="BG376" s="12" t="str">
        <f>_xlfn.IFNA(VLOOKUP(AA376,对应表!$Z:$AA,2,FALSE)&amp;AB376,"")</f>
        <v>CPR:26</v>
      </c>
      <c r="BH376" s="12" t="str">
        <f>_xlfn.IFNA(VLOOKUP(AC376,对应表!$Z:$AA,2,FALSE)&amp;AD376,"")</f>
        <v/>
      </c>
      <c r="BI376" s="12" t="str">
        <f>_xlfn.IFNA(VLOOKUP(AE376,对应表!$Z:$AA,2,FALSE)&amp;AF376,"")</f>
        <v/>
      </c>
      <c r="BJ376" s="12" t="str">
        <f>_xlfn.IFNA(VLOOKUP(AG376,对应表!$Z:$AA,2,FALSE)&amp;AH376,"")</f>
        <v/>
      </c>
      <c r="BL376">
        <f t="shared" si="164"/>
        <v>21</v>
      </c>
      <c r="BM376">
        <f t="shared" si="165"/>
        <v>26</v>
      </c>
    </row>
    <row r="377" spans="11:65" x14ac:dyDescent="0.15">
      <c r="K377" t="str">
        <f t="shared" si="174"/>
        <v>被动致命lv18</v>
      </c>
      <c r="L377" s="6" t="str">
        <f>Q377&amp;":"&amp;M377&amp;":"&amp;VLOOKUP(N377,对应表!B:C,2,FALSE)&amp;":"&amp;IF(buff!O377="",0,O377)</f>
        <v>20238:100:1:0</v>
      </c>
      <c r="M377">
        <v>100</v>
      </c>
      <c r="N377" s="1" t="s">
        <v>306</v>
      </c>
      <c r="O377">
        <v>0</v>
      </c>
      <c r="Q377">
        <v>20238</v>
      </c>
      <c r="R377" s="4" t="s">
        <v>1344</v>
      </c>
      <c r="S377" s="4" t="str">
        <f t="shared" si="162"/>
        <v>被动致命lv18</v>
      </c>
      <c r="T377" t="s">
        <v>307</v>
      </c>
      <c r="Y377" t="s">
        <v>248</v>
      </c>
      <c r="Z377">
        <v>22</v>
      </c>
      <c r="AA377" t="s">
        <v>1367</v>
      </c>
      <c r="AB377">
        <v>27</v>
      </c>
      <c r="AI377" s="12" t="str">
        <f t="shared" si="175"/>
        <v>CRI:22|CPR:27</v>
      </c>
      <c r="AR377">
        <v>999</v>
      </c>
      <c r="AU377" s="4"/>
      <c r="AV377" s="4"/>
      <c r="AW377" s="4"/>
      <c r="AX377" s="4"/>
      <c r="AZ377" s="12" t="str">
        <f t="shared" si="176"/>
        <v/>
      </c>
      <c r="BA377" s="12" t="str">
        <f t="shared" si="166"/>
        <v/>
      </c>
      <c r="BB377" s="12" t="str">
        <f t="shared" si="167"/>
        <v/>
      </c>
      <c r="BC377" s="12" t="str">
        <f t="shared" si="168"/>
        <v/>
      </c>
      <c r="BD377" s="12" t="str">
        <f t="shared" si="169"/>
        <v/>
      </c>
      <c r="BE377" s="12" t="str">
        <f t="shared" si="170"/>
        <v/>
      </c>
      <c r="BF377" s="12" t="str">
        <f>_xlfn.IFNA(VLOOKUP(Y377,对应表!$Z:$AA,2,FALSE)&amp;Z377,"")</f>
        <v>CRI:22</v>
      </c>
      <c r="BG377" s="12" t="str">
        <f>_xlfn.IFNA(VLOOKUP(AA377,对应表!$Z:$AA,2,FALSE)&amp;AB377,"")</f>
        <v>CPR:27</v>
      </c>
      <c r="BH377" s="12" t="str">
        <f>_xlfn.IFNA(VLOOKUP(AC377,对应表!$Z:$AA,2,FALSE)&amp;AD377,"")</f>
        <v/>
      </c>
      <c r="BI377" s="12" t="str">
        <f>_xlfn.IFNA(VLOOKUP(AE377,对应表!$Z:$AA,2,FALSE)&amp;AF377,"")</f>
        <v/>
      </c>
      <c r="BJ377" s="12" t="str">
        <f>_xlfn.IFNA(VLOOKUP(AG377,对应表!$Z:$AA,2,FALSE)&amp;AH377,"")</f>
        <v/>
      </c>
      <c r="BL377">
        <f t="shared" si="164"/>
        <v>22</v>
      </c>
      <c r="BM377">
        <f t="shared" si="165"/>
        <v>27</v>
      </c>
    </row>
    <row r="378" spans="11:65" x14ac:dyDescent="0.15">
      <c r="K378" t="str">
        <f t="shared" si="174"/>
        <v>被动致命lv19</v>
      </c>
      <c r="L378" s="6" t="str">
        <f>Q378&amp;":"&amp;M378&amp;":"&amp;VLOOKUP(N378,对应表!B:C,2,FALSE)&amp;":"&amp;IF(buff!O378="",0,O378)</f>
        <v>20239:100:1:0</v>
      </c>
      <c r="M378">
        <v>100</v>
      </c>
      <c r="N378" s="1" t="s">
        <v>306</v>
      </c>
      <c r="O378">
        <v>0</v>
      </c>
      <c r="Q378">
        <v>20239</v>
      </c>
      <c r="R378" s="4" t="s">
        <v>1345</v>
      </c>
      <c r="S378" s="4" t="str">
        <f t="shared" si="162"/>
        <v>被动致命lv19</v>
      </c>
      <c r="T378" t="s">
        <v>307</v>
      </c>
      <c r="Y378" t="s">
        <v>248</v>
      </c>
      <c r="Z378">
        <v>23</v>
      </c>
      <c r="AA378" t="s">
        <v>1367</v>
      </c>
      <c r="AB378">
        <v>28</v>
      </c>
      <c r="AI378" s="12" t="str">
        <f t="shared" si="175"/>
        <v>CRI:23|CPR:28</v>
      </c>
      <c r="AR378">
        <v>999</v>
      </c>
      <c r="AU378" s="4"/>
      <c r="AV378" s="4"/>
      <c r="AW378" s="4"/>
      <c r="AX378" s="4"/>
      <c r="AZ378" s="12" t="str">
        <f t="shared" si="176"/>
        <v/>
      </c>
      <c r="BA378" s="12" t="str">
        <f t="shared" si="166"/>
        <v/>
      </c>
      <c r="BB378" s="12" t="str">
        <f t="shared" si="167"/>
        <v/>
      </c>
      <c r="BC378" s="12" t="str">
        <f t="shared" si="168"/>
        <v/>
      </c>
      <c r="BD378" s="12" t="str">
        <f t="shared" si="169"/>
        <v/>
      </c>
      <c r="BE378" s="12" t="str">
        <f t="shared" si="170"/>
        <v/>
      </c>
      <c r="BF378" s="12" t="str">
        <f>_xlfn.IFNA(VLOOKUP(Y378,对应表!$Z:$AA,2,FALSE)&amp;Z378,"")</f>
        <v>CRI:23</v>
      </c>
      <c r="BG378" s="12" t="str">
        <f>_xlfn.IFNA(VLOOKUP(AA378,对应表!$Z:$AA,2,FALSE)&amp;AB378,"")</f>
        <v>CPR:28</v>
      </c>
      <c r="BH378" s="12" t="str">
        <f>_xlfn.IFNA(VLOOKUP(AC378,对应表!$Z:$AA,2,FALSE)&amp;AD378,"")</f>
        <v/>
      </c>
      <c r="BI378" s="12" t="str">
        <f>_xlfn.IFNA(VLOOKUP(AE378,对应表!$Z:$AA,2,FALSE)&amp;AF378,"")</f>
        <v/>
      </c>
      <c r="BJ378" s="12" t="str">
        <f>_xlfn.IFNA(VLOOKUP(AG378,对应表!$Z:$AA,2,FALSE)&amp;AH378,"")</f>
        <v/>
      </c>
      <c r="BL378">
        <f t="shared" si="164"/>
        <v>23</v>
      </c>
      <c r="BM378">
        <f t="shared" si="165"/>
        <v>28</v>
      </c>
    </row>
    <row r="379" spans="11:65" x14ac:dyDescent="0.15">
      <c r="K379" t="str">
        <f t="shared" si="174"/>
        <v>被动致命lv20</v>
      </c>
      <c r="L379" s="6" t="str">
        <f>Q379&amp;":"&amp;M379&amp;":"&amp;VLOOKUP(N379,对应表!B:C,2,FALSE)&amp;":"&amp;IF(buff!O379="",0,O379)</f>
        <v>20240:100:1:0</v>
      </c>
      <c r="M379">
        <v>100</v>
      </c>
      <c r="N379" s="1" t="s">
        <v>306</v>
      </c>
      <c r="O379">
        <v>0</v>
      </c>
      <c r="Q379">
        <v>20240</v>
      </c>
      <c r="R379" s="4" t="s">
        <v>1346</v>
      </c>
      <c r="S379" s="4" t="str">
        <f t="shared" si="162"/>
        <v>被动致命lv20</v>
      </c>
      <c r="T379" t="s">
        <v>307</v>
      </c>
      <c r="Y379" t="s">
        <v>248</v>
      </c>
      <c r="Z379">
        <v>24</v>
      </c>
      <c r="AA379" t="s">
        <v>1367</v>
      </c>
      <c r="AB379">
        <v>29</v>
      </c>
      <c r="AI379" s="12" t="str">
        <f t="shared" si="175"/>
        <v>CRI:24|CPR:29</v>
      </c>
      <c r="AR379">
        <v>999</v>
      </c>
      <c r="AU379" s="4"/>
      <c r="AV379" s="4"/>
      <c r="AW379" s="4"/>
      <c r="AX379" s="4"/>
      <c r="AZ379" s="12" t="str">
        <f t="shared" si="176"/>
        <v/>
      </c>
      <c r="BA379" s="12" t="str">
        <f t="shared" si="166"/>
        <v/>
      </c>
      <c r="BB379" s="12" t="str">
        <f t="shared" si="167"/>
        <v/>
      </c>
      <c r="BC379" s="12" t="str">
        <f t="shared" si="168"/>
        <v/>
      </c>
      <c r="BD379" s="12" t="str">
        <f t="shared" si="169"/>
        <v/>
      </c>
      <c r="BE379" s="12" t="str">
        <f t="shared" si="170"/>
        <v/>
      </c>
      <c r="BF379" s="12" t="str">
        <f>_xlfn.IFNA(VLOOKUP(Y379,对应表!$Z:$AA,2,FALSE)&amp;Z379,"")</f>
        <v>CRI:24</v>
      </c>
      <c r="BG379" s="12" t="str">
        <f>_xlfn.IFNA(VLOOKUP(AA379,对应表!$Z:$AA,2,FALSE)&amp;AB379,"")</f>
        <v>CPR:29</v>
      </c>
      <c r="BH379" s="12" t="str">
        <f>_xlfn.IFNA(VLOOKUP(AC379,对应表!$Z:$AA,2,FALSE)&amp;AD379,"")</f>
        <v/>
      </c>
      <c r="BI379" s="12" t="str">
        <f>_xlfn.IFNA(VLOOKUP(AE379,对应表!$Z:$AA,2,FALSE)&amp;AF379,"")</f>
        <v/>
      </c>
      <c r="BJ379" s="12" t="str">
        <f>_xlfn.IFNA(VLOOKUP(AG379,对应表!$Z:$AA,2,FALSE)&amp;AH379,"")</f>
        <v/>
      </c>
      <c r="BL379">
        <f t="shared" si="164"/>
        <v>24</v>
      </c>
      <c r="BM379">
        <f t="shared" si="165"/>
        <v>29</v>
      </c>
    </row>
    <row r="380" spans="11:65" x14ac:dyDescent="0.15">
      <c r="K380" t="str">
        <f t="shared" ref="K380:K399" si="177">R380</f>
        <v>被动冷静lv1</v>
      </c>
      <c r="L380" s="6" t="str">
        <f>Q380&amp;":"&amp;M380&amp;":"&amp;VLOOKUP(N380,对应表!B:C,2,FALSE)&amp;":"&amp;IF(buff!O380="",0,O380)</f>
        <v>20241:100:1:0</v>
      </c>
      <c r="M380">
        <v>100</v>
      </c>
      <c r="N380" s="1" t="s">
        <v>306</v>
      </c>
      <c r="O380">
        <v>0</v>
      </c>
      <c r="Q380">
        <v>20241</v>
      </c>
      <c r="R380" s="4" t="s">
        <v>751</v>
      </c>
      <c r="S380" s="4" t="str">
        <f t="shared" si="162"/>
        <v>被动冷静lv1</v>
      </c>
      <c r="T380" t="s">
        <v>307</v>
      </c>
      <c r="Y380" t="s">
        <v>422</v>
      </c>
      <c r="Z380">
        <v>5</v>
      </c>
      <c r="AA380" t="s">
        <v>308</v>
      </c>
      <c r="AB380">
        <v>5</v>
      </c>
      <c r="AI380" s="12" t="str">
        <f t="shared" ref="AI380:AI399" si="178">IF(BF380="","",BF380)&amp;IF(BG380="","","|"&amp;BG380)&amp;IF(BH380="","","|"&amp;BH380)&amp;IF(BI380="","","|"&amp;BI380)&amp;IF(BJ380="","","|"&amp;BJ380)</f>
        <v>HIT:5|ATK_P:5</v>
      </c>
      <c r="AR380">
        <v>999</v>
      </c>
      <c r="AU380" s="4"/>
      <c r="AV380" s="4"/>
      <c r="AW380" s="4"/>
      <c r="AX380" s="4"/>
      <c r="AZ380" s="12" t="str">
        <f t="shared" ref="AZ380:AZ399" si="179">IF(BA380="","",BA380)&amp;IF(BB380="","","|"&amp;BB380)&amp;IF(BC380="","","|"&amp;BC380)&amp;IF(BD380="","","|"&amp;BD380)&amp;IF(BE380="","","|"&amp;BE380)</f>
        <v/>
      </c>
      <c r="BA380" s="12" t="str">
        <f t="shared" si="166"/>
        <v/>
      </c>
      <c r="BB380" s="12" t="str">
        <f t="shared" si="167"/>
        <v/>
      </c>
      <c r="BC380" s="12" t="str">
        <f t="shared" si="168"/>
        <v/>
      </c>
      <c r="BD380" s="12" t="str">
        <f t="shared" si="169"/>
        <v/>
      </c>
      <c r="BE380" s="12" t="str">
        <f t="shared" si="170"/>
        <v/>
      </c>
      <c r="BF380" s="12" t="str">
        <f>_xlfn.IFNA(VLOOKUP(Y380,对应表!$Z:$AA,2,FALSE)&amp;Z380,"")</f>
        <v>HIT:5</v>
      </c>
      <c r="BG380" s="12" t="str">
        <f>_xlfn.IFNA(VLOOKUP(AA380,对应表!$Z:$AA,2,FALSE)&amp;AB380,"")</f>
        <v>ATK_P:5</v>
      </c>
      <c r="BH380" s="12" t="str">
        <f>_xlfn.IFNA(VLOOKUP(AC380,对应表!$Z:$AA,2,FALSE)&amp;AD380,"")</f>
        <v/>
      </c>
      <c r="BI380" s="12" t="str">
        <f>_xlfn.IFNA(VLOOKUP(AE380,对应表!$Z:$AA,2,FALSE)&amp;AF380,"")</f>
        <v/>
      </c>
      <c r="BJ380" s="12" t="str">
        <f>_xlfn.IFNA(VLOOKUP(AG380,对应表!$Z:$AA,2,FALSE)&amp;AH380,"")</f>
        <v/>
      </c>
      <c r="BL380">
        <f t="shared" si="164"/>
        <v>5</v>
      </c>
      <c r="BM380">
        <f t="shared" si="165"/>
        <v>5</v>
      </c>
    </row>
    <row r="381" spans="11:65" x14ac:dyDescent="0.15">
      <c r="K381" t="str">
        <f t="shared" si="177"/>
        <v>被动冷静lv2</v>
      </c>
      <c r="L381" s="6" t="str">
        <f>Q381&amp;":"&amp;M381&amp;":"&amp;VLOOKUP(N381,对应表!B:C,2,FALSE)&amp;":"&amp;IF(buff!O381="",0,O381)</f>
        <v>20242:100:1:0</v>
      </c>
      <c r="M381">
        <v>100</v>
      </c>
      <c r="N381" s="1" t="s">
        <v>306</v>
      </c>
      <c r="O381">
        <v>0</v>
      </c>
      <c r="Q381">
        <v>20242</v>
      </c>
      <c r="R381" s="4" t="s">
        <v>752</v>
      </c>
      <c r="S381" s="4" t="str">
        <f t="shared" si="162"/>
        <v>被动冷静lv2</v>
      </c>
      <c r="T381" t="s">
        <v>307</v>
      </c>
      <c r="Y381" t="s">
        <v>422</v>
      </c>
      <c r="Z381">
        <v>6</v>
      </c>
      <c r="AA381" t="s">
        <v>308</v>
      </c>
      <c r="AB381">
        <v>5</v>
      </c>
      <c r="AI381" s="12" t="str">
        <f t="shared" si="178"/>
        <v>HIT:6|ATK_P:5</v>
      </c>
      <c r="AR381">
        <v>999</v>
      </c>
      <c r="AU381" s="4"/>
      <c r="AV381" s="4"/>
      <c r="AW381" s="4"/>
      <c r="AX381" s="4"/>
      <c r="AZ381" s="12" t="str">
        <f t="shared" si="179"/>
        <v/>
      </c>
      <c r="BA381" s="12" t="str">
        <f t="shared" si="166"/>
        <v/>
      </c>
      <c r="BB381" s="12" t="str">
        <f t="shared" si="167"/>
        <v/>
      </c>
      <c r="BC381" s="12" t="str">
        <f t="shared" si="168"/>
        <v/>
      </c>
      <c r="BD381" s="12" t="str">
        <f t="shared" si="169"/>
        <v/>
      </c>
      <c r="BE381" s="12" t="str">
        <f t="shared" si="170"/>
        <v/>
      </c>
      <c r="BF381" s="12" t="str">
        <f>_xlfn.IFNA(VLOOKUP(Y381,对应表!$Z:$AA,2,FALSE)&amp;Z381,"")</f>
        <v>HIT:6</v>
      </c>
      <c r="BG381" s="12" t="str">
        <f>_xlfn.IFNA(VLOOKUP(AA381,对应表!$Z:$AA,2,FALSE)&amp;AB381,"")</f>
        <v>ATK_P:5</v>
      </c>
      <c r="BH381" s="12" t="str">
        <f>_xlfn.IFNA(VLOOKUP(AC381,对应表!$Z:$AA,2,FALSE)&amp;AD381,"")</f>
        <v/>
      </c>
      <c r="BI381" s="12" t="str">
        <f>_xlfn.IFNA(VLOOKUP(AE381,对应表!$Z:$AA,2,FALSE)&amp;AF381,"")</f>
        <v/>
      </c>
      <c r="BJ381" s="12" t="str">
        <f>_xlfn.IFNA(VLOOKUP(AG381,对应表!$Z:$AA,2,FALSE)&amp;AH381,"")</f>
        <v/>
      </c>
      <c r="BL381">
        <f t="shared" si="164"/>
        <v>6</v>
      </c>
      <c r="BM381">
        <f t="shared" si="165"/>
        <v>5</v>
      </c>
    </row>
    <row r="382" spans="11:65" x14ac:dyDescent="0.15">
      <c r="K382" t="str">
        <f t="shared" si="177"/>
        <v>被动冷静lv3</v>
      </c>
      <c r="L382" s="6" t="str">
        <f>Q382&amp;":"&amp;M382&amp;":"&amp;VLOOKUP(N382,对应表!B:C,2,FALSE)&amp;":"&amp;IF(buff!O382="",0,O382)</f>
        <v>20243:100:1:0</v>
      </c>
      <c r="M382">
        <v>100</v>
      </c>
      <c r="N382" s="1" t="s">
        <v>306</v>
      </c>
      <c r="O382">
        <v>0</v>
      </c>
      <c r="Q382">
        <v>20243</v>
      </c>
      <c r="R382" s="4" t="s">
        <v>753</v>
      </c>
      <c r="S382" s="4" t="str">
        <f t="shared" si="162"/>
        <v>被动冷静lv3</v>
      </c>
      <c r="T382" t="s">
        <v>307</v>
      </c>
      <c r="Y382" t="s">
        <v>422</v>
      </c>
      <c r="Z382">
        <v>7</v>
      </c>
      <c r="AA382" t="s">
        <v>308</v>
      </c>
      <c r="AB382">
        <v>6</v>
      </c>
      <c r="AI382" s="12" t="str">
        <f t="shared" si="178"/>
        <v>HIT:7|ATK_P:6</v>
      </c>
      <c r="AR382">
        <v>999</v>
      </c>
      <c r="AU382" s="4"/>
      <c r="AV382" s="4"/>
      <c r="AW382" s="4"/>
      <c r="AX382" s="4"/>
      <c r="AZ382" s="12" t="str">
        <f t="shared" si="179"/>
        <v/>
      </c>
      <c r="BA382" s="12" t="str">
        <f t="shared" si="166"/>
        <v/>
      </c>
      <c r="BB382" s="12" t="str">
        <f t="shared" si="167"/>
        <v/>
      </c>
      <c r="BC382" s="12" t="str">
        <f t="shared" si="168"/>
        <v/>
      </c>
      <c r="BD382" s="12" t="str">
        <f t="shared" si="169"/>
        <v/>
      </c>
      <c r="BE382" s="12" t="str">
        <f t="shared" si="170"/>
        <v/>
      </c>
      <c r="BF382" s="12" t="str">
        <f>_xlfn.IFNA(VLOOKUP(Y382,对应表!$Z:$AA,2,FALSE)&amp;Z382,"")</f>
        <v>HIT:7</v>
      </c>
      <c r="BG382" s="12" t="str">
        <f>_xlfn.IFNA(VLOOKUP(AA382,对应表!$Z:$AA,2,FALSE)&amp;AB382,"")</f>
        <v>ATK_P:6</v>
      </c>
      <c r="BH382" s="12" t="str">
        <f>_xlfn.IFNA(VLOOKUP(AC382,对应表!$Z:$AA,2,FALSE)&amp;AD382,"")</f>
        <v/>
      </c>
      <c r="BI382" s="12" t="str">
        <f>_xlfn.IFNA(VLOOKUP(AE382,对应表!$Z:$AA,2,FALSE)&amp;AF382,"")</f>
        <v/>
      </c>
      <c r="BJ382" s="12" t="str">
        <f>_xlfn.IFNA(VLOOKUP(AG382,对应表!$Z:$AA,2,FALSE)&amp;AH382,"")</f>
        <v/>
      </c>
      <c r="BL382">
        <f t="shared" si="164"/>
        <v>7</v>
      </c>
      <c r="BM382">
        <f t="shared" si="165"/>
        <v>6</v>
      </c>
    </row>
    <row r="383" spans="11:65" x14ac:dyDescent="0.15">
      <c r="K383" t="str">
        <f t="shared" si="177"/>
        <v>被动冷静lv4</v>
      </c>
      <c r="L383" s="6" t="str">
        <f>Q383&amp;":"&amp;M383&amp;":"&amp;VLOOKUP(N383,对应表!B:C,2,FALSE)&amp;":"&amp;IF(buff!O383="",0,O383)</f>
        <v>20244:100:1:0</v>
      </c>
      <c r="M383">
        <v>100</v>
      </c>
      <c r="N383" s="1" t="s">
        <v>306</v>
      </c>
      <c r="O383">
        <v>0</v>
      </c>
      <c r="Q383">
        <v>20244</v>
      </c>
      <c r="R383" s="4" t="s">
        <v>754</v>
      </c>
      <c r="S383" s="4" t="str">
        <f t="shared" si="162"/>
        <v>被动冷静lv4</v>
      </c>
      <c r="T383" t="s">
        <v>307</v>
      </c>
      <c r="Y383" t="s">
        <v>422</v>
      </c>
      <c r="Z383">
        <v>8</v>
      </c>
      <c r="AA383" t="s">
        <v>308</v>
      </c>
      <c r="AB383">
        <v>6</v>
      </c>
      <c r="AI383" s="12" t="str">
        <f t="shared" si="178"/>
        <v>HIT:8|ATK_P:6</v>
      </c>
      <c r="AR383">
        <v>999</v>
      </c>
      <c r="AU383" s="4"/>
      <c r="AV383" s="4"/>
      <c r="AW383" s="4"/>
      <c r="AX383" s="4"/>
      <c r="AZ383" s="12" t="str">
        <f t="shared" si="179"/>
        <v/>
      </c>
      <c r="BA383" s="12" t="str">
        <f t="shared" si="166"/>
        <v/>
      </c>
      <c r="BB383" s="12" t="str">
        <f t="shared" si="167"/>
        <v/>
      </c>
      <c r="BC383" s="12" t="str">
        <f t="shared" si="168"/>
        <v/>
      </c>
      <c r="BD383" s="12" t="str">
        <f t="shared" si="169"/>
        <v/>
      </c>
      <c r="BE383" s="12" t="str">
        <f t="shared" si="170"/>
        <v/>
      </c>
      <c r="BF383" s="12" t="str">
        <f>_xlfn.IFNA(VLOOKUP(Y383,对应表!$Z:$AA,2,FALSE)&amp;Z383,"")</f>
        <v>HIT:8</v>
      </c>
      <c r="BG383" s="12" t="str">
        <f>_xlfn.IFNA(VLOOKUP(AA383,对应表!$Z:$AA,2,FALSE)&amp;AB383,"")</f>
        <v>ATK_P:6</v>
      </c>
      <c r="BH383" s="12" t="str">
        <f>_xlfn.IFNA(VLOOKUP(AC383,对应表!$Z:$AA,2,FALSE)&amp;AD383,"")</f>
        <v/>
      </c>
      <c r="BI383" s="12" t="str">
        <f>_xlfn.IFNA(VLOOKUP(AE383,对应表!$Z:$AA,2,FALSE)&amp;AF383,"")</f>
        <v/>
      </c>
      <c r="BJ383" s="12" t="str">
        <f>_xlfn.IFNA(VLOOKUP(AG383,对应表!$Z:$AA,2,FALSE)&amp;AH383,"")</f>
        <v/>
      </c>
      <c r="BL383">
        <f t="shared" si="164"/>
        <v>8</v>
      </c>
      <c r="BM383">
        <f t="shared" si="165"/>
        <v>6</v>
      </c>
    </row>
    <row r="384" spans="11:65" x14ac:dyDescent="0.15">
      <c r="K384" t="str">
        <f t="shared" si="177"/>
        <v>被动冷静lv5</v>
      </c>
      <c r="L384" s="6" t="str">
        <f>Q384&amp;":"&amp;M384&amp;":"&amp;VLOOKUP(N384,对应表!B:C,2,FALSE)&amp;":"&amp;IF(buff!O384="",0,O384)</f>
        <v>20245:100:1:0</v>
      </c>
      <c r="M384">
        <v>100</v>
      </c>
      <c r="N384" s="1" t="s">
        <v>306</v>
      </c>
      <c r="O384">
        <v>0</v>
      </c>
      <c r="Q384">
        <v>20245</v>
      </c>
      <c r="R384" s="4" t="s">
        <v>755</v>
      </c>
      <c r="S384" s="4" t="str">
        <f t="shared" si="162"/>
        <v>被动冷静lv5</v>
      </c>
      <c r="T384" t="s">
        <v>307</v>
      </c>
      <c r="Y384" t="s">
        <v>422</v>
      </c>
      <c r="Z384">
        <v>9</v>
      </c>
      <c r="AA384" t="s">
        <v>308</v>
      </c>
      <c r="AB384">
        <f>AB382+1</f>
        <v>7</v>
      </c>
      <c r="AI384" s="12" t="str">
        <f t="shared" si="178"/>
        <v>HIT:9|ATK_P:7</v>
      </c>
      <c r="AR384">
        <v>999</v>
      </c>
      <c r="AU384" s="4"/>
      <c r="AV384" s="4"/>
      <c r="AW384" s="4"/>
      <c r="AX384" s="4"/>
      <c r="AZ384" s="12" t="str">
        <f t="shared" si="179"/>
        <v/>
      </c>
      <c r="BA384" s="12" t="str">
        <f t="shared" si="166"/>
        <v/>
      </c>
      <c r="BB384" s="12" t="str">
        <f t="shared" si="167"/>
        <v/>
      </c>
      <c r="BC384" s="12" t="str">
        <f t="shared" si="168"/>
        <v/>
      </c>
      <c r="BD384" s="12" t="str">
        <f t="shared" si="169"/>
        <v/>
      </c>
      <c r="BE384" s="12" t="str">
        <f t="shared" si="170"/>
        <v/>
      </c>
      <c r="BF384" s="12" t="str">
        <f>_xlfn.IFNA(VLOOKUP(Y384,对应表!$Z:$AA,2,FALSE)&amp;Z384,"")</f>
        <v>HIT:9</v>
      </c>
      <c r="BG384" s="12" t="str">
        <f>_xlfn.IFNA(VLOOKUP(AA384,对应表!$Z:$AA,2,FALSE)&amp;AB384,"")</f>
        <v>ATK_P:7</v>
      </c>
      <c r="BH384" s="12" t="str">
        <f>_xlfn.IFNA(VLOOKUP(AC384,对应表!$Z:$AA,2,FALSE)&amp;AD384,"")</f>
        <v/>
      </c>
      <c r="BI384" s="12" t="str">
        <f>_xlfn.IFNA(VLOOKUP(AE384,对应表!$Z:$AA,2,FALSE)&amp;AF384,"")</f>
        <v/>
      </c>
      <c r="BJ384" s="12" t="str">
        <f>_xlfn.IFNA(VLOOKUP(AG384,对应表!$Z:$AA,2,FALSE)&amp;AH384,"")</f>
        <v/>
      </c>
      <c r="BL384">
        <f t="shared" si="164"/>
        <v>9</v>
      </c>
      <c r="BM384">
        <f t="shared" si="165"/>
        <v>7</v>
      </c>
    </row>
    <row r="385" spans="11:65" x14ac:dyDescent="0.15">
      <c r="K385" t="str">
        <f t="shared" si="177"/>
        <v>被动冷静lv6</v>
      </c>
      <c r="L385" s="6" t="str">
        <f>Q385&amp;":"&amp;M385&amp;":"&amp;VLOOKUP(N385,对应表!B:C,2,FALSE)&amp;":"&amp;IF(buff!O385="",0,O385)</f>
        <v>20246:100:1:0</v>
      </c>
      <c r="M385">
        <v>100</v>
      </c>
      <c r="N385" s="1" t="s">
        <v>306</v>
      </c>
      <c r="O385">
        <v>0</v>
      </c>
      <c r="Q385">
        <v>20246</v>
      </c>
      <c r="R385" s="4" t="s">
        <v>756</v>
      </c>
      <c r="S385" s="4" t="str">
        <f t="shared" si="162"/>
        <v>被动冷静lv6</v>
      </c>
      <c r="T385" t="s">
        <v>307</v>
      </c>
      <c r="Y385" t="s">
        <v>422</v>
      </c>
      <c r="Z385">
        <v>10</v>
      </c>
      <c r="AA385" t="s">
        <v>308</v>
      </c>
      <c r="AB385">
        <f t="shared" ref="AB385:AB391" si="180">AB383+1</f>
        <v>7</v>
      </c>
      <c r="AI385" s="12" t="str">
        <f t="shared" si="178"/>
        <v>HIT:10|ATK_P:7</v>
      </c>
      <c r="AR385">
        <v>999</v>
      </c>
      <c r="AU385" s="4"/>
      <c r="AV385" s="4"/>
      <c r="AW385" s="4"/>
      <c r="AX385" s="4"/>
      <c r="AZ385" s="12" t="str">
        <f t="shared" si="179"/>
        <v/>
      </c>
      <c r="BA385" s="12" t="str">
        <f t="shared" si="166"/>
        <v/>
      </c>
      <c r="BB385" s="12" t="str">
        <f t="shared" si="167"/>
        <v/>
      </c>
      <c r="BC385" s="12" t="str">
        <f t="shared" si="168"/>
        <v/>
      </c>
      <c r="BD385" s="12" t="str">
        <f t="shared" si="169"/>
        <v/>
      </c>
      <c r="BE385" s="12" t="str">
        <f t="shared" si="170"/>
        <v/>
      </c>
      <c r="BF385" s="12" t="str">
        <f>_xlfn.IFNA(VLOOKUP(Y385,对应表!$Z:$AA,2,FALSE)&amp;Z385,"")</f>
        <v>HIT:10</v>
      </c>
      <c r="BG385" s="12" t="str">
        <f>_xlfn.IFNA(VLOOKUP(AA385,对应表!$Z:$AA,2,FALSE)&amp;AB385,"")</f>
        <v>ATK_P:7</v>
      </c>
      <c r="BH385" s="12" t="str">
        <f>_xlfn.IFNA(VLOOKUP(AC385,对应表!$Z:$AA,2,FALSE)&amp;AD385,"")</f>
        <v/>
      </c>
      <c r="BI385" s="12" t="str">
        <f>_xlfn.IFNA(VLOOKUP(AE385,对应表!$Z:$AA,2,FALSE)&amp;AF385,"")</f>
        <v/>
      </c>
      <c r="BJ385" s="12" t="str">
        <f>_xlfn.IFNA(VLOOKUP(AG385,对应表!$Z:$AA,2,FALSE)&amp;AH385,"")</f>
        <v/>
      </c>
      <c r="BL385">
        <f t="shared" si="164"/>
        <v>10</v>
      </c>
      <c r="BM385">
        <f t="shared" si="165"/>
        <v>7</v>
      </c>
    </row>
    <row r="386" spans="11:65" x14ac:dyDescent="0.15">
      <c r="K386" t="str">
        <f t="shared" si="177"/>
        <v>被动冷静lv7</v>
      </c>
      <c r="L386" s="6" t="str">
        <f>Q386&amp;":"&amp;M386&amp;":"&amp;VLOOKUP(N386,对应表!B:C,2,FALSE)&amp;":"&amp;IF(buff!O386="",0,O386)</f>
        <v>20247:100:1:0</v>
      </c>
      <c r="M386">
        <v>100</v>
      </c>
      <c r="N386" s="1" t="s">
        <v>306</v>
      </c>
      <c r="O386">
        <v>0</v>
      </c>
      <c r="Q386">
        <v>20247</v>
      </c>
      <c r="R386" s="4" t="s">
        <v>757</v>
      </c>
      <c r="S386" s="4" t="str">
        <f t="shared" si="162"/>
        <v>被动冷静lv7</v>
      </c>
      <c r="T386" t="s">
        <v>307</v>
      </c>
      <c r="Y386" t="s">
        <v>422</v>
      </c>
      <c r="Z386">
        <v>11</v>
      </c>
      <c r="AA386" t="s">
        <v>308</v>
      </c>
      <c r="AB386">
        <f t="shared" si="180"/>
        <v>8</v>
      </c>
      <c r="AI386" s="12" t="str">
        <f t="shared" si="178"/>
        <v>HIT:11|ATK_P:8</v>
      </c>
      <c r="AR386">
        <v>999</v>
      </c>
      <c r="AU386" s="4"/>
      <c r="AV386" s="4"/>
      <c r="AW386" s="4"/>
      <c r="AX386" s="4"/>
      <c r="AZ386" s="12" t="str">
        <f t="shared" si="179"/>
        <v/>
      </c>
      <c r="BA386" s="12" t="str">
        <f t="shared" si="166"/>
        <v/>
      </c>
      <c r="BB386" s="12" t="str">
        <f t="shared" si="167"/>
        <v/>
      </c>
      <c r="BC386" s="12" t="str">
        <f t="shared" si="168"/>
        <v/>
      </c>
      <c r="BD386" s="12" t="str">
        <f t="shared" si="169"/>
        <v/>
      </c>
      <c r="BE386" s="12" t="str">
        <f t="shared" si="170"/>
        <v/>
      </c>
      <c r="BF386" s="12" t="str">
        <f>_xlfn.IFNA(VLOOKUP(Y386,对应表!$Z:$AA,2,FALSE)&amp;Z386,"")</f>
        <v>HIT:11</v>
      </c>
      <c r="BG386" s="12" t="str">
        <f>_xlfn.IFNA(VLOOKUP(AA386,对应表!$Z:$AA,2,FALSE)&amp;AB386,"")</f>
        <v>ATK_P:8</v>
      </c>
      <c r="BH386" s="12" t="str">
        <f>_xlfn.IFNA(VLOOKUP(AC386,对应表!$Z:$AA,2,FALSE)&amp;AD386,"")</f>
        <v/>
      </c>
      <c r="BI386" s="12" t="str">
        <f>_xlfn.IFNA(VLOOKUP(AE386,对应表!$Z:$AA,2,FALSE)&amp;AF386,"")</f>
        <v/>
      </c>
      <c r="BJ386" s="12" t="str">
        <f>_xlfn.IFNA(VLOOKUP(AG386,对应表!$Z:$AA,2,FALSE)&amp;AH386,"")</f>
        <v/>
      </c>
      <c r="BL386">
        <f t="shared" si="164"/>
        <v>11</v>
      </c>
      <c r="BM386">
        <f t="shared" si="165"/>
        <v>8</v>
      </c>
    </row>
    <row r="387" spans="11:65" x14ac:dyDescent="0.15">
      <c r="K387" t="str">
        <f t="shared" si="177"/>
        <v>被动冷静lv8</v>
      </c>
      <c r="L387" s="6" t="str">
        <f>Q387&amp;":"&amp;M387&amp;":"&amp;VLOOKUP(N387,对应表!B:C,2,FALSE)&amp;":"&amp;IF(buff!O387="",0,O387)</f>
        <v>20248:100:1:0</v>
      </c>
      <c r="M387">
        <v>100</v>
      </c>
      <c r="N387" s="1" t="s">
        <v>306</v>
      </c>
      <c r="O387">
        <v>0</v>
      </c>
      <c r="Q387">
        <v>20248</v>
      </c>
      <c r="R387" s="4" t="s">
        <v>758</v>
      </c>
      <c r="S387" s="4" t="str">
        <f t="shared" si="162"/>
        <v>被动冷静lv8</v>
      </c>
      <c r="T387" t="s">
        <v>307</v>
      </c>
      <c r="Y387" t="s">
        <v>422</v>
      </c>
      <c r="Z387">
        <v>12</v>
      </c>
      <c r="AA387" t="s">
        <v>308</v>
      </c>
      <c r="AB387">
        <f t="shared" si="180"/>
        <v>8</v>
      </c>
      <c r="AI387" s="12" t="str">
        <f t="shared" si="178"/>
        <v>HIT:12|ATK_P:8</v>
      </c>
      <c r="AR387">
        <v>999</v>
      </c>
      <c r="AU387" s="4"/>
      <c r="AV387" s="4"/>
      <c r="AW387" s="4"/>
      <c r="AX387" s="4"/>
      <c r="AZ387" s="12" t="str">
        <f t="shared" si="179"/>
        <v/>
      </c>
      <c r="BA387" s="12" t="str">
        <f t="shared" si="166"/>
        <v/>
      </c>
      <c r="BB387" s="12" t="str">
        <f t="shared" si="167"/>
        <v/>
      </c>
      <c r="BC387" s="12" t="str">
        <f t="shared" si="168"/>
        <v/>
      </c>
      <c r="BD387" s="12" t="str">
        <f t="shared" si="169"/>
        <v/>
      </c>
      <c r="BE387" s="12" t="str">
        <f t="shared" si="170"/>
        <v/>
      </c>
      <c r="BF387" s="12" t="str">
        <f>_xlfn.IFNA(VLOOKUP(Y387,对应表!$Z:$AA,2,FALSE)&amp;Z387,"")</f>
        <v>HIT:12</v>
      </c>
      <c r="BG387" s="12" t="str">
        <f>_xlfn.IFNA(VLOOKUP(AA387,对应表!$Z:$AA,2,FALSE)&amp;AB387,"")</f>
        <v>ATK_P:8</v>
      </c>
      <c r="BH387" s="12" t="str">
        <f>_xlfn.IFNA(VLOOKUP(AC387,对应表!$Z:$AA,2,FALSE)&amp;AD387,"")</f>
        <v/>
      </c>
      <c r="BI387" s="12" t="str">
        <f>_xlfn.IFNA(VLOOKUP(AE387,对应表!$Z:$AA,2,FALSE)&amp;AF387,"")</f>
        <v/>
      </c>
      <c r="BJ387" s="12" t="str">
        <f>_xlfn.IFNA(VLOOKUP(AG387,对应表!$Z:$AA,2,FALSE)&amp;AH387,"")</f>
        <v/>
      </c>
      <c r="BL387">
        <f t="shared" si="164"/>
        <v>12</v>
      </c>
      <c r="BM387">
        <f t="shared" si="165"/>
        <v>8</v>
      </c>
    </row>
    <row r="388" spans="11:65" x14ac:dyDescent="0.15">
      <c r="K388" t="str">
        <f t="shared" si="177"/>
        <v>被动冷静lv9</v>
      </c>
      <c r="L388" s="6" t="str">
        <f>Q388&amp;":"&amp;M388&amp;":"&amp;VLOOKUP(N388,对应表!B:C,2,FALSE)&amp;":"&amp;IF(buff!O388="",0,O388)</f>
        <v>20249:100:1:0</v>
      </c>
      <c r="M388">
        <v>100</v>
      </c>
      <c r="N388" s="1" t="s">
        <v>306</v>
      </c>
      <c r="O388">
        <v>0</v>
      </c>
      <c r="Q388">
        <v>20249</v>
      </c>
      <c r="R388" s="4" t="s">
        <v>759</v>
      </c>
      <c r="S388" s="4" t="str">
        <f t="shared" si="162"/>
        <v>被动冷静lv9</v>
      </c>
      <c r="T388" t="s">
        <v>307</v>
      </c>
      <c r="Y388" t="s">
        <v>422</v>
      </c>
      <c r="Z388">
        <v>13</v>
      </c>
      <c r="AA388" t="s">
        <v>308</v>
      </c>
      <c r="AB388">
        <f t="shared" si="180"/>
        <v>9</v>
      </c>
      <c r="AI388" s="12" t="str">
        <f t="shared" si="178"/>
        <v>HIT:13|ATK_P:9</v>
      </c>
      <c r="AR388">
        <v>999</v>
      </c>
      <c r="AU388" s="4"/>
      <c r="AV388" s="4"/>
      <c r="AW388" s="4"/>
      <c r="AX388" s="4"/>
      <c r="AZ388" s="12" t="str">
        <f t="shared" si="179"/>
        <v/>
      </c>
      <c r="BA388" s="12" t="str">
        <f t="shared" si="166"/>
        <v/>
      </c>
      <c r="BB388" s="12" t="str">
        <f t="shared" si="167"/>
        <v/>
      </c>
      <c r="BC388" s="12" t="str">
        <f t="shared" si="168"/>
        <v/>
      </c>
      <c r="BD388" s="12" t="str">
        <f t="shared" si="169"/>
        <v/>
      </c>
      <c r="BE388" s="12" t="str">
        <f t="shared" si="170"/>
        <v/>
      </c>
      <c r="BF388" s="12" t="str">
        <f>_xlfn.IFNA(VLOOKUP(Y388,对应表!$Z:$AA,2,FALSE)&amp;Z388,"")</f>
        <v>HIT:13</v>
      </c>
      <c r="BG388" s="12" t="str">
        <f>_xlfn.IFNA(VLOOKUP(AA388,对应表!$Z:$AA,2,FALSE)&amp;AB388,"")</f>
        <v>ATK_P:9</v>
      </c>
      <c r="BH388" s="12" t="str">
        <f>_xlfn.IFNA(VLOOKUP(AC388,对应表!$Z:$AA,2,FALSE)&amp;AD388,"")</f>
        <v/>
      </c>
      <c r="BI388" s="12" t="str">
        <f>_xlfn.IFNA(VLOOKUP(AE388,对应表!$Z:$AA,2,FALSE)&amp;AF388,"")</f>
        <v/>
      </c>
      <c r="BJ388" s="12" t="str">
        <f>_xlfn.IFNA(VLOOKUP(AG388,对应表!$Z:$AA,2,FALSE)&amp;AH388,"")</f>
        <v/>
      </c>
      <c r="BL388">
        <f t="shared" si="164"/>
        <v>13</v>
      </c>
      <c r="BM388">
        <f t="shared" si="165"/>
        <v>9</v>
      </c>
    </row>
    <row r="389" spans="11:65" x14ac:dyDescent="0.15">
      <c r="K389" t="str">
        <f t="shared" si="177"/>
        <v>被动冷静lv10</v>
      </c>
      <c r="L389" s="6" t="str">
        <f>Q389&amp;":"&amp;M389&amp;":"&amp;VLOOKUP(N389,对应表!B:C,2,FALSE)&amp;":"&amp;IF(buff!O389="",0,O389)</f>
        <v>20250:100:1:0</v>
      </c>
      <c r="M389">
        <v>100</v>
      </c>
      <c r="N389" s="1" t="s">
        <v>306</v>
      </c>
      <c r="O389">
        <v>0</v>
      </c>
      <c r="Q389">
        <v>20250</v>
      </c>
      <c r="R389" s="4" t="s">
        <v>760</v>
      </c>
      <c r="S389" s="4" t="str">
        <f t="shared" ref="S389:S452" si="181">R389</f>
        <v>被动冷静lv10</v>
      </c>
      <c r="T389" t="s">
        <v>307</v>
      </c>
      <c r="Y389" t="s">
        <v>422</v>
      </c>
      <c r="Z389">
        <v>14</v>
      </c>
      <c r="AA389" t="s">
        <v>308</v>
      </c>
      <c r="AB389">
        <f t="shared" si="180"/>
        <v>9</v>
      </c>
      <c r="AI389" s="12" t="str">
        <f t="shared" si="178"/>
        <v>HIT:14|ATK_P:9</v>
      </c>
      <c r="AR389">
        <v>999</v>
      </c>
      <c r="AU389" s="4"/>
      <c r="AV389" s="4"/>
      <c r="AW389" s="4"/>
      <c r="AX389" s="4"/>
      <c r="AZ389" s="12" t="str">
        <f t="shared" si="179"/>
        <v/>
      </c>
      <c r="BA389" s="12" t="str">
        <f t="shared" si="166"/>
        <v/>
      </c>
      <c r="BB389" s="12" t="str">
        <f t="shared" si="167"/>
        <v/>
      </c>
      <c r="BC389" s="12" t="str">
        <f t="shared" si="168"/>
        <v/>
      </c>
      <c r="BD389" s="12" t="str">
        <f t="shared" si="169"/>
        <v/>
      </c>
      <c r="BE389" s="12" t="str">
        <f t="shared" si="170"/>
        <v/>
      </c>
      <c r="BF389" s="12" t="str">
        <f>_xlfn.IFNA(VLOOKUP(Y389,对应表!$Z:$AA,2,FALSE)&amp;Z389,"")</f>
        <v>HIT:14</v>
      </c>
      <c r="BG389" s="12" t="str">
        <f>_xlfn.IFNA(VLOOKUP(AA389,对应表!$Z:$AA,2,FALSE)&amp;AB389,"")</f>
        <v>ATK_P:9</v>
      </c>
      <c r="BH389" s="12" t="str">
        <f>_xlfn.IFNA(VLOOKUP(AC389,对应表!$Z:$AA,2,FALSE)&amp;AD389,"")</f>
        <v/>
      </c>
      <c r="BI389" s="12" t="str">
        <f>_xlfn.IFNA(VLOOKUP(AE389,对应表!$Z:$AA,2,FALSE)&amp;AF389,"")</f>
        <v/>
      </c>
      <c r="BJ389" s="12" t="str">
        <f>_xlfn.IFNA(VLOOKUP(AG389,对应表!$Z:$AA,2,FALSE)&amp;AH389,"")</f>
        <v/>
      </c>
      <c r="BL389">
        <f t="shared" si="164"/>
        <v>14</v>
      </c>
      <c r="BM389">
        <f t="shared" si="165"/>
        <v>9</v>
      </c>
    </row>
    <row r="390" spans="11:65" x14ac:dyDescent="0.15">
      <c r="K390" t="str">
        <f t="shared" si="177"/>
        <v>被动冷静lv11</v>
      </c>
      <c r="L390" s="6" t="str">
        <f>Q390&amp;":"&amp;M390&amp;":"&amp;VLOOKUP(N390,对应表!B:C,2,FALSE)&amp;":"&amp;IF(buff!O390="",0,O390)</f>
        <v>20251:100:1:0</v>
      </c>
      <c r="M390">
        <v>100</v>
      </c>
      <c r="N390" s="1" t="s">
        <v>306</v>
      </c>
      <c r="O390">
        <v>0</v>
      </c>
      <c r="Q390">
        <v>20251</v>
      </c>
      <c r="R390" s="4" t="s">
        <v>761</v>
      </c>
      <c r="S390" s="4" t="str">
        <f t="shared" si="181"/>
        <v>被动冷静lv11</v>
      </c>
      <c r="T390" t="s">
        <v>307</v>
      </c>
      <c r="Y390" t="s">
        <v>422</v>
      </c>
      <c r="Z390">
        <v>15</v>
      </c>
      <c r="AA390" t="s">
        <v>308</v>
      </c>
      <c r="AB390">
        <f t="shared" si="180"/>
        <v>10</v>
      </c>
      <c r="AI390" s="12" t="str">
        <f t="shared" si="178"/>
        <v>HIT:15|ATK_P:10</v>
      </c>
      <c r="AR390">
        <v>999</v>
      </c>
      <c r="AU390" s="4"/>
      <c r="AV390" s="4"/>
      <c r="AW390" s="4"/>
      <c r="AX390" s="4"/>
      <c r="AZ390" s="12" t="str">
        <f t="shared" si="179"/>
        <v/>
      </c>
      <c r="BA390" s="12" t="str">
        <f t="shared" si="166"/>
        <v/>
      </c>
      <c r="BB390" s="12" t="str">
        <f t="shared" si="167"/>
        <v/>
      </c>
      <c r="BC390" s="12" t="str">
        <f t="shared" si="168"/>
        <v/>
      </c>
      <c r="BD390" s="12" t="str">
        <f t="shared" si="169"/>
        <v/>
      </c>
      <c r="BE390" s="12" t="str">
        <f t="shared" si="170"/>
        <v/>
      </c>
      <c r="BF390" s="12" t="str">
        <f>_xlfn.IFNA(VLOOKUP(Y390,对应表!$Z:$AA,2,FALSE)&amp;Z390,"")</f>
        <v>HIT:15</v>
      </c>
      <c r="BG390" s="12" t="str">
        <f>_xlfn.IFNA(VLOOKUP(AA390,对应表!$Z:$AA,2,FALSE)&amp;AB390,"")</f>
        <v>ATK_P:10</v>
      </c>
      <c r="BH390" s="12" t="str">
        <f>_xlfn.IFNA(VLOOKUP(AC390,对应表!$Z:$AA,2,FALSE)&amp;AD390,"")</f>
        <v/>
      </c>
      <c r="BI390" s="12" t="str">
        <f>_xlfn.IFNA(VLOOKUP(AE390,对应表!$Z:$AA,2,FALSE)&amp;AF390,"")</f>
        <v/>
      </c>
      <c r="BJ390" s="12" t="str">
        <f>_xlfn.IFNA(VLOOKUP(AG390,对应表!$Z:$AA,2,FALSE)&amp;AH390,"")</f>
        <v/>
      </c>
      <c r="BL390">
        <f t="shared" si="164"/>
        <v>15</v>
      </c>
      <c r="BM390">
        <f t="shared" si="165"/>
        <v>10</v>
      </c>
    </row>
    <row r="391" spans="11:65" x14ac:dyDescent="0.15">
      <c r="K391" t="str">
        <f t="shared" si="177"/>
        <v>被动冷静lv12</v>
      </c>
      <c r="L391" s="6" t="str">
        <f>Q391&amp;":"&amp;M391&amp;":"&amp;VLOOKUP(N391,对应表!B:C,2,FALSE)&amp;":"&amp;IF(buff!O391="",0,O391)</f>
        <v>20252:100:1:0</v>
      </c>
      <c r="M391">
        <v>100</v>
      </c>
      <c r="N391" s="1" t="s">
        <v>306</v>
      </c>
      <c r="O391">
        <v>0</v>
      </c>
      <c r="Q391">
        <v>20252</v>
      </c>
      <c r="R391" s="4" t="s">
        <v>762</v>
      </c>
      <c r="S391" s="4" t="str">
        <f t="shared" si="181"/>
        <v>被动冷静lv12</v>
      </c>
      <c r="T391" t="s">
        <v>307</v>
      </c>
      <c r="Y391" t="s">
        <v>422</v>
      </c>
      <c r="Z391">
        <v>16</v>
      </c>
      <c r="AA391" t="s">
        <v>308</v>
      </c>
      <c r="AB391">
        <f t="shared" si="180"/>
        <v>10</v>
      </c>
      <c r="AI391" s="12" t="str">
        <f t="shared" si="178"/>
        <v>HIT:16|ATK_P:10</v>
      </c>
      <c r="AR391">
        <v>999</v>
      </c>
      <c r="AU391" s="4"/>
      <c r="AV391" s="4"/>
      <c r="AW391" s="4"/>
      <c r="AX391" s="4"/>
      <c r="AZ391" s="12" t="str">
        <f t="shared" si="179"/>
        <v/>
      </c>
      <c r="BA391" s="12" t="str">
        <f t="shared" si="166"/>
        <v/>
      </c>
      <c r="BB391" s="12" t="str">
        <f t="shared" si="167"/>
        <v/>
      </c>
      <c r="BC391" s="12" t="str">
        <f t="shared" si="168"/>
        <v/>
      </c>
      <c r="BD391" s="12" t="str">
        <f t="shared" si="169"/>
        <v/>
      </c>
      <c r="BE391" s="12" t="str">
        <f t="shared" si="170"/>
        <v/>
      </c>
      <c r="BF391" s="12" t="str">
        <f>_xlfn.IFNA(VLOOKUP(Y391,对应表!$Z:$AA,2,FALSE)&amp;Z391,"")</f>
        <v>HIT:16</v>
      </c>
      <c r="BG391" s="12" t="str">
        <f>_xlfn.IFNA(VLOOKUP(AA391,对应表!$Z:$AA,2,FALSE)&amp;AB391,"")</f>
        <v>ATK_P:10</v>
      </c>
      <c r="BH391" s="12" t="str">
        <f>_xlfn.IFNA(VLOOKUP(AC391,对应表!$Z:$AA,2,FALSE)&amp;AD391,"")</f>
        <v/>
      </c>
      <c r="BI391" s="12" t="str">
        <f>_xlfn.IFNA(VLOOKUP(AE391,对应表!$Z:$AA,2,FALSE)&amp;AF391,"")</f>
        <v/>
      </c>
      <c r="BJ391" s="12" t="str">
        <f>_xlfn.IFNA(VLOOKUP(AG391,对应表!$Z:$AA,2,FALSE)&amp;AH391,"")</f>
        <v/>
      </c>
      <c r="BL391">
        <f t="shared" si="164"/>
        <v>16</v>
      </c>
      <c r="BM391">
        <f t="shared" si="165"/>
        <v>10</v>
      </c>
    </row>
    <row r="392" spans="11:65" x14ac:dyDescent="0.15">
      <c r="K392" t="str">
        <f t="shared" si="177"/>
        <v>被动冷静lv13</v>
      </c>
      <c r="L392" s="6" t="str">
        <f>Q392&amp;":"&amp;M392&amp;":"&amp;VLOOKUP(N392,对应表!B:C,2,FALSE)&amp;":"&amp;IF(buff!O392="",0,O392)</f>
        <v>20253:100:1:0</v>
      </c>
      <c r="M392">
        <v>100</v>
      </c>
      <c r="N392" s="1" t="s">
        <v>306</v>
      </c>
      <c r="O392">
        <v>0</v>
      </c>
      <c r="Q392">
        <v>20253</v>
      </c>
      <c r="R392" s="4" t="s">
        <v>763</v>
      </c>
      <c r="S392" s="4" t="str">
        <f t="shared" si="181"/>
        <v>被动冷静lv13</v>
      </c>
      <c r="T392" t="s">
        <v>307</v>
      </c>
      <c r="Y392" t="s">
        <v>422</v>
      </c>
      <c r="Z392">
        <v>17</v>
      </c>
      <c r="AA392" t="s">
        <v>308</v>
      </c>
      <c r="AB392">
        <v>10</v>
      </c>
      <c r="AI392" s="12" t="str">
        <f t="shared" si="178"/>
        <v>HIT:17|ATK_P:10</v>
      </c>
      <c r="AR392">
        <v>999</v>
      </c>
      <c r="AU392" s="4"/>
      <c r="AV392" s="4"/>
      <c r="AW392" s="4"/>
      <c r="AX392" s="4"/>
      <c r="AZ392" s="12" t="str">
        <f t="shared" si="179"/>
        <v/>
      </c>
      <c r="BA392" s="12" t="str">
        <f t="shared" si="166"/>
        <v/>
      </c>
      <c r="BB392" s="12" t="str">
        <f t="shared" si="167"/>
        <v/>
      </c>
      <c r="BC392" s="12" t="str">
        <f t="shared" si="168"/>
        <v/>
      </c>
      <c r="BD392" s="12" t="str">
        <f t="shared" si="169"/>
        <v/>
      </c>
      <c r="BE392" s="12" t="str">
        <f t="shared" si="170"/>
        <v/>
      </c>
      <c r="BF392" s="12" t="str">
        <f>_xlfn.IFNA(VLOOKUP(Y392,对应表!$Z:$AA,2,FALSE)&amp;Z392,"")</f>
        <v>HIT:17</v>
      </c>
      <c r="BG392" s="12" t="str">
        <f>_xlfn.IFNA(VLOOKUP(AA392,对应表!$Z:$AA,2,FALSE)&amp;AB392,"")</f>
        <v>ATK_P:10</v>
      </c>
      <c r="BH392" s="12" t="str">
        <f>_xlfn.IFNA(VLOOKUP(AC392,对应表!$Z:$AA,2,FALSE)&amp;AD392,"")</f>
        <v/>
      </c>
      <c r="BI392" s="12" t="str">
        <f>_xlfn.IFNA(VLOOKUP(AE392,对应表!$Z:$AA,2,FALSE)&amp;AF392,"")</f>
        <v/>
      </c>
      <c r="BJ392" s="12" t="str">
        <f>_xlfn.IFNA(VLOOKUP(AG392,对应表!$Z:$AA,2,FALSE)&amp;AH392,"")</f>
        <v/>
      </c>
      <c r="BL392">
        <f t="shared" si="164"/>
        <v>17</v>
      </c>
      <c r="BM392">
        <f t="shared" si="165"/>
        <v>10</v>
      </c>
    </row>
    <row r="393" spans="11:65" x14ac:dyDescent="0.15">
      <c r="K393" t="str">
        <f t="shared" si="177"/>
        <v>被动冷静lv14</v>
      </c>
      <c r="L393" s="6" t="str">
        <f>Q393&amp;":"&amp;M393&amp;":"&amp;VLOOKUP(N393,对应表!B:C,2,FALSE)&amp;":"&amp;IF(buff!O393="",0,O393)</f>
        <v>20254:100:1:0</v>
      </c>
      <c r="M393">
        <v>100</v>
      </c>
      <c r="N393" s="1" t="s">
        <v>306</v>
      </c>
      <c r="O393">
        <v>0</v>
      </c>
      <c r="Q393">
        <v>20254</v>
      </c>
      <c r="R393" s="4" t="s">
        <v>764</v>
      </c>
      <c r="S393" s="4" t="str">
        <f t="shared" si="181"/>
        <v>被动冷静lv14</v>
      </c>
      <c r="T393" t="s">
        <v>307</v>
      </c>
      <c r="Y393" t="s">
        <v>422</v>
      </c>
      <c r="Z393">
        <v>18</v>
      </c>
      <c r="AA393" t="s">
        <v>308</v>
      </c>
      <c r="AB393">
        <v>10</v>
      </c>
      <c r="AI393" s="12" t="str">
        <f t="shared" si="178"/>
        <v>HIT:18|ATK_P:10</v>
      </c>
      <c r="AR393">
        <v>999</v>
      </c>
      <c r="AU393" s="4"/>
      <c r="AV393" s="4"/>
      <c r="AW393" s="4"/>
      <c r="AX393" s="4"/>
      <c r="AZ393" s="12" t="str">
        <f t="shared" si="179"/>
        <v/>
      </c>
      <c r="BA393" s="12" t="str">
        <f t="shared" si="166"/>
        <v/>
      </c>
      <c r="BB393" s="12" t="str">
        <f t="shared" si="167"/>
        <v/>
      </c>
      <c r="BC393" s="12" t="str">
        <f t="shared" si="168"/>
        <v/>
      </c>
      <c r="BD393" s="12" t="str">
        <f t="shared" si="169"/>
        <v/>
      </c>
      <c r="BE393" s="12" t="str">
        <f t="shared" si="170"/>
        <v/>
      </c>
      <c r="BF393" s="12" t="str">
        <f>_xlfn.IFNA(VLOOKUP(Y393,对应表!$Z:$AA,2,FALSE)&amp;Z393,"")</f>
        <v>HIT:18</v>
      </c>
      <c r="BG393" s="12" t="str">
        <f>_xlfn.IFNA(VLOOKUP(AA393,对应表!$Z:$AA,2,FALSE)&amp;AB393,"")</f>
        <v>ATK_P:10</v>
      </c>
      <c r="BH393" s="12" t="str">
        <f>_xlfn.IFNA(VLOOKUP(AC393,对应表!$Z:$AA,2,FALSE)&amp;AD393,"")</f>
        <v/>
      </c>
      <c r="BI393" s="12" t="str">
        <f>_xlfn.IFNA(VLOOKUP(AE393,对应表!$Z:$AA,2,FALSE)&amp;AF393,"")</f>
        <v/>
      </c>
      <c r="BJ393" s="12" t="str">
        <f>_xlfn.IFNA(VLOOKUP(AG393,对应表!$Z:$AA,2,FALSE)&amp;AH393,"")</f>
        <v/>
      </c>
      <c r="BL393">
        <f t="shared" si="164"/>
        <v>18</v>
      </c>
      <c r="BM393">
        <f t="shared" si="165"/>
        <v>10</v>
      </c>
    </row>
    <row r="394" spans="11:65" x14ac:dyDescent="0.15">
      <c r="K394" t="str">
        <f t="shared" si="177"/>
        <v>被动冷静lv15</v>
      </c>
      <c r="L394" s="6" t="str">
        <f>Q394&amp;":"&amp;M394&amp;":"&amp;VLOOKUP(N394,对应表!B:C,2,FALSE)&amp;":"&amp;IF(buff!O394="",0,O394)</f>
        <v>20255:100:1:0</v>
      </c>
      <c r="M394">
        <v>100</v>
      </c>
      <c r="N394" s="1" t="s">
        <v>306</v>
      </c>
      <c r="O394">
        <v>0</v>
      </c>
      <c r="Q394">
        <v>20255</v>
      </c>
      <c r="R394" s="4" t="s">
        <v>765</v>
      </c>
      <c r="S394" s="4" t="str">
        <f t="shared" si="181"/>
        <v>被动冷静lv15</v>
      </c>
      <c r="T394" t="s">
        <v>307</v>
      </c>
      <c r="Y394" t="s">
        <v>422</v>
      </c>
      <c r="Z394">
        <v>19</v>
      </c>
      <c r="AA394" t="s">
        <v>308</v>
      </c>
      <c r="AB394">
        <v>10</v>
      </c>
      <c r="AI394" s="12" t="str">
        <f t="shared" si="178"/>
        <v>HIT:19|ATK_P:10</v>
      </c>
      <c r="AR394">
        <v>999</v>
      </c>
      <c r="AU394" s="4"/>
      <c r="AV394" s="4"/>
      <c r="AW394" s="4"/>
      <c r="AX394" s="4"/>
      <c r="AZ394" s="12" t="str">
        <f t="shared" si="179"/>
        <v/>
      </c>
      <c r="BA394" s="12" t="str">
        <f t="shared" si="166"/>
        <v/>
      </c>
      <c r="BB394" s="12" t="str">
        <f t="shared" si="167"/>
        <v/>
      </c>
      <c r="BC394" s="12" t="str">
        <f t="shared" si="168"/>
        <v/>
      </c>
      <c r="BD394" s="12" t="str">
        <f t="shared" si="169"/>
        <v/>
      </c>
      <c r="BE394" s="12" t="str">
        <f t="shared" si="170"/>
        <v/>
      </c>
      <c r="BF394" s="12" t="str">
        <f>_xlfn.IFNA(VLOOKUP(Y394,对应表!$Z:$AA,2,FALSE)&amp;Z394,"")</f>
        <v>HIT:19</v>
      </c>
      <c r="BG394" s="12" t="str">
        <f>_xlfn.IFNA(VLOOKUP(AA394,对应表!$Z:$AA,2,FALSE)&amp;AB394,"")</f>
        <v>ATK_P:10</v>
      </c>
      <c r="BH394" s="12" t="str">
        <f>_xlfn.IFNA(VLOOKUP(AC394,对应表!$Z:$AA,2,FALSE)&amp;AD394,"")</f>
        <v/>
      </c>
      <c r="BI394" s="12" t="str">
        <f>_xlfn.IFNA(VLOOKUP(AE394,对应表!$Z:$AA,2,FALSE)&amp;AF394,"")</f>
        <v/>
      </c>
      <c r="BJ394" s="12" t="str">
        <f>_xlfn.IFNA(VLOOKUP(AG394,对应表!$Z:$AA,2,FALSE)&amp;AH394,"")</f>
        <v/>
      </c>
      <c r="BL394">
        <f t="shared" ref="BL394:BL457" si="182">IF(Z394="",IF(U394="",AO394,U394),Z394)</f>
        <v>19</v>
      </c>
      <c r="BM394">
        <f t="shared" ref="BM394:BM457" si="183">IF(AB394="","",AB394)</f>
        <v>10</v>
      </c>
    </row>
    <row r="395" spans="11:65" x14ac:dyDescent="0.15">
      <c r="K395" t="str">
        <f t="shared" si="177"/>
        <v>被动冷静lv16</v>
      </c>
      <c r="L395" s="6" t="str">
        <f>Q395&amp;":"&amp;M395&amp;":"&amp;VLOOKUP(N395,对应表!B:C,2,FALSE)&amp;":"&amp;IF(buff!O395="",0,O395)</f>
        <v>20256:100:1:0</v>
      </c>
      <c r="M395">
        <v>100</v>
      </c>
      <c r="N395" s="1" t="s">
        <v>306</v>
      </c>
      <c r="O395">
        <v>0</v>
      </c>
      <c r="Q395">
        <v>20256</v>
      </c>
      <c r="R395" s="4" t="s">
        <v>766</v>
      </c>
      <c r="S395" s="4" t="str">
        <f t="shared" si="181"/>
        <v>被动冷静lv16</v>
      </c>
      <c r="T395" t="s">
        <v>307</v>
      </c>
      <c r="Y395" t="s">
        <v>422</v>
      </c>
      <c r="Z395">
        <v>20</v>
      </c>
      <c r="AA395" t="s">
        <v>308</v>
      </c>
      <c r="AB395">
        <v>10</v>
      </c>
      <c r="AI395" s="12" t="str">
        <f t="shared" si="178"/>
        <v>HIT:20|ATK_P:10</v>
      </c>
      <c r="AR395">
        <v>999</v>
      </c>
      <c r="AU395" s="4"/>
      <c r="AV395" s="4"/>
      <c r="AW395" s="4"/>
      <c r="AX395" s="4"/>
      <c r="AZ395" s="12" t="str">
        <f t="shared" si="179"/>
        <v/>
      </c>
      <c r="BA395" s="12" t="str">
        <f t="shared" si="166"/>
        <v/>
      </c>
      <c r="BB395" s="12" t="str">
        <f t="shared" si="167"/>
        <v/>
      </c>
      <c r="BC395" s="12" t="str">
        <f t="shared" si="168"/>
        <v/>
      </c>
      <c r="BD395" s="12" t="str">
        <f t="shared" si="169"/>
        <v/>
      </c>
      <c r="BE395" s="12" t="str">
        <f t="shared" si="170"/>
        <v/>
      </c>
      <c r="BF395" s="12" t="str">
        <f>_xlfn.IFNA(VLOOKUP(Y395,对应表!$Z:$AA,2,FALSE)&amp;Z395,"")</f>
        <v>HIT:20</v>
      </c>
      <c r="BG395" s="12" t="str">
        <f>_xlfn.IFNA(VLOOKUP(AA395,对应表!$Z:$AA,2,FALSE)&amp;AB395,"")</f>
        <v>ATK_P:10</v>
      </c>
      <c r="BH395" s="12" t="str">
        <f>_xlfn.IFNA(VLOOKUP(AC395,对应表!$Z:$AA,2,FALSE)&amp;AD395,"")</f>
        <v/>
      </c>
      <c r="BI395" s="12" t="str">
        <f>_xlfn.IFNA(VLOOKUP(AE395,对应表!$Z:$AA,2,FALSE)&amp;AF395,"")</f>
        <v/>
      </c>
      <c r="BJ395" s="12" t="str">
        <f>_xlfn.IFNA(VLOOKUP(AG395,对应表!$Z:$AA,2,FALSE)&amp;AH395,"")</f>
        <v/>
      </c>
      <c r="BL395">
        <f t="shared" si="182"/>
        <v>20</v>
      </c>
      <c r="BM395">
        <f t="shared" si="183"/>
        <v>10</v>
      </c>
    </row>
    <row r="396" spans="11:65" x14ac:dyDescent="0.15">
      <c r="K396" t="str">
        <f t="shared" si="177"/>
        <v>被动冷静lv17</v>
      </c>
      <c r="L396" s="6" t="str">
        <f>Q396&amp;":"&amp;M396&amp;":"&amp;VLOOKUP(N396,对应表!B:C,2,FALSE)&amp;":"&amp;IF(buff!O396="",0,O396)</f>
        <v>20257:100:1:0</v>
      </c>
      <c r="M396">
        <v>100</v>
      </c>
      <c r="N396" s="1" t="s">
        <v>306</v>
      </c>
      <c r="O396">
        <v>0</v>
      </c>
      <c r="Q396">
        <v>20257</v>
      </c>
      <c r="R396" s="4" t="s">
        <v>767</v>
      </c>
      <c r="S396" s="4" t="str">
        <f t="shared" si="181"/>
        <v>被动冷静lv17</v>
      </c>
      <c r="T396" t="s">
        <v>307</v>
      </c>
      <c r="Y396" t="s">
        <v>422</v>
      </c>
      <c r="Z396">
        <v>21</v>
      </c>
      <c r="AA396" t="s">
        <v>308</v>
      </c>
      <c r="AB396">
        <v>10</v>
      </c>
      <c r="AI396" s="12" t="str">
        <f t="shared" si="178"/>
        <v>HIT:21|ATK_P:10</v>
      </c>
      <c r="AR396">
        <v>999</v>
      </c>
      <c r="AU396" s="4"/>
      <c r="AV396" s="4"/>
      <c r="AW396" s="4"/>
      <c r="AX396" s="4"/>
      <c r="AZ396" s="12" t="str">
        <f t="shared" si="179"/>
        <v/>
      </c>
      <c r="BA396" s="12" t="str">
        <f t="shared" ref="BA396:BA459" si="184">IF(_xlfn.IFNA(VLOOKUP(AU396,$K:$L,2,FALSE),"")=0,"",_xlfn.IFNA(VLOOKUP(AU396,$K:$L,2,FALSE),""))</f>
        <v/>
      </c>
      <c r="BB396" s="12" t="str">
        <f t="shared" ref="BB396:BB459" si="185">IF(_xlfn.IFNA(VLOOKUP(AV396,$K:$L,2,FALSE),"")=0,"",_xlfn.IFNA(VLOOKUP(AV396,$K:$L,2,FALSE),""))</f>
        <v/>
      </c>
      <c r="BC396" s="12" t="str">
        <f t="shared" ref="BC396:BC459" si="186">IF(_xlfn.IFNA(VLOOKUP(AW396,$K:$L,2,FALSE),"")=0,"",_xlfn.IFNA(VLOOKUP(AW396,$K:$L,2,FALSE),""))</f>
        <v/>
      </c>
      <c r="BD396" s="12" t="str">
        <f t="shared" ref="BD396:BD459" si="187">IF(_xlfn.IFNA(VLOOKUP(AX396,$K:$L,2,FALSE),"")=0,"",_xlfn.IFNA(VLOOKUP(AX396,$K:$L,2,FALSE),""))</f>
        <v/>
      </c>
      <c r="BE396" s="12" t="str">
        <f t="shared" ref="BE396:BE459" si="188">IF(_xlfn.IFNA(VLOOKUP(AY396,$K:$L,2,FALSE),"")=0,"",_xlfn.IFNA(VLOOKUP(AY396,$K:$L,2,FALSE),""))</f>
        <v/>
      </c>
      <c r="BF396" s="12" t="str">
        <f>_xlfn.IFNA(VLOOKUP(Y396,对应表!$Z:$AA,2,FALSE)&amp;Z396,"")</f>
        <v>HIT:21</v>
      </c>
      <c r="BG396" s="12" t="str">
        <f>_xlfn.IFNA(VLOOKUP(AA396,对应表!$Z:$AA,2,FALSE)&amp;AB396,"")</f>
        <v>ATK_P:10</v>
      </c>
      <c r="BH396" s="12" t="str">
        <f>_xlfn.IFNA(VLOOKUP(AC396,对应表!$Z:$AA,2,FALSE)&amp;AD396,"")</f>
        <v/>
      </c>
      <c r="BI396" s="12" t="str">
        <f>_xlfn.IFNA(VLOOKUP(AE396,对应表!$Z:$AA,2,FALSE)&amp;AF396,"")</f>
        <v/>
      </c>
      <c r="BJ396" s="12" t="str">
        <f>_xlfn.IFNA(VLOOKUP(AG396,对应表!$Z:$AA,2,FALSE)&amp;AH396,"")</f>
        <v/>
      </c>
      <c r="BL396">
        <f t="shared" si="182"/>
        <v>21</v>
      </c>
      <c r="BM396">
        <f t="shared" si="183"/>
        <v>10</v>
      </c>
    </row>
    <row r="397" spans="11:65" x14ac:dyDescent="0.15">
      <c r="K397" t="str">
        <f t="shared" si="177"/>
        <v>被动冷静lv18</v>
      </c>
      <c r="L397" s="6" t="str">
        <f>Q397&amp;":"&amp;M397&amp;":"&amp;VLOOKUP(N397,对应表!B:C,2,FALSE)&amp;":"&amp;IF(buff!O397="",0,O397)</f>
        <v>20258:100:1:0</v>
      </c>
      <c r="M397">
        <v>100</v>
      </c>
      <c r="N397" s="1" t="s">
        <v>306</v>
      </c>
      <c r="O397">
        <v>0</v>
      </c>
      <c r="Q397">
        <v>20258</v>
      </c>
      <c r="R397" s="4" t="s">
        <v>768</v>
      </c>
      <c r="S397" s="4" t="str">
        <f t="shared" si="181"/>
        <v>被动冷静lv18</v>
      </c>
      <c r="T397" t="s">
        <v>307</v>
      </c>
      <c r="Y397" t="s">
        <v>422</v>
      </c>
      <c r="Z397">
        <v>22</v>
      </c>
      <c r="AA397" t="s">
        <v>308</v>
      </c>
      <c r="AB397">
        <v>10</v>
      </c>
      <c r="AI397" s="12" t="str">
        <f t="shared" si="178"/>
        <v>HIT:22|ATK_P:10</v>
      </c>
      <c r="AR397">
        <v>999</v>
      </c>
      <c r="AU397" s="4"/>
      <c r="AV397" s="4"/>
      <c r="AW397" s="4"/>
      <c r="AX397" s="4"/>
      <c r="AZ397" s="12" t="str">
        <f t="shared" si="179"/>
        <v/>
      </c>
      <c r="BA397" s="12" t="str">
        <f t="shared" si="184"/>
        <v/>
      </c>
      <c r="BB397" s="12" t="str">
        <f t="shared" si="185"/>
        <v/>
      </c>
      <c r="BC397" s="12" t="str">
        <f t="shared" si="186"/>
        <v/>
      </c>
      <c r="BD397" s="12" t="str">
        <f t="shared" si="187"/>
        <v/>
      </c>
      <c r="BE397" s="12" t="str">
        <f t="shared" si="188"/>
        <v/>
      </c>
      <c r="BF397" s="12" t="str">
        <f>_xlfn.IFNA(VLOOKUP(Y397,对应表!$Z:$AA,2,FALSE)&amp;Z397,"")</f>
        <v>HIT:22</v>
      </c>
      <c r="BG397" s="12" t="str">
        <f>_xlfn.IFNA(VLOOKUP(AA397,对应表!$Z:$AA,2,FALSE)&amp;AB397,"")</f>
        <v>ATK_P:10</v>
      </c>
      <c r="BH397" s="12" t="str">
        <f>_xlfn.IFNA(VLOOKUP(AC397,对应表!$Z:$AA,2,FALSE)&amp;AD397,"")</f>
        <v/>
      </c>
      <c r="BI397" s="12" t="str">
        <f>_xlfn.IFNA(VLOOKUP(AE397,对应表!$Z:$AA,2,FALSE)&amp;AF397,"")</f>
        <v/>
      </c>
      <c r="BJ397" s="12" t="str">
        <f>_xlfn.IFNA(VLOOKUP(AG397,对应表!$Z:$AA,2,FALSE)&amp;AH397,"")</f>
        <v/>
      </c>
      <c r="BL397">
        <f t="shared" si="182"/>
        <v>22</v>
      </c>
      <c r="BM397">
        <f t="shared" si="183"/>
        <v>10</v>
      </c>
    </row>
    <row r="398" spans="11:65" x14ac:dyDescent="0.15">
      <c r="K398" t="str">
        <f t="shared" si="177"/>
        <v>被动冷静lv19</v>
      </c>
      <c r="L398" s="6" t="str">
        <f>Q398&amp;":"&amp;M398&amp;":"&amp;VLOOKUP(N398,对应表!B:C,2,FALSE)&amp;":"&amp;IF(buff!O398="",0,O398)</f>
        <v>20259:100:1:0</v>
      </c>
      <c r="M398">
        <v>100</v>
      </c>
      <c r="N398" s="1" t="s">
        <v>306</v>
      </c>
      <c r="O398">
        <v>0</v>
      </c>
      <c r="Q398">
        <v>20259</v>
      </c>
      <c r="R398" s="4" t="s">
        <v>769</v>
      </c>
      <c r="S398" s="4" t="str">
        <f t="shared" si="181"/>
        <v>被动冷静lv19</v>
      </c>
      <c r="T398" t="s">
        <v>307</v>
      </c>
      <c r="Y398" t="s">
        <v>422</v>
      </c>
      <c r="Z398">
        <v>23</v>
      </c>
      <c r="AA398" t="s">
        <v>308</v>
      </c>
      <c r="AB398">
        <v>10</v>
      </c>
      <c r="AI398" s="12" t="str">
        <f t="shared" si="178"/>
        <v>HIT:23|ATK_P:10</v>
      </c>
      <c r="AR398">
        <v>999</v>
      </c>
      <c r="AU398" s="4"/>
      <c r="AV398" s="4"/>
      <c r="AW398" s="4"/>
      <c r="AX398" s="4"/>
      <c r="AZ398" s="12" t="str">
        <f t="shared" si="179"/>
        <v/>
      </c>
      <c r="BA398" s="12" t="str">
        <f t="shared" si="184"/>
        <v/>
      </c>
      <c r="BB398" s="12" t="str">
        <f t="shared" si="185"/>
        <v/>
      </c>
      <c r="BC398" s="12" t="str">
        <f t="shared" si="186"/>
        <v/>
      </c>
      <c r="BD398" s="12" t="str">
        <f t="shared" si="187"/>
        <v/>
      </c>
      <c r="BE398" s="12" t="str">
        <f t="shared" si="188"/>
        <v/>
      </c>
      <c r="BF398" s="12" t="str">
        <f>_xlfn.IFNA(VLOOKUP(Y398,对应表!$Z:$AA,2,FALSE)&amp;Z398,"")</f>
        <v>HIT:23</v>
      </c>
      <c r="BG398" s="12" t="str">
        <f>_xlfn.IFNA(VLOOKUP(AA398,对应表!$Z:$AA,2,FALSE)&amp;AB398,"")</f>
        <v>ATK_P:10</v>
      </c>
      <c r="BH398" s="12" t="str">
        <f>_xlfn.IFNA(VLOOKUP(AC398,对应表!$Z:$AA,2,FALSE)&amp;AD398,"")</f>
        <v/>
      </c>
      <c r="BI398" s="12" t="str">
        <f>_xlfn.IFNA(VLOOKUP(AE398,对应表!$Z:$AA,2,FALSE)&amp;AF398,"")</f>
        <v/>
      </c>
      <c r="BJ398" s="12" t="str">
        <f>_xlfn.IFNA(VLOOKUP(AG398,对应表!$Z:$AA,2,FALSE)&amp;AH398,"")</f>
        <v/>
      </c>
      <c r="BL398">
        <f t="shared" si="182"/>
        <v>23</v>
      </c>
      <c r="BM398">
        <f t="shared" si="183"/>
        <v>10</v>
      </c>
    </row>
    <row r="399" spans="11:65" x14ac:dyDescent="0.15">
      <c r="K399" t="str">
        <f t="shared" si="177"/>
        <v>被动冷静lv20</v>
      </c>
      <c r="L399" s="6" t="str">
        <f>Q399&amp;":"&amp;M399&amp;":"&amp;VLOOKUP(N399,对应表!B:C,2,FALSE)&amp;":"&amp;IF(buff!O399="",0,O399)</f>
        <v>20260:100:1:0</v>
      </c>
      <c r="M399">
        <v>100</v>
      </c>
      <c r="N399" s="1" t="s">
        <v>306</v>
      </c>
      <c r="O399">
        <v>0</v>
      </c>
      <c r="Q399">
        <v>20260</v>
      </c>
      <c r="R399" s="4" t="s">
        <v>770</v>
      </c>
      <c r="S399" s="4" t="str">
        <f t="shared" si="181"/>
        <v>被动冷静lv20</v>
      </c>
      <c r="T399" t="s">
        <v>307</v>
      </c>
      <c r="Y399" t="s">
        <v>422</v>
      </c>
      <c r="Z399">
        <v>24</v>
      </c>
      <c r="AA399" t="s">
        <v>308</v>
      </c>
      <c r="AB399">
        <v>10</v>
      </c>
      <c r="AI399" s="12" t="str">
        <f t="shared" si="178"/>
        <v>HIT:24|ATK_P:10</v>
      </c>
      <c r="AR399">
        <v>999</v>
      </c>
      <c r="AU399" s="4"/>
      <c r="AV399" s="4"/>
      <c r="AW399" s="4"/>
      <c r="AX399" s="4"/>
      <c r="AZ399" s="12" t="str">
        <f t="shared" si="179"/>
        <v/>
      </c>
      <c r="BA399" s="12" t="str">
        <f t="shared" si="184"/>
        <v/>
      </c>
      <c r="BB399" s="12" t="str">
        <f t="shared" si="185"/>
        <v/>
      </c>
      <c r="BC399" s="12" t="str">
        <f t="shared" si="186"/>
        <v/>
      </c>
      <c r="BD399" s="12" t="str">
        <f t="shared" si="187"/>
        <v/>
      </c>
      <c r="BE399" s="12" t="str">
        <f t="shared" si="188"/>
        <v/>
      </c>
      <c r="BF399" s="12" t="str">
        <f>_xlfn.IFNA(VLOOKUP(Y399,对应表!$Z:$AA,2,FALSE)&amp;Z399,"")</f>
        <v>HIT:24</v>
      </c>
      <c r="BG399" s="12" t="str">
        <f>_xlfn.IFNA(VLOOKUP(AA399,对应表!$Z:$AA,2,FALSE)&amp;AB399,"")</f>
        <v>ATK_P:10</v>
      </c>
      <c r="BH399" s="12" t="str">
        <f>_xlfn.IFNA(VLOOKUP(AC399,对应表!$Z:$AA,2,FALSE)&amp;AD399,"")</f>
        <v/>
      </c>
      <c r="BI399" s="12" t="str">
        <f>_xlfn.IFNA(VLOOKUP(AE399,对应表!$Z:$AA,2,FALSE)&amp;AF399,"")</f>
        <v/>
      </c>
      <c r="BJ399" s="12" t="str">
        <f>_xlfn.IFNA(VLOOKUP(AG399,对应表!$Z:$AA,2,FALSE)&amp;AH399,"")</f>
        <v/>
      </c>
      <c r="BL399">
        <f t="shared" si="182"/>
        <v>24</v>
      </c>
      <c r="BM399">
        <f t="shared" si="183"/>
        <v>10</v>
      </c>
    </row>
    <row r="400" spans="11:65" x14ac:dyDescent="0.15">
      <c r="K400" t="str">
        <f t="shared" ref="K400:K419" si="189">R400</f>
        <v>被动鼓舞lv1</v>
      </c>
      <c r="L400" s="6" t="str">
        <f>Q400&amp;":"&amp;M400&amp;":"&amp;VLOOKUP(N400,对应表!B:C,2,FALSE)&amp;":"&amp;IF(buff!O400="",0,O400)</f>
        <v>20261:100:1:0</v>
      </c>
      <c r="M400">
        <v>100</v>
      </c>
      <c r="N400" s="1" t="s">
        <v>306</v>
      </c>
      <c r="O400">
        <v>0</v>
      </c>
      <c r="Q400">
        <v>20261</v>
      </c>
      <c r="R400" s="4" t="s">
        <v>1368</v>
      </c>
      <c r="S400" s="4" t="str">
        <f t="shared" si="181"/>
        <v>被动鼓舞lv1</v>
      </c>
      <c r="T400" t="s">
        <v>307</v>
      </c>
      <c r="Y400" t="s">
        <v>451</v>
      </c>
      <c r="Z400">
        <v>10</v>
      </c>
      <c r="AA400" t="s">
        <v>1388</v>
      </c>
      <c r="AB400">
        <v>10</v>
      </c>
      <c r="AI400" s="12" t="str">
        <f t="shared" ref="AI400:AI419" si="190">IF(BF400="","",BF400)&amp;IF(BG400="","","|"&amp;BG400)&amp;IF(BH400="","","|"&amp;BH400)&amp;IF(BI400="","","|"&amp;BI400)&amp;IF(BJ400="","","|"&amp;BJ400)</f>
        <v>MP:10|MPS:10</v>
      </c>
      <c r="AR400">
        <v>999</v>
      </c>
      <c r="AU400" s="4"/>
      <c r="AV400" s="4"/>
      <c r="AW400" s="4"/>
      <c r="AX400" s="4"/>
      <c r="AZ400" s="12" t="str">
        <f t="shared" ref="AZ400:AZ419" si="191">IF(BA400="","",BA400)&amp;IF(BB400="","","|"&amp;BB400)&amp;IF(BC400="","","|"&amp;BC400)&amp;IF(BD400="","","|"&amp;BD400)&amp;IF(BE400="","","|"&amp;BE400)</f>
        <v/>
      </c>
      <c r="BA400" s="12" t="str">
        <f t="shared" si="184"/>
        <v/>
      </c>
      <c r="BB400" s="12" t="str">
        <f t="shared" si="185"/>
        <v/>
      </c>
      <c r="BC400" s="12" t="str">
        <f t="shared" si="186"/>
        <v/>
      </c>
      <c r="BD400" s="12" t="str">
        <f t="shared" si="187"/>
        <v/>
      </c>
      <c r="BE400" s="12" t="str">
        <f t="shared" si="188"/>
        <v/>
      </c>
      <c r="BF400" s="12" t="str">
        <f>_xlfn.IFNA(VLOOKUP(Y400,对应表!$Z:$AA,2,FALSE)&amp;Z400,"")</f>
        <v>MP:10</v>
      </c>
      <c r="BG400" s="12" t="str">
        <f>_xlfn.IFNA(VLOOKUP(AA400,对应表!$Z:$AA,2,FALSE)&amp;AB400,"")</f>
        <v>MPS:10</v>
      </c>
      <c r="BH400" s="12" t="str">
        <f>_xlfn.IFNA(VLOOKUP(AC400,对应表!$Z:$AA,2,FALSE)&amp;AD400,"")</f>
        <v/>
      </c>
      <c r="BI400" s="12" t="str">
        <f>_xlfn.IFNA(VLOOKUP(AE400,对应表!$Z:$AA,2,FALSE)&amp;AF400,"")</f>
        <v/>
      </c>
      <c r="BJ400" s="12" t="str">
        <f>_xlfn.IFNA(VLOOKUP(AG400,对应表!$Z:$AA,2,FALSE)&amp;AH400,"")</f>
        <v/>
      </c>
      <c r="BL400">
        <f t="shared" si="182"/>
        <v>10</v>
      </c>
      <c r="BM400">
        <f t="shared" si="183"/>
        <v>10</v>
      </c>
    </row>
    <row r="401" spans="11:65" x14ac:dyDescent="0.15">
      <c r="K401" t="str">
        <f t="shared" si="189"/>
        <v>被动鼓舞lv2</v>
      </c>
      <c r="L401" s="6" t="str">
        <f>Q401&amp;":"&amp;M401&amp;":"&amp;VLOOKUP(N401,对应表!B:C,2,FALSE)&amp;":"&amp;IF(buff!O401="",0,O401)</f>
        <v>20262:100:1:0</v>
      </c>
      <c r="M401">
        <v>100</v>
      </c>
      <c r="N401" s="1" t="s">
        <v>306</v>
      </c>
      <c r="O401">
        <v>0</v>
      </c>
      <c r="Q401">
        <v>20262</v>
      </c>
      <c r="R401" s="4" t="s">
        <v>1369</v>
      </c>
      <c r="S401" s="4" t="str">
        <f t="shared" si="181"/>
        <v>被动鼓舞lv2</v>
      </c>
      <c r="T401" t="s">
        <v>307</v>
      </c>
      <c r="Y401" t="s">
        <v>451</v>
      </c>
      <c r="Z401">
        <v>10</v>
      </c>
      <c r="AA401" t="s">
        <v>1388</v>
      </c>
      <c r="AB401">
        <v>15</v>
      </c>
      <c r="AI401" s="12" t="str">
        <f t="shared" si="190"/>
        <v>MP:10|MPS:15</v>
      </c>
      <c r="AR401">
        <v>999</v>
      </c>
      <c r="AU401" s="4"/>
      <c r="AV401" s="4"/>
      <c r="AW401" s="4"/>
      <c r="AX401" s="4"/>
      <c r="AZ401" s="12" t="str">
        <f t="shared" si="191"/>
        <v/>
      </c>
      <c r="BA401" s="12" t="str">
        <f t="shared" si="184"/>
        <v/>
      </c>
      <c r="BB401" s="12" t="str">
        <f t="shared" si="185"/>
        <v/>
      </c>
      <c r="BC401" s="12" t="str">
        <f t="shared" si="186"/>
        <v/>
      </c>
      <c r="BD401" s="12" t="str">
        <f t="shared" si="187"/>
        <v/>
      </c>
      <c r="BE401" s="12" t="str">
        <f t="shared" si="188"/>
        <v/>
      </c>
      <c r="BF401" s="12" t="str">
        <f>_xlfn.IFNA(VLOOKUP(Y401,对应表!$Z:$AA,2,FALSE)&amp;Z401,"")</f>
        <v>MP:10</v>
      </c>
      <c r="BG401" s="12" t="str">
        <f>_xlfn.IFNA(VLOOKUP(AA401,对应表!$Z:$AA,2,FALSE)&amp;AB401,"")</f>
        <v>MPS:15</v>
      </c>
      <c r="BH401" s="12" t="str">
        <f>_xlfn.IFNA(VLOOKUP(AC401,对应表!$Z:$AA,2,FALSE)&amp;AD401,"")</f>
        <v/>
      </c>
      <c r="BI401" s="12" t="str">
        <f>_xlfn.IFNA(VLOOKUP(AE401,对应表!$Z:$AA,2,FALSE)&amp;AF401,"")</f>
        <v/>
      </c>
      <c r="BJ401" s="12" t="str">
        <f>_xlfn.IFNA(VLOOKUP(AG401,对应表!$Z:$AA,2,FALSE)&amp;AH401,"")</f>
        <v/>
      </c>
      <c r="BL401">
        <f t="shared" si="182"/>
        <v>10</v>
      </c>
      <c r="BM401">
        <f t="shared" si="183"/>
        <v>15</v>
      </c>
    </row>
    <row r="402" spans="11:65" x14ac:dyDescent="0.15">
      <c r="K402" t="str">
        <f t="shared" si="189"/>
        <v>被动鼓舞lv3</v>
      </c>
      <c r="L402" s="6" t="str">
        <f>Q402&amp;":"&amp;M402&amp;":"&amp;VLOOKUP(N402,对应表!B:C,2,FALSE)&amp;":"&amp;IF(buff!O402="",0,O402)</f>
        <v>20263:100:1:0</v>
      </c>
      <c r="M402">
        <v>100</v>
      </c>
      <c r="N402" s="1" t="s">
        <v>306</v>
      </c>
      <c r="O402">
        <v>0</v>
      </c>
      <c r="Q402">
        <v>20263</v>
      </c>
      <c r="R402" s="4" t="s">
        <v>1370</v>
      </c>
      <c r="S402" s="4" t="str">
        <f t="shared" si="181"/>
        <v>被动鼓舞lv3</v>
      </c>
      <c r="T402" t="s">
        <v>307</v>
      </c>
      <c r="Y402" t="s">
        <v>451</v>
      </c>
      <c r="Z402">
        <v>20</v>
      </c>
      <c r="AA402" t="s">
        <v>1388</v>
      </c>
      <c r="AB402">
        <v>15</v>
      </c>
      <c r="AI402" s="12" t="str">
        <f t="shared" si="190"/>
        <v>MP:20|MPS:15</v>
      </c>
      <c r="AR402">
        <v>999</v>
      </c>
      <c r="AU402" s="4"/>
      <c r="AV402" s="4"/>
      <c r="AW402" s="4"/>
      <c r="AX402" s="4"/>
      <c r="AZ402" s="12" t="str">
        <f t="shared" si="191"/>
        <v/>
      </c>
      <c r="BA402" s="12" t="str">
        <f t="shared" si="184"/>
        <v/>
      </c>
      <c r="BB402" s="12" t="str">
        <f t="shared" si="185"/>
        <v/>
      </c>
      <c r="BC402" s="12" t="str">
        <f t="shared" si="186"/>
        <v/>
      </c>
      <c r="BD402" s="12" t="str">
        <f t="shared" si="187"/>
        <v/>
      </c>
      <c r="BE402" s="12" t="str">
        <f t="shared" si="188"/>
        <v/>
      </c>
      <c r="BF402" s="12" t="str">
        <f>_xlfn.IFNA(VLOOKUP(Y402,对应表!$Z:$AA,2,FALSE)&amp;Z402,"")</f>
        <v>MP:20</v>
      </c>
      <c r="BG402" s="12" t="str">
        <f>_xlfn.IFNA(VLOOKUP(AA402,对应表!$Z:$AA,2,FALSE)&amp;AB402,"")</f>
        <v>MPS:15</v>
      </c>
      <c r="BH402" s="12" t="str">
        <f>_xlfn.IFNA(VLOOKUP(AC402,对应表!$Z:$AA,2,FALSE)&amp;AD402,"")</f>
        <v/>
      </c>
      <c r="BI402" s="12" t="str">
        <f>_xlfn.IFNA(VLOOKUP(AE402,对应表!$Z:$AA,2,FALSE)&amp;AF402,"")</f>
        <v/>
      </c>
      <c r="BJ402" s="12" t="str">
        <f>_xlfn.IFNA(VLOOKUP(AG402,对应表!$Z:$AA,2,FALSE)&amp;AH402,"")</f>
        <v/>
      </c>
      <c r="BL402">
        <f t="shared" si="182"/>
        <v>20</v>
      </c>
      <c r="BM402">
        <f t="shared" si="183"/>
        <v>15</v>
      </c>
    </row>
    <row r="403" spans="11:65" x14ac:dyDescent="0.15">
      <c r="K403" t="str">
        <f t="shared" si="189"/>
        <v>被动鼓舞lv4</v>
      </c>
      <c r="L403" s="6" t="str">
        <f>Q403&amp;":"&amp;M403&amp;":"&amp;VLOOKUP(N403,对应表!B:C,2,FALSE)&amp;":"&amp;IF(buff!O403="",0,O403)</f>
        <v>20264:100:1:0</v>
      </c>
      <c r="M403">
        <v>100</v>
      </c>
      <c r="N403" s="1" t="s">
        <v>306</v>
      </c>
      <c r="O403">
        <v>0</v>
      </c>
      <c r="Q403">
        <v>20264</v>
      </c>
      <c r="R403" s="4" t="s">
        <v>1371</v>
      </c>
      <c r="S403" s="4" t="str">
        <f t="shared" si="181"/>
        <v>被动鼓舞lv4</v>
      </c>
      <c r="T403" t="s">
        <v>307</v>
      </c>
      <c r="Y403" t="s">
        <v>451</v>
      </c>
      <c r="Z403">
        <v>20</v>
      </c>
      <c r="AA403" t="s">
        <v>1388</v>
      </c>
      <c r="AB403">
        <f>AB401+5</f>
        <v>20</v>
      </c>
      <c r="AI403" s="12" t="str">
        <f t="shared" si="190"/>
        <v>MP:20|MPS:20</v>
      </c>
      <c r="AR403">
        <v>999</v>
      </c>
      <c r="AU403" s="4"/>
      <c r="AV403" s="4"/>
      <c r="AW403" s="4"/>
      <c r="AX403" s="4"/>
      <c r="AZ403" s="12" t="str">
        <f t="shared" si="191"/>
        <v/>
      </c>
      <c r="BA403" s="12" t="str">
        <f t="shared" si="184"/>
        <v/>
      </c>
      <c r="BB403" s="12" t="str">
        <f t="shared" si="185"/>
        <v/>
      </c>
      <c r="BC403" s="12" t="str">
        <f t="shared" si="186"/>
        <v/>
      </c>
      <c r="BD403" s="12" t="str">
        <f t="shared" si="187"/>
        <v/>
      </c>
      <c r="BE403" s="12" t="str">
        <f t="shared" si="188"/>
        <v/>
      </c>
      <c r="BF403" s="12" t="str">
        <f>_xlfn.IFNA(VLOOKUP(Y403,对应表!$Z:$AA,2,FALSE)&amp;Z403,"")</f>
        <v>MP:20</v>
      </c>
      <c r="BG403" s="12" t="str">
        <f>_xlfn.IFNA(VLOOKUP(AA403,对应表!$Z:$AA,2,FALSE)&amp;AB403,"")</f>
        <v>MPS:20</v>
      </c>
      <c r="BH403" s="12" t="str">
        <f>_xlfn.IFNA(VLOOKUP(AC403,对应表!$Z:$AA,2,FALSE)&amp;AD403,"")</f>
        <v/>
      </c>
      <c r="BI403" s="12" t="str">
        <f>_xlfn.IFNA(VLOOKUP(AE403,对应表!$Z:$AA,2,FALSE)&amp;AF403,"")</f>
        <v/>
      </c>
      <c r="BJ403" s="12" t="str">
        <f>_xlfn.IFNA(VLOOKUP(AG403,对应表!$Z:$AA,2,FALSE)&amp;AH403,"")</f>
        <v/>
      </c>
      <c r="BL403">
        <f t="shared" si="182"/>
        <v>20</v>
      </c>
      <c r="BM403">
        <f t="shared" si="183"/>
        <v>20</v>
      </c>
    </row>
    <row r="404" spans="11:65" x14ac:dyDescent="0.15">
      <c r="K404" t="str">
        <f t="shared" si="189"/>
        <v>被动鼓舞lv5</v>
      </c>
      <c r="L404" s="6" t="str">
        <f>Q404&amp;":"&amp;M404&amp;":"&amp;VLOOKUP(N404,对应表!B:C,2,FALSE)&amp;":"&amp;IF(buff!O404="",0,O404)</f>
        <v>20265:100:1:0</v>
      </c>
      <c r="M404">
        <v>100</v>
      </c>
      <c r="N404" s="1" t="s">
        <v>306</v>
      </c>
      <c r="O404">
        <v>0</v>
      </c>
      <c r="Q404">
        <v>20265</v>
      </c>
      <c r="R404" s="4" t="s">
        <v>1372</v>
      </c>
      <c r="S404" s="4" t="str">
        <f t="shared" si="181"/>
        <v>被动鼓舞lv5</v>
      </c>
      <c r="T404" t="s">
        <v>307</v>
      </c>
      <c r="Y404" t="s">
        <v>451</v>
      </c>
      <c r="Z404">
        <v>30</v>
      </c>
      <c r="AA404" t="s">
        <v>1388</v>
      </c>
      <c r="AB404">
        <f t="shared" ref="AB404:AB419" si="192">AB402+5</f>
        <v>20</v>
      </c>
      <c r="AI404" s="12" t="str">
        <f t="shared" si="190"/>
        <v>MP:30|MPS:20</v>
      </c>
      <c r="AR404">
        <v>999</v>
      </c>
      <c r="AU404" s="4"/>
      <c r="AV404" s="4"/>
      <c r="AW404" s="4"/>
      <c r="AX404" s="4"/>
      <c r="AZ404" s="12" t="str">
        <f t="shared" si="191"/>
        <v/>
      </c>
      <c r="BA404" s="12" t="str">
        <f t="shared" si="184"/>
        <v/>
      </c>
      <c r="BB404" s="12" t="str">
        <f t="shared" si="185"/>
        <v/>
      </c>
      <c r="BC404" s="12" t="str">
        <f t="shared" si="186"/>
        <v/>
      </c>
      <c r="BD404" s="12" t="str">
        <f t="shared" si="187"/>
        <v/>
      </c>
      <c r="BE404" s="12" t="str">
        <f t="shared" si="188"/>
        <v/>
      </c>
      <c r="BF404" s="12" t="str">
        <f>_xlfn.IFNA(VLOOKUP(Y404,对应表!$Z:$AA,2,FALSE)&amp;Z404,"")</f>
        <v>MP:30</v>
      </c>
      <c r="BG404" s="12" t="str">
        <f>_xlfn.IFNA(VLOOKUP(AA404,对应表!$Z:$AA,2,FALSE)&amp;AB404,"")</f>
        <v>MPS:20</v>
      </c>
      <c r="BH404" s="12" t="str">
        <f>_xlfn.IFNA(VLOOKUP(AC404,对应表!$Z:$AA,2,FALSE)&amp;AD404,"")</f>
        <v/>
      </c>
      <c r="BI404" s="12" t="str">
        <f>_xlfn.IFNA(VLOOKUP(AE404,对应表!$Z:$AA,2,FALSE)&amp;AF404,"")</f>
        <v/>
      </c>
      <c r="BJ404" s="12" t="str">
        <f>_xlfn.IFNA(VLOOKUP(AG404,对应表!$Z:$AA,2,FALSE)&amp;AH404,"")</f>
        <v/>
      </c>
      <c r="BL404">
        <f t="shared" si="182"/>
        <v>30</v>
      </c>
      <c r="BM404">
        <f t="shared" si="183"/>
        <v>20</v>
      </c>
    </row>
    <row r="405" spans="11:65" x14ac:dyDescent="0.15">
      <c r="K405" t="str">
        <f t="shared" si="189"/>
        <v>被动鼓舞lv6</v>
      </c>
      <c r="L405" s="6" t="str">
        <f>Q405&amp;":"&amp;M405&amp;":"&amp;VLOOKUP(N405,对应表!B:C,2,FALSE)&amp;":"&amp;IF(buff!O405="",0,O405)</f>
        <v>20266:100:1:0</v>
      </c>
      <c r="M405">
        <v>100</v>
      </c>
      <c r="N405" s="1" t="s">
        <v>306</v>
      </c>
      <c r="O405">
        <v>0</v>
      </c>
      <c r="Q405">
        <v>20266</v>
      </c>
      <c r="R405" s="4" t="s">
        <v>1373</v>
      </c>
      <c r="S405" s="4" t="str">
        <f t="shared" si="181"/>
        <v>被动鼓舞lv6</v>
      </c>
      <c r="T405" t="s">
        <v>307</v>
      </c>
      <c r="Y405" t="s">
        <v>451</v>
      </c>
      <c r="Z405">
        <v>30</v>
      </c>
      <c r="AA405" t="s">
        <v>1388</v>
      </c>
      <c r="AB405">
        <f t="shared" si="192"/>
        <v>25</v>
      </c>
      <c r="AI405" s="12" t="str">
        <f t="shared" si="190"/>
        <v>MP:30|MPS:25</v>
      </c>
      <c r="AR405">
        <v>999</v>
      </c>
      <c r="AU405" s="4"/>
      <c r="AV405" s="4"/>
      <c r="AW405" s="4"/>
      <c r="AX405" s="4"/>
      <c r="AZ405" s="12" t="str">
        <f t="shared" si="191"/>
        <v/>
      </c>
      <c r="BA405" s="12" t="str">
        <f t="shared" si="184"/>
        <v/>
      </c>
      <c r="BB405" s="12" t="str">
        <f t="shared" si="185"/>
        <v/>
      </c>
      <c r="BC405" s="12" t="str">
        <f t="shared" si="186"/>
        <v/>
      </c>
      <c r="BD405" s="12" t="str">
        <f t="shared" si="187"/>
        <v/>
      </c>
      <c r="BE405" s="12" t="str">
        <f t="shared" si="188"/>
        <v/>
      </c>
      <c r="BF405" s="12" t="str">
        <f>_xlfn.IFNA(VLOOKUP(Y405,对应表!$Z:$AA,2,FALSE)&amp;Z405,"")</f>
        <v>MP:30</v>
      </c>
      <c r="BG405" s="12" t="str">
        <f>_xlfn.IFNA(VLOOKUP(AA405,对应表!$Z:$AA,2,FALSE)&amp;AB405,"")</f>
        <v>MPS:25</v>
      </c>
      <c r="BH405" s="12" t="str">
        <f>_xlfn.IFNA(VLOOKUP(AC405,对应表!$Z:$AA,2,FALSE)&amp;AD405,"")</f>
        <v/>
      </c>
      <c r="BI405" s="12" t="str">
        <f>_xlfn.IFNA(VLOOKUP(AE405,对应表!$Z:$AA,2,FALSE)&amp;AF405,"")</f>
        <v/>
      </c>
      <c r="BJ405" s="12" t="str">
        <f>_xlfn.IFNA(VLOOKUP(AG405,对应表!$Z:$AA,2,FALSE)&amp;AH405,"")</f>
        <v/>
      </c>
      <c r="BL405">
        <f t="shared" si="182"/>
        <v>30</v>
      </c>
      <c r="BM405">
        <f t="shared" si="183"/>
        <v>25</v>
      </c>
    </row>
    <row r="406" spans="11:65" x14ac:dyDescent="0.15">
      <c r="K406" t="str">
        <f t="shared" si="189"/>
        <v>被动鼓舞lv7</v>
      </c>
      <c r="L406" s="6" t="str">
        <f>Q406&amp;":"&amp;M406&amp;":"&amp;VLOOKUP(N406,对应表!B:C,2,FALSE)&amp;":"&amp;IF(buff!O406="",0,O406)</f>
        <v>20267:100:1:0</v>
      </c>
      <c r="M406">
        <v>100</v>
      </c>
      <c r="N406" s="1" t="s">
        <v>306</v>
      </c>
      <c r="O406">
        <v>0</v>
      </c>
      <c r="Q406">
        <v>20267</v>
      </c>
      <c r="R406" s="4" t="s">
        <v>1374</v>
      </c>
      <c r="S406" s="4" t="str">
        <f t="shared" si="181"/>
        <v>被动鼓舞lv7</v>
      </c>
      <c r="T406" t="s">
        <v>307</v>
      </c>
      <c r="Y406" t="s">
        <v>451</v>
      </c>
      <c r="Z406">
        <v>40</v>
      </c>
      <c r="AA406" t="s">
        <v>1388</v>
      </c>
      <c r="AB406">
        <f t="shared" si="192"/>
        <v>25</v>
      </c>
      <c r="AI406" s="12" t="str">
        <f t="shared" si="190"/>
        <v>MP:40|MPS:25</v>
      </c>
      <c r="AR406">
        <v>999</v>
      </c>
      <c r="AU406" s="4"/>
      <c r="AV406" s="4"/>
      <c r="AW406" s="4"/>
      <c r="AX406" s="4"/>
      <c r="AZ406" s="12" t="str">
        <f t="shared" si="191"/>
        <v/>
      </c>
      <c r="BA406" s="12" t="str">
        <f t="shared" si="184"/>
        <v/>
      </c>
      <c r="BB406" s="12" t="str">
        <f t="shared" si="185"/>
        <v/>
      </c>
      <c r="BC406" s="12" t="str">
        <f t="shared" si="186"/>
        <v/>
      </c>
      <c r="BD406" s="12" t="str">
        <f t="shared" si="187"/>
        <v/>
      </c>
      <c r="BE406" s="12" t="str">
        <f t="shared" si="188"/>
        <v/>
      </c>
      <c r="BF406" s="12" t="str">
        <f>_xlfn.IFNA(VLOOKUP(Y406,对应表!$Z:$AA,2,FALSE)&amp;Z406,"")</f>
        <v>MP:40</v>
      </c>
      <c r="BG406" s="12" t="str">
        <f>_xlfn.IFNA(VLOOKUP(AA406,对应表!$Z:$AA,2,FALSE)&amp;AB406,"")</f>
        <v>MPS:25</v>
      </c>
      <c r="BH406" s="12" t="str">
        <f>_xlfn.IFNA(VLOOKUP(AC406,对应表!$Z:$AA,2,FALSE)&amp;AD406,"")</f>
        <v/>
      </c>
      <c r="BI406" s="12" t="str">
        <f>_xlfn.IFNA(VLOOKUP(AE406,对应表!$Z:$AA,2,FALSE)&amp;AF406,"")</f>
        <v/>
      </c>
      <c r="BJ406" s="12" t="str">
        <f>_xlfn.IFNA(VLOOKUP(AG406,对应表!$Z:$AA,2,FALSE)&amp;AH406,"")</f>
        <v/>
      </c>
      <c r="BL406">
        <f t="shared" si="182"/>
        <v>40</v>
      </c>
      <c r="BM406">
        <f t="shared" si="183"/>
        <v>25</v>
      </c>
    </row>
    <row r="407" spans="11:65" x14ac:dyDescent="0.15">
      <c r="K407" t="str">
        <f t="shared" si="189"/>
        <v>被动鼓舞lv8</v>
      </c>
      <c r="L407" s="6" t="str">
        <f>Q407&amp;":"&amp;M407&amp;":"&amp;VLOOKUP(N407,对应表!B:C,2,FALSE)&amp;":"&amp;IF(buff!O407="",0,O407)</f>
        <v>20268:100:1:0</v>
      </c>
      <c r="M407">
        <v>100</v>
      </c>
      <c r="N407" s="1" t="s">
        <v>306</v>
      </c>
      <c r="O407">
        <v>0</v>
      </c>
      <c r="Q407">
        <v>20268</v>
      </c>
      <c r="R407" s="4" t="s">
        <v>1375</v>
      </c>
      <c r="S407" s="4" t="str">
        <f t="shared" si="181"/>
        <v>被动鼓舞lv8</v>
      </c>
      <c r="T407" t="s">
        <v>307</v>
      </c>
      <c r="Y407" t="s">
        <v>451</v>
      </c>
      <c r="Z407">
        <v>40</v>
      </c>
      <c r="AA407" t="s">
        <v>1388</v>
      </c>
      <c r="AB407">
        <f t="shared" si="192"/>
        <v>30</v>
      </c>
      <c r="AI407" s="12" t="str">
        <f t="shared" si="190"/>
        <v>MP:40|MPS:30</v>
      </c>
      <c r="AR407">
        <v>999</v>
      </c>
      <c r="AU407" s="4"/>
      <c r="AV407" s="4"/>
      <c r="AW407" s="4"/>
      <c r="AX407" s="4"/>
      <c r="AZ407" s="12" t="str">
        <f t="shared" si="191"/>
        <v/>
      </c>
      <c r="BA407" s="12" t="str">
        <f t="shared" si="184"/>
        <v/>
      </c>
      <c r="BB407" s="12" t="str">
        <f t="shared" si="185"/>
        <v/>
      </c>
      <c r="BC407" s="12" t="str">
        <f t="shared" si="186"/>
        <v/>
      </c>
      <c r="BD407" s="12" t="str">
        <f t="shared" si="187"/>
        <v/>
      </c>
      <c r="BE407" s="12" t="str">
        <f t="shared" si="188"/>
        <v/>
      </c>
      <c r="BF407" s="12" t="str">
        <f>_xlfn.IFNA(VLOOKUP(Y407,对应表!$Z:$AA,2,FALSE)&amp;Z407,"")</f>
        <v>MP:40</v>
      </c>
      <c r="BG407" s="12" t="str">
        <f>_xlfn.IFNA(VLOOKUP(AA407,对应表!$Z:$AA,2,FALSE)&amp;AB407,"")</f>
        <v>MPS:30</v>
      </c>
      <c r="BH407" s="12" t="str">
        <f>_xlfn.IFNA(VLOOKUP(AC407,对应表!$Z:$AA,2,FALSE)&amp;AD407,"")</f>
        <v/>
      </c>
      <c r="BI407" s="12" t="str">
        <f>_xlfn.IFNA(VLOOKUP(AE407,对应表!$Z:$AA,2,FALSE)&amp;AF407,"")</f>
        <v/>
      </c>
      <c r="BJ407" s="12" t="str">
        <f>_xlfn.IFNA(VLOOKUP(AG407,对应表!$Z:$AA,2,FALSE)&amp;AH407,"")</f>
        <v/>
      </c>
      <c r="BL407">
        <f t="shared" si="182"/>
        <v>40</v>
      </c>
      <c r="BM407">
        <f t="shared" si="183"/>
        <v>30</v>
      </c>
    </row>
    <row r="408" spans="11:65" x14ac:dyDescent="0.15">
      <c r="K408" t="str">
        <f t="shared" si="189"/>
        <v>被动鼓舞lv9</v>
      </c>
      <c r="L408" s="6" t="str">
        <f>Q408&amp;":"&amp;M408&amp;":"&amp;VLOOKUP(N408,对应表!B:C,2,FALSE)&amp;":"&amp;IF(buff!O408="",0,O408)</f>
        <v>20269:100:1:0</v>
      </c>
      <c r="M408">
        <v>100</v>
      </c>
      <c r="N408" s="1" t="s">
        <v>306</v>
      </c>
      <c r="O408">
        <v>0</v>
      </c>
      <c r="Q408">
        <v>20269</v>
      </c>
      <c r="R408" s="4" t="s">
        <v>1376</v>
      </c>
      <c r="S408" s="4" t="str">
        <f t="shared" si="181"/>
        <v>被动鼓舞lv9</v>
      </c>
      <c r="T408" t="s">
        <v>307</v>
      </c>
      <c r="Y408" t="s">
        <v>451</v>
      </c>
      <c r="Z408">
        <v>50</v>
      </c>
      <c r="AA408" t="s">
        <v>1388</v>
      </c>
      <c r="AB408">
        <f t="shared" si="192"/>
        <v>30</v>
      </c>
      <c r="AI408" s="12" t="str">
        <f t="shared" si="190"/>
        <v>MP:50|MPS:30</v>
      </c>
      <c r="AR408">
        <v>999</v>
      </c>
      <c r="AU408" s="4"/>
      <c r="AV408" s="4"/>
      <c r="AW408" s="4"/>
      <c r="AX408" s="4"/>
      <c r="AZ408" s="12" t="str">
        <f t="shared" si="191"/>
        <v/>
      </c>
      <c r="BA408" s="12" t="str">
        <f t="shared" si="184"/>
        <v/>
      </c>
      <c r="BB408" s="12" t="str">
        <f t="shared" si="185"/>
        <v/>
      </c>
      <c r="BC408" s="12" t="str">
        <f t="shared" si="186"/>
        <v/>
      </c>
      <c r="BD408" s="12" t="str">
        <f t="shared" si="187"/>
        <v/>
      </c>
      <c r="BE408" s="12" t="str">
        <f t="shared" si="188"/>
        <v/>
      </c>
      <c r="BF408" s="12" t="str">
        <f>_xlfn.IFNA(VLOOKUP(Y408,对应表!$Z:$AA,2,FALSE)&amp;Z408,"")</f>
        <v>MP:50</v>
      </c>
      <c r="BG408" s="12" t="str">
        <f>_xlfn.IFNA(VLOOKUP(AA408,对应表!$Z:$AA,2,FALSE)&amp;AB408,"")</f>
        <v>MPS:30</v>
      </c>
      <c r="BH408" s="12" t="str">
        <f>_xlfn.IFNA(VLOOKUP(AC408,对应表!$Z:$AA,2,FALSE)&amp;AD408,"")</f>
        <v/>
      </c>
      <c r="BI408" s="12" t="str">
        <f>_xlfn.IFNA(VLOOKUP(AE408,对应表!$Z:$AA,2,FALSE)&amp;AF408,"")</f>
        <v/>
      </c>
      <c r="BJ408" s="12" t="str">
        <f>_xlfn.IFNA(VLOOKUP(AG408,对应表!$Z:$AA,2,FALSE)&amp;AH408,"")</f>
        <v/>
      </c>
      <c r="BL408">
        <f t="shared" si="182"/>
        <v>50</v>
      </c>
      <c r="BM408">
        <f t="shared" si="183"/>
        <v>30</v>
      </c>
    </row>
    <row r="409" spans="11:65" x14ac:dyDescent="0.15">
      <c r="K409" t="str">
        <f t="shared" si="189"/>
        <v>被动鼓舞lv10</v>
      </c>
      <c r="L409" s="6" t="str">
        <f>Q409&amp;":"&amp;M409&amp;":"&amp;VLOOKUP(N409,对应表!B:C,2,FALSE)&amp;":"&amp;IF(buff!O409="",0,O409)</f>
        <v>20270:100:1:0</v>
      </c>
      <c r="M409">
        <v>100</v>
      </c>
      <c r="N409" s="1" t="s">
        <v>306</v>
      </c>
      <c r="O409">
        <v>0</v>
      </c>
      <c r="Q409">
        <v>20270</v>
      </c>
      <c r="R409" s="4" t="s">
        <v>1377</v>
      </c>
      <c r="S409" s="4" t="str">
        <f t="shared" si="181"/>
        <v>被动鼓舞lv10</v>
      </c>
      <c r="T409" t="s">
        <v>307</v>
      </c>
      <c r="Y409" t="s">
        <v>451</v>
      </c>
      <c r="Z409">
        <v>50</v>
      </c>
      <c r="AA409" t="s">
        <v>1388</v>
      </c>
      <c r="AB409">
        <f t="shared" si="192"/>
        <v>35</v>
      </c>
      <c r="AI409" s="12" t="str">
        <f t="shared" si="190"/>
        <v>MP:50|MPS:35</v>
      </c>
      <c r="AR409">
        <v>999</v>
      </c>
      <c r="AU409" s="4"/>
      <c r="AV409" s="4"/>
      <c r="AW409" s="4"/>
      <c r="AX409" s="4"/>
      <c r="AZ409" s="12" t="str">
        <f t="shared" si="191"/>
        <v/>
      </c>
      <c r="BA409" s="12" t="str">
        <f t="shared" si="184"/>
        <v/>
      </c>
      <c r="BB409" s="12" t="str">
        <f t="shared" si="185"/>
        <v/>
      </c>
      <c r="BC409" s="12" t="str">
        <f t="shared" si="186"/>
        <v/>
      </c>
      <c r="BD409" s="12" t="str">
        <f t="shared" si="187"/>
        <v/>
      </c>
      <c r="BE409" s="12" t="str">
        <f t="shared" si="188"/>
        <v/>
      </c>
      <c r="BF409" s="12" t="str">
        <f>_xlfn.IFNA(VLOOKUP(Y409,对应表!$Z:$AA,2,FALSE)&amp;Z409,"")</f>
        <v>MP:50</v>
      </c>
      <c r="BG409" s="12" t="str">
        <f>_xlfn.IFNA(VLOOKUP(AA409,对应表!$Z:$AA,2,FALSE)&amp;AB409,"")</f>
        <v>MPS:35</v>
      </c>
      <c r="BH409" s="12" t="str">
        <f>_xlfn.IFNA(VLOOKUP(AC409,对应表!$Z:$AA,2,FALSE)&amp;AD409,"")</f>
        <v/>
      </c>
      <c r="BI409" s="12" t="str">
        <f>_xlfn.IFNA(VLOOKUP(AE409,对应表!$Z:$AA,2,FALSE)&amp;AF409,"")</f>
        <v/>
      </c>
      <c r="BJ409" s="12" t="str">
        <f>_xlfn.IFNA(VLOOKUP(AG409,对应表!$Z:$AA,2,FALSE)&amp;AH409,"")</f>
        <v/>
      </c>
      <c r="BL409">
        <f t="shared" si="182"/>
        <v>50</v>
      </c>
      <c r="BM409">
        <f t="shared" si="183"/>
        <v>35</v>
      </c>
    </row>
    <row r="410" spans="11:65" x14ac:dyDescent="0.15">
      <c r="K410" t="str">
        <f t="shared" si="189"/>
        <v>被动鼓舞lv11</v>
      </c>
      <c r="L410" s="6" t="str">
        <f>Q410&amp;":"&amp;M410&amp;":"&amp;VLOOKUP(N410,对应表!B:C,2,FALSE)&amp;":"&amp;IF(buff!O410="",0,O410)</f>
        <v>20271:100:1:0</v>
      </c>
      <c r="M410">
        <v>100</v>
      </c>
      <c r="N410" s="1" t="s">
        <v>306</v>
      </c>
      <c r="O410">
        <v>0</v>
      </c>
      <c r="Q410">
        <v>20271</v>
      </c>
      <c r="R410" s="4" t="s">
        <v>1378</v>
      </c>
      <c r="S410" s="4" t="str">
        <f t="shared" si="181"/>
        <v>被动鼓舞lv11</v>
      </c>
      <c r="T410" t="s">
        <v>307</v>
      </c>
      <c r="Y410" t="s">
        <v>451</v>
      </c>
      <c r="Z410">
        <f>Z408+10</f>
        <v>60</v>
      </c>
      <c r="AA410" t="s">
        <v>1388</v>
      </c>
      <c r="AB410">
        <f t="shared" si="192"/>
        <v>35</v>
      </c>
      <c r="AI410" s="12" t="str">
        <f t="shared" si="190"/>
        <v>MP:60|MPS:35</v>
      </c>
      <c r="AR410">
        <v>999</v>
      </c>
      <c r="AU410" s="4"/>
      <c r="AV410" s="4"/>
      <c r="AW410" s="4"/>
      <c r="AX410" s="4"/>
      <c r="AZ410" s="12" t="str">
        <f t="shared" si="191"/>
        <v/>
      </c>
      <c r="BA410" s="12" t="str">
        <f t="shared" si="184"/>
        <v/>
      </c>
      <c r="BB410" s="12" t="str">
        <f t="shared" si="185"/>
        <v/>
      </c>
      <c r="BC410" s="12" t="str">
        <f t="shared" si="186"/>
        <v/>
      </c>
      <c r="BD410" s="12" t="str">
        <f t="shared" si="187"/>
        <v/>
      </c>
      <c r="BE410" s="12" t="str">
        <f t="shared" si="188"/>
        <v/>
      </c>
      <c r="BF410" s="12" t="str">
        <f>_xlfn.IFNA(VLOOKUP(Y410,对应表!$Z:$AA,2,FALSE)&amp;Z410,"")</f>
        <v>MP:60</v>
      </c>
      <c r="BG410" s="12" t="str">
        <f>_xlfn.IFNA(VLOOKUP(AA410,对应表!$Z:$AA,2,FALSE)&amp;AB410,"")</f>
        <v>MPS:35</v>
      </c>
      <c r="BH410" s="12" t="str">
        <f>_xlfn.IFNA(VLOOKUP(AC410,对应表!$Z:$AA,2,FALSE)&amp;AD410,"")</f>
        <v/>
      </c>
      <c r="BI410" s="12" t="str">
        <f>_xlfn.IFNA(VLOOKUP(AE410,对应表!$Z:$AA,2,FALSE)&amp;AF410,"")</f>
        <v/>
      </c>
      <c r="BJ410" s="12" t="str">
        <f>_xlfn.IFNA(VLOOKUP(AG410,对应表!$Z:$AA,2,FALSE)&amp;AH410,"")</f>
        <v/>
      </c>
      <c r="BL410">
        <f t="shared" si="182"/>
        <v>60</v>
      </c>
      <c r="BM410">
        <f t="shared" si="183"/>
        <v>35</v>
      </c>
    </row>
    <row r="411" spans="11:65" x14ac:dyDescent="0.15">
      <c r="K411" t="str">
        <f t="shared" si="189"/>
        <v>被动鼓舞lv12</v>
      </c>
      <c r="L411" s="6" t="str">
        <f>Q411&amp;":"&amp;M411&amp;":"&amp;VLOOKUP(N411,对应表!B:C,2,FALSE)&amp;":"&amp;IF(buff!O411="",0,O411)</f>
        <v>20272:100:1:0</v>
      </c>
      <c r="M411">
        <v>100</v>
      </c>
      <c r="N411" s="1" t="s">
        <v>306</v>
      </c>
      <c r="O411">
        <v>0</v>
      </c>
      <c r="Q411">
        <v>20272</v>
      </c>
      <c r="R411" s="4" t="s">
        <v>1379</v>
      </c>
      <c r="S411" s="4" t="str">
        <f t="shared" si="181"/>
        <v>被动鼓舞lv12</v>
      </c>
      <c r="T411" t="s">
        <v>307</v>
      </c>
      <c r="Y411" t="s">
        <v>451</v>
      </c>
      <c r="Z411">
        <f t="shared" ref="Z411:Z419" si="193">Z409+10</f>
        <v>60</v>
      </c>
      <c r="AA411" t="s">
        <v>1388</v>
      </c>
      <c r="AB411">
        <f t="shared" si="192"/>
        <v>40</v>
      </c>
      <c r="AI411" s="12" t="str">
        <f t="shared" si="190"/>
        <v>MP:60|MPS:40</v>
      </c>
      <c r="AR411">
        <v>999</v>
      </c>
      <c r="AU411" s="4"/>
      <c r="AV411" s="4"/>
      <c r="AW411" s="4"/>
      <c r="AX411" s="4"/>
      <c r="AZ411" s="12" t="str">
        <f t="shared" si="191"/>
        <v/>
      </c>
      <c r="BA411" s="12" t="str">
        <f t="shared" si="184"/>
        <v/>
      </c>
      <c r="BB411" s="12" t="str">
        <f t="shared" si="185"/>
        <v/>
      </c>
      <c r="BC411" s="12" t="str">
        <f t="shared" si="186"/>
        <v/>
      </c>
      <c r="BD411" s="12" t="str">
        <f t="shared" si="187"/>
        <v/>
      </c>
      <c r="BE411" s="12" t="str">
        <f t="shared" si="188"/>
        <v/>
      </c>
      <c r="BF411" s="12" t="str">
        <f>_xlfn.IFNA(VLOOKUP(Y411,对应表!$Z:$AA,2,FALSE)&amp;Z411,"")</f>
        <v>MP:60</v>
      </c>
      <c r="BG411" s="12" t="str">
        <f>_xlfn.IFNA(VLOOKUP(AA411,对应表!$Z:$AA,2,FALSE)&amp;AB411,"")</f>
        <v>MPS:40</v>
      </c>
      <c r="BH411" s="12" t="str">
        <f>_xlfn.IFNA(VLOOKUP(AC411,对应表!$Z:$AA,2,FALSE)&amp;AD411,"")</f>
        <v/>
      </c>
      <c r="BI411" s="12" t="str">
        <f>_xlfn.IFNA(VLOOKUP(AE411,对应表!$Z:$AA,2,FALSE)&amp;AF411,"")</f>
        <v/>
      </c>
      <c r="BJ411" s="12" t="str">
        <f>_xlfn.IFNA(VLOOKUP(AG411,对应表!$Z:$AA,2,FALSE)&amp;AH411,"")</f>
        <v/>
      </c>
      <c r="BL411">
        <f t="shared" si="182"/>
        <v>60</v>
      </c>
      <c r="BM411">
        <f t="shared" si="183"/>
        <v>40</v>
      </c>
    </row>
    <row r="412" spans="11:65" x14ac:dyDescent="0.15">
      <c r="K412" t="str">
        <f t="shared" si="189"/>
        <v>被动鼓舞lv13</v>
      </c>
      <c r="L412" s="6" t="str">
        <f>Q412&amp;":"&amp;M412&amp;":"&amp;VLOOKUP(N412,对应表!B:C,2,FALSE)&amp;":"&amp;IF(buff!O412="",0,O412)</f>
        <v>20273:100:1:0</v>
      </c>
      <c r="M412">
        <v>100</v>
      </c>
      <c r="N412" s="1" t="s">
        <v>306</v>
      </c>
      <c r="O412">
        <v>0</v>
      </c>
      <c r="Q412">
        <v>20273</v>
      </c>
      <c r="R412" s="4" t="s">
        <v>1380</v>
      </c>
      <c r="S412" s="4" t="str">
        <f t="shared" si="181"/>
        <v>被动鼓舞lv13</v>
      </c>
      <c r="T412" t="s">
        <v>307</v>
      </c>
      <c r="Y412" t="s">
        <v>451</v>
      </c>
      <c r="Z412">
        <f t="shared" si="193"/>
        <v>70</v>
      </c>
      <c r="AA412" t="s">
        <v>1388</v>
      </c>
      <c r="AB412">
        <f t="shared" si="192"/>
        <v>40</v>
      </c>
      <c r="AI412" s="12" t="str">
        <f t="shared" si="190"/>
        <v>MP:70|MPS:40</v>
      </c>
      <c r="AR412">
        <v>999</v>
      </c>
      <c r="AU412" s="4"/>
      <c r="AV412" s="4"/>
      <c r="AW412" s="4"/>
      <c r="AX412" s="4"/>
      <c r="AZ412" s="12" t="str">
        <f t="shared" si="191"/>
        <v/>
      </c>
      <c r="BA412" s="12" t="str">
        <f t="shared" si="184"/>
        <v/>
      </c>
      <c r="BB412" s="12" t="str">
        <f t="shared" si="185"/>
        <v/>
      </c>
      <c r="BC412" s="12" t="str">
        <f t="shared" si="186"/>
        <v/>
      </c>
      <c r="BD412" s="12" t="str">
        <f t="shared" si="187"/>
        <v/>
      </c>
      <c r="BE412" s="12" t="str">
        <f t="shared" si="188"/>
        <v/>
      </c>
      <c r="BF412" s="12" t="str">
        <f>_xlfn.IFNA(VLOOKUP(Y412,对应表!$Z:$AA,2,FALSE)&amp;Z412,"")</f>
        <v>MP:70</v>
      </c>
      <c r="BG412" s="12" t="str">
        <f>_xlfn.IFNA(VLOOKUP(AA412,对应表!$Z:$AA,2,FALSE)&amp;AB412,"")</f>
        <v>MPS:40</v>
      </c>
      <c r="BH412" s="12" t="str">
        <f>_xlfn.IFNA(VLOOKUP(AC412,对应表!$Z:$AA,2,FALSE)&amp;AD412,"")</f>
        <v/>
      </c>
      <c r="BI412" s="12" t="str">
        <f>_xlfn.IFNA(VLOOKUP(AE412,对应表!$Z:$AA,2,FALSE)&amp;AF412,"")</f>
        <v/>
      </c>
      <c r="BJ412" s="12" t="str">
        <f>_xlfn.IFNA(VLOOKUP(AG412,对应表!$Z:$AA,2,FALSE)&amp;AH412,"")</f>
        <v/>
      </c>
      <c r="BL412">
        <f t="shared" si="182"/>
        <v>70</v>
      </c>
      <c r="BM412">
        <f t="shared" si="183"/>
        <v>40</v>
      </c>
    </row>
    <row r="413" spans="11:65" x14ac:dyDescent="0.15">
      <c r="K413" t="str">
        <f t="shared" si="189"/>
        <v>被动鼓舞lv14</v>
      </c>
      <c r="L413" s="6" t="str">
        <f>Q413&amp;":"&amp;M413&amp;":"&amp;VLOOKUP(N413,对应表!B:C,2,FALSE)&amp;":"&amp;IF(buff!O413="",0,O413)</f>
        <v>20274:100:1:0</v>
      </c>
      <c r="M413">
        <v>100</v>
      </c>
      <c r="N413" s="1" t="s">
        <v>306</v>
      </c>
      <c r="O413">
        <v>0</v>
      </c>
      <c r="Q413">
        <v>20274</v>
      </c>
      <c r="R413" s="4" t="s">
        <v>1381</v>
      </c>
      <c r="S413" s="4" t="str">
        <f t="shared" si="181"/>
        <v>被动鼓舞lv14</v>
      </c>
      <c r="T413" t="s">
        <v>307</v>
      </c>
      <c r="Y413" t="s">
        <v>451</v>
      </c>
      <c r="Z413">
        <f t="shared" si="193"/>
        <v>70</v>
      </c>
      <c r="AA413" t="s">
        <v>1388</v>
      </c>
      <c r="AB413">
        <f t="shared" si="192"/>
        <v>45</v>
      </c>
      <c r="AI413" s="12" t="str">
        <f t="shared" si="190"/>
        <v>MP:70|MPS:45</v>
      </c>
      <c r="AR413">
        <v>999</v>
      </c>
      <c r="AU413" s="4"/>
      <c r="AV413" s="4"/>
      <c r="AW413" s="4"/>
      <c r="AX413" s="4"/>
      <c r="AZ413" s="12" t="str">
        <f t="shared" si="191"/>
        <v/>
      </c>
      <c r="BA413" s="12" t="str">
        <f t="shared" si="184"/>
        <v/>
      </c>
      <c r="BB413" s="12" t="str">
        <f t="shared" si="185"/>
        <v/>
      </c>
      <c r="BC413" s="12" t="str">
        <f t="shared" si="186"/>
        <v/>
      </c>
      <c r="BD413" s="12" t="str">
        <f t="shared" si="187"/>
        <v/>
      </c>
      <c r="BE413" s="12" t="str">
        <f t="shared" si="188"/>
        <v/>
      </c>
      <c r="BF413" s="12" t="str">
        <f>_xlfn.IFNA(VLOOKUP(Y413,对应表!$Z:$AA,2,FALSE)&amp;Z413,"")</f>
        <v>MP:70</v>
      </c>
      <c r="BG413" s="12" t="str">
        <f>_xlfn.IFNA(VLOOKUP(AA413,对应表!$Z:$AA,2,FALSE)&amp;AB413,"")</f>
        <v>MPS:45</v>
      </c>
      <c r="BH413" s="12" t="str">
        <f>_xlfn.IFNA(VLOOKUP(AC413,对应表!$Z:$AA,2,FALSE)&amp;AD413,"")</f>
        <v/>
      </c>
      <c r="BI413" s="12" t="str">
        <f>_xlfn.IFNA(VLOOKUP(AE413,对应表!$Z:$AA,2,FALSE)&amp;AF413,"")</f>
        <v/>
      </c>
      <c r="BJ413" s="12" t="str">
        <f>_xlfn.IFNA(VLOOKUP(AG413,对应表!$Z:$AA,2,FALSE)&amp;AH413,"")</f>
        <v/>
      </c>
      <c r="BL413">
        <f t="shared" si="182"/>
        <v>70</v>
      </c>
      <c r="BM413">
        <f t="shared" si="183"/>
        <v>45</v>
      </c>
    </row>
    <row r="414" spans="11:65" x14ac:dyDescent="0.15">
      <c r="K414" t="str">
        <f t="shared" si="189"/>
        <v>被动鼓舞lv15</v>
      </c>
      <c r="L414" s="6" t="str">
        <f>Q414&amp;":"&amp;M414&amp;":"&amp;VLOOKUP(N414,对应表!B:C,2,FALSE)&amp;":"&amp;IF(buff!O414="",0,O414)</f>
        <v>20275:100:1:0</v>
      </c>
      <c r="M414">
        <v>100</v>
      </c>
      <c r="N414" s="1" t="s">
        <v>306</v>
      </c>
      <c r="O414">
        <v>0</v>
      </c>
      <c r="Q414">
        <v>20275</v>
      </c>
      <c r="R414" s="4" t="s">
        <v>1382</v>
      </c>
      <c r="S414" s="4" t="str">
        <f t="shared" si="181"/>
        <v>被动鼓舞lv15</v>
      </c>
      <c r="T414" t="s">
        <v>307</v>
      </c>
      <c r="Y414" t="s">
        <v>451</v>
      </c>
      <c r="Z414">
        <f t="shared" si="193"/>
        <v>80</v>
      </c>
      <c r="AA414" t="s">
        <v>1388</v>
      </c>
      <c r="AB414">
        <f t="shared" si="192"/>
        <v>45</v>
      </c>
      <c r="AI414" s="12" t="str">
        <f t="shared" si="190"/>
        <v>MP:80|MPS:45</v>
      </c>
      <c r="AR414">
        <v>999</v>
      </c>
      <c r="AU414" s="4"/>
      <c r="AV414" s="4"/>
      <c r="AW414" s="4"/>
      <c r="AX414" s="4"/>
      <c r="AZ414" s="12" t="str">
        <f t="shared" si="191"/>
        <v/>
      </c>
      <c r="BA414" s="12" t="str">
        <f t="shared" si="184"/>
        <v/>
      </c>
      <c r="BB414" s="12" t="str">
        <f t="shared" si="185"/>
        <v/>
      </c>
      <c r="BC414" s="12" t="str">
        <f t="shared" si="186"/>
        <v/>
      </c>
      <c r="BD414" s="12" t="str">
        <f t="shared" si="187"/>
        <v/>
      </c>
      <c r="BE414" s="12" t="str">
        <f t="shared" si="188"/>
        <v/>
      </c>
      <c r="BF414" s="12" t="str">
        <f>_xlfn.IFNA(VLOOKUP(Y414,对应表!$Z:$AA,2,FALSE)&amp;Z414,"")</f>
        <v>MP:80</v>
      </c>
      <c r="BG414" s="12" t="str">
        <f>_xlfn.IFNA(VLOOKUP(AA414,对应表!$Z:$AA,2,FALSE)&amp;AB414,"")</f>
        <v>MPS:45</v>
      </c>
      <c r="BH414" s="12" t="str">
        <f>_xlfn.IFNA(VLOOKUP(AC414,对应表!$Z:$AA,2,FALSE)&amp;AD414,"")</f>
        <v/>
      </c>
      <c r="BI414" s="12" t="str">
        <f>_xlfn.IFNA(VLOOKUP(AE414,对应表!$Z:$AA,2,FALSE)&amp;AF414,"")</f>
        <v/>
      </c>
      <c r="BJ414" s="12" t="str">
        <f>_xlfn.IFNA(VLOOKUP(AG414,对应表!$Z:$AA,2,FALSE)&amp;AH414,"")</f>
        <v/>
      </c>
      <c r="BL414">
        <f t="shared" si="182"/>
        <v>80</v>
      </c>
      <c r="BM414">
        <f t="shared" si="183"/>
        <v>45</v>
      </c>
    </row>
    <row r="415" spans="11:65" x14ac:dyDescent="0.15">
      <c r="K415" t="str">
        <f t="shared" si="189"/>
        <v>被动鼓舞lv16</v>
      </c>
      <c r="L415" s="6" t="str">
        <f>Q415&amp;":"&amp;M415&amp;":"&amp;VLOOKUP(N415,对应表!B:C,2,FALSE)&amp;":"&amp;IF(buff!O415="",0,O415)</f>
        <v>20276:100:1:0</v>
      </c>
      <c r="M415">
        <v>100</v>
      </c>
      <c r="N415" s="1" t="s">
        <v>306</v>
      </c>
      <c r="O415">
        <v>0</v>
      </c>
      <c r="Q415">
        <v>20276</v>
      </c>
      <c r="R415" s="4" t="s">
        <v>1383</v>
      </c>
      <c r="S415" s="4" t="str">
        <f t="shared" si="181"/>
        <v>被动鼓舞lv16</v>
      </c>
      <c r="T415" t="s">
        <v>307</v>
      </c>
      <c r="Y415" t="s">
        <v>451</v>
      </c>
      <c r="Z415">
        <f t="shared" si="193"/>
        <v>80</v>
      </c>
      <c r="AA415" t="s">
        <v>1388</v>
      </c>
      <c r="AB415">
        <f t="shared" si="192"/>
        <v>50</v>
      </c>
      <c r="AI415" s="12" t="str">
        <f t="shared" si="190"/>
        <v>MP:80|MPS:50</v>
      </c>
      <c r="AR415">
        <v>999</v>
      </c>
      <c r="AU415" s="4"/>
      <c r="AV415" s="4"/>
      <c r="AW415" s="4"/>
      <c r="AX415" s="4"/>
      <c r="AZ415" s="12" t="str">
        <f t="shared" si="191"/>
        <v/>
      </c>
      <c r="BA415" s="12" t="str">
        <f t="shared" si="184"/>
        <v/>
      </c>
      <c r="BB415" s="12" t="str">
        <f t="shared" si="185"/>
        <v/>
      </c>
      <c r="BC415" s="12" t="str">
        <f t="shared" si="186"/>
        <v/>
      </c>
      <c r="BD415" s="12" t="str">
        <f t="shared" si="187"/>
        <v/>
      </c>
      <c r="BE415" s="12" t="str">
        <f t="shared" si="188"/>
        <v/>
      </c>
      <c r="BF415" s="12" t="str">
        <f>_xlfn.IFNA(VLOOKUP(Y415,对应表!$Z:$AA,2,FALSE)&amp;Z415,"")</f>
        <v>MP:80</v>
      </c>
      <c r="BG415" s="12" t="str">
        <f>_xlfn.IFNA(VLOOKUP(AA415,对应表!$Z:$AA,2,FALSE)&amp;AB415,"")</f>
        <v>MPS:50</v>
      </c>
      <c r="BH415" s="12" t="str">
        <f>_xlfn.IFNA(VLOOKUP(AC415,对应表!$Z:$AA,2,FALSE)&amp;AD415,"")</f>
        <v/>
      </c>
      <c r="BI415" s="12" t="str">
        <f>_xlfn.IFNA(VLOOKUP(AE415,对应表!$Z:$AA,2,FALSE)&amp;AF415,"")</f>
        <v/>
      </c>
      <c r="BJ415" s="12" t="str">
        <f>_xlfn.IFNA(VLOOKUP(AG415,对应表!$Z:$AA,2,FALSE)&amp;AH415,"")</f>
        <v/>
      </c>
      <c r="BL415">
        <f t="shared" si="182"/>
        <v>80</v>
      </c>
      <c r="BM415">
        <f t="shared" si="183"/>
        <v>50</v>
      </c>
    </row>
    <row r="416" spans="11:65" x14ac:dyDescent="0.15">
      <c r="K416" t="str">
        <f t="shared" si="189"/>
        <v>被动鼓舞lv17</v>
      </c>
      <c r="L416" s="6" t="str">
        <f>Q416&amp;":"&amp;M416&amp;":"&amp;VLOOKUP(N416,对应表!B:C,2,FALSE)&amp;":"&amp;IF(buff!O416="",0,O416)</f>
        <v>20277:100:1:0</v>
      </c>
      <c r="M416">
        <v>100</v>
      </c>
      <c r="N416" s="1" t="s">
        <v>306</v>
      </c>
      <c r="O416">
        <v>0</v>
      </c>
      <c r="Q416">
        <v>20277</v>
      </c>
      <c r="R416" s="4" t="s">
        <v>1384</v>
      </c>
      <c r="S416" s="4" t="str">
        <f t="shared" si="181"/>
        <v>被动鼓舞lv17</v>
      </c>
      <c r="T416" t="s">
        <v>307</v>
      </c>
      <c r="Y416" t="s">
        <v>451</v>
      </c>
      <c r="Z416">
        <f t="shared" si="193"/>
        <v>90</v>
      </c>
      <c r="AA416" t="s">
        <v>1388</v>
      </c>
      <c r="AB416">
        <f t="shared" si="192"/>
        <v>50</v>
      </c>
      <c r="AI416" s="12" t="str">
        <f t="shared" si="190"/>
        <v>MP:90|MPS:50</v>
      </c>
      <c r="AR416">
        <v>999</v>
      </c>
      <c r="AU416" s="4"/>
      <c r="AV416" s="4"/>
      <c r="AW416" s="4"/>
      <c r="AX416" s="4"/>
      <c r="AZ416" s="12" t="str">
        <f t="shared" si="191"/>
        <v/>
      </c>
      <c r="BA416" s="12" t="str">
        <f t="shared" si="184"/>
        <v/>
      </c>
      <c r="BB416" s="12" t="str">
        <f t="shared" si="185"/>
        <v/>
      </c>
      <c r="BC416" s="12" t="str">
        <f t="shared" si="186"/>
        <v/>
      </c>
      <c r="BD416" s="12" t="str">
        <f t="shared" si="187"/>
        <v/>
      </c>
      <c r="BE416" s="12" t="str">
        <f t="shared" si="188"/>
        <v/>
      </c>
      <c r="BF416" s="12" t="str">
        <f>_xlfn.IFNA(VLOOKUP(Y416,对应表!$Z:$AA,2,FALSE)&amp;Z416,"")</f>
        <v>MP:90</v>
      </c>
      <c r="BG416" s="12" t="str">
        <f>_xlfn.IFNA(VLOOKUP(AA416,对应表!$Z:$AA,2,FALSE)&amp;AB416,"")</f>
        <v>MPS:50</v>
      </c>
      <c r="BH416" s="12" t="str">
        <f>_xlfn.IFNA(VLOOKUP(AC416,对应表!$Z:$AA,2,FALSE)&amp;AD416,"")</f>
        <v/>
      </c>
      <c r="BI416" s="12" t="str">
        <f>_xlfn.IFNA(VLOOKUP(AE416,对应表!$Z:$AA,2,FALSE)&amp;AF416,"")</f>
        <v/>
      </c>
      <c r="BJ416" s="12" t="str">
        <f>_xlfn.IFNA(VLOOKUP(AG416,对应表!$Z:$AA,2,FALSE)&amp;AH416,"")</f>
        <v/>
      </c>
      <c r="BL416">
        <f t="shared" si="182"/>
        <v>90</v>
      </c>
      <c r="BM416">
        <f t="shared" si="183"/>
        <v>50</v>
      </c>
    </row>
    <row r="417" spans="11:65" x14ac:dyDescent="0.15">
      <c r="K417" t="str">
        <f t="shared" si="189"/>
        <v>被动鼓舞lv18</v>
      </c>
      <c r="L417" s="6" t="str">
        <f>Q417&amp;":"&amp;M417&amp;":"&amp;VLOOKUP(N417,对应表!B:C,2,FALSE)&amp;":"&amp;IF(buff!O417="",0,O417)</f>
        <v>20278:100:1:0</v>
      </c>
      <c r="M417">
        <v>100</v>
      </c>
      <c r="N417" s="1" t="s">
        <v>306</v>
      </c>
      <c r="O417">
        <v>0</v>
      </c>
      <c r="Q417">
        <v>20278</v>
      </c>
      <c r="R417" s="4" t="s">
        <v>1385</v>
      </c>
      <c r="S417" s="4" t="str">
        <f t="shared" si="181"/>
        <v>被动鼓舞lv18</v>
      </c>
      <c r="T417" t="s">
        <v>307</v>
      </c>
      <c r="Y417" t="s">
        <v>451</v>
      </c>
      <c r="Z417">
        <f t="shared" si="193"/>
        <v>90</v>
      </c>
      <c r="AA417" t="s">
        <v>1388</v>
      </c>
      <c r="AB417">
        <f t="shared" si="192"/>
        <v>55</v>
      </c>
      <c r="AI417" s="12" t="str">
        <f t="shared" si="190"/>
        <v>MP:90|MPS:55</v>
      </c>
      <c r="AR417">
        <v>999</v>
      </c>
      <c r="AU417" s="4"/>
      <c r="AV417" s="4"/>
      <c r="AW417" s="4"/>
      <c r="AX417" s="4"/>
      <c r="AZ417" s="12" t="str">
        <f t="shared" si="191"/>
        <v/>
      </c>
      <c r="BA417" s="12" t="str">
        <f t="shared" si="184"/>
        <v/>
      </c>
      <c r="BB417" s="12" t="str">
        <f t="shared" si="185"/>
        <v/>
      </c>
      <c r="BC417" s="12" t="str">
        <f t="shared" si="186"/>
        <v/>
      </c>
      <c r="BD417" s="12" t="str">
        <f t="shared" si="187"/>
        <v/>
      </c>
      <c r="BE417" s="12" t="str">
        <f t="shared" si="188"/>
        <v/>
      </c>
      <c r="BF417" s="12" t="str">
        <f>_xlfn.IFNA(VLOOKUP(Y417,对应表!$Z:$AA,2,FALSE)&amp;Z417,"")</f>
        <v>MP:90</v>
      </c>
      <c r="BG417" s="12" t="str">
        <f>_xlfn.IFNA(VLOOKUP(AA417,对应表!$Z:$AA,2,FALSE)&amp;AB417,"")</f>
        <v>MPS:55</v>
      </c>
      <c r="BH417" s="12" t="str">
        <f>_xlfn.IFNA(VLOOKUP(AC417,对应表!$Z:$AA,2,FALSE)&amp;AD417,"")</f>
        <v/>
      </c>
      <c r="BI417" s="12" t="str">
        <f>_xlfn.IFNA(VLOOKUP(AE417,对应表!$Z:$AA,2,FALSE)&amp;AF417,"")</f>
        <v/>
      </c>
      <c r="BJ417" s="12" t="str">
        <f>_xlfn.IFNA(VLOOKUP(AG417,对应表!$Z:$AA,2,FALSE)&amp;AH417,"")</f>
        <v/>
      </c>
      <c r="BL417">
        <f t="shared" si="182"/>
        <v>90</v>
      </c>
      <c r="BM417">
        <f t="shared" si="183"/>
        <v>55</v>
      </c>
    </row>
    <row r="418" spans="11:65" x14ac:dyDescent="0.15">
      <c r="K418" t="str">
        <f t="shared" si="189"/>
        <v>被动鼓舞lv19</v>
      </c>
      <c r="L418" s="6" t="str">
        <f>Q418&amp;":"&amp;M418&amp;":"&amp;VLOOKUP(N418,对应表!B:C,2,FALSE)&amp;":"&amp;IF(buff!O418="",0,O418)</f>
        <v>20279:100:1:0</v>
      </c>
      <c r="M418">
        <v>100</v>
      </c>
      <c r="N418" s="1" t="s">
        <v>306</v>
      </c>
      <c r="O418">
        <v>0</v>
      </c>
      <c r="Q418">
        <v>20279</v>
      </c>
      <c r="R418" s="4" t="s">
        <v>1386</v>
      </c>
      <c r="S418" s="4" t="str">
        <f t="shared" si="181"/>
        <v>被动鼓舞lv19</v>
      </c>
      <c r="T418" t="s">
        <v>307</v>
      </c>
      <c r="Y418" t="s">
        <v>451</v>
      </c>
      <c r="Z418">
        <f t="shared" si="193"/>
        <v>100</v>
      </c>
      <c r="AA418" t="s">
        <v>1388</v>
      </c>
      <c r="AB418">
        <f t="shared" si="192"/>
        <v>55</v>
      </c>
      <c r="AI418" s="12" t="str">
        <f t="shared" si="190"/>
        <v>MP:100|MPS:55</v>
      </c>
      <c r="AR418">
        <v>999</v>
      </c>
      <c r="AU418" s="4"/>
      <c r="AV418" s="4"/>
      <c r="AW418" s="4"/>
      <c r="AX418" s="4"/>
      <c r="AZ418" s="12" t="str">
        <f t="shared" si="191"/>
        <v/>
      </c>
      <c r="BA418" s="12" t="str">
        <f t="shared" si="184"/>
        <v/>
      </c>
      <c r="BB418" s="12" t="str">
        <f t="shared" si="185"/>
        <v/>
      </c>
      <c r="BC418" s="12" t="str">
        <f t="shared" si="186"/>
        <v/>
      </c>
      <c r="BD418" s="12" t="str">
        <f t="shared" si="187"/>
        <v/>
      </c>
      <c r="BE418" s="12" t="str">
        <f t="shared" si="188"/>
        <v/>
      </c>
      <c r="BF418" s="12" t="str">
        <f>_xlfn.IFNA(VLOOKUP(Y418,对应表!$Z:$AA,2,FALSE)&amp;Z418,"")</f>
        <v>MP:100</v>
      </c>
      <c r="BG418" s="12" t="str">
        <f>_xlfn.IFNA(VLOOKUP(AA418,对应表!$Z:$AA,2,FALSE)&amp;AB418,"")</f>
        <v>MPS:55</v>
      </c>
      <c r="BH418" s="12" t="str">
        <f>_xlfn.IFNA(VLOOKUP(AC418,对应表!$Z:$AA,2,FALSE)&amp;AD418,"")</f>
        <v/>
      </c>
      <c r="BI418" s="12" t="str">
        <f>_xlfn.IFNA(VLOOKUP(AE418,对应表!$Z:$AA,2,FALSE)&amp;AF418,"")</f>
        <v/>
      </c>
      <c r="BJ418" s="12" t="str">
        <f>_xlfn.IFNA(VLOOKUP(AG418,对应表!$Z:$AA,2,FALSE)&amp;AH418,"")</f>
        <v/>
      </c>
      <c r="BL418">
        <f t="shared" si="182"/>
        <v>100</v>
      </c>
      <c r="BM418">
        <f t="shared" si="183"/>
        <v>55</v>
      </c>
    </row>
    <row r="419" spans="11:65" x14ac:dyDescent="0.15">
      <c r="K419" t="str">
        <f t="shared" si="189"/>
        <v>被动鼓舞lv20</v>
      </c>
      <c r="L419" s="6" t="str">
        <f>Q419&amp;":"&amp;M419&amp;":"&amp;VLOOKUP(N419,对应表!B:C,2,FALSE)&amp;":"&amp;IF(buff!O419="",0,O419)</f>
        <v>20280:100:1:0</v>
      </c>
      <c r="M419">
        <v>100</v>
      </c>
      <c r="N419" s="1" t="s">
        <v>306</v>
      </c>
      <c r="O419">
        <v>0</v>
      </c>
      <c r="Q419">
        <v>20280</v>
      </c>
      <c r="R419" s="4" t="s">
        <v>1387</v>
      </c>
      <c r="S419" s="4" t="str">
        <f t="shared" si="181"/>
        <v>被动鼓舞lv20</v>
      </c>
      <c r="T419" t="s">
        <v>307</v>
      </c>
      <c r="Y419" t="s">
        <v>451</v>
      </c>
      <c r="Z419">
        <f t="shared" si="193"/>
        <v>100</v>
      </c>
      <c r="AA419" t="s">
        <v>1388</v>
      </c>
      <c r="AB419">
        <f t="shared" si="192"/>
        <v>60</v>
      </c>
      <c r="AI419" s="12" t="str">
        <f t="shared" si="190"/>
        <v>MP:100|MPS:60</v>
      </c>
      <c r="AR419">
        <v>999</v>
      </c>
      <c r="AU419" s="4"/>
      <c r="AV419" s="4"/>
      <c r="AW419" s="4"/>
      <c r="AX419" s="4"/>
      <c r="AZ419" s="12" t="str">
        <f t="shared" si="191"/>
        <v/>
      </c>
      <c r="BA419" s="12" t="str">
        <f t="shared" si="184"/>
        <v/>
      </c>
      <c r="BB419" s="12" t="str">
        <f t="shared" si="185"/>
        <v/>
      </c>
      <c r="BC419" s="12" t="str">
        <f t="shared" si="186"/>
        <v/>
      </c>
      <c r="BD419" s="12" t="str">
        <f t="shared" si="187"/>
        <v/>
      </c>
      <c r="BE419" s="12" t="str">
        <f t="shared" si="188"/>
        <v/>
      </c>
      <c r="BF419" s="12" t="str">
        <f>_xlfn.IFNA(VLOOKUP(Y419,对应表!$Z:$AA,2,FALSE)&amp;Z419,"")</f>
        <v>MP:100</v>
      </c>
      <c r="BG419" s="12" t="str">
        <f>_xlfn.IFNA(VLOOKUP(AA419,对应表!$Z:$AA,2,FALSE)&amp;AB419,"")</f>
        <v>MPS:60</v>
      </c>
      <c r="BH419" s="12" t="str">
        <f>_xlfn.IFNA(VLOOKUP(AC419,对应表!$Z:$AA,2,FALSE)&amp;AD419,"")</f>
        <v/>
      </c>
      <c r="BI419" s="12" t="str">
        <f>_xlfn.IFNA(VLOOKUP(AE419,对应表!$Z:$AA,2,FALSE)&amp;AF419,"")</f>
        <v/>
      </c>
      <c r="BJ419" s="12" t="str">
        <f>_xlfn.IFNA(VLOOKUP(AG419,对应表!$Z:$AA,2,FALSE)&amp;AH419,"")</f>
        <v/>
      </c>
      <c r="BL419">
        <f t="shared" si="182"/>
        <v>100</v>
      </c>
      <c r="BM419">
        <f t="shared" si="183"/>
        <v>60</v>
      </c>
    </row>
    <row r="420" spans="11:65" x14ac:dyDescent="0.15">
      <c r="K420" t="str">
        <f t="shared" ref="K420:K439" si="194">R420</f>
        <v>被动刚烈lv1</v>
      </c>
      <c r="L420" s="6" t="str">
        <f>Q420&amp;":"&amp;M420&amp;":"&amp;VLOOKUP(N420,对应表!B:C,2,FALSE)&amp;":"&amp;IF(buff!O420="",0,O420)</f>
        <v>20281:100:1:0</v>
      </c>
      <c r="M420">
        <v>100</v>
      </c>
      <c r="N420" s="1" t="s">
        <v>306</v>
      </c>
      <c r="O420">
        <v>0</v>
      </c>
      <c r="Q420">
        <v>20281</v>
      </c>
      <c r="R420" s="4" t="s">
        <v>1389</v>
      </c>
      <c r="S420" s="4" t="str">
        <f t="shared" si="181"/>
        <v>被动刚烈lv1</v>
      </c>
      <c r="T420" t="s">
        <v>307</v>
      </c>
      <c r="Y420" t="s">
        <v>457</v>
      </c>
      <c r="Z420">
        <v>10</v>
      </c>
      <c r="AI420" s="12" t="str">
        <f t="shared" ref="AI420:AI439" si="195">IF(BF420="","",BF420)&amp;IF(BG420="","","|"&amp;BG420)&amp;IF(BH420="","","|"&amp;BH420)&amp;IF(BI420="","","|"&amp;BI420)&amp;IF(BJ420="","","|"&amp;BJ420)</f>
        <v>COT:10</v>
      </c>
      <c r="AR420">
        <v>999</v>
      </c>
      <c r="AU420" s="4"/>
      <c r="AV420" s="4"/>
      <c r="AW420" s="4"/>
      <c r="AX420" s="4"/>
      <c r="AZ420" s="12" t="str">
        <f t="shared" ref="AZ420:AZ439" si="196">IF(BA420="","",BA420)&amp;IF(BB420="","","|"&amp;BB420)&amp;IF(BC420="","","|"&amp;BC420)&amp;IF(BD420="","","|"&amp;BD420)&amp;IF(BE420="","","|"&amp;BE420)</f>
        <v/>
      </c>
      <c r="BA420" s="12" t="str">
        <f t="shared" si="184"/>
        <v/>
      </c>
      <c r="BB420" s="12" t="str">
        <f t="shared" si="185"/>
        <v/>
      </c>
      <c r="BC420" s="12" t="str">
        <f t="shared" si="186"/>
        <v/>
      </c>
      <c r="BD420" s="12" t="str">
        <f t="shared" si="187"/>
        <v/>
      </c>
      <c r="BE420" s="12" t="str">
        <f t="shared" si="188"/>
        <v/>
      </c>
      <c r="BF420" s="12" t="str">
        <f>_xlfn.IFNA(VLOOKUP(Y420,对应表!$Z:$AA,2,FALSE)&amp;Z420,"")</f>
        <v>COT:10</v>
      </c>
      <c r="BG420" s="12" t="str">
        <f>_xlfn.IFNA(VLOOKUP(AA420,对应表!$Z:$AA,2,FALSE)&amp;AB420,"")</f>
        <v/>
      </c>
      <c r="BH420" s="12" t="str">
        <f>_xlfn.IFNA(VLOOKUP(AC420,对应表!$Z:$AA,2,FALSE)&amp;AD420,"")</f>
        <v/>
      </c>
      <c r="BI420" s="12" t="str">
        <f>_xlfn.IFNA(VLOOKUP(AE420,对应表!$Z:$AA,2,FALSE)&amp;AF420,"")</f>
        <v/>
      </c>
      <c r="BJ420" s="12" t="str">
        <f>_xlfn.IFNA(VLOOKUP(AG420,对应表!$Z:$AA,2,FALSE)&amp;AH420,"")</f>
        <v/>
      </c>
      <c r="BL420">
        <f t="shared" si="182"/>
        <v>10</v>
      </c>
      <c r="BM420" t="str">
        <f t="shared" si="183"/>
        <v/>
      </c>
    </row>
    <row r="421" spans="11:65" x14ac:dyDescent="0.15">
      <c r="K421" t="str">
        <f t="shared" si="194"/>
        <v>被动刚烈lv2</v>
      </c>
      <c r="L421" s="6" t="str">
        <f>Q421&amp;":"&amp;M421&amp;":"&amp;VLOOKUP(N421,对应表!B:C,2,FALSE)&amp;":"&amp;IF(buff!O421="",0,O421)</f>
        <v>20282:100:1:0</v>
      </c>
      <c r="M421">
        <v>100</v>
      </c>
      <c r="N421" s="1" t="s">
        <v>306</v>
      </c>
      <c r="O421">
        <v>0</v>
      </c>
      <c r="Q421">
        <v>20282</v>
      </c>
      <c r="R421" s="4" t="s">
        <v>1390</v>
      </c>
      <c r="S421" s="4" t="str">
        <f t="shared" si="181"/>
        <v>被动刚烈lv2</v>
      </c>
      <c r="T421" t="s">
        <v>307</v>
      </c>
      <c r="Y421" t="s">
        <v>457</v>
      </c>
      <c r="Z421">
        <v>11</v>
      </c>
      <c r="AI421" s="12" t="str">
        <f t="shared" si="195"/>
        <v>COT:11</v>
      </c>
      <c r="AR421">
        <v>999</v>
      </c>
      <c r="AU421" s="4"/>
      <c r="AV421" s="4"/>
      <c r="AW421" s="4"/>
      <c r="AX421" s="4"/>
      <c r="AZ421" s="12" t="str">
        <f t="shared" si="196"/>
        <v/>
      </c>
      <c r="BA421" s="12" t="str">
        <f t="shared" si="184"/>
        <v/>
      </c>
      <c r="BB421" s="12" t="str">
        <f t="shared" si="185"/>
        <v/>
      </c>
      <c r="BC421" s="12" t="str">
        <f t="shared" si="186"/>
        <v/>
      </c>
      <c r="BD421" s="12" t="str">
        <f t="shared" si="187"/>
        <v/>
      </c>
      <c r="BE421" s="12" t="str">
        <f t="shared" si="188"/>
        <v/>
      </c>
      <c r="BF421" s="12" t="str">
        <f>_xlfn.IFNA(VLOOKUP(Y421,对应表!$Z:$AA,2,FALSE)&amp;Z421,"")</f>
        <v>COT:11</v>
      </c>
      <c r="BG421" s="12" t="str">
        <f>_xlfn.IFNA(VLOOKUP(AA421,对应表!$Z:$AA,2,FALSE)&amp;AB421,"")</f>
        <v/>
      </c>
      <c r="BH421" s="12" t="str">
        <f>_xlfn.IFNA(VLOOKUP(AC421,对应表!$Z:$AA,2,FALSE)&amp;AD421,"")</f>
        <v/>
      </c>
      <c r="BI421" s="12" t="str">
        <f>_xlfn.IFNA(VLOOKUP(AE421,对应表!$Z:$AA,2,FALSE)&amp;AF421,"")</f>
        <v/>
      </c>
      <c r="BJ421" s="12" t="str">
        <f>_xlfn.IFNA(VLOOKUP(AG421,对应表!$Z:$AA,2,FALSE)&amp;AH421,"")</f>
        <v/>
      </c>
      <c r="BL421">
        <f t="shared" si="182"/>
        <v>11</v>
      </c>
      <c r="BM421" t="str">
        <f t="shared" si="183"/>
        <v/>
      </c>
    </row>
    <row r="422" spans="11:65" x14ac:dyDescent="0.15">
      <c r="K422" t="str">
        <f t="shared" si="194"/>
        <v>被动刚烈lv3</v>
      </c>
      <c r="L422" s="6" t="str">
        <f>Q422&amp;":"&amp;M422&amp;":"&amp;VLOOKUP(N422,对应表!B:C,2,FALSE)&amp;":"&amp;IF(buff!O422="",0,O422)</f>
        <v>20283:100:1:0</v>
      </c>
      <c r="M422">
        <v>100</v>
      </c>
      <c r="N422" s="1" t="s">
        <v>306</v>
      </c>
      <c r="O422">
        <v>0</v>
      </c>
      <c r="Q422">
        <v>20283</v>
      </c>
      <c r="R422" s="4" t="s">
        <v>1391</v>
      </c>
      <c r="S422" s="4" t="str">
        <f t="shared" si="181"/>
        <v>被动刚烈lv3</v>
      </c>
      <c r="T422" t="s">
        <v>307</v>
      </c>
      <c r="Y422" t="s">
        <v>457</v>
      </c>
      <c r="Z422">
        <v>12</v>
      </c>
      <c r="AI422" s="12" t="str">
        <f t="shared" si="195"/>
        <v>COT:12</v>
      </c>
      <c r="AR422">
        <v>999</v>
      </c>
      <c r="AU422" s="4"/>
      <c r="AV422" s="4"/>
      <c r="AW422" s="4"/>
      <c r="AX422" s="4"/>
      <c r="AZ422" s="12" t="str">
        <f t="shared" si="196"/>
        <v/>
      </c>
      <c r="BA422" s="12" t="str">
        <f t="shared" si="184"/>
        <v/>
      </c>
      <c r="BB422" s="12" t="str">
        <f t="shared" si="185"/>
        <v/>
      </c>
      <c r="BC422" s="12" t="str">
        <f t="shared" si="186"/>
        <v/>
      </c>
      <c r="BD422" s="12" t="str">
        <f t="shared" si="187"/>
        <v/>
      </c>
      <c r="BE422" s="12" t="str">
        <f t="shared" si="188"/>
        <v/>
      </c>
      <c r="BF422" s="12" t="str">
        <f>_xlfn.IFNA(VLOOKUP(Y422,对应表!$Z:$AA,2,FALSE)&amp;Z422,"")</f>
        <v>COT:12</v>
      </c>
      <c r="BG422" s="12" t="str">
        <f>_xlfn.IFNA(VLOOKUP(AA422,对应表!$Z:$AA,2,FALSE)&amp;AB422,"")</f>
        <v/>
      </c>
      <c r="BH422" s="12" t="str">
        <f>_xlfn.IFNA(VLOOKUP(AC422,对应表!$Z:$AA,2,FALSE)&amp;AD422,"")</f>
        <v/>
      </c>
      <c r="BI422" s="12" t="str">
        <f>_xlfn.IFNA(VLOOKUP(AE422,对应表!$Z:$AA,2,FALSE)&amp;AF422,"")</f>
        <v/>
      </c>
      <c r="BJ422" s="12" t="str">
        <f>_xlfn.IFNA(VLOOKUP(AG422,对应表!$Z:$AA,2,FALSE)&amp;AH422,"")</f>
        <v/>
      </c>
      <c r="BL422">
        <f t="shared" si="182"/>
        <v>12</v>
      </c>
      <c r="BM422" t="str">
        <f t="shared" si="183"/>
        <v/>
      </c>
    </row>
    <row r="423" spans="11:65" x14ac:dyDescent="0.15">
      <c r="K423" t="str">
        <f t="shared" si="194"/>
        <v>被动刚烈lv4</v>
      </c>
      <c r="L423" s="6" t="str">
        <f>Q423&amp;":"&amp;M423&amp;":"&amp;VLOOKUP(N423,对应表!B:C,2,FALSE)&amp;":"&amp;IF(buff!O423="",0,O423)</f>
        <v>20284:100:1:0</v>
      </c>
      <c r="M423">
        <v>100</v>
      </c>
      <c r="N423" s="1" t="s">
        <v>306</v>
      </c>
      <c r="O423">
        <v>0</v>
      </c>
      <c r="Q423">
        <v>20284</v>
      </c>
      <c r="R423" s="4" t="s">
        <v>1392</v>
      </c>
      <c r="S423" s="4" t="str">
        <f t="shared" si="181"/>
        <v>被动刚烈lv4</v>
      </c>
      <c r="T423" t="s">
        <v>307</v>
      </c>
      <c r="Y423" t="s">
        <v>457</v>
      </c>
      <c r="Z423">
        <v>13</v>
      </c>
      <c r="AI423" s="12" t="str">
        <f t="shared" si="195"/>
        <v>COT:13</v>
      </c>
      <c r="AR423">
        <v>999</v>
      </c>
      <c r="AU423" s="4"/>
      <c r="AV423" s="4"/>
      <c r="AW423" s="4"/>
      <c r="AX423" s="4"/>
      <c r="AZ423" s="12" t="str">
        <f t="shared" si="196"/>
        <v/>
      </c>
      <c r="BA423" s="12" t="str">
        <f t="shared" si="184"/>
        <v/>
      </c>
      <c r="BB423" s="12" t="str">
        <f t="shared" si="185"/>
        <v/>
      </c>
      <c r="BC423" s="12" t="str">
        <f t="shared" si="186"/>
        <v/>
      </c>
      <c r="BD423" s="12" t="str">
        <f t="shared" si="187"/>
        <v/>
      </c>
      <c r="BE423" s="12" t="str">
        <f t="shared" si="188"/>
        <v/>
      </c>
      <c r="BF423" s="12" t="str">
        <f>_xlfn.IFNA(VLOOKUP(Y423,对应表!$Z:$AA,2,FALSE)&amp;Z423,"")</f>
        <v>COT:13</v>
      </c>
      <c r="BG423" s="12" t="str">
        <f>_xlfn.IFNA(VLOOKUP(AA423,对应表!$Z:$AA,2,FALSE)&amp;AB423,"")</f>
        <v/>
      </c>
      <c r="BH423" s="12" t="str">
        <f>_xlfn.IFNA(VLOOKUP(AC423,对应表!$Z:$AA,2,FALSE)&amp;AD423,"")</f>
        <v/>
      </c>
      <c r="BI423" s="12" t="str">
        <f>_xlfn.IFNA(VLOOKUP(AE423,对应表!$Z:$AA,2,FALSE)&amp;AF423,"")</f>
        <v/>
      </c>
      <c r="BJ423" s="12" t="str">
        <f>_xlfn.IFNA(VLOOKUP(AG423,对应表!$Z:$AA,2,FALSE)&amp;AH423,"")</f>
        <v/>
      </c>
      <c r="BL423">
        <f t="shared" si="182"/>
        <v>13</v>
      </c>
      <c r="BM423" t="str">
        <f t="shared" si="183"/>
        <v/>
      </c>
    </row>
    <row r="424" spans="11:65" x14ac:dyDescent="0.15">
      <c r="K424" t="str">
        <f t="shared" si="194"/>
        <v>被动刚烈lv5</v>
      </c>
      <c r="L424" s="6" t="str">
        <f>Q424&amp;":"&amp;M424&amp;":"&amp;VLOOKUP(N424,对应表!B:C,2,FALSE)&amp;":"&amp;IF(buff!O424="",0,O424)</f>
        <v>20285:100:1:0</v>
      </c>
      <c r="M424">
        <v>100</v>
      </c>
      <c r="N424" s="1" t="s">
        <v>306</v>
      </c>
      <c r="O424">
        <v>0</v>
      </c>
      <c r="Q424">
        <v>20285</v>
      </c>
      <c r="R424" s="4" t="s">
        <v>1393</v>
      </c>
      <c r="S424" s="4" t="str">
        <f t="shared" si="181"/>
        <v>被动刚烈lv5</v>
      </c>
      <c r="T424" t="s">
        <v>307</v>
      </c>
      <c r="Y424" t="s">
        <v>457</v>
      </c>
      <c r="Z424">
        <v>14</v>
      </c>
      <c r="AI424" s="12" t="str">
        <f t="shared" si="195"/>
        <v>COT:14</v>
      </c>
      <c r="AR424">
        <v>999</v>
      </c>
      <c r="AU424" s="4"/>
      <c r="AV424" s="4"/>
      <c r="AW424" s="4"/>
      <c r="AX424" s="4"/>
      <c r="AZ424" s="12" t="str">
        <f t="shared" si="196"/>
        <v/>
      </c>
      <c r="BA424" s="12" t="str">
        <f t="shared" si="184"/>
        <v/>
      </c>
      <c r="BB424" s="12" t="str">
        <f t="shared" si="185"/>
        <v/>
      </c>
      <c r="BC424" s="12" t="str">
        <f t="shared" si="186"/>
        <v/>
      </c>
      <c r="BD424" s="12" t="str">
        <f t="shared" si="187"/>
        <v/>
      </c>
      <c r="BE424" s="12" t="str">
        <f t="shared" si="188"/>
        <v/>
      </c>
      <c r="BF424" s="12" t="str">
        <f>_xlfn.IFNA(VLOOKUP(Y424,对应表!$Z:$AA,2,FALSE)&amp;Z424,"")</f>
        <v>COT:14</v>
      </c>
      <c r="BG424" s="12" t="str">
        <f>_xlfn.IFNA(VLOOKUP(AA424,对应表!$Z:$AA,2,FALSE)&amp;AB424,"")</f>
        <v/>
      </c>
      <c r="BH424" s="12" t="str">
        <f>_xlfn.IFNA(VLOOKUP(AC424,对应表!$Z:$AA,2,FALSE)&amp;AD424,"")</f>
        <v/>
      </c>
      <c r="BI424" s="12" t="str">
        <f>_xlfn.IFNA(VLOOKUP(AE424,对应表!$Z:$AA,2,FALSE)&amp;AF424,"")</f>
        <v/>
      </c>
      <c r="BJ424" s="12" t="str">
        <f>_xlfn.IFNA(VLOOKUP(AG424,对应表!$Z:$AA,2,FALSE)&amp;AH424,"")</f>
        <v/>
      </c>
      <c r="BL424">
        <f t="shared" si="182"/>
        <v>14</v>
      </c>
      <c r="BM424" t="str">
        <f t="shared" si="183"/>
        <v/>
      </c>
    </row>
    <row r="425" spans="11:65" x14ac:dyDescent="0.15">
      <c r="K425" t="str">
        <f t="shared" si="194"/>
        <v>被动刚烈lv6</v>
      </c>
      <c r="L425" s="6" t="str">
        <f>Q425&amp;":"&amp;M425&amp;":"&amp;VLOOKUP(N425,对应表!B:C,2,FALSE)&amp;":"&amp;IF(buff!O425="",0,O425)</f>
        <v>20286:100:1:0</v>
      </c>
      <c r="M425">
        <v>100</v>
      </c>
      <c r="N425" s="1" t="s">
        <v>306</v>
      </c>
      <c r="O425">
        <v>0</v>
      </c>
      <c r="Q425">
        <v>20286</v>
      </c>
      <c r="R425" s="4" t="s">
        <v>1394</v>
      </c>
      <c r="S425" s="4" t="str">
        <f t="shared" si="181"/>
        <v>被动刚烈lv6</v>
      </c>
      <c r="T425" t="s">
        <v>307</v>
      </c>
      <c r="Y425" t="s">
        <v>457</v>
      </c>
      <c r="Z425">
        <v>15</v>
      </c>
      <c r="AI425" s="12" t="str">
        <f t="shared" si="195"/>
        <v>COT:15</v>
      </c>
      <c r="AR425">
        <v>999</v>
      </c>
      <c r="AU425" s="4"/>
      <c r="AV425" s="4"/>
      <c r="AW425" s="4"/>
      <c r="AX425" s="4"/>
      <c r="AZ425" s="12" t="str">
        <f t="shared" si="196"/>
        <v/>
      </c>
      <c r="BA425" s="12" t="str">
        <f t="shared" si="184"/>
        <v/>
      </c>
      <c r="BB425" s="12" t="str">
        <f t="shared" si="185"/>
        <v/>
      </c>
      <c r="BC425" s="12" t="str">
        <f t="shared" si="186"/>
        <v/>
      </c>
      <c r="BD425" s="12" t="str">
        <f t="shared" si="187"/>
        <v/>
      </c>
      <c r="BE425" s="12" t="str">
        <f t="shared" si="188"/>
        <v/>
      </c>
      <c r="BF425" s="12" t="str">
        <f>_xlfn.IFNA(VLOOKUP(Y425,对应表!$Z:$AA,2,FALSE)&amp;Z425,"")</f>
        <v>COT:15</v>
      </c>
      <c r="BG425" s="12" t="str">
        <f>_xlfn.IFNA(VLOOKUP(AA425,对应表!$Z:$AA,2,FALSE)&amp;AB425,"")</f>
        <v/>
      </c>
      <c r="BH425" s="12" t="str">
        <f>_xlfn.IFNA(VLOOKUP(AC425,对应表!$Z:$AA,2,FALSE)&amp;AD425,"")</f>
        <v/>
      </c>
      <c r="BI425" s="12" t="str">
        <f>_xlfn.IFNA(VLOOKUP(AE425,对应表!$Z:$AA,2,FALSE)&amp;AF425,"")</f>
        <v/>
      </c>
      <c r="BJ425" s="12" t="str">
        <f>_xlfn.IFNA(VLOOKUP(AG425,对应表!$Z:$AA,2,FALSE)&amp;AH425,"")</f>
        <v/>
      </c>
      <c r="BL425">
        <f t="shared" si="182"/>
        <v>15</v>
      </c>
      <c r="BM425" t="str">
        <f t="shared" si="183"/>
        <v/>
      </c>
    </row>
    <row r="426" spans="11:65" x14ac:dyDescent="0.15">
      <c r="K426" t="str">
        <f t="shared" si="194"/>
        <v>被动刚烈lv7</v>
      </c>
      <c r="L426" s="6" t="str">
        <f>Q426&amp;":"&amp;M426&amp;":"&amp;VLOOKUP(N426,对应表!B:C,2,FALSE)&amp;":"&amp;IF(buff!O426="",0,O426)</f>
        <v>20287:100:1:0</v>
      </c>
      <c r="M426">
        <v>100</v>
      </c>
      <c r="N426" s="1" t="s">
        <v>306</v>
      </c>
      <c r="O426">
        <v>0</v>
      </c>
      <c r="Q426">
        <v>20287</v>
      </c>
      <c r="R426" s="4" t="s">
        <v>1395</v>
      </c>
      <c r="S426" s="4" t="str">
        <f t="shared" si="181"/>
        <v>被动刚烈lv7</v>
      </c>
      <c r="T426" t="s">
        <v>307</v>
      </c>
      <c r="Y426" t="s">
        <v>457</v>
      </c>
      <c r="Z426">
        <v>16</v>
      </c>
      <c r="AI426" s="12" t="str">
        <f t="shared" si="195"/>
        <v>COT:16</v>
      </c>
      <c r="AR426">
        <v>999</v>
      </c>
      <c r="AU426" s="4"/>
      <c r="AV426" s="4"/>
      <c r="AW426" s="4"/>
      <c r="AX426" s="4"/>
      <c r="AZ426" s="12" t="str">
        <f t="shared" si="196"/>
        <v/>
      </c>
      <c r="BA426" s="12" t="str">
        <f t="shared" si="184"/>
        <v/>
      </c>
      <c r="BB426" s="12" t="str">
        <f t="shared" si="185"/>
        <v/>
      </c>
      <c r="BC426" s="12" t="str">
        <f t="shared" si="186"/>
        <v/>
      </c>
      <c r="BD426" s="12" t="str">
        <f t="shared" si="187"/>
        <v/>
      </c>
      <c r="BE426" s="12" t="str">
        <f t="shared" si="188"/>
        <v/>
      </c>
      <c r="BF426" s="12" t="str">
        <f>_xlfn.IFNA(VLOOKUP(Y426,对应表!$Z:$AA,2,FALSE)&amp;Z426,"")</f>
        <v>COT:16</v>
      </c>
      <c r="BG426" s="12" t="str">
        <f>_xlfn.IFNA(VLOOKUP(AA426,对应表!$Z:$AA,2,FALSE)&amp;AB426,"")</f>
        <v/>
      </c>
      <c r="BH426" s="12" t="str">
        <f>_xlfn.IFNA(VLOOKUP(AC426,对应表!$Z:$AA,2,FALSE)&amp;AD426,"")</f>
        <v/>
      </c>
      <c r="BI426" s="12" t="str">
        <f>_xlfn.IFNA(VLOOKUP(AE426,对应表!$Z:$AA,2,FALSE)&amp;AF426,"")</f>
        <v/>
      </c>
      <c r="BJ426" s="12" t="str">
        <f>_xlfn.IFNA(VLOOKUP(AG426,对应表!$Z:$AA,2,FALSE)&amp;AH426,"")</f>
        <v/>
      </c>
      <c r="BL426">
        <f t="shared" si="182"/>
        <v>16</v>
      </c>
      <c r="BM426" t="str">
        <f t="shared" si="183"/>
        <v/>
      </c>
    </row>
    <row r="427" spans="11:65" x14ac:dyDescent="0.15">
      <c r="K427" t="str">
        <f t="shared" si="194"/>
        <v>被动刚烈lv8</v>
      </c>
      <c r="L427" s="6" t="str">
        <f>Q427&amp;":"&amp;M427&amp;":"&amp;VLOOKUP(N427,对应表!B:C,2,FALSE)&amp;":"&amp;IF(buff!O427="",0,O427)</f>
        <v>20288:100:1:0</v>
      </c>
      <c r="M427">
        <v>100</v>
      </c>
      <c r="N427" s="1" t="s">
        <v>306</v>
      </c>
      <c r="O427">
        <v>0</v>
      </c>
      <c r="Q427">
        <v>20288</v>
      </c>
      <c r="R427" s="4" t="s">
        <v>1396</v>
      </c>
      <c r="S427" s="4" t="str">
        <f t="shared" si="181"/>
        <v>被动刚烈lv8</v>
      </c>
      <c r="T427" t="s">
        <v>307</v>
      </c>
      <c r="Y427" t="s">
        <v>457</v>
      </c>
      <c r="Z427">
        <v>17</v>
      </c>
      <c r="AI427" s="12" t="str">
        <f t="shared" si="195"/>
        <v>COT:17</v>
      </c>
      <c r="AR427">
        <v>999</v>
      </c>
      <c r="AU427" s="4"/>
      <c r="AV427" s="4"/>
      <c r="AW427" s="4"/>
      <c r="AX427" s="4"/>
      <c r="AZ427" s="12" t="str">
        <f t="shared" si="196"/>
        <v/>
      </c>
      <c r="BA427" s="12" t="str">
        <f t="shared" si="184"/>
        <v/>
      </c>
      <c r="BB427" s="12" t="str">
        <f t="shared" si="185"/>
        <v/>
      </c>
      <c r="BC427" s="12" t="str">
        <f t="shared" si="186"/>
        <v/>
      </c>
      <c r="BD427" s="12" t="str">
        <f t="shared" si="187"/>
        <v/>
      </c>
      <c r="BE427" s="12" t="str">
        <f t="shared" si="188"/>
        <v/>
      </c>
      <c r="BF427" s="12" t="str">
        <f>_xlfn.IFNA(VLOOKUP(Y427,对应表!$Z:$AA,2,FALSE)&amp;Z427,"")</f>
        <v>COT:17</v>
      </c>
      <c r="BG427" s="12" t="str">
        <f>_xlfn.IFNA(VLOOKUP(AA427,对应表!$Z:$AA,2,FALSE)&amp;AB427,"")</f>
        <v/>
      </c>
      <c r="BH427" s="12" t="str">
        <f>_xlfn.IFNA(VLOOKUP(AC427,对应表!$Z:$AA,2,FALSE)&amp;AD427,"")</f>
        <v/>
      </c>
      <c r="BI427" s="12" t="str">
        <f>_xlfn.IFNA(VLOOKUP(AE427,对应表!$Z:$AA,2,FALSE)&amp;AF427,"")</f>
        <v/>
      </c>
      <c r="BJ427" s="12" t="str">
        <f>_xlfn.IFNA(VLOOKUP(AG427,对应表!$Z:$AA,2,FALSE)&amp;AH427,"")</f>
        <v/>
      </c>
      <c r="BL427">
        <f t="shared" si="182"/>
        <v>17</v>
      </c>
      <c r="BM427" t="str">
        <f t="shared" si="183"/>
        <v/>
      </c>
    </row>
    <row r="428" spans="11:65" x14ac:dyDescent="0.15">
      <c r="K428" t="str">
        <f t="shared" si="194"/>
        <v>被动刚烈lv9</v>
      </c>
      <c r="L428" s="6" t="str">
        <f>Q428&amp;":"&amp;M428&amp;":"&amp;VLOOKUP(N428,对应表!B:C,2,FALSE)&amp;":"&amp;IF(buff!O428="",0,O428)</f>
        <v>20289:100:1:0</v>
      </c>
      <c r="M428">
        <v>100</v>
      </c>
      <c r="N428" s="1" t="s">
        <v>306</v>
      </c>
      <c r="O428">
        <v>0</v>
      </c>
      <c r="Q428">
        <v>20289</v>
      </c>
      <c r="R428" s="4" t="s">
        <v>1397</v>
      </c>
      <c r="S428" s="4" t="str">
        <f t="shared" si="181"/>
        <v>被动刚烈lv9</v>
      </c>
      <c r="T428" t="s">
        <v>307</v>
      </c>
      <c r="Y428" t="s">
        <v>457</v>
      </c>
      <c r="Z428">
        <v>18</v>
      </c>
      <c r="AI428" s="12" t="str">
        <f t="shared" si="195"/>
        <v>COT:18</v>
      </c>
      <c r="AR428">
        <v>999</v>
      </c>
      <c r="AU428" s="4"/>
      <c r="AV428" s="4"/>
      <c r="AW428" s="4"/>
      <c r="AX428" s="4"/>
      <c r="AZ428" s="12" t="str">
        <f t="shared" si="196"/>
        <v/>
      </c>
      <c r="BA428" s="12" t="str">
        <f t="shared" si="184"/>
        <v/>
      </c>
      <c r="BB428" s="12" t="str">
        <f t="shared" si="185"/>
        <v/>
      </c>
      <c r="BC428" s="12" t="str">
        <f t="shared" si="186"/>
        <v/>
      </c>
      <c r="BD428" s="12" t="str">
        <f t="shared" si="187"/>
        <v/>
      </c>
      <c r="BE428" s="12" t="str">
        <f t="shared" si="188"/>
        <v/>
      </c>
      <c r="BF428" s="12" t="str">
        <f>_xlfn.IFNA(VLOOKUP(Y428,对应表!$Z:$AA,2,FALSE)&amp;Z428,"")</f>
        <v>COT:18</v>
      </c>
      <c r="BG428" s="12" t="str">
        <f>_xlfn.IFNA(VLOOKUP(AA428,对应表!$Z:$AA,2,FALSE)&amp;AB428,"")</f>
        <v/>
      </c>
      <c r="BH428" s="12" t="str">
        <f>_xlfn.IFNA(VLOOKUP(AC428,对应表!$Z:$AA,2,FALSE)&amp;AD428,"")</f>
        <v/>
      </c>
      <c r="BI428" s="12" t="str">
        <f>_xlfn.IFNA(VLOOKUP(AE428,对应表!$Z:$AA,2,FALSE)&amp;AF428,"")</f>
        <v/>
      </c>
      <c r="BJ428" s="12" t="str">
        <f>_xlfn.IFNA(VLOOKUP(AG428,对应表!$Z:$AA,2,FALSE)&amp;AH428,"")</f>
        <v/>
      </c>
      <c r="BL428">
        <f t="shared" si="182"/>
        <v>18</v>
      </c>
      <c r="BM428" t="str">
        <f t="shared" si="183"/>
        <v/>
      </c>
    </row>
    <row r="429" spans="11:65" x14ac:dyDescent="0.15">
      <c r="K429" t="str">
        <f t="shared" si="194"/>
        <v>被动刚烈lv10</v>
      </c>
      <c r="L429" s="6" t="str">
        <f>Q429&amp;":"&amp;M429&amp;":"&amp;VLOOKUP(N429,对应表!B:C,2,FALSE)&amp;":"&amp;IF(buff!O429="",0,O429)</f>
        <v>20290:100:1:0</v>
      </c>
      <c r="M429">
        <v>100</v>
      </c>
      <c r="N429" s="1" t="s">
        <v>306</v>
      </c>
      <c r="O429">
        <v>0</v>
      </c>
      <c r="Q429">
        <v>20290</v>
      </c>
      <c r="R429" s="4" t="s">
        <v>1398</v>
      </c>
      <c r="S429" s="4" t="str">
        <f t="shared" si="181"/>
        <v>被动刚烈lv10</v>
      </c>
      <c r="T429" t="s">
        <v>307</v>
      </c>
      <c r="Y429" t="s">
        <v>457</v>
      </c>
      <c r="Z429">
        <v>19</v>
      </c>
      <c r="AI429" s="12" t="str">
        <f t="shared" si="195"/>
        <v>COT:19</v>
      </c>
      <c r="AR429">
        <v>999</v>
      </c>
      <c r="AU429" s="4"/>
      <c r="AV429" s="4"/>
      <c r="AW429" s="4"/>
      <c r="AX429" s="4"/>
      <c r="AZ429" s="12" t="str">
        <f t="shared" si="196"/>
        <v/>
      </c>
      <c r="BA429" s="12" t="str">
        <f t="shared" si="184"/>
        <v/>
      </c>
      <c r="BB429" s="12" t="str">
        <f t="shared" si="185"/>
        <v/>
      </c>
      <c r="BC429" s="12" t="str">
        <f t="shared" si="186"/>
        <v/>
      </c>
      <c r="BD429" s="12" t="str">
        <f t="shared" si="187"/>
        <v/>
      </c>
      <c r="BE429" s="12" t="str">
        <f t="shared" si="188"/>
        <v/>
      </c>
      <c r="BF429" s="12" t="str">
        <f>_xlfn.IFNA(VLOOKUP(Y429,对应表!$Z:$AA,2,FALSE)&amp;Z429,"")</f>
        <v>COT:19</v>
      </c>
      <c r="BG429" s="12" t="str">
        <f>_xlfn.IFNA(VLOOKUP(AA429,对应表!$Z:$AA,2,FALSE)&amp;AB429,"")</f>
        <v/>
      </c>
      <c r="BH429" s="12" t="str">
        <f>_xlfn.IFNA(VLOOKUP(AC429,对应表!$Z:$AA,2,FALSE)&amp;AD429,"")</f>
        <v/>
      </c>
      <c r="BI429" s="12" t="str">
        <f>_xlfn.IFNA(VLOOKUP(AE429,对应表!$Z:$AA,2,FALSE)&amp;AF429,"")</f>
        <v/>
      </c>
      <c r="BJ429" s="12" t="str">
        <f>_xlfn.IFNA(VLOOKUP(AG429,对应表!$Z:$AA,2,FALSE)&amp;AH429,"")</f>
        <v/>
      </c>
      <c r="BL429">
        <f t="shared" si="182"/>
        <v>19</v>
      </c>
      <c r="BM429" t="str">
        <f t="shared" si="183"/>
        <v/>
      </c>
    </row>
    <row r="430" spans="11:65" x14ac:dyDescent="0.15">
      <c r="K430" t="str">
        <f t="shared" si="194"/>
        <v>被动刚烈lv11</v>
      </c>
      <c r="L430" s="6" t="str">
        <f>Q430&amp;":"&amp;M430&amp;":"&amp;VLOOKUP(N430,对应表!B:C,2,FALSE)&amp;":"&amp;IF(buff!O430="",0,O430)</f>
        <v>20291:100:1:0</v>
      </c>
      <c r="M430">
        <v>100</v>
      </c>
      <c r="N430" s="1" t="s">
        <v>306</v>
      </c>
      <c r="O430">
        <v>0</v>
      </c>
      <c r="Q430">
        <v>20291</v>
      </c>
      <c r="R430" s="4" t="s">
        <v>1399</v>
      </c>
      <c r="S430" s="4" t="str">
        <f t="shared" si="181"/>
        <v>被动刚烈lv11</v>
      </c>
      <c r="T430" t="s">
        <v>307</v>
      </c>
      <c r="Y430" t="s">
        <v>457</v>
      </c>
      <c r="Z430">
        <v>20</v>
      </c>
      <c r="AI430" s="12" t="str">
        <f t="shared" si="195"/>
        <v>COT:20</v>
      </c>
      <c r="AR430">
        <v>999</v>
      </c>
      <c r="AU430" s="4"/>
      <c r="AV430" s="4"/>
      <c r="AW430" s="4"/>
      <c r="AX430" s="4"/>
      <c r="AZ430" s="12" t="str">
        <f t="shared" si="196"/>
        <v/>
      </c>
      <c r="BA430" s="12" t="str">
        <f t="shared" si="184"/>
        <v/>
      </c>
      <c r="BB430" s="12" t="str">
        <f t="shared" si="185"/>
        <v/>
      </c>
      <c r="BC430" s="12" t="str">
        <f t="shared" si="186"/>
        <v/>
      </c>
      <c r="BD430" s="12" t="str">
        <f t="shared" si="187"/>
        <v/>
      </c>
      <c r="BE430" s="12" t="str">
        <f t="shared" si="188"/>
        <v/>
      </c>
      <c r="BF430" s="12" t="str">
        <f>_xlfn.IFNA(VLOOKUP(Y430,对应表!$Z:$AA,2,FALSE)&amp;Z430,"")</f>
        <v>COT:20</v>
      </c>
      <c r="BG430" s="12" t="str">
        <f>_xlfn.IFNA(VLOOKUP(AA430,对应表!$Z:$AA,2,FALSE)&amp;AB430,"")</f>
        <v/>
      </c>
      <c r="BH430" s="12" t="str">
        <f>_xlfn.IFNA(VLOOKUP(AC430,对应表!$Z:$AA,2,FALSE)&amp;AD430,"")</f>
        <v/>
      </c>
      <c r="BI430" s="12" t="str">
        <f>_xlfn.IFNA(VLOOKUP(AE430,对应表!$Z:$AA,2,FALSE)&amp;AF430,"")</f>
        <v/>
      </c>
      <c r="BJ430" s="12" t="str">
        <f>_xlfn.IFNA(VLOOKUP(AG430,对应表!$Z:$AA,2,FALSE)&amp;AH430,"")</f>
        <v/>
      </c>
      <c r="BL430">
        <f t="shared" si="182"/>
        <v>20</v>
      </c>
      <c r="BM430" t="str">
        <f t="shared" si="183"/>
        <v/>
      </c>
    </row>
    <row r="431" spans="11:65" x14ac:dyDescent="0.15">
      <c r="K431" t="str">
        <f t="shared" si="194"/>
        <v>被动刚烈lv12</v>
      </c>
      <c r="L431" s="6" t="str">
        <f>Q431&amp;":"&amp;M431&amp;":"&amp;VLOOKUP(N431,对应表!B:C,2,FALSE)&amp;":"&amp;IF(buff!O431="",0,O431)</f>
        <v>20292:100:1:0</v>
      </c>
      <c r="M431">
        <v>100</v>
      </c>
      <c r="N431" s="1" t="s">
        <v>306</v>
      </c>
      <c r="O431">
        <v>0</v>
      </c>
      <c r="Q431">
        <v>20292</v>
      </c>
      <c r="R431" s="4" t="s">
        <v>1400</v>
      </c>
      <c r="S431" s="4" t="str">
        <f t="shared" si="181"/>
        <v>被动刚烈lv12</v>
      </c>
      <c r="T431" t="s">
        <v>307</v>
      </c>
      <c r="Y431" t="s">
        <v>457</v>
      </c>
      <c r="Z431">
        <v>21</v>
      </c>
      <c r="AI431" s="12" t="str">
        <f t="shared" si="195"/>
        <v>COT:21</v>
      </c>
      <c r="AR431">
        <v>999</v>
      </c>
      <c r="AU431" s="4"/>
      <c r="AV431" s="4"/>
      <c r="AW431" s="4"/>
      <c r="AX431" s="4"/>
      <c r="AZ431" s="12" t="str">
        <f t="shared" si="196"/>
        <v/>
      </c>
      <c r="BA431" s="12" t="str">
        <f t="shared" si="184"/>
        <v/>
      </c>
      <c r="BB431" s="12" t="str">
        <f t="shared" si="185"/>
        <v/>
      </c>
      <c r="BC431" s="12" t="str">
        <f t="shared" si="186"/>
        <v/>
      </c>
      <c r="BD431" s="12" t="str">
        <f t="shared" si="187"/>
        <v/>
      </c>
      <c r="BE431" s="12" t="str">
        <f t="shared" si="188"/>
        <v/>
      </c>
      <c r="BF431" s="12" t="str">
        <f>_xlfn.IFNA(VLOOKUP(Y431,对应表!$Z:$AA,2,FALSE)&amp;Z431,"")</f>
        <v>COT:21</v>
      </c>
      <c r="BG431" s="12" t="str">
        <f>_xlfn.IFNA(VLOOKUP(AA431,对应表!$Z:$AA,2,FALSE)&amp;AB431,"")</f>
        <v/>
      </c>
      <c r="BH431" s="12" t="str">
        <f>_xlfn.IFNA(VLOOKUP(AC431,对应表!$Z:$AA,2,FALSE)&amp;AD431,"")</f>
        <v/>
      </c>
      <c r="BI431" s="12" t="str">
        <f>_xlfn.IFNA(VLOOKUP(AE431,对应表!$Z:$AA,2,FALSE)&amp;AF431,"")</f>
        <v/>
      </c>
      <c r="BJ431" s="12" t="str">
        <f>_xlfn.IFNA(VLOOKUP(AG431,对应表!$Z:$AA,2,FALSE)&amp;AH431,"")</f>
        <v/>
      </c>
      <c r="BL431">
        <f t="shared" si="182"/>
        <v>21</v>
      </c>
      <c r="BM431" t="str">
        <f t="shared" si="183"/>
        <v/>
      </c>
    </row>
    <row r="432" spans="11:65" x14ac:dyDescent="0.15">
      <c r="K432" t="str">
        <f t="shared" si="194"/>
        <v>被动刚烈lv13</v>
      </c>
      <c r="L432" s="6" t="str">
        <f>Q432&amp;":"&amp;M432&amp;":"&amp;VLOOKUP(N432,对应表!B:C,2,FALSE)&amp;":"&amp;IF(buff!O432="",0,O432)</f>
        <v>20293:100:1:0</v>
      </c>
      <c r="M432">
        <v>100</v>
      </c>
      <c r="N432" s="1" t="s">
        <v>306</v>
      </c>
      <c r="O432">
        <v>0</v>
      </c>
      <c r="Q432">
        <v>20293</v>
      </c>
      <c r="R432" s="4" t="s">
        <v>1401</v>
      </c>
      <c r="S432" s="4" t="str">
        <f t="shared" si="181"/>
        <v>被动刚烈lv13</v>
      </c>
      <c r="T432" t="s">
        <v>307</v>
      </c>
      <c r="Y432" t="s">
        <v>457</v>
      </c>
      <c r="Z432">
        <v>22</v>
      </c>
      <c r="AI432" s="12" t="str">
        <f t="shared" si="195"/>
        <v>COT:22</v>
      </c>
      <c r="AR432">
        <v>999</v>
      </c>
      <c r="AU432" s="4"/>
      <c r="AV432" s="4"/>
      <c r="AW432" s="4"/>
      <c r="AX432" s="4"/>
      <c r="AZ432" s="12" t="str">
        <f t="shared" si="196"/>
        <v/>
      </c>
      <c r="BA432" s="12" t="str">
        <f t="shared" si="184"/>
        <v/>
      </c>
      <c r="BB432" s="12" t="str">
        <f t="shared" si="185"/>
        <v/>
      </c>
      <c r="BC432" s="12" t="str">
        <f t="shared" si="186"/>
        <v/>
      </c>
      <c r="BD432" s="12" t="str">
        <f t="shared" si="187"/>
        <v/>
      </c>
      <c r="BE432" s="12" t="str">
        <f t="shared" si="188"/>
        <v/>
      </c>
      <c r="BF432" s="12" t="str">
        <f>_xlfn.IFNA(VLOOKUP(Y432,对应表!$Z:$AA,2,FALSE)&amp;Z432,"")</f>
        <v>COT:22</v>
      </c>
      <c r="BG432" s="12" t="str">
        <f>_xlfn.IFNA(VLOOKUP(AA432,对应表!$Z:$AA,2,FALSE)&amp;AB432,"")</f>
        <v/>
      </c>
      <c r="BH432" s="12" t="str">
        <f>_xlfn.IFNA(VLOOKUP(AC432,对应表!$Z:$AA,2,FALSE)&amp;AD432,"")</f>
        <v/>
      </c>
      <c r="BI432" s="12" t="str">
        <f>_xlfn.IFNA(VLOOKUP(AE432,对应表!$Z:$AA,2,FALSE)&amp;AF432,"")</f>
        <v/>
      </c>
      <c r="BJ432" s="12" t="str">
        <f>_xlfn.IFNA(VLOOKUP(AG432,对应表!$Z:$AA,2,FALSE)&amp;AH432,"")</f>
        <v/>
      </c>
      <c r="BL432">
        <f t="shared" si="182"/>
        <v>22</v>
      </c>
      <c r="BM432" t="str">
        <f t="shared" si="183"/>
        <v/>
      </c>
    </row>
    <row r="433" spans="8:65" x14ac:dyDescent="0.15">
      <c r="K433" t="str">
        <f t="shared" si="194"/>
        <v>被动刚烈lv14</v>
      </c>
      <c r="L433" s="6" t="str">
        <f>Q433&amp;":"&amp;M433&amp;":"&amp;VLOOKUP(N433,对应表!B:C,2,FALSE)&amp;":"&amp;IF(buff!O433="",0,O433)</f>
        <v>20294:100:1:0</v>
      </c>
      <c r="M433">
        <v>100</v>
      </c>
      <c r="N433" s="1" t="s">
        <v>306</v>
      </c>
      <c r="O433">
        <v>0</v>
      </c>
      <c r="Q433">
        <v>20294</v>
      </c>
      <c r="R433" s="4" t="s">
        <v>1402</v>
      </c>
      <c r="S433" s="4" t="str">
        <f t="shared" si="181"/>
        <v>被动刚烈lv14</v>
      </c>
      <c r="T433" t="s">
        <v>307</v>
      </c>
      <c r="Y433" t="s">
        <v>457</v>
      </c>
      <c r="Z433">
        <v>23</v>
      </c>
      <c r="AI433" s="12" t="str">
        <f t="shared" si="195"/>
        <v>COT:23</v>
      </c>
      <c r="AR433">
        <v>999</v>
      </c>
      <c r="AU433" s="4"/>
      <c r="AV433" s="4"/>
      <c r="AW433" s="4"/>
      <c r="AX433" s="4"/>
      <c r="AZ433" s="12" t="str">
        <f t="shared" si="196"/>
        <v/>
      </c>
      <c r="BA433" s="12" t="str">
        <f t="shared" si="184"/>
        <v/>
      </c>
      <c r="BB433" s="12" t="str">
        <f t="shared" si="185"/>
        <v/>
      </c>
      <c r="BC433" s="12" t="str">
        <f t="shared" si="186"/>
        <v/>
      </c>
      <c r="BD433" s="12" t="str">
        <f t="shared" si="187"/>
        <v/>
      </c>
      <c r="BE433" s="12" t="str">
        <f t="shared" si="188"/>
        <v/>
      </c>
      <c r="BF433" s="12" t="str">
        <f>_xlfn.IFNA(VLOOKUP(Y433,对应表!$Z:$AA,2,FALSE)&amp;Z433,"")</f>
        <v>COT:23</v>
      </c>
      <c r="BG433" s="12" t="str">
        <f>_xlfn.IFNA(VLOOKUP(AA433,对应表!$Z:$AA,2,FALSE)&amp;AB433,"")</f>
        <v/>
      </c>
      <c r="BH433" s="12" t="str">
        <f>_xlfn.IFNA(VLOOKUP(AC433,对应表!$Z:$AA,2,FALSE)&amp;AD433,"")</f>
        <v/>
      </c>
      <c r="BI433" s="12" t="str">
        <f>_xlfn.IFNA(VLOOKUP(AE433,对应表!$Z:$AA,2,FALSE)&amp;AF433,"")</f>
        <v/>
      </c>
      <c r="BJ433" s="12" t="str">
        <f>_xlfn.IFNA(VLOOKUP(AG433,对应表!$Z:$AA,2,FALSE)&amp;AH433,"")</f>
        <v/>
      </c>
      <c r="BL433">
        <f t="shared" si="182"/>
        <v>23</v>
      </c>
      <c r="BM433" t="str">
        <f t="shared" si="183"/>
        <v/>
      </c>
    </row>
    <row r="434" spans="8:65" x14ac:dyDescent="0.15">
      <c r="K434" t="str">
        <f t="shared" si="194"/>
        <v>被动刚烈lv15</v>
      </c>
      <c r="L434" s="6" t="str">
        <f>Q434&amp;":"&amp;M434&amp;":"&amp;VLOOKUP(N434,对应表!B:C,2,FALSE)&amp;":"&amp;IF(buff!O434="",0,O434)</f>
        <v>20295:100:1:0</v>
      </c>
      <c r="M434">
        <v>100</v>
      </c>
      <c r="N434" s="1" t="s">
        <v>306</v>
      </c>
      <c r="O434">
        <v>0</v>
      </c>
      <c r="Q434">
        <v>20295</v>
      </c>
      <c r="R434" s="4" t="s">
        <v>1403</v>
      </c>
      <c r="S434" s="4" t="str">
        <f t="shared" si="181"/>
        <v>被动刚烈lv15</v>
      </c>
      <c r="T434" t="s">
        <v>307</v>
      </c>
      <c r="Y434" t="s">
        <v>457</v>
      </c>
      <c r="Z434">
        <v>24</v>
      </c>
      <c r="AI434" s="12" t="str">
        <f t="shared" si="195"/>
        <v>COT:24</v>
      </c>
      <c r="AR434">
        <v>999</v>
      </c>
      <c r="AU434" s="4"/>
      <c r="AV434" s="4"/>
      <c r="AW434" s="4"/>
      <c r="AX434" s="4"/>
      <c r="AZ434" s="12" t="str">
        <f t="shared" si="196"/>
        <v/>
      </c>
      <c r="BA434" s="12" t="str">
        <f t="shared" si="184"/>
        <v/>
      </c>
      <c r="BB434" s="12" t="str">
        <f t="shared" si="185"/>
        <v/>
      </c>
      <c r="BC434" s="12" t="str">
        <f t="shared" si="186"/>
        <v/>
      </c>
      <c r="BD434" s="12" t="str">
        <f t="shared" si="187"/>
        <v/>
      </c>
      <c r="BE434" s="12" t="str">
        <f t="shared" si="188"/>
        <v/>
      </c>
      <c r="BF434" s="12" t="str">
        <f>_xlfn.IFNA(VLOOKUP(Y434,对应表!$Z:$AA,2,FALSE)&amp;Z434,"")</f>
        <v>COT:24</v>
      </c>
      <c r="BG434" s="12" t="str">
        <f>_xlfn.IFNA(VLOOKUP(AA434,对应表!$Z:$AA,2,FALSE)&amp;AB434,"")</f>
        <v/>
      </c>
      <c r="BH434" s="12" t="str">
        <f>_xlfn.IFNA(VLOOKUP(AC434,对应表!$Z:$AA,2,FALSE)&amp;AD434,"")</f>
        <v/>
      </c>
      <c r="BI434" s="12" t="str">
        <f>_xlfn.IFNA(VLOOKUP(AE434,对应表!$Z:$AA,2,FALSE)&amp;AF434,"")</f>
        <v/>
      </c>
      <c r="BJ434" s="12" t="str">
        <f>_xlfn.IFNA(VLOOKUP(AG434,对应表!$Z:$AA,2,FALSE)&amp;AH434,"")</f>
        <v/>
      </c>
      <c r="BL434">
        <f t="shared" si="182"/>
        <v>24</v>
      </c>
      <c r="BM434" t="str">
        <f t="shared" si="183"/>
        <v/>
      </c>
    </row>
    <row r="435" spans="8:65" x14ac:dyDescent="0.15">
      <c r="K435" t="str">
        <f t="shared" si="194"/>
        <v>被动刚烈lv16</v>
      </c>
      <c r="L435" s="6" t="str">
        <f>Q435&amp;":"&amp;M435&amp;":"&amp;VLOOKUP(N435,对应表!B:C,2,FALSE)&amp;":"&amp;IF(buff!O435="",0,O435)</f>
        <v>20296:100:1:0</v>
      </c>
      <c r="M435">
        <v>100</v>
      </c>
      <c r="N435" s="1" t="s">
        <v>306</v>
      </c>
      <c r="O435">
        <v>0</v>
      </c>
      <c r="Q435">
        <v>20296</v>
      </c>
      <c r="R435" s="4" t="s">
        <v>1404</v>
      </c>
      <c r="S435" s="4" t="str">
        <f t="shared" si="181"/>
        <v>被动刚烈lv16</v>
      </c>
      <c r="T435" t="s">
        <v>307</v>
      </c>
      <c r="Y435" t="s">
        <v>457</v>
      </c>
      <c r="Z435">
        <v>25</v>
      </c>
      <c r="AI435" s="12" t="str">
        <f t="shared" si="195"/>
        <v>COT:25</v>
      </c>
      <c r="AR435">
        <v>999</v>
      </c>
      <c r="AU435" s="4"/>
      <c r="AV435" s="4"/>
      <c r="AW435" s="4"/>
      <c r="AX435" s="4"/>
      <c r="AZ435" s="12" t="str">
        <f t="shared" si="196"/>
        <v/>
      </c>
      <c r="BA435" s="12" t="str">
        <f t="shared" si="184"/>
        <v/>
      </c>
      <c r="BB435" s="12" t="str">
        <f t="shared" si="185"/>
        <v/>
      </c>
      <c r="BC435" s="12" t="str">
        <f t="shared" si="186"/>
        <v/>
      </c>
      <c r="BD435" s="12" t="str">
        <f t="shared" si="187"/>
        <v/>
      </c>
      <c r="BE435" s="12" t="str">
        <f t="shared" si="188"/>
        <v/>
      </c>
      <c r="BF435" s="12" t="str">
        <f>_xlfn.IFNA(VLOOKUP(Y435,对应表!$Z:$AA,2,FALSE)&amp;Z435,"")</f>
        <v>COT:25</v>
      </c>
      <c r="BG435" s="12" t="str">
        <f>_xlfn.IFNA(VLOOKUP(AA435,对应表!$Z:$AA,2,FALSE)&amp;AB435,"")</f>
        <v/>
      </c>
      <c r="BH435" s="12" t="str">
        <f>_xlfn.IFNA(VLOOKUP(AC435,对应表!$Z:$AA,2,FALSE)&amp;AD435,"")</f>
        <v/>
      </c>
      <c r="BI435" s="12" t="str">
        <f>_xlfn.IFNA(VLOOKUP(AE435,对应表!$Z:$AA,2,FALSE)&amp;AF435,"")</f>
        <v/>
      </c>
      <c r="BJ435" s="12" t="str">
        <f>_xlfn.IFNA(VLOOKUP(AG435,对应表!$Z:$AA,2,FALSE)&amp;AH435,"")</f>
        <v/>
      </c>
      <c r="BL435">
        <f t="shared" si="182"/>
        <v>25</v>
      </c>
      <c r="BM435" t="str">
        <f t="shared" si="183"/>
        <v/>
      </c>
    </row>
    <row r="436" spans="8:65" x14ac:dyDescent="0.15">
      <c r="K436" t="str">
        <f t="shared" si="194"/>
        <v>被动刚烈lv17</v>
      </c>
      <c r="L436" s="6" t="str">
        <f>Q436&amp;":"&amp;M436&amp;":"&amp;VLOOKUP(N436,对应表!B:C,2,FALSE)&amp;":"&amp;IF(buff!O436="",0,O436)</f>
        <v>20297:100:1:0</v>
      </c>
      <c r="M436">
        <v>100</v>
      </c>
      <c r="N436" s="1" t="s">
        <v>306</v>
      </c>
      <c r="O436">
        <v>0</v>
      </c>
      <c r="Q436">
        <v>20297</v>
      </c>
      <c r="R436" s="4" t="s">
        <v>1405</v>
      </c>
      <c r="S436" s="4" t="str">
        <f t="shared" si="181"/>
        <v>被动刚烈lv17</v>
      </c>
      <c r="T436" t="s">
        <v>307</v>
      </c>
      <c r="Y436" t="s">
        <v>457</v>
      </c>
      <c r="Z436">
        <v>26</v>
      </c>
      <c r="AI436" s="12" t="str">
        <f t="shared" si="195"/>
        <v>COT:26</v>
      </c>
      <c r="AR436">
        <v>999</v>
      </c>
      <c r="AU436" s="4"/>
      <c r="AV436" s="4"/>
      <c r="AW436" s="4"/>
      <c r="AX436" s="4"/>
      <c r="AZ436" s="12" t="str">
        <f t="shared" si="196"/>
        <v/>
      </c>
      <c r="BA436" s="12" t="str">
        <f t="shared" si="184"/>
        <v/>
      </c>
      <c r="BB436" s="12" t="str">
        <f t="shared" si="185"/>
        <v/>
      </c>
      <c r="BC436" s="12" t="str">
        <f t="shared" si="186"/>
        <v/>
      </c>
      <c r="BD436" s="12" t="str">
        <f t="shared" si="187"/>
        <v/>
      </c>
      <c r="BE436" s="12" t="str">
        <f t="shared" si="188"/>
        <v/>
      </c>
      <c r="BF436" s="12" t="str">
        <f>_xlfn.IFNA(VLOOKUP(Y436,对应表!$Z:$AA,2,FALSE)&amp;Z436,"")</f>
        <v>COT:26</v>
      </c>
      <c r="BG436" s="12" t="str">
        <f>_xlfn.IFNA(VLOOKUP(AA436,对应表!$Z:$AA,2,FALSE)&amp;AB436,"")</f>
        <v/>
      </c>
      <c r="BH436" s="12" t="str">
        <f>_xlfn.IFNA(VLOOKUP(AC436,对应表!$Z:$AA,2,FALSE)&amp;AD436,"")</f>
        <v/>
      </c>
      <c r="BI436" s="12" t="str">
        <f>_xlfn.IFNA(VLOOKUP(AE436,对应表!$Z:$AA,2,FALSE)&amp;AF436,"")</f>
        <v/>
      </c>
      <c r="BJ436" s="12" t="str">
        <f>_xlfn.IFNA(VLOOKUP(AG436,对应表!$Z:$AA,2,FALSE)&amp;AH436,"")</f>
        <v/>
      </c>
      <c r="BL436">
        <f t="shared" si="182"/>
        <v>26</v>
      </c>
      <c r="BM436" t="str">
        <f t="shared" si="183"/>
        <v/>
      </c>
    </row>
    <row r="437" spans="8:65" x14ac:dyDescent="0.15">
      <c r="K437" t="str">
        <f t="shared" si="194"/>
        <v>被动刚烈lv18</v>
      </c>
      <c r="L437" s="6" t="str">
        <f>Q437&amp;":"&amp;M437&amp;":"&amp;VLOOKUP(N437,对应表!B:C,2,FALSE)&amp;":"&amp;IF(buff!O437="",0,O437)</f>
        <v>20298:100:1:0</v>
      </c>
      <c r="M437">
        <v>100</v>
      </c>
      <c r="N437" s="1" t="s">
        <v>306</v>
      </c>
      <c r="O437">
        <v>0</v>
      </c>
      <c r="Q437">
        <v>20298</v>
      </c>
      <c r="R437" s="4" t="s">
        <v>1406</v>
      </c>
      <c r="S437" s="4" t="str">
        <f t="shared" si="181"/>
        <v>被动刚烈lv18</v>
      </c>
      <c r="T437" t="s">
        <v>307</v>
      </c>
      <c r="Y437" t="s">
        <v>457</v>
      </c>
      <c r="Z437">
        <v>27</v>
      </c>
      <c r="AI437" s="12" t="str">
        <f t="shared" si="195"/>
        <v>COT:27</v>
      </c>
      <c r="AR437">
        <v>999</v>
      </c>
      <c r="AU437" s="4"/>
      <c r="AV437" s="4"/>
      <c r="AW437" s="4"/>
      <c r="AX437" s="4"/>
      <c r="AZ437" s="12" t="str">
        <f t="shared" si="196"/>
        <v/>
      </c>
      <c r="BA437" s="12" t="str">
        <f t="shared" si="184"/>
        <v/>
      </c>
      <c r="BB437" s="12" t="str">
        <f t="shared" si="185"/>
        <v/>
      </c>
      <c r="BC437" s="12" t="str">
        <f t="shared" si="186"/>
        <v/>
      </c>
      <c r="BD437" s="12" t="str">
        <f t="shared" si="187"/>
        <v/>
      </c>
      <c r="BE437" s="12" t="str">
        <f t="shared" si="188"/>
        <v/>
      </c>
      <c r="BF437" s="12" t="str">
        <f>_xlfn.IFNA(VLOOKUP(Y437,对应表!$Z:$AA,2,FALSE)&amp;Z437,"")</f>
        <v>COT:27</v>
      </c>
      <c r="BG437" s="12" t="str">
        <f>_xlfn.IFNA(VLOOKUP(AA437,对应表!$Z:$AA,2,FALSE)&amp;AB437,"")</f>
        <v/>
      </c>
      <c r="BH437" s="12" t="str">
        <f>_xlfn.IFNA(VLOOKUP(AC437,对应表!$Z:$AA,2,FALSE)&amp;AD437,"")</f>
        <v/>
      </c>
      <c r="BI437" s="12" t="str">
        <f>_xlfn.IFNA(VLOOKUP(AE437,对应表!$Z:$AA,2,FALSE)&amp;AF437,"")</f>
        <v/>
      </c>
      <c r="BJ437" s="12" t="str">
        <f>_xlfn.IFNA(VLOOKUP(AG437,对应表!$Z:$AA,2,FALSE)&amp;AH437,"")</f>
        <v/>
      </c>
      <c r="BL437">
        <f t="shared" si="182"/>
        <v>27</v>
      </c>
      <c r="BM437" t="str">
        <f t="shared" si="183"/>
        <v/>
      </c>
    </row>
    <row r="438" spans="8:65" x14ac:dyDescent="0.15">
      <c r="K438" t="str">
        <f t="shared" si="194"/>
        <v>被动刚烈lv19</v>
      </c>
      <c r="L438" s="6" t="str">
        <f>Q438&amp;":"&amp;M438&amp;":"&amp;VLOOKUP(N438,对应表!B:C,2,FALSE)&amp;":"&amp;IF(buff!O438="",0,O438)</f>
        <v>20299:100:1:0</v>
      </c>
      <c r="M438">
        <v>100</v>
      </c>
      <c r="N438" s="1" t="s">
        <v>306</v>
      </c>
      <c r="O438">
        <v>0</v>
      </c>
      <c r="Q438">
        <v>20299</v>
      </c>
      <c r="R438" s="4" t="s">
        <v>1407</v>
      </c>
      <c r="S438" s="4" t="str">
        <f t="shared" si="181"/>
        <v>被动刚烈lv19</v>
      </c>
      <c r="T438" t="s">
        <v>307</v>
      </c>
      <c r="Y438" t="s">
        <v>457</v>
      </c>
      <c r="Z438">
        <v>28</v>
      </c>
      <c r="AI438" s="12" t="str">
        <f t="shared" si="195"/>
        <v>COT:28</v>
      </c>
      <c r="AR438">
        <v>999</v>
      </c>
      <c r="AU438" s="4"/>
      <c r="AV438" s="4"/>
      <c r="AW438" s="4"/>
      <c r="AX438" s="4"/>
      <c r="AZ438" s="12" t="str">
        <f t="shared" si="196"/>
        <v/>
      </c>
      <c r="BA438" s="12" t="str">
        <f t="shared" si="184"/>
        <v/>
      </c>
      <c r="BB438" s="12" t="str">
        <f t="shared" si="185"/>
        <v/>
      </c>
      <c r="BC438" s="12" t="str">
        <f t="shared" si="186"/>
        <v/>
      </c>
      <c r="BD438" s="12" t="str">
        <f t="shared" si="187"/>
        <v/>
      </c>
      <c r="BE438" s="12" t="str">
        <f t="shared" si="188"/>
        <v/>
      </c>
      <c r="BF438" s="12" t="str">
        <f>_xlfn.IFNA(VLOOKUP(Y438,对应表!$Z:$AA,2,FALSE)&amp;Z438,"")</f>
        <v>COT:28</v>
      </c>
      <c r="BG438" s="12" t="str">
        <f>_xlfn.IFNA(VLOOKUP(AA438,对应表!$Z:$AA,2,FALSE)&amp;AB438,"")</f>
        <v/>
      </c>
      <c r="BH438" s="12" t="str">
        <f>_xlfn.IFNA(VLOOKUP(AC438,对应表!$Z:$AA,2,FALSE)&amp;AD438,"")</f>
        <v/>
      </c>
      <c r="BI438" s="12" t="str">
        <f>_xlfn.IFNA(VLOOKUP(AE438,对应表!$Z:$AA,2,FALSE)&amp;AF438,"")</f>
        <v/>
      </c>
      <c r="BJ438" s="12" t="str">
        <f>_xlfn.IFNA(VLOOKUP(AG438,对应表!$Z:$AA,2,FALSE)&amp;AH438,"")</f>
        <v/>
      </c>
      <c r="BL438">
        <f t="shared" si="182"/>
        <v>28</v>
      </c>
      <c r="BM438" t="str">
        <f t="shared" si="183"/>
        <v/>
      </c>
    </row>
    <row r="439" spans="8:65" x14ac:dyDescent="0.15">
      <c r="K439" t="str">
        <f t="shared" si="194"/>
        <v>被动刚烈lv20</v>
      </c>
      <c r="L439" s="6" t="str">
        <f>Q439&amp;":"&amp;M439&amp;":"&amp;VLOOKUP(N439,对应表!B:C,2,FALSE)&amp;":"&amp;IF(buff!O439="",0,O439)</f>
        <v>20300:100:1:0</v>
      </c>
      <c r="M439">
        <v>100</v>
      </c>
      <c r="N439" s="1" t="s">
        <v>306</v>
      </c>
      <c r="O439">
        <v>0</v>
      </c>
      <c r="Q439">
        <v>20300</v>
      </c>
      <c r="R439" s="4" t="s">
        <v>1408</v>
      </c>
      <c r="S439" s="4" t="str">
        <f t="shared" si="181"/>
        <v>被动刚烈lv20</v>
      </c>
      <c r="T439" t="s">
        <v>307</v>
      </c>
      <c r="Y439" t="s">
        <v>457</v>
      </c>
      <c r="Z439">
        <v>29</v>
      </c>
      <c r="AI439" s="12" t="str">
        <f t="shared" si="195"/>
        <v>COT:29</v>
      </c>
      <c r="AR439">
        <v>999</v>
      </c>
      <c r="AU439" s="4"/>
      <c r="AV439" s="4"/>
      <c r="AW439" s="4"/>
      <c r="AX439" s="4"/>
      <c r="AZ439" s="12" t="str">
        <f t="shared" si="196"/>
        <v/>
      </c>
      <c r="BA439" s="12" t="str">
        <f t="shared" si="184"/>
        <v/>
      </c>
      <c r="BB439" s="12" t="str">
        <f t="shared" si="185"/>
        <v/>
      </c>
      <c r="BC439" s="12" t="str">
        <f t="shared" si="186"/>
        <v/>
      </c>
      <c r="BD439" s="12" t="str">
        <f t="shared" si="187"/>
        <v/>
      </c>
      <c r="BE439" s="12" t="str">
        <f t="shared" si="188"/>
        <v/>
      </c>
      <c r="BF439" s="12" t="str">
        <f>_xlfn.IFNA(VLOOKUP(Y439,对应表!$Z:$AA,2,FALSE)&amp;Z439,"")</f>
        <v>COT:29</v>
      </c>
      <c r="BG439" s="12" t="str">
        <f>_xlfn.IFNA(VLOOKUP(AA439,对应表!$Z:$AA,2,FALSE)&amp;AB439,"")</f>
        <v/>
      </c>
      <c r="BH439" s="12" t="str">
        <f>_xlfn.IFNA(VLOOKUP(AC439,对应表!$Z:$AA,2,FALSE)&amp;AD439,"")</f>
        <v/>
      </c>
      <c r="BI439" s="12" t="str">
        <f>_xlfn.IFNA(VLOOKUP(AE439,对应表!$Z:$AA,2,FALSE)&amp;AF439,"")</f>
        <v/>
      </c>
      <c r="BJ439" s="12" t="str">
        <f>_xlfn.IFNA(VLOOKUP(AG439,对应表!$Z:$AA,2,FALSE)&amp;AH439,"")</f>
        <v/>
      </c>
      <c r="BL439">
        <f t="shared" si="182"/>
        <v>29</v>
      </c>
      <c r="BM439" t="str">
        <f t="shared" si="183"/>
        <v/>
      </c>
    </row>
    <row r="440" spans="8:65" x14ac:dyDescent="0.15">
      <c r="H440" t="s">
        <v>142</v>
      </c>
      <c r="I440">
        <v>1</v>
      </c>
      <c r="J440">
        <v>0.08</v>
      </c>
      <c r="K440" t="str">
        <f t="shared" ref="K440:K459" si="197">R440</f>
        <v>被动祝福小lv1</v>
      </c>
      <c r="L440" s="6" t="str">
        <f>Q440&amp;":"&amp;M440&amp;":"&amp;VLOOKUP(N440,对应表!B:C,2,FALSE)&amp;":"&amp;IF(buff!O440="",0,O440)</f>
        <v>20301:100:3:9</v>
      </c>
      <c r="M440">
        <v>100</v>
      </c>
      <c r="N440" s="1" t="s">
        <v>122</v>
      </c>
      <c r="O440">
        <v>9</v>
      </c>
      <c r="Q440">
        <v>20301</v>
      </c>
      <c r="R440" s="4" t="s">
        <v>954</v>
      </c>
      <c r="S440" s="4" t="str">
        <f t="shared" si="181"/>
        <v>被动祝福小lv1</v>
      </c>
      <c r="T440" t="s">
        <v>307</v>
      </c>
      <c r="Y440" t="s">
        <v>1223</v>
      </c>
      <c r="Z440">
        <f>INT(VLOOKUP($I440,角色属性概况!$I:$N,VLOOKUP($H440,对应表!$AD:$AE,2,FALSE),FALSE)*$J440)</f>
        <v>48</v>
      </c>
      <c r="AI440" s="12" t="str">
        <f t="shared" ref="AI440:AI459" si="198">IF(BF440="","",BF440)&amp;IF(BG440="","","|"&amp;BG440)&amp;IF(BH440="","","|"&amp;BH440)&amp;IF(BI440="","","|"&amp;BI440)&amp;IF(BJ440="","","|"&amp;BJ440)</f>
        <v>HP:48</v>
      </c>
      <c r="AR440">
        <v>999</v>
      </c>
      <c r="AU440" s="4"/>
      <c r="AV440" s="4"/>
      <c r="AW440" s="4"/>
      <c r="AX440" s="4"/>
      <c r="AZ440" s="12" t="str">
        <f t="shared" ref="AZ440:AZ459" si="199">IF(BA440="","",BA440)&amp;IF(BB440="","","|"&amp;BB440)&amp;IF(BC440="","","|"&amp;BC440)&amp;IF(BD440="","","|"&amp;BD440)&amp;IF(BE440="","","|"&amp;BE440)</f>
        <v/>
      </c>
      <c r="BA440" s="12" t="str">
        <f t="shared" si="184"/>
        <v/>
      </c>
      <c r="BB440" s="12" t="str">
        <f t="shared" si="185"/>
        <v/>
      </c>
      <c r="BC440" s="12" t="str">
        <f t="shared" si="186"/>
        <v/>
      </c>
      <c r="BD440" s="12" t="str">
        <f t="shared" si="187"/>
        <v/>
      </c>
      <c r="BE440" s="12" t="str">
        <f t="shared" si="188"/>
        <v/>
      </c>
      <c r="BF440" s="12" t="str">
        <f>_xlfn.IFNA(VLOOKUP(Y440,对应表!$Z:$AA,2,FALSE)&amp;Z440,"")</f>
        <v>HP:48</v>
      </c>
      <c r="BG440" s="12" t="str">
        <f>_xlfn.IFNA(VLOOKUP(AA440,对应表!$Z:$AA,2,FALSE)&amp;AB440,"")</f>
        <v/>
      </c>
      <c r="BH440" s="12" t="str">
        <f>_xlfn.IFNA(VLOOKUP(AC440,对应表!$Z:$AA,2,FALSE)&amp;AD440,"")</f>
        <v/>
      </c>
      <c r="BI440" s="12" t="str">
        <f>_xlfn.IFNA(VLOOKUP(AE440,对应表!$Z:$AA,2,FALSE)&amp;AF440,"")</f>
        <v/>
      </c>
      <c r="BJ440" s="12" t="str">
        <f>_xlfn.IFNA(VLOOKUP(AG440,对应表!$Z:$AA,2,FALSE)&amp;AH440,"")</f>
        <v/>
      </c>
      <c r="BL440">
        <f t="shared" si="182"/>
        <v>48</v>
      </c>
      <c r="BM440" t="str">
        <f t="shared" si="183"/>
        <v/>
      </c>
    </row>
    <row r="441" spans="8:65" x14ac:dyDescent="0.15">
      <c r="H441" t="s">
        <v>142</v>
      </c>
      <c r="I441">
        <v>2</v>
      </c>
      <c r="J441">
        <v>0.08</v>
      </c>
      <c r="K441" t="str">
        <f t="shared" si="197"/>
        <v>被动祝福小lv2</v>
      </c>
      <c r="L441" s="6" t="str">
        <f>Q441&amp;":"&amp;M441&amp;":"&amp;VLOOKUP(N441,对应表!B:C,2,FALSE)&amp;":"&amp;IF(buff!O441="",0,O441)</f>
        <v>20302:100:3:9</v>
      </c>
      <c r="M441">
        <v>100</v>
      </c>
      <c r="N441" s="1" t="s">
        <v>122</v>
      </c>
      <c r="O441">
        <v>9</v>
      </c>
      <c r="Q441">
        <v>20302</v>
      </c>
      <c r="R441" s="4" t="s">
        <v>955</v>
      </c>
      <c r="S441" s="4" t="str">
        <f t="shared" si="181"/>
        <v>被动祝福小lv2</v>
      </c>
      <c r="T441" t="s">
        <v>307</v>
      </c>
      <c r="Y441" t="s">
        <v>1223</v>
      </c>
      <c r="Z441">
        <f>INT(VLOOKUP($I441,角色属性概况!$I:$N,VLOOKUP($H441,对应表!$AD:$AE,2,FALSE),FALSE)*$J441)</f>
        <v>71</v>
      </c>
      <c r="AI441" s="12" t="str">
        <f t="shared" si="198"/>
        <v>HP:71</v>
      </c>
      <c r="AR441">
        <v>999</v>
      </c>
      <c r="AU441" s="4"/>
      <c r="AV441" s="4"/>
      <c r="AW441" s="4"/>
      <c r="AX441" s="4"/>
      <c r="AZ441" s="12" t="str">
        <f t="shared" si="199"/>
        <v/>
      </c>
      <c r="BA441" s="12" t="str">
        <f t="shared" si="184"/>
        <v/>
      </c>
      <c r="BB441" s="12" t="str">
        <f t="shared" si="185"/>
        <v/>
      </c>
      <c r="BC441" s="12" t="str">
        <f t="shared" si="186"/>
        <v/>
      </c>
      <c r="BD441" s="12" t="str">
        <f t="shared" si="187"/>
        <v/>
      </c>
      <c r="BE441" s="12" t="str">
        <f t="shared" si="188"/>
        <v/>
      </c>
      <c r="BF441" s="12" t="str">
        <f>_xlfn.IFNA(VLOOKUP(Y441,对应表!$Z:$AA,2,FALSE)&amp;Z441,"")</f>
        <v>HP:71</v>
      </c>
      <c r="BG441" s="12" t="str">
        <f>_xlfn.IFNA(VLOOKUP(AA441,对应表!$Z:$AA,2,FALSE)&amp;AB441,"")</f>
        <v/>
      </c>
      <c r="BH441" s="12" t="str">
        <f>_xlfn.IFNA(VLOOKUP(AC441,对应表!$Z:$AA,2,FALSE)&amp;AD441,"")</f>
        <v/>
      </c>
      <c r="BI441" s="12" t="str">
        <f>_xlfn.IFNA(VLOOKUP(AE441,对应表!$Z:$AA,2,FALSE)&amp;AF441,"")</f>
        <v/>
      </c>
      <c r="BJ441" s="12" t="str">
        <f>_xlfn.IFNA(VLOOKUP(AG441,对应表!$Z:$AA,2,FALSE)&amp;AH441,"")</f>
        <v/>
      </c>
      <c r="BL441">
        <f t="shared" si="182"/>
        <v>71</v>
      </c>
      <c r="BM441" t="str">
        <f t="shared" si="183"/>
        <v/>
      </c>
    </row>
    <row r="442" spans="8:65" x14ac:dyDescent="0.15">
      <c r="H442" t="s">
        <v>142</v>
      </c>
      <c r="I442">
        <v>3</v>
      </c>
      <c r="J442">
        <v>0.08</v>
      </c>
      <c r="K442" t="str">
        <f t="shared" si="197"/>
        <v>被动祝福小lv3</v>
      </c>
      <c r="L442" s="6" t="str">
        <f>Q442&amp;":"&amp;M442&amp;":"&amp;VLOOKUP(N442,对应表!B:C,2,FALSE)&amp;":"&amp;IF(buff!O442="",0,O442)</f>
        <v>20303:100:3:9</v>
      </c>
      <c r="M442">
        <v>100</v>
      </c>
      <c r="N442" s="1" t="s">
        <v>122</v>
      </c>
      <c r="O442">
        <v>9</v>
      </c>
      <c r="Q442">
        <v>20303</v>
      </c>
      <c r="R442" s="4" t="s">
        <v>956</v>
      </c>
      <c r="S442" s="4" t="str">
        <f t="shared" si="181"/>
        <v>被动祝福小lv3</v>
      </c>
      <c r="T442" t="s">
        <v>307</v>
      </c>
      <c r="Y442" t="s">
        <v>1223</v>
      </c>
      <c r="Z442">
        <f>INT(VLOOKUP($I442,角色属性概况!$I:$N,VLOOKUP($H442,对应表!$AD:$AE,2,FALSE),FALSE)*$J442)</f>
        <v>94</v>
      </c>
      <c r="AI442" s="12" t="str">
        <f t="shared" si="198"/>
        <v>HP:94</v>
      </c>
      <c r="AR442">
        <v>999</v>
      </c>
      <c r="AU442" s="4"/>
      <c r="AV442" s="4"/>
      <c r="AW442" s="4"/>
      <c r="AX442" s="4"/>
      <c r="AZ442" s="12" t="str">
        <f t="shared" si="199"/>
        <v/>
      </c>
      <c r="BA442" s="12" t="str">
        <f t="shared" si="184"/>
        <v/>
      </c>
      <c r="BB442" s="12" t="str">
        <f t="shared" si="185"/>
        <v/>
      </c>
      <c r="BC442" s="12" t="str">
        <f t="shared" si="186"/>
        <v/>
      </c>
      <c r="BD442" s="12" t="str">
        <f t="shared" si="187"/>
        <v/>
      </c>
      <c r="BE442" s="12" t="str">
        <f t="shared" si="188"/>
        <v/>
      </c>
      <c r="BF442" s="12" t="str">
        <f>_xlfn.IFNA(VLOOKUP(Y442,对应表!$Z:$AA,2,FALSE)&amp;Z442,"")</f>
        <v>HP:94</v>
      </c>
      <c r="BG442" s="12" t="str">
        <f>_xlfn.IFNA(VLOOKUP(AA442,对应表!$Z:$AA,2,FALSE)&amp;AB442,"")</f>
        <v/>
      </c>
      <c r="BH442" s="12" t="str">
        <f>_xlfn.IFNA(VLOOKUP(AC442,对应表!$Z:$AA,2,FALSE)&amp;AD442,"")</f>
        <v/>
      </c>
      <c r="BI442" s="12" t="str">
        <f>_xlfn.IFNA(VLOOKUP(AE442,对应表!$Z:$AA,2,FALSE)&amp;AF442,"")</f>
        <v/>
      </c>
      <c r="BJ442" s="12" t="str">
        <f>_xlfn.IFNA(VLOOKUP(AG442,对应表!$Z:$AA,2,FALSE)&amp;AH442,"")</f>
        <v/>
      </c>
      <c r="BL442">
        <f t="shared" si="182"/>
        <v>94</v>
      </c>
      <c r="BM442" t="str">
        <f t="shared" si="183"/>
        <v/>
      </c>
    </row>
    <row r="443" spans="8:65" x14ac:dyDescent="0.15">
      <c r="H443" t="s">
        <v>142</v>
      </c>
      <c r="I443">
        <v>4</v>
      </c>
      <c r="J443">
        <v>0.08</v>
      </c>
      <c r="K443" t="str">
        <f t="shared" si="197"/>
        <v>被动祝福小lv4</v>
      </c>
      <c r="L443" s="6" t="str">
        <f>Q443&amp;":"&amp;M443&amp;":"&amp;VLOOKUP(N443,对应表!B:C,2,FALSE)&amp;":"&amp;IF(buff!O443="",0,O443)</f>
        <v>20304:100:3:9</v>
      </c>
      <c r="M443">
        <v>100</v>
      </c>
      <c r="N443" s="1" t="s">
        <v>122</v>
      </c>
      <c r="O443">
        <v>9</v>
      </c>
      <c r="Q443">
        <v>20304</v>
      </c>
      <c r="R443" s="4" t="s">
        <v>957</v>
      </c>
      <c r="S443" s="4" t="str">
        <f t="shared" si="181"/>
        <v>被动祝福小lv4</v>
      </c>
      <c r="T443" t="s">
        <v>307</v>
      </c>
      <c r="Y443" t="s">
        <v>1223</v>
      </c>
      <c r="Z443">
        <f>INT(VLOOKUP($I443,角色属性概况!$I:$N,VLOOKUP($H443,对应表!$AD:$AE,2,FALSE),FALSE)*$J443)</f>
        <v>117</v>
      </c>
      <c r="AI443" s="12" t="str">
        <f t="shared" si="198"/>
        <v>HP:117</v>
      </c>
      <c r="AR443">
        <v>999</v>
      </c>
      <c r="AU443" s="4"/>
      <c r="AV443" s="4"/>
      <c r="AW443" s="4"/>
      <c r="AX443" s="4"/>
      <c r="AZ443" s="12" t="str">
        <f t="shared" si="199"/>
        <v/>
      </c>
      <c r="BA443" s="12" t="str">
        <f t="shared" si="184"/>
        <v/>
      </c>
      <c r="BB443" s="12" t="str">
        <f t="shared" si="185"/>
        <v/>
      </c>
      <c r="BC443" s="12" t="str">
        <f t="shared" si="186"/>
        <v/>
      </c>
      <c r="BD443" s="12" t="str">
        <f t="shared" si="187"/>
        <v/>
      </c>
      <c r="BE443" s="12" t="str">
        <f t="shared" si="188"/>
        <v/>
      </c>
      <c r="BF443" s="12" t="str">
        <f>_xlfn.IFNA(VLOOKUP(Y443,对应表!$Z:$AA,2,FALSE)&amp;Z443,"")</f>
        <v>HP:117</v>
      </c>
      <c r="BG443" s="12" t="str">
        <f>_xlfn.IFNA(VLOOKUP(AA443,对应表!$Z:$AA,2,FALSE)&amp;AB443,"")</f>
        <v/>
      </c>
      <c r="BH443" s="12" t="str">
        <f>_xlfn.IFNA(VLOOKUP(AC443,对应表!$Z:$AA,2,FALSE)&amp;AD443,"")</f>
        <v/>
      </c>
      <c r="BI443" s="12" t="str">
        <f>_xlfn.IFNA(VLOOKUP(AE443,对应表!$Z:$AA,2,FALSE)&amp;AF443,"")</f>
        <v/>
      </c>
      <c r="BJ443" s="12" t="str">
        <f>_xlfn.IFNA(VLOOKUP(AG443,对应表!$Z:$AA,2,FALSE)&amp;AH443,"")</f>
        <v/>
      </c>
      <c r="BL443">
        <f t="shared" si="182"/>
        <v>117</v>
      </c>
      <c r="BM443" t="str">
        <f t="shared" si="183"/>
        <v/>
      </c>
    </row>
    <row r="444" spans="8:65" x14ac:dyDescent="0.15">
      <c r="H444" t="s">
        <v>142</v>
      </c>
      <c r="I444">
        <v>5</v>
      </c>
      <c r="J444">
        <v>0.08</v>
      </c>
      <c r="K444" t="str">
        <f t="shared" si="197"/>
        <v>被动祝福小lv5</v>
      </c>
      <c r="L444" s="6" t="str">
        <f>Q444&amp;":"&amp;M444&amp;":"&amp;VLOOKUP(N444,对应表!B:C,2,FALSE)&amp;":"&amp;IF(buff!O444="",0,O444)</f>
        <v>20305:100:3:9</v>
      </c>
      <c r="M444">
        <v>100</v>
      </c>
      <c r="N444" s="1" t="s">
        <v>122</v>
      </c>
      <c r="O444">
        <v>9</v>
      </c>
      <c r="Q444">
        <v>20305</v>
      </c>
      <c r="R444" s="4" t="s">
        <v>958</v>
      </c>
      <c r="S444" s="4" t="str">
        <f t="shared" si="181"/>
        <v>被动祝福小lv5</v>
      </c>
      <c r="T444" t="s">
        <v>307</v>
      </c>
      <c r="Y444" t="s">
        <v>1223</v>
      </c>
      <c r="Z444">
        <f>INT(VLOOKUP($I444,角色属性概况!$I:$N,VLOOKUP($H444,对应表!$AD:$AE,2,FALSE),FALSE)*$J444)</f>
        <v>144</v>
      </c>
      <c r="AI444" s="12" t="str">
        <f t="shared" si="198"/>
        <v>HP:144</v>
      </c>
      <c r="AR444">
        <v>999</v>
      </c>
      <c r="AU444" s="4"/>
      <c r="AV444" s="4"/>
      <c r="AW444" s="4"/>
      <c r="AX444" s="4"/>
      <c r="AZ444" s="12" t="str">
        <f t="shared" si="199"/>
        <v/>
      </c>
      <c r="BA444" s="12" t="str">
        <f t="shared" si="184"/>
        <v/>
      </c>
      <c r="BB444" s="12" t="str">
        <f t="shared" si="185"/>
        <v/>
      </c>
      <c r="BC444" s="12" t="str">
        <f t="shared" si="186"/>
        <v/>
      </c>
      <c r="BD444" s="12" t="str">
        <f t="shared" si="187"/>
        <v/>
      </c>
      <c r="BE444" s="12" t="str">
        <f t="shared" si="188"/>
        <v/>
      </c>
      <c r="BF444" s="12" t="str">
        <f>_xlfn.IFNA(VLOOKUP(Y444,对应表!$Z:$AA,2,FALSE)&amp;Z444,"")</f>
        <v>HP:144</v>
      </c>
      <c r="BG444" s="12" t="str">
        <f>_xlfn.IFNA(VLOOKUP(AA444,对应表!$Z:$AA,2,FALSE)&amp;AB444,"")</f>
        <v/>
      </c>
      <c r="BH444" s="12" t="str">
        <f>_xlfn.IFNA(VLOOKUP(AC444,对应表!$Z:$AA,2,FALSE)&amp;AD444,"")</f>
        <v/>
      </c>
      <c r="BI444" s="12" t="str">
        <f>_xlfn.IFNA(VLOOKUP(AE444,对应表!$Z:$AA,2,FALSE)&amp;AF444,"")</f>
        <v/>
      </c>
      <c r="BJ444" s="12" t="str">
        <f>_xlfn.IFNA(VLOOKUP(AG444,对应表!$Z:$AA,2,FALSE)&amp;AH444,"")</f>
        <v/>
      </c>
      <c r="BL444">
        <f t="shared" si="182"/>
        <v>144</v>
      </c>
      <c r="BM444" t="str">
        <f t="shared" si="183"/>
        <v/>
      </c>
    </row>
    <row r="445" spans="8:65" x14ac:dyDescent="0.15">
      <c r="H445" t="s">
        <v>142</v>
      </c>
      <c r="I445">
        <v>6</v>
      </c>
      <c r="J445">
        <v>0.08</v>
      </c>
      <c r="K445" t="str">
        <f t="shared" si="197"/>
        <v>被动祝福小lv6</v>
      </c>
      <c r="L445" s="6" t="str">
        <f>Q445&amp;":"&amp;M445&amp;":"&amp;VLOOKUP(N445,对应表!B:C,2,FALSE)&amp;":"&amp;IF(buff!O445="",0,O445)</f>
        <v>20306:100:3:9</v>
      </c>
      <c r="M445">
        <v>100</v>
      </c>
      <c r="N445" s="1" t="s">
        <v>122</v>
      </c>
      <c r="O445">
        <v>9</v>
      </c>
      <c r="Q445">
        <v>20306</v>
      </c>
      <c r="R445" s="4" t="s">
        <v>959</v>
      </c>
      <c r="S445" s="4" t="str">
        <f t="shared" si="181"/>
        <v>被动祝福小lv6</v>
      </c>
      <c r="T445" t="s">
        <v>307</v>
      </c>
      <c r="Y445" t="s">
        <v>1223</v>
      </c>
      <c r="Z445">
        <f>INT(VLOOKUP($I445,角色属性概况!$I:$N,VLOOKUP($H445,对应表!$AD:$AE,2,FALSE),FALSE)*$J445)</f>
        <v>178</v>
      </c>
      <c r="AI445" s="12" t="str">
        <f t="shared" si="198"/>
        <v>HP:178</v>
      </c>
      <c r="AR445">
        <v>999</v>
      </c>
      <c r="AU445" s="4"/>
      <c r="AV445" s="4"/>
      <c r="AW445" s="4"/>
      <c r="AX445" s="4"/>
      <c r="AZ445" s="12" t="str">
        <f t="shared" si="199"/>
        <v/>
      </c>
      <c r="BA445" s="12" t="str">
        <f t="shared" si="184"/>
        <v/>
      </c>
      <c r="BB445" s="12" t="str">
        <f t="shared" si="185"/>
        <v/>
      </c>
      <c r="BC445" s="12" t="str">
        <f t="shared" si="186"/>
        <v/>
      </c>
      <c r="BD445" s="12" t="str">
        <f t="shared" si="187"/>
        <v/>
      </c>
      <c r="BE445" s="12" t="str">
        <f t="shared" si="188"/>
        <v/>
      </c>
      <c r="BF445" s="12" t="str">
        <f>_xlfn.IFNA(VLOOKUP(Y445,对应表!$Z:$AA,2,FALSE)&amp;Z445,"")</f>
        <v>HP:178</v>
      </c>
      <c r="BG445" s="12" t="str">
        <f>_xlfn.IFNA(VLOOKUP(AA445,对应表!$Z:$AA,2,FALSE)&amp;AB445,"")</f>
        <v/>
      </c>
      <c r="BH445" s="12" t="str">
        <f>_xlfn.IFNA(VLOOKUP(AC445,对应表!$Z:$AA,2,FALSE)&amp;AD445,"")</f>
        <v/>
      </c>
      <c r="BI445" s="12" t="str">
        <f>_xlfn.IFNA(VLOOKUP(AE445,对应表!$Z:$AA,2,FALSE)&amp;AF445,"")</f>
        <v/>
      </c>
      <c r="BJ445" s="12" t="str">
        <f>_xlfn.IFNA(VLOOKUP(AG445,对应表!$Z:$AA,2,FALSE)&amp;AH445,"")</f>
        <v/>
      </c>
      <c r="BL445">
        <f t="shared" si="182"/>
        <v>178</v>
      </c>
      <c r="BM445" t="str">
        <f t="shared" si="183"/>
        <v/>
      </c>
    </row>
    <row r="446" spans="8:65" x14ac:dyDescent="0.15">
      <c r="H446" t="s">
        <v>142</v>
      </c>
      <c r="I446">
        <v>7</v>
      </c>
      <c r="J446">
        <v>0.08</v>
      </c>
      <c r="K446" t="str">
        <f t="shared" si="197"/>
        <v>被动祝福小lv7</v>
      </c>
      <c r="L446" s="6" t="str">
        <f>Q446&amp;":"&amp;M446&amp;":"&amp;VLOOKUP(N446,对应表!B:C,2,FALSE)&amp;":"&amp;IF(buff!O446="",0,O446)</f>
        <v>20307:100:3:9</v>
      </c>
      <c r="M446">
        <v>100</v>
      </c>
      <c r="N446" s="1" t="s">
        <v>122</v>
      </c>
      <c r="O446">
        <v>9</v>
      </c>
      <c r="Q446">
        <v>20307</v>
      </c>
      <c r="R446" s="4" t="s">
        <v>960</v>
      </c>
      <c r="S446" s="4" t="str">
        <f t="shared" si="181"/>
        <v>被动祝福小lv7</v>
      </c>
      <c r="T446" t="s">
        <v>307</v>
      </c>
      <c r="Y446" t="s">
        <v>1223</v>
      </c>
      <c r="Z446">
        <f>INT(VLOOKUP($I446,角色属性概况!$I:$N,VLOOKUP($H446,对应表!$AD:$AE,2,FALSE),FALSE)*$J446)</f>
        <v>219</v>
      </c>
      <c r="AI446" s="12" t="str">
        <f t="shared" si="198"/>
        <v>HP:219</v>
      </c>
      <c r="AR446">
        <v>999</v>
      </c>
      <c r="AU446" s="4"/>
      <c r="AV446" s="4"/>
      <c r="AW446" s="4"/>
      <c r="AX446" s="4"/>
      <c r="AZ446" s="12" t="str">
        <f t="shared" si="199"/>
        <v/>
      </c>
      <c r="BA446" s="12" t="str">
        <f t="shared" si="184"/>
        <v/>
      </c>
      <c r="BB446" s="12" t="str">
        <f t="shared" si="185"/>
        <v/>
      </c>
      <c r="BC446" s="12" t="str">
        <f t="shared" si="186"/>
        <v/>
      </c>
      <c r="BD446" s="12" t="str">
        <f t="shared" si="187"/>
        <v/>
      </c>
      <c r="BE446" s="12" t="str">
        <f t="shared" si="188"/>
        <v/>
      </c>
      <c r="BF446" s="12" t="str">
        <f>_xlfn.IFNA(VLOOKUP(Y446,对应表!$Z:$AA,2,FALSE)&amp;Z446,"")</f>
        <v>HP:219</v>
      </c>
      <c r="BG446" s="12" t="str">
        <f>_xlfn.IFNA(VLOOKUP(AA446,对应表!$Z:$AA,2,FALSE)&amp;AB446,"")</f>
        <v/>
      </c>
      <c r="BH446" s="12" t="str">
        <f>_xlfn.IFNA(VLOOKUP(AC446,对应表!$Z:$AA,2,FALSE)&amp;AD446,"")</f>
        <v/>
      </c>
      <c r="BI446" s="12" t="str">
        <f>_xlfn.IFNA(VLOOKUP(AE446,对应表!$Z:$AA,2,FALSE)&amp;AF446,"")</f>
        <v/>
      </c>
      <c r="BJ446" s="12" t="str">
        <f>_xlfn.IFNA(VLOOKUP(AG446,对应表!$Z:$AA,2,FALSE)&amp;AH446,"")</f>
        <v/>
      </c>
      <c r="BL446">
        <f t="shared" si="182"/>
        <v>219</v>
      </c>
      <c r="BM446" t="str">
        <f t="shared" si="183"/>
        <v/>
      </c>
    </row>
    <row r="447" spans="8:65" x14ac:dyDescent="0.15">
      <c r="H447" t="s">
        <v>142</v>
      </c>
      <c r="I447">
        <v>8</v>
      </c>
      <c r="J447">
        <v>0.08</v>
      </c>
      <c r="K447" t="str">
        <f t="shared" si="197"/>
        <v>被动祝福小lv8</v>
      </c>
      <c r="L447" s="6" t="str">
        <f>Q447&amp;":"&amp;M447&amp;":"&amp;VLOOKUP(N447,对应表!B:C,2,FALSE)&amp;":"&amp;IF(buff!O447="",0,O447)</f>
        <v>20308:100:3:9</v>
      </c>
      <c r="M447">
        <v>100</v>
      </c>
      <c r="N447" s="1" t="s">
        <v>122</v>
      </c>
      <c r="O447">
        <v>9</v>
      </c>
      <c r="Q447">
        <v>20308</v>
      </c>
      <c r="R447" s="4" t="s">
        <v>961</v>
      </c>
      <c r="S447" s="4" t="str">
        <f t="shared" si="181"/>
        <v>被动祝福小lv8</v>
      </c>
      <c r="T447" t="s">
        <v>307</v>
      </c>
      <c r="Y447" t="s">
        <v>1223</v>
      </c>
      <c r="Z447">
        <f>INT(VLOOKUP($I447,角色属性概况!$I:$N,VLOOKUP($H447,对应表!$AD:$AE,2,FALSE),FALSE)*$J447)</f>
        <v>270</v>
      </c>
      <c r="AI447" s="12" t="str">
        <f t="shared" si="198"/>
        <v>HP:270</v>
      </c>
      <c r="AR447">
        <v>999</v>
      </c>
      <c r="AU447" s="4"/>
      <c r="AV447" s="4"/>
      <c r="AW447" s="4"/>
      <c r="AX447" s="4"/>
      <c r="AZ447" s="12" t="str">
        <f t="shared" si="199"/>
        <v/>
      </c>
      <c r="BA447" s="12" t="str">
        <f t="shared" si="184"/>
        <v/>
      </c>
      <c r="BB447" s="12" t="str">
        <f t="shared" si="185"/>
        <v/>
      </c>
      <c r="BC447" s="12" t="str">
        <f t="shared" si="186"/>
        <v/>
      </c>
      <c r="BD447" s="12" t="str">
        <f t="shared" si="187"/>
        <v/>
      </c>
      <c r="BE447" s="12" t="str">
        <f t="shared" si="188"/>
        <v/>
      </c>
      <c r="BF447" s="12" t="str">
        <f>_xlfn.IFNA(VLOOKUP(Y447,对应表!$Z:$AA,2,FALSE)&amp;Z447,"")</f>
        <v>HP:270</v>
      </c>
      <c r="BG447" s="12" t="str">
        <f>_xlfn.IFNA(VLOOKUP(AA447,对应表!$Z:$AA,2,FALSE)&amp;AB447,"")</f>
        <v/>
      </c>
      <c r="BH447" s="12" t="str">
        <f>_xlfn.IFNA(VLOOKUP(AC447,对应表!$Z:$AA,2,FALSE)&amp;AD447,"")</f>
        <v/>
      </c>
      <c r="BI447" s="12" t="str">
        <f>_xlfn.IFNA(VLOOKUP(AE447,对应表!$Z:$AA,2,FALSE)&amp;AF447,"")</f>
        <v/>
      </c>
      <c r="BJ447" s="12" t="str">
        <f>_xlfn.IFNA(VLOOKUP(AG447,对应表!$Z:$AA,2,FALSE)&amp;AH447,"")</f>
        <v/>
      </c>
      <c r="BL447">
        <f t="shared" si="182"/>
        <v>270</v>
      </c>
      <c r="BM447" t="str">
        <f t="shared" si="183"/>
        <v/>
      </c>
    </row>
    <row r="448" spans="8:65" x14ac:dyDescent="0.15">
      <c r="H448" t="s">
        <v>142</v>
      </c>
      <c r="I448">
        <v>9</v>
      </c>
      <c r="J448">
        <v>0.08</v>
      </c>
      <c r="K448" t="str">
        <f t="shared" si="197"/>
        <v>被动祝福小lv9</v>
      </c>
      <c r="L448" s="6" t="str">
        <f>Q448&amp;":"&amp;M448&amp;":"&amp;VLOOKUP(N448,对应表!B:C,2,FALSE)&amp;":"&amp;IF(buff!O448="",0,O448)</f>
        <v>20309:100:3:9</v>
      </c>
      <c r="M448">
        <v>100</v>
      </c>
      <c r="N448" s="1" t="s">
        <v>122</v>
      </c>
      <c r="O448">
        <v>9</v>
      </c>
      <c r="Q448">
        <v>20309</v>
      </c>
      <c r="R448" s="4" t="s">
        <v>962</v>
      </c>
      <c r="S448" s="4" t="str">
        <f t="shared" si="181"/>
        <v>被动祝福小lv9</v>
      </c>
      <c r="T448" t="s">
        <v>307</v>
      </c>
      <c r="Y448" t="s">
        <v>1223</v>
      </c>
      <c r="Z448">
        <f>INT(VLOOKUP($I448,角色属性概况!$I:$N,VLOOKUP($H448,对应表!$AD:$AE,2,FALSE),FALSE)*$J448)</f>
        <v>332</v>
      </c>
      <c r="AI448" s="12" t="str">
        <f t="shared" si="198"/>
        <v>HP:332</v>
      </c>
      <c r="AR448">
        <v>999</v>
      </c>
      <c r="AU448" s="4"/>
      <c r="AV448" s="4"/>
      <c r="AW448" s="4"/>
      <c r="AX448" s="4"/>
      <c r="AZ448" s="12" t="str">
        <f t="shared" si="199"/>
        <v/>
      </c>
      <c r="BA448" s="12" t="str">
        <f t="shared" si="184"/>
        <v/>
      </c>
      <c r="BB448" s="12" t="str">
        <f t="shared" si="185"/>
        <v/>
      </c>
      <c r="BC448" s="12" t="str">
        <f t="shared" si="186"/>
        <v/>
      </c>
      <c r="BD448" s="12" t="str">
        <f t="shared" si="187"/>
        <v/>
      </c>
      <c r="BE448" s="12" t="str">
        <f t="shared" si="188"/>
        <v/>
      </c>
      <c r="BF448" s="12" t="str">
        <f>_xlfn.IFNA(VLOOKUP(Y448,对应表!$Z:$AA,2,FALSE)&amp;Z448,"")</f>
        <v>HP:332</v>
      </c>
      <c r="BG448" s="12" t="str">
        <f>_xlfn.IFNA(VLOOKUP(AA448,对应表!$Z:$AA,2,FALSE)&amp;AB448,"")</f>
        <v/>
      </c>
      <c r="BH448" s="12" t="str">
        <f>_xlfn.IFNA(VLOOKUP(AC448,对应表!$Z:$AA,2,FALSE)&amp;AD448,"")</f>
        <v/>
      </c>
      <c r="BI448" s="12" t="str">
        <f>_xlfn.IFNA(VLOOKUP(AE448,对应表!$Z:$AA,2,FALSE)&amp;AF448,"")</f>
        <v/>
      </c>
      <c r="BJ448" s="12" t="str">
        <f>_xlfn.IFNA(VLOOKUP(AG448,对应表!$Z:$AA,2,FALSE)&amp;AH448,"")</f>
        <v/>
      </c>
      <c r="BL448">
        <f t="shared" si="182"/>
        <v>332</v>
      </c>
      <c r="BM448" t="str">
        <f t="shared" si="183"/>
        <v/>
      </c>
    </row>
    <row r="449" spans="8:65" x14ac:dyDescent="0.15">
      <c r="H449" t="s">
        <v>142</v>
      </c>
      <c r="I449">
        <v>10</v>
      </c>
      <c r="J449">
        <v>0.08</v>
      </c>
      <c r="K449" t="str">
        <f t="shared" si="197"/>
        <v>被动祝福小lv10</v>
      </c>
      <c r="L449" s="6" t="str">
        <f>Q449&amp;":"&amp;M449&amp;":"&amp;VLOOKUP(N449,对应表!B:C,2,FALSE)&amp;":"&amp;IF(buff!O449="",0,O449)</f>
        <v>20310:100:3:9</v>
      </c>
      <c r="M449">
        <v>100</v>
      </c>
      <c r="N449" s="1" t="s">
        <v>122</v>
      </c>
      <c r="O449">
        <v>9</v>
      </c>
      <c r="Q449">
        <v>20310</v>
      </c>
      <c r="R449" s="4" t="s">
        <v>963</v>
      </c>
      <c r="S449" s="4" t="str">
        <f t="shared" si="181"/>
        <v>被动祝福小lv10</v>
      </c>
      <c r="T449" t="s">
        <v>307</v>
      </c>
      <c r="Y449" t="s">
        <v>1223</v>
      </c>
      <c r="Z449">
        <f>INT(VLOOKUP($I449,角色属性概况!$I:$N,VLOOKUP($H449,对应表!$AD:$AE,2,FALSE),FALSE)*$J449)</f>
        <v>409</v>
      </c>
      <c r="AI449" s="12" t="str">
        <f t="shared" si="198"/>
        <v>HP:409</v>
      </c>
      <c r="AR449">
        <v>999</v>
      </c>
      <c r="AU449" s="4"/>
      <c r="AV449" s="4"/>
      <c r="AW449" s="4"/>
      <c r="AX449" s="4"/>
      <c r="AZ449" s="12" t="str">
        <f t="shared" si="199"/>
        <v/>
      </c>
      <c r="BA449" s="12" t="str">
        <f t="shared" si="184"/>
        <v/>
      </c>
      <c r="BB449" s="12" t="str">
        <f t="shared" si="185"/>
        <v/>
      </c>
      <c r="BC449" s="12" t="str">
        <f t="shared" si="186"/>
        <v/>
      </c>
      <c r="BD449" s="12" t="str">
        <f t="shared" si="187"/>
        <v/>
      </c>
      <c r="BE449" s="12" t="str">
        <f t="shared" si="188"/>
        <v/>
      </c>
      <c r="BF449" s="12" t="str">
        <f>_xlfn.IFNA(VLOOKUP(Y449,对应表!$Z:$AA,2,FALSE)&amp;Z449,"")</f>
        <v>HP:409</v>
      </c>
      <c r="BG449" s="12" t="str">
        <f>_xlfn.IFNA(VLOOKUP(AA449,对应表!$Z:$AA,2,FALSE)&amp;AB449,"")</f>
        <v/>
      </c>
      <c r="BH449" s="12" t="str">
        <f>_xlfn.IFNA(VLOOKUP(AC449,对应表!$Z:$AA,2,FALSE)&amp;AD449,"")</f>
        <v/>
      </c>
      <c r="BI449" s="12" t="str">
        <f>_xlfn.IFNA(VLOOKUP(AE449,对应表!$Z:$AA,2,FALSE)&amp;AF449,"")</f>
        <v/>
      </c>
      <c r="BJ449" s="12" t="str">
        <f>_xlfn.IFNA(VLOOKUP(AG449,对应表!$Z:$AA,2,FALSE)&amp;AH449,"")</f>
        <v/>
      </c>
      <c r="BL449">
        <f t="shared" si="182"/>
        <v>409</v>
      </c>
      <c r="BM449" t="str">
        <f t="shared" si="183"/>
        <v/>
      </c>
    </row>
    <row r="450" spans="8:65" x14ac:dyDescent="0.15">
      <c r="H450" t="s">
        <v>142</v>
      </c>
      <c r="I450">
        <v>11</v>
      </c>
      <c r="J450">
        <v>0.08</v>
      </c>
      <c r="K450" t="str">
        <f t="shared" si="197"/>
        <v>被动祝福小lv11</v>
      </c>
      <c r="L450" s="6" t="str">
        <f>Q450&amp;":"&amp;M450&amp;":"&amp;VLOOKUP(N450,对应表!B:C,2,FALSE)&amp;":"&amp;IF(buff!O450="",0,O450)</f>
        <v>20311:100:3:9</v>
      </c>
      <c r="M450">
        <v>100</v>
      </c>
      <c r="N450" s="1" t="s">
        <v>122</v>
      </c>
      <c r="O450">
        <v>9</v>
      </c>
      <c r="Q450">
        <v>20311</v>
      </c>
      <c r="R450" s="4" t="s">
        <v>964</v>
      </c>
      <c r="S450" s="4" t="str">
        <f t="shared" si="181"/>
        <v>被动祝福小lv11</v>
      </c>
      <c r="T450" t="s">
        <v>307</v>
      </c>
      <c r="Y450" t="s">
        <v>1223</v>
      </c>
      <c r="Z450">
        <f>INT(VLOOKUP($I450,角色属性概况!$I:$N,VLOOKUP($H450,对应表!$AD:$AE,2,FALSE),FALSE)*$J450)</f>
        <v>504</v>
      </c>
      <c r="AI450" s="12" t="str">
        <f t="shared" si="198"/>
        <v>HP:504</v>
      </c>
      <c r="AR450">
        <v>999</v>
      </c>
      <c r="AU450" s="4"/>
      <c r="AV450" s="4"/>
      <c r="AW450" s="4"/>
      <c r="AX450" s="4"/>
      <c r="AZ450" s="12" t="str">
        <f t="shared" si="199"/>
        <v/>
      </c>
      <c r="BA450" s="12" t="str">
        <f t="shared" si="184"/>
        <v/>
      </c>
      <c r="BB450" s="12" t="str">
        <f t="shared" si="185"/>
        <v/>
      </c>
      <c r="BC450" s="12" t="str">
        <f t="shared" si="186"/>
        <v/>
      </c>
      <c r="BD450" s="12" t="str">
        <f t="shared" si="187"/>
        <v/>
      </c>
      <c r="BE450" s="12" t="str">
        <f t="shared" si="188"/>
        <v/>
      </c>
      <c r="BF450" s="12" t="str">
        <f>_xlfn.IFNA(VLOOKUP(Y450,对应表!$Z:$AA,2,FALSE)&amp;Z450,"")</f>
        <v>HP:504</v>
      </c>
      <c r="BG450" s="12" t="str">
        <f>_xlfn.IFNA(VLOOKUP(AA450,对应表!$Z:$AA,2,FALSE)&amp;AB450,"")</f>
        <v/>
      </c>
      <c r="BH450" s="12" t="str">
        <f>_xlfn.IFNA(VLOOKUP(AC450,对应表!$Z:$AA,2,FALSE)&amp;AD450,"")</f>
        <v/>
      </c>
      <c r="BI450" s="12" t="str">
        <f>_xlfn.IFNA(VLOOKUP(AE450,对应表!$Z:$AA,2,FALSE)&amp;AF450,"")</f>
        <v/>
      </c>
      <c r="BJ450" s="12" t="str">
        <f>_xlfn.IFNA(VLOOKUP(AG450,对应表!$Z:$AA,2,FALSE)&amp;AH450,"")</f>
        <v/>
      </c>
      <c r="BL450">
        <f t="shared" si="182"/>
        <v>504</v>
      </c>
      <c r="BM450" t="str">
        <f t="shared" si="183"/>
        <v/>
      </c>
    </row>
    <row r="451" spans="8:65" x14ac:dyDescent="0.15">
      <c r="H451" t="s">
        <v>142</v>
      </c>
      <c r="I451">
        <v>12</v>
      </c>
      <c r="J451">
        <v>0.08</v>
      </c>
      <c r="K451" t="str">
        <f t="shared" si="197"/>
        <v>被动祝福小lv12</v>
      </c>
      <c r="L451" s="6" t="str">
        <f>Q451&amp;":"&amp;M451&amp;":"&amp;VLOOKUP(N451,对应表!B:C,2,FALSE)&amp;":"&amp;IF(buff!O451="",0,O451)</f>
        <v>20312:100:3:9</v>
      </c>
      <c r="M451">
        <v>100</v>
      </c>
      <c r="N451" s="1" t="s">
        <v>122</v>
      </c>
      <c r="O451">
        <v>9</v>
      </c>
      <c r="Q451">
        <v>20312</v>
      </c>
      <c r="R451" s="4" t="s">
        <v>965</v>
      </c>
      <c r="S451" s="4" t="str">
        <f t="shared" si="181"/>
        <v>被动祝福小lv12</v>
      </c>
      <c r="T451" t="s">
        <v>307</v>
      </c>
      <c r="Y451" t="s">
        <v>1223</v>
      </c>
      <c r="Z451">
        <f>INT(VLOOKUP($I451,角色属性概况!$I:$N,VLOOKUP($H451,对应表!$AD:$AE,2,FALSE),FALSE)*$J451)</f>
        <v>621</v>
      </c>
      <c r="AI451" s="12" t="str">
        <f t="shared" si="198"/>
        <v>HP:621</v>
      </c>
      <c r="AR451">
        <v>999</v>
      </c>
      <c r="AU451" s="4"/>
      <c r="AV451" s="4"/>
      <c r="AW451" s="4"/>
      <c r="AX451" s="4"/>
      <c r="AZ451" s="12" t="str">
        <f t="shared" si="199"/>
        <v/>
      </c>
      <c r="BA451" s="12" t="str">
        <f t="shared" si="184"/>
        <v/>
      </c>
      <c r="BB451" s="12" t="str">
        <f t="shared" si="185"/>
        <v/>
      </c>
      <c r="BC451" s="12" t="str">
        <f t="shared" si="186"/>
        <v/>
      </c>
      <c r="BD451" s="12" t="str">
        <f t="shared" si="187"/>
        <v/>
      </c>
      <c r="BE451" s="12" t="str">
        <f t="shared" si="188"/>
        <v/>
      </c>
      <c r="BF451" s="12" t="str">
        <f>_xlfn.IFNA(VLOOKUP(Y451,对应表!$Z:$AA,2,FALSE)&amp;Z451,"")</f>
        <v>HP:621</v>
      </c>
      <c r="BG451" s="12" t="str">
        <f>_xlfn.IFNA(VLOOKUP(AA451,对应表!$Z:$AA,2,FALSE)&amp;AB451,"")</f>
        <v/>
      </c>
      <c r="BH451" s="12" t="str">
        <f>_xlfn.IFNA(VLOOKUP(AC451,对应表!$Z:$AA,2,FALSE)&amp;AD451,"")</f>
        <v/>
      </c>
      <c r="BI451" s="12" t="str">
        <f>_xlfn.IFNA(VLOOKUP(AE451,对应表!$Z:$AA,2,FALSE)&amp;AF451,"")</f>
        <v/>
      </c>
      <c r="BJ451" s="12" t="str">
        <f>_xlfn.IFNA(VLOOKUP(AG451,对应表!$Z:$AA,2,FALSE)&amp;AH451,"")</f>
        <v/>
      </c>
      <c r="BL451">
        <f t="shared" si="182"/>
        <v>621</v>
      </c>
      <c r="BM451" t="str">
        <f t="shared" si="183"/>
        <v/>
      </c>
    </row>
    <row r="452" spans="8:65" x14ac:dyDescent="0.15">
      <c r="H452" t="s">
        <v>142</v>
      </c>
      <c r="I452">
        <v>13</v>
      </c>
      <c r="J452">
        <v>0.08</v>
      </c>
      <c r="K452" t="str">
        <f t="shared" si="197"/>
        <v>被动祝福小lv13</v>
      </c>
      <c r="L452" s="6" t="str">
        <f>Q452&amp;":"&amp;M452&amp;":"&amp;VLOOKUP(N452,对应表!B:C,2,FALSE)&amp;":"&amp;IF(buff!O452="",0,O452)</f>
        <v>20313:100:3:9</v>
      </c>
      <c r="M452">
        <v>100</v>
      </c>
      <c r="N452" s="1" t="s">
        <v>122</v>
      </c>
      <c r="O452">
        <v>9</v>
      </c>
      <c r="Q452">
        <v>20313</v>
      </c>
      <c r="R452" s="4" t="s">
        <v>966</v>
      </c>
      <c r="S452" s="4" t="str">
        <f t="shared" si="181"/>
        <v>被动祝福小lv13</v>
      </c>
      <c r="T452" t="s">
        <v>307</v>
      </c>
      <c r="Y452" t="s">
        <v>1223</v>
      </c>
      <c r="Z452">
        <f>INT(VLOOKUP($I452,角色属性概况!$I:$N,VLOOKUP($H452,对应表!$AD:$AE,2,FALSE),FALSE)*$J452)</f>
        <v>765</v>
      </c>
      <c r="AI452" s="12" t="str">
        <f t="shared" si="198"/>
        <v>HP:765</v>
      </c>
      <c r="AR452">
        <v>999</v>
      </c>
      <c r="AU452" s="4"/>
      <c r="AV452" s="4"/>
      <c r="AW452" s="4"/>
      <c r="AX452" s="4"/>
      <c r="AZ452" s="12" t="str">
        <f t="shared" si="199"/>
        <v/>
      </c>
      <c r="BA452" s="12" t="str">
        <f t="shared" si="184"/>
        <v/>
      </c>
      <c r="BB452" s="12" t="str">
        <f t="shared" si="185"/>
        <v/>
      </c>
      <c r="BC452" s="12" t="str">
        <f t="shared" si="186"/>
        <v/>
      </c>
      <c r="BD452" s="12" t="str">
        <f t="shared" si="187"/>
        <v/>
      </c>
      <c r="BE452" s="12" t="str">
        <f t="shared" si="188"/>
        <v/>
      </c>
      <c r="BF452" s="12" t="str">
        <f>_xlfn.IFNA(VLOOKUP(Y452,对应表!$Z:$AA,2,FALSE)&amp;Z452,"")</f>
        <v>HP:765</v>
      </c>
      <c r="BG452" s="12" t="str">
        <f>_xlfn.IFNA(VLOOKUP(AA452,对应表!$Z:$AA,2,FALSE)&amp;AB452,"")</f>
        <v/>
      </c>
      <c r="BH452" s="12" t="str">
        <f>_xlfn.IFNA(VLOOKUP(AC452,对应表!$Z:$AA,2,FALSE)&amp;AD452,"")</f>
        <v/>
      </c>
      <c r="BI452" s="12" t="str">
        <f>_xlfn.IFNA(VLOOKUP(AE452,对应表!$Z:$AA,2,FALSE)&amp;AF452,"")</f>
        <v/>
      </c>
      <c r="BJ452" s="12" t="str">
        <f>_xlfn.IFNA(VLOOKUP(AG452,对应表!$Z:$AA,2,FALSE)&amp;AH452,"")</f>
        <v/>
      </c>
      <c r="BL452">
        <f t="shared" si="182"/>
        <v>765</v>
      </c>
      <c r="BM452" t="str">
        <f t="shared" si="183"/>
        <v/>
      </c>
    </row>
    <row r="453" spans="8:65" x14ac:dyDescent="0.15">
      <c r="H453" t="s">
        <v>142</v>
      </c>
      <c r="I453">
        <v>14</v>
      </c>
      <c r="J453">
        <v>0.08</v>
      </c>
      <c r="K453" t="str">
        <f t="shared" si="197"/>
        <v>被动祝福小lv14</v>
      </c>
      <c r="L453" s="6" t="str">
        <f>Q453&amp;":"&amp;M453&amp;":"&amp;VLOOKUP(N453,对应表!B:C,2,FALSE)&amp;":"&amp;IF(buff!O453="",0,O453)</f>
        <v>20314:100:3:9</v>
      </c>
      <c r="M453">
        <v>100</v>
      </c>
      <c r="N453" s="1" t="s">
        <v>122</v>
      </c>
      <c r="O453">
        <v>9</v>
      </c>
      <c r="Q453">
        <v>20314</v>
      </c>
      <c r="R453" s="4" t="s">
        <v>967</v>
      </c>
      <c r="S453" s="4" t="str">
        <f t="shared" ref="S453:S516" si="200">R453</f>
        <v>被动祝福小lv14</v>
      </c>
      <c r="T453" t="s">
        <v>307</v>
      </c>
      <c r="Y453" t="s">
        <v>1223</v>
      </c>
      <c r="Z453">
        <f>INT(VLOOKUP($I453,角色属性概况!$I:$N,VLOOKUP($H453,对应表!$AD:$AE,2,FALSE),FALSE)*$J453)</f>
        <v>941</v>
      </c>
      <c r="AI453" s="12" t="str">
        <f t="shared" si="198"/>
        <v>HP:941</v>
      </c>
      <c r="AR453">
        <v>999</v>
      </c>
      <c r="AU453" s="4"/>
      <c r="AV453" s="4"/>
      <c r="AW453" s="4"/>
      <c r="AX453" s="4"/>
      <c r="AZ453" s="12" t="str">
        <f t="shared" si="199"/>
        <v/>
      </c>
      <c r="BA453" s="12" t="str">
        <f t="shared" si="184"/>
        <v/>
      </c>
      <c r="BB453" s="12" t="str">
        <f t="shared" si="185"/>
        <v/>
      </c>
      <c r="BC453" s="12" t="str">
        <f t="shared" si="186"/>
        <v/>
      </c>
      <c r="BD453" s="12" t="str">
        <f t="shared" si="187"/>
        <v/>
      </c>
      <c r="BE453" s="12" t="str">
        <f t="shared" si="188"/>
        <v/>
      </c>
      <c r="BF453" s="12" t="str">
        <f>_xlfn.IFNA(VLOOKUP(Y453,对应表!$Z:$AA,2,FALSE)&amp;Z453,"")</f>
        <v>HP:941</v>
      </c>
      <c r="BG453" s="12" t="str">
        <f>_xlfn.IFNA(VLOOKUP(AA453,对应表!$Z:$AA,2,FALSE)&amp;AB453,"")</f>
        <v/>
      </c>
      <c r="BH453" s="12" t="str">
        <f>_xlfn.IFNA(VLOOKUP(AC453,对应表!$Z:$AA,2,FALSE)&amp;AD453,"")</f>
        <v/>
      </c>
      <c r="BI453" s="12" t="str">
        <f>_xlfn.IFNA(VLOOKUP(AE453,对应表!$Z:$AA,2,FALSE)&amp;AF453,"")</f>
        <v/>
      </c>
      <c r="BJ453" s="12" t="str">
        <f>_xlfn.IFNA(VLOOKUP(AG453,对应表!$Z:$AA,2,FALSE)&amp;AH453,"")</f>
        <v/>
      </c>
      <c r="BL453">
        <f t="shared" si="182"/>
        <v>941</v>
      </c>
      <c r="BM453" t="str">
        <f t="shared" si="183"/>
        <v/>
      </c>
    </row>
    <row r="454" spans="8:65" x14ac:dyDescent="0.15">
      <c r="H454" t="s">
        <v>142</v>
      </c>
      <c r="I454">
        <v>15</v>
      </c>
      <c r="J454">
        <v>0.08</v>
      </c>
      <c r="K454" t="str">
        <f t="shared" si="197"/>
        <v>被动祝福小lv15</v>
      </c>
      <c r="L454" s="6" t="str">
        <f>Q454&amp;":"&amp;M454&amp;":"&amp;VLOOKUP(N454,对应表!B:C,2,FALSE)&amp;":"&amp;IF(buff!O454="",0,O454)</f>
        <v>20315:100:3:9</v>
      </c>
      <c r="M454">
        <v>100</v>
      </c>
      <c r="N454" s="1" t="s">
        <v>122</v>
      </c>
      <c r="O454">
        <v>9</v>
      </c>
      <c r="Q454">
        <v>20315</v>
      </c>
      <c r="R454" s="4" t="s">
        <v>968</v>
      </c>
      <c r="S454" s="4" t="str">
        <f t="shared" si="200"/>
        <v>被动祝福小lv15</v>
      </c>
      <c r="T454" t="s">
        <v>307</v>
      </c>
      <c r="Y454" t="s">
        <v>1223</v>
      </c>
      <c r="Z454">
        <f>INT(VLOOKUP($I454,角色属性概况!$I:$N,VLOOKUP($H454,对应表!$AD:$AE,2,FALSE),FALSE)*$J454)</f>
        <v>1159</v>
      </c>
      <c r="AI454" s="12" t="str">
        <f t="shared" si="198"/>
        <v>HP:1159</v>
      </c>
      <c r="AR454">
        <v>999</v>
      </c>
      <c r="AU454" s="4"/>
      <c r="AV454" s="4"/>
      <c r="AW454" s="4"/>
      <c r="AX454" s="4"/>
      <c r="AZ454" s="12" t="str">
        <f t="shared" si="199"/>
        <v/>
      </c>
      <c r="BA454" s="12" t="str">
        <f t="shared" si="184"/>
        <v/>
      </c>
      <c r="BB454" s="12" t="str">
        <f t="shared" si="185"/>
        <v/>
      </c>
      <c r="BC454" s="12" t="str">
        <f t="shared" si="186"/>
        <v/>
      </c>
      <c r="BD454" s="12" t="str">
        <f t="shared" si="187"/>
        <v/>
      </c>
      <c r="BE454" s="12" t="str">
        <f t="shared" si="188"/>
        <v/>
      </c>
      <c r="BF454" s="12" t="str">
        <f>_xlfn.IFNA(VLOOKUP(Y454,对应表!$Z:$AA,2,FALSE)&amp;Z454,"")</f>
        <v>HP:1159</v>
      </c>
      <c r="BG454" s="12" t="str">
        <f>_xlfn.IFNA(VLOOKUP(AA454,对应表!$Z:$AA,2,FALSE)&amp;AB454,"")</f>
        <v/>
      </c>
      <c r="BH454" s="12" t="str">
        <f>_xlfn.IFNA(VLOOKUP(AC454,对应表!$Z:$AA,2,FALSE)&amp;AD454,"")</f>
        <v/>
      </c>
      <c r="BI454" s="12" t="str">
        <f>_xlfn.IFNA(VLOOKUP(AE454,对应表!$Z:$AA,2,FALSE)&amp;AF454,"")</f>
        <v/>
      </c>
      <c r="BJ454" s="12" t="str">
        <f>_xlfn.IFNA(VLOOKUP(AG454,对应表!$Z:$AA,2,FALSE)&amp;AH454,"")</f>
        <v/>
      </c>
      <c r="BL454">
        <f t="shared" si="182"/>
        <v>1159</v>
      </c>
      <c r="BM454" t="str">
        <f t="shared" si="183"/>
        <v/>
      </c>
    </row>
    <row r="455" spans="8:65" x14ac:dyDescent="0.15">
      <c r="H455" t="s">
        <v>142</v>
      </c>
      <c r="I455">
        <v>16</v>
      </c>
      <c r="J455">
        <v>0.08</v>
      </c>
      <c r="K455" t="str">
        <f t="shared" si="197"/>
        <v>被动祝福小lv16</v>
      </c>
      <c r="L455" s="6" t="str">
        <f>Q455&amp;":"&amp;M455&amp;":"&amp;VLOOKUP(N455,对应表!B:C,2,FALSE)&amp;":"&amp;IF(buff!O455="",0,O455)</f>
        <v>20316:100:3:9</v>
      </c>
      <c r="M455">
        <v>100</v>
      </c>
      <c r="N455" s="1" t="s">
        <v>122</v>
      </c>
      <c r="O455">
        <v>9</v>
      </c>
      <c r="Q455">
        <v>20316</v>
      </c>
      <c r="R455" s="4" t="s">
        <v>969</v>
      </c>
      <c r="S455" s="4" t="str">
        <f t="shared" si="200"/>
        <v>被动祝福小lv16</v>
      </c>
      <c r="T455" t="s">
        <v>307</v>
      </c>
      <c r="Y455" t="s">
        <v>1223</v>
      </c>
      <c r="Z455">
        <f>INT(VLOOKUP($I455,角色属性概况!$I:$N,VLOOKUP($H455,对应表!$AD:$AE,2,FALSE),FALSE)*$J455)</f>
        <v>1427</v>
      </c>
      <c r="AI455" s="12" t="str">
        <f t="shared" si="198"/>
        <v>HP:1427</v>
      </c>
      <c r="AR455">
        <v>999</v>
      </c>
      <c r="AU455" s="4"/>
      <c r="AV455" s="4"/>
      <c r="AW455" s="4"/>
      <c r="AX455" s="4"/>
      <c r="AZ455" s="12" t="str">
        <f t="shared" si="199"/>
        <v/>
      </c>
      <c r="BA455" s="12" t="str">
        <f t="shared" si="184"/>
        <v/>
      </c>
      <c r="BB455" s="12" t="str">
        <f t="shared" si="185"/>
        <v/>
      </c>
      <c r="BC455" s="12" t="str">
        <f t="shared" si="186"/>
        <v/>
      </c>
      <c r="BD455" s="12" t="str">
        <f t="shared" si="187"/>
        <v/>
      </c>
      <c r="BE455" s="12" t="str">
        <f t="shared" si="188"/>
        <v/>
      </c>
      <c r="BF455" s="12" t="str">
        <f>_xlfn.IFNA(VLOOKUP(Y455,对应表!$Z:$AA,2,FALSE)&amp;Z455,"")</f>
        <v>HP:1427</v>
      </c>
      <c r="BG455" s="12" t="str">
        <f>_xlfn.IFNA(VLOOKUP(AA455,对应表!$Z:$AA,2,FALSE)&amp;AB455,"")</f>
        <v/>
      </c>
      <c r="BH455" s="12" t="str">
        <f>_xlfn.IFNA(VLOOKUP(AC455,对应表!$Z:$AA,2,FALSE)&amp;AD455,"")</f>
        <v/>
      </c>
      <c r="BI455" s="12" t="str">
        <f>_xlfn.IFNA(VLOOKUP(AE455,对应表!$Z:$AA,2,FALSE)&amp;AF455,"")</f>
        <v/>
      </c>
      <c r="BJ455" s="12" t="str">
        <f>_xlfn.IFNA(VLOOKUP(AG455,对应表!$Z:$AA,2,FALSE)&amp;AH455,"")</f>
        <v/>
      </c>
      <c r="BL455">
        <f t="shared" si="182"/>
        <v>1427</v>
      </c>
      <c r="BM455" t="str">
        <f t="shared" si="183"/>
        <v/>
      </c>
    </row>
    <row r="456" spans="8:65" x14ac:dyDescent="0.15">
      <c r="H456" t="s">
        <v>142</v>
      </c>
      <c r="I456">
        <v>17</v>
      </c>
      <c r="J456">
        <v>0.08</v>
      </c>
      <c r="K456" t="str">
        <f t="shared" si="197"/>
        <v>被动祝福小lv17</v>
      </c>
      <c r="L456" s="6" t="str">
        <f>Q456&amp;":"&amp;M456&amp;":"&amp;VLOOKUP(N456,对应表!B:C,2,FALSE)&amp;":"&amp;IF(buff!O456="",0,O456)</f>
        <v>20317:100:3:9</v>
      </c>
      <c r="M456">
        <v>100</v>
      </c>
      <c r="N456" s="1" t="s">
        <v>122</v>
      </c>
      <c r="O456">
        <v>9</v>
      </c>
      <c r="Q456">
        <v>20317</v>
      </c>
      <c r="R456" s="4" t="s">
        <v>970</v>
      </c>
      <c r="S456" s="4" t="str">
        <f t="shared" si="200"/>
        <v>被动祝福小lv17</v>
      </c>
      <c r="T456" t="s">
        <v>307</v>
      </c>
      <c r="Y456" t="s">
        <v>1223</v>
      </c>
      <c r="Z456">
        <f>INT(VLOOKUP($I456,角色属性概况!$I:$N,VLOOKUP($H456,对应表!$AD:$AE,2,FALSE),FALSE)*$J456)</f>
        <v>1758</v>
      </c>
      <c r="AI456" s="12" t="str">
        <f t="shared" si="198"/>
        <v>HP:1758</v>
      </c>
      <c r="AR456">
        <v>999</v>
      </c>
      <c r="AU456" s="4"/>
      <c r="AV456" s="4"/>
      <c r="AW456" s="4"/>
      <c r="AX456" s="4"/>
      <c r="AZ456" s="12" t="str">
        <f t="shared" si="199"/>
        <v/>
      </c>
      <c r="BA456" s="12" t="str">
        <f t="shared" si="184"/>
        <v/>
      </c>
      <c r="BB456" s="12" t="str">
        <f t="shared" si="185"/>
        <v/>
      </c>
      <c r="BC456" s="12" t="str">
        <f t="shared" si="186"/>
        <v/>
      </c>
      <c r="BD456" s="12" t="str">
        <f t="shared" si="187"/>
        <v/>
      </c>
      <c r="BE456" s="12" t="str">
        <f t="shared" si="188"/>
        <v/>
      </c>
      <c r="BF456" s="12" t="str">
        <f>_xlfn.IFNA(VLOOKUP(Y456,对应表!$Z:$AA,2,FALSE)&amp;Z456,"")</f>
        <v>HP:1758</v>
      </c>
      <c r="BG456" s="12" t="str">
        <f>_xlfn.IFNA(VLOOKUP(AA456,对应表!$Z:$AA,2,FALSE)&amp;AB456,"")</f>
        <v/>
      </c>
      <c r="BH456" s="12" t="str">
        <f>_xlfn.IFNA(VLOOKUP(AC456,对应表!$Z:$AA,2,FALSE)&amp;AD456,"")</f>
        <v/>
      </c>
      <c r="BI456" s="12" t="str">
        <f>_xlfn.IFNA(VLOOKUP(AE456,对应表!$Z:$AA,2,FALSE)&amp;AF456,"")</f>
        <v/>
      </c>
      <c r="BJ456" s="12" t="str">
        <f>_xlfn.IFNA(VLOOKUP(AG456,对应表!$Z:$AA,2,FALSE)&amp;AH456,"")</f>
        <v/>
      </c>
      <c r="BL456">
        <f t="shared" si="182"/>
        <v>1758</v>
      </c>
      <c r="BM456" t="str">
        <f t="shared" si="183"/>
        <v/>
      </c>
    </row>
    <row r="457" spans="8:65" x14ac:dyDescent="0.15">
      <c r="H457" t="s">
        <v>142</v>
      </c>
      <c r="I457">
        <v>18</v>
      </c>
      <c r="J457">
        <v>0.08</v>
      </c>
      <c r="K457" t="str">
        <f t="shared" si="197"/>
        <v>被动祝福小lv18</v>
      </c>
      <c r="L457" s="6" t="str">
        <f>Q457&amp;":"&amp;M457&amp;":"&amp;VLOOKUP(N457,对应表!B:C,2,FALSE)&amp;":"&amp;IF(buff!O457="",0,O457)</f>
        <v>20318:100:3:9</v>
      </c>
      <c r="M457">
        <v>100</v>
      </c>
      <c r="N457" s="1" t="s">
        <v>122</v>
      </c>
      <c r="O457">
        <v>9</v>
      </c>
      <c r="Q457">
        <v>20318</v>
      </c>
      <c r="R457" s="4" t="s">
        <v>971</v>
      </c>
      <c r="S457" s="4" t="str">
        <f t="shared" si="200"/>
        <v>被动祝福小lv18</v>
      </c>
      <c r="T457" t="s">
        <v>307</v>
      </c>
      <c r="Y457" t="s">
        <v>1223</v>
      </c>
      <c r="Z457">
        <f>INT(VLOOKUP($I457,角色属性概况!$I:$N,VLOOKUP($H457,对应表!$AD:$AE,2,FALSE),FALSE)*$J457)</f>
        <v>2164</v>
      </c>
      <c r="AI457" s="12" t="str">
        <f t="shared" si="198"/>
        <v>HP:2164</v>
      </c>
      <c r="AR457">
        <v>999</v>
      </c>
      <c r="AU457" s="4"/>
      <c r="AV457" s="4"/>
      <c r="AW457" s="4"/>
      <c r="AX457" s="4"/>
      <c r="AZ457" s="12" t="str">
        <f t="shared" si="199"/>
        <v/>
      </c>
      <c r="BA457" s="12" t="str">
        <f t="shared" si="184"/>
        <v/>
      </c>
      <c r="BB457" s="12" t="str">
        <f t="shared" si="185"/>
        <v/>
      </c>
      <c r="BC457" s="12" t="str">
        <f t="shared" si="186"/>
        <v/>
      </c>
      <c r="BD457" s="12" t="str">
        <f t="shared" si="187"/>
        <v/>
      </c>
      <c r="BE457" s="12" t="str">
        <f t="shared" si="188"/>
        <v/>
      </c>
      <c r="BF457" s="12" t="str">
        <f>_xlfn.IFNA(VLOOKUP(Y457,对应表!$Z:$AA,2,FALSE)&amp;Z457,"")</f>
        <v>HP:2164</v>
      </c>
      <c r="BG457" s="12" t="str">
        <f>_xlfn.IFNA(VLOOKUP(AA457,对应表!$Z:$AA,2,FALSE)&amp;AB457,"")</f>
        <v/>
      </c>
      <c r="BH457" s="12" t="str">
        <f>_xlfn.IFNA(VLOOKUP(AC457,对应表!$Z:$AA,2,FALSE)&amp;AD457,"")</f>
        <v/>
      </c>
      <c r="BI457" s="12" t="str">
        <f>_xlfn.IFNA(VLOOKUP(AE457,对应表!$Z:$AA,2,FALSE)&amp;AF457,"")</f>
        <v/>
      </c>
      <c r="BJ457" s="12" t="str">
        <f>_xlfn.IFNA(VLOOKUP(AG457,对应表!$Z:$AA,2,FALSE)&amp;AH457,"")</f>
        <v/>
      </c>
      <c r="BL457">
        <f t="shared" si="182"/>
        <v>2164</v>
      </c>
      <c r="BM457" t="str">
        <f t="shared" si="183"/>
        <v/>
      </c>
    </row>
    <row r="458" spans="8:65" x14ac:dyDescent="0.15">
      <c r="H458" t="s">
        <v>142</v>
      </c>
      <c r="I458">
        <v>19</v>
      </c>
      <c r="J458">
        <v>0.08</v>
      </c>
      <c r="K458" t="str">
        <f t="shared" si="197"/>
        <v>被动祝福小lv19</v>
      </c>
      <c r="L458" s="6" t="str">
        <f>Q458&amp;":"&amp;M458&amp;":"&amp;VLOOKUP(N458,对应表!B:C,2,FALSE)&amp;":"&amp;IF(buff!O458="",0,O458)</f>
        <v>20319:100:3:9</v>
      </c>
      <c r="M458">
        <v>100</v>
      </c>
      <c r="N458" s="1" t="s">
        <v>122</v>
      </c>
      <c r="O458">
        <v>9</v>
      </c>
      <c r="Q458">
        <v>20319</v>
      </c>
      <c r="R458" s="4" t="s">
        <v>972</v>
      </c>
      <c r="S458" s="4" t="str">
        <f t="shared" si="200"/>
        <v>被动祝福小lv19</v>
      </c>
      <c r="T458" t="s">
        <v>307</v>
      </c>
      <c r="Y458" t="s">
        <v>1223</v>
      </c>
      <c r="Z458">
        <f>INT(VLOOKUP($I458,角色属性概况!$I:$N,VLOOKUP($H458,对应表!$AD:$AE,2,FALSE),FALSE)*$J458)</f>
        <v>2665</v>
      </c>
      <c r="AI458" s="12" t="str">
        <f t="shared" si="198"/>
        <v>HP:2665</v>
      </c>
      <c r="AR458">
        <v>999</v>
      </c>
      <c r="AU458" s="4"/>
      <c r="AV458" s="4"/>
      <c r="AW458" s="4"/>
      <c r="AX458" s="4"/>
      <c r="AZ458" s="12" t="str">
        <f t="shared" si="199"/>
        <v/>
      </c>
      <c r="BA458" s="12" t="str">
        <f t="shared" si="184"/>
        <v/>
      </c>
      <c r="BB458" s="12" t="str">
        <f t="shared" si="185"/>
        <v/>
      </c>
      <c r="BC458" s="12" t="str">
        <f t="shared" si="186"/>
        <v/>
      </c>
      <c r="BD458" s="12" t="str">
        <f t="shared" si="187"/>
        <v/>
      </c>
      <c r="BE458" s="12" t="str">
        <f t="shared" si="188"/>
        <v/>
      </c>
      <c r="BF458" s="12" t="str">
        <f>_xlfn.IFNA(VLOOKUP(Y458,对应表!$Z:$AA,2,FALSE)&amp;Z458,"")</f>
        <v>HP:2665</v>
      </c>
      <c r="BG458" s="12" t="str">
        <f>_xlfn.IFNA(VLOOKUP(AA458,对应表!$Z:$AA,2,FALSE)&amp;AB458,"")</f>
        <v/>
      </c>
      <c r="BH458" s="12" t="str">
        <f>_xlfn.IFNA(VLOOKUP(AC458,对应表!$Z:$AA,2,FALSE)&amp;AD458,"")</f>
        <v/>
      </c>
      <c r="BI458" s="12" t="str">
        <f>_xlfn.IFNA(VLOOKUP(AE458,对应表!$Z:$AA,2,FALSE)&amp;AF458,"")</f>
        <v/>
      </c>
      <c r="BJ458" s="12" t="str">
        <f>_xlfn.IFNA(VLOOKUP(AG458,对应表!$Z:$AA,2,FALSE)&amp;AH458,"")</f>
        <v/>
      </c>
      <c r="BL458">
        <f t="shared" ref="BL458:BL521" si="201">IF(Z458="",IF(U458="",AO458,U458),Z458)</f>
        <v>2665</v>
      </c>
      <c r="BM458" t="str">
        <f t="shared" ref="BM458:BM521" si="202">IF(AB458="","",AB458)</f>
        <v/>
      </c>
    </row>
    <row r="459" spans="8:65" x14ac:dyDescent="0.15">
      <c r="H459" t="s">
        <v>142</v>
      </c>
      <c r="I459">
        <v>20</v>
      </c>
      <c r="J459">
        <v>0.08</v>
      </c>
      <c r="K459" t="str">
        <f t="shared" si="197"/>
        <v>被动祝福小lv20</v>
      </c>
      <c r="L459" s="6" t="str">
        <f>Q459&amp;":"&amp;M459&amp;":"&amp;VLOOKUP(N459,对应表!B:C,2,FALSE)&amp;":"&amp;IF(buff!O459="",0,O459)</f>
        <v>20320:100:3:9</v>
      </c>
      <c r="M459">
        <v>100</v>
      </c>
      <c r="N459" s="1" t="s">
        <v>122</v>
      </c>
      <c r="O459">
        <v>9</v>
      </c>
      <c r="Q459">
        <v>20320</v>
      </c>
      <c r="R459" s="4" t="s">
        <v>973</v>
      </c>
      <c r="S459" s="4" t="str">
        <f t="shared" si="200"/>
        <v>被动祝福小lv20</v>
      </c>
      <c r="T459" t="s">
        <v>307</v>
      </c>
      <c r="Y459" t="s">
        <v>1223</v>
      </c>
      <c r="Z459">
        <f>INT(VLOOKUP($I459,角色属性概况!$I:$N,VLOOKUP($H459,对应表!$AD:$AE,2,FALSE),FALSE)*$J459)</f>
        <v>3281</v>
      </c>
      <c r="AI459" s="12" t="str">
        <f t="shared" si="198"/>
        <v>HP:3281</v>
      </c>
      <c r="AR459">
        <v>999</v>
      </c>
      <c r="AU459" s="4"/>
      <c r="AV459" s="4"/>
      <c r="AW459" s="4"/>
      <c r="AX459" s="4"/>
      <c r="AZ459" s="12" t="str">
        <f t="shared" si="199"/>
        <v/>
      </c>
      <c r="BA459" s="12" t="str">
        <f t="shared" si="184"/>
        <v/>
      </c>
      <c r="BB459" s="12" t="str">
        <f t="shared" si="185"/>
        <v/>
      </c>
      <c r="BC459" s="12" t="str">
        <f t="shared" si="186"/>
        <v/>
      </c>
      <c r="BD459" s="12" t="str">
        <f t="shared" si="187"/>
        <v/>
      </c>
      <c r="BE459" s="12" t="str">
        <f t="shared" si="188"/>
        <v/>
      </c>
      <c r="BF459" s="12" t="str">
        <f>_xlfn.IFNA(VLOOKUP(Y459,对应表!$Z:$AA,2,FALSE)&amp;Z459,"")</f>
        <v>HP:3281</v>
      </c>
      <c r="BG459" s="12" t="str">
        <f>_xlfn.IFNA(VLOOKUP(AA459,对应表!$Z:$AA,2,FALSE)&amp;AB459,"")</f>
        <v/>
      </c>
      <c r="BH459" s="12" t="str">
        <f>_xlfn.IFNA(VLOOKUP(AC459,对应表!$Z:$AA,2,FALSE)&amp;AD459,"")</f>
        <v/>
      </c>
      <c r="BI459" s="12" t="str">
        <f>_xlfn.IFNA(VLOOKUP(AE459,对应表!$Z:$AA,2,FALSE)&amp;AF459,"")</f>
        <v/>
      </c>
      <c r="BJ459" s="12" t="str">
        <f>_xlfn.IFNA(VLOOKUP(AG459,对应表!$Z:$AA,2,FALSE)&amp;AH459,"")</f>
        <v/>
      </c>
      <c r="BL459">
        <f t="shared" si="201"/>
        <v>3281</v>
      </c>
      <c r="BM459" t="str">
        <f t="shared" si="202"/>
        <v/>
      </c>
    </row>
    <row r="460" spans="8:65" x14ac:dyDescent="0.15">
      <c r="H460" t="s">
        <v>142</v>
      </c>
      <c r="I460">
        <v>1</v>
      </c>
      <c r="J460">
        <v>0.1</v>
      </c>
      <c r="K460" t="str">
        <f t="shared" ref="K460:K519" si="203">R460</f>
        <v>被动祝福中lv1</v>
      </c>
      <c r="L460" s="6" t="str">
        <f>Q460&amp;":"&amp;M460&amp;":"&amp;VLOOKUP(N460,对应表!B:C,2,FALSE)&amp;":"&amp;IF(buff!O460="",0,O460)</f>
        <v>20321:100:3:9</v>
      </c>
      <c r="M460">
        <v>100</v>
      </c>
      <c r="N460" s="1" t="s">
        <v>122</v>
      </c>
      <c r="O460">
        <v>9</v>
      </c>
      <c r="Q460">
        <v>20321</v>
      </c>
      <c r="R460" s="4" t="s">
        <v>974</v>
      </c>
      <c r="S460" s="4" t="str">
        <f t="shared" si="200"/>
        <v>被动祝福中lv1</v>
      </c>
      <c r="T460" t="s">
        <v>307</v>
      </c>
      <c r="Y460" t="s">
        <v>1223</v>
      </c>
      <c r="Z460">
        <f>INT(VLOOKUP($I460,角色属性概况!$I:$N,VLOOKUP($H460,对应表!$AD:$AE,2,FALSE),FALSE)*$J460)</f>
        <v>60</v>
      </c>
      <c r="AI460" s="12" t="str">
        <f t="shared" ref="AI460:AI519" si="204">IF(BF460="","",BF460)&amp;IF(BG460="","","|"&amp;BG460)&amp;IF(BH460="","","|"&amp;BH460)&amp;IF(BI460="","","|"&amp;BI460)&amp;IF(BJ460="","","|"&amp;BJ460)</f>
        <v>HP:60</v>
      </c>
      <c r="AR460">
        <v>999</v>
      </c>
      <c r="AU460" s="4"/>
      <c r="AV460" s="4"/>
      <c r="AW460" s="4"/>
      <c r="AX460" s="4"/>
      <c r="AZ460" s="12" t="str">
        <f t="shared" ref="AZ460:AZ519" si="205">IF(BA460="","",BA460)&amp;IF(BB460="","","|"&amp;BB460)&amp;IF(BC460="","","|"&amp;BC460)&amp;IF(BD460="","","|"&amp;BD460)&amp;IF(BE460="","","|"&amp;BE460)</f>
        <v/>
      </c>
      <c r="BA460" s="12" t="str">
        <f t="shared" ref="BA460:BA523" si="206">IF(_xlfn.IFNA(VLOOKUP(AU460,$K:$L,2,FALSE),"")=0,"",_xlfn.IFNA(VLOOKUP(AU460,$K:$L,2,FALSE),""))</f>
        <v/>
      </c>
      <c r="BB460" s="12" t="str">
        <f t="shared" ref="BB460:BB523" si="207">IF(_xlfn.IFNA(VLOOKUP(AV460,$K:$L,2,FALSE),"")=0,"",_xlfn.IFNA(VLOOKUP(AV460,$K:$L,2,FALSE),""))</f>
        <v/>
      </c>
      <c r="BC460" s="12" t="str">
        <f t="shared" ref="BC460:BC523" si="208">IF(_xlfn.IFNA(VLOOKUP(AW460,$K:$L,2,FALSE),"")=0,"",_xlfn.IFNA(VLOOKUP(AW460,$K:$L,2,FALSE),""))</f>
        <v/>
      </c>
      <c r="BD460" s="12" t="str">
        <f t="shared" ref="BD460:BD523" si="209">IF(_xlfn.IFNA(VLOOKUP(AX460,$K:$L,2,FALSE),"")=0,"",_xlfn.IFNA(VLOOKUP(AX460,$K:$L,2,FALSE),""))</f>
        <v/>
      </c>
      <c r="BE460" s="12" t="str">
        <f t="shared" ref="BE460:BE523" si="210">IF(_xlfn.IFNA(VLOOKUP(AY460,$K:$L,2,FALSE),"")=0,"",_xlfn.IFNA(VLOOKUP(AY460,$K:$L,2,FALSE),""))</f>
        <v/>
      </c>
      <c r="BF460" s="12" t="str">
        <f>_xlfn.IFNA(VLOOKUP(Y460,对应表!$Z:$AA,2,FALSE)&amp;Z460,"")</f>
        <v>HP:60</v>
      </c>
      <c r="BG460" s="12" t="str">
        <f>_xlfn.IFNA(VLOOKUP(AA460,对应表!$Z:$AA,2,FALSE)&amp;AB460,"")</f>
        <v/>
      </c>
      <c r="BH460" s="12" t="str">
        <f>_xlfn.IFNA(VLOOKUP(AC460,对应表!$Z:$AA,2,FALSE)&amp;AD460,"")</f>
        <v/>
      </c>
      <c r="BI460" s="12" t="str">
        <f>_xlfn.IFNA(VLOOKUP(AE460,对应表!$Z:$AA,2,FALSE)&amp;AF460,"")</f>
        <v/>
      </c>
      <c r="BJ460" s="12" t="str">
        <f>_xlfn.IFNA(VLOOKUP(AG460,对应表!$Z:$AA,2,FALSE)&amp;AH460,"")</f>
        <v/>
      </c>
      <c r="BL460">
        <f t="shared" si="201"/>
        <v>60</v>
      </c>
      <c r="BM460" t="str">
        <f t="shared" si="202"/>
        <v/>
      </c>
    </row>
    <row r="461" spans="8:65" x14ac:dyDescent="0.15">
      <c r="H461" t="s">
        <v>142</v>
      </c>
      <c r="I461">
        <v>2</v>
      </c>
      <c r="J461">
        <v>0.1</v>
      </c>
      <c r="K461" t="str">
        <f t="shared" si="203"/>
        <v>被动祝福中lv2</v>
      </c>
      <c r="L461" s="6" t="str">
        <f>Q461&amp;":"&amp;M461&amp;":"&amp;VLOOKUP(N461,对应表!B:C,2,FALSE)&amp;":"&amp;IF(buff!O461="",0,O461)</f>
        <v>20322:100:3:9</v>
      </c>
      <c r="M461">
        <v>100</v>
      </c>
      <c r="N461" s="1" t="s">
        <v>122</v>
      </c>
      <c r="O461">
        <v>9</v>
      </c>
      <c r="Q461">
        <v>20322</v>
      </c>
      <c r="R461" s="4" t="s">
        <v>975</v>
      </c>
      <c r="S461" s="4" t="str">
        <f t="shared" si="200"/>
        <v>被动祝福中lv2</v>
      </c>
      <c r="T461" t="s">
        <v>307</v>
      </c>
      <c r="Y461" t="s">
        <v>1223</v>
      </c>
      <c r="Z461">
        <f>INT(VLOOKUP($I461,角色属性概况!$I:$N,VLOOKUP($H461,对应表!$AD:$AE,2,FALSE),FALSE)*$J461)</f>
        <v>89</v>
      </c>
      <c r="AI461" s="12" t="str">
        <f t="shared" si="204"/>
        <v>HP:89</v>
      </c>
      <c r="AR461">
        <v>999</v>
      </c>
      <c r="AU461" s="4"/>
      <c r="AV461" s="4"/>
      <c r="AW461" s="4"/>
      <c r="AX461" s="4"/>
      <c r="AZ461" s="12" t="str">
        <f t="shared" si="205"/>
        <v/>
      </c>
      <c r="BA461" s="12" t="str">
        <f t="shared" si="206"/>
        <v/>
      </c>
      <c r="BB461" s="12" t="str">
        <f t="shared" si="207"/>
        <v/>
      </c>
      <c r="BC461" s="12" t="str">
        <f t="shared" si="208"/>
        <v/>
      </c>
      <c r="BD461" s="12" t="str">
        <f t="shared" si="209"/>
        <v/>
      </c>
      <c r="BE461" s="12" t="str">
        <f t="shared" si="210"/>
        <v/>
      </c>
      <c r="BF461" s="12" t="str">
        <f>_xlfn.IFNA(VLOOKUP(Y461,对应表!$Z:$AA,2,FALSE)&amp;Z461,"")</f>
        <v>HP:89</v>
      </c>
      <c r="BG461" s="12" t="str">
        <f>_xlfn.IFNA(VLOOKUP(AA461,对应表!$Z:$AA,2,FALSE)&amp;AB461,"")</f>
        <v/>
      </c>
      <c r="BH461" s="12" t="str">
        <f>_xlfn.IFNA(VLOOKUP(AC461,对应表!$Z:$AA,2,FALSE)&amp;AD461,"")</f>
        <v/>
      </c>
      <c r="BI461" s="12" t="str">
        <f>_xlfn.IFNA(VLOOKUP(AE461,对应表!$Z:$AA,2,FALSE)&amp;AF461,"")</f>
        <v/>
      </c>
      <c r="BJ461" s="12" t="str">
        <f>_xlfn.IFNA(VLOOKUP(AG461,对应表!$Z:$AA,2,FALSE)&amp;AH461,"")</f>
        <v/>
      </c>
      <c r="BL461">
        <f t="shared" si="201"/>
        <v>89</v>
      </c>
      <c r="BM461" t="str">
        <f t="shared" si="202"/>
        <v/>
      </c>
    </row>
    <row r="462" spans="8:65" x14ac:dyDescent="0.15">
      <c r="H462" t="s">
        <v>142</v>
      </c>
      <c r="I462">
        <v>3</v>
      </c>
      <c r="J462">
        <v>0.1</v>
      </c>
      <c r="K462" t="str">
        <f t="shared" si="203"/>
        <v>被动祝福中lv3</v>
      </c>
      <c r="L462" s="6" t="str">
        <f>Q462&amp;":"&amp;M462&amp;":"&amp;VLOOKUP(N462,对应表!B:C,2,FALSE)&amp;":"&amp;IF(buff!O462="",0,O462)</f>
        <v>20323:100:3:9</v>
      </c>
      <c r="M462">
        <v>100</v>
      </c>
      <c r="N462" s="1" t="s">
        <v>122</v>
      </c>
      <c r="O462">
        <v>9</v>
      </c>
      <c r="Q462">
        <v>20323</v>
      </c>
      <c r="R462" s="4" t="s">
        <v>976</v>
      </c>
      <c r="S462" s="4" t="str">
        <f t="shared" si="200"/>
        <v>被动祝福中lv3</v>
      </c>
      <c r="T462" t="s">
        <v>307</v>
      </c>
      <c r="Y462" t="s">
        <v>1223</v>
      </c>
      <c r="Z462">
        <f>INT(VLOOKUP($I462,角色属性概况!$I:$N,VLOOKUP($H462,对应表!$AD:$AE,2,FALSE),FALSE)*$J462)</f>
        <v>118</v>
      </c>
      <c r="AI462" s="12" t="str">
        <f t="shared" si="204"/>
        <v>HP:118</v>
      </c>
      <c r="AR462">
        <v>999</v>
      </c>
      <c r="AU462" s="4"/>
      <c r="AV462" s="4"/>
      <c r="AW462" s="4"/>
      <c r="AX462" s="4"/>
      <c r="AZ462" s="12" t="str">
        <f t="shared" si="205"/>
        <v/>
      </c>
      <c r="BA462" s="12" t="str">
        <f t="shared" si="206"/>
        <v/>
      </c>
      <c r="BB462" s="12" t="str">
        <f t="shared" si="207"/>
        <v/>
      </c>
      <c r="BC462" s="12" t="str">
        <f t="shared" si="208"/>
        <v/>
      </c>
      <c r="BD462" s="12" t="str">
        <f t="shared" si="209"/>
        <v/>
      </c>
      <c r="BE462" s="12" t="str">
        <f t="shared" si="210"/>
        <v/>
      </c>
      <c r="BF462" s="12" t="str">
        <f>_xlfn.IFNA(VLOOKUP(Y462,对应表!$Z:$AA,2,FALSE)&amp;Z462,"")</f>
        <v>HP:118</v>
      </c>
      <c r="BG462" s="12" t="str">
        <f>_xlfn.IFNA(VLOOKUP(AA462,对应表!$Z:$AA,2,FALSE)&amp;AB462,"")</f>
        <v/>
      </c>
      <c r="BH462" s="12" t="str">
        <f>_xlfn.IFNA(VLOOKUP(AC462,对应表!$Z:$AA,2,FALSE)&amp;AD462,"")</f>
        <v/>
      </c>
      <c r="BI462" s="12" t="str">
        <f>_xlfn.IFNA(VLOOKUP(AE462,对应表!$Z:$AA,2,FALSE)&amp;AF462,"")</f>
        <v/>
      </c>
      <c r="BJ462" s="12" t="str">
        <f>_xlfn.IFNA(VLOOKUP(AG462,对应表!$Z:$AA,2,FALSE)&amp;AH462,"")</f>
        <v/>
      </c>
      <c r="BL462">
        <f t="shared" si="201"/>
        <v>118</v>
      </c>
      <c r="BM462" t="str">
        <f t="shared" si="202"/>
        <v/>
      </c>
    </row>
    <row r="463" spans="8:65" x14ac:dyDescent="0.15">
      <c r="H463" t="s">
        <v>142</v>
      </c>
      <c r="I463">
        <v>4</v>
      </c>
      <c r="J463">
        <v>0.1</v>
      </c>
      <c r="K463" t="str">
        <f t="shared" si="203"/>
        <v>被动祝福中lv4</v>
      </c>
      <c r="L463" s="6" t="str">
        <f>Q463&amp;":"&amp;M463&amp;":"&amp;VLOOKUP(N463,对应表!B:C,2,FALSE)&amp;":"&amp;IF(buff!O463="",0,O463)</f>
        <v>20324:100:3:9</v>
      </c>
      <c r="M463">
        <v>100</v>
      </c>
      <c r="N463" s="1" t="s">
        <v>122</v>
      </c>
      <c r="O463">
        <v>9</v>
      </c>
      <c r="Q463">
        <v>20324</v>
      </c>
      <c r="R463" s="4" t="s">
        <v>977</v>
      </c>
      <c r="S463" s="4" t="str">
        <f t="shared" si="200"/>
        <v>被动祝福中lv4</v>
      </c>
      <c r="T463" t="s">
        <v>307</v>
      </c>
      <c r="Y463" t="s">
        <v>1223</v>
      </c>
      <c r="Z463">
        <f>INT(VLOOKUP($I463,角色属性概况!$I:$N,VLOOKUP($H463,对应表!$AD:$AE,2,FALSE),FALSE)*$J463)</f>
        <v>147</v>
      </c>
      <c r="AI463" s="12" t="str">
        <f t="shared" si="204"/>
        <v>HP:147</v>
      </c>
      <c r="AR463">
        <v>999</v>
      </c>
      <c r="AU463" s="4"/>
      <c r="AV463" s="4"/>
      <c r="AW463" s="4"/>
      <c r="AX463" s="4"/>
      <c r="AZ463" s="12" t="str">
        <f t="shared" si="205"/>
        <v/>
      </c>
      <c r="BA463" s="12" t="str">
        <f t="shared" si="206"/>
        <v/>
      </c>
      <c r="BB463" s="12" t="str">
        <f t="shared" si="207"/>
        <v/>
      </c>
      <c r="BC463" s="12" t="str">
        <f t="shared" si="208"/>
        <v/>
      </c>
      <c r="BD463" s="12" t="str">
        <f t="shared" si="209"/>
        <v/>
      </c>
      <c r="BE463" s="12" t="str">
        <f t="shared" si="210"/>
        <v/>
      </c>
      <c r="BF463" s="12" t="str">
        <f>_xlfn.IFNA(VLOOKUP(Y463,对应表!$Z:$AA,2,FALSE)&amp;Z463,"")</f>
        <v>HP:147</v>
      </c>
      <c r="BG463" s="12" t="str">
        <f>_xlfn.IFNA(VLOOKUP(AA463,对应表!$Z:$AA,2,FALSE)&amp;AB463,"")</f>
        <v/>
      </c>
      <c r="BH463" s="12" t="str">
        <f>_xlfn.IFNA(VLOOKUP(AC463,对应表!$Z:$AA,2,FALSE)&amp;AD463,"")</f>
        <v/>
      </c>
      <c r="BI463" s="12" t="str">
        <f>_xlfn.IFNA(VLOOKUP(AE463,对应表!$Z:$AA,2,FALSE)&amp;AF463,"")</f>
        <v/>
      </c>
      <c r="BJ463" s="12" t="str">
        <f>_xlfn.IFNA(VLOOKUP(AG463,对应表!$Z:$AA,2,FALSE)&amp;AH463,"")</f>
        <v/>
      </c>
      <c r="BL463">
        <f t="shared" si="201"/>
        <v>147</v>
      </c>
      <c r="BM463" t="str">
        <f t="shared" si="202"/>
        <v/>
      </c>
    </row>
    <row r="464" spans="8:65" x14ac:dyDescent="0.15">
      <c r="H464" t="s">
        <v>142</v>
      </c>
      <c r="I464">
        <v>5</v>
      </c>
      <c r="J464">
        <v>0.1</v>
      </c>
      <c r="K464" t="str">
        <f t="shared" si="203"/>
        <v>被动祝福中lv5</v>
      </c>
      <c r="L464" s="6" t="str">
        <f>Q464&amp;":"&amp;M464&amp;":"&amp;VLOOKUP(N464,对应表!B:C,2,FALSE)&amp;":"&amp;IF(buff!O464="",0,O464)</f>
        <v>20325:100:3:9</v>
      </c>
      <c r="M464">
        <v>100</v>
      </c>
      <c r="N464" s="1" t="s">
        <v>122</v>
      </c>
      <c r="O464">
        <v>9</v>
      </c>
      <c r="Q464">
        <v>20325</v>
      </c>
      <c r="R464" s="4" t="s">
        <v>978</v>
      </c>
      <c r="S464" s="4" t="str">
        <f t="shared" si="200"/>
        <v>被动祝福中lv5</v>
      </c>
      <c r="T464" t="s">
        <v>307</v>
      </c>
      <c r="Y464" t="s">
        <v>1223</v>
      </c>
      <c r="Z464">
        <f>INT(VLOOKUP($I464,角色属性概况!$I:$N,VLOOKUP($H464,对应表!$AD:$AE,2,FALSE),FALSE)*$J464)</f>
        <v>180</v>
      </c>
      <c r="AI464" s="12" t="str">
        <f t="shared" si="204"/>
        <v>HP:180</v>
      </c>
      <c r="AR464">
        <v>999</v>
      </c>
      <c r="AU464" s="4"/>
      <c r="AV464" s="4"/>
      <c r="AW464" s="4"/>
      <c r="AX464" s="4"/>
      <c r="AZ464" s="12" t="str">
        <f t="shared" si="205"/>
        <v/>
      </c>
      <c r="BA464" s="12" t="str">
        <f t="shared" si="206"/>
        <v/>
      </c>
      <c r="BB464" s="12" t="str">
        <f t="shared" si="207"/>
        <v/>
      </c>
      <c r="BC464" s="12" t="str">
        <f t="shared" si="208"/>
        <v/>
      </c>
      <c r="BD464" s="12" t="str">
        <f t="shared" si="209"/>
        <v/>
      </c>
      <c r="BE464" s="12" t="str">
        <f t="shared" si="210"/>
        <v/>
      </c>
      <c r="BF464" s="12" t="str">
        <f>_xlfn.IFNA(VLOOKUP(Y464,对应表!$Z:$AA,2,FALSE)&amp;Z464,"")</f>
        <v>HP:180</v>
      </c>
      <c r="BG464" s="12" t="str">
        <f>_xlfn.IFNA(VLOOKUP(AA464,对应表!$Z:$AA,2,FALSE)&amp;AB464,"")</f>
        <v/>
      </c>
      <c r="BH464" s="12" t="str">
        <f>_xlfn.IFNA(VLOOKUP(AC464,对应表!$Z:$AA,2,FALSE)&amp;AD464,"")</f>
        <v/>
      </c>
      <c r="BI464" s="12" t="str">
        <f>_xlfn.IFNA(VLOOKUP(AE464,对应表!$Z:$AA,2,FALSE)&amp;AF464,"")</f>
        <v/>
      </c>
      <c r="BJ464" s="12" t="str">
        <f>_xlfn.IFNA(VLOOKUP(AG464,对应表!$Z:$AA,2,FALSE)&amp;AH464,"")</f>
        <v/>
      </c>
      <c r="BL464">
        <f t="shared" si="201"/>
        <v>180</v>
      </c>
      <c r="BM464" t="str">
        <f t="shared" si="202"/>
        <v/>
      </c>
    </row>
    <row r="465" spans="8:65" x14ac:dyDescent="0.15">
      <c r="H465" t="s">
        <v>142</v>
      </c>
      <c r="I465">
        <v>6</v>
      </c>
      <c r="J465">
        <v>0.1</v>
      </c>
      <c r="K465" t="str">
        <f t="shared" si="203"/>
        <v>被动祝福中lv6</v>
      </c>
      <c r="L465" s="6" t="str">
        <f>Q465&amp;":"&amp;M465&amp;":"&amp;VLOOKUP(N465,对应表!B:C,2,FALSE)&amp;":"&amp;IF(buff!O465="",0,O465)</f>
        <v>20326:100:3:9</v>
      </c>
      <c r="M465">
        <v>100</v>
      </c>
      <c r="N465" s="1" t="s">
        <v>122</v>
      </c>
      <c r="O465">
        <v>9</v>
      </c>
      <c r="Q465">
        <v>20326</v>
      </c>
      <c r="R465" s="4" t="s">
        <v>979</v>
      </c>
      <c r="S465" s="4" t="str">
        <f t="shared" si="200"/>
        <v>被动祝福中lv6</v>
      </c>
      <c r="T465" t="s">
        <v>307</v>
      </c>
      <c r="Y465" t="s">
        <v>1223</v>
      </c>
      <c r="Z465">
        <f>INT(VLOOKUP($I465,角色属性概况!$I:$N,VLOOKUP($H465,对应表!$AD:$AE,2,FALSE),FALSE)*$J465)</f>
        <v>222</v>
      </c>
      <c r="AI465" s="12" t="str">
        <f t="shared" si="204"/>
        <v>HP:222</v>
      </c>
      <c r="AR465">
        <v>999</v>
      </c>
      <c r="AU465" s="4"/>
      <c r="AV465" s="4"/>
      <c r="AW465" s="4"/>
      <c r="AX465" s="4"/>
      <c r="AZ465" s="12" t="str">
        <f t="shared" si="205"/>
        <v/>
      </c>
      <c r="BA465" s="12" t="str">
        <f t="shared" si="206"/>
        <v/>
      </c>
      <c r="BB465" s="12" t="str">
        <f t="shared" si="207"/>
        <v/>
      </c>
      <c r="BC465" s="12" t="str">
        <f t="shared" si="208"/>
        <v/>
      </c>
      <c r="BD465" s="12" t="str">
        <f t="shared" si="209"/>
        <v/>
      </c>
      <c r="BE465" s="12" t="str">
        <f t="shared" si="210"/>
        <v/>
      </c>
      <c r="BF465" s="12" t="str">
        <f>_xlfn.IFNA(VLOOKUP(Y465,对应表!$Z:$AA,2,FALSE)&amp;Z465,"")</f>
        <v>HP:222</v>
      </c>
      <c r="BG465" s="12" t="str">
        <f>_xlfn.IFNA(VLOOKUP(AA465,对应表!$Z:$AA,2,FALSE)&amp;AB465,"")</f>
        <v/>
      </c>
      <c r="BH465" s="12" t="str">
        <f>_xlfn.IFNA(VLOOKUP(AC465,对应表!$Z:$AA,2,FALSE)&amp;AD465,"")</f>
        <v/>
      </c>
      <c r="BI465" s="12" t="str">
        <f>_xlfn.IFNA(VLOOKUP(AE465,对应表!$Z:$AA,2,FALSE)&amp;AF465,"")</f>
        <v/>
      </c>
      <c r="BJ465" s="12" t="str">
        <f>_xlfn.IFNA(VLOOKUP(AG465,对应表!$Z:$AA,2,FALSE)&amp;AH465,"")</f>
        <v/>
      </c>
      <c r="BL465">
        <f t="shared" si="201"/>
        <v>222</v>
      </c>
      <c r="BM465" t="str">
        <f t="shared" si="202"/>
        <v/>
      </c>
    </row>
    <row r="466" spans="8:65" x14ac:dyDescent="0.15">
      <c r="H466" t="s">
        <v>142</v>
      </c>
      <c r="I466">
        <v>7</v>
      </c>
      <c r="J466">
        <v>0.1</v>
      </c>
      <c r="K466" t="str">
        <f t="shared" si="203"/>
        <v>被动祝福中lv7</v>
      </c>
      <c r="L466" s="6" t="str">
        <f>Q466&amp;":"&amp;M466&amp;":"&amp;VLOOKUP(N466,对应表!B:C,2,FALSE)&amp;":"&amp;IF(buff!O466="",0,O466)</f>
        <v>20327:100:3:9</v>
      </c>
      <c r="M466">
        <v>100</v>
      </c>
      <c r="N466" s="1" t="s">
        <v>122</v>
      </c>
      <c r="O466">
        <v>9</v>
      </c>
      <c r="Q466">
        <v>20327</v>
      </c>
      <c r="R466" s="4" t="s">
        <v>980</v>
      </c>
      <c r="S466" s="4" t="str">
        <f t="shared" si="200"/>
        <v>被动祝福中lv7</v>
      </c>
      <c r="T466" t="s">
        <v>307</v>
      </c>
      <c r="Y466" t="s">
        <v>1223</v>
      </c>
      <c r="Z466">
        <f>INT(VLOOKUP($I466,角色属性概况!$I:$N,VLOOKUP($H466,对应表!$AD:$AE,2,FALSE),FALSE)*$J466)</f>
        <v>274</v>
      </c>
      <c r="AI466" s="12" t="str">
        <f t="shared" si="204"/>
        <v>HP:274</v>
      </c>
      <c r="AR466">
        <v>999</v>
      </c>
      <c r="AU466" s="4"/>
      <c r="AV466" s="4"/>
      <c r="AW466" s="4"/>
      <c r="AX466" s="4"/>
      <c r="AZ466" s="12" t="str">
        <f t="shared" si="205"/>
        <v/>
      </c>
      <c r="BA466" s="12" t="str">
        <f t="shared" si="206"/>
        <v/>
      </c>
      <c r="BB466" s="12" t="str">
        <f t="shared" si="207"/>
        <v/>
      </c>
      <c r="BC466" s="12" t="str">
        <f t="shared" si="208"/>
        <v/>
      </c>
      <c r="BD466" s="12" t="str">
        <f t="shared" si="209"/>
        <v/>
      </c>
      <c r="BE466" s="12" t="str">
        <f t="shared" si="210"/>
        <v/>
      </c>
      <c r="BF466" s="12" t="str">
        <f>_xlfn.IFNA(VLOOKUP(Y466,对应表!$Z:$AA,2,FALSE)&amp;Z466,"")</f>
        <v>HP:274</v>
      </c>
      <c r="BG466" s="12" t="str">
        <f>_xlfn.IFNA(VLOOKUP(AA466,对应表!$Z:$AA,2,FALSE)&amp;AB466,"")</f>
        <v/>
      </c>
      <c r="BH466" s="12" t="str">
        <f>_xlfn.IFNA(VLOOKUP(AC466,对应表!$Z:$AA,2,FALSE)&amp;AD466,"")</f>
        <v/>
      </c>
      <c r="BI466" s="12" t="str">
        <f>_xlfn.IFNA(VLOOKUP(AE466,对应表!$Z:$AA,2,FALSE)&amp;AF466,"")</f>
        <v/>
      </c>
      <c r="BJ466" s="12" t="str">
        <f>_xlfn.IFNA(VLOOKUP(AG466,对应表!$Z:$AA,2,FALSE)&amp;AH466,"")</f>
        <v/>
      </c>
      <c r="BL466">
        <f t="shared" si="201"/>
        <v>274</v>
      </c>
      <c r="BM466" t="str">
        <f t="shared" si="202"/>
        <v/>
      </c>
    </row>
    <row r="467" spans="8:65" x14ac:dyDescent="0.15">
      <c r="H467" t="s">
        <v>142</v>
      </c>
      <c r="I467">
        <v>8</v>
      </c>
      <c r="J467">
        <v>0.1</v>
      </c>
      <c r="K467" t="str">
        <f t="shared" si="203"/>
        <v>被动祝福中lv8</v>
      </c>
      <c r="L467" s="6" t="str">
        <f>Q467&amp;":"&amp;M467&amp;":"&amp;VLOOKUP(N467,对应表!B:C,2,FALSE)&amp;":"&amp;IF(buff!O467="",0,O467)</f>
        <v>20328:100:3:9</v>
      </c>
      <c r="M467">
        <v>100</v>
      </c>
      <c r="N467" s="1" t="s">
        <v>122</v>
      </c>
      <c r="O467">
        <v>9</v>
      </c>
      <c r="Q467">
        <v>20328</v>
      </c>
      <c r="R467" s="4" t="s">
        <v>981</v>
      </c>
      <c r="S467" s="4" t="str">
        <f t="shared" si="200"/>
        <v>被动祝福中lv8</v>
      </c>
      <c r="T467" t="s">
        <v>307</v>
      </c>
      <c r="Y467" t="s">
        <v>1223</v>
      </c>
      <c r="Z467">
        <f>INT(VLOOKUP($I467,角色属性概况!$I:$N,VLOOKUP($H467,对应表!$AD:$AE,2,FALSE),FALSE)*$J467)</f>
        <v>337</v>
      </c>
      <c r="AI467" s="12" t="str">
        <f t="shared" si="204"/>
        <v>HP:337</v>
      </c>
      <c r="AR467">
        <v>999</v>
      </c>
      <c r="AU467" s="4"/>
      <c r="AV467" s="4"/>
      <c r="AW467" s="4"/>
      <c r="AX467" s="4"/>
      <c r="AZ467" s="12" t="str">
        <f t="shared" si="205"/>
        <v/>
      </c>
      <c r="BA467" s="12" t="str">
        <f t="shared" si="206"/>
        <v/>
      </c>
      <c r="BB467" s="12" t="str">
        <f t="shared" si="207"/>
        <v/>
      </c>
      <c r="BC467" s="12" t="str">
        <f t="shared" si="208"/>
        <v/>
      </c>
      <c r="BD467" s="12" t="str">
        <f t="shared" si="209"/>
        <v/>
      </c>
      <c r="BE467" s="12" t="str">
        <f t="shared" si="210"/>
        <v/>
      </c>
      <c r="BF467" s="12" t="str">
        <f>_xlfn.IFNA(VLOOKUP(Y467,对应表!$Z:$AA,2,FALSE)&amp;Z467,"")</f>
        <v>HP:337</v>
      </c>
      <c r="BG467" s="12" t="str">
        <f>_xlfn.IFNA(VLOOKUP(AA467,对应表!$Z:$AA,2,FALSE)&amp;AB467,"")</f>
        <v/>
      </c>
      <c r="BH467" s="12" t="str">
        <f>_xlfn.IFNA(VLOOKUP(AC467,对应表!$Z:$AA,2,FALSE)&amp;AD467,"")</f>
        <v/>
      </c>
      <c r="BI467" s="12" t="str">
        <f>_xlfn.IFNA(VLOOKUP(AE467,对应表!$Z:$AA,2,FALSE)&amp;AF467,"")</f>
        <v/>
      </c>
      <c r="BJ467" s="12" t="str">
        <f>_xlfn.IFNA(VLOOKUP(AG467,对应表!$Z:$AA,2,FALSE)&amp;AH467,"")</f>
        <v/>
      </c>
      <c r="BL467">
        <f t="shared" si="201"/>
        <v>337</v>
      </c>
      <c r="BM467" t="str">
        <f t="shared" si="202"/>
        <v/>
      </c>
    </row>
    <row r="468" spans="8:65" x14ac:dyDescent="0.15">
      <c r="H468" t="s">
        <v>142</v>
      </c>
      <c r="I468">
        <v>9</v>
      </c>
      <c r="J468">
        <v>0.1</v>
      </c>
      <c r="K468" t="str">
        <f t="shared" si="203"/>
        <v>被动祝福中lv9</v>
      </c>
      <c r="L468" s="6" t="str">
        <f>Q468&amp;":"&amp;M468&amp;":"&amp;VLOOKUP(N468,对应表!B:C,2,FALSE)&amp;":"&amp;IF(buff!O468="",0,O468)</f>
        <v>20329:100:3:9</v>
      </c>
      <c r="M468">
        <v>100</v>
      </c>
      <c r="N468" s="1" t="s">
        <v>122</v>
      </c>
      <c r="O468">
        <v>9</v>
      </c>
      <c r="Q468">
        <v>20329</v>
      </c>
      <c r="R468" s="4" t="s">
        <v>982</v>
      </c>
      <c r="S468" s="4" t="str">
        <f t="shared" si="200"/>
        <v>被动祝福中lv9</v>
      </c>
      <c r="T468" t="s">
        <v>307</v>
      </c>
      <c r="Y468" t="s">
        <v>1223</v>
      </c>
      <c r="Z468">
        <f>INT(VLOOKUP($I468,角色属性概况!$I:$N,VLOOKUP($H468,对应表!$AD:$AE,2,FALSE),FALSE)*$J468)</f>
        <v>416</v>
      </c>
      <c r="AI468" s="12" t="str">
        <f t="shared" si="204"/>
        <v>HP:416</v>
      </c>
      <c r="AR468">
        <v>999</v>
      </c>
      <c r="AU468" s="4"/>
      <c r="AV468" s="4"/>
      <c r="AW468" s="4"/>
      <c r="AX468" s="4"/>
      <c r="AZ468" s="12" t="str">
        <f t="shared" si="205"/>
        <v/>
      </c>
      <c r="BA468" s="12" t="str">
        <f t="shared" si="206"/>
        <v/>
      </c>
      <c r="BB468" s="12" t="str">
        <f t="shared" si="207"/>
        <v/>
      </c>
      <c r="BC468" s="12" t="str">
        <f t="shared" si="208"/>
        <v/>
      </c>
      <c r="BD468" s="12" t="str">
        <f t="shared" si="209"/>
        <v/>
      </c>
      <c r="BE468" s="12" t="str">
        <f t="shared" si="210"/>
        <v/>
      </c>
      <c r="BF468" s="12" t="str">
        <f>_xlfn.IFNA(VLOOKUP(Y468,对应表!$Z:$AA,2,FALSE)&amp;Z468,"")</f>
        <v>HP:416</v>
      </c>
      <c r="BG468" s="12" t="str">
        <f>_xlfn.IFNA(VLOOKUP(AA468,对应表!$Z:$AA,2,FALSE)&amp;AB468,"")</f>
        <v/>
      </c>
      <c r="BH468" s="12" t="str">
        <f>_xlfn.IFNA(VLOOKUP(AC468,对应表!$Z:$AA,2,FALSE)&amp;AD468,"")</f>
        <v/>
      </c>
      <c r="BI468" s="12" t="str">
        <f>_xlfn.IFNA(VLOOKUP(AE468,对应表!$Z:$AA,2,FALSE)&amp;AF468,"")</f>
        <v/>
      </c>
      <c r="BJ468" s="12" t="str">
        <f>_xlfn.IFNA(VLOOKUP(AG468,对应表!$Z:$AA,2,FALSE)&amp;AH468,"")</f>
        <v/>
      </c>
      <c r="BL468">
        <f t="shared" si="201"/>
        <v>416</v>
      </c>
      <c r="BM468" t="str">
        <f t="shared" si="202"/>
        <v/>
      </c>
    </row>
    <row r="469" spans="8:65" x14ac:dyDescent="0.15">
      <c r="H469" t="s">
        <v>142</v>
      </c>
      <c r="I469">
        <v>10</v>
      </c>
      <c r="J469">
        <v>0.1</v>
      </c>
      <c r="K469" t="str">
        <f t="shared" si="203"/>
        <v>被动祝福中lv10</v>
      </c>
      <c r="L469" s="6" t="str">
        <f>Q469&amp;":"&amp;M469&amp;":"&amp;VLOOKUP(N469,对应表!B:C,2,FALSE)&amp;":"&amp;IF(buff!O469="",0,O469)</f>
        <v>20330:100:3:9</v>
      </c>
      <c r="M469">
        <v>100</v>
      </c>
      <c r="N469" s="1" t="s">
        <v>122</v>
      </c>
      <c r="O469">
        <v>9</v>
      </c>
      <c r="Q469">
        <v>20330</v>
      </c>
      <c r="R469" s="4" t="s">
        <v>983</v>
      </c>
      <c r="S469" s="4" t="str">
        <f t="shared" si="200"/>
        <v>被动祝福中lv10</v>
      </c>
      <c r="T469" t="s">
        <v>307</v>
      </c>
      <c r="Y469" t="s">
        <v>1223</v>
      </c>
      <c r="Z469">
        <f>INT(VLOOKUP($I469,角色属性概况!$I:$N,VLOOKUP($H469,对应表!$AD:$AE,2,FALSE),FALSE)*$J469)</f>
        <v>512</v>
      </c>
      <c r="AI469" s="12" t="str">
        <f t="shared" si="204"/>
        <v>HP:512</v>
      </c>
      <c r="AR469">
        <v>999</v>
      </c>
      <c r="AU469" s="4"/>
      <c r="AV469" s="4"/>
      <c r="AW469" s="4"/>
      <c r="AX469" s="4"/>
      <c r="AZ469" s="12" t="str">
        <f t="shared" si="205"/>
        <v/>
      </c>
      <c r="BA469" s="12" t="str">
        <f t="shared" si="206"/>
        <v/>
      </c>
      <c r="BB469" s="12" t="str">
        <f t="shared" si="207"/>
        <v/>
      </c>
      <c r="BC469" s="12" t="str">
        <f t="shared" si="208"/>
        <v/>
      </c>
      <c r="BD469" s="12" t="str">
        <f t="shared" si="209"/>
        <v/>
      </c>
      <c r="BE469" s="12" t="str">
        <f t="shared" si="210"/>
        <v/>
      </c>
      <c r="BF469" s="12" t="str">
        <f>_xlfn.IFNA(VLOOKUP(Y469,对应表!$Z:$AA,2,FALSE)&amp;Z469,"")</f>
        <v>HP:512</v>
      </c>
      <c r="BG469" s="12" t="str">
        <f>_xlfn.IFNA(VLOOKUP(AA469,对应表!$Z:$AA,2,FALSE)&amp;AB469,"")</f>
        <v/>
      </c>
      <c r="BH469" s="12" t="str">
        <f>_xlfn.IFNA(VLOOKUP(AC469,对应表!$Z:$AA,2,FALSE)&amp;AD469,"")</f>
        <v/>
      </c>
      <c r="BI469" s="12" t="str">
        <f>_xlfn.IFNA(VLOOKUP(AE469,对应表!$Z:$AA,2,FALSE)&amp;AF469,"")</f>
        <v/>
      </c>
      <c r="BJ469" s="12" t="str">
        <f>_xlfn.IFNA(VLOOKUP(AG469,对应表!$Z:$AA,2,FALSE)&amp;AH469,"")</f>
        <v/>
      </c>
      <c r="BL469">
        <f t="shared" si="201"/>
        <v>512</v>
      </c>
      <c r="BM469" t="str">
        <f t="shared" si="202"/>
        <v/>
      </c>
    </row>
    <row r="470" spans="8:65" x14ac:dyDescent="0.15">
      <c r="H470" t="s">
        <v>142</v>
      </c>
      <c r="I470">
        <v>11</v>
      </c>
      <c r="J470">
        <v>0.1</v>
      </c>
      <c r="K470" t="str">
        <f t="shared" si="203"/>
        <v>被动祝福中lv11</v>
      </c>
      <c r="L470" s="6" t="str">
        <f>Q470&amp;":"&amp;M470&amp;":"&amp;VLOOKUP(N470,对应表!B:C,2,FALSE)&amp;":"&amp;IF(buff!O470="",0,O470)</f>
        <v>20331:100:3:9</v>
      </c>
      <c r="M470">
        <v>100</v>
      </c>
      <c r="N470" s="1" t="s">
        <v>122</v>
      </c>
      <c r="O470">
        <v>9</v>
      </c>
      <c r="Q470">
        <v>20331</v>
      </c>
      <c r="R470" s="4" t="s">
        <v>984</v>
      </c>
      <c r="S470" s="4" t="str">
        <f t="shared" si="200"/>
        <v>被动祝福中lv11</v>
      </c>
      <c r="T470" t="s">
        <v>307</v>
      </c>
      <c r="Y470" t="s">
        <v>1223</v>
      </c>
      <c r="Z470">
        <f>INT(VLOOKUP($I470,角色属性概况!$I:$N,VLOOKUP($H470,对应表!$AD:$AE,2,FALSE),FALSE)*$J470)</f>
        <v>630</v>
      </c>
      <c r="AI470" s="12" t="str">
        <f t="shared" si="204"/>
        <v>HP:630</v>
      </c>
      <c r="AR470">
        <v>999</v>
      </c>
      <c r="AU470" s="4"/>
      <c r="AV470" s="4"/>
      <c r="AW470" s="4"/>
      <c r="AX470" s="4"/>
      <c r="AZ470" s="12" t="str">
        <f t="shared" si="205"/>
        <v/>
      </c>
      <c r="BA470" s="12" t="str">
        <f t="shared" si="206"/>
        <v/>
      </c>
      <c r="BB470" s="12" t="str">
        <f t="shared" si="207"/>
        <v/>
      </c>
      <c r="BC470" s="12" t="str">
        <f t="shared" si="208"/>
        <v/>
      </c>
      <c r="BD470" s="12" t="str">
        <f t="shared" si="209"/>
        <v/>
      </c>
      <c r="BE470" s="12" t="str">
        <f t="shared" si="210"/>
        <v/>
      </c>
      <c r="BF470" s="12" t="str">
        <f>_xlfn.IFNA(VLOOKUP(Y470,对应表!$Z:$AA,2,FALSE)&amp;Z470,"")</f>
        <v>HP:630</v>
      </c>
      <c r="BG470" s="12" t="str">
        <f>_xlfn.IFNA(VLOOKUP(AA470,对应表!$Z:$AA,2,FALSE)&amp;AB470,"")</f>
        <v/>
      </c>
      <c r="BH470" s="12" t="str">
        <f>_xlfn.IFNA(VLOOKUP(AC470,对应表!$Z:$AA,2,FALSE)&amp;AD470,"")</f>
        <v/>
      </c>
      <c r="BI470" s="12" t="str">
        <f>_xlfn.IFNA(VLOOKUP(AE470,对应表!$Z:$AA,2,FALSE)&amp;AF470,"")</f>
        <v/>
      </c>
      <c r="BJ470" s="12" t="str">
        <f>_xlfn.IFNA(VLOOKUP(AG470,对应表!$Z:$AA,2,FALSE)&amp;AH470,"")</f>
        <v/>
      </c>
      <c r="BL470">
        <f t="shared" si="201"/>
        <v>630</v>
      </c>
      <c r="BM470" t="str">
        <f t="shared" si="202"/>
        <v/>
      </c>
    </row>
    <row r="471" spans="8:65" x14ac:dyDescent="0.15">
      <c r="H471" t="s">
        <v>142</v>
      </c>
      <c r="I471">
        <v>12</v>
      </c>
      <c r="J471">
        <v>0.1</v>
      </c>
      <c r="K471" t="str">
        <f t="shared" si="203"/>
        <v>被动祝福中lv12</v>
      </c>
      <c r="L471" s="6" t="str">
        <f>Q471&amp;":"&amp;M471&amp;":"&amp;VLOOKUP(N471,对应表!B:C,2,FALSE)&amp;":"&amp;IF(buff!O471="",0,O471)</f>
        <v>20332:100:3:9</v>
      </c>
      <c r="M471">
        <v>100</v>
      </c>
      <c r="N471" s="1" t="s">
        <v>122</v>
      </c>
      <c r="O471">
        <v>9</v>
      </c>
      <c r="Q471">
        <v>20332</v>
      </c>
      <c r="R471" s="4" t="s">
        <v>985</v>
      </c>
      <c r="S471" s="4" t="str">
        <f t="shared" si="200"/>
        <v>被动祝福中lv12</v>
      </c>
      <c r="T471" t="s">
        <v>307</v>
      </c>
      <c r="Y471" t="s">
        <v>1223</v>
      </c>
      <c r="Z471">
        <f>INT(VLOOKUP($I471,角色属性概况!$I:$N,VLOOKUP($H471,对应表!$AD:$AE,2,FALSE),FALSE)*$J471)</f>
        <v>776</v>
      </c>
      <c r="AI471" s="12" t="str">
        <f t="shared" si="204"/>
        <v>HP:776</v>
      </c>
      <c r="AR471">
        <v>999</v>
      </c>
      <c r="AU471" s="4"/>
      <c r="AV471" s="4"/>
      <c r="AW471" s="4"/>
      <c r="AX471" s="4"/>
      <c r="AZ471" s="12" t="str">
        <f t="shared" si="205"/>
        <v/>
      </c>
      <c r="BA471" s="12" t="str">
        <f t="shared" si="206"/>
        <v/>
      </c>
      <c r="BB471" s="12" t="str">
        <f t="shared" si="207"/>
        <v/>
      </c>
      <c r="BC471" s="12" t="str">
        <f t="shared" si="208"/>
        <v/>
      </c>
      <c r="BD471" s="12" t="str">
        <f t="shared" si="209"/>
        <v/>
      </c>
      <c r="BE471" s="12" t="str">
        <f t="shared" si="210"/>
        <v/>
      </c>
      <c r="BF471" s="12" t="str">
        <f>_xlfn.IFNA(VLOOKUP(Y471,对应表!$Z:$AA,2,FALSE)&amp;Z471,"")</f>
        <v>HP:776</v>
      </c>
      <c r="BG471" s="12" t="str">
        <f>_xlfn.IFNA(VLOOKUP(AA471,对应表!$Z:$AA,2,FALSE)&amp;AB471,"")</f>
        <v/>
      </c>
      <c r="BH471" s="12" t="str">
        <f>_xlfn.IFNA(VLOOKUP(AC471,对应表!$Z:$AA,2,FALSE)&amp;AD471,"")</f>
        <v/>
      </c>
      <c r="BI471" s="12" t="str">
        <f>_xlfn.IFNA(VLOOKUP(AE471,对应表!$Z:$AA,2,FALSE)&amp;AF471,"")</f>
        <v/>
      </c>
      <c r="BJ471" s="12" t="str">
        <f>_xlfn.IFNA(VLOOKUP(AG471,对应表!$Z:$AA,2,FALSE)&amp;AH471,"")</f>
        <v/>
      </c>
      <c r="BL471">
        <f t="shared" si="201"/>
        <v>776</v>
      </c>
      <c r="BM471" t="str">
        <f t="shared" si="202"/>
        <v/>
      </c>
    </row>
    <row r="472" spans="8:65" x14ac:dyDescent="0.15">
      <c r="H472" t="s">
        <v>142</v>
      </c>
      <c r="I472">
        <v>13</v>
      </c>
      <c r="J472">
        <v>0.1</v>
      </c>
      <c r="K472" t="str">
        <f t="shared" si="203"/>
        <v>被动祝福中lv13</v>
      </c>
      <c r="L472" s="6" t="str">
        <f>Q472&amp;":"&amp;M472&amp;":"&amp;VLOOKUP(N472,对应表!B:C,2,FALSE)&amp;":"&amp;IF(buff!O472="",0,O472)</f>
        <v>20333:100:3:9</v>
      </c>
      <c r="M472">
        <v>100</v>
      </c>
      <c r="N472" s="1" t="s">
        <v>122</v>
      </c>
      <c r="O472">
        <v>9</v>
      </c>
      <c r="Q472">
        <v>20333</v>
      </c>
      <c r="R472" s="4" t="s">
        <v>986</v>
      </c>
      <c r="S472" s="4" t="str">
        <f t="shared" si="200"/>
        <v>被动祝福中lv13</v>
      </c>
      <c r="T472" t="s">
        <v>307</v>
      </c>
      <c r="Y472" t="s">
        <v>1223</v>
      </c>
      <c r="Z472">
        <f>INT(VLOOKUP($I472,角色属性概况!$I:$N,VLOOKUP($H472,对应表!$AD:$AE,2,FALSE),FALSE)*$J472)</f>
        <v>956</v>
      </c>
      <c r="AI472" s="12" t="str">
        <f t="shared" si="204"/>
        <v>HP:956</v>
      </c>
      <c r="AR472">
        <v>999</v>
      </c>
      <c r="AU472" s="4"/>
      <c r="AV472" s="4"/>
      <c r="AW472" s="4"/>
      <c r="AX472" s="4"/>
      <c r="AZ472" s="12" t="str">
        <f t="shared" si="205"/>
        <v/>
      </c>
      <c r="BA472" s="12" t="str">
        <f t="shared" si="206"/>
        <v/>
      </c>
      <c r="BB472" s="12" t="str">
        <f t="shared" si="207"/>
        <v/>
      </c>
      <c r="BC472" s="12" t="str">
        <f t="shared" si="208"/>
        <v/>
      </c>
      <c r="BD472" s="12" t="str">
        <f t="shared" si="209"/>
        <v/>
      </c>
      <c r="BE472" s="12" t="str">
        <f t="shared" si="210"/>
        <v/>
      </c>
      <c r="BF472" s="12" t="str">
        <f>_xlfn.IFNA(VLOOKUP(Y472,对应表!$Z:$AA,2,FALSE)&amp;Z472,"")</f>
        <v>HP:956</v>
      </c>
      <c r="BG472" s="12" t="str">
        <f>_xlfn.IFNA(VLOOKUP(AA472,对应表!$Z:$AA,2,FALSE)&amp;AB472,"")</f>
        <v/>
      </c>
      <c r="BH472" s="12" t="str">
        <f>_xlfn.IFNA(VLOOKUP(AC472,对应表!$Z:$AA,2,FALSE)&amp;AD472,"")</f>
        <v/>
      </c>
      <c r="BI472" s="12" t="str">
        <f>_xlfn.IFNA(VLOOKUP(AE472,对应表!$Z:$AA,2,FALSE)&amp;AF472,"")</f>
        <v/>
      </c>
      <c r="BJ472" s="12" t="str">
        <f>_xlfn.IFNA(VLOOKUP(AG472,对应表!$Z:$AA,2,FALSE)&amp;AH472,"")</f>
        <v/>
      </c>
      <c r="BL472">
        <f t="shared" si="201"/>
        <v>956</v>
      </c>
      <c r="BM472" t="str">
        <f t="shared" si="202"/>
        <v/>
      </c>
    </row>
    <row r="473" spans="8:65" x14ac:dyDescent="0.15">
      <c r="H473" t="s">
        <v>142</v>
      </c>
      <c r="I473">
        <v>14</v>
      </c>
      <c r="J473">
        <v>0.1</v>
      </c>
      <c r="K473" t="str">
        <f t="shared" si="203"/>
        <v>被动祝福中lv14</v>
      </c>
      <c r="L473" s="6" t="str">
        <f>Q473&amp;":"&amp;M473&amp;":"&amp;VLOOKUP(N473,对应表!B:C,2,FALSE)&amp;":"&amp;IF(buff!O473="",0,O473)</f>
        <v>20334:100:3:9</v>
      </c>
      <c r="M473">
        <v>100</v>
      </c>
      <c r="N473" s="1" t="s">
        <v>122</v>
      </c>
      <c r="O473">
        <v>9</v>
      </c>
      <c r="Q473">
        <v>20334</v>
      </c>
      <c r="R473" s="4" t="s">
        <v>987</v>
      </c>
      <c r="S473" s="4" t="str">
        <f t="shared" si="200"/>
        <v>被动祝福中lv14</v>
      </c>
      <c r="T473" t="s">
        <v>307</v>
      </c>
      <c r="Y473" t="s">
        <v>1223</v>
      </c>
      <c r="Z473">
        <f>INT(VLOOKUP($I473,角色属性概况!$I:$N,VLOOKUP($H473,对应表!$AD:$AE,2,FALSE),FALSE)*$J473)</f>
        <v>1177</v>
      </c>
      <c r="AI473" s="12" t="str">
        <f t="shared" si="204"/>
        <v>HP:1177</v>
      </c>
      <c r="AR473">
        <v>999</v>
      </c>
      <c r="AU473" s="4"/>
      <c r="AV473" s="4"/>
      <c r="AW473" s="4"/>
      <c r="AX473" s="4"/>
      <c r="AZ473" s="12" t="str">
        <f t="shared" si="205"/>
        <v/>
      </c>
      <c r="BA473" s="12" t="str">
        <f t="shared" si="206"/>
        <v/>
      </c>
      <c r="BB473" s="12" t="str">
        <f t="shared" si="207"/>
        <v/>
      </c>
      <c r="BC473" s="12" t="str">
        <f t="shared" si="208"/>
        <v/>
      </c>
      <c r="BD473" s="12" t="str">
        <f t="shared" si="209"/>
        <v/>
      </c>
      <c r="BE473" s="12" t="str">
        <f t="shared" si="210"/>
        <v/>
      </c>
      <c r="BF473" s="12" t="str">
        <f>_xlfn.IFNA(VLOOKUP(Y473,对应表!$Z:$AA,2,FALSE)&amp;Z473,"")</f>
        <v>HP:1177</v>
      </c>
      <c r="BG473" s="12" t="str">
        <f>_xlfn.IFNA(VLOOKUP(AA473,对应表!$Z:$AA,2,FALSE)&amp;AB473,"")</f>
        <v/>
      </c>
      <c r="BH473" s="12" t="str">
        <f>_xlfn.IFNA(VLOOKUP(AC473,对应表!$Z:$AA,2,FALSE)&amp;AD473,"")</f>
        <v/>
      </c>
      <c r="BI473" s="12" t="str">
        <f>_xlfn.IFNA(VLOOKUP(AE473,对应表!$Z:$AA,2,FALSE)&amp;AF473,"")</f>
        <v/>
      </c>
      <c r="BJ473" s="12" t="str">
        <f>_xlfn.IFNA(VLOOKUP(AG473,对应表!$Z:$AA,2,FALSE)&amp;AH473,"")</f>
        <v/>
      </c>
      <c r="BL473">
        <f t="shared" si="201"/>
        <v>1177</v>
      </c>
      <c r="BM473" t="str">
        <f t="shared" si="202"/>
        <v/>
      </c>
    </row>
    <row r="474" spans="8:65" x14ac:dyDescent="0.15">
      <c r="H474" t="s">
        <v>142</v>
      </c>
      <c r="I474">
        <v>15</v>
      </c>
      <c r="J474">
        <v>0.1</v>
      </c>
      <c r="K474" t="str">
        <f t="shared" si="203"/>
        <v>被动祝福中lv15</v>
      </c>
      <c r="L474" s="6" t="str">
        <f>Q474&amp;":"&amp;M474&amp;":"&amp;VLOOKUP(N474,对应表!B:C,2,FALSE)&amp;":"&amp;IF(buff!O474="",0,O474)</f>
        <v>20335:100:3:9</v>
      </c>
      <c r="M474">
        <v>100</v>
      </c>
      <c r="N474" s="1" t="s">
        <v>122</v>
      </c>
      <c r="O474">
        <v>9</v>
      </c>
      <c r="Q474">
        <v>20335</v>
      </c>
      <c r="R474" s="4" t="s">
        <v>988</v>
      </c>
      <c r="S474" s="4" t="str">
        <f t="shared" si="200"/>
        <v>被动祝福中lv15</v>
      </c>
      <c r="T474" t="s">
        <v>307</v>
      </c>
      <c r="Y474" t="s">
        <v>1223</v>
      </c>
      <c r="Z474">
        <f>INT(VLOOKUP($I474,角色属性概况!$I:$N,VLOOKUP($H474,对应表!$AD:$AE,2,FALSE),FALSE)*$J474)</f>
        <v>1449</v>
      </c>
      <c r="AI474" s="12" t="str">
        <f t="shared" si="204"/>
        <v>HP:1449</v>
      </c>
      <c r="AR474">
        <v>999</v>
      </c>
      <c r="AU474" s="4"/>
      <c r="AV474" s="4"/>
      <c r="AW474" s="4"/>
      <c r="AX474" s="4"/>
      <c r="AZ474" s="12" t="str">
        <f t="shared" si="205"/>
        <v/>
      </c>
      <c r="BA474" s="12" t="str">
        <f t="shared" si="206"/>
        <v/>
      </c>
      <c r="BB474" s="12" t="str">
        <f t="shared" si="207"/>
        <v/>
      </c>
      <c r="BC474" s="12" t="str">
        <f t="shared" si="208"/>
        <v/>
      </c>
      <c r="BD474" s="12" t="str">
        <f t="shared" si="209"/>
        <v/>
      </c>
      <c r="BE474" s="12" t="str">
        <f t="shared" si="210"/>
        <v/>
      </c>
      <c r="BF474" s="12" t="str">
        <f>_xlfn.IFNA(VLOOKUP(Y474,对应表!$Z:$AA,2,FALSE)&amp;Z474,"")</f>
        <v>HP:1449</v>
      </c>
      <c r="BG474" s="12" t="str">
        <f>_xlfn.IFNA(VLOOKUP(AA474,对应表!$Z:$AA,2,FALSE)&amp;AB474,"")</f>
        <v/>
      </c>
      <c r="BH474" s="12" t="str">
        <f>_xlfn.IFNA(VLOOKUP(AC474,对应表!$Z:$AA,2,FALSE)&amp;AD474,"")</f>
        <v/>
      </c>
      <c r="BI474" s="12" t="str">
        <f>_xlfn.IFNA(VLOOKUP(AE474,对应表!$Z:$AA,2,FALSE)&amp;AF474,"")</f>
        <v/>
      </c>
      <c r="BJ474" s="12" t="str">
        <f>_xlfn.IFNA(VLOOKUP(AG474,对应表!$Z:$AA,2,FALSE)&amp;AH474,"")</f>
        <v/>
      </c>
      <c r="BL474">
        <f t="shared" si="201"/>
        <v>1449</v>
      </c>
      <c r="BM474" t="str">
        <f t="shared" si="202"/>
        <v/>
      </c>
    </row>
    <row r="475" spans="8:65" x14ac:dyDescent="0.15">
      <c r="H475" t="s">
        <v>142</v>
      </c>
      <c r="I475">
        <v>16</v>
      </c>
      <c r="J475">
        <v>0.1</v>
      </c>
      <c r="K475" t="str">
        <f t="shared" si="203"/>
        <v>被动祝福中lv16</v>
      </c>
      <c r="L475" s="6" t="str">
        <f>Q475&amp;":"&amp;M475&amp;":"&amp;VLOOKUP(N475,对应表!B:C,2,FALSE)&amp;":"&amp;IF(buff!O475="",0,O475)</f>
        <v>20336:100:3:9</v>
      </c>
      <c r="M475">
        <v>100</v>
      </c>
      <c r="N475" s="1" t="s">
        <v>122</v>
      </c>
      <c r="O475">
        <v>9</v>
      </c>
      <c r="Q475">
        <v>20336</v>
      </c>
      <c r="R475" s="4" t="s">
        <v>989</v>
      </c>
      <c r="S475" s="4" t="str">
        <f t="shared" si="200"/>
        <v>被动祝福中lv16</v>
      </c>
      <c r="T475" t="s">
        <v>307</v>
      </c>
      <c r="Y475" t="s">
        <v>1223</v>
      </c>
      <c r="Z475">
        <f>INT(VLOOKUP($I475,角色属性概况!$I:$N,VLOOKUP($H475,对应表!$AD:$AE,2,FALSE),FALSE)*$J475)</f>
        <v>1784</v>
      </c>
      <c r="AI475" s="12" t="str">
        <f t="shared" si="204"/>
        <v>HP:1784</v>
      </c>
      <c r="AR475">
        <v>999</v>
      </c>
      <c r="AU475" s="4"/>
      <c r="AV475" s="4"/>
      <c r="AW475" s="4"/>
      <c r="AX475" s="4"/>
      <c r="AZ475" s="12" t="str">
        <f t="shared" si="205"/>
        <v/>
      </c>
      <c r="BA475" s="12" t="str">
        <f t="shared" si="206"/>
        <v/>
      </c>
      <c r="BB475" s="12" t="str">
        <f t="shared" si="207"/>
        <v/>
      </c>
      <c r="BC475" s="12" t="str">
        <f t="shared" si="208"/>
        <v/>
      </c>
      <c r="BD475" s="12" t="str">
        <f t="shared" si="209"/>
        <v/>
      </c>
      <c r="BE475" s="12" t="str">
        <f t="shared" si="210"/>
        <v/>
      </c>
      <c r="BF475" s="12" t="str">
        <f>_xlfn.IFNA(VLOOKUP(Y475,对应表!$Z:$AA,2,FALSE)&amp;Z475,"")</f>
        <v>HP:1784</v>
      </c>
      <c r="BG475" s="12" t="str">
        <f>_xlfn.IFNA(VLOOKUP(AA475,对应表!$Z:$AA,2,FALSE)&amp;AB475,"")</f>
        <v/>
      </c>
      <c r="BH475" s="12" t="str">
        <f>_xlfn.IFNA(VLOOKUP(AC475,对应表!$Z:$AA,2,FALSE)&amp;AD475,"")</f>
        <v/>
      </c>
      <c r="BI475" s="12" t="str">
        <f>_xlfn.IFNA(VLOOKUP(AE475,对应表!$Z:$AA,2,FALSE)&amp;AF475,"")</f>
        <v/>
      </c>
      <c r="BJ475" s="12" t="str">
        <f>_xlfn.IFNA(VLOOKUP(AG475,对应表!$Z:$AA,2,FALSE)&amp;AH475,"")</f>
        <v/>
      </c>
      <c r="BL475">
        <f t="shared" si="201"/>
        <v>1784</v>
      </c>
      <c r="BM475" t="str">
        <f t="shared" si="202"/>
        <v/>
      </c>
    </row>
    <row r="476" spans="8:65" x14ac:dyDescent="0.15">
      <c r="H476" t="s">
        <v>142</v>
      </c>
      <c r="I476">
        <v>17</v>
      </c>
      <c r="J476">
        <v>0.1</v>
      </c>
      <c r="K476" t="str">
        <f t="shared" si="203"/>
        <v>被动祝福中lv17</v>
      </c>
      <c r="L476" s="6" t="str">
        <f>Q476&amp;":"&amp;M476&amp;":"&amp;VLOOKUP(N476,对应表!B:C,2,FALSE)&amp;":"&amp;IF(buff!O476="",0,O476)</f>
        <v>20337:100:3:9</v>
      </c>
      <c r="M476">
        <v>100</v>
      </c>
      <c r="N476" s="1" t="s">
        <v>122</v>
      </c>
      <c r="O476">
        <v>9</v>
      </c>
      <c r="Q476">
        <v>20337</v>
      </c>
      <c r="R476" s="4" t="s">
        <v>990</v>
      </c>
      <c r="S476" s="4" t="str">
        <f t="shared" si="200"/>
        <v>被动祝福中lv17</v>
      </c>
      <c r="T476" t="s">
        <v>307</v>
      </c>
      <c r="Y476" t="s">
        <v>1223</v>
      </c>
      <c r="Z476">
        <f>INT(VLOOKUP($I476,角色属性概况!$I:$N,VLOOKUP($H476,对应表!$AD:$AE,2,FALSE),FALSE)*$J476)</f>
        <v>2197</v>
      </c>
      <c r="AI476" s="12" t="str">
        <f t="shared" si="204"/>
        <v>HP:2197</v>
      </c>
      <c r="AR476">
        <v>999</v>
      </c>
      <c r="AU476" s="4"/>
      <c r="AV476" s="4"/>
      <c r="AW476" s="4"/>
      <c r="AX476" s="4"/>
      <c r="AZ476" s="12" t="str">
        <f t="shared" si="205"/>
        <v/>
      </c>
      <c r="BA476" s="12" t="str">
        <f t="shared" si="206"/>
        <v/>
      </c>
      <c r="BB476" s="12" t="str">
        <f t="shared" si="207"/>
        <v/>
      </c>
      <c r="BC476" s="12" t="str">
        <f t="shared" si="208"/>
        <v/>
      </c>
      <c r="BD476" s="12" t="str">
        <f t="shared" si="209"/>
        <v/>
      </c>
      <c r="BE476" s="12" t="str">
        <f t="shared" si="210"/>
        <v/>
      </c>
      <c r="BF476" s="12" t="str">
        <f>_xlfn.IFNA(VLOOKUP(Y476,对应表!$Z:$AA,2,FALSE)&amp;Z476,"")</f>
        <v>HP:2197</v>
      </c>
      <c r="BG476" s="12" t="str">
        <f>_xlfn.IFNA(VLOOKUP(AA476,对应表!$Z:$AA,2,FALSE)&amp;AB476,"")</f>
        <v/>
      </c>
      <c r="BH476" s="12" t="str">
        <f>_xlfn.IFNA(VLOOKUP(AC476,对应表!$Z:$AA,2,FALSE)&amp;AD476,"")</f>
        <v/>
      </c>
      <c r="BI476" s="12" t="str">
        <f>_xlfn.IFNA(VLOOKUP(AE476,对应表!$Z:$AA,2,FALSE)&amp;AF476,"")</f>
        <v/>
      </c>
      <c r="BJ476" s="12" t="str">
        <f>_xlfn.IFNA(VLOOKUP(AG476,对应表!$Z:$AA,2,FALSE)&amp;AH476,"")</f>
        <v/>
      </c>
      <c r="BL476">
        <f t="shared" si="201"/>
        <v>2197</v>
      </c>
      <c r="BM476" t="str">
        <f t="shared" si="202"/>
        <v/>
      </c>
    </row>
    <row r="477" spans="8:65" x14ac:dyDescent="0.15">
      <c r="H477" t="s">
        <v>142</v>
      </c>
      <c r="I477">
        <v>18</v>
      </c>
      <c r="J477">
        <v>0.1</v>
      </c>
      <c r="K477" t="str">
        <f t="shared" si="203"/>
        <v>被动祝福中lv18</v>
      </c>
      <c r="L477" s="6" t="str">
        <f>Q477&amp;":"&amp;M477&amp;":"&amp;VLOOKUP(N477,对应表!B:C,2,FALSE)&amp;":"&amp;IF(buff!O477="",0,O477)</f>
        <v>20338:100:3:9</v>
      </c>
      <c r="M477">
        <v>100</v>
      </c>
      <c r="N477" s="1" t="s">
        <v>122</v>
      </c>
      <c r="O477">
        <v>9</v>
      </c>
      <c r="Q477">
        <v>20338</v>
      </c>
      <c r="R477" s="4" t="s">
        <v>991</v>
      </c>
      <c r="S477" s="4" t="str">
        <f t="shared" si="200"/>
        <v>被动祝福中lv18</v>
      </c>
      <c r="T477" t="s">
        <v>307</v>
      </c>
      <c r="Y477" t="s">
        <v>1223</v>
      </c>
      <c r="Z477">
        <f>INT(VLOOKUP($I477,角色属性概况!$I:$N,VLOOKUP($H477,对应表!$AD:$AE,2,FALSE),FALSE)*$J477)</f>
        <v>2705</v>
      </c>
      <c r="AI477" s="12" t="str">
        <f t="shared" si="204"/>
        <v>HP:2705</v>
      </c>
      <c r="AR477">
        <v>999</v>
      </c>
      <c r="AU477" s="4"/>
      <c r="AV477" s="4"/>
      <c r="AW477" s="4"/>
      <c r="AX477" s="4"/>
      <c r="AZ477" s="12" t="str">
        <f t="shared" si="205"/>
        <v/>
      </c>
      <c r="BA477" s="12" t="str">
        <f t="shared" si="206"/>
        <v/>
      </c>
      <c r="BB477" s="12" t="str">
        <f t="shared" si="207"/>
        <v/>
      </c>
      <c r="BC477" s="12" t="str">
        <f t="shared" si="208"/>
        <v/>
      </c>
      <c r="BD477" s="12" t="str">
        <f t="shared" si="209"/>
        <v/>
      </c>
      <c r="BE477" s="12" t="str">
        <f t="shared" si="210"/>
        <v/>
      </c>
      <c r="BF477" s="12" t="str">
        <f>_xlfn.IFNA(VLOOKUP(Y477,对应表!$Z:$AA,2,FALSE)&amp;Z477,"")</f>
        <v>HP:2705</v>
      </c>
      <c r="BG477" s="12" t="str">
        <f>_xlfn.IFNA(VLOOKUP(AA477,对应表!$Z:$AA,2,FALSE)&amp;AB477,"")</f>
        <v/>
      </c>
      <c r="BH477" s="12" t="str">
        <f>_xlfn.IFNA(VLOOKUP(AC477,对应表!$Z:$AA,2,FALSE)&amp;AD477,"")</f>
        <v/>
      </c>
      <c r="BI477" s="12" t="str">
        <f>_xlfn.IFNA(VLOOKUP(AE477,对应表!$Z:$AA,2,FALSE)&amp;AF477,"")</f>
        <v/>
      </c>
      <c r="BJ477" s="12" t="str">
        <f>_xlfn.IFNA(VLOOKUP(AG477,对应表!$Z:$AA,2,FALSE)&amp;AH477,"")</f>
        <v/>
      </c>
      <c r="BL477">
        <f t="shared" si="201"/>
        <v>2705</v>
      </c>
      <c r="BM477" t="str">
        <f t="shared" si="202"/>
        <v/>
      </c>
    </row>
    <row r="478" spans="8:65" x14ac:dyDescent="0.15">
      <c r="H478" t="s">
        <v>142</v>
      </c>
      <c r="I478">
        <v>19</v>
      </c>
      <c r="J478">
        <v>0.1</v>
      </c>
      <c r="K478" t="str">
        <f t="shared" si="203"/>
        <v>被动祝福中lv19</v>
      </c>
      <c r="L478" s="6" t="str">
        <f>Q478&amp;":"&amp;M478&amp;":"&amp;VLOOKUP(N478,对应表!B:C,2,FALSE)&amp;":"&amp;IF(buff!O478="",0,O478)</f>
        <v>20339:100:3:9</v>
      </c>
      <c r="M478">
        <v>100</v>
      </c>
      <c r="N478" s="1" t="s">
        <v>122</v>
      </c>
      <c r="O478">
        <v>9</v>
      </c>
      <c r="Q478">
        <v>20339</v>
      </c>
      <c r="R478" s="4" t="s">
        <v>992</v>
      </c>
      <c r="S478" s="4" t="str">
        <f t="shared" si="200"/>
        <v>被动祝福中lv19</v>
      </c>
      <c r="T478" t="s">
        <v>307</v>
      </c>
      <c r="Y478" t="s">
        <v>1223</v>
      </c>
      <c r="Z478">
        <f>INT(VLOOKUP($I478,角色属性概况!$I:$N,VLOOKUP($H478,对应表!$AD:$AE,2,FALSE),FALSE)*$J478)</f>
        <v>3331</v>
      </c>
      <c r="AI478" s="12" t="str">
        <f t="shared" si="204"/>
        <v>HP:3331</v>
      </c>
      <c r="AR478">
        <v>999</v>
      </c>
      <c r="AU478" s="4"/>
      <c r="AV478" s="4"/>
      <c r="AW478" s="4"/>
      <c r="AX478" s="4"/>
      <c r="AZ478" s="12" t="str">
        <f t="shared" si="205"/>
        <v/>
      </c>
      <c r="BA478" s="12" t="str">
        <f t="shared" si="206"/>
        <v/>
      </c>
      <c r="BB478" s="12" t="str">
        <f t="shared" si="207"/>
        <v/>
      </c>
      <c r="BC478" s="12" t="str">
        <f t="shared" si="208"/>
        <v/>
      </c>
      <c r="BD478" s="12" t="str">
        <f t="shared" si="209"/>
        <v/>
      </c>
      <c r="BE478" s="12" t="str">
        <f t="shared" si="210"/>
        <v/>
      </c>
      <c r="BF478" s="12" t="str">
        <f>_xlfn.IFNA(VLOOKUP(Y478,对应表!$Z:$AA,2,FALSE)&amp;Z478,"")</f>
        <v>HP:3331</v>
      </c>
      <c r="BG478" s="12" t="str">
        <f>_xlfn.IFNA(VLOOKUP(AA478,对应表!$Z:$AA,2,FALSE)&amp;AB478,"")</f>
        <v/>
      </c>
      <c r="BH478" s="12" t="str">
        <f>_xlfn.IFNA(VLOOKUP(AC478,对应表!$Z:$AA,2,FALSE)&amp;AD478,"")</f>
        <v/>
      </c>
      <c r="BI478" s="12" t="str">
        <f>_xlfn.IFNA(VLOOKUP(AE478,对应表!$Z:$AA,2,FALSE)&amp;AF478,"")</f>
        <v/>
      </c>
      <c r="BJ478" s="12" t="str">
        <f>_xlfn.IFNA(VLOOKUP(AG478,对应表!$Z:$AA,2,FALSE)&amp;AH478,"")</f>
        <v/>
      </c>
      <c r="BL478">
        <f t="shared" si="201"/>
        <v>3331</v>
      </c>
      <c r="BM478" t="str">
        <f t="shared" si="202"/>
        <v/>
      </c>
    </row>
    <row r="479" spans="8:65" x14ac:dyDescent="0.15">
      <c r="H479" t="s">
        <v>142</v>
      </c>
      <c r="I479">
        <v>20</v>
      </c>
      <c r="J479">
        <v>0.1</v>
      </c>
      <c r="K479" t="str">
        <f t="shared" si="203"/>
        <v>被动祝福中lv20</v>
      </c>
      <c r="L479" s="6" t="str">
        <f>Q479&amp;":"&amp;M479&amp;":"&amp;VLOOKUP(N479,对应表!B:C,2,FALSE)&amp;":"&amp;IF(buff!O479="",0,O479)</f>
        <v>20340:100:3:9</v>
      </c>
      <c r="M479">
        <v>100</v>
      </c>
      <c r="N479" s="1" t="s">
        <v>122</v>
      </c>
      <c r="O479">
        <v>9</v>
      </c>
      <c r="Q479">
        <v>20340</v>
      </c>
      <c r="R479" s="4" t="s">
        <v>993</v>
      </c>
      <c r="S479" s="4" t="str">
        <f t="shared" si="200"/>
        <v>被动祝福中lv20</v>
      </c>
      <c r="T479" t="s">
        <v>307</v>
      </c>
      <c r="Y479" t="s">
        <v>1223</v>
      </c>
      <c r="Z479">
        <f>INT(VLOOKUP($I479,角色属性概况!$I:$N,VLOOKUP($H479,对应表!$AD:$AE,2,FALSE),FALSE)*$J479)</f>
        <v>4102</v>
      </c>
      <c r="AI479" s="12" t="str">
        <f t="shared" si="204"/>
        <v>HP:4102</v>
      </c>
      <c r="AR479">
        <v>999</v>
      </c>
      <c r="AU479" s="4"/>
      <c r="AV479" s="4"/>
      <c r="AW479" s="4"/>
      <c r="AX479" s="4"/>
      <c r="AZ479" s="12" t="str">
        <f t="shared" si="205"/>
        <v/>
      </c>
      <c r="BA479" s="12" t="str">
        <f t="shared" si="206"/>
        <v/>
      </c>
      <c r="BB479" s="12" t="str">
        <f t="shared" si="207"/>
        <v/>
      </c>
      <c r="BC479" s="12" t="str">
        <f t="shared" si="208"/>
        <v/>
      </c>
      <c r="BD479" s="12" t="str">
        <f t="shared" si="209"/>
        <v/>
      </c>
      <c r="BE479" s="12" t="str">
        <f t="shared" si="210"/>
        <v/>
      </c>
      <c r="BF479" s="12" t="str">
        <f>_xlfn.IFNA(VLOOKUP(Y479,对应表!$Z:$AA,2,FALSE)&amp;Z479,"")</f>
        <v>HP:4102</v>
      </c>
      <c r="BG479" s="12" t="str">
        <f>_xlfn.IFNA(VLOOKUP(AA479,对应表!$Z:$AA,2,FALSE)&amp;AB479,"")</f>
        <v/>
      </c>
      <c r="BH479" s="12" t="str">
        <f>_xlfn.IFNA(VLOOKUP(AC479,对应表!$Z:$AA,2,FALSE)&amp;AD479,"")</f>
        <v/>
      </c>
      <c r="BI479" s="12" t="str">
        <f>_xlfn.IFNA(VLOOKUP(AE479,对应表!$Z:$AA,2,FALSE)&amp;AF479,"")</f>
        <v/>
      </c>
      <c r="BJ479" s="12" t="str">
        <f>_xlfn.IFNA(VLOOKUP(AG479,对应表!$Z:$AA,2,FALSE)&amp;AH479,"")</f>
        <v/>
      </c>
      <c r="BL479">
        <f t="shared" si="201"/>
        <v>4102</v>
      </c>
      <c r="BM479" t="str">
        <f t="shared" si="202"/>
        <v/>
      </c>
    </row>
    <row r="480" spans="8:65" x14ac:dyDescent="0.15">
      <c r="H480" t="s">
        <v>142</v>
      </c>
      <c r="I480">
        <v>1</v>
      </c>
      <c r="J480">
        <v>0.125</v>
      </c>
      <c r="K480" t="str">
        <f t="shared" si="203"/>
        <v>被动祝福大lv1</v>
      </c>
      <c r="L480" s="6" t="str">
        <f>Q480&amp;":"&amp;M480&amp;":"&amp;VLOOKUP(N480,对应表!B:C,2,FALSE)&amp;":"&amp;IF(buff!O480="",0,O480)</f>
        <v>20341:100:3:9</v>
      </c>
      <c r="M480">
        <v>100</v>
      </c>
      <c r="N480" s="1" t="s">
        <v>122</v>
      </c>
      <c r="O480">
        <v>9</v>
      </c>
      <c r="Q480">
        <v>20341</v>
      </c>
      <c r="R480" s="4" t="s">
        <v>994</v>
      </c>
      <c r="S480" s="4" t="str">
        <f t="shared" si="200"/>
        <v>被动祝福大lv1</v>
      </c>
      <c r="T480" t="s">
        <v>307</v>
      </c>
      <c r="Y480" t="s">
        <v>1223</v>
      </c>
      <c r="Z480">
        <f>INT(VLOOKUP($I480,角色属性概况!$I:$N,VLOOKUP($H480,对应表!$AD:$AE,2,FALSE),FALSE)*$J480)</f>
        <v>76</v>
      </c>
      <c r="AI480" s="12" t="str">
        <f t="shared" si="204"/>
        <v>HP:76</v>
      </c>
      <c r="AR480">
        <v>999</v>
      </c>
      <c r="AU480" s="4"/>
      <c r="AV480" s="4"/>
      <c r="AW480" s="4"/>
      <c r="AX480" s="4"/>
      <c r="AZ480" s="12" t="str">
        <f t="shared" si="205"/>
        <v/>
      </c>
      <c r="BA480" s="12" t="str">
        <f t="shared" si="206"/>
        <v/>
      </c>
      <c r="BB480" s="12" t="str">
        <f t="shared" si="207"/>
        <v/>
      </c>
      <c r="BC480" s="12" t="str">
        <f t="shared" si="208"/>
        <v/>
      </c>
      <c r="BD480" s="12" t="str">
        <f t="shared" si="209"/>
        <v/>
      </c>
      <c r="BE480" s="12" t="str">
        <f t="shared" si="210"/>
        <v/>
      </c>
      <c r="BF480" s="12" t="str">
        <f>_xlfn.IFNA(VLOOKUP(Y480,对应表!$Z:$AA,2,FALSE)&amp;Z480,"")</f>
        <v>HP:76</v>
      </c>
      <c r="BG480" s="12" t="str">
        <f>_xlfn.IFNA(VLOOKUP(AA480,对应表!$Z:$AA,2,FALSE)&amp;AB480,"")</f>
        <v/>
      </c>
      <c r="BH480" s="12" t="str">
        <f>_xlfn.IFNA(VLOOKUP(AC480,对应表!$Z:$AA,2,FALSE)&amp;AD480,"")</f>
        <v/>
      </c>
      <c r="BI480" s="12" t="str">
        <f>_xlfn.IFNA(VLOOKUP(AE480,对应表!$Z:$AA,2,FALSE)&amp;AF480,"")</f>
        <v/>
      </c>
      <c r="BJ480" s="12" t="str">
        <f>_xlfn.IFNA(VLOOKUP(AG480,对应表!$Z:$AA,2,FALSE)&amp;AH480,"")</f>
        <v/>
      </c>
      <c r="BL480">
        <f t="shared" si="201"/>
        <v>76</v>
      </c>
      <c r="BM480" t="str">
        <f t="shared" si="202"/>
        <v/>
      </c>
    </row>
    <row r="481" spans="8:65" x14ac:dyDescent="0.15">
      <c r="H481" t="s">
        <v>142</v>
      </c>
      <c r="I481">
        <v>2</v>
      </c>
      <c r="J481">
        <v>0.125</v>
      </c>
      <c r="K481" t="str">
        <f t="shared" si="203"/>
        <v>被动祝福大lv2</v>
      </c>
      <c r="L481" s="6" t="str">
        <f>Q481&amp;":"&amp;M481&amp;":"&amp;VLOOKUP(N481,对应表!B:C,2,FALSE)&amp;":"&amp;IF(buff!O481="",0,O481)</f>
        <v>20342:100:3:9</v>
      </c>
      <c r="M481">
        <v>100</v>
      </c>
      <c r="N481" s="1" t="s">
        <v>122</v>
      </c>
      <c r="O481">
        <v>9</v>
      </c>
      <c r="Q481">
        <v>20342</v>
      </c>
      <c r="R481" s="4" t="s">
        <v>995</v>
      </c>
      <c r="S481" s="4" t="str">
        <f t="shared" si="200"/>
        <v>被动祝福大lv2</v>
      </c>
      <c r="T481" t="s">
        <v>307</v>
      </c>
      <c r="Y481" t="s">
        <v>1223</v>
      </c>
      <c r="Z481">
        <f>INT(VLOOKUP($I481,角色属性概况!$I:$N,VLOOKUP($H481,对应表!$AD:$AE,2,FALSE),FALSE)*$J481)</f>
        <v>112</v>
      </c>
      <c r="AI481" s="12" t="str">
        <f t="shared" si="204"/>
        <v>HP:112</v>
      </c>
      <c r="AR481">
        <v>999</v>
      </c>
      <c r="AU481" s="4"/>
      <c r="AV481" s="4"/>
      <c r="AW481" s="4"/>
      <c r="AX481" s="4"/>
      <c r="AZ481" s="12" t="str">
        <f t="shared" si="205"/>
        <v/>
      </c>
      <c r="BA481" s="12" t="str">
        <f t="shared" si="206"/>
        <v/>
      </c>
      <c r="BB481" s="12" t="str">
        <f t="shared" si="207"/>
        <v/>
      </c>
      <c r="BC481" s="12" t="str">
        <f t="shared" si="208"/>
        <v/>
      </c>
      <c r="BD481" s="12" t="str">
        <f t="shared" si="209"/>
        <v/>
      </c>
      <c r="BE481" s="12" t="str">
        <f t="shared" si="210"/>
        <v/>
      </c>
      <c r="BF481" s="12" t="str">
        <f>_xlfn.IFNA(VLOOKUP(Y481,对应表!$Z:$AA,2,FALSE)&amp;Z481,"")</f>
        <v>HP:112</v>
      </c>
      <c r="BG481" s="12" t="str">
        <f>_xlfn.IFNA(VLOOKUP(AA481,对应表!$Z:$AA,2,FALSE)&amp;AB481,"")</f>
        <v/>
      </c>
      <c r="BH481" s="12" t="str">
        <f>_xlfn.IFNA(VLOOKUP(AC481,对应表!$Z:$AA,2,FALSE)&amp;AD481,"")</f>
        <v/>
      </c>
      <c r="BI481" s="12" t="str">
        <f>_xlfn.IFNA(VLOOKUP(AE481,对应表!$Z:$AA,2,FALSE)&amp;AF481,"")</f>
        <v/>
      </c>
      <c r="BJ481" s="12" t="str">
        <f>_xlfn.IFNA(VLOOKUP(AG481,对应表!$Z:$AA,2,FALSE)&amp;AH481,"")</f>
        <v/>
      </c>
      <c r="BL481">
        <f t="shared" si="201"/>
        <v>112</v>
      </c>
      <c r="BM481" t="str">
        <f t="shared" si="202"/>
        <v/>
      </c>
    </row>
    <row r="482" spans="8:65" x14ac:dyDescent="0.15">
      <c r="H482" t="s">
        <v>142</v>
      </c>
      <c r="I482">
        <v>3</v>
      </c>
      <c r="J482">
        <v>0.125</v>
      </c>
      <c r="K482" t="str">
        <f t="shared" si="203"/>
        <v>被动祝福大lv3</v>
      </c>
      <c r="L482" s="6" t="str">
        <f>Q482&amp;":"&amp;M482&amp;":"&amp;VLOOKUP(N482,对应表!B:C,2,FALSE)&amp;":"&amp;IF(buff!O482="",0,O482)</f>
        <v>20343:100:3:9</v>
      </c>
      <c r="M482">
        <v>100</v>
      </c>
      <c r="N482" s="1" t="s">
        <v>122</v>
      </c>
      <c r="O482">
        <v>9</v>
      </c>
      <c r="Q482">
        <v>20343</v>
      </c>
      <c r="R482" s="4" t="s">
        <v>996</v>
      </c>
      <c r="S482" s="4" t="str">
        <f t="shared" si="200"/>
        <v>被动祝福大lv3</v>
      </c>
      <c r="T482" t="s">
        <v>307</v>
      </c>
      <c r="Y482" t="s">
        <v>1223</v>
      </c>
      <c r="Z482">
        <f>INT(VLOOKUP($I482,角色属性概况!$I:$N,VLOOKUP($H482,对应表!$AD:$AE,2,FALSE),FALSE)*$J482)</f>
        <v>148</v>
      </c>
      <c r="AI482" s="12" t="str">
        <f t="shared" si="204"/>
        <v>HP:148</v>
      </c>
      <c r="AR482">
        <v>999</v>
      </c>
      <c r="AU482" s="4"/>
      <c r="AV482" s="4"/>
      <c r="AW482" s="4"/>
      <c r="AX482" s="4"/>
      <c r="AZ482" s="12" t="str">
        <f t="shared" si="205"/>
        <v/>
      </c>
      <c r="BA482" s="12" t="str">
        <f t="shared" si="206"/>
        <v/>
      </c>
      <c r="BB482" s="12" t="str">
        <f t="shared" si="207"/>
        <v/>
      </c>
      <c r="BC482" s="12" t="str">
        <f t="shared" si="208"/>
        <v/>
      </c>
      <c r="BD482" s="12" t="str">
        <f t="shared" si="209"/>
        <v/>
      </c>
      <c r="BE482" s="12" t="str">
        <f t="shared" si="210"/>
        <v/>
      </c>
      <c r="BF482" s="12" t="str">
        <f>_xlfn.IFNA(VLOOKUP(Y482,对应表!$Z:$AA,2,FALSE)&amp;Z482,"")</f>
        <v>HP:148</v>
      </c>
      <c r="BG482" s="12" t="str">
        <f>_xlfn.IFNA(VLOOKUP(AA482,对应表!$Z:$AA,2,FALSE)&amp;AB482,"")</f>
        <v/>
      </c>
      <c r="BH482" s="12" t="str">
        <f>_xlfn.IFNA(VLOOKUP(AC482,对应表!$Z:$AA,2,FALSE)&amp;AD482,"")</f>
        <v/>
      </c>
      <c r="BI482" s="12" t="str">
        <f>_xlfn.IFNA(VLOOKUP(AE482,对应表!$Z:$AA,2,FALSE)&amp;AF482,"")</f>
        <v/>
      </c>
      <c r="BJ482" s="12" t="str">
        <f>_xlfn.IFNA(VLOOKUP(AG482,对应表!$Z:$AA,2,FALSE)&amp;AH482,"")</f>
        <v/>
      </c>
      <c r="BL482">
        <f t="shared" si="201"/>
        <v>148</v>
      </c>
      <c r="BM482" t="str">
        <f t="shared" si="202"/>
        <v/>
      </c>
    </row>
    <row r="483" spans="8:65" x14ac:dyDescent="0.15">
      <c r="H483" t="s">
        <v>142</v>
      </c>
      <c r="I483">
        <v>4</v>
      </c>
      <c r="J483">
        <v>0.125</v>
      </c>
      <c r="K483" t="str">
        <f t="shared" si="203"/>
        <v>被动祝福大lv4</v>
      </c>
      <c r="L483" s="6" t="str">
        <f>Q483&amp;":"&amp;M483&amp;":"&amp;VLOOKUP(N483,对应表!B:C,2,FALSE)&amp;":"&amp;IF(buff!O483="",0,O483)</f>
        <v>20344:100:3:9</v>
      </c>
      <c r="M483">
        <v>100</v>
      </c>
      <c r="N483" s="1" t="s">
        <v>122</v>
      </c>
      <c r="O483">
        <v>9</v>
      </c>
      <c r="Q483">
        <v>20344</v>
      </c>
      <c r="R483" s="4" t="s">
        <v>997</v>
      </c>
      <c r="S483" s="4" t="str">
        <f t="shared" si="200"/>
        <v>被动祝福大lv4</v>
      </c>
      <c r="T483" t="s">
        <v>307</v>
      </c>
      <c r="Y483" t="s">
        <v>1223</v>
      </c>
      <c r="Z483">
        <f>INT(VLOOKUP($I483,角色属性概况!$I:$N,VLOOKUP($H483,对应表!$AD:$AE,2,FALSE),FALSE)*$J483)</f>
        <v>183</v>
      </c>
      <c r="AI483" s="12" t="str">
        <f t="shared" si="204"/>
        <v>HP:183</v>
      </c>
      <c r="AR483">
        <v>999</v>
      </c>
      <c r="AU483" s="4"/>
      <c r="AV483" s="4"/>
      <c r="AW483" s="4"/>
      <c r="AX483" s="4"/>
      <c r="AZ483" s="12" t="str">
        <f t="shared" si="205"/>
        <v/>
      </c>
      <c r="BA483" s="12" t="str">
        <f t="shared" si="206"/>
        <v/>
      </c>
      <c r="BB483" s="12" t="str">
        <f t="shared" si="207"/>
        <v/>
      </c>
      <c r="BC483" s="12" t="str">
        <f t="shared" si="208"/>
        <v/>
      </c>
      <c r="BD483" s="12" t="str">
        <f t="shared" si="209"/>
        <v/>
      </c>
      <c r="BE483" s="12" t="str">
        <f t="shared" si="210"/>
        <v/>
      </c>
      <c r="BF483" s="12" t="str">
        <f>_xlfn.IFNA(VLOOKUP(Y483,对应表!$Z:$AA,2,FALSE)&amp;Z483,"")</f>
        <v>HP:183</v>
      </c>
      <c r="BG483" s="12" t="str">
        <f>_xlfn.IFNA(VLOOKUP(AA483,对应表!$Z:$AA,2,FALSE)&amp;AB483,"")</f>
        <v/>
      </c>
      <c r="BH483" s="12" t="str">
        <f>_xlfn.IFNA(VLOOKUP(AC483,对应表!$Z:$AA,2,FALSE)&amp;AD483,"")</f>
        <v/>
      </c>
      <c r="BI483" s="12" t="str">
        <f>_xlfn.IFNA(VLOOKUP(AE483,对应表!$Z:$AA,2,FALSE)&amp;AF483,"")</f>
        <v/>
      </c>
      <c r="BJ483" s="12" t="str">
        <f>_xlfn.IFNA(VLOOKUP(AG483,对应表!$Z:$AA,2,FALSE)&amp;AH483,"")</f>
        <v/>
      </c>
      <c r="BL483">
        <f t="shared" si="201"/>
        <v>183</v>
      </c>
      <c r="BM483" t="str">
        <f t="shared" si="202"/>
        <v/>
      </c>
    </row>
    <row r="484" spans="8:65" x14ac:dyDescent="0.15">
      <c r="H484" t="s">
        <v>142</v>
      </c>
      <c r="I484">
        <v>5</v>
      </c>
      <c r="J484">
        <v>0.125</v>
      </c>
      <c r="K484" t="str">
        <f t="shared" si="203"/>
        <v>被动祝福大lv5</v>
      </c>
      <c r="L484" s="6" t="str">
        <f>Q484&amp;":"&amp;M484&amp;":"&amp;VLOOKUP(N484,对应表!B:C,2,FALSE)&amp;":"&amp;IF(buff!O484="",0,O484)</f>
        <v>20345:100:3:9</v>
      </c>
      <c r="M484">
        <v>100</v>
      </c>
      <c r="N484" s="1" t="s">
        <v>122</v>
      </c>
      <c r="O484">
        <v>9</v>
      </c>
      <c r="Q484">
        <v>20345</v>
      </c>
      <c r="R484" s="4" t="s">
        <v>998</v>
      </c>
      <c r="S484" s="4" t="str">
        <f t="shared" si="200"/>
        <v>被动祝福大lv5</v>
      </c>
      <c r="T484" t="s">
        <v>307</v>
      </c>
      <c r="Y484" t="s">
        <v>1223</v>
      </c>
      <c r="Z484">
        <f>INT(VLOOKUP($I484,角色属性概况!$I:$N,VLOOKUP($H484,对应表!$AD:$AE,2,FALSE),FALSE)*$J484)</f>
        <v>226</v>
      </c>
      <c r="AI484" s="12" t="str">
        <f t="shared" si="204"/>
        <v>HP:226</v>
      </c>
      <c r="AR484">
        <v>999</v>
      </c>
      <c r="AU484" s="4"/>
      <c r="AV484" s="4"/>
      <c r="AW484" s="4"/>
      <c r="AX484" s="4"/>
      <c r="AZ484" s="12" t="str">
        <f t="shared" si="205"/>
        <v/>
      </c>
      <c r="BA484" s="12" t="str">
        <f t="shared" si="206"/>
        <v/>
      </c>
      <c r="BB484" s="12" t="str">
        <f t="shared" si="207"/>
        <v/>
      </c>
      <c r="BC484" s="12" t="str">
        <f t="shared" si="208"/>
        <v/>
      </c>
      <c r="BD484" s="12" t="str">
        <f t="shared" si="209"/>
        <v/>
      </c>
      <c r="BE484" s="12" t="str">
        <f t="shared" si="210"/>
        <v/>
      </c>
      <c r="BF484" s="12" t="str">
        <f>_xlfn.IFNA(VLOOKUP(Y484,对应表!$Z:$AA,2,FALSE)&amp;Z484,"")</f>
        <v>HP:226</v>
      </c>
      <c r="BG484" s="12" t="str">
        <f>_xlfn.IFNA(VLOOKUP(AA484,对应表!$Z:$AA,2,FALSE)&amp;AB484,"")</f>
        <v/>
      </c>
      <c r="BH484" s="12" t="str">
        <f>_xlfn.IFNA(VLOOKUP(AC484,对应表!$Z:$AA,2,FALSE)&amp;AD484,"")</f>
        <v/>
      </c>
      <c r="BI484" s="12" t="str">
        <f>_xlfn.IFNA(VLOOKUP(AE484,对应表!$Z:$AA,2,FALSE)&amp;AF484,"")</f>
        <v/>
      </c>
      <c r="BJ484" s="12" t="str">
        <f>_xlfn.IFNA(VLOOKUP(AG484,对应表!$Z:$AA,2,FALSE)&amp;AH484,"")</f>
        <v/>
      </c>
      <c r="BL484">
        <f t="shared" si="201"/>
        <v>226</v>
      </c>
      <c r="BM484" t="str">
        <f t="shared" si="202"/>
        <v/>
      </c>
    </row>
    <row r="485" spans="8:65" x14ac:dyDescent="0.15">
      <c r="H485" t="s">
        <v>142</v>
      </c>
      <c r="I485">
        <v>6</v>
      </c>
      <c r="J485">
        <v>0.125</v>
      </c>
      <c r="K485" t="str">
        <f t="shared" si="203"/>
        <v>被动祝福大lv6</v>
      </c>
      <c r="L485" s="6" t="str">
        <f>Q485&amp;":"&amp;M485&amp;":"&amp;VLOOKUP(N485,对应表!B:C,2,FALSE)&amp;":"&amp;IF(buff!O485="",0,O485)</f>
        <v>20346:100:3:9</v>
      </c>
      <c r="M485">
        <v>100</v>
      </c>
      <c r="N485" s="1" t="s">
        <v>122</v>
      </c>
      <c r="O485">
        <v>9</v>
      </c>
      <c r="Q485">
        <v>20346</v>
      </c>
      <c r="R485" s="4" t="s">
        <v>999</v>
      </c>
      <c r="S485" s="4" t="str">
        <f t="shared" si="200"/>
        <v>被动祝福大lv6</v>
      </c>
      <c r="T485" t="s">
        <v>307</v>
      </c>
      <c r="Y485" t="s">
        <v>1223</v>
      </c>
      <c r="Z485">
        <f>INT(VLOOKUP($I485,角色属性概况!$I:$N,VLOOKUP($H485,对应表!$AD:$AE,2,FALSE),FALSE)*$J485)</f>
        <v>278</v>
      </c>
      <c r="AI485" s="12" t="str">
        <f t="shared" si="204"/>
        <v>HP:278</v>
      </c>
      <c r="AR485">
        <v>999</v>
      </c>
      <c r="AU485" s="4"/>
      <c r="AV485" s="4"/>
      <c r="AW485" s="4"/>
      <c r="AX485" s="4"/>
      <c r="AZ485" s="12" t="str">
        <f t="shared" si="205"/>
        <v/>
      </c>
      <c r="BA485" s="12" t="str">
        <f t="shared" si="206"/>
        <v/>
      </c>
      <c r="BB485" s="12" t="str">
        <f t="shared" si="207"/>
        <v/>
      </c>
      <c r="BC485" s="12" t="str">
        <f t="shared" si="208"/>
        <v/>
      </c>
      <c r="BD485" s="12" t="str">
        <f t="shared" si="209"/>
        <v/>
      </c>
      <c r="BE485" s="12" t="str">
        <f t="shared" si="210"/>
        <v/>
      </c>
      <c r="BF485" s="12" t="str">
        <f>_xlfn.IFNA(VLOOKUP(Y485,对应表!$Z:$AA,2,FALSE)&amp;Z485,"")</f>
        <v>HP:278</v>
      </c>
      <c r="BG485" s="12" t="str">
        <f>_xlfn.IFNA(VLOOKUP(AA485,对应表!$Z:$AA,2,FALSE)&amp;AB485,"")</f>
        <v/>
      </c>
      <c r="BH485" s="12" t="str">
        <f>_xlfn.IFNA(VLOOKUP(AC485,对应表!$Z:$AA,2,FALSE)&amp;AD485,"")</f>
        <v/>
      </c>
      <c r="BI485" s="12" t="str">
        <f>_xlfn.IFNA(VLOOKUP(AE485,对应表!$Z:$AA,2,FALSE)&amp;AF485,"")</f>
        <v/>
      </c>
      <c r="BJ485" s="12" t="str">
        <f>_xlfn.IFNA(VLOOKUP(AG485,对应表!$Z:$AA,2,FALSE)&amp;AH485,"")</f>
        <v/>
      </c>
      <c r="BL485">
        <f t="shared" si="201"/>
        <v>278</v>
      </c>
      <c r="BM485" t="str">
        <f t="shared" si="202"/>
        <v/>
      </c>
    </row>
    <row r="486" spans="8:65" x14ac:dyDescent="0.15">
      <c r="H486" t="s">
        <v>142</v>
      </c>
      <c r="I486">
        <v>7</v>
      </c>
      <c r="J486">
        <v>0.125</v>
      </c>
      <c r="K486" t="str">
        <f t="shared" si="203"/>
        <v>被动祝福大lv7</v>
      </c>
      <c r="L486" s="6" t="str">
        <f>Q486&amp;":"&amp;M486&amp;":"&amp;VLOOKUP(N486,对应表!B:C,2,FALSE)&amp;":"&amp;IF(buff!O486="",0,O486)</f>
        <v>20347:100:3:9</v>
      </c>
      <c r="M486">
        <v>100</v>
      </c>
      <c r="N486" s="1" t="s">
        <v>122</v>
      </c>
      <c r="O486">
        <v>9</v>
      </c>
      <c r="Q486">
        <v>20347</v>
      </c>
      <c r="R486" s="4" t="s">
        <v>1000</v>
      </c>
      <c r="S486" s="4" t="str">
        <f t="shared" si="200"/>
        <v>被动祝福大lv7</v>
      </c>
      <c r="T486" t="s">
        <v>307</v>
      </c>
      <c r="Y486" t="s">
        <v>1223</v>
      </c>
      <c r="Z486">
        <f>INT(VLOOKUP($I486,角色属性概况!$I:$N,VLOOKUP($H486,对应表!$AD:$AE,2,FALSE),FALSE)*$J486)</f>
        <v>343</v>
      </c>
      <c r="AI486" s="12" t="str">
        <f t="shared" si="204"/>
        <v>HP:343</v>
      </c>
      <c r="AR486">
        <v>999</v>
      </c>
      <c r="AU486" s="4"/>
      <c r="AV486" s="4"/>
      <c r="AW486" s="4"/>
      <c r="AX486" s="4"/>
      <c r="AZ486" s="12" t="str">
        <f t="shared" si="205"/>
        <v/>
      </c>
      <c r="BA486" s="12" t="str">
        <f t="shared" si="206"/>
        <v/>
      </c>
      <c r="BB486" s="12" t="str">
        <f t="shared" si="207"/>
        <v/>
      </c>
      <c r="BC486" s="12" t="str">
        <f t="shared" si="208"/>
        <v/>
      </c>
      <c r="BD486" s="12" t="str">
        <f t="shared" si="209"/>
        <v/>
      </c>
      <c r="BE486" s="12" t="str">
        <f t="shared" si="210"/>
        <v/>
      </c>
      <c r="BF486" s="12" t="str">
        <f>_xlfn.IFNA(VLOOKUP(Y486,对应表!$Z:$AA,2,FALSE)&amp;Z486,"")</f>
        <v>HP:343</v>
      </c>
      <c r="BG486" s="12" t="str">
        <f>_xlfn.IFNA(VLOOKUP(AA486,对应表!$Z:$AA,2,FALSE)&amp;AB486,"")</f>
        <v/>
      </c>
      <c r="BH486" s="12" t="str">
        <f>_xlfn.IFNA(VLOOKUP(AC486,对应表!$Z:$AA,2,FALSE)&amp;AD486,"")</f>
        <v/>
      </c>
      <c r="BI486" s="12" t="str">
        <f>_xlfn.IFNA(VLOOKUP(AE486,对应表!$Z:$AA,2,FALSE)&amp;AF486,"")</f>
        <v/>
      </c>
      <c r="BJ486" s="12" t="str">
        <f>_xlfn.IFNA(VLOOKUP(AG486,对应表!$Z:$AA,2,FALSE)&amp;AH486,"")</f>
        <v/>
      </c>
      <c r="BL486">
        <f t="shared" si="201"/>
        <v>343</v>
      </c>
      <c r="BM486" t="str">
        <f t="shared" si="202"/>
        <v/>
      </c>
    </row>
    <row r="487" spans="8:65" x14ac:dyDescent="0.15">
      <c r="H487" t="s">
        <v>142</v>
      </c>
      <c r="I487">
        <v>8</v>
      </c>
      <c r="J487">
        <v>0.125</v>
      </c>
      <c r="K487" t="str">
        <f t="shared" si="203"/>
        <v>被动祝福大lv8</v>
      </c>
      <c r="L487" s="6" t="str">
        <f>Q487&amp;":"&amp;M487&amp;":"&amp;VLOOKUP(N487,对应表!B:C,2,FALSE)&amp;":"&amp;IF(buff!O487="",0,O487)</f>
        <v>20348:100:3:9</v>
      </c>
      <c r="M487">
        <v>100</v>
      </c>
      <c r="N487" s="1" t="s">
        <v>122</v>
      </c>
      <c r="O487">
        <v>9</v>
      </c>
      <c r="Q487">
        <v>20348</v>
      </c>
      <c r="R487" s="4" t="s">
        <v>1001</v>
      </c>
      <c r="S487" s="4" t="str">
        <f t="shared" si="200"/>
        <v>被动祝福大lv8</v>
      </c>
      <c r="T487" t="s">
        <v>307</v>
      </c>
      <c r="Y487" t="s">
        <v>1223</v>
      </c>
      <c r="Z487">
        <f>INT(VLOOKUP($I487,角色属性概况!$I:$N,VLOOKUP($H487,对应表!$AD:$AE,2,FALSE),FALSE)*$J487)</f>
        <v>422</v>
      </c>
      <c r="AI487" s="12" t="str">
        <f t="shared" si="204"/>
        <v>HP:422</v>
      </c>
      <c r="AR487">
        <v>999</v>
      </c>
      <c r="AU487" s="4"/>
      <c r="AV487" s="4"/>
      <c r="AW487" s="4"/>
      <c r="AX487" s="4"/>
      <c r="AZ487" s="12" t="str">
        <f t="shared" si="205"/>
        <v/>
      </c>
      <c r="BA487" s="12" t="str">
        <f t="shared" si="206"/>
        <v/>
      </c>
      <c r="BB487" s="12" t="str">
        <f t="shared" si="207"/>
        <v/>
      </c>
      <c r="BC487" s="12" t="str">
        <f t="shared" si="208"/>
        <v/>
      </c>
      <c r="BD487" s="12" t="str">
        <f t="shared" si="209"/>
        <v/>
      </c>
      <c r="BE487" s="12" t="str">
        <f t="shared" si="210"/>
        <v/>
      </c>
      <c r="BF487" s="12" t="str">
        <f>_xlfn.IFNA(VLOOKUP(Y487,对应表!$Z:$AA,2,FALSE)&amp;Z487,"")</f>
        <v>HP:422</v>
      </c>
      <c r="BG487" s="12" t="str">
        <f>_xlfn.IFNA(VLOOKUP(AA487,对应表!$Z:$AA,2,FALSE)&amp;AB487,"")</f>
        <v/>
      </c>
      <c r="BH487" s="12" t="str">
        <f>_xlfn.IFNA(VLOOKUP(AC487,对应表!$Z:$AA,2,FALSE)&amp;AD487,"")</f>
        <v/>
      </c>
      <c r="BI487" s="12" t="str">
        <f>_xlfn.IFNA(VLOOKUP(AE487,对应表!$Z:$AA,2,FALSE)&amp;AF487,"")</f>
        <v/>
      </c>
      <c r="BJ487" s="12" t="str">
        <f>_xlfn.IFNA(VLOOKUP(AG487,对应表!$Z:$AA,2,FALSE)&amp;AH487,"")</f>
        <v/>
      </c>
      <c r="BL487">
        <f t="shared" si="201"/>
        <v>422</v>
      </c>
      <c r="BM487" t="str">
        <f t="shared" si="202"/>
        <v/>
      </c>
    </row>
    <row r="488" spans="8:65" x14ac:dyDescent="0.15">
      <c r="H488" t="s">
        <v>142</v>
      </c>
      <c r="I488">
        <v>9</v>
      </c>
      <c r="J488">
        <v>0.125</v>
      </c>
      <c r="K488" t="str">
        <f t="shared" si="203"/>
        <v>被动祝福大lv9</v>
      </c>
      <c r="L488" s="6" t="str">
        <f>Q488&amp;":"&amp;M488&amp;":"&amp;VLOOKUP(N488,对应表!B:C,2,FALSE)&amp;":"&amp;IF(buff!O488="",0,O488)</f>
        <v>20349:100:3:9</v>
      </c>
      <c r="M488">
        <v>100</v>
      </c>
      <c r="N488" s="1" t="s">
        <v>122</v>
      </c>
      <c r="O488">
        <v>9</v>
      </c>
      <c r="Q488">
        <v>20349</v>
      </c>
      <c r="R488" s="4" t="s">
        <v>1002</v>
      </c>
      <c r="S488" s="4" t="str">
        <f t="shared" si="200"/>
        <v>被动祝福大lv9</v>
      </c>
      <c r="T488" t="s">
        <v>307</v>
      </c>
      <c r="Y488" t="s">
        <v>1223</v>
      </c>
      <c r="Z488">
        <f>INT(VLOOKUP($I488,角色属性概况!$I:$N,VLOOKUP($H488,对应表!$AD:$AE,2,FALSE),FALSE)*$J488)</f>
        <v>520</v>
      </c>
      <c r="AI488" s="12" t="str">
        <f t="shared" si="204"/>
        <v>HP:520</v>
      </c>
      <c r="AR488">
        <v>999</v>
      </c>
      <c r="AU488" s="4"/>
      <c r="AV488" s="4"/>
      <c r="AW488" s="4"/>
      <c r="AX488" s="4"/>
      <c r="AZ488" s="12" t="str">
        <f t="shared" si="205"/>
        <v/>
      </c>
      <c r="BA488" s="12" t="str">
        <f t="shared" si="206"/>
        <v/>
      </c>
      <c r="BB488" s="12" t="str">
        <f t="shared" si="207"/>
        <v/>
      </c>
      <c r="BC488" s="12" t="str">
        <f t="shared" si="208"/>
        <v/>
      </c>
      <c r="BD488" s="12" t="str">
        <f t="shared" si="209"/>
        <v/>
      </c>
      <c r="BE488" s="12" t="str">
        <f t="shared" si="210"/>
        <v/>
      </c>
      <c r="BF488" s="12" t="str">
        <f>_xlfn.IFNA(VLOOKUP(Y488,对应表!$Z:$AA,2,FALSE)&amp;Z488,"")</f>
        <v>HP:520</v>
      </c>
      <c r="BG488" s="12" t="str">
        <f>_xlfn.IFNA(VLOOKUP(AA488,对应表!$Z:$AA,2,FALSE)&amp;AB488,"")</f>
        <v/>
      </c>
      <c r="BH488" s="12" t="str">
        <f>_xlfn.IFNA(VLOOKUP(AC488,对应表!$Z:$AA,2,FALSE)&amp;AD488,"")</f>
        <v/>
      </c>
      <c r="BI488" s="12" t="str">
        <f>_xlfn.IFNA(VLOOKUP(AE488,对应表!$Z:$AA,2,FALSE)&amp;AF488,"")</f>
        <v/>
      </c>
      <c r="BJ488" s="12" t="str">
        <f>_xlfn.IFNA(VLOOKUP(AG488,对应表!$Z:$AA,2,FALSE)&amp;AH488,"")</f>
        <v/>
      </c>
      <c r="BL488">
        <f t="shared" si="201"/>
        <v>520</v>
      </c>
      <c r="BM488" t="str">
        <f t="shared" si="202"/>
        <v/>
      </c>
    </row>
    <row r="489" spans="8:65" x14ac:dyDescent="0.15">
      <c r="H489" t="s">
        <v>142</v>
      </c>
      <c r="I489">
        <v>10</v>
      </c>
      <c r="J489">
        <v>0.125</v>
      </c>
      <c r="K489" t="str">
        <f t="shared" si="203"/>
        <v>被动祝福大lv10</v>
      </c>
      <c r="L489" s="6" t="str">
        <f>Q489&amp;":"&amp;M489&amp;":"&amp;VLOOKUP(N489,对应表!B:C,2,FALSE)&amp;":"&amp;IF(buff!O489="",0,O489)</f>
        <v>20350:100:3:9</v>
      </c>
      <c r="M489">
        <v>100</v>
      </c>
      <c r="N489" s="1" t="s">
        <v>122</v>
      </c>
      <c r="O489">
        <v>9</v>
      </c>
      <c r="Q489">
        <v>20350</v>
      </c>
      <c r="R489" s="4" t="s">
        <v>1003</v>
      </c>
      <c r="S489" s="4" t="str">
        <f t="shared" si="200"/>
        <v>被动祝福大lv10</v>
      </c>
      <c r="T489" t="s">
        <v>307</v>
      </c>
      <c r="Y489" t="s">
        <v>1223</v>
      </c>
      <c r="Z489">
        <f>INT(VLOOKUP($I489,角色属性概况!$I:$N,VLOOKUP($H489,对应表!$AD:$AE,2,FALSE),FALSE)*$J489)</f>
        <v>640</v>
      </c>
      <c r="AI489" s="12" t="str">
        <f t="shared" si="204"/>
        <v>HP:640</v>
      </c>
      <c r="AR489">
        <v>999</v>
      </c>
      <c r="AU489" s="4"/>
      <c r="AV489" s="4"/>
      <c r="AW489" s="4"/>
      <c r="AX489" s="4"/>
      <c r="AZ489" s="12" t="str">
        <f t="shared" si="205"/>
        <v/>
      </c>
      <c r="BA489" s="12" t="str">
        <f t="shared" si="206"/>
        <v/>
      </c>
      <c r="BB489" s="12" t="str">
        <f t="shared" si="207"/>
        <v/>
      </c>
      <c r="BC489" s="12" t="str">
        <f t="shared" si="208"/>
        <v/>
      </c>
      <c r="BD489" s="12" t="str">
        <f t="shared" si="209"/>
        <v/>
      </c>
      <c r="BE489" s="12" t="str">
        <f t="shared" si="210"/>
        <v/>
      </c>
      <c r="BF489" s="12" t="str">
        <f>_xlfn.IFNA(VLOOKUP(Y489,对应表!$Z:$AA,2,FALSE)&amp;Z489,"")</f>
        <v>HP:640</v>
      </c>
      <c r="BG489" s="12" t="str">
        <f>_xlfn.IFNA(VLOOKUP(AA489,对应表!$Z:$AA,2,FALSE)&amp;AB489,"")</f>
        <v/>
      </c>
      <c r="BH489" s="12" t="str">
        <f>_xlfn.IFNA(VLOOKUP(AC489,对应表!$Z:$AA,2,FALSE)&amp;AD489,"")</f>
        <v/>
      </c>
      <c r="BI489" s="12" t="str">
        <f>_xlfn.IFNA(VLOOKUP(AE489,对应表!$Z:$AA,2,FALSE)&amp;AF489,"")</f>
        <v/>
      </c>
      <c r="BJ489" s="12" t="str">
        <f>_xlfn.IFNA(VLOOKUP(AG489,对应表!$Z:$AA,2,FALSE)&amp;AH489,"")</f>
        <v/>
      </c>
      <c r="BL489">
        <f t="shared" si="201"/>
        <v>640</v>
      </c>
      <c r="BM489" t="str">
        <f t="shared" si="202"/>
        <v/>
      </c>
    </row>
    <row r="490" spans="8:65" x14ac:dyDescent="0.15">
      <c r="H490" t="s">
        <v>142</v>
      </c>
      <c r="I490">
        <v>11</v>
      </c>
      <c r="J490">
        <v>0.125</v>
      </c>
      <c r="K490" t="str">
        <f t="shared" si="203"/>
        <v>被动祝福大lv11</v>
      </c>
      <c r="L490" s="6" t="str">
        <f>Q490&amp;":"&amp;M490&amp;":"&amp;VLOOKUP(N490,对应表!B:C,2,FALSE)&amp;":"&amp;IF(buff!O490="",0,O490)</f>
        <v>20351:100:3:9</v>
      </c>
      <c r="M490">
        <v>100</v>
      </c>
      <c r="N490" s="1" t="s">
        <v>122</v>
      </c>
      <c r="O490">
        <v>9</v>
      </c>
      <c r="Q490">
        <v>20351</v>
      </c>
      <c r="R490" s="4" t="s">
        <v>1004</v>
      </c>
      <c r="S490" s="4" t="str">
        <f t="shared" si="200"/>
        <v>被动祝福大lv11</v>
      </c>
      <c r="T490" t="s">
        <v>307</v>
      </c>
      <c r="Y490" t="s">
        <v>1223</v>
      </c>
      <c r="Z490">
        <f>INT(VLOOKUP($I490,角色属性概况!$I:$N,VLOOKUP($H490,对应表!$AD:$AE,2,FALSE),FALSE)*$J490)</f>
        <v>788</v>
      </c>
      <c r="AI490" s="12" t="str">
        <f t="shared" si="204"/>
        <v>HP:788</v>
      </c>
      <c r="AR490">
        <v>999</v>
      </c>
      <c r="AU490" s="4"/>
      <c r="AV490" s="4"/>
      <c r="AW490" s="4"/>
      <c r="AX490" s="4"/>
      <c r="AZ490" s="12" t="str">
        <f t="shared" si="205"/>
        <v/>
      </c>
      <c r="BA490" s="12" t="str">
        <f t="shared" si="206"/>
        <v/>
      </c>
      <c r="BB490" s="12" t="str">
        <f t="shared" si="207"/>
        <v/>
      </c>
      <c r="BC490" s="12" t="str">
        <f t="shared" si="208"/>
        <v/>
      </c>
      <c r="BD490" s="12" t="str">
        <f t="shared" si="209"/>
        <v/>
      </c>
      <c r="BE490" s="12" t="str">
        <f t="shared" si="210"/>
        <v/>
      </c>
      <c r="BF490" s="12" t="str">
        <f>_xlfn.IFNA(VLOOKUP(Y490,对应表!$Z:$AA,2,FALSE)&amp;Z490,"")</f>
        <v>HP:788</v>
      </c>
      <c r="BG490" s="12" t="str">
        <f>_xlfn.IFNA(VLOOKUP(AA490,对应表!$Z:$AA,2,FALSE)&amp;AB490,"")</f>
        <v/>
      </c>
      <c r="BH490" s="12" t="str">
        <f>_xlfn.IFNA(VLOOKUP(AC490,对应表!$Z:$AA,2,FALSE)&amp;AD490,"")</f>
        <v/>
      </c>
      <c r="BI490" s="12" t="str">
        <f>_xlfn.IFNA(VLOOKUP(AE490,对应表!$Z:$AA,2,FALSE)&amp;AF490,"")</f>
        <v/>
      </c>
      <c r="BJ490" s="12" t="str">
        <f>_xlfn.IFNA(VLOOKUP(AG490,对应表!$Z:$AA,2,FALSE)&amp;AH490,"")</f>
        <v/>
      </c>
      <c r="BL490">
        <f t="shared" si="201"/>
        <v>788</v>
      </c>
      <c r="BM490" t="str">
        <f t="shared" si="202"/>
        <v/>
      </c>
    </row>
    <row r="491" spans="8:65" x14ac:dyDescent="0.15">
      <c r="H491" t="s">
        <v>142</v>
      </c>
      <c r="I491">
        <v>12</v>
      </c>
      <c r="J491">
        <v>0.125</v>
      </c>
      <c r="K491" t="str">
        <f t="shared" si="203"/>
        <v>被动祝福大lv12</v>
      </c>
      <c r="L491" s="6" t="str">
        <f>Q491&amp;":"&amp;M491&amp;":"&amp;VLOOKUP(N491,对应表!B:C,2,FALSE)&amp;":"&amp;IF(buff!O491="",0,O491)</f>
        <v>20352:100:3:9</v>
      </c>
      <c r="M491">
        <v>100</v>
      </c>
      <c r="N491" s="1" t="s">
        <v>122</v>
      </c>
      <c r="O491">
        <v>9</v>
      </c>
      <c r="Q491">
        <v>20352</v>
      </c>
      <c r="R491" s="4" t="s">
        <v>1005</v>
      </c>
      <c r="S491" s="4" t="str">
        <f t="shared" si="200"/>
        <v>被动祝福大lv12</v>
      </c>
      <c r="T491" t="s">
        <v>307</v>
      </c>
      <c r="Y491" t="s">
        <v>1223</v>
      </c>
      <c r="Z491">
        <f>INT(VLOOKUP($I491,角色属性概况!$I:$N,VLOOKUP($H491,对应表!$AD:$AE,2,FALSE),FALSE)*$J491)</f>
        <v>970</v>
      </c>
      <c r="AI491" s="12" t="str">
        <f t="shared" si="204"/>
        <v>HP:970</v>
      </c>
      <c r="AR491">
        <v>999</v>
      </c>
      <c r="AU491" s="4"/>
      <c r="AV491" s="4"/>
      <c r="AW491" s="4"/>
      <c r="AX491" s="4"/>
      <c r="AZ491" s="12" t="str">
        <f t="shared" si="205"/>
        <v/>
      </c>
      <c r="BA491" s="12" t="str">
        <f t="shared" si="206"/>
        <v/>
      </c>
      <c r="BB491" s="12" t="str">
        <f t="shared" si="207"/>
        <v/>
      </c>
      <c r="BC491" s="12" t="str">
        <f t="shared" si="208"/>
        <v/>
      </c>
      <c r="BD491" s="12" t="str">
        <f t="shared" si="209"/>
        <v/>
      </c>
      <c r="BE491" s="12" t="str">
        <f t="shared" si="210"/>
        <v/>
      </c>
      <c r="BF491" s="12" t="str">
        <f>_xlfn.IFNA(VLOOKUP(Y491,对应表!$Z:$AA,2,FALSE)&amp;Z491,"")</f>
        <v>HP:970</v>
      </c>
      <c r="BG491" s="12" t="str">
        <f>_xlfn.IFNA(VLOOKUP(AA491,对应表!$Z:$AA,2,FALSE)&amp;AB491,"")</f>
        <v/>
      </c>
      <c r="BH491" s="12" t="str">
        <f>_xlfn.IFNA(VLOOKUP(AC491,对应表!$Z:$AA,2,FALSE)&amp;AD491,"")</f>
        <v/>
      </c>
      <c r="BI491" s="12" t="str">
        <f>_xlfn.IFNA(VLOOKUP(AE491,对应表!$Z:$AA,2,FALSE)&amp;AF491,"")</f>
        <v/>
      </c>
      <c r="BJ491" s="12" t="str">
        <f>_xlfn.IFNA(VLOOKUP(AG491,对应表!$Z:$AA,2,FALSE)&amp;AH491,"")</f>
        <v/>
      </c>
      <c r="BL491">
        <f t="shared" si="201"/>
        <v>970</v>
      </c>
      <c r="BM491" t="str">
        <f t="shared" si="202"/>
        <v/>
      </c>
    </row>
    <row r="492" spans="8:65" x14ac:dyDescent="0.15">
      <c r="H492" t="s">
        <v>142</v>
      </c>
      <c r="I492">
        <v>13</v>
      </c>
      <c r="J492">
        <v>0.125</v>
      </c>
      <c r="K492" t="str">
        <f t="shared" si="203"/>
        <v>被动祝福大lv13</v>
      </c>
      <c r="L492" s="6" t="str">
        <f>Q492&amp;":"&amp;M492&amp;":"&amp;VLOOKUP(N492,对应表!B:C,2,FALSE)&amp;":"&amp;IF(buff!O492="",0,O492)</f>
        <v>20353:100:3:9</v>
      </c>
      <c r="M492">
        <v>100</v>
      </c>
      <c r="N492" s="1" t="s">
        <v>122</v>
      </c>
      <c r="O492">
        <v>9</v>
      </c>
      <c r="Q492">
        <v>20353</v>
      </c>
      <c r="R492" s="4" t="s">
        <v>1006</v>
      </c>
      <c r="S492" s="4" t="str">
        <f t="shared" si="200"/>
        <v>被动祝福大lv13</v>
      </c>
      <c r="T492" t="s">
        <v>307</v>
      </c>
      <c r="Y492" t="s">
        <v>1223</v>
      </c>
      <c r="Z492">
        <f>INT(VLOOKUP($I492,角色属性概况!$I:$N,VLOOKUP($H492,对应表!$AD:$AE,2,FALSE),FALSE)*$J492)</f>
        <v>1195</v>
      </c>
      <c r="AI492" s="12" t="str">
        <f t="shared" si="204"/>
        <v>HP:1195</v>
      </c>
      <c r="AR492">
        <v>999</v>
      </c>
      <c r="AU492" s="4"/>
      <c r="AV492" s="4"/>
      <c r="AW492" s="4"/>
      <c r="AX492" s="4"/>
      <c r="AZ492" s="12" t="str">
        <f t="shared" si="205"/>
        <v/>
      </c>
      <c r="BA492" s="12" t="str">
        <f t="shared" si="206"/>
        <v/>
      </c>
      <c r="BB492" s="12" t="str">
        <f t="shared" si="207"/>
        <v/>
      </c>
      <c r="BC492" s="12" t="str">
        <f t="shared" si="208"/>
        <v/>
      </c>
      <c r="BD492" s="12" t="str">
        <f t="shared" si="209"/>
        <v/>
      </c>
      <c r="BE492" s="12" t="str">
        <f t="shared" si="210"/>
        <v/>
      </c>
      <c r="BF492" s="12" t="str">
        <f>_xlfn.IFNA(VLOOKUP(Y492,对应表!$Z:$AA,2,FALSE)&amp;Z492,"")</f>
        <v>HP:1195</v>
      </c>
      <c r="BG492" s="12" t="str">
        <f>_xlfn.IFNA(VLOOKUP(AA492,对应表!$Z:$AA,2,FALSE)&amp;AB492,"")</f>
        <v/>
      </c>
      <c r="BH492" s="12" t="str">
        <f>_xlfn.IFNA(VLOOKUP(AC492,对应表!$Z:$AA,2,FALSE)&amp;AD492,"")</f>
        <v/>
      </c>
      <c r="BI492" s="12" t="str">
        <f>_xlfn.IFNA(VLOOKUP(AE492,对应表!$Z:$AA,2,FALSE)&amp;AF492,"")</f>
        <v/>
      </c>
      <c r="BJ492" s="12" t="str">
        <f>_xlfn.IFNA(VLOOKUP(AG492,对应表!$Z:$AA,2,FALSE)&amp;AH492,"")</f>
        <v/>
      </c>
      <c r="BL492">
        <f t="shared" si="201"/>
        <v>1195</v>
      </c>
      <c r="BM492" t="str">
        <f t="shared" si="202"/>
        <v/>
      </c>
    </row>
    <row r="493" spans="8:65" x14ac:dyDescent="0.15">
      <c r="H493" t="s">
        <v>142</v>
      </c>
      <c r="I493">
        <v>14</v>
      </c>
      <c r="J493">
        <v>0.125</v>
      </c>
      <c r="K493" t="str">
        <f t="shared" si="203"/>
        <v>被动祝福大lv14</v>
      </c>
      <c r="L493" s="6" t="str">
        <f>Q493&amp;":"&amp;M493&amp;":"&amp;VLOOKUP(N493,对应表!B:C,2,FALSE)&amp;":"&amp;IF(buff!O493="",0,O493)</f>
        <v>20354:100:3:9</v>
      </c>
      <c r="M493">
        <v>100</v>
      </c>
      <c r="N493" s="1" t="s">
        <v>122</v>
      </c>
      <c r="O493">
        <v>9</v>
      </c>
      <c r="Q493">
        <v>20354</v>
      </c>
      <c r="R493" s="4" t="s">
        <v>1007</v>
      </c>
      <c r="S493" s="4" t="str">
        <f t="shared" si="200"/>
        <v>被动祝福大lv14</v>
      </c>
      <c r="T493" t="s">
        <v>307</v>
      </c>
      <c r="Y493" t="s">
        <v>1223</v>
      </c>
      <c r="Z493">
        <f>INT(VLOOKUP($I493,角色属性概况!$I:$N,VLOOKUP($H493,对应表!$AD:$AE,2,FALSE),FALSE)*$J493)</f>
        <v>1471</v>
      </c>
      <c r="AI493" s="12" t="str">
        <f t="shared" si="204"/>
        <v>HP:1471</v>
      </c>
      <c r="AR493">
        <v>999</v>
      </c>
      <c r="AU493" s="4"/>
      <c r="AV493" s="4"/>
      <c r="AW493" s="4"/>
      <c r="AX493" s="4"/>
      <c r="AZ493" s="12" t="str">
        <f t="shared" si="205"/>
        <v/>
      </c>
      <c r="BA493" s="12" t="str">
        <f t="shared" si="206"/>
        <v/>
      </c>
      <c r="BB493" s="12" t="str">
        <f t="shared" si="207"/>
        <v/>
      </c>
      <c r="BC493" s="12" t="str">
        <f t="shared" si="208"/>
        <v/>
      </c>
      <c r="BD493" s="12" t="str">
        <f t="shared" si="209"/>
        <v/>
      </c>
      <c r="BE493" s="12" t="str">
        <f t="shared" si="210"/>
        <v/>
      </c>
      <c r="BF493" s="12" t="str">
        <f>_xlfn.IFNA(VLOOKUP(Y493,对应表!$Z:$AA,2,FALSE)&amp;Z493,"")</f>
        <v>HP:1471</v>
      </c>
      <c r="BG493" s="12" t="str">
        <f>_xlfn.IFNA(VLOOKUP(AA493,对应表!$Z:$AA,2,FALSE)&amp;AB493,"")</f>
        <v/>
      </c>
      <c r="BH493" s="12" t="str">
        <f>_xlfn.IFNA(VLOOKUP(AC493,对应表!$Z:$AA,2,FALSE)&amp;AD493,"")</f>
        <v/>
      </c>
      <c r="BI493" s="12" t="str">
        <f>_xlfn.IFNA(VLOOKUP(AE493,对应表!$Z:$AA,2,FALSE)&amp;AF493,"")</f>
        <v/>
      </c>
      <c r="BJ493" s="12" t="str">
        <f>_xlfn.IFNA(VLOOKUP(AG493,对应表!$Z:$AA,2,FALSE)&amp;AH493,"")</f>
        <v/>
      </c>
      <c r="BL493">
        <f t="shared" si="201"/>
        <v>1471</v>
      </c>
      <c r="BM493" t="str">
        <f t="shared" si="202"/>
        <v/>
      </c>
    </row>
    <row r="494" spans="8:65" x14ac:dyDescent="0.15">
      <c r="H494" t="s">
        <v>142</v>
      </c>
      <c r="I494">
        <v>15</v>
      </c>
      <c r="J494">
        <v>0.125</v>
      </c>
      <c r="K494" t="str">
        <f t="shared" si="203"/>
        <v>被动祝福大lv15</v>
      </c>
      <c r="L494" s="6" t="str">
        <f>Q494&amp;":"&amp;M494&amp;":"&amp;VLOOKUP(N494,对应表!B:C,2,FALSE)&amp;":"&amp;IF(buff!O494="",0,O494)</f>
        <v>20355:100:3:9</v>
      </c>
      <c r="M494">
        <v>100</v>
      </c>
      <c r="N494" s="1" t="s">
        <v>122</v>
      </c>
      <c r="O494">
        <v>9</v>
      </c>
      <c r="Q494">
        <v>20355</v>
      </c>
      <c r="R494" s="4" t="s">
        <v>1008</v>
      </c>
      <c r="S494" s="4" t="str">
        <f t="shared" si="200"/>
        <v>被动祝福大lv15</v>
      </c>
      <c r="T494" t="s">
        <v>307</v>
      </c>
      <c r="Y494" t="s">
        <v>1223</v>
      </c>
      <c r="Z494">
        <f>INT(VLOOKUP($I494,角色属性概况!$I:$N,VLOOKUP($H494,对应表!$AD:$AE,2,FALSE),FALSE)*$J494)</f>
        <v>1812</v>
      </c>
      <c r="AI494" s="12" t="str">
        <f t="shared" si="204"/>
        <v>HP:1812</v>
      </c>
      <c r="AR494">
        <v>999</v>
      </c>
      <c r="AU494" s="4"/>
      <c r="AV494" s="4"/>
      <c r="AW494" s="4"/>
      <c r="AX494" s="4"/>
      <c r="AZ494" s="12" t="str">
        <f t="shared" si="205"/>
        <v/>
      </c>
      <c r="BA494" s="12" t="str">
        <f t="shared" si="206"/>
        <v/>
      </c>
      <c r="BB494" s="12" t="str">
        <f t="shared" si="207"/>
        <v/>
      </c>
      <c r="BC494" s="12" t="str">
        <f t="shared" si="208"/>
        <v/>
      </c>
      <c r="BD494" s="12" t="str">
        <f t="shared" si="209"/>
        <v/>
      </c>
      <c r="BE494" s="12" t="str">
        <f t="shared" si="210"/>
        <v/>
      </c>
      <c r="BF494" s="12" t="str">
        <f>_xlfn.IFNA(VLOOKUP(Y494,对应表!$Z:$AA,2,FALSE)&amp;Z494,"")</f>
        <v>HP:1812</v>
      </c>
      <c r="BG494" s="12" t="str">
        <f>_xlfn.IFNA(VLOOKUP(AA494,对应表!$Z:$AA,2,FALSE)&amp;AB494,"")</f>
        <v/>
      </c>
      <c r="BH494" s="12" t="str">
        <f>_xlfn.IFNA(VLOOKUP(AC494,对应表!$Z:$AA,2,FALSE)&amp;AD494,"")</f>
        <v/>
      </c>
      <c r="BI494" s="12" t="str">
        <f>_xlfn.IFNA(VLOOKUP(AE494,对应表!$Z:$AA,2,FALSE)&amp;AF494,"")</f>
        <v/>
      </c>
      <c r="BJ494" s="12" t="str">
        <f>_xlfn.IFNA(VLOOKUP(AG494,对应表!$Z:$AA,2,FALSE)&amp;AH494,"")</f>
        <v/>
      </c>
      <c r="BL494">
        <f t="shared" si="201"/>
        <v>1812</v>
      </c>
      <c r="BM494" t="str">
        <f t="shared" si="202"/>
        <v/>
      </c>
    </row>
    <row r="495" spans="8:65" x14ac:dyDescent="0.15">
      <c r="H495" t="s">
        <v>142</v>
      </c>
      <c r="I495">
        <v>16</v>
      </c>
      <c r="J495">
        <v>0.125</v>
      </c>
      <c r="K495" t="str">
        <f t="shared" si="203"/>
        <v>被动祝福大lv16</v>
      </c>
      <c r="L495" s="6" t="str">
        <f>Q495&amp;":"&amp;M495&amp;":"&amp;VLOOKUP(N495,对应表!B:C,2,FALSE)&amp;":"&amp;IF(buff!O495="",0,O495)</f>
        <v>20356:100:3:9</v>
      </c>
      <c r="M495">
        <v>100</v>
      </c>
      <c r="N495" s="1" t="s">
        <v>122</v>
      </c>
      <c r="O495">
        <v>9</v>
      </c>
      <c r="Q495">
        <v>20356</v>
      </c>
      <c r="R495" s="4" t="s">
        <v>1009</v>
      </c>
      <c r="S495" s="4" t="str">
        <f t="shared" si="200"/>
        <v>被动祝福大lv16</v>
      </c>
      <c r="T495" t="s">
        <v>307</v>
      </c>
      <c r="Y495" t="s">
        <v>1223</v>
      </c>
      <c r="Z495">
        <f>INT(VLOOKUP($I495,角色属性概况!$I:$N,VLOOKUP($H495,对应表!$AD:$AE,2,FALSE),FALSE)*$J495)</f>
        <v>2231</v>
      </c>
      <c r="AI495" s="12" t="str">
        <f t="shared" si="204"/>
        <v>HP:2231</v>
      </c>
      <c r="AR495">
        <v>999</v>
      </c>
      <c r="AU495" s="4"/>
      <c r="AV495" s="4"/>
      <c r="AW495" s="4"/>
      <c r="AX495" s="4"/>
      <c r="AZ495" s="12" t="str">
        <f t="shared" si="205"/>
        <v/>
      </c>
      <c r="BA495" s="12" t="str">
        <f t="shared" si="206"/>
        <v/>
      </c>
      <c r="BB495" s="12" t="str">
        <f t="shared" si="207"/>
        <v/>
      </c>
      <c r="BC495" s="12" t="str">
        <f t="shared" si="208"/>
        <v/>
      </c>
      <c r="BD495" s="12" t="str">
        <f t="shared" si="209"/>
        <v/>
      </c>
      <c r="BE495" s="12" t="str">
        <f t="shared" si="210"/>
        <v/>
      </c>
      <c r="BF495" s="12" t="str">
        <f>_xlfn.IFNA(VLOOKUP(Y495,对应表!$Z:$AA,2,FALSE)&amp;Z495,"")</f>
        <v>HP:2231</v>
      </c>
      <c r="BG495" s="12" t="str">
        <f>_xlfn.IFNA(VLOOKUP(AA495,对应表!$Z:$AA,2,FALSE)&amp;AB495,"")</f>
        <v/>
      </c>
      <c r="BH495" s="12" t="str">
        <f>_xlfn.IFNA(VLOOKUP(AC495,对应表!$Z:$AA,2,FALSE)&amp;AD495,"")</f>
        <v/>
      </c>
      <c r="BI495" s="12" t="str">
        <f>_xlfn.IFNA(VLOOKUP(AE495,对应表!$Z:$AA,2,FALSE)&amp;AF495,"")</f>
        <v/>
      </c>
      <c r="BJ495" s="12" t="str">
        <f>_xlfn.IFNA(VLOOKUP(AG495,对应表!$Z:$AA,2,FALSE)&amp;AH495,"")</f>
        <v/>
      </c>
      <c r="BL495">
        <f t="shared" si="201"/>
        <v>2231</v>
      </c>
      <c r="BM495" t="str">
        <f t="shared" si="202"/>
        <v/>
      </c>
    </row>
    <row r="496" spans="8:65" x14ac:dyDescent="0.15">
      <c r="H496" t="s">
        <v>142</v>
      </c>
      <c r="I496">
        <v>17</v>
      </c>
      <c r="J496">
        <v>0.125</v>
      </c>
      <c r="K496" t="str">
        <f t="shared" si="203"/>
        <v>被动祝福大lv17</v>
      </c>
      <c r="L496" s="6" t="str">
        <f>Q496&amp;":"&amp;M496&amp;":"&amp;VLOOKUP(N496,对应表!B:C,2,FALSE)&amp;":"&amp;IF(buff!O496="",0,O496)</f>
        <v>20357:100:3:9</v>
      </c>
      <c r="M496">
        <v>100</v>
      </c>
      <c r="N496" s="1" t="s">
        <v>122</v>
      </c>
      <c r="O496">
        <v>9</v>
      </c>
      <c r="Q496">
        <v>20357</v>
      </c>
      <c r="R496" s="4" t="s">
        <v>1010</v>
      </c>
      <c r="S496" s="4" t="str">
        <f t="shared" si="200"/>
        <v>被动祝福大lv17</v>
      </c>
      <c r="T496" t="s">
        <v>307</v>
      </c>
      <c r="Y496" t="s">
        <v>1223</v>
      </c>
      <c r="Z496">
        <f>INT(VLOOKUP($I496,角色属性概况!$I:$N,VLOOKUP($H496,对应表!$AD:$AE,2,FALSE),FALSE)*$J496)</f>
        <v>2747</v>
      </c>
      <c r="AI496" s="12" t="str">
        <f t="shared" si="204"/>
        <v>HP:2747</v>
      </c>
      <c r="AR496">
        <v>999</v>
      </c>
      <c r="AU496" s="4"/>
      <c r="AV496" s="4"/>
      <c r="AW496" s="4"/>
      <c r="AX496" s="4"/>
      <c r="AZ496" s="12" t="str">
        <f t="shared" si="205"/>
        <v/>
      </c>
      <c r="BA496" s="12" t="str">
        <f t="shared" si="206"/>
        <v/>
      </c>
      <c r="BB496" s="12" t="str">
        <f t="shared" si="207"/>
        <v/>
      </c>
      <c r="BC496" s="12" t="str">
        <f t="shared" si="208"/>
        <v/>
      </c>
      <c r="BD496" s="12" t="str">
        <f t="shared" si="209"/>
        <v/>
      </c>
      <c r="BE496" s="12" t="str">
        <f t="shared" si="210"/>
        <v/>
      </c>
      <c r="BF496" s="12" t="str">
        <f>_xlfn.IFNA(VLOOKUP(Y496,对应表!$Z:$AA,2,FALSE)&amp;Z496,"")</f>
        <v>HP:2747</v>
      </c>
      <c r="BG496" s="12" t="str">
        <f>_xlfn.IFNA(VLOOKUP(AA496,对应表!$Z:$AA,2,FALSE)&amp;AB496,"")</f>
        <v/>
      </c>
      <c r="BH496" s="12" t="str">
        <f>_xlfn.IFNA(VLOOKUP(AC496,对应表!$Z:$AA,2,FALSE)&amp;AD496,"")</f>
        <v/>
      </c>
      <c r="BI496" s="12" t="str">
        <f>_xlfn.IFNA(VLOOKUP(AE496,对应表!$Z:$AA,2,FALSE)&amp;AF496,"")</f>
        <v/>
      </c>
      <c r="BJ496" s="12" t="str">
        <f>_xlfn.IFNA(VLOOKUP(AG496,对应表!$Z:$AA,2,FALSE)&amp;AH496,"")</f>
        <v/>
      </c>
      <c r="BL496">
        <f t="shared" si="201"/>
        <v>2747</v>
      </c>
      <c r="BM496" t="str">
        <f t="shared" si="202"/>
        <v/>
      </c>
    </row>
    <row r="497" spans="8:65" x14ac:dyDescent="0.15">
      <c r="H497" t="s">
        <v>142</v>
      </c>
      <c r="I497">
        <v>18</v>
      </c>
      <c r="J497">
        <v>0.125</v>
      </c>
      <c r="K497" t="str">
        <f t="shared" si="203"/>
        <v>被动祝福大lv18</v>
      </c>
      <c r="L497" s="6" t="str">
        <f>Q497&amp;":"&amp;M497&amp;":"&amp;VLOOKUP(N497,对应表!B:C,2,FALSE)&amp;":"&amp;IF(buff!O497="",0,O497)</f>
        <v>20358:100:3:9</v>
      </c>
      <c r="M497">
        <v>100</v>
      </c>
      <c r="N497" s="1" t="s">
        <v>122</v>
      </c>
      <c r="O497">
        <v>9</v>
      </c>
      <c r="Q497">
        <v>20358</v>
      </c>
      <c r="R497" s="4" t="s">
        <v>1011</v>
      </c>
      <c r="S497" s="4" t="str">
        <f t="shared" si="200"/>
        <v>被动祝福大lv18</v>
      </c>
      <c r="T497" t="s">
        <v>307</v>
      </c>
      <c r="Y497" t="s">
        <v>1223</v>
      </c>
      <c r="Z497">
        <f>INT(VLOOKUP($I497,角色属性概况!$I:$N,VLOOKUP($H497,对应表!$AD:$AE,2,FALSE),FALSE)*$J497)</f>
        <v>3382</v>
      </c>
      <c r="AI497" s="12" t="str">
        <f t="shared" si="204"/>
        <v>HP:3382</v>
      </c>
      <c r="AR497">
        <v>999</v>
      </c>
      <c r="AU497" s="4"/>
      <c r="AV497" s="4"/>
      <c r="AW497" s="4"/>
      <c r="AX497" s="4"/>
      <c r="AZ497" s="12" t="str">
        <f t="shared" si="205"/>
        <v/>
      </c>
      <c r="BA497" s="12" t="str">
        <f t="shared" si="206"/>
        <v/>
      </c>
      <c r="BB497" s="12" t="str">
        <f t="shared" si="207"/>
        <v/>
      </c>
      <c r="BC497" s="12" t="str">
        <f t="shared" si="208"/>
        <v/>
      </c>
      <c r="BD497" s="12" t="str">
        <f t="shared" si="209"/>
        <v/>
      </c>
      <c r="BE497" s="12" t="str">
        <f t="shared" si="210"/>
        <v/>
      </c>
      <c r="BF497" s="12" t="str">
        <f>_xlfn.IFNA(VLOOKUP(Y497,对应表!$Z:$AA,2,FALSE)&amp;Z497,"")</f>
        <v>HP:3382</v>
      </c>
      <c r="BG497" s="12" t="str">
        <f>_xlfn.IFNA(VLOOKUP(AA497,对应表!$Z:$AA,2,FALSE)&amp;AB497,"")</f>
        <v/>
      </c>
      <c r="BH497" s="12" t="str">
        <f>_xlfn.IFNA(VLOOKUP(AC497,对应表!$Z:$AA,2,FALSE)&amp;AD497,"")</f>
        <v/>
      </c>
      <c r="BI497" s="12" t="str">
        <f>_xlfn.IFNA(VLOOKUP(AE497,对应表!$Z:$AA,2,FALSE)&amp;AF497,"")</f>
        <v/>
      </c>
      <c r="BJ497" s="12" t="str">
        <f>_xlfn.IFNA(VLOOKUP(AG497,对应表!$Z:$AA,2,FALSE)&amp;AH497,"")</f>
        <v/>
      </c>
      <c r="BL497">
        <f t="shared" si="201"/>
        <v>3382</v>
      </c>
      <c r="BM497" t="str">
        <f t="shared" si="202"/>
        <v/>
      </c>
    </row>
    <row r="498" spans="8:65" x14ac:dyDescent="0.15">
      <c r="H498" t="s">
        <v>142</v>
      </c>
      <c r="I498">
        <v>19</v>
      </c>
      <c r="J498">
        <v>0.125</v>
      </c>
      <c r="K498" t="str">
        <f t="shared" si="203"/>
        <v>被动祝福大lv19</v>
      </c>
      <c r="L498" s="6" t="str">
        <f>Q498&amp;":"&amp;M498&amp;":"&amp;VLOOKUP(N498,对应表!B:C,2,FALSE)&amp;":"&amp;IF(buff!O498="",0,O498)</f>
        <v>20359:100:3:9</v>
      </c>
      <c r="M498">
        <v>100</v>
      </c>
      <c r="N498" s="1" t="s">
        <v>122</v>
      </c>
      <c r="O498">
        <v>9</v>
      </c>
      <c r="Q498">
        <v>20359</v>
      </c>
      <c r="R498" s="4" t="s">
        <v>1012</v>
      </c>
      <c r="S498" s="4" t="str">
        <f t="shared" si="200"/>
        <v>被动祝福大lv19</v>
      </c>
      <c r="T498" t="s">
        <v>307</v>
      </c>
      <c r="Y498" t="s">
        <v>1223</v>
      </c>
      <c r="Z498">
        <f>INT(VLOOKUP($I498,角色属性概况!$I:$N,VLOOKUP($H498,对应表!$AD:$AE,2,FALSE),FALSE)*$J498)</f>
        <v>4164</v>
      </c>
      <c r="AI498" s="12" t="str">
        <f t="shared" si="204"/>
        <v>HP:4164</v>
      </c>
      <c r="AR498">
        <v>999</v>
      </c>
      <c r="AU498" s="4"/>
      <c r="AV498" s="4"/>
      <c r="AW498" s="4"/>
      <c r="AX498" s="4"/>
      <c r="AZ498" s="12" t="str">
        <f t="shared" si="205"/>
        <v/>
      </c>
      <c r="BA498" s="12" t="str">
        <f t="shared" si="206"/>
        <v/>
      </c>
      <c r="BB498" s="12" t="str">
        <f t="shared" si="207"/>
        <v/>
      </c>
      <c r="BC498" s="12" t="str">
        <f t="shared" si="208"/>
        <v/>
      </c>
      <c r="BD498" s="12" t="str">
        <f t="shared" si="209"/>
        <v/>
      </c>
      <c r="BE498" s="12" t="str">
        <f t="shared" si="210"/>
        <v/>
      </c>
      <c r="BF498" s="12" t="str">
        <f>_xlfn.IFNA(VLOOKUP(Y498,对应表!$Z:$AA,2,FALSE)&amp;Z498,"")</f>
        <v>HP:4164</v>
      </c>
      <c r="BG498" s="12" t="str">
        <f>_xlfn.IFNA(VLOOKUP(AA498,对应表!$Z:$AA,2,FALSE)&amp;AB498,"")</f>
        <v/>
      </c>
      <c r="BH498" s="12" t="str">
        <f>_xlfn.IFNA(VLOOKUP(AC498,对应表!$Z:$AA,2,FALSE)&amp;AD498,"")</f>
        <v/>
      </c>
      <c r="BI498" s="12" t="str">
        <f>_xlfn.IFNA(VLOOKUP(AE498,对应表!$Z:$AA,2,FALSE)&amp;AF498,"")</f>
        <v/>
      </c>
      <c r="BJ498" s="12" t="str">
        <f>_xlfn.IFNA(VLOOKUP(AG498,对应表!$Z:$AA,2,FALSE)&amp;AH498,"")</f>
        <v/>
      </c>
      <c r="BL498">
        <f t="shared" si="201"/>
        <v>4164</v>
      </c>
      <c r="BM498" t="str">
        <f t="shared" si="202"/>
        <v/>
      </c>
    </row>
    <row r="499" spans="8:65" x14ac:dyDescent="0.15">
      <c r="H499" t="s">
        <v>142</v>
      </c>
      <c r="I499">
        <v>20</v>
      </c>
      <c r="J499">
        <v>0.125</v>
      </c>
      <c r="K499" t="str">
        <f t="shared" si="203"/>
        <v>被动祝福大lv20</v>
      </c>
      <c r="L499" s="6" t="str">
        <f>Q499&amp;":"&amp;M499&amp;":"&amp;VLOOKUP(N499,对应表!B:C,2,FALSE)&amp;":"&amp;IF(buff!O499="",0,O499)</f>
        <v>20360:100:3:9</v>
      </c>
      <c r="M499">
        <v>100</v>
      </c>
      <c r="N499" s="1" t="s">
        <v>122</v>
      </c>
      <c r="O499">
        <v>9</v>
      </c>
      <c r="Q499">
        <v>20360</v>
      </c>
      <c r="R499" s="4" t="s">
        <v>1013</v>
      </c>
      <c r="S499" s="4" t="str">
        <f t="shared" si="200"/>
        <v>被动祝福大lv20</v>
      </c>
      <c r="T499" t="s">
        <v>307</v>
      </c>
      <c r="Y499" t="s">
        <v>1223</v>
      </c>
      <c r="Z499">
        <f>INT(VLOOKUP($I499,角色属性概况!$I:$N,VLOOKUP($H499,对应表!$AD:$AE,2,FALSE),FALSE)*$J499)</f>
        <v>5127</v>
      </c>
      <c r="AI499" s="12" t="str">
        <f t="shared" si="204"/>
        <v>HP:5127</v>
      </c>
      <c r="AR499">
        <v>999</v>
      </c>
      <c r="AU499" s="4"/>
      <c r="AV499" s="4"/>
      <c r="AW499" s="4"/>
      <c r="AX499" s="4"/>
      <c r="AZ499" s="12" t="str">
        <f t="shared" si="205"/>
        <v/>
      </c>
      <c r="BA499" s="12" t="str">
        <f t="shared" si="206"/>
        <v/>
      </c>
      <c r="BB499" s="12" t="str">
        <f t="shared" si="207"/>
        <v/>
      </c>
      <c r="BC499" s="12" t="str">
        <f t="shared" si="208"/>
        <v/>
      </c>
      <c r="BD499" s="12" t="str">
        <f t="shared" si="209"/>
        <v/>
      </c>
      <c r="BE499" s="12" t="str">
        <f t="shared" si="210"/>
        <v/>
      </c>
      <c r="BF499" s="12" t="str">
        <f>_xlfn.IFNA(VLOOKUP(Y499,对应表!$Z:$AA,2,FALSE)&amp;Z499,"")</f>
        <v>HP:5127</v>
      </c>
      <c r="BG499" s="12" t="str">
        <f>_xlfn.IFNA(VLOOKUP(AA499,对应表!$Z:$AA,2,FALSE)&amp;AB499,"")</f>
        <v/>
      </c>
      <c r="BH499" s="12" t="str">
        <f>_xlfn.IFNA(VLOOKUP(AC499,对应表!$Z:$AA,2,FALSE)&amp;AD499,"")</f>
        <v/>
      </c>
      <c r="BI499" s="12" t="str">
        <f>_xlfn.IFNA(VLOOKUP(AE499,对应表!$Z:$AA,2,FALSE)&amp;AF499,"")</f>
        <v/>
      </c>
      <c r="BJ499" s="12" t="str">
        <f>_xlfn.IFNA(VLOOKUP(AG499,对应表!$Z:$AA,2,FALSE)&amp;AH499,"")</f>
        <v/>
      </c>
      <c r="BL499">
        <f t="shared" si="201"/>
        <v>5127</v>
      </c>
      <c r="BM499" t="str">
        <f t="shared" si="202"/>
        <v/>
      </c>
    </row>
    <row r="500" spans="8:65" x14ac:dyDescent="0.15">
      <c r="K500" t="str">
        <f t="shared" si="203"/>
        <v>被动直觉lv1</v>
      </c>
      <c r="L500" s="6" t="str">
        <f>Q500&amp;":"&amp;M500&amp;":"&amp;VLOOKUP(N500,对应表!B:C,2,FALSE)&amp;":"&amp;IF(buff!O500="",0,O500)</f>
        <v>20361:100:1:0</v>
      </c>
      <c r="M500">
        <v>100</v>
      </c>
      <c r="N500" s="1" t="s">
        <v>306</v>
      </c>
      <c r="O500">
        <v>0</v>
      </c>
      <c r="Q500">
        <v>20361</v>
      </c>
      <c r="R500" s="4" t="s">
        <v>1409</v>
      </c>
      <c r="S500" s="4" t="str">
        <f t="shared" si="200"/>
        <v>被动直觉lv1</v>
      </c>
      <c r="T500" t="s">
        <v>307</v>
      </c>
      <c r="Y500" t="s">
        <v>1429</v>
      </c>
      <c r="Z500">
        <v>5</v>
      </c>
      <c r="AI500" s="12" t="str">
        <f t="shared" si="204"/>
        <v>MIS:5</v>
      </c>
      <c r="AR500">
        <v>999</v>
      </c>
      <c r="AU500" s="4"/>
      <c r="AV500" s="4"/>
      <c r="AW500" s="4"/>
      <c r="AX500" s="4"/>
      <c r="AZ500" s="12" t="str">
        <f t="shared" si="205"/>
        <v/>
      </c>
      <c r="BA500" s="12" t="str">
        <f t="shared" si="206"/>
        <v/>
      </c>
      <c r="BB500" s="12" t="str">
        <f t="shared" si="207"/>
        <v/>
      </c>
      <c r="BC500" s="12" t="str">
        <f t="shared" si="208"/>
        <v/>
      </c>
      <c r="BD500" s="12" t="str">
        <f t="shared" si="209"/>
        <v/>
      </c>
      <c r="BE500" s="12" t="str">
        <f t="shared" si="210"/>
        <v/>
      </c>
      <c r="BF500" s="12" t="str">
        <f>_xlfn.IFNA(VLOOKUP(Y500,对应表!$Z:$AA,2,FALSE)&amp;Z500,"")</f>
        <v>MIS:5</v>
      </c>
      <c r="BG500" s="12" t="str">
        <f>_xlfn.IFNA(VLOOKUP(AA500,对应表!$Z:$AA,2,FALSE)&amp;AB500,"")</f>
        <v/>
      </c>
      <c r="BH500" s="12" t="str">
        <f>_xlfn.IFNA(VLOOKUP(AC500,对应表!$Z:$AA,2,FALSE)&amp;AD500,"")</f>
        <v/>
      </c>
      <c r="BI500" s="12" t="str">
        <f>_xlfn.IFNA(VLOOKUP(AE500,对应表!$Z:$AA,2,FALSE)&amp;AF500,"")</f>
        <v/>
      </c>
      <c r="BJ500" s="12" t="str">
        <f>_xlfn.IFNA(VLOOKUP(AG500,对应表!$Z:$AA,2,FALSE)&amp;AH500,"")</f>
        <v/>
      </c>
      <c r="BL500">
        <f t="shared" si="201"/>
        <v>5</v>
      </c>
      <c r="BM500" t="str">
        <f t="shared" si="202"/>
        <v/>
      </c>
    </row>
    <row r="501" spans="8:65" x14ac:dyDescent="0.15">
      <c r="K501" t="str">
        <f t="shared" si="203"/>
        <v>被动直觉lv2</v>
      </c>
      <c r="L501" s="6" t="str">
        <f>Q501&amp;":"&amp;M501&amp;":"&amp;VLOOKUP(N501,对应表!B:C,2,FALSE)&amp;":"&amp;IF(buff!O501="",0,O501)</f>
        <v>20362:100:1:0</v>
      </c>
      <c r="M501">
        <v>100</v>
      </c>
      <c r="N501" s="1" t="s">
        <v>306</v>
      </c>
      <c r="O501">
        <v>0</v>
      </c>
      <c r="Q501">
        <v>20362</v>
      </c>
      <c r="R501" s="4" t="s">
        <v>1410</v>
      </c>
      <c r="S501" s="4" t="str">
        <f t="shared" si="200"/>
        <v>被动直觉lv2</v>
      </c>
      <c r="T501" t="s">
        <v>307</v>
      </c>
      <c r="Y501" t="s">
        <v>1429</v>
      </c>
      <c r="Z501">
        <v>6</v>
      </c>
      <c r="AI501" s="12" t="str">
        <f t="shared" si="204"/>
        <v>MIS:6</v>
      </c>
      <c r="AR501">
        <v>999</v>
      </c>
      <c r="AU501" s="4"/>
      <c r="AV501" s="4"/>
      <c r="AW501" s="4"/>
      <c r="AX501" s="4"/>
      <c r="AZ501" s="12" t="str">
        <f t="shared" si="205"/>
        <v/>
      </c>
      <c r="BA501" s="12" t="str">
        <f t="shared" si="206"/>
        <v/>
      </c>
      <c r="BB501" s="12" t="str">
        <f t="shared" si="207"/>
        <v/>
      </c>
      <c r="BC501" s="12" t="str">
        <f t="shared" si="208"/>
        <v/>
      </c>
      <c r="BD501" s="12" t="str">
        <f t="shared" si="209"/>
        <v/>
      </c>
      <c r="BE501" s="12" t="str">
        <f t="shared" si="210"/>
        <v/>
      </c>
      <c r="BF501" s="12" t="str">
        <f>_xlfn.IFNA(VLOOKUP(Y501,对应表!$Z:$AA,2,FALSE)&amp;Z501,"")</f>
        <v>MIS:6</v>
      </c>
      <c r="BG501" s="12" t="str">
        <f>_xlfn.IFNA(VLOOKUP(AA501,对应表!$Z:$AA,2,FALSE)&amp;AB501,"")</f>
        <v/>
      </c>
      <c r="BH501" s="12" t="str">
        <f>_xlfn.IFNA(VLOOKUP(AC501,对应表!$Z:$AA,2,FALSE)&amp;AD501,"")</f>
        <v/>
      </c>
      <c r="BI501" s="12" t="str">
        <f>_xlfn.IFNA(VLOOKUP(AE501,对应表!$Z:$AA,2,FALSE)&amp;AF501,"")</f>
        <v/>
      </c>
      <c r="BJ501" s="12" t="str">
        <f>_xlfn.IFNA(VLOOKUP(AG501,对应表!$Z:$AA,2,FALSE)&amp;AH501,"")</f>
        <v/>
      </c>
      <c r="BL501">
        <f t="shared" si="201"/>
        <v>6</v>
      </c>
      <c r="BM501" t="str">
        <f t="shared" si="202"/>
        <v/>
      </c>
    </row>
    <row r="502" spans="8:65" x14ac:dyDescent="0.15">
      <c r="K502" t="str">
        <f t="shared" si="203"/>
        <v>被动直觉lv3</v>
      </c>
      <c r="L502" s="6" t="str">
        <f>Q502&amp;":"&amp;M502&amp;":"&amp;VLOOKUP(N502,对应表!B:C,2,FALSE)&amp;":"&amp;IF(buff!O502="",0,O502)</f>
        <v>20363:100:1:0</v>
      </c>
      <c r="M502">
        <v>100</v>
      </c>
      <c r="N502" s="1" t="s">
        <v>306</v>
      </c>
      <c r="O502">
        <v>0</v>
      </c>
      <c r="Q502">
        <v>20363</v>
      </c>
      <c r="R502" s="4" t="s">
        <v>1411</v>
      </c>
      <c r="S502" s="4" t="str">
        <f t="shared" si="200"/>
        <v>被动直觉lv3</v>
      </c>
      <c r="T502" t="s">
        <v>307</v>
      </c>
      <c r="Y502" t="s">
        <v>1429</v>
      </c>
      <c r="Z502">
        <v>7</v>
      </c>
      <c r="AI502" s="12" t="str">
        <f t="shared" si="204"/>
        <v>MIS:7</v>
      </c>
      <c r="AR502">
        <v>999</v>
      </c>
      <c r="AU502" s="4"/>
      <c r="AV502" s="4"/>
      <c r="AW502" s="4"/>
      <c r="AX502" s="4"/>
      <c r="AZ502" s="12" t="str">
        <f t="shared" si="205"/>
        <v/>
      </c>
      <c r="BA502" s="12" t="str">
        <f t="shared" si="206"/>
        <v/>
      </c>
      <c r="BB502" s="12" t="str">
        <f t="shared" si="207"/>
        <v/>
      </c>
      <c r="BC502" s="12" t="str">
        <f t="shared" si="208"/>
        <v/>
      </c>
      <c r="BD502" s="12" t="str">
        <f t="shared" si="209"/>
        <v/>
      </c>
      <c r="BE502" s="12" t="str">
        <f t="shared" si="210"/>
        <v/>
      </c>
      <c r="BF502" s="12" t="str">
        <f>_xlfn.IFNA(VLOOKUP(Y502,对应表!$Z:$AA,2,FALSE)&amp;Z502,"")</f>
        <v>MIS:7</v>
      </c>
      <c r="BG502" s="12" t="str">
        <f>_xlfn.IFNA(VLOOKUP(AA502,对应表!$Z:$AA,2,FALSE)&amp;AB502,"")</f>
        <v/>
      </c>
      <c r="BH502" s="12" t="str">
        <f>_xlfn.IFNA(VLOOKUP(AC502,对应表!$Z:$AA,2,FALSE)&amp;AD502,"")</f>
        <v/>
      </c>
      <c r="BI502" s="12" t="str">
        <f>_xlfn.IFNA(VLOOKUP(AE502,对应表!$Z:$AA,2,FALSE)&amp;AF502,"")</f>
        <v/>
      </c>
      <c r="BJ502" s="12" t="str">
        <f>_xlfn.IFNA(VLOOKUP(AG502,对应表!$Z:$AA,2,FALSE)&amp;AH502,"")</f>
        <v/>
      </c>
      <c r="BL502">
        <f t="shared" si="201"/>
        <v>7</v>
      </c>
      <c r="BM502" t="str">
        <f t="shared" si="202"/>
        <v/>
      </c>
    </row>
    <row r="503" spans="8:65" x14ac:dyDescent="0.15">
      <c r="K503" t="str">
        <f t="shared" si="203"/>
        <v>被动直觉lv4</v>
      </c>
      <c r="L503" s="6" t="str">
        <f>Q503&amp;":"&amp;M503&amp;":"&amp;VLOOKUP(N503,对应表!B:C,2,FALSE)&amp;":"&amp;IF(buff!O503="",0,O503)</f>
        <v>20364:100:1:0</v>
      </c>
      <c r="M503">
        <v>100</v>
      </c>
      <c r="N503" s="1" t="s">
        <v>306</v>
      </c>
      <c r="O503">
        <v>0</v>
      </c>
      <c r="Q503">
        <v>20364</v>
      </c>
      <c r="R503" s="4" t="s">
        <v>1412</v>
      </c>
      <c r="S503" s="4" t="str">
        <f t="shared" si="200"/>
        <v>被动直觉lv4</v>
      </c>
      <c r="T503" t="s">
        <v>307</v>
      </c>
      <c r="Y503" t="s">
        <v>1429</v>
      </c>
      <c r="Z503">
        <v>8</v>
      </c>
      <c r="AI503" s="12" t="str">
        <f t="shared" si="204"/>
        <v>MIS:8</v>
      </c>
      <c r="AR503">
        <v>999</v>
      </c>
      <c r="AU503" s="4"/>
      <c r="AV503" s="4"/>
      <c r="AW503" s="4"/>
      <c r="AX503" s="4"/>
      <c r="AZ503" s="12" t="str">
        <f t="shared" si="205"/>
        <v/>
      </c>
      <c r="BA503" s="12" t="str">
        <f t="shared" si="206"/>
        <v/>
      </c>
      <c r="BB503" s="12" t="str">
        <f t="shared" si="207"/>
        <v/>
      </c>
      <c r="BC503" s="12" t="str">
        <f t="shared" si="208"/>
        <v/>
      </c>
      <c r="BD503" s="12" t="str">
        <f t="shared" si="209"/>
        <v/>
      </c>
      <c r="BE503" s="12" t="str">
        <f t="shared" si="210"/>
        <v/>
      </c>
      <c r="BF503" s="12" t="str">
        <f>_xlfn.IFNA(VLOOKUP(Y503,对应表!$Z:$AA,2,FALSE)&amp;Z503,"")</f>
        <v>MIS:8</v>
      </c>
      <c r="BG503" s="12" t="str">
        <f>_xlfn.IFNA(VLOOKUP(AA503,对应表!$Z:$AA,2,FALSE)&amp;AB503,"")</f>
        <v/>
      </c>
      <c r="BH503" s="12" t="str">
        <f>_xlfn.IFNA(VLOOKUP(AC503,对应表!$Z:$AA,2,FALSE)&amp;AD503,"")</f>
        <v/>
      </c>
      <c r="BI503" s="12" t="str">
        <f>_xlfn.IFNA(VLOOKUP(AE503,对应表!$Z:$AA,2,FALSE)&amp;AF503,"")</f>
        <v/>
      </c>
      <c r="BJ503" s="12" t="str">
        <f>_xlfn.IFNA(VLOOKUP(AG503,对应表!$Z:$AA,2,FALSE)&amp;AH503,"")</f>
        <v/>
      </c>
      <c r="BL503">
        <f t="shared" si="201"/>
        <v>8</v>
      </c>
      <c r="BM503" t="str">
        <f t="shared" si="202"/>
        <v/>
      </c>
    </row>
    <row r="504" spans="8:65" x14ac:dyDescent="0.15">
      <c r="K504" t="str">
        <f t="shared" si="203"/>
        <v>被动直觉lv5</v>
      </c>
      <c r="L504" s="6" t="str">
        <f>Q504&amp;":"&amp;M504&amp;":"&amp;VLOOKUP(N504,对应表!B:C,2,FALSE)&amp;":"&amp;IF(buff!O504="",0,O504)</f>
        <v>20365:100:1:0</v>
      </c>
      <c r="M504">
        <v>100</v>
      </c>
      <c r="N504" s="1" t="s">
        <v>306</v>
      </c>
      <c r="O504">
        <v>0</v>
      </c>
      <c r="Q504">
        <v>20365</v>
      </c>
      <c r="R504" s="4" t="s">
        <v>1413</v>
      </c>
      <c r="S504" s="4" t="str">
        <f t="shared" si="200"/>
        <v>被动直觉lv5</v>
      </c>
      <c r="T504" t="s">
        <v>307</v>
      </c>
      <c r="Y504" t="s">
        <v>1429</v>
      </c>
      <c r="Z504">
        <v>9</v>
      </c>
      <c r="AI504" s="12" t="str">
        <f t="shared" si="204"/>
        <v>MIS:9</v>
      </c>
      <c r="AR504">
        <v>999</v>
      </c>
      <c r="AU504" s="4"/>
      <c r="AV504" s="4"/>
      <c r="AW504" s="4"/>
      <c r="AX504" s="4"/>
      <c r="AZ504" s="12" t="str">
        <f t="shared" si="205"/>
        <v/>
      </c>
      <c r="BA504" s="12" t="str">
        <f t="shared" si="206"/>
        <v/>
      </c>
      <c r="BB504" s="12" t="str">
        <f t="shared" si="207"/>
        <v/>
      </c>
      <c r="BC504" s="12" t="str">
        <f t="shared" si="208"/>
        <v/>
      </c>
      <c r="BD504" s="12" t="str">
        <f t="shared" si="209"/>
        <v/>
      </c>
      <c r="BE504" s="12" t="str">
        <f t="shared" si="210"/>
        <v/>
      </c>
      <c r="BF504" s="12" t="str">
        <f>_xlfn.IFNA(VLOOKUP(Y504,对应表!$Z:$AA,2,FALSE)&amp;Z504,"")</f>
        <v>MIS:9</v>
      </c>
      <c r="BG504" s="12" t="str">
        <f>_xlfn.IFNA(VLOOKUP(AA504,对应表!$Z:$AA,2,FALSE)&amp;AB504,"")</f>
        <v/>
      </c>
      <c r="BH504" s="12" t="str">
        <f>_xlfn.IFNA(VLOOKUP(AC504,对应表!$Z:$AA,2,FALSE)&amp;AD504,"")</f>
        <v/>
      </c>
      <c r="BI504" s="12" t="str">
        <f>_xlfn.IFNA(VLOOKUP(AE504,对应表!$Z:$AA,2,FALSE)&amp;AF504,"")</f>
        <v/>
      </c>
      <c r="BJ504" s="12" t="str">
        <f>_xlfn.IFNA(VLOOKUP(AG504,对应表!$Z:$AA,2,FALSE)&amp;AH504,"")</f>
        <v/>
      </c>
      <c r="BL504">
        <f t="shared" si="201"/>
        <v>9</v>
      </c>
      <c r="BM504" t="str">
        <f t="shared" si="202"/>
        <v/>
      </c>
    </row>
    <row r="505" spans="8:65" x14ac:dyDescent="0.15">
      <c r="K505" t="str">
        <f t="shared" si="203"/>
        <v>被动直觉lv6</v>
      </c>
      <c r="L505" s="6" t="str">
        <f>Q505&amp;":"&amp;M505&amp;":"&amp;VLOOKUP(N505,对应表!B:C,2,FALSE)&amp;":"&amp;IF(buff!O505="",0,O505)</f>
        <v>20366:100:1:0</v>
      </c>
      <c r="M505">
        <v>100</v>
      </c>
      <c r="N505" s="1" t="s">
        <v>306</v>
      </c>
      <c r="O505">
        <v>0</v>
      </c>
      <c r="Q505">
        <v>20366</v>
      </c>
      <c r="R505" s="4" t="s">
        <v>1414</v>
      </c>
      <c r="S505" s="4" t="str">
        <f t="shared" si="200"/>
        <v>被动直觉lv6</v>
      </c>
      <c r="T505" t="s">
        <v>307</v>
      </c>
      <c r="Y505" t="s">
        <v>1429</v>
      </c>
      <c r="Z505">
        <v>10</v>
      </c>
      <c r="AI505" s="12" t="str">
        <f t="shared" si="204"/>
        <v>MIS:10</v>
      </c>
      <c r="AR505">
        <v>999</v>
      </c>
      <c r="AU505" s="4"/>
      <c r="AV505" s="4"/>
      <c r="AW505" s="4"/>
      <c r="AX505" s="4"/>
      <c r="AZ505" s="12" t="str">
        <f t="shared" si="205"/>
        <v/>
      </c>
      <c r="BA505" s="12" t="str">
        <f t="shared" si="206"/>
        <v/>
      </c>
      <c r="BB505" s="12" t="str">
        <f t="shared" si="207"/>
        <v/>
      </c>
      <c r="BC505" s="12" t="str">
        <f t="shared" si="208"/>
        <v/>
      </c>
      <c r="BD505" s="12" t="str">
        <f t="shared" si="209"/>
        <v/>
      </c>
      <c r="BE505" s="12" t="str">
        <f t="shared" si="210"/>
        <v/>
      </c>
      <c r="BF505" s="12" t="str">
        <f>_xlfn.IFNA(VLOOKUP(Y505,对应表!$Z:$AA,2,FALSE)&amp;Z505,"")</f>
        <v>MIS:10</v>
      </c>
      <c r="BG505" s="12" t="str">
        <f>_xlfn.IFNA(VLOOKUP(AA505,对应表!$Z:$AA,2,FALSE)&amp;AB505,"")</f>
        <v/>
      </c>
      <c r="BH505" s="12" t="str">
        <f>_xlfn.IFNA(VLOOKUP(AC505,对应表!$Z:$AA,2,FALSE)&amp;AD505,"")</f>
        <v/>
      </c>
      <c r="BI505" s="12" t="str">
        <f>_xlfn.IFNA(VLOOKUP(AE505,对应表!$Z:$AA,2,FALSE)&amp;AF505,"")</f>
        <v/>
      </c>
      <c r="BJ505" s="12" t="str">
        <f>_xlfn.IFNA(VLOOKUP(AG505,对应表!$Z:$AA,2,FALSE)&amp;AH505,"")</f>
        <v/>
      </c>
      <c r="BL505">
        <f t="shared" si="201"/>
        <v>10</v>
      </c>
      <c r="BM505" t="str">
        <f t="shared" si="202"/>
        <v/>
      </c>
    </row>
    <row r="506" spans="8:65" x14ac:dyDescent="0.15">
      <c r="K506" t="str">
        <f t="shared" si="203"/>
        <v>被动直觉lv7</v>
      </c>
      <c r="L506" s="6" t="str">
        <f>Q506&amp;":"&amp;M506&amp;":"&amp;VLOOKUP(N506,对应表!B:C,2,FALSE)&amp;":"&amp;IF(buff!O506="",0,O506)</f>
        <v>20367:100:1:0</v>
      </c>
      <c r="M506">
        <v>100</v>
      </c>
      <c r="N506" s="1" t="s">
        <v>306</v>
      </c>
      <c r="O506">
        <v>0</v>
      </c>
      <c r="Q506">
        <v>20367</v>
      </c>
      <c r="R506" s="4" t="s">
        <v>1415</v>
      </c>
      <c r="S506" s="4" t="str">
        <f t="shared" si="200"/>
        <v>被动直觉lv7</v>
      </c>
      <c r="T506" t="s">
        <v>307</v>
      </c>
      <c r="Y506" t="s">
        <v>1429</v>
      </c>
      <c r="Z506">
        <v>11</v>
      </c>
      <c r="AI506" s="12" t="str">
        <f t="shared" si="204"/>
        <v>MIS:11</v>
      </c>
      <c r="AR506">
        <v>999</v>
      </c>
      <c r="AU506" s="4"/>
      <c r="AV506" s="4"/>
      <c r="AW506" s="4"/>
      <c r="AX506" s="4"/>
      <c r="AZ506" s="12" t="str">
        <f t="shared" si="205"/>
        <v/>
      </c>
      <c r="BA506" s="12" t="str">
        <f t="shared" si="206"/>
        <v/>
      </c>
      <c r="BB506" s="12" t="str">
        <f t="shared" si="207"/>
        <v/>
      </c>
      <c r="BC506" s="12" t="str">
        <f t="shared" si="208"/>
        <v/>
      </c>
      <c r="BD506" s="12" t="str">
        <f t="shared" si="209"/>
        <v/>
      </c>
      <c r="BE506" s="12" t="str">
        <f t="shared" si="210"/>
        <v/>
      </c>
      <c r="BF506" s="12" t="str">
        <f>_xlfn.IFNA(VLOOKUP(Y506,对应表!$Z:$AA,2,FALSE)&amp;Z506,"")</f>
        <v>MIS:11</v>
      </c>
      <c r="BG506" s="12" t="str">
        <f>_xlfn.IFNA(VLOOKUP(AA506,对应表!$Z:$AA,2,FALSE)&amp;AB506,"")</f>
        <v/>
      </c>
      <c r="BH506" s="12" t="str">
        <f>_xlfn.IFNA(VLOOKUP(AC506,对应表!$Z:$AA,2,FALSE)&amp;AD506,"")</f>
        <v/>
      </c>
      <c r="BI506" s="12" t="str">
        <f>_xlfn.IFNA(VLOOKUP(AE506,对应表!$Z:$AA,2,FALSE)&amp;AF506,"")</f>
        <v/>
      </c>
      <c r="BJ506" s="12" t="str">
        <f>_xlfn.IFNA(VLOOKUP(AG506,对应表!$Z:$AA,2,FALSE)&amp;AH506,"")</f>
        <v/>
      </c>
      <c r="BL506">
        <f t="shared" si="201"/>
        <v>11</v>
      </c>
      <c r="BM506" t="str">
        <f t="shared" si="202"/>
        <v/>
      </c>
    </row>
    <row r="507" spans="8:65" x14ac:dyDescent="0.15">
      <c r="K507" t="str">
        <f t="shared" si="203"/>
        <v>被动直觉lv8</v>
      </c>
      <c r="L507" s="6" t="str">
        <f>Q507&amp;":"&amp;M507&amp;":"&amp;VLOOKUP(N507,对应表!B:C,2,FALSE)&amp;":"&amp;IF(buff!O507="",0,O507)</f>
        <v>20368:100:1:0</v>
      </c>
      <c r="M507">
        <v>100</v>
      </c>
      <c r="N507" s="1" t="s">
        <v>306</v>
      </c>
      <c r="O507">
        <v>0</v>
      </c>
      <c r="Q507">
        <v>20368</v>
      </c>
      <c r="R507" s="4" t="s">
        <v>1416</v>
      </c>
      <c r="S507" s="4" t="str">
        <f t="shared" si="200"/>
        <v>被动直觉lv8</v>
      </c>
      <c r="T507" t="s">
        <v>307</v>
      </c>
      <c r="Y507" t="s">
        <v>1429</v>
      </c>
      <c r="Z507">
        <v>12</v>
      </c>
      <c r="AI507" s="12" t="str">
        <f t="shared" si="204"/>
        <v>MIS:12</v>
      </c>
      <c r="AR507">
        <v>999</v>
      </c>
      <c r="AU507" s="4"/>
      <c r="AV507" s="4"/>
      <c r="AW507" s="4"/>
      <c r="AX507" s="4"/>
      <c r="AZ507" s="12" t="str">
        <f t="shared" si="205"/>
        <v/>
      </c>
      <c r="BA507" s="12" t="str">
        <f t="shared" si="206"/>
        <v/>
      </c>
      <c r="BB507" s="12" t="str">
        <f t="shared" si="207"/>
        <v/>
      </c>
      <c r="BC507" s="12" t="str">
        <f t="shared" si="208"/>
        <v/>
      </c>
      <c r="BD507" s="12" t="str">
        <f t="shared" si="209"/>
        <v/>
      </c>
      <c r="BE507" s="12" t="str">
        <f t="shared" si="210"/>
        <v/>
      </c>
      <c r="BF507" s="12" t="str">
        <f>_xlfn.IFNA(VLOOKUP(Y507,对应表!$Z:$AA,2,FALSE)&amp;Z507,"")</f>
        <v>MIS:12</v>
      </c>
      <c r="BG507" s="12" t="str">
        <f>_xlfn.IFNA(VLOOKUP(AA507,对应表!$Z:$AA,2,FALSE)&amp;AB507,"")</f>
        <v/>
      </c>
      <c r="BH507" s="12" t="str">
        <f>_xlfn.IFNA(VLOOKUP(AC507,对应表!$Z:$AA,2,FALSE)&amp;AD507,"")</f>
        <v/>
      </c>
      <c r="BI507" s="12" t="str">
        <f>_xlfn.IFNA(VLOOKUP(AE507,对应表!$Z:$AA,2,FALSE)&amp;AF507,"")</f>
        <v/>
      </c>
      <c r="BJ507" s="12" t="str">
        <f>_xlfn.IFNA(VLOOKUP(AG507,对应表!$Z:$AA,2,FALSE)&amp;AH507,"")</f>
        <v/>
      </c>
      <c r="BL507">
        <f t="shared" si="201"/>
        <v>12</v>
      </c>
      <c r="BM507" t="str">
        <f t="shared" si="202"/>
        <v/>
      </c>
    </row>
    <row r="508" spans="8:65" x14ac:dyDescent="0.15">
      <c r="K508" t="str">
        <f t="shared" si="203"/>
        <v>被动直觉lv9</v>
      </c>
      <c r="L508" s="6" t="str">
        <f>Q508&amp;":"&amp;M508&amp;":"&amp;VLOOKUP(N508,对应表!B:C,2,FALSE)&amp;":"&amp;IF(buff!O508="",0,O508)</f>
        <v>20369:100:1:0</v>
      </c>
      <c r="M508">
        <v>100</v>
      </c>
      <c r="N508" s="1" t="s">
        <v>306</v>
      </c>
      <c r="O508">
        <v>0</v>
      </c>
      <c r="Q508">
        <v>20369</v>
      </c>
      <c r="R508" s="4" t="s">
        <v>1417</v>
      </c>
      <c r="S508" s="4" t="str">
        <f t="shared" si="200"/>
        <v>被动直觉lv9</v>
      </c>
      <c r="T508" t="s">
        <v>307</v>
      </c>
      <c r="Y508" t="s">
        <v>1429</v>
      </c>
      <c r="Z508">
        <v>13</v>
      </c>
      <c r="AI508" s="12" t="str">
        <f t="shared" si="204"/>
        <v>MIS:13</v>
      </c>
      <c r="AR508">
        <v>999</v>
      </c>
      <c r="AU508" s="4"/>
      <c r="AV508" s="4"/>
      <c r="AW508" s="4"/>
      <c r="AX508" s="4"/>
      <c r="AZ508" s="12" t="str">
        <f t="shared" si="205"/>
        <v/>
      </c>
      <c r="BA508" s="12" t="str">
        <f t="shared" si="206"/>
        <v/>
      </c>
      <c r="BB508" s="12" t="str">
        <f t="shared" si="207"/>
        <v/>
      </c>
      <c r="BC508" s="12" t="str">
        <f t="shared" si="208"/>
        <v/>
      </c>
      <c r="BD508" s="12" t="str">
        <f t="shared" si="209"/>
        <v/>
      </c>
      <c r="BE508" s="12" t="str">
        <f t="shared" si="210"/>
        <v/>
      </c>
      <c r="BF508" s="12" t="str">
        <f>_xlfn.IFNA(VLOOKUP(Y508,对应表!$Z:$AA,2,FALSE)&amp;Z508,"")</f>
        <v>MIS:13</v>
      </c>
      <c r="BG508" s="12" t="str">
        <f>_xlfn.IFNA(VLOOKUP(AA508,对应表!$Z:$AA,2,FALSE)&amp;AB508,"")</f>
        <v/>
      </c>
      <c r="BH508" s="12" t="str">
        <f>_xlfn.IFNA(VLOOKUP(AC508,对应表!$Z:$AA,2,FALSE)&amp;AD508,"")</f>
        <v/>
      </c>
      <c r="BI508" s="12" t="str">
        <f>_xlfn.IFNA(VLOOKUP(AE508,对应表!$Z:$AA,2,FALSE)&amp;AF508,"")</f>
        <v/>
      </c>
      <c r="BJ508" s="12" t="str">
        <f>_xlfn.IFNA(VLOOKUP(AG508,对应表!$Z:$AA,2,FALSE)&amp;AH508,"")</f>
        <v/>
      </c>
      <c r="BL508">
        <f t="shared" si="201"/>
        <v>13</v>
      </c>
      <c r="BM508" t="str">
        <f t="shared" si="202"/>
        <v/>
      </c>
    </row>
    <row r="509" spans="8:65" x14ac:dyDescent="0.15">
      <c r="K509" t="str">
        <f t="shared" si="203"/>
        <v>被动直觉lv10</v>
      </c>
      <c r="L509" s="6" t="str">
        <f>Q509&amp;":"&amp;M509&amp;":"&amp;VLOOKUP(N509,对应表!B:C,2,FALSE)&amp;":"&amp;IF(buff!O509="",0,O509)</f>
        <v>20370:100:1:0</v>
      </c>
      <c r="M509">
        <v>100</v>
      </c>
      <c r="N509" s="1" t="s">
        <v>306</v>
      </c>
      <c r="O509">
        <v>0</v>
      </c>
      <c r="Q509">
        <v>20370</v>
      </c>
      <c r="R509" s="4" t="s">
        <v>1418</v>
      </c>
      <c r="S509" s="4" t="str">
        <f t="shared" si="200"/>
        <v>被动直觉lv10</v>
      </c>
      <c r="T509" t="s">
        <v>307</v>
      </c>
      <c r="Y509" t="s">
        <v>1429</v>
      </c>
      <c r="Z509">
        <v>14</v>
      </c>
      <c r="AI509" s="12" t="str">
        <f t="shared" si="204"/>
        <v>MIS:14</v>
      </c>
      <c r="AR509">
        <v>999</v>
      </c>
      <c r="AU509" s="4"/>
      <c r="AV509" s="4"/>
      <c r="AW509" s="4"/>
      <c r="AX509" s="4"/>
      <c r="AZ509" s="12" t="str">
        <f t="shared" si="205"/>
        <v/>
      </c>
      <c r="BA509" s="12" t="str">
        <f t="shared" si="206"/>
        <v/>
      </c>
      <c r="BB509" s="12" t="str">
        <f t="shared" si="207"/>
        <v/>
      </c>
      <c r="BC509" s="12" t="str">
        <f t="shared" si="208"/>
        <v/>
      </c>
      <c r="BD509" s="12" t="str">
        <f t="shared" si="209"/>
        <v/>
      </c>
      <c r="BE509" s="12" t="str">
        <f t="shared" si="210"/>
        <v/>
      </c>
      <c r="BF509" s="12" t="str">
        <f>_xlfn.IFNA(VLOOKUP(Y509,对应表!$Z:$AA,2,FALSE)&amp;Z509,"")</f>
        <v>MIS:14</v>
      </c>
      <c r="BG509" s="12" t="str">
        <f>_xlfn.IFNA(VLOOKUP(AA509,对应表!$Z:$AA,2,FALSE)&amp;AB509,"")</f>
        <v/>
      </c>
      <c r="BH509" s="12" t="str">
        <f>_xlfn.IFNA(VLOOKUP(AC509,对应表!$Z:$AA,2,FALSE)&amp;AD509,"")</f>
        <v/>
      </c>
      <c r="BI509" s="12" t="str">
        <f>_xlfn.IFNA(VLOOKUP(AE509,对应表!$Z:$AA,2,FALSE)&amp;AF509,"")</f>
        <v/>
      </c>
      <c r="BJ509" s="12" t="str">
        <f>_xlfn.IFNA(VLOOKUP(AG509,对应表!$Z:$AA,2,FALSE)&amp;AH509,"")</f>
        <v/>
      </c>
      <c r="BL509">
        <f t="shared" si="201"/>
        <v>14</v>
      </c>
      <c r="BM509" t="str">
        <f t="shared" si="202"/>
        <v/>
      </c>
    </row>
    <row r="510" spans="8:65" x14ac:dyDescent="0.15">
      <c r="K510" t="str">
        <f t="shared" si="203"/>
        <v>被动直觉lv11</v>
      </c>
      <c r="L510" s="6" t="str">
        <f>Q510&amp;":"&amp;M510&amp;":"&amp;VLOOKUP(N510,对应表!B:C,2,FALSE)&amp;":"&amp;IF(buff!O510="",0,O510)</f>
        <v>20371:100:1:0</v>
      </c>
      <c r="M510">
        <v>100</v>
      </c>
      <c r="N510" s="1" t="s">
        <v>306</v>
      </c>
      <c r="O510">
        <v>0</v>
      </c>
      <c r="Q510">
        <v>20371</v>
      </c>
      <c r="R510" s="4" t="s">
        <v>1419</v>
      </c>
      <c r="S510" s="4" t="str">
        <f t="shared" si="200"/>
        <v>被动直觉lv11</v>
      </c>
      <c r="T510" t="s">
        <v>307</v>
      </c>
      <c r="Y510" t="s">
        <v>1429</v>
      </c>
      <c r="Z510">
        <v>15</v>
      </c>
      <c r="AI510" s="12" t="str">
        <f t="shared" si="204"/>
        <v>MIS:15</v>
      </c>
      <c r="AR510">
        <v>999</v>
      </c>
      <c r="AU510" s="4"/>
      <c r="AV510" s="4"/>
      <c r="AW510" s="4"/>
      <c r="AX510" s="4"/>
      <c r="AZ510" s="12" t="str">
        <f t="shared" si="205"/>
        <v/>
      </c>
      <c r="BA510" s="12" t="str">
        <f t="shared" si="206"/>
        <v/>
      </c>
      <c r="BB510" s="12" t="str">
        <f t="shared" si="207"/>
        <v/>
      </c>
      <c r="BC510" s="12" t="str">
        <f t="shared" si="208"/>
        <v/>
      </c>
      <c r="BD510" s="12" t="str">
        <f t="shared" si="209"/>
        <v/>
      </c>
      <c r="BE510" s="12" t="str">
        <f t="shared" si="210"/>
        <v/>
      </c>
      <c r="BF510" s="12" t="str">
        <f>_xlfn.IFNA(VLOOKUP(Y510,对应表!$Z:$AA,2,FALSE)&amp;Z510,"")</f>
        <v>MIS:15</v>
      </c>
      <c r="BG510" s="12" t="str">
        <f>_xlfn.IFNA(VLOOKUP(AA510,对应表!$Z:$AA,2,FALSE)&amp;AB510,"")</f>
        <v/>
      </c>
      <c r="BH510" s="12" t="str">
        <f>_xlfn.IFNA(VLOOKUP(AC510,对应表!$Z:$AA,2,FALSE)&amp;AD510,"")</f>
        <v/>
      </c>
      <c r="BI510" s="12" t="str">
        <f>_xlfn.IFNA(VLOOKUP(AE510,对应表!$Z:$AA,2,FALSE)&amp;AF510,"")</f>
        <v/>
      </c>
      <c r="BJ510" s="12" t="str">
        <f>_xlfn.IFNA(VLOOKUP(AG510,对应表!$Z:$AA,2,FALSE)&amp;AH510,"")</f>
        <v/>
      </c>
      <c r="BL510">
        <f t="shared" si="201"/>
        <v>15</v>
      </c>
      <c r="BM510" t="str">
        <f t="shared" si="202"/>
        <v/>
      </c>
    </row>
    <row r="511" spans="8:65" x14ac:dyDescent="0.15">
      <c r="K511" t="str">
        <f t="shared" si="203"/>
        <v>被动直觉lv12</v>
      </c>
      <c r="L511" s="6" t="str">
        <f>Q511&amp;":"&amp;M511&amp;":"&amp;VLOOKUP(N511,对应表!B:C,2,FALSE)&amp;":"&amp;IF(buff!O511="",0,O511)</f>
        <v>20372:100:1:0</v>
      </c>
      <c r="M511">
        <v>100</v>
      </c>
      <c r="N511" s="1" t="s">
        <v>306</v>
      </c>
      <c r="O511">
        <v>0</v>
      </c>
      <c r="Q511">
        <v>20372</v>
      </c>
      <c r="R511" s="4" t="s">
        <v>1420</v>
      </c>
      <c r="S511" s="4" t="str">
        <f t="shared" si="200"/>
        <v>被动直觉lv12</v>
      </c>
      <c r="T511" t="s">
        <v>307</v>
      </c>
      <c r="Y511" t="s">
        <v>1429</v>
      </c>
      <c r="Z511">
        <v>16</v>
      </c>
      <c r="AI511" s="12" t="str">
        <f t="shared" si="204"/>
        <v>MIS:16</v>
      </c>
      <c r="AR511">
        <v>999</v>
      </c>
      <c r="AU511" s="4"/>
      <c r="AV511" s="4"/>
      <c r="AW511" s="4"/>
      <c r="AX511" s="4"/>
      <c r="AZ511" s="12" t="str">
        <f t="shared" si="205"/>
        <v/>
      </c>
      <c r="BA511" s="12" t="str">
        <f t="shared" si="206"/>
        <v/>
      </c>
      <c r="BB511" s="12" t="str">
        <f t="shared" si="207"/>
        <v/>
      </c>
      <c r="BC511" s="12" t="str">
        <f t="shared" si="208"/>
        <v/>
      </c>
      <c r="BD511" s="12" t="str">
        <f t="shared" si="209"/>
        <v/>
      </c>
      <c r="BE511" s="12" t="str">
        <f t="shared" si="210"/>
        <v/>
      </c>
      <c r="BF511" s="12" t="str">
        <f>_xlfn.IFNA(VLOOKUP(Y511,对应表!$Z:$AA,2,FALSE)&amp;Z511,"")</f>
        <v>MIS:16</v>
      </c>
      <c r="BG511" s="12" t="str">
        <f>_xlfn.IFNA(VLOOKUP(AA511,对应表!$Z:$AA,2,FALSE)&amp;AB511,"")</f>
        <v/>
      </c>
      <c r="BH511" s="12" t="str">
        <f>_xlfn.IFNA(VLOOKUP(AC511,对应表!$Z:$AA,2,FALSE)&amp;AD511,"")</f>
        <v/>
      </c>
      <c r="BI511" s="12" t="str">
        <f>_xlfn.IFNA(VLOOKUP(AE511,对应表!$Z:$AA,2,FALSE)&amp;AF511,"")</f>
        <v/>
      </c>
      <c r="BJ511" s="12" t="str">
        <f>_xlfn.IFNA(VLOOKUP(AG511,对应表!$Z:$AA,2,FALSE)&amp;AH511,"")</f>
        <v/>
      </c>
      <c r="BL511">
        <f t="shared" si="201"/>
        <v>16</v>
      </c>
      <c r="BM511" t="str">
        <f t="shared" si="202"/>
        <v/>
      </c>
    </row>
    <row r="512" spans="8:65" x14ac:dyDescent="0.15">
      <c r="K512" t="str">
        <f t="shared" si="203"/>
        <v>被动直觉lv13</v>
      </c>
      <c r="L512" s="6" t="str">
        <f>Q512&amp;":"&amp;M512&amp;":"&amp;VLOOKUP(N512,对应表!B:C,2,FALSE)&amp;":"&amp;IF(buff!O512="",0,O512)</f>
        <v>20373:100:1:0</v>
      </c>
      <c r="M512">
        <v>100</v>
      </c>
      <c r="N512" s="1" t="s">
        <v>306</v>
      </c>
      <c r="O512">
        <v>0</v>
      </c>
      <c r="Q512">
        <v>20373</v>
      </c>
      <c r="R512" s="4" t="s">
        <v>1421</v>
      </c>
      <c r="S512" s="4" t="str">
        <f t="shared" si="200"/>
        <v>被动直觉lv13</v>
      </c>
      <c r="T512" t="s">
        <v>307</v>
      </c>
      <c r="Y512" t="s">
        <v>1429</v>
      </c>
      <c r="Z512">
        <v>17</v>
      </c>
      <c r="AI512" s="12" t="str">
        <f t="shared" si="204"/>
        <v>MIS:17</v>
      </c>
      <c r="AR512">
        <v>999</v>
      </c>
      <c r="AU512" s="4"/>
      <c r="AV512" s="4"/>
      <c r="AW512" s="4"/>
      <c r="AX512" s="4"/>
      <c r="AZ512" s="12" t="str">
        <f t="shared" si="205"/>
        <v/>
      </c>
      <c r="BA512" s="12" t="str">
        <f t="shared" si="206"/>
        <v/>
      </c>
      <c r="BB512" s="12" t="str">
        <f t="shared" si="207"/>
        <v/>
      </c>
      <c r="BC512" s="12" t="str">
        <f t="shared" si="208"/>
        <v/>
      </c>
      <c r="BD512" s="12" t="str">
        <f t="shared" si="209"/>
        <v/>
      </c>
      <c r="BE512" s="12" t="str">
        <f t="shared" si="210"/>
        <v/>
      </c>
      <c r="BF512" s="12" t="str">
        <f>_xlfn.IFNA(VLOOKUP(Y512,对应表!$Z:$AA,2,FALSE)&amp;Z512,"")</f>
        <v>MIS:17</v>
      </c>
      <c r="BG512" s="12" t="str">
        <f>_xlfn.IFNA(VLOOKUP(AA512,对应表!$Z:$AA,2,FALSE)&amp;AB512,"")</f>
        <v/>
      </c>
      <c r="BH512" s="12" t="str">
        <f>_xlfn.IFNA(VLOOKUP(AC512,对应表!$Z:$AA,2,FALSE)&amp;AD512,"")</f>
        <v/>
      </c>
      <c r="BI512" s="12" t="str">
        <f>_xlfn.IFNA(VLOOKUP(AE512,对应表!$Z:$AA,2,FALSE)&amp;AF512,"")</f>
        <v/>
      </c>
      <c r="BJ512" s="12" t="str">
        <f>_xlfn.IFNA(VLOOKUP(AG512,对应表!$Z:$AA,2,FALSE)&amp;AH512,"")</f>
        <v/>
      </c>
      <c r="BL512">
        <f t="shared" si="201"/>
        <v>17</v>
      </c>
      <c r="BM512" t="str">
        <f t="shared" si="202"/>
        <v/>
      </c>
    </row>
    <row r="513" spans="8:65" x14ac:dyDescent="0.15">
      <c r="K513" t="str">
        <f t="shared" si="203"/>
        <v>被动直觉lv14</v>
      </c>
      <c r="L513" s="6" t="str">
        <f>Q513&amp;":"&amp;M513&amp;":"&amp;VLOOKUP(N513,对应表!B:C,2,FALSE)&amp;":"&amp;IF(buff!O513="",0,O513)</f>
        <v>20374:100:1:0</v>
      </c>
      <c r="M513">
        <v>100</v>
      </c>
      <c r="N513" s="1" t="s">
        <v>306</v>
      </c>
      <c r="O513">
        <v>0</v>
      </c>
      <c r="Q513">
        <v>20374</v>
      </c>
      <c r="R513" s="4" t="s">
        <v>1422</v>
      </c>
      <c r="S513" s="4" t="str">
        <f t="shared" si="200"/>
        <v>被动直觉lv14</v>
      </c>
      <c r="T513" t="s">
        <v>307</v>
      </c>
      <c r="Y513" t="s">
        <v>1429</v>
      </c>
      <c r="Z513">
        <v>18</v>
      </c>
      <c r="AI513" s="12" t="str">
        <f t="shared" si="204"/>
        <v>MIS:18</v>
      </c>
      <c r="AR513">
        <v>999</v>
      </c>
      <c r="AU513" s="4"/>
      <c r="AV513" s="4"/>
      <c r="AW513" s="4"/>
      <c r="AX513" s="4"/>
      <c r="AZ513" s="12" t="str">
        <f t="shared" si="205"/>
        <v/>
      </c>
      <c r="BA513" s="12" t="str">
        <f t="shared" si="206"/>
        <v/>
      </c>
      <c r="BB513" s="12" t="str">
        <f t="shared" si="207"/>
        <v/>
      </c>
      <c r="BC513" s="12" t="str">
        <f t="shared" si="208"/>
        <v/>
      </c>
      <c r="BD513" s="12" t="str">
        <f t="shared" si="209"/>
        <v/>
      </c>
      <c r="BE513" s="12" t="str">
        <f t="shared" si="210"/>
        <v/>
      </c>
      <c r="BF513" s="12" t="str">
        <f>_xlfn.IFNA(VLOOKUP(Y513,对应表!$Z:$AA,2,FALSE)&amp;Z513,"")</f>
        <v>MIS:18</v>
      </c>
      <c r="BG513" s="12" t="str">
        <f>_xlfn.IFNA(VLOOKUP(AA513,对应表!$Z:$AA,2,FALSE)&amp;AB513,"")</f>
        <v/>
      </c>
      <c r="BH513" s="12" t="str">
        <f>_xlfn.IFNA(VLOOKUP(AC513,对应表!$Z:$AA,2,FALSE)&amp;AD513,"")</f>
        <v/>
      </c>
      <c r="BI513" s="12" t="str">
        <f>_xlfn.IFNA(VLOOKUP(AE513,对应表!$Z:$AA,2,FALSE)&amp;AF513,"")</f>
        <v/>
      </c>
      <c r="BJ513" s="12" t="str">
        <f>_xlfn.IFNA(VLOOKUP(AG513,对应表!$Z:$AA,2,FALSE)&amp;AH513,"")</f>
        <v/>
      </c>
      <c r="BL513">
        <f t="shared" si="201"/>
        <v>18</v>
      </c>
      <c r="BM513" t="str">
        <f t="shared" si="202"/>
        <v/>
      </c>
    </row>
    <row r="514" spans="8:65" x14ac:dyDescent="0.15">
      <c r="K514" t="str">
        <f t="shared" si="203"/>
        <v>被动直觉lv15</v>
      </c>
      <c r="L514" s="6" t="str">
        <f>Q514&amp;":"&amp;M514&amp;":"&amp;VLOOKUP(N514,对应表!B:C,2,FALSE)&amp;":"&amp;IF(buff!O514="",0,O514)</f>
        <v>20375:100:1:0</v>
      </c>
      <c r="M514">
        <v>100</v>
      </c>
      <c r="N514" s="1" t="s">
        <v>306</v>
      </c>
      <c r="O514">
        <v>0</v>
      </c>
      <c r="Q514">
        <v>20375</v>
      </c>
      <c r="R514" s="4" t="s">
        <v>1423</v>
      </c>
      <c r="S514" s="4" t="str">
        <f t="shared" si="200"/>
        <v>被动直觉lv15</v>
      </c>
      <c r="T514" t="s">
        <v>307</v>
      </c>
      <c r="Y514" t="s">
        <v>1429</v>
      </c>
      <c r="Z514">
        <v>19</v>
      </c>
      <c r="AI514" s="12" t="str">
        <f t="shared" si="204"/>
        <v>MIS:19</v>
      </c>
      <c r="AR514">
        <v>999</v>
      </c>
      <c r="AU514" s="4"/>
      <c r="AV514" s="4"/>
      <c r="AW514" s="4"/>
      <c r="AX514" s="4"/>
      <c r="AZ514" s="12" t="str">
        <f t="shared" si="205"/>
        <v/>
      </c>
      <c r="BA514" s="12" t="str">
        <f t="shared" si="206"/>
        <v/>
      </c>
      <c r="BB514" s="12" t="str">
        <f t="shared" si="207"/>
        <v/>
      </c>
      <c r="BC514" s="12" t="str">
        <f t="shared" si="208"/>
        <v/>
      </c>
      <c r="BD514" s="12" t="str">
        <f t="shared" si="209"/>
        <v/>
      </c>
      <c r="BE514" s="12" t="str">
        <f t="shared" si="210"/>
        <v/>
      </c>
      <c r="BF514" s="12" t="str">
        <f>_xlfn.IFNA(VLOOKUP(Y514,对应表!$Z:$AA,2,FALSE)&amp;Z514,"")</f>
        <v>MIS:19</v>
      </c>
      <c r="BG514" s="12" t="str">
        <f>_xlfn.IFNA(VLOOKUP(AA514,对应表!$Z:$AA,2,FALSE)&amp;AB514,"")</f>
        <v/>
      </c>
      <c r="BH514" s="12" t="str">
        <f>_xlfn.IFNA(VLOOKUP(AC514,对应表!$Z:$AA,2,FALSE)&amp;AD514,"")</f>
        <v/>
      </c>
      <c r="BI514" s="12" t="str">
        <f>_xlfn.IFNA(VLOOKUP(AE514,对应表!$Z:$AA,2,FALSE)&amp;AF514,"")</f>
        <v/>
      </c>
      <c r="BJ514" s="12" t="str">
        <f>_xlfn.IFNA(VLOOKUP(AG514,对应表!$Z:$AA,2,FALSE)&amp;AH514,"")</f>
        <v/>
      </c>
      <c r="BL514">
        <f t="shared" si="201"/>
        <v>19</v>
      </c>
      <c r="BM514" t="str">
        <f t="shared" si="202"/>
        <v/>
      </c>
    </row>
    <row r="515" spans="8:65" x14ac:dyDescent="0.15">
      <c r="K515" t="str">
        <f t="shared" si="203"/>
        <v>被动直觉lv16</v>
      </c>
      <c r="L515" s="6" t="str">
        <f>Q515&amp;":"&amp;M515&amp;":"&amp;VLOOKUP(N515,对应表!B:C,2,FALSE)&amp;":"&amp;IF(buff!O515="",0,O515)</f>
        <v>20376:100:1:0</v>
      </c>
      <c r="M515">
        <v>100</v>
      </c>
      <c r="N515" s="1" t="s">
        <v>306</v>
      </c>
      <c r="O515">
        <v>0</v>
      </c>
      <c r="Q515">
        <v>20376</v>
      </c>
      <c r="R515" s="4" t="s">
        <v>1424</v>
      </c>
      <c r="S515" s="4" t="str">
        <f t="shared" si="200"/>
        <v>被动直觉lv16</v>
      </c>
      <c r="T515" t="s">
        <v>307</v>
      </c>
      <c r="Y515" t="s">
        <v>1429</v>
      </c>
      <c r="Z515">
        <v>20</v>
      </c>
      <c r="AI515" s="12" t="str">
        <f t="shared" si="204"/>
        <v>MIS:20</v>
      </c>
      <c r="AR515">
        <v>999</v>
      </c>
      <c r="AU515" s="4"/>
      <c r="AV515" s="4"/>
      <c r="AW515" s="4"/>
      <c r="AX515" s="4"/>
      <c r="AZ515" s="12" t="str">
        <f t="shared" si="205"/>
        <v/>
      </c>
      <c r="BA515" s="12" t="str">
        <f t="shared" si="206"/>
        <v/>
      </c>
      <c r="BB515" s="12" t="str">
        <f t="shared" si="207"/>
        <v/>
      </c>
      <c r="BC515" s="12" t="str">
        <f t="shared" si="208"/>
        <v/>
      </c>
      <c r="BD515" s="12" t="str">
        <f t="shared" si="209"/>
        <v/>
      </c>
      <c r="BE515" s="12" t="str">
        <f t="shared" si="210"/>
        <v/>
      </c>
      <c r="BF515" s="12" t="str">
        <f>_xlfn.IFNA(VLOOKUP(Y515,对应表!$Z:$AA,2,FALSE)&amp;Z515,"")</f>
        <v>MIS:20</v>
      </c>
      <c r="BG515" s="12" t="str">
        <f>_xlfn.IFNA(VLOOKUP(AA515,对应表!$Z:$AA,2,FALSE)&amp;AB515,"")</f>
        <v/>
      </c>
      <c r="BH515" s="12" t="str">
        <f>_xlfn.IFNA(VLOOKUP(AC515,对应表!$Z:$AA,2,FALSE)&amp;AD515,"")</f>
        <v/>
      </c>
      <c r="BI515" s="12" t="str">
        <f>_xlfn.IFNA(VLOOKUP(AE515,对应表!$Z:$AA,2,FALSE)&amp;AF515,"")</f>
        <v/>
      </c>
      <c r="BJ515" s="12" t="str">
        <f>_xlfn.IFNA(VLOOKUP(AG515,对应表!$Z:$AA,2,FALSE)&amp;AH515,"")</f>
        <v/>
      </c>
      <c r="BL515">
        <f t="shared" si="201"/>
        <v>20</v>
      </c>
      <c r="BM515" t="str">
        <f t="shared" si="202"/>
        <v/>
      </c>
    </row>
    <row r="516" spans="8:65" x14ac:dyDescent="0.15">
      <c r="K516" t="str">
        <f t="shared" si="203"/>
        <v>被动直觉lv17</v>
      </c>
      <c r="L516" s="6" t="str">
        <f>Q516&amp;":"&amp;M516&amp;":"&amp;VLOOKUP(N516,对应表!B:C,2,FALSE)&amp;":"&amp;IF(buff!O516="",0,O516)</f>
        <v>20377:100:1:0</v>
      </c>
      <c r="M516">
        <v>100</v>
      </c>
      <c r="N516" s="1" t="s">
        <v>306</v>
      </c>
      <c r="O516">
        <v>0</v>
      </c>
      <c r="Q516">
        <v>20377</v>
      </c>
      <c r="R516" s="4" t="s">
        <v>1425</v>
      </c>
      <c r="S516" s="4" t="str">
        <f t="shared" si="200"/>
        <v>被动直觉lv17</v>
      </c>
      <c r="T516" t="s">
        <v>307</v>
      </c>
      <c r="Y516" t="s">
        <v>1429</v>
      </c>
      <c r="Z516">
        <v>21</v>
      </c>
      <c r="AI516" s="12" t="str">
        <f t="shared" si="204"/>
        <v>MIS:21</v>
      </c>
      <c r="AR516">
        <v>999</v>
      </c>
      <c r="AU516" s="4"/>
      <c r="AV516" s="4"/>
      <c r="AW516" s="4"/>
      <c r="AX516" s="4"/>
      <c r="AZ516" s="12" t="str">
        <f t="shared" si="205"/>
        <v/>
      </c>
      <c r="BA516" s="12" t="str">
        <f t="shared" si="206"/>
        <v/>
      </c>
      <c r="BB516" s="12" t="str">
        <f t="shared" si="207"/>
        <v/>
      </c>
      <c r="BC516" s="12" t="str">
        <f t="shared" si="208"/>
        <v/>
      </c>
      <c r="BD516" s="12" t="str">
        <f t="shared" si="209"/>
        <v/>
      </c>
      <c r="BE516" s="12" t="str">
        <f t="shared" si="210"/>
        <v/>
      </c>
      <c r="BF516" s="12" t="str">
        <f>_xlfn.IFNA(VLOOKUP(Y516,对应表!$Z:$AA,2,FALSE)&amp;Z516,"")</f>
        <v>MIS:21</v>
      </c>
      <c r="BG516" s="12" t="str">
        <f>_xlfn.IFNA(VLOOKUP(AA516,对应表!$Z:$AA,2,FALSE)&amp;AB516,"")</f>
        <v/>
      </c>
      <c r="BH516" s="12" t="str">
        <f>_xlfn.IFNA(VLOOKUP(AC516,对应表!$Z:$AA,2,FALSE)&amp;AD516,"")</f>
        <v/>
      </c>
      <c r="BI516" s="12" t="str">
        <f>_xlfn.IFNA(VLOOKUP(AE516,对应表!$Z:$AA,2,FALSE)&amp;AF516,"")</f>
        <v/>
      </c>
      <c r="BJ516" s="12" t="str">
        <f>_xlfn.IFNA(VLOOKUP(AG516,对应表!$Z:$AA,2,FALSE)&amp;AH516,"")</f>
        <v/>
      </c>
      <c r="BL516">
        <f t="shared" si="201"/>
        <v>21</v>
      </c>
      <c r="BM516" t="str">
        <f t="shared" si="202"/>
        <v/>
      </c>
    </row>
    <row r="517" spans="8:65" x14ac:dyDescent="0.15">
      <c r="K517" t="str">
        <f t="shared" si="203"/>
        <v>被动直觉lv18</v>
      </c>
      <c r="L517" s="6" t="str">
        <f>Q517&amp;":"&amp;M517&amp;":"&amp;VLOOKUP(N517,对应表!B:C,2,FALSE)&amp;":"&amp;IF(buff!O517="",0,O517)</f>
        <v>20378:100:1:0</v>
      </c>
      <c r="M517">
        <v>100</v>
      </c>
      <c r="N517" s="1" t="s">
        <v>306</v>
      </c>
      <c r="O517">
        <v>0</v>
      </c>
      <c r="Q517">
        <v>20378</v>
      </c>
      <c r="R517" s="4" t="s">
        <v>1426</v>
      </c>
      <c r="S517" s="4" t="str">
        <f t="shared" ref="S517:S580" si="211">R517</f>
        <v>被动直觉lv18</v>
      </c>
      <c r="T517" t="s">
        <v>307</v>
      </c>
      <c r="Y517" t="s">
        <v>1429</v>
      </c>
      <c r="Z517">
        <v>22</v>
      </c>
      <c r="AI517" s="12" t="str">
        <f t="shared" si="204"/>
        <v>MIS:22</v>
      </c>
      <c r="AR517">
        <v>999</v>
      </c>
      <c r="AU517" s="4"/>
      <c r="AV517" s="4"/>
      <c r="AW517" s="4"/>
      <c r="AX517" s="4"/>
      <c r="AZ517" s="12" t="str">
        <f t="shared" si="205"/>
        <v/>
      </c>
      <c r="BA517" s="12" t="str">
        <f t="shared" si="206"/>
        <v/>
      </c>
      <c r="BB517" s="12" t="str">
        <f t="shared" si="207"/>
        <v/>
      </c>
      <c r="BC517" s="12" t="str">
        <f t="shared" si="208"/>
        <v/>
      </c>
      <c r="BD517" s="12" t="str">
        <f t="shared" si="209"/>
        <v/>
      </c>
      <c r="BE517" s="12" t="str">
        <f t="shared" si="210"/>
        <v/>
      </c>
      <c r="BF517" s="12" t="str">
        <f>_xlfn.IFNA(VLOOKUP(Y517,对应表!$Z:$AA,2,FALSE)&amp;Z517,"")</f>
        <v>MIS:22</v>
      </c>
      <c r="BG517" s="12" t="str">
        <f>_xlfn.IFNA(VLOOKUP(AA517,对应表!$Z:$AA,2,FALSE)&amp;AB517,"")</f>
        <v/>
      </c>
      <c r="BH517" s="12" t="str">
        <f>_xlfn.IFNA(VLOOKUP(AC517,对应表!$Z:$AA,2,FALSE)&amp;AD517,"")</f>
        <v/>
      </c>
      <c r="BI517" s="12" t="str">
        <f>_xlfn.IFNA(VLOOKUP(AE517,对应表!$Z:$AA,2,FALSE)&amp;AF517,"")</f>
        <v/>
      </c>
      <c r="BJ517" s="12" t="str">
        <f>_xlfn.IFNA(VLOOKUP(AG517,对应表!$Z:$AA,2,FALSE)&amp;AH517,"")</f>
        <v/>
      </c>
      <c r="BL517">
        <f t="shared" si="201"/>
        <v>22</v>
      </c>
      <c r="BM517" t="str">
        <f t="shared" si="202"/>
        <v/>
      </c>
    </row>
    <row r="518" spans="8:65" x14ac:dyDescent="0.15">
      <c r="K518" t="str">
        <f t="shared" si="203"/>
        <v>被动直觉lv19</v>
      </c>
      <c r="L518" s="6" t="str">
        <f>Q518&amp;":"&amp;M518&amp;":"&amp;VLOOKUP(N518,对应表!B:C,2,FALSE)&amp;":"&amp;IF(buff!O518="",0,O518)</f>
        <v>20379:100:1:0</v>
      </c>
      <c r="M518">
        <v>100</v>
      </c>
      <c r="N518" s="1" t="s">
        <v>306</v>
      </c>
      <c r="O518">
        <v>0</v>
      </c>
      <c r="Q518">
        <v>20379</v>
      </c>
      <c r="R518" s="4" t="s">
        <v>1427</v>
      </c>
      <c r="S518" s="4" t="str">
        <f t="shared" si="211"/>
        <v>被动直觉lv19</v>
      </c>
      <c r="T518" t="s">
        <v>307</v>
      </c>
      <c r="Y518" t="s">
        <v>1429</v>
      </c>
      <c r="Z518">
        <v>23</v>
      </c>
      <c r="AI518" s="12" t="str">
        <f t="shared" si="204"/>
        <v>MIS:23</v>
      </c>
      <c r="AR518">
        <v>999</v>
      </c>
      <c r="AU518" s="4"/>
      <c r="AV518" s="4"/>
      <c r="AW518" s="4"/>
      <c r="AX518" s="4"/>
      <c r="AZ518" s="12" t="str">
        <f t="shared" si="205"/>
        <v/>
      </c>
      <c r="BA518" s="12" t="str">
        <f t="shared" si="206"/>
        <v/>
      </c>
      <c r="BB518" s="12" t="str">
        <f t="shared" si="207"/>
        <v/>
      </c>
      <c r="BC518" s="12" t="str">
        <f t="shared" si="208"/>
        <v/>
      </c>
      <c r="BD518" s="12" t="str">
        <f t="shared" si="209"/>
        <v/>
      </c>
      <c r="BE518" s="12" t="str">
        <f t="shared" si="210"/>
        <v/>
      </c>
      <c r="BF518" s="12" t="str">
        <f>_xlfn.IFNA(VLOOKUP(Y518,对应表!$Z:$AA,2,FALSE)&amp;Z518,"")</f>
        <v>MIS:23</v>
      </c>
      <c r="BG518" s="12" t="str">
        <f>_xlfn.IFNA(VLOOKUP(AA518,对应表!$Z:$AA,2,FALSE)&amp;AB518,"")</f>
        <v/>
      </c>
      <c r="BH518" s="12" t="str">
        <f>_xlfn.IFNA(VLOOKUP(AC518,对应表!$Z:$AA,2,FALSE)&amp;AD518,"")</f>
        <v/>
      </c>
      <c r="BI518" s="12" t="str">
        <f>_xlfn.IFNA(VLOOKUP(AE518,对应表!$Z:$AA,2,FALSE)&amp;AF518,"")</f>
        <v/>
      </c>
      <c r="BJ518" s="12" t="str">
        <f>_xlfn.IFNA(VLOOKUP(AG518,对应表!$Z:$AA,2,FALSE)&amp;AH518,"")</f>
        <v/>
      </c>
      <c r="BL518">
        <f t="shared" si="201"/>
        <v>23</v>
      </c>
      <c r="BM518" t="str">
        <f t="shared" si="202"/>
        <v/>
      </c>
    </row>
    <row r="519" spans="8:65" x14ac:dyDescent="0.15">
      <c r="K519" t="str">
        <f t="shared" si="203"/>
        <v>被动直觉lv20</v>
      </c>
      <c r="L519" s="6" t="str">
        <f>Q519&amp;":"&amp;M519&amp;":"&amp;VLOOKUP(N519,对应表!B:C,2,FALSE)&amp;":"&amp;IF(buff!O519="",0,O519)</f>
        <v>20380:100:1:0</v>
      </c>
      <c r="M519">
        <v>100</v>
      </c>
      <c r="N519" s="1" t="s">
        <v>306</v>
      </c>
      <c r="O519">
        <v>0</v>
      </c>
      <c r="Q519">
        <v>20380</v>
      </c>
      <c r="R519" s="4" t="s">
        <v>1428</v>
      </c>
      <c r="S519" s="4" t="str">
        <f t="shared" si="211"/>
        <v>被动直觉lv20</v>
      </c>
      <c r="T519" t="s">
        <v>307</v>
      </c>
      <c r="Y519" t="s">
        <v>1429</v>
      </c>
      <c r="Z519">
        <v>24</v>
      </c>
      <c r="AI519" s="12" t="str">
        <f t="shared" si="204"/>
        <v>MIS:24</v>
      </c>
      <c r="AR519">
        <v>999</v>
      </c>
      <c r="AU519" s="4"/>
      <c r="AV519" s="4"/>
      <c r="AW519" s="4"/>
      <c r="AX519" s="4"/>
      <c r="AZ519" s="12" t="str">
        <f t="shared" si="205"/>
        <v/>
      </c>
      <c r="BA519" s="12" t="str">
        <f t="shared" si="206"/>
        <v/>
      </c>
      <c r="BB519" s="12" t="str">
        <f t="shared" si="207"/>
        <v/>
      </c>
      <c r="BC519" s="12" t="str">
        <f t="shared" si="208"/>
        <v/>
      </c>
      <c r="BD519" s="12" t="str">
        <f t="shared" si="209"/>
        <v/>
      </c>
      <c r="BE519" s="12" t="str">
        <f t="shared" si="210"/>
        <v/>
      </c>
      <c r="BF519" s="12" t="str">
        <f>_xlfn.IFNA(VLOOKUP(Y519,对应表!$Z:$AA,2,FALSE)&amp;Z519,"")</f>
        <v>MIS:24</v>
      </c>
      <c r="BG519" s="12" t="str">
        <f>_xlfn.IFNA(VLOOKUP(AA519,对应表!$Z:$AA,2,FALSE)&amp;AB519,"")</f>
        <v/>
      </c>
      <c r="BH519" s="12" t="str">
        <f>_xlfn.IFNA(VLOOKUP(AC519,对应表!$Z:$AA,2,FALSE)&amp;AD519,"")</f>
        <v/>
      </c>
      <c r="BI519" s="12" t="str">
        <f>_xlfn.IFNA(VLOOKUP(AE519,对应表!$Z:$AA,2,FALSE)&amp;AF519,"")</f>
        <v/>
      </c>
      <c r="BJ519" s="12" t="str">
        <f>_xlfn.IFNA(VLOOKUP(AG519,对应表!$Z:$AA,2,FALSE)&amp;AH519,"")</f>
        <v/>
      </c>
      <c r="BL519">
        <f t="shared" si="201"/>
        <v>24</v>
      </c>
      <c r="BM519" t="str">
        <f t="shared" si="202"/>
        <v/>
      </c>
    </row>
    <row r="520" spans="8:65" x14ac:dyDescent="0.15">
      <c r="H520" t="s">
        <v>1451</v>
      </c>
      <c r="I520">
        <v>1</v>
      </c>
      <c r="J520">
        <v>0.125</v>
      </c>
      <c r="K520" t="str">
        <f t="shared" ref="K520:K539" si="212">R520</f>
        <v>被动守护lv1</v>
      </c>
      <c r="L520" s="6" t="str">
        <f>Q520&amp;":"&amp;M520&amp;":"&amp;VLOOKUP(N520,对应表!B:C,2,FALSE)&amp;":"&amp;IF(buff!O520="",0,O520)</f>
        <v>20381:100:1:0</v>
      </c>
      <c r="M520">
        <v>100</v>
      </c>
      <c r="N520" s="1" t="s">
        <v>306</v>
      </c>
      <c r="O520">
        <v>0</v>
      </c>
      <c r="Q520">
        <v>20381</v>
      </c>
      <c r="R520" s="4" t="s">
        <v>1430</v>
      </c>
      <c r="S520" s="4" t="str">
        <f t="shared" si="211"/>
        <v>被动守护lv1</v>
      </c>
      <c r="T520" t="s">
        <v>307</v>
      </c>
      <c r="Y520" t="s">
        <v>1450</v>
      </c>
      <c r="Z520">
        <f>INT(VLOOKUP($I520,角色属性概况!$I:$N,VLOOKUP($H520,对应表!$AD:$AE,2,FALSE),FALSE)*$J520)</f>
        <v>47</v>
      </c>
      <c r="AA520" t="s">
        <v>467</v>
      </c>
      <c r="AB520">
        <v>5</v>
      </c>
      <c r="AI520" s="12" t="str">
        <f t="shared" ref="AI520:AI539" si="213">IF(BF520="","",BF520)&amp;IF(BG520="","","|"&amp;BG520)&amp;IF(BH520="","","|"&amp;BH520)&amp;IF(BI520="","","|"&amp;BI520)&amp;IF(BJ520="","","|"&amp;BJ520)</f>
        <v>DEF:47|TUF:5</v>
      </c>
      <c r="AR520">
        <v>999</v>
      </c>
      <c r="AU520" s="4"/>
      <c r="AV520" s="4"/>
      <c r="AW520" s="4"/>
      <c r="AX520" s="4"/>
      <c r="AZ520" s="12" t="str">
        <f t="shared" ref="AZ520:AZ539" si="214">IF(BA520="","",BA520)&amp;IF(BB520="","","|"&amp;BB520)&amp;IF(BC520="","","|"&amp;BC520)&amp;IF(BD520="","","|"&amp;BD520)&amp;IF(BE520="","","|"&amp;BE520)</f>
        <v/>
      </c>
      <c r="BA520" s="12" t="str">
        <f t="shared" si="206"/>
        <v/>
      </c>
      <c r="BB520" s="12" t="str">
        <f t="shared" si="207"/>
        <v/>
      </c>
      <c r="BC520" s="12" t="str">
        <f t="shared" si="208"/>
        <v/>
      </c>
      <c r="BD520" s="12" t="str">
        <f t="shared" si="209"/>
        <v/>
      </c>
      <c r="BE520" s="12" t="str">
        <f t="shared" si="210"/>
        <v/>
      </c>
      <c r="BF520" s="12" t="str">
        <f>_xlfn.IFNA(VLOOKUP(Y520,对应表!$Z:$AA,2,FALSE)&amp;Z520,"")</f>
        <v>DEF:47</v>
      </c>
      <c r="BG520" s="12" t="str">
        <f>_xlfn.IFNA(VLOOKUP(AA520,对应表!$Z:$AA,2,FALSE)&amp;AB520,"")</f>
        <v>TUF:5</v>
      </c>
      <c r="BH520" s="12" t="str">
        <f>_xlfn.IFNA(VLOOKUP(AC520,对应表!$Z:$AA,2,FALSE)&amp;AD520,"")</f>
        <v/>
      </c>
      <c r="BI520" s="12" t="str">
        <f>_xlfn.IFNA(VLOOKUP(AE520,对应表!$Z:$AA,2,FALSE)&amp;AF520,"")</f>
        <v/>
      </c>
      <c r="BJ520" s="12" t="str">
        <f>_xlfn.IFNA(VLOOKUP(AG520,对应表!$Z:$AA,2,FALSE)&amp;AH520,"")</f>
        <v/>
      </c>
      <c r="BL520">
        <f t="shared" si="201"/>
        <v>47</v>
      </c>
      <c r="BM520">
        <f t="shared" si="202"/>
        <v>5</v>
      </c>
    </row>
    <row r="521" spans="8:65" x14ac:dyDescent="0.15">
      <c r="H521" t="s">
        <v>1451</v>
      </c>
      <c r="I521">
        <v>2</v>
      </c>
      <c r="J521">
        <v>0.12</v>
      </c>
      <c r="K521" t="str">
        <f t="shared" si="212"/>
        <v>被动守护lv2</v>
      </c>
      <c r="L521" s="6" t="str">
        <f>Q521&amp;":"&amp;M521&amp;":"&amp;VLOOKUP(N521,对应表!B:C,2,FALSE)&amp;":"&amp;IF(buff!O521="",0,O521)</f>
        <v>20382:100:1:0</v>
      </c>
      <c r="M521">
        <v>100</v>
      </c>
      <c r="N521" s="1" t="s">
        <v>306</v>
      </c>
      <c r="O521">
        <v>0</v>
      </c>
      <c r="Q521">
        <v>20382</v>
      </c>
      <c r="R521" s="4" t="s">
        <v>1431</v>
      </c>
      <c r="S521" s="4" t="str">
        <f t="shared" si="211"/>
        <v>被动守护lv2</v>
      </c>
      <c r="T521" t="s">
        <v>307</v>
      </c>
      <c r="Y521" t="s">
        <v>1450</v>
      </c>
      <c r="Z521">
        <f>INT(VLOOKUP($I521,角色属性概况!$I:$N,VLOOKUP($H521,对应表!$AD:$AE,2,FALSE),FALSE)*$J521)</f>
        <v>67</v>
      </c>
      <c r="AA521" t="s">
        <v>467</v>
      </c>
      <c r="AB521">
        <v>5</v>
      </c>
      <c r="AI521" s="12" t="str">
        <f t="shared" si="213"/>
        <v>DEF:67|TUF:5</v>
      </c>
      <c r="AR521">
        <v>999</v>
      </c>
      <c r="AU521" s="4"/>
      <c r="AV521" s="4"/>
      <c r="AW521" s="4"/>
      <c r="AX521" s="4"/>
      <c r="AZ521" s="12" t="str">
        <f t="shared" si="214"/>
        <v/>
      </c>
      <c r="BA521" s="12" t="str">
        <f t="shared" si="206"/>
        <v/>
      </c>
      <c r="BB521" s="12" t="str">
        <f t="shared" si="207"/>
        <v/>
      </c>
      <c r="BC521" s="12" t="str">
        <f t="shared" si="208"/>
        <v/>
      </c>
      <c r="BD521" s="12" t="str">
        <f t="shared" si="209"/>
        <v/>
      </c>
      <c r="BE521" s="12" t="str">
        <f t="shared" si="210"/>
        <v/>
      </c>
      <c r="BF521" s="12" t="str">
        <f>_xlfn.IFNA(VLOOKUP(Y521,对应表!$Z:$AA,2,FALSE)&amp;Z521,"")</f>
        <v>DEF:67</v>
      </c>
      <c r="BG521" s="12" t="str">
        <f>_xlfn.IFNA(VLOOKUP(AA521,对应表!$Z:$AA,2,FALSE)&amp;AB521,"")</f>
        <v>TUF:5</v>
      </c>
      <c r="BH521" s="12" t="str">
        <f>_xlfn.IFNA(VLOOKUP(AC521,对应表!$Z:$AA,2,FALSE)&amp;AD521,"")</f>
        <v/>
      </c>
      <c r="BI521" s="12" t="str">
        <f>_xlfn.IFNA(VLOOKUP(AE521,对应表!$Z:$AA,2,FALSE)&amp;AF521,"")</f>
        <v/>
      </c>
      <c r="BJ521" s="12" t="str">
        <f>_xlfn.IFNA(VLOOKUP(AG521,对应表!$Z:$AA,2,FALSE)&amp;AH521,"")</f>
        <v/>
      </c>
      <c r="BL521">
        <f t="shared" si="201"/>
        <v>67</v>
      </c>
      <c r="BM521">
        <f t="shared" si="202"/>
        <v>5</v>
      </c>
    </row>
    <row r="522" spans="8:65" x14ac:dyDescent="0.15">
      <c r="H522" t="s">
        <v>1451</v>
      </c>
      <c r="I522">
        <v>3</v>
      </c>
      <c r="J522">
        <v>0.115</v>
      </c>
      <c r="K522" t="str">
        <f t="shared" si="212"/>
        <v>被动守护lv3</v>
      </c>
      <c r="L522" s="6" t="str">
        <f>Q522&amp;":"&amp;M522&amp;":"&amp;VLOOKUP(N522,对应表!B:C,2,FALSE)&amp;":"&amp;IF(buff!O522="",0,O522)</f>
        <v>20383:100:1:0</v>
      </c>
      <c r="M522">
        <v>100</v>
      </c>
      <c r="N522" s="1" t="s">
        <v>306</v>
      </c>
      <c r="O522">
        <v>0</v>
      </c>
      <c r="Q522">
        <v>20383</v>
      </c>
      <c r="R522" s="4" t="s">
        <v>1432</v>
      </c>
      <c r="S522" s="4" t="str">
        <f t="shared" si="211"/>
        <v>被动守护lv3</v>
      </c>
      <c r="T522" t="s">
        <v>307</v>
      </c>
      <c r="Y522" t="s">
        <v>1450</v>
      </c>
      <c r="Z522">
        <f>INT(VLOOKUP($I522,角色属性概况!$I:$N,VLOOKUP($H522,对应表!$AD:$AE,2,FALSE),FALSE)*$J522)</f>
        <v>85</v>
      </c>
      <c r="AA522" t="s">
        <v>467</v>
      </c>
      <c r="AB522">
        <v>6</v>
      </c>
      <c r="AI522" s="12" t="str">
        <f t="shared" si="213"/>
        <v>DEF:85|TUF:6</v>
      </c>
      <c r="AR522">
        <v>999</v>
      </c>
      <c r="AU522" s="4"/>
      <c r="AV522" s="4"/>
      <c r="AW522" s="4"/>
      <c r="AX522" s="4"/>
      <c r="AZ522" s="12" t="str">
        <f t="shared" si="214"/>
        <v/>
      </c>
      <c r="BA522" s="12" t="str">
        <f t="shared" si="206"/>
        <v/>
      </c>
      <c r="BB522" s="12" t="str">
        <f t="shared" si="207"/>
        <v/>
      </c>
      <c r="BC522" s="12" t="str">
        <f t="shared" si="208"/>
        <v/>
      </c>
      <c r="BD522" s="12" t="str">
        <f t="shared" si="209"/>
        <v/>
      </c>
      <c r="BE522" s="12" t="str">
        <f t="shared" si="210"/>
        <v/>
      </c>
      <c r="BF522" s="12" t="str">
        <f>_xlfn.IFNA(VLOOKUP(Y522,对应表!$Z:$AA,2,FALSE)&amp;Z522,"")</f>
        <v>DEF:85</v>
      </c>
      <c r="BG522" s="12" t="str">
        <f>_xlfn.IFNA(VLOOKUP(AA522,对应表!$Z:$AA,2,FALSE)&amp;AB522,"")</f>
        <v>TUF:6</v>
      </c>
      <c r="BH522" s="12" t="str">
        <f>_xlfn.IFNA(VLOOKUP(AC522,对应表!$Z:$AA,2,FALSE)&amp;AD522,"")</f>
        <v/>
      </c>
      <c r="BI522" s="12" t="str">
        <f>_xlfn.IFNA(VLOOKUP(AE522,对应表!$Z:$AA,2,FALSE)&amp;AF522,"")</f>
        <v/>
      </c>
      <c r="BJ522" s="12" t="str">
        <f>_xlfn.IFNA(VLOOKUP(AG522,对应表!$Z:$AA,2,FALSE)&amp;AH522,"")</f>
        <v/>
      </c>
      <c r="BL522">
        <f t="shared" ref="BL522:BL585" si="215">IF(Z522="",IF(U522="",AO522,U522),Z522)</f>
        <v>85</v>
      </c>
      <c r="BM522">
        <f t="shared" ref="BM522:BM585" si="216">IF(AB522="","",AB522)</f>
        <v>6</v>
      </c>
    </row>
    <row r="523" spans="8:65" x14ac:dyDescent="0.15">
      <c r="H523" t="s">
        <v>1451</v>
      </c>
      <c r="I523">
        <v>4</v>
      </c>
      <c r="J523">
        <v>0.11</v>
      </c>
      <c r="K523" t="str">
        <f t="shared" si="212"/>
        <v>被动守护lv4</v>
      </c>
      <c r="L523" s="6" t="str">
        <f>Q523&amp;":"&amp;M523&amp;":"&amp;VLOOKUP(N523,对应表!B:C,2,FALSE)&amp;":"&amp;IF(buff!O523="",0,O523)</f>
        <v>20384:100:1:0</v>
      </c>
      <c r="M523">
        <v>100</v>
      </c>
      <c r="N523" s="1" t="s">
        <v>306</v>
      </c>
      <c r="O523">
        <v>0</v>
      </c>
      <c r="Q523">
        <v>20384</v>
      </c>
      <c r="R523" s="4" t="s">
        <v>1433</v>
      </c>
      <c r="S523" s="4" t="str">
        <f t="shared" si="211"/>
        <v>被动守护lv4</v>
      </c>
      <c r="T523" t="s">
        <v>307</v>
      </c>
      <c r="Y523" t="s">
        <v>1450</v>
      </c>
      <c r="Z523">
        <f>INT(VLOOKUP($I523,角色属性概况!$I:$N,VLOOKUP($H523,对应表!$AD:$AE,2,FALSE),FALSE)*$J523)</f>
        <v>101</v>
      </c>
      <c r="AA523" t="s">
        <v>467</v>
      </c>
      <c r="AB523">
        <v>6</v>
      </c>
      <c r="AI523" s="12" t="str">
        <f t="shared" si="213"/>
        <v>DEF:101|TUF:6</v>
      </c>
      <c r="AR523">
        <v>999</v>
      </c>
      <c r="AU523" s="4"/>
      <c r="AV523" s="4"/>
      <c r="AW523" s="4"/>
      <c r="AX523" s="4"/>
      <c r="AZ523" s="12" t="str">
        <f t="shared" si="214"/>
        <v/>
      </c>
      <c r="BA523" s="12" t="str">
        <f t="shared" si="206"/>
        <v/>
      </c>
      <c r="BB523" s="12" t="str">
        <f t="shared" si="207"/>
        <v/>
      </c>
      <c r="BC523" s="12" t="str">
        <f t="shared" si="208"/>
        <v/>
      </c>
      <c r="BD523" s="12" t="str">
        <f t="shared" si="209"/>
        <v/>
      </c>
      <c r="BE523" s="12" t="str">
        <f t="shared" si="210"/>
        <v/>
      </c>
      <c r="BF523" s="12" t="str">
        <f>_xlfn.IFNA(VLOOKUP(Y523,对应表!$Z:$AA,2,FALSE)&amp;Z523,"")</f>
        <v>DEF:101</v>
      </c>
      <c r="BG523" s="12" t="str">
        <f>_xlfn.IFNA(VLOOKUP(AA523,对应表!$Z:$AA,2,FALSE)&amp;AB523,"")</f>
        <v>TUF:6</v>
      </c>
      <c r="BH523" s="12" t="str">
        <f>_xlfn.IFNA(VLOOKUP(AC523,对应表!$Z:$AA,2,FALSE)&amp;AD523,"")</f>
        <v/>
      </c>
      <c r="BI523" s="12" t="str">
        <f>_xlfn.IFNA(VLOOKUP(AE523,对应表!$Z:$AA,2,FALSE)&amp;AF523,"")</f>
        <v/>
      </c>
      <c r="BJ523" s="12" t="str">
        <f>_xlfn.IFNA(VLOOKUP(AG523,对应表!$Z:$AA,2,FALSE)&amp;AH523,"")</f>
        <v/>
      </c>
      <c r="BL523">
        <f t="shared" si="215"/>
        <v>101</v>
      </c>
      <c r="BM523">
        <f t="shared" si="216"/>
        <v>6</v>
      </c>
    </row>
    <row r="524" spans="8:65" x14ac:dyDescent="0.15">
      <c r="H524" t="s">
        <v>1451</v>
      </c>
      <c r="I524">
        <v>5</v>
      </c>
      <c r="J524">
        <v>0.105</v>
      </c>
      <c r="K524" t="str">
        <f t="shared" si="212"/>
        <v>被动守护lv5</v>
      </c>
      <c r="L524" s="6" t="str">
        <f>Q524&amp;":"&amp;M524&amp;":"&amp;VLOOKUP(N524,对应表!B:C,2,FALSE)&amp;":"&amp;IF(buff!O524="",0,O524)</f>
        <v>20385:100:1:0</v>
      </c>
      <c r="M524">
        <v>100</v>
      </c>
      <c r="N524" s="1" t="s">
        <v>306</v>
      </c>
      <c r="O524">
        <v>0</v>
      </c>
      <c r="Q524">
        <v>20385</v>
      </c>
      <c r="R524" s="4" t="s">
        <v>1434</v>
      </c>
      <c r="S524" s="4" t="str">
        <f t="shared" si="211"/>
        <v>被动守护lv5</v>
      </c>
      <c r="T524" t="s">
        <v>307</v>
      </c>
      <c r="Y524" t="s">
        <v>1450</v>
      </c>
      <c r="Z524">
        <f>INT(VLOOKUP($I524,角色属性概况!$I:$N,VLOOKUP($H524,对应表!$AD:$AE,2,FALSE),FALSE)*$J524)</f>
        <v>118</v>
      </c>
      <c r="AA524" t="s">
        <v>467</v>
      </c>
      <c r="AB524">
        <f>AB522+1</f>
        <v>7</v>
      </c>
      <c r="AI524" s="12" t="str">
        <f t="shared" si="213"/>
        <v>DEF:118|TUF:7</v>
      </c>
      <c r="AR524">
        <v>999</v>
      </c>
      <c r="AU524" s="4"/>
      <c r="AV524" s="4"/>
      <c r="AW524" s="4"/>
      <c r="AX524" s="4"/>
      <c r="AZ524" s="12" t="str">
        <f t="shared" si="214"/>
        <v/>
      </c>
      <c r="BA524" s="12" t="str">
        <f t="shared" ref="BA524:BA587" si="217">IF(_xlfn.IFNA(VLOOKUP(AU524,$K:$L,2,FALSE),"")=0,"",_xlfn.IFNA(VLOOKUP(AU524,$K:$L,2,FALSE),""))</f>
        <v/>
      </c>
      <c r="BB524" s="12" t="str">
        <f t="shared" ref="BB524:BB587" si="218">IF(_xlfn.IFNA(VLOOKUP(AV524,$K:$L,2,FALSE),"")=0,"",_xlfn.IFNA(VLOOKUP(AV524,$K:$L,2,FALSE),""))</f>
        <v/>
      </c>
      <c r="BC524" s="12" t="str">
        <f t="shared" ref="BC524:BC587" si="219">IF(_xlfn.IFNA(VLOOKUP(AW524,$K:$L,2,FALSE),"")=0,"",_xlfn.IFNA(VLOOKUP(AW524,$K:$L,2,FALSE),""))</f>
        <v/>
      </c>
      <c r="BD524" s="12" t="str">
        <f t="shared" ref="BD524:BD587" si="220">IF(_xlfn.IFNA(VLOOKUP(AX524,$K:$L,2,FALSE),"")=0,"",_xlfn.IFNA(VLOOKUP(AX524,$K:$L,2,FALSE),""))</f>
        <v/>
      </c>
      <c r="BE524" s="12" t="str">
        <f t="shared" ref="BE524:BE587" si="221">IF(_xlfn.IFNA(VLOOKUP(AY524,$K:$L,2,FALSE),"")=0,"",_xlfn.IFNA(VLOOKUP(AY524,$K:$L,2,FALSE),""))</f>
        <v/>
      </c>
      <c r="BF524" s="12" t="str">
        <f>_xlfn.IFNA(VLOOKUP(Y524,对应表!$Z:$AA,2,FALSE)&amp;Z524,"")</f>
        <v>DEF:118</v>
      </c>
      <c r="BG524" s="12" t="str">
        <f>_xlfn.IFNA(VLOOKUP(AA524,对应表!$Z:$AA,2,FALSE)&amp;AB524,"")</f>
        <v>TUF:7</v>
      </c>
      <c r="BH524" s="12" t="str">
        <f>_xlfn.IFNA(VLOOKUP(AC524,对应表!$Z:$AA,2,FALSE)&amp;AD524,"")</f>
        <v/>
      </c>
      <c r="BI524" s="12" t="str">
        <f>_xlfn.IFNA(VLOOKUP(AE524,对应表!$Z:$AA,2,FALSE)&amp;AF524,"")</f>
        <v/>
      </c>
      <c r="BJ524" s="12" t="str">
        <f>_xlfn.IFNA(VLOOKUP(AG524,对应表!$Z:$AA,2,FALSE)&amp;AH524,"")</f>
        <v/>
      </c>
      <c r="BL524">
        <f t="shared" si="215"/>
        <v>118</v>
      </c>
      <c r="BM524">
        <f t="shared" si="216"/>
        <v>7</v>
      </c>
    </row>
    <row r="525" spans="8:65" x14ac:dyDescent="0.15">
      <c r="H525" t="s">
        <v>1451</v>
      </c>
      <c r="I525">
        <v>6</v>
      </c>
      <c r="J525">
        <v>0.1</v>
      </c>
      <c r="K525" t="str">
        <f t="shared" si="212"/>
        <v>被动守护lv6</v>
      </c>
      <c r="L525" s="6" t="str">
        <f>Q525&amp;":"&amp;M525&amp;":"&amp;VLOOKUP(N525,对应表!B:C,2,FALSE)&amp;":"&amp;IF(buff!O525="",0,O525)</f>
        <v>20386:100:1:0</v>
      </c>
      <c r="M525">
        <v>100</v>
      </c>
      <c r="N525" s="1" t="s">
        <v>306</v>
      </c>
      <c r="O525">
        <v>0</v>
      </c>
      <c r="Q525">
        <v>20386</v>
      </c>
      <c r="R525" s="4" t="s">
        <v>1435</v>
      </c>
      <c r="S525" s="4" t="str">
        <f t="shared" si="211"/>
        <v>被动守护lv6</v>
      </c>
      <c r="T525" t="s">
        <v>307</v>
      </c>
      <c r="Y525" t="s">
        <v>1450</v>
      </c>
      <c r="Z525">
        <f>INT(VLOOKUP($I525,角色属性概况!$I:$N,VLOOKUP($H525,对应表!$AD:$AE,2,FALSE),FALSE)*$J525)</f>
        <v>139</v>
      </c>
      <c r="AA525" t="s">
        <v>467</v>
      </c>
      <c r="AB525">
        <f t="shared" ref="AB525:AB539" si="222">AB523+1</f>
        <v>7</v>
      </c>
      <c r="AI525" s="12" t="str">
        <f t="shared" si="213"/>
        <v>DEF:139|TUF:7</v>
      </c>
      <c r="AR525">
        <v>999</v>
      </c>
      <c r="AU525" s="4"/>
      <c r="AV525" s="4"/>
      <c r="AW525" s="4"/>
      <c r="AX525" s="4"/>
      <c r="AZ525" s="12" t="str">
        <f t="shared" si="214"/>
        <v/>
      </c>
      <c r="BA525" s="12" t="str">
        <f t="shared" si="217"/>
        <v/>
      </c>
      <c r="BB525" s="12" t="str">
        <f t="shared" si="218"/>
        <v/>
      </c>
      <c r="BC525" s="12" t="str">
        <f t="shared" si="219"/>
        <v/>
      </c>
      <c r="BD525" s="12" t="str">
        <f t="shared" si="220"/>
        <v/>
      </c>
      <c r="BE525" s="12" t="str">
        <f t="shared" si="221"/>
        <v/>
      </c>
      <c r="BF525" s="12" t="str">
        <f>_xlfn.IFNA(VLOOKUP(Y525,对应表!$Z:$AA,2,FALSE)&amp;Z525,"")</f>
        <v>DEF:139</v>
      </c>
      <c r="BG525" s="12" t="str">
        <f>_xlfn.IFNA(VLOOKUP(AA525,对应表!$Z:$AA,2,FALSE)&amp;AB525,"")</f>
        <v>TUF:7</v>
      </c>
      <c r="BH525" s="12" t="str">
        <f>_xlfn.IFNA(VLOOKUP(AC525,对应表!$Z:$AA,2,FALSE)&amp;AD525,"")</f>
        <v/>
      </c>
      <c r="BI525" s="12" t="str">
        <f>_xlfn.IFNA(VLOOKUP(AE525,对应表!$Z:$AA,2,FALSE)&amp;AF525,"")</f>
        <v/>
      </c>
      <c r="BJ525" s="12" t="str">
        <f>_xlfn.IFNA(VLOOKUP(AG525,对应表!$Z:$AA,2,FALSE)&amp;AH525,"")</f>
        <v/>
      </c>
      <c r="BL525">
        <f t="shared" si="215"/>
        <v>139</v>
      </c>
      <c r="BM525">
        <f t="shared" si="216"/>
        <v>7</v>
      </c>
    </row>
    <row r="526" spans="8:65" x14ac:dyDescent="0.15">
      <c r="H526" t="s">
        <v>1451</v>
      </c>
      <c r="I526">
        <v>7</v>
      </c>
      <c r="J526">
        <v>0.1</v>
      </c>
      <c r="K526" t="str">
        <f t="shared" si="212"/>
        <v>被动守护lv7</v>
      </c>
      <c r="L526" s="6" t="str">
        <f>Q526&amp;":"&amp;M526&amp;":"&amp;VLOOKUP(N526,对应表!B:C,2,FALSE)&amp;":"&amp;IF(buff!O526="",0,O526)</f>
        <v>20387:100:1:0</v>
      </c>
      <c r="M526">
        <v>100</v>
      </c>
      <c r="N526" s="1" t="s">
        <v>306</v>
      </c>
      <c r="O526">
        <v>0</v>
      </c>
      <c r="Q526">
        <v>20387</v>
      </c>
      <c r="R526" s="4" t="s">
        <v>1436</v>
      </c>
      <c r="S526" s="4" t="str">
        <f t="shared" si="211"/>
        <v>被动守护lv7</v>
      </c>
      <c r="T526" t="s">
        <v>307</v>
      </c>
      <c r="Y526" t="s">
        <v>1450</v>
      </c>
      <c r="Z526">
        <f>INT(VLOOKUP($I526,角色属性概况!$I:$N,VLOOKUP($H526,对应表!$AD:$AE,2,FALSE),FALSE)*$J526)</f>
        <v>171</v>
      </c>
      <c r="AA526" t="s">
        <v>467</v>
      </c>
      <c r="AB526">
        <f t="shared" si="222"/>
        <v>8</v>
      </c>
      <c r="AI526" s="12" t="str">
        <f t="shared" si="213"/>
        <v>DEF:171|TUF:8</v>
      </c>
      <c r="AR526">
        <v>999</v>
      </c>
      <c r="AU526" s="4"/>
      <c r="AV526" s="4"/>
      <c r="AW526" s="4"/>
      <c r="AX526" s="4"/>
      <c r="AZ526" s="12" t="str">
        <f t="shared" si="214"/>
        <v/>
      </c>
      <c r="BA526" s="12" t="str">
        <f t="shared" si="217"/>
        <v/>
      </c>
      <c r="BB526" s="12" t="str">
        <f t="shared" si="218"/>
        <v/>
      </c>
      <c r="BC526" s="12" t="str">
        <f t="shared" si="219"/>
        <v/>
      </c>
      <c r="BD526" s="12" t="str">
        <f t="shared" si="220"/>
        <v/>
      </c>
      <c r="BE526" s="12" t="str">
        <f t="shared" si="221"/>
        <v/>
      </c>
      <c r="BF526" s="12" t="str">
        <f>_xlfn.IFNA(VLOOKUP(Y526,对应表!$Z:$AA,2,FALSE)&amp;Z526,"")</f>
        <v>DEF:171</v>
      </c>
      <c r="BG526" s="12" t="str">
        <f>_xlfn.IFNA(VLOOKUP(AA526,对应表!$Z:$AA,2,FALSE)&amp;AB526,"")</f>
        <v>TUF:8</v>
      </c>
      <c r="BH526" s="12" t="str">
        <f>_xlfn.IFNA(VLOOKUP(AC526,对应表!$Z:$AA,2,FALSE)&amp;AD526,"")</f>
        <v/>
      </c>
      <c r="BI526" s="12" t="str">
        <f>_xlfn.IFNA(VLOOKUP(AE526,对应表!$Z:$AA,2,FALSE)&amp;AF526,"")</f>
        <v/>
      </c>
      <c r="BJ526" s="12" t="str">
        <f>_xlfn.IFNA(VLOOKUP(AG526,对应表!$Z:$AA,2,FALSE)&amp;AH526,"")</f>
        <v/>
      </c>
      <c r="BL526">
        <f t="shared" si="215"/>
        <v>171</v>
      </c>
      <c r="BM526">
        <f t="shared" si="216"/>
        <v>8</v>
      </c>
    </row>
    <row r="527" spans="8:65" x14ac:dyDescent="0.15">
      <c r="H527" t="s">
        <v>1451</v>
      </c>
      <c r="I527">
        <v>8</v>
      </c>
      <c r="J527">
        <v>0.1</v>
      </c>
      <c r="K527" t="str">
        <f t="shared" si="212"/>
        <v>被动守护lv8</v>
      </c>
      <c r="L527" s="6" t="str">
        <f>Q527&amp;":"&amp;M527&amp;":"&amp;VLOOKUP(N527,对应表!B:C,2,FALSE)&amp;":"&amp;IF(buff!O527="",0,O527)</f>
        <v>20388:100:1:0</v>
      </c>
      <c r="M527">
        <v>100</v>
      </c>
      <c r="N527" s="1" t="s">
        <v>306</v>
      </c>
      <c r="O527">
        <v>0</v>
      </c>
      <c r="Q527">
        <v>20388</v>
      </c>
      <c r="R527" s="4" t="s">
        <v>1437</v>
      </c>
      <c r="S527" s="4" t="str">
        <f t="shared" si="211"/>
        <v>被动守护lv8</v>
      </c>
      <c r="T527" t="s">
        <v>307</v>
      </c>
      <c r="Y527" t="s">
        <v>1450</v>
      </c>
      <c r="Z527">
        <f>INT(VLOOKUP($I527,角色属性概况!$I:$N,VLOOKUP($H527,对应表!$AD:$AE,2,FALSE),FALSE)*$J527)</f>
        <v>211</v>
      </c>
      <c r="AA527" t="s">
        <v>467</v>
      </c>
      <c r="AB527">
        <f t="shared" si="222"/>
        <v>8</v>
      </c>
      <c r="AI527" s="12" t="str">
        <f t="shared" si="213"/>
        <v>DEF:211|TUF:8</v>
      </c>
      <c r="AR527">
        <v>999</v>
      </c>
      <c r="AU527" s="4"/>
      <c r="AV527" s="4"/>
      <c r="AW527" s="4"/>
      <c r="AX527" s="4"/>
      <c r="AZ527" s="12" t="str">
        <f t="shared" si="214"/>
        <v/>
      </c>
      <c r="BA527" s="12" t="str">
        <f t="shared" si="217"/>
        <v/>
      </c>
      <c r="BB527" s="12" t="str">
        <f t="shared" si="218"/>
        <v/>
      </c>
      <c r="BC527" s="12" t="str">
        <f t="shared" si="219"/>
        <v/>
      </c>
      <c r="BD527" s="12" t="str">
        <f t="shared" si="220"/>
        <v/>
      </c>
      <c r="BE527" s="12" t="str">
        <f t="shared" si="221"/>
        <v/>
      </c>
      <c r="BF527" s="12" t="str">
        <f>_xlfn.IFNA(VLOOKUP(Y527,对应表!$Z:$AA,2,FALSE)&amp;Z527,"")</f>
        <v>DEF:211</v>
      </c>
      <c r="BG527" s="12" t="str">
        <f>_xlfn.IFNA(VLOOKUP(AA527,对应表!$Z:$AA,2,FALSE)&amp;AB527,"")</f>
        <v>TUF:8</v>
      </c>
      <c r="BH527" s="12" t="str">
        <f>_xlfn.IFNA(VLOOKUP(AC527,对应表!$Z:$AA,2,FALSE)&amp;AD527,"")</f>
        <v/>
      </c>
      <c r="BI527" s="12" t="str">
        <f>_xlfn.IFNA(VLOOKUP(AE527,对应表!$Z:$AA,2,FALSE)&amp;AF527,"")</f>
        <v/>
      </c>
      <c r="BJ527" s="12" t="str">
        <f>_xlfn.IFNA(VLOOKUP(AG527,对应表!$Z:$AA,2,FALSE)&amp;AH527,"")</f>
        <v/>
      </c>
      <c r="BL527">
        <f t="shared" si="215"/>
        <v>211</v>
      </c>
      <c r="BM527">
        <f t="shared" si="216"/>
        <v>8</v>
      </c>
    </row>
    <row r="528" spans="8:65" x14ac:dyDescent="0.15">
      <c r="H528" t="s">
        <v>1451</v>
      </c>
      <c r="I528">
        <v>9</v>
      </c>
      <c r="J528">
        <v>0.1</v>
      </c>
      <c r="K528" t="str">
        <f t="shared" si="212"/>
        <v>被动守护lv9</v>
      </c>
      <c r="L528" s="6" t="str">
        <f>Q528&amp;":"&amp;M528&amp;":"&amp;VLOOKUP(N528,对应表!B:C,2,FALSE)&amp;":"&amp;IF(buff!O528="",0,O528)</f>
        <v>20389:100:1:0</v>
      </c>
      <c r="M528">
        <v>100</v>
      </c>
      <c r="N528" s="1" t="s">
        <v>306</v>
      </c>
      <c r="O528">
        <v>0</v>
      </c>
      <c r="Q528">
        <v>20389</v>
      </c>
      <c r="R528" s="4" t="s">
        <v>1438</v>
      </c>
      <c r="S528" s="4" t="str">
        <f t="shared" si="211"/>
        <v>被动守护lv9</v>
      </c>
      <c r="T528" t="s">
        <v>307</v>
      </c>
      <c r="Y528" t="s">
        <v>1450</v>
      </c>
      <c r="Z528">
        <f>INT(VLOOKUP($I528,角色属性概况!$I:$N,VLOOKUP($H528,对应表!$AD:$AE,2,FALSE),FALSE)*$J528)</f>
        <v>260</v>
      </c>
      <c r="AA528" t="s">
        <v>467</v>
      </c>
      <c r="AB528">
        <f t="shared" si="222"/>
        <v>9</v>
      </c>
      <c r="AI528" s="12" t="str">
        <f t="shared" si="213"/>
        <v>DEF:260|TUF:9</v>
      </c>
      <c r="AR528">
        <v>999</v>
      </c>
      <c r="AU528" s="4"/>
      <c r="AV528" s="4"/>
      <c r="AW528" s="4"/>
      <c r="AX528" s="4"/>
      <c r="AZ528" s="12" t="str">
        <f t="shared" si="214"/>
        <v/>
      </c>
      <c r="BA528" s="12" t="str">
        <f t="shared" si="217"/>
        <v/>
      </c>
      <c r="BB528" s="12" t="str">
        <f t="shared" si="218"/>
        <v/>
      </c>
      <c r="BC528" s="12" t="str">
        <f t="shared" si="219"/>
        <v/>
      </c>
      <c r="BD528" s="12" t="str">
        <f t="shared" si="220"/>
        <v/>
      </c>
      <c r="BE528" s="12" t="str">
        <f t="shared" si="221"/>
        <v/>
      </c>
      <c r="BF528" s="12" t="str">
        <f>_xlfn.IFNA(VLOOKUP(Y528,对应表!$Z:$AA,2,FALSE)&amp;Z528,"")</f>
        <v>DEF:260</v>
      </c>
      <c r="BG528" s="12" t="str">
        <f>_xlfn.IFNA(VLOOKUP(AA528,对应表!$Z:$AA,2,FALSE)&amp;AB528,"")</f>
        <v>TUF:9</v>
      </c>
      <c r="BH528" s="12" t="str">
        <f>_xlfn.IFNA(VLOOKUP(AC528,对应表!$Z:$AA,2,FALSE)&amp;AD528,"")</f>
        <v/>
      </c>
      <c r="BI528" s="12" t="str">
        <f>_xlfn.IFNA(VLOOKUP(AE528,对应表!$Z:$AA,2,FALSE)&amp;AF528,"")</f>
        <v/>
      </c>
      <c r="BJ528" s="12" t="str">
        <f>_xlfn.IFNA(VLOOKUP(AG528,对应表!$Z:$AA,2,FALSE)&amp;AH528,"")</f>
        <v/>
      </c>
      <c r="BL528">
        <f t="shared" si="215"/>
        <v>260</v>
      </c>
      <c r="BM528">
        <f t="shared" si="216"/>
        <v>9</v>
      </c>
    </row>
    <row r="529" spans="8:65" x14ac:dyDescent="0.15">
      <c r="H529" t="s">
        <v>1451</v>
      </c>
      <c r="I529">
        <v>10</v>
      </c>
      <c r="J529">
        <v>0.1</v>
      </c>
      <c r="K529" t="str">
        <f t="shared" si="212"/>
        <v>被动守护lv10</v>
      </c>
      <c r="L529" s="6" t="str">
        <f>Q529&amp;":"&amp;M529&amp;":"&amp;VLOOKUP(N529,对应表!B:C,2,FALSE)&amp;":"&amp;IF(buff!O529="",0,O529)</f>
        <v>20390:100:1:0</v>
      </c>
      <c r="M529">
        <v>100</v>
      </c>
      <c r="N529" s="1" t="s">
        <v>306</v>
      </c>
      <c r="O529">
        <v>0</v>
      </c>
      <c r="Q529">
        <v>20390</v>
      </c>
      <c r="R529" s="4" t="s">
        <v>1439</v>
      </c>
      <c r="S529" s="4" t="str">
        <f t="shared" si="211"/>
        <v>被动守护lv10</v>
      </c>
      <c r="T529" t="s">
        <v>307</v>
      </c>
      <c r="Y529" t="s">
        <v>1450</v>
      </c>
      <c r="Z529">
        <f>INT(VLOOKUP($I529,角色属性概况!$I:$N,VLOOKUP($H529,对应表!$AD:$AE,2,FALSE),FALSE)*$J529)</f>
        <v>320</v>
      </c>
      <c r="AA529" t="s">
        <v>467</v>
      </c>
      <c r="AB529">
        <f t="shared" si="222"/>
        <v>9</v>
      </c>
      <c r="AI529" s="12" t="str">
        <f t="shared" si="213"/>
        <v>DEF:320|TUF:9</v>
      </c>
      <c r="AR529">
        <v>999</v>
      </c>
      <c r="AU529" s="4"/>
      <c r="AV529" s="4"/>
      <c r="AW529" s="4"/>
      <c r="AX529" s="4"/>
      <c r="AZ529" s="12" t="str">
        <f t="shared" si="214"/>
        <v/>
      </c>
      <c r="BA529" s="12" t="str">
        <f t="shared" si="217"/>
        <v/>
      </c>
      <c r="BB529" s="12" t="str">
        <f t="shared" si="218"/>
        <v/>
      </c>
      <c r="BC529" s="12" t="str">
        <f t="shared" si="219"/>
        <v/>
      </c>
      <c r="BD529" s="12" t="str">
        <f t="shared" si="220"/>
        <v/>
      </c>
      <c r="BE529" s="12" t="str">
        <f t="shared" si="221"/>
        <v/>
      </c>
      <c r="BF529" s="12" t="str">
        <f>_xlfn.IFNA(VLOOKUP(Y529,对应表!$Z:$AA,2,FALSE)&amp;Z529,"")</f>
        <v>DEF:320</v>
      </c>
      <c r="BG529" s="12" t="str">
        <f>_xlfn.IFNA(VLOOKUP(AA529,对应表!$Z:$AA,2,FALSE)&amp;AB529,"")</f>
        <v>TUF:9</v>
      </c>
      <c r="BH529" s="12" t="str">
        <f>_xlfn.IFNA(VLOOKUP(AC529,对应表!$Z:$AA,2,FALSE)&amp;AD529,"")</f>
        <v/>
      </c>
      <c r="BI529" s="12" t="str">
        <f>_xlfn.IFNA(VLOOKUP(AE529,对应表!$Z:$AA,2,FALSE)&amp;AF529,"")</f>
        <v/>
      </c>
      <c r="BJ529" s="12" t="str">
        <f>_xlfn.IFNA(VLOOKUP(AG529,对应表!$Z:$AA,2,FALSE)&amp;AH529,"")</f>
        <v/>
      </c>
      <c r="BL529">
        <f t="shared" si="215"/>
        <v>320</v>
      </c>
      <c r="BM529">
        <f t="shared" si="216"/>
        <v>9</v>
      </c>
    </row>
    <row r="530" spans="8:65" x14ac:dyDescent="0.15">
      <c r="H530" t="s">
        <v>1451</v>
      </c>
      <c r="I530">
        <v>11</v>
      </c>
      <c r="J530">
        <v>0.1</v>
      </c>
      <c r="K530" t="str">
        <f t="shared" si="212"/>
        <v>被动守护lv11</v>
      </c>
      <c r="L530" s="6" t="str">
        <f>Q530&amp;":"&amp;M530&amp;":"&amp;VLOOKUP(N530,对应表!B:C,2,FALSE)&amp;":"&amp;IF(buff!O530="",0,O530)</f>
        <v>20391:100:1:0</v>
      </c>
      <c r="M530">
        <v>100</v>
      </c>
      <c r="N530" s="1" t="s">
        <v>306</v>
      </c>
      <c r="O530">
        <v>0</v>
      </c>
      <c r="Q530">
        <v>20391</v>
      </c>
      <c r="R530" s="4" t="s">
        <v>1440</v>
      </c>
      <c r="S530" s="4" t="str">
        <f t="shared" si="211"/>
        <v>被动守护lv11</v>
      </c>
      <c r="T530" t="s">
        <v>307</v>
      </c>
      <c r="Y530" t="s">
        <v>1450</v>
      </c>
      <c r="Z530">
        <f>INT(VLOOKUP($I530,角色属性概况!$I:$N,VLOOKUP($H530,对应表!$AD:$AE,2,FALSE),FALSE)*$J530)</f>
        <v>394</v>
      </c>
      <c r="AA530" t="s">
        <v>467</v>
      </c>
      <c r="AB530">
        <f t="shared" si="222"/>
        <v>10</v>
      </c>
      <c r="AI530" s="12" t="str">
        <f t="shared" si="213"/>
        <v>DEF:394|TUF:10</v>
      </c>
      <c r="AR530">
        <v>999</v>
      </c>
      <c r="AU530" s="4"/>
      <c r="AV530" s="4"/>
      <c r="AW530" s="4"/>
      <c r="AX530" s="4"/>
      <c r="AZ530" s="12" t="str">
        <f t="shared" si="214"/>
        <v/>
      </c>
      <c r="BA530" s="12" t="str">
        <f t="shared" si="217"/>
        <v/>
      </c>
      <c r="BB530" s="12" t="str">
        <f t="shared" si="218"/>
        <v/>
      </c>
      <c r="BC530" s="12" t="str">
        <f t="shared" si="219"/>
        <v/>
      </c>
      <c r="BD530" s="12" t="str">
        <f t="shared" si="220"/>
        <v/>
      </c>
      <c r="BE530" s="12" t="str">
        <f t="shared" si="221"/>
        <v/>
      </c>
      <c r="BF530" s="12" t="str">
        <f>_xlfn.IFNA(VLOOKUP(Y530,对应表!$Z:$AA,2,FALSE)&amp;Z530,"")</f>
        <v>DEF:394</v>
      </c>
      <c r="BG530" s="12" t="str">
        <f>_xlfn.IFNA(VLOOKUP(AA530,对应表!$Z:$AA,2,FALSE)&amp;AB530,"")</f>
        <v>TUF:10</v>
      </c>
      <c r="BH530" s="12" t="str">
        <f>_xlfn.IFNA(VLOOKUP(AC530,对应表!$Z:$AA,2,FALSE)&amp;AD530,"")</f>
        <v/>
      </c>
      <c r="BI530" s="12" t="str">
        <f>_xlfn.IFNA(VLOOKUP(AE530,对应表!$Z:$AA,2,FALSE)&amp;AF530,"")</f>
        <v/>
      </c>
      <c r="BJ530" s="12" t="str">
        <f>_xlfn.IFNA(VLOOKUP(AG530,对应表!$Z:$AA,2,FALSE)&amp;AH530,"")</f>
        <v/>
      </c>
      <c r="BL530">
        <f t="shared" si="215"/>
        <v>394</v>
      </c>
      <c r="BM530">
        <f t="shared" si="216"/>
        <v>10</v>
      </c>
    </row>
    <row r="531" spans="8:65" x14ac:dyDescent="0.15">
      <c r="H531" t="s">
        <v>1451</v>
      </c>
      <c r="I531">
        <v>12</v>
      </c>
      <c r="J531">
        <v>0.1</v>
      </c>
      <c r="K531" t="str">
        <f t="shared" si="212"/>
        <v>被动守护lv12</v>
      </c>
      <c r="L531" s="6" t="str">
        <f>Q531&amp;":"&amp;M531&amp;":"&amp;VLOOKUP(N531,对应表!B:C,2,FALSE)&amp;":"&amp;IF(buff!O531="",0,O531)</f>
        <v>20392:100:1:0</v>
      </c>
      <c r="M531">
        <v>100</v>
      </c>
      <c r="N531" s="1" t="s">
        <v>306</v>
      </c>
      <c r="O531">
        <v>0</v>
      </c>
      <c r="Q531">
        <v>20392</v>
      </c>
      <c r="R531" s="4" t="s">
        <v>1441</v>
      </c>
      <c r="S531" s="4" t="str">
        <f t="shared" si="211"/>
        <v>被动守护lv12</v>
      </c>
      <c r="T531" t="s">
        <v>307</v>
      </c>
      <c r="Y531" t="s">
        <v>1450</v>
      </c>
      <c r="Z531">
        <f>INT(VLOOKUP($I531,角色属性概况!$I:$N,VLOOKUP($H531,对应表!$AD:$AE,2,FALSE),FALSE)*$J531)</f>
        <v>485</v>
      </c>
      <c r="AA531" t="s">
        <v>467</v>
      </c>
      <c r="AB531">
        <f t="shared" si="222"/>
        <v>10</v>
      </c>
      <c r="AI531" s="12" t="str">
        <f t="shared" si="213"/>
        <v>DEF:485|TUF:10</v>
      </c>
      <c r="AR531">
        <v>999</v>
      </c>
      <c r="AU531" s="4"/>
      <c r="AV531" s="4"/>
      <c r="AW531" s="4"/>
      <c r="AX531" s="4"/>
      <c r="AZ531" s="12" t="str">
        <f t="shared" si="214"/>
        <v/>
      </c>
      <c r="BA531" s="12" t="str">
        <f t="shared" si="217"/>
        <v/>
      </c>
      <c r="BB531" s="12" t="str">
        <f t="shared" si="218"/>
        <v/>
      </c>
      <c r="BC531" s="12" t="str">
        <f t="shared" si="219"/>
        <v/>
      </c>
      <c r="BD531" s="12" t="str">
        <f t="shared" si="220"/>
        <v/>
      </c>
      <c r="BE531" s="12" t="str">
        <f t="shared" si="221"/>
        <v/>
      </c>
      <c r="BF531" s="12" t="str">
        <f>_xlfn.IFNA(VLOOKUP(Y531,对应表!$Z:$AA,2,FALSE)&amp;Z531,"")</f>
        <v>DEF:485</v>
      </c>
      <c r="BG531" s="12" t="str">
        <f>_xlfn.IFNA(VLOOKUP(AA531,对应表!$Z:$AA,2,FALSE)&amp;AB531,"")</f>
        <v>TUF:10</v>
      </c>
      <c r="BH531" s="12" t="str">
        <f>_xlfn.IFNA(VLOOKUP(AC531,对应表!$Z:$AA,2,FALSE)&amp;AD531,"")</f>
        <v/>
      </c>
      <c r="BI531" s="12" t="str">
        <f>_xlfn.IFNA(VLOOKUP(AE531,对应表!$Z:$AA,2,FALSE)&amp;AF531,"")</f>
        <v/>
      </c>
      <c r="BJ531" s="12" t="str">
        <f>_xlfn.IFNA(VLOOKUP(AG531,对应表!$Z:$AA,2,FALSE)&amp;AH531,"")</f>
        <v/>
      </c>
      <c r="BL531">
        <f t="shared" si="215"/>
        <v>485</v>
      </c>
      <c r="BM531">
        <f t="shared" si="216"/>
        <v>10</v>
      </c>
    </row>
    <row r="532" spans="8:65" x14ac:dyDescent="0.15">
      <c r="H532" t="s">
        <v>1451</v>
      </c>
      <c r="I532">
        <v>13</v>
      </c>
      <c r="J532">
        <v>0.1</v>
      </c>
      <c r="K532" t="str">
        <f t="shared" si="212"/>
        <v>被动守护lv13</v>
      </c>
      <c r="L532" s="6" t="str">
        <f>Q532&amp;":"&amp;M532&amp;":"&amp;VLOOKUP(N532,对应表!B:C,2,FALSE)&amp;":"&amp;IF(buff!O532="",0,O532)</f>
        <v>20393:100:1:0</v>
      </c>
      <c r="M532">
        <v>100</v>
      </c>
      <c r="N532" s="1" t="s">
        <v>306</v>
      </c>
      <c r="O532">
        <v>0</v>
      </c>
      <c r="Q532">
        <v>20393</v>
      </c>
      <c r="R532" s="4" t="s">
        <v>1442</v>
      </c>
      <c r="S532" s="4" t="str">
        <f t="shared" si="211"/>
        <v>被动守护lv13</v>
      </c>
      <c r="T532" t="s">
        <v>307</v>
      </c>
      <c r="Y532" t="s">
        <v>1450</v>
      </c>
      <c r="Z532">
        <f>INT(VLOOKUP($I532,角色属性概况!$I:$N,VLOOKUP($H532,对应表!$AD:$AE,2,FALSE),FALSE)*$J532)</f>
        <v>597</v>
      </c>
      <c r="AA532" t="s">
        <v>467</v>
      </c>
      <c r="AB532">
        <f t="shared" si="222"/>
        <v>11</v>
      </c>
      <c r="AI532" s="12" t="str">
        <f t="shared" si="213"/>
        <v>DEF:597|TUF:11</v>
      </c>
      <c r="AR532">
        <v>999</v>
      </c>
      <c r="AU532" s="4"/>
      <c r="AV532" s="4"/>
      <c r="AW532" s="4"/>
      <c r="AX532" s="4"/>
      <c r="AZ532" s="12" t="str">
        <f t="shared" si="214"/>
        <v/>
      </c>
      <c r="BA532" s="12" t="str">
        <f t="shared" si="217"/>
        <v/>
      </c>
      <c r="BB532" s="12" t="str">
        <f t="shared" si="218"/>
        <v/>
      </c>
      <c r="BC532" s="12" t="str">
        <f t="shared" si="219"/>
        <v/>
      </c>
      <c r="BD532" s="12" t="str">
        <f t="shared" si="220"/>
        <v/>
      </c>
      <c r="BE532" s="12" t="str">
        <f t="shared" si="221"/>
        <v/>
      </c>
      <c r="BF532" s="12" t="str">
        <f>_xlfn.IFNA(VLOOKUP(Y532,对应表!$Z:$AA,2,FALSE)&amp;Z532,"")</f>
        <v>DEF:597</v>
      </c>
      <c r="BG532" s="12" t="str">
        <f>_xlfn.IFNA(VLOOKUP(AA532,对应表!$Z:$AA,2,FALSE)&amp;AB532,"")</f>
        <v>TUF:11</v>
      </c>
      <c r="BH532" s="12" t="str">
        <f>_xlfn.IFNA(VLOOKUP(AC532,对应表!$Z:$AA,2,FALSE)&amp;AD532,"")</f>
        <v/>
      </c>
      <c r="BI532" s="12" t="str">
        <f>_xlfn.IFNA(VLOOKUP(AE532,对应表!$Z:$AA,2,FALSE)&amp;AF532,"")</f>
        <v/>
      </c>
      <c r="BJ532" s="12" t="str">
        <f>_xlfn.IFNA(VLOOKUP(AG532,对应表!$Z:$AA,2,FALSE)&amp;AH532,"")</f>
        <v/>
      </c>
      <c r="BL532">
        <f t="shared" si="215"/>
        <v>597</v>
      </c>
      <c r="BM532">
        <f t="shared" si="216"/>
        <v>11</v>
      </c>
    </row>
    <row r="533" spans="8:65" x14ac:dyDescent="0.15">
      <c r="H533" t="s">
        <v>1451</v>
      </c>
      <c r="I533">
        <v>14</v>
      </c>
      <c r="J533">
        <v>0.1</v>
      </c>
      <c r="K533" t="str">
        <f t="shared" si="212"/>
        <v>被动守护lv14</v>
      </c>
      <c r="L533" s="6" t="str">
        <f>Q533&amp;":"&amp;M533&amp;":"&amp;VLOOKUP(N533,对应表!B:C,2,FALSE)&amp;":"&amp;IF(buff!O533="",0,O533)</f>
        <v>20394:100:1:0</v>
      </c>
      <c r="M533">
        <v>100</v>
      </c>
      <c r="N533" s="1" t="s">
        <v>306</v>
      </c>
      <c r="O533">
        <v>0</v>
      </c>
      <c r="Q533">
        <v>20394</v>
      </c>
      <c r="R533" s="4" t="s">
        <v>1443</v>
      </c>
      <c r="S533" s="4" t="str">
        <f t="shared" si="211"/>
        <v>被动守护lv14</v>
      </c>
      <c r="T533" t="s">
        <v>307</v>
      </c>
      <c r="Y533" t="s">
        <v>1450</v>
      </c>
      <c r="Z533">
        <f>INT(VLOOKUP($I533,角色属性概况!$I:$N,VLOOKUP($H533,对应表!$AD:$AE,2,FALSE),FALSE)*$J533)</f>
        <v>735</v>
      </c>
      <c r="AA533" t="s">
        <v>467</v>
      </c>
      <c r="AB533">
        <f t="shared" si="222"/>
        <v>11</v>
      </c>
      <c r="AI533" s="12" t="str">
        <f t="shared" si="213"/>
        <v>DEF:735|TUF:11</v>
      </c>
      <c r="AR533">
        <v>999</v>
      </c>
      <c r="AU533" s="4"/>
      <c r="AV533" s="4"/>
      <c r="AW533" s="4"/>
      <c r="AX533" s="4"/>
      <c r="AZ533" s="12" t="str">
        <f t="shared" si="214"/>
        <v/>
      </c>
      <c r="BA533" s="12" t="str">
        <f t="shared" si="217"/>
        <v/>
      </c>
      <c r="BB533" s="12" t="str">
        <f t="shared" si="218"/>
        <v/>
      </c>
      <c r="BC533" s="12" t="str">
        <f t="shared" si="219"/>
        <v/>
      </c>
      <c r="BD533" s="12" t="str">
        <f t="shared" si="220"/>
        <v/>
      </c>
      <c r="BE533" s="12" t="str">
        <f t="shared" si="221"/>
        <v/>
      </c>
      <c r="BF533" s="12" t="str">
        <f>_xlfn.IFNA(VLOOKUP(Y533,对应表!$Z:$AA,2,FALSE)&amp;Z533,"")</f>
        <v>DEF:735</v>
      </c>
      <c r="BG533" s="12" t="str">
        <f>_xlfn.IFNA(VLOOKUP(AA533,对应表!$Z:$AA,2,FALSE)&amp;AB533,"")</f>
        <v>TUF:11</v>
      </c>
      <c r="BH533" s="12" t="str">
        <f>_xlfn.IFNA(VLOOKUP(AC533,对应表!$Z:$AA,2,FALSE)&amp;AD533,"")</f>
        <v/>
      </c>
      <c r="BI533" s="12" t="str">
        <f>_xlfn.IFNA(VLOOKUP(AE533,对应表!$Z:$AA,2,FALSE)&amp;AF533,"")</f>
        <v/>
      </c>
      <c r="BJ533" s="12" t="str">
        <f>_xlfn.IFNA(VLOOKUP(AG533,对应表!$Z:$AA,2,FALSE)&amp;AH533,"")</f>
        <v/>
      </c>
      <c r="BL533">
        <f t="shared" si="215"/>
        <v>735</v>
      </c>
      <c r="BM533">
        <f t="shared" si="216"/>
        <v>11</v>
      </c>
    </row>
    <row r="534" spans="8:65" x14ac:dyDescent="0.15">
      <c r="H534" t="s">
        <v>1451</v>
      </c>
      <c r="I534">
        <v>15</v>
      </c>
      <c r="J534">
        <v>0.1</v>
      </c>
      <c r="K534" t="str">
        <f t="shared" si="212"/>
        <v>被动守护lv15</v>
      </c>
      <c r="L534" s="6" t="str">
        <f>Q534&amp;":"&amp;M534&amp;":"&amp;VLOOKUP(N534,对应表!B:C,2,FALSE)&amp;":"&amp;IF(buff!O534="",0,O534)</f>
        <v>20395:100:1:0</v>
      </c>
      <c r="M534">
        <v>100</v>
      </c>
      <c r="N534" s="1" t="s">
        <v>306</v>
      </c>
      <c r="O534">
        <v>0</v>
      </c>
      <c r="Q534">
        <v>20395</v>
      </c>
      <c r="R534" s="4" t="s">
        <v>1444</v>
      </c>
      <c r="S534" s="4" t="str">
        <f t="shared" si="211"/>
        <v>被动守护lv15</v>
      </c>
      <c r="T534" t="s">
        <v>307</v>
      </c>
      <c r="Y534" t="s">
        <v>1450</v>
      </c>
      <c r="Z534">
        <f>INT(VLOOKUP($I534,角色属性概况!$I:$N,VLOOKUP($H534,对应表!$AD:$AE,2,FALSE),FALSE)*$J534)</f>
        <v>906</v>
      </c>
      <c r="AA534" t="s">
        <v>467</v>
      </c>
      <c r="AB534">
        <f t="shared" si="222"/>
        <v>12</v>
      </c>
      <c r="AI534" s="12" t="str">
        <f t="shared" si="213"/>
        <v>DEF:906|TUF:12</v>
      </c>
      <c r="AR534">
        <v>999</v>
      </c>
      <c r="AU534" s="4"/>
      <c r="AV534" s="4"/>
      <c r="AW534" s="4"/>
      <c r="AX534" s="4"/>
      <c r="AZ534" s="12" t="str">
        <f t="shared" si="214"/>
        <v/>
      </c>
      <c r="BA534" s="12" t="str">
        <f t="shared" si="217"/>
        <v/>
      </c>
      <c r="BB534" s="12" t="str">
        <f t="shared" si="218"/>
        <v/>
      </c>
      <c r="BC534" s="12" t="str">
        <f t="shared" si="219"/>
        <v/>
      </c>
      <c r="BD534" s="12" t="str">
        <f t="shared" si="220"/>
        <v/>
      </c>
      <c r="BE534" s="12" t="str">
        <f t="shared" si="221"/>
        <v/>
      </c>
      <c r="BF534" s="12" t="str">
        <f>_xlfn.IFNA(VLOOKUP(Y534,对应表!$Z:$AA,2,FALSE)&amp;Z534,"")</f>
        <v>DEF:906</v>
      </c>
      <c r="BG534" s="12" t="str">
        <f>_xlfn.IFNA(VLOOKUP(AA534,对应表!$Z:$AA,2,FALSE)&amp;AB534,"")</f>
        <v>TUF:12</v>
      </c>
      <c r="BH534" s="12" t="str">
        <f>_xlfn.IFNA(VLOOKUP(AC534,对应表!$Z:$AA,2,FALSE)&amp;AD534,"")</f>
        <v/>
      </c>
      <c r="BI534" s="12" t="str">
        <f>_xlfn.IFNA(VLOOKUP(AE534,对应表!$Z:$AA,2,FALSE)&amp;AF534,"")</f>
        <v/>
      </c>
      <c r="BJ534" s="12" t="str">
        <f>_xlfn.IFNA(VLOOKUP(AG534,对应表!$Z:$AA,2,FALSE)&amp;AH534,"")</f>
        <v/>
      </c>
      <c r="BL534">
        <f t="shared" si="215"/>
        <v>906</v>
      </c>
      <c r="BM534">
        <f t="shared" si="216"/>
        <v>12</v>
      </c>
    </row>
    <row r="535" spans="8:65" x14ac:dyDescent="0.15">
      <c r="H535" t="s">
        <v>1451</v>
      </c>
      <c r="I535">
        <v>16</v>
      </c>
      <c r="J535">
        <v>0.1</v>
      </c>
      <c r="K535" t="str">
        <f t="shared" si="212"/>
        <v>被动守护lv16</v>
      </c>
      <c r="L535" s="6" t="str">
        <f>Q535&amp;":"&amp;M535&amp;":"&amp;VLOOKUP(N535,对应表!B:C,2,FALSE)&amp;":"&amp;IF(buff!O535="",0,O535)</f>
        <v>20396:100:1:0</v>
      </c>
      <c r="M535">
        <v>100</v>
      </c>
      <c r="N535" s="1" t="s">
        <v>306</v>
      </c>
      <c r="O535">
        <v>0</v>
      </c>
      <c r="Q535">
        <v>20396</v>
      </c>
      <c r="R535" s="4" t="s">
        <v>1445</v>
      </c>
      <c r="S535" s="4" t="str">
        <f t="shared" si="211"/>
        <v>被动守护lv16</v>
      </c>
      <c r="T535" t="s">
        <v>307</v>
      </c>
      <c r="Y535" t="s">
        <v>1450</v>
      </c>
      <c r="Z535">
        <f>INT(VLOOKUP($I535,角色属性概况!$I:$N,VLOOKUP($H535,对应表!$AD:$AE,2,FALSE),FALSE)*$J535)</f>
        <v>1115</v>
      </c>
      <c r="AA535" t="s">
        <v>467</v>
      </c>
      <c r="AB535">
        <f t="shared" si="222"/>
        <v>12</v>
      </c>
      <c r="AI535" s="12" t="str">
        <f t="shared" si="213"/>
        <v>DEF:1115|TUF:12</v>
      </c>
      <c r="AR535">
        <v>999</v>
      </c>
      <c r="AU535" s="4"/>
      <c r="AV535" s="4"/>
      <c r="AW535" s="4"/>
      <c r="AX535" s="4"/>
      <c r="AZ535" s="12" t="str">
        <f t="shared" si="214"/>
        <v/>
      </c>
      <c r="BA535" s="12" t="str">
        <f t="shared" si="217"/>
        <v/>
      </c>
      <c r="BB535" s="12" t="str">
        <f t="shared" si="218"/>
        <v/>
      </c>
      <c r="BC535" s="12" t="str">
        <f t="shared" si="219"/>
        <v/>
      </c>
      <c r="BD535" s="12" t="str">
        <f t="shared" si="220"/>
        <v/>
      </c>
      <c r="BE535" s="12" t="str">
        <f t="shared" si="221"/>
        <v/>
      </c>
      <c r="BF535" s="12" t="str">
        <f>_xlfn.IFNA(VLOOKUP(Y535,对应表!$Z:$AA,2,FALSE)&amp;Z535,"")</f>
        <v>DEF:1115</v>
      </c>
      <c r="BG535" s="12" t="str">
        <f>_xlfn.IFNA(VLOOKUP(AA535,对应表!$Z:$AA,2,FALSE)&amp;AB535,"")</f>
        <v>TUF:12</v>
      </c>
      <c r="BH535" s="12" t="str">
        <f>_xlfn.IFNA(VLOOKUP(AC535,对应表!$Z:$AA,2,FALSE)&amp;AD535,"")</f>
        <v/>
      </c>
      <c r="BI535" s="12" t="str">
        <f>_xlfn.IFNA(VLOOKUP(AE535,对应表!$Z:$AA,2,FALSE)&amp;AF535,"")</f>
        <v/>
      </c>
      <c r="BJ535" s="12" t="str">
        <f>_xlfn.IFNA(VLOOKUP(AG535,对应表!$Z:$AA,2,FALSE)&amp;AH535,"")</f>
        <v/>
      </c>
      <c r="BL535">
        <f t="shared" si="215"/>
        <v>1115</v>
      </c>
      <c r="BM535">
        <f t="shared" si="216"/>
        <v>12</v>
      </c>
    </row>
    <row r="536" spans="8:65" x14ac:dyDescent="0.15">
      <c r="H536" t="s">
        <v>1451</v>
      </c>
      <c r="I536">
        <v>17</v>
      </c>
      <c r="J536">
        <v>0.1</v>
      </c>
      <c r="K536" t="str">
        <f t="shared" si="212"/>
        <v>被动守护lv17</v>
      </c>
      <c r="L536" s="6" t="str">
        <f>Q536&amp;":"&amp;M536&amp;":"&amp;VLOOKUP(N536,对应表!B:C,2,FALSE)&amp;":"&amp;IF(buff!O536="",0,O536)</f>
        <v>20397:100:1:0</v>
      </c>
      <c r="M536">
        <v>100</v>
      </c>
      <c r="N536" s="1" t="s">
        <v>306</v>
      </c>
      <c r="O536">
        <v>0</v>
      </c>
      <c r="Q536">
        <v>20397</v>
      </c>
      <c r="R536" s="4" t="s">
        <v>1446</v>
      </c>
      <c r="S536" s="4" t="str">
        <f t="shared" si="211"/>
        <v>被动守护lv17</v>
      </c>
      <c r="T536" t="s">
        <v>307</v>
      </c>
      <c r="Y536" t="s">
        <v>1450</v>
      </c>
      <c r="Z536">
        <f>INT(VLOOKUP($I536,角色属性概况!$I:$N,VLOOKUP($H536,对应表!$AD:$AE,2,FALSE),FALSE)*$J536)</f>
        <v>1373</v>
      </c>
      <c r="AA536" t="s">
        <v>467</v>
      </c>
      <c r="AB536">
        <f t="shared" si="222"/>
        <v>13</v>
      </c>
      <c r="AI536" s="12" t="str">
        <f t="shared" si="213"/>
        <v>DEF:1373|TUF:13</v>
      </c>
      <c r="AR536">
        <v>999</v>
      </c>
      <c r="AU536" s="4"/>
      <c r="AV536" s="4"/>
      <c r="AW536" s="4"/>
      <c r="AX536" s="4"/>
      <c r="AZ536" s="12" t="str">
        <f t="shared" si="214"/>
        <v/>
      </c>
      <c r="BA536" s="12" t="str">
        <f t="shared" si="217"/>
        <v/>
      </c>
      <c r="BB536" s="12" t="str">
        <f t="shared" si="218"/>
        <v/>
      </c>
      <c r="BC536" s="12" t="str">
        <f t="shared" si="219"/>
        <v/>
      </c>
      <c r="BD536" s="12" t="str">
        <f t="shared" si="220"/>
        <v/>
      </c>
      <c r="BE536" s="12" t="str">
        <f t="shared" si="221"/>
        <v/>
      </c>
      <c r="BF536" s="12" t="str">
        <f>_xlfn.IFNA(VLOOKUP(Y536,对应表!$Z:$AA,2,FALSE)&amp;Z536,"")</f>
        <v>DEF:1373</v>
      </c>
      <c r="BG536" s="12" t="str">
        <f>_xlfn.IFNA(VLOOKUP(AA536,对应表!$Z:$AA,2,FALSE)&amp;AB536,"")</f>
        <v>TUF:13</v>
      </c>
      <c r="BH536" s="12" t="str">
        <f>_xlfn.IFNA(VLOOKUP(AC536,对应表!$Z:$AA,2,FALSE)&amp;AD536,"")</f>
        <v/>
      </c>
      <c r="BI536" s="12" t="str">
        <f>_xlfn.IFNA(VLOOKUP(AE536,对应表!$Z:$AA,2,FALSE)&amp;AF536,"")</f>
        <v/>
      </c>
      <c r="BJ536" s="12" t="str">
        <f>_xlfn.IFNA(VLOOKUP(AG536,对应表!$Z:$AA,2,FALSE)&amp;AH536,"")</f>
        <v/>
      </c>
      <c r="BL536">
        <f t="shared" si="215"/>
        <v>1373</v>
      </c>
      <c r="BM536">
        <f t="shared" si="216"/>
        <v>13</v>
      </c>
    </row>
    <row r="537" spans="8:65" x14ac:dyDescent="0.15">
      <c r="H537" t="s">
        <v>1451</v>
      </c>
      <c r="I537">
        <v>18</v>
      </c>
      <c r="J537">
        <v>0.1</v>
      </c>
      <c r="K537" t="str">
        <f t="shared" si="212"/>
        <v>被动守护lv18</v>
      </c>
      <c r="L537" s="6" t="str">
        <f>Q537&amp;":"&amp;M537&amp;":"&amp;VLOOKUP(N537,对应表!B:C,2,FALSE)&amp;":"&amp;IF(buff!O537="",0,O537)</f>
        <v>20398:100:1:0</v>
      </c>
      <c r="M537">
        <v>100</v>
      </c>
      <c r="N537" s="1" t="s">
        <v>306</v>
      </c>
      <c r="O537">
        <v>0</v>
      </c>
      <c r="Q537">
        <v>20398</v>
      </c>
      <c r="R537" s="4" t="s">
        <v>1447</v>
      </c>
      <c r="S537" s="4" t="str">
        <f t="shared" si="211"/>
        <v>被动守护lv18</v>
      </c>
      <c r="T537" t="s">
        <v>307</v>
      </c>
      <c r="Y537" t="s">
        <v>1450</v>
      </c>
      <c r="Z537">
        <f>INT(VLOOKUP($I537,角色属性概况!$I:$N,VLOOKUP($H537,对应表!$AD:$AE,2,FALSE),FALSE)*$J537)</f>
        <v>1691</v>
      </c>
      <c r="AA537" t="s">
        <v>467</v>
      </c>
      <c r="AB537">
        <f t="shared" si="222"/>
        <v>13</v>
      </c>
      <c r="AI537" s="12" t="str">
        <f t="shared" si="213"/>
        <v>DEF:1691|TUF:13</v>
      </c>
      <c r="AR537">
        <v>999</v>
      </c>
      <c r="AU537" s="4"/>
      <c r="AV537" s="4"/>
      <c r="AW537" s="4"/>
      <c r="AX537" s="4"/>
      <c r="AZ537" s="12" t="str">
        <f t="shared" si="214"/>
        <v/>
      </c>
      <c r="BA537" s="12" t="str">
        <f t="shared" si="217"/>
        <v/>
      </c>
      <c r="BB537" s="12" t="str">
        <f t="shared" si="218"/>
        <v/>
      </c>
      <c r="BC537" s="12" t="str">
        <f t="shared" si="219"/>
        <v/>
      </c>
      <c r="BD537" s="12" t="str">
        <f t="shared" si="220"/>
        <v/>
      </c>
      <c r="BE537" s="12" t="str">
        <f t="shared" si="221"/>
        <v/>
      </c>
      <c r="BF537" s="12" t="str">
        <f>_xlfn.IFNA(VLOOKUP(Y537,对应表!$Z:$AA,2,FALSE)&amp;Z537,"")</f>
        <v>DEF:1691</v>
      </c>
      <c r="BG537" s="12" t="str">
        <f>_xlfn.IFNA(VLOOKUP(AA537,对应表!$Z:$AA,2,FALSE)&amp;AB537,"")</f>
        <v>TUF:13</v>
      </c>
      <c r="BH537" s="12" t="str">
        <f>_xlfn.IFNA(VLOOKUP(AC537,对应表!$Z:$AA,2,FALSE)&amp;AD537,"")</f>
        <v/>
      </c>
      <c r="BI537" s="12" t="str">
        <f>_xlfn.IFNA(VLOOKUP(AE537,对应表!$Z:$AA,2,FALSE)&amp;AF537,"")</f>
        <v/>
      </c>
      <c r="BJ537" s="12" t="str">
        <f>_xlfn.IFNA(VLOOKUP(AG537,对应表!$Z:$AA,2,FALSE)&amp;AH537,"")</f>
        <v/>
      </c>
      <c r="BL537">
        <f t="shared" si="215"/>
        <v>1691</v>
      </c>
      <c r="BM537">
        <f t="shared" si="216"/>
        <v>13</v>
      </c>
    </row>
    <row r="538" spans="8:65" x14ac:dyDescent="0.15">
      <c r="H538" t="s">
        <v>1451</v>
      </c>
      <c r="I538">
        <v>19</v>
      </c>
      <c r="J538">
        <v>0.1</v>
      </c>
      <c r="K538" t="str">
        <f t="shared" si="212"/>
        <v>被动守护lv19</v>
      </c>
      <c r="L538" s="6" t="str">
        <f>Q538&amp;":"&amp;M538&amp;":"&amp;VLOOKUP(N538,对应表!B:C,2,FALSE)&amp;":"&amp;IF(buff!O538="",0,O538)</f>
        <v>20399:100:1:0</v>
      </c>
      <c r="M538">
        <v>100</v>
      </c>
      <c r="N538" s="1" t="s">
        <v>306</v>
      </c>
      <c r="O538">
        <v>0</v>
      </c>
      <c r="Q538">
        <v>20399</v>
      </c>
      <c r="R538" s="4" t="s">
        <v>1448</v>
      </c>
      <c r="S538" s="4" t="str">
        <f t="shared" si="211"/>
        <v>被动守护lv19</v>
      </c>
      <c r="T538" t="s">
        <v>307</v>
      </c>
      <c r="Y538" t="s">
        <v>1450</v>
      </c>
      <c r="Z538">
        <f>INT(VLOOKUP($I538,角色属性概况!$I:$N,VLOOKUP($H538,对应表!$AD:$AE,2,FALSE),FALSE)*$J538)</f>
        <v>2082</v>
      </c>
      <c r="AA538" t="s">
        <v>467</v>
      </c>
      <c r="AB538">
        <f t="shared" si="222"/>
        <v>14</v>
      </c>
      <c r="AI538" s="12" t="str">
        <f t="shared" si="213"/>
        <v>DEF:2082|TUF:14</v>
      </c>
      <c r="AR538">
        <v>999</v>
      </c>
      <c r="AU538" s="4"/>
      <c r="AV538" s="4"/>
      <c r="AW538" s="4"/>
      <c r="AX538" s="4"/>
      <c r="AZ538" s="12" t="str">
        <f t="shared" si="214"/>
        <v/>
      </c>
      <c r="BA538" s="12" t="str">
        <f t="shared" si="217"/>
        <v/>
      </c>
      <c r="BB538" s="12" t="str">
        <f t="shared" si="218"/>
        <v/>
      </c>
      <c r="BC538" s="12" t="str">
        <f t="shared" si="219"/>
        <v/>
      </c>
      <c r="BD538" s="12" t="str">
        <f t="shared" si="220"/>
        <v/>
      </c>
      <c r="BE538" s="12" t="str">
        <f t="shared" si="221"/>
        <v/>
      </c>
      <c r="BF538" s="12" t="str">
        <f>_xlfn.IFNA(VLOOKUP(Y538,对应表!$Z:$AA,2,FALSE)&amp;Z538,"")</f>
        <v>DEF:2082</v>
      </c>
      <c r="BG538" s="12" t="str">
        <f>_xlfn.IFNA(VLOOKUP(AA538,对应表!$Z:$AA,2,FALSE)&amp;AB538,"")</f>
        <v>TUF:14</v>
      </c>
      <c r="BH538" s="12" t="str">
        <f>_xlfn.IFNA(VLOOKUP(AC538,对应表!$Z:$AA,2,FALSE)&amp;AD538,"")</f>
        <v/>
      </c>
      <c r="BI538" s="12" t="str">
        <f>_xlfn.IFNA(VLOOKUP(AE538,对应表!$Z:$AA,2,FALSE)&amp;AF538,"")</f>
        <v/>
      </c>
      <c r="BJ538" s="12" t="str">
        <f>_xlfn.IFNA(VLOOKUP(AG538,对应表!$Z:$AA,2,FALSE)&amp;AH538,"")</f>
        <v/>
      </c>
      <c r="BL538">
        <f t="shared" si="215"/>
        <v>2082</v>
      </c>
      <c r="BM538">
        <f t="shared" si="216"/>
        <v>14</v>
      </c>
    </row>
    <row r="539" spans="8:65" x14ac:dyDescent="0.15">
      <c r="H539" t="s">
        <v>1451</v>
      </c>
      <c r="I539">
        <v>20</v>
      </c>
      <c r="J539">
        <v>0.1</v>
      </c>
      <c r="K539" t="str">
        <f t="shared" si="212"/>
        <v>被动守护lv20</v>
      </c>
      <c r="L539" s="6" t="str">
        <f>Q539&amp;":"&amp;M539&amp;":"&amp;VLOOKUP(N539,对应表!B:C,2,FALSE)&amp;":"&amp;IF(buff!O539="",0,O539)</f>
        <v>20400:100:1:0</v>
      </c>
      <c r="M539">
        <v>100</v>
      </c>
      <c r="N539" s="1" t="s">
        <v>306</v>
      </c>
      <c r="O539">
        <v>0</v>
      </c>
      <c r="Q539">
        <v>20400</v>
      </c>
      <c r="R539" s="4" t="s">
        <v>1449</v>
      </c>
      <c r="S539" s="4" t="str">
        <f t="shared" si="211"/>
        <v>被动守护lv20</v>
      </c>
      <c r="T539" t="s">
        <v>307</v>
      </c>
      <c r="Y539" t="s">
        <v>1450</v>
      </c>
      <c r="Z539">
        <f>INT(VLOOKUP($I539,角色属性概况!$I:$N,VLOOKUP($H539,对应表!$AD:$AE,2,FALSE),FALSE)*$J539)</f>
        <v>2563</v>
      </c>
      <c r="AA539" t="s">
        <v>467</v>
      </c>
      <c r="AB539">
        <f t="shared" si="222"/>
        <v>14</v>
      </c>
      <c r="AI539" s="12" t="str">
        <f t="shared" si="213"/>
        <v>DEF:2563|TUF:14</v>
      </c>
      <c r="AR539">
        <v>999</v>
      </c>
      <c r="AU539" s="4"/>
      <c r="AV539" s="4"/>
      <c r="AW539" s="4"/>
      <c r="AX539" s="4"/>
      <c r="AZ539" s="12" t="str">
        <f t="shared" si="214"/>
        <v/>
      </c>
      <c r="BA539" s="12" t="str">
        <f t="shared" si="217"/>
        <v/>
      </c>
      <c r="BB539" s="12" t="str">
        <f t="shared" si="218"/>
        <v/>
      </c>
      <c r="BC539" s="12" t="str">
        <f t="shared" si="219"/>
        <v/>
      </c>
      <c r="BD539" s="12" t="str">
        <f t="shared" si="220"/>
        <v/>
      </c>
      <c r="BE539" s="12" t="str">
        <f t="shared" si="221"/>
        <v/>
      </c>
      <c r="BF539" s="12" t="str">
        <f>_xlfn.IFNA(VLOOKUP(Y539,对应表!$Z:$AA,2,FALSE)&amp;Z539,"")</f>
        <v>DEF:2563</v>
      </c>
      <c r="BG539" s="12" t="str">
        <f>_xlfn.IFNA(VLOOKUP(AA539,对应表!$Z:$AA,2,FALSE)&amp;AB539,"")</f>
        <v>TUF:14</v>
      </c>
      <c r="BH539" s="12" t="str">
        <f>_xlfn.IFNA(VLOOKUP(AC539,对应表!$Z:$AA,2,FALSE)&amp;AD539,"")</f>
        <v/>
      </c>
      <c r="BI539" s="12" t="str">
        <f>_xlfn.IFNA(VLOOKUP(AE539,对应表!$Z:$AA,2,FALSE)&amp;AF539,"")</f>
        <v/>
      </c>
      <c r="BJ539" s="12" t="str">
        <f>_xlfn.IFNA(VLOOKUP(AG539,对应表!$Z:$AA,2,FALSE)&amp;AH539,"")</f>
        <v/>
      </c>
      <c r="BL539">
        <f t="shared" si="215"/>
        <v>2563</v>
      </c>
      <c r="BM539">
        <f t="shared" si="216"/>
        <v>14</v>
      </c>
    </row>
    <row r="540" spans="8:65" x14ac:dyDescent="0.15">
      <c r="K540" t="str">
        <f t="shared" ref="K540:K559" si="223">R540</f>
        <v>被动冷血lv1</v>
      </c>
      <c r="L540" s="6" t="str">
        <f>Q540&amp;":"&amp;M540&amp;":"&amp;VLOOKUP(N540,对应表!B:C,2,FALSE)&amp;":"&amp;IF(buff!O540="",0,O540)</f>
        <v>20401:100:1:0</v>
      </c>
      <c r="M540">
        <v>100</v>
      </c>
      <c r="N540" s="1" t="s">
        <v>306</v>
      </c>
      <c r="O540">
        <v>0</v>
      </c>
      <c r="Q540">
        <v>20401</v>
      </c>
      <c r="R540" s="4" t="s">
        <v>1452</v>
      </c>
      <c r="S540" s="4" t="str">
        <f t="shared" si="211"/>
        <v>被动冷血lv1</v>
      </c>
      <c r="T540" t="s">
        <v>307</v>
      </c>
      <c r="Y540" t="s">
        <v>1367</v>
      </c>
      <c r="Z540">
        <v>15</v>
      </c>
      <c r="AA540" t="s">
        <v>424</v>
      </c>
      <c r="AB540">
        <v>5</v>
      </c>
      <c r="AI540" s="12" t="str">
        <f t="shared" ref="AI540:AI559" si="224">IF(BF540="","",BF540)&amp;IF(BG540="","","|"&amp;BG540)&amp;IF(BH540="","","|"&amp;BH540)&amp;IF(BI540="","","|"&amp;BI540)&amp;IF(BJ540="","","|"&amp;BJ540)</f>
        <v>CPR:15|SPD_P:5</v>
      </c>
      <c r="AR540">
        <v>999</v>
      </c>
      <c r="AU540" s="4"/>
      <c r="AV540" s="4"/>
      <c r="AW540" s="4"/>
      <c r="AX540" s="4"/>
      <c r="AZ540" s="12" t="str">
        <f t="shared" ref="AZ540:AZ559" si="225">IF(BA540="","",BA540)&amp;IF(BB540="","","|"&amp;BB540)&amp;IF(BC540="","","|"&amp;BC540)&amp;IF(BD540="","","|"&amp;BD540)&amp;IF(BE540="","","|"&amp;BE540)</f>
        <v/>
      </c>
      <c r="BA540" s="12" t="str">
        <f t="shared" si="217"/>
        <v/>
      </c>
      <c r="BB540" s="12" t="str">
        <f t="shared" si="218"/>
        <v/>
      </c>
      <c r="BC540" s="12" t="str">
        <f t="shared" si="219"/>
        <v/>
      </c>
      <c r="BD540" s="12" t="str">
        <f t="shared" si="220"/>
        <v/>
      </c>
      <c r="BE540" s="12" t="str">
        <f t="shared" si="221"/>
        <v/>
      </c>
      <c r="BF540" s="12" t="str">
        <f>_xlfn.IFNA(VLOOKUP(Y540,对应表!$Z:$AA,2,FALSE)&amp;Z540,"")</f>
        <v>CPR:15</v>
      </c>
      <c r="BG540" s="12" t="str">
        <f>_xlfn.IFNA(VLOOKUP(AA540,对应表!$Z:$AA,2,FALSE)&amp;AB540,"")</f>
        <v>SPD_P:5</v>
      </c>
      <c r="BH540" s="12" t="str">
        <f>_xlfn.IFNA(VLOOKUP(AC540,对应表!$Z:$AA,2,FALSE)&amp;AD540,"")</f>
        <v/>
      </c>
      <c r="BI540" s="12" t="str">
        <f>_xlfn.IFNA(VLOOKUP(AE540,对应表!$Z:$AA,2,FALSE)&amp;AF540,"")</f>
        <v/>
      </c>
      <c r="BJ540" s="12" t="str">
        <f>_xlfn.IFNA(VLOOKUP(AG540,对应表!$Z:$AA,2,FALSE)&amp;AH540,"")</f>
        <v/>
      </c>
      <c r="BL540">
        <f t="shared" si="215"/>
        <v>15</v>
      </c>
      <c r="BM540">
        <f t="shared" si="216"/>
        <v>5</v>
      </c>
    </row>
    <row r="541" spans="8:65" x14ac:dyDescent="0.15">
      <c r="K541" t="str">
        <f t="shared" si="223"/>
        <v>被动冷血lv2</v>
      </c>
      <c r="L541" s="6" t="str">
        <f>Q541&amp;":"&amp;M541&amp;":"&amp;VLOOKUP(N541,对应表!B:C,2,FALSE)&amp;":"&amp;IF(buff!O541="",0,O541)</f>
        <v>20402:100:1:0</v>
      </c>
      <c r="M541">
        <v>100</v>
      </c>
      <c r="N541" s="1" t="s">
        <v>306</v>
      </c>
      <c r="O541">
        <v>0</v>
      </c>
      <c r="Q541">
        <v>20402</v>
      </c>
      <c r="R541" s="4" t="s">
        <v>1453</v>
      </c>
      <c r="S541" s="4" t="str">
        <f t="shared" si="211"/>
        <v>被动冷血lv2</v>
      </c>
      <c r="T541" t="s">
        <v>307</v>
      </c>
      <c r="Y541" t="s">
        <v>1367</v>
      </c>
      <c r="Z541">
        <v>16</v>
      </c>
      <c r="AA541" t="s">
        <v>424</v>
      </c>
      <c r="AB541">
        <v>5</v>
      </c>
      <c r="AI541" s="12" t="str">
        <f t="shared" si="224"/>
        <v>CPR:16|SPD_P:5</v>
      </c>
      <c r="AR541">
        <v>999</v>
      </c>
      <c r="AU541" s="4"/>
      <c r="AV541" s="4"/>
      <c r="AW541" s="4"/>
      <c r="AX541" s="4"/>
      <c r="AZ541" s="12" t="str">
        <f t="shared" si="225"/>
        <v/>
      </c>
      <c r="BA541" s="12" t="str">
        <f t="shared" si="217"/>
        <v/>
      </c>
      <c r="BB541" s="12" t="str">
        <f t="shared" si="218"/>
        <v/>
      </c>
      <c r="BC541" s="12" t="str">
        <f t="shared" si="219"/>
        <v/>
      </c>
      <c r="BD541" s="12" t="str">
        <f t="shared" si="220"/>
        <v/>
      </c>
      <c r="BE541" s="12" t="str">
        <f t="shared" si="221"/>
        <v/>
      </c>
      <c r="BF541" s="12" t="str">
        <f>_xlfn.IFNA(VLOOKUP(Y541,对应表!$Z:$AA,2,FALSE)&amp;Z541,"")</f>
        <v>CPR:16</v>
      </c>
      <c r="BG541" s="12" t="str">
        <f>_xlfn.IFNA(VLOOKUP(AA541,对应表!$Z:$AA,2,FALSE)&amp;AB541,"")</f>
        <v>SPD_P:5</v>
      </c>
      <c r="BH541" s="12" t="str">
        <f>_xlfn.IFNA(VLOOKUP(AC541,对应表!$Z:$AA,2,FALSE)&amp;AD541,"")</f>
        <v/>
      </c>
      <c r="BI541" s="12" t="str">
        <f>_xlfn.IFNA(VLOOKUP(AE541,对应表!$Z:$AA,2,FALSE)&amp;AF541,"")</f>
        <v/>
      </c>
      <c r="BJ541" s="12" t="str">
        <f>_xlfn.IFNA(VLOOKUP(AG541,对应表!$Z:$AA,2,FALSE)&amp;AH541,"")</f>
        <v/>
      </c>
      <c r="BL541">
        <f t="shared" si="215"/>
        <v>16</v>
      </c>
      <c r="BM541">
        <f t="shared" si="216"/>
        <v>5</v>
      </c>
    </row>
    <row r="542" spans="8:65" x14ac:dyDescent="0.15">
      <c r="K542" t="str">
        <f t="shared" si="223"/>
        <v>被动冷血lv3</v>
      </c>
      <c r="L542" s="6" t="str">
        <f>Q542&amp;":"&amp;M542&amp;":"&amp;VLOOKUP(N542,对应表!B:C,2,FALSE)&amp;":"&amp;IF(buff!O542="",0,O542)</f>
        <v>20403:100:1:0</v>
      </c>
      <c r="M542">
        <v>100</v>
      </c>
      <c r="N542" s="1" t="s">
        <v>306</v>
      </c>
      <c r="O542">
        <v>0</v>
      </c>
      <c r="Q542">
        <v>20403</v>
      </c>
      <c r="R542" s="4" t="s">
        <v>1454</v>
      </c>
      <c r="S542" s="4" t="str">
        <f t="shared" si="211"/>
        <v>被动冷血lv3</v>
      </c>
      <c r="T542" t="s">
        <v>307</v>
      </c>
      <c r="Y542" t="s">
        <v>1367</v>
      </c>
      <c r="Z542">
        <v>17</v>
      </c>
      <c r="AA542" t="s">
        <v>424</v>
      </c>
      <c r="AB542">
        <v>6</v>
      </c>
      <c r="AI542" s="12" t="str">
        <f t="shared" si="224"/>
        <v>CPR:17|SPD_P:6</v>
      </c>
      <c r="AR542">
        <v>999</v>
      </c>
      <c r="AU542" s="4"/>
      <c r="AV542" s="4"/>
      <c r="AW542" s="4"/>
      <c r="AX542" s="4"/>
      <c r="AZ542" s="12" t="str">
        <f t="shared" si="225"/>
        <v/>
      </c>
      <c r="BA542" s="12" t="str">
        <f t="shared" si="217"/>
        <v/>
      </c>
      <c r="BB542" s="12" t="str">
        <f t="shared" si="218"/>
        <v/>
      </c>
      <c r="BC542" s="12" t="str">
        <f t="shared" si="219"/>
        <v/>
      </c>
      <c r="BD542" s="12" t="str">
        <f t="shared" si="220"/>
        <v/>
      </c>
      <c r="BE542" s="12" t="str">
        <f t="shared" si="221"/>
        <v/>
      </c>
      <c r="BF542" s="12" t="str">
        <f>_xlfn.IFNA(VLOOKUP(Y542,对应表!$Z:$AA,2,FALSE)&amp;Z542,"")</f>
        <v>CPR:17</v>
      </c>
      <c r="BG542" s="12" t="str">
        <f>_xlfn.IFNA(VLOOKUP(AA542,对应表!$Z:$AA,2,FALSE)&amp;AB542,"")</f>
        <v>SPD_P:6</v>
      </c>
      <c r="BH542" s="12" t="str">
        <f>_xlfn.IFNA(VLOOKUP(AC542,对应表!$Z:$AA,2,FALSE)&amp;AD542,"")</f>
        <v/>
      </c>
      <c r="BI542" s="12" t="str">
        <f>_xlfn.IFNA(VLOOKUP(AE542,对应表!$Z:$AA,2,FALSE)&amp;AF542,"")</f>
        <v/>
      </c>
      <c r="BJ542" s="12" t="str">
        <f>_xlfn.IFNA(VLOOKUP(AG542,对应表!$Z:$AA,2,FALSE)&amp;AH542,"")</f>
        <v/>
      </c>
      <c r="BL542">
        <f t="shared" si="215"/>
        <v>17</v>
      </c>
      <c r="BM542">
        <f t="shared" si="216"/>
        <v>6</v>
      </c>
    </row>
    <row r="543" spans="8:65" x14ac:dyDescent="0.15">
      <c r="K543" t="str">
        <f t="shared" si="223"/>
        <v>被动冷血lv4</v>
      </c>
      <c r="L543" s="6" t="str">
        <f>Q543&amp;":"&amp;M543&amp;":"&amp;VLOOKUP(N543,对应表!B:C,2,FALSE)&amp;":"&amp;IF(buff!O543="",0,O543)</f>
        <v>20404:100:1:0</v>
      </c>
      <c r="M543">
        <v>100</v>
      </c>
      <c r="N543" s="1" t="s">
        <v>306</v>
      </c>
      <c r="O543">
        <v>0</v>
      </c>
      <c r="Q543">
        <v>20404</v>
      </c>
      <c r="R543" s="4" t="s">
        <v>1455</v>
      </c>
      <c r="S543" s="4" t="str">
        <f t="shared" si="211"/>
        <v>被动冷血lv4</v>
      </c>
      <c r="T543" t="s">
        <v>307</v>
      </c>
      <c r="Y543" t="s">
        <v>1367</v>
      </c>
      <c r="Z543">
        <v>18</v>
      </c>
      <c r="AA543" t="s">
        <v>424</v>
      </c>
      <c r="AB543">
        <v>6</v>
      </c>
      <c r="AI543" s="12" t="str">
        <f t="shared" si="224"/>
        <v>CPR:18|SPD_P:6</v>
      </c>
      <c r="AR543">
        <v>999</v>
      </c>
      <c r="AU543" s="4"/>
      <c r="AV543" s="4"/>
      <c r="AW543" s="4"/>
      <c r="AX543" s="4"/>
      <c r="AZ543" s="12" t="str">
        <f t="shared" si="225"/>
        <v/>
      </c>
      <c r="BA543" s="12" t="str">
        <f t="shared" si="217"/>
        <v/>
      </c>
      <c r="BB543" s="12" t="str">
        <f t="shared" si="218"/>
        <v/>
      </c>
      <c r="BC543" s="12" t="str">
        <f t="shared" si="219"/>
        <v/>
      </c>
      <c r="BD543" s="12" t="str">
        <f t="shared" si="220"/>
        <v/>
      </c>
      <c r="BE543" s="12" t="str">
        <f t="shared" si="221"/>
        <v/>
      </c>
      <c r="BF543" s="12" t="str">
        <f>_xlfn.IFNA(VLOOKUP(Y543,对应表!$Z:$AA,2,FALSE)&amp;Z543,"")</f>
        <v>CPR:18</v>
      </c>
      <c r="BG543" s="12" t="str">
        <f>_xlfn.IFNA(VLOOKUP(AA543,对应表!$Z:$AA,2,FALSE)&amp;AB543,"")</f>
        <v>SPD_P:6</v>
      </c>
      <c r="BH543" s="12" t="str">
        <f>_xlfn.IFNA(VLOOKUP(AC543,对应表!$Z:$AA,2,FALSE)&amp;AD543,"")</f>
        <v/>
      </c>
      <c r="BI543" s="12" t="str">
        <f>_xlfn.IFNA(VLOOKUP(AE543,对应表!$Z:$AA,2,FALSE)&amp;AF543,"")</f>
        <v/>
      </c>
      <c r="BJ543" s="12" t="str">
        <f>_xlfn.IFNA(VLOOKUP(AG543,对应表!$Z:$AA,2,FALSE)&amp;AH543,"")</f>
        <v/>
      </c>
      <c r="BL543">
        <f t="shared" si="215"/>
        <v>18</v>
      </c>
      <c r="BM543">
        <f t="shared" si="216"/>
        <v>6</v>
      </c>
    </row>
    <row r="544" spans="8:65" x14ac:dyDescent="0.15">
      <c r="K544" t="str">
        <f t="shared" si="223"/>
        <v>被动冷血lv5</v>
      </c>
      <c r="L544" s="6" t="str">
        <f>Q544&amp;":"&amp;M544&amp;":"&amp;VLOOKUP(N544,对应表!B:C,2,FALSE)&amp;":"&amp;IF(buff!O544="",0,O544)</f>
        <v>20405:100:1:0</v>
      </c>
      <c r="M544">
        <v>100</v>
      </c>
      <c r="N544" s="1" t="s">
        <v>306</v>
      </c>
      <c r="O544">
        <v>0</v>
      </c>
      <c r="Q544">
        <v>20405</v>
      </c>
      <c r="R544" s="4" t="s">
        <v>1456</v>
      </c>
      <c r="S544" s="4" t="str">
        <f t="shared" si="211"/>
        <v>被动冷血lv5</v>
      </c>
      <c r="T544" t="s">
        <v>307</v>
      </c>
      <c r="Y544" t="s">
        <v>1367</v>
      </c>
      <c r="Z544">
        <v>19</v>
      </c>
      <c r="AA544" t="s">
        <v>424</v>
      </c>
      <c r="AB544">
        <f>AB542+1</f>
        <v>7</v>
      </c>
      <c r="AI544" s="12" t="str">
        <f t="shared" si="224"/>
        <v>CPR:19|SPD_P:7</v>
      </c>
      <c r="AR544">
        <v>999</v>
      </c>
      <c r="AU544" s="4"/>
      <c r="AV544" s="4"/>
      <c r="AW544" s="4"/>
      <c r="AX544" s="4"/>
      <c r="AZ544" s="12" t="str">
        <f t="shared" si="225"/>
        <v/>
      </c>
      <c r="BA544" s="12" t="str">
        <f t="shared" si="217"/>
        <v/>
      </c>
      <c r="BB544" s="12" t="str">
        <f t="shared" si="218"/>
        <v/>
      </c>
      <c r="BC544" s="12" t="str">
        <f t="shared" si="219"/>
        <v/>
      </c>
      <c r="BD544" s="12" t="str">
        <f t="shared" si="220"/>
        <v/>
      </c>
      <c r="BE544" s="12" t="str">
        <f t="shared" si="221"/>
        <v/>
      </c>
      <c r="BF544" s="12" t="str">
        <f>_xlfn.IFNA(VLOOKUP(Y544,对应表!$Z:$AA,2,FALSE)&amp;Z544,"")</f>
        <v>CPR:19</v>
      </c>
      <c r="BG544" s="12" t="str">
        <f>_xlfn.IFNA(VLOOKUP(AA544,对应表!$Z:$AA,2,FALSE)&amp;AB544,"")</f>
        <v>SPD_P:7</v>
      </c>
      <c r="BH544" s="12" t="str">
        <f>_xlfn.IFNA(VLOOKUP(AC544,对应表!$Z:$AA,2,FALSE)&amp;AD544,"")</f>
        <v/>
      </c>
      <c r="BI544" s="12" t="str">
        <f>_xlfn.IFNA(VLOOKUP(AE544,对应表!$Z:$AA,2,FALSE)&amp;AF544,"")</f>
        <v/>
      </c>
      <c r="BJ544" s="12" t="str">
        <f>_xlfn.IFNA(VLOOKUP(AG544,对应表!$Z:$AA,2,FALSE)&amp;AH544,"")</f>
        <v/>
      </c>
      <c r="BL544">
        <f t="shared" si="215"/>
        <v>19</v>
      </c>
      <c r="BM544">
        <f t="shared" si="216"/>
        <v>7</v>
      </c>
    </row>
    <row r="545" spans="11:65" x14ac:dyDescent="0.15">
      <c r="K545" t="str">
        <f t="shared" si="223"/>
        <v>被动冷血lv6</v>
      </c>
      <c r="L545" s="6" t="str">
        <f>Q545&amp;":"&amp;M545&amp;":"&amp;VLOOKUP(N545,对应表!B:C,2,FALSE)&amp;":"&amp;IF(buff!O545="",0,O545)</f>
        <v>20406:100:1:0</v>
      </c>
      <c r="M545">
        <v>100</v>
      </c>
      <c r="N545" s="1" t="s">
        <v>306</v>
      </c>
      <c r="O545">
        <v>0</v>
      </c>
      <c r="Q545">
        <v>20406</v>
      </c>
      <c r="R545" s="4" t="s">
        <v>1457</v>
      </c>
      <c r="S545" s="4" t="str">
        <f t="shared" si="211"/>
        <v>被动冷血lv6</v>
      </c>
      <c r="T545" t="s">
        <v>307</v>
      </c>
      <c r="Y545" t="s">
        <v>1367</v>
      </c>
      <c r="Z545">
        <v>20</v>
      </c>
      <c r="AA545" t="s">
        <v>424</v>
      </c>
      <c r="AB545">
        <f t="shared" ref="AB545:AB551" si="226">AB543+1</f>
        <v>7</v>
      </c>
      <c r="AI545" s="12" t="str">
        <f t="shared" si="224"/>
        <v>CPR:20|SPD_P:7</v>
      </c>
      <c r="AR545">
        <v>999</v>
      </c>
      <c r="AU545" s="4"/>
      <c r="AV545" s="4"/>
      <c r="AW545" s="4"/>
      <c r="AX545" s="4"/>
      <c r="AZ545" s="12" t="str">
        <f t="shared" si="225"/>
        <v/>
      </c>
      <c r="BA545" s="12" t="str">
        <f t="shared" si="217"/>
        <v/>
      </c>
      <c r="BB545" s="12" t="str">
        <f t="shared" si="218"/>
        <v/>
      </c>
      <c r="BC545" s="12" t="str">
        <f t="shared" si="219"/>
        <v/>
      </c>
      <c r="BD545" s="12" t="str">
        <f t="shared" si="220"/>
        <v/>
      </c>
      <c r="BE545" s="12" t="str">
        <f t="shared" si="221"/>
        <v/>
      </c>
      <c r="BF545" s="12" t="str">
        <f>_xlfn.IFNA(VLOOKUP(Y545,对应表!$Z:$AA,2,FALSE)&amp;Z545,"")</f>
        <v>CPR:20</v>
      </c>
      <c r="BG545" s="12" t="str">
        <f>_xlfn.IFNA(VLOOKUP(AA545,对应表!$Z:$AA,2,FALSE)&amp;AB545,"")</f>
        <v>SPD_P:7</v>
      </c>
      <c r="BH545" s="12" t="str">
        <f>_xlfn.IFNA(VLOOKUP(AC545,对应表!$Z:$AA,2,FALSE)&amp;AD545,"")</f>
        <v/>
      </c>
      <c r="BI545" s="12" t="str">
        <f>_xlfn.IFNA(VLOOKUP(AE545,对应表!$Z:$AA,2,FALSE)&amp;AF545,"")</f>
        <v/>
      </c>
      <c r="BJ545" s="12" t="str">
        <f>_xlfn.IFNA(VLOOKUP(AG545,对应表!$Z:$AA,2,FALSE)&amp;AH545,"")</f>
        <v/>
      </c>
      <c r="BL545">
        <f t="shared" si="215"/>
        <v>20</v>
      </c>
      <c r="BM545">
        <f t="shared" si="216"/>
        <v>7</v>
      </c>
    </row>
    <row r="546" spans="11:65" x14ac:dyDescent="0.15">
      <c r="K546" t="str">
        <f t="shared" si="223"/>
        <v>被动冷血lv7</v>
      </c>
      <c r="L546" s="6" t="str">
        <f>Q546&amp;":"&amp;M546&amp;":"&amp;VLOOKUP(N546,对应表!B:C,2,FALSE)&amp;":"&amp;IF(buff!O546="",0,O546)</f>
        <v>20407:100:1:0</v>
      </c>
      <c r="M546">
        <v>100</v>
      </c>
      <c r="N546" s="1" t="s">
        <v>306</v>
      </c>
      <c r="O546">
        <v>0</v>
      </c>
      <c r="Q546">
        <v>20407</v>
      </c>
      <c r="R546" s="4" t="s">
        <v>1458</v>
      </c>
      <c r="S546" s="4" t="str">
        <f t="shared" si="211"/>
        <v>被动冷血lv7</v>
      </c>
      <c r="T546" t="s">
        <v>307</v>
      </c>
      <c r="Y546" t="s">
        <v>1367</v>
      </c>
      <c r="Z546">
        <v>21</v>
      </c>
      <c r="AA546" t="s">
        <v>424</v>
      </c>
      <c r="AB546">
        <f t="shared" si="226"/>
        <v>8</v>
      </c>
      <c r="AI546" s="12" t="str">
        <f t="shared" si="224"/>
        <v>CPR:21|SPD_P:8</v>
      </c>
      <c r="AR546">
        <v>999</v>
      </c>
      <c r="AU546" s="4"/>
      <c r="AV546" s="4"/>
      <c r="AW546" s="4"/>
      <c r="AX546" s="4"/>
      <c r="AZ546" s="12" t="str">
        <f t="shared" si="225"/>
        <v/>
      </c>
      <c r="BA546" s="12" t="str">
        <f t="shared" si="217"/>
        <v/>
      </c>
      <c r="BB546" s="12" t="str">
        <f t="shared" si="218"/>
        <v/>
      </c>
      <c r="BC546" s="12" t="str">
        <f t="shared" si="219"/>
        <v/>
      </c>
      <c r="BD546" s="12" t="str">
        <f t="shared" si="220"/>
        <v/>
      </c>
      <c r="BE546" s="12" t="str">
        <f t="shared" si="221"/>
        <v/>
      </c>
      <c r="BF546" s="12" t="str">
        <f>_xlfn.IFNA(VLOOKUP(Y546,对应表!$Z:$AA,2,FALSE)&amp;Z546,"")</f>
        <v>CPR:21</v>
      </c>
      <c r="BG546" s="12" t="str">
        <f>_xlfn.IFNA(VLOOKUP(AA546,对应表!$Z:$AA,2,FALSE)&amp;AB546,"")</f>
        <v>SPD_P:8</v>
      </c>
      <c r="BH546" s="12" t="str">
        <f>_xlfn.IFNA(VLOOKUP(AC546,对应表!$Z:$AA,2,FALSE)&amp;AD546,"")</f>
        <v/>
      </c>
      <c r="BI546" s="12" t="str">
        <f>_xlfn.IFNA(VLOOKUP(AE546,对应表!$Z:$AA,2,FALSE)&amp;AF546,"")</f>
        <v/>
      </c>
      <c r="BJ546" s="12" t="str">
        <f>_xlfn.IFNA(VLOOKUP(AG546,对应表!$Z:$AA,2,FALSE)&amp;AH546,"")</f>
        <v/>
      </c>
      <c r="BL546">
        <f t="shared" si="215"/>
        <v>21</v>
      </c>
      <c r="BM546">
        <f t="shared" si="216"/>
        <v>8</v>
      </c>
    </row>
    <row r="547" spans="11:65" x14ac:dyDescent="0.15">
      <c r="K547" t="str">
        <f t="shared" si="223"/>
        <v>被动冷血lv8</v>
      </c>
      <c r="L547" s="6" t="str">
        <f>Q547&amp;":"&amp;M547&amp;":"&amp;VLOOKUP(N547,对应表!B:C,2,FALSE)&amp;":"&amp;IF(buff!O547="",0,O547)</f>
        <v>20408:100:1:0</v>
      </c>
      <c r="M547">
        <v>100</v>
      </c>
      <c r="N547" s="1" t="s">
        <v>306</v>
      </c>
      <c r="O547">
        <v>0</v>
      </c>
      <c r="Q547">
        <v>20408</v>
      </c>
      <c r="R547" s="4" t="s">
        <v>1459</v>
      </c>
      <c r="S547" s="4" t="str">
        <f t="shared" si="211"/>
        <v>被动冷血lv8</v>
      </c>
      <c r="T547" t="s">
        <v>307</v>
      </c>
      <c r="Y547" t="s">
        <v>1367</v>
      </c>
      <c r="Z547">
        <v>22</v>
      </c>
      <c r="AA547" t="s">
        <v>424</v>
      </c>
      <c r="AB547">
        <f t="shared" si="226"/>
        <v>8</v>
      </c>
      <c r="AI547" s="12" t="str">
        <f t="shared" si="224"/>
        <v>CPR:22|SPD_P:8</v>
      </c>
      <c r="AR547">
        <v>999</v>
      </c>
      <c r="AU547" s="4"/>
      <c r="AV547" s="4"/>
      <c r="AW547" s="4"/>
      <c r="AX547" s="4"/>
      <c r="AZ547" s="12" t="str">
        <f t="shared" si="225"/>
        <v/>
      </c>
      <c r="BA547" s="12" t="str">
        <f t="shared" si="217"/>
        <v/>
      </c>
      <c r="BB547" s="12" t="str">
        <f t="shared" si="218"/>
        <v/>
      </c>
      <c r="BC547" s="12" t="str">
        <f t="shared" si="219"/>
        <v/>
      </c>
      <c r="BD547" s="12" t="str">
        <f t="shared" si="220"/>
        <v/>
      </c>
      <c r="BE547" s="12" t="str">
        <f t="shared" si="221"/>
        <v/>
      </c>
      <c r="BF547" s="12" t="str">
        <f>_xlfn.IFNA(VLOOKUP(Y547,对应表!$Z:$AA,2,FALSE)&amp;Z547,"")</f>
        <v>CPR:22</v>
      </c>
      <c r="BG547" s="12" t="str">
        <f>_xlfn.IFNA(VLOOKUP(AA547,对应表!$Z:$AA,2,FALSE)&amp;AB547,"")</f>
        <v>SPD_P:8</v>
      </c>
      <c r="BH547" s="12" t="str">
        <f>_xlfn.IFNA(VLOOKUP(AC547,对应表!$Z:$AA,2,FALSE)&amp;AD547,"")</f>
        <v/>
      </c>
      <c r="BI547" s="12" t="str">
        <f>_xlfn.IFNA(VLOOKUP(AE547,对应表!$Z:$AA,2,FALSE)&amp;AF547,"")</f>
        <v/>
      </c>
      <c r="BJ547" s="12" t="str">
        <f>_xlfn.IFNA(VLOOKUP(AG547,对应表!$Z:$AA,2,FALSE)&amp;AH547,"")</f>
        <v/>
      </c>
      <c r="BL547">
        <f t="shared" si="215"/>
        <v>22</v>
      </c>
      <c r="BM547">
        <f t="shared" si="216"/>
        <v>8</v>
      </c>
    </row>
    <row r="548" spans="11:65" x14ac:dyDescent="0.15">
      <c r="K548" t="str">
        <f t="shared" si="223"/>
        <v>被动冷血lv9</v>
      </c>
      <c r="L548" s="6" t="str">
        <f>Q548&amp;":"&amp;M548&amp;":"&amp;VLOOKUP(N548,对应表!B:C,2,FALSE)&amp;":"&amp;IF(buff!O548="",0,O548)</f>
        <v>20409:100:1:0</v>
      </c>
      <c r="M548">
        <v>100</v>
      </c>
      <c r="N548" s="1" t="s">
        <v>306</v>
      </c>
      <c r="O548">
        <v>0</v>
      </c>
      <c r="Q548">
        <v>20409</v>
      </c>
      <c r="R548" s="4" t="s">
        <v>1460</v>
      </c>
      <c r="S548" s="4" t="str">
        <f t="shared" si="211"/>
        <v>被动冷血lv9</v>
      </c>
      <c r="T548" t="s">
        <v>307</v>
      </c>
      <c r="Y548" t="s">
        <v>1367</v>
      </c>
      <c r="Z548">
        <v>23</v>
      </c>
      <c r="AA548" t="s">
        <v>424</v>
      </c>
      <c r="AB548">
        <f t="shared" si="226"/>
        <v>9</v>
      </c>
      <c r="AI548" s="12" t="str">
        <f t="shared" si="224"/>
        <v>CPR:23|SPD_P:9</v>
      </c>
      <c r="AR548">
        <v>999</v>
      </c>
      <c r="AU548" s="4"/>
      <c r="AV548" s="4"/>
      <c r="AW548" s="4"/>
      <c r="AX548" s="4"/>
      <c r="AZ548" s="12" t="str">
        <f t="shared" si="225"/>
        <v/>
      </c>
      <c r="BA548" s="12" t="str">
        <f t="shared" si="217"/>
        <v/>
      </c>
      <c r="BB548" s="12" t="str">
        <f t="shared" si="218"/>
        <v/>
      </c>
      <c r="BC548" s="12" t="str">
        <f t="shared" si="219"/>
        <v/>
      </c>
      <c r="BD548" s="12" t="str">
        <f t="shared" si="220"/>
        <v/>
      </c>
      <c r="BE548" s="12" t="str">
        <f t="shared" si="221"/>
        <v/>
      </c>
      <c r="BF548" s="12" t="str">
        <f>_xlfn.IFNA(VLOOKUP(Y548,对应表!$Z:$AA,2,FALSE)&amp;Z548,"")</f>
        <v>CPR:23</v>
      </c>
      <c r="BG548" s="12" t="str">
        <f>_xlfn.IFNA(VLOOKUP(AA548,对应表!$Z:$AA,2,FALSE)&amp;AB548,"")</f>
        <v>SPD_P:9</v>
      </c>
      <c r="BH548" s="12" t="str">
        <f>_xlfn.IFNA(VLOOKUP(AC548,对应表!$Z:$AA,2,FALSE)&amp;AD548,"")</f>
        <v/>
      </c>
      <c r="BI548" s="12" t="str">
        <f>_xlfn.IFNA(VLOOKUP(AE548,对应表!$Z:$AA,2,FALSE)&amp;AF548,"")</f>
        <v/>
      </c>
      <c r="BJ548" s="12" t="str">
        <f>_xlfn.IFNA(VLOOKUP(AG548,对应表!$Z:$AA,2,FALSE)&amp;AH548,"")</f>
        <v/>
      </c>
      <c r="BL548">
        <f t="shared" si="215"/>
        <v>23</v>
      </c>
      <c r="BM548">
        <f t="shared" si="216"/>
        <v>9</v>
      </c>
    </row>
    <row r="549" spans="11:65" x14ac:dyDescent="0.15">
      <c r="K549" t="str">
        <f t="shared" si="223"/>
        <v>被动冷血lv10</v>
      </c>
      <c r="L549" s="6" t="str">
        <f>Q549&amp;":"&amp;M549&amp;":"&amp;VLOOKUP(N549,对应表!B:C,2,FALSE)&amp;":"&amp;IF(buff!O549="",0,O549)</f>
        <v>20410:100:1:0</v>
      </c>
      <c r="M549">
        <v>100</v>
      </c>
      <c r="N549" s="1" t="s">
        <v>306</v>
      </c>
      <c r="O549">
        <v>0</v>
      </c>
      <c r="Q549">
        <v>20410</v>
      </c>
      <c r="R549" s="4" t="s">
        <v>1461</v>
      </c>
      <c r="S549" s="4" t="str">
        <f t="shared" si="211"/>
        <v>被动冷血lv10</v>
      </c>
      <c r="T549" t="s">
        <v>307</v>
      </c>
      <c r="Y549" t="s">
        <v>1367</v>
      </c>
      <c r="Z549">
        <v>24</v>
      </c>
      <c r="AA549" t="s">
        <v>424</v>
      </c>
      <c r="AB549">
        <f t="shared" si="226"/>
        <v>9</v>
      </c>
      <c r="AI549" s="12" t="str">
        <f t="shared" si="224"/>
        <v>CPR:24|SPD_P:9</v>
      </c>
      <c r="AR549">
        <v>999</v>
      </c>
      <c r="AU549" s="4"/>
      <c r="AV549" s="4"/>
      <c r="AW549" s="4"/>
      <c r="AX549" s="4"/>
      <c r="AZ549" s="12" t="str">
        <f t="shared" si="225"/>
        <v/>
      </c>
      <c r="BA549" s="12" t="str">
        <f t="shared" si="217"/>
        <v/>
      </c>
      <c r="BB549" s="12" t="str">
        <f t="shared" si="218"/>
        <v/>
      </c>
      <c r="BC549" s="12" t="str">
        <f t="shared" si="219"/>
        <v/>
      </c>
      <c r="BD549" s="12" t="str">
        <f t="shared" si="220"/>
        <v/>
      </c>
      <c r="BE549" s="12" t="str">
        <f t="shared" si="221"/>
        <v/>
      </c>
      <c r="BF549" s="12" t="str">
        <f>_xlfn.IFNA(VLOOKUP(Y549,对应表!$Z:$AA,2,FALSE)&amp;Z549,"")</f>
        <v>CPR:24</v>
      </c>
      <c r="BG549" s="12" t="str">
        <f>_xlfn.IFNA(VLOOKUP(AA549,对应表!$Z:$AA,2,FALSE)&amp;AB549,"")</f>
        <v>SPD_P:9</v>
      </c>
      <c r="BH549" s="12" t="str">
        <f>_xlfn.IFNA(VLOOKUP(AC549,对应表!$Z:$AA,2,FALSE)&amp;AD549,"")</f>
        <v/>
      </c>
      <c r="BI549" s="12" t="str">
        <f>_xlfn.IFNA(VLOOKUP(AE549,对应表!$Z:$AA,2,FALSE)&amp;AF549,"")</f>
        <v/>
      </c>
      <c r="BJ549" s="12" t="str">
        <f>_xlfn.IFNA(VLOOKUP(AG549,对应表!$Z:$AA,2,FALSE)&amp;AH549,"")</f>
        <v/>
      </c>
      <c r="BL549">
        <f t="shared" si="215"/>
        <v>24</v>
      </c>
      <c r="BM549">
        <f t="shared" si="216"/>
        <v>9</v>
      </c>
    </row>
    <row r="550" spans="11:65" x14ac:dyDescent="0.15">
      <c r="K550" t="str">
        <f t="shared" si="223"/>
        <v>被动冷血lv11</v>
      </c>
      <c r="L550" s="6" t="str">
        <f>Q550&amp;":"&amp;M550&amp;":"&amp;VLOOKUP(N550,对应表!B:C,2,FALSE)&amp;":"&amp;IF(buff!O550="",0,O550)</f>
        <v>20411:100:1:0</v>
      </c>
      <c r="M550">
        <v>100</v>
      </c>
      <c r="N550" s="1" t="s">
        <v>306</v>
      </c>
      <c r="O550">
        <v>0</v>
      </c>
      <c r="Q550">
        <v>20411</v>
      </c>
      <c r="R550" s="4" t="s">
        <v>1462</v>
      </c>
      <c r="S550" s="4" t="str">
        <f t="shared" si="211"/>
        <v>被动冷血lv11</v>
      </c>
      <c r="T550" t="s">
        <v>307</v>
      </c>
      <c r="Y550" t="s">
        <v>1367</v>
      </c>
      <c r="Z550">
        <v>25</v>
      </c>
      <c r="AA550" t="s">
        <v>424</v>
      </c>
      <c r="AB550">
        <f t="shared" si="226"/>
        <v>10</v>
      </c>
      <c r="AI550" s="12" t="str">
        <f t="shared" si="224"/>
        <v>CPR:25|SPD_P:10</v>
      </c>
      <c r="AR550">
        <v>999</v>
      </c>
      <c r="AU550" s="4"/>
      <c r="AV550" s="4"/>
      <c r="AW550" s="4"/>
      <c r="AX550" s="4"/>
      <c r="AZ550" s="12" t="str">
        <f t="shared" si="225"/>
        <v/>
      </c>
      <c r="BA550" s="12" t="str">
        <f t="shared" si="217"/>
        <v/>
      </c>
      <c r="BB550" s="12" t="str">
        <f t="shared" si="218"/>
        <v/>
      </c>
      <c r="BC550" s="12" t="str">
        <f t="shared" si="219"/>
        <v/>
      </c>
      <c r="BD550" s="12" t="str">
        <f t="shared" si="220"/>
        <v/>
      </c>
      <c r="BE550" s="12" t="str">
        <f t="shared" si="221"/>
        <v/>
      </c>
      <c r="BF550" s="12" t="str">
        <f>_xlfn.IFNA(VLOOKUP(Y550,对应表!$Z:$AA,2,FALSE)&amp;Z550,"")</f>
        <v>CPR:25</v>
      </c>
      <c r="BG550" s="12" t="str">
        <f>_xlfn.IFNA(VLOOKUP(AA550,对应表!$Z:$AA,2,FALSE)&amp;AB550,"")</f>
        <v>SPD_P:10</v>
      </c>
      <c r="BH550" s="12" t="str">
        <f>_xlfn.IFNA(VLOOKUP(AC550,对应表!$Z:$AA,2,FALSE)&amp;AD550,"")</f>
        <v/>
      </c>
      <c r="BI550" s="12" t="str">
        <f>_xlfn.IFNA(VLOOKUP(AE550,对应表!$Z:$AA,2,FALSE)&amp;AF550,"")</f>
        <v/>
      </c>
      <c r="BJ550" s="12" t="str">
        <f>_xlfn.IFNA(VLOOKUP(AG550,对应表!$Z:$AA,2,FALSE)&amp;AH550,"")</f>
        <v/>
      </c>
      <c r="BL550">
        <f t="shared" si="215"/>
        <v>25</v>
      </c>
      <c r="BM550">
        <f t="shared" si="216"/>
        <v>10</v>
      </c>
    </row>
    <row r="551" spans="11:65" x14ac:dyDescent="0.15">
      <c r="K551" t="str">
        <f t="shared" si="223"/>
        <v>被动冷血lv12</v>
      </c>
      <c r="L551" s="6" t="str">
        <f>Q551&amp;":"&amp;M551&amp;":"&amp;VLOOKUP(N551,对应表!B:C,2,FALSE)&amp;":"&amp;IF(buff!O551="",0,O551)</f>
        <v>20412:100:1:0</v>
      </c>
      <c r="M551">
        <v>100</v>
      </c>
      <c r="N551" s="1" t="s">
        <v>306</v>
      </c>
      <c r="O551">
        <v>0</v>
      </c>
      <c r="Q551">
        <v>20412</v>
      </c>
      <c r="R551" s="4" t="s">
        <v>1463</v>
      </c>
      <c r="S551" s="4" t="str">
        <f t="shared" si="211"/>
        <v>被动冷血lv12</v>
      </c>
      <c r="T551" t="s">
        <v>307</v>
      </c>
      <c r="Y551" t="s">
        <v>1367</v>
      </c>
      <c r="Z551">
        <v>26</v>
      </c>
      <c r="AA551" t="s">
        <v>424</v>
      </c>
      <c r="AB551">
        <f t="shared" si="226"/>
        <v>10</v>
      </c>
      <c r="AI551" s="12" t="str">
        <f t="shared" si="224"/>
        <v>CPR:26|SPD_P:10</v>
      </c>
      <c r="AR551">
        <v>999</v>
      </c>
      <c r="AU551" s="4"/>
      <c r="AV551" s="4"/>
      <c r="AW551" s="4"/>
      <c r="AX551" s="4"/>
      <c r="AZ551" s="12" t="str">
        <f t="shared" si="225"/>
        <v/>
      </c>
      <c r="BA551" s="12" t="str">
        <f t="shared" si="217"/>
        <v/>
      </c>
      <c r="BB551" s="12" t="str">
        <f t="shared" si="218"/>
        <v/>
      </c>
      <c r="BC551" s="12" t="str">
        <f t="shared" si="219"/>
        <v/>
      </c>
      <c r="BD551" s="12" t="str">
        <f t="shared" si="220"/>
        <v/>
      </c>
      <c r="BE551" s="12" t="str">
        <f t="shared" si="221"/>
        <v/>
      </c>
      <c r="BF551" s="12" t="str">
        <f>_xlfn.IFNA(VLOOKUP(Y551,对应表!$Z:$AA,2,FALSE)&amp;Z551,"")</f>
        <v>CPR:26</v>
      </c>
      <c r="BG551" s="12" t="str">
        <f>_xlfn.IFNA(VLOOKUP(AA551,对应表!$Z:$AA,2,FALSE)&amp;AB551,"")</f>
        <v>SPD_P:10</v>
      </c>
      <c r="BH551" s="12" t="str">
        <f>_xlfn.IFNA(VLOOKUP(AC551,对应表!$Z:$AA,2,FALSE)&amp;AD551,"")</f>
        <v/>
      </c>
      <c r="BI551" s="12" t="str">
        <f>_xlfn.IFNA(VLOOKUP(AE551,对应表!$Z:$AA,2,FALSE)&amp;AF551,"")</f>
        <v/>
      </c>
      <c r="BJ551" s="12" t="str">
        <f>_xlfn.IFNA(VLOOKUP(AG551,对应表!$Z:$AA,2,FALSE)&amp;AH551,"")</f>
        <v/>
      </c>
      <c r="BL551">
        <f t="shared" si="215"/>
        <v>26</v>
      </c>
      <c r="BM551">
        <f t="shared" si="216"/>
        <v>10</v>
      </c>
    </row>
    <row r="552" spans="11:65" x14ac:dyDescent="0.15">
      <c r="K552" t="str">
        <f t="shared" si="223"/>
        <v>被动冷血lv13</v>
      </c>
      <c r="L552" s="6" t="str">
        <f>Q552&amp;":"&amp;M552&amp;":"&amp;VLOOKUP(N552,对应表!B:C,2,FALSE)&amp;":"&amp;IF(buff!O552="",0,O552)</f>
        <v>20413:100:1:0</v>
      </c>
      <c r="M552">
        <v>100</v>
      </c>
      <c r="N552" s="1" t="s">
        <v>306</v>
      </c>
      <c r="O552">
        <v>0</v>
      </c>
      <c r="Q552">
        <v>20413</v>
      </c>
      <c r="R552" s="4" t="s">
        <v>1464</v>
      </c>
      <c r="S552" s="4" t="str">
        <f t="shared" si="211"/>
        <v>被动冷血lv13</v>
      </c>
      <c r="T552" t="s">
        <v>307</v>
      </c>
      <c r="Y552" t="s">
        <v>1367</v>
      </c>
      <c r="Z552">
        <v>27</v>
      </c>
      <c r="AA552" t="s">
        <v>424</v>
      </c>
      <c r="AB552">
        <v>10</v>
      </c>
      <c r="AI552" s="12" t="str">
        <f t="shared" si="224"/>
        <v>CPR:27|SPD_P:10</v>
      </c>
      <c r="AR552">
        <v>999</v>
      </c>
      <c r="AU552" s="4"/>
      <c r="AV552" s="4"/>
      <c r="AW552" s="4"/>
      <c r="AX552" s="4"/>
      <c r="AZ552" s="12" t="str">
        <f t="shared" si="225"/>
        <v/>
      </c>
      <c r="BA552" s="12" t="str">
        <f t="shared" si="217"/>
        <v/>
      </c>
      <c r="BB552" s="12" t="str">
        <f t="shared" si="218"/>
        <v/>
      </c>
      <c r="BC552" s="12" t="str">
        <f t="shared" si="219"/>
        <v/>
      </c>
      <c r="BD552" s="12" t="str">
        <f t="shared" si="220"/>
        <v/>
      </c>
      <c r="BE552" s="12" t="str">
        <f t="shared" si="221"/>
        <v/>
      </c>
      <c r="BF552" s="12" t="str">
        <f>_xlfn.IFNA(VLOOKUP(Y552,对应表!$Z:$AA,2,FALSE)&amp;Z552,"")</f>
        <v>CPR:27</v>
      </c>
      <c r="BG552" s="12" t="str">
        <f>_xlfn.IFNA(VLOOKUP(AA552,对应表!$Z:$AA,2,FALSE)&amp;AB552,"")</f>
        <v>SPD_P:10</v>
      </c>
      <c r="BH552" s="12" t="str">
        <f>_xlfn.IFNA(VLOOKUP(AC552,对应表!$Z:$AA,2,FALSE)&amp;AD552,"")</f>
        <v/>
      </c>
      <c r="BI552" s="12" t="str">
        <f>_xlfn.IFNA(VLOOKUP(AE552,对应表!$Z:$AA,2,FALSE)&amp;AF552,"")</f>
        <v/>
      </c>
      <c r="BJ552" s="12" t="str">
        <f>_xlfn.IFNA(VLOOKUP(AG552,对应表!$Z:$AA,2,FALSE)&amp;AH552,"")</f>
        <v/>
      </c>
      <c r="BL552">
        <f t="shared" si="215"/>
        <v>27</v>
      </c>
      <c r="BM552">
        <f t="shared" si="216"/>
        <v>10</v>
      </c>
    </row>
    <row r="553" spans="11:65" x14ac:dyDescent="0.15">
      <c r="K553" t="str">
        <f t="shared" si="223"/>
        <v>被动冷血lv14</v>
      </c>
      <c r="L553" s="6" t="str">
        <f>Q553&amp;":"&amp;M553&amp;":"&amp;VLOOKUP(N553,对应表!B:C,2,FALSE)&amp;":"&amp;IF(buff!O553="",0,O553)</f>
        <v>20414:100:1:0</v>
      </c>
      <c r="M553">
        <v>100</v>
      </c>
      <c r="N553" s="1" t="s">
        <v>306</v>
      </c>
      <c r="O553">
        <v>0</v>
      </c>
      <c r="Q553">
        <v>20414</v>
      </c>
      <c r="R553" s="4" t="s">
        <v>1465</v>
      </c>
      <c r="S553" s="4" t="str">
        <f t="shared" si="211"/>
        <v>被动冷血lv14</v>
      </c>
      <c r="T553" t="s">
        <v>307</v>
      </c>
      <c r="Y553" t="s">
        <v>1367</v>
      </c>
      <c r="Z553">
        <v>28</v>
      </c>
      <c r="AA553" t="s">
        <v>424</v>
      </c>
      <c r="AB553">
        <v>10</v>
      </c>
      <c r="AI553" s="12" t="str">
        <f t="shared" si="224"/>
        <v>CPR:28|SPD_P:10</v>
      </c>
      <c r="AR553">
        <v>999</v>
      </c>
      <c r="AU553" s="4"/>
      <c r="AV553" s="4"/>
      <c r="AW553" s="4"/>
      <c r="AX553" s="4"/>
      <c r="AZ553" s="12" t="str">
        <f t="shared" si="225"/>
        <v/>
      </c>
      <c r="BA553" s="12" t="str">
        <f t="shared" si="217"/>
        <v/>
      </c>
      <c r="BB553" s="12" t="str">
        <f t="shared" si="218"/>
        <v/>
      </c>
      <c r="BC553" s="12" t="str">
        <f t="shared" si="219"/>
        <v/>
      </c>
      <c r="BD553" s="12" t="str">
        <f t="shared" si="220"/>
        <v/>
      </c>
      <c r="BE553" s="12" t="str">
        <f t="shared" si="221"/>
        <v/>
      </c>
      <c r="BF553" s="12" t="str">
        <f>_xlfn.IFNA(VLOOKUP(Y553,对应表!$Z:$AA,2,FALSE)&amp;Z553,"")</f>
        <v>CPR:28</v>
      </c>
      <c r="BG553" s="12" t="str">
        <f>_xlfn.IFNA(VLOOKUP(AA553,对应表!$Z:$AA,2,FALSE)&amp;AB553,"")</f>
        <v>SPD_P:10</v>
      </c>
      <c r="BH553" s="12" t="str">
        <f>_xlfn.IFNA(VLOOKUP(AC553,对应表!$Z:$AA,2,FALSE)&amp;AD553,"")</f>
        <v/>
      </c>
      <c r="BI553" s="12" t="str">
        <f>_xlfn.IFNA(VLOOKUP(AE553,对应表!$Z:$AA,2,FALSE)&amp;AF553,"")</f>
        <v/>
      </c>
      <c r="BJ553" s="12" t="str">
        <f>_xlfn.IFNA(VLOOKUP(AG553,对应表!$Z:$AA,2,FALSE)&amp;AH553,"")</f>
        <v/>
      </c>
      <c r="BL553">
        <f t="shared" si="215"/>
        <v>28</v>
      </c>
      <c r="BM553">
        <f t="shared" si="216"/>
        <v>10</v>
      </c>
    </row>
    <row r="554" spans="11:65" x14ac:dyDescent="0.15">
      <c r="K554" t="str">
        <f t="shared" si="223"/>
        <v>被动冷血lv15</v>
      </c>
      <c r="L554" s="6" t="str">
        <f>Q554&amp;":"&amp;M554&amp;":"&amp;VLOOKUP(N554,对应表!B:C,2,FALSE)&amp;":"&amp;IF(buff!O554="",0,O554)</f>
        <v>20415:100:1:0</v>
      </c>
      <c r="M554">
        <v>100</v>
      </c>
      <c r="N554" s="1" t="s">
        <v>306</v>
      </c>
      <c r="O554">
        <v>0</v>
      </c>
      <c r="Q554">
        <v>20415</v>
      </c>
      <c r="R554" s="4" t="s">
        <v>1466</v>
      </c>
      <c r="S554" s="4" t="str">
        <f t="shared" si="211"/>
        <v>被动冷血lv15</v>
      </c>
      <c r="T554" t="s">
        <v>307</v>
      </c>
      <c r="Y554" t="s">
        <v>1367</v>
      </c>
      <c r="Z554">
        <v>29</v>
      </c>
      <c r="AA554" t="s">
        <v>424</v>
      </c>
      <c r="AB554">
        <v>10</v>
      </c>
      <c r="AI554" s="12" t="str">
        <f t="shared" si="224"/>
        <v>CPR:29|SPD_P:10</v>
      </c>
      <c r="AR554">
        <v>999</v>
      </c>
      <c r="AU554" s="4"/>
      <c r="AV554" s="4"/>
      <c r="AW554" s="4"/>
      <c r="AX554" s="4"/>
      <c r="AZ554" s="12" t="str">
        <f t="shared" si="225"/>
        <v/>
      </c>
      <c r="BA554" s="12" t="str">
        <f t="shared" si="217"/>
        <v/>
      </c>
      <c r="BB554" s="12" t="str">
        <f t="shared" si="218"/>
        <v/>
      </c>
      <c r="BC554" s="12" t="str">
        <f t="shared" si="219"/>
        <v/>
      </c>
      <c r="BD554" s="12" t="str">
        <f t="shared" si="220"/>
        <v/>
      </c>
      <c r="BE554" s="12" t="str">
        <f t="shared" si="221"/>
        <v/>
      </c>
      <c r="BF554" s="12" t="str">
        <f>_xlfn.IFNA(VLOOKUP(Y554,对应表!$Z:$AA,2,FALSE)&amp;Z554,"")</f>
        <v>CPR:29</v>
      </c>
      <c r="BG554" s="12" t="str">
        <f>_xlfn.IFNA(VLOOKUP(AA554,对应表!$Z:$AA,2,FALSE)&amp;AB554,"")</f>
        <v>SPD_P:10</v>
      </c>
      <c r="BH554" s="12" t="str">
        <f>_xlfn.IFNA(VLOOKUP(AC554,对应表!$Z:$AA,2,FALSE)&amp;AD554,"")</f>
        <v/>
      </c>
      <c r="BI554" s="12" t="str">
        <f>_xlfn.IFNA(VLOOKUP(AE554,对应表!$Z:$AA,2,FALSE)&amp;AF554,"")</f>
        <v/>
      </c>
      <c r="BJ554" s="12" t="str">
        <f>_xlfn.IFNA(VLOOKUP(AG554,对应表!$Z:$AA,2,FALSE)&amp;AH554,"")</f>
        <v/>
      </c>
      <c r="BL554">
        <f t="shared" si="215"/>
        <v>29</v>
      </c>
      <c r="BM554">
        <f t="shared" si="216"/>
        <v>10</v>
      </c>
    </row>
    <row r="555" spans="11:65" x14ac:dyDescent="0.15">
      <c r="K555" t="str">
        <f t="shared" si="223"/>
        <v>被动冷血lv16</v>
      </c>
      <c r="L555" s="6" t="str">
        <f>Q555&amp;":"&amp;M555&amp;":"&amp;VLOOKUP(N555,对应表!B:C,2,FALSE)&amp;":"&amp;IF(buff!O555="",0,O555)</f>
        <v>20416:100:1:0</v>
      </c>
      <c r="M555">
        <v>100</v>
      </c>
      <c r="N555" s="1" t="s">
        <v>306</v>
      </c>
      <c r="O555">
        <v>0</v>
      </c>
      <c r="Q555">
        <v>20416</v>
      </c>
      <c r="R555" s="4" t="s">
        <v>1467</v>
      </c>
      <c r="S555" s="4" t="str">
        <f t="shared" si="211"/>
        <v>被动冷血lv16</v>
      </c>
      <c r="T555" t="s">
        <v>307</v>
      </c>
      <c r="Y555" t="s">
        <v>1367</v>
      </c>
      <c r="Z555">
        <v>30</v>
      </c>
      <c r="AA555" t="s">
        <v>424</v>
      </c>
      <c r="AB555">
        <v>10</v>
      </c>
      <c r="AI555" s="12" t="str">
        <f t="shared" si="224"/>
        <v>CPR:30|SPD_P:10</v>
      </c>
      <c r="AR555">
        <v>999</v>
      </c>
      <c r="AU555" s="4"/>
      <c r="AV555" s="4"/>
      <c r="AW555" s="4"/>
      <c r="AX555" s="4"/>
      <c r="AZ555" s="12" t="str">
        <f t="shared" si="225"/>
        <v/>
      </c>
      <c r="BA555" s="12" t="str">
        <f t="shared" si="217"/>
        <v/>
      </c>
      <c r="BB555" s="12" t="str">
        <f t="shared" si="218"/>
        <v/>
      </c>
      <c r="BC555" s="12" t="str">
        <f t="shared" si="219"/>
        <v/>
      </c>
      <c r="BD555" s="12" t="str">
        <f t="shared" si="220"/>
        <v/>
      </c>
      <c r="BE555" s="12" t="str">
        <f t="shared" si="221"/>
        <v/>
      </c>
      <c r="BF555" s="12" t="str">
        <f>_xlfn.IFNA(VLOOKUP(Y555,对应表!$Z:$AA,2,FALSE)&amp;Z555,"")</f>
        <v>CPR:30</v>
      </c>
      <c r="BG555" s="12" t="str">
        <f>_xlfn.IFNA(VLOOKUP(AA555,对应表!$Z:$AA,2,FALSE)&amp;AB555,"")</f>
        <v>SPD_P:10</v>
      </c>
      <c r="BH555" s="12" t="str">
        <f>_xlfn.IFNA(VLOOKUP(AC555,对应表!$Z:$AA,2,FALSE)&amp;AD555,"")</f>
        <v/>
      </c>
      <c r="BI555" s="12" t="str">
        <f>_xlfn.IFNA(VLOOKUP(AE555,对应表!$Z:$AA,2,FALSE)&amp;AF555,"")</f>
        <v/>
      </c>
      <c r="BJ555" s="12" t="str">
        <f>_xlfn.IFNA(VLOOKUP(AG555,对应表!$Z:$AA,2,FALSE)&amp;AH555,"")</f>
        <v/>
      </c>
      <c r="BL555">
        <f t="shared" si="215"/>
        <v>30</v>
      </c>
      <c r="BM555">
        <f t="shared" si="216"/>
        <v>10</v>
      </c>
    </row>
    <row r="556" spans="11:65" x14ac:dyDescent="0.15">
      <c r="K556" t="str">
        <f t="shared" si="223"/>
        <v>被动冷血lv17</v>
      </c>
      <c r="L556" s="6" t="str">
        <f>Q556&amp;":"&amp;M556&amp;":"&amp;VLOOKUP(N556,对应表!B:C,2,FALSE)&amp;":"&amp;IF(buff!O556="",0,O556)</f>
        <v>20417:100:1:0</v>
      </c>
      <c r="M556">
        <v>100</v>
      </c>
      <c r="N556" s="1" t="s">
        <v>306</v>
      </c>
      <c r="O556">
        <v>0</v>
      </c>
      <c r="Q556">
        <v>20417</v>
      </c>
      <c r="R556" s="4" t="s">
        <v>1468</v>
      </c>
      <c r="S556" s="4" t="str">
        <f t="shared" si="211"/>
        <v>被动冷血lv17</v>
      </c>
      <c r="T556" t="s">
        <v>307</v>
      </c>
      <c r="Y556" t="s">
        <v>1367</v>
      </c>
      <c r="Z556">
        <v>31</v>
      </c>
      <c r="AA556" t="s">
        <v>424</v>
      </c>
      <c r="AB556">
        <v>10</v>
      </c>
      <c r="AI556" s="12" t="str">
        <f t="shared" si="224"/>
        <v>CPR:31|SPD_P:10</v>
      </c>
      <c r="AR556">
        <v>999</v>
      </c>
      <c r="AU556" s="4"/>
      <c r="AV556" s="4"/>
      <c r="AW556" s="4"/>
      <c r="AX556" s="4"/>
      <c r="AZ556" s="12" t="str">
        <f t="shared" si="225"/>
        <v/>
      </c>
      <c r="BA556" s="12" t="str">
        <f t="shared" si="217"/>
        <v/>
      </c>
      <c r="BB556" s="12" t="str">
        <f t="shared" si="218"/>
        <v/>
      </c>
      <c r="BC556" s="12" t="str">
        <f t="shared" si="219"/>
        <v/>
      </c>
      <c r="BD556" s="12" t="str">
        <f t="shared" si="220"/>
        <v/>
      </c>
      <c r="BE556" s="12" t="str">
        <f t="shared" si="221"/>
        <v/>
      </c>
      <c r="BF556" s="12" t="str">
        <f>_xlfn.IFNA(VLOOKUP(Y556,对应表!$Z:$AA,2,FALSE)&amp;Z556,"")</f>
        <v>CPR:31</v>
      </c>
      <c r="BG556" s="12" t="str">
        <f>_xlfn.IFNA(VLOOKUP(AA556,对应表!$Z:$AA,2,FALSE)&amp;AB556,"")</f>
        <v>SPD_P:10</v>
      </c>
      <c r="BH556" s="12" t="str">
        <f>_xlfn.IFNA(VLOOKUP(AC556,对应表!$Z:$AA,2,FALSE)&amp;AD556,"")</f>
        <v/>
      </c>
      <c r="BI556" s="12" t="str">
        <f>_xlfn.IFNA(VLOOKUP(AE556,对应表!$Z:$AA,2,FALSE)&amp;AF556,"")</f>
        <v/>
      </c>
      <c r="BJ556" s="12" t="str">
        <f>_xlfn.IFNA(VLOOKUP(AG556,对应表!$Z:$AA,2,FALSE)&amp;AH556,"")</f>
        <v/>
      </c>
      <c r="BL556">
        <f t="shared" si="215"/>
        <v>31</v>
      </c>
      <c r="BM556">
        <f t="shared" si="216"/>
        <v>10</v>
      </c>
    </row>
    <row r="557" spans="11:65" x14ac:dyDescent="0.15">
      <c r="K557" t="str">
        <f t="shared" si="223"/>
        <v>被动冷血lv18</v>
      </c>
      <c r="L557" s="6" t="str">
        <f>Q557&amp;":"&amp;M557&amp;":"&amp;VLOOKUP(N557,对应表!B:C,2,FALSE)&amp;":"&amp;IF(buff!O557="",0,O557)</f>
        <v>20418:100:1:0</v>
      </c>
      <c r="M557">
        <v>100</v>
      </c>
      <c r="N557" s="1" t="s">
        <v>306</v>
      </c>
      <c r="O557">
        <v>0</v>
      </c>
      <c r="Q557">
        <v>20418</v>
      </c>
      <c r="R557" s="4" t="s">
        <v>1469</v>
      </c>
      <c r="S557" s="4" t="str">
        <f t="shared" si="211"/>
        <v>被动冷血lv18</v>
      </c>
      <c r="T557" t="s">
        <v>307</v>
      </c>
      <c r="Y557" t="s">
        <v>1367</v>
      </c>
      <c r="Z557">
        <v>32</v>
      </c>
      <c r="AA557" t="s">
        <v>424</v>
      </c>
      <c r="AB557">
        <v>10</v>
      </c>
      <c r="AI557" s="12" t="str">
        <f t="shared" si="224"/>
        <v>CPR:32|SPD_P:10</v>
      </c>
      <c r="AR557">
        <v>999</v>
      </c>
      <c r="AU557" s="4"/>
      <c r="AV557" s="4"/>
      <c r="AW557" s="4"/>
      <c r="AX557" s="4"/>
      <c r="AZ557" s="12" t="str">
        <f t="shared" si="225"/>
        <v/>
      </c>
      <c r="BA557" s="12" t="str">
        <f t="shared" si="217"/>
        <v/>
      </c>
      <c r="BB557" s="12" t="str">
        <f t="shared" si="218"/>
        <v/>
      </c>
      <c r="BC557" s="12" t="str">
        <f t="shared" si="219"/>
        <v/>
      </c>
      <c r="BD557" s="12" t="str">
        <f t="shared" si="220"/>
        <v/>
      </c>
      <c r="BE557" s="12" t="str">
        <f t="shared" si="221"/>
        <v/>
      </c>
      <c r="BF557" s="12" t="str">
        <f>_xlfn.IFNA(VLOOKUP(Y557,对应表!$Z:$AA,2,FALSE)&amp;Z557,"")</f>
        <v>CPR:32</v>
      </c>
      <c r="BG557" s="12" t="str">
        <f>_xlfn.IFNA(VLOOKUP(AA557,对应表!$Z:$AA,2,FALSE)&amp;AB557,"")</f>
        <v>SPD_P:10</v>
      </c>
      <c r="BH557" s="12" t="str">
        <f>_xlfn.IFNA(VLOOKUP(AC557,对应表!$Z:$AA,2,FALSE)&amp;AD557,"")</f>
        <v/>
      </c>
      <c r="BI557" s="12" t="str">
        <f>_xlfn.IFNA(VLOOKUP(AE557,对应表!$Z:$AA,2,FALSE)&amp;AF557,"")</f>
        <v/>
      </c>
      <c r="BJ557" s="12" t="str">
        <f>_xlfn.IFNA(VLOOKUP(AG557,对应表!$Z:$AA,2,FALSE)&amp;AH557,"")</f>
        <v/>
      </c>
      <c r="BL557">
        <f t="shared" si="215"/>
        <v>32</v>
      </c>
      <c r="BM557">
        <f t="shared" si="216"/>
        <v>10</v>
      </c>
    </row>
    <row r="558" spans="11:65" x14ac:dyDescent="0.15">
      <c r="K558" t="str">
        <f t="shared" si="223"/>
        <v>被动冷血lv19</v>
      </c>
      <c r="L558" s="6" t="str">
        <f>Q558&amp;":"&amp;M558&amp;":"&amp;VLOOKUP(N558,对应表!B:C,2,FALSE)&amp;":"&amp;IF(buff!O558="",0,O558)</f>
        <v>20419:100:1:0</v>
      </c>
      <c r="M558">
        <v>100</v>
      </c>
      <c r="N558" s="1" t="s">
        <v>306</v>
      </c>
      <c r="O558">
        <v>0</v>
      </c>
      <c r="Q558">
        <v>20419</v>
      </c>
      <c r="R558" s="4" t="s">
        <v>1470</v>
      </c>
      <c r="S558" s="4" t="str">
        <f t="shared" si="211"/>
        <v>被动冷血lv19</v>
      </c>
      <c r="T558" t="s">
        <v>307</v>
      </c>
      <c r="Y558" t="s">
        <v>1367</v>
      </c>
      <c r="Z558">
        <v>33</v>
      </c>
      <c r="AA558" t="s">
        <v>424</v>
      </c>
      <c r="AB558">
        <v>10</v>
      </c>
      <c r="AI558" s="12" t="str">
        <f t="shared" si="224"/>
        <v>CPR:33|SPD_P:10</v>
      </c>
      <c r="AR558">
        <v>999</v>
      </c>
      <c r="AU558" s="4"/>
      <c r="AV558" s="4"/>
      <c r="AW558" s="4"/>
      <c r="AX558" s="4"/>
      <c r="AZ558" s="12" t="str">
        <f t="shared" si="225"/>
        <v/>
      </c>
      <c r="BA558" s="12" t="str">
        <f t="shared" si="217"/>
        <v/>
      </c>
      <c r="BB558" s="12" t="str">
        <f t="shared" si="218"/>
        <v/>
      </c>
      <c r="BC558" s="12" t="str">
        <f t="shared" si="219"/>
        <v/>
      </c>
      <c r="BD558" s="12" t="str">
        <f t="shared" si="220"/>
        <v/>
      </c>
      <c r="BE558" s="12" t="str">
        <f t="shared" si="221"/>
        <v/>
      </c>
      <c r="BF558" s="12" t="str">
        <f>_xlfn.IFNA(VLOOKUP(Y558,对应表!$Z:$AA,2,FALSE)&amp;Z558,"")</f>
        <v>CPR:33</v>
      </c>
      <c r="BG558" s="12" t="str">
        <f>_xlfn.IFNA(VLOOKUP(AA558,对应表!$Z:$AA,2,FALSE)&amp;AB558,"")</f>
        <v>SPD_P:10</v>
      </c>
      <c r="BH558" s="12" t="str">
        <f>_xlfn.IFNA(VLOOKUP(AC558,对应表!$Z:$AA,2,FALSE)&amp;AD558,"")</f>
        <v/>
      </c>
      <c r="BI558" s="12" t="str">
        <f>_xlfn.IFNA(VLOOKUP(AE558,对应表!$Z:$AA,2,FALSE)&amp;AF558,"")</f>
        <v/>
      </c>
      <c r="BJ558" s="12" t="str">
        <f>_xlfn.IFNA(VLOOKUP(AG558,对应表!$Z:$AA,2,FALSE)&amp;AH558,"")</f>
        <v/>
      </c>
      <c r="BL558">
        <f t="shared" si="215"/>
        <v>33</v>
      </c>
      <c r="BM558">
        <f t="shared" si="216"/>
        <v>10</v>
      </c>
    </row>
    <row r="559" spans="11:65" x14ac:dyDescent="0.15">
      <c r="K559" t="str">
        <f t="shared" si="223"/>
        <v>被动冷血lv20</v>
      </c>
      <c r="L559" s="6" t="str">
        <f>Q559&amp;":"&amp;M559&amp;":"&amp;VLOOKUP(N559,对应表!B:C,2,FALSE)&amp;":"&amp;IF(buff!O559="",0,O559)</f>
        <v>20420:100:1:0</v>
      </c>
      <c r="M559">
        <v>100</v>
      </c>
      <c r="N559" s="1" t="s">
        <v>306</v>
      </c>
      <c r="O559">
        <v>0</v>
      </c>
      <c r="Q559">
        <v>20420</v>
      </c>
      <c r="R559" s="4" t="s">
        <v>1471</v>
      </c>
      <c r="S559" s="4" t="str">
        <f t="shared" si="211"/>
        <v>被动冷血lv20</v>
      </c>
      <c r="T559" t="s">
        <v>307</v>
      </c>
      <c r="Y559" t="s">
        <v>1367</v>
      </c>
      <c r="Z559">
        <v>34</v>
      </c>
      <c r="AA559" t="s">
        <v>424</v>
      </c>
      <c r="AB559">
        <v>10</v>
      </c>
      <c r="AI559" s="12" t="str">
        <f t="shared" si="224"/>
        <v>CPR:34|SPD_P:10</v>
      </c>
      <c r="AR559">
        <v>999</v>
      </c>
      <c r="AU559" s="4"/>
      <c r="AV559" s="4"/>
      <c r="AW559" s="4"/>
      <c r="AX559" s="4"/>
      <c r="AZ559" s="12" t="str">
        <f t="shared" si="225"/>
        <v/>
      </c>
      <c r="BA559" s="12" t="str">
        <f t="shared" si="217"/>
        <v/>
      </c>
      <c r="BB559" s="12" t="str">
        <f t="shared" si="218"/>
        <v/>
      </c>
      <c r="BC559" s="12" t="str">
        <f t="shared" si="219"/>
        <v/>
      </c>
      <c r="BD559" s="12" t="str">
        <f t="shared" si="220"/>
        <v/>
      </c>
      <c r="BE559" s="12" t="str">
        <f t="shared" si="221"/>
        <v/>
      </c>
      <c r="BF559" s="12" t="str">
        <f>_xlfn.IFNA(VLOOKUP(Y559,对应表!$Z:$AA,2,FALSE)&amp;Z559,"")</f>
        <v>CPR:34</v>
      </c>
      <c r="BG559" s="12" t="str">
        <f>_xlfn.IFNA(VLOOKUP(AA559,对应表!$Z:$AA,2,FALSE)&amp;AB559,"")</f>
        <v>SPD_P:10</v>
      </c>
      <c r="BH559" s="12" t="str">
        <f>_xlfn.IFNA(VLOOKUP(AC559,对应表!$Z:$AA,2,FALSE)&amp;AD559,"")</f>
        <v/>
      </c>
      <c r="BI559" s="12" t="str">
        <f>_xlfn.IFNA(VLOOKUP(AE559,对应表!$Z:$AA,2,FALSE)&amp;AF559,"")</f>
        <v/>
      </c>
      <c r="BJ559" s="12" t="str">
        <f>_xlfn.IFNA(VLOOKUP(AG559,对应表!$Z:$AA,2,FALSE)&amp;AH559,"")</f>
        <v/>
      </c>
      <c r="BL559">
        <f t="shared" si="215"/>
        <v>34</v>
      </c>
      <c r="BM559">
        <f t="shared" si="216"/>
        <v>10</v>
      </c>
    </row>
    <row r="560" spans="11:65" x14ac:dyDescent="0.15">
      <c r="K560" t="str">
        <f t="shared" ref="K560:K579" si="227">R560</f>
        <v>被动格挡lv1</v>
      </c>
      <c r="L560" s="6" t="str">
        <f>Q560&amp;":"&amp;M560&amp;":"&amp;VLOOKUP(N560,对应表!B:C,2,FALSE)&amp;":"&amp;IF(buff!O560="",0,O560)</f>
        <v>20421:100:1:0</v>
      </c>
      <c r="M560">
        <v>100</v>
      </c>
      <c r="N560" s="1" t="s">
        <v>306</v>
      </c>
      <c r="O560">
        <v>0</v>
      </c>
      <c r="Q560">
        <v>20421</v>
      </c>
      <c r="R560" s="4" t="s">
        <v>1472</v>
      </c>
      <c r="S560" s="4" t="str">
        <f t="shared" si="211"/>
        <v>被动格挡lv1</v>
      </c>
      <c r="T560" t="s">
        <v>307</v>
      </c>
      <c r="Y560" t="s">
        <v>1492</v>
      </c>
      <c r="Z560">
        <v>10</v>
      </c>
      <c r="AI560" s="12" t="str">
        <f t="shared" ref="AI560:AI579" si="228">IF(BF560="","",BF560)&amp;IF(BG560="","","|"&amp;BG560)&amp;IF(BH560="","","|"&amp;BH560)&amp;IF(BI560="","","|"&amp;BI560)&amp;IF(BJ560="","","|"&amp;BJ560)</f>
        <v>BOK:10</v>
      </c>
      <c r="AR560">
        <v>999</v>
      </c>
      <c r="AU560" s="4"/>
      <c r="AV560" s="4"/>
      <c r="AW560" s="4"/>
      <c r="AX560" s="4"/>
      <c r="AZ560" s="12" t="str">
        <f t="shared" ref="AZ560:AZ579" si="229">IF(BA560="","",BA560)&amp;IF(BB560="","","|"&amp;BB560)&amp;IF(BC560="","","|"&amp;BC560)&amp;IF(BD560="","","|"&amp;BD560)&amp;IF(BE560="","","|"&amp;BE560)</f>
        <v/>
      </c>
      <c r="BA560" s="12" t="str">
        <f t="shared" si="217"/>
        <v/>
      </c>
      <c r="BB560" s="12" t="str">
        <f t="shared" si="218"/>
        <v/>
      </c>
      <c r="BC560" s="12" t="str">
        <f t="shared" si="219"/>
        <v/>
      </c>
      <c r="BD560" s="12" t="str">
        <f t="shared" si="220"/>
        <v/>
      </c>
      <c r="BE560" s="12" t="str">
        <f t="shared" si="221"/>
        <v/>
      </c>
      <c r="BF560" s="12" t="str">
        <f>_xlfn.IFNA(VLOOKUP(Y560,对应表!$Z:$AA,2,FALSE)&amp;Z560,"")</f>
        <v>BOK:10</v>
      </c>
      <c r="BG560" s="12" t="str">
        <f>_xlfn.IFNA(VLOOKUP(AA560,对应表!$Z:$AA,2,FALSE)&amp;AB560,"")</f>
        <v/>
      </c>
      <c r="BH560" s="12" t="str">
        <f>_xlfn.IFNA(VLOOKUP(AC560,对应表!$Z:$AA,2,FALSE)&amp;AD560,"")</f>
        <v/>
      </c>
      <c r="BI560" s="12" t="str">
        <f>_xlfn.IFNA(VLOOKUP(AE560,对应表!$Z:$AA,2,FALSE)&amp;AF560,"")</f>
        <v/>
      </c>
      <c r="BJ560" s="12" t="str">
        <f>_xlfn.IFNA(VLOOKUP(AG560,对应表!$Z:$AA,2,FALSE)&amp;AH560,"")</f>
        <v/>
      </c>
      <c r="BL560">
        <f t="shared" si="215"/>
        <v>10</v>
      </c>
      <c r="BM560" t="str">
        <f t="shared" si="216"/>
        <v/>
      </c>
    </row>
    <row r="561" spans="11:65" x14ac:dyDescent="0.15">
      <c r="K561" t="str">
        <f t="shared" si="227"/>
        <v>被动格挡lv2</v>
      </c>
      <c r="L561" s="6" t="str">
        <f>Q561&amp;":"&amp;M561&amp;":"&amp;VLOOKUP(N561,对应表!B:C,2,FALSE)&amp;":"&amp;IF(buff!O561="",0,O561)</f>
        <v>20422:100:1:0</v>
      </c>
      <c r="M561">
        <v>100</v>
      </c>
      <c r="N561" s="1" t="s">
        <v>306</v>
      </c>
      <c r="O561">
        <v>0</v>
      </c>
      <c r="Q561">
        <v>20422</v>
      </c>
      <c r="R561" s="4" t="s">
        <v>1473</v>
      </c>
      <c r="S561" s="4" t="str">
        <f t="shared" si="211"/>
        <v>被动格挡lv2</v>
      </c>
      <c r="T561" t="s">
        <v>307</v>
      </c>
      <c r="Y561" t="s">
        <v>1492</v>
      </c>
      <c r="Z561">
        <v>11</v>
      </c>
      <c r="AI561" s="12" t="str">
        <f t="shared" si="228"/>
        <v>BOK:11</v>
      </c>
      <c r="AR561">
        <v>999</v>
      </c>
      <c r="AU561" s="4"/>
      <c r="AV561" s="4"/>
      <c r="AW561" s="4"/>
      <c r="AX561" s="4"/>
      <c r="AZ561" s="12" t="str">
        <f t="shared" si="229"/>
        <v/>
      </c>
      <c r="BA561" s="12" t="str">
        <f t="shared" si="217"/>
        <v/>
      </c>
      <c r="BB561" s="12" t="str">
        <f t="shared" si="218"/>
        <v/>
      </c>
      <c r="BC561" s="12" t="str">
        <f t="shared" si="219"/>
        <v/>
      </c>
      <c r="BD561" s="12" t="str">
        <f t="shared" si="220"/>
        <v/>
      </c>
      <c r="BE561" s="12" t="str">
        <f t="shared" si="221"/>
        <v/>
      </c>
      <c r="BF561" s="12" t="str">
        <f>_xlfn.IFNA(VLOOKUP(Y561,对应表!$Z:$AA,2,FALSE)&amp;Z561,"")</f>
        <v>BOK:11</v>
      </c>
      <c r="BG561" s="12" t="str">
        <f>_xlfn.IFNA(VLOOKUP(AA561,对应表!$Z:$AA,2,FALSE)&amp;AB561,"")</f>
        <v/>
      </c>
      <c r="BH561" s="12" t="str">
        <f>_xlfn.IFNA(VLOOKUP(AC561,对应表!$Z:$AA,2,FALSE)&amp;AD561,"")</f>
        <v/>
      </c>
      <c r="BI561" s="12" t="str">
        <f>_xlfn.IFNA(VLOOKUP(AE561,对应表!$Z:$AA,2,FALSE)&amp;AF561,"")</f>
        <v/>
      </c>
      <c r="BJ561" s="12" t="str">
        <f>_xlfn.IFNA(VLOOKUP(AG561,对应表!$Z:$AA,2,FALSE)&amp;AH561,"")</f>
        <v/>
      </c>
      <c r="BL561">
        <f t="shared" si="215"/>
        <v>11</v>
      </c>
      <c r="BM561" t="str">
        <f t="shared" si="216"/>
        <v/>
      </c>
    </row>
    <row r="562" spans="11:65" x14ac:dyDescent="0.15">
      <c r="K562" t="str">
        <f t="shared" si="227"/>
        <v>被动格挡lv3</v>
      </c>
      <c r="L562" s="6" t="str">
        <f>Q562&amp;":"&amp;M562&amp;":"&amp;VLOOKUP(N562,对应表!B:C,2,FALSE)&amp;":"&amp;IF(buff!O562="",0,O562)</f>
        <v>20423:100:1:0</v>
      </c>
      <c r="M562">
        <v>100</v>
      </c>
      <c r="N562" s="1" t="s">
        <v>306</v>
      </c>
      <c r="O562">
        <v>0</v>
      </c>
      <c r="Q562">
        <v>20423</v>
      </c>
      <c r="R562" s="4" t="s">
        <v>1474</v>
      </c>
      <c r="S562" s="4" t="str">
        <f t="shared" si="211"/>
        <v>被动格挡lv3</v>
      </c>
      <c r="T562" t="s">
        <v>307</v>
      </c>
      <c r="Y562" t="s">
        <v>1492</v>
      </c>
      <c r="Z562">
        <v>12</v>
      </c>
      <c r="AI562" s="12" t="str">
        <f t="shared" si="228"/>
        <v>BOK:12</v>
      </c>
      <c r="AR562">
        <v>999</v>
      </c>
      <c r="AU562" s="4"/>
      <c r="AV562" s="4"/>
      <c r="AW562" s="4"/>
      <c r="AX562" s="4"/>
      <c r="AZ562" s="12" t="str">
        <f t="shared" si="229"/>
        <v/>
      </c>
      <c r="BA562" s="12" t="str">
        <f t="shared" si="217"/>
        <v/>
      </c>
      <c r="BB562" s="12" t="str">
        <f t="shared" si="218"/>
        <v/>
      </c>
      <c r="BC562" s="12" t="str">
        <f t="shared" si="219"/>
        <v/>
      </c>
      <c r="BD562" s="12" t="str">
        <f t="shared" si="220"/>
        <v/>
      </c>
      <c r="BE562" s="12" t="str">
        <f t="shared" si="221"/>
        <v/>
      </c>
      <c r="BF562" s="12" t="str">
        <f>_xlfn.IFNA(VLOOKUP(Y562,对应表!$Z:$AA,2,FALSE)&amp;Z562,"")</f>
        <v>BOK:12</v>
      </c>
      <c r="BG562" s="12" t="str">
        <f>_xlfn.IFNA(VLOOKUP(AA562,对应表!$Z:$AA,2,FALSE)&amp;AB562,"")</f>
        <v/>
      </c>
      <c r="BH562" s="12" t="str">
        <f>_xlfn.IFNA(VLOOKUP(AC562,对应表!$Z:$AA,2,FALSE)&amp;AD562,"")</f>
        <v/>
      </c>
      <c r="BI562" s="12" t="str">
        <f>_xlfn.IFNA(VLOOKUP(AE562,对应表!$Z:$AA,2,FALSE)&amp;AF562,"")</f>
        <v/>
      </c>
      <c r="BJ562" s="12" t="str">
        <f>_xlfn.IFNA(VLOOKUP(AG562,对应表!$Z:$AA,2,FALSE)&amp;AH562,"")</f>
        <v/>
      </c>
      <c r="BL562">
        <f t="shared" si="215"/>
        <v>12</v>
      </c>
      <c r="BM562" t="str">
        <f t="shared" si="216"/>
        <v/>
      </c>
    </row>
    <row r="563" spans="11:65" x14ac:dyDescent="0.15">
      <c r="K563" t="str">
        <f t="shared" si="227"/>
        <v>被动格挡lv4</v>
      </c>
      <c r="L563" s="6" t="str">
        <f>Q563&amp;":"&amp;M563&amp;":"&amp;VLOOKUP(N563,对应表!B:C,2,FALSE)&amp;":"&amp;IF(buff!O563="",0,O563)</f>
        <v>20424:100:1:0</v>
      </c>
      <c r="M563">
        <v>100</v>
      </c>
      <c r="N563" s="1" t="s">
        <v>306</v>
      </c>
      <c r="O563">
        <v>0</v>
      </c>
      <c r="Q563">
        <v>20424</v>
      </c>
      <c r="R563" s="4" t="s">
        <v>1475</v>
      </c>
      <c r="S563" s="4" t="str">
        <f t="shared" si="211"/>
        <v>被动格挡lv4</v>
      </c>
      <c r="T563" t="s">
        <v>307</v>
      </c>
      <c r="Y563" t="s">
        <v>1492</v>
      </c>
      <c r="Z563">
        <v>13</v>
      </c>
      <c r="AI563" s="12" t="str">
        <f t="shared" si="228"/>
        <v>BOK:13</v>
      </c>
      <c r="AR563">
        <v>999</v>
      </c>
      <c r="AU563" s="4"/>
      <c r="AV563" s="4"/>
      <c r="AW563" s="4"/>
      <c r="AX563" s="4"/>
      <c r="AZ563" s="12" t="str">
        <f t="shared" si="229"/>
        <v/>
      </c>
      <c r="BA563" s="12" t="str">
        <f t="shared" si="217"/>
        <v/>
      </c>
      <c r="BB563" s="12" t="str">
        <f t="shared" si="218"/>
        <v/>
      </c>
      <c r="BC563" s="12" t="str">
        <f t="shared" si="219"/>
        <v/>
      </c>
      <c r="BD563" s="12" t="str">
        <f t="shared" si="220"/>
        <v/>
      </c>
      <c r="BE563" s="12" t="str">
        <f t="shared" si="221"/>
        <v/>
      </c>
      <c r="BF563" s="12" t="str">
        <f>_xlfn.IFNA(VLOOKUP(Y563,对应表!$Z:$AA,2,FALSE)&amp;Z563,"")</f>
        <v>BOK:13</v>
      </c>
      <c r="BG563" s="12" t="str">
        <f>_xlfn.IFNA(VLOOKUP(AA563,对应表!$Z:$AA,2,FALSE)&amp;AB563,"")</f>
        <v/>
      </c>
      <c r="BH563" s="12" t="str">
        <f>_xlfn.IFNA(VLOOKUP(AC563,对应表!$Z:$AA,2,FALSE)&amp;AD563,"")</f>
        <v/>
      </c>
      <c r="BI563" s="12" t="str">
        <f>_xlfn.IFNA(VLOOKUP(AE563,对应表!$Z:$AA,2,FALSE)&amp;AF563,"")</f>
        <v/>
      </c>
      <c r="BJ563" s="12" t="str">
        <f>_xlfn.IFNA(VLOOKUP(AG563,对应表!$Z:$AA,2,FALSE)&amp;AH563,"")</f>
        <v/>
      </c>
      <c r="BL563">
        <f t="shared" si="215"/>
        <v>13</v>
      </c>
      <c r="BM563" t="str">
        <f t="shared" si="216"/>
        <v/>
      </c>
    </row>
    <row r="564" spans="11:65" x14ac:dyDescent="0.15">
      <c r="K564" t="str">
        <f t="shared" si="227"/>
        <v>被动格挡lv5</v>
      </c>
      <c r="L564" s="6" t="str">
        <f>Q564&amp;":"&amp;M564&amp;":"&amp;VLOOKUP(N564,对应表!B:C,2,FALSE)&amp;":"&amp;IF(buff!O564="",0,O564)</f>
        <v>20425:100:1:0</v>
      </c>
      <c r="M564">
        <v>100</v>
      </c>
      <c r="N564" s="1" t="s">
        <v>306</v>
      </c>
      <c r="O564">
        <v>0</v>
      </c>
      <c r="Q564">
        <v>20425</v>
      </c>
      <c r="R564" s="4" t="s">
        <v>1476</v>
      </c>
      <c r="S564" s="4" t="str">
        <f t="shared" si="211"/>
        <v>被动格挡lv5</v>
      </c>
      <c r="T564" t="s">
        <v>307</v>
      </c>
      <c r="Y564" t="s">
        <v>1492</v>
      </c>
      <c r="Z564">
        <v>14</v>
      </c>
      <c r="AI564" s="12" t="str">
        <f t="shared" si="228"/>
        <v>BOK:14</v>
      </c>
      <c r="AR564">
        <v>999</v>
      </c>
      <c r="AU564" s="4"/>
      <c r="AV564" s="4"/>
      <c r="AW564" s="4"/>
      <c r="AX564" s="4"/>
      <c r="AZ564" s="12" t="str">
        <f t="shared" si="229"/>
        <v/>
      </c>
      <c r="BA564" s="12" t="str">
        <f t="shared" si="217"/>
        <v/>
      </c>
      <c r="BB564" s="12" t="str">
        <f t="shared" si="218"/>
        <v/>
      </c>
      <c r="BC564" s="12" t="str">
        <f t="shared" si="219"/>
        <v/>
      </c>
      <c r="BD564" s="12" t="str">
        <f t="shared" si="220"/>
        <v/>
      </c>
      <c r="BE564" s="12" t="str">
        <f t="shared" si="221"/>
        <v/>
      </c>
      <c r="BF564" s="12" t="str">
        <f>_xlfn.IFNA(VLOOKUP(Y564,对应表!$Z:$AA,2,FALSE)&amp;Z564,"")</f>
        <v>BOK:14</v>
      </c>
      <c r="BG564" s="12" t="str">
        <f>_xlfn.IFNA(VLOOKUP(AA564,对应表!$Z:$AA,2,FALSE)&amp;AB564,"")</f>
        <v/>
      </c>
      <c r="BH564" s="12" t="str">
        <f>_xlfn.IFNA(VLOOKUP(AC564,对应表!$Z:$AA,2,FALSE)&amp;AD564,"")</f>
        <v/>
      </c>
      <c r="BI564" s="12" t="str">
        <f>_xlfn.IFNA(VLOOKUP(AE564,对应表!$Z:$AA,2,FALSE)&amp;AF564,"")</f>
        <v/>
      </c>
      <c r="BJ564" s="12" t="str">
        <f>_xlfn.IFNA(VLOOKUP(AG564,对应表!$Z:$AA,2,FALSE)&amp;AH564,"")</f>
        <v/>
      </c>
      <c r="BL564">
        <f t="shared" si="215"/>
        <v>14</v>
      </c>
      <c r="BM564" t="str">
        <f t="shared" si="216"/>
        <v/>
      </c>
    </row>
    <row r="565" spans="11:65" x14ac:dyDescent="0.15">
      <c r="K565" t="str">
        <f t="shared" si="227"/>
        <v>被动格挡lv6</v>
      </c>
      <c r="L565" s="6" t="str">
        <f>Q565&amp;":"&amp;M565&amp;":"&amp;VLOOKUP(N565,对应表!B:C,2,FALSE)&amp;":"&amp;IF(buff!O565="",0,O565)</f>
        <v>20426:100:1:0</v>
      </c>
      <c r="M565">
        <v>100</v>
      </c>
      <c r="N565" s="1" t="s">
        <v>306</v>
      </c>
      <c r="O565">
        <v>0</v>
      </c>
      <c r="Q565">
        <v>20426</v>
      </c>
      <c r="R565" s="4" t="s">
        <v>1477</v>
      </c>
      <c r="S565" s="4" t="str">
        <f t="shared" si="211"/>
        <v>被动格挡lv6</v>
      </c>
      <c r="T565" t="s">
        <v>307</v>
      </c>
      <c r="Y565" t="s">
        <v>1492</v>
      </c>
      <c r="Z565">
        <v>15</v>
      </c>
      <c r="AI565" s="12" t="str">
        <f t="shared" si="228"/>
        <v>BOK:15</v>
      </c>
      <c r="AR565">
        <v>999</v>
      </c>
      <c r="AU565" s="4"/>
      <c r="AV565" s="4"/>
      <c r="AW565" s="4"/>
      <c r="AX565" s="4"/>
      <c r="AZ565" s="12" t="str">
        <f t="shared" si="229"/>
        <v/>
      </c>
      <c r="BA565" s="12" t="str">
        <f t="shared" si="217"/>
        <v/>
      </c>
      <c r="BB565" s="12" t="str">
        <f t="shared" si="218"/>
        <v/>
      </c>
      <c r="BC565" s="12" t="str">
        <f t="shared" si="219"/>
        <v/>
      </c>
      <c r="BD565" s="12" t="str">
        <f t="shared" si="220"/>
        <v/>
      </c>
      <c r="BE565" s="12" t="str">
        <f t="shared" si="221"/>
        <v/>
      </c>
      <c r="BF565" s="12" t="str">
        <f>_xlfn.IFNA(VLOOKUP(Y565,对应表!$Z:$AA,2,FALSE)&amp;Z565,"")</f>
        <v>BOK:15</v>
      </c>
      <c r="BG565" s="12" t="str">
        <f>_xlfn.IFNA(VLOOKUP(AA565,对应表!$Z:$AA,2,FALSE)&amp;AB565,"")</f>
        <v/>
      </c>
      <c r="BH565" s="12" t="str">
        <f>_xlfn.IFNA(VLOOKUP(AC565,对应表!$Z:$AA,2,FALSE)&amp;AD565,"")</f>
        <v/>
      </c>
      <c r="BI565" s="12" t="str">
        <f>_xlfn.IFNA(VLOOKUP(AE565,对应表!$Z:$AA,2,FALSE)&amp;AF565,"")</f>
        <v/>
      </c>
      <c r="BJ565" s="12" t="str">
        <f>_xlfn.IFNA(VLOOKUP(AG565,对应表!$Z:$AA,2,FALSE)&amp;AH565,"")</f>
        <v/>
      </c>
      <c r="BL565">
        <f t="shared" si="215"/>
        <v>15</v>
      </c>
      <c r="BM565" t="str">
        <f t="shared" si="216"/>
        <v/>
      </c>
    </row>
    <row r="566" spans="11:65" x14ac:dyDescent="0.15">
      <c r="K566" t="str">
        <f t="shared" si="227"/>
        <v>被动格挡lv7</v>
      </c>
      <c r="L566" s="6" t="str">
        <f>Q566&amp;":"&amp;M566&amp;":"&amp;VLOOKUP(N566,对应表!B:C,2,FALSE)&amp;":"&amp;IF(buff!O566="",0,O566)</f>
        <v>20427:100:1:0</v>
      </c>
      <c r="M566">
        <v>100</v>
      </c>
      <c r="N566" s="1" t="s">
        <v>306</v>
      </c>
      <c r="O566">
        <v>0</v>
      </c>
      <c r="Q566">
        <v>20427</v>
      </c>
      <c r="R566" s="4" t="s">
        <v>1478</v>
      </c>
      <c r="S566" s="4" t="str">
        <f t="shared" si="211"/>
        <v>被动格挡lv7</v>
      </c>
      <c r="T566" t="s">
        <v>307</v>
      </c>
      <c r="Y566" t="s">
        <v>1492</v>
      </c>
      <c r="Z566">
        <v>16</v>
      </c>
      <c r="AI566" s="12" t="str">
        <f t="shared" si="228"/>
        <v>BOK:16</v>
      </c>
      <c r="AR566">
        <v>999</v>
      </c>
      <c r="AU566" s="4"/>
      <c r="AV566" s="4"/>
      <c r="AW566" s="4"/>
      <c r="AX566" s="4"/>
      <c r="AZ566" s="12" t="str">
        <f t="shared" si="229"/>
        <v/>
      </c>
      <c r="BA566" s="12" t="str">
        <f t="shared" si="217"/>
        <v/>
      </c>
      <c r="BB566" s="12" t="str">
        <f t="shared" si="218"/>
        <v/>
      </c>
      <c r="BC566" s="12" t="str">
        <f t="shared" si="219"/>
        <v/>
      </c>
      <c r="BD566" s="12" t="str">
        <f t="shared" si="220"/>
        <v/>
      </c>
      <c r="BE566" s="12" t="str">
        <f t="shared" si="221"/>
        <v/>
      </c>
      <c r="BF566" s="12" t="str">
        <f>_xlfn.IFNA(VLOOKUP(Y566,对应表!$Z:$AA,2,FALSE)&amp;Z566,"")</f>
        <v>BOK:16</v>
      </c>
      <c r="BG566" s="12" t="str">
        <f>_xlfn.IFNA(VLOOKUP(AA566,对应表!$Z:$AA,2,FALSE)&amp;AB566,"")</f>
        <v/>
      </c>
      <c r="BH566" s="12" t="str">
        <f>_xlfn.IFNA(VLOOKUP(AC566,对应表!$Z:$AA,2,FALSE)&amp;AD566,"")</f>
        <v/>
      </c>
      <c r="BI566" s="12" t="str">
        <f>_xlfn.IFNA(VLOOKUP(AE566,对应表!$Z:$AA,2,FALSE)&amp;AF566,"")</f>
        <v/>
      </c>
      <c r="BJ566" s="12" t="str">
        <f>_xlfn.IFNA(VLOOKUP(AG566,对应表!$Z:$AA,2,FALSE)&amp;AH566,"")</f>
        <v/>
      </c>
      <c r="BL566">
        <f t="shared" si="215"/>
        <v>16</v>
      </c>
      <c r="BM566" t="str">
        <f t="shared" si="216"/>
        <v/>
      </c>
    </row>
    <row r="567" spans="11:65" x14ac:dyDescent="0.15">
      <c r="K567" t="str">
        <f t="shared" si="227"/>
        <v>被动格挡lv8</v>
      </c>
      <c r="L567" s="6" t="str">
        <f>Q567&amp;":"&amp;M567&amp;":"&amp;VLOOKUP(N567,对应表!B:C,2,FALSE)&amp;":"&amp;IF(buff!O567="",0,O567)</f>
        <v>20428:100:1:0</v>
      </c>
      <c r="M567">
        <v>100</v>
      </c>
      <c r="N567" s="1" t="s">
        <v>306</v>
      </c>
      <c r="O567">
        <v>0</v>
      </c>
      <c r="Q567">
        <v>20428</v>
      </c>
      <c r="R567" s="4" t="s">
        <v>1479</v>
      </c>
      <c r="S567" s="4" t="str">
        <f t="shared" si="211"/>
        <v>被动格挡lv8</v>
      </c>
      <c r="T567" t="s">
        <v>307</v>
      </c>
      <c r="Y567" t="s">
        <v>1492</v>
      </c>
      <c r="Z567">
        <v>17</v>
      </c>
      <c r="AI567" s="12" t="str">
        <f t="shared" si="228"/>
        <v>BOK:17</v>
      </c>
      <c r="AR567">
        <v>999</v>
      </c>
      <c r="AU567" s="4"/>
      <c r="AV567" s="4"/>
      <c r="AW567" s="4"/>
      <c r="AX567" s="4"/>
      <c r="AZ567" s="12" t="str">
        <f t="shared" si="229"/>
        <v/>
      </c>
      <c r="BA567" s="12" t="str">
        <f t="shared" si="217"/>
        <v/>
      </c>
      <c r="BB567" s="12" t="str">
        <f t="shared" si="218"/>
        <v/>
      </c>
      <c r="BC567" s="12" t="str">
        <f t="shared" si="219"/>
        <v/>
      </c>
      <c r="BD567" s="12" t="str">
        <f t="shared" si="220"/>
        <v/>
      </c>
      <c r="BE567" s="12" t="str">
        <f t="shared" si="221"/>
        <v/>
      </c>
      <c r="BF567" s="12" t="str">
        <f>_xlfn.IFNA(VLOOKUP(Y567,对应表!$Z:$AA,2,FALSE)&amp;Z567,"")</f>
        <v>BOK:17</v>
      </c>
      <c r="BG567" s="12" t="str">
        <f>_xlfn.IFNA(VLOOKUP(AA567,对应表!$Z:$AA,2,FALSE)&amp;AB567,"")</f>
        <v/>
      </c>
      <c r="BH567" s="12" t="str">
        <f>_xlfn.IFNA(VLOOKUP(AC567,对应表!$Z:$AA,2,FALSE)&amp;AD567,"")</f>
        <v/>
      </c>
      <c r="BI567" s="12" t="str">
        <f>_xlfn.IFNA(VLOOKUP(AE567,对应表!$Z:$AA,2,FALSE)&amp;AF567,"")</f>
        <v/>
      </c>
      <c r="BJ567" s="12" t="str">
        <f>_xlfn.IFNA(VLOOKUP(AG567,对应表!$Z:$AA,2,FALSE)&amp;AH567,"")</f>
        <v/>
      </c>
      <c r="BL567">
        <f t="shared" si="215"/>
        <v>17</v>
      </c>
      <c r="BM567" t="str">
        <f t="shared" si="216"/>
        <v/>
      </c>
    </row>
    <row r="568" spans="11:65" x14ac:dyDescent="0.15">
      <c r="K568" t="str">
        <f t="shared" si="227"/>
        <v>被动格挡lv9</v>
      </c>
      <c r="L568" s="6" t="str">
        <f>Q568&amp;":"&amp;M568&amp;":"&amp;VLOOKUP(N568,对应表!B:C,2,FALSE)&amp;":"&amp;IF(buff!O568="",0,O568)</f>
        <v>20429:100:1:0</v>
      </c>
      <c r="M568">
        <v>100</v>
      </c>
      <c r="N568" s="1" t="s">
        <v>306</v>
      </c>
      <c r="O568">
        <v>0</v>
      </c>
      <c r="Q568">
        <v>20429</v>
      </c>
      <c r="R568" s="4" t="s">
        <v>1480</v>
      </c>
      <c r="S568" s="4" t="str">
        <f t="shared" si="211"/>
        <v>被动格挡lv9</v>
      </c>
      <c r="T568" t="s">
        <v>307</v>
      </c>
      <c r="Y568" t="s">
        <v>1492</v>
      </c>
      <c r="Z568">
        <v>18</v>
      </c>
      <c r="AI568" s="12" t="str">
        <f t="shared" si="228"/>
        <v>BOK:18</v>
      </c>
      <c r="AR568">
        <v>999</v>
      </c>
      <c r="AU568" s="4"/>
      <c r="AV568" s="4"/>
      <c r="AW568" s="4"/>
      <c r="AX568" s="4"/>
      <c r="AZ568" s="12" t="str">
        <f t="shared" si="229"/>
        <v/>
      </c>
      <c r="BA568" s="12" t="str">
        <f t="shared" si="217"/>
        <v/>
      </c>
      <c r="BB568" s="12" t="str">
        <f t="shared" si="218"/>
        <v/>
      </c>
      <c r="BC568" s="12" t="str">
        <f t="shared" si="219"/>
        <v/>
      </c>
      <c r="BD568" s="12" t="str">
        <f t="shared" si="220"/>
        <v/>
      </c>
      <c r="BE568" s="12" t="str">
        <f t="shared" si="221"/>
        <v/>
      </c>
      <c r="BF568" s="12" t="str">
        <f>_xlfn.IFNA(VLOOKUP(Y568,对应表!$Z:$AA,2,FALSE)&amp;Z568,"")</f>
        <v>BOK:18</v>
      </c>
      <c r="BG568" s="12" t="str">
        <f>_xlfn.IFNA(VLOOKUP(AA568,对应表!$Z:$AA,2,FALSE)&amp;AB568,"")</f>
        <v/>
      </c>
      <c r="BH568" s="12" t="str">
        <f>_xlfn.IFNA(VLOOKUP(AC568,对应表!$Z:$AA,2,FALSE)&amp;AD568,"")</f>
        <v/>
      </c>
      <c r="BI568" s="12" t="str">
        <f>_xlfn.IFNA(VLOOKUP(AE568,对应表!$Z:$AA,2,FALSE)&amp;AF568,"")</f>
        <v/>
      </c>
      <c r="BJ568" s="12" t="str">
        <f>_xlfn.IFNA(VLOOKUP(AG568,对应表!$Z:$AA,2,FALSE)&amp;AH568,"")</f>
        <v/>
      </c>
      <c r="BL568">
        <f t="shared" si="215"/>
        <v>18</v>
      </c>
      <c r="BM568" t="str">
        <f t="shared" si="216"/>
        <v/>
      </c>
    </row>
    <row r="569" spans="11:65" x14ac:dyDescent="0.15">
      <c r="K569" t="str">
        <f t="shared" si="227"/>
        <v>被动格挡lv10</v>
      </c>
      <c r="L569" s="6" t="str">
        <f>Q569&amp;":"&amp;M569&amp;":"&amp;VLOOKUP(N569,对应表!B:C,2,FALSE)&amp;":"&amp;IF(buff!O569="",0,O569)</f>
        <v>20430:100:1:0</v>
      </c>
      <c r="M569">
        <v>100</v>
      </c>
      <c r="N569" s="1" t="s">
        <v>306</v>
      </c>
      <c r="O569">
        <v>0</v>
      </c>
      <c r="Q569">
        <v>20430</v>
      </c>
      <c r="R569" s="4" t="s">
        <v>1481</v>
      </c>
      <c r="S569" s="4" t="str">
        <f t="shared" si="211"/>
        <v>被动格挡lv10</v>
      </c>
      <c r="T569" t="s">
        <v>307</v>
      </c>
      <c r="Y569" t="s">
        <v>1492</v>
      </c>
      <c r="Z569">
        <v>19</v>
      </c>
      <c r="AI569" s="12" t="str">
        <f t="shared" si="228"/>
        <v>BOK:19</v>
      </c>
      <c r="AR569">
        <v>999</v>
      </c>
      <c r="AU569" s="4"/>
      <c r="AV569" s="4"/>
      <c r="AW569" s="4"/>
      <c r="AX569" s="4"/>
      <c r="AZ569" s="12" t="str">
        <f t="shared" si="229"/>
        <v/>
      </c>
      <c r="BA569" s="12" t="str">
        <f t="shared" si="217"/>
        <v/>
      </c>
      <c r="BB569" s="12" t="str">
        <f t="shared" si="218"/>
        <v/>
      </c>
      <c r="BC569" s="12" t="str">
        <f t="shared" si="219"/>
        <v/>
      </c>
      <c r="BD569" s="12" t="str">
        <f t="shared" si="220"/>
        <v/>
      </c>
      <c r="BE569" s="12" t="str">
        <f t="shared" si="221"/>
        <v/>
      </c>
      <c r="BF569" s="12" t="str">
        <f>_xlfn.IFNA(VLOOKUP(Y569,对应表!$Z:$AA,2,FALSE)&amp;Z569,"")</f>
        <v>BOK:19</v>
      </c>
      <c r="BG569" s="12" t="str">
        <f>_xlfn.IFNA(VLOOKUP(AA569,对应表!$Z:$AA,2,FALSE)&amp;AB569,"")</f>
        <v/>
      </c>
      <c r="BH569" s="12" t="str">
        <f>_xlfn.IFNA(VLOOKUP(AC569,对应表!$Z:$AA,2,FALSE)&amp;AD569,"")</f>
        <v/>
      </c>
      <c r="BI569" s="12" t="str">
        <f>_xlfn.IFNA(VLOOKUP(AE569,对应表!$Z:$AA,2,FALSE)&amp;AF569,"")</f>
        <v/>
      </c>
      <c r="BJ569" s="12" t="str">
        <f>_xlfn.IFNA(VLOOKUP(AG569,对应表!$Z:$AA,2,FALSE)&amp;AH569,"")</f>
        <v/>
      </c>
      <c r="BL569">
        <f t="shared" si="215"/>
        <v>19</v>
      </c>
      <c r="BM569" t="str">
        <f t="shared" si="216"/>
        <v/>
      </c>
    </row>
    <row r="570" spans="11:65" x14ac:dyDescent="0.15">
      <c r="K570" t="str">
        <f t="shared" si="227"/>
        <v>被动格挡lv11</v>
      </c>
      <c r="L570" s="6" t="str">
        <f>Q570&amp;":"&amp;M570&amp;":"&amp;VLOOKUP(N570,对应表!B:C,2,FALSE)&amp;":"&amp;IF(buff!O570="",0,O570)</f>
        <v>20431:100:1:0</v>
      </c>
      <c r="M570">
        <v>100</v>
      </c>
      <c r="N570" s="1" t="s">
        <v>306</v>
      </c>
      <c r="O570">
        <v>0</v>
      </c>
      <c r="Q570">
        <v>20431</v>
      </c>
      <c r="R570" s="4" t="s">
        <v>1482</v>
      </c>
      <c r="S570" s="4" t="str">
        <f t="shared" si="211"/>
        <v>被动格挡lv11</v>
      </c>
      <c r="T570" t="s">
        <v>307</v>
      </c>
      <c r="Y570" t="s">
        <v>1492</v>
      </c>
      <c r="Z570">
        <v>20</v>
      </c>
      <c r="AI570" s="12" t="str">
        <f t="shared" si="228"/>
        <v>BOK:20</v>
      </c>
      <c r="AR570">
        <v>999</v>
      </c>
      <c r="AU570" s="4"/>
      <c r="AV570" s="4"/>
      <c r="AW570" s="4"/>
      <c r="AX570" s="4"/>
      <c r="AZ570" s="12" t="str">
        <f t="shared" si="229"/>
        <v/>
      </c>
      <c r="BA570" s="12" t="str">
        <f t="shared" si="217"/>
        <v/>
      </c>
      <c r="BB570" s="12" t="str">
        <f t="shared" si="218"/>
        <v/>
      </c>
      <c r="BC570" s="12" t="str">
        <f t="shared" si="219"/>
        <v/>
      </c>
      <c r="BD570" s="12" t="str">
        <f t="shared" si="220"/>
        <v/>
      </c>
      <c r="BE570" s="12" t="str">
        <f t="shared" si="221"/>
        <v/>
      </c>
      <c r="BF570" s="12" t="str">
        <f>_xlfn.IFNA(VLOOKUP(Y570,对应表!$Z:$AA,2,FALSE)&amp;Z570,"")</f>
        <v>BOK:20</v>
      </c>
      <c r="BG570" s="12" t="str">
        <f>_xlfn.IFNA(VLOOKUP(AA570,对应表!$Z:$AA,2,FALSE)&amp;AB570,"")</f>
        <v/>
      </c>
      <c r="BH570" s="12" t="str">
        <f>_xlfn.IFNA(VLOOKUP(AC570,对应表!$Z:$AA,2,FALSE)&amp;AD570,"")</f>
        <v/>
      </c>
      <c r="BI570" s="12" t="str">
        <f>_xlfn.IFNA(VLOOKUP(AE570,对应表!$Z:$AA,2,FALSE)&amp;AF570,"")</f>
        <v/>
      </c>
      <c r="BJ570" s="12" t="str">
        <f>_xlfn.IFNA(VLOOKUP(AG570,对应表!$Z:$AA,2,FALSE)&amp;AH570,"")</f>
        <v/>
      </c>
      <c r="BL570">
        <f t="shared" si="215"/>
        <v>20</v>
      </c>
      <c r="BM570" t="str">
        <f t="shared" si="216"/>
        <v/>
      </c>
    </row>
    <row r="571" spans="11:65" x14ac:dyDescent="0.15">
      <c r="K571" t="str">
        <f t="shared" si="227"/>
        <v>被动格挡lv12</v>
      </c>
      <c r="L571" s="6" t="str">
        <f>Q571&amp;":"&amp;M571&amp;":"&amp;VLOOKUP(N571,对应表!B:C,2,FALSE)&amp;":"&amp;IF(buff!O571="",0,O571)</f>
        <v>20432:100:1:0</v>
      </c>
      <c r="M571">
        <v>100</v>
      </c>
      <c r="N571" s="1" t="s">
        <v>306</v>
      </c>
      <c r="O571">
        <v>0</v>
      </c>
      <c r="Q571">
        <v>20432</v>
      </c>
      <c r="R571" s="4" t="s">
        <v>1483</v>
      </c>
      <c r="S571" s="4" t="str">
        <f t="shared" si="211"/>
        <v>被动格挡lv12</v>
      </c>
      <c r="T571" t="s">
        <v>307</v>
      </c>
      <c r="Y571" t="s">
        <v>1492</v>
      </c>
      <c r="Z571">
        <v>21</v>
      </c>
      <c r="AI571" s="12" t="str">
        <f t="shared" si="228"/>
        <v>BOK:21</v>
      </c>
      <c r="AR571">
        <v>999</v>
      </c>
      <c r="AU571" s="4"/>
      <c r="AV571" s="4"/>
      <c r="AW571" s="4"/>
      <c r="AX571" s="4"/>
      <c r="AZ571" s="12" t="str">
        <f t="shared" si="229"/>
        <v/>
      </c>
      <c r="BA571" s="12" t="str">
        <f t="shared" si="217"/>
        <v/>
      </c>
      <c r="BB571" s="12" t="str">
        <f t="shared" si="218"/>
        <v/>
      </c>
      <c r="BC571" s="12" t="str">
        <f t="shared" si="219"/>
        <v/>
      </c>
      <c r="BD571" s="12" t="str">
        <f t="shared" si="220"/>
        <v/>
      </c>
      <c r="BE571" s="12" t="str">
        <f t="shared" si="221"/>
        <v/>
      </c>
      <c r="BF571" s="12" t="str">
        <f>_xlfn.IFNA(VLOOKUP(Y571,对应表!$Z:$AA,2,FALSE)&amp;Z571,"")</f>
        <v>BOK:21</v>
      </c>
      <c r="BG571" s="12" t="str">
        <f>_xlfn.IFNA(VLOOKUP(AA571,对应表!$Z:$AA,2,FALSE)&amp;AB571,"")</f>
        <v/>
      </c>
      <c r="BH571" s="12" t="str">
        <f>_xlfn.IFNA(VLOOKUP(AC571,对应表!$Z:$AA,2,FALSE)&amp;AD571,"")</f>
        <v/>
      </c>
      <c r="BI571" s="12" t="str">
        <f>_xlfn.IFNA(VLOOKUP(AE571,对应表!$Z:$AA,2,FALSE)&amp;AF571,"")</f>
        <v/>
      </c>
      <c r="BJ571" s="12" t="str">
        <f>_xlfn.IFNA(VLOOKUP(AG571,对应表!$Z:$AA,2,FALSE)&amp;AH571,"")</f>
        <v/>
      </c>
      <c r="BL571">
        <f t="shared" si="215"/>
        <v>21</v>
      </c>
      <c r="BM571" t="str">
        <f t="shared" si="216"/>
        <v/>
      </c>
    </row>
    <row r="572" spans="11:65" x14ac:dyDescent="0.15">
      <c r="K572" t="str">
        <f t="shared" si="227"/>
        <v>被动格挡lv13</v>
      </c>
      <c r="L572" s="6" t="str">
        <f>Q572&amp;":"&amp;M572&amp;":"&amp;VLOOKUP(N572,对应表!B:C,2,FALSE)&amp;":"&amp;IF(buff!O572="",0,O572)</f>
        <v>20433:100:1:0</v>
      </c>
      <c r="M572">
        <v>100</v>
      </c>
      <c r="N572" s="1" t="s">
        <v>306</v>
      </c>
      <c r="O572">
        <v>0</v>
      </c>
      <c r="Q572">
        <v>20433</v>
      </c>
      <c r="R572" s="4" t="s">
        <v>1484</v>
      </c>
      <c r="S572" s="4" t="str">
        <f t="shared" si="211"/>
        <v>被动格挡lv13</v>
      </c>
      <c r="T572" t="s">
        <v>307</v>
      </c>
      <c r="Y572" t="s">
        <v>1492</v>
      </c>
      <c r="Z572">
        <v>22</v>
      </c>
      <c r="AI572" s="12" t="str">
        <f t="shared" si="228"/>
        <v>BOK:22</v>
      </c>
      <c r="AR572">
        <v>999</v>
      </c>
      <c r="AU572" s="4"/>
      <c r="AV572" s="4"/>
      <c r="AW572" s="4"/>
      <c r="AX572" s="4"/>
      <c r="AZ572" s="12" t="str">
        <f t="shared" si="229"/>
        <v/>
      </c>
      <c r="BA572" s="12" t="str">
        <f t="shared" si="217"/>
        <v/>
      </c>
      <c r="BB572" s="12" t="str">
        <f t="shared" si="218"/>
        <v/>
      </c>
      <c r="BC572" s="12" t="str">
        <f t="shared" si="219"/>
        <v/>
      </c>
      <c r="BD572" s="12" t="str">
        <f t="shared" si="220"/>
        <v/>
      </c>
      <c r="BE572" s="12" t="str">
        <f t="shared" si="221"/>
        <v/>
      </c>
      <c r="BF572" s="12" t="str">
        <f>_xlfn.IFNA(VLOOKUP(Y572,对应表!$Z:$AA,2,FALSE)&amp;Z572,"")</f>
        <v>BOK:22</v>
      </c>
      <c r="BG572" s="12" t="str">
        <f>_xlfn.IFNA(VLOOKUP(AA572,对应表!$Z:$AA,2,FALSE)&amp;AB572,"")</f>
        <v/>
      </c>
      <c r="BH572" s="12" t="str">
        <f>_xlfn.IFNA(VLOOKUP(AC572,对应表!$Z:$AA,2,FALSE)&amp;AD572,"")</f>
        <v/>
      </c>
      <c r="BI572" s="12" t="str">
        <f>_xlfn.IFNA(VLOOKUP(AE572,对应表!$Z:$AA,2,FALSE)&amp;AF572,"")</f>
        <v/>
      </c>
      <c r="BJ572" s="12" t="str">
        <f>_xlfn.IFNA(VLOOKUP(AG572,对应表!$Z:$AA,2,FALSE)&amp;AH572,"")</f>
        <v/>
      </c>
      <c r="BL572">
        <f t="shared" si="215"/>
        <v>22</v>
      </c>
      <c r="BM572" t="str">
        <f t="shared" si="216"/>
        <v/>
      </c>
    </row>
    <row r="573" spans="11:65" x14ac:dyDescent="0.15">
      <c r="K573" t="str">
        <f t="shared" si="227"/>
        <v>被动格挡lv14</v>
      </c>
      <c r="L573" s="6" t="str">
        <f>Q573&amp;":"&amp;M573&amp;":"&amp;VLOOKUP(N573,对应表!B:C,2,FALSE)&amp;":"&amp;IF(buff!O573="",0,O573)</f>
        <v>20434:100:1:0</v>
      </c>
      <c r="M573">
        <v>100</v>
      </c>
      <c r="N573" s="1" t="s">
        <v>306</v>
      </c>
      <c r="O573">
        <v>0</v>
      </c>
      <c r="Q573">
        <v>20434</v>
      </c>
      <c r="R573" s="4" t="s">
        <v>1485</v>
      </c>
      <c r="S573" s="4" t="str">
        <f t="shared" si="211"/>
        <v>被动格挡lv14</v>
      </c>
      <c r="T573" t="s">
        <v>307</v>
      </c>
      <c r="Y573" t="s">
        <v>1492</v>
      </c>
      <c r="Z573">
        <v>23</v>
      </c>
      <c r="AI573" s="12" t="str">
        <f t="shared" si="228"/>
        <v>BOK:23</v>
      </c>
      <c r="AR573">
        <v>999</v>
      </c>
      <c r="AU573" s="4"/>
      <c r="AV573" s="4"/>
      <c r="AW573" s="4"/>
      <c r="AX573" s="4"/>
      <c r="AZ573" s="12" t="str">
        <f t="shared" si="229"/>
        <v/>
      </c>
      <c r="BA573" s="12" t="str">
        <f t="shared" si="217"/>
        <v/>
      </c>
      <c r="BB573" s="12" t="str">
        <f t="shared" si="218"/>
        <v/>
      </c>
      <c r="BC573" s="12" t="str">
        <f t="shared" si="219"/>
        <v/>
      </c>
      <c r="BD573" s="12" t="str">
        <f t="shared" si="220"/>
        <v/>
      </c>
      <c r="BE573" s="12" t="str">
        <f t="shared" si="221"/>
        <v/>
      </c>
      <c r="BF573" s="12" t="str">
        <f>_xlfn.IFNA(VLOOKUP(Y573,对应表!$Z:$AA,2,FALSE)&amp;Z573,"")</f>
        <v>BOK:23</v>
      </c>
      <c r="BG573" s="12" t="str">
        <f>_xlfn.IFNA(VLOOKUP(AA573,对应表!$Z:$AA,2,FALSE)&amp;AB573,"")</f>
        <v/>
      </c>
      <c r="BH573" s="12" t="str">
        <f>_xlfn.IFNA(VLOOKUP(AC573,对应表!$Z:$AA,2,FALSE)&amp;AD573,"")</f>
        <v/>
      </c>
      <c r="BI573" s="12" t="str">
        <f>_xlfn.IFNA(VLOOKUP(AE573,对应表!$Z:$AA,2,FALSE)&amp;AF573,"")</f>
        <v/>
      </c>
      <c r="BJ573" s="12" t="str">
        <f>_xlfn.IFNA(VLOOKUP(AG573,对应表!$Z:$AA,2,FALSE)&amp;AH573,"")</f>
        <v/>
      </c>
      <c r="BL573">
        <f t="shared" si="215"/>
        <v>23</v>
      </c>
      <c r="BM573" t="str">
        <f t="shared" si="216"/>
        <v/>
      </c>
    </row>
    <row r="574" spans="11:65" x14ac:dyDescent="0.15">
      <c r="K574" t="str">
        <f t="shared" si="227"/>
        <v>被动格挡lv15</v>
      </c>
      <c r="L574" s="6" t="str">
        <f>Q574&amp;":"&amp;M574&amp;":"&amp;VLOOKUP(N574,对应表!B:C,2,FALSE)&amp;":"&amp;IF(buff!O574="",0,O574)</f>
        <v>20435:100:1:0</v>
      </c>
      <c r="M574">
        <v>100</v>
      </c>
      <c r="N574" s="1" t="s">
        <v>306</v>
      </c>
      <c r="O574">
        <v>0</v>
      </c>
      <c r="Q574">
        <v>20435</v>
      </c>
      <c r="R574" s="4" t="s">
        <v>1486</v>
      </c>
      <c r="S574" s="4" t="str">
        <f t="shared" si="211"/>
        <v>被动格挡lv15</v>
      </c>
      <c r="T574" t="s">
        <v>307</v>
      </c>
      <c r="Y574" t="s">
        <v>1492</v>
      </c>
      <c r="Z574">
        <v>24</v>
      </c>
      <c r="AI574" s="12" t="str">
        <f t="shared" si="228"/>
        <v>BOK:24</v>
      </c>
      <c r="AR574">
        <v>999</v>
      </c>
      <c r="AU574" s="4"/>
      <c r="AV574" s="4"/>
      <c r="AW574" s="4"/>
      <c r="AX574" s="4"/>
      <c r="AZ574" s="12" t="str">
        <f t="shared" si="229"/>
        <v/>
      </c>
      <c r="BA574" s="12" t="str">
        <f t="shared" si="217"/>
        <v/>
      </c>
      <c r="BB574" s="12" t="str">
        <f t="shared" si="218"/>
        <v/>
      </c>
      <c r="BC574" s="12" t="str">
        <f t="shared" si="219"/>
        <v/>
      </c>
      <c r="BD574" s="12" t="str">
        <f t="shared" si="220"/>
        <v/>
      </c>
      <c r="BE574" s="12" t="str">
        <f t="shared" si="221"/>
        <v/>
      </c>
      <c r="BF574" s="12" t="str">
        <f>_xlfn.IFNA(VLOOKUP(Y574,对应表!$Z:$AA,2,FALSE)&amp;Z574,"")</f>
        <v>BOK:24</v>
      </c>
      <c r="BG574" s="12" t="str">
        <f>_xlfn.IFNA(VLOOKUP(AA574,对应表!$Z:$AA,2,FALSE)&amp;AB574,"")</f>
        <v/>
      </c>
      <c r="BH574" s="12" t="str">
        <f>_xlfn.IFNA(VLOOKUP(AC574,对应表!$Z:$AA,2,FALSE)&amp;AD574,"")</f>
        <v/>
      </c>
      <c r="BI574" s="12" t="str">
        <f>_xlfn.IFNA(VLOOKUP(AE574,对应表!$Z:$AA,2,FALSE)&amp;AF574,"")</f>
        <v/>
      </c>
      <c r="BJ574" s="12" t="str">
        <f>_xlfn.IFNA(VLOOKUP(AG574,对应表!$Z:$AA,2,FALSE)&amp;AH574,"")</f>
        <v/>
      </c>
      <c r="BL574">
        <f t="shared" si="215"/>
        <v>24</v>
      </c>
      <c r="BM574" t="str">
        <f t="shared" si="216"/>
        <v/>
      </c>
    </row>
    <row r="575" spans="11:65" x14ac:dyDescent="0.15">
      <c r="K575" t="str">
        <f t="shared" si="227"/>
        <v>被动格挡lv16</v>
      </c>
      <c r="L575" s="6" t="str">
        <f>Q575&amp;":"&amp;M575&amp;":"&amp;VLOOKUP(N575,对应表!B:C,2,FALSE)&amp;":"&amp;IF(buff!O575="",0,O575)</f>
        <v>20436:100:1:0</v>
      </c>
      <c r="M575">
        <v>100</v>
      </c>
      <c r="N575" s="1" t="s">
        <v>306</v>
      </c>
      <c r="O575">
        <v>0</v>
      </c>
      <c r="Q575">
        <v>20436</v>
      </c>
      <c r="R575" s="4" t="s">
        <v>1487</v>
      </c>
      <c r="S575" s="4" t="str">
        <f t="shared" si="211"/>
        <v>被动格挡lv16</v>
      </c>
      <c r="T575" t="s">
        <v>307</v>
      </c>
      <c r="Y575" t="s">
        <v>1492</v>
      </c>
      <c r="Z575">
        <v>25</v>
      </c>
      <c r="AI575" s="12" t="str">
        <f t="shared" si="228"/>
        <v>BOK:25</v>
      </c>
      <c r="AR575">
        <v>999</v>
      </c>
      <c r="AU575" s="4"/>
      <c r="AV575" s="4"/>
      <c r="AW575" s="4"/>
      <c r="AX575" s="4"/>
      <c r="AZ575" s="12" t="str">
        <f t="shared" si="229"/>
        <v/>
      </c>
      <c r="BA575" s="12" t="str">
        <f t="shared" si="217"/>
        <v/>
      </c>
      <c r="BB575" s="12" t="str">
        <f t="shared" si="218"/>
        <v/>
      </c>
      <c r="BC575" s="12" t="str">
        <f t="shared" si="219"/>
        <v/>
      </c>
      <c r="BD575" s="12" t="str">
        <f t="shared" si="220"/>
        <v/>
      </c>
      <c r="BE575" s="12" t="str">
        <f t="shared" si="221"/>
        <v/>
      </c>
      <c r="BF575" s="12" t="str">
        <f>_xlfn.IFNA(VLOOKUP(Y575,对应表!$Z:$AA,2,FALSE)&amp;Z575,"")</f>
        <v>BOK:25</v>
      </c>
      <c r="BG575" s="12" t="str">
        <f>_xlfn.IFNA(VLOOKUP(AA575,对应表!$Z:$AA,2,FALSE)&amp;AB575,"")</f>
        <v/>
      </c>
      <c r="BH575" s="12" t="str">
        <f>_xlfn.IFNA(VLOOKUP(AC575,对应表!$Z:$AA,2,FALSE)&amp;AD575,"")</f>
        <v/>
      </c>
      <c r="BI575" s="12" t="str">
        <f>_xlfn.IFNA(VLOOKUP(AE575,对应表!$Z:$AA,2,FALSE)&amp;AF575,"")</f>
        <v/>
      </c>
      <c r="BJ575" s="12" t="str">
        <f>_xlfn.IFNA(VLOOKUP(AG575,对应表!$Z:$AA,2,FALSE)&amp;AH575,"")</f>
        <v/>
      </c>
      <c r="BL575">
        <f t="shared" si="215"/>
        <v>25</v>
      </c>
      <c r="BM575" t="str">
        <f t="shared" si="216"/>
        <v/>
      </c>
    </row>
    <row r="576" spans="11:65" x14ac:dyDescent="0.15">
      <c r="K576" t="str">
        <f t="shared" si="227"/>
        <v>被动格挡lv17</v>
      </c>
      <c r="L576" s="6" t="str">
        <f>Q576&amp;":"&amp;M576&amp;":"&amp;VLOOKUP(N576,对应表!B:C,2,FALSE)&amp;":"&amp;IF(buff!O576="",0,O576)</f>
        <v>20437:100:1:0</v>
      </c>
      <c r="M576">
        <v>100</v>
      </c>
      <c r="N576" s="1" t="s">
        <v>306</v>
      </c>
      <c r="O576">
        <v>0</v>
      </c>
      <c r="Q576">
        <v>20437</v>
      </c>
      <c r="R576" s="4" t="s">
        <v>1488</v>
      </c>
      <c r="S576" s="4" t="str">
        <f t="shared" si="211"/>
        <v>被动格挡lv17</v>
      </c>
      <c r="T576" t="s">
        <v>307</v>
      </c>
      <c r="Y576" t="s">
        <v>1492</v>
      </c>
      <c r="Z576">
        <v>26</v>
      </c>
      <c r="AI576" s="12" t="str">
        <f t="shared" si="228"/>
        <v>BOK:26</v>
      </c>
      <c r="AR576">
        <v>999</v>
      </c>
      <c r="AU576" s="4"/>
      <c r="AV576" s="4"/>
      <c r="AW576" s="4"/>
      <c r="AX576" s="4"/>
      <c r="AZ576" s="12" t="str">
        <f t="shared" si="229"/>
        <v/>
      </c>
      <c r="BA576" s="12" t="str">
        <f t="shared" si="217"/>
        <v/>
      </c>
      <c r="BB576" s="12" t="str">
        <f t="shared" si="218"/>
        <v/>
      </c>
      <c r="BC576" s="12" t="str">
        <f t="shared" si="219"/>
        <v/>
      </c>
      <c r="BD576" s="12" t="str">
        <f t="shared" si="220"/>
        <v/>
      </c>
      <c r="BE576" s="12" t="str">
        <f t="shared" si="221"/>
        <v/>
      </c>
      <c r="BF576" s="12" t="str">
        <f>_xlfn.IFNA(VLOOKUP(Y576,对应表!$Z:$AA,2,FALSE)&amp;Z576,"")</f>
        <v>BOK:26</v>
      </c>
      <c r="BG576" s="12" t="str">
        <f>_xlfn.IFNA(VLOOKUP(AA576,对应表!$Z:$AA,2,FALSE)&amp;AB576,"")</f>
        <v/>
      </c>
      <c r="BH576" s="12" t="str">
        <f>_xlfn.IFNA(VLOOKUP(AC576,对应表!$Z:$AA,2,FALSE)&amp;AD576,"")</f>
        <v/>
      </c>
      <c r="BI576" s="12" t="str">
        <f>_xlfn.IFNA(VLOOKUP(AE576,对应表!$Z:$AA,2,FALSE)&amp;AF576,"")</f>
        <v/>
      </c>
      <c r="BJ576" s="12" t="str">
        <f>_xlfn.IFNA(VLOOKUP(AG576,对应表!$Z:$AA,2,FALSE)&amp;AH576,"")</f>
        <v/>
      </c>
      <c r="BL576">
        <f t="shared" si="215"/>
        <v>26</v>
      </c>
      <c r="BM576" t="str">
        <f t="shared" si="216"/>
        <v/>
      </c>
    </row>
    <row r="577" spans="8:65" x14ac:dyDescent="0.15">
      <c r="K577" t="str">
        <f t="shared" si="227"/>
        <v>被动格挡lv18</v>
      </c>
      <c r="L577" s="6" t="str">
        <f>Q577&amp;":"&amp;M577&amp;":"&amp;VLOOKUP(N577,对应表!B:C,2,FALSE)&amp;":"&amp;IF(buff!O577="",0,O577)</f>
        <v>20438:100:1:0</v>
      </c>
      <c r="M577">
        <v>100</v>
      </c>
      <c r="N577" s="1" t="s">
        <v>306</v>
      </c>
      <c r="O577">
        <v>0</v>
      </c>
      <c r="Q577">
        <v>20438</v>
      </c>
      <c r="R577" s="4" t="s">
        <v>1489</v>
      </c>
      <c r="S577" s="4" t="str">
        <f t="shared" si="211"/>
        <v>被动格挡lv18</v>
      </c>
      <c r="T577" t="s">
        <v>307</v>
      </c>
      <c r="Y577" t="s">
        <v>1492</v>
      </c>
      <c r="Z577">
        <v>27</v>
      </c>
      <c r="AI577" s="12" t="str">
        <f t="shared" si="228"/>
        <v>BOK:27</v>
      </c>
      <c r="AR577">
        <v>999</v>
      </c>
      <c r="AU577" s="4"/>
      <c r="AV577" s="4"/>
      <c r="AW577" s="4"/>
      <c r="AX577" s="4"/>
      <c r="AZ577" s="12" t="str">
        <f t="shared" si="229"/>
        <v/>
      </c>
      <c r="BA577" s="12" t="str">
        <f t="shared" si="217"/>
        <v/>
      </c>
      <c r="BB577" s="12" t="str">
        <f t="shared" si="218"/>
        <v/>
      </c>
      <c r="BC577" s="12" t="str">
        <f t="shared" si="219"/>
        <v/>
      </c>
      <c r="BD577" s="12" t="str">
        <f t="shared" si="220"/>
        <v/>
      </c>
      <c r="BE577" s="12" t="str">
        <f t="shared" si="221"/>
        <v/>
      </c>
      <c r="BF577" s="12" t="str">
        <f>_xlfn.IFNA(VLOOKUP(Y577,对应表!$Z:$AA,2,FALSE)&amp;Z577,"")</f>
        <v>BOK:27</v>
      </c>
      <c r="BG577" s="12" t="str">
        <f>_xlfn.IFNA(VLOOKUP(AA577,对应表!$Z:$AA,2,FALSE)&amp;AB577,"")</f>
        <v/>
      </c>
      <c r="BH577" s="12" t="str">
        <f>_xlfn.IFNA(VLOOKUP(AC577,对应表!$Z:$AA,2,FALSE)&amp;AD577,"")</f>
        <v/>
      </c>
      <c r="BI577" s="12" t="str">
        <f>_xlfn.IFNA(VLOOKUP(AE577,对应表!$Z:$AA,2,FALSE)&amp;AF577,"")</f>
        <v/>
      </c>
      <c r="BJ577" s="12" t="str">
        <f>_xlfn.IFNA(VLOOKUP(AG577,对应表!$Z:$AA,2,FALSE)&amp;AH577,"")</f>
        <v/>
      </c>
      <c r="BL577">
        <f t="shared" si="215"/>
        <v>27</v>
      </c>
      <c r="BM577" t="str">
        <f t="shared" si="216"/>
        <v/>
      </c>
    </row>
    <row r="578" spans="8:65" x14ac:dyDescent="0.15">
      <c r="K578" t="str">
        <f t="shared" si="227"/>
        <v>被动格挡lv19</v>
      </c>
      <c r="L578" s="6" t="str">
        <f>Q578&amp;":"&amp;M578&amp;":"&amp;VLOOKUP(N578,对应表!B:C,2,FALSE)&amp;":"&amp;IF(buff!O578="",0,O578)</f>
        <v>20439:100:1:0</v>
      </c>
      <c r="M578">
        <v>100</v>
      </c>
      <c r="N578" s="1" t="s">
        <v>306</v>
      </c>
      <c r="O578">
        <v>0</v>
      </c>
      <c r="Q578">
        <v>20439</v>
      </c>
      <c r="R578" s="4" t="s">
        <v>1490</v>
      </c>
      <c r="S578" s="4" t="str">
        <f t="shared" si="211"/>
        <v>被动格挡lv19</v>
      </c>
      <c r="T578" t="s">
        <v>307</v>
      </c>
      <c r="Y578" t="s">
        <v>1492</v>
      </c>
      <c r="Z578">
        <v>28</v>
      </c>
      <c r="AI578" s="12" t="str">
        <f t="shared" si="228"/>
        <v>BOK:28</v>
      </c>
      <c r="AR578">
        <v>999</v>
      </c>
      <c r="AU578" s="4"/>
      <c r="AV578" s="4"/>
      <c r="AW578" s="4"/>
      <c r="AX578" s="4"/>
      <c r="AZ578" s="12" t="str">
        <f t="shared" si="229"/>
        <v/>
      </c>
      <c r="BA578" s="12" t="str">
        <f t="shared" si="217"/>
        <v/>
      </c>
      <c r="BB578" s="12" t="str">
        <f t="shared" si="218"/>
        <v/>
      </c>
      <c r="BC578" s="12" t="str">
        <f t="shared" si="219"/>
        <v/>
      </c>
      <c r="BD578" s="12" t="str">
        <f t="shared" si="220"/>
        <v/>
      </c>
      <c r="BE578" s="12" t="str">
        <f t="shared" si="221"/>
        <v/>
      </c>
      <c r="BF578" s="12" t="str">
        <f>_xlfn.IFNA(VLOOKUP(Y578,对应表!$Z:$AA,2,FALSE)&amp;Z578,"")</f>
        <v>BOK:28</v>
      </c>
      <c r="BG578" s="12" t="str">
        <f>_xlfn.IFNA(VLOOKUP(AA578,对应表!$Z:$AA,2,FALSE)&amp;AB578,"")</f>
        <v/>
      </c>
      <c r="BH578" s="12" t="str">
        <f>_xlfn.IFNA(VLOOKUP(AC578,对应表!$Z:$AA,2,FALSE)&amp;AD578,"")</f>
        <v/>
      </c>
      <c r="BI578" s="12" t="str">
        <f>_xlfn.IFNA(VLOOKUP(AE578,对应表!$Z:$AA,2,FALSE)&amp;AF578,"")</f>
        <v/>
      </c>
      <c r="BJ578" s="12" t="str">
        <f>_xlfn.IFNA(VLOOKUP(AG578,对应表!$Z:$AA,2,FALSE)&amp;AH578,"")</f>
        <v/>
      </c>
      <c r="BL578">
        <f t="shared" si="215"/>
        <v>28</v>
      </c>
      <c r="BM578" t="str">
        <f t="shared" si="216"/>
        <v/>
      </c>
    </row>
    <row r="579" spans="8:65" x14ac:dyDescent="0.15">
      <c r="K579" t="str">
        <f t="shared" si="227"/>
        <v>被动格挡lv20</v>
      </c>
      <c r="L579" s="6" t="str">
        <f>Q579&amp;":"&amp;M579&amp;":"&amp;VLOOKUP(N579,对应表!B:C,2,FALSE)&amp;":"&amp;IF(buff!O579="",0,O579)</f>
        <v>20440:100:1:0</v>
      </c>
      <c r="M579">
        <v>100</v>
      </c>
      <c r="N579" s="1" t="s">
        <v>306</v>
      </c>
      <c r="O579">
        <v>0</v>
      </c>
      <c r="Q579">
        <v>20440</v>
      </c>
      <c r="R579" s="4" t="s">
        <v>1491</v>
      </c>
      <c r="S579" s="4" t="str">
        <f t="shared" si="211"/>
        <v>被动格挡lv20</v>
      </c>
      <c r="T579" t="s">
        <v>307</v>
      </c>
      <c r="Y579" t="s">
        <v>1492</v>
      </c>
      <c r="Z579">
        <v>29</v>
      </c>
      <c r="AI579" s="12" t="str">
        <f t="shared" si="228"/>
        <v>BOK:29</v>
      </c>
      <c r="AR579">
        <v>999</v>
      </c>
      <c r="AU579" s="4"/>
      <c r="AV579" s="4"/>
      <c r="AW579" s="4"/>
      <c r="AX579" s="4"/>
      <c r="AZ579" s="12" t="str">
        <f t="shared" si="229"/>
        <v/>
      </c>
      <c r="BA579" s="12" t="str">
        <f t="shared" si="217"/>
        <v/>
      </c>
      <c r="BB579" s="12" t="str">
        <f t="shared" si="218"/>
        <v/>
      </c>
      <c r="BC579" s="12" t="str">
        <f t="shared" si="219"/>
        <v/>
      </c>
      <c r="BD579" s="12" t="str">
        <f t="shared" si="220"/>
        <v/>
      </c>
      <c r="BE579" s="12" t="str">
        <f t="shared" si="221"/>
        <v/>
      </c>
      <c r="BF579" s="12" t="str">
        <f>_xlfn.IFNA(VLOOKUP(Y579,对应表!$Z:$AA,2,FALSE)&amp;Z579,"")</f>
        <v>BOK:29</v>
      </c>
      <c r="BG579" s="12" t="str">
        <f>_xlfn.IFNA(VLOOKUP(AA579,对应表!$Z:$AA,2,FALSE)&amp;AB579,"")</f>
        <v/>
      </c>
      <c r="BH579" s="12" t="str">
        <f>_xlfn.IFNA(VLOOKUP(AC579,对应表!$Z:$AA,2,FALSE)&amp;AD579,"")</f>
        <v/>
      </c>
      <c r="BI579" s="12" t="str">
        <f>_xlfn.IFNA(VLOOKUP(AE579,对应表!$Z:$AA,2,FALSE)&amp;AF579,"")</f>
        <v/>
      </c>
      <c r="BJ579" s="12" t="str">
        <f>_xlfn.IFNA(VLOOKUP(AG579,对应表!$Z:$AA,2,FALSE)&amp;AH579,"")</f>
        <v/>
      </c>
      <c r="BL579">
        <f t="shared" si="215"/>
        <v>29</v>
      </c>
      <c r="BM579" t="str">
        <f t="shared" si="216"/>
        <v/>
      </c>
    </row>
    <row r="580" spans="8:65" x14ac:dyDescent="0.15">
      <c r="H580" t="s">
        <v>1451</v>
      </c>
      <c r="I580">
        <v>1</v>
      </c>
      <c r="J580">
        <v>-0.3</v>
      </c>
      <c r="K580" t="str">
        <f t="shared" ref="K580:K619" si="230">R580</f>
        <v>被动腐蚀lv1</v>
      </c>
      <c r="L580" s="6" t="str">
        <f>Q580&amp;":"&amp;M580&amp;":"&amp;VLOOKUP(N580,对应表!B:C,2,FALSE)&amp;":"&amp;IF(buff!O580="",0,O580)</f>
        <v>20441:100:4:9</v>
      </c>
      <c r="M580">
        <v>100</v>
      </c>
      <c r="N580" s="1" t="s">
        <v>131</v>
      </c>
      <c r="O580">
        <v>9</v>
      </c>
      <c r="Q580">
        <v>20441</v>
      </c>
      <c r="R580" s="4" t="s">
        <v>893</v>
      </c>
      <c r="S580" s="4" t="str">
        <f t="shared" si="211"/>
        <v>被动腐蚀lv1</v>
      </c>
      <c r="T580" t="s">
        <v>307</v>
      </c>
      <c r="Y580" t="s">
        <v>453</v>
      </c>
      <c r="Z580">
        <f>INT(VLOOKUP($I580,角色属性概况!$I:$N,VLOOKUP($H580,对应表!$AD:$AE,2,FALSE),FALSE)*$J580)</f>
        <v>-114</v>
      </c>
      <c r="AI580" s="12" t="str">
        <f t="shared" ref="AI580:AI619" si="231">IF(BF580="","",BF580)&amp;IF(BG580="","","|"&amp;BG580)&amp;IF(BH580="","","|"&amp;BH580)&amp;IF(BI580="","","|"&amp;BI580)&amp;IF(BJ580="","","|"&amp;BJ580)</f>
        <v>DEF:-114</v>
      </c>
      <c r="AR580">
        <v>999</v>
      </c>
      <c r="AU580" s="4"/>
      <c r="AV580" s="4"/>
      <c r="AW580" s="4"/>
      <c r="AX580" s="4"/>
      <c r="AZ580" s="12" t="str">
        <f t="shared" ref="AZ580:AZ619" si="232">IF(BA580="","",BA580)&amp;IF(BB580="","","|"&amp;BB580)&amp;IF(BC580="","","|"&amp;BC580)&amp;IF(BD580="","","|"&amp;BD580)&amp;IF(BE580="","","|"&amp;BE580)</f>
        <v/>
      </c>
      <c r="BA580" s="12" t="str">
        <f t="shared" si="217"/>
        <v/>
      </c>
      <c r="BB580" s="12" t="str">
        <f t="shared" si="218"/>
        <v/>
      </c>
      <c r="BC580" s="12" t="str">
        <f t="shared" si="219"/>
        <v/>
      </c>
      <c r="BD580" s="12" t="str">
        <f t="shared" si="220"/>
        <v/>
      </c>
      <c r="BE580" s="12" t="str">
        <f t="shared" si="221"/>
        <v/>
      </c>
      <c r="BF580" s="12" t="str">
        <f>_xlfn.IFNA(VLOOKUP(Y580,对应表!$Z:$AA,2,FALSE)&amp;Z580,"")</f>
        <v>DEF:-114</v>
      </c>
      <c r="BG580" s="12" t="str">
        <f>_xlfn.IFNA(VLOOKUP(AA580,对应表!$Z:$AA,2,FALSE)&amp;AB580,"")</f>
        <v/>
      </c>
      <c r="BH580" s="12" t="str">
        <f>_xlfn.IFNA(VLOOKUP(AC580,对应表!$Z:$AA,2,FALSE)&amp;AD580,"")</f>
        <v/>
      </c>
      <c r="BI580" s="12" t="str">
        <f>_xlfn.IFNA(VLOOKUP(AE580,对应表!$Z:$AA,2,FALSE)&amp;AF580,"")</f>
        <v/>
      </c>
      <c r="BJ580" s="12" t="str">
        <f>_xlfn.IFNA(VLOOKUP(AG580,对应表!$Z:$AA,2,FALSE)&amp;AH580,"")</f>
        <v/>
      </c>
      <c r="BL580">
        <f t="shared" si="215"/>
        <v>-114</v>
      </c>
      <c r="BM580" t="str">
        <f t="shared" si="216"/>
        <v/>
      </c>
    </row>
    <row r="581" spans="8:65" x14ac:dyDescent="0.15">
      <c r="H581" t="s">
        <v>1451</v>
      </c>
      <c r="I581">
        <v>2</v>
      </c>
      <c r="J581">
        <v>-0.3</v>
      </c>
      <c r="K581" t="str">
        <f t="shared" si="230"/>
        <v>被动腐蚀lv2</v>
      </c>
      <c r="L581" s="6" t="str">
        <f>Q581&amp;":"&amp;M581&amp;":"&amp;VLOOKUP(N581,对应表!B:C,2,FALSE)&amp;":"&amp;IF(buff!O581="",0,O581)</f>
        <v>20442:100:4:9</v>
      </c>
      <c r="M581">
        <v>100</v>
      </c>
      <c r="N581" s="1" t="s">
        <v>131</v>
      </c>
      <c r="O581">
        <v>9</v>
      </c>
      <c r="Q581">
        <v>20442</v>
      </c>
      <c r="R581" s="4" t="s">
        <v>894</v>
      </c>
      <c r="S581" s="4" t="str">
        <f t="shared" ref="S581:S644" si="233">R581</f>
        <v>被动腐蚀lv2</v>
      </c>
      <c r="T581" t="s">
        <v>307</v>
      </c>
      <c r="Y581" t="s">
        <v>453</v>
      </c>
      <c r="Z581">
        <f>INT(VLOOKUP($I581,角色属性概况!$I:$N,VLOOKUP($H581,对应表!$AD:$AE,2,FALSE),FALSE)*$J581)</f>
        <v>-168</v>
      </c>
      <c r="AI581" s="12" t="str">
        <f t="shared" si="231"/>
        <v>DEF:-168</v>
      </c>
      <c r="AR581">
        <v>999</v>
      </c>
      <c r="AU581" s="4"/>
      <c r="AV581" s="4"/>
      <c r="AW581" s="4"/>
      <c r="AX581" s="4"/>
      <c r="AZ581" s="12" t="str">
        <f t="shared" si="232"/>
        <v/>
      </c>
      <c r="BA581" s="12" t="str">
        <f t="shared" si="217"/>
        <v/>
      </c>
      <c r="BB581" s="12" t="str">
        <f t="shared" si="218"/>
        <v/>
      </c>
      <c r="BC581" s="12" t="str">
        <f t="shared" si="219"/>
        <v/>
      </c>
      <c r="BD581" s="12" t="str">
        <f t="shared" si="220"/>
        <v/>
      </c>
      <c r="BE581" s="12" t="str">
        <f t="shared" si="221"/>
        <v/>
      </c>
      <c r="BF581" s="12" t="str">
        <f>_xlfn.IFNA(VLOOKUP(Y581,对应表!$Z:$AA,2,FALSE)&amp;Z581,"")</f>
        <v>DEF:-168</v>
      </c>
      <c r="BG581" s="12" t="str">
        <f>_xlfn.IFNA(VLOOKUP(AA581,对应表!$Z:$AA,2,FALSE)&amp;AB581,"")</f>
        <v/>
      </c>
      <c r="BH581" s="12" t="str">
        <f>_xlfn.IFNA(VLOOKUP(AC581,对应表!$Z:$AA,2,FALSE)&amp;AD581,"")</f>
        <v/>
      </c>
      <c r="BI581" s="12" t="str">
        <f>_xlfn.IFNA(VLOOKUP(AE581,对应表!$Z:$AA,2,FALSE)&amp;AF581,"")</f>
        <v/>
      </c>
      <c r="BJ581" s="12" t="str">
        <f>_xlfn.IFNA(VLOOKUP(AG581,对应表!$Z:$AA,2,FALSE)&amp;AH581,"")</f>
        <v/>
      </c>
      <c r="BL581">
        <f t="shared" si="215"/>
        <v>-168</v>
      </c>
      <c r="BM581" t="str">
        <f t="shared" si="216"/>
        <v/>
      </c>
    </row>
    <row r="582" spans="8:65" x14ac:dyDescent="0.15">
      <c r="H582" t="s">
        <v>1451</v>
      </c>
      <c r="I582">
        <v>3</v>
      </c>
      <c r="J582">
        <v>-0.3</v>
      </c>
      <c r="K582" t="str">
        <f t="shared" si="230"/>
        <v>被动腐蚀lv3</v>
      </c>
      <c r="L582" s="6" t="str">
        <f>Q582&amp;":"&amp;M582&amp;":"&amp;VLOOKUP(N582,对应表!B:C,2,FALSE)&amp;":"&amp;IF(buff!O582="",0,O582)</f>
        <v>20443:100:4:9</v>
      </c>
      <c r="M582">
        <v>100</v>
      </c>
      <c r="N582" s="1" t="s">
        <v>131</v>
      </c>
      <c r="O582">
        <v>9</v>
      </c>
      <c r="Q582">
        <v>20443</v>
      </c>
      <c r="R582" s="4" t="s">
        <v>895</v>
      </c>
      <c r="S582" s="4" t="str">
        <f t="shared" si="233"/>
        <v>被动腐蚀lv3</v>
      </c>
      <c r="T582" t="s">
        <v>307</v>
      </c>
      <c r="Y582" t="s">
        <v>453</v>
      </c>
      <c r="Z582">
        <f>INT(VLOOKUP($I582,角色属性概况!$I:$N,VLOOKUP($H582,对应表!$AD:$AE,2,FALSE),FALSE)*$J582)</f>
        <v>-222</v>
      </c>
      <c r="AI582" s="12" t="str">
        <f t="shared" si="231"/>
        <v>DEF:-222</v>
      </c>
      <c r="AR582">
        <v>999</v>
      </c>
      <c r="AU582" s="4"/>
      <c r="AV582" s="4"/>
      <c r="AW582" s="4"/>
      <c r="AX582" s="4"/>
      <c r="AZ582" s="12" t="str">
        <f t="shared" si="232"/>
        <v/>
      </c>
      <c r="BA582" s="12" t="str">
        <f t="shared" si="217"/>
        <v/>
      </c>
      <c r="BB582" s="12" t="str">
        <f t="shared" si="218"/>
        <v/>
      </c>
      <c r="BC582" s="12" t="str">
        <f t="shared" si="219"/>
        <v/>
      </c>
      <c r="BD582" s="12" t="str">
        <f t="shared" si="220"/>
        <v/>
      </c>
      <c r="BE582" s="12" t="str">
        <f t="shared" si="221"/>
        <v/>
      </c>
      <c r="BF582" s="12" t="str">
        <f>_xlfn.IFNA(VLOOKUP(Y582,对应表!$Z:$AA,2,FALSE)&amp;Z582,"")</f>
        <v>DEF:-222</v>
      </c>
      <c r="BG582" s="12" t="str">
        <f>_xlfn.IFNA(VLOOKUP(AA582,对应表!$Z:$AA,2,FALSE)&amp;AB582,"")</f>
        <v/>
      </c>
      <c r="BH582" s="12" t="str">
        <f>_xlfn.IFNA(VLOOKUP(AC582,对应表!$Z:$AA,2,FALSE)&amp;AD582,"")</f>
        <v/>
      </c>
      <c r="BI582" s="12" t="str">
        <f>_xlfn.IFNA(VLOOKUP(AE582,对应表!$Z:$AA,2,FALSE)&amp;AF582,"")</f>
        <v/>
      </c>
      <c r="BJ582" s="12" t="str">
        <f>_xlfn.IFNA(VLOOKUP(AG582,对应表!$Z:$AA,2,FALSE)&amp;AH582,"")</f>
        <v/>
      </c>
      <c r="BL582">
        <f t="shared" si="215"/>
        <v>-222</v>
      </c>
      <c r="BM582" t="str">
        <f t="shared" si="216"/>
        <v/>
      </c>
    </row>
    <row r="583" spans="8:65" x14ac:dyDescent="0.15">
      <c r="H583" t="s">
        <v>1451</v>
      </c>
      <c r="I583">
        <v>4</v>
      </c>
      <c r="J583">
        <v>-0.3</v>
      </c>
      <c r="K583" t="str">
        <f t="shared" si="230"/>
        <v>被动腐蚀lv4</v>
      </c>
      <c r="L583" s="6" t="str">
        <f>Q583&amp;":"&amp;M583&amp;":"&amp;VLOOKUP(N583,对应表!B:C,2,FALSE)&amp;":"&amp;IF(buff!O583="",0,O583)</f>
        <v>20444:100:4:9</v>
      </c>
      <c r="M583">
        <v>100</v>
      </c>
      <c r="N583" s="1" t="s">
        <v>131</v>
      </c>
      <c r="O583">
        <v>9</v>
      </c>
      <c r="Q583">
        <v>20444</v>
      </c>
      <c r="R583" s="4" t="s">
        <v>896</v>
      </c>
      <c r="S583" s="4" t="str">
        <f t="shared" si="233"/>
        <v>被动腐蚀lv4</v>
      </c>
      <c r="T583" t="s">
        <v>307</v>
      </c>
      <c r="Y583" t="s">
        <v>453</v>
      </c>
      <c r="Z583">
        <f>INT(VLOOKUP($I583,角色属性概况!$I:$N,VLOOKUP($H583,对应表!$AD:$AE,2,FALSE),FALSE)*$J583)</f>
        <v>-276</v>
      </c>
      <c r="AI583" s="12" t="str">
        <f t="shared" si="231"/>
        <v>DEF:-276</v>
      </c>
      <c r="AR583">
        <v>999</v>
      </c>
      <c r="AU583" s="4"/>
      <c r="AV583" s="4"/>
      <c r="AW583" s="4"/>
      <c r="AX583" s="4"/>
      <c r="AZ583" s="12" t="str">
        <f t="shared" si="232"/>
        <v/>
      </c>
      <c r="BA583" s="12" t="str">
        <f t="shared" si="217"/>
        <v/>
      </c>
      <c r="BB583" s="12" t="str">
        <f t="shared" si="218"/>
        <v/>
      </c>
      <c r="BC583" s="12" t="str">
        <f t="shared" si="219"/>
        <v/>
      </c>
      <c r="BD583" s="12" t="str">
        <f t="shared" si="220"/>
        <v/>
      </c>
      <c r="BE583" s="12" t="str">
        <f t="shared" si="221"/>
        <v/>
      </c>
      <c r="BF583" s="12" t="str">
        <f>_xlfn.IFNA(VLOOKUP(Y583,对应表!$Z:$AA,2,FALSE)&amp;Z583,"")</f>
        <v>DEF:-276</v>
      </c>
      <c r="BG583" s="12" t="str">
        <f>_xlfn.IFNA(VLOOKUP(AA583,对应表!$Z:$AA,2,FALSE)&amp;AB583,"")</f>
        <v/>
      </c>
      <c r="BH583" s="12" t="str">
        <f>_xlfn.IFNA(VLOOKUP(AC583,对应表!$Z:$AA,2,FALSE)&amp;AD583,"")</f>
        <v/>
      </c>
      <c r="BI583" s="12" t="str">
        <f>_xlfn.IFNA(VLOOKUP(AE583,对应表!$Z:$AA,2,FALSE)&amp;AF583,"")</f>
        <v/>
      </c>
      <c r="BJ583" s="12" t="str">
        <f>_xlfn.IFNA(VLOOKUP(AG583,对应表!$Z:$AA,2,FALSE)&amp;AH583,"")</f>
        <v/>
      </c>
      <c r="BL583">
        <f t="shared" si="215"/>
        <v>-276</v>
      </c>
      <c r="BM583" t="str">
        <f t="shared" si="216"/>
        <v/>
      </c>
    </row>
    <row r="584" spans="8:65" x14ac:dyDescent="0.15">
      <c r="H584" t="s">
        <v>1451</v>
      </c>
      <c r="I584">
        <v>5</v>
      </c>
      <c r="J584">
        <v>-0.3</v>
      </c>
      <c r="K584" t="str">
        <f t="shared" si="230"/>
        <v>被动腐蚀lv5</v>
      </c>
      <c r="L584" s="6" t="str">
        <f>Q584&amp;":"&amp;M584&amp;":"&amp;VLOOKUP(N584,对应表!B:C,2,FALSE)&amp;":"&amp;IF(buff!O584="",0,O584)</f>
        <v>20445:100:4:9</v>
      </c>
      <c r="M584">
        <v>100</v>
      </c>
      <c r="N584" s="1" t="s">
        <v>131</v>
      </c>
      <c r="O584">
        <v>9</v>
      </c>
      <c r="Q584">
        <v>20445</v>
      </c>
      <c r="R584" s="4" t="s">
        <v>897</v>
      </c>
      <c r="S584" s="4" t="str">
        <f t="shared" si="233"/>
        <v>被动腐蚀lv5</v>
      </c>
      <c r="T584" t="s">
        <v>307</v>
      </c>
      <c r="Y584" t="s">
        <v>453</v>
      </c>
      <c r="Z584">
        <f>INT(VLOOKUP($I584,角色属性概况!$I:$N,VLOOKUP($H584,对应表!$AD:$AE,2,FALSE),FALSE)*$J584)</f>
        <v>-340</v>
      </c>
      <c r="AI584" s="12" t="str">
        <f t="shared" si="231"/>
        <v>DEF:-340</v>
      </c>
      <c r="AR584">
        <v>999</v>
      </c>
      <c r="AU584" s="4"/>
      <c r="AV584" s="4"/>
      <c r="AW584" s="4"/>
      <c r="AX584" s="4"/>
      <c r="AZ584" s="12" t="str">
        <f t="shared" si="232"/>
        <v/>
      </c>
      <c r="BA584" s="12" t="str">
        <f t="shared" si="217"/>
        <v/>
      </c>
      <c r="BB584" s="12" t="str">
        <f t="shared" si="218"/>
        <v/>
      </c>
      <c r="BC584" s="12" t="str">
        <f t="shared" si="219"/>
        <v/>
      </c>
      <c r="BD584" s="12" t="str">
        <f t="shared" si="220"/>
        <v/>
      </c>
      <c r="BE584" s="12" t="str">
        <f t="shared" si="221"/>
        <v/>
      </c>
      <c r="BF584" s="12" t="str">
        <f>_xlfn.IFNA(VLOOKUP(Y584,对应表!$Z:$AA,2,FALSE)&amp;Z584,"")</f>
        <v>DEF:-340</v>
      </c>
      <c r="BG584" s="12" t="str">
        <f>_xlfn.IFNA(VLOOKUP(AA584,对应表!$Z:$AA,2,FALSE)&amp;AB584,"")</f>
        <v/>
      </c>
      <c r="BH584" s="12" t="str">
        <f>_xlfn.IFNA(VLOOKUP(AC584,对应表!$Z:$AA,2,FALSE)&amp;AD584,"")</f>
        <v/>
      </c>
      <c r="BI584" s="12" t="str">
        <f>_xlfn.IFNA(VLOOKUP(AE584,对应表!$Z:$AA,2,FALSE)&amp;AF584,"")</f>
        <v/>
      </c>
      <c r="BJ584" s="12" t="str">
        <f>_xlfn.IFNA(VLOOKUP(AG584,对应表!$Z:$AA,2,FALSE)&amp;AH584,"")</f>
        <v/>
      </c>
      <c r="BL584">
        <f t="shared" si="215"/>
        <v>-340</v>
      </c>
      <c r="BM584" t="str">
        <f t="shared" si="216"/>
        <v/>
      </c>
    </row>
    <row r="585" spans="8:65" x14ac:dyDescent="0.15">
      <c r="H585" t="s">
        <v>1451</v>
      </c>
      <c r="I585">
        <v>6</v>
      </c>
      <c r="J585">
        <v>-0.3</v>
      </c>
      <c r="K585" t="str">
        <f t="shared" si="230"/>
        <v>被动腐蚀lv6</v>
      </c>
      <c r="L585" s="6" t="str">
        <f>Q585&amp;":"&amp;M585&amp;":"&amp;VLOOKUP(N585,对应表!B:C,2,FALSE)&amp;":"&amp;IF(buff!O585="",0,O585)</f>
        <v>20446:100:4:9</v>
      </c>
      <c r="M585">
        <v>100</v>
      </c>
      <c r="N585" s="1" t="s">
        <v>131</v>
      </c>
      <c r="O585">
        <v>9</v>
      </c>
      <c r="Q585">
        <v>20446</v>
      </c>
      <c r="R585" s="4" t="s">
        <v>898</v>
      </c>
      <c r="S585" s="4" t="str">
        <f t="shared" si="233"/>
        <v>被动腐蚀lv6</v>
      </c>
      <c r="T585" t="s">
        <v>307</v>
      </c>
      <c r="Y585" t="s">
        <v>453</v>
      </c>
      <c r="Z585">
        <f>INT(VLOOKUP($I585,角色属性概况!$I:$N,VLOOKUP($H585,对应表!$AD:$AE,2,FALSE),FALSE)*$J585)</f>
        <v>-418</v>
      </c>
      <c r="AI585" s="12" t="str">
        <f t="shared" si="231"/>
        <v>DEF:-418</v>
      </c>
      <c r="AR585">
        <v>999</v>
      </c>
      <c r="AU585" s="4"/>
      <c r="AV585" s="4"/>
      <c r="AW585" s="4"/>
      <c r="AX585" s="4"/>
      <c r="AZ585" s="12" t="str">
        <f t="shared" si="232"/>
        <v/>
      </c>
      <c r="BA585" s="12" t="str">
        <f t="shared" si="217"/>
        <v/>
      </c>
      <c r="BB585" s="12" t="str">
        <f t="shared" si="218"/>
        <v/>
      </c>
      <c r="BC585" s="12" t="str">
        <f t="shared" si="219"/>
        <v/>
      </c>
      <c r="BD585" s="12" t="str">
        <f t="shared" si="220"/>
        <v/>
      </c>
      <c r="BE585" s="12" t="str">
        <f t="shared" si="221"/>
        <v/>
      </c>
      <c r="BF585" s="12" t="str">
        <f>_xlfn.IFNA(VLOOKUP(Y585,对应表!$Z:$AA,2,FALSE)&amp;Z585,"")</f>
        <v>DEF:-418</v>
      </c>
      <c r="BG585" s="12" t="str">
        <f>_xlfn.IFNA(VLOOKUP(AA585,对应表!$Z:$AA,2,FALSE)&amp;AB585,"")</f>
        <v/>
      </c>
      <c r="BH585" s="12" t="str">
        <f>_xlfn.IFNA(VLOOKUP(AC585,对应表!$Z:$AA,2,FALSE)&amp;AD585,"")</f>
        <v/>
      </c>
      <c r="BI585" s="12" t="str">
        <f>_xlfn.IFNA(VLOOKUP(AE585,对应表!$Z:$AA,2,FALSE)&amp;AF585,"")</f>
        <v/>
      </c>
      <c r="BJ585" s="12" t="str">
        <f>_xlfn.IFNA(VLOOKUP(AG585,对应表!$Z:$AA,2,FALSE)&amp;AH585,"")</f>
        <v/>
      </c>
      <c r="BL585">
        <f t="shared" si="215"/>
        <v>-418</v>
      </c>
      <c r="BM585" t="str">
        <f t="shared" si="216"/>
        <v/>
      </c>
    </row>
    <row r="586" spans="8:65" x14ac:dyDescent="0.15">
      <c r="H586" t="s">
        <v>1451</v>
      </c>
      <c r="I586">
        <v>7</v>
      </c>
      <c r="J586">
        <v>-0.3</v>
      </c>
      <c r="K586" t="str">
        <f t="shared" si="230"/>
        <v>被动腐蚀lv7</v>
      </c>
      <c r="L586" s="6" t="str">
        <f>Q586&amp;":"&amp;M586&amp;":"&amp;VLOOKUP(N586,对应表!B:C,2,FALSE)&amp;":"&amp;IF(buff!O586="",0,O586)</f>
        <v>20447:100:4:9</v>
      </c>
      <c r="M586">
        <v>100</v>
      </c>
      <c r="N586" s="1" t="s">
        <v>131</v>
      </c>
      <c r="O586">
        <v>9</v>
      </c>
      <c r="Q586">
        <v>20447</v>
      </c>
      <c r="R586" s="4" t="s">
        <v>899</v>
      </c>
      <c r="S586" s="4" t="str">
        <f t="shared" si="233"/>
        <v>被动腐蚀lv7</v>
      </c>
      <c r="T586" t="s">
        <v>307</v>
      </c>
      <c r="Y586" t="s">
        <v>453</v>
      </c>
      <c r="Z586">
        <f>INT(VLOOKUP($I586,角色属性概况!$I:$N,VLOOKUP($H586,对应表!$AD:$AE,2,FALSE),FALSE)*$J586)</f>
        <v>-515</v>
      </c>
      <c r="AI586" s="12" t="str">
        <f t="shared" si="231"/>
        <v>DEF:-515</v>
      </c>
      <c r="AR586">
        <v>999</v>
      </c>
      <c r="AU586" s="4"/>
      <c r="AV586" s="4"/>
      <c r="AW586" s="4"/>
      <c r="AX586" s="4"/>
      <c r="AZ586" s="12" t="str">
        <f t="shared" si="232"/>
        <v/>
      </c>
      <c r="BA586" s="12" t="str">
        <f t="shared" si="217"/>
        <v/>
      </c>
      <c r="BB586" s="12" t="str">
        <f t="shared" si="218"/>
        <v/>
      </c>
      <c r="BC586" s="12" t="str">
        <f t="shared" si="219"/>
        <v/>
      </c>
      <c r="BD586" s="12" t="str">
        <f t="shared" si="220"/>
        <v/>
      </c>
      <c r="BE586" s="12" t="str">
        <f t="shared" si="221"/>
        <v/>
      </c>
      <c r="BF586" s="12" t="str">
        <f>_xlfn.IFNA(VLOOKUP(Y586,对应表!$Z:$AA,2,FALSE)&amp;Z586,"")</f>
        <v>DEF:-515</v>
      </c>
      <c r="BG586" s="12" t="str">
        <f>_xlfn.IFNA(VLOOKUP(AA586,对应表!$Z:$AA,2,FALSE)&amp;AB586,"")</f>
        <v/>
      </c>
      <c r="BH586" s="12" t="str">
        <f>_xlfn.IFNA(VLOOKUP(AC586,对应表!$Z:$AA,2,FALSE)&amp;AD586,"")</f>
        <v/>
      </c>
      <c r="BI586" s="12" t="str">
        <f>_xlfn.IFNA(VLOOKUP(AE586,对应表!$Z:$AA,2,FALSE)&amp;AF586,"")</f>
        <v/>
      </c>
      <c r="BJ586" s="12" t="str">
        <f>_xlfn.IFNA(VLOOKUP(AG586,对应表!$Z:$AA,2,FALSE)&amp;AH586,"")</f>
        <v/>
      </c>
      <c r="BL586">
        <f t="shared" ref="BL586:BL649" si="234">IF(Z586="",IF(U586="",AO586,U586),Z586)</f>
        <v>-515</v>
      </c>
      <c r="BM586" t="str">
        <f t="shared" ref="BM586:BM649" si="235">IF(AB586="","",AB586)</f>
        <v/>
      </c>
    </row>
    <row r="587" spans="8:65" x14ac:dyDescent="0.15">
      <c r="H587" t="s">
        <v>1451</v>
      </c>
      <c r="I587">
        <v>8</v>
      </c>
      <c r="J587">
        <v>-0.3</v>
      </c>
      <c r="K587" t="str">
        <f t="shared" si="230"/>
        <v>被动腐蚀lv8</v>
      </c>
      <c r="L587" s="6" t="str">
        <f>Q587&amp;":"&amp;M587&amp;":"&amp;VLOOKUP(N587,对应表!B:C,2,FALSE)&amp;":"&amp;IF(buff!O587="",0,O587)</f>
        <v>20448:100:4:9</v>
      </c>
      <c r="M587">
        <v>100</v>
      </c>
      <c r="N587" s="1" t="s">
        <v>131</v>
      </c>
      <c r="O587">
        <v>9</v>
      </c>
      <c r="Q587">
        <v>20448</v>
      </c>
      <c r="R587" s="4" t="s">
        <v>900</v>
      </c>
      <c r="S587" s="4" t="str">
        <f t="shared" si="233"/>
        <v>被动腐蚀lv8</v>
      </c>
      <c r="T587" t="s">
        <v>307</v>
      </c>
      <c r="Y587" t="s">
        <v>453</v>
      </c>
      <c r="Z587">
        <f>INT(VLOOKUP($I587,角色属性概况!$I:$N,VLOOKUP($H587,对应表!$AD:$AE,2,FALSE),FALSE)*$J587)</f>
        <v>-634</v>
      </c>
      <c r="AI587" s="12" t="str">
        <f t="shared" si="231"/>
        <v>DEF:-634</v>
      </c>
      <c r="AR587">
        <v>999</v>
      </c>
      <c r="AU587" s="4"/>
      <c r="AV587" s="4"/>
      <c r="AW587" s="4"/>
      <c r="AX587" s="4"/>
      <c r="AZ587" s="12" t="str">
        <f t="shared" si="232"/>
        <v/>
      </c>
      <c r="BA587" s="12" t="str">
        <f t="shared" si="217"/>
        <v/>
      </c>
      <c r="BB587" s="12" t="str">
        <f t="shared" si="218"/>
        <v/>
      </c>
      <c r="BC587" s="12" t="str">
        <f t="shared" si="219"/>
        <v/>
      </c>
      <c r="BD587" s="12" t="str">
        <f t="shared" si="220"/>
        <v/>
      </c>
      <c r="BE587" s="12" t="str">
        <f t="shared" si="221"/>
        <v/>
      </c>
      <c r="BF587" s="12" t="str">
        <f>_xlfn.IFNA(VLOOKUP(Y587,对应表!$Z:$AA,2,FALSE)&amp;Z587,"")</f>
        <v>DEF:-634</v>
      </c>
      <c r="BG587" s="12" t="str">
        <f>_xlfn.IFNA(VLOOKUP(AA587,对应表!$Z:$AA,2,FALSE)&amp;AB587,"")</f>
        <v/>
      </c>
      <c r="BH587" s="12" t="str">
        <f>_xlfn.IFNA(VLOOKUP(AC587,对应表!$Z:$AA,2,FALSE)&amp;AD587,"")</f>
        <v/>
      </c>
      <c r="BI587" s="12" t="str">
        <f>_xlfn.IFNA(VLOOKUP(AE587,对应表!$Z:$AA,2,FALSE)&amp;AF587,"")</f>
        <v/>
      </c>
      <c r="BJ587" s="12" t="str">
        <f>_xlfn.IFNA(VLOOKUP(AG587,对应表!$Z:$AA,2,FALSE)&amp;AH587,"")</f>
        <v/>
      </c>
      <c r="BL587">
        <f t="shared" si="234"/>
        <v>-634</v>
      </c>
      <c r="BM587" t="str">
        <f t="shared" si="235"/>
        <v/>
      </c>
    </row>
    <row r="588" spans="8:65" x14ac:dyDescent="0.15">
      <c r="H588" t="s">
        <v>1451</v>
      </c>
      <c r="I588">
        <v>9</v>
      </c>
      <c r="J588">
        <v>-0.3</v>
      </c>
      <c r="K588" t="str">
        <f t="shared" si="230"/>
        <v>被动腐蚀lv9</v>
      </c>
      <c r="L588" s="6" t="str">
        <f>Q588&amp;":"&amp;M588&amp;":"&amp;VLOOKUP(N588,对应表!B:C,2,FALSE)&amp;":"&amp;IF(buff!O588="",0,O588)</f>
        <v>20449:100:4:9</v>
      </c>
      <c r="M588">
        <v>100</v>
      </c>
      <c r="N588" s="1" t="s">
        <v>131</v>
      </c>
      <c r="O588">
        <v>9</v>
      </c>
      <c r="Q588">
        <v>20449</v>
      </c>
      <c r="R588" s="4" t="s">
        <v>901</v>
      </c>
      <c r="S588" s="4" t="str">
        <f t="shared" si="233"/>
        <v>被动腐蚀lv9</v>
      </c>
      <c r="T588" t="s">
        <v>307</v>
      </c>
      <c r="Y588" t="s">
        <v>453</v>
      </c>
      <c r="Z588">
        <f>INT(VLOOKUP($I588,角色属性概况!$I:$N,VLOOKUP($H588,对应表!$AD:$AE,2,FALSE),FALSE)*$J588)</f>
        <v>-780</v>
      </c>
      <c r="AI588" s="12" t="str">
        <f t="shared" si="231"/>
        <v>DEF:-780</v>
      </c>
      <c r="AR588">
        <v>999</v>
      </c>
      <c r="AU588" s="4"/>
      <c r="AV588" s="4"/>
      <c r="AW588" s="4"/>
      <c r="AX588" s="4"/>
      <c r="AZ588" s="12" t="str">
        <f t="shared" si="232"/>
        <v/>
      </c>
      <c r="BA588" s="12" t="str">
        <f t="shared" ref="BA588:BA651" si="236">IF(_xlfn.IFNA(VLOOKUP(AU588,$K:$L,2,FALSE),"")=0,"",_xlfn.IFNA(VLOOKUP(AU588,$K:$L,2,FALSE),""))</f>
        <v/>
      </c>
      <c r="BB588" s="12" t="str">
        <f t="shared" ref="BB588:BB651" si="237">IF(_xlfn.IFNA(VLOOKUP(AV588,$K:$L,2,FALSE),"")=0,"",_xlfn.IFNA(VLOOKUP(AV588,$K:$L,2,FALSE),""))</f>
        <v/>
      </c>
      <c r="BC588" s="12" t="str">
        <f t="shared" ref="BC588:BC651" si="238">IF(_xlfn.IFNA(VLOOKUP(AW588,$K:$L,2,FALSE),"")=0,"",_xlfn.IFNA(VLOOKUP(AW588,$K:$L,2,FALSE),""))</f>
        <v/>
      </c>
      <c r="BD588" s="12" t="str">
        <f t="shared" ref="BD588:BD651" si="239">IF(_xlfn.IFNA(VLOOKUP(AX588,$K:$L,2,FALSE),"")=0,"",_xlfn.IFNA(VLOOKUP(AX588,$K:$L,2,FALSE),""))</f>
        <v/>
      </c>
      <c r="BE588" s="12" t="str">
        <f t="shared" ref="BE588:BE651" si="240">IF(_xlfn.IFNA(VLOOKUP(AY588,$K:$L,2,FALSE),"")=0,"",_xlfn.IFNA(VLOOKUP(AY588,$K:$L,2,FALSE),""))</f>
        <v/>
      </c>
      <c r="BF588" s="12" t="str">
        <f>_xlfn.IFNA(VLOOKUP(Y588,对应表!$Z:$AA,2,FALSE)&amp;Z588,"")</f>
        <v>DEF:-780</v>
      </c>
      <c r="BG588" s="12" t="str">
        <f>_xlfn.IFNA(VLOOKUP(AA588,对应表!$Z:$AA,2,FALSE)&amp;AB588,"")</f>
        <v/>
      </c>
      <c r="BH588" s="12" t="str">
        <f>_xlfn.IFNA(VLOOKUP(AC588,对应表!$Z:$AA,2,FALSE)&amp;AD588,"")</f>
        <v/>
      </c>
      <c r="BI588" s="12" t="str">
        <f>_xlfn.IFNA(VLOOKUP(AE588,对应表!$Z:$AA,2,FALSE)&amp;AF588,"")</f>
        <v/>
      </c>
      <c r="BJ588" s="12" t="str">
        <f>_xlfn.IFNA(VLOOKUP(AG588,对应表!$Z:$AA,2,FALSE)&amp;AH588,"")</f>
        <v/>
      </c>
      <c r="BL588">
        <f t="shared" si="234"/>
        <v>-780</v>
      </c>
      <c r="BM588" t="str">
        <f t="shared" si="235"/>
        <v/>
      </c>
    </row>
    <row r="589" spans="8:65" x14ac:dyDescent="0.15">
      <c r="H589" t="s">
        <v>1451</v>
      </c>
      <c r="I589">
        <v>10</v>
      </c>
      <c r="J589">
        <v>-0.3</v>
      </c>
      <c r="K589" t="str">
        <f t="shared" si="230"/>
        <v>被动腐蚀lv10</v>
      </c>
      <c r="L589" s="6" t="str">
        <f>Q589&amp;":"&amp;M589&amp;":"&amp;VLOOKUP(N589,对应表!B:C,2,FALSE)&amp;":"&amp;IF(buff!O589="",0,O589)</f>
        <v>20450:100:4:9</v>
      </c>
      <c r="M589">
        <v>100</v>
      </c>
      <c r="N589" s="1" t="s">
        <v>131</v>
      </c>
      <c r="O589">
        <v>9</v>
      </c>
      <c r="Q589">
        <v>20450</v>
      </c>
      <c r="R589" s="4" t="s">
        <v>902</v>
      </c>
      <c r="S589" s="4" t="str">
        <f t="shared" si="233"/>
        <v>被动腐蚀lv10</v>
      </c>
      <c r="T589" t="s">
        <v>307</v>
      </c>
      <c r="Y589" t="s">
        <v>453</v>
      </c>
      <c r="Z589">
        <f>INT(VLOOKUP($I589,角色属性概况!$I:$N,VLOOKUP($H589,对应表!$AD:$AE,2,FALSE),FALSE)*$J589)</f>
        <v>-961</v>
      </c>
      <c r="AI589" s="12" t="str">
        <f t="shared" si="231"/>
        <v>DEF:-961</v>
      </c>
      <c r="AR589">
        <v>999</v>
      </c>
      <c r="AU589" s="4"/>
      <c r="AV589" s="4"/>
      <c r="AW589" s="4"/>
      <c r="AX589" s="4"/>
      <c r="AZ589" s="12" t="str">
        <f t="shared" si="232"/>
        <v/>
      </c>
      <c r="BA589" s="12" t="str">
        <f t="shared" si="236"/>
        <v/>
      </c>
      <c r="BB589" s="12" t="str">
        <f t="shared" si="237"/>
        <v/>
      </c>
      <c r="BC589" s="12" t="str">
        <f t="shared" si="238"/>
        <v/>
      </c>
      <c r="BD589" s="12" t="str">
        <f t="shared" si="239"/>
        <v/>
      </c>
      <c r="BE589" s="12" t="str">
        <f t="shared" si="240"/>
        <v/>
      </c>
      <c r="BF589" s="12" t="str">
        <f>_xlfn.IFNA(VLOOKUP(Y589,对应表!$Z:$AA,2,FALSE)&amp;Z589,"")</f>
        <v>DEF:-961</v>
      </c>
      <c r="BG589" s="12" t="str">
        <f>_xlfn.IFNA(VLOOKUP(AA589,对应表!$Z:$AA,2,FALSE)&amp;AB589,"")</f>
        <v/>
      </c>
      <c r="BH589" s="12" t="str">
        <f>_xlfn.IFNA(VLOOKUP(AC589,对应表!$Z:$AA,2,FALSE)&amp;AD589,"")</f>
        <v/>
      </c>
      <c r="BI589" s="12" t="str">
        <f>_xlfn.IFNA(VLOOKUP(AE589,对应表!$Z:$AA,2,FALSE)&amp;AF589,"")</f>
        <v/>
      </c>
      <c r="BJ589" s="12" t="str">
        <f>_xlfn.IFNA(VLOOKUP(AG589,对应表!$Z:$AA,2,FALSE)&amp;AH589,"")</f>
        <v/>
      </c>
      <c r="BL589">
        <f t="shared" si="234"/>
        <v>-961</v>
      </c>
      <c r="BM589" t="str">
        <f t="shared" si="235"/>
        <v/>
      </c>
    </row>
    <row r="590" spans="8:65" x14ac:dyDescent="0.15">
      <c r="H590" t="s">
        <v>1451</v>
      </c>
      <c r="I590">
        <v>11</v>
      </c>
      <c r="J590">
        <v>-0.3</v>
      </c>
      <c r="K590" t="str">
        <f t="shared" si="230"/>
        <v>被动腐蚀lv11</v>
      </c>
      <c r="L590" s="6" t="str">
        <f>Q590&amp;":"&amp;M590&amp;":"&amp;VLOOKUP(N590,对应表!B:C,2,FALSE)&amp;":"&amp;IF(buff!O590="",0,O590)</f>
        <v>20451:100:4:9</v>
      </c>
      <c r="M590">
        <v>100</v>
      </c>
      <c r="N590" s="1" t="s">
        <v>131</v>
      </c>
      <c r="O590">
        <v>9</v>
      </c>
      <c r="Q590">
        <v>20451</v>
      </c>
      <c r="R590" s="4" t="s">
        <v>903</v>
      </c>
      <c r="S590" s="4" t="str">
        <f t="shared" si="233"/>
        <v>被动腐蚀lv11</v>
      </c>
      <c r="T590" t="s">
        <v>307</v>
      </c>
      <c r="Y590" t="s">
        <v>453</v>
      </c>
      <c r="Z590">
        <f>INT(VLOOKUP($I590,角色属性概况!$I:$N,VLOOKUP($H590,对应表!$AD:$AE,2,FALSE),FALSE)*$J590)</f>
        <v>-1183</v>
      </c>
      <c r="AI590" s="12" t="str">
        <f t="shared" si="231"/>
        <v>DEF:-1183</v>
      </c>
      <c r="AR590">
        <v>999</v>
      </c>
      <c r="AU590" s="4"/>
      <c r="AV590" s="4"/>
      <c r="AW590" s="4"/>
      <c r="AX590" s="4"/>
      <c r="AZ590" s="12" t="str">
        <f t="shared" si="232"/>
        <v/>
      </c>
      <c r="BA590" s="12" t="str">
        <f t="shared" si="236"/>
        <v/>
      </c>
      <c r="BB590" s="12" t="str">
        <f t="shared" si="237"/>
        <v/>
      </c>
      <c r="BC590" s="12" t="str">
        <f t="shared" si="238"/>
        <v/>
      </c>
      <c r="BD590" s="12" t="str">
        <f t="shared" si="239"/>
        <v/>
      </c>
      <c r="BE590" s="12" t="str">
        <f t="shared" si="240"/>
        <v/>
      </c>
      <c r="BF590" s="12" t="str">
        <f>_xlfn.IFNA(VLOOKUP(Y590,对应表!$Z:$AA,2,FALSE)&amp;Z590,"")</f>
        <v>DEF:-1183</v>
      </c>
      <c r="BG590" s="12" t="str">
        <f>_xlfn.IFNA(VLOOKUP(AA590,对应表!$Z:$AA,2,FALSE)&amp;AB590,"")</f>
        <v/>
      </c>
      <c r="BH590" s="12" t="str">
        <f>_xlfn.IFNA(VLOOKUP(AC590,对应表!$Z:$AA,2,FALSE)&amp;AD590,"")</f>
        <v/>
      </c>
      <c r="BI590" s="12" t="str">
        <f>_xlfn.IFNA(VLOOKUP(AE590,对应表!$Z:$AA,2,FALSE)&amp;AF590,"")</f>
        <v/>
      </c>
      <c r="BJ590" s="12" t="str">
        <f>_xlfn.IFNA(VLOOKUP(AG590,对应表!$Z:$AA,2,FALSE)&amp;AH590,"")</f>
        <v/>
      </c>
      <c r="BL590">
        <f t="shared" si="234"/>
        <v>-1183</v>
      </c>
      <c r="BM590" t="str">
        <f t="shared" si="235"/>
        <v/>
      </c>
    </row>
    <row r="591" spans="8:65" x14ac:dyDescent="0.15">
      <c r="H591" t="s">
        <v>1451</v>
      </c>
      <c r="I591">
        <v>12</v>
      </c>
      <c r="J591">
        <v>-0.3</v>
      </c>
      <c r="K591" t="str">
        <f t="shared" si="230"/>
        <v>被动腐蚀lv12</v>
      </c>
      <c r="L591" s="6" t="str">
        <f>Q591&amp;":"&amp;M591&amp;":"&amp;VLOOKUP(N591,对应表!B:C,2,FALSE)&amp;":"&amp;IF(buff!O591="",0,O591)</f>
        <v>20452:100:4:9</v>
      </c>
      <c r="M591">
        <v>100</v>
      </c>
      <c r="N591" s="1" t="s">
        <v>131</v>
      </c>
      <c r="O591">
        <v>9</v>
      </c>
      <c r="Q591">
        <v>20452</v>
      </c>
      <c r="R591" s="4" t="s">
        <v>904</v>
      </c>
      <c r="S591" s="4" t="str">
        <f t="shared" si="233"/>
        <v>被动腐蚀lv12</v>
      </c>
      <c r="T591" t="s">
        <v>307</v>
      </c>
      <c r="Y591" t="s">
        <v>453</v>
      </c>
      <c r="Z591">
        <f>INT(VLOOKUP($I591,角色属性概况!$I:$N,VLOOKUP($H591,对应表!$AD:$AE,2,FALSE),FALSE)*$J591)</f>
        <v>-1457</v>
      </c>
      <c r="AI591" s="12" t="str">
        <f t="shared" si="231"/>
        <v>DEF:-1457</v>
      </c>
      <c r="AR591">
        <v>999</v>
      </c>
      <c r="AU591" s="4"/>
      <c r="AV591" s="4"/>
      <c r="AW591" s="4"/>
      <c r="AX591" s="4"/>
      <c r="AZ591" s="12" t="str">
        <f t="shared" si="232"/>
        <v/>
      </c>
      <c r="BA591" s="12" t="str">
        <f t="shared" si="236"/>
        <v/>
      </c>
      <c r="BB591" s="12" t="str">
        <f t="shared" si="237"/>
        <v/>
      </c>
      <c r="BC591" s="12" t="str">
        <f t="shared" si="238"/>
        <v/>
      </c>
      <c r="BD591" s="12" t="str">
        <f t="shared" si="239"/>
        <v/>
      </c>
      <c r="BE591" s="12" t="str">
        <f t="shared" si="240"/>
        <v/>
      </c>
      <c r="BF591" s="12" t="str">
        <f>_xlfn.IFNA(VLOOKUP(Y591,对应表!$Z:$AA,2,FALSE)&amp;Z591,"")</f>
        <v>DEF:-1457</v>
      </c>
      <c r="BG591" s="12" t="str">
        <f>_xlfn.IFNA(VLOOKUP(AA591,对应表!$Z:$AA,2,FALSE)&amp;AB591,"")</f>
        <v/>
      </c>
      <c r="BH591" s="12" t="str">
        <f>_xlfn.IFNA(VLOOKUP(AC591,对应表!$Z:$AA,2,FALSE)&amp;AD591,"")</f>
        <v/>
      </c>
      <c r="BI591" s="12" t="str">
        <f>_xlfn.IFNA(VLOOKUP(AE591,对应表!$Z:$AA,2,FALSE)&amp;AF591,"")</f>
        <v/>
      </c>
      <c r="BJ591" s="12" t="str">
        <f>_xlfn.IFNA(VLOOKUP(AG591,对应表!$Z:$AA,2,FALSE)&amp;AH591,"")</f>
        <v/>
      </c>
      <c r="BL591">
        <f t="shared" si="234"/>
        <v>-1457</v>
      </c>
      <c r="BM591" t="str">
        <f t="shared" si="235"/>
        <v/>
      </c>
    </row>
    <row r="592" spans="8:65" x14ac:dyDescent="0.15">
      <c r="H592" t="s">
        <v>1451</v>
      </c>
      <c r="I592">
        <v>13</v>
      </c>
      <c r="J592">
        <v>-0.3</v>
      </c>
      <c r="K592" t="str">
        <f t="shared" si="230"/>
        <v>被动腐蚀lv13</v>
      </c>
      <c r="L592" s="6" t="str">
        <f>Q592&amp;":"&amp;M592&amp;":"&amp;VLOOKUP(N592,对应表!B:C,2,FALSE)&amp;":"&amp;IF(buff!O592="",0,O592)</f>
        <v>20453:100:4:9</v>
      </c>
      <c r="M592">
        <v>100</v>
      </c>
      <c r="N592" s="1" t="s">
        <v>131</v>
      </c>
      <c r="O592">
        <v>9</v>
      </c>
      <c r="Q592">
        <v>20453</v>
      </c>
      <c r="R592" s="4" t="s">
        <v>905</v>
      </c>
      <c r="S592" s="4" t="str">
        <f t="shared" si="233"/>
        <v>被动腐蚀lv13</v>
      </c>
      <c r="T592" t="s">
        <v>307</v>
      </c>
      <c r="Y592" t="s">
        <v>453</v>
      </c>
      <c r="Z592">
        <f>INT(VLOOKUP($I592,角色属性概况!$I:$N,VLOOKUP($H592,对应表!$AD:$AE,2,FALSE),FALSE)*$J592)</f>
        <v>-1794</v>
      </c>
      <c r="AI592" s="12" t="str">
        <f t="shared" si="231"/>
        <v>DEF:-1794</v>
      </c>
      <c r="AR592">
        <v>999</v>
      </c>
      <c r="AU592" s="4"/>
      <c r="AV592" s="4"/>
      <c r="AW592" s="4"/>
      <c r="AX592" s="4"/>
      <c r="AZ592" s="12" t="str">
        <f t="shared" si="232"/>
        <v/>
      </c>
      <c r="BA592" s="12" t="str">
        <f t="shared" si="236"/>
        <v/>
      </c>
      <c r="BB592" s="12" t="str">
        <f t="shared" si="237"/>
        <v/>
      </c>
      <c r="BC592" s="12" t="str">
        <f t="shared" si="238"/>
        <v/>
      </c>
      <c r="BD592" s="12" t="str">
        <f t="shared" si="239"/>
        <v/>
      </c>
      <c r="BE592" s="12" t="str">
        <f t="shared" si="240"/>
        <v/>
      </c>
      <c r="BF592" s="12" t="str">
        <f>_xlfn.IFNA(VLOOKUP(Y592,对应表!$Z:$AA,2,FALSE)&amp;Z592,"")</f>
        <v>DEF:-1794</v>
      </c>
      <c r="BG592" s="12" t="str">
        <f>_xlfn.IFNA(VLOOKUP(AA592,对应表!$Z:$AA,2,FALSE)&amp;AB592,"")</f>
        <v/>
      </c>
      <c r="BH592" s="12" t="str">
        <f>_xlfn.IFNA(VLOOKUP(AC592,对应表!$Z:$AA,2,FALSE)&amp;AD592,"")</f>
        <v/>
      </c>
      <c r="BI592" s="12" t="str">
        <f>_xlfn.IFNA(VLOOKUP(AE592,对应表!$Z:$AA,2,FALSE)&amp;AF592,"")</f>
        <v/>
      </c>
      <c r="BJ592" s="12" t="str">
        <f>_xlfn.IFNA(VLOOKUP(AG592,对应表!$Z:$AA,2,FALSE)&amp;AH592,"")</f>
        <v/>
      </c>
      <c r="BL592">
        <f t="shared" si="234"/>
        <v>-1794</v>
      </c>
      <c r="BM592" t="str">
        <f t="shared" si="235"/>
        <v/>
      </c>
    </row>
    <row r="593" spans="8:65" x14ac:dyDescent="0.15">
      <c r="H593" t="s">
        <v>1451</v>
      </c>
      <c r="I593">
        <v>14</v>
      </c>
      <c r="J593">
        <v>-0.3</v>
      </c>
      <c r="K593" t="str">
        <f t="shared" si="230"/>
        <v>被动腐蚀lv14</v>
      </c>
      <c r="L593" s="6" t="str">
        <f>Q593&amp;":"&amp;M593&amp;":"&amp;VLOOKUP(N593,对应表!B:C,2,FALSE)&amp;":"&amp;IF(buff!O593="",0,O593)</f>
        <v>20454:100:4:9</v>
      </c>
      <c r="M593">
        <v>100</v>
      </c>
      <c r="N593" s="1" t="s">
        <v>131</v>
      </c>
      <c r="O593">
        <v>9</v>
      </c>
      <c r="Q593">
        <v>20454</v>
      </c>
      <c r="R593" s="4" t="s">
        <v>906</v>
      </c>
      <c r="S593" s="4" t="str">
        <f t="shared" si="233"/>
        <v>被动腐蚀lv14</v>
      </c>
      <c r="T593" t="s">
        <v>307</v>
      </c>
      <c r="Y593" t="s">
        <v>453</v>
      </c>
      <c r="Z593">
        <f>INT(VLOOKUP($I593,角色属性概况!$I:$N,VLOOKUP($H593,对应表!$AD:$AE,2,FALSE),FALSE)*$J593)</f>
        <v>-2208</v>
      </c>
      <c r="AI593" s="12" t="str">
        <f t="shared" si="231"/>
        <v>DEF:-2208</v>
      </c>
      <c r="AR593">
        <v>999</v>
      </c>
      <c r="AU593" s="4"/>
      <c r="AV593" s="4"/>
      <c r="AW593" s="4"/>
      <c r="AX593" s="4"/>
      <c r="AZ593" s="12" t="str">
        <f t="shared" si="232"/>
        <v/>
      </c>
      <c r="BA593" s="12" t="str">
        <f t="shared" si="236"/>
        <v/>
      </c>
      <c r="BB593" s="12" t="str">
        <f t="shared" si="237"/>
        <v/>
      </c>
      <c r="BC593" s="12" t="str">
        <f t="shared" si="238"/>
        <v/>
      </c>
      <c r="BD593" s="12" t="str">
        <f t="shared" si="239"/>
        <v/>
      </c>
      <c r="BE593" s="12" t="str">
        <f t="shared" si="240"/>
        <v/>
      </c>
      <c r="BF593" s="12" t="str">
        <f>_xlfn.IFNA(VLOOKUP(Y593,对应表!$Z:$AA,2,FALSE)&amp;Z593,"")</f>
        <v>DEF:-2208</v>
      </c>
      <c r="BG593" s="12" t="str">
        <f>_xlfn.IFNA(VLOOKUP(AA593,对应表!$Z:$AA,2,FALSE)&amp;AB593,"")</f>
        <v/>
      </c>
      <c r="BH593" s="12" t="str">
        <f>_xlfn.IFNA(VLOOKUP(AC593,对应表!$Z:$AA,2,FALSE)&amp;AD593,"")</f>
        <v/>
      </c>
      <c r="BI593" s="12" t="str">
        <f>_xlfn.IFNA(VLOOKUP(AE593,对应表!$Z:$AA,2,FALSE)&amp;AF593,"")</f>
        <v/>
      </c>
      <c r="BJ593" s="12" t="str">
        <f>_xlfn.IFNA(VLOOKUP(AG593,对应表!$Z:$AA,2,FALSE)&amp;AH593,"")</f>
        <v/>
      </c>
      <c r="BL593">
        <f t="shared" si="234"/>
        <v>-2208</v>
      </c>
      <c r="BM593" t="str">
        <f t="shared" si="235"/>
        <v/>
      </c>
    </row>
    <row r="594" spans="8:65" x14ac:dyDescent="0.15">
      <c r="H594" t="s">
        <v>1451</v>
      </c>
      <c r="I594">
        <v>15</v>
      </c>
      <c r="J594">
        <v>-0.3</v>
      </c>
      <c r="K594" t="str">
        <f t="shared" si="230"/>
        <v>被动腐蚀lv15</v>
      </c>
      <c r="L594" s="6" t="str">
        <f>Q594&amp;":"&amp;M594&amp;":"&amp;VLOOKUP(N594,对应表!B:C,2,FALSE)&amp;":"&amp;IF(buff!O594="",0,O594)</f>
        <v>20455:100:4:9</v>
      </c>
      <c r="M594">
        <v>100</v>
      </c>
      <c r="N594" s="1" t="s">
        <v>131</v>
      </c>
      <c r="O594">
        <v>9</v>
      </c>
      <c r="Q594">
        <v>20455</v>
      </c>
      <c r="R594" s="4" t="s">
        <v>907</v>
      </c>
      <c r="S594" s="4" t="str">
        <f t="shared" si="233"/>
        <v>被动腐蚀lv15</v>
      </c>
      <c r="T594" t="s">
        <v>307</v>
      </c>
      <c r="Y594" t="s">
        <v>453</v>
      </c>
      <c r="Z594">
        <f>INT(VLOOKUP($I594,角色属性概况!$I:$N,VLOOKUP($H594,对应表!$AD:$AE,2,FALSE),FALSE)*$J594)</f>
        <v>-2719</v>
      </c>
      <c r="AI594" s="12" t="str">
        <f t="shared" si="231"/>
        <v>DEF:-2719</v>
      </c>
      <c r="AR594">
        <v>999</v>
      </c>
      <c r="AU594" s="4"/>
      <c r="AV594" s="4"/>
      <c r="AW594" s="4"/>
      <c r="AX594" s="4"/>
      <c r="AZ594" s="12" t="str">
        <f t="shared" si="232"/>
        <v/>
      </c>
      <c r="BA594" s="12" t="str">
        <f t="shared" si="236"/>
        <v/>
      </c>
      <c r="BB594" s="12" t="str">
        <f t="shared" si="237"/>
        <v/>
      </c>
      <c r="BC594" s="12" t="str">
        <f t="shared" si="238"/>
        <v/>
      </c>
      <c r="BD594" s="12" t="str">
        <f t="shared" si="239"/>
        <v/>
      </c>
      <c r="BE594" s="12" t="str">
        <f t="shared" si="240"/>
        <v/>
      </c>
      <c r="BF594" s="12" t="str">
        <f>_xlfn.IFNA(VLOOKUP(Y594,对应表!$Z:$AA,2,FALSE)&amp;Z594,"")</f>
        <v>DEF:-2719</v>
      </c>
      <c r="BG594" s="12" t="str">
        <f>_xlfn.IFNA(VLOOKUP(AA594,对应表!$Z:$AA,2,FALSE)&amp;AB594,"")</f>
        <v/>
      </c>
      <c r="BH594" s="12" t="str">
        <f>_xlfn.IFNA(VLOOKUP(AC594,对应表!$Z:$AA,2,FALSE)&amp;AD594,"")</f>
        <v/>
      </c>
      <c r="BI594" s="12" t="str">
        <f>_xlfn.IFNA(VLOOKUP(AE594,对应表!$Z:$AA,2,FALSE)&amp;AF594,"")</f>
        <v/>
      </c>
      <c r="BJ594" s="12" t="str">
        <f>_xlfn.IFNA(VLOOKUP(AG594,对应表!$Z:$AA,2,FALSE)&amp;AH594,"")</f>
        <v/>
      </c>
      <c r="BL594">
        <f t="shared" si="234"/>
        <v>-2719</v>
      </c>
      <c r="BM594" t="str">
        <f t="shared" si="235"/>
        <v/>
      </c>
    </row>
    <row r="595" spans="8:65" x14ac:dyDescent="0.15">
      <c r="H595" t="s">
        <v>1451</v>
      </c>
      <c r="I595">
        <v>16</v>
      </c>
      <c r="J595">
        <v>-0.3</v>
      </c>
      <c r="K595" t="str">
        <f t="shared" si="230"/>
        <v>被动腐蚀lv16</v>
      </c>
      <c r="L595" s="6" t="str">
        <f>Q595&amp;":"&amp;M595&amp;":"&amp;VLOOKUP(N595,对应表!B:C,2,FALSE)&amp;":"&amp;IF(buff!O595="",0,O595)</f>
        <v>20456:100:4:9</v>
      </c>
      <c r="M595">
        <v>100</v>
      </c>
      <c r="N595" s="1" t="s">
        <v>131</v>
      </c>
      <c r="O595">
        <v>9</v>
      </c>
      <c r="Q595">
        <v>20456</v>
      </c>
      <c r="R595" s="4" t="s">
        <v>908</v>
      </c>
      <c r="S595" s="4" t="str">
        <f t="shared" si="233"/>
        <v>被动腐蚀lv16</v>
      </c>
      <c r="T595" t="s">
        <v>307</v>
      </c>
      <c r="Y595" t="s">
        <v>453</v>
      </c>
      <c r="Z595">
        <f>INT(VLOOKUP($I595,角色属性概况!$I:$N,VLOOKUP($H595,对应表!$AD:$AE,2,FALSE),FALSE)*$J595)</f>
        <v>-3347</v>
      </c>
      <c r="AI595" s="12" t="str">
        <f t="shared" si="231"/>
        <v>DEF:-3347</v>
      </c>
      <c r="AR595">
        <v>999</v>
      </c>
      <c r="AU595" s="4"/>
      <c r="AV595" s="4"/>
      <c r="AW595" s="4"/>
      <c r="AX595" s="4"/>
      <c r="AZ595" s="12" t="str">
        <f t="shared" si="232"/>
        <v/>
      </c>
      <c r="BA595" s="12" t="str">
        <f t="shared" si="236"/>
        <v/>
      </c>
      <c r="BB595" s="12" t="str">
        <f t="shared" si="237"/>
        <v/>
      </c>
      <c r="BC595" s="12" t="str">
        <f t="shared" si="238"/>
        <v/>
      </c>
      <c r="BD595" s="12" t="str">
        <f t="shared" si="239"/>
        <v/>
      </c>
      <c r="BE595" s="12" t="str">
        <f t="shared" si="240"/>
        <v/>
      </c>
      <c r="BF595" s="12" t="str">
        <f>_xlfn.IFNA(VLOOKUP(Y595,对应表!$Z:$AA,2,FALSE)&amp;Z595,"")</f>
        <v>DEF:-3347</v>
      </c>
      <c r="BG595" s="12" t="str">
        <f>_xlfn.IFNA(VLOOKUP(AA595,对应表!$Z:$AA,2,FALSE)&amp;AB595,"")</f>
        <v/>
      </c>
      <c r="BH595" s="12" t="str">
        <f>_xlfn.IFNA(VLOOKUP(AC595,对应表!$Z:$AA,2,FALSE)&amp;AD595,"")</f>
        <v/>
      </c>
      <c r="BI595" s="12" t="str">
        <f>_xlfn.IFNA(VLOOKUP(AE595,对应表!$Z:$AA,2,FALSE)&amp;AF595,"")</f>
        <v/>
      </c>
      <c r="BJ595" s="12" t="str">
        <f>_xlfn.IFNA(VLOOKUP(AG595,对应表!$Z:$AA,2,FALSE)&amp;AH595,"")</f>
        <v/>
      </c>
      <c r="BL595">
        <f t="shared" si="234"/>
        <v>-3347</v>
      </c>
      <c r="BM595" t="str">
        <f t="shared" si="235"/>
        <v/>
      </c>
    </row>
    <row r="596" spans="8:65" x14ac:dyDescent="0.15">
      <c r="H596" t="s">
        <v>1451</v>
      </c>
      <c r="I596">
        <v>17</v>
      </c>
      <c r="J596">
        <v>-0.3</v>
      </c>
      <c r="K596" t="str">
        <f t="shared" si="230"/>
        <v>被动腐蚀lv17</v>
      </c>
      <c r="L596" s="6" t="str">
        <f>Q596&amp;":"&amp;M596&amp;":"&amp;VLOOKUP(N596,对应表!B:C,2,FALSE)&amp;":"&amp;IF(buff!O596="",0,O596)</f>
        <v>20457:100:4:9</v>
      </c>
      <c r="M596">
        <v>100</v>
      </c>
      <c r="N596" s="1" t="s">
        <v>131</v>
      </c>
      <c r="O596">
        <v>9</v>
      </c>
      <c r="Q596">
        <v>20457</v>
      </c>
      <c r="R596" s="4" t="s">
        <v>909</v>
      </c>
      <c r="S596" s="4" t="str">
        <f t="shared" si="233"/>
        <v>被动腐蚀lv17</v>
      </c>
      <c r="T596" t="s">
        <v>307</v>
      </c>
      <c r="Y596" t="s">
        <v>453</v>
      </c>
      <c r="Z596">
        <f>INT(VLOOKUP($I596,角色属性概况!$I:$N,VLOOKUP($H596,对应表!$AD:$AE,2,FALSE),FALSE)*$J596)</f>
        <v>-4121</v>
      </c>
      <c r="AI596" s="12" t="str">
        <f t="shared" si="231"/>
        <v>DEF:-4121</v>
      </c>
      <c r="AR596">
        <v>999</v>
      </c>
      <c r="AU596" s="4"/>
      <c r="AV596" s="4"/>
      <c r="AW596" s="4"/>
      <c r="AX596" s="4"/>
      <c r="AZ596" s="12" t="str">
        <f t="shared" si="232"/>
        <v/>
      </c>
      <c r="BA596" s="12" t="str">
        <f t="shared" si="236"/>
        <v/>
      </c>
      <c r="BB596" s="12" t="str">
        <f t="shared" si="237"/>
        <v/>
      </c>
      <c r="BC596" s="12" t="str">
        <f t="shared" si="238"/>
        <v/>
      </c>
      <c r="BD596" s="12" t="str">
        <f t="shared" si="239"/>
        <v/>
      </c>
      <c r="BE596" s="12" t="str">
        <f t="shared" si="240"/>
        <v/>
      </c>
      <c r="BF596" s="12" t="str">
        <f>_xlfn.IFNA(VLOOKUP(Y596,对应表!$Z:$AA,2,FALSE)&amp;Z596,"")</f>
        <v>DEF:-4121</v>
      </c>
      <c r="BG596" s="12" t="str">
        <f>_xlfn.IFNA(VLOOKUP(AA596,对应表!$Z:$AA,2,FALSE)&amp;AB596,"")</f>
        <v/>
      </c>
      <c r="BH596" s="12" t="str">
        <f>_xlfn.IFNA(VLOOKUP(AC596,对应表!$Z:$AA,2,FALSE)&amp;AD596,"")</f>
        <v/>
      </c>
      <c r="BI596" s="12" t="str">
        <f>_xlfn.IFNA(VLOOKUP(AE596,对应表!$Z:$AA,2,FALSE)&amp;AF596,"")</f>
        <v/>
      </c>
      <c r="BJ596" s="12" t="str">
        <f>_xlfn.IFNA(VLOOKUP(AG596,对应表!$Z:$AA,2,FALSE)&amp;AH596,"")</f>
        <v/>
      </c>
      <c r="BL596">
        <f t="shared" si="234"/>
        <v>-4121</v>
      </c>
      <c r="BM596" t="str">
        <f t="shared" si="235"/>
        <v/>
      </c>
    </row>
    <row r="597" spans="8:65" x14ac:dyDescent="0.15">
      <c r="H597" t="s">
        <v>1451</v>
      </c>
      <c r="I597">
        <v>18</v>
      </c>
      <c r="J597">
        <v>-0.3</v>
      </c>
      <c r="K597" t="str">
        <f t="shared" si="230"/>
        <v>被动腐蚀lv18</v>
      </c>
      <c r="L597" s="6" t="str">
        <f>Q597&amp;":"&amp;M597&amp;":"&amp;VLOOKUP(N597,对应表!B:C,2,FALSE)&amp;":"&amp;IF(buff!O597="",0,O597)</f>
        <v>20458:100:4:9</v>
      </c>
      <c r="M597">
        <v>100</v>
      </c>
      <c r="N597" s="1" t="s">
        <v>131</v>
      </c>
      <c r="O597">
        <v>9</v>
      </c>
      <c r="Q597">
        <v>20458</v>
      </c>
      <c r="R597" s="4" t="s">
        <v>910</v>
      </c>
      <c r="S597" s="4" t="str">
        <f t="shared" si="233"/>
        <v>被动腐蚀lv18</v>
      </c>
      <c r="T597" t="s">
        <v>307</v>
      </c>
      <c r="Y597" t="s">
        <v>453</v>
      </c>
      <c r="Z597">
        <f>INT(VLOOKUP($I597,角色属性概况!$I:$N,VLOOKUP($H597,对应表!$AD:$AE,2,FALSE),FALSE)*$J597)</f>
        <v>-5074</v>
      </c>
      <c r="AI597" s="12" t="str">
        <f t="shared" si="231"/>
        <v>DEF:-5074</v>
      </c>
      <c r="AR597">
        <v>999</v>
      </c>
      <c r="AU597" s="4"/>
      <c r="AV597" s="4"/>
      <c r="AW597" s="4"/>
      <c r="AX597" s="4"/>
      <c r="AZ597" s="12" t="str">
        <f t="shared" si="232"/>
        <v/>
      </c>
      <c r="BA597" s="12" t="str">
        <f t="shared" si="236"/>
        <v/>
      </c>
      <c r="BB597" s="12" t="str">
        <f t="shared" si="237"/>
        <v/>
      </c>
      <c r="BC597" s="12" t="str">
        <f t="shared" si="238"/>
        <v/>
      </c>
      <c r="BD597" s="12" t="str">
        <f t="shared" si="239"/>
        <v/>
      </c>
      <c r="BE597" s="12" t="str">
        <f t="shared" si="240"/>
        <v/>
      </c>
      <c r="BF597" s="12" t="str">
        <f>_xlfn.IFNA(VLOOKUP(Y597,对应表!$Z:$AA,2,FALSE)&amp;Z597,"")</f>
        <v>DEF:-5074</v>
      </c>
      <c r="BG597" s="12" t="str">
        <f>_xlfn.IFNA(VLOOKUP(AA597,对应表!$Z:$AA,2,FALSE)&amp;AB597,"")</f>
        <v/>
      </c>
      <c r="BH597" s="12" t="str">
        <f>_xlfn.IFNA(VLOOKUP(AC597,对应表!$Z:$AA,2,FALSE)&amp;AD597,"")</f>
        <v/>
      </c>
      <c r="BI597" s="12" t="str">
        <f>_xlfn.IFNA(VLOOKUP(AE597,对应表!$Z:$AA,2,FALSE)&amp;AF597,"")</f>
        <v/>
      </c>
      <c r="BJ597" s="12" t="str">
        <f>_xlfn.IFNA(VLOOKUP(AG597,对应表!$Z:$AA,2,FALSE)&amp;AH597,"")</f>
        <v/>
      </c>
      <c r="BL597">
        <f t="shared" si="234"/>
        <v>-5074</v>
      </c>
      <c r="BM597" t="str">
        <f t="shared" si="235"/>
        <v/>
      </c>
    </row>
    <row r="598" spans="8:65" x14ac:dyDescent="0.15">
      <c r="H598" t="s">
        <v>1451</v>
      </c>
      <c r="I598">
        <v>19</v>
      </c>
      <c r="J598">
        <v>-0.3</v>
      </c>
      <c r="K598" t="str">
        <f t="shared" si="230"/>
        <v>被动腐蚀lv19</v>
      </c>
      <c r="L598" s="6" t="str">
        <f>Q598&amp;":"&amp;M598&amp;":"&amp;VLOOKUP(N598,对应表!B:C,2,FALSE)&amp;":"&amp;IF(buff!O598="",0,O598)</f>
        <v>20459:100:4:9</v>
      </c>
      <c r="M598">
        <v>100</v>
      </c>
      <c r="N598" s="1" t="s">
        <v>131</v>
      </c>
      <c r="O598">
        <v>9</v>
      </c>
      <c r="Q598">
        <v>20459</v>
      </c>
      <c r="R598" s="4" t="s">
        <v>911</v>
      </c>
      <c r="S598" s="4" t="str">
        <f t="shared" si="233"/>
        <v>被动腐蚀lv19</v>
      </c>
      <c r="T598" t="s">
        <v>307</v>
      </c>
      <c r="Y598" t="s">
        <v>453</v>
      </c>
      <c r="Z598">
        <f>INT(VLOOKUP($I598,角色属性概况!$I:$N,VLOOKUP($H598,对应表!$AD:$AE,2,FALSE),FALSE)*$J598)</f>
        <v>-6247</v>
      </c>
      <c r="AI598" s="12" t="str">
        <f t="shared" si="231"/>
        <v>DEF:-6247</v>
      </c>
      <c r="AR598">
        <v>999</v>
      </c>
      <c r="AU598" s="4"/>
      <c r="AV598" s="4"/>
      <c r="AW598" s="4"/>
      <c r="AX598" s="4"/>
      <c r="AZ598" s="12" t="str">
        <f t="shared" si="232"/>
        <v/>
      </c>
      <c r="BA598" s="12" t="str">
        <f t="shared" si="236"/>
        <v/>
      </c>
      <c r="BB598" s="12" t="str">
        <f t="shared" si="237"/>
        <v/>
      </c>
      <c r="BC598" s="12" t="str">
        <f t="shared" si="238"/>
        <v/>
      </c>
      <c r="BD598" s="12" t="str">
        <f t="shared" si="239"/>
        <v/>
      </c>
      <c r="BE598" s="12" t="str">
        <f t="shared" si="240"/>
        <v/>
      </c>
      <c r="BF598" s="12" t="str">
        <f>_xlfn.IFNA(VLOOKUP(Y598,对应表!$Z:$AA,2,FALSE)&amp;Z598,"")</f>
        <v>DEF:-6247</v>
      </c>
      <c r="BG598" s="12" t="str">
        <f>_xlfn.IFNA(VLOOKUP(AA598,对应表!$Z:$AA,2,FALSE)&amp;AB598,"")</f>
        <v/>
      </c>
      <c r="BH598" s="12" t="str">
        <f>_xlfn.IFNA(VLOOKUP(AC598,对应表!$Z:$AA,2,FALSE)&amp;AD598,"")</f>
        <v/>
      </c>
      <c r="BI598" s="12" t="str">
        <f>_xlfn.IFNA(VLOOKUP(AE598,对应表!$Z:$AA,2,FALSE)&amp;AF598,"")</f>
        <v/>
      </c>
      <c r="BJ598" s="12" t="str">
        <f>_xlfn.IFNA(VLOOKUP(AG598,对应表!$Z:$AA,2,FALSE)&amp;AH598,"")</f>
        <v/>
      </c>
      <c r="BL598">
        <f t="shared" si="234"/>
        <v>-6247</v>
      </c>
      <c r="BM598" t="str">
        <f t="shared" si="235"/>
        <v/>
      </c>
    </row>
    <row r="599" spans="8:65" x14ac:dyDescent="0.15">
      <c r="H599" t="s">
        <v>1451</v>
      </c>
      <c r="I599">
        <v>20</v>
      </c>
      <c r="J599">
        <v>-0.3</v>
      </c>
      <c r="K599" t="str">
        <f t="shared" si="230"/>
        <v>被动腐蚀lv20</v>
      </c>
      <c r="L599" s="6" t="str">
        <f>Q599&amp;":"&amp;M599&amp;":"&amp;VLOOKUP(N599,对应表!B:C,2,FALSE)&amp;":"&amp;IF(buff!O599="",0,O599)</f>
        <v>20460:100:4:9</v>
      </c>
      <c r="M599">
        <v>100</v>
      </c>
      <c r="N599" s="1" t="s">
        <v>131</v>
      </c>
      <c r="O599">
        <v>9</v>
      </c>
      <c r="Q599">
        <v>20460</v>
      </c>
      <c r="R599" s="4" t="s">
        <v>912</v>
      </c>
      <c r="S599" s="4" t="str">
        <f t="shared" si="233"/>
        <v>被动腐蚀lv20</v>
      </c>
      <c r="T599" t="s">
        <v>307</v>
      </c>
      <c r="Y599" t="s">
        <v>453</v>
      </c>
      <c r="Z599">
        <f>INT(VLOOKUP($I599,角色属性概况!$I:$N,VLOOKUP($H599,对应表!$AD:$AE,2,FALSE),FALSE)*$J599)</f>
        <v>-7692</v>
      </c>
      <c r="AI599" s="12" t="str">
        <f t="shared" si="231"/>
        <v>DEF:-7692</v>
      </c>
      <c r="AR599">
        <v>999</v>
      </c>
      <c r="AU599" s="4"/>
      <c r="AV599" s="4"/>
      <c r="AW599" s="4"/>
      <c r="AX599" s="4"/>
      <c r="AZ599" s="12" t="str">
        <f t="shared" si="232"/>
        <v/>
      </c>
      <c r="BA599" s="12" t="str">
        <f t="shared" si="236"/>
        <v/>
      </c>
      <c r="BB599" s="12" t="str">
        <f t="shared" si="237"/>
        <v/>
      </c>
      <c r="BC599" s="12" t="str">
        <f t="shared" si="238"/>
        <v/>
      </c>
      <c r="BD599" s="12" t="str">
        <f t="shared" si="239"/>
        <v/>
      </c>
      <c r="BE599" s="12" t="str">
        <f t="shared" si="240"/>
        <v/>
      </c>
      <c r="BF599" s="12" t="str">
        <f>_xlfn.IFNA(VLOOKUP(Y599,对应表!$Z:$AA,2,FALSE)&amp;Z599,"")</f>
        <v>DEF:-7692</v>
      </c>
      <c r="BG599" s="12" t="str">
        <f>_xlfn.IFNA(VLOOKUP(AA599,对应表!$Z:$AA,2,FALSE)&amp;AB599,"")</f>
        <v/>
      </c>
      <c r="BH599" s="12" t="str">
        <f>_xlfn.IFNA(VLOOKUP(AC599,对应表!$Z:$AA,2,FALSE)&amp;AD599,"")</f>
        <v/>
      </c>
      <c r="BI599" s="12" t="str">
        <f>_xlfn.IFNA(VLOOKUP(AE599,对应表!$Z:$AA,2,FALSE)&amp;AF599,"")</f>
        <v/>
      </c>
      <c r="BJ599" s="12" t="str">
        <f>_xlfn.IFNA(VLOOKUP(AG599,对应表!$Z:$AA,2,FALSE)&amp;AH599,"")</f>
        <v/>
      </c>
      <c r="BL599">
        <f t="shared" si="234"/>
        <v>-7692</v>
      </c>
      <c r="BM599" t="str">
        <f t="shared" si="235"/>
        <v/>
      </c>
    </row>
    <row r="600" spans="8:65" x14ac:dyDescent="0.15">
      <c r="K600" t="str">
        <f t="shared" si="230"/>
        <v>被动精准lv1</v>
      </c>
      <c r="L600" s="6" t="str">
        <f>Q600&amp;":"&amp;M600&amp;":"&amp;VLOOKUP(N600,对应表!B:C,2,FALSE)&amp;":"&amp;IF(buff!O600="",0,O600)</f>
        <v>20461:100:1:0</v>
      </c>
      <c r="M600">
        <v>100</v>
      </c>
      <c r="N600" s="1" t="s">
        <v>306</v>
      </c>
      <c r="O600">
        <v>0</v>
      </c>
      <c r="Q600">
        <v>20461</v>
      </c>
      <c r="R600" s="4" t="s">
        <v>1493</v>
      </c>
      <c r="S600" s="4" t="str">
        <f t="shared" si="233"/>
        <v>被动精准lv1</v>
      </c>
      <c r="T600" t="s">
        <v>307</v>
      </c>
      <c r="Y600" t="s">
        <v>422</v>
      </c>
      <c r="Z600">
        <v>5</v>
      </c>
      <c r="AA600" t="s">
        <v>248</v>
      </c>
      <c r="AB600">
        <v>5</v>
      </c>
      <c r="AI600" s="12" t="str">
        <f t="shared" si="231"/>
        <v>HIT:5|CRI:5</v>
      </c>
      <c r="AR600">
        <v>999</v>
      </c>
      <c r="AU600" s="4"/>
      <c r="AV600" s="4"/>
      <c r="AW600" s="4"/>
      <c r="AX600" s="4"/>
      <c r="AZ600" s="12" t="str">
        <f t="shared" si="232"/>
        <v/>
      </c>
      <c r="BA600" s="12" t="str">
        <f t="shared" si="236"/>
        <v/>
      </c>
      <c r="BB600" s="12" t="str">
        <f t="shared" si="237"/>
        <v/>
      </c>
      <c r="BC600" s="12" t="str">
        <f t="shared" si="238"/>
        <v/>
      </c>
      <c r="BD600" s="12" t="str">
        <f t="shared" si="239"/>
        <v/>
      </c>
      <c r="BE600" s="12" t="str">
        <f t="shared" si="240"/>
        <v/>
      </c>
      <c r="BF600" s="12" t="str">
        <f>_xlfn.IFNA(VLOOKUP(Y600,对应表!$Z:$AA,2,FALSE)&amp;Z600,"")</f>
        <v>HIT:5</v>
      </c>
      <c r="BG600" s="12" t="str">
        <f>_xlfn.IFNA(VLOOKUP(AA600,对应表!$Z:$AA,2,FALSE)&amp;AB600,"")</f>
        <v>CRI:5</v>
      </c>
      <c r="BH600" s="12" t="str">
        <f>_xlfn.IFNA(VLOOKUP(AC600,对应表!$Z:$AA,2,FALSE)&amp;AD600,"")</f>
        <v/>
      </c>
      <c r="BI600" s="12" t="str">
        <f>_xlfn.IFNA(VLOOKUP(AE600,对应表!$Z:$AA,2,FALSE)&amp;AF600,"")</f>
        <v/>
      </c>
      <c r="BJ600" s="12" t="str">
        <f>_xlfn.IFNA(VLOOKUP(AG600,对应表!$Z:$AA,2,FALSE)&amp;AH600,"")</f>
        <v/>
      </c>
      <c r="BL600">
        <f t="shared" si="234"/>
        <v>5</v>
      </c>
      <c r="BM600">
        <f t="shared" si="235"/>
        <v>5</v>
      </c>
    </row>
    <row r="601" spans="8:65" x14ac:dyDescent="0.15">
      <c r="K601" t="str">
        <f t="shared" si="230"/>
        <v>被动精准lv2</v>
      </c>
      <c r="L601" s="6" t="str">
        <f>Q601&amp;":"&amp;M601&amp;":"&amp;VLOOKUP(N601,对应表!B:C,2,FALSE)&amp;":"&amp;IF(buff!O601="",0,O601)</f>
        <v>20462:100:1:0</v>
      </c>
      <c r="M601">
        <v>100</v>
      </c>
      <c r="N601" s="1" t="s">
        <v>306</v>
      </c>
      <c r="O601">
        <v>0</v>
      </c>
      <c r="Q601">
        <v>20462</v>
      </c>
      <c r="R601" s="4" t="s">
        <v>1494</v>
      </c>
      <c r="S601" s="4" t="str">
        <f t="shared" si="233"/>
        <v>被动精准lv2</v>
      </c>
      <c r="T601" t="s">
        <v>307</v>
      </c>
      <c r="Y601" t="s">
        <v>422</v>
      </c>
      <c r="Z601">
        <v>6</v>
      </c>
      <c r="AA601" t="s">
        <v>248</v>
      </c>
      <c r="AB601">
        <v>6</v>
      </c>
      <c r="AI601" s="12" t="str">
        <f t="shared" si="231"/>
        <v>HIT:6|CRI:6</v>
      </c>
      <c r="AR601">
        <v>999</v>
      </c>
      <c r="AU601" s="4"/>
      <c r="AV601" s="4"/>
      <c r="AW601" s="4"/>
      <c r="AX601" s="4"/>
      <c r="AZ601" s="12" t="str">
        <f t="shared" si="232"/>
        <v/>
      </c>
      <c r="BA601" s="12" t="str">
        <f t="shared" si="236"/>
        <v/>
      </c>
      <c r="BB601" s="12" t="str">
        <f t="shared" si="237"/>
        <v/>
      </c>
      <c r="BC601" s="12" t="str">
        <f t="shared" si="238"/>
        <v/>
      </c>
      <c r="BD601" s="12" t="str">
        <f t="shared" si="239"/>
        <v/>
      </c>
      <c r="BE601" s="12" t="str">
        <f t="shared" si="240"/>
        <v/>
      </c>
      <c r="BF601" s="12" t="str">
        <f>_xlfn.IFNA(VLOOKUP(Y601,对应表!$Z:$AA,2,FALSE)&amp;Z601,"")</f>
        <v>HIT:6</v>
      </c>
      <c r="BG601" s="12" t="str">
        <f>_xlfn.IFNA(VLOOKUP(AA601,对应表!$Z:$AA,2,FALSE)&amp;AB601,"")</f>
        <v>CRI:6</v>
      </c>
      <c r="BH601" s="12" t="str">
        <f>_xlfn.IFNA(VLOOKUP(AC601,对应表!$Z:$AA,2,FALSE)&amp;AD601,"")</f>
        <v/>
      </c>
      <c r="BI601" s="12" t="str">
        <f>_xlfn.IFNA(VLOOKUP(AE601,对应表!$Z:$AA,2,FALSE)&amp;AF601,"")</f>
        <v/>
      </c>
      <c r="BJ601" s="12" t="str">
        <f>_xlfn.IFNA(VLOOKUP(AG601,对应表!$Z:$AA,2,FALSE)&amp;AH601,"")</f>
        <v/>
      </c>
      <c r="BL601">
        <f t="shared" si="234"/>
        <v>6</v>
      </c>
      <c r="BM601">
        <f t="shared" si="235"/>
        <v>6</v>
      </c>
    </row>
    <row r="602" spans="8:65" x14ac:dyDescent="0.15">
      <c r="K602" t="str">
        <f t="shared" si="230"/>
        <v>被动精准lv3</v>
      </c>
      <c r="L602" s="6" t="str">
        <f>Q602&amp;":"&amp;M602&amp;":"&amp;VLOOKUP(N602,对应表!B:C,2,FALSE)&amp;":"&amp;IF(buff!O602="",0,O602)</f>
        <v>20463:100:1:0</v>
      </c>
      <c r="M602">
        <v>100</v>
      </c>
      <c r="N602" s="1" t="s">
        <v>306</v>
      </c>
      <c r="O602">
        <v>0</v>
      </c>
      <c r="Q602">
        <v>20463</v>
      </c>
      <c r="R602" s="4" t="s">
        <v>1495</v>
      </c>
      <c r="S602" s="4" t="str">
        <f t="shared" si="233"/>
        <v>被动精准lv3</v>
      </c>
      <c r="T602" t="s">
        <v>307</v>
      </c>
      <c r="Y602" t="s">
        <v>422</v>
      </c>
      <c r="Z602">
        <v>7</v>
      </c>
      <c r="AA602" t="s">
        <v>248</v>
      </c>
      <c r="AB602">
        <v>7</v>
      </c>
      <c r="AI602" s="12" t="str">
        <f t="shared" si="231"/>
        <v>HIT:7|CRI:7</v>
      </c>
      <c r="AR602">
        <v>999</v>
      </c>
      <c r="AU602" s="4"/>
      <c r="AV602" s="4"/>
      <c r="AW602" s="4"/>
      <c r="AX602" s="4"/>
      <c r="AZ602" s="12" t="str">
        <f t="shared" si="232"/>
        <v/>
      </c>
      <c r="BA602" s="12" t="str">
        <f t="shared" si="236"/>
        <v/>
      </c>
      <c r="BB602" s="12" t="str">
        <f t="shared" si="237"/>
        <v/>
      </c>
      <c r="BC602" s="12" t="str">
        <f t="shared" si="238"/>
        <v/>
      </c>
      <c r="BD602" s="12" t="str">
        <f t="shared" si="239"/>
        <v/>
      </c>
      <c r="BE602" s="12" t="str">
        <f t="shared" si="240"/>
        <v/>
      </c>
      <c r="BF602" s="12" t="str">
        <f>_xlfn.IFNA(VLOOKUP(Y602,对应表!$Z:$AA,2,FALSE)&amp;Z602,"")</f>
        <v>HIT:7</v>
      </c>
      <c r="BG602" s="12" t="str">
        <f>_xlfn.IFNA(VLOOKUP(AA602,对应表!$Z:$AA,2,FALSE)&amp;AB602,"")</f>
        <v>CRI:7</v>
      </c>
      <c r="BH602" s="12" t="str">
        <f>_xlfn.IFNA(VLOOKUP(AC602,对应表!$Z:$AA,2,FALSE)&amp;AD602,"")</f>
        <v/>
      </c>
      <c r="BI602" s="12" t="str">
        <f>_xlfn.IFNA(VLOOKUP(AE602,对应表!$Z:$AA,2,FALSE)&amp;AF602,"")</f>
        <v/>
      </c>
      <c r="BJ602" s="12" t="str">
        <f>_xlfn.IFNA(VLOOKUP(AG602,对应表!$Z:$AA,2,FALSE)&amp;AH602,"")</f>
        <v/>
      </c>
      <c r="BL602">
        <f t="shared" si="234"/>
        <v>7</v>
      </c>
      <c r="BM602">
        <f t="shared" si="235"/>
        <v>7</v>
      </c>
    </row>
    <row r="603" spans="8:65" x14ac:dyDescent="0.15">
      <c r="K603" t="str">
        <f t="shared" si="230"/>
        <v>被动精准lv4</v>
      </c>
      <c r="L603" s="6" t="str">
        <f>Q603&amp;":"&amp;M603&amp;":"&amp;VLOOKUP(N603,对应表!B:C,2,FALSE)&amp;":"&amp;IF(buff!O603="",0,O603)</f>
        <v>20464:100:1:0</v>
      </c>
      <c r="M603">
        <v>100</v>
      </c>
      <c r="N603" s="1" t="s">
        <v>306</v>
      </c>
      <c r="O603">
        <v>0</v>
      </c>
      <c r="Q603">
        <v>20464</v>
      </c>
      <c r="R603" s="4" t="s">
        <v>1496</v>
      </c>
      <c r="S603" s="4" t="str">
        <f t="shared" si="233"/>
        <v>被动精准lv4</v>
      </c>
      <c r="T603" t="s">
        <v>307</v>
      </c>
      <c r="Y603" t="s">
        <v>422</v>
      </c>
      <c r="Z603">
        <v>8</v>
      </c>
      <c r="AA603" t="s">
        <v>248</v>
      </c>
      <c r="AB603">
        <v>8</v>
      </c>
      <c r="AI603" s="12" t="str">
        <f t="shared" si="231"/>
        <v>HIT:8|CRI:8</v>
      </c>
      <c r="AR603">
        <v>999</v>
      </c>
      <c r="AU603" s="4"/>
      <c r="AV603" s="4"/>
      <c r="AW603" s="4"/>
      <c r="AX603" s="4"/>
      <c r="AZ603" s="12" t="str">
        <f t="shared" si="232"/>
        <v/>
      </c>
      <c r="BA603" s="12" t="str">
        <f t="shared" si="236"/>
        <v/>
      </c>
      <c r="BB603" s="12" t="str">
        <f t="shared" si="237"/>
        <v/>
      </c>
      <c r="BC603" s="12" t="str">
        <f t="shared" si="238"/>
        <v/>
      </c>
      <c r="BD603" s="12" t="str">
        <f t="shared" si="239"/>
        <v/>
      </c>
      <c r="BE603" s="12" t="str">
        <f t="shared" si="240"/>
        <v/>
      </c>
      <c r="BF603" s="12" t="str">
        <f>_xlfn.IFNA(VLOOKUP(Y603,对应表!$Z:$AA,2,FALSE)&amp;Z603,"")</f>
        <v>HIT:8</v>
      </c>
      <c r="BG603" s="12" t="str">
        <f>_xlfn.IFNA(VLOOKUP(AA603,对应表!$Z:$AA,2,FALSE)&amp;AB603,"")</f>
        <v>CRI:8</v>
      </c>
      <c r="BH603" s="12" t="str">
        <f>_xlfn.IFNA(VLOOKUP(AC603,对应表!$Z:$AA,2,FALSE)&amp;AD603,"")</f>
        <v/>
      </c>
      <c r="BI603" s="12" t="str">
        <f>_xlfn.IFNA(VLOOKUP(AE603,对应表!$Z:$AA,2,FALSE)&amp;AF603,"")</f>
        <v/>
      </c>
      <c r="BJ603" s="12" t="str">
        <f>_xlfn.IFNA(VLOOKUP(AG603,对应表!$Z:$AA,2,FALSE)&amp;AH603,"")</f>
        <v/>
      </c>
      <c r="BL603">
        <f t="shared" si="234"/>
        <v>8</v>
      </c>
      <c r="BM603">
        <f t="shared" si="235"/>
        <v>8</v>
      </c>
    </row>
    <row r="604" spans="8:65" x14ac:dyDescent="0.15">
      <c r="K604" t="str">
        <f t="shared" si="230"/>
        <v>被动精准lv5</v>
      </c>
      <c r="L604" s="6" t="str">
        <f>Q604&amp;":"&amp;M604&amp;":"&amp;VLOOKUP(N604,对应表!B:C,2,FALSE)&amp;":"&amp;IF(buff!O604="",0,O604)</f>
        <v>20465:100:1:0</v>
      </c>
      <c r="M604">
        <v>100</v>
      </c>
      <c r="N604" s="1" t="s">
        <v>306</v>
      </c>
      <c r="O604">
        <v>0</v>
      </c>
      <c r="Q604">
        <v>20465</v>
      </c>
      <c r="R604" s="4" t="s">
        <v>1497</v>
      </c>
      <c r="S604" s="4" t="str">
        <f t="shared" si="233"/>
        <v>被动精准lv5</v>
      </c>
      <c r="T604" t="s">
        <v>307</v>
      </c>
      <c r="Y604" t="s">
        <v>422</v>
      </c>
      <c r="Z604">
        <v>9</v>
      </c>
      <c r="AA604" t="s">
        <v>248</v>
      </c>
      <c r="AB604">
        <v>9</v>
      </c>
      <c r="AI604" s="12" t="str">
        <f t="shared" si="231"/>
        <v>HIT:9|CRI:9</v>
      </c>
      <c r="AR604">
        <v>999</v>
      </c>
      <c r="AU604" s="4"/>
      <c r="AV604" s="4"/>
      <c r="AW604" s="4"/>
      <c r="AX604" s="4"/>
      <c r="AZ604" s="12" t="str">
        <f t="shared" si="232"/>
        <v/>
      </c>
      <c r="BA604" s="12" t="str">
        <f t="shared" si="236"/>
        <v/>
      </c>
      <c r="BB604" s="12" t="str">
        <f t="shared" si="237"/>
        <v/>
      </c>
      <c r="BC604" s="12" t="str">
        <f t="shared" si="238"/>
        <v/>
      </c>
      <c r="BD604" s="12" t="str">
        <f t="shared" si="239"/>
        <v/>
      </c>
      <c r="BE604" s="12" t="str">
        <f t="shared" si="240"/>
        <v/>
      </c>
      <c r="BF604" s="12" t="str">
        <f>_xlfn.IFNA(VLOOKUP(Y604,对应表!$Z:$AA,2,FALSE)&amp;Z604,"")</f>
        <v>HIT:9</v>
      </c>
      <c r="BG604" s="12" t="str">
        <f>_xlfn.IFNA(VLOOKUP(AA604,对应表!$Z:$AA,2,FALSE)&amp;AB604,"")</f>
        <v>CRI:9</v>
      </c>
      <c r="BH604" s="12" t="str">
        <f>_xlfn.IFNA(VLOOKUP(AC604,对应表!$Z:$AA,2,FALSE)&amp;AD604,"")</f>
        <v/>
      </c>
      <c r="BI604" s="12" t="str">
        <f>_xlfn.IFNA(VLOOKUP(AE604,对应表!$Z:$AA,2,FALSE)&amp;AF604,"")</f>
        <v/>
      </c>
      <c r="BJ604" s="12" t="str">
        <f>_xlfn.IFNA(VLOOKUP(AG604,对应表!$Z:$AA,2,FALSE)&amp;AH604,"")</f>
        <v/>
      </c>
      <c r="BL604">
        <f t="shared" si="234"/>
        <v>9</v>
      </c>
      <c r="BM604">
        <f t="shared" si="235"/>
        <v>9</v>
      </c>
    </row>
    <row r="605" spans="8:65" x14ac:dyDescent="0.15">
      <c r="K605" t="str">
        <f t="shared" si="230"/>
        <v>被动精准lv6</v>
      </c>
      <c r="L605" s="6" t="str">
        <f>Q605&amp;":"&amp;M605&amp;":"&amp;VLOOKUP(N605,对应表!B:C,2,FALSE)&amp;":"&amp;IF(buff!O605="",0,O605)</f>
        <v>20466:100:1:0</v>
      </c>
      <c r="M605">
        <v>100</v>
      </c>
      <c r="N605" s="1" t="s">
        <v>306</v>
      </c>
      <c r="O605">
        <v>0</v>
      </c>
      <c r="Q605">
        <v>20466</v>
      </c>
      <c r="R605" s="4" t="s">
        <v>1498</v>
      </c>
      <c r="S605" s="4" t="str">
        <f t="shared" si="233"/>
        <v>被动精准lv6</v>
      </c>
      <c r="T605" t="s">
        <v>307</v>
      </c>
      <c r="Y605" t="s">
        <v>422</v>
      </c>
      <c r="Z605">
        <v>10</v>
      </c>
      <c r="AA605" t="s">
        <v>248</v>
      </c>
      <c r="AB605">
        <v>10</v>
      </c>
      <c r="AI605" s="12" t="str">
        <f t="shared" si="231"/>
        <v>HIT:10|CRI:10</v>
      </c>
      <c r="AR605">
        <v>999</v>
      </c>
      <c r="AU605" s="4"/>
      <c r="AV605" s="4"/>
      <c r="AW605" s="4"/>
      <c r="AX605" s="4"/>
      <c r="AZ605" s="12" t="str">
        <f t="shared" si="232"/>
        <v/>
      </c>
      <c r="BA605" s="12" t="str">
        <f t="shared" si="236"/>
        <v/>
      </c>
      <c r="BB605" s="12" t="str">
        <f t="shared" si="237"/>
        <v/>
      </c>
      <c r="BC605" s="12" t="str">
        <f t="shared" si="238"/>
        <v/>
      </c>
      <c r="BD605" s="12" t="str">
        <f t="shared" si="239"/>
        <v/>
      </c>
      <c r="BE605" s="12" t="str">
        <f t="shared" si="240"/>
        <v/>
      </c>
      <c r="BF605" s="12" t="str">
        <f>_xlfn.IFNA(VLOOKUP(Y605,对应表!$Z:$AA,2,FALSE)&amp;Z605,"")</f>
        <v>HIT:10</v>
      </c>
      <c r="BG605" s="12" t="str">
        <f>_xlfn.IFNA(VLOOKUP(AA605,对应表!$Z:$AA,2,FALSE)&amp;AB605,"")</f>
        <v>CRI:10</v>
      </c>
      <c r="BH605" s="12" t="str">
        <f>_xlfn.IFNA(VLOOKUP(AC605,对应表!$Z:$AA,2,FALSE)&amp;AD605,"")</f>
        <v/>
      </c>
      <c r="BI605" s="12" t="str">
        <f>_xlfn.IFNA(VLOOKUP(AE605,对应表!$Z:$AA,2,FALSE)&amp;AF605,"")</f>
        <v/>
      </c>
      <c r="BJ605" s="12" t="str">
        <f>_xlfn.IFNA(VLOOKUP(AG605,对应表!$Z:$AA,2,FALSE)&amp;AH605,"")</f>
        <v/>
      </c>
      <c r="BL605">
        <f t="shared" si="234"/>
        <v>10</v>
      </c>
      <c r="BM605">
        <f t="shared" si="235"/>
        <v>10</v>
      </c>
    </row>
    <row r="606" spans="8:65" x14ac:dyDescent="0.15">
      <c r="K606" t="str">
        <f t="shared" si="230"/>
        <v>被动精准lv7</v>
      </c>
      <c r="L606" s="6" t="str">
        <f>Q606&amp;":"&amp;M606&amp;":"&amp;VLOOKUP(N606,对应表!B:C,2,FALSE)&amp;":"&amp;IF(buff!O606="",0,O606)</f>
        <v>20467:100:1:0</v>
      </c>
      <c r="M606">
        <v>100</v>
      </c>
      <c r="N606" s="1" t="s">
        <v>306</v>
      </c>
      <c r="O606">
        <v>0</v>
      </c>
      <c r="Q606">
        <v>20467</v>
      </c>
      <c r="R606" s="4" t="s">
        <v>1499</v>
      </c>
      <c r="S606" s="4" t="str">
        <f t="shared" si="233"/>
        <v>被动精准lv7</v>
      </c>
      <c r="T606" t="s">
        <v>307</v>
      </c>
      <c r="Y606" t="s">
        <v>422</v>
      </c>
      <c r="Z606">
        <v>11</v>
      </c>
      <c r="AA606" t="s">
        <v>248</v>
      </c>
      <c r="AB606">
        <v>11</v>
      </c>
      <c r="AI606" s="12" t="str">
        <f t="shared" si="231"/>
        <v>HIT:11|CRI:11</v>
      </c>
      <c r="AR606">
        <v>999</v>
      </c>
      <c r="AU606" s="4"/>
      <c r="AV606" s="4"/>
      <c r="AW606" s="4"/>
      <c r="AX606" s="4"/>
      <c r="AZ606" s="12" t="str">
        <f t="shared" si="232"/>
        <v/>
      </c>
      <c r="BA606" s="12" t="str">
        <f t="shared" si="236"/>
        <v/>
      </c>
      <c r="BB606" s="12" t="str">
        <f t="shared" si="237"/>
        <v/>
      </c>
      <c r="BC606" s="12" t="str">
        <f t="shared" si="238"/>
        <v/>
      </c>
      <c r="BD606" s="12" t="str">
        <f t="shared" si="239"/>
        <v/>
      </c>
      <c r="BE606" s="12" t="str">
        <f t="shared" si="240"/>
        <v/>
      </c>
      <c r="BF606" s="12" t="str">
        <f>_xlfn.IFNA(VLOOKUP(Y606,对应表!$Z:$AA,2,FALSE)&amp;Z606,"")</f>
        <v>HIT:11</v>
      </c>
      <c r="BG606" s="12" t="str">
        <f>_xlfn.IFNA(VLOOKUP(AA606,对应表!$Z:$AA,2,FALSE)&amp;AB606,"")</f>
        <v>CRI:11</v>
      </c>
      <c r="BH606" s="12" t="str">
        <f>_xlfn.IFNA(VLOOKUP(AC606,对应表!$Z:$AA,2,FALSE)&amp;AD606,"")</f>
        <v/>
      </c>
      <c r="BI606" s="12" t="str">
        <f>_xlfn.IFNA(VLOOKUP(AE606,对应表!$Z:$AA,2,FALSE)&amp;AF606,"")</f>
        <v/>
      </c>
      <c r="BJ606" s="12" t="str">
        <f>_xlfn.IFNA(VLOOKUP(AG606,对应表!$Z:$AA,2,FALSE)&amp;AH606,"")</f>
        <v/>
      </c>
      <c r="BL606">
        <f t="shared" si="234"/>
        <v>11</v>
      </c>
      <c r="BM606">
        <f t="shared" si="235"/>
        <v>11</v>
      </c>
    </row>
    <row r="607" spans="8:65" x14ac:dyDescent="0.15">
      <c r="K607" t="str">
        <f t="shared" si="230"/>
        <v>被动精准lv8</v>
      </c>
      <c r="L607" s="6" t="str">
        <f>Q607&amp;":"&amp;M607&amp;":"&amp;VLOOKUP(N607,对应表!B:C,2,FALSE)&amp;":"&amp;IF(buff!O607="",0,O607)</f>
        <v>20468:100:1:0</v>
      </c>
      <c r="M607">
        <v>100</v>
      </c>
      <c r="N607" s="1" t="s">
        <v>306</v>
      </c>
      <c r="O607">
        <v>0</v>
      </c>
      <c r="Q607">
        <v>20468</v>
      </c>
      <c r="R607" s="4" t="s">
        <v>1500</v>
      </c>
      <c r="S607" s="4" t="str">
        <f t="shared" si="233"/>
        <v>被动精准lv8</v>
      </c>
      <c r="T607" t="s">
        <v>307</v>
      </c>
      <c r="Y607" t="s">
        <v>422</v>
      </c>
      <c r="Z607">
        <v>12</v>
      </c>
      <c r="AA607" t="s">
        <v>248</v>
      </c>
      <c r="AB607">
        <v>12</v>
      </c>
      <c r="AI607" s="12" t="str">
        <f t="shared" si="231"/>
        <v>HIT:12|CRI:12</v>
      </c>
      <c r="AR607">
        <v>999</v>
      </c>
      <c r="AU607" s="4"/>
      <c r="AV607" s="4"/>
      <c r="AW607" s="4"/>
      <c r="AX607" s="4"/>
      <c r="AZ607" s="12" t="str">
        <f t="shared" si="232"/>
        <v/>
      </c>
      <c r="BA607" s="12" t="str">
        <f t="shared" si="236"/>
        <v/>
      </c>
      <c r="BB607" s="12" t="str">
        <f t="shared" si="237"/>
        <v/>
      </c>
      <c r="BC607" s="12" t="str">
        <f t="shared" si="238"/>
        <v/>
      </c>
      <c r="BD607" s="12" t="str">
        <f t="shared" si="239"/>
        <v/>
      </c>
      <c r="BE607" s="12" t="str">
        <f t="shared" si="240"/>
        <v/>
      </c>
      <c r="BF607" s="12" t="str">
        <f>_xlfn.IFNA(VLOOKUP(Y607,对应表!$Z:$AA,2,FALSE)&amp;Z607,"")</f>
        <v>HIT:12</v>
      </c>
      <c r="BG607" s="12" t="str">
        <f>_xlfn.IFNA(VLOOKUP(AA607,对应表!$Z:$AA,2,FALSE)&amp;AB607,"")</f>
        <v>CRI:12</v>
      </c>
      <c r="BH607" s="12" t="str">
        <f>_xlfn.IFNA(VLOOKUP(AC607,对应表!$Z:$AA,2,FALSE)&amp;AD607,"")</f>
        <v/>
      </c>
      <c r="BI607" s="12" t="str">
        <f>_xlfn.IFNA(VLOOKUP(AE607,对应表!$Z:$AA,2,FALSE)&amp;AF607,"")</f>
        <v/>
      </c>
      <c r="BJ607" s="12" t="str">
        <f>_xlfn.IFNA(VLOOKUP(AG607,对应表!$Z:$AA,2,FALSE)&amp;AH607,"")</f>
        <v/>
      </c>
      <c r="BL607">
        <f t="shared" si="234"/>
        <v>12</v>
      </c>
      <c r="BM607">
        <f t="shared" si="235"/>
        <v>12</v>
      </c>
    </row>
    <row r="608" spans="8:65" x14ac:dyDescent="0.15">
      <c r="K608" t="str">
        <f t="shared" si="230"/>
        <v>被动精准lv9</v>
      </c>
      <c r="L608" s="6" t="str">
        <f>Q608&amp;":"&amp;M608&amp;":"&amp;VLOOKUP(N608,对应表!B:C,2,FALSE)&amp;":"&amp;IF(buff!O608="",0,O608)</f>
        <v>20469:100:1:0</v>
      </c>
      <c r="M608">
        <v>100</v>
      </c>
      <c r="N608" s="1" t="s">
        <v>306</v>
      </c>
      <c r="O608">
        <v>0</v>
      </c>
      <c r="Q608">
        <v>20469</v>
      </c>
      <c r="R608" s="4" t="s">
        <v>1501</v>
      </c>
      <c r="S608" s="4" t="str">
        <f t="shared" si="233"/>
        <v>被动精准lv9</v>
      </c>
      <c r="T608" t="s">
        <v>307</v>
      </c>
      <c r="Y608" t="s">
        <v>422</v>
      </c>
      <c r="Z608">
        <v>13</v>
      </c>
      <c r="AA608" t="s">
        <v>248</v>
      </c>
      <c r="AB608">
        <v>13</v>
      </c>
      <c r="AI608" s="12" t="str">
        <f t="shared" si="231"/>
        <v>HIT:13|CRI:13</v>
      </c>
      <c r="AR608">
        <v>999</v>
      </c>
      <c r="AU608" s="4"/>
      <c r="AV608" s="4"/>
      <c r="AW608" s="4"/>
      <c r="AX608" s="4"/>
      <c r="AZ608" s="12" t="str">
        <f t="shared" si="232"/>
        <v/>
      </c>
      <c r="BA608" s="12" t="str">
        <f t="shared" si="236"/>
        <v/>
      </c>
      <c r="BB608" s="12" t="str">
        <f t="shared" si="237"/>
        <v/>
      </c>
      <c r="BC608" s="12" t="str">
        <f t="shared" si="238"/>
        <v/>
      </c>
      <c r="BD608" s="12" t="str">
        <f t="shared" si="239"/>
        <v/>
      </c>
      <c r="BE608" s="12" t="str">
        <f t="shared" si="240"/>
        <v/>
      </c>
      <c r="BF608" s="12" t="str">
        <f>_xlfn.IFNA(VLOOKUP(Y608,对应表!$Z:$AA,2,FALSE)&amp;Z608,"")</f>
        <v>HIT:13</v>
      </c>
      <c r="BG608" s="12" t="str">
        <f>_xlfn.IFNA(VLOOKUP(AA608,对应表!$Z:$AA,2,FALSE)&amp;AB608,"")</f>
        <v>CRI:13</v>
      </c>
      <c r="BH608" s="12" t="str">
        <f>_xlfn.IFNA(VLOOKUP(AC608,对应表!$Z:$AA,2,FALSE)&amp;AD608,"")</f>
        <v/>
      </c>
      <c r="BI608" s="12" t="str">
        <f>_xlfn.IFNA(VLOOKUP(AE608,对应表!$Z:$AA,2,FALSE)&amp;AF608,"")</f>
        <v/>
      </c>
      <c r="BJ608" s="12" t="str">
        <f>_xlfn.IFNA(VLOOKUP(AG608,对应表!$Z:$AA,2,FALSE)&amp;AH608,"")</f>
        <v/>
      </c>
      <c r="BL608">
        <f t="shared" si="234"/>
        <v>13</v>
      </c>
      <c r="BM608">
        <f t="shared" si="235"/>
        <v>13</v>
      </c>
    </row>
    <row r="609" spans="11:65" x14ac:dyDescent="0.15">
      <c r="K609" t="str">
        <f t="shared" si="230"/>
        <v>被动精准lv10</v>
      </c>
      <c r="L609" s="6" t="str">
        <f>Q609&amp;":"&amp;M609&amp;":"&amp;VLOOKUP(N609,对应表!B:C,2,FALSE)&amp;":"&amp;IF(buff!O609="",0,O609)</f>
        <v>20470:100:1:0</v>
      </c>
      <c r="M609">
        <v>100</v>
      </c>
      <c r="N609" s="1" t="s">
        <v>306</v>
      </c>
      <c r="O609">
        <v>0</v>
      </c>
      <c r="Q609">
        <v>20470</v>
      </c>
      <c r="R609" s="4" t="s">
        <v>1502</v>
      </c>
      <c r="S609" s="4" t="str">
        <f t="shared" si="233"/>
        <v>被动精准lv10</v>
      </c>
      <c r="T609" t="s">
        <v>307</v>
      </c>
      <c r="Y609" t="s">
        <v>422</v>
      </c>
      <c r="Z609">
        <v>14</v>
      </c>
      <c r="AA609" t="s">
        <v>248</v>
      </c>
      <c r="AB609">
        <v>14</v>
      </c>
      <c r="AI609" s="12" t="str">
        <f t="shared" si="231"/>
        <v>HIT:14|CRI:14</v>
      </c>
      <c r="AR609">
        <v>999</v>
      </c>
      <c r="AU609" s="4"/>
      <c r="AV609" s="4"/>
      <c r="AW609" s="4"/>
      <c r="AX609" s="4"/>
      <c r="AZ609" s="12" t="str">
        <f t="shared" si="232"/>
        <v/>
      </c>
      <c r="BA609" s="12" t="str">
        <f t="shared" si="236"/>
        <v/>
      </c>
      <c r="BB609" s="12" t="str">
        <f t="shared" si="237"/>
        <v/>
      </c>
      <c r="BC609" s="12" t="str">
        <f t="shared" si="238"/>
        <v/>
      </c>
      <c r="BD609" s="12" t="str">
        <f t="shared" si="239"/>
        <v/>
      </c>
      <c r="BE609" s="12" t="str">
        <f t="shared" si="240"/>
        <v/>
      </c>
      <c r="BF609" s="12" t="str">
        <f>_xlfn.IFNA(VLOOKUP(Y609,对应表!$Z:$AA,2,FALSE)&amp;Z609,"")</f>
        <v>HIT:14</v>
      </c>
      <c r="BG609" s="12" t="str">
        <f>_xlfn.IFNA(VLOOKUP(AA609,对应表!$Z:$AA,2,FALSE)&amp;AB609,"")</f>
        <v>CRI:14</v>
      </c>
      <c r="BH609" s="12" t="str">
        <f>_xlfn.IFNA(VLOOKUP(AC609,对应表!$Z:$AA,2,FALSE)&amp;AD609,"")</f>
        <v/>
      </c>
      <c r="BI609" s="12" t="str">
        <f>_xlfn.IFNA(VLOOKUP(AE609,对应表!$Z:$AA,2,FALSE)&amp;AF609,"")</f>
        <v/>
      </c>
      <c r="BJ609" s="12" t="str">
        <f>_xlfn.IFNA(VLOOKUP(AG609,对应表!$Z:$AA,2,FALSE)&amp;AH609,"")</f>
        <v/>
      </c>
      <c r="BL609">
        <f t="shared" si="234"/>
        <v>14</v>
      </c>
      <c r="BM609">
        <f t="shared" si="235"/>
        <v>14</v>
      </c>
    </row>
    <row r="610" spans="11:65" x14ac:dyDescent="0.15">
      <c r="K610" t="str">
        <f t="shared" si="230"/>
        <v>被动精准lv11</v>
      </c>
      <c r="L610" s="6" t="str">
        <f>Q610&amp;":"&amp;M610&amp;":"&amp;VLOOKUP(N610,对应表!B:C,2,FALSE)&amp;":"&amp;IF(buff!O610="",0,O610)</f>
        <v>20471:100:1:0</v>
      </c>
      <c r="M610">
        <v>100</v>
      </c>
      <c r="N610" s="1" t="s">
        <v>306</v>
      </c>
      <c r="O610">
        <v>0</v>
      </c>
      <c r="Q610">
        <v>20471</v>
      </c>
      <c r="R610" s="4" t="s">
        <v>1503</v>
      </c>
      <c r="S610" s="4" t="str">
        <f t="shared" si="233"/>
        <v>被动精准lv11</v>
      </c>
      <c r="T610" t="s">
        <v>307</v>
      </c>
      <c r="Y610" t="s">
        <v>422</v>
      </c>
      <c r="Z610">
        <v>15</v>
      </c>
      <c r="AA610" t="s">
        <v>248</v>
      </c>
      <c r="AB610">
        <v>15</v>
      </c>
      <c r="AI610" s="12" t="str">
        <f t="shared" si="231"/>
        <v>HIT:15|CRI:15</v>
      </c>
      <c r="AR610">
        <v>999</v>
      </c>
      <c r="AU610" s="4"/>
      <c r="AV610" s="4"/>
      <c r="AW610" s="4"/>
      <c r="AX610" s="4"/>
      <c r="AZ610" s="12" t="str">
        <f t="shared" si="232"/>
        <v/>
      </c>
      <c r="BA610" s="12" t="str">
        <f t="shared" si="236"/>
        <v/>
      </c>
      <c r="BB610" s="12" t="str">
        <f t="shared" si="237"/>
        <v/>
      </c>
      <c r="BC610" s="12" t="str">
        <f t="shared" si="238"/>
        <v/>
      </c>
      <c r="BD610" s="12" t="str">
        <f t="shared" si="239"/>
        <v/>
      </c>
      <c r="BE610" s="12" t="str">
        <f t="shared" si="240"/>
        <v/>
      </c>
      <c r="BF610" s="12" t="str">
        <f>_xlfn.IFNA(VLOOKUP(Y610,对应表!$Z:$AA,2,FALSE)&amp;Z610,"")</f>
        <v>HIT:15</v>
      </c>
      <c r="BG610" s="12" t="str">
        <f>_xlfn.IFNA(VLOOKUP(AA610,对应表!$Z:$AA,2,FALSE)&amp;AB610,"")</f>
        <v>CRI:15</v>
      </c>
      <c r="BH610" s="12" t="str">
        <f>_xlfn.IFNA(VLOOKUP(AC610,对应表!$Z:$AA,2,FALSE)&amp;AD610,"")</f>
        <v/>
      </c>
      <c r="BI610" s="12" t="str">
        <f>_xlfn.IFNA(VLOOKUP(AE610,对应表!$Z:$AA,2,FALSE)&amp;AF610,"")</f>
        <v/>
      </c>
      <c r="BJ610" s="12" t="str">
        <f>_xlfn.IFNA(VLOOKUP(AG610,对应表!$Z:$AA,2,FALSE)&amp;AH610,"")</f>
        <v/>
      </c>
      <c r="BL610">
        <f t="shared" si="234"/>
        <v>15</v>
      </c>
      <c r="BM610">
        <f t="shared" si="235"/>
        <v>15</v>
      </c>
    </row>
    <row r="611" spans="11:65" x14ac:dyDescent="0.15">
      <c r="K611" t="str">
        <f t="shared" si="230"/>
        <v>被动精准lv12</v>
      </c>
      <c r="L611" s="6" t="str">
        <f>Q611&amp;":"&amp;M611&amp;":"&amp;VLOOKUP(N611,对应表!B:C,2,FALSE)&amp;":"&amp;IF(buff!O611="",0,O611)</f>
        <v>20472:100:1:0</v>
      </c>
      <c r="M611">
        <v>100</v>
      </c>
      <c r="N611" s="1" t="s">
        <v>306</v>
      </c>
      <c r="O611">
        <v>0</v>
      </c>
      <c r="Q611">
        <v>20472</v>
      </c>
      <c r="R611" s="4" t="s">
        <v>1504</v>
      </c>
      <c r="S611" s="4" t="str">
        <f t="shared" si="233"/>
        <v>被动精准lv12</v>
      </c>
      <c r="T611" t="s">
        <v>307</v>
      </c>
      <c r="Y611" t="s">
        <v>422</v>
      </c>
      <c r="Z611">
        <v>16</v>
      </c>
      <c r="AA611" t="s">
        <v>248</v>
      </c>
      <c r="AB611">
        <v>16</v>
      </c>
      <c r="AI611" s="12" t="str">
        <f t="shared" si="231"/>
        <v>HIT:16|CRI:16</v>
      </c>
      <c r="AR611">
        <v>999</v>
      </c>
      <c r="AU611" s="4"/>
      <c r="AV611" s="4"/>
      <c r="AW611" s="4"/>
      <c r="AX611" s="4"/>
      <c r="AZ611" s="12" t="str">
        <f t="shared" si="232"/>
        <v/>
      </c>
      <c r="BA611" s="12" t="str">
        <f t="shared" si="236"/>
        <v/>
      </c>
      <c r="BB611" s="12" t="str">
        <f t="shared" si="237"/>
        <v/>
      </c>
      <c r="BC611" s="12" t="str">
        <f t="shared" si="238"/>
        <v/>
      </c>
      <c r="BD611" s="12" t="str">
        <f t="shared" si="239"/>
        <v/>
      </c>
      <c r="BE611" s="12" t="str">
        <f t="shared" si="240"/>
        <v/>
      </c>
      <c r="BF611" s="12" t="str">
        <f>_xlfn.IFNA(VLOOKUP(Y611,对应表!$Z:$AA,2,FALSE)&amp;Z611,"")</f>
        <v>HIT:16</v>
      </c>
      <c r="BG611" s="12" t="str">
        <f>_xlfn.IFNA(VLOOKUP(AA611,对应表!$Z:$AA,2,FALSE)&amp;AB611,"")</f>
        <v>CRI:16</v>
      </c>
      <c r="BH611" s="12" t="str">
        <f>_xlfn.IFNA(VLOOKUP(AC611,对应表!$Z:$AA,2,FALSE)&amp;AD611,"")</f>
        <v/>
      </c>
      <c r="BI611" s="12" t="str">
        <f>_xlfn.IFNA(VLOOKUP(AE611,对应表!$Z:$AA,2,FALSE)&amp;AF611,"")</f>
        <v/>
      </c>
      <c r="BJ611" s="12" t="str">
        <f>_xlfn.IFNA(VLOOKUP(AG611,对应表!$Z:$AA,2,FALSE)&amp;AH611,"")</f>
        <v/>
      </c>
      <c r="BL611">
        <f t="shared" si="234"/>
        <v>16</v>
      </c>
      <c r="BM611">
        <f t="shared" si="235"/>
        <v>16</v>
      </c>
    </row>
    <row r="612" spans="11:65" x14ac:dyDescent="0.15">
      <c r="K612" t="str">
        <f t="shared" si="230"/>
        <v>被动精准lv13</v>
      </c>
      <c r="L612" s="6" t="str">
        <f>Q612&amp;":"&amp;M612&amp;":"&amp;VLOOKUP(N612,对应表!B:C,2,FALSE)&amp;":"&amp;IF(buff!O612="",0,O612)</f>
        <v>20473:100:1:0</v>
      </c>
      <c r="M612">
        <v>100</v>
      </c>
      <c r="N612" s="1" t="s">
        <v>306</v>
      </c>
      <c r="O612">
        <v>0</v>
      </c>
      <c r="Q612">
        <v>20473</v>
      </c>
      <c r="R612" s="4" t="s">
        <v>1505</v>
      </c>
      <c r="S612" s="4" t="str">
        <f t="shared" si="233"/>
        <v>被动精准lv13</v>
      </c>
      <c r="T612" t="s">
        <v>307</v>
      </c>
      <c r="Y612" t="s">
        <v>422</v>
      </c>
      <c r="Z612">
        <v>17</v>
      </c>
      <c r="AA612" t="s">
        <v>248</v>
      </c>
      <c r="AB612">
        <v>17</v>
      </c>
      <c r="AI612" s="12" t="str">
        <f t="shared" si="231"/>
        <v>HIT:17|CRI:17</v>
      </c>
      <c r="AR612">
        <v>999</v>
      </c>
      <c r="AU612" s="4"/>
      <c r="AV612" s="4"/>
      <c r="AW612" s="4"/>
      <c r="AX612" s="4"/>
      <c r="AZ612" s="12" t="str">
        <f t="shared" si="232"/>
        <v/>
      </c>
      <c r="BA612" s="12" t="str">
        <f t="shared" si="236"/>
        <v/>
      </c>
      <c r="BB612" s="12" t="str">
        <f t="shared" si="237"/>
        <v/>
      </c>
      <c r="BC612" s="12" t="str">
        <f t="shared" si="238"/>
        <v/>
      </c>
      <c r="BD612" s="12" t="str">
        <f t="shared" si="239"/>
        <v/>
      </c>
      <c r="BE612" s="12" t="str">
        <f t="shared" si="240"/>
        <v/>
      </c>
      <c r="BF612" s="12" t="str">
        <f>_xlfn.IFNA(VLOOKUP(Y612,对应表!$Z:$AA,2,FALSE)&amp;Z612,"")</f>
        <v>HIT:17</v>
      </c>
      <c r="BG612" s="12" t="str">
        <f>_xlfn.IFNA(VLOOKUP(AA612,对应表!$Z:$AA,2,FALSE)&amp;AB612,"")</f>
        <v>CRI:17</v>
      </c>
      <c r="BH612" s="12" t="str">
        <f>_xlfn.IFNA(VLOOKUP(AC612,对应表!$Z:$AA,2,FALSE)&amp;AD612,"")</f>
        <v/>
      </c>
      <c r="BI612" s="12" t="str">
        <f>_xlfn.IFNA(VLOOKUP(AE612,对应表!$Z:$AA,2,FALSE)&amp;AF612,"")</f>
        <v/>
      </c>
      <c r="BJ612" s="12" t="str">
        <f>_xlfn.IFNA(VLOOKUP(AG612,对应表!$Z:$AA,2,FALSE)&amp;AH612,"")</f>
        <v/>
      </c>
      <c r="BL612">
        <f t="shared" si="234"/>
        <v>17</v>
      </c>
      <c r="BM612">
        <f t="shared" si="235"/>
        <v>17</v>
      </c>
    </row>
    <row r="613" spans="11:65" x14ac:dyDescent="0.15">
      <c r="K613" t="str">
        <f t="shared" si="230"/>
        <v>被动精准lv14</v>
      </c>
      <c r="L613" s="6" t="str">
        <f>Q613&amp;":"&amp;M613&amp;":"&amp;VLOOKUP(N613,对应表!B:C,2,FALSE)&amp;":"&amp;IF(buff!O613="",0,O613)</f>
        <v>20474:100:1:0</v>
      </c>
      <c r="M613">
        <v>100</v>
      </c>
      <c r="N613" s="1" t="s">
        <v>306</v>
      </c>
      <c r="O613">
        <v>0</v>
      </c>
      <c r="Q613">
        <v>20474</v>
      </c>
      <c r="R613" s="4" t="s">
        <v>1506</v>
      </c>
      <c r="S613" s="4" t="str">
        <f t="shared" si="233"/>
        <v>被动精准lv14</v>
      </c>
      <c r="T613" t="s">
        <v>307</v>
      </c>
      <c r="Y613" t="s">
        <v>422</v>
      </c>
      <c r="Z613">
        <v>18</v>
      </c>
      <c r="AA613" t="s">
        <v>248</v>
      </c>
      <c r="AB613">
        <v>18</v>
      </c>
      <c r="AI613" s="12" t="str">
        <f t="shared" si="231"/>
        <v>HIT:18|CRI:18</v>
      </c>
      <c r="AR613">
        <v>999</v>
      </c>
      <c r="AU613" s="4"/>
      <c r="AV613" s="4"/>
      <c r="AW613" s="4"/>
      <c r="AX613" s="4"/>
      <c r="AZ613" s="12" t="str">
        <f t="shared" si="232"/>
        <v/>
      </c>
      <c r="BA613" s="12" t="str">
        <f t="shared" si="236"/>
        <v/>
      </c>
      <c r="BB613" s="12" t="str">
        <f t="shared" si="237"/>
        <v/>
      </c>
      <c r="BC613" s="12" t="str">
        <f t="shared" si="238"/>
        <v/>
      </c>
      <c r="BD613" s="12" t="str">
        <f t="shared" si="239"/>
        <v/>
      </c>
      <c r="BE613" s="12" t="str">
        <f t="shared" si="240"/>
        <v/>
      </c>
      <c r="BF613" s="12" t="str">
        <f>_xlfn.IFNA(VLOOKUP(Y613,对应表!$Z:$AA,2,FALSE)&amp;Z613,"")</f>
        <v>HIT:18</v>
      </c>
      <c r="BG613" s="12" t="str">
        <f>_xlfn.IFNA(VLOOKUP(AA613,对应表!$Z:$AA,2,FALSE)&amp;AB613,"")</f>
        <v>CRI:18</v>
      </c>
      <c r="BH613" s="12" t="str">
        <f>_xlfn.IFNA(VLOOKUP(AC613,对应表!$Z:$AA,2,FALSE)&amp;AD613,"")</f>
        <v/>
      </c>
      <c r="BI613" s="12" t="str">
        <f>_xlfn.IFNA(VLOOKUP(AE613,对应表!$Z:$AA,2,FALSE)&amp;AF613,"")</f>
        <v/>
      </c>
      <c r="BJ613" s="12" t="str">
        <f>_xlfn.IFNA(VLOOKUP(AG613,对应表!$Z:$AA,2,FALSE)&amp;AH613,"")</f>
        <v/>
      </c>
      <c r="BL613">
        <f t="shared" si="234"/>
        <v>18</v>
      </c>
      <c r="BM613">
        <f t="shared" si="235"/>
        <v>18</v>
      </c>
    </row>
    <row r="614" spans="11:65" x14ac:dyDescent="0.15">
      <c r="K614" t="str">
        <f t="shared" si="230"/>
        <v>被动精准lv15</v>
      </c>
      <c r="L614" s="6" t="str">
        <f>Q614&amp;":"&amp;M614&amp;":"&amp;VLOOKUP(N614,对应表!B:C,2,FALSE)&amp;":"&amp;IF(buff!O614="",0,O614)</f>
        <v>20475:100:1:0</v>
      </c>
      <c r="M614">
        <v>100</v>
      </c>
      <c r="N614" s="1" t="s">
        <v>306</v>
      </c>
      <c r="O614">
        <v>0</v>
      </c>
      <c r="Q614">
        <v>20475</v>
      </c>
      <c r="R614" s="4" t="s">
        <v>1507</v>
      </c>
      <c r="S614" s="4" t="str">
        <f t="shared" si="233"/>
        <v>被动精准lv15</v>
      </c>
      <c r="T614" t="s">
        <v>307</v>
      </c>
      <c r="Y614" t="s">
        <v>422</v>
      </c>
      <c r="Z614">
        <v>19</v>
      </c>
      <c r="AA614" t="s">
        <v>248</v>
      </c>
      <c r="AB614">
        <v>19</v>
      </c>
      <c r="AI614" s="12" t="str">
        <f t="shared" si="231"/>
        <v>HIT:19|CRI:19</v>
      </c>
      <c r="AR614">
        <v>999</v>
      </c>
      <c r="AU614" s="4"/>
      <c r="AV614" s="4"/>
      <c r="AW614" s="4"/>
      <c r="AX614" s="4"/>
      <c r="AZ614" s="12" t="str">
        <f t="shared" si="232"/>
        <v/>
      </c>
      <c r="BA614" s="12" t="str">
        <f t="shared" si="236"/>
        <v/>
      </c>
      <c r="BB614" s="12" t="str">
        <f t="shared" si="237"/>
        <v/>
      </c>
      <c r="BC614" s="12" t="str">
        <f t="shared" si="238"/>
        <v/>
      </c>
      <c r="BD614" s="12" t="str">
        <f t="shared" si="239"/>
        <v/>
      </c>
      <c r="BE614" s="12" t="str">
        <f t="shared" si="240"/>
        <v/>
      </c>
      <c r="BF614" s="12" t="str">
        <f>_xlfn.IFNA(VLOOKUP(Y614,对应表!$Z:$AA,2,FALSE)&amp;Z614,"")</f>
        <v>HIT:19</v>
      </c>
      <c r="BG614" s="12" t="str">
        <f>_xlfn.IFNA(VLOOKUP(AA614,对应表!$Z:$AA,2,FALSE)&amp;AB614,"")</f>
        <v>CRI:19</v>
      </c>
      <c r="BH614" s="12" t="str">
        <f>_xlfn.IFNA(VLOOKUP(AC614,对应表!$Z:$AA,2,FALSE)&amp;AD614,"")</f>
        <v/>
      </c>
      <c r="BI614" s="12" t="str">
        <f>_xlfn.IFNA(VLOOKUP(AE614,对应表!$Z:$AA,2,FALSE)&amp;AF614,"")</f>
        <v/>
      </c>
      <c r="BJ614" s="12" t="str">
        <f>_xlfn.IFNA(VLOOKUP(AG614,对应表!$Z:$AA,2,FALSE)&amp;AH614,"")</f>
        <v/>
      </c>
      <c r="BL614">
        <f t="shared" si="234"/>
        <v>19</v>
      </c>
      <c r="BM614">
        <f t="shared" si="235"/>
        <v>19</v>
      </c>
    </row>
    <row r="615" spans="11:65" x14ac:dyDescent="0.15">
      <c r="K615" t="str">
        <f t="shared" si="230"/>
        <v>被动精准lv16</v>
      </c>
      <c r="L615" s="6" t="str">
        <f>Q615&amp;":"&amp;M615&amp;":"&amp;VLOOKUP(N615,对应表!B:C,2,FALSE)&amp;":"&amp;IF(buff!O615="",0,O615)</f>
        <v>20476:100:1:0</v>
      </c>
      <c r="M615">
        <v>100</v>
      </c>
      <c r="N615" s="1" t="s">
        <v>306</v>
      </c>
      <c r="O615">
        <v>0</v>
      </c>
      <c r="Q615">
        <v>20476</v>
      </c>
      <c r="R615" s="4" t="s">
        <v>1508</v>
      </c>
      <c r="S615" s="4" t="str">
        <f t="shared" si="233"/>
        <v>被动精准lv16</v>
      </c>
      <c r="T615" t="s">
        <v>307</v>
      </c>
      <c r="Y615" t="s">
        <v>422</v>
      </c>
      <c r="Z615">
        <v>20</v>
      </c>
      <c r="AA615" t="s">
        <v>248</v>
      </c>
      <c r="AB615">
        <v>20</v>
      </c>
      <c r="AI615" s="12" t="str">
        <f t="shared" si="231"/>
        <v>HIT:20|CRI:20</v>
      </c>
      <c r="AR615">
        <v>999</v>
      </c>
      <c r="AU615" s="4"/>
      <c r="AV615" s="4"/>
      <c r="AW615" s="4"/>
      <c r="AX615" s="4"/>
      <c r="AZ615" s="12" t="str">
        <f t="shared" si="232"/>
        <v/>
      </c>
      <c r="BA615" s="12" t="str">
        <f t="shared" si="236"/>
        <v/>
      </c>
      <c r="BB615" s="12" t="str">
        <f t="shared" si="237"/>
        <v/>
      </c>
      <c r="BC615" s="12" t="str">
        <f t="shared" si="238"/>
        <v/>
      </c>
      <c r="BD615" s="12" t="str">
        <f t="shared" si="239"/>
        <v/>
      </c>
      <c r="BE615" s="12" t="str">
        <f t="shared" si="240"/>
        <v/>
      </c>
      <c r="BF615" s="12" t="str">
        <f>_xlfn.IFNA(VLOOKUP(Y615,对应表!$Z:$AA,2,FALSE)&amp;Z615,"")</f>
        <v>HIT:20</v>
      </c>
      <c r="BG615" s="12" t="str">
        <f>_xlfn.IFNA(VLOOKUP(AA615,对应表!$Z:$AA,2,FALSE)&amp;AB615,"")</f>
        <v>CRI:20</v>
      </c>
      <c r="BH615" s="12" t="str">
        <f>_xlfn.IFNA(VLOOKUP(AC615,对应表!$Z:$AA,2,FALSE)&amp;AD615,"")</f>
        <v/>
      </c>
      <c r="BI615" s="12" t="str">
        <f>_xlfn.IFNA(VLOOKUP(AE615,对应表!$Z:$AA,2,FALSE)&amp;AF615,"")</f>
        <v/>
      </c>
      <c r="BJ615" s="12" t="str">
        <f>_xlfn.IFNA(VLOOKUP(AG615,对应表!$Z:$AA,2,FALSE)&amp;AH615,"")</f>
        <v/>
      </c>
      <c r="BL615">
        <f t="shared" si="234"/>
        <v>20</v>
      </c>
      <c r="BM615">
        <f t="shared" si="235"/>
        <v>20</v>
      </c>
    </row>
    <row r="616" spans="11:65" x14ac:dyDescent="0.15">
      <c r="K616" t="str">
        <f t="shared" si="230"/>
        <v>被动精准lv17</v>
      </c>
      <c r="L616" s="6" t="str">
        <f>Q616&amp;":"&amp;M616&amp;":"&amp;VLOOKUP(N616,对应表!B:C,2,FALSE)&amp;":"&amp;IF(buff!O616="",0,O616)</f>
        <v>20477:100:1:0</v>
      </c>
      <c r="M616">
        <v>100</v>
      </c>
      <c r="N616" s="1" t="s">
        <v>306</v>
      </c>
      <c r="O616">
        <v>0</v>
      </c>
      <c r="Q616">
        <v>20477</v>
      </c>
      <c r="R616" s="4" t="s">
        <v>1509</v>
      </c>
      <c r="S616" s="4" t="str">
        <f t="shared" si="233"/>
        <v>被动精准lv17</v>
      </c>
      <c r="T616" t="s">
        <v>307</v>
      </c>
      <c r="Y616" t="s">
        <v>422</v>
      </c>
      <c r="Z616">
        <v>21</v>
      </c>
      <c r="AA616" t="s">
        <v>248</v>
      </c>
      <c r="AB616">
        <v>21</v>
      </c>
      <c r="AI616" s="12" t="str">
        <f t="shared" si="231"/>
        <v>HIT:21|CRI:21</v>
      </c>
      <c r="AR616">
        <v>999</v>
      </c>
      <c r="AU616" s="4"/>
      <c r="AV616" s="4"/>
      <c r="AW616" s="4"/>
      <c r="AX616" s="4"/>
      <c r="AZ616" s="12" t="str">
        <f t="shared" si="232"/>
        <v/>
      </c>
      <c r="BA616" s="12" t="str">
        <f t="shared" si="236"/>
        <v/>
      </c>
      <c r="BB616" s="12" t="str">
        <f t="shared" si="237"/>
        <v/>
      </c>
      <c r="BC616" s="12" t="str">
        <f t="shared" si="238"/>
        <v/>
      </c>
      <c r="BD616" s="12" t="str">
        <f t="shared" si="239"/>
        <v/>
      </c>
      <c r="BE616" s="12" t="str">
        <f t="shared" si="240"/>
        <v/>
      </c>
      <c r="BF616" s="12" t="str">
        <f>_xlfn.IFNA(VLOOKUP(Y616,对应表!$Z:$AA,2,FALSE)&amp;Z616,"")</f>
        <v>HIT:21</v>
      </c>
      <c r="BG616" s="12" t="str">
        <f>_xlfn.IFNA(VLOOKUP(AA616,对应表!$Z:$AA,2,FALSE)&amp;AB616,"")</f>
        <v>CRI:21</v>
      </c>
      <c r="BH616" s="12" t="str">
        <f>_xlfn.IFNA(VLOOKUP(AC616,对应表!$Z:$AA,2,FALSE)&amp;AD616,"")</f>
        <v/>
      </c>
      <c r="BI616" s="12" t="str">
        <f>_xlfn.IFNA(VLOOKUP(AE616,对应表!$Z:$AA,2,FALSE)&amp;AF616,"")</f>
        <v/>
      </c>
      <c r="BJ616" s="12" t="str">
        <f>_xlfn.IFNA(VLOOKUP(AG616,对应表!$Z:$AA,2,FALSE)&amp;AH616,"")</f>
        <v/>
      </c>
      <c r="BL616">
        <f t="shared" si="234"/>
        <v>21</v>
      </c>
      <c r="BM616">
        <f t="shared" si="235"/>
        <v>21</v>
      </c>
    </row>
    <row r="617" spans="11:65" x14ac:dyDescent="0.15">
      <c r="K617" t="str">
        <f t="shared" si="230"/>
        <v>被动精准lv18</v>
      </c>
      <c r="L617" s="6" t="str">
        <f>Q617&amp;":"&amp;M617&amp;":"&amp;VLOOKUP(N617,对应表!B:C,2,FALSE)&amp;":"&amp;IF(buff!O617="",0,O617)</f>
        <v>20478:100:1:0</v>
      </c>
      <c r="M617">
        <v>100</v>
      </c>
      <c r="N617" s="1" t="s">
        <v>306</v>
      </c>
      <c r="O617">
        <v>0</v>
      </c>
      <c r="Q617">
        <v>20478</v>
      </c>
      <c r="R617" s="4" t="s">
        <v>1510</v>
      </c>
      <c r="S617" s="4" t="str">
        <f t="shared" si="233"/>
        <v>被动精准lv18</v>
      </c>
      <c r="T617" t="s">
        <v>307</v>
      </c>
      <c r="Y617" t="s">
        <v>422</v>
      </c>
      <c r="Z617">
        <v>22</v>
      </c>
      <c r="AA617" t="s">
        <v>248</v>
      </c>
      <c r="AB617">
        <v>22</v>
      </c>
      <c r="AI617" s="12" t="str">
        <f t="shared" si="231"/>
        <v>HIT:22|CRI:22</v>
      </c>
      <c r="AR617">
        <v>999</v>
      </c>
      <c r="AU617" s="4"/>
      <c r="AV617" s="4"/>
      <c r="AW617" s="4"/>
      <c r="AX617" s="4"/>
      <c r="AZ617" s="12" t="str">
        <f t="shared" si="232"/>
        <v/>
      </c>
      <c r="BA617" s="12" t="str">
        <f t="shared" si="236"/>
        <v/>
      </c>
      <c r="BB617" s="12" t="str">
        <f t="shared" si="237"/>
        <v/>
      </c>
      <c r="BC617" s="12" t="str">
        <f t="shared" si="238"/>
        <v/>
      </c>
      <c r="BD617" s="12" t="str">
        <f t="shared" si="239"/>
        <v/>
      </c>
      <c r="BE617" s="12" t="str">
        <f t="shared" si="240"/>
        <v/>
      </c>
      <c r="BF617" s="12" t="str">
        <f>_xlfn.IFNA(VLOOKUP(Y617,对应表!$Z:$AA,2,FALSE)&amp;Z617,"")</f>
        <v>HIT:22</v>
      </c>
      <c r="BG617" s="12" t="str">
        <f>_xlfn.IFNA(VLOOKUP(AA617,对应表!$Z:$AA,2,FALSE)&amp;AB617,"")</f>
        <v>CRI:22</v>
      </c>
      <c r="BH617" s="12" t="str">
        <f>_xlfn.IFNA(VLOOKUP(AC617,对应表!$Z:$AA,2,FALSE)&amp;AD617,"")</f>
        <v/>
      </c>
      <c r="BI617" s="12" t="str">
        <f>_xlfn.IFNA(VLOOKUP(AE617,对应表!$Z:$AA,2,FALSE)&amp;AF617,"")</f>
        <v/>
      </c>
      <c r="BJ617" s="12" t="str">
        <f>_xlfn.IFNA(VLOOKUP(AG617,对应表!$Z:$AA,2,FALSE)&amp;AH617,"")</f>
        <v/>
      </c>
      <c r="BL617">
        <f t="shared" si="234"/>
        <v>22</v>
      </c>
      <c r="BM617">
        <f t="shared" si="235"/>
        <v>22</v>
      </c>
    </row>
    <row r="618" spans="11:65" x14ac:dyDescent="0.15">
      <c r="K618" t="str">
        <f t="shared" si="230"/>
        <v>被动精准lv19</v>
      </c>
      <c r="L618" s="6" t="str">
        <f>Q618&amp;":"&amp;M618&amp;":"&amp;VLOOKUP(N618,对应表!B:C,2,FALSE)&amp;":"&amp;IF(buff!O618="",0,O618)</f>
        <v>20479:100:1:0</v>
      </c>
      <c r="M618">
        <v>100</v>
      </c>
      <c r="N618" s="1" t="s">
        <v>306</v>
      </c>
      <c r="O618">
        <v>0</v>
      </c>
      <c r="Q618">
        <v>20479</v>
      </c>
      <c r="R618" s="4" t="s">
        <v>1511</v>
      </c>
      <c r="S618" s="4" t="str">
        <f t="shared" si="233"/>
        <v>被动精准lv19</v>
      </c>
      <c r="T618" t="s">
        <v>307</v>
      </c>
      <c r="Y618" t="s">
        <v>422</v>
      </c>
      <c r="Z618">
        <v>23</v>
      </c>
      <c r="AA618" t="s">
        <v>248</v>
      </c>
      <c r="AB618">
        <v>23</v>
      </c>
      <c r="AI618" s="12" t="str">
        <f t="shared" si="231"/>
        <v>HIT:23|CRI:23</v>
      </c>
      <c r="AR618">
        <v>999</v>
      </c>
      <c r="AU618" s="4"/>
      <c r="AV618" s="4"/>
      <c r="AW618" s="4"/>
      <c r="AX618" s="4"/>
      <c r="AZ618" s="12" t="str">
        <f t="shared" si="232"/>
        <v/>
      </c>
      <c r="BA618" s="12" t="str">
        <f t="shared" si="236"/>
        <v/>
      </c>
      <c r="BB618" s="12" t="str">
        <f t="shared" si="237"/>
        <v/>
      </c>
      <c r="BC618" s="12" t="str">
        <f t="shared" si="238"/>
        <v/>
      </c>
      <c r="BD618" s="12" t="str">
        <f t="shared" si="239"/>
        <v/>
      </c>
      <c r="BE618" s="12" t="str">
        <f t="shared" si="240"/>
        <v/>
      </c>
      <c r="BF618" s="12" t="str">
        <f>_xlfn.IFNA(VLOOKUP(Y618,对应表!$Z:$AA,2,FALSE)&amp;Z618,"")</f>
        <v>HIT:23</v>
      </c>
      <c r="BG618" s="12" t="str">
        <f>_xlfn.IFNA(VLOOKUP(AA618,对应表!$Z:$AA,2,FALSE)&amp;AB618,"")</f>
        <v>CRI:23</v>
      </c>
      <c r="BH618" s="12" t="str">
        <f>_xlfn.IFNA(VLOOKUP(AC618,对应表!$Z:$AA,2,FALSE)&amp;AD618,"")</f>
        <v/>
      </c>
      <c r="BI618" s="12" t="str">
        <f>_xlfn.IFNA(VLOOKUP(AE618,对应表!$Z:$AA,2,FALSE)&amp;AF618,"")</f>
        <v/>
      </c>
      <c r="BJ618" s="12" t="str">
        <f>_xlfn.IFNA(VLOOKUP(AG618,对应表!$Z:$AA,2,FALSE)&amp;AH618,"")</f>
        <v/>
      </c>
      <c r="BL618">
        <f t="shared" si="234"/>
        <v>23</v>
      </c>
      <c r="BM618">
        <f t="shared" si="235"/>
        <v>23</v>
      </c>
    </row>
    <row r="619" spans="11:65" x14ac:dyDescent="0.15">
      <c r="K619" t="str">
        <f t="shared" si="230"/>
        <v>被动精准lv20</v>
      </c>
      <c r="L619" s="6" t="str">
        <f>Q619&amp;":"&amp;M619&amp;":"&amp;VLOOKUP(N619,对应表!B:C,2,FALSE)&amp;":"&amp;IF(buff!O619="",0,O619)</f>
        <v>20480:100:1:0</v>
      </c>
      <c r="M619">
        <v>100</v>
      </c>
      <c r="N619" s="1" t="s">
        <v>306</v>
      </c>
      <c r="O619">
        <v>0</v>
      </c>
      <c r="Q619">
        <v>20480</v>
      </c>
      <c r="R619" s="4" t="s">
        <v>1512</v>
      </c>
      <c r="S619" s="4" t="str">
        <f t="shared" si="233"/>
        <v>被动精准lv20</v>
      </c>
      <c r="T619" t="s">
        <v>307</v>
      </c>
      <c r="Y619" t="s">
        <v>422</v>
      </c>
      <c r="Z619">
        <v>24</v>
      </c>
      <c r="AA619" t="s">
        <v>248</v>
      </c>
      <c r="AB619">
        <v>24</v>
      </c>
      <c r="AI619" s="12" t="str">
        <f t="shared" si="231"/>
        <v>HIT:24|CRI:24</v>
      </c>
      <c r="AR619">
        <v>999</v>
      </c>
      <c r="AU619" s="4"/>
      <c r="AV619" s="4"/>
      <c r="AW619" s="4"/>
      <c r="AX619" s="4"/>
      <c r="AZ619" s="12" t="str">
        <f t="shared" si="232"/>
        <v/>
      </c>
      <c r="BA619" s="12" t="str">
        <f t="shared" si="236"/>
        <v/>
      </c>
      <c r="BB619" s="12" t="str">
        <f t="shared" si="237"/>
        <v/>
      </c>
      <c r="BC619" s="12" t="str">
        <f t="shared" si="238"/>
        <v/>
      </c>
      <c r="BD619" s="12" t="str">
        <f t="shared" si="239"/>
        <v/>
      </c>
      <c r="BE619" s="12" t="str">
        <f t="shared" si="240"/>
        <v/>
      </c>
      <c r="BF619" s="12" t="str">
        <f>_xlfn.IFNA(VLOOKUP(Y619,对应表!$Z:$AA,2,FALSE)&amp;Z619,"")</f>
        <v>HIT:24</v>
      </c>
      <c r="BG619" s="12" t="str">
        <f>_xlfn.IFNA(VLOOKUP(AA619,对应表!$Z:$AA,2,FALSE)&amp;AB619,"")</f>
        <v>CRI:24</v>
      </c>
      <c r="BH619" s="12" t="str">
        <f>_xlfn.IFNA(VLOOKUP(AC619,对应表!$Z:$AA,2,FALSE)&amp;AD619,"")</f>
        <v/>
      </c>
      <c r="BI619" s="12" t="str">
        <f>_xlfn.IFNA(VLOOKUP(AE619,对应表!$Z:$AA,2,FALSE)&amp;AF619,"")</f>
        <v/>
      </c>
      <c r="BJ619" s="12" t="str">
        <f>_xlfn.IFNA(VLOOKUP(AG619,对应表!$Z:$AA,2,FALSE)&amp;AH619,"")</f>
        <v/>
      </c>
      <c r="BL619">
        <f t="shared" si="234"/>
        <v>24</v>
      </c>
      <c r="BM619">
        <f t="shared" si="235"/>
        <v>24</v>
      </c>
    </row>
    <row r="620" spans="11:65" x14ac:dyDescent="0.15">
      <c r="K620" t="str">
        <f t="shared" ref="K620:K659" si="241">R620</f>
        <v>被动吸血lv1</v>
      </c>
      <c r="L620" s="6" t="str">
        <f>Q620&amp;":"&amp;M620&amp;":"&amp;VLOOKUP(N620,对应表!B:C,2,FALSE)&amp;":"&amp;IF(buff!O620="",0,O620)</f>
        <v>20481:100:1:0</v>
      </c>
      <c r="M620">
        <v>100</v>
      </c>
      <c r="N620" s="1" t="s">
        <v>306</v>
      </c>
      <c r="O620">
        <v>0</v>
      </c>
      <c r="Q620">
        <v>20481</v>
      </c>
      <c r="R620" s="4" t="s">
        <v>933</v>
      </c>
      <c r="S620" s="4" t="str">
        <f t="shared" si="233"/>
        <v>被动吸血lv1</v>
      </c>
      <c r="T620" t="s">
        <v>158</v>
      </c>
      <c r="AI620" s="12" t="str">
        <f t="shared" ref="AI620:AI659" si="242">IF(BF620="","",BF620)&amp;IF(BG620="","","|"&amp;BG620)&amp;IF(BH620="","","|"&amp;BH620)&amp;IF(BI620="","","|"&amp;BI620)&amp;IF(BJ620="","","|"&amp;BJ620)</f>
        <v/>
      </c>
      <c r="AO620">
        <v>10</v>
      </c>
      <c r="AR620">
        <v>999</v>
      </c>
      <c r="AU620" s="4"/>
      <c r="AV620" s="4"/>
      <c r="AW620" s="4"/>
      <c r="AX620" s="4"/>
      <c r="AZ620" s="12" t="str">
        <f t="shared" ref="AZ620:AZ659" si="243">IF(BA620="","",BA620)&amp;IF(BB620="","","|"&amp;BB620)&amp;IF(BC620="","","|"&amp;BC620)&amp;IF(BD620="","","|"&amp;BD620)&amp;IF(BE620="","","|"&amp;BE620)</f>
        <v/>
      </c>
      <c r="BA620" s="12" t="str">
        <f t="shared" si="236"/>
        <v/>
      </c>
      <c r="BB620" s="12" t="str">
        <f t="shared" si="237"/>
        <v/>
      </c>
      <c r="BC620" s="12" t="str">
        <f t="shared" si="238"/>
        <v/>
      </c>
      <c r="BD620" s="12" t="str">
        <f t="shared" si="239"/>
        <v/>
      </c>
      <c r="BE620" s="12" t="str">
        <f t="shared" si="240"/>
        <v/>
      </c>
      <c r="BF620" s="12" t="str">
        <f>_xlfn.IFNA(VLOOKUP(Y620,对应表!$Z:$AA,2,FALSE)&amp;Z620,"")</f>
        <v/>
      </c>
      <c r="BG620" s="12" t="str">
        <f>_xlfn.IFNA(VLOOKUP(AA620,对应表!$Z:$AA,2,FALSE)&amp;AB620,"")</f>
        <v/>
      </c>
      <c r="BH620" s="12" t="str">
        <f>_xlfn.IFNA(VLOOKUP(AC620,对应表!$Z:$AA,2,FALSE)&amp;AD620,"")</f>
        <v/>
      </c>
      <c r="BI620" s="12" t="str">
        <f>_xlfn.IFNA(VLOOKUP(AE620,对应表!$Z:$AA,2,FALSE)&amp;AF620,"")</f>
        <v/>
      </c>
      <c r="BJ620" s="12" t="str">
        <f>_xlfn.IFNA(VLOOKUP(AG620,对应表!$Z:$AA,2,FALSE)&amp;AH620,"")</f>
        <v/>
      </c>
      <c r="BL620">
        <f t="shared" si="234"/>
        <v>10</v>
      </c>
      <c r="BM620" t="str">
        <f t="shared" si="235"/>
        <v/>
      </c>
    </row>
    <row r="621" spans="11:65" x14ac:dyDescent="0.15">
      <c r="K621" t="str">
        <f t="shared" si="241"/>
        <v>被动吸血lv2</v>
      </c>
      <c r="L621" s="6" t="str">
        <f>Q621&amp;":"&amp;M621&amp;":"&amp;VLOOKUP(N621,对应表!B:C,2,FALSE)&amp;":"&amp;IF(buff!O621="",0,O621)</f>
        <v>20482:100:1:0</v>
      </c>
      <c r="M621">
        <v>100</v>
      </c>
      <c r="N621" s="1" t="s">
        <v>306</v>
      </c>
      <c r="O621">
        <v>0</v>
      </c>
      <c r="Q621">
        <v>20482</v>
      </c>
      <c r="R621" s="4" t="s">
        <v>934</v>
      </c>
      <c r="S621" s="4" t="str">
        <f t="shared" si="233"/>
        <v>被动吸血lv2</v>
      </c>
      <c r="T621" t="s">
        <v>158</v>
      </c>
      <c r="AI621" s="12" t="str">
        <f t="shared" si="242"/>
        <v/>
      </c>
      <c r="AO621">
        <v>11</v>
      </c>
      <c r="AR621">
        <v>999</v>
      </c>
      <c r="AU621" s="4"/>
      <c r="AV621" s="4"/>
      <c r="AW621" s="4"/>
      <c r="AX621" s="4"/>
      <c r="AZ621" s="12" t="str">
        <f t="shared" si="243"/>
        <v/>
      </c>
      <c r="BA621" s="12" t="str">
        <f t="shared" si="236"/>
        <v/>
      </c>
      <c r="BB621" s="12" t="str">
        <f t="shared" si="237"/>
        <v/>
      </c>
      <c r="BC621" s="12" t="str">
        <f t="shared" si="238"/>
        <v/>
      </c>
      <c r="BD621" s="12" t="str">
        <f t="shared" si="239"/>
        <v/>
      </c>
      <c r="BE621" s="12" t="str">
        <f t="shared" si="240"/>
        <v/>
      </c>
      <c r="BF621" s="12" t="str">
        <f>_xlfn.IFNA(VLOOKUP(Y621,对应表!$Z:$AA,2,FALSE)&amp;Z621,"")</f>
        <v/>
      </c>
      <c r="BG621" s="12" t="str">
        <f>_xlfn.IFNA(VLOOKUP(AA621,对应表!$Z:$AA,2,FALSE)&amp;AB621,"")</f>
        <v/>
      </c>
      <c r="BH621" s="12" t="str">
        <f>_xlfn.IFNA(VLOOKUP(AC621,对应表!$Z:$AA,2,FALSE)&amp;AD621,"")</f>
        <v/>
      </c>
      <c r="BI621" s="12" t="str">
        <f>_xlfn.IFNA(VLOOKUP(AE621,对应表!$Z:$AA,2,FALSE)&amp;AF621,"")</f>
        <v/>
      </c>
      <c r="BJ621" s="12" t="str">
        <f>_xlfn.IFNA(VLOOKUP(AG621,对应表!$Z:$AA,2,FALSE)&amp;AH621,"")</f>
        <v/>
      </c>
      <c r="BL621">
        <f t="shared" si="234"/>
        <v>11</v>
      </c>
      <c r="BM621" t="str">
        <f t="shared" si="235"/>
        <v/>
      </c>
    </row>
    <row r="622" spans="11:65" x14ac:dyDescent="0.15">
      <c r="K622" t="str">
        <f t="shared" si="241"/>
        <v>被动吸血lv3</v>
      </c>
      <c r="L622" s="6" t="str">
        <f>Q622&amp;":"&amp;M622&amp;":"&amp;VLOOKUP(N622,对应表!B:C,2,FALSE)&amp;":"&amp;IF(buff!O622="",0,O622)</f>
        <v>20483:100:1:0</v>
      </c>
      <c r="M622">
        <v>100</v>
      </c>
      <c r="N622" s="1" t="s">
        <v>306</v>
      </c>
      <c r="O622">
        <v>0</v>
      </c>
      <c r="Q622">
        <v>20483</v>
      </c>
      <c r="R622" s="4" t="s">
        <v>935</v>
      </c>
      <c r="S622" s="4" t="str">
        <f t="shared" si="233"/>
        <v>被动吸血lv3</v>
      </c>
      <c r="T622" t="s">
        <v>158</v>
      </c>
      <c r="AI622" s="12" t="str">
        <f t="shared" si="242"/>
        <v/>
      </c>
      <c r="AO622">
        <v>12</v>
      </c>
      <c r="AR622">
        <v>999</v>
      </c>
      <c r="AU622" s="4"/>
      <c r="AV622" s="4"/>
      <c r="AW622" s="4"/>
      <c r="AX622" s="4"/>
      <c r="AZ622" s="12" t="str">
        <f t="shared" si="243"/>
        <v/>
      </c>
      <c r="BA622" s="12" t="str">
        <f t="shared" si="236"/>
        <v/>
      </c>
      <c r="BB622" s="12" t="str">
        <f t="shared" si="237"/>
        <v/>
      </c>
      <c r="BC622" s="12" t="str">
        <f t="shared" si="238"/>
        <v/>
      </c>
      <c r="BD622" s="12" t="str">
        <f t="shared" si="239"/>
        <v/>
      </c>
      <c r="BE622" s="12" t="str">
        <f t="shared" si="240"/>
        <v/>
      </c>
      <c r="BF622" s="12" t="str">
        <f>_xlfn.IFNA(VLOOKUP(Y622,对应表!$Z:$AA,2,FALSE)&amp;Z622,"")</f>
        <v/>
      </c>
      <c r="BG622" s="12" t="str">
        <f>_xlfn.IFNA(VLOOKUP(AA622,对应表!$Z:$AA,2,FALSE)&amp;AB622,"")</f>
        <v/>
      </c>
      <c r="BH622" s="12" t="str">
        <f>_xlfn.IFNA(VLOOKUP(AC622,对应表!$Z:$AA,2,FALSE)&amp;AD622,"")</f>
        <v/>
      </c>
      <c r="BI622" s="12" t="str">
        <f>_xlfn.IFNA(VLOOKUP(AE622,对应表!$Z:$AA,2,FALSE)&amp;AF622,"")</f>
        <v/>
      </c>
      <c r="BJ622" s="12" t="str">
        <f>_xlfn.IFNA(VLOOKUP(AG622,对应表!$Z:$AA,2,FALSE)&amp;AH622,"")</f>
        <v/>
      </c>
      <c r="BL622">
        <f t="shared" si="234"/>
        <v>12</v>
      </c>
      <c r="BM622" t="str">
        <f t="shared" si="235"/>
        <v/>
      </c>
    </row>
    <row r="623" spans="11:65" x14ac:dyDescent="0.15">
      <c r="K623" t="str">
        <f t="shared" si="241"/>
        <v>被动吸血lv4</v>
      </c>
      <c r="L623" s="6" t="str">
        <f>Q623&amp;":"&amp;M623&amp;":"&amp;VLOOKUP(N623,对应表!B:C,2,FALSE)&amp;":"&amp;IF(buff!O623="",0,O623)</f>
        <v>20484:100:1:0</v>
      </c>
      <c r="M623">
        <v>100</v>
      </c>
      <c r="N623" s="1" t="s">
        <v>306</v>
      </c>
      <c r="O623">
        <v>0</v>
      </c>
      <c r="Q623">
        <v>20484</v>
      </c>
      <c r="R623" s="4" t="s">
        <v>936</v>
      </c>
      <c r="S623" s="4" t="str">
        <f t="shared" si="233"/>
        <v>被动吸血lv4</v>
      </c>
      <c r="T623" t="s">
        <v>158</v>
      </c>
      <c r="AI623" s="12" t="str">
        <f t="shared" si="242"/>
        <v/>
      </c>
      <c r="AO623">
        <v>13</v>
      </c>
      <c r="AR623">
        <v>999</v>
      </c>
      <c r="AU623" s="4"/>
      <c r="AV623" s="4"/>
      <c r="AW623" s="4"/>
      <c r="AX623" s="4"/>
      <c r="AZ623" s="12" t="str">
        <f t="shared" si="243"/>
        <v/>
      </c>
      <c r="BA623" s="12" t="str">
        <f t="shared" si="236"/>
        <v/>
      </c>
      <c r="BB623" s="12" t="str">
        <f t="shared" si="237"/>
        <v/>
      </c>
      <c r="BC623" s="12" t="str">
        <f t="shared" si="238"/>
        <v/>
      </c>
      <c r="BD623" s="12" t="str">
        <f t="shared" si="239"/>
        <v/>
      </c>
      <c r="BE623" s="12" t="str">
        <f t="shared" si="240"/>
        <v/>
      </c>
      <c r="BF623" s="12" t="str">
        <f>_xlfn.IFNA(VLOOKUP(Y623,对应表!$Z:$AA,2,FALSE)&amp;Z623,"")</f>
        <v/>
      </c>
      <c r="BG623" s="12" t="str">
        <f>_xlfn.IFNA(VLOOKUP(AA623,对应表!$Z:$AA,2,FALSE)&amp;AB623,"")</f>
        <v/>
      </c>
      <c r="BH623" s="12" t="str">
        <f>_xlfn.IFNA(VLOOKUP(AC623,对应表!$Z:$AA,2,FALSE)&amp;AD623,"")</f>
        <v/>
      </c>
      <c r="BI623" s="12" t="str">
        <f>_xlfn.IFNA(VLOOKUP(AE623,对应表!$Z:$AA,2,FALSE)&amp;AF623,"")</f>
        <v/>
      </c>
      <c r="BJ623" s="12" t="str">
        <f>_xlfn.IFNA(VLOOKUP(AG623,对应表!$Z:$AA,2,FALSE)&amp;AH623,"")</f>
        <v/>
      </c>
      <c r="BL623">
        <f t="shared" si="234"/>
        <v>13</v>
      </c>
      <c r="BM623" t="str">
        <f t="shared" si="235"/>
        <v/>
      </c>
    </row>
    <row r="624" spans="11:65" x14ac:dyDescent="0.15">
      <c r="K624" t="str">
        <f t="shared" si="241"/>
        <v>被动吸血lv5</v>
      </c>
      <c r="L624" s="6" t="str">
        <f>Q624&amp;":"&amp;M624&amp;":"&amp;VLOOKUP(N624,对应表!B:C,2,FALSE)&amp;":"&amp;IF(buff!O624="",0,O624)</f>
        <v>20485:100:1:0</v>
      </c>
      <c r="M624">
        <v>100</v>
      </c>
      <c r="N624" s="1" t="s">
        <v>306</v>
      </c>
      <c r="O624">
        <v>0</v>
      </c>
      <c r="Q624">
        <v>20485</v>
      </c>
      <c r="R624" s="4" t="s">
        <v>937</v>
      </c>
      <c r="S624" s="4" t="str">
        <f t="shared" si="233"/>
        <v>被动吸血lv5</v>
      </c>
      <c r="T624" t="s">
        <v>158</v>
      </c>
      <c r="AI624" s="12" t="str">
        <f t="shared" si="242"/>
        <v/>
      </c>
      <c r="AO624">
        <v>14</v>
      </c>
      <c r="AR624">
        <v>999</v>
      </c>
      <c r="AU624" s="4"/>
      <c r="AV624" s="4"/>
      <c r="AW624" s="4"/>
      <c r="AX624" s="4"/>
      <c r="AZ624" s="12" t="str">
        <f t="shared" si="243"/>
        <v/>
      </c>
      <c r="BA624" s="12" t="str">
        <f t="shared" si="236"/>
        <v/>
      </c>
      <c r="BB624" s="12" t="str">
        <f t="shared" si="237"/>
        <v/>
      </c>
      <c r="BC624" s="12" t="str">
        <f t="shared" si="238"/>
        <v/>
      </c>
      <c r="BD624" s="12" t="str">
        <f t="shared" si="239"/>
        <v/>
      </c>
      <c r="BE624" s="12" t="str">
        <f t="shared" si="240"/>
        <v/>
      </c>
      <c r="BF624" s="12" t="str">
        <f>_xlfn.IFNA(VLOOKUP(Y624,对应表!$Z:$AA,2,FALSE)&amp;Z624,"")</f>
        <v/>
      </c>
      <c r="BG624" s="12" t="str">
        <f>_xlfn.IFNA(VLOOKUP(AA624,对应表!$Z:$AA,2,FALSE)&amp;AB624,"")</f>
        <v/>
      </c>
      <c r="BH624" s="12" t="str">
        <f>_xlfn.IFNA(VLOOKUP(AC624,对应表!$Z:$AA,2,FALSE)&amp;AD624,"")</f>
        <v/>
      </c>
      <c r="BI624" s="12" t="str">
        <f>_xlfn.IFNA(VLOOKUP(AE624,对应表!$Z:$AA,2,FALSE)&amp;AF624,"")</f>
        <v/>
      </c>
      <c r="BJ624" s="12" t="str">
        <f>_xlfn.IFNA(VLOOKUP(AG624,对应表!$Z:$AA,2,FALSE)&amp;AH624,"")</f>
        <v/>
      </c>
      <c r="BL624">
        <f t="shared" si="234"/>
        <v>14</v>
      </c>
      <c r="BM624" t="str">
        <f t="shared" si="235"/>
        <v/>
      </c>
    </row>
    <row r="625" spans="8:65" x14ac:dyDescent="0.15">
      <c r="K625" t="str">
        <f t="shared" si="241"/>
        <v>被动吸血lv6</v>
      </c>
      <c r="L625" s="6" t="str">
        <f>Q625&amp;":"&amp;M625&amp;":"&amp;VLOOKUP(N625,对应表!B:C,2,FALSE)&amp;":"&amp;IF(buff!O625="",0,O625)</f>
        <v>20486:100:1:0</v>
      </c>
      <c r="M625">
        <v>100</v>
      </c>
      <c r="N625" s="1" t="s">
        <v>306</v>
      </c>
      <c r="O625">
        <v>0</v>
      </c>
      <c r="Q625">
        <v>20486</v>
      </c>
      <c r="R625" s="4" t="s">
        <v>938</v>
      </c>
      <c r="S625" s="4" t="str">
        <f t="shared" si="233"/>
        <v>被动吸血lv6</v>
      </c>
      <c r="T625" t="s">
        <v>158</v>
      </c>
      <c r="AI625" s="12" t="str">
        <f t="shared" si="242"/>
        <v/>
      </c>
      <c r="AO625">
        <v>15</v>
      </c>
      <c r="AR625">
        <v>999</v>
      </c>
      <c r="AU625" s="4"/>
      <c r="AV625" s="4"/>
      <c r="AW625" s="4"/>
      <c r="AX625" s="4"/>
      <c r="AZ625" s="12" t="str">
        <f t="shared" si="243"/>
        <v/>
      </c>
      <c r="BA625" s="12" t="str">
        <f t="shared" si="236"/>
        <v/>
      </c>
      <c r="BB625" s="12" t="str">
        <f t="shared" si="237"/>
        <v/>
      </c>
      <c r="BC625" s="12" t="str">
        <f t="shared" si="238"/>
        <v/>
      </c>
      <c r="BD625" s="12" t="str">
        <f t="shared" si="239"/>
        <v/>
      </c>
      <c r="BE625" s="12" t="str">
        <f t="shared" si="240"/>
        <v/>
      </c>
      <c r="BF625" s="12" t="str">
        <f>_xlfn.IFNA(VLOOKUP(Y625,对应表!$Z:$AA,2,FALSE)&amp;Z625,"")</f>
        <v/>
      </c>
      <c r="BG625" s="12" t="str">
        <f>_xlfn.IFNA(VLOOKUP(AA625,对应表!$Z:$AA,2,FALSE)&amp;AB625,"")</f>
        <v/>
      </c>
      <c r="BH625" s="12" t="str">
        <f>_xlfn.IFNA(VLOOKUP(AC625,对应表!$Z:$AA,2,FALSE)&amp;AD625,"")</f>
        <v/>
      </c>
      <c r="BI625" s="12" t="str">
        <f>_xlfn.IFNA(VLOOKUP(AE625,对应表!$Z:$AA,2,FALSE)&amp;AF625,"")</f>
        <v/>
      </c>
      <c r="BJ625" s="12" t="str">
        <f>_xlfn.IFNA(VLOOKUP(AG625,对应表!$Z:$AA,2,FALSE)&amp;AH625,"")</f>
        <v/>
      </c>
      <c r="BL625">
        <f t="shared" si="234"/>
        <v>15</v>
      </c>
      <c r="BM625" t="str">
        <f t="shared" si="235"/>
        <v/>
      </c>
    </row>
    <row r="626" spans="8:65" x14ac:dyDescent="0.15">
      <c r="K626" t="str">
        <f t="shared" si="241"/>
        <v>被动吸血lv7</v>
      </c>
      <c r="L626" s="6" t="str">
        <f>Q626&amp;":"&amp;M626&amp;":"&amp;VLOOKUP(N626,对应表!B:C,2,FALSE)&amp;":"&amp;IF(buff!O626="",0,O626)</f>
        <v>20487:100:1:0</v>
      </c>
      <c r="M626">
        <v>100</v>
      </c>
      <c r="N626" s="1" t="s">
        <v>306</v>
      </c>
      <c r="O626">
        <v>0</v>
      </c>
      <c r="Q626">
        <v>20487</v>
      </c>
      <c r="R626" s="4" t="s">
        <v>939</v>
      </c>
      <c r="S626" s="4" t="str">
        <f t="shared" si="233"/>
        <v>被动吸血lv7</v>
      </c>
      <c r="T626" t="s">
        <v>158</v>
      </c>
      <c r="AI626" s="12" t="str">
        <f t="shared" si="242"/>
        <v/>
      </c>
      <c r="AO626">
        <v>16</v>
      </c>
      <c r="AR626">
        <v>999</v>
      </c>
      <c r="AU626" s="4"/>
      <c r="AV626" s="4"/>
      <c r="AW626" s="4"/>
      <c r="AX626" s="4"/>
      <c r="AZ626" s="12" t="str">
        <f t="shared" si="243"/>
        <v/>
      </c>
      <c r="BA626" s="12" t="str">
        <f t="shared" si="236"/>
        <v/>
      </c>
      <c r="BB626" s="12" t="str">
        <f t="shared" si="237"/>
        <v/>
      </c>
      <c r="BC626" s="12" t="str">
        <f t="shared" si="238"/>
        <v/>
      </c>
      <c r="BD626" s="12" t="str">
        <f t="shared" si="239"/>
        <v/>
      </c>
      <c r="BE626" s="12" t="str">
        <f t="shared" si="240"/>
        <v/>
      </c>
      <c r="BF626" s="12" t="str">
        <f>_xlfn.IFNA(VLOOKUP(Y626,对应表!$Z:$AA,2,FALSE)&amp;Z626,"")</f>
        <v/>
      </c>
      <c r="BG626" s="12" t="str">
        <f>_xlfn.IFNA(VLOOKUP(AA626,对应表!$Z:$AA,2,FALSE)&amp;AB626,"")</f>
        <v/>
      </c>
      <c r="BH626" s="12" t="str">
        <f>_xlfn.IFNA(VLOOKUP(AC626,对应表!$Z:$AA,2,FALSE)&amp;AD626,"")</f>
        <v/>
      </c>
      <c r="BI626" s="12" t="str">
        <f>_xlfn.IFNA(VLOOKUP(AE626,对应表!$Z:$AA,2,FALSE)&amp;AF626,"")</f>
        <v/>
      </c>
      <c r="BJ626" s="12" t="str">
        <f>_xlfn.IFNA(VLOOKUP(AG626,对应表!$Z:$AA,2,FALSE)&amp;AH626,"")</f>
        <v/>
      </c>
      <c r="BL626">
        <f t="shared" si="234"/>
        <v>16</v>
      </c>
      <c r="BM626" t="str">
        <f t="shared" si="235"/>
        <v/>
      </c>
    </row>
    <row r="627" spans="8:65" x14ac:dyDescent="0.15">
      <c r="K627" t="str">
        <f t="shared" si="241"/>
        <v>被动吸血lv8</v>
      </c>
      <c r="L627" s="6" t="str">
        <f>Q627&amp;":"&amp;M627&amp;":"&amp;VLOOKUP(N627,对应表!B:C,2,FALSE)&amp;":"&amp;IF(buff!O627="",0,O627)</f>
        <v>20488:100:1:0</v>
      </c>
      <c r="M627">
        <v>100</v>
      </c>
      <c r="N627" s="1" t="s">
        <v>306</v>
      </c>
      <c r="O627">
        <v>0</v>
      </c>
      <c r="Q627">
        <v>20488</v>
      </c>
      <c r="R627" s="4" t="s">
        <v>940</v>
      </c>
      <c r="S627" s="4" t="str">
        <f t="shared" si="233"/>
        <v>被动吸血lv8</v>
      </c>
      <c r="T627" t="s">
        <v>158</v>
      </c>
      <c r="AI627" s="12" t="str">
        <f t="shared" si="242"/>
        <v/>
      </c>
      <c r="AO627">
        <v>17</v>
      </c>
      <c r="AR627">
        <v>999</v>
      </c>
      <c r="AU627" s="4"/>
      <c r="AV627" s="4"/>
      <c r="AW627" s="4"/>
      <c r="AX627" s="4"/>
      <c r="AZ627" s="12" t="str">
        <f t="shared" si="243"/>
        <v/>
      </c>
      <c r="BA627" s="12" t="str">
        <f t="shared" si="236"/>
        <v/>
      </c>
      <c r="BB627" s="12" t="str">
        <f t="shared" si="237"/>
        <v/>
      </c>
      <c r="BC627" s="12" t="str">
        <f t="shared" si="238"/>
        <v/>
      </c>
      <c r="BD627" s="12" t="str">
        <f t="shared" si="239"/>
        <v/>
      </c>
      <c r="BE627" s="12" t="str">
        <f t="shared" si="240"/>
        <v/>
      </c>
      <c r="BF627" s="12" t="str">
        <f>_xlfn.IFNA(VLOOKUP(Y627,对应表!$Z:$AA,2,FALSE)&amp;Z627,"")</f>
        <v/>
      </c>
      <c r="BG627" s="12" t="str">
        <f>_xlfn.IFNA(VLOOKUP(AA627,对应表!$Z:$AA,2,FALSE)&amp;AB627,"")</f>
        <v/>
      </c>
      <c r="BH627" s="12" t="str">
        <f>_xlfn.IFNA(VLOOKUP(AC627,对应表!$Z:$AA,2,FALSE)&amp;AD627,"")</f>
        <v/>
      </c>
      <c r="BI627" s="12" t="str">
        <f>_xlfn.IFNA(VLOOKUP(AE627,对应表!$Z:$AA,2,FALSE)&amp;AF627,"")</f>
        <v/>
      </c>
      <c r="BJ627" s="12" t="str">
        <f>_xlfn.IFNA(VLOOKUP(AG627,对应表!$Z:$AA,2,FALSE)&amp;AH627,"")</f>
        <v/>
      </c>
      <c r="BL627">
        <f t="shared" si="234"/>
        <v>17</v>
      </c>
      <c r="BM627" t="str">
        <f t="shared" si="235"/>
        <v/>
      </c>
    </row>
    <row r="628" spans="8:65" x14ac:dyDescent="0.15">
      <c r="K628" t="str">
        <f t="shared" si="241"/>
        <v>被动吸血lv9</v>
      </c>
      <c r="L628" s="6" t="str">
        <f>Q628&amp;":"&amp;M628&amp;":"&amp;VLOOKUP(N628,对应表!B:C,2,FALSE)&amp;":"&amp;IF(buff!O628="",0,O628)</f>
        <v>20489:100:1:0</v>
      </c>
      <c r="M628">
        <v>100</v>
      </c>
      <c r="N628" s="1" t="s">
        <v>306</v>
      </c>
      <c r="O628">
        <v>0</v>
      </c>
      <c r="Q628">
        <v>20489</v>
      </c>
      <c r="R628" s="4" t="s">
        <v>941</v>
      </c>
      <c r="S628" s="4" t="str">
        <f t="shared" si="233"/>
        <v>被动吸血lv9</v>
      </c>
      <c r="T628" t="s">
        <v>158</v>
      </c>
      <c r="AI628" s="12" t="str">
        <f t="shared" si="242"/>
        <v/>
      </c>
      <c r="AO628">
        <v>18</v>
      </c>
      <c r="AR628">
        <v>999</v>
      </c>
      <c r="AU628" s="4"/>
      <c r="AV628" s="4"/>
      <c r="AW628" s="4"/>
      <c r="AX628" s="4"/>
      <c r="AZ628" s="12" t="str">
        <f t="shared" si="243"/>
        <v/>
      </c>
      <c r="BA628" s="12" t="str">
        <f t="shared" si="236"/>
        <v/>
      </c>
      <c r="BB628" s="12" t="str">
        <f t="shared" si="237"/>
        <v/>
      </c>
      <c r="BC628" s="12" t="str">
        <f t="shared" si="238"/>
        <v/>
      </c>
      <c r="BD628" s="12" t="str">
        <f t="shared" si="239"/>
        <v/>
      </c>
      <c r="BE628" s="12" t="str">
        <f t="shared" si="240"/>
        <v/>
      </c>
      <c r="BF628" s="12" t="str">
        <f>_xlfn.IFNA(VLOOKUP(Y628,对应表!$Z:$AA,2,FALSE)&amp;Z628,"")</f>
        <v/>
      </c>
      <c r="BG628" s="12" t="str">
        <f>_xlfn.IFNA(VLOOKUP(AA628,对应表!$Z:$AA,2,FALSE)&amp;AB628,"")</f>
        <v/>
      </c>
      <c r="BH628" s="12" t="str">
        <f>_xlfn.IFNA(VLOOKUP(AC628,对应表!$Z:$AA,2,FALSE)&amp;AD628,"")</f>
        <v/>
      </c>
      <c r="BI628" s="12" t="str">
        <f>_xlfn.IFNA(VLOOKUP(AE628,对应表!$Z:$AA,2,FALSE)&amp;AF628,"")</f>
        <v/>
      </c>
      <c r="BJ628" s="12" t="str">
        <f>_xlfn.IFNA(VLOOKUP(AG628,对应表!$Z:$AA,2,FALSE)&amp;AH628,"")</f>
        <v/>
      </c>
      <c r="BL628">
        <f t="shared" si="234"/>
        <v>18</v>
      </c>
      <c r="BM628" t="str">
        <f t="shared" si="235"/>
        <v/>
      </c>
    </row>
    <row r="629" spans="8:65" x14ac:dyDescent="0.15">
      <c r="K629" t="str">
        <f t="shared" si="241"/>
        <v>被动吸血lv10</v>
      </c>
      <c r="L629" s="6" t="str">
        <f>Q629&amp;":"&amp;M629&amp;":"&amp;VLOOKUP(N629,对应表!B:C,2,FALSE)&amp;":"&amp;IF(buff!O629="",0,O629)</f>
        <v>20490:100:1:0</v>
      </c>
      <c r="M629">
        <v>100</v>
      </c>
      <c r="N629" s="1" t="s">
        <v>306</v>
      </c>
      <c r="O629">
        <v>0</v>
      </c>
      <c r="Q629">
        <v>20490</v>
      </c>
      <c r="R629" s="4" t="s">
        <v>942</v>
      </c>
      <c r="S629" s="4" t="str">
        <f t="shared" si="233"/>
        <v>被动吸血lv10</v>
      </c>
      <c r="T629" t="s">
        <v>158</v>
      </c>
      <c r="AI629" s="12" t="str">
        <f t="shared" si="242"/>
        <v/>
      </c>
      <c r="AO629">
        <v>19</v>
      </c>
      <c r="AR629">
        <v>999</v>
      </c>
      <c r="AU629" s="4"/>
      <c r="AV629" s="4"/>
      <c r="AW629" s="4"/>
      <c r="AX629" s="4"/>
      <c r="AZ629" s="12" t="str">
        <f t="shared" si="243"/>
        <v/>
      </c>
      <c r="BA629" s="12" t="str">
        <f t="shared" si="236"/>
        <v/>
      </c>
      <c r="BB629" s="12" t="str">
        <f t="shared" si="237"/>
        <v/>
      </c>
      <c r="BC629" s="12" t="str">
        <f t="shared" si="238"/>
        <v/>
      </c>
      <c r="BD629" s="12" t="str">
        <f t="shared" si="239"/>
        <v/>
      </c>
      <c r="BE629" s="12" t="str">
        <f t="shared" si="240"/>
        <v/>
      </c>
      <c r="BF629" s="12" t="str">
        <f>_xlfn.IFNA(VLOOKUP(Y629,对应表!$Z:$AA,2,FALSE)&amp;Z629,"")</f>
        <v/>
      </c>
      <c r="BG629" s="12" t="str">
        <f>_xlfn.IFNA(VLOOKUP(AA629,对应表!$Z:$AA,2,FALSE)&amp;AB629,"")</f>
        <v/>
      </c>
      <c r="BH629" s="12" t="str">
        <f>_xlfn.IFNA(VLOOKUP(AC629,对应表!$Z:$AA,2,FALSE)&amp;AD629,"")</f>
        <v/>
      </c>
      <c r="BI629" s="12" t="str">
        <f>_xlfn.IFNA(VLOOKUP(AE629,对应表!$Z:$AA,2,FALSE)&amp;AF629,"")</f>
        <v/>
      </c>
      <c r="BJ629" s="12" t="str">
        <f>_xlfn.IFNA(VLOOKUP(AG629,对应表!$Z:$AA,2,FALSE)&amp;AH629,"")</f>
        <v/>
      </c>
      <c r="BL629">
        <f t="shared" si="234"/>
        <v>19</v>
      </c>
      <c r="BM629" t="str">
        <f t="shared" si="235"/>
        <v/>
      </c>
    </row>
    <row r="630" spans="8:65" x14ac:dyDescent="0.15">
      <c r="K630" t="str">
        <f t="shared" si="241"/>
        <v>被动吸血lv11</v>
      </c>
      <c r="L630" s="6" t="str">
        <f>Q630&amp;":"&amp;M630&amp;":"&amp;VLOOKUP(N630,对应表!B:C,2,FALSE)&amp;":"&amp;IF(buff!O630="",0,O630)</f>
        <v>20491:100:1:0</v>
      </c>
      <c r="M630">
        <v>100</v>
      </c>
      <c r="N630" s="1" t="s">
        <v>306</v>
      </c>
      <c r="O630">
        <v>0</v>
      </c>
      <c r="Q630">
        <v>20491</v>
      </c>
      <c r="R630" s="4" t="s">
        <v>943</v>
      </c>
      <c r="S630" s="4" t="str">
        <f t="shared" si="233"/>
        <v>被动吸血lv11</v>
      </c>
      <c r="T630" t="s">
        <v>158</v>
      </c>
      <c r="AI630" s="12" t="str">
        <f t="shared" si="242"/>
        <v/>
      </c>
      <c r="AO630">
        <v>20</v>
      </c>
      <c r="AR630">
        <v>999</v>
      </c>
      <c r="AU630" s="4"/>
      <c r="AV630" s="4"/>
      <c r="AW630" s="4"/>
      <c r="AX630" s="4"/>
      <c r="AZ630" s="12" t="str">
        <f t="shared" si="243"/>
        <v/>
      </c>
      <c r="BA630" s="12" t="str">
        <f t="shared" si="236"/>
        <v/>
      </c>
      <c r="BB630" s="12" t="str">
        <f t="shared" si="237"/>
        <v/>
      </c>
      <c r="BC630" s="12" t="str">
        <f t="shared" si="238"/>
        <v/>
      </c>
      <c r="BD630" s="12" t="str">
        <f t="shared" si="239"/>
        <v/>
      </c>
      <c r="BE630" s="12" t="str">
        <f t="shared" si="240"/>
        <v/>
      </c>
      <c r="BF630" s="12" t="str">
        <f>_xlfn.IFNA(VLOOKUP(Y630,对应表!$Z:$AA,2,FALSE)&amp;Z630,"")</f>
        <v/>
      </c>
      <c r="BG630" s="12" t="str">
        <f>_xlfn.IFNA(VLOOKUP(AA630,对应表!$Z:$AA,2,FALSE)&amp;AB630,"")</f>
        <v/>
      </c>
      <c r="BH630" s="12" t="str">
        <f>_xlfn.IFNA(VLOOKUP(AC630,对应表!$Z:$AA,2,FALSE)&amp;AD630,"")</f>
        <v/>
      </c>
      <c r="BI630" s="12" t="str">
        <f>_xlfn.IFNA(VLOOKUP(AE630,对应表!$Z:$AA,2,FALSE)&amp;AF630,"")</f>
        <v/>
      </c>
      <c r="BJ630" s="12" t="str">
        <f>_xlfn.IFNA(VLOOKUP(AG630,对应表!$Z:$AA,2,FALSE)&amp;AH630,"")</f>
        <v/>
      </c>
      <c r="BL630">
        <f t="shared" si="234"/>
        <v>20</v>
      </c>
      <c r="BM630" t="str">
        <f t="shared" si="235"/>
        <v/>
      </c>
    </row>
    <row r="631" spans="8:65" x14ac:dyDescent="0.15">
      <c r="K631" t="str">
        <f t="shared" si="241"/>
        <v>被动吸血lv12</v>
      </c>
      <c r="L631" s="6" t="str">
        <f>Q631&amp;":"&amp;M631&amp;":"&amp;VLOOKUP(N631,对应表!B:C,2,FALSE)&amp;":"&amp;IF(buff!O631="",0,O631)</f>
        <v>20492:100:1:0</v>
      </c>
      <c r="M631">
        <v>100</v>
      </c>
      <c r="N631" s="1" t="s">
        <v>306</v>
      </c>
      <c r="O631">
        <v>0</v>
      </c>
      <c r="Q631">
        <v>20492</v>
      </c>
      <c r="R631" s="4" t="s">
        <v>944</v>
      </c>
      <c r="S631" s="4" t="str">
        <f t="shared" si="233"/>
        <v>被动吸血lv12</v>
      </c>
      <c r="T631" t="s">
        <v>158</v>
      </c>
      <c r="AI631" s="12" t="str">
        <f t="shared" si="242"/>
        <v/>
      </c>
      <c r="AO631">
        <v>21</v>
      </c>
      <c r="AR631">
        <v>999</v>
      </c>
      <c r="AU631" s="4"/>
      <c r="AV631" s="4"/>
      <c r="AW631" s="4"/>
      <c r="AX631" s="4"/>
      <c r="AZ631" s="12" t="str">
        <f t="shared" si="243"/>
        <v/>
      </c>
      <c r="BA631" s="12" t="str">
        <f t="shared" si="236"/>
        <v/>
      </c>
      <c r="BB631" s="12" t="str">
        <f t="shared" si="237"/>
        <v/>
      </c>
      <c r="BC631" s="12" t="str">
        <f t="shared" si="238"/>
        <v/>
      </c>
      <c r="BD631" s="12" t="str">
        <f t="shared" si="239"/>
        <v/>
      </c>
      <c r="BE631" s="12" t="str">
        <f t="shared" si="240"/>
        <v/>
      </c>
      <c r="BF631" s="12" t="str">
        <f>_xlfn.IFNA(VLOOKUP(Y631,对应表!$Z:$AA,2,FALSE)&amp;Z631,"")</f>
        <v/>
      </c>
      <c r="BG631" s="12" t="str">
        <f>_xlfn.IFNA(VLOOKUP(AA631,对应表!$Z:$AA,2,FALSE)&amp;AB631,"")</f>
        <v/>
      </c>
      <c r="BH631" s="12" t="str">
        <f>_xlfn.IFNA(VLOOKUP(AC631,对应表!$Z:$AA,2,FALSE)&amp;AD631,"")</f>
        <v/>
      </c>
      <c r="BI631" s="12" t="str">
        <f>_xlfn.IFNA(VLOOKUP(AE631,对应表!$Z:$AA,2,FALSE)&amp;AF631,"")</f>
        <v/>
      </c>
      <c r="BJ631" s="12" t="str">
        <f>_xlfn.IFNA(VLOOKUP(AG631,对应表!$Z:$AA,2,FALSE)&amp;AH631,"")</f>
        <v/>
      </c>
      <c r="BL631">
        <f t="shared" si="234"/>
        <v>21</v>
      </c>
      <c r="BM631" t="str">
        <f t="shared" si="235"/>
        <v/>
      </c>
    </row>
    <row r="632" spans="8:65" x14ac:dyDescent="0.15">
      <c r="K632" t="str">
        <f t="shared" si="241"/>
        <v>被动吸血lv13</v>
      </c>
      <c r="L632" s="6" t="str">
        <f>Q632&amp;":"&amp;M632&amp;":"&amp;VLOOKUP(N632,对应表!B:C,2,FALSE)&amp;":"&amp;IF(buff!O632="",0,O632)</f>
        <v>20493:100:1:0</v>
      </c>
      <c r="M632">
        <v>100</v>
      </c>
      <c r="N632" s="1" t="s">
        <v>306</v>
      </c>
      <c r="O632">
        <v>0</v>
      </c>
      <c r="Q632">
        <v>20493</v>
      </c>
      <c r="R632" s="4" t="s">
        <v>945</v>
      </c>
      <c r="S632" s="4" t="str">
        <f t="shared" si="233"/>
        <v>被动吸血lv13</v>
      </c>
      <c r="T632" t="s">
        <v>158</v>
      </c>
      <c r="AI632" s="12" t="str">
        <f t="shared" si="242"/>
        <v/>
      </c>
      <c r="AO632">
        <v>22</v>
      </c>
      <c r="AR632">
        <v>999</v>
      </c>
      <c r="AU632" s="4"/>
      <c r="AV632" s="4"/>
      <c r="AW632" s="4"/>
      <c r="AX632" s="4"/>
      <c r="AZ632" s="12" t="str">
        <f t="shared" si="243"/>
        <v/>
      </c>
      <c r="BA632" s="12" t="str">
        <f t="shared" si="236"/>
        <v/>
      </c>
      <c r="BB632" s="12" t="str">
        <f t="shared" si="237"/>
        <v/>
      </c>
      <c r="BC632" s="12" t="str">
        <f t="shared" si="238"/>
        <v/>
      </c>
      <c r="BD632" s="12" t="str">
        <f t="shared" si="239"/>
        <v/>
      </c>
      <c r="BE632" s="12" t="str">
        <f t="shared" si="240"/>
        <v/>
      </c>
      <c r="BF632" s="12" t="str">
        <f>_xlfn.IFNA(VLOOKUP(Y632,对应表!$Z:$AA,2,FALSE)&amp;Z632,"")</f>
        <v/>
      </c>
      <c r="BG632" s="12" t="str">
        <f>_xlfn.IFNA(VLOOKUP(AA632,对应表!$Z:$AA,2,FALSE)&amp;AB632,"")</f>
        <v/>
      </c>
      <c r="BH632" s="12" t="str">
        <f>_xlfn.IFNA(VLOOKUP(AC632,对应表!$Z:$AA,2,FALSE)&amp;AD632,"")</f>
        <v/>
      </c>
      <c r="BI632" s="12" t="str">
        <f>_xlfn.IFNA(VLOOKUP(AE632,对应表!$Z:$AA,2,FALSE)&amp;AF632,"")</f>
        <v/>
      </c>
      <c r="BJ632" s="12" t="str">
        <f>_xlfn.IFNA(VLOOKUP(AG632,对应表!$Z:$AA,2,FALSE)&amp;AH632,"")</f>
        <v/>
      </c>
      <c r="BL632">
        <f t="shared" si="234"/>
        <v>22</v>
      </c>
      <c r="BM632" t="str">
        <f t="shared" si="235"/>
        <v/>
      </c>
    </row>
    <row r="633" spans="8:65" x14ac:dyDescent="0.15">
      <c r="K633" t="str">
        <f t="shared" si="241"/>
        <v>被动吸血lv14</v>
      </c>
      <c r="L633" s="6" t="str">
        <f>Q633&amp;":"&amp;M633&amp;":"&amp;VLOOKUP(N633,对应表!B:C,2,FALSE)&amp;":"&amp;IF(buff!O633="",0,O633)</f>
        <v>20494:100:1:0</v>
      </c>
      <c r="M633">
        <v>100</v>
      </c>
      <c r="N633" s="1" t="s">
        <v>306</v>
      </c>
      <c r="O633">
        <v>0</v>
      </c>
      <c r="Q633">
        <v>20494</v>
      </c>
      <c r="R633" s="4" t="s">
        <v>946</v>
      </c>
      <c r="S633" s="4" t="str">
        <f t="shared" si="233"/>
        <v>被动吸血lv14</v>
      </c>
      <c r="T633" t="s">
        <v>158</v>
      </c>
      <c r="AI633" s="12" t="str">
        <f t="shared" si="242"/>
        <v/>
      </c>
      <c r="AO633">
        <v>23</v>
      </c>
      <c r="AR633">
        <v>999</v>
      </c>
      <c r="AU633" s="4"/>
      <c r="AV633" s="4"/>
      <c r="AW633" s="4"/>
      <c r="AX633" s="4"/>
      <c r="AZ633" s="12" t="str">
        <f t="shared" si="243"/>
        <v/>
      </c>
      <c r="BA633" s="12" t="str">
        <f t="shared" si="236"/>
        <v/>
      </c>
      <c r="BB633" s="12" t="str">
        <f t="shared" si="237"/>
        <v/>
      </c>
      <c r="BC633" s="12" t="str">
        <f t="shared" si="238"/>
        <v/>
      </c>
      <c r="BD633" s="12" t="str">
        <f t="shared" si="239"/>
        <v/>
      </c>
      <c r="BE633" s="12" t="str">
        <f t="shared" si="240"/>
        <v/>
      </c>
      <c r="BF633" s="12" t="str">
        <f>_xlfn.IFNA(VLOOKUP(Y633,对应表!$Z:$AA,2,FALSE)&amp;Z633,"")</f>
        <v/>
      </c>
      <c r="BG633" s="12" t="str">
        <f>_xlfn.IFNA(VLOOKUP(AA633,对应表!$Z:$AA,2,FALSE)&amp;AB633,"")</f>
        <v/>
      </c>
      <c r="BH633" s="12" t="str">
        <f>_xlfn.IFNA(VLOOKUP(AC633,对应表!$Z:$AA,2,FALSE)&amp;AD633,"")</f>
        <v/>
      </c>
      <c r="BI633" s="12" t="str">
        <f>_xlfn.IFNA(VLOOKUP(AE633,对应表!$Z:$AA,2,FALSE)&amp;AF633,"")</f>
        <v/>
      </c>
      <c r="BJ633" s="12" t="str">
        <f>_xlfn.IFNA(VLOOKUP(AG633,对应表!$Z:$AA,2,FALSE)&amp;AH633,"")</f>
        <v/>
      </c>
      <c r="BL633">
        <f t="shared" si="234"/>
        <v>23</v>
      </c>
      <c r="BM633" t="str">
        <f t="shared" si="235"/>
        <v/>
      </c>
    </row>
    <row r="634" spans="8:65" x14ac:dyDescent="0.15">
      <c r="K634" t="str">
        <f t="shared" si="241"/>
        <v>被动吸血lv15</v>
      </c>
      <c r="L634" s="6" t="str">
        <f>Q634&amp;":"&amp;M634&amp;":"&amp;VLOOKUP(N634,对应表!B:C,2,FALSE)&amp;":"&amp;IF(buff!O634="",0,O634)</f>
        <v>20495:100:1:0</v>
      </c>
      <c r="M634">
        <v>100</v>
      </c>
      <c r="N634" s="1" t="s">
        <v>306</v>
      </c>
      <c r="O634">
        <v>0</v>
      </c>
      <c r="Q634">
        <v>20495</v>
      </c>
      <c r="R634" s="4" t="s">
        <v>947</v>
      </c>
      <c r="S634" s="4" t="str">
        <f t="shared" si="233"/>
        <v>被动吸血lv15</v>
      </c>
      <c r="T634" t="s">
        <v>158</v>
      </c>
      <c r="AI634" s="12" t="str">
        <f t="shared" si="242"/>
        <v/>
      </c>
      <c r="AO634">
        <v>24</v>
      </c>
      <c r="AR634">
        <v>999</v>
      </c>
      <c r="AU634" s="4"/>
      <c r="AV634" s="4"/>
      <c r="AW634" s="4"/>
      <c r="AX634" s="4"/>
      <c r="AZ634" s="12" t="str">
        <f t="shared" si="243"/>
        <v/>
      </c>
      <c r="BA634" s="12" t="str">
        <f t="shared" si="236"/>
        <v/>
      </c>
      <c r="BB634" s="12" t="str">
        <f t="shared" si="237"/>
        <v/>
      </c>
      <c r="BC634" s="12" t="str">
        <f t="shared" si="238"/>
        <v/>
      </c>
      <c r="BD634" s="12" t="str">
        <f t="shared" si="239"/>
        <v/>
      </c>
      <c r="BE634" s="12" t="str">
        <f t="shared" si="240"/>
        <v/>
      </c>
      <c r="BF634" s="12" t="str">
        <f>_xlfn.IFNA(VLOOKUP(Y634,对应表!$Z:$AA,2,FALSE)&amp;Z634,"")</f>
        <v/>
      </c>
      <c r="BG634" s="12" t="str">
        <f>_xlfn.IFNA(VLOOKUP(AA634,对应表!$Z:$AA,2,FALSE)&amp;AB634,"")</f>
        <v/>
      </c>
      <c r="BH634" s="12" t="str">
        <f>_xlfn.IFNA(VLOOKUP(AC634,对应表!$Z:$AA,2,FALSE)&amp;AD634,"")</f>
        <v/>
      </c>
      <c r="BI634" s="12" t="str">
        <f>_xlfn.IFNA(VLOOKUP(AE634,对应表!$Z:$AA,2,FALSE)&amp;AF634,"")</f>
        <v/>
      </c>
      <c r="BJ634" s="12" t="str">
        <f>_xlfn.IFNA(VLOOKUP(AG634,对应表!$Z:$AA,2,FALSE)&amp;AH634,"")</f>
        <v/>
      </c>
      <c r="BL634">
        <f t="shared" si="234"/>
        <v>24</v>
      </c>
      <c r="BM634" t="str">
        <f t="shared" si="235"/>
        <v/>
      </c>
    </row>
    <row r="635" spans="8:65" x14ac:dyDescent="0.15">
      <c r="K635" t="str">
        <f t="shared" si="241"/>
        <v>被动吸血lv16</v>
      </c>
      <c r="L635" s="6" t="str">
        <f>Q635&amp;":"&amp;M635&amp;":"&amp;VLOOKUP(N635,对应表!B:C,2,FALSE)&amp;":"&amp;IF(buff!O635="",0,O635)</f>
        <v>20496:100:1:0</v>
      </c>
      <c r="M635">
        <v>100</v>
      </c>
      <c r="N635" s="1" t="s">
        <v>306</v>
      </c>
      <c r="O635">
        <v>0</v>
      </c>
      <c r="Q635">
        <v>20496</v>
      </c>
      <c r="R635" s="4" t="s">
        <v>948</v>
      </c>
      <c r="S635" s="4" t="str">
        <f t="shared" si="233"/>
        <v>被动吸血lv16</v>
      </c>
      <c r="T635" t="s">
        <v>158</v>
      </c>
      <c r="AI635" s="12" t="str">
        <f t="shared" si="242"/>
        <v/>
      </c>
      <c r="AO635">
        <v>25</v>
      </c>
      <c r="AR635">
        <v>999</v>
      </c>
      <c r="AU635" s="4"/>
      <c r="AV635" s="4"/>
      <c r="AW635" s="4"/>
      <c r="AX635" s="4"/>
      <c r="AZ635" s="12" t="str">
        <f t="shared" si="243"/>
        <v/>
      </c>
      <c r="BA635" s="12" t="str">
        <f t="shared" si="236"/>
        <v/>
      </c>
      <c r="BB635" s="12" t="str">
        <f t="shared" si="237"/>
        <v/>
      </c>
      <c r="BC635" s="12" t="str">
        <f t="shared" si="238"/>
        <v/>
      </c>
      <c r="BD635" s="12" t="str">
        <f t="shared" si="239"/>
        <v/>
      </c>
      <c r="BE635" s="12" t="str">
        <f t="shared" si="240"/>
        <v/>
      </c>
      <c r="BF635" s="12" t="str">
        <f>_xlfn.IFNA(VLOOKUP(Y635,对应表!$Z:$AA,2,FALSE)&amp;Z635,"")</f>
        <v/>
      </c>
      <c r="BG635" s="12" t="str">
        <f>_xlfn.IFNA(VLOOKUP(AA635,对应表!$Z:$AA,2,FALSE)&amp;AB635,"")</f>
        <v/>
      </c>
      <c r="BH635" s="12" t="str">
        <f>_xlfn.IFNA(VLOOKUP(AC635,对应表!$Z:$AA,2,FALSE)&amp;AD635,"")</f>
        <v/>
      </c>
      <c r="BI635" s="12" t="str">
        <f>_xlfn.IFNA(VLOOKUP(AE635,对应表!$Z:$AA,2,FALSE)&amp;AF635,"")</f>
        <v/>
      </c>
      <c r="BJ635" s="12" t="str">
        <f>_xlfn.IFNA(VLOOKUP(AG635,对应表!$Z:$AA,2,FALSE)&amp;AH635,"")</f>
        <v/>
      </c>
      <c r="BL635">
        <f t="shared" si="234"/>
        <v>25</v>
      </c>
      <c r="BM635" t="str">
        <f t="shared" si="235"/>
        <v/>
      </c>
    </row>
    <row r="636" spans="8:65" x14ac:dyDescent="0.15">
      <c r="K636" t="str">
        <f t="shared" si="241"/>
        <v>被动吸血lv17</v>
      </c>
      <c r="L636" s="6" t="str">
        <f>Q636&amp;":"&amp;M636&amp;":"&amp;VLOOKUP(N636,对应表!B:C,2,FALSE)&amp;":"&amp;IF(buff!O636="",0,O636)</f>
        <v>20497:100:1:0</v>
      </c>
      <c r="M636">
        <v>100</v>
      </c>
      <c r="N636" s="1" t="s">
        <v>306</v>
      </c>
      <c r="O636">
        <v>0</v>
      </c>
      <c r="Q636">
        <v>20497</v>
      </c>
      <c r="R636" s="4" t="s">
        <v>949</v>
      </c>
      <c r="S636" s="4" t="str">
        <f t="shared" si="233"/>
        <v>被动吸血lv17</v>
      </c>
      <c r="T636" t="s">
        <v>158</v>
      </c>
      <c r="AI636" s="12" t="str">
        <f t="shared" si="242"/>
        <v/>
      </c>
      <c r="AO636">
        <v>26</v>
      </c>
      <c r="AR636">
        <v>999</v>
      </c>
      <c r="AU636" s="4"/>
      <c r="AV636" s="4"/>
      <c r="AW636" s="4"/>
      <c r="AX636" s="4"/>
      <c r="AZ636" s="12" t="str">
        <f t="shared" si="243"/>
        <v/>
      </c>
      <c r="BA636" s="12" t="str">
        <f t="shared" si="236"/>
        <v/>
      </c>
      <c r="BB636" s="12" t="str">
        <f t="shared" si="237"/>
        <v/>
      </c>
      <c r="BC636" s="12" t="str">
        <f t="shared" si="238"/>
        <v/>
      </c>
      <c r="BD636" s="12" t="str">
        <f t="shared" si="239"/>
        <v/>
      </c>
      <c r="BE636" s="12" t="str">
        <f t="shared" si="240"/>
        <v/>
      </c>
      <c r="BF636" s="12" t="str">
        <f>_xlfn.IFNA(VLOOKUP(Y636,对应表!$Z:$AA,2,FALSE)&amp;Z636,"")</f>
        <v/>
      </c>
      <c r="BG636" s="12" t="str">
        <f>_xlfn.IFNA(VLOOKUP(AA636,对应表!$Z:$AA,2,FALSE)&amp;AB636,"")</f>
        <v/>
      </c>
      <c r="BH636" s="12" t="str">
        <f>_xlfn.IFNA(VLOOKUP(AC636,对应表!$Z:$AA,2,FALSE)&amp;AD636,"")</f>
        <v/>
      </c>
      <c r="BI636" s="12" t="str">
        <f>_xlfn.IFNA(VLOOKUP(AE636,对应表!$Z:$AA,2,FALSE)&amp;AF636,"")</f>
        <v/>
      </c>
      <c r="BJ636" s="12" t="str">
        <f>_xlfn.IFNA(VLOOKUP(AG636,对应表!$Z:$AA,2,FALSE)&amp;AH636,"")</f>
        <v/>
      </c>
      <c r="BL636">
        <f t="shared" si="234"/>
        <v>26</v>
      </c>
      <c r="BM636" t="str">
        <f t="shared" si="235"/>
        <v/>
      </c>
    </row>
    <row r="637" spans="8:65" x14ac:dyDescent="0.15">
      <c r="K637" t="str">
        <f t="shared" si="241"/>
        <v>被动吸血lv18</v>
      </c>
      <c r="L637" s="6" t="str">
        <f>Q637&amp;":"&amp;M637&amp;":"&amp;VLOOKUP(N637,对应表!B:C,2,FALSE)&amp;":"&amp;IF(buff!O637="",0,O637)</f>
        <v>20498:100:1:0</v>
      </c>
      <c r="M637">
        <v>100</v>
      </c>
      <c r="N637" s="1" t="s">
        <v>306</v>
      </c>
      <c r="O637">
        <v>0</v>
      </c>
      <c r="Q637">
        <v>20498</v>
      </c>
      <c r="R637" s="4" t="s">
        <v>950</v>
      </c>
      <c r="S637" s="4" t="str">
        <f t="shared" si="233"/>
        <v>被动吸血lv18</v>
      </c>
      <c r="T637" t="s">
        <v>158</v>
      </c>
      <c r="AI637" s="12" t="str">
        <f t="shared" si="242"/>
        <v/>
      </c>
      <c r="AO637">
        <v>27</v>
      </c>
      <c r="AR637">
        <v>999</v>
      </c>
      <c r="AU637" s="4"/>
      <c r="AV637" s="4"/>
      <c r="AW637" s="4"/>
      <c r="AX637" s="4"/>
      <c r="AZ637" s="12" t="str">
        <f t="shared" si="243"/>
        <v/>
      </c>
      <c r="BA637" s="12" t="str">
        <f t="shared" si="236"/>
        <v/>
      </c>
      <c r="BB637" s="12" t="str">
        <f t="shared" si="237"/>
        <v/>
      </c>
      <c r="BC637" s="12" t="str">
        <f t="shared" si="238"/>
        <v/>
      </c>
      <c r="BD637" s="12" t="str">
        <f t="shared" si="239"/>
        <v/>
      </c>
      <c r="BE637" s="12" t="str">
        <f t="shared" si="240"/>
        <v/>
      </c>
      <c r="BF637" s="12" t="str">
        <f>_xlfn.IFNA(VLOOKUP(Y637,对应表!$Z:$AA,2,FALSE)&amp;Z637,"")</f>
        <v/>
      </c>
      <c r="BG637" s="12" t="str">
        <f>_xlfn.IFNA(VLOOKUP(AA637,对应表!$Z:$AA,2,FALSE)&amp;AB637,"")</f>
        <v/>
      </c>
      <c r="BH637" s="12" t="str">
        <f>_xlfn.IFNA(VLOOKUP(AC637,对应表!$Z:$AA,2,FALSE)&amp;AD637,"")</f>
        <v/>
      </c>
      <c r="BI637" s="12" t="str">
        <f>_xlfn.IFNA(VLOOKUP(AE637,对应表!$Z:$AA,2,FALSE)&amp;AF637,"")</f>
        <v/>
      </c>
      <c r="BJ637" s="12" t="str">
        <f>_xlfn.IFNA(VLOOKUP(AG637,对应表!$Z:$AA,2,FALSE)&amp;AH637,"")</f>
        <v/>
      </c>
      <c r="BL637">
        <f t="shared" si="234"/>
        <v>27</v>
      </c>
      <c r="BM637" t="str">
        <f t="shared" si="235"/>
        <v/>
      </c>
    </row>
    <row r="638" spans="8:65" x14ac:dyDescent="0.15">
      <c r="K638" t="str">
        <f t="shared" si="241"/>
        <v>被动吸血lv19</v>
      </c>
      <c r="L638" s="6" t="str">
        <f>Q638&amp;":"&amp;M638&amp;":"&amp;VLOOKUP(N638,对应表!B:C,2,FALSE)&amp;":"&amp;IF(buff!O638="",0,O638)</f>
        <v>20499:100:1:0</v>
      </c>
      <c r="M638">
        <v>100</v>
      </c>
      <c r="N638" s="1" t="s">
        <v>306</v>
      </c>
      <c r="O638">
        <v>0</v>
      </c>
      <c r="Q638">
        <v>20499</v>
      </c>
      <c r="R638" s="4" t="s">
        <v>951</v>
      </c>
      <c r="S638" s="4" t="str">
        <f t="shared" si="233"/>
        <v>被动吸血lv19</v>
      </c>
      <c r="T638" t="s">
        <v>158</v>
      </c>
      <c r="AI638" s="12" t="str">
        <f t="shared" si="242"/>
        <v/>
      </c>
      <c r="AO638">
        <v>28</v>
      </c>
      <c r="AR638">
        <v>999</v>
      </c>
      <c r="AU638" s="4"/>
      <c r="AV638" s="4"/>
      <c r="AW638" s="4"/>
      <c r="AX638" s="4"/>
      <c r="AZ638" s="12" t="str">
        <f t="shared" si="243"/>
        <v/>
      </c>
      <c r="BA638" s="12" t="str">
        <f t="shared" si="236"/>
        <v/>
      </c>
      <c r="BB638" s="12" t="str">
        <f t="shared" si="237"/>
        <v/>
      </c>
      <c r="BC638" s="12" t="str">
        <f t="shared" si="238"/>
        <v/>
      </c>
      <c r="BD638" s="12" t="str">
        <f t="shared" si="239"/>
        <v/>
      </c>
      <c r="BE638" s="12" t="str">
        <f t="shared" si="240"/>
        <v/>
      </c>
      <c r="BF638" s="12" t="str">
        <f>_xlfn.IFNA(VLOOKUP(Y638,对应表!$Z:$AA,2,FALSE)&amp;Z638,"")</f>
        <v/>
      </c>
      <c r="BG638" s="12" t="str">
        <f>_xlfn.IFNA(VLOOKUP(AA638,对应表!$Z:$AA,2,FALSE)&amp;AB638,"")</f>
        <v/>
      </c>
      <c r="BH638" s="12" t="str">
        <f>_xlfn.IFNA(VLOOKUP(AC638,对应表!$Z:$AA,2,FALSE)&amp;AD638,"")</f>
        <v/>
      </c>
      <c r="BI638" s="12" t="str">
        <f>_xlfn.IFNA(VLOOKUP(AE638,对应表!$Z:$AA,2,FALSE)&amp;AF638,"")</f>
        <v/>
      </c>
      <c r="BJ638" s="12" t="str">
        <f>_xlfn.IFNA(VLOOKUP(AG638,对应表!$Z:$AA,2,FALSE)&amp;AH638,"")</f>
        <v/>
      </c>
      <c r="BL638">
        <f t="shared" si="234"/>
        <v>28</v>
      </c>
      <c r="BM638" t="str">
        <f t="shared" si="235"/>
        <v/>
      </c>
    </row>
    <row r="639" spans="8:65" x14ac:dyDescent="0.15">
      <c r="K639" t="str">
        <f t="shared" si="241"/>
        <v>被动吸血lv20</v>
      </c>
      <c r="L639" s="6" t="str">
        <f>Q639&amp;":"&amp;M639&amp;":"&amp;VLOOKUP(N639,对应表!B:C,2,FALSE)&amp;":"&amp;IF(buff!O639="",0,O639)</f>
        <v>20500:100:1:0</v>
      </c>
      <c r="M639">
        <v>100</v>
      </c>
      <c r="N639" s="1" t="s">
        <v>306</v>
      </c>
      <c r="O639">
        <v>0</v>
      </c>
      <c r="Q639">
        <v>20500</v>
      </c>
      <c r="R639" s="4" t="s">
        <v>952</v>
      </c>
      <c r="S639" s="4" t="str">
        <f t="shared" si="233"/>
        <v>被动吸血lv20</v>
      </c>
      <c r="T639" t="s">
        <v>158</v>
      </c>
      <c r="AI639" s="12" t="str">
        <f t="shared" si="242"/>
        <v/>
      </c>
      <c r="AO639">
        <v>29</v>
      </c>
      <c r="AR639">
        <v>999</v>
      </c>
      <c r="AU639" s="4"/>
      <c r="AV639" s="4"/>
      <c r="AW639" s="4"/>
      <c r="AX639" s="4"/>
      <c r="AZ639" s="12" t="str">
        <f t="shared" si="243"/>
        <v/>
      </c>
      <c r="BA639" s="12" t="str">
        <f t="shared" si="236"/>
        <v/>
      </c>
      <c r="BB639" s="12" t="str">
        <f t="shared" si="237"/>
        <v/>
      </c>
      <c r="BC639" s="12" t="str">
        <f t="shared" si="238"/>
        <v/>
      </c>
      <c r="BD639" s="12" t="str">
        <f t="shared" si="239"/>
        <v/>
      </c>
      <c r="BE639" s="12" t="str">
        <f t="shared" si="240"/>
        <v/>
      </c>
      <c r="BF639" s="12" t="str">
        <f>_xlfn.IFNA(VLOOKUP(Y639,对应表!$Z:$AA,2,FALSE)&amp;Z639,"")</f>
        <v/>
      </c>
      <c r="BG639" s="12" t="str">
        <f>_xlfn.IFNA(VLOOKUP(AA639,对应表!$Z:$AA,2,FALSE)&amp;AB639,"")</f>
        <v/>
      </c>
      <c r="BH639" s="12" t="str">
        <f>_xlfn.IFNA(VLOOKUP(AC639,对应表!$Z:$AA,2,FALSE)&amp;AD639,"")</f>
        <v/>
      </c>
      <c r="BI639" s="12" t="str">
        <f>_xlfn.IFNA(VLOOKUP(AE639,对应表!$Z:$AA,2,FALSE)&amp;AF639,"")</f>
        <v/>
      </c>
      <c r="BJ639" s="12" t="str">
        <f>_xlfn.IFNA(VLOOKUP(AG639,对应表!$Z:$AA,2,FALSE)&amp;AH639,"")</f>
        <v/>
      </c>
      <c r="BL639">
        <f t="shared" si="234"/>
        <v>29</v>
      </c>
      <c r="BM639" t="str">
        <f t="shared" si="235"/>
        <v/>
      </c>
    </row>
    <row r="640" spans="8:65" x14ac:dyDescent="0.15">
      <c r="H640" t="s">
        <v>1142</v>
      </c>
      <c r="I640">
        <v>1</v>
      </c>
      <c r="J640">
        <v>0.2</v>
      </c>
      <c r="K640" t="str">
        <f t="shared" si="241"/>
        <v>被动风之子lv1</v>
      </c>
      <c r="L640" s="6" t="str">
        <f>Q640&amp;":"&amp;M640&amp;":"&amp;VLOOKUP(N640,对应表!B:C,2,FALSE)&amp;":"&amp;IF(buff!O640="",0,O640)</f>
        <v>20501:100:3:9</v>
      </c>
      <c r="M640">
        <v>100</v>
      </c>
      <c r="N640" s="1" t="s">
        <v>122</v>
      </c>
      <c r="O640">
        <v>9</v>
      </c>
      <c r="Q640">
        <v>20501</v>
      </c>
      <c r="R640" s="4" t="s">
        <v>1014</v>
      </c>
      <c r="S640" s="4" t="str">
        <f t="shared" si="233"/>
        <v>被动风之子lv1</v>
      </c>
      <c r="T640" t="s">
        <v>307</v>
      </c>
      <c r="Y640" t="s">
        <v>508</v>
      </c>
      <c r="Z640">
        <f>INT(VLOOKUP($I640,角色属性概况!$I:$O,VLOOKUP($H640,对应表!$AD:$AE,2,FALSE),FALSE)*$J640)</f>
        <v>38</v>
      </c>
      <c r="AI640" s="12" t="str">
        <f t="shared" si="242"/>
        <v>SPD:38</v>
      </c>
      <c r="AR640">
        <v>999</v>
      </c>
      <c r="AU640" s="4"/>
      <c r="AV640" s="4"/>
      <c r="AW640" s="4"/>
      <c r="AX640" s="4"/>
      <c r="AZ640" s="12" t="str">
        <f t="shared" si="243"/>
        <v/>
      </c>
      <c r="BA640" s="12" t="str">
        <f t="shared" si="236"/>
        <v/>
      </c>
      <c r="BB640" s="12" t="str">
        <f t="shared" si="237"/>
        <v/>
      </c>
      <c r="BC640" s="12" t="str">
        <f t="shared" si="238"/>
        <v/>
      </c>
      <c r="BD640" s="12" t="str">
        <f t="shared" si="239"/>
        <v/>
      </c>
      <c r="BE640" s="12" t="str">
        <f t="shared" si="240"/>
        <v/>
      </c>
      <c r="BF640" s="12" t="str">
        <f>_xlfn.IFNA(VLOOKUP(Y640,对应表!$Z:$AA,2,FALSE)&amp;Z640,"")</f>
        <v>SPD:38</v>
      </c>
      <c r="BG640" s="12" t="str">
        <f>_xlfn.IFNA(VLOOKUP(AA640,对应表!$Z:$AA,2,FALSE)&amp;AB640,"")</f>
        <v/>
      </c>
      <c r="BH640" s="12" t="str">
        <f>_xlfn.IFNA(VLOOKUP(AC640,对应表!$Z:$AA,2,FALSE)&amp;AD640,"")</f>
        <v/>
      </c>
      <c r="BI640" s="12" t="str">
        <f>_xlfn.IFNA(VLOOKUP(AE640,对应表!$Z:$AA,2,FALSE)&amp;AF640,"")</f>
        <v/>
      </c>
      <c r="BJ640" s="12" t="str">
        <f>_xlfn.IFNA(VLOOKUP(AG640,对应表!$Z:$AA,2,FALSE)&amp;AH640,"")</f>
        <v/>
      </c>
      <c r="BL640">
        <f t="shared" si="234"/>
        <v>38</v>
      </c>
      <c r="BM640" t="str">
        <f t="shared" si="235"/>
        <v/>
      </c>
    </row>
    <row r="641" spans="8:65" x14ac:dyDescent="0.15">
      <c r="H641" t="s">
        <v>1142</v>
      </c>
      <c r="I641">
        <v>2</v>
      </c>
      <c r="J641">
        <v>0.2</v>
      </c>
      <c r="K641" t="str">
        <f t="shared" si="241"/>
        <v>被动风之子lv2</v>
      </c>
      <c r="L641" s="6" t="str">
        <f>Q641&amp;":"&amp;M641&amp;":"&amp;VLOOKUP(N641,对应表!B:C,2,FALSE)&amp;":"&amp;IF(buff!O641="",0,O641)</f>
        <v>20502:100:3:9</v>
      </c>
      <c r="M641">
        <v>100</v>
      </c>
      <c r="N641" s="1" t="s">
        <v>122</v>
      </c>
      <c r="O641">
        <v>9</v>
      </c>
      <c r="Q641">
        <v>20502</v>
      </c>
      <c r="R641" s="4" t="s">
        <v>1015</v>
      </c>
      <c r="S641" s="4" t="str">
        <f t="shared" si="233"/>
        <v>被动风之子lv2</v>
      </c>
      <c r="T641" t="s">
        <v>307</v>
      </c>
      <c r="Y641" t="s">
        <v>508</v>
      </c>
      <c r="Z641">
        <f>INT(VLOOKUP($I641,角色属性概况!$I:$O,VLOOKUP($H641,对应表!$AD:$AE,2,FALSE),FALSE)*$J641)</f>
        <v>56</v>
      </c>
      <c r="AI641" s="12" t="str">
        <f t="shared" si="242"/>
        <v>SPD:56</v>
      </c>
      <c r="AR641">
        <v>999</v>
      </c>
      <c r="AU641" s="4"/>
      <c r="AV641" s="4"/>
      <c r="AW641" s="4"/>
      <c r="AX641" s="4"/>
      <c r="AZ641" s="12" t="str">
        <f t="shared" si="243"/>
        <v/>
      </c>
      <c r="BA641" s="12" t="str">
        <f t="shared" si="236"/>
        <v/>
      </c>
      <c r="BB641" s="12" t="str">
        <f t="shared" si="237"/>
        <v/>
      </c>
      <c r="BC641" s="12" t="str">
        <f t="shared" si="238"/>
        <v/>
      </c>
      <c r="BD641" s="12" t="str">
        <f t="shared" si="239"/>
        <v/>
      </c>
      <c r="BE641" s="12" t="str">
        <f t="shared" si="240"/>
        <v/>
      </c>
      <c r="BF641" s="12" t="str">
        <f>_xlfn.IFNA(VLOOKUP(Y641,对应表!$Z:$AA,2,FALSE)&amp;Z641,"")</f>
        <v>SPD:56</v>
      </c>
      <c r="BG641" s="12" t="str">
        <f>_xlfn.IFNA(VLOOKUP(AA641,对应表!$Z:$AA,2,FALSE)&amp;AB641,"")</f>
        <v/>
      </c>
      <c r="BH641" s="12" t="str">
        <f>_xlfn.IFNA(VLOOKUP(AC641,对应表!$Z:$AA,2,FALSE)&amp;AD641,"")</f>
        <v/>
      </c>
      <c r="BI641" s="12" t="str">
        <f>_xlfn.IFNA(VLOOKUP(AE641,对应表!$Z:$AA,2,FALSE)&amp;AF641,"")</f>
        <v/>
      </c>
      <c r="BJ641" s="12" t="str">
        <f>_xlfn.IFNA(VLOOKUP(AG641,对应表!$Z:$AA,2,FALSE)&amp;AH641,"")</f>
        <v/>
      </c>
      <c r="BL641">
        <f t="shared" si="234"/>
        <v>56</v>
      </c>
      <c r="BM641" t="str">
        <f t="shared" si="235"/>
        <v/>
      </c>
    </row>
    <row r="642" spans="8:65" x14ac:dyDescent="0.15">
      <c r="H642" t="s">
        <v>1142</v>
      </c>
      <c r="I642">
        <v>3</v>
      </c>
      <c r="J642">
        <v>0.2</v>
      </c>
      <c r="K642" t="str">
        <f t="shared" si="241"/>
        <v>被动风之子lv3</v>
      </c>
      <c r="L642" s="6" t="str">
        <f>Q642&amp;":"&amp;M642&amp;":"&amp;VLOOKUP(N642,对应表!B:C,2,FALSE)&amp;":"&amp;IF(buff!O642="",0,O642)</f>
        <v>20503:100:3:9</v>
      </c>
      <c r="M642">
        <v>100</v>
      </c>
      <c r="N642" s="1" t="s">
        <v>122</v>
      </c>
      <c r="O642">
        <v>9</v>
      </c>
      <c r="Q642">
        <v>20503</v>
      </c>
      <c r="R642" s="4" t="s">
        <v>1016</v>
      </c>
      <c r="S642" s="4" t="str">
        <f t="shared" si="233"/>
        <v>被动风之子lv3</v>
      </c>
      <c r="T642" t="s">
        <v>307</v>
      </c>
      <c r="Y642" t="s">
        <v>508</v>
      </c>
      <c r="Z642">
        <f>INT(VLOOKUP($I642,角色属性概况!$I:$O,VLOOKUP($H642,对应表!$AD:$AE,2,FALSE),FALSE)*$J642)</f>
        <v>74</v>
      </c>
      <c r="AI642" s="12" t="str">
        <f t="shared" si="242"/>
        <v>SPD:74</v>
      </c>
      <c r="AR642">
        <v>999</v>
      </c>
      <c r="AU642" s="4"/>
      <c r="AV642" s="4"/>
      <c r="AW642" s="4"/>
      <c r="AX642" s="4"/>
      <c r="AZ642" s="12" t="str">
        <f t="shared" si="243"/>
        <v/>
      </c>
      <c r="BA642" s="12" t="str">
        <f t="shared" si="236"/>
        <v/>
      </c>
      <c r="BB642" s="12" t="str">
        <f t="shared" si="237"/>
        <v/>
      </c>
      <c r="BC642" s="12" t="str">
        <f t="shared" si="238"/>
        <v/>
      </c>
      <c r="BD642" s="12" t="str">
        <f t="shared" si="239"/>
        <v/>
      </c>
      <c r="BE642" s="12" t="str">
        <f t="shared" si="240"/>
        <v/>
      </c>
      <c r="BF642" s="12" t="str">
        <f>_xlfn.IFNA(VLOOKUP(Y642,对应表!$Z:$AA,2,FALSE)&amp;Z642,"")</f>
        <v>SPD:74</v>
      </c>
      <c r="BG642" s="12" t="str">
        <f>_xlfn.IFNA(VLOOKUP(AA642,对应表!$Z:$AA,2,FALSE)&amp;AB642,"")</f>
        <v/>
      </c>
      <c r="BH642" s="12" t="str">
        <f>_xlfn.IFNA(VLOOKUP(AC642,对应表!$Z:$AA,2,FALSE)&amp;AD642,"")</f>
        <v/>
      </c>
      <c r="BI642" s="12" t="str">
        <f>_xlfn.IFNA(VLOOKUP(AE642,对应表!$Z:$AA,2,FALSE)&amp;AF642,"")</f>
        <v/>
      </c>
      <c r="BJ642" s="12" t="str">
        <f>_xlfn.IFNA(VLOOKUP(AG642,对应表!$Z:$AA,2,FALSE)&amp;AH642,"")</f>
        <v/>
      </c>
      <c r="BL642">
        <f t="shared" si="234"/>
        <v>74</v>
      </c>
      <c r="BM642" t="str">
        <f t="shared" si="235"/>
        <v/>
      </c>
    </row>
    <row r="643" spans="8:65" x14ac:dyDescent="0.15">
      <c r="H643" t="s">
        <v>1142</v>
      </c>
      <c r="I643">
        <v>4</v>
      </c>
      <c r="J643">
        <v>0.2</v>
      </c>
      <c r="K643" t="str">
        <f t="shared" si="241"/>
        <v>被动风之子lv4</v>
      </c>
      <c r="L643" s="6" t="str">
        <f>Q643&amp;":"&amp;M643&amp;":"&amp;VLOOKUP(N643,对应表!B:C,2,FALSE)&amp;":"&amp;IF(buff!O643="",0,O643)</f>
        <v>20504:100:3:9</v>
      </c>
      <c r="M643">
        <v>100</v>
      </c>
      <c r="N643" s="1" t="s">
        <v>122</v>
      </c>
      <c r="O643">
        <v>9</v>
      </c>
      <c r="Q643">
        <v>20504</v>
      </c>
      <c r="R643" s="4" t="s">
        <v>1017</v>
      </c>
      <c r="S643" s="4" t="str">
        <f t="shared" si="233"/>
        <v>被动风之子lv4</v>
      </c>
      <c r="T643" t="s">
        <v>307</v>
      </c>
      <c r="Y643" t="s">
        <v>508</v>
      </c>
      <c r="Z643">
        <f>INT(VLOOKUP($I643,角色属性概况!$I:$O,VLOOKUP($H643,对应表!$AD:$AE,2,FALSE),FALSE)*$J643)</f>
        <v>91</v>
      </c>
      <c r="AI643" s="12" t="str">
        <f t="shared" si="242"/>
        <v>SPD:91</v>
      </c>
      <c r="AR643">
        <v>999</v>
      </c>
      <c r="AU643" s="4"/>
      <c r="AV643" s="4"/>
      <c r="AW643" s="4"/>
      <c r="AX643" s="4"/>
      <c r="AZ643" s="12" t="str">
        <f t="shared" si="243"/>
        <v/>
      </c>
      <c r="BA643" s="12" t="str">
        <f t="shared" si="236"/>
        <v/>
      </c>
      <c r="BB643" s="12" t="str">
        <f t="shared" si="237"/>
        <v/>
      </c>
      <c r="BC643" s="12" t="str">
        <f t="shared" si="238"/>
        <v/>
      </c>
      <c r="BD643" s="12" t="str">
        <f t="shared" si="239"/>
        <v/>
      </c>
      <c r="BE643" s="12" t="str">
        <f t="shared" si="240"/>
        <v/>
      </c>
      <c r="BF643" s="12" t="str">
        <f>_xlfn.IFNA(VLOOKUP(Y643,对应表!$Z:$AA,2,FALSE)&amp;Z643,"")</f>
        <v>SPD:91</v>
      </c>
      <c r="BG643" s="12" t="str">
        <f>_xlfn.IFNA(VLOOKUP(AA643,对应表!$Z:$AA,2,FALSE)&amp;AB643,"")</f>
        <v/>
      </c>
      <c r="BH643" s="12" t="str">
        <f>_xlfn.IFNA(VLOOKUP(AC643,对应表!$Z:$AA,2,FALSE)&amp;AD643,"")</f>
        <v/>
      </c>
      <c r="BI643" s="12" t="str">
        <f>_xlfn.IFNA(VLOOKUP(AE643,对应表!$Z:$AA,2,FALSE)&amp;AF643,"")</f>
        <v/>
      </c>
      <c r="BJ643" s="12" t="str">
        <f>_xlfn.IFNA(VLOOKUP(AG643,对应表!$Z:$AA,2,FALSE)&amp;AH643,"")</f>
        <v/>
      </c>
      <c r="BL643">
        <f t="shared" si="234"/>
        <v>91</v>
      </c>
      <c r="BM643" t="str">
        <f t="shared" si="235"/>
        <v/>
      </c>
    </row>
    <row r="644" spans="8:65" x14ac:dyDescent="0.15">
      <c r="H644" t="s">
        <v>1142</v>
      </c>
      <c r="I644">
        <v>5</v>
      </c>
      <c r="J644">
        <v>0.2</v>
      </c>
      <c r="K644" t="str">
        <f t="shared" si="241"/>
        <v>被动风之子lv5</v>
      </c>
      <c r="L644" s="6" t="str">
        <f>Q644&amp;":"&amp;M644&amp;":"&amp;VLOOKUP(N644,对应表!B:C,2,FALSE)&amp;":"&amp;IF(buff!O644="",0,O644)</f>
        <v>20505:100:3:9</v>
      </c>
      <c r="M644">
        <v>100</v>
      </c>
      <c r="N644" s="1" t="s">
        <v>122</v>
      </c>
      <c r="O644">
        <v>9</v>
      </c>
      <c r="Q644">
        <v>20505</v>
      </c>
      <c r="R644" s="4" t="s">
        <v>1018</v>
      </c>
      <c r="S644" s="4" t="str">
        <f t="shared" si="233"/>
        <v>被动风之子lv5</v>
      </c>
      <c r="T644" t="s">
        <v>307</v>
      </c>
      <c r="Y644" t="s">
        <v>508</v>
      </c>
      <c r="Z644">
        <f>INT(VLOOKUP($I644,角色属性概况!$I:$O,VLOOKUP($H644,对应表!$AD:$AE,2,FALSE),FALSE)*$J644)</f>
        <v>113</v>
      </c>
      <c r="AI644" s="12" t="str">
        <f t="shared" si="242"/>
        <v>SPD:113</v>
      </c>
      <c r="AR644">
        <v>999</v>
      </c>
      <c r="AU644" s="4"/>
      <c r="AV644" s="4"/>
      <c r="AW644" s="4"/>
      <c r="AX644" s="4"/>
      <c r="AZ644" s="12" t="str">
        <f t="shared" si="243"/>
        <v/>
      </c>
      <c r="BA644" s="12" t="str">
        <f t="shared" si="236"/>
        <v/>
      </c>
      <c r="BB644" s="12" t="str">
        <f t="shared" si="237"/>
        <v/>
      </c>
      <c r="BC644" s="12" t="str">
        <f t="shared" si="238"/>
        <v/>
      </c>
      <c r="BD644" s="12" t="str">
        <f t="shared" si="239"/>
        <v/>
      </c>
      <c r="BE644" s="12" t="str">
        <f t="shared" si="240"/>
        <v/>
      </c>
      <c r="BF644" s="12" t="str">
        <f>_xlfn.IFNA(VLOOKUP(Y644,对应表!$Z:$AA,2,FALSE)&amp;Z644,"")</f>
        <v>SPD:113</v>
      </c>
      <c r="BG644" s="12" t="str">
        <f>_xlfn.IFNA(VLOOKUP(AA644,对应表!$Z:$AA,2,FALSE)&amp;AB644,"")</f>
        <v/>
      </c>
      <c r="BH644" s="12" t="str">
        <f>_xlfn.IFNA(VLOOKUP(AC644,对应表!$Z:$AA,2,FALSE)&amp;AD644,"")</f>
        <v/>
      </c>
      <c r="BI644" s="12" t="str">
        <f>_xlfn.IFNA(VLOOKUP(AE644,对应表!$Z:$AA,2,FALSE)&amp;AF644,"")</f>
        <v/>
      </c>
      <c r="BJ644" s="12" t="str">
        <f>_xlfn.IFNA(VLOOKUP(AG644,对应表!$Z:$AA,2,FALSE)&amp;AH644,"")</f>
        <v/>
      </c>
      <c r="BL644">
        <f t="shared" si="234"/>
        <v>113</v>
      </c>
      <c r="BM644" t="str">
        <f t="shared" si="235"/>
        <v/>
      </c>
    </row>
    <row r="645" spans="8:65" x14ac:dyDescent="0.15">
      <c r="H645" t="s">
        <v>1142</v>
      </c>
      <c r="I645">
        <v>6</v>
      </c>
      <c r="J645">
        <v>0.2</v>
      </c>
      <c r="K645" t="str">
        <f t="shared" si="241"/>
        <v>被动风之子lv6</v>
      </c>
      <c r="L645" s="6" t="str">
        <f>Q645&amp;":"&amp;M645&amp;":"&amp;VLOOKUP(N645,对应表!B:C,2,FALSE)&amp;":"&amp;IF(buff!O645="",0,O645)</f>
        <v>20506:100:3:9</v>
      </c>
      <c r="M645">
        <v>100</v>
      </c>
      <c r="N645" s="1" t="s">
        <v>122</v>
      </c>
      <c r="O645">
        <v>9</v>
      </c>
      <c r="Q645">
        <v>20506</v>
      </c>
      <c r="R645" s="4" t="s">
        <v>1019</v>
      </c>
      <c r="S645" s="4" t="str">
        <f t="shared" ref="S645:S708" si="244">R645</f>
        <v>被动风之子lv6</v>
      </c>
      <c r="T645" t="s">
        <v>307</v>
      </c>
      <c r="Y645" t="s">
        <v>508</v>
      </c>
      <c r="Z645">
        <f>INT(VLOOKUP($I645,角色属性概况!$I:$O,VLOOKUP($H645,对应表!$AD:$AE,2,FALSE),FALSE)*$J645)</f>
        <v>139</v>
      </c>
      <c r="AI645" s="12" t="str">
        <f t="shared" si="242"/>
        <v>SPD:139</v>
      </c>
      <c r="AR645">
        <v>999</v>
      </c>
      <c r="AU645" s="4"/>
      <c r="AV645" s="4"/>
      <c r="AW645" s="4"/>
      <c r="AX645" s="4"/>
      <c r="AZ645" s="12" t="str">
        <f t="shared" si="243"/>
        <v/>
      </c>
      <c r="BA645" s="12" t="str">
        <f t="shared" si="236"/>
        <v/>
      </c>
      <c r="BB645" s="12" t="str">
        <f t="shared" si="237"/>
        <v/>
      </c>
      <c r="BC645" s="12" t="str">
        <f t="shared" si="238"/>
        <v/>
      </c>
      <c r="BD645" s="12" t="str">
        <f t="shared" si="239"/>
        <v/>
      </c>
      <c r="BE645" s="12" t="str">
        <f t="shared" si="240"/>
        <v/>
      </c>
      <c r="BF645" s="12" t="str">
        <f>_xlfn.IFNA(VLOOKUP(Y645,对应表!$Z:$AA,2,FALSE)&amp;Z645,"")</f>
        <v>SPD:139</v>
      </c>
      <c r="BG645" s="12" t="str">
        <f>_xlfn.IFNA(VLOOKUP(AA645,对应表!$Z:$AA,2,FALSE)&amp;AB645,"")</f>
        <v/>
      </c>
      <c r="BH645" s="12" t="str">
        <f>_xlfn.IFNA(VLOOKUP(AC645,对应表!$Z:$AA,2,FALSE)&amp;AD645,"")</f>
        <v/>
      </c>
      <c r="BI645" s="12" t="str">
        <f>_xlfn.IFNA(VLOOKUP(AE645,对应表!$Z:$AA,2,FALSE)&amp;AF645,"")</f>
        <v/>
      </c>
      <c r="BJ645" s="12" t="str">
        <f>_xlfn.IFNA(VLOOKUP(AG645,对应表!$Z:$AA,2,FALSE)&amp;AH645,"")</f>
        <v/>
      </c>
      <c r="BL645">
        <f t="shared" si="234"/>
        <v>139</v>
      </c>
      <c r="BM645" t="str">
        <f t="shared" si="235"/>
        <v/>
      </c>
    </row>
    <row r="646" spans="8:65" x14ac:dyDescent="0.15">
      <c r="H646" t="s">
        <v>1142</v>
      </c>
      <c r="I646">
        <v>7</v>
      </c>
      <c r="J646">
        <v>0.2</v>
      </c>
      <c r="K646" t="str">
        <f t="shared" si="241"/>
        <v>被动风之子lv7</v>
      </c>
      <c r="L646" s="6" t="str">
        <f>Q646&amp;":"&amp;M646&amp;":"&amp;VLOOKUP(N646,对应表!B:C,2,FALSE)&amp;":"&amp;IF(buff!O646="",0,O646)</f>
        <v>20507:100:3:9</v>
      </c>
      <c r="M646">
        <v>100</v>
      </c>
      <c r="N646" s="1" t="s">
        <v>122</v>
      </c>
      <c r="O646">
        <v>9</v>
      </c>
      <c r="Q646">
        <v>20507</v>
      </c>
      <c r="R646" s="4" t="s">
        <v>1020</v>
      </c>
      <c r="S646" s="4" t="str">
        <f t="shared" si="244"/>
        <v>被动风之子lv7</v>
      </c>
      <c r="T646" t="s">
        <v>307</v>
      </c>
      <c r="Y646" t="s">
        <v>508</v>
      </c>
      <c r="Z646">
        <f>INT(VLOOKUP($I646,角色属性概况!$I:$O,VLOOKUP($H646,对应表!$AD:$AE,2,FALSE),FALSE)*$J646)</f>
        <v>171</v>
      </c>
      <c r="AI646" s="12" t="str">
        <f t="shared" si="242"/>
        <v>SPD:171</v>
      </c>
      <c r="AR646">
        <v>999</v>
      </c>
      <c r="AU646" s="4"/>
      <c r="AV646" s="4"/>
      <c r="AW646" s="4"/>
      <c r="AX646" s="4"/>
      <c r="AZ646" s="12" t="str">
        <f t="shared" si="243"/>
        <v/>
      </c>
      <c r="BA646" s="12" t="str">
        <f t="shared" si="236"/>
        <v/>
      </c>
      <c r="BB646" s="12" t="str">
        <f t="shared" si="237"/>
        <v/>
      </c>
      <c r="BC646" s="12" t="str">
        <f t="shared" si="238"/>
        <v/>
      </c>
      <c r="BD646" s="12" t="str">
        <f t="shared" si="239"/>
        <v/>
      </c>
      <c r="BE646" s="12" t="str">
        <f t="shared" si="240"/>
        <v/>
      </c>
      <c r="BF646" s="12" t="str">
        <f>_xlfn.IFNA(VLOOKUP(Y646,对应表!$Z:$AA,2,FALSE)&amp;Z646,"")</f>
        <v>SPD:171</v>
      </c>
      <c r="BG646" s="12" t="str">
        <f>_xlfn.IFNA(VLOOKUP(AA646,对应表!$Z:$AA,2,FALSE)&amp;AB646,"")</f>
        <v/>
      </c>
      <c r="BH646" s="12" t="str">
        <f>_xlfn.IFNA(VLOOKUP(AC646,对应表!$Z:$AA,2,FALSE)&amp;AD646,"")</f>
        <v/>
      </c>
      <c r="BI646" s="12" t="str">
        <f>_xlfn.IFNA(VLOOKUP(AE646,对应表!$Z:$AA,2,FALSE)&amp;AF646,"")</f>
        <v/>
      </c>
      <c r="BJ646" s="12" t="str">
        <f>_xlfn.IFNA(VLOOKUP(AG646,对应表!$Z:$AA,2,FALSE)&amp;AH646,"")</f>
        <v/>
      </c>
      <c r="BL646">
        <f t="shared" si="234"/>
        <v>171</v>
      </c>
      <c r="BM646" t="str">
        <f t="shared" si="235"/>
        <v/>
      </c>
    </row>
    <row r="647" spans="8:65" x14ac:dyDescent="0.15">
      <c r="H647" t="s">
        <v>1142</v>
      </c>
      <c r="I647">
        <v>8</v>
      </c>
      <c r="J647">
        <v>0.2</v>
      </c>
      <c r="K647" t="str">
        <f t="shared" si="241"/>
        <v>被动风之子lv8</v>
      </c>
      <c r="L647" s="6" t="str">
        <f>Q647&amp;":"&amp;M647&amp;":"&amp;VLOOKUP(N647,对应表!B:C,2,FALSE)&amp;":"&amp;IF(buff!O647="",0,O647)</f>
        <v>20508:100:3:9</v>
      </c>
      <c r="M647">
        <v>100</v>
      </c>
      <c r="N647" s="1" t="s">
        <v>122</v>
      </c>
      <c r="O647">
        <v>9</v>
      </c>
      <c r="Q647">
        <v>20508</v>
      </c>
      <c r="R647" s="4" t="s">
        <v>1021</v>
      </c>
      <c r="S647" s="4" t="str">
        <f t="shared" si="244"/>
        <v>被动风之子lv8</v>
      </c>
      <c r="T647" t="s">
        <v>307</v>
      </c>
      <c r="Y647" t="s">
        <v>508</v>
      </c>
      <c r="Z647">
        <f>INT(VLOOKUP($I647,角色属性概况!$I:$O,VLOOKUP($H647,对应表!$AD:$AE,2,FALSE),FALSE)*$J647)</f>
        <v>211</v>
      </c>
      <c r="AI647" s="12" t="str">
        <f t="shared" si="242"/>
        <v>SPD:211</v>
      </c>
      <c r="AR647">
        <v>999</v>
      </c>
      <c r="AU647" s="4"/>
      <c r="AV647" s="4"/>
      <c r="AW647" s="4"/>
      <c r="AX647" s="4"/>
      <c r="AZ647" s="12" t="str">
        <f t="shared" si="243"/>
        <v/>
      </c>
      <c r="BA647" s="12" t="str">
        <f t="shared" si="236"/>
        <v/>
      </c>
      <c r="BB647" s="12" t="str">
        <f t="shared" si="237"/>
        <v/>
      </c>
      <c r="BC647" s="12" t="str">
        <f t="shared" si="238"/>
        <v/>
      </c>
      <c r="BD647" s="12" t="str">
        <f t="shared" si="239"/>
        <v/>
      </c>
      <c r="BE647" s="12" t="str">
        <f t="shared" si="240"/>
        <v/>
      </c>
      <c r="BF647" s="12" t="str">
        <f>_xlfn.IFNA(VLOOKUP(Y647,对应表!$Z:$AA,2,FALSE)&amp;Z647,"")</f>
        <v>SPD:211</v>
      </c>
      <c r="BG647" s="12" t="str">
        <f>_xlfn.IFNA(VLOOKUP(AA647,对应表!$Z:$AA,2,FALSE)&amp;AB647,"")</f>
        <v/>
      </c>
      <c r="BH647" s="12" t="str">
        <f>_xlfn.IFNA(VLOOKUP(AC647,对应表!$Z:$AA,2,FALSE)&amp;AD647,"")</f>
        <v/>
      </c>
      <c r="BI647" s="12" t="str">
        <f>_xlfn.IFNA(VLOOKUP(AE647,对应表!$Z:$AA,2,FALSE)&amp;AF647,"")</f>
        <v/>
      </c>
      <c r="BJ647" s="12" t="str">
        <f>_xlfn.IFNA(VLOOKUP(AG647,对应表!$Z:$AA,2,FALSE)&amp;AH647,"")</f>
        <v/>
      </c>
      <c r="BL647">
        <f t="shared" si="234"/>
        <v>211</v>
      </c>
      <c r="BM647" t="str">
        <f t="shared" si="235"/>
        <v/>
      </c>
    </row>
    <row r="648" spans="8:65" x14ac:dyDescent="0.15">
      <c r="H648" t="s">
        <v>1142</v>
      </c>
      <c r="I648">
        <v>9</v>
      </c>
      <c r="J648">
        <v>0.2</v>
      </c>
      <c r="K648" t="str">
        <f t="shared" si="241"/>
        <v>被动风之子lv9</v>
      </c>
      <c r="L648" s="6" t="str">
        <f>Q648&amp;":"&amp;M648&amp;":"&amp;VLOOKUP(N648,对应表!B:C,2,FALSE)&amp;":"&amp;IF(buff!O648="",0,O648)</f>
        <v>20509:100:3:9</v>
      </c>
      <c r="M648">
        <v>100</v>
      </c>
      <c r="N648" s="1" t="s">
        <v>122</v>
      </c>
      <c r="O648">
        <v>9</v>
      </c>
      <c r="Q648">
        <v>20509</v>
      </c>
      <c r="R648" s="4" t="s">
        <v>1022</v>
      </c>
      <c r="S648" s="4" t="str">
        <f t="shared" si="244"/>
        <v>被动风之子lv9</v>
      </c>
      <c r="T648" t="s">
        <v>307</v>
      </c>
      <c r="Y648" t="s">
        <v>508</v>
      </c>
      <c r="Z648">
        <f>INT(VLOOKUP($I648,角色属性概况!$I:$O,VLOOKUP($H648,对应表!$AD:$AE,2,FALSE),FALSE)*$J648)</f>
        <v>260</v>
      </c>
      <c r="AI648" s="12" t="str">
        <f t="shared" si="242"/>
        <v>SPD:260</v>
      </c>
      <c r="AR648">
        <v>999</v>
      </c>
      <c r="AU648" s="4"/>
      <c r="AV648" s="4"/>
      <c r="AW648" s="4"/>
      <c r="AX648" s="4"/>
      <c r="AZ648" s="12" t="str">
        <f t="shared" si="243"/>
        <v/>
      </c>
      <c r="BA648" s="12" t="str">
        <f t="shared" si="236"/>
        <v/>
      </c>
      <c r="BB648" s="12" t="str">
        <f t="shared" si="237"/>
        <v/>
      </c>
      <c r="BC648" s="12" t="str">
        <f t="shared" si="238"/>
        <v/>
      </c>
      <c r="BD648" s="12" t="str">
        <f t="shared" si="239"/>
        <v/>
      </c>
      <c r="BE648" s="12" t="str">
        <f t="shared" si="240"/>
        <v/>
      </c>
      <c r="BF648" s="12" t="str">
        <f>_xlfn.IFNA(VLOOKUP(Y648,对应表!$Z:$AA,2,FALSE)&amp;Z648,"")</f>
        <v>SPD:260</v>
      </c>
      <c r="BG648" s="12" t="str">
        <f>_xlfn.IFNA(VLOOKUP(AA648,对应表!$Z:$AA,2,FALSE)&amp;AB648,"")</f>
        <v/>
      </c>
      <c r="BH648" s="12" t="str">
        <f>_xlfn.IFNA(VLOOKUP(AC648,对应表!$Z:$AA,2,FALSE)&amp;AD648,"")</f>
        <v/>
      </c>
      <c r="BI648" s="12" t="str">
        <f>_xlfn.IFNA(VLOOKUP(AE648,对应表!$Z:$AA,2,FALSE)&amp;AF648,"")</f>
        <v/>
      </c>
      <c r="BJ648" s="12" t="str">
        <f>_xlfn.IFNA(VLOOKUP(AG648,对应表!$Z:$AA,2,FALSE)&amp;AH648,"")</f>
        <v/>
      </c>
      <c r="BL648">
        <f t="shared" si="234"/>
        <v>260</v>
      </c>
      <c r="BM648" t="str">
        <f t="shared" si="235"/>
        <v/>
      </c>
    </row>
    <row r="649" spans="8:65" x14ac:dyDescent="0.15">
      <c r="H649" t="s">
        <v>1142</v>
      </c>
      <c r="I649">
        <v>10</v>
      </c>
      <c r="J649">
        <v>0.2</v>
      </c>
      <c r="K649" t="str">
        <f t="shared" si="241"/>
        <v>被动风之子lv10</v>
      </c>
      <c r="L649" s="6" t="str">
        <f>Q649&amp;":"&amp;M649&amp;":"&amp;VLOOKUP(N649,对应表!B:C,2,FALSE)&amp;":"&amp;IF(buff!O649="",0,O649)</f>
        <v>20510:100:3:9</v>
      </c>
      <c r="M649">
        <v>100</v>
      </c>
      <c r="N649" s="1" t="s">
        <v>122</v>
      </c>
      <c r="O649">
        <v>9</v>
      </c>
      <c r="Q649">
        <v>20510</v>
      </c>
      <c r="R649" s="4" t="s">
        <v>1023</v>
      </c>
      <c r="S649" s="4" t="str">
        <f t="shared" si="244"/>
        <v>被动风之子lv10</v>
      </c>
      <c r="T649" t="s">
        <v>307</v>
      </c>
      <c r="Y649" t="s">
        <v>508</v>
      </c>
      <c r="Z649">
        <f>INT(VLOOKUP($I649,角色属性概况!$I:$O,VLOOKUP($H649,对应表!$AD:$AE,2,FALSE),FALSE)*$J649)</f>
        <v>320</v>
      </c>
      <c r="AI649" s="12" t="str">
        <f t="shared" si="242"/>
        <v>SPD:320</v>
      </c>
      <c r="AR649">
        <v>999</v>
      </c>
      <c r="AU649" s="4"/>
      <c r="AV649" s="4"/>
      <c r="AW649" s="4"/>
      <c r="AX649" s="4"/>
      <c r="AZ649" s="12" t="str">
        <f t="shared" si="243"/>
        <v/>
      </c>
      <c r="BA649" s="12" t="str">
        <f t="shared" si="236"/>
        <v/>
      </c>
      <c r="BB649" s="12" t="str">
        <f t="shared" si="237"/>
        <v/>
      </c>
      <c r="BC649" s="12" t="str">
        <f t="shared" si="238"/>
        <v/>
      </c>
      <c r="BD649" s="12" t="str">
        <f t="shared" si="239"/>
        <v/>
      </c>
      <c r="BE649" s="12" t="str">
        <f t="shared" si="240"/>
        <v/>
      </c>
      <c r="BF649" s="12" t="str">
        <f>_xlfn.IFNA(VLOOKUP(Y649,对应表!$Z:$AA,2,FALSE)&amp;Z649,"")</f>
        <v>SPD:320</v>
      </c>
      <c r="BG649" s="12" t="str">
        <f>_xlfn.IFNA(VLOOKUP(AA649,对应表!$Z:$AA,2,FALSE)&amp;AB649,"")</f>
        <v/>
      </c>
      <c r="BH649" s="12" t="str">
        <f>_xlfn.IFNA(VLOOKUP(AC649,对应表!$Z:$AA,2,FALSE)&amp;AD649,"")</f>
        <v/>
      </c>
      <c r="BI649" s="12" t="str">
        <f>_xlfn.IFNA(VLOOKUP(AE649,对应表!$Z:$AA,2,FALSE)&amp;AF649,"")</f>
        <v/>
      </c>
      <c r="BJ649" s="12" t="str">
        <f>_xlfn.IFNA(VLOOKUP(AG649,对应表!$Z:$AA,2,FALSE)&amp;AH649,"")</f>
        <v/>
      </c>
      <c r="BL649">
        <f t="shared" si="234"/>
        <v>320</v>
      </c>
      <c r="BM649" t="str">
        <f t="shared" si="235"/>
        <v/>
      </c>
    </row>
    <row r="650" spans="8:65" x14ac:dyDescent="0.15">
      <c r="H650" t="s">
        <v>1142</v>
      </c>
      <c r="I650">
        <v>11</v>
      </c>
      <c r="J650">
        <v>0.2</v>
      </c>
      <c r="K650" t="str">
        <f t="shared" si="241"/>
        <v>被动风之子lv11</v>
      </c>
      <c r="L650" s="6" t="str">
        <f>Q650&amp;":"&amp;M650&amp;":"&amp;VLOOKUP(N650,对应表!B:C,2,FALSE)&amp;":"&amp;IF(buff!O650="",0,O650)</f>
        <v>20511:100:3:9</v>
      </c>
      <c r="M650">
        <v>100</v>
      </c>
      <c r="N650" s="1" t="s">
        <v>122</v>
      </c>
      <c r="O650">
        <v>9</v>
      </c>
      <c r="Q650">
        <v>20511</v>
      </c>
      <c r="R650" s="4" t="s">
        <v>1024</v>
      </c>
      <c r="S650" s="4" t="str">
        <f t="shared" si="244"/>
        <v>被动风之子lv11</v>
      </c>
      <c r="T650" t="s">
        <v>307</v>
      </c>
      <c r="Y650" t="s">
        <v>508</v>
      </c>
      <c r="Z650">
        <f>INT(VLOOKUP($I650,角色属性概况!$I:$O,VLOOKUP($H650,对应表!$AD:$AE,2,FALSE),FALSE)*$J650)</f>
        <v>394</v>
      </c>
      <c r="AI650" s="12" t="str">
        <f t="shared" si="242"/>
        <v>SPD:394</v>
      </c>
      <c r="AR650">
        <v>999</v>
      </c>
      <c r="AU650" s="4"/>
      <c r="AV650" s="4"/>
      <c r="AW650" s="4"/>
      <c r="AX650" s="4"/>
      <c r="AZ650" s="12" t="str">
        <f t="shared" si="243"/>
        <v/>
      </c>
      <c r="BA650" s="12" t="str">
        <f t="shared" si="236"/>
        <v/>
      </c>
      <c r="BB650" s="12" t="str">
        <f t="shared" si="237"/>
        <v/>
      </c>
      <c r="BC650" s="12" t="str">
        <f t="shared" si="238"/>
        <v/>
      </c>
      <c r="BD650" s="12" t="str">
        <f t="shared" si="239"/>
        <v/>
      </c>
      <c r="BE650" s="12" t="str">
        <f t="shared" si="240"/>
        <v/>
      </c>
      <c r="BF650" s="12" t="str">
        <f>_xlfn.IFNA(VLOOKUP(Y650,对应表!$Z:$AA,2,FALSE)&amp;Z650,"")</f>
        <v>SPD:394</v>
      </c>
      <c r="BG650" s="12" t="str">
        <f>_xlfn.IFNA(VLOOKUP(AA650,对应表!$Z:$AA,2,FALSE)&amp;AB650,"")</f>
        <v/>
      </c>
      <c r="BH650" s="12" t="str">
        <f>_xlfn.IFNA(VLOOKUP(AC650,对应表!$Z:$AA,2,FALSE)&amp;AD650,"")</f>
        <v/>
      </c>
      <c r="BI650" s="12" t="str">
        <f>_xlfn.IFNA(VLOOKUP(AE650,对应表!$Z:$AA,2,FALSE)&amp;AF650,"")</f>
        <v/>
      </c>
      <c r="BJ650" s="12" t="str">
        <f>_xlfn.IFNA(VLOOKUP(AG650,对应表!$Z:$AA,2,FALSE)&amp;AH650,"")</f>
        <v/>
      </c>
      <c r="BL650">
        <f t="shared" ref="BL650:BL713" si="245">IF(Z650="",IF(U650="",AO650,U650),Z650)</f>
        <v>394</v>
      </c>
      <c r="BM650" t="str">
        <f t="shared" ref="BM650:BM713" si="246">IF(AB650="","",AB650)</f>
        <v/>
      </c>
    </row>
    <row r="651" spans="8:65" x14ac:dyDescent="0.15">
      <c r="H651" t="s">
        <v>1142</v>
      </c>
      <c r="I651">
        <v>12</v>
      </c>
      <c r="J651">
        <v>0.2</v>
      </c>
      <c r="K651" t="str">
        <f t="shared" si="241"/>
        <v>被动风之子lv12</v>
      </c>
      <c r="L651" s="6" t="str">
        <f>Q651&amp;":"&amp;M651&amp;":"&amp;VLOOKUP(N651,对应表!B:C,2,FALSE)&amp;":"&amp;IF(buff!O651="",0,O651)</f>
        <v>20512:100:3:9</v>
      </c>
      <c r="M651">
        <v>100</v>
      </c>
      <c r="N651" s="1" t="s">
        <v>122</v>
      </c>
      <c r="O651">
        <v>9</v>
      </c>
      <c r="Q651">
        <v>20512</v>
      </c>
      <c r="R651" s="4" t="s">
        <v>1025</v>
      </c>
      <c r="S651" s="4" t="str">
        <f t="shared" si="244"/>
        <v>被动风之子lv12</v>
      </c>
      <c r="T651" t="s">
        <v>307</v>
      </c>
      <c r="Y651" t="s">
        <v>508</v>
      </c>
      <c r="Z651">
        <f>INT(VLOOKUP($I651,角色属性概况!$I:$O,VLOOKUP($H651,对应表!$AD:$AE,2,FALSE),FALSE)*$J651)</f>
        <v>485</v>
      </c>
      <c r="AI651" s="12" t="str">
        <f t="shared" si="242"/>
        <v>SPD:485</v>
      </c>
      <c r="AR651">
        <v>999</v>
      </c>
      <c r="AU651" s="4"/>
      <c r="AV651" s="4"/>
      <c r="AW651" s="4"/>
      <c r="AX651" s="4"/>
      <c r="AZ651" s="12" t="str">
        <f t="shared" si="243"/>
        <v/>
      </c>
      <c r="BA651" s="12" t="str">
        <f t="shared" si="236"/>
        <v/>
      </c>
      <c r="BB651" s="12" t="str">
        <f t="shared" si="237"/>
        <v/>
      </c>
      <c r="BC651" s="12" t="str">
        <f t="shared" si="238"/>
        <v/>
      </c>
      <c r="BD651" s="12" t="str">
        <f t="shared" si="239"/>
        <v/>
      </c>
      <c r="BE651" s="12" t="str">
        <f t="shared" si="240"/>
        <v/>
      </c>
      <c r="BF651" s="12" t="str">
        <f>_xlfn.IFNA(VLOOKUP(Y651,对应表!$Z:$AA,2,FALSE)&amp;Z651,"")</f>
        <v>SPD:485</v>
      </c>
      <c r="BG651" s="12" t="str">
        <f>_xlfn.IFNA(VLOOKUP(AA651,对应表!$Z:$AA,2,FALSE)&amp;AB651,"")</f>
        <v/>
      </c>
      <c r="BH651" s="12" t="str">
        <f>_xlfn.IFNA(VLOOKUP(AC651,对应表!$Z:$AA,2,FALSE)&amp;AD651,"")</f>
        <v/>
      </c>
      <c r="BI651" s="12" t="str">
        <f>_xlfn.IFNA(VLOOKUP(AE651,对应表!$Z:$AA,2,FALSE)&amp;AF651,"")</f>
        <v/>
      </c>
      <c r="BJ651" s="12" t="str">
        <f>_xlfn.IFNA(VLOOKUP(AG651,对应表!$Z:$AA,2,FALSE)&amp;AH651,"")</f>
        <v/>
      </c>
      <c r="BL651">
        <f t="shared" si="245"/>
        <v>485</v>
      </c>
      <c r="BM651" t="str">
        <f t="shared" si="246"/>
        <v/>
      </c>
    </row>
    <row r="652" spans="8:65" x14ac:dyDescent="0.15">
      <c r="H652" t="s">
        <v>1142</v>
      </c>
      <c r="I652">
        <v>13</v>
      </c>
      <c r="J652">
        <v>0.2</v>
      </c>
      <c r="K652" t="str">
        <f t="shared" si="241"/>
        <v>被动风之子lv13</v>
      </c>
      <c r="L652" s="6" t="str">
        <f>Q652&amp;":"&amp;M652&amp;":"&amp;VLOOKUP(N652,对应表!B:C,2,FALSE)&amp;":"&amp;IF(buff!O652="",0,O652)</f>
        <v>20513:100:3:9</v>
      </c>
      <c r="M652">
        <v>100</v>
      </c>
      <c r="N652" s="1" t="s">
        <v>122</v>
      </c>
      <c r="O652">
        <v>9</v>
      </c>
      <c r="Q652">
        <v>20513</v>
      </c>
      <c r="R652" s="4" t="s">
        <v>1026</v>
      </c>
      <c r="S652" s="4" t="str">
        <f t="shared" si="244"/>
        <v>被动风之子lv13</v>
      </c>
      <c r="T652" t="s">
        <v>307</v>
      </c>
      <c r="Y652" t="s">
        <v>508</v>
      </c>
      <c r="Z652">
        <f>INT(VLOOKUP($I652,角色属性概况!$I:$O,VLOOKUP($H652,对应表!$AD:$AE,2,FALSE),FALSE)*$J652)</f>
        <v>597</v>
      </c>
      <c r="AI652" s="12" t="str">
        <f t="shared" si="242"/>
        <v>SPD:597</v>
      </c>
      <c r="AR652">
        <v>999</v>
      </c>
      <c r="AU652" s="4"/>
      <c r="AV652" s="4"/>
      <c r="AW652" s="4"/>
      <c r="AX652" s="4"/>
      <c r="AZ652" s="12" t="str">
        <f t="shared" si="243"/>
        <v/>
      </c>
      <c r="BA652" s="12" t="str">
        <f t="shared" ref="BA652:BA715" si="247">IF(_xlfn.IFNA(VLOOKUP(AU652,$K:$L,2,FALSE),"")=0,"",_xlfn.IFNA(VLOOKUP(AU652,$K:$L,2,FALSE),""))</f>
        <v/>
      </c>
      <c r="BB652" s="12" t="str">
        <f t="shared" ref="BB652:BB715" si="248">IF(_xlfn.IFNA(VLOOKUP(AV652,$K:$L,2,FALSE),"")=0,"",_xlfn.IFNA(VLOOKUP(AV652,$K:$L,2,FALSE),""))</f>
        <v/>
      </c>
      <c r="BC652" s="12" t="str">
        <f t="shared" ref="BC652:BC715" si="249">IF(_xlfn.IFNA(VLOOKUP(AW652,$K:$L,2,FALSE),"")=0,"",_xlfn.IFNA(VLOOKUP(AW652,$K:$L,2,FALSE),""))</f>
        <v/>
      </c>
      <c r="BD652" s="12" t="str">
        <f t="shared" ref="BD652:BD715" si="250">IF(_xlfn.IFNA(VLOOKUP(AX652,$K:$L,2,FALSE),"")=0,"",_xlfn.IFNA(VLOOKUP(AX652,$K:$L,2,FALSE),""))</f>
        <v/>
      </c>
      <c r="BE652" s="12" t="str">
        <f t="shared" ref="BE652:BE715" si="251">IF(_xlfn.IFNA(VLOOKUP(AY652,$K:$L,2,FALSE),"")=0,"",_xlfn.IFNA(VLOOKUP(AY652,$K:$L,2,FALSE),""))</f>
        <v/>
      </c>
      <c r="BF652" s="12" t="str">
        <f>_xlfn.IFNA(VLOOKUP(Y652,对应表!$Z:$AA,2,FALSE)&amp;Z652,"")</f>
        <v>SPD:597</v>
      </c>
      <c r="BG652" s="12" t="str">
        <f>_xlfn.IFNA(VLOOKUP(AA652,对应表!$Z:$AA,2,FALSE)&amp;AB652,"")</f>
        <v/>
      </c>
      <c r="BH652" s="12" t="str">
        <f>_xlfn.IFNA(VLOOKUP(AC652,对应表!$Z:$AA,2,FALSE)&amp;AD652,"")</f>
        <v/>
      </c>
      <c r="BI652" s="12" t="str">
        <f>_xlfn.IFNA(VLOOKUP(AE652,对应表!$Z:$AA,2,FALSE)&amp;AF652,"")</f>
        <v/>
      </c>
      <c r="BJ652" s="12" t="str">
        <f>_xlfn.IFNA(VLOOKUP(AG652,对应表!$Z:$AA,2,FALSE)&amp;AH652,"")</f>
        <v/>
      </c>
      <c r="BL652">
        <f t="shared" si="245"/>
        <v>597</v>
      </c>
      <c r="BM652" t="str">
        <f t="shared" si="246"/>
        <v/>
      </c>
    </row>
    <row r="653" spans="8:65" x14ac:dyDescent="0.15">
      <c r="H653" t="s">
        <v>1142</v>
      </c>
      <c r="I653">
        <v>14</v>
      </c>
      <c r="J653">
        <v>0.2</v>
      </c>
      <c r="K653" t="str">
        <f t="shared" si="241"/>
        <v>被动风之子lv14</v>
      </c>
      <c r="L653" s="6" t="str">
        <f>Q653&amp;":"&amp;M653&amp;":"&amp;VLOOKUP(N653,对应表!B:C,2,FALSE)&amp;":"&amp;IF(buff!O653="",0,O653)</f>
        <v>20514:100:3:9</v>
      </c>
      <c r="M653">
        <v>100</v>
      </c>
      <c r="N653" s="1" t="s">
        <v>122</v>
      </c>
      <c r="O653">
        <v>9</v>
      </c>
      <c r="Q653">
        <v>20514</v>
      </c>
      <c r="R653" s="4" t="s">
        <v>1027</v>
      </c>
      <c r="S653" s="4" t="str">
        <f t="shared" si="244"/>
        <v>被动风之子lv14</v>
      </c>
      <c r="T653" t="s">
        <v>307</v>
      </c>
      <c r="Y653" t="s">
        <v>508</v>
      </c>
      <c r="Z653">
        <f>INT(VLOOKUP($I653,角色属性概况!$I:$O,VLOOKUP($H653,对应表!$AD:$AE,2,FALSE),FALSE)*$J653)</f>
        <v>735</v>
      </c>
      <c r="AI653" s="12" t="str">
        <f t="shared" si="242"/>
        <v>SPD:735</v>
      </c>
      <c r="AR653">
        <v>999</v>
      </c>
      <c r="AU653" s="4"/>
      <c r="AV653" s="4"/>
      <c r="AW653" s="4"/>
      <c r="AX653" s="4"/>
      <c r="AZ653" s="12" t="str">
        <f t="shared" si="243"/>
        <v/>
      </c>
      <c r="BA653" s="12" t="str">
        <f t="shared" si="247"/>
        <v/>
      </c>
      <c r="BB653" s="12" t="str">
        <f t="shared" si="248"/>
        <v/>
      </c>
      <c r="BC653" s="12" t="str">
        <f t="shared" si="249"/>
        <v/>
      </c>
      <c r="BD653" s="12" t="str">
        <f t="shared" si="250"/>
        <v/>
      </c>
      <c r="BE653" s="12" t="str">
        <f t="shared" si="251"/>
        <v/>
      </c>
      <c r="BF653" s="12" t="str">
        <f>_xlfn.IFNA(VLOOKUP(Y653,对应表!$Z:$AA,2,FALSE)&amp;Z653,"")</f>
        <v>SPD:735</v>
      </c>
      <c r="BG653" s="12" t="str">
        <f>_xlfn.IFNA(VLOOKUP(AA653,对应表!$Z:$AA,2,FALSE)&amp;AB653,"")</f>
        <v/>
      </c>
      <c r="BH653" s="12" t="str">
        <f>_xlfn.IFNA(VLOOKUP(AC653,对应表!$Z:$AA,2,FALSE)&amp;AD653,"")</f>
        <v/>
      </c>
      <c r="BI653" s="12" t="str">
        <f>_xlfn.IFNA(VLOOKUP(AE653,对应表!$Z:$AA,2,FALSE)&amp;AF653,"")</f>
        <v/>
      </c>
      <c r="BJ653" s="12" t="str">
        <f>_xlfn.IFNA(VLOOKUP(AG653,对应表!$Z:$AA,2,FALSE)&amp;AH653,"")</f>
        <v/>
      </c>
      <c r="BL653">
        <f t="shared" si="245"/>
        <v>735</v>
      </c>
      <c r="BM653" t="str">
        <f t="shared" si="246"/>
        <v/>
      </c>
    </row>
    <row r="654" spans="8:65" x14ac:dyDescent="0.15">
      <c r="H654" t="s">
        <v>1142</v>
      </c>
      <c r="I654">
        <v>15</v>
      </c>
      <c r="J654">
        <v>0.2</v>
      </c>
      <c r="K654" t="str">
        <f t="shared" si="241"/>
        <v>被动风之子lv15</v>
      </c>
      <c r="L654" s="6" t="str">
        <f>Q654&amp;":"&amp;M654&amp;":"&amp;VLOOKUP(N654,对应表!B:C,2,FALSE)&amp;":"&amp;IF(buff!O654="",0,O654)</f>
        <v>20515:100:3:9</v>
      </c>
      <c r="M654">
        <v>100</v>
      </c>
      <c r="N654" s="1" t="s">
        <v>122</v>
      </c>
      <c r="O654">
        <v>9</v>
      </c>
      <c r="Q654">
        <v>20515</v>
      </c>
      <c r="R654" s="4" t="s">
        <v>1028</v>
      </c>
      <c r="S654" s="4" t="str">
        <f t="shared" si="244"/>
        <v>被动风之子lv15</v>
      </c>
      <c r="T654" t="s">
        <v>307</v>
      </c>
      <c r="Y654" t="s">
        <v>508</v>
      </c>
      <c r="Z654">
        <f>INT(VLOOKUP($I654,角色属性概况!$I:$O,VLOOKUP($H654,对应表!$AD:$AE,2,FALSE),FALSE)*$J654)</f>
        <v>906</v>
      </c>
      <c r="AI654" s="12" t="str">
        <f t="shared" si="242"/>
        <v>SPD:906</v>
      </c>
      <c r="AR654">
        <v>999</v>
      </c>
      <c r="AU654" s="4"/>
      <c r="AV654" s="4"/>
      <c r="AW654" s="4"/>
      <c r="AX654" s="4"/>
      <c r="AZ654" s="12" t="str">
        <f t="shared" si="243"/>
        <v/>
      </c>
      <c r="BA654" s="12" t="str">
        <f t="shared" si="247"/>
        <v/>
      </c>
      <c r="BB654" s="12" t="str">
        <f t="shared" si="248"/>
        <v/>
      </c>
      <c r="BC654" s="12" t="str">
        <f t="shared" si="249"/>
        <v/>
      </c>
      <c r="BD654" s="12" t="str">
        <f t="shared" si="250"/>
        <v/>
      </c>
      <c r="BE654" s="12" t="str">
        <f t="shared" si="251"/>
        <v/>
      </c>
      <c r="BF654" s="12" t="str">
        <f>_xlfn.IFNA(VLOOKUP(Y654,对应表!$Z:$AA,2,FALSE)&amp;Z654,"")</f>
        <v>SPD:906</v>
      </c>
      <c r="BG654" s="12" t="str">
        <f>_xlfn.IFNA(VLOOKUP(AA654,对应表!$Z:$AA,2,FALSE)&amp;AB654,"")</f>
        <v/>
      </c>
      <c r="BH654" s="12" t="str">
        <f>_xlfn.IFNA(VLOOKUP(AC654,对应表!$Z:$AA,2,FALSE)&amp;AD654,"")</f>
        <v/>
      </c>
      <c r="BI654" s="12" t="str">
        <f>_xlfn.IFNA(VLOOKUP(AE654,对应表!$Z:$AA,2,FALSE)&amp;AF654,"")</f>
        <v/>
      </c>
      <c r="BJ654" s="12" t="str">
        <f>_xlfn.IFNA(VLOOKUP(AG654,对应表!$Z:$AA,2,FALSE)&amp;AH654,"")</f>
        <v/>
      </c>
      <c r="BL654">
        <f t="shared" si="245"/>
        <v>906</v>
      </c>
      <c r="BM654" t="str">
        <f t="shared" si="246"/>
        <v/>
      </c>
    </row>
    <row r="655" spans="8:65" x14ac:dyDescent="0.15">
      <c r="H655" t="s">
        <v>1142</v>
      </c>
      <c r="I655">
        <v>16</v>
      </c>
      <c r="J655">
        <v>0.2</v>
      </c>
      <c r="K655" t="str">
        <f t="shared" si="241"/>
        <v>被动风之子lv16</v>
      </c>
      <c r="L655" s="6" t="str">
        <f>Q655&amp;":"&amp;M655&amp;":"&amp;VLOOKUP(N655,对应表!B:C,2,FALSE)&amp;":"&amp;IF(buff!O655="",0,O655)</f>
        <v>20516:100:3:9</v>
      </c>
      <c r="M655">
        <v>100</v>
      </c>
      <c r="N655" s="1" t="s">
        <v>122</v>
      </c>
      <c r="O655">
        <v>9</v>
      </c>
      <c r="Q655">
        <v>20516</v>
      </c>
      <c r="R655" s="4" t="s">
        <v>1029</v>
      </c>
      <c r="S655" s="4" t="str">
        <f t="shared" si="244"/>
        <v>被动风之子lv16</v>
      </c>
      <c r="T655" t="s">
        <v>307</v>
      </c>
      <c r="Y655" t="s">
        <v>508</v>
      </c>
      <c r="Z655">
        <f>INT(VLOOKUP($I655,角色属性概况!$I:$O,VLOOKUP($H655,对应表!$AD:$AE,2,FALSE),FALSE)*$J655)</f>
        <v>1115</v>
      </c>
      <c r="AI655" s="12" t="str">
        <f t="shared" si="242"/>
        <v>SPD:1115</v>
      </c>
      <c r="AR655">
        <v>999</v>
      </c>
      <c r="AU655" s="4"/>
      <c r="AV655" s="4"/>
      <c r="AW655" s="4"/>
      <c r="AX655" s="4"/>
      <c r="AZ655" s="12" t="str">
        <f t="shared" si="243"/>
        <v/>
      </c>
      <c r="BA655" s="12" t="str">
        <f t="shared" si="247"/>
        <v/>
      </c>
      <c r="BB655" s="12" t="str">
        <f t="shared" si="248"/>
        <v/>
      </c>
      <c r="BC655" s="12" t="str">
        <f t="shared" si="249"/>
        <v/>
      </c>
      <c r="BD655" s="12" t="str">
        <f t="shared" si="250"/>
        <v/>
      </c>
      <c r="BE655" s="12" t="str">
        <f t="shared" si="251"/>
        <v/>
      </c>
      <c r="BF655" s="12" t="str">
        <f>_xlfn.IFNA(VLOOKUP(Y655,对应表!$Z:$AA,2,FALSE)&amp;Z655,"")</f>
        <v>SPD:1115</v>
      </c>
      <c r="BG655" s="12" t="str">
        <f>_xlfn.IFNA(VLOOKUP(AA655,对应表!$Z:$AA,2,FALSE)&amp;AB655,"")</f>
        <v/>
      </c>
      <c r="BH655" s="12" t="str">
        <f>_xlfn.IFNA(VLOOKUP(AC655,对应表!$Z:$AA,2,FALSE)&amp;AD655,"")</f>
        <v/>
      </c>
      <c r="BI655" s="12" t="str">
        <f>_xlfn.IFNA(VLOOKUP(AE655,对应表!$Z:$AA,2,FALSE)&amp;AF655,"")</f>
        <v/>
      </c>
      <c r="BJ655" s="12" t="str">
        <f>_xlfn.IFNA(VLOOKUP(AG655,对应表!$Z:$AA,2,FALSE)&amp;AH655,"")</f>
        <v/>
      </c>
      <c r="BL655">
        <f t="shared" si="245"/>
        <v>1115</v>
      </c>
      <c r="BM655" t="str">
        <f t="shared" si="246"/>
        <v/>
      </c>
    </row>
    <row r="656" spans="8:65" x14ac:dyDescent="0.15">
      <c r="H656" t="s">
        <v>1142</v>
      </c>
      <c r="I656">
        <v>17</v>
      </c>
      <c r="J656">
        <v>0.2</v>
      </c>
      <c r="K656" t="str">
        <f t="shared" si="241"/>
        <v>被动风之子lv17</v>
      </c>
      <c r="L656" s="6" t="str">
        <f>Q656&amp;":"&amp;M656&amp;":"&amp;VLOOKUP(N656,对应表!B:C,2,FALSE)&amp;":"&amp;IF(buff!O656="",0,O656)</f>
        <v>20517:100:3:9</v>
      </c>
      <c r="M656">
        <v>100</v>
      </c>
      <c r="N656" s="1" t="s">
        <v>122</v>
      </c>
      <c r="O656">
        <v>9</v>
      </c>
      <c r="Q656">
        <v>20517</v>
      </c>
      <c r="R656" s="4" t="s">
        <v>1030</v>
      </c>
      <c r="S656" s="4" t="str">
        <f t="shared" si="244"/>
        <v>被动风之子lv17</v>
      </c>
      <c r="T656" t="s">
        <v>307</v>
      </c>
      <c r="Y656" t="s">
        <v>508</v>
      </c>
      <c r="Z656">
        <f>INT(VLOOKUP($I656,角色属性概况!$I:$O,VLOOKUP($H656,对应表!$AD:$AE,2,FALSE),FALSE)*$J656)</f>
        <v>1373</v>
      </c>
      <c r="AI656" s="12" t="str">
        <f t="shared" si="242"/>
        <v>SPD:1373</v>
      </c>
      <c r="AR656">
        <v>999</v>
      </c>
      <c r="AU656" s="4"/>
      <c r="AV656" s="4"/>
      <c r="AW656" s="4"/>
      <c r="AX656" s="4"/>
      <c r="AZ656" s="12" t="str">
        <f t="shared" si="243"/>
        <v/>
      </c>
      <c r="BA656" s="12" t="str">
        <f t="shared" si="247"/>
        <v/>
      </c>
      <c r="BB656" s="12" t="str">
        <f t="shared" si="248"/>
        <v/>
      </c>
      <c r="BC656" s="12" t="str">
        <f t="shared" si="249"/>
        <v/>
      </c>
      <c r="BD656" s="12" t="str">
        <f t="shared" si="250"/>
        <v/>
      </c>
      <c r="BE656" s="12" t="str">
        <f t="shared" si="251"/>
        <v/>
      </c>
      <c r="BF656" s="12" t="str">
        <f>_xlfn.IFNA(VLOOKUP(Y656,对应表!$Z:$AA,2,FALSE)&amp;Z656,"")</f>
        <v>SPD:1373</v>
      </c>
      <c r="BG656" s="12" t="str">
        <f>_xlfn.IFNA(VLOOKUP(AA656,对应表!$Z:$AA,2,FALSE)&amp;AB656,"")</f>
        <v/>
      </c>
      <c r="BH656" s="12" t="str">
        <f>_xlfn.IFNA(VLOOKUP(AC656,对应表!$Z:$AA,2,FALSE)&amp;AD656,"")</f>
        <v/>
      </c>
      <c r="BI656" s="12" t="str">
        <f>_xlfn.IFNA(VLOOKUP(AE656,对应表!$Z:$AA,2,FALSE)&amp;AF656,"")</f>
        <v/>
      </c>
      <c r="BJ656" s="12" t="str">
        <f>_xlfn.IFNA(VLOOKUP(AG656,对应表!$Z:$AA,2,FALSE)&amp;AH656,"")</f>
        <v/>
      </c>
      <c r="BL656">
        <f t="shared" si="245"/>
        <v>1373</v>
      </c>
      <c r="BM656" t="str">
        <f t="shared" si="246"/>
        <v/>
      </c>
    </row>
    <row r="657" spans="8:65" x14ac:dyDescent="0.15">
      <c r="H657" t="s">
        <v>1142</v>
      </c>
      <c r="I657">
        <v>18</v>
      </c>
      <c r="J657">
        <v>0.2</v>
      </c>
      <c r="K657" t="str">
        <f t="shared" si="241"/>
        <v>被动风之子lv18</v>
      </c>
      <c r="L657" s="6" t="str">
        <f>Q657&amp;":"&amp;M657&amp;":"&amp;VLOOKUP(N657,对应表!B:C,2,FALSE)&amp;":"&amp;IF(buff!O657="",0,O657)</f>
        <v>20518:100:3:9</v>
      </c>
      <c r="M657">
        <v>100</v>
      </c>
      <c r="N657" s="1" t="s">
        <v>122</v>
      </c>
      <c r="O657">
        <v>9</v>
      </c>
      <c r="Q657">
        <v>20518</v>
      </c>
      <c r="R657" s="4" t="s">
        <v>1031</v>
      </c>
      <c r="S657" s="4" t="str">
        <f t="shared" si="244"/>
        <v>被动风之子lv18</v>
      </c>
      <c r="T657" t="s">
        <v>307</v>
      </c>
      <c r="Y657" t="s">
        <v>508</v>
      </c>
      <c r="Z657">
        <f>INT(VLOOKUP($I657,角色属性概况!$I:$O,VLOOKUP($H657,对应表!$AD:$AE,2,FALSE),FALSE)*$J657)</f>
        <v>1691</v>
      </c>
      <c r="AI657" s="12" t="str">
        <f t="shared" si="242"/>
        <v>SPD:1691</v>
      </c>
      <c r="AR657">
        <v>999</v>
      </c>
      <c r="AU657" s="4"/>
      <c r="AV657" s="4"/>
      <c r="AW657" s="4"/>
      <c r="AX657" s="4"/>
      <c r="AZ657" s="12" t="str">
        <f t="shared" si="243"/>
        <v/>
      </c>
      <c r="BA657" s="12" t="str">
        <f t="shared" si="247"/>
        <v/>
      </c>
      <c r="BB657" s="12" t="str">
        <f t="shared" si="248"/>
        <v/>
      </c>
      <c r="BC657" s="12" t="str">
        <f t="shared" si="249"/>
        <v/>
      </c>
      <c r="BD657" s="12" t="str">
        <f t="shared" si="250"/>
        <v/>
      </c>
      <c r="BE657" s="12" t="str">
        <f t="shared" si="251"/>
        <v/>
      </c>
      <c r="BF657" s="12" t="str">
        <f>_xlfn.IFNA(VLOOKUP(Y657,对应表!$Z:$AA,2,FALSE)&amp;Z657,"")</f>
        <v>SPD:1691</v>
      </c>
      <c r="BG657" s="12" t="str">
        <f>_xlfn.IFNA(VLOOKUP(AA657,对应表!$Z:$AA,2,FALSE)&amp;AB657,"")</f>
        <v/>
      </c>
      <c r="BH657" s="12" t="str">
        <f>_xlfn.IFNA(VLOOKUP(AC657,对应表!$Z:$AA,2,FALSE)&amp;AD657,"")</f>
        <v/>
      </c>
      <c r="BI657" s="12" t="str">
        <f>_xlfn.IFNA(VLOOKUP(AE657,对应表!$Z:$AA,2,FALSE)&amp;AF657,"")</f>
        <v/>
      </c>
      <c r="BJ657" s="12" t="str">
        <f>_xlfn.IFNA(VLOOKUP(AG657,对应表!$Z:$AA,2,FALSE)&amp;AH657,"")</f>
        <v/>
      </c>
      <c r="BL657">
        <f t="shared" si="245"/>
        <v>1691</v>
      </c>
      <c r="BM657" t="str">
        <f t="shared" si="246"/>
        <v/>
      </c>
    </row>
    <row r="658" spans="8:65" x14ac:dyDescent="0.15">
      <c r="H658" t="s">
        <v>1142</v>
      </c>
      <c r="I658">
        <v>19</v>
      </c>
      <c r="J658">
        <v>0.2</v>
      </c>
      <c r="K658" t="str">
        <f t="shared" si="241"/>
        <v>被动风之子lv19</v>
      </c>
      <c r="L658" s="6" t="str">
        <f>Q658&amp;":"&amp;M658&amp;":"&amp;VLOOKUP(N658,对应表!B:C,2,FALSE)&amp;":"&amp;IF(buff!O658="",0,O658)</f>
        <v>20519:100:3:9</v>
      </c>
      <c r="M658">
        <v>100</v>
      </c>
      <c r="N658" s="1" t="s">
        <v>122</v>
      </c>
      <c r="O658">
        <v>9</v>
      </c>
      <c r="Q658">
        <v>20519</v>
      </c>
      <c r="R658" s="4" t="s">
        <v>1032</v>
      </c>
      <c r="S658" s="4" t="str">
        <f t="shared" si="244"/>
        <v>被动风之子lv19</v>
      </c>
      <c r="T658" t="s">
        <v>307</v>
      </c>
      <c r="Y658" t="s">
        <v>508</v>
      </c>
      <c r="Z658">
        <f>INT(VLOOKUP($I658,角色属性概况!$I:$O,VLOOKUP($H658,对应表!$AD:$AE,2,FALSE),FALSE)*$J658)</f>
        <v>2082</v>
      </c>
      <c r="AI658" s="12" t="str">
        <f t="shared" si="242"/>
        <v>SPD:2082</v>
      </c>
      <c r="AR658">
        <v>999</v>
      </c>
      <c r="AU658" s="4"/>
      <c r="AV658" s="4"/>
      <c r="AW658" s="4"/>
      <c r="AX658" s="4"/>
      <c r="AZ658" s="12" t="str">
        <f t="shared" si="243"/>
        <v/>
      </c>
      <c r="BA658" s="12" t="str">
        <f t="shared" si="247"/>
        <v/>
      </c>
      <c r="BB658" s="12" t="str">
        <f t="shared" si="248"/>
        <v/>
      </c>
      <c r="BC658" s="12" t="str">
        <f t="shared" si="249"/>
        <v/>
      </c>
      <c r="BD658" s="12" t="str">
        <f t="shared" si="250"/>
        <v/>
      </c>
      <c r="BE658" s="12" t="str">
        <f t="shared" si="251"/>
        <v/>
      </c>
      <c r="BF658" s="12" t="str">
        <f>_xlfn.IFNA(VLOOKUP(Y658,对应表!$Z:$AA,2,FALSE)&amp;Z658,"")</f>
        <v>SPD:2082</v>
      </c>
      <c r="BG658" s="12" t="str">
        <f>_xlfn.IFNA(VLOOKUP(AA658,对应表!$Z:$AA,2,FALSE)&amp;AB658,"")</f>
        <v/>
      </c>
      <c r="BH658" s="12" t="str">
        <f>_xlfn.IFNA(VLOOKUP(AC658,对应表!$Z:$AA,2,FALSE)&amp;AD658,"")</f>
        <v/>
      </c>
      <c r="BI658" s="12" t="str">
        <f>_xlfn.IFNA(VLOOKUP(AE658,对应表!$Z:$AA,2,FALSE)&amp;AF658,"")</f>
        <v/>
      </c>
      <c r="BJ658" s="12" t="str">
        <f>_xlfn.IFNA(VLOOKUP(AG658,对应表!$Z:$AA,2,FALSE)&amp;AH658,"")</f>
        <v/>
      </c>
      <c r="BL658">
        <f t="shared" si="245"/>
        <v>2082</v>
      </c>
      <c r="BM658" t="str">
        <f t="shared" si="246"/>
        <v/>
      </c>
    </row>
    <row r="659" spans="8:65" x14ac:dyDescent="0.15">
      <c r="H659" t="s">
        <v>1142</v>
      </c>
      <c r="I659">
        <v>20</v>
      </c>
      <c r="J659">
        <v>0.2</v>
      </c>
      <c r="K659" t="str">
        <f t="shared" si="241"/>
        <v>被动风之子lv20</v>
      </c>
      <c r="L659" s="6" t="str">
        <f>Q659&amp;":"&amp;M659&amp;":"&amp;VLOOKUP(N659,对应表!B:C,2,FALSE)&amp;":"&amp;IF(buff!O659="",0,O659)</f>
        <v>20520:100:3:9</v>
      </c>
      <c r="M659">
        <v>100</v>
      </c>
      <c r="N659" s="1" t="s">
        <v>122</v>
      </c>
      <c r="O659">
        <v>9</v>
      </c>
      <c r="Q659">
        <v>20520</v>
      </c>
      <c r="R659" s="4" t="s">
        <v>1033</v>
      </c>
      <c r="S659" s="4" t="str">
        <f t="shared" si="244"/>
        <v>被动风之子lv20</v>
      </c>
      <c r="T659" t="s">
        <v>307</v>
      </c>
      <c r="Y659" t="s">
        <v>508</v>
      </c>
      <c r="Z659">
        <f>INT(VLOOKUP($I659,角色属性概况!$I:$O,VLOOKUP($H659,对应表!$AD:$AE,2,FALSE),FALSE)*$J659)</f>
        <v>2563</v>
      </c>
      <c r="AI659" s="12" t="str">
        <f t="shared" si="242"/>
        <v>SPD:2563</v>
      </c>
      <c r="AR659">
        <v>999</v>
      </c>
      <c r="AU659" s="4"/>
      <c r="AV659" s="4"/>
      <c r="AW659" s="4"/>
      <c r="AX659" s="4"/>
      <c r="AZ659" s="12" t="str">
        <f t="shared" si="243"/>
        <v/>
      </c>
      <c r="BA659" s="12" t="str">
        <f t="shared" si="247"/>
        <v/>
      </c>
      <c r="BB659" s="12" t="str">
        <f t="shared" si="248"/>
        <v/>
      </c>
      <c r="BC659" s="12" t="str">
        <f t="shared" si="249"/>
        <v/>
      </c>
      <c r="BD659" s="12" t="str">
        <f t="shared" si="250"/>
        <v/>
      </c>
      <c r="BE659" s="12" t="str">
        <f t="shared" si="251"/>
        <v/>
      </c>
      <c r="BF659" s="12" t="str">
        <f>_xlfn.IFNA(VLOOKUP(Y659,对应表!$Z:$AA,2,FALSE)&amp;Z659,"")</f>
        <v>SPD:2563</v>
      </c>
      <c r="BG659" s="12" t="str">
        <f>_xlfn.IFNA(VLOOKUP(AA659,对应表!$Z:$AA,2,FALSE)&amp;AB659,"")</f>
        <v/>
      </c>
      <c r="BH659" s="12" t="str">
        <f>_xlfn.IFNA(VLOOKUP(AC659,对应表!$Z:$AA,2,FALSE)&amp;AD659,"")</f>
        <v/>
      </c>
      <c r="BI659" s="12" t="str">
        <f>_xlfn.IFNA(VLOOKUP(AE659,对应表!$Z:$AA,2,FALSE)&amp;AF659,"")</f>
        <v/>
      </c>
      <c r="BJ659" s="12" t="str">
        <f>_xlfn.IFNA(VLOOKUP(AG659,对应表!$Z:$AA,2,FALSE)&amp;AH659,"")</f>
        <v/>
      </c>
      <c r="BL659">
        <f t="shared" si="245"/>
        <v>2563</v>
      </c>
      <c r="BM659" t="str">
        <f t="shared" si="246"/>
        <v/>
      </c>
    </row>
    <row r="660" spans="8:65" x14ac:dyDescent="0.15">
      <c r="H660" t="s">
        <v>142</v>
      </c>
      <c r="I660">
        <v>1</v>
      </c>
      <c r="J660">
        <v>0.05</v>
      </c>
      <c r="K660" t="str">
        <f t="shared" ref="K660:K699" si="252">R660</f>
        <v>被动祈祷lv1</v>
      </c>
      <c r="L660" s="6" t="str">
        <f>Q660&amp;":"&amp;M660&amp;":"&amp;VLOOKUP(N660,对应表!B:C,2,FALSE)&amp;":"&amp;IF(buff!O660="",0,O660)</f>
        <v>20521:100:3:9</v>
      </c>
      <c r="M660">
        <v>100</v>
      </c>
      <c r="N660" s="1" t="s">
        <v>122</v>
      </c>
      <c r="O660">
        <v>9</v>
      </c>
      <c r="Q660">
        <v>20521</v>
      </c>
      <c r="R660" s="4" t="s">
        <v>1035</v>
      </c>
      <c r="S660" s="4" t="str">
        <f t="shared" si="244"/>
        <v>被动祈祷lv1</v>
      </c>
      <c r="T660" t="s">
        <v>139</v>
      </c>
      <c r="U660">
        <f>INT(VLOOKUP($I660,角色属性概况!$I:$O,VLOOKUP($H660,对应表!$AD:$AE,2,FALSE),FALSE)*$J660)</f>
        <v>30</v>
      </c>
      <c r="AI660" s="12" t="str">
        <f t="shared" ref="AI660:AI699" si="253">IF(BF660="","",BF660)&amp;IF(BG660="","","|"&amp;BG660)&amp;IF(BH660="","","|"&amp;BH660)&amp;IF(BI660="","","|"&amp;BI660)&amp;IF(BJ660="","","|"&amp;BJ660)</f>
        <v/>
      </c>
      <c r="AR660">
        <v>999</v>
      </c>
      <c r="AU660" s="4"/>
      <c r="AV660" s="4"/>
      <c r="AW660" s="4"/>
      <c r="AX660" s="4"/>
      <c r="AZ660" s="12" t="str">
        <f t="shared" ref="AZ660:AZ699" si="254">IF(BA660="","",BA660)&amp;IF(BB660="","","|"&amp;BB660)&amp;IF(BC660="","","|"&amp;BC660)&amp;IF(BD660="","","|"&amp;BD660)&amp;IF(BE660="","","|"&amp;BE660)</f>
        <v/>
      </c>
      <c r="BA660" s="12" t="str">
        <f t="shared" si="247"/>
        <v/>
      </c>
      <c r="BB660" s="12" t="str">
        <f t="shared" si="248"/>
        <v/>
      </c>
      <c r="BC660" s="12" t="str">
        <f t="shared" si="249"/>
        <v/>
      </c>
      <c r="BD660" s="12" t="str">
        <f t="shared" si="250"/>
        <v/>
      </c>
      <c r="BE660" s="12" t="str">
        <f t="shared" si="251"/>
        <v/>
      </c>
      <c r="BF660" s="12" t="str">
        <f>_xlfn.IFNA(VLOOKUP(Y660,对应表!$Z:$AA,2,FALSE)&amp;Z660,"")</f>
        <v/>
      </c>
      <c r="BG660" s="12" t="str">
        <f>_xlfn.IFNA(VLOOKUP(AA660,对应表!$Z:$AA,2,FALSE)&amp;AB660,"")</f>
        <v/>
      </c>
      <c r="BH660" s="12" t="str">
        <f>_xlfn.IFNA(VLOOKUP(AC660,对应表!$Z:$AA,2,FALSE)&amp;AD660,"")</f>
        <v/>
      </c>
      <c r="BI660" s="12" t="str">
        <f>_xlfn.IFNA(VLOOKUP(AE660,对应表!$Z:$AA,2,FALSE)&amp;AF660,"")</f>
        <v/>
      </c>
      <c r="BJ660" s="12" t="str">
        <f>_xlfn.IFNA(VLOOKUP(AG660,对应表!$Z:$AA,2,FALSE)&amp;AH660,"")</f>
        <v/>
      </c>
      <c r="BL660">
        <f t="shared" si="245"/>
        <v>30</v>
      </c>
      <c r="BM660" t="str">
        <f t="shared" si="246"/>
        <v/>
      </c>
    </row>
    <row r="661" spans="8:65" x14ac:dyDescent="0.15">
      <c r="H661" t="s">
        <v>142</v>
      </c>
      <c r="I661">
        <v>2</v>
      </c>
      <c r="J661">
        <v>0.05</v>
      </c>
      <c r="K661" t="str">
        <f t="shared" si="252"/>
        <v>被动祈祷lv2</v>
      </c>
      <c r="L661" s="6" t="str">
        <f>Q661&amp;":"&amp;M661&amp;":"&amp;VLOOKUP(N661,对应表!B:C,2,FALSE)&amp;":"&amp;IF(buff!O661="",0,O661)</f>
        <v>20522:100:3:9</v>
      </c>
      <c r="M661">
        <v>100</v>
      </c>
      <c r="N661" s="1" t="s">
        <v>122</v>
      </c>
      <c r="O661">
        <v>9</v>
      </c>
      <c r="Q661">
        <v>20522</v>
      </c>
      <c r="R661" s="4" t="s">
        <v>1036</v>
      </c>
      <c r="S661" s="4" t="str">
        <f t="shared" si="244"/>
        <v>被动祈祷lv2</v>
      </c>
      <c r="T661" t="s">
        <v>139</v>
      </c>
      <c r="U661">
        <f>INT(VLOOKUP($I661,角色属性概况!$I:$O,VLOOKUP($H661,对应表!$AD:$AE,2,FALSE),FALSE)*$J661)</f>
        <v>44</v>
      </c>
      <c r="AI661" s="12" t="str">
        <f t="shared" si="253"/>
        <v/>
      </c>
      <c r="AR661">
        <v>999</v>
      </c>
      <c r="AU661" s="4"/>
      <c r="AV661" s="4"/>
      <c r="AW661" s="4"/>
      <c r="AX661" s="4"/>
      <c r="AZ661" s="12" t="str">
        <f t="shared" si="254"/>
        <v/>
      </c>
      <c r="BA661" s="12" t="str">
        <f t="shared" si="247"/>
        <v/>
      </c>
      <c r="BB661" s="12" t="str">
        <f t="shared" si="248"/>
        <v/>
      </c>
      <c r="BC661" s="12" t="str">
        <f t="shared" si="249"/>
        <v/>
      </c>
      <c r="BD661" s="12" t="str">
        <f t="shared" si="250"/>
        <v/>
      </c>
      <c r="BE661" s="12" t="str">
        <f t="shared" si="251"/>
        <v/>
      </c>
      <c r="BF661" s="12" t="str">
        <f>_xlfn.IFNA(VLOOKUP(Y661,对应表!$Z:$AA,2,FALSE)&amp;Z661,"")</f>
        <v/>
      </c>
      <c r="BG661" s="12" t="str">
        <f>_xlfn.IFNA(VLOOKUP(AA661,对应表!$Z:$AA,2,FALSE)&amp;AB661,"")</f>
        <v/>
      </c>
      <c r="BH661" s="12" t="str">
        <f>_xlfn.IFNA(VLOOKUP(AC661,对应表!$Z:$AA,2,FALSE)&amp;AD661,"")</f>
        <v/>
      </c>
      <c r="BI661" s="12" t="str">
        <f>_xlfn.IFNA(VLOOKUP(AE661,对应表!$Z:$AA,2,FALSE)&amp;AF661,"")</f>
        <v/>
      </c>
      <c r="BJ661" s="12" t="str">
        <f>_xlfn.IFNA(VLOOKUP(AG661,对应表!$Z:$AA,2,FALSE)&amp;AH661,"")</f>
        <v/>
      </c>
      <c r="BL661">
        <f t="shared" si="245"/>
        <v>44</v>
      </c>
      <c r="BM661" t="str">
        <f t="shared" si="246"/>
        <v/>
      </c>
    </row>
    <row r="662" spans="8:65" x14ac:dyDescent="0.15">
      <c r="H662" t="s">
        <v>142</v>
      </c>
      <c r="I662">
        <v>3</v>
      </c>
      <c r="J662">
        <v>0.05</v>
      </c>
      <c r="K662" t="str">
        <f t="shared" si="252"/>
        <v>被动祈祷lv3</v>
      </c>
      <c r="L662" s="6" t="str">
        <f>Q662&amp;":"&amp;M662&amp;":"&amp;VLOOKUP(N662,对应表!B:C,2,FALSE)&amp;":"&amp;IF(buff!O662="",0,O662)</f>
        <v>20523:100:3:9</v>
      </c>
      <c r="M662">
        <v>100</v>
      </c>
      <c r="N662" s="1" t="s">
        <v>122</v>
      </c>
      <c r="O662">
        <v>9</v>
      </c>
      <c r="Q662">
        <v>20523</v>
      </c>
      <c r="R662" s="4" t="s">
        <v>1037</v>
      </c>
      <c r="S662" s="4" t="str">
        <f t="shared" si="244"/>
        <v>被动祈祷lv3</v>
      </c>
      <c r="T662" t="s">
        <v>139</v>
      </c>
      <c r="U662">
        <f>INT(VLOOKUP($I662,角色属性概况!$I:$O,VLOOKUP($H662,对应表!$AD:$AE,2,FALSE),FALSE)*$J662)</f>
        <v>59</v>
      </c>
      <c r="AI662" s="12" t="str">
        <f t="shared" si="253"/>
        <v/>
      </c>
      <c r="AR662">
        <v>999</v>
      </c>
      <c r="AU662" s="4"/>
      <c r="AV662" s="4"/>
      <c r="AW662" s="4"/>
      <c r="AX662" s="4"/>
      <c r="AZ662" s="12" t="str">
        <f t="shared" si="254"/>
        <v/>
      </c>
      <c r="BA662" s="12" t="str">
        <f t="shared" si="247"/>
        <v/>
      </c>
      <c r="BB662" s="12" t="str">
        <f t="shared" si="248"/>
        <v/>
      </c>
      <c r="BC662" s="12" t="str">
        <f t="shared" si="249"/>
        <v/>
      </c>
      <c r="BD662" s="12" t="str">
        <f t="shared" si="250"/>
        <v/>
      </c>
      <c r="BE662" s="12" t="str">
        <f t="shared" si="251"/>
        <v/>
      </c>
      <c r="BF662" s="12" t="str">
        <f>_xlfn.IFNA(VLOOKUP(Y662,对应表!$Z:$AA,2,FALSE)&amp;Z662,"")</f>
        <v/>
      </c>
      <c r="BG662" s="12" t="str">
        <f>_xlfn.IFNA(VLOOKUP(AA662,对应表!$Z:$AA,2,FALSE)&amp;AB662,"")</f>
        <v/>
      </c>
      <c r="BH662" s="12" t="str">
        <f>_xlfn.IFNA(VLOOKUP(AC662,对应表!$Z:$AA,2,FALSE)&amp;AD662,"")</f>
        <v/>
      </c>
      <c r="BI662" s="12" t="str">
        <f>_xlfn.IFNA(VLOOKUP(AE662,对应表!$Z:$AA,2,FALSE)&amp;AF662,"")</f>
        <v/>
      </c>
      <c r="BJ662" s="12" t="str">
        <f>_xlfn.IFNA(VLOOKUP(AG662,对应表!$Z:$AA,2,FALSE)&amp;AH662,"")</f>
        <v/>
      </c>
      <c r="BL662">
        <f t="shared" si="245"/>
        <v>59</v>
      </c>
      <c r="BM662" t="str">
        <f t="shared" si="246"/>
        <v/>
      </c>
    </row>
    <row r="663" spans="8:65" x14ac:dyDescent="0.15">
      <c r="H663" t="s">
        <v>142</v>
      </c>
      <c r="I663">
        <v>4</v>
      </c>
      <c r="J663">
        <v>0.05</v>
      </c>
      <c r="K663" t="str">
        <f t="shared" si="252"/>
        <v>被动祈祷lv4</v>
      </c>
      <c r="L663" s="6" t="str">
        <f>Q663&amp;":"&amp;M663&amp;":"&amp;VLOOKUP(N663,对应表!B:C,2,FALSE)&amp;":"&amp;IF(buff!O663="",0,O663)</f>
        <v>20524:100:3:9</v>
      </c>
      <c r="M663">
        <v>100</v>
      </c>
      <c r="N663" s="1" t="s">
        <v>122</v>
      </c>
      <c r="O663">
        <v>9</v>
      </c>
      <c r="Q663">
        <v>20524</v>
      </c>
      <c r="R663" s="4" t="s">
        <v>1038</v>
      </c>
      <c r="S663" s="4" t="str">
        <f t="shared" si="244"/>
        <v>被动祈祷lv4</v>
      </c>
      <c r="T663" t="s">
        <v>139</v>
      </c>
      <c r="U663">
        <f>INT(VLOOKUP($I663,角色属性概况!$I:$O,VLOOKUP($H663,对应表!$AD:$AE,2,FALSE),FALSE)*$J663)</f>
        <v>73</v>
      </c>
      <c r="AI663" s="12" t="str">
        <f t="shared" si="253"/>
        <v/>
      </c>
      <c r="AR663">
        <v>999</v>
      </c>
      <c r="AU663" s="4"/>
      <c r="AV663" s="4"/>
      <c r="AW663" s="4"/>
      <c r="AX663" s="4"/>
      <c r="AZ663" s="12" t="str">
        <f t="shared" si="254"/>
        <v/>
      </c>
      <c r="BA663" s="12" t="str">
        <f t="shared" si="247"/>
        <v/>
      </c>
      <c r="BB663" s="12" t="str">
        <f t="shared" si="248"/>
        <v/>
      </c>
      <c r="BC663" s="12" t="str">
        <f t="shared" si="249"/>
        <v/>
      </c>
      <c r="BD663" s="12" t="str">
        <f t="shared" si="250"/>
        <v/>
      </c>
      <c r="BE663" s="12" t="str">
        <f t="shared" si="251"/>
        <v/>
      </c>
      <c r="BF663" s="12" t="str">
        <f>_xlfn.IFNA(VLOOKUP(Y663,对应表!$Z:$AA,2,FALSE)&amp;Z663,"")</f>
        <v/>
      </c>
      <c r="BG663" s="12" t="str">
        <f>_xlfn.IFNA(VLOOKUP(AA663,对应表!$Z:$AA,2,FALSE)&amp;AB663,"")</f>
        <v/>
      </c>
      <c r="BH663" s="12" t="str">
        <f>_xlfn.IFNA(VLOOKUP(AC663,对应表!$Z:$AA,2,FALSE)&amp;AD663,"")</f>
        <v/>
      </c>
      <c r="BI663" s="12" t="str">
        <f>_xlfn.IFNA(VLOOKUP(AE663,对应表!$Z:$AA,2,FALSE)&amp;AF663,"")</f>
        <v/>
      </c>
      <c r="BJ663" s="12" t="str">
        <f>_xlfn.IFNA(VLOOKUP(AG663,对应表!$Z:$AA,2,FALSE)&amp;AH663,"")</f>
        <v/>
      </c>
      <c r="BL663">
        <f t="shared" si="245"/>
        <v>73</v>
      </c>
      <c r="BM663" t="str">
        <f t="shared" si="246"/>
        <v/>
      </c>
    </row>
    <row r="664" spans="8:65" x14ac:dyDescent="0.15">
      <c r="H664" t="s">
        <v>142</v>
      </c>
      <c r="I664">
        <v>5</v>
      </c>
      <c r="J664">
        <v>0.05</v>
      </c>
      <c r="K664" t="str">
        <f t="shared" si="252"/>
        <v>被动祈祷lv5</v>
      </c>
      <c r="L664" s="6" t="str">
        <f>Q664&amp;":"&amp;M664&amp;":"&amp;VLOOKUP(N664,对应表!B:C,2,FALSE)&amp;":"&amp;IF(buff!O664="",0,O664)</f>
        <v>20525:100:3:9</v>
      </c>
      <c r="M664">
        <v>100</v>
      </c>
      <c r="N664" s="1" t="s">
        <v>122</v>
      </c>
      <c r="O664">
        <v>9</v>
      </c>
      <c r="Q664">
        <v>20525</v>
      </c>
      <c r="R664" s="4" t="s">
        <v>1039</v>
      </c>
      <c r="S664" s="4" t="str">
        <f t="shared" si="244"/>
        <v>被动祈祷lv5</v>
      </c>
      <c r="T664" t="s">
        <v>139</v>
      </c>
      <c r="U664">
        <f>INT(VLOOKUP($I664,角色属性概况!$I:$O,VLOOKUP($H664,对应表!$AD:$AE,2,FALSE),FALSE)*$J664)</f>
        <v>90</v>
      </c>
      <c r="AI664" s="12" t="str">
        <f t="shared" si="253"/>
        <v/>
      </c>
      <c r="AR664">
        <v>999</v>
      </c>
      <c r="AU664" s="4"/>
      <c r="AV664" s="4"/>
      <c r="AW664" s="4"/>
      <c r="AX664" s="4"/>
      <c r="AZ664" s="12" t="str">
        <f t="shared" si="254"/>
        <v/>
      </c>
      <c r="BA664" s="12" t="str">
        <f t="shared" si="247"/>
        <v/>
      </c>
      <c r="BB664" s="12" t="str">
        <f t="shared" si="248"/>
        <v/>
      </c>
      <c r="BC664" s="12" t="str">
        <f t="shared" si="249"/>
        <v/>
      </c>
      <c r="BD664" s="12" t="str">
        <f t="shared" si="250"/>
        <v/>
      </c>
      <c r="BE664" s="12" t="str">
        <f t="shared" si="251"/>
        <v/>
      </c>
      <c r="BF664" s="12" t="str">
        <f>_xlfn.IFNA(VLOOKUP(Y664,对应表!$Z:$AA,2,FALSE)&amp;Z664,"")</f>
        <v/>
      </c>
      <c r="BG664" s="12" t="str">
        <f>_xlfn.IFNA(VLOOKUP(AA664,对应表!$Z:$AA,2,FALSE)&amp;AB664,"")</f>
        <v/>
      </c>
      <c r="BH664" s="12" t="str">
        <f>_xlfn.IFNA(VLOOKUP(AC664,对应表!$Z:$AA,2,FALSE)&amp;AD664,"")</f>
        <v/>
      </c>
      <c r="BI664" s="12" t="str">
        <f>_xlfn.IFNA(VLOOKUP(AE664,对应表!$Z:$AA,2,FALSE)&amp;AF664,"")</f>
        <v/>
      </c>
      <c r="BJ664" s="12" t="str">
        <f>_xlfn.IFNA(VLOOKUP(AG664,对应表!$Z:$AA,2,FALSE)&amp;AH664,"")</f>
        <v/>
      </c>
      <c r="BL664">
        <f t="shared" si="245"/>
        <v>90</v>
      </c>
      <c r="BM664" t="str">
        <f t="shared" si="246"/>
        <v/>
      </c>
    </row>
    <row r="665" spans="8:65" x14ac:dyDescent="0.15">
      <c r="H665" t="s">
        <v>142</v>
      </c>
      <c r="I665">
        <v>6</v>
      </c>
      <c r="J665">
        <v>0.05</v>
      </c>
      <c r="K665" t="str">
        <f t="shared" si="252"/>
        <v>被动祈祷lv6</v>
      </c>
      <c r="L665" s="6" t="str">
        <f>Q665&amp;":"&amp;M665&amp;":"&amp;VLOOKUP(N665,对应表!B:C,2,FALSE)&amp;":"&amp;IF(buff!O665="",0,O665)</f>
        <v>20526:100:3:9</v>
      </c>
      <c r="M665">
        <v>100</v>
      </c>
      <c r="N665" s="1" t="s">
        <v>122</v>
      </c>
      <c r="O665">
        <v>9</v>
      </c>
      <c r="Q665">
        <v>20526</v>
      </c>
      <c r="R665" s="4" t="s">
        <v>1040</v>
      </c>
      <c r="S665" s="4" t="str">
        <f t="shared" si="244"/>
        <v>被动祈祷lv6</v>
      </c>
      <c r="T665" t="s">
        <v>139</v>
      </c>
      <c r="U665">
        <f>INT(VLOOKUP($I665,角色属性概况!$I:$O,VLOOKUP($H665,对应表!$AD:$AE,2,FALSE),FALSE)*$J665)</f>
        <v>111</v>
      </c>
      <c r="AI665" s="12" t="str">
        <f t="shared" si="253"/>
        <v/>
      </c>
      <c r="AR665">
        <v>999</v>
      </c>
      <c r="AU665" s="4"/>
      <c r="AV665" s="4"/>
      <c r="AW665" s="4"/>
      <c r="AX665" s="4"/>
      <c r="AZ665" s="12" t="str">
        <f t="shared" si="254"/>
        <v/>
      </c>
      <c r="BA665" s="12" t="str">
        <f t="shared" si="247"/>
        <v/>
      </c>
      <c r="BB665" s="12" t="str">
        <f t="shared" si="248"/>
        <v/>
      </c>
      <c r="BC665" s="12" t="str">
        <f t="shared" si="249"/>
        <v/>
      </c>
      <c r="BD665" s="12" t="str">
        <f t="shared" si="250"/>
        <v/>
      </c>
      <c r="BE665" s="12" t="str">
        <f t="shared" si="251"/>
        <v/>
      </c>
      <c r="BF665" s="12" t="str">
        <f>_xlfn.IFNA(VLOOKUP(Y665,对应表!$Z:$AA,2,FALSE)&amp;Z665,"")</f>
        <v/>
      </c>
      <c r="BG665" s="12" t="str">
        <f>_xlfn.IFNA(VLOOKUP(AA665,对应表!$Z:$AA,2,FALSE)&amp;AB665,"")</f>
        <v/>
      </c>
      <c r="BH665" s="12" t="str">
        <f>_xlfn.IFNA(VLOOKUP(AC665,对应表!$Z:$AA,2,FALSE)&amp;AD665,"")</f>
        <v/>
      </c>
      <c r="BI665" s="12" t="str">
        <f>_xlfn.IFNA(VLOOKUP(AE665,对应表!$Z:$AA,2,FALSE)&amp;AF665,"")</f>
        <v/>
      </c>
      <c r="BJ665" s="12" t="str">
        <f>_xlfn.IFNA(VLOOKUP(AG665,对应表!$Z:$AA,2,FALSE)&amp;AH665,"")</f>
        <v/>
      </c>
      <c r="BL665">
        <f t="shared" si="245"/>
        <v>111</v>
      </c>
      <c r="BM665" t="str">
        <f t="shared" si="246"/>
        <v/>
      </c>
    </row>
    <row r="666" spans="8:65" x14ac:dyDescent="0.15">
      <c r="H666" t="s">
        <v>142</v>
      </c>
      <c r="I666">
        <v>7</v>
      </c>
      <c r="J666">
        <v>0.05</v>
      </c>
      <c r="K666" t="str">
        <f t="shared" si="252"/>
        <v>被动祈祷lv7</v>
      </c>
      <c r="L666" s="6" t="str">
        <f>Q666&amp;":"&amp;M666&amp;":"&amp;VLOOKUP(N666,对应表!B:C,2,FALSE)&amp;":"&amp;IF(buff!O666="",0,O666)</f>
        <v>20527:100:3:9</v>
      </c>
      <c r="M666">
        <v>100</v>
      </c>
      <c r="N666" s="1" t="s">
        <v>122</v>
      </c>
      <c r="O666">
        <v>9</v>
      </c>
      <c r="Q666">
        <v>20527</v>
      </c>
      <c r="R666" s="4" t="s">
        <v>1041</v>
      </c>
      <c r="S666" s="4" t="str">
        <f t="shared" si="244"/>
        <v>被动祈祷lv7</v>
      </c>
      <c r="T666" t="s">
        <v>139</v>
      </c>
      <c r="U666">
        <f>INT(VLOOKUP($I666,角色属性概况!$I:$O,VLOOKUP($H666,对应表!$AD:$AE,2,FALSE),FALSE)*$J666)</f>
        <v>137</v>
      </c>
      <c r="AI666" s="12" t="str">
        <f t="shared" si="253"/>
        <v/>
      </c>
      <c r="AR666">
        <v>999</v>
      </c>
      <c r="AU666" s="4"/>
      <c r="AV666" s="4"/>
      <c r="AW666" s="4"/>
      <c r="AX666" s="4"/>
      <c r="AZ666" s="12" t="str">
        <f t="shared" si="254"/>
        <v/>
      </c>
      <c r="BA666" s="12" t="str">
        <f t="shared" si="247"/>
        <v/>
      </c>
      <c r="BB666" s="12" t="str">
        <f t="shared" si="248"/>
        <v/>
      </c>
      <c r="BC666" s="12" t="str">
        <f t="shared" si="249"/>
        <v/>
      </c>
      <c r="BD666" s="12" t="str">
        <f t="shared" si="250"/>
        <v/>
      </c>
      <c r="BE666" s="12" t="str">
        <f t="shared" si="251"/>
        <v/>
      </c>
      <c r="BF666" s="12" t="str">
        <f>_xlfn.IFNA(VLOOKUP(Y666,对应表!$Z:$AA,2,FALSE)&amp;Z666,"")</f>
        <v/>
      </c>
      <c r="BG666" s="12" t="str">
        <f>_xlfn.IFNA(VLOOKUP(AA666,对应表!$Z:$AA,2,FALSE)&amp;AB666,"")</f>
        <v/>
      </c>
      <c r="BH666" s="12" t="str">
        <f>_xlfn.IFNA(VLOOKUP(AC666,对应表!$Z:$AA,2,FALSE)&amp;AD666,"")</f>
        <v/>
      </c>
      <c r="BI666" s="12" t="str">
        <f>_xlfn.IFNA(VLOOKUP(AE666,对应表!$Z:$AA,2,FALSE)&amp;AF666,"")</f>
        <v/>
      </c>
      <c r="BJ666" s="12" t="str">
        <f>_xlfn.IFNA(VLOOKUP(AG666,对应表!$Z:$AA,2,FALSE)&amp;AH666,"")</f>
        <v/>
      </c>
      <c r="BL666">
        <f t="shared" si="245"/>
        <v>137</v>
      </c>
      <c r="BM666" t="str">
        <f t="shared" si="246"/>
        <v/>
      </c>
    </row>
    <row r="667" spans="8:65" x14ac:dyDescent="0.15">
      <c r="H667" t="s">
        <v>142</v>
      </c>
      <c r="I667">
        <v>8</v>
      </c>
      <c r="J667">
        <v>0.05</v>
      </c>
      <c r="K667" t="str">
        <f t="shared" si="252"/>
        <v>被动祈祷lv8</v>
      </c>
      <c r="L667" s="6" t="str">
        <f>Q667&amp;":"&amp;M667&amp;":"&amp;VLOOKUP(N667,对应表!B:C,2,FALSE)&amp;":"&amp;IF(buff!O667="",0,O667)</f>
        <v>20528:100:3:9</v>
      </c>
      <c r="M667">
        <v>100</v>
      </c>
      <c r="N667" s="1" t="s">
        <v>122</v>
      </c>
      <c r="O667">
        <v>9</v>
      </c>
      <c r="Q667">
        <v>20528</v>
      </c>
      <c r="R667" s="4" t="s">
        <v>1042</v>
      </c>
      <c r="S667" s="4" t="str">
        <f t="shared" si="244"/>
        <v>被动祈祷lv8</v>
      </c>
      <c r="T667" t="s">
        <v>139</v>
      </c>
      <c r="U667">
        <f>INT(VLOOKUP($I667,角色属性概况!$I:$O,VLOOKUP($H667,对应表!$AD:$AE,2,FALSE),FALSE)*$J667)</f>
        <v>168</v>
      </c>
      <c r="AI667" s="12" t="str">
        <f t="shared" si="253"/>
        <v/>
      </c>
      <c r="AR667">
        <v>999</v>
      </c>
      <c r="AU667" s="4"/>
      <c r="AV667" s="4"/>
      <c r="AW667" s="4"/>
      <c r="AX667" s="4"/>
      <c r="AZ667" s="12" t="str">
        <f t="shared" si="254"/>
        <v/>
      </c>
      <c r="BA667" s="12" t="str">
        <f t="shared" si="247"/>
        <v/>
      </c>
      <c r="BB667" s="12" t="str">
        <f t="shared" si="248"/>
        <v/>
      </c>
      <c r="BC667" s="12" t="str">
        <f t="shared" si="249"/>
        <v/>
      </c>
      <c r="BD667" s="12" t="str">
        <f t="shared" si="250"/>
        <v/>
      </c>
      <c r="BE667" s="12" t="str">
        <f t="shared" si="251"/>
        <v/>
      </c>
      <c r="BF667" s="12" t="str">
        <f>_xlfn.IFNA(VLOOKUP(Y667,对应表!$Z:$AA,2,FALSE)&amp;Z667,"")</f>
        <v/>
      </c>
      <c r="BG667" s="12" t="str">
        <f>_xlfn.IFNA(VLOOKUP(AA667,对应表!$Z:$AA,2,FALSE)&amp;AB667,"")</f>
        <v/>
      </c>
      <c r="BH667" s="12" t="str">
        <f>_xlfn.IFNA(VLOOKUP(AC667,对应表!$Z:$AA,2,FALSE)&amp;AD667,"")</f>
        <v/>
      </c>
      <c r="BI667" s="12" t="str">
        <f>_xlfn.IFNA(VLOOKUP(AE667,对应表!$Z:$AA,2,FALSE)&amp;AF667,"")</f>
        <v/>
      </c>
      <c r="BJ667" s="12" t="str">
        <f>_xlfn.IFNA(VLOOKUP(AG667,对应表!$Z:$AA,2,FALSE)&amp;AH667,"")</f>
        <v/>
      </c>
      <c r="BL667">
        <f t="shared" si="245"/>
        <v>168</v>
      </c>
      <c r="BM667" t="str">
        <f t="shared" si="246"/>
        <v/>
      </c>
    </row>
    <row r="668" spans="8:65" x14ac:dyDescent="0.15">
      <c r="H668" t="s">
        <v>142</v>
      </c>
      <c r="I668">
        <v>9</v>
      </c>
      <c r="J668">
        <v>0.05</v>
      </c>
      <c r="K668" t="str">
        <f t="shared" si="252"/>
        <v>被动祈祷lv9</v>
      </c>
      <c r="L668" s="6" t="str">
        <f>Q668&amp;":"&amp;M668&amp;":"&amp;VLOOKUP(N668,对应表!B:C,2,FALSE)&amp;":"&amp;IF(buff!O668="",0,O668)</f>
        <v>20529:100:3:9</v>
      </c>
      <c r="M668">
        <v>100</v>
      </c>
      <c r="N668" s="1" t="s">
        <v>122</v>
      </c>
      <c r="O668">
        <v>9</v>
      </c>
      <c r="Q668">
        <v>20529</v>
      </c>
      <c r="R668" s="4" t="s">
        <v>1043</v>
      </c>
      <c r="S668" s="4" t="str">
        <f t="shared" si="244"/>
        <v>被动祈祷lv9</v>
      </c>
      <c r="T668" t="s">
        <v>139</v>
      </c>
      <c r="U668">
        <f>INT(VLOOKUP($I668,角色属性概况!$I:$O,VLOOKUP($H668,对应表!$AD:$AE,2,FALSE),FALSE)*$J668)</f>
        <v>208</v>
      </c>
      <c r="AI668" s="12" t="str">
        <f t="shared" si="253"/>
        <v/>
      </c>
      <c r="AR668">
        <v>999</v>
      </c>
      <c r="AU668" s="4"/>
      <c r="AV668" s="4"/>
      <c r="AW668" s="4"/>
      <c r="AX668" s="4"/>
      <c r="AZ668" s="12" t="str">
        <f t="shared" si="254"/>
        <v/>
      </c>
      <c r="BA668" s="12" t="str">
        <f t="shared" si="247"/>
        <v/>
      </c>
      <c r="BB668" s="12" t="str">
        <f t="shared" si="248"/>
        <v/>
      </c>
      <c r="BC668" s="12" t="str">
        <f t="shared" si="249"/>
        <v/>
      </c>
      <c r="BD668" s="12" t="str">
        <f t="shared" si="250"/>
        <v/>
      </c>
      <c r="BE668" s="12" t="str">
        <f t="shared" si="251"/>
        <v/>
      </c>
      <c r="BF668" s="12" t="str">
        <f>_xlfn.IFNA(VLOOKUP(Y668,对应表!$Z:$AA,2,FALSE)&amp;Z668,"")</f>
        <v/>
      </c>
      <c r="BG668" s="12" t="str">
        <f>_xlfn.IFNA(VLOOKUP(AA668,对应表!$Z:$AA,2,FALSE)&amp;AB668,"")</f>
        <v/>
      </c>
      <c r="BH668" s="12" t="str">
        <f>_xlfn.IFNA(VLOOKUP(AC668,对应表!$Z:$AA,2,FALSE)&amp;AD668,"")</f>
        <v/>
      </c>
      <c r="BI668" s="12" t="str">
        <f>_xlfn.IFNA(VLOOKUP(AE668,对应表!$Z:$AA,2,FALSE)&amp;AF668,"")</f>
        <v/>
      </c>
      <c r="BJ668" s="12" t="str">
        <f>_xlfn.IFNA(VLOOKUP(AG668,对应表!$Z:$AA,2,FALSE)&amp;AH668,"")</f>
        <v/>
      </c>
      <c r="BL668">
        <f t="shared" si="245"/>
        <v>208</v>
      </c>
      <c r="BM668" t="str">
        <f t="shared" si="246"/>
        <v/>
      </c>
    </row>
    <row r="669" spans="8:65" x14ac:dyDescent="0.15">
      <c r="H669" t="s">
        <v>142</v>
      </c>
      <c r="I669">
        <v>10</v>
      </c>
      <c r="J669">
        <v>0.05</v>
      </c>
      <c r="K669" t="str">
        <f t="shared" si="252"/>
        <v>被动祈祷lv10</v>
      </c>
      <c r="L669" s="6" t="str">
        <f>Q669&amp;":"&amp;M669&amp;":"&amp;VLOOKUP(N669,对应表!B:C,2,FALSE)&amp;":"&amp;IF(buff!O669="",0,O669)</f>
        <v>20530:100:3:9</v>
      </c>
      <c r="M669">
        <v>100</v>
      </c>
      <c r="N669" s="1" t="s">
        <v>122</v>
      </c>
      <c r="O669">
        <v>9</v>
      </c>
      <c r="Q669">
        <v>20530</v>
      </c>
      <c r="R669" s="4" t="s">
        <v>1044</v>
      </c>
      <c r="S669" s="4" t="str">
        <f t="shared" si="244"/>
        <v>被动祈祷lv10</v>
      </c>
      <c r="T669" t="s">
        <v>139</v>
      </c>
      <c r="U669">
        <f>INT(VLOOKUP($I669,角色属性概况!$I:$O,VLOOKUP($H669,对应表!$AD:$AE,2,FALSE),FALSE)*$J669)</f>
        <v>256</v>
      </c>
      <c r="AI669" s="12" t="str">
        <f t="shared" si="253"/>
        <v/>
      </c>
      <c r="AR669">
        <v>999</v>
      </c>
      <c r="AU669" s="4"/>
      <c r="AV669" s="4"/>
      <c r="AW669" s="4"/>
      <c r="AX669" s="4"/>
      <c r="AZ669" s="12" t="str">
        <f t="shared" si="254"/>
        <v/>
      </c>
      <c r="BA669" s="12" t="str">
        <f t="shared" si="247"/>
        <v/>
      </c>
      <c r="BB669" s="12" t="str">
        <f t="shared" si="248"/>
        <v/>
      </c>
      <c r="BC669" s="12" t="str">
        <f t="shared" si="249"/>
        <v/>
      </c>
      <c r="BD669" s="12" t="str">
        <f t="shared" si="250"/>
        <v/>
      </c>
      <c r="BE669" s="12" t="str">
        <f t="shared" si="251"/>
        <v/>
      </c>
      <c r="BF669" s="12" t="str">
        <f>_xlfn.IFNA(VLOOKUP(Y669,对应表!$Z:$AA,2,FALSE)&amp;Z669,"")</f>
        <v/>
      </c>
      <c r="BG669" s="12" t="str">
        <f>_xlfn.IFNA(VLOOKUP(AA669,对应表!$Z:$AA,2,FALSE)&amp;AB669,"")</f>
        <v/>
      </c>
      <c r="BH669" s="12" t="str">
        <f>_xlfn.IFNA(VLOOKUP(AC669,对应表!$Z:$AA,2,FALSE)&amp;AD669,"")</f>
        <v/>
      </c>
      <c r="BI669" s="12" t="str">
        <f>_xlfn.IFNA(VLOOKUP(AE669,对应表!$Z:$AA,2,FALSE)&amp;AF669,"")</f>
        <v/>
      </c>
      <c r="BJ669" s="12" t="str">
        <f>_xlfn.IFNA(VLOOKUP(AG669,对应表!$Z:$AA,2,FALSE)&amp;AH669,"")</f>
        <v/>
      </c>
      <c r="BL669">
        <f t="shared" si="245"/>
        <v>256</v>
      </c>
      <c r="BM669" t="str">
        <f t="shared" si="246"/>
        <v/>
      </c>
    </row>
    <row r="670" spans="8:65" x14ac:dyDescent="0.15">
      <c r="H670" t="s">
        <v>142</v>
      </c>
      <c r="I670">
        <v>11</v>
      </c>
      <c r="J670">
        <v>0.05</v>
      </c>
      <c r="K670" t="str">
        <f t="shared" si="252"/>
        <v>被动祈祷lv11</v>
      </c>
      <c r="L670" s="6" t="str">
        <f>Q670&amp;":"&amp;M670&amp;":"&amp;VLOOKUP(N670,对应表!B:C,2,FALSE)&amp;":"&amp;IF(buff!O670="",0,O670)</f>
        <v>20531:100:3:9</v>
      </c>
      <c r="M670">
        <v>100</v>
      </c>
      <c r="N670" s="1" t="s">
        <v>122</v>
      </c>
      <c r="O670">
        <v>9</v>
      </c>
      <c r="Q670">
        <v>20531</v>
      </c>
      <c r="R670" s="4" t="s">
        <v>1045</v>
      </c>
      <c r="S670" s="4" t="str">
        <f t="shared" si="244"/>
        <v>被动祈祷lv11</v>
      </c>
      <c r="T670" t="s">
        <v>139</v>
      </c>
      <c r="U670">
        <f>INT(VLOOKUP($I670,角色属性概况!$I:$O,VLOOKUP($H670,对应表!$AD:$AE,2,FALSE),FALSE)*$J670)</f>
        <v>315</v>
      </c>
      <c r="AI670" s="12" t="str">
        <f t="shared" si="253"/>
        <v/>
      </c>
      <c r="AR670">
        <v>999</v>
      </c>
      <c r="AU670" s="4"/>
      <c r="AV670" s="4"/>
      <c r="AW670" s="4"/>
      <c r="AX670" s="4"/>
      <c r="AZ670" s="12" t="str">
        <f t="shared" si="254"/>
        <v/>
      </c>
      <c r="BA670" s="12" t="str">
        <f t="shared" si="247"/>
        <v/>
      </c>
      <c r="BB670" s="12" t="str">
        <f t="shared" si="248"/>
        <v/>
      </c>
      <c r="BC670" s="12" t="str">
        <f t="shared" si="249"/>
        <v/>
      </c>
      <c r="BD670" s="12" t="str">
        <f t="shared" si="250"/>
        <v/>
      </c>
      <c r="BE670" s="12" t="str">
        <f t="shared" si="251"/>
        <v/>
      </c>
      <c r="BF670" s="12" t="str">
        <f>_xlfn.IFNA(VLOOKUP(Y670,对应表!$Z:$AA,2,FALSE)&amp;Z670,"")</f>
        <v/>
      </c>
      <c r="BG670" s="12" t="str">
        <f>_xlfn.IFNA(VLOOKUP(AA670,对应表!$Z:$AA,2,FALSE)&amp;AB670,"")</f>
        <v/>
      </c>
      <c r="BH670" s="12" t="str">
        <f>_xlfn.IFNA(VLOOKUP(AC670,对应表!$Z:$AA,2,FALSE)&amp;AD670,"")</f>
        <v/>
      </c>
      <c r="BI670" s="12" t="str">
        <f>_xlfn.IFNA(VLOOKUP(AE670,对应表!$Z:$AA,2,FALSE)&amp;AF670,"")</f>
        <v/>
      </c>
      <c r="BJ670" s="12" t="str">
        <f>_xlfn.IFNA(VLOOKUP(AG670,对应表!$Z:$AA,2,FALSE)&amp;AH670,"")</f>
        <v/>
      </c>
      <c r="BL670">
        <f t="shared" si="245"/>
        <v>315</v>
      </c>
      <c r="BM670" t="str">
        <f t="shared" si="246"/>
        <v/>
      </c>
    </row>
    <row r="671" spans="8:65" x14ac:dyDescent="0.15">
      <c r="H671" t="s">
        <v>142</v>
      </c>
      <c r="I671">
        <v>12</v>
      </c>
      <c r="J671">
        <v>0.05</v>
      </c>
      <c r="K671" t="str">
        <f t="shared" si="252"/>
        <v>被动祈祷lv12</v>
      </c>
      <c r="L671" s="6" t="str">
        <f>Q671&amp;":"&amp;M671&amp;":"&amp;VLOOKUP(N671,对应表!B:C,2,FALSE)&amp;":"&amp;IF(buff!O671="",0,O671)</f>
        <v>20532:100:3:9</v>
      </c>
      <c r="M671">
        <v>100</v>
      </c>
      <c r="N671" s="1" t="s">
        <v>122</v>
      </c>
      <c r="O671">
        <v>9</v>
      </c>
      <c r="Q671">
        <v>20532</v>
      </c>
      <c r="R671" s="4" t="s">
        <v>1046</v>
      </c>
      <c r="S671" s="4" t="str">
        <f t="shared" si="244"/>
        <v>被动祈祷lv12</v>
      </c>
      <c r="T671" t="s">
        <v>139</v>
      </c>
      <c r="U671">
        <f>INT(VLOOKUP($I671,角色属性概况!$I:$O,VLOOKUP($H671,对应表!$AD:$AE,2,FALSE),FALSE)*$J671)</f>
        <v>388</v>
      </c>
      <c r="AI671" s="12" t="str">
        <f t="shared" si="253"/>
        <v/>
      </c>
      <c r="AR671">
        <v>999</v>
      </c>
      <c r="AU671" s="4"/>
      <c r="AV671" s="4"/>
      <c r="AW671" s="4"/>
      <c r="AX671" s="4"/>
      <c r="AZ671" s="12" t="str">
        <f t="shared" si="254"/>
        <v/>
      </c>
      <c r="BA671" s="12" t="str">
        <f t="shared" si="247"/>
        <v/>
      </c>
      <c r="BB671" s="12" t="str">
        <f t="shared" si="248"/>
        <v/>
      </c>
      <c r="BC671" s="12" t="str">
        <f t="shared" si="249"/>
        <v/>
      </c>
      <c r="BD671" s="12" t="str">
        <f t="shared" si="250"/>
        <v/>
      </c>
      <c r="BE671" s="12" t="str">
        <f t="shared" si="251"/>
        <v/>
      </c>
      <c r="BF671" s="12" t="str">
        <f>_xlfn.IFNA(VLOOKUP(Y671,对应表!$Z:$AA,2,FALSE)&amp;Z671,"")</f>
        <v/>
      </c>
      <c r="BG671" s="12" t="str">
        <f>_xlfn.IFNA(VLOOKUP(AA671,对应表!$Z:$AA,2,FALSE)&amp;AB671,"")</f>
        <v/>
      </c>
      <c r="BH671" s="12" t="str">
        <f>_xlfn.IFNA(VLOOKUP(AC671,对应表!$Z:$AA,2,FALSE)&amp;AD671,"")</f>
        <v/>
      </c>
      <c r="BI671" s="12" t="str">
        <f>_xlfn.IFNA(VLOOKUP(AE671,对应表!$Z:$AA,2,FALSE)&amp;AF671,"")</f>
        <v/>
      </c>
      <c r="BJ671" s="12" t="str">
        <f>_xlfn.IFNA(VLOOKUP(AG671,对应表!$Z:$AA,2,FALSE)&amp;AH671,"")</f>
        <v/>
      </c>
      <c r="BL671">
        <f t="shared" si="245"/>
        <v>388</v>
      </c>
      <c r="BM671" t="str">
        <f t="shared" si="246"/>
        <v/>
      </c>
    </row>
    <row r="672" spans="8:65" x14ac:dyDescent="0.15">
      <c r="H672" t="s">
        <v>142</v>
      </c>
      <c r="I672">
        <v>13</v>
      </c>
      <c r="J672">
        <v>0.05</v>
      </c>
      <c r="K672" t="str">
        <f t="shared" si="252"/>
        <v>被动祈祷lv13</v>
      </c>
      <c r="L672" s="6" t="str">
        <f>Q672&amp;":"&amp;M672&amp;":"&amp;VLOOKUP(N672,对应表!B:C,2,FALSE)&amp;":"&amp;IF(buff!O672="",0,O672)</f>
        <v>20533:100:3:9</v>
      </c>
      <c r="M672">
        <v>100</v>
      </c>
      <c r="N672" s="1" t="s">
        <v>122</v>
      </c>
      <c r="O672">
        <v>9</v>
      </c>
      <c r="Q672">
        <v>20533</v>
      </c>
      <c r="R672" s="4" t="s">
        <v>1047</v>
      </c>
      <c r="S672" s="4" t="str">
        <f t="shared" si="244"/>
        <v>被动祈祷lv13</v>
      </c>
      <c r="T672" t="s">
        <v>139</v>
      </c>
      <c r="U672">
        <f>INT(VLOOKUP($I672,角色属性概况!$I:$O,VLOOKUP($H672,对应表!$AD:$AE,2,FALSE),FALSE)*$J672)</f>
        <v>478</v>
      </c>
      <c r="AI672" s="12" t="str">
        <f t="shared" si="253"/>
        <v/>
      </c>
      <c r="AR672">
        <v>999</v>
      </c>
      <c r="AU672" s="4"/>
      <c r="AV672" s="4"/>
      <c r="AW672" s="4"/>
      <c r="AX672" s="4"/>
      <c r="AZ672" s="12" t="str">
        <f t="shared" si="254"/>
        <v/>
      </c>
      <c r="BA672" s="12" t="str">
        <f t="shared" si="247"/>
        <v/>
      </c>
      <c r="BB672" s="12" t="str">
        <f t="shared" si="248"/>
        <v/>
      </c>
      <c r="BC672" s="12" t="str">
        <f t="shared" si="249"/>
        <v/>
      </c>
      <c r="BD672" s="12" t="str">
        <f t="shared" si="250"/>
        <v/>
      </c>
      <c r="BE672" s="12" t="str">
        <f t="shared" si="251"/>
        <v/>
      </c>
      <c r="BF672" s="12" t="str">
        <f>_xlfn.IFNA(VLOOKUP(Y672,对应表!$Z:$AA,2,FALSE)&amp;Z672,"")</f>
        <v/>
      </c>
      <c r="BG672" s="12" t="str">
        <f>_xlfn.IFNA(VLOOKUP(AA672,对应表!$Z:$AA,2,FALSE)&amp;AB672,"")</f>
        <v/>
      </c>
      <c r="BH672" s="12" t="str">
        <f>_xlfn.IFNA(VLOOKUP(AC672,对应表!$Z:$AA,2,FALSE)&amp;AD672,"")</f>
        <v/>
      </c>
      <c r="BI672" s="12" t="str">
        <f>_xlfn.IFNA(VLOOKUP(AE672,对应表!$Z:$AA,2,FALSE)&amp;AF672,"")</f>
        <v/>
      </c>
      <c r="BJ672" s="12" t="str">
        <f>_xlfn.IFNA(VLOOKUP(AG672,对应表!$Z:$AA,2,FALSE)&amp;AH672,"")</f>
        <v/>
      </c>
      <c r="BL672">
        <f t="shared" si="245"/>
        <v>478</v>
      </c>
      <c r="BM672" t="str">
        <f t="shared" si="246"/>
        <v/>
      </c>
    </row>
    <row r="673" spans="8:65" x14ac:dyDescent="0.15">
      <c r="H673" t="s">
        <v>142</v>
      </c>
      <c r="I673">
        <v>14</v>
      </c>
      <c r="J673">
        <v>0.05</v>
      </c>
      <c r="K673" t="str">
        <f t="shared" si="252"/>
        <v>被动祈祷lv14</v>
      </c>
      <c r="L673" s="6" t="str">
        <f>Q673&amp;":"&amp;M673&amp;":"&amp;VLOOKUP(N673,对应表!B:C,2,FALSE)&amp;":"&amp;IF(buff!O673="",0,O673)</f>
        <v>20534:100:3:9</v>
      </c>
      <c r="M673">
        <v>100</v>
      </c>
      <c r="N673" s="1" t="s">
        <v>122</v>
      </c>
      <c r="O673">
        <v>9</v>
      </c>
      <c r="Q673">
        <v>20534</v>
      </c>
      <c r="R673" s="4" t="s">
        <v>1048</v>
      </c>
      <c r="S673" s="4" t="str">
        <f t="shared" si="244"/>
        <v>被动祈祷lv14</v>
      </c>
      <c r="T673" t="s">
        <v>139</v>
      </c>
      <c r="U673">
        <f>INT(VLOOKUP($I673,角色属性概况!$I:$O,VLOOKUP($H673,对应表!$AD:$AE,2,FALSE),FALSE)*$J673)</f>
        <v>588</v>
      </c>
      <c r="AI673" s="12" t="str">
        <f t="shared" si="253"/>
        <v/>
      </c>
      <c r="AR673">
        <v>999</v>
      </c>
      <c r="AU673" s="4"/>
      <c r="AV673" s="4"/>
      <c r="AW673" s="4"/>
      <c r="AX673" s="4"/>
      <c r="AZ673" s="12" t="str">
        <f t="shared" si="254"/>
        <v/>
      </c>
      <c r="BA673" s="12" t="str">
        <f t="shared" si="247"/>
        <v/>
      </c>
      <c r="BB673" s="12" t="str">
        <f t="shared" si="248"/>
        <v/>
      </c>
      <c r="BC673" s="12" t="str">
        <f t="shared" si="249"/>
        <v/>
      </c>
      <c r="BD673" s="12" t="str">
        <f t="shared" si="250"/>
        <v/>
      </c>
      <c r="BE673" s="12" t="str">
        <f t="shared" si="251"/>
        <v/>
      </c>
      <c r="BF673" s="12" t="str">
        <f>_xlfn.IFNA(VLOOKUP(Y673,对应表!$Z:$AA,2,FALSE)&amp;Z673,"")</f>
        <v/>
      </c>
      <c r="BG673" s="12" t="str">
        <f>_xlfn.IFNA(VLOOKUP(AA673,对应表!$Z:$AA,2,FALSE)&amp;AB673,"")</f>
        <v/>
      </c>
      <c r="BH673" s="12" t="str">
        <f>_xlfn.IFNA(VLOOKUP(AC673,对应表!$Z:$AA,2,FALSE)&amp;AD673,"")</f>
        <v/>
      </c>
      <c r="BI673" s="12" t="str">
        <f>_xlfn.IFNA(VLOOKUP(AE673,对应表!$Z:$AA,2,FALSE)&amp;AF673,"")</f>
        <v/>
      </c>
      <c r="BJ673" s="12" t="str">
        <f>_xlfn.IFNA(VLOOKUP(AG673,对应表!$Z:$AA,2,FALSE)&amp;AH673,"")</f>
        <v/>
      </c>
      <c r="BL673">
        <f t="shared" si="245"/>
        <v>588</v>
      </c>
      <c r="BM673" t="str">
        <f t="shared" si="246"/>
        <v/>
      </c>
    </row>
    <row r="674" spans="8:65" x14ac:dyDescent="0.15">
      <c r="H674" t="s">
        <v>142</v>
      </c>
      <c r="I674">
        <v>15</v>
      </c>
      <c r="J674">
        <v>0.05</v>
      </c>
      <c r="K674" t="str">
        <f t="shared" si="252"/>
        <v>被动祈祷lv15</v>
      </c>
      <c r="L674" s="6" t="str">
        <f>Q674&amp;":"&amp;M674&amp;":"&amp;VLOOKUP(N674,对应表!B:C,2,FALSE)&amp;":"&amp;IF(buff!O674="",0,O674)</f>
        <v>20535:100:3:9</v>
      </c>
      <c r="M674">
        <v>100</v>
      </c>
      <c r="N674" s="1" t="s">
        <v>122</v>
      </c>
      <c r="O674">
        <v>9</v>
      </c>
      <c r="Q674">
        <v>20535</v>
      </c>
      <c r="R674" s="4" t="s">
        <v>1049</v>
      </c>
      <c r="S674" s="4" t="str">
        <f t="shared" si="244"/>
        <v>被动祈祷lv15</v>
      </c>
      <c r="T674" t="s">
        <v>139</v>
      </c>
      <c r="U674">
        <f>INT(VLOOKUP($I674,角色属性概况!$I:$O,VLOOKUP($H674,对应表!$AD:$AE,2,FALSE),FALSE)*$J674)</f>
        <v>724</v>
      </c>
      <c r="AI674" s="12" t="str">
        <f t="shared" si="253"/>
        <v/>
      </c>
      <c r="AR674">
        <v>999</v>
      </c>
      <c r="AU674" s="4"/>
      <c r="AV674" s="4"/>
      <c r="AW674" s="4"/>
      <c r="AX674" s="4"/>
      <c r="AZ674" s="12" t="str">
        <f t="shared" si="254"/>
        <v/>
      </c>
      <c r="BA674" s="12" t="str">
        <f t="shared" si="247"/>
        <v/>
      </c>
      <c r="BB674" s="12" t="str">
        <f t="shared" si="248"/>
        <v/>
      </c>
      <c r="BC674" s="12" t="str">
        <f t="shared" si="249"/>
        <v/>
      </c>
      <c r="BD674" s="12" t="str">
        <f t="shared" si="250"/>
        <v/>
      </c>
      <c r="BE674" s="12" t="str">
        <f t="shared" si="251"/>
        <v/>
      </c>
      <c r="BF674" s="12" t="str">
        <f>_xlfn.IFNA(VLOOKUP(Y674,对应表!$Z:$AA,2,FALSE)&amp;Z674,"")</f>
        <v/>
      </c>
      <c r="BG674" s="12" t="str">
        <f>_xlfn.IFNA(VLOOKUP(AA674,对应表!$Z:$AA,2,FALSE)&amp;AB674,"")</f>
        <v/>
      </c>
      <c r="BH674" s="12" t="str">
        <f>_xlfn.IFNA(VLOOKUP(AC674,对应表!$Z:$AA,2,FALSE)&amp;AD674,"")</f>
        <v/>
      </c>
      <c r="BI674" s="12" t="str">
        <f>_xlfn.IFNA(VLOOKUP(AE674,对应表!$Z:$AA,2,FALSE)&amp;AF674,"")</f>
        <v/>
      </c>
      <c r="BJ674" s="12" t="str">
        <f>_xlfn.IFNA(VLOOKUP(AG674,对应表!$Z:$AA,2,FALSE)&amp;AH674,"")</f>
        <v/>
      </c>
      <c r="BL674">
        <f t="shared" si="245"/>
        <v>724</v>
      </c>
      <c r="BM674" t="str">
        <f t="shared" si="246"/>
        <v/>
      </c>
    </row>
    <row r="675" spans="8:65" x14ac:dyDescent="0.15">
      <c r="H675" t="s">
        <v>142</v>
      </c>
      <c r="I675">
        <v>16</v>
      </c>
      <c r="J675">
        <v>0.05</v>
      </c>
      <c r="K675" t="str">
        <f t="shared" si="252"/>
        <v>被动祈祷lv16</v>
      </c>
      <c r="L675" s="6" t="str">
        <f>Q675&amp;":"&amp;M675&amp;":"&amp;VLOOKUP(N675,对应表!B:C,2,FALSE)&amp;":"&amp;IF(buff!O675="",0,O675)</f>
        <v>20536:100:3:9</v>
      </c>
      <c r="M675">
        <v>100</v>
      </c>
      <c r="N675" s="1" t="s">
        <v>122</v>
      </c>
      <c r="O675">
        <v>9</v>
      </c>
      <c r="Q675">
        <v>20536</v>
      </c>
      <c r="R675" s="4" t="s">
        <v>1050</v>
      </c>
      <c r="S675" s="4" t="str">
        <f t="shared" si="244"/>
        <v>被动祈祷lv16</v>
      </c>
      <c r="T675" t="s">
        <v>139</v>
      </c>
      <c r="U675">
        <f>INT(VLOOKUP($I675,角色属性概况!$I:$O,VLOOKUP($H675,对应表!$AD:$AE,2,FALSE),FALSE)*$J675)</f>
        <v>892</v>
      </c>
      <c r="AI675" s="12" t="str">
        <f t="shared" si="253"/>
        <v/>
      </c>
      <c r="AR675">
        <v>999</v>
      </c>
      <c r="AU675" s="4"/>
      <c r="AV675" s="4"/>
      <c r="AW675" s="4"/>
      <c r="AX675" s="4"/>
      <c r="AZ675" s="12" t="str">
        <f t="shared" si="254"/>
        <v/>
      </c>
      <c r="BA675" s="12" t="str">
        <f t="shared" si="247"/>
        <v/>
      </c>
      <c r="BB675" s="12" t="str">
        <f t="shared" si="248"/>
        <v/>
      </c>
      <c r="BC675" s="12" t="str">
        <f t="shared" si="249"/>
        <v/>
      </c>
      <c r="BD675" s="12" t="str">
        <f t="shared" si="250"/>
        <v/>
      </c>
      <c r="BE675" s="12" t="str">
        <f t="shared" si="251"/>
        <v/>
      </c>
      <c r="BF675" s="12" t="str">
        <f>_xlfn.IFNA(VLOOKUP(Y675,对应表!$Z:$AA,2,FALSE)&amp;Z675,"")</f>
        <v/>
      </c>
      <c r="BG675" s="12" t="str">
        <f>_xlfn.IFNA(VLOOKUP(AA675,对应表!$Z:$AA,2,FALSE)&amp;AB675,"")</f>
        <v/>
      </c>
      <c r="BH675" s="12" t="str">
        <f>_xlfn.IFNA(VLOOKUP(AC675,对应表!$Z:$AA,2,FALSE)&amp;AD675,"")</f>
        <v/>
      </c>
      <c r="BI675" s="12" t="str">
        <f>_xlfn.IFNA(VLOOKUP(AE675,对应表!$Z:$AA,2,FALSE)&amp;AF675,"")</f>
        <v/>
      </c>
      <c r="BJ675" s="12" t="str">
        <f>_xlfn.IFNA(VLOOKUP(AG675,对应表!$Z:$AA,2,FALSE)&amp;AH675,"")</f>
        <v/>
      </c>
      <c r="BL675">
        <f t="shared" si="245"/>
        <v>892</v>
      </c>
      <c r="BM675" t="str">
        <f t="shared" si="246"/>
        <v/>
      </c>
    </row>
    <row r="676" spans="8:65" x14ac:dyDescent="0.15">
      <c r="H676" t="s">
        <v>142</v>
      </c>
      <c r="I676">
        <v>17</v>
      </c>
      <c r="J676">
        <v>0.05</v>
      </c>
      <c r="K676" t="str">
        <f t="shared" si="252"/>
        <v>被动祈祷lv17</v>
      </c>
      <c r="L676" s="6" t="str">
        <f>Q676&amp;":"&amp;M676&amp;":"&amp;VLOOKUP(N676,对应表!B:C,2,FALSE)&amp;":"&amp;IF(buff!O676="",0,O676)</f>
        <v>20537:100:3:9</v>
      </c>
      <c r="M676">
        <v>100</v>
      </c>
      <c r="N676" s="1" t="s">
        <v>122</v>
      </c>
      <c r="O676">
        <v>9</v>
      </c>
      <c r="Q676">
        <v>20537</v>
      </c>
      <c r="R676" s="4" t="s">
        <v>1051</v>
      </c>
      <c r="S676" s="4" t="str">
        <f t="shared" si="244"/>
        <v>被动祈祷lv17</v>
      </c>
      <c r="T676" t="s">
        <v>139</v>
      </c>
      <c r="U676">
        <f>INT(VLOOKUP($I676,角色属性概况!$I:$O,VLOOKUP($H676,对应表!$AD:$AE,2,FALSE),FALSE)*$J676)</f>
        <v>1098</v>
      </c>
      <c r="AI676" s="12" t="str">
        <f t="shared" si="253"/>
        <v/>
      </c>
      <c r="AR676">
        <v>999</v>
      </c>
      <c r="AU676" s="4"/>
      <c r="AV676" s="4"/>
      <c r="AW676" s="4"/>
      <c r="AX676" s="4"/>
      <c r="AZ676" s="12" t="str">
        <f t="shared" si="254"/>
        <v/>
      </c>
      <c r="BA676" s="12" t="str">
        <f t="shared" si="247"/>
        <v/>
      </c>
      <c r="BB676" s="12" t="str">
        <f t="shared" si="248"/>
        <v/>
      </c>
      <c r="BC676" s="12" t="str">
        <f t="shared" si="249"/>
        <v/>
      </c>
      <c r="BD676" s="12" t="str">
        <f t="shared" si="250"/>
        <v/>
      </c>
      <c r="BE676" s="12" t="str">
        <f t="shared" si="251"/>
        <v/>
      </c>
      <c r="BF676" s="12" t="str">
        <f>_xlfn.IFNA(VLOOKUP(Y676,对应表!$Z:$AA,2,FALSE)&amp;Z676,"")</f>
        <v/>
      </c>
      <c r="BG676" s="12" t="str">
        <f>_xlfn.IFNA(VLOOKUP(AA676,对应表!$Z:$AA,2,FALSE)&amp;AB676,"")</f>
        <v/>
      </c>
      <c r="BH676" s="12" t="str">
        <f>_xlfn.IFNA(VLOOKUP(AC676,对应表!$Z:$AA,2,FALSE)&amp;AD676,"")</f>
        <v/>
      </c>
      <c r="BI676" s="12" t="str">
        <f>_xlfn.IFNA(VLOOKUP(AE676,对应表!$Z:$AA,2,FALSE)&amp;AF676,"")</f>
        <v/>
      </c>
      <c r="BJ676" s="12" t="str">
        <f>_xlfn.IFNA(VLOOKUP(AG676,对应表!$Z:$AA,2,FALSE)&amp;AH676,"")</f>
        <v/>
      </c>
      <c r="BL676">
        <f t="shared" si="245"/>
        <v>1098</v>
      </c>
      <c r="BM676" t="str">
        <f t="shared" si="246"/>
        <v/>
      </c>
    </row>
    <row r="677" spans="8:65" x14ac:dyDescent="0.15">
      <c r="H677" t="s">
        <v>142</v>
      </c>
      <c r="I677">
        <v>18</v>
      </c>
      <c r="J677">
        <v>0.05</v>
      </c>
      <c r="K677" t="str">
        <f t="shared" si="252"/>
        <v>被动祈祷lv18</v>
      </c>
      <c r="L677" s="6" t="str">
        <f>Q677&amp;":"&amp;M677&amp;":"&amp;VLOOKUP(N677,对应表!B:C,2,FALSE)&amp;":"&amp;IF(buff!O677="",0,O677)</f>
        <v>20538:100:3:9</v>
      </c>
      <c r="M677">
        <v>100</v>
      </c>
      <c r="N677" s="1" t="s">
        <v>122</v>
      </c>
      <c r="O677">
        <v>9</v>
      </c>
      <c r="Q677">
        <v>20538</v>
      </c>
      <c r="R677" s="4" t="s">
        <v>1052</v>
      </c>
      <c r="S677" s="4" t="str">
        <f t="shared" si="244"/>
        <v>被动祈祷lv18</v>
      </c>
      <c r="T677" t="s">
        <v>139</v>
      </c>
      <c r="U677">
        <f>INT(VLOOKUP($I677,角色属性概况!$I:$O,VLOOKUP($H677,对应表!$AD:$AE,2,FALSE),FALSE)*$J677)</f>
        <v>1352</v>
      </c>
      <c r="AI677" s="12" t="str">
        <f t="shared" si="253"/>
        <v/>
      </c>
      <c r="AR677">
        <v>999</v>
      </c>
      <c r="AU677" s="4"/>
      <c r="AV677" s="4"/>
      <c r="AW677" s="4"/>
      <c r="AX677" s="4"/>
      <c r="AZ677" s="12" t="str">
        <f t="shared" si="254"/>
        <v/>
      </c>
      <c r="BA677" s="12" t="str">
        <f t="shared" si="247"/>
        <v/>
      </c>
      <c r="BB677" s="12" t="str">
        <f t="shared" si="248"/>
        <v/>
      </c>
      <c r="BC677" s="12" t="str">
        <f t="shared" si="249"/>
        <v/>
      </c>
      <c r="BD677" s="12" t="str">
        <f t="shared" si="250"/>
        <v/>
      </c>
      <c r="BE677" s="12" t="str">
        <f t="shared" si="251"/>
        <v/>
      </c>
      <c r="BF677" s="12" t="str">
        <f>_xlfn.IFNA(VLOOKUP(Y677,对应表!$Z:$AA,2,FALSE)&amp;Z677,"")</f>
        <v/>
      </c>
      <c r="BG677" s="12" t="str">
        <f>_xlfn.IFNA(VLOOKUP(AA677,对应表!$Z:$AA,2,FALSE)&amp;AB677,"")</f>
        <v/>
      </c>
      <c r="BH677" s="12" t="str">
        <f>_xlfn.IFNA(VLOOKUP(AC677,对应表!$Z:$AA,2,FALSE)&amp;AD677,"")</f>
        <v/>
      </c>
      <c r="BI677" s="12" t="str">
        <f>_xlfn.IFNA(VLOOKUP(AE677,对应表!$Z:$AA,2,FALSE)&amp;AF677,"")</f>
        <v/>
      </c>
      <c r="BJ677" s="12" t="str">
        <f>_xlfn.IFNA(VLOOKUP(AG677,对应表!$Z:$AA,2,FALSE)&amp;AH677,"")</f>
        <v/>
      </c>
      <c r="BL677">
        <f t="shared" si="245"/>
        <v>1352</v>
      </c>
      <c r="BM677" t="str">
        <f t="shared" si="246"/>
        <v/>
      </c>
    </row>
    <row r="678" spans="8:65" x14ac:dyDescent="0.15">
      <c r="H678" t="s">
        <v>142</v>
      </c>
      <c r="I678">
        <v>19</v>
      </c>
      <c r="J678">
        <v>0.05</v>
      </c>
      <c r="K678" t="str">
        <f t="shared" si="252"/>
        <v>被动祈祷lv19</v>
      </c>
      <c r="L678" s="6" t="str">
        <f>Q678&amp;":"&amp;M678&amp;":"&amp;VLOOKUP(N678,对应表!B:C,2,FALSE)&amp;":"&amp;IF(buff!O678="",0,O678)</f>
        <v>20539:100:3:9</v>
      </c>
      <c r="M678">
        <v>100</v>
      </c>
      <c r="N678" s="1" t="s">
        <v>122</v>
      </c>
      <c r="O678">
        <v>9</v>
      </c>
      <c r="Q678">
        <v>20539</v>
      </c>
      <c r="R678" s="4" t="s">
        <v>1053</v>
      </c>
      <c r="S678" s="4" t="str">
        <f t="shared" si="244"/>
        <v>被动祈祷lv19</v>
      </c>
      <c r="T678" t="s">
        <v>139</v>
      </c>
      <c r="U678">
        <f>INT(VLOOKUP($I678,角色属性概况!$I:$O,VLOOKUP($H678,对应表!$AD:$AE,2,FALSE),FALSE)*$J678)</f>
        <v>1665</v>
      </c>
      <c r="AI678" s="12" t="str">
        <f t="shared" si="253"/>
        <v/>
      </c>
      <c r="AR678">
        <v>999</v>
      </c>
      <c r="AU678" s="4"/>
      <c r="AV678" s="4"/>
      <c r="AW678" s="4"/>
      <c r="AX678" s="4"/>
      <c r="AZ678" s="12" t="str">
        <f t="shared" si="254"/>
        <v/>
      </c>
      <c r="BA678" s="12" t="str">
        <f t="shared" si="247"/>
        <v/>
      </c>
      <c r="BB678" s="12" t="str">
        <f t="shared" si="248"/>
        <v/>
      </c>
      <c r="BC678" s="12" t="str">
        <f t="shared" si="249"/>
        <v/>
      </c>
      <c r="BD678" s="12" t="str">
        <f t="shared" si="250"/>
        <v/>
      </c>
      <c r="BE678" s="12" t="str">
        <f t="shared" si="251"/>
        <v/>
      </c>
      <c r="BF678" s="12" t="str">
        <f>_xlfn.IFNA(VLOOKUP(Y678,对应表!$Z:$AA,2,FALSE)&amp;Z678,"")</f>
        <v/>
      </c>
      <c r="BG678" s="12" t="str">
        <f>_xlfn.IFNA(VLOOKUP(AA678,对应表!$Z:$AA,2,FALSE)&amp;AB678,"")</f>
        <v/>
      </c>
      <c r="BH678" s="12" t="str">
        <f>_xlfn.IFNA(VLOOKUP(AC678,对应表!$Z:$AA,2,FALSE)&amp;AD678,"")</f>
        <v/>
      </c>
      <c r="BI678" s="12" t="str">
        <f>_xlfn.IFNA(VLOOKUP(AE678,对应表!$Z:$AA,2,FALSE)&amp;AF678,"")</f>
        <v/>
      </c>
      <c r="BJ678" s="12" t="str">
        <f>_xlfn.IFNA(VLOOKUP(AG678,对应表!$Z:$AA,2,FALSE)&amp;AH678,"")</f>
        <v/>
      </c>
      <c r="BL678">
        <f t="shared" si="245"/>
        <v>1665</v>
      </c>
      <c r="BM678" t="str">
        <f t="shared" si="246"/>
        <v/>
      </c>
    </row>
    <row r="679" spans="8:65" x14ac:dyDescent="0.15">
      <c r="H679" t="s">
        <v>142</v>
      </c>
      <c r="I679">
        <v>20</v>
      </c>
      <c r="J679">
        <v>0.05</v>
      </c>
      <c r="K679" t="str">
        <f t="shared" si="252"/>
        <v>被动祈祷lv20</v>
      </c>
      <c r="L679" s="6" t="str">
        <f>Q679&amp;":"&amp;M679&amp;":"&amp;VLOOKUP(N679,对应表!B:C,2,FALSE)&amp;":"&amp;IF(buff!O679="",0,O679)</f>
        <v>20540:100:3:9</v>
      </c>
      <c r="M679">
        <v>100</v>
      </c>
      <c r="N679" s="1" t="s">
        <v>122</v>
      </c>
      <c r="O679">
        <v>9</v>
      </c>
      <c r="Q679">
        <v>20540</v>
      </c>
      <c r="R679" s="4" t="s">
        <v>1054</v>
      </c>
      <c r="S679" s="4" t="str">
        <f t="shared" si="244"/>
        <v>被动祈祷lv20</v>
      </c>
      <c r="T679" t="s">
        <v>139</v>
      </c>
      <c r="U679">
        <f>INT(VLOOKUP($I679,角色属性概况!$I:$O,VLOOKUP($H679,对应表!$AD:$AE,2,FALSE),FALSE)*$J679)</f>
        <v>2051</v>
      </c>
      <c r="AI679" s="12" t="str">
        <f t="shared" si="253"/>
        <v/>
      </c>
      <c r="AR679">
        <v>999</v>
      </c>
      <c r="AU679" s="4"/>
      <c r="AV679" s="4"/>
      <c r="AW679" s="4"/>
      <c r="AX679" s="4"/>
      <c r="AZ679" s="12" t="str">
        <f t="shared" si="254"/>
        <v/>
      </c>
      <c r="BA679" s="12" t="str">
        <f t="shared" si="247"/>
        <v/>
      </c>
      <c r="BB679" s="12" t="str">
        <f t="shared" si="248"/>
        <v/>
      </c>
      <c r="BC679" s="12" t="str">
        <f t="shared" si="249"/>
        <v/>
      </c>
      <c r="BD679" s="12" t="str">
        <f t="shared" si="250"/>
        <v/>
      </c>
      <c r="BE679" s="12" t="str">
        <f t="shared" si="251"/>
        <v/>
      </c>
      <c r="BF679" s="12" t="str">
        <f>_xlfn.IFNA(VLOOKUP(Y679,对应表!$Z:$AA,2,FALSE)&amp;Z679,"")</f>
        <v/>
      </c>
      <c r="BG679" s="12" t="str">
        <f>_xlfn.IFNA(VLOOKUP(AA679,对应表!$Z:$AA,2,FALSE)&amp;AB679,"")</f>
        <v/>
      </c>
      <c r="BH679" s="12" t="str">
        <f>_xlfn.IFNA(VLOOKUP(AC679,对应表!$Z:$AA,2,FALSE)&amp;AD679,"")</f>
        <v/>
      </c>
      <c r="BI679" s="12" t="str">
        <f>_xlfn.IFNA(VLOOKUP(AE679,对应表!$Z:$AA,2,FALSE)&amp;AF679,"")</f>
        <v/>
      </c>
      <c r="BJ679" s="12" t="str">
        <f>_xlfn.IFNA(VLOOKUP(AG679,对应表!$Z:$AA,2,FALSE)&amp;AH679,"")</f>
        <v/>
      </c>
      <c r="BL679">
        <f t="shared" si="245"/>
        <v>2051</v>
      </c>
      <c r="BM679" t="str">
        <f t="shared" si="246"/>
        <v/>
      </c>
    </row>
    <row r="680" spans="8:65" x14ac:dyDescent="0.15">
      <c r="K680" t="str">
        <f t="shared" si="252"/>
        <v>被动免伤lv1</v>
      </c>
      <c r="L680" s="6" t="str">
        <f>Q680&amp;":"&amp;M680&amp;":"&amp;VLOOKUP(N680,对应表!B:C,2,FALSE)&amp;":"&amp;IF(buff!O680="",0,O680)</f>
        <v>20541:100:1:0</v>
      </c>
      <c r="M680">
        <v>100</v>
      </c>
      <c r="N680" s="1" t="s">
        <v>306</v>
      </c>
      <c r="O680">
        <v>0</v>
      </c>
      <c r="Q680">
        <v>20541</v>
      </c>
      <c r="R680" s="4" t="s">
        <v>1513</v>
      </c>
      <c r="S680" s="4" t="str">
        <f t="shared" si="244"/>
        <v>被动免伤lv1</v>
      </c>
      <c r="T680" t="s">
        <v>307</v>
      </c>
      <c r="Y680" t="s">
        <v>467</v>
      </c>
      <c r="Z680">
        <v>5</v>
      </c>
      <c r="AI680" s="12" t="str">
        <f t="shared" si="253"/>
        <v>TUF:5</v>
      </c>
      <c r="AR680">
        <v>999</v>
      </c>
      <c r="AU680" s="4"/>
      <c r="AV680" s="4"/>
      <c r="AW680" s="4"/>
      <c r="AX680" s="4"/>
      <c r="AZ680" s="12" t="str">
        <f t="shared" si="254"/>
        <v/>
      </c>
      <c r="BA680" s="12" t="str">
        <f t="shared" si="247"/>
        <v/>
      </c>
      <c r="BB680" s="12" t="str">
        <f t="shared" si="248"/>
        <v/>
      </c>
      <c r="BC680" s="12" t="str">
        <f t="shared" si="249"/>
        <v/>
      </c>
      <c r="BD680" s="12" t="str">
        <f t="shared" si="250"/>
        <v/>
      </c>
      <c r="BE680" s="12" t="str">
        <f t="shared" si="251"/>
        <v/>
      </c>
      <c r="BF680" s="12" t="str">
        <f>_xlfn.IFNA(VLOOKUP(Y680,对应表!$Z:$AA,2,FALSE)&amp;Z680,"")</f>
        <v>TUF:5</v>
      </c>
      <c r="BG680" s="12" t="str">
        <f>_xlfn.IFNA(VLOOKUP(AA680,对应表!$Z:$AA,2,FALSE)&amp;AB680,"")</f>
        <v/>
      </c>
      <c r="BH680" s="12" t="str">
        <f>_xlfn.IFNA(VLOOKUP(AC680,对应表!$Z:$AA,2,FALSE)&amp;AD680,"")</f>
        <v/>
      </c>
      <c r="BI680" s="12" t="str">
        <f>_xlfn.IFNA(VLOOKUP(AE680,对应表!$Z:$AA,2,FALSE)&amp;AF680,"")</f>
        <v/>
      </c>
      <c r="BJ680" s="12" t="str">
        <f>_xlfn.IFNA(VLOOKUP(AG680,对应表!$Z:$AA,2,FALSE)&amp;AH680,"")</f>
        <v/>
      </c>
      <c r="BL680">
        <f t="shared" si="245"/>
        <v>5</v>
      </c>
      <c r="BM680" t="str">
        <f t="shared" si="246"/>
        <v/>
      </c>
    </row>
    <row r="681" spans="8:65" x14ac:dyDescent="0.15">
      <c r="K681" t="str">
        <f t="shared" si="252"/>
        <v>被动免伤lv2</v>
      </c>
      <c r="L681" s="6" t="str">
        <f>Q681&amp;":"&amp;M681&amp;":"&amp;VLOOKUP(N681,对应表!B:C,2,FALSE)&amp;":"&amp;IF(buff!O681="",0,O681)</f>
        <v>20542:100:1:0</v>
      </c>
      <c r="M681">
        <v>100</v>
      </c>
      <c r="N681" s="1" t="s">
        <v>306</v>
      </c>
      <c r="O681">
        <v>0</v>
      </c>
      <c r="Q681">
        <v>20542</v>
      </c>
      <c r="R681" s="4" t="s">
        <v>1514</v>
      </c>
      <c r="S681" s="4" t="str">
        <f t="shared" si="244"/>
        <v>被动免伤lv2</v>
      </c>
      <c r="T681" t="s">
        <v>307</v>
      </c>
      <c r="Y681" t="s">
        <v>467</v>
      </c>
      <c r="Z681">
        <v>6</v>
      </c>
      <c r="AI681" s="12" t="str">
        <f t="shared" si="253"/>
        <v>TUF:6</v>
      </c>
      <c r="AR681">
        <v>999</v>
      </c>
      <c r="AU681" s="4"/>
      <c r="AV681" s="4"/>
      <c r="AW681" s="4"/>
      <c r="AX681" s="4"/>
      <c r="AZ681" s="12" t="str">
        <f t="shared" si="254"/>
        <v/>
      </c>
      <c r="BA681" s="12" t="str">
        <f t="shared" si="247"/>
        <v/>
      </c>
      <c r="BB681" s="12" t="str">
        <f t="shared" si="248"/>
        <v/>
      </c>
      <c r="BC681" s="12" t="str">
        <f t="shared" si="249"/>
        <v/>
      </c>
      <c r="BD681" s="12" t="str">
        <f t="shared" si="250"/>
        <v/>
      </c>
      <c r="BE681" s="12" t="str">
        <f t="shared" si="251"/>
        <v/>
      </c>
      <c r="BF681" s="12" t="str">
        <f>_xlfn.IFNA(VLOOKUP(Y681,对应表!$Z:$AA,2,FALSE)&amp;Z681,"")</f>
        <v>TUF:6</v>
      </c>
      <c r="BG681" s="12" t="str">
        <f>_xlfn.IFNA(VLOOKUP(AA681,对应表!$Z:$AA,2,FALSE)&amp;AB681,"")</f>
        <v/>
      </c>
      <c r="BH681" s="12" t="str">
        <f>_xlfn.IFNA(VLOOKUP(AC681,对应表!$Z:$AA,2,FALSE)&amp;AD681,"")</f>
        <v/>
      </c>
      <c r="BI681" s="12" t="str">
        <f>_xlfn.IFNA(VLOOKUP(AE681,对应表!$Z:$AA,2,FALSE)&amp;AF681,"")</f>
        <v/>
      </c>
      <c r="BJ681" s="12" t="str">
        <f>_xlfn.IFNA(VLOOKUP(AG681,对应表!$Z:$AA,2,FALSE)&amp;AH681,"")</f>
        <v/>
      </c>
      <c r="BL681">
        <f t="shared" si="245"/>
        <v>6</v>
      </c>
      <c r="BM681" t="str">
        <f t="shared" si="246"/>
        <v/>
      </c>
    </row>
    <row r="682" spans="8:65" x14ac:dyDescent="0.15">
      <c r="K682" t="str">
        <f t="shared" si="252"/>
        <v>被动免伤lv3</v>
      </c>
      <c r="L682" s="6" t="str">
        <f>Q682&amp;":"&amp;M682&amp;":"&amp;VLOOKUP(N682,对应表!B:C,2,FALSE)&amp;":"&amp;IF(buff!O682="",0,O682)</f>
        <v>20543:100:1:0</v>
      </c>
      <c r="M682">
        <v>100</v>
      </c>
      <c r="N682" s="1" t="s">
        <v>306</v>
      </c>
      <c r="O682">
        <v>0</v>
      </c>
      <c r="Q682">
        <v>20543</v>
      </c>
      <c r="R682" s="4" t="s">
        <v>1515</v>
      </c>
      <c r="S682" s="4" t="str">
        <f t="shared" si="244"/>
        <v>被动免伤lv3</v>
      </c>
      <c r="T682" t="s">
        <v>307</v>
      </c>
      <c r="Y682" t="s">
        <v>467</v>
      </c>
      <c r="Z682">
        <v>7</v>
      </c>
      <c r="AI682" s="12" t="str">
        <f t="shared" si="253"/>
        <v>TUF:7</v>
      </c>
      <c r="AR682">
        <v>999</v>
      </c>
      <c r="AU682" s="4"/>
      <c r="AV682" s="4"/>
      <c r="AW682" s="4"/>
      <c r="AX682" s="4"/>
      <c r="AZ682" s="12" t="str">
        <f t="shared" si="254"/>
        <v/>
      </c>
      <c r="BA682" s="12" t="str">
        <f t="shared" si="247"/>
        <v/>
      </c>
      <c r="BB682" s="12" t="str">
        <f t="shared" si="248"/>
        <v/>
      </c>
      <c r="BC682" s="12" t="str">
        <f t="shared" si="249"/>
        <v/>
      </c>
      <c r="BD682" s="12" t="str">
        <f t="shared" si="250"/>
        <v/>
      </c>
      <c r="BE682" s="12" t="str">
        <f t="shared" si="251"/>
        <v/>
      </c>
      <c r="BF682" s="12" t="str">
        <f>_xlfn.IFNA(VLOOKUP(Y682,对应表!$Z:$AA,2,FALSE)&amp;Z682,"")</f>
        <v>TUF:7</v>
      </c>
      <c r="BG682" s="12" t="str">
        <f>_xlfn.IFNA(VLOOKUP(AA682,对应表!$Z:$AA,2,FALSE)&amp;AB682,"")</f>
        <v/>
      </c>
      <c r="BH682" s="12" t="str">
        <f>_xlfn.IFNA(VLOOKUP(AC682,对应表!$Z:$AA,2,FALSE)&amp;AD682,"")</f>
        <v/>
      </c>
      <c r="BI682" s="12" t="str">
        <f>_xlfn.IFNA(VLOOKUP(AE682,对应表!$Z:$AA,2,FALSE)&amp;AF682,"")</f>
        <v/>
      </c>
      <c r="BJ682" s="12" t="str">
        <f>_xlfn.IFNA(VLOOKUP(AG682,对应表!$Z:$AA,2,FALSE)&amp;AH682,"")</f>
        <v/>
      </c>
      <c r="BL682">
        <f t="shared" si="245"/>
        <v>7</v>
      </c>
      <c r="BM682" t="str">
        <f t="shared" si="246"/>
        <v/>
      </c>
    </row>
    <row r="683" spans="8:65" x14ac:dyDescent="0.15">
      <c r="K683" t="str">
        <f t="shared" si="252"/>
        <v>被动免伤lv4</v>
      </c>
      <c r="L683" s="6" t="str">
        <f>Q683&amp;":"&amp;M683&amp;":"&amp;VLOOKUP(N683,对应表!B:C,2,FALSE)&amp;":"&amp;IF(buff!O683="",0,O683)</f>
        <v>20544:100:1:0</v>
      </c>
      <c r="M683">
        <v>100</v>
      </c>
      <c r="N683" s="1" t="s">
        <v>306</v>
      </c>
      <c r="O683">
        <v>0</v>
      </c>
      <c r="Q683">
        <v>20544</v>
      </c>
      <c r="R683" s="4" t="s">
        <v>1516</v>
      </c>
      <c r="S683" s="4" t="str">
        <f t="shared" si="244"/>
        <v>被动免伤lv4</v>
      </c>
      <c r="T683" t="s">
        <v>307</v>
      </c>
      <c r="Y683" t="s">
        <v>467</v>
      </c>
      <c r="Z683">
        <v>8</v>
      </c>
      <c r="AI683" s="12" t="str">
        <f t="shared" si="253"/>
        <v>TUF:8</v>
      </c>
      <c r="AR683">
        <v>999</v>
      </c>
      <c r="AU683" s="4"/>
      <c r="AV683" s="4"/>
      <c r="AW683" s="4"/>
      <c r="AX683" s="4"/>
      <c r="AZ683" s="12" t="str">
        <f t="shared" si="254"/>
        <v/>
      </c>
      <c r="BA683" s="12" t="str">
        <f t="shared" si="247"/>
        <v/>
      </c>
      <c r="BB683" s="12" t="str">
        <f t="shared" si="248"/>
        <v/>
      </c>
      <c r="BC683" s="12" t="str">
        <f t="shared" si="249"/>
        <v/>
      </c>
      <c r="BD683" s="12" t="str">
        <f t="shared" si="250"/>
        <v/>
      </c>
      <c r="BE683" s="12" t="str">
        <f t="shared" si="251"/>
        <v/>
      </c>
      <c r="BF683" s="12" t="str">
        <f>_xlfn.IFNA(VLOOKUP(Y683,对应表!$Z:$AA,2,FALSE)&amp;Z683,"")</f>
        <v>TUF:8</v>
      </c>
      <c r="BG683" s="12" t="str">
        <f>_xlfn.IFNA(VLOOKUP(AA683,对应表!$Z:$AA,2,FALSE)&amp;AB683,"")</f>
        <v/>
      </c>
      <c r="BH683" s="12" t="str">
        <f>_xlfn.IFNA(VLOOKUP(AC683,对应表!$Z:$AA,2,FALSE)&amp;AD683,"")</f>
        <v/>
      </c>
      <c r="BI683" s="12" t="str">
        <f>_xlfn.IFNA(VLOOKUP(AE683,对应表!$Z:$AA,2,FALSE)&amp;AF683,"")</f>
        <v/>
      </c>
      <c r="BJ683" s="12" t="str">
        <f>_xlfn.IFNA(VLOOKUP(AG683,对应表!$Z:$AA,2,FALSE)&amp;AH683,"")</f>
        <v/>
      </c>
      <c r="BL683">
        <f t="shared" si="245"/>
        <v>8</v>
      </c>
      <c r="BM683" t="str">
        <f t="shared" si="246"/>
        <v/>
      </c>
    </row>
    <row r="684" spans="8:65" x14ac:dyDescent="0.15">
      <c r="K684" t="str">
        <f t="shared" si="252"/>
        <v>被动免伤lv5</v>
      </c>
      <c r="L684" s="6" t="str">
        <f>Q684&amp;":"&amp;M684&amp;":"&amp;VLOOKUP(N684,对应表!B:C,2,FALSE)&amp;":"&amp;IF(buff!O684="",0,O684)</f>
        <v>20545:100:1:0</v>
      </c>
      <c r="M684">
        <v>100</v>
      </c>
      <c r="N684" s="1" t="s">
        <v>306</v>
      </c>
      <c r="O684">
        <v>0</v>
      </c>
      <c r="Q684">
        <v>20545</v>
      </c>
      <c r="R684" s="4" t="s">
        <v>1517</v>
      </c>
      <c r="S684" s="4" t="str">
        <f t="shared" si="244"/>
        <v>被动免伤lv5</v>
      </c>
      <c r="T684" t="s">
        <v>307</v>
      </c>
      <c r="Y684" t="s">
        <v>467</v>
      </c>
      <c r="Z684">
        <v>9</v>
      </c>
      <c r="AI684" s="12" t="str">
        <f t="shared" si="253"/>
        <v>TUF:9</v>
      </c>
      <c r="AR684">
        <v>999</v>
      </c>
      <c r="AU684" s="4"/>
      <c r="AV684" s="4"/>
      <c r="AW684" s="4"/>
      <c r="AX684" s="4"/>
      <c r="AZ684" s="12" t="str">
        <f t="shared" si="254"/>
        <v/>
      </c>
      <c r="BA684" s="12" t="str">
        <f t="shared" si="247"/>
        <v/>
      </c>
      <c r="BB684" s="12" t="str">
        <f t="shared" si="248"/>
        <v/>
      </c>
      <c r="BC684" s="12" t="str">
        <f t="shared" si="249"/>
        <v/>
      </c>
      <c r="BD684" s="12" t="str">
        <f t="shared" si="250"/>
        <v/>
      </c>
      <c r="BE684" s="12" t="str">
        <f t="shared" si="251"/>
        <v/>
      </c>
      <c r="BF684" s="12" t="str">
        <f>_xlfn.IFNA(VLOOKUP(Y684,对应表!$Z:$AA,2,FALSE)&amp;Z684,"")</f>
        <v>TUF:9</v>
      </c>
      <c r="BG684" s="12" t="str">
        <f>_xlfn.IFNA(VLOOKUP(AA684,对应表!$Z:$AA,2,FALSE)&amp;AB684,"")</f>
        <v/>
      </c>
      <c r="BH684" s="12" t="str">
        <f>_xlfn.IFNA(VLOOKUP(AC684,对应表!$Z:$AA,2,FALSE)&amp;AD684,"")</f>
        <v/>
      </c>
      <c r="BI684" s="12" t="str">
        <f>_xlfn.IFNA(VLOOKUP(AE684,对应表!$Z:$AA,2,FALSE)&amp;AF684,"")</f>
        <v/>
      </c>
      <c r="BJ684" s="12" t="str">
        <f>_xlfn.IFNA(VLOOKUP(AG684,对应表!$Z:$AA,2,FALSE)&amp;AH684,"")</f>
        <v/>
      </c>
      <c r="BL684">
        <f t="shared" si="245"/>
        <v>9</v>
      </c>
      <c r="BM684" t="str">
        <f t="shared" si="246"/>
        <v/>
      </c>
    </row>
    <row r="685" spans="8:65" x14ac:dyDescent="0.15">
      <c r="K685" t="str">
        <f t="shared" si="252"/>
        <v>被动免伤lv6</v>
      </c>
      <c r="L685" s="6" t="str">
        <f>Q685&amp;":"&amp;M685&amp;":"&amp;VLOOKUP(N685,对应表!B:C,2,FALSE)&amp;":"&amp;IF(buff!O685="",0,O685)</f>
        <v>20546:100:1:0</v>
      </c>
      <c r="M685">
        <v>100</v>
      </c>
      <c r="N685" s="1" t="s">
        <v>306</v>
      </c>
      <c r="O685">
        <v>0</v>
      </c>
      <c r="Q685">
        <v>20546</v>
      </c>
      <c r="R685" s="4" t="s">
        <v>1518</v>
      </c>
      <c r="S685" s="4" t="str">
        <f t="shared" si="244"/>
        <v>被动免伤lv6</v>
      </c>
      <c r="T685" t="s">
        <v>307</v>
      </c>
      <c r="Y685" t="s">
        <v>467</v>
      </c>
      <c r="Z685">
        <v>10</v>
      </c>
      <c r="AI685" s="12" t="str">
        <f t="shared" si="253"/>
        <v>TUF:10</v>
      </c>
      <c r="AR685">
        <v>999</v>
      </c>
      <c r="AU685" s="4"/>
      <c r="AV685" s="4"/>
      <c r="AW685" s="4"/>
      <c r="AX685" s="4"/>
      <c r="AZ685" s="12" t="str">
        <f t="shared" si="254"/>
        <v/>
      </c>
      <c r="BA685" s="12" t="str">
        <f t="shared" si="247"/>
        <v/>
      </c>
      <c r="BB685" s="12" t="str">
        <f t="shared" si="248"/>
        <v/>
      </c>
      <c r="BC685" s="12" t="str">
        <f t="shared" si="249"/>
        <v/>
      </c>
      <c r="BD685" s="12" t="str">
        <f t="shared" si="250"/>
        <v/>
      </c>
      <c r="BE685" s="12" t="str">
        <f t="shared" si="251"/>
        <v/>
      </c>
      <c r="BF685" s="12" t="str">
        <f>_xlfn.IFNA(VLOOKUP(Y685,对应表!$Z:$AA,2,FALSE)&amp;Z685,"")</f>
        <v>TUF:10</v>
      </c>
      <c r="BG685" s="12" t="str">
        <f>_xlfn.IFNA(VLOOKUP(AA685,对应表!$Z:$AA,2,FALSE)&amp;AB685,"")</f>
        <v/>
      </c>
      <c r="BH685" s="12" t="str">
        <f>_xlfn.IFNA(VLOOKUP(AC685,对应表!$Z:$AA,2,FALSE)&amp;AD685,"")</f>
        <v/>
      </c>
      <c r="BI685" s="12" t="str">
        <f>_xlfn.IFNA(VLOOKUP(AE685,对应表!$Z:$AA,2,FALSE)&amp;AF685,"")</f>
        <v/>
      </c>
      <c r="BJ685" s="12" t="str">
        <f>_xlfn.IFNA(VLOOKUP(AG685,对应表!$Z:$AA,2,FALSE)&amp;AH685,"")</f>
        <v/>
      </c>
      <c r="BL685">
        <f t="shared" si="245"/>
        <v>10</v>
      </c>
      <c r="BM685" t="str">
        <f t="shared" si="246"/>
        <v/>
      </c>
    </row>
    <row r="686" spans="8:65" x14ac:dyDescent="0.15">
      <c r="K686" t="str">
        <f t="shared" si="252"/>
        <v>被动免伤lv7</v>
      </c>
      <c r="L686" s="6" t="str">
        <f>Q686&amp;":"&amp;M686&amp;":"&amp;VLOOKUP(N686,对应表!B:C,2,FALSE)&amp;":"&amp;IF(buff!O686="",0,O686)</f>
        <v>20547:100:1:0</v>
      </c>
      <c r="M686">
        <v>100</v>
      </c>
      <c r="N686" s="1" t="s">
        <v>306</v>
      </c>
      <c r="O686">
        <v>0</v>
      </c>
      <c r="Q686">
        <v>20547</v>
      </c>
      <c r="R686" s="4" t="s">
        <v>1519</v>
      </c>
      <c r="S686" s="4" t="str">
        <f t="shared" si="244"/>
        <v>被动免伤lv7</v>
      </c>
      <c r="T686" t="s">
        <v>307</v>
      </c>
      <c r="Y686" t="s">
        <v>467</v>
      </c>
      <c r="Z686">
        <v>11</v>
      </c>
      <c r="AI686" s="12" t="str">
        <f t="shared" si="253"/>
        <v>TUF:11</v>
      </c>
      <c r="AR686">
        <v>999</v>
      </c>
      <c r="AU686" s="4"/>
      <c r="AV686" s="4"/>
      <c r="AW686" s="4"/>
      <c r="AX686" s="4"/>
      <c r="AZ686" s="12" t="str">
        <f t="shared" si="254"/>
        <v/>
      </c>
      <c r="BA686" s="12" t="str">
        <f t="shared" si="247"/>
        <v/>
      </c>
      <c r="BB686" s="12" t="str">
        <f t="shared" si="248"/>
        <v/>
      </c>
      <c r="BC686" s="12" t="str">
        <f t="shared" si="249"/>
        <v/>
      </c>
      <c r="BD686" s="12" t="str">
        <f t="shared" si="250"/>
        <v/>
      </c>
      <c r="BE686" s="12" t="str">
        <f t="shared" si="251"/>
        <v/>
      </c>
      <c r="BF686" s="12" t="str">
        <f>_xlfn.IFNA(VLOOKUP(Y686,对应表!$Z:$AA,2,FALSE)&amp;Z686,"")</f>
        <v>TUF:11</v>
      </c>
      <c r="BG686" s="12" t="str">
        <f>_xlfn.IFNA(VLOOKUP(AA686,对应表!$Z:$AA,2,FALSE)&amp;AB686,"")</f>
        <v/>
      </c>
      <c r="BH686" s="12" t="str">
        <f>_xlfn.IFNA(VLOOKUP(AC686,对应表!$Z:$AA,2,FALSE)&amp;AD686,"")</f>
        <v/>
      </c>
      <c r="BI686" s="12" t="str">
        <f>_xlfn.IFNA(VLOOKUP(AE686,对应表!$Z:$AA,2,FALSE)&amp;AF686,"")</f>
        <v/>
      </c>
      <c r="BJ686" s="12" t="str">
        <f>_xlfn.IFNA(VLOOKUP(AG686,对应表!$Z:$AA,2,FALSE)&amp;AH686,"")</f>
        <v/>
      </c>
      <c r="BL686">
        <f t="shared" si="245"/>
        <v>11</v>
      </c>
      <c r="BM686" t="str">
        <f t="shared" si="246"/>
        <v/>
      </c>
    </row>
    <row r="687" spans="8:65" x14ac:dyDescent="0.15">
      <c r="K687" t="str">
        <f t="shared" si="252"/>
        <v>被动免伤lv8</v>
      </c>
      <c r="L687" s="6" t="str">
        <f>Q687&amp;":"&amp;M687&amp;":"&amp;VLOOKUP(N687,对应表!B:C,2,FALSE)&amp;":"&amp;IF(buff!O687="",0,O687)</f>
        <v>20548:100:1:0</v>
      </c>
      <c r="M687">
        <v>100</v>
      </c>
      <c r="N687" s="1" t="s">
        <v>306</v>
      </c>
      <c r="O687">
        <v>0</v>
      </c>
      <c r="Q687">
        <v>20548</v>
      </c>
      <c r="R687" s="4" t="s">
        <v>1520</v>
      </c>
      <c r="S687" s="4" t="str">
        <f t="shared" si="244"/>
        <v>被动免伤lv8</v>
      </c>
      <c r="T687" t="s">
        <v>307</v>
      </c>
      <c r="Y687" t="s">
        <v>467</v>
      </c>
      <c r="Z687">
        <v>12</v>
      </c>
      <c r="AI687" s="12" t="str">
        <f t="shared" si="253"/>
        <v>TUF:12</v>
      </c>
      <c r="AR687">
        <v>999</v>
      </c>
      <c r="AU687" s="4"/>
      <c r="AV687" s="4"/>
      <c r="AW687" s="4"/>
      <c r="AX687" s="4"/>
      <c r="AZ687" s="12" t="str">
        <f t="shared" si="254"/>
        <v/>
      </c>
      <c r="BA687" s="12" t="str">
        <f t="shared" si="247"/>
        <v/>
      </c>
      <c r="BB687" s="12" t="str">
        <f t="shared" si="248"/>
        <v/>
      </c>
      <c r="BC687" s="12" t="str">
        <f t="shared" si="249"/>
        <v/>
      </c>
      <c r="BD687" s="12" t="str">
        <f t="shared" si="250"/>
        <v/>
      </c>
      <c r="BE687" s="12" t="str">
        <f t="shared" si="251"/>
        <v/>
      </c>
      <c r="BF687" s="12" t="str">
        <f>_xlfn.IFNA(VLOOKUP(Y687,对应表!$Z:$AA,2,FALSE)&amp;Z687,"")</f>
        <v>TUF:12</v>
      </c>
      <c r="BG687" s="12" t="str">
        <f>_xlfn.IFNA(VLOOKUP(AA687,对应表!$Z:$AA,2,FALSE)&amp;AB687,"")</f>
        <v/>
      </c>
      <c r="BH687" s="12" t="str">
        <f>_xlfn.IFNA(VLOOKUP(AC687,对应表!$Z:$AA,2,FALSE)&amp;AD687,"")</f>
        <v/>
      </c>
      <c r="BI687" s="12" t="str">
        <f>_xlfn.IFNA(VLOOKUP(AE687,对应表!$Z:$AA,2,FALSE)&amp;AF687,"")</f>
        <v/>
      </c>
      <c r="BJ687" s="12" t="str">
        <f>_xlfn.IFNA(VLOOKUP(AG687,对应表!$Z:$AA,2,FALSE)&amp;AH687,"")</f>
        <v/>
      </c>
      <c r="BL687">
        <f t="shared" si="245"/>
        <v>12</v>
      </c>
      <c r="BM687" t="str">
        <f t="shared" si="246"/>
        <v/>
      </c>
    </row>
    <row r="688" spans="8:65" x14ac:dyDescent="0.15">
      <c r="K688" t="str">
        <f t="shared" si="252"/>
        <v>被动免伤lv9</v>
      </c>
      <c r="L688" s="6" t="str">
        <f>Q688&amp;":"&amp;M688&amp;":"&amp;VLOOKUP(N688,对应表!B:C,2,FALSE)&amp;":"&amp;IF(buff!O688="",0,O688)</f>
        <v>20549:100:1:0</v>
      </c>
      <c r="M688">
        <v>100</v>
      </c>
      <c r="N688" s="1" t="s">
        <v>306</v>
      </c>
      <c r="O688">
        <v>0</v>
      </c>
      <c r="Q688">
        <v>20549</v>
      </c>
      <c r="R688" s="4" t="s">
        <v>1521</v>
      </c>
      <c r="S688" s="4" t="str">
        <f t="shared" si="244"/>
        <v>被动免伤lv9</v>
      </c>
      <c r="T688" t="s">
        <v>307</v>
      </c>
      <c r="Y688" t="s">
        <v>467</v>
      </c>
      <c r="Z688">
        <v>13</v>
      </c>
      <c r="AI688" s="12" t="str">
        <f t="shared" si="253"/>
        <v>TUF:13</v>
      </c>
      <c r="AR688">
        <v>999</v>
      </c>
      <c r="AU688" s="4"/>
      <c r="AV688" s="4"/>
      <c r="AW688" s="4"/>
      <c r="AX688" s="4"/>
      <c r="AZ688" s="12" t="str">
        <f t="shared" si="254"/>
        <v/>
      </c>
      <c r="BA688" s="12" t="str">
        <f t="shared" si="247"/>
        <v/>
      </c>
      <c r="BB688" s="12" t="str">
        <f t="shared" si="248"/>
        <v/>
      </c>
      <c r="BC688" s="12" t="str">
        <f t="shared" si="249"/>
        <v/>
      </c>
      <c r="BD688" s="12" t="str">
        <f t="shared" si="250"/>
        <v/>
      </c>
      <c r="BE688" s="12" t="str">
        <f t="shared" si="251"/>
        <v/>
      </c>
      <c r="BF688" s="12" t="str">
        <f>_xlfn.IFNA(VLOOKUP(Y688,对应表!$Z:$AA,2,FALSE)&amp;Z688,"")</f>
        <v>TUF:13</v>
      </c>
      <c r="BG688" s="12" t="str">
        <f>_xlfn.IFNA(VLOOKUP(AA688,对应表!$Z:$AA,2,FALSE)&amp;AB688,"")</f>
        <v/>
      </c>
      <c r="BH688" s="12" t="str">
        <f>_xlfn.IFNA(VLOOKUP(AC688,对应表!$Z:$AA,2,FALSE)&amp;AD688,"")</f>
        <v/>
      </c>
      <c r="BI688" s="12" t="str">
        <f>_xlfn.IFNA(VLOOKUP(AE688,对应表!$Z:$AA,2,FALSE)&amp;AF688,"")</f>
        <v/>
      </c>
      <c r="BJ688" s="12" t="str">
        <f>_xlfn.IFNA(VLOOKUP(AG688,对应表!$Z:$AA,2,FALSE)&amp;AH688,"")</f>
        <v/>
      </c>
      <c r="BL688">
        <f t="shared" si="245"/>
        <v>13</v>
      </c>
      <c r="BM688" t="str">
        <f t="shared" si="246"/>
        <v/>
      </c>
    </row>
    <row r="689" spans="8:65" x14ac:dyDescent="0.15">
      <c r="K689" t="str">
        <f t="shared" si="252"/>
        <v>被动免伤lv10</v>
      </c>
      <c r="L689" s="6" t="str">
        <f>Q689&amp;":"&amp;M689&amp;":"&amp;VLOOKUP(N689,对应表!B:C,2,FALSE)&amp;":"&amp;IF(buff!O689="",0,O689)</f>
        <v>20550:100:1:0</v>
      </c>
      <c r="M689">
        <v>100</v>
      </c>
      <c r="N689" s="1" t="s">
        <v>306</v>
      </c>
      <c r="O689">
        <v>0</v>
      </c>
      <c r="Q689">
        <v>20550</v>
      </c>
      <c r="R689" s="4" t="s">
        <v>1522</v>
      </c>
      <c r="S689" s="4" t="str">
        <f t="shared" si="244"/>
        <v>被动免伤lv10</v>
      </c>
      <c r="T689" t="s">
        <v>307</v>
      </c>
      <c r="Y689" t="s">
        <v>467</v>
      </c>
      <c r="Z689">
        <v>14</v>
      </c>
      <c r="AI689" s="12" t="str">
        <f t="shared" si="253"/>
        <v>TUF:14</v>
      </c>
      <c r="AR689">
        <v>999</v>
      </c>
      <c r="AU689" s="4"/>
      <c r="AV689" s="4"/>
      <c r="AW689" s="4"/>
      <c r="AX689" s="4"/>
      <c r="AZ689" s="12" t="str">
        <f t="shared" si="254"/>
        <v/>
      </c>
      <c r="BA689" s="12" t="str">
        <f t="shared" si="247"/>
        <v/>
      </c>
      <c r="BB689" s="12" t="str">
        <f t="shared" si="248"/>
        <v/>
      </c>
      <c r="BC689" s="12" t="str">
        <f t="shared" si="249"/>
        <v/>
      </c>
      <c r="BD689" s="12" t="str">
        <f t="shared" si="250"/>
        <v/>
      </c>
      <c r="BE689" s="12" t="str">
        <f t="shared" si="251"/>
        <v/>
      </c>
      <c r="BF689" s="12" t="str">
        <f>_xlfn.IFNA(VLOOKUP(Y689,对应表!$Z:$AA,2,FALSE)&amp;Z689,"")</f>
        <v>TUF:14</v>
      </c>
      <c r="BG689" s="12" t="str">
        <f>_xlfn.IFNA(VLOOKUP(AA689,对应表!$Z:$AA,2,FALSE)&amp;AB689,"")</f>
        <v/>
      </c>
      <c r="BH689" s="12" t="str">
        <f>_xlfn.IFNA(VLOOKUP(AC689,对应表!$Z:$AA,2,FALSE)&amp;AD689,"")</f>
        <v/>
      </c>
      <c r="BI689" s="12" t="str">
        <f>_xlfn.IFNA(VLOOKUP(AE689,对应表!$Z:$AA,2,FALSE)&amp;AF689,"")</f>
        <v/>
      </c>
      <c r="BJ689" s="12" t="str">
        <f>_xlfn.IFNA(VLOOKUP(AG689,对应表!$Z:$AA,2,FALSE)&amp;AH689,"")</f>
        <v/>
      </c>
      <c r="BL689">
        <f t="shared" si="245"/>
        <v>14</v>
      </c>
      <c r="BM689" t="str">
        <f t="shared" si="246"/>
        <v/>
      </c>
    </row>
    <row r="690" spans="8:65" x14ac:dyDescent="0.15">
      <c r="K690" t="str">
        <f t="shared" si="252"/>
        <v>被动免伤lv11</v>
      </c>
      <c r="L690" s="6" t="str">
        <f>Q690&amp;":"&amp;M690&amp;":"&amp;VLOOKUP(N690,对应表!B:C,2,FALSE)&amp;":"&amp;IF(buff!O690="",0,O690)</f>
        <v>20551:100:1:0</v>
      </c>
      <c r="M690">
        <v>100</v>
      </c>
      <c r="N690" s="1" t="s">
        <v>306</v>
      </c>
      <c r="O690">
        <v>0</v>
      </c>
      <c r="Q690">
        <v>20551</v>
      </c>
      <c r="R690" s="4" t="s">
        <v>1523</v>
      </c>
      <c r="S690" s="4" t="str">
        <f t="shared" si="244"/>
        <v>被动免伤lv11</v>
      </c>
      <c r="T690" t="s">
        <v>307</v>
      </c>
      <c r="Y690" t="s">
        <v>467</v>
      </c>
      <c r="Z690">
        <v>15</v>
      </c>
      <c r="AI690" s="12" t="str">
        <f t="shared" si="253"/>
        <v>TUF:15</v>
      </c>
      <c r="AR690">
        <v>999</v>
      </c>
      <c r="AU690" s="4"/>
      <c r="AV690" s="4"/>
      <c r="AW690" s="4"/>
      <c r="AX690" s="4"/>
      <c r="AZ690" s="12" t="str">
        <f t="shared" si="254"/>
        <v/>
      </c>
      <c r="BA690" s="12" t="str">
        <f t="shared" si="247"/>
        <v/>
      </c>
      <c r="BB690" s="12" t="str">
        <f t="shared" si="248"/>
        <v/>
      </c>
      <c r="BC690" s="12" t="str">
        <f t="shared" si="249"/>
        <v/>
      </c>
      <c r="BD690" s="12" t="str">
        <f t="shared" si="250"/>
        <v/>
      </c>
      <c r="BE690" s="12" t="str">
        <f t="shared" si="251"/>
        <v/>
      </c>
      <c r="BF690" s="12" t="str">
        <f>_xlfn.IFNA(VLOOKUP(Y690,对应表!$Z:$AA,2,FALSE)&amp;Z690,"")</f>
        <v>TUF:15</v>
      </c>
      <c r="BG690" s="12" t="str">
        <f>_xlfn.IFNA(VLOOKUP(AA690,对应表!$Z:$AA,2,FALSE)&amp;AB690,"")</f>
        <v/>
      </c>
      <c r="BH690" s="12" t="str">
        <f>_xlfn.IFNA(VLOOKUP(AC690,对应表!$Z:$AA,2,FALSE)&amp;AD690,"")</f>
        <v/>
      </c>
      <c r="BI690" s="12" t="str">
        <f>_xlfn.IFNA(VLOOKUP(AE690,对应表!$Z:$AA,2,FALSE)&amp;AF690,"")</f>
        <v/>
      </c>
      <c r="BJ690" s="12" t="str">
        <f>_xlfn.IFNA(VLOOKUP(AG690,对应表!$Z:$AA,2,FALSE)&amp;AH690,"")</f>
        <v/>
      </c>
      <c r="BL690">
        <f t="shared" si="245"/>
        <v>15</v>
      </c>
      <c r="BM690" t="str">
        <f t="shared" si="246"/>
        <v/>
      </c>
    </row>
    <row r="691" spans="8:65" x14ac:dyDescent="0.15">
      <c r="K691" t="str">
        <f t="shared" si="252"/>
        <v>被动免伤lv12</v>
      </c>
      <c r="L691" s="6" t="str">
        <f>Q691&amp;":"&amp;M691&amp;":"&amp;VLOOKUP(N691,对应表!B:C,2,FALSE)&amp;":"&amp;IF(buff!O691="",0,O691)</f>
        <v>20552:100:1:0</v>
      </c>
      <c r="M691">
        <v>100</v>
      </c>
      <c r="N691" s="1" t="s">
        <v>306</v>
      </c>
      <c r="O691">
        <v>0</v>
      </c>
      <c r="Q691">
        <v>20552</v>
      </c>
      <c r="R691" s="4" t="s">
        <v>1524</v>
      </c>
      <c r="S691" s="4" t="str">
        <f t="shared" si="244"/>
        <v>被动免伤lv12</v>
      </c>
      <c r="T691" t="s">
        <v>307</v>
      </c>
      <c r="Y691" t="s">
        <v>467</v>
      </c>
      <c r="Z691">
        <v>16</v>
      </c>
      <c r="AI691" s="12" t="str">
        <f t="shared" si="253"/>
        <v>TUF:16</v>
      </c>
      <c r="AR691">
        <v>999</v>
      </c>
      <c r="AU691" s="4"/>
      <c r="AV691" s="4"/>
      <c r="AW691" s="4"/>
      <c r="AX691" s="4"/>
      <c r="AZ691" s="12" t="str">
        <f t="shared" si="254"/>
        <v/>
      </c>
      <c r="BA691" s="12" t="str">
        <f t="shared" si="247"/>
        <v/>
      </c>
      <c r="BB691" s="12" t="str">
        <f t="shared" si="248"/>
        <v/>
      </c>
      <c r="BC691" s="12" t="str">
        <f t="shared" si="249"/>
        <v/>
      </c>
      <c r="BD691" s="12" t="str">
        <f t="shared" si="250"/>
        <v/>
      </c>
      <c r="BE691" s="12" t="str">
        <f t="shared" si="251"/>
        <v/>
      </c>
      <c r="BF691" s="12" t="str">
        <f>_xlfn.IFNA(VLOOKUP(Y691,对应表!$Z:$AA,2,FALSE)&amp;Z691,"")</f>
        <v>TUF:16</v>
      </c>
      <c r="BG691" s="12" t="str">
        <f>_xlfn.IFNA(VLOOKUP(AA691,对应表!$Z:$AA,2,FALSE)&amp;AB691,"")</f>
        <v/>
      </c>
      <c r="BH691" s="12" t="str">
        <f>_xlfn.IFNA(VLOOKUP(AC691,对应表!$Z:$AA,2,FALSE)&amp;AD691,"")</f>
        <v/>
      </c>
      <c r="BI691" s="12" t="str">
        <f>_xlfn.IFNA(VLOOKUP(AE691,对应表!$Z:$AA,2,FALSE)&amp;AF691,"")</f>
        <v/>
      </c>
      <c r="BJ691" s="12" t="str">
        <f>_xlfn.IFNA(VLOOKUP(AG691,对应表!$Z:$AA,2,FALSE)&amp;AH691,"")</f>
        <v/>
      </c>
      <c r="BL691">
        <f t="shared" si="245"/>
        <v>16</v>
      </c>
      <c r="BM691" t="str">
        <f t="shared" si="246"/>
        <v/>
      </c>
    </row>
    <row r="692" spans="8:65" x14ac:dyDescent="0.15">
      <c r="K692" t="str">
        <f t="shared" si="252"/>
        <v>被动免伤lv13</v>
      </c>
      <c r="L692" s="6" t="str">
        <f>Q692&amp;":"&amp;M692&amp;":"&amp;VLOOKUP(N692,对应表!B:C,2,FALSE)&amp;":"&amp;IF(buff!O692="",0,O692)</f>
        <v>20553:100:1:0</v>
      </c>
      <c r="M692">
        <v>100</v>
      </c>
      <c r="N692" s="1" t="s">
        <v>306</v>
      </c>
      <c r="O692">
        <v>0</v>
      </c>
      <c r="Q692">
        <v>20553</v>
      </c>
      <c r="R692" s="4" t="s">
        <v>1525</v>
      </c>
      <c r="S692" s="4" t="str">
        <f t="shared" si="244"/>
        <v>被动免伤lv13</v>
      </c>
      <c r="T692" t="s">
        <v>307</v>
      </c>
      <c r="Y692" t="s">
        <v>467</v>
      </c>
      <c r="Z692">
        <v>17</v>
      </c>
      <c r="AI692" s="12" t="str">
        <f t="shared" si="253"/>
        <v>TUF:17</v>
      </c>
      <c r="AR692">
        <v>999</v>
      </c>
      <c r="AU692" s="4"/>
      <c r="AV692" s="4"/>
      <c r="AW692" s="4"/>
      <c r="AX692" s="4"/>
      <c r="AZ692" s="12" t="str">
        <f t="shared" si="254"/>
        <v/>
      </c>
      <c r="BA692" s="12" t="str">
        <f t="shared" si="247"/>
        <v/>
      </c>
      <c r="BB692" s="12" t="str">
        <f t="shared" si="248"/>
        <v/>
      </c>
      <c r="BC692" s="12" t="str">
        <f t="shared" si="249"/>
        <v/>
      </c>
      <c r="BD692" s="12" t="str">
        <f t="shared" si="250"/>
        <v/>
      </c>
      <c r="BE692" s="12" t="str">
        <f t="shared" si="251"/>
        <v/>
      </c>
      <c r="BF692" s="12" t="str">
        <f>_xlfn.IFNA(VLOOKUP(Y692,对应表!$Z:$AA,2,FALSE)&amp;Z692,"")</f>
        <v>TUF:17</v>
      </c>
      <c r="BG692" s="12" t="str">
        <f>_xlfn.IFNA(VLOOKUP(AA692,对应表!$Z:$AA,2,FALSE)&amp;AB692,"")</f>
        <v/>
      </c>
      <c r="BH692" s="12" t="str">
        <f>_xlfn.IFNA(VLOOKUP(AC692,对应表!$Z:$AA,2,FALSE)&amp;AD692,"")</f>
        <v/>
      </c>
      <c r="BI692" s="12" t="str">
        <f>_xlfn.IFNA(VLOOKUP(AE692,对应表!$Z:$AA,2,FALSE)&amp;AF692,"")</f>
        <v/>
      </c>
      <c r="BJ692" s="12" t="str">
        <f>_xlfn.IFNA(VLOOKUP(AG692,对应表!$Z:$AA,2,FALSE)&amp;AH692,"")</f>
        <v/>
      </c>
      <c r="BL692">
        <f t="shared" si="245"/>
        <v>17</v>
      </c>
      <c r="BM692" t="str">
        <f t="shared" si="246"/>
        <v/>
      </c>
    </row>
    <row r="693" spans="8:65" x14ac:dyDescent="0.15">
      <c r="K693" t="str">
        <f t="shared" si="252"/>
        <v>被动免伤lv14</v>
      </c>
      <c r="L693" s="6" t="str">
        <f>Q693&amp;":"&amp;M693&amp;":"&amp;VLOOKUP(N693,对应表!B:C,2,FALSE)&amp;":"&amp;IF(buff!O693="",0,O693)</f>
        <v>20554:100:1:0</v>
      </c>
      <c r="M693">
        <v>100</v>
      </c>
      <c r="N693" s="1" t="s">
        <v>306</v>
      </c>
      <c r="O693">
        <v>0</v>
      </c>
      <c r="Q693">
        <v>20554</v>
      </c>
      <c r="R693" s="4" t="s">
        <v>1526</v>
      </c>
      <c r="S693" s="4" t="str">
        <f t="shared" si="244"/>
        <v>被动免伤lv14</v>
      </c>
      <c r="T693" t="s">
        <v>307</v>
      </c>
      <c r="Y693" t="s">
        <v>467</v>
      </c>
      <c r="Z693">
        <v>18</v>
      </c>
      <c r="AI693" s="12" t="str">
        <f t="shared" si="253"/>
        <v>TUF:18</v>
      </c>
      <c r="AR693">
        <v>999</v>
      </c>
      <c r="AU693" s="4"/>
      <c r="AV693" s="4"/>
      <c r="AW693" s="4"/>
      <c r="AX693" s="4"/>
      <c r="AZ693" s="12" t="str">
        <f t="shared" si="254"/>
        <v/>
      </c>
      <c r="BA693" s="12" t="str">
        <f t="shared" si="247"/>
        <v/>
      </c>
      <c r="BB693" s="12" t="str">
        <f t="shared" si="248"/>
        <v/>
      </c>
      <c r="BC693" s="12" t="str">
        <f t="shared" si="249"/>
        <v/>
      </c>
      <c r="BD693" s="12" t="str">
        <f t="shared" si="250"/>
        <v/>
      </c>
      <c r="BE693" s="12" t="str">
        <f t="shared" si="251"/>
        <v/>
      </c>
      <c r="BF693" s="12" t="str">
        <f>_xlfn.IFNA(VLOOKUP(Y693,对应表!$Z:$AA,2,FALSE)&amp;Z693,"")</f>
        <v>TUF:18</v>
      </c>
      <c r="BG693" s="12" t="str">
        <f>_xlfn.IFNA(VLOOKUP(AA693,对应表!$Z:$AA,2,FALSE)&amp;AB693,"")</f>
        <v/>
      </c>
      <c r="BH693" s="12" t="str">
        <f>_xlfn.IFNA(VLOOKUP(AC693,对应表!$Z:$AA,2,FALSE)&amp;AD693,"")</f>
        <v/>
      </c>
      <c r="BI693" s="12" t="str">
        <f>_xlfn.IFNA(VLOOKUP(AE693,对应表!$Z:$AA,2,FALSE)&amp;AF693,"")</f>
        <v/>
      </c>
      <c r="BJ693" s="12" t="str">
        <f>_xlfn.IFNA(VLOOKUP(AG693,对应表!$Z:$AA,2,FALSE)&amp;AH693,"")</f>
        <v/>
      </c>
      <c r="BL693">
        <f t="shared" si="245"/>
        <v>18</v>
      </c>
      <c r="BM693" t="str">
        <f t="shared" si="246"/>
        <v/>
      </c>
    </row>
    <row r="694" spans="8:65" x14ac:dyDescent="0.15">
      <c r="K694" t="str">
        <f t="shared" si="252"/>
        <v>被动免伤lv15</v>
      </c>
      <c r="L694" s="6" t="str">
        <f>Q694&amp;":"&amp;M694&amp;":"&amp;VLOOKUP(N694,对应表!B:C,2,FALSE)&amp;":"&amp;IF(buff!O694="",0,O694)</f>
        <v>20555:100:1:0</v>
      </c>
      <c r="M694">
        <v>100</v>
      </c>
      <c r="N694" s="1" t="s">
        <v>306</v>
      </c>
      <c r="O694">
        <v>0</v>
      </c>
      <c r="Q694">
        <v>20555</v>
      </c>
      <c r="R694" s="4" t="s">
        <v>1527</v>
      </c>
      <c r="S694" s="4" t="str">
        <f t="shared" si="244"/>
        <v>被动免伤lv15</v>
      </c>
      <c r="T694" t="s">
        <v>307</v>
      </c>
      <c r="Y694" t="s">
        <v>467</v>
      </c>
      <c r="Z694">
        <v>19</v>
      </c>
      <c r="AI694" s="12" t="str">
        <f t="shared" si="253"/>
        <v>TUF:19</v>
      </c>
      <c r="AR694">
        <v>999</v>
      </c>
      <c r="AU694" s="4"/>
      <c r="AV694" s="4"/>
      <c r="AW694" s="4"/>
      <c r="AX694" s="4"/>
      <c r="AZ694" s="12" t="str">
        <f t="shared" si="254"/>
        <v/>
      </c>
      <c r="BA694" s="12" t="str">
        <f t="shared" si="247"/>
        <v/>
      </c>
      <c r="BB694" s="12" t="str">
        <f t="shared" si="248"/>
        <v/>
      </c>
      <c r="BC694" s="12" t="str">
        <f t="shared" si="249"/>
        <v/>
      </c>
      <c r="BD694" s="12" t="str">
        <f t="shared" si="250"/>
        <v/>
      </c>
      <c r="BE694" s="12" t="str">
        <f t="shared" si="251"/>
        <v/>
      </c>
      <c r="BF694" s="12" t="str">
        <f>_xlfn.IFNA(VLOOKUP(Y694,对应表!$Z:$AA,2,FALSE)&amp;Z694,"")</f>
        <v>TUF:19</v>
      </c>
      <c r="BG694" s="12" t="str">
        <f>_xlfn.IFNA(VLOOKUP(AA694,对应表!$Z:$AA,2,FALSE)&amp;AB694,"")</f>
        <v/>
      </c>
      <c r="BH694" s="12" t="str">
        <f>_xlfn.IFNA(VLOOKUP(AC694,对应表!$Z:$AA,2,FALSE)&amp;AD694,"")</f>
        <v/>
      </c>
      <c r="BI694" s="12" t="str">
        <f>_xlfn.IFNA(VLOOKUP(AE694,对应表!$Z:$AA,2,FALSE)&amp;AF694,"")</f>
        <v/>
      </c>
      <c r="BJ694" s="12" t="str">
        <f>_xlfn.IFNA(VLOOKUP(AG694,对应表!$Z:$AA,2,FALSE)&amp;AH694,"")</f>
        <v/>
      </c>
      <c r="BL694">
        <f t="shared" si="245"/>
        <v>19</v>
      </c>
      <c r="BM694" t="str">
        <f t="shared" si="246"/>
        <v/>
      </c>
    </row>
    <row r="695" spans="8:65" x14ac:dyDescent="0.15">
      <c r="K695" t="str">
        <f t="shared" si="252"/>
        <v>被动免伤lv16</v>
      </c>
      <c r="L695" s="6" t="str">
        <f>Q695&amp;":"&amp;M695&amp;":"&amp;VLOOKUP(N695,对应表!B:C,2,FALSE)&amp;":"&amp;IF(buff!O695="",0,O695)</f>
        <v>20556:100:1:0</v>
      </c>
      <c r="M695">
        <v>100</v>
      </c>
      <c r="N695" s="1" t="s">
        <v>306</v>
      </c>
      <c r="O695">
        <v>0</v>
      </c>
      <c r="Q695">
        <v>20556</v>
      </c>
      <c r="R695" s="4" t="s">
        <v>1528</v>
      </c>
      <c r="S695" s="4" t="str">
        <f t="shared" si="244"/>
        <v>被动免伤lv16</v>
      </c>
      <c r="T695" t="s">
        <v>307</v>
      </c>
      <c r="Y695" t="s">
        <v>467</v>
      </c>
      <c r="Z695">
        <v>20</v>
      </c>
      <c r="AI695" s="12" t="str">
        <f t="shared" si="253"/>
        <v>TUF:20</v>
      </c>
      <c r="AR695">
        <v>999</v>
      </c>
      <c r="AU695" s="4"/>
      <c r="AV695" s="4"/>
      <c r="AW695" s="4"/>
      <c r="AX695" s="4"/>
      <c r="AZ695" s="12" t="str">
        <f t="shared" si="254"/>
        <v/>
      </c>
      <c r="BA695" s="12" t="str">
        <f t="shared" si="247"/>
        <v/>
      </c>
      <c r="BB695" s="12" t="str">
        <f t="shared" si="248"/>
        <v/>
      </c>
      <c r="BC695" s="12" t="str">
        <f t="shared" si="249"/>
        <v/>
      </c>
      <c r="BD695" s="12" t="str">
        <f t="shared" si="250"/>
        <v/>
      </c>
      <c r="BE695" s="12" t="str">
        <f t="shared" si="251"/>
        <v/>
      </c>
      <c r="BF695" s="12" t="str">
        <f>_xlfn.IFNA(VLOOKUP(Y695,对应表!$Z:$AA,2,FALSE)&amp;Z695,"")</f>
        <v>TUF:20</v>
      </c>
      <c r="BG695" s="12" t="str">
        <f>_xlfn.IFNA(VLOOKUP(AA695,对应表!$Z:$AA,2,FALSE)&amp;AB695,"")</f>
        <v/>
      </c>
      <c r="BH695" s="12" t="str">
        <f>_xlfn.IFNA(VLOOKUP(AC695,对应表!$Z:$AA,2,FALSE)&amp;AD695,"")</f>
        <v/>
      </c>
      <c r="BI695" s="12" t="str">
        <f>_xlfn.IFNA(VLOOKUP(AE695,对应表!$Z:$AA,2,FALSE)&amp;AF695,"")</f>
        <v/>
      </c>
      <c r="BJ695" s="12" t="str">
        <f>_xlfn.IFNA(VLOOKUP(AG695,对应表!$Z:$AA,2,FALSE)&amp;AH695,"")</f>
        <v/>
      </c>
      <c r="BL695">
        <f t="shared" si="245"/>
        <v>20</v>
      </c>
      <c r="BM695" t="str">
        <f t="shared" si="246"/>
        <v/>
      </c>
    </row>
    <row r="696" spans="8:65" x14ac:dyDescent="0.15">
      <c r="K696" t="str">
        <f t="shared" si="252"/>
        <v>被动免伤lv17</v>
      </c>
      <c r="L696" s="6" t="str">
        <f>Q696&amp;":"&amp;M696&amp;":"&amp;VLOOKUP(N696,对应表!B:C,2,FALSE)&amp;":"&amp;IF(buff!O696="",0,O696)</f>
        <v>20557:100:1:0</v>
      </c>
      <c r="M696">
        <v>100</v>
      </c>
      <c r="N696" s="1" t="s">
        <v>306</v>
      </c>
      <c r="O696">
        <v>0</v>
      </c>
      <c r="Q696">
        <v>20557</v>
      </c>
      <c r="R696" s="4" t="s">
        <v>1529</v>
      </c>
      <c r="S696" s="4" t="str">
        <f t="shared" si="244"/>
        <v>被动免伤lv17</v>
      </c>
      <c r="T696" t="s">
        <v>307</v>
      </c>
      <c r="Y696" t="s">
        <v>467</v>
      </c>
      <c r="Z696">
        <v>21</v>
      </c>
      <c r="AI696" s="12" t="str">
        <f t="shared" si="253"/>
        <v>TUF:21</v>
      </c>
      <c r="AR696">
        <v>999</v>
      </c>
      <c r="AU696" s="4"/>
      <c r="AV696" s="4"/>
      <c r="AW696" s="4"/>
      <c r="AX696" s="4"/>
      <c r="AZ696" s="12" t="str">
        <f t="shared" si="254"/>
        <v/>
      </c>
      <c r="BA696" s="12" t="str">
        <f t="shared" si="247"/>
        <v/>
      </c>
      <c r="BB696" s="12" t="str">
        <f t="shared" si="248"/>
        <v/>
      </c>
      <c r="BC696" s="12" t="str">
        <f t="shared" si="249"/>
        <v/>
      </c>
      <c r="BD696" s="12" t="str">
        <f t="shared" si="250"/>
        <v/>
      </c>
      <c r="BE696" s="12" t="str">
        <f t="shared" si="251"/>
        <v/>
      </c>
      <c r="BF696" s="12" t="str">
        <f>_xlfn.IFNA(VLOOKUP(Y696,对应表!$Z:$AA,2,FALSE)&amp;Z696,"")</f>
        <v>TUF:21</v>
      </c>
      <c r="BG696" s="12" t="str">
        <f>_xlfn.IFNA(VLOOKUP(AA696,对应表!$Z:$AA,2,FALSE)&amp;AB696,"")</f>
        <v/>
      </c>
      <c r="BH696" s="12" t="str">
        <f>_xlfn.IFNA(VLOOKUP(AC696,对应表!$Z:$AA,2,FALSE)&amp;AD696,"")</f>
        <v/>
      </c>
      <c r="BI696" s="12" t="str">
        <f>_xlfn.IFNA(VLOOKUP(AE696,对应表!$Z:$AA,2,FALSE)&amp;AF696,"")</f>
        <v/>
      </c>
      <c r="BJ696" s="12" t="str">
        <f>_xlfn.IFNA(VLOOKUP(AG696,对应表!$Z:$AA,2,FALSE)&amp;AH696,"")</f>
        <v/>
      </c>
      <c r="BL696">
        <f t="shared" si="245"/>
        <v>21</v>
      </c>
      <c r="BM696" t="str">
        <f t="shared" si="246"/>
        <v/>
      </c>
    </row>
    <row r="697" spans="8:65" x14ac:dyDescent="0.15">
      <c r="K697" t="str">
        <f t="shared" si="252"/>
        <v>被动免伤lv18</v>
      </c>
      <c r="L697" s="6" t="str">
        <f>Q697&amp;":"&amp;M697&amp;":"&amp;VLOOKUP(N697,对应表!B:C,2,FALSE)&amp;":"&amp;IF(buff!O697="",0,O697)</f>
        <v>20558:100:1:0</v>
      </c>
      <c r="M697">
        <v>100</v>
      </c>
      <c r="N697" s="1" t="s">
        <v>306</v>
      </c>
      <c r="O697">
        <v>0</v>
      </c>
      <c r="Q697">
        <v>20558</v>
      </c>
      <c r="R697" s="4" t="s">
        <v>1530</v>
      </c>
      <c r="S697" s="4" t="str">
        <f t="shared" si="244"/>
        <v>被动免伤lv18</v>
      </c>
      <c r="T697" t="s">
        <v>307</v>
      </c>
      <c r="Y697" t="s">
        <v>467</v>
      </c>
      <c r="Z697">
        <v>22</v>
      </c>
      <c r="AI697" s="12" t="str">
        <f t="shared" si="253"/>
        <v>TUF:22</v>
      </c>
      <c r="AR697">
        <v>999</v>
      </c>
      <c r="AU697" s="4"/>
      <c r="AV697" s="4"/>
      <c r="AW697" s="4"/>
      <c r="AX697" s="4"/>
      <c r="AZ697" s="12" t="str">
        <f t="shared" si="254"/>
        <v/>
      </c>
      <c r="BA697" s="12" t="str">
        <f t="shared" si="247"/>
        <v/>
      </c>
      <c r="BB697" s="12" t="str">
        <f t="shared" si="248"/>
        <v/>
      </c>
      <c r="BC697" s="12" t="str">
        <f t="shared" si="249"/>
        <v/>
      </c>
      <c r="BD697" s="12" t="str">
        <f t="shared" si="250"/>
        <v/>
      </c>
      <c r="BE697" s="12" t="str">
        <f t="shared" si="251"/>
        <v/>
      </c>
      <c r="BF697" s="12" t="str">
        <f>_xlfn.IFNA(VLOOKUP(Y697,对应表!$Z:$AA,2,FALSE)&amp;Z697,"")</f>
        <v>TUF:22</v>
      </c>
      <c r="BG697" s="12" t="str">
        <f>_xlfn.IFNA(VLOOKUP(AA697,对应表!$Z:$AA,2,FALSE)&amp;AB697,"")</f>
        <v/>
      </c>
      <c r="BH697" s="12" t="str">
        <f>_xlfn.IFNA(VLOOKUP(AC697,对应表!$Z:$AA,2,FALSE)&amp;AD697,"")</f>
        <v/>
      </c>
      <c r="BI697" s="12" t="str">
        <f>_xlfn.IFNA(VLOOKUP(AE697,对应表!$Z:$AA,2,FALSE)&amp;AF697,"")</f>
        <v/>
      </c>
      <c r="BJ697" s="12" t="str">
        <f>_xlfn.IFNA(VLOOKUP(AG697,对应表!$Z:$AA,2,FALSE)&amp;AH697,"")</f>
        <v/>
      </c>
      <c r="BL697">
        <f t="shared" si="245"/>
        <v>22</v>
      </c>
      <c r="BM697" t="str">
        <f t="shared" si="246"/>
        <v/>
      </c>
    </row>
    <row r="698" spans="8:65" x14ac:dyDescent="0.15">
      <c r="K698" t="str">
        <f t="shared" si="252"/>
        <v>被动免伤lv19</v>
      </c>
      <c r="L698" s="6" t="str">
        <f>Q698&amp;":"&amp;M698&amp;":"&amp;VLOOKUP(N698,对应表!B:C,2,FALSE)&amp;":"&amp;IF(buff!O698="",0,O698)</f>
        <v>20559:100:1:0</v>
      </c>
      <c r="M698">
        <v>100</v>
      </c>
      <c r="N698" s="1" t="s">
        <v>306</v>
      </c>
      <c r="O698">
        <v>0</v>
      </c>
      <c r="Q698">
        <v>20559</v>
      </c>
      <c r="R698" s="4" t="s">
        <v>1531</v>
      </c>
      <c r="S698" s="4" t="str">
        <f t="shared" si="244"/>
        <v>被动免伤lv19</v>
      </c>
      <c r="T698" t="s">
        <v>307</v>
      </c>
      <c r="Y698" t="s">
        <v>467</v>
      </c>
      <c r="Z698">
        <v>23</v>
      </c>
      <c r="AI698" s="12" t="str">
        <f t="shared" si="253"/>
        <v>TUF:23</v>
      </c>
      <c r="AR698">
        <v>999</v>
      </c>
      <c r="AU698" s="4"/>
      <c r="AV698" s="4"/>
      <c r="AW698" s="4"/>
      <c r="AX698" s="4"/>
      <c r="AZ698" s="12" t="str">
        <f t="shared" si="254"/>
        <v/>
      </c>
      <c r="BA698" s="12" t="str">
        <f t="shared" si="247"/>
        <v/>
      </c>
      <c r="BB698" s="12" t="str">
        <f t="shared" si="248"/>
        <v/>
      </c>
      <c r="BC698" s="12" t="str">
        <f t="shared" si="249"/>
        <v/>
      </c>
      <c r="BD698" s="12" t="str">
        <f t="shared" si="250"/>
        <v/>
      </c>
      <c r="BE698" s="12" t="str">
        <f t="shared" si="251"/>
        <v/>
      </c>
      <c r="BF698" s="12" t="str">
        <f>_xlfn.IFNA(VLOOKUP(Y698,对应表!$Z:$AA,2,FALSE)&amp;Z698,"")</f>
        <v>TUF:23</v>
      </c>
      <c r="BG698" s="12" t="str">
        <f>_xlfn.IFNA(VLOOKUP(AA698,对应表!$Z:$AA,2,FALSE)&amp;AB698,"")</f>
        <v/>
      </c>
      <c r="BH698" s="12" t="str">
        <f>_xlfn.IFNA(VLOOKUP(AC698,对应表!$Z:$AA,2,FALSE)&amp;AD698,"")</f>
        <v/>
      </c>
      <c r="BI698" s="12" t="str">
        <f>_xlfn.IFNA(VLOOKUP(AE698,对应表!$Z:$AA,2,FALSE)&amp;AF698,"")</f>
        <v/>
      </c>
      <c r="BJ698" s="12" t="str">
        <f>_xlfn.IFNA(VLOOKUP(AG698,对应表!$Z:$AA,2,FALSE)&amp;AH698,"")</f>
        <v/>
      </c>
      <c r="BL698">
        <f t="shared" si="245"/>
        <v>23</v>
      </c>
      <c r="BM698" t="str">
        <f t="shared" si="246"/>
        <v/>
      </c>
    </row>
    <row r="699" spans="8:65" x14ac:dyDescent="0.15">
      <c r="K699" t="str">
        <f t="shared" si="252"/>
        <v>被动免伤lv20</v>
      </c>
      <c r="L699" s="6" t="str">
        <f>Q699&amp;":"&amp;M699&amp;":"&amp;VLOOKUP(N699,对应表!B:C,2,FALSE)&amp;":"&amp;IF(buff!O699="",0,O699)</f>
        <v>20560:100:1:0</v>
      </c>
      <c r="M699">
        <v>100</v>
      </c>
      <c r="N699" s="1" t="s">
        <v>306</v>
      </c>
      <c r="O699">
        <v>0</v>
      </c>
      <c r="Q699">
        <v>20560</v>
      </c>
      <c r="R699" s="4" t="s">
        <v>1532</v>
      </c>
      <c r="S699" s="4" t="str">
        <f t="shared" si="244"/>
        <v>被动免伤lv20</v>
      </c>
      <c r="T699" t="s">
        <v>307</v>
      </c>
      <c r="Y699" t="s">
        <v>467</v>
      </c>
      <c r="Z699">
        <v>24</v>
      </c>
      <c r="AI699" s="12" t="str">
        <f t="shared" si="253"/>
        <v>TUF:24</v>
      </c>
      <c r="AR699">
        <v>999</v>
      </c>
      <c r="AU699" s="4"/>
      <c r="AV699" s="4"/>
      <c r="AW699" s="4"/>
      <c r="AX699" s="4"/>
      <c r="AZ699" s="12" t="str">
        <f t="shared" si="254"/>
        <v/>
      </c>
      <c r="BA699" s="12" t="str">
        <f t="shared" si="247"/>
        <v/>
      </c>
      <c r="BB699" s="12" t="str">
        <f t="shared" si="248"/>
        <v/>
      </c>
      <c r="BC699" s="12" t="str">
        <f t="shared" si="249"/>
        <v/>
      </c>
      <c r="BD699" s="12" t="str">
        <f t="shared" si="250"/>
        <v/>
      </c>
      <c r="BE699" s="12" t="str">
        <f t="shared" si="251"/>
        <v/>
      </c>
      <c r="BF699" s="12" t="str">
        <f>_xlfn.IFNA(VLOOKUP(Y699,对应表!$Z:$AA,2,FALSE)&amp;Z699,"")</f>
        <v>TUF:24</v>
      </c>
      <c r="BG699" s="12" t="str">
        <f>_xlfn.IFNA(VLOOKUP(AA699,对应表!$Z:$AA,2,FALSE)&amp;AB699,"")</f>
        <v/>
      </c>
      <c r="BH699" s="12" t="str">
        <f>_xlfn.IFNA(VLOOKUP(AC699,对应表!$Z:$AA,2,FALSE)&amp;AD699,"")</f>
        <v/>
      </c>
      <c r="BI699" s="12" t="str">
        <f>_xlfn.IFNA(VLOOKUP(AE699,对应表!$Z:$AA,2,FALSE)&amp;AF699,"")</f>
        <v/>
      </c>
      <c r="BJ699" s="12" t="str">
        <f>_xlfn.IFNA(VLOOKUP(AG699,对应表!$Z:$AA,2,FALSE)&amp;AH699,"")</f>
        <v/>
      </c>
      <c r="BL699">
        <f t="shared" si="245"/>
        <v>24</v>
      </c>
      <c r="BM699" t="str">
        <f t="shared" si="246"/>
        <v/>
      </c>
    </row>
    <row r="700" spans="8:65" x14ac:dyDescent="0.15">
      <c r="H700" t="s">
        <v>1138</v>
      </c>
      <c r="I700">
        <v>1</v>
      </c>
      <c r="J700">
        <v>0.1</v>
      </c>
      <c r="K700" t="str">
        <f t="shared" ref="K700:K739" si="255">R700</f>
        <v>被动必胜lv1</v>
      </c>
      <c r="L700" s="6" t="str">
        <f>Q700&amp;":"&amp;M700&amp;":"&amp;VLOOKUP(N700,对应表!B:C,2,FALSE)&amp;":"&amp;IF(buff!O700="",0,O700)</f>
        <v>20561:100:3:9</v>
      </c>
      <c r="M700">
        <v>100</v>
      </c>
      <c r="N700" s="1" t="s">
        <v>122</v>
      </c>
      <c r="O700">
        <v>9</v>
      </c>
      <c r="Q700">
        <v>20561</v>
      </c>
      <c r="R700" s="4" t="s">
        <v>1533</v>
      </c>
      <c r="S700" s="4" t="str">
        <f t="shared" si="244"/>
        <v>被动必胜lv1</v>
      </c>
      <c r="T700" t="s">
        <v>307</v>
      </c>
      <c r="Y700" t="s">
        <v>419</v>
      </c>
      <c r="Z700">
        <f>INT(VLOOKUP($I700,角色属性概况!$I:$O,VLOOKUP($H700,对应表!$AD:$AE,2,FALSE),FALSE)*$J700)</f>
        <v>38</v>
      </c>
      <c r="AI700" s="12" t="str">
        <f t="shared" ref="AI700:AI739" si="256">IF(BF700="","",BF700)&amp;IF(BG700="","","|"&amp;BG700)&amp;IF(BH700="","","|"&amp;BH700)&amp;IF(BI700="","","|"&amp;BI700)&amp;IF(BJ700="","","|"&amp;BJ700)</f>
        <v>ATK:38</v>
      </c>
      <c r="AR700">
        <v>999</v>
      </c>
      <c r="AU700" s="4"/>
      <c r="AV700" s="4"/>
      <c r="AW700" s="4"/>
      <c r="AX700" s="4"/>
      <c r="AZ700" s="12" t="str">
        <f t="shared" ref="AZ700:AZ739" si="257">IF(BA700="","",BA700)&amp;IF(BB700="","","|"&amp;BB700)&amp;IF(BC700="","","|"&amp;BC700)&amp;IF(BD700="","","|"&amp;BD700)&amp;IF(BE700="","","|"&amp;BE700)</f>
        <v/>
      </c>
      <c r="BA700" s="12" t="str">
        <f t="shared" si="247"/>
        <v/>
      </c>
      <c r="BB700" s="12" t="str">
        <f t="shared" si="248"/>
        <v/>
      </c>
      <c r="BC700" s="12" t="str">
        <f t="shared" si="249"/>
        <v/>
      </c>
      <c r="BD700" s="12" t="str">
        <f t="shared" si="250"/>
        <v/>
      </c>
      <c r="BE700" s="12" t="str">
        <f t="shared" si="251"/>
        <v/>
      </c>
      <c r="BF700" s="12" t="str">
        <f>_xlfn.IFNA(VLOOKUP(Y700,对应表!$Z:$AA,2,FALSE)&amp;Z700,"")</f>
        <v>ATK:38</v>
      </c>
      <c r="BG700" s="12" t="str">
        <f>_xlfn.IFNA(VLOOKUP(AA700,对应表!$Z:$AA,2,FALSE)&amp;AB700,"")</f>
        <v/>
      </c>
      <c r="BH700" s="12" t="str">
        <f>_xlfn.IFNA(VLOOKUP(AC700,对应表!$Z:$AA,2,FALSE)&amp;AD700,"")</f>
        <v/>
      </c>
      <c r="BI700" s="12" t="str">
        <f>_xlfn.IFNA(VLOOKUP(AE700,对应表!$Z:$AA,2,FALSE)&amp;AF700,"")</f>
        <v/>
      </c>
      <c r="BJ700" s="12" t="str">
        <f>_xlfn.IFNA(VLOOKUP(AG700,对应表!$Z:$AA,2,FALSE)&amp;AH700,"")</f>
        <v/>
      </c>
      <c r="BL700">
        <f t="shared" si="245"/>
        <v>38</v>
      </c>
      <c r="BM700" t="str">
        <f t="shared" si="246"/>
        <v/>
      </c>
    </row>
    <row r="701" spans="8:65" x14ac:dyDescent="0.15">
      <c r="H701" t="s">
        <v>1138</v>
      </c>
      <c r="I701">
        <v>2</v>
      </c>
      <c r="J701">
        <v>0.1</v>
      </c>
      <c r="K701" t="str">
        <f t="shared" si="255"/>
        <v>被动必胜lv2</v>
      </c>
      <c r="L701" s="6" t="str">
        <f>Q701&amp;":"&amp;M701&amp;":"&amp;VLOOKUP(N701,对应表!B:C,2,FALSE)&amp;":"&amp;IF(buff!O701="",0,O701)</f>
        <v>20562:100:3:9</v>
      </c>
      <c r="M701">
        <v>100</v>
      </c>
      <c r="N701" s="1" t="s">
        <v>122</v>
      </c>
      <c r="O701">
        <v>9</v>
      </c>
      <c r="Q701">
        <v>20562</v>
      </c>
      <c r="R701" s="4" t="s">
        <v>1534</v>
      </c>
      <c r="S701" s="4" t="str">
        <f t="shared" si="244"/>
        <v>被动必胜lv2</v>
      </c>
      <c r="T701" t="s">
        <v>307</v>
      </c>
      <c r="Y701" t="s">
        <v>419</v>
      </c>
      <c r="Z701">
        <f>INT(VLOOKUP($I701,角色属性概况!$I:$O,VLOOKUP($H701,对应表!$AD:$AE,2,FALSE),FALSE)*$J701)</f>
        <v>56</v>
      </c>
      <c r="AI701" s="12" t="str">
        <f t="shared" si="256"/>
        <v>ATK:56</v>
      </c>
      <c r="AR701">
        <v>999</v>
      </c>
      <c r="AU701" s="4"/>
      <c r="AV701" s="4"/>
      <c r="AW701" s="4"/>
      <c r="AX701" s="4"/>
      <c r="AZ701" s="12" t="str">
        <f t="shared" si="257"/>
        <v/>
      </c>
      <c r="BA701" s="12" t="str">
        <f t="shared" si="247"/>
        <v/>
      </c>
      <c r="BB701" s="12" t="str">
        <f t="shared" si="248"/>
        <v/>
      </c>
      <c r="BC701" s="12" t="str">
        <f t="shared" si="249"/>
        <v/>
      </c>
      <c r="BD701" s="12" t="str">
        <f t="shared" si="250"/>
        <v/>
      </c>
      <c r="BE701" s="12" t="str">
        <f t="shared" si="251"/>
        <v/>
      </c>
      <c r="BF701" s="12" t="str">
        <f>_xlfn.IFNA(VLOOKUP(Y701,对应表!$Z:$AA,2,FALSE)&amp;Z701,"")</f>
        <v>ATK:56</v>
      </c>
      <c r="BG701" s="12" t="str">
        <f>_xlfn.IFNA(VLOOKUP(AA701,对应表!$Z:$AA,2,FALSE)&amp;AB701,"")</f>
        <v/>
      </c>
      <c r="BH701" s="12" t="str">
        <f>_xlfn.IFNA(VLOOKUP(AC701,对应表!$Z:$AA,2,FALSE)&amp;AD701,"")</f>
        <v/>
      </c>
      <c r="BI701" s="12" t="str">
        <f>_xlfn.IFNA(VLOOKUP(AE701,对应表!$Z:$AA,2,FALSE)&amp;AF701,"")</f>
        <v/>
      </c>
      <c r="BJ701" s="12" t="str">
        <f>_xlfn.IFNA(VLOOKUP(AG701,对应表!$Z:$AA,2,FALSE)&amp;AH701,"")</f>
        <v/>
      </c>
      <c r="BL701">
        <f t="shared" si="245"/>
        <v>56</v>
      </c>
      <c r="BM701" t="str">
        <f t="shared" si="246"/>
        <v/>
      </c>
    </row>
    <row r="702" spans="8:65" x14ac:dyDescent="0.15">
      <c r="H702" t="s">
        <v>1138</v>
      </c>
      <c r="I702">
        <v>3</v>
      </c>
      <c r="J702">
        <v>0.1</v>
      </c>
      <c r="K702" t="str">
        <f t="shared" si="255"/>
        <v>被动必胜lv3</v>
      </c>
      <c r="L702" s="6" t="str">
        <f>Q702&amp;":"&amp;M702&amp;":"&amp;VLOOKUP(N702,对应表!B:C,2,FALSE)&amp;":"&amp;IF(buff!O702="",0,O702)</f>
        <v>20563:100:3:9</v>
      </c>
      <c r="M702">
        <v>100</v>
      </c>
      <c r="N702" s="1" t="s">
        <v>122</v>
      </c>
      <c r="O702">
        <v>9</v>
      </c>
      <c r="Q702">
        <v>20563</v>
      </c>
      <c r="R702" s="4" t="s">
        <v>1535</v>
      </c>
      <c r="S702" s="4" t="str">
        <f t="shared" si="244"/>
        <v>被动必胜lv3</v>
      </c>
      <c r="T702" t="s">
        <v>307</v>
      </c>
      <c r="Y702" t="s">
        <v>419</v>
      </c>
      <c r="Z702">
        <f>INT(VLOOKUP($I702,角色属性概况!$I:$O,VLOOKUP($H702,对应表!$AD:$AE,2,FALSE),FALSE)*$J702)</f>
        <v>74</v>
      </c>
      <c r="AI702" s="12" t="str">
        <f t="shared" si="256"/>
        <v>ATK:74</v>
      </c>
      <c r="AR702">
        <v>999</v>
      </c>
      <c r="AU702" s="4"/>
      <c r="AV702" s="4"/>
      <c r="AW702" s="4"/>
      <c r="AX702" s="4"/>
      <c r="AZ702" s="12" t="str">
        <f t="shared" si="257"/>
        <v/>
      </c>
      <c r="BA702" s="12" t="str">
        <f t="shared" si="247"/>
        <v/>
      </c>
      <c r="BB702" s="12" t="str">
        <f t="shared" si="248"/>
        <v/>
      </c>
      <c r="BC702" s="12" t="str">
        <f t="shared" si="249"/>
        <v/>
      </c>
      <c r="BD702" s="12" t="str">
        <f t="shared" si="250"/>
        <v/>
      </c>
      <c r="BE702" s="12" t="str">
        <f t="shared" si="251"/>
        <v/>
      </c>
      <c r="BF702" s="12" t="str">
        <f>_xlfn.IFNA(VLOOKUP(Y702,对应表!$Z:$AA,2,FALSE)&amp;Z702,"")</f>
        <v>ATK:74</v>
      </c>
      <c r="BG702" s="12" t="str">
        <f>_xlfn.IFNA(VLOOKUP(AA702,对应表!$Z:$AA,2,FALSE)&amp;AB702,"")</f>
        <v/>
      </c>
      <c r="BH702" s="12" t="str">
        <f>_xlfn.IFNA(VLOOKUP(AC702,对应表!$Z:$AA,2,FALSE)&amp;AD702,"")</f>
        <v/>
      </c>
      <c r="BI702" s="12" t="str">
        <f>_xlfn.IFNA(VLOOKUP(AE702,对应表!$Z:$AA,2,FALSE)&amp;AF702,"")</f>
        <v/>
      </c>
      <c r="BJ702" s="12" t="str">
        <f>_xlfn.IFNA(VLOOKUP(AG702,对应表!$Z:$AA,2,FALSE)&amp;AH702,"")</f>
        <v/>
      </c>
      <c r="BL702">
        <f t="shared" si="245"/>
        <v>74</v>
      </c>
      <c r="BM702" t="str">
        <f t="shared" si="246"/>
        <v/>
      </c>
    </row>
    <row r="703" spans="8:65" x14ac:dyDescent="0.15">
      <c r="H703" t="s">
        <v>1138</v>
      </c>
      <c r="I703">
        <v>4</v>
      </c>
      <c r="J703">
        <v>0.1</v>
      </c>
      <c r="K703" t="str">
        <f t="shared" si="255"/>
        <v>被动必胜lv4</v>
      </c>
      <c r="L703" s="6" t="str">
        <f>Q703&amp;":"&amp;M703&amp;":"&amp;VLOOKUP(N703,对应表!B:C,2,FALSE)&amp;":"&amp;IF(buff!O703="",0,O703)</f>
        <v>20564:100:3:9</v>
      </c>
      <c r="M703">
        <v>100</v>
      </c>
      <c r="N703" s="1" t="s">
        <v>122</v>
      </c>
      <c r="O703">
        <v>9</v>
      </c>
      <c r="Q703">
        <v>20564</v>
      </c>
      <c r="R703" s="4" t="s">
        <v>1536</v>
      </c>
      <c r="S703" s="4" t="str">
        <f t="shared" si="244"/>
        <v>被动必胜lv4</v>
      </c>
      <c r="T703" t="s">
        <v>307</v>
      </c>
      <c r="Y703" t="s">
        <v>419</v>
      </c>
      <c r="Z703">
        <f>INT(VLOOKUP($I703,角色属性概况!$I:$O,VLOOKUP($H703,对应表!$AD:$AE,2,FALSE),FALSE)*$J703)</f>
        <v>91</v>
      </c>
      <c r="AI703" s="12" t="str">
        <f t="shared" si="256"/>
        <v>ATK:91</v>
      </c>
      <c r="AR703">
        <v>999</v>
      </c>
      <c r="AU703" s="4"/>
      <c r="AV703" s="4"/>
      <c r="AW703" s="4"/>
      <c r="AX703" s="4"/>
      <c r="AZ703" s="12" t="str">
        <f t="shared" si="257"/>
        <v/>
      </c>
      <c r="BA703" s="12" t="str">
        <f t="shared" si="247"/>
        <v/>
      </c>
      <c r="BB703" s="12" t="str">
        <f t="shared" si="248"/>
        <v/>
      </c>
      <c r="BC703" s="12" t="str">
        <f t="shared" si="249"/>
        <v/>
      </c>
      <c r="BD703" s="12" t="str">
        <f t="shared" si="250"/>
        <v/>
      </c>
      <c r="BE703" s="12" t="str">
        <f t="shared" si="251"/>
        <v/>
      </c>
      <c r="BF703" s="12" t="str">
        <f>_xlfn.IFNA(VLOOKUP(Y703,对应表!$Z:$AA,2,FALSE)&amp;Z703,"")</f>
        <v>ATK:91</v>
      </c>
      <c r="BG703" s="12" t="str">
        <f>_xlfn.IFNA(VLOOKUP(AA703,对应表!$Z:$AA,2,FALSE)&amp;AB703,"")</f>
        <v/>
      </c>
      <c r="BH703" s="12" t="str">
        <f>_xlfn.IFNA(VLOOKUP(AC703,对应表!$Z:$AA,2,FALSE)&amp;AD703,"")</f>
        <v/>
      </c>
      <c r="BI703" s="12" t="str">
        <f>_xlfn.IFNA(VLOOKUP(AE703,对应表!$Z:$AA,2,FALSE)&amp;AF703,"")</f>
        <v/>
      </c>
      <c r="BJ703" s="12" t="str">
        <f>_xlfn.IFNA(VLOOKUP(AG703,对应表!$Z:$AA,2,FALSE)&amp;AH703,"")</f>
        <v/>
      </c>
      <c r="BL703">
        <f t="shared" si="245"/>
        <v>91</v>
      </c>
      <c r="BM703" t="str">
        <f t="shared" si="246"/>
        <v/>
      </c>
    </row>
    <row r="704" spans="8:65" x14ac:dyDescent="0.15">
      <c r="H704" t="s">
        <v>1138</v>
      </c>
      <c r="I704">
        <v>5</v>
      </c>
      <c r="J704">
        <v>0.1</v>
      </c>
      <c r="K704" t="str">
        <f t="shared" si="255"/>
        <v>被动必胜lv5</v>
      </c>
      <c r="L704" s="6" t="str">
        <f>Q704&amp;":"&amp;M704&amp;":"&amp;VLOOKUP(N704,对应表!B:C,2,FALSE)&amp;":"&amp;IF(buff!O704="",0,O704)</f>
        <v>20565:100:3:9</v>
      </c>
      <c r="M704">
        <v>100</v>
      </c>
      <c r="N704" s="1" t="s">
        <v>122</v>
      </c>
      <c r="O704">
        <v>9</v>
      </c>
      <c r="Q704">
        <v>20565</v>
      </c>
      <c r="R704" s="4" t="s">
        <v>1537</v>
      </c>
      <c r="S704" s="4" t="str">
        <f t="shared" si="244"/>
        <v>被动必胜lv5</v>
      </c>
      <c r="T704" t="s">
        <v>307</v>
      </c>
      <c r="Y704" t="s">
        <v>419</v>
      </c>
      <c r="Z704">
        <f>INT(VLOOKUP($I704,角色属性概况!$I:$O,VLOOKUP($H704,对应表!$AD:$AE,2,FALSE),FALSE)*$J704)</f>
        <v>113</v>
      </c>
      <c r="AI704" s="12" t="str">
        <f t="shared" si="256"/>
        <v>ATK:113</v>
      </c>
      <c r="AR704">
        <v>999</v>
      </c>
      <c r="AU704" s="4"/>
      <c r="AV704" s="4"/>
      <c r="AW704" s="4"/>
      <c r="AX704" s="4"/>
      <c r="AZ704" s="12" t="str">
        <f t="shared" si="257"/>
        <v/>
      </c>
      <c r="BA704" s="12" t="str">
        <f t="shared" si="247"/>
        <v/>
      </c>
      <c r="BB704" s="12" t="str">
        <f t="shared" si="248"/>
        <v/>
      </c>
      <c r="BC704" s="12" t="str">
        <f t="shared" si="249"/>
        <v/>
      </c>
      <c r="BD704" s="12" t="str">
        <f t="shared" si="250"/>
        <v/>
      </c>
      <c r="BE704" s="12" t="str">
        <f t="shared" si="251"/>
        <v/>
      </c>
      <c r="BF704" s="12" t="str">
        <f>_xlfn.IFNA(VLOOKUP(Y704,对应表!$Z:$AA,2,FALSE)&amp;Z704,"")</f>
        <v>ATK:113</v>
      </c>
      <c r="BG704" s="12" t="str">
        <f>_xlfn.IFNA(VLOOKUP(AA704,对应表!$Z:$AA,2,FALSE)&amp;AB704,"")</f>
        <v/>
      </c>
      <c r="BH704" s="12" t="str">
        <f>_xlfn.IFNA(VLOOKUP(AC704,对应表!$Z:$AA,2,FALSE)&amp;AD704,"")</f>
        <v/>
      </c>
      <c r="BI704" s="12" t="str">
        <f>_xlfn.IFNA(VLOOKUP(AE704,对应表!$Z:$AA,2,FALSE)&amp;AF704,"")</f>
        <v/>
      </c>
      <c r="BJ704" s="12" t="str">
        <f>_xlfn.IFNA(VLOOKUP(AG704,对应表!$Z:$AA,2,FALSE)&amp;AH704,"")</f>
        <v/>
      </c>
      <c r="BL704">
        <f t="shared" si="245"/>
        <v>113</v>
      </c>
      <c r="BM704" t="str">
        <f t="shared" si="246"/>
        <v/>
      </c>
    </row>
    <row r="705" spans="8:65" x14ac:dyDescent="0.15">
      <c r="H705" t="s">
        <v>1138</v>
      </c>
      <c r="I705">
        <v>6</v>
      </c>
      <c r="J705">
        <v>0.1</v>
      </c>
      <c r="K705" t="str">
        <f t="shared" si="255"/>
        <v>被动必胜lv6</v>
      </c>
      <c r="L705" s="6" t="str">
        <f>Q705&amp;":"&amp;M705&amp;":"&amp;VLOOKUP(N705,对应表!B:C,2,FALSE)&amp;":"&amp;IF(buff!O705="",0,O705)</f>
        <v>20566:100:3:9</v>
      </c>
      <c r="M705">
        <v>100</v>
      </c>
      <c r="N705" s="1" t="s">
        <v>122</v>
      </c>
      <c r="O705">
        <v>9</v>
      </c>
      <c r="Q705">
        <v>20566</v>
      </c>
      <c r="R705" s="4" t="s">
        <v>1538</v>
      </c>
      <c r="S705" s="4" t="str">
        <f t="shared" si="244"/>
        <v>被动必胜lv6</v>
      </c>
      <c r="T705" t="s">
        <v>307</v>
      </c>
      <c r="Y705" t="s">
        <v>419</v>
      </c>
      <c r="Z705">
        <f>INT(VLOOKUP($I705,角色属性概况!$I:$O,VLOOKUP($H705,对应表!$AD:$AE,2,FALSE),FALSE)*$J705)</f>
        <v>139</v>
      </c>
      <c r="AI705" s="12" t="str">
        <f t="shared" si="256"/>
        <v>ATK:139</v>
      </c>
      <c r="AR705">
        <v>999</v>
      </c>
      <c r="AU705" s="4"/>
      <c r="AV705" s="4"/>
      <c r="AW705" s="4"/>
      <c r="AX705" s="4"/>
      <c r="AZ705" s="12" t="str">
        <f t="shared" si="257"/>
        <v/>
      </c>
      <c r="BA705" s="12" t="str">
        <f t="shared" si="247"/>
        <v/>
      </c>
      <c r="BB705" s="12" t="str">
        <f t="shared" si="248"/>
        <v/>
      </c>
      <c r="BC705" s="12" t="str">
        <f t="shared" si="249"/>
        <v/>
      </c>
      <c r="BD705" s="12" t="str">
        <f t="shared" si="250"/>
        <v/>
      </c>
      <c r="BE705" s="12" t="str">
        <f t="shared" si="251"/>
        <v/>
      </c>
      <c r="BF705" s="12" t="str">
        <f>_xlfn.IFNA(VLOOKUP(Y705,对应表!$Z:$AA,2,FALSE)&amp;Z705,"")</f>
        <v>ATK:139</v>
      </c>
      <c r="BG705" s="12" t="str">
        <f>_xlfn.IFNA(VLOOKUP(AA705,对应表!$Z:$AA,2,FALSE)&amp;AB705,"")</f>
        <v/>
      </c>
      <c r="BH705" s="12" t="str">
        <f>_xlfn.IFNA(VLOOKUP(AC705,对应表!$Z:$AA,2,FALSE)&amp;AD705,"")</f>
        <v/>
      </c>
      <c r="BI705" s="12" t="str">
        <f>_xlfn.IFNA(VLOOKUP(AE705,对应表!$Z:$AA,2,FALSE)&amp;AF705,"")</f>
        <v/>
      </c>
      <c r="BJ705" s="12" t="str">
        <f>_xlfn.IFNA(VLOOKUP(AG705,对应表!$Z:$AA,2,FALSE)&amp;AH705,"")</f>
        <v/>
      </c>
      <c r="BL705">
        <f t="shared" si="245"/>
        <v>139</v>
      </c>
      <c r="BM705" t="str">
        <f t="shared" si="246"/>
        <v/>
      </c>
    </row>
    <row r="706" spans="8:65" x14ac:dyDescent="0.15">
      <c r="H706" t="s">
        <v>1138</v>
      </c>
      <c r="I706">
        <v>7</v>
      </c>
      <c r="J706">
        <v>0.1</v>
      </c>
      <c r="K706" t="str">
        <f t="shared" si="255"/>
        <v>被动必胜lv7</v>
      </c>
      <c r="L706" s="6" t="str">
        <f>Q706&amp;":"&amp;M706&amp;":"&amp;VLOOKUP(N706,对应表!B:C,2,FALSE)&amp;":"&amp;IF(buff!O706="",0,O706)</f>
        <v>20567:100:3:9</v>
      </c>
      <c r="M706">
        <v>100</v>
      </c>
      <c r="N706" s="1" t="s">
        <v>122</v>
      </c>
      <c r="O706">
        <v>9</v>
      </c>
      <c r="Q706">
        <v>20567</v>
      </c>
      <c r="R706" s="4" t="s">
        <v>1539</v>
      </c>
      <c r="S706" s="4" t="str">
        <f t="shared" si="244"/>
        <v>被动必胜lv7</v>
      </c>
      <c r="T706" t="s">
        <v>307</v>
      </c>
      <c r="Y706" t="s">
        <v>419</v>
      </c>
      <c r="Z706">
        <f>INT(VLOOKUP($I706,角色属性概况!$I:$O,VLOOKUP($H706,对应表!$AD:$AE,2,FALSE),FALSE)*$J706)</f>
        <v>171</v>
      </c>
      <c r="AI706" s="12" t="str">
        <f t="shared" si="256"/>
        <v>ATK:171</v>
      </c>
      <c r="AR706">
        <v>999</v>
      </c>
      <c r="AU706" s="4"/>
      <c r="AV706" s="4"/>
      <c r="AW706" s="4"/>
      <c r="AX706" s="4"/>
      <c r="AZ706" s="12" t="str">
        <f t="shared" si="257"/>
        <v/>
      </c>
      <c r="BA706" s="12" t="str">
        <f t="shared" si="247"/>
        <v/>
      </c>
      <c r="BB706" s="12" t="str">
        <f t="shared" si="248"/>
        <v/>
      </c>
      <c r="BC706" s="12" t="str">
        <f t="shared" si="249"/>
        <v/>
      </c>
      <c r="BD706" s="12" t="str">
        <f t="shared" si="250"/>
        <v/>
      </c>
      <c r="BE706" s="12" t="str">
        <f t="shared" si="251"/>
        <v/>
      </c>
      <c r="BF706" s="12" t="str">
        <f>_xlfn.IFNA(VLOOKUP(Y706,对应表!$Z:$AA,2,FALSE)&amp;Z706,"")</f>
        <v>ATK:171</v>
      </c>
      <c r="BG706" s="12" t="str">
        <f>_xlfn.IFNA(VLOOKUP(AA706,对应表!$Z:$AA,2,FALSE)&amp;AB706,"")</f>
        <v/>
      </c>
      <c r="BH706" s="12" t="str">
        <f>_xlfn.IFNA(VLOOKUP(AC706,对应表!$Z:$AA,2,FALSE)&amp;AD706,"")</f>
        <v/>
      </c>
      <c r="BI706" s="12" t="str">
        <f>_xlfn.IFNA(VLOOKUP(AE706,对应表!$Z:$AA,2,FALSE)&amp;AF706,"")</f>
        <v/>
      </c>
      <c r="BJ706" s="12" t="str">
        <f>_xlfn.IFNA(VLOOKUP(AG706,对应表!$Z:$AA,2,FALSE)&amp;AH706,"")</f>
        <v/>
      </c>
      <c r="BL706">
        <f t="shared" si="245"/>
        <v>171</v>
      </c>
      <c r="BM706" t="str">
        <f t="shared" si="246"/>
        <v/>
      </c>
    </row>
    <row r="707" spans="8:65" x14ac:dyDescent="0.15">
      <c r="H707" t="s">
        <v>1138</v>
      </c>
      <c r="I707">
        <v>8</v>
      </c>
      <c r="J707">
        <v>0.1</v>
      </c>
      <c r="K707" t="str">
        <f t="shared" si="255"/>
        <v>被动必胜lv8</v>
      </c>
      <c r="L707" s="6" t="str">
        <f>Q707&amp;":"&amp;M707&amp;":"&amp;VLOOKUP(N707,对应表!B:C,2,FALSE)&amp;":"&amp;IF(buff!O707="",0,O707)</f>
        <v>20568:100:3:9</v>
      </c>
      <c r="M707">
        <v>100</v>
      </c>
      <c r="N707" s="1" t="s">
        <v>122</v>
      </c>
      <c r="O707">
        <v>9</v>
      </c>
      <c r="Q707">
        <v>20568</v>
      </c>
      <c r="R707" s="4" t="s">
        <v>1540</v>
      </c>
      <c r="S707" s="4" t="str">
        <f t="shared" si="244"/>
        <v>被动必胜lv8</v>
      </c>
      <c r="T707" t="s">
        <v>307</v>
      </c>
      <c r="Y707" t="s">
        <v>419</v>
      </c>
      <c r="Z707">
        <f>INT(VLOOKUP($I707,角色属性概况!$I:$O,VLOOKUP($H707,对应表!$AD:$AE,2,FALSE),FALSE)*$J707)</f>
        <v>211</v>
      </c>
      <c r="AI707" s="12" t="str">
        <f t="shared" si="256"/>
        <v>ATK:211</v>
      </c>
      <c r="AR707">
        <v>999</v>
      </c>
      <c r="AU707" s="4"/>
      <c r="AV707" s="4"/>
      <c r="AW707" s="4"/>
      <c r="AX707" s="4"/>
      <c r="AZ707" s="12" t="str">
        <f t="shared" si="257"/>
        <v/>
      </c>
      <c r="BA707" s="12" t="str">
        <f t="shared" si="247"/>
        <v/>
      </c>
      <c r="BB707" s="12" t="str">
        <f t="shared" si="248"/>
        <v/>
      </c>
      <c r="BC707" s="12" t="str">
        <f t="shared" si="249"/>
        <v/>
      </c>
      <c r="BD707" s="12" t="str">
        <f t="shared" si="250"/>
        <v/>
      </c>
      <c r="BE707" s="12" t="str">
        <f t="shared" si="251"/>
        <v/>
      </c>
      <c r="BF707" s="12" t="str">
        <f>_xlfn.IFNA(VLOOKUP(Y707,对应表!$Z:$AA,2,FALSE)&amp;Z707,"")</f>
        <v>ATK:211</v>
      </c>
      <c r="BG707" s="12" t="str">
        <f>_xlfn.IFNA(VLOOKUP(AA707,对应表!$Z:$AA,2,FALSE)&amp;AB707,"")</f>
        <v/>
      </c>
      <c r="BH707" s="12" t="str">
        <f>_xlfn.IFNA(VLOOKUP(AC707,对应表!$Z:$AA,2,FALSE)&amp;AD707,"")</f>
        <v/>
      </c>
      <c r="BI707" s="12" t="str">
        <f>_xlfn.IFNA(VLOOKUP(AE707,对应表!$Z:$AA,2,FALSE)&amp;AF707,"")</f>
        <v/>
      </c>
      <c r="BJ707" s="12" t="str">
        <f>_xlfn.IFNA(VLOOKUP(AG707,对应表!$Z:$AA,2,FALSE)&amp;AH707,"")</f>
        <v/>
      </c>
      <c r="BL707">
        <f t="shared" si="245"/>
        <v>211</v>
      </c>
      <c r="BM707" t="str">
        <f t="shared" si="246"/>
        <v/>
      </c>
    </row>
    <row r="708" spans="8:65" x14ac:dyDescent="0.15">
      <c r="H708" t="s">
        <v>1138</v>
      </c>
      <c r="I708">
        <v>9</v>
      </c>
      <c r="J708">
        <v>0.1</v>
      </c>
      <c r="K708" t="str">
        <f t="shared" si="255"/>
        <v>被动必胜lv9</v>
      </c>
      <c r="L708" s="6" t="str">
        <f>Q708&amp;":"&amp;M708&amp;":"&amp;VLOOKUP(N708,对应表!B:C,2,FALSE)&amp;":"&amp;IF(buff!O708="",0,O708)</f>
        <v>20569:100:3:9</v>
      </c>
      <c r="M708">
        <v>100</v>
      </c>
      <c r="N708" s="1" t="s">
        <v>122</v>
      </c>
      <c r="O708">
        <v>9</v>
      </c>
      <c r="Q708">
        <v>20569</v>
      </c>
      <c r="R708" s="4" t="s">
        <v>1541</v>
      </c>
      <c r="S708" s="4" t="str">
        <f t="shared" si="244"/>
        <v>被动必胜lv9</v>
      </c>
      <c r="T708" t="s">
        <v>307</v>
      </c>
      <c r="Y708" t="s">
        <v>419</v>
      </c>
      <c r="Z708">
        <f>INT(VLOOKUP($I708,角色属性概况!$I:$O,VLOOKUP($H708,对应表!$AD:$AE,2,FALSE),FALSE)*$J708)</f>
        <v>260</v>
      </c>
      <c r="AI708" s="12" t="str">
        <f t="shared" si="256"/>
        <v>ATK:260</v>
      </c>
      <c r="AR708">
        <v>999</v>
      </c>
      <c r="AU708" s="4"/>
      <c r="AV708" s="4"/>
      <c r="AW708" s="4"/>
      <c r="AX708" s="4"/>
      <c r="AZ708" s="12" t="str">
        <f t="shared" si="257"/>
        <v/>
      </c>
      <c r="BA708" s="12" t="str">
        <f t="shared" si="247"/>
        <v/>
      </c>
      <c r="BB708" s="12" t="str">
        <f t="shared" si="248"/>
        <v/>
      </c>
      <c r="BC708" s="12" t="str">
        <f t="shared" si="249"/>
        <v/>
      </c>
      <c r="BD708" s="12" t="str">
        <f t="shared" si="250"/>
        <v/>
      </c>
      <c r="BE708" s="12" t="str">
        <f t="shared" si="251"/>
        <v/>
      </c>
      <c r="BF708" s="12" t="str">
        <f>_xlfn.IFNA(VLOOKUP(Y708,对应表!$Z:$AA,2,FALSE)&amp;Z708,"")</f>
        <v>ATK:260</v>
      </c>
      <c r="BG708" s="12" t="str">
        <f>_xlfn.IFNA(VLOOKUP(AA708,对应表!$Z:$AA,2,FALSE)&amp;AB708,"")</f>
        <v/>
      </c>
      <c r="BH708" s="12" t="str">
        <f>_xlfn.IFNA(VLOOKUP(AC708,对应表!$Z:$AA,2,FALSE)&amp;AD708,"")</f>
        <v/>
      </c>
      <c r="BI708" s="12" t="str">
        <f>_xlfn.IFNA(VLOOKUP(AE708,对应表!$Z:$AA,2,FALSE)&amp;AF708,"")</f>
        <v/>
      </c>
      <c r="BJ708" s="12" t="str">
        <f>_xlfn.IFNA(VLOOKUP(AG708,对应表!$Z:$AA,2,FALSE)&amp;AH708,"")</f>
        <v/>
      </c>
      <c r="BL708">
        <f t="shared" si="245"/>
        <v>260</v>
      </c>
      <c r="BM708" t="str">
        <f t="shared" si="246"/>
        <v/>
      </c>
    </row>
    <row r="709" spans="8:65" x14ac:dyDescent="0.15">
      <c r="H709" t="s">
        <v>1138</v>
      </c>
      <c r="I709">
        <v>10</v>
      </c>
      <c r="J709">
        <v>0.1</v>
      </c>
      <c r="K709" t="str">
        <f t="shared" si="255"/>
        <v>被动必胜lv10</v>
      </c>
      <c r="L709" s="6" t="str">
        <f>Q709&amp;":"&amp;M709&amp;":"&amp;VLOOKUP(N709,对应表!B:C,2,FALSE)&amp;":"&amp;IF(buff!O709="",0,O709)</f>
        <v>20570:100:3:9</v>
      </c>
      <c r="M709">
        <v>100</v>
      </c>
      <c r="N709" s="1" t="s">
        <v>122</v>
      </c>
      <c r="O709">
        <v>9</v>
      </c>
      <c r="Q709">
        <v>20570</v>
      </c>
      <c r="R709" s="4" t="s">
        <v>1542</v>
      </c>
      <c r="S709" s="4" t="str">
        <f t="shared" ref="S709:S759" si="258">R709</f>
        <v>被动必胜lv10</v>
      </c>
      <c r="T709" t="s">
        <v>307</v>
      </c>
      <c r="Y709" t="s">
        <v>419</v>
      </c>
      <c r="Z709">
        <f>INT(VLOOKUP($I709,角色属性概况!$I:$O,VLOOKUP($H709,对应表!$AD:$AE,2,FALSE),FALSE)*$J709)</f>
        <v>320</v>
      </c>
      <c r="AI709" s="12" t="str">
        <f t="shared" si="256"/>
        <v>ATK:320</v>
      </c>
      <c r="AR709">
        <v>999</v>
      </c>
      <c r="AU709" s="4"/>
      <c r="AV709" s="4"/>
      <c r="AW709" s="4"/>
      <c r="AX709" s="4"/>
      <c r="AZ709" s="12" t="str">
        <f t="shared" si="257"/>
        <v/>
      </c>
      <c r="BA709" s="12" t="str">
        <f t="shared" si="247"/>
        <v/>
      </c>
      <c r="BB709" s="12" t="str">
        <f t="shared" si="248"/>
        <v/>
      </c>
      <c r="BC709" s="12" t="str">
        <f t="shared" si="249"/>
        <v/>
      </c>
      <c r="BD709" s="12" t="str">
        <f t="shared" si="250"/>
        <v/>
      </c>
      <c r="BE709" s="12" t="str">
        <f t="shared" si="251"/>
        <v/>
      </c>
      <c r="BF709" s="12" t="str">
        <f>_xlfn.IFNA(VLOOKUP(Y709,对应表!$Z:$AA,2,FALSE)&amp;Z709,"")</f>
        <v>ATK:320</v>
      </c>
      <c r="BG709" s="12" t="str">
        <f>_xlfn.IFNA(VLOOKUP(AA709,对应表!$Z:$AA,2,FALSE)&amp;AB709,"")</f>
        <v/>
      </c>
      <c r="BH709" s="12" t="str">
        <f>_xlfn.IFNA(VLOOKUP(AC709,对应表!$Z:$AA,2,FALSE)&amp;AD709,"")</f>
        <v/>
      </c>
      <c r="BI709" s="12" t="str">
        <f>_xlfn.IFNA(VLOOKUP(AE709,对应表!$Z:$AA,2,FALSE)&amp;AF709,"")</f>
        <v/>
      </c>
      <c r="BJ709" s="12" t="str">
        <f>_xlfn.IFNA(VLOOKUP(AG709,对应表!$Z:$AA,2,FALSE)&amp;AH709,"")</f>
        <v/>
      </c>
      <c r="BL709">
        <f t="shared" si="245"/>
        <v>320</v>
      </c>
      <c r="BM709" t="str">
        <f t="shared" si="246"/>
        <v/>
      </c>
    </row>
    <row r="710" spans="8:65" x14ac:dyDescent="0.15">
      <c r="H710" t="s">
        <v>1138</v>
      </c>
      <c r="I710">
        <v>11</v>
      </c>
      <c r="J710">
        <v>0.1</v>
      </c>
      <c r="K710" t="str">
        <f t="shared" si="255"/>
        <v>被动必胜lv11</v>
      </c>
      <c r="L710" s="6" t="str">
        <f>Q710&amp;":"&amp;M710&amp;":"&amp;VLOOKUP(N710,对应表!B:C,2,FALSE)&amp;":"&amp;IF(buff!O710="",0,O710)</f>
        <v>20571:100:3:9</v>
      </c>
      <c r="M710">
        <v>100</v>
      </c>
      <c r="N710" s="1" t="s">
        <v>122</v>
      </c>
      <c r="O710">
        <v>9</v>
      </c>
      <c r="Q710">
        <v>20571</v>
      </c>
      <c r="R710" s="4" t="s">
        <v>1543</v>
      </c>
      <c r="S710" s="4" t="str">
        <f t="shared" si="258"/>
        <v>被动必胜lv11</v>
      </c>
      <c r="T710" t="s">
        <v>307</v>
      </c>
      <c r="Y710" t="s">
        <v>419</v>
      </c>
      <c r="Z710">
        <f>INT(VLOOKUP($I710,角色属性概况!$I:$O,VLOOKUP($H710,对应表!$AD:$AE,2,FALSE),FALSE)*$J710)</f>
        <v>394</v>
      </c>
      <c r="AI710" s="12" t="str">
        <f t="shared" si="256"/>
        <v>ATK:394</v>
      </c>
      <c r="AR710">
        <v>999</v>
      </c>
      <c r="AU710" s="4"/>
      <c r="AV710" s="4"/>
      <c r="AW710" s="4"/>
      <c r="AX710" s="4"/>
      <c r="AZ710" s="12" t="str">
        <f t="shared" si="257"/>
        <v/>
      </c>
      <c r="BA710" s="12" t="str">
        <f t="shared" si="247"/>
        <v/>
      </c>
      <c r="BB710" s="12" t="str">
        <f t="shared" si="248"/>
        <v/>
      </c>
      <c r="BC710" s="12" t="str">
        <f t="shared" si="249"/>
        <v/>
      </c>
      <c r="BD710" s="12" t="str">
        <f t="shared" si="250"/>
        <v/>
      </c>
      <c r="BE710" s="12" t="str">
        <f t="shared" si="251"/>
        <v/>
      </c>
      <c r="BF710" s="12" t="str">
        <f>_xlfn.IFNA(VLOOKUP(Y710,对应表!$Z:$AA,2,FALSE)&amp;Z710,"")</f>
        <v>ATK:394</v>
      </c>
      <c r="BG710" s="12" t="str">
        <f>_xlfn.IFNA(VLOOKUP(AA710,对应表!$Z:$AA,2,FALSE)&amp;AB710,"")</f>
        <v/>
      </c>
      <c r="BH710" s="12" t="str">
        <f>_xlfn.IFNA(VLOOKUP(AC710,对应表!$Z:$AA,2,FALSE)&amp;AD710,"")</f>
        <v/>
      </c>
      <c r="BI710" s="12" t="str">
        <f>_xlfn.IFNA(VLOOKUP(AE710,对应表!$Z:$AA,2,FALSE)&amp;AF710,"")</f>
        <v/>
      </c>
      <c r="BJ710" s="12" t="str">
        <f>_xlfn.IFNA(VLOOKUP(AG710,对应表!$Z:$AA,2,FALSE)&amp;AH710,"")</f>
        <v/>
      </c>
      <c r="BL710">
        <f t="shared" si="245"/>
        <v>394</v>
      </c>
      <c r="BM710" t="str">
        <f t="shared" si="246"/>
        <v/>
      </c>
    </row>
    <row r="711" spans="8:65" x14ac:dyDescent="0.15">
      <c r="H711" t="s">
        <v>1138</v>
      </c>
      <c r="I711">
        <v>12</v>
      </c>
      <c r="J711">
        <v>0.1</v>
      </c>
      <c r="K711" t="str">
        <f t="shared" si="255"/>
        <v>被动必胜lv12</v>
      </c>
      <c r="L711" s="6" t="str">
        <f>Q711&amp;":"&amp;M711&amp;":"&amp;VLOOKUP(N711,对应表!B:C,2,FALSE)&amp;":"&amp;IF(buff!O711="",0,O711)</f>
        <v>20572:100:3:9</v>
      </c>
      <c r="M711">
        <v>100</v>
      </c>
      <c r="N711" s="1" t="s">
        <v>122</v>
      </c>
      <c r="O711">
        <v>9</v>
      </c>
      <c r="Q711">
        <v>20572</v>
      </c>
      <c r="R711" s="4" t="s">
        <v>1544</v>
      </c>
      <c r="S711" s="4" t="str">
        <f t="shared" si="258"/>
        <v>被动必胜lv12</v>
      </c>
      <c r="T711" t="s">
        <v>307</v>
      </c>
      <c r="Y711" t="s">
        <v>419</v>
      </c>
      <c r="Z711">
        <f>INT(VLOOKUP($I711,角色属性概况!$I:$O,VLOOKUP($H711,对应表!$AD:$AE,2,FALSE),FALSE)*$J711)</f>
        <v>485</v>
      </c>
      <c r="AI711" s="12" t="str">
        <f t="shared" si="256"/>
        <v>ATK:485</v>
      </c>
      <c r="AR711">
        <v>999</v>
      </c>
      <c r="AU711" s="4"/>
      <c r="AV711" s="4"/>
      <c r="AW711" s="4"/>
      <c r="AX711" s="4"/>
      <c r="AZ711" s="12" t="str">
        <f t="shared" si="257"/>
        <v/>
      </c>
      <c r="BA711" s="12" t="str">
        <f t="shared" si="247"/>
        <v/>
      </c>
      <c r="BB711" s="12" t="str">
        <f t="shared" si="248"/>
        <v/>
      </c>
      <c r="BC711" s="12" t="str">
        <f t="shared" si="249"/>
        <v/>
      </c>
      <c r="BD711" s="12" t="str">
        <f t="shared" si="250"/>
        <v/>
      </c>
      <c r="BE711" s="12" t="str">
        <f t="shared" si="251"/>
        <v/>
      </c>
      <c r="BF711" s="12" t="str">
        <f>_xlfn.IFNA(VLOOKUP(Y711,对应表!$Z:$AA,2,FALSE)&amp;Z711,"")</f>
        <v>ATK:485</v>
      </c>
      <c r="BG711" s="12" t="str">
        <f>_xlfn.IFNA(VLOOKUP(AA711,对应表!$Z:$AA,2,FALSE)&amp;AB711,"")</f>
        <v/>
      </c>
      <c r="BH711" s="12" t="str">
        <f>_xlfn.IFNA(VLOOKUP(AC711,对应表!$Z:$AA,2,FALSE)&amp;AD711,"")</f>
        <v/>
      </c>
      <c r="BI711" s="12" t="str">
        <f>_xlfn.IFNA(VLOOKUP(AE711,对应表!$Z:$AA,2,FALSE)&amp;AF711,"")</f>
        <v/>
      </c>
      <c r="BJ711" s="12" t="str">
        <f>_xlfn.IFNA(VLOOKUP(AG711,对应表!$Z:$AA,2,FALSE)&amp;AH711,"")</f>
        <v/>
      </c>
      <c r="BL711">
        <f t="shared" si="245"/>
        <v>485</v>
      </c>
      <c r="BM711" t="str">
        <f t="shared" si="246"/>
        <v/>
      </c>
    </row>
    <row r="712" spans="8:65" x14ac:dyDescent="0.15">
      <c r="H712" t="s">
        <v>1138</v>
      </c>
      <c r="I712">
        <v>13</v>
      </c>
      <c r="J712">
        <v>0.1</v>
      </c>
      <c r="K712" t="str">
        <f t="shared" si="255"/>
        <v>被动必胜lv13</v>
      </c>
      <c r="L712" s="6" t="str">
        <f>Q712&amp;":"&amp;M712&amp;":"&amp;VLOOKUP(N712,对应表!B:C,2,FALSE)&amp;":"&amp;IF(buff!O712="",0,O712)</f>
        <v>20573:100:3:9</v>
      </c>
      <c r="M712">
        <v>100</v>
      </c>
      <c r="N712" s="1" t="s">
        <v>122</v>
      </c>
      <c r="O712">
        <v>9</v>
      </c>
      <c r="Q712">
        <v>20573</v>
      </c>
      <c r="R712" s="4" t="s">
        <v>1545</v>
      </c>
      <c r="S712" s="4" t="str">
        <f t="shared" si="258"/>
        <v>被动必胜lv13</v>
      </c>
      <c r="T712" t="s">
        <v>307</v>
      </c>
      <c r="Y712" t="s">
        <v>419</v>
      </c>
      <c r="Z712">
        <f>INT(VLOOKUP($I712,角色属性概况!$I:$O,VLOOKUP($H712,对应表!$AD:$AE,2,FALSE),FALSE)*$J712)</f>
        <v>597</v>
      </c>
      <c r="AI712" s="12" t="str">
        <f t="shared" si="256"/>
        <v>ATK:597</v>
      </c>
      <c r="AR712">
        <v>999</v>
      </c>
      <c r="AU712" s="4"/>
      <c r="AV712" s="4"/>
      <c r="AW712" s="4"/>
      <c r="AX712" s="4"/>
      <c r="AZ712" s="12" t="str">
        <f t="shared" si="257"/>
        <v/>
      </c>
      <c r="BA712" s="12" t="str">
        <f t="shared" si="247"/>
        <v/>
      </c>
      <c r="BB712" s="12" t="str">
        <f t="shared" si="248"/>
        <v/>
      </c>
      <c r="BC712" s="12" t="str">
        <f t="shared" si="249"/>
        <v/>
      </c>
      <c r="BD712" s="12" t="str">
        <f t="shared" si="250"/>
        <v/>
      </c>
      <c r="BE712" s="12" t="str">
        <f t="shared" si="251"/>
        <v/>
      </c>
      <c r="BF712" s="12" t="str">
        <f>_xlfn.IFNA(VLOOKUP(Y712,对应表!$Z:$AA,2,FALSE)&amp;Z712,"")</f>
        <v>ATK:597</v>
      </c>
      <c r="BG712" s="12" t="str">
        <f>_xlfn.IFNA(VLOOKUP(AA712,对应表!$Z:$AA,2,FALSE)&amp;AB712,"")</f>
        <v/>
      </c>
      <c r="BH712" s="12" t="str">
        <f>_xlfn.IFNA(VLOOKUP(AC712,对应表!$Z:$AA,2,FALSE)&amp;AD712,"")</f>
        <v/>
      </c>
      <c r="BI712" s="12" t="str">
        <f>_xlfn.IFNA(VLOOKUP(AE712,对应表!$Z:$AA,2,FALSE)&amp;AF712,"")</f>
        <v/>
      </c>
      <c r="BJ712" s="12" t="str">
        <f>_xlfn.IFNA(VLOOKUP(AG712,对应表!$Z:$AA,2,FALSE)&amp;AH712,"")</f>
        <v/>
      </c>
      <c r="BL712">
        <f t="shared" si="245"/>
        <v>597</v>
      </c>
      <c r="BM712" t="str">
        <f t="shared" si="246"/>
        <v/>
      </c>
    </row>
    <row r="713" spans="8:65" x14ac:dyDescent="0.15">
      <c r="H713" t="s">
        <v>1138</v>
      </c>
      <c r="I713">
        <v>14</v>
      </c>
      <c r="J713">
        <v>0.1</v>
      </c>
      <c r="K713" t="str">
        <f t="shared" si="255"/>
        <v>被动必胜lv14</v>
      </c>
      <c r="L713" s="6" t="str">
        <f>Q713&amp;":"&amp;M713&amp;":"&amp;VLOOKUP(N713,对应表!B:C,2,FALSE)&amp;":"&amp;IF(buff!O713="",0,O713)</f>
        <v>20574:100:3:9</v>
      </c>
      <c r="M713">
        <v>100</v>
      </c>
      <c r="N713" s="1" t="s">
        <v>122</v>
      </c>
      <c r="O713">
        <v>9</v>
      </c>
      <c r="Q713">
        <v>20574</v>
      </c>
      <c r="R713" s="4" t="s">
        <v>1546</v>
      </c>
      <c r="S713" s="4" t="str">
        <f t="shared" si="258"/>
        <v>被动必胜lv14</v>
      </c>
      <c r="T713" t="s">
        <v>307</v>
      </c>
      <c r="Y713" t="s">
        <v>419</v>
      </c>
      <c r="Z713">
        <f>INT(VLOOKUP($I713,角色属性概况!$I:$O,VLOOKUP($H713,对应表!$AD:$AE,2,FALSE),FALSE)*$J713)</f>
        <v>735</v>
      </c>
      <c r="AI713" s="12" t="str">
        <f t="shared" si="256"/>
        <v>ATK:735</v>
      </c>
      <c r="AR713">
        <v>999</v>
      </c>
      <c r="AU713" s="4"/>
      <c r="AV713" s="4"/>
      <c r="AW713" s="4"/>
      <c r="AX713" s="4"/>
      <c r="AZ713" s="12" t="str">
        <f t="shared" si="257"/>
        <v/>
      </c>
      <c r="BA713" s="12" t="str">
        <f t="shared" si="247"/>
        <v/>
      </c>
      <c r="BB713" s="12" t="str">
        <f t="shared" si="248"/>
        <v/>
      </c>
      <c r="BC713" s="12" t="str">
        <f t="shared" si="249"/>
        <v/>
      </c>
      <c r="BD713" s="12" t="str">
        <f t="shared" si="250"/>
        <v/>
      </c>
      <c r="BE713" s="12" t="str">
        <f t="shared" si="251"/>
        <v/>
      </c>
      <c r="BF713" s="12" t="str">
        <f>_xlfn.IFNA(VLOOKUP(Y713,对应表!$Z:$AA,2,FALSE)&amp;Z713,"")</f>
        <v>ATK:735</v>
      </c>
      <c r="BG713" s="12" t="str">
        <f>_xlfn.IFNA(VLOOKUP(AA713,对应表!$Z:$AA,2,FALSE)&amp;AB713,"")</f>
        <v/>
      </c>
      <c r="BH713" s="12" t="str">
        <f>_xlfn.IFNA(VLOOKUP(AC713,对应表!$Z:$AA,2,FALSE)&amp;AD713,"")</f>
        <v/>
      </c>
      <c r="BI713" s="12" t="str">
        <f>_xlfn.IFNA(VLOOKUP(AE713,对应表!$Z:$AA,2,FALSE)&amp;AF713,"")</f>
        <v/>
      </c>
      <c r="BJ713" s="12" t="str">
        <f>_xlfn.IFNA(VLOOKUP(AG713,对应表!$Z:$AA,2,FALSE)&amp;AH713,"")</f>
        <v/>
      </c>
      <c r="BL713">
        <f t="shared" si="245"/>
        <v>735</v>
      </c>
      <c r="BM713" t="str">
        <f t="shared" si="246"/>
        <v/>
      </c>
    </row>
    <row r="714" spans="8:65" x14ac:dyDescent="0.15">
      <c r="H714" t="s">
        <v>1138</v>
      </c>
      <c r="I714">
        <v>15</v>
      </c>
      <c r="J714">
        <v>0.1</v>
      </c>
      <c r="K714" t="str">
        <f t="shared" si="255"/>
        <v>被动必胜lv15</v>
      </c>
      <c r="L714" s="6" t="str">
        <f>Q714&amp;":"&amp;M714&amp;":"&amp;VLOOKUP(N714,对应表!B:C,2,FALSE)&amp;":"&amp;IF(buff!O714="",0,O714)</f>
        <v>20575:100:3:9</v>
      </c>
      <c r="M714">
        <v>100</v>
      </c>
      <c r="N714" s="1" t="s">
        <v>122</v>
      </c>
      <c r="O714">
        <v>9</v>
      </c>
      <c r="Q714">
        <v>20575</v>
      </c>
      <c r="R714" s="4" t="s">
        <v>1547</v>
      </c>
      <c r="S714" s="4" t="str">
        <f t="shared" si="258"/>
        <v>被动必胜lv15</v>
      </c>
      <c r="T714" t="s">
        <v>307</v>
      </c>
      <c r="Y714" t="s">
        <v>419</v>
      </c>
      <c r="Z714">
        <f>INT(VLOOKUP($I714,角色属性概况!$I:$O,VLOOKUP($H714,对应表!$AD:$AE,2,FALSE),FALSE)*$J714)</f>
        <v>906</v>
      </c>
      <c r="AI714" s="12" t="str">
        <f t="shared" si="256"/>
        <v>ATK:906</v>
      </c>
      <c r="AR714">
        <v>999</v>
      </c>
      <c r="AU714" s="4"/>
      <c r="AV714" s="4"/>
      <c r="AW714" s="4"/>
      <c r="AX714" s="4"/>
      <c r="AZ714" s="12" t="str">
        <f t="shared" si="257"/>
        <v/>
      </c>
      <c r="BA714" s="12" t="str">
        <f t="shared" si="247"/>
        <v/>
      </c>
      <c r="BB714" s="12" t="str">
        <f t="shared" si="248"/>
        <v/>
      </c>
      <c r="BC714" s="12" t="str">
        <f t="shared" si="249"/>
        <v/>
      </c>
      <c r="BD714" s="12" t="str">
        <f t="shared" si="250"/>
        <v/>
      </c>
      <c r="BE714" s="12" t="str">
        <f t="shared" si="251"/>
        <v/>
      </c>
      <c r="BF714" s="12" t="str">
        <f>_xlfn.IFNA(VLOOKUP(Y714,对应表!$Z:$AA,2,FALSE)&amp;Z714,"")</f>
        <v>ATK:906</v>
      </c>
      <c r="BG714" s="12" t="str">
        <f>_xlfn.IFNA(VLOOKUP(AA714,对应表!$Z:$AA,2,FALSE)&amp;AB714,"")</f>
        <v/>
      </c>
      <c r="BH714" s="12" t="str">
        <f>_xlfn.IFNA(VLOOKUP(AC714,对应表!$Z:$AA,2,FALSE)&amp;AD714,"")</f>
        <v/>
      </c>
      <c r="BI714" s="12" t="str">
        <f>_xlfn.IFNA(VLOOKUP(AE714,对应表!$Z:$AA,2,FALSE)&amp;AF714,"")</f>
        <v/>
      </c>
      <c r="BJ714" s="12" t="str">
        <f>_xlfn.IFNA(VLOOKUP(AG714,对应表!$Z:$AA,2,FALSE)&amp;AH714,"")</f>
        <v/>
      </c>
      <c r="BL714">
        <f t="shared" ref="BL714:BL759" si="259">IF(Z714="",IF(U714="",AO714,U714),Z714)</f>
        <v>906</v>
      </c>
      <c r="BM714" t="str">
        <f t="shared" ref="BM714:BM759" si="260">IF(AB714="","",AB714)</f>
        <v/>
      </c>
    </row>
    <row r="715" spans="8:65" x14ac:dyDescent="0.15">
      <c r="H715" t="s">
        <v>1138</v>
      </c>
      <c r="I715">
        <v>16</v>
      </c>
      <c r="J715">
        <v>0.1</v>
      </c>
      <c r="K715" t="str">
        <f t="shared" si="255"/>
        <v>被动必胜lv16</v>
      </c>
      <c r="L715" s="6" t="str">
        <f>Q715&amp;":"&amp;M715&amp;":"&amp;VLOOKUP(N715,对应表!B:C,2,FALSE)&amp;":"&amp;IF(buff!O715="",0,O715)</f>
        <v>20576:100:3:9</v>
      </c>
      <c r="M715">
        <v>100</v>
      </c>
      <c r="N715" s="1" t="s">
        <v>122</v>
      </c>
      <c r="O715">
        <v>9</v>
      </c>
      <c r="Q715">
        <v>20576</v>
      </c>
      <c r="R715" s="4" t="s">
        <v>1548</v>
      </c>
      <c r="S715" s="4" t="str">
        <f t="shared" si="258"/>
        <v>被动必胜lv16</v>
      </c>
      <c r="T715" t="s">
        <v>307</v>
      </c>
      <c r="Y715" t="s">
        <v>419</v>
      </c>
      <c r="Z715">
        <f>INT(VLOOKUP($I715,角色属性概况!$I:$O,VLOOKUP($H715,对应表!$AD:$AE,2,FALSE),FALSE)*$J715)</f>
        <v>1115</v>
      </c>
      <c r="AI715" s="12" t="str">
        <f t="shared" si="256"/>
        <v>ATK:1115</v>
      </c>
      <c r="AR715">
        <v>999</v>
      </c>
      <c r="AU715" s="4"/>
      <c r="AV715" s="4"/>
      <c r="AW715" s="4"/>
      <c r="AX715" s="4"/>
      <c r="AZ715" s="12" t="str">
        <f t="shared" si="257"/>
        <v/>
      </c>
      <c r="BA715" s="12" t="str">
        <f t="shared" si="247"/>
        <v/>
      </c>
      <c r="BB715" s="12" t="str">
        <f t="shared" si="248"/>
        <v/>
      </c>
      <c r="BC715" s="12" t="str">
        <f t="shared" si="249"/>
        <v/>
      </c>
      <c r="BD715" s="12" t="str">
        <f t="shared" si="250"/>
        <v/>
      </c>
      <c r="BE715" s="12" t="str">
        <f t="shared" si="251"/>
        <v/>
      </c>
      <c r="BF715" s="12" t="str">
        <f>_xlfn.IFNA(VLOOKUP(Y715,对应表!$Z:$AA,2,FALSE)&amp;Z715,"")</f>
        <v>ATK:1115</v>
      </c>
      <c r="BG715" s="12" t="str">
        <f>_xlfn.IFNA(VLOOKUP(AA715,对应表!$Z:$AA,2,FALSE)&amp;AB715,"")</f>
        <v/>
      </c>
      <c r="BH715" s="12" t="str">
        <f>_xlfn.IFNA(VLOOKUP(AC715,对应表!$Z:$AA,2,FALSE)&amp;AD715,"")</f>
        <v/>
      </c>
      <c r="BI715" s="12" t="str">
        <f>_xlfn.IFNA(VLOOKUP(AE715,对应表!$Z:$AA,2,FALSE)&amp;AF715,"")</f>
        <v/>
      </c>
      <c r="BJ715" s="12" t="str">
        <f>_xlfn.IFNA(VLOOKUP(AG715,对应表!$Z:$AA,2,FALSE)&amp;AH715,"")</f>
        <v/>
      </c>
      <c r="BL715">
        <f t="shared" si="259"/>
        <v>1115</v>
      </c>
      <c r="BM715" t="str">
        <f t="shared" si="260"/>
        <v/>
      </c>
    </row>
    <row r="716" spans="8:65" x14ac:dyDescent="0.15">
      <c r="H716" t="s">
        <v>1138</v>
      </c>
      <c r="I716">
        <v>17</v>
      </c>
      <c r="J716">
        <v>0.1</v>
      </c>
      <c r="K716" t="str">
        <f t="shared" si="255"/>
        <v>被动必胜lv17</v>
      </c>
      <c r="L716" s="6" t="str">
        <f>Q716&amp;":"&amp;M716&amp;":"&amp;VLOOKUP(N716,对应表!B:C,2,FALSE)&amp;":"&amp;IF(buff!O716="",0,O716)</f>
        <v>20577:100:3:9</v>
      </c>
      <c r="M716">
        <v>100</v>
      </c>
      <c r="N716" s="1" t="s">
        <v>122</v>
      </c>
      <c r="O716">
        <v>9</v>
      </c>
      <c r="Q716">
        <v>20577</v>
      </c>
      <c r="R716" s="4" t="s">
        <v>1549</v>
      </c>
      <c r="S716" s="4" t="str">
        <f t="shared" si="258"/>
        <v>被动必胜lv17</v>
      </c>
      <c r="T716" t="s">
        <v>307</v>
      </c>
      <c r="Y716" t="s">
        <v>419</v>
      </c>
      <c r="Z716">
        <f>INT(VLOOKUP($I716,角色属性概况!$I:$O,VLOOKUP($H716,对应表!$AD:$AE,2,FALSE),FALSE)*$J716)</f>
        <v>1373</v>
      </c>
      <c r="AI716" s="12" t="str">
        <f t="shared" si="256"/>
        <v>ATK:1373</v>
      </c>
      <c r="AR716">
        <v>999</v>
      </c>
      <c r="AU716" s="4"/>
      <c r="AV716" s="4"/>
      <c r="AW716" s="4"/>
      <c r="AX716" s="4"/>
      <c r="AZ716" s="12" t="str">
        <f t="shared" si="257"/>
        <v/>
      </c>
      <c r="BA716" s="12" t="str">
        <f t="shared" ref="BA716:BA759" si="261">IF(_xlfn.IFNA(VLOOKUP(AU716,$K:$L,2,FALSE),"")=0,"",_xlfn.IFNA(VLOOKUP(AU716,$K:$L,2,FALSE),""))</f>
        <v/>
      </c>
      <c r="BB716" s="12" t="str">
        <f t="shared" ref="BB716:BB759" si="262">IF(_xlfn.IFNA(VLOOKUP(AV716,$K:$L,2,FALSE),"")=0,"",_xlfn.IFNA(VLOOKUP(AV716,$K:$L,2,FALSE),""))</f>
        <v/>
      </c>
      <c r="BC716" s="12" t="str">
        <f t="shared" ref="BC716:BC759" si="263">IF(_xlfn.IFNA(VLOOKUP(AW716,$K:$L,2,FALSE),"")=0,"",_xlfn.IFNA(VLOOKUP(AW716,$K:$L,2,FALSE),""))</f>
        <v/>
      </c>
      <c r="BD716" s="12" t="str">
        <f t="shared" ref="BD716:BD759" si="264">IF(_xlfn.IFNA(VLOOKUP(AX716,$K:$L,2,FALSE),"")=0,"",_xlfn.IFNA(VLOOKUP(AX716,$K:$L,2,FALSE),""))</f>
        <v/>
      </c>
      <c r="BE716" s="12" t="str">
        <f t="shared" ref="BE716:BE759" si="265">IF(_xlfn.IFNA(VLOOKUP(AY716,$K:$L,2,FALSE),"")=0,"",_xlfn.IFNA(VLOOKUP(AY716,$K:$L,2,FALSE),""))</f>
        <v/>
      </c>
      <c r="BF716" s="12" t="str">
        <f>_xlfn.IFNA(VLOOKUP(Y716,对应表!$Z:$AA,2,FALSE)&amp;Z716,"")</f>
        <v>ATK:1373</v>
      </c>
      <c r="BG716" s="12" t="str">
        <f>_xlfn.IFNA(VLOOKUP(AA716,对应表!$Z:$AA,2,FALSE)&amp;AB716,"")</f>
        <v/>
      </c>
      <c r="BH716" s="12" t="str">
        <f>_xlfn.IFNA(VLOOKUP(AC716,对应表!$Z:$AA,2,FALSE)&amp;AD716,"")</f>
        <v/>
      </c>
      <c r="BI716" s="12" t="str">
        <f>_xlfn.IFNA(VLOOKUP(AE716,对应表!$Z:$AA,2,FALSE)&amp;AF716,"")</f>
        <v/>
      </c>
      <c r="BJ716" s="12" t="str">
        <f>_xlfn.IFNA(VLOOKUP(AG716,对应表!$Z:$AA,2,FALSE)&amp;AH716,"")</f>
        <v/>
      </c>
      <c r="BL716">
        <f t="shared" si="259"/>
        <v>1373</v>
      </c>
      <c r="BM716" t="str">
        <f t="shared" si="260"/>
        <v/>
      </c>
    </row>
    <row r="717" spans="8:65" x14ac:dyDescent="0.15">
      <c r="H717" t="s">
        <v>1138</v>
      </c>
      <c r="I717">
        <v>18</v>
      </c>
      <c r="J717">
        <v>0.1</v>
      </c>
      <c r="K717" t="str">
        <f t="shared" si="255"/>
        <v>被动必胜lv18</v>
      </c>
      <c r="L717" s="6" t="str">
        <f>Q717&amp;":"&amp;M717&amp;":"&amp;VLOOKUP(N717,对应表!B:C,2,FALSE)&amp;":"&amp;IF(buff!O717="",0,O717)</f>
        <v>20578:100:3:9</v>
      </c>
      <c r="M717">
        <v>100</v>
      </c>
      <c r="N717" s="1" t="s">
        <v>122</v>
      </c>
      <c r="O717">
        <v>9</v>
      </c>
      <c r="Q717">
        <v>20578</v>
      </c>
      <c r="R717" s="4" t="s">
        <v>1550</v>
      </c>
      <c r="S717" s="4" t="str">
        <f t="shared" si="258"/>
        <v>被动必胜lv18</v>
      </c>
      <c r="T717" t="s">
        <v>307</v>
      </c>
      <c r="Y717" t="s">
        <v>419</v>
      </c>
      <c r="Z717">
        <f>INT(VLOOKUP($I717,角色属性概况!$I:$O,VLOOKUP($H717,对应表!$AD:$AE,2,FALSE),FALSE)*$J717)</f>
        <v>1691</v>
      </c>
      <c r="AI717" s="12" t="str">
        <f t="shared" si="256"/>
        <v>ATK:1691</v>
      </c>
      <c r="AR717">
        <v>999</v>
      </c>
      <c r="AU717" s="4"/>
      <c r="AV717" s="4"/>
      <c r="AW717" s="4"/>
      <c r="AX717" s="4"/>
      <c r="AZ717" s="12" t="str">
        <f t="shared" si="257"/>
        <v/>
      </c>
      <c r="BA717" s="12" t="str">
        <f t="shared" si="261"/>
        <v/>
      </c>
      <c r="BB717" s="12" t="str">
        <f t="shared" si="262"/>
        <v/>
      </c>
      <c r="BC717" s="12" t="str">
        <f t="shared" si="263"/>
        <v/>
      </c>
      <c r="BD717" s="12" t="str">
        <f t="shared" si="264"/>
        <v/>
      </c>
      <c r="BE717" s="12" t="str">
        <f t="shared" si="265"/>
        <v/>
      </c>
      <c r="BF717" s="12" t="str">
        <f>_xlfn.IFNA(VLOOKUP(Y717,对应表!$Z:$AA,2,FALSE)&amp;Z717,"")</f>
        <v>ATK:1691</v>
      </c>
      <c r="BG717" s="12" t="str">
        <f>_xlfn.IFNA(VLOOKUP(AA717,对应表!$Z:$AA,2,FALSE)&amp;AB717,"")</f>
        <v/>
      </c>
      <c r="BH717" s="12" t="str">
        <f>_xlfn.IFNA(VLOOKUP(AC717,对应表!$Z:$AA,2,FALSE)&amp;AD717,"")</f>
        <v/>
      </c>
      <c r="BI717" s="12" t="str">
        <f>_xlfn.IFNA(VLOOKUP(AE717,对应表!$Z:$AA,2,FALSE)&amp;AF717,"")</f>
        <v/>
      </c>
      <c r="BJ717" s="12" t="str">
        <f>_xlfn.IFNA(VLOOKUP(AG717,对应表!$Z:$AA,2,FALSE)&amp;AH717,"")</f>
        <v/>
      </c>
      <c r="BL717">
        <f t="shared" si="259"/>
        <v>1691</v>
      </c>
      <c r="BM717" t="str">
        <f t="shared" si="260"/>
        <v/>
      </c>
    </row>
    <row r="718" spans="8:65" x14ac:dyDescent="0.15">
      <c r="H718" t="s">
        <v>1138</v>
      </c>
      <c r="I718">
        <v>19</v>
      </c>
      <c r="J718">
        <v>0.1</v>
      </c>
      <c r="K718" t="str">
        <f t="shared" si="255"/>
        <v>被动必胜lv19</v>
      </c>
      <c r="L718" s="6" t="str">
        <f>Q718&amp;":"&amp;M718&amp;":"&amp;VLOOKUP(N718,对应表!B:C,2,FALSE)&amp;":"&amp;IF(buff!O718="",0,O718)</f>
        <v>20579:100:3:9</v>
      </c>
      <c r="M718">
        <v>100</v>
      </c>
      <c r="N718" s="1" t="s">
        <v>122</v>
      </c>
      <c r="O718">
        <v>9</v>
      </c>
      <c r="Q718">
        <v>20579</v>
      </c>
      <c r="R718" s="4" t="s">
        <v>1551</v>
      </c>
      <c r="S718" s="4" t="str">
        <f t="shared" si="258"/>
        <v>被动必胜lv19</v>
      </c>
      <c r="T718" t="s">
        <v>307</v>
      </c>
      <c r="Y718" t="s">
        <v>419</v>
      </c>
      <c r="Z718">
        <f>INT(VLOOKUP($I718,角色属性概况!$I:$O,VLOOKUP($H718,对应表!$AD:$AE,2,FALSE),FALSE)*$J718)</f>
        <v>2082</v>
      </c>
      <c r="AI718" s="12" t="str">
        <f t="shared" si="256"/>
        <v>ATK:2082</v>
      </c>
      <c r="AR718">
        <v>999</v>
      </c>
      <c r="AU718" s="4"/>
      <c r="AV718" s="4"/>
      <c r="AW718" s="4"/>
      <c r="AX718" s="4"/>
      <c r="AZ718" s="12" t="str">
        <f t="shared" si="257"/>
        <v/>
      </c>
      <c r="BA718" s="12" t="str">
        <f t="shared" si="261"/>
        <v/>
      </c>
      <c r="BB718" s="12" t="str">
        <f t="shared" si="262"/>
        <v/>
      </c>
      <c r="BC718" s="12" t="str">
        <f t="shared" si="263"/>
        <v/>
      </c>
      <c r="BD718" s="12" t="str">
        <f t="shared" si="264"/>
        <v/>
      </c>
      <c r="BE718" s="12" t="str">
        <f t="shared" si="265"/>
        <v/>
      </c>
      <c r="BF718" s="12" t="str">
        <f>_xlfn.IFNA(VLOOKUP(Y718,对应表!$Z:$AA,2,FALSE)&amp;Z718,"")</f>
        <v>ATK:2082</v>
      </c>
      <c r="BG718" s="12" t="str">
        <f>_xlfn.IFNA(VLOOKUP(AA718,对应表!$Z:$AA,2,FALSE)&amp;AB718,"")</f>
        <v/>
      </c>
      <c r="BH718" s="12" t="str">
        <f>_xlfn.IFNA(VLOOKUP(AC718,对应表!$Z:$AA,2,FALSE)&amp;AD718,"")</f>
        <v/>
      </c>
      <c r="BI718" s="12" t="str">
        <f>_xlfn.IFNA(VLOOKUP(AE718,对应表!$Z:$AA,2,FALSE)&amp;AF718,"")</f>
        <v/>
      </c>
      <c r="BJ718" s="12" t="str">
        <f>_xlfn.IFNA(VLOOKUP(AG718,对应表!$Z:$AA,2,FALSE)&amp;AH718,"")</f>
        <v/>
      </c>
      <c r="BL718">
        <f t="shared" si="259"/>
        <v>2082</v>
      </c>
      <c r="BM718" t="str">
        <f t="shared" si="260"/>
        <v/>
      </c>
    </row>
    <row r="719" spans="8:65" x14ac:dyDescent="0.15">
      <c r="H719" t="s">
        <v>1138</v>
      </c>
      <c r="I719">
        <v>20</v>
      </c>
      <c r="J719">
        <v>0.1</v>
      </c>
      <c r="K719" t="str">
        <f t="shared" si="255"/>
        <v>被动必胜lv20</v>
      </c>
      <c r="L719" s="6" t="str">
        <f>Q719&amp;":"&amp;M719&amp;":"&amp;VLOOKUP(N719,对应表!B:C,2,FALSE)&amp;":"&amp;IF(buff!O719="",0,O719)</f>
        <v>20580:100:3:9</v>
      </c>
      <c r="M719">
        <v>100</v>
      </c>
      <c r="N719" s="1" t="s">
        <v>122</v>
      </c>
      <c r="O719">
        <v>9</v>
      </c>
      <c r="Q719">
        <v>20580</v>
      </c>
      <c r="R719" s="4" t="s">
        <v>1552</v>
      </c>
      <c r="S719" s="4" t="str">
        <f t="shared" si="258"/>
        <v>被动必胜lv20</v>
      </c>
      <c r="T719" t="s">
        <v>307</v>
      </c>
      <c r="Y719" t="s">
        <v>419</v>
      </c>
      <c r="Z719">
        <f>INT(VLOOKUP($I719,角色属性概况!$I:$O,VLOOKUP($H719,对应表!$AD:$AE,2,FALSE),FALSE)*$J719)</f>
        <v>2563</v>
      </c>
      <c r="AI719" s="12" t="str">
        <f t="shared" si="256"/>
        <v>ATK:2563</v>
      </c>
      <c r="AR719">
        <v>999</v>
      </c>
      <c r="AU719" s="4"/>
      <c r="AV719" s="4"/>
      <c r="AW719" s="4"/>
      <c r="AX719" s="4"/>
      <c r="AZ719" s="12" t="str">
        <f t="shared" si="257"/>
        <v/>
      </c>
      <c r="BA719" s="12" t="str">
        <f t="shared" si="261"/>
        <v/>
      </c>
      <c r="BB719" s="12" t="str">
        <f t="shared" si="262"/>
        <v/>
      </c>
      <c r="BC719" s="12" t="str">
        <f t="shared" si="263"/>
        <v/>
      </c>
      <c r="BD719" s="12" t="str">
        <f t="shared" si="264"/>
        <v/>
      </c>
      <c r="BE719" s="12" t="str">
        <f t="shared" si="265"/>
        <v/>
      </c>
      <c r="BF719" s="12" t="str">
        <f>_xlfn.IFNA(VLOOKUP(Y719,对应表!$Z:$AA,2,FALSE)&amp;Z719,"")</f>
        <v>ATK:2563</v>
      </c>
      <c r="BG719" s="12" t="str">
        <f>_xlfn.IFNA(VLOOKUP(AA719,对应表!$Z:$AA,2,FALSE)&amp;AB719,"")</f>
        <v/>
      </c>
      <c r="BH719" s="12" t="str">
        <f>_xlfn.IFNA(VLOOKUP(AC719,对应表!$Z:$AA,2,FALSE)&amp;AD719,"")</f>
        <v/>
      </c>
      <c r="BI719" s="12" t="str">
        <f>_xlfn.IFNA(VLOOKUP(AE719,对应表!$Z:$AA,2,FALSE)&amp;AF719,"")</f>
        <v/>
      </c>
      <c r="BJ719" s="12" t="str">
        <f>_xlfn.IFNA(VLOOKUP(AG719,对应表!$Z:$AA,2,FALSE)&amp;AH719,"")</f>
        <v/>
      </c>
      <c r="BL719">
        <f t="shared" si="259"/>
        <v>2563</v>
      </c>
      <c r="BM719" t="str">
        <f t="shared" si="260"/>
        <v/>
      </c>
    </row>
    <row r="720" spans="8:65" x14ac:dyDescent="0.15">
      <c r="H720" t="s">
        <v>142</v>
      </c>
      <c r="I720">
        <v>1</v>
      </c>
      <c r="J720">
        <v>-0.05</v>
      </c>
      <c r="K720" t="str">
        <f t="shared" si="255"/>
        <v>被动痛苦lv1</v>
      </c>
      <c r="L720" s="6" t="str">
        <f>Q720&amp;":"&amp;M720&amp;":"&amp;VLOOKUP(N720,对应表!B:C,2,FALSE)&amp;":"&amp;IF(buff!O720="",0,O720)</f>
        <v>20581:100:4:9</v>
      </c>
      <c r="M720">
        <v>100</v>
      </c>
      <c r="N720" s="1" t="s">
        <v>131</v>
      </c>
      <c r="O720">
        <v>9</v>
      </c>
      <c r="Q720">
        <v>20581</v>
      </c>
      <c r="R720" s="4" t="s">
        <v>1096</v>
      </c>
      <c r="S720" s="4" t="str">
        <f t="shared" si="258"/>
        <v>被动痛苦lv1</v>
      </c>
      <c r="T720" t="s">
        <v>139</v>
      </c>
      <c r="U720">
        <f>INT(VLOOKUP($I720,角色属性概况!$I:$O,VLOOKUP($H720,对应表!$AD:$AE,2,FALSE),FALSE)*$J720)</f>
        <v>-31</v>
      </c>
      <c r="AI720" s="12" t="str">
        <f t="shared" si="256"/>
        <v/>
      </c>
      <c r="AR720">
        <v>999</v>
      </c>
      <c r="AU720" s="4"/>
      <c r="AV720" s="4"/>
      <c r="AW720" s="4"/>
      <c r="AX720" s="4"/>
      <c r="AZ720" s="12" t="str">
        <f t="shared" si="257"/>
        <v/>
      </c>
      <c r="BA720" s="12" t="str">
        <f t="shared" si="261"/>
        <v/>
      </c>
      <c r="BB720" s="12" t="str">
        <f t="shared" si="262"/>
        <v/>
      </c>
      <c r="BC720" s="12" t="str">
        <f t="shared" si="263"/>
        <v/>
      </c>
      <c r="BD720" s="12" t="str">
        <f t="shared" si="264"/>
        <v/>
      </c>
      <c r="BE720" s="12" t="str">
        <f t="shared" si="265"/>
        <v/>
      </c>
      <c r="BF720" s="12" t="str">
        <f>_xlfn.IFNA(VLOOKUP(Y720,对应表!$Z:$AA,2,FALSE)&amp;Z720,"")</f>
        <v/>
      </c>
      <c r="BG720" s="12" t="str">
        <f>_xlfn.IFNA(VLOOKUP(AA720,对应表!$Z:$AA,2,FALSE)&amp;AB720,"")</f>
        <v/>
      </c>
      <c r="BH720" s="12" t="str">
        <f>_xlfn.IFNA(VLOOKUP(AC720,对应表!$Z:$AA,2,FALSE)&amp;AD720,"")</f>
        <v/>
      </c>
      <c r="BI720" s="12" t="str">
        <f>_xlfn.IFNA(VLOOKUP(AE720,对应表!$Z:$AA,2,FALSE)&amp;AF720,"")</f>
        <v/>
      </c>
      <c r="BJ720" s="12" t="str">
        <f>_xlfn.IFNA(VLOOKUP(AG720,对应表!$Z:$AA,2,FALSE)&amp;AH720,"")</f>
        <v/>
      </c>
      <c r="BL720">
        <f t="shared" si="259"/>
        <v>-31</v>
      </c>
      <c r="BM720" t="str">
        <f t="shared" si="260"/>
        <v/>
      </c>
    </row>
    <row r="721" spans="8:65" x14ac:dyDescent="0.15">
      <c r="H721" t="s">
        <v>142</v>
      </c>
      <c r="I721">
        <v>2</v>
      </c>
      <c r="J721">
        <v>-0.05</v>
      </c>
      <c r="K721" t="str">
        <f t="shared" si="255"/>
        <v>被动痛苦lv2</v>
      </c>
      <c r="L721" s="6" t="str">
        <f>Q721&amp;":"&amp;M721&amp;":"&amp;VLOOKUP(N721,对应表!B:C,2,FALSE)&amp;":"&amp;IF(buff!O721="",0,O721)</f>
        <v>20582:100:4:9</v>
      </c>
      <c r="M721">
        <v>100</v>
      </c>
      <c r="N721" s="1" t="s">
        <v>131</v>
      </c>
      <c r="O721">
        <v>9</v>
      </c>
      <c r="Q721">
        <v>20582</v>
      </c>
      <c r="R721" s="4" t="s">
        <v>1097</v>
      </c>
      <c r="S721" s="4" t="str">
        <f t="shared" si="258"/>
        <v>被动痛苦lv2</v>
      </c>
      <c r="T721" t="s">
        <v>139</v>
      </c>
      <c r="U721">
        <f>INT(VLOOKUP($I721,角色属性概况!$I:$O,VLOOKUP($H721,对应表!$AD:$AE,2,FALSE),FALSE)*$J721)</f>
        <v>-45</v>
      </c>
      <c r="AI721" s="12" t="str">
        <f t="shared" si="256"/>
        <v/>
      </c>
      <c r="AR721">
        <v>999</v>
      </c>
      <c r="AU721" s="4"/>
      <c r="AV721" s="4"/>
      <c r="AW721" s="4"/>
      <c r="AX721" s="4"/>
      <c r="AZ721" s="12" t="str">
        <f t="shared" si="257"/>
        <v/>
      </c>
      <c r="BA721" s="12" t="str">
        <f t="shared" si="261"/>
        <v/>
      </c>
      <c r="BB721" s="12" t="str">
        <f t="shared" si="262"/>
        <v/>
      </c>
      <c r="BC721" s="12" t="str">
        <f t="shared" si="263"/>
        <v/>
      </c>
      <c r="BD721" s="12" t="str">
        <f t="shared" si="264"/>
        <v/>
      </c>
      <c r="BE721" s="12" t="str">
        <f t="shared" si="265"/>
        <v/>
      </c>
      <c r="BF721" s="12" t="str">
        <f>_xlfn.IFNA(VLOOKUP(Y721,对应表!$Z:$AA,2,FALSE)&amp;Z721,"")</f>
        <v/>
      </c>
      <c r="BG721" s="12" t="str">
        <f>_xlfn.IFNA(VLOOKUP(AA721,对应表!$Z:$AA,2,FALSE)&amp;AB721,"")</f>
        <v/>
      </c>
      <c r="BH721" s="12" t="str">
        <f>_xlfn.IFNA(VLOOKUP(AC721,对应表!$Z:$AA,2,FALSE)&amp;AD721,"")</f>
        <v/>
      </c>
      <c r="BI721" s="12" t="str">
        <f>_xlfn.IFNA(VLOOKUP(AE721,对应表!$Z:$AA,2,FALSE)&amp;AF721,"")</f>
        <v/>
      </c>
      <c r="BJ721" s="12" t="str">
        <f>_xlfn.IFNA(VLOOKUP(AG721,对应表!$Z:$AA,2,FALSE)&amp;AH721,"")</f>
        <v/>
      </c>
      <c r="BL721">
        <f t="shared" si="259"/>
        <v>-45</v>
      </c>
      <c r="BM721" t="str">
        <f t="shared" si="260"/>
        <v/>
      </c>
    </row>
    <row r="722" spans="8:65" x14ac:dyDescent="0.15">
      <c r="H722" t="s">
        <v>142</v>
      </c>
      <c r="I722">
        <v>3</v>
      </c>
      <c r="J722">
        <v>-0.05</v>
      </c>
      <c r="K722" t="str">
        <f t="shared" si="255"/>
        <v>被动痛苦lv3</v>
      </c>
      <c r="L722" s="6" t="str">
        <f>Q722&amp;":"&amp;M722&amp;":"&amp;VLOOKUP(N722,对应表!B:C,2,FALSE)&amp;":"&amp;IF(buff!O722="",0,O722)</f>
        <v>20583:100:4:9</v>
      </c>
      <c r="M722">
        <v>100</v>
      </c>
      <c r="N722" s="1" t="s">
        <v>131</v>
      </c>
      <c r="O722">
        <v>9</v>
      </c>
      <c r="Q722">
        <v>20583</v>
      </c>
      <c r="R722" s="4" t="s">
        <v>1098</v>
      </c>
      <c r="S722" s="4" t="str">
        <f t="shared" si="258"/>
        <v>被动痛苦lv3</v>
      </c>
      <c r="T722" t="s">
        <v>139</v>
      </c>
      <c r="U722">
        <f>INT(VLOOKUP($I722,角色属性概况!$I:$O,VLOOKUP($H722,对应表!$AD:$AE,2,FALSE),FALSE)*$J722)</f>
        <v>-60</v>
      </c>
      <c r="AI722" s="12" t="str">
        <f t="shared" si="256"/>
        <v/>
      </c>
      <c r="AR722">
        <v>999</v>
      </c>
      <c r="AU722" s="4"/>
      <c r="AV722" s="4"/>
      <c r="AW722" s="4"/>
      <c r="AX722" s="4"/>
      <c r="AZ722" s="12" t="str">
        <f t="shared" si="257"/>
        <v/>
      </c>
      <c r="BA722" s="12" t="str">
        <f t="shared" si="261"/>
        <v/>
      </c>
      <c r="BB722" s="12" t="str">
        <f t="shared" si="262"/>
        <v/>
      </c>
      <c r="BC722" s="12" t="str">
        <f t="shared" si="263"/>
        <v/>
      </c>
      <c r="BD722" s="12" t="str">
        <f t="shared" si="264"/>
        <v/>
      </c>
      <c r="BE722" s="12" t="str">
        <f t="shared" si="265"/>
        <v/>
      </c>
      <c r="BF722" s="12" t="str">
        <f>_xlfn.IFNA(VLOOKUP(Y722,对应表!$Z:$AA,2,FALSE)&amp;Z722,"")</f>
        <v/>
      </c>
      <c r="BG722" s="12" t="str">
        <f>_xlfn.IFNA(VLOOKUP(AA722,对应表!$Z:$AA,2,FALSE)&amp;AB722,"")</f>
        <v/>
      </c>
      <c r="BH722" s="12" t="str">
        <f>_xlfn.IFNA(VLOOKUP(AC722,对应表!$Z:$AA,2,FALSE)&amp;AD722,"")</f>
        <v/>
      </c>
      <c r="BI722" s="12" t="str">
        <f>_xlfn.IFNA(VLOOKUP(AE722,对应表!$Z:$AA,2,FALSE)&amp;AF722,"")</f>
        <v/>
      </c>
      <c r="BJ722" s="12" t="str">
        <f>_xlfn.IFNA(VLOOKUP(AG722,对应表!$Z:$AA,2,FALSE)&amp;AH722,"")</f>
        <v/>
      </c>
      <c r="BL722">
        <f t="shared" si="259"/>
        <v>-60</v>
      </c>
      <c r="BM722" t="str">
        <f t="shared" si="260"/>
        <v/>
      </c>
    </row>
    <row r="723" spans="8:65" x14ac:dyDescent="0.15">
      <c r="H723" t="s">
        <v>142</v>
      </c>
      <c r="I723">
        <v>4</v>
      </c>
      <c r="J723">
        <v>-0.05</v>
      </c>
      <c r="K723" t="str">
        <f t="shared" si="255"/>
        <v>被动痛苦lv4</v>
      </c>
      <c r="L723" s="6" t="str">
        <f>Q723&amp;":"&amp;M723&amp;":"&amp;VLOOKUP(N723,对应表!B:C,2,FALSE)&amp;":"&amp;IF(buff!O723="",0,O723)</f>
        <v>20584:100:4:9</v>
      </c>
      <c r="M723">
        <v>100</v>
      </c>
      <c r="N723" s="1" t="s">
        <v>131</v>
      </c>
      <c r="O723">
        <v>9</v>
      </c>
      <c r="Q723">
        <v>20584</v>
      </c>
      <c r="R723" s="4" t="s">
        <v>1099</v>
      </c>
      <c r="S723" s="4" t="str">
        <f t="shared" si="258"/>
        <v>被动痛苦lv4</v>
      </c>
      <c r="T723" t="s">
        <v>139</v>
      </c>
      <c r="U723">
        <f>INT(VLOOKUP($I723,角色属性概况!$I:$O,VLOOKUP($H723,对应表!$AD:$AE,2,FALSE),FALSE)*$J723)</f>
        <v>-74</v>
      </c>
      <c r="AI723" s="12" t="str">
        <f t="shared" si="256"/>
        <v/>
      </c>
      <c r="AR723">
        <v>999</v>
      </c>
      <c r="AU723" s="4"/>
      <c r="AV723" s="4"/>
      <c r="AW723" s="4"/>
      <c r="AX723" s="4"/>
      <c r="AZ723" s="12" t="str">
        <f t="shared" si="257"/>
        <v/>
      </c>
      <c r="BA723" s="12" t="str">
        <f t="shared" si="261"/>
        <v/>
      </c>
      <c r="BB723" s="12" t="str">
        <f t="shared" si="262"/>
        <v/>
      </c>
      <c r="BC723" s="12" t="str">
        <f t="shared" si="263"/>
        <v/>
      </c>
      <c r="BD723" s="12" t="str">
        <f t="shared" si="264"/>
        <v/>
      </c>
      <c r="BE723" s="12" t="str">
        <f t="shared" si="265"/>
        <v/>
      </c>
      <c r="BF723" s="12" t="str">
        <f>_xlfn.IFNA(VLOOKUP(Y723,对应表!$Z:$AA,2,FALSE)&amp;Z723,"")</f>
        <v/>
      </c>
      <c r="BG723" s="12" t="str">
        <f>_xlfn.IFNA(VLOOKUP(AA723,对应表!$Z:$AA,2,FALSE)&amp;AB723,"")</f>
        <v/>
      </c>
      <c r="BH723" s="12" t="str">
        <f>_xlfn.IFNA(VLOOKUP(AC723,对应表!$Z:$AA,2,FALSE)&amp;AD723,"")</f>
        <v/>
      </c>
      <c r="BI723" s="12" t="str">
        <f>_xlfn.IFNA(VLOOKUP(AE723,对应表!$Z:$AA,2,FALSE)&amp;AF723,"")</f>
        <v/>
      </c>
      <c r="BJ723" s="12" t="str">
        <f>_xlfn.IFNA(VLOOKUP(AG723,对应表!$Z:$AA,2,FALSE)&amp;AH723,"")</f>
        <v/>
      </c>
      <c r="BL723">
        <f t="shared" si="259"/>
        <v>-74</v>
      </c>
      <c r="BM723" t="str">
        <f t="shared" si="260"/>
        <v/>
      </c>
    </row>
    <row r="724" spans="8:65" x14ac:dyDescent="0.15">
      <c r="H724" t="s">
        <v>142</v>
      </c>
      <c r="I724">
        <v>5</v>
      </c>
      <c r="J724">
        <v>-0.05</v>
      </c>
      <c r="K724" t="str">
        <f t="shared" si="255"/>
        <v>被动痛苦lv5</v>
      </c>
      <c r="L724" s="6" t="str">
        <f>Q724&amp;":"&amp;M724&amp;":"&amp;VLOOKUP(N724,对应表!B:C,2,FALSE)&amp;":"&amp;IF(buff!O724="",0,O724)</f>
        <v>20585:100:4:9</v>
      </c>
      <c r="M724">
        <v>100</v>
      </c>
      <c r="N724" s="1" t="s">
        <v>131</v>
      </c>
      <c r="O724">
        <v>9</v>
      </c>
      <c r="Q724">
        <v>20585</v>
      </c>
      <c r="R724" s="4" t="s">
        <v>1100</v>
      </c>
      <c r="S724" s="4" t="str">
        <f t="shared" si="258"/>
        <v>被动痛苦lv5</v>
      </c>
      <c r="T724" t="s">
        <v>139</v>
      </c>
      <c r="U724">
        <f>INT(VLOOKUP($I724,角色属性概况!$I:$O,VLOOKUP($H724,对应表!$AD:$AE,2,FALSE),FALSE)*$J724)</f>
        <v>-91</v>
      </c>
      <c r="AI724" s="12" t="str">
        <f t="shared" si="256"/>
        <v/>
      </c>
      <c r="AR724">
        <v>999</v>
      </c>
      <c r="AU724" s="4"/>
      <c r="AV724" s="4"/>
      <c r="AW724" s="4"/>
      <c r="AX724" s="4"/>
      <c r="AZ724" s="12" t="str">
        <f t="shared" si="257"/>
        <v/>
      </c>
      <c r="BA724" s="12" t="str">
        <f t="shared" si="261"/>
        <v/>
      </c>
      <c r="BB724" s="12" t="str">
        <f t="shared" si="262"/>
        <v/>
      </c>
      <c r="BC724" s="12" t="str">
        <f t="shared" si="263"/>
        <v/>
      </c>
      <c r="BD724" s="12" t="str">
        <f t="shared" si="264"/>
        <v/>
      </c>
      <c r="BE724" s="12" t="str">
        <f t="shared" si="265"/>
        <v/>
      </c>
      <c r="BF724" s="12" t="str">
        <f>_xlfn.IFNA(VLOOKUP(Y724,对应表!$Z:$AA,2,FALSE)&amp;Z724,"")</f>
        <v/>
      </c>
      <c r="BG724" s="12" t="str">
        <f>_xlfn.IFNA(VLOOKUP(AA724,对应表!$Z:$AA,2,FALSE)&amp;AB724,"")</f>
        <v/>
      </c>
      <c r="BH724" s="12" t="str">
        <f>_xlfn.IFNA(VLOOKUP(AC724,对应表!$Z:$AA,2,FALSE)&amp;AD724,"")</f>
        <v/>
      </c>
      <c r="BI724" s="12" t="str">
        <f>_xlfn.IFNA(VLOOKUP(AE724,对应表!$Z:$AA,2,FALSE)&amp;AF724,"")</f>
        <v/>
      </c>
      <c r="BJ724" s="12" t="str">
        <f>_xlfn.IFNA(VLOOKUP(AG724,对应表!$Z:$AA,2,FALSE)&amp;AH724,"")</f>
        <v/>
      </c>
      <c r="BL724">
        <f t="shared" si="259"/>
        <v>-91</v>
      </c>
      <c r="BM724" t="str">
        <f t="shared" si="260"/>
        <v/>
      </c>
    </row>
    <row r="725" spans="8:65" x14ac:dyDescent="0.15">
      <c r="H725" t="s">
        <v>142</v>
      </c>
      <c r="I725">
        <v>6</v>
      </c>
      <c r="J725">
        <v>-0.05</v>
      </c>
      <c r="K725" t="str">
        <f t="shared" si="255"/>
        <v>被动痛苦lv6</v>
      </c>
      <c r="L725" s="6" t="str">
        <f>Q725&amp;":"&amp;M725&amp;":"&amp;VLOOKUP(N725,对应表!B:C,2,FALSE)&amp;":"&amp;IF(buff!O725="",0,O725)</f>
        <v>20586:100:4:9</v>
      </c>
      <c r="M725">
        <v>100</v>
      </c>
      <c r="N725" s="1" t="s">
        <v>131</v>
      </c>
      <c r="O725">
        <v>9</v>
      </c>
      <c r="Q725">
        <v>20586</v>
      </c>
      <c r="R725" s="4" t="s">
        <v>1101</v>
      </c>
      <c r="S725" s="4" t="str">
        <f t="shared" si="258"/>
        <v>被动痛苦lv6</v>
      </c>
      <c r="T725" t="s">
        <v>139</v>
      </c>
      <c r="U725">
        <f>INT(VLOOKUP($I725,角色属性概况!$I:$O,VLOOKUP($H725,对应表!$AD:$AE,2,FALSE),FALSE)*$J725)</f>
        <v>-112</v>
      </c>
      <c r="AI725" s="12" t="str">
        <f t="shared" si="256"/>
        <v/>
      </c>
      <c r="AR725">
        <v>999</v>
      </c>
      <c r="AU725" s="4"/>
      <c r="AV725" s="4"/>
      <c r="AW725" s="4"/>
      <c r="AX725" s="4"/>
      <c r="AZ725" s="12" t="str">
        <f t="shared" si="257"/>
        <v/>
      </c>
      <c r="BA725" s="12" t="str">
        <f t="shared" si="261"/>
        <v/>
      </c>
      <c r="BB725" s="12" t="str">
        <f t="shared" si="262"/>
        <v/>
      </c>
      <c r="BC725" s="12" t="str">
        <f t="shared" si="263"/>
        <v/>
      </c>
      <c r="BD725" s="12" t="str">
        <f t="shared" si="264"/>
        <v/>
      </c>
      <c r="BE725" s="12" t="str">
        <f t="shared" si="265"/>
        <v/>
      </c>
      <c r="BF725" s="12" t="str">
        <f>_xlfn.IFNA(VLOOKUP(Y725,对应表!$Z:$AA,2,FALSE)&amp;Z725,"")</f>
        <v/>
      </c>
      <c r="BG725" s="12" t="str">
        <f>_xlfn.IFNA(VLOOKUP(AA725,对应表!$Z:$AA,2,FALSE)&amp;AB725,"")</f>
        <v/>
      </c>
      <c r="BH725" s="12" t="str">
        <f>_xlfn.IFNA(VLOOKUP(AC725,对应表!$Z:$AA,2,FALSE)&amp;AD725,"")</f>
        <v/>
      </c>
      <c r="BI725" s="12" t="str">
        <f>_xlfn.IFNA(VLOOKUP(AE725,对应表!$Z:$AA,2,FALSE)&amp;AF725,"")</f>
        <v/>
      </c>
      <c r="BJ725" s="12" t="str">
        <f>_xlfn.IFNA(VLOOKUP(AG725,对应表!$Z:$AA,2,FALSE)&amp;AH725,"")</f>
        <v/>
      </c>
      <c r="BL725">
        <f t="shared" si="259"/>
        <v>-112</v>
      </c>
      <c r="BM725" t="str">
        <f t="shared" si="260"/>
        <v/>
      </c>
    </row>
    <row r="726" spans="8:65" x14ac:dyDescent="0.15">
      <c r="H726" t="s">
        <v>142</v>
      </c>
      <c r="I726">
        <v>7</v>
      </c>
      <c r="J726">
        <v>-0.05</v>
      </c>
      <c r="K726" t="str">
        <f t="shared" si="255"/>
        <v>被动痛苦lv7</v>
      </c>
      <c r="L726" s="6" t="str">
        <f>Q726&amp;":"&amp;M726&amp;":"&amp;VLOOKUP(N726,对应表!B:C,2,FALSE)&amp;":"&amp;IF(buff!O726="",0,O726)</f>
        <v>20587:100:4:9</v>
      </c>
      <c r="M726">
        <v>100</v>
      </c>
      <c r="N726" s="1" t="s">
        <v>131</v>
      </c>
      <c r="O726">
        <v>9</v>
      </c>
      <c r="Q726">
        <v>20587</v>
      </c>
      <c r="R726" s="4" t="s">
        <v>1102</v>
      </c>
      <c r="S726" s="4" t="str">
        <f t="shared" si="258"/>
        <v>被动痛苦lv7</v>
      </c>
      <c r="T726" t="s">
        <v>139</v>
      </c>
      <c r="U726">
        <f>INT(VLOOKUP($I726,角色属性概况!$I:$O,VLOOKUP($H726,对应表!$AD:$AE,2,FALSE),FALSE)*$J726)</f>
        <v>-138</v>
      </c>
      <c r="AI726" s="12" t="str">
        <f t="shared" si="256"/>
        <v/>
      </c>
      <c r="AR726">
        <v>999</v>
      </c>
      <c r="AU726" s="4"/>
      <c r="AV726" s="4"/>
      <c r="AW726" s="4"/>
      <c r="AX726" s="4"/>
      <c r="AZ726" s="12" t="str">
        <f t="shared" si="257"/>
        <v/>
      </c>
      <c r="BA726" s="12" t="str">
        <f t="shared" si="261"/>
        <v/>
      </c>
      <c r="BB726" s="12" t="str">
        <f t="shared" si="262"/>
        <v/>
      </c>
      <c r="BC726" s="12" t="str">
        <f t="shared" si="263"/>
        <v/>
      </c>
      <c r="BD726" s="12" t="str">
        <f t="shared" si="264"/>
        <v/>
      </c>
      <c r="BE726" s="12" t="str">
        <f t="shared" si="265"/>
        <v/>
      </c>
      <c r="BF726" s="12" t="str">
        <f>_xlfn.IFNA(VLOOKUP(Y726,对应表!$Z:$AA,2,FALSE)&amp;Z726,"")</f>
        <v/>
      </c>
      <c r="BG726" s="12" t="str">
        <f>_xlfn.IFNA(VLOOKUP(AA726,对应表!$Z:$AA,2,FALSE)&amp;AB726,"")</f>
        <v/>
      </c>
      <c r="BH726" s="12" t="str">
        <f>_xlfn.IFNA(VLOOKUP(AC726,对应表!$Z:$AA,2,FALSE)&amp;AD726,"")</f>
        <v/>
      </c>
      <c r="BI726" s="12" t="str">
        <f>_xlfn.IFNA(VLOOKUP(AE726,对应表!$Z:$AA,2,FALSE)&amp;AF726,"")</f>
        <v/>
      </c>
      <c r="BJ726" s="12" t="str">
        <f>_xlfn.IFNA(VLOOKUP(AG726,对应表!$Z:$AA,2,FALSE)&amp;AH726,"")</f>
        <v/>
      </c>
      <c r="BL726">
        <f t="shared" si="259"/>
        <v>-138</v>
      </c>
      <c r="BM726" t="str">
        <f t="shared" si="260"/>
        <v/>
      </c>
    </row>
    <row r="727" spans="8:65" x14ac:dyDescent="0.15">
      <c r="H727" t="s">
        <v>142</v>
      </c>
      <c r="I727">
        <v>8</v>
      </c>
      <c r="J727">
        <v>-0.05</v>
      </c>
      <c r="K727" t="str">
        <f t="shared" si="255"/>
        <v>被动痛苦lv8</v>
      </c>
      <c r="L727" s="6" t="str">
        <f>Q727&amp;":"&amp;M727&amp;":"&amp;VLOOKUP(N727,对应表!B:C,2,FALSE)&amp;":"&amp;IF(buff!O727="",0,O727)</f>
        <v>20588:100:4:9</v>
      </c>
      <c r="M727">
        <v>100</v>
      </c>
      <c r="N727" s="1" t="s">
        <v>131</v>
      </c>
      <c r="O727">
        <v>9</v>
      </c>
      <c r="Q727">
        <v>20588</v>
      </c>
      <c r="R727" s="4" t="s">
        <v>1103</v>
      </c>
      <c r="S727" s="4" t="str">
        <f t="shared" si="258"/>
        <v>被动痛苦lv8</v>
      </c>
      <c r="T727" t="s">
        <v>139</v>
      </c>
      <c r="U727">
        <f>INT(VLOOKUP($I727,角色属性概况!$I:$O,VLOOKUP($H727,对应表!$AD:$AE,2,FALSE),FALSE)*$J727)</f>
        <v>-169</v>
      </c>
      <c r="AI727" s="12" t="str">
        <f t="shared" si="256"/>
        <v/>
      </c>
      <c r="AR727">
        <v>999</v>
      </c>
      <c r="AU727" s="4"/>
      <c r="AV727" s="4"/>
      <c r="AW727" s="4"/>
      <c r="AX727" s="4"/>
      <c r="AZ727" s="12" t="str">
        <f t="shared" si="257"/>
        <v/>
      </c>
      <c r="BA727" s="12" t="str">
        <f t="shared" si="261"/>
        <v/>
      </c>
      <c r="BB727" s="12" t="str">
        <f t="shared" si="262"/>
        <v/>
      </c>
      <c r="BC727" s="12" t="str">
        <f t="shared" si="263"/>
        <v/>
      </c>
      <c r="BD727" s="12" t="str">
        <f t="shared" si="264"/>
        <v/>
      </c>
      <c r="BE727" s="12" t="str">
        <f t="shared" si="265"/>
        <v/>
      </c>
      <c r="BF727" s="12" t="str">
        <f>_xlfn.IFNA(VLOOKUP(Y727,对应表!$Z:$AA,2,FALSE)&amp;Z727,"")</f>
        <v/>
      </c>
      <c r="BG727" s="12" t="str">
        <f>_xlfn.IFNA(VLOOKUP(AA727,对应表!$Z:$AA,2,FALSE)&amp;AB727,"")</f>
        <v/>
      </c>
      <c r="BH727" s="12" t="str">
        <f>_xlfn.IFNA(VLOOKUP(AC727,对应表!$Z:$AA,2,FALSE)&amp;AD727,"")</f>
        <v/>
      </c>
      <c r="BI727" s="12" t="str">
        <f>_xlfn.IFNA(VLOOKUP(AE727,对应表!$Z:$AA,2,FALSE)&amp;AF727,"")</f>
        <v/>
      </c>
      <c r="BJ727" s="12" t="str">
        <f>_xlfn.IFNA(VLOOKUP(AG727,对应表!$Z:$AA,2,FALSE)&amp;AH727,"")</f>
        <v/>
      </c>
      <c r="BL727">
        <f t="shared" si="259"/>
        <v>-169</v>
      </c>
      <c r="BM727" t="str">
        <f t="shared" si="260"/>
        <v/>
      </c>
    </row>
    <row r="728" spans="8:65" x14ac:dyDescent="0.15">
      <c r="H728" t="s">
        <v>142</v>
      </c>
      <c r="I728">
        <v>9</v>
      </c>
      <c r="J728">
        <v>-0.05</v>
      </c>
      <c r="K728" t="str">
        <f t="shared" si="255"/>
        <v>被动痛苦lv9</v>
      </c>
      <c r="L728" s="6" t="str">
        <f>Q728&amp;":"&amp;M728&amp;":"&amp;VLOOKUP(N728,对应表!B:C,2,FALSE)&amp;":"&amp;IF(buff!O728="",0,O728)</f>
        <v>20589:100:4:9</v>
      </c>
      <c r="M728">
        <v>100</v>
      </c>
      <c r="N728" s="1" t="s">
        <v>131</v>
      </c>
      <c r="O728">
        <v>9</v>
      </c>
      <c r="Q728">
        <v>20589</v>
      </c>
      <c r="R728" s="4" t="s">
        <v>1104</v>
      </c>
      <c r="S728" s="4" t="str">
        <f t="shared" si="258"/>
        <v>被动痛苦lv9</v>
      </c>
      <c r="T728" t="s">
        <v>139</v>
      </c>
      <c r="U728">
        <f>INT(VLOOKUP($I728,角色属性概况!$I:$O,VLOOKUP($H728,对应表!$AD:$AE,2,FALSE),FALSE)*$J728)</f>
        <v>-208</v>
      </c>
      <c r="AI728" s="12" t="str">
        <f t="shared" si="256"/>
        <v/>
      </c>
      <c r="AR728">
        <v>999</v>
      </c>
      <c r="AU728" s="4"/>
      <c r="AV728" s="4"/>
      <c r="AW728" s="4"/>
      <c r="AX728" s="4"/>
      <c r="AZ728" s="12" t="str">
        <f t="shared" si="257"/>
        <v/>
      </c>
      <c r="BA728" s="12" t="str">
        <f t="shared" si="261"/>
        <v/>
      </c>
      <c r="BB728" s="12" t="str">
        <f t="shared" si="262"/>
        <v/>
      </c>
      <c r="BC728" s="12" t="str">
        <f t="shared" si="263"/>
        <v/>
      </c>
      <c r="BD728" s="12" t="str">
        <f t="shared" si="264"/>
        <v/>
      </c>
      <c r="BE728" s="12" t="str">
        <f t="shared" si="265"/>
        <v/>
      </c>
      <c r="BF728" s="12" t="str">
        <f>_xlfn.IFNA(VLOOKUP(Y728,对应表!$Z:$AA,2,FALSE)&amp;Z728,"")</f>
        <v/>
      </c>
      <c r="BG728" s="12" t="str">
        <f>_xlfn.IFNA(VLOOKUP(AA728,对应表!$Z:$AA,2,FALSE)&amp;AB728,"")</f>
        <v/>
      </c>
      <c r="BH728" s="12" t="str">
        <f>_xlfn.IFNA(VLOOKUP(AC728,对应表!$Z:$AA,2,FALSE)&amp;AD728,"")</f>
        <v/>
      </c>
      <c r="BI728" s="12" t="str">
        <f>_xlfn.IFNA(VLOOKUP(AE728,对应表!$Z:$AA,2,FALSE)&amp;AF728,"")</f>
        <v/>
      </c>
      <c r="BJ728" s="12" t="str">
        <f>_xlfn.IFNA(VLOOKUP(AG728,对应表!$Z:$AA,2,FALSE)&amp;AH728,"")</f>
        <v/>
      </c>
      <c r="BL728">
        <f t="shared" si="259"/>
        <v>-208</v>
      </c>
      <c r="BM728" t="str">
        <f t="shared" si="260"/>
        <v/>
      </c>
    </row>
    <row r="729" spans="8:65" x14ac:dyDescent="0.15">
      <c r="H729" t="s">
        <v>142</v>
      </c>
      <c r="I729">
        <v>10</v>
      </c>
      <c r="J729">
        <v>-0.05</v>
      </c>
      <c r="K729" t="str">
        <f t="shared" si="255"/>
        <v>被动痛苦lv10</v>
      </c>
      <c r="L729" s="6" t="str">
        <f>Q729&amp;":"&amp;M729&amp;":"&amp;VLOOKUP(N729,对应表!B:C,2,FALSE)&amp;":"&amp;IF(buff!O729="",0,O729)</f>
        <v>20590:100:4:9</v>
      </c>
      <c r="M729">
        <v>100</v>
      </c>
      <c r="N729" s="1" t="s">
        <v>131</v>
      </c>
      <c r="O729">
        <v>9</v>
      </c>
      <c r="Q729">
        <v>20590</v>
      </c>
      <c r="R729" s="4" t="s">
        <v>1105</v>
      </c>
      <c r="S729" s="4" t="str">
        <f t="shared" si="258"/>
        <v>被动痛苦lv10</v>
      </c>
      <c r="T729" t="s">
        <v>139</v>
      </c>
      <c r="U729">
        <f>INT(VLOOKUP($I729,角色属性概况!$I:$O,VLOOKUP($H729,对应表!$AD:$AE,2,FALSE),FALSE)*$J729)</f>
        <v>-257</v>
      </c>
      <c r="AI729" s="12" t="str">
        <f t="shared" si="256"/>
        <v/>
      </c>
      <c r="AR729">
        <v>999</v>
      </c>
      <c r="AU729" s="4"/>
      <c r="AV729" s="4"/>
      <c r="AW729" s="4"/>
      <c r="AX729" s="4"/>
      <c r="AZ729" s="12" t="str">
        <f t="shared" si="257"/>
        <v/>
      </c>
      <c r="BA729" s="12" t="str">
        <f t="shared" si="261"/>
        <v/>
      </c>
      <c r="BB729" s="12" t="str">
        <f t="shared" si="262"/>
        <v/>
      </c>
      <c r="BC729" s="12" t="str">
        <f t="shared" si="263"/>
        <v/>
      </c>
      <c r="BD729" s="12" t="str">
        <f t="shared" si="264"/>
        <v/>
      </c>
      <c r="BE729" s="12" t="str">
        <f t="shared" si="265"/>
        <v/>
      </c>
      <c r="BF729" s="12" t="str">
        <f>_xlfn.IFNA(VLOOKUP(Y729,对应表!$Z:$AA,2,FALSE)&amp;Z729,"")</f>
        <v/>
      </c>
      <c r="BG729" s="12" t="str">
        <f>_xlfn.IFNA(VLOOKUP(AA729,对应表!$Z:$AA,2,FALSE)&amp;AB729,"")</f>
        <v/>
      </c>
      <c r="BH729" s="12" t="str">
        <f>_xlfn.IFNA(VLOOKUP(AC729,对应表!$Z:$AA,2,FALSE)&amp;AD729,"")</f>
        <v/>
      </c>
      <c r="BI729" s="12" t="str">
        <f>_xlfn.IFNA(VLOOKUP(AE729,对应表!$Z:$AA,2,FALSE)&amp;AF729,"")</f>
        <v/>
      </c>
      <c r="BJ729" s="12" t="str">
        <f>_xlfn.IFNA(VLOOKUP(AG729,对应表!$Z:$AA,2,FALSE)&amp;AH729,"")</f>
        <v/>
      </c>
      <c r="BL729">
        <f t="shared" si="259"/>
        <v>-257</v>
      </c>
      <c r="BM729" t="str">
        <f t="shared" si="260"/>
        <v/>
      </c>
    </row>
    <row r="730" spans="8:65" x14ac:dyDescent="0.15">
      <c r="H730" t="s">
        <v>142</v>
      </c>
      <c r="I730">
        <v>11</v>
      </c>
      <c r="J730">
        <v>-0.05</v>
      </c>
      <c r="K730" t="str">
        <f t="shared" si="255"/>
        <v>被动痛苦lv11</v>
      </c>
      <c r="L730" s="6" t="str">
        <f>Q730&amp;":"&amp;M730&amp;":"&amp;VLOOKUP(N730,对应表!B:C,2,FALSE)&amp;":"&amp;IF(buff!O730="",0,O730)</f>
        <v>20591:100:4:9</v>
      </c>
      <c r="M730">
        <v>100</v>
      </c>
      <c r="N730" s="1" t="s">
        <v>131</v>
      </c>
      <c r="O730">
        <v>9</v>
      </c>
      <c r="Q730">
        <v>20591</v>
      </c>
      <c r="R730" s="4" t="s">
        <v>1106</v>
      </c>
      <c r="S730" s="4" t="str">
        <f t="shared" si="258"/>
        <v>被动痛苦lv11</v>
      </c>
      <c r="T730" t="s">
        <v>139</v>
      </c>
      <c r="U730">
        <f>INT(VLOOKUP($I730,角色属性概况!$I:$O,VLOOKUP($H730,对应表!$AD:$AE,2,FALSE),FALSE)*$J730)</f>
        <v>-316</v>
      </c>
      <c r="AI730" s="12" t="str">
        <f t="shared" si="256"/>
        <v/>
      </c>
      <c r="AR730">
        <v>999</v>
      </c>
      <c r="AU730" s="4"/>
      <c r="AV730" s="4"/>
      <c r="AW730" s="4"/>
      <c r="AX730" s="4"/>
      <c r="AZ730" s="12" t="str">
        <f t="shared" si="257"/>
        <v/>
      </c>
      <c r="BA730" s="12" t="str">
        <f t="shared" si="261"/>
        <v/>
      </c>
      <c r="BB730" s="12" t="str">
        <f t="shared" si="262"/>
        <v/>
      </c>
      <c r="BC730" s="12" t="str">
        <f t="shared" si="263"/>
        <v/>
      </c>
      <c r="BD730" s="12" t="str">
        <f t="shared" si="264"/>
        <v/>
      </c>
      <c r="BE730" s="12" t="str">
        <f t="shared" si="265"/>
        <v/>
      </c>
      <c r="BF730" s="12" t="str">
        <f>_xlfn.IFNA(VLOOKUP(Y730,对应表!$Z:$AA,2,FALSE)&amp;Z730,"")</f>
        <v/>
      </c>
      <c r="BG730" s="12" t="str">
        <f>_xlfn.IFNA(VLOOKUP(AA730,对应表!$Z:$AA,2,FALSE)&amp;AB730,"")</f>
        <v/>
      </c>
      <c r="BH730" s="12" t="str">
        <f>_xlfn.IFNA(VLOOKUP(AC730,对应表!$Z:$AA,2,FALSE)&amp;AD730,"")</f>
        <v/>
      </c>
      <c r="BI730" s="12" t="str">
        <f>_xlfn.IFNA(VLOOKUP(AE730,对应表!$Z:$AA,2,FALSE)&amp;AF730,"")</f>
        <v/>
      </c>
      <c r="BJ730" s="12" t="str">
        <f>_xlfn.IFNA(VLOOKUP(AG730,对应表!$Z:$AA,2,FALSE)&amp;AH730,"")</f>
        <v/>
      </c>
      <c r="BL730">
        <f t="shared" si="259"/>
        <v>-316</v>
      </c>
      <c r="BM730" t="str">
        <f t="shared" si="260"/>
        <v/>
      </c>
    </row>
    <row r="731" spans="8:65" x14ac:dyDescent="0.15">
      <c r="H731" t="s">
        <v>142</v>
      </c>
      <c r="I731">
        <v>12</v>
      </c>
      <c r="J731">
        <v>-0.05</v>
      </c>
      <c r="K731" t="str">
        <f t="shared" si="255"/>
        <v>被动痛苦lv12</v>
      </c>
      <c r="L731" s="6" t="str">
        <f>Q731&amp;":"&amp;M731&amp;":"&amp;VLOOKUP(N731,对应表!B:C,2,FALSE)&amp;":"&amp;IF(buff!O731="",0,O731)</f>
        <v>20592:100:4:9</v>
      </c>
      <c r="M731">
        <v>100</v>
      </c>
      <c r="N731" s="1" t="s">
        <v>131</v>
      </c>
      <c r="O731">
        <v>9</v>
      </c>
      <c r="Q731">
        <v>20592</v>
      </c>
      <c r="R731" s="4" t="s">
        <v>1107</v>
      </c>
      <c r="S731" s="4" t="str">
        <f t="shared" si="258"/>
        <v>被动痛苦lv12</v>
      </c>
      <c r="T731" t="s">
        <v>139</v>
      </c>
      <c r="U731">
        <f>INT(VLOOKUP($I731,角色属性概况!$I:$O,VLOOKUP($H731,对应表!$AD:$AE,2,FALSE),FALSE)*$J731)</f>
        <v>-389</v>
      </c>
      <c r="AI731" s="12" t="str">
        <f t="shared" si="256"/>
        <v/>
      </c>
      <c r="AR731">
        <v>999</v>
      </c>
      <c r="AU731" s="4"/>
      <c r="AV731" s="4"/>
      <c r="AW731" s="4"/>
      <c r="AX731" s="4"/>
      <c r="AZ731" s="12" t="str">
        <f t="shared" si="257"/>
        <v/>
      </c>
      <c r="BA731" s="12" t="str">
        <f t="shared" si="261"/>
        <v/>
      </c>
      <c r="BB731" s="12" t="str">
        <f t="shared" si="262"/>
        <v/>
      </c>
      <c r="BC731" s="12" t="str">
        <f t="shared" si="263"/>
        <v/>
      </c>
      <c r="BD731" s="12" t="str">
        <f t="shared" si="264"/>
        <v/>
      </c>
      <c r="BE731" s="12" t="str">
        <f t="shared" si="265"/>
        <v/>
      </c>
      <c r="BF731" s="12" t="str">
        <f>_xlfn.IFNA(VLOOKUP(Y731,对应表!$Z:$AA,2,FALSE)&amp;Z731,"")</f>
        <v/>
      </c>
      <c r="BG731" s="12" t="str">
        <f>_xlfn.IFNA(VLOOKUP(AA731,对应表!$Z:$AA,2,FALSE)&amp;AB731,"")</f>
        <v/>
      </c>
      <c r="BH731" s="12" t="str">
        <f>_xlfn.IFNA(VLOOKUP(AC731,对应表!$Z:$AA,2,FALSE)&amp;AD731,"")</f>
        <v/>
      </c>
      <c r="BI731" s="12" t="str">
        <f>_xlfn.IFNA(VLOOKUP(AE731,对应表!$Z:$AA,2,FALSE)&amp;AF731,"")</f>
        <v/>
      </c>
      <c r="BJ731" s="12" t="str">
        <f>_xlfn.IFNA(VLOOKUP(AG731,对应表!$Z:$AA,2,FALSE)&amp;AH731,"")</f>
        <v/>
      </c>
      <c r="BL731">
        <f t="shared" si="259"/>
        <v>-389</v>
      </c>
      <c r="BM731" t="str">
        <f t="shared" si="260"/>
        <v/>
      </c>
    </row>
    <row r="732" spans="8:65" x14ac:dyDescent="0.15">
      <c r="H732" t="s">
        <v>142</v>
      </c>
      <c r="I732">
        <v>13</v>
      </c>
      <c r="J732">
        <v>-0.05</v>
      </c>
      <c r="K732" t="str">
        <f t="shared" si="255"/>
        <v>被动痛苦lv13</v>
      </c>
      <c r="L732" s="6" t="str">
        <f>Q732&amp;":"&amp;M732&amp;":"&amp;VLOOKUP(N732,对应表!B:C,2,FALSE)&amp;":"&amp;IF(buff!O732="",0,O732)</f>
        <v>20593:100:4:9</v>
      </c>
      <c r="M732">
        <v>100</v>
      </c>
      <c r="N732" s="1" t="s">
        <v>131</v>
      </c>
      <c r="O732">
        <v>9</v>
      </c>
      <c r="Q732">
        <v>20593</v>
      </c>
      <c r="R732" s="4" t="s">
        <v>1108</v>
      </c>
      <c r="S732" s="4" t="str">
        <f t="shared" si="258"/>
        <v>被动痛苦lv13</v>
      </c>
      <c r="T732" t="s">
        <v>139</v>
      </c>
      <c r="U732">
        <f>INT(VLOOKUP($I732,角色属性概况!$I:$O,VLOOKUP($H732,对应表!$AD:$AE,2,FALSE),FALSE)*$J732)</f>
        <v>-479</v>
      </c>
      <c r="AI732" s="12" t="str">
        <f t="shared" si="256"/>
        <v/>
      </c>
      <c r="AR732">
        <v>999</v>
      </c>
      <c r="AU732" s="4"/>
      <c r="AV732" s="4"/>
      <c r="AW732" s="4"/>
      <c r="AX732" s="4"/>
      <c r="AZ732" s="12" t="str">
        <f t="shared" si="257"/>
        <v/>
      </c>
      <c r="BA732" s="12" t="str">
        <f t="shared" si="261"/>
        <v/>
      </c>
      <c r="BB732" s="12" t="str">
        <f t="shared" si="262"/>
        <v/>
      </c>
      <c r="BC732" s="12" t="str">
        <f t="shared" si="263"/>
        <v/>
      </c>
      <c r="BD732" s="12" t="str">
        <f t="shared" si="264"/>
        <v/>
      </c>
      <c r="BE732" s="12" t="str">
        <f t="shared" si="265"/>
        <v/>
      </c>
      <c r="BF732" s="12" t="str">
        <f>_xlfn.IFNA(VLOOKUP(Y732,对应表!$Z:$AA,2,FALSE)&amp;Z732,"")</f>
        <v/>
      </c>
      <c r="BG732" s="12" t="str">
        <f>_xlfn.IFNA(VLOOKUP(AA732,对应表!$Z:$AA,2,FALSE)&amp;AB732,"")</f>
        <v/>
      </c>
      <c r="BH732" s="12" t="str">
        <f>_xlfn.IFNA(VLOOKUP(AC732,对应表!$Z:$AA,2,FALSE)&amp;AD732,"")</f>
        <v/>
      </c>
      <c r="BI732" s="12" t="str">
        <f>_xlfn.IFNA(VLOOKUP(AE732,对应表!$Z:$AA,2,FALSE)&amp;AF732,"")</f>
        <v/>
      </c>
      <c r="BJ732" s="12" t="str">
        <f>_xlfn.IFNA(VLOOKUP(AG732,对应表!$Z:$AA,2,FALSE)&amp;AH732,"")</f>
        <v/>
      </c>
      <c r="BL732">
        <f t="shared" si="259"/>
        <v>-479</v>
      </c>
      <c r="BM732" t="str">
        <f t="shared" si="260"/>
        <v/>
      </c>
    </row>
    <row r="733" spans="8:65" x14ac:dyDescent="0.15">
      <c r="H733" t="s">
        <v>142</v>
      </c>
      <c r="I733">
        <v>14</v>
      </c>
      <c r="J733">
        <v>-0.05</v>
      </c>
      <c r="K733" t="str">
        <f t="shared" si="255"/>
        <v>被动痛苦lv14</v>
      </c>
      <c r="L733" s="6" t="str">
        <f>Q733&amp;":"&amp;M733&amp;":"&amp;VLOOKUP(N733,对应表!B:C,2,FALSE)&amp;":"&amp;IF(buff!O733="",0,O733)</f>
        <v>20594:100:4:9</v>
      </c>
      <c r="M733">
        <v>100</v>
      </c>
      <c r="N733" s="1" t="s">
        <v>131</v>
      </c>
      <c r="O733">
        <v>9</v>
      </c>
      <c r="Q733">
        <v>20594</v>
      </c>
      <c r="R733" s="4" t="s">
        <v>1109</v>
      </c>
      <c r="S733" s="4" t="str">
        <f t="shared" si="258"/>
        <v>被动痛苦lv14</v>
      </c>
      <c r="T733" t="s">
        <v>139</v>
      </c>
      <c r="U733">
        <f>INT(VLOOKUP($I733,角色属性概况!$I:$O,VLOOKUP($H733,对应表!$AD:$AE,2,FALSE),FALSE)*$J733)</f>
        <v>-589</v>
      </c>
      <c r="AI733" s="12" t="str">
        <f t="shared" si="256"/>
        <v/>
      </c>
      <c r="AR733">
        <v>999</v>
      </c>
      <c r="AU733" s="4"/>
      <c r="AV733" s="4"/>
      <c r="AW733" s="4"/>
      <c r="AX733" s="4"/>
      <c r="AZ733" s="12" t="str">
        <f t="shared" si="257"/>
        <v/>
      </c>
      <c r="BA733" s="12" t="str">
        <f t="shared" si="261"/>
        <v/>
      </c>
      <c r="BB733" s="12" t="str">
        <f t="shared" si="262"/>
        <v/>
      </c>
      <c r="BC733" s="12" t="str">
        <f t="shared" si="263"/>
        <v/>
      </c>
      <c r="BD733" s="12" t="str">
        <f t="shared" si="264"/>
        <v/>
      </c>
      <c r="BE733" s="12" t="str">
        <f t="shared" si="265"/>
        <v/>
      </c>
      <c r="BF733" s="12" t="str">
        <f>_xlfn.IFNA(VLOOKUP(Y733,对应表!$Z:$AA,2,FALSE)&amp;Z733,"")</f>
        <v/>
      </c>
      <c r="BG733" s="12" t="str">
        <f>_xlfn.IFNA(VLOOKUP(AA733,对应表!$Z:$AA,2,FALSE)&amp;AB733,"")</f>
        <v/>
      </c>
      <c r="BH733" s="12" t="str">
        <f>_xlfn.IFNA(VLOOKUP(AC733,对应表!$Z:$AA,2,FALSE)&amp;AD733,"")</f>
        <v/>
      </c>
      <c r="BI733" s="12" t="str">
        <f>_xlfn.IFNA(VLOOKUP(AE733,对应表!$Z:$AA,2,FALSE)&amp;AF733,"")</f>
        <v/>
      </c>
      <c r="BJ733" s="12" t="str">
        <f>_xlfn.IFNA(VLOOKUP(AG733,对应表!$Z:$AA,2,FALSE)&amp;AH733,"")</f>
        <v/>
      </c>
      <c r="BL733">
        <f t="shared" si="259"/>
        <v>-589</v>
      </c>
      <c r="BM733" t="str">
        <f t="shared" si="260"/>
        <v/>
      </c>
    </row>
    <row r="734" spans="8:65" x14ac:dyDescent="0.15">
      <c r="H734" t="s">
        <v>142</v>
      </c>
      <c r="I734">
        <v>15</v>
      </c>
      <c r="J734">
        <v>-0.05</v>
      </c>
      <c r="K734" t="str">
        <f t="shared" si="255"/>
        <v>被动痛苦lv15</v>
      </c>
      <c r="L734" s="6" t="str">
        <f>Q734&amp;":"&amp;M734&amp;":"&amp;VLOOKUP(N734,对应表!B:C,2,FALSE)&amp;":"&amp;IF(buff!O734="",0,O734)</f>
        <v>20595:100:4:9</v>
      </c>
      <c r="M734">
        <v>100</v>
      </c>
      <c r="N734" s="1" t="s">
        <v>131</v>
      </c>
      <c r="O734">
        <v>9</v>
      </c>
      <c r="Q734">
        <v>20595</v>
      </c>
      <c r="R734" s="4" t="s">
        <v>1110</v>
      </c>
      <c r="S734" s="4" t="str">
        <f t="shared" si="258"/>
        <v>被动痛苦lv15</v>
      </c>
      <c r="T734" t="s">
        <v>139</v>
      </c>
      <c r="U734">
        <f>INT(VLOOKUP($I734,角色属性概况!$I:$O,VLOOKUP($H734,对应表!$AD:$AE,2,FALSE),FALSE)*$J734)</f>
        <v>-725</v>
      </c>
      <c r="AI734" s="12" t="str">
        <f t="shared" si="256"/>
        <v/>
      </c>
      <c r="AR734">
        <v>999</v>
      </c>
      <c r="AU734" s="4"/>
      <c r="AV734" s="4"/>
      <c r="AW734" s="4"/>
      <c r="AX734" s="4"/>
      <c r="AZ734" s="12" t="str">
        <f t="shared" si="257"/>
        <v/>
      </c>
      <c r="BA734" s="12" t="str">
        <f t="shared" si="261"/>
        <v/>
      </c>
      <c r="BB734" s="12" t="str">
        <f t="shared" si="262"/>
        <v/>
      </c>
      <c r="BC734" s="12" t="str">
        <f t="shared" si="263"/>
        <v/>
      </c>
      <c r="BD734" s="12" t="str">
        <f t="shared" si="264"/>
        <v/>
      </c>
      <c r="BE734" s="12" t="str">
        <f t="shared" si="265"/>
        <v/>
      </c>
      <c r="BF734" s="12" t="str">
        <f>_xlfn.IFNA(VLOOKUP(Y734,对应表!$Z:$AA,2,FALSE)&amp;Z734,"")</f>
        <v/>
      </c>
      <c r="BG734" s="12" t="str">
        <f>_xlfn.IFNA(VLOOKUP(AA734,对应表!$Z:$AA,2,FALSE)&amp;AB734,"")</f>
        <v/>
      </c>
      <c r="BH734" s="12" t="str">
        <f>_xlfn.IFNA(VLOOKUP(AC734,对应表!$Z:$AA,2,FALSE)&amp;AD734,"")</f>
        <v/>
      </c>
      <c r="BI734" s="12" t="str">
        <f>_xlfn.IFNA(VLOOKUP(AE734,对应表!$Z:$AA,2,FALSE)&amp;AF734,"")</f>
        <v/>
      </c>
      <c r="BJ734" s="12" t="str">
        <f>_xlfn.IFNA(VLOOKUP(AG734,对应表!$Z:$AA,2,FALSE)&amp;AH734,"")</f>
        <v/>
      </c>
      <c r="BL734">
        <f t="shared" si="259"/>
        <v>-725</v>
      </c>
      <c r="BM734" t="str">
        <f t="shared" si="260"/>
        <v/>
      </c>
    </row>
    <row r="735" spans="8:65" x14ac:dyDescent="0.15">
      <c r="H735" t="s">
        <v>142</v>
      </c>
      <c r="I735">
        <v>16</v>
      </c>
      <c r="J735">
        <v>-0.05</v>
      </c>
      <c r="K735" t="str">
        <f t="shared" si="255"/>
        <v>被动痛苦lv16</v>
      </c>
      <c r="L735" s="6" t="str">
        <f>Q735&amp;":"&amp;M735&amp;":"&amp;VLOOKUP(N735,对应表!B:C,2,FALSE)&amp;":"&amp;IF(buff!O735="",0,O735)</f>
        <v>20596:100:4:9</v>
      </c>
      <c r="M735">
        <v>100</v>
      </c>
      <c r="N735" s="1" t="s">
        <v>131</v>
      </c>
      <c r="O735">
        <v>9</v>
      </c>
      <c r="Q735">
        <v>20596</v>
      </c>
      <c r="R735" s="4" t="s">
        <v>1111</v>
      </c>
      <c r="S735" s="4" t="str">
        <f t="shared" si="258"/>
        <v>被动痛苦lv16</v>
      </c>
      <c r="T735" t="s">
        <v>139</v>
      </c>
      <c r="U735">
        <f>INT(VLOOKUP($I735,角色属性概况!$I:$O,VLOOKUP($H735,对应表!$AD:$AE,2,FALSE),FALSE)*$J735)</f>
        <v>-893</v>
      </c>
      <c r="AI735" s="12" t="str">
        <f t="shared" si="256"/>
        <v/>
      </c>
      <c r="AR735">
        <v>999</v>
      </c>
      <c r="AU735" s="4"/>
      <c r="AV735" s="4"/>
      <c r="AW735" s="4"/>
      <c r="AX735" s="4"/>
      <c r="AZ735" s="12" t="str">
        <f t="shared" si="257"/>
        <v/>
      </c>
      <c r="BA735" s="12" t="str">
        <f t="shared" si="261"/>
        <v/>
      </c>
      <c r="BB735" s="12" t="str">
        <f t="shared" si="262"/>
        <v/>
      </c>
      <c r="BC735" s="12" t="str">
        <f t="shared" si="263"/>
        <v/>
      </c>
      <c r="BD735" s="12" t="str">
        <f t="shared" si="264"/>
        <v/>
      </c>
      <c r="BE735" s="12" t="str">
        <f t="shared" si="265"/>
        <v/>
      </c>
      <c r="BF735" s="12" t="str">
        <f>_xlfn.IFNA(VLOOKUP(Y735,对应表!$Z:$AA,2,FALSE)&amp;Z735,"")</f>
        <v/>
      </c>
      <c r="BG735" s="12" t="str">
        <f>_xlfn.IFNA(VLOOKUP(AA735,对应表!$Z:$AA,2,FALSE)&amp;AB735,"")</f>
        <v/>
      </c>
      <c r="BH735" s="12" t="str">
        <f>_xlfn.IFNA(VLOOKUP(AC735,对应表!$Z:$AA,2,FALSE)&amp;AD735,"")</f>
        <v/>
      </c>
      <c r="BI735" s="12" t="str">
        <f>_xlfn.IFNA(VLOOKUP(AE735,对应表!$Z:$AA,2,FALSE)&amp;AF735,"")</f>
        <v/>
      </c>
      <c r="BJ735" s="12" t="str">
        <f>_xlfn.IFNA(VLOOKUP(AG735,对应表!$Z:$AA,2,FALSE)&amp;AH735,"")</f>
        <v/>
      </c>
      <c r="BL735">
        <f t="shared" si="259"/>
        <v>-893</v>
      </c>
      <c r="BM735" t="str">
        <f t="shared" si="260"/>
        <v/>
      </c>
    </row>
    <row r="736" spans="8:65" x14ac:dyDescent="0.15">
      <c r="H736" t="s">
        <v>142</v>
      </c>
      <c r="I736">
        <v>17</v>
      </c>
      <c r="J736">
        <v>-0.05</v>
      </c>
      <c r="K736" t="str">
        <f t="shared" si="255"/>
        <v>被动痛苦lv17</v>
      </c>
      <c r="L736" s="6" t="str">
        <f>Q736&amp;":"&amp;M736&amp;":"&amp;VLOOKUP(N736,对应表!B:C,2,FALSE)&amp;":"&amp;IF(buff!O736="",0,O736)</f>
        <v>20597:100:4:9</v>
      </c>
      <c r="M736">
        <v>100</v>
      </c>
      <c r="N736" s="1" t="s">
        <v>131</v>
      </c>
      <c r="O736">
        <v>9</v>
      </c>
      <c r="Q736">
        <v>20597</v>
      </c>
      <c r="R736" s="4" t="s">
        <v>1112</v>
      </c>
      <c r="S736" s="4" t="str">
        <f t="shared" si="258"/>
        <v>被动痛苦lv17</v>
      </c>
      <c r="T736" t="s">
        <v>139</v>
      </c>
      <c r="U736">
        <f>INT(VLOOKUP($I736,角色属性概况!$I:$O,VLOOKUP($H736,对应表!$AD:$AE,2,FALSE),FALSE)*$J736)</f>
        <v>-1099</v>
      </c>
      <c r="AI736" s="12" t="str">
        <f t="shared" si="256"/>
        <v/>
      </c>
      <c r="AR736">
        <v>999</v>
      </c>
      <c r="AU736" s="4"/>
      <c r="AV736" s="4"/>
      <c r="AW736" s="4"/>
      <c r="AX736" s="4"/>
      <c r="AZ736" s="12" t="str">
        <f t="shared" si="257"/>
        <v/>
      </c>
      <c r="BA736" s="12" t="str">
        <f t="shared" si="261"/>
        <v/>
      </c>
      <c r="BB736" s="12" t="str">
        <f t="shared" si="262"/>
        <v/>
      </c>
      <c r="BC736" s="12" t="str">
        <f t="shared" si="263"/>
        <v/>
      </c>
      <c r="BD736" s="12" t="str">
        <f t="shared" si="264"/>
        <v/>
      </c>
      <c r="BE736" s="12" t="str">
        <f t="shared" si="265"/>
        <v/>
      </c>
      <c r="BF736" s="12" t="str">
        <f>_xlfn.IFNA(VLOOKUP(Y736,对应表!$Z:$AA,2,FALSE)&amp;Z736,"")</f>
        <v/>
      </c>
      <c r="BG736" s="12" t="str">
        <f>_xlfn.IFNA(VLOOKUP(AA736,对应表!$Z:$AA,2,FALSE)&amp;AB736,"")</f>
        <v/>
      </c>
      <c r="BH736" s="12" t="str">
        <f>_xlfn.IFNA(VLOOKUP(AC736,对应表!$Z:$AA,2,FALSE)&amp;AD736,"")</f>
        <v/>
      </c>
      <c r="BI736" s="12" t="str">
        <f>_xlfn.IFNA(VLOOKUP(AE736,对应表!$Z:$AA,2,FALSE)&amp;AF736,"")</f>
        <v/>
      </c>
      <c r="BJ736" s="12" t="str">
        <f>_xlfn.IFNA(VLOOKUP(AG736,对应表!$Z:$AA,2,FALSE)&amp;AH736,"")</f>
        <v/>
      </c>
      <c r="BL736">
        <f t="shared" si="259"/>
        <v>-1099</v>
      </c>
      <c r="BM736" t="str">
        <f t="shared" si="260"/>
        <v/>
      </c>
    </row>
    <row r="737" spans="8:65" x14ac:dyDescent="0.15">
      <c r="H737" t="s">
        <v>142</v>
      </c>
      <c r="I737">
        <v>18</v>
      </c>
      <c r="J737">
        <v>-0.05</v>
      </c>
      <c r="K737" t="str">
        <f t="shared" si="255"/>
        <v>被动痛苦lv18</v>
      </c>
      <c r="L737" s="6" t="str">
        <f>Q737&amp;":"&amp;M737&amp;":"&amp;VLOOKUP(N737,对应表!B:C,2,FALSE)&amp;":"&amp;IF(buff!O737="",0,O737)</f>
        <v>20598:100:4:9</v>
      </c>
      <c r="M737">
        <v>100</v>
      </c>
      <c r="N737" s="1" t="s">
        <v>131</v>
      </c>
      <c r="O737">
        <v>9</v>
      </c>
      <c r="Q737">
        <v>20598</v>
      </c>
      <c r="R737" s="4" t="s">
        <v>1113</v>
      </c>
      <c r="S737" s="4" t="str">
        <f t="shared" si="258"/>
        <v>被动痛苦lv18</v>
      </c>
      <c r="T737" t="s">
        <v>139</v>
      </c>
      <c r="U737">
        <f>INT(VLOOKUP($I737,角色属性概况!$I:$O,VLOOKUP($H737,对应表!$AD:$AE,2,FALSE),FALSE)*$J737)</f>
        <v>-1353</v>
      </c>
      <c r="AI737" s="12" t="str">
        <f t="shared" si="256"/>
        <v/>
      </c>
      <c r="AR737">
        <v>999</v>
      </c>
      <c r="AU737" s="4"/>
      <c r="AV737" s="4"/>
      <c r="AW737" s="4"/>
      <c r="AX737" s="4"/>
      <c r="AZ737" s="12" t="str">
        <f t="shared" si="257"/>
        <v/>
      </c>
      <c r="BA737" s="12" t="str">
        <f t="shared" si="261"/>
        <v/>
      </c>
      <c r="BB737" s="12" t="str">
        <f t="shared" si="262"/>
        <v/>
      </c>
      <c r="BC737" s="12" t="str">
        <f t="shared" si="263"/>
        <v/>
      </c>
      <c r="BD737" s="12" t="str">
        <f t="shared" si="264"/>
        <v/>
      </c>
      <c r="BE737" s="12" t="str">
        <f t="shared" si="265"/>
        <v/>
      </c>
      <c r="BF737" s="12" t="str">
        <f>_xlfn.IFNA(VLOOKUP(Y737,对应表!$Z:$AA,2,FALSE)&amp;Z737,"")</f>
        <v/>
      </c>
      <c r="BG737" s="12" t="str">
        <f>_xlfn.IFNA(VLOOKUP(AA737,对应表!$Z:$AA,2,FALSE)&amp;AB737,"")</f>
        <v/>
      </c>
      <c r="BH737" s="12" t="str">
        <f>_xlfn.IFNA(VLOOKUP(AC737,对应表!$Z:$AA,2,FALSE)&amp;AD737,"")</f>
        <v/>
      </c>
      <c r="BI737" s="12" t="str">
        <f>_xlfn.IFNA(VLOOKUP(AE737,对应表!$Z:$AA,2,FALSE)&amp;AF737,"")</f>
        <v/>
      </c>
      <c r="BJ737" s="12" t="str">
        <f>_xlfn.IFNA(VLOOKUP(AG737,对应表!$Z:$AA,2,FALSE)&amp;AH737,"")</f>
        <v/>
      </c>
      <c r="BL737">
        <f t="shared" si="259"/>
        <v>-1353</v>
      </c>
      <c r="BM737" t="str">
        <f t="shared" si="260"/>
        <v/>
      </c>
    </row>
    <row r="738" spans="8:65" x14ac:dyDescent="0.15">
      <c r="H738" t="s">
        <v>142</v>
      </c>
      <c r="I738">
        <v>19</v>
      </c>
      <c r="J738">
        <v>-0.05</v>
      </c>
      <c r="K738" t="str">
        <f t="shared" si="255"/>
        <v>被动痛苦lv19</v>
      </c>
      <c r="L738" s="6" t="str">
        <f>Q738&amp;":"&amp;M738&amp;":"&amp;VLOOKUP(N738,对应表!B:C,2,FALSE)&amp;":"&amp;IF(buff!O738="",0,O738)</f>
        <v>20599:100:4:9</v>
      </c>
      <c r="M738">
        <v>100</v>
      </c>
      <c r="N738" s="1" t="s">
        <v>131</v>
      </c>
      <c r="O738">
        <v>9</v>
      </c>
      <c r="Q738">
        <v>20599</v>
      </c>
      <c r="R738" s="4" t="s">
        <v>1114</v>
      </c>
      <c r="S738" s="4" t="str">
        <f t="shared" si="258"/>
        <v>被动痛苦lv19</v>
      </c>
      <c r="T738" t="s">
        <v>139</v>
      </c>
      <c r="U738">
        <f>INT(VLOOKUP($I738,角色属性概况!$I:$O,VLOOKUP($H738,对应表!$AD:$AE,2,FALSE),FALSE)*$J738)</f>
        <v>-1666</v>
      </c>
      <c r="AI738" s="12" t="str">
        <f t="shared" si="256"/>
        <v/>
      </c>
      <c r="AR738">
        <v>999</v>
      </c>
      <c r="AU738" s="4"/>
      <c r="AV738" s="4"/>
      <c r="AW738" s="4"/>
      <c r="AX738" s="4"/>
      <c r="AZ738" s="12" t="str">
        <f t="shared" si="257"/>
        <v/>
      </c>
      <c r="BA738" s="12" t="str">
        <f t="shared" si="261"/>
        <v/>
      </c>
      <c r="BB738" s="12" t="str">
        <f t="shared" si="262"/>
        <v/>
      </c>
      <c r="BC738" s="12" t="str">
        <f t="shared" si="263"/>
        <v/>
      </c>
      <c r="BD738" s="12" t="str">
        <f t="shared" si="264"/>
        <v/>
      </c>
      <c r="BE738" s="12" t="str">
        <f t="shared" si="265"/>
        <v/>
      </c>
      <c r="BF738" s="12" t="str">
        <f>_xlfn.IFNA(VLOOKUP(Y738,对应表!$Z:$AA,2,FALSE)&amp;Z738,"")</f>
        <v/>
      </c>
      <c r="BG738" s="12" t="str">
        <f>_xlfn.IFNA(VLOOKUP(AA738,对应表!$Z:$AA,2,FALSE)&amp;AB738,"")</f>
        <v/>
      </c>
      <c r="BH738" s="12" t="str">
        <f>_xlfn.IFNA(VLOOKUP(AC738,对应表!$Z:$AA,2,FALSE)&amp;AD738,"")</f>
        <v/>
      </c>
      <c r="BI738" s="12" t="str">
        <f>_xlfn.IFNA(VLOOKUP(AE738,对应表!$Z:$AA,2,FALSE)&amp;AF738,"")</f>
        <v/>
      </c>
      <c r="BJ738" s="12" t="str">
        <f>_xlfn.IFNA(VLOOKUP(AG738,对应表!$Z:$AA,2,FALSE)&amp;AH738,"")</f>
        <v/>
      </c>
      <c r="BL738">
        <f t="shared" si="259"/>
        <v>-1666</v>
      </c>
      <c r="BM738" t="str">
        <f t="shared" si="260"/>
        <v/>
      </c>
    </row>
    <row r="739" spans="8:65" x14ac:dyDescent="0.15">
      <c r="H739" t="s">
        <v>142</v>
      </c>
      <c r="I739">
        <v>20</v>
      </c>
      <c r="J739">
        <v>-0.05</v>
      </c>
      <c r="K739" t="str">
        <f t="shared" si="255"/>
        <v>被动痛苦lv20</v>
      </c>
      <c r="L739" s="6" t="str">
        <f>Q739&amp;":"&amp;M739&amp;":"&amp;VLOOKUP(N739,对应表!B:C,2,FALSE)&amp;":"&amp;IF(buff!O739="",0,O739)</f>
        <v>20600:100:4:9</v>
      </c>
      <c r="M739">
        <v>100</v>
      </c>
      <c r="N739" s="1" t="s">
        <v>131</v>
      </c>
      <c r="O739">
        <v>9</v>
      </c>
      <c r="Q739">
        <v>20600</v>
      </c>
      <c r="R739" s="4" t="s">
        <v>1115</v>
      </c>
      <c r="S739" s="4" t="str">
        <f t="shared" si="258"/>
        <v>被动痛苦lv20</v>
      </c>
      <c r="T739" t="s">
        <v>139</v>
      </c>
      <c r="U739">
        <f>INT(VLOOKUP($I739,角色属性概况!$I:$O,VLOOKUP($H739,对应表!$AD:$AE,2,FALSE),FALSE)*$J739)</f>
        <v>-2051</v>
      </c>
      <c r="AI739" s="12" t="str">
        <f t="shared" si="256"/>
        <v/>
      </c>
      <c r="AR739">
        <v>999</v>
      </c>
      <c r="AU739" s="4"/>
      <c r="AV739" s="4"/>
      <c r="AW739" s="4"/>
      <c r="AX739" s="4"/>
      <c r="AZ739" s="12" t="str">
        <f t="shared" si="257"/>
        <v/>
      </c>
      <c r="BA739" s="12" t="str">
        <f t="shared" si="261"/>
        <v/>
      </c>
      <c r="BB739" s="12" t="str">
        <f t="shared" si="262"/>
        <v/>
      </c>
      <c r="BC739" s="12" t="str">
        <f t="shared" si="263"/>
        <v/>
      </c>
      <c r="BD739" s="12" t="str">
        <f t="shared" si="264"/>
        <v/>
      </c>
      <c r="BE739" s="12" t="str">
        <f t="shared" si="265"/>
        <v/>
      </c>
      <c r="BF739" s="12" t="str">
        <f>_xlfn.IFNA(VLOOKUP(Y739,对应表!$Z:$AA,2,FALSE)&amp;Z739,"")</f>
        <v/>
      </c>
      <c r="BG739" s="12" t="str">
        <f>_xlfn.IFNA(VLOOKUP(AA739,对应表!$Z:$AA,2,FALSE)&amp;AB739,"")</f>
        <v/>
      </c>
      <c r="BH739" s="12" t="str">
        <f>_xlfn.IFNA(VLOOKUP(AC739,对应表!$Z:$AA,2,FALSE)&amp;AD739,"")</f>
        <v/>
      </c>
      <c r="BI739" s="12" t="str">
        <f>_xlfn.IFNA(VLOOKUP(AE739,对应表!$Z:$AA,2,FALSE)&amp;AF739,"")</f>
        <v/>
      </c>
      <c r="BJ739" s="12" t="str">
        <f>_xlfn.IFNA(VLOOKUP(AG739,对应表!$Z:$AA,2,FALSE)&amp;AH739,"")</f>
        <v/>
      </c>
      <c r="BL739">
        <f t="shared" si="259"/>
        <v>-2051</v>
      </c>
      <c r="BM739" t="str">
        <f t="shared" si="260"/>
        <v/>
      </c>
    </row>
    <row r="740" spans="8:65" x14ac:dyDescent="0.15">
      <c r="H740" t="s">
        <v>1142</v>
      </c>
      <c r="I740">
        <v>1</v>
      </c>
      <c r="J740">
        <v>-0.1</v>
      </c>
      <c r="K740" t="str">
        <f t="shared" ref="K740:K759" si="266">R740</f>
        <v>被动迟钝lv1</v>
      </c>
      <c r="L740" s="6" t="str">
        <f>Q740&amp;":"&amp;M740&amp;":"&amp;VLOOKUP(N740,对应表!B:C,2,FALSE)&amp;":"&amp;IF(buff!O740="",0,O740)</f>
        <v>20601:100:4:9</v>
      </c>
      <c r="M740">
        <v>100</v>
      </c>
      <c r="N740" s="1" t="s">
        <v>131</v>
      </c>
      <c r="O740">
        <v>9</v>
      </c>
      <c r="Q740">
        <v>20601</v>
      </c>
      <c r="R740" s="4" t="s">
        <v>1116</v>
      </c>
      <c r="S740" s="4" t="str">
        <f t="shared" si="258"/>
        <v>被动迟钝lv1</v>
      </c>
      <c r="T740" t="s">
        <v>138</v>
      </c>
      <c r="U740">
        <f>INT(VLOOKUP($I740,角色属性概况!$I:$O,VLOOKUP($H740,对应表!$AD:$AE,2,FALSE),FALSE)*$J740)</f>
        <v>-19</v>
      </c>
      <c r="AI740" s="12" t="str">
        <f t="shared" ref="AI740:AI759" si="267">IF(BF740="","",BF740)&amp;IF(BG740="","","|"&amp;BG740)&amp;IF(BH740="","","|"&amp;BH740)&amp;IF(BI740="","","|"&amp;BI740)&amp;IF(BJ740="","","|"&amp;BJ740)</f>
        <v/>
      </c>
      <c r="AR740">
        <v>999</v>
      </c>
      <c r="AU740" s="4"/>
      <c r="AV740" s="4"/>
      <c r="AW740" s="4"/>
      <c r="AX740" s="4"/>
      <c r="AZ740" s="12" t="str">
        <f t="shared" ref="AZ740:AZ759" si="268">IF(BA740="","",BA740)&amp;IF(BB740="","","|"&amp;BB740)&amp;IF(BC740="","","|"&amp;BC740)&amp;IF(BD740="","","|"&amp;BD740)&amp;IF(BE740="","","|"&amp;BE740)</f>
        <v/>
      </c>
      <c r="BA740" s="12" t="str">
        <f t="shared" si="261"/>
        <v/>
      </c>
      <c r="BB740" s="12" t="str">
        <f t="shared" si="262"/>
        <v/>
      </c>
      <c r="BC740" s="12" t="str">
        <f t="shared" si="263"/>
        <v/>
      </c>
      <c r="BD740" s="12" t="str">
        <f t="shared" si="264"/>
        <v/>
      </c>
      <c r="BE740" s="12" t="str">
        <f t="shared" si="265"/>
        <v/>
      </c>
      <c r="BF740" s="12" t="str">
        <f>_xlfn.IFNA(VLOOKUP(Y740,对应表!$Z:$AA,2,FALSE)&amp;Z740,"")</f>
        <v/>
      </c>
      <c r="BG740" s="12" t="str">
        <f>_xlfn.IFNA(VLOOKUP(AA740,对应表!$Z:$AA,2,FALSE)&amp;AB740,"")</f>
        <v/>
      </c>
      <c r="BH740" s="12" t="str">
        <f>_xlfn.IFNA(VLOOKUP(AC740,对应表!$Z:$AA,2,FALSE)&amp;AD740,"")</f>
        <v/>
      </c>
      <c r="BI740" s="12" t="str">
        <f>_xlfn.IFNA(VLOOKUP(AE740,对应表!$Z:$AA,2,FALSE)&amp;AF740,"")</f>
        <v/>
      </c>
      <c r="BJ740" s="12" t="str">
        <f>_xlfn.IFNA(VLOOKUP(AG740,对应表!$Z:$AA,2,FALSE)&amp;AH740,"")</f>
        <v/>
      </c>
      <c r="BL740">
        <f t="shared" si="259"/>
        <v>-19</v>
      </c>
      <c r="BM740" t="str">
        <f t="shared" si="260"/>
        <v/>
      </c>
    </row>
    <row r="741" spans="8:65" x14ac:dyDescent="0.15">
      <c r="H741" t="s">
        <v>1142</v>
      </c>
      <c r="I741">
        <v>2</v>
      </c>
      <c r="J741">
        <v>-0.1</v>
      </c>
      <c r="K741" t="str">
        <f t="shared" si="266"/>
        <v>被动迟钝lv2</v>
      </c>
      <c r="L741" s="6" t="str">
        <f>Q741&amp;":"&amp;M741&amp;":"&amp;VLOOKUP(N741,对应表!B:C,2,FALSE)&amp;":"&amp;IF(buff!O741="",0,O741)</f>
        <v>20602:100:4:9</v>
      </c>
      <c r="M741">
        <v>100</v>
      </c>
      <c r="N741" s="1" t="s">
        <v>131</v>
      </c>
      <c r="O741">
        <v>9</v>
      </c>
      <c r="Q741">
        <v>20602</v>
      </c>
      <c r="R741" s="4" t="s">
        <v>1117</v>
      </c>
      <c r="S741" s="4" t="str">
        <f t="shared" si="258"/>
        <v>被动迟钝lv2</v>
      </c>
      <c r="T741" t="s">
        <v>138</v>
      </c>
      <c r="U741">
        <f>INT(VLOOKUP($I741,角色属性概况!$I:$O,VLOOKUP($H741,对应表!$AD:$AE,2,FALSE),FALSE)*$J741)</f>
        <v>-28</v>
      </c>
      <c r="AI741" s="12" t="str">
        <f t="shared" si="267"/>
        <v/>
      </c>
      <c r="AR741">
        <v>999</v>
      </c>
      <c r="AU741" s="4"/>
      <c r="AV741" s="4"/>
      <c r="AW741" s="4"/>
      <c r="AX741" s="4"/>
      <c r="AZ741" s="12" t="str">
        <f t="shared" si="268"/>
        <v/>
      </c>
      <c r="BA741" s="12" t="str">
        <f t="shared" si="261"/>
        <v/>
      </c>
      <c r="BB741" s="12" t="str">
        <f t="shared" si="262"/>
        <v/>
      </c>
      <c r="BC741" s="12" t="str">
        <f t="shared" si="263"/>
        <v/>
      </c>
      <c r="BD741" s="12" t="str">
        <f t="shared" si="264"/>
        <v/>
      </c>
      <c r="BE741" s="12" t="str">
        <f t="shared" si="265"/>
        <v/>
      </c>
      <c r="BF741" s="12" t="str">
        <f>_xlfn.IFNA(VLOOKUP(Y741,对应表!$Z:$AA,2,FALSE)&amp;Z741,"")</f>
        <v/>
      </c>
      <c r="BG741" s="12" t="str">
        <f>_xlfn.IFNA(VLOOKUP(AA741,对应表!$Z:$AA,2,FALSE)&amp;AB741,"")</f>
        <v/>
      </c>
      <c r="BH741" s="12" t="str">
        <f>_xlfn.IFNA(VLOOKUP(AC741,对应表!$Z:$AA,2,FALSE)&amp;AD741,"")</f>
        <v/>
      </c>
      <c r="BI741" s="12" t="str">
        <f>_xlfn.IFNA(VLOOKUP(AE741,对应表!$Z:$AA,2,FALSE)&amp;AF741,"")</f>
        <v/>
      </c>
      <c r="BJ741" s="12" t="str">
        <f>_xlfn.IFNA(VLOOKUP(AG741,对应表!$Z:$AA,2,FALSE)&amp;AH741,"")</f>
        <v/>
      </c>
      <c r="BL741">
        <f t="shared" si="259"/>
        <v>-28</v>
      </c>
      <c r="BM741" t="str">
        <f t="shared" si="260"/>
        <v/>
      </c>
    </row>
    <row r="742" spans="8:65" x14ac:dyDescent="0.15">
      <c r="H742" t="s">
        <v>1142</v>
      </c>
      <c r="I742">
        <v>3</v>
      </c>
      <c r="J742">
        <v>-0.1</v>
      </c>
      <c r="K742" t="str">
        <f t="shared" si="266"/>
        <v>被动迟钝lv3</v>
      </c>
      <c r="L742" s="6" t="str">
        <f>Q742&amp;":"&amp;M742&amp;":"&amp;VLOOKUP(N742,对应表!B:C,2,FALSE)&amp;":"&amp;IF(buff!O742="",0,O742)</f>
        <v>20603:100:4:9</v>
      </c>
      <c r="M742">
        <v>100</v>
      </c>
      <c r="N742" s="1" t="s">
        <v>131</v>
      </c>
      <c r="O742">
        <v>9</v>
      </c>
      <c r="Q742">
        <v>20603</v>
      </c>
      <c r="R742" s="4" t="s">
        <v>1118</v>
      </c>
      <c r="S742" s="4" t="str">
        <f t="shared" si="258"/>
        <v>被动迟钝lv3</v>
      </c>
      <c r="T742" t="s">
        <v>138</v>
      </c>
      <c r="U742">
        <f>INT(VLOOKUP($I742,角色属性概况!$I:$O,VLOOKUP($H742,对应表!$AD:$AE,2,FALSE),FALSE)*$J742)</f>
        <v>-37</v>
      </c>
      <c r="AI742" s="12" t="str">
        <f t="shared" si="267"/>
        <v/>
      </c>
      <c r="AR742">
        <v>999</v>
      </c>
      <c r="AU742" s="4"/>
      <c r="AV742" s="4"/>
      <c r="AW742" s="4"/>
      <c r="AX742" s="4"/>
      <c r="AZ742" s="12" t="str">
        <f t="shared" si="268"/>
        <v/>
      </c>
      <c r="BA742" s="12" t="str">
        <f t="shared" si="261"/>
        <v/>
      </c>
      <c r="BB742" s="12" t="str">
        <f t="shared" si="262"/>
        <v/>
      </c>
      <c r="BC742" s="12" t="str">
        <f t="shared" si="263"/>
        <v/>
      </c>
      <c r="BD742" s="12" t="str">
        <f t="shared" si="264"/>
        <v/>
      </c>
      <c r="BE742" s="12" t="str">
        <f t="shared" si="265"/>
        <v/>
      </c>
      <c r="BF742" s="12" t="str">
        <f>_xlfn.IFNA(VLOOKUP(Y742,对应表!$Z:$AA,2,FALSE)&amp;Z742,"")</f>
        <v/>
      </c>
      <c r="BG742" s="12" t="str">
        <f>_xlfn.IFNA(VLOOKUP(AA742,对应表!$Z:$AA,2,FALSE)&amp;AB742,"")</f>
        <v/>
      </c>
      <c r="BH742" s="12" t="str">
        <f>_xlfn.IFNA(VLOOKUP(AC742,对应表!$Z:$AA,2,FALSE)&amp;AD742,"")</f>
        <v/>
      </c>
      <c r="BI742" s="12" t="str">
        <f>_xlfn.IFNA(VLOOKUP(AE742,对应表!$Z:$AA,2,FALSE)&amp;AF742,"")</f>
        <v/>
      </c>
      <c r="BJ742" s="12" t="str">
        <f>_xlfn.IFNA(VLOOKUP(AG742,对应表!$Z:$AA,2,FALSE)&amp;AH742,"")</f>
        <v/>
      </c>
      <c r="BL742">
        <f t="shared" si="259"/>
        <v>-37</v>
      </c>
      <c r="BM742" t="str">
        <f t="shared" si="260"/>
        <v/>
      </c>
    </row>
    <row r="743" spans="8:65" x14ac:dyDescent="0.15">
      <c r="H743" t="s">
        <v>1142</v>
      </c>
      <c r="I743">
        <v>4</v>
      </c>
      <c r="J743">
        <v>-0.1</v>
      </c>
      <c r="K743" t="str">
        <f t="shared" si="266"/>
        <v>被动迟钝lv4</v>
      </c>
      <c r="L743" s="6" t="str">
        <f>Q743&amp;":"&amp;M743&amp;":"&amp;VLOOKUP(N743,对应表!B:C,2,FALSE)&amp;":"&amp;IF(buff!O743="",0,O743)</f>
        <v>20604:100:4:9</v>
      </c>
      <c r="M743">
        <v>100</v>
      </c>
      <c r="N743" s="1" t="s">
        <v>131</v>
      </c>
      <c r="O743">
        <v>9</v>
      </c>
      <c r="Q743">
        <v>20604</v>
      </c>
      <c r="R743" s="4" t="s">
        <v>1119</v>
      </c>
      <c r="S743" s="4" t="str">
        <f t="shared" si="258"/>
        <v>被动迟钝lv4</v>
      </c>
      <c r="T743" t="s">
        <v>138</v>
      </c>
      <c r="U743">
        <f>INT(VLOOKUP($I743,角色属性概况!$I:$O,VLOOKUP($H743,对应表!$AD:$AE,2,FALSE),FALSE)*$J743)</f>
        <v>-46</v>
      </c>
      <c r="AI743" s="12" t="str">
        <f t="shared" si="267"/>
        <v/>
      </c>
      <c r="AR743">
        <v>999</v>
      </c>
      <c r="AU743" s="4"/>
      <c r="AV743" s="4"/>
      <c r="AW743" s="4"/>
      <c r="AX743" s="4"/>
      <c r="AZ743" s="12" t="str">
        <f t="shared" si="268"/>
        <v/>
      </c>
      <c r="BA743" s="12" t="str">
        <f t="shared" si="261"/>
        <v/>
      </c>
      <c r="BB743" s="12" t="str">
        <f t="shared" si="262"/>
        <v/>
      </c>
      <c r="BC743" s="12" t="str">
        <f t="shared" si="263"/>
        <v/>
      </c>
      <c r="BD743" s="12" t="str">
        <f t="shared" si="264"/>
        <v/>
      </c>
      <c r="BE743" s="12" t="str">
        <f t="shared" si="265"/>
        <v/>
      </c>
      <c r="BF743" s="12" t="str">
        <f>_xlfn.IFNA(VLOOKUP(Y743,对应表!$Z:$AA,2,FALSE)&amp;Z743,"")</f>
        <v/>
      </c>
      <c r="BG743" s="12" t="str">
        <f>_xlfn.IFNA(VLOOKUP(AA743,对应表!$Z:$AA,2,FALSE)&amp;AB743,"")</f>
        <v/>
      </c>
      <c r="BH743" s="12" t="str">
        <f>_xlfn.IFNA(VLOOKUP(AC743,对应表!$Z:$AA,2,FALSE)&amp;AD743,"")</f>
        <v/>
      </c>
      <c r="BI743" s="12" t="str">
        <f>_xlfn.IFNA(VLOOKUP(AE743,对应表!$Z:$AA,2,FALSE)&amp;AF743,"")</f>
        <v/>
      </c>
      <c r="BJ743" s="12" t="str">
        <f>_xlfn.IFNA(VLOOKUP(AG743,对应表!$Z:$AA,2,FALSE)&amp;AH743,"")</f>
        <v/>
      </c>
      <c r="BL743">
        <f t="shared" si="259"/>
        <v>-46</v>
      </c>
      <c r="BM743" t="str">
        <f t="shared" si="260"/>
        <v/>
      </c>
    </row>
    <row r="744" spans="8:65" x14ac:dyDescent="0.15">
      <c r="H744" t="s">
        <v>1142</v>
      </c>
      <c r="I744">
        <v>5</v>
      </c>
      <c r="J744">
        <v>-0.1</v>
      </c>
      <c r="K744" t="str">
        <f t="shared" si="266"/>
        <v>被动迟钝lv5</v>
      </c>
      <c r="L744" s="6" t="str">
        <f>Q744&amp;":"&amp;M744&amp;":"&amp;VLOOKUP(N744,对应表!B:C,2,FALSE)&amp;":"&amp;IF(buff!O744="",0,O744)</f>
        <v>20605:100:4:9</v>
      </c>
      <c r="M744">
        <v>100</v>
      </c>
      <c r="N744" s="1" t="s">
        <v>131</v>
      </c>
      <c r="O744">
        <v>9</v>
      </c>
      <c r="Q744">
        <v>20605</v>
      </c>
      <c r="R744" s="4" t="s">
        <v>1120</v>
      </c>
      <c r="S744" s="4" t="str">
        <f t="shared" si="258"/>
        <v>被动迟钝lv5</v>
      </c>
      <c r="T744" t="s">
        <v>138</v>
      </c>
      <c r="U744">
        <f>INT(VLOOKUP($I744,角色属性概况!$I:$O,VLOOKUP($H744,对应表!$AD:$AE,2,FALSE),FALSE)*$J744)</f>
        <v>-57</v>
      </c>
      <c r="AI744" s="12" t="str">
        <f t="shared" si="267"/>
        <v/>
      </c>
      <c r="AR744">
        <v>999</v>
      </c>
      <c r="AU744" s="4"/>
      <c r="AV744" s="4"/>
      <c r="AW744" s="4"/>
      <c r="AX744" s="4"/>
      <c r="AZ744" s="12" t="str">
        <f t="shared" si="268"/>
        <v/>
      </c>
      <c r="BA744" s="12" t="str">
        <f t="shared" si="261"/>
        <v/>
      </c>
      <c r="BB744" s="12" t="str">
        <f t="shared" si="262"/>
        <v/>
      </c>
      <c r="BC744" s="12" t="str">
        <f t="shared" si="263"/>
        <v/>
      </c>
      <c r="BD744" s="12" t="str">
        <f t="shared" si="264"/>
        <v/>
      </c>
      <c r="BE744" s="12" t="str">
        <f t="shared" si="265"/>
        <v/>
      </c>
      <c r="BF744" s="12" t="str">
        <f>_xlfn.IFNA(VLOOKUP(Y744,对应表!$Z:$AA,2,FALSE)&amp;Z744,"")</f>
        <v/>
      </c>
      <c r="BG744" s="12" t="str">
        <f>_xlfn.IFNA(VLOOKUP(AA744,对应表!$Z:$AA,2,FALSE)&amp;AB744,"")</f>
        <v/>
      </c>
      <c r="BH744" s="12" t="str">
        <f>_xlfn.IFNA(VLOOKUP(AC744,对应表!$Z:$AA,2,FALSE)&amp;AD744,"")</f>
        <v/>
      </c>
      <c r="BI744" s="12" t="str">
        <f>_xlfn.IFNA(VLOOKUP(AE744,对应表!$Z:$AA,2,FALSE)&amp;AF744,"")</f>
        <v/>
      </c>
      <c r="BJ744" s="12" t="str">
        <f>_xlfn.IFNA(VLOOKUP(AG744,对应表!$Z:$AA,2,FALSE)&amp;AH744,"")</f>
        <v/>
      </c>
      <c r="BL744">
        <f t="shared" si="259"/>
        <v>-57</v>
      </c>
      <c r="BM744" t="str">
        <f t="shared" si="260"/>
        <v/>
      </c>
    </row>
    <row r="745" spans="8:65" x14ac:dyDescent="0.15">
      <c r="H745" t="s">
        <v>1142</v>
      </c>
      <c r="I745">
        <v>6</v>
      </c>
      <c r="J745">
        <v>-0.1</v>
      </c>
      <c r="K745" t="str">
        <f t="shared" si="266"/>
        <v>被动迟钝lv6</v>
      </c>
      <c r="L745" s="6" t="str">
        <f>Q745&amp;":"&amp;M745&amp;":"&amp;VLOOKUP(N745,对应表!B:C,2,FALSE)&amp;":"&amp;IF(buff!O745="",0,O745)</f>
        <v>20606:100:4:9</v>
      </c>
      <c r="M745">
        <v>100</v>
      </c>
      <c r="N745" s="1" t="s">
        <v>131</v>
      </c>
      <c r="O745">
        <v>9</v>
      </c>
      <c r="Q745">
        <v>20606</v>
      </c>
      <c r="R745" s="4" t="s">
        <v>1121</v>
      </c>
      <c r="S745" s="4" t="str">
        <f t="shared" si="258"/>
        <v>被动迟钝lv6</v>
      </c>
      <c r="T745" t="s">
        <v>138</v>
      </c>
      <c r="U745">
        <f>INT(VLOOKUP($I745,角色属性概况!$I:$O,VLOOKUP($H745,对应表!$AD:$AE,2,FALSE),FALSE)*$J745)</f>
        <v>-70</v>
      </c>
      <c r="AI745" s="12" t="str">
        <f t="shared" si="267"/>
        <v/>
      </c>
      <c r="AR745">
        <v>999</v>
      </c>
      <c r="AU745" s="4"/>
      <c r="AV745" s="4"/>
      <c r="AW745" s="4"/>
      <c r="AX745" s="4"/>
      <c r="AZ745" s="12" t="str">
        <f t="shared" si="268"/>
        <v/>
      </c>
      <c r="BA745" s="12" t="str">
        <f t="shared" si="261"/>
        <v/>
      </c>
      <c r="BB745" s="12" t="str">
        <f t="shared" si="262"/>
        <v/>
      </c>
      <c r="BC745" s="12" t="str">
        <f t="shared" si="263"/>
        <v/>
      </c>
      <c r="BD745" s="12" t="str">
        <f t="shared" si="264"/>
        <v/>
      </c>
      <c r="BE745" s="12" t="str">
        <f t="shared" si="265"/>
        <v/>
      </c>
      <c r="BF745" s="12" t="str">
        <f>_xlfn.IFNA(VLOOKUP(Y745,对应表!$Z:$AA,2,FALSE)&amp;Z745,"")</f>
        <v/>
      </c>
      <c r="BG745" s="12" t="str">
        <f>_xlfn.IFNA(VLOOKUP(AA745,对应表!$Z:$AA,2,FALSE)&amp;AB745,"")</f>
        <v/>
      </c>
      <c r="BH745" s="12" t="str">
        <f>_xlfn.IFNA(VLOOKUP(AC745,对应表!$Z:$AA,2,FALSE)&amp;AD745,"")</f>
        <v/>
      </c>
      <c r="BI745" s="12" t="str">
        <f>_xlfn.IFNA(VLOOKUP(AE745,对应表!$Z:$AA,2,FALSE)&amp;AF745,"")</f>
        <v/>
      </c>
      <c r="BJ745" s="12" t="str">
        <f>_xlfn.IFNA(VLOOKUP(AG745,对应表!$Z:$AA,2,FALSE)&amp;AH745,"")</f>
        <v/>
      </c>
      <c r="BL745">
        <f t="shared" si="259"/>
        <v>-70</v>
      </c>
      <c r="BM745" t="str">
        <f t="shared" si="260"/>
        <v/>
      </c>
    </row>
    <row r="746" spans="8:65" x14ac:dyDescent="0.15">
      <c r="H746" t="s">
        <v>1142</v>
      </c>
      <c r="I746">
        <v>7</v>
      </c>
      <c r="J746">
        <v>-0.1</v>
      </c>
      <c r="K746" t="str">
        <f t="shared" si="266"/>
        <v>被动迟钝lv7</v>
      </c>
      <c r="L746" s="6" t="str">
        <f>Q746&amp;":"&amp;M746&amp;":"&amp;VLOOKUP(N746,对应表!B:C,2,FALSE)&amp;":"&amp;IF(buff!O746="",0,O746)</f>
        <v>20607:100:4:9</v>
      </c>
      <c r="M746">
        <v>100</v>
      </c>
      <c r="N746" s="1" t="s">
        <v>131</v>
      </c>
      <c r="O746">
        <v>9</v>
      </c>
      <c r="Q746">
        <v>20607</v>
      </c>
      <c r="R746" s="4" t="s">
        <v>1122</v>
      </c>
      <c r="S746" s="4" t="str">
        <f t="shared" si="258"/>
        <v>被动迟钝lv7</v>
      </c>
      <c r="T746" t="s">
        <v>138</v>
      </c>
      <c r="U746">
        <f>INT(VLOOKUP($I746,角色属性概况!$I:$O,VLOOKUP($H746,对应表!$AD:$AE,2,FALSE),FALSE)*$J746)</f>
        <v>-86</v>
      </c>
      <c r="AI746" s="12" t="str">
        <f t="shared" si="267"/>
        <v/>
      </c>
      <c r="AR746">
        <v>999</v>
      </c>
      <c r="AU746" s="4"/>
      <c r="AV746" s="4"/>
      <c r="AW746" s="4"/>
      <c r="AX746" s="4"/>
      <c r="AZ746" s="12" t="str">
        <f t="shared" si="268"/>
        <v/>
      </c>
      <c r="BA746" s="12" t="str">
        <f t="shared" si="261"/>
        <v/>
      </c>
      <c r="BB746" s="12" t="str">
        <f t="shared" si="262"/>
        <v/>
      </c>
      <c r="BC746" s="12" t="str">
        <f t="shared" si="263"/>
        <v/>
      </c>
      <c r="BD746" s="12" t="str">
        <f t="shared" si="264"/>
        <v/>
      </c>
      <c r="BE746" s="12" t="str">
        <f t="shared" si="265"/>
        <v/>
      </c>
      <c r="BF746" s="12" t="str">
        <f>_xlfn.IFNA(VLOOKUP(Y746,对应表!$Z:$AA,2,FALSE)&amp;Z746,"")</f>
        <v/>
      </c>
      <c r="BG746" s="12" t="str">
        <f>_xlfn.IFNA(VLOOKUP(AA746,对应表!$Z:$AA,2,FALSE)&amp;AB746,"")</f>
        <v/>
      </c>
      <c r="BH746" s="12" t="str">
        <f>_xlfn.IFNA(VLOOKUP(AC746,对应表!$Z:$AA,2,FALSE)&amp;AD746,"")</f>
        <v/>
      </c>
      <c r="BI746" s="12" t="str">
        <f>_xlfn.IFNA(VLOOKUP(AE746,对应表!$Z:$AA,2,FALSE)&amp;AF746,"")</f>
        <v/>
      </c>
      <c r="BJ746" s="12" t="str">
        <f>_xlfn.IFNA(VLOOKUP(AG746,对应表!$Z:$AA,2,FALSE)&amp;AH746,"")</f>
        <v/>
      </c>
      <c r="BL746">
        <f t="shared" si="259"/>
        <v>-86</v>
      </c>
      <c r="BM746" t="str">
        <f t="shared" si="260"/>
        <v/>
      </c>
    </row>
    <row r="747" spans="8:65" x14ac:dyDescent="0.15">
      <c r="H747" t="s">
        <v>1142</v>
      </c>
      <c r="I747">
        <v>8</v>
      </c>
      <c r="J747">
        <v>-0.1</v>
      </c>
      <c r="K747" t="str">
        <f t="shared" si="266"/>
        <v>被动迟钝lv8</v>
      </c>
      <c r="L747" s="6" t="str">
        <f>Q747&amp;":"&amp;M747&amp;":"&amp;VLOOKUP(N747,对应表!B:C,2,FALSE)&amp;":"&amp;IF(buff!O747="",0,O747)</f>
        <v>20608:100:4:9</v>
      </c>
      <c r="M747">
        <v>100</v>
      </c>
      <c r="N747" s="1" t="s">
        <v>131</v>
      </c>
      <c r="O747">
        <v>9</v>
      </c>
      <c r="Q747">
        <v>20608</v>
      </c>
      <c r="R747" s="4" t="s">
        <v>1123</v>
      </c>
      <c r="S747" s="4" t="str">
        <f t="shared" si="258"/>
        <v>被动迟钝lv8</v>
      </c>
      <c r="T747" t="s">
        <v>138</v>
      </c>
      <c r="U747">
        <f>INT(VLOOKUP($I747,角色属性概况!$I:$O,VLOOKUP($H747,对应表!$AD:$AE,2,FALSE),FALSE)*$J747)</f>
        <v>-106</v>
      </c>
      <c r="AI747" s="12" t="str">
        <f t="shared" si="267"/>
        <v/>
      </c>
      <c r="AR747">
        <v>999</v>
      </c>
      <c r="AU747" s="4"/>
      <c r="AV747" s="4"/>
      <c r="AW747" s="4"/>
      <c r="AX747" s="4"/>
      <c r="AZ747" s="12" t="str">
        <f t="shared" si="268"/>
        <v/>
      </c>
      <c r="BA747" s="12" t="str">
        <f t="shared" si="261"/>
        <v/>
      </c>
      <c r="BB747" s="12" t="str">
        <f t="shared" si="262"/>
        <v/>
      </c>
      <c r="BC747" s="12" t="str">
        <f t="shared" si="263"/>
        <v/>
      </c>
      <c r="BD747" s="12" t="str">
        <f t="shared" si="264"/>
        <v/>
      </c>
      <c r="BE747" s="12" t="str">
        <f t="shared" si="265"/>
        <v/>
      </c>
      <c r="BF747" s="12" t="str">
        <f>_xlfn.IFNA(VLOOKUP(Y747,对应表!$Z:$AA,2,FALSE)&amp;Z747,"")</f>
        <v/>
      </c>
      <c r="BG747" s="12" t="str">
        <f>_xlfn.IFNA(VLOOKUP(AA747,对应表!$Z:$AA,2,FALSE)&amp;AB747,"")</f>
        <v/>
      </c>
      <c r="BH747" s="12" t="str">
        <f>_xlfn.IFNA(VLOOKUP(AC747,对应表!$Z:$AA,2,FALSE)&amp;AD747,"")</f>
        <v/>
      </c>
      <c r="BI747" s="12" t="str">
        <f>_xlfn.IFNA(VLOOKUP(AE747,对应表!$Z:$AA,2,FALSE)&amp;AF747,"")</f>
        <v/>
      </c>
      <c r="BJ747" s="12" t="str">
        <f>_xlfn.IFNA(VLOOKUP(AG747,对应表!$Z:$AA,2,FALSE)&amp;AH747,"")</f>
        <v/>
      </c>
      <c r="BL747">
        <f t="shared" si="259"/>
        <v>-106</v>
      </c>
      <c r="BM747" t="str">
        <f t="shared" si="260"/>
        <v/>
      </c>
    </row>
    <row r="748" spans="8:65" x14ac:dyDescent="0.15">
      <c r="H748" t="s">
        <v>1142</v>
      </c>
      <c r="I748">
        <v>9</v>
      </c>
      <c r="J748">
        <v>-0.1</v>
      </c>
      <c r="K748" t="str">
        <f t="shared" si="266"/>
        <v>被动迟钝lv9</v>
      </c>
      <c r="L748" s="6" t="str">
        <f>Q748&amp;":"&amp;M748&amp;":"&amp;VLOOKUP(N748,对应表!B:C,2,FALSE)&amp;":"&amp;IF(buff!O748="",0,O748)</f>
        <v>20609:100:4:9</v>
      </c>
      <c r="M748">
        <v>100</v>
      </c>
      <c r="N748" s="1" t="s">
        <v>131</v>
      </c>
      <c r="O748">
        <v>9</v>
      </c>
      <c r="Q748">
        <v>20609</v>
      </c>
      <c r="R748" s="4" t="s">
        <v>1124</v>
      </c>
      <c r="S748" s="4" t="str">
        <f t="shared" si="258"/>
        <v>被动迟钝lv9</v>
      </c>
      <c r="T748" t="s">
        <v>138</v>
      </c>
      <c r="U748">
        <f>INT(VLOOKUP($I748,角色属性概况!$I:$O,VLOOKUP($H748,对应表!$AD:$AE,2,FALSE),FALSE)*$J748)</f>
        <v>-130</v>
      </c>
      <c r="AI748" s="12" t="str">
        <f t="shared" si="267"/>
        <v/>
      </c>
      <c r="AR748">
        <v>999</v>
      </c>
      <c r="AU748" s="4"/>
      <c r="AV748" s="4"/>
      <c r="AW748" s="4"/>
      <c r="AX748" s="4"/>
      <c r="AZ748" s="12" t="str">
        <f t="shared" si="268"/>
        <v/>
      </c>
      <c r="BA748" s="12" t="str">
        <f t="shared" si="261"/>
        <v/>
      </c>
      <c r="BB748" s="12" t="str">
        <f t="shared" si="262"/>
        <v/>
      </c>
      <c r="BC748" s="12" t="str">
        <f t="shared" si="263"/>
        <v/>
      </c>
      <c r="BD748" s="12" t="str">
        <f t="shared" si="264"/>
        <v/>
      </c>
      <c r="BE748" s="12" t="str">
        <f t="shared" si="265"/>
        <v/>
      </c>
      <c r="BF748" s="12" t="str">
        <f>_xlfn.IFNA(VLOOKUP(Y748,对应表!$Z:$AA,2,FALSE)&amp;Z748,"")</f>
        <v/>
      </c>
      <c r="BG748" s="12" t="str">
        <f>_xlfn.IFNA(VLOOKUP(AA748,对应表!$Z:$AA,2,FALSE)&amp;AB748,"")</f>
        <v/>
      </c>
      <c r="BH748" s="12" t="str">
        <f>_xlfn.IFNA(VLOOKUP(AC748,对应表!$Z:$AA,2,FALSE)&amp;AD748,"")</f>
        <v/>
      </c>
      <c r="BI748" s="12" t="str">
        <f>_xlfn.IFNA(VLOOKUP(AE748,对应表!$Z:$AA,2,FALSE)&amp;AF748,"")</f>
        <v/>
      </c>
      <c r="BJ748" s="12" t="str">
        <f>_xlfn.IFNA(VLOOKUP(AG748,对应表!$Z:$AA,2,FALSE)&amp;AH748,"")</f>
        <v/>
      </c>
      <c r="BL748">
        <f t="shared" si="259"/>
        <v>-130</v>
      </c>
      <c r="BM748" t="str">
        <f t="shared" si="260"/>
        <v/>
      </c>
    </row>
    <row r="749" spans="8:65" x14ac:dyDescent="0.15">
      <c r="H749" t="s">
        <v>1142</v>
      </c>
      <c r="I749">
        <v>10</v>
      </c>
      <c r="J749">
        <v>-0.1</v>
      </c>
      <c r="K749" t="str">
        <f t="shared" si="266"/>
        <v>被动迟钝lv10</v>
      </c>
      <c r="L749" s="6" t="str">
        <f>Q749&amp;":"&amp;M749&amp;":"&amp;VLOOKUP(N749,对应表!B:C,2,FALSE)&amp;":"&amp;IF(buff!O749="",0,O749)</f>
        <v>20610:100:4:9</v>
      </c>
      <c r="M749">
        <v>100</v>
      </c>
      <c r="N749" s="1" t="s">
        <v>131</v>
      </c>
      <c r="O749">
        <v>9</v>
      </c>
      <c r="Q749">
        <v>20610</v>
      </c>
      <c r="R749" s="4" t="s">
        <v>1125</v>
      </c>
      <c r="S749" s="4" t="str">
        <f t="shared" si="258"/>
        <v>被动迟钝lv10</v>
      </c>
      <c r="T749" t="s">
        <v>138</v>
      </c>
      <c r="U749">
        <f>INT(VLOOKUP($I749,角色属性概况!$I:$O,VLOOKUP($H749,对应表!$AD:$AE,2,FALSE),FALSE)*$J749)</f>
        <v>-161</v>
      </c>
      <c r="AI749" s="12" t="str">
        <f t="shared" si="267"/>
        <v/>
      </c>
      <c r="AR749">
        <v>999</v>
      </c>
      <c r="AU749" s="4"/>
      <c r="AV749" s="4"/>
      <c r="AW749" s="4"/>
      <c r="AX749" s="4"/>
      <c r="AZ749" s="12" t="str">
        <f t="shared" si="268"/>
        <v/>
      </c>
      <c r="BA749" s="12" t="str">
        <f t="shared" si="261"/>
        <v/>
      </c>
      <c r="BB749" s="12" t="str">
        <f t="shared" si="262"/>
        <v/>
      </c>
      <c r="BC749" s="12" t="str">
        <f t="shared" si="263"/>
        <v/>
      </c>
      <c r="BD749" s="12" t="str">
        <f t="shared" si="264"/>
        <v/>
      </c>
      <c r="BE749" s="12" t="str">
        <f t="shared" si="265"/>
        <v/>
      </c>
      <c r="BF749" s="12" t="str">
        <f>_xlfn.IFNA(VLOOKUP(Y749,对应表!$Z:$AA,2,FALSE)&amp;Z749,"")</f>
        <v/>
      </c>
      <c r="BG749" s="12" t="str">
        <f>_xlfn.IFNA(VLOOKUP(AA749,对应表!$Z:$AA,2,FALSE)&amp;AB749,"")</f>
        <v/>
      </c>
      <c r="BH749" s="12" t="str">
        <f>_xlfn.IFNA(VLOOKUP(AC749,对应表!$Z:$AA,2,FALSE)&amp;AD749,"")</f>
        <v/>
      </c>
      <c r="BI749" s="12" t="str">
        <f>_xlfn.IFNA(VLOOKUP(AE749,对应表!$Z:$AA,2,FALSE)&amp;AF749,"")</f>
        <v/>
      </c>
      <c r="BJ749" s="12" t="str">
        <f>_xlfn.IFNA(VLOOKUP(AG749,对应表!$Z:$AA,2,FALSE)&amp;AH749,"")</f>
        <v/>
      </c>
      <c r="BL749">
        <f t="shared" si="259"/>
        <v>-161</v>
      </c>
      <c r="BM749" t="str">
        <f t="shared" si="260"/>
        <v/>
      </c>
    </row>
    <row r="750" spans="8:65" x14ac:dyDescent="0.15">
      <c r="H750" t="s">
        <v>1142</v>
      </c>
      <c r="I750">
        <v>11</v>
      </c>
      <c r="J750">
        <v>-0.1</v>
      </c>
      <c r="K750" t="str">
        <f t="shared" si="266"/>
        <v>被动迟钝lv11</v>
      </c>
      <c r="L750" s="6" t="str">
        <f>Q750&amp;":"&amp;M750&amp;":"&amp;VLOOKUP(N750,对应表!B:C,2,FALSE)&amp;":"&amp;IF(buff!O750="",0,O750)</f>
        <v>20611:100:4:9</v>
      </c>
      <c r="M750">
        <v>100</v>
      </c>
      <c r="N750" s="1" t="s">
        <v>131</v>
      </c>
      <c r="O750">
        <v>9</v>
      </c>
      <c r="Q750">
        <v>20611</v>
      </c>
      <c r="R750" s="4" t="s">
        <v>1126</v>
      </c>
      <c r="S750" s="4" t="str">
        <f t="shared" si="258"/>
        <v>被动迟钝lv11</v>
      </c>
      <c r="T750" t="s">
        <v>138</v>
      </c>
      <c r="U750">
        <f>INT(VLOOKUP($I750,角色属性概况!$I:$O,VLOOKUP($H750,对应表!$AD:$AE,2,FALSE),FALSE)*$J750)</f>
        <v>-198</v>
      </c>
      <c r="AI750" s="12" t="str">
        <f t="shared" si="267"/>
        <v/>
      </c>
      <c r="AR750">
        <v>999</v>
      </c>
      <c r="AU750" s="4"/>
      <c r="AV750" s="4"/>
      <c r="AW750" s="4"/>
      <c r="AX750" s="4"/>
      <c r="AZ750" s="12" t="str">
        <f t="shared" si="268"/>
        <v/>
      </c>
      <c r="BA750" s="12" t="str">
        <f t="shared" si="261"/>
        <v/>
      </c>
      <c r="BB750" s="12" t="str">
        <f t="shared" si="262"/>
        <v/>
      </c>
      <c r="BC750" s="12" t="str">
        <f t="shared" si="263"/>
        <v/>
      </c>
      <c r="BD750" s="12" t="str">
        <f t="shared" si="264"/>
        <v/>
      </c>
      <c r="BE750" s="12" t="str">
        <f t="shared" si="265"/>
        <v/>
      </c>
      <c r="BF750" s="12" t="str">
        <f>_xlfn.IFNA(VLOOKUP(Y750,对应表!$Z:$AA,2,FALSE)&amp;Z750,"")</f>
        <v/>
      </c>
      <c r="BG750" s="12" t="str">
        <f>_xlfn.IFNA(VLOOKUP(AA750,对应表!$Z:$AA,2,FALSE)&amp;AB750,"")</f>
        <v/>
      </c>
      <c r="BH750" s="12" t="str">
        <f>_xlfn.IFNA(VLOOKUP(AC750,对应表!$Z:$AA,2,FALSE)&amp;AD750,"")</f>
        <v/>
      </c>
      <c r="BI750" s="12" t="str">
        <f>_xlfn.IFNA(VLOOKUP(AE750,对应表!$Z:$AA,2,FALSE)&amp;AF750,"")</f>
        <v/>
      </c>
      <c r="BJ750" s="12" t="str">
        <f>_xlfn.IFNA(VLOOKUP(AG750,对应表!$Z:$AA,2,FALSE)&amp;AH750,"")</f>
        <v/>
      </c>
      <c r="BL750">
        <f t="shared" si="259"/>
        <v>-198</v>
      </c>
      <c r="BM750" t="str">
        <f t="shared" si="260"/>
        <v/>
      </c>
    </row>
    <row r="751" spans="8:65" x14ac:dyDescent="0.15">
      <c r="H751" t="s">
        <v>1142</v>
      </c>
      <c r="I751">
        <v>12</v>
      </c>
      <c r="J751">
        <v>-0.1</v>
      </c>
      <c r="K751" t="str">
        <f t="shared" si="266"/>
        <v>被动迟钝lv12</v>
      </c>
      <c r="L751" s="6" t="str">
        <f>Q751&amp;":"&amp;M751&amp;":"&amp;VLOOKUP(N751,对应表!B:C,2,FALSE)&amp;":"&amp;IF(buff!O751="",0,O751)</f>
        <v>20612:100:4:9</v>
      </c>
      <c r="M751">
        <v>100</v>
      </c>
      <c r="N751" s="1" t="s">
        <v>131</v>
      </c>
      <c r="O751">
        <v>9</v>
      </c>
      <c r="Q751">
        <v>20612</v>
      </c>
      <c r="R751" s="4" t="s">
        <v>1127</v>
      </c>
      <c r="S751" s="4" t="str">
        <f t="shared" si="258"/>
        <v>被动迟钝lv12</v>
      </c>
      <c r="T751" t="s">
        <v>138</v>
      </c>
      <c r="U751">
        <f>INT(VLOOKUP($I751,角色属性概况!$I:$O,VLOOKUP($H751,对应表!$AD:$AE,2,FALSE),FALSE)*$J751)</f>
        <v>-243</v>
      </c>
      <c r="AI751" s="12" t="str">
        <f t="shared" si="267"/>
        <v/>
      </c>
      <c r="AR751">
        <v>999</v>
      </c>
      <c r="AU751" s="4"/>
      <c r="AV751" s="4"/>
      <c r="AW751" s="4"/>
      <c r="AX751" s="4"/>
      <c r="AZ751" s="12" t="str">
        <f t="shared" si="268"/>
        <v/>
      </c>
      <c r="BA751" s="12" t="str">
        <f t="shared" si="261"/>
        <v/>
      </c>
      <c r="BB751" s="12" t="str">
        <f t="shared" si="262"/>
        <v/>
      </c>
      <c r="BC751" s="12" t="str">
        <f t="shared" si="263"/>
        <v/>
      </c>
      <c r="BD751" s="12" t="str">
        <f t="shared" si="264"/>
        <v/>
      </c>
      <c r="BE751" s="12" t="str">
        <f t="shared" si="265"/>
        <v/>
      </c>
      <c r="BF751" s="12" t="str">
        <f>_xlfn.IFNA(VLOOKUP(Y751,对应表!$Z:$AA,2,FALSE)&amp;Z751,"")</f>
        <v/>
      </c>
      <c r="BG751" s="12" t="str">
        <f>_xlfn.IFNA(VLOOKUP(AA751,对应表!$Z:$AA,2,FALSE)&amp;AB751,"")</f>
        <v/>
      </c>
      <c r="BH751" s="12" t="str">
        <f>_xlfn.IFNA(VLOOKUP(AC751,对应表!$Z:$AA,2,FALSE)&amp;AD751,"")</f>
        <v/>
      </c>
      <c r="BI751" s="12" t="str">
        <f>_xlfn.IFNA(VLOOKUP(AE751,对应表!$Z:$AA,2,FALSE)&amp;AF751,"")</f>
        <v/>
      </c>
      <c r="BJ751" s="12" t="str">
        <f>_xlfn.IFNA(VLOOKUP(AG751,对应表!$Z:$AA,2,FALSE)&amp;AH751,"")</f>
        <v/>
      </c>
      <c r="BL751">
        <f t="shared" si="259"/>
        <v>-243</v>
      </c>
      <c r="BM751" t="str">
        <f t="shared" si="260"/>
        <v/>
      </c>
    </row>
    <row r="752" spans="8:65" x14ac:dyDescent="0.15">
      <c r="H752" t="s">
        <v>1142</v>
      </c>
      <c r="I752">
        <v>13</v>
      </c>
      <c r="J752">
        <v>-0.1</v>
      </c>
      <c r="K752" t="str">
        <f t="shared" si="266"/>
        <v>被动迟钝lv13</v>
      </c>
      <c r="L752" s="6" t="str">
        <f>Q752&amp;":"&amp;M752&amp;":"&amp;VLOOKUP(N752,对应表!B:C,2,FALSE)&amp;":"&amp;IF(buff!O752="",0,O752)</f>
        <v>20613:100:4:9</v>
      </c>
      <c r="M752">
        <v>100</v>
      </c>
      <c r="N752" s="1" t="s">
        <v>131</v>
      </c>
      <c r="O752">
        <v>9</v>
      </c>
      <c r="Q752">
        <v>20613</v>
      </c>
      <c r="R752" s="4" t="s">
        <v>1128</v>
      </c>
      <c r="S752" s="4" t="str">
        <f t="shared" si="258"/>
        <v>被动迟钝lv13</v>
      </c>
      <c r="T752" t="s">
        <v>138</v>
      </c>
      <c r="U752">
        <f>INT(VLOOKUP($I752,角色属性概况!$I:$O,VLOOKUP($H752,对应表!$AD:$AE,2,FALSE),FALSE)*$J752)</f>
        <v>-299</v>
      </c>
      <c r="AI752" s="12" t="str">
        <f t="shared" si="267"/>
        <v/>
      </c>
      <c r="AR752">
        <v>999</v>
      </c>
      <c r="AU752" s="4"/>
      <c r="AV752" s="4"/>
      <c r="AW752" s="4"/>
      <c r="AX752" s="4"/>
      <c r="AZ752" s="12" t="str">
        <f t="shared" si="268"/>
        <v/>
      </c>
      <c r="BA752" s="12" t="str">
        <f t="shared" si="261"/>
        <v/>
      </c>
      <c r="BB752" s="12" t="str">
        <f t="shared" si="262"/>
        <v/>
      </c>
      <c r="BC752" s="12" t="str">
        <f t="shared" si="263"/>
        <v/>
      </c>
      <c r="BD752" s="12" t="str">
        <f t="shared" si="264"/>
        <v/>
      </c>
      <c r="BE752" s="12" t="str">
        <f t="shared" si="265"/>
        <v/>
      </c>
      <c r="BF752" s="12" t="str">
        <f>_xlfn.IFNA(VLOOKUP(Y752,对应表!$Z:$AA,2,FALSE)&amp;Z752,"")</f>
        <v/>
      </c>
      <c r="BG752" s="12" t="str">
        <f>_xlfn.IFNA(VLOOKUP(AA752,对应表!$Z:$AA,2,FALSE)&amp;AB752,"")</f>
        <v/>
      </c>
      <c r="BH752" s="12" t="str">
        <f>_xlfn.IFNA(VLOOKUP(AC752,对应表!$Z:$AA,2,FALSE)&amp;AD752,"")</f>
        <v/>
      </c>
      <c r="BI752" s="12" t="str">
        <f>_xlfn.IFNA(VLOOKUP(AE752,对应表!$Z:$AA,2,FALSE)&amp;AF752,"")</f>
        <v/>
      </c>
      <c r="BJ752" s="12" t="str">
        <f>_xlfn.IFNA(VLOOKUP(AG752,对应表!$Z:$AA,2,FALSE)&amp;AH752,"")</f>
        <v/>
      </c>
      <c r="BL752">
        <f t="shared" si="259"/>
        <v>-299</v>
      </c>
      <c r="BM752" t="str">
        <f t="shared" si="260"/>
        <v/>
      </c>
    </row>
    <row r="753" spans="8:65" x14ac:dyDescent="0.15">
      <c r="H753" t="s">
        <v>1142</v>
      </c>
      <c r="I753">
        <v>14</v>
      </c>
      <c r="J753">
        <v>-0.1</v>
      </c>
      <c r="K753" t="str">
        <f t="shared" si="266"/>
        <v>被动迟钝lv14</v>
      </c>
      <c r="L753" s="6" t="str">
        <f>Q753&amp;":"&amp;M753&amp;":"&amp;VLOOKUP(N753,对应表!B:C,2,FALSE)&amp;":"&amp;IF(buff!O753="",0,O753)</f>
        <v>20614:100:4:9</v>
      </c>
      <c r="M753">
        <v>100</v>
      </c>
      <c r="N753" s="1" t="s">
        <v>131</v>
      </c>
      <c r="O753">
        <v>9</v>
      </c>
      <c r="Q753">
        <v>20614</v>
      </c>
      <c r="R753" s="4" t="s">
        <v>1129</v>
      </c>
      <c r="S753" s="4" t="str">
        <f t="shared" si="258"/>
        <v>被动迟钝lv14</v>
      </c>
      <c r="T753" t="s">
        <v>138</v>
      </c>
      <c r="U753">
        <f>INT(VLOOKUP($I753,角色属性概况!$I:$O,VLOOKUP($H753,对应表!$AD:$AE,2,FALSE),FALSE)*$J753)</f>
        <v>-368</v>
      </c>
      <c r="AI753" s="12" t="str">
        <f t="shared" si="267"/>
        <v/>
      </c>
      <c r="AR753">
        <v>999</v>
      </c>
      <c r="AU753" s="4"/>
      <c r="AV753" s="4"/>
      <c r="AW753" s="4"/>
      <c r="AX753" s="4"/>
      <c r="AZ753" s="12" t="str">
        <f t="shared" si="268"/>
        <v/>
      </c>
      <c r="BA753" s="12" t="str">
        <f t="shared" si="261"/>
        <v/>
      </c>
      <c r="BB753" s="12" t="str">
        <f t="shared" si="262"/>
        <v/>
      </c>
      <c r="BC753" s="12" t="str">
        <f t="shared" si="263"/>
        <v/>
      </c>
      <c r="BD753" s="12" t="str">
        <f t="shared" si="264"/>
        <v/>
      </c>
      <c r="BE753" s="12" t="str">
        <f t="shared" si="265"/>
        <v/>
      </c>
      <c r="BF753" s="12" t="str">
        <f>_xlfn.IFNA(VLOOKUP(Y753,对应表!$Z:$AA,2,FALSE)&amp;Z753,"")</f>
        <v/>
      </c>
      <c r="BG753" s="12" t="str">
        <f>_xlfn.IFNA(VLOOKUP(AA753,对应表!$Z:$AA,2,FALSE)&amp;AB753,"")</f>
        <v/>
      </c>
      <c r="BH753" s="12" t="str">
        <f>_xlfn.IFNA(VLOOKUP(AC753,对应表!$Z:$AA,2,FALSE)&amp;AD753,"")</f>
        <v/>
      </c>
      <c r="BI753" s="12" t="str">
        <f>_xlfn.IFNA(VLOOKUP(AE753,对应表!$Z:$AA,2,FALSE)&amp;AF753,"")</f>
        <v/>
      </c>
      <c r="BJ753" s="12" t="str">
        <f>_xlfn.IFNA(VLOOKUP(AG753,对应表!$Z:$AA,2,FALSE)&amp;AH753,"")</f>
        <v/>
      </c>
      <c r="BL753">
        <f t="shared" si="259"/>
        <v>-368</v>
      </c>
      <c r="BM753" t="str">
        <f t="shared" si="260"/>
        <v/>
      </c>
    </row>
    <row r="754" spans="8:65" x14ac:dyDescent="0.15">
      <c r="H754" t="s">
        <v>1142</v>
      </c>
      <c r="I754">
        <v>15</v>
      </c>
      <c r="J754">
        <v>-0.1</v>
      </c>
      <c r="K754" t="str">
        <f t="shared" si="266"/>
        <v>被动迟钝lv15</v>
      </c>
      <c r="L754" s="6" t="str">
        <f>Q754&amp;":"&amp;M754&amp;":"&amp;VLOOKUP(N754,对应表!B:C,2,FALSE)&amp;":"&amp;IF(buff!O754="",0,O754)</f>
        <v>20615:100:4:9</v>
      </c>
      <c r="M754">
        <v>100</v>
      </c>
      <c r="N754" s="1" t="s">
        <v>131</v>
      </c>
      <c r="O754">
        <v>9</v>
      </c>
      <c r="Q754">
        <v>20615</v>
      </c>
      <c r="R754" s="4" t="s">
        <v>1130</v>
      </c>
      <c r="S754" s="4" t="str">
        <f t="shared" si="258"/>
        <v>被动迟钝lv15</v>
      </c>
      <c r="T754" t="s">
        <v>138</v>
      </c>
      <c r="U754">
        <f>INT(VLOOKUP($I754,角色属性概况!$I:$O,VLOOKUP($H754,对应表!$AD:$AE,2,FALSE),FALSE)*$J754)</f>
        <v>-453</v>
      </c>
      <c r="AI754" s="12" t="str">
        <f t="shared" si="267"/>
        <v/>
      </c>
      <c r="AR754">
        <v>999</v>
      </c>
      <c r="AU754" s="4"/>
      <c r="AV754" s="4"/>
      <c r="AW754" s="4"/>
      <c r="AX754" s="4"/>
      <c r="AZ754" s="12" t="str">
        <f t="shared" si="268"/>
        <v/>
      </c>
      <c r="BA754" s="12" t="str">
        <f t="shared" si="261"/>
        <v/>
      </c>
      <c r="BB754" s="12" t="str">
        <f t="shared" si="262"/>
        <v/>
      </c>
      <c r="BC754" s="12" t="str">
        <f t="shared" si="263"/>
        <v/>
      </c>
      <c r="BD754" s="12" t="str">
        <f t="shared" si="264"/>
        <v/>
      </c>
      <c r="BE754" s="12" t="str">
        <f t="shared" si="265"/>
        <v/>
      </c>
      <c r="BF754" s="12" t="str">
        <f>_xlfn.IFNA(VLOOKUP(Y754,对应表!$Z:$AA,2,FALSE)&amp;Z754,"")</f>
        <v/>
      </c>
      <c r="BG754" s="12" t="str">
        <f>_xlfn.IFNA(VLOOKUP(AA754,对应表!$Z:$AA,2,FALSE)&amp;AB754,"")</f>
        <v/>
      </c>
      <c r="BH754" s="12" t="str">
        <f>_xlfn.IFNA(VLOOKUP(AC754,对应表!$Z:$AA,2,FALSE)&amp;AD754,"")</f>
        <v/>
      </c>
      <c r="BI754" s="12" t="str">
        <f>_xlfn.IFNA(VLOOKUP(AE754,对应表!$Z:$AA,2,FALSE)&amp;AF754,"")</f>
        <v/>
      </c>
      <c r="BJ754" s="12" t="str">
        <f>_xlfn.IFNA(VLOOKUP(AG754,对应表!$Z:$AA,2,FALSE)&amp;AH754,"")</f>
        <v/>
      </c>
      <c r="BL754">
        <f t="shared" si="259"/>
        <v>-453</v>
      </c>
      <c r="BM754" t="str">
        <f t="shared" si="260"/>
        <v/>
      </c>
    </row>
    <row r="755" spans="8:65" x14ac:dyDescent="0.15">
      <c r="H755" t="s">
        <v>1142</v>
      </c>
      <c r="I755">
        <v>16</v>
      </c>
      <c r="J755">
        <v>-0.1</v>
      </c>
      <c r="K755" t="str">
        <f t="shared" si="266"/>
        <v>被动迟钝lv16</v>
      </c>
      <c r="L755" s="6" t="str">
        <f>Q755&amp;":"&amp;M755&amp;":"&amp;VLOOKUP(N755,对应表!B:C,2,FALSE)&amp;":"&amp;IF(buff!O755="",0,O755)</f>
        <v>20616:100:4:9</v>
      </c>
      <c r="M755">
        <v>100</v>
      </c>
      <c r="N755" s="1" t="s">
        <v>131</v>
      </c>
      <c r="O755">
        <v>9</v>
      </c>
      <c r="Q755">
        <v>20616</v>
      </c>
      <c r="R755" s="4" t="s">
        <v>1131</v>
      </c>
      <c r="S755" s="4" t="str">
        <f t="shared" si="258"/>
        <v>被动迟钝lv16</v>
      </c>
      <c r="T755" t="s">
        <v>138</v>
      </c>
      <c r="U755">
        <f>INT(VLOOKUP($I755,角色属性概况!$I:$O,VLOOKUP($H755,对应表!$AD:$AE,2,FALSE),FALSE)*$J755)</f>
        <v>-558</v>
      </c>
      <c r="AI755" s="12" t="str">
        <f t="shared" si="267"/>
        <v/>
      </c>
      <c r="AR755">
        <v>999</v>
      </c>
      <c r="AU755" s="4"/>
      <c r="AV755" s="4"/>
      <c r="AW755" s="4"/>
      <c r="AX755" s="4"/>
      <c r="AZ755" s="12" t="str">
        <f t="shared" si="268"/>
        <v/>
      </c>
      <c r="BA755" s="12" t="str">
        <f t="shared" si="261"/>
        <v/>
      </c>
      <c r="BB755" s="12" t="str">
        <f t="shared" si="262"/>
        <v/>
      </c>
      <c r="BC755" s="12" t="str">
        <f t="shared" si="263"/>
        <v/>
      </c>
      <c r="BD755" s="12" t="str">
        <f t="shared" si="264"/>
        <v/>
      </c>
      <c r="BE755" s="12" t="str">
        <f t="shared" si="265"/>
        <v/>
      </c>
      <c r="BF755" s="12" t="str">
        <f>_xlfn.IFNA(VLOOKUP(Y755,对应表!$Z:$AA,2,FALSE)&amp;Z755,"")</f>
        <v/>
      </c>
      <c r="BG755" s="12" t="str">
        <f>_xlfn.IFNA(VLOOKUP(AA755,对应表!$Z:$AA,2,FALSE)&amp;AB755,"")</f>
        <v/>
      </c>
      <c r="BH755" s="12" t="str">
        <f>_xlfn.IFNA(VLOOKUP(AC755,对应表!$Z:$AA,2,FALSE)&amp;AD755,"")</f>
        <v/>
      </c>
      <c r="BI755" s="12" t="str">
        <f>_xlfn.IFNA(VLOOKUP(AE755,对应表!$Z:$AA,2,FALSE)&amp;AF755,"")</f>
        <v/>
      </c>
      <c r="BJ755" s="12" t="str">
        <f>_xlfn.IFNA(VLOOKUP(AG755,对应表!$Z:$AA,2,FALSE)&amp;AH755,"")</f>
        <v/>
      </c>
      <c r="BL755">
        <f t="shared" si="259"/>
        <v>-558</v>
      </c>
      <c r="BM755" t="str">
        <f t="shared" si="260"/>
        <v/>
      </c>
    </row>
    <row r="756" spans="8:65" x14ac:dyDescent="0.15">
      <c r="H756" t="s">
        <v>1142</v>
      </c>
      <c r="I756">
        <v>17</v>
      </c>
      <c r="J756">
        <v>-0.1</v>
      </c>
      <c r="K756" t="str">
        <f t="shared" si="266"/>
        <v>被动迟钝lv17</v>
      </c>
      <c r="L756" s="6" t="str">
        <f>Q756&amp;":"&amp;M756&amp;":"&amp;VLOOKUP(N756,对应表!B:C,2,FALSE)&amp;":"&amp;IF(buff!O756="",0,O756)</f>
        <v>20617:100:4:9</v>
      </c>
      <c r="M756">
        <v>100</v>
      </c>
      <c r="N756" s="1" t="s">
        <v>131</v>
      </c>
      <c r="O756">
        <v>9</v>
      </c>
      <c r="Q756">
        <v>20617</v>
      </c>
      <c r="R756" s="4" t="s">
        <v>1132</v>
      </c>
      <c r="S756" s="4" t="str">
        <f t="shared" si="258"/>
        <v>被动迟钝lv17</v>
      </c>
      <c r="T756" t="s">
        <v>138</v>
      </c>
      <c r="U756">
        <f>INT(VLOOKUP($I756,角色属性概况!$I:$O,VLOOKUP($H756,对应表!$AD:$AE,2,FALSE),FALSE)*$J756)</f>
        <v>-687</v>
      </c>
      <c r="AI756" s="12" t="str">
        <f t="shared" si="267"/>
        <v/>
      </c>
      <c r="AR756">
        <v>999</v>
      </c>
      <c r="AU756" s="4"/>
      <c r="AV756" s="4"/>
      <c r="AW756" s="4"/>
      <c r="AX756" s="4"/>
      <c r="AZ756" s="12" t="str">
        <f t="shared" si="268"/>
        <v/>
      </c>
      <c r="BA756" s="12" t="str">
        <f t="shared" si="261"/>
        <v/>
      </c>
      <c r="BB756" s="12" t="str">
        <f t="shared" si="262"/>
        <v/>
      </c>
      <c r="BC756" s="12" t="str">
        <f t="shared" si="263"/>
        <v/>
      </c>
      <c r="BD756" s="12" t="str">
        <f t="shared" si="264"/>
        <v/>
      </c>
      <c r="BE756" s="12" t="str">
        <f t="shared" si="265"/>
        <v/>
      </c>
      <c r="BF756" s="12" t="str">
        <f>_xlfn.IFNA(VLOOKUP(Y756,对应表!$Z:$AA,2,FALSE)&amp;Z756,"")</f>
        <v/>
      </c>
      <c r="BG756" s="12" t="str">
        <f>_xlfn.IFNA(VLOOKUP(AA756,对应表!$Z:$AA,2,FALSE)&amp;AB756,"")</f>
        <v/>
      </c>
      <c r="BH756" s="12" t="str">
        <f>_xlfn.IFNA(VLOOKUP(AC756,对应表!$Z:$AA,2,FALSE)&amp;AD756,"")</f>
        <v/>
      </c>
      <c r="BI756" s="12" t="str">
        <f>_xlfn.IFNA(VLOOKUP(AE756,对应表!$Z:$AA,2,FALSE)&amp;AF756,"")</f>
        <v/>
      </c>
      <c r="BJ756" s="12" t="str">
        <f>_xlfn.IFNA(VLOOKUP(AG756,对应表!$Z:$AA,2,FALSE)&amp;AH756,"")</f>
        <v/>
      </c>
      <c r="BL756">
        <f t="shared" si="259"/>
        <v>-687</v>
      </c>
      <c r="BM756" t="str">
        <f t="shared" si="260"/>
        <v/>
      </c>
    </row>
    <row r="757" spans="8:65" x14ac:dyDescent="0.15">
      <c r="H757" t="s">
        <v>1142</v>
      </c>
      <c r="I757">
        <v>18</v>
      </c>
      <c r="J757">
        <v>-0.1</v>
      </c>
      <c r="K757" t="str">
        <f t="shared" si="266"/>
        <v>被动迟钝lv18</v>
      </c>
      <c r="L757" s="6" t="str">
        <f>Q757&amp;":"&amp;M757&amp;":"&amp;VLOOKUP(N757,对应表!B:C,2,FALSE)&amp;":"&amp;IF(buff!O757="",0,O757)</f>
        <v>20618:100:4:9</v>
      </c>
      <c r="M757">
        <v>100</v>
      </c>
      <c r="N757" s="1" t="s">
        <v>131</v>
      </c>
      <c r="O757">
        <v>9</v>
      </c>
      <c r="Q757">
        <v>20618</v>
      </c>
      <c r="R757" s="4" t="s">
        <v>1133</v>
      </c>
      <c r="S757" s="4" t="str">
        <f t="shared" si="258"/>
        <v>被动迟钝lv18</v>
      </c>
      <c r="T757" t="s">
        <v>138</v>
      </c>
      <c r="U757">
        <f>INT(VLOOKUP($I757,角色属性概况!$I:$O,VLOOKUP($H757,对应表!$AD:$AE,2,FALSE),FALSE)*$J757)</f>
        <v>-846</v>
      </c>
      <c r="AI757" s="12" t="str">
        <f t="shared" si="267"/>
        <v/>
      </c>
      <c r="AR757">
        <v>999</v>
      </c>
      <c r="AU757" s="4"/>
      <c r="AV757" s="4"/>
      <c r="AW757" s="4"/>
      <c r="AX757" s="4"/>
      <c r="AZ757" s="12" t="str">
        <f t="shared" si="268"/>
        <v/>
      </c>
      <c r="BA757" s="12" t="str">
        <f t="shared" si="261"/>
        <v/>
      </c>
      <c r="BB757" s="12" t="str">
        <f t="shared" si="262"/>
        <v/>
      </c>
      <c r="BC757" s="12" t="str">
        <f t="shared" si="263"/>
        <v/>
      </c>
      <c r="BD757" s="12" t="str">
        <f t="shared" si="264"/>
        <v/>
      </c>
      <c r="BE757" s="12" t="str">
        <f t="shared" si="265"/>
        <v/>
      </c>
      <c r="BF757" s="12" t="str">
        <f>_xlfn.IFNA(VLOOKUP(Y757,对应表!$Z:$AA,2,FALSE)&amp;Z757,"")</f>
        <v/>
      </c>
      <c r="BG757" s="12" t="str">
        <f>_xlfn.IFNA(VLOOKUP(AA757,对应表!$Z:$AA,2,FALSE)&amp;AB757,"")</f>
        <v/>
      </c>
      <c r="BH757" s="12" t="str">
        <f>_xlfn.IFNA(VLOOKUP(AC757,对应表!$Z:$AA,2,FALSE)&amp;AD757,"")</f>
        <v/>
      </c>
      <c r="BI757" s="12" t="str">
        <f>_xlfn.IFNA(VLOOKUP(AE757,对应表!$Z:$AA,2,FALSE)&amp;AF757,"")</f>
        <v/>
      </c>
      <c r="BJ757" s="12" t="str">
        <f>_xlfn.IFNA(VLOOKUP(AG757,对应表!$Z:$AA,2,FALSE)&amp;AH757,"")</f>
        <v/>
      </c>
      <c r="BL757">
        <f t="shared" si="259"/>
        <v>-846</v>
      </c>
      <c r="BM757" t="str">
        <f t="shared" si="260"/>
        <v/>
      </c>
    </row>
    <row r="758" spans="8:65" x14ac:dyDescent="0.15">
      <c r="H758" t="s">
        <v>1142</v>
      </c>
      <c r="I758">
        <v>19</v>
      </c>
      <c r="J758">
        <v>-0.1</v>
      </c>
      <c r="K758" t="str">
        <f t="shared" si="266"/>
        <v>被动迟钝lv19</v>
      </c>
      <c r="L758" s="6" t="str">
        <f>Q758&amp;":"&amp;M758&amp;":"&amp;VLOOKUP(N758,对应表!B:C,2,FALSE)&amp;":"&amp;IF(buff!O758="",0,O758)</f>
        <v>20619:100:4:9</v>
      </c>
      <c r="M758">
        <v>100</v>
      </c>
      <c r="N758" s="1" t="s">
        <v>131</v>
      </c>
      <c r="O758">
        <v>9</v>
      </c>
      <c r="Q758">
        <v>20619</v>
      </c>
      <c r="R758" s="4" t="s">
        <v>1134</v>
      </c>
      <c r="S758" s="4" t="str">
        <f t="shared" si="258"/>
        <v>被动迟钝lv19</v>
      </c>
      <c r="T758" t="s">
        <v>138</v>
      </c>
      <c r="U758">
        <f>INT(VLOOKUP($I758,角色属性概况!$I:$O,VLOOKUP($H758,对应表!$AD:$AE,2,FALSE),FALSE)*$J758)</f>
        <v>-1042</v>
      </c>
      <c r="AI758" s="12" t="str">
        <f t="shared" si="267"/>
        <v/>
      </c>
      <c r="AR758">
        <v>999</v>
      </c>
      <c r="AU758" s="4"/>
      <c r="AV758" s="4"/>
      <c r="AW758" s="4"/>
      <c r="AX758" s="4"/>
      <c r="AZ758" s="12" t="str">
        <f t="shared" si="268"/>
        <v/>
      </c>
      <c r="BA758" s="12" t="str">
        <f t="shared" si="261"/>
        <v/>
      </c>
      <c r="BB758" s="12" t="str">
        <f t="shared" si="262"/>
        <v/>
      </c>
      <c r="BC758" s="12" t="str">
        <f t="shared" si="263"/>
        <v/>
      </c>
      <c r="BD758" s="12" t="str">
        <f t="shared" si="264"/>
        <v/>
      </c>
      <c r="BE758" s="12" t="str">
        <f t="shared" si="265"/>
        <v/>
      </c>
      <c r="BF758" s="12" t="str">
        <f>_xlfn.IFNA(VLOOKUP(Y758,对应表!$Z:$AA,2,FALSE)&amp;Z758,"")</f>
        <v/>
      </c>
      <c r="BG758" s="12" t="str">
        <f>_xlfn.IFNA(VLOOKUP(AA758,对应表!$Z:$AA,2,FALSE)&amp;AB758,"")</f>
        <v/>
      </c>
      <c r="BH758" s="12" t="str">
        <f>_xlfn.IFNA(VLOOKUP(AC758,对应表!$Z:$AA,2,FALSE)&amp;AD758,"")</f>
        <v/>
      </c>
      <c r="BI758" s="12" t="str">
        <f>_xlfn.IFNA(VLOOKUP(AE758,对应表!$Z:$AA,2,FALSE)&amp;AF758,"")</f>
        <v/>
      </c>
      <c r="BJ758" s="12" t="str">
        <f>_xlfn.IFNA(VLOOKUP(AG758,对应表!$Z:$AA,2,FALSE)&amp;AH758,"")</f>
        <v/>
      </c>
      <c r="BL758">
        <f t="shared" si="259"/>
        <v>-1042</v>
      </c>
      <c r="BM758" t="str">
        <f t="shared" si="260"/>
        <v/>
      </c>
    </row>
    <row r="759" spans="8:65" x14ac:dyDescent="0.15">
      <c r="H759" t="s">
        <v>1142</v>
      </c>
      <c r="I759">
        <v>20</v>
      </c>
      <c r="J759">
        <v>-0.1</v>
      </c>
      <c r="K759" t="str">
        <f t="shared" si="266"/>
        <v>被动迟钝lv20</v>
      </c>
      <c r="L759" s="6" t="str">
        <f>Q759&amp;":"&amp;M759&amp;":"&amp;VLOOKUP(N759,对应表!B:C,2,FALSE)&amp;":"&amp;IF(buff!O759="",0,O759)</f>
        <v>20620:100:4:9</v>
      </c>
      <c r="M759">
        <v>100</v>
      </c>
      <c r="N759" s="1" t="s">
        <v>131</v>
      </c>
      <c r="O759">
        <v>9</v>
      </c>
      <c r="Q759">
        <v>20620</v>
      </c>
      <c r="R759" s="4" t="s">
        <v>1135</v>
      </c>
      <c r="S759" s="4" t="str">
        <f t="shared" si="258"/>
        <v>被动迟钝lv20</v>
      </c>
      <c r="T759" t="s">
        <v>138</v>
      </c>
      <c r="U759">
        <f>INT(VLOOKUP($I759,角色属性概况!$I:$O,VLOOKUP($H759,对应表!$AD:$AE,2,FALSE),FALSE)*$J759)</f>
        <v>-1282</v>
      </c>
      <c r="AI759" s="12" t="str">
        <f t="shared" si="267"/>
        <v/>
      </c>
      <c r="AR759">
        <v>999</v>
      </c>
      <c r="AU759" s="4"/>
      <c r="AV759" s="4"/>
      <c r="AW759" s="4"/>
      <c r="AX759" s="4"/>
      <c r="AZ759" s="12" t="str">
        <f t="shared" si="268"/>
        <v/>
      </c>
      <c r="BA759" s="12" t="str">
        <f t="shared" si="261"/>
        <v/>
      </c>
      <c r="BB759" s="12" t="str">
        <f t="shared" si="262"/>
        <v/>
      </c>
      <c r="BC759" s="12" t="str">
        <f t="shared" si="263"/>
        <v/>
      </c>
      <c r="BD759" s="12" t="str">
        <f t="shared" si="264"/>
        <v/>
      </c>
      <c r="BE759" s="12" t="str">
        <f t="shared" si="265"/>
        <v/>
      </c>
      <c r="BF759" s="12" t="str">
        <f>_xlfn.IFNA(VLOOKUP(Y759,对应表!$Z:$AA,2,FALSE)&amp;Z759,"")</f>
        <v/>
      </c>
      <c r="BG759" s="12" t="str">
        <f>_xlfn.IFNA(VLOOKUP(AA759,对应表!$Z:$AA,2,FALSE)&amp;AB759,"")</f>
        <v/>
      </c>
      <c r="BH759" s="12" t="str">
        <f>_xlfn.IFNA(VLOOKUP(AC759,对应表!$Z:$AA,2,FALSE)&amp;AD759,"")</f>
        <v/>
      </c>
      <c r="BI759" s="12" t="str">
        <f>_xlfn.IFNA(VLOOKUP(AE759,对应表!$Z:$AA,2,FALSE)&amp;AF759,"")</f>
        <v/>
      </c>
      <c r="BJ759" s="12" t="str">
        <f>_xlfn.IFNA(VLOOKUP(AG759,对应表!$Z:$AA,2,FALSE)&amp;AH759,"")</f>
        <v/>
      </c>
      <c r="BL759">
        <f t="shared" si="259"/>
        <v>-1282</v>
      </c>
      <c r="BM759" t="str">
        <f t="shared" si="260"/>
        <v/>
      </c>
    </row>
    <row r="760" spans="8:65" x14ac:dyDescent="0.15">
      <c r="N760" s="1"/>
      <c r="R760" s="4"/>
      <c r="S760" s="4"/>
    </row>
    <row r="761" spans="8:65" x14ac:dyDescent="0.15">
      <c r="N761" s="1"/>
      <c r="R761" s="4"/>
      <c r="S761" s="4"/>
    </row>
    <row r="762" spans="8:65" x14ac:dyDescent="0.15">
      <c r="N762" s="1"/>
      <c r="R762" s="4"/>
      <c r="S762" s="4"/>
    </row>
    <row r="763" spans="8:65" x14ac:dyDescent="0.15">
      <c r="N763" s="1"/>
      <c r="R763" s="4"/>
      <c r="S763" s="4"/>
    </row>
    <row r="764" spans="8:65" x14ac:dyDescent="0.15">
      <c r="N764" s="1"/>
      <c r="R764" s="4"/>
      <c r="S764" s="4"/>
    </row>
    <row r="765" spans="8:65" x14ac:dyDescent="0.15">
      <c r="N765" s="1"/>
      <c r="R765" s="4"/>
      <c r="S765" s="4"/>
    </row>
    <row r="766" spans="8:65" x14ac:dyDescent="0.15">
      <c r="N766" s="1"/>
      <c r="R766" s="4"/>
      <c r="S766" s="4"/>
    </row>
    <row r="767" spans="8:65" x14ac:dyDescent="0.15">
      <c r="N767" s="1"/>
      <c r="R767" s="4"/>
      <c r="S767" s="4"/>
    </row>
    <row r="768" spans="8:65" x14ac:dyDescent="0.15">
      <c r="N768" s="1"/>
      <c r="R768" s="4"/>
      <c r="S768" s="4"/>
    </row>
    <row r="769" spans="14:19" x14ac:dyDescent="0.15">
      <c r="N769" s="1"/>
      <c r="R769" s="4"/>
      <c r="S769" s="4"/>
    </row>
    <row r="770" spans="14:19" x14ac:dyDescent="0.15">
      <c r="N770" s="1"/>
      <c r="R770" s="4"/>
      <c r="S770" s="4"/>
    </row>
    <row r="771" spans="14:19" x14ac:dyDescent="0.15">
      <c r="N771" s="1"/>
      <c r="R771" s="4"/>
      <c r="S771" s="4"/>
    </row>
    <row r="772" spans="14:19" x14ac:dyDescent="0.15">
      <c r="N772" s="1"/>
      <c r="R772" s="4"/>
      <c r="S772" s="4"/>
    </row>
    <row r="773" spans="14:19" x14ac:dyDescent="0.15">
      <c r="N773" s="1"/>
      <c r="R773" s="4"/>
      <c r="S773" s="4"/>
    </row>
    <row r="774" spans="14:19" x14ac:dyDescent="0.15">
      <c r="N774" s="1"/>
      <c r="R774" s="4"/>
      <c r="S774" s="4"/>
    </row>
    <row r="775" spans="14:19" x14ac:dyDescent="0.15">
      <c r="N775" s="1"/>
      <c r="R775" s="4"/>
      <c r="S775" s="4"/>
    </row>
    <row r="776" spans="14:19" x14ac:dyDescent="0.15">
      <c r="N776" s="1"/>
      <c r="R776" s="4"/>
      <c r="S776" s="4"/>
    </row>
    <row r="777" spans="14:19" x14ac:dyDescent="0.15">
      <c r="N777" s="1"/>
      <c r="R777" s="4"/>
      <c r="S777" s="4"/>
    </row>
    <row r="778" spans="14:19" x14ac:dyDescent="0.15">
      <c r="N778" s="1"/>
      <c r="R778" s="4"/>
      <c r="S778" s="4"/>
    </row>
    <row r="779" spans="14:19" x14ac:dyDescent="0.15">
      <c r="N779" s="1"/>
      <c r="R779" s="4"/>
      <c r="S779" s="4"/>
    </row>
    <row r="780" spans="14:19" x14ac:dyDescent="0.15">
      <c r="N780" s="1"/>
      <c r="R780" s="4"/>
      <c r="S780" s="4"/>
    </row>
    <row r="781" spans="14:19" x14ac:dyDescent="0.15">
      <c r="N781" s="1"/>
      <c r="R781" s="4"/>
      <c r="S781" s="4"/>
    </row>
    <row r="782" spans="14:19" x14ac:dyDescent="0.15">
      <c r="N782" s="1"/>
      <c r="R782" s="4"/>
      <c r="S782" s="4"/>
    </row>
    <row r="783" spans="14:19" x14ac:dyDescent="0.15">
      <c r="N783" s="1"/>
      <c r="R783" s="4"/>
      <c r="S783" s="4"/>
    </row>
    <row r="784" spans="14:19" x14ac:dyDescent="0.15">
      <c r="N784" s="1"/>
      <c r="R784" s="4"/>
      <c r="S784" s="4"/>
    </row>
    <row r="785" spans="14:19" x14ac:dyDescent="0.15">
      <c r="N785" s="1"/>
      <c r="R785" s="4"/>
      <c r="S785" s="4"/>
    </row>
    <row r="786" spans="14:19" x14ac:dyDescent="0.15">
      <c r="N786" s="1"/>
      <c r="R786" s="4"/>
      <c r="S786" s="4"/>
    </row>
    <row r="787" spans="14:19" x14ac:dyDescent="0.15">
      <c r="N787" s="1"/>
      <c r="R787" s="4"/>
      <c r="S787" s="4"/>
    </row>
    <row r="788" spans="14:19" x14ac:dyDescent="0.15">
      <c r="N788" s="1"/>
      <c r="R788" s="4"/>
      <c r="S788" s="4"/>
    </row>
    <row r="789" spans="14:19" x14ac:dyDescent="0.15">
      <c r="N789" s="1"/>
      <c r="R789" s="4"/>
      <c r="S789" s="4"/>
    </row>
    <row r="790" spans="14:19" x14ac:dyDescent="0.15">
      <c r="N790" s="1"/>
      <c r="R790" s="4"/>
      <c r="S790" s="4"/>
    </row>
    <row r="791" spans="14:19" x14ac:dyDescent="0.15">
      <c r="N791" s="1"/>
      <c r="R791" s="4"/>
      <c r="S791" s="4"/>
    </row>
    <row r="792" spans="14:19" x14ac:dyDescent="0.15">
      <c r="N792" s="1"/>
      <c r="R792" s="4"/>
      <c r="S792" s="4"/>
    </row>
    <row r="793" spans="14:19" x14ac:dyDescent="0.15">
      <c r="N793" s="1"/>
      <c r="R793" s="4"/>
      <c r="S793" s="4"/>
    </row>
    <row r="794" spans="14:19" x14ac:dyDescent="0.15">
      <c r="N794" s="1"/>
      <c r="R794" s="4"/>
      <c r="S794" s="4"/>
    </row>
    <row r="795" spans="14:19" x14ac:dyDescent="0.15">
      <c r="N795" s="1"/>
      <c r="R795" s="4"/>
      <c r="S795" s="4"/>
    </row>
    <row r="796" spans="14:19" x14ac:dyDescent="0.15">
      <c r="N796" s="1"/>
      <c r="R796" s="4"/>
      <c r="S796" s="4"/>
    </row>
    <row r="797" spans="14:19" x14ac:dyDescent="0.15">
      <c r="N797" s="1"/>
      <c r="R797" s="4"/>
      <c r="S797" s="4"/>
    </row>
    <row r="798" spans="14:19" x14ac:dyDescent="0.15">
      <c r="N798" s="1"/>
      <c r="R798" s="4"/>
      <c r="S798" s="4"/>
    </row>
    <row r="799" spans="14:19" x14ac:dyDescent="0.15">
      <c r="N799" s="1"/>
      <c r="R799" s="4"/>
      <c r="S799" s="4"/>
    </row>
    <row r="800" spans="14:19" x14ac:dyDescent="0.15">
      <c r="N800" s="1"/>
      <c r="R800" s="4"/>
      <c r="S800" s="4"/>
    </row>
    <row r="801" spans="14:19" x14ac:dyDescent="0.15">
      <c r="N801" s="1"/>
      <c r="R801" s="4"/>
      <c r="S801" s="4"/>
    </row>
    <row r="802" spans="14:19" x14ac:dyDescent="0.15">
      <c r="N802" s="1"/>
      <c r="R802" s="4"/>
      <c r="S802" s="4"/>
    </row>
    <row r="803" spans="14:19" x14ac:dyDescent="0.15">
      <c r="N803" s="1"/>
      <c r="R803" s="4"/>
      <c r="S803" s="4"/>
    </row>
    <row r="804" spans="14:19" x14ac:dyDescent="0.15">
      <c r="N804" s="1"/>
      <c r="R804" s="4"/>
      <c r="S804" s="4"/>
    </row>
    <row r="805" spans="14:19" x14ac:dyDescent="0.15">
      <c r="N805" s="1"/>
      <c r="R805" s="4"/>
      <c r="S805" s="4"/>
    </row>
    <row r="806" spans="14:19" x14ac:dyDescent="0.15">
      <c r="N806" s="1"/>
      <c r="R806" s="4"/>
      <c r="S806" s="4"/>
    </row>
    <row r="807" spans="14:19" x14ac:dyDescent="0.15">
      <c r="N807" s="1"/>
      <c r="R807" s="4"/>
      <c r="S807" s="4"/>
    </row>
    <row r="808" spans="14:19" x14ac:dyDescent="0.15">
      <c r="N808" s="1"/>
      <c r="R808" s="4"/>
      <c r="S808" s="4"/>
    </row>
    <row r="809" spans="14:19" x14ac:dyDescent="0.15">
      <c r="N809" s="1"/>
      <c r="R809" s="4"/>
      <c r="S809" s="4"/>
    </row>
    <row r="810" spans="14:19" x14ac:dyDescent="0.15">
      <c r="N810" s="1"/>
      <c r="R810" s="4"/>
      <c r="S810" s="4"/>
    </row>
    <row r="811" spans="14:19" x14ac:dyDescent="0.15">
      <c r="N811" s="1"/>
      <c r="R811" s="4"/>
      <c r="S811" s="4"/>
    </row>
    <row r="812" spans="14:19" x14ac:dyDescent="0.15">
      <c r="N812" s="1"/>
      <c r="R812" s="4"/>
      <c r="S812" s="4"/>
    </row>
    <row r="813" spans="14:19" x14ac:dyDescent="0.15">
      <c r="N813" s="1"/>
      <c r="R813" s="4"/>
      <c r="S813" s="4"/>
    </row>
    <row r="814" spans="14:19" x14ac:dyDescent="0.15">
      <c r="N814" s="1"/>
      <c r="R814" s="4"/>
      <c r="S814" s="4"/>
    </row>
    <row r="815" spans="14:19" x14ac:dyDescent="0.15">
      <c r="N815" s="1"/>
      <c r="R815" s="4"/>
      <c r="S815" s="4"/>
    </row>
    <row r="816" spans="14:19" x14ac:dyDescent="0.15">
      <c r="N816" s="1"/>
      <c r="R816" s="4"/>
      <c r="S816" s="4"/>
    </row>
    <row r="817" spans="14:19" x14ac:dyDescent="0.15">
      <c r="N817" s="1"/>
      <c r="R817" s="4"/>
      <c r="S817" s="4"/>
    </row>
    <row r="818" spans="14:19" x14ac:dyDescent="0.15">
      <c r="N818" s="1"/>
      <c r="R818" s="4"/>
      <c r="S818" s="4"/>
    </row>
    <row r="819" spans="14:19" x14ac:dyDescent="0.15">
      <c r="N819" s="1"/>
      <c r="R819" s="4"/>
      <c r="S819" s="4"/>
    </row>
    <row r="820" spans="14:19" x14ac:dyDescent="0.15">
      <c r="N820" s="1"/>
      <c r="R820" s="4"/>
      <c r="S820" s="4"/>
    </row>
    <row r="821" spans="14:19" x14ac:dyDescent="0.15">
      <c r="N821" s="1"/>
      <c r="R821" s="4"/>
      <c r="S821" s="4"/>
    </row>
    <row r="822" spans="14:19" x14ac:dyDescent="0.15">
      <c r="N822" s="1"/>
      <c r="R822" s="4"/>
      <c r="S822" s="4"/>
    </row>
    <row r="823" spans="14:19" x14ac:dyDescent="0.15">
      <c r="N823" s="1"/>
      <c r="R823" s="4"/>
      <c r="S823" s="4"/>
    </row>
    <row r="824" spans="14:19" x14ac:dyDescent="0.15">
      <c r="N824" s="1"/>
      <c r="R824" s="4"/>
      <c r="S824" s="4"/>
    </row>
    <row r="825" spans="14:19" x14ac:dyDescent="0.15">
      <c r="N825" s="1"/>
      <c r="R825" s="4"/>
      <c r="S825" s="4"/>
    </row>
    <row r="826" spans="14:19" x14ac:dyDescent="0.15">
      <c r="N826" s="1"/>
      <c r="R826" s="4"/>
      <c r="S826" s="4"/>
    </row>
    <row r="827" spans="14:19" x14ac:dyDescent="0.15">
      <c r="N827" s="1"/>
      <c r="R827" s="4"/>
      <c r="S827" s="4"/>
    </row>
    <row r="828" spans="14:19" x14ac:dyDescent="0.15">
      <c r="N828" s="1"/>
      <c r="R828" s="4"/>
      <c r="S828" s="4"/>
    </row>
    <row r="829" spans="14:19" x14ac:dyDescent="0.15">
      <c r="N829" s="1"/>
      <c r="R829" s="4"/>
      <c r="S829" s="4"/>
    </row>
    <row r="830" spans="14:19" x14ac:dyDescent="0.15">
      <c r="N830" s="1"/>
      <c r="R830" s="4"/>
      <c r="S830" s="4"/>
    </row>
    <row r="831" spans="14:19" x14ac:dyDescent="0.15">
      <c r="N831" s="1"/>
      <c r="R831" s="4"/>
      <c r="S831" s="4"/>
    </row>
    <row r="832" spans="14:19" x14ac:dyDescent="0.15">
      <c r="N832" s="1"/>
      <c r="R832" s="4"/>
      <c r="S832" s="4"/>
    </row>
    <row r="833" spans="14:19" x14ac:dyDescent="0.15">
      <c r="N833" s="1"/>
      <c r="R833" s="4"/>
      <c r="S833" s="4"/>
    </row>
    <row r="834" spans="14:19" x14ac:dyDescent="0.15">
      <c r="N834" s="1"/>
      <c r="R834" s="4"/>
      <c r="S834" s="4"/>
    </row>
    <row r="835" spans="14:19" x14ac:dyDescent="0.15">
      <c r="N835" s="1"/>
      <c r="R835" s="4"/>
      <c r="S835" s="4"/>
    </row>
    <row r="836" spans="14:19" x14ac:dyDescent="0.15">
      <c r="N836" s="1"/>
      <c r="R836" s="4"/>
      <c r="S836" s="4"/>
    </row>
    <row r="837" spans="14:19" x14ac:dyDescent="0.15">
      <c r="N837" s="1"/>
      <c r="R837" s="4"/>
      <c r="S837" s="4"/>
    </row>
    <row r="838" spans="14:19" x14ac:dyDescent="0.15">
      <c r="N838" s="1"/>
      <c r="R838" s="4"/>
      <c r="S838" s="4"/>
    </row>
    <row r="839" spans="14:19" x14ac:dyDescent="0.15">
      <c r="N839" s="1"/>
      <c r="R839" s="4"/>
      <c r="S839" s="4"/>
    </row>
    <row r="840" spans="14:19" x14ac:dyDescent="0.15">
      <c r="N840" s="1"/>
      <c r="R840" s="4"/>
      <c r="S840" s="4"/>
    </row>
    <row r="841" spans="14:19" x14ac:dyDescent="0.15">
      <c r="N841" s="1"/>
      <c r="R841" s="4"/>
      <c r="S841" s="4"/>
    </row>
    <row r="842" spans="14:19" x14ac:dyDescent="0.15">
      <c r="N842" s="1"/>
      <c r="R842" s="4"/>
      <c r="S842" s="4"/>
    </row>
    <row r="843" spans="14:19" x14ac:dyDescent="0.15">
      <c r="N843" s="1"/>
      <c r="R843" s="4"/>
      <c r="S843" s="4"/>
    </row>
    <row r="844" spans="14:19" x14ac:dyDescent="0.15">
      <c r="N844" s="1"/>
      <c r="R844" s="4"/>
      <c r="S844" s="4"/>
    </row>
    <row r="845" spans="14:19" x14ac:dyDescent="0.15">
      <c r="N845" s="1"/>
      <c r="R845" s="4"/>
      <c r="S845" s="4"/>
    </row>
    <row r="846" spans="14:19" x14ac:dyDescent="0.15">
      <c r="N846" s="1"/>
      <c r="R846" s="4"/>
      <c r="S846" s="4"/>
    </row>
    <row r="847" spans="14:19" x14ac:dyDescent="0.15">
      <c r="N847" s="1"/>
      <c r="R847" s="4"/>
      <c r="S847" s="4"/>
    </row>
    <row r="848" spans="14:19" x14ac:dyDescent="0.15">
      <c r="N848" s="1"/>
      <c r="R848" s="4"/>
      <c r="S848" s="4"/>
    </row>
    <row r="849" spans="14:50" x14ac:dyDescent="0.15">
      <c r="N849" s="1"/>
      <c r="R849" s="4"/>
      <c r="S849" s="4"/>
    </row>
    <row r="850" spans="14:50" x14ac:dyDescent="0.15">
      <c r="N850" s="1"/>
      <c r="R850" s="4"/>
      <c r="S850" s="4"/>
    </row>
    <row r="851" spans="14:50" x14ac:dyDescent="0.15">
      <c r="N851" s="1"/>
      <c r="R851" s="4"/>
      <c r="S851" s="4"/>
    </row>
    <row r="852" spans="14:50" x14ac:dyDescent="0.15">
      <c r="N852" s="1"/>
      <c r="R852" s="4"/>
      <c r="S852" s="4"/>
    </row>
    <row r="853" spans="14:50" x14ac:dyDescent="0.15">
      <c r="N853" s="1"/>
      <c r="R853" s="4"/>
      <c r="S853" s="4"/>
    </row>
    <row r="854" spans="14:50" x14ac:dyDescent="0.15">
      <c r="N854" s="1"/>
      <c r="R854" s="4"/>
      <c r="S854" s="4"/>
    </row>
    <row r="855" spans="14:50" x14ac:dyDescent="0.15">
      <c r="N855" s="1"/>
      <c r="R855" s="4"/>
      <c r="S855" s="4"/>
    </row>
    <row r="856" spans="14:50" x14ac:dyDescent="0.15">
      <c r="N856" s="1"/>
      <c r="R856" s="4"/>
      <c r="S856" s="4"/>
    </row>
    <row r="857" spans="14:50" x14ac:dyDescent="0.15">
      <c r="N857" s="1"/>
      <c r="R857" s="4"/>
      <c r="S857" s="4"/>
    </row>
    <row r="858" spans="14:50" x14ac:dyDescent="0.15">
      <c r="N858" s="1"/>
      <c r="R858" s="4"/>
      <c r="S858" s="4"/>
      <c r="AU858" s="4"/>
      <c r="AV858" s="4"/>
      <c r="AW858" s="4"/>
      <c r="AX858" s="4"/>
    </row>
    <row r="859" spans="14:50" x14ac:dyDescent="0.15">
      <c r="N859" s="1"/>
      <c r="R859" s="4"/>
      <c r="S859" s="4"/>
      <c r="AU859" s="4"/>
      <c r="AV859" s="4"/>
    </row>
    <row r="860" spans="14:50" x14ac:dyDescent="0.15">
      <c r="N860" s="1"/>
      <c r="R860" s="4"/>
      <c r="S860" s="4"/>
      <c r="AU860" s="4"/>
      <c r="AV860" s="4"/>
    </row>
    <row r="861" spans="14:50" x14ac:dyDescent="0.15">
      <c r="N861" s="1"/>
      <c r="R861" s="4"/>
      <c r="S861" s="4"/>
      <c r="AU861" s="4"/>
      <c r="AV861" s="4"/>
    </row>
    <row r="862" spans="14:50" x14ac:dyDescent="0.15">
      <c r="N862" s="1"/>
      <c r="R862" s="4"/>
      <c r="S862" s="4"/>
      <c r="AU862" s="4"/>
      <c r="AV862" s="4"/>
    </row>
    <row r="863" spans="14:50" x14ac:dyDescent="0.15">
      <c r="N863" s="1"/>
      <c r="R863" s="4"/>
      <c r="S863" s="4"/>
      <c r="AU863" s="4"/>
      <c r="AV863" s="4"/>
    </row>
    <row r="864" spans="14:50" x14ac:dyDescent="0.15">
      <c r="N864" s="1"/>
      <c r="R864" s="4"/>
      <c r="S864" s="4"/>
      <c r="AU864" s="4"/>
      <c r="AV864" s="4"/>
    </row>
    <row r="865" spans="14:50" x14ac:dyDescent="0.15">
      <c r="N865" s="1"/>
      <c r="R865" s="4"/>
      <c r="S865" s="4"/>
      <c r="AU865" s="4"/>
      <c r="AV865" s="4"/>
    </row>
    <row r="866" spans="14:50" x14ac:dyDescent="0.15">
      <c r="N866" s="1"/>
      <c r="R866" s="4"/>
      <c r="S866" s="4"/>
    </row>
    <row r="867" spans="14:50" x14ac:dyDescent="0.15">
      <c r="N867" s="1"/>
      <c r="R867" s="4"/>
      <c r="S867" s="4"/>
    </row>
    <row r="868" spans="14:50" x14ac:dyDescent="0.15">
      <c r="N868" s="1"/>
      <c r="R868" s="4"/>
      <c r="S868" s="4"/>
    </row>
    <row r="869" spans="14:50" x14ac:dyDescent="0.15">
      <c r="N869" s="1"/>
      <c r="R869" s="4"/>
      <c r="S869" s="4"/>
    </row>
    <row r="870" spans="14:50" x14ac:dyDescent="0.15">
      <c r="N870" s="1"/>
      <c r="R870" s="4"/>
      <c r="S870" s="4"/>
    </row>
    <row r="871" spans="14:50" x14ac:dyDescent="0.15">
      <c r="N871" s="1"/>
      <c r="R871" s="4"/>
      <c r="S871" s="4"/>
    </row>
    <row r="872" spans="14:50" x14ac:dyDescent="0.15">
      <c r="N872" s="1"/>
      <c r="R872" s="4"/>
      <c r="S872" s="4"/>
    </row>
    <row r="873" spans="14:50" x14ac:dyDescent="0.15">
      <c r="N873" s="1"/>
      <c r="R873" s="4"/>
      <c r="S873" s="4"/>
    </row>
    <row r="874" spans="14:50" x14ac:dyDescent="0.15">
      <c r="N874" s="1"/>
      <c r="R874" s="4"/>
      <c r="S874" s="4"/>
    </row>
    <row r="875" spans="14:50" x14ac:dyDescent="0.15">
      <c r="N875" s="1"/>
      <c r="R875" s="4"/>
      <c r="S875" s="4"/>
    </row>
    <row r="876" spans="14:50" x14ac:dyDescent="0.15">
      <c r="N876" s="1"/>
      <c r="R876" s="4"/>
      <c r="S876" s="4"/>
    </row>
    <row r="877" spans="14:50" x14ac:dyDescent="0.15">
      <c r="N877" s="1"/>
      <c r="R877" s="4"/>
      <c r="S877" s="4"/>
    </row>
    <row r="878" spans="14:50" x14ac:dyDescent="0.15">
      <c r="N878" s="1"/>
      <c r="R878" s="4"/>
      <c r="S878" s="4"/>
      <c r="AU878" s="4"/>
      <c r="AV878" s="4"/>
      <c r="AW878" s="4"/>
      <c r="AX878" s="4"/>
    </row>
    <row r="879" spans="14:50" x14ac:dyDescent="0.15">
      <c r="N879" s="1"/>
      <c r="R879" s="4"/>
      <c r="S879" s="4"/>
      <c r="AU879" s="4"/>
      <c r="AV879" s="4"/>
    </row>
    <row r="880" spans="14:50" x14ac:dyDescent="0.15">
      <c r="N880" s="1"/>
      <c r="R880" s="4"/>
      <c r="S880" s="4"/>
      <c r="AU880" s="4"/>
      <c r="AV880" s="4"/>
    </row>
    <row r="881" spans="14:48" x14ac:dyDescent="0.15">
      <c r="N881" s="1"/>
      <c r="R881" s="4"/>
      <c r="S881" s="4"/>
      <c r="AU881" s="4"/>
      <c r="AV881" s="4"/>
    </row>
    <row r="882" spans="14:48" x14ac:dyDescent="0.15">
      <c r="N882" s="1"/>
      <c r="R882" s="4"/>
      <c r="S882" s="4"/>
      <c r="AU882" s="4"/>
      <c r="AV882" s="4"/>
    </row>
    <row r="883" spans="14:48" x14ac:dyDescent="0.15">
      <c r="N883" s="1"/>
      <c r="R883" s="4"/>
      <c r="S883" s="4"/>
      <c r="AU883" s="4"/>
      <c r="AV883" s="4"/>
    </row>
    <row r="884" spans="14:48" x14ac:dyDescent="0.15">
      <c r="N884" s="1"/>
      <c r="R884" s="4"/>
      <c r="S884" s="4"/>
      <c r="AU884" s="4"/>
      <c r="AV884" s="4"/>
    </row>
    <row r="885" spans="14:48" x14ac:dyDescent="0.15">
      <c r="N885" s="1"/>
      <c r="R885" s="4"/>
      <c r="S885" s="4"/>
      <c r="AU885" s="4"/>
      <c r="AV885" s="4"/>
    </row>
    <row r="886" spans="14:48" x14ac:dyDescent="0.15">
      <c r="N886" s="1"/>
      <c r="R886" s="4"/>
      <c r="S886" s="4"/>
    </row>
    <row r="887" spans="14:48" x14ac:dyDescent="0.15">
      <c r="N887" s="1"/>
      <c r="R887" s="4"/>
      <c r="S887" s="4"/>
    </row>
    <row r="888" spans="14:48" x14ac:dyDescent="0.15">
      <c r="N888" s="1"/>
      <c r="R888" s="4"/>
      <c r="S888" s="4"/>
    </row>
    <row r="889" spans="14:48" x14ac:dyDescent="0.15">
      <c r="N889" s="1"/>
      <c r="R889" s="4"/>
      <c r="S889" s="4"/>
    </row>
    <row r="890" spans="14:48" x14ac:dyDescent="0.15">
      <c r="N890" s="1"/>
      <c r="R890" s="4"/>
      <c r="S890" s="4"/>
    </row>
    <row r="891" spans="14:48" x14ac:dyDescent="0.15">
      <c r="N891" s="1"/>
      <c r="R891" s="4"/>
      <c r="S891" s="4"/>
    </row>
    <row r="892" spans="14:48" x14ac:dyDescent="0.15">
      <c r="N892" s="1"/>
      <c r="R892" s="4"/>
      <c r="S892" s="4"/>
    </row>
    <row r="893" spans="14:48" x14ac:dyDescent="0.15">
      <c r="N893" s="1"/>
      <c r="R893" s="4"/>
      <c r="S893" s="4"/>
    </row>
    <row r="894" spans="14:48" x14ac:dyDescent="0.15">
      <c r="N894" s="1"/>
      <c r="R894" s="4"/>
      <c r="S894" s="4"/>
    </row>
    <row r="895" spans="14:48" x14ac:dyDescent="0.15">
      <c r="N895" s="1"/>
      <c r="R895" s="4"/>
      <c r="S895" s="4"/>
    </row>
    <row r="896" spans="14:48" x14ac:dyDescent="0.15">
      <c r="N896" s="1"/>
      <c r="R896" s="4"/>
      <c r="S896" s="4"/>
    </row>
    <row r="897" spans="14:50" x14ac:dyDescent="0.15">
      <c r="N897" s="1"/>
      <c r="R897" s="4"/>
      <c r="S897" s="4"/>
    </row>
    <row r="898" spans="14:50" x14ac:dyDescent="0.15">
      <c r="N898" s="1"/>
      <c r="R898" s="4"/>
      <c r="S898" s="4"/>
      <c r="AU898" s="4"/>
      <c r="AV898" s="4"/>
      <c r="AW898" s="4"/>
      <c r="AX898" s="4"/>
    </row>
    <row r="899" spans="14:50" x14ac:dyDescent="0.15">
      <c r="N899" s="1"/>
      <c r="R899" s="4"/>
      <c r="S899" s="4"/>
      <c r="AU899" s="4"/>
      <c r="AV899" s="4"/>
    </row>
    <row r="900" spans="14:50" x14ac:dyDescent="0.15">
      <c r="N900" s="1"/>
      <c r="R900" s="4"/>
      <c r="S900" s="4"/>
      <c r="AU900" s="4"/>
      <c r="AV900" s="4"/>
    </row>
    <row r="901" spans="14:50" x14ac:dyDescent="0.15">
      <c r="N901" s="1"/>
      <c r="R901" s="4"/>
      <c r="S901" s="4"/>
      <c r="AU901" s="4"/>
      <c r="AV901" s="4"/>
    </row>
    <row r="902" spans="14:50" x14ac:dyDescent="0.15">
      <c r="N902" s="1"/>
      <c r="R902" s="4"/>
      <c r="S902" s="4"/>
      <c r="AU902" s="4"/>
      <c r="AV902" s="4"/>
    </row>
    <row r="903" spans="14:50" x14ac:dyDescent="0.15">
      <c r="N903" s="1"/>
      <c r="R903" s="4"/>
      <c r="S903" s="4"/>
      <c r="AU903" s="4"/>
      <c r="AV903" s="4"/>
    </row>
    <row r="904" spans="14:50" x14ac:dyDescent="0.15">
      <c r="N904" s="1"/>
      <c r="R904" s="4"/>
      <c r="S904" s="4"/>
      <c r="AU904" s="4"/>
      <c r="AV904" s="4"/>
    </row>
    <row r="905" spans="14:50" x14ac:dyDescent="0.15">
      <c r="N905" s="1"/>
      <c r="R905" s="4"/>
      <c r="S905" s="4"/>
      <c r="AU905" s="4"/>
      <c r="AV905" s="4"/>
    </row>
    <row r="906" spans="14:50" x14ac:dyDescent="0.15">
      <c r="N906" s="1"/>
      <c r="R906" s="4"/>
      <c r="S906" s="4"/>
    </row>
    <row r="907" spans="14:50" x14ac:dyDescent="0.15">
      <c r="N907" s="1"/>
      <c r="R907" s="4"/>
      <c r="S907" s="4"/>
    </row>
    <row r="908" spans="14:50" x14ac:dyDescent="0.15">
      <c r="N908" s="1"/>
      <c r="R908" s="4"/>
      <c r="S908" s="4"/>
    </row>
    <row r="909" spans="14:50" x14ac:dyDescent="0.15">
      <c r="N909" s="1"/>
      <c r="R909" s="4"/>
      <c r="S909" s="4"/>
    </row>
    <row r="910" spans="14:50" x14ac:dyDescent="0.15">
      <c r="N910" s="1"/>
      <c r="R910" s="4"/>
      <c r="S910" s="4"/>
    </row>
    <row r="911" spans="14:50" x14ac:dyDescent="0.15">
      <c r="N911" s="1"/>
      <c r="R911" s="4"/>
      <c r="S911" s="4"/>
    </row>
    <row r="912" spans="14:50" x14ac:dyDescent="0.15">
      <c r="N912" s="1"/>
      <c r="R912" s="4"/>
      <c r="S912" s="4"/>
    </row>
    <row r="913" spans="14:19" x14ac:dyDescent="0.15">
      <c r="N913" s="1"/>
      <c r="R913" s="4"/>
      <c r="S913" s="4"/>
    </row>
    <row r="914" spans="14:19" x14ac:dyDescent="0.15">
      <c r="N914" s="1"/>
      <c r="R914" s="4"/>
      <c r="S914" s="4"/>
    </row>
    <row r="915" spans="14:19" x14ac:dyDescent="0.15">
      <c r="N915" s="1"/>
      <c r="R915" s="4"/>
      <c r="S915" s="4"/>
    </row>
    <row r="916" spans="14:19" x14ac:dyDescent="0.15">
      <c r="N916" s="1"/>
      <c r="R916" s="4"/>
      <c r="S916" s="4"/>
    </row>
    <row r="917" spans="14:19" x14ac:dyDescent="0.15">
      <c r="N917" s="1"/>
      <c r="R917" s="4"/>
      <c r="S917" s="4"/>
    </row>
    <row r="918" spans="14:19" x14ac:dyDescent="0.15">
      <c r="N918" s="1"/>
      <c r="R918" s="4"/>
      <c r="S918" s="4"/>
    </row>
    <row r="919" spans="14:19" x14ac:dyDescent="0.15">
      <c r="N919" s="1"/>
      <c r="R919" s="4"/>
      <c r="S919" s="4"/>
    </row>
    <row r="920" spans="14:19" x14ac:dyDescent="0.15">
      <c r="N920" s="1"/>
      <c r="R920" s="4"/>
      <c r="S920" s="4"/>
    </row>
    <row r="921" spans="14:19" x14ac:dyDescent="0.15">
      <c r="N921" s="1"/>
      <c r="R921" s="4"/>
      <c r="S921" s="4"/>
    </row>
    <row r="922" spans="14:19" x14ac:dyDescent="0.15">
      <c r="N922" s="1"/>
      <c r="R922" s="4"/>
      <c r="S922" s="4"/>
    </row>
    <row r="923" spans="14:19" x14ac:dyDescent="0.15">
      <c r="N923" s="1"/>
      <c r="R923" s="4"/>
      <c r="S923" s="4"/>
    </row>
    <row r="924" spans="14:19" x14ac:dyDescent="0.15">
      <c r="N924" s="1"/>
      <c r="R924" s="4"/>
      <c r="S924" s="4"/>
    </row>
    <row r="925" spans="14:19" x14ac:dyDescent="0.15">
      <c r="N925" s="1"/>
      <c r="R925" s="4"/>
      <c r="S925" s="4"/>
    </row>
    <row r="926" spans="14:19" x14ac:dyDescent="0.15">
      <c r="N926" s="1"/>
      <c r="R926" s="4"/>
      <c r="S926" s="4"/>
    </row>
    <row r="927" spans="14:19" x14ac:dyDescent="0.15">
      <c r="N927" s="1"/>
      <c r="R927" s="4"/>
      <c r="S927" s="4"/>
    </row>
    <row r="928" spans="14:19" x14ac:dyDescent="0.15">
      <c r="N928" s="1"/>
      <c r="R928" s="4"/>
      <c r="S928" s="4"/>
    </row>
    <row r="929" spans="14:19" x14ac:dyDescent="0.15">
      <c r="N929" s="1"/>
      <c r="R929" s="4"/>
      <c r="S929" s="4"/>
    </row>
    <row r="930" spans="14:19" x14ac:dyDescent="0.15">
      <c r="N930" s="1"/>
      <c r="R930" s="4"/>
      <c r="S930" s="4"/>
    </row>
    <row r="931" spans="14:19" x14ac:dyDescent="0.15">
      <c r="N931" s="1"/>
      <c r="R931" s="4"/>
      <c r="S931" s="4"/>
    </row>
    <row r="932" spans="14:19" x14ac:dyDescent="0.15">
      <c r="N932" s="1"/>
      <c r="R932" s="4"/>
      <c r="S932" s="4"/>
    </row>
    <row r="933" spans="14:19" x14ac:dyDescent="0.15">
      <c r="N933" s="1"/>
      <c r="R933" s="4"/>
      <c r="S933" s="4"/>
    </row>
    <row r="934" spans="14:19" x14ac:dyDescent="0.15">
      <c r="N934" s="1"/>
      <c r="R934" s="4"/>
      <c r="S934" s="4"/>
    </row>
    <row r="935" spans="14:19" x14ac:dyDescent="0.15">
      <c r="N935" s="1"/>
      <c r="R935" s="4"/>
      <c r="S935" s="4"/>
    </row>
    <row r="936" spans="14:19" x14ac:dyDescent="0.15">
      <c r="N936" s="1"/>
      <c r="R936" s="4"/>
      <c r="S936" s="4"/>
    </row>
    <row r="937" spans="14:19" x14ac:dyDescent="0.15">
      <c r="N937" s="1"/>
      <c r="R937" s="4"/>
      <c r="S937" s="4"/>
    </row>
    <row r="938" spans="14:19" x14ac:dyDescent="0.15">
      <c r="N938" s="1"/>
      <c r="R938" s="4"/>
      <c r="S938" s="4"/>
    </row>
    <row r="939" spans="14:19" x14ac:dyDescent="0.15">
      <c r="N939" s="1"/>
      <c r="R939" s="4"/>
      <c r="S939" s="4"/>
    </row>
    <row r="940" spans="14:19" x14ac:dyDescent="0.15">
      <c r="N940" s="1"/>
      <c r="R940" s="4"/>
      <c r="S940" s="4"/>
    </row>
    <row r="941" spans="14:19" x14ac:dyDescent="0.15">
      <c r="N941" s="1"/>
      <c r="R941" s="4"/>
      <c r="S941" s="4"/>
    </row>
    <row r="942" spans="14:19" x14ac:dyDescent="0.15">
      <c r="N942" s="1"/>
      <c r="R942" s="4"/>
      <c r="S942" s="4"/>
    </row>
    <row r="943" spans="14:19" x14ac:dyDescent="0.15">
      <c r="N943" s="1"/>
      <c r="R943" s="4"/>
      <c r="S943" s="4"/>
    </row>
    <row r="944" spans="14:19" x14ac:dyDescent="0.15">
      <c r="N944" s="1"/>
      <c r="R944" s="4"/>
      <c r="S944" s="4"/>
    </row>
    <row r="945" spans="14:19" x14ac:dyDescent="0.15">
      <c r="N945" s="1"/>
      <c r="R945" s="4"/>
      <c r="S945" s="4"/>
    </row>
    <row r="946" spans="14:19" x14ac:dyDescent="0.15">
      <c r="N946" s="1"/>
      <c r="R946" s="4"/>
      <c r="S946" s="4"/>
    </row>
    <row r="947" spans="14:19" x14ac:dyDescent="0.15">
      <c r="N947" s="1"/>
      <c r="R947" s="4"/>
      <c r="S947" s="4"/>
    </row>
    <row r="948" spans="14:19" x14ac:dyDescent="0.15">
      <c r="N948" s="1"/>
      <c r="R948" s="4"/>
      <c r="S948" s="4"/>
    </row>
    <row r="949" spans="14:19" x14ac:dyDescent="0.15">
      <c r="N949" s="1"/>
      <c r="R949" s="4"/>
      <c r="S949" s="4"/>
    </row>
    <row r="950" spans="14:19" x14ac:dyDescent="0.15">
      <c r="N950" s="1"/>
      <c r="R950" s="4"/>
      <c r="S950" s="4"/>
    </row>
    <row r="951" spans="14:19" x14ac:dyDescent="0.15">
      <c r="N951" s="1"/>
      <c r="R951" s="4"/>
      <c r="S951" s="4"/>
    </row>
    <row r="952" spans="14:19" x14ac:dyDescent="0.15">
      <c r="N952" s="1"/>
      <c r="R952" s="4"/>
      <c r="S952" s="4"/>
    </row>
    <row r="953" spans="14:19" x14ac:dyDescent="0.15">
      <c r="N953" s="1"/>
      <c r="R953" s="4"/>
      <c r="S953" s="4"/>
    </row>
    <row r="954" spans="14:19" x14ac:dyDescent="0.15">
      <c r="N954" s="1"/>
      <c r="R954" s="4"/>
      <c r="S954" s="4"/>
    </row>
    <row r="955" spans="14:19" x14ac:dyDescent="0.15">
      <c r="N955" s="1"/>
      <c r="R955" s="4"/>
      <c r="S955" s="4"/>
    </row>
    <row r="956" spans="14:19" x14ac:dyDescent="0.15">
      <c r="N956" s="1"/>
      <c r="R956" s="4"/>
      <c r="S956" s="4"/>
    </row>
    <row r="957" spans="14:19" x14ac:dyDescent="0.15">
      <c r="N957" s="1"/>
      <c r="R957" s="4"/>
      <c r="S957" s="4"/>
    </row>
    <row r="958" spans="14:19" x14ac:dyDescent="0.15">
      <c r="N958" s="1"/>
      <c r="R958" s="4"/>
      <c r="S958" s="4"/>
    </row>
    <row r="959" spans="14:19" x14ac:dyDescent="0.15">
      <c r="N959" s="1"/>
      <c r="R959" s="4"/>
      <c r="S959" s="4"/>
    </row>
    <row r="960" spans="14:19" x14ac:dyDescent="0.15">
      <c r="N960" s="1"/>
      <c r="R960" s="4"/>
      <c r="S960" s="4"/>
    </row>
    <row r="961" spans="14:19" x14ac:dyDescent="0.15">
      <c r="N961" s="1"/>
      <c r="R961" s="4"/>
      <c r="S961" s="4"/>
    </row>
    <row r="962" spans="14:19" x14ac:dyDescent="0.15">
      <c r="N962" s="1"/>
      <c r="R962" s="4"/>
      <c r="S962" s="4"/>
    </row>
    <row r="963" spans="14:19" x14ac:dyDescent="0.15">
      <c r="N963" s="1"/>
      <c r="R963" s="4"/>
      <c r="S963" s="4"/>
    </row>
    <row r="964" spans="14:19" x14ac:dyDescent="0.15">
      <c r="N964" s="1"/>
      <c r="R964" s="4"/>
      <c r="S964" s="4"/>
    </row>
    <row r="965" spans="14:19" x14ac:dyDescent="0.15">
      <c r="N965" s="1"/>
      <c r="R965" s="4"/>
      <c r="S965" s="4"/>
    </row>
    <row r="966" spans="14:19" x14ac:dyDescent="0.15">
      <c r="N966" s="1"/>
      <c r="R966" s="4"/>
      <c r="S966" s="4"/>
    </row>
    <row r="967" spans="14:19" x14ac:dyDescent="0.15">
      <c r="N967" s="1"/>
      <c r="R967" s="4"/>
      <c r="S967" s="4"/>
    </row>
    <row r="968" spans="14:19" x14ac:dyDescent="0.15">
      <c r="N968" s="1"/>
      <c r="R968" s="4"/>
      <c r="S968" s="4"/>
    </row>
    <row r="969" spans="14:19" x14ac:dyDescent="0.15">
      <c r="N969" s="1"/>
      <c r="R969" s="4"/>
      <c r="S969" s="4"/>
    </row>
    <row r="970" spans="14:19" x14ac:dyDescent="0.15">
      <c r="N970" s="1"/>
      <c r="R970" s="4"/>
      <c r="S970" s="4"/>
    </row>
    <row r="971" spans="14:19" x14ac:dyDescent="0.15">
      <c r="N971" s="1"/>
      <c r="R971" s="4"/>
      <c r="S971" s="4"/>
    </row>
    <row r="972" spans="14:19" x14ac:dyDescent="0.15">
      <c r="N972" s="1"/>
      <c r="R972" s="4"/>
      <c r="S972" s="4"/>
    </row>
    <row r="973" spans="14:19" x14ac:dyDescent="0.15">
      <c r="N973" s="1"/>
      <c r="R973" s="4"/>
      <c r="S973" s="4"/>
    </row>
    <row r="974" spans="14:19" x14ac:dyDescent="0.15">
      <c r="N974" s="1"/>
      <c r="R974" s="4"/>
      <c r="S974" s="4"/>
    </row>
    <row r="975" spans="14:19" x14ac:dyDescent="0.15">
      <c r="N975" s="1"/>
      <c r="R975" s="4"/>
      <c r="S975" s="4"/>
    </row>
    <row r="976" spans="14:19" x14ac:dyDescent="0.15">
      <c r="N976" s="1"/>
      <c r="R976" s="4"/>
      <c r="S976" s="4"/>
    </row>
    <row r="977" spans="14:19" x14ac:dyDescent="0.15">
      <c r="N977" s="1"/>
      <c r="R977" s="4"/>
      <c r="S977" s="4"/>
    </row>
    <row r="978" spans="14:19" x14ac:dyDescent="0.15">
      <c r="N978" s="1"/>
      <c r="R978" s="4"/>
      <c r="S978" s="4"/>
    </row>
    <row r="979" spans="14:19" x14ac:dyDescent="0.15">
      <c r="N979" s="1"/>
      <c r="R979" s="4"/>
      <c r="S979" s="4"/>
    </row>
    <row r="980" spans="14:19" x14ac:dyDescent="0.15">
      <c r="N980" s="1"/>
      <c r="R980" s="4"/>
      <c r="S980" s="4"/>
    </row>
    <row r="981" spans="14:19" x14ac:dyDescent="0.15">
      <c r="N981" s="1"/>
      <c r="R981" s="4"/>
      <c r="S981" s="4"/>
    </row>
    <row r="982" spans="14:19" x14ac:dyDescent="0.15">
      <c r="N982" s="1"/>
      <c r="R982" s="4"/>
      <c r="S982" s="4"/>
    </row>
    <row r="983" spans="14:19" x14ac:dyDescent="0.15">
      <c r="N983" s="1"/>
      <c r="R983" s="4"/>
      <c r="S983" s="4"/>
    </row>
    <row r="984" spans="14:19" x14ac:dyDescent="0.15">
      <c r="N984" s="1"/>
      <c r="R984" s="4"/>
      <c r="S984" s="4"/>
    </row>
    <row r="985" spans="14:19" x14ac:dyDescent="0.15">
      <c r="N985" s="1"/>
      <c r="R985" s="4"/>
      <c r="S985" s="4"/>
    </row>
    <row r="986" spans="14:19" x14ac:dyDescent="0.15">
      <c r="N986" s="1"/>
      <c r="R986" s="4"/>
      <c r="S986" s="4"/>
    </row>
    <row r="987" spans="14:19" x14ac:dyDescent="0.15">
      <c r="N987" s="1"/>
      <c r="R987" s="4"/>
      <c r="S987" s="4"/>
    </row>
    <row r="988" spans="14:19" x14ac:dyDescent="0.15">
      <c r="N988" s="1"/>
      <c r="R988" s="4"/>
      <c r="S988" s="4"/>
    </row>
    <row r="989" spans="14:19" x14ac:dyDescent="0.15">
      <c r="N989" s="1"/>
      <c r="R989" s="4"/>
      <c r="S989" s="4"/>
    </row>
    <row r="990" spans="14:19" x14ac:dyDescent="0.15">
      <c r="N990" s="1"/>
      <c r="R990" s="4"/>
      <c r="S990" s="4"/>
    </row>
    <row r="991" spans="14:19" x14ac:dyDescent="0.15">
      <c r="N991" s="1"/>
      <c r="R991" s="4"/>
      <c r="S991" s="4"/>
    </row>
    <row r="992" spans="14:19" x14ac:dyDescent="0.15">
      <c r="N992" s="1"/>
      <c r="R992" s="4"/>
      <c r="S992" s="4"/>
    </row>
    <row r="993" spans="14:19" x14ac:dyDescent="0.15">
      <c r="N993" s="1"/>
      <c r="R993" s="4"/>
      <c r="S993" s="4"/>
    </row>
    <row r="994" spans="14:19" x14ac:dyDescent="0.15">
      <c r="N994" s="1"/>
      <c r="R994" s="4"/>
      <c r="S994" s="4"/>
    </row>
    <row r="995" spans="14:19" x14ac:dyDescent="0.15">
      <c r="N995" s="1"/>
      <c r="R995" s="4"/>
      <c r="S995" s="4"/>
    </row>
    <row r="996" spans="14:19" x14ac:dyDescent="0.15">
      <c r="N996" s="1"/>
      <c r="R996" s="4"/>
      <c r="S996" s="4"/>
    </row>
    <row r="997" spans="14:19" x14ac:dyDescent="0.15">
      <c r="N997" s="1"/>
      <c r="R997" s="4"/>
      <c r="S997" s="4"/>
    </row>
    <row r="998" spans="14:19" x14ac:dyDescent="0.15">
      <c r="N998" s="1"/>
      <c r="R998" s="4"/>
      <c r="S998" s="4"/>
    </row>
    <row r="999" spans="14:19" x14ac:dyDescent="0.15">
      <c r="N999" s="1"/>
      <c r="R999" s="4"/>
      <c r="S999" s="4"/>
    </row>
    <row r="1000" spans="14:19" x14ac:dyDescent="0.15">
      <c r="N1000" s="1"/>
      <c r="R1000" s="4"/>
      <c r="S1000" s="4"/>
    </row>
    <row r="1001" spans="14:19" x14ac:dyDescent="0.15">
      <c r="N1001" s="1"/>
      <c r="R1001" s="4"/>
      <c r="S1001" s="4"/>
    </row>
    <row r="1002" spans="14:19" x14ac:dyDescent="0.15">
      <c r="N1002" s="1"/>
      <c r="R1002" s="4"/>
      <c r="S1002" s="4"/>
    </row>
    <row r="1003" spans="14:19" x14ac:dyDescent="0.15">
      <c r="N1003" s="1"/>
      <c r="R1003" s="4"/>
      <c r="S1003" s="4"/>
    </row>
    <row r="1004" spans="14:19" x14ac:dyDescent="0.15">
      <c r="N1004" s="1"/>
      <c r="R1004" s="4"/>
      <c r="S1004" s="4"/>
    </row>
    <row r="1005" spans="14:19" x14ac:dyDescent="0.15">
      <c r="N1005" s="1"/>
      <c r="R1005" s="4"/>
      <c r="S1005" s="4"/>
    </row>
    <row r="1006" spans="14:19" x14ac:dyDescent="0.15">
      <c r="N1006" s="1"/>
      <c r="R1006" s="4"/>
      <c r="S1006" s="4"/>
    </row>
    <row r="1007" spans="14:19" x14ac:dyDescent="0.15">
      <c r="N1007" s="1"/>
      <c r="R1007" s="4"/>
      <c r="S1007" s="4"/>
    </row>
    <row r="1008" spans="14:19" x14ac:dyDescent="0.15">
      <c r="N1008" s="1"/>
      <c r="R1008" s="4"/>
      <c r="S1008" s="4"/>
    </row>
    <row r="1009" spans="14:50" x14ac:dyDescent="0.15">
      <c r="N1009" s="1"/>
      <c r="R1009" s="4"/>
      <c r="S1009" s="4"/>
    </row>
    <row r="1010" spans="14:50" x14ac:dyDescent="0.15">
      <c r="N1010" s="1"/>
      <c r="R1010" s="4"/>
      <c r="S1010" s="4"/>
    </row>
    <row r="1011" spans="14:50" x14ac:dyDescent="0.15">
      <c r="N1011" s="1"/>
      <c r="R1011" s="4"/>
      <c r="S1011" s="4"/>
    </row>
    <row r="1012" spans="14:50" x14ac:dyDescent="0.15">
      <c r="N1012" s="1"/>
      <c r="R1012" s="4"/>
      <c r="S1012" s="4"/>
    </row>
    <row r="1013" spans="14:50" x14ac:dyDescent="0.15">
      <c r="N1013" s="1"/>
      <c r="R1013" s="4"/>
      <c r="S1013" s="4"/>
    </row>
    <row r="1014" spans="14:50" x14ac:dyDescent="0.15">
      <c r="N1014" s="1"/>
      <c r="R1014" s="4"/>
      <c r="S1014" s="4"/>
      <c r="AU1014" s="4"/>
      <c r="AV1014" s="4"/>
      <c r="AW1014" s="4"/>
      <c r="AX1014" s="4"/>
    </row>
    <row r="1015" spans="14:50" x14ac:dyDescent="0.15">
      <c r="N1015" s="1"/>
      <c r="R1015" s="4"/>
      <c r="S1015" s="4"/>
      <c r="AU1015" s="4"/>
      <c r="AV1015" s="4"/>
    </row>
    <row r="1016" spans="14:50" x14ac:dyDescent="0.15">
      <c r="N1016" s="1"/>
      <c r="R1016" s="4"/>
      <c r="S1016" s="4"/>
      <c r="AU1016" s="4"/>
      <c r="AV1016" s="4"/>
    </row>
    <row r="1017" spans="14:50" x14ac:dyDescent="0.15">
      <c r="N1017" s="1"/>
      <c r="R1017" s="4"/>
      <c r="S1017" s="4"/>
      <c r="AU1017" s="4"/>
      <c r="AV1017" s="4"/>
    </row>
    <row r="1018" spans="14:50" x14ac:dyDescent="0.15">
      <c r="N1018" s="1"/>
      <c r="R1018" s="4"/>
      <c r="S1018" s="4"/>
      <c r="AU1018" s="4"/>
      <c r="AV1018" s="4"/>
    </row>
    <row r="1019" spans="14:50" x14ac:dyDescent="0.15">
      <c r="N1019" s="1"/>
      <c r="R1019" s="4"/>
      <c r="S1019" s="4"/>
      <c r="AU1019" s="4"/>
      <c r="AV1019" s="4"/>
    </row>
    <row r="1020" spans="14:50" x14ac:dyDescent="0.15">
      <c r="N1020" s="1"/>
      <c r="R1020" s="4"/>
      <c r="S1020" s="4"/>
      <c r="AU1020" s="4"/>
      <c r="AV1020" s="4"/>
    </row>
    <row r="1021" spans="14:50" x14ac:dyDescent="0.15">
      <c r="N1021" s="1"/>
      <c r="R1021" s="4"/>
      <c r="S1021" s="4"/>
      <c r="AU1021" s="4"/>
      <c r="AV1021" s="4"/>
    </row>
    <row r="1022" spans="14:50" x14ac:dyDescent="0.15">
      <c r="N1022" s="1"/>
      <c r="R1022" s="4"/>
      <c r="S1022" s="4"/>
    </row>
    <row r="1023" spans="14:50" x14ac:dyDescent="0.15">
      <c r="N1023" s="1"/>
      <c r="R1023" s="4"/>
      <c r="S1023" s="4"/>
    </row>
    <row r="1024" spans="14:50" x14ac:dyDescent="0.15">
      <c r="N1024" s="1"/>
      <c r="R1024" s="4"/>
      <c r="S1024" s="4"/>
    </row>
    <row r="1025" spans="14:50" x14ac:dyDescent="0.15">
      <c r="N1025" s="1"/>
      <c r="R1025" s="4"/>
      <c r="S1025" s="4"/>
    </row>
    <row r="1026" spans="14:50" x14ac:dyDescent="0.15">
      <c r="N1026" s="1"/>
      <c r="R1026" s="4"/>
      <c r="S1026" s="4"/>
    </row>
    <row r="1027" spans="14:50" x14ac:dyDescent="0.15">
      <c r="N1027" s="1"/>
      <c r="R1027" s="4"/>
      <c r="S1027" s="4"/>
    </row>
    <row r="1028" spans="14:50" x14ac:dyDescent="0.15">
      <c r="N1028" s="1"/>
      <c r="R1028" s="4"/>
      <c r="S1028" s="4"/>
    </row>
    <row r="1029" spans="14:50" x14ac:dyDescent="0.15">
      <c r="N1029" s="1"/>
      <c r="R1029" s="4"/>
      <c r="S1029" s="4"/>
    </row>
    <row r="1030" spans="14:50" x14ac:dyDescent="0.15">
      <c r="N1030" s="1"/>
      <c r="R1030" s="4"/>
      <c r="S1030" s="4"/>
    </row>
    <row r="1031" spans="14:50" x14ac:dyDescent="0.15">
      <c r="N1031" s="1"/>
      <c r="R1031" s="4"/>
      <c r="S1031" s="4"/>
    </row>
    <row r="1032" spans="14:50" x14ac:dyDescent="0.15">
      <c r="N1032" s="1"/>
      <c r="R1032" s="4"/>
      <c r="S1032" s="4"/>
    </row>
    <row r="1033" spans="14:50" x14ac:dyDescent="0.15">
      <c r="N1033" s="1"/>
      <c r="R1033" s="4"/>
      <c r="S1033" s="4"/>
    </row>
    <row r="1034" spans="14:50" x14ac:dyDescent="0.15">
      <c r="N1034" s="1"/>
      <c r="R1034" s="4"/>
      <c r="S1034" s="4"/>
      <c r="AU1034" s="4"/>
      <c r="AV1034" s="4"/>
      <c r="AW1034" s="4"/>
      <c r="AX1034" s="4"/>
    </row>
    <row r="1035" spans="14:50" x14ac:dyDescent="0.15">
      <c r="N1035" s="1"/>
      <c r="R1035" s="4"/>
      <c r="S1035" s="4"/>
      <c r="AU1035" s="4"/>
      <c r="AV1035" s="4"/>
    </row>
    <row r="1036" spans="14:50" x14ac:dyDescent="0.15">
      <c r="N1036" s="1"/>
      <c r="R1036" s="4"/>
      <c r="S1036" s="4"/>
      <c r="AU1036" s="4"/>
      <c r="AV1036" s="4"/>
    </row>
    <row r="1037" spans="14:50" x14ac:dyDescent="0.15">
      <c r="N1037" s="1"/>
      <c r="R1037" s="4"/>
      <c r="S1037" s="4"/>
      <c r="AU1037" s="4"/>
      <c r="AV1037" s="4"/>
    </row>
    <row r="1038" spans="14:50" x14ac:dyDescent="0.15">
      <c r="N1038" s="1"/>
      <c r="R1038" s="4"/>
      <c r="S1038" s="4"/>
      <c r="AU1038" s="4"/>
      <c r="AV1038" s="4"/>
    </row>
    <row r="1039" spans="14:50" x14ac:dyDescent="0.15">
      <c r="N1039" s="1"/>
      <c r="R1039" s="4"/>
      <c r="S1039" s="4"/>
      <c r="AU1039" s="4"/>
      <c r="AV1039" s="4"/>
    </row>
    <row r="1040" spans="14:50" x14ac:dyDescent="0.15">
      <c r="N1040" s="1"/>
      <c r="R1040" s="4"/>
      <c r="S1040" s="4"/>
      <c r="AU1040" s="4"/>
      <c r="AV1040" s="4"/>
    </row>
    <row r="1041" spans="14:50" x14ac:dyDescent="0.15">
      <c r="N1041" s="1"/>
      <c r="R1041" s="4"/>
      <c r="S1041" s="4"/>
      <c r="AU1041" s="4"/>
      <c r="AV1041" s="4"/>
    </row>
    <row r="1042" spans="14:50" x14ac:dyDescent="0.15">
      <c r="N1042" s="1"/>
      <c r="R1042" s="4"/>
      <c r="S1042" s="4"/>
    </row>
    <row r="1043" spans="14:50" x14ac:dyDescent="0.15">
      <c r="N1043" s="1"/>
      <c r="R1043" s="4"/>
      <c r="S1043" s="4"/>
    </row>
    <row r="1044" spans="14:50" x14ac:dyDescent="0.15">
      <c r="N1044" s="1"/>
      <c r="R1044" s="4"/>
      <c r="S1044" s="4"/>
    </row>
    <row r="1045" spans="14:50" x14ac:dyDescent="0.15">
      <c r="N1045" s="1"/>
      <c r="R1045" s="4"/>
      <c r="S1045" s="4"/>
    </row>
    <row r="1046" spans="14:50" x14ac:dyDescent="0.15">
      <c r="N1046" s="1"/>
      <c r="R1046" s="4"/>
      <c r="S1046" s="4"/>
    </row>
    <row r="1047" spans="14:50" x14ac:dyDescent="0.15">
      <c r="N1047" s="1"/>
      <c r="R1047" s="4"/>
      <c r="S1047" s="4"/>
    </row>
    <row r="1048" spans="14:50" x14ac:dyDescent="0.15">
      <c r="N1048" s="1"/>
      <c r="R1048" s="4"/>
      <c r="S1048" s="4"/>
    </row>
    <row r="1049" spans="14:50" x14ac:dyDescent="0.15">
      <c r="N1049" s="1"/>
      <c r="R1049" s="4"/>
      <c r="S1049" s="4"/>
    </row>
    <row r="1050" spans="14:50" x14ac:dyDescent="0.15">
      <c r="N1050" s="1"/>
      <c r="R1050" s="4"/>
      <c r="S1050" s="4"/>
    </row>
    <row r="1051" spans="14:50" x14ac:dyDescent="0.15">
      <c r="N1051" s="1"/>
      <c r="R1051" s="4"/>
      <c r="S1051" s="4"/>
    </row>
    <row r="1052" spans="14:50" x14ac:dyDescent="0.15">
      <c r="N1052" s="1"/>
      <c r="R1052" s="4"/>
      <c r="S1052" s="4"/>
    </row>
    <row r="1053" spans="14:50" x14ac:dyDescent="0.15">
      <c r="N1053" s="1"/>
      <c r="R1053" s="4"/>
      <c r="S1053" s="4"/>
    </row>
    <row r="1054" spans="14:50" x14ac:dyDescent="0.15">
      <c r="N1054" s="1"/>
      <c r="R1054" s="4"/>
      <c r="S1054" s="4"/>
      <c r="AU1054" s="4"/>
      <c r="AV1054" s="4"/>
      <c r="AW1054" s="4"/>
      <c r="AX1054" s="4"/>
    </row>
    <row r="1055" spans="14:50" x14ac:dyDescent="0.15">
      <c r="N1055" s="1"/>
      <c r="R1055" s="4"/>
      <c r="S1055" s="4"/>
      <c r="AU1055" s="4"/>
      <c r="AV1055" s="4"/>
    </row>
    <row r="1056" spans="14:50" x14ac:dyDescent="0.15">
      <c r="N1056" s="1"/>
      <c r="R1056" s="4"/>
      <c r="S1056" s="4"/>
      <c r="AU1056" s="4"/>
      <c r="AV1056" s="4"/>
    </row>
    <row r="1057" spans="14:48" x14ac:dyDescent="0.15">
      <c r="N1057" s="1"/>
      <c r="R1057" s="4"/>
      <c r="S1057" s="4"/>
      <c r="AU1057" s="4"/>
      <c r="AV1057" s="4"/>
    </row>
    <row r="1058" spans="14:48" x14ac:dyDescent="0.15">
      <c r="N1058" s="1"/>
      <c r="R1058" s="4"/>
      <c r="S1058" s="4"/>
      <c r="AU1058" s="4"/>
      <c r="AV1058" s="4"/>
    </row>
    <row r="1059" spans="14:48" x14ac:dyDescent="0.15">
      <c r="N1059" s="1"/>
      <c r="R1059" s="4"/>
      <c r="S1059" s="4"/>
      <c r="AU1059" s="4"/>
      <c r="AV1059" s="4"/>
    </row>
    <row r="1060" spans="14:48" x14ac:dyDescent="0.15">
      <c r="N1060" s="1"/>
      <c r="R1060" s="4"/>
      <c r="S1060" s="4"/>
      <c r="AU1060" s="4"/>
      <c r="AV1060" s="4"/>
    </row>
    <row r="1061" spans="14:48" x14ac:dyDescent="0.15">
      <c r="N1061" s="1"/>
      <c r="R1061" s="4"/>
      <c r="S1061" s="4"/>
      <c r="AU1061" s="4"/>
      <c r="AV1061" s="4"/>
    </row>
    <row r="1062" spans="14:48" x14ac:dyDescent="0.15">
      <c r="N1062" s="1"/>
      <c r="R1062" s="4"/>
      <c r="S1062" s="4"/>
    </row>
    <row r="1063" spans="14:48" x14ac:dyDescent="0.15">
      <c r="N1063" s="1"/>
      <c r="R1063" s="4"/>
      <c r="S1063" s="4"/>
    </row>
    <row r="1064" spans="14:48" x14ac:dyDescent="0.15">
      <c r="N1064" s="1"/>
      <c r="R1064" s="4"/>
      <c r="S1064" s="4"/>
    </row>
    <row r="1065" spans="14:48" x14ac:dyDescent="0.15">
      <c r="N1065" s="1"/>
      <c r="R1065" s="4"/>
      <c r="S1065" s="4"/>
    </row>
    <row r="1066" spans="14:48" x14ac:dyDescent="0.15">
      <c r="N1066" s="1"/>
      <c r="R1066" s="4"/>
      <c r="S1066" s="4"/>
    </row>
    <row r="1067" spans="14:48" x14ac:dyDescent="0.15">
      <c r="N1067" s="1"/>
      <c r="R1067" s="4"/>
      <c r="S1067" s="4"/>
    </row>
    <row r="1068" spans="14:48" x14ac:dyDescent="0.15">
      <c r="N1068" s="1"/>
      <c r="R1068" s="4"/>
      <c r="S1068" s="4"/>
    </row>
    <row r="1069" spans="14:48" x14ac:dyDescent="0.15">
      <c r="N1069" s="1"/>
      <c r="R1069" s="4"/>
      <c r="S1069" s="4"/>
    </row>
    <row r="1070" spans="14:48" x14ac:dyDescent="0.15">
      <c r="N1070" s="1"/>
      <c r="R1070" s="4"/>
      <c r="S1070" s="4"/>
    </row>
    <row r="1071" spans="14:48" x14ac:dyDescent="0.15">
      <c r="N1071" s="1"/>
      <c r="R1071" s="4"/>
      <c r="S1071" s="4"/>
    </row>
    <row r="1072" spans="14:48" x14ac:dyDescent="0.15">
      <c r="N1072" s="1"/>
      <c r="R1072" s="4"/>
      <c r="S1072" s="4"/>
    </row>
    <row r="1073" spans="14:50" x14ac:dyDescent="0.15">
      <c r="N1073" s="1"/>
      <c r="R1073" s="4"/>
      <c r="S1073" s="4"/>
    </row>
    <row r="1074" spans="14:50" x14ac:dyDescent="0.15">
      <c r="N1074" s="1"/>
      <c r="R1074" s="4"/>
      <c r="S1074" s="4"/>
      <c r="AU1074" s="4"/>
      <c r="AV1074" s="4"/>
      <c r="AW1074" s="4"/>
      <c r="AX1074" s="4"/>
    </row>
    <row r="1075" spans="14:50" x14ac:dyDescent="0.15">
      <c r="N1075" s="1"/>
      <c r="R1075" s="4"/>
      <c r="S1075" s="4"/>
      <c r="AU1075" s="4"/>
      <c r="AV1075" s="4"/>
    </row>
    <row r="1076" spans="14:50" x14ac:dyDescent="0.15">
      <c r="N1076" s="1"/>
      <c r="R1076" s="4"/>
      <c r="S1076" s="4"/>
      <c r="AU1076" s="4"/>
      <c r="AV1076" s="4"/>
    </row>
    <row r="1077" spans="14:50" x14ac:dyDescent="0.15">
      <c r="N1077" s="1"/>
      <c r="R1077" s="4"/>
      <c r="S1077" s="4"/>
      <c r="AU1077" s="4"/>
      <c r="AV1077" s="4"/>
    </row>
    <row r="1078" spans="14:50" x14ac:dyDescent="0.15">
      <c r="N1078" s="1"/>
      <c r="R1078" s="4"/>
      <c r="S1078" s="4"/>
      <c r="AU1078" s="4"/>
      <c r="AV1078" s="4"/>
    </row>
    <row r="1079" spans="14:50" x14ac:dyDescent="0.15">
      <c r="N1079" s="1"/>
      <c r="R1079" s="4"/>
      <c r="S1079" s="4"/>
      <c r="AU1079" s="4"/>
      <c r="AV1079" s="4"/>
    </row>
    <row r="1080" spans="14:50" x14ac:dyDescent="0.15">
      <c r="N1080" s="1"/>
      <c r="R1080" s="4"/>
      <c r="S1080" s="4"/>
      <c r="AU1080" s="4"/>
      <c r="AV1080" s="4"/>
    </row>
    <row r="1081" spans="14:50" x14ac:dyDescent="0.15">
      <c r="N1081" s="1"/>
      <c r="R1081" s="4"/>
      <c r="S1081" s="4"/>
      <c r="AU1081" s="4"/>
      <c r="AV1081" s="4"/>
    </row>
    <row r="1082" spans="14:50" x14ac:dyDescent="0.15">
      <c r="N1082" s="1"/>
      <c r="R1082" s="4"/>
      <c r="S1082" s="4"/>
    </row>
    <row r="1083" spans="14:50" x14ac:dyDescent="0.15">
      <c r="N1083" s="1"/>
      <c r="R1083" s="4"/>
      <c r="S1083" s="4"/>
    </row>
    <row r="1084" spans="14:50" x14ac:dyDescent="0.15">
      <c r="N1084" s="1"/>
      <c r="R1084" s="4"/>
      <c r="S1084" s="4"/>
    </row>
    <row r="1085" spans="14:50" x14ac:dyDescent="0.15">
      <c r="N1085" s="1"/>
      <c r="R1085" s="4"/>
      <c r="S1085" s="4"/>
    </row>
    <row r="1086" spans="14:50" x14ac:dyDescent="0.15">
      <c r="N1086" s="1"/>
      <c r="R1086" s="4"/>
      <c r="S1086" s="4"/>
    </row>
    <row r="1087" spans="14:50" x14ac:dyDescent="0.15">
      <c r="N1087" s="1"/>
      <c r="R1087" s="4"/>
      <c r="S1087" s="4"/>
    </row>
    <row r="1088" spans="14:50" x14ac:dyDescent="0.15">
      <c r="N1088" s="1"/>
      <c r="R1088" s="4"/>
      <c r="S1088" s="4"/>
    </row>
    <row r="1089" spans="14:50" x14ac:dyDescent="0.15">
      <c r="N1089" s="1"/>
      <c r="R1089" s="4"/>
      <c r="S1089" s="4"/>
    </row>
    <row r="1090" spans="14:50" x14ac:dyDescent="0.15">
      <c r="N1090" s="1"/>
      <c r="R1090" s="4"/>
      <c r="S1090" s="4"/>
    </row>
    <row r="1091" spans="14:50" x14ac:dyDescent="0.15">
      <c r="N1091" s="1"/>
      <c r="R1091" s="4"/>
      <c r="S1091" s="4"/>
    </row>
    <row r="1092" spans="14:50" x14ac:dyDescent="0.15">
      <c r="N1092" s="1"/>
      <c r="R1092" s="4"/>
      <c r="S1092" s="4"/>
    </row>
    <row r="1093" spans="14:50" x14ac:dyDescent="0.15">
      <c r="N1093" s="1"/>
      <c r="R1093" s="4"/>
      <c r="S1093" s="4"/>
    </row>
    <row r="1094" spans="14:50" x14ac:dyDescent="0.15">
      <c r="N1094" s="1"/>
      <c r="R1094" s="4"/>
      <c r="S1094" s="4"/>
      <c r="AU1094" s="4"/>
      <c r="AV1094" s="4"/>
      <c r="AW1094" s="4"/>
      <c r="AX1094" s="4"/>
    </row>
    <row r="1095" spans="14:50" x14ac:dyDescent="0.15">
      <c r="N1095" s="1"/>
      <c r="R1095" s="4"/>
      <c r="S1095" s="4"/>
      <c r="AU1095" s="4"/>
      <c r="AV1095" s="4"/>
    </row>
    <row r="1096" spans="14:50" x14ac:dyDescent="0.15">
      <c r="N1096" s="1"/>
      <c r="R1096" s="4"/>
      <c r="S1096" s="4"/>
      <c r="AU1096" s="4"/>
      <c r="AV1096" s="4"/>
    </row>
    <row r="1097" spans="14:50" x14ac:dyDescent="0.15">
      <c r="N1097" s="1"/>
      <c r="R1097" s="4"/>
      <c r="S1097" s="4"/>
      <c r="AU1097" s="4"/>
      <c r="AV1097" s="4"/>
    </row>
    <row r="1098" spans="14:50" x14ac:dyDescent="0.15">
      <c r="N1098" s="1"/>
      <c r="R1098" s="4"/>
      <c r="S1098" s="4"/>
      <c r="AU1098" s="4"/>
      <c r="AV1098" s="4"/>
    </row>
    <row r="1099" spans="14:50" x14ac:dyDescent="0.15">
      <c r="N1099" s="1"/>
      <c r="R1099" s="4"/>
      <c r="S1099" s="4"/>
      <c r="AU1099" s="4"/>
      <c r="AV1099" s="4"/>
    </row>
    <row r="1100" spans="14:50" x14ac:dyDescent="0.15">
      <c r="N1100" s="1"/>
      <c r="R1100" s="4"/>
      <c r="S1100" s="4"/>
      <c r="AU1100" s="4"/>
      <c r="AV1100" s="4"/>
    </row>
    <row r="1101" spans="14:50" x14ac:dyDescent="0.15">
      <c r="N1101" s="1"/>
      <c r="R1101" s="4"/>
      <c r="S1101" s="4"/>
      <c r="AU1101" s="4"/>
      <c r="AV1101" s="4"/>
    </row>
    <row r="1102" spans="14:50" x14ac:dyDescent="0.15">
      <c r="N1102" s="1"/>
      <c r="R1102" s="4"/>
      <c r="S1102" s="4"/>
    </row>
    <row r="1103" spans="14:50" x14ac:dyDescent="0.15">
      <c r="N1103" s="1"/>
      <c r="R1103" s="4"/>
      <c r="S1103" s="4"/>
    </row>
    <row r="1104" spans="14:50" x14ac:dyDescent="0.15">
      <c r="N1104" s="1"/>
      <c r="R1104" s="4"/>
      <c r="S1104" s="4"/>
    </row>
    <row r="1105" spans="14:50" x14ac:dyDescent="0.15">
      <c r="N1105" s="1"/>
      <c r="R1105" s="4"/>
      <c r="S1105" s="4"/>
    </row>
    <row r="1106" spans="14:50" x14ac:dyDescent="0.15">
      <c r="N1106" s="1"/>
      <c r="R1106" s="4"/>
      <c r="S1106" s="4"/>
    </row>
    <row r="1107" spans="14:50" x14ac:dyDescent="0.15">
      <c r="N1107" s="1"/>
      <c r="R1107" s="4"/>
      <c r="S1107" s="4"/>
    </row>
    <row r="1108" spans="14:50" x14ac:dyDescent="0.15">
      <c r="N1108" s="1"/>
      <c r="R1108" s="4"/>
      <c r="S1108" s="4"/>
    </row>
    <row r="1109" spans="14:50" x14ac:dyDescent="0.15">
      <c r="N1109" s="1"/>
      <c r="R1109" s="4"/>
      <c r="S1109" s="4"/>
    </row>
    <row r="1110" spans="14:50" x14ac:dyDescent="0.15">
      <c r="N1110" s="1"/>
      <c r="R1110" s="4"/>
      <c r="S1110" s="4"/>
    </row>
    <row r="1111" spans="14:50" x14ac:dyDescent="0.15">
      <c r="N1111" s="1"/>
      <c r="R1111" s="4"/>
      <c r="S1111" s="4"/>
    </row>
    <row r="1112" spans="14:50" x14ac:dyDescent="0.15">
      <c r="N1112" s="1"/>
      <c r="R1112" s="4"/>
      <c r="S1112" s="4"/>
    </row>
    <row r="1113" spans="14:50" x14ac:dyDescent="0.15">
      <c r="N1113" s="1"/>
      <c r="R1113" s="4"/>
      <c r="S1113" s="4"/>
    </row>
    <row r="1114" spans="14:50" x14ac:dyDescent="0.15">
      <c r="N1114" s="1"/>
      <c r="R1114" s="4"/>
      <c r="S1114" s="4"/>
      <c r="AU1114" s="4"/>
      <c r="AV1114" s="4"/>
      <c r="AW1114" s="4"/>
      <c r="AX1114" s="4"/>
    </row>
    <row r="1115" spans="14:50" x14ac:dyDescent="0.15">
      <c r="N1115" s="1"/>
      <c r="R1115" s="4"/>
      <c r="S1115" s="4"/>
      <c r="AU1115" s="4"/>
      <c r="AV1115" s="4"/>
    </row>
    <row r="1116" spans="14:50" x14ac:dyDescent="0.15">
      <c r="N1116" s="1"/>
      <c r="R1116" s="4"/>
      <c r="S1116" s="4"/>
      <c r="AU1116" s="4"/>
      <c r="AV1116" s="4"/>
    </row>
    <row r="1117" spans="14:50" x14ac:dyDescent="0.15">
      <c r="N1117" s="1"/>
      <c r="R1117" s="4"/>
      <c r="S1117" s="4"/>
      <c r="AU1117" s="4"/>
      <c r="AV1117" s="4"/>
    </row>
    <row r="1118" spans="14:50" x14ac:dyDescent="0.15">
      <c r="N1118" s="1"/>
      <c r="R1118" s="4"/>
      <c r="S1118" s="4"/>
      <c r="AU1118" s="4"/>
      <c r="AV1118" s="4"/>
    </row>
    <row r="1119" spans="14:50" x14ac:dyDescent="0.15">
      <c r="N1119" s="1"/>
      <c r="R1119" s="4"/>
      <c r="S1119" s="4"/>
      <c r="AU1119" s="4"/>
      <c r="AV1119" s="4"/>
    </row>
    <row r="1120" spans="14:50" x14ac:dyDescent="0.15">
      <c r="N1120" s="1"/>
      <c r="R1120" s="4"/>
      <c r="S1120" s="4"/>
      <c r="AU1120" s="4"/>
      <c r="AV1120" s="4"/>
    </row>
    <row r="1121" spans="14:50" x14ac:dyDescent="0.15">
      <c r="N1121" s="1"/>
      <c r="R1121" s="4"/>
      <c r="S1121" s="4"/>
      <c r="AU1121" s="4"/>
      <c r="AV1121" s="4"/>
    </row>
    <row r="1122" spans="14:50" x14ac:dyDescent="0.15">
      <c r="N1122" s="1"/>
      <c r="R1122" s="4"/>
      <c r="S1122" s="4"/>
    </row>
    <row r="1123" spans="14:50" x14ac:dyDescent="0.15">
      <c r="N1123" s="1"/>
      <c r="R1123" s="4"/>
      <c r="S1123" s="4"/>
    </row>
    <row r="1124" spans="14:50" x14ac:dyDescent="0.15">
      <c r="N1124" s="1"/>
      <c r="R1124" s="4"/>
      <c r="S1124" s="4"/>
    </row>
    <row r="1125" spans="14:50" x14ac:dyDescent="0.15">
      <c r="N1125" s="1"/>
      <c r="R1125" s="4"/>
      <c r="S1125" s="4"/>
    </row>
    <row r="1126" spans="14:50" x14ac:dyDescent="0.15">
      <c r="N1126" s="1"/>
      <c r="R1126" s="4"/>
      <c r="S1126" s="4"/>
    </row>
    <row r="1127" spans="14:50" x14ac:dyDescent="0.15">
      <c r="N1127" s="1"/>
      <c r="R1127" s="4"/>
      <c r="S1127" s="4"/>
    </row>
    <row r="1128" spans="14:50" x14ac:dyDescent="0.15">
      <c r="N1128" s="1"/>
      <c r="R1128" s="4"/>
      <c r="S1128" s="4"/>
    </row>
    <row r="1129" spans="14:50" x14ac:dyDescent="0.15">
      <c r="N1129" s="1"/>
      <c r="R1129" s="4"/>
      <c r="S1129" s="4"/>
    </row>
    <row r="1130" spans="14:50" x14ac:dyDescent="0.15">
      <c r="N1130" s="1"/>
      <c r="R1130" s="4"/>
      <c r="S1130" s="4"/>
    </row>
    <row r="1131" spans="14:50" x14ac:dyDescent="0.15">
      <c r="N1131" s="1"/>
      <c r="R1131" s="4"/>
      <c r="S1131" s="4"/>
    </row>
    <row r="1132" spans="14:50" x14ac:dyDescent="0.15">
      <c r="N1132" s="1"/>
      <c r="R1132" s="4"/>
      <c r="S1132" s="4"/>
    </row>
    <row r="1133" spans="14:50" x14ac:dyDescent="0.15">
      <c r="N1133" s="1"/>
      <c r="R1133" s="4"/>
      <c r="S1133" s="4"/>
    </row>
    <row r="1134" spans="14:50" x14ac:dyDescent="0.15">
      <c r="N1134" s="1"/>
      <c r="R1134" s="4"/>
      <c r="S1134" s="4"/>
      <c r="AU1134" s="4"/>
      <c r="AV1134" s="4"/>
      <c r="AW1134" s="4"/>
      <c r="AX1134" s="4"/>
    </row>
    <row r="1135" spans="14:50" x14ac:dyDescent="0.15">
      <c r="N1135" s="1"/>
      <c r="R1135" s="4"/>
      <c r="S1135" s="4"/>
      <c r="AU1135" s="4"/>
      <c r="AV1135" s="4"/>
    </row>
    <row r="1136" spans="14:50" x14ac:dyDescent="0.15">
      <c r="N1136" s="1"/>
      <c r="R1136" s="4"/>
      <c r="S1136" s="4"/>
      <c r="AU1136" s="4"/>
      <c r="AV1136" s="4"/>
    </row>
    <row r="1137" spans="14:48" x14ac:dyDescent="0.15">
      <c r="N1137" s="1"/>
      <c r="R1137" s="4"/>
      <c r="S1137" s="4"/>
      <c r="AU1137" s="4"/>
      <c r="AV1137" s="4"/>
    </row>
    <row r="1138" spans="14:48" x14ac:dyDescent="0.15">
      <c r="N1138" s="1"/>
      <c r="R1138" s="4"/>
      <c r="S1138" s="4"/>
      <c r="AU1138" s="4"/>
      <c r="AV1138" s="4"/>
    </row>
    <row r="1139" spans="14:48" x14ac:dyDescent="0.15">
      <c r="N1139" s="1"/>
      <c r="R1139" s="4"/>
      <c r="S1139" s="4"/>
      <c r="AU1139" s="4"/>
      <c r="AV1139" s="4"/>
    </row>
    <row r="1140" spans="14:48" x14ac:dyDescent="0.15">
      <c r="N1140" s="1"/>
      <c r="R1140" s="4"/>
      <c r="S1140" s="4"/>
      <c r="AU1140" s="4"/>
      <c r="AV1140" s="4"/>
    </row>
    <row r="1141" spans="14:48" x14ac:dyDescent="0.15">
      <c r="N1141" s="1"/>
      <c r="R1141" s="4"/>
      <c r="S1141" s="4"/>
      <c r="AU1141" s="4"/>
      <c r="AV1141" s="4"/>
    </row>
    <row r="1142" spans="14:48" x14ac:dyDescent="0.15">
      <c r="N1142" s="1"/>
      <c r="R1142" s="4"/>
      <c r="S1142" s="4"/>
    </row>
    <row r="1143" spans="14:48" x14ac:dyDescent="0.15">
      <c r="N1143" s="1"/>
      <c r="R1143" s="4"/>
      <c r="S1143" s="4"/>
    </row>
    <row r="1144" spans="14:48" x14ac:dyDescent="0.15">
      <c r="N1144" s="1"/>
      <c r="R1144" s="4"/>
      <c r="S1144" s="4"/>
    </row>
    <row r="1145" spans="14:48" x14ac:dyDescent="0.15">
      <c r="N1145" s="1"/>
      <c r="R1145" s="4"/>
      <c r="S1145" s="4"/>
    </row>
    <row r="1146" spans="14:48" x14ac:dyDescent="0.15">
      <c r="N1146" s="1"/>
      <c r="R1146" s="4"/>
      <c r="S1146" s="4"/>
    </row>
    <row r="1147" spans="14:48" x14ac:dyDescent="0.15">
      <c r="N1147" s="1"/>
      <c r="R1147" s="4"/>
      <c r="S1147" s="4"/>
    </row>
    <row r="1148" spans="14:48" x14ac:dyDescent="0.15">
      <c r="N1148" s="1"/>
      <c r="R1148" s="4"/>
      <c r="S1148" s="4"/>
    </row>
    <row r="1149" spans="14:48" x14ac:dyDescent="0.15">
      <c r="N1149" s="1"/>
      <c r="R1149" s="4"/>
      <c r="S1149" s="4"/>
    </row>
    <row r="1150" spans="14:48" x14ac:dyDescent="0.15">
      <c r="N1150" s="1"/>
      <c r="R1150" s="4"/>
      <c r="S1150" s="4"/>
    </row>
    <row r="1151" spans="14:48" x14ac:dyDescent="0.15">
      <c r="N1151" s="1"/>
      <c r="R1151" s="4"/>
      <c r="S1151" s="4"/>
    </row>
    <row r="1152" spans="14:48" x14ac:dyDescent="0.15">
      <c r="N1152" s="1"/>
      <c r="R1152" s="4"/>
      <c r="S1152" s="4"/>
    </row>
    <row r="1153" spans="14:50" x14ac:dyDescent="0.15">
      <c r="N1153" s="1"/>
      <c r="R1153" s="4"/>
      <c r="S1153" s="4"/>
    </row>
    <row r="1154" spans="14:50" x14ac:dyDescent="0.15">
      <c r="N1154" s="1"/>
      <c r="R1154" s="4"/>
      <c r="S1154" s="4"/>
      <c r="AU1154" s="4"/>
      <c r="AV1154" s="4"/>
      <c r="AW1154" s="4"/>
      <c r="AX1154" s="4"/>
    </row>
    <row r="1155" spans="14:50" x14ac:dyDescent="0.15">
      <c r="N1155" s="1"/>
      <c r="R1155" s="4"/>
      <c r="S1155" s="4"/>
      <c r="AU1155" s="4"/>
      <c r="AV1155" s="4"/>
    </row>
    <row r="1156" spans="14:50" x14ac:dyDescent="0.15">
      <c r="N1156" s="1"/>
      <c r="R1156" s="4"/>
      <c r="S1156" s="4"/>
      <c r="AU1156" s="4"/>
      <c r="AV1156" s="4"/>
    </row>
    <row r="1157" spans="14:50" x14ac:dyDescent="0.15">
      <c r="N1157" s="1"/>
      <c r="R1157" s="4"/>
      <c r="S1157" s="4"/>
      <c r="AU1157" s="4"/>
      <c r="AV1157" s="4"/>
    </row>
    <row r="1158" spans="14:50" x14ac:dyDescent="0.15">
      <c r="N1158" s="1"/>
      <c r="R1158" s="4"/>
      <c r="S1158" s="4"/>
      <c r="AU1158" s="4"/>
      <c r="AV1158" s="4"/>
    </row>
    <row r="1159" spans="14:50" x14ac:dyDescent="0.15">
      <c r="N1159" s="1"/>
      <c r="R1159" s="4"/>
      <c r="S1159" s="4"/>
      <c r="AU1159" s="4"/>
      <c r="AV1159" s="4"/>
    </row>
    <row r="1160" spans="14:50" x14ac:dyDescent="0.15">
      <c r="N1160" s="1"/>
      <c r="R1160" s="4"/>
      <c r="S1160" s="4"/>
      <c r="AU1160" s="4"/>
      <c r="AV1160" s="4"/>
    </row>
    <row r="1161" spans="14:50" x14ac:dyDescent="0.15">
      <c r="N1161" s="1"/>
      <c r="R1161" s="4"/>
      <c r="S1161" s="4"/>
      <c r="AU1161" s="4"/>
      <c r="AV1161" s="4"/>
    </row>
    <row r="1162" spans="14:50" x14ac:dyDescent="0.15">
      <c r="N1162" s="1"/>
      <c r="R1162" s="4"/>
      <c r="S1162" s="4"/>
    </row>
    <row r="1163" spans="14:50" x14ac:dyDescent="0.15">
      <c r="N1163" s="1"/>
      <c r="R1163" s="4"/>
      <c r="S1163" s="4"/>
    </row>
    <row r="1164" spans="14:50" x14ac:dyDescent="0.15">
      <c r="N1164" s="1"/>
      <c r="R1164" s="4"/>
      <c r="S1164" s="4"/>
    </row>
    <row r="1165" spans="14:50" x14ac:dyDescent="0.15">
      <c r="N1165" s="1"/>
      <c r="R1165" s="4"/>
      <c r="S1165" s="4"/>
    </row>
    <row r="1166" spans="14:50" x14ac:dyDescent="0.15">
      <c r="N1166" s="1"/>
      <c r="R1166" s="4"/>
      <c r="S1166" s="4"/>
    </row>
    <row r="1167" spans="14:50" x14ac:dyDescent="0.15">
      <c r="N1167" s="1"/>
      <c r="R1167" s="4"/>
      <c r="S1167" s="4"/>
    </row>
    <row r="1168" spans="14:50" x14ac:dyDescent="0.15">
      <c r="N1168" s="1"/>
      <c r="R1168" s="4"/>
      <c r="S1168" s="4"/>
    </row>
    <row r="1169" spans="14:50" x14ac:dyDescent="0.15">
      <c r="N1169" s="1"/>
      <c r="R1169" s="4"/>
      <c r="S1169" s="4"/>
    </row>
    <row r="1170" spans="14:50" x14ac:dyDescent="0.15">
      <c r="N1170" s="1"/>
      <c r="R1170" s="4"/>
      <c r="S1170" s="4"/>
    </row>
    <row r="1171" spans="14:50" x14ac:dyDescent="0.15">
      <c r="N1171" s="1"/>
      <c r="R1171" s="4"/>
      <c r="S1171" s="4"/>
    </row>
    <row r="1172" spans="14:50" x14ac:dyDescent="0.15">
      <c r="N1172" s="1"/>
      <c r="R1172" s="4"/>
      <c r="S1172" s="4"/>
    </row>
    <row r="1173" spans="14:50" x14ac:dyDescent="0.15">
      <c r="N1173" s="1"/>
      <c r="R1173" s="4"/>
      <c r="S1173" s="4"/>
    </row>
    <row r="1174" spans="14:50" x14ac:dyDescent="0.15">
      <c r="N1174" s="1"/>
      <c r="R1174" s="4"/>
      <c r="S1174" s="4"/>
      <c r="AU1174" s="4"/>
      <c r="AV1174" s="4"/>
      <c r="AW1174" s="4"/>
      <c r="AX1174" s="4"/>
    </row>
    <row r="1175" spans="14:50" x14ac:dyDescent="0.15">
      <c r="N1175" s="1"/>
      <c r="R1175" s="4"/>
      <c r="S1175" s="4"/>
      <c r="AU1175" s="4"/>
      <c r="AV1175" s="4"/>
    </row>
    <row r="1176" spans="14:50" x14ac:dyDescent="0.15">
      <c r="N1176" s="1"/>
      <c r="R1176" s="4"/>
      <c r="S1176" s="4"/>
      <c r="AU1176" s="4"/>
      <c r="AV1176" s="4"/>
    </row>
    <row r="1177" spans="14:50" x14ac:dyDescent="0.15">
      <c r="N1177" s="1"/>
      <c r="R1177" s="4"/>
      <c r="S1177" s="4"/>
      <c r="AU1177" s="4"/>
      <c r="AV1177" s="4"/>
    </row>
    <row r="1178" spans="14:50" x14ac:dyDescent="0.15">
      <c r="N1178" s="1"/>
      <c r="R1178" s="4"/>
      <c r="S1178" s="4"/>
      <c r="AU1178" s="4"/>
      <c r="AV1178" s="4"/>
    </row>
    <row r="1179" spans="14:50" x14ac:dyDescent="0.15">
      <c r="N1179" s="1"/>
      <c r="R1179" s="4"/>
      <c r="S1179" s="4"/>
      <c r="AU1179" s="4"/>
      <c r="AV1179" s="4"/>
    </row>
    <row r="1180" spans="14:50" x14ac:dyDescent="0.15">
      <c r="N1180" s="1"/>
      <c r="R1180" s="4"/>
      <c r="S1180" s="4"/>
      <c r="AU1180" s="4"/>
      <c r="AV1180" s="4"/>
    </row>
    <row r="1181" spans="14:50" x14ac:dyDescent="0.15">
      <c r="N1181" s="1"/>
      <c r="R1181" s="4"/>
      <c r="S1181" s="4"/>
      <c r="AU1181" s="4"/>
      <c r="AV1181" s="4"/>
    </row>
    <row r="1182" spans="14:50" x14ac:dyDescent="0.15">
      <c r="N1182" s="1"/>
      <c r="R1182" s="4"/>
      <c r="S1182" s="4"/>
    </row>
    <row r="1183" spans="14:50" x14ac:dyDescent="0.15">
      <c r="N1183" s="1"/>
      <c r="R1183" s="4"/>
      <c r="S1183" s="4"/>
    </row>
    <row r="1184" spans="14:50" x14ac:dyDescent="0.15">
      <c r="N1184" s="1"/>
      <c r="R1184" s="4"/>
      <c r="S1184" s="4"/>
    </row>
    <row r="1185" spans="14:50" x14ac:dyDescent="0.15">
      <c r="N1185" s="1"/>
      <c r="R1185" s="4"/>
      <c r="S1185" s="4"/>
    </row>
    <row r="1186" spans="14:50" x14ac:dyDescent="0.15">
      <c r="N1186" s="1"/>
      <c r="R1186" s="4"/>
      <c r="S1186" s="4"/>
    </row>
    <row r="1187" spans="14:50" x14ac:dyDescent="0.15">
      <c r="N1187" s="1"/>
      <c r="R1187" s="4"/>
      <c r="S1187" s="4"/>
    </row>
    <row r="1188" spans="14:50" x14ac:dyDescent="0.15">
      <c r="N1188" s="1"/>
      <c r="R1188" s="4"/>
      <c r="S1188" s="4"/>
    </row>
    <row r="1189" spans="14:50" x14ac:dyDescent="0.15">
      <c r="N1189" s="1"/>
      <c r="R1189" s="4"/>
      <c r="S1189" s="4"/>
    </row>
    <row r="1190" spans="14:50" x14ac:dyDescent="0.15">
      <c r="N1190" s="1"/>
      <c r="R1190" s="4"/>
      <c r="S1190" s="4"/>
    </row>
    <row r="1191" spans="14:50" x14ac:dyDescent="0.15">
      <c r="N1191" s="1"/>
      <c r="R1191" s="4"/>
      <c r="S1191" s="4"/>
    </row>
    <row r="1192" spans="14:50" x14ac:dyDescent="0.15">
      <c r="N1192" s="1"/>
      <c r="R1192" s="4"/>
      <c r="S1192" s="4"/>
    </row>
    <row r="1193" spans="14:50" x14ac:dyDescent="0.15">
      <c r="N1193" s="1"/>
      <c r="R1193" s="4"/>
      <c r="S1193" s="4"/>
    </row>
    <row r="1194" spans="14:50" x14ac:dyDescent="0.15">
      <c r="N1194" s="1"/>
      <c r="R1194" s="4"/>
      <c r="S1194" s="4"/>
      <c r="AU1194" s="4"/>
      <c r="AV1194" s="4"/>
      <c r="AW1194" s="4"/>
      <c r="AX1194" s="4"/>
    </row>
    <row r="1195" spans="14:50" x14ac:dyDescent="0.15">
      <c r="N1195" s="1"/>
      <c r="R1195" s="4"/>
      <c r="S1195" s="4"/>
      <c r="AU1195" s="4"/>
      <c r="AV1195" s="4"/>
    </row>
    <row r="1196" spans="14:50" x14ac:dyDescent="0.15">
      <c r="N1196" s="1"/>
      <c r="R1196" s="4"/>
      <c r="S1196" s="4"/>
      <c r="AU1196" s="4"/>
      <c r="AV1196" s="4"/>
    </row>
    <row r="1197" spans="14:50" x14ac:dyDescent="0.15">
      <c r="N1197" s="1"/>
      <c r="R1197" s="4"/>
      <c r="S1197" s="4"/>
      <c r="AU1197" s="4"/>
      <c r="AV1197" s="4"/>
    </row>
    <row r="1198" spans="14:50" x14ac:dyDescent="0.15">
      <c r="N1198" s="1"/>
      <c r="R1198" s="4"/>
      <c r="S1198" s="4"/>
      <c r="AU1198" s="4"/>
      <c r="AV1198" s="4"/>
    </row>
    <row r="1199" spans="14:50" x14ac:dyDescent="0.15">
      <c r="N1199" s="1"/>
      <c r="R1199" s="4"/>
      <c r="S1199" s="4"/>
      <c r="AU1199" s="4"/>
      <c r="AV1199" s="4"/>
    </row>
    <row r="1200" spans="14:50" x14ac:dyDescent="0.15">
      <c r="N1200" s="1"/>
      <c r="R1200" s="4"/>
      <c r="S1200" s="4"/>
      <c r="AU1200" s="4"/>
      <c r="AV1200" s="4"/>
    </row>
    <row r="1201" spans="14:50" x14ac:dyDescent="0.15">
      <c r="N1201" s="1"/>
      <c r="R1201" s="4"/>
      <c r="S1201" s="4"/>
      <c r="AU1201" s="4"/>
      <c r="AV1201" s="4"/>
    </row>
    <row r="1202" spans="14:50" x14ac:dyDescent="0.15">
      <c r="N1202" s="1"/>
      <c r="R1202" s="4"/>
      <c r="S1202" s="4"/>
    </row>
    <row r="1203" spans="14:50" x14ac:dyDescent="0.15">
      <c r="N1203" s="1"/>
      <c r="R1203" s="4"/>
      <c r="S1203" s="4"/>
    </row>
    <row r="1204" spans="14:50" x14ac:dyDescent="0.15">
      <c r="N1204" s="1"/>
      <c r="R1204" s="4"/>
      <c r="S1204" s="4"/>
    </row>
    <row r="1205" spans="14:50" x14ac:dyDescent="0.15">
      <c r="N1205" s="1"/>
      <c r="R1205" s="4"/>
      <c r="S1205" s="4"/>
    </row>
    <row r="1206" spans="14:50" x14ac:dyDescent="0.15">
      <c r="N1206" s="1"/>
      <c r="R1206" s="4"/>
      <c r="S1206" s="4"/>
    </row>
    <row r="1207" spans="14:50" x14ac:dyDescent="0.15">
      <c r="N1207" s="1"/>
      <c r="R1207" s="4"/>
      <c r="S1207" s="4"/>
    </row>
    <row r="1208" spans="14:50" x14ac:dyDescent="0.15">
      <c r="N1208" s="1"/>
      <c r="R1208" s="4"/>
      <c r="S1208" s="4"/>
    </row>
    <row r="1209" spans="14:50" x14ac:dyDescent="0.15">
      <c r="N1209" s="1"/>
      <c r="R1209" s="4"/>
      <c r="S1209" s="4"/>
    </row>
    <row r="1210" spans="14:50" x14ac:dyDescent="0.15">
      <c r="N1210" s="1"/>
      <c r="R1210" s="4"/>
      <c r="S1210" s="4"/>
    </row>
    <row r="1211" spans="14:50" x14ac:dyDescent="0.15">
      <c r="N1211" s="1"/>
      <c r="R1211" s="4"/>
      <c r="S1211" s="4"/>
    </row>
    <row r="1212" spans="14:50" x14ac:dyDescent="0.15">
      <c r="N1212" s="1"/>
      <c r="R1212" s="4"/>
      <c r="S1212" s="4"/>
    </row>
    <row r="1213" spans="14:50" x14ac:dyDescent="0.15">
      <c r="N1213" s="1"/>
      <c r="R1213" s="4"/>
      <c r="S1213" s="4"/>
    </row>
    <row r="1214" spans="14:50" x14ac:dyDescent="0.15">
      <c r="N1214" s="1"/>
      <c r="R1214" s="4"/>
      <c r="S1214" s="4"/>
      <c r="AU1214" s="4"/>
      <c r="AV1214" s="4"/>
      <c r="AW1214" s="4"/>
      <c r="AX1214" s="4"/>
    </row>
    <row r="1215" spans="14:50" x14ac:dyDescent="0.15">
      <c r="N1215" s="1"/>
      <c r="R1215" s="4"/>
      <c r="S1215" s="4"/>
      <c r="AU1215" s="4"/>
      <c r="AV1215" s="4"/>
    </row>
    <row r="1216" spans="14:50" x14ac:dyDescent="0.15">
      <c r="N1216" s="1"/>
      <c r="R1216" s="4"/>
      <c r="S1216" s="4"/>
      <c r="AU1216" s="4"/>
      <c r="AV1216" s="4"/>
    </row>
    <row r="1217" spans="14:48" x14ac:dyDescent="0.15">
      <c r="N1217" s="1"/>
      <c r="R1217" s="4"/>
      <c r="S1217" s="4"/>
      <c r="AU1217" s="4"/>
      <c r="AV1217" s="4"/>
    </row>
    <row r="1218" spans="14:48" x14ac:dyDescent="0.15">
      <c r="N1218" s="1"/>
      <c r="R1218" s="4"/>
      <c r="S1218" s="4"/>
      <c r="AU1218" s="4"/>
      <c r="AV1218" s="4"/>
    </row>
    <row r="1219" spans="14:48" x14ac:dyDescent="0.15">
      <c r="N1219" s="1"/>
      <c r="R1219" s="4"/>
      <c r="S1219" s="4"/>
      <c r="AU1219" s="4"/>
      <c r="AV1219" s="4"/>
    </row>
    <row r="1220" spans="14:48" x14ac:dyDescent="0.15">
      <c r="N1220" s="1"/>
      <c r="R1220" s="4"/>
      <c r="S1220" s="4"/>
      <c r="AU1220" s="4"/>
      <c r="AV1220" s="4"/>
    </row>
    <row r="1221" spans="14:48" x14ac:dyDescent="0.15">
      <c r="N1221" s="1"/>
      <c r="R1221" s="4"/>
      <c r="S1221" s="4"/>
      <c r="AU1221" s="4"/>
      <c r="AV1221" s="4"/>
    </row>
    <row r="1222" spans="14:48" x14ac:dyDescent="0.15">
      <c r="N1222" s="1"/>
      <c r="R1222" s="4"/>
      <c r="S1222" s="4"/>
    </row>
    <row r="1223" spans="14:48" x14ac:dyDescent="0.15">
      <c r="N1223" s="1"/>
      <c r="R1223" s="4"/>
      <c r="S1223" s="4"/>
    </row>
    <row r="1224" spans="14:48" x14ac:dyDescent="0.15">
      <c r="N1224" s="1"/>
      <c r="R1224" s="4"/>
      <c r="S1224" s="4"/>
    </row>
    <row r="1225" spans="14:48" x14ac:dyDescent="0.15">
      <c r="N1225" s="1"/>
      <c r="R1225" s="4"/>
      <c r="S1225" s="4"/>
    </row>
    <row r="1226" spans="14:48" x14ac:dyDescent="0.15">
      <c r="N1226" s="1"/>
      <c r="R1226" s="4"/>
      <c r="S1226" s="4"/>
    </row>
    <row r="1227" spans="14:48" x14ac:dyDescent="0.15">
      <c r="N1227" s="1"/>
      <c r="R1227" s="4"/>
      <c r="S1227" s="4"/>
    </row>
    <row r="1228" spans="14:48" x14ac:dyDescent="0.15">
      <c r="N1228" s="1"/>
      <c r="R1228" s="4"/>
      <c r="S1228" s="4"/>
    </row>
    <row r="1229" spans="14:48" x14ac:dyDescent="0.15">
      <c r="N1229" s="1"/>
      <c r="R1229" s="4"/>
      <c r="S1229" s="4"/>
    </row>
    <row r="1230" spans="14:48" x14ac:dyDescent="0.15">
      <c r="N1230" s="1"/>
      <c r="R1230" s="4"/>
      <c r="S1230" s="4"/>
    </row>
    <row r="1231" spans="14:48" x14ac:dyDescent="0.15">
      <c r="N1231" s="1"/>
      <c r="R1231" s="4"/>
      <c r="S1231" s="4"/>
    </row>
    <row r="1232" spans="14:48" x14ac:dyDescent="0.15">
      <c r="N1232" s="1"/>
      <c r="R1232" s="4"/>
      <c r="S1232" s="4"/>
    </row>
    <row r="1233" spans="14:50" x14ac:dyDescent="0.15">
      <c r="N1233" s="1"/>
      <c r="R1233" s="4"/>
      <c r="S1233" s="4"/>
    </row>
    <row r="1234" spans="14:50" x14ac:dyDescent="0.15">
      <c r="N1234" s="1"/>
      <c r="R1234" s="4"/>
      <c r="S1234" s="4"/>
      <c r="AU1234" s="4"/>
      <c r="AV1234" s="4"/>
      <c r="AW1234" s="4"/>
      <c r="AX1234" s="4"/>
    </row>
    <row r="1235" spans="14:50" x14ac:dyDescent="0.15">
      <c r="N1235" s="1"/>
      <c r="R1235" s="4"/>
      <c r="S1235" s="4"/>
      <c r="AU1235" s="4"/>
      <c r="AV1235" s="4"/>
    </row>
    <row r="1236" spans="14:50" x14ac:dyDescent="0.15">
      <c r="N1236" s="1"/>
      <c r="R1236" s="4"/>
      <c r="S1236" s="4"/>
      <c r="AU1236" s="4"/>
      <c r="AV1236" s="4"/>
    </row>
    <row r="1237" spans="14:50" x14ac:dyDescent="0.15">
      <c r="N1237" s="1"/>
      <c r="R1237" s="4"/>
      <c r="S1237" s="4"/>
      <c r="AU1237" s="4"/>
      <c r="AV1237" s="4"/>
    </row>
    <row r="1238" spans="14:50" x14ac:dyDescent="0.15">
      <c r="N1238" s="1"/>
      <c r="R1238" s="4"/>
      <c r="S1238" s="4"/>
      <c r="AU1238" s="4"/>
      <c r="AV1238" s="4"/>
    </row>
    <row r="1239" spans="14:50" x14ac:dyDescent="0.15">
      <c r="N1239" s="1"/>
      <c r="R1239" s="4"/>
      <c r="S1239" s="4"/>
      <c r="AU1239" s="4"/>
      <c r="AV1239" s="4"/>
    </row>
    <row r="1240" spans="14:50" x14ac:dyDescent="0.15">
      <c r="N1240" s="1"/>
      <c r="R1240" s="4"/>
      <c r="S1240" s="4"/>
      <c r="AU1240" s="4"/>
      <c r="AV1240" s="4"/>
    </row>
    <row r="1241" spans="14:50" x14ac:dyDescent="0.15">
      <c r="N1241" s="1"/>
      <c r="R1241" s="4"/>
      <c r="S1241" s="4"/>
      <c r="AU1241" s="4"/>
      <c r="AV1241" s="4"/>
    </row>
    <row r="1242" spans="14:50" x14ac:dyDescent="0.15">
      <c r="N1242" s="1"/>
      <c r="R1242" s="4"/>
      <c r="S1242" s="4"/>
    </row>
    <row r="1243" spans="14:50" x14ac:dyDescent="0.15">
      <c r="N1243" s="1"/>
      <c r="R1243" s="4"/>
      <c r="S1243" s="4"/>
    </row>
    <row r="1244" spans="14:50" x14ac:dyDescent="0.15">
      <c r="N1244" s="1"/>
      <c r="R1244" s="4"/>
      <c r="S1244" s="4"/>
    </row>
    <row r="1245" spans="14:50" x14ac:dyDescent="0.15">
      <c r="N1245" s="1"/>
      <c r="R1245" s="4"/>
      <c r="S1245" s="4"/>
    </row>
    <row r="1246" spans="14:50" x14ac:dyDescent="0.15">
      <c r="N1246" s="1"/>
      <c r="R1246" s="4"/>
      <c r="S1246" s="4"/>
    </row>
    <row r="1247" spans="14:50" x14ac:dyDescent="0.15">
      <c r="N1247" s="1"/>
      <c r="R1247" s="4"/>
      <c r="S1247" s="4"/>
    </row>
    <row r="1248" spans="14:50" x14ac:dyDescent="0.15">
      <c r="N1248" s="1"/>
      <c r="R1248" s="4"/>
      <c r="S1248" s="4"/>
    </row>
    <row r="1249" spans="14:19" x14ac:dyDescent="0.15">
      <c r="N1249" s="1"/>
      <c r="R1249" s="4"/>
      <c r="S1249" s="4"/>
    </row>
    <row r="1250" spans="14:19" x14ac:dyDescent="0.15">
      <c r="N1250" s="1"/>
      <c r="R1250" s="4"/>
      <c r="S1250" s="4"/>
    </row>
    <row r="1251" spans="14:19" x14ac:dyDescent="0.15">
      <c r="N1251" s="1"/>
      <c r="R1251" s="4"/>
      <c r="S1251" s="4"/>
    </row>
    <row r="1252" spans="14:19" x14ac:dyDescent="0.15">
      <c r="N1252" s="1"/>
      <c r="R1252" s="4"/>
      <c r="S1252" s="4"/>
    </row>
    <row r="1253" spans="14:19" x14ac:dyDescent="0.15">
      <c r="N1253" s="1"/>
      <c r="R1253" s="4"/>
      <c r="S1253" s="4"/>
    </row>
    <row r="1254" spans="14:19" x14ac:dyDescent="0.15">
      <c r="N1254" s="1"/>
      <c r="R1254" s="4"/>
      <c r="S1254" s="4"/>
    </row>
    <row r="1255" spans="14:19" x14ac:dyDescent="0.15">
      <c r="N1255" s="1"/>
      <c r="R1255" s="4"/>
      <c r="S1255" s="4"/>
    </row>
    <row r="1256" spans="14:19" x14ac:dyDescent="0.15">
      <c r="N1256" s="1"/>
      <c r="R1256" s="4"/>
      <c r="S1256" s="4"/>
    </row>
    <row r="1257" spans="14:19" x14ac:dyDescent="0.15">
      <c r="N1257" s="1"/>
      <c r="R1257" s="4"/>
      <c r="S1257" s="4"/>
    </row>
    <row r="1258" spans="14:19" x14ac:dyDescent="0.15">
      <c r="N1258" s="1"/>
      <c r="R1258" s="4"/>
      <c r="S1258" s="4"/>
    </row>
    <row r="1259" spans="14:19" x14ac:dyDescent="0.15">
      <c r="N1259" s="1"/>
      <c r="R1259" s="4"/>
      <c r="S1259" s="4"/>
    </row>
    <row r="1260" spans="14:19" x14ac:dyDescent="0.15">
      <c r="N1260" s="1"/>
      <c r="R1260" s="4"/>
      <c r="S1260" s="4"/>
    </row>
    <row r="1261" spans="14:19" x14ac:dyDescent="0.15">
      <c r="N1261" s="1"/>
      <c r="R1261" s="4"/>
      <c r="S1261" s="4"/>
    </row>
    <row r="1262" spans="14:19" x14ac:dyDescent="0.15">
      <c r="N1262" s="1"/>
      <c r="R1262" s="4"/>
      <c r="S1262" s="4"/>
    </row>
    <row r="1263" spans="14:19" x14ac:dyDescent="0.15">
      <c r="N1263" s="1"/>
      <c r="R1263" s="4"/>
      <c r="S1263" s="4"/>
    </row>
    <row r="1264" spans="14:19" x14ac:dyDescent="0.15">
      <c r="N1264" s="1"/>
      <c r="R1264" s="4"/>
      <c r="S1264" s="4"/>
    </row>
    <row r="1265" spans="14:19" x14ac:dyDescent="0.15">
      <c r="N1265" s="1"/>
      <c r="R1265" s="4"/>
      <c r="S1265" s="4"/>
    </row>
    <row r="1266" spans="14:19" x14ac:dyDescent="0.15">
      <c r="N1266" s="1"/>
      <c r="R1266" s="4"/>
      <c r="S1266" s="4"/>
    </row>
    <row r="1267" spans="14:19" x14ac:dyDescent="0.15">
      <c r="N1267" s="1"/>
      <c r="R1267" s="4"/>
      <c r="S1267" s="4"/>
    </row>
    <row r="1268" spans="14:19" x14ac:dyDescent="0.15">
      <c r="N1268" s="1"/>
      <c r="R1268" s="4"/>
      <c r="S1268" s="4"/>
    </row>
    <row r="1269" spans="14:19" x14ac:dyDescent="0.15">
      <c r="N1269" s="1"/>
      <c r="R1269" s="4"/>
      <c r="S1269" s="4"/>
    </row>
    <row r="1270" spans="14:19" x14ac:dyDescent="0.15">
      <c r="N1270" s="1"/>
      <c r="R1270" s="4"/>
      <c r="S1270" s="4"/>
    </row>
    <row r="1271" spans="14:19" x14ac:dyDescent="0.15">
      <c r="N1271" s="1"/>
      <c r="R1271" s="4"/>
      <c r="S1271" s="4"/>
    </row>
    <row r="1272" spans="14:19" x14ac:dyDescent="0.15">
      <c r="N1272" s="1"/>
      <c r="R1272" s="4"/>
      <c r="S1272" s="4"/>
    </row>
    <row r="1273" spans="14:19" x14ac:dyDescent="0.15">
      <c r="N1273" s="1"/>
      <c r="R1273" s="4"/>
      <c r="S1273" s="4"/>
    </row>
    <row r="1274" spans="14:19" x14ac:dyDescent="0.15">
      <c r="N1274" s="1"/>
      <c r="R1274" s="4"/>
      <c r="S1274" s="4"/>
    </row>
    <row r="1275" spans="14:19" x14ac:dyDescent="0.15">
      <c r="N1275" s="1"/>
      <c r="R1275" s="4"/>
      <c r="S1275" s="4"/>
    </row>
    <row r="1276" spans="14:19" x14ac:dyDescent="0.15">
      <c r="N1276" s="1"/>
      <c r="R1276" s="4"/>
      <c r="S1276" s="4"/>
    </row>
    <row r="1277" spans="14:19" x14ac:dyDescent="0.15">
      <c r="N1277" s="1"/>
      <c r="R1277" s="4"/>
      <c r="S1277" s="4"/>
    </row>
    <row r="1278" spans="14:19" x14ac:dyDescent="0.15">
      <c r="N1278" s="1"/>
      <c r="R1278" s="4"/>
      <c r="S1278" s="4"/>
    </row>
    <row r="1279" spans="14:19" x14ac:dyDescent="0.15">
      <c r="N1279" s="1"/>
      <c r="R1279" s="4"/>
      <c r="S1279" s="4"/>
    </row>
    <row r="1280" spans="14:19" x14ac:dyDescent="0.15">
      <c r="N1280" s="1"/>
      <c r="R1280" s="4"/>
      <c r="S1280" s="4"/>
    </row>
    <row r="1281" spans="14:19" x14ac:dyDescent="0.15">
      <c r="N1281" s="1"/>
      <c r="R1281" s="4"/>
      <c r="S1281" s="4"/>
    </row>
    <row r="1282" spans="14:19" x14ac:dyDescent="0.15">
      <c r="N1282" s="1"/>
      <c r="R1282" s="4"/>
      <c r="S1282" s="4"/>
    </row>
    <row r="1283" spans="14:19" x14ac:dyDescent="0.15">
      <c r="N1283" s="1"/>
      <c r="R1283" s="4"/>
      <c r="S1283" s="4"/>
    </row>
    <row r="1284" spans="14:19" x14ac:dyDescent="0.15">
      <c r="N1284" s="1"/>
      <c r="R1284" s="4"/>
      <c r="S1284" s="4"/>
    </row>
    <row r="1285" spans="14:19" x14ac:dyDescent="0.15">
      <c r="N1285" s="1"/>
      <c r="R1285" s="4"/>
      <c r="S1285" s="4"/>
    </row>
    <row r="1286" spans="14:19" x14ac:dyDescent="0.15">
      <c r="N1286" s="1"/>
      <c r="R1286" s="4"/>
      <c r="S1286" s="4"/>
    </row>
    <row r="1287" spans="14:19" x14ac:dyDescent="0.15">
      <c r="N1287" s="1"/>
      <c r="R1287" s="4"/>
      <c r="S1287" s="4"/>
    </row>
    <row r="1288" spans="14:19" x14ac:dyDescent="0.15">
      <c r="N1288" s="1"/>
      <c r="R1288" s="4"/>
      <c r="S1288" s="4"/>
    </row>
    <row r="1289" spans="14:19" x14ac:dyDescent="0.15">
      <c r="N1289" s="1"/>
      <c r="R1289" s="4"/>
      <c r="S1289" s="4"/>
    </row>
    <row r="1290" spans="14:19" x14ac:dyDescent="0.15">
      <c r="N1290" s="1"/>
      <c r="R1290" s="4"/>
      <c r="S1290" s="4"/>
    </row>
    <row r="1291" spans="14:19" x14ac:dyDescent="0.15">
      <c r="N1291" s="1"/>
      <c r="R1291" s="4"/>
      <c r="S1291" s="4"/>
    </row>
    <row r="1292" spans="14:19" x14ac:dyDescent="0.15">
      <c r="N1292" s="1"/>
      <c r="R1292" s="4"/>
      <c r="S1292" s="4"/>
    </row>
    <row r="1293" spans="14:19" x14ac:dyDescent="0.15">
      <c r="N1293" s="1"/>
      <c r="R1293" s="4"/>
      <c r="S1293" s="4"/>
    </row>
    <row r="1294" spans="14:19" x14ac:dyDescent="0.15">
      <c r="N1294" s="1"/>
      <c r="R1294" s="4"/>
      <c r="S1294" s="4"/>
    </row>
    <row r="1295" spans="14:19" x14ac:dyDescent="0.15">
      <c r="N1295" s="1"/>
      <c r="R1295" s="4"/>
      <c r="S1295" s="4"/>
    </row>
    <row r="1296" spans="14:19" x14ac:dyDescent="0.15">
      <c r="N1296" s="1"/>
      <c r="R1296" s="4"/>
      <c r="S1296" s="4"/>
    </row>
    <row r="1297" spans="14:19" x14ac:dyDescent="0.15">
      <c r="N1297" s="1"/>
      <c r="R1297" s="4"/>
      <c r="S1297" s="4"/>
    </row>
    <row r="1298" spans="14:19" x14ac:dyDescent="0.15">
      <c r="N1298" s="1"/>
      <c r="R1298" s="4"/>
      <c r="S1298" s="4"/>
    </row>
    <row r="1299" spans="14:19" x14ac:dyDescent="0.15">
      <c r="N1299" s="1"/>
      <c r="R1299" s="4"/>
      <c r="S1299" s="4"/>
    </row>
    <row r="1300" spans="14:19" x14ac:dyDescent="0.15">
      <c r="N1300" s="1"/>
      <c r="R1300" s="4"/>
      <c r="S1300" s="4"/>
    </row>
    <row r="1301" spans="14:19" x14ac:dyDescent="0.15">
      <c r="N1301" s="1"/>
      <c r="R1301" s="4"/>
      <c r="S1301" s="4"/>
    </row>
    <row r="1302" spans="14:19" x14ac:dyDescent="0.15">
      <c r="N1302" s="1"/>
      <c r="R1302" s="4"/>
      <c r="S1302" s="4"/>
    </row>
    <row r="1303" spans="14:19" x14ac:dyDescent="0.15">
      <c r="N1303" s="1"/>
      <c r="R1303" s="4"/>
      <c r="S1303" s="4"/>
    </row>
    <row r="1304" spans="14:19" x14ac:dyDescent="0.15">
      <c r="N1304" s="1"/>
      <c r="R1304" s="4"/>
      <c r="S1304" s="4"/>
    </row>
    <row r="1305" spans="14:19" x14ac:dyDescent="0.15">
      <c r="N1305" s="1"/>
      <c r="R1305" s="4"/>
      <c r="S1305" s="4"/>
    </row>
    <row r="1306" spans="14:19" x14ac:dyDescent="0.15">
      <c r="N1306" s="1"/>
      <c r="R1306" s="4"/>
      <c r="S1306" s="4"/>
    </row>
    <row r="1307" spans="14:19" x14ac:dyDescent="0.15">
      <c r="N1307" s="1"/>
      <c r="R1307" s="4"/>
      <c r="S1307" s="4"/>
    </row>
    <row r="1308" spans="14:19" x14ac:dyDescent="0.15">
      <c r="N1308" s="1"/>
      <c r="R1308" s="4"/>
      <c r="S1308" s="4"/>
    </row>
    <row r="1309" spans="14:19" x14ac:dyDescent="0.15">
      <c r="N1309" s="1"/>
      <c r="R1309" s="4"/>
      <c r="S1309" s="4"/>
    </row>
    <row r="1310" spans="14:19" x14ac:dyDescent="0.15">
      <c r="N1310" s="1"/>
      <c r="R1310" s="4"/>
      <c r="S1310" s="4"/>
    </row>
    <row r="1311" spans="14:19" x14ac:dyDescent="0.15">
      <c r="N1311" s="1"/>
      <c r="R1311" s="4"/>
      <c r="S1311" s="4"/>
    </row>
    <row r="1312" spans="14:19" x14ac:dyDescent="0.15">
      <c r="N1312" s="1"/>
      <c r="R1312" s="4"/>
      <c r="S1312" s="4"/>
    </row>
    <row r="1313" spans="14:19" x14ac:dyDescent="0.15">
      <c r="N1313" s="1"/>
      <c r="R1313" s="4"/>
      <c r="S1313" s="4"/>
    </row>
    <row r="1314" spans="14:19" x14ac:dyDescent="0.15">
      <c r="N1314" s="1"/>
      <c r="R1314" s="4"/>
      <c r="S1314" s="4"/>
    </row>
    <row r="1315" spans="14:19" x14ac:dyDescent="0.15">
      <c r="N1315" s="1"/>
      <c r="R1315" s="4"/>
      <c r="S1315" s="4"/>
    </row>
    <row r="1316" spans="14:19" x14ac:dyDescent="0.15">
      <c r="N1316" s="1"/>
      <c r="R1316" s="4"/>
      <c r="S1316" s="4"/>
    </row>
    <row r="1317" spans="14:19" x14ac:dyDescent="0.15">
      <c r="N1317" s="1"/>
      <c r="R1317" s="4"/>
      <c r="S1317" s="4"/>
    </row>
    <row r="1318" spans="14:19" x14ac:dyDescent="0.15">
      <c r="N1318" s="1"/>
      <c r="R1318" s="4"/>
      <c r="S1318" s="4"/>
    </row>
    <row r="1319" spans="14:19" x14ac:dyDescent="0.15">
      <c r="N1319" s="1"/>
      <c r="R1319" s="4"/>
      <c r="S1319" s="4"/>
    </row>
    <row r="1320" spans="14:19" x14ac:dyDescent="0.15">
      <c r="N1320" s="1"/>
      <c r="R1320" s="4"/>
      <c r="S1320" s="4"/>
    </row>
    <row r="1321" spans="14:19" x14ac:dyDescent="0.15">
      <c r="N1321" s="1"/>
      <c r="R1321" s="4"/>
      <c r="S1321" s="4"/>
    </row>
    <row r="1322" spans="14:19" x14ac:dyDescent="0.15">
      <c r="N1322" s="1"/>
      <c r="R1322" s="4"/>
      <c r="S1322" s="4"/>
    </row>
    <row r="1323" spans="14:19" x14ac:dyDescent="0.15">
      <c r="N1323" s="1"/>
      <c r="R1323" s="4"/>
      <c r="S1323" s="4"/>
    </row>
    <row r="1324" spans="14:19" x14ac:dyDescent="0.15">
      <c r="N1324" s="1"/>
      <c r="R1324" s="4"/>
      <c r="S1324" s="4"/>
    </row>
    <row r="1325" spans="14:19" x14ac:dyDescent="0.15">
      <c r="N1325" s="1"/>
      <c r="R1325" s="4"/>
      <c r="S1325" s="4"/>
    </row>
    <row r="1326" spans="14:19" x14ac:dyDescent="0.15">
      <c r="N1326" s="1"/>
      <c r="R1326" s="4"/>
      <c r="S1326" s="4"/>
    </row>
    <row r="1327" spans="14:19" x14ac:dyDescent="0.15">
      <c r="N1327" s="1"/>
      <c r="R1327" s="4"/>
      <c r="S1327" s="4"/>
    </row>
    <row r="1328" spans="14:19" x14ac:dyDescent="0.15">
      <c r="N1328" s="1"/>
      <c r="R1328" s="4"/>
      <c r="S1328" s="4"/>
    </row>
    <row r="1329" spans="14:19" x14ac:dyDescent="0.15">
      <c r="N1329" s="1"/>
      <c r="R1329" s="4"/>
      <c r="S1329" s="4"/>
    </row>
    <row r="1330" spans="14:19" x14ac:dyDescent="0.15">
      <c r="N1330" s="1"/>
      <c r="R1330" s="4"/>
      <c r="S1330" s="4"/>
    </row>
    <row r="1331" spans="14:19" x14ac:dyDescent="0.15">
      <c r="N1331" s="1"/>
      <c r="R1331" s="4"/>
      <c r="S1331" s="4"/>
    </row>
    <row r="1332" spans="14:19" x14ac:dyDescent="0.15">
      <c r="N1332" s="1"/>
      <c r="R1332" s="4"/>
      <c r="S1332" s="4"/>
    </row>
    <row r="1333" spans="14:19" x14ac:dyDescent="0.15">
      <c r="N1333" s="1"/>
      <c r="R1333" s="4"/>
      <c r="S1333" s="4"/>
    </row>
    <row r="1334" spans="14:19" x14ac:dyDescent="0.15">
      <c r="N1334" s="1"/>
      <c r="R1334" s="4"/>
      <c r="S1334" s="4"/>
    </row>
    <row r="1335" spans="14:19" x14ac:dyDescent="0.15">
      <c r="N1335" s="1"/>
      <c r="R1335" s="4"/>
      <c r="S1335" s="4"/>
    </row>
    <row r="1336" spans="14:19" x14ac:dyDescent="0.15">
      <c r="N1336" s="1"/>
      <c r="R1336" s="4"/>
      <c r="S1336" s="4"/>
    </row>
    <row r="1337" spans="14:19" x14ac:dyDescent="0.15">
      <c r="N1337" s="1"/>
      <c r="R1337" s="4"/>
      <c r="S1337" s="4"/>
    </row>
    <row r="1338" spans="14:19" x14ac:dyDescent="0.15">
      <c r="N1338" s="1"/>
      <c r="R1338" s="4"/>
      <c r="S1338" s="4"/>
    </row>
    <row r="1339" spans="14:19" x14ac:dyDescent="0.15">
      <c r="N1339" s="1"/>
      <c r="R1339" s="4"/>
      <c r="S1339" s="4"/>
    </row>
    <row r="1340" spans="14:19" x14ac:dyDescent="0.15">
      <c r="N1340" s="1"/>
      <c r="R1340" s="4"/>
      <c r="S1340" s="4"/>
    </row>
    <row r="1341" spans="14:19" x14ac:dyDescent="0.15">
      <c r="N1341" s="1"/>
      <c r="R1341" s="4"/>
      <c r="S1341" s="4"/>
    </row>
    <row r="1342" spans="14:19" x14ac:dyDescent="0.15">
      <c r="N1342" s="1"/>
      <c r="R1342" s="4"/>
      <c r="S1342" s="4"/>
    </row>
    <row r="1343" spans="14:19" x14ac:dyDescent="0.15">
      <c r="N1343" s="1"/>
      <c r="R1343" s="4"/>
      <c r="S1343" s="4"/>
    </row>
    <row r="1344" spans="14:19" x14ac:dyDescent="0.15">
      <c r="N1344" s="1"/>
      <c r="R1344" s="4"/>
      <c r="S1344" s="4"/>
    </row>
    <row r="1345" spans="14:19" x14ac:dyDescent="0.15">
      <c r="N1345" s="1"/>
      <c r="R1345" s="4"/>
      <c r="S1345" s="4"/>
    </row>
    <row r="1346" spans="14:19" x14ac:dyDescent="0.15">
      <c r="N1346" s="1"/>
      <c r="R1346" s="4"/>
      <c r="S1346" s="4"/>
    </row>
    <row r="1347" spans="14:19" x14ac:dyDescent="0.15">
      <c r="N1347" s="1"/>
      <c r="R1347" s="4"/>
      <c r="S1347" s="4"/>
    </row>
    <row r="1348" spans="14:19" x14ac:dyDescent="0.15">
      <c r="N1348" s="1"/>
      <c r="R1348" s="4"/>
      <c r="S1348" s="4"/>
    </row>
    <row r="1349" spans="14:19" x14ac:dyDescent="0.15">
      <c r="N1349" s="1"/>
      <c r="R1349" s="4"/>
      <c r="S1349" s="4"/>
    </row>
    <row r="1350" spans="14:19" x14ac:dyDescent="0.15">
      <c r="N1350" s="1"/>
      <c r="R1350" s="4"/>
      <c r="S1350" s="4"/>
    </row>
    <row r="1351" spans="14:19" x14ac:dyDescent="0.15">
      <c r="N1351" s="1"/>
      <c r="R1351" s="4"/>
      <c r="S1351" s="4"/>
    </row>
    <row r="1352" spans="14:19" x14ac:dyDescent="0.15">
      <c r="N1352" s="1"/>
      <c r="R1352" s="4"/>
      <c r="S1352" s="4"/>
    </row>
    <row r="1353" spans="14:19" x14ac:dyDescent="0.15">
      <c r="N1353" s="1"/>
      <c r="R1353" s="4"/>
      <c r="S1353" s="4"/>
    </row>
    <row r="1354" spans="14:19" x14ac:dyDescent="0.15">
      <c r="N1354" s="1"/>
      <c r="R1354" s="4"/>
      <c r="S1354" s="4"/>
    </row>
    <row r="1355" spans="14:19" x14ac:dyDescent="0.15">
      <c r="N1355" s="1"/>
      <c r="R1355" s="4"/>
      <c r="S1355" s="4"/>
    </row>
    <row r="1356" spans="14:19" x14ac:dyDescent="0.15">
      <c r="N1356" s="1"/>
      <c r="R1356" s="4"/>
      <c r="S1356" s="4"/>
    </row>
    <row r="1357" spans="14:19" x14ac:dyDescent="0.15">
      <c r="N1357" s="1"/>
      <c r="R1357" s="4"/>
      <c r="S1357" s="4"/>
    </row>
    <row r="1358" spans="14:19" x14ac:dyDescent="0.15">
      <c r="N1358" s="1"/>
      <c r="R1358" s="4"/>
      <c r="S1358" s="4"/>
    </row>
    <row r="1359" spans="14:19" x14ac:dyDescent="0.15">
      <c r="N1359" s="1"/>
      <c r="R1359" s="4"/>
      <c r="S1359" s="4"/>
    </row>
    <row r="1360" spans="14:19" x14ac:dyDescent="0.15">
      <c r="N1360" s="1"/>
      <c r="R1360" s="4"/>
      <c r="S1360" s="4"/>
    </row>
    <row r="1361" spans="14:19" x14ac:dyDescent="0.15">
      <c r="N1361" s="1"/>
      <c r="R1361" s="4"/>
      <c r="S1361" s="4"/>
    </row>
    <row r="1362" spans="14:19" x14ac:dyDescent="0.15">
      <c r="N1362" s="1"/>
      <c r="R1362" s="4"/>
      <c r="S1362" s="4"/>
    </row>
    <row r="1363" spans="14:19" x14ac:dyDescent="0.15">
      <c r="N1363" s="1"/>
      <c r="R1363" s="4"/>
      <c r="S1363" s="4"/>
    </row>
    <row r="1364" spans="14:19" x14ac:dyDescent="0.15">
      <c r="N1364" s="1"/>
      <c r="R1364" s="4"/>
      <c r="S1364" s="4"/>
    </row>
    <row r="1365" spans="14:19" x14ac:dyDescent="0.15">
      <c r="N1365" s="1"/>
      <c r="R1365" s="4"/>
      <c r="S1365" s="4"/>
    </row>
    <row r="1366" spans="14:19" x14ac:dyDescent="0.15">
      <c r="N1366" s="1"/>
      <c r="R1366" s="4"/>
      <c r="S1366" s="4"/>
    </row>
    <row r="1367" spans="14:19" x14ac:dyDescent="0.15">
      <c r="N1367" s="1"/>
      <c r="R1367" s="4"/>
      <c r="S1367" s="4"/>
    </row>
    <row r="1368" spans="14:19" x14ac:dyDescent="0.15">
      <c r="N1368" s="1"/>
      <c r="R1368" s="4"/>
      <c r="S1368" s="4"/>
    </row>
    <row r="1369" spans="14:19" x14ac:dyDescent="0.15">
      <c r="N1369" s="1"/>
      <c r="R1369" s="4"/>
      <c r="S1369" s="4"/>
    </row>
    <row r="1370" spans="14:19" x14ac:dyDescent="0.15">
      <c r="N1370" s="1"/>
      <c r="R1370" s="4"/>
      <c r="S1370" s="4"/>
    </row>
    <row r="1371" spans="14:19" x14ac:dyDescent="0.15">
      <c r="N1371" s="1"/>
      <c r="R1371" s="4"/>
      <c r="S1371" s="4"/>
    </row>
    <row r="1372" spans="14:19" x14ac:dyDescent="0.15">
      <c r="N1372" s="1"/>
      <c r="R1372" s="4"/>
      <c r="S1372" s="4"/>
    </row>
    <row r="1373" spans="14:19" x14ac:dyDescent="0.15">
      <c r="N1373" s="1"/>
      <c r="R1373" s="4"/>
      <c r="S1373" s="4"/>
    </row>
    <row r="1374" spans="14:19" x14ac:dyDescent="0.15">
      <c r="N1374" s="1"/>
      <c r="R1374" s="4"/>
      <c r="S1374" s="4"/>
    </row>
    <row r="1375" spans="14:19" x14ac:dyDescent="0.15">
      <c r="N1375" s="1"/>
      <c r="R1375" s="4"/>
      <c r="S1375" s="4"/>
    </row>
    <row r="1376" spans="14:19" x14ac:dyDescent="0.15">
      <c r="N1376" s="1"/>
      <c r="R1376" s="4"/>
      <c r="S1376" s="4"/>
    </row>
    <row r="1377" spans="14:19" x14ac:dyDescent="0.15">
      <c r="N1377" s="1"/>
      <c r="R1377" s="4"/>
      <c r="S1377" s="4"/>
    </row>
    <row r="1378" spans="14:19" x14ac:dyDescent="0.15">
      <c r="N1378" s="1"/>
      <c r="R1378" s="4"/>
      <c r="S1378" s="4"/>
    </row>
    <row r="1379" spans="14:19" x14ac:dyDescent="0.15">
      <c r="N1379" s="1"/>
      <c r="R1379" s="4"/>
      <c r="S1379" s="4"/>
    </row>
    <row r="1380" spans="14:19" x14ac:dyDescent="0.15">
      <c r="N1380" s="1"/>
      <c r="R1380" s="4"/>
      <c r="S1380" s="4"/>
    </row>
    <row r="1381" spans="14:19" x14ac:dyDescent="0.15">
      <c r="N1381" s="1"/>
      <c r="R1381" s="4"/>
      <c r="S1381" s="4"/>
    </row>
    <row r="1382" spans="14:19" x14ac:dyDescent="0.15">
      <c r="N1382" s="1"/>
      <c r="R1382" s="4"/>
      <c r="S1382" s="4"/>
    </row>
    <row r="1383" spans="14:19" x14ac:dyDescent="0.15">
      <c r="N1383" s="1"/>
      <c r="R1383" s="4"/>
      <c r="S1383" s="4"/>
    </row>
    <row r="1384" spans="14:19" x14ac:dyDescent="0.15">
      <c r="N1384" s="1"/>
      <c r="R1384" s="4"/>
      <c r="S1384" s="4"/>
    </row>
    <row r="1385" spans="14:19" x14ac:dyDescent="0.15">
      <c r="N1385" s="1"/>
      <c r="R1385" s="4"/>
      <c r="S1385" s="4"/>
    </row>
    <row r="1386" spans="14:19" x14ac:dyDescent="0.15">
      <c r="N1386" s="1"/>
      <c r="R1386" s="4"/>
      <c r="S1386" s="4"/>
    </row>
    <row r="1387" spans="14:19" x14ac:dyDescent="0.15">
      <c r="N1387" s="1"/>
      <c r="R1387" s="4"/>
      <c r="S1387" s="4"/>
    </row>
    <row r="1388" spans="14:19" x14ac:dyDescent="0.15">
      <c r="N1388" s="1"/>
      <c r="R1388" s="4"/>
      <c r="S1388" s="4"/>
    </row>
    <row r="1389" spans="14:19" x14ac:dyDescent="0.15">
      <c r="N1389" s="1"/>
      <c r="R1389" s="4"/>
      <c r="S1389" s="4"/>
    </row>
    <row r="1390" spans="14:19" x14ac:dyDescent="0.15">
      <c r="N1390" s="1"/>
      <c r="R1390" s="4"/>
      <c r="S1390" s="4"/>
    </row>
    <row r="1391" spans="14:19" x14ac:dyDescent="0.15">
      <c r="N1391" s="1"/>
      <c r="R1391" s="4"/>
      <c r="S1391" s="4"/>
    </row>
    <row r="1392" spans="14:19" x14ac:dyDescent="0.15">
      <c r="N1392" s="1"/>
      <c r="R1392" s="4"/>
      <c r="S1392" s="4"/>
    </row>
    <row r="1393" spans="14:19" x14ac:dyDescent="0.15">
      <c r="N1393" s="1"/>
      <c r="R1393" s="4"/>
      <c r="S1393" s="4"/>
    </row>
    <row r="1394" spans="14:19" x14ac:dyDescent="0.15">
      <c r="N1394" s="1"/>
      <c r="R1394" s="4"/>
      <c r="S1394" s="4"/>
    </row>
    <row r="1395" spans="14:19" x14ac:dyDescent="0.15">
      <c r="N1395" s="1"/>
      <c r="R1395" s="4"/>
      <c r="S1395" s="4"/>
    </row>
    <row r="1396" spans="14:19" x14ac:dyDescent="0.15">
      <c r="N1396" s="1"/>
      <c r="R1396" s="4"/>
      <c r="S1396" s="4"/>
    </row>
    <row r="1397" spans="14:19" x14ac:dyDescent="0.15">
      <c r="N1397" s="1"/>
      <c r="R1397" s="4"/>
      <c r="S1397" s="4"/>
    </row>
    <row r="1398" spans="14:19" x14ac:dyDescent="0.15">
      <c r="N1398" s="1"/>
      <c r="R1398" s="4"/>
      <c r="S1398" s="4"/>
    </row>
    <row r="1399" spans="14:19" x14ac:dyDescent="0.15">
      <c r="N1399" s="1"/>
      <c r="R1399" s="4"/>
      <c r="S1399" s="4"/>
    </row>
    <row r="1400" spans="14:19" x14ac:dyDescent="0.15">
      <c r="N1400" s="1"/>
      <c r="R1400" s="4"/>
      <c r="S1400" s="4"/>
    </row>
    <row r="1401" spans="14:19" x14ac:dyDescent="0.15">
      <c r="N1401" s="1"/>
      <c r="R1401" s="4"/>
      <c r="S1401" s="4"/>
    </row>
    <row r="1402" spans="14:19" x14ac:dyDescent="0.15">
      <c r="N1402" s="1"/>
      <c r="R1402" s="4"/>
      <c r="S1402" s="4"/>
    </row>
    <row r="1403" spans="14:19" x14ac:dyDescent="0.15">
      <c r="N1403" s="1"/>
      <c r="R1403" s="4"/>
      <c r="S1403" s="4"/>
    </row>
    <row r="1404" spans="14:19" x14ac:dyDescent="0.15">
      <c r="N1404" s="1"/>
      <c r="R1404" s="4"/>
      <c r="S1404" s="4"/>
    </row>
    <row r="1405" spans="14:19" x14ac:dyDescent="0.15">
      <c r="N1405" s="1"/>
      <c r="R1405" s="4"/>
      <c r="S1405" s="4"/>
    </row>
    <row r="1406" spans="14:19" x14ac:dyDescent="0.15">
      <c r="N1406" s="1"/>
      <c r="R1406" s="4"/>
      <c r="S1406" s="4"/>
    </row>
    <row r="1407" spans="14:19" x14ac:dyDescent="0.15">
      <c r="N1407" s="1"/>
      <c r="R1407" s="4"/>
      <c r="S1407" s="4"/>
    </row>
    <row r="1408" spans="14:19" x14ac:dyDescent="0.15">
      <c r="N1408" s="1"/>
      <c r="R1408" s="4"/>
      <c r="S1408" s="4"/>
    </row>
    <row r="1409" spans="14:19" x14ac:dyDescent="0.15">
      <c r="N1409" s="1"/>
      <c r="R1409" s="4"/>
      <c r="S1409" s="4"/>
    </row>
    <row r="1410" spans="14:19" x14ac:dyDescent="0.15">
      <c r="N1410" s="1"/>
      <c r="R1410" s="4"/>
      <c r="S1410" s="4"/>
    </row>
    <row r="1411" spans="14:19" x14ac:dyDescent="0.15">
      <c r="N1411" s="1"/>
      <c r="R1411" s="4"/>
      <c r="S1411" s="4"/>
    </row>
    <row r="1412" spans="14:19" x14ac:dyDescent="0.15">
      <c r="N1412" s="1"/>
      <c r="R1412" s="4"/>
      <c r="S1412" s="4"/>
    </row>
    <row r="1413" spans="14:19" x14ac:dyDescent="0.15">
      <c r="N1413" s="1"/>
      <c r="R1413" s="4"/>
      <c r="S1413" s="4"/>
    </row>
    <row r="1414" spans="14:19" x14ac:dyDescent="0.15">
      <c r="N1414" s="1"/>
      <c r="R1414" s="4"/>
      <c r="S1414" s="4"/>
    </row>
    <row r="1415" spans="14:19" x14ac:dyDescent="0.15">
      <c r="N1415" s="1"/>
      <c r="R1415" s="4"/>
      <c r="S1415" s="4"/>
    </row>
    <row r="1416" spans="14:19" x14ac:dyDescent="0.15">
      <c r="N1416" s="1"/>
      <c r="R1416" s="4"/>
      <c r="S1416" s="4"/>
    </row>
    <row r="1417" spans="14:19" x14ac:dyDescent="0.15">
      <c r="N1417" s="1"/>
      <c r="R1417" s="4"/>
      <c r="S1417" s="4"/>
    </row>
    <row r="1418" spans="14:19" x14ac:dyDescent="0.15">
      <c r="N1418" s="1"/>
      <c r="R1418" s="4"/>
      <c r="S1418" s="4"/>
    </row>
    <row r="1419" spans="14:19" x14ac:dyDescent="0.15">
      <c r="N1419" s="1"/>
      <c r="R1419" s="4"/>
      <c r="S1419" s="4"/>
    </row>
    <row r="1420" spans="14:19" x14ac:dyDescent="0.15">
      <c r="N1420" s="1"/>
      <c r="R1420" s="4"/>
      <c r="S1420" s="4"/>
    </row>
    <row r="1421" spans="14:19" x14ac:dyDescent="0.15">
      <c r="N1421" s="1"/>
      <c r="R1421" s="4"/>
      <c r="S1421" s="4"/>
    </row>
    <row r="1422" spans="14:19" x14ac:dyDescent="0.15">
      <c r="N1422" s="1"/>
      <c r="R1422" s="4"/>
      <c r="S1422" s="4"/>
    </row>
    <row r="1423" spans="14:19" x14ac:dyDescent="0.15">
      <c r="N1423" s="1"/>
      <c r="R1423" s="4"/>
      <c r="S1423" s="4"/>
    </row>
    <row r="1424" spans="14:19" x14ac:dyDescent="0.15">
      <c r="N1424" s="1"/>
      <c r="R1424" s="4"/>
      <c r="S1424" s="4"/>
    </row>
    <row r="1425" spans="14:19" x14ac:dyDescent="0.15">
      <c r="N1425" s="1"/>
      <c r="R1425" s="4"/>
      <c r="S1425" s="4"/>
    </row>
    <row r="1426" spans="14:19" x14ac:dyDescent="0.15">
      <c r="N1426" s="1"/>
      <c r="R1426" s="4"/>
      <c r="S1426" s="4"/>
    </row>
    <row r="1427" spans="14:19" x14ac:dyDescent="0.15">
      <c r="N1427" s="1"/>
      <c r="R1427" s="4"/>
      <c r="S1427" s="4"/>
    </row>
    <row r="1428" spans="14:19" x14ac:dyDescent="0.15">
      <c r="N1428" s="1"/>
      <c r="R1428" s="4"/>
      <c r="S1428" s="4"/>
    </row>
    <row r="1429" spans="14:19" x14ac:dyDescent="0.15">
      <c r="N1429" s="1"/>
      <c r="R1429" s="4"/>
      <c r="S1429" s="4"/>
    </row>
    <row r="1430" spans="14:19" x14ac:dyDescent="0.15">
      <c r="N1430" s="1"/>
      <c r="R1430" s="4"/>
      <c r="S1430" s="4"/>
    </row>
    <row r="1431" spans="14:19" x14ac:dyDescent="0.15">
      <c r="N1431" s="1"/>
      <c r="R1431" s="4"/>
      <c r="S1431" s="4"/>
    </row>
    <row r="1432" spans="14:19" x14ac:dyDescent="0.15">
      <c r="N1432" s="1"/>
      <c r="R1432" s="4"/>
      <c r="S1432" s="4"/>
    </row>
    <row r="1433" spans="14:19" x14ac:dyDescent="0.15">
      <c r="N1433" s="1"/>
      <c r="R1433" s="4"/>
      <c r="S1433" s="4"/>
    </row>
    <row r="1434" spans="14:19" x14ac:dyDescent="0.15">
      <c r="N1434" s="1"/>
      <c r="R1434" s="4"/>
      <c r="S1434" s="4"/>
    </row>
    <row r="1435" spans="14:19" x14ac:dyDescent="0.15">
      <c r="N1435" s="1"/>
      <c r="R1435" s="4"/>
      <c r="S1435" s="4"/>
    </row>
    <row r="1436" spans="14:19" x14ac:dyDescent="0.15">
      <c r="N1436" s="1"/>
      <c r="R1436" s="4"/>
      <c r="S1436" s="4"/>
    </row>
    <row r="1437" spans="14:19" x14ac:dyDescent="0.15">
      <c r="N1437" s="1"/>
      <c r="R1437" s="4"/>
      <c r="S1437" s="4"/>
    </row>
    <row r="1438" spans="14:19" x14ac:dyDescent="0.15">
      <c r="N1438" s="1"/>
      <c r="R1438" s="4"/>
      <c r="S1438" s="4"/>
    </row>
    <row r="1439" spans="14:19" x14ac:dyDescent="0.15">
      <c r="N1439" s="1"/>
      <c r="R1439" s="4"/>
      <c r="S1439" s="4"/>
    </row>
    <row r="1440" spans="14:19" x14ac:dyDescent="0.15">
      <c r="N1440" s="1"/>
      <c r="R1440" s="4"/>
      <c r="S1440" s="4"/>
    </row>
    <row r="1441" spans="14:50" x14ac:dyDescent="0.15">
      <c r="N1441" s="1"/>
      <c r="R1441" s="4"/>
      <c r="S1441" s="4"/>
    </row>
    <row r="1442" spans="14:50" x14ac:dyDescent="0.15">
      <c r="N1442" s="1"/>
      <c r="R1442" s="4"/>
      <c r="S1442" s="4"/>
    </row>
    <row r="1443" spans="14:50" x14ac:dyDescent="0.15">
      <c r="N1443" s="1"/>
      <c r="R1443" s="4"/>
      <c r="S1443" s="4"/>
    </row>
    <row r="1444" spans="14:50" x14ac:dyDescent="0.15">
      <c r="N1444" s="1"/>
      <c r="R1444" s="4"/>
      <c r="S1444" s="4"/>
    </row>
    <row r="1445" spans="14:50" x14ac:dyDescent="0.15">
      <c r="N1445" s="1"/>
      <c r="R1445" s="4"/>
      <c r="S1445" s="4"/>
    </row>
    <row r="1446" spans="14:50" x14ac:dyDescent="0.15">
      <c r="N1446" s="1"/>
      <c r="R1446" s="4"/>
      <c r="S1446" s="4"/>
      <c r="AU1446" s="4"/>
      <c r="AV1446" s="4"/>
      <c r="AW1446" s="4"/>
      <c r="AX1446" s="4"/>
    </row>
    <row r="1447" spans="14:50" x14ac:dyDescent="0.15">
      <c r="N1447" s="1"/>
      <c r="R1447" s="4"/>
      <c r="S1447" s="4"/>
      <c r="AU1447" s="4"/>
      <c r="AV1447" s="4"/>
      <c r="AW1447" s="4"/>
      <c r="AX1447" s="4"/>
    </row>
    <row r="1448" spans="14:50" x14ac:dyDescent="0.15">
      <c r="N1448" s="1"/>
      <c r="R1448" s="4"/>
      <c r="S1448" s="4"/>
    </row>
    <row r="1449" spans="14:50" x14ac:dyDescent="0.15">
      <c r="N1449" s="1"/>
      <c r="R1449" s="4"/>
      <c r="S1449" s="4"/>
    </row>
    <row r="1450" spans="14:50" x14ac:dyDescent="0.15">
      <c r="N1450" s="1"/>
      <c r="R1450" s="4"/>
      <c r="S1450" s="4"/>
    </row>
    <row r="1451" spans="14:50" x14ac:dyDescent="0.15">
      <c r="N1451" s="1"/>
      <c r="R1451" s="4"/>
      <c r="S1451" s="4"/>
    </row>
    <row r="1452" spans="14:50" x14ac:dyDescent="0.15">
      <c r="N1452" s="1"/>
      <c r="R1452" s="4"/>
      <c r="S1452" s="4"/>
    </row>
    <row r="1453" spans="14:50" x14ac:dyDescent="0.15">
      <c r="N1453" s="1"/>
      <c r="R1453" s="4"/>
      <c r="S1453" s="4"/>
    </row>
    <row r="1454" spans="14:50" x14ac:dyDescent="0.15">
      <c r="N1454" s="1"/>
      <c r="R1454" s="4"/>
      <c r="S1454" s="4"/>
    </row>
    <row r="1455" spans="14:50" x14ac:dyDescent="0.15">
      <c r="N1455" s="1"/>
      <c r="R1455" s="4"/>
      <c r="S1455" s="4"/>
    </row>
    <row r="1456" spans="14:50" x14ac:dyDescent="0.15">
      <c r="N1456" s="1"/>
      <c r="R1456" s="4"/>
      <c r="S1456" s="4"/>
    </row>
    <row r="1457" spans="14:19" x14ac:dyDescent="0.15">
      <c r="N1457" s="1"/>
      <c r="R1457" s="4"/>
      <c r="S1457" s="4"/>
    </row>
    <row r="1458" spans="14:19" x14ac:dyDescent="0.15">
      <c r="N1458" s="1"/>
      <c r="R1458" s="4"/>
      <c r="S1458" s="4"/>
    </row>
    <row r="1459" spans="14:19" x14ac:dyDescent="0.15">
      <c r="N1459" s="1"/>
      <c r="R1459" s="4"/>
      <c r="S1459" s="4"/>
    </row>
    <row r="1460" spans="14:19" x14ac:dyDescent="0.15">
      <c r="N1460" s="1"/>
      <c r="R1460" s="4"/>
      <c r="S1460" s="4"/>
    </row>
    <row r="1461" spans="14:19" x14ac:dyDescent="0.15">
      <c r="N1461" s="1"/>
      <c r="R1461" s="4"/>
      <c r="S1461" s="4"/>
    </row>
    <row r="1462" spans="14:19" x14ac:dyDescent="0.15">
      <c r="N1462" s="1"/>
      <c r="R1462" s="4"/>
      <c r="S1462" s="4"/>
    </row>
    <row r="1463" spans="14:19" x14ac:dyDescent="0.15">
      <c r="N1463" s="1"/>
      <c r="R1463" s="4"/>
      <c r="S1463" s="4"/>
    </row>
    <row r="1464" spans="14:19" x14ac:dyDescent="0.15">
      <c r="N1464" s="1"/>
      <c r="R1464" s="4"/>
      <c r="S1464" s="4"/>
    </row>
    <row r="1465" spans="14:19" x14ac:dyDescent="0.15">
      <c r="N1465" s="1"/>
      <c r="R1465" s="4"/>
      <c r="S1465" s="4"/>
    </row>
    <row r="1466" spans="14:19" x14ac:dyDescent="0.15">
      <c r="N1466" s="1"/>
      <c r="R1466" s="4"/>
      <c r="S1466" s="4"/>
    </row>
    <row r="1467" spans="14:19" x14ac:dyDescent="0.15">
      <c r="N1467" s="1"/>
      <c r="R1467" s="4"/>
      <c r="S1467" s="4"/>
    </row>
    <row r="1468" spans="14:19" x14ac:dyDescent="0.15">
      <c r="N1468" s="1"/>
      <c r="R1468" s="4"/>
      <c r="S1468" s="4"/>
    </row>
    <row r="1469" spans="14:19" x14ac:dyDescent="0.15">
      <c r="N1469" s="1"/>
      <c r="R1469" s="4"/>
      <c r="S1469" s="4"/>
    </row>
    <row r="1470" spans="14:19" x14ac:dyDescent="0.15">
      <c r="N1470" s="1"/>
      <c r="R1470" s="4"/>
      <c r="S1470" s="4"/>
    </row>
    <row r="1471" spans="14:19" x14ac:dyDescent="0.15">
      <c r="N1471" s="1"/>
      <c r="R1471" s="4"/>
      <c r="S1471" s="4"/>
    </row>
    <row r="1472" spans="14:19" x14ac:dyDescent="0.15">
      <c r="N1472" s="1"/>
      <c r="R1472" s="4"/>
      <c r="S1472" s="4"/>
    </row>
    <row r="1473" spans="14:19" x14ac:dyDescent="0.15">
      <c r="N1473" s="1"/>
      <c r="R1473" s="4"/>
      <c r="S1473" s="4"/>
    </row>
    <row r="1474" spans="14:19" x14ac:dyDescent="0.15">
      <c r="N1474" s="1"/>
      <c r="R1474" s="4"/>
      <c r="S1474" s="4"/>
    </row>
    <row r="1475" spans="14:19" x14ac:dyDescent="0.15">
      <c r="N1475" s="1"/>
      <c r="R1475" s="4"/>
      <c r="S1475" s="4"/>
    </row>
    <row r="1476" spans="14:19" x14ac:dyDescent="0.15">
      <c r="N1476" s="1"/>
      <c r="R1476" s="4"/>
      <c r="S1476" s="4"/>
    </row>
    <row r="1477" spans="14:19" x14ac:dyDescent="0.15">
      <c r="N1477" s="1"/>
      <c r="R1477" s="4"/>
      <c r="S1477" s="4"/>
    </row>
    <row r="1478" spans="14:19" x14ac:dyDescent="0.15">
      <c r="N1478" s="1"/>
      <c r="R1478" s="4"/>
      <c r="S1478" s="4"/>
    </row>
    <row r="1479" spans="14:19" x14ac:dyDescent="0.15">
      <c r="N1479" s="1"/>
      <c r="R1479" s="4"/>
      <c r="S1479" s="4"/>
    </row>
    <row r="1480" spans="14:19" x14ac:dyDescent="0.15">
      <c r="N1480" s="1"/>
      <c r="R1480" s="4"/>
      <c r="S1480" s="4"/>
    </row>
    <row r="1481" spans="14:19" x14ac:dyDescent="0.15">
      <c r="N1481" s="1"/>
      <c r="R1481" s="4"/>
      <c r="S1481" s="4"/>
    </row>
    <row r="1482" spans="14:19" x14ac:dyDescent="0.15">
      <c r="N1482" s="1"/>
      <c r="R1482" s="4"/>
      <c r="S1482" s="4"/>
    </row>
    <row r="1483" spans="14:19" x14ac:dyDescent="0.15">
      <c r="N1483" s="1"/>
      <c r="R1483" s="4"/>
      <c r="S1483" s="4"/>
    </row>
    <row r="1484" spans="14:19" x14ac:dyDescent="0.15">
      <c r="N1484" s="1"/>
      <c r="R1484" s="4"/>
      <c r="S1484" s="4"/>
    </row>
    <row r="1485" spans="14:19" x14ac:dyDescent="0.15">
      <c r="N1485" s="1"/>
      <c r="R1485" s="4"/>
      <c r="S1485" s="4"/>
    </row>
    <row r="1486" spans="14:19" x14ac:dyDescent="0.15">
      <c r="N1486" s="1"/>
      <c r="R1486" s="4"/>
      <c r="S1486" s="4"/>
    </row>
    <row r="1487" spans="14:19" x14ac:dyDescent="0.15">
      <c r="N1487" s="1"/>
      <c r="R1487" s="4"/>
      <c r="S1487" s="4"/>
    </row>
    <row r="1488" spans="14:19" x14ac:dyDescent="0.15">
      <c r="N1488" s="1"/>
      <c r="R1488" s="4"/>
      <c r="S1488" s="4"/>
    </row>
    <row r="1489" spans="14:19" x14ac:dyDescent="0.15">
      <c r="N1489" s="1"/>
      <c r="R1489" s="4"/>
      <c r="S1489" s="4"/>
    </row>
    <row r="1490" spans="14:19" x14ac:dyDescent="0.15">
      <c r="N1490" s="1"/>
      <c r="R1490" s="4"/>
      <c r="S1490" s="4"/>
    </row>
    <row r="1491" spans="14:19" x14ac:dyDescent="0.15">
      <c r="N1491" s="1"/>
      <c r="R1491" s="4"/>
      <c r="S1491" s="4"/>
    </row>
    <row r="1492" spans="14:19" x14ac:dyDescent="0.15">
      <c r="N1492" s="1"/>
      <c r="R1492" s="4"/>
      <c r="S1492" s="4"/>
    </row>
    <row r="1493" spans="14:19" x14ac:dyDescent="0.15">
      <c r="N1493" s="1"/>
      <c r="R1493" s="4"/>
      <c r="S1493" s="4"/>
    </row>
    <row r="1494" spans="14:19" x14ac:dyDescent="0.15">
      <c r="N1494" s="1"/>
      <c r="R1494" s="4"/>
      <c r="S1494" s="4"/>
    </row>
    <row r="1495" spans="14:19" x14ac:dyDescent="0.15">
      <c r="N1495" s="1"/>
      <c r="R1495" s="4"/>
      <c r="S1495" s="4"/>
    </row>
    <row r="1496" spans="14:19" x14ac:dyDescent="0.15">
      <c r="N1496" s="1"/>
      <c r="R1496" s="4"/>
      <c r="S1496" s="4"/>
    </row>
    <row r="1497" spans="14:19" x14ac:dyDescent="0.15">
      <c r="N1497" s="1"/>
      <c r="R1497" s="4"/>
      <c r="S1497" s="4"/>
    </row>
    <row r="1498" spans="14:19" x14ac:dyDescent="0.15">
      <c r="N1498" s="1"/>
      <c r="R1498" s="4"/>
      <c r="S1498" s="4"/>
    </row>
    <row r="1499" spans="14:19" x14ac:dyDescent="0.15">
      <c r="N1499" s="1"/>
      <c r="R1499" s="4"/>
      <c r="S1499" s="4"/>
    </row>
    <row r="1500" spans="14:19" x14ac:dyDescent="0.15">
      <c r="N1500" s="1"/>
      <c r="R1500" s="4"/>
      <c r="S1500" s="4"/>
    </row>
    <row r="1501" spans="14:19" x14ac:dyDescent="0.15">
      <c r="N1501" s="1"/>
      <c r="R1501" s="4"/>
      <c r="S1501" s="4"/>
    </row>
    <row r="1502" spans="14:19" x14ac:dyDescent="0.15">
      <c r="N1502" s="1"/>
      <c r="R1502" s="4"/>
      <c r="S1502" s="4"/>
    </row>
    <row r="1503" spans="14:19" x14ac:dyDescent="0.15">
      <c r="N1503" s="1"/>
      <c r="R1503" s="4"/>
      <c r="S1503" s="4"/>
    </row>
    <row r="1504" spans="14:19" x14ac:dyDescent="0.15">
      <c r="N1504" s="1"/>
      <c r="R1504" s="4"/>
      <c r="S1504" s="4"/>
    </row>
    <row r="1505" spans="14:19" x14ac:dyDescent="0.15">
      <c r="N1505" s="1"/>
      <c r="R1505" s="4"/>
      <c r="S1505" s="4"/>
    </row>
    <row r="1506" spans="14:19" x14ac:dyDescent="0.15">
      <c r="N1506" s="1"/>
      <c r="R1506" s="4"/>
      <c r="S1506" s="4"/>
    </row>
    <row r="1507" spans="14:19" x14ac:dyDescent="0.15">
      <c r="N1507" s="1"/>
      <c r="R1507" s="4"/>
      <c r="S1507" s="4"/>
    </row>
    <row r="1508" spans="14:19" x14ac:dyDescent="0.15">
      <c r="N1508" s="1"/>
      <c r="R1508" s="4"/>
      <c r="S1508" s="4"/>
    </row>
    <row r="1509" spans="14:19" x14ac:dyDescent="0.15">
      <c r="N1509" s="1"/>
      <c r="R1509" s="4"/>
      <c r="S1509" s="4"/>
    </row>
    <row r="1510" spans="14:19" x14ac:dyDescent="0.15">
      <c r="N1510" s="1"/>
      <c r="R1510" s="4"/>
      <c r="S1510" s="4"/>
    </row>
    <row r="1511" spans="14:19" x14ac:dyDescent="0.15">
      <c r="N1511" s="1"/>
      <c r="R1511" s="4"/>
      <c r="S1511" s="4"/>
    </row>
    <row r="1512" spans="14:19" x14ac:dyDescent="0.15">
      <c r="N1512" s="1"/>
      <c r="R1512" s="4"/>
      <c r="S1512" s="4"/>
    </row>
    <row r="1513" spans="14:19" x14ac:dyDescent="0.15">
      <c r="N1513" s="1"/>
      <c r="R1513" s="4"/>
      <c r="S1513" s="4"/>
    </row>
    <row r="1514" spans="14:19" x14ac:dyDescent="0.15">
      <c r="N1514" s="1"/>
      <c r="R1514" s="4"/>
      <c r="S1514" s="4"/>
    </row>
    <row r="1515" spans="14:19" x14ac:dyDescent="0.15">
      <c r="N1515" s="1"/>
      <c r="R1515" s="4"/>
      <c r="S1515" s="4"/>
    </row>
    <row r="1516" spans="14:19" x14ac:dyDescent="0.15">
      <c r="N1516" s="1"/>
      <c r="R1516" s="4"/>
      <c r="S1516" s="4"/>
    </row>
    <row r="1517" spans="14:19" x14ac:dyDescent="0.15">
      <c r="N1517" s="1"/>
      <c r="R1517" s="4"/>
      <c r="S1517" s="4"/>
    </row>
    <row r="1518" spans="14:19" x14ac:dyDescent="0.15">
      <c r="N1518" s="1"/>
      <c r="R1518" s="4"/>
      <c r="S1518" s="4"/>
    </row>
    <row r="1519" spans="14:19" x14ac:dyDescent="0.15">
      <c r="N1519" s="1"/>
      <c r="R1519" s="4"/>
      <c r="S1519" s="4"/>
    </row>
    <row r="1520" spans="14:19" x14ac:dyDescent="0.15">
      <c r="N1520" s="1"/>
      <c r="R1520" s="4"/>
      <c r="S1520" s="4"/>
    </row>
    <row r="1521" spans="14:19" x14ac:dyDescent="0.15">
      <c r="N1521" s="1"/>
      <c r="R1521" s="4"/>
      <c r="S1521" s="4"/>
    </row>
    <row r="1522" spans="14:19" x14ac:dyDescent="0.15">
      <c r="N1522" s="1"/>
      <c r="R1522" s="4"/>
      <c r="S1522" s="4"/>
    </row>
    <row r="1523" spans="14:19" x14ac:dyDescent="0.15">
      <c r="N1523" s="1"/>
      <c r="R1523" s="4"/>
      <c r="S1523" s="4"/>
    </row>
    <row r="1524" spans="14:19" x14ac:dyDescent="0.15">
      <c r="N1524" s="1"/>
      <c r="R1524" s="4"/>
      <c r="S1524" s="4"/>
    </row>
    <row r="1525" spans="14:19" x14ac:dyDescent="0.15">
      <c r="N1525" s="1"/>
      <c r="R1525" s="4"/>
      <c r="S1525" s="4"/>
    </row>
    <row r="1526" spans="14:19" x14ac:dyDescent="0.15">
      <c r="N1526" s="1"/>
      <c r="R1526" s="4"/>
      <c r="S1526" s="4"/>
    </row>
    <row r="1527" spans="14:19" x14ac:dyDescent="0.15">
      <c r="N1527" s="1"/>
      <c r="R1527" s="4"/>
      <c r="S1527" s="4"/>
    </row>
    <row r="1528" spans="14:19" x14ac:dyDescent="0.15">
      <c r="N1528" s="1"/>
      <c r="R1528" s="4"/>
      <c r="S1528" s="4"/>
    </row>
    <row r="1529" spans="14:19" x14ac:dyDescent="0.15">
      <c r="N1529" s="1"/>
      <c r="R1529" s="4"/>
      <c r="S1529" s="4"/>
    </row>
    <row r="1530" spans="14:19" x14ac:dyDescent="0.15">
      <c r="N1530" s="1"/>
      <c r="R1530" s="4"/>
      <c r="S1530" s="4"/>
    </row>
    <row r="1531" spans="14:19" x14ac:dyDescent="0.15">
      <c r="N1531" s="1"/>
      <c r="R1531" s="4"/>
      <c r="S1531" s="4"/>
    </row>
    <row r="1532" spans="14:19" x14ac:dyDescent="0.15">
      <c r="N1532" s="1"/>
      <c r="R1532" s="4"/>
      <c r="S1532" s="4"/>
    </row>
    <row r="1533" spans="14:19" x14ac:dyDescent="0.15">
      <c r="N1533" s="1"/>
      <c r="R1533" s="4"/>
      <c r="S1533" s="4"/>
    </row>
    <row r="1534" spans="14:19" x14ac:dyDescent="0.15">
      <c r="N1534" s="1"/>
      <c r="R1534" s="4"/>
      <c r="S1534" s="4"/>
    </row>
    <row r="1535" spans="14:19" x14ac:dyDescent="0.15">
      <c r="N1535" s="1"/>
      <c r="R1535" s="4"/>
      <c r="S1535" s="4"/>
    </row>
    <row r="1536" spans="14:19" x14ac:dyDescent="0.15">
      <c r="N1536" s="1"/>
      <c r="R1536" s="4"/>
      <c r="S1536" s="4"/>
    </row>
    <row r="1537" spans="14:50" x14ac:dyDescent="0.15">
      <c r="N1537" s="1"/>
      <c r="R1537" s="4"/>
      <c r="S1537" s="4"/>
    </row>
    <row r="1538" spans="14:50" x14ac:dyDescent="0.15">
      <c r="N1538" s="1"/>
      <c r="R1538" s="4"/>
      <c r="S1538" s="4"/>
    </row>
    <row r="1539" spans="14:50" x14ac:dyDescent="0.15">
      <c r="N1539" s="1"/>
      <c r="R1539" s="4"/>
      <c r="S1539" s="4"/>
    </row>
    <row r="1540" spans="14:50" x14ac:dyDescent="0.15">
      <c r="N1540" s="1"/>
      <c r="R1540" s="4"/>
      <c r="S1540" s="4"/>
    </row>
    <row r="1541" spans="14:50" x14ac:dyDescent="0.15">
      <c r="N1541" s="1"/>
      <c r="R1541" s="4"/>
      <c r="S1541" s="4"/>
    </row>
    <row r="1542" spans="14:50" x14ac:dyDescent="0.15">
      <c r="N1542" s="1"/>
      <c r="R1542" s="4"/>
      <c r="S1542" s="4"/>
    </row>
    <row r="1543" spans="14:50" x14ac:dyDescent="0.15">
      <c r="N1543" s="1"/>
      <c r="R1543" s="4"/>
      <c r="S1543" s="4"/>
    </row>
    <row r="1544" spans="14:50" x14ac:dyDescent="0.15">
      <c r="N1544" s="1"/>
      <c r="R1544" s="4"/>
      <c r="S1544" s="4"/>
      <c r="AU1544" s="4"/>
      <c r="AV1544" s="4"/>
      <c r="AW1544" s="4"/>
      <c r="AX1544" s="4"/>
    </row>
    <row r="1545" spans="14:50" x14ac:dyDescent="0.15">
      <c r="N1545" s="1"/>
      <c r="R1545" s="4"/>
      <c r="S1545" s="4"/>
      <c r="AU1545" s="4"/>
      <c r="AV1545" s="4"/>
    </row>
    <row r="1546" spans="14:50" x14ac:dyDescent="0.15">
      <c r="N1546" s="1"/>
      <c r="R1546" s="4"/>
      <c r="S1546" s="4"/>
      <c r="AU1546" s="4"/>
      <c r="AV1546" s="4"/>
    </row>
    <row r="1547" spans="14:50" x14ac:dyDescent="0.15">
      <c r="N1547" s="1"/>
      <c r="R1547" s="4"/>
      <c r="S1547" s="4"/>
      <c r="AU1547" s="4"/>
      <c r="AV1547" s="4"/>
    </row>
    <row r="1548" spans="14:50" x14ac:dyDescent="0.15">
      <c r="N1548" s="1"/>
      <c r="R1548" s="4"/>
      <c r="S1548" s="4"/>
      <c r="AU1548" s="4"/>
      <c r="AV1548" s="4"/>
    </row>
    <row r="1549" spans="14:50" x14ac:dyDescent="0.15">
      <c r="N1549" s="1"/>
      <c r="R1549" s="4"/>
      <c r="S1549" s="4"/>
      <c r="AU1549" s="4"/>
      <c r="AV1549" s="4"/>
    </row>
    <row r="1550" spans="14:50" x14ac:dyDescent="0.15">
      <c r="N1550" s="1"/>
      <c r="R1550" s="4"/>
      <c r="S1550" s="4"/>
      <c r="AU1550" s="4"/>
      <c r="AV1550" s="4"/>
    </row>
    <row r="1551" spans="14:50" x14ac:dyDescent="0.15">
      <c r="N1551" s="1"/>
      <c r="R1551" s="4"/>
      <c r="S1551" s="4"/>
      <c r="AU1551" s="4"/>
      <c r="AV1551" s="4"/>
    </row>
    <row r="1552" spans="14:50" x14ac:dyDescent="0.15">
      <c r="N1552" s="1"/>
      <c r="R1552" s="4"/>
      <c r="S1552" s="4"/>
    </row>
    <row r="1553" spans="14:50" x14ac:dyDescent="0.15">
      <c r="N1553" s="1"/>
      <c r="R1553" s="4"/>
      <c r="S1553" s="4"/>
    </row>
    <row r="1554" spans="14:50" x14ac:dyDescent="0.15">
      <c r="N1554" s="1"/>
      <c r="R1554" s="4"/>
      <c r="S1554" s="4"/>
    </row>
    <row r="1555" spans="14:50" x14ac:dyDescent="0.15">
      <c r="N1555" s="1"/>
      <c r="R1555" s="4"/>
      <c r="S1555" s="4"/>
    </row>
    <row r="1556" spans="14:50" x14ac:dyDescent="0.15">
      <c r="N1556" s="1"/>
      <c r="R1556" s="4"/>
      <c r="S1556" s="4"/>
    </row>
    <row r="1557" spans="14:50" x14ac:dyDescent="0.15">
      <c r="N1557" s="1"/>
      <c r="R1557" s="4"/>
      <c r="S1557" s="4"/>
    </row>
    <row r="1558" spans="14:50" x14ac:dyDescent="0.15">
      <c r="N1558" s="1"/>
      <c r="R1558" s="4"/>
      <c r="S1558" s="4"/>
    </row>
    <row r="1559" spans="14:50" x14ac:dyDescent="0.15">
      <c r="N1559" s="1"/>
      <c r="R1559" s="4"/>
      <c r="S1559" s="4"/>
    </row>
    <row r="1560" spans="14:50" x14ac:dyDescent="0.15">
      <c r="N1560" s="1"/>
      <c r="R1560" s="4"/>
      <c r="S1560" s="4"/>
    </row>
    <row r="1561" spans="14:50" x14ac:dyDescent="0.15">
      <c r="N1561" s="1"/>
      <c r="R1561" s="4"/>
      <c r="S1561" s="4"/>
    </row>
    <row r="1562" spans="14:50" x14ac:dyDescent="0.15">
      <c r="N1562" s="1"/>
      <c r="R1562" s="4"/>
      <c r="S1562" s="4"/>
    </row>
    <row r="1563" spans="14:50" x14ac:dyDescent="0.15">
      <c r="N1563" s="1"/>
      <c r="R1563" s="4"/>
      <c r="S1563" s="4"/>
    </row>
    <row r="1564" spans="14:50" x14ac:dyDescent="0.15">
      <c r="N1564" s="1"/>
      <c r="R1564" s="4"/>
      <c r="S1564" s="4"/>
      <c r="AU1564" s="4"/>
      <c r="AV1564" s="4"/>
      <c r="AW1564" s="4"/>
      <c r="AX1564" s="4"/>
    </row>
    <row r="1565" spans="14:50" x14ac:dyDescent="0.15">
      <c r="N1565" s="1"/>
      <c r="R1565" s="4"/>
      <c r="S1565" s="4"/>
      <c r="AU1565" s="4"/>
      <c r="AV1565" s="4"/>
    </row>
    <row r="1566" spans="14:50" x14ac:dyDescent="0.15">
      <c r="N1566" s="1"/>
      <c r="R1566" s="4"/>
      <c r="S1566" s="4"/>
      <c r="AU1566" s="4"/>
      <c r="AV1566" s="4"/>
    </row>
    <row r="1567" spans="14:50" x14ac:dyDescent="0.15">
      <c r="N1567" s="1"/>
      <c r="R1567" s="4"/>
      <c r="S1567" s="4"/>
      <c r="AU1567" s="4"/>
      <c r="AV1567" s="4"/>
    </row>
    <row r="1568" spans="14:50" x14ac:dyDescent="0.15">
      <c r="N1568" s="1"/>
      <c r="R1568" s="4"/>
      <c r="S1568" s="4"/>
      <c r="AU1568" s="4"/>
      <c r="AV1568" s="4"/>
    </row>
    <row r="1569" spans="14:50" x14ac:dyDescent="0.15">
      <c r="N1569" s="1"/>
      <c r="R1569" s="4"/>
      <c r="S1569" s="4"/>
      <c r="AU1569" s="4"/>
      <c r="AV1569" s="4"/>
    </row>
    <row r="1570" spans="14:50" x14ac:dyDescent="0.15">
      <c r="N1570" s="1"/>
      <c r="R1570" s="4"/>
      <c r="S1570" s="4"/>
      <c r="AU1570" s="4"/>
      <c r="AV1570" s="4"/>
    </row>
    <row r="1571" spans="14:50" x14ac:dyDescent="0.15">
      <c r="N1571" s="1"/>
      <c r="R1571" s="4"/>
      <c r="S1571" s="4"/>
      <c r="AU1571" s="4"/>
      <c r="AV1571" s="4"/>
    </row>
    <row r="1572" spans="14:50" x14ac:dyDescent="0.15">
      <c r="N1572" s="1"/>
      <c r="R1572" s="4"/>
      <c r="S1572" s="4"/>
    </row>
    <row r="1573" spans="14:50" x14ac:dyDescent="0.15">
      <c r="N1573" s="1"/>
      <c r="R1573" s="4"/>
      <c r="S1573" s="4"/>
    </row>
    <row r="1574" spans="14:50" x14ac:dyDescent="0.15">
      <c r="N1574" s="1"/>
      <c r="R1574" s="4"/>
      <c r="S1574" s="4"/>
    </row>
    <row r="1575" spans="14:50" x14ac:dyDescent="0.15">
      <c r="N1575" s="1"/>
      <c r="R1575" s="4"/>
      <c r="S1575" s="4"/>
    </row>
    <row r="1576" spans="14:50" x14ac:dyDescent="0.15">
      <c r="N1576" s="1"/>
      <c r="R1576" s="4"/>
      <c r="S1576" s="4"/>
    </row>
    <row r="1577" spans="14:50" x14ac:dyDescent="0.15">
      <c r="N1577" s="1"/>
      <c r="R1577" s="4"/>
      <c r="S1577" s="4"/>
    </row>
    <row r="1578" spans="14:50" x14ac:dyDescent="0.15">
      <c r="N1578" s="1"/>
      <c r="R1578" s="4"/>
      <c r="S1578" s="4"/>
    </row>
    <row r="1579" spans="14:50" x14ac:dyDescent="0.15">
      <c r="N1579" s="1"/>
      <c r="R1579" s="4"/>
      <c r="S1579" s="4"/>
    </row>
    <row r="1580" spans="14:50" x14ac:dyDescent="0.15">
      <c r="N1580" s="1"/>
      <c r="R1580" s="4"/>
      <c r="S1580" s="4"/>
    </row>
    <row r="1581" spans="14:50" x14ac:dyDescent="0.15">
      <c r="N1581" s="1"/>
      <c r="R1581" s="4"/>
      <c r="S1581" s="4"/>
    </row>
    <row r="1582" spans="14:50" x14ac:dyDescent="0.15">
      <c r="N1582" s="1"/>
      <c r="R1582" s="4"/>
      <c r="S1582" s="4"/>
    </row>
    <row r="1583" spans="14:50" x14ac:dyDescent="0.15">
      <c r="N1583" s="1"/>
      <c r="R1583" s="4"/>
      <c r="S1583" s="4"/>
    </row>
    <row r="1584" spans="14:50" x14ac:dyDescent="0.15">
      <c r="N1584" s="1"/>
      <c r="R1584" s="4"/>
      <c r="S1584" s="4"/>
      <c r="AU1584" s="4"/>
      <c r="AV1584" s="4"/>
      <c r="AW1584" s="4"/>
      <c r="AX1584" s="4"/>
    </row>
    <row r="1585" spans="14:48" x14ac:dyDescent="0.15">
      <c r="N1585" s="1"/>
      <c r="R1585" s="4"/>
      <c r="S1585" s="4"/>
      <c r="AU1585" s="4"/>
      <c r="AV1585" s="4"/>
    </row>
    <row r="1586" spans="14:48" x14ac:dyDescent="0.15">
      <c r="N1586" s="1"/>
      <c r="R1586" s="4"/>
      <c r="S1586" s="4"/>
      <c r="AU1586" s="4"/>
      <c r="AV1586" s="4"/>
    </row>
    <row r="1587" spans="14:48" x14ac:dyDescent="0.15">
      <c r="N1587" s="1"/>
      <c r="R1587" s="4"/>
      <c r="S1587" s="4"/>
      <c r="AU1587" s="4"/>
      <c r="AV1587" s="4"/>
    </row>
    <row r="1588" spans="14:48" x14ac:dyDescent="0.15">
      <c r="N1588" s="1"/>
      <c r="R1588" s="4"/>
      <c r="S1588" s="4"/>
      <c r="AU1588" s="4"/>
      <c r="AV1588" s="4"/>
    </row>
    <row r="1589" spans="14:48" x14ac:dyDescent="0.15">
      <c r="N1589" s="1"/>
      <c r="R1589" s="4"/>
      <c r="S1589" s="4"/>
      <c r="AU1589" s="4"/>
      <c r="AV1589" s="4"/>
    </row>
    <row r="1590" spans="14:48" x14ac:dyDescent="0.15">
      <c r="N1590" s="1"/>
      <c r="R1590" s="4"/>
      <c r="S1590" s="4"/>
      <c r="AU1590" s="4"/>
      <c r="AV1590" s="4"/>
    </row>
    <row r="1591" spans="14:48" x14ac:dyDescent="0.15">
      <c r="N1591" s="1"/>
      <c r="R1591" s="4"/>
      <c r="S1591" s="4"/>
      <c r="AU1591" s="4"/>
      <c r="AV1591" s="4"/>
    </row>
    <row r="1592" spans="14:48" x14ac:dyDescent="0.15">
      <c r="N1592" s="1"/>
      <c r="R1592" s="4"/>
      <c r="S1592" s="4"/>
    </row>
    <row r="1593" spans="14:48" x14ac:dyDescent="0.15">
      <c r="N1593" s="1"/>
      <c r="R1593" s="4"/>
      <c r="S1593" s="4"/>
    </row>
    <row r="1594" spans="14:48" x14ac:dyDescent="0.15">
      <c r="N1594" s="1"/>
      <c r="R1594" s="4"/>
      <c r="S1594" s="4"/>
    </row>
    <row r="1595" spans="14:48" x14ac:dyDescent="0.15">
      <c r="N1595" s="1"/>
      <c r="R1595" s="4"/>
      <c r="S1595" s="4"/>
    </row>
    <row r="1596" spans="14:48" x14ac:dyDescent="0.15">
      <c r="N1596" s="1"/>
      <c r="R1596" s="4"/>
      <c r="S1596" s="4"/>
    </row>
    <row r="1597" spans="14:48" x14ac:dyDescent="0.15">
      <c r="N1597" s="1"/>
      <c r="R1597" s="4"/>
      <c r="S1597" s="4"/>
    </row>
    <row r="1598" spans="14:48" x14ac:dyDescent="0.15">
      <c r="N1598" s="1"/>
      <c r="R1598" s="4"/>
      <c r="S1598" s="4"/>
    </row>
    <row r="1599" spans="14:48" x14ac:dyDescent="0.15">
      <c r="N1599" s="1"/>
      <c r="R1599" s="4"/>
      <c r="S1599" s="4"/>
    </row>
    <row r="1600" spans="14:48" x14ac:dyDescent="0.15">
      <c r="N1600" s="1"/>
      <c r="R1600" s="4"/>
      <c r="S1600" s="4"/>
    </row>
    <row r="1601" spans="14:19" x14ac:dyDescent="0.15">
      <c r="N1601" s="1"/>
      <c r="R1601" s="4"/>
      <c r="S1601" s="4"/>
    </row>
    <row r="1602" spans="14:19" x14ac:dyDescent="0.15">
      <c r="N1602" s="1"/>
      <c r="R1602" s="4"/>
      <c r="S1602" s="4"/>
    </row>
    <row r="1603" spans="14:19" x14ac:dyDescent="0.15">
      <c r="N1603" s="1"/>
      <c r="R1603" s="4"/>
      <c r="S1603" s="4"/>
    </row>
    <row r="1604" spans="14:19" x14ac:dyDescent="0.15">
      <c r="N1604" s="1"/>
      <c r="R1604" s="4"/>
      <c r="S1604" s="4"/>
    </row>
    <row r="1605" spans="14:19" x14ac:dyDescent="0.15">
      <c r="N1605" s="1"/>
      <c r="R1605" s="4"/>
      <c r="S1605" s="4"/>
    </row>
    <row r="1606" spans="14:19" x14ac:dyDescent="0.15">
      <c r="N1606" s="1"/>
      <c r="R1606" s="4"/>
      <c r="S1606" s="4"/>
    </row>
    <row r="1607" spans="14:19" x14ac:dyDescent="0.15">
      <c r="N1607" s="1"/>
      <c r="R1607" s="4"/>
      <c r="S1607" s="4"/>
    </row>
    <row r="1608" spans="14:19" x14ac:dyDescent="0.15">
      <c r="N1608" s="1"/>
      <c r="R1608" s="4"/>
      <c r="S1608" s="4"/>
    </row>
    <row r="1609" spans="14:19" x14ac:dyDescent="0.15">
      <c r="N1609" s="1"/>
      <c r="R1609" s="4"/>
      <c r="S1609" s="4"/>
    </row>
    <row r="1610" spans="14:19" x14ac:dyDescent="0.15">
      <c r="N1610" s="1"/>
      <c r="R1610" s="4"/>
      <c r="S1610" s="4"/>
    </row>
    <row r="1611" spans="14:19" x14ac:dyDescent="0.15">
      <c r="N1611" s="1"/>
      <c r="R1611" s="4"/>
      <c r="S1611" s="4"/>
    </row>
    <row r="1612" spans="14:19" x14ac:dyDescent="0.15">
      <c r="N1612" s="1"/>
      <c r="R1612" s="4"/>
      <c r="S1612" s="4"/>
    </row>
    <row r="1613" spans="14:19" x14ac:dyDescent="0.15">
      <c r="N1613" s="1"/>
      <c r="R1613" s="4"/>
      <c r="S1613" s="4"/>
    </row>
    <row r="1614" spans="14:19" x14ac:dyDescent="0.15">
      <c r="N1614" s="1"/>
      <c r="R1614" s="4"/>
      <c r="S1614" s="4"/>
    </row>
    <row r="1615" spans="14:19" x14ac:dyDescent="0.15">
      <c r="N1615" s="1"/>
      <c r="R1615" s="4"/>
      <c r="S1615" s="4"/>
    </row>
    <row r="1616" spans="14:19" x14ac:dyDescent="0.15">
      <c r="N1616" s="1"/>
      <c r="R1616" s="4"/>
      <c r="S1616" s="4"/>
    </row>
    <row r="1617" spans="14:50" x14ac:dyDescent="0.15">
      <c r="N1617" s="1"/>
      <c r="R1617" s="4"/>
      <c r="S1617" s="4"/>
    </row>
    <row r="1618" spans="14:50" x14ac:dyDescent="0.15">
      <c r="N1618" s="1"/>
      <c r="R1618" s="4"/>
      <c r="S1618" s="4"/>
    </row>
    <row r="1619" spans="14:50" x14ac:dyDescent="0.15">
      <c r="N1619" s="1"/>
      <c r="R1619" s="4"/>
      <c r="S1619" s="4"/>
    </row>
    <row r="1620" spans="14:50" x14ac:dyDescent="0.15">
      <c r="N1620" s="1"/>
      <c r="R1620" s="4"/>
      <c r="S1620" s="4"/>
    </row>
    <row r="1621" spans="14:50" x14ac:dyDescent="0.15">
      <c r="N1621" s="1"/>
      <c r="R1621" s="4"/>
      <c r="S1621" s="4"/>
    </row>
    <row r="1622" spans="14:50" x14ac:dyDescent="0.15">
      <c r="N1622" s="1"/>
      <c r="R1622" s="4"/>
      <c r="S1622" s="4"/>
    </row>
    <row r="1623" spans="14:50" x14ac:dyDescent="0.15">
      <c r="N1623" s="1"/>
      <c r="R1623" s="4"/>
      <c r="S1623" s="4"/>
    </row>
    <row r="1624" spans="14:50" x14ac:dyDescent="0.15">
      <c r="N1624" s="1"/>
      <c r="R1624" s="4"/>
      <c r="S1624" s="4"/>
    </row>
    <row r="1625" spans="14:50" x14ac:dyDescent="0.15">
      <c r="N1625" s="1"/>
      <c r="R1625" s="4"/>
      <c r="S1625" s="4"/>
      <c r="AU1625" s="4"/>
      <c r="AV1625" s="4"/>
      <c r="AW1625" s="4"/>
      <c r="AX1625" s="4"/>
    </row>
    <row r="1626" spans="14:50" x14ac:dyDescent="0.15">
      <c r="N1626" s="1"/>
      <c r="R1626" s="4"/>
      <c r="S1626" s="4"/>
      <c r="AU1626" s="4"/>
      <c r="AV1626" s="4"/>
    </row>
    <row r="1627" spans="14:50" x14ac:dyDescent="0.15">
      <c r="N1627" s="1"/>
      <c r="R1627" s="4"/>
      <c r="S1627" s="4"/>
      <c r="AU1627" s="4"/>
      <c r="AV1627" s="4"/>
    </row>
    <row r="1628" spans="14:50" x14ac:dyDescent="0.15">
      <c r="N1628" s="1"/>
      <c r="R1628" s="4"/>
      <c r="S1628" s="4"/>
      <c r="AU1628" s="4"/>
      <c r="AV1628" s="4"/>
    </row>
    <row r="1629" spans="14:50" x14ac:dyDescent="0.15">
      <c r="N1629" s="1"/>
      <c r="R1629" s="4"/>
      <c r="S1629" s="4"/>
      <c r="AU1629" s="4"/>
      <c r="AV1629" s="4"/>
    </row>
    <row r="1630" spans="14:50" x14ac:dyDescent="0.15">
      <c r="N1630" s="1"/>
      <c r="R1630" s="4"/>
      <c r="S1630" s="4"/>
      <c r="AU1630" s="4"/>
      <c r="AV1630" s="4"/>
    </row>
    <row r="1631" spans="14:50" x14ac:dyDescent="0.15">
      <c r="N1631" s="1"/>
      <c r="R1631" s="4"/>
      <c r="S1631" s="4"/>
      <c r="AU1631" s="4"/>
      <c r="AV1631" s="4"/>
    </row>
    <row r="1632" spans="14:50" x14ac:dyDescent="0.15">
      <c r="N1632" s="1"/>
      <c r="R1632" s="4"/>
      <c r="S1632" s="4"/>
      <c r="AU1632" s="4"/>
      <c r="AV1632" s="4"/>
    </row>
    <row r="1633" spans="14:50" x14ac:dyDescent="0.15">
      <c r="N1633" s="1"/>
      <c r="R1633" s="4"/>
      <c r="S1633" s="4"/>
    </row>
    <row r="1634" spans="14:50" x14ac:dyDescent="0.15">
      <c r="N1634" s="1"/>
      <c r="R1634" s="4"/>
      <c r="S1634" s="4"/>
    </row>
    <row r="1635" spans="14:50" x14ac:dyDescent="0.15">
      <c r="N1635" s="1"/>
      <c r="R1635" s="4"/>
      <c r="S1635" s="4"/>
    </row>
    <row r="1636" spans="14:50" x14ac:dyDescent="0.15">
      <c r="N1636" s="1"/>
      <c r="R1636" s="4"/>
      <c r="S1636" s="4"/>
    </row>
    <row r="1637" spans="14:50" x14ac:dyDescent="0.15">
      <c r="N1637" s="1"/>
      <c r="R1637" s="4"/>
      <c r="S1637" s="4"/>
    </row>
    <row r="1638" spans="14:50" x14ac:dyDescent="0.15">
      <c r="N1638" s="1"/>
      <c r="R1638" s="4"/>
      <c r="S1638" s="4"/>
    </row>
    <row r="1639" spans="14:50" x14ac:dyDescent="0.15">
      <c r="N1639" s="1"/>
      <c r="R1639" s="4"/>
      <c r="S1639" s="4"/>
    </row>
    <row r="1640" spans="14:50" x14ac:dyDescent="0.15">
      <c r="N1640" s="1"/>
      <c r="R1640" s="4"/>
      <c r="S1640" s="4"/>
    </row>
    <row r="1641" spans="14:50" x14ac:dyDescent="0.15">
      <c r="N1641" s="1"/>
      <c r="R1641" s="4"/>
      <c r="S1641" s="4"/>
    </row>
    <row r="1642" spans="14:50" x14ac:dyDescent="0.15">
      <c r="N1642" s="1"/>
      <c r="R1642" s="4"/>
      <c r="S1642" s="4"/>
    </row>
    <row r="1643" spans="14:50" x14ac:dyDescent="0.15">
      <c r="N1643" s="1"/>
      <c r="R1643" s="4"/>
      <c r="S1643" s="4"/>
    </row>
    <row r="1644" spans="14:50" x14ac:dyDescent="0.15">
      <c r="N1644" s="1"/>
      <c r="R1644" s="4"/>
      <c r="S1644" s="4"/>
    </row>
    <row r="1645" spans="14:50" x14ac:dyDescent="0.15">
      <c r="N1645" s="1"/>
      <c r="R1645" s="4"/>
      <c r="S1645" s="4"/>
      <c r="AU1645" s="4"/>
      <c r="AV1645" s="4"/>
      <c r="AW1645" s="4"/>
      <c r="AX1645" s="4"/>
    </row>
    <row r="1646" spans="14:50" x14ac:dyDescent="0.15">
      <c r="N1646" s="1"/>
      <c r="R1646" s="4"/>
      <c r="S1646" s="4"/>
      <c r="AU1646" s="4"/>
      <c r="AV1646" s="4"/>
    </row>
    <row r="1647" spans="14:50" x14ac:dyDescent="0.15">
      <c r="N1647" s="1"/>
      <c r="R1647" s="4"/>
      <c r="S1647" s="4"/>
      <c r="AU1647" s="4"/>
      <c r="AV1647" s="4"/>
    </row>
    <row r="1648" spans="14:50" x14ac:dyDescent="0.15">
      <c r="N1648" s="1"/>
      <c r="R1648" s="4"/>
      <c r="S1648" s="4"/>
      <c r="AU1648" s="4"/>
      <c r="AV1648" s="4"/>
    </row>
    <row r="1649" spans="14:48" x14ac:dyDescent="0.15">
      <c r="N1649" s="1"/>
      <c r="R1649" s="4"/>
      <c r="S1649" s="4"/>
      <c r="AU1649" s="4"/>
      <c r="AV1649" s="4"/>
    </row>
    <row r="1650" spans="14:48" x14ac:dyDescent="0.15">
      <c r="N1650" s="1"/>
      <c r="R1650" s="4"/>
      <c r="S1650" s="4"/>
      <c r="AU1650" s="4"/>
      <c r="AV1650" s="4"/>
    </row>
    <row r="1651" spans="14:48" x14ac:dyDescent="0.15">
      <c r="N1651" s="1"/>
      <c r="R1651" s="4"/>
      <c r="S1651" s="4"/>
      <c r="AU1651" s="4"/>
      <c r="AV1651" s="4"/>
    </row>
    <row r="1652" spans="14:48" x14ac:dyDescent="0.15">
      <c r="N1652" s="1"/>
      <c r="R1652" s="4"/>
      <c r="S1652" s="4"/>
      <c r="AU1652" s="4"/>
      <c r="AV1652" s="4"/>
    </row>
    <row r="1653" spans="14:48" x14ac:dyDescent="0.15">
      <c r="N1653" s="1"/>
      <c r="R1653" s="4"/>
      <c r="S1653" s="4"/>
    </row>
    <row r="1654" spans="14:48" x14ac:dyDescent="0.15">
      <c r="N1654" s="1"/>
      <c r="R1654" s="4"/>
      <c r="S1654" s="4"/>
    </row>
    <row r="1655" spans="14:48" x14ac:dyDescent="0.15">
      <c r="N1655" s="1"/>
      <c r="R1655" s="4"/>
      <c r="S1655" s="4"/>
    </row>
    <row r="1656" spans="14:48" x14ac:dyDescent="0.15">
      <c r="N1656" s="1"/>
      <c r="R1656" s="4"/>
      <c r="S1656" s="4"/>
    </row>
    <row r="1657" spans="14:48" x14ac:dyDescent="0.15">
      <c r="N1657" s="1"/>
      <c r="R1657" s="4"/>
      <c r="S1657" s="4"/>
    </row>
    <row r="1658" spans="14:48" x14ac:dyDescent="0.15">
      <c r="N1658" s="1"/>
      <c r="R1658" s="4"/>
      <c r="S1658" s="4"/>
    </row>
    <row r="1659" spans="14:48" x14ac:dyDescent="0.15">
      <c r="N1659" s="1"/>
      <c r="R1659" s="4"/>
      <c r="S1659" s="4"/>
    </row>
    <row r="1660" spans="14:48" x14ac:dyDescent="0.15">
      <c r="N1660" s="1"/>
      <c r="R1660" s="4"/>
      <c r="S1660" s="4"/>
    </row>
    <row r="1661" spans="14:48" x14ac:dyDescent="0.15">
      <c r="N1661" s="1"/>
      <c r="R1661" s="4"/>
      <c r="S1661" s="4"/>
    </row>
    <row r="1662" spans="14:48" x14ac:dyDescent="0.15">
      <c r="N1662" s="1"/>
      <c r="R1662" s="4"/>
      <c r="S1662" s="4"/>
    </row>
    <row r="1663" spans="14:48" x14ac:dyDescent="0.15">
      <c r="N1663" s="1"/>
      <c r="R1663" s="4"/>
      <c r="S1663" s="4"/>
    </row>
    <row r="1664" spans="14:48" x14ac:dyDescent="0.15">
      <c r="N1664" s="1"/>
      <c r="R1664" s="4"/>
      <c r="S1664" s="4"/>
    </row>
    <row r="1665" spans="14:50" x14ac:dyDescent="0.15">
      <c r="N1665" s="1"/>
      <c r="R1665" s="4"/>
      <c r="S1665" s="4"/>
      <c r="AU1665" s="4"/>
      <c r="AV1665" s="4"/>
      <c r="AW1665" s="4"/>
      <c r="AX1665" s="4"/>
    </row>
    <row r="1666" spans="14:50" x14ac:dyDescent="0.15">
      <c r="N1666" s="1"/>
      <c r="R1666" s="4"/>
      <c r="S1666" s="4"/>
      <c r="AU1666" s="4"/>
      <c r="AV1666" s="4"/>
    </row>
    <row r="1667" spans="14:50" x14ac:dyDescent="0.15">
      <c r="N1667" s="1"/>
      <c r="R1667" s="4"/>
      <c r="S1667" s="4"/>
      <c r="AU1667" s="4"/>
      <c r="AV1667" s="4"/>
    </row>
    <row r="1668" spans="14:50" x14ac:dyDescent="0.15">
      <c r="N1668" s="1"/>
      <c r="R1668" s="4"/>
      <c r="S1668" s="4"/>
      <c r="AU1668" s="4"/>
      <c r="AV1668" s="4"/>
    </row>
    <row r="1669" spans="14:50" x14ac:dyDescent="0.15">
      <c r="N1669" s="1"/>
      <c r="R1669" s="4"/>
      <c r="S1669" s="4"/>
      <c r="AU1669" s="4"/>
      <c r="AV1669" s="4"/>
    </row>
    <row r="1670" spans="14:50" x14ac:dyDescent="0.15">
      <c r="N1670" s="1"/>
      <c r="R1670" s="4"/>
      <c r="S1670" s="4"/>
      <c r="AU1670" s="4"/>
      <c r="AV1670" s="4"/>
    </row>
    <row r="1671" spans="14:50" x14ac:dyDescent="0.15">
      <c r="N1671" s="1"/>
      <c r="R1671" s="4"/>
      <c r="S1671" s="4"/>
      <c r="AU1671" s="4"/>
      <c r="AV1671" s="4"/>
    </row>
    <row r="1672" spans="14:50" x14ac:dyDescent="0.15">
      <c r="N1672" s="1"/>
      <c r="R1672" s="4"/>
      <c r="S1672" s="4"/>
      <c r="AU1672" s="4"/>
      <c r="AV1672" s="4"/>
    </row>
    <row r="1673" spans="14:50" x14ac:dyDescent="0.15">
      <c r="N1673" s="1"/>
      <c r="R1673" s="4"/>
      <c r="S1673" s="4"/>
    </row>
    <row r="1674" spans="14:50" x14ac:dyDescent="0.15">
      <c r="N1674" s="1"/>
      <c r="R1674" s="4"/>
      <c r="S1674" s="4"/>
    </row>
    <row r="1675" spans="14:50" x14ac:dyDescent="0.15">
      <c r="N1675" s="1"/>
      <c r="R1675" s="4"/>
      <c r="S1675" s="4"/>
    </row>
    <row r="1676" spans="14:50" x14ac:dyDescent="0.15">
      <c r="N1676" s="1"/>
      <c r="R1676" s="4"/>
      <c r="S1676" s="4"/>
    </row>
    <row r="1677" spans="14:50" x14ac:dyDescent="0.15">
      <c r="N1677" s="1"/>
      <c r="R1677" s="4"/>
      <c r="S1677" s="4"/>
    </row>
    <row r="1678" spans="14:50" x14ac:dyDescent="0.15">
      <c r="N1678" s="1"/>
      <c r="R1678" s="4"/>
      <c r="S1678" s="4"/>
    </row>
    <row r="1679" spans="14:50" x14ac:dyDescent="0.15">
      <c r="N1679" s="1"/>
      <c r="R1679" s="4"/>
      <c r="S1679" s="4"/>
    </row>
    <row r="1680" spans="14:50" x14ac:dyDescent="0.15">
      <c r="N1680" s="1"/>
      <c r="R1680" s="4"/>
      <c r="S1680" s="4"/>
    </row>
    <row r="1681" spans="14:50" x14ac:dyDescent="0.15">
      <c r="N1681" s="1"/>
      <c r="R1681" s="4"/>
      <c r="S1681" s="4"/>
    </row>
    <row r="1682" spans="14:50" x14ac:dyDescent="0.15">
      <c r="N1682" s="1"/>
      <c r="R1682" s="4"/>
      <c r="S1682" s="4"/>
    </row>
    <row r="1683" spans="14:50" x14ac:dyDescent="0.15">
      <c r="N1683" s="1"/>
      <c r="R1683" s="4"/>
      <c r="S1683" s="4"/>
    </row>
    <row r="1684" spans="14:50" x14ac:dyDescent="0.15">
      <c r="N1684" s="1"/>
      <c r="R1684" s="4"/>
      <c r="S1684" s="4"/>
    </row>
    <row r="1685" spans="14:50" x14ac:dyDescent="0.15">
      <c r="N1685" s="1"/>
      <c r="R1685" s="4"/>
      <c r="S1685" s="4"/>
      <c r="AU1685" s="4"/>
      <c r="AV1685" s="4"/>
      <c r="AW1685" s="4"/>
      <c r="AX1685" s="4"/>
    </row>
    <row r="1686" spans="14:50" x14ac:dyDescent="0.15">
      <c r="N1686" s="1"/>
      <c r="R1686" s="4"/>
      <c r="S1686" s="4"/>
      <c r="AU1686" s="4"/>
      <c r="AV1686" s="4"/>
    </row>
    <row r="1687" spans="14:50" x14ac:dyDescent="0.15">
      <c r="N1687" s="1"/>
      <c r="R1687" s="4"/>
      <c r="S1687" s="4"/>
      <c r="AU1687" s="4"/>
      <c r="AV1687" s="4"/>
    </row>
    <row r="1688" spans="14:50" x14ac:dyDescent="0.15">
      <c r="N1688" s="1"/>
      <c r="R1688" s="4"/>
      <c r="S1688" s="4"/>
      <c r="AU1688" s="4"/>
      <c r="AV1688" s="4"/>
    </row>
    <row r="1689" spans="14:50" x14ac:dyDescent="0.15">
      <c r="N1689" s="1"/>
      <c r="R1689" s="4"/>
      <c r="S1689" s="4"/>
      <c r="AU1689" s="4"/>
      <c r="AV1689" s="4"/>
    </row>
    <row r="1690" spans="14:50" x14ac:dyDescent="0.15">
      <c r="N1690" s="1"/>
      <c r="R1690" s="4"/>
      <c r="S1690" s="4"/>
      <c r="AU1690" s="4"/>
      <c r="AV1690" s="4"/>
    </row>
    <row r="1691" spans="14:50" x14ac:dyDescent="0.15">
      <c r="N1691" s="1"/>
      <c r="R1691" s="4"/>
      <c r="S1691" s="4"/>
      <c r="AU1691" s="4"/>
      <c r="AV1691" s="4"/>
    </row>
    <row r="1692" spans="14:50" x14ac:dyDescent="0.15">
      <c r="N1692" s="1"/>
      <c r="R1692" s="4"/>
      <c r="S1692" s="4"/>
      <c r="AU1692" s="4"/>
      <c r="AV1692" s="4"/>
    </row>
    <row r="1693" spans="14:50" x14ac:dyDescent="0.15">
      <c r="N1693" s="1"/>
      <c r="R1693" s="4"/>
      <c r="S1693" s="4"/>
    </row>
    <row r="1694" spans="14:50" x14ac:dyDescent="0.15">
      <c r="N1694" s="1"/>
      <c r="R1694" s="4"/>
      <c r="S1694" s="4"/>
    </row>
    <row r="1695" spans="14:50" x14ac:dyDescent="0.15">
      <c r="N1695" s="1"/>
      <c r="R1695" s="4"/>
      <c r="S1695" s="4"/>
    </row>
    <row r="1696" spans="14:50" x14ac:dyDescent="0.15">
      <c r="N1696" s="1"/>
      <c r="R1696" s="4"/>
      <c r="S1696" s="4"/>
    </row>
    <row r="1697" spans="14:50" x14ac:dyDescent="0.15">
      <c r="N1697" s="1"/>
      <c r="R1697" s="4"/>
      <c r="S1697" s="4"/>
    </row>
    <row r="1698" spans="14:50" x14ac:dyDescent="0.15">
      <c r="N1698" s="1"/>
      <c r="R1698" s="4"/>
      <c r="S1698" s="4"/>
    </row>
    <row r="1699" spans="14:50" x14ac:dyDescent="0.15">
      <c r="N1699" s="1"/>
      <c r="R1699" s="4"/>
      <c r="S1699" s="4"/>
    </row>
    <row r="1700" spans="14:50" x14ac:dyDescent="0.15">
      <c r="N1700" s="1"/>
      <c r="R1700" s="4"/>
      <c r="S1700" s="4"/>
    </row>
    <row r="1701" spans="14:50" x14ac:dyDescent="0.15">
      <c r="N1701" s="1"/>
      <c r="R1701" s="4"/>
      <c r="S1701" s="4"/>
    </row>
    <row r="1702" spans="14:50" x14ac:dyDescent="0.15">
      <c r="N1702" s="1"/>
      <c r="R1702" s="4"/>
      <c r="S1702" s="4"/>
    </row>
    <row r="1703" spans="14:50" x14ac:dyDescent="0.15">
      <c r="N1703" s="1"/>
      <c r="R1703" s="4"/>
      <c r="S1703" s="4"/>
    </row>
    <row r="1704" spans="14:50" x14ac:dyDescent="0.15">
      <c r="N1704" s="1"/>
      <c r="R1704" s="4"/>
      <c r="S1704" s="4"/>
    </row>
    <row r="1705" spans="14:50" x14ac:dyDescent="0.15">
      <c r="N1705" s="1"/>
      <c r="R1705" s="4"/>
      <c r="S1705" s="4"/>
      <c r="AU1705" s="4"/>
      <c r="AV1705" s="4"/>
      <c r="AW1705" s="4"/>
      <c r="AX1705" s="4"/>
    </row>
    <row r="1706" spans="14:50" x14ac:dyDescent="0.15">
      <c r="N1706" s="1"/>
      <c r="R1706" s="4"/>
      <c r="S1706" s="4"/>
      <c r="AU1706" s="4"/>
      <c r="AV1706" s="4"/>
    </row>
    <row r="1707" spans="14:50" x14ac:dyDescent="0.15">
      <c r="N1707" s="1"/>
      <c r="R1707" s="4"/>
      <c r="S1707" s="4"/>
      <c r="AU1707" s="4"/>
      <c r="AV1707" s="4"/>
    </row>
    <row r="1708" spans="14:50" x14ac:dyDescent="0.15">
      <c r="N1708" s="1"/>
      <c r="R1708" s="4"/>
      <c r="S1708" s="4"/>
      <c r="AU1708" s="4"/>
      <c r="AV1708" s="4"/>
    </row>
    <row r="1709" spans="14:50" x14ac:dyDescent="0.15">
      <c r="N1709" s="1"/>
      <c r="R1709" s="4"/>
      <c r="S1709" s="4"/>
      <c r="AU1709" s="4"/>
      <c r="AV1709" s="4"/>
    </row>
    <row r="1710" spans="14:50" x14ac:dyDescent="0.15">
      <c r="N1710" s="1"/>
      <c r="R1710" s="4"/>
      <c r="S1710" s="4"/>
      <c r="AU1710" s="4"/>
      <c r="AV1710" s="4"/>
    </row>
    <row r="1711" spans="14:50" x14ac:dyDescent="0.15">
      <c r="N1711" s="1"/>
      <c r="R1711" s="4"/>
      <c r="S1711" s="4"/>
      <c r="AU1711" s="4"/>
      <c r="AV1711" s="4"/>
    </row>
    <row r="1712" spans="14:50" x14ac:dyDescent="0.15">
      <c r="N1712" s="1"/>
      <c r="R1712" s="4"/>
      <c r="S1712" s="4"/>
      <c r="AU1712" s="4"/>
      <c r="AV1712" s="4"/>
    </row>
    <row r="1713" spans="14:50" x14ac:dyDescent="0.15">
      <c r="N1713" s="1"/>
      <c r="R1713" s="4"/>
      <c r="S1713" s="4"/>
    </row>
    <row r="1714" spans="14:50" x14ac:dyDescent="0.15">
      <c r="N1714" s="1"/>
      <c r="R1714" s="4"/>
      <c r="S1714" s="4"/>
    </row>
    <row r="1715" spans="14:50" x14ac:dyDescent="0.15">
      <c r="N1715" s="1"/>
      <c r="R1715" s="4"/>
      <c r="S1715" s="4"/>
    </row>
    <row r="1716" spans="14:50" x14ac:dyDescent="0.15">
      <c r="N1716" s="1"/>
      <c r="R1716" s="4"/>
      <c r="S1716" s="4"/>
    </row>
    <row r="1717" spans="14:50" x14ac:dyDescent="0.15">
      <c r="N1717" s="1"/>
      <c r="R1717" s="4"/>
      <c r="S1717" s="4"/>
    </row>
    <row r="1718" spans="14:50" x14ac:dyDescent="0.15">
      <c r="N1718" s="1"/>
      <c r="R1718" s="4"/>
      <c r="S1718" s="4"/>
    </row>
    <row r="1719" spans="14:50" x14ac:dyDescent="0.15">
      <c r="N1719" s="1"/>
      <c r="R1719" s="4"/>
      <c r="S1719" s="4"/>
    </row>
    <row r="1720" spans="14:50" x14ac:dyDescent="0.15">
      <c r="N1720" s="1"/>
      <c r="R1720" s="4"/>
      <c r="S1720" s="4"/>
    </row>
    <row r="1721" spans="14:50" x14ac:dyDescent="0.15">
      <c r="N1721" s="1"/>
      <c r="R1721" s="4"/>
      <c r="S1721" s="4"/>
    </row>
    <row r="1722" spans="14:50" x14ac:dyDescent="0.15">
      <c r="N1722" s="1"/>
      <c r="R1722" s="4"/>
      <c r="S1722" s="4"/>
    </row>
    <row r="1723" spans="14:50" x14ac:dyDescent="0.15">
      <c r="N1723" s="1"/>
      <c r="R1723" s="4"/>
      <c r="S1723" s="4"/>
    </row>
    <row r="1724" spans="14:50" x14ac:dyDescent="0.15">
      <c r="N1724" s="1"/>
      <c r="R1724" s="4"/>
      <c r="S1724" s="4"/>
    </row>
    <row r="1725" spans="14:50" x14ac:dyDescent="0.15">
      <c r="N1725" s="1"/>
      <c r="R1725" s="4"/>
      <c r="S1725" s="4"/>
      <c r="AU1725" s="4"/>
      <c r="AV1725" s="4"/>
      <c r="AW1725" s="4"/>
      <c r="AX1725" s="4"/>
    </row>
    <row r="1726" spans="14:50" x14ac:dyDescent="0.15">
      <c r="N1726" s="1"/>
      <c r="R1726" s="4"/>
      <c r="S1726" s="4"/>
      <c r="AU1726" s="4"/>
      <c r="AV1726" s="4"/>
    </row>
    <row r="1727" spans="14:50" x14ac:dyDescent="0.15">
      <c r="N1727" s="1"/>
      <c r="R1727" s="4"/>
      <c r="S1727" s="4"/>
      <c r="AU1727" s="4"/>
      <c r="AV1727" s="4"/>
    </row>
    <row r="1728" spans="14:50" x14ac:dyDescent="0.15">
      <c r="N1728" s="1"/>
      <c r="R1728" s="4"/>
      <c r="S1728" s="4"/>
      <c r="AU1728" s="4"/>
      <c r="AV1728" s="4"/>
    </row>
    <row r="1729" spans="14:48" x14ac:dyDescent="0.15">
      <c r="N1729" s="1"/>
      <c r="R1729" s="4"/>
      <c r="S1729" s="4"/>
      <c r="AU1729" s="4"/>
      <c r="AV1729" s="4"/>
    </row>
    <row r="1730" spans="14:48" x14ac:dyDescent="0.15">
      <c r="N1730" s="1"/>
      <c r="R1730" s="4"/>
      <c r="S1730" s="4"/>
      <c r="AU1730" s="4"/>
      <c r="AV1730" s="4"/>
    </row>
    <row r="1731" spans="14:48" x14ac:dyDescent="0.15">
      <c r="N1731" s="1"/>
      <c r="R1731" s="4"/>
      <c r="S1731" s="4"/>
      <c r="AU1731" s="4"/>
      <c r="AV1731" s="4"/>
    </row>
    <row r="1732" spans="14:48" x14ac:dyDescent="0.15">
      <c r="N1732" s="1"/>
      <c r="R1732" s="4"/>
      <c r="S1732" s="4"/>
      <c r="AU1732" s="4"/>
      <c r="AV1732" s="4"/>
    </row>
    <row r="1733" spans="14:48" x14ac:dyDescent="0.15">
      <c r="N1733" s="1"/>
      <c r="R1733" s="4"/>
      <c r="S1733" s="4"/>
    </row>
    <row r="1734" spans="14:48" x14ac:dyDescent="0.15">
      <c r="N1734" s="1"/>
      <c r="R1734" s="4"/>
      <c r="S1734" s="4"/>
    </row>
    <row r="1735" spans="14:48" x14ac:dyDescent="0.15">
      <c r="N1735" s="1"/>
      <c r="R1735" s="4"/>
      <c r="S1735" s="4"/>
    </row>
    <row r="1736" spans="14:48" x14ac:dyDescent="0.15">
      <c r="N1736" s="1"/>
      <c r="R1736" s="4"/>
      <c r="S1736" s="4"/>
    </row>
    <row r="1737" spans="14:48" x14ac:dyDescent="0.15">
      <c r="N1737" s="1"/>
      <c r="R1737" s="4"/>
      <c r="S1737" s="4"/>
    </row>
    <row r="1738" spans="14:48" x14ac:dyDescent="0.15">
      <c r="N1738" s="1"/>
      <c r="R1738" s="4"/>
      <c r="S1738" s="4"/>
    </row>
    <row r="1739" spans="14:48" x14ac:dyDescent="0.15">
      <c r="N1739" s="1"/>
      <c r="R1739" s="4"/>
      <c r="S1739" s="4"/>
    </row>
    <row r="1740" spans="14:48" x14ac:dyDescent="0.15">
      <c r="N1740" s="1"/>
      <c r="R1740" s="4"/>
      <c r="S1740" s="4"/>
    </row>
    <row r="1741" spans="14:48" x14ac:dyDescent="0.15">
      <c r="N1741" s="1"/>
      <c r="R1741" s="4"/>
      <c r="S1741" s="4"/>
    </row>
    <row r="1742" spans="14:48" x14ac:dyDescent="0.15">
      <c r="N1742" s="1"/>
      <c r="R1742" s="4"/>
      <c r="S1742" s="4"/>
    </row>
    <row r="1743" spans="14:48" x14ac:dyDescent="0.15">
      <c r="N1743" s="1"/>
      <c r="R1743" s="4"/>
      <c r="S1743" s="4"/>
    </row>
    <row r="1744" spans="14:48" x14ac:dyDescent="0.15">
      <c r="N1744" s="1"/>
      <c r="R1744" s="4"/>
      <c r="S1744" s="4"/>
    </row>
    <row r="1745" spans="14:50" x14ac:dyDescent="0.15">
      <c r="N1745" s="1"/>
      <c r="R1745" s="4"/>
      <c r="S1745" s="4"/>
    </row>
    <row r="1746" spans="14:50" x14ac:dyDescent="0.15">
      <c r="N1746" s="1"/>
      <c r="R1746" s="4"/>
      <c r="S1746" s="4"/>
      <c r="AU1746" s="4"/>
      <c r="AV1746" s="4"/>
      <c r="AW1746" s="4"/>
      <c r="AX1746" s="4"/>
    </row>
    <row r="1747" spans="14:50" x14ac:dyDescent="0.15">
      <c r="N1747" s="1"/>
      <c r="R1747" s="4"/>
      <c r="S1747" s="4"/>
      <c r="AU1747" s="4"/>
      <c r="AV1747" s="4"/>
    </row>
    <row r="1748" spans="14:50" x14ac:dyDescent="0.15">
      <c r="N1748" s="1"/>
      <c r="R1748" s="4"/>
      <c r="S1748" s="4"/>
      <c r="AU1748" s="4"/>
      <c r="AV1748" s="4"/>
    </row>
    <row r="1749" spans="14:50" x14ac:dyDescent="0.15">
      <c r="N1749" s="1"/>
      <c r="R1749" s="4"/>
      <c r="S1749" s="4"/>
      <c r="AU1749" s="4"/>
      <c r="AV1749" s="4"/>
    </row>
    <row r="1750" spans="14:50" x14ac:dyDescent="0.15">
      <c r="N1750" s="1"/>
      <c r="R1750" s="4"/>
      <c r="S1750" s="4"/>
      <c r="AU1750" s="4"/>
      <c r="AV1750" s="4"/>
    </row>
    <row r="1751" spans="14:50" x14ac:dyDescent="0.15">
      <c r="N1751" s="1"/>
      <c r="R1751" s="4"/>
      <c r="S1751" s="4"/>
      <c r="AU1751" s="4"/>
      <c r="AV1751" s="4"/>
    </row>
    <row r="1752" spans="14:50" x14ac:dyDescent="0.15">
      <c r="N1752" s="1"/>
      <c r="R1752" s="4"/>
      <c r="S1752" s="4"/>
      <c r="AU1752" s="4"/>
      <c r="AV1752" s="4"/>
    </row>
    <row r="1753" spans="14:50" x14ac:dyDescent="0.15">
      <c r="N1753" s="1"/>
      <c r="R1753" s="4"/>
      <c r="S1753" s="4"/>
      <c r="AU1753" s="4"/>
      <c r="AV1753" s="4"/>
    </row>
    <row r="1754" spans="14:50" x14ac:dyDescent="0.15">
      <c r="N1754" s="1"/>
      <c r="R1754" s="4"/>
      <c r="S1754" s="4"/>
    </row>
    <row r="1755" spans="14:50" x14ac:dyDescent="0.15">
      <c r="N1755" s="1"/>
      <c r="R1755" s="4"/>
      <c r="S1755" s="4"/>
    </row>
    <row r="1756" spans="14:50" x14ac:dyDescent="0.15">
      <c r="N1756" s="1"/>
      <c r="R1756" s="4"/>
      <c r="S1756" s="4"/>
    </row>
    <row r="1757" spans="14:50" x14ac:dyDescent="0.15">
      <c r="N1757" s="1"/>
      <c r="R1757" s="4"/>
      <c r="S1757" s="4"/>
    </row>
    <row r="1758" spans="14:50" x14ac:dyDescent="0.15">
      <c r="N1758" s="1"/>
      <c r="R1758" s="4"/>
      <c r="S1758" s="4"/>
    </row>
    <row r="1759" spans="14:50" x14ac:dyDescent="0.15">
      <c r="N1759" s="1"/>
      <c r="R1759" s="4"/>
      <c r="S1759" s="4"/>
    </row>
    <row r="1760" spans="14:50" x14ac:dyDescent="0.15">
      <c r="N1760" s="1"/>
      <c r="R1760" s="4"/>
      <c r="S1760" s="4"/>
    </row>
    <row r="1761" spans="14:50" x14ac:dyDescent="0.15">
      <c r="N1761" s="1"/>
      <c r="R1761" s="4"/>
      <c r="S1761" s="4"/>
    </row>
    <row r="1762" spans="14:50" x14ac:dyDescent="0.15">
      <c r="N1762" s="1"/>
      <c r="R1762" s="4"/>
      <c r="S1762" s="4"/>
    </row>
    <row r="1763" spans="14:50" x14ac:dyDescent="0.15">
      <c r="N1763" s="1"/>
      <c r="R1763" s="4"/>
      <c r="S1763" s="4"/>
    </row>
    <row r="1764" spans="14:50" x14ac:dyDescent="0.15">
      <c r="N1764" s="1"/>
      <c r="R1764" s="4"/>
      <c r="S1764" s="4"/>
    </row>
    <row r="1765" spans="14:50" x14ac:dyDescent="0.15">
      <c r="N1765" s="1"/>
      <c r="R1765" s="4"/>
      <c r="S1765" s="4"/>
    </row>
    <row r="1766" spans="14:50" x14ac:dyDescent="0.15">
      <c r="N1766" s="1"/>
      <c r="R1766" s="4"/>
      <c r="S1766" s="4"/>
      <c r="AU1766" s="4"/>
      <c r="AV1766" s="4"/>
      <c r="AW1766" s="4"/>
      <c r="AX1766" s="4"/>
    </row>
    <row r="1767" spans="14:50" x14ac:dyDescent="0.15">
      <c r="N1767" s="1"/>
      <c r="R1767" s="4"/>
      <c r="S1767" s="4"/>
      <c r="AU1767" s="4"/>
      <c r="AV1767" s="4"/>
    </row>
    <row r="1768" spans="14:50" x14ac:dyDescent="0.15">
      <c r="N1768" s="1"/>
      <c r="R1768" s="4"/>
      <c r="S1768" s="4"/>
      <c r="AU1768" s="4"/>
      <c r="AV1768" s="4"/>
    </row>
    <row r="1769" spans="14:50" x14ac:dyDescent="0.15">
      <c r="N1769" s="1"/>
      <c r="R1769" s="4"/>
      <c r="S1769" s="4"/>
      <c r="AU1769" s="4"/>
      <c r="AV1769" s="4"/>
    </row>
    <row r="1770" spans="14:50" x14ac:dyDescent="0.15">
      <c r="N1770" s="1"/>
      <c r="R1770" s="4"/>
      <c r="S1770" s="4"/>
      <c r="AU1770" s="4"/>
      <c r="AV1770" s="4"/>
    </row>
    <row r="1771" spans="14:50" x14ac:dyDescent="0.15">
      <c r="N1771" s="1"/>
      <c r="R1771" s="4"/>
      <c r="S1771" s="4"/>
      <c r="AU1771" s="4"/>
      <c r="AV1771" s="4"/>
    </row>
    <row r="1772" spans="14:50" x14ac:dyDescent="0.15">
      <c r="N1772" s="1"/>
      <c r="R1772" s="4"/>
      <c r="S1772" s="4"/>
      <c r="AU1772" s="4"/>
      <c r="AV1772" s="4"/>
    </row>
    <row r="1773" spans="14:50" x14ac:dyDescent="0.15">
      <c r="N1773" s="1"/>
      <c r="R1773" s="4"/>
      <c r="S1773" s="4"/>
      <c r="AU1773" s="4"/>
      <c r="AV1773" s="4"/>
    </row>
    <row r="1774" spans="14:50" x14ac:dyDescent="0.15">
      <c r="N1774" s="1"/>
      <c r="R1774" s="4"/>
      <c r="S1774" s="4"/>
    </row>
    <row r="1775" spans="14:50" x14ac:dyDescent="0.15">
      <c r="N1775" s="1"/>
      <c r="R1775" s="4"/>
      <c r="S1775" s="4"/>
    </row>
    <row r="1776" spans="14:50" x14ac:dyDescent="0.15">
      <c r="N1776" s="1"/>
      <c r="R1776" s="4"/>
      <c r="S1776" s="4"/>
    </row>
    <row r="1777" spans="14:50" x14ac:dyDescent="0.15">
      <c r="N1777" s="1"/>
      <c r="R1777" s="4"/>
      <c r="S1777" s="4"/>
    </row>
    <row r="1778" spans="14:50" x14ac:dyDescent="0.15">
      <c r="N1778" s="1"/>
      <c r="R1778" s="4"/>
      <c r="S1778" s="4"/>
    </row>
    <row r="1779" spans="14:50" x14ac:dyDescent="0.15">
      <c r="N1779" s="1"/>
      <c r="R1779" s="4"/>
      <c r="S1779" s="4"/>
    </row>
    <row r="1780" spans="14:50" x14ac:dyDescent="0.15">
      <c r="N1780" s="1"/>
      <c r="R1780" s="4"/>
      <c r="S1780" s="4"/>
    </row>
    <row r="1781" spans="14:50" x14ac:dyDescent="0.15">
      <c r="N1781" s="1"/>
      <c r="R1781" s="4"/>
      <c r="S1781" s="4"/>
    </row>
    <row r="1782" spans="14:50" x14ac:dyDescent="0.15">
      <c r="N1782" s="1"/>
      <c r="R1782" s="4"/>
      <c r="S1782" s="4"/>
    </row>
    <row r="1783" spans="14:50" x14ac:dyDescent="0.15">
      <c r="N1783" s="1"/>
      <c r="R1783" s="4"/>
      <c r="S1783" s="4"/>
    </row>
    <row r="1784" spans="14:50" x14ac:dyDescent="0.15">
      <c r="N1784" s="1"/>
      <c r="R1784" s="4"/>
      <c r="S1784" s="4"/>
    </row>
    <row r="1785" spans="14:50" x14ac:dyDescent="0.15">
      <c r="N1785" s="1"/>
      <c r="R1785" s="4"/>
      <c r="S1785" s="4"/>
    </row>
    <row r="1786" spans="14:50" x14ac:dyDescent="0.15">
      <c r="N1786" s="1"/>
      <c r="R1786" s="4"/>
      <c r="S1786" s="4"/>
      <c r="AU1786" s="4"/>
      <c r="AV1786" s="4"/>
      <c r="AW1786" s="4"/>
      <c r="AX1786" s="4"/>
    </row>
    <row r="1787" spans="14:50" x14ac:dyDescent="0.15">
      <c r="N1787" s="1"/>
      <c r="R1787" s="4"/>
      <c r="S1787" s="4"/>
      <c r="AU1787" s="4"/>
      <c r="AV1787" s="4"/>
    </row>
    <row r="1788" spans="14:50" x14ac:dyDescent="0.15">
      <c r="N1788" s="1"/>
      <c r="R1788" s="4"/>
      <c r="S1788" s="4"/>
      <c r="AU1788" s="4"/>
      <c r="AV1788" s="4"/>
    </row>
    <row r="1789" spans="14:50" x14ac:dyDescent="0.15">
      <c r="N1789" s="1"/>
      <c r="R1789" s="4"/>
      <c r="S1789" s="4"/>
      <c r="AU1789" s="4"/>
      <c r="AV1789" s="4"/>
    </row>
    <row r="1790" spans="14:50" x14ac:dyDescent="0.15">
      <c r="N1790" s="1"/>
      <c r="R1790" s="4"/>
      <c r="S1790" s="4"/>
      <c r="AU1790" s="4"/>
      <c r="AV1790" s="4"/>
    </row>
    <row r="1791" spans="14:50" x14ac:dyDescent="0.15">
      <c r="N1791" s="1"/>
      <c r="R1791" s="4"/>
      <c r="S1791" s="4"/>
      <c r="AU1791" s="4"/>
      <c r="AV1791" s="4"/>
    </row>
    <row r="1792" spans="14:50" x14ac:dyDescent="0.15">
      <c r="N1792" s="1"/>
      <c r="R1792" s="4"/>
      <c r="S1792" s="4"/>
      <c r="AU1792" s="4"/>
      <c r="AV1792" s="4"/>
    </row>
    <row r="1793" spans="14:50" x14ac:dyDescent="0.15">
      <c r="N1793" s="1"/>
      <c r="R1793" s="4"/>
      <c r="S1793" s="4"/>
      <c r="AU1793" s="4"/>
      <c r="AV1793" s="4"/>
    </row>
    <row r="1794" spans="14:50" x14ac:dyDescent="0.15">
      <c r="N1794" s="1"/>
      <c r="R1794" s="4"/>
      <c r="S1794" s="4"/>
    </row>
    <row r="1795" spans="14:50" x14ac:dyDescent="0.15">
      <c r="N1795" s="1"/>
      <c r="R1795" s="4"/>
      <c r="S1795" s="4"/>
    </row>
    <row r="1796" spans="14:50" x14ac:dyDescent="0.15">
      <c r="N1796" s="1"/>
      <c r="R1796" s="4"/>
      <c r="S1796" s="4"/>
    </row>
    <row r="1797" spans="14:50" x14ac:dyDescent="0.15">
      <c r="N1797" s="1"/>
      <c r="R1797" s="4"/>
      <c r="S1797" s="4"/>
    </row>
    <row r="1798" spans="14:50" x14ac:dyDescent="0.15">
      <c r="N1798" s="1"/>
      <c r="R1798" s="4"/>
      <c r="S1798" s="4"/>
    </row>
    <row r="1799" spans="14:50" x14ac:dyDescent="0.15">
      <c r="N1799" s="1"/>
      <c r="R1799" s="4"/>
      <c r="S1799" s="4"/>
    </row>
    <row r="1800" spans="14:50" x14ac:dyDescent="0.15">
      <c r="N1800" s="1"/>
      <c r="R1800" s="4"/>
      <c r="S1800" s="4"/>
    </row>
    <row r="1801" spans="14:50" x14ac:dyDescent="0.15">
      <c r="N1801" s="1"/>
      <c r="R1801" s="4"/>
      <c r="S1801" s="4"/>
    </row>
    <row r="1802" spans="14:50" x14ac:dyDescent="0.15">
      <c r="N1802" s="1"/>
      <c r="R1802" s="4"/>
      <c r="S1802" s="4"/>
    </row>
    <row r="1803" spans="14:50" x14ac:dyDescent="0.15">
      <c r="N1803" s="1"/>
      <c r="R1803" s="4"/>
      <c r="S1803" s="4"/>
    </row>
    <row r="1804" spans="14:50" x14ac:dyDescent="0.15">
      <c r="N1804" s="1"/>
      <c r="R1804" s="4"/>
      <c r="S1804" s="4"/>
    </row>
    <row r="1805" spans="14:50" x14ac:dyDescent="0.15">
      <c r="N1805" s="1"/>
      <c r="R1805" s="4"/>
      <c r="S1805" s="4"/>
    </row>
    <row r="1806" spans="14:50" x14ac:dyDescent="0.15">
      <c r="N1806" s="1"/>
      <c r="R1806" s="4"/>
      <c r="S1806" s="4"/>
    </row>
    <row r="1807" spans="14:50" x14ac:dyDescent="0.15">
      <c r="N1807" s="1"/>
      <c r="R1807" s="4"/>
      <c r="S1807" s="4"/>
      <c r="AU1807" s="4"/>
      <c r="AV1807" s="4"/>
      <c r="AW1807" s="4"/>
      <c r="AX1807" s="4"/>
    </row>
    <row r="1808" spans="14:50" x14ac:dyDescent="0.15">
      <c r="N1808" s="1"/>
      <c r="R1808" s="4"/>
      <c r="S1808" s="4"/>
      <c r="AU1808" s="4"/>
      <c r="AV1808" s="4"/>
    </row>
    <row r="1809" spans="14:48" x14ac:dyDescent="0.15">
      <c r="N1809" s="1"/>
      <c r="R1809" s="4"/>
      <c r="S1809" s="4"/>
      <c r="AU1809" s="4"/>
      <c r="AV1809" s="4"/>
    </row>
    <row r="1810" spans="14:48" x14ac:dyDescent="0.15">
      <c r="N1810" s="1"/>
      <c r="R1810" s="4"/>
      <c r="S1810" s="4"/>
      <c r="AU1810" s="4"/>
      <c r="AV1810" s="4"/>
    </row>
    <row r="1811" spans="14:48" x14ac:dyDescent="0.15">
      <c r="N1811" s="1"/>
      <c r="R1811" s="4"/>
      <c r="S1811" s="4"/>
      <c r="AU1811" s="4"/>
      <c r="AV1811" s="4"/>
    </row>
    <row r="1812" spans="14:48" x14ac:dyDescent="0.15">
      <c r="N1812" s="1"/>
      <c r="R1812" s="4"/>
      <c r="S1812" s="4"/>
      <c r="AU1812" s="4"/>
      <c r="AV1812" s="4"/>
    </row>
    <row r="1813" spans="14:48" x14ac:dyDescent="0.15">
      <c r="N1813" s="1"/>
      <c r="R1813" s="4"/>
      <c r="S1813" s="4"/>
      <c r="AU1813" s="4"/>
      <c r="AV1813" s="4"/>
    </row>
    <row r="1814" spans="14:48" x14ac:dyDescent="0.15">
      <c r="N1814" s="1"/>
      <c r="R1814" s="4"/>
      <c r="S1814" s="4"/>
      <c r="AU1814" s="4"/>
      <c r="AV1814" s="4"/>
    </row>
    <row r="1815" spans="14:48" x14ac:dyDescent="0.15">
      <c r="N1815" s="1"/>
      <c r="R1815" s="4"/>
      <c r="S1815" s="4"/>
    </row>
    <row r="1816" spans="14:48" x14ac:dyDescent="0.15">
      <c r="N1816" s="1"/>
      <c r="R1816" s="4"/>
      <c r="S1816" s="4"/>
    </row>
    <row r="1817" spans="14:48" x14ac:dyDescent="0.15">
      <c r="N1817" s="1"/>
      <c r="R1817" s="4"/>
      <c r="S1817" s="4"/>
    </row>
    <row r="1818" spans="14:48" x14ac:dyDescent="0.15">
      <c r="N1818" s="1"/>
      <c r="R1818" s="4"/>
      <c r="S1818" s="4"/>
    </row>
    <row r="1819" spans="14:48" x14ac:dyDescent="0.15">
      <c r="N1819" s="1"/>
      <c r="R1819" s="4"/>
      <c r="S1819" s="4"/>
    </row>
    <row r="1820" spans="14:48" x14ac:dyDescent="0.15">
      <c r="N1820" s="1"/>
      <c r="R1820" s="4"/>
      <c r="S1820" s="4"/>
    </row>
    <row r="1821" spans="14:48" x14ac:dyDescent="0.15">
      <c r="N1821" s="1"/>
      <c r="R1821" s="4"/>
      <c r="S1821" s="4"/>
    </row>
    <row r="1822" spans="14:48" x14ac:dyDescent="0.15">
      <c r="N1822" s="1"/>
      <c r="R1822" s="4"/>
      <c r="S1822" s="4"/>
    </row>
    <row r="1823" spans="14:48" x14ac:dyDescent="0.15">
      <c r="N1823" s="1"/>
      <c r="R1823" s="4"/>
      <c r="S1823" s="4"/>
    </row>
    <row r="1824" spans="14:48" x14ac:dyDescent="0.15">
      <c r="N1824" s="1"/>
      <c r="R1824" s="4"/>
      <c r="S1824" s="4"/>
    </row>
    <row r="1825" spans="14:50" x14ac:dyDescent="0.15">
      <c r="N1825" s="1"/>
      <c r="R1825" s="4"/>
      <c r="S1825" s="4"/>
    </row>
    <row r="1826" spans="14:50" x14ac:dyDescent="0.15">
      <c r="N1826" s="1"/>
      <c r="R1826" s="4"/>
      <c r="S1826" s="4"/>
    </row>
    <row r="1827" spans="14:50" x14ac:dyDescent="0.15">
      <c r="N1827" s="1"/>
      <c r="R1827" s="4"/>
      <c r="S1827" s="4"/>
    </row>
    <row r="1828" spans="14:50" x14ac:dyDescent="0.15">
      <c r="N1828" s="1"/>
      <c r="R1828" s="4"/>
      <c r="S1828" s="4"/>
      <c r="AU1828" s="4"/>
      <c r="AV1828" s="4"/>
      <c r="AW1828" s="4"/>
      <c r="AX1828" s="4"/>
    </row>
    <row r="1829" spans="14:50" x14ac:dyDescent="0.15">
      <c r="N1829" s="1"/>
      <c r="R1829" s="4"/>
      <c r="S1829" s="4"/>
      <c r="AU1829" s="4"/>
      <c r="AV1829" s="4"/>
    </row>
    <row r="1830" spans="14:50" x14ac:dyDescent="0.15">
      <c r="N1830" s="1"/>
      <c r="R1830" s="4"/>
      <c r="S1830" s="4"/>
      <c r="AU1830" s="4"/>
      <c r="AV1830" s="4"/>
    </row>
    <row r="1831" spans="14:50" x14ac:dyDescent="0.15">
      <c r="N1831" s="1"/>
      <c r="R1831" s="4"/>
      <c r="S1831" s="4"/>
      <c r="AU1831" s="4"/>
      <c r="AV1831" s="4"/>
    </row>
    <row r="1832" spans="14:50" x14ac:dyDescent="0.15">
      <c r="N1832" s="1"/>
      <c r="R1832" s="4"/>
      <c r="S1832" s="4"/>
      <c r="AU1832" s="4"/>
      <c r="AV1832" s="4"/>
    </row>
    <row r="1833" spans="14:50" x14ac:dyDescent="0.15">
      <c r="N1833" s="1"/>
      <c r="R1833" s="4"/>
      <c r="S1833" s="4"/>
      <c r="AU1833" s="4"/>
      <c r="AV1833" s="4"/>
    </row>
    <row r="1834" spans="14:50" x14ac:dyDescent="0.15">
      <c r="N1834" s="1"/>
      <c r="R1834" s="4"/>
      <c r="S1834" s="4"/>
      <c r="AU1834" s="4"/>
      <c r="AV1834" s="4"/>
    </row>
    <row r="1835" spans="14:50" x14ac:dyDescent="0.15">
      <c r="N1835" s="1"/>
      <c r="R1835" s="4"/>
      <c r="S1835" s="4"/>
      <c r="AU1835" s="4"/>
      <c r="AV1835" s="4"/>
    </row>
    <row r="1836" spans="14:50" x14ac:dyDescent="0.15">
      <c r="N1836" s="1"/>
      <c r="R1836" s="4"/>
      <c r="S1836" s="4"/>
      <c r="AU1836" s="4"/>
      <c r="AV1836" s="4"/>
    </row>
    <row r="1837" spans="14:50" x14ac:dyDescent="0.15">
      <c r="N1837" s="1"/>
      <c r="R1837" s="4"/>
      <c r="S1837" s="4"/>
      <c r="AU1837" s="4"/>
      <c r="AV1837" s="4"/>
    </row>
    <row r="1838" spans="14:50" x14ac:dyDescent="0.15">
      <c r="N1838" s="1"/>
      <c r="R1838" s="4"/>
      <c r="S1838" s="4"/>
      <c r="AU1838" s="4"/>
      <c r="AV1838" s="4"/>
    </row>
    <row r="1839" spans="14:50" x14ac:dyDescent="0.15">
      <c r="N1839" s="1"/>
      <c r="R1839" s="4"/>
      <c r="S1839" s="4"/>
      <c r="AU1839" s="4"/>
      <c r="AV1839" s="4"/>
    </row>
    <row r="1840" spans="14:50" x14ac:dyDescent="0.15">
      <c r="N1840" s="1"/>
      <c r="R1840" s="4"/>
      <c r="S1840" s="4"/>
      <c r="AU1840" s="4"/>
      <c r="AV1840" s="4"/>
    </row>
    <row r="1841" spans="14:50" x14ac:dyDescent="0.15">
      <c r="N1841" s="1"/>
      <c r="R1841" s="4"/>
      <c r="S1841" s="4"/>
      <c r="AU1841" s="4"/>
      <c r="AV1841" s="4"/>
    </row>
    <row r="1842" spans="14:50" x14ac:dyDescent="0.15">
      <c r="N1842" s="1"/>
      <c r="R1842" s="4"/>
      <c r="S1842" s="4"/>
      <c r="AU1842" s="4"/>
      <c r="AV1842" s="4"/>
    </row>
    <row r="1843" spans="14:50" x14ac:dyDescent="0.15">
      <c r="N1843" s="1"/>
      <c r="R1843" s="4"/>
      <c r="S1843" s="4"/>
      <c r="AU1843" s="4"/>
      <c r="AV1843" s="4"/>
    </row>
    <row r="1844" spans="14:50" x14ac:dyDescent="0.15">
      <c r="N1844" s="1"/>
      <c r="R1844" s="4"/>
      <c r="S1844" s="4"/>
      <c r="AU1844" s="4"/>
      <c r="AV1844" s="4"/>
    </row>
    <row r="1845" spans="14:50" x14ac:dyDescent="0.15">
      <c r="N1845" s="1"/>
      <c r="R1845" s="4"/>
      <c r="S1845" s="4"/>
      <c r="AU1845" s="4"/>
      <c r="AV1845" s="4"/>
    </row>
    <row r="1846" spans="14:50" x14ac:dyDescent="0.15">
      <c r="N1846" s="1"/>
      <c r="R1846" s="4"/>
      <c r="S1846" s="4"/>
      <c r="AU1846" s="4"/>
      <c r="AV1846" s="4"/>
    </row>
    <row r="1847" spans="14:50" x14ac:dyDescent="0.15">
      <c r="N1847" s="1"/>
      <c r="R1847" s="4"/>
      <c r="S1847" s="4"/>
      <c r="AU1847" s="4"/>
      <c r="AV1847" s="4"/>
    </row>
    <row r="1848" spans="14:50" x14ac:dyDescent="0.15">
      <c r="N1848" s="1"/>
      <c r="R1848" s="4"/>
      <c r="S1848" s="4"/>
      <c r="AU1848" s="4"/>
      <c r="AV1848" s="4"/>
    </row>
    <row r="1849" spans="14:50" x14ac:dyDescent="0.15">
      <c r="N1849" s="1"/>
      <c r="R1849" s="4"/>
      <c r="S1849" s="4"/>
      <c r="AU1849" s="4"/>
      <c r="AV1849" s="4"/>
    </row>
    <row r="1850" spans="14:50" x14ac:dyDescent="0.15">
      <c r="N1850" s="1"/>
      <c r="R1850" s="4"/>
      <c r="S1850" s="4"/>
      <c r="AU1850" s="4"/>
      <c r="AV1850" s="4"/>
    </row>
    <row r="1851" spans="14:50" x14ac:dyDescent="0.15">
      <c r="N1851" s="1"/>
      <c r="R1851" s="4"/>
      <c r="S1851" s="4"/>
      <c r="AU1851" s="4"/>
      <c r="AV1851" s="4"/>
    </row>
    <row r="1852" spans="14:50" x14ac:dyDescent="0.15">
      <c r="N1852" s="1"/>
      <c r="R1852" s="4"/>
      <c r="S1852" s="4"/>
      <c r="AU1852" s="4"/>
      <c r="AV1852" s="4"/>
    </row>
    <row r="1853" spans="14:50" x14ac:dyDescent="0.15">
      <c r="N1853" s="1"/>
      <c r="R1853" s="4"/>
      <c r="S1853" s="4"/>
    </row>
    <row r="1854" spans="14:50" x14ac:dyDescent="0.15">
      <c r="N1854" s="1"/>
      <c r="R1854" s="4"/>
      <c r="S1854" s="4"/>
      <c r="AU1854" s="4"/>
      <c r="AV1854" s="4"/>
      <c r="AW1854" s="4"/>
      <c r="AX1854" s="4"/>
    </row>
    <row r="1855" spans="14:50" x14ac:dyDescent="0.15">
      <c r="N1855" s="1"/>
      <c r="R1855" s="4"/>
      <c r="S1855" s="4"/>
      <c r="AU1855" s="4"/>
      <c r="AV1855" s="4"/>
    </row>
    <row r="1856" spans="14:50" x14ac:dyDescent="0.15">
      <c r="N1856" s="1"/>
      <c r="R1856" s="4"/>
      <c r="S1856" s="4"/>
      <c r="AU1856" s="4"/>
      <c r="AV1856" s="4"/>
    </row>
    <row r="1857" spans="14:48" x14ac:dyDescent="0.15">
      <c r="N1857" s="1"/>
      <c r="R1857" s="4"/>
      <c r="S1857" s="4"/>
      <c r="AU1857" s="4"/>
      <c r="AV1857" s="4"/>
    </row>
    <row r="1858" spans="14:48" x14ac:dyDescent="0.15">
      <c r="N1858" s="1"/>
      <c r="R1858" s="4"/>
      <c r="S1858" s="4"/>
      <c r="AU1858" s="4"/>
      <c r="AV1858" s="4"/>
    </row>
    <row r="1859" spans="14:48" x14ac:dyDescent="0.15">
      <c r="N1859" s="1"/>
      <c r="R1859" s="4"/>
      <c r="S1859" s="4"/>
      <c r="AU1859" s="4"/>
      <c r="AV1859" s="4"/>
    </row>
    <row r="1860" spans="14:48" x14ac:dyDescent="0.15">
      <c r="N1860" s="1"/>
      <c r="R1860" s="4"/>
      <c r="S1860" s="4"/>
      <c r="AU1860" s="4"/>
      <c r="AV1860" s="4"/>
    </row>
    <row r="1861" spans="14:48" x14ac:dyDescent="0.15">
      <c r="N1861" s="1"/>
      <c r="R1861" s="4"/>
      <c r="S1861" s="4"/>
      <c r="AU1861" s="4"/>
      <c r="AV1861" s="4"/>
    </row>
    <row r="1862" spans="14:48" x14ac:dyDescent="0.15">
      <c r="N1862" s="1"/>
      <c r="R1862" s="4"/>
      <c r="S1862" s="4"/>
    </row>
    <row r="1863" spans="14:48" x14ac:dyDescent="0.15">
      <c r="N1863" s="1"/>
      <c r="R1863" s="4"/>
      <c r="S1863" s="4"/>
    </row>
    <row r="1864" spans="14:48" x14ac:dyDescent="0.15">
      <c r="N1864" s="1"/>
      <c r="R1864" s="4"/>
      <c r="S1864" s="4"/>
    </row>
    <row r="1865" spans="14:48" x14ac:dyDescent="0.15">
      <c r="N1865" s="1"/>
      <c r="R1865" s="4"/>
      <c r="S1865" s="4"/>
    </row>
    <row r="1866" spans="14:48" x14ac:dyDescent="0.15">
      <c r="N1866" s="1"/>
      <c r="R1866" s="4"/>
      <c r="S1866" s="4"/>
    </row>
    <row r="1867" spans="14:48" x14ac:dyDescent="0.15">
      <c r="N1867" s="1"/>
      <c r="R1867" s="4"/>
      <c r="S1867" s="4"/>
    </row>
    <row r="1868" spans="14:48" x14ac:dyDescent="0.15">
      <c r="N1868" s="1"/>
      <c r="R1868" s="4"/>
      <c r="S1868" s="4"/>
    </row>
    <row r="1869" spans="14:48" x14ac:dyDescent="0.15">
      <c r="N1869" s="1"/>
      <c r="R1869" s="4"/>
      <c r="S1869" s="4"/>
    </row>
    <row r="1870" spans="14:48" x14ac:dyDescent="0.15">
      <c r="N1870" s="1"/>
      <c r="R1870" s="4"/>
      <c r="S1870" s="4"/>
    </row>
    <row r="1871" spans="14:48" x14ac:dyDescent="0.15">
      <c r="N1871" s="1"/>
      <c r="R1871" s="4"/>
      <c r="S1871" s="4"/>
    </row>
    <row r="1872" spans="14:48" x14ac:dyDescent="0.15">
      <c r="N1872" s="1"/>
      <c r="R1872" s="4"/>
      <c r="S1872" s="4"/>
    </row>
    <row r="1873" spans="14:50" x14ac:dyDescent="0.15">
      <c r="N1873" s="1"/>
      <c r="R1873" s="4"/>
      <c r="S1873" s="4"/>
    </row>
    <row r="1874" spans="14:50" x14ac:dyDescent="0.15">
      <c r="N1874" s="1"/>
      <c r="R1874" s="4"/>
      <c r="S1874" s="4"/>
      <c r="AU1874" s="4"/>
      <c r="AV1874" s="4"/>
      <c r="AW1874" s="4"/>
      <c r="AX1874" s="4"/>
    </row>
    <row r="1875" spans="14:50" x14ac:dyDescent="0.15">
      <c r="N1875" s="1"/>
      <c r="R1875" s="4"/>
      <c r="S1875" s="4"/>
      <c r="AU1875" s="4"/>
      <c r="AV1875" s="4"/>
    </row>
    <row r="1876" spans="14:50" x14ac:dyDescent="0.15">
      <c r="N1876" s="1"/>
      <c r="R1876" s="4"/>
      <c r="S1876" s="4"/>
      <c r="AU1876" s="4"/>
      <c r="AV1876" s="4"/>
    </row>
    <row r="1877" spans="14:50" x14ac:dyDescent="0.15">
      <c r="N1877" s="1"/>
      <c r="R1877" s="4"/>
      <c r="S1877" s="4"/>
      <c r="AU1877" s="4"/>
      <c r="AV1877" s="4"/>
    </row>
    <row r="1878" spans="14:50" x14ac:dyDescent="0.15">
      <c r="N1878" s="1"/>
      <c r="R1878" s="4"/>
      <c r="S1878" s="4"/>
      <c r="AU1878" s="4"/>
      <c r="AV1878" s="4"/>
    </row>
    <row r="1879" spans="14:50" x14ac:dyDescent="0.15">
      <c r="N1879" s="1"/>
      <c r="R1879" s="4"/>
      <c r="S1879" s="4"/>
      <c r="AU1879" s="4"/>
      <c r="AV1879" s="4"/>
    </row>
    <row r="1880" spans="14:50" x14ac:dyDescent="0.15">
      <c r="N1880" s="1"/>
      <c r="R1880" s="4"/>
      <c r="S1880" s="4"/>
      <c r="AU1880" s="4"/>
      <c r="AV1880" s="4"/>
    </row>
    <row r="1881" spans="14:50" x14ac:dyDescent="0.15">
      <c r="N1881" s="1"/>
      <c r="R1881" s="4"/>
      <c r="S1881" s="4"/>
      <c r="AU1881" s="4"/>
      <c r="AV1881" s="4"/>
    </row>
    <row r="1882" spans="14:50" x14ac:dyDescent="0.15">
      <c r="N1882" s="1"/>
      <c r="R1882" s="4"/>
      <c r="S1882" s="4"/>
    </row>
    <row r="1883" spans="14:50" x14ac:dyDescent="0.15">
      <c r="N1883" s="1"/>
      <c r="R1883" s="4"/>
      <c r="S1883" s="4"/>
    </row>
    <row r="1884" spans="14:50" x14ac:dyDescent="0.15">
      <c r="N1884" s="1"/>
      <c r="R1884" s="4"/>
      <c r="S1884" s="4"/>
    </row>
    <row r="1885" spans="14:50" x14ac:dyDescent="0.15">
      <c r="N1885" s="1"/>
      <c r="R1885" s="4"/>
      <c r="S1885" s="4"/>
    </row>
    <row r="1886" spans="14:50" x14ac:dyDescent="0.15">
      <c r="N1886" s="1"/>
      <c r="R1886" s="4"/>
      <c r="S1886" s="4"/>
    </row>
    <row r="1887" spans="14:50" x14ac:dyDescent="0.15">
      <c r="N1887" s="1"/>
      <c r="R1887" s="4"/>
      <c r="S1887" s="4"/>
    </row>
    <row r="1888" spans="14:50" x14ac:dyDescent="0.15">
      <c r="N1888" s="1"/>
      <c r="R1888" s="4"/>
      <c r="S1888" s="4"/>
    </row>
    <row r="1889" spans="14:50" x14ac:dyDescent="0.15">
      <c r="N1889" s="1"/>
      <c r="R1889" s="4"/>
      <c r="S1889" s="4"/>
    </row>
    <row r="1890" spans="14:50" x14ac:dyDescent="0.15">
      <c r="N1890" s="1"/>
      <c r="R1890" s="4"/>
      <c r="S1890" s="4"/>
    </row>
    <row r="1891" spans="14:50" x14ac:dyDescent="0.15">
      <c r="N1891" s="1"/>
      <c r="R1891" s="4"/>
      <c r="S1891" s="4"/>
    </row>
    <row r="1892" spans="14:50" x14ac:dyDescent="0.15">
      <c r="N1892" s="1"/>
      <c r="R1892" s="4"/>
      <c r="S1892" s="4"/>
    </row>
    <row r="1893" spans="14:50" x14ac:dyDescent="0.15">
      <c r="N1893" s="1"/>
      <c r="R1893" s="4"/>
      <c r="S1893" s="4"/>
    </row>
    <row r="1894" spans="14:50" x14ac:dyDescent="0.15">
      <c r="N1894" s="1"/>
      <c r="R1894" s="4"/>
      <c r="S1894" s="4"/>
      <c r="AU1894" s="4"/>
      <c r="AV1894" s="4"/>
      <c r="AW1894" s="4"/>
      <c r="AX1894" s="4"/>
    </row>
    <row r="1895" spans="14:50" x14ac:dyDescent="0.15">
      <c r="N1895" s="1"/>
      <c r="R1895" s="4"/>
      <c r="S1895" s="4"/>
      <c r="AU1895" s="4"/>
      <c r="AV1895" s="4"/>
    </row>
    <row r="1896" spans="14:50" x14ac:dyDescent="0.15">
      <c r="N1896" s="1"/>
      <c r="R1896" s="4"/>
      <c r="S1896" s="4"/>
      <c r="AU1896" s="4"/>
      <c r="AV1896" s="4"/>
    </row>
    <row r="1897" spans="14:50" x14ac:dyDescent="0.15">
      <c r="N1897" s="1"/>
      <c r="R1897" s="4"/>
      <c r="S1897" s="4"/>
      <c r="AU1897" s="4"/>
      <c r="AV1897" s="4"/>
    </row>
    <row r="1898" spans="14:50" x14ac:dyDescent="0.15">
      <c r="N1898" s="1"/>
      <c r="R1898" s="4"/>
      <c r="S1898" s="4"/>
      <c r="AU1898" s="4"/>
      <c r="AV1898" s="4"/>
    </row>
    <row r="1899" spans="14:50" x14ac:dyDescent="0.15">
      <c r="N1899" s="1"/>
      <c r="R1899" s="4"/>
      <c r="S1899" s="4"/>
      <c r="AU1899" s="4"/>
      <c r="AV1899" s="4"/>
    </row>
    <row r="1900" spans="14:50" x14ac:dyDescent="0.15">
      <c r="N1900" s="1"/>
      <c r="R1900" s="4"/>
      <c r="S1900" s="4"/>
      <c r="AU1900" s="4"/>
      <c r="AV1900" s="4"/>
    </row>
    <row r="1901" spans="14:50" x14ac:dyDescent="0.15">
      <c r="N1901" s="1"/>
      <c r="R1901" s="4"/>
      <c r="S1901" s="4"/>
      <c r="AU1901" s="4"/>
      <c r="AV1901" s="4"/>
    </row>
    <row r="1902" spans="14:50" x14ac:dyDescent="0.15">
      <c r="N1902" s="1"/>
      <c r="R1902" s="4"/>
      <c r="S1902" s="4"/>
    </row>
    <row r="1903" spans="14:50" x14ac:dyDescent="0.15">
      <c r="N1903" s="1"/>
      <c r="R1903" s="4"/>
      <c r="S1903" s="4"/>
    </row>
    <row r="1904" spans="14:50" x14ac:dyDescent="0.15">
      <c r="N1904" s="1"/>
      <c r="R1904" s="4"/>
      <c r="S1904" s="4"/>
    </row>
    <row r="1905" spans="14:50" x14ac:dyDescent="0.15">
      <c r="N1905" s="1"/>
      <c r="R1905" s="4"/>
      <c r="S1905" s="4"/>
    </row>
    <row r="1906" spans="14:50" x14ac:dyDescent="0.15">
      <c r="N1906" s="1"/>
      <c r="R1906" s="4"/>
      <c r="S1906" s="4"/>
    </row>
    <row r="1907" spans="14:50" x14ac:dyDescent="0.15">
      <c r="N1907" s="1"/>
      <c r="R1907" s="4"/>
      <c r="S1907" s="4"/>
    </row>
    <row r="1908" spans="14:50" x14ac:dyDescent="0.15">
      <c r="N1908" s="1"/>
      <c r="R1908" s="4"/>
      <c r="S1908" s="4"/>
    </row>
    <row r="1909" spans="14:50" x14ac:dyDescent="0.15">
      <c r="N1909" s="1"/>
      <c r="R1909" s="4"/>
      <c r="S1909" s="4"/>
    </row>
    <row r="1910" spans="14:50" x14ac:dyDescent="0.15">
      <c r="N1910" s="1"/>
      <c r="R1910" s="4"/>
      <c r="S1910" s="4"/>
    </row>
    <row r="1911" spans="14:50" x14ac:dyDescent="0.15">
      <c r="N1911" s="1"/>
      <c r="R1911" s="4"/>
      <c r="S1911" s="4"/>
    </row>
    <row r="1912" spans="14:50" x14ac:dyDescent="0.15">
      <c r="N1912" s="1"/>
      <c r="R1912" s="4"/>
      <c r="S1912" s="4"/>
    </row>
    <row r="1913" spans="14:50" x14ac:dyDescent="0.15">
      <c r="N1913" s="1"/>
      <c r="R1913" s="4"/>
      <c r="S1913" s="4"/>
    </row>
    <row r="1914" spans="14:50" x14ac:dyDescent="0.15">
      <c r="N1914" s="1"/>
      <c r="R1914" s="4"/>
      <c r="S1914" s="4"/>
      <c r="AU1914" s="4"/>
      <c r="AV1914" s="4"/>
      <c r="AW1914" s="4"/>
      <c r="AX1914" s="4"/>
    </row>
    <row r="1915" spans="14:50" x14ac:dyDescent="0.15">
      <c r="N1915" s="1"/>
      <c r="R1915" s="4"/>
      <c r="S1915" s="4"/>
      <c r="AU1915" s="4"/>
      <c r="AV1915" s="4"/>
    </row>
    <row r="1916" spans="14:50" x14ac:dyDescent="0.15">
      <c r="N1916" s="1"/>
      <c r="R1916" s="4"/>
      <c r="S1916" s="4"/>
      <c r="AU1916" s="4"/>
      <c r="AV1916" s="4"/>
    </row>
    <row r="1917" spans="14:50" x14ac:dyDescent="0.15">
      <c r="N1917" s="1"/>
      <c r="R1917" s="4"/>
      <c r="S1917" s="4"/>
      <c r="AU1917" s="4"/>
      <c r="AV1917" s="4"/>
    </row>
    <row r="1918" spans="14:50" x14ac:dyDescent="0.15">
      <c r="N1918" s="1"/>
      <c r="R1918" s="4"/>
      <c r="S1918" s="4"/>
      <c r="AU1918" s="4"/>
      <c r="AV1918" s="4"/>
    </row>
    <row r="1919" spans="14:50" x14ac:dyDescent="0.15">
      <c r="N1919" s="1"/>
      <c r="R1919" s="4"/>
      <c r="S1919" s="4"/>
      <c r="AU1919" s="4"/>
      <c r="AV1919" s="4"/>
    </row>
    <row r="1920" spans="14:50" x14ac:dyDescent="0.15">
      <c r="N1920" s="1"/>
      <c r="R1920" s="4"/>
      <c r="S1920" s="4"/>
      <c r="AU1920" s="4"/>
      <c r="AV1920" s="4"/>
    </row>
    <row r="1921" spans="14:50" x14ac:dyDescent="0.15">
      <c r="N1921" s="1"/>
      <c r="R1921" s="4"/>
      <c r="S1921" s="4"/>
      <c r="AU1921" s="4"/>
      <c r="AV1921" s="4"/>
    </row>
    <row r="1922" spans="14:50" x14ac:dyDescent="0.15">
      <c r="N1922" s="1"/>
      <c r="R1922" s="4"/>
      <c r="S1922" s="4"/>
    </row>
    <row r="1923" spans="14:50" x14ac:dyDescent="0.15">
      <c r="N1923" s="1"/>
      <c r="R1923" s="4"/>
      <c r="S1923" s="4"/>
    </row>
    <row r="1924" spans="14:50" x14ac:dyDescent="0.15">
      <c r="N1924" s="1"/>
      <c r="R1924" s="4"/>
      <c r="S1924" s="4"/>
    </row>
    <row r="1925" spans="14:50" x14ac:dyDescent="0.15">
      <c r="N1925" s="1"/>
      <c r="R1925" s="4"/>
      <c r="S1925" s="4"/>
    </row>
    <row r="1926" spans="14:50" x14ac:dyDescent="0.15">
      <c r="N1926" s="1"/>
      <c r="R1926" s="4"/>
      <c r="S1926" s="4"/>
    </row>
    <row r="1927" spans="14:50" x14ac:dyDescent="0.15">
      <c r="N1927" s="1"/>
      <c r="R1927" s="4"/>
      <c r="S1927" s="4"/>
    </row>
    <row r="1928" spans="14:50" x14ac:dyDescent="0.15">
      <c r="N1928" s="1"/>
      <c r="R1928" s="4"/>
      <c r="S1928" s="4"/>
    </row>
    <row r="1929" spans="14:50" x14ac:dyDescent="0.15">
      <c r="N1929" s="1"/>
      <c r="R1929" s="4"/>
      <c r="S1929" s="4"/>
    </row>
    <row r="1930" spans="14:50" x14ac:dyDescent="0.15">
      <c r="N1930" s="1"/>
      <c r="R1930" s="4"/>
      <c r="S1930" s="4"/>
    </row>
    <row r="1931" spans="14:50" x14ac:dyDescent="0.15">
      <c r="N1931" s="1"/>
      <c r="R1931" s="4"/>
      <c r="S1931" s="4"/>
    </row>
    <row r="1932" spans="14:50" x14ac:dyDescent="0.15">
      <c r="N1932" s="1"/>
      <c r="R1932" s="4"/>
      <c r="S1932" s="4"/>
    </row>
    <row r="1933" spans="14:50" x14ac:dyDescent="0.15">
      <c r="N1933" s="1"/>
      <c r="R1933" s="4"/>
      <c r="S1933" s="4"/>
    </row>
    <row r="1934" spans="14:50" x14ac:dyDescent="0.15">
      <c r="N1934" s="1"/>
      <c r="R1934" s="4"/>
      <c r="S1934" s="4"/>
      <c r="AU1934" s="4"/>
      <c r="AV1934" s="4"/>
      <c r="AW1934" s="4"/>
      <c r="AX1934" s="4"/>
    </row>
    <row r="1935" spans="14:50" x14ac:dyDescent="0.15">
      <c r="N1935" s="1"/>
      <c r="R1935" s="4"/>
      <c r="S1935" s="4"/>
      <c r="AU1935" s="4"/>
      <c r="AV1935" s="4"/>
    </row>
    <row r="1936" spans="14:50" x14ac:dyDescent="0.15">
      <c r="N1936" s="1"/>
      <c r="R1936" s="4"/>
      <c r="S1936" s="4"/>
      <c r="AU1936" s="4"/>
      <c r="AV1936" s="4"/>
    </row>
    <row r="1937" spans="14:48" x14ac:dyDescent="0.15">
      <c r="N1937" s="1"/>
      <c r="R1937" s="4"/>
      <c r="S1937" s="4"/>
      <c r="AU1937" s="4"/>
      <c r="AV1937" s="4"/>
    </row>
    <row r="1938" spans="14:48" x14ac:dyDescent="0.15">
      <c r="N1938" s="1"/>
      <c r="R1938" s="4"/>
      <c r="S1938" s="4"/>
      <c r="AU1938" s="4"/>
      <c r="AV1938" s="4"/>
    </row>
    <row r="1939" spans="14:48" x14ac:dyDescent="0.15">
      <c r="N1939" s="1"/>
      <c r="R1939" s="4"/>
      <c r="S1939" s="4"/>
      <c r="AU1939" s="4"/>
      <c r="AV1939" s="4"/>
    </row>
    <row r="1940" spans="14:48" x14ac:dyDescent="0.15">
      <c r="N1940" s="1"/>
      <c r="R1940" s="4"/>
      <c r="S1940" s="4"/>
      <c r="AU1940" s="4"/>
      <c r="AV1940" s="4"/>
    </row>
    <row r="1941" spans="14:48" x14ac:dyDescent="0.15">
      <c r="N1941" s="1"/>
      <c r="R1941" s="4"/>
      <c r="S1941" s="4"/>
      <c r="AU1941" s="4"/>
      <c r="AV1941" s="4"/>
    </row>
    <row r="1942" spans="14:48" x14ac:dyDescent="0.15">
      <c r="N1942" s="1"/>
      <c r="R1942" s="4"/>
      <c r="S1942" s="4"/>
    </row>
    <row r="1943" spans="14:48" x14ac:dyDescent="0.15">
      <c r="N1943" s="1"/>
      <c r="R1943" s="4"/>
      <c r="S1943" s="4"/>
    </row>
    <row r="1944" spans="14:48" x14ac:dyDescent="0.15">
      <c r="N1944" s="1"/>
      <c r="R1944" s="4"/>
      <c r="S1944" s="4"/>
    </row>
    <row r="1945" spans="14:48" x14ac:dyDescent="0.15">
      <c r="N1945" s="1"/>
      <c r="R1945" s="4"/>
      <c r="S1945" s="4"/>
    </row>
    <row r="1946" spans="14:48" x14ac:dyDescent="0.15">
      <c r="N1946" s="1"/>
      <c r="R1946" s="4"/>
      <c r="S1946" s="4"/>
    </row>
    <row r="1947" spans="14:48" x14ac:dyDescent="0.15">
      <c r="N1947" s="1"/>
      <c r="R1947" s="4"/>
      <c r="S1947" s="4"/>
    </row>
    <row r="1948" spans="14:48" x14ac:dyDescent="0.15">
      <c r="N1948" s="1"/>
      <c r="R1948" s="4"/>
      <c r="S1948" s="4"/>
    </row>
    <row r="1949" spans="14:48" x14ac:dyDescent="0.15">
      <c r="N1949" s="1"/>
      <c r="R1949" s="4"/>
      <c r="S1949" s="4"/>
    </row>
    <row r="1950" spans="14:48" x14ac:dyDescent="0.15">
      <c r="N1950" s="1"/>
      <c r="R1950" s="4"/>
      <c r="S1950" s="4"/>
    </row>
    <row r="1951" spans="14:48" x14ac:dyDescent="0.15">
      <c r="N1951" s="1"/>
      <c r="R1951" s="4"/>
      <c r="S1951" s="4"/>
    </row>
    <row r="1952" spans="14:48" x14ac:dyDescent="0.15">
      <c r="N1952" s="1"/>
      <c r="R1952" s="4"/>
      <c r="S1952" s="4"/>
    </row>
    <row r="1953" spans="14:19" x14ac:dyDescent="0.15">
      <c r="N1953" s="1"/>
      <c r="R1953" s="4"/>
      <c r="S1953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8" sqref="B8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85</v>
      </c>
      <c r="E3" s="1" t="s">
        <v>86</v>
      </c>
      <c r="F3" s="1" t="s">
        <v>87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88</v>
      </c>
      <c r="E5" s="1" t="s">
        <v>89</v>
      </c>
      <c r="F5" s="1" t="s">
        <v>90</v>
      </c>
    </row>
    <row r="6" spans="1:6" x14ac:dyDescent="0.15">
      <c r="A6">
        <v>1</v>
      </c>
      <c r="B6" s="4" t="s">
        <v>148</v>
      </c>
      <c r="C6" s="4" t="s">
        <v>148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545"/>
  <sheetViews>
    <sheetView workbookViewId="0">
      <pane ySplit="6" topLeftCell="A7" activePane="bottomLeft" state="frozen"/>
      <selection pane="bottomLeft" activeCell="J46" sqref="J46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294</v>
      </c>
      <c r="D4" s="7" t="s">
        <v>259</v>
      </c>
      <c r="E4" s="7" t="s">
        <v>259</v>
      </c>
      <c r="F4" s="7" t="s">
        <v>288</v>
      </c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19</v>
      </c>
      <c r="E5" s="7">
        <v>20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 t="s">
        <v>28</v>
      </c>
      <c r="C6" s="17" t="s">
        <v>29</v>
      </c>
      <c r="D6" s="17" t="s">
        <v>133</v>
      </c>
      <c r="E6" s="17" t="s">
        <v>133</v>
      </c>
      <c r="F6" s="7" t="s">
        <v>288</v>
      </c>
      <c r="G6" s="17" t="s">
        <v>289</v>
      </c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</v>
      </c>
      <c r="L7" s="1">
        <f>VLOOKUP(I7,主动技能!$A:$B,2,FALSE)</f>
        <v>2</v>
      </c>
      <c r="M7" s="1">
        <v>1</v>
      </c>
      <c r="N7" s="1" t="s">
        <v>251</v>
      </c>
      <c r="O7" s="1">
        <v>100</v>
      </c>
      <c r="P7" s="1" t="s">
        <v>252</v>
      </c>
      <c r="Q7" s="1" t="s">
        <v>252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2</v>
      </c>
      <c r="L8" s="1">
        <f>VLOOKUP(I8,主动技能!$A:$B,2,FALSE)</f>
        <v>3</v>
      </c>
      <c r="M8" s="1">
        <v>2</v>
      </c>
      <c r="N8" s="1" t="s">
        <v>251</v>
      </c>
      <c r="O8" s="1">
        <v>101</v>
      </c>
      <c r="P8" s="1" t="s">
        <v>252</v>
      </c>
      <c r="Q8" s="1" t="s">
        <v>252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3</v>
      </c>
      <c r="L9" s="1">
        <f>VLOOKUP(I9,主动技能!$A:$B,2,FALSE)</f>
        <v>4</v>
      </c>
      <c r="M9" s="1">
        <v>3</v>
      </c>
      <c r="N9" s="1" t="s">
        <v>251</v>
      </c>
      <c r="O9" s="1">
        <v>102</v>
      </c>
      <c r="P9" s="1" t="s">
        <v>252</v>
      </c>
      <c r="Q9" s="1" t="s">
        <v>252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4</v>
      </c>
      <c r="L10" s="1">
        <f>VLOOKUP(I10,主动技能!$A:$B,2,FALSE)</f>
        <v>5</v>
      </c>
      <c r="M10" s="1">
        <v>4</v>
      </c>
      <c r="N10" s="1" t="s">
        <v>251</v>
      </c>
      <c r="O10" s="1">
        <v>103</v>
      </c>
      <c r="P10" s="1" t="s">
        <v>252</v>
      </c>
      <c r="Q10" s="1" t="s">
        <v>252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5</v>
      </c>
      <c r="L11" s="1">
        <f>VLOOKUP(I11,主动技能!$A:$B,2,FALSE)</f>
        <v>6</v>
      </c>
      <c r="M11" s="1">
        <v>5</v>
      </c>
      <c r="N11" s="1" t="s">
        <v>251</v>
      </c>
      <c r="O11" s="1">
        <v>104</v>
      </c>
      <c r="P11" s="1" t="s">
        <v>252</v>
      </c>
      <c r="Q11" s="1" t="s">
        <v>252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6</v>
      </c>
      <c r="L12" s="1">
        <f>VLOOKUP(I12,主动技能!$A:$B,2,FALSE)</f>
        <v>7</v>
      </c>
      <c r="M12" s="1">
        <v>6</v>
      </c>
      <c r="N12" s="1" t="s">
        <v>251</v>
      </c>
      <c r="O12" s="1">
        <v>105</v>
      </c>
      <c r="P12" s="1" t="s">
        <v>252</v>
      </c>
      <c r="Q12" s="1" t="s">
        <v>252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7</v>
      </c>
      <c r="L13" s="1">
        <f>VLOOKUP(I13,主动技能!$A:$B,2,FALSE)</f>
        <v>8</v>
      </c>
      <c r="M13" s="1">
        <v>7</v>
      </c>
      <c r="N13" s="1" t="s">
        <v>251</v>
      </c>
      <c r="O13" s="1">
        <v>106</v>
      </c>
      <c r="P13" s="1" t="s">
        <v>252</v>
      </c>
      <c r="Q13" s="1" t="s">
        <v>252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8</v>
      </c>
      <c r="L14" s="1">
        <f>VLOOKUP(I14,主动技能!$A:$B,2,FALSE)</f>
        <v>9</v>
      </c>
      <c r="M14" s="1">
        <v>8</v>
      </c>
      <c r="N14" s="1" t="s">
        <v>251</v>
      </c>
      <c r="O14" s="1">
        <v>107</v>
      </c>
      <c r="P14" s="1" t="s">
        <v>252</v>
      </c>
      <c r="Q14" s="1" t="s">
        <v>252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9</v>
      </c>
      <c r="L15" s="1">
        <f>VLOOKUP(I15,主动技能!$A:$B,2,FALSE)</f>
        <v>10</v>
      </c>
      <c r="M15" s="1">
        <v>9</v>
      </c>
      <c r="N15" s="1" t="s">
        <v>251</v>
      </c>
      <c r="O15" s="1">
        <v>108</v>
      </c>
      <c r="P15" s="1" t="s">
        <v>252</v>
      </c>
      <c r="Q15" s="1" t="s">
        <v>252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</v>
      </c>
      <c r="L16" s="1">
        <f>VLOOKUP(I16,主动技能!$A:$B,2,FALSE)</f>
        <v>11</v>
      </c>
      <c r="M16" s="1">
        <v>10</v>
      </c>
      <c r="N16" s="1" t="s">
        <v>251</v>
      </c>
      <c r="O16" s="1">
        <v>109</v>
      </c>
      <c r="P16" s="1" t="s">
        <v>252</v>
      </c>
      <c r="Q16" s="1" t="s">
        <v>252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11</v>
      </c>
      <c r="L17" s="1">
        <f>VLOOKUP(I17,主动技能!$A:$B,2,FALSE)</f>
        <v>12</v>
      </c>
      <c r="M17" s="1">
        <v>11</v>
      </c>
      <c r="N17" s="1" t="s">
        <v>251</v>
      </c>
      <c r="O17" s="1">
        <v>110</v>
      </c>
      <c r="P17" s="1" t="s">
        <v>252</v>
      </c>
      <c r="Q17" s="1" t="s">
        <v>252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12</v>
      </c>
      <c r="L18" s="1">
        <f>VLOOKUP(I18,主动技能!$A:$B,2,FALSE)</f>
        <v>13</v>
      </c>
      <c r="M18" s="1">
        <v>12</v>
      </c>
      <c r="N18" s="1" t="s">
        <v>251</v>
      </c>
      <c r="O18" s="1">
        <v>111</v>
      </c>
      <c r="P18" s="1" t="s">
        <v>252</v>
      </c>
      <c r="Q18" s="1" t="s">
        <v>252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13</v>
      </c>
      <c r="L19" s="1">
        <f>VLOOKUP(I19,主动技能!$A:$B,2,FALSE)</f>
        <v>14</v>
      </c>
      <c r="M19" s="1">
        <v>13</v>
      </c>
      <c r="N19" s="1" t="s">
        <v>251</v>
      </c>
      <c r="O19" s="1">
        <v>112</v>
      </c>
      <c r="P19" s="1" t="s">
        <v>252</v>
      </c>
      <c r="Q19" s="1" t="s">
        <v>252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14</v>
      </c>
      <c r="L20" s="1">
        <f>VLOOKUP(I20,主动技能!$A:$B,2,FALSE)</f>
        <v>15</v>
      </c>
      <c r="M20" s="1">
        <v>14</v>
      </c>
      <c r="N20" s="1" t="s">
        <v>251</v>
      </c>
      <c r="O20" s="1">
        <v>113</v>
      </c>
      <c r="P20" s="1" t="s">
        <v>252</v>
      </c>
      <c r="Q20" s="1" t="s">
        <v>252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15</v>
      </c>
      <c r="L21" s="1">
        <f>VLOOKUP(I21,主动技能!$A:$B,2,FALSE)</f>
        <v>16</v>
      </c>
      <c r="M21" s="1">
        <v>15</v>
      </c>
      <c r="N21" s="1" t="s">
        <v>251</v>
      </c>
      <c r="O21" s="1">
        <v>114</v>
      </c>
      <c r="P21" s="1" t="s">
        <v>252</v>
      </c>
      <c r="Q21" s="1" t="s">
        <v>252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16</v>
      </c>
      <c r="L22" s="1">
        <f>VLOOKUP(I22,主动技能!$A:$B,2,FALSE)</f>
        <v>17</v>
      </c>
      <c r="M22" s="1">
        <v>16</v>
      </c>
      <c r="N22" s="1" t="s">
        <v>251</v>
      </c>
      <c r="O22" s="1">
        <v>115</v>
      </c>
      <c r="P22" s="1" t="s">
        <v>252</v>
      </c>
      <c r="Q22" s="1" t="s">
        <v>252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17</v>
      </c>
      <c r="L23" s="1">
        <f>VLOOKUP(I23,主动技能!$A:$B,2,FALSE)</f>
        <v>18</v>
      </c>
      <c r="M23" s="1">
        <v>17</v>
      </c>
      <c r="N23" s="1" t="s">
        <v>251</v>
      </c>
      <c r="O23" s="1">
        <v>116</v>
      </c>
      <c r="P23" s="1" t="s">
        <v>252</v>
      </c>
      <c r="Q23" s="1" t="s">
        <v>252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18</v>
      </c>
      <c r="L24" s="1">
        <f>VLOOKUP(I24,主动技能!$A:$B,2,FALSE)</f>
        <v>19</v>
      </c>
      <c r="M24" s="1">
        <v>18</v>
      </c>
      <c r="N24" s="1" t="s">
        <v>251</v>
      </c>
      <c r="O24" s="1">
        <v>117</v>
      </c>
      <c r="P24" s="1" t="s">
        <v>252</v>
      </c>
      <c r="Q24" s="1" t="s">
        <v>252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19</v>
      </c>
      <c r="L25" s="1">
        <f>VLOOKUP(I25,主动技能!$A:$B,2,FALSE)</f>
        <v>20</v>
      </c>
      <c r="M25" s="1">
        <v>19</v>
      </c>
      <c r="N25" s="1" t="s">
        <v>251</v>
      </c>
      <c r="O25" s="1">
        <v>118</v>
      </c>
      <c r="P25" s="1" t="s">
        <v>252</v>
      </c>
      <c r="Q25" s="1" t="s">
        <v>252</v>
      </c>
    </row>
    <row r="26" spans="2:17" x14ac:dyDescent="0.15">
      <c r="B26" s="8" t="str">
        <f>VLOOKUP(G26,角色!A:B,2,FALSE)</f>
        <v>战士</v>
      </c>
      <c r="C26" s="8" t="str">
        <f t="shared" si="0"/>
        <v>主动技能2</v>
      </c>
      <c r="D26" s="8">
        <f t="shared" si="4"/>
        <v>1</v>
      </c>
      <c r="E26" s="8">
        <f t="shared" si="5"/>
        <v>2</v>
      </c>
      <c r="F26" s="8">
        <f t="shared" si="6"/>
        <v>2</v>
      </c>
      <c r="G26" s="8">
        <f t="shared" si="1"/>
        <v>1</v>
      </c>
      <c r="H26" t="str">
        <f t="shared" si="7"/>
        <v>战士主动技能2等级1</v>
      </c>
      <c r="I26" t="str">
        <f t="shared" si="8"/>
        <v>战士主动技能2等级2</v>
      </c>
      <c r="J26" s="1">
        <v>20</v>
      </c>
      <c r="K26" s="1">
        <f>VLOOKUP(H26,主动技能!$A:$B,2,FALSE)</f>
        <v>21</v>
      </c>
      <c r="L26" s="1">
        <f>VLOOKUP(I26,主动技能!$A:$B,2,FALSE)</f>
        <v>22</v>
      </c>
      <c r="M26" s="1">
        <v>20</v>
      </c>
      <c r="N26" s="1" t="s">
        <v>251</v>
      </c>
      <c r="O26" s="1">
        <v>119</v>
      </c>
      <c r="P26" s="1" t="s">
        <v>252</v>
      </c>
      <c r="Q26" s="1" t="s">
        <v>252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2</v>
      </c>
      <c r="E27" s="8">
        <f t="shared" si="5"/>
        <v>3</v>
      </c>
      <c r="F27" s="8">
        <f t="shared" si="6"/>
        <v>2</v>
      </c>
      <c r="G27" s="8">
        <f t="shared" si="1"/>
        <v>1</v>
      </c>
      <c r="H27" t="str">
        <f t="shared" si="7"/>
        <v>战士主动技能2等级2</v>
      </c>
      <c r="I27" t="str">
        <f t="shared" si="8"/>
        <v>战士主动技能2等级3</v>
      </c>
      <c r="J27" s="1">
        <v>21</v>
      </c>
      <c r="K27" s="1">
        <f>VLOOKUP(H27,主动技能!$A:$B,2,FALSE)</f>
        <v>22</v>
      </c>
      <c r="L27" s="1">
        <f>VLOOKUP(I27,主动技能!$A:$B,2,FALSE)</f>
        <v>23</v>
      </c>
      <c r="M27" s="1">
        <v>21</v>
      </c>
      <c r="N27" s="1" t="s">
        <v>251</v>
      </c>
      <c r="O27" s="1">
        <v>120</v>
      </c>
      <c r="P27" s="1" t="s">
        <v>252</v>
      </c>
      <c r="Q27" s="1" t="s">
        <v>252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3</v>
      </c>
      <c r="E28" s="8">
        <f t="shared" si="5"/>
        <v>4</v>
      </c>
      <c r="F28" s="8">
        <f t="shared" si="6"/>
        <v>2</v>
      </c>
      <c r="G28" s="8">
        <f t="shared" si="1"/>
        <v>1</v>
      </c>
      <c r="H28" t="str">
        <f t="shared" si="7"/>
        <v>战士主动技能2等级3</v>
      </c>
      <c r="I28" t="str">
        <f t="shared" si="8"/>
        <v>战士主动技能2等级4</v>
      </c>
      <c r="J28" s="1">
        <v>22</v>
      </c>
      <c r="K28" s="1">
        <f>VLOOKUP(H28,主动技能!$A:$B,2,FALSE)</f>
        <v>23</v>
      </c>
      <c r="L28" s="1">
        <f>VLOOKUP(I28,主动技能!$A:$B,2,FALSE)</f>
        <v>24</v>
      </c>
      <c r="M28" s="1">
        <v>22</v>
      </c>
      <c r="N28" s="1" t="s">
        <v>251</v>
      </c>
      <c r="O28" s="1">
        <v>121</v>
      </c>
      <c r="P28" s="1" t="s">
        <v>252</v>
      </c>
      <c r="Q28" s="1" t="s">
        <v>252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4</v>
      </c>
      <c r="E29" s="8">
        <f t="shared" si="5"/>
        <v>5</v>
      </c>
      <c r="F29" s="8">
        <f t="shared" si="6"/>
        <v>2</v>
      </c>
      <c r="G29" s="8">
        <f t="shared" si="1"/>
        <v>1</v>
      </c>
      <c r="H29" t="str">
        <f t="shared" si="7"/>
        <v>战士主动技能2等级4</v>
      </c>
      <c r="I29" t="str">
        <f t="shared" si="8"/>
        <v>战士主动技能2等级5</v>
      </c>
      <c r="J29" s="1">
        <v>23</v>
      </c>
      <c r="K29" s="1">
        <f>VLOOKUP(H29,主动技能!$A:$B,2,FALSE)</f>
        <v>24</v>
      </c>
      <c r="L29" s="1">
        <f>VLOOKUP(I29,主动技能!$A:$B,2,FALSE)</f>
        <v>25</v>
      </c>
      <c r="M29" s="1">
        <v>23</v>
      </c>
      <c r="N29" s="1" t="s">
        <v>251</v>
      </c>
      <c r="O29" s="1">
        <v>122</v>
      </c>
      <c r="P29" s="1" t="s">
        <v>252</v>
      </c>
      <c r="Q29" s="1" t="s">
        <v>252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5</v>
      </c>
      <c r="E30" s="8">
        <f t="shared" si="5"/>
        <v>6</v>
      </c>
      <c r="F30" s="8">
        <f t="shared" si="6"/>
        <v>2</v>
      </c>
      <c r="G30" s="8">
        <f t="shared" si="1"/>
        <v>1</v>
      </c>
      <c r="H30" t="str">
        <f t="shared" si="7"/>
        <v>战士主动技能2等级5</v>
      </c>
      <c r="I30" t="str">
        <f t="shared" si="8"/>
        <v>战士主动技能2等级6</v>
      </c>
      <c r="J30" s="1">
        <v>24</v>
      </c>
      <c r="K30" s="1">
        <f>VLOOKUP(H30,主动技能!$A:$B,2,FALSE)</f>
        <v>25</v>
      </c>
      <c r="L30" s="1">
        <f>VLOOKUP(I30,主动技能!$A:$B,2,FALSE)</f>
        <v>26</v>
      </c>
      <c r="M30" s="1">
        <v>24</v>
      </c>
      <c r="N30" s="1" t="s">
        <v>251</v>
      </c>
      <c r="O30" s="1">
        <v>123</v>
      </c>
      <c r="P30" s="1" t="s">
        <v>252</v>
      </c>
      <c r="Q30" s="1" t="s">
        <v>252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6</v>
      </c>
      <c r="E31" s="8">
        <f t="shared" si="5"/>
        <v>7</v>
      </c>
      <c r="F31" s="8">
        <f t="shared" si="6"/>
        <v>2</v>
      </c>
      <c r="G31" s="8">
        <f t="shared" si="1"/>
        <v>1</v>
      </c>
      <c r="H31" t="str">
        <f t="shared" si="7"/>
        <v>战士主动技能2等级6</v>
      </c>
      <c r="I31" t="str">
        <f t="shared" si="8"/>
        <v>战士主动技能2等级7</v>
      </c>
      <c r="J31" s="1">
        <v>25</v>
      </c>
      <c r="K31" s="1">
        <f>VLOOKUP(H31,主动技能!$A:$B,2,FALSE)</f>
        <v>26</v>
      </c>
      <c r="L31" s="1">
        <f>VLOOKUP(I31,主动技能!$A:$B,2,FALSE)</f>
        <v>27</v>
      </c>
      <c r="M31" s="1">
        <v>25</v>
      </c>
      <c r="N31" s="1" t="s">
        <v>251</v>
      </c>
      <c r="O31" s="1">
        <v>124</v>
      </c>
      <c r="P31" s="1" t="s">
        <v>252</v>
      </c>
      <c r="Q31" s="1" t="s">
        <v>252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7</v>
      </c>
      <c r="E32" s="8">
        <f t="shared" si="5"/>
        <v>8</v>
      </c>
      <c r="F32" s="8">
        <f t="shared" si="6"/>
        <v>2</v>
      </c>
      <c r="G32" s="8">
        <f t="shared" si="1"/>
        <v>1</v>
      </c>
      <c r="H32" t="str">
        <f t="shared" si="7"/>
        <v>战士主动技能2等级7</v>
      </c>
      <c r="I32" t="str">
        <f t="shared" si="8"/>
        <v>战士主动技能2等级8</v>
      </c>
      <c r="J32" s="1">
        <v>26</v>
      </c>
      <c r="K32" s="1">
        <f>VLOOKUP(H32,主动技能!$A:$B,2,FALSE)</f>
        <v>27</v>
      </c>
      <c r="L32" s="1">
        <f>VLOOKUP(I32,主动技能!$A:$B,2,FALSE)</f>
        <v>28</v>
      </c>
      <c r="M32" s="1">
        <v>26</v>
      </c>
      <c r="N32" s="1" t="s">
        <v>251</v>
      </c>
      <c r="O32" s="1">
        <v>125</v>
      </c>
      <c r="P32" s="1" t="s">
        <v>252</v>
      </c>
      <c r="Q32" s="1" t="s">
        <v>252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8</v>
      </c>
      <c r="E33" s="8">
        <f t="shared" si="5"/>
        <v>9</v>
      </c>
      <c r="F33" s="8">
        <f t="shared" si="6"/>
        <v>2</v>
      </c>
      <c r="G33" s="8">
        <f t="shared" si="1"/>
        <v>1</v>
      </c>
      <c r="H33" t="str">
        <f t="shared" si="7"/>
        <v>战士主动技能2等级8</v>
      </c>
      <c r="I33" t="str">
        <f t="shared" si="8"/>
        <v>战士主动技能2等级9</v>
      </c>
      <c r="J33" s="1">
        <v>27</v>
      </c>
      <c r="K33" s="1">
        <f>VLOOKUP(H33,主动技能!$A:$B,2,FALSE)</f>
        <v>28</v>
      </c>
      <c r="L33" s="1">
        <f>VLOOKUP(I33,主动技能!$A:$B,2,FALSE)</f>
        <v>29</v>
      </c>
      <c r="M33" s="1">
        <v>27</v>
      </c>
      <c r="N33" s="1" t="s">
        <v>251</v>
      </c>
      <c r="O33" s="1">
        <v>126</v>
      </c>
      <c r="P33" s="1" t="s">
        <v>252</v>
      </c>
      <c r="Q33" s="1" t="s">
        <v>252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9</v>
      </c>
      <c r="E34" s="8">
        <f t="shared" si="5"/>
        <v>10</v>
      </c>
      <c r="F34" s="8">
        <f t="shared" si="6"/>
        <v>2</v>
      </c>
      <c r="G34" s="8">
        <f t="shared" si="1"/>
        <v>1</v>
      </c>
      <c r="H34" t="str">
        <f t="shared" si="7"/>
        <v>战士主动技能2等级9</v>
      </c>
      <c r="I34" t="str">
        <f t="shared" si="8"/>
        <v>战士主动技能2等级10</v>
      </c>
      <c r="J34" s="1">
        <v>28</v>
      </c>
      <c r="K34" s="1">
        <f>VLOOKUP(H34,主动技能!$A:$B,2,FALSE)</f>
        <v>29</v>
      </c>
      <c r="L34" s="1">
        <f>VLOOKUP(I34,主动技能!$A:$B,2,FALSE)</f>
        <v>30</v>
      </c>
      <c r="M34" s="1">
        <v>28</v>
      </c>
      <c r="N34" s="1" t="s">
        <v>251</v>
      </c>
      <c r="O34" s="1">
        <v>127</v>
      </c>
      <c r="P34" s="1" t="s">
        <v>252</v>
      </c>
      <c r="Q34" s="1" t="s">
        <v>252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10</v>
      </c>
      <c r="E35" s="8">
        <f t="shared" si="5"/>
        <v>11</v>
      </c>
      <c r="F35" s="8">
        <f t="shared" si="6"/>
        <v>2</v>
      </c>
      <c r="G35" s="8">
        <f t="shared" si="1"/>
        <v>1</v>
      </c>
      <c r="H35" t="str">
        <f t="shared" si="7"/>
        <v>战士主动技能2等级10</v>
      </c>
      <c r="I35" t="str">
        <f t="shared" si="8"/>
        <v>战士主动技能2等级11</v>
      </c>
      <c r="J35" s="1">
        <v>29</v>
      </c>
      <c r="K35" s="1">
        <f>VLOOKUP(H35,主动技能!$A:$B,2,FALSE)</f>
        <v>30</v>
      </c>
      <c r="L35" s="1">
        <f>VLOOKUP(I35,主动技能!$A:$B,2,FALSE)</f>
        <v>31</v>
      </c>
      <c r="M35" s="1">
        <v>29</v>
      </c>
      <c r="N35" s="1" t="s">
        <v>251</v>
      </c>
      <c r="O35" s="1">
        <v>128</v>
      </c>
      <c r="P35" s="1" t="s">
        <v>252</v>
      </c>
      <c r="Q35" s="1" t="s">
        <v>252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11</v>
      </c>
      <c r="E36" s="8">
        <f t="shared" si="5"/>
        <v>12</v>
      </c>
      <c r="F36" s="8">
        <f t="shared" si="6"/>
        <v>2</v>
      </c>
      <c r="G36" s="8">
        <f t="shared" si="1"/>
        <v>1</v>
      </c>
      <c r="H36" t="str">
        <f t="shared" si="7"/>
        <v>战士主动技能2等级11</v>
      </c>
      <c r="I36" t="str">
        <f t="shared" si="8"/>
        <v>战士主动技能2等级12</v>
      </c>
      <c r="J36" s="1">
        <v>30</v>
      </c>
      <c r="K36" s="1">
        <f>VLOOKUP(H36,主动技能!$A:$B,2,FALSE)</f>
        <v>31</v>
      </c>
      <c r="L36" s="1">
        <f>VLOOKUP(I36,主动技能!$A:$B,2,FALSE)</f>
        <v>32</v>
      </c>
      <c r="M36" s="1">
        <v>30</v>
      </c>
      <c r="N36" s="1" t="s">
        <v>251</v>
      </c>
      <c r="O36" s="1">
        <v>129</v>
      </c>
      <c r="P36" s="1" t="s">
        <v>252</v>
      </c>
      <c r="Q36" s="1" t="s">
        <v>252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12</v>
      </c>
      <c r="E37" s="8">
        <f t="shared" si="5"/>
        <v>13</v>
      </c>
      <c r="F37" s="8">
        <f t="shared" si="6"/>
        <v>2</v>
      </c>
      <c r="G37" s="8">
        <f t="shared" si="1"/>
        <v>1</v>
      </c>
      <c r="H37" t="str">
        <f t="shared" si="7"/>
        <v>战士主动技能2等级12</v>
      </c>
      <c r="I37" t="str">
        <f t="shared" si="8"/>
        <v>战士主动技能2等级13</v>
      </c>
      <c r="J37" s="1">
        <v>31</v>
      </c>
      <c r="K37" s="1">
        <f>VLOOKUP(H37,主动技能!$A:$B,2,FALSE)</f>
        <v>32</v>
      </c>
      <c r="L37" s="1">
        <f>VLOOKUP(I37,主动技能!$A:$B,2,FALSE)</f>
        <v>33</v>
      </c>
      <c r="M37" s="1">
        <v>31</v>
      </c>
      <c r="N37" s="1" t="s">
        <v>251</v>
      </c>
      <c r="O37" s="1">
        <v>130</v>
      </c>
      <c r="P37" s="1" t="s">
        <v>252</v>
      </c>
      <c r="Q37" s="1" t="s">
        <v>252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13</v>
      </c>
      <c r="E38" s="8">
        <f t="shared" si="5"/>
        <v>14</v>
      </c>
      <c r="F38" s="8">
        <f t="shared" si="6"/>
        <v>2</v>
      </c>
      <c r="G38" s="8">
        <f t="shared" si="1"/>
        <v>1</v>
      </c>
      <c r="H38" t="str">
        <f t="shared" si="7"/>
        <v>战士主动技能2等级13</v>
      </c>
      <c r="I38" t="str">
        <f t="shared" si="8"/>
        <v>战士主动技能2等级14</v>
      </c>
      <c r="J38" s="1">
        <v>32</v>
      </c>
      <c r="K38" s="1">
        <f>VLOOKUP(H38,主动技能!$A:$B,2,FALSE)</f>
        <v>33</v>
      </c>
      <c r="L38" s="1">
        <f>VLOOKUP(I38,主动技能!$A:$B,2,FALSE)</f>
        <v>34</v>
      </c>
      <c r="M38" s="1">
        <v>32</v>
      </c>
      <c r="N38" s="1" t="s">
        <v>251</v>
      </c>
      <c r="O38" s="1">
        <v>131</v>
      </c>
      <c r="P38" s="1" t="s">
        <v>252</v>
      </c>
      <c r="Q38" s="1" t="s">
        <v>252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14</v>
      </c>
      <c r="E39" s="8">
        <f t="shared" si="5"/>
        <v>15</v>
      </c>
      <c r="F39" s="8">
        <f t="shared" si="6"/>
        <v>2</v>
      </c>
      <c r="G39" s="8">
        <f t="shared" si="1"/>
        <v>1</v>
      </c>
      <c r="H39" t="str">
        <f t="shared" si="7"/>
        <v>战士主动技能2等级14</v>
      </c>
      <c r="I39" t="str">
        <f t="shared" si="8"/>
        <v>战士主动技能2等级15</v>
      </c>
      <c r="J39" s="1">
        <v>33</v>
      </c>
      <c r="K39" s="1">
        <f>VLOOKUP(H39,主动技能!$A:$B,2,FALSE)</f>
        <v>34</v>
      </c>
      <c r="L39" s="1">
        <f>VLOOKUP(I39,主动技能!$A:$B,2,FALSE)</f>
        <v>35</v>
      </c>
      <c r="M39" s="1">
        <v>33</v>
      </c>
      <c r="N39" s="1" t="s">
        <v>251</v>
      </c>
      <c r="O39" s="1">
        <v>132</v>
      </c>
      <c r="P39" s="1" t="s">
        <v>252</v>
      </c>
      <c r="Q39" s="1" t="s">
        <v>252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15</v>
      </c>
      <c r="E40" s="8">
        <f t="shared" si="5"/>
        <v>16</v>
      </c>
      <c r="F40" s="8">
        <f t="shared" si="6"/>
        <v>2</v>
      </c>
      <c r="G40" s="8">
        <f t="shared" si="1"/>
        <v>1</v>
      </c>
      <c r="H40" t="str">
        <f t="shared" si="7"/>
        <v>战士主动技能2等级15</v>
      </c>
      <c r="I40" t="str">
        <f t="shared" si="8"/>
        <v>战士主动技能2等级16</v>
      </c>
      <c r="J40" s="1">
        <v>34</v>
      </c>
      <c r="K40" s="1">
        <f>VLOOKUP(H40,主动技能!$A:$B,2,FALSE)</f>
        <v>35</v>
      </c>
      <c r="L40" s="1">
        <f>VLOOKUP(I40,主动技能!$A:$B,2,FALSE)</f>
        <v>36</v>
      </c>
      <c r="M40" s="1">
        <v>34</v>
      </c>
      <c r="N40" s="1" t="s">
        <v>251</v>
      </c>
      <c r="O40" s="1">
        <v>133</v>
      </c>
      <c r="P40" s="1" t="s">
        <v>252</v>
      </c>
      <c r="Q40" s="1" t="s">
        <v>252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16</v>
      </c>
      <c r="E41" s="8">
        <f t="shared" si="5"/>
        <v>17</v>
      </c>
      <c r="F41" s="8">
        <f t="shared" si="6"/>
        <v>2</v>
      </c>
      <c r="G41" s="8">
        <f t="shared" si="1"/>
        <v>1</v>
      </c>
      <c r="H41" t="str">
        <f t="shared" si="7"/>
        <v>战士主动技能2等级16</v>
      </c>
      <c r="I41" t="str">
        <f t="shared" si="8"/>
        <v>战士主动技能2等级17</v>
      </c>
      <c r="J41" s="1">
        <v>35</v>
      </c>
      <c r="K41" s="1">
        <f>VLOOKUP(H41,主动技能!$A:$B,2,FALSE)</f>
        <v>36</v>
      </c>
      <c r="L41" s="1">
        <f>VLOOKUP(I41,主动技能!$A:$B,2,FALSE)</f>
        <v>37</v>
      </c>
      <c r="M41" s="1">
        <v>35</v>
      </c>
      <c r="N41" s="1" t="s">
        <v>251</v>
      </c>
      <c r="O41" s="1">
        <v>134</v>
      </c>
      <c r="P41" s="1" t="s">
        <v>252</v>
      </c>
      <c r="Q41" s="1" t="s">
        <v>252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17</v>
      </c>
      <c r="E42" s="8">
        <f t="shared" si="5"/>
        <v>18</v>
      </c>
      <c r="F42" s="8">
        <f t="shared" si="6"/>
        <v>2</v>
      </c>
      <c r="G42" s="8">
        <f t="shared" si="1"/>
        <v>1</v>
      </c>
      <c r="H42" t="str">
        <f t="shared" si="7"/>
        <v>战士主动技能2等级17</v>
      </c>
      <c r="I42" t="str">
        <f t="shared" si="8"/>
        <v>战士主动技能2等级18</v>
      </c>
      <c r="J42" s="1">
        <v>36</v>
      </c>
      <c r="K42" s="1">
        <f>VLOOKUP(H42,主动技能!$A:$B,2,FALSE)</f>
        <v>37</v>
      </c>
      <c r="L42" s="1">
        <f>VLOOKUP(I42,主动技能!$A:$B,2,FALSE)</f>
        <v>38</v>
      </c>
      <c r="M42" s="1">
        <v>36</v>
      </c>
      <c r="N42" s="1" t="s">
        <v>251</v>
      </c>
      <c r="O42" s="1">
        <v>135</v>
      </c>
      <c r="P42" s="1" t="s">
        <v>252</v>
      </c>
      <c r="Q42" s="1" t="s">
        <v>252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18</v>
      </c>
      <c r="E43" s="8">
        <f t="shared" si="5"/>
        <v>19</v>
      </c>
      <c r="F43" s="8">
        <f t="shared" si="6"/>
        <v>2</v>
      </c>
      <c r="G43" s="8">
        <f t="shared" si="1"/>
        <v>1</v>
      </c>
      <c r="H43" t="str">
        <f t="shared" si="7"/>
        <v>战士主动技能2等级18</v>
      </c>
      <c r="I43" t="str">
        <f t="shared" si="8"/>
        <v>战士主动技能2等级19</v>
      </c>
      <c r="J43" s="1">
        <v>37</v>
      </c>
      <c r="K43" s="1">
        <f>VLOOKUP(H43,主动技能!$A:$B,2,FALSE)</f>
        <v>38</v>
      </c>
      <c r="L43" s="1">
        <f>VLOOKUP(I43,主动技能!$A:$B,2,FALSE)</f>
        <v>39</v>
      </c>
      <c r="M43" s="1">
        <v>37</v>
      </c>
      <c r="N43" s="1" t="s">
        <v>251</v>
      </c>
      <c r="O43" s="1">
        <v>136</v>
      </c>
      <c r="P43" s="1" t="s">
        <v>252</v>
      </c>
      <c r="Q43" s="1" t="s">
        <v>252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19</v>
      </c>
      <c r="E44" s="8">
        <f t="shared" si="5"/>
        <v>20</v>
      </c>
      <c r="F44" s="8">
        <f t="shared" si="6"/>
        <v>2</v>
      </c>
      <c r="G44" s="8">
        <f t="shared" si="1"/>
        <v>1</v>
      </c>
      <c r="H44" t="str">
        <f t="shared" si="7"/>
        <v>战士主动技能2等级19</v>
      </c>
      <c r="I44" t="str">
        <f t="shared" si="8"/>
        <v>战士主动技能2等级20</v>
      </c>
      <c r="J44" s="1">
        <v>38</v>
      </c>
      <c r="K44" s="1">
        <f>VLOOKUP(H44,主动技能!$A:$B,2,FALSE)</f>
        <v>39</v>
      </c>
      <c r="L44" s="1">
        <f>VLOOKUP(I44,主动技能!$A:$B,2,FALSE)</f>
        <v>40</v>
      </c>
      <c r="M44" s="1">
        <v>38</v>
      </c>
      <c r="N44" s="1" t="s">
        <v>251</v>
      </c>
      <c r="O44" s="1">
        <v>137</v>
      </c>
      <c r="P44" s="1" t="s">
        <v>252</v>
      </c>
      <c r="Q44" s="1" t="s">
        <v>252</v>
      </c>
    </row>
    <row r="45" spans="2:17" x14ac:dyDescent="0.15">
      <c r="B45" s="8" t="str">
        <f>VLOOKUP(G45,角色!A:B,2,FALSE)</f>
        <v>战士</v>
      </c>
      <c r="C45" s="8" t="str">
        <f t="shared" si="0"/>
        <v>主动技能3</v>
      </c>
      <c r="D45" s="8">
        <f t="shared" si="4"/>
        <v>1</v>
      </c>
      <c r="E45" s="8">
        <f t="shared" si="5"/>
        <v>2</v>
      </c>
      <c r="F45" s="8">
        <f t="shared" si="6"/>
        <v>3</v>
      </c>
      <c r="G45" s="8">
        <f t="shared" si="1"/>
        <v>1</v>
      </c>
      <c r="H45" t="str">
        <f t="shared" si="7"/>
        <v>战士主动技能3等级1</v>
      </c>
      <c r="I45" t="str">
        <f t="shared" si="8"/>
        <v>战士主动技能3等级2</v>
      </c>
      <c r="J45" s="1">
        <v>39</v>
      </c>
      <c r="K45" s="1">
        <f>VLOOKUP(H45,主动技能!$A:$B,2,FALSE)</f>
        <v>41</v>
      </c>
      <c r="L45" s="1">
        <f>VLOOKUP(I45,主动技能!$A:$B,2,FALSE)</f>
        <v>42</v>
      </c>
      <c r="M45" s="1">
        <v>39</v>
      </c>
      <c r="N45" s="1" t="s">
        <v>251</v>
      </c>
      <c r="O45" s="1">
        <v>138</v>
      </c>
      <c r="P45" s="1" t="s">
        <v>252</v>
      </c>
      <c r="Q45" s="1" t="s">
        <v>252</v>
      </c>
    </row>
    <row r="46" spans="2:17" x14ac:dyDescent="0.15">
      <c r="B46" s="8" t="str">
        <f>VLOOKUP(G46,角色!A:B,2,FALSE)</f>
        <v>战士</v>
      </c>
      <c r="C46" s="8" t="str">
        <f t="shared" si="0"/>
        <v>主动技能3</v>
      </c>
      <c r="D46" s="8">
        <f t="shared" si="4"/>
        <v>2</v>
      </c>
      <c r="E46" s="8">
        <f t="shared" si="5"/>
        <v>3</v>
      </c>
      <c r="F46" s="8">
        <f t="shared" si="6"/>
        <v>3</v>
      </c>
      <c r="G46" s="8">
        <f t="shared" si="1"/>
        <v>1</v>
      </c>
      <c r="H46" t="str">
        <f t="shared" si="7"/>
        <v>战士主动技能3等级2</v>
      </c>
      <c r="I46" t="str">
        <f t="shared" si="8"/>
        <v>战士主动技能3等级3</v>
      </c>
      <c r="J46" s="1">
        <v>40</v>
      </c>
      <c r="K46" s="1">
        <f>VLOOKUP(H46,主动技能!$A:$B,2,FALSE)</f>
        <v>42</v>
      </c>
      <c r="L46" s="1">
        <f>VLOOKUP(I46,主动技能!$A:$B,2,FALSE)</f>
        <v>43</v>
      </c>
      <c r="M46" s="1">
        <v>40</v>
      </c>
      <c r="N46" s="1" t="s">
        <v>251</v>
      </c>
      <c r="O46" s="1">
        <v>139</v>
      </c>
      <c r="P46" s="1" t="s">
        <v>252</v>
      </c>
      <c r="Q46" s="1" t="s">
        <v>252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3</v>
      </c>
      <c r="E47" s="8">
        <f t="shared" si="5"/>
        <v>4</v>
      </c>
      <c r="F47" s="8">
        <f t="shared" si="6"/>
        <v>3</v>
      </c>
      <c r="G47" s="8">
        <f t="shared" si="1"/>
        <v>1</v>
      </c>
      <c r="H47" t="str">
        <f t="shared" si="7"/>
        <v>战士主动技能3等级3</v>
      </c>
      <c r="I47" t="str">
        <f t="shared" si="8"/>
        <v>战士主动技能3等级4</v>
      </c>
      <c r="J47" s="1">
        <v>41</v>
      </c>
      <c r="K47" s="1">
        <f>VLOOKUP(H47,主动技能!$A:$B,2,FALSE)</f>
        <v>43</v>
      </c>
      <c r="L47" s="1">
        <f>VLOOKUP(I47,主动技能!$A:$B,2,FALSE)</f>
        <v>44</v>
      </c>
      <c r="M47" s="1">
        <v>41</v>
      </c>
      <c r="N47" s="1" t="s">
        <v>251</v>
      </c>
      <c r="O47" s="1">
        <v>140</v>
      </c>
      <c r="P47" s="1" t="s">
        <v>252</v>
      </c>
      <c r="Q47" s="1" t="s">
        <v>252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4</v>
      </c>
      <c r="E48" s="8">
        <f t="shared" si="5"/>
        <v>5</v>
      </c>
      <c r="F48" s="8">
        <f t="shared" si="6"/>
        <v>3</v>
      </c>
      <c r="G48" s="8">
        <f t="shared" si="1"/>
        <v>1</v>
      </c>
      <c r="H48" t="str">
        <f t="shared" si="7"/>
        <v>战士主动技能3等级4</v>
      </c>
      <c r="I48" t="str">
        <f t="shared" si="8"/>
        <v>战士主动技能3等级5</v>
      </c>
      <c r="J48" s="1">
        <v>42</v>
      </c>
      <c r="K48" s="1">
        <f>VLOOKUP(H48,主动技能!$A:$B,2,FALSE)</f>
        <v>44</v>
      </c>
      <c r="L48" s="1">
        <f>VLOOKUP(I48,主动技能!$A:$B,2,FALSE)</f>
        <v>45</v>
      </c>
      <c r="M48" s="1">
        <v>42</v>
      </c>
      <c r="N48" s="1" t="s">
        <v>251</v>
      </c>
      <c r="O48" s="1">
        <v>141</v>
      </c>
      <c r="P48" s="1" t="s">
        <v>252</v>
      </c>
      <c r="Q48" s="1" t="s">
        <v>252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5</v>
      </c>
      <c r="E49" s="8">
        <f t="shared" si="5"/>
        <v>6</v>
      </c>
      <c r="F49" s="8">
        <f t="shared" si="6"/>
        <v>3</v>
      </c>
      <c r="G49" s="8">
        <f t="shared" si="1"/>
        <v>1</v>
      </c>
      <c r="H49" t="str">
        <f t="shared" si="7"/>
        <v>战士主动技能3等级5</v>
      </c>
      <c r="I49" t="str">
        <f t="shared" si="8"/>
        <v>战士主动技能3等级6</v>
      </c>
      <c r="J49" s="1">
        <v>43</v>
      </c>
      <c r="K49" s="1">
        <f>VLOOKUP(H49,主动技能!$A:$B,2,FALSE)</f>
        <v>45</v>
      </c>
      <c r="L49" s="1">
        <f>VLOOKUP(I49,主动技能!$A:$B,2,FALSE)</f>
        <v>46</v>
      </c>
      <c r="M49" s="1">
        <v>43</v>
      </c>
      <c r="N49" s="1" t="s">
        <v>251</v>
      </c>
      <c r="O49" s="1">
        <v>142</v>
      </c>
      <c r="P49" s="1" t="s">
        <v>252</v>
      </c>
      <c r="Q49" s="1" t="s">
        <v>252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6</v>
      </c>
      <c r="E50" s="8">
        <f t="shared" si="5"/>
        <v>7</v>
      </c>
      <c r="F50" s="8">
        <f t="shared" si="6"/>
        <v>3</v>
      </c>
      <c r="G50" s="8">
        <f t="shared" si="1"/>
        <v>1</v>
      </c>
      <c r="H50" t="str">
        <f t="shared" si="7"/>
        <v>战士主动技能3等级6</v>
      </c>
      <c r="I50" t="str">
        <f t="shared" si="8"/>
        <v>战士主动技能3等级7</v>
      </c>
      <c r="J50" s="1">
        <v>44</v>
      </c>
      <c r="K50" s="1">
        <f>VLOOKUP(H50,主动技能!$A:$B,2,FALSE)</f>
        <v>46</v>
      </c>
      <c r="L50" s="1">
        <f>VLOOKUP(I50,主动技能!$A:$B,2,FALSE)</f>
        <v>47</v>
      </c>
      <c r="M50" s="1">
        <v>44</v>
      </c>
      <c r="N50" s="1" t="s">
        <v>251</v>
      </c>
      <c r="O50" s="1">
        <v>143</v>
      </c>
      <c r="P50" s="1" t="s">
        <v>252</v>
      </c>
      <c r="Q50" s="1" t="s">
        <v>252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7</v>
      </c>
      <c r="E51" s="8">
        <f t="shared" si="5"/>
        <v>8</v>
      </c>
      <c r="F51" s="8">
        <f t="shared" si="6"/>
        <v>3</v>
      </c>
      <c r="G51" s="8">
        <f t="shared" si="1"/>
        <v>1</v>
      </c>
      <c r="H51" t="str">
        <f t="shared" si="7"/>
        <v>战士主动技能3等级7</v>
      </c>
      <c r="I51" t="str">
        <f t="shared" si="8"/>
        <v>战士主动技能3等级8</v>
      </c>
      <c r="J51" s="1">
        <v>45</v>
      </c>
      <c r="K51" s="1">
        <f>VLOOKUP(H51,主动技能!$A:$B,2,FALSE)</f>
        <v>47</v>
      </c>
      <c r="L51" s="1">
        <f>VLOOKUP(I51,主动技能!$A:$B,2,FALSE)</f>
        <v>48</v>
      </c>
      <c r="M51" s="1">
        <v>45</v>
      </c>
      <c r="N51" s="1" t="s">
        <v>251</v>
      </c>
      <c r="O51" s="1">
        <v>144</v>
      </c>
      <c r="P51" s="1" t="s">
        <v>252</v>
      </c>
      <c r="Q51" s="1" t="s">
        <v>252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8</v>
      </c>
      <c r="E52" s="8">
        <f t="shared" si="5"/>
        <v>9</v>
      </c>
      <c r="F52" s="8">
        <f t="shared" si="6"/>
        <v>3</v>
      </c>
      <c r="G52" s="8">
        <f t="shared" si="1"/>
        <v>1</v>
      </c>
      <c r="H52" t="str">
        <f t="shared" si="7"/>
        <v>战士主动技能3等级8</v>
      </c>
      <c r="I52" t="str">
        <f t="shared" si="8"/>
        <v>战士主动技能3等级9</v>
      </c>
      <c r="J52" s="1">
        <v>46</v>
      </c>
      <c r="K52" s="1">
        <f>VLOOKUP(H52,主动技能!$A:$B,2,FALSE)</f>
        <v>48</v>
      </c>
      <c r="L52" s="1">
        <f>VLOOKUP(I52,主动技能!$A:$B,2,FALSE)</f>
        <v>49</v>
      </c>
      <c r="M52" s="1">
        <v>46</v>
      </c>
      <c r="N52" s="1" t="s">
        <v>251</v>
      </c>
      <c r="O52" s="1">
        <v>145</v>
      </c>
      <c r="P52" s="1" t="s">
        <v>252</v>
      </c>
      <c r="Q52" s="1" t="s">
        <v>252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9</v>
      </c>
      <c r="E53" s="8">
        <f t="shared" si="5"/>
        <v>10</v>
      </c>
      <c r="F53" s="8">
        <f t="shared" si="6"/>
        <v>3</v>
      </c>
      <c r="G53" s="8">
        <f t="shared" si="1"/>
        <v>1</v>
      </c>
      <c r="H53" t="str">
        <f t="shared" si="7"/>
        <v>战士主动技能3等级9</v>
      </c>
      <c r="I53" t="str">
        <f t="shared" si="8"/>
        <v>战士主动技能3等级10</v>
      </c>
      <c r="J53" s="1">
        <v>47</v>
      </c>
      <c r="K53" s="1">
        <f>VLOOKUP(H53,主动技能!$A:$B,2,FALSE)</f>
        <v>49</v>
      </c>
      <c r="L53" s="1">
        <f>VLOOKUP(I53,主动技能!$A:$B,2,FALSE)</f>
        <v>50</v>
      </c>
      <c r="M53" s="1">
        <v>47</v>
      </c>
      <c r="N53" s="1" t="s">
        <v>251</v>
      </c>
      <c r="O53" s="1">
        <v>146</v>
      </c>
      <c r="P53" s="1" t="s">
        <v>252</v>
      </c>
      <c r="Q53" s="1" t="s">
        <v>252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10</v>
      </c>
      <c r="E54" s="8">
        <f t="shared" si="5"/>
        <v>11</v>
      </c>
      <c r="F54" s="8">
        <f t="shared" si="6"/>
        <v>3</v>
      </c>
      <c r="G54" s="8">
        <f t="shared" si="1"/>
        <v>1</v>
      </c>
      <c r="H54" t="str">
        <f t="shared" si="7"/>
        <v>战士主动技能3等级10</v>
      </c>
      <c r="I54" t="str">
        <f t="shared" si="8"/>
        <v>战士主动技能3等级11</v>
      </c>
      <c r="J54" s="1">
        <v>48</v>
      </c>
      <c r="K54" s="1">
        <f>VLOOKUP(H54,主动技能!$A:$B,2,FALSE)</f>
        <v>50</v>
      </c>
      <c r="L54" s="1">
        <f>VLOOKUP(I54,主动技能!$A:$B,2,FALSE)</f>
        <v>51</v>
      </c>
      <c r="M54" s="1">
        <v>48</v>
      </c>
      <c r="N54" s="1" t="s">
        <v>251</v>
      </c>
      <c r="O54" s="1">
        <v>147</v>
      </c>
      <c r="P54" s="1" t="s">
        <v>252</v>
      </c>
      <c r="Q54" s="1" t="s">
        <v>252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11</v>
      </c>
      <c r="E55" s="8">
        <f t="shared" si="5"/>
        <v>12</v>
      </c>
      <c r="F55" s="8">
        <f t="shared" si="6"/>
        <v>3</v>
      </c>
      <c r="G55" s="8">
        <f t="shared" si="1"/>
        <v>1</v>
      </c>
      <c r="H55" t="str">
        <f t="shared" si="7"/>
        <v>战士主动技能3等级11</v>
      </c>
      <c r="I55" t="str">
        <f t="shared" si="8"/>
        <v>战士主动技能3等级12</v>
      </c>
      <c r="J55" s="1">
        <v>49</v>
      </c>
      <c r="K55" s="1">
        <f>VLOOKUP(H55,主动技能!$A:$B,2,FALSE)</f>
        <v>51</v>
      </c>
      <c r="L55" s="1">
        <f>VLOOKUP(I55,主动技能!$A:$B,2,FALSE)</f>
        <v>52</v>
      </c>
      <c r="M55" s="1">
        <v>49</v>
      </c>
      <c r="N55" s="1" t="s">
        <v>251</v>
      </c>
      <c r="O55" s="1">
        <v>148</v>
      </c>
      <c r="P55" s="1" t="s">
        <v>252</v>
      </c>
      <c r="Q55" s="1" t="s">
        <v>252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12</v>
      </c>
      <c r="E56" s="8">
        <f t="shared" si="5"/>
        <v>13</v>
      </c>
      <c r="F56" s="8">
        <f t="shared" si="6"/>
        <v>3</v>
      </c>
      <c r="G56" s="8">
        <f t="shared" si="1"/>
        <v>1</v>
      </c>
      <c r="H56" t="str">
        <f t="shared" si="7"/>
        <v>战士主动技能3等级12</v>
      </c>
      <c r="I56" t="str">
        <f t="shared" si="8"/>
        <v>战士主动技能3等级13</v>
      </c>
      <c r="J56" s="1">
        <v>50</v>
      </c>
      <c r="K56" s="1">
        <f>VLOOKUP(H56,主动技能!$A:$B,2,FALSE)</f>
        <v>52</v>
      </c>
      <c r="L56" s="1">
        <f>VLOOKUP(I56,主动技能!$A:$B,2,FALSE)</f>
        <v>53</v>
      </c>
      <c r="M56" s="1">
        <v>50</v>
      </c>
      <c r="N56" s="1" t="s">
        <v>251</v>
      </c>
      <c r="O56" s="1">
        <v>149</v>
      </c>
      <c r="P56" s="1" t="s">
        <v>252</v>
      </c>
      <c r="Q56" s="1" t="s">
        <v>252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13</v>
      </c>
      <c r="E57" s="8">
        <f t="shared" si="5"/>
        <v>14</v>
      </c>
      <c r="F57" s="8">
        <f t="shared" si="6"/>
        <v>3</v>
      </c>
      <c r="G57" s="8">
        <f t="shared" si="1"/>
        <v>1</v>
      </c>
      <c r="H57" t="str">
        <f t="shared" si="7"/>
        <v>战士主动技能3等级13</v>
      </c>
      <c r="I57" t="str">
        <f t="shared" si="8"/>
        <v>战士主动技能3等级14</v>
      </c>
      <c r="J57" s="1">
        <v>51</v>
      </c>
      <c r="K57" s="1">
        <f>VLOOKUP(H57,主动技能!$A:$B,2,FALSE)</f>
        <v>53</v>
      </c>
      <c r="L57" s="1">
        <f>VLOOKUP(I57,主动技能!$A:$B,2,FALSE)</f>
        <v>54</v>
      </c>
      <c r="M57" s="1">
        <v>51</v>
      </c>
      <c r="N57" s="1" t="s">
        <v>251</v>
      </c>
      <c r="O57" s="1">
        <v>150</v>
      </c>
      <c r="P57" s="1" t="s">
        <v>252</v>
      </c>
      <c r="Q57" s="1" t="s">
        <v>252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14</v>
      </c>
      <c r="E58" s="8">
        <f t="shared" si="5"/>
        <v>15</v>
      </c>
      <c r="F58" s="8">
        <f t="shared" si="6"/>
        <v>3</v>
      </c>
      <c r="G58" s="8">
        <f t="shared" si="1"/>
        <v>1</v>
      </c>
      <c r="H58" t="str">
        <f t="shared" si="7"/>
        <v>战士主动技能3等级14</v>
      </c>
      <c r="I58" t="str">
        <f t="shared" si="8"/>
        <v>战士主动技能3等级15</v>
      </c>
      <c r="J58" s="1">
        <v>52</v>
      </c>
      <c r="K58" s="1">
        <f>VLOOKUP(H58,主动技能!$A:$B,2,FALSE)</f>
        <v>54</v>
      </c>
      <c r="L58" s="1">
        <f>VLOOKUP(I58,主动技能!$A:$B,2,FALSE)</f>
        <v>55</v>
      </c>
      <c r="M58" s="1">
        <v>52</v>
      </c>
      <c r="N58" s="1" t="s">
        <v>251</v>
      </c>
      <c r="O58" s="1">
        <v>151</v>
      </c>
      <c r="P58" s="1" t="s">
        <v>252</v>
      </c>
      <c r="Q58" s="1" t="s">
        <v>252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15</v>
      </c>
      <c r="E59" s="8">
        <f t="shared" si="5"/>
        <v>16</v>
      </c>
      <c r="F59" s="8">
        <f t="shared" si="6"/>
        <v>3</v>
      </c>
      <c r="G59" s="8">
        <f t="shared" si="1"/>
        <v>1</v>
      </c>
      <c r="H59" t="str">
        <f t="shared" si="7"/>
        <v>战士主动技能3等级15</v>
      </c>
      <c r="I59" t="str">
        <f t="shared" si="8"/>
        <v>战士主动技能3等级16</v>
      </c>
      <c r="J59" s="1">
        <v>53</v>
      </c>
      <c r="K59" s="1">
        <f>VLOOKUP(H59,主动技能!$A:$B,2,FALSE)</f>
        <v>55</v>
      </c>
      <c r="L59" s="1">
        <f>VLOOKUP(I59,主动技能!$A:$B,2,FALSE)</f>
        <v>56</v>
      </c>
      <c r="M59" s="1">
        <v>53</v>
      </c>
      <c r="N59" s="1" t="s">
        <v>251</v>
      </c>
      <c r="O59" s="1">
        <v>152</v>
      </c>
      <c r="P59" s="1" t="s">
        <v>252</v>
      </c>
      <c r="Q59" s="1" t="s">
        <v>252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16</v>
      </c>
      <c r="E60" s="8">
        <f t="shared" si="5"/>
        <v>17</v>
      </c>
      <c r="F60" s="8">
        <f t="shared" si="6"/>
        <v>3</v>
      </c>
      <c r="G60" s="8">
        <f t="shared" si="1"/>
        <v>1</v>
      </c>
      <c r="H60" t="str">
        <f t="shared" si="7"/>
        <v>战士主动技能3等级16</v>
      </c>
      <c r="I60" t="str">
        <f t="shared" si="8"/>
        <v>战士主动技能3等级17</v>
      </c>
      <c r="J60" s="1">
        <v>54</v>
      </c>
      <c r="K60" s="1">
        <f>VLOOKUP(H60,主动技能!$A:$B,2,FALSE)</f>
        <v>56</v>
      </c>
      <c r="L60" s="1">
        <f>VLOOKUP(I60,主动技能!$A:$B,2,FALSE)</f>
        <v>57</v>
      </c>
      <c r="M60" s="1">
        <v>54</v>
      </c>
      <c r="N60" s="1" t="s">
        <v>251</v>
      </c>
      <c r="O60" s="1">
        <v>153</v>
      </c>
      <c r="P60" s="1" t="s">
        <v>252</v>
      </c>
      <c r="Q60" s="1" t="s">
        <v>252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17</v>
      </c>
      <c r="E61" s="8">
        <f t="shared" si="5"/>
        <v>18</v>
      </c>
      <c r="F61" s="8">
        <f t="shared" si="6"/>
        <v>3</v>
      </c>
      <c r="G61" s="8">
        <f t="shared" si="1"/>
        <v>1</v>
      </c>
      <c r="H61" t="str">
        <f t="shared" si="7"/>
        <v>战士主动技能3等级17</v>
      </c>
      <c r="I61" t="str">
        <f t="shared" si="8"/>
        <v>战士主动技能3等级18</v>
      </c>
      <c r="J61" s="1">
        <v>55</v>
      </c>
      <c r="K61" s="1">
        <f>VLOOKUP(H61,主动技能!$A:$B,2,FALSE)</f>
        <v>57</v>
      </c>
      <c r="L61" s="1">
        <f>VLOOKUP(I61,主动技能!$A:$B,2,FALSE)</f>
        <v>58</v>
      </c>
      <c r="M61" s="1">
        <v>55</v>
      </c>
      <c r="N61" s="1" t="s">
        <v>251</v>
      </c>
      <c r="O61" s="1">
        <v>154</v>
      </c>
      <c r="P61" s="1" t="s">
        <v>252</v>
      </c>
      <c r="Q61" s="1" t="s">
        <v>252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18</v>
      </c>
      <c r="E62" s="8">
        <f t="shared" si="5"/>
        <v>19</v>
      </c>
      <c r="F62" s="8">
        <f t="shared" si="6"/>
        <v>3</v>
      </c>
      <c r="G62" s="8">
        <f t="shared" si="1"/>
        <v>1</v>
      </c>
      <c r="H62" t="str">
        <f t="shared" si="7"/>
        <v>战士主动技能3等级18</v>
      </c>
      <c r="I62" t="str">
        <f t="shared" si="8"/>
        <v>战士主动技能3等级19</v>
      </c>
      <c r="J62" s="1">
        <v>56</v>
      </c>
      <c r="K62" s="1">
        <f>VLOOKUP(H62,主动技能!$A:$B,2,FALSE)</f>
        <v>58</v>
      </c>
      <c r="L62" s="1">
        <f>VLOOKUP(I62,主动技能!$A:$B,2,FALSE)</f>
        <v>59</v>
      </c>
      <c r="M62" s="1">
        <v>56</v>
      </c>
      <c r="N62" s="1" t="s">
        <v>251</v>
      </c>
      <c r="O62" s="1">
        <v>155</v>
      </c>
      <c r="P62" s="1" t="s">
        <v>252</v>
      </c>
      <c r="Q62" s="1" t="s">
        <v>252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19</v>
      </c>
      <c r="E63" s="8">
        <f t="shared" si="5"/>
        <v>20</v>
      </c>
      <c r="F63" s="8">
        <f t="shared" si="6"/>
        <v>3</v>
      </c>
      <c r="G63" s="8">
        <f t="shared" si="1"/>
        <v>1</v>
      </c>
      <c r="H63" t="str">
        <f t="shared" si="7"/>
        <v>战士主动技能3等级19</v>
      </c>
      <c r="I63" t="str">
        <f t="shared" si="8"/>
        <v>战士主动技能3等级20</v>
      </c>
      <c r="J63" s="1">
        <v>57</v>
      </c>
      <c r="K63" s="1">
        <f>VLOOKUP(H63,主动技能!$A:$B,2,FALSE)</f>
        <v>59</v>
      </c>
      <c r="L63" s="1">
        <f>VLOOKUP(I63,主动技能!$A:$B,2,FALSE)</f>
        <v>60</v>
      </c>
      <c r="M63" s="1">
        <v>57</v>
      </c>
      <c r="N63" s="1" t="s">
        <v>251</v>
      </c>
      <c r="O63" s="1">
        <v>156</v>
      </c>
      <c r="P63" s="1" t="s">
        <v>252</v>
      </c>
      <c r="Q63" s="1" t="s">
        <v>252</v>
      </c>
    </row>
    <row r="64" spans="2:17" x14ac:dyDescent="0.15">
      <c r="B64" s="8" t="str">
        <f>VLOOKUP(G64,角色!A:B,2,FALSE)</f>
        <v>法师</v>
      </c>
      <c r="C64" s="8" t="str">
        <f t="shared" si="0"/>
        <v>主动技能1</v>
      </c>
      <c r="D64" s="8">
        <f t="shared" si="4"/>
        <v>1</v>
      </c>
      <c r="E64" s="8">
        <f t="shared" si="5"/>
        <v>2</v>
      </c>
      <c r="F64" s="8">
        <f t="shared" si="6"/>
        <v>1</v>
      </c>
      <c r="G64" s="8">
        <f t="shared" si="1"/>
        <v>2</v>
      </c>
      <c r="H64" t="str">
        <f t="shared" si="7"/>
        <v>法师主动技能1等级1</v>
      </c>
      <c r="I64" t="str">
        <f t="shared" si="8"/>
        <v>法师主动技能1等级2</v>
      </c>
      <c r="J64" s="1">
        <v>58</v>
      </c>
      <c r="K64" s="1">
        <f>VLOOKUP(H64,主动技能!$A:$B,2,FALSE)</f>
        <v>61</v>
      </c>
      <c r="L64" s="1">
        <f>VLOOKUP(I64,主动技能!$A:$B,2,FALSE)</f>
        <v>62</v>
      </c>
      <c r="M64" s="1">
        <v>58</v>
      </c>
      <c r="N64" s="1" t="s">
        <v>251</v>
      </c>
      <c r="O64" s="1">
        <v>157</v>
      </c>
      <c r="P64" s="1" t="s">
        <v>252</v>
      </c>
      <c r="Q64" s="1" t="s">
        <v>252</v>
      </c>
    </row>
    <row r="65" spans="2:17" x14ac:dyDescent="0.15">
      <c r="B65" s="8" t="str">
        <f>VLOOKUP(G65,角色!A:B,2,FALSE)</f>
        <v>法师</v>
      </c>
      <c r="C65" s="8" t="str">
        <f t="shared" si="0"/>
        <v>主动技能1</v>
      </c>
      <c r="D65" s="8">
        <f t="shared" si="4"/>
        <v>2</v>
      </c>
      <c r="E65" s="8">
        <f t="shared" si="5"/>
        <v>3</v>
      </c>
      <c r="F65" s="8">
        <f t="shared" si="6"/>
        <v>1</v>
      </c>
      <c r="G65" s="8">
        <f t="shared" si="1"/>
        <v>2</v>
      </c>
      <c r="H65" t="str">
        <f t="shared" si="7"/>
        <v>法师主动技能1等级2</v>
      </c>
      <c r="I65" t="str">
        <f t="shared" si="8"/>
        <v>法师主动技能1等级3</v>
      </c>
      <c r="J65" s="1">
        <v>59</v>
      </c>
      <c r="K65" s="1">
        <f>VLOOKUP(H65,主动技能!$A:$B,2,FALSE)</f>
        <v>62</v>
      </c>
      <c r="L65" s="1">
        <f>VLOOKUP(I65,主动技能!$A:$B,2,FALSE)</f>
        <v>63</v>
      </c>
      <c r="M65" s="1">
        <v>59</v>
      </c>
      <c r="N65" s="1" t="s">
        <v>251</v>
      </c>
      <c r="O65" s="1">
        <v>158</v>
      </c>
      <c r="P65" s="1" t="s">
        <v>252</v>
      </c>
      <c r="Q65" s="1" t="s">
        <v>252</v>
      </c>
    </row>
    <row r="66" spans="2:17" x14ac:dyDescent="0.15">
      <c r="B66" s="8" t="str">
        <f>VLOOKUP(G66,角色!A:B,2,FALSE)</f>
        <v>法师</v>
      </c>
      <c r="C66" s="8" t="str">
        <f t="shared" si="0"/>
        <v>主动技能1</v>
      </c>
      <c r="D66" s="8">
        <f t="shared" si="4"/>
        <v>3</v>
      </c>
      <c r="E66" s="8">
        <f t="shared" si="5"/>
        <v>4</v>
      </c>
      <c r="F66" s="8">
        <f t="shared" si="6"/>
        <v>1</v>
      </c>
      <c r="G66" s="8">
        <f t="shared" si="1"/>
        <v>2</v>
      </c>
      <c r="H66" t="str">
        <f t="shared" si="7"/>
        <v>法师主动技能1等级3</v>
      </c>
      <c r="I66" t="str">
        <f t="shared" si="8"/>
        <v>法师主动技能1等级4</v>
      </c>
      <c r="J66" s="1">
        <v>60</v>
      </c>
      <c r="K66" s="1">
        <f>VLOOKUP(H66,主动技能!$A:$B,2,FALSE)</f>
        <v>63</v>
      </c>
      <c r="L66" s="1">
        <f>VLOOKUP(I66,主动技能!$A:$B,2,FALSE)</f>
        <v>64</v>
      </c>
      <c r="M66" s="1">
        <v>60</v>
      </c>
      <c r="N66" s="1" t="s">
        <v>251</v>
      </c>
      <c r="O66" s="1">
        <v>159</v>
      </c>
      <c r="P66" s="1" t="s">
        <v>252</v>
      </c>
      <c r="Q66" s="1" t="s">
        <v>252</v>
      </c>
    </row>
    <row r="67" spans="2:17" x14ac:dyDescent="0.15">
      <c r="B67" s="8" t="str">
        <f>VLOOKUP(G67,角色!A:B,2,FALSE)</f>
        <v>法师</v>
      </c>
      <c r="C67" s="8" t="str">
        <f t="shared" si="0"/>
        <v>主动技能1</v>
      </c>
      <c r="D67" s="8">
        <f t="shared" si="4"/>
        <v>4</v>
      </c>
      <c r="E67" s="8">
        <f t="shared" si="5"/>
        <v>5</v>
      </c>
      <c r="F67" s="8">
        <f t="shared" si="6"/>
        <v>1</v>
      </c>
      <c r="G67" s="8">
        <f t="shared" si="1"/>
        <v>2</v>
      </c>
      <c r="H67" t="str">
        <f t="shared" si="7"/>
        <v>法师主动技能1等级4</v>
      </c>
      <c r="I67" t="str">
        <f t="shared" si="8"/>
        <v>法师主动技能1等级5</v>
      </c>
      <c r="J67" s="1">
        <v>61</v>
      </c>
      <c r="K67" s="1">
        <f>VLOOKUP(H67,主动技能!$A:$B,2,FALSE)</f>
        <v>64</v>
      </c>
      <c r="L67" s="1">
        <f>VLOOKUP(I67,主动技能!$A:$B,2,FALSE)</f>
        <v>65</v>
      </c>
      <c r="M67" s="1">
        <v>61</v>
      </c>
      <c r="N67" s="1" t="s">
        <v>251</v>
      </c>
      <c r="O67" s="1">
        <v>160</v>
      </c>
      <c r="P67" s="1" t="s">
        <v>252</v>
      </c>
      <c r="Q67" s="1" t="s">
        <v>252</v>
      </c>
    </row>
    <row r="68" spans="2:17" x14ac:dyDescent="0.15">
      <c r="B68" s="8" t="str">
        <f>VLOOKUP(G68,角色!A:B,2,FALSE)</f>
        <v>法师</v>
      </c>
      <c r="C68" s="8" t="str">
        <f t="shared" si="0"/>
        <v>主动技能1</v>
      </c>
      <c r="D68" s="8">
        <f t="shared" si="4"/>
        <v>5</v>
      </c>
      <c r="E68" s="8">
        <f t="shared" si="5"/>
        <v>6</v>
      </c>
      <c r="F68" s="8">
        <f t="shared" si="6"/>
        <v>1</v>
      </c>
      <c r="G68" s="8">
        <f t="shared" si="1"/>
        <v>2</v>
      </c>
      <c r="H68" t="str">
        <f t="shared" si="7"/>
        <v>法师主动技能1等级5</v>
      </c>
      <c r="I68" t="str">
        <f t="shared" si="8"/>
        <v>法师主动技能1等级6</v>
      </c>
      <c r="J68" s="1">
        <v>62</v>
      </c>
      <c r="K68" s="1">
        <f>VLOOKUP(H68,主动技能!$A:$B,2,FALSE)</f>
        <v>65</v>
      </c>
      <c r="L68" s="1">
        <f>VLOOKUP(I68,主动技能!$A:$B,2,FALSE)</f>
        <v>66</v>
      </c>
      <c r="M68" s="1">
        <v>62</v>
      </c>
      <c r="N68" s="1" t="s">
        <v>251</v>
      </c>
      <c r="O68" s="1">
        <v>161</v>
      </c>
      <c r="P68" s="1" t="s">
        <v>252</v>
      </c>
      <c r="Q68" s="1" t="s">
        <v>252</v>
      </c>
    </row>
    <row r="69" spans="2:17" x14ac:dyDescent="0.15">
      <c r="B69" s="8" t="str">
        <f>VLOOKUP(G69,角色!A:B,2,FALSE)</f>
        <v>法师</v>
      </c>
      <c r="C69" s="8" t="str">
        <f t="shared" si="0"/>
        <v>主动技能1</v>
      </c>
      <c r="D69" s="8">
        <f t="shared" si="4"/>
        <v>6</v>
      </c>
      <c r="E69" s="8">
        <f t="shared" si="5"/>
        <v>7</v>
      </c>
      <c r="F69" s="8">
        <f t="shared" si="6"/>
        <v>1</v>
      </c>
      <c r="G69" s="8">
        <f t="shared" si="1"/>
        <v>2</v>
      </c>
      <c r="H69" t="str">
        <f t="shared" si="7"/>
        <v>法师主动技能1等级6</v>
      </c>
      <c r="I69" t="str">
        <f t="shared" si="8"/>
        <v>法师主动技能1等级7</v>
      </c>
      <c r="J69" s="1">
        <v>63</v>
      </c>
      <c r="K69" s="1">
        <f>VLOOKUP(H69,主动技能!$A:$B,2,FALSE)</f>
        <v>66</v>
      </c>
      <c r="L69" s="1">
        <f>VLOOKUP(I69,主动技能!$A:$B,2,FALSE)</f>
        <v>67</v>
      </c>
      <c r="M69" s="1">
        <v>63</v>
      </c>
      <c r="N69" s="1" t="s">
        <v>251</v>
      </c>
      <c r="O69" s="1">
        <v>162</v>
      </c>
      <c r="P69" s="1" t="s">
        <v>252</v>
      </c>
      <c r="Q69" s="1" t="s">
        <v>252</v>
      </c>
    </row>
    <row r="70" spans="2:17" x14ac:dyDescent="0.15">
      <c r="B70" s="8" t="str">
        <f>VLOOKUP(G70,角色!A:B,2,FALSE)</f>
        <v>法师</v>
      </c>
      <c r="C70" s="8" t="str">
        <f t="shared" si="0"/>
        <v>主动技能1</v>
      </c>
      <c r="D70" s="8">
        <f t="shared" si="4"/>
        <v>7</v>
      </c>
      <c r="E70" s="8">
        <f t="shared" si="5"/>
        <v>8</v>
      </c>
      <c r="F70" s="8">
        <f t="shared" si="6"/>
        <v>1</v>
      </c>
      <c r="G70" s="8">
        <f t="shared" si="1"/>
        <v>2</v>
      </c>
      <c r="H70" t="str">
        <f t="shared" si="7"/>
        <v>法师主动技能1等级7</v>
      </c>
      <c r="I70" t="str">
        <f t="shared" si="8"/>
        <v>法师主动技能1等级8</v>
      </c>
      <c r="J70" s="1">
        <v>64</v>
      </c>
      <c r="K70" s="1">
        <f>VLOOKUP(H70,主动技能!$A:$B,2,FALSE)</f>
        <v>67</v>
      </c>
      <c r="L70" s="1">
        <f>VLOOKUP(I70,主动技能!$A:$B,2,FALSE)</f>
        <v>68</v>
      </c>
      <c r="M70" s="1">
        <v>64</v>
      </c>
      <c r="N70" s="1" t="s">
        <v>251</v>
      </c>
      <c r="O70" s="1">
        <v>163</v>
      </c>
      <c r="P70" s="1" t="s">
        <v>252</v>
      </c>
      <c r="Q70" s="1" t="s">
        <v>252</v>
      </c>
    </row>
    <row r="71" spans="2:17" x14ac:dyDescent="0.15">
      <c r="B71" s="8" t="str">
        <f>VLOOKUP(G71,角色!A:B,2,FALSE)</f>
        <v>法师</v>
      </c>
      <c r="C71" s="8" t="str">
        <f t="shared" si="0"/>
        <v>主动技能1</v>
      </c>
      <c r="D71" s="8">
        <f t="shared" si="4"/>
        <v>8</v>
      </c>
      <c r="E71" s="8">
        <f t="shared" si="5"/>
        <v>9</v>
      </c>
      <c r="F71" s="8">
        <f t="shared" si="6"/>
        <v>1</v>
      </c>
      <c r="G71" s="8">
        <f t="shared" si="1"/>
        <v>2</v>
      </c>
      <c r="H71" t="str">
        <f t="shared" si="7"/>
        <v>法师主动技能1等级8</v>
      </c>
      <c r="I71" t="str">
        <f t="shared" si="8"/>
        <v>法师主动技能1等级9</v>
      </c>
      <c r="J71" s="1">
        <v>65</v>
      </c>
      <c r="K71" s="1">
        <f>VLOOKUP(H71,主动技能!$A:$B,2,FALSE)</f>
        <v>68</v>
      </c>
      <c r="L71" s="1">
        <f>VLOOKUP(I71,主动技能!$A:$B,2,FALSE)</f>
        <v>69</v>
      </c>
      <c r="M71" s="1">
        <v>65</v>
      </c>
      <c r="N71" s="1" t="s">
        <v>251</v>
      </c>
      <c r="O71" s="1">
        <v>164</v>
      </c>
      <c r="P71" s="1" t="s">
        <v>252</v>
      </c>
      <c r="Q71" s="1" t="s">
        <v>252</v>
      </c>
    </row>
    <row r="72" spans="2:17" x14ac:dyDescent="0.15">
      <c r="B72" s="8" t="str">
        <f>VLOOKUP(G72,角色!A:B,2,FALSE)</f>
        <v>法师</v>
      </c>
      <c r="C72" s="8" t="str">
        <f t="shared" ref="C72:C135" si="9">C$4&amp;F72</f>
        <v>主动技能1</v>
      </c>
      <c r="D72" s="8">
        <f t="shared" si="4"/>
        <v>9</v>
      </c>
      <c r="E72" s="8">
        <f t="shared" si="5"/>
        <v>10</v>
      </c>
      <c r="F72" s="8">
        <f t="shared" si="6"/>
        <v>1</v>
      </c>
      <c r="G72" s="8">
        <f t="shared" ref="G72:G135" si="10">IF((F72=1)*(D72=1),G71+1,G71)</f>
        <v>2</v>
      </c>
      <c r="H72" t="str">
        <f t="shared" si="7"/>
        <v>法师主动技能1等级9</v>
      </c>
      <c r="I72" t="str">
        <f t="shared" si="8"/>
        <v>法师主动技能1等级10</v>
      </c>
      <c r="J72" s="1">
        <v>66</v>
      </c>
      <c r="K72" s="1">
        <f>VLOOKUP(H72,主动技能!$A:$B,2,FALSE)</f>
        <v>69</v>
      </c>
      <c r="L72" s="1">
        <f>VLOOKUP(I72,主动技能!$A:$B,2,FALSE)</f>
        <v>70</v>
      </c>
      <c r="M72" s="1">
        <v>66</v>
      </c>
      <c r="N72" s="1" t="s">
        <v>251</v>
      </c>
      <c r="O72" s="1">
        <v>165</v>
      </c>
      <c r="P72" s="1" t="s">
        <v>252</v>
      </c>
      <c r="Q72" s="1" t="s">
        <v>252</v>
      </c>
    </row>
    <row r="73" spans="2:17" x14ac:dyDescent="0.15">
      <c r="B73" s="8" t="str">
        <f>VLOOKUP(G73,角色!A:B,2,FALSE)</f>
        <v>法师</v>
      </c>
      <c r="C73" s="8" t="str">
        <f t="shared" si="9"/>
        <v>主动技能1</v>
      </c>
      <c r="D73" s="8">
        <f t="shared" ref="D73:D136" si="11">IF(D72=D$5,1,D72+1)</f>
        <v>10</v>
      </c>
      <c r="E73" s="8">
        <f t="shared" ref="E73:E136" si="12">IF(E72=E$5,2,E72+1)</f>
        <v>11</v>
      </c>
      <c r="F73" s="8">
        <f t="shared" ref="F73:F136" si="13">IF(D73=1,IF(F72=$F$5,1,F72+1),F72)</f>
        <v>1</v>
      </c>
      <c r="G73" s="8">
        <f t="shared" si="10"/>
        <v>2</v>
      </c>
      <c r="H73" t="str">
        <f t="shared" si="7"/>
        <v>法师主动技能1等级10</v>
      </c>
      <c r="I73" t="str">
        <f t="shared" si="8"/>
        <v>法师主动技能1等级11</v>
      </c>
      <c r="J73" s="1">
        <v>67</v>
      </c>
      <c r="K73" s="1">
        <f>VLOOKUP(H73,主动技能!$A:$B,2,FALSE)</f>
        <v>70</v>
      </c>
      <c r="L73" s="1">
        <f>VLOOKUP(I73,主动技能!$A:$B,2,FALSE)</f>
        <v>71</v>
      </c>
      <c r="M73" s="1">
        <v>67</v>
      </c>
      <c r="N73" s="1" t="s">
        <v>251</v>
      </c>
      <c r="O73" s="1">
        <v>166</v>
      </c>
      <c r="P73" s="1" t="s">
        <v>252</v>
      </c>
      <c r="Q73" s="1" t="s">
        <v>252</v>
      </c>
    </row>
    <row r="74" spans="2:17" x14ac:dyDescent="0.15">
      <c r="B74" s="8" t="str">
        <f>VLOOKUP(G74,角色!A:B,2,FALSE)</f>
        <v>法师</v>
      </c>
      <c r="C74" s="8" t="str">
        <f t="shared" si="9"/>
        <v>主动技能1</v>
      </c>
      <c r="D74" s="8">
        <f t="shared" si="11"/>
        <v>11</v>
      </c>
      <c r="E74" s="8">
        <f t="shared" si="12"/>
        <v>12</v>
      </c>
      <c r="F74" s="8">
        <f t="shared" si="13"/>
        <v>1</v>
      </c>
      <c r="G74" s="8">
        <f t="shared" si="10"/>
        <v>2</v>
      </c>
      <c r="H74" t="str">
        <f t="shared" si="7"/>
        <v>法师主动技能1等级11</v>
      </c>
      <c r="I74" t="str">
        <f t="shared" si="8"/>
        <v>法师主动技能1等级12</v>
      </c>
      <c r="J74" s="1">
        <v>68</v>
      </c>
      <c r="K74" s="1">
        <f>VLOOKUP(H74,主动技能!$A:$B,2,FALSE)</f>
        <v>71</v>
      </c>
      <c r="L74" s="1">
        <f>VLOOKUP(I74,主动技能!$A:$B,2,FALSE)</f>
        <v>72</v>
      </c>
      <c r="M74" s="1">
        <v>68</v>
      </c>
      <c r="N74" s="1" t="s">
        <v>251</v>
      </c>
      <c r="O74" s="1">
        <v>167</v>
      </c>
      <c r="P74" s="1" t="s">
        <v>252</v>
      </c>
      <c r="Q74" s="1" t="s">
        <v>252</v>
      </c>
    </row>
    <row r="75" spans="2:17" x14ac:dyDescent="0.15">
      <c r="B75" s="8" t="str">
        <f>VLOOKUP(G75,角色!A:B,2,FALSE)</f>
        <v>法师</v>
      </c>
      <c r="C75" s="8" t="str">
        <f t="shared" si="9"/>
        <v>主动技能1</v>
      </c>
      <c r="D75" s="8">
        <f t="shared" si="11"/>
        <v>12</v>
      </c>
      <c r="E75" s="8">
        <f t="shared" si="12"/>
        <v>13</v>
      </c>
      <c r="F75" s="8">
        <f t="shared" si="13"/>
        <v>1</v>
      </c>
      <c r="G75" s="8">
        <f t="shared" si="10"/>
        <v>2</v>
      </c>
      <c r="H75" t="str">
        <f t="shared" si="7"/>
        <v>法师主动技能1等级12</v>
      </c>
      <c r="I75" t="str">
        <f t="shared" si="8"/>
        <v>法师主动技能1等级13</v>
      </c>
      <c r="J75" s="1">
        <v>69</v>
      </c>
      <c r="K75" s="1">
        <f>VLOOKUP(H75,主动技能!$A:$B,2,FALSE)</f>
        <v>72</v>
      </c>
      <c r="L75" s="1">
        <f>VLOOKUP(I75,主动技能!$A:$B,2,FALSE)</f>
        <v>73</v>
      </c>
      <c r="M75" s="1">
        <v>69</v>
      </c>
      <c r="N75" s="1" t="s">
        <v>251</v>
      </c>
      <c r="O75" s="1">
        <v>168</v>
      </c>
      <c r="P75" s="1" t="s">
        <v>252</v>
      </c>
      <c r="Q75" s="1" t="s">
        <v>252</v>
      </c>
    </row>
    <row r="76" spans="2:17" x14ac:dyDescent="0.15">
      <c r="B76" s="8" t="str">
        <f>VLOOKUP(G76,角色!A:B,2,FALSE)</f>
        <v>法师</v>
      </c>
      <c r="C76" s="8" t="str">
        <f t="shared" si="9"/>
        <v>主动技能1</v>
      </c>
      <c r="D76" s="8">
        <f t="shared" si="11"/>
        <v>13</v>
      </c>
      <c r="E76" s="8">
        <f t="shared" si="12"/>
        <v>14</v>
      </c>
      <c r="F76" s="8">
        <f t="shared" si="13"/>
        <v>1</v>
      </c>
      <c r="G76" s="8">
        <f t="shared" si="10"/>
        <v>2</v>
      </c>
      <c r="H76" t="str">
        <f t="shared" si="7"/>
        <v>法师主动技能1等级13</v>
      </c>
      <c r="I76" t="str">
        <f t="shared" si="8"/>
        <v>法师主动技能1等级14</v>
      </c>
      <c r="J76" s="1">
        <v>70</v>
      </c>
      <c r="K76" s="1">
        <f>VLOOKUP(H76,主动技能!$A:$B,2,FALSE)</f>
        <v>73</v>
      </c>
      <c r="L76" s="1">
        <f>VLOOKUP(I76,主动技能!$A:$B,2,FALSE)</f>
        <v>74</v>
      </c>
      <c r="M76" s="1">
        <v>70</v>
      </c>
      <c r="N76" s="1" t="s">
        <v>251</v>
      </c>
      <c r="O76" s="1">
        <v>169</v>
      </c>
      <c r="P76" s="1" t="s">
        <v>252</v>
      </c>
      <c r="Q76" s="1" t="s">
        <v>252</v>
      </c>
    </row>
    <row r="77" spans="2:17" x14ac:dyDescent="0.15">
      <c r="B77" s="8" t="str">
        <f>VLOOKUP(G77,角色!A:B,2,FALSE)</f>
        <v>法师</v>
      </c>
      <c r="C77" s="8" t="str">
        <f t="shared" si="9"/>
        <v>主动技能1</v>
      </c>
      <c r="D77" s="8">
        <f t="shared" si="11"/>
        <v>14</v>
      </c>
      <c r="E77" s="8">
        <f t="shared" si="12"/>
        <v>15</v>
      </c>
      <c r="F77" s="8">
        <f t="shared" si="13"/>
        <v>1</v>
      </c>
      <c r="G77" s="8">
        <f t="shared" si="10"/>
        <v>2</v>
      </c>
      <c r="H77" t="str">
        <f t="shared" si="7"/>
        <v>法师主动技能1等级14</v>
      </c>
      <c r="I77" t="str">
        <f t="shared" si="8"/>
        <v>法师主动技能1等级15</v>
      </c>
      <c r="J77" s="1">
        <v>71</v>
      </c>
      <c r="K77" s="1">
        <f>VLOOKUP(H77,主动技能!$A:$B,2,FALSE)</f>
        <v>74</v>
      </c>
      <c r="L77" s="1">
        <f>VLOOKUP(I77,主动技能!$A:$B,2,FALSE)</f>
        <v>75</v>
      </c>
      <c r="M77" s="1">
        <v>71</v>
      </c>
      <c r="N77" s="1" t="s">
        <v>251</v>
      </c>
      <c r="O77" s="1">
        <v>170</v>
      </c>
      <c r="P77" s="1" t="s">
        <v>252</v>
      </c>
      <c r="Q77" s="1" t="s">
        <v>252</v>
      </c>
    </row>
    <row r="78" spans="2:17" x14ac:dyDescent="0.15">
      <c r="B78" s="8" t="str">
        <f>VLOOKUP(G78,角色!A:B,2,FALSE)</f>
        <v>法师</v>
      </c>
      <c r="C78" s="8" t="str">
        <f t="shared" si="9"/>
        <v>主动技能1</v>
      </c>
      <c r="D78" s="8">
        <f t="shared" si="11"/>
        <v>15</v>
      </c>
      <c r="E78" s="8">
        <f t="shared" si="12"/>
        <v>16</v>
      </c>
      <c r="F78" s="8">
        <f t="shared" si="13"/>
        <v>1</v>
      </c>
      <c r="G78" s="8">
        <f t="shared" si="10"/>
        <v>2</v>
      </c>
      <c r="H78" t="str">
        <f t="shared" si="7"/>
        <v>法师主动技能1等级15</v>
      </c>
      <c r="I78" t="str">
        <f t="shared" si="8"/>
        <v>法师主动技能1等级16</v>
      </c>
      <c r="J78" s="1">
        <v>72</v>
      </c>
      <c r="K78" s="1">
        <f>VLOOKUP(H78,主动技能!$A:$B,2,FALSE)</f>
        <v>75</v>
      </c>
      <c r="L78" s="1">
        <f>VLOOKUP(I78,主动技能!$A:$B,2,FALSE)</f>
        <v>76</v>
      </c>
      <c r="M78" s="1">
        <v>72</v>
      </c>
      <c r="N78" s="1" t="s">
        <v>251</v>
      </c>
      <c r="O78" s="1">
        <v>171</v>
      </c>
      <c r="P78" s="1" t="s">
        <v>252</v>
      </c>
      <c r="Q78" s="1" t="s">
        <v>252</v>
      </c>
    </row>
    <row r="79" spans="2:17" x14ac:dyDescent="0.15">
      <c r="B79" s="8" t="str">
        <f>VLOOKUP(G79,角色!A:B,2,FALSE)</f>
        <v>法师</v>
      </c>
      <c r="C79" s="8" t="str">
        <f t="shared" si="9"/>
        <v>主动技能1</v>
      </c>
      <c r="D79" s="8">
        <f t="shared" si="11"/>
        <v>16</v>
      </c>
      <c r="E79" s="8">
        <f t="shared" si="12"/>
        <v>17</v>
      </c>
      <c r="F79" s="8">
        <f t="shared" si="13"/>
        <v>1</v>
      </c>
      <c r="G79" s="8">
        <f t="shared" si="10"/>
        <v>2</v>
      </c>
      <c r="H79" t="str">
        <f t="shared" si="7"/>
        <v>法师主动技能1等级16</v>
      </c>
      <c r="I79" t="str">
        <f t="shared" si="8"/>
        <v>法师主动技能1等级17</v>
      </c>
      <c r="J79" s="1">
        <v>73</v>
      </c>
      <c r="K79" s="1">
        <f>VLOOKUP(H79,主动技能!$A:$B,2,FALSE)</f>
        <v>76</v>
      </c>
      <c r="L79" s="1">
        <f>VLOOKUP(I79,主动技能!$A:$B,2,FALSE)</f>
        <v>77</v>
      </c>
      <c r="M79" s="1">
        <v>73</v>
      </c>
      <c r="N79" s="1" t="s">
        <v>251</v>
      </c>
      <c r="O79" s="1">
        <v>172</v>
      </c>
      <c r="P79" s="1" t="s">
        <v>252</v>
      </c>
      <c r="Q79" s="1" t="s">
        <v>252</v>
      </c>
    </row>
    <row r="80" spans="2:17" x14ac:dyDescent="0.15">
      <c r="B80" s="8" t="str">
        <f>VLOOKUP(G80,角色!A:B,2,FALSE)</f>
        <v>法师</v>
      </c>
      <c r="C80" s="8" t="str">
        <f t="shared" si="9"/>
        <v>主动技能1</v>
      </c>
      <c r="D80" s="8">
        <f t="shared" si="11"/>
        <v>17</v>
      </c>
      <c r="E80" s="8">
        <f t="shared" si="12"/>
        <v>18</v>
      </c>
      <c r="F80" s="8">
        <f t="shared" si="13"/>
        <v>1</v>
      </c>
      <c r="G80" s="8">
        <f t="shared" si="10"/>
        <v>2</v>
      </c>
      <c r="H80" t="str">
        <f t="shared" si="7"/>
        <v>法师主动技能1等级17</v>
      </c>
      <c r="I80" t="str">
        <f t="shared" si="8"/>
        <v>法师主动技能1等级18</v>
      </c>
      <c r="J80" s="1">
        <v>74</v>
      </c>
      <c r="K80" s="1">
        <f>VLOOKUP(H80,主动技能!$A:$B,2,FALSE)</f>
        <v>77</v>
      </c>
      <c r="L80" s="1">
        <f>VLOOKUP(I80,主动技能!$A:$B,2,FALSE)</f>
        <v>78</v>
      </c>
      <c r="M80" s="1">
        <v>74</v>
      </c>
      <c r="N80" s="1" t="s">
        <v>251</v>
      </c>
      <c r="O80" s="1">
        <v>173</v>
      </c>
      <c r="P80" s="1" t="s">
        <v>252</v>
      </c>
      <c r="Q80" s="1" t="s">
        <v>252</v>
      </c>
    </row>
    <row r="81" spans="2:17" x14ac:dyDescent="0.15">
      <c r="B81" s="8" t="str">
        <f>VLOOKUP(G81,角色!A:B,2,FALSE)</f>
        <v>法师</v>
      </c>
      <c r="C81" s="8" t="str">
        <f t="shared" si="9"/>
        <v>主动技能1</v>
      </c>
      <c r="D81" s="8">
        <f t="shared" si="11"/>
        <v>18</v>
      </c>
      <c r="E81" s="8">
        <f t="shared" si="12"/>
        <v>19</v>
      </c>
      <c r="F81" s="8">
        <f t="shared" si="13"/>
        <v>1</v>
      </c>
      <c r="G81" s="8">
        <f t="shared" si="10"/>
        <v>2</v>
      </c>
      <c r="H81" t="str">
        <f t="shared" si="7"/>
        <v>法师主动技能1等级18</v>
      </c>
      <c r="I81" t="str">
        <f t="shared" si="8"/>
        <v>法师主动技能1等级19</v>
      </c>
      <c r="J81" s="1">
        <v>75</v>
      </c>
      <c r="K81" s="1">
        <f>VLOOKUP(H81,主动技能!$A:$B,2,FALSE)</f>
        <v>78</v>
      </c>
      <c r="L81" s="1">
        <f>VLOOKUP(I81,主动技能!$A:$B,2,FALSE)</f>
        <v>79</v>
      </c>
      <c r="M81" s="1">
        <v>75</v>
      </c>
      <c r="N81" s="1" t="s">
        <v>251</v>
      </c>
      <c r="O81" s="1">
        <v>174</v>
      </c>
      <c r="P81" s="1" t="s">
        <v>252</v>
      </c>
      <c r="Q81" s="1" t="s">
        <v>252</v>
      </c>
    </row>
    <row r="82" spans="2:17" x14ac:dyDescent="0.15">
      <c r="B82" s="8" t="str">
        <f>VLOOKUP(G82,角色!A:B,2,FALSE)</f>
        <v>法师</v>
      </c>
      <c r="C82" s="8" t="str">
        <f t="shared" si="9"/>
        <v>主动技能1</v>
      </c>
      <c r="D82" s="8">
        <f t="shared" si="11"/>
        <v>19</v>
      </c>
      <c r="E82" s="8">
        <f t="shared" si="12"/>
        <v>20</v>
      </c>
      <c r="F82" s="8">
        <f t="shared" si="13"/>
        <v>1</v>
      </c>
      <c r="G82" s="8">
        <f t="shared" si="10"/>
        <v>2</v>
      </c>
      <c r="H82" t="str">
        <f t="shared" si="7"/>
        <v>法师主动技能1等级19</v>
      </c>
      <c r="I82" t="str">
        <f t="shared" si="8"/>
        <v>法师主动技能1等级20</v>
      </c>
      <c r="J82" s="1">
        <v>76</v>
      </c>
      <c r="K82" s="1">
        <f>VLOOKUP(H82,主动技能!$A:$B,2,FALSE)</f>
        <v>79</v>
      </c>
      <c r="L82" s="1">
        <f>VLOOKUP(I82,主动技能!$A:$B,2,FALSE)</f>
        <v>80</v>
      </c>
      <c r="M82" s="1">
        <v>76</v>
      </c>
      <c r="N82" s="1" t="s">
        <v>251</v>
      </c>
      <c r="O82" s="1">
        <v>175</v>
      </c>
      <c r="P82" s="1" t="s">
        <v>252</v>
      </c>
      <c r="Q82" s="1" t="s">
        <v>252</v>
      </c>
    </row>
    <row r="83" spans="2:17" x14ac:dyDescent="0.15">
      <c r="B83" s="8" t="str">
        <f>VLOOKUP(G83,角色!A:B,2,FALSE)</f>
        <v>法师</v>
      </c>
      <c r="C83" s="8" t="str">
        <f t="shared" si="9"/>
        <v>主动技能2</v>
      </c>
      <c r="D83" s="8">
        <f t="shared" si="11"/>
        <v>1</v>
      </c>
      <c r="E83" s="8">
        <f t="shared" si="12"/>
        <v>2</v>
      </c>
      <c r="F83" s="8">
        <f t="shared" si="13"/>
        <v>2</v>
      </c>
      <c r="G83" s="8">
        <f t="shared" si="10"/>
        <v>2</v>
      </c>
      <c r="H83" t="str">
        <f t="shared" si="7"/>
        <v>法师主动技能2等级1</v>
      </c>
      <c r="I83" t="str">
        <f t="shared" si="8"/>
        <v>法师主动技能2等级2</v>
      </c>
      <c r="J83" s="1">
        <v>77</v>
      </c>
      <c r="K83" s="1">
        <f>VLOOKUP(H83,主动技能!$A:$B,2,FALSE)</f>
        <v>81</v>
      </c>
      <c r="L83" s="1">
        <f>VLOOKUP(I83,主动技能!$A:$B,2,FALSE)</f>
        <v>82</v>
      </c>
      <c r="M83" s="1">
        <v>77</v>
      </c>
      <c r="N83" s="1" t="s">
        <v>251</v>
      </c>
      <c r="O83" s="1">
        <v>176</v>
      </c>
      <c r="P83" s="1" t="s">
        <v>252</v>
      </c>
      <c r="Q83" s="1" t="s">
        <v>252</v>
      </c>
    </row>
    <row r="84" spans="2:17" x14ac:dyDescent="0.15">
      <c r="B84" s="8" t="str">
        <f>VLOOKUP(G84,角色!A:B,2,FALSE)</f>
        <v>法师</v>
      </c>
      <c r="C84" s="8" t="str">
        <f t="shared" si="9"/>
        <v>主动技能2</v>
      </c>
      <c r="D84" s="8">
        <f t="shared" si="11"/>
        <v>2</v>
      </c>
      <c r="E84" s="8">
        <f t="shared" si="12"/>
        <v>3</v>
      </c>
      <c r="F84" s="8">
        <f t="shared" si="13"/>
        <v>2</v>
      </c>
      <c r="G84" s="8">
        <f t="shared" si="10"/>
        <v>2</v>
      </c>
      <c r="H84" t="str">
        <f t="shared" si="7"/>
        <v>法师主动技能2等级2</v>
      </c>
      <c r="I84" t="str">
        <f t="shared" si="8"/>
        <v>法师主动技能2等级3</v>
      </c>
      <c r="J84" s="1">
        <v>78</v>
      </c>
      <c r="K84" s="1">
        <f>VLOOKUP(H84,主动技能!$A:$B,2,FALSE)</f>
        <v>82</v>
      </c>
      <c r="L84" s="1">
        <f>VLOOKUP(I84,主动技能!$A:$B,2,FALSE)</f>
        <v>83</v>
      </c>
      <c r="M84" s="1">
        <v>78</v>
      </c>
      <c r="N84" s="1" t="s">
        <v>251</v>
      </c>
      <c r="O84" s="1">
        <v>177</v>
      </c>
      <c r="P84" s="1" t="s">
        <v>252</v>
      </c>
      <c r="Q84" s="1" t="s">
        <v>252</v>
      </c>
    </row>
    <row r="85" spans="2:17" x14ac:dyDescent="0.15">
      <c r="B85" s="8" t="str">
        <f>VLOOKUP(G85,角色!A:B,2,FALSE)</f>
        <v>法师</v>
      </c>
      <c r="C85" s="8" t="str">
        <f t="shared" si="9"/>
        <v>主动技能2</v>
      </c>
      <c r="D85" s="8">
        <f t="shared" si="11"/>
        <v>3</v>
      </c>
      <c r="E85" s="8">
        <f t="shared" si="12"/>
        <v>4</v>
      </c>
      <c r="F85" s="8">
        <f t="shared" si="13"/>
        <v>2</v>
      </c>
      <c r="G85" s="8">
        <f t="shared" si="10"/>
        <v>2</v>
      </c>
      <c r="H85" t="str">
        <f t="shared" si="7"/>
        <v>法师主动技能2等级3</v>
      </c>
      <c r="I85" t="str">
        <f t="shared" si="8"/>
        <v>法师主动技能2等级4</v>
      </c>
      <c r="J85" s="1">
        <v>79</v>
      </c>
      <c r="K85" s="1">
        <f>VLOOKUP(H85,主动技能!$A:$B,2,FALSE)</f>
        <v>83</v>
      </c>
      <c r="L85" s="1">
        <f>VLOOKUP(I85,主动技能!$A:$B,2,FALSE)</f>
        <v>84</v>
      </c>
      <c r="M85" s="1">
        <v>79</v>
      </c>
      <c r="N85" s="1" t="s">
        <v>251</v>
      </c>
      <c r="O85" s="1">
        <v>178</v>
      </c>
      <c r="P85" s="1" t="s">
        <v>252</v>
      </c>
      <c r="Q85" s="1" t="s">
        <v>252</v>
      </c>
    </row>
    <row r="86" spans="2:17" x14ac:dyDescent="0.15">
      <c r="B86" s="8" t="str">
        <f>VLOOKUP(G86,角色!A:B,2,FALSE)</f>
        <v>法师</v>
      </c>
      <c r="C86" s="8" t="str">
        <f t="shared" si="9"/>
        <v>主动技能2</v>
      </c>
      <c r="D86" s="8">
        <f t="shared" si="11"/>
        <v>4</v>
      </c>
      <c r="E86" s="8">
        <f t="shared" si="12"/>
        <v>5</v>
      </c>
      <c r="F86" s="8">
        <f t="shared" si="13"/>
        <v>2</v>
      </c>
      <c r="G86" s="8">
        <f t="shared" si="10"/>
        <v>2</v>
      </c>
      <c r="H86" t="str">
        <f t="shared" si="7"/>
        <v>法师主动技能2等级4</v>
      </c>
      <c r="I86" t="str">
        <f t="shared" si="8"/>
        <v>法师主动技能2等级5</v>
      </c>
      <c r="J86" s="1">
        <v>80</v>
      </c>
      <c r="K86" s="1">
        <f>VLOOKUP(H86,主动技能!$A:$B,2,FALSE)</f>
        <v>84</v>
      </c>
      <c r="L86" s="1">
        <f>VLOOKUP(I86,主动技能!$A:$B,2,FALSE)</f>
        <v>85</v>
      </c>
      <c r="M86" s="1">
        <v>80</v>
      </c>
      <c r="N86" s="1" t="s">
        <v>251</v>
      </c>
      <c r="O86" s="1">
        <v>179</v>
      </c>
      <c r="P86" s="1" t="s">
        <v>252</v>
      </c>
      <c r="Q86" s="1" t="s">
        <v>252</v>
      </c>
    </row>
    <row r="87" spans="2:17" x14ac:dyDescent="0.15">
      <c r="B87" s="8" t="str">
        <f>VLOOKUP(G87,角色!A:B,2,FALSE)</f>
        <v>法师</v>
      </c>
      <c r="C87" s="8" t="str">
        <f t="shared" si="9"/>
        <v>主动技能2</v>
      </c>
      <c r="D87" s="8">
        <f t="shared" si="11"/>
        <v>5</v>
      </c>
      <c r="E87" s="8">
        <f t="shared" si="12"/>
        <v>6</v>
      </c>
      <c r="F87" s="8">
        <f t="shared" si="13"/>
        <v>2</v>
      </c>
      <c r="G87" s="8">
        <f t="shared" si="10"/>
        <v>2</v>
      </c>
      <c r="H87" t="str">
        <f t="shared" si="7"/>
        <v>法师主动技能2等级5</v>
      </c>
      <c r="I87" t="str">
        <f t="shared" si="8"/>
        <v>法师主动技能2等级6</v>
      </c>
      <c r="J87" s="1">
        <v>81</v>
      </c>
      <c r="K87" s="1">
        <f>VLOOKUP(H87,主动技能!$A:$B,2,FALSE)</f>
        <v>85</v>
      </c>
      <c r="L87" s="1">
        <f>VLOOKUP(I87,主动技能!$A:$B,2,FALSE)</f>
        <v>86</v>
      </c>
      <c r="M87" s="1">
        <v>81</v>
      </c>
      <c r="N87" s="1" t="s">
        <v>251</v>
      </c>
      <c r="O87" s="1">
        <v>180</v>
      </c>
      <c r="P87" s="1" t="s">
        <v>252</v>
      </c>
      <c r="Q87" s="1" t="s">
        <v>252</v>
      </c>
    </row>
    <row r="88" spans="2:17" x14ac:dyDescent="0.15">
      <c r="B88" s="8" t="str">
        <f>VLOOKUP(G88,角色!A:B,2,FALSE)</f>
        <v>法师</v>
      </c>
      <c r="C88" s="8" t="str">
        <f t="shared" si="9"/>
        <v>主动技能2</v>
      </c>
      <c r="D88" s="8">
        <f t="shared" si="11"/>
        <v>6</v>
      </c>
      <c r="E88" s="8">
        <f t="shared" si="12"/>
        <v>7</v>
      </c>
      <c r="F88" s="8">
        <f t="shared" si="13"/>
        <v>2</v>
      </c>
      <c r="G88" s="8">
        <f t="shared" si="10"/>
        <v>2</v>
      </c>
      <c r="H88" t="str">
        <f t="shared" ref="H88:H151" si="14">$B88&amp;$C88&amp;D$6&amp;D88</f>
        <v>法师主动技能2等级6</v>
      </c>
      <c r="I88" t="str">
        <f t="shared" ref="I88:I151" si="15">$B88&amp;$C88&amp;E$6&amp;E88</f>
        <v>法师主动技能2等级7</v>
      </c>
      <c r="J88" s="1">
        <v>82</v>
      </c>
      <c r="K88" s="1">
        <f>VLOOKUP(H88,主动技能!$A:$B,2,FALSE)</f>
        <v>86</v>
      </c>
      <c r="L88" s="1">
        <f>VLOOKUP(I88,主动技能!$A:$B,2,FALSE)</f>
        <v>87</v>
      </c>
      <c r="M88" s="1">
        <v>82</v>
      </c>
      <c r="N88" s="1" t="s">
        <v>251</v>
      </c>
      <c r="O88" s="1">
        <v>181</v>
      </c>
      <c r="P88" s="1" t="s">
        <v>252</v>
      </c>
      <c r="Q88" s="1" t="s">
        <v>252</v>
      </c>
    </row>
    <row r="89" spans="2:17" x14ac:dyDescent="0.15">
      <c r="B89" s="8" t="str">
        <f>VLOOKUP(G89,角色!A:B,2,FALSE)</f>
        <v>法师</v>
      </c>
      <c r="C89" s="8" t="str">
        <f t="shared" si="9"/>
        <v>主动技能2</v>
      </c>
      <c r="D89" s="8">
        <f t="shared" si="11"/>
        <v>7</v>
      </c>
      <c r="E89" s="8">
        <f t="shared" si="12"/>
        <v>8</v>
      </c>
      <c r="F89" s="8">
        <f t="shared" si="13"/>
        <v>2</v>
      </c>
      <c r="G89" s="8">
        <f t="shared" si="10"/>
        <v>2</v>
      </c>
      <c r="H89" t="str">
        <f t="shared" si="14"/>
        <v>法师主动技能2等级7</v>
      </c>
      <c r="I89" t="str">
        <f t="shared" si="15"/>
        <v>法师主动技能2等级8</v>
      </c>
      <c r="J89" s="1">
        <v>83</v>
      </c>
      <c r="K89" s="1">
        <f>VLOOKUP(H89,主动技能!$A:$B,2,FALSE)</f>
        <v>87</v>
      </c>
      <c r="L89" s="1">
        <f>VLOOKUP(I89,主动技能!$A:$B,2,FALSE)</f>
        <v>88</v>
      </c>
      <c r="M89" s="1">
        <v>83</v>
      </c>
      <c r="N89" s="1" t="s">
        <v>251</v>
      </c>
      <c r="O89" s="1">
        <v>182</v>
      </c>
      <c r="P89" s="1" t="s">
        <v>252</v>
      </c>
      <c r="Q89" s="1" t="s">
        <v>252</v>
      </c>
    </row>
    <row r="90" spans="2:17" x14ac:dyDescent="0.15">
      <c r="B90" s="8" t="str">
        <f>VLOOKUP(G90,角色!A:B,2,FALSE)</f>
        <v>法师</v>
      </c>
      <c r="C90" s="8" t="str">
        <f t="shared" si="9"/>
        <v>主动技能2</v>
      </c>
      <c r="D90" s="8">
        <f t="shared" si="11"/>
        <v>8</v>
      </c>
      <c r="E90" s="8">
        <f t="shared" si="12"/>
        <v>9</v>
      </c>
      <c r="F90" s="8">
        <f t="shared" si="13"/>
        <v>2</v>
      </c>
      <c r="G90" s="8">
        <f t="shared" si="10"/>
        <v>2</v>
      </c>
      <c r="H90" t="str">
        <f t="shared" si="14"/>
        <v>法师主动技能2等级8</v>
      </c>
      <c r="I90" t="str">
        <f t="shared" si="15"/>
        <v>法师主动技能2等级9</v>
      </c>
      <c r="J90" s="1">
        <v>84</v>
      </c>
      <c r="K90" s="1">
        <f>VLOOKUP(H90,主动技能!$A:$B,2,FALSE)</f>
        <v>88</v>
      </c>
      <c r="L90" s="1">
        <f>VLOOKUP(I90,主动技能!$A:$B,2,FALSE)</f>
        <v>89</v>
      </c>
      <c r="M90" s="1">
        <v>84</v>
      </c>
      <c r="N90" s="1" t="s">
        <v>251</v>
      </c>
      <c r="O90" s="1">
        <v>183</v>
      </c>
      <c r="P90" s="1" t="s">
        <v>252</v>
      </c>
      <c r="Q90" s="1" t="s">
        <v>252</v>
      </c>
    </row>
    <row r="91" spans="2:17" x14ac:dyDescent="0.15">
      <c r="B91" s="8" t="str">
        <f>VLOOKUP(G91,角色!A:B,2,FALSE)</f>
        <v>法师</v>
      </c>
      <c r="C91" s="8" t="str">
        <f t="shared" si="9"/>
        <v>主动技能2</v>
      </c>
      <c r="D91" s="8">
        <f t="shared" si="11"/>
        <v>9</v>
      </c>
      <c r="E91" s="8">
        <f t="shared" si="12"/>
        <v>10</v>
      </c>
      <c r="F91" s="8">
        <f t="shared" si="13"/>
        <v>2</v>
      </c>
      <c r="G91" s="8">
        <f t="shared" si="10"/>
        <v>2</v>
      </c>
      <c r="H91" t="str">
        <f t="shared" si="14"/>
        <v>法师主动技能2等级9</v>
      </c>
      <c r="I91" t="str">
        <f t="shared" si="15"/>
        <v>法师主动技能2等级10</v>
      </c>
      <c r="J91" s="1">
        <v>85</v>
      </c>
      <c r="K91" s="1">
        <f>VLOOKUP(H91,主动技能!$A:$B,2,FALSE)</f>
        <v>89</v>
      </c>
      <c r="L91" s="1">
        <f>VLOOKUP(I91,主动技能!$A:$B,2,FALSE)</f>
        <v>90</v>
      </c>
      <c r="M91" s="1">
        <v>85</v>
      </c>
      <c r="N91" s="1" t="s">
        <v>251</v>
      </c>
      <c r="O91" s="1">
        <v>184</v>
      </c>
      <c r="P91" s="1" t="s">
        <v>252</v>
      </c>
      <c r="Q91" s="1" t="s">
        <v>252</v>
      </c>
    </row>
    <row r="92" spans="2:17" x14ac:dyDescent="0.15">
      <c r="B92" s="8" t="str">
        <f>VLOOKUP(G92,角色!A:B,2,FALSE)</f>
        <v>法师</v>
      </c>
      <c r="C92" s="8" t="str">
        <f t="shared" si="9"/>
        <v>主动技能2</v>
      </c>
      <c r="D92" s="8">
        <f t="shared" si="11"/>
        <v>10</v>
      </c>
      <c r="E92" s="8">
        <f t="shared" si="12"/>
        <v>11</v>
      </c>
      <c r="F92" s="8">
        <f t="shared" si="13"/>
        <v>2</v>
      </c>
      <c r="G92" s="8">
        <f t="shared" si="10"/>
        <v>2</v>
      </c>
      <c r="H92" t="str">
        <f t="shared" si="14"/>
        <v>法师主动技能2等级10</v>
      </c>
      <c r="I92" t="str">
        <f t="shared" si="15"/>
        <v>法师主动技能2等级11</v>
      </c>
      <c r="J92" s="1">
        <v>86</v>
      </c>
      <c r="K92" s="1">
        <f>VLOOKUP(H92,主动技能!$A:$B,2,FALSE)</f>
        <v>90</v>
      </c>
      <c r="L92" s="1">
        <f>VLOOKUP(I92,主动技能!$A:$B,2,FALSE)</f>
        <v>91</v>
      </c>
      <c r="M92" s="1">
        <v>86</v>
      </c>
      <c r="N92" s="1" t="s">
        <v>251</v>
      </c>
      <c r="O92" s="1">
        <v>185</v>
      </c>
      <c r="P92" s="1" t="s">
        <v>252</v>
      </c>
      <c r="Q92" s="1" t="s">
        <v>252</v>
      </c>
    </row>
    <row r="93" spans="2:17" x14ac:dyDescent="0.15">
      <c r="B93" s="8" t="str">
        <f>VLOOKUP(G93,角色!A:B,2,FALSE)</f>
        <v>法师</v>
      </c>
      <c r="C93" s="8" t="str">
        <f t="shared" si="9"/>
        <v>主动技能2</v>
      </c>
      <c r="D93" s="8">
        <f t="shared" si="11"/>
        <v>11</v>
      </c>
      <c r="E93" s="8">
        <f t="shared" si="12"/>
        <v>12</v>
      </c>
      <c r="F93" s="8">
        <f t="shared" si="13"/>
        <v>2</v>
      </c>
      <c r="G93" s="8">
        <f t="shared" si="10"/>
        <v>2</v>
      </c>
      <c r="H93" t="str">
        <f t="shared" si="14"/>
        <v>法师主动技能2等级11</v>
      </c>
      <c r="I93" t="str">
        <f t="shared" si="15"/>
        <v>法师主动技能2等级12</v>
      </c>
      <c r="J93" s="1">
        <v>87</v>
      </c>
      <c r="K93" s="1">
        <f>VLOOKUP(H93,主动技能!$A:$B,2,FALSE)</f>
        <v>91</v>
      </c>
      <c r="L93" s="1">
        <f>VLOOKUP(I93,主动技能!$A:$B,2,FALSE)</f>
        <v>92</v>
      </c>
      <c r="M93" s="1">
        <v>87</v>
      </c>
      <c r="N93" s="1" t="s">
        <v>251</v>
      </c>
      <c r="O93" s="1">
        <v>186</v>
      </c>
      <c r="P93" s="1" t="s">
        <v>252</v>
      </c>
      <c r="Q93" s="1" t="s">
        <v>252</v>
      </c>
    </row>
    <row r="94" spans="2:17" x14ac:dyDescent="0.15">
      <c r="B94" s="8" t="str">
        <f>VLOOKUP(G94,角色!A:B,2,FALSE)</f>
        <v>法师</v>
      </c>
      <c r="C94" s="8" t="str">
        <f t="shared" si="9"/>
        <v>主动技能2</v>
      </c>
      <c r="D94" s="8">
        <f t="shared" si="11"/>
        <v>12</v>
      </c>
      <c r="E94" s="8">
        <f t="shared" si="12"/>
        <v>13</v>
      </c>
      <c r="F94" s="8">
        <f t="shared" si="13"/>
        <v>2</v>
      </c>
      <c r="G94" s="8">
        <f t="shared" si="10"/>
        <v>2</v>
      </c>
      <c r="H94" t="str">
        <f t="shared" si="14"/>
        <v>法师主动技能2等级12</v>
      </c>
      <c r="I94" t="str">
        <f t="shared" si="15"/>
        <v>法师主动技能2等级13</v>
      </c>
      <c r="J94" s="1">
        <v>88</v>
      </c>
      <c r="K94" s="1">
        <f>VLOOKUP(H94,主动技能!$A:$B,2,FALSE)</f>
        <v>92</v>
      </c>
      <c r="L94" s="1">
        <f>VLOOKUP(I94,主动技能!$A:$B,2,FALSE)</f>
        <v>93</v>
      </c>
      <c r="M94" s="1">
        <v>88</v>
      </c>
      <c r="N94" s="1" t="s">
        <v>251</v>
      </c>
      <c r="O94" s="1">
        <v>187</v>
      </c>
      <c r="P94" s="1" t="s">
        <v>252</v>
      </c>
      <c r="Q94" s="1" t="s">
        <v>252</v>
      </c>
    </row>
    <row r="95" spans="2:17" x14ac:dyDescent="0.15">
      <c r="B95" s="8" t="str">
        <f>VLOOKUP(G95,角色!A:B,2,FALSE)</f>
        <v>法师</v>
      </c>
      <c r="C95" s="8" t="str">
        <f t="shared" si="9"/>
        <v>主动技能2</v>
      </c>
      <c r="D95" s="8">
        <f t="shared" si="11"/>
        <v>13</v>
      </c>
      <c r="E95" s="8">
        <f t="shared" si="12"/>
        <v>14</v>
      </c>
      <c r="F95" s="8">
        <f t="shared" si="13"/>
        <v>2</v>
      </c>
      <c r="G95" s="8">
        <f t="shared" si="10"/>
        <v>2</v>
      </c>
      <c r="H95" t="str">
        <f t="shared" si="14"/>
        <v>法师主动技能2等级13</v>
      </c>
      <c r="I95" t="str">
        <f t="shared" si="15"/>
        <v>法师主动技能2等级14</v>
      </c>
      <c r="J95" s="1">
        <v>89</v>
      </c>
      <c r="K95" s="1">
        <f>VLOOKUP(H95,主动技能!$A:$B,2,FALSE)</f>
        <v>93</v>
      </c>
      <c r="L95" s="1">
        <f>VLOOKUP(I95,主动技能!$A:$B,2,FALSE)</f>
        <v>94</v>
      </c>
      <c r="M95" s="1">
        <v>89</v>
      </c>
      <c r="N95" s="1" t="s">
        <v>251</v>
      </c>
      <c r="O95" s="1">
        <v>188</v>
      </c>
      <c r="P95" s="1" t="s">
        <v>252</v>
      </c>
      <c r="Q95" s="1" t="s">
        <v>252</v>
      </c>
    </row>
    <row r="96" spans="2:17" x14ac:dyDescent="0.15">
      <c r="B96" s="8" t="str">
        <f>VLOOKUP(G96,角色!A:B,2,FALSE)</f>
        <v>法师</v>
      </c>
      <c r="C96" s="8" t="str">
        <f t="shared" si="9"/>
        <v>主动技能2</v>
      </c>
      <c r="D96" s="8">
        <f t="shared" si="11"/>
        <v>14</v>
      </c>
      <c r="E96" s="8">
        <f t="shared" si="12"/>
        <v>15</v>
      </c>
      <c r="F96" s="8">
        <f t="shared" si="13"/>
        <v>2</v>
      </c>
      <c r="G96" s="8">
        <f t="shared" si="10"/>
        <v>2</v>
      </c>
      <c r="H96" t="str">
        <f t="shared" si="14"/>
        <v>法师主动技能2等级14</v>
      </c>
      <c r="I96" t="str">
        <f t="shared" si="15"/>
        <v>法师主动技能2等级15</v>
      </c>
      <c r="J96" s="1">
        <v>90</v>
      </c>
      <c r="K96" s="1">
        <f>VLOOKUP(H96,主动技能!$A:$B,2,FALSE)</f>
        <v>94</v>
      </c>
      <c r="L96" s="1">
        <f>VLOOKUP(I96,主动技能!$A:$B,2,FALSE)</f>
        <v>95</v>
      </c>
      <c r="M96" s="1">
        <v>90</v>
      </c>
      <c r="N96" s="1" t="s">
        <v>251</v>
      </c>
      <c r="O96" s="1">
        <v>189</v>
      </c>
      <c r="P96" s="1" t="s">
        <v>252</v>
      </c>
      <c r="Q96" s="1" t="s">
        <v>252</v>
      </c>
    </row>
    <row r="97" spans="2:17" x14ac:dyDescent="0.15">
      <c r="B97" s="8" t="str">
        <f>VLOOKUP(G97,角色!A:B,2,FALSE)</f>
        <v>法师</v>
      </c>
      <c r="C97" s="8" t="str">
        <f t="shared" si="9"/>
        <v>主动技能2</v>
      </c>
      <c r="D97" s="8">
        <f t="shared" si="11"/>
        <v>15</v>
      </c>
      <c r="E97" s="8">
        <f t="shared" si="12"/>
        <v>16</v>
      </c>
      <c r="F97" s="8">
        <f t="shared" si="13"/>
        <v>2</v>
      </c>
      <c r="G97" s="8">
        <f t="shared" si="10"/>
        <v>2</v>
      </c>
      <c r="H97" t="str">
        <f t="shared" si="14"/>
        <v>法师主动技能2等级15</v>
      </c>
      <c r="I97" t="str">
        <f t="shared" si="15"/>
        <v>法师主动技能2等级16</v>
      </c>
      <c r="J97" s="1">
        <v>91</v>
      </c>
      <c r="K97" s="1">
        <f>VLOOKUP(H97,主动技能!$A:$B,2,FALSE)</f>
        <v>95</v>
      </c>
      <c r="L97" s="1">
        <f>VLOOKUP(I97,主动技能!$A:$B,2,FALSE)</f>
        <v>96</v>
      </c>
      <c r="M97" s="1">
        <v>91</v>
      </c>
      <c r="N97" s="1" t="s">
        <v>251</v>
      </c>
      <c r="O97" s="1">
        <v>190</v>
      </c>
      <c r="P97" s="1" t="s">
        <v>252</v>
      </c>
      <c r="Q97" s="1" t="s">
        <v>252</v>
      </c>
    </row>
    <row r="98" spans="2:17" x14ac:dyDescent="0.15">
      <c r="B98" s="8" t="str">
        <f>VLOOKUP(G98,角色!A:B,2,FALSE)</f>
        <v>法师</v>
      </c>
      <c r="C98" s="8" t="str">
        <f t="shared" si="9"/>
        <v>主动技能2</v>
      </c>
      <c r="D98" s="8">
        <f t="shared" si="11"/>
        <v>16</v>
      </c>
      <c r="E98" s="8">
        <f t="shared" si="12"/>
        <v>17</v>
      </c>
      <c r="F98" s="8">
        <f t="shared" si="13"/>
        <v>2</v>
      </c>
      <c r="G98" s="8">
        <f t="shared" si="10"/>
        <v>2</v>
      </c>
      <c r="H98" t="str">
        <f t="shared" si="14"/>
        <v>法师主动技能2等级16</v>
      </c>
      <c r="I98" t="str">
        <f t="shared" si="15"/>
        <v>法师主动技能2等级17</v>
      </c>
      <c r="J98" s="1">
        <v>92</v>
      </c>
      <c r="K98" s="1">
        <f>VLOOKUP(H98,主动技能!$A:$B,2,FALSE)</f>
        <v>96</v>
      </c>
      <c r="L98" s="1">
        <f>VLOOKUP(I98,主动技能!$A:$B,2,FALSE)</f>
        <v>97</v>
      </c>
      <c r="M98" s="1">
        <v>92</v>
      </c>
      <c r="N98" s="1" t="s">
        <v>251</v>
      </c>
      <c r="O98" s="1">
        <v>191</v>
      </c>
      <c r="P98" s="1" t="s">
        <v>252</v>
      </c>
      <c r="Q98" s="1" t="s">
        <v>252</v>
      </c>
    </row>
    <row r="99" spans="2:17" x14ac:dyDescent="0.15">
      <c r="B99" s="8" t="str">
        <f>VLOOKUP(G99,角色!A:B,2,FALSE)</f>
        <v>法师</v>
      </c>
      <c r="C99" s="8" t="str">
        <f t="shared" si="9"/>
        <v>主动技能2</v>
      </c>
      <c r="D99" s="8">
        <f t="shared" si="11"/>
        <v>17</v>
      </c>
      <c r="E99" s="8">
        <f t="shared" si="12"/>
        <v>18</v>
      </c>
      <c r="F99" s="8">
        <f t="shared" si="13"/>
        <v>2</v>
      </c>
      <c r="G99" s="8">
        <f t="shared" si="10"/>
        <v>2</v>
      </c>
      <c r="H99" t="str">
        <f t="shared" si="14"/>
        <v>法师主动技能2等级17</v>
      </c>
      <c r="I99" t="str">
        <f t="shared" si="15"/>
        <v>法师主动技能2等级18</v>
      </c>
      <c r="J99" s="1">
        <v>93</v>
      </c>
      <c r="K99" s="1">
        <f>VLOOKUP(H99,主动技能!$A:$B,2,FALSE)</f>
        <v>97</v>
      </c>
      <c r="L99" s="1">
        <f>VLOOKUP(I99,主动技能!$A:$B,2,FALSE)</f>
        <v>98</v>
      </c>
      <c r="M99" s="1">
        <v>93</v>
      </c>
      <c r="N99" s="1" t="s">
        <v>251</v>
      </c>
      <c r="O99" s="1">
        <v>192</v>
      </c>
      <c r="P99" s="1" t="s">
        <v>252</v>
      </c>
      <c r="Q99" s="1" t="s">
        <v>252</v>
      </c>
    </row>
    <row r="100" spans="2:17" x14ac:dyDescent="0.15">
      <c r="B100" s="8" t="str">
        <f>VLOOKUP(G100,角色!A:B,2,FALSE)</f>
        <v>法师</v>
      </c>
      <c r="C100" s="8" t="str">
        <f t="shared" si="9"/>
        <v>主动技能2</v>
      </c>
      <c r="D100" s="8">
        <f t="shared" si="11"/>
        <v>18</v>
      </c>
      <c r="E100" s="8">
        <f t="shared" si="12"/>
        <v>19</v>
      </c>
      <c r="F100" s="8">
        <f t="shared" si="13"/>
        <v>2</v>
      </c>
      <c r="G100" s="8">
        <f t="shared" si="10"/>
        <v>2</v>
      </c>
      <c r="H100" t="str">
        <f t="shared" si="14"/>
        <v>法师主动技能2等级18</v>
      </c>
      <c r="I100" t="str">
        <f t="shared" si="15"/>
        <v>法师主动技能2等级19</v>
      </c>
      <c r="J100" s="1">
        <v>94</v>
      </c>
      <c r="K100" s="1">
        <f>VLOOKUP(H100,主动技能!$A:$B,2,FALSE)</f>
        <v>98</v>
      </c>
      <c r="L100" s="1">
        <f>VLOOKUP(I100,主动技能!$A:$B,2,FALSE)</f>
        <v>99</v>
      </c>
      <c r="M100" s="1">
        <v>94</v>
      </c>
      <c r="N100" s="1" t="s">
        <v>251</v>
      </c>
      <c r="O100" s="1">
        <v>193</v>
      </c>
      <c r="P100" s="1" t="s">
        <v>252</v>
      </c>
      <c r="Q100" s="1" t="s">
        <v>252</v>
      </c>
    </row>
    <row r="101" spans="2:17" x14ac:dyDescent="0.15">
      <c r="B101" s="8" t="str">
        <f>VLOOKUP(G101,角色!A:B,2,FALSE)</f>
        <v>法师</v>
      </c>
      <c r="C101" s="8" t="str">
        <f t="shared" si="9"/>
        <v>主动技能2</v>
      </c>
      <c r="D101" s="8">
        <f t="shared" si="11"/>
        <v>19</v>
      </c>
      <c r="E101" s="8">
        <f t="shared" si="12"/>
        <v>20</v>
      </c>
      <c r="F101" s="8">
        <f t="shared" si="13"/>
        <v>2</v>
      </c>
      <c r="G101" s="8">
        <f t="shared" si="10"/>
        <v>2</v>
      </c>
      <c r="H101" t="str">
        <f t="shared" si="14"/>
        <v>法师主动技能2等级19</v>
      </c>
      <c r="I101" t="str">
        <f t="shared" si="15"/>
        <v>法师主动技能2等级20</v>
      </c>
      <c r="J101" s="1">
        <v>95</v>
      </c>
      <c r="K101" s="1">
        <f>VLOOKUP(H101,主动技能!$A:$B,2,FALSE)</f>
        <v>99</v>
      </c>
      <c r="L101" s="1">
        <f>VLOOKUP(I101,主动技能!$A:$B,2,FALSE)</f>
        <v>100</v>
      </c>
      <c r="M101" s="1">
        <v>95</v>
      </c>
      <c r="N101" s="1" t="s">
        <v>251</v>
      </c>
      <c r="O101" s="1">
        <v>194</v>
      </c>
      <c r="P101" s="1" t="s">
        <v>252</v>
      </c>
      <c r="Q101" s="1" t="s">
        <v>252</v>
      </c>
    </row>
    <row r="102" spans="2:17" x14ac:dyDescent="0.15">
      <c r="B102" s="8" t="str">
        <f>VLOOKUP(G102,角色!A:B,2,FALSE)</f>
        <v>法师</v>
      </c>
      <c r="C102" s="8" t="str">
        <f t="shared" si="9"/>
        <v>主动技能3</v>
      </c>
      <c r="D102" s="8">
        <f t="shared" si="11"/>
        <v>1</v>
      </c>
      <c r="E102" s="8">
        <f t="shared" si="12"/>
        <v>2</v>
      </c>
      <c r="F102" s="8">
        <f t="shared" si="13"/>
        <v>3</v>
      </c>
      <c r="G102" s="8">
        <f t="shared" si="10"/>
        <v>2</v>
      </c>
      <c r="H102" t="str">
        <f t="shared" si="14"/>
        <v>法师主动技能3等级1</v>
      </c>
      <c r="I102" t="str">
        <f t="shared" si="15"/>
        <v>法师主动技能3等级2</v>
      </c>
      <c r="J102" s="1">
        <v>96</v>
      </c>
      <c r="K102" s="1">
        <f>VLOOKUP(H102,主动技能!$A:$B,2,FALSE)</f>
        <v>101</v>
      </c>
      <c r="L102" s="1">
        <f>VLOOKUP(I102,主动技能!$A:$B,2,FALSE)</f>
        <v>102</v>
      </c>
      <c r="M102" s="1">
        <v>96</v>
      </c>
      <c r="N102" s="1" t="s">
        <v>251</v>
      </c>
      <c r="O102" s="1">
        <v>195</v>
      </c>
      <c r="P102" s="1" t="s">
        <v>252</v>
      </c>
      <c r="Q102" s="1" t="s">
        <v>252</v>
      </c>
    </row>
    <row r="103" spans="2:17" x14ac:dyDescent="0.15">
      <c r="B103" s="8" t="str">
        <f>VLOOKUP(G103,角色!A:B,2,FALSE)</f>
        <v>法师</v>
      </c>
      <c r="C103" s="8" t="str">
        <f t="shared" si="9"/>
        <v>主动技能3</v>
      </c>
      <c r="D103" s="8">
        <f t="shared" si="11"/>
        <v>2</v>
      </c>
      <c r="E103" s="8">
        <f t="shared" si="12"/>
        <v>3</v>
      </c>
      <c r="F103" s="8">
        <f t="shared" si="13"/>
        <v>3</v>
      </c>
      <c r="G103" s="8">
        <f t="shared" si="10"/>
        <v>2</v>
      </c>
      <c r="H103" t="str">
        <f t="shared" si="14"/>
        <v>法师主动技能3等级2</v>
      </c>
      <c r="I103" t="str">
        <f t="shared" si="15"/>
        <v>法师主动技能3等级3</v>
      </c>
      <c r="J103" s="1">
        <v>97</v>
      </c>
      <c r="K103" s="1">
        <f>VLOOKUP(H103,主动技能!$A:$B,2,FALSE)</f>
        <v>102</v>
      </c>
      <c r="L103" s="1">
        <f>VLOOKUP(I103,主动技能!$A:$B,2,FALSE)</f>
        <v>103</v>
      </c>
      <c r="M103" s="1">
        <v>97</v>
      </c>
      <c r="N103" s="1" t="s">
        <v>251</v>
      </c>
      <c r="O103" s="1">
        <v>196</v>
      </c>
      <c r="P103" s="1" t="s">
        <v>252</v>
      </c>
      <c r="Q103" s="1" t="s">
        <v>252</v>
      </c>
    </row>
    <row r="104" spans="2:17" x14ac:dyDescent="0.15">
      <c r="B104" s="8" t="str">
        <f>VLOOKUP(G104,角色!A:B,2,FALSE)</f>
        <v>法师</v>
      </c>
      <c r="C104" s="8" t="str">
        <f t="shared" si="9"/>
        <v>主动技能3</v>
      </c>
      <c r="D104" s="8">
        <f t="shared" si="11"/>
        <v>3</v>
      </c>
      <c r="E104" s="8">
        <f t="shared" si="12"/>
        <v>4</v>
      </c>
      <c r="F104" s="8">
        <f t="shared" si="13"/>
        <v>3</v>
      </c>
      <c r="G104" s="8">
        <f t="shared" si="10"/>
        <v>2</v>
      </c>
      <c r="H104" t="str">
        <f t="shared" si="14"/>
        <v>法师主动技能3等级3</v>
      </c>
      <c r="I104" t="str">
        <f t="shared" si="15"/>
        <v>法师主动技能3等级4</v>
      </c>
      <c r="J104" s="1">
        <v>98</v>
      </c>
      <c r="K104" s="1">
        <f>VLOOKUP(H104,主动技能!$A:$B,2,FALSE)</f>
        <v>103</v>
      </c>
      <c r="L104" s="1">
        <f>VLOOKUP(I104,主动技能!$A:$B,2,FALSE)</f>
        <v>104</v>
      </c>
      <c r="M104" s="1">
        <v>98</v>
      </c>
      <c r="N104" s="1" t="s">
        <v>251</v>
      </c>
      <c r="O104" s="1">
        <v>197</v>
      </c>
      <c r="P104" s="1" t="s">
        <v>252</v>
      </c>
      <c r="Q104" s="1" t="s">
        <v>252</v>
      </c>
    </row>
    <row r="105" spans="2:17" x14ac:dyDescent="0.15">
      <c r="B105" s="8" t="str">
        <f>VLOOKUP(G105,角色!A:B,2,FALSE)</f>
        <v>法师</v>
      </c>
      <c r="C105" s="8" t="str">
        <f t="shared" si="9"/>
        <v>主动技能3</v>
      </c>
      <c r="D105" s="8">
        <f t="shared" si="11"/>
        <v>4</v>
      </c>
      <c r="E105" s="8">
        <f t="shared" si="12"/>
        <v>5</v>
      </c>
      <c r="F105" s="8">
        <f t="shared" si="13"/>
        <v>3</v>
      </c>
      <c r="G105" s="8">
        <f t="shared" si="10"/>
        <v>2</v>
      </c>
      <c r="H105" t="str">
        <f t="shared" si="14"/>
        <v>法师主动技能3等级4</v>
      </c>
      <c r="I105" t="str">
        <f t="shared" si="15"/>
        <v>法师主动技能3等级5</v>
      </c>
      <c r="J105" s="1">
        <v>99</v>
      </c>
      <c r="K105" s="1">
        <f>VLOOKUP(H105,主动技能!$A:$B,2,FALSE)</f>
        <v>104</v>
      </c>
      <c r="L105" s="1">
        <f>VLOOKUP(I105,主动技能!$A:$B,2,FALSE)</f>
        <v>105</v>
      </c>
      <c r="M105" s="1">
        <v>99</v>
      </c>
      <c r="N105" s="1" t="s">
        <v>251</v>
      </c>
      <c r="O105" s="1">
        <v>198</v>
      </c>
      <c r="P105" s="1" t="s">
        <v>252</v>
      </c>
      <c r="Q105" s="1" t="s">
        <v>252</v>
      </c>
    </row>
    <row r="106" spans="2:17" x14ac:dyDescent="0.15">
      <c r="B106" s="8" t="str">
        <f>VLOOKUP(G106,角色!A:B,2,FALSE)</f>
        <v>法师</v>
      </c>
      <c r="C106" s="8" t="str">
        <f t="shared" si="9"/>
        <v>主动技能3</v>
      </c>
      <c r="D106" s="8">
        <f t="shared" si="11"/>
        <v>5</v>
      </c>
      <c r="E106" s="8">
        <f t="shared" si="12"/>
        <v>6</v>
      </c>
      <c r="F106" s="8">
        <f t="shared" si="13"/>
        <v>3</v>
      </c>
      <c r="G106" s="8">
        <f t="shared" si="10"/>
        <v>2</v>
      </c>
      <c r="H106" t="str">
        <f t="shared" si="14"/>
        <v>法师主动技能3等级5</v>
      </c>
      <c r="I106" t="str">
        <f t="shared" si="15"/>
        <v>法师主动技能3等级6</v>
      </c>
      <c r="J106" s="1">
        <v>100</v>
      </c>
      <c r="K106" s="1">
        <f>VLOOKUP(H106,主动技能!$A:$B,2,FALSE)</f>
        <v>105</v>
      </c>
      <c r="L106" s="1">
        <f>VLOOKUP(I106,主动技能!$A:$B,2,FALSE)</f>
        <v>106</v>
      </c>
      <c r="M106" s="1">
        <f>M7</f>
        <v>1</v>
      </c>
      <c r="N106" s="1" t="s">
        <v>251</v>
      </c>
      <c r="O106" s="1">
        <f>O7</f>
        <v>100</v>
      </c>
      <c r="P106" s="1" t="s">
        <v>252</v>
      </c>
      <c r="Q106" s="1" t="s">
        <v>252</v>
      </c>
    </row>
    <row r="107" spans="2:17" x14ac:dyDescent="0.15">
      <c r="B107" s="8" t="str">
        <f>VLOOKUP(G107,角色!A:B,2,FALSE)</f>
        <v>法师</v>
      </c>
      <c r="C107" s="8" t="str">
        <f t="shared" si="9"/>
        <v>主动技能3</v>
      </c>
      <c r="D107" s="8">
        <f t="shared" si="11"/>
        <v>6</v>
      </c>
      <c r="E107" s="8">
        <f t="shared" si="12"/>
        <v>7</v>
      </c>
      <c r="F107" s="8">
        <f t="shared" si="13"/>
        <v>3</v>
      </c>
      <c r="G107" s="8">
        <f t="shared" si="10"/>
        <v>2</v>
      </c>
      <c r="H107" t="str">
        <f t="shared" si="14"/>
        <v>法师主动技能3等级6</v>
      </c>
      <c r="I107" t="str">
        <f t="shared" si="15"/>
        <v>法师主动技能3等级7</v>
      </c>
      <c r="J107" s="1">
        <v>101</v>
      </c>
      <c r="K107" s="1">
        <f>VLOOKUP(H107,主动技能!$A:$B,2,FALSE)</f>
        <v>106</v>
      </c>
      <c r="L107" s="1">
        <f>VLOOKUP(I107,主动技能!$A:$B,2,FALSE)</f>
        <v>107</v>
      </c>
      <c r="M107" s="1">
        <f t="shared" ref="M107:M170" si="16">M8</f>
        <v>2</v>
      </c>
      <c r="N107" s="1" t="s">
        <v>251</v>
      </c>
      <c r="O107" s="1">
        <f t="shared" ref="O107:O170" si="17">O8</f>
        <v>101</v>
      </c>
      <c r="P107" s="1" t="s">
        <v>252</v>
      </c>
      <c r="Q107" s="1" t="s">
        <v>252</v>
      </c>
    </row>
    <row r="108" spans="2:17" x14ac:dyDescent="0.15">
      <c r="B108" s="8" t="str">
        <f>VLOOKUP(G108,角色!A:B,2,FALSE)</f>
        <v>法师</v>
      </c>
      <c r="C108" s="8" t="str">
        <f t="shared" si="9"/>
        <v>主动技能3</v>
      </c>
      <c r="D108" s="8">
        <f t="shared" si="11"/>
        <v>7</v>
      </c>
      <c r="E108" s="8">
        <f t="shared" si="12"/>
        <v>8</v>
      </c>
      <c r="F108" s="8">
        <f t="shared" si="13"/>
        <v>3</v>
      </c>
      <c r="G108" s="8">
        <f t="shared" si="10"/>
        <v>2</v>
      </c>
      <c r="H108" t="str">
        <f t="shared" si="14"/>
        <v>法师主动技能3等级7</v>
      </c>
      <c r="I108" t="str">
        <f t="shared" si="15"/>
        <v>法师主动技能3等级8</v>
      </c>
      <c r="J108" s="1">
        <v>102</v>
      </c>
      <c r="K108" s="1">
        <f>VLOOKUP(H108,主动技能!$A:$B,2,FALSE)</f>
        <v>107</v>
      </c>
      <c r="L108" s="1">
        <f>VLOOKUP(I108,主动技能!$A:$B,2,FALSE)</f>
        <v>108</v>
      </c>
      <c r="M108" s="1">
        <f t="shared" si="16"/>
        <v>3</v>
      </c>
      <c r="N108" s="1" t="s">
        <v>251</v>
      </c>
      <c r="O108" s="1">
        <f t="shared" si="17"/>
        <v>102</v>
      </c>
      <c r="P108" s="1" t="s">
        <v>252</v>
      </c>
      <c r="Q108" s="1" t="s">
        <v>252</v>
      </c>
    </row>
    <row r="109" spans="2:17" x14ac:dyDescent="0.15">
      <c r="B109" s="8" t="str">
        <f>VLOOKUP(G109,角色!A:B,2,FALSE)</f>
        <v>法师</v>
      </c>
      <c r="C109" s="8" t="str">
        <f t="shared" si="9"/>
        <v>主动技能3</v>
      </c>
      <c r="D109" s="8">
        <f t="shared" si="11"/>
        <v>8</v>
      </c>
      <c r="E109" s="8">
        <f t="shared" si="12"/>
        <v>9</v>
      </c>
      <c r="F109" s="8">
        <f t="shared" si="13"/>
        <v>3</v>
      </c>
      <c r="G109" s="8">
        <f t="shared" si="10"/>
        <v>2</v>
      </c>
      <c r="H109" t="str">
        <f t="shared" si="14"/>
        <v>法师主动技能3等级8</v>
      </c>
      <c r="I109" t="str">
        <f t="shared" si="15"/>
        <v>法师主动技能3等级9</v>
      </c>
      <c r="J109" s="1">
        <v>103</v>
      </c>
      <c r="K109" s="1">
        <f>VLOOKUP(H109,主动技能!$A:$B,2,FALSE)</f>
        <v>108</v>
      </c>
      <c r="L109" s="1">
        <f>VLOOKUP(I109,主动技能!$A:$B,2,FALSE)</f>
        <v>109</v>
      </c>
      <c r="M109" s="1">
        <f t="shared" si="16"/>
        <v>4</v>
      </c>
      <c r="N109" s="1" t="s">
        <v>251</v>
      </c>
      <c r="O109" s="1">
        <f t="shared" si="17"/>
        <v>103</v>
      </c>
      <c r="P109" s="1" t="s">
        <v>252</v>
      </c>
      <c r="Q109" s="1" t="s">
        <v>252</v>
      </c>
    </row>
    <row r="110" spans="2:17" x14ac:dyDescent="0.15">
      <c r="B110" s="8" t="str">
        <f>VLOOKUP(G110,角色!A:B,2,FALSE)</f>
        <v>法师</v>
      </c>
      <c r="C110" s="8" t="str">
        <f t="shared" si="9"/>
        <v>主动技能3</v>
      </c>
      <c r="D110" s="8">
        <f t="shared" si="11"/>
        <v>9</v>
      </c>
      <c r="E110" s="8">
        <f t="shared" si="12"/>
        <v>10</v>
      </c>
      <c r="F110" s="8">
        <f t="shared" si="13"/>
        <v>3</v>
      </c>
      <c r="G110" s="8">
        <f t="shared" si="10"/>
        <v>2</v>
      </c>
      <c r="H110" t="str">
        <f t="shared" si="14"/>
        <v>法师主动技能3等级9</v>
      </c>
      <c r="I110" t="str">
        <f t="shared" si="15"/>
        <v>法师主动技能3等级10</v>
      </c>
      <c r="J110" s="1">
        <v>104</v>
      </c>
      <c r="K110" s="1">
        <f>VLOOKUP(H110,主动技能!$A:$B,2,FALSE)</f>
        <v>109</v>
      </c>
      <c r="L110" s="1">
        <f>VLOOKUP(I110,主动技能!$A:$B,2,FALSE)</f>
        <v>110</v>
      </c>
      <c r="M110" s="1">
        <f t="shared" si="16"/>
        <v>5</v>
      </c>
      <c r="N110" s="1" t="s">
        <v>251</v>
      </c>
      <c r="O110" s="1">
        <f t="shared" si="17"/>
        <v>104</v>
      </c>
      <c r="P110" s="1" t="s">
        <v>252</v>
      </c>
      <c r="Q110" s="1" t="s">
        <v>252</v>
      </c>
    </row>
    <row r="111" spans="2:17" x14ac:dyDescent="0.15">
      <c r="B111" s="8" t="str">
        <f>VLOOKUP(G111,角色!A:B,2,FALSE)</f>
        <v>法师</v>
      </c>
      <c r="C111" s="8" t="str">
        <f t="shared" si="9"/>
        <v>主动技能3</v>
      </c>
      <c r="D111" s="8">
        <f t="shared" si="11"/>
        <v>10</v>
      </c>
      <c r="E111" s="8">
        <f t="shared" si="12"/>
        <v>11</v>
      </c>
      <c r="F111" s="8">
        <f t="shared" si="13"/>
        <v>3</v>
      </c>
      <c r="G111" s="8">
        <f t="shared" si="10"/>
        <v>2</v>
      </c>
      <c r="H111" t="str">
        <f t="shared" si="14"/>
        <v>法师主动技能3等级10</v>
      </c>
      <c r="I111" t="str">
        <f t="shared" si="15"/>
        <v>法师主动技能3等级11</v>
      </c>
      <c r="J111" s="1">
        <v>105</v>
      </c>
      <c r="K111" s="1">
        <f>VLOOKUP(H111,主动技能!$A:$B,2,FALSE)</f>
        <v>110</v>
      </c>
      <c r="L111" s="1">
        <f>VLOOKUP(I111,主动技能!$A:$B,2,FALSE)</f>
        <v>111</v>
      </c>
      <c r="M111" s="1">
        <f t="shared" si="16"/>
        <v>6</v>
      </c>
      <c r="N111" s="1" t="s">
        <v>251</v>
      </c>
      <c r="O111" s="1">
        <f t="shared" si="17"/>
        <v>105</v>
      </c>
      <c r="P111" s="1" t="s">
        <v>252</v>
      </c>
      <c r="Q111" s="1" t="s">
        <v>252</v>
      </c>
    </row>
    <row r="112" spans="2:17" x14ac:dyDescent="0.15">
      <c r="B112" s="8" t="str">
        <f>VLOOKUP(G112,角色!A:B,2,FALSE)</f>
        <v>法师</v>
      </c>
      <c r="C112" s="8" t="str">
        <f t="shared" si="9"/>
        <v>主动技能3</v>
      </c>
      <c r="D112" s="8">
        <f t="shared" si="11"/>
        <v>11</v>
      </c>
      <c r="E112" s="8">
        <f t="shared" si="12"/>
        <v>12</v>
      </c>
      <c r="F112" s="8">
        <f t="shared" si="13"/>
        <v>3</v>
      </c>
      <c r="G112" s="8">
        <f t="shared" si="10"/>
        <v>2</v>
      </c>
      <c r="H112" t="str">
        <f t="shared" si="14"/>
        <v>法师主动技能3等级11</v>
      </c>
      <c r="I112" t="str">
        <f t="shared" si="15"/>
        <v>法师主动技能3等级12</v>
      </c>
      <c r="J112" s="1">
        <v>106</v>
      </c>
      <c r="K112" s="1">
        <f>VLOOKUP(H112,主动技能!$A:$B,2,FALSE)</f>
        <v>111</v>
      </c>
      <c r="L112" s="1">
        <f>VLOOKUP(I112,主动技能!$A:$B,2,FALSE)</f>
        <v>112</v>
      </c>
      <c r="M112" s="1">
        <f t="shared" si="16"/>
        <v>7</v>
      </c>
      <c r="N112" s="1" t="s">
        <v>251</v>
      </c>
      <c r="O112" s="1">
        <f t="shared" si="17"/>
        <v>106</v>
      </c>
      <c r="P112" s="1" t="s">
        <v>252</v>
      </c>
      <c r="Q112" s="1" t="s">
        <v>252</v>
      </c>
    </row>
    <row r="113" spans="2:17" x14ac:dyDescent="0.15">
      <c r="B113" s="8" t="str">
        <f>VLOOKUP(G113,角色!A:B,2,FALSE)</f>
        <v>法师</v>
      </c>
      <c r="C113" s="8" t="str">
        <f t="shared" si="9"/>
        <v>主动技能3</v>
      </c>
      <c r="D113" s="8">
        <f t="shared" si="11"/>
        <v>12</v>
      </c>
      <c r="E113" s="8">
        <f t="shared" si="12"/>
        <v>13</v>
      </c>
      <c r="F113" s="8">
        <f t="shared" si="13"/>
        <v>3</v>
      </c>
      <c r="G113" s="8">
        <f t="shared" si="10"/>
        <v>2</v>
      </c>
      <c r="H113" t="str">
        <f t="shared" si="14"/>
        <v>法师主动技能3等级12</v>
      </c>
      <c r="I113" t="str">
        <f t="shared" si="15"/>
        <v>法师主动技能3等级13</v>
      </c>
      <c r="J113" s="1">
        <v>107</v>
      </c>
      <c r="K113" s="1">
        <f>VLOOKUP(H113,主动技能!$A:$B,2,FALSE)</f>
        <v>112</v>
      </c>
      <c r="L113" s="1">
        <f>VLOOKUP(I113,主动技能!$A:$B,2,FALSE)</f>
        <v>113</v>
      </c>
      <c r="M113" s="1">
        <f t="shared" si="16"/>
        <v>8</v>
      </c>
      <c r="N113" s="1" t="s">
        <v>251</v>
      </c>
      <c r="O113" s="1">
        <f t="shared" si="17"/>
        <v>107</v>
      </c>
      <c r="P113" s="1" t="s">
        <v>252</v>
      </c>
      <c r="Q113" s="1" t="s">
        <v>252</v>
      </c>
    </row>
    <row r="114" spans="2:17" x14ac:dyDescent="0.15">
      <c r="B114" s="8" t="str">
        <f>VLOOKUP(G114,角色!A:B,2,FALSE)</f>
        <v>法师</v>
      </c>
      <c r="C114" s="8" t="str">
        <f t="shared" si="9"/>
        <v>主动技能3</v>
      </c>
      <c r="D114" s="8">
        <f t="shared" si="11"/>
        <v>13</v>
      </c>
      <c r="E114" s="8">
        <f t="shared" si="12"/>
        <v>14</v>
      </c>
      <c r="F114" s="8">
        <f t="shared" si="13"/>
        <v>3</v>
      </c>
      <c r="G114" s="8">
        <f t="shared" si="10"/>
        <v>2</v>
      </c>
      <c r="H114" t="str">
        <f t="shared" si="14"/>
        <v>法师主动技能3等级13</v>
      </c>
      <c r="I114" t="str">
        <f t="shared" si="15"/>
        <v>法师主动技能3等级14</v>
      </c>
      <c r="J114" s="1">
        <v>108</v>
      </c>
      <c r="K114" s="1">
        <f>VLOOKUP(H114,主动技能!$A:$B,2,FALSE)</f>
        <v>113</v>
      </c>
      <c r="L114" s="1">
        <f>VLOOKUP(I114,主动技能!$A:$B,2,FALSE)</f>
        <v>114</v>
      </c>
      <c r="M114" s="1">
        <f t="shared" si="16"/>
        <v>9</v>
      </c>
      <c r="N114" s="1" t="s">
        <v>251</v>
      </c>
      <c r="O114" s="1">
        <f t="shared" si="17"/>
        <v>108</v>
      </c>
      <c r="P114" s="1" t="s">
        <v>252</v>
      </c>
      <c r="Q114" s="1" t="s">
        <v>252</v>
      </c>
    </row>
    <row r="115" spans="2:17" x14ac:dyDescent="0.15">
      <c r="B115" s="8" t="str">
        <f>VLOOKUP(G115,角色!A:B,2,FALSE)</f>
        <v>法师</v>
      </c>
      <c r="C115" s="8" t="str">
        <f t="shared" si="9"/>
        <v>主动技能3</v>
      </c>
      <c r="D115" s="8">
        <f t="shared" si="11"/>
        <v>14</v>
      </c>
      <c r="E115" s="8">
        <f t="shared" si="12"/>
        <v>15</v>
      </c>
      <c r="F115" s="8">
        <f t="shared" si="13"/>
        <v>3</v>
      </c>
      <c r="G115" s="8">
        <f t="shared" si="10"/>
        <v>2</v>
      </c>
      <c r="H115" t="str">
        <f t="shared" si="14"/>
        <v>法师主动技能3等级14</v>
      </c>
      <c r="I115" t="str">
        <f t="shared" si="15"/>
        <v>法师主动技能3等级15</v>
      </c>
      <c r="J115" s="1">
        <v>109</v>
      </c>
      <c r="K115" s="1">
        <f>VLOOKUP(H115,主动技能!$A:$B,2,FALSE)</f>
        <v>114</v>
      </c>
      <c r="L115" s="1">
        <f>VLOOKUP(I115,主动技能!$A:$B,2,FALSE)</f>
        <v>115</v>
      </c>
      <c r="M115" s="1">
        <f t="shared" si="16"/>
        <v>10</v>
      </c>
      <c r="N115" s="1" t="s">
        <v>251</v>
      </c>
      <c r="O115" s="1">
        <f t="shared" si="17"/>
        <v>109</v>
      </c>
      <c r="P115" s="1" t="s">
        <v>252</v>
      </c>
      <c r="Q115" s="1" t="s">
        <v>252</v>
      </c>
    </row>
    <row r="116" spans="2:17" x14ac:dyDescent="0.15">
      <c r="B116" s="8" t="str">
        <f>VLOOKUP(G116,角色!A:B,2,FALSE)</f>
        <v>法师</v>
      </c>
      <c r="C116" s="8" t="str">
        <f t="shared" si="9"/>
        <v>主动技能3</v>
      </c>
      <c r="D116" s="8">
        <f t="shared" si="11"/>
        <v>15</v>
      </c>
      <c r="E116" s="8">
        <f t="shared" si="12"/>
        <v>16</v>
      </c>
      <c r="F116" s="8">
        <f t="shared" si="13"/>
        <v>3</v>
      </c>
      <c r="G116" s="8">
        <f t="shared" si="10"/>
        <v>2</v>
      </c>
      <c r="H116" t="str">
        <f t="shared" si="14"/>
        <v>法师主动技能3等级15</v>
      </c>
      <c r="I116" t="str">
        <f t="shared" si="15"/>
        <v>法师主动技能3等级16</v>
      </c>
      <c r="J116" s="1">
        <v>110</v>
      </c>
      <c r="K116" s="1">
        <f>VLOOKUP(H116,主动技能!$A:$B,2,FALSE)</f>
        <v>115</v>
      </c>
      <c r="L116" s="1">
        <f>VLOOKUP(I116,主动技能!$A:$B,2,FALSE)</f>
        <v>116</v>
      </c>
      <c r="M116" s="1">
        <f t="shared" si="16"/>
        <v>11</v>
      </c>
      <c r="N116" s="1" t="s">
        <v>251</v>
      </c>
      <c r="O116" s="1">
        <f t="shared" si="17"/>
        <v>110</v>
      </c>
      <c r="P116" s="1" t="s">
        <v>252</v>
      </c>
      <c r="Q116" s="1" t="s">
        <v>252</v>
      </c>
    </row>
    <row r="117" spans="2:17" x14ac:dyDescent="0.15">
      <c r="B117" s="8" t="str">
        <f>VLOOKUP(G117,角色!A:B,2,FALSE)</f>
        <v>法师</v>
      </c>
      <c r="C117" s="8" t="str">
        <f t="shared" si="9"/>
        <v>主动技能3</v>
      </c>
      <c r="D117" s="8">
        <f t="shared" si="11"/>
        <v>16</v>
      </c>
      <c r="E117" s="8">
        <f t="shared" si="12"/>
        <v>17</v>
      </c>
      <c r="F117" s="8">
        <f t="shared" si="13"/>
        <v>3</v>
      </c>
      <c r="G117" s="8">
        <f t="shared" si="10"/>
        <v>2</v>
      </c>
      <c r="H117" t="str">
        <f t="shared" si="14"/>
        <v>法师主动技能3等级16</v>
      </c>
      <c r="I117" t="str">
        <f t="shared" si="15"/>
        <v>法师主动技能3等级17</v>
      </c>
      <c r="J117" s="1">
        <v>111</v>
      </c>
      <c r="K117" s="1">
        <f>VLOOKUP(H117,主动技能!$A:$B,2,FALSE)</f>
        <v>116</v>
      </c>
      <c r="L117" s="1">
        <f>VLOOKUP(I117,主动技能!$A:$B,2,FALSE)</f>
        <v>117</v>
      </c>
      <c r="M117" s="1">
        <f t="shared" si="16"/>
        <v>12</v>
      </c>
      <c r="N117" s="1" t="s">
        <v>251</v>
      </c>
      <c r="O117" s="1">
        <f t="shared" si="17"/>
        <v>111</v>
      </c>
      <c r="P117" s="1" t="s">
        <v>252</v>
      </c>
      <c r="Q117" s="1" t="s">
        <v>252</v>
      </c>
    </row>
    <row r="118" spans="2:17" x14ac:dyDescent="0.15">
      <c r="B118" s="8" t="str">
        <f>VLOOKUP(G118,角色!A:B,2,FALSE)</f>
        <v>法师</v>
      </c>
      <c r="C118" s="8" t="str">
        <f t="shared" si="9"/>
        <v>主动技能3</v>
      </c>
      <c r="D118" s="8">
        <f t="shared" si="11"/>
        <v>17</v>
      </c>
      <c r="E118" s="8">
        <f t="shared" si="12"/>
        <v>18</v>
      </c>
      <c r="F118" s="8">
        <f t="shared" si="13"/>
        <v>3</v>
      </c>
      <c r="G118" s="8">
        <f t="shared" si="10"/>
        <v>2</v>
      </c>
      <c r="H118" t="str">
        <f t="shared" si="14"/>
        <v>法师主动技能3等级17</v>
      </c>
      <c r="I118" t="str">
        <f t="shared" si="15"/>
        <v>法师主动技能3等级18</v>
      </c>
      <c r="J118" s="1">
        <v>112</v>
      </c>
      <c r="K118" s="1">
        <f>VLOOKUP(H118,主动技能!$A:$B,2,FALSE)</f>
        <v>117</v>
      </c>
      <c r="L118" s="1">
        <f>VLOOKUP(I118,主动技能!$A:$B,2,FALSE)</f>
        <v>118</v>
      </c>
      <c r="M118" s="1">
        <f t="shared" si="16"/>
        <v>13</v>
      </c>
      <c r="N118" s="1" t="s">
        <v>251</v>
      </c>
      <c r="O118" s="1">
        <f t="shared" si="17"/>
        <v>112</v>
      </c>
      <c r="P118" s="1" t="s">
        <v>252</v>
      </c>
      <c r="Q118" s="1" t="s">
        <v>252</v>
      </c>
    </row>
    <row r="119" spans="2:17" x14ac:dyDescent="0.15">
      <c r="B119" s="8" t="str">
        <f>VLOOKUP(G119,角色!A:B,2,FALSE)</f>
        <v>法师</v>
      </c>
      <c r="C119" s="8" t="str">
        <f t="shared" si="9"/>
        <v>主动技能3</v>
      </c>
      <c r="D119" s="8">
        <f t="shared" si="11"/>
        <v>18</v>
      </c>
      <c r="E119" s="8">
        <f t="shared" si="12"/>
        <v>19</v>
      </c>
      <c r="F119" s="8">
        <f t="shared" si="13"/>
        <v>3</v>
      </c>
      <c r="G119" s="8">
        <f t="shared" si="10"/>
        <v>2</v>
      </c>
      <c r="H119" t="str">
        <f t="shared" si="14"/>
        <v>法师主动技能3等级18</v>
      </c>
      <c r="I119" t="str">
        <f t="shared" si="15"/>
        <v>法师主动技能3等级19</v>
      </c>
      <c r="J119" s="1">
        <v>113</v>
      </c>
      <c r="K119" s="1">
        <f>VLOOKUP(H119,主动技能!$A:$B,2,FALSE)</f>
        <v>118</v>
      </c>
      <c r="L119" s="1">
        <f>VLOOKUP(I119,主动技能!$A:$B,2,FALSE)</f>
        <v>119</v>
      </c>
      <c r="M119" s="1">
        <f t="shared" si="16"/>
        <v>14</v>
      </c>
      <c r="N119" s="1" t="s">
        <v>251</v>
      </c>
      <c r="O119" s="1">
        <f t="shared" si="17"/>
        <v>113</v>
      </c>
      <c r="P119" s="1" t="s">
        <v>252</v>
      </c>
      <c r="Q119" s="1" t="s">
        <v>252</v>
      </c>
    </row>
    <row r="120" spans="2:17" x14ac:dyDescent="0.15">
      <c r="B120" s="8" t="str">
        <f>VLOOKUP(G120,角色!A:B,2,FALSE)</f>
        <v>法师</v>
      </c>
      <c r="C120" s="8" t="str">
        <f t="shared" si="9"/>
        <v>主动技能3</v>
      </c>
      <c r="D120" s="8">
        <f t="shared" si="11"/>
        <v>19</v>
      </c>
      <c r="E120" s="8">
        <f t="shared" si="12"/>
        <v>20</v>
      </c>
      <c r="F120" s="8">
        <f t="shared" si="13"/>
        <v>3</v>
      </c>
      <c r="G120" s="8">
        <f t="shared" si="10"/>
        <v>2</v>
      </c>
      <c r="H120" t="str">
        <f t="shared" si="14"/>
        <v>法师主动技能3等级19</v>
      </c>
      <c r="I120" t="str">
        <f t="shared" si="15"/>
        <v>法师主动技能3等级20</v>
      </c>
      <c r="J120" s="1">
        <v>114</v>
      </c>
      <c r="K120" s="1">
        <f>VLOOKUP(H120,主动技能!$A:$B,2,FALSE)</f>
        <v>119</v>
      </c>
      <c r="L120" s="1">
        <f>VLOOKUP(I120,主动技能!$A:$B,2,FALSE)</f>
        <v>120</v>
      </c>
      <c r="M120" s="1">
        <f t="shared" si="16"/>
        <v>15</v>
      </c>
      <c r="N120" s="1" t="s">
        <v>251</v>
      </c>
      <c r="O120" s="1">
        <f t="shared" si="17"/>
        <v>114</v>
      </c>
      <c r="P120" s="1" t="s">
        <v>252</v>
      </c>
      <c r="Q120" s="1" t="s">
        <v>252</v>
      </c>
    </row>
    <row r="121" spans="2:17" x14ac:dyDescent="0.15">
      <c r="B121" s="8" t="str">
        <f>VLOOKUP(G121,角色!A:B,2,FALSE)</f>
        <v>刺客</v>
      </c>
      <c r="C121" s="8" t="str">
        <f t="shared" si="9"/>
        <v>主动技能1</v>
      </c>
      <c r="D121" s="8">
        <f t="shared" si="11"/>
        <v>1</v>
      </c>
      <c r="E121" s="8">
        <f t="shared" si="12"/>
        <v>2</v>
      </c>
      <c r="F121" s="8">
        <f t="shared" si="13"/>
        <v>1</v>
      </c>
      <c r="G121" s="8">
        <f t="shared" si="10"/>
        <v>3</v>
      </c>
      <c r="H121" t="str">
        <f t="shared" si="14"/>
        <v>刺客主动技能1等级1</v>
      </c>
      <c r="I121" t="str">
        <f t="shared" si="15"/>
        <v>刺客主动技能1等级2</v>
      </c>
      <c r="J121" s="1">
        <v>115</v>
      </c>
      <c r="K121" s="1">
        <f>VLOOKUP(H121,主动技能!$A:$B,2,FALSE)</f>
        <v>121</v>
      </c>
      <c r="L121" s="1">
        <f>VLOOKUP(I121,主动技能!$A:$B,2,FALSE)</f>
        <v>122</v>
      </c>
      <c r="M121" s="1">
        <f t="shared" si="16"/>
        <v>16</v>
      </c>
      <c r="N121" s="1" t="s">
        <v>251</v>
      </c>
      <c r="O121" s="1">
        <f t="shared" si="17"/>
        <v>115</v>
      </c>
      <c r="P121" s="1" t="s">
        <v>252</v>
      </c>
      <c r="Q121" s="1" t="s">
        <v>252</v>
      </c>
    </row>
    <row r="122" spans="2:17" x14ac:dyDescent="0.15">
      <c r="B122" s="8" t="str">
        <f>VLOOKUP(G122,角色!A:B,2,FALSE)</f>
        <v>刺客</v>
      </c>
      <c r="C122" s="8" t="str">
        <f t="shared" si="9"/>
        <v>主动技能1</v>
      </c>
      <c r="D122" s="8">
        <f t="shared" si="11"/>
        <v>2</v>
      </c>
      <c r="E122" s="8">
        <f t="shared" si="12"/>
        <v>3</v>
      </c>
      <c r="F122" s="8">
        <f t="shared" si="13"/>
        <v>1</v>
      </c>
      <c r="G122" s="8">
        <f t="shared" si="10"/>
        <v>3</v>
      </c>
      <c r="H122" t="str">
        <f t="shared" si="14"/>
        <v>刺客主动技能1等级2</v>
      </c>
      <c r="I122" t="str">
        <f t="shared" si="15"/>
        <v>刺客主动技能1等级3</v>
      </c>
      <c r="J122" s="1">
        <v>116</v>
      </c>
      <c r="K122" s="1">
        <f>VLOOKUP(H122,主动技能!$A:$B,2,FALSE)</f>
        <v>122</v>
      </c>
      <c r="L122" s="1">
        <f>VLOOKUP(I122,主动技能!$A:$B,2,FALSE)</f>
        <v>123</v>
      </c>
      <c r="M122" s="1">
        <f t="shared" si="16"/>
        <v>17</v>
      </c>
      <c r="N122" s="1" t="s">
        <v>251</v>
      </c>
      <c r="O122" s="1">
        <f t="shared" si="17"/>
        <v>116</v>
      </c>
      <c r="P122" s="1" t="s">
        <v>252</v>
      </c>
      <c r="Q122" s="1" t="s">
        <v>252</v>
      </c>
    </row>
    <row r="123" spans="2:17" x14ac:dyDescent="0.15">
      <c r="B123" s="8" t="str">
        <f>VLOOKUP(G123,角色!A:B,2,FALSE)</f>
        <v>刺客</v>
      </c>
      <c r="C123" s="8" t="str">
        <f t="shared" si="9"/>
        <v>主动技能1</v>
      </c>
      <c r="D123" s="8">
        <f t="shared" si="11"/>
        <v>3</v>
      </c>
      <c r="E123" s="8">
        <f t="shared" si="12"/>
        <v>4</v>
      </c>
      <c r="F123" s="8">
        <f t="shared" si="13"/>
        <v>1</v>
      </c>
      <c r="G123" s="8">
        <f t="shared" si="10"/>
        <v>3</v>
      </c>
      <c r="H123" t="str">
        <f t="shared" si="14"/>
        <v>刺客主动技能1等级3</v>
      </c>
      <c r="I123" t="str">
        <f t="shared" si="15"/>
        <v>刺客主动技能1等级4</v>
      </c>
      <c r="J123" s="1">
        <v>117</v>
      </c>
      <c r="K123" s="1">
        <f>VLOOKUP(H123,主动技能!$A:$B,2,FALSE)</f>
        <v>123</v>
      </c>
      <c r="L123" s="1">
        <f>VLOOKUP(I123,主动技能!$A:$B,2,FALSE)</f>
        <v>124</v>
      </c>
      <c r="M123" s="1">
        <f t="shared" si="16"/>
        <v>18</v>
      </c>
      <c r="N123" s="1" t="s">
        <v>251</v>
      </c>
      <c r="O123" s="1">
        <f t="shared" si="17"/>
        <v>117</v>
      </c>
      <c r="P123" s="1" t="s">
        <v>252</v>
      </c>
      <c r="Q123" s="1" t="s">
        <v>252</v>
      </c>
    </row>
    <row r="124" spans="2:17" x14ac:dyDescent="0.15">
      <c r="B124" s="8" t="str">
        <f>VLOOKUP(G124,角色!A:B,2,FALSE)</f>
        <v>刺客</v>
      </c>
      <c r="C124" s="8" t="str">
        <f t="shared" si="9"/>
        <v>主动技能1</v>
      </c>
      <c r="D124" s="8">
        <f t="shared" si="11"/>
        <v>4</v>
      </c>
      <c r="E124" s="8">
        <f t="shared" si="12"/>
        <v>5</v>
      </c>
      <c r="F124" s="8">
        <f t="shared" si="13"/>
        <v>1</v>
      </c>
      <c r="G124" s="8">
        <f t="shared" si="10"/>
        <v>3</v>
      </c>
      <c r="H124" t="str">
        <f t="shared" si="14"/>
        <v>刺客主动技能1等级4</v>
      </c>
      <c r="I124" t="str">
        <f t="shared" si="15"/>
        <v>刺客主动技能1等级5</v>
      </c>
      <c r="J124" s="1">
        <v>118</v>
      </c>
      <c r="K124" s="1">
        <f>VLOOKUP(H124,主动技能!$A:$B,2,FALSE)</f>
        <v>124</v>
      </c>
      <c r="L124" s="1">
        <f>VLOOKUP(I124,主动技能!$A:$B,2,FALSE)</f>
        <v>125</v>
      </c>
      <c r="M124" s="1">
        <f t="shared" si="16"/>
        <v>19</v>
      </c>
      <c r="N124" s="1" t="s">
        <v>251</v>
      </c>
      <c r="O124" s="1">
        <f t="shared" si="17"/>
        <v>118</v>
      </c>
      <c r="P124" s="1" t="s">
        <v>252</v>
      </c>
      <c r="Q124" s="1" t="s">
        <v>252</v>
      </c>
    </row>
    <row r="125" spans="2:17" x14ac:dyDescent="0.15">
      <c r="B125" s="8" t="str">
        <f>VLOOKUP(G125,角色!A:B,2,FALSE)</f>
        <v>刺客</v>
      </c>
      <c r="C125" s="8" t="str">
        <f t="shared" si="9"/>
        <v>主动技能1</v>
      </c>
      <c r="D125" s="8">
        <f t="shared" si="11"/>
        <v>5</v>
      </c>
      <c r="E125" s="8">
        <f t="shared" si="12"/>
        <v>6</v>
      </c>
      <c r="F125" s="8">
        <f t="shared" si="13"/>
        <v>1</v>
      </c>
      <c r="G125" s="8">
        <f t="shared" si="10"/>
        <v>3</v>
      </c>
      <c r="H125" t="str">
        <f t="shared" si="14"/>
        <v>刺客主动技能1等级5</v>
      </c>
      <c r="I125" t="str">
        <f t="shared" si="15"/>
        <v>刺客主动技能1等级6</v>
      </c>
      <c r="J125" s="1">
        <v>119</v>
      </c>
      <c r="K125" s="1">
        <f>VLOOKUP(H125,主动技能!$A:$B,2,FALSE)</f>
        <v>125</v>
      </c>
      <c r="L125" s="1">
        <f>VLOOKUP(I125,主动技能!$A:$B,2,FALSE)</f>
        <v>126</v>
      </c>
      <c r="M125" s="1">
        <f t="shared" si="16"/>
        <v>20</v>
      </c>
      <c r="N125" s="1" t="s">
        <v>251</v>
      </c>
      <c r="O125" s="1">
        <f t="shared" si="17"/>
        <v>119</v>
      </c>
      <c r="P125" s="1" t="s">
        <v>252</v>
      </c>
      <c r="Q125" s="1" t="s">
        <v>252</v>
      </c>
    </row>
    <row r="126" spans="2:17" x14ac:dyDescent="0.15">
      <c r="B126" s="8" t="str">
        <f>VLOOKUP(G126,角色!A:B,2,FALSE)</f>
        <v>刺客</v>
      </c>
      <c r="C126" s="8" t="str">
        <f t="shared" si="9"/>
        <v>主动技能1</v>
      </c>
      <c r="D126" s="8">
        <f t="shared" si="11"/>
        <v>6</v>
      </c>
      <c r="E126" s="8">
        <f t="shared" si="12"/>
        <v>7</v>
      </c>
      <c r="F126" s="8">
        <f t="shared" si="13"/>
        <v>1</v>
      </c>
      <c r="G126" s="8">
        <f t="shared" si="10"/>
        <v>3</v>
      </c>
      <c r="H126" t="str">
        <f t="shared" si="14"/>
        <v>刺客主动技能1等级6</v>
      </c>
      <c r="I126" t="str">
        <f t="shared" si="15"/>
        <v>刺客主动技能1等级7</v>
      </c>
      <c r="J126" s="1">
        <v>120</v>
      </c>
      <c r="K126" s="1">
        <f>VLOOKUP(H126,主动技能!$A:$B,2,FALSE)</f>
        <v>126</v>
      </c>
      <c r="L126" s="1">
        <f>VLOOKUP(I126,主动技能!$A:$B,2,FALSE)</f>
        <v>127</v>
      </c>
      <c r="M126" s="1">
        <f t="shared" si="16"/>
        <v>21</v>
      </c>
      <c r="N126" s="1" t="s">
        <v>251</v>
      </c>
      <c r="O126" s="1">
        <f t="shared" si="17"/>
        <v>120</v>
      </c>
      <c r="P126" s="1" t="s">
        <v>252</v>
      </c>
      <c r="Q126" s="1" t="s">
        <v>252</v>
      </c>
    </row>
    <row r="127" spans="2:17" x14ac:dyDescent="0.15">
      <c r="B127" s="8" t="str">
        <f>VLOOKUP(G127,角色!A:B,2,FALSE)</f>
        <v>刺客</v>
      </c>
      <c r="C127" s="8" t="str">
        <f t="shared" si="9"/>
        <v>主动技能1</v>
      </c>
      <c r="D127" s="8">
        <f t="shared" si="11"/>
        <v>7</v>
      </c>
      <c r="E127" s="8">
        <f t="shared" si="12"/>
        <v>8</v>
      </c>
      <c r="F127" s="8">
        <f t="shared" si="13"/>
        <v>1</v>
      </c>
      <c r="G127" s="8">
        <f t="shared" si="10"/>
        <v>3</v>
      </c>
      <c r="H127" t="str">
        <f t="shared" si="14"/>
        <v>刺客主动技能1等级7</v>
      </c>
      <c r="I127" t="str">
        <f t="shared" si="15"/>
        <v>刺客主动技能1等级8</v>
      </c>
      <c r="J127" s="1">
        <v>121</v>
      </c>
      <c r="K127" s="1">
        <f>VLOOKUP(H127,主动技能!$A:$B,2,FALSE)</f>
        <v>127</v>
      </c>
      <c r="L127" s="1">
        <f>VLOOKUP(I127,主动技能!$A:$B,2,FALSE)</f>
        <v>128</v>
      </c>
      <c r="M127" s="1">
        <f t="shared" si="16"/>
        <v>22</v>
      </c>
      <c r="N127" s="1" t="s">
        <v>251</v>
      </c>
      <c r="O127" s="1">
        <f t="shared" si="17"/>
        <v>121</v>
      </c>
      <c r="P127" s="1" t="s">
        <v>252</v>
      </c>
      <c r="Q127" s="1" t="s">
        <v>252</v>
      </c>
    </row>
    <row r="128" spans="2:17" x14ac:dyDescent="0.15">
      <c r="B128" s="8" t="str">
        <f>VLOOKUP(G128,角色!A:B,2,FALSE)</f>
        <v>刺客</v>
      </c>
      <c r="C128" s="8" t="str">
        <f t="shared" si="9"/>
        <v>主动技能1</v>
      </c>
      <c r="D128" s="8">
        <f t="shared" si="11"/>
        <v>8</v>
      </c>
      <c r="E128" s="8">
        <f t="shared" si="12"/>
        <v>9</v>
      </c>
      <c r="F128" s="8">
        <f t="shared" si="13"/>
        <v>1</v>
      </c>
      <c r="G128" s="8">
        <f t="shared" si="10"/>
        <v>3</v>
      </c>
      <c r="H128" t="str">
        <f t="shared" si="14"/>
        <v>刺客主动技能1等级8</v>
      </c>
      <c r="I128" t="str">
        <f t="shared" si="15"/>
        <v>刺客主动技能1等级9</v>
      </c>
      <c r="J128" s="1">
        <v>122</v>
      </c>
      <c r="K128" s="1">
        <f>VLOOKUP(H128,主动技能!$A:$B,2,FALSE)</f>
        <v>128</v>
      </c>
      <c r="L128" s="1">
        <f>VLOOKUP(I128,主动技能!$A:$B,2,FALSE)</f>
        <v>129</v>
      </c>
      <c r="M128" s="1">
        <f t="shared" si="16"/>
        <v>23</v>
      </c>
      <c r="N128" s="1" t="s">
        <v>251</v>
      </c>
      <c r="O128" s="1">
        <f t="shared" si="17"/>
        <v>122</v>
      </c>
      <c r="P128" s="1" t="s">
        <v>252</v>
      </c>
      <c r="Q128" s="1" t="s">
        <v>252</v>
      </c>
    </row>
    <row r="129" spans="2:17" x14ac:dyDescent="0.15">
      <c r="B129" s="8" t="str">
        <f>VLOOKUP(G129,角色!A:B,2,FALSE)</f>
        <v>刺客</v>
      </c>
      <c r="C129" s="8" t="str">
        <f t="shared" si="9"/>
        <v>主动技能1</v>
      </c>
      <c r="D129" s="8">
        <f t="shared" si="11"/>
        <v>9</v>
      </c>
      <c r="E129" s="8">
        <f t="shared" si="12"/>
        <v>10</v>
      </c>
      <c r="F129" s="8">
        <f t="shared" si="13"/>
        <v>1</v>
      </c>
      <c r="G129" s="8">
        <f t="shared" si="10"/>
        <v>3</v>
      </c>
      <c r="H129" t="str">
        <f t="shared" si="14"/>
        <v>刺客主动技能1等级9</v>
      </c>
      <c r="I129" t="str">
        <f t="shared" si="15"/>
        <v>刺客主动技能1等级10</v>
      </c>
      <c r="J129" s="1">
        <v>123</v>
      </c>
      <c r="K129" s="1">
        <f>VLOOKUP(H129,主动技能!$A:$B,2,FALSE)</f>
        <v>129</v>
      </c>
      <c r="L129" s="1">
        <f>VLOOKUP(I129,主动技能!$A:$B,2,FALSE)</f>
        <v>130</v>
      </c>
      <c r="M129" s="1">
        <f t="shared" si="16"/>
        <v>24</v>
      </c>
      <c r="N129" s="1" t="s">
        <v>251</v>
      </c>
      <c r="O129" s="1">
        <f t="shared" si="17"/>
        <v>123</v>
      </c>
      <c r="P129" s="1" t="s">
        <v>252</v>
      </c>
      <c r="Q129" s="1" t="s">
        <v>252</v>
      </c>
    </row>
    <row r="130" spans="2:17" x14ac:dyDescent="0.15">
      <c r="B130" s="8" t="str">
        <f>VLOOKUP(G130,角色!A:B,2,FALSE)</f>
        <v>刺客</v>
      </c>
      <c r="C130" s="8" t="str">
        <f t="shared" si="9"/>
        <v>主动技能1</v>
      </c>
      <c r="D130" s="8">
        <f t="shared" si="11"/>
        <v>10</v>
      </c>
      <c r="E130" s="8">
        <f t="shared" si="12"/>
        <v>11</v>
      </c>
      <c r="F130" s="8">
        <f t="shared" si="13"/>
        <v>1</v>
      </c>
      <c r="G130" s="8">
        <f t="shared" si="10"/>
        <v>3</v>
      </c>
      <c r="H130" t="str">
        <f t="shared" si="14"/>
        <v>刺客主动技能1等级10</v>
      </c>
      <c r="I130" t="str">
        <f t="shared" si="15"/>
        <v>刺客主动技能1等级11</v>
      </c>
      <c r="J130" s="1">
        <v>124</v>
      </c>
      <c r="K130" s="1">
        <f>VLOOKUP(H130,主动技能!$A:$B,2,FALSE)</f>
        <v>130</v>
      </c>
      <c r="L130" s="1">
        <f>VLOOKUP(I130,主动技能!$A:$B,2,FALSE)</f>
        <v>131</v>
      </c>
      <c r="M130" s="1">
        <f t="shared" si="16"/>
        <v>25</v>
      </c>
      <c r="N130" s="1" t="s">
        <v>251</v>
      </c>
      <c r="O130" s="1">
        <f t="shared" si="17"/>
        <v>124</v>
      </c>
      <c r="P130" s="1" t="s">
        <v>252</v>
      </c>
      <c r="Q130" s="1" t="s">
        <v>252</v>
      </c>
    </row>
    <row r="131" spans="2:17" x14ac:dyDescent="0.15">
      <c r="B131" s="8" t="str">
        <f>VLOOKUP(G131,角色!A:B,2,FALSE)</f>
        <v>刺客</v>
      </c>
      <c r="C131" s="8" t="str">
        <f t="shared" si="9"/>
        <v>主动技能1</v>
      </c>
      <c r="D131" s="8">
        <f t="shared" si="11"/>
        <v>11</v>
      </c>
      <c r="E131" s="8">
        <f t="shared" si="12"/>
        <v>12</v>
      </c>
      <c r="F131" s="8">
        <f t="shared" si="13"/>
        <v>1</v>
      </c>
      <c r="G131" s="8">
        <f t="shared" si="10"/>
        <v>3</v>
      </c>
      <c r="H131" t="str">
        <f t="shared" si="14"/>
        <v>刺客主动技能1等级11</v>
      </c>
      <c r="I131" t="str">
        <f t="shared" si="15"/>
        <v>刺客主动技能1等级12</v>
      </c>
      <c r="J131" s="1">
        <v>125</v>
      </c>
      <c r="K131" s="1">
        <f>VLOOKUP(H131,主动技能!$A:$B,2,FALSE)</f>
        <v>131</v>
      </c>
      <c r="L131" s="1">
        <f>VLOOKUP(I131,主动技能!$A:$B,2,FALSE)</f>
        <v>132</v>
      </c>
      <c r="M131" s="1">
        <f t="shared" si="16"/>
        <v>26</v>
      </c>
      <c r="N131" s="1" t="s">
        <v>251</v>
      </c>
      <c r="O131" s="1">
        <f t="shared" si="17"/>
        <v>125</v>
      </c>
      <c r="P131" s="1" t="s">
        <v>252</v>
      </c>
      <c r="Q131" s="1" t="s">
        <v>252</v>
      </c>
    </row>
    <row r="132" spans="2:17" x14ac:dyDescent="0.15">
      <c r="B132" s="8" t="str">
        <f>VLOOKUP(G132,角色!A:B,2,FALSE)</f>
        <v>刺客</v>
      </c>
      <c r="C132" s="8" t="str">
        <f t="shared" si="9"/>
        <v>主动技能1</v>
      </c>
      <c r="D132" s="8">
        <f t="shared" si="11"/>
        <v>12</v>
      </c>
      <c r="E132" s="8">
        <f t="shared" si="12"/>
        <v>13</v>
      </c>
      <c r="F132" s="8">
        <f t="shared" si="13"/>
        <v>1</v>
      </c>
      <c r="G132" s="8">
        <f t="shared" si="10"/>
        <v>3</v>
      </c>
      <c r="H132" t="str">
        <f t="shared" si="14"/>
        <v>刺客主动技能1等级12</v>
      </c>
      <c r="I132" t="str">
        <f t="shared" si="15"/>
        <v>刺客主动技能1等级13</v>
      </c>
      <c r="J132" s="1">
        <v>126</v>
      </c>
      <c r="K132" s="1">
        <f>VLOOKUP(H132,主动技能!$A:$B,2,FALSE)</f>
        <v>132</v>
      </c>
      <c r="L132" s="1">
        <f>VLOOKUP(I132,主动技能!$A:$B,2,FALSE)</f>
        <v>133</v>
      </c>
      <c r="M132" s="1">
        <f t="shared" si="16"/>
        <v>27</v>
      </c>
      <c r="N132" s="1" t="s">
        <v>251</v>
      </c>
      <c r="O132" s="1">
        <f t="shared" si="17"/>
        <v>126</v>
      </c>
      <c r="P132" s="1" t="s">
        <v>252</v>
      </c>
      <c r="Q132" s="1" t="s">
        <v>252</v>
      </c>
    </row>
    <row r="133" spans="2:17" x14ac:dyDescent="0.15">
      <c r="B133" s="8" t="str">
        <f>VLOOKUP(G133,角色!A:B,2,FALSE)</f>
        <v>刺客</v>
      </c>
      <c r="C133" s="8" t="str">
        <f t="shared" si="9"/>
        <v>主动技能1</v>
      </c>
      <c r="D133" s="8">
        <f t="shared" si="11"/>
        <v>13</v>
      </c>
      <c r="E133" s="8">
        <f t="shared" si="12"/>
        <v>14</v>
      </c>
      <c r="F133" s="8">
        <f t="shared" si="13"/>
        <v>1</v>
      </c>
      <c r="G133" s="8">
        <f t="shared" si="10"/>
        <v>3</v>
      </c>
      <c r="H133" t="str">
        <f t="shared" si="14"/>
        <v>刺客主动技能1等级13</v>
      </c>
      <c r="I133" t="str">
        <f t="shared" si="15"/>
        <v>刺客主动技能1等级14</v>
      </c>
      <c r="J133" s="1">
        <v>127</v>
      </c>
      <c r="K133" s="1">
        <f>VLOOKUP(H133,主动技能!$A:$B,2,FALSE)</f>
        <v>133</v>
      </c>
      <c r="L133" s="1">
        <f>VLOOKUP(I133,主动技能!$A:$B,2,FALSE)</f>
        <v>134</v>
      </c>
      <c r="M133" s="1">
        <f t="shared" si="16"/>
        <v>28</v>
      </c>
      <c r="N133" s="1" t="s">
        <v>251</v>
      </c>
      <c r="O133" s="1">
        <f t="shared" si="17"/>
        <v>127</v>
      </c>
      <c r="P133" s="1" t="s">
        <v>252</v>
      </c>
      <c r="Q133" s="1" t="s">
        <v>252</v>
      </c>
    </row>
    <row r="134" spans="2:17" x14ac:dyDescent="0.15">
      <c r="B134" s="8" t="str">
        <f>VLOOKUP(G134,角色!A:B,2,FALSE)</f>
        <v>刺客</v>
      </c>
      <c r="C134" s="8" t="str">
        <f t="shared" si="9"/>
        <v>主动技能1</v>
      </c>
      <c r="D134" s="8">
        <f t="shared" si="11"/>
        <v>14</v>
      </c>
      <c r="E134" s="8">
        <f t="shared" si="12"/>
        <v>15</v>
      </c>
      <c r="F134" s="8">
        <f t="shared" si="13"/>
        <v>1</v>
      </c>
      <c r="G134" s="8">
        <f t="shared" si="10"/>
        <v>3</v>
      </c>
      <c r="H134" t="str">
        <f t="shared" si="14"/>
        <v>刺客主动技能1等级14</v>
      </c>
      <c r="I134" t="str">
        <f t="shared" si="15"/>
        <v>刺客主动技能1等级15</v>
      </c>
      <c r="J134" s="1">
        <v>128</v>
      </c>
      <c r="K134" s="1">
        <f>VLOOKUP(H134,主动技能!$A:$B,2,FALSE)</f>
        <v>134</v>
      </c>
      <c r="L134" s="1">
        <f>VLOOKUP(I134,主动技能!$A:$B,2,FALSE)</f>
        <v>135</v>
      </c>
      <c r="M134" s="1">
        <f t="shared" si="16"/>
        <v>29</v>
      </c>
      <c r="N134" s="1" t="s">
        <v>251</v>
      </c>
      <c r="O134" s="1">
        <f t="shared" si="17"/>
        <v>128</v>
      </c>
      <c r="P134" s="1" t="s">
        <v>252</v>
      </c>
      <c r="Q134" s="1" t="s">
        <v>252</v>
      </c>
    </row>
    <row r="135" spans="2:17" x14ac:dyDescent="0.15">
      <c r="B135" s="8" t="str">
        <f>VLOOKUP(G135,角色!A:B,2,FALSE)</f>
        <v>刺客</v>
      </c>
      <c r="C135" s="8" t="str">
        <f t="shared" si="9"/>
        <v>主动技能1</v>
      </c>
      <c r="D135" s="8">
        <f t="shared" si="11"/>
        <v>15</v>
      </c>
      <c r="E135" s="8">
        <f t="shared" si="12"/>
        <v>16</v>
      </c>
      <c r="F135" s="8">
        <f t="shared" si="13"/>
        <v>1</v>
      </c>
      <c r="G135" s="8">
        <f t="shared" si="10"/>
        <v>3</v>
      </c>
      <c r="H135" t="str">
        <f t="shared" si="14"/>
        <v>刺客主动技能1等级15</v>
      </c>
      <c r="I135" t="str">
        <f t="shared" si="15"/>
        <v>刺客主动技能1等级16</v>
      </c>
      <c r="J135" s="1">
        <v>129</v>
      </c>
      <c r="K135" s="1">
        <f>VLOOKUP(H135,主动技能!$A:$B,2,FALSE)</f>
        <v>135</v>
      </c>
      <c r="L135" s="1">
        <f>VLOOKUP(I135,主动技能!$A:$B,2,FALSE)</f>
        <v>136</v>
      </c>
      <c r="M135" s="1">
        <f t="shared" si="16"/>
        <v>30</v>
      </c>
      <c r="N135" s="1" t="s">
        <v>251</v>
      </c>
      <c r="O135" s="1">
        <f t="shared" si="17"/>
        <v>129</v>
      </c>
      <c r="P135" s="1" t="s">
        <v>252</v>
      </c>
      <c r="Q135" s="1" t="s">
        <v>252</v>
      </c>
    </row>
    <row r="136" spans="2:17" x14ac:dyDescent="0.15">
      <c r="B136" s="8" t="str">
        <f>VLOOKUP(G136,角色!A:B,2,FALSE)</f>
        <v>刺客</v>
      </c>
      <c r="C136" s="8" t="str">
        <f t="shared" ref="C136:C199" si="18">C$4&amp;F136</f>
        <v>主动技能1</v>
      </c>
      <c r="D136" s="8">
        <f t="shared" si="11"/>
        <v>16</v>
      </c>
      <c r="E136" s="8">
        <f t="shared" si="12"/>
        <v>17</v>
      </c>
      <c r="F136" s="8">
        <f t="shared" si="13"/>
        <v>1</v>
      </c>
      <c r="G136" s="8">
        <f t="shared" ref="G136:G199" si="19">IF((F136=1)*(D136=1),G135+1,G135)</f>
        <v>3</v>
      </c>
      <c r="H136" t="str">
        <f t="shared" si="14"/>
        <v>刺客主动技能1等级16</v>
      </c>
      <c r="I136" t="str">
        <f t="shared" si="15"/>
        <v>刺客主动技能1等级17</v>
      </c>
      <c r="J136" s="1">
        <v>130</v>
      </c>
      <c r="K136" s="1">
        <f>VLOOKUP(H136,主动技能!$A:$B,2,FALSE)</f>
        <v>136</v>
      </c>
      <c r="L136" s="1">
        <f>VLOOKUP(I136,主动技能!$A:$B,2,FALSE)</f>
        <v>137</v>
      </c>
      <c r="M136" s="1">
        <f t="shared" si="16"/>
        <v>31</v>
      </c>
      <c r="N136" s="1" t="s">
        <v>251</v>
      </c>
      <c r="O136" s="1">
        <f t="shared" si="17"/>
        <v>130</v>
      </c>
      <c r="P136" s="1" t="s">
        <v>252</v>
      </c>
      <c r="Q136" s="1" t="s">
        <v>252</v>
      </c>
    </row>
    <row r="137" spans="2:17" x14ac:dyDescent="0.15">
      <c r="B137" s="8" t="str">
        <f>VLOOKUP(G137,角色!A:B,2,FALSE)</f>
        <v>刺客</v>
      </c>
      <c r="C137" s="8" t="str">
        <f t="shared" si="18"/>
        <v>主动技能1</v>
      </c>
      <c r="D137" s="8">
        <f t="shared" ref="D137:D200" si="20">IF(D136=D$5,1,D136+1)</f>
        <v>17</v>
      </c>
      <c r="E137" s="8">
        <f t="shared" ref="E137:E200" si="21">IF(E136=E$5,2,E136+1)</f>
        <v>18</v>
      </c>
      <c r="F137" s="8">
        <f t="shared" ref="F137:F200" si="22">IF(D137=1,IF(F136=$F$5,1,F136+1),F136)</f>
        <v>1</v>
      </c>
      <c r="G137" s="8">
        <f t="shared" si="19"/>
        <v>3</v>
      </c>
      <c r="H137" t="str">
        <f t="shared" si="14"/>
        <v>刺客主动技能1等级17</v>
      </c>
      <c r="I137" t="str">
        <f t="shared" si="15"/>
        <v>刺客主动技能1等级18</v>
      </c>
      <c r="J137" s="1">
        <v>131</v>
      </c>
      <c r="K137" s="1">
        <f>VLOOKUP(H137,主动技能!$A:$B,2,FALSE)</f>
        <v>137</v>
      </c>
      <c r="L137" s="1">
        <f>VLOOKUP(I137,主动技能!$A:$B,2,FALSE)</f>
        <v>138</v>
      </c>
      <c r="M137" s="1">
        <f t="shared" si="16"/>
        <v>32</v>
      </c>
      <c r="N137" s="1" t="s">
        <v>251</v>
      </c>
      <c r="O137" s="1">
        <f t="shared" si="17"/>
        <v>131</v>
      </c>
      <c r="P137" s="1" t="s">
        <v>252</v>
      </c>
      <c r="Q137" s="1" t="s">
        <v>252</v>
      </c>
    </row>
    <row r="138" spans="2:17" x14ac:dyDescent="0.15">
      <c r="B138" s="8" t="str">
        <f>VLOOKUP(G138,角色!A:B,2,FALSE)</f>
        <v>刺客</v>
      </c>
      <c r="C138" s="8" t="str">
        <f t="shared" si="18"/>
        <v>主动技能1</v>
      </c>
      <c r="D138" s="8">
        <f t="shared" si="20"/>
        <v>18</v>
      </c>
      <c r="E138" s="8">
        <f t="shared" si="21"/>
        <v>19</v>
      </c>
      <c r="F138" s="8">
        <f t="shared" si="22"/>
        <v>1</v>
      </c>
      <c r="G138" s="8">
        <f t="shared" si="19"/>
        <v>3</v>
      </c>
      <c r="H138" t="str">
        <f t="shared" si="14"/>
        <v>刺客主动技能1等级18</v>
      </c>
      <c r="I138" t="str">
        <f t="shared" si="15"/>
        <v>刺客主动技能1等级19</v>
      </c>
      <c r="J138" s="1">
        <v>132</v>
      </c>
      <c r="K138" s="1">
        <f>VLOOKUP(H138,主动技能!$A:$B,2,FALSE)</f>
        <v>138</v>
      </c>
      <c r="L138" s="1">
        <f>VLOOKUP(I138,主动技能!$A:$B,2,FALSE)</f>
        <v>139</v>
      </c>
      <c r="M138" s="1">
        <f t="shared" si="16"/>
        <v>33</v>
      </c>
      <c r="N138" s="1" t="s">
        <v>251</v>
      </c>
      <c r="O138" s="1">
        <f t="shared" si="17"/>
        <v>132</v>
      </c>
      <c r="P138" s="1" t="s">
        <v>252</v>
      </c>
      <c r="Q138" s="1" t="s">
        <v>252</v>
      </c>
    </row>
    <row r="139" spans="2:17" x14ac:dyDescent="0.15">
      <c r="B139" s="8" t="str">
        <f>VLOOKUP(G139,角色!A:B,2,FALSE)</f>
        <v>刺客</v>
      </c>
      <c r="C139" s="8" t="str">
        <f t="shared" si="18"/>
        <v>主动技能1</v>
      </c>
      <c r="D139" s="8">
        <f t="shared" si="20"/>
        <v>19</v>
      </c>
      <c r="E139" s="8">
        <f t="shared" si="21"/>
        <v>20</v>
      </c>
      <c r="F139" s="8">
        <f t="shared" si="22"/>
        <v>1</v>
      </c>
      <c r="G139" s="8">
        <f t="shared" si="19"/>
        <v>3</v>
      </c>
      <c r="H139" t="str">
        <f t="shared" si="14"/>
        <v>刺客主动技能1等级19</v>
      </c>
      <c r="I139" t="str">
        <f t="shared" si="15"/>
        <v>刺客主动技能1等级20</v>
      </c>
      <c r="J139" s="1">
        <v>133</v>
      </c>
      <c r="K139" s="1">
        <f>VLOOKUP(H139,主动技能!$A:$B,2,FALSE)</f>
        <v>139</v>
      </c>
      <c r="L139" s="1">
        <f>VLOOKUP(I139,主动技能!$A:$B,2,FALSE)</f>
        <v>140</v>
      </c>
      <c r="M139" s="1">
        <f t="shared" si="16"/>
        <v>34</v>
      </c>
      <c r="N139" s="1" t="s">
        <v>251</v>
      </c>
      <c r="O139" s="1">
        <f t="shared" si="17"/>
        <v>133</v>
      </c>
      <c r="P139" s="1" t="s">
        <v>252</v>
      </c>
      <c r="Q139" s="1" t="s">
        <v>252</v>
      </c>
    </row>
    <row r="140" spans="2:17" x14ac:dyDescent="0.15">
      <c r="B140" s="8" t="str">
        <f>VLOOKUP(G140,角色!A:B,2,FALSE)</f>
        <v>刺客</v>
      </c>
      <c r="C140" s="8" t="str">
        <f t="shared" si="18"/>
        <v>主动技能2</v>
      </c>
      <c r="D140" s="8">
        <f t="shared" si="20"/>
        <v>1</v>
      </c>
      <c r="E140" s="8">
        <f t="shared" si="21"/>
        <v>2</v>
      </c>
      <c r="F140" s="8">
        <f t="shared" si="22"/>
        <v>2</v>
      </c>
      <c r="G140" s="8">
        <f t="shared" si="19"/>
        <v>3</v>
      </c>
      <c r="H140" t="str">
        <f t="shared" si="14"/>
        <v>刺客主动技能2等级1</v>
      </c>
      <c r="I140" t="str">
        <f t="shared" si="15"/>
        <v>刺客主动技能2等级2</v>
      </c>
      <c r="J140" s="1">
        <v>134</v>
      </c>
      <c r="K140" s="1">
        <f>VLOOKUP(H140,主动技能!$A:$B,2,FALSE)</f>
        <v>141</v>
      </c>
      <c r="L140" s="1">
        <f>VLOOKUP(I140,主动技能!$A:$B,2,FALSE)</f>
        <v>142</v>
      </c>
      <c r="M140" s="1">
        <f t="shared" si="16"/>
        <v>35</v>
      </c>
      <c r="N140" s="1" t="s">
        <v>251</v>
      </c>
      <c r="O140" s="1">
        <f t="shared" si="17"/>
        <v>134</v>
      </c>
      <c r="P140" s="1" t="s">
        <v>252</v>
      </c>
      <c r="Q140" s="1" t="s">
        <v>252</v>
      </c>
    </row>
    <row r="141" spans="2:17" x14ac:dyDescent="0.15">
      <c r="B141" s="8" t="str">
        <f>VLOOKUP(G141,角色!A:B,2,FALSE)</f>
        <v>刺客</v>
      </c>
      <c r="C141" s="8" t="str">
        <f t="shared" si="18"/>
        <v>主动技能2</v>
      </c>
      <c r="D141" s="8">
        <f t="shared" si="20"/>
        <v>2</v>
      </c>
      <c r="E141" s="8">
        <f t="shared" si="21"/>
        <v>3</v>
      </c>
      <c r="F141" s="8">
        <f t="shared" si="22"/>
        <v>2</v>
      </c>
      <c r="G141" s="8">
        <f t="shared" si="19"/>
        <v>3</v>
      </c>
      <c r="H141" t="str">
        <f t="shared" si="14"/>
        <v>刺客主动技能2等级2</v>
      </c>
      <c r="I141" t="str">
        <f t="shared" si="15"/>
        <v>刺客主动技能2等级3</v>
      </c>
      <c r="J141" s="1">
        <v>135</v>
      </c>
      <c r="K141" s="1">
        <f>VLOOKUP(H141,主动技能!$A:$B,2,FALSE)</f>
        <v>142</v>
      </c>
      <c r="L141" s="1">
        <f>VLOOKUP(I141,主动技能!$A:$B,2,FALSE)</f>
        <v>143</v>
      </c>
      <c r="M141" s="1">
        <f t="shared" si="16"/>
        <v>36</v>
      </c>
      <c r="N141" s="1" t="s">
        <v>251</v>
      </c>
      <c r="O141" s="1">
        <f t="shared" si="17"/>
        <v>135</v>
      </c>
      <c r="P141" s="1" t="s">
        <v>252</v>
      </c>
      <c r="Q141" s="1" t="s">
        <v>252</v>
      </c>
    </row>
    <row r="142" spans="2:17" x14ac:dyDescent="0.15">
      <c r="B142" s="8" t="str">
        <f>VLOOKUP(G142,角色!A:B,2,FALSE)</f>
        <v>刺客</v>
      </c>
      <c r="C142" s="8" t="str">
        <f t="shared" si="18"/>
        <v>主动技能2</v>
      </c>
      <c r="D142" s="8">
        <f t="shared" si="20"/>
        <v>3</v>
      </c>
      <c r="E142" s="8">
        <f t="shared" si="21"/>
        <v>4</v>
      </c>
      <c r="F142" s="8">
        <f t="shared" si="22"/>
        <v>2</v>
      </c>
      <c r="G142" s="8">
        <f t="shared" si="19"/>
        <v>3</v>
      </c>
      <c r="H142" t="str">
        <f t="shared" si="14"/>
        <v>刺客主动技能2等级3</v>
      </c>
      <c r="I142" t="str">
        <f t="shared" si="15"/>
        <v>刺客主动技能2等级4</v>
      </c>
      <c r="J142" s="1">
        <v>136</v>
      </c>
      <c r="K142" s="1">
        <f>VLOOKUP(H142,主动技能!$A:$B,2,FALSE)</f>
        <v>143</v>
      </c>
      <c r="L142" s="1">
        <f>VLOOKUP(I142,主动技能!$A:$B,2,FALSE)</f>
        <v>144</v>
      </c>
      <c r="M142" s="1">
        <f t="shared" si="16"/>
        <v>37</v>
      </c>
      <c r="N142" s="1" t="s">
        <v>251</v>
      </c>
      <c r="O142" s="1">
        <f t="shared" si="17"/>
        <v>136</v>
      </c>
      <c r="P142" s="1" t="s">
        <v>252</v>
      </c>
      <c r="Q142" s="1" t="s">
        <v>252</v>
      </c>
    </row>
    <row r="143" spans="2:17" x14ac:dyDescent="0.15">
      <c r="B143" s="8" t="str">
        <f>VLOOKUP(G143,角色!A:B,2,FALSE)</f>
        <v>刺客</v>
      </c>
      <c r="C143" s="8" t="str">
        <f t="shared" si="18"/>
        <v>主动技能2</v>
      </c>
      <c r="D143" s="8">
        <f t="shared" si="20"/>
        <v>4</v>
      </c>
      <c r="E143" s="8">
        <f t="shared" si="21"/>
        <v>5</v>
      </c>
      <c r="F143" s="8">
        <f t="shared" si="22"/>
        <v>2</v>
      </c>
      <c r="G143" s="8">
        <f t="shared" si="19"/>
        <v>3</v>
      </c>
      <c r="H143" t="str">
        <f t="shared" si="14"/>
        <v>刺客主动技能2等级4</v>
      </c>
      <c r="I143" t="str">
        <f t="shared" si="15"/>
        <v>刺客主动技能2等级5</v>
      </c>
      <c r="J143" s="1">
        <v>137</v>
      </c>
      <c r="K143" s="1">
        <f>VLOOKUP(H143,主动技能!$A:$B,2,FALSE)</f>
        <v>144</v>
      </c>
      <c r="L143" s="1">
        <f>VLOOKUP(I143,主动技能!$A:$B,2,FALSE)</f>
        <v>145</v>
      </c>
      <c r="M143" s="1">
        <f t="shared" si="16"/>
        <v>38</v>
      </c>
      <c r="N143" s="1" t="s">
        <v>251</v>
      </c>
      <c r="O143" s="1">
        <f t="shared" si="17"/>
        <v>137</v>
      </c>
      <c r="P143" s="1" t="s">
        <v>252</v>
      </c>
      <c r="Q143" s="1" t="s">
        <v>252</v>
      </c>
    </row>
    <row r="144" spans="2:17" x14ac:dyDescent="0.15">
      <c r="B144" s="8" t="str">
        <f>VLOOKUP(G144,角色!A:B,2,FALSE)</f>
        <v>刺客</v>
      </c>
      <c r="C144" s="8" t="str">
        <f t="shared" si="18"/>
        <v>主动技能2</v>
      </c>
      <c r="D144" s="8">
        <f t="shared" si="20"/>
        <v>5</v>
      </c>
      <c r="E144" s="8">
        <f t="shared" si="21"/>
        <v>6</v>
      </c>
      <c r="F144" s="8">
        <f t="shared" si="22"/>
        <v>2</v>
      </c>
      <c r="G144" s="8">
        <f t="shared" si="19"/>
        <v>3</v>
      </c>
      <c r="H144" t="str">
        <f t="shared" si="14"/>
        <v>刺客主动技能2等级5</v>
      </c>
      <c r="I144" t="str">
        <f t="shared" si="15"/>
        <v>刺客主动技能2等级6</v>
      </c>
      <c r="J144" s="1">
        <v>138</v>
      </c>
      <c r="K144" s="1">
        <f>VLOOKUP(H144,主动技能!$A:$B,2,FALSE)</f>
        <v>145</v>
      </c>
      <c r="L144" s="1">
        <f>VLOOKUP(I144,主动技能!$A:$B,2,FALSE)</f>
        <v>146</v>
      </c>
      <c r="M144" s="1">
        <f t="shared" si="16"/>
        <v>39</v>
      </c>
      <c r="N144" s="1" t="s">
        <v>251</v>
      </c>
      <c r="O144" s="1">
        <f t="shared" si="17"/>
        <v>138</v>
      </c>
      <c r="P144" s="1" t="s">
        <v>252</v>
      </c>
      <c r="Q144" s="1" t="s">
        <v>252</v>
      </c>
    </row>
    <row r="145" spans="2:17" x14ac:dyDescent="0.15">
      <c r="B145" s="8" t="str">
        <f>VLOOKUP(G145,角色!A:B,2,FALSE)</f>
        <v>刺客</v>
      </c>
      <c r="C145" s="8" t="str">
        <f t="shared" si="18"/>
        <v>主动技能2</v>
      </c>
      <c r="D145" s="8">
        <f t="shared" si="20"/>
        <v>6</v>
      </c>
      <c r="E145" s="8">
        <f t="shared" si="21"/>
        <v>7</v>
      </c>
      <c r="F145" s="8">
        <f t="shared" si="22"/>
        <v>2</v>
      </c>
      <c r="G145" s="8">
        <f t="shared" si="19"/>
        <v>3</v>
      </c>
      <c r="H145" t="str">
        <f t="shared" si="14"/>
        <v>刺客主动技能2等级6</v>
      </c>
      <c r="I145" t="str">
        <f t="shared" si="15"/>
        <v>刺客主动技能2等级7</v>
      </c>
      <c r="J145" s="1">
        <v>139</v>
      </c>
      <c r="K145" s="1">
        <f>VLOOKUP(H145,主动技能!$A:$B,2,FALSE)</f>
        <v>146</v>
      </c>
      <c r="L145" s="1">
        <f>VLOOKUP(I145,主动技能!$A:$B,2,FALSE)</f>
        <v>147</v>
      </c>
      <c r="M145" s="1">
        <f t="shared" si="16"/>
        <v>40</v>
      </c>
      <c r="N145" s="1" t="s">
        <v>251</v>
      </c>
      <c r="O145" s="1">
        <f t="shared" si="17"/>
        <v>139</v>
      </c>
      <c r="P145" s="1" t="s">
        <v>252</v>
      </c>
      <c r="Q145" s="1" t="s">
        <v>252</v>
      </c>
    </row>
    <row r="146" spans="2:17" x14ac:dyDescent="0.15">
      <c r="B146" s="8" t="str">
        <f>VLOOKUP(G146,角色!A:B,2,FALSE)</f>
        <v>刺客</v>
      </c>
      <c r="C146" s="8" t="str">
        <f t="shared" si="18"/>
        <v>主动技能2</v>
      </c>
      <c r="D146" s="8">
        <f t="shared" si="20"/>
        <v>7</v>
      </c>
      <c r="E146" s="8">
        <f t="shared" si="21"/>
        <v>8</v>
      </c>
      <c r="F146" s="8">
        <f t="shared" si="22"/>
        <v>2</v>
      </c>
      <c r="G146" s="8">
        <f t="shared" si="19"/>
        <v>3</v>
      </c>
      <c r="H146" t="str">
        <f t="shared" si="14"/>
        <v>刺客主动技能2等级7</v>
      </c>
      <c r="I146" t="str">
        <f t="shared" si="15"/>
        <v>刺客主动技能2等级8</v>
      </c>
      <c r="J146" s="1">
        <v>140</v>
      </c>
      <c r="K146" s="1">
        <f>VLOOKUP(H146,主动技能!$A:$B,2,FALSE)</f>
        <v>147</v>
      </c>
      <c r="L146" s="1">
        <f>VLOOKUP(I146,主动技能!$A:$B,2,FALSE)</f>
        <v>148</v>
      </c>
      <c r="M146" s="1">
        <f t="shared" si="16"/>
        <v>41</v>
      </c>
      <c r="N146" s="1" t="s">
        <v>251</v>
      </c>
      <c r="O146" s="1">
        <f t="shared" si="17"/>
        <v>140</v>
      </c>
      <c r="P146" s="1" t="s">
        <v>252</v>
      </c>
      <c r="Q146" s="1" t="s">
        <v>252</v>
      </c>
    </row>
    <row r="147" spans="2:17" x14ac:dyDescent="0.15">
      <c r="B147" s="8" t="str">
        <f>VLOOKUP(G147,角色!A:B,2,FALSE)</f>
        <v>刺客</v>
      </c>
      <c r="C147" s="8" t="str">
        <f t="shared" si="18"/>
        <v>主动技能2</v>
      </c>
      <c r="D147" s="8">
        <f t="shared" si="20"/>
        <v>8</v>
      </c>
      <c r="E147" s="8">
        <f t="shared" si="21"/>
        <v>9</v>
      </c>
      <c r="F147" s="8">
        <f t="shared" si="22"/>
        <v>2</v>
      </c>
      <c r="G147" s="8">
        <f t="shared" si="19"/>
        <v>3</v>
      </c>
      <c r="H147" t="str">
        <f t="shared" si="14"/>
        <v>刺客主动技能2等级8</v>
      </c>
      <c r="I147" t="str">
        <f t="shared" si="15"/>
        <v>刺客主动技能2等级9</v>
      </c>
      <c r="J147" s="1">
        <v>141</v>
      </c>
      <c r="K147" s="1">
        <f>VLOOKUP(H147,主动技能!$A:$B,2,FALSE)</f>
        <v>148</v>
      </c>
      <c r="L147" s="1">
        <f>VLOOKUP(I147,主动技能!$A:$B,2,FALSE)</f>
        <v>149</v>
      </c>
      <c r="M147" s="1">
        <f t="shared" si="16"/>
        <v>42</v>
      </c>
      <c r="N147" s="1" t="s">
        <v>251</v>
      </c>
      <c r="O147" s="1">
        <f t="shared" si="17"/>
        <v>141</v>
      </c>
      <c r="P147" s="1" t="s">
        <v>252</v>
      </c>
      <c r="Q147" s="1" t="s">
        <v>252</v>
      </c>
    </row>
    <row r="148" spans="2:17" x14ac:dyDescent="0.15">
      <c r="B148" s="8" t="str">
        <f>VLOOKUP(G148,角色!A:B,2,FALSE)</f>
        <v>刺客</v>
      </c>
      <c r="C148" s="8" t="str">
        <f t="shared" si="18"/>
        <v>主动技能2</v>
      </c>
      <c r="D148" s="8">
        <f t="shared" si="20"/>
        <v>9</v>
      </c>
      <c r="E148" s="8">
        <f t="shared" si="21"/>
        <v>10</v>
      </c>
      <c r="F148" s="8">
        <f t="shared" si="22"/>
        <v>2</v>
      </c>
      <c r="G148" s="8">
        <f t="shared" si="19"/>
        <v>3</v>
      </c>
      <c r="H148" t="str">
        <f t="shared" si="14"/>
        <v>刺客主动技能2等级9</v>
      </c>
      <c r="I148" t="str">
        <f t="shared" si="15"/>
        <v>刺客主动技能2等级10</v>
      </c>
      <c r="J148" s="1">
        <v>142</v>
      </c>
      <c r="K148" s="1">
        <f>VLOOKUP(H148,主动技能!$A:$B,2,FALSE)</f>
        <v>149</v>
      </c>
      <c r="L148" s="1">
        <f>VLOOKUP(I148,主动技能!$A:$B,2,FALSE)</f>
        <v>150</v>
      </c>
      <c r="M148" s="1">
        <f t="shared" si="16"/>
        <v>43</v>
      </c>
      <c r="N148" s="1" t="s">
        <v>251</v>
      </c>
      <c r="O148" s="1">
        <f t="shared" si="17"/>
        <v>142</v>
      </c>
      <c r="P148" s="1" t="s">
        <v>252</v>
      </c>
      <c r="Q148" s="1" t="s">
        <v>252</v>
      </c>
    </row>
    <row r="149" spans="2:17" x14ac:dyDescent="0.15">
      <c r="B149" s="8" t="str">
        <f>VLOOKUP(G149,角色!A:B,2,FALSE)</f>
        <v>刺客</v>
      </c>
      <c r="C149" s="8" t="str">
        <f t="shared" si="18"/>
        <v>主动技能2</v>
      </c>
      <c r="D149" s="8">
        <f t="shared" si="20"/>
        <v>10</v>
      </c>
      <c r="E149" s="8">
        <f t="shared" si="21"/>
        <v>11</v>
      </c>
      <c r="F149" s="8">
        <f t="shared" si="22"/>
        <v>2</v>
      </c>
      <c r="G149" s="8">
        <f t="shared" si="19"/>
        <v>3</v>
      </c>
      <c r="H149" t="str">
        <f t="shared" si="14"/>
        <v>刺客主动技能2等级10</v>
      </c>
      <c r="I149" t="str">
        <f t="shared" si="15"/>
        <v>刺客主动技能2等级11</v>
      </c>
      <c r="J149" s="1">
        <v>143</v>
      </c>
      <c r="K149" s="1">
        <f>VLOOKUP(H149,主动技能!$A:$B,2,FALSE)</f>
        <v>150</v>
      </c>
      <c r="L149" s="1">
        <f>VLOOKUP(I149,主动技能!$A:$B,2,FALSE)</f>
        <v>151</v>
      </c>
      <c r="M149" s="1">
        <f t="shared" si="16"/>
        <v>44</v>
      </c>
      <c r="N149" s="1" t="s">
        <v>251</v>
      </c>
      <c r="O149" s="1">
        <f t="shared" si="17"/>
        <v>143</v>
      </c>
      <c r="P149" s="1" t="s">
        <v>252</v>
      </c>
      <c r="Q149" s="1" t="s">
        <v>252</v>
      </c>
    </row>
    <row r="150" spans="2:17" x14ac:dyDescent="0.15">
      <c r="B150" s="8" t="str">
        <f>VLOOKUP(G150,角色!A:B,2,FALSE)</f>
        <v>刺客</v>
      </c>
      <c r="C150" s="8" t="str">
        <f t="shared" si="18"/>
        <v>主动技能2</v>
      </c>
      <c r="D150" s="8">
        <f t="shared" si="20"/>
        <v>11</v>
      </c>
      <c r="E150" s="8">
        <f t="shared" si="21"/>
        <v>12</v>
      </c>
      <c r="F150" s="8">
        <f t="shared" si="22"/>
        <v>2</v>
      </c>
      <c r="G150" s="8">
        <f t="shared" si="19"/>
        <v>3</v>
      </c>
      <c r="H150" t="str">
        <f t="shared" si="14"/>
        <v>刺客主动技能2等级11</v>
      </c>
      <c r="I150" t="str">
        <f t="shared" si="15"/>
        <v>刺客主动技能2等级12</v>
      </c>
      <c r="J150" s="1">
        <v>144</v>
      </c>
      <c r="K150" s="1">
        <f>VLOOKUP(H150,主动技能!$A:$B,2,FALSE)</f>
        <v>151</v>
      </c>
      <c r="L150" s="1">
        <f>VLOOKUP(I150,主动技能!$A:$B,2,FALSE)</f>
        <v>152</v>
      </c>
      <c r="M150" s="1">
        <f t="shared" si="16"/>
        <v>45</v>
      </c>
      <c r="N150" s="1" t="s">
        <v>251</v>
      </c>
      <c r="O150" s="1">
        <f t="shared" si="17"/>
        <v>144</v>
      </c>
      <c r="P150" s="1" t="s">
        <v>252</v>
      </c>
      <c r="Q150" s="1" t="s">
        <v>252</v>
      </c>
    </row>
    <row r="151" spans="2:17" x14ac:dyDescent="0.15">
      <c r="B151" s="8" t="str">
        <f>VLOOKUP(G151,角色!A:B,2,FALSE)</f>
        <v>刺客</v>
      </c>
      <c r="C151" s="8" t="str">
        <f t="shared" si="18"/>
        <v>主动技能2</v>
      </c>
      <c r="D151" s="8">
        <f t="shared" si="20"/>
        <v>12</v>
      </c>
      <c r="E151" s="8">
        <f t="shared" si="21"/>
        <v>13</v>
      </c>
      <c r="F151" s="8">
        <f t="shared" si="22"/>
        <v>2</v>
      </c>
      <c r="G151" s="8">
        <f t="shared" si="19"/>
        <v>3</v>
      </c>
      <c r="H151" t="str">
        <f t="shared" si="14"/>
        <v>刺客主动技能2等级12</v>
      </c>
      <c r="I151" t="str">
        <f t="shared" si="15"/>
        <v>刺客主动技能2等级13</v>
      </c>
      <c r="J151" s="1">
        <v>145</v>
      </c>
      <c r="K151" s="1">
        <f>VLOOKUP(H151,主动技能!$A:$B,2,FALSE)</f>
        <v>152</v>
      </c>
      <c r="L151" s="1">
        <f>VLOOKUP(I151,主动技能!$A:$B,2,FALSE)</f>
        <v>153</v>
      </c>
      <c r="M151" s="1">
        <f t="shared" si="16"/>
        <v>46</v>
      </c>
      <c r="N151" s="1" t="s">
        <v>251</v>
      </c>
      <c r="O151" s="1">
        <f t="shared" si="17"/>
        <v>145</v>
      </c>
      <c r="P151" s="1" t="s">
        <v>252</v>
      </c>
      <c r="Q151" s="1" t="s">
        <v>252</v>
      </c>
    </row>
    <row r="152" spans="2:17" x14ac:dyDescent="0.15">
      <c r="B152" s="8" t="str">
        <f>VLOOKUP(G152,角色!A:B,2,FALSE)</f>
        <v>刺客</v>
      </c>
      <c r="C152" s="8" t="str">
        <f t="shared" si="18"/>
        <v>主动技能2</v>
      </c>
      <c r="D152" s="8">
        <f t="shared" si="20"/>
        <v>13</v>
      </c>
      <c r="E152" s="8">
        <f t="shared" si="21"/>
        <v>14</v>
      </c>
      <c r="F152" s="8">
        <f t="shared" si="22"/>
        <v>2</v>
      </c>
      <c r="G152" s="8">
        <f t="shared" si="19"/>
        <v>3</v>
      </c>
      <c r="H152" t="str">
        <f t="shared" ref="H152:H215" si="23">$B152&amp;$C152&amp;D$6&amp;D152</f>
        <v>刺客主动技能2等级13</v>
      </c>
      <c r="I152" t="str">
        <f t="shared" ref="I152:I215" si="24">$B152&amp;$C152&amp;E$6&amp;E152</f>
        <v>刺客主动技能2等级14</v>
      </c>
      <c r="J152" s="1">
        <v>146</v>
      </c>
      <c r="K152" s="1">
        <f>VLOOKUP(H152,主动技能!$A:$B,2,FALSE)</f>
        <v>153</v>
      </c>
      <c r="L152" s="1">
        <f>VLOOKUP(I152,主动技能!$A:$B,2,FALSE)</f>
        <v>154</v>
      </c>
      <c r="M152" s="1">
        <f t="shared" si="16"/>
        <v>47</v>
      </c>
      <c r="N152" s="1" t="s">
        <v>251</v>
      </c>
      <c r="O152" s="1">
        <f t="shared" si="17"/>
        <v>146</v>
      </c>
      <c r="P152" s="1" t="s">
        <v>252</v>
      </c>
      <c r="Q152" s="1" t="s">
        <v>252</v>
      </c>
    </row>
    <row r="153" spans="2:17" x14ac:dyDescent="0.15">
      <c r="B153" s="8" t="str">
        <f>VLOOKUP(G153,角色!A:B,2,FALSE)</f>
        <v>刺客</v>
      </c>
      <c r="C153" s="8" t="str">
        <f t="shared" si="18"/>
        <v>主动技能2</v>
      </c>
      <c r="D153" s="8">
        <f t="shared" si="20"/>
        <v>14</v>
      </c>
      <c r="E153" s="8">
        <f t="shared" si="21"/>
        <v>15</v>
      </c>
      <c r="F153" s="8">
        <f t="shared" si="22"/>
        <v>2</v>
      </c>
      <c r="G153" s="8">
        <f t="shared" si="19"/>
        <v>3</v>
      </c>
      <c r="H153" t="str">
        <f t="shared" si="23"/>
        <v>刺客主动技能2等级14</v>
      </c>
      <c r="I153" t="str">
        <f t="shared" si="24"/>
        <v>刺客主动技能2等级15</v>
      </c>
      <c r="J153" s="1">
        <v>147</v>
      </c>
      <c r="K153" s="1">
        <f>VLOOKUP(H153,主动技能!$A:$B,2,FALSE)</f>
        <v>154</v>
      </c>
      <c r="L153" s="1">
        <f>VLOOKUP(I153,主动技能!$A:$B,2,FALSE)</f>
        <v>155</v>
      </c>
      <c r="M153" s="1">
        <f t="shared" si="16"/>
        <v>48</v>
      </c>
      <c r="N153" s="1" t="s">
        <v>251</v>
      </c>
      <c r="O153" s="1">
        <f t="shared" si="17"/>
        <v>147</v>
      </c>
      <c r="P153" s="1" t="s">
        <v>252</v>
      </c>
      <c r="Q153" s="1" t="s">
        <v>252</v>
      </c>
    </row>
    <row r="154" spans="2:17" x14ac:dyDescent="0.15">
      <c r="B154" s="8" t="str">
        <f>VLOOKUP(G154,角色!A:B,2,FALSE)</f>
        <v>刺客</v>
      </c>
      <c r="C154" s="8" t="str">
        <f t="shared" si="18"/>
        <v>主动技能2</v>
      </c>
      <c r="D154" s="8">
        <f t="shared" si="20"/>
        <v>15</v>
      </c>
      <c r="E154" s="8">
        <f t="shared" si="21"/>
        <v>16</v>
      </c>
      <c r="F154" s="8">
        <f t="shared" si="22"/>
        <v>2</v>
      </c>
      <c r="G154" s="8">
        <f t="shared" si="19"/>
        <v>3</v>
      </c>
      <c r="H154" t="str">
        <f t="shared" si="23"/>
        <v>刺客主动技能2等级15</v>
      </c>
      <c r="I154" t="str">
        <f t="shared" si="24"/>
        <v>刺客主动技能2等级16</v>
      </c>
      <c r="J154" s="1">
        <v>148</v>
      </c>
      <c r="K154" s="1">
        <f>VLOOKUP(H154,主动技能!$A:$B,2,FALSE)</f>
        <v>155</v>
      </c>
      <c r="L154" s="1">
        <f>VLOOKUP(I154,主动技能!$A:$B,2,FALSE)</f>
        <v>156</v>
      </c>
      <c r="M154" s="1">
        <f t="shared" si="16"/>
        <v>49</v>
      </c>
      <c r="N154" s="1" t="s">
        <v>251</v>
      </c>
      <c r="O154" s="1">
        <f t="shared" si="17"/>
        <v>148</v>
      </c>
      <c r="P154" s="1" t="s">
        <v>252</v>
      </c>
      <c r="Q154" s="1" t="s">
        <v>252</v>
      </c>
    </row>
    <row r="155" spans="2:17" x14ac:dyDescent="0.15">
      <c r="B155" s="8" t="str">
        <f>VLOOKUP(G155,角色!A:B,2,FALSE)</f>
        <v>刺客</v>
      </c>
      <c r="C155" s="8" t="str">
        <f t="shared" si="18"/>
        <v>主动技能2</v>
      </c>
      <c r="D155" s="8">
        <f t="shared" si="20"/>
        <v>16</v>
      </c>
      <c r="E155" s="8">
        <f t="shared" si="21"/>
        <v>17</v>
      </c>
      <c r="F155" s="8">
        <f t="shared" si="22"/>
        <v>2</v>
      </c>
      <c r="G155" s="8">
        <f t="shared" si="19"/>
        <v>3</v>
      </c>
      <c r="H155" t="str">
        <f t="shared" si="23"/>
        <v>刺客主动技能2等级16</v>
      </c>
      <c r="I155" t="str">
        <f t="shared" si="24"/>
        <v>刺客主动技能2等级17</v>
      </c>
      <c r="J155" s="1">
        <v>149</v>
      </c>
      <c r="K155" s="1">
        <f>VLOOKUP(H155,主动技能!$A:$B,2,FALSE)</f>
        <v>156</v>
      </c>
      <c r="L155" s="1">
        <f>VLOOKUP(I155,主动技能!$A:$B,2,FALSE)</f>
        <v>157</v>
      </c>
      <c r="M155" s="1">
        <f t="shared" si="16"/>
        <v>50</v>
      </c>
      <c r="N155" s="1" t="s">
        <v>251</v>
      </c>
      <c r="O155" s="1">
        <f t="shared" si="17"/>
        <v>149</v>
      </c>
      <c r="P155" s="1" t="s">
        <v>252</v>
      </c>
      <c r="Q155" s="1" t="s">
        <v>252</v>
      </c>
    </row>
    <row r="156" spans="2:17" x14ac:dyDescent="0.15">
      <c r="B156" s="8" t="str">
        <f>VLOOKUP(G156,角色!A:B,2,FALSE)</f>
        <v>刺客</v>
      </c>
      <c r="C156" s="8" t="str">
        <f t="shared" si="18"/>
        <v>主动技能2</v>
      </c>
      <c r="D156" s="8">
        <f t="shared" si="20"/>
        <v>17</v>
      </c>
      <c r="E156" s="8">
        <f t="shared" si="21"/>
        <v>18</v>
      </c>
      <c r="F156" s="8">
        <f t="shared" si="22"/>
        <v>2</v>
      </c>
      <c r="G156" s="8">
        <f t="shared" si="19"/>
        <v>3</v>
      </c>
      <c r="H156" t="str">
        <f t="shared" si="23"/>
        <v>刺客主动技能2等级17</v>
      </c>
      <c r="I156" t="str">
        <f t="shared" si="24"/>
        <v>刺客主动技能2等级18</v>
      </c>
      <c r="J156" s="1">
        <v>150</v>
      </c>
      <c r="K156" s="1">
        <f>VLOOKUP(H156,主动技能!$A:$B,2,FALSE)</f>
        <v>157</v>
      </c>
      <c r="L156" s="1">
        <f>VLOOKUP(I156,主动技能!$A:$B,2,FALSE)</f>
        <v>158</v>
      </c>
      <c r="M156" s="1">
        <f t="shared" si="16"/>
        <v>51</v>
      </c>
      <c r="N156" s="1" t="s">
        <v>251</v>
      </c>
      <c r="O156" s="1">
        <f t="shared" si="17"/>
        <v>150</v>
      </c>
      <c r="P156" s="1" t="s">
        <v>252</v>
      </c>
      <c r="Q156" s="1" t="s">
        <v>252</v>
      </c>
    </row>
    <row r="157" spans="2:17" x14ac:dyDescent="0.15">
      <c r="B157" s="8" t="str">
        <f>VLOOKUP(G157,角色!A:B,2,FALSE)</f>
        <v>刺客</v>
      </c>
      <c r="C157" s="8" t="str">
        <f t="shared" si="18"/>
        <v>主动技能2</v>
      </c>
      <c r="D157" s="8">
        <f t="shared" si="20"/>
        <v>18</v>
      </c>
      <c r="E157" s="8">
        <f t="shared" si="21"/>
        <v>19</v>
      </c>
      <c r="F157" s="8">
        <f t="shared" si="22"/>
        <v>2</v>
      </c>
      <c r="G157" s="8">
        <f t="shared" si="19"/>
        <v>3</v>
      </c>
      <c r="H157" t="str">
        <f t="shared" si="23"/>
        <v>刺客主动技能2等级18</v>
      </c>
      <c r="I157" t="str">
        <f t="shared" si="24"/>
        <v>刺客主动技能2等级19</v>
      </c>
      <c r="J157" s="1">
        <v>151</v>
      </c>
      <c r="K157" s="1">
        <f>VLOOKUP(H157,主动技能!$A:$B,2,FALSE)</f>
        <v>158</v>
      </c>
      <c r="L157" s="1">
        <f>VLOOKUP(I157,主动技能!$A:$B,2,FALSE)</f>
        <v>159</v>
      </c>
      <c r="M157" s="1">
        <f t="shared" si="16"/>
        <v>52</v>
      </c>
      <c r="N157" s="1" t="s">
        <v>251</v>
      </c>
      <c r="O157" s="1">
        <f t="shared" si="17"/>
        <v>151</v>
      </c>
      <c r="P157" s="1" t="s">
        <v>252</v>
      </c>
      <c r="Q157" s="1" t="s">
        <v>252</v>
      </c>
    </row>
    <row r="158" spans="2:17" x14ac:dyDescent="0.15">
      <c r="B158" s="8" t="str">
        <f>VLOOKUP(G158,角色!A:B,2,FALSE)</f>
        <v>刺客</v>
      </c>
      <c r="C158" s="8" t="str">
        <f t="shared" si="18"/>
        <v>主动技能2</v>
      </c>
      <c r="D158" s="8">
        <f t="shared" si="20"/>
        <v>19</v>
      </c>
      <c r="E158" s="8">
        <f t="shared" si="21"/>
        <v>20</v>
      </c>
      <c r="F158" s="8">
        <f t="shared" si="22"/>
        <v>2</v>
      </c>
      <c r="G158" s="8">
        <f t="shared" si="19"/>
        <v>3</v>
      </c>
      <c r="H158" t="str">
        <f t="shared" si="23"/>
        <v>刺客主动技能2等级19</v>
      </c>
      <c r="I158" t="str">
        <f t="shared" si="24"/>
        <v>刺客主动技能2等级20</v>
      </c>
      <c r="J158" s="1">
        <v>152</v>
      </c>
      <c r="K158" s="1">
        <f>VLOOKUP(H158,主动技能!$A:$B,2,FALSE)</f>
        <v>159</v>
      </c>
      <c r="L158" s="1">
        <f>VLOOKUP(I158,主动技能!$A:$B,2,FALSE)</f>
        <v>160</v>
      </c>
      <c r="M158" s="1">
        <f t="shared" si="16"/>
        <v>53</v>
      </c>
      <c r="N158" s="1" t="s">
        <v>251</v>
      </c>
      <c r="O158" s="1">
        <f t="shared" si="17"/>
        <v>152</v>
      </c>
      <c r="P158" s="1" t="s">
        <v>252</v>
      </c>
      <c r="Q158" s="1" t="s">
        <v>252</v>
      </c>
    </row>
    <row r="159" spans="2:17" x14ac:dyDescent="0.15">
      <c r="B159" s="8" t="str">
        <f>VLOOKUP(G159,角色!A:B,2,FALSE)</f>
        <v>刺客</v>
      </c>
      <c r="C159" s="8" t="str">
        <f t="shared" si="18"/>
        <v>主动技能3</v>
      </c>
      <c r="D159" s="8">
        <f t="shared" si="20"/>
        <v>1</v>
      </c>
      <c r="E159" s="8">
        <f t="shared" si="21"/>
        <v>2</v>
      </c>
      <c r="F159" s="8">
        <f t="shared" si="22"/>
        <v>3</v>
      </c>
      <c r="G159" s="8">
        <f t="shared" si="19"/>
        <v>3</v>
      </c>
      <c r="H159" t="str">
        <f t="shared" si="23"/>
        <v>刺客主动技能3等级1</v>
      </c>
      <c r="I159" t="str">
        <f t="shared" si="24"/>
        <v>刺客主动技能3等级2</v>
      </c>
      <c r="J159" s="1">
        <v>153</v>
      </c>
      <c r="K159" s="1">
        <f>VLOOKUP(H159,主动技能!$A:$B,2,FALSE)</f>
        <v>161</v>
      </c>
      <c r="L159" s="1">
        <f>VLOOKUP(I159,主动技能!$A:$B,2,FALSE)</f>
        <v>162</v>
      </c>
      <c r="M159" s="1">
        <f t="shared" si="16"/>
        <v>54</v>
      </c>
      <c r="N159" s="1" t="s">
        <v>251</v>
      </c>
      <c r="O159" s="1">
        <f t="shared" si="17"/>
        <v>153</v>
      </c>
      <c r="P159" s="1" t="s">
        <v>252</v>
      </c>
      <c r="Q159" s="1" t="s">
        <v>252</v>
      </c>
    </row>
    <row r="160" spans="2:17" x14ac:dyDescent="0.15">
      <c r="B160" s="8" t="str">
        <f>VLOOKUP(G160,角色!A:B,2,FALSE)</f>
        <v>刺客</v>
      </c>
      <c r="C160" s="8" t="str">
        <f t="shared" si="18"/>
        <v>主动技能3</v>
      </c>
      <c r="D160" s="8">
        <f t="shared" si="20"/>
        <v>2</v>
      </c>
      <c r="E160" s="8">
        <f t="shared" si="21"/>
        <v>3</v>
      </c>
      <c r="F160" s="8">
        <f t="shared" si="22"/>
        <v>3</v>
      </c>
      <c r="G160" s="8">
        <f t="shared" si="19"/>
        <v>3</v>
      </c>
      <c r="H160" t="str">
        <f t="shared" si="23"/>
        <v>刺客主动技能3等级2</v>
      </c>
      <c r="I160" t="str">
        <f t="shared" si="24"/>
        <v>刺客主动技能3等级3</v>
      </c>
      <c r="J160" s="1">
        <v>154</v>
      </c>
      <c r="K160" s="1">
        <f>VLOOKUP(H160,主动技能!$A:$B,2,FALSE)</f>
        <v>162</v>
      </c>
      <c r="L160" s="1">
        <f>VLOOKUP(I160,主动技能!$A:$B,2,FALSE)</f>
        <v>163</v>
      </c>
      <c r="M160" s="1">
        <f t="shared" si="16"/>
        <v>55</v>
      </c>
      <c r="N160" s="1" t="s">
        <v>251</v>
      </c>
      <c r="O160" s="1">
        <f t="shared" si="17"/>
        <v>154</v>
      </c>
      <c r="P160" s="1" t="s">
        <v>252</v>
      </c>
      <c r="Q160" s="1" t="s">
        <v>252</v>
      </c>
    </row>
    <row r="161" spans="2:17" x14ac:dyDescent="0.15">
      <c r="B161" s="8" t="str">
        <f>VLOOKUP(G161,角色!A:B,2,FALSE)</f>
        <v>刺客</v>
      </c>
      <c r="C161" s="8" t="str">
        <f t="shared" si="18"/>
        <v>主动技能3</v>
      </c>
      <c r="D161" s="8">
        <f t="shared" si="20"/>
        <v>3</v>
      </c>
      <c r="E161" s="8">
        <f t="shared" si="21"/>
        <v>4</v>
      </c>
      <c r="F161" s="8">
        <f t="shared" si="22"/>
        <v>3</v>
      </c>
      <c r="G161" s="8">
        <f t="shared" si="19"/>
        <v>3</v>
      </c>
      <c r="H161" t="str">
        <f t="shared" si="23"/>
        <v>刺客主动技能3等级3</v>
      </c>
      <c r="I161" t="str">
        <f t="shared" si="24"/>
        <v>刺客主动技能3等级4</v>
      </c>
      <c r="J161" s="1">
        <v>155</v>
      </c>
      <c r="K161" s="1">
        <f>VLOOKUP(H161,主动技能!$A:$B,2,FALSE)</f>
        <v>163</v>
      </c>
      <c r="L161" s="1">
        <f>VLOOKUP(I161,主动技能!$A:$B,2,FALSE)</f>
        <v>164</v>
      </c>
      <c r="M161" s="1">
        <f t="shared" si="16"/>
        <v>56</v>
      </c>
      <c r="N161" s="1" t="s">
        <v>251</v>
      </c>
      <c r="O161" s="1">
        <f t="shared" si="17"/>
        <v>155</v>
      </c>
      <c r="P161" s="1" t="s">
        <v>252</v>
      </c>
      <c r="Q161" s="1" t="s">
        <v>252</v>
      </c>
    </row>
    <row r="162" spans="2:17" x14ac:dyDescent="0.15">
      <c r="B162" s="8" t="str">
        <f>VLOOKUP(G162,角色!A:B,2,FALSE)</f>
        <v>刺客</v>
      </c>
      <c r="C162" s="8" t="str">
        <f t="shared" si="18"/>
        <v>主动技能3</v>
      </c>
      <c r="D162" s="8">
        <f t="shared" si="20"/>
        <v>4</v>
      </c>
      <c r="E162" s="8">
        <f t="shared" si="21"/>
        <v>5</v>
      </c>
      <c r="F162" s="8">
        <f t="shared" si="22"/>
        <v>3</v>
      </c>
      <c r="G162" s="8">
        <f t="shared" si="19"/>
        <v>3</v>
      </c>
      <c r="H162" t="str">
        <f t="shared" si="23"/>
        <v>刺客主动技能3等级4</v>
      </c>
      <c r="I162" t="str">
        <f t="shared" si="24"/>
        <v>刺客主动技能3等级5</v>
      </c>
      <c r="J162" s="1">
        <v>156</v>
      </c>
      <c r="K162" s="1">
        <f>VLOOKUP(H162,主动技能!$A:$B,2,FALSE)</f>
        <v>164</v>
      </c>
      <c r="L162" s="1">
        <f>VLOOKUP(I162,主动技能!$A:$B,2,FALSE)</f>
        <v>165</v>
      </c>
      <c r="M162" s="1">
        <f t="shared" si="16"/>
        <v>57</v>
      </c>
      <c r="N162" s="1" t="s">
        <v>251</v>
      </c>
      <c r="O162" s="1">
        <f t="shared" si="17"/>
        <v>156</v>
      </c>
      <c r="P162" s="1" t="s">
        <v>252</v>
      </c>
      <c r="Q162" s="1" t="s">
        <v>252</v>
      </c>
    </row>
    <row r="163" spans="2:17" x14ac:dyDescent="0.15">
      <c r="B163" s="8" t="str">
        <f>VLOOKUP(G163,角色!A:B,2,FALSE)</f>
        <v>刺客</v>
      </c>
      <c r="C163" s="8" t="str">
        <f t="shared" si="18"/>
        <v>主动技能3</v>
      </c>
      <c r="D163" s="8">
        <f t="shared" si="20"/>
        <v>5</v>
      </c>
      <c r="E163" s="8">
        <f t="shared" si="21"/>
        <v>6</v>
      </c>
      <c r="F163" s="8">
        <f t="shared" si="22"/>
        <v>3</v>
      </c>
      <c r="G163" s="8">
        <f t="shared" si="19"/>
        <v>3</v>
      </c>
      <c r="H163" t="str">
        <f t="shared" si="23"/>
        <v>刺客主动技能3等级5</v>
      </c>
      <c r="I163" t="str">
        <f t="shared" si="24"/>
        <v>刺客主动技能3等级6</v>
      </c>
      <c r="J163" s="1">
        <v>157</v>
      </c>
      <c r="K163" s="1">
        <f>VLOOKUP(H163,主动技能!$A:$B,2,FALSE)</f>
        <v>165</v>
      </c>
      <c r="L163" s="1">
        <f>VLOOKUP(I163,主动技能!$A:$B,2,FALSE)</f>
        <v>166</v>
      </c>
      <c r="M163" s="1">
        <f t="shared" si="16"/>
        <v>58</v>
      </c>
      <c r="N163" s="1" t="s">
        <v>251</v>
      </c>
      <c r="O163" s="1">
        <f t="shared" si="17"/>
        <v>157</v>
      </c>
      <c r="P163" s="1" t="s">
        <v>252</v>
      </c>
      <c r="Q163" s="1" t="s">
        <v>252</v>
      </c>
    </row>
    <row r="164" spans="2:17" x14ac:dyDescent="0.15">
      <c r="B164" s="8" t="str">
        <f>VLOOKUP(G164,角色!A:B,2,FALSE)</f>
        <v>刺客</v>
      </c>
      <c r="C164" s="8" t="str">
        <f t="shared" si="18"/>
        <v>主动技能3</v>
      </c>
      <c r="D164" s="8">
        <f t="shared" si="20"/>
        <v>6</v>
      </c>
      <c r="E164" s="8">
        <f t="shared" si="21"/>
        <v>7</v>
      </c>
      <c r="F164" s="8">
        <f t="shared" si="22"/>
        <v>3</v>
      </c>
      <c r="G164" s="8">
        <f t="shared" si="19"/>
        <v>3</v>
      </c>
      <c r="H164" t="str">
        <f t="shared" si="23"/>
        <v>刺客主动技能3等级6</v>
      </c>
      <c r="I164" t="str">
        <f t="shared" si="24"/>
        <v>刺客主动技能3等级7</v>
      </c>
      <c r="J164" s="1">
        <v>158</v>
      </c>
      <c r="K164" s="1">
        <f>VLOOKUP(H164,主动技能!$A:$B,2,FALSE)</f>
        <v>166</v>
      </c>
      <c r="L164" s="1">
        <f>VLOOKUP(I164,主动技能!$A:$B,2,FALSE)</f>
        <v>167</v>
      </c>
      <c r="M164" s="1">
        <f t="shared" si="16"/>
        <v>59</v>
      </c>
      <c r="N164" s="1" t="s">
        <v>251</v>
      </c>
      <c r="O164" s="1">
        <f t="shared" si="17"/>
        <v>158</v>
      </c>
      <c r="P164" s="1" t="s">
        <v>252</v>
      </c>
      <c r="Q164" s="1" t="s">
        <v>252</v>
      </c>
    </row>
    <row r="165" spans="2:17" x14ac:dyDescent="0.15">
      <c r="B165" s="8" t="str">
        <f>VLOOKUP(G165,角色!A:B,2,FALSE)</f>
        <v>刺客</v>
      </c>
      <c r="C165" s="8" t="str">
        <f t="shared" si="18"/>
        <v>主动技能3</v>
      </c>
      <c r="D165" s="8">
        <f t="shared" si="20"/>
        <v>7</v>
      </c>
      <c r="E165" s="8">
        <f t="shared" si="21"/>
        <v>8</v>
      </c>
      <c r="F165" s="8">
        <f t="shared" si="22"/>
        <v>3</v>
      </c>
      <c r="G165" s="8">
        <f t="shared" si="19"/>
        <v>3</v>
      </c>
      <c r="H165" t="str">
        <f t="shared" si="23"/>
        <v>刺客主动技能3等级7</v>
      </c>
      <c r="I165" t="str">
        <f t="shared" si="24"/>
        <v>刺客主动技能3等级8</v>
      </c>
      <c r="J165" s="1">
        <v>159</v>
      </c>
      <c r="K165" s="1">
        <f>VLOOKUP(H165,主动技能!$A:$B,2,FALSE)</f>
        <v>167</v>
      </c>
      <c r="L165" s="1">
        <f>VLOOKUP(I165,主动技能!$A:$B,2,FALSE)</f>
        <v>168</v>
      </c>
      <c r="M165" s="1">
        <f t="shared" si="16"/>
        <v>60</v>
      </c>
      <c r="N165" s="1" t="s">
        <v>251</v>
      </c>
      <c r="O165" s="1">
        <f t="shared" si="17"/>
        <v>159</v>
      </c>
      <c r="P165" s="1" t="s">
        <v>252</v>
      </c>
      <c r="Q165" s="1" t="s">
        <v>252</v>
      </c>
    </row>
    <row r="166" spans="2:17" x14ac:dyDescent="0.15">
      <c r="B166" s="8" t="str">
        <f>VLOOKUP(G166,角色!A:B,2,FALSE)</f>
        <v>刺客</v>
      </c>
      <c r="C166" s="8" t="str">
        <f t="shared" si="18"/>
        <v>主动技能3</v>
      </c>
      <c r="D166" s="8">
        <f t="shared" si="20"/>
        <v>8</v>
      </c>
      <c r="E166" s="8">
        <f t="shared" si="21"/>
        <v>9</v>
      </c>
      <c r="F166" s="8">
        <f t="shared" si="22"/>
        <v>3</v>
      </c>
      <c r="G166" s="8">
        <f t="shared" si="19"/>
        <v>3</v>
      </c>
      <c r="H166" t="str">
        <f t="shared" si="23"/>
        <v>刺客主动技能3等级8</v>
      </c>
      <c r="I166" t="str">
        <f t="shared" si="24"/>
        <v>刺客主动技能3等级9</v>
      </c>
      <c r="J166" s="1">
        <v>160</v>
      </c>
      <c r="K166" s="1">
        <f>VLOOKUP(H166,主动技能!$A:$B,2,FALSE)</f>
        <v>168</v>
      </c>
      <c r="L166" s="1">
        <f>VLOOKUP(I166,主动技能!$A:$B,2,FALSE)</f>
        <v>169</v>
      </c>
      <c r="M166" s="1">
        <f t="shared" si="16"/>
        <v>61</v>
      </c>
      <c r="N166" s="1" t="s">
        <v>251</v>
      </c>
      <c r="O166" s="1">
        <f t="shared" si="17"/>
        <v>160</v>
      </c>
      <c r="P166" s="1" t="s">
        <v>252</v>
      </c>
      <c r="Q166" s="1" t="s">
        <v>252</v>
      </c>
    </row>
    <row r="167" spans="2:17" x14ac:dyDescent="0.15">
      <c r="B167" s="8" t="str">
        <f>VLOOKUP(G167,角色!A:B,2,FALSE)</f>
        <v>刺客</v>
      </c>
      <c r="C167" s="8" t="str">
        <f t="shared" si="18"/>
        <v>主动技能3</v>
      </c>
      <c r="D167" s="8">
        <f t="shared" si="20"/>
        <v>9</v>
      </c>
      <c r="E167" s="8">
        <f t="shared" si="21"/>
        <v>10</v>
      </c>
      <c r="F167" s="8">
        <f t="shared" si="22"/>
        <v>3</v>
      </c>
      <c r="G167" s="8">
        <f t="shared" si="19"/>
        <v>3</v>
      </c>
      <c r="H167" t="str">
        <f t="shared" si="23"/>
        <v>刺客主动技能3等级9</v>
      </c>
      <c r="I167" t="str">
        <f t="shared" si="24"/>
        <v>刺客主动技能3等级10</v>
      </c>
      <c r="J167" s="1">
        <v>161</v>
      </c>
      <c r="K167" s="1">
        <f>VLOOKUP(H167,主动技能!$A:$B,2,FALSE)</f>
        <v>169</v>
      </c>
      <c r="L167" s="1">
        <f>VLOOKUP(I167,主动技能!$A:$B,2,FALSE)</f>
        <v>170</v>
      </c>
      <c r="M167" s="1">
        <f t="shared" si="16"/>
        <v>62</v>
      </c>
      <c r="N167" s="1" t="s">
        <v>251</v>
      </c>
      <c r="O167" s="1">
        <f t="shared" si="17"/>
        <v>161</v>
      </c>
      <c r="P167" s="1" t="s">
        <v>252</v>
      </c>
      <c r="Q167" s="1" t="s">
        <v>252</v>
      </c>
    </row>
    <row r="168" spans="2:17" x14ac:dyDescent="0.15">
      <c r="B168" s="8" t="str">
        <f>VLOOKUP(G168,角色!A:B,2,FALSE)</f>
        <v>刺客</v>
      </c>
      <c r="C168" s="8" t="str">
        <f t="shared" si="18"/>
        <v>主动技能3</v>
      </c>
      <c r="D168" s="8">
        <f t="shared" si="20"/>
        <v>10</v>
      </c>
      <c r="E168" s="8">
        <f t="shared" si="21"/>
        <v>11</v>
      </c>
      <c r="F168" s="8">
        <f t="shared" si="22"/>
        <v>3</v>
      </c>
      <c r="G168" s="8">
        <f t="shared" si="19"/>
        <v>3</v>
      </c>
      <c r="H168" t="str">
        <f t="shared" si="23"/>
        <v>刺客主动技能3等级10</v>
      </c>
      <c r="I168" t="str">
        <f t="shared" si="24"/>
        <v>刺客主动技能3等级11</v>
      </c>
      <c r="J168" s="1">
        <v>162</v>
      </c>
      <c r="K168" s="1">
        <f>VLOOKUP(H168,主动技能!$A:$B,2,FALSE)</f>
        <v>170</v>
      </c>
      <c r="L168" s="1">
        <f>VLOOKUP(I168,主动技能!$A:$B,2,FALSE)</f>
        <v>171</v>
      </c>
      <c r="M168" s="1">
        <f t="shared" si="16"/>
        <v>63</v>
      </c>
      <c r="N168" s="1" t="s">
        <v>251</v>
      </c>
      <c r="O168" s="1">
        <f t="shared" si="17"/>
        <v>162</v>
      </c>
      <c r="P168" s="1" t="s">
        <v>252</v>
      </c>
      <c r="Q168" s="1" t="s">
        <v>252</v>
      </c>
    </row>
    <row r="169" spans="2:17" x14ac:dyDescent="0.15">
      <c r="B169" s="8" t="str">
        <f>VLOOKUP(G169,角色!A:B,2,FALSE)</f>
        <v>刺客</v>
      </c>
      <c r="C169" s="8" t="str">
        <f t="shared" si="18"/>
        <v>主动技能3</v>
      </c>
      <c r="D169" s="8">
        <f t="shared" si="20"/>
        <v>11</v>
      </c>
      <c r="E169" s="8">
        <f t="shared" si="21"/>
        <v>12</v>
      </c>
      <c r="F169" s="8">
        <f t="shared" si="22"/>
        <v>3</v>
      </c>
      <c r="G169" s="8">
        <f t="shared" si="19"/>
        <v>3</v>
      </c>
      <c r="H169" t="str">
        <f t="shared" si="23"/>
        <v>刺客主动技能3等级11</v>
      </c>
      <c r="I169" t="str">
        <f t="shared" si="24"/>
        <v>刺客主动技能3等级12</v>
      </c>
      <c r="J169" s="1">
        <v>163</v>
      </c>
      <c r="K169" s="1">
        <f>VLOOKUP(H169,主动技能!$A:$B,2,FALSE)</f>
        <v>171</v>
      </c>
      <c r="L169" s="1">
        <f>VLOOKUP(I169,主动技能!$A:$B,2,FALSE)</f>
        <v>172</v>
      </c>
      <c r="M169" s="1">
        <f t="shared" si="16"/>
        <v>64</v>
      </c>
      <c r="N169" s="1" t="s">
        <v>251</v>
      </c>
      <c r="O169" s="1">
        <f t="shared" si="17"/>
        <v>163</v>
      </c>
      <c r="P169" s="1" t="s">
        <v>252</v>
      </c>
      <c r="Q169" s="1" t="s">
        <v>252</v>
      </c>
    </row>
    <row r="170" spans="2:17" x14ac:dyDescent="0.15">
      <c r="B170" s="8" t="str">
        <f>VLOOKUP(G170,角色!A:B,2,FALSE)</f>
        <v>刺客</v>
      </c>
      <c r="C170" s="8" t="str">
        <f t="shared" si="18"/>
        <v>主动技能3</v>
      </c>
      <c r="D170" s="8">
        <f t="shared" si="20"/>
        <v>12</v>
      </c>
      <c r="E170" s="8">
        <f t="shared" si="21"/>
        <v>13</v>
      </c>
      <c r="F170" s="8">
        <f t="shared" si="22"/>
        <v>3</v>
      </c>
      <c r="G170" s="8">
        <f t="shared" si="19"/>
        <v>3</v>
      </c>
      <c r="H170" t="str">
        <f t="shared" si="23"/>
        <v>刺客主动技能3等级12</v>
      </c>
      <c r="I170" t="str">
        <f t="shared" si="24"/>
        <v>刺客主动技能3等级13</v>
      </c>
      <c r="J170" s="1">
        <v>164</v>
      </c>
      <c r="K170" s="1">
        <f>VLOOKUP(H170,主动技能!$A:$B,2,FALSE)</f>
        <v>172</v>
      </c>
      <c r="L170" s="1">
        <f>VLOOKUP(I170,主动技能!$A:$B,2,FALSE)</f>
        <v>173</v>
      </c>
      <c r="M170" s="1">
        <f t="shared" si="16"/>
        <v>65</v>
      </c>
      <c r="N170" s="1" t="s">
        <v>251</v>
      </c>
      <c r="O170" s="1">
        <f t="shared" si="17"/>
        <v>164</v>
      </c>
      <c r="P170" s="1" t="s">
        <v>252</v>
      </c>
      <c r="Q170" s="1" t="s">
        <v>252</v>
      </c>
    </row>
    <row r="171" spans="2:17" x14ac:dyDescent="0.15">
      <c r="B171" s="8" t="str">
        <f>VLOOKUP(G171,角色!A:B,2,FALSE)</f>
        <v>刺客</v>
      </c>
      <c r="C171" s="8" t="str">
        <f t="shared" si="18"/>
        <v>主动技能3</v>
      </c>
      <c r="D171" s="8">
        <f t="shared" si="20"/>
        <v>13</v>
      </c>
      <c r="E171" s="8">
        <f t="shared" si="21"/>
        <v>14</v>
      </c>
      <c r="F171" s="8">
        <f t="shared" si="22"/>
        <v>3</v>
      </c>
      <c r="G171" s="8">
        <f t="shared" si="19"/>
        <v>3</v>
      </c>
      <c r="H171" t="str">
        <f t="shared" si="23"/>
        <v>刺客主动技能3等级13</v>
      </c>
      <c r="I171" t="str">
        <f t="shared" si="24"/>
        <v>刺客主动技能3等级14</v>
      </c>
      <c r="J171" s="1">
        <v>165</v>
      </c>
      <c r="K171" s="1">
        <f>VLOOKUP(H171,主动技能!$A:$B,2,FALSE)</f>
        <v>173</v>
      </c>
      <c r="L171" s="1">
        <f>VLOOKUP(I171,主动技能!$A:$B,2,FALSE)</f>
        <v>174</v>
      </c>
      <c r="M171" s="1">
        <f t="shared" ref="M171:M234" si="25">M72</f>
        <v>66</v>
      </c>
      <c r="N171" s="1" t="s">
        <v>251</v>
      </c>
      <c r="O171" s="1">
        <f t="shared" ref="O171:O234" si="26">O72</f>
        <v>165</v>
      </c>
      <c r="P171" s="1" t="s">
        <v>252</v>
      </c>
      <c r="Q171" s="1" t="s">
        <v>252</v>
      </c>
    </row>
    <row r="172" spans="2:17" x14ac:dyDescent="0.15">
      <c r="B172" s="8" t="str">
        <f>VLOOKUP(G172,角色!A:B,2,FALSE)</f>
        <v>刺客</v>
      </c>
      <c r="C172" s="8" t="str">
        <f t="shared" si="18"/>
        <v>主动技能3</v>
      </c>
      <c r="D172" s="8">
        <f t="shared" si="20"/>
        <v>14</v>
      </c>
      <c r="E172" s="8">
        <f t="shared" si="21"/>
        <v>15</v>
      </c>
      <c r="F172" s="8">
        <f t="shared" si="22"/>
        <v>3</v>
      </c>
      <c r="G172" s="8">
        <f t="shared" si="19"/>
        <v>3</v>
      </c>
      <c r="H172" t="str">
        <f t="shared" si="23"/>
        <v>刺客主动技能3等级14</v>
      </c>
      <c r="I172" t="str">
        <f t="shared" si="24"/>
        <v>刺客主动技能3等级15</v>
      </c>
      <c r="J172" s="1">
        <v>166</v>
      </c>
      <c r="K172" s="1">
        <f>VLOOKUP(H172,主动技能!$A:$B,2,FALSE)</f>
        <v>174</v>
      </c>
      <c r="L172" s="1">
        <f>VLOOKUP(I172,主动技能!$A:$B,2,FALSE)</f>
        <v>175</v>
      </c>
      <c r="M172" s="1">
        <f t="shared" si="25"/>
        <v>67</v>
      </c>
      <c r="N172" s="1" t="s">
        <v>251</v>
      </c>
      <c r="O172" s="1">
        <f t="shared" si="26"/>
        <v>166</v>
      </c>
      <c r="P172" s="1" t="s">
        <v>252</v>
      </c>
      <c r="Q172" s="1" t="s">
        <v>252</v>
      </c>
    </row>
    <row r="173" spans="2:17" x14ac:dyDescent="0.15">
      <c r="B173" s="8" t="str">
        <f>VLOOKUP(G173,角色!A:B,2,FALSE)</f>
        <v>刺客</v>
      </c>
      <c r="C173" s="8" t="str">
        <f t="shared" si="18"/>
        <v>主动技能3</v>
      </c>
      <c r="D173" s="8">
        <f t="shared" si="20"/>
        <v>15</v>
      </c>
      <c r="E173" s="8">
        <f t="shared" si="21"/>
        <v>16</v>
      </c>
      <c r="F173" s="8">
        <f t="shared" si="22"/>
        <v>3</v>
      </c>
      <c r="G173" s="8">
        <f t="shared" si="19"/>
        <v>3</v>
      </c>
      <c r="H173" t="str">
        <f t="shared" si="23"/>
        <v>刺客主动技能3等级15</v>
      </c>
      <c r="I173" t="str">
        <f t="shared" si="24"/>
        <v>刺客主动技能3等级16</v>
      </c>
      <c r="J173" s="1">
        <v>167</v>
      </c>
      <c r="K173" s="1">
        <f>VLOOKUP(H173,主动技能!$A:$B,2,FALSE)</f>
        <v>175</v>
      </c>
      <c r="L173" s="1">
        <f>VLOOKUP(I173,主动技能!$A:$B,2,FALSE)</f>
        <v>176</v>
      </c>
      <c r="M173" s="1">
        <f t="shared" si="25"/>
        <v>68</v>
      </c>
      <c r="N173" s="1" t="s">
        <v>251</v>
      </c>
      <c r="O173" s="1">
        <f t="shared" si="26"/>
        <v>167</v>
      </c>
      <c r="P173" s="1" t="s">
        <v>252</v>
      </c>
      <c r="Q173" s="1" t="s">
        <v>252</v>
      </c>
    </row>
    <row r="174" spans="2:17" x14ac:dyDescent="0.15">
      <c r="B174" s="8" t="str">
        <f>VLOOKUP(G174,角色!A:B,2,FALSE)</f>
        <v>刺客</v>
      </c>
      <c r="C174" s="8" t="str">
        <f t="shared" si="18"/>
        <v>主动技能3</v>
      </c>
      <c r="D174" s="8">
        <f t="shared" si="20"/>
        <v>16</v>
      </c>
      <c r="E174" s="8">
        <f t="shared" si="21"/>
        <v>17</v>
      </c>
      <c r="F174" s="8">
        <f t="shared" si="22"/>
        <v>3</v>
      </c>
      <c r="G174" s="8">
        <f t="shared" si="19"/>
        <v>3</v>
      </c>
      <c r="H174" t="str">
        <f t="shared" si="23"/>
        <v>刺客主动技能3等级16</v>
      </c>
      <c r="I174" t="str">
        <f t="shared" si="24"/>
        <v>刺客主动技能3等级17</v>
      </c>
      <c r="J174" s="1">
        <v>168</v>
      </c>
      <c r="K174" s="1">
        <f>VLOOKUP(H174,主动技能!$A:$B,2,FALSE)</f>
        <v>176</v>
      </c>
      <c r="L174" s="1">
        <f>VLOOKUP(I174,主动技能!$A:$B,2,FALSE)</f>
        <v>177</v>
      </c>
      <c r="M174" s="1">
        <f t="shared" si="25"/>
        <v>69</v>
      </c>
      <c r="N174" s="1" t="s">
        <v>251</v>
      </c>
      <c r="O174" s="1">
        <f t="shared" si="26"/>
        <v>168</v>
      </c>
      <c r="P174" s="1" t="s">
        <v>252</v>
      </c>
      <c r="Q174" s="1" t="s">
        <v>252</v>
      </c>
    </row>
    <row r="175" spans="2:17" x14ac:dyDescent="0.15">
      <c r="B175" s="8" t="str">
        <f>VLOOKUP(G175,角色!A:B,2,FALSE)</f>
        <v>刺客</v>
      </c>
      <c r="C175" s="8" t="str">
        <f t="shared" si="18"/>
        <v>主动技能3</v>
      </c>
      <c r="D175" s="8">
        <f t="shared" si="20"/>
        <v>17</v>
      </c>
      <c r="E175" s="8">
        <f t="shared" si="21"/>
        <v>18</v>
      </c>
      <c r="F175" s="8">
        <f t="shared" si="22"/>
        <v>3</v>
      </c>
      <c r="G175" s="8">
        <f t="shared" si="19"/>
        <v>3</v>
      </c>
      <c r="H175" t="str">
        <f t="shared" si="23"/>
        <v>刺客主动技能3等级17</v>
      </c>
      <c r="I175" t="str">
        <f t="shared" si="24"/>
        <v>刺客主动技能3等级18</v>
      </c>
      <c r="J175" s="1">
        <v>169</v>
      </c>
      <c r="K175" s="1">
        <f>VLOOKUP(H175,主动技能!$A:$B,2,FALSE)</f>
        <v>177</v>
      </c>
      <c r="L175" s="1">
        <f>VLOOKUP(I175,主动技能!$A:$B,2,FALSE)</f>
        <v>178</v>
      </c>
      <c r="M175" s="1">
        <f t="shared" si="25"/>
        <v>70</v>
      </c>
      <c r="N175" s="1" t="s">
        <v>251</v>
      </c>
      <c r="O175" s="1">
        <f t="shared" si="26"/>
        <v>169</v>
      </c>
      <c r="P175" s="1" t="s">
        <v>252</v>
      </c>
      <c r="Q175" s="1" t="s">
        <v>252</v>
      </c>
    </row>
    <row r="176" spans="2:17" x14ac:dyDescent="0.15">
      <c r="B176" s="8" t="str">
        <f>VLOOKUP(G176,角色!A:B,2,FALSE)</f>
        <v>刺客</v>
      </c>
      <c r="C176" s="8" t="str">
        <f t="shared" si="18"/>
        <v>主动技能3</v>
      </c>
      <c r="D176" s="8">
        <f t="shared" si="20"/>
        <v>18</v>
      </c>
      <c r="E176" s="8">
        <f t="shared" si="21"/>
        <v>19</v>
      </c>
      <c r="F176" s="8">
        <f t="shared" si="22"/>
        <v>3</v>
      </c>
      <c r="G176" s="8">
        <f t="shared" si="19"/>
        <v>3</v>
      </c>
      <c r="H176" t="str">
        <f t="shared" si="23"/>
        <v>刺客主动技能3等级18</v>
      </c>
      <c r="I176" t="str">
        <f t="shared" si="24"/>
        <v>刺客主动技能3等级19</v>
      </c>
      <c r="J176" s="1">
        <v>170</v>
      </c>
      <c r="K176" s="1">
        <f>VLOOKUP(H176,主动技能!$A:$B,2,FALSE)</f>
        <v>178</v>
      </c>
      <c r="L176" s="1">
        <f>VLOOKUP(I176,主动技能!$A:$B,2,FALSE)</f>
        <v>179</v>
      </c>
      <c r="M176" s="1">
        <f t="shared" si="25"/>
        <v>71</v>
      </c>
      <c r="N176" s="1" t="s">
        <v>251</v>
      </c>
      <c r="O176" s="1">
        <f t="shared" si="26"/>
        <v>170</v>
      </c>
      <c r="P176" s="1" t="s">
        <v>252</v>
      </c>
      <c r="Q176" s="1" t="s">
        <v>252</v>
      </c>
    </row>
    <row r="177" spans="2:17" x14ac:dyDescent="0.15">
      <c r="B177" s="8" t="str">
        <f>VLOOKUP(G177,角色!A:B,2,FALSE)</f>
        <v>刺客</v>
      </c>
      <c r="C177" s="8" t="str">
        <f t="shared" si="18"/>
        <v>主动技能3</v>
      </c>
      <c r="D177" s="8">
        <f t="shared" si="20"/>
        <v>19</v>
      </c>
      <c r="E177" s="8">
        <f t="shared" si="21"/>
        <v>20</v>
      </c>
      <c r="F177" s="8">
        <f t="shared" si="22"/>
        <v>3</v>
      </c>
      <c r="G177" s="8">
        <f t="shared" si="19"/>
        <v>3</v>
      </c>
      <c r="H177" t="str">
        <f t="shared" si="23"/>
        <v>刺客主动技能3等级19</v>
      </c>
      <c r="I177" t="str">
        <f t="shared" si="24"/>
        <v>刺客主动技能3等级20</v>
      </c>
      <c r="J177" s="1">
        <v>171</v>
      </c>
      <c r="K177" s="1">
        <f>VLOOKUP(H177,主动技能!$A:$B,2,FALSE)</f>
        <v>179</v>
      </c>
      <c r="L177" s="1">
        <f>VLOOKUP(I177,主动技能!$A:$B,2,FALSE)</f>
        <v>180</v>
      </c>
      <c r="M177" s="1">
        <f t="shared" si="25"/>
        <v>72</v>
      </c>
      <c r="N177" s="1" t="s">
        <v>251</v>
      </c>
      <c r="O177" s="1">
        <f t="shared" si="26"/>
        <v>171</v>
      </c>
      <c r="P177" s="1" t="s">
        <v>252</v>
      </c>
      <c r="Q177" s="1" t="s">
        <v>252</v>
      </c>
    </row>
    <row r="178" spans="2:17" x14ac:dyDescent="0.15">
      <c r="B178" s="8" t="str">
        <f>VLOOKUP(G178,角色!A:B,2,FALSE)</f>
        <v>莲华</v>
      </c>
      <c r="C178" s="8" t="str">
        <f t="shared" si="18"/>
        <v>主动技能1</v>
      </c>
      <c r="D178" s="8">
        <f t="shared" si="20"/>
        <v>1</v>
      </c>
      <c r="E178" s="8">
        <f t="shared" si="21"/>
        <v>2</v>
      </c>
      <c r="F178" s="8">
        <f t="shared" si="22"/>
        <v>1</v>
      </c>
      <c r="G178" s="8">
        <f t="shared" si="19"/>
        <v>4</v>
      </c>
      <c r="H178" t="str">
        <f t="shared" si="23"/>
        <v>莲华主动技能1等级1</v>
      </c>
      <c r="I178" t="str">
        <f t="shared" si="24"/>
        <v>莲华主动技能1等级2</v>
      </c>
      <c r="J178" s="1">
        <v>172</v>
      </c>
      <c r="K178" s="1">
        <f>VLOOKUP(H178,主动技能!$A:$B,2,FALSE)</f>
        <v>181</v>
      </c>
      <c r="L178" s="1">
        <f>VLOOKUP(I178,主动技能!$A:$B,2,FALSE)</f>
        <v>182</v>
      </c>
      <c r="M178" s="1">
        <f t="shared" si="25"/>
        <v>73</v>
      </c>
      <c r="N178" s="1" t="s">
        <v>251</v>
      </c>
      <c r="O178" s="1">
        <f t="shared" si="26"/>
        <v>172</v>
      </c>
      <c r="P178" s="1" t="s">
        <v>252</v>
      </c>
      <c r="Q178" s="1" t="s">
        <v>252</v>
      </c>
    </row>
    <row r="179" spans="2:17" x14ac:dyDescent="0.15">
      <c r="B179" s="8" t="str">
        <f>VLOOKUP(G179,角色!A:B,2,FALSE)</f>
        <v>莲华</v>
      </c>
      <c r="C179" s="8" t="str">
        <f t="shared" si="18"/>
        <v>主动技能1</v>
      </c>
      <c r="D179" s="8">
        <f t="shared" si="20"/>
        <v>2</v>
      </c>
      <c r="E179" s="8">
        <f t="shared" si="21"/>
        <v>3</v>
      </c>
      <c r="F179" s="8">
        <f t="shared" si="22"/>
        <v>1</v>
      </c>
      <c r="G179" s="8">
        <f t="shared" si="19"/>
        <v>4</v>
      </c>
      <c r="H179" t="str">
        <f t="shared" si="23"/>
        <v>莲华主动技能1等级2</v>
      </c>
      <c r="I179" t="str">
        <f t="shared" si="24"/>
        <v>莲华主动技能1等级3</v>
      </c>
      <c r="J179" s="1">
        <v>173</v>
      </c>
      <c r="K179" s="1">
        <f>VLOOKUP(H179,主动技能!$A:$B,2,FALSE)</f>
        <v>182</v>
      </c>
      <c r="L179" s="1">
        <f>VLOOKUP(I179,主动技能!$A:$B,2,FALSE)</f>
        <v>183</v>
      </c>
      <c r="M179" s="1">
        <f t="shared" si="25"/>
        <v>74</v>
      </c>
      <c r="N179" s="1" t="s">
        <v>251</v>
      </c>
      <c r="O179" s="1">
        <f t="shared" si="26"/>
        <v>173</v>
      </c>
      <c r="P179" s="1" t="s">
        <v>252</v>
      </c>
      <c r="Q179" s="1" t="s">
        <v>252</v>
      </c>
    </row>
    <row r="180" spans="2:17" x14ac:dyDescent="0.15">
      <c r="B180" s="8" t="str">
        <f>VLOOKUP(G180,角色!A:B,2,FALSE)</f>
        <v>莲华</v>
      </c>
      <c r="C180" s="8" t="str">
        <f t="shared" si="18"/>
        <v>主动技能1</v>
      </c>
      <c r="D180" s="8">
        <f t="shared" si="20"/>
        <v>3</v>
      </c>
      <c r="E180" s="8">
        <f t="shared" si="21"/>
        <v>4</v>
      </c>
      <c r="F180" s="8">
        <f t="shared" si="22"/>
        <v>1</v>
      </c>
      <c r="G180" s="8">
        <f t="shared" si="19"/>
        <v>4</v>
      </c>
      <c r="H180" t="str">
        <f t="shared" si="23"/>
        <v>莲华主动技能1等级3</v>
      </c>
      <c r="I180" t="str">
        <f t="shared" si="24"/>
        <v>莲华主动技能1等级4</v>
      </c>
      <c r="J180" s="1">
        <v>174</v>
      </c>
      <c r="K180" s="1">
        <f>VLOOKUP(H180,主动技能!$A:$B,2,FALSE)</f>
        <v>183</v>
      </c>
      <c r="L180" s="1">
        <f>VLOOKUP(I180,主动技能!$A:$B,2,FALSE)</f>
        <v>184</v>
      </c>
      <c r="M180" s="1">
        <f t="shared" si="25"/>
        <v>75</v>
      </c>
      <c r="N180" s="1" t="s">
        <v>251</v>
      </c>
      <c r="O180" s="1">
        <f t="shared" si="26"/>
        <v>174</v>
      </c>
      <c r="P180" s="1" t="s">
        <v>252</v>
      </c>
      <c r="Q180" s="1" t="s">
        <v>252</v>
      </c>
    </row>
    <row r="181" spans="2:17" x14ac:dyDescent="0.15">
      <c r="B181" s="8" t="str">
        <f>VLOOKUP(G181,角色!A:B,2,FALSE)</f>
        <v>莲华</v>
      </c>
      <c r="C181" s="8" t="str">
        <f t="shared" si="18"/>
        <v>主动技能1</v>
      </c>
      <c r="D181" s="8">
        <f t="shared" si="20"/>
        <v>4</v>
      </c>
      <c r="E181" s="8">
        <f t="shared" si="21"/>
        <v>5</v>
      </c>
      <c r="F181" s="8">
        <f t="shared" si="22"/>
        <v>1</v>
      </c>
      <c r="G181" s="8">
        <f t="shared" si="19"/>
        <v>4</v>
      </c>
      <c r="H181" t="str">
        <f t="shared" si="23"/>
        <v>莲华主动技能1等级4</v>
      </c>
      <c r="I181" t="str">
        <f t="shared" si="24"/>
        <v>莲华主动技能1等级5</v>
      </c>
      <c r="J181" s="1">
        <v>175</v>
      </c>
      <c r="K181" s="1">
        <f>VLOOKUP(H181,主动技能!$A:$B,2,FALSE)</f>
        <v>184</v>
      </c>
      <c r="L181" s="1">
        <f>VLOOKUP(I181,主动技能!$A:$B,2,FALSE)</f>
        <v>185</v>
      </c>
      <c r="M181" s="1">
        <f t="shared" si="25"/>
        <v>76</v>
      </c>
      <c r="N181" s="1" t="s">
        <v>251</v>
      </c>
      <c r="O181" s="1">
        <f t="shared" si="26"/>
        <v>175</v>
      </c>
      <c r="P181" s="1" t="s">
        <v>252</v>
      </c>
      <c r="Q181" s="1" t="s">
        <v>252</v>
      </c>
    </row>
    <row r="182" spans="2:17" x14ac:dyDescent="0.15">
      <c r="B182" s="8" t="str">
        <f>VLOOKUP(G182,角色!A:B,2,FALSE)</f>
        <v>莲华</v>
      </c>
      <c r="C182" s="8" t="str">
        <f t="shared" si="18"/>
        <v>主动技能1</v>
      </c>
      <c r="D182" s="8">
        <f t="shared" si="20"/>
        <v>5</v>
      </c>
      <c r="E182" s="8">
        <f t="shared" si="21"/>
        <v>6</v>
      </c>
      <c r="F182" s="8">
        <f t="shared" si="22"/>
        <v>1</v>
      </c>
      <c r="G182" s="8">
        <f t="shared" si="19"/>
        <v>4</v>
      </c>
      <c r="H182" t="str">
        <f t="shared" si="23"/>
        <v>莲华主动技能1等级5</v>
      </c>
      <c r="I182" t="str">
        <f t="shared" si="24"/>
        <v>莲华主动技能1等级6</v>
      </c>
      <c r="J182" s="1">
        <v>176</v>
      </c>
      <c r="K182" s="1">
        <f>VLOOKUP(H182,主动技能!$A:$B,2,FALSE)</f>
        <v>185</v>
      </c>
      <c r="L182" s="1">
        <f>VLOOKUP(I182,主动技能!$A:$B,2,FALSE)</f>
        <v>186</v>
      </c>
      <c r="M182" s="1">
        <f t="shared" si="25"/>
        <v>77</v>
      </c>
      <c r="N182" s="1" t="s">
        <v>251</v>
      </c>
      <c r="O182" s="1">
        <f t="shared" si="26"/>
        <v>176</v>
      </c>
      <c r="P182" s="1" t="s">
        <v>252</v>
      </c>
      <c r="Q182" s="1" t="s">
        <v>252</v>
      </c>
    </row>
    <row r="183" spans="2:17" x14ac:dyDescent="0.15">
      <c r="B183" s="8" t="str">
        <f>VLOOKUP(G183,角色!A:B,2,FALSE)</f>
        <v>莲华</v>
      </c>
      <c r="C183" s="8" t="str">
        <f t="shared" si="18"/>
        <v>主动技能1</v>
      </c>
      <c r="D183" s="8">
        <f t="shared" si="20"/>
        <v>6</v>
      </c>
      <c r="E183" s="8">
        <f t="shared" si="21"/>
        <v>7</v>
      </c>
      <c r="F183" s="8">
        <f t="shared" si="22"/>
        <v>1</v>
      </c>
      <c r="G183" s="8">
        <f t="shared" si="19"/>
        <v>4</v>
      </c>
      <c r="H183" t="str">
        <f t="shared" si="23"/>
        <v>莲华主动技能1等级6</v>
      </c>
      <c r="I183" t="str">
        <f t="shared" si="24"/>
        <v>莲华主动技能1等级7</v>
      </c>
      <c r="J183" s="1">
        <v>177</v>
      </c>
      <c r="K183" s="1">
        <f>VLOOKUP(H183,主动技能!$A:$B,2,FALSE)</f>
        <v>186</v>
      </c>
      <c r="L183" s="1">
        <f>VLOOKUP(I183,主动技能!$A:$B,2,FALSE)</f>
        <v>187</v>
      </c>
      <c r="M183" s="1">
        <f t="shared" si="25"/>
        <v>78</v>
      </c>
      <c r="N183" s="1" t="s">
        <v>251</v>
      </c>
      <c r="O183" s="1">
        <f t="shared" si="26"/>
        <v>177</v>
      </c>
      <c r="P183" s="1" t="s">
        <v>252</v>
      </c>
      <c r="Q183" s="1" t="s">
        <v>252</v>
      </c>
    </row>
    <row r="184" spans="2:17" x14ac:dyDescent="0.15">
      <c r="B184" s="8" t="str">
        <f>VLOOKUP(G184,角色!A:B,2,FALSE)</f>
        <v>莲华</v>
      </c>
      <c r="C184" s="8" t="str">
        <f t="shared" si="18"/>
        <v>主动技能1</v>
      </c>
      <c r="D184" s="8">
        <f t="shared" si="20"/>
        <v>7</v>
      </c>
      <c r="E184" s="8">
        <f t="shared" si="21"/>
        <v>8</v>
      </c>
      <c r="F184" s="8">
        <f t="shared" si="22"/>
        <v>1</v>
      </c>
      <c r="G184" s="8">
        <f t="shared" si="19"/>
        <v>4</v>
      </c>
      <c r="H184" t="str">
        <f t="shared" si="23"/>
        <v>莲华主动技能1等级7</v>
      </c>
      <c r="I184" t="str">
        <f t="shared" si="24"/>
        <v>莲华主动技能1等级8</v>
      </c>
      <c r="J184" s="1">
        <v>178</v>
      </c>
      <c r="K184" s="1">
        <f>VLOOKUP(H184,主动技能!$A:$B,2,FALSE)</f>
        <v>187</v>
      </c>
      <c r="L184" s="1">
        <f>VLOOKUP(I184,主动技能!$A:$B,2,FALSE)</f>
        <v>188</v>
      </c>
      <c r="M184" s="1">
        <f t="shared" si="25"/>
        <v>79</v>
      </c>
      <c r="N184" s="1" t="s">
        <v>251</v>
      </c>
      <c r="O184" s="1">
        <f t="shared" si="26"/>
        <v>178</v>
      </c>
      <c r="P184" s="1" t="s">
        <v>252</v>
      </c>
      <c r="Q184" s="1" t="s">
        <v>252</v>
      </c>
    </row>
    <row r="185" spans="2:17" x14ac:dyDescent="0.15">
      <c r="B185" s="8" t="str">
        <f>VLOOKUP(G185,角色!A:B,2,FALSE)</f>
        <v>莲华</v>
      </c>
      <c r="C185" s="8" t="str">
        <f t="shared" si="18"/>
        <v>主动技能1</v>
      </c>
      <c r="D185" s="8">
        <f t="shared" si="20"/>
        <v>8</v>
      </c>
      <c r="E185" s="8">
        <f t="shared" si="21"/>
        <v>9</v>
      </c>
      <c r="F185" s="8">
        <f t="shared" si="22"/>
        <v>1</v>
      </c>
      <c r="G185" s="8">
        <f t="shared" si="19"/>
        <v>4</v>
      </c>
      <c r="H185" t="str">
        <f t="shared" si="23"/>
        <v>莲华主动技能1等级8</v>
      </c>
      <c r="I185" t="str">
        <f t="shared" si="24"/>
        <v>莲华主动技能1等级9</v>
      </c>
      <c r="J185" s="1">
        <v>179</v>
      </c>
      <c r="K185" s="1">
        <f>VLOOKUP(H185,主动技能!$A:$B,2,FALSE)</f>
        <v>188</v>
      </c>
      <c r="L185" s="1">
        <f>VLOOKUP(I185,主动技能!$A:$B,2,FALSE)</f>
        <v>189</v>
      </c>
      <c r="M185" s="1">
        <f t="shared" si="25"/>
        <v>80</v>
      </c>
      <c r="N185" s="1" t="s">
        <v>251</v>
      </c>
      <c r="O185" s="1">
        <f t="shared" si="26"/>
        <v>179</v>
      </c>
      <c r="P185" s="1" t="s">
        <v>252</v>
      </c>
      <c r="Q185" s="1" t="s">
        <v>252</v>
      </c>
    </row>
    <row r="186" spans="2:17" x14ac:dyDescent="0.15">
      <c r="B186" s="8" t="str">
        <f>VLOOKUP(G186,角色!A:B,2,FALSE)</f>
        <v>莲华</v>
      </c>
      <c r="C186" s="8" t="str">
        <f t="shared" si="18"/>
        <v>主动技能1</v>
      </c>
      <c r="D186" s="8">
        <f t="shared" si="20"/>
        <v>9</v>
      </c>
      <c r="E186" s="8">
        <f t="shared" si="21"/>
        <v>10</v>
      </c>
      <c r="F186" s="8">
        <f t="shared" si="22"/>
        <v>1</v>
      </c>
      <c r="G186" s="8">
        <f t="shared" si="19"/>
        <v>4</v>
      </c>
      <c r="H186" t="str">
        <f t="shared" si="23"/>
        <v>莲华主动技能1等级9</v>
      </c>
      <c r="I186" t="str">
        <f t="shared" si="24"/>
        <v>莲华主动技能1等级10</v>
      </c>
      <c r="J186" s="1">
        <v>180</v>
      </c>
      <c r="K186" s="1">
        <f>VLOOKUP(H186,主动技能!$A:$B,2,FALSE)</f>
        <v>189</v>
      </c>
      <c r="L186" s="1">
        <f>VLOOKUP(I186,主动技能!$A:$B,2,FALSE)</f>
        <v>190</v>
      </c>
      <c r="M186" s="1">
        <f t="shared" si="25"/>
        <v>81</v>
      </c>
      <c r="N186" s="1" t="s">
        <v>251</v>
      </c>
      <c r="O186" s="1">
        <f t="shared" si="26"/>
        <v>180</v>
      </c>
      <c r="P186" s="1" t="s">
        <v>252</v>
      </c>
      <c r="Q186" s="1" t="s">
        <v>252</v>
      </c>
    </row>
    <row r="187" spans="2:17" x14ac:dyDescent="0.15">
      <c r="B187" s="8" t="str">
        <f>VLOOKUP(G187,角色!A:B,2,FALSE)</f>
        <v>莲华</v>
      </c>
      <c r="C187" s="8" t="str">
        <f t="shared" si="18"/>
        <v>主动技能1</v>
      </c>
      <c r="D187" s="8">
        <f t="shared" si="20"/>
        <v>10</v>
      </c>
      <c r="E187" s="8">
        <f t="shared" si="21"/>
        <v>11</v>
      </c>
      <c r="F187" s="8">
        <f t="shared" si="22"/>
        <v>1</v>
      </c>
      <c r="G187" s="8">
        <f t="shared" si="19"/>
        <v>4</v>
      </c>
      <c r="H187" t="str">
        <f t="shared" si="23"/>
        <v>莲华主动技能1等级10</v>
      </c>
      <c r="I187" t="str">
        <f t="shared" si="24"/>
        <v>莲华主动技能1等级11</v>
      </c>
      <c r="J187" s="1">
        <v>181</v>
      </c>
      <c r="K187" s="1">
        <f>VLOOKUP(H187,主动技能!$A:$B,2,FALSE)</f>
        <v>190</v>
      </c>
      <c r="L187" s="1">
        <f>VLOOKUP(I187,主动技能!$A:$B,2,FALSE)</f>
        <v>191</v>
      </c>
      <c r="M187" s="1">
        <f t="shared" si="25"/>
        <v>82</v>
      </c>
      <c r="N187" s="1" t="s">
        <v>251</v>
      </c>
      <c r="O187" s="1">
        <f t="shared" si="26"/>
        <v>181</v>
      </c>
      <c r="P187" s="1" t="s">
        <v>252</v>
      </c>
      <c r="Q187" s="1" t="s">
        <v>252</v>
      </c>
    </row>
    <row r="188" spans="2:17" x14ac:dyDescent="0.15">
      <c r="B188" s="8" t="str">
        <f>VLOOKUP(G188,角色!A:B,2,FALSE)</f>
        <v>莲华</v>
      </c>
      <c r="C188" s="8" t="str">
        <f t="shared" si="18"/>
        <v>主动技能1</v>
      </c>
      <c r="D188" s="8">
        <f t="shared" si="20"/>
        <v>11</v>
      </c>
      <c r="E188" s="8">
        <f t="shared" si="21"/>
        <v>12</v>
      </c>
      <c r="F188" s="8">
        <f t="shared" si="22"/>
        <v>1</v>
      </c>
      <c r="G188" s="8">
        <f t="shared" si="19"/>
        <v>4</v>
      </c>
      <c r="H188" t="str">
        <f t="shared" si="23"/>
        <v>莲华主动技能1等级11</v>
      </c>
      <c r="I188" t="str">
        <f t="shared" si="24"/>
        <v>莲华主动技能1等级12</v>
      </c>
      <c r="J188" s="1">
        <v>182</v>
      </c>
      <c r="K188" s="1">
        <f>VLOOKUP(H188,主动技能!$A:$B,2,FALSE)</f>
        <v>191</v>
      </c>
      <c r="L188" s="1">
        <f>VLOOKUP(I188,主动技能!$A:$B,2,FALSE)</f>
        <v>192</v>
      </c>
      <c r="M188" s="1">
        <f t="shared" si="25"/>
        <v>83</v>
      </c>
      <c r="N188" s="1" t="s">
        <v>251</v>
      </c>
      <c r="O188" s="1">
        <f t="shared" si="26"/>
        <v>182</v>
      </c>
      <c r="P188" s="1" t="s">
        <v>252</v>
      </c>
      <c r="Q188" s="1" t="s">
        <v>252</v>
      </c>
    </row>
    <row r="189" spans="2:17" x14ac:dyDescent="0.15">
      <c r="B189" s="8" t="str">
        <f>VLOOKUP(G189,角色!A:B,2,FALSE)</f>
        <v>莲华</v>
      </c>
      <c r="C189" s="8" t="str">
        <f t="shared" si="18"/>
        <v>主动技能1</v>
      </c>
      <c r="D189" s="8">
        <f t="shared" si="20"/>
        <v>12</v>
      </c>
      <c r="E189" s="8">
        <f t="shared" si="21"/>
        <v>13</v>
      </c>
      <c r="F189" s="8">
        <f t="shared" si="22"/>
        <v>1</v>
      </c>
      <c r="G189" s="8">
        <f t="shared" si="19"/>
        <v>4</v>
      </c>
      <c r="H189" t="str">
        <f t="shared" si="23"/>
        <v>莲华主动技能1等级12</v>
      </c>
      <c r="I189" t="str">
        <f t="shared" si="24"/>
        <v>莲华主动技能1等级13</v>
      </c>
      <c r="J189" s="1">
        <v>183</v>
      </c>
      <c r="K189" s="1">
        <f>VLOOKUP(H189,主动技能!$A:$B,2,FALSE)</f>
        <v>192</v>
      </c>
      <c r="L189" s="1">
        <f>VLOOKUP(I189,主动技能!$A:$B,2,FALSE)</f>
        <v>193</v>
      </c>
      <c r="M189" s="1">
        <f t="shared" si="25"/>
        <v>84</v>
      </c>
      <c r="N189" s="1" t="s">
        <v>251</v>
      </c>
      <c r="O189" s="1">
        <f t="shared" si="26"/>
        <v>183</v>
      </c>
      <c r="P189" s="1" t="s">
        <v>252</v>
      </c>
      <c r="Q189" s="1" t="s">
        <v>252</v>
      </c>
    </row>
    <row r="190" spans="2:17" x14ac:dyDescent="0.15">
      <c r="B190" s="8" t="str">
        <f>VLOOKUP(G190,角色!A:B,2,FALSE)</f>
        <v>莲华</v>
      </c>
      <c r="C190" s="8" t="str">
        <f t="shared" si="18"/>
        <v>主动技能1</v>
      </c>
      <c r="D190" s="8">
        <f t="shared" si="20"/>
        <v>13</v>
      </c>
      <c r="E190" s="8">
        <f t="shared" si="21"/>
        <v>14</v>
      </c>
      <c r="F190" s="8">
        <f t="shared" si="22"/>
        <v>1</v>
      </c>
      <c r="G190" s="8">
        <f t="shared" si="19"/>
        <v>4</v>
      </c>
      <c r="H190" t="str">
        <f t="shared" si="23"/>
        <v>莲华主动技能1等级13</v>
      </c>
      <c r="I190" t="str">
        <f t="shared" si="24"/>
        <v>莲华主动技能1等级14</v>
      </c>
      <c r="J190" s="1">
        <v>184</v>
      </c>
      <c r="K190" s="1">
        <f>VLOOKUP(H190,主动技能!$A:$B,2,FALSE)</f>
        <v>193</v>
      </c>
      <c r="L190" s="1">
        <f>VLOOKUP(I190,主动技能!$A:$B,2,FALSE)</f>
        <v>194</v>
      </c>
      <c r="M190" s="1">
        <f t="shared" si="25"/>
        <v>85</v>
      </c>
      <c r="N190" s="1" t="s">
        <v>251</v>
      </c>
      <c r="O190" s="1">
        <f t="shared" si="26"/>
        <v>184</v>
      </c>
      <c r="P190" s="1" t="s">
        <v>252</v>
      </c>
      <c r="Q190" s="1" t="s">
        <v>252</v>
      </c>
    </row>
    <row r="191" spans="2:17" x14ac:dyDescent="0.15">
      <c r="B191" s="8" t="str">
        <f>VLOOKUP(G191,角色!A:B,2,FALSE)</f>
        <v>莲华</v>
      </c>
      <c r="C191" s="8" t="str">
        <f t="shared" si="18"/>
        <v>主动技能1</v>
      </c>
      <c r="D191" s="8">
        <f t="shared" si="20"/>
        <v>14</v>
      </c>
      <c r="E191" s="8">
        <f t="shared" si="21"/>
        <v>15</v>
      </c>
      <c r="F191" s="8">
        <f t="shared" si="22"/>
        <v>1</v>
      </c>
      <c r="G191" s="8">
        <f t="shared" si="19"/>
        <v>4</v>
      </c>
      <c r="H191" t="str">
        <f t="shared" si="23"/>
        <v>莲华主动技能1等级14</v>
      </c>
      <c r="I191" t="str">
        <f t="shared" si="24"/>
        <v>莲华主动技能1等级15</v>
      </c>
      <c r="J191" s="1">
        <v>185</v>
      </c>
      <c r="K191" s="1">
        <f>VLOOKUP(H191,主动技能!$A:$B,2,FALSE)</f>
        <v>194</v>
      </c>
      <c r="L191" s="1">
        <f>VLOOKUP(I191,主动技能!$A:$B,2,FALSE)</f>
        <v>195</v>
      </c>
      <c r="M191" s="1">
        <f t="shared" si="25"/>
        <v>86</v>
      </c>
      <c r="N191" s="1" t="s">
        <v>251</v>
      </c>
      <c r="O191" s="1">
        <f t="shared" si="26"/>
        <v>185</v>
      </c>
      <c r="P191" s="1" t="s">
        <v>252</v>
      </c>
      <c r="Q191" s="1" t="s">
        <v>252</v>
      </c>
    </row>
    <row r="192" spans="2:17" x14ac:dyDescent="0.15">
      <c r="B192" s="8" t="str">
        <f>VLOOKUP(G192,角色!A:B,2,FALSE)</f>
        <v>莲华</v>
      </c>
      <c r="C192" s="8" t="str">
        <f t="shared" si="18"/>
        <v>主动技能1</v>
      </c>
      <c r="D192" s="8">
        <f t="shared" si="20"/>
        <v>15</v>
      </c>
      <c r="E192" s="8">
        <f t="shared" si="21"/>
        <v>16</v>
      </c>
      <c r="F192" s="8">
        <f t="shared" si="22"/>
        <v>1</v>
      </c>
      <c r="G192" s="8">
        <f t="shared" si="19"/>
        <v>4</v>
      </c>
      <c r="H192" t="str">
        <f t="shared" si="23"/>
        <v>莲华主动技能1等级15</v>
      </c>
      <c r="I192" t="str">
        <f t="shared" si="24"/>
        <v>莲华主动技能1等级16</v>
      </c>
      <c r="J192" s="1">
        <v>186</v>
      </c>
      <c r="K192" s="1">
        <f>VLOOKUP(H192,主动技能!$A:$B,2,FALSE)</f>
        <v>195</v>
      </c>
      <c r="L192" s="1">
        <f>VLOOKUP(I192,主动技能!$A:$B,2,FALSE)</f>
        <v>196</v>
      </c>
      <c r="M192" s="1">
        <f t="shared" si="25"/>
        <v>87</v>
      </c>
      <c r="N192" s="1" t="s">
        <v>251</v>
      </c>
      <c r="O192" s="1">
        <f t="shared" si="26"/>
        <v>186</v>
      </c>
      <c r="P192" s="1" t="s">
        <v>252</v>
      </c>
      <c r="Q192" s="1" t="s">
        <v>252</v>
      </c>
    </row>
    <row r="193" spans="2:17" x14ac:dyDescent="0.15">
      <c r="B193" s="8" t="str">
        <f>VLOOKUP(G193,角色!A:B,2,FALSE)</f>
        <v>莲华</v>
      </c>
      <c r="C193" s="8" t="str">
        <f t="shared" si="18"/>
        <v>主动技能1</v>
      </c>
      <c r="D193" s="8">
        <f t="shared" si="20"/>
        <v>16</v>
      </c>
      <c r="E193" s="8">
        <f t="shared" si="21"/>
        <v>17</v>
      </c>
      <c r="F193" s="8">
        <f t="shared" si="22"/>
        <v>1</v>
      </c>
      <c r="G193" s="8">
        <f t="shared" si="19"/>
        <v>4</v>
      </c>
      <c r="H193" t="str">
        <f t="shared" si="23"/>
        <v>莲华主动技能1等级16</v>
      </c>
      <c r="I193" t="str">
        <f t="shared" si="24"/>
        <v>莲华主动技能1等级17</v>
      </c>
      <c r="J193" s="1">
        <v>187</v>
      </c>
      <c r="K193" s="1">
        <f>VLOOKUP(H193,主动技能!$A:$B,2,FALSE)</f>
        <v>196</v>
      </c>
      <c r="L193" s="1">
        <f>VLOOKUP(I193,主动技能!$A:$B,2,FALSE)</f>
        <v>197</v>
      </c>
      <c r="M193" s="1">
        <f t="shared" si="25"/>
        <v>88</v>
      </c>
      <c r="N193" s="1" t="s">
        <v>251</v>
      </c>
      <c r="O193" s="1">
        <f t="shared" si="26"/>
        <v>187</v>
      </c>
      <c r="P193" s="1" t="s">
        <v>252</v>
      </c>
      <c r="Q193" s="1" t="s">
        <v>252</v>
      </c>
    </row>
    <row r="194" spans="2:17" x14ac:dyDescent="0.15">
      <c r="B194" s="8" t="str">
        <f>VLOOKUP(G194,角色!A:B,2,FALSE)</f>
        <v>莲华</v>
      </c>
      <c r="C194" s="8" t="str">
        <f t="shared" si="18"/>
        <v>主动技能1</v>
      </c>
      <c r="D194" s="8">
        <f t="shared" si="20"/>
        <v>17</v>
      </c>
      <c r="E194" s="8">
        <f t="shared" si="21"/>
        <v>18</v>
      </c>
      <c r="F194" s="8">
        <f t="shared" si="22"/>
        <v>1</v>
      </c>
      <c r="G194" s="8">
        <f t="shared" si="19"/>
        <v>4</v>
      </c>
      <c r="H194" t="str">
        <f t="shared" si="23"/>
        <v>莲华主动技能1等级17</v>
      </c>
      <c r="I194" t="str">
        <f t="shared" si="24"/>
        <v>莲华主动技能1等级18</v>
      </c>
      <c r="J194" s="1">
        <v>188</v>
      </c>
      <c r="K194" s="1">
        <f>VLOOKUP(H194,主动技能!$A:$B,2,FALSE)</f>
        <v>197</v>
      </c>
      <c r="L194" s="1">
        <f>VLOOKUP(I194,主动技能!$A:$B,2,FALSE)</f>
        <v>198</v>
      </c>
      <c r="M194" s="1">
        <f t="shared" si="25"/>
        <v>89</v>
      </c>
      <c r="N194" s="1" t="s">
        <v>251</v>
      </c>
      <c r="O194" s="1">
        <f t="shared" si="26"/>
        <v>188</v>
      </c>
      <c r="P194" s="1" t="s">
        <v>252</v>
      </c>
      <c r="Q194" s="1" t="s">
        <v>252</v>
      </c>
    </row>
    <row r="195" spans="2:17" x14ac:dyDescent="0.15">
      <c r="B195" s="8" t="str">
        <f>VLOOKUP(G195,角色!A:B,2,FALSE)</f>
        <v>莲华</v>
      </c>
      <c r="C195" s="8" t="str">
        <f t="shared" si="18"/>
        <v>主动技能1</v>
      </c>
      <c r="D195" s="8">
        <f t="shared" si="20"/>
        <v>18</v>
      </c>
      <c r="E195" s="8">
        <f t="shared" si="21"/>
        <v>19</v>
      </c>
      <c r="F195" s="8">
        <f t="shared" si="22"/>
        <v>1</v>
      </c>
      <c r="G195" s="8">
        <f t="shared" si="19"/>
        <v>4</v>
      </c>
      <c r="H195" t="str">
        <f t="shared" si="23"/>
        <v>莲华主动技能1等级18</v>
      </c>
      <c r="I195" t="str">
        <f t="shared" si="24"/>
        <v>莲华主动技能1等级19</v>
      </c>
      <c r="J195" s="1">
        <v>189</v>
      </c>
      <c r="K195" s="1">
        <f>VLOOKUP(H195,主动技能!$A:$B,2,FALSE)</f>
        <v>198</v>
      </c>
      <c r="L195" s="1">
        <f>VLOOKUP(I195,主动技能!$A:$B,2,FALSE)</f>
        <v>199</v>
      </c>
      <c r="M195" s="1">
        <f t="shared" si="25"/>
        <v>90</v>
      </c>
      <c r="N195" s="1" t="s">
        <v>251</v>
      </c>
      <c r="O195" s="1">
        <f t="shared" si="26"/>
        <v>189</v>
      </c>
      <c r="P195" s="1" t="s">
        <v>252</v>
      </c>
      <c r="Q195" s="1" t="s">
        <v>252</v>
      </c>
    </row>
    <row r="196" spans="2:17" x14ac:dyDescent="0.15">
      <c r="B196" s="8" t="str">
        <f>VLOOKUP(G196,角色!A:B,2,FALSE)</f>
        <v>莲华</v>
      </c>
      <c r="C196" s="8" t="str">
        <f t="shared" si="18"/>
        <v>主动技能1</v>
      </c>
      <c r="D196" s="8">
        <f t="shared" si="20"/>
        <v>19</v>
      </c>
      <c r="E196" s="8">
        <f t="shared" si="21"/>
        <v>20</v>
      </c>
      <c r="F196" s="8">
        <f t="shared" si="22"/>
        <v>1</v>
      </c>
      <c r="G196" s="8">
        <f t="shared" si="19"/>
        <v>4</v>
      </c>
      <c r="H196" t="str">
        <f t="shared" si="23"/>
        <v>莲华主动技能1等级19</v>
      </c>
      <c r="I196" t="str">
        <f t="shared" si="24"/>
        <v>莲华主动技能1等级20</v>
      </c>
      <c r="J196" s="1">
        <v>190</v>
      </c>
      <c r="K196" s="1">
        <f>VLOOKUP(H196,主动技能!$A:$B,2,FALSE)</f>
        <v>199</v>
      </c>
      <c r="L196" s="1">
        <f>VLOOKUP(I196,主动技能!$A:$B,2,FALSE)</f>
        <v>200</v>
      </c>
      <c r="M196" s="1">
        <f t="shared" si="25"/>
        <v>91</v>
      </c>
      <c r="N196" s="1" t="s">
        <v>251</v>
      </c>
      <c r="O196" s="1">
        <f t="shared" si="26"/>
        <v>190</v>
      </c>
      <c r="P196" s="1" t="s">
        <v>252</v>
      </c>
      <c r="Q196" s="1" t="s">
        <v>252</v>
      </c>
    </row>
    <row r="197" spans="2:17" x14ac:dyDescent="0.15">
      <c r="B197" s="8" t="str">
        <f>VLOOKUP(G197,角色!A:B,2,FALSE)</f>
        <v>莲华</v>
      </c>
      <c r="C197" s="8" t="str">
        <f t="shared" si="18"/>
        <v>主动技能2</v>
      </c>
      <c r="D197" s="8">
        <f t="shared" si="20"/>
        <v>1</v>
      </c>
      <c r="E197" s="8">
        <f t="shared" si="21"/>
        <v>2</v>
      </c>
      <c r="F197" s="8">
        <f t="shared" si="22"/>
        <v>2</v>
      </c>
      <c r="G197" s="8">
        <f t="shared" si="19"/>
        <v>4</v>
      </c>
      <c r="H197" t="str">
        <f t="shared" si="23"/>
        <v>莲华主动技能2等级1</v>
      </c>
      <c r="I197" t="str">
        <f t="shared" si="24"/>
        <v>莲华主动技能2等级2</v>
      </c>
      <c r="J197" s="1">
        <v>191</v>
      </c>
      <c r="K197" s="1">
        <f>VLOOKUP(H197,主动技能!$A:$B,2,FALSE)</f>
        <v>201</v>
      </c>
      <c r="L197" s="1">
        <f>VLOOKUP(I197,主动技能!$A:$B,2,FALSE)</f>
        <v>202</v>
      </c>
      <c r="M197" s="1">
        <f t="shared" si="25"/>
        <v>92</v>
      </c>
      <c r="N197" s="1" t="s">
        <v>251</v>
      </c>
      <c r="O197" s="1">
        <f t="shared" si="26"/>
        <v>191</v>
      </c>
      <c r="P197" s="1" t="s">
        <v>252</v>
      </c>
      <c r="Q197" s="1" t="s">
        <v>252</v>
      </c>
    </row>
    <row r="198" spans="2:17" x14ac:dyDescent="0.15">
      <c r="B198" s="8" t="str">
        <f>VLOOKUP(G198,角色!A:B,2,FALSE)</f>
        <v>莲华</v>
      </c>
      <c r="C198" s="8" t="str">
        <f t="shared" si="18"/>
        <v>主动技能2</v>
      </c>
      <c r="D198" s="8">
        <f t="shared" si="20"/>
        <v>2</v>
      </c>
      <c r="E198" s="8">
        <f t="shared" si="21"/>
        <v>3</v>
      </c>
      <c r="F198" s="8">
        <f t="shared" si="22"/>
        <v>2</v>
      </c>
      <c r="G198" s="8">
        <f t="shared" si="19"/>
        <v>4</v>
      </c>
      <c r="H198" t="str">
        <f t="shared" si="23"/>
        <v>莲华主动技能2等级2</v>
      </c>
      <c r="I198" t="str">
        <f t="shared" si="24"/>
        <v>莲华主动技能2等级3</v>
      </c>
      <c r="J198" s="1">
        <v>192</v>
      </c>
      <c r="K198" s="1">
        <f>VLOOKUP(H198,主动技能!$A:$B,2,FALSE)</f>
        <v>202</v>
      </c>
      <c r="L198" s="1">
        <f>VLOOKUP(I198,主动技能!$A:$B,2,FALSE)</f>
        <v>203</v>
      </c>
      <c r="M198" s="1">
        <f t="shared" si="25"/>
        <v>93</v>
      </c>
      <c r="N198" s="1" t="s">
        <v>251</v>
      </c>
      <c r="O198" s="1">
        <f t="shared" si="26"/>
        <v>192</v>
      </c>
      <c r="P198" s="1" t="s">
        <v>252</v>
      </c>
      <c r="Q198" s="1" t="s">
        <v>252</v>
      </c>
    </row>
    <row r="199" spans="2:17" x14ac:dyDescent="0.15">
      <c r="B199" s="8" t="str">
        <f>VLOOKUP(G199,角色!A:B,2,FALSE)</f>
        <v>莲华</v>
      </c>
      <c r="C199" s="8" t="str">
        <f t="shared" si="18"/>
        <v>主动技能2</v>
      </c>
      <c r="D199" s="8">
        <f t="shared" si="20"/>
        <v>3</v>
      </c>
      <c r="E199" s="8">
        <f t="shared" si="21"/>
        <v>4</v>
      </c>
      <c r="F199" s="8">
        <f t="shared" si="22"/>
        <v>2</v>
      </c>
      <c r="G199" s="8">
        <f t="shared" si="19"/>
        <v>4</v>
      </c>
      <c r="H199" t="str">
        <f t="shared" si="23"/>
        <v>莲华主动技能2等级3</v>
      </c>
      <c r="I199" t="str">
        <f t="shared" si="24"/>
        <v>莲华主动技能2等级4</v>
      </c>
      <c r="J199" s="1">
        <v>193</v>
      </c>
      <c r="K199" s="1">
        <f>VLOOKUP(H199,主动技能!$A:$B,2,FALSE)</f>
        <v>203</v>
      </c>
      <c r="L199" s="1">
        <f>VLOOKUP(I199,主动技能!$A:$B,2,FALSE)</f>
        <v>204</v>
      </c>
      <c r="M199" s="1">
        <f t="shared" si="25"/>
        <v>94</v>
      </c>
      <c r="N199" s="1" t="s">
        <v>251</v>
      </c>
      <c r="O199" s="1">
        <f t="shared" si="26"/>
        <v>193</v>
      </c>
      <c r="P199" s="1" t="s">
        <v>252</v>
      </c>
      <c r="Q199" s="1" t="s">
        <v>252</v>
      </c>
    </row>
    <row r="200" spans="2:17" x14ac:dyDescent="0.15">
      <c r="B200" s="8" t="str">
        <f>VLOOKUP(G200,角色!A:B,2,FALSE)</f>
        <v>莲华</v>
      </c>
      <c r="C200" s="8" t="str">
        <f t="shared" ref="C200:C263" si="27">C$4&amp;F200</f>
        <v>主动技能2</v>
      </c>
      <c r="D200" s="8">
        <f t="shared" si="20"/>
        <v>4</v>
      </c>
      <c r="E200" s="8">
        <f t="shared" si="21"/>
        <v>5</v>
      </c>
      <c r="F200" s="8">
        <f t="shared" si="22"/>
        <v>2</v>
      </c>
      <c r="G200" s="8">
        <f t="shared" ref="G200:G263" si="28">IF((F200=1)*(D200=1),G199+1,G199)</f>
        <v>4</v>
      </c>
      <c r="H200" t="str">
        <f t="shared" si="23"/>
        <v>莲华主动技能2等级4</v>
      </c>
      <c r="I200" t="str">
        <f t="shared" si="24"/>
        <v>莲华主动技能2等级5</v>
      </c>
      <c r="J200" s="1">
        <v>194</v>
      </c>
      <c r="K200" s="1">
        <f>VLOOKUP(H200,主动技能!$A:$B,2,FALSE)</f>
        <v>204</v>
      </c>
      <c r="L200" s="1">
        <f>VLOOKUP(I200,主动技能!$A:$B,2,FALSE)</f>
        <v>205</v>
      </c>
      <c r="M200" s="1">
        <f t="shared" si="25"/>
        <v>95</v>
      </c>
      <c r="N200" s="1" t="s">
        <v>251</v>
      </c>
      <c r="O200" s="1">
        <f t="shared" si="26"/>
        <v>194</v>
      </c>
      <c r="P200" s="1" t="s">
        <v>252</v>
      </c>
      <c r="Q200" s="1" t="s">
        <v>252</v>
      </c>
    </row>
    <row r="201" spans="2:17" x14ac:dyDescent="0.15">
      <c r="B201" s="8" t="str">
        <f>VLOOKUP(G201,角色!A:B,2,FALSE)</f>
        <v>莲华</v>
      </c>
      <c r="C201" s="8" t="str">
        <f t="shared" si="27"/>
        <v>主动技能2</v>
      </c>
      <c r="D201" s="8">
        <f t="shared" ref="D201:D264" si="29">IF(D200=D$5,1,D200+1)</f>
        <v>5</v>
      </c>
      <c r="E201" s="8">
        <f t="shared" ref="E201:E264" si="30">IF(E200=E$5,2,E200+1)</f>
        <v>6</v>
      </c>
      <c r="F201" s="8">
        <f t="shared" ref="F201:F264" si="31">IF(D201=1,IF(F200=$F$5,1,F200+1),F200)</f>
        <v>2</v>
      </c>
      <c r="G201" s="8">
        <f t="shared" si="28"/>
        <v>4</v>
      </c>
      <c r="H201" t="str">
        <f t="shared" si="23"/>
        <v>莲华主动技能2等级5</v>
      </c>
      <c r="I201" t="str">
        <f t="shared" si="24"/>
        <v>莲华主动技能2等级6</v>
      </c>
      <c r="J201" s="1">
        <v>195</v>
      </c>
      <c r="K201" s="1">
        <f>VLOOKUP(H201,主动技能!$A:$B,2,FALSE)</f>
        <v>205</v>
      </c>
      <c r="L201" s="1">
        <f>VLOOKUP(I201,主动技能!$A:$B,2,FALSE)</f>
        <v>206</v>
      </c>
      <c r="M201" s="1">
        <f t="shared" si="25"/>
        <v>96</v>
      </c>
      <c r="N201" s="1" t="s">
        <v>251</v>
      </c>
      <c r="O201" s="1">
        <f t="shared" si="26"/>
        <v>195</v>
      </c>
      <c r="P201" s="1" t="s">
        <v>252</v>
      </c>
      <c r="Q201" s="1" t="s">
        <v>252</v>
      </c>
    </row>
    <row r="202" spans="2:17" x14ac:dyDescent="0.15">
      <c r="B202" s="8" t="str">
        <f>VLOOKUP(G202,角色!A:B,2,FALSE)</f>
        <v>莲华</v>
      </c>
      <c r="C202" s="8" t="str">
        <f t="shared" si="27"/>
        <v>主动技能2</v>
      </c>
      <c r="D202" s="8">
        <f t="shared" si="29"/>
        <v>6</v>
      </c>
      <c r="E202" s="8">
        <f t="shared" si="30"/>
        <v>7</v>
      </c>
      <c r="F202" s="8">
        <f t="shared" si="31"/>
        <v>2</v>
      </c>
      <c r="G202" s="8">
        <f t="shared" si="28"/>
        <v>4</v>
      </c>
      <c r="H202" t="str">
        <f t="shared" si="23"/>
        <v>莲华主动技能2等级6</v>
      </c>
      <c r="I202" t="str">
        <f t="shared" si="24"/>
        <v>莲华主动技能2等级7</v>
      </c>
      <c r="J202" s="1">
        <v>196</v>
      </c>
      <c r="K202" s="1">
        <f>VLOOKUP(H202,主动技能!$A:$B,2,FALSE)</f>
        <v>206</v>
      </c>
      <c r="L202" s="1">
        <f>VLOOKUP(I202,主动技能!$A:$B,2,FALSE)</f>
        <v>207</v>
      </c>
      <c r="M202" s="1">
        <f t="shared" si="25"/>
        <v>97</v>
      </c>
      <c r="N202" s="1" t="s">
        <v>251</v>
      </c>
      <c r="O202" s="1">
        <f t="shared" si="26"/>
        <v>196</v>
      </c>
      <c r="P202" s="1" t="s">
        <v>252</v>
      </c>
      <c r="Q202" s="1" t="s">
        <v>252</v>
      </c>
    </row>
    <row r="203" spans="2:17" x14ac:dyDescent="0.15">
      <c r="B203" s="8" t="str">
        <f>VLOOKUP(G203,角色!A:B,2,FALSE)</f>
        <v>莲华</v>
      </c>
      <c r="C203" s="8" t="str">
        <f t="shared" si="27"/>
        <v>主动技能2</v>
      </c>
      <c r="D203" s="8">
        <f t="shared" si="29"/>
        <v>7</v>
      </c>
      <c r="E203" s="8">
        <f t="shared" si="30"/>
        <v>8</v>
      </c>
      <c r="F203" s="8">
        <f t="shared" si="31"/>
        <v>2</v>
      </c>
      <c r="G203" s="8">
        <f t="shared" si="28"/>
        <v>4</v>
      </c>
      <c r="H203" t="str">
        <f t="shared" si="23"/>
        <v>莲华主动技能2等级7</v>
      </c>
      <c r="I203" t="str">
        <f t="shared" si="24"/>
        <v>莲华主动技能2等级8</v>
      </c>
      <c r="J203" s="1">
        <v>197</v>
      </c>
      <c r="K203" s="1">
        <f>VLOOKUP(H203,主动技能!$A:$B,2,FALSE)</f>
        <v>207</v>
      </c>
      <c r="L203" s="1">
        <f>VLOOKUP(I203,主动技能!$A:$B,2,FALSE)</f>
        <v>208</v>
      </c>
      <c r="M203" s="1">
        <f t="shared" si="25"/>
        <v>98</v>
      </c>
      <c r="N203" s="1" t="s">
        <v>251</v>
      </c>
      <c r="O203" s="1">
        <f t="shared" si="26"/>
        <v>197</v>
      </c>
      <c r="P203" s="1" t="s">
        <v>252</v>
      </c>
      <c r="Q203" s="1" t="s">
        <v>252</v>
      </c>
    </row>
    <row r="204" spans="2:17" x14ac:dyDescent="0.15">
      <c r="B204" s="8" t="str">
        <f>VLOOKUP(G204,角色!A:B,2,FALSE)</f>
        <v>莲华</v>
      </c>
      <c r="C204" s="8" t="str">
        <f t="shared" si="27"/>
        <v>主动技能2</v>
      </c>
      <c r="D204" s="8">
        <f t="shared" si="29"/>
        <v>8</v>
      </c>
      <c r="E204" s="8">
        <f t="shared" si="30"/>
        <v>9</v>
      </c>
      <c r="F204" s="8">
        <f t="shared" si="31"/>
        <v>2</v>
      </c>
      <c r="G204" s="8">
        <f t="shared" si="28"/>
        <v>4</v>
      </c>
      <c r="H204" t="str">
        <f t="shared" si="23"/>
        <v>莲华主动技能2等级8</v>
      </c>
      <c r="I204" t="str">
        <f t="shared" si="24"/>
        <v>莲华主动技能2等级9</v>
      </c>
      <c r="J204" s="1">
        <v>198</v>
      </c>
      <c r="K204" s="1">
        <f>VLOOKUP(H204,主动技能!$A:$B,2,FALSE)</f>
        <v>208</v>
      </c>
      <c r="L204" s="1">
        <f>VLOOKUP(I204,主动技能!$A:$B,2,FALSE)</f>
        <v>209</v>
      </c>
      <c r="M204" s="1">
        <f t="shared" si="25"/>
        <v>99</v>
      </c>
      <c r="N204" s="1" t="s">
        <v>251</v>
      </c>
      <c r="O204" s="1">
        <f t="shared" si="26"/>
        <v>198</v>
      </c>
      <c r="P204" s="1" t="s">
        <v>252</v>
      </c>
      <c r="Q204" s="1" t="s">
        <v>252</v>
      </c>
    </row>
    <row r="205" spans="2:17" x14ac:dyDescent="0.15">
      <c r="B205" s="8" t="str">
        <f>VLOOKUP(G205,角色!A:B,2,FALSE)</f>
        <v>莲华</v>
      </c>
      <c r="C205" s="8" t="str">
        <f t="shared" si="27"/>
        <v>主动技能2</v>
      </c>
      <c r="D205" s="8">
        <f t="shared" si="29"/>
        <v>9</v>
      </c>
      <c r="E205" s="8">
        <f t="shared" si="30"/>
        <v>10</v>
      </c>
      <c r="F205" s="8">
        <f t="shared" si="31"/>
        <v>2</v>
      </c>
      <c r="G205" s="8">
        <f t="shared" si="28"/>
        <v>4</v>
      </c>
      <c r="H205" t="str">
        <f t="shared" si="23"/>
        <v>莲华主动技能2等级9</v>
      </c>
      <c r="I205" t="str">
        <f t="shared" si="24"/>
        <v>莲华主动技能2等级10</v>
      </c>
      <c r="J205" s="1">
        <v>199</v>
      </c>
      <c r="K205" s="1">
        <f>VLOOKUP(H205,主动技能!$A:$B,2,FALSE)</f>
        <v>209</v>
      </c>
      <c r="L205" s="1">
        <f>VLOOKUP(I205,主动技能!$A:$B,2,FALSE)</f>
        <v>210</v>
      </c>
      <c r="M205" s="1">
        <f t="shared" si="25"/>
        <v>1</v>
      </c>
      <c r="N205" s="1" t="s">
        <v>251</v>
      </c>
      <c r="O205" s="1">
        <f t="shared" si="26"/>
        <v>100</v>
      </c>
      <c r="P205" s="1" t="s">
        <v>252</v>
      </c>
      <c r="Q205" s="1" t="s">
        <v>252</v>
      </c>
    </row>
    <row r="206" spans="2:17" x14ac:dyDescent="0.15">
      <c r="B206" s="8" t="str">
        <f>VLOOKUP(G206,角色!A:B,2,FALSE)</f>
        <v>莲华</v>
      </c>
      <c r="C206" s="8" t="str">
        <f t="shared" si="27"/>
        <v>主动技能2</v>
      </c>
      <c r="D206" s="8">
        <f t="shared" si="29"/>
        <v>10</v>
      </c>
      <c r="E206" s="8">
        <f t="shared" si="30"/>
        <v>11</v>
      </c>
      <c r="F206" s="8">
        <f t="shared" si="31"/>
        <v>2</v>
      </c>
      <c r="G206" s="8">
        <f t="shared" si="28"/>
        <v>4</v>
      </c>
      <c r="H206" t="str">
        <f t="shared" si="23"/>
        <v>莲华主动技能2等级10</v>
      </c>
      <c r="I206" t="str">
        <f t="shared" si="24"/>
        <v>莲华主动技能2等级11</v>
      </c>
      <c r="J206" s="1">
        <v>200</v>
      </c>
      <c r="K206" s="1">
        <f>VLOOKUP(H206,主动技能!$A:$B,2,FALSE)</f>
        <v>210</v>
      </c>
      <c r="L206" s="1">
        <f>VLOOKUP(I206,主动技能!$A:$B,2,FALSE)</f>
        <v>211</v>
      </c>
      <c r="M206" s="1">
        <f t="shared" si="25"/>
        <v>2</v>
      </c>
      <c r="N206" s="1" t="s">
        <v>251</v>
      </c>
      <c r="O206" s="1">
        <f t="shared" si="26"/>
        <v>101</v>
      </c>
      <c r="P206" s="1" t="s">
        <v>252</v>
      </c>
      <c r="Q206" s="1" t="s">
        <v>252</v>
      </c>
    </row>
    <row r="207" spans="2:17" x14ac:dyDescent="0.15">
      <c r="B207" s="8" t="str">
        <f>VLOOKUP(G207,角色!A:B,2,FALSE)</f>
        <v>莲华</v>
      </c>
      <c r="C207" s="8" t="str">
        <f t="shared" si="27"/>
        <v>主动技能2</v>
      </c>
      <c r="D207" s="8">
        <f t="shared" si="29"/>
        <v>11</v>
      </c>
      <c r="E207" s="8">
        <f t="shared" si="30"/>
        <v>12</v>
      </c>
      <c r="F207" s="8">
        <f t="shared" si="31"/>
        <v>2</v>
      </c>
      <c r="G207" s="8">
        <f t="shared" si="28"/>
        <v>4</v>
      </c>
      <c r="H207" t="str">
        <f t="shared" si="23"/>
        <v>莲华主动技能2等级11</v>
      </c>
      <c r="I207" t="str">
        <f t="shared" si="24"/>
        <v>莲华主动技能2等级12</v>
      </c>
      <c r="J207" s="1">
        <v>201</v>
      </c>
      <c r="K207" s="1">
        <f>VLOOKUP(H207,主动技能!$A:$B,2,FALSE)</f>
        <v>211</v>
      </c>
      <c r="L207" s="1">
        <f>VLOOKUP(I207,主动技能!$A:$B,2,FALSE)</f>
        <v>212</v>
      </c>
      <c r="M207" s="1">
        <f t="shared" si="25"/>
        <v>3</v>
      </c>
      <c r="N207" s="1" t="s">
        <v>251</v>
      </c>
      <c r="O207" s="1">
        <f t="shared" si="26"/>
        <v>102</v>
      </c>
      <c r="P207" s="1" t="s">
        <v>252</v>
      </c>
      <c r="Q207" s="1" t="s">
        <v>252</v>
      </c>
    </row>
    <row r="208" spans="2:17" x14ac:dyDescent="0.15">
      <c r="B208" s="8" t="str">
        <f>VLOOKUP(G208,角色!A:B,2,FALSE)</f>
        <v>莲华</v>
      </c>
      <c r="C208" s="8" t="str">
        <f t="shared" si="27"/>
        <v>主动技能2</v>
      </c>
      <c r="D208" s="8">
        <f t="shared" si="29"/>
        <v>12</v>
      </c>
      <c r="E208" s="8">
        <f t="shared" si="30"/>
        <v>13</v>
      </c>
      <c r="F208" s="8">
        <f t="shared" si="31"/>
        <v>2</v>
      </c>
      <c r="G208" s="8">
        <f t="shared" si="28"/>
        <v>4</v>
      </c>
      <c r="H208" t="str">
        <f t="shared" si="23"/>
        <v>莲华主动技能2等级12</v>
      </c>
      <c r="I208" t="str">
        <f t="shared" si="24"/>
        <v>莲华主动技能2等级13</v>
      </c>
      <c r="J208" s="1">
        <v>202</v>
      </c>
      <c r="K208" s="1">
        <f>VLOOKUP(H208,主动技能!$A:$B,2,FALSE)</f>
        <v>212</v>
      </c>
      <c r="L208" s="1">
        <f>VLOOKUP(I208,主动技能!$A:$B,2,FALSE)</f>
        <v>213</v>
      </c>
      <c r="M208" s="1">
        <f t="shared" si="25"/>
        <v>4</v>
      </c>
      <c r="N208" s="1" t="s">
        <v>251</v>
      </c>
      <c r="O208" s="1">
        <f t="shared" si="26"/>
        <v>103</v>
      </c>
      <c r="P208" s="1" t="s">
        <v>252</v>
      </c>
      <c r="Q208" s="1" t="s">
        <v>252</v>
      </c>
    </row>
    <row r="209" spans="2:17" x14ac:dyDescent="0.15">
      <c r="B209" s="8" t="str">
        <f>VLOOKUP(G209,角色!A:B,2,FALSE)</f>
        <v>莲华</v>
      </c>
      <c r="C209" s="8" t="str">
        <f t="shared" si="27"/>
        <v>主动技能2</v>
      </c>
      <c r="D209" s="8">
        <f t="shared" si="29"/>
        <v>13</v>
      </c>
      <c r="E209" s="8">
        <f t="shared" si="30"/>
        <v>14</v>
      </c>
      <c r="F209" s="8">
        <f t="shared" si="31"/>
        <v>2</v>
      </c>
      <c r="G209" s="8">
        <f t="shared" si="28"/>
        <v>4</v>
      </c>
      <c r="H209" t="str">
        <f t="shared" si="23"/>
        <v>莲华主动技能2等级13</v>
      </c>
      <c r="I209" t="str">
        <f t="shared" si="24"/>
        <v>莲华主动技能2等级14</v>
      </c>
      <c r="J209" s="1">
        <v>203</v>
      </c>
      <c r="K209" s="1">
        <f>VLOOKUP(H209,主动技能!$A:$B,2,FALSE)</f>
        <v>213</v>
      </c>
      <c r="L209" s="1">
        <f>VLOOKUP(I209,主动技能!$A:$B,2,FALSE)</f>
        <v>214</v>
      </c>
      <c r="M209" s="1">
        <f t="shared" si="25"/>
        <v>5</v>
      </c>
      <c r="N209" s="1" t="s">
        <v>251</v>
      </c>
      <c r="O209" s="1">
        <f t="shared" si="26"/>
        <v>104</v>
      </c>
      <c r="P209" s="1" t="s">
        <v>252</v>
      </c>
      <c r="Q209" s="1" t="s">
        <v>252</v>
      </c>
    </row>
    <row r="210" spans="2:17" x14ac:dyDescent="0.15">
      <c r="B210" s="8" t="str">
        <f>VLOOKUP(G210,角色!A:B,2,FALSE)</f>
        <v>莲华</v>
      </c>
      <c r="C210" s="8" t="str">
        <f t="shared" si="27"/>
        <v>主动技能2</v>
      </c>
      <c r="D210" s="8">
        <f t="shared" si="29"/>
        <v>14</v>
      </c>
      <c r="E210" s="8">
        <f t="shared" si="30"/>
        <v>15</v>
      </c>
      <c r="F210" s="8">
        <f t="shared" si="31"/>
        <v>2</v>
      </c>
      <c r="G210" s="8">
        <f t="shared" si="28"/>
        <v>4</v>
      </c>
      <c r="H210" t="str">
        <f t="shared" si="23"/>
        <v>莲华主动技能2等级14</v>
      </c>
      <c r="I210" t="str">
        <f t="shared" si="24"/>
        <v>莲华主动技能2等级15</v>
      </c>
      <c r="J210" s="1">
        <v>204</v>
      </c>
      <c r="K210" s="1">
        <f>VLOOKUP(H210,主动技能!$A:$B,2,FALSE)</f>
        <v>214</v>
      </c>
      <c r="L210" s="1">
        <f>VLOOKUP(I210,主动技能!$A:$B,2,FALSE)</f>
        <v>215</v>
      </c>
      <c r="M210" s="1">
        <f t="shared" si="25"/>
        <v>6</v>
      </c>
      <c r="N210" s="1" t="s">
        <v>251</v>
      </c>
      <c r="O210" s="1">
        <f t="shared" si="26"/>
        <v>105</v>
      </c>
      <c r="P210" s="1" t="s">
        <v>252</v>
      </c>
      <c r="Q210" s="1" t="s">
        <v>252</v>
      </c>
    </row>
    <row r="211" spans="2:17" x14ac:dyDescent="0.15">
      <c r="B211" s="8" t="str">
        <f>VLOOKUP(G211,角色!A:B,2,FALSE)</f>
        <v>莲华</v>
      </c>
      <c r="C211" s="8" t="str">
        <f t="shared" si="27"/>
        <v>主动技能2</v>
      </c>
      <c r="D211" s="8">
        <f t="shared" si="29"/>
        <v>15</v>
      </c>
      <c r="E211" s="8">
        <f t="shared" si="30"/>
        <v>16</v>
      </c>
      <c r="F211" s="8">
        <f t="shared" si="31"/>
        <v>2</v>
      </c>
      <c r="G211" s="8">
        <f t="shared" si="28"/>
        <v>4</v>
      </c>
      <c r="H211" t="str">
        <f t="shared" si="23"/>
        <v>莲华主动技能2等级15</v>
      </c>
      <c r="I211" t="str">
        <f t="shared" si="24"/>
        <v>莲华主动技能2等级16</v>
      </c>
      <c r="J211" s="1">
        <v>205</v>
      </c>
      <c r="K211" s="1">
        <f>VLOOKUP(H211,主动技能!$A:$B,2,FALSE)</f>
        <v>215</v>
      </c>
      <c r="L211" s="1">
        <f>VLOOKUP(I211,主动技能!$A:$B,2,FALSE)</f>
        <v>216</v>
      </c>
      <c r="M211" s="1">
        <f t="shared" si="25"/>
        <v>7</v>
      </c>
      <c r="N211" s="1" t="s">
        <v>251</v>
      </c>
      <c r="O211" s="1">
        <f t="shared" si="26"/>
        <v>106</v>
      </c>
      <c r="P211" s="1" t="s">
        <v>252</v>
      </c>
      <c r="Q211" s="1" t="s">
        <v>252</v>
      </c>
    </row>
    <row r="212" spans="2:17" x14ac:dyDescent="0.15">
      <c r="B212" s="8" t="str">
        <f>VLOOKUP(G212,角色!A:B,2,FALSE)</f>
        <v>莲华</v>
      </c>
      <c r="C212" s="8" t="str">
        <f t="shared" si="27"/>
        <v>主动技能2</v>
      </c>
      <c r="D212" s="8">
        <f t="shared" si="29"/>
        <v>16</v>
      </c>
      <c r="E212" s="8">
        <f t="shared" si="30"/>
        <v>17</v>
      </c>
      <c r="F212" s="8">
        <f t="shared" si="31"/>
        <v>2</v>
      </c>
      <c r="G212" s="8">
        <f t="shared" si="28"/>
        <v>4</v>
      </c>
      <c r="H212" t="str">
        <f t="shared" si="23"/>
        <v>莲华主动技能2等级16</v>
      </c>
      <c r="I212" t="str">
        <f t="shared" si="24"/>
        <v>莲华主动技能2等级17</v>
      </c>
      <c r="J212" s="1">
        <v>206</v>
      </c>
      <c r="K212" s="1">
        <f>VLOOKUP(H212,主动技能!$A:$B,2,FALSE)</f>
        <v>216</v>
      </c>
      <c r="L212" s="1">
        <f>VLOOKUP(I212,主动技能!$A:$B,2,FALSE)</f>
        <v>217</v>
      </c>
      <c r="M212" s="1">
        <f t="shared" si="25"/>
        <v>8</v>
      </c>
      <c r="N212" s="1" t="s">
        <v>251</v>
      </c>
      <c r="O212" s="1">
        <f t="shared" si="26"/>
        <v>107</v>
      </c>
      <c r="P212" s="1" t="s">
        <v>252</v>
      </c>
      <c r="Q212" s="1" t="s">
        <v>252</v>
      </c>
    </row>
    <row r="213" spans="2:17" x14ac:dyDescent="0.15">
      <c r="B213" s="8" t="str">
        <f>VLOOKUP(G213,角色!A:B,2,FALSE)</f>
        <v>莲华</v>
      </c>
      <c r="C213" s="8" t="str">
        <f t="shared" si="27"/>
        <v>主动技能2</v>
      </c>
      <c r="D213" s="8">
        <f t="shared" si="29"/>
        <v>17</v>
      </c>
      <c r="E213" s="8">
        <f t="shared" si="30"/>
        <v>18</v>
      </c>
      <c r="F213" s="8">
        <f t="shared" si="31"/>
        <v>2</v>
      </c>
      <c r="G213" s="8">
        <f t="shared" si="28"/>
        <v>4</v>
      </c>
      <c r="H213" t="str">
        <f t="shared" si="23"/>
        <v>莲华主动技能2等级17</v>
      </c>
      <c r="I213" t="str">
        <f t="shared" si="24"/>
        <v>莲华主动技能2等级18</v>
      </c>
      <c r="J213" s="1">
        <v>207</v>
      </c>
      <c r="K213" s="1">
        <f>VLOOKUP(H213,主动技能!$A:$B,2,FALSE)</f>
        <v>217</v>
      </c>
      <c r="L213" s="1">
        <f>VLOOKUP(I213,主动技能!$A:$B,2,FALSE)</f>
        <v>218</v>
      </c>
      <c r="M213" s="1">
        <f t="shared" si="25"/>
        <v>9</v>
      </c>
      <c r="N213" s="1" t="s">
        <v>251</v>
      </c>
      <c r="O213" s="1">
        <f t="shared" si="26"/>
        <v>108</v>
      </c>
      <c r="P213" s="1" t="s">
        <v>252</v>
      </c>
      <c r="Q213" s="1" t="s">
        <v>252</v>
      </c>
    </row>
    <row r="214" spans="2:17" x14ac:dyDescent="0.15">
      <c r="B214" s="8" t="str">
        <f>VLOOKUP(G214,角色!A:B,2,FALSE)</f>
        <v>莲华</v>
      </c>
      <c r="C214" s="8" t="str">
        <f t="shared" si="27"/>
        <v>主动技能2</v>
      </c>
      <c r="D214" s="8">
        <f t="shared" si="29"/>
        <v>18</v>
      </c>
      <c r="E214" s="8">
        <f t="shared" si="30"/>
        <v>19</v>
      </c>
      <c r="F214" s="8">
        <f t="shared" si="31"/>
        <v>2</v>
      </c>
      <c r="G214" s="8">
        <f t="shared" si="28"/>
        <v>4</v>
      </c>
      <c r="H214" t="str">
        <f t="shared" si="23"/>
        <v>莲华主动技能2等级18</v>
      </c>
      <c r="I214" t="str">
        <f t="shared" si="24"/>
        <v>莲华主动技能2等级19</v>
      </c>
      <c r="J214" s="1">
        <v>208</v>
      </c>
      <c r="K214" s="1">
        <f>VLOOKUP(H214,主动技能!$A:$B,2,FALSE)</f>
        <v>218</v>
      </c>
      <c r="L214" s="1">
        <f>VLOOKUP(I214,主动技能!$A:$B,2,FALSE)</f>
        <v>219</v>
      </c>
      <c r="M214" s="1">
        <f t="shared" si="25"/>
        <v>10</v>
      </c>
      <c r="N214" s="1" t="s">
        <v>251</v>
      </c>
      <c r="O214" s="1">
        <f t="shared" si="26"/>
        <v>109</v>
      </c>
      <c r="P214" s="1" t="s">
        <v>252</v>
      </c>
      <c r="Q214" s="1" t="s">
        <v>252</v>
      </c>
    </row>
    <row r="215" spans="2:17" x14ac:dyDescent="0.15">
      <c r="B215" s="8" t="str">
        <f>VLOOKUP(G215,角色!A:B,2,FALSE)</f>
        <v>莲华</v>
      </c>
      <c r="C215" s="8" t="str">
        <f t="shared" si="27"/>
        <v>主动技能2</v>
      </c>
      <c r="D215" s="8">
        <f t="shared" si="29"/>
        <v>19</v>
      </c>
      <c r="E215" s="8">
        <f t="shared" si="30"/>
        <v>20</v>
      </c>
      <c r="F215" s="8">
        <f t="shared" si="31"/>
        <v>2</v>
      </c>
      <c r="G215" s="8">
        <f t="shared" si="28"/>
        <v>4</v>
      </c>
      <c r="H215" t="str">
        <f t="shared" si="23"/>
        <v>莲华主动技能2等级19</v>
      </c>
      <c r="I215" t="str">
        <f t="shared" si="24"/>
        <v>莲华主动技能2等级20</v>
      </c>
      <c r="J215" s="1">
        <v>209</v>
      </c>
      <c r="K215" s="1">
        <f>VLOOKUP(H215,主动技能!$A:$B,2,FALSE)</f>
        <v>219</v>
      </c>
      <c r="L215" s="1">
        <f>VLOOKUP(I215,主动技能!$A:$B,2,FALSE)</f>
        <v>220</v>
      </c>
      <c r="M215" s="1">
        <f t="shared" si="25"/>
        <v>11</v>
      </c>
      <c r="N215" s="1" t="s">
        <v>251</v>
      </c>
      <c r="O215" s="1">
        <f t="shared" si="26"/>
        <v>110</v>
      </c>
      <c r="P215" s="1" t="s">
        <v>252</v>
      </c>
      <c r="Q215" s="1" t="s">
        <v>252</v>
      </c>
    </row>
    <row r="216" spans="2:17" x14ac:dyDescent="0.15">
      <c r="B216" s="8" t="str">
        <f>VLOOKUP(G216,角色!A:B,2,FALSE)</f>
        <v>莲华</v>
      </c>
      <c r="C216" s="8" t="str">
        <f t="shared" si="27"/>
        <v>主动技能3</v>
      </c>
      <c r="D216" s="8">
        <f t="shared" si="29"/>
        <v>1</v>
      </c>
      <c r="E216" s="8">
        <f t="shared" si="30"/>
        <v>2</v>
      </c>
      <c r="F216" s="8">
        <f t="shared" si="31"/>
        <v>3</v>
      </c>
      <c r="G216" s="8">
        <f t="shared" si="28"/>
        <v>4</v>
      </c>
      <c r="H216" t="str">
        <f t="shared" ref="H216:H279" si="32">$B216&amp;$C216&amp;D$6&amp;D216</f>
        <v>莲华主动技能3等级1</v>
      </c>
      <c r="I216" t="str">
        <f t="shared" ref="I216:I279" si="33">$B216&amp;$C216&amp;E$6&amp;E216</f>
        <v>莲华主动技能3等级2</v>
      </c>
      <c r="J216" s="1">
        <v>210</v>
      </c>
      <c r="K216" s="1">
        <f>VLOOKUP(H216,主动技能!$A:$B,2,FALSE)</f>
        <v>221</v>
      </c>
      <c r="L216" s="1">
        <f>VLOOKUP(I216,主动技能!$A:$B,2,FALSE)</f>
        <v>222</v>
      </c>
      <c r="M216" s="1">
        <f t="shared" si="25"/>
        <v>12</v>
      </c>
      <c r="N216" s="1" t="s">
        <v>251</v>
      </c>
      <c r="O216" s="1">
        <f t="shared" si="26"/>
        <v>111</v>
      </c>
      <c r="P216" s="1" t="s">
        <v>252</v>
      </c>
      <c r="Q216" s="1" t="s">
        <v>252</v>
      </c>
    </row>
    <row r="217" spans="2:17" x14ac:dyDescent="0.15">
      <c r="B217" s="8" t="str">
        <f>VLOOKUP(G217,角色!A:B,2,FALSE)</f>
        <v>莲华</v>
      </c>
      <c r="C217" s="8" t="str">
        <f t="shared" si="27"/>
        <v>主动技能3</v>
      </c>
      <c r="D217" s="8">
        <f t="shared" si="29"/>
        <v>2</v>
      </c>
      <c r="E217" s="8">
        <f t="shared" si="30"/>
        <v>3</v>
      </c>
      <c r="F217" s="8">
        <f t="shared" si="31"/>
        <v>3</v>
      </c>
      <c r="G217" s="8">
        <f t="shared" si="28"/>
        <v>4</v>
      </c>
      <c r="H217" t="str">
        <f t="shared" si="32"/>
        <v>莲华主动技能3等级2</v>
      </c>
      <c r="I217" t="str">
        <f t="shared" si="33"/>
        <v>莲华主动技能3等级3</v>
      </c>
      <c r="J217" s="1">
        <v>211</v>
      </c>
      <c r="K217" s="1">
        <f>VLOOKUP(H217,主动技能!$A:$B,2,FALSE)</f>
        <v>222</v>
      </c>
      <c r="L217" s="1">
        <f>VLOOKUP(I217,主动技能!$A:$B,2,FALSE)</f>
        <v>223</v>
      </c>
      <c r="M217" s="1">
        <f t="shared" si="25"/>
        <v>13</v>
      </c>
      <c r="N217" s="1" t="s">
        <v>251</v>
      </c>
      <c r="O217" s="1">
        <f t="shared" si="26"/>
        <v>112</v>
      </c>
      <c r="P217" s="1" t="s">
        <v>252</v>
      </c>
      <c r="Q217" s="1" t="s">
        <v>252</v>
      </c>
    </row>
    <row r="218" spans="2:17" x14ac:dyDescent="0.15">
      <c r="B218" s="8" t="str">
        <f>VLOOKUP(G218,角色!A:B,2,FALSE)</f>
        <v>莲华</v>
      </c>
      <c r="C218" s="8" t="str">
        <f t="shared" si="27"/>
        <v>主动技能3</v>
      </c>
      <c r="D218" s="8">
        <f t="shared" si="29"/>
        <v>3</v>
      </c>
      <c r="E218" s="8">
        <f t="shared" si="30"/>
        <v>4</v>
      </c>
      <c r="F218" s="8">
        <f t="shared" si="31"/>
        <v>3</v>
      </c>
      <c r="G218" s="8">
        <f t="shared" si="28"/>
        <v>4</v>
      </c>
      <c r="H218" t="str">
        <f t="shared" si="32"/>
        <v>莲华主动技能3等级3</v>
      </c>
      <c r="I218" t="str">
        <f t="shared" si="33"/>
        <v>莲华主动技能3等级4</v>
      </c>
      <c r="J218" s="1">
        <v>212</v>
      </c>
      <c r="K218" s="1">
        <f>VLOOKUP(H218,主动技能!$A:$B,2,FALSE)</f>
        <v>223</v>
      </c>
      <c r="L218" s="1">
        <f>VLOOKUP(I218,主动技能!$A:$B,2,FALSE)</f>
        <v>224</v>
      </c>
      <c r="M218" s="1">
        <f t="shared" si="25"/>
        <v>14</v>
      </c>
      <c r="N218" s="1" t="s">
        <v>251</v>
      </c>
      <c r="O218" s="1">
        <f t="shared" si="26"/>
        <v>113</v>
      </c>
      <c r="P218" s="1" t="s">
        <v>252</v>
      </c>
      <c r="Q218" s="1" t="s">
        <v>252</v>
      </c>
    </row>
    <row r="219" spans="2:17" x14ac:dyDescent="0.15">
      <c r="B219" s="8" t="str">
        <f>VLOOKUP(G219,角色!A:B,2,FALSE)</f>
        <v>莲华</v>
      </c>
      <c r="C219" s="8" t="str">
        <f t="shared" si="27"/>
        <v>主动技能3</v>
      </c>
      <c r="D219" s="8">
        <f t="shared" si="29"/>
        <v>4</v>
      </c>
      <c r="E219" s="8">
        <f t="shared" si="30"/>
        <v>5</v>
      </c>
      <c r="F219" s="8">
        <f t="shared" si="31"/>
        <v>3</v>
      </c>
      <c r="G219" s="8">
        <f t="shared" si="28"/>
        <v>4</v>
      </c>
      <c r="H219" t="str">
        <f t="shared" si="32"/>
        <v>莲华主动技能3等级4</v>
      </c>
      <c r="I219" t="str">
        <f t="shared" si="33"/>
        <v>莲华主动技能3等级5</v>
      </c>
      <c r="J219" s="1">
        <v>213</v>
      </c>
      <c r="K219" s="1">
        <f>VLOOKUP(H219,主动技能!$A:$B,2,FALSE)</f>
        <v>224</v>
      </c>
      <c r="L219" s="1">
        <f>VLOOKUP(I219,主动技能!$A:$B,2,FALSE)</f>
        <v>225</v>
      </c>
      <c r="M219" s="1">
        <f t="shared" si="25"/>
        <v>15</v>
      </c>
      <c r="N219" s="1" t="s">
        <v>251</v>
      </c>
      <c r="O219" s="1">
        <f t="shared" si="26"/>
        <v>114</v>
      </c>
      <c r="P219" s="1" t="s">
        <v>252</v>
      </c>
      <c r="Q219" s="1" t="s">
        <v>252</v>
      </c>
    </row>
    <row r="220" spans="2:17" x14ac:dyDescent="0.15">
      <c r="B220" s="8" t="str">
        <f>VLOOKUP(G220,角色!A:B,2,FALSE)</f>
        <v>莲华</v>
      </c>
      <c r="C220" s="8" t="str">
        <f t="shared" si="27"/>
        <v>主动技能3</v>
      </c>
      <c r="D220" s="8">
        <f t="shared" si="29"/>
        <v>5</v>
      </c>
      <c r="E220" s="8">
        <f t="shared" si="30"/>
        <v>6</v>
      </c>
      <c r="F220" s="8">
        <f t="shared" si="31"/>
        <v>3</v>
      </c>
      <c r="G220" s="8">
        <f t="shared" si="28"/>
        <v>4</v>
      </c>
      <c r="H220" t="str">
        <f t="shared" si="32"/>
        <v>莲华主动技能3等级5</v>
      </c>
      <c r="I220" t="str">
        <f t="shared" si="33"/>
        <v>莲华主动技能3等级6</v>
      </c>
      <c r="J220" s="1">
        <v>214</v>
      </c>
      <c r="K220" s="1">
        <f>VLOOKUP(H220,主动技能!$A:$B,2,FALSE)</f>
        <v>225</v>
      </c>
      <c r="L220" s="1">
        <f>VLOOKUP(I220,主动技能!$A:$B,2,FALSE)</f>
        <v>226</v>
      </c>
      <c r="M220" s="1">
        <f t="shared" si="25"/>
        <v>16</v>
      </c>
      <c r="N220" s="1" t="s">
        <v>251</v>
      </c>
      <c r="O220" s="1">
        <f t="shared" si="26"/>
        <v>115</v>
      </c>
      <c r="P220" s="1" t="s">
        <v>252</v>
      </c>
      <c r="Q220" s="1" t="s">
        <v>252</v>
      </c>
    </row>
    <row r="221" spans="2:17" x14ac:dyDescent="0.15">
      <c r="B221" s="8" t="str">
        <f>VLOOKUP(G221,角色!A:B,2,FALSE)</f>
        <v>莲华</v>
      </c>
      <c r="C221" s="8" t="str">
        <f t="shared" si="27"/>
        <v>主动技能3</v>
      </c>
      <c r="D221" s="8">
        <f t="shared" si="29"/>
        <v>6</v>
      </c>
      <c r="E221" s="8">
        <f t="shared" si="30"/>
        <v>7</v>
      </c>
      <c r="F221" s="8">
        <f t="shared" si="31"/>
        <v>3</v>
      </c>
      <c r="G221" s="8">
        <f t="shared" si="28"/>
        <v>4</v>
      </c>
      <c r="H221" t="str">
        <f t="shared" si="32"/>
        <v>莲华主动技能3等级6</v>
      </c>
      <c r="I221" t="str">
        <f t="shared" si="33"/>
        <v>莲华主动技能3等级7</v>
      </c>
      <c r="J221" s="1">
        <v>215</v>
      </c>
      <c r="K221" s="1">
        <f>VLOOKUP(H221,主动技能!$A:$B,2,FALSE)</f>
        <v>226</v>
      </c>
      <c r="L221" s="1">
        <f>VLOOKUP(I221,主动技能!$A:$B,2,FALSE)</f>
        <v>227</v>
      </c>
      <c r="M221" s="1">
        <f t="shared" si="25"/>
        <v>17</v>
      </c>
      <c r="N221" s="1" t="s">
        <v>251</v>
      </c>
      <c r="O221" s="1">
        <f t="shared" si="26"/>
        <v>116</v>
      </c>
      <c r="P221" s="1" t="s">
        <v>252</v>
      </c>
      <c r="Q221" s="1" t="s">
        <v>252</v>
      </c>
    </row>
    <row r="222" spans="2:17" x14ac:dyDescent="0.15">
      <c r="B222" s="8" t="str">
        <f>VLOOKUP(G222,角色!A:B,2,FALSE)</f>
        <v>莲华</v>
      </c>
      <c r="C222" s="8" t="str">
        <f t="shared" si="27"/>
        <v>主动技能3</v>
      </c>
      <c r="D222" s="8">
        <f t="shared" si="29"/>
        <v>7</v>
      </c>
      <c r="E222" s="8">
        <f t="shared" si="30"/>
        <v>8</v>
      </c>
      <c r="F222" s="8">
        <f t="shared" si="31"/>
        <v>3</v>
      </c>
      <c r="G222" s="8">
        <f t="shared" si="28"/>
        <v>4</v>
      </c>
      <c r="H222" t="str">
        <f t="shared" si="32"/>
        <v>莲华主动技能3等级7</v>
      </c>
      <c r="I222" t="str">
        <f t="shared" si="33"/>
        <v>莲华主动技能3等级8</v>
      </c>
      <c r="J222" s="1">
        <v>216</v>
      </c>
      <c r="K222" s="1">
        <f>VLOOKUP(H222,主动技能!$A:$B,2,FALSE)</f>
        <v>227</v>
      </c>
      <c r="L222" s="1">
        <f>VLOOKUP(I222,主动技能!$A:$B,2,FALSE)</f>
        <v>228</v>
      </c>
      <c r="M222" s="1">
        <f t="shared" si="25"/>
        <v>18</v>
      </c>
      <c r="N222" s="1" t="s">
        <v>251</v>
      </c>
      <c r="O222" s="1">
        <f t="shared" si="26"/>
        <v>117</v>
      </c>
      <c r="P222" s="1" t="s">
        <v>252</v>
      </c>
      <c r="Q222" s="1" t="s">
        <v>252</v>
      </c>
    </row>
    <row r="223" spans="2:17" x14ac:dyDescent="0.15">
      <c r="B223" s="8" t="str">
        <f>VLOOKUP(G223,角色!A:B,2,FALSE)</f>
        <v>莲华</v>
      </c>
      <c r="C223" s="8" t="str">
        <f t="shared" si="27"/>
        <v>主动技能3</v>
      </c>
      <c r="D223" s="8">
        <f t="shared" si="29"/>
        <v>8</v>
      </c>
      <c r="E223" s="8">
        <f t="shared" si="30"/>
        <v>9</v>
      </c>
      <c r="F223" s="8">
        <f t="shared" si="31"/>
        <v>3</v>
      </c>
      <c r="G223" s="8">
        <f t="shared" si="28"/>
        <v>4</v>
      </c>
      <c r="H223" t="str">
        <f t="shared" si="32"/>
        <v>莲华主动技能3等级8</v>
      </c>
      <c r="I223" t="str">
        <f t="shared" si="33"/>
        <v>莲华主动技能3等级9</v>
      </c>
      <c r="J223" s="1">
        <v>217</v>
      </c>
      <c r="K223" s="1">
        <f>VLOOKUP(H223,主动技能!$A:$B,2,FALSE)</f>
        <v>228</v>
      </c>
      <c r="L223" s="1">
        <f>VLOOKUP(I223,主动技能!$A:$B,2,FALSE)</f>
        <v>229</v>
      </c>
      <c r="M223" s="1">
        <f t="shared" si="25"/>
        <v>19</v>
      </c>
      <c r="N223" s="1" t="s">
        <v>251</v>
      </c>
      <c r="O223" s="1">
        <f t="shared" si="26"/>
        <v>118</v>
      </c>
      <c r="P223" s="1" t="s">
        <v>252</v>
      </c>
      <c r="Q223" s="1" t="s">
        <v>252</v>
      </c>
    </row>
    <row r="224" spans="2:17" x14ac:dyDescent="0.15">
      <c r="B224" s="8" t="str">
        <f>VLOOKUP(G224,角色!A:B,2,FALSE)</f>
        <v>莲华</v>
      </c>
      <c r="C224" s="8" t="str">
        <f t="shared" si="27"/>
        <v>主动技能3</v>
      </c>
      <c r="D224" s="8">
        <f t="shared" si="29"/>
        <v>9</v>
      </c>
      <c r="E224" s="8">
        <f t="shared" si="30"/>
        <v>10</v>
      </c>
      <c r="F224" s="8">
        <f t="shared" si="31"/>
        <v>3</v>
      </c>
      <c r="G224" s="8">
        <f t="shared" si="28"/>
        <v>4</v>
      </c>
      <c r="H224" t="str">
        <f t="shared" si="32"/>
        <v>莲华主动技能3等级9</v>
      </c>
      <c r="I224" t="str">
        <f t="shared" si="33"/>
        <v>莲华主动技能3等级10</v>
      </c>
      <c r="J224" s="1">
        <v>218</v>
      </c>
      <c r="K224" s="1">
        <f>VLOOKUP(H224,主动技能!$A:$B,2,FALSE)</f>
        <v>229</v>
      </c>
      <c r="L224" s="1">
        <f>VLOOKUP(I224,主动技能!$A:$B,2,FALSE)</f>
        <v>230</v>
      </c>
      <c r="M224" s="1">
        <f t="shared" si="25"/>
        <v>20</v>
      </c>
      <c r="N224" s="1" t="s">
        <v>251</v>
      </c>
      <c r="O224" s="1">
        <f t="shared" si="26"/>
        <v>119</v>
      </c>
      <c r="P224" s="1" t="s">
        <v>252</v>
      </c>
      <c r="Q224" s="1" t="s">
        <v>252</v>
      </c>
    </row>
    <row r="225" spans="2:17" x14ac:dyDescent="0.15">
      <c r="B225" s="8" t="str">
        <f>VLOOKUP(G225,角色!A:B,2,FALSE)</f>
        <v>莲华</v>
      </c>
      <c r="C225" s="8" t="str">
        <f t="shared" si="27"/>
        <v>主动技能3</v>
      </c>
      <c r="D225" s="8">
        <f t="shared" si="29"/>
        <v>10</v>
      </c>
      <c r="E225" s="8">
        <f t="shared" si="30"/>
        <v>11</v>
      </c>
      <c r="F225" s="8">
        <f t="shared" si="31"/>
        <v>3</v>
      </c>
      <c r="G225" s="8">
        <f t="shared" si="28"/>
        <v>4</v>
      </c>
      <c r="H225" t="str">
        <f t="shared" si="32"/>
        <v>莲华主动技能3等级10</v>
      </c>
      <c r="I225" t="str">
        <f t="shared" si="33"/>
        <v>莲华主动技能3等级11</v>
      </c>
      <c r="J225" s="1">
        <v>219</v>
      </c>
      <c r="K225" s="1">
        <f>VLOOKUP(H225,主动技能!$A:$B,2,FALSE)</f>
        <v>230</v>
      </c>
      <c r="L225" s="1">
        <f>VLOOKUP(I225,主动技能!$A:$B,2,FALSE)</f>
        <v>231</v>
      </c>
      <c r="M225" s="1">
        <f t="shared" si="25"/>
        <v>21</v>
      </c>
      <c r="N225" s="1" t="s">
        <v>251</v>
      </c>
      <c r="O225" s="1">
        <f t="shared" si="26"/>
        <v>120</v>
      </c>
      <c r="P225" s="1" t="s">
        <v>252</v>
      </c>
      <c r="Q225" s="1" t="s">
        <v>252</v>
      </c>
    </row>
    <row r="226" spans="2:17" x14ac:dyDescent="0.15">
      <c r="B226" s="8" t="str">
        <f>VLOOKUP(G226,角色!A:B,2,FALSE)</f>
        <v>莲华</v>
      </c>
      <c r="C226" s="8" t="str">
        <f t="shared" si="27"/>
        <v>主动技能3</v>
      </c>
      <c r="D226" s="8">
        <f t="shared" si="29"/>
        <v>11</v>
      </c>
      <c r="E226" s="8">
        <f t="shared" si="30"/>
        <v>12</v>
      </c>
      <c r="F226" s="8">
        <f t="shared" si="31"/>
        <v>3</v>
      </c>
      <c r="G226" s="8">
        <f t="shared" si="28"/>
        <v>4</v>
      </c>
      <c r="H226" t="str">
        <f t="shared" si="32"/>
        <v>莲华主动技能3等级11</v>
      </c>
      <c r="I226" t="str">
        <f t="shared" si="33"/>
        <v>莲华主动技能3等级12</v>
      </c>
      <c r="J226" s="1">
        <v>220</v>
      </c>
      <c r="K226" s="1">
        <f>VLOOKUP(H226,主动技能!$A:$B,2,FALSE)</f>
        <v>231</v>
      </c>
      <c r="L226" s="1">
        <f>VLOOKUP(I226,主动技能!$A:$B,2,FALSE)</f>
        <v>232</v>
      </c>
      <c r="M226" s="1">
        <f t="shared" si="25"/>
        <v>22</v>
      </c>
      <c r="N226" s="1" t="s">
        <v>251</v>
      </c>
      <c r="O226" s="1">
        <f t="shared" si="26"/>
        <v>121</v>
      </c>
      <c r="P226" s="1" t="s">
        <v>252</v>
      </c>
      <c r="Q226" s="1" t="s">
        <v>252</v>
      </c>
    </row>
    <row r="227" spans="2:17" x14ac:dyDescent="0.15">
      <c r="B227" s="8" t="str">
        <f>VLOOKUP(G227,角色!A:B,2,FALSE)</f>
        <v>莲华</v>
      </c>
      <c r="C227" s="8" t="str">
        <f t="shared" si="27"/>
        <v>主动技能3</v>
      </c>
      <c r="D227" s="8">
        <f t="shared" si="29"/>
        <v>12</v>
      </c>
      <c r="E227" s="8">
        <f t="shared" si="30"/>
        <v>13</v>
      </c>
      <c r="F227" s="8">
        <f t="shared" si="31"/>
        <v>3</v>
      </c>
      <c r="G227" s="8">
        <f t="shared" si="28"/>
        <v>4</v>
      </c>
      <c r="H227" t="str">
        <f t="shared" si="32"/>
        <v>莲华主动技能3等级12</v>
      </c>
      <c r="I227" t="str">
        <f t="shared" si="33"/>
        <v>莲华主动技能3等级13</v>
      </c>
      <c r="J227" s="1">
        <v>221</v>
      </c>
      <c r="K227" s="1">
        <f>VLOOKUP(H227,主动技能!$A:$B,2,FALSE)</f>
        <v>232</v>
      </c>
      <c r="L227" s="1">
        <f>VLOOKUP(I227,主动技能!$A:$B,2,FALSE)</f>
        <v>233</v>
      </c>
      <c r="M227" s="1">
        <f t="shared" si="25"/>
        <v>23</v>
      </c>
      <c r="N227" s="1" t="s">
        <v>251</v>
      </c>
      <c r="O227" s="1">
        <f t="shared" si="26"/>
        <v>122</v>
      </c>
      <c r="P227" s="1" t="s">
        <v>252</v>
      </c>
      <c r="Q227" s="1" t="s">
        <v>252</v>
      </c>
    </row>
    <row r="228" spans="2:17" x14ac:dyDescent="0.15">
      <c r="B228" s="8" t="str">
        <f>VLOOKUP(G228,角色!A:B,2,FALSE)</f>
        <v>莲华</v>
      </c>
      <c r="C228" s="8" t="str">
        <f t="shared" si="27"/>
        <v>主动技能3</v>
      </c>
      <c r="D228" s="8">
        <f t="shared" si="29"/>
        <v>13</v>
      </c>
      <c r="E228" s="8">
        <f t="shared" si="30"/>
        <v>14</v>
      </c>
      <c r="F228" s="8">
        <f t="shared" si="31"/>
        <v>3</v>
      </c>
      <c r="G228" s="8">
        <f t="shared" si="28"/>
        <v>4</v>
      </c>
      <c r="H228" t="str">
        <f t="shared" si="32"/>
        <v>莲华主动技能3等级13</v>
      </c>
      <c r="I228" t="str">
        <f t="shared" si="33"/>
        <v>莲华主动技能3等级14</v>
      </c>
      <c r="J228" s="1">
        <v>222</v>
      </c>
      <c r="K228" s="1">
        <f>VLOOKUP(H228,主动技能!$A:$B,2,FALSE)</f>
        <v>233</v>
      </c>
      <c r="L228" s="1">
        <f>VLOOKUP(I228,主动技能!$A:$B,2,FALSE)</f>
        <v>234</v>
      </c>
      <c r="M228" s="1">
        <f t="shared" si="25"/>
        <v>24</v>
      </c>
      <c r="N228" s="1" t="s">
        <v>251</v>
      </c>
      <c r="O228" s="1">
        <f t="shared" si="26"/>
        <v>123</v>
      </c>
      <c r="P228" s="1" t="s">
        <v>252</v>
      </c>
      <c r="Q228" s="1" t="s">
        <v>252</v>
      </c>
    </row>
    <row r="229" spans="2:17" x14ac:dyDescent="0.15">
      <c r="B229" s="8" t="str">
        <f>VLOOKUP(G229,角色!A:B,2,FALSE)</f>
        <v>莲华</v>
      </c>
      <c r="C229" s="8" t="str">
        <f t="shared" si="27"/>
        <v>主动技能3</v>
      </c>
      <c r="D229" s="8">
        <f t="shared" si="29"/>
        <v>14</v>
      </c>
      <c r="E229" s="8">
        <f t="shared" si="30"/>
        <v>15</v>
      </c>
      <c r="F229" s="8">
        <f t="shared" si="31"/>
        <v>3</v>
      </c>
      <c r="G229" s="8">
        <f t="shared" si="28"/>
        <v>4</v>
      </c>
      <c r="H229" t="str">
        <f t="shared" si="32"/>
        <v>莲华主动技能3等级14</v>
      </c>
      <c r="I229" t="str">
        <f t="shared" si="33"/>
        <v>莲华主动技能3等级15</v>
      </c>
      <c r="J229" s="1">
        <v>223</v>
      </c>
      <c r="K229" s="1">
        <f>VLOOKUP(H229,主动技能!$A:$B,2,FALSE)</f>
        <v>234</v>
      </c>
      <c r="L229" s="1">
        <f>VLOOKUP(I229,主动技能!$A:$B,2,FALSE)</f>
        <v>235</v>
      </c>
      <c r="M229" s="1">
        <f t="shared" si="25"/>
        <v>25</v>
      </c>
      <c r="N229" s="1" t="s">
        <v>251</v>
      </c>
      <c r="O229" s="1">
        <f t="shared" si="26"/>
        <v>124</v>
      </c>
      <c r="P229" s="1" t="s">
        <v>252</v>
      </c>
      <c r="Q229" s="1" t="s">
        <v>252</v>
      </c>
    </row>
    <row r="230" spans="2:17" x14ac:dyDescent="0.15">
      <c r="B230" s="8" t="str">
        <f>VLOOKUP(G230,角色!A:B,2,FALSE)</f>
        <v>莲华</v>
      </c>
      <c r="C230" s="8" t="str">
        <f t="shared" si="27"/>
        <v>主动技能3</v>
      </c>
      <c r="D230" s="8">
        <f t="shared" si="29"/>
        <v>15</v>
      </c>
      <c r="E230" s="8">
        <f t="shared" si="30"/>
        <v>16</v>
      </c>
      <c r="F230" s="8">
        <f t="shared" si="31"/>
        <v>3</v>
      </c>
      <c r="G230" s="8">
        <f t="shared" si="28"/>
        <v>4</v>
      </c>
      <c r="H230" t="str">
        <f t="shared" si="32"/>
        <v>莲华主动技能3等级15</v>
      </c>
      <c r="I230" t="str">
        <f t="shared" si="33"/>
        <v>莲华主动技能3等级16</v>
      </c>
      <c r="J230" s="1">
        <v>224</v>
      </c>
      <c r="K230" s="1">
        <f>VLOOKUP(H230,主动技能!$A:$B,2,FALSE)</f>
        <v>235</v>
      </c>
      <c r="L230" s="1">
        <f>VLOOKUP(I230,主动技能!$A:$B,2,FALSE)</f>
        <v>236</v>
      </c>
      <c r="M230" s="1">
        <f t="shared" si="25"/>
        <v>26</v>
      </c>
      <c r="N230" s="1" t="s">
        <v>251</v>
      </c>
      <c r="O230" s="1">
        <f t="shared" si="26"/>
        <v>125</v>
      </c>
      <c r="P230" s="1" t="s">
        <v>252</v>
      </c>
      <c r="Q230" s="1" t="s">
        <v>252</v>
      </c>
    </row>
    <row r="231" spans="2:17" x14ac:dyDescent="0.15">
      <c r="B231" s="8" t="str">
        <f>VLOOKUP(G231,角色!A:B,2,FALSE)</f>
        <v>莲华</v>
      </c>
      <c r="C231" s="8" t="str">
        <f t="shared" si="27"/>
        <v>主动技能3</v>
      </c>
      <c r="D231" s="8">
        <f t="shared" si="29"/>
        <v>16</v>
      </c>
      <c r="E231" s="8">
        <f t="shared" si="30"/>
        <v>17</v>
      </c>
      <c r="F231" s="8">
        <f t="shared" si="31"/>
        <v>3</v>
      </c>
      <c r="G231" s="8">
        <f t="shared" si="28"/>
        <v>4</v>
      </c>
      <c r="H231" t="str">
        <f t="shared" si="32"/>
        <v>莲华主动技能3等级16</v>
      </c>
      <c r="I231" t="str">
        <f t="shared" si="33"/>
        <v>莲华主动技能3等级17</v>
      </c>
      <c r="J231" s="1">
        <v>225</v>
      </c>
      <c r="K231" s="1">
        <f>VLOOKUP(H231,主动技能!$A:$B,2,FALSE)</f>
        <v>236</v>
      </c>
      <c r="L231" s="1">
        <f>VLOOKUP(I231,主动技能!$A:$B,2,FALSE)</f>
        <v>237</v>
      </c>
      <c r="M231" s="1">
        <f t="shared" si="25"/>
        <v>27</v>
      </c>
      <c r="N231" s="1" t="s">
        <v>251</v>
      </c>
      <c r="O231" s="1">
        <f t="shared" si="26"/>
        <v>126</v>
      </c>
      <c r="P231" s="1" t="s">
        <v>252</v>
      </c>
      <c r="Q231" s="1" t="s">
        <v>252</v>
      </c>
    </row>
    <row r="232" spans="2:17" x14ac:dyDescent="0.15">
      <c r="B232" s="8" t="str">
        <f>VLOOKUP(G232,角色!A:B,2,FALSE)</f>
        <v>莲华</v>
      </c>
      <c r="C232" s="8" t="str">
        <f t="shared" si="27"/>
        <v>主动技能3</v>
      </c>
      <c r="D232" s="8">
        <f t="shared" si="29"/>
        <v>17</v>
      </c>
      <c r="E232" s="8">
        <f t="shared" si="30"/>
        <v>18</v>
      </c>
      <c r="F232" s="8">
        <f t="shared" si="31"/>
        <v>3</v>
      </c>
      <c r="G232" s="8">
        <f t="shared" si="28"/>
        <v>4</v>
      </c>
      <c r="H232" t="str">
        <f t="shared" si="32"/>
        <v>莲华主动技能3等级17</v>
      </c>
      <c r="I232" t="str">
        <f t="shared" si="33"/>
        <v>莲华主动技能3等级18</v>
      </c>
      <c r="J232" s="1">
        <v>226</v>
      </c>
      <c r="K232" s="1">
        <f>VLOOKUP(H232,主动技能!$A:$B,2,FALSE)</f>
        <v>237</v>
      </c>
      <c r="L232" s="1">
        <f>VLOOKUP(I232,主动技能!$A:$B,2,FALSE)</f>
        <v>238</v>
      </c>
      <c r="M232" s="1">
        <f t="shared" si="25"/>
        <v>28</v>
      </c>
      <c r="N232" s="1" t="s">
        <v>251</v>
      </c>
      <c r="O232" s="1">
        <f t="shared" si="26"/>
        <v>127</v>
      </c>
      <c r="P232" s="1" t="s">
        <v>252</v>
      </c>
      <c r="Q232" s="1" t="s">
        <v>252</v>
      </c>
    </row>
    <row r="233" spans="2:17" x14ac:dyDescent="0.15">
      <c r="B233" s="8" t="str">
        <f>VLOOKUP(G233,角色!A:B,2,FALSE)</f>
        <v>莲华</v>
      </c>
      <c r="C233" s="8" t="str">
        <f t="shared" si="27"/>
        <v>主动技能3</v>
      </c>
      <c r="D233" s="8">
        <f t="shared" si="29"/>
        <v>18</v>
      </c>
      <c r="E233" s="8">
        <f t="shared" si="30"/>
        <v>19</v>
      </c>
      <c r="F233" s="8">
        <f t="shared" si="31"/>
        <v>3</v>
      </c>
      <c r="G233" s="8">
        <f t="shared" si="28"/>
        <v>4</v>
      </c>
      <c r="H233" t="str">
        <f t="shared" si="32"/>
        <v>莲华主动技能3等级18</v>
      </c>
      <c r="I233" t="str">
        <f t="shared" si="33"/>
        <v>莲华主动技能3等级19</v>
      </c>
      <c r="J233" s="1">
        <v>227</v>
      </c>
      <c r="K233" s="1">
        <f>VLOOKUP(H233,主动技能!$A:$B,2,FALSE)</f>
        <v>238</v>
      </c>
      <c r="L233" s="1">
        <f>VLOOKUP(I233,主动技能!$A:$B,2,FALSE)</f>
        <v>239</v>
      </c>
      <c r="M233" s="1">
        <f t="shared" si="25"/>
        <v>29</v>
      </c>
      <c r="N233" s="1" t="s">
        <v>251</v>
      </c>
      <c r="O233" s="1">
        <f t="shared" si="26"/>
        <v>128</v>
      </c>
      <c r="P233" s="1" t="s">
        <v>252</v>
      </c>
      <c r="Q233" s="1" t="s">
        <v>252</v>
      </c>
    </row>
    <row r="234" spans="2:17" x14ac:dyDescent="0.15">
      <c r="B234" s="8" t="str">
        <f>VLOOKUP(G234,角色!A:B,2,FALSE)</f>
        <v>莲华</v>
      </c>
      <c r="C234" s="8" t="str">
        <f t="shared" si="27"/>
        <v>主动技能3</v>
      </c>
      <c r="D234" s="8">
        <f t="shared" si="29"/>
        <v>19</v>
      </c>
      <c r="E234" s="8">
        <f t="shared" si="30"/>
        <v>20</v>
      </c>
      <c r="F234" s="8">
        <f t="shared" si="31"/>
        <v>3</v>
      </c>
      <c r="G234" s="8">
        <f t="shared" si="28"/>
        <v>4</v>
      </c>
      <c r="H234" t="str">
        <f t="shared" si="32"/>
        <v>莲华主动技能3等级19</v>
      </c>
      <c r="I234" t="str">
        <f t="shared" si="33"/>
        <v>莲华主动技能3等级20</v>
      </c>
      <c r="J234" s="1">
        <v>228</v>
      </c>
      <c r="K234" s="1">
        <f>VLOOKUP(H234,主动技能!$A:$B,2,FALSE)</f>
        <v>239</v>
      </c>
      <c r="L234" s="1">
        <f>VLOOKUP(I234,主动技能!$A:$B,2,FALSE)</f>
        <v>240</v>
      </c>
      <c r="M234" s="1">
        <f t="shared" si="25"/>
        <v>30</v>
      </c>
      <c r="N234" s="1" t="s">
        <v>251</v>
      </c>
      <c r="O234" s="1">
        <f t="shared" si="26"/>
        <v>129</v>
      </c>
      <c r="P234" s="1" t="s">
        <v>252</v>
      </c>
      <c r="Q234" s="1" t="s">
        <v>252</v>
      </c>
    </row>
    <row r="235" spans="2:17" x14ac:dyDescent="0.15">
      <c r="B235" s="8" t="str">
        <f>VLOOKUP(G235,角色!A:B,2,FALSE)</f>
        <v>笈笙</v>
      </c>
      <c r="C235" s="8" t="str">
        <f t="shared" si="27"/>
        <v>主动技能1</v>
      </c>
      <c r="D235" s="8">
        <f t="shared" si="29"/>
        <v>1</v>
      </c>
      <c r="E235" s="8">
        <f t="shared" si="30"/>
        <v>2</v>
      </c>
      <c r="F235" s="8">
        <f t="shared" si="31"/>
        <v>1</v>
      </c>
      <c r="G235" s="8">
        <f t="shared" si="28"/>
        <v>5</v>
      </c>
      <c r="H235" t="str">
        <f t="shared" si="32"/>
        <v>笈笙主动技能1等级1</v>
      </c>
      <c r="I235" t="str">
        <f t="shared" si="33"/>
        <v>笈笙主动技能1等级2</v>
      </c>
      <c r="J235" s="1">
        <v>229</v>
      </c>
      <c r="K235" s="1">
        <f>VLOOKUP(H235,主动技能!$A:$B,2,FALSE)</f>
        <v>241</v>
      </c>
      <c r="L235" s="1">
        <f>VLOOKUP(I235,主动技能!$A:$B,2,FALSE)</f>
        <v>242</v>
      </c>
      <c r="M235" s="1">
        <f t="shared" ref="M235:M298" si="34">M136</f>
        <v>31</v>
      </c>
      <c r="N235" s="1" t="s">
        <v>251</v>
      </c>
      <c r="O235" s="1">
        <f t="shared" ref="O235:O298" si="35">O136</f>
        <v>130</v>
      </c>
      <c r="P235" s="1" t="s">
        <v>252</v>
      </c>
      <c r="Q235" s="1" t="s">
        <v>252</v>
      </c>
    </row>
    <row r="236" spans="2:17" x14ac:dyDescent="0.15">
      <c r="B236" s="8" t="str">
        <f>VLOOKUP(G236,角色!A:B,2,FALSE)</f>
        <v>笈笙</v>
      </c>
      <c r="C236" s="8" t="str">
        <f t="shared" si="27"/>
        <v>主动技能1</v>
      </c>
      <c r="D236" s="8">
        <f t="shared" si="29"/>
        <v>2</v>
      </c>
      <c r="E236" s="8">
        <f t="shared" si="30"/>
        <v>3</v>
      </c>
      <c r="F236" s="8">
        <f t="shared" si="31"/>
        <v>1</v>
      </c>
      <c r="G236" s="8">
        <f t="shared" si="28"/>
        <v>5</v>
      </c>
      <c r="H236" t="str">
        <f t="shared" si="32"/>
        <v>笈笙主动技能1等级2</v>
      </c>
      <c r="I236" t="str">
        <f t="shared" si="33"/>
        <v>笈笙主动技能1等级3</v>
      </c>
      <c r="J236" s="1">
        <v>230</v>
      </c>
      <c r="K236" s="1">
        <f>VLOOKUP(H236,主动技能!$A:$B,2,FALSE)</f>
        <v>242</v>
      </c>
      <c r="L236" s="1">
        <f>VLOOKUP(I236,主动技能!$A:$B,2,FALSE)</f>
        <v>243</v>
      </c>
      <c r="M236" s="1">
        <f t="shared" si="34"/>
        <v>32</v>
      </c>
      <c r="N236" s="1" t="s">
        <v>251</v>
      </c>
      <c r="O236" s="1">
        <f t="shared" si="35"/>
        <v>131</v>
      </c>
      <c r="P236" s="1" t="s">
        <v>252</v>
      </c>
      <c r="Q236" s="1" t="s">
        <v>252</v>
      </c>
    </row>
    <row r="237" spans="2:17" x14ac:dyDescent="0.15">
      <c r="B237" s="8" t="str">
        <f>VLOOKUP(G237,角色!A:B,2,FALSE)</f>
        <v>笈笙</v>
      </c>
      <c r="C237" s="8" t="str">
        <f t="shared" si="27"/>
        <v>主动技能1</v>
      </c>
      <c r="D237" s="8">
        <f t="shared" si="29"/>
        <v>3</v>
      </c>
      <c r="E237" s="8">
        <f t="shared" si="30"/>
        <v>4</v>
      </c>
      <c r="F237" s="8">
        <f t="shared" si="31"/>
        <v>1</v>
      </c>
      <c r="G237" s="8">
        <f t="shared" si="28"/>
        <v>5</v>
      </c>
      <c r="H237" t="str">
        <f t="shared" si="32"/>
        <v>笈笙主动技能1等级3</v>
      </c>
      <c r="I237" t="str">
        <f t="shared" si="33"/>
        <v>笈笙主动技能1等级4</v>
      </c>
      <c r="J237" s="1">
        <v>231</v>
      </c>
      <c r="K237" s="1">
        <f>VLOOKUP(H237,主动技能!$A:$B,2,FALSE)</f>
        <v>243</v>
      </c>
      <c r="L237" s="1">
        <f>VLOOKUP(I237,主动技能!$A:$B,2,FALSE)</f>
        <v>244</v>
      </c>
      <c r="M237" s="1">
        <f t="shared" si="34"/>
        <v>33</v>
      </c>
      <c r="N237" s="1" t="s">
        <v>251</v>
      </c>
      <c r="O237" s="1">
        <f t="shared" si="35"/>
        <v>132</v>
      </c>
      <c r="P237" s="1" t="s">
        <v>252</v>
      </c>
      <c r="Q237" s="1" t="s">
        <v>252</v>
      </c>
    </row>
    <row r="238" spans="2:17" x14ac:dyDescent="0.15">
      <c r="B238" s="8" t="str">
        <f>VLOOKUP(G238,角色!A:B,2,FALSE)</f>
        <v>笈笙</v>
      </c>
      <c r="C238" s="8" t="str">
        <f t="shared" si="27"/>
        <v>主动技能1</v>
      </c>
      <c r="D238" s="8">
        <f t="shared" si="29"/>
        <v>4</v>
      </c>
      <c r="E238" s="8">
        <f t="shared" si="30"/>
        <v>5</v>
      </c>
      <c r="F238" s="8">
        <f t="shared" si="31"/>
        <v>1</v>
      </c>
      <c r="G238" s="8">
        <f t="shared" si="28"/>
        <v>5</v>
      </c>
      <c r="H238" t="str">
        <f t="shared" si="32"/>
        <v>笈笙主动技能1等级4</v>
      </c>
      <c r="I238" t="str">
        <f t="shared" si="33"/>
        <v>笈笙主动技能1等级5</v>
      </c>
      <c r="J238" s="1">
        <v>232</v>
      </c>
      <c r="K238" s="1">
        <f>VLOOKUP(H238,主动技能!$A:$B,2,FALSE)</f>
        <v>244</v>
      </c>
      <c r="L238" s="1">
        <f>VLOOKUP(I238,主动技能!$A:$B,2,FALSE)</f>
        <v>245</v>
      </c>
      <c r="M238" s="1">
        <f t="shared" si="34"/>
        <v>34</v>
      </c>
      <c r="N238" s="1" t="s">
        <v>251</v>
      </c>
      <c r="O238" s="1">
        <f t="shared" si="35"/>
        <v>133</v>
      </c>
      <c r="P238" s="1" t="s">
        <v>252</v>
      </c>
      <c r="Q238" s="1" t="s">
        <v>252</v>
      </c>
    </row>
    <row r="239" spans="2:17" x14ac:dyDescent="0.15">
      <c r="B239" s="8" t="str">
        <f>VLOOKUP(G239,角色!A:B,2,FALSE)</f>
        <v>笈笙</v>
      </c>
      <c r="C239" s="8" t="str">
        <f t="shared" si="27"/>
        <v>主动技能1</v>
      </c>
      <c r="D239" s="8">
        <f t="shared" si="29"/>
        <v>5</v>
      </c>
      <c r="E239" s="8">
        <f t="shared" si="30"/>
        <v>6</v>
      </c>
      <c r="F239" s="8">
        <f t="shared" si="31"/>
        <v>1</v>
      </c>
      <c r="G239" s="8">
        <f t="shared" si="28"/>
        <v>5</v>
      </c>
      <c r="H239" t="str">
        <f t="shared" si="32"/>
        <v>笈笙主动技能1等级5</v>
      </c>
      <c r="I239" t="str">
        <f t="shared" si="33"/>
        <v>笈笙主动技能1等级6</v>
      </c>
      <c r="J239" s="1">
        <v>233</v>
      </c>
      <c r="K239" s="1">
        <f>VLOOKUP(H239,主动技能!$A:$B,2,FALSE)</f>
        <v>245</v>
      </c>
      <c r="L239" s="1">
        <f>VLOOKUP(I239,主动技能!$A:$B,2,FALSE)</f>
        <v>246</v>
      </c>
      <c r="M239" s="1">
        <f t="shared" si="34"/>
        <v>35</v>
      </c>
      <c r="N239" s="1" t="s">
        <v>251</v>
      </c>
      <c r="O239" s="1">
        <f t="shared" si="35"/>
        <v>134</v>
      </c>
      <c r="P239" s="1" t="s">
        <v>252</v>
      </c>
      <c r="Q239" s="1" t="s">
        <v>252</v>
      </c>
    </row>
    <row r="240" spans="2:17" x14ac:dyDescent="0.15">
      <c r="B240" s="8" t="str">
        <f>VLOOKUP(G240,角色!A:B,2,FALSE)</f>
        <v>笈笙</v>
      </c>
      <c r="C240" s="8" t="str">
        <f t="shared" si="27"/>
        <v>主动技能1</v>
      </c>
      <c r="D240" s="8">
        <f t="shared" si="29"/>
        <v>6</v>
      </c>
      <c r="E240" s="8">
        <f t="shared" si="30"/>
        <v>7</v>
      </c>
      <c r="F240" s="8">
        <f t="shared" si="31"/>
        <v>1</v>
      </c>
      <c r="G240" s="8">
        <f t="shared" si="28"/>
        <v>5</v>
      </c>
      <c r="H240" t="str">
        <f t="shared" si="32"/>
        <v>笈笙主动技能1等级6</v>
      </c>
      <c r="I240" t="str">
        <f t="shared" si="33"/>
        <v>笈笙主动技能1等级7</v>
      </c>
      <c r="J240" s="1">
        <v>234</v>
      </c>
      <c r="K240" s="1">
        <f>VLOOKUP(H240,主动技能!$A:$B,2,FALSE)</f>
        <v>246</v>
      </c>
      <c r="L240" s="1">
        <f>VLOOKUP(I240,主动技能!$A:$B,2,FALSE)</f>
        <v>247</v>
      </c>
      <c r="M240" s="1">
        <f t="shared" si="34"/>
        <v>36</v>
      </c>
      <c r="N240" s="1" t="s">
        <v>251</v>
      </c>
      <c r="O240" s="1">
        <f t="shared" si="35"/>
        <v>135</v>
      </c>
      <c r="P240" s="1" t="s">
        <v>252</v>
      </c>
      <c r="Q240" s="1" t="s">
        <v>252</v>
      </c>
    </row>
    <row r="241" spans="2:17" x14ac:dyDescent="0.15">
      <c r="B241" s="8" t="str">
        <f>VLOOKUP(G241,角色!A:B,2,FALSE)</f>
        <v>笈笙</v>
      </c>
      <c r="C241" s="8" t="str">
        <f t="shared" si="27"/>
        <v>主动技能1</v>
      </c>
      <c r="D241" s="8">
        <f t="shared" si="29"/>
        <v>7</v>
      </c>
      <c r="E241" s="8">
        <f t="shared" si="30"/>
        <v>8</v>
      </c>
      <c r="F241" s="8">
        <f t="shared" si="31"/>
        <v>1</v>
      </c>
      <c r="G241" s="8">
        <f t="shared" si="28"/>
        <v>5</v>
      </c>
      <c r="H241" t="str">
        <f t="shared" si="32"/>
        <v>笈笙主动技能1等级7</v>
      </c>
      <c r="I241" t="str">
        <f t="shared" si="33"/>
        <v>笈笙主动技能1等级8</v>
      </c>
      <c r="J241" s="1">
        <v>235</v>
      </c>
      <c r="K241" s="1">
        <f>VLOOKUP(H241,主动技能!$A:$B,2,FALSE)</f>
        <v>247</v>
      </c>
      <c r="L241" s="1">
        <f>VLOOKUP(I241,主动技能!$A:$B,2,FALSE)</f>
        <v>248</v>
      </c>
      <c r="M241" s="1">
        <f t="shared" si="34"/>
        <v>37</v>
      </c>
      <c r="N241" s="1" t="s">
        <v>251</v>
      </c>
      <c r="O241" s="1">
        <f t="shared" si="35"/>
        <v>136</v>
      </c>
      <c r="P241" s="1" t="s">
        <v>252</v>
      </c>
      <c r="Q241" s="1" t="s">
        <v>252</v>
      </c>
    </row>
    <row r="242" spans="2:17" x14ac:dyDescent="0.15">
      <c r="B242" s="8" t="str">
        <f>VLOOKUP(G242,角色!A:B,2,FALSE)</f>
        <v>笈笙</v>
      </c>
      <c r="C242" s="8" t="str">
        <f t="shared" si="27"/>
        <v>主动技能1</v>
      </c>
      <c r="D242" s="8">
        <f t="shared" si="29"/>
        <v>8</v>
      </c>
      <c r="E242" s="8">
        <f t="shared" si="30"/>
        <v>9</v>
      </c>
      <c r="F242" s="8">
        <f t="shared" si="31"/>
        <v>1</v>
      </c>
      <c r="G242" s="8">
        <f t="shared" si="28"/>
        <v>5</v>
      </c>
      <c r="H242" t="str">
        <f t="shared" si="32"/>
        <v>笈笙主动技能1等级8</v>
      </c>
      <c r="I242" t="str">
        <f t="shared" si="33"/>
        <v>笈笙主动技能1等级9</v>
      </c>
      <c r="J242" s="1">
        <v>236</v>
      </c>
      <c r="K242" s="1">
        <f>VLOOKUP(H242,主动技能!$A:$B,2,FALSE)</f>
        <v>248</v>
      </c>
      <c r="L242" s="1">
        <f>VLOOKUP(I242,主动技能!$A:$B,2,FALSE)</f>
        <v>249</v>
      </c>
      <c r="M242" s="1">
        <f t="shared" si="34"/>
        <v>38</v>
      </c>
      <c r="N242" s="1" t="s">
        <v>251</v>
      </c>
      <c r="O242" s="1">
        <f t="shared" si="35"/>
        <v>137</v>
      </c>
      <c r="P242" s="1" t="s">
        <v>252</v>
      </c>
      <c r="Q242" s="1" t="s">
        <v>252</v>
      </c>
    </row>
    <row r="243" spans="2:17" x14ac:dyDescent="0.15">
      <c r="B243" s="8" t="str">
        <f>VLOOKUP(G243,角色!A:B,2,FALSE)</f>
        <v>笈笙</v>
      </c>
      <c r="C243" s="8" t="str">
        <f t="shared" si="27"/>
        <v>主动技能1</v>
      </c>
      <c r="D243" s="8">
        <f t="shared" si="29"/>
        <v>9</v>
      </c>
      <c r="E243" s="8">
        <f t="shared" si="30"/>
        <v>10</v>
      </c>
      <c r="F243" s="8">
        <f t="shared" si="31"/>
        <v>1</v>
      </c>
      <c r="G243" s="8">
        <f t="shared" si="28"/>
        <v>5</v>
      </c>
      <c r="H243" t="str">
        <f t="shared" si="32"/>
        <v>笈笙主动技能1等级9</v>
      </c>
      <c r="I243" t="str">
        <f t="shared" si="33"/>
        <v>笈笙主动技能1等级10</v>
      </c>
      <c r="J243" s="1">
        <v>237</v>
      </c>
      <c r="K243" s="1">
        <f>VLOOKUP(H243,主动技能!$A:$B,2,FALSE)</f>
        <v>249</v>
      </c>
      <c r="L243" s="1">
        <f>VLOOKUP(I243,主动技能!$A:$B,2,FALSE)</f>
        <v>250</v>
      </c>
      <c r="M243" s="1">
        <f t="shared" si="34"/>
        <v>39</v>
      </c>
      <c r="N243" s="1" t="s">
        <v>251</v>
      </c>
      <c r="O243" s="1">
        <f t="shared" si="35"/>
        <v>138</v>
      </c>
      <c r="P243" s="1" t="s">
        <v>252</v>
      </c>
      <c r="Q243" s="1" t="s">
        <v>252</v>
      </c>
    </row>
    <row r="244" spans="2:17" x14ac:dyDescent="0.15">
      <c r="B244" s="8" t="str">
        <f>VLOOKUP(G244,角色!A:B,2,FALSE)</f>
        <v>笈笙</v>
      </c>
      <c r="C244" s="8" t="str">
        <f t="shared" si="27"/>
        <v>主动技能1</v>
      </c>
      <c r="D244" s="8">
        <f t="shared" si="29"/>
        <v>10</v>
      </c>
      <c r="E244" s="8">
        <f t="shared" si="30"/>
        <v>11</v>
      </c>
      <c r="F244" s="8">
        <f t="shared" si="31"/>
        <v>1</v>
      </c>
      <c r="G244" s="8">
        <f t="shared" si="28"/>
        <v>5</v>
      </c>
      <c r="H244" t="str">
        <f t="shared" si="32"/>
        <v>笈笙主动技能1等级10</v>
      </c>
      <c r="I244" t="str">
        <f t="shared" si="33"/>
        <v>笈笙主动技能1等级11</v>
      </c>
      <c r="J244" s="1">
        <v>238</v>
      </c>
      <c r="K244" s="1">
        <f>VLOOKUP(H244,主动技能!$A:$B,2,FALSE)</f>
        <v>250</v>
      </c>
      <c r="L244" s="1">
        <f>VLOOKUP(I244,主动技能!$A:$B,2,FALSE)</f>
        <v>251</v>
      </c>
      <c r="M244" s="1">
        <f t="shared" si="34"/>
        <v>40</v>
      </c>
      <c r="N244" s="1" t="s">
        <v>251</v>
      </c>
      <c r="O244" s="1">
        <f t="shared" si="35"/>
        <v>139</v>
      </c>
      <c r="P244" s="1" t="s">
        <v>252</v>
      </c>
      <c r="Q244" s="1" t="s">
        <v>252</v>
      </c>
    </row>
    <row r="245" spans="2:17" x14ac:dyDescent="0.15">
      <c r="B245" s="8" t="str">
        <f>VLOOKUP(G245,角色!A:B,2,FALSE)</f>
        <v>笈笙</v>
      </c>
      <c r="C245" s="8" t="str">
        <f t="shared" si="27"/>
        <v>主动技能1</v>
      </c>
      <c r="D245" s="8">
        <f t="shared" si="29"/>
        <v>11</v>
      </c>
      <c r="E245" s="8">
        <f t="shared" si="30"/>
        <v>12</v>
      </c>
      <c r="F245" s="8">
        <f t="shared" si="31"/>
        <v>1</v>
      </c>
      <c r="G245" s="8">
        <f t="shared" si="28"/>
        <v>5</v>
      </c>
      <c r="H245" t="str">
        <f t="shared" si="32"/>
        <v>笈笙主动技能1等级11</v>
      </c>
      <c r="I245" t="str">
        <f t="shared" si="33"/>
        <v>笈笙主动技能1等级12</v>
      </c>
      <c r="J245" s="1">
        <v>239</v>
      </c>
      <c r="K245" s="1">
        <f>VLOOKUP(H245,主动技能!$A:$B,2,FALSE)</f>
        <v>251</v>
      </c>
      <c r="L245" s="1">
        <f>VLOOKUP(I245,主动技能!$A:$B,2,FALSE)</f>
        <v>252</v>
      </c>
      <c r="M245" s="1">
        <f t="shared" si="34"/>
        <v>41</v>
      </c>
      <c r="N245" s="1" t="s">
        <v>251</v>
      </c>
      <c r="O245" s="1">
        <f t="shared" si="35"/>
        <v>140</v>
      </c>
      <c r="P245" s="1" t="s">
        <v>252</v>
      </c>
      <c r="Q245" s="1" t="s">
        <v>252</v>
      </c>
    </row>
    <row r="246" spans="2:17" x14ac:dyDescent="0.15">
      <c r="B246" s="8" t="str">
        <f>VLOOKUP(G246,角色!A:B,2,FALSE)</f>
        <v>笈笙</v>
      </c>
      <c r="C246" s="8" t="str">
        <f t="shared" si="27"/>
        <v>主动技能1</v>
      </c>
      <c r="D246" s="8">
        <f t="shared" si="29"/>
        <v>12</v>
      </c>
      <c r="E246" s="8">
        <f t="shared" si="30"/>
        <v>13</v>
      </c>
      <c r="F246" s="8">
        <f t="shared" si="31"/>
        <v>1</v>
      </c>
      <c r="G246" s="8">
        <f t="shared" si="28"/>
        <v>5</v>
      </c>
      <c r="H246" t="str">
        <f t="shared" si="32"/>
        <v>笈笙主动技能1等级12</v>
      </c>
      <c r="I246" t="str">
        <f t="shared" si="33"/>
        <v>笈笙主动技能1等级13</v>
      </c>
      <c r="J246" s="1">
        <v>240</v>
      </c>
      <c r="K246" s="1">
        <f>VLOOKUP(H246,主动技能!$A:$B,2,FALSE)</f>
        <v>252</v>
      </c>
      <c r="L246" s="1">
        <f>VLOOKUP(I246,主动技能!$A:$B,2,FALSE)</f>
        <v>253</v>
      </c>
      <c r="M246" s="1">
        <f t="shared" si="34"/>
        <v>42</v>
      </c>
      <c r="N246" s="1" t="s">
        <v>251</v>
      </c>
      <c r="O246" s="1">
        <f t="shared" si="35"/>
        <v>141</v>
      </c>
      <c r="P246" s="1" t="s">
        <v>252</v>
      </c>
      <c r="Q246" s="1" t="s">
        <v>252</v>
      </c>
    </row>
    <row r="247" spans="2:17" x14ac:dyDescent="0.15">
      <c r="B247" s="8" t="str">
        <f>VLOOKUP(G247,角色!A:B,2,FALSE)</f>
        <v>笈笙</v>
      </c>
      <c r="C247" s="8" t="str">
        <f t="shared" si="27"/>
        <v>主动技能1</v>
      </c>
      <c r="D247" s="8">
        <f t="shared" si="29"/>
        <v>13</v>
      </c>
      <c r="E247" s="8">
        <f t="shared" si="30"/>
        <v>14</v>
      </c>
      <c r="F247" s="8">
        <f t="shared" si="31"/>
        <v>1</v>
      </c>
      <c r="G247" s="8">
        <f t="shared" si="28"/>
        <v>5</v>
      </c>
      <c r="H247" t="str">
        <f t="shared" si="32"/>
        <v>笈笙主动技能1等级13</v>
      </c>
      <c r="I247" t="str">
        <f t="shared" si="33"/>
        <v>笈笙主动技能1等级14</v>
      </c>
      <c r="J247" s="1">
        <v>241</v>
      </c>
      <c r="K247" s="1">
        <f>VLOOKUP(H247,主动技能!$A:$B,2,FALSE)</f>
        <v>253</v>
      </c>
      <c r="L247" s="1">
        <f>VLOOKUP(I247,主动技能!$A:$B,2,FALSE)</f>
        <v>254</v>
      </c>
      <c r="M247" s="1">
        <f t="shared" si="34"/>
        <v>43</v>
      </c>
      <c r="N247" s="1" t="s">
        <v>251</v>
      </c>
      <c r="O247" s="1">
        <f t="shared" si="35"/>
        <v>142</v>
      </c>
      <c r="P247" s="1" t="s">
        <v>252</v>
      </c>
      <c r="Q247" s="1" t="s">
        <v>252</v>
      </c>
    </row>
    <row r="248" spans="2:17" x14ac:dyDescent="0.15">
      <c r="B248" s="8" t="str">
        <f>VLOOKUP(G248,角色!A:B,2,FALSE)</f>
        <v>笈笙</v>
      </c>
      <c r="C248" s="8" t="str">
        <f t="shared" si="27"/>
        <v>主动技能1</v>
      </c>
      <c r="D248" s="8">
        <f t="shared" si="29"/>
        <v>14</v>
      </c>
      <c r="E248" s="8">
        <f t="shared" si="30"/>
        <v>15</v>
      </c>
      <c r="F248" s="8">
        <f t="shared" si="31"/>
        <v>1</v>
      </c>
      <c r="G248" s="8">
        <f t="shared" si="28"/>
        <v>5</v>
      </c>
      <c r="H248" t="str">
        <f t="shared" si="32"/>
        <v>笈笙主动技能1等级14</v>
      </c>
      <c r="I248" t="str">
        <f t="shared" si="33"/>
        <v>笈笙主动技能1等级15</v>
      </c>
      <c r="J248" s="1">
        <v>242</v>
      </c>
      <c r="K248" s="1">
        <f>VLOOKUP(H248,主动技能!$A:$B,2,FALSE)</f>
        <v>254</v>
      </c>
      <c r="L248" s="1">
        <f>VLOOKUP(I248,主动技能!$A:$B,2,FALSE)</f>
        <v>255</v>
      </c>
      <c r="M248" s="1">
        <f t="shared" si="34"/>
        <v>44</v>
      </c>
      <c r="N248" s="1" t="s">
        <v>251</v>
      </c>
      <c r="O248" s="1">
        <f t="shared" si="35"/>
        <v>143</v>
      </c>
      <c r="P248" s="1" t="s">
        <v>252</v>
      </c>
      <c r="Q248" s="1" t="s">
        <v>252</v>
      </c>
    </row>
    <row r="249" spans="2:17" x14ac:dyDescent="0.15">
      <c r="B249" s="8" t="str">
        <f>VLOOKUP(G249,角色!A:B,2,FALSE)</f>
        <v>笈笙</v>
      </c>
      <c r="C249" s="8" t="str">
        <f t="shared" si="27"/>
        <v>主动技能1</v>
      </c>
      <c r="D249" s="8">
        <f t="shared" si="29"/>
        <v>15</v>
      </c>
      <c r="E249" s="8">
        <f t="shared" si="30"/>
        <v>16</v>
      </c>
      <c r="F249" s="8">
        <f t="shared" si="31"/>
        <v>1</v>
      </c>
      <c r="G249" s="8">
        <f t="shared" si="28"/>
        <v>5</v>
      </c>
      <c r="H249" t="str">
        <f t="shared" si="32"/>
        <v>笈笙主动技能1等级15</v>
      </c>
      <c r="I249" t="str">
        <f t="shared" si="33"/>
        <v>笈笙主动技能1等级16</v>
      </c>
      <c r="J249" s="1">
        <v>243</v>
      </c>
      <c r="K249" s="1">
        <f>VLOOKUP(H249,主动技能!$A:$B,2,FALSE)</f>
        <v>255</v>
      </c>
      <c r="L249" s="1">
        <f>VLOOKUP(I249,主动技能!$A:$B,2,FALSE)</f>
        <v>256</v>
      </c>
      <c r="M249" s="1">
        <f t="shared" si="34"/>
        <v>45</v>
      </c>
      <c r="N249" s="1" t="s">
        <v>251</v>
      </c>
      <c r="O249" s="1">
        <f t="shared" si="35"/>
        <v>144</v>
      </c>
      <c r="P249" s="1" t="s">
        <v>252</v>
      </c>
      <c r="Q249" s="1" t="s">
        <v>252</v>
      </c>
    </row>
    <row r="250" spans="2:17" x14ac:dyDescent="0.15">
      <c r="B250" s="8" t="str">
        <f>VLOOKUP(G250,角色!A:B,2,FALSE)</f>
        <v>笈笙</v>
      </c>
      <c r="C250" s="8" t="str">
        <f t="shared" si="27"/>
        <v>主动技能1</v>
      </c>
      <c r="D250" s="8">
        <f t="shared" si="29"/>
        <v>16</v>
      </c>
      <c r="E250" s="8">
        <f t="shared" si="30"/>
        <v>17</v>
      </c>
      <c r="F250" s="8">
        <f t="shared" si="31"/>
        <v>1</v>
      </c>
      <c r="G250" s="8">
        <f t="shared" si="28"/>
        <v>5</v>
      </c>
      <c r="H250" t="str">
        <f t="shared" si="32"/>
        <v>笈笙主动技能1等级16</v>
      </c>
      <c r="I250" t="str">
        <f t="shared" si="33"/>
        <v>笈笙主动技能1等级17</v>
      </c>
      <c r="J250" s="1">
        <v>244</v>
      </c>
      <c r="K250" s="1">
        <f>VLOOKUP(H250,主动技能!$A:$B,2,FALSE)</f>
        <v>256</v>
      </c>
      <c r="L250" s="1">
        <f>VLOOKUP(I250,主动技能!$A:$B,2,FALSE)</f>
        <v>257</v>
      </c>
      <c r="M250" s="1">
        <f t="shared" si="34"/>
        <v>46</v>
      </c>
      <c r="N250" s="1" t="s">
        <v>251</v>
      </c>
      <c r="O250" s="1">
        <f t="shared" si="35"/>
        <v>145</v>
      </c>
      <c r="P250" s="1" t="s">
        <v>252</v>
      </c>
      <c r="Q250" s="1" t="s">
        <v>252</v>
      </c>
    </row>
    <row r="251" spans="2:17" x14ac:dyDescent="0.15">
      <c r="B251" s="8" t="str">
        <f>VLOOKUP(G251,角色!A:B,2,FALSE)</f>
        <v>笈笙</v>
      </c>
      <c r="C251" s="8" t="str">
        <f t="shared" si="27"/>
        <v>主动技能1</v>
      </c>
      <c r="D251" s="8">
        <f t="shared" si="29"/>
        <v>17</v>
      </c>
      <c r="E251" s="8">
        <f t="shared" si="30"/>
        <v>18</v>
      </c>
      <c r="F251" s="8">
        <f t="shared" si="31"/>
        <v>1</v>
      </c>
      <c r="G251" s="8">
        <f t="shared" si="28"/>
        <v>5</v>
      </c>
      <c r="H251" t="str">
        <f t="shared" si="32"/>
        <v>笈笙主动技能1等级17</v>
      </c>
      <c r="I251" t="str">
        <f t="shared" si="33"/>
        <v>笈笙主动技能1等级18</v>
      </c>
      <c r="J251" s="1">
        <v>245</v>
      </c>
      <c r="K251" s="1">
        <f>VLOOKUP(H251,主动技能!$A:$B,2,FALSE)</f>
        <v>257</v>
      </c>
      <c r="L251" s="1">
        <f>VLOOKUP(I251,主动技能!$A:$B,2,FALSE)</f>
        <v>258</v>
      </c>
      <c r="M251" s="1">
        <f t="shared" si="34"/>
        <v>47</v>
      </c>
      <c r="N251" s="1" t="s">
        <v>251</v>
      </c>
      <c r="O251" s="1">
        <f t="shared" si="35"/>
        <v>146</v>
      </c>
      <c r="P251" s="1" t="s">
        <v>252</v>
      </c>
      <c r="Q251" s="1" t="s">
        <v>252</v>
      </c>
    </row>
    <row r="252" spans="2:17" x14ac:dyDescent="0.15">
      <c r="B252" s="8" t="str">
        <f>VLOOKUP(G252,角色!A:B,2,FALSE)</f>
        <v>笈笙</v>
      </c>
      <c r="C252" s="8" t="str">
        <f t="shared" si="27"/>
        <v>主动技能1</v>
      </c>
      <c r="D252" s="8">
        <f t="shared" si="29"/>
        <v>18</v>
      </c>
      <c r="E252" s="8">
        <f t="shared" si="30"/>
        <v>19</v>
      </c>
      <c r="F252" s="8">
        <f t="shared" si="31"/>
        <v>1</v>
      </c>
      <c r="G252" s="8">
        <f t="shared" si="28"/>
        <v>5</v>
      </c>
      <c r="H252" t="str">
        <f t="shared" si="32"/>
        <v>笈笙主动技能1等级18</v>
      </c>
      <c r="I252" t="str">
        <f t="shared" si="33"/>
        <v>笈笙主动技能1等级19</v>
      </c>
      <c r="J252" s="1">
        <v>246</v>
      </c>
      <c r="K252" s="1">
        <f>VLOOKUP(H252,主动技能!$A:$B,2,FALSE)</f>
        <v>258</v>
      </c>
      <c r="L252" s="1">
        <f>VLOOKUP(I252,主动技能!$A:$B,2,FALSE)</f>
        <v>259</v>
      </c>
      <c r="M252" s="1">
        <f t="shared" si="34"/>
        <v>48</v>
      </c>
      <c r="N252" s="1" t="s">
        <v>251</v>
      </c>
      <c r="O252" s="1">
        <f t="shared" si="35"/>
        <v>147</v>
      </c>
      <c r="P252" s="1" t="s">
        <v>252</v>
      </c>
      <c r="Q252" s="1" t="s">
        <v>252</v>
      </c>
    </row>
    <row r="253" spans="2:17" x14ac:dyDescent="0.15">
      <c r="B253" s="8" t="str">
        <f>VLOOKUP(G253,角色!A:B,2,FALSE)</f>
        <v>笈笙</v>
      </c>
      <c r="C253" s="8" t="str">
        <f t="shared" si="27"/>
        <v>主动技能1</v>
      </c>
      <c r="D253" s="8">
        <f t="shared" si="29"/>
        <v>19</v>
      </c>
      <c r="E253" s="8">
        <f t="shared" si="30"/>
        <v>20</v>
      </c>
      <c r="F253" s="8">
        <f t="shared" si="31"/>
        <v>1</v>
      </c>
      <c r="G253" s="8">
        <f t="shared" si="28"/>
        <v>5</v>
      </c>
      <c r="H253" t="str">
        <f t="shared" si="32"/>
        <v>笈笙主动技能1等级19</v>
      </c>
      <c r="I253" t="str">
        <f t="shared" si="33"/>
        <v>笈笙主动技能1等级20</v>
      </c>
      <c r="J253" s="1">
        <v>247</v>
      </c>
      <c r="K253" s="1">
        <f>VLOOKUP(H253,主动技能!$A:$B,2,FALSE)</f>
        <v>259</v>
      </c>
      <c r="L253" s="1">
        <f>VLOOKUP(I253,主动技能!$A:$B,2,FALSE)</f>
        <v>260</v>
      </c>
      <c r="M253" s="1">
        <f t="shared" si="34"/>
        <v>49</v>
      </c>
      <c r="N253" s="1" t="s">
        <v>251</v>
      </c>
      <c r="O253" s="1">
        <f t="shared" si="35"/>
        <v>148</v>
      </c>
      <c r="P253" s="1" t="s">
        <v>252</v>
      </c>
      <c r="Q253" s="1" t="s">
        <v>252</v>
      </c>
    </row>
    <row r="254" spans="2:17" x14ac:dyDescent="0.15">
      <c r="B254" s="8" t="str">
        <f>VLOOKUP(G254,角色!A:B,2,FALSE)</f>
        <v>笈笙</v>
      </c>
      <c r="C254" s="8" t="str">
        <f t="shared" si="27"/>
        <v>主动技能2</v>
      </c>
      <c r="D254" s="8">
        <f t="shared" si="29"/>
        <v>1</v>
      </c>
      <c r="E254" s="8">
        <f t="shared" si="30"/>
        <v>2</v>
      </c>
      <c r="F254" s="8">
        <f t="shared" si="31"/>
        <v>2</v>
      </c>
      <c r="G254" s="8">
        <f t="shared" si="28"/>
        <v>5</v>
      </c>
      <c r="H254" t="str">
        <f t="shared" si="32"/>
        <v>笈笙主动技能2等级1</v>
      </c>
      <c r="I254" t="str">
        <f t="shared" si="33"/>
        <v>笈笙主动技能2等级2</v>
      </c>
      <c r="J254" s="1">
        <v>248</v>
      </c>
      <c r="K254" s="1">
        <f>VLOOKUP(H254,主动技能!$A:$B,2,FALSE)</f>
        <v>261</v>
      </c>
      <c r="L254" s="1">
        <f>VLOOKUP(I254,主动技能!$A:$B,2,FALSE)</f>
        <v>262</v>
      </c>
      <c r="M254" s="1">
        <f t="shared" si="34"/>
        <v>50</v>
      </c>
      <c r="N254" s="1" t="s">
        <v>251</v>
      </c>
      <c r="O254" s="1">
        <f t="shared" si="35"/>
        <v>149</v>
      </c>
      <c r="P254" s="1" t="s">
        <v>252</v>
      </c>
      <c r="Q254" s="1" t="s">
        <v>252</v>
      </c>
    </row>
    <row r="255" spans="2:17" x14ac:dyDescent="0.15">
      <c r="B255" s="8" t="str">
        <f>VLOOKUP(G255,角色!A:B,2,FALSE)</f>
        <v>笈笙</v>
      </c>
      <c r="C255" s="8" t="str">
        <f t="shared" si="27"/>
        <v>主动技能2</v>
      </c>
      <c r="D255" s="8">
        <f t="shared" si="29"/>
        <v>2</v>
      </c>
      <c r="E255" s="8">
        <f t="shared" si="30"/>
        <v>3</v>
      </c>
      <c r="F255" s="8">
        <f t="shared" si="31"/>
        <v>2</v>
      </c>
      <c r="G255" s="8">
        <f t="shared" si="28"/>
        <v>5</v>
      </c>
      <c r="H255" t="str">
        <f t="shared" si="32"/>
        <v>笈笙主动技能2等级2</v>
      </c>
      <c r="I255" t="str">
        <f t="shared" si="33"/>
        <v>笈笙主动技能2等级3</v>
      </c>
      <c r="J255" s="1">
        <v>249</v>
      </c>
      <c r="K255" s="1">
        <f>VLOOKUP(H255,主动技能!$A:$B,2,FALSE)</f>
        <v>262</v>
      </c>
      <c r="L255" s="1">
        <f>VLOOKUP(I255,主动技能!$A:$B,2,FALSE)</f>
        <v>263</v>
      </c>
      <c r="M255" s="1">
        <f t="shared" si="34"/>
        <v>51</v>
      </c>
      <c r="N255" s="1" t="s">
        <v>251</v>
      </c>
      <c r="O255" s="1">
        <f t="shared" si="35"/>
        <v>150</v>
      </c>
      <c r="P255" s="1" t="s">
        <v>252</v>
      </c>
      <c r="Q255" s="1" t="s">
        <v>252</v>
      </c>
    </row>
    <row r="256" spans="2:17" x14ac:dyDescent="0.15">
      <c r="B256" s="8" t="str">
        <f>VLOOKUP(G256,角色!A:B,2,FALSE)</f>
        <v>笈笙</v>
      </c>
      <c r="C256" s="8" t="str">
        <f t="shared" si="27"/>
        <v>主动技能2</v>
      </c>
      <c r="D256" s="8">
        <f t="shared" si="29"/>
        <v>3</v>
      </c>
      <c r="E256" s="8">
        <f t="shared" si="30"/>
        <v>4</v>
      </c>
      <c r="F256" s="8">
        <f t="shared" si="31"/>
        <v>2</v>
      </c>
      <c r="G256" s="8">
        <f t="shared" si="28"/>
        <v>5</v>
      </c>
      <c r="H256" t="str">
        <f t="shared" si="32"/>
        <v>笈笙主动技能2等级3</v>
      </c>
      <c r="I256" t="str">
        <f t="shared" si="33"/>
        <v>笈笙主动技能2等级4</v>
      </c>
      <c r="J256" s="1">
        <v>250</v>
      </c>
      <c r="K256" s="1">
        <f>VLOOKUP(H256,主动技能!$A:$B,2,FALSE)</f>
        <v>263</v>
      </c>
      <c r="L256" s="1">
        <f>VLOOKUP(I256,主动技能!$A:$B,2,FALSE)</f>
        <v>264</v>
      </c>
      <c r="M256" s="1">
        <f t="shared" si="34"/>
        <v>52</v>
      </c>
      <c r="N256" s="1" t="s">
        <v>251</v>
      </c>
      <c r="O256" s="1">
        <f t="shared" si="35"/>
        <v>151</v>
      </c>
      <c r="P256" s="1" t="s">
        <v>252</v>
      </c>
      <c r="Q256" s="1" t="s">
        <v>252</v>
      </c>
    </row>
    <row r="257" spans="2:17" x14ac:dyDescent="0.15">
      <c r="B257" s="8" t="str">
        <f>VLOOKUP(G257,角色!A:B,2,FALSE)</f>
        <v>笈笙</v>
      </c>
      <c r="C257" s="8" t="str">
        <f t="shared" si="27"/>
        <v>主动技能2</v>
      </c>
      <c r="D257" s="8">
        <f t="shared" si="29"/>
        <v>4</v>
      </c>
      <c r="E257" s="8">
        <f t="shared" si="30"/>
        <v>5</v>
      </c>
      <c r="F257" s="8">
        <f t="shared" si="31"/>
        <v>2</v>
      </c>
      <c r="G257" s="8">
        <f t="shared" si="28"/>
        <v>5</v>
      </c>
      <c r="H257" t="str">
        <f t="shared" si="32"/>
        <v>笈笙主动技能2等级4</v>
      </c>
      <c r="I257" t="str">
        <f t="shared" si="33"/>
        <v>笈笙主动技能2等级5</v>
      </c>
      <c r="J257" s="1">
        <v>251</v>
      </c>
      <c r="K257" s="1">
        <f>VLOOKUP(H257,主动技能!$A:$B,2,FALSE)</f>
        <v>264</v>
      </c>
      <c r="L257" s="1">
        <f>VLOOKUP(I257,主动技能!$A:$B,2,FALSE)</f>
        <v>265</v>
      </c>
      <c r="M257" s="1">
        <f t="shared" si="34"/>
        <v>53</v>
      </c>
      <c r="N257" s="1" t="s">
        <v>251</v>
      </c>
      <c r="O257" s="1">
        <f t="shared" si="35"/>
        <v>152</v>
      </c>
      <c r="P257" s="1" t="s">
        <v>252</v>
      </c>
      <c r="Q257" s="1" t="s">
        <v>252</v>
      </c>
    </row>
    <row r="258" spans="2:17" x14ac:dyDescent="0.15">
      <c r="B258" s="8" t="str">
        <f>VLOOKUP(G258,角色!A:B,2,FALSE)</f>
        <v>笈笙</v>
      </c>
      <c r="C258" s="8" t="str">
        <f t="shared" si="27"/>
        <v>主动技能2</v>
      </c>
      <c r="D258" s="8">
        <f t="shared" si="29"/>
        <v>5</v>
      </c>
      <c r="E258" s="8">
        <f t="shared" si="30"/>
        <v>6</v>
      </c>
      <c r="F258" s="8">
        <f t="shared" si="31"/>
        <v>2</v>
      </c>
      <c r="G258" s="8">
        <f t="shared" si="28"/>
        <v>5</v>
      </c>
      <c r="H258" t="str">
        <f t="shared" si="32"/>
        <v>笈笙主动技能2等级5</v>
      </c>
      <c r="I258" t="str">
        <f t="shared" si="33"/>
        <v>笈笙主动技能2等级6</v>
      </c>
      <c r="J258" s="1">
        <v>252</v>
      </c>
      <c r="K258" s="1">
        <f>VLOOKUP(H258,主动技能!$A:$B,2,FALSE)</f>
        <v>265</v>
      </c>
      <c r="L258" s="1">
        <f>VLOOKUP(I258,主动技能!$A:$B,2,FALSE)</f>
        <v>266</v>
      </c>
      <c r="M258" s="1">
        <f t="shared" si="34"/>
        <v>54</v>
      </c>
      <c r="N258" s="1" t="s">
        <v>251</v>
      </c>
      <c r="O258" s="1">
        <f t="shared" si="35"/>
        <v>153</v>
      </c>
      <c r="P258" s="1" t="s">
        <v>252</v>
      </c>
      <c r="Q258" s="1" t="s">
        <v>252</v>
      </c>
    </row>
    <row r="259" spans="2:17" x14ac:dyDescent="0.15">
      <c r="B259" s="8" t="str">
        <f>VLOOKUP(G259,角色!A:B,2,FALSE)</f>
        <v>笈笙</v>
      </c>
      <c r="C259" s="8" t="str">
        <f t="shared" si="27"/>
        <v>主动技能2</v>
      </c>
      <c r="D259" s="8">
        <f t="shared" si="29"/>
        <v>6</v>
      </c>
      <c r="E259" s="8">
        <f t="shared" si="30"/>
        <v>7</v>
      </c>
      <c r="F259" s="8">
        <f t="shared" si="31"/>
        <v>2</v>
      </c>
      <c r="G259" s="8">
        <f t="shared" si="28"/>
        <v>5</v>
      </c>
      <c r="H259" t="str">
        <f t="shared" si="32"/>
        <v>笈笙主动技能2等级6</v>
      </c>
      <c r="I259" t="str">
        <f t="shared" si="33"/>
        <v>笈笙主动技能2等级7</v>
      </c>
      <c r="J259" s="1">
        <v>253</v>
      </c>
      <c r="K259" s="1">
        <f>VLOOKUP(H259,主动技能!$A:$B,2,FALSE)</f>
        <v>266</v>
      </c>
      <c r="L259" s="1">
        <f>VLOOKUP(I259,主动技能!$A:$B,2,FALSE)</f>
        <v>267</v>
      </c>
      <c r="M259" s="1">
        <f t="shared" si="34"/>
        <v>55</v>
      </c>
      <c r="N259" s="1" t="s">
        <v>251</v>
      </c>
      <c r="O259" s="1">
        <f t="shared" si="35"/>
        <v>154</v>
      </c>
      <c r="P259" s="1" t="s">
        <v>252</v>
      </c>
      <c r="Q259" s="1" t="s">
        <v>252</v>
      </c>
    </row>
    <row r="260" spans="2:17" x14ac:dyDescent="0.15">
      <c r="B260" s="8" t="str">
        <f>VLOOKUP(G260,角色!A:B,2,FALSE)</f>
        <v>笈笙</v>
      </c>
      <c r="C260" s="8" t="str">
        <f t="shared" si="27"/>
        <v>主动技能2</v>
      </c>
      <c r="D260" s="8">
        <f t="shared" si="29"/>
        <v>7</v>
      </c>
      <c r="E260" s="8">
        <f t="shared" si="30"/>
        <v>8</v>
      </c>
      <c r="F260" s="8">
        <f t="shared" si="31"/>
        <v>2</v>
      </c>
      <c r="G260" s="8">
        <f t="shared" si="28"/>
        <v>5</v>
      </c>
      <c r="H260" t="str">
        <f t="shared" si="32"/>
        <v>笈笙主动技能2等级7</v>
      </c>
      <c r="I260" t="str">
        <f t="shared" si="33"/>
        <v>笈笙主动技能2等级8</v>
      </c>
      <c r="J260" s="1">
        <v>254</v>
      </c>
      <c r="K260" s="1">
        <f>VLOOKUP(H260,主动技能!$A:$B,2,FALSE)</f>
        <v>267</v>
      </c>
      <c r="L260" s="1">
        <f>VLOOKUP(I260,主动技能!$A:$B,2,FALSE)</f>
        <v>268</v>
      </c>
      <c r="M260" s="1">
        <f t="shared" si="34"/>
        <v>56</v>
      </c>
      <c r="N260" s="1" t="s">
        <v>251</v>
      </c>
      <c r="O260" s="1">
        <f t="shared" si="35"/>
        <v>155</v>
      </c>
      <c r="P260" s="1" t="s">
        <v>252</v>
      </c>
      <c r="Q260" s="1" t="s">
        <v>252</v>
      </c>
    </row>
    <row r="261" spans="2:17" x14ac:dyDescent="0.15">
      <c r="B261" s="8" t="str">
        <f>VLOOKUP(G261,角色!A:B,2,FALSE)</f>
        <v>笈笙</v>
      </c>
      <c r="C261" s="8" t="str">
        <f t="shared" si="27"/>
        <v>主动技能2</v>
      </c>
      <c r="D261" s="8">
        <f t="shared" si="29"/>
        <v>8</v>
      </c>
      <c r="E261" s="8">
        <f t="shared" si="30"/>
        <v>9</v>
      </c>
      <c r="F261" s="8">
        <f t="shared" si="31"/>
        <v>2</v>
      </c>
      <c r="G261" s="8">
        <f t="shared" si="28"/>
        <v>5</v>
      </c>
      <c r="H261" t="str">
        <f t="shared" si="32"/>
        <v>笈笙主动技能2等级8</v>
      </c>
      <c r="I261" t="str">
        <f t="shared" si="33"/>
        <v>笈笙主动技能2等级9</v>
      </c>
      <c r="J261" s="1">
        <v>255</v>
      </c>
      <c r="K261" s="1">
        <f>VLOOKUP(H261,主动技能!$A:$B,2,FALSE)</f>
        <v>268</v>
      </c>
      <c r="L261" s="1">
        <f>VLOOKUP(I261,主动技能!$A:$B,2,FALSE)</f>
        <v>269</v>
      </c>
      <c r="M261" s="1">
        <f t="shared" si="34"/>
        <v>57</v>
      </c>
      <c r="N261" s="1" t="s">
        <v>251</v>
      </c>
      <c r="O261" s="1">
        <f t="shared" si="35"/>
        <v>156</v>
      </c>
      <c r="P261" s="1" t="s">
        <v>252</v>
      </c>
      <c r="Q261" s="1" t="s">
        <v>252</v>
      </c>
    </row>
    <row r="262" spans="2:17" x14ac:dyDescent="0.15">
      <c r="B262" s="8" t="str">
        <f>VLOOKUP(G262,角色!A:B,2,FALSE)</f>
        <v>笈笙</v>
      </c>
      <c r="C262" s="8" t="str">
        <f t="shared" si="27"/>
        <v>主动技能2</v>
      </c>
      <c r="D262" s="8">
        <f t="shared" si="29"/>
        <v>9</v>
      </c>
      <c r="E262" s="8">
        <f t="shared" si="30"/>
        <v>10</v>
      </c>
      <c r="F262" s="8">
        <f t="shared" si="31"/>
        <v>2</v>
      </c>
      <c r="G262" s="8">
        <f t="shared" si="28"/>
        <v>5</v>
      </c>
      <c r="H262" t="str">
        <f t="shared" si="32"/>
        <v>笈笙主动技能2等级9</v>
      </c>
      <c r="I262" t="str">
        <f t="shared" si="33"/>
        <v>笈笙主动技能2等级10</v>
      </c>
      <c r="J262" s="1">
        <v>256</v>
      </c>
      <c r="K262" s="1">
        <f>VLOOKUP(H262,主动技能!$A:$B,2,FALSE)</f>
        <v>269</v>
      </c>
      <c r="L262" s="1">
        <f>VLOOKUP(I262,主动技能!$A:$B,2,FALSE)</f>
        <v>270</v>
      </c>
      <c r="M262" s="1">
        <f t="shared" si="34"/>
        <v>58</v>
      </c>
      <c r="N262" s="1" t="s">
        <v>251</v>
      </c>
      <c r="O262" s="1">
        <f t="shared" si="35"/>
        <v>157</v>
      </c>
      <c r="P262" s="1" t="s">
        <v>252</v>
      </c>
      <c r="Q262" s="1" t="s">
        <v>252</v>
      </c>
    </row>
    <row r="263" spans="2:17" x14ac:dyDescent="0.15">
      <c r="B263" s="8" t="str">
        <f>VLOOKUP(G263,角色!A:B,2,FALSE)</f>
        <v>笈笙</v>
      </c>
      <c r="C263" s="8" t="str">
        <f t="shared" si="27"/>
        <v>主动技能2</v>
      </c>
      <c r="D263" s="8">
        <f t="shared" si="29"/>
        <v>10</v>
      </c>
      <c r="E263" s="8">
        <f t="shared" si="30"/>
        <v>11</v>
      </c>
      <c r="F263" s="8">
        <f t="shared" si="31"/>
        <v>2</v>
      </c>
      <c r="G263" s="8">
        <f t="shared" si="28"/>
        <v>5</v>
      </c>
      <c r="H263" t="str">
        <f t="shared" si="32"/>
        <v>笈笙主动技能2等级10</v>
      </c>
      <c r="I263" t="str">
        <f t="shared" si="33"/>
        <v>笈笙主动技能2等级11</v>
      </c>
      <c r="J263" s="1">
        <v>257</v>
      </c>
      <c r="K263" s="1">
        <f>VLOOKUP(H263,主动技能!$A:$B,2,FALSE)</f>
        <v>270</v>
      </c>
      <c r="L263" s="1">
        <f>VLOOKUP(I263,主动技能!$A:$B,2,FALSE)</f>
        <v>271</v>
      </c>
      <c r="M263" s="1">
        <f t="shared" si="34"/>
        <v>59</v>
      </c>
      <c r="N263" s="1" t="s">
        <v>251</v>
      </c>
      <c r="O263" s="1">
        <f t="shared" si="35"/>
        <v>158</v>
      </c>
      <c r="P263" s="1" t="s">
        <v>252</v>
      </c>
      <c r="Q263" s="1" t="s">
        <v>252</v>
      </c>
    </row>
    <row r="264" spans="2:17" x14ac:dyDescent="0.15">
      <c r="B264" s="8" t="str">
        <f>VLOOKUP(G264,角色!A:B,2,FALSE)</f>
        <v>笈笙</v>
      </c>
      <c r="C264" s="8" t="str">
        <f t="shared" ref="C264:C327" si="36">C$4&amp;F264</f>
        <v>主动技能2</v>
      </c>
      <c r="D264" s="8">
        <f t="shared" si="29"/>
        <v>11</v>
      </c>
      <c r="E264" s="8">
        <f t="shared" si="30"/>
        <v>12</v>
      </c>
      <c r="F264" s="8">
        <f t="shared" si="31"/>
        <v>2</v>
      </c>
      <c r="G264" s="8">
        <f t="shared" ref="G264:G327" si="37">IF((F264=1)*(D264=1),G263+1,G263)</f>
        <v>5</v>
      </c>
      <c r="H264" t="str">
        <f t="shared" si="32"/>
        <v>笈笙主动技能2等级11</v>
      </c>
      <c r="I264" t="str">
        <f t="shared" si="33"/>
        <v>笈笙主动技能2等级12</v>
      </c>
      <c r="J264" s="1">
        <v>258</v>
      </c>
      <c r="K264" s="1">
        <f>VLOOKUP(H264,主动技能!$A:$B,2,FALSE)</f>
        <v>271</v>
      </c>
      <c r="L264" s="1">
        <f>VLOOKUP(I264,主动技能!$A:$B,2,FALSE)</f>
        <v>272</v>
      </c>
      <c r="M264" s="1">
        <f t="shared" si="34"/>
        <v>60</v>
      </c>
      <c r="N264" s="1" t="s">
        <v>251</v>
      </c>
      <c r="O264" s="1">
        <f t="shared" si="35"/>
        <v>159</v>
      </c>
      <c r="P264" s="1" t="s">
        <v>252</v>
      </c>
      <c r="Q264" s="1" t="s">
        <v>252</v>
      </c>
    </row>
    <row r="265" spans="2:17" x14ac:dyDescent="0.15">
      <c r="B265" s="8" t="str">
        <f>VLOOKUP(G265,角色!A:B,2,FALSE)</f>
        <v>笈笙</v>
      </c>
      <c r="C265" s="8" t="str">
        <f t="shared" si="36"/>
        <v>主动技能2</v>
      </c>
      <c r="D265" s="8">
        <f t="shared" ref="D265:D328" si="38">IF(D264=D$5,1,D264+1)</f>
        <v>12</v>
      </c>
      <c r="E265" s="8">
        <f t="shared" ref="E265:E328" si="39">IF(E264=E$5,2,E264+1)</f>
        <v>13</v>
      </c>
      <c r="F265" s="8">
        <f t="shared" ref="F265:F328" si="40">IF(D265=1,IF(F264=$F$5,1,F264+1),F264)</f>
        <v>2</v>
      </c>
      <c r="G265" s="8">
        <f t="shared" si="37"/>
        <v>5</v>
      </c>
      <c r="H265" t="str">
        <f t="shared" si="32"/>
        <v>笈笙主动技能2等级12</v>
      </c>
      <c r="I265" t="str">
        <f t="shared" si="33"/>
        <v>笈笙主动技能2等级13</v>
      </c>
      <c r="J265" s="1">
        <v>259</v>
      </c>
      <c r="K265" s="1">
        <f>VLOOKUP(H265,主动技能!$A:$B,2,FALSE)</f>
        <v>272</v>
      </c>
      <c r="L265" s="1">
        <f>VLOOKUP(I265,主动技能!$A:$B,2,FALSE)</f>
        <v>273</v>
      </c>
      <c r="M265" s="1">
        <f t="shared" si="34"/>
        <v>61</v>
      </c>
      <c r="N265" s="1" t="s">
        <v>251</v>
      </c>
      <c r="O265" s="1">
        <f t="shared" si="35"/>
        <v>160</v>
      </c>
      <c r="P265" s="1" t="s">
        <v>252</v>
      </c>
      <c r="Q265" s="1" t="s">
        <v>252</v>
      </c>
    </row>
    <row r="266" spans="2:17" x14ac:dyDescent="0.15">
      <c r="B266" s="8" t="str">
        <f>VLOOKUP(G266,角色!A:B,2,FALSE)</f>
        <v>笈笙</v>
      </c>
      <c r="C266" s="8" t="str">
        <f t="shared" si="36"/>
        <v>主动技能2</v>
      </c>
      <c r="D266" s="8">
        <f t="shared" si="38"/>
        <v>13</v>
      </c>
      <c r="E266" s="8">
        <f t="shared" si="39"/>
        <v>14</v>
      </c>
      <c r="F266" s="8">
        <f t="shared" si="40"/>
        <v>2</v>
      </c>
      <c r="G266" s="8">
        <f t="shared" si="37"/>
        <v>5</v>
      </c>
      <c r="H266" t="str">
        <f t="shared" si="32"/>
        <v>笈笙主动技能2等级13</v>
      </c>
      <c r="I266" t="str">
        <f t="shared" si="33"/>
        <v>笈笙主动技能2等级14</v>
      </c>
      <c r="J266" s="1">
        <v>260</v>
      </c>
      <c r="K266" s="1">
        <f>VLOOKUP(H266,主动技能!$A:$B,2,FALSE)</f>
        <v>273</v>
      </c>
      <c r="L266" s="1">
        <f>VLOOKUP(I266,主动技能!$A:$B,2,FALSE)</f>
        <v>274</v>
      </c>
      <c r="M266" s="1">
        <f t="shared" si="34"/>
        <v>62</v>
      </c>
      <c r="N266" s="1" t="s">
        <v>251</v>
      </c>
      <c r="O266" s="1">
        <f t="shared" si="35"/>
        <v>161</v>
      </c>
      <c r="P266" s="1" t="s">
        <v>252</v>
      </c>
      <c r="Q266" s="1" t="s">
        <v>252</v>
      </c>
    </row>
    <row r="267" spans="2:17" x14ac:dyDescent="0.15">
      <c r="B267" s="8" t="str">
        <f>VLOOKUP(G267,角色!A:B,2,FALSE)</f>
        <v>笈笙</v>
      </c>
      <c r="C267" s="8" t="str">
        <f t="shared" si="36"/>
        <v>主动技能2</v>
      </c>
      <c r="D267" s="8">
        <f t="shared" si="38"/>
        <v>14</v>
      </c>
      <c r="E267" s="8">
        <f t="shared" si="39"/>
        <v>15</v>
      </c>
      <c r="F267" s="8">
        <f t="shared" si="40"/>
        <v>2</v>
      </c>
      <c r="G267" s="8">
        <f t="shared" si="37"/>
        <v>5</v>
      </c>
      <c r="H267" t="str">
        <f t="shared" si="32"/>
        <v>笈笙主动技能2等级14</v>
      </c>
      <c r="I267" t="str">
        <f t="shared" si="33"/>
        <v>笈笙主动技能2等级15</v>
      </c>
      <c r="J267" s="1">
        <v>261</v>
      </c>
      <c r="K267" s="1">
        <f>VLOOKUP(H267,主动技能!$A:$B,2,FALSE)</f>
        <v>274</v>
      </c>
      <c r="L267" s="1">
        <f>VLOOKUP(I267,主动技能!$A:$B,2,FALSE)</f>
        <v>275</v>
      </c>
      <c r="M267" s="1">
        <f t="shared" si="34"/>
        <v>63</v>
      </c>
      <c r="N267" s="1" t="s">
        <v>251</v>
      </c>
      <c r="O267" s="1">
        <f t="shared" si="35"/>
        <v>162</v>
      </c>
      <c r="P267" s="1" t="s">
        <v>252</v>
      </c>
      <c r="Q267" s="1" t="s">
        <v>252</v>
      </c>
    </row>
    <row r="268" spans="2:17" x14ac:dyDescent="0.15">
      <c r="B268" s="8" t="str">
        <f>VLOOKUP(G268,角色!A:B,2,FALSE)</f>
        <v>笈笙</v>
      </c>
      <c r="C268" s="8" t="str">
        <f t="shared" si="36"/>
        <v>主动技能2</v>
      </c>
      <c r="D268" s="8">
        <f t="shared" si="38"/>
        <v>15</v>
      </c>
      <c r="E268" s="8">
        <f t="shared" si="39"/>
        <v>16</v>
      </c>
      <c r="F268" s="8">
        <f t="shared" si="40"/>
        <v>2</v>
      </c>
      <c r="G268" s="8">
        <f t="shared" si="37"/>
        <v>5</v>
      </c>
      <c r="H268" t="str">
        <f t="shared" si="32"/>
        <v>笈笙主动技能2等级15</v>
      </c>
      <c r="I268" t="str">
        <f t="shared" si="33"/>
        <v>笈笙主动技能2等级16</v>
      </c>
      <c r="J268" s="1">
        <v>262</v>
      </c>
      <c r="K268" s="1">
        <f>VLOOKUP(H268,主动技能!$A:$B,2,FALSE)</f>
        <v>275</v>
      </c>
      <c r="L268" s="1">
        <f>VLOOKUP(I268,主动技能!$A:$B,2,FALSE)</f>
        <v>276</v>
      </c>
      <c r="M268" s="1">
        <f t="shared" si="34"/>
        <v>64</v>
      </c>
      <c r="N268" s="1" t="s">
        <v>251</v>
      </c>
      <c r="O268" s="1">
        <f t="shared" si="35"/>
        <v>163</v>
      </c>
      <c r="P268" s="1" t="s">
        <v>252</v>
      </c>
      <c r="Q268" s="1" t="s">
        <v>252</v>
      </c>
    </row>
    <row r="269" spans="2:17" x14ac:dyDescent="0.15">
      <c r="B269" s="8" t="str">
        <f>VLOOKUP(G269,角色!A:B,2,FALSE)</f>
        <v>笈笙</v>
      </c>
      <c r="C269" s="8" t="str">
        <f t="shared" si="36"/>
        <v>主动技能2</v>
      </c>
      <c r="D269" s="8">
        <f t="shared" si="38"/>
        <v>16</v>
      </c>
      <c r="E269" s="8">
        <f t="shared" si="39"/>
        <v>17</v>
      </c>
      <c r="F269" s="8">
        <f t="shared" si="40"/>
        <v>2</v>
      </c>
      <c r="G269" s="8">
        <f t="shared" si="37"/>
        <v>5</v>
      </c>
      <c r="H269" t="str">
        <f t="shared" si="32"/>
        <v>笈笙主动技能2等级16</v>
      </c>
      <c r="I269" t="str">
        <f t="shared" si="33"/>
        <v>笈笙主动技能2等级17</v>
      </c>
      <c r="J269" s="1">
        <v>263</v>
      </c>
      <c r="K269" s="1">
        <f>VLOOKUP(H269,主动技能!$A:$B,2,FALSE)</f>
        <v>276</v>
      </c>
      <c r="L269" s="1">
        <f>VLOOKUP(I269,主动技能!$A:$B,2,FALSE)</f>
        <v>277</v>
      </c>
      <c r="M269" s="1">
        <f t="shared" si="34"/>
        <v>65</v>
      </c>
      <c r="N269" s="1" t="s">
        <v>251</v>
      </c>
      <c r="O269" s="1">
        <f t="shared" si="35"/>
        <v>164</v>
      </c>
      <c r="P269" s="1" t="s">
        <v>252</v>
      </c>
      <c r="Q269" s="1" t="s">
        <v>252</v>
      </c>
    </row>
    <row r="270" spans="2:17" x14ac:dyDescent="0.15">
      <c r="B270" s="8" t="str">
        <f>VLOOKUP(G270,角色!A:B,2,FALSE)</f>
        <v>笈笙</v>
      </c>
      <c r="C270" s="8" t="str">
        <f t="shared" si="36"/>
        <v>主动技能2</v>
      </c>
      <c r="D270" s="8">
        <f t="shared" si="38"/>
        <v>17</v>
      </c>
      <c r="E270" s="8">
        <f t="shared" si="39"/>
        <v>18</v>
      </c>
      <c r="F270" s="8">
        <f t="shared" si="40"/>
        <v>2</v>
      </c>
      <c r="G270" s="8">
        <f t="shared" si="37"/>
        <v>5</v>
      </c>
      <c r="H270" t="str">
        <f t="shared" si="32"/>
        <v>笈笙主动技能2等级17</v>
      </c>
      <c r="I270" t="str">
        <f t="shared" si="33"/>
        <v>笈笙主动技能2等级18</v>
      </c>
      <c r="J270" s="1">
        <v>264</v>
      </c>
      <c r="K270" s="1">
        <f>VLOOKUP(H270,主动技能!$A:$B,2,FALSE)</f>
        <v>277</v>
      </c>
      <c r="L270" s="1">
        <f>VLOOKUP(I270,主动技能!$A:$B,2,FALSE)</f>
        <v>278</v>
      </c>
      <c r="M270" s="1">
        <f t="shared" si="34"/>
        <v>66</v>
      </c>
      <c r="N270" s="1" t="s">
        <v>251</v>
      </c>
      <c r="O270" s="1">
        <f t="shared" si="35"/>
        <v>165</v>
      </c>
      <c r="P270" s="1" t="s">
        <v>252</v>
      </c>
      <c r="Q270" s="1" t="s">
        <v>252</v>
      </c>
    </row>
    <row r="271" spans="2:17" x14ac:dyDescent="0.15">
      <c r="B271" s="8" t="str">
        <f>VLOOKUP(G271,角色!A:B,2,FALSE)</f>
        <v>笈笙</v>
      </c>
      <c r="C271" s="8" t="str">
        <f t="shared" si="36"/>
        <v>主动技能2</v>
      </c>
      <c r="D271" s="8">
        <f t="shared" si="38"/>
        <v>18</v>
      </c>
      <c r="E271" s="8">
        <f t="shared" si="39"/>
        <v>19</v>
      </c>
      <c r="F271" s="8">
        <f t="shared" si="40"/>
        <v>2</v>
      </c>
      <c r="G271" s="8">
        <f t="shared" si="37"/>
        <v>5</v>
      </c>
      <c r="H271" t="str">
        <f t="shared" si="32"/>
        <v>笈笙主动技能2等级18</v>
      </c>
      <c r="I271" t="str">
        <f t="shared" si="33"/>
        <v>笈笙主动技能2等级19</v>
      </c>
      <c r="J271" s="1">
        <v>265</v>
      </c>
      <c r="K271" s="1">
        <f>VLOOKUP(H271,主动技能!$A:$B,2,FALSE)</f>
        <v>278</v>
      </c>
      <c r="L271" s="1">
        <f>VLOOKUP(I271,主动技能!$A:$B,2,FALSE)</f>
        <v>279</v>
      </c>
      <c r="M271" s="1">
        <f t="shared" si="34"/>
        <v>67</v>
      </c>
      <c r="N271" s="1" t="s">
        <v>251</v>
      </c>
      <c r="O271" s="1">
        <f t="shared" si="35"/>
        <v>166</v>
      </c>
      <c r="P271" s="1" t="s">
        <v>252</v>
      </c>
      <c r="Q271" s="1" t="s">
        <v>252</v>
      </c>
    </row>
    <row r="272" spans="2:17" x14ac:dyDescent="0.15">
      <c r="B272" s="8" t="str">
        <f>VLOOKUP(G272,角色!A:B,2,FALSE)</f>
        <v>笈笙</v>
      </c>
      <c r="C272" s="8" t="str">
        <f t="shared" si="36"/>
        <v>主动技能2</v>
      </c>
      <c r="D272" s="8">
        <f t="shared" si="38"/>
        <v>19</v>
      </c>
      <c r="E272" s="8">
        <f t="shared" si="39"/>
        <v>20</v>
      </c>
      <c r="F272" s="8">
        <f t="shared" si="40"/>
        <v>2</v>
      </c>
      <c r="G272" s="8">
        <f t="shared" si="37"/>
        <v>5</v>
      </c>
      <c r="H272" t="str">
        <f t="shared" si="32"/>
        <v>笈笙主动技能2等级19</v>
      </c>
      <c r="I272" t="str">
        <f t="shared" si="33"/>
        <v>笈笙主动技能2等级20</v>
      </c>
      <c r="J272" s="1">
        <v>266</v>
      </c>
      <c r="K272" s="1">
        <f>VLOOKUP(H272,主动技能!$A:$B,2,FALSE)</f>
        <v>279</v>
      </c>
      <c r="L272" s="1">
        <f>VLOOKUP(I272,主动技能!$A:$B,2,FALSE)</f>
        <v>280</v>
      </c>
      <c r="M272" s="1">
        <f t="shared" si="34"/>
        <v>68</v>
      </c>
      <c r="N272" s="1" t="s">
        <v>251</v>
      </c>
      <c r="O272" s="1">
        <f t="shared" si="35"/>
        <v>167</v>
      </c>
      <c r="P272" s="1" t="s">
        <v>252</v>
      </c>
      <c r="Q272" s="1" t="s">
        <v>252</v>
      </c>
    </row>
    <row r="273" spans="2:17" x14ac:dyDescent="0.15">
      <c r="B273" s="8" t="str">
        <f>VLOOKUP(G273,角色!A:B,2,FALSE)</f>
        <v>笈笙</v>
      </c>
      <c r="C273" s="8" t="str">
        <f t="shared" si="36"/>
        <v>主动技能3</v>
      </c>
      <c r="D273" s="8">
        <f t="shared" si="38"/>
        <v>1</v>
      </c>
      <c r="E273" s="8">
        <f t="shared" si="39"/>
        <v>2</v>
      </c>
      <c r="F273" s="8">
        <f t="shared" si="40"/>
        <v>3</v>
      </c>
      <c r="G273" s="8">
        <f t="shared" si="37"/>
        <v>5</v>
      </c>
      <c r="H273" t="str">
        <f t="shared" si="32"/>
        <v>笈笙主动技能3等级1</v>
      </c>
      <c r="I273" t="str">
        <f t="shared" si="33"/>
        <v>笈笙主动技能3等级2</v>
      </c>
      <c r="J273" s="1">
        <v>267</v>
      </c>
      <c r="K273" s="1">
        <f>VLOOKUP(H273,主动技能!$A:$B,2,FALSE)</f>
        <v>281</v>
      </c>
      <c r="L273" s="1">
        <f>VLOOKUP(I273,主动技能!$A:$B,2,FALSE)</f>
        <v>282</v>
      </c>
      <c r="M273" s="1">
        <f t="shared" si="34"/>
        <v>69</v>
      </c>
      <c r="N273" s="1" t="s">
        <v>251</v>
      </c>
      <c r="O273" s="1">
        <f t="shared" si="35"/>
        <v>168</v>
      </c>
      <c r="P273" s="1" t="s">
        <v>252</v>
      </c>
      <c r="Q273" s="1" t="s">
        <v>252</v>
      </c>
    </row>
    <row r="274" spans="2:17" x14ac:dyDescent="0.15">
      <c r="B274" s="8" t="str">
        <f>VLOOKUP(G274,角色!A:B,2,FALSE)</f>
        <v>笈笙</v>
      </c>
      <c r="C274" s="8" t="str">
        <f t="shared" si="36"/>
        <v>主动技能3</v>
      </c>
      <c r="D274" s="8">
        <f t="shared" si="38"/>
        <v>2</v>
      </c>
      <c r="E274" s="8">
        <f t="shared" si="39"/>
        <v>3</v>
      </c>
      <c r="F274" s="8">
        <f t="shared" si="40"/>
        <v>3</v>
      </c>
      <c r="G274" s="8">
        <f t="shared" si="37"/>
        <v>5</v>
      </c>
      <c r="H274" t="str">
        <f t="shared" si="32"/>
        <v>笈笙主动技能3等级2</v>
      </c>
      <c r="I274" t="str">
        <f t="shared" si="33"/>
        <v>笈笙主动技能3等级3</v>
      </c>
      <c r="J274" s="1">
        <v>268</v>
      </c>
      <c r="K274" s="1">
        <f>VLOOKUP(H274,主动技能!$A:$B,2,FALSE)</f>
        <v>282</v>
      </c>
      <c r="L274" s="1">
        <f>VLOOKUP(I274,主动技能!$A:$B,2,FALSE)</f>
        <v>283</v>
      </c>
      <c r="M274" s="1">
        <f t="shared" si="34"/>
        <v>70</v>
      </c>
      <c r="N274" s="1" t="s">
        <v>251</v>
      </c>
      <c r="O274" s="1">
        <f t="shared" si="35"/>
        <v>169</v>
      </c>
      <c r="P274" s="1" t="s">
        <v>252</v>
      </c>
      <c r="Q274" s="1" t="s">
        <v>252</v>
      </c>
    </row>
    <row r="275" spans="2:17" x14ac:dyDescent="0.15">
      <c r="B275" s="8" t="str">
        <f>VLOOKUP(G275,角色!A:B,2,FALSE)</f>
        <v>笈笙</v>
      </c>
      <c r="C275" s="8" t="str">
        <f t="shared" si="36"/>
        <v>主动技能3</v>
      </c>
      <c r="D275" s="8">
        <f t="shared" si="38"/>
        <v>3</v>
      </c>
      <c r="E275" s="8">
        <f t="shared" si="39"/>
        <v>4</v>
      </c>
      <c r="F275" s="8">
        <f t="shared" si="40"/>
        <v>3</v>
      </c>
      <c r="G275" s="8">
        <f t="shared" si="37"/>
        <v>5</v>
      </c>
      <c r="H275" t="str">
        <f t="shared" si="32"/>
        <v>笈笙主动技能3等级3</v>
      </c>
      <c r="I275" t="str">
        <f t="shared" si="33"/>
        <v>笈笙主动技能3等级4</v>
      </c>
      <c r="J275" s="1">
        <v>269</v>
      </c>
      <c r="K275" s="1">
        <f>VLOOKUP(H275,主动技能!$A:$B,2,FALSE)</f>
        <v>283</v>
      </c>
      <c r="L275" s="1">
        <f>VLOOKUP(I275,主动技能!$A:$B,2,FALSE)</f>
        <v>284</v>
      </c>
      <c r="M275" s="1">
        <f t="shared" si="34"/>
        <v>71</v>
      </c>
      <c r="N275" s="1" t="s">
        <v>251</v>
      </c>
      <c r="O275" s="1">
        <f t="shared" si="35"/>
        <v>170</v>
      </c>
      <c r="P275" s="1" t="s">
        <v>252</v>
      </c>
      <c r="Q275" s="1" t="s">
        <v>252</v>
      </c>
    </row>
    <row r="276" spans="2:17" x14ac:dyDescent="0.15">
      <c r="B276" s="8" t="str">
        <f>VLOOKUP(G276,角色!A:B,2,FALSE)</f>
        <v>笈笙</v>
      </c>
      <c r="C276" s="8" t="str">
        <f t="shared" si="36"/>
        <v>主动技能3</v>
      </c>
      <c r="D276" s="8">
        <f t="shared" si="38"/>
        <v>4</v>
      </c>
      <c r="E276" s="8">
        <f t="shared" si="39"/>
        <v>5</v>
      </c>
      <c r="F276" s="8">
        <f t="shared" si="40"/>
        <v>3</v>
      </c>
      <c r="G276" s="8">
        <f t="shared" si="37"/>
        <v>5</v>
      </c>
      <c r="H276" t="str">
        <f t="shared" si="32"/>
        <v>笈笙主动技能3等级4</v>
      </c>
      <c r="I276" t="str">
        <f t="shared" si="33"/>
        <v>笈笙主动技能3等级5</v>
      </c>
      <c r="J276" s="1">
        <v>270</v>
      </c>
      <c r="K276" s="1">
        <f>VLOOKUP(H276,主动技能!$A:$B,2,FALSE)</f>
        <v>284</v>
      </c>
      <c r="L276" s="1">
        <f>VLOOKUP(I276,主动技能!$A:$B,2,FALSE)</f>
        <v>285</v>
      </c>
      <c r="M276" s="1">
        <f t="shared" si="34"/>
        <v>72</v>
      </c>
      <c r="N276" s="1" t="s">
        <v>251</v>
      </c>
      <c r="O276" s="1">
        <f t="shared" si="35"/>
        <v>171</v>
      </c>
      <c r="P276" s="1" t="s">
        <v>252</v>
      </c>
      <c r="Q276" s="1" t="s">
        <v>252</v>
      </c>
    </row>
    <row r="277" spans="2:17" x14ac:dyDescent="0.15">
      <c r="B277" s="8" t="str">
        <f>VLOOKUP(G277,角色!A:B,2,FALSE)</f>
        <v>笈笙</v>
      </c>
      <c r="C277" s="8" t="str">
        <f t="shared" si="36"/>
        <v>主动技能3</v>
      </c>
      <c r="D277" s="8">
        <f t="shared" si="38"/>
        <v>5</v>
      </c>
      <c r="E277" s="8">
        <f t="shared" si="39"/>
        <v>6</v>
      </c>
      <c r="F277" s="8">
        <f t="shared" si="40"/>
        <v>3</v>
      </c>
      <c r="G277" s="8">
        <f t="shared" si="37"/>
        <v>5</v>
      </c>
      <c r="H277" t="str">
        <f t="shared" si="32"/>
        <v>笈笙主动技能3等级5</v>
      </c>
      <c r="I277" t="str">
        <f t="shared" si="33"/>
        <v>笈笙主动技能3等级6</v>
      </c>
      <c r="J277" s="1">
        <v>271</v>
      </c>
      <c r="K277" s="1">
        <f>VLOOKUP(H277,主动技能!$A:$B,2,FALSE)</f>
        <v>285</v>
      </c>
      <c r="L277" s="1">
        <f>VLOOKUP(I277,主动技能!$A:$B,2,FALSE)</f>
        <v>286</v>
      </c>
      <c r="M277" s="1">
        <f t="shared" si="34"/>
        <v>73</v>
      </c>
      <c r="N277" s="1" t="s">
        <v>251</v>
      </c>
      <c r="O277" s="1">
        <f t="shared" si="35"/>
        <v>172</v>
      </c>
      <c r="P277" s="1" t="s">
        <v>252</v>
      </c>
      <c r="Q277" s="1" t="s">
        <v>252</v>
      </c>
    </row>
    <row r="278" spans="2:17" x14ac:dyDescent="0.15">
      <c r="B278" s="8" t="str">
        <f>VLOOKUP(G278,角色!A:B,2,FALSE)</f>
        <v>笈笙</v>
      </c>
      <c r="C278" s="8" t="str">
        <f t="shared" si="36"/>
        <v>主动技能3</v>
      </c>
      <c r="D278" s="8">
        <f t="shared" si="38"/>
        <v>6</v>
      </c>
      <c r="E278" s="8">
        <f t="shared" si="39"/>
        <v>7</v>
      </c>
      <c r="F278" s="8">
        <f t="shared" si="40"/>
        <v>3</v>
      </c>
      <c r="G278" s="8">
        <f t="shared" si="37"/>
        <v>5</v>
      </c>
      <c r="H278" t="str">
        <f t="shared" si="32"/>
        <v>笈笙主动技能3等级6</v>
      </c>
      <c r="I278" t="str">
        <f t="shared" si="33"/>
        <v>笈笙主动技能3等级7</v>
      </c>
      <c r="J278" s="1">
        <v>272</v>
      </c>
      <c r="K278" s="1">
        <f>VLOOKUP(H278,主动技能!$A:$B,2,FALSE)</f>
        <v>286</v>
      </c>
      <c r="L278" s="1">
        <f>VLOOKUP(I278,主动技能!$A:$B,2,FALSE)</f>
        <v>287</v>
      </c>
      <c r="M278" s="1">
        <f t="shared" si="34"/>
        <v>74</v>
      </c>
      <c r="N278" s="1" t="s">
        <v>251</v>
      </c>
      <c r="O278" s="1">
        <f t="shared" si="35"/>
        <v>173</v>
      </c>
      <c r="P278" s="1" t="s">
        <v>252</v>
      </c>
      <c r="Q278" s="1" t="s">
        <v>252</v>
      </c>
    </row>
    <row r="279" spans="2:17" x14ac:dyDescent="0.15">
      <c r="B279" s="8" t="str">
        <f>VLOOKUP(G279,角色!A:B,2,FALSE)</f>
        <v>笈笙</v>
      </c>
      <c r="C279" s="8" t="str">
        <f t="shared" si="36"/>
        <v>主动技能3</v>
      </c>
      <c r="D279" s="8">
        <f t="shared" si="38"/>
        <v>7</v>
      </c>
      <c r="E279" s="8">
        <f t="shared" si="39"/>
        <v>8</v>
      </c>
      <c r="F279" s="8">
        <f t="shared" si="40"/>
        <v>3</v>
      </c>
      <c r="G279" s="8">
        <f t="shared" si="37"/>
        <v>5</v>
      </c>
      <c r="H279" t="str">
        <f t="shared" si="32"/>
        <v>笈笙主动技能3等级7</v>
      </c>
      <c r="I279" t="str">
        <f t="shared" si="33"/>
        <v>笈笙主动技能3等级8</v>
      </c>
      <c r="J279" s="1">
        <v>273</v>
      </c>
      <c r="K279" s="1">
        <f>VLOOKUP(H279,主动技能!$A:$B,2,FALSE)</f>
        <v>287</v>
      </c>
      <c r="L279" s="1">
        <f>VLOOKUP(I279,主动技能!$A:$B,2,FALSE)</f>
        <v>288</v>
      </c>
      <c r="M279" s="1">
        <f t="shared" si="34"/>
        <v>75</v>
      </c>
      <c r="N279" s="1" t="s">
        <v>251</v>
      </c>
      <c r="O279" s="1">
        <f t="shared" si="35"/>
        <v>174</v>
      </c>
      <c r="P279" s="1" t="s">
        <v>252</v>
      </c>
      <c r="Q279" s="1" t="s">
        <v>252</v>
      </c>
    </row>
    <row r="280" spans="2:17" x14ac:dyDescent="0.15">
      <c r="B280" s="8" t="str">
        <f>VLOOKUP(G280,角色!A:B,2,FALSE)</f>
        <v>笈笙</v>
      </c>
      <c r="C280" s="8" t="str">
        <f t="shared" si="36"/>
        <v>主动技能3</v>
      </c>
      <c r="D280" s="8">
        <f t="shared" si="38"/>
        <v>8</v>
      </c>
      <c r="E280" s="8">
        <f t="shared" si="39"/>
        <v>9</v>
      </c>
      <c r="F280" s="8">
        <f t="shared" si="40"/>
        <v>3</v>
      </c>
      <c r="G280" s="8">
        <f t="shared" si="37"/>
        <v>5</v>
      </c>
      <c r="H280" t="str">
        <f t="shared" ref="H280:H343" si="41">$B280&amp;$C280&amp;D$6&amp;D280</f>
        <v>笈笙主动技能3等级8</v>
      </c>
      <c r="I280" t="str">
        <f t="shared" ref="I280:I343" si="42">$B280&amp;$C280&amp;E$6&amp;E280</f>
        <v>笈笙主动技能3等级9</v>
      </c>
      <c r="J280" s="1">
        <v>274</v>
      </c>
      <c r="K280" s="1">
        <f>VLOOKUP(H280,主动技能!$A:$B,2,FALSE)</f>
        <v>288</v>
      </c>
      <c r="L280" s="1">
        <f>VLOOKUP(I280,主动技能!$A:$B,2,FALSE)</f>
        <v>289</v>
      </c>
      <c r="M280" s="1">
        <f t="shared" si="34"/>
        <v>76</v>
      </c>
      <c r="N280" s="1" t="s">
        <v>251</v>
      </c>
      <c r="O280" s="1">
        <f t="shared" si="35"/>
        <v>175</v>
      </c>
      <c r="P280" s="1" t="s">
        <v>252</v>
      </c>
      <c r="Q280" s="1" t="s">
        <v>252</v>
      </c>
    </row>
    <row r="281" spans="2:17" x14ac:dyDescent="0.15">
      <c r="B281" s="8" t="str">
        <f>VLOOKUP(G281,角色!A:B,2,FALSE)</f>
        <v>笈笙</v>
      </c>
      <c r="C281" s="8" t="str">
        <f t="shared" si="36"/>
        <v>主动技能3</v>
      </c>
      <c r="D281" s="8">
        <f t="shared" si="38"/>
        <v>9</v>
      </c>
      <c r="E281" s="8">
        <f t="shared" si="39"/>
        <v>10</v>
      </c>
      <c r="F281" s="8">
        <f t="shared" si="40"/>
        <v>3</v>
      </c>
      <c r="G281" s="8">
        <f t="shared" si="37"/>
        <v>5</v>
      </c>
      <c r="H281" t="str">
        <f t="shared" si="41"/>
        <v>笈笙主动技能3等级9</v>
      </c>
      <c r="I281" t="str">
        <f t="shared" si="42"/>
        <v>笈笙主动技能3等级10</v>
      </c>
      <c r="J281" s="1">
        <v>275</v>
      </c>
      <c r="K281" s="1">
        <f>VLOOKUP(H281,主动技能!$A:$B,2,FALSE)</f>
        <v>289</v>
      </c>
      <c r="L281" s="1">
        <f>VLOOKUP(I281,主动技能!$A:$B,2,FALSE)</f>
        <v>290</v>
      </c>
      <c r="M281" s="1">
        <f t="shared" si="34"/>
        <v>77</v>
      </c>
      <c r="N281" s="1" t="s">
        <v>251</v>
      </c>
      <c r="O281" s="1">
        <f t="shared" si="35"/>
        <v>176</v>
      </c>
      <c r="P281" s="1" t="s">
        <v>252</v>
      </c>
      <c r="Q281" s="1" t="s">
        <v>252</v>
      </c>
    </row>
    <row r="282" spans="2:17" x14ac:dyDescent="0.15">
      <c r="B282" s="8" t="str">
        <f>VLOOKUP(G282,角色!A:B,2,FALSE)</f>
        <v>笈笙</v>
      </c>
      <c r="C282" s="8" t="str">
        <f t="shared" si="36"/>
        <v>主动技能3</v>
      </c>
      <c r="D282" s="8">
        <f t="shared" si="38"/>
        <v>10</v>
      </c>
      <c r="E282" s="8">
        <f t="shared" si="39"/>
        <v>11</v>
      </c>
      <c r="F282" s="8">
        <f t="shared" si="40"/>
        <v>3</v>
      </c>
      <c r="G282" s="8">
        <f t="shared" si="37"/>
        <v>5</v>
      </c>
      <c r="H282" t="str">
        <f t="shared" si="41"/>
        <v>笈笙主动技能3等级10</v>
      </c>
      <c r="I282" t="str">
        <f t="shared" si="42"/>
        <v>笈笙主动技能3等级11</v>
      </c>
      <c r="J282" s="1">
        <v>276</v>
      </c>
      <c r="K282" s="1">
        <f>VLOOKUP(H282,主动技能!$A:$B,2,FALSE)</f>
        <v>290</v>
      </c>
      <c r="L282" s="1">
        <f>VLOOKUP(I282,主动技能!$A:$B,2,FALSE)</f>
        <v>291</v>
      </c>
      <c r="M282" s="1">
        <f t="shared" si="34"/>
        <v>78</v>
      </c>
      <c r="N282" s="1" t="s">
        <v>251</v>
      </c>
      <c r="O282" s="1">
        <f t="shared" si="35"/>
        <v>177</v>
      </c>
      <c r="P282" s="1" t="s">
        <v>252</v>
      </c>
      <c r="Q282" s="1" t="s">
        <v>252</v>
      </c>
    </row>
    <row r="283" spans="2:17" x14ac:dyDescent="0.15">
      <c r="B283" s="8" t="str">
        <f>VLOOKUP(G283,角色!A:B,2,FALSE)</f>
        <v>笈笙</v>
      </c>
      <c r="C283" s="8" t="str">
        <f t="shared" si="36"/>
        <v>主动技能3</v>
      </c>
      <c r="D283" s="8">
        <f t="shared" si="38"/>
        <v>11</v>
      </c>
      <c r="E283" s="8">
        <f t="shared" si="39"/>
        <v>12</v>
      </c>
      <c r="F283" s="8">
        <f t="shared" si="40"/>
        <v>3</v>
      </c>
      <c r="G283" s="8">
        <f t="shared" si="37"/>
        <v>5</v>
      </c>
      <c r="H283" t="str">
        <f t="shared" si="41"/>
        <v>笈笙主动技能3等级11</v>
      </c>
      <c r="I283" t="str">
        <f t="shared" si="42"/>
        <v>笈笙主动技能3等级12</v>
      </c>
      <c r="J283" s="1">
        <v>277</v>
      </c>
      <c r="K283" s="1">
        <f>VLOOKUP(H283,主动技能!$A:$B,2,FALSE)</f>
        <v>291</v>
      </c>
      <c r="L283" s="1">
        <f>VLOOKUP(I283,主动技能!$A:$B,2,FALSE)</f>
        <v>292</v>
      </c>
      <c r="M283" s="1">
        <f t="shared" si="34"/>
        <v>79</v>
      </c>
      <c r="N283" s="1" t="s">
        <v>251</v>
      </c>
      <c r="O283" s="1">
        <f t="shared" si="35"/>
        <v>178</v>
      </c>
      <c r="P283" s="1" t="s">
        <v>252</v>
      </c>
      <c r="Q283" s="1" t="s">
        <v>252</v>
      </c>
    </row>
    <row r="284" spans="2:17" x14ac:dyDescent="0.15">
      <c r="B284" s="8" t="str">
        <f>VLOOKUP(G284,角色!A:B,2,FALSE)</f>
        <v>笈笙</v>
      </c>
      <c r="C284" s="8" t="str">
        <f t="shared" si="36"/>
        <v>主动技能3</v>
      </c>
      <c r="D284" s="8">
        <f t="shared" si="38"/>
        <v>12</v>
      </c>
      <c r="E284" s="8">
        <f t="shared" si="39"/>
        <v>13</v>
      </c>
      <c r="F284" s="8">
        <f t="shared" si="40"/>
        <v>3</v>
      </c>
      <c r="G284" s="8">
        <f t="shared" si="37"/>
        <v>5</v>
      </c>
      <c r="H284" t="str">
        <f t="shared" si="41"/>
        <v>笈笙主动技能3等级12</v>
      </c>
      <c r="I284" t="str">
        <f t="shared" si="42"/>
        <v>笈笙主动技能3等级13</v>
      </c>
      <c r="J284" s="1">
        <v>278</v>
      </c>
      <c r="K284" s="1">
        <f>VLOOKUP(H284,主动技能!$A:$B,2,FALSE)</f>
        <v>292</v>
      </c>
      <c r="L284" s="1">
        <f>VLOOKUP(I284,主动技能!$A:$B,2,FALSE)</f>
        <v>293</v>
      </c>
      <c r="M284" s="1">
        <f t="shared" si="34"/>
        <v>80</v>
      </c>
      <c r="N284" s="1" t="s">
        <v>251</v>
      </c>
      <c r="O284" s="1">
        <f t="shared" si="35"/>
        <v>179</v>
      </c>
      <c r="P284" s="1" t="s">
        <v>252</v>
      </c>
      <c r="Q284" s="1" t="s">
        <v>252</v>
      </c>
    </row>
    <row r="285" spans="2:17" x14ac:dyDescent="0.15">
      <c r="B285" s="8" t="str">
        <f>VLOOKUP(G285,角色!A:B,2,FALSE)</f>
        <v>笈笙</v>
      </c>
      <c r="C285" s="8" t="str">
        <f t="shared" si="36"/>
        <v>主动技能3</v>
      </c>
      <c r="D285" s="8">
        <f t="shared" si="38"/>
        <v>13</v>
      </c>
      <c r="E285" s="8">
        <f t="shared" si="39"/>
        <v>14</v>
      </c>
      <c r="F285" s="8">
        <f t="shared" si="40"/>
        <v>3</v>
      </c>
      <c r="G285" s="8">
        <f t="shared" si="37"/>
        <v>5</v>
      </c>
      <c r="H285" t="str">
        <f t="shared" si="41"/>
        <v>笈笙主动技能3等级13</v>
      </c>
      <c r="I285" t="str">
        <f t="shared" si="42"/>
        <v>笈笙主动技能3等级14</v>
      </c>
      <c r="J285" s="1">
        <v>279</v>
      </c>
      <c r="K285" s="1">
        <f>VLOOKUP(H285,主动技能!$A:$B,2,FALSE)</f>
        <v>293</v>
      </c>
      <c r="L285" s="1">
        <f>VLOOKUP(I285,主动技能!$A:$B,2,FALSE)</f>
        <v>294</v>
      </c>
      <c r="M285" s="1">
        <f t="shared" si="34"/>
        <v>81</v>
      </c>
      <c r="N285" s="1" t="s">
        <v>251</v>
      </c>
      <c r="O285" s="1">
        <f t="shared" si="35"/>
        <v>180</v>
      </c>
      <c r="P285" s="1" t="s">
        <v>252</v>
      </c>
      <c r="Q285" s="1" t="s">
        <v>252</v>
      </c>
    </row>
    <row r="286" spans="2:17" x14ac:dyDescent="0.15">
      <c r="B286" s="8" t="str">
        <f>VLOOKUP(G286,角色!A:B,2,FALSE)</f>
        <v>笈笙</v>
      </c>
      <c r="C286" s="8" t="str">
        <f t="shared" si="36"/>
        <v>主动技能3</v>
      </c>
      <c r="D286" s="8">
        <f t="shared" si="38"/>
        <v>14</v>
      </c>
      <c r="E286" s="8">
        <f t="shared" si="39"/>
        <v>15</v>
      </c>
      <c r="F286" s="8">
        <f t="shared" si="40"/>
        <v>3</v>
      </c>
      <c r="G286" s="8">
        <f t="shared" si="37"/>
        <v>5</v>
      </c>
      <c r="H286" t="str">
        <f t="shared" si="41"/>
        <v>笈笙主动技能3等级14</v>
      </c>
      <c r="I286" t="str">
        <f t="shared" si="42"/>
        <v>笈笙主动技能3等级15</v>
      </c>
      <c r="J286" s="1">
        <v>280</v>
      </c>
      <c r="K286" s="1">
        <f>VLOOKUP(H286,主动技能!$A:$B,2,FALSE)</f>
        <v>294</v>
      </c>
      <c r="L286" s="1">
        <f>VLOOKUP(I286,主动技能!$A:$B,2,FALSE)</f>
        <v>295</v>
      </c>
      <c r="M286" s="1">
        <f t="shared" si="34"/>
        <v>82</v>
      </c>
      <c r="N286" s="1" t="s">
        <v>251</v>
      </c>
      <c r="O286" s="1">
        <f t="shared" si="35"/>
        <v>181</v>
      </c>
      <c r="P286" s="1" t="s">
        <v>252</v>
      </c>
      <c r="Q286" s="1" t="s">
        <v>252</v>
      </c>
    </row>
    <row r="287" spans="2:17" x14ac:dyDescent="0.15">
      <c r="B287" s="8" t="str">
        <f>VLOOKUP(G287,角色!A:B,2,FALSE)</f>
        <v>笈笙</v>
      </c>
      <c r="C287" s="8" t="str">
        <f t="shared" si="36"/>
        <v>主动技能3</v>
      </c>
      <c r="D287" s="8">
        <f t="shared" si="38"/>
        <v>15</v>
      </c>
      <c r="E287" s="8">
        <f t="shared" si="39"/>
        <v>16</v>
      </c>
      <c r="F287" s="8">
        <f t="shared" si="40"/>
        <v>3</v>
      </c>
      <c r="G287" s="8">
        <f t="shared" si="37"/>
        <v>5</v>
      </c>
      <c r="H287" t="str">
        <f t="shared" si="41"/>
        <v>笈笙主动技能3等级15</v>
      </c>
      <c r="I287" t="str">
        <f t="shared" si="42"/>
        <v>笈笙主动技能3等级16</v>
      </c>
      <c r="J287" s="1">
        <v>281</v>
      </c>
      <c r="K287" s="1">
        <f>VLOOKUP(H287,主动技能!$A:$B,2,FALSE)</f>
        <v>295</v>
      </c>
      <c r="L287" s="1">
        <f>VLOOKUP(I287,主动技能!$A:$B,2,FALSE)</f>
        <v>296</v>
      </c>
      <c r="M287" s="1">
        <f t="shared" si="34"/>
        <v>83</v>
      </c>
      <c r="N287" s="1" t="s">
        <v>251</v>
      </c>
      <c r="O287" s="1">
        <f t="shared" si="35"/>
        <v>182</v>
      </c>
      <c r="P287" s="1" t="s">
        <v>252</v>
      </c>
      <c r="Q287" s="1" t="s">
        <v>252</v>
      </c>
    </row>
    <row r="288" spans="2:17" x14ac:dyDescent="0.15">
      <c r="B288" s="8" t="str">
        <f>VLOOKUP(G288,角色!A:B,2,FALSE)</f>
        <v>笈笙</v>
      </c>
      <c r="C288" s="8" t="str">
        <f t="shared" si="36"/>
        <v>主动技能3</v>
      </c>
      <c r="D288" s="8">
        <f t="shared" si="38"/>
        <v>16</v>
      </c>
      <c r="E288" s="8">
        <f t="shared" si="39"/>
        <v>17</v>
      </c>
      <c r="F288" s="8">
        <f t="shared" si="40"/>
        <v>3</v>
      </c>
      <c r="G288" s="8">
        <f t="shared" si="37"/>
        <v>5</v>
      </c>
      <c r="H288" t="str">
        <f t="shared" si="41"/>
        <v>笈笙主动技能3等级16</v>
      </c>
      <c r="I288" t="str">
        <f t="shared" si="42"/>
        <v>笈笙主动技能3等级17</v>
      </c>
      <c r="J288" s="1">
        <v>282</v>
      </c>
      <c r="K288" s="1">
        <f>VLOOKUP(H288,主动技能!$A:$B,2,FALSE)</f>
        <v>296</v>
      </c>
      <c r="L288" s="1">
        <f>VLOOKUP(I288,主动技能!$A:$B,2,FALSE)</f>
        <v>297</v>
      </c>
      <c r="M288" s="1">
        <f t="shared" si="34"/>
        <v>84</v>
      </c>
      <c r="N288" s="1" t="s">
        <v>251</v>
      </c>
      <c r="O288" s="1">
        <f t="shared" si="35"/>
        <v>183</v>
      </c>
      <c r="P288" s="1" t="s">
        <v>252</v>
      </c>
      <c r="Q288" s="1" t="s">
        <v>252</v>
      </c>
    </row>
    <row r="289" spans="2:17" x14ac:dyDescent="0.15">
      <c r="B289" s="8" t="str">
        <f>VLOOKUP(G289,角色!A:B,2,FALSE)</f>
        <v>笈笙</v>
      </c>
      <c r="C289" s="8" t="str">
        <f t="shared" si="36"/>
        <v>主动技能3</v>
      </c>
      <c r="D289" s="8">
        <f t="shared" si="38"/>
        <v>17</v>
      </c>
      <c r="E289" s="8">
        <f t="shared" si="39"/>
        <v>18</v>
      </c>
      <c r="F289" s="8">
        <f t="shared" si="40"/>
        <v>3</v>
      </c>
      <c r="G289" s="8">
        <f t="shared" si="37"/>
        <v>5</v>
      </c>
      <c r="H289" t="str">
        <f t="shared" si="41"/>
        <v>笈笙主动技能3等级17</v>
      </c>
      <c r="I289" t="str">
        <f t="shared" si="42"/>
        <v>笈笙主动技能3等级18</v>
      </c>
      <c r="J289" s="1">
        <v>283</v>
      </c>
      <c r="K289" s="1">
        <f>VLOOKUP(H289,主动技能!$A:$B,2,FALSE)</f>
        <v>297</v>
      </c>
      <c r="L289" s="1">
        <f>VLOOKUP(I289,主动技能!$A:$B,2,FALSE)</f>
        <v>298</v>
      </c>
      <c r="M289" s="1">
        <f t="shared" si="34"/>
        <v>85</v>
      </c>
      <c r="N289" s="1" t="s">
        <v>251</v>
      </c>
      <c r="O289" s="1">
        <f t="shared" si="35"/>
        <v>184</v>
      </c>
      <c r="P289" s="1" t="s">
        <v>252</v>
      </c>
      <c r="Q289" s="1" t="s">
        <v>252</v>
      </c>
    </row>
    <row r="290" spans="2:17" x14ac:dyDescent="0.15">
      <c r="B290" s="8" t="str">
        <f>VLOOKUP(G290,角色!A:B,2,FALSE)</f>
        <v>笈笙</v>
      </c>
      <c r="C290" s="8" t="str">
        <f t="shared" si="36"/>
        <v>主动技能3</v>
      </c>
      <c r="D290" s="8">
        <f t="shared" si="38"/>
        <v>18</v>
      </c>
      <c r="E290" s="8">
        <f t="shared" si="39"/>
        <v>19</v>
      </c>
      <c r="F290" s="8">
        <f t="shared" si="40"/>
        <v>3</v>
      </c>
      <c r="G290" s="8">
        <f t="shared" si="37"/>
        <v>5</v>
      </c>
      <c r="H290" t="str">
        <f t="shared" si="41"/>
        <v>笈笙主动技能3等级18</v>
      </c>
      <c r="I290" t="str">
        <f t="shared" si="42"/>
        <v>笈笙主动技能3等级19</v>
      </c>
      <c r="J290" s="1">
        <v>284</v>
      </c>
      <c r="K290" s="1">
        <f>VLOOKUP(H290,主动技能!$A:$B,2,FALSE)</f>
        <v>298</v>
      </c>
      <c r="L290" s="1">
        <f>VLOOKUP(I290,主动技能!$A:$B,2,FALSE)</f>
        <v>299</v>
      </c>
      <c r="M290" s="1">
        <f t="shared" si="34"/>
        <v>86</v>
      </c>
      <c r="N290" s="1" t="s">
        <v>251</v>
      </c>
      <c r="O290" s="1">
        <f t="shared" si="35"/>
        <v>185</v>
      </c>
      <c r="P290" s="1" t="s">
        <v>252</v>
      </c>
      <c r="Q290" s="1" t="s">
        <v>252</v>
      </c>
    </row>
    <row r="291" spans="2:17" x14ac:dyDescent="0.15">
      <c r="B291" s="8" t="str">
        <f>VLOOKUP(G291,角色!A:B,2,FALSE)</f>
        <v>笈笙</v>
      </c>
      <c r="C291" s="8" t="str">
        <f t="shared" si="36"/>
        <v>主动技能3</v>
      </c>
      <c r="D291" s="8">
        <f t="shared" si="38"/>
        <v>19</v>
      </c>
      <c r="E291" s="8">
        <f t="shared" si="39"/>
        <v>20</v>
      </c>
      <c r="F291" s="8">
        <f t="shared" si="40"/>
        <v>3</v>
      </c>
      <c r="G291" s="8">
        <f t="shared" si="37"/>
        <v>5</v>
      </c>
      <c r="H291" t="str">
        <f t="shared" si="41"/>
        <v>笈笙主动技能3等级19</v>
      </c>
      <c r="I291" t="str">
        <f t="shared" si="42"/>
        <v>笈笙主动技能3等级20</v>
      </c>
      <c r="J291" s="1">
        <v>285</v>
      </c>
      <c r="K291" s="1">
        <f>VLOOKUP(H291,主动技能!$A:$B,2,FALSE)</f>
        <v>299</v>
      </c>
      <c r="L291" s="1">
        <f>VLOOKUP(I291,主动技能!$A:$B,2,FALSE)</f>
        <v>300</v>
      </c>
      <c r="M291" s="1">
        <f t="shared" si="34"/>
        <v>87</v>
      </c>
      <c r="N291" s="1" t="s">
        <v>251</v>
      </c>
      <c r="O291" s="1">
        <f t="shared" si="35"/>
        <v>186</v>
      </c>
      <c r="P291" s="1" t="s">
        <v>252</v>
      </c>
      <c r="Q291" s="1" t="s">
        <v>252</v>
      </c>
    </row>
    <row r="292" spans="2:17" x14ac:dyDescent="0.15">
      <c r="B292" s="8" t="str">
        <f>VLOOKUP(G292,角色!A:B,2,FALSE)</f>
        <v>越城</v>
      </c>
      <c r="C292" s="8" t="str">
        <f t="shared" si="36"/>
        <v>主动技能1</v>
      </c>
      <c r="D292" s="8">
        <f t="shared" si="38"/>
        <v>1</v>
      </c>
      <c r="E292" s="8">
        <f t="shared" si="39"/>
        <v>2</v>
      </c>
      <c r="F292" s="8">
        <f t="shared" si="40"/>
        <v>1</v>
      </c>
      <c r="G292" s="8">
        <f t="shared" si="37"/>
        <v>6</v>
      </c>
      <c r="H292" t="str">
        <f t="shared" si="41"/>
        <v>越城主动技能1等级1</v>
      </c>
      <c r="I292" t="str">
        <f t="shared" si="42"/>
        <v>越城主动技能1等级2</v>
      </c>
      <c r="J292" s="1">
        <v>286</v>
      </c>
      <c r="K292" s="1">
        <f>VLOOKUP(H292,主动技能!$A:$B,2,FALSE)</f>
        <v>301</v>
      </c>
      <c r="L292" s="1">
        <f>VLOOKUP(I292,主动技能!$A:$B,2,FALSE)</f>
        <v>302</v>
      </c>
      <c r="M292" s="1">
        <f t="shared" si="34"/>
        <v>88</v>
      </c>
      <c r="N292" s="1" t="s">
        <v>251</v>
      </c>
      <c r="O292" s="1">
        <f t="shared" si="35"/>
        <v>187</v>
      </c>
      <c r="P292" s="1" t="s">
        <v>252</v>
      </c>
      <c r="Q292" s="1" t="s">
        <v>252</v>
      </c>
    </row>
    <row r="293" spans="2:17" x14ac:dyDescent="0.15">
      <c r="B293" s="8" t="str">
        <f>VLOOKUP(G293,角色!A:B,2,FALSE)</f>
        <v>越城</v>
      </c>
      <c r="C293" s="8" t="str">
        <f t="shared" si="36"/>
        <v>主动技能1</v>
      </c>
      <c r="D293" s="8">
        <f t="shared" si="38"/>
        <v>2</v>
      </c>
      <c r="E293" s="8">
        <f t="shared" si="39"/>
        <v>3</v>
      </c>
      <c r="F293" s="8">
        <f t="shared" si="40"/>
        <v>1</v>
      </c>
      <c r="G293" s="8">
        <f t="shared" si="37"/>
        <v>6</v>
      </c>
      <c r="H293" t="str">
        <f t="shared" si="41"/>
        <v>越城主动技能1等级2</v>
      </c>
      <c r="I293" t="str">
        <f t="shared" si="42"/>
        <v>越城主动技能1等级3</v>
      </c>
      <c r="J293" s="1">
        <v>287</v>
      </c>
      <c r="K293" s="1">
        <f>VLOOKUP(H293,主动技能!$A:$B,2,FALSE)</f>
        <v>302</v>
      </c>
      <c r="L293" s="1">
        <f>VLOOKUP(I293,主动技能!$A:$B,2,FALSE)</f>
        <v>303</v>
      </c>
      <c r="M293" s="1">
        <f t="shared" si="34"/>
        <v>89</v>
      </c>
      <c r="N293" s="1" t="s">
        <v>251</v>
      </c>
      <c r="O293" s="1">
        <f t="shared" si="35"/>
        <v>188</v>
      </c>
      <c r="P293" s="1" t="s">
        <v>252</v>
      </c>
      <c r="Q293" s="1" t="s">
        <v>252</v>
      </c>
    </row>
    <row r="294" spans="2:17" x14ac:dyDescent="0.15">
      <c r="B294" s="8" t="str">
        <f>VLOOKUP(G294,角色!A:B,2,FALSE)</f>
        <v>越城</v>
      </c>
      <c r="C294" s="8" t="str">
        <f t="shared" si="36"/>
        <v>主动技能1</v>
      </c>
      <c r="D294" s="8">
        <f t="shared" si="38"/>
        <v>3</v>
      </c>
      <c r="E294" s="8">
        <f t="shared" si="39"/>
        <v>4</v>
      </c>
      <c r="F294" s="8">
        <f t="shared" si="40"/>
        <v>1</v>
      </c>
      <c r="G294" s="8">
        <f t="shared" si="37"/>
        <v>6</v>
      </c>
      <c r="H294" t="str">
        <f t="shared" si="41"/>
        <v>越城主动技能1等级3</v>
      </c>
      <c r="I294" t="str">
        <f t="shared" si="42"/>
        <v>越城主动技能1等级4</v>
      </c>
      <c r="J294" s="1">
        <v>288</v>
      </c>
      <c r="K294" s="1">
        <f>VLOOKUP(H294,主动技能!$A:$B,2,FALSE)</f>
        <v>303</v>
      </c>
      <c r="L294" s="1">
        <f>VLOOKUP(I294,主动技能!$A:$B,2,FALSE)</f>
        <v>304</v>
      </c>
      <c r="M294" s="1">
        <f t="shared" si="34"/>
        <v>90</v>
      </c>
      <c r="N294" s="1" t="s">
        <v>251</v>
      </c>
      <c r="O294" s="1">
        <f t="shared" si="35"/>
        <v>189</v>
      </c>
      <c r="P294" s="1" t="s">
        <v>252</v>
      </c>
      <c r="Q294" s="1" t="s">
        <v>252</v>
      </c>
    </row>
    <row r="295" spans="2:17" x14ac:dyDescent="0.15">
      <c r="B295" s="8" t="str">
        <f>VLOOKUP(G295,角色!A:B,2,FALSE)</f>
        <v>越城</v>
      </c>
      <c r="C295" s="8" t="str">
        <f t="shared" si="36"/>
        <v>主动技能1</v>
      </c>
      <c r="D295" s="8">
        <f t="shared" si="38"/>
        <v>4</v>
      </c>
      <c r="E295" s="8">
        <f t="shared" si="39"/>
        <v>5</v>
      </c>
      <c r="F295" s="8">
        <f t="shared" si="40"/>
        <v>1</v>
      </c>
      <c r="G295" s="8">
        <f t="shared" si="37"/>
        <v>6</v>
      </c>
      <c r="H295" t="str">
        <f t="shared" si="41"/>
        <v>越城主动技能1等级4</v>
      </c>
      <c r="I295" t="str">
        <f t="shared" si="42"/>
        <v>越城主动技能1等级5</v>
      </c>
      <c r="J295" s="1">
        <v>289</v>
      </c>
      <c r="K295" s="1">
        <f>VLOOKUP(H295,主动技能!$A:$B,2,FALSE)</f>
        <v>304</v>
      </c>
      <c r="L295" s="1">
        <f>VLOOKUP(I295,主动技能!$A:$B,2,FALSE)</f>
        <v>305</v>
      </c>
      <c r="M295" s="1">
        <f t="shared" si="34"/>
        <v>91</v>
      </c>
      <c r="N295" s="1" t="s">
        <v>251</v>
      </c>
      <c r="O295" s="1">
        <f t="shared" si="35"/>
        <v>190</v>
      </c>
      <c r="P295" s="1" t="s">
        <v>252</v>
      </c>
      <c r="Q295" s="1" t="s">
        <v>252</v>
      </c>
    </row>
    <row r="296" spans="2:17" x14ac:dyDescent="0.15">
      <c r="B296" s="8" t="str">
        <f>VLOOKUP(G296,角色!A:B,2,FALSE)</f>
        <v>越城</v>
      </c>
      <c r="C296" s="8" t="str">
        <f t="shared" si="36"/>
        <v>主动技能1</v>
      </c>
      <c r="D296" s="8">
        <f t="shared" si="38"/>
        <v>5</v>
      </c>
      <c r="E296" s="8">
        <f t="shared" si="39"/>
        <v>6</v>
      </c>
      <c r="F296" s="8">
        <f t="shared" si="40"/>
        <v>1</v>
      </c>
      <c r="G296" s="8">
        <f t="shared" si="37"/>
        <v>6</v>
      </c>
      <c r="H296" t="str">
        <f t="shared" si="41"/>
        <v>越城主动技能1等级5</v>
      </c>
      <c r="I296" t="str">
        <f t="shared" si="42"/>
        <v>越城主动技能1等级6</v>
      </c>
      <c r="J296" s="1">
        <v>290</v>
      </c>
      <c r="K296" s="1">
        <f>VLOOKUP(H296,主动技能!$A:$B,2,FALSE)</f>
        <v>305</v>
      </c>
      <c r="L296" s="1">
        <f>VLOOKUP(I296,主动技能!$A:$B,2,FALSE)</f>
        <v>306</v>
      </c>
      <c r="M296" s="1">
        <f t="shared" si="34"/>
        <v>92</v>
      </c>
      <c r="N296" s="1" t="s">
        <v>251</v>
      </c>
      <c r="O296" s="1">
        <f t="shared" si="35"/>
        <v>191</v>
      </c>
      <c r="P296" s="1" t="s">
        <v>252</v>
      </c>
      <c r="Q296" s="1" t="s">
        <v>252</v>
      </c>
    </row>
    <row r="297" spans="2:17" x14ac:dyDescent="0.15">
      <c r="B297" s="8" t="str">
        <f>VLOOKUP(G297,角色!A:B,2,FALSE)</f>
        <v>越城</v>
      </c>
      <c r="C297" s="8" t="str">
        <f t="shared" si="36"/>
        <v>主动技能1</v>
      </c>
      <c r="D297" s="8">
        <f t="shared" si="38"/>
        <v>6</v>
      </c>
      <c r="E297" s="8">
        <f t="shared" si="39"/>
        <v>7</v>
      </c>
      <c r="F297" s="8">
        <f t="shared" si="40"/>
        <v>1</v>
      </c>
      <c r="G297" s="8">
        <f t="shared" si="37"/>
        <v>6</v>
      </c>
      <c r="H297" t="str">
        <f t="shared" si="41"/>
        <v>越城主动技能1等级6</v>
      </c>
      <c r="I297" t="str">
        <f t="shared" si="42"/>
        <v>越城主动技能1等级7</v>
      </c>
      <c r="J297" s="1">
        <v>291</v>
      </c>
      <c r="K297" s="1">
        <f>VLOOKUP(H297,主动技能!$A:$B,2,FALSE)</f>
        <v>306</v>
      </c>
      <c r="L297" s="1">
        <f>VLOOKUP(I297,主动技能!$A:$B,2,FALSE)</f>
        <v>307</v>
      </c>
      <c r="M297" s="1">
        <f t="shared" si="34"/>
        <v>93</v>
      </c>
      <c r="N297" s="1" t="s">
        <v>251</v>
      </c>
      <c r="O297" s="1">
        <f t="shared" si="35"/>
        <v>192</v>
      </c>
      <c r="P297" s="1" t="s">
        <v>252</v>
      </c>
      <c r="Q297" s="1" t="s">
        <v>252</v>
      </c>
    </row>
    <row r="298" spans="2:17" x14ac:dyDescent="0.15">
      <c r="B298" s="8" t="str">
        <f>VLOOKUP(G298,角色!A:B,2,FALSE)</f>
        <v>越城</v>
      </c>
      <c r="C298" s="8" t="str">
        <f t="shared" si="36"/>
        <v>主动技能1</v>
      </c>
      <c r="D298" s="8">
        <f t="shared" si="38"/>
        <v>7</v>
      </c>
      <c r="E298" s="8">
        <f t="shared" si="39"/>
        <v>8</v>
      </c>
      <c r="F298" s="8">
        <f t="shared" si="40"/>
        <v>1</v>
      </c>
      <c r="G298" s="8">
        <f t="shared" si="37"/>
        <v>6</v>
      </c>
      <c r="H298" t="str">
        <f t="shared" si="41"/>
        <v>越城主动技能1等级7</v>
      </c>
      <c r="I298" t="str">
        <f t="shared" si="42"/>
        <v>越城主动技能1等级8</v>
      </c>
      <c r="J298" s="1">
        <v>292</v>
      </c>
      <c r="K298" s="1">
        <f>VLOOKUP(H298,主动技能!$A:$B,2,FALSE)</f>
        <v>307</v>
      </c>
      <c r="L298" s="1">
        <f>VLOOKUP(I298,主动技能!$A:$B,2,FALSE)</f>
        <v>308</v>
      </c>
      <c r="M298" s="1">
        <f t="shared" si="34"/>
        <v>94</v>
      </c>
      <c r="N298" s="1" t="s">
        <v>251</v>
      </c>
      <c r="O298" s="1">
        <f t="shared" si="35"/>
        <v>193</v>
      </c>
      <c r="P298" s="1" t="s">
        <v>252</v>
      </c>
      <c r="Q298" s="1" t="s">
        <v>252</v>
      </c>
    </row>
    <row r="299" spans="2:17" x14ac:dyDescent="0.15">
      <c r="B299" s="8" t="str">
        <f>VLOOKUP(G299,角色!A:B,2,FALSE)</f>
        <v>越城</v>
      </c>
      <c r="C299" s="8" t="str">
        <f t="shared" si="36"/>
        <v>主动技能1</v>
      </c>
      <c r="D299" s="8">
        <f t="shared" si="38"/>
        <v>8</v>
      </c>
      <c r="E299" s="8">
        <f t="shared" si="39"/>
        <v>9</v>
      </c>
      <c r="F299" s="8">
        <f t="shared" si="40"/>
        <v>1</v>
      </c>
      <c r="G299" s="8">
        <f t="shared" si="37"/>
        <v>6</v>
      </c>
      <c r="H299" t="str">
        <f t="shared" si="41"/>
        <v>越城主动技能1等级8</v>
      </c>
      <c r="I299" t="str">
        <f t="shared" si="42"/>
        <v>越城主动技能1等级9</v>
      </c>
      <c r="J299" s="1">
        <v>293</v>
      </c>
      <c r="K299" s="1">
        <f>VLOOKUP(H299,主动技能!$A:$B,2,FALSE)</f>
        <v>308</v>
      </c>
      <c r="L299" s="1">
        <f>VLOOKUP(I299,主动技能!$A:$B,2,FALSE)</f>
        <v>309</v>
      </c>
      <c r="M299" s="1">
        <f t="shared" ref="M299:M362" si="43">M200</f>
        <v>95</v>
      </c>
      <c r="N299" s="1" t="s">
        <v>251</v>
      </c>
      <c r="O299" s="1">
        <f t="shared" ref="O299:O362" si="44">O200</f>
        <v>194</v>
      </c>
      <c r="P299" s="1" t="s">
        <v>252</v>
      </c>
      <c r="Q299" s="1" t="s">
        <v>252</v>
      </c>
    </row>
    <row r="300" spans="2:17" x14ac:dyDescent="0.15">
      <c r="B300" s="8" t="str">
        <f>VLOOKUP(G300,角色!A:B,2,FALSE)</f>
        <v>越城</v>
      </c>
      <c r="C300" s="8" t="str">
        <f t="shared" si="36"/>
        <v>主动技能1</v>
      </c>
      <c r="D300" s="8">
        <f t="shared" si="38"/>
        <v>9</v>
      </c>
      <c r="E300" s="8">
        <f t="shared" si="39"/>
        <v>10</v>
      </c>
      <c r="F300" s="8">
        <f t="shared" si="40"/>
        <v>1</v>
      </c>
      <c r="G300" s="8">
        <f t="shared" si="37"/>
        <v>6</v>
      </c>
      <c r="H300" t="str">
        <f t="shared" si="41"/>
        <v>越城主动技能1等级9</v>
      </c>
      <c r="I300" t="str">
        <f t="shared" si="42"/>
        <v>越城主动技能1等级10</v>
      </c>
      <c r="J300" s="1">
        <v>294</v>
      </c>
      <c r="K300" s="1">
        <f>VLOOKUP(H300,主动技能!$A:$B,2,FALSE)</f>
        <v>309</v>
      </c>
      <c r="L300" s="1">
        <f>VLOOKUP(I300,主动技能!$A:$B,2,FALSE)</f>
        <v>310</v>
      </c>
      <c r="M300" s="1">
        <f t="shared" si="43"/>
        <v>96</v>
      </c>
      <c r="N300" s="1" t="s">
        <v>251</v>
      </c>
      <c r="O300" s="1">
        <f t="shared" si="44"/>
        <v>195</v>
      </c>
      <c r="P300" s="1" t="s">
        <v>252</v>
      </c>
      <c r="Q300" s="1" t="s">
        <v>252</v>
      </c>
    </row>
    <row r="301" spans="2:17" x14ac:dyDescent="0.15">
      <c r="B301" s="8" t="str">
        <f>VLOOKUP(G301,角色!A:B,2,FALSE)</f>
        <v>越城</v>
      </c>
      <c r="C301" s="8" t="str">
        <f t="shared" si="36"/>
        <v>主动技能1</v>
      </c>
      <c r="D301" s="8">
        <f t="shared" si="38"/>
        <v>10</v>
      </c>
      <c r="E301" s="8">
        <f t="shared" si="39"/>
        <v>11</v>
      </c>
      <c r="F301" s="8">
        <f t="shared" si="40"/>
        <v>1</v>
      </c>
      <c r="G301" s="8">
        <f t="shared" si="37"/>
        <v>6</v>
      </c>
      <c r="H301" t="str">
        <f t="shared" si="41"/>
        <v>越城主动技能1等级10</v>
      </c>
      <c r="I301" t="str">
        <f t="shared" si="42"/>
        <v>越城主动技能1等级11</v>
      </c>
      <c r="J301" s="1">
        <v>295</v>
      </c>
      <c r="K301" s="1">
        <f>VLOOKUP(H301,主动技能!$A:$B,2,FALSE)</f>
        <v>310</v>
      </c>
      <c r="L301" s="1">
        <f>VLOOKUP(I301,主动技能!$A:$B,2,FALSE)</f>
        <v>311</v>
      </c>
      <c r="M301" s="1">
        <f t="shared" si="43"/>
        <v>97</v>
      </c>
      <c r="N301" s="1" t="s">
        <v>251</v>
      </c>
      <c r="O301" s="1">
        <f t="shared" si="44"/>
        <v>196</v>
      </c>
      <c r="P301" s="1" t="s">
        <v>252</v>
      </c>
      <c r="Q301" s="1" t="s">
        <v>252</v>
      </c>
    </row>
    <row r="302" spans="2:17" x14ac:dyDescent="0.15">
      <c r="B302" s="8" t="str">
        <f>VLOOKUP(G302,角色!A:B,2,FALSE)</f>
        <v>越城</v>
      </c>
      <c r="C302" s="8" t="str">
        <f t="shared" si="36"/>
        <v>主动技能1</v>
      </c>
      <c r="D302" s="8">
        <f t="shared" si="38"/>
        <v>11</v>
      </c>
      <c r="E302" s="8">
        <f t="shared" si="39"/>
        <v>12</v>
      </c>
      <c r="F302" s="8">
        <f t="shared" si="40"/>
        <v>1</v>
      </c>
      <c r="G302" s="8">
        <f t="shared" si="37"/>
        <v>6</v>
      </c>
      <c r="H302" t="str">
        <f t="shared" si="41"/>
        <v>越城主动技能1等级11</v>
      </c>
      <c r="I302" t="str">
        <f t="shared" si="42"/>
        <v>越城主动技能1等级12</v>
      </c>
      <c r="J302" s="1">
        <v>296</v>
      </c>
      <c r="K302" s="1">
        <f>VLOOKUP(H302,主动技能!$A:$B,2,FALSE)</f>
        <v>311</v>
      </c>
      <c r="L302" s="1">
        <f>VLOOKUP(I302,主动技能!$A:$B,2,FALSE)</f>
        <v>312</v>
      </c>
      <c r="M302" s="1">
        <f t="shared" si="43"/>
        <v>98</v>
      </c>
      <c r="N302" s="1" t="s">
        <v>251</v>
      </c>
      <c r="O302" s="1">
        <f t="shared" si="44"/>
        <v>197</v>
      </c>
      <c r="P302" s="1" t="s">
        <v>252</v>
      </c>
      <c r="Q302" s="1" t="s">
        <v>252</v>
      </c>
    </row>
    <row r="303" spans="2:17" x14ac:dyDescent="0.15">
      <c r="B303" s="8" t="str">
        <f>VLOOKUP(G303,角色!A:B,2,FALSE)</f>
        <v>越城</v>
      </c>
      <c r="C303" s="8" t="str">
        <f t="shared" si="36"/>
        <v>主动技能1</v>
      </c>
      <c r="D303" s="8">
        <f t="shared" si="38"/>
        <v>12</v>
      </c>
      <c r="E303" s="8">
        <f t="shared" si="39"/>
        <v>13</v>
      </c>
      <c r="F303" s="8">
        <f t="shared" si="40"/>
        <v>1</v>
      </c>
      <c r="G303" s="8">
        <f t="shared" si="37"/>
        <v>6</v>
      </c>
      <c r="H303" t="str">
        <f t="shared" si="41"/>
        <v>越城主动技能1等级12</v>
      </c>
      <c r="I303" t="str">
        <f t="shared" si="42"/>
        <v>越城主动技能1等级13</v>
      </c>
      <c r="J303" s="1">
        <v>297</v>
      </c>
      <c r="K303" s="1">
        <f>VLOOKUP(H303,主动技能!$A:$B,2,FALSE)</f>
        <v>312</v>
      </c>
      <c r="L303" s="1">
        <f>VLOOKUP(I303,主动技能!$A:$B,2,FALSE)</f>
        <v>313</v>
      </c>
      <c r="M303" s="1">
        <f t="shared" si="43"/>
        <v>99</v>
      </c>
      <c r="N303" s="1" t="s">
        <v>251</v>
      </c>
      <c r="O303" s="1">
        <f t="shared" si="44"/>
        <v>198</v>
      </c>
      <c r="P303" s="1" t="s">
        <v>252</v>
      </c>
      <c r="Q303" s="1" t="s">
        <v>252</v>
      </c>
    </row>
    <row r="304" spans="2:17" x14ac:dyDescent="0.15">
      <c r="B304" s="8" t="str">
        <f>VLOOKUP(G304,角色!A:B,2,FALSE)</f>
        <v>越城</v>
      </c>
      <c r="C304" s="8" t="str">
        <f t="shared" si="36"/>
        <v>主动技能1</v>
      </c>
      <c r="D304" s="8">
        <f t="shared" si="38"/>
        <v>13</v>
      </c>
      <c r="E304" s="8">
        <f t="shared" si="39"/>
        <v>14</v>
      </c>
      <c r="F304" s="8">
        <f t="shared" si="40"/>
        <v>1</v>
      </c>
      <c r="G304" s="8">
        <f t="shared" si="37"/>
        <v>6</v>
      </c>
      <c r="H304" t="str">
        <f t="shared" si="41"/>
        <v>越城主动技能1等级13</v>
      </c>
      <c r="I304" t="str">
        <f t="shared" si="42"/>
        <v>越城主动技能1等级14</v>
      </c>
      <c r="J304" s="1">
        <v>298</v>
      </c>
      <c r="K304" s="1">
        <f>VLOOKUP(H304,主动技能!$A:$B,2,FALSE)</f>
        <v>313</v>
      </c>
      <c r="L304" s="1">
        <f>VLOOKUP(I304,主动技能!$A:$B,2,FALSE)</f>
        <v>314</v>
      </c>
      <c r="M304" s="1">
        <f t="shared" si="43"/>
        <v>1</v>
      </c>
      <c r="N304" s="1" t="s">
        <v>251</v>
      </c>
      <c r="O304" s="1">
        <f t="shared" si="44"/>
        <v>100</v>
      </c>
      <c r="P304" s="1" t="s">
        <v>252</v>
      </c>
      <c r="Q304" s="1" t="s">
        <v>252</v>
      </c>
    </row>
    <row r="305" spans="2:17" x14ac:dyDescent="0.15">
      <c r="B305" s="8" t="str">
        <f>VLOOKUP(G305,角色!A:B,2,FALSE)</f>
        <v>越城</v>
      </c>
      <c r="C305" s="8" t="str">
        <f t="shared" si="36"/>
        <v>主动技能1</v>
      </c>
      <c r="D305" s="8">
        <f t="shared" si="38"/>
        <v>14</v>
      </c>
      <c r="E305" s="8">
        <f t="shared" si="39"/>
        <v>15</v>
      </c>
      <c r="F305" s="8">
        <f t="shared" si="40"/>
        <v>1</v>
      </c>
      <c r="G305" s="8">
        <f t="shared" si="37"/>
        <v>6</v>
      </c>
      <c r="H305" t="str">
        <f t="shared" si="41"/>
        <v>越城主动技能1等级14</v>
      </c>
      <c r="I305" t="str">
        <f t="shared" si="42"/>
        <v>越城主动技能1等级15</v>
      </c>
      <c r="J305" s="1">
        <v>299</v>
      </c>
      <c r="K305" s="1">
        <f>VLOOKUP(H305,主动技能!$A:$B,2,FALSE)</f>
        <v>314</v>
      </c>
      <c r="L305" s="1">
        <f>VLOOKUP(I305,主动技能!$A:$B,2,FALSE)</f>
        <v>315</v>
      </c>
      <c r="M305" s="1">
        <f t="shared" si="43"/>
        <v>2</v>
      </c>
      <c r="N305" s="1" t="s">
        <v>251</v>
      </c>
      <c r="O305" s="1">
        <f t="shared" si="44"/>
        <v>101</v>
      </c>
      <c r="P305" s="1" t="s">
        <v>252</v>
      </c>
      <c r="Q305" s="1" t="s">
        <v>252</v>
      </c>
    </row>
    <row r="306" spans="2:17" x14ac:dyDescent="0.15">
      <c r="B306" s="8" t="str">
        <f>VLOOKUP(G306,角色!A:B,2,FALSE)</f>
        <v>越城</v>
      </c>
      <c r="C306" s="8" t="str">
        <f t="shared" si="36"/>
        <v>主动技能1</v>
      </c>
      <c r="D306" s="8">
        <f t="shared" si="38"/>
        <v>15</v>
      </c>
      <c r="E306" s="8">
        <f t="shared" si="39"/>
        <v>16</v>
      </c>
      <c r="F306" s="8">
        <f t="shared" si="40"/>
        <v>1</v>
      </c>
      <c r="G306" s="8">
        <f t="shared" si="37"/>
        <v>6</v>
      </c>
      <c r="H306" t="str">
        <f t="shared" si="41"/>
        <v>越城主动技能1等级15</v>
      </c>
      <c r="I306" t="str">
        <f t="shared" si="42"/>
        <v>越城主动技能1等级16</v>
      </c>
      <c r="J306" s="1">
        <v>300</v>
      </c>
      <c r="K306" s="1">
        <f>VLOOKUP(H306,主动技能!$A:$B,2,FALSE)</f>
        <v>315</v>
      </c>
      <c r="L306" s="1">
        <f>VLOOKUP(I306,主动技能!$A:$B,2,FALSE)</f>
        <v>316</v>
      </c>
      <c r="M306" s="1">
        <f t="shared" si="43"/>
        <v>3</v>
      </c>
      <c r="N306" s="1" t="s">
        <v>251</v>
      </c>
      <c r="O306" s="1">
        <f t="shared" si="44"/>
        <v>102</v>
      </c>
      <c r="P306" s="1" t="s">
        <v>252</v>
      </c>
      <c r="Q306" s="1" t="s">
        <v>252</v>
      </c>
    </row>
    <row r="307" spans="2:17" x14ac:dyDescent="0.15">
      <c r="B307" s="8" t="str">
        <f>VLOOKUP(G307,角色!A:B,2,FALSE)</f>
        <v>越城</v>
      </c>
      <c r="C307" s="8" t="str">
        <f t="shared" si="36"/>
        <v>主动技能1</v>
      </c>
      <c r="D307" s="8">
        <f t="shared" si="38"/>
        <v>16</v>
      </c>
      <c r="E307" s="8">
        <f t="shared" si="39"/>
        <v>17</v>
      </c>
      <c r="F307" s="8">
        <f t="shared" si="40"/>
        <v>1</v>
      </c>
      <c r="G307" s="8">
        <f t="shared" si="37"/>
        <v>6</v>
      </c>
      <c r="H307" t="str">
        <f t="shared" si="41"/>
        <v>越城主动技能1等级16</v>
      </c>
      <c r="I307" t="str">
        <f t="shared" si="42"/>
        <v>越城主动技能1等级17</v>
      </c>
      <c r="J307" s="1">
        <v>301</v>
      </c>
      <c r="K307" s="1">
        <f>VLOOKUP(H307,主动技能!$A:$B,2,FALSE)</f>
        <v>316</v>
      </c>
      <c r="L307" s="1">
        <f>VLOOKUP(I307,主动技能!$A:$B,2,FALSE)</f>
        <v>317</v>
      </c>
      <c r="M307" s="1">
        <f t="shared" si="43"/>
        <v>4</v>
      </c>
      <c r="N307" s="1" t="s">
        <v>251</v>
      </c>
      <c r="O307" s="1">
        <f t="shared" si="44"/>
        <v>103</v>
      </c>
      <c r="P307" s="1" t="s">
        <v>252</v>
      </c>
      <c r="Q307" s="1" t="s">
        <v>252</v>
      </c>
    </row>
    <row r="308" spans="2:17" x14ac:dyDescent="0.15">
      <c r="B308" s="8" t="str">
        <f>VLOOKUP(G308,角色!A:B,2,FALSE)</f>
        <v>越城</v>
      </c>
      <c r="C308" s="8" t="str">
        <f t="shared" si="36"/>
        <v>主动技能1</v>
      </c>
      <c r="D308" s="8">
        <f t="shared" si="38"/>
        <v>17</v>
      </c>
      <c r="E308" s="8">
        <f t="shared" si="39"/>
        <v>18</v>
      </c>
      <c r="F308" s="8">
        <f t="shared" si="40"/>
        <v>1</v>
      </c>
      <c r="G308" s="8">
        <f t="shared" si="37"/>
        <v>6</v>
      </c>
      <c r="H308" t="str">
        <f t="shared" si="41"/>
        <v>越城主动技能1等级17</v>
      </c>
      <c r="I308" t="str">
        <f t="shared" si="42"/>
        <v>越城主动技能1等级18</v>
      </c>
      <c r="J308" s="1">
        <v>302</v>
      </c>
      <c r="K308" s="1">
        <f>VLOOKUP(H308,主动技能!$A:$B,2,FALSE)</f>
        <v>317</v>
      </c>
      <c r="L308" s="1">
        <f>VLOOKUP(I308,主动技能!$A:$B,2,FALSE)</f>
        <v>318</v>
      </c>
      <c r="M308" s="1">
        <f t="shared" si="43"/>
        <v>5</v>
      </c>
      <c r="N308" s="1" t="s">
        <v>251</v>
      </c>
      <c r="O308" s="1">
        <f t="shared" si="44"/>
        <v>104</v>
      </c>
      <c r="P308" s="1" t="s">
        <v>252</v>
      </c>
      <c r="Q308" s="1" t="s">
        <v>252</v>
      </c>
    </row>
    <row r="309" spans="2:17" x14ac:dyDescent="0.15">
      <c r="B309" s="8" t="str">
        <f>VLOOKUP(G309,角色!A:B,2,FALSE)</f>
        <v>越城</v>
      </c>
      <c r="C309" s="8" t="str">
        <f t="shared" si="36"/>
        <v>主动技能1</v>
      </c>
      <c r="D309" s="8">
        <f t="shared" si="38"/>
        <v>18</v>
      </c>
      <c r="E309" s="8">
        <f t="shared" si="39"/>
        <v>19</v>
      </c>
      <c r="F309" s="8">
        <f t="shared" si="40"/>
        <v>1</v>
      </c>
      <c r="G309" s="8">
        <f t="shared" si="37"/>
        <v>6</v>
      </c>
      <c r="H309" t="str">
        <f t="shared" si="41"/>
        <v>越城主动技能1等级18</v>
      </c>
      <c r="I309" t="str">
        <f t="shared" si="42"/>
        <v>越城主动技能1等级19</v>
      </c>
      <c r="J309" s="1">
        <v>303</v>
      </c>
      <c r="K309" s="1">
        <f>VLOOKUP(H309,主动技能!$A:$B,2,FALSE)</f>
        <v>318</v>
      </c>
      <c r="L309" s="1">
        <f>VLOOKUP(I309,主动技能!$A:$B,2,FALSE)</f>
        <v>319</v>
      </c>
      <c r="M309" s="1">
        <f t="shared" si="43"/>
        <v>6</v>
      </c>
      <c r="N309" s="1" t="s">
        <v>251</v>
      </c>
      <c r="O309" s="1">
        <f t="shared" si="44"/>
        <v>105</v>
      </c>
      <c r="P309" s="1" t="s">
        <v>252</v>
      </c>
      <c r="Q309" s="1" t="s">
        <v>252</v>
      </c>
    </row>
    <row r="310" spans="2:17" x14ac:dyDescent="0.15">
      <c r="B310" s="8" t="str">
        <f>VLOOKUP(G310,角色!A:B,2,FALSE)</f>
        <v>越城</v>
      </c>
      <c r="C310" s="8" t="str">
        <f t="shared" si="36"/>
        <v>主动技能1</v>
      </c>
      <c r="D310" s="8">
        <f t="shared" si="38"/>
        <v>19</v>
      </c>
      <c r="E310" s="8">
        <f t="shared" si="39"/>
        <v>20</v>
      </c>
      <c r="F310" s="8">
        <f t="shared" si="40"/>
        <v>1</v>
      </c>
      <c r="G310" s="8">
        <f t="shared" si="37"/>
        <v>6</v>
      </c>
      <c r="H310" t="str">
        <f t="shared" si="41"/>
        <v>越城主动技能1等级19</v>
      </c>
      <c r="I310" t="str">
        <f t="shared" si="42"/>
        <v>越城主动技能1等级20</v>
      </c>
      <c r="J310" s="1">
        <v>304</v>
      </c>
      <c r="K310" s="1">
        <f>VLOOKUP(H310,主动技能!$A:$B,2,FALSE)</f>
        <v>319</v>
      </c>
      <c r="L310" s="1">
        <f>VLOOKUP(I310,主动技能!$A:$B,2,FALSE)</f>
        <v>320</v>
      </c>
      <c r="M310" s="1">
        <f t="shared" si="43"/>
        <v>7</v>
      </c>
      <c r="N310" s="1" t="s">
        <v>251</v>
      </c>
      <c r="O310" s="1">
        <f t="shared" si="44"/>
        <v>106</v>
      </c>
      <c r="P310" s="1" t="s">
        <v>252</v>
      </c>
      <c r="Q310" s="1" t="s">
        <v>252</v>
      </c>
    </row>
    <row r="311" spans="2:17" x14ac:dyDescent="0.15">
      <c r="B311" s="8" t="str">
        <f>VLOOKUP(G311,角色!A:B,2,FALSE)</f>
        <v>越城</v>
      </c>
      <c r="C311" s="8" t="str">
        <f t="shared" si="36"/>
        <v>主动技能2</v>
      </c>
      <c r="D311" s="8">
        <f t="shared" si="38"/>
        <v>1</v>
      </c>
      <c r="E311" s="8">
        <f t="shared" si="39"/>
        <v>2</v>
      </c>
      <c r="F311" s="8">
        <f t="shared" si="40"/>
        <v>2</v>
      </c>
      <c r="G311" s="8">
        <f t="shared" si="37"/>
        <v>6</v>
      </c>
      <c r="H311" t="str">
        <f t="shared" si="41"/>
        <v>越城主动技能2等级1</v>
      </c>
      <c r="I311" t="str">
        <f t="shared" si="42"/>
        <v>越城主动技能2等级2</v>
      </c>
      <c r="J311" s="1">
        <v>305</v>
      </c>
      <c r="K311" s="1">
        <f>VLOOKUP(H311,主动技能!$A:$B,2,FALSE)</f>
        <v>321</v>
      </c>
      <c r="L311" s="1">
        <f>VLOOKUP(I311,主动技能!$A:$B,2,FALSE)</f>
        <v>322</v>
      </c>
      <c r="M311" s="1">
        <f t="shared" si="43"/>
        <v>8</v>
      </c>
      <c r="N311" s="1" t="s">
        <v>251</v>
      </c>
      <c r="O311" s="1">
        <f t="shared" si="44"/>
        <v>107</v>
      </c>
      <c r="P311" s="1" t="s">
        <v>252</v>
      </c>
      <c r="Q311" s="1" t="s">
        <v>252</v>
      </c>
    </row>
    <row r="312" spans="2:17" x14ac:dyDescent="0.15">
      <c r="B312" s="8" t="str">
        <f>VLOOKUP(G312,角色!A:B,2,FALSE)</f>
        <v>越城</v>
      </c>
      <c r="C312" s="8" t="str">
        <f t="shared" si="36"/>
        <v>主动技能2</v>
      </c>
      <c r="D312" s="8">
        <f t="shared" si="38"/>
        <v>2</v>
      </c>
      <c r="E312" s="8">
        <f t="shared" si="39"/>
        <v>3</v>
      </c>
      <c r="F312" s="8">
        <f t="shared" si="40"/>
        <v>2</v>
      </c>
      <c r="G312" s="8">
        <f t="shared" si="37"/>
        <v>6</v>
      </c>
      <c r="H312" t="str">
        <f t="shared" si="41"/>
        <v>越城主动技能2等级2</v>
      </c>
      <c r="I312" t="str">
        <f t="shared" si="42"/>
        <v>越城主动技能2等级3</v>
      </c>
      <c r="J312" s="1">
        <v>306</v>
      </c>
      <c r="K312" s="1">
        <f>VLOOKUP(H312,主动技能!$A:$B,2,FALSE)</f>
        <v>322</v>
      </c>
      <c r="L312" s="1">
        <f>VLOOKUP(I312,主动技能!$A:$B,2,FALSE)</f>
        <v>323</v>
      </c>
      <c r="M312" s="1">
        <f t="shared" si="43"/>
        <v>9</v>
      </c>
      <c r="N312" s="1" t="s">
        <v>251</v>
      </c>
      <c r="O312" s="1">
        <f t="shared" si="44"/>
        <v>108</v>
      </c>
      <c r="P312" s="1" t="s">
        <v>252</v>
      </c>
      <c r="Q312" s="1" t="s">
        <v>252</v>
      </c>
    </row>
    <row r="313" spans="2:17" x14ac:dyDescent="0.15">
      <c r="B313" s="8" t="str">
        <f>VLOOKUP(G313,角色!A:B,2,FALSE)</f>
        <v>越城</v>
      </c>
      <c r="C313" s="8" t="str">
        <f t="shared" si="36"/>
        <v>主动技能2</v>
      </c>
      <c r="D313" s="8">
        <f t="shared" si="38"/>
        <v>3</v>
      </c>
      <c r="E313" s="8">
        <f t="shared" si="39"/>
        <v>4</v>
      </c>
      <c r="F313" s="8">
        <f t="shared" si="40"/>
        <v>2</v>
      </c>
      <c r="G313" s="8">
        <f t="shared" si="37"/>
        <v>6</v>
      </c>
      <c r="H313" t="str">
        <f t="shared" si="41"/>
        <v>越城主动技能2等级3</v>
      </c>
      <c r="I313" t="str">
        <f t="shared" si="42"/>
        <v>越城主动技能2等级4</v>
      </c>
      <c r="J313" s="1">
        <v>307</v>
      </c>
      <c r="K313" s="1">
        <f>VLOOKUP(H313,主动技能!$A:$B,2,FALSE)</f>
        <v>323</v>
      </c>
      <c r="L313" s="1">
        <f>VLOOKUP(I313,主动技能!$A:$B,2,FALSE)</f>
        <v>324</v>
      </c>
      <c r="M313" s="1">
        <f t="shared" si="43"/>
        <v>10</v>
      </c>
      <c r="N313" s="1" t="s">
        <v>251</v>
      </c>
      <c r="O313" s="1">
        <f t="shared" si="44"/>
        <v>109</v>
      </c>
      <c r="P313" s="1" t="s">
        <v>252</v>
      </c>
      <c r="Q313" s="1" t="s">
        <v>252</v>
      </c>
    </row>
    <row r="314" spans="2:17" x14ac:dyDescent="0.15">
      <c r="B314" s="8" t="str">
        <f>VLOOKUP(G314,角色!A:B,2,FALSE)</f>
        <v>越城</v>
      </c>
      <c r="C314" s="8" t="str">
        <f t="shared" si="36"/>
        <v>主动技能2</v>
      </c>
      <c r="D314" s="8">
        <f t="shared" si="38"/>
        <v>4</v>
      </c>
      <c r="E314" s="8">
        <f t="shared" si="39"/>
        <v>5</v>
      </c>
      <c r="F314" s="8">
        <f t="shared" si="40"/>
        <v>2</v>
      </c>
      <c r="G314" s="8">
        <f t="shared" si="37"/>
        <v>6</v>
      </c>
      <c r="H314" t="str">
        <f t="shared" si="41"/>
        <v>越城主动技能2等级4</v>
      </c>
      <c r="I314" t="str">
        <f t="shared" si="42"/>
        <v>越城主动技能2等级5</v>
      </c>
      <c r="J314" s="1">
        <v>308</v>
      </c>
      <c r="K314" s="1">
        <f>VLOOKUP(H314,主动技能!$A:$B,2,FALSE)</f>
        <v>324</v>
      </c>
      <c r="L314" s="1">
        <f>VLOOKUP(I314,主动技能!$A:$B,2,FALSE)</f>
        <v>325</v>
      </c>
      <c r="M314" s="1">
        <f t="shared" si="43"/>
        <v>11</v>
      </c>
      <c r="N314" s="1" t="s">
        <v>251</v>
      </c>
      <c r="O314" s="1">
        <f t="shared" si="44"/>
        <v>110</v>
      </c>
      <c r="P314" s="1" t="s">
        <v>252</v>
      </c>
      <c r="Q314" s="1" t="s">
        <v>252</v>
      </c>
    </row>
    <row r="315" spans="2:17" x14ac:dyDescent="0.15">
      <c r="B315" s="8" t="str">
        <f>VLOOKUP(G315,角色!A:B,2,FALSE)</f>
        <v>越城</v>
      </c>
      <c r="C315" s="8" t="str">
        <f t="shared" si="36"/>
        <v>主动技能2</v>
      </c>
      <c r="D315" s="8">
        <f t="shared" si="38"/>
        <v>5</v>
      </c>
      <c r="E315" s="8">
        <f t="shared" si="39"/>
        <v>6</v>
      </c>
      <c r="F315" s="8">
        <f t="shared" si="40"/>
        <v>2</v>
      </c>
      <c r="G315" s="8">
        <f t="shared" si="37"/>
        <v>6</v>
      </c>
      <c r="H315" t="str">
        <f t="shared" si="41"/>
        <v>越城主动技能2等级5</v>
      </c>
      <c r="I315" t="str">
        <f t="shared" si="42"/>
        <v>越城主动技能2等级6</v>
      </c>
      <c r="J315" s="1">
        <v>309</v>
      </c>
      <c r="K315" s="1">
        <f>VLOOKUP(H315,主动技能!$A:$B,2,FALSE)</f>
        <v>325</v>
      </c>
      <c r="L315" s="1">
        <f>VLOOKUP(I315,主动技能!$A:$B,2,FALSE)</f>
        <v>326</v>
      </c>
      <c r="M315" s="1">
        <f t="shared" si="43"/>
        <v>12</v>
      </c>
      <c r="N315" s="1" t="s">
        <v>251</v>
      </c>
      <c r="O315" s="1">
        <f t="shared" si="44"/>
        <v>111</v>
      </c>
      <c r="P315" s="1" t="s">
        <v>252</v>
      </c>
      <c r="Q315" s="1" t="s">
        <v>252</v>
      </c>
    </row>
    <row r="316" spans="2:17" x14ac:dyDescent="0.15">
      <c r="B316" s="8" t="str">
        <f>VLOOKUP(G316,角色!A:B,2,FALSE)</f>
        <v>越城</v>
      </c>
      <c r="C316" s="8" t="str">
        <f t="shared" si="36"/>
        <v>主动技能2</v>
      </c>
      <c r="D316" s="8">
        <f t="shared" si="38"/>
        <v>6</v>
      </c>
      <c r="E316" s="8">
        <f t="shared" si="39"/>
        <v>7</v>
      </c>
      <c r="F316" s="8">
        <f t="shared" si="40"/>
        <v>2</v>
      </c>
      <c r="G316" s="8">
        <f t="shared" si="37"/>
        <v>6</v>
      </c>
      <c r="H316" t="str">
        <f t="shared" si="41"/>
        <v>越城主动技能2等级6</v>
      </c>
      <c r="I316" t="str">
        <f t="shared" si="42"/>
        <v>越城主动技能2等级7</v>
      </c>
      <c r="J316" s="1">
        <v>310</v>
      </c>
      <c r="K316" s="1">
        <f>VLOOKUP(H316,主动技能!$A:$B,2,FALSE)</f>
        <v>326</v>
      </c>
      <c r="L316" s="1">
        <f>VLOOKUP(I316,主动技能!$A:$B,2,FALSE)</f>
        <v>327</v>
      </c>
      <c r="M316" s="1">
        <f t="shared" si="43"/>
        <v>13</v>
      </c>
      <c r="N316" s="1" t="s">
        <v>251</v>
      </c>
      <c r="O316" s="1">
        <f t="shared" si="44"/>
        <v>112</v>
      </c>
      <c r="P316" s="1" t="s">
        <v>252</v>
      </c>
      <c r="Q316" s="1" t="s">
        <v>252</v>
      </c>
    </row>
    <row r="317" spans="2:17" x14ac:dyDescent="0.15">
      <c r="B317" s="8" t="str">
        <f>VLOOKUP(G317,角色!A:B,2,FALSE)</f>
        <v>越城</v>
      </c>
      <c r="C317" s="8" t="str">
        <f t="shared" si="36"/>
        <v>主动技能2</v>
      </c>
      <c r="D317" s="8">
        <f t="shared" si="38"/>
        <v>7</v>
      </c>
      <c r="E317" s="8">
        <f t="shared" si="39"/>
        <v>8</v>
      </c>
      <c r="F317" s="8">
        <f t="shared" si="40"/>
        <v>2</v>
      </c>
      <c r="G317" s="8">
        <f t="shared" si="37"/>
        <v>6</v>
      </c>
      <c r="H317" t="str">
        <f t="shared" si="41"/>
        <v>越城主动技能2等级7</v>
      </c>
      <c r="I317" t="str">
        <f t="shared" si="42"/>
        <v>越城主动技能2等级8</v>
      </c>
      <c r="J317" s="1">
        <v>311</v>
      </c>
      <c r="K317" s="1">
        <f>VLOOKUP(H317,主动技能!$A:$B,2,FALSE)</f>
        <v>327</v>
      </c>
      <c r="L317" s="1">
        <f>VLOOKUP(I317,主动技能!$A:$B,2,FALSE)</f>
        <v>328</v>
      </c>
      <c r="M317" s="1">
        <f t="shared" si="43"/>
        <v>14</v>
      </c>
      <c r="N317" s="1" t="s">
        <v>251</v>
      </c>
      <c r="O317" s="1">
        <f t="shared" si="44"/>
        <v>113</v>
      </c>
      <c r="P317" s="1" t="s">
        <v>252</v>
      </c>
      <c r="Q317" s="1" t="s">
        <v>252</v>
      </c>
    </row>
    <row r="318" spans="2:17" x14ac:dyDescent="0.15">
      <c r="B318" s="8" t="str">
        <f>VLOOKUP(G318,角色!A:B,2,FALSE)</f>
        <v>越城</v>
      </c>
      <c r="C318" s="8" t="str">
        <f t="shared" si="36"/>
        <v>主动技能2</v>
      </c>
      <c r="D318" s="8">
        <f t="shared" si="38"/>
        <v>8</v>
      </c>
      <c r="E318" s="8">
        <f t="shared" si="39"/>
        <v>9</v>
      </c>
      <c r="F318" s="8">
        <f t="shared" si="40"/>
        <v>2</v>
      </c>
      <c r="G318" s="8">
        <f t="shared" si="37"/>
        <v>6</v>
      </c>
      <c r="H318" t="str">
        <f t="shared" si="41"/>
        <v>越城主动技能2等级8</v>
      </c>
      <c r="I318" t="str">
        <f t="shared" si="42"/>
        <v>越城主动技能2等级9</v>
      </c>
      <c r="J318" s="1">
        <v>312</v>
      </c>
      <c r="K318" s="1">
        <f>VLOOKUP(H318,主动技能!$A:$B,2,FALSE)</f>
        <v>328</v>
      </c>
      <c r="L318" s="1">
        <f>VLOOKUP(I318,主动技能!$A:$B,2,FALSE)</f>
        <v>329</v>
      </c>
      <c r="M318" s="1">
        <f t="shared" si="43"/>
        <v>15</v>
      </c>
      <c r="N318" s="1" t="s">
        <v>251</v>
      </c>
      <c r="O318" s="1">
        <f t="shared" si="44"/>
        <v>114</v>
      </c>
      <c r="P318" s="1" t="s">
        <v>252</v>
      </c>
      <c r="Q318" s="1" t="s">
        <v>252</v>
      </c>
    </row>
    <row r="319" spans="2:17" x14ac:dyDescent="0.15">
      <c r="B319" s="8" t="str">
        <f>VLOOKUP(G319,角色!A:B,2,FALSE)</f>
        <v>越城</v>
      </c>
      <c r="C319" s="8" t="str">
        <f t="shared" si="36"/>
        <v>主动技能2</v>
      </c>
      <c r="D319" s="8">
        <f t="shared" si="38"/>
        <v>9</v>
      </c>
      <c r="E319" s="8">
        <f t="shared" si="39"/>
        <v>10</v>
      </c>
      <c r="F319" s="8">
        <f t="shared" si="40"/>
        <v>2</v>
      </c>
      <c r="G319" s="8">
        <f t="shared" si="37"/>
        <v>6</v>
      </c>
      <c r="H319" t="str">
        <f t="shared" si="41"/>
        <v>越城主动技能2等级9</v>
      </c>
      <c r="I319" t="str">
        <f t="shared" si="42"/>
        <v>越城主动技能2等级10</v>
      </c>
      <c r="J319" s="1">
        <v>313</v>
      </c>
      <c r="K319" s="1">
        <f>VLOOKUP(H319,主动技能!$A:$B,2,FALSE)</f>
        <v>329</v>
      </c>
      <c r="L319" s="1">
        <f>VLOOKUP(I319,主动技能!$A:$B,2,FALSE)</f>
        <v>330</v>
      </c>
      <c r="M319" s="1">
        <f t="shared" si="43"/>
        <v>16</v>
      </c>
      <c r="N319" s="1" t="s">
        <v>251</v>
      </c>
      <c r="O319" s="1">
        <f t="shared" si="44"/>
        <v>115</v>
      </c>
      <c r="P319" s="1" t="s">
        <v>252</v>
      </c>
      <c r="Q319" s="1" t="s">
        <v>252</v>
      </c>
    </row>
    <row r="320" spans="2:17" x14ac:dyDescent="0.15">
      <c r="B320" s="8" t="str">
        <f>VLOOKUP(G320,角色!A:B,2,FALSE)</f>
        <v>越城</v>
      </c>
      <c r="C320" s="8" t="str">
        <f t="shared" si="36"/>
        <v>主动技能2</v>
      </c>
      <c r="D320" s="8">
        <f t="shared" si="38"/>
        <v>10</v>
      </c>
      <c r="E320" s="8">
        <f t="shared" si="39"/>
        <v>11</v>
      </c>
      <c r="F320" s="8">
        <f t="shared" si="40"/>
        <v>2</v>
      </c>
      <c r="G320" s="8">
        <f t="shared" si="37"/>
        <v>6</v>
      </c>
      <c r="H320" t="str">
        <f t="shared" si="41"/>
        <v>越城主动技能2等级10</v>
      </c>
      <c r="I320" t="str">
        <f t="shared" si="42"/>
        <v>越城主动技能2等级11</v>
      </c>
      <c r="J320" s="1">
        <v>314</v>
      </c>
      <c r="K320" s="1">
        <f>VLOOKUP(H320,主动技能!$A:$B,2,FALSE)</f>
        <v>330</v>
      </c>
      <c r="L320" s="1">
        <f>VLOOKUP(I320,主动技能!$A:$B,2,FALSE)</f>
        <v>331</v>
      </c>
      <c r="M320" s="1">
        <f t="shared" si="43"/>
        <v>17</v>
      </c>
      <c r="N320" s="1" t="s">
        <v>251</v>
      </c>
      <c r="O320" s="1">
        <f t="shared" si="44"/>
        <v>116</v>
      </c>
      <c r="P320" s="1" t="s">
        <v>252</v>
      </c>
      <c r="Q320" s="1" t="s">
        <v>252</v>
      </c>
    </row>
    <row r="321" spans="2:17" x14ac:dyDescent="0.15">
      <c r="B321" s="8" t="str">
        <f>VLOOKUP(G321,角色!A:B,2,FALSE)</f>
        <v>越城</v>
      </c>
      <c r="C321" s="8" t="str">
        <f t="shared" si="36"/>
        <v>主动技能2</v>
      </c>
      <c r="D321" s="8">
        <f t="shared" si="38"/>
        <v>11</v>
      </c>
      <c r="E321" s="8">
        <f t="shared" si="39"/>
        <v>12</v>
      </c>
      <c r="F321" s="8">
        <f t="shared" si="40"/>
        <v>2</v>
      </c>
      <c r="G321" s="8">
        <f t="shared" si="37"/>
        <v>6</v>
      </c>
      <c r="H321" t="str">
        <f t="shared" si="41"/>
        <v>越城主动技能2等级11</v>
      </c>
      <c r="I321" t="str">
        <f t="shared" si="42"/>
        <v>越城主动技能2等级12</v>
      </c>
      <c r="J321" s="1">
        <v>315</v>
      </c>
      <c r="K321" s="1">
        <f>VLOOKUP(H321,主动技能!$A:$B,2,FALSE)</f>
        <v>331</v>
      </c>
      <c r="L321" s="1">
        <f>VLOOKUP(I321,主动技能!$A:$B,2,FALSE)</f>
        <v>332</v>
      </c>
      <c r="M321" s="1">
        <f t="shared" si="43"/>
        <v>18</v>
      </c>
      <c r="N321" s="1" t="s">
        <v>251</v>
      </c>
      <c r="O321" s="1">
        <f t="shared" si="44"/>
        <v>117</v>
      </c>
      <c r="P321" s="1" t="s">
        <v>252</v>
      </c>
      <c r="Q321" s="1" t="s">
        <v>252</v>
      </c>
    </row>
    <row r="322" spans="2:17" x14ac:dyDescent="0.15">
      <c r="B322" s="8" t="str">
        <f>VLOOKUP(G322,角色!A:B,2,FALSE)</f>
        <v>越城</v>
      </c>
      <c r="C322" s="8" t="str">
        <f t="shared" si="36"/>
        <v>主动技能2</v>
      </c>
      <c r="D322" s="8">
        <f t="shared" si="38"/>
        <v>12</v>
      </c>
      <c r="E322" s="8">
        <f t="shared" si="39"/>
        <v>13</v>
      </c>
      <c r="F322" s="8">
        <f t="shared" si="40"/>
        <v>2</v>
      </c>
      <c r="G322" s="8">
        <f t="shared" si="37"/>
        <v>6</v>
      </c>
      <c r="H322" t="str">
        <f t="shared" si="41"/>
        <v>越城主动技能2等级12</v>
      </c>
      <c r="I322" t="str">
        <f t="shared" si="42"/>
        <v>越城主动技能2等级13</v>
      </c>
      <c r="J322" s="1">
        <v>316</v>
      </c>
      <c r="K322" s="1">
        <f>VLOOKUP(H322,主动技能!$A:$B,2,FALSE)</f>
        <v>332</v>
      </c>
      <c r="L322" s="1">
        <f>VLOOKUP(I322,主动技能!$A:$B,2,FALSE)</f>
        <v>333</v>
      </c>
      <c r="M322" s="1">
        <f t="shared" si="43"/>
        <v>19</v>
      </c>
      <c r="N322" s="1" t="s">
        <v>251</v>
      </c>
      <c r="O322" s="1">
        <f t="shared" si="44"/>
        <v>118</v>
      </c>
      <c r="P322" s="1" t="s">
        <v>252</v>
      </c>
      <c r="Q322" s="1" t="s">
        <v>252</v>
      </c>
    </row>
    <row r="323" spans="2:17" x14ac:dyDescent="0.15">
      <c r="B323" s="8" t="str">
        <f>VLOOKUP(G323,角色!A:B,2,FALSE)</f>
        <v>越城</v>
      </c>
      <c r="C323" s="8" t="str">
        <f t="shared" si="36"/>
        <v>主动技能2</v>
      </c>
      <c r="D323" s="8">
        <f t="shared" si="38"/>
        <v>13</v>
      </c>
      <c r="E323" s="8">
        <f t="shared" si="39"/>
        <v>14</v>
      </c>
      <c r="F323" s="8">
        <f t="shared" si="40"/>
        <v>2</v>
      </c>
      <c r="G323" s="8">
        <f t="shared" si="37"/>
        <v>6</v>
      </c>
      <c r="H323" t="str">
        <f t="shared" si="41"/>
        <v>越城主动技能2等级13</v>
      </c>
      <c r="I323" t="str">
        <f t="shared" si="42"/>
        <v>越城主动技能2等级14</v>
      </c>
      <c r="J323" s="1">
        <v>317</v>
      </c>
      <c r="K323" s="1">
        <f>VLOOKUP(H323,主动技能!$A:$B,2,FALSE)</f>
        <v>333</v>
      </c>
      <c r="L323" s="1">
        <f>VLOOKUP(I323,主动技能!$A:$B,2,FALSE)</f>
        <v>334</v>
      </c>
      <c r="M323" s="1">
        <f t="shared" si="43"/>
        <v>20</v>
      </c>
      <c r="N323" s="1" t="s">
        <v>251</v>
      </c>
      <c r="O323" s="1">
        <f t="shared" si="44"/>
        <v>119</v>
      </c>
      <c r="P323" s="1" t="s">
        <v>252</v>
      </c>
      <c r="Q323" s="1" t="s">
        <v>252</v>
      </c>
    </row>
    <row r="324" spans="2:17" x14ac:dyDescent="0.15">
      <c r="B324" s="8" t="str">
        <f>VLOOKUP(G324,角色!A:B,2,FALSE)</f>
        <v>越城</v>
      </c>
      <c r="C324" s="8" t="str">
        <f t="shared" si="36"/>
        <v>主动技能2</v>
      </c>
      <c r="D324" s="8">
        <f t="shared" si="38"/>
        <v>14</v>
      </c>
      <c r="E324" s="8">
        <f t="shared" si="39"/>
        <v>15</v>
      </c>
      <c r="F324" s="8">
        <f t="shared" si="40"/>
        <v>2</v>
      </c>
      <c r="G324" s="8">
        <f t="shared" si="37"/>
        <v>6</v>
      </c>
      <c r="H324" t="str">
        <f t="shared" si="41"/>
        <v>越城主动技能2等级14</v>
      </c>
      <c r="I324" t="str">
        <f t="shared" si="42"/>
        <v>越城主动技能2等级15</v>
      </c>
      <c r="J324" s="1">
        <v>318</v>
      </c>
      <c r="K324" s="1">
        <f>VLOOKUP(H324,主动技能!$A:$B,2,FALSE)</f>
        <v>334</v>
      </c>
      <c r="L324" s="1">
        <f>VLOOKUP(I324,主动技能!$A:$B,2,FALSE)</f>
        <v>335</v>
      </c>
      <c r="M324" s="1">
        <f t="shared" si="43"/>
        <v>21</v>
      </c>
      <c r="N324" s="1" t="s">
        <v>251</v>
      </c>
      <c r="O324" s="1">
        <f t="shared" si="44"/>
        <v>120</v>
      </c>
      <c r="P324" s="1" t="s">
        <v>252</v>
      </c>
      <c r="Q324" s="1" t="s">
        <v>252</v>
      </c>
    </row>
    <row r="325" spans="2:17" x14ac:dyDescent="0.15">
      <c r="B325" s="8" t="str">
        <f>VLOOKUP(G325,角色!A:B,2,FALSE)</f>
        <v>越城</v>
      </c>
      <c r="C325" s="8" t="str">
        <f t="shared" si="36"/>
        <v>主动技能2</v>
      </c>
      <c r="D325" s="8">
        <f t="shared" si="38"/>
        <v>15</v>
      </c>
      <c r="E325" s="8">
        <f t="shared" si="39"/>
        <v>16</v>
      </c>
      <c r="F325" s="8">
        <f t="shared" si="40"/>
        <v>2</v>
      </c>
      <c r="G325" s="8">
        <f t="shared" si="37"/>
        <v>6</v>
      </c>
      <c r="H325" t="str">
        <f t="shared" si="41"/>
        <v>越城主动技能2等级15</v>
      </c>
      <c r="I325" t="str">
        <f t="shared" si="42"/>
        <v>越城主动技能2等级16</v>
      </c>
      <c r="J325" s="1">
        <v>319</v>
      </c>
      <c r="K325" s="1">
        <f>VLOOKUP(H325,主动技能!$A:$B,2,FALSE)</f>
        <v>335</v>
      </c>
      <c r="L325" s="1">
        <f>VLOOKUP(I325,主动技能!$A:$B,2,FALSE)</f>
        <v>336</v>
      </c>
      <c r="M325" s="1">
        <f t="shared" si="43"/>
        <v>22</v>
      </c>
      <c r="N325" s="1" t="s">
        <v>251</v>
      </c>
      <c r="O325" s="1">
        <f t="shared" si="44"/>
        <v>121</v>
      </c>
      <c r="P325" s="1" t="s">
        <v>252</v>
      </c>
      <c r="Q325" s="1" t="s">
        <v>252</v>
      </c>
    </row>
    <row r="326" spans="2:17" x14ac:dyDescent="0.15">
      <c r="B326" s="8" t="str">
        <f>VLOOKUP(G326,角色!A:B,2,FALSE)</f>
        <v>越城</v>
      </c>
      <c r="C326" s="8" t="str">
        <f t="shared" si="36"/>
        <v>主动技能2</v>
      </c>
      <c r="D326" s="8">
        <f t="shared" si="38"/>
        <v>16</v>
      </c>
      <c r="E326" s="8">
        <f t="shared" si="39"/>
        <v>17</v>
      </c>
      <c r="F326" s="8">
        <f t="shared" si="40"/>
        <v>2</v>
      </c>
      <c r="G326" s="8">
        <f t="shared" si="37"/>
        <v>6</v>
      </c>
      <c r="H326" t="str">
        <f t="shared" si="41"/>
        <v>越城主动技能2等级16</v>
      </c>
      <c r="I326" t="str">
        <f t="shared" si="42"/>
        <v>越城主动技能2等级17</v>
      </c>
      <c r="J326" s="1">
        <v>320</v>
      </c>
      <c r="K326" s="1">
        <f>VLOOKUP(H326,主动技能!$A:$B,2,FALSE)</f>
        <v>336</v>
      </c>
      <c r="L326" s="1">
        <f>VLOOKUP(I326,主动技能!$A:$B,2,FALSE)</f>
        <v>337</v>
      </c>
      <c r="M326" s="1">
        <f t="shared" si="43"/>
        <v>23</v>
      </c>
      <c r="N326" s="1" t="s">
        <v>251</v>
      </c>
      <c r="O326" s="1">
        <f t="shared" si="44"/>
        <v>122</v>
      </c>
      <c r="P326" s="1" t="s">
        <v>252</v>
      </c>
      <c r="Q326" s="1" t="s">
        <v>252</v>
      </c>
    </row>
    <row r="327" spans="2:17" x14ac:dyDescent="0.15">
      <c r="B327" s="8" t="str">
        <f>VLOOKUP(G327,角色!A:B,2,FALSE)</f>
        <v>越城</v>
      </c>
      <c r="C327" s="8" t="str">
        <f t="shared" si="36"/>
        <v>主动技能2</v>
      </c>
      <c r="D327" s="8">
        <f t="shared" si="38"/>
        <v>17</v>
      </c>
      <c r="E327" s="8">
        <f t="shared" si="39"/>
        <v>18</v>
      </c>
      <c r="F327" s="8">
        <f t="shared" si="40"/>
        <v>2</v>
      </c>
      <c r="G327" s="8">
        <f t="shared" si="37"/>
        <v>6</v>
      </c>
      <c r="H327" t="str">
        <f t="shared" si="41"/>
        <v>越城主动技能2等级17</v>
      </c>
      <c r="I327" t="str">
        <f t="shared" si="42"/>
        <v>越城主动技能2等级18</v>
      </c>
      <c r="J327" s="1">
        <v>321</v>
      </c>
      <c r="K327" s="1">
        <f>VLOOKUP(H327,主动技能!$A:$B,2,FALSE)</f>
        <v>337</v>
      </c>
      <c r="L327" s="1">
        <f>VLOOKUP(I327,主动技能!$A:$B,2,FALSE)</f>
        <v>338</v>
      </c>
      <c r="M327" s="1">
        <f t="shared" si="43"/>
        <v>24</v>
      </c>
      <c r="N327" s="1" t="s">
        <v>251</v>
      </c>
      <c r="O327" s="1">
        <f t="shared" si="44"/>
        <v>123</v>
      </c>
      <c r="P327" s="1" t="s">
        <v>252</v>
      </c>
      <c r="Q327" s="1" t="s">
        <v>252</v>
      </c>
    </row>
    <row r="328" spans="2:17" x14ac:dyDescent="0.15">
      <c r="B328" s="8" t="str">
        <f>VLOOKUP(G328,角色!A:B,2,FALSE)</f>
        <v>越城</v>
      </c>
      <c r="C328" s="8" t="str">
        <f t="shared" ref="C328:C391" si="45">C$4&amp;F328</f>
        <v>主动技能2</v>
      </c>
      <c r="D328" s="8">
        <f t="shared" si="38"/>
        <v>18</v>
      </c>
      <c r="E328" s="8">
        <f t="shared" si="39"/>
        <v>19</v>
      </c>
      <c r="F328" s="8">
        <f t="shared" si="40"/>
        <v>2</v>
      </c>
      <c r="G328" s="8">
        <f t="shared" ref="G328:G391" si="46">IF((F328=1)*(D328=1),G327+1,G327)</f>
        <v>6</v>
      </c>
      <c r="H328" t="str">
        <f t="shared" si="41"/>
        <v>越城主动技能2等级18</v>
      </c>
      <c r="I328" t="str">
        <f t="shared" si="42"/>
        <v>越城主动技能2等级19</v>
      </c>
      <c r="J328" s="1">
        <v>322</v>
      </c>
      <c r="K328" s="1">
        <f>VLOOKUP(H328,主动技能!$A:$B,2,FALSE)</f>
        <v>338</v>
      </c>
      <c r="L328" s="1">
        <f>VLOOKUP(I328,主动技能!$A:$B,2,FALSE)</f>
        <v>339</v>
      </c>
      <c r="M328" s="1">
        <f t="shared" si="43"/>
        <v>25</v>
      </c>
      <c r="N328" s="1" t="s">
        <v>251</v>
      </c>
      <c r="O328" s="1">
        <f t="shared" si="44"/>
        <v>124</v>
      </c>
      <c r="P328" s="1" t="s">
        <v>252</v>
      </c>
      <c r="Q328" s="1" t="s">
        <v>252</v>
      </c>
    </row>
    <row r="329" spans="2:17" x14ac:dyDescent="0.15">
      <c r="B329" s="8" t="str">
        <f>VLOOKUP(G329,角色!A:B,2,FALSE)</f>
        <v>越城</v>
      </c>
      <c r="C329" s="8" t="str">
        <f t="shared" si="45"/>
        <v>主动技能2</v>
      </c>
      <c r="D329" s="8">
        <f t="shared" ref="D329:D392" si="47">IF(D328=D$5,1,D328+1)</f>
        <v>19</v>
      </c>
      <c r="E329" s="8">
        <f t="shared" ref="E329:E392" si="48">IF(E328=E$5,2,E328+1)</f>
        <v>20</v>
      </c>
      <c r="F329" s="8">
        <f t="shared" ref="F329:F392" si="49">IF(D329=1,IF(F328=$F$5,1,F328+1),F328)</f>
        <v>2</v>
      </c>
      <c r="G329" s="8">
        <f t="shared" si="46"/>
        <v>6</v>
      </c>
      <c r="H329" t="str">
        <f t="shared" si="41"/>
        <v>越城主动技能2等级19</v>
      </c>
      <c r="I329" t="str">
        <f t="shared" si="42"/>
        <v>越城主动技能2等级20</v>
      </c>
      <c r="J329" s="1">
        <v>323</v>
      </c>
      <c r="K329" s="1">
        <f>VLOOKUP(H329,主动技能!$A:$B,2,FALSE)</f>
        <v>339</v>
      </c>
      <c r="L329" s="1">
        <f>VLOOKUP(I329,主动技能!$A:$B,2,FALSE)</f>
        <v>340</v>
      </c>
      <c r="M329" s="1">
        <f t="shared" si="43"/>
        <v>26</v>
      </c>
      <c r="N329" s="1" t="s">
        <v>251</v>
      </c>
      <c r="O329" s="1">
        <f t="shared" si="44"/>
        <v>125</v>
      </c>
      <c r="P329" s="1" t="s">
        <v>252</v>
      </c>
      <c r="Q329" s="1" t="s">
        <v>252</v>
      </c>
    </row>
    <row r="330" spans="2:17" x14ac:dyDescent="0.15">
      <c r="B330" s="8" t="str">
        <f>VLOOKUP(G330,角色!A:B,2,FALSE)</f>
        <v>越城</v>
      </c>
      <c r="C330" s="8" t="str">
        <f t="shared" si="45"/>
        <v>主动技能3</v>
      </c>
      <c r="D330" s="8">
        <f t="shared" si="47"/>
        <v>1</v>
      </c>
      <c r="E330" s="8">
        <f t="shared" si="48"/>
        <v>2</v>
      </c>
      <c r="F330" s="8">
        <f t="shared" si="49"/>
        <v>3</v>
      </c>
      <c r="G330" s="8">
        <f t="shared" si="46"/>
        <v>6</v>
      </c>
      <c r="H330" t="str">
        <f t="shared" si="41"/>
        <v>越城主动技能3等级1</v>
      </c>
      <c r="I330" t="str">
        <f t="shared" si="42"/>
        <v>越城主动技能3等级2</v>
      </c>
      <c r="J330" s="1">
        <v>324</v>
      </c>
      <c r="K330" s="1">
        <f>VLOOKUP(H330,主动技能!$A:$B,2,FALSE)</f>
        <v>341</v>
      </c>
      <c r="L330" s="1">
        <f>VLOOKUP(I330,主动技能!$A:$B,2,FALSE)</f>
        <v>342</v>
      </c>
      <c r="M330" s="1">
        <f t="shared" si="43"/>
        <v>27</v>
      </c>
      <c r="N330" s="1" t="s">
        <v>251</v>
      </c>
      <c r="O330" s="1">
        <f t="shared" si="44"/>
        <v>126</v>
      </c>
      <c r="P330" s="1" t="s">
        <v>252</v>
      </c>
      <c r="Q330" s="1" t="s">
        <v>252</v>
      </c>
    </row>
    <row r="331" spans="2:17" x14ac:dyDescent="0.15">
      <c r="B331" s="8" t="str">
        <f>VLOOKUP(G331,角色!A:B,2,FALSE)</f>
        <v>越城</v>
      </c>
      <c r="C331" s="8" t="str">
        <f t="shared" si="45"/>
        <v>主动技能3</v>
      </c>
      <c r="D331" s="8">
        <f t="shared" si="47"/>
        <v>2</v>
      </c>
      <c r="E331" s="8">
        <f t="shared" si="48"/>
        <v>3</v>
      </c>
      <c r="F331" s="8">
        <f t="shared" si="49"/>
        <v>3</v>
      </c>
      <c r="G331" s="8">
        <f t="shared" si="46"/>
        <v>6</v>
      </c>
      <c r="H331" t="str">
        <f t="shared" si="41"/>
        <v>越城主动技能3等级2</v>
      </c>
      <c r="I331" t="str">
        <f t="shared" si="42"/>
        <v>越城主动技能3等级3</v>
      </c>
      <c r="J331" s="1">
        <v>325</v>
      </c>
      <c r="K331" s="1">
        <f>VLOOKUP(H331,主动技能!$A:$B,2,FALSE)</f>
        <v>342</v>
      </c>
      <c r="L331" s="1">
        <f>VLOOKUP(I331,主动技能!$A:$B,2,FALSE)</f>
        <v>343</v>
      </c>
      <c r="M331" s="1">
        <f t="shared" si="43"/>
        <v>28</v>
      </c>
      <c r="N331" s="1" t="s">
        <v>251</v>
      </c>
      <c r="O331" s="1">
        <f t="shared" si="44"/>
        <v>127</v>
      </c>
      <c r="P331" s="1" t="s">
        <v>252</v>
      </c>
      <c r="Q331" s="1" t="s">
        <v>252</v>
      </c>
    </row>
    <row r="332" spans="2:17" x14ac:dyDescent="0.15">
      <c r="B332" s="8" t="str">
        <f>VLOOKUP(G332,角色!A:B,2,FALSE)</f>
        <v>越城</v>
      </c>
      <c r="C332" s="8" t="str">
        <f t="shared" si="45"/>
        <v>主动技能3</v>
      </c>
      <c r="D332" s="8">
        <f t="shared" si="47"/>
        <v>3</v>
      </c>
      <c r="E332" s="8">
        <f t="shared" si="48"/>
        <v>4</v>
      </c>
      <c r="F332" s="8">
        <f t="shared" si="49"/>
        <v>3</v>
      </c>
      <c r="G332" s="8">
        <f t="shared" si="46"/>
        <v>6</v>
      </c>
      <c r="H332" t="str">
        <f t="shared" si="41"/>
        <v>越城主动技能3等级3</v>
      </c>
      <c r="I332" t="str">
        <f t="shared" si="42"/>
        <v>越城主动技能3等级4</v>
      </c>
      <c r="J332" s="1">
        <v>326</v>
      </c>
      <c r="K332" s="1">
        <f>VLOOKUP(H332,主动技能!$A:$B,2,FALSE)</f>
        <v>343</v>
      </c>
      <c r="L332" s="1">
        <f>VLOOKUP(I332,主动技能!$A:$B,2,FALSE)</f>
        <v>344</v>
      </c>
      <c r="M332" s="1">
        <f t="shared" si="43"/>
        <v>29</v>
      </c>
      <c r="N332" s="1" t="s">
        <v>251</v>
      </c>
      <c r="O332" s="1">
        <f t="shared" si="44"/>
        <v>128</v>
      </c>
      <c r="P332" s="1" t="s">
        <v>252</v>
      </c>
      <c r="Q332" s="1" t="s">
        <v>252</v>
      </c>
    </row>
    <row r="333" spans="2:17" x14ac:dyDescent="0.15">
      <c r="B333" s="8" t="str">
        <f>VLOOKUP(G333,角色!A:B,2,FALSE)</f>
        <v>越城</v>
      </c>
      <c r="C333" s="8" t="str">
        <f t="shared" si="45"/>
        <v>主动技能3</v>
      </c>
      <c r="D333" s="8">
        <f t="shared" si="47"/>
        <v>4</v>
      </c>
      <c r="E333" s="8">
        <f t="shared" si="48"/>
        <v>5</v>
      </c>
      <c r="F333" s="8">
        <f t="shared" si="49"/>
        <v>3</v>
      </c>
      <c r="G333" s="8">
        <f t="shared" si="46"/>
        <v>6</v>
      </c>
      <c r="H333" t="str">
        <f t="shared" si="41"/>
        <v>越城主动技能3等级4</v>
      </c>
      <c r="I333" t="str">
        <f t="shared" si="42"/>
        <v>越城主动技能3等级5</v>
      </c>
      <c r="J333" s="1">
        <v>327</v>
      </c>
      <c r="K333" s="1">
        <f>VLOOKUP(H333,主动技能!$A:$B,2,FALSE)</f>
        <v>344</v>
      </c>
      <c r="L333" s="1">
        <f>VLOOKUP(I333,主动技能!$A:$B,2,FALSE)</f>
        <v>345</v>
      </c>
      <c r="M333" s="1">
        <f t="shared" si="43"/>
        <v>30</v>
      </c>
      <c r="N333" s="1" t="s">
        <v>251</v>
      </c>
      <c r="O333" s="1">
        <f t="shared" si="44"/>
        <v>129</v>
      </c>
      <c r="P333" s="1" t="s">
        <v>252</v>
      </c>
      <c r="Q333" s="1" t="s">
        <v>252</v>
      </c>
    </row>
    <row r="334" spans="2:17" x14ac:dyDescent="0.15">
      <c r="B334" s="8" t="str">
        <f>VLOOKUP(G334,角色!A:B,2,FALSE)</f>
        <v>越城</v>
      </c>
      <c r="C334" s="8" t="str">
        <f t="shared" si="45"/>
        <v>主动技能3</v>
      </c>
      <c r="D334" s="8">
        <f t="shared" si="47"/>
        <v>5</v>
      </c>
      <c r="E334" s="8">
        <f t="shared" si="48"/>
        <v>6</v>
      </c>
      <c r="F334" s="8">
        <f t="shared" si="49"/>
        <v>3</v>
      </c>
      <c r="G334" s="8">
        <f t="shared" si="46"/>
        <v>6</v>
      </c>
      <c r="H334" t="str">
        <f t="shared" si="41"/>
        <v>越城主动技能3等级5</v>
      </c>
      <c r="I334" t="str">
        <f t="shared" si="42"/>
        <v>越城主动技能3等级6</v>
      </c>
      <c r="J334" s="1">
        <v>328</v>
      </c>
      <c r="K334" s="1">
        <f>VLOOKUP(H334,主动技能!$A:$B,2,FALSE)</f>
        <v>345</v>
      </c>
      <c r="L334" s="1">
        <f>VLOOKUP(I334,主动技能!$A:$B,2,FALSE)</f>
        <v>346</v>
      </c>
      <c r="M334" s="1">
        <f t="shared" si="43"/>
        <v>31</v>
      </c>
      <c r="N334" s="1" t="s">
        <v>251</v>
      </c>
      <c r="O334" s="1">
        <f t="shared" si="44"/>
        <v>130</v>
      </c>
      <c r="P334" s="1" t="s">
        <v>252</v>
      </c>
      <c r="Q334" s="1" t="s">
        <v>252</v>
      </c>
    </row>
    <row r="335" spans="2:17" x14ac:dyDescent="0.15">
      <c r="B335" s="8" t="str">
        <f>VLOOKUP(G335,角色!A:B,2,FALSE)</f>
        <v>越城</v>
      </c>
      <c r="C335" s="8" t="str">
        <f t="shared" si="45"/>
        <v>主动技能3</v>
      </c>
      <c r="D335" s="8">
        <f t="shared" si="47"/>
        <v>6</v>
      </c>
      <c r="E335" s="8">
        <f t="shared" si="48"/>
        <v>7</v>
      </c>
      <c r="F335" s="8">
        <f t="shared" si="49"/>
        <v>3</v>
      </c>
      <c r="G335" s="8">
        <f t="shared" si="46"/>
        <v>6</v>
      </c>
      <c r="H335" t="str">
        <f t="shared" si="41"/>
        <v>越城主动技能3等级6</v>
      </c>
      <c r="I335" t="str">
        <f t="shared" si="42"/>
        <v>越城主动技能3等级7</v>
      </c>
      <c r="J335" s="1">
        <v>329</v>
      </c>
      <c r="K335" s="1">
        <f>VLOOKUP(H335,主动技能!$A:$B,2,FALSE)</f>
        <v>346</v>
      </c>
      <c r="L335" s="1">
        <f>VLOOKUP(I335,主动技能!$A:$B,2,FALSE)</f>
        <v>347</v>
      </c>
      <c r="M335" s="1">
        <f t="shared" si="43"/>
        <v>32</v>
      </c>
      <c r="N335" s="1" t="s">
        <v>251</v>
      </c>
      <c r="O335" s="1">
        <f t="shared" si="44"/>
        <v>131</v>
      </c>
      <c r="P335" s="1" t="s">
        <v>252</v>
      </c>
      <c r="Q335" s="1" t="s">
        <v>252</v>
      </c>
    </row>
    <row r="336" spans="2:17" x14ac:dyDescent="0.15">
      <c r="B336" s="8" t="str">
        <f>VLOOKUP(G336,角色!A:B,2,FALSE)</f>
        <v>越城</v>
      </c>
      <c r="C336" s="8" t="str">
        <f t="shared" si="45"/>
        <v>主动技能3</v>
      </c>
      <c r="D336" s="8">
        <f t="shared" si="47"/>
        <v>7</v>
      </c>
      <c r="E336" s="8">
        <f t="shared" si="48"/>
        <v>8</v>
      </c>
      <c r="F336" s="8">
        <f t="shared" si="49"/>
        <v>3</v>
      </c>
      <c r="G336" s="8">
        <f t="shared" si="46"/>
        <v>6</v>
      </c>
      <c r="H336" t="str">
        <f t="shared" si="41"/>
        <v>越城主动技能3等级7</v>
      </c>
      <c r="I336" t="str">
        <f t="shared" si="42"/>
        <v>越城主动技能3等级8</v>
      </c>
      <c r="J336" s="1">
        <v>330</v>
      </c>
      <c r="K336" s="1">
        <f>VLOOKUP(H336,主动技能!$A:$B,2,FALSE)</f>
        <v>347</v>
      </c>
      <c r="L336" s="1">
        <f>VLOOKUP(I336,主动技能!$A:$B,2,FALSE)</f>
        <v>348</v>
      </c>
      <c r="M336" s="1">
        <f t="shared" si="43"/>
        <v>33</v>
      </c>
      <c r="N336" s="1" t="s">
        <v>251</v>
      </c>
      <c r="O336" s="1">
        <f t="shared" si="44"/>
        <v>132</v>
      </c>
      <c r="P336" s="1" t="s">
        <v>252</v>
      </c>
      <c r="Q336" s="1" t="s">
        <v>252</v>
      </c>
    </row>
    <row r="337" spans="2:17" x14ac:dyDescent="0.15">
      <c r="B337" s="8" t="str">
        <f>VLOOKUP(G337,角色!A:B,2,FALSE)</f>
        <v>越城</v>
      </c>
      <c r="C337" s="8" t="str">
        <f t="shared" si="45"/>
        <v>主动技能3</v>
      </c>
      <c r="D337" s="8">
        <f t="shared" si="47"/>
        <v>8</v>
      </c>
      <c r="E337" s="8">
        <f t="shared" si="48"/>
        <v>9</v>
      </c>
      <c r="F337" s="8">
        <f t="shared" si="49"/>
        <v>3</v>
      </c>
      <c r="G337" s="8">
        <f t="shared" si="46"/>
        <v>6</v>
      </c>
      <c r="H337" t="str">
        <f t="shared" si="41"/>
        <v>越城主动技能3等级8</v>
      </c>
      <c r="I337" t="str">
        <f t="shared" si="42"/>
        <v>越城主动技能3等级9</v>
      </c>
      <c r="J337" s="1">
        <v>331</v>
      </c>
      <c r="K337" s="1">
        <f>VLOOKUP(H337,主动技能!$A:$B,2,FALSE)</f>
        <v>348</v>
      </c>
      <c r="L337" s="1">
        <f>VLOOKUP(I337,主动技能!$A:$B,2,FALSE)</f>
        <v>349</v>
      </c>
      <c r="M337" s="1">
        <f t="shared" si="43"/>
        <v>34</v>
      </c>
      <c r="N337" s="1" t="s">
        <v>251</v>
      </c>
      <c r="O337" s="1">
        <f t="shared" si="44"/>
        <v>133</v>
      </c>
      <c r="P337" s="1" t="s">
        <v>252</v>
      </c>
      <c r="Q337" s="1" t="s">
        <v>252</v>
      </c>
    </row>
    <row r="338" spans="2:17" x14ac:dyDescent="0.15">
      <c r="B338" s="8" t="str">
        <f>VLOOKUP(G338,角色!A:B,2,FALSE)</f>
        <v>越城</v>
      </c>
      <c r="C338" s="8" t="str">
        <f t="shared" si="45"/>
        <v>主动技能3</v>
      </c>
      <c r="D338" s="8">
        <f t="shared" si="47"/>
        <v>9</v>
      </c>
      <c r="E338" s="8">
        <f t="shared" si="48"/>
        <v>10</v>
      </c>
      <c r="F338" s="8">
        <f t="shared" si="49"/>
        <v>3</v>
      </c>
      <c r="G338" s="8">
        <f t="shared" si="46"/>
        <v>6</v>
      </c>
      <c r="H338" t="str">
        <f t="shared" si="41"/>
        <v>越城主动技能3等级9</v>
      </c>
      <c r="I338" t="str">
        <f t="shared" si="42"/>
        <v>越城主动技能3等级10</v>
      </c>
      <c r="J338" s="1">
        <v>332</v>
      </c>
      <c r="K338" s="1">
        <f>VLOOKUP(H338,主动技能!$A:$B,2,FALSE)</f>
        <v>349</v>
      </c>
      <c r="L338" s="1">
        <f>VLOOKUP(I338,主动技能!$A:$B,2,FALSE)</f>
        <v>350</v>
      </c>
      <c r="M338" s="1">
        <f t="shared" si="43"/>
        <v>35</v>
      </c>
      <c r="N338" s="1" t="s">
        <v>251</v>
      </c>
      <c r="O338" s="1">
        <f t="shared" si="44"/>
        <v>134</v>
      </c>
      <c r="P338" s="1" t="s">
        <v>252</v>
      </c>
      <c r="Q338" s="1" t="s">
        <v>252</v>
      </c>
    </row>
    <row r="339" spans="2:17" x14ac:dyDescent="0.15">
      <c r="B339" s="8" t="str">
        <f>VLOOKUP(G339,角色!A:B,2,FALSE)</f>
        <v>越城</v>
      </c>
      <c r="C339" s="8" t="str">
        <f t="shared" si="45"/>
        <v>主动技能3</v>
      </c>
      <c r="D339" s="8">
        <f t="shared" si="47"/>
        <v>10</v>
      </c>
      <c r="E339" s="8">
        <f t="shared" si="48"/>
        <v>11</v>
      </c>
      <c r="F339" s="8">
        <f t="shared" si="49"/>
        <v>3</v>
      </c>
      <c r="G339" s="8">
        <f t="shared" si="46"/>
        <v>6</v>
      </c>
      <c r="H339" t="str">
        <f t="shared" si="41"/>
        <v>越城主动技能3等级10</v>
      </c>
      <c r="I339" t="str">
        <f t="shared" si="42"/>
        <v>越城主动技能3等级11</v>
      </c>
      <c r="J339" s="1">
        <v>333</v>
      </c>
      <c r="K339" s="1">
        <f>VLOOKUP(H339,主动技能!$A:$B,2,FALSE)</f>
        <v>350</v>
      </c>
      <c r="L339" s="1">
        <f>VLOOKUP(I339,主动技能!$A:$B,2,FALSE)</f>
        <v>351</v>
      </c>
      <c r="M339" s="1">
        <f t="shared" si="43"/>
        <v>36</v>
      </c>
      <c r="N339" s="1" t="s">
        <v>251</v>
      </c>
      <c r="O339" s="1">
        <f t="shared" si="44"/>
        <v>135</v>
      </c>
      <c r="P339" s="1" t="s">
        <v>252</v>
      </c>
      <c r="Q339" s="1" t="s">
        <v>252</v>
      </c>
    </row>
    <row r="340" spans="2:17" x14ac:dyDescent="0.15">
      <c r="B340" s="8" t="str">
        <f>VLOOKUP(G340,角色!A:B,2,FALSE)</f>
        <v>越城</v>
      </c>
      <c r="C340" s="8" t="str">
        <f t="shared" si="45"/>
        <v>主动技能3</v>
      </c>
      <c r="D340" s="8">
        <f t="shared" si="47"/>
        <v>11</v>
      </c>
      <c r="E340" s="8">
        <f t="shared" si="48"/>
        <v>12</v>
      </c>
      <c r="F340" s="8">
        <f t="shared" si="49"/>
        <v>3</v>
      </c>
      <c r="G340" s="8">
        <f t="shared" si="46"/>
        <v>6</v>
      </c>
      <c r="H340" t="str">
        <f t="shared" si="41"/>
        <v>越城主动技能3等级11</v>
      </c>
      <c r="I340" t="str">
        <f t="shared" si="42"/>
        <v>越城主动技能3等级12</v>
      </c>
      <c r="J340" s="1">
        <v>334</v>
      </c>
      <c r="K340" s="1">
        <f>VLOOKUP(H340,主动技能!$A:$B,2,FALSE)</f>
        <v>351</v>
      </c>
      <c r="L340" s="1">
        <f>VLOOKUP(I340,主动技能!$A:$B,2,FALSE)</f>
        <v>352</v>
      </c>
      <c r="M340" s="1">
        <f t="shared" si="43"/>
        <v>37</v>
      </c>
      <c r="N340" s="1" t="s">
        <v>251</v>
      </c>
      <c r="O340" s="1">
        <f t="shared" si="44"/>
        <v>136</v>
      </c>
      <c r="P340" s="1" t="s">
        <v>252</v>
      </c>
      <c r="Q340" s="1" t="s">
        <v>252</v>
      </c>
    </row>
    <row r="341" spans="2:17" x14ac:dyDescent="0.15">
      <c r="B341" s="8" t="str">
        <f>VLOOKUP(G341,角色!A:B,2,FALSE)</f>
        <v>越城</v>
      </c>
      <c r="C341" s="8" t="str">
        <f t="shared" si="45"/>
        <v>主动技能3</v>
      </c>
      <c r="D341" s="8">
        <f t="shared" si="47"/>
        <v>12</v>
      </c>
      <c r="E341" s="8">
        <f t="shared" si="48"/>
        <v>13</v>
      </c>
      <c r="F341" s="8">
        <f t="shared" si="49"/>
        <v>3</v>
      </c>
      <c r="G341" s="8">
        <f t="shared" si="46"/>
        <v>6</v>
      </c>
      <c r="H341" t="str">
        <f t="shared" si="41"/>
        <v>越城主动技能3等级12</v>
      </c>
      <c r="I341" t="str">
        <f t="shared" si="42"/>
        <v>越城主动技能3等级13</v>
      </c>
      <c r="J341" s="1">
        <v>335</v>
      </c>
      <c r="K341" s="1">
        <f>VLOOKUP(H341,主动技能!$A:$B,2,FALSE)</f>
        <v>352</v>
      </c>
      <c r="L341" s="1">
        <f>VLOOKUP(I341,主动技能!$A:$B,2,FALSE)</f>
        <v>353</v>
      </c>
      <c r="M341" s="1">
        <f t="shared" si="43"/>
        <v>38</v>
      </c>
      <c r="N341" s="1" t="s">
        <v>251</v>
      </c>
      <c r="O341" s="1">
        <f t="shared" si="44"/>
        <v>137</v>
      </c>
      <c r="P341" s="1" t="s">
        <v>252</v>
      </c>
      <c r="Q341" s="1" t="s">
        <v>252</v>
      </c>
    </row>
    <row r="342" spans="2:17" x14ac:dyDescent="0.15">
      <c r="B342" s="8" t="str">
        <f>VLOOKUP(G342,角色!A:B,2,FALSE)</f>
        <v>越城</v>
      </c>
      <c r="C342" s="8" t="str">
        <f t="shared" si="45"/>
        <v>主动技能3</v>
      </c>
      <c r="D342" s="8">
        <f t="shared" si="47"/>
        <v>13</v>
      </c>
      <c r="E342" s="8">
        <f t="shared" si="48"/>
        <v>14</v>
      </c>
      <c r="F342" s="8">
        <f t="shared" si="49"/>
        <v>3</v>
      </c>
      <c r="G342" s="8">
        <f t="shared" si="46"/>
        <v>6</v>
      </c>
      <c r="H342" t="str">
        <f t="shared" si="41"/>
        <v>越城主动技能3等级13</v>
      </c>
      <c r="I342" t="str">
        <f t="shared" si="42"/>
        <v>越城主动技能3等级14</v>
      </c>
      <c r="J342" s="1">
        <v>336</v>
      </c>
      <c r="K342" s="1">
        <f>VLOOKUP(H342,主动技能!$A:$B,2,FALSE)</f>
        <v>353</v>
      </c>
      <c r="L342" s="1">
        <f>VLOOKUP(I342,主动技能!$A:$B,2,FALSE)</f>
        <v>354</v>
      </c>
      <c r="M342" s="1">
        <f t="shared" si="43"/>
        <v>39</v>
      </c>
      <c r="N342" s="1" t="s">
        <v>251</v>
      </c>
      <c r="O342" s="1">
        <f t="shared" si="44"/>
        <v>138</v>
      </c>
      <c r="P342" s="1" t="s">
        <v>252</v>
      </c>
      <c r="Q342" s="1" t="s">
        <v>252</v>
      </c>
    </row>
    <row r="343" spans="2:17" x14ac:dyDescent="0.15">
      <c r="B343" s="8" t="str">
        <f>VLOOKUP(G343,角色!A:B,2,FALSE)</f>
        <v>越城</v>
      </c>
      <c r="C343" s="8" t="str">
        <f t="shared" si="45"/>
        <v>主动技能3</v>
      </c>
      <c r="D343" s="8">
        <f t="shared" si="47"/>
        <v>14</v>
      </c>
      <c r="E343" s="8">
        <f t="shared" si="48"/>
        <v>15</v>
      </c>
      <c r="F343" s="8">
        <f t="shared" si="49"/>
        <v>3</v>
      </c>
      <c r="G343" s="8">
        <f t="shared" si="46"/>
        <v>6</v>
      </c>
      <c r="H343" t="str">
        <f t="shared" si="41"/>
        <v>越城主动技能3等级14</v>
      </c>
      <c r="I343" t="str">
        <f t="shared" si="42"/>
        <v>越城主动技能3等级15</v>
      </c>
      <c r="J343" s="1">
        <v>337</v>
      </c>
      <c r="K343" s="1">
        <f>VLOOKUP(H343,主动技能!$A:$B,2,FALSE)</f>
        <v>354</v>
      </c>
      <c r="L343" s="1">
        <f>VLOOKUP(I343,主动技能!$A:$B,2,FALSE)</f>
        <v>355</v>
      </c>
      <c r="M343" s="1">
        <f t="shared" si="43"/>
        <v>40</v>
      </c>
      <c r="N343" s="1" t="s">
        <v>251</v>
      </c>
      <c r="O343" s="1">
        <f t="shared" si="44"/>
        <v>139</v>
      </c>
      <c r="P343" s="1" t="s">
        <v>252</v>
      </c>
      <c r="Q343" s="1" t="s">
        <v>252</v>
      </c>
    </row>
    <row r="344" spans="2:17" x14ac:dyDescent="0.15">
      <c r="B344" s="8" t="str">
        <f>VLOOKUP(G344,角色!A:B,2,FALSE)</f>
        <v>越城</v>
      </c>
      <c r="C344" s="8" t="str">
        <f t="shared" si="45"/>
        <v>主动技能3</v>
      </c>
      <c r="D344" s="8">
        <f t="shared" si="47"/>
        <v>15</v>
      </c>
      <c r="E344" s="8">
        <f t="shared" si="48"/>
        <v>16</v>
      </c>
      <c r="F344" s="8">
        <f t="shared" si="49"/>
        <v>3</v>
      </c>
      <c r="G344" s="8">
        <f t="shared" si="46"/>
        <v>6</v>
      </c>
      <c r="H344" t="str">
        <f t="shared" ref="H344:H407" si="50">$B344&amp;$C344&amp;D$6&amp;D344</f>
        <v>越城主动技能3等级15</v>
      </c>
      <c r="I344" t="str">
        <f t="shared" ref="I344:I407" si="51">$B344&amp;$C344&amp;E$6&amp;E344</f>
        <v>越城主动技能3等级16</v>
      </c>
      <c r="J344" s="1">
        <v>338</v>
      </c>
      <c r="K344" s="1">
        <f>VLOOKUP(H344,主动技能!$A:$B,2,FALSE)</f>
        <v>355</v>
      </c>
      <c r="L344" s="1">
        <f>VLOOKUP(I344,主动技能!$A:$B,2,FALSE)</f>
        <v>356</v>
      </c>
      <c r="M344" s="1">
        <f t="shared" si="43"/>
        <v>41</v>
      </c>
      <c r="N344" s="1" t="s">
        <v>251</v>
      </c>
      <c r="O344" s="1">
        <f t="shared" si="44"/>
        <v>140</v>
      </c>
      <c r="P344" s="1" t="s">
        <v>252</v>
      </c>
      <c r="Q344" s="1" t="s">
        <v>252</v>
      </c>
    </row>
    <row r="345" spans="2:17" x14ac:dyDescent="0.15">
      <c r="B345" s="8" t="str">
        <f>VLOOKUP(G345,角色!A:B,2,FALSE)</f>
        <v>越城</v>
      </c>
      <c r="C345" s="8" t="str">
        <f t="shared" si="45"/>
        <v>主动技能3</v>
      </c>
      <c r="D345" s="8">
        <f t="shared" si="47"/>
        <v>16</v>
      </c>
      <c r="E345" s="8">
        <f t="shared" si="48"/>
        <v>17</v>
      </c>
      <c r="F345" s="8">
        <f t="shared" si="49"/>
        <v>3</v>
      </c>
      <c r="G345" s="8">
        <f t="shared" si="46"/>
        <v>6</v>
      </c>
      <c r="H345" t="str">
        <f t="shared" si="50"/>
        <v>越城主动技能3等级16</v>
      </c>
      <c r="I345" t="str">
        <f t="shared" si="51"/>
        <v>越城主动技能3等级17</v>
      </c>
      <c r="J345" s="1">
        <v>339</v>
      </c>
      <c r="K345" s="1">
        <f>VLOOKUP(H345,主动技能!$A:$B,2,FALSE)</f>
        <v>356</v>
      </c>
      <c r="L345" s="1">
        <f>VLOOKUP(I345,主动技能!$A:$B,2,FALSE)</f>
        <v>357</v>
      </c>
      <c r="M345" s="1">
        <f t="shared" si="43"/>
        <v>42</v>
      </c>
      <c r="N345" s="1" t="s">
        <v>251</v>
      </c>
      <c r="O345" s="1">
        <f t="shared" si="44"/>
        <v>141</v>
      </c>
      <c r="P345" s="1" t="s">
        <v>252</v>
      </c>
      <c r="Q345" s="1" t="s">
        <v>252</v>
      </c>
    </row>
    <row r="346" spans="2:17" x14ac:dyDescent="0.15">
      <c r="B346" s="8" t="str">
        <f>VLOOKUP(G346,角色!A:B,2,FALSE)</f>
        <v>越城</v>
      </c>
      <c r="C346" s="8" t="str">
        <f t="shared" si="45"/>
        <v>主动技能3</v>
      </c>
      <c r="D346" s="8">
        <f t="shared" si="47"/>
        <v>17</v>
      </c>
      <c r="E346" s="8">
        <f t="shared" si="48"/>
        <v>18</v>
      </c>
      <c r="F346" s="8">
        <f t="shared" si="49"/>
        <v>3</v>
      </c>
      <c r="G346" s="8">
        <f t="shared" si="46"/>
        <v>6</v>
      </c>
      <c r="H346" t="str">
        <f t="shared" si="50"/>
        <v>越城主动技能3等级17</v>
      </c>
      <c r="I346" t="str">
        <f t="shared" si="51"/>
        <v>越城主动技能3等级18</v>
      </c>
      <c r="J346" s="1">
        <v>340</v>
      </c>
      <c r="K346" s="1">
        <f>VLOOKUP(H346,主动技能!$A:$B,2,FALSE)</f>
        <v>357</v>
      </c>
      <c r="L346" s="1">
        <f>VLOOKUP(I346,主动技能!$A:$B,2,FALSE)</f>
        <v>358</v>
      </c>
      <c r="M346" s="1">
        <f t="shared" si="43"/>
        <v>43</v>
      </c>
      <c r="N346" s="1" t="s">
        <v>251</v>
      </c>
      <c r="O346" s="1">
        <f t="shared" si="44"/>
        <v>142</v>
      </c>
      <c r="P346" s="1" t="s">
        <v>252</v>
      </c>
      <c r="Q346" s="1" t="s">
        <v>252</v>
      </c>
    </row>
    <row r="347" spans="2:17" x14ac:dyDescent="0.15">
      <c r="B347" s="8" t="str">
        <f>VLOOKUP(G347,角色!A:B,2,FALSE)</f>
        <v>越城</v>
      </c>
      <c r="C347" s="8" t="str">
        <f t="shared" si="45"/>
        <v>主动技能3</v>
      </c>
      <c r="D347" s="8">
        <f t="shared" si="47"/>
        <v>18</v>
      </c>
      <c r="E347" s="8">
        <f t="shared" si="48"/>
        <v>19</v>
      </c>
      <c r="F347" s="8">
        <f t="shared" si="49"/>
        <v>3</v>
      </c>
      <c r="G347" s="8">
        <f t="shared" si="46"/>
        <v>6</v>
      </c>
      <c r="H347" t="str">
        <f t="shared" si="50"/>
        <v>越城主动技能3等级18</v>
      </c>
      <c r="I347" t="str">
        <f t="shared" si="51"/>
        <v>越城主动技能3等级19</v>
      </c>
      <c r="J347" s="1">
        <v>341</v>
      </c>
      <c r="K347" s="1">
        <f>VLOOKUP(H347,主动技能!$A:$B,2,FALSE)</f>
        <v>358</v>
      </c>
      <c r="L347" s="1">
        <f>VLOOKUP(I347,主动技能!$A:$B,2,FALSE)</f>
        <v>359</v>
      </c>
      <c r="M347" s="1">
        <f t="shared" si="43"/>
        <v>44</v>
      </c>
      <c r="N347" s="1" t="s">
        <v>251</v>
      </c>
      <c r="O347" s="1">
        <f t="shared" si="44"/>
        <v>143</v>
      </c>
      <c r="P347" s="1" t="s">
        <v>252</v>
      </c>
      <c r="Q347" s="1" t="s">
        <v>252</v>
      </c>
    </row>
    <row r="348" spans="2:17" x14ac:dyDescent="0.15">
      <c r="B348" s="8" t="str">
        <f>VLOOKUP(G348,角色!A:B,2,FALSE)</f>
        <v>越城</v>
      </c>
      <c r="C348" s="8" t="str">
        <f t="shared" si="45"/>
        <v>主动技能3</v>
      </c>
      <c r="D348" s="8">
        <f t="shared" si="47"/>
        <v>19</v>
      </c>
      <c r="E348" s="8">
        <f t="shared" si="48"/>
        <v>20</v>
      </c>
      <c r="F348" s="8">
        <f t="shared" si="49"/>
        <v>3</v>
      </c>
      <c r="G348" s="8">
        <f t="shared" si="46"/>
        <v>6</v>
      </c>
      <c r="H348" t="str">
        <f t="shared" si="50"/>
        <v>越城主动技能3等级19</v>
      </c>
      <c r="I348" t="str">
        <f t="shared" si="51"/>
        <v>越城主动技能3等级20</v>
      </c>
      <c r="J348" s="1">
        <v>342</v>
      </c>
      <c r="K348" s="1">
        <f>VLOOKUP(H348,主动技能!$A:$B,2,FALSE)</f>
        <v>359</v>
      </c>
      <c r="L348" s="1">
        <f>VLOOKUP(I348,主动技能!$A:$B,2,FALSE)</f>
        <v>360</v>
      </c>
      <c r="M348" s="1">
        <f t="shared" si="43"/>
        <v>45</v>
      </c>
      <c r="N348" s="1" t="s">
        <v>251</v>
      </c>
      <c r="O348" s="1">
        <f t="shared" si="44"/>
        <v>144</v>
      </c>
      <c r="P348" s="1" t="s">
        <v>252</v>
      </c>
      <c r="Q348" s="1" t="s">
        <v>252</v>
      </c>
    </row>
    <row r="349" spans="2:17" x14ac:dyDescent="0.15">
      <c r="B349" s="8" t="str">
        <f>VLOOKUP(G349,角色!A:B,2,FALSE)</f>
        <v>云颜</v>
      </c>
      <c r="C349" s="8" t="str">
        <f t="shared" si="45"/>
        <v>主动技能1</v>
      </c>
      <c r="D349" s="8">
        <f t="shared" si="47"/>
        <v>1</v>
      </c>
      <c r="E349" s="8">
        <f t="shared" si="48"/>
        <v>2</v>
      </c>
      <c r="F349" s="8">
        <f t="shared" si="49"/>
        <v>1</v>
      </c>
      <c r="G349" s="8">
        <f t="shared" si="46"/>
        <v>7</v>
      </c>
      <c r="H349" t="str">
        <f t="shared" si="50"/>
        <v>云颜主动技能1等级1</v>
      </c>
      <c r="I349" t="str">
        <f t="shared" si="51"/>
        <v>云颜主动技能1等级2</v>
      </c>
      <c r="J349" s="1">
        <v>343</v>
      </c>
      <c r="K349" s="1">
        <f>VLOOKUP(H349,主动技能!$A:$B,2,FALSE)</f>
        <v>361</v>
      </c>
      <c r="L349" s="1">
        <f>VLOOKUP(I349,主动技能!$A:$B,2,FALSE)</f>
        <v>362</v>
      </c>
      <c r="M349" s="1">
        <f t="shared" si="43"/>
        <v>46</v>
      </c>
      <c r="N349" s="1" t="s">
        <v>251</v>
      </c>
      <c r="O349" s="1">
        <f t="shared" si="44"/>
        <v>145</v>
      </c>
      <c r="P349" s="1" t="s">
        <v>252</v>
      </c>
      <c r="Q349" s="1" t="s">
        <v>252</v>
      </c>
    </row>
    <row r="350" spans="2:17" x14ac:dyDescent="0.15">
      <c r="B350" s="8" t="str">
        <f>VLOOKUP(G350,角色!A:B,2,FALSE)</f>
        <v>云颜</v>
      </c>
      <c r="C350" s="8" t="str">
        <f t="shared" si="45"/>
        <v>主动技能1</v>
      </c>
      <c r="D350" s="8">
        <f t="shared" si="47"/>
        <v>2</v>
      </c>
      <c r="E350" s="8">
        <f t="shared" si="48"/>
        <v>3</v>
      </c>
      <c r="F350" s="8">
        <f t="shared" si="49"/>
        <v>1</v>
      </c>
      <c r="G350" s="8">
        <f t="shared" si="46"/>
        <v>7</v>
      </c>
      <c r="H350" t="str">
        <f t="shared" si="50"/>
        <v>云颜主动技能1等级2</v>
      </c>
      <c r="I350" t="str">
        <f t="shared" si="51"/>
        <v>云颜主动技能1等级3</v>
      </c>
      <c r="J350" s="1">
        <v>344</v>
      </c>
      <c r="K350" s="1">
        <f>VLOOKUP(H350,主动技能!$A:$B,2,FALSE)</f>
        <v>362</v>
      </c>
      <c r="L350" s="1">
        <f>VLOOKUP(I350,主动技能!$A:$B,2,FALSE)</f>
        <v>363</v>
      </c>
      <c r="M350" s="1">
        <f t="shared" si="43"/>
        <v>47</v>
      </c>
      <c r="N350" s="1" t="s">
        <v>251</v>
      </c>
      <c r="O350" s="1">
        <f t="shared" si="44"/>
        <v>146</v>
      </c>
      <c r="P350" s="1" t="s">
        <v>252</v>
      </c>
      <c r="Q350" s="1" t="s">
        <v>252</v>
      </c>
    </row>
    <row r="351" spans="2:17" x14ac:dyDescent="0.15">
      <c r="B351" s="8" t="str">
        <f>VLOOKUP(G351,角色!A:B,2,FALSE)</f>
        <v>云颜</v>
      </c>
      <c r="C351" s="8" t="str">
        <f t="shared" si="45"/>
        <v>主动技能1</v>
      </c>
      <c r="D351" s="8">
        <f t="shared" si="47"/>
        <v>3</v>
      </c>
      <c r="E351" s="8">
        <f t="shared" si="48"/>
        <v>4</v>
      </c>
      <c r="F351" s="8">
        <f t="shared" si="49"/>
        <v>1</v>
      </c>
      <c r="G351" s="8">
        <f t="shared" si="46"/>
        <v>7</v>
      </c>
      <c r="H351" t="str">
        <f t="shared" si="50"/>
        <v>云颜主动技能1等级3</v>
      </c>
      <c r="I351" t="str">
        <f t="shared" si="51"/>
        <v>云颜主动技能1等级4</v>
      </c>
      <c r="J351" s="1">
        <v>345</v>
      </c>
      <c r="K351" s="1">
        <f>VLOOKUP(H351,主动技能!$A:$B,2,FALSE)</f>
        <v>363</v>
      </c>
      <c r="L351" s="1">
        <f>VLOOKUP(I351,主动技能!$A:$B,2,FALSE)</f>
        <v>364</v>
      </c>
      <c r="M351" s="1">
        <f t="shared" si="43"/>
        <v>48</v>
      </c>
      <c r="N351" s="1" t="s">
        <v>251</v>
      </c>
      <c r="O351" s="1">
        <f t="shared" si="44"/>
        <v>147</v>
      </c>
      <c r="P351" s="1" t="s">
        <v>252</v>
      </c>
      <c r="Q351" s="1" t="s">
        <v>252</v>
      </c>
    </row>
    <row r="352" spans="2:17" x14ac:dyDescent="0.15">
      <c r="B352" s="8" t="str">
        <f>VLOOKUP(G352,角色!A:B,2,FALSE)</f>
        <v>云颜</v>
      </c>
      <c r="C352" s="8" t="str">
        <f t="shared" si="45"/>
        <v>主动技能1</v>
      </c>
      <c r="D352" s="8">
        <f t="shared" si="47"/>
        <v>4</v>
      </c>
      <c r="E352" s="8">
        <f t="shared" si="48"/>
        <v>5</v>
      </c>
      <c r="F352" s="8">
        <f t="shared" si="49"/>
        <v>1</v>
      </c>
      <c r="G352" s="8">
        <f t="shared" si="46"/>
        <v>7</v>
      </c>
      <c r="H352" t="str">
        <f t="shared" si="50"/>
        <v>云颜主动技能1等级4</v>
      </c>
      <c r="I352" t="str">
        <f t="shared" si="51"/>
        <v>云颜主动技能1等级5</v>
      </c>
      <c r="J352" s="1">
        <v>346</v>
      </c>
      <c r="K352" s="1">
        <f>VLOOKUP(H352,主动技能!$A:$B,2,FALSE)</f>
        <v>364</v>
      </c>
      <c r="L352" s="1">
        <f>VLOOKUP(I352,主动技能!$A:$B,2,FALSE)</f>
        <v>365</v>
      </c>
      <c r="M352" s="1">
        <f t="shared" si="43"/>
        <v>49</v>
      </c>
      <c r="N352" s="1" t="s">
        <v>251</v>
      </c>
      <c r="O352" s="1">
        <f t="shared" si="44"/>
        <v>148</v>
      </c>
      <c r="P352" s="1" t="s">
        <v>252</v>
      </c>
      <c r="Q352" s="1" t="s">
        <v>252</v>
      </c>
    </row>
    <row r="353" spans="2:17" x14ac:dyDescent="0.15">
      <c r="B353" s="8" t="str">
        <f>VLOOKUP(G353,角色!A:B,2,FALSE)</f>
        <v>云颜</v>
      </c>
      <c r="C353" s="8" t="str">
        <f t="shared" si="45"/>
        <v>主动技能1</v>
      </c>
      <c r="D353" s="8">
        <f t="shared" si="47"/>
        <v>5</v>
      </c>
      <c r="E353" s="8">
        <f t="shared" si="48"/>
        <v>6</v>
      </c>
      <c r="F353" s="8">
        <f t="shared" si="49"/>
        <v>1</v>
      </c>
      <c r="G353" s="8">
        <f t="shared" si="46"/>
        <v>7</v>
      </c>
      <c r="H353" t="str">
        <f t="shared" si="50"/>
        <v>云颜主动技能1等级5</v>
      </c>
      <c r="I353" t="str">
        <f t="shared" si="51"/>
        <v>云颜主动技能1等级6</v>
      </c>
      <c r="J353" s="1">
        <v>347</v>
      </c>
      <c r="K353" s="1">
        <f>VLOOKUP(H353,主动技能!$A:$B,2,FALSE)</f>
        <v>365</v>
      </c>
      <c r="L353" s="1">
        <f>VLOOKUP(I353,主动技能!$A:$B,2,FALSE)</f>
        <v>366</v>
      </c>
      <c r="M353" s="1">
        <f t="shared" si="43"/>
        <v>50</v>
      </c>
      <c r="N353" s="1" t="s">
        <v>251</v>
      </c>
      <c r="O353" s="1">
        <f t="shared" si="44"/>
        <v>149</v>
      </c>
      <c r="P353" s="1" t="s">
        <v>252</v>
      </c>
      <c r="Q353" s="1" t="s">
        <v>252</v>
      </c>
    </row>
    <row r="354" spans="2:17" x14ac:dyDescent="0.15">
      <c r="B354" s="8" t="str">
        <f>VLOOKUP(G354,角色!A:B,2,FALSE)</f>
        <v>云颜</v>
      </c>
      <c r="C354" s="8" t="str">
        <f t="shared" si="45"/>
        <v>主动技能1</v>
      </c>
      <c r="D354" s="8">
        <f t="shared" si="47"/>
        <v>6</v>
      </c>
      <c r="E354" s="8">
        <f t="shared" si="48"/>
        <v>7</v>
      </c>
      <c r="F354" s="8">
        <f t="shared" si="49"/>
        <v>1</v>
      </c>
      <c r="G354" s="8">
        <f t="shared" si="46"/>
        <v>7</v>
      </c>
      <c r="H354" t="str">
        <f t="shared" si="50"/>
        <v>云颜主动技能1等级6</v>
      </c>
      <c r="I354" t="str">
        <f t="shared" si="51"/>
        <v>云颜主动技能1等级7</v>
      </c>
      <c r="J354" s="1">
        <v>348</v>
      </c>
      <c r="K354" s="1">
        <f>VLOOKUP(H354,主动技能!$A:$B,2,FALSE)</f>
        <v>366</v>
      </c>
      <c r="L354" s="1">
        <f>VLOOKUP(I354,主动技能!$A:$B,2,FALSE)</f>
        <v>367</v>
      </c>
      <c r="M354" s="1">
        <f t="shared" si="43"/>
        <v>51</v>
      </c>
      <c r="N354" s="1" t="s">
        <v>251</v>
      </c>
      <c r="O354" s="1">
        <f t="shared" si="44"/>
        <v>150</v>
      </c>
      <c r="P354" s="1" t="s">
        <v>252</v>
      </c>
      <c r="Q354" s="1" t="s">
        <v>252</v>
      </c>
    </row>
    <row r="355" spans="2:17" x14ac:dyDescent="0.15">
      <c r="B355" s="8" t="str">
        <f>VLOOKUP(G355,角色!A:B,2,FALSE)</f>
        <v>云颜</v>
      </c>
      <c r="C355" s="8" t="str">
        <f t="shared" si="45"/>
        <v>主动技能1</v>
      </c>
      <c r="D355" s="8">
        <f t="shared" si="47"/>
        <v>7</v>
      </c>
      <c r="E355" s="8">
        <f t="shared" si="48"/>
        <v>8</v>
      </c>
      <c r="F355" s="8">
        <f t="shared" si="49"/>
        <v>1</v>
      </c>
      <c r="G355" s="8">
        <f t="shared" si="46"/>
        <v>7</v>
      </c>
      <c r="H355" t="str">
        <f t="shared" si="50"/>
        <v>云颜主动技能1等级7</v>
      </c>
      <c r="I355" t="str">
        <f t="shared" si="51"/>
        <v>云颜主动技能1等级8</v>
      </c>
      <c r="J355" s="1">
        <v>349</v>
      </c>
      <c r="K355" s="1">
        <f>VLOOKUP(H355,主动技能!$A:$B,2,FALSE)</f>
        <v>367</v>
      </c>
      <c r="L355" s="1">
        <f>VLOOKUP(I355,主动技能!$A:$B,2,FALSE)</f>
        <v>368</v>
      </c>
      <c r="M355" s="1">
        <f t="shared" si="43"/>
        <v>52</v>
      </c>
      <c r="N355" s="1" t="s">
        <v>251</v>
      </c>
      <c r="O355" s="1">
        <f t="shared" si="44"/>
        <v>151</v>
      </c>
      <c r="P355" s="1" t="s">
        <v>252</v>
      </c>
      <c r="Q355" s="1" t="s">
        <v>252</v>
      </c>
    </row>
    <row r="356" spans="2:17" x14ac:dyDescent="0.15">
      <c r="B356" s="8" t="str">
        <f>VLOOKUP(G356,角色!A:B,2,FALSE)</f>
        <v>云颜</v>
      </c>
      <c r="C356" s="8" t="str">
        <f t="shared" si="45"/>
        <v>主动技能1</v>
      </c>
      <c r="D356" s="8">
        <f t="shared" si="47"/>
        <v>8</v>
      </c>
      <c r="E356" s="8">
        <f t="shared" si="48"/>
        <v>9</v>
      </c>
      <c r="F356" s="8">
        <f t="shared" si="49"/>
        <v>1</v>
      </c>
      <c r="G356" s="8">
        <f t="shared" si="46"/>
        <v>7</v>
      </c>
      <c r="H356" t="str">
        <f t="shared" si="50"/>
        <v>云颜主动技能1等级8</v>
      </c>
      <c r="I356" t="str">
        <f t="shared" si="51"/>
        <v>云颜主动技能1等级9</v>
      </c>
      <c r="J356" s="1">
        <v>350</v>
      </c>
      <c r="K356" s="1">
        <f>VLOOKUP(H356,主动技能!$A:$B,2,FALSE)</f>
        <v>368</v>
      </c>
      <c r="L356" s="1">
        <f>VLOOKUP(I356,主动技能!$A:$B,2,FALSE)</f>
        <v>369</v>
      </c>
      <c r="M356" s="1">
        <f t="shared" si="43"/>
        <v>53</v>
      </c>
      <c r="N356" s="1" t="s">
        <v>251</v>
      </c>
      <c r="O356" s="1">
        <f t="shared" si="44"/>
        <v>152</v>
      </c>
      <c r="P356" s="1" t="s">
        <v>252</v>
      </c>
      <c r="Q356" s="1" t="s">
        <v>252</v>
      </c>
    </row>
    <row r="357" spans="2:17" x14ac:dyDescent="0.15">
      <c r="B357" s="8" t="str">
        <f>VLOOKUP(G357,角色!A:B,2,FALSE)</f>
        <v>云颜</v>
      </c>
      <c r="C357" s="8" t="str">
        <f t="shared" si="45"/>
        <v>主动技能1</v>
      </c>
      <c r="D357" s="8">
        <f t="shared" si="47"/>
        <v>9</v>
      </c>
      <c r="E357" s="8">
        <f t="shared" si="48"/>
        <v>10</v>
      </c>
      <c r="F357" s="8">
        <f t="shared" si="49"/>
        <v>1</v>
      </c>
      <c r="G357" s="8">
        <f t="shared" si="46"/>
        <v>7</v>
      </c>
      <c r="H357" t="str">
        <f t="shared" si="50"/>
        <v>云颜主动技能1等级9</v>
      </c>
      <c r="I357" t="str">
        <f t="shared" si="51"/>
        <v>云颜主动技能1等级10</v>
      </c>
      <c r="J357" s="1">
        <v>351</v>
      </c>
      <c r="K357" s="1">
        <f>VLOOKUP(H357,主动技能!$A:$B,2,FALSE)</f>
        <v>369</v>
      </c>
      <c r="L357" s="1">
        <f>VLOOKUP(I357,主动技能!$A:$B,2,FALSE)</f>
        <v>370</v>
      </c>
      <c r="M357" s="1">
        <f t="shared" si="43"/>
        <v>54</v>
      </c>
      <c r="N357" s="1" t="s">
        <v>251</v>
      </c>
      <c r="O357" s="1">
        <f t="shared" si="44"/>
        <v>153</v>
      </c>
      <c r="P357" s="1" t="s">
        <v>252</v>
      </c>
      <c r="Q357" s="1" t="s">
        <v>252</v>
      </c>
    </row>
    <row r="358" spans="2:17" x14ac:dyDescent="0.15">
      <c r="B358" s="8" t="str">
        <f>VLOOKUP(G358,角色!A:B,2,FALSE)</f>
        <v>云颜</v>
      </c>
      <c r="C358" s="8" t="str">
        <f t="shared" si="45"/>
        <v>主动技能1</v>
      </c>
      <c r="D358" s="8">
        <f t="shared" si="47"/>
        <v>10</v>
      </c>
      <c r="E358" s="8">
        <f t="shared" si="48"/>
        <v>11</v>
      </c>
      <c r="F358" s="8">
        <f t="shared" si="49"/>
        <v>1</v>
      </c>
      <c r="G358" s="8">
        <f t="shared" si="46"/>
        <v>7</v>
      </c>
      <c r="H358" t="str">
        <f t="shared" si="50"/>
        <v>云颜主动技能1等级10</v>
      </c>
      <c r="I358" t="str">
        <f t="shared" si="51"/>
        <v>云颜主动技能1等级11</v>
      </c>
      <c r="J358" s="1">
        <v>352</v>
      </c>
      <c r="K358" s="1">
        <f>VLOOKUP(H358,主动技能!$A:$B,2,FALSE)</f>
        <v>370</v>
      </c>
      <c r="L358" s="1">
        <f>VLOOKUP(I358,主动技能!$A:$B,2,FALSE)</f>
        <v>371</v>
      </c>
      <c r="M358" s="1">
        <f t="shared" si="43"/>
        <v>55</v>
      </c>
      <c r="N358" s="1" t="s">
        <v>251</v>
      </c>
      <c r="O358" s="1">
        <f t="shared" si="44"/>
        <v>154</v>
      </c>
      <c r="P358" s="1" t="s">
        <v>252</v>
      </c>
      <c r="Q358" s="1" t="s">
        <v>252</v>
      </c>
    </row>
    <row r="359" spans="2:17" x14ac:dyDescent="0.15">
      <c r="B359" s="8" t="str">
        <f>VLOOKUP(G359,角色!A:B,2,FALSE)</f>
        <v>云颜</v>
      </c>
      <c r="C359" s="8" t="str">
        <f t="shared" si="45"/>
        <v>主动技能1</v>
      </c>
      <c r="D359" s="8">
        <f t="shared" si="47"/>
        <v>11</v>
      </c>
      <c r="E359" s="8">
        <f t="shared" si="48"/>
        <v>12</v>
      </c>
      <c r="F359" s="8">
        <f t="shared" si="49"/>
        <v>1</v>
      </c>
      <c r="G359" s="8">
        <f t="shared" si="46"/>
        <v>7</v>
      </c>
      <c r="H359" t="str">
        <f t="shared" si="50"/>
        <v>云颜主动技能1等级11</v>
      </c>
      <c r="I359" t="str">
        <f t="shared" si="51"/>
        <v>云颜主动技能1等级12</v>
      </c>
      <c r="J359" s="1">
        <v>353</v>
      </c>
      <c r="K359" s="1">
        <f>VLOOKUP(H359,主动技能!$A:$B,2,FALSE)</f>
        <v>371</v>
      </c>
      <c r="L359" s="1">
        <f>VLOOKUP(I359,主动技能!$A:$B,2,FALSE)</f>
        <v>372</v>
      </c>
      <c r="M359" s="1">
        <f t="shared" si="43"/>
        <v>56</v>
      </c>
      <c r="N359" s="1" t="s">
        <v>251</v>
      </c>
      <c r="O359" s="1">
        <f t="shared" si="44"/>
        <v>155</v>
      </c>
      <c r="P359" s="1" t="s">
        <v>252</v>
      </c>
      <c r="Q359" s="1" t="s">
        <v>252</v>
      </c>
    </row>
    <row r="360" spans="2:17" x14ac:dyDescent="0.15">
      <c r="B360" s="8" t="str">
        <f>VLOOKUP(G360,角色!A:B,2,FALSE)</f>
        <v>云颜</v>
      </c>
      <c r="C360" s="8" t="str">
        <f t="shared" si="45"/>
        <v>主动技能1</v>
      </c>
      <c r="D360" s="8">
        <f t="shared" si="47"/>
        <v>12</v>
      </c>
      <c r="E360" s="8">
        <f t="shared" si="48"/>
        <v>13</v>
      </c>
      <c r="F360" s="8">
        <f t="shared" si="49"/>
        <v>1</v>
      </c>
      <c r="G360" s="8">
        <f t="shared" si="46"/>
        <v>7</v>
      </c>
      <c r="H360" t="str">
        <f t="shared" si="50"/>
        <v>云颜主动技能1等级12</v>
      </c>
      <c r="I360" t="str">
        <f t="shared" si="51"/>
        <v>云颜主动技能1等级13</v>
      </c>
      <c r="J360" s="1">
        <v>354</v>
      </c>
      <c r="K360" s="1">
        <f>VLOOKUP(H360,主动技能!$A:$B,2,FALSE)</f>
        <v>372</v>
      </c>
      <c r="L360" s="1">
        <f>VLOOKUP(I360,主动技能!$A:$B,2,FALSE)</f>
        <v>373</v>
      </c>
      <c r="M360" s="1">
        <f t="shared" si="43"/>
        <v>57</v>
      </c>
      <c r="N360" s="1" t="s">
        <v>251</v>
      </c>
      <c r="O360" s="1">
        <f t="shared" si="44"/>
        <v>156</v>
      </c>
      <c r="P360" s="1" t="s">
        <v>252</v>
      </c>
      <c r="Q360" s="1" t="s">
        <v>252</v>
      </c>
    </row>
    <row r="361" spans="2:17" x14ac:dyDescent="0.15">
      <c r="B361" s="8" t="str">
        <f>VLOOKUP(G361,角色!A:B,2,FALSE)</f>
        <v>云颜</v>
      </c>
      <c r="C361" s="8" t="str">
        <f t="shared" si="45"/>
        <v>主动技能1</v>
      </c>
      <c r="D361" s="8">
        <f t="shared" si="47"/>
        <v>13</v>
      </c>
      <c r="E361" s="8">
        <f t="shared" si="48"/>
        <v>14</v>
      </c>
      <c r="F361" s="8">
        <f t="shared" si="49"/>
        <v>1</v>
      </c>
      <c r="G361" s="8">
        <f t="shared" si="46"/>
        <v>7</v>
      </c>
      <c r="H361" t="str">
        <f t="shared" si="50"/>
        <v>云颜主动技能1等级13</v>
      </c>
      <c r="I361" t="str">
        <f t="shared" si="51"/>
        <v>云颜主动技能1等级14</v>
      </c>
      <c r="J361" s="1">
        <v>355</v>
      </c>
      <c r="K361" s="1">
        <f>VLOOKUP(H361,主动技能!$A:$B,2,FALSE)</f>
        <v>373</v>
      </c>
      <c r="L361" s="1">
        <f>VLOOKUP(I361,主动技能!$A:$B,2,FALSE)</f>
        <v>374</v>
      </c>
      <c r="M361" s="1">
        <f t="shared" si="43"/>
        <v>58</v>
      </c>
      <c r="N361" s="1" t="s">
        <v>251</v>
      </c>
      <c r="O361" s="1">
        <f t="shared" si="44"/>
        <v>157</v>
      </c>
      <c r="P361" s="1" t="s">
        <v>252</v>
      </c>
      <c r="Q361" s="1" t="s">
        <v>252</v>
      </c>
    </row>
    <row r="362" spans="2:17" x14ac:dyDescent="0.15">
      <c r="B362" s="8" t="str">
        <f>VLOOKUP(G362,角色!A:B,2,FALSE)</f>
        <v>云颜</v>
      </c>
      <c r="C362" s="8" t="str">
        <f t="shared" si="45"/>
        <v>主动技能1</v>
      </c>
      <c r="D362" s="8">
        <f t="shared" si="47"/>
        <v>14</v>
      </c>
      <c r="E362" s="8">
        <f t="shared" si="48"/>
        <v>15</v>
      </c>
      <c r="F362" s="8">
        <f t="shared" si="49"/>
        <v>1</v>
      </c>
      <c r="G362" s="8">
        <f t="shared" si="46"/>
        <v>7</v>
      </c>
      <c r="H362" t="str">
        <f t="shared" si="50"/>
        <v>云颜主动技能1等级14</v>
      </c>
      <c r="I362" t="str">
        <f t="shared" si="51"/>
        <v>云颜主动技能1等级15</v>
      </c>
      <c r="J362" s="1">
        <v>356</v>
      </c>
      <c r="K362" s="1">
        <f>VLOOKUP(H362,主动技能!$A:$B,2,FALSE)</f>
        <v>374</v>
      </c>
      <c r="L362" s="1">
        <f>VLOOKUP(I362,主动技能!$A:$B,2,FALSE)</f>
        <v>375</v>
      </c>
      <c r="M362" s="1">
        <f t="shared" si="43"/>
        <v>59</v>
      </c>
      <c r="N362" s="1" t="s">
        <v>251</v>
      </c>
      <c r="O362" s="1">
        <f t="shared" si="44"/>
        <v>158</v>
      </c>
      <c r="P362" s="1" t="s">
        <v>252</v>
      </c>
      <c r="Q362" s="1" t="s">
        <v>252</v>
      </c>
    </row>
    <row r="363" spans="2:17" x14ac:dyDescent="0.15">
      <c r="B363" s="8" t="str">
        <f>VLOOKUP(G363,角色!A:B,2,FALSE)</f>
        <v>云颜</v>
      </c>
      <c r="C363" s="8" t="str">
        <f t="shared" si="45"/>
        <v>主动技能1</v>
      </c>
      <c r="D363" s="8">
        <f t="shared" si="47"/>
        <v>15</v>
      </c>
      <c r="E363" s="8">
        <f t="shared" si="48"/>
        <v>16</v>
      </c>
      <c r="F363" s="8">
        <f t="shared" si="49"/>
        <v>1</v>
      </c>
      <c r="G363" s="8">
        <f t="shared" si="46"/>
        <v>7</v>
      </c>
      <c r="H363" t="str">
        <f t="shared" si="50"/>
        <v>云颜主动技能1等级15</v>
      </c>
      <c r="I363" t="str">
        <f t="shared" si="51"/>
        <v>云颜主动技能1等级16</v>
      </c>
      <c r="J363" s="1">
        <v>357</v>
      </c>
      <c r="K363" s="1">
        <f>VLOOKUP(H363,主动技能!$A:$B,2,FALSE)</f>
        <v>375</v>
      </c>
      <c r="L363" s="1">
        <f>VLOOKUP(I363,主动技能!$A:$B,2,FALSE)</f>
        <v>376</v>
      </c>
      <c r="M363" s="1">
        <f t="shared" ref="M363:M426" si="52">M264</f>
        <v>60</v>
      </c>
      <c r="N363" s="1" t="s">
        <v>251</v>
      </c>
      <c r="O363" s="1">
        <f t="shared" ref="O363:O426" si="53">O264</f>
        <v>159</v>
      </c>
      <c r="P363" s="1" t="s">
        <v>252</v>
      </c>
      <c r="Q363" s="1" t="s">
        <v>252</v>
      </c>
    </row>
    <row r="364" spans="2:17" x14ac:dyDescent="0.15">
      <c r="B364" s="8" t="str">
        <f>VLOOKUP(G364,角色!A:B,2,FALSE)</f>
        <v>云颜</v>
      </c>
      <c r="C364" s="8" t="str">
        <f t="shared" si="45"/>
        <v>主动技能1</v>
      </c>
      <c r="D364" s="8">
        <f t="shared" si="47"/>
        <v>16</v>
      </c>
      <c r="E364" s="8">
        <f t="shared" si="48"/>
        <v>17</v>
      </c>
      <c r="F364" s="8">
        <f t="shared" si="49"/>
        <v>1</v>
      </c>
      <c r="G364" s="8">
        <f t="shared" si="46"/>
        <v>7</v>
      </c>
      <c r="H364" t="str">
        <f t="shared" si="50"/>
        <v>云颜主动技能1等级16</v>
      </c>
      <c r="I364" t="str">
        <f t="shared" si="51"/>
        <v>云颜主动技能1等级17</v>
      </c>
      <c r="J364" s="1">
        <v>358</v>
      </c>
      <c r="K364" s="1">
        <f>VLOOKUP(H364,主动技能!$A:$B,2,FALSE)</f>
        <v>376</v>
      </c>
      <c r="L364" s="1">
        <f>VLOOKUP(I364,主动技能!$A:$B,2,FALSE)</f>
        <v>377</v>
      </c>
      <c r="M364" s="1">
        <f t="shared" si="52"/>
        <v>61</v>
      </c>
      <c r="N364" s="1" t="s">
        <v>251</v>
      </c>
      <c r="O364" s="1">
        <f t="shared" si="53"/>
        <v>160</v>
      </c>
      <c r="P364" s="1" t="s">
        <v>252</v>
      </c>
      <c r="Q364" s="1" t="s">
        <v>252</v>
      </c>
    </row>
    <row r="365" spans="2:17" x14ac:dyDescent="0.15">
      <c r="B365" s="8" t="str">
        <f>VLOOKUP(G365,角色!A:B,2,FALSE)</f>
        <v>云颜</v>
      </c>
      <c r="C365" s="8" t="str">
        <f t="shared" si="45"/>
        <v>主动技能1</v>
      </c>
      <c r="D365" s="8">
        <f t="shared" si="47"/>
        <v>17</v>
      </c>
      <c r="E365" s="8">
        <f t="shared" si="48"/>
        <v>18</v>
      </c>
      <c r="F365" s="8">
        <f t="shared" si="49"/>
        <v>1</v>
      </c>
      <c r="G365" s="8">
        <f t="shared" si="46"/>
        <v>7</v>
      </c>
      <c r="H365" t="str">
        <f t="shared" si="50"/>
        <v>云颜主动技能1等级17</v>
      </c>
      <c r="I365" t="str">
        <f t="shared" si="51"/>
        <v>云颜主动技能1等级18</v>
      </c>
      <c r="J365" s="1">
        <v>359</v>
      </c>
      <c r="K365" s="1">
        <f>VLOOKUP(H365,主动技能!$A:$B,2,FALSE)</f>
        <v>377</v>
      </c>
      <c r="L365" s="1">
        <f>VLOOKUP(I365,主动技能!$A:$B,2,FALSE)</f>
        <v>378</v>
      </c>
      <c r="M365" s="1">
        <f t="shared" si="52"/>
        <v>62</v>
      </c>
      <c r="N365" s="1" t="s">
        <v>251</v>
      </c>
      <c r="O365" s="1">
        <f t="shared" si="53"/>
        <v>161</v>
      </c>
      <c r="P365" s="1" t="s">
        <v>252</v>
      </c>
      <c r="Q365" s="1" t="s">
        <v>252</v>
      </c>
    </row>
    <row r="366" spans="2:17" x14ac:dyDescent="0.15">
      <c r="B366" s="8" t="str">
        <f>VLOOKUP(G366,角色!A:B,2,FALSE)</f>
        <v>云颜</v>
      </c>
      <c r="C366" s="8" t="str">
        <f t="shared" si="45"/>
        <v>主动技能1</v>
      </c>
      <c r="D366" s="8">
        <f t="shared" si="47"/>
        <v>18</v>
      </c>
      <c r="E366" s="8">
        <f t="shared" si="48"/>
        <v>19</v>
      </c>
      <c r="F366" s="8">
        <f t="shared" si="49"/>
        <v>1</v>
      </c>
      <c r="G366" s="8">
        <f t="shared" si="46"/>
        <v>7</v>
      </c>
      <c r="H366" t="str">
        <f t="shared" si="50"/>
        <v>云颜主动技能1等级18</v>
      </c>
      <c r="I366" t="str">
        <f t="shared" si="51"/>
        <v>云颜主动技能1等级19</v>
      </c>
      <c r="J366" s="1">
        <v>360</v>
      </c>
      <c r="K366" s="1">
        <f>VLOOKUP(H366,主动技能!$A:$B,2,FALSE)</f>
        <v>378</v>
      </c>
      <c r="L366" s="1">
        <f>VLOOKUP(I366,主动技能!$A:$B,2,FALSE)</f>
        <v>379</v>
      </c>
      <c r="M366" s="1">
        <f t="shared" si="52"/>
        <v>63</v>
      </c>
      <c r="N366" s="1" t="s">
        <v>251</v>
      </c>
      <c r="O366" s="1">
        <f t="shared" si="53"/>
        <v>162</v>
      </c>
      <c r="P366" s="1" t="s">
        <v>252</v>
      </c>
      <c r="Q366" s="1" t="s">
        <v>252</v>
      </c>
    </row>
    <row r="367" spans="2:17" x14ac:dyDescent="0.15">
      <c r="B367" s="8" t="str">
        <f>VLOOKUP(G367,角色!A:B,2,FALSE)</f>
        <v>云颜</v>
      </c>
      <c r="C367" s="8" t="str">
        <f t="shared" si="45"/>
        <v>主动技能1</v>
      </c>
      <c r="D367" s="8">
        <f t="shared" si="47"/>
        <v>19</v>
      </c>
      <c r="E367" s="8">
        <f t="shared" si="48"/>
        <v>20</v>
      </c>
      <c r="F367" s="8">
        <f t="shared" si="49"/>
        <v>1</v>
      </c>
      <c r="G367" s="8">
        <f t="shared" si="46"/>
        <v>7</v>
      </c>
      <c r="H367" t="str">
        <f t="shared" si="50"/>
        <v>云颜主动技能1等级19</v>
      </c>
      <c r="I367" t="str">
        <f t="shared" si="51"/>
        <v>云颜主动技能1等级20</v>
      </c>
      <c r="J367" s="1">
        <v>361</v>
      </c>
      <c r="K367" s="1">
        <f>VLOOKUP(H367,主动技能!$A:$B,2,FALSE)</f>
        <v>379</v>
      </c>
      <c r="L367" s="1">
        <f>VLOOKUP(I367,主动技能!$A:$B,2,FALSE)</f>
        <v>380</v>
      </c>
      <c r="M367" s="1">
        <f t="shared" si="52"/>
        <v>64</v>
      </c>
      <c r="N367" s="1" t="s">
        <v>251</v>
      </c>
      <c r="O367" s="1">
        <f t="shared" si="53"/>
        <v>163</v>
      </c>
      <c r="P367" s="1" t="s">
        <v>252</v>
      </c>
      <c r="Q367" s="1" t="s">
        <v>252</v>
      </c>
    </row>
    <row r="368" spans="2:17" x14ac:dyDescent="0.15">
      <c r="B368" s="8" t="str">
        <f>VLOOKUP(G368,角色!A:B,2,FALSE)</f>
        <v>云颜</v>
      </c>
      <c r="C368" s="8" t="str">
        <f t="shared" si="45"/>
        <v>主动技能2</v>
      </c>
      <c r="D368" s="8">
        <f t="shared" si="47"/>
        <v>1</v>
      </c>
      <c r="E368" s="8">
        <f t="shared" si="48"/>
        <v>2</v>
      </c>
      <c r="F368" s="8">
        <f t="shared" si="49"/>
        <v>2</v>
      </c>
      <c r="G368" s="8">
        <f t="shared" si="46"/>
        <v>7</v>
      </c>
      <c r="H368" t="str">
        <f t="shared" si="50"/>
        <v>云颜主动技能2等级1</v>
      </c>
      <c r="I368" t="str">
        <f t="shared" si="51"/>
        <v>云颜主动技能2等级2</v>
      </c>
      <c r="J368" s="1">
        <v>362</v>
      </c>
      <c r="K368" s="1">
        <f>VLOOKUP(H368,主动技能!$A:$B,2,FALSE)</f>
        <v>381</v>
      </c>
      <c r="L368" s="1">
        <f>VLOOKUP(I368,主动技能!$A:$B,2,FALSE)</f>
        <v>382</v>
      </c>
      <c r="M368" s="1">
        <f t="shared" si="52"/>
        <v>65</v>
      </c>
      <c r="N368" s="1" t="s">
        <v>251</v>
      </c>
      <c r="O368" s="1">
        <f t="shared" si="53"/>
        <v>164</v>
      </c>
      <c r="P368" s="1" t="s">
        <v>252</v>
      </c>
      <c r="Q368" s="1" t="s">
        <v>252</v>
      </c>
    </row>
    <row r="369" spans="2:17" x14ac:dyDescent="0.15">
      <c r="B369" s="8" t="str">
        <f>VLOOKUP(G369,角色!A:B,2,FALSE)</f>
        <v>云颜</v>
      </c>
      <c r="C369" s="8" t="str">
        <f t="shared" si="45"/>
        <v>主动技能2</v>
      </c>
      <c r="D369" s="8">
        <f t="shared" si="47"/>
        <v>2</v>
      </c>
      <c r="E369" s="8">
        <f t="shared" si="48"/>
        <v>3</v>
      </c>
      <c r="F369" s="8">
        <f t="shared" si="49"/>
        <v>2</v>
      </c>
      <c r="G369" s="8">
        <f t="shared" si="46"/>
        <v>7</v>
      </c>
      <c r="H369" t="str">
        <f t="shared" si="50"/>
        <v>云颜主动技能2等级2</v>
      </c>
      <c r="I369" t="str">
        <f t="shared" si="51"/>
        <v>云颜主动技能2等级3</v>
      </c>
      <c r="J369" s="1">
        <v>363</v>
      </c>
      <c r="K369" s="1">
        <f>VLOOKUP(H369,主动技能!$A:$B,2,FALSE)</f>
        <v>382</v>
      </c>
      <c r="L369" s="1">
        <f>VLOOKUP(I369,主动技能!$A:$B,2,FALSE)</f>
        <v>383</v>
      </c>
      <c r="M369" s="1">
        <f t="shared" si="52"/>
        <v>66</v>
      </c>
      <c r="N369" s="1" t="s">
        <v>251</v>
      </c>
      <c r="O369" s="1">
        <f t="shared" si="53"/>
        <v>165</v>
      </c>
      <c r="P369" s="1" t="s">
        <v>252</v>
      </c>
      <c r="Q369" s="1" t="s">
        <v>252</v>
      </c>
    </row>
    <row r="370" spans="2:17" x14ac:dyDescent="0.15">
      <c r="B370" s="8" t="str">
        <f>VLOOKUP(G370,角色!A:B,2,FALSE)</f>
        <v>云颜</v>
      </c>
      <c r="C370" s="8" t="str">
        <f t="shared" si="45"/>
        <v>主动技能2</v>
      </c>
      <c r="D370" s="8">
        <f t="shared" si="47"/>
        <v>3</v>
      </c>
      <c r="E370" s="8">
        <f t="shared" si="48"/>
        <v>4</v>
      </c>
      <c r="F370" s="8">
        <f t="shared" si="49"/>
        <v>2</v>
      </c>
      <c r="G370" s="8">
        <f t="shared" si="46"/>
        <v>7</v>
      </c>
      <c r="H370" t="str">
        <f t="shared" si="50"/>
        <v>云颜主动技能2等级3</v>
      </c>
      <c r="I370" t="str">
        <f t="shared" si="51"/>
        <v>云颜主动技能2等级4</v>
      </c>
      <c r="J370" s="1">
        <v>364</v>
      </c>
      <c r="K370" s="1">
        <f>VLOOKUP(H370,主动技能!$A:$B,2,FALSE)</f>
        <v>383</v>
      </c>
      <c r="L370" s="1">
        <f>VLOOKUP(I370,主动技能!$A:$B,2,FALSE)</f>
        <v>384</v>
      </c>
      <c r="M370" s="1">
        <f t="shared" si="52"/>
        <v>67</v>
      </c>
      <c r="N370" s="1" t="s">
        <v>251</v>
      </c>
      <c r="O370" s="1">
        <f t="shared" si="53"/>
        <v>166</v>
      </c>
      <c r="P370" s="1" t="s">
        <v>252</v>
      </c>
      <c r="Q370" s="1" t="s">
        <v>252</v>
      </c>
    </row>
    <row r="371" spans="2:17" x14ac:dyDescent="0.15">
      <c r="B371" s="8" t="str">
        <f>VLOOKUP(G371,角色!A:B,2,FALSE)</f>
        <v>云颜</v>
      </c>
      <c r="C371" s="8" t="str">
        <f t="shared" si="45"/>
        <v>主动技能2</v>
      </c>
      <c r="D371" s="8">
        <f t="shared" si="47"/>
        <v>4</v>
      </c>
      <c r="E371" s="8">
        <f t="shared" si="48"/>
        <v>5</v>
      </c>
      <c r="F371" s="8">
        <f t="shared" si="49"/>
        <v>2</v>
      </c>
      <c r="G371" s="8">
        <f t="shared" si="46"/>
        <v>7</v>
      </c>
      <c r="H371" t="str">
        <f t="shared" si="50"/>
        <v>云颜主动技能2等级4</v>
      </c>
      <c r="I371" t="str">
        <f t="shared" si="51"/>
        <v>云颜主动技能2等级5</v>
      </c>
      <c r="J371" s="1">
        <v>365</v>
      </c>
      <c r="K371" s="1">
        <f>VLOOKUP(H371,主动技能!$A:$B,2,FALSE)</f>
        <v>384</v>
      </c>
      <c r="L371" s="1">
        <f>VLOOKUP(I371,主动技能!$A:$B,2,FALSE)</f>
        <v>385</v>
      </c>
      <c r="M371" s="1">
        <f t="shared" si="52"/>
        <v>68</v>
      </c>
      <c r="N371" s="1" t="s">
        <v>251</v>
      </c>
      <c r="O371" s="1">
        <f t="shared" si="53"/>
        <v>167</v>
      </c>
      <c r="P371" s="1" t="s">
        <v>252</v>
      </c>
      <c r="Q371" s="1" t="s">
        <v>252</v>
      </c>
    </row>
    <row r="372" spans="2:17" x14ac:dyDescent="0.15">
      <c r="B372" s="8" t="str">
        <f>VLOOKUP(G372,角色!A:B,2,FALSE)</f>
        <v>云颜</v>
      </c>
      <c r="C372" s="8" t="str">
        <f t="shared" si="45"/>
        <v>主动技能2</v>
      </c>
      <c r="D372" s="8">
        <f t="shared" si="47"/>
        <v>5</v>
      </c>
      <c r="E372" s="8">
        <f t="shared" si="48"/>
        <v>6</v>
      </c>
      <c r="F372" s="8">
        <f t="shared" si="49"/>
        <v>2</v>
      </c>
      <c r="G372" s="8">
        <f t="shared" si="46"/>
        <v>7</v>
      </c>
      <c r="H372" t="str">
        <f t="shared" si="50"/>
        <v>云颜主动技能2等级5</v>
      </c>
      <c r="I372" t="str">
        <f t="shared" si="51"/>
        <v>云颜主动技能2等级6</v>
      </c>
      <c r="J372" s="1">
        <v>366</v>
      </c>
      <c r="K372" s="1">
        <f>VLOOKUP(H372,主动技能!$A:$B,2,FALSE)</f>
        <v>385</v>
      </c>
      <c r="L372" s="1">
        <f>VLOOKUP(I372,主动技能!$A:$B,2,FALSE)</f>
        <v>386</v>
      </c>
      <c r="M372" s="1">
        <f t="shared" si="52"/>
        <v>69</v>
      </c>
      <c r="N372" s="1" t="s">
        <v>251</v>
      </c>
      <c r="O372" s="1">
        <f t="shared" si="53"/>
        <v>168</v>
      </c>
      <c r="P372" s="1" t="s">
        <v>252</v>
      </c>
      <c r="Q372" s="1" t="s">
        <v>252</v>
      </c>
    </row>
    <row r="373" spans="2:17" x14ac:dyDescent="0.15">
      <c r="B373" s="8" t="str">
        <f>VLOOKUP(G373,角色!A:B,2,FALSE)</f>
        <v>云颜</v>
      </c>
      <c r="C373" s="8" t="str">
        <f t="shared" si="45"/>
        <v>主动技能2</v>
      </c>
      <c r="D373" s="8">
        <f t="shared" si="47"/>
        <v>6</v>
      </c>
      <c r="E373" s="8">
        <f t="shared" si="48"/>
        <v>7</v>
      </c>
      <c r="F373" s="8">
        <f t="shared" si="49"/>
        <v>2</v>
      </c>
      <c r="G373" s="8">
        <f t="shared" si="46"/>
        <v>7</v>
      </c>
      <c r="H373" t="str">
        <f t="shared" si="50"/>
        <v>云颜主动技能2等级6</v>
      </c>
      <c r="I373" t="str">
        <f t="shared" si="51"/>
        <v>云颜主动技能2等级7</v>
      </c>
      <c r="J373" s="1">
        <v>367</v>
      </c>
      <c r="K373" s="1">
        <f>VLOOKUP(H373,主动技能!$A:$B,2,FALSE)</f>
        <v>386</v>
      </c>
      <c r="L373" s="1">
        <f>VLOOKUP(I373,主动技能!$A:$B,2,FALSE)</f>
        <v>387</v>
      </c>
      <c r="M373" s="1">
        <f t="shared" si="52"/>
        <v>70</v>
      </c>
      <c r="N373" s="1" t="s">
        <v>251</v>
      </c>
      <c r="O373" s="1">
        <f t="shared" si="53"/>
        <v>169</v>
      </c>
      <c r="P373" s="1" t="s">
        <v>252</v>
      </c>
      <c r="Q373" s="1" t="s">
        <v>252</v>
      </c>
    </row>
    <row r="374" spans="2:17" x14ac:dyDescent="0.15">
      <c r="B374" s="8" t="str">
        <f>VLOOKUP(G374,角色!A:B,2,FALSE)</f>
        <v>云颜</v>
      </c>
      <c r="C374" s="8" t="str">
        <f t="shared" si="45"/>
        <v>主动技能2</v>
      </c>
      <c r="D374" s="8">
        <f t="shared" si="47"/>
        <v>7</v>
      </c>
      <c r="E374" s="8">
        <f t="shared" si="48"/>
        <v>8</v>
      </c>
      <c r="F374" s="8">
        <f t="shared" si="49"/>
        <v>2</v>
      </c>
      <c r="G374" s="8">
        <f t="shared" si="46"/>
        <v>7</v>
      </c>
      <c r="H374" t="str">
        <f t="shared" si="50"/>
        <v>云颜主动技能2等级7</v>
      </c>
      <c r="I374" t="str">
        <f t="shared" si="51"/>
        <v>云颜主动技能2等级8</v>
      </c>
      <c r="J374" s="1">
        <v>368</v>
      </c>
      <c r="K374" s="1">
        <f>VLOOKUP(H374,主动技能!$A:$B,2,FALSE)</f>
        <v>387</v>
      </c>
      <c r="L374" s="1">
        <f>VLOOKUP(I374,主动技能!$A:$B,2,FALSE)</f>
        <v>388</v>
      </c>
      <c r="M374" s="1">
        <f t="shared" si="52"/>
        <v>71</v>
      </c>
      <c r="N374" s="1" t="s">
        <v>251</v>
      </c>
      <c r="O374" s="1">
        <f t="shared" si="53"/>
        <v>170</v>
      </c>
      <c r="P374" s="1" t="s">
        <v>252</v>
      </c>
      <c r="Q374" s="1" t="s">
        <v>252</v>
      </c>
    </row>
    <row r="375" spans="2:17" x14ac:dyDescent="0.15">
      <c r="B375" s="8" t="str">
        <f>VLOOKUP(G375,角色!A:B,2,FALSE)</f>
        <v>云颜</v>
      </c>
      <c r="C375" s="8" t="str">
        <f t="shared" si="45"/>
        <v>主动技能2</v>
      </c>
      <c r="D375" s="8">
        <f t="shared" si="47"/>
        <v>8</v>
      </c>
      <c r="E375" s="8">
        <f t="shared" si="48"/>
        <v>9</v>
      </c>
      <c r="F375" s="8">
        <f t="shared" si="49"/>
        <v>2</v>
      </c>
      <c r="G375" s="8">
        <f t="shared" si="46"/>
        <v>7</v>
      </c>
      <c r="H375" t="str">
        <f t="shared" si="50"/>
        <v>云颜主动技能2等级8</v>
      </c>
      <c r="I375" t="str">
        <f t="shared" si="51"/>
        <v>云颜主动技能2等级9</v>
      </c>
      <c r="J375" s="1">
        <v>369</v>
      </c>
      <c r="K375" s="1">
        <f>VLOOKUP(H375,主动技能!$A:$B,2,FALSE)</f>
        <v>388</v>
      </c>
      <c r="L375" s="1">
        <f>VLOOKUP(I375,主动技能!$A:$B,2,FALSE)</f>
        <v>389</v>
      </c>
      <c r="M375" s="1">
        <f t="shared" si="52"/>
        <v>72</v>
      </c>
      <c r="N375" s="1" t="s">
        <v>251</v>
      </c>
      <c r="O375" s="1">
        <f t="shared" si="53"/>
        <v>171</v>
      </c>
      <c r="P375" s="1" t="s">
        <v>252</v>
      </c>
      <c r="Q375" s="1" t="s">
        <v>252</v>
      </c>
    </row>
    <row r="376" spans="2:17" x14ac:dyDescent="0.15">
      <c r="B376" s="8" t="str">
        <f>VLOOKUP(G376,角色!A:B,2,FALSE)</f>
        <v>云颜</v>
      </c>
      <c r="C376" s="8" t="str">
        <f t="shared" si="45"/>
        <v>主动技能2</v>
      </c>
      <c r="D376" s="8">
        <f t="shared" si="47"/>
        <v>9</v>
      </c>
      <c r="E376" s="8">
        <f t="shared" si="48"/>
        <v>10</v>
      </c>
      <c r="F376" s="8">
        <f t="shared" si="49"/>
        <v>2</v>
      </c>
      <c r="G376" s="8">
        <f t="shared" si="46"/>
        <v>7</v>
      </c>
      <c r="H376" t="str">
        <f t="shared" si="50"/>
        <v>云颜主动技能2等级9</v>
      </c>
      <c r="I376" t="str">
        <f t="shared" si="51"/>
        <v>云颜主动技能2等级10</v>
      </c>
      <c r="J376" s="1">
        <v>370</v>
      </c>
      <c r="K376" s="1">
        <f>VLOOKUP(H376,主动技能!$A:$B,2,FALSE)</f>
        <v>389</v>
      </c>
      <c r="L376" s="1">
        <f>VLOOKUP(I376,主动技能!$A:$B,2,FALSE)</f>
        <v>390</v>
      </c>
      <c r="M376" s="1">
        <f t="shared" si="52"/>
        <v>73</v>
      </c>
      <c r="N376" s="1" t="s">
        <v>251</v>
      </c>
      <c r="O376" s="1">
        <f t="shared" si="53"/>
        <v>172</v>
      </c>
      <c r="P376" s="1" t="s">
        <v>252</v>
      </c>
      <c r="Q376" s="1" t="s">
        <v>252</v>
      </c>
    </row>
    <row r="377" spans="2:17" x14ac:dyDescent="0.15">
      <c r="B377" s="8" t="str">
        <f>VLOOKUP(G377,角色!A:B,2,FALSE)</f>
        <v>云颜</v>
      </c>
      <c r="C377" s="8" t="str">
        <f t="shared" si="45"/>
        <v>主动技能2</v>
      </c>
      <c r="D377" s="8">
        <f t="shared" si="47"/>
        <v>10</v>
      </c>
      <c r="E377" s="8">
        <f t="shared" si="48"/>
        <v>11</v>
      </c>
      <c r="F377" s="8">
        <f t="shared" si="49"/>
        <v>2</v>
      </c>
      <c r="G377" s="8">
        <f t="shared" si="46"/>
        <v>7</v>
      </c>
      <c r="H377" t="str">
        <f t="shared" si="50"/>
        <v>云颜主动技能2等级10</v>
      </c>
      <c r="I377" t="str">
        <f t="shared" si="51"/>
        <v>云颜主动技能2等级11</v>
      </c>
      <c r="J377" s="1">
        <v>371</v>
      </c>
      <c r="K377" s="1">
        <f>VLOOKUP(H377,主动技能!$A:$B,2,FALSE)</f>
        <v>390</v>
      </c>
      <c r="L377" s="1">
        <f>VLOOKUP(I377,主动技能!$A:$B,2,FALSE)</f>
        <v>391</v>
      </c>
      <c r="M377" s="1">
        <f t="shared" si="52"/>
        <v>74</v>
      </c>
      <c r="N377" s="1" t="s">
        <v>251</v>
      </c>
      <c r="O377" s="1">
        <f t="shared" si="53"/>
        <v>173</v>
      </c>
      <c r="P377" s="1" t="s">
        <v>252</v>
      </c>
      <c r="Q377" s="1" t="s">
        <v>252</v>
      </c>
    </row>
    <row r="378" spans="2:17" x14ac:dyDescent="0.15">
      <c r="B378" s="8" t="str">
        <f>VLOOKUP(G378,角色!A:B,2,FALSE)</f>
        <v>云颜</v>
      </c>
      <c r="C378" s="8" t="str">
        <f t="shared" si="45"/>
        <v>主动技能2</v>
      </c>
      <c r="D378" s="8">
        <f t="shared" si="47"/>
        <v>11</v>
      </c>
      <c r="E378" s="8">
        <f t="shared" si="48"/>
        <v>12</v>
      </c>
      <c r="F378" s="8">
        <f t="shared" si="49"/>
        <v>2</v>
      </c>
      <c r="G378" s="8">
        <f t="shared" si="46"/>
        <v>7</v>
      </c>
      <c r="H378" t="str">
        <f t="shared" si="50"/>
        <v>云颜主动技能2等级11</v>
      </c>
      <c r="I378" t="str">
        <f t="shared" si="51"/>
        <v>云颜主动技能2等级12</v>
      </c>
      <c r="J378" s="1">
        <v>372</v>
      </c>
      <c r="K378" s="1">
        <f>VLOOKUP(H378,主动技能!$A:$B,2,FALSE)</f>
        <v>391</v>
      </c>
      <c r="L378" s="1">
        <f>VLOOKUP(I378,主动技能!$A:$B,2,FALSE)</f>
        <v>392</v>
      </c>
      <c r="M378" s="1">
        <f t="shared" si="52"/>
        <v>75</v>
      </c>
      <c r="N378" s="1" t="s">
        <v>251</v>
      </c>
      <c r="O378" s="1">
        <f t="shared" si="53"/>
        <v>174</v>
      </c>
      <c r="P378" s="1" t="s">
        <v>252</v>
      </c>
      <c r="Q378" s="1" t="s">
        <v>252</v>
      </c>
    </row>
    <row r="379" spans="2:17" x14ac:dyDescent="0.15">
      <c r="B379" s="8" t="str">
        <f>VLOOKUP(G379,角色!A:B,2,FALSE)</f>
        <v>云颜</v>
      </c>
      <c r="C379" s="8" t="str">
        <f t="shared" si="45"/>
        <v>主动技能2</v>
      </c>
      <c r="D379" s="8">
        <f t="shared" si="47"/>
        <v>12</v>
      </c>
      <c r="E379" s="8">
        <f t="shared" si="48"/>
        <v>13</v>
      </c>
      <c r="F379" s="8">
        <f t="shared" si="49"/>
        <v>2</v>
      </c>
      <c r="G379" s="8">
        <f t="shared" si="46"/>
        <v>7</v>
      </c>
      <c r="H379" t="str">
        <f t="shared" si="50"/>
        <v>云颜主动技能2等级12</v>
      </c>
      <c r="I379" t="str">
        <f t="shared" si="51"/>
        <v>云颜主动技能2等级13</v>
      </c>
      <c r="J379" s="1">
        <v>373</v>
      </c>
      <c r="K379" s="1">
        <f>VLOOKUP(H379,主动技能!$A:$B,2,FALSE)</f>
        <v>392</v>
      </c>
      <c r="L379" s="1">
        <f>VLOOKUP(I379,主动技能!$A:$B,2,FALSE)</f>
        <v>393</v>
      </c>
      <c r="M379" s="1">
        <f t="shared" si="52"/>
        <v>76</v>
      </c>
      <c r="N379" s="1" t="s">
        <v>251</v>
      </c>
      <c r="O379" s="1">
        <f t="shared" si="53"/>
        <v>175</v>
      </c>
      <c r="P379" s="1" t="s">
        <v>252</v>
      </c>
      <c r="Q379" s="1" t="s">
        <v>252</v>
      </c>
    </row>
    <row r="380" spans="2:17" x14ac:dyDescent="0.15">
      <c r="B380" s="8" t="str">
        <f>VLOOKUP(G380,角色!A:B,2,FALSE)</f>
        <v>云颜</v>
      </c>
      <c r="C380" s="8" t="str">
        <f t="shared" si="45"/>
        <v>主动技能2</v>
      </c>
      <c r="D380" s="8">
        <f t="shared" si="47"/>
        <v>13</v>
      </c>
      <c r="E380" s="8">
        <f t="shared" si="48"/>
        <v>14</v>
      </c>
      <c r="F380" s="8">
        <f t="shared" si="49"/>
        <v>2</v>
      </c>
      <c r="G380" s="8">
        <f t="shared" si="46"/>
        <v>7</v>
      </c>
      <c r="H380" t="str">
        <f t="shared" si="50"/>
        <v>云颜主动技能2等级13</v>
      </c>
      <c r="I380" t="str">
        <f t="shared" si="51"/>
        <v>云颜主动技能2等级14</v>
      </c>
      <c r="J380" s="1">
        <v>374</v>
      </c>
      <c r="K380" s="1">
        <f>VLOOKUP(H380,主动技能!$A:$B,2,FALSE)</f>
        <v>393</v>
      </c>
      <c r="L380" s="1">
        <f>VLOOKUP(I380,主动技能!$A:$B,2,FALSE)</f>
        <v>394</v>
      </c>
      <c r="M380" s="1">
        <f t="shared" si="52"/>
        <v>77</v>
      </c>
      <c r="N380" s="1" t="s">
        <v>251</v>
      </c>
      <c r="O380" s="1">
        <f t="shared" si="53"/>
        <v>176</v>
      </c>
      <c r="P380" s="1" t="s">
        <v>252</v>
      </c>
      <c r="Q380" s="1" t="s">
        <v>252</v>
      </c>
    </row>
    <row r="381" spans="2:17" x14ac:dyDescent="0.15">
      <c r="B381" s="8" t="str">
        <f>VLOOKUP(G381,角色!A:B,2,FALSE)</f>
        <v>云颜</v>
      </c>
      <c r="C381" s="8" t="str">
        <f t="shared" si="45"/>
        <v>主动技能2</v>
      </c>
      <c r="D381" s="8">
        <f t="shared" si="47"/>
        <v>14</v>
      </c>
      <c r="E381" s="8">
        <f t="shared" si="48"/>
        <v>15</v>
      </c>
      <c r="F381" s="8">
        <f t="shared" si="49"/>
        <v>2</v>
      </c>
      <c r="G381" s="8">
        <f t="shared" si="46"/>
        <v>7</v>
      </c>
      <c r="H381" t="str">
        <f t="shared" si="50"/>
        <v>云颜主动技能2等级14</v>
      </c>
      <c r="I381" t="str">
        <f t="shared" si="51"/>
        <v>云颜主动技能2等级15</v>
      </c>
      <c r="J381" s="1">
        <v>375</v>
      </c>
      <c r="K381" s="1">
        <f>VLOOKUP(H381,主动技能!$A:$B,2,FALSE)</f>
        <v>394</v>
      </c>
      <c r="L381" s="1">
        <f>VLOOKUP(I381,主动技能!$A:$B,2,FALSE)</f>
        <v>395</v>
      </c>
      <c r="M381" s="1">
        <f t="shared" si="52"/>
        <v>78</v>
      </c>
      <c r="N381" s="1" t="s">
        <v>251</v>
      </c>
      <c r="O381" s="1">
        <f t="shared" si="53"/>
        <v>177</v>
      </c>
      <c r="P381" s="1" t="s">
        <v>252</v>
      </c>
      <c r="Q381" s="1" t="s">
        <v>252</v>
      </c>
    </row>
    <row r="382" spans="2:17" x14ac:dyDescent="0.15">
      <c r="B382" s="8" t="str">
        <f>VLOOKUP(G382,角色!A:B,2,FALSE)</f>
        <v>云颜</v>
      </c>
      <c r="C382" s="8" t="str">
        <f t="shared" si="45"/>
        <v>主动技能2</v>
      </c>
      <c r="D382" s="8">
        <f t="shared" si="47"/>
        <v>15</v>
      </c>
      <c r="E382" s="8">
        <f t="shared" si="48"/>
        <v>16</v>
      </c>
      <c r="F382" s="8">
        <f t="shared" si="49"/>
        <v>2</v>
      </c>
      <c r="G382" s="8">
        <f t="shared" si="46"/>
        <v>7</v>
      </c>
      <c r="H382" t="str">
        <f t="shared" si="50"/>
        <v>云颜主动技能2等级15</v>
      </c>
      <c r="I382" t="str">
        <f t="shared" si="51"/>
        <v>云颜主动技能2等级16</v>
      </c>
      <c r="J382" s="1">
        <v>376</v>
      </c>
      <c r="K382" s="1">
        <f>VLOOKUP(H382,主动技能!$A:$B,2,FALSE)</f>
        <v>395</v>
      </c>
      <c r="L382" s="1">
        <f>VLOOKUP(I382,主动技能!$A:$B,2,FALSE)</f>
        <v>396</v>
      </c>
      <c r="M382" s="1">
        <f t="shared" si="52"/>
        <v>79</v>
      </c>
      <c r="N382" s="1" t="s">
        <v>251</v>
      </c>
      <c r="O382" s="1">
        <f t="shared" si="53"/>
        <v>178</v>
      </c>
      <c r="P382" s="1" t="s">
        <v>252</v>
      </c>
      <c r="Q382" s="1" t="s">
        <v>252</v>
      </c>
    </row>
    <row r="383" spans="2:17" x14ac:dyDescent="0.15">
      <c r="B383" s="8" t="str">
        <f>VLOOKUP(G383,角色!A:B,2,FALSE)</f>
        <v>云颜</v>
      </c>
      <c r="C383" s="8" t="str">
        <f t="shared" si="45"/>
        <v>主动技能2</v>
      </c>
      <c r="D383" s="8">
        <f t="shared" si="47"/>
        <v>16</v>
      </c>
      <c r="E383" s="8">
        <f t="shared" si="48"/>
        <v>17</v>
      </c>
      <c r="F383" s="8">
        <f t="shared" si="49"/>
        <v>2</v>
      </c>
      <c r="G383" s="8">
        <f t="shared" si="46"/>
        <v>7</v>
      </c>
      <c r="H383" t="str">
        <f t="shared" si="50"/>
        <v>云颜主动技能2等级16</v>
      </c>
      <c r="I383" t="str">
        <f t="shared" si="51"/>
        <v>云颜主动技能2等级17</v>
      </c>
      <c r="J383" s="1">
        <v>377</v>
      </c>
      <c r="K383" s="1">
        <f>VLOOKUP(H383,主动技能!$A:$B,2,FALSE)</f>
        <v>396</v>
      </c>
      <c r="L383" s="1">
        <f>VLOOKUP(I383,主动技能!$A:$B,2,FALSE)</f>
        <v>397</v>
      </c>
      <c r="M383" s="1">
        <f t="shared" si="52"/>
        <v>80</v>
      </c>
      <c r="N383" s="1" t="s">
        <v>251</v>
      </c>
      <c r="O383" s="1">
        <f t="shared" si="53"/>
        <v>179</v>
      </c>
      <c r="P383" s="1" t="s">
        <v>252</v>
      </c>
      <c r="Q383" s="1" t="s">
        <v>252</v>
      </c>
    </row>
    <row r="384" spans="2:17" x14ac:dyDescent="0.15">
      <c r="B384" s="8" t="str">
        <f>VLOOKUP(G384,角色!A:B,2,FALSE)</f>
        <v>云颜</v>
      </c>
      <c r="C384" s="8" t="str">
        <f t="shared" si="45"/>
        <v>主动技能2</v>
      </c>
      <c r="D384" s="8">
        <f t="shared" si="47"/>
        <v>17</v>
      </c>
      <c r="E384" s="8">
        <f t="shared" si="48"/>
        <v>18</v>
      </c>
      <c r="F384" s="8">
        <f t="shared" si="49"/>
        <v>2</v>
      </c>
      <c r="G384" s="8">
        <f t="shared" si="46"/>
        <v>7</v>
      </c>
      <c r="H384" t="str">
        <f t="shared" si="50"/>
        <v>云颜主动技能2等级17</v>
      </c>
      <c r="I384" t="str">
        <f t="shared" si="51"/>
        <v>云颜主动技能2等级18</v>
      </c>
      <c r="J384" s="1">
        <v>378</v>
      </c>
      <c r="K384" s="1">
        <f>VLOOKUP(H384,主动技能!$A:$B,2,FALSE)</f>
        <v>397</v>
      </c>
      <c r="L384" s="1">
        <f>VLOOKUP(I384,主动技能!$A:$B,2,FALSE)</f>
        <v>398</v>
      </c>
      <c r="M384" s="1">
        <f t="shared" si="52"/>
        <v>81</v>
      </c>
      <c r="N384" s="1" t="s">
        <v>251</v>
      </c>
      <c r="O384" s="1">
        <f t="shared" si="53"/>
        <v>180</v>
      </c>
      <c r="P384" s="1" t="s">
        <v>252</v>
      </c>
      <c r="Q384" s="1" t="s">
        <v>252</v>
      </c>
    </row>
    <row r="385" spans="2:17" x14ac:dyDescent="0.15">
      <c r="B385" s="8" t="str">
        <f>VLOOKUP(G385,角色!A:B,2,FALSE)</f>
        <v>云颜</v>
      </c>
      <c r="C385" s="8" t="str">
        <f t="shared" si="45"/>
        <v>主动技能2</v>
      </c>
      <c r="D385" s="8">
        <f t="shared" si="47"/>
        <v>18</v>
      </c>
      <c r="E385" s="8">
        <f t="shared" si="48"/>
        <v>19</v>
      </c>
      <c r="F385" s="8">
        <f t="shared" si="49"/>
        <v>2</v>
      </c>
      <c r="G385" s="8">
        <f t="shared" si="46"/>
        <v>7</v>
      </c>
      <c r="H385" t="str">
        <f t="shared" si="50"/>
        <v>云颜主动技能2等级18</v>
      </c>
      <c r="I385" t="str">
        <f t="shared" si="51"/>
        <v>云颜主动技能2等级19</v>
      </c>
      <c r="J385" s="1">
        <v>379</v>
      </c>
      <c r="K385" s="1">
        <f>VLOOKUP(H385,主动技能!$A:$B,2,FALSE)</f>
        <v>398</v>
      </c>
      <c r="L385" s="1">
        <f>VLOOKUP(I385,主动技能!$A:$B,2,FALSE)</f>
        <v>399</v>
      </c>
      <c r="M385" s="1">
        <f t="shared" si="52"/>
        <v>82</v>
      </c>
      <c r="N385" s="1" t="s">
        <v>251</v>
      </c>
      <c r="O385" s="1">
        <f t="shared" si="53"/>
        <v>181</v>
      </c>
      <c r="P385" s="1" t="s">
        <v>252</v>
      </c>
      <c r="Q385" s="1" t="s">
        <v>252</v>
      </c>
    </row>
    <row r="386" spans="2:17" x14ac:dyDescent="0.15">
      <c r="B386" s="8" t="str">
        <f>VLOOKUP(G386,角色!A:B,2,FALSE)</f>
        <v>云颜</v>
      </c>
      <c r="C386" s="8" t="str">
        <f t="shared" si="45"/>
        <v>主动技能2</v>
      </c>
      <c r="D386" s="8">
        <f t="shared" si="47"/>
        <v>19</v>
      </c>
      <c r="E386" s="8">
        <f t="shared" si="48"/>
        <v>20</v>
      </c>
      <c r="F386" s="8">
        <f t="shared" si="49"/>
        <v>2</v>
      </c>
      <c r="G386" s="8">
        <f t="shared" si="46"/>
        <v>7</v>
      </c>
      <c r="H386" t="str">
        <f t="shared" si="50"/>
        <v>云颜主动技能2等级19</v>
      </c>
      <c r="I386" t="str">
        <f t="shared" si="51"/>
        <v>云颜主动技能2等级20</v>
      </c>
      <c r="J386" s="1">
        <v>380</v>
      </c>
      <c r="K386" s="1">
        <f>VLOOKUP(H386,主动技能!$A:$B,2,FALSE)</f>
        <v>399</v>
      </c>
      <c r="L386" s="1">
        <f>VLOOKUP(I386,主动技能!$A:$B,2,FALSE)</f>
        <v>400</v>
      </c>
      <c r="M386" s="1">
        <f t="shared" si="52"/>
        <v>83</v>
      </c>
      <c r="N386" s="1" t="s">
        <v>251</v>
      </c>
      <c r="O386" s="1">
        <f t="shared" si="53"/>
        <v>182</v>
      </c>
      <c r="P386" s="1" t="s">
        <v>252</v>
      </c>
      <c r="Q386" s="1" t="s">
        <v>252</v>
      </c>
    </row>
    <row r="387" spans="2:17" x14ac:dyDescent="0.15">
      <c r="B387" s="8" t="str">
        <f>VLOOKUP(G387,角色!A:B,2,FALSE)</f>
        <v>云颜</v>
      </c>
      <c r="C387" s="8" t="str">
        <f t="shared" si="45"/>
        <v>主动技能3</v>
      </c>
      <c r="D387" s="8">
        <f t="shared" si="47"/>
        <v>1</v>
      </c>
      <c r="E387" s="8">
        <f t="shared" si="48"/>
        <v>2</v>
      </c>
      <c r="F387" s="8">
        <f t="shared" si="49"/>
        <v>3</v>
      </c>
      <c r="G387" s="8">
        <f t="shared" si="46"/>
        <v>7</v>
      </c>
      <c r="H387" t="str">
        <f t="shared" si="50"/>
        <v>云颜主动技能3等级1</v>
      </c>
      <c r="I387" t="str">
        <f t="shared" si="51"/>
        <v>云颜主动技能3等级2</v>
      </c>
      <c r="J387" s="1">
        <v>381</v>
      </c>
      <c r="K387" s="1">
        <f>VLOOKUP(H387,主动技能!$A:$B,2,FALSE)</f>
        <v>401</v>
      </c>
      <c r="L387" s="1">
        <f>VLOOKUP(I387,主动技能!$A:$B,2,FALSE)</f>
        <v>402</v>
      </c>
      <c r="M387" s="1">
        <f t="shared" si="52"/>
        <v>84</v>
      </c>
      <c r="N387" s="1" t="s">
        <v>251</v>
      </c>
      <c r="O387" s="1">
        <f t="shared" si="53"/>
        <v>183</v>
      </c>
      <c r="P387" s="1" t="s">
        <v>252</v>
      </c>
      <c r="Q387" s="1" t="s">
        <v>252</v>
      </c>
    </row>
    <row r="388" spans="2:17" x14ac:dyDescent="0.15">
      <c r="B388" s="8" t="str">
        <f>VLOOKUP(G388,角色!A:B,2,FALSE)</f>
        <v>云颜</v>
      </c>
      <c r="C388" s="8" t="str">
        <f t="shared" si="45"/>
        <v>主动技能3</v>
      </c>
      <c r="D388" s="8">
        <f t="shared" si="47"/>
        <v>2</v>
      </c>
      <c r="E388" s="8">
        <f t="shared" si="48"/>
        <v>3</v>
      </c>
      <c r="F388" s="8">
        <f t="shared" si="49"/>
        <v>3</v>
      </c>
      <c r="G388" s="8">
        <f t="shared" si="46"/>
        <v>7</v>
      </c>
      <c r="H388" t="str">
        <f t="shared" si="50"/>
        <v>云颜主动技能3等级2</v>
      </c>
      <c r="I388" t="str">
        <f t="shared" si="51"/>
        <v>云颜主动技能3等级3</v>
      </c>
      <c r="J388" s="1">
        <v>382</v>
      </c>
      <c r="K388" s="1">
        <f>VLOOKUP(H388,主动技能!$A:$B,2,FALSE)</f>
        <v>402</v>
      </c>
      <c r="L388" s="1">
        <f>VLOOKUP(I388,主动技能!$A:$B,2,FALSE)</f>
        <v>403</v>
      </c>
      <c r="M388" s="1">
        <f t="shared" si="52"/>
        <v>85</v>
      </c>
      <c r="N388" s="1" t="s">
        <v>251</v>
      </c>
      <c r="O388" s="1">
        <f t="shared" si="53"/>
        <v>184</v>
      </c>
      <c r="P388" s="1" t="s">
        <v>252</v>
      </c>
      <c r="Q388" s="1" t="s">
        <v>252</v>
      </c>
    </row>
    <row r="389" spans="2:17" x14ac:dyDescent="0.15">
      <c r="B389" s="8" t="str">
        <f>VLOOKUP(G389,角色!A:B,2,FALSE)</f>
        <v>云颜</v>
      </c>
      <c r="C389" s="8" t="str">
        <f t="shared" si="45"/>
        <v>主动技能3</v>
      </c>
      <c r="D389" s="8">
        <f t="shared" si="47"/>
        <v>3</v>
      </c>
      <c r="E389" s="8">
        <f t="shared" si="48"/>
        <v>4</v>
      </c>
      <c r="F389" s="8">
        <f t="shared" si="49"/>
        <v>3</v>
      </c>
      <c r="G389" s="8">
        <f t="shared" si="46"/>
        <v>7</v>
      </c>
      <c r="H389" t="str">
        <f t="shared" si="50"/>
        <v>云颜主动技能3等级3</v>
      </c>
      <c r="I389" t="str">
        <f t="shared" si="51"/>
        <v>云颜主动技能3等级4</v>
      </c>
      <c r="J389" s="1">
        <v>383</v>
      </c>
      <c r="K389" s="1">
        <f>VLOOKUP(H389,主动技能!$A:$B,2,FALSE)</f>
        <v>403</v>
      </c>
      <c r="L389" s="1">
        <f>VLOOKUP(I389,主动技能!$A:$B,2,FALSE)</f>
        <v>404</v>
      </c>
      <c r="M389" s="1">
        <f t="shared" si="52"/>
        <v>86</v>
      </c>
      <c r="N389" s="1" t="s">
        <v>251</v>
      </c>
      <c r="O389" s="1">
        <f t="shared" si="53"/>
        <v>185</v>
      </c>
      <c r="P389" s="1" t="s">
        <v>252</v>
      </c>
      <c r="Q389" s="1" t="s">
        <v>252</v>
      </c>
    </row>
    <row r="390" spans="2:17" x14ac:dyDescent="0.15">
      <c r="B390" s="8" t="str">
        <f>VLOOKUP(G390,角色!A:B,2,FALSE)</f>
        <v>云颜</v>
      </c>
      <c r="C390" s="8" t="str">
        <f t="shared" si="45"/>
        <v>主动技能3</v>
      </c>
      <c r="D390" s="8">
        <f t="shared" si="47"/>
        <v>4</v>
      </c>
      <c r="E390" s="8">
        <f t="shared" si="48"/>
        <v>5</v>
      </c>
      <c r="F390" s="8">
        <f t="shared" si="49"/>
        <v>3</v>
      </c>
      <c r="G390" s="8">
        <f t="shared" si="46"/>
        <v>7</v>
      </c>
      <c r="H390" t="str">
        <f t="shared" si="50"/>
        <v>云颜主动技能3等级4</v>
      </c>
      <c r="I390" t="str">
        <f t="shared" si="51"/>
        <v>云颜主动技能3等级5</v>
      </c>
      <c r="J390" s="1">
        <v>384</v>
      </c>
      <c r="K390" s="1">
        <f>VLOOKUP(H390,主动技能!$A:$B,2,FALSE)</f>
        <v>404</v>
      </c>
      <c r="L390" s="1">
        <f>VLOOKUP(I390,主动技能!$A:$B,2,FALSE)</f>
        <v>405</v>
      </c>
      <c r="M390" s="1">
        <f t="shared" si="52"/>
        <v>87</v>
      </c>
      <c r="N390" s="1" t="s">
        <v>251</v>
      </c>
      <c r="O390" s="1">
        <f t="shared" si="53"/>
        <v>186</v>
      </c>
      <c r="P390" s="1" t="s">
        <v>252</v>
      </c>
      <c r="Q390" s="1" t="s">
        <v>252</v>
      </c>
    </row>
    <row r="391" spans="2:17" x14ac:dyDescent="0.15">
      <c r="B391" s="8" t="str">
        <f>VLOOKUP(G391,角色!A:B,2,FALSE)</f>
        <v>云颜</v>
      </c>
      <c r="C391" s="8" t="str">
        <f t="shared" si="45"/>
        <v>主动技能3</v>
      </c>
      <c r="D391" s="8">
        <f t="shared" si="47"/>
        <v>5</v>
      </c>
      <c r="E391" s="8">
        <f t="shared" si="48"/>
        <v>6</v>
      </c>
      <c r="F391" s="8">
        <f t="shared" si="49"/>
        <v>3</v>
      </c>
      <c r="G391" s="8">
        <f t="shared" si="46"/>
        <v>7</v>
      </c>
      <c r="H391" t="str">
        <f t="shared" si="50"/>
        <v>云颜主动技能3等级5</v>
      </c>
      <c r="I391" t="str">
        <f t="shared" si="51"/>
        <v>云颜主动技能3等级6</v>
      </c>
      <c r="J391" s="1">
        <v>385</v>
      </c>
      <c r="K391" s="1">
        <f>VLOOKUP(H391,主动技能!$A:$B,2,FALSE)</f>
        <v>405</v>
      </c>
      <c r="L391" s="1">
        <f>VLOOKUP(I391,主动技能!$A:$B,2,FALSE)</f>
        <v>406</v>
      </c>
      <c r="M391" s="1">
        <f t="shared" si="52"/>
        <v>88</v>
      </c>
      <c r="N391" s="1" t="s">
        <v>251</v>
      </c>
      <c r="O391" s="1">
        <f t="shared" si="53"/>
        <v>187</v>
      </c>
      <c r="P391" s="1" t="s">
        <v>252</v>
      </c>
      <c r="Q391" s="1" t="s">
        <v>252</v>
      </c>
    </row>
    <row r="392" spans="2:17" x14ac:dyDescent="0.15">
      <c r="B392" s="8" t="str">
        <f>VLOOKUP(G392,角色!A:B,2,FALSE)</f>
        <v>云颜</v>
      </c>
      <c r="C392" s="8" t="str">
        <f t="shared" ref="C392:C455" si="54">C$4&amp;F392</f>
        <v>主动技能3</v>
      </c>
      <c r="D392" s="8">
        <f t="shared" si="47"/>
        <v>6</v>
      </c>
      <c r="E392" s="8">
        <f t="shared" si="48"/>
        <v>7</v>
      </c>
      <c r="F392" s="8">
        <f t="shared" si="49"/>
        <v>3</v>
      </c>
      <c r="G392" s="8">
        <f t="shared" ref="G392:G455" si="55">IF((F392=1)*(D392=1),G391+1,G391)</f>
        <v>7</v>
      </c>
      <c r="H392" t="str">
        <f t="shared" si="50"/>
        <v>云颜主动技能3等级6</v>
      </c>
      <c r="I392" t="str">
        <f t="shared" si="51"/>
        <v>云颜主动技能3等级7</v>
      </c>
      <c r="J392" s="1">
        <v>386</v>
      </c>
      <c r="K392" s="1">
        <f>VLOOKUP(H392,主动技能!$A:$B,2,FALSE)</f>
        <v>406</v>
      </c>
      <c r="L392" s="1">
        <f>VLOOKUP(I392,主动技能!$A:$B,2,FALSE)</f>
        <v>407</v>
      </c>
      <c r="M392" s="1">
        <f t="shared" si="52"/>
        <v>89</v>
      </c>
      <c r="N392" s="1" t="s">
        <v>251</v>
      </c>
      <c r="O392" s="1">
        <f t="shared" si="53"/>
        <v>188</v>
      </c>
      <c r="P392" s="1" t="s">
        <v>252</v>
      </c>
      <c r="Q392" s="1" t="s">
        <v>252</v>
      </c>
    </row>
    <row r="393" spans="2:17" x14ac:dyDescent="0.15">
      <c r="B393" s="8" t="str">
        <f>VLOOKUP(G393,角色!A:B,2,FALSE)</f>
        <v>云颜</v>
      </c>
      <c r="C393" s="8" t="str">
        <f t="shared" si="54"/>
        <v>主动技能3</v>
      </c>
      <c r="D393" s="8">
        <f t="shared" ref="D393:D456" si="56">IF(D392=D$5,1,D392+1)</f>
        <v>7</v>
      </c>
      <c r="E393" s="8">
        <f t="shared" ref="E393:E456" si="57">IF(E392=E$5,2,E392+1)</f>
        <v>8</v>
      </c>
      <c r="F393" s="8">
        <f t="shared" ref="F393:F456" si="58">IF(D393=1,IF(F392=$F$5,1,F392+1),F392)</f>
        <v>3</v>
      </c>
      <c r="G393" s="8">
        <f t="shared" si="55"/>
        <v>7</v>
      </c>
      <c r="H393" t="str">
        <f t="shared" si="50"/>
        <v>云颜主动技能3等级7</v>
      </c>
      <c r="I393" t="str">
        <f t="shared" si="51"/>
        <v>云颜主动技能3等级8</v>
      </c>
      <c r="J393" s="1">
        <v>387</v>
      </c>
      <c r="K393" s="1">
        <f>VLOOKUP(H393,主动技能!$A:$B,2,FALSE)</f>
        <v>407</v>
      </c>
      <c r="L393" s="1">
        <f>VLOOKUP(I393,主动技能!$A:$B,2,FALSE)</f>
        <v>408</v>
      </c>
      <c r="M393" s="1">
        <f t="shared" si="52"/>
        <v>90</v>
      </c>
      <c r="N393" s="1" t="s">
        <v>251</v>
      </c>
      <c r="O393" s="1">
        <f t="shared" si="53"/>
        <v>189</v>
      </c>
      <c r="P393" s="1" t="s">
        <v>252</v>
      </c>
      <c r="Q393" s="1" t="s">
        <v>252</v>
      </c>
    </row>
    <row r="394" spans="2:17" x14ac:dyDescent="0.15">
      <c r="B394" s="8" t="str">
        <f>VLOOKUP(G394,角色!A:B,2,FALSE)</f>
        <v>云颜</v>
      </c>
      <c r="C394" s="8" t="str">
        <f t="shared" si="54"/>
        <v>主动技能3</v>
      </c>
      <c r="D394" s="8">
        <f t="shared" si="56"/>
        <v>8</v>
      </c>
      <c r="E394" s="8">
        <f t="shared" si="57"/>
        <v>9</v>
      </c>
      <c r="F394" s="8">
        <f t="shared" si="58"/>
        <v>3</v>
      </c>
      <c r="G394" s="8">
        <f t="shared" si="55"/>
        <v>7</v>
      </c>
      <c r="H394" t="str">
        <f t="shared" si="50"/>
        <v>云颜主动技能3等级8</v>
      </c>
      <c r="I394" t="str">
        <f t="shared" si="51"/>
        <v>云颜主动技能3等级9</v>
      </c>
      <c r="J394" s="1">
        <v>388</v>
      </c>
      <c r="K394" s="1">
        <f>VLOOKUP(H394,主动技能!$A:$B,2,FALSE)</f>
        <v>408</v>
      </c>
      <c r="L394" s="1">
        <f>VLOOKUP(I394,主动技能!$A:$B,2,FALSE)</f>
        <v>409</v>
      </c>
      <c r="M394" s="1">
        <f t="shared" si="52"/>
        <v>91</v>
      </c>
      <c r="N394" s="1" t="s">
        <v>251</v>
      </c>
      <c r="O394" s="1">
        <f t="shared" si="53"/>
        <v>190</v>
      </c>
      <c r="P394" s="1" t="s">
        <v>252</v>
      </c>
      <c r="Q394" s="1" t="s">
        <v>252</v>
      </c>
    </row>
    <row r="395" spans="2:17" x14ac:dyDescent="0.15">
      <c r="B395" s="8" t="str">
        <f>VLOOKUP(G395,角色!A:B,2,FALSE)</f>
        <v>云颜</v>
      </c>
      <c r="C395" s="8" t="str">
        <f t="shared" si="54"/>
        <v>主动技能3</v>
      </c>
      <c r="D395" s="8">
        <f t="shared" si="56"/>
        <v>9</v>
      </c>
      <c r="E395" s="8">
        <f t="shared" si="57"/>
        <v>10</v>
      </c>
      <c r="F395" s="8">
        <f t="shared" si="58"/>
        <v>3</v>
      </c>
      <c r="G395" s="8">
        <f t="shared" si="55"/>
        <v>7</v>
      </c>
      <c r="H395" t="str">
        <f t="shared" si="50"/>
        <v>云颜主动技能3等级9</v>
      </c>
      <c r="I395" t="str">
        <f t="shared" si="51"/>
        <v>云颜主动技能3等级10</v>
      </c>
      <c r="J395" s="1">
        <v>389</v>
      </c>
      <c r="K395" s="1">
        <f>VLOOKUP(H395,主动技能!$A:$B,2,FALSE)</f>
        <v>409</v>
      </c>
      <c r="L395" s="1">
        <f>VLOOKUP(I395,主动技能!$A:$B,2,FALSE)</f>
        <v>410</v>
      </c>
      <c r="M395" s="1">
        <f t="shared" si="52"/>
        <v>92</v>
      </c>
      <c r="N395" s="1" t="s">
        <v>251</v>
      </c>
      <c r="O395" s="1">
        <f t="shared" si="53"/>
        <v>191</v>
      </c>
      <c r="P395" s="1" t="s">
        <v>252</v>
      </c>
      <c r="Q395" s="1" t="s">
        <v>252</v>
      </c>
    </row>
    <row r="396" spans="2:17" x14ac:dyDescent="0.15">
      <c r="B396" s="8" t="str">
        <f>VLOOKUP(G396,角色!A:B,2,FALSE)</f>
        <v>云颜</v>
      </c>
      <c r="C396" s="8" t="str">
        <f t="shared" si="54"/>
        <v>主动技能3</v>
      </c>
      <c r="D396" s="8">
        <f t="shared" si="56"/>
        <v>10</v>
      </c>
      <c r="E396" s="8">
        <f t="shared" si="57"/>
        <v>11</v>
      </c>
      <c r="F396" s="8">
        <f t="shared" si="58"/>
        <v>3</v>
      </c>
      <c r="G396" s="8">
        <f t="shared" si="55"/>
        <v>7</v>
      </c>
      <c r="H396" t="str">
        <f t="shared" si="50"/>
        <v>云颜主动技能3等级10</v>
      </c>
      <c r="I396" t="str">
        <f t="shared" si="51"/>
        <v>云颜主动技能3等级11</v>
      </c>
      <c r="J396" s="1">
        <v>390</v>
      </c>
      <c r="K396" s="1">
        <f>VLOOKUP(H396,主动技能!$A:$B,2,FALSE)</f>
        <v>410</v>
      </c>
      <c r="L396" s="1">
        <f>VLOOKUP(I396,主动技能!$A:$B,2,FALSE)</f>
        <v>411</v>
      </c>
      <c r="M396" s="1">
        <f t="shared" si="52"/>
        <v>93</v>
      </c>
      <c r="N396" s="1" t="s">
        <v>251</v>
      </c>
      <c r="O396" s="1">
        <f t="shared" si="53"/>
        <v>192</v>
      </c>
      <c r="P396" s="1" t="s">
        <v>252</v>
      </c>
      <c r="Q396" s="1" t="s">
        <v>252</v>
      </c>
    </row>
    <row r="397" spans="2:17" x14ac:dyDescent="0.15">
      <c r="B397" s="8" t="str">
        <f>VLOOKUP(G397,角色!A:B,2,FALSE)</f>
        <v>云颜</v>
      </c>
      <c r="C397" s="8" t="str">
        <f t="shared" si="54"/>
        <v>主动技能3</v>
      </c>
      <c r="D397" s="8">
        <f t="shared" si="56"/>
        <v>11</v>
      </c>
      <c r="E397" s="8">
        <f t="shared" si="57"/>
        <v>12</v>
      </c>
      <c r="F397" s="8">
        <f t="shared" si="58"/>
        <v>3</v>
      </c>
      <c r="G397" s="8">
        <f t="shared" si="55"/>
        <v>7</v>
      </c>
      <c r="H397" t="str">
        <f t="shared" si="50"/>
        <v>云颜主动技能3等级11</v>
      </c>
      <c r="I397" t="str">
        <f t="shared" si="51"/>
        <v>云颜主动技能3等级12</v>
      </c>
      <c r="J397" s="1">
        <v>391</v>
      </c>
      <c r="K397" s="1">
        <f>VLOOKUP(H397,主动技能!$A:$B,2,FALSE)</f>
        <v>411</v>
      </c>
      <c r="L397" s="1">
        <f>VLOOKUP(I397,主动技能!$A:$B,2,FALSE)</f>
        <v>412</v>
      </c>
      <c r="M397" s="1">
        <f t="shared" si="52"/>
        <v>94</v>
      </c>
      <c r="N397" s="1" t="s">
        <v>251</v>
      </c>
      <c r="O397" s="1">
        <f t="shared" si="53"/>
        <v>193</v>
      </c>
      <c r="P397" s="1" t="s">
        <v>252</v>
      </c>
      <c r="Q397" s="1" t="s">
        <v>252</v>
      </c>
    </row>
    <row r="398" spans="2:17" x14ac:dyDescent="0.15">
      <c r="B398" s="8" t="str">
        <f>VLOOKUP(G398,角色!A:B,2,FALSE)</f>
        <v>云颜</v>
      </c>
      <c r="C398" s="8" t="str">
        <f t="shared" si="54"/>
        <v>主动技能3</v>
      </c>
      <c r="D398" s="8">
        <f t="shared" si="56"/>
        <v>12</v>
      </c>
      <c r="E398" s="8">
        <f t="shared" si="57"/>
        <v>13</v>
      </c>
      <c r="F398" s="8">
        <f t="shared" si="58"/>
        <v>3</v>
      </c>
      <c r="G398" s="8">
        <f t="shared" si="55"/>
        <v>7</v>
      </c>
      <c r="H398" t="str">
        <f t="shared" si="50"/>
        <v>云颜主动技能3等级12</v>
      </c>
      <c r="I398" t="str">
        <f t="shared" si="51"/>
        <v>云颜主动技能3等级13</v>
      </c>
      <c r="J398" s="1">
        <v>392</v>
      </c>
      <c r="K398" s="1">
        <f>VLOOKUP(H398,主动技能!$A:$B,2,FALSE)</f>
        <v>412</v>
      </c>
      <c r="L398" s="1">
        <f>VLOOKUP(I398,主动技能!$A:$B,2,FALSE)</f>
        <v>413</v>
      </c>
      <c r="M398" s="1">
        <f t="shared" si="52"/>
        <v>95</v>
      </c>
      <c r="N398" s="1" t="s">
        <v>251</v>
      </c>
      <c r="O398" s="1">
        <f t="shared" si="53"/>
        <v>194</v>
      </c>
      <c r="P398" s="1" t="s">
        <v>252</v>
      </c>
      <c r="Q398" s="1" t="s">
        <v>252</v>
      </c>
    </row>
    <row r="399" spans="2:17" x14ac:dyDescent="0.15">
      <c r="B399" s="8" t="str">
        <f>VLOOKUP(G399,角色!A:B,2,FALSE)</f>
        <v>云颜</v>
      </c>
      <c r="C399" s="8" t="str">
        <f t="shared" si="54"/>
        <v>主动技能3</v>
      </c>
      <c r="D399" s="8">
        <f t="shared" si="56"/>
        <v>13</v>
      </c>
      <c r="E399" s="8">
        <f t="shared" si="57"/>
        <v>14</v>
      </c>
      <c r="F399" s="8">
        <f t="shared" si="58"/>
        <v>3</v>
      </c>
      <c r="G399" s="8">
        <f t="shared" si="55"/>
        <v>7</v>
      </c>
      <c r="H399" t="str">
        <f t="shared" si="50"/>
        <v>云颜主动技能3等级13</v>
      </c>
      <c r="I399" t="str">
        <f t="shared" si="51"/>
        <v>云颜主动技能3等级14</v>
      </c>
      <c r="J399" s="1">
        <v>393</v>
      </c>
      <c r="K399" s="1">
        <f>VLOOKUP(H399,主动技能!$A:$B,2,FALSE)</f>
        <v>413</v>
      </c>
      <c r="L399" s="1">
        <f>VLOOKUP(I399,主动技能!$A:$B,2,FALSE)</f>
        <v>414</v>
      </c>
      <c r="M399" s="1">
        <f t="shared" si="52"/>
        <v>96</v>
      </c>
      <c r="N399" s="1" t="s">
        <v>251</v>
      </c>
      <c r="O399" s="1">
        <f t="shared" si="53"/>
        <v>195</v>
      </c>
      <c r="P399" s="1" t="s">
        <v>252</v>
      </c>
      <c r="Q399" s="1" t="s">
        <v>252</v>
      </c>
    </row>
    <row r="400" spans="2:17" x14ac:dyDescent="0.15">
      <c r="B400" s="8" t="str">
        <f>VLOOKUP(G400,角色!A:B,2,FALSE)</f>
        <v>云颜</v>
      </c>
      <c r="C400" s="8" t="str">
        <f t="shared" si="54"/>
        <v>主动技能3</v>
      </c>
      <c r="D400" s="8">
        <f t="shared" si="56"/>
        <v>14</v>
      </c>
      <c r="E400" s="8">
        <f t="shared" si="57"/>
        <v>15</v>
      </c>
      <c r="F400" s="8">
        <f t="shared" si="58"/>
        <v>3</v>
      </c>
      <c r="G400" s="8">
        <f t="shared" si="55"/>
        <v>7</v>
      </c>
      <c r="H400" t="str">
        <f t="shared" si="50"/>
        <v>云颜主动技能3等级14</v>
      </c>
      <c r="I400" t="str">
        <f t="shared" si="51"/>
        <v>云颜主动技能3等级15</v>
      </c>
      <c r="J400" s="1">
        <v>394</v>
      </c>
      <c r="K400" s="1">
        <f>VLOOKUP(H400,主动技能!$A:$B,2,FALSE)</f>
        <v>414</v>
      </c>
      <c r="L400" s="1">
        <f>VLOOKUP(I400,主动技能!$A:$B,2,FALSE)</f>
        <v>415</v>
      </c>
      <c r="M400" s="1">
        <f t="shared" si="52"/>
        <v>97</v>
      </c>
      <c r="N400" s="1" t="s">
        <v>251</v>
      </c>
      <c r="O400" s="1">
        <f t="shared" si="53"/>
        <v>196</v>
      </c>
      <c r="P400" s="1" t="s">
        <v>252</v>
      </c>
      <c r="Q400" s="1" t="s">
        <v>252</v>
      </c>
    </row>
    <row r="401" spans="2:17" x14ac:dyDescent="0.15">
      <c r="B401" s="8" t="str">
        <f>VLOOKUP(G401,角色!A:B,2,FALSE)</f>
        <v>云颜</v>
      </c>
      <c r="C401" s="8" t="str">
        <f t="shared" si="54"/>
        <v>主动技能3</v>
      </c>
      <c r="D401" s="8">
        <f t="shared" si="56"/>
        <v>15</v>
      </c>
      <c r="E401" s="8">
        <f t="shared" si="57"/>
        <v>16</v>
      </c>
      <c r="F401" s="8">
        <f t="shared" si="58"/>
        <v>3</v>
      </c>
      <c r="G401" s="8">
        <f t="shared" si="55"/>
        <v>7</v>
      </c>
      <c r="H401" t="str">
        <f t="shared" si="50"/>
        <v>云颜主动技能3等级15</v>
      </c>
      <c r="I401" t="str">
        <f t="shared" si="51"/>
        <v>云颜主动技能3等级16</v>
      </c>
      <c r="J401" s="1">
        <v>395</v>
      </c>
      <c r="K401" s="1">
        <f>VLOOKUP(H401,主动技能!$A:$B,2,FALSE)</f>
        <v>415</v>
      </c>
      <c r="L401" s="1">
        <f>VLOOKUP(I401,主动技能!$A:$B,2,FALSE)</f>
        <v>416</v>
      </c>
      <c r="M401" s="1">
        <f t="shared" si="52"/>
        <v>98</v>
      </c>
      <c r="N401" s="1" t="s">
        <v>251</v>
      </c>
      <c r="O401" s="1">
        <f t="shared" si="53"/>
        <v>197</v>
      </c>
      <c r="P401" s="1" t="s">
        <v>252</v>
      </c>
      <c r="Q401" s="1" t="s">
        <v>252</v>
      </c>
    </row>
    <row r="402" spans="2:17" x14ac:dyDescent="0.15">
      <c r="B402" s="8" t="str">
        <f>VLOOKUP(G402,角色!A:B,2,FALSE)</f>
        <v>云颜</v>
      </c>
      <c r="C402" s="8" t="str">
        <f t="shared" si="54"/>
        <v>主动技能3</v>
      </c>
      <c r="D402" s="8">
        <f t="shared" si="56"/>
        <v>16</v>
      </c>
      <c r="E402" s="8">
        <f t="shared" si="57"/>
        <v>17</v>
      </c>
      <c r="F402" s="8">
        <f t="shared" si="58"/>
        <v>3</v>
      </c>
      <c r="G402" s="8">
        <f t="shared" si="55"/>
        <v>7</v>
      </c>
      <c r="H402" t="str">
        <f t="shared" si="50"/>
        <v>云颜主动技能3等级16</v>
      </c>
      <c r="I402" t="str">
        <f t="shared" si="51"/>
        <v>云颜主动技能3等级17</v>
      </c>
      <c r="J402" s="1">
        <v>396</v>
      </c>
      <c r="K402" s="1">
        <f>VLOOKUP(H402,主动技能!$A:$B,2,FALSE)</f>
        <v>416</v>
      </c>
      <c r="L402" s="1">
        <f>VLOOKUP(I402,主动技能!$A:$B,2,FALSE)</f>
        <v>417</v>
      </c>
      <c r="M402" s="1">
        <f t="shared" si="52"/>
        <v>99</v>
      </c>
      <c r="N402" s="1" t="s">
        <v>251</v>
      </c>
      <c r="O402" s="1">
        <f t="shared" si="53"/>
        <v>198</v>
      </c>
      <c r="P402" s="1" t="s">
        <v>252</v>
      </c>
      <c r="Q402" s="1" t="s">
        <v>252</v>
      </c>
    </row>
    <row r="403" spans="2:17" x14ac:dyDescent="0.15">
      <c r="B403" s="8" t="str">
        <f>VLOOKUP(G403,角色!A:B,2,FALSE)</f>
        <v>云颜</v>
      </c>
      <c r="C403" s="8" t="str">
        <f t="shared" si="54"/>
        <v>主动技能3</v>
      </c>
      <c r="D403" s="8">
        <f t="shared" si="56"/>
        <v>17</v>
      </c>
      <c r="E403" s="8">
        <f t="shared" si="57"/>
        <v>18</v>
      </c>
      <c r="F403" s="8">
        <f t="shared" si="58"/>
        <v>3</v>
      </c>
      <c r="G403" s="8">
        <f t="shared" si="55"/>
        <v>7</v>
      </c>
      <c r="H403" t="str">
        <f t="shared" si="50"/>
        <v>云颜主动技能3等级17</v>
      </c>
      <c r="I403" t="str">
        <f t="shared" si="51"/>
        <v>云颜主动技能3等级18</v>
      </c>
      <c r="J403" s="1">
        <v>397</v>
      </c>
      <c r="K403" s="1">
        <f>VLOOKUP(H403,主动技能!$A:$B,2,FALSE)</f>
        <v>417</v>
      </c>
      <c r="L403" s="1">
        <f>VLOOKUP(I403,主动技能!$A:$B,2,FALSE)</f>
        <v>418</v>
      </c>
      <c r="M403" s="1">
        <f t="shared" si="52"/>
        <v>1</v>
      </c>
      <c r="N403" s="1" t="s">
        <v>251</v>
      </c>
      <c r="O403" s="1">
        <f t="shared" si="53"/>
        <v>100</v>
      </c>
      <c r="P403" s="1" t="s">
        <v>252</v>
      </c>
      <c r="Q403" s="1" t="s">
        <v>252</v>
      </c>
    </row>
    <row r="404" spans="2:17" x14ac:dyDescent="0.15">
      <c r="B404" s="8" t="str">
        <f>VLOOKUP(G404,角色!A:B,2,FALSE)</f>
        <v>云颜</v>
      </c>
      <c r="C404" s="8" t="str">
        <f t="shared" si="54"/>
        <v>主动技能3</v>
      </c>
      <c r="D404" s="8">
        <f t="shared" si="56"/>
        <v>18</v>
      </c>
      <c r="E404" s="8">
        <f t="shared" si="57"/>
        <v>19</v>
      </c>
      <c r="F404" s="8">
        <f t="shared" si="58"/>
        <v>3</v>
      </c>
      <c r="G404" s="8">
        <f t="shared" si="55"/>
        <v>7</v>
      </c>
      <c r="H404" t="str">
        <f t="shared" si="50"/>
        <v>云颜主动技能3等级18</v>
      </c>
      <c r="I404" t="str">
        <f t="shared" si="51"/>
        <v>云颜主动技能3等级19</v>
      </c>
      <c r="J404" s="1">
        <v>398</v>
      </c>
      <c r="K404" s="1">
        <f>VLOOKUP(H404,主动技能!$A:$B,2,FALSE)</f>
        <v>418</v>
      </c>
      <c r="L404" s="1">
        <f>VLOOKUP(I404,主动技能!$A:$B,2,FALSE)</f>
        <v>419</v>
      </c>
      <c r="M404" s="1">
        <f t="shared" si="52"/>
        <v>2</v>
      </c>
      <c r="N404" s="1" t="s">
        <v>251</v>
      </c>
      <c r="O404" s="1">
        <f t="shared" si="53"/>
        <v>101</v>
      </c>
      <c r="P404" s="1" t="s">
        <v>252</v>
      </c>
      <c r="Q404" s="1" t="s">
        <v>252</v>
      </c>
    </row>
    <row r="405" spans="2:17" x14ac:dyDescent="0.15">
      <c r="B405" s="8" t="str">
        <f>VLOOKUP(G405,角色!A:B,2,FALSE)</f>
        <v>云颜</v>
      </c>
      <c r="C405" s="8" t="str">
        <f t="shared" si="54"/>
        <v>主动技能3</v>
      </c>
      <c r="D405" s="8">
        <f t="shared" si="56"/>
        <v>19</v>
      </c>
      <c r="E405" s="8">
        <f t="shared" si="57"/>
        <v>20</v>
      </c>
      <c r="F405" s="8">
        <f t="shared" si="58"/>
        <v>3</v>
      </c>
      <c r="G405" s="8">
        <f t="shared" si="55"/>
        <v>7</v>
      </c>
      <c r="H405" t="str">
        <f t="shared" si="50"/>
        <v>云颜主动技能3等级19</v>
      </c>
      <c r="I405" t="str">
        <f t="shared" si="51"/>
        <v>云颜主动技能3等级20</v>
      </c>
      <c r="J405" s="1">
        <v>399</v>
      </c>
      <c r="K405" s="1">
        <f>VLOOKUP(H405,主动技能!$A:$B,2,FALSE)</f>
        <v>419</v>
      </c>
      <c r="L405" s="1">
        <f>VLOOKUP(I405,主动技能!$A:$B,2,FALSE)</f>
        <v>420</v>
      </c>
      <c r="M405" s="1">
        <f t="shared" si="52"/>
        <v>3</v>
      </c>
      <c r="N405" s="1" t="s">
        <v>251</v>
      </c>
      <c r="O405" s="1">
        <f t="shared" si="53"/>
        <v>102</v>
      </c>
      <c r="P405" s="1" t="s">
        <v>252</v>
      </c>
      <c r="Q405" s="1" t="s">
        <v>252</v>
      </c>
    </row>
    <row r="406" spans="2:17" x14ac:dyDescent="0.15">
      <c r="B406" s="8" t="str">
        <f>VLOOKUP(G406,角色!A:B,2,FALSE)</f>
        <v>飞将</v>
      </c>
      <c r="C406" s="8" t="str">
        <f t="shared" si="54"/>
        <v>主动技能1</v>
      </c>
      <c r="D406" s="8">
        <f t="shared" si="56"/>
        <v>1</v>
      </c>
      <c r="E406" s="8">
        <f t="shared" si="57"/>
        <v>2</v>
      </c>
      <c r="F406" s="8">
        <f t="shared" si="58"/>
        <v>1</v>
      </c>
      <c r="G406" s="8">
        <f t="shared" si="55"/>
        <v>8</v>
      </c>
      <c r="H406" t="str">
        <f t="shared" si="50"/>
        <v>飞将主动技能1等级1</v>
      </c>
      <c r="I406" t="str">
        <f t="shared" si="51"/>
        <v>飞将主动技能1等级2</v>
      </c>
      <c r="J406" s="1">
        <v>400</v>
      </c>
      <c r="K406" s="1">
        <f>VLOOKUP(H406,主动技能!$A:$B,2,FALSE)</f>
        <v>421</v>
      </c>
      <c r="L406" s="1">
        <f>VLOOKUP(I406,主动技能!$A:$B,2,FALSE)</f>
        <v>422</v>
      </c>
      <c r="M406" s="1">
        <f t="shared" si="52"/>
        <v>4</v>
      </c>
      <c r="N406" s="1" t="s">
        <v>251</v>
      </c>
      <c r="O406" s="1">
        <f t="shared" si="53"/>
        <v>103</v>
      </c>
      <c r="P406" s="1" t="s">
        <v>252</v>
      </c>
      <c r="Q406" s="1" t="s">
        <v>252</v>
      </c>
    </row>
    <row r="407" spans="2:17" x14ac:dyDescent="0.15">
      <c r="B407" s="8" t="str">
        <f>VLOOKUP(G407,角色!A:B,2,FALSE)</f>
        <v>飞将</v>
      </c>
      <c r="C407" s="8" t="str">
        <f t="shared" si="54"/>
        <v>主动技能1</v>
      </c>
      <c r="D407" s="8">
        <f t="shared" si="56"/>
        <v>2</v>
      </c>
      <c r="E407" s="8">
        <f t="shared" si="57"/>
        <v>3</v>
      </c>
      <c r="F407" s="8">
        <f t="shared" si="58"/>
        <v>1</v>
      </c>
      <c r="G407" s="8">
        <f t="shared" si="55"/>
        <v>8</v>
      </c>
      <c r="H407" t="str">
        <f t="shared" si="50"/>
        <v>飞将主动技能1等级2</v>
      </c>
      <c r="I407" t="str">
        <f t="shared" si="51"/>
        <v>飞将主动技能1等级3</v>
      </c>
      <c r="J407" s="1">
        <v>401</v>
      </c>
      <c r="K407" s="1">
        <f>VLOOKUP(H407,主动技能!$A:$B,2,FALSE)</f>
        <v>422</v>
      </c>
      <c r="L407" s="1">
        <f>VLOOKUP(I407,主动技能!$A:$B,2,FALSE)</f>
        <v>423</v>
      </c>
      <c r="M407" s="1">
        <f t="shared" si="52"/>
        <v>5</v>
      </c>
      <c r="N407" s="1" t="s">
        <v>251</v>
      </c>
      <c r="O407" s="1">
        <f t="shared" si="53"/>
        <v>104</v>
      </c>
      <c r="P407" s="1" t="s">
        <v>252</v>
      </c>
      <c r="Q407" s="1" t="s">
        <v>252</v>
      </c>
    </row>
    <row r="408" spans="2:17" x14ac:dyDescent="0.15">
      <c r="B408" s="8" t="str">
        <f>VLOOKUP(G408,角色!A:B,2,FALSE)</f>
        <v>飞将</v>
      </c>
      <c r="C408" s="8" t="str">
        <f t="shared" si="54"/>
        <v>主动技能1</v>
      </c>
      <c r="D408" s="8">
        <f t="shared" si="56"/>
        <v>3</v>
      </c>
      <c r="E408" s="8">
        <f t="shared" si="57"/>
        <v>4</v>
      </c>
      <c r="F408" s="8">
        <f t="shared" si="58"/>
        <v>1</v>
      </c>
      <c r="G408" s="8">
        <f t="shared" si="55"/>
        <v>8</v>
      </c>
      <c r="H408" t="str">
        <f t="shared" ref="H408:H471" si="59">$B408&amp;$C408&amp;D$6&amp;D408</f>
        <v>飞将主动技能1等级3</v>
      </c>
      <c r="I408" t="str">
        <f t="shared" ref="I408:I471" si="60">$B408&amp;$C408&amp;E$6&amp;E408</f>
        <v>飞将主动技能1等级4</v>
      </c>
      <c r="J408" s="1">
        <v>402</v>
      </c>
      <c r="K408" s="1">
        <f>VLOOKUP(H408,主动技能!$A:$B,2,FALSE)</f>
        <v>423</v>
      </c>
      <c r="L408" s="1">
        <f>VLOOKUP(I408,主动技能!$A:$B,2,FALSE)</f>
        <v>424</v>
      </c>
      <c r="M408" s="1">
        <f t="shared" si="52"/>
        <v>6</v>
      </c>
      <c r="N408" s="1" t="s">
        <v>251</v>
      </c>
      <c r="O408" s="1">
        <f t="shared" si="53"/>
        <v>105</v>
      </c>
      <c r="P408" s="1" t="s">
        <v>252</v>
      </c>
      <c r="Q408" s="1" t="s">
        <v>252</v>
      </c>
    </row>
    <row r="409" spans="2:17" x14ac:dyDescent="0.15">
      <c r="B409" s="8" t="str">
        <f>VLOOKUP(G409,角色!A:B,2,FALSE)</f>
        <v>飞将</v>
      </c>
      <c r="C409" s="8" t="str">
        <f t="shared" si="54"/>
        <v>主动技能1</v>
      </c>
      <c r="D409" s="8">
        <f t="shared" si="56"/>
        <v>4</v>
      </c>
      <c r="E409" s="8">
        <f t="shared" si="57"/>
        <v>5</v>
      </c>
      <c r="F409" s="8">
        <f t="shared" si="58"/>
        <v>1</v>
      </c>
      <c r="G409" s="8">
        <f t="shared" si="55"/>
        <v>8</v>
      </c>
      <c r="H409" t="str">
        <f t="shared" si="59"/>
        <v>飞将主动技能1等级4</v>
      </c>
      <c r="I409" t="str">
        <f t="shared" si="60"/>
        <v>飞将主动技能1等级5</v>
      </c>
      <c r="J409" s="1">
        <v>403</v>
      </c>
      <c r="K409" s="1">
        <f>VLOOKUP(H409,主动技能!$A:$B,2,FALSE)</f>
        <v>424</v>
      </c>
      <c r="L409" s="1">
        <f>VLOOKUP(I409,主动技能!$A:$B,2,FALSE)</f>
        <v>425</v>
      </c>
      <c r="M409" s="1">
        <f t="shared" si="52"/>
        <v>7</v>
      </c>
      <c r="N409" s="1" t="s">
        <v>251</v>
      </c>
      <c r="O409" s="1">
        <f t="shared" si="53"/>
        <v>106</v>
      </c>
      <c r="P409" s="1" t="s">
        <v>252</v>
      </c>
      <c r="Q409" s="1" t="s">
        <v>252</v>
      </c>
    </row>
    <row r="410" spans="2:17" x14ac:dyDescent="0.15">
      <c r="B410" s="8" t="str">
        <f>VLOOKUP(G410,角色!A:B,2,FALSE)</f>
        <v>飞将</v>
      </c>
      <c r="C410" s="8" t="str">
        <f t="shared" si="54"/>
        <v>主动技能1</v>
      </c>
      <c r="D410" s="8">
        <f t="shared" si="56"/>
        <v>5</v>
      </c>
      <c r="E410" s="8">
        <f t="shared" si="57"/>
        <v>6</v>
      </c>
      <c r="F410" s="8">
        <f t="shared" si="58"/>
        <v>1</v>
      </c>
      <c r="G410" s="8">
        <f t="shared" si="55"/>
        <v>8</v>
      </c>
      <c r="H410" t="str">
        <f t="shared" si="59"/>
        <v>飞将主动技能1等级5</v>
      </c>
      <c r="I410" t="str">
        <f t="shared" si="60"/>
        <v>飞将主动技能1等级6</v>
      </c>
      <c r="J410" s="1">
        <v>404</v>
      </c>
      <c r="K410" s="1">
        <f>VLOOKUP(H410,主动技能!$A:$B,2,FALSE)</f>
        <v>425</v>
      </c>
      <c r="L410" s="1">
        <f>VLOOKUP(I410,主动技能!$A:$B,2,FALSE)</f>
        <v>426</v>
      </c>
      <c r="M410" s="1">
        <f t="shared" si="52"/>
        <v>8</v>
      </c>
      <c r="N410" s="1" t="s">
        <v>251</v>
      </c>
      <c r="O410" s="1">
        <f t="shared" si="53"/>
        <v>107</v>
      </c>
      <c r="P410" s="1" t="s">
        <v>252</v>
      </c>
      <c r="Q410" s="1" t="s">
        <v>252</v>
      </c>
    </row>
    <row r="411" spans="2:17" x14ac:dyDescent="0.15">
      <c r="B411" s="8" t="str">
        <f>VLOOKUP(G411,角色!A:B,2,FALSE)</f>
        <v>飞将</v>
      </c>
      <c r="C411" s="8" t="str">
        <f t="shared" si="54"/>
        <v>主动技能1</v>
      </c>
      <c r="D411" s="8">
        <f t="shared" si="56"/>
        <v>6</v>
      </c>
      <c r="E411" s="8">
        <f t="shared" si="57"/>
        <v>7</v>
      </c>
      <c r="F411" s="8">
        <f t="shared" si="58"/>
        <v>1</v>
      </c>
      <c r="G411" s="8">
        <f t="shared" si="55"/>
        <v>8</v>
      </c>
      <c r="H411" t="str">
        <f t="shared" si="59"/>
        <v>飞将主动技能1等级6</v>
      </c>
      <c r="I411" t="str">
        <f t="shared" si="60"/>
        <v>飞将主动技能1等级7</v>
      </c>
      <c r="J411" s="1">
        <v>405</v>
      </c>
      <c r="K411" s="1">
        <f>VLOOKUP(H411,主动技能!$A:$B,2,FALSE)</f>
        <v>426</v>
      </c>
      <c r="L411" s="1">
        <f>VLOOKUP(I411,主动技能!$A:$B,2,FALSE)</f>
        <v>427</v>
      </c>
      <c r="M411" s="1">
        <f t="shared" si="52"/>
        <v>9</v>
      </c>
      <c r="N411" s="1" t="s">
        <v>251</v>
      </c>
      <c r="O411" s="1">
        <f t="shared" si="53"/>
        <v>108</v>
      </c>
      <c r="P411" s="1" t="s">
        <v>252</v>
      </c>
      <c r="Q411" s="1" t="s">
        <v>252</v>
      </c>
    </row>
    <row r="412" spans="2:17" x14ac:dyDescent="0.15">
      <c r="B412" s="8" t="str">
        <f>VLOOKUP(G412,角色!A:B,2,FALSE)</f>
        <v>飞将</v>
      </c>
      <c r="C412" s="8" t="str">
        <f t="shared" si="54"/>
        <v>主动技能1</v>
      </c>
      <c r="D412" s="8">
        <f t="shared" si="56"/>
        <v>7</v>
      </c>
      <c r="E412" s="8">
        <f t="shared" si="57"/>
        <v>8</v>
      </c>
      <c r="F412" s="8">
        <f t="shared" si="58"/>
        <v>1</v>
      </c>
      <c r="G412" s="8">
        <f t="shared" si="55"/>
        <v>8</v>
      </c>
      <c r="H412" t="str">
        <f t="shared" si="59"/>
        <v>飞将主动技能1等级7</v>
      </c>
      <c r="I412" t="str">
        <f t="shared" si="60"/>
        <v>飞将主动技能1等级8</v>
      </c>
      <c r="J412" s="1">
        <v>406</v>
      </c>
      <c r="K412" s="1">
        <f>VLOOKUP(H412,主动技能!$A:$B,2,FALSE)</f>
        <v>427</v>
      </c>
      <c r="L412" s="1">
        <f>VLOOKUP(I412,主动技能!$A:$B,2,FALSE)</f>
        <v>428</v>
      </c>
      <c r="M412" s="1">
        <f t="shared" si="52"/>
        <v>10</v>
      </c>
      <c r="N412" s="1" t="s">
        <v>251</v>
      </c>
      <c r="O412" s="1">
        <f t="shared" si="53"/>
        <v>109</v>
      </c>
      <c r="P412" s="1" t="s">
        <v>252</v>
      </c>
      <c r="Q412" s="1" t="s">
        <v>252</v>
      </c>
    </row>
    <row r="413" spans="2:17" x14ac:dyDescent="0.15">
      <c r="B413" s="8" t="str">
        <f>VLOOKUP(G413,角色!A:B,2,FALSE)</f>
        <v>飞将</v>
      </c>
      <c r="C413" s="8" t="str">
        <f t="shared" si="54"/>
        <v>主动技能1</v>
      </c>
      <c r="D413" s="8">
        <f t="shared" si="56"/>
        <v>8</v>
      </c>
      <c r="E413" s="8">
        <f t="shared" si="57"/>
        <v>9</v>
      </c>
      <c r="F413" s="8">
        <f t="shared" si="58"/>
        <v>1</v>
      </c>
      <c r="G413" s="8">
        <f t="shared" si="55"/>
        <v>8</v>
      </c>
      <c r="H413" t="str">
        <f t="shared" si="59"/>
        <v>飞将主动技能1等级8</v>
      </c>
      <c r="I413" t="str">
        <f t="shared" si="60"/>
        <v>飞将主动技能1等级9</v>
      </c>
      <c r="J413" s="1">
        <v>407</v>
      </c>
      <c r="K413" s="1">
        <f>VLOOKUP(H413,主动技能!$A:$B,2,FALSE)</f>
        <v>428</v>
      </c>
      <c r="L413" s="1">
        <f>VLOOKUP(I413,主动技能!$A:$B,2,FALSE)</f>
        <v>429</v>
      </c>
      <c r="M413" s="1">
        <f t="shared" si="52"/>
        <v>11</v>
      </c>
      <c r="N413" s="1" t="s">
        <v>251</v>
      </c>
      <c r="O413" s="1">
        <f t="shared" si="53"/>
        <v>110</v>
      </c>
      <c r="P413" s="1" t="s">
        <v>252</v>
      </c>
      <c r="Q413" s="1" t="s">
        <v>252</v>
      </c>
    </row>
    <row r="414" spans="2:17" x14ac:dyDescent="0.15">
      <c r="B414" s="8" t="str">
        <f>VLOOKUP(G414,角色!A:B,2,FALSE)</f>
        <v>飞将</v>
      </c>
      <c r="C414" s="8" t="str">
        <f t="shared" si="54"/>
        <v>主动技能1</v>
      </c>
      <c r="D414" s="8">
        <f t="shared" si="56"/>
        <v>9</v>
      </c>
      <c r="E414" s="8">
        <f t="shared" si="57"/>
        <v>10</v>
      </c>
      <c r="F414" s="8">
        <f t="shared" si="58"/>
        <v>1</v>
      </c>
      <c r="G414" s="8">
        <f t="shared" si="55"/>
        <v>8</v>
      </c>
      <c r="H414" t="str">
        <f t="shared" si="59"/>
        <v>飞将主动技能1等级9</v>
      </c>
      <c r="I414" t="str">
        <f t="shared" si="60"/>
        <v>飞将主动技能1等级10</v>
      </c>
      <c r="J414" s="1">
        <v>408</v>
      </c>
      <c r="K414" s="1">
        <f>VLOOKUP(H414,主动技能!$A:$B,2,FALSE)</f>
        <v>429</v>
      </c>
      <c r="L414" s="1">
        <f>VLOOKUP(I414,主动技能!$A:$B,2,FALSE)</f>
        <v>430</v>
      </c>
      <c r="M414" s="1">
        <f t="shared" si="52"/>
        <v>12</v>
      </c>
      <c r="N414" s="1" t="s">
        <v>251</v>
      </c>
      <c r="O414" s="1">
        <f t="shared" si="53"/>
        <v>111</v>
      </c>
      <c r="P414" s="1" t="s">
        <v>252</v>
      </c>
      <c r="Q414" s="1" t="s">
        <v>252</v>
      </c>
    </row>
    <row r="415" spans="2:17" x14ac:dyDescent="0.15">
      <c r="B415" s="8" t="str">
        <f>VLOOKUP(G415,角色!A:B,2,FALSE)</f>
        <v>飞将</v>
      </c>
      <c r="C415" s="8" t="str">
        <f t="shared" si="54"/>
        <v>主动技能1</v>
      </c>
      <c r="D415" s="8">
        <f t="shared" si="56"/>
        <v>10</v>
      </c>
      <c r="E415" s="8">
        <f t="shared" si="57"/>
        <v>11</v>
      </c>
      <c r="F415" s="8">
        <f t="shared" si="58"/>
        <v>1</v>
      </c>
      <c r="G415" s="8">
        <f t="shared" si="55"/>
        <v>8</v>
      </c>
      <c r="H415" t="str">
        <f t="shared" si="59"/>
        <v>飞将主动技能1等级10</v>
      </c>
      <c r="I415" t="str">
        <f t="shared" si="60"/>
        <v>飞将主动技能1等级11</v>
      </c>
      <c r="J415" s="1">
        <v>409</v>
      </c>
      <c r="K415" s="1">
        <f>VLOOKUP(H415,主动技能!$A:$B,2,FALSE)</f>
        <v>430</v>
      </c>
      <c r="L415" s="1">
        <f>VLOOKUP(I415,主动技能!$A:$B,2,FALSE)</f>
        <v>431</v>
      </c>
      <c r="M415" s="1">
        <f t="shared" si="52"/>
        <v>13</v>
      </c>
      <c r="N415" s="1" t="s">
        <v>251</v>
      </c>
      <c r="O415" s="1">
        <f t="shared" si="53"/>
        <v>112</v>
      </c>
      <c r="P415" s="1" t="s">
        <v>252</v>
      </c>
      <c r="Q415" s="1" t="s">
        <v>252</v>
      </c>
    </row>
    <row r="416" spans="2:17" x14ac:dyDescent="0.15">
      <c r="B416" s="8" t="str">
        <f>VLOOKUP(G416,角色!A:B,2,FALSE)</f>
        <v>飞将</v>
      </c>
      <c r="C416" s="8" t="str">
        <f t="shared" si="54"/>
        <v>主动技能1</v>
      </c>
      <c r="D416" s="8">
        <f t="shared" si="56"/>
        <v>11</v>
      </c>
      <c r="E416" s="8">
        <f t="shared" si="57"/>
        <v>12</v>
      </c>
      <c r="F416" s="8">
        <f t="shared" si="58"/>
        <v>1</v>
      </c>
      <c r="G416" s="8">
        <f t="shared" si="55"/>
        <v>8</v>
      </c>
      <c r="H416" t="str">
        <f t="shared" si="59"/>
        <v>飞将主动技能1等级11</v>
      </c>
      <c r="I416" t="str">
        <f t="shared" si="60"/>
        <v>飞将主动技能1等级12</v>
      </c>
      <c r="J416" s="1">
        <v>410</v>
      </c>
      <c r="K416" s="1">
        <f>VLOOKUP(H416,主动技能!$A:$B,2,FALSE)</f>
        <v>431</v>
      </c>
      <c r="L416" s="1">
        <f>VLOOKUP(I416,主动技能!$A:$B,2,FALSE)</f>
        <v>432</v>
      </c>
      <c r="M416" s="1">
        <f t="shared" si="52"/>
        <v>14</v>
      </c>
      <c r="N416" s="1" t="s">
        <v>251</v>
      </c>
      <c r="O416" s="1">
        <f t="shared" si="53"/>
        <v>113</v>
      </c>
      <c r="P416" s="1" t="s">
        <v>252</v>
      </c>
      <c r="Q416" s="1" t="s">
        <v>252</v>
      </c>
    </row>
    <row r="417" spans="2:17" x14ac:dyDescent="0.15">
      <c r="B417" s="8" t="str">
        <f>VLOOKUP(G417,角色!A:B,2,FALSE)</f>
        <v>飞将</v>
      </c>
      <c r="C417" s="8" t="str">
        <f t="shared" si="54"/>
        <v>主动技能1</v>
      </c>
      <c r="D417" s="8">
        <f t="shared" si="56"/>
        <v>12</v>
      </c>
      <c r="E417" s="8">
        <f t="shared" si="57"/>
        <v>13</v>
      </c>
      <c r="F417" s="8">
        <f t="shared" si="58"/>
        <v>1</v>
      </c>
      <c r="G417" s="8">
        <f t="shared" si="55"/>
        <v>8</v>
      </c>
      <c r="H417" t="str">
        <f t="shared" si="59"/>
        <v>飞将主动技能1等级12</v>
      </c>
      <c r="I417" t="str">
        <f t="shared" si="60"/>
        <v>飞将主动技能1等级13</v>
      </c>
      <c r="J417" s="1">
        <v>411</v>
      </c>
      <c r="K417" s="1">
        <f>VLOOKUP(H417,主动技能!$A:$B,2,FALSE)</f>
        <v>432</v>
      </c>
      <c r="L417" s="1">
        <f>VLOOKUP(I417,主动技能!$A:$B,2,FALSE)</f>
        <v>433</v>
      </c>
      <c r="M417" s="1">
        <f t="shared" si="52"/>
        <v>15</v>
      </c>
      <c r="N417" s="1" t="s">
        <v>251</v>
      </c>
      <c r="O417" s="1">
        <f t="shared" si="53"/>
        <v>114</v>
      </c>
      <c r="P417" s="1" t="s">
        <v>252</v>
      </c>
      <c r="Q417" s="1" t="s">
        <v>252</v>
      </c>
    </row>
    <row r="418" spans="2:17" x14ac:dyDescent="0.15">
      <c r="B418" s="8" t="str">
        <f>VLOOKUP(G418,角色!A:B,2,FALSE)</f>
        <v>飞将</v>
      </c>
      <c r="C418" s="8" t="str">
        <f t="shared" si="54"/>
        <v>主动技能1</v>
      </c>
      <c r="D418" s="8">
        <f t="shared" si="56"/>
        <v>13</v>
      </c>
      <c r="E418" s="8">
        <f t="shared" si="57"/>
        <v>14</v>
      </c>
      <c r="F418" s="8">
        <f t="shared" si="58"/>
        <v>1</v>
      </c>
      <c r="G418" s="8">
        <f t="shared" si="55"/>
        <v>8</v>
      </c>
      <c r="H418" t="str">
        <f t="shared" si="59"/>
        <v>飞将主动技能1等级13</v>
      </c>
      <c r="I418" t="str">
        <f t="shared" si="60"/>
        <v>飞将主动技能1等级14</v>
      </c>
      <c r="J418" s="1">
        <v>412</v>
      </c>
      <c r="K418" s="1">
        <f>VLOOKUP(H418,主动技能!$A:$B,2,FALSE)</f>
        <v>433</v>
      </c>
      <c r="L418" s="1">
        <f>VLOOKUP(I418,主动技能!$A:$B,2,FALSE)</f>
        <v>434</v>
      </c>
      <c r="M418" s="1">
        <f t="shared" si="52"/>
        <v>16</v>
      </c>
      <c r="N418" s="1" t="s">
        <v>251</v>
      </c>
      <c r="O418" s="1">
        <f t="shared" si="53"/>
        <v>115</v>
      </c>
      <c r="P418" s="1" t="s">
        <v>252</v>
      </c>
      <c r="Q418" s="1" t="s">
        <v>252</v>
      </c>
    </row>
    <row r="419" spans="2:17" x14ac:dyDescent="0.15">
      <c r="B419" s="8" t="str">
        <f>VLOOKUP(G419,角色!A:B,2,FALSE)</f>
        <v>飞将</v>
      </c>
      <c r="C419" s="8" t="str">
        <f t="shared" si="54"/>
        <v>主动技能1</v>
      </c>
      <c r="D419" s="8">
        <f t="shared" si="56"/>
        <v>14</v>
      </c>
      <c r="E419" s="8">
        <f t="shared" si="57"/>
        <v>15</v>
      </c>
      <c r="F419" s="8">
        <f t="shared" si="58"/>
        <v>1</v>
      </c>
      <c r="G419" s="8">
        <f t="shared" si="55"/>
        <v>8</v>
      </c>
      <c r="H419" t="str">
        <f t="shared" si="59"/>
        <v>飞将主动技能1等级14</v>
      </c>
      <c r="I419" t="str">
        <f t="shared" si="60"/>
        <v>飞将主动技能1等级15</v>
      </c>
      <c r="J419" s="1">
        <v>413</v>
      </c>
      <c r="K419" s="1">
        <f>VLOOKUP(H419,主动技能!$A:$B,2,FALSE)</f>
        <v>434</v>
      </c>
      <c r="L419" s="1">
        <f>VLOOKUP(I419,主动技能!$A:$B,2,FALSE)</f>
        <v>435</v>
      </c>
      <c r="M419" s="1">
        <f t="shared" si="52"/>
        <v>17</v>
      </c>
      <c r="N419" s="1" t="s">
        <v>251</v>
      </c>
      <c r="O419" s="1">
        <f t="shared" si="53"/>
        <v>116</v>
      </c>
      <c r="P419" s="1" t="s">
        <v>252</v>
      </c>
      <c r="Q419" s="1" t="s">
        <v>252</v>
      </c>
    </row>
    <row r="420" spans="2:17" x14ac:dyDescent="0.15">
      <c r="B420" s="8" t="str">
        <f>VLOOKUP(G420,角色!A:B,2,FALSE)</f>
        <v>飞将</v>
      </c>
      <c r="C420" s="8" t="str">
        <f t="shared" si="54"/>
        <v>主动技能1</v>
      </c>
      <c r="D420" s="8">
        <f t="shared" si="56"/>
        <v>15</v>
      </c>
      <c r="E420" s="8">
        <f t="shared" si="57"/>
        <v>16</v>
      </c>
      <c r="F420" s="8">
        <f t="shared" si="58"/>
        <v>1</v>
      </c>
      <c r="G420" s="8">
        <f t="shared" si="55"/>
        <v>8</v>
      </c>
      <c r="H420" t="str">
        <f t="shared" si="59"/>
        <v>飞将主动技能1等级15</v>
      </c>
      <c r="I420" t="str">
        <f t="shared" si="60"/>
        <v>飞将主动技能1等级16</v>
      </c>
      <c r="J420" s="1">
        <v>414</v>
      </c>
      <c r="K420" s="1">
        <f>VLOOKUP(H420,主动技能!$A:$B,2,FALSE)</f>
        <v>435</v>
      </c>
      <c r="L420" s="1">
        <f>VLOOKUP(I420,主动技能!$A:$B,2,FALSE)</f>
        <v>436</v>
      </c>
      <c r="M420" s="1">
        <f t="shared" si="52"/>
        <v>18</v>
      </c>
      <c r="N420" s="1" t="s">
        <v>251</v>
      </c>
      <c r="O420" s="1">
        <f t="shared" si="53"/>
        <v>117</v>
      </c>
      <c r="P420" s="1" t="s">
        <v>252</v>
      </c>
      <c r="Q420" s="1" t="s">
        <v>252</v>
      </c>
    </row>
    <row r="421" spans="2:17" x14ac:dyDescent="0.15">
      <c r="B421" s="8" t="str">
        <f>VLOOKUP(G421,角色!A:B,2,FALSE)</f>
        <v>飞将</v>
      </c>
      <c r="C421" s="8" t="str">
        <f t="shared" si="54"/>
        <v>主动技能1</v>
      </c>
      <c r="D421" s="8">
        <f t="shared" si="56"/>
        <v>16</v>
      </c>
      <c r="E421" s="8">
        <f t="shared" si="57"/>
        <v>17</v>
      </c>
      <c r="F421" s="8">
        <f t="shared" si="58"/>
        <v>1</v>
      </c>
      <c r="G421" s="8">
        <f t="shared" si="55"/>
        <v>8</v>
      </c>
      <c r="H421" t="str">
        <f t="shared" si="59"/>
        <v>飞将主动技能1等级16</v>
      </c>
      <c r="I421" t="str">
        <f t="shared" si="60"/>
        <v>飞将主动技能1等级17</v>
      </c>
      <c r="J421" s="1">
        <v>415</v>
      </c>
      <c r="K421" s="1">
        <f>VLOOKUP(H421,主动技能!$A:$B,2,FALSE)</f>
        <v>436</v>
      </c>
      <c r="L421" s="1">
        <f>VLOOKUP(I421,主动技能!$A:$B,2,FALSE)</f>
        <v>437</v>
      </c>
      <c r="M421" s="1">
        <f t="shared" si="52"/>
        <v>19</v>
      </c>
      <c r="N421" s="1" t="s">
        <v>251</v>
      </c>
      <c r="O421" s="1">
        <f t="shared" si="53"/>
        <v>118</v>
      </c>
      <c r="P421" s="1" t="s">
        <v>252</v>
      </c>
      <c r="Q421" s="1" t="s">
        <v>252</v>
      </c>
    </row>
    <row r="422" spans="2:17" x14ac:dyDescent="0.15">
      <c r="B422" s="8" t="str">
        <f>VLOOKUP(G422,角色!A:B,2,FALSE)</f>
        <v>飞将</v>
      </c>
      <c r="C422" s="8" t="str">
        <f t="shared" si="54"/>
        <v>主动技能1</v>
      </c>
      <c r="D422" s="8">
        <f t="shared" si="56"/>
        <v>17</v>
      </c>
      <c r="E422" s="8">
        <f t="shared" si="57"/>
        <v>18</v>
      </c>
      <c r="F422" s="8">
        <f t="shared" si="58"/>
        <v>1</v>
      </c>
      <c r="G422" s="8">
        <f t="shared" si="55"/>
        <v>8</v>
      </c>
      <c r="H422" t="str">
        <f t="shared" si="59"/>
        <v>飞将主动技能1等级17</v>
      </c>
      <c r="I422" t="str">
        <f t="shared" si="60"/>
        <v>飞将主动技能1等级18</v>
      </c>
      <c r="J422" s="1">
        <v>416</v>
      </c>
      <c r="K422" s="1">
        <f>VLOOKUP(H422,主动技能!$A:$B,2,FALSE)</f>
        <v>437</v>
      </c>
      <c r="L422" s="1">
        <f>VLOOKUP(I422,主动技能!$A:$B,2,FALSE)</f>
        <v>438</v>
      </c>
      <c r="M422" s="1">
        <f t="shared" si="52"/>
        <v>20</v>
      </c>
      <c r="N422" s="1" t="s">
        <v>251</v>
      </c>
      <c r="O422" s="1">
        <f t="shared" si="53"/>
        <v>119</v>
      </c>
      <c r="P422" s="1" t="s">
        <v>252</v>
      </c>
      <c r="Q422" s="1" t="s">
        <v>252</v>
      </c>
    </row>
    <row r="423" spans="2:17" x14ac:dyDescent="0.15">
      <c r="B423" s="8" t="str">
        <f>VLOOKUP(G423,角色!A:B,2,FALSE)</f>
        <v>飞将</v>
      </c>
      <c r="C423" s="8" t="str">
        <f t="shared" si="54"/>
        <v>主动技能1</v>
      </c>
      <c r="D423" s="8">
        <f t="shared" si="56"/>
        <v>18</v>
      </c>
      <c r="E423" s="8">
        <f t="shared" si="57"/>
        <v>19</v>
      </c>
      <c r="F423" s="8">
        <f t="shared" si="58"/>
        <v>1</v>
      </c>
      <c r="G423" s="8">
        <f t="shared" si="55"/>
        <v>8</v>
      </c>
      <c r="H423" t="str">
        <f t="shared" si="59"/>
        <v>飞将主动技能1等级18</v>
      </c>
      <c r="I423" t="str">
        <f t="shared" si="60"/>
        <v>飞将主动技能1等级19</v>
      </c>
      <c r="J423" s="1">
        <v>417</v>
      </c>
      <c r="K423" s="1">
        <f>VLOOKUP(H423,主动技能!$A:$B,2,FALSE)</f>
        <v>438</v>
      </c>
      <c r="L423" s="1">
        <f>VLOOKUP(I423,主动技能!$A:$B,2,FALSE)</f>
        <v>439</v>
      </c>
      <c r="M423" s="1">
        <f t="shared" si="52"/>
        <v>21</v>
      </c>
      <c r="N423" s="1" t="s">
        <v>251</v>
      </c>
      <c r="O423" s="1">
        <f t="shared" si="53"/>
        <v>120</v>
      </c>
      <c r="P423" s="1" t="s">
        <v>252</v>
      </c>
      <c r="Q423" s="1" t="s">
        <v>252</v>
      </c>
    </row>
    <row r="424" spans="2:17" x14ac:dyDescent="0.15">
      <c r="B424" s="8" t="str">
        <f>VLOOKUP(G424,角色!A:B,2,FALSE)</f>
        <v>飞将</v>
      </c>
      <c r="C424" s="8" t="str">
        <f t="shared" si="54"/>
        <v>主动技能1</v>
      </c>
      <c r="D424" s="8">
        <f t="shared" si="56"/>
        <v>19</v>
      </c>
      <c r="E424" s="8">
        <f t="shared" si="57"/>
        <v>20</v>
      </c>
      <c r="F424" s="8">
        <f t="shared" si="58"/>
        <v>1</v>
      </c>
      <c r="G424" s="8">
        <f t="shared" si="55"/>
        <v>8</v>
      </c>
      <c r="H424" t="str">
        <f t="shared" si="59"/>
        <v>飞将主动技能1等级19</v>
      </c>
      <c r="I424" t="str">
        <f t="shared" si="60"/>
        <v>飞将主动技能1等级20</v>
      </c>
      <c r="J424" s="1">
        <v>418</v>
      </c>
      <c r="K424" s="1">
        <f>VLOOKUP(H424,主动技能!$A:$B,2,FALSE)</f>
        <v>439</v>
      </c>
      <c r="L424" s="1">
        <f>VLOOKUP(I424,主动技能!$A:$B,2,FALSE)</f>
        <v>440</v>
      </c>
      <c r="M424" s="1">
        <f t="shared" si="52"/>
        <v>22</v>
      </c>
      <c r="N424" s="1" t="s">
        <v>251</v>
      </c>
      <c r="O424" s="1">
        <f t="shared" si="53"/>
        <v>121</v>
      </c>
      <c r="P424" s="1" t="s">
        <v>252</v>
      </c>
      <c r="Q424" s="1" t="s">
        <v>252</v>
      </c>
    </row>
    <row r="425" spans="2:17" x14ac:dyDescent="0.15">
      <c r="B425" s="8" t="str">
        <f>VLOOKUP(G425,角色!A:B,2,FALSE)</f>
        <v>飞将</v>
      </c>
      <c r="C425" s="8" t="str">
        <f t="shared" si="54"/>
        <v>主动技能2</v>
      </c>
      <c r="D425" s="8">
        <f t="shared" si="56"/>
        <v>1</v>
      </c>
      <c r="E425" s="8">
        <f t="shared" si="57"/>
        <v>2</v>
      </c>
      <c r="F425" s="8">
        <f t="shared" si="58"/>
        <v>2</v>
      </c>
      <c r="G425" s="8">
        <f t="shared" si="55"/>
        <v>8</v>
      </c>
      <c r="H425" t="str">
        <f t="shared" si="59"/>
        <v>飞将主动技能2等级1</v>
      </c>
      <c r="I425" t="str">
        <f t="shared" si="60"/>
        <v>飞将主动技能2等级2</v>
      </c>
      <c r="J425" s="1">
        <v>419</v>
      </c>
      <c r="K425" s="1">
        <f>VLOOKUP(H425,主动技能!$A:$B,2,FALSE)</f>
        <v>441</v>
      </c>
      <c r="L425" s="1">
        <f>VLOOKUP(I425,主动技能!$A:$B,2,FALSE)</f>
        <v>442</v>
      </c>
      <c r="M425" s="1">
        <f t="shared" si="52"/>
        <v>23</v>
      </c>
      <c r="N425" s="1" t="s">
        <v>251</v>
      </c>
      <c r="O425" s="1">
        <f t="shared" si="53"/>
        <v>122</v>
      </c>
      <c r="P425" s="1" t="s">
        <v>252</v>
      </c>
      <c r="Q425" s="1" t="s">
        <v>252</v>
      </c>
    </row>
    <row r="426" spans="2:17" x14ac:dyDescent="0.15">
      <c r="B426" s="8" t="str">
        <f>VLOOKUP(G426,角色!A:B,2,FALSE)</f>
        <v>飞将</v>
      </c>
      <c r="C426" s="8" t="str">
        <f t="shared" si="54"/>
        <v>主动技能2</v>
      </c>
      <c r="D426" s="8">
        <f t="shared" si="56"/>
        <v>2</v>
      </c>
      <c r="E426" s="8">
        <f t="shared" si="57"/>
        <v>3</v>
      </c>
      <c r="F426" s="8">
        <f t="shared" si="58"/>
        <v>2</v>
      </c>
      <c r="G426" s="8">
        <f t="shared" si="55"/>
        <v>8</v>
      </c>
      <c r="H426" t="str">
        <f t="shared" si="59"/>
        <v>飞将主动技能2等级2</v>
      </c>
      <c r="I426" t="str">
        <f t="shared" si="60"/>
        <v>飞将主动技能2等级3</v>
      </c>
      <c r="J426" s="1">
        <v>420</v>
      </c>
      <c r="K426" s="1">
        <f>VLOOKUP(H426,主动技能!$A:$B,2,FALSE)</f>
        <v>442</v>
      </c>
      <c r="L426" s="1">
        <f>VLOOKUP(I426,主动技能!$A:$B,2,FALSE)</f>
        <v>443</v>
      </c>
      <c r="M426" s="1">
        <f t="shared" si="52"/>
        <v>24</v>
      </c>
      <c r="N426" s="1" t="s">
        <v>251</v>
      </c>
      <c r="O426" s="1">
        <f t="shared" si="53"/>
        <v>123</v>
      </c>
      <c r="P426" s="1" t="s">
        <v>252</v>
      </c>
      <c r="Q426" s="1" t="s">
        <v>252</v>
      </c>
    </row>
    <row r="427" spans="2:17" x14ac:dyDescent="0.15">
      <c r="B427" s="8" t="str">
        <f>VLOOKUP(G427,角色!A:B,2,FALSE)</f>
        <v>飞将</v>
      </c>
      <c r="C427" s="8" t="str">
        <f t="shared" si="54"/>
        <v>主动技能2</v>
      </c>
      <c r="D427" s="8">
        <f t="shared" si="56"/>
        <v>3</v>
      </c>
      <c r="E427" s="8">
        <f t="shared" si="57"/>
        <v>4</v>
      </c>
      <c r="F427" s="8">
        <f t="shared" si="58"/>
        <v>2</v>
      </c>
      <c r="G427" s="8">
        <f t="shared" si="55"/>
        <v>8</v>
      </c>
      <c r="H427" t="str">
        <f t="shared" si="59"/>
        <v>飞将主动技能2等级3</v>
      </c>
      <c r="I427" t="str">
        <f t="shared" si="60"/>
        <v>飞将主动技能2等级4</v>
      </c>
      <c r="J427" s="1">
        <v>421</v>
      </c>
      <c r="K427" s="1">
        <f>VLOOKUP(H427,主动技能!$A:$B,2,FALSE)</f>
        <v>443</v>
      </c>
      <c r="L427" s="1">
        <f>VLOOKUP(I427,主动技能!$A:$B,2,FALSE)</f>
        <v>444</v>
      </c>
      <c r="M427" s="1">
        <f t="shared" ref="M427:M490" si="61">M328</f>
        <v>25</v>
      </c>
      <c r="N427" s="1" t="s">
        <v>251</v>
      </c>
      <c r="O427" s="1">
        <f t="shared" ref="O427:O490" si="62">O328</f>
        <v>124</v>
      </c>
      <c r="P427" s="1" t="s">
        <v>252</v>
      </c>
      <c r="Q427" s="1" t="s">
        <v>252</v>
      </c>
    </row>
    <row r="428" spans="2:17" x14ac:dyDescent="0.15">
      <c r="B428" s="8" t="str">
        <f>VLOOKUP(G428,角色!A:B,2,FALSE)</f>
        <v>飞将</v>
      </c>
      <c r="C428" s="8" t="str">
        <f t="shared" si="54"/>
        <v>主动技能2</v>
      </c>
      <c r="D428" s="8">
        <f t="shared" si="56"/>
        <v>4</v>
      </c>
      <c r="E428" s="8">
        <f t="shared" si="57"/>
        <v>5</v>
      </c>
      <c r="F428" s="8">
        <f t="shared" si="58"/>
        <v>2</v>
      </c>
      <c r="G428" s="8">
        <f t="shared" si="55"/>
        <v>8</v>
      </c>
      <c r="H428" t="str">
        <f t="shared" si="59"/>
        <v>飞将主动技能2等级4</v>
      </c>
      <c r="I428" t="str">
        <f t="shared" si="60"/>
        <v>飞将主动技能2等级5</v>
      </c>
      <c r="J428" s="1">
        <v>422</v>
      </c>
      <c r="K428" s="1">
        <f>VLOOKUP(H428,主动技能!$A:$B,2,FALSE)</f>
        <v>444</v>
      </c>
      <c r="L428" s="1">
        <f>VLOOKUP(I428,主动技能!$A:$B,2,FALSE)</f>
        <v>445</v>
      </c>
      <c r="M428" s="1">
        <f t="shared" si="61"/>
        <v>26</v>
      </c>
      <c r="N428" s="1" t="s">
        <v>251</v>
      </c>
      <c r="O428" s="1">
        <f t="shared" si="62"/>
        <v>125</v>
      </c>
      <c r="P428" s="1" t="s">
        <v>252</v>
      </c>
      <c r="Q428" s="1" t="s">
        <v>252</v>
      </c>
    </row>
    <row r="429" spans="2:17" x14ac:dyDescent="0.15">
      <c r="B429" s="8" t="str">
        <f>VLOOKUP(G429,角色!A:B,2,FALSE)</f>
        <v>飞将</v>
      </c>
      <c r="C429" s="8" t="str">
        <f t="shared" si="54"/>
        <v>主动技能2</v>
      </c>
      <c r="D429" s="8">
        <f t="shared" si="56"/>
        <v>5</v>
      </c>
      <c r="E429" s="8">
        <f t="shared" si="57"/>
        <v>6</v>
      </c>
      <c r="F429" s="8">
        <f t="shared" si="58"/>
        <v>2</v>
      </c>
      <c r="G429" s="8">
        <f t="shared" si="55"/>
        <v>8</v>
      </c>
      <c r="H429" t="str">
        <f t="shared" si="59"/>
        <v>飞将主动技能2等级5</v>
      </c>
      <c r="I429" t="str">
        <f t="shared" si="60"/>
        <v>飞将主动技能2等级6</v>
      </c>
      <c r="J429" s="1">
        <v>423</v>
      </c>
      <c r="K429" s="1">
        <f>VLOOKUP(H429,主动技能!$A:$B,2,FALSE)</f>
        <v>445</v>
      </c>
      <c r="L429" s="1">
        <f>VLOOKUP(I429,主动技能!$A:$B,2,FALSE)</f>
        <v>446</v>
      </c>
      <c r="M429" s="1">
        <f t="shared" si="61"/>
        <v>27</v>
      </c>
      <c r="N429" s="1" t="s">
        <v>251</v>
      </c>
      <c r="O429" s="1">
        <f t="shared" si="62"/>
        <v>126</v>
      </c>
      <c r="P429" s="1" t="s">
        <v>252</v>
      </c>
      <c r="Q429" s="1" t="s">
        <v>252</v>
      </c>
    </row>
    <row r="430" spans="2:17" x14ac:dyDescent="0.15">
      <c r="B430" s="8" t="str">
        <f>VLOOKUP(G430,角色!A:B,2,FALSE)</f>
        <v>飞将</v>
      </c>
      <c r="C430" s="8" t="str">
        <f t="shared" si="54"/>
        <v>主动技能2</v>
      </c>
      <c r="D430" s="8">
        <f t="shared" si="56"/>
        <v>6</v>
      </c>
      <c r="E430" s="8">
        <f t="shared" si="57"/>
        <v>7</v>
      </c>
      <c r="F430" s="8">
        <f t="shared" si="58"/>
        <v>2</v>
      </c>
      <c r="G430" s="8">
        <f t="shared" si="55"/>
        <v>8</v>
      </c>
      <c r="H430" t="str">
        <f t="shared" si="59"/>
        <v>飞将主动技能2等级6</v>
      </c>
      <c r="I430" t="str">
        <f t="shared" si="60"/>
        <v>飞将主动技能2等级7</v>
      </c>
      <c r="J430" s="1">
        <v>424</v>
      </c>
      <c r="K430" s="1">
        <f>VLOOKUP(H430,主动技能!$A:$B,2,FALSE)</f>
        <v>446</v>
      </c>
      <c r="L430" s="1">
        <f>VLOOKUP(I430,主动技能!$A:$B,2,FALSE)</f>
        <v>447</v>
      </c>
      <c r="M430" s="1">
        <f t="shared" si="61"/>
        <v>28</v>
      </c>
      <c r="N430" s="1" t="s">
        <v>251</v>
      </c>
      <c r="O430" s="1">
        <f t="shared" si="62"/>
        <v>127</v>
      </c>
      <c r="P430" s="1" t="s">
        <v>252</v>
      </c>
      <c r="Q430" s="1" t="s">
        <v>252</v>
      </c>
    </row>
    <row r="431" spans="2:17" x14ac:dyDescent="0.15">
      <c r="B431" s="8" t="str">
        <f>VLOOKUP(G431,角色!A:B,2,FALSE)</f>
        <v>飞将</v>
      </c>
      <c r="C431" s="8" t="str">
        <f t="shared" si="54"/>
        <v>主动技能2</v>
      </c>
      <c r="D431" s="8">
        <f t="shared" si="56"/>
        <v>7</v>
      </c>
      <c r="E431" s="8">
        <f t="shared" si="57"/>
        <v>8</v>
      </c>
      <c r="F431" s="8">
        <f t="shared" si="58"/>
        <v>2</v>
      </c>
      <c r="G431" s="8">
        <f t="shared" si="55"/>
        <v>8</v>
      </c>
      <c r="H431" t="str">
        <f t="shared" si="59"/>
        <v>飞将主动技能2等级7</v>
      </c>
      <c r="I431" t="str">
        <f t="shared" si="60"/>
        <v>飞将主动技能2等级8</v>
      </c>
      <c r="J431" s="1">
        <v>425</v>
      </c>
      <c r="K431" s="1">
        <f>VLOOKUP(H431,主动技能!$A:$B,2,FALSE)</f>
        <v>447</v>
      </c>
      <c r="L431" s="1">
        <f>VLOOKUP(I431,主动技能!$A:$B,2,FALSE)</f>
        <v>448</v>
      </c>
      <c r="M431" s="1">
        <f t="shared" si="61"/>
        <v>29</v>
      </c>
      <c r="N431" s="1" t="s">
        <v>251</v>
      </c>
      <c r="O431" s="1">
        <f t="shared" si="62"/>
        <v>128</v>
      </c>
      <c r="P431" s="1" t="s">
        <v>252</v>
      </c>
      <c r="Q431" s="1" t="s">
        <v>252</v>
      </c>
    </row>
    <row r="432" spans="2:17" x14ac:dyDescent="0.15">
      <c r="B432" s="8" t="str">
        <f>VLOOKUP(G432,角色!A:B,2,FALSE)</f>
        <v>飞将</v>
      </c>
      <c r="C432" s="8" t="str">
        <f t="shared" si="54"/>
        <v>主动技能2</v>
      </c>
      <c r="D432" s="8">
        <f t="shared" si="56"/>
        <v>8</v>
      </c>
      <c r="E432" s="8">
        <f t="shared" si="57"/>
        <v>9</v>
      </c>
      <c r="F432" s="8">
        <f t="shared" si="58"/>
        <v>2</v>
      </c>
      <c r="G432" s="8">
        <f t="shared" si="55"/>
        <v>8</v>
      </c>
      <c r="H432" t="str">
        <f t="shared" si="59"/>
        <v>飞将主动技能2等级8</v>
      </c>
      <c r="I432" t="str">
        <f t="shared" si="60"/>
        <v>飞将主动技能2等级9</v>
      </c>
      <c r="J432" s="1">
        <v>426</v>
      </c>
      <c r="K432" s="1">
        <f>VLOOKUP(H432,主动技能!$A:$B,2,FALSE)</f>
        <v>448</v>
      </c>
      <c r="L432" s="1">
        <f>VLOOKUP(I432,主动技能!$A:$B,2,FALSE)</f>
        <v>449</v>
      </c>
      <c r="M432" s="1">
        <f t="shared" si="61"/>
        <v>30</v>
      </c>
      <c r="N432" s="1" t="s">
        <v>251</v>
      </c>
      <c r="O432" s="1">
        <f t="shared" si="62"/>
        <v>129</v>
      </c>
      <c r="P432" s="1" t="s">
        <v>252</v>
      </c>
      <c r="Q432" s="1" t="s">
        <v>252</v>
      </c>
    </row>
    <row r="433" spans="2:17" x14ac:dyDescent="0.15">
      <c r="B433" s="8" t="str">
        <f>VLOOKUP(G433,角色!A:B,2,FALSE)</f>
        <v>飞将</v>
      </c>
      <c r="C433" s="8" t="str">
        <f t="shared" si="54"/>
        <v>主动技能2</v>
      </c>
      <c r="D433" s="8">
        <f t="shared" si="56"/>
        <v>9</v>
      </c>
      <c r="E433" s="8">
        <f t="shared" si="57"/>
        <v>10</v>
      </c>
      <c r="F433" s="8">
        <f t="shared" si="58"/>
        <v>2</v>
      </c>
      <c r="G433" s="8">
        <f t="shared" si="55"/>
        <v>8</v>
      </c>
      <c r="H433" t="str">
        <f t="shared" si="59"/>
        <v>飞将主动技能2等级9</v>
      </c>
      <c r="I433" t="str">
        <f t="shared" si="60"/>
        <v>飞将主动技能2等级10</v>
      </c>
      <c r="J433" s="1">
        <v>427</v>
      </c>
      <c r="K433" s="1">
        <f>VLOOKUP(H433,主动技能!$A:$B,2,FALSE)</f>
        <v>449</v>
      </c>
      <c r="L433" s="1">
        <f>VLOOKUP(I433,主动技能!$A:$B,2,FALSE)</f>
        <v>450</v>
      </c>
      <c r="M433" s="1">
        <f t="shared" si="61"/>
        <v>31</v>
      </c>
      <c r="N433" s="1" t="s">
        <v>251</v>
      </c>
      <c r="O433" s="1">
        <f t="shared" si="62"/>
        <v>130</v>
      </c>
      <c r="P433" s="1" t="s">
        <v>252</v>
      </c>
      <c r="Q433" s="1" t="s">
        <v>252</v>
      </c>
    </row>
    <row r="434" spans="2:17" x14ac:dyDescent="0.15">
      <c r="B434" s="8" t="str">
        <f>VLOOKUP(G434,角色!A:B,2,FALSE)</f>
        <v>飞将</v>
      </c>
      <c r="C434" s="8" t="str">
        <f t="shared" si="54"/>
        <v>主动技能2</v>
      </c>
      <c r="D434" s="8">
        <f t="shared" si="56"/>
        <v>10</v>
      </c>
      <c r="E434" s="8">
        <f t="shared" si="57"/>
        <v>11</v>
      </c>
      <c r="F434" s="8">
        <f t="shared" si="58"/>
        <v>2</v>
      </c>
      <c r="G434" s="8">
        <f t="shared" si="55"/>
        <v>8</v>
      </c>
      <c r="H434" t="str">
        <f t="shared" si="59"/>
        <v>飞将主动技能2等级10</v>
      </c>
      <c r="I434" t="str">
        <f t="shared" si="60"/>
        <v>飞将主动技能2等级11</v>
      </c>
      <c r="J434" s="1">
        <v>428</v>
      </c>
      <c r="K434" s="1">
        <f>VLOOKUP(H434,主动技能!$A:$B,2,FALSE)</f>
        <v>450</v>
      </c>
      <c r="L434" s="1">
        <f>VLOOKUP(I434,主动技能!$A:$B,2,FALSE)</f>
        <v>451</v>
      </c>
      <c r="M434" s="1">
        <f t="shared" si="61"/>
        <v>32</v>
      </c>
      <c r="N434" s="1" t="s">
        <v>251</v>
      </c>
      <c r="O434" s="1">
        <f t="shared" si="62"/>
        <v>131</v>
      </c>
      <c r="P434" s="1" t="s">
        <v>252</v>
      </c>
      <c r="Q434" s="1" t="s">
        <v>252</v>
      </c>
    </row>
    <row r="435" spans="2:17" x14ac:dyDescent="0.15">
      <c r="B435" s="8" t="str">
        <f>VLOOKUP(G435,角色!A:B,2,FALSE)</f>
        <v>飞将</v>
      </c>
      <c r="C435" s="8" t="str">
        <f t="shared" si="54"/>
        <v>主动技能2</v>
      </c>
      <c r="D435" s="8">
        <f t="shared" si="56"/>
        <v>11</v>
      </c>
      <c r="E435" s="8">
        <f t="shared" si="57"/>
        <v>12</v>
      </c>
      <c r="F435" s="8">
        <f t="shared" si="58"/>
        <v>2</v>
      </c>
      <c r="G435" s="8">
        <f t="shared" si="55"/>
        <v>8</v>
      </c>
      <c r="H435" t="str">
        <f t="shared" si="59"/>
        <v>飞将主动技能2等级11</v>
      </c>
      <c r="I435" t="str">
        <f t="shared" si="60"/>
        <v>飞将主动技能2等级12</v>
      </c>
      <c r="J435" s="1">
        <v>429</v>
      </c>
      <c r="K435" s="1">
        <f>VLOOKUP(H435,主动技能!$A:$B,2,FALSE)</f>
        <v>451</v>
      </c>
      <c r="L435" s="1">
        <f>VLOOKUP(I435,主动技能!$A:$B,2,FALSE)</f>
        <v>452</v>
      </c>
      <c r="M435" s="1">
        <f t="shared" si="61"/>
        <v>33</v>
      </c>
      <c r="N435" s="1" t="s">
        <v>251</v>
      </c>
      <c r="O435" s="1">
        <f t="shared" si="62"/>
        <v>132</v>
      </c>
      <c r="P435" s="1" t="s">
        <v>252</v>
      </c>
      <c r="Q435" s="1" t="s">
        <v>252</v>
      </c>
    </row>
    <row r="436" spans="2:17" x14ac:dyDescent="0.15">
      <c r="B436" s="8" t="str">
        <f>VLOOKUP(G436,角色!A:B,2,FALSE)</f>
        <v>飞将</v>
      </c>
      <c r="C436" s="8" t="str">
        <f t="shared" si="54"/>
        <v>主动技能2</v>
      </c>
      <c r="D436" s="8">
        <f t="shared" si="56"/>
        <v>12</v>
      </c>
      <c r="E436" s="8">
        <f t="shared" si="57"/>
        <v>13</v>
      </c>
      <c r="F436" s="8">
        <f t="shared" si="58"/>
        <v>2</v>
      </c>
      <c r="G436" s="8">
        <f t="shared" si="55"/>
        <v>8</v>
      </c>
      <c r="H436" t="str">
        <f t="shared" si="59"/>
        <v>飞将主动技能2等级12</v>
      </c>
      <c r="I436" t="str">
        <f t="shared" si="60"/>
        <v>飞将主动技能2等级13</v>
      </c>
      <c r="J436" s="1">
        <v>430</v>
      </c>
      <c r="K436" s="1">
        <f>VLOOKUP(H436,主动技能!$A:$B,2,FALSE)</f>
        <v>452</v>
      </c>
      <c r="L436" s="1">
        <f>VLOOKUP(I436,主动技能!$A:$B,2,FALSE)</f>
        <v>453</v>
      </c>
      <c r="M436" s="1">
        <f t="shared" si="61"/>
        <v>34</v>
      </c>
      <c r="N436" s="1" t="s">
        <v>251</v>
      </c>
      <c r="O436" s="1">
        <f t="shared" si="62"/>
        <v>133</v>
      </c>
      <c r="P436" s="1" t="s">
        <v>252</v>
      </c>
      <c r="Q436" s="1" t="s">
        <v>252</v>
      </c>
    </row>
    <row r="437" spans="2:17" x14ac:dyDescent="0.15">
      <c r="B437" s="8" t="str">
        <f>VLOOKUP(G437,角色!A:B,2,FALSE)</f>
        <v>飞将</v>
      </c>
      <c r="C437" s="8" t="str">
        <f t="shared" si="54"/>
        <v>主动技能2</v>
      </c>
      <c r="D437" s="8">
        <f t="shared" si="56"/>
        <v>13</v>
      </c>
      <c r="E437" s="8">
        <f t="shared" si="57"/>
        <v>14</v>
      </c>
      <c r="F437" s="8">
        <f t="shared" si="58"/>
        <v>2</v>
      </c>
      <c r="G437" s="8">
        <f t="shared" si="55"/>
        <v>8</v>
      </c>
      <c r="H437" t="str">
        <f t="shared" si="59"/>
        <v>飞将主动技能2等级13</v>
      </c>
      <c r="I437" t="str">
        <f t="shared" si="60"/>
        <v>飞将主动技能2等级14</v>
      </c>
      <c r="J437" s="1">
        <v>431</v>
      </c>
      <c r="K437" s="1">
        <f>VLOOKUP(H437,主动技能!$A:$B,2,FALSE)</f>
        <v>453</v>
      </c>
      <c r="L437" s="1">
        <f>VLOOKUP(I437,主动技能!$A:$B,2,FALSE)</f>
        <v>454</v>
      </c>
      <c r="M437" s="1">
        <f t="shared" si="61"/>
        <v>35</v>
      </c>
      <c r="N437" s="1" t="s">
        <v>251</v>
      </c>
      <c r="O437" s="1">
        <f t="shared" si="62"/>
        <v>134</v>
      </c>
      <c r="P437" s="1" t="s">
        <v>252</v>
      </c>
      <c r="Q437" s="1" t="s">
        <v>252</v>
      </c>
    </row>
    <row r="438" spans="2:17" x14ac:dyDescent="0.15">
      <c r="B438" s="8" t="str">
        <f>VLOOKUP(G438,角色!A:B,2,FALSE)</f>
        <v>飞将</v>
      </c>
      <c r="C438" s="8" t="str">
        <f t="shared" si="54"/>
        <v>主动技能2</v>
      </c>
      <c r="D438" s="8">
        <f t="shared" si="56"/>
        <v>14</v>
      </c>
      <c r="E438" s="8">
        <f t="shared" si="57"/>
        <v>15</v>
      </c>
      <c r="F438" s="8">
        <f t="shared" si="58"/>
        <v>2</v>
      </c>
      <c r="G438" s="8">
        <f t="shared" si="55"/>
        <v>8</v>
      </c>
      <c r="H438" t="str">
        <f t="shared" si="59"/>
        <v>飞将主动技能2等级14</v>
      </c>
      <c r="I438" t="str">
        <f t="shared" si="60"/>
        <v>飞将主动技能2等级15</v>
      </c>
      <c r="J438" s="1">
        <v>432</v>
      </c>
      <c r="K438" s="1">
        <f>VLOOKUP(H438,主动技能!$A:$B,2,FALSE)</f>
        <v>454</v>
      </c>
      <c r="L438" s="1">
        <f>VLOOKUP(I438,主动技能!$A:$B,2,FALSE)</f>
        <v>455</v>
      </c>
      <c r="M438" s="1">
        <f t="shared" si="61"/>
        <v>36</v>
      </c>
      <c r="N438" s="1" t="s">
        <v>251</v>
      </c>
      <c r="O438" s="1">
        <f t="shared" si="62"/>
        <v>135</v>
      </c>
      <c r="P438" s="1" t="s">
        <v>252</v>
      </c>
      <c r="Q438" s="1" t="s">
        <v>252</v>
      </c>
    </row>
    <row r="439" spans="2:17" x14ac:dyDescent="0.15">
      <c r="B439" s="8" t="str">
        <f>VLOOKUP(G439,角色!A:B,2,FALSE)</f>
        <v>飞将</v>
      </c>
      <c r="C439" s="8" t="str">
        <f t="shared" si="54"/>
        <v>主动技能2</v>
      </c>
      <c r="D439" s="8">
        <f t="shared" si="56"/>
        <v>15</v>
      </c>
      <c r="E439" s="8">
        <f t="shared" si="57"/>
        <v>16</v>
      </c>
      <c r="F439" s="8">
        <f t="shared" si="58"/>
        <v>2</v>
      </c>
      <c r="G439" s="8">
        <f t="shared" si="55"/>
        <v>8</v>
      </c>
      <c r="H439" t="str">
        <f t="shared" si="59"/>
        <v>飞将主动技能2等级15</v>
      </c>
      <c r="I439" t="str">
        <f t="shared" si="60"/>
        <v>飞将主动技能2等级16</v>
      </c>
      <c r="J439" s="1">
        <v>433</v>
      </c>
      <c r="K439" s="1">
        <f>VLOOKUP(H439,主动技能!$A:$B,2,FALSE)</f>
        <v>455</v>
      </c>
      <c r="L439" s="1">
        <f>VLOOKUP(I439,主动技能!$A:$B,2,FALSE)</f>
        <v>456</v>
      </c>
      <c r="M439" s="1">
        <f t="shared" si="61"/>
        <v>37</v>
      </c>
      <c r="N439" s="1" t="s">
        <v>251</v>
      </c>
      <c r="O439" s="1">
        <f t="shared" si="62"/>
        <v>136</v>
      </c>
      <c r="P439" s="1" t="s">
        <v>252</v>
      </c>
      <c r="Q439" s="1" t="s">
        <v>252</v>
      </c>
    </row>
    <row r="440" spans="2:17" x14ac:dyDescent="0.15">
      <c r="B440" s="8" t="str">
        <f>VLOOKUP(G440,角色!A:B,2,FALSE)</f>
        <v>飞将</v>
      </c>
      <c r="C440" s="8" t="str">
        <f t="shared" si="54"/>
        <v>主动技能2</v>
      </c>
      <c r="D440" s="8">
        <f t="shared" si="56"/>
        <v>16</v>
      </c>
      <c r="E440" s="8">
        <f t="shared" si="57"/>
        <v>17</v>
      </c>
      <c r="F440" s="8">
        <f t="shared" si="58"/>
        <v>2</v>
      </c>
      <c r="G440" s="8">
        <f t="shared" si="55"/>
        <v>8</v>
      </c>
      <c r="H440" t="str">
        <f t="shared" si="59"/>
        <v>飞将主动技能2等级16</v>
      </c>
      <c r="I440" t="str">
        <f t="shared" si="60"/>
        <v>飞将主动技能2等级17</v>
      </c>
      <c r="J440" s="1">
        <v>434</v>
      </c>
      <c r="K440" s="1">
        <f>VLOOKUP(H440,主动技能!$A:$B,2,FALSE)</f>
        <v>456</v>
      </c>
      <c r="L440" s="1">
        <f>VLOOKUP(I440,主动技能!$A:$B,2,FALSE)</f>
        <v>457</v>
      </c>
      <c r="M440" s="1">
        <f t="shared" si="61"/>
        <v>38</v>
      </c>
      <c r="N440" s="1" t="s">
        <v>251</v>
      </c>
      <c r="O440" s="1">
        <f t="shared" si="62"/>
        <v>137</v>
      </c>
      <c r="P440" s="1" t="s">
        <v>252</v>
      </c>
      <c r="Q440" s="1" t="s">
        <v>252</v>
      </c>
    </row>
    <row r="441" spans="2:17" x14ac:dyDescent="0.15">
      <c r="B441" s="8" t="str">
        <f>VLOOKUP(G441,角色!A:B,2,FALSE)</f>
        <v>飞将</v>
      </c>
      <c r="C441" s="8" t="str">
        <f t="shared" si="54"/>
        <v>主动技能2</v>
      </c>
      <c r="D441" s="8">
        <f t="shared" si="56"/>
        <v>17</v>
      </c>
      <c r="E441" s="8">
        <f t="shared" si="57"/>
        <v>18</v>
      </c>
      <c r="F441" s="8">
        <f t="shared" si="58"/>
        <v>2</v>
      </c>
      <c r="G441" s="8">
        <f t="shared" si="55"/>
        <v>8</v>
      </c>
      <c r="H441" t="str">
        <f t="shared" si="59"/>
        <v>飞将主动技能2等级17</v>
      </c>
      <c r="I441" t="str">
        <f t="shared" si="60"/>
        <v>飞将主动技能2等级18</v>
      </c>
      <c r="J441" s="1">
        <v>435</v>
      </c>
      <c r="K441" s="1">
        <f>VLOOKUP(H441,主动技能!$A:$B,2,FALSE)</f>
        <v>457</v>
      </c>
      <c r="L441" s="1">
        <f>VLOOKUP(I441,主动技能!$A:$B,2,FALSE)</f>
        <v>458</v>
      </c>
      <c r="M441" s="1">
        <f t="shared" si="61"/>
        <v>39</v>
      </c>
      <c r="N441" s="1" t="s">
        <v>251</v>
      </c>
      <c r="O441" s="1">
        <f t="shared" si="62"/>
        <v>138</v>
      </c>
      <c r="P441" s="1" t="s">
        <v>252</v>
      </c>
      <c r="Q441" s="1" t="s">
        <v>252</v>
      </c>
    </row>
    <row r="442" spans="2:17" x14ac:dyDescent="0.15">
      <c r="B442" s="8" t="str">
        <f>VLOOKUP(G442,角色!A:B,2,FALSE)</f>
        <v>飞将</v>
      </c>
      <c r="C442" s="8" t="str">
        <f t="shared" si="54"/>
        <v>主动技能2</v>
      </c>
      <c r="D442" s="8">
        <f t="shared" si="56"/>
        <v>18</v>
      </c>
      <c r="E442" s="8">
        <f t="shared" si="57"/>
        <v>19</v>
      </c>
      <c r="F442" s="8">
        <f t="shared" si="58"/>
        <v>2</v>
      </c>
      <c r="G442" s="8">
        <f t="shared" si="55"/>
        <v>8</v>
      </c>
      <c r="H442" t="str">
        <f t="shared" si="59"/>
        <v>飞将主动技能2等级18</v>
      </c>
      <c r="I442" t="str">
        <f t="shared" si="60"/>
        <v>飞将主动技能2等级19</v>
      </c>
      <c r="J442" s="1">
        <v>436</v>
      </c>
      <c r="K442" s="1">
        <f>VLOOKUP(H442,主动技能!$A:$B,2,FALSE)</f>
        <v>458</v>
      </c>
      <c r="L442" s="1">
        <f>VLOOKUP(I442,主动技能!$A:$B,2,FALSE)</f>
        <v>459</v>
      </c>
      <c r="M442" s="1">
        <f t="shared" si="61"/>
        <v>40</v>
      </c>
      <c r="N442" s="1" t="s">
        <v>251</v>
      </c>
      <c r="O442" s="1">
        <f t="shared" si="62"/>
        <v>139</v>
      </c>
      <c r="P442" s="1" t="s">
        <v>252</v>
      </c>
      <c r="Q442" s="1" t="s">
        <v>252</v>
      </c>
    </row>
    <row r="443" spans="2:17" x14ac:dyDescent="0.15">
      <c r="B443" s="8" t="str">
        <f>VLOOKUP(G443,角色!A:B,2,FALSE)</f>
        <v>飞将</v>
      </c>
      <c r="C443" s="8" t="str">
        <f t="shared" si="54"/>
        <v>主动技能2</v>
      </c>
      <c r="D443" s="8">
        <f t="shared" si="56"/>
        <v>19</v>
      </c>
      <c r="E443" s="8">
        <f t="shared" si="57"/>
        <v>20</v>
      </c>
      <c r="F443" s="8">
        <f t="shared" si="58"/>
        <v>2</v>
      </c>
      <c r="G443" s="8">
        <f t="shared" si="55"/>
        <v>8</v>
      </c>
      <c r="H443" t="str">
        <f t="shared" si="59"/>
        <v>飞将主动技能2等级19</v>
      </c>
      <c r="I443" t="str">
        <f t="shared" si="60"/>
        <v>飞将主动技能2等级20</v>
      </c>
      <c r="J443" s="1">
        <v>437</v>
      </c>
      <c r="K443" s="1">
        <f>VLOOKUP(H443,主动技能!$A:$B,2,FALSE)</f>
        <v>459</v>
      </c>
      <c r="L443" s="1">
        <f>VLOOKUP(I443,主动技能!$A:$B,2,FALSE)</f>
        <v>460</v>
      </c>
      <c r="M443" s="1">
        <f t="shared" si="61"/>
        <v>41</v>
      </c>
      <c r="N443" s="1" t="s">
        <v>251</v>
      </c>
      <c r="O443" s="1">
        <f t="shared" si="62"/>
        <v>140</v>
      </c>
      <c r="P443" s="1" t="s">
        <v>252</v>
      </c>
      <c r="Q443" s="1" t="s">
        <v>252</v>
      </c>
    </row>
    <row r="444" spans="2:17" x14ac:dyDescent="0.15">
      <c r="B444" s="8" t="str">
        <f>VLOOKUP(G444,角色!A:B,2,FALSE)</f>
        <v>飞将</v>
      </c>
      <c r="C444" s="8" t="str">
        <f t="shared" si="54"/>
        <v>主动技能3</v>
      </c>
      <c r="D444" s="8">
        <f t="shared" si="56"/>
        <v>1</v>
      </c>
      <c r="E444" s="8">
        <f t="shared" si="57"/>
        <v>2</v>
      </c>
      <c r="F444" s="8">
        <f t="shared" si="58"/>
        <v>3</v>
      </c>
      <c r="G444" s="8">
        <f t="shared" si="55"/>
        <v>8</v>
      </c>
      <c r="H444" t="str">
        <f t="shared" si="59"/>
        <v>飞将主动技能3等级1</v>
      </c>
      <c r="I444" t="str">
        <f t="shared" si="60"/>
        <v>飞将主动技能3等级2</v>
      </c>
      <c r="J444" s="1">
        <v>438</v>
      </c>
      <c r="K444" s="1">
        <f>VLOOKUP(H444,主动技能!$A:$B,2,FALSE)</f>
        <v>461</v>
      </c>
      <c r="L444" s="1">
        <f>VLOOKUP(I444,主动技能!$A:$B,2,FALSE)</f>
        <v>462</v>
      </c>
      <c r="M444" s="1">
        <f t="shared" si="61"/>
        <v>42</v>
      </c>
      <c r="N444" s="1" t="s">
        <v>251</v>
      </c>
      <c r="O444" s="1">
        <f t="shared" si="62"/>
        <v>141</v>
      </c>
      <c r="P444" s="1" t="s">
        <v>252</v>
      </c>
      <c r="Q444" s="1" t="s">
        <v>252</v>
      </c>
    </row>
    <row r="445" spans="2:17" x14ac:dyDescent="0.15">
      <c r="B445" s="8" t="str">
        <f>VLOOKUP(G445,角色!A:B,2,FALSE)</f>
        <v>飞将</v>
      </c>
      <c r="C445" s="8" t="str">
        <f t="shared" si="54"/>
        <v>主动技能3</v>
      </c>
      <c r="D445" s="8">
        <f t="shared" si="56"/>
        <v>2</v>
      </c>
      <c r="E445" s="8">
        <f t="shared" si="57"/>
        <v>3</v>
      </c>
      <c r="F445" s="8">
        <f t="shared" si="58"/>
        <v>3</v>
      </c>
      <c r="G445" s="8">
        <f t="shared" si="55"/>
        <v>8</v>
      </c>
      <c r="H445" t="str">
        <f t="shared" si="59"/>
        <v>飞将主动技能3等级2</v>
      </c>
      <c r="I445" t="str">
        <f t="shared" si="60"/>
        <v>飞将主动技能3等级3</v>
      </c>
      <c r="J445" s="1">
        <v>439</v>
      </c>
      <c r="K445" s="1">
        <f>VLOOKUP(H445,主动技能!$A:$B,2,FALSE)</f>
        <v>462</v>
      </c>
      <c r="L445" s="1">
        <f>VLOOKUP(I445,主动技能!$A:$B,2,FALSE)</f>
        <v>463</v>
      </c>
      <c r="M445" s="1">
        <f t="shared" si="61"/>
        <v>43</v>
      </c>
      <c r="N445" s="1" t="s">
        <v>251</v>
      </c>
      <c r="O445" s="1">
        <f t="shared" si="62"/>
        <v>142</v>
      </c>
      <c r="P445" s="1" t="s">
        <v>252</v>
      </c>
      <c r="Q445" s="1" t="s">
        <v>252</v>
      </c>
    </row>
    <row r="446" spans="2:17" x14ac:dyDescent="0.15">
      <c r="B446" s="8" t="str">
        <f>VLOOKUP(G446,角色!A:B,2,FALSE)</f>
        <v>飞将</v>
      </c>
      <c r="C446" s="8" t="str">
        <f t="shared" si="54"/>
        <v>主动技能3</v>
      </c>
      <c r="D446" s="8">
        <f t="shared" si="56"/>
        <v>3</v>
      </c>
      <c r="E446" s="8">
        <f t="shared" si="57"/>
        <v>4</v>
      </c>
      <c r="F446" s="8">
        <f t="shared" si="58"/>
        <v>3</v>
      </c>
      <c r="G446" s="8">
        <f t="shared" si="55"/>
        <v>8</v>
      </c>
      <c r="H446" t="str">
        <f t="shared" si="59"/>
        <v>飞将主动技能3等级3</v>
      </c>
      <c r="I446" t="str">
        <f t="shared" si="60"/>
        <v>飞将主动技能3等级4</v>
      </c>
      <c r="J446" s="1">
        <v>440</v>
      </c>
      <c r="K446" s="1">
        <f>VLOOKUP(H446,主动技能!$A:$B,2,FALSE)</f>
        <v>463</v>
      </c>
      <c r="L446" s="1">
        <f>VLOOKUP(I446,主动技能!$A:$B,2,FALSE)</f>
        <v>464</v>
      </c>
      <c r="M446" s="1">
        <f t="shared" si="61"/>
        <v>44</v>
      </c>
      <c r="N446" s="1" t="s">
        <v>251</v>
      </c>
      <c r="O446" s="1">
        <f t="shared" si="62"/>
        <v>143</v>
      </c>
      <c r="P446" s="1" t="s">
        <v>252</v>
      </c>
      <c r="Q446" s="1" t="s">
        <v>252</v>
      </c>
    </row>
    <row r="447" spans="2:17" x14ac:dyDescent="0.15">
      <c r="B447" s="8" t="str">
        <f>VLOOKUP(G447,角色!A:B,2,FALSE)</f>
        <v>飞将</v>
      </c>
      <c r="C447" s="8" t="str">
        <f t="shared" si="54"/>
        <v>主动技能3</v>
      </c>
      <c r="D447" s="8">
        <f t="shared" si="56"/>
        <v>4</v>
      </c>
      <c r="E447" s="8">
        <f t="shared" si="57"/>
        <v>5</v>
      </c>
      <c r="F447" s="8">
        <f t="shared" si="58"/>
        <v>3</v>
      </c>
      <c r="G447" s="8">
        <f t="shared" si="55"/>
        <v>8</v>
      </c>
      <c r="H447" t="str">
        <f t="shared" si="59"/>
        <v>飞将主动技能3等级4</v>
      </c>
      <c r="I447" t="str">
        <f t="shared" si="60"/>
        <v>飞将主动技能3等级5</v>
      </c>
      <c r="J447" s="1">
        <v>441</v>
      </c>
      <c r="K447" s="1">
        <f>VLOOKUP(H447,主动技能!$A:$B,2,FALSE)</f>
        <v>464</v>
      </c>
      <c r="L447" s="1">
        <f>VLOOKUP(I447,主动技能!$A:$B,2,FALSE)</f>
        <v>465</v>
      </c>
      <c r="M447" s="1">
        <f t="shared" si="61"/>
        <v>45</v>
      </c>
      <c r="N447" s="1" t="s">
        <v>251</v>
      </c>
      <c r="O447" s="1">
        <f t="shared" si="62"/>
        <v>144</v>
      </c>
      <c r="P447" s="1" t="s">
        <v>252</v>
      </c>
      <c r="Q447" s="1" t="s">
        <v>252</v>
      </c>
    </row>
    <row r="448" spans="2:17" x14ac:dyDescent="0.15">
      <c r="B448" s="8" t="str">
        <f>VLOOKUP(G448,角色!A:B,2,FALSE)</f>
        <v>飞将</v>
      </c>
      <c r="C448" s="8" t="str">
        <f t="shared" si="54"/>
        <v>主动技能3</v>
      </c>
      <c r="D448" s="8">
        <f t="shared" si="56"/>
        <v>5</v>
      </c>
      <c r="E448" s="8">
        <f t="shared" si="57"/>
        <v>6</v>
      </c>
      <c r="F448" s="8">
        <f t="shared" si="58"/>
        <v>3</v>
      </c>
      <c r="G448" s="8">
        <f t="shared" si="55"/>
        <v>8</v>
      </c>
      <c r="H448" t="str">
        <f t="shared" si="59"/>
        <v>飞将主动技能3等级5</v>
      </c>
      <c r="I448" t="str">
        <f t="shared" si="60"/>
        <v>飞将主动技能3等级6</v>
      </c>
      <c r="J448" s="1">
        <v>442</v>
      </c>
      <c r="K448" s="1">
        <f>VLOOKUP(H448,主动技能!$A:$B,2,FALSE)</f>
        <v>465</v>
      </c>
      <c r="L448" s="1">
        <f>VLOOKUP(I448,主动技能!$A:$B,2,FALSE)</f>
        <v>466</v>
      </c>
      <c r="M448" s="1">
        <f t="shared" si="61"/>
        <v>46</v>
      </c>
      <c r="N448" s="1" t="s">
        <v>251</v>
      </c>
      <c r="O448" s="1">
        <f t="shared" si="62"/>
        <v>145</v>
      </c>
      <c r="P448" s="1" t="s">
        <v>252</v>
      </c>
      <c r="Q448" s="1" t="s">
        <v>252</v>
      </c>
    </row>
    <row r="449" spans="2:17" x14ac:dyDescent="0.15">
      <c r="B449" s="8" t="str">
        <f>VLOOKUP(G449,角色!A:B,2,FALSE)</f>
        <v>飞将</v>
      </c>
      <c r="C449" s="8" t="str">
        <f t="shared" si="54"/>
        <v>主动技能3</v>
      </c>
      <c r="D449" s="8">
        <f t="shared" si="56"/>
        <v>6</v>
      </c>
      <c r="E449" s="8">
        <f t="shared" si="57"/>
        <v>7</v>
      </c>
      <c r="F449" s="8">
        <f t="shared" si="58"/>
        <v>3</v>
      </c>
      <c r="G449" s="8">
        <f t="shared" si="55"/>
        <v>8</v>
      </c>
      <c r="H449" t="str">
        <f t="shared" si="59"/>
        <v>飞将主动技能3等级6</v>
      </c>
      <c r="I449" t="str">
        <f t="shared" si="60"/>
        <v>飞将主动技能3等级7</v>
      </c>
      <c r="J449" s="1">
        <v>443</v>
      </c>
      <c r="K449" s="1">
        <f>VLOOKUP(H449,主动技能!$A:$B,2,FALSE)</f>
        <v>466</v>
      </c>
      <c r="L449" s="1">
        <f>VLOOKUP(I449,主动技能!$A:$B,2,FALSE)</f>
        <v>467</v>
      </c>
      <c r="M449" s="1">
        <f t="shared" si="61"/>
        <v>47</v>
      </c>
      <c r="N449" s="1" t="s">
        <v>251</v>
      </c>
      <c r="O449" s="1">
        <f t="shared" si="62"/>
        <v>146</v>
      </c>
      <c r="P449" s="1" t="s">
        <v>252</v>
      </c>
      <c r="Q449" s="1" t="s">
        <v>252</v>
      </c>
    </row>
    <row r="450" spans="2:17" x14ac:dyDescent="0.15">
      <c r="B450" s="8" t="str">
        <f>VLOOKUP(G450,角色!A:B,2,FALSE)</f>
        <v>飞将</v>
      </c>
      <c r="C450" s="8" t="str">
        <f t="shared" si="54"/>
        <v>主动技能3</v>
      </c>
      <c r="D450" s="8">
        <f t="shared" si="56"/>
        <v>7</v>
      </c>
      <c r="E450" s="8">
        <f t="shared" si="57"/>
        <v>8</v>
      </c>
      <c r="F450" s="8">
        <f t="shared" si="58"/>
        <v>3</v>
      </c>
      <c r="G450" s="8">
        <f t="shared" si="55"/>
        <v>8</v>
      </c>
      <c r="H450" t="str">
        <f t="shared" si="59"/>
        <v>飞将主动技能3等级7</v>
      </c>
      <c r="I450" t="str">
        <f t="shared" si="60"/>
        <v>飞将主动技能3等级8</v>
      </c>
      <c r="J450" s="1">
        <v>444</v>
      </c>
      <c r="K450" s="1">
        <f>VLOOKUP(H450,主动技能!$A:$B,2,FALSE)</f>
        <v>467</v>
      </c>
      <c r="L450" s="1">
        <f>VLOOKUP(I450,主动技能!$A:$B,2,FALSE)</f>
        <v>468</v>
      </c>
      <c r="M450" s="1">
        <f t="shared" si="61"/>
        <v>48</v>
      </c>
      <c r="N450" s="1" t="s">
        <v>251</v>
      </c>
      <c r="O450" s="1">
        <f t="shared" si="62"/>
        <v>147</v>
      </c>
      <c r="P450" s="1" t="s">
        <v>252</v>
      </c>
      <c r="Q450" s="1" t="s">
        <v>252</v>
      </c>
    </row>
    <row r="451" spans="2:17" x14ac:dyDescent="0.15">
      <c r="B451" s="8" t="str">
        <f>VLOOKUP(G451,角色!A:B,2,FALSE)</f>
        <v>飞将</v>
      </c>
      <c r="C451" s="8" t="str">
        <f t="shared" si="54"/>
        <v>主动技能3</v>
      </c>
      <c r="D451" s="8">
        <f t="shared" si="56"/>
        <v>8</v>
      </c>
      <c r="E451" s="8">
        <f t="shared" si="57"/>
        <v>9</v>
      </c>
      <c r="F451" s="8">
        <f t="shared" si="58"/>
        <v>3</v>
      </c>
      <c r="G451" s="8">
        <f t="shared" si="55"/>
        <v>8</v>
      </c>
      <c r="H451" t="str">
        <f t="shared" si="59"/>
        <v>飞将主动技能3等级8</v>
      </c>
      <c r="I451" t="str">
        <f t="shared" si="60"/>
        <v>飞将主动技能3等级9</v>
      </c>
      <c r="J451" s="1">
        <v>445</v>
      </c>
      <c r="K451" s="1">
        <f>VLOOKUP(H451,主动技能!$A:$B,2,FALSE)</f>
        <v>468</v>
      </c>
      <c r="L451" s="1">
        <f>VLOOKUP(I451,主动技能!$A:$B,2,FALSE)</f>
        <v>469</v>
      </c>
      <c r="M451" s="1">
        <f t="shared" si="61"/>
        <v>49</v>
      </c>
      <c r="N451" s="1" t="s">
        <v>251</v>
      </c>
      <c r="O451" s="1">
        <f t="shared" si="62"/>
        <v>148</v>
      </c>
      <c r="P451" s="1" t="s">
        <v>252</v>
      </c>
      <c r="Q451" s="1" t="s">
        <v>252</v>
      </c>
    </row>
    <row r="452" spans="2:17" x14ac:dyDescent="0.15">
      <c r="B452" s="8" t="str">
        <f>VLOOKUP(G452,角色!A:B,2,FALSE)</f>
        <v>飞将</v>
      </c>
      <c r="C452" s="8" t="str">
        <f t="shared" si="54"/>
        <v>主动技能3</v>
      </c>
      <c r="D452" s="8">
        <f t="shared" si="56"/>
        <v>9</v>
      </c>
      <c r="E452" s="8">
        <f t="shared" si="57"/>
        <v>10</v>
      </c>
      <c r="F452" s="8">
        <f t="shared" si="58"/>
        <v>3</v>
      </c>
      <c r="G452" s="8">
        <f t="shared" si="55"/>
        <v>8</v>
      </c>
      <c r="H452" t="str">
        <f t="shared" si="59"/>
        <v>飞将主动技能3等级9</v>
      </c>
      <c r="I452" t="str">
        <f t="shared" si="60"/>
        <v>飞将主动技能3等级10</v>
      </c>
      <c r="J452" s="1">
        <v>446</v>
      </c>
      <c r="K452" s="1">
        <f>VLOOKUP(H452,主动技能!$A:$B,2,FALSE)</f>
        <v>469</v>
      </c>
      <c r="L452" s="1">
        <f>VLOOKUP(I452,主动技能!$A:$B,2,FALSE)</f>
        <v>470</v>
      </c>
      <c r="M452" s="1">
        <f t="shared" si="61"/>
        <v>50</v>
      </c>
      <c r="N452" s="1" t="s">
        <v>251</v>
      </c>
      <c r="O452" s="1">
        <f t="shared" si="62"/>
        <v>149</v>
      </c>
      <c r="P452" s="1" t="s">
        <v>252</v>
      </c>
      <c r="Q452" s="1" t="s">
        <v>252</v>
      </c>
    </row>
    <row r="453" spans="2:17" x14ac:dyDescent="0.15">
      <c r="B453" s="8" t="str">
        <f>VLOOKUP(G453,角色!A:B,2,FALSE)</f>
        <v>飞将</v>
      </c>
      <c r="C453" s="8" t="str">
        <f t="shared" si="54"/>
        <v>主动技能3</v>
      </c>
      <c r="D453" s="8">
        <f t="shared" si="56"/>
        <v>10</v>
      </c>
      <c r="E453" s="8">
        <f t="shared" si="57"/>
        <v>11</v>
      </c>
      <c r="F453" s="8">
        <f t="shared" si="58"/>
        <v>3</v>
      </c>
      <c r="G453" s="8">
        <f t="shared" si="55"/>
        <v>8</v>
      </c>
      <c r="H453" t="str">
        <f t="shared" si="59"/>
        <v>飞将主动技能3等级10</v>
      </c>
      <c r="I453" t="str">
        <f t="shared" si="60"/>
        <v>飞将主动技能3等级11</v>
      </c>
      <c r="J453" s="1">
        <v>447</v>
      </c>
      <c r="K453" s="1">
        <f>VLOOKUP(H453,主动技能!$A:$B,2,FALSE)</f>
        <v>470</v>
      </c>
      <c r="L453" s="1">
        <f>VLOOKUP(I453,主动技能!$A:$B,2,FALSE)</f>
        <v>471</v>
      </c>
      <c r="M453" s="1">
        <f t="shared" si="61"/>
        <v>51</v>
      </c>
      <c r="N453" s="1" t="s">
        <v>251</v>
      </c>
      <c r="O453" s="1">
        <f t="shared" si="62"/>
        <v>150</v>
      </c>
      <c r="P453" s="1" t="s">
        <v>252</v>
      </c>
      <c r="Q453" s="1" t="s">
        <v>252</v>
      </c>
    </row>
    <row r="454" spans="2:17" x14ac:dyDescent="0.15">
      <c r="B454" s="8" t="str">
        <f>VLOOKUP(G454,角色!A:B,2,FALSE)</f>
        <v>飞将</v>
      </c>
      <c r="C454" s="8" t="str">
        <f t="shared" si="54"/>
        <v>主动技能3</v>
      </c>
      <c r="D454" s="8">
        <f t="shared" si="56"/>
        <v>11</v>
      </c>
      <c r="E454" s="8">
        <f t="shared" si="57"/>
        <v>12</v>
      </c>
      <c r="F454" s="8">
        <f t="shared" si="58"/>
        <v>3</v>
      </c>
      <c r="G454" s="8">
        <f t="shared" si="55"/>
        <v>8</v>
      </c>
      <c r="H454" t="str">
        <f t="shared" si="59"/>
        <v>飞将主动技能3等级11</v>
      </c>
      <c r="I454" t="str">
        <f t="shared" si="60"/>
        <v>飞将主动技能3等级12</v>
      </c>
      <c r="J454" s="1">
        <v>448</v>
      </c>
      <c r="K454" s="1">
        <f>VLOOKUP(H454,主动技能!$A:$B,2,FALSE)</f>
        <v>471</v>
      </c>
      <c r="L454" s="1">
        <f>VLOOKUP(I454,主动技能!$A:$B,2,FALSE)</f>
        <v>472</v>
      </c>
      <c r="M454" s="1">
        <f t="shared" si="61"/>
        <v>52</v>
      </c>
      <c r="N454" s="1" t="s">
        <v>251</v>
      </c>
      <c r="O454" s="1">
        <f t="shared" si="62"/>
        <v>151</v>
      </c>
      <c r="P454" s="1" t="s">
        <v>252</v>
      </c>
      <c r="Q454" s="1" t="s">
        <v>252</v>
      </c>
    </row>
    <row r="455" spans="2:17" x14ac:dyDescent="0.15">
      <c r="B455" s="8" t="str">
        <f>VLOOKUP(G455,角色!A:B,2,FALSE)</f>
        <v>飞将</v>
      </c>
      <c r="C455" s="8" t="str">
        <f t="shared" si="54"/>
        <v>主动技能3</v>
      </c>
      <c r="D455" s="8">
        <f t="shared" si="56"/>
        <v>12</v>
      </c>
      <c r="E455" s="8">
        <f t="shared" si="57"/>
        <v>13</v>
      </c>
      <c r="F455" s="8">
        <f t="shared" si="58"/>
        <v>3</v>
      </c>
      <c r="G455" s="8">
        <f t="shared" si="55"/>
        <v>8</v>
      </c>
      <c r="H455" t="str">
        <f t="shared" si="59"/>
        <v>飞将主动技能3等级12</v>
      </c>
      <c r="I455" t="str">
        <f t="shared" si="60"/>
        <v>飞将主动技能3等级13</v>
      </c>
      <c r="J455" s="1">
        <v>449</v>
      </c>
      <c r="K455" s="1">
        <f>VLOOKUP(H455,主动技能!$A:$B,2,FALSE)</f>
        <v>472</v>
      </c>
      <c r="L455" s="1">
        <f>VLOOKUP(I455,主动技能!$A:$B,2,FALSE)</f>
        <v>473</v>
      </c>
      <c r="M455" s="1">
        <f t="shared" si="61"/>
        <v>53</v>
      </c>
      <c r="N455" s="1" t="s">
        <v>251</v>
      </c>
      <c r="O455" s="1">
        <f t="shared" si="62"/>
        <v>152</v>
      </c>
      <c r="P455" s="1" t="s">
        <v>252</v>
      </c>
      <c r="Q455" s="1" t="s">
        <v>252</v>
      </c>
    </row>
    <row r="456" spans="2:17" x14ac:dyDescent="0.15">
      <c r="B456" s="8" t="str">
        <f>VLOOKUP(G456,角色!A:B,2,FALSE)</f>
        <v>飞将</v>
      </c>
      <c r="C456" s="8" t="str">
        <f t="shared" ref="C456:C519" si="63">C$4&amp;F456</f>
        <v>主动技能3</v>
      </c>
      <c r="D456" s="8">
        <f t="shared" si="56"/>
        <v>13</v>
      </c>
      <c r="E456" s="8">
        <f t="shared" si="57"/>
        <v>14</v>
      </c>
      <c r="F456" s="8">
        <f t="shared" si="58"/>
        <v>3</v>
      </c>
      <c r="G456" s="8">
        <f t="shared" ref="G456:G519" si="64">IF((F456=1)*(D456=1),G455+1,G455)</f>
        <v>8</v>
      </c>
      <c r="H456" t="str">
        <f t="shared" si="59"/>
        <v>飞将主动技能3等级13</v>
      </c>
      <c r="I456" t="str">
        <f t="shared" si="60"/>
        <v>飞将主动技能3等级14</v>
      </c>
      <c r="J456" s="1">
        <v>450</v>
      </c>
      <c r="K456" s="1">
        <f>VLOOKUP(H456,主动技能!$A:$B,2,FALSE)</f>
        <v>473</v>
      </c>
      <c r="L456" s="1">
        <f>VLOOKUP(I456,主动技能!$A:$B,2,FALSE)</f>
        <v>474</v>
      </c>
      <c r="M456" s="1">
        <f t="shared" si="61"/>
        <v>54</v>
      </c>
      <c r="N456" s="1" t="s">
        <v>251</v>
      </c>
      <c r="O456" s="1">
        <f t="shared" si="62"/>
        <v>153</v>
      </c>
      <c r="P456" s="1" t="s">
        <v>252</v>
      </c>
      <c r="Q456" s="1" t="s">
        <v>252</v>
      </c>
    </row>
    <row r="457" spans="2:17" x14ac:dyDescent="0.15">
      <c r="B457" s="8" t="str">
        <f>VLOOKUP(G457,角色!A:B,2,FALSE)</f>
        <v>飞将</v>
      </c>
      <c r="C457" s="8" t="str">
        <f t="shared" si="63"/>
        <v>主动技能3</v>
      </c>
      <c r="D457" s="8">
        <f t="shared" ref="D457:D520" si="65">IF(D456=D$5,1,D456+1)</f>
        <v>14</v>
      </c>
      <c r="E457" s="8">
        <f t="shared" ref="E457:E520" si="66">IF(E456=E$5,2,E456+1)</f>
        <v>15</v>
      </c>
      <c r="F457" s="8">
        <f t="shared" ref="F457:F520" si="67">IF(D457=1,IF(F456=$F$5,1,F456+1),F456)</f>
        <v>3</v>
      </c>
      <c r="G457" s="8">
        <f t="shared" si="64"/>
        <v>8</v>
      </c>
      <c r="H457" t="str">
        <f t="shared" si="59"/>
        <v>飞将主动技能3等级14</v>
      </c>
      <c r="I457" t="str">
        <f t="shared" si="60"/>
        <v>飞将主动技能3等级15</v>
      </c>
      <c r="J457" s="1">
        <v>451</v>
      </c>
      <c r="K457" s="1">
        <f>VLOOKUP(H457,主动技能!$A:$B,2,FALSE)</f>
        <v>474</v>
      </c>
      <c r="L457" s="1">
        <f>VLOOKUP(I457,主动技能!$A:$B,2,FALSE)</f>
        <v>475</v>
      </c>
      <c r="M457" s="1">
        <f t="shared" si="61"/>
        <v>55</v>
      </c>
      <c r="N457" s="1" t="s">
        <v>251</v>
      </c>
      <c r="O457" s="1">
        <f t="shared" si="62"/>
        <v>154</v>
      </c>
      <c r="P457" s="1" t="s">
        <v>252</v>
      </c>
      <c r="Q457" s="1" t="s">
        <v>252</v>
      </c>
    </row>
    <row r="458" spans="2:17" x14ac:dyDescent="0.15">
      <c r="B458" s="8" t="str">
        <f>VLOOKUP(G458,角色!A:B,2,FALSE)</f>
        <v>飞将</v>
      </c>
      <c r="C458" s="8" t="str">
        <f t="shared" si="63"/>
        <v>主动技能3</v>
      </c>
      <c r="D458" s="8">
        <f t="shared" si="65"/>
        <v>15</v>
      </c>
      <c r="E458" s="8">
        <f t="shared" si="66"/>
        <v>16</v>
      </c>
      <c r="F458" s="8">
        <f t="shared" si="67"/>
        <v>3</v>
      </c>
      <c r="G458" s="8">
        <f t="shared" si="64"/>
        <v>8</v>
      </c>
      <c r="H458" t="str">
        <f t="shared" si="59"/>
        <v>飞将主动技能3等级15</v>
      </c>
      <c r="I458" t="str">
        <f t="shared" si="60"/>
        <v>飞将主动技能3等级16</v>
      </c>
      <c r="J458" s="1">
        <v>452</v>
      </c>
      <c r="K458" s="1">
        <f>VLOOKUP(H458,主动技能!$A:$B,2,FALSE)</f>
        <v>475</v>
      </c>
      <c r="L458" s="1">
        <f>VLOOKUP(I458,主动技能!$A:$B,2,FALSE)</f>
        <v>476</v>
      </c>
      <c r="M458" s="1">
        <f t="shared" si="61"/>
        <v>56</v>
      </c>
      <c r="N458" s="1" t="s">
        <v>251</v>
      </c>
      <c r="O458" s="1">
        <f t="shared" si="62"/>
        <v>155</v>
      </c>
      <c r="P458" s="1" t="s">
        <v>252</v>
      </c>
      <c r="Q458" s="1" t="s">
        <v>252</v>
      </c>
    </row>
    <row r="459" spans="2:17" x14ac:dyDescent="0.15">
      <c r="B459" s="8" t="str">
        <f>VLOOKUP(G459,角色!A:B,2,FALSE)</f>
        <v>飞将</v>
      </c>
      <c r="C459" s="8" t="str">
        <f t="shared" si="63"/>
        <v>主动技能3</v>
      </c>
      <c r="D459" s="8">
        <f t="shared" si="65"/>
        <v>16</v>
      </c>
      <c r="E459" s="8">
        <f t="shared" si="66"/>
        <v>17</v>
      </c>
      <c r="F459" s="8">
        <f t="shared" si="67"/>
        <v>3</v>
      </c>
      <c r="G459" s="8">
        <f t="shared" si="64"/>
        <v>8</v>
      </c>
      <c r="H459" t="str">
        <f t="shared" si="59"/>
        <v>飞将主动技能3等级16</v>
      </c>
      <c r="I459" t="str">
        <f t="shared" si="60"/>
        <v>飞将主动技能3等级17</v>
      </c>
      <c r="J459" s="1">
        <v>453</v>
      </c>
      <c r="K459" s="1">
        <f>VLOOKUP(H459,主动技能!$A:$B,2,FALSE)</f>
        <v>476</v>
      </c>
      <c r="L459" s="1">
        <f>VLOOKUP(I459,主动技能!$A:$B,2,FALSE)</f>
        <v>477</v>
      </c>
      <c r="M459" s="1">
        <f t="shared" si="61"/>
        <v>57</v>
      </c>
      <c r="N459" s="1" t="s">
        <v>251</v>
      </c>
      <c r="O459" s="1">
        <f t="shared" si="62"/>
        <v>156</v>
      </c>
      <c r="P459" s="1" t="s">
        <v>252</v>
      </c>
      <c r="Q459" s="1" t="s">
        <v>252</v>
      </c>
    </row>
    <row r="460" spans="2:17" x14ac:dyDescent="0.15">
      <c r="B460" s="8" t="str">
        <f>VLOOKUP(G460,角色!A:B,2,FALSE)</f>
        <v>飞将</v>
      </c>
      <c r="C460" s="8" t="str">
        <f t="shared" si="63"/>
        <v>主动技能3</v>
      </c>
      <c r="D460" s="8">
        <f t="shared" si="65"/>
        <v>17</v>
      </c>
      <c r="E460" s="8">
        <f t="shared" si="66"/>
        <v>18</v>
      </c>
      <c r="F460" s="8">
        <f t="shared" si="67"/>
        <v>3</v>
      </c>
      <c r="G460" s="8">
        <f t="shared" si="64"/>
        <v>8</v>
      </c>
      <c r="H460" t="str">
        <f t="shared" si="59"/>
        <v>飞将主动技能3等级17</v>
      </c>
      <c r="I460" t="str">
        <f t="shared" si="60"/>
        <v>飞将主动技能3等级18</v>
      </c>
      <c r="J460" s="1">
        <v>454</v>
      </c>
      <c r="K460" s="1">
        <f>VLOOKUP(H460,主动技能!$A:$B,2,FALSE)</f>
        <v>477</v>
      </c>
      <c r="L460" s="1">
        <f>VLOOKUP(I460,主动技能!$A:$B,2,FALSE)</f>
        <v>478</v>
      </c>
      <c r="M460" s="1">
        <f t="shared" si="61"/>
        <v>58</v>
      </c>
      <c r="N460" s="1" t="s">
        <v>251</v>
      </c>
      <c r="O460" s="1">
        <f t="shared" si="62"/>
        <v>157</v>
      </c>
      <c r="P460" s="1" t="s">
        <v>252</v>
      </c>
      <c r="Q460" s="1" t="s">
        <v>252</v>
      </c>
    </row>
    <row r="461" spans="2:17" x14ac:dyDescent="0.15">
      <c r="B461" s="8" t="str">
        <f>VLOOKUP(G461,角色!A:B,2,FALSE)</f>
        <v>飞将</v>
      </c>
      <c r="C461" s="8" t="str">
        <f t="shared" si="63"/>
        <v>主动技能3</v>
      </c>
      <c r="D461" s="8">
        <f t="shared" si="65"/>
        <v>18</v>
      </c>
      <c r="E461" s="8">
        <f t="shared" si="66"/>
        <v>19</v>
      </c>
      <c r="F461" s="8">
        <f t="shared" si="67"/>
        <v>3</v>
      </c>
      <c r="G461" s="8">
        <f t="shared" si="64"/>
        <v>8</v>
      </c>
      <c r="H461" t="str">
        <f t="shared" si="59"/>
        <v>飞将主动技能3等级18</v>
      </c>
      <c r="I461" t="str">
        <f t="shared" si="60"/>
        <v>飞将主动技能3等级19</v>
      </c>
      <c r="J461" s="1">
        <v>455</v>
      </c>
      <c r="K461" s="1">
        <f>VLOOKUP(H461,主动技能!$A:$B,2,FALSE)</f>
        <v>478</v>
      </c>
      <c r="L461" s="1">
        <f>VLOOKUP(I461,主动技能!$A:$B,2,FALSE)</f>
        <v>479</v>
      </c>
      <c r="M461" s="1">
        <f t="shared" si="61"/>
        <v>59</v>
      </c>
      <c r="N461" s="1" t="s">
        <v>251</v>
      </c>
      <c r="O461" s="1">
        <f t="shared" si="62"/>
        <v>158</v>
      </c>
      <c r="P461" s="1" t="s">
        <v>252</v>
      </c>
      <c r="Q461" s="1" t="s">
        <v>252</v>
      </c>
    </row>
    <row r="462" spans="2:17" x14ac:dyDescent="0.15">
      <c r="B462" s="8" t="str">
        <f>VLOOKUP(G462,角色!A:B,2,FALSE)</f>
        <v>飞将</v>
      </c>
      <c r="C462" s="8" t="str">
        <f t="shared" si="63"/>
        <v>主动技能3</v>
      </c>
      <c r="D462" s="8">
        <f t="shared" si="65"/>
        <v>19</v>
      </c>
      <c r="E462" s="8">
        <f t="shared" si="66"/>
        <v>20</v>
      </c>
      <c r="F462" s="8">
        <f t="shared" si="67"/>
        <v>3</v>
      </c>
      <c r="G462" s="8">
        <f t="shared" si="64"/>
        <v>8</v>
      </c>
      <c r="H462" t="str">
        <f t="shared" si="59"/>
        <v>飞将主动技能3等级19</v>
      </c>
      <c r="I462" t="str">
        <f t="shared" si="60"/>
        <v>飞将主动技能3等级20</v>
      </c>
      <c r="J462" s="1">
        <v>456</v>
      </c>
      <c r="K462" s="1">
        <f>VLOOKUP(H462,主动技能!$A:$B,2,FALSE)</f>
        <v>479</v>
      </c>
      <c r="L462" s="1">
        <f>VLOOKUP(I462,主动技能!$A:$B,2,FALSE)</f>
        <v>480</v>
      </c>
      <c r="M462" s="1">
        <f t="shared" si="61"/>
        <v>60</v>
      </c>
      <c r="N462" s="1" t="s">
        <v>251</v>
      </c>
      <c r="O462" s="1">
        <f t="shared" si="62"/>
        <v>159</v>
      </c>
      <c r="P462" s="1" t="s">
        <v>252</v>
      </c>
      <c r="Q462" s="1" t="s">
        <v>252</v>
      </c>
    </row>
    <row r="463" spans="2:17" x14ac:dyDescent="0.15">
      <c r="B463" s="8" t="str">
        <f>VLOOKUP(G463,角色!A:B,2,FALSE)</f>
        <v>胧月</v>
      </c>
      <c r="C463" s="8" t="str">
        <f t="shared" si="63"/>
        <v>主动技能1</v>
      </c>
      <c r="D463" s="8">
        <f t="shared" si="65"/>
        <v>1</v>
      </c>
      <c r="E463" s="8">
        <f t="shared" si="66"/>
        <v>2</v>
      </c>
      <c r="F463" s="8">
        <f t="shared" si="67"/>
        <v>1</v>
      </c>
      <c r="G463" s="8">
        <f t="shared" si="64"/>
        <v>9</v>
      </c>
      <c r="H463" t="str">
        <f t="shared" si="59"/>
        <v>胧月主动技能1等级1</v>
      </c>
      <c r="I463" t="str">
        <f t="shared" si="60"/>
        <v>胧月主动技能1等级2</v>
      </c>
      <c r="J463" s="1">
        <v>457</v>
      </c>
      <c r="K463" s="1">
        <f>VLOOKUP(H463,主动技能!$A:$B,2,FALSE)</f>
        <v>481</v>
      </c>
      <c r="L463" s="1">
        <f>VLOOKUP(I463,主动技能!$A:$B,2,FALSE)</f>
        <v>482</v>
      </c>
      <c r="M463" s="1">
        <f t="shared" si="61"/>
        <v>61</v>
      </c>
      <c r="N463" s="1" t="s">
        <v>251</v>
      </c>
      <c r="O463" s="1">
        <f t="shared" si="62"/>
        <v>160</v>
      </c>
      <c r="P463" s="1" t="s">
        <v>252</v>
      </c>
      <c r="Q463" s="1" t="s">
        <v>252</v>
      </c>
    </row>
    <row r="464" spans="2:17" x14ac:dyDescent="0.15">
      <c r="B464" s="8" t="str">
        <f>VLOOKUP(G464,角色!A:B,2,FALSE)</f>
        <v>胧月</v>
      </c>
      <c r="C464" s="8" t="str">
        <f t="shared" si="63"/>
        <v>主动技能1</v>
      </c>
      <c r="D464" s="8">
        <f t="shared" si="65"/>
        <v>2</v>
      </c>
      <c r="E464" s="8">
        <f t="shared" si="66"/>
        <v>3</v>
      </c>
      <c r="F464" s="8">
        <f t="shared" si="67"/>
        <v>1</v>
      </c>
      <c r="G464" s="8">
        <f t="shared" si="64"/>
        <v>9</v>
      </c>
      <c r="H464" t="str">
        <f t="shared" si="59"/>
        <v>胧月主动技能1等级2</v>
      </c>
      <c r="I464" t="str">
        <f t="shared" si="60"/>
        <v>胧月主动技能1等级3</v>
      </c>
      <c r="J464" s="1">
        <v>458</v>
      </c>
      <c r="K464" s="1">
        <f>VLOOKUP(H464,主动技能!$A:$B,2,FALSE)</f>
        <v>482</v>
      </c>
      <c r="L464" s="1">
        <f>VLOOKUP(I464,主动技能!$A:$B,2,FALSE)</f>
        <v>483</v>
      </c>
      <c r="M464" s="1">
        <f t="shared" si="61"/>
        <v>62</v>
      </c>
      <c r="N464" s="1" t="s">
        <v>251</v>
      </c>
      <c r="O464" s="1">
        <f t="shared" si="62"/>
        <v>161</v>
      </c>
      <c r="P464" s="1" t="s">
        <v>252</v>
      </c>
      <c r="Q464" s="1" t="s">
        <v>252</v>
      </c>
    </row>
    <row r="465" spans="2:17" x14ac:dyDescent="0.15">
      <c r="B465" s="8" t="str">
        <f>VLOOKUP(G465,角色!A:B,2,FALSE)</f>
        <v>胧月</v>
      </c>
      <c r="C465" s="8" t="str">
        <f t="shared" si="63"/>
        <v>主动技能1</v>
      </c>
      <c r="D465" s="8">
        <f t="shared" si="65"/>
        <v>3</v>
      </c>
      <c r="E465" s="8">
        <f t="shared" si="66"/>
        <v>4</v>
      </c>
      <c r="F465" s="8">
        <f t="shared" si="67"/>
        <v>1</v>
      </c>
      <c r="G465" s="8">
        <f t="shared" si="64"/>
        <v>9</v>
      </c>
      <c r="H465" t="str">
        <f t="shared" si="59"/>
        <v>胧月主动技能1等级3</v>
      </c>
      <c r="I465" t="str">
        <f t="shared" si="60"/>
        <v>胧月主动技能1等级4</v>
      </c>
      <c r="J465" s="1">
        <v>459</v>
      </c>
      <c r="K465" s="1">
        <f>VLOOKUP(H465,主动技能!$A:$B,2,FALSE)</f>
        <v>483</v>
      </c>
      <c r="L465" s="1">
        <f>VLOOKUP(I465,主动技能!$A:$B,2,FALSE)</f>
        <v>484</v>
      </c>
      <c r="M465" s="1">
        <f t="shared" si="61"/>
        <v>63</v>
      </c>
      <c r="N465" s="1" t="s">
        <v>251</v>
      </c>
      <c r="O465" s="1">
        <f t="shared" si="62"/>
        <v>162</v>
      </c>
      <c r="P465" s="1" t="s">
        <v>252</v>
      </c>
      <c r="Q465" s="1" t="s">
        <v>252</v>
      </c>
    </row>
    <row r="466" spans="2:17" x14ac:dyDescent="0.15">
      <c r="B466" s="8" t="str">
        <f>VLOOKUP(G466,角色!A:B,2,FALSE)</f>
        <v>胧月</v>
      </c>
      <c r="C466" s="8" t="str">
        <f t="shared" si="63"/>
        <v>主动技能1</v>
      </c>
      <c r="D466" s="8">
        <f t="shared" si="65"/>
        <v>4</v>
      </c>
      <c r="E466" s="8">
        <f t="shared" si="66"/>
        <v>5</v>
      </c>
      <c r="F466" s="8">
        <f t="shared" si="67"/>
        <v>1</v>
      </c>
      <c r="G466" s="8">
        <f t="shared" si="64"/>
        <v>9</v>
      </c>
      <c r="H466" t="str">
        <f t="shared" si="59"/>
        <v>胧月主动技能1等级4</v>
      </c>
      <c r="I466" t="str">
        <f t="shared" si="60"/>
        <v>胧月主动技能1等级5</v>
      </c>
      <c r="J466" s="1">
        <v>460</v>
      </c>
      <c r="K466" s="1">
        <f>VLOOKUP(H466,主动技能!$A:$B,2,FALSE)</f>
        <v>484</v>
      </c>
      <c r="L466" s="1">
        <f>VLOOKUP(I466,主动技能!$A:$B,2,FALSE)</f>
        <v>485</v>
      </c>
      <c r="M466" s="1">
        <f t="shared" si="61"/>
        <v>64</v>
      </c>
      <c r="N466" s="1" t="s">
        <v>251</v>
      </c>
      <c r="O466" s="1">
        <f t="shared" si="62"/>
        <v>163</v>
      </c>
      <c r="P466" s="1" t="s">
        <v>252</v>
      </c>
      <c r="Q466" s="1" t="s">
        <v>252</v>
      </c>
    </row>
    <row r="467" spans="2:17" x14ac:dyDescent="0.15">
      <c r="B467" s="8" t="str">
        <f>VLOOKUP(G467,角色!A:B,2,FALSE)</f>
        <v>胧月</v>
      </c>
      <c r="C467" s="8" t="str">
        <f t="shared" si="63"/>
        <v>主动技能1</v>
      </c>
      <c r="D467" s="8">
        <f t="shared" si="65"/>
        <v>5</v>
      </c>
      <c r="E467" s="8">
        <f t="shared" si="66"/>
        <v>6</v>
      </c>
      <c r="F467" s="8">
        <f t="shared" si="67"/>
        <v>1</v>
      </c>
      <c r="G467" s="8">
        <f t="shared" si="64"/>
        <v>9</v>
      </c>
      <c r="H467" t="str">
        <f t="shared" si="59"/>
        <v>胧月主动技能1等级5</v>
      </c>
      <c r="I467" t="str">
        <f t="shared" si="60"/>
        <v>胧月主动技能1等级6</v>
      </c>
      <c r="J467" s="1">
        <v>461</v>
      </c>
      <c r="K467" s="1">
        <f>VLOOKUP(H467,主动技能!$A:$B,2,FALSE)</f>
        <v>485</v>
      </c>
      <c r="L467" s="1">
        <f>VLOOKUP(I467,主动技能!$A:$B,2,FALSE)</f>
        <v>486</v>
      </c>
      <c r="M467" s="1">
        <f t="shared" si="61"/>
        <v>65</v>
      </c>
      <c r="N467" s="1" t="s">
        <v>251</v>
      </c>
      <c r="O467" s="1">
        <f t="shared" si="62"/>
        <v>164</v>
      </c>
      <c r="P467" s="1" t="s">
        <v>252</v>
      </c>
      <c r="Q467" s="1" t="s">
        <v>252</v>
      </c>
    </row>
    <row r="468" spans="2:17" x14ac:dyDescent="0.15">
      <c r="B468" s="8" t="str">
        <f>VLOOKUP(G468,角色!A:B,2,FALSE)</f>
        <v>胧月</v>
      </c>
      <c r="C468" s="8" t="str">
        <f t="shared" si="63"/>
        <v>主动技能1</v>
      </c>
      <c r="D468" s="8">
        <f t="shared" si="65"/>
        <v>6</v>
      </c>
      <c r="E468" s="8">
        <f t="shared" si="66"/>
        <v>7</v>
      </c>
      <c r="F468" s="8">
        <f t="shared" si="67"/>
        <v>1</v>
      </c>
      <c r="G468" s="8">
        <f t="shared" si="64"/>
        <v>9</v>
      </c>
      <c r="H468" t="str">
        <f t="shared" si="59"/>
        <v>胧月主动技能1等级6</v>
      </c>
      <c r="I468" t="str">
        <f t="shared" si="60"/>
        <v>胧月主动技能1等级7</v>
      </c>
      <c r="J468" s="1">
        <v>462</v>
      </c>
      <c r="K468" s="1">
        <f>VLOOKUP(H468,主动技能!$A:$B,2,FALSE)</f>
        <v>486</v>
      </c>
      <c r="L468" s="1">
        <f>VLOOKUP(I468,主动技能!$A:$B,2,FALSE)</f>
        <v>487</v>
      </c>
      <c r="M468" s="1">
        <f t="shared" si="61"/>
        <v>66</v>
      </c>
      <c r="N468" s="1" t="s">
        <v>251</v>
      </c>
      <c r="O468" s="1">
        <f t="shared" si="62"/>
        <v>165</v>
      </c>
      <c r="P468" s="1" t="s">
        <v>252</v>
      </c>
      <c r="Q468" s="1" t="s">
        <v>252</v>
      </c>
    </row>
    <row r="469" spans="2:17" x14ac:dyDescent="0.15">
      <c r="B469" s="8" t="str">
        <f>VLOOKUP(G469,角色!A:B,2,FALSE)</f>
        <v>胧月</v>
      </c>
      <c r="C469" s="8" t="str">
        <f t="shared" si="63"/>
        <v>主动技能1</v>
      </c>
      <c r="D469" s="8">
        <f t="shared" si="65"/>
        <v>7</v>
      </c>
      <c r="E469" s="8">
        <f t="shared" si="66"/>
        <v>8</v>
      </c>
      <c r="F469" s="8">
        <f t="shared" si="67"/>
        <v>1</v>
      </c>
      <c r="G469" s="8">
        <f t="shared" si="64"/>
        <v>9</v>
      </c>
      <c r="H469" t="str">
        <f t="shared" si="59"/>
        <v>胧月主动技能1等级7</v>
      </c>
      <c r="I469" t="str">
        <f t="shared" si="60"/>
        <v>胧月主动技能1等级8</v>
      </c>
      <c r="J469" s="1">
        <v>463</v>
      </c>
      <c r="K469" s="1">
        <f>VLOOKUP(H469,主动技能!$A:$B,2,FALSE)</f>
        <v>487</v>
      </c>
      <c r="L469" s="1">
        <f>VLOOKUP(I469,主动技能!$A:$B,2,FALSE)</f>
        <v>488</v>
      </c>
      <c r="M469" s="1">
        <f t="shared" si="61"/>
        <v>67</v>
      </c>
      <c r="N469" s="1" t="s">
        <v>251</v>
      </c>
      <c r="O469" s="1">
        <f t="shared" si="62"/>
        <v>166</v>
      </c>
      <c r="P469" s="1" t="s">
        <v>252</v>
      </c>
      <c r="Q469" s="1" t="s">
        <v>252</v>
      </c>
    </row>
    <row r="470" spans="2:17" x14ac:dyDescent="0.15">
      <c r="B470" s="8" t="str">
        <f>VLOOKUP(G470,角色!A:B,2,FALSE)</f>
        <v>胧月</v>
      </c>
      <c r="C470" s="8" t="str">
        <f t="shared" si="63"/>
        <v>主动技能1</v>
      </c>
      <c r="D470" s="8">
        <f t="shared" si="65"/>
        <v>8</v>
      </c>
      <c r="E470" s="8">
        <f t="shared" si="66"/>
        <v>9</v>
      </c>
      <c r="F470" s="8">
        <f t="shared" si="67"/>
        <v>1</v>
      </c>
      <c r="G470" s="8">
        <f t="shared" si="64"/>
        <v>9</v>
      </c>
      <c r="H470" t="str">
        <f t="shared" si="59"/>
        <v>胧月主动技能1等级8</v>
      </c>
      <c r="I470" t="str">
        <f t="shared" si="60"/>
        <v>胧月主动技能1等级9</v>
      </c>
      <c r="J470" s="1">
        <v>464</v>
      </c>
      <c r="K470" s="1">
        <f>VLOOKUP(H470,主动技能!$A:$B,2,FALSE)</f>
        <v>488</v>
      </c>
      <c r="L470" s="1">
        <f>VLOOKUP(I470,主动技能!$A:$B,2,FALSE)</f>
        <v>489</v>
      </c>
      <c r="M470" s="1">
        <f t="shared" si="61"/>
        <v>68</v>
      </c>
      <c r="N470" s="1" t="s">
        <v>251</v>
      </c>
      <c r="O470" s="1">
        <f t="shared" si="62"/>
        <v>167</v>
      </c>
      <c r="P470" s="1" t="s">
        <v>252</v>
      </c>
      <c r="Q470" s="1" t="s">
        <v>252</v>
      </c>
    </row>
    <row r="471" spans="2:17" x14ac:dyDescent="0.15">
      <c r="B471" s="8" t="str">
        <f>VLOOKUP(G471,角色!A:B,2,FALSE)</f>
        <v>胧月</v>
      </c>
      <c r="C471" s="8" t="str">
        <f t="shared" si="63"/>
        <v>主动技能1</v>
      </c>
      <c r="D471" s="8">
        <f t="shared" si="65"/>
        <v>9</v>
      </c>
      <c r="E471" s="8">
        <f t="shared" si="66"/>
        <v>10</v>
      </c>
      <c r="F471" s="8">
        <f t="shared" si="67"/>
        <v>1</v>
      </c>
      <c r="G471" s="8">
        <f t="shared" si="64"/>
        <v>9</v>
      </c>
      <c r="H471" t="str">
        <f t="shared" si="59"/>
        <v>胧月主动技能1等级9</v>
      </c>
      <c r="I471" t="str">
        <f t="shared" si="60"/>
        <v>胧月主动技能1等级10</v>
      </c>
      <c r="J471" s="1">
        <v>465</v>
      </c>
      <c r="K471" s="1">
        <f>VLOOKUP(H471,主动技能!$A:$B,2,FALSE)</f>
        <v>489</v>
      </c>
      <c r="L471" s="1">
        <f>VLOOKUP(I471,主动技能!$A:$B,2,FALSE)</f>
        <v>490</v>
      </c>
      <c r="M471" s="1">
        <f t="shared" si="61"/>
        <v>69</v>
      </c>
      <c r="N471" s="1" t="s">
        <v>251</v>
      </c>
      <c r="O471" s="1">
        <f t="shared" si="62"/>
        <v>168</v>
      </c>
      <c r="P471" s="1" t="s">
        <v>252</v>
      </c>
      <c r="Q471" s="1" t="s">
        <v>252</v>
      </c>
    </row>
    <row r="472" spans="2:17" x14ac:dyDescent="0.15">
      <c r="B472" s="8" t="str">
        <f>VLOOKUP(G472,角色!A:B,2,FALSE)</f>
        <v>胧月</v>
      </c>
      <c r="C472" s="8" t="str">
        <f t="shared" si="63"/>
        <v>主动技能1</v>
      </c>
      <c r="D472" s="8">
        <f t="shared" si="65"/>
        <v>10</v>
      </c>
      <c r="E472" s="8">
        <f t="shared" si="66"/>
        <v>11</v>
      </c>
      <c r="F472" s="8">
        <f t="shared" si="67"/>
        <v>1</v>
      </c>
      <c r="G472" s="8">
        <f t="shared" si="64"/>
        <v>9</v>
      </c>
      <c r="H472" t="str">
        <f t="shared" ref="H472:H535" si="68">$B472&amp;$C472&amp;D$6&amp;D472</f>
        <v>胧月主动技能1等级10</v>
      </c>
      <c r="I472" t="str">
        <f t="shared" ref="I472:I535" si="69">$B472&amp;$C472&amp;E$6&amp;E472</f>
        <v>胧月主动技能1等级11</v>
      </c>
      <c r="J472" s="1">
        <v>466</v>
      </c>
      <c r="K472" s="1">
        <f>VLOOKUP(H472,主动技能!$A:$B,2,FALSE)</f>
        <v>490</v>
      </c>
      <c r="L472" s="1">
        <f>VLOOKUP(I472,主动技能!$A:$B,2,FALSE)</f>
        <v>491</v>
      </c>
      <c r="M472" s="1">
        <f t="shared" si="61"/>
        <v>70</v>
      </c>
      <c r="N472" s="1" t="s">
        <v>251</v>
      </c>
      <c r="O472" s="1">
        <f t="shared" si="62"/>
        <v>169</v>
      </c>
      <c r="P472" s="1" t="s">
        <v>252</v>
      </c>
      <c r="Q472" s="1" t="s">
        <v>252</v>
      </c>
    </row>
    <row r="473" spans="2:17" x14ac:dyDescent="0.15">
      <c r="B473" s="8" t="str">
        <f>VLOOKUP(G473,角色!A:B,2,FALSE)</f>
        <v>胧月</v>
      </c>
      <c r="C473" s="8" t="str">
        <f t="shared" si="63"/>
        <v>主动技能1</v>
      </c>
      <c r="D473" s="8">
        <f t="shared" si="65"/>
        <v>11</v>
      </c>
      <c r="E473" s="8">
        <f t="shared" si="66"/>
        <v>12</v>
      </c>
      <c r="F473" s="8">
        <f t="shared" si="67"/>
        <v>1</v>
      </c>
      <c r="G473" s="8">
        <f t="shared" si="64"/>
        <v>9</v>
      </c>
      <c r="H473" t="str">
        <f t="shared" si="68"/>
        <v>胧月主动技能1等级11</v>
      </c>
      <c r="I473" t="str">
        <f t="shared" si="69"/>
        <v>胧月主动技能1等级12</v>
      </c>
      <c r="J473" s="1">
        <v>467</v>
      </c>
      <c r="K473" s="1">
        <f>VLOOKUP(H473,主动技能!$A:$B,2,FALSE)</f>
        <v>491</v>
      </c>
      <c r="L473" s="1">
        <f>VLOOKUP(I473,主动技能!$A:$B,2,FALSE)</f>
        <v>492</v>
      </c>
      <c r="M473" s="1">
        <f t="shared" si="61"/>
        <v>71</v>
      </c>
      <c r="N473" s="1" t="s">
        <v>251</v>
      </c>
      <c r="O473" s="1">
        <f t="shared" si="62"/>
        <v>170</v>
      </c>
      <c r="P473" s="1" t="s">
        <v>252</v>
      </c>
      <c r="Q473" s="1" t="s">
        <v>252</v>
      </c>
    </row>
    <row r="474" spans="2:17" x14ac:dyDescent="0.15">
      <c r="B474" s="8" t="str">
        <f>VLOOKUP(G474,角色!A:B,2,FALSE)</f>
        <v>胧月</v>
      </c>
      <c r="C474" s="8" t="str">
        <f t="shared" si="63"/>
        <v>主动技能1</v>
      </c>
      <c r="D474" s="8">
        <f t="shared" si="65"/>
        <v>12</v>
      </c>
      <c r="E474" s="8">
        <f t="shared" si="66"/>
        <v>13</v>
      </c>
      <c r="F474" s="8">
        <f t="shared" si="67"/>
        <v>1</v>
      </c>
      <c r="G474" s="8">
        <f t="shared" si="64"/>
        <v>9</v>
      </c>
      <c r="H474" t="str">
        <f t="shared" si="68"/>
        <v>胧月主动技能1等级12</v>
      </c>
      <c r="I474" t="str">
        <f t="shared" si="69"/>
        <v>胧月主动技能1等级13</v>
      </c>
      <c r="J474" s="1">
        <v>468</v>
      </c>
      <c r="K474" s="1">
        <f>VLOOKUP(H474,主动技能!$A:$B,2,FALSE)</f>
        <v>492</v>
      </c>
      <c r="L474" s="1">
        <f>VLOOKUP(I474,主动技能!$A:$B,2,FALSE)</f>
        <v>493</v>
      </c>
      <c r="M474" s="1">
        <f t="shared" si="61"/>
        <v>72</v>
      </c>
      <c r="N474" s="1" t="s">
        <v>251</v>
      </c>
      <c r="O474" s="1">
        <f t="shared" si="62"/>
        <v>171</v>
      </c>
      <c r="P474" s="1" t="s">
        <v>252</v>
      </c>
      <c r="Q474" s="1" t="s">
        <v>252</v>
      </c>
    </row>
    <row r="475" spans="2:17" x14ac:dyDescent="0.15">
      <c r="B475" s="8" t="str">
        <f>VLOOKUP(G475,角色!A:B,2,FALSE)</f>
        <v>胧月</v>
      </c>
      <c r="C475" s="8" t="str">
        <f t="shared" si="63"/>
        <v>主动技能1</v>
      </c>
      <c r="D475" s="8">
        <f t="shared" si="65"/>
        <v>13</v>
      </c>
      <c r="E475" s="8">
        <f t="shared" si="66"/>
        <v>14</v>
      </c>
      <c r="F475" s="8">
        <f t="shared" si="67"/>
        <v>1</v>
      </c>
      <c r="G475" s="8">
        <f t="shared" si="64"/>
        <v>9</v>
      </c>
      <c r="H475" t="str">
        <f t="shared" si="68"/>
        <v>胧月主动技能1等级13</v>
      </c>
      <c r="I475" t="str">
        <f t="shared" si="69"/>
        <v>胧月主动技能1等级14</v>
      </c>
      <c r="J475" s="1">
        <v>469</v>
      </c>
      <c r="K475" s="1">
        <f>VLOOKUP(H475,主动技能!$A:$B,2,FALSE)</f>
        <v>493</v>
      </c>
      <c r="L475" s="1">
        <f>VLOOKUP(I475,主动技能!$A:$B,2,FALSE)</f>
        <v>494</v>
      </c>
      <c r="M475" s="1">
        <f t="shared" si="61"/>
        <v>73</v>
      </c>
      <c r="N475" s="1" t="s">
        <v>251</v>
      </c>
      <c r="O475" s="1">
        <f t="shared" si="62"/>
        <v>172</v>
      </c>
      <c r="P475" s="1" t="s">
        <v>252</v>
      </c>
      <c r="Q475" s="1" t="s">
        <v>252</v>
      </c>
    </row>
    <row r="476" spans="2:17" x14ac:dyDescent="0.15">
      <c r="B476" s="8" t="str">
        <f>VLOOKUP(G476,角色!A:B,2,FALSE)</f>
        <v>胧月</v>
      </c>
      <c r="C476" s="8" t="str">
        <f t="shared" si="63"/>
        <v>主动技能1</v>
      </c>
      <c r="D476" s="8">
        <f t="shared" si="65"/>
        <v>14</v>
      </c>
      <c r="E476" s="8">
        <f t="shared" si="66"/>
        <v>15</v>
      </c>
      <c r="F476" s="8">
        <f t="shared" si="67"/>
        <v>1</v>
      </c>
      <c r="G476" s="8">
        <f t="shared" si="64"/>
        <v>9</v>
      </c>
      <c r="H476" t="str">
        <f t="shared" si="68"/>
        <v>胧月主动技能1等级14</v>
      </c>
      <c r="I476" t="str">
        <f t="shared" si="69"/>
        <v>胧月主动技能1等级15</v>
      </c>
      <c r="J476" s="1">
        <v>470</v>
      </c>
      <c r="K476" s="1">
        <f>VLOOKUP(H476,主动技能!$A:$B,2,FALSE)</f>
        <v>494</v>
      </c>
      <c r="L476" s="1">
        <f>VLOOKUP(I476,主动技能!$A:$B,2,FALSE)</f>
        <v>495</v>
      </c>
      <c r="M476" s="1">
        <f t="shared" si="61"/>
        <v>74</v>
      </c>
      <c r="N476" s="1" t="s">
        <v>251</v>
      </c>
      <c r="O476" s="1">
        <f t="shared" si="62"/>
        <v>173</v>
      </c>
      <c r="P476" s="1" t="s">
        <v>252</v>
      </c>
      <c r="Q476" s="1" t="s">
        <v>252</v>
      </c>
    </row>
    <row r="477" spans="2:17" x14ac:dyDescent="0.15">
      <c r="B477" s="8" t="str">
        <f>VLOOKUP(G477,角色!A:B,2,FALSE)</f>
        <v>胧月</v>
      </c>
      <c r="C477" s="8" t="str">
        <f t="shared" si="63"/>
        <v>主动技能1</v>
      </c>
      <c r="D477" s="8">
        <f t="shared" si="65"/>
        <v>15</v>
      </c>
      <c r="E477" s="8">
        <f t="shared" si="66"/>
        <v>16</v>
      </c>
      <c r="F477" s="8">
        <f t="shared" si="67"/>
        <v>1</v>
      </c>
      <c r="G477" s="8">
        <f t="shared" si="64"/>
        <v>9</v>
      </c>
      <c r="H477" t="str">
        <f t="shared" si="68"/>
        <v>胧月主动技能1等级15</v>
      </c>
      <c r="I477" t="str">
        <f t="shared" si="69"/>
        <v>胧月主动技能1等级16</v>
      </c>
      <c r="J477" s="1">
        <v>471</v>
      </c>
      <c r="K477" s="1">
        <f>VLOOKUP(H477,主动技能!$A:$B,2,FALSE)</f>
        <v>495</v>
      </c>
      <c r="L477" s="1">
        <f>VLOOKUP(I477,主动技能!$A:$B,2,FALSE)</f>
        <v>496</v>
      </c>
      <c r="M477" s="1">
        <f t="shared" si="61"/>
        <v>75</v>
      </c>
      <c r="N477" s="1" t="s">
        <v>251</v>
      </c>
      <c r="O477" s="1">
        <f t="shared" si="62"/>
        <v>174</v>
      </c>
      <c r="P477" s="1" t="s">
        <v>252</v>
      </c>
      <c r="Q477" s="1" t="s">
        <v>252</v>
      </c>
    </row>
    <row r="478" spans="2:17" x14ac:dyDescent="0.15">
      <c r="B478" s="8" t="str">
        <f>VLOOKUP(G478,角色!A:B,2,FALSE)</f>
        <v>胧月</v>
      </c>
      <c r="C478" s="8" t="str">
        <f t="shared" si="63"/>
        <v>主动技能1</v>
      </c>
      <c r="D478" s="8">
        <f t="shared" si="65"/>
        <v>16</v>
      </c>
      <c r="E478" s="8">
        <f t="shared" si="66"/>
        <v>17</v>
      </c>
      <c r="F478" s="8">
        <f t="shared" si="67"/>
        <v>1</v>
      </c>
      <c r="G478" s="8">
        <f t="shared" si="64"/>
        <v>9</v>
      </c>
      <c r="H478" t="str">
        <f t="shared" si="68"/>
        <v>胧月主动技能1等级16</v>
      </c>
      <c r="I478" t="str">
        <f t="shared" si="69"/>
        <v>胧月主动技能1等级17</v>
      </c>
      <c r="J478" s="1">
        <v>472</v>
      </c>
      <c r="K478" s="1">
        <f>VLOOKUP(H478,主动技能!$A:$B,2,FALSE)</f>
        <v>496</v>
      </c>
      <c r="L478" s="1">
        <f>VLOOKUP(I478,主动技能!$A:$B,2,FALSE)</f>
        <v>497</v>
      </c>
      <c r="M478" s="1">
        <f t="shared" si="61"/>
        <v>76</v>
      </c>
      <c r="N478" s="1" t="s">
        <v>251</v>
      </c>
      <c r="O478" s="1">
        <f t="shared" si="62"/>
        <v>175</v>
      </c>
      <c r="P478" s="1" t="s">
        <v>252</v>
      </c>
      <c r="Q478" s="1" t="s">
        <v>252</v>
      </c>
    </row>
    <row r="479" spans="2:17" x14ac:dyDescent="0.15">
      <c r="B479" s="8" t="str">
        <f>VLOOKUP(G479,角色!A:B,2,FALSE)</f>
        <v>胧月</v>
      </c>
      <c r="C479" s="8" t="str">
        <f t="shared" si="63"/>
        <v>主动技能1</v>
      </c>
      <c r="D479" s="8">
        <f t="shared" si="65"/>
        <v>17</v>
      </c>
      <c r="E479" s="8">
        <f t="shared" si="66"/>
        <v>18</v>
      </c>
      <c r="F479" s="8">
        <f t="shared" si="67"/>
        <v>1</v>
      </c>
      <c r="G479" s="8">
        <f t="shared" si="64"/>
        <v>9</v>
      </c>
      <c r="H479" t="str">
        <f t="shared" si="68"/>
        <v>胧月主动技能1等级17</v>
      </c>
      <c r="I479" t="str">
        <f t="shared" si="69"/>
        <v>胧月主动技能1等级18</v>
      </c>
      <c r="J479" s="1">
        <v>473</v>
      </c>
      <c r="K479" s="1">
        <f>VLOOKUP(H479,主动技能!$A:$B,2,FALSE)</f>
        <v>497</v>
      </c>
      <c r="L479" s="1">
        <f>VLOOKUP(I479,主动技能!$A:$B,2,FALSE)</f>
        <v>498</v>
      </c>
      <c r="M479" s="1">
        <f t="shared" si="61"/>
        <v>77</v>
      </c>
      <c r="N479" s="1" t="s">
        <v>251</v>
      </c>
      <c r="O479" s="1">
        <f t="shared" si="62"/>
        <v>176</v>
      </c>
      <c r="P479" s="1" t="s">
        <v>252</v>
      </c>
      <c r="Q479" s="1" t="s">
        <v>252</v>
      </c>
    </row>
    <row r="480" spans="2:17" x14ac:dyDescent="0.15">
      <c r="B480" s="8" t="str">
        <f>VLOOKUP(G480,角色!A:B,2,FALSE)</f>
        <v>胧月</v>
      </c>
      <c r="C480" s="8" t="str">
        <f t="shared" si="63"/>
        <v>主动技能1</v>
      </c>
      <c r="D480" s="8">
        <f t="shared" si="65"/>
        <v>18</v>
      </c>
      <c r="E480" s="8">
        <f t="shared" si="66"/>
        <v>19</v>
      </c>
      <c r="F480" s="8">
        <f t="shared" si="67"/>
        <v>1</v>
      </c>
      <c r="G480" s="8">
        <f t="shared" si="64"/>
        <v>9</v>
      </c>
      <c r="H480" t="str">
        <f t="shared" si="68"/>
        <v>胧月主动技能1等级18</v>
      </c>
      <c r="I480" t="str">
        <f t="shared" si="69"/>
        <v>胧月主动技能1等级19</v>
      </c>
      <c r="J480" s="1">
        <v>474</v>
      </c>
      <c r="K480" s="1">
        <f>VLOOKUP(H480,主动技能!$A:$B,2,FALSE)</f>
        <v>498</v>
      </c>
      <c r="L480" s="1">
        <f>VLOOKUP(I480,主动技能!$A:$B,2,FALSE)</f>
        <v>499</v>
      </c>
      <c r="M480" s="1">
        <f t="shared" si="61"/>
        <v>78</v>
      </c>
      <c r="N480" s="1" t="s">
        <v>251</v>
      </c>
      <c r="O480" s="1">
        <f t="shared" si="62"/>
        <v>177</v>
      </c>
      <c r="P480" s="1" t="s">
        <v>252</v>
      </c>
      <c r="Q480" s="1" t="s">
        <v>252</v>
      </c>
    </row>
    <row r="481" spans="2:17" x14ac:dyDescent="0.15">
      <c r="B481" s="8" t="str">
        <f>VLOOKUP(G481,角色!A:B,2,FALSE)</f>
        <v>胧月</v>
      </c>
      <c r="C481" s="8" t="str">
        <f t="shared" si="63"/>
        <v>主动技能1</v>
      </c>
      <c r="D481" s="8">
        <f t="shared" si="65"/>
        <v>19</v>
      </c>
      <c r="E481" s="8">
        <f t="shared" si="66"/>
        <v>20</v>
      </c>
      <c r="F481" s="8">
        <f t="shared" si="67"/>
        <v>1</v>
      </c>
      <c r="G481" s="8">
        <f t="shared" si="64"/>
        <v>9</v>
      </c>
      <c r="H481" t="str">
        <f t="shared" si="68"/>
        <v>胧月主动技能1等级19</v>
      </c>
      <c r="I481" t="str">
        <f t="shared" si="69"/>
        <v>胧月主动技能1等级20</v>
      </c>
      <c r="J481" s="1">
        <v>475</v>
      </c>
      <c r="K481" s="1">
        <f>VLOOKUP(H481,主动技能!$A:$B,2,FALSE)</f>
        <v>499</v>
      </c>
      <c r="L481" s="1">
        <f>VLOOKUP(I481,主动技能!$A:$B,2,FALSE)</f>
        <v>500</v>
      </c>
      <c r="M481" s="1">
        <f t="shared" si="61"/>
        <v>79</v>
      </c>
      <c r="N481" s="1" t="s">
        <v>251</v>
      </c>
      <c r="O481" s="1">
        <f t="shared" si="62"/>
        <v>178</v>
      </c>
      <c r="P481" s="1" t="s">
        <v>252</v>
      </c>
      <c r="Q481" s="1" t="s">
        <v>252</v>
      </c>
    </row>
    <row r="482" spans="2:17" x14ac:dyDescent="0.15">
      <c r="B482" s="8" t="str">
        <f>VLOOKUP(G482,角色!A:B,2,FALSE)</f>
        <v>胧月</v>
      </c>
      <c r="C482" s="8" t="str">
        <f t="shared" si="63"/>
        <v>主动技能2</v>
      </c>
      <c r="D482" s="8">
        <f t="shared" si="65"/>
        <v>1</v>
      </c>
      <c r="E482" s="8">
        <f t="shared" si="66"/>
        <v>2</v>
      </c>
      <c r="F482" s="8">
        <f t="shared" si="67"/>
        <v>2</v>
      </c>
      <c r="G482" s="8">
        <f t="shared" si="64"/>
        <v>9</v>
      </c>
      <c r="H482" t="str">
        <f t="shared" si="68"/>
        <v>胧月主动技能2等级1</v>
      </c>
      <c r="I482" t="str">
        <f t="shared" si="69"/>
        <v>胧月主动技能2等级2</v>
      </c>
      <c r="J482" s="1">
        <v>476</v>
      </c>
      <c r="K482" s="1">
        <f>VLOOKUP(H482,主动技能!$A:$B,2,FALSE)</f>
        <v>501</v>
      </c>
      <c r="L482" s="1">
        <f>VLOOKUP(I482,主动技能!$A:$B,2,FALSE)</f>
        <v>502</v>
      </c>
      <c r="M482" s="1">
        <f t="shared" si="61"/>
        <v>80</v>
      </c>
      <c r="N482" s="1" t="s">
        <v>251</v>
      </c>
      <c r="O482" s="1">
        <f t="shared" si="62"/>
        <v>179</v>
      </c>
      <c r="P482" s="1" t="s">
        <v>252</v>
      </c>
      <c r="Q482" s="1" t="s">
        <v>252</v>
      </c>
    </row>
    <row r="483" spans="2:17" x14ac:dyDescent="0.15">
      <c r="B483" s="8" t="str">
        <f>VLOOKUP(G483,角色!A:B,2,FALSE)</f>
        <v>胧月</v>
      </c>
      <c r="C483" s="8" t="str">
        <f t="shared" si="63"/>
        <v>主动技能2</v>
      </c>
      <c r="D483" s="8">
        <f t="shared" si="65"/>
        <v>2</v>
      </c>
      <c r="E483" s="8">
        <f t="shared" si="66"/>
        <v>3</v>
      </c>
      <c r="F483" s="8">
        <f t="shared" si="67"/>
        <v>2</v>
      </c>
      <c r="G483" s="8">
        <f t="shared" si="64"/>
        <v>9</v>
      </c>
      <c r="H483" t="str">
        <f t="shared" si="68"/>
        <v>胧月主动技能2等级2</v>
      </c>
      <c r="I483" t="str">
        <f t="shared" si="69"/>
        <v>胧月主动技能2等级3</v>
      </c>
      <c r="J483" s="1">
        <v>477</v>
      </c>
      <c r="K483" s="1">
        <f>VLOOKUP(H483,主动技能!$A:$B,2,FALSE)</f>
        <v>502</v>
      </c>
      <c r="L483" s="1">
        <f>VLOOKUP(I483,主动技能!$A:$B,2,FALSE)</f>
        <v>503</v>
      </c>
      <c r="M483" s="1">
        <f t="shared" si="61"/>
        <v>81</v>
      </c>
      <c r="N483" s="1" t="s">
        <v>251</v>
      </c>
      <c r="O483" s="1">
        <f t="shared" si="62"/>
        <v>180</v>
      </c>
      <c r="P483" s="1" t="s">
        <v>252</v>
      </c>
      <c r="Q483" s="1" t="s">
        <v>252</v>
      </c>
    </row>
    <row r="484" spans="2:17" x14ac:dyDescent="0.15">
      <c r="B484" s="8" t="str">
        <f>VLOOKUP(G484,角色!A:B,2,FALSE)</f>
        <v>胧月</v>
      </c>
      <c r="C484" s="8" t="str">
        <f t="shared" si="63"/>
        <v>主动技能2</v>
      </c>
      <c r="D484" s="8">
        <f t="shared" si="65"/>
        <v>3</v>
      </c>
      <c r="E484" s="8">
        <f t="shared" si="66"/>
        <v>4</v>
      </c>
      <c r="F484" s="8">
        <f t="shared" si="67"/>
        <v>2</v>
      </c>
      <c r="G484" s="8">
        <f t="shared" si="64"/>
        <v>9</v>
      </c>
      <c r="H484" t="str">
        <f t="shared" si="68"/>
        <v>胧月主动技能2等级3</v>
      </c>
      <c r="I484" t="str">
        <f t="shared" si="69"/>
        <v>胧月主动技能2等级4</v>
      </c>
      <c r="J484" s="1">
        <v>478</v>
      </c>
      <c r="K484" s="1">
        <f>VLOOKUP(H484,主动技能!$A:$B,2,FALSE)</f>
        <v>503</v>
      </c>
      <c r="L484" s="1">
        <f>VLOOKUP(I484,主动技能!$A:$B,2,FALSE)</f>
        <v>504</v>
      </c>
      <c r="M484" s="1">
        <f t="shared" si="61"/>
        <v>82</v>
      </c>
      <c r="N484" s="1" t="s">
        <v>251</v>
      </c>
      <c r="O484" s="1">
        <f t="shared" si="62"/>
        <v>181</v>
      </c>
      <c r="P484" s="1" t="s">
        <v>252</v>
      </c>
      <c r="Q484" s="1" t="s">
        <v>252</v>
      </c>
    </row>
    <row r="485" spans="2:17" x14ac:dyDescent="0.15">
      <c r="B485" s="8" t="str">
        <f>VLOOKUP(G485,角色!A:B,2,FALSE)</f>
        <v>胧月</v>
      </c>
      <c r="C485" s="8" t="str">
        <f t="shared" si="63"/>
        <v>主动技能2</v>
      </c>
      <c r="D485" s="8">
        <f t="shared" si="65"/>
        <v>4</v>
      </c>
      <c r="E485" s="8">
        <f t="shared" si="66"/>
        <v>5</v>
      </c>
      <c r="F485" s="8">
        <f t="shared" si="67"/>
        <v>2</v>
      </c>
      <c r="G485" s="8">
        <f t="shared" si="64"/>
        <v>9</v>
      </c>
      <c r="H485" t="str">
        <f t="shared" si="68"/>
        <v>胧月主动技能2等级4</v>
      </c>
      <c r="I485" t="str">
        <f t="shared" si="69"/>
        <v>胧月主动技能2等级5</v>
      </c>
      <c r="J485" s="1">
        <v>479</v>
      </c>
      <c r="K485" s="1">
        <f>VLOOKUP(H485,主动技能!$A:$B,2,FALSE)</f>
        <v>504</v>
      </c>
      <c r="L485" s="1">
        <f>VLOOKUP(I485,主动技能!$A:$B,2,FALSE)</f>
        <v>505</v>
      </c>
      <c r="M485" s="1">
        <f t="shared" si="61"/>
        <v>83</v>
      </c>
      <c r="N485" s="1" t="s">
        <v>251</v>
      </c>
      <c r="O485" s="1">
        <f t="shared" si="62"/>
        <v>182</v>
      </c>
      <c r="P485" s="1" t="s">
        <v>252</v>
      </c>
      <c r="Q485" s="1" t="s">
        <v>252</v>
      </c>
    </row>
    <row r="486" spans="2:17" x14ac:dyDescent="0.15">
      <c r="B486" s="8" t="str">
        <f>VLOOKUP(G486,角色!A:B,2,FALSE)</f>
        <v>胧月</v>
      </c>
      <c r="C486" s="8" t="str">
        <f t="shared" si="63"/>
        <v>主动技能2</v>
      </c>
      <c r="D486" s="8">
        <f t="shared" si="65"/>
        <v>5</v>
      </c>
      <c r="E486" s="8">
        <f t="shared" si="66"/>
        <v>6</v>
      </c>
      <c r="F486" s="8">
        <f t="shared" si="67"/>
        <v>2</v>
      </c>
      <c r="G486" s="8">
        <f t="shared" si="64"/>
        <v>9</v>
      </c>
      <c r="H486" t="str">
        <f t="shared" si="68"/>
        <v>胧月主动技能2等级5</v>
      </c>
      <c r="I486" t="str">
        <f t="shared" si="69"/>
        <v>胧月主动技能2等级6</v>
      </c>
      <c r="J486" s="1">
        <v>480</v>
      </c>
      <c r="K486" s="1">
        <f>VLOOKUP(H486,主动技能!$A:$B,2,FALSE)</f>
        <v>505</v>
      </c>
      <c r="L486" s="1">
        <f>VLOOKUP(I486,主动技能!$A:$B,2,FALSE)</f>
        <v>506</v>
      </c>
      <c r="M486" s="1">
        <f t="shared" si="61"/>
        <v>84</v>
      </c>
      <c r="N486" s="1" t="s">
        <v>251</v>
      </c>
      <c r="O486" s="1">
        <f t="shared" si="62"/>
        <v>183</v>
      </c>
      <c r="P486" s="1" t="s">
        <v>252</v>
      </c>
      <c r="Q486" s="1" t="s">
        <v>252</v>
      </c>
    </row>
    <row r="487" spans="2:17" x14ac:dyDescent="0.15">
      <c r="B487" s="8" t="str">
        <f>VLOOKUP(G487,角色!A:B,2,FALSE)</f>
        <v>胧月</v>
      </c>
      <c r="C487" s="8" t="str">
        <f t="shared" si="63"/>
        <v>主动技能2</v>
      </c>
      <c r="D487" s="8">
        <f t="shared" si="65"/>
        <v>6</v>
      </c>
      <c r="E487" s="8">
        <f t="shared" si="66"/>
        <v>7</v>
      </c>
      <c r="F487" s="8">
        <f t="shared" si="67"/>
        <v>2</v>
      </c>
      <c r="G487" s="8">
        <f t="shared" si="64"/>
        <v>9</v>
      </c>
      <c r="H487" t="str">
        <f t="shared" si="68"/>
        <v>胧月主动技能2等级6</v>
      </c>
      <c r="I487" t="str">
        <f t="shared" si="69"/>
        <v>胧月主动技能2等级7</v>
      </c>
      <c r="J487" s="1">
        <v>481</v>
      </c>
      <c r="K487" s="1">
        <f>VLOOKUP(H487,主动技能!$A:$B,2,FALSE)</f>
        <v>506</v>
      </c>
      <c r="L487" s="1">
        <f>VLOOKUP(I487,主动技能!$A:$B,2,FALSE)</f>
        <v>507</v>
      </c>
      <c r="M487" s="1">
        <f t="shared" si="61"/>
        <v>85</v>
      </c>
      <c r="N487" s="1" t="s">
        <v>251</v>
      </c>
      <c r="O487" s="1">
        <f t="shared" si="62"/>
        <v>184</v>
      </c>
      <c r="P487" s="1" t="s">
        <v>252</v>
      </c>
      <c r="Q487" s="1" t="s">
        <v>252</v>
      </c>
    </row>
    <row r="488" spans="2:17" x14ac:dyDescent="0.15">
      <c r="B488" s="8" t="str">
        <f>VLOOKUP(G488,角色!A:B,2,FALSE)</f>
        <v>胧月</v>
      </c>
      <c r="C488" s="8" t="str">
        <f t="shared" si="63"/>
        <v>主动技能2</v>
      </c>
      <c r="D488" s="8">
        <f t="shared" si="65"/>
        <v>7</v>
      </c>
      <c r="E488" s="8">
        <f t="shared" si="66"/>
        <v>8</v>
      </c>
      <c r="F488" s="8">
        <f t="shared" si="67"/>
        <v>2</v>
      </c>
      <c r="G488" s="8">
        <f t="shared" si="64"/>
        <v>9</v>
      </c>
      <c r="H488" t="str">
        <f t="shared" si="68"/>
        <v>胧月主动技能2等级7</v>
      </c>
      <c r="I488" t="str">
        <f t="shared" si="69"/>
        <v>胧月主动技能2等级8</v>
      </c>
      <c r="J488" s="1">
        <v>482</v>
      </c>
      <c r="K488" s="1">
        <f>VLOOKUP(H488,主动技能!$A:$B,2,FALSE)</f>
        <v>507</v>
      </c>
      <c r="L488" s="1">
        <f>VLOOKUP(I488,主动技能!$A:$B,2,FALSE)</f>
        <v>508</v>
      </c>
      <c r="M488" s="1">
        <f t="shared" si="61"/>
        <v>86</v>
      </c>
      <c r="N488" s="1" t="s">
        <v>251</v>
      </c>
      <c r="O488" s="1">
        <f t="shared" si="62"/>
        <v>185</v>
      </c>
      <c r="P488" s="1" t="s">
        <v>252</v>
      </c>
      <c r="Q488" s="1" t="s">
        <v>252</v>
      </c>
    </row>
    <row r="489" spans="2:17" x14ac:dyDescent="0.15">
      <c r="B489" s="8" t="str">
        <f>VLOOKUP(G489,角色!A:B,2,FALSE)</f>
        <v>胧月</v>
      </c>
      <c r="C489" s="8" t="str">
        <f t="shared" si="63"/>
        <v>主动技能2</v>
      </c>
      <c r="D489" s="8">
        <f t="shared" si="65"/>
        <v>8</v>
      </c>
      <c r="E489" s="8">
        <f t="shared" si="66"/>
        <v>9</v>
      </c>
      <c r="F489" s="8">
        <f t="shared" si="67"/>
        <v>2</v>
      </c>
      <c r="G489" s="8">
        <f t="shared" si="64"/>
        <v>9</v>
      </c>
      <c r="H489" t="str">
        <f t="shared" si="68"/>
        <v>胧月主动技能2等级8</v>
      </c>
      <c r="I489" t="str">
        <f t="shared" si="69"/>
        <v>胧月主动技能2等级9</v>
      </c>
      <c r="J489" s="1">
        <v>483</v>
      </c>
      <c r="K489" s="1">
        <f>VLOOKUP(H489,主动技能!$A:$B,2,FALSE)</f>
        <v>508</v>
      </c>
      <c r="L489" s="1">
        <f>VLOOKUP(I489,主动技能!$A:$B,2,FALSE)</f>
        <v>509</v>
      </c>
      <c r="M489" s="1">
        <f t="shared" si="61"/>
        <v>87</v>
      </c>
      <c r="N489" s="1" t="s">
        <v>251</v>
      </c>
      <c r="O489" s="1">
        <f t="shared" si="62"/>
        <v>186</v>
      </c>
      <c r="P489" s="1" t="s">
        <v>252</v>
      </c>
      <c r="Q489" s="1" t="s">
        <v>252</v>
      </c>
    </row>
    <row r="490" spans="2:17" x14ac:dyDescent="0.15">
      <c r="B490" s="8" t="str">
        <f>VLOOKUP(G490,角色!A:B,2,FALSE)</f>
        <v>胧月</v>
      </c>
      <c r="C490" s="8" t="str">
        <f t="shared" si="63"/>
        <v>主动技能2</v>
      </c>
      <c r="D490" s="8">
        <f t="shared" si="65"/>
        <v>9</v>
      </c>
      <c r="E490" s="8">
        <f t="shared" si="66"/>
        <v>10</v>
      </c>
      <c r="F490" s="8">
        <f t="shared" si="67"/>
        <v>2</v>
      </c>
      <c r="G490" s="8">
        <f t="shared" si="64"/>
        <v>9</v>
      </c>
      <c r="H490" t="str">
        <f t="shared" si="68"/>
        <v>胧月主动技能2等级9</v>
      </c>
      <c r="I490" t="str">
        <f t="shared" si="69"/>
        <v>胧月主动技能2等级10</v>
      </c>
      <c r="J490" s="1">
        <v>484</v>
      </c>
      <c r="K490" s="1">
        <f>VLOOKUP(H490,主动技能!$A:$B,2,FALSE)</f>
        <v>509</v>
      </c>
      <c r="L490" s="1">
        <f>VLOOKUP(I490,主动技能!$A:$B,2,FALSE)</f>
        <v>510</v>
      </c>
      <c r="M490" s="1">
        <f t="shared" si="61"/>
        <v>88</v>
      </c>
      <c r="N490" s="1" t="s">
        <v>251</v>
      </c>
      <c r="O490" s="1">
        <f t="shared" si="62"/>
        <v>187</v>
      </c>
      <c r="P490" s="1" t="s">
        <v>252</v>
      </c>
      <c r="Q490" s="1" t="s">
        <v>252</v>
      </c>
    </row>
    <row r="491" spans="2:17" x14ac:dyDescent="0.15">
      <c r="B491" s="8" t="str">
        <f>VLOOKUP(G491,角色!A:B,2,FALSE)</f>
        <v>胧月</v>
      </c>
      <c r="C491" s="8" t="str">
        <f t="shared" si="63"/>
        <v>主动技能2</v>
      </c>
      <c r="D491" s="8">
        <f t="shared" si="65"/>
        <v>10</v>
      </c>
      <c r="E491" s="8">
        <f t="shared" si="66"/>
        <v>11</v>
      </c>
      <c r="F491" s="8">
        <f t="shared" si="67"/>
        <v>2</v>
      </c>
      <c r="G491" s="8">
        <f t="shared" si="64"/>
        <v>9</v>
      </c>
      <c r="H491" t="str">
        <f t="shared" si="68"/>
        <v>胧月主动技能2等级10</v>
      </c>
      <c r="I491" t="str">
        <f t="shared" si="69"/>
        <v>胧月主动技能2等级11</v>
      </c>
      <c r="J491" s="1">
        <v>485</v>
      </c>
      <c r="K491" s="1">
        <f>VLOOKUP(H491,主动技能!$A:$B,2,FALSE)</f>
        <v>510</v>
      </c>
      <c r="L491" s="1">
        <f>VLOOKUP(I491,主动技能!$A:$B,2,FALSE)</f>
        <v>511</v>
      </c>
      <c r="M491" s="1">
        <f t="shared" ref="M491:M554" si="70">M392</f>
        <v>89</v>
      </c>
      <c r="N491" s="1" t="s">
        <v>251</v>
      </c>
      <c r="O491" s="1">
        <f t="shared" ref="O491:O554" si="71">O392</f>
        <v>188</v>
      </c>
      <c r="P491" s="1" t="s">
        <v>252</v>
      </c>
      <c r="Q491" s="1" t="s">
        <v>252</v>
      </c>
    </row>
    <row r="492" spans="2:17" x14ac:dyDescent="0.15">
      <c r="B492" s="8" t="str">
        <f>VLOOKUP(G492,角色!A:B,2,FALSE)</f>
        <v>胧月</v>
      </c>
      <c r="C492" s="8" t="str">
        <f t="shared" si="63"/>
        <v>主动技能2</v>
      </c>
      <c r="D492" s="8">
        <f t="shared" si="65"/>
        <v>11</v>
      </c>
      <c r="E492" s="8">
        <f t="shared" si="66"/>
        <v>12</v>
      </c>
      <c r="F492" s="8">
        <f t="shared" si="67"/>
        <v>2</v>
      </c>
      <c r="G492" s="8">
        <f t="shared" si="64"/>
        <v>9</v>
      </c>
      <c r="H492" t="str">
        <f t="shared" si="68"/>
        <v>胧月主动技能2等级11</v>
      </c>
      <c r="I492" t="str">
        <f t="shared" si="69"/>
        <v>胧月主动技能2等级12</v>
      </c>
      <c r="J492" s="1">
        <v>486</v>
      </c>
      <c r="K492" s="1">
        <f>VLOOKUP(H492,主动技能!$A:$B,2,FALSE)</f>
        <v>511</v>
      </c>
      <c r="L492" s="1">
        <f>VLOOKUP(I492,主动技能!$A:$B,2,FALSE)</f>
        <v>512</v>
      </c>
      <c r="M492" s="1">
        <f t="shared" si="70"/>
        <v>90</v>
      </c>
      <c r="N492" s="1" t="s">
        <v>251</v>
      </c>
      <c r="O492" s="1">
        <f t="shared" si="71"/>
        <v>189</v>
      </c>
      <c r="P492" s="1" t="s">
        <v>252</v>
      </c>
      <c r="Q492" s="1" t="s">
        <v>252</v>
      </c>
    </row>
    <row r="493" spans="2:17" x14ac:dyDescent="0.15">
      <c r="B493" s="8" t="str">
        <f>VLOOKUP(G493,角色!A:B,2,FALSE)</f>
        <v>胧月</v>
      </c>
      <c r="C493" s="8" t="str">
        <f t="shared" si="63"/>
        <v>主动技能2</v>
      </c>
      <c r="D493" s="8">
        <f t="shared" si="65"/>
        <v>12</v>
      </c>
      <c r="E493" s="8">
        <f t="shared" si="66"/>
        <v>13</v>
      </c>
      <c r="F493" s="8">
        <f t="shared" si="67"/>
        <v>2</v>
      </c>
      <c r="G493" s="8">
        <f t="shared" si="64"/>
        <v>9</v>
      </c>
      <c r="H493" t="str">
        <f t="shared" si="68"/>
        <v>胧月主动技能2等级12</v>
      </c>
      <c r="I493" t="str">
        <f t="shared" si="69"/>
        <v>胧月主动技能2等级13</v>
      </c>
      <c r="J493" s="1">
        <v>487</v>
      </c>
      <c r="K493" s="1">
        <f>VLOOKUP(H493,主动技能!$A:$B,2,FALSE)</f>
        <v>512</v>
      </c>
      <c r="L493" s="1">
        <f>VLOOKUP(I493,主动技能!$A:$B,2,FALSE)</f>
        <v>513</v>
      </c>
      <c r="M493" s="1">
        <f t="shared" si="70"/>
        <v>91</v>
      </c>
      <c r="N493" s="1" t="s">
        <v>251</v>
      </c>
      <c r="O493" s="1">
        <f t="shared" si="71"/>
        <v>190</v>
      </c>
      <c r="P493" s="1" t="s">
        <v>252</v>
      </c>
      <c r="Q493" s="1" t="s">
        <v>252</v>
      </c>
    </row>
    <row r="494" spans="2:17" x14ac:dyDescent="0.15">
      <c r="B494" s="8" t="str">
        <f>VLOOKUP(G494,角色!A:B,2,FALSE)</f>
        <v>胧月</v>
      </c>
      <c r="C494" s="8" t="str">
        <f t="shared" si="63"/>
        <v>主动技能2</v>
      </c>
      <c r="D494" s="8">
        <f t="shared" si="65"/>
        <v>13</v>
      </c>
      <c r="E494" s="8">
        <f t="shared" si="66"/>
        <v>14</v>
      </c>
      <c r="F494" s="8">
        <f t="shared" si="67"/>
        <v>2</v>
      </c>
      <c r="G494" s="8">
        <f t="shared" si="64"/>
        <v>9</v>
      </c>
      <c r="H494" t="str">
        <f t="shared" si="68"/>
        <v>胧月主动技能2等级13</v>
      </c>
      <c r="I494" t="str">
        <f t="shared" si="69"/>
        <v>胧月主动技能2等级14</v>
      </c>
      <c r="J494" s="1">
        <v>488</v>
      </c>
      <c r="K494" s="1">
        <f>VLOOKUP(H494,主动技能!$A:$B,2,FALSE)</f>
        <v>513</v>
      </c>
      <c r="L494" s="1">
        <f>VLOOKUP(I494,主动技能!$A:$B,2,FALSE)</f>
        <v>514</v>
      </c>
      <c r="M494" s="1">
        <f t="shared" si="70"/>
        <v>92</v>
      </c>
      <c r="N494" s="1" t="s">
        <v>251</v>
      </c>
      <c r="O494" s="1">
        <f t="shared" si="71"/>
        <v>191</v>
      </c>
      <c r="P494" s="1" t="s">
        <v>252</v>
      </c>
      <c r="Q494" s="1" t="s">
        <v>252</v>
      </c>
    </row>
    <row r="495" spans="2:17" x14ac:dyDescent="0.15">
      <c r="B495" s="8" t="str">
        <f>VLOOKUP(G495,角色!A:B,2,FALSE)</f>
        <v>胧月</v>
      </c>
      <c r="C495" s="8" t="str">
        <f t="shared" si="63"/>
        <v>主动技能2</v>
      </c>
      <c r="D495" s="8">
        <f t="shared" si="65"/>
        <v>14</v>
      </c>
      <c r="E495" s="8">
        <f t="shared" si="66"/>
        <v>15</v>
      </c>
      <c r="F495" s="8">
        <f t="shared" si="67"/>
        <v>2</v>
      </c>
      <c r="G495" s="8">
        <f t="shared" si="64"/>
        <v>9</v>
      </c>
      <c r="H495" t="str">
        <f t="shared" si="68"/>
        <v>胧月主动技能2等级14</v>
      </c>
      <c r="I495" t="str">
        <f t="shared" si="69"/>
        <v>胧月主动技能2等级15</v>
      </c>
      <c r="J495" s="1">
        <v>489</v>
      </c>
      <c r="K495" s="1">
        <f>VLOOKUP(H495,主动技能!$A:$B,2,FALSE)</f>
        <v>514</v>
      </c>
      <c r="L495" s="1">
        <f>VLOOKUP(I495,主动技能!$A:$B,2,FALSE)</f>
        <v>515</v>
      </c>
      <c r="M495" s="1">
        <f t="shared" si="70"/>
        <v>93</v>
      </c>
      <c r="N495" s="1" t="s">
        <v>251</v>
      </c>
      <c r="O495" s="1">
        <f t="shared" si="71"/>
        <v>192</v>
      </c>
      <c r="P495" s="1" t="s">
        <v>252</v>
      </c>
      <c r="Q495" s="1" t="s">
        <v>252</v>
      </c>
    </row>
    <row r="496" spans="2:17" x14ac:dyDescent="0.15">
      <c r="B496" s="8" t="str">
        <f>VLOOKUP(G496,角色!A:B,2,FALSE)</f>
        <v>胧月</v>
      </c>
      <c r="C496" s="8" t="str">
        <f t="shared" si="63"/>
        <v>主动技能2</v>
      </c>
      <c r="D496" s="8">
        <f t="shared" si="65"/>
        <v>15</v>
      </c>
      <c r="E496" s="8">
        <f t="shared" si="66"/>
        <v>16</v>
      </c>
      <c r="F496" s="8">
        <f t="shared" si="67"/>
        <v>2</v>
      </c>
      <c r="G496" s="8">
        <f t="shared" si="64"/>
        <v>9</v>
      </c>
      <c r="H496" t="str">
        <f t="shared" si="68"/>
        <v>胧月主动技能2等级15</v>
      </c>
      <c r="I496" t="str">
        <f t="shared" si="69"/>
        <v>胧月主动技能2等级16</v>
      </c>
      <c r="J496" s="1">
        <v>490</v>
      </c>
      <c r="K496" s="1">
        <f>VLOOKUP(H496,主动技能!$A:$B,2,FALSE)</f>
        <v>515</v>
      </c>
      <c r="L496" s="1">
        <f>VLOOKUP(I496,主动技能!$A:$B,2,FALSE)</f>
        <v>516</v>
      </c>
      <c r="M496" s="1">
        <f t="shared" si="70"/>
        <v>94</v>
      </c>
      <c r="N496" s="1" t="s">
        <v>251</v>
      </c>
      <c r="O496" s="1">
        <f t="shared" si="71"/>
        <v>193</v>
      </c>
      <c r="P496" s="1" t="s">
        <v>252</v>
      </c>
      <c r="Q496" s="1" t="s">
        <v>252</v>
      </c>
    </row>
    <row r="497" spans="2:17" x14ac:dyDescent="0.15">
      <c r="B497" s="8" t="str">
        <f>VLOOKUP(G497,角色!A:B,2,FALSE)</f>
        <v>胧月</v>
      </c>
      <c r="C497" s="8" t="str">
        <f t="shared" si="63"/>
        <v>主动技能2</v>
      </c>
      <c r="D497" s="8">
        <f t="shared" si="65"/>
        <v>16</v>
      </c>
      <c r="E497" s="8">
        <f t="shared" si="66"/>
        <v>17</v>
      </c>
      <c r="F497" s="8">
        <f t="shared" si="67"/>
        <v>2</v>
      </c>
      <c r="G497" s="8">
        <f t="shared" si="64"/>
        <v>9</v>
      </c>
      <c r="H497" t="str">
        <f t="shared" si="68"/>
        <v>胧月主动技能2等级16</v>
      </c>
      <c r="I497" t="str">
        <f t="shared" si="69"/>
        <v>胧月主动技能2等级17</v>
      </c>
      <c r="J497" s="1">
        <v>491</v>
      </c>
      <c r="K497" s="1">
        <f>VLOOKUP(H497,主动技能!$A:$B,2,FALSE)</f>
        <v>516</v>
      </c>
      <c r="L497" s="1">
        <f>VLOOKUP(I497,主动技能!$A:$B,2,FALSE)</f>
        <v>517</v>
      </c>
      <c r="M497" s="1">
        <f t="shared" si="70"/>
        <v>95</v>
      </c>
      <c r="N497" s="1" t="s">
        <v>251</v>
      </c>
      <c r="O497" s="1">
        <f t="shared" si="71"/>
        <v>194</v>
      </c>
      <c r="P497" s="1" t="s">
        <v>252</v>
      </c>
      <c r="Q497" s="1" t="s">
        <v>252</v>
      </c>
    </row>
    <row r="498" spans="2:17" x14ac:dyDescent="0.15">
      <c r="B498" s="8" t="str">
        <f>VLOOKUP(G498,角色!A:B,2,FALSE)</f>
        <v>胧月</v>
      </c>
      <c r="C498" s="8" t="str">
        <f t="shared" si="63"/>
        <v>主动技能2</v>
      </c>
      <c r="D498" s="8">
        <f t="shared" si="65"/>
        <v>17</v>
      </c>
      <c r="E498" s="8">
        <f t="shared" si="66"/>
        <v>18</v>
      </c>
      <c r="F498" s="8">
        <f t="shared" si="67"/>
        <v>2</v>
      </c>
      <c r="G498" s="8">
        <f t="shared" si="64"/>
        <v>9</v>
      </c>
      <c r="H498" t="str">
        <f t="shared" si="68"/>
        <v>胧月主动技能2等级17</v>
      </c>
      <c r="I498" t="str">
        <f t="shared" si="69"/>
        <v>胧月主动技能2等级18</v>
      </c>
      <c r="J498" s="1">
        <v>492</v>
      </c>
      <c r="K498" s="1">
        <f>VLOOKUP(H498,主动技能!$A:$B,2,FALSE)</f>
        <v>517</v>
      </c>
      <c r="L498" s="1">
        <f>VLOOKUP(I498,主动技能!$A:$B,2,FALSE)</f>
        <v>518</v>
      </c>
      <c r="M498" s="1">
        <f t="shared" si="70"/>
        <v>96</v>
      </c>
      <c r="N498" s="1" t="s">
        <v>251</v>
      </c>
      <c r="O498" s="1">
        <f t="shared" si="71"/>
        <v>195</v>
      </c>
      <c r="P498" s="1" t="s">
        <v>252</v>
      </c>
      <c r="Q498" s="1" t="s">
        <v>252</v>
      </c>
    </row>
    <row r="499" spans="2:17" x14ac:dyDescent="0.15">
      <c r="B499" s="8" t="str">
        <f>VLOOKUP(G499,角色!A:B,2,FALSE)</f>
        <v>胧月</v>
      </c>
      <c r="C499" s="8" t="str">
        <f t="shared" si="63"/>
        <v>主动技能2</v>
      </c>
      <c r="D499" s="8">
        <f t="shared" si="65"/>
        <v>18</v>
      </c>
      <c r="E499" s="8">
        <f t="shared" si="66"/>
        <v>19</v>
      </c>
      <c r="F499" s="8">
        <f t="shared" si="67"/>
        <v>2</v>
      </c>
      <c r="G499" s="8">
        <f t="shared" si="64"/>
        <v>9</v>
      </c>
      <c r="H499" t="str">
        <f t="shared" si="68"/>
        <v>胧月主动技能2等级18</v>
      </c>
      <c r="I499" t="str">
        <f t="shared" si="69"/>
        <v>胧月主动技能2等级19</v>
      </c>
      <c r="J499" s="1">
        <v>493</v>
      </c>
      <c r="K499" s="1">
        <f>VLOOKUP(H499,主动技能!$A:$B,2,FALSE)</f>
        <v>518</v>
      </c>
      <c r="L499" s="1">
        <f>VLOOKUP(I499,主动技能!$A:$B,2,FALSE)</f>
        <v>519</v>
      </c>
      <c r="M499" s="1">
        <f t="shared" si="70"/>
        <v>97</v>
      </c>
      <c r="N499" s="1" t="s">
        <v>251</v>
      </c>
      <c r="O499" s="1">
        <f t="shared" si="71"/>
        <v>196</v>
      </c>
      <c r="P499" s="1" t="s">
        <v>252</v>
      </c>
      <c r="Q499" s="1" t="s">
        <v>252</v>
      </c>
    </row>
    <row r="500" spans="2:17" x14ac:dyDescent="0.15">
      <c r="B500" s="8" t="str">
        <f>VLOOKUP(G500,角色!A:B,2,FALSE)</f>
        <v>胧月</v>
      </c>
      <c r="C500" s="8" t="str">
        <f t="shared" si="63"/>
        <v>主动技能2</v>
      </c>
      <c r="D500" s="8">
        <f t="shared" si="65"/>
        <v>19</v>
      </c>
      <c r="E500" s="8">
        <f t="shared" si="66"/>
        <v>20</v>
      </c>
      <c r="F500" s="8">
        <f t="shared" si="67"/>
        <v>2</v>
      </c>
      <c r="G500" s="8">
        <f t="shared" si="64"/>
        <v>9</v>
      </c>
      <c r="H500" t="str">
        <f t="shared" si="68"/>
        <v>胧月主动技能2等级19</v>
      </c>
      <c r="I500" t="str">
        <f t="shared" si="69"/>
        <v>胧月主动技能2等级20</v>
      </c>
      <c r="J500" s="1">
        <v>494</v>
      </c>
      <c r="K500" s="1">
        <f>VLOOKUP(H500,主动技能!$A:$B,2,FALSE)</f>
        <v>519</v>
      </c>
      <c r="L500" s="1">
        <f>VLOOKUP(I500,主动技能!$A:$B,2,FALSE)</f>
        <v>520</v>
      </c>
      <c r="M500" s="1">
        <f t="shared" si="70"/>
        <v>98</v>
      </c>
      <c r="N500" s="1" t="s">
        <v>251</v>
      </c>
      <c r="O500" s="1">
        <f t="shared" si="71"/>
        <v>197</v>
      </c>
      <c r="P500" s="1" t="s">
        <v>252</v>
      </c>
      <c r="Q500" s="1" t="s">
        <v>252</v>
      </c>
    </row>
    <row r="501" spans="2:17" x14ac:dyDescent="0.15">
      <c r="B501" s="8" t="str">
        <f>VLOOKUP(G501,角色!A:B,2,FALSE)</f>
        <v>胧月</v>
      </c>
      <c r="C501" s="8" t="str">
        <f t="shared" si="63"/>
        <v>主动技能3</v>
      </c>
      <c r="D501" s="8">
        <f t="shared" si="65"/>
        <v>1</v>
      </c>
      <c r="E501" s="8">
        <f t="shared" si="66"/>
        <v>2</v>
      </c>
      <c r="F501" s="8">
        <f t="shared" si="67"/>
        <v>3</v>
      </c>
      <c r="G501" s="8">
        <f t="shared" si="64"/>
        <v>9</v>
      </c>
      <c r="H501" t="str">
        <f t="shared" si="68"/>
        <v>胧月主动技能3等级1</v>
      </c>
      <c r="I501" t="str">
        <f t="shared" si="69"/>
        <v>胧月主动技能3等级2</v>
      </c>
      <c r="J501" s="1">
        <v>495</v>
      </c>
      <c r="K501" s="1">
        <f>VLOOKUP(H501,主动技能!$A:$B,2,FALSE)</f>
        <v>521</v>
      </c>
      <c r="L501" s="1">
        <f>VLOOKUP(I501,主动技能!$A:$B,2,FALSE)</f>
        <v>522</v>
      </c>
      <c r="M501" s="1">
        <f t="shared" si="70"/>
        <v>99</v>
      </c>
      <c r="N501" s="1" t="s">
        <v>251</v>
      </c>
      <c r="O501" s="1">
        <f t="shared" si="71"/>
        <v>198</v>
      </c>
      <c r="P501" s="1" t="s">
        <v>252</v>
      </c>
      <c r="Q501" s="1" t="s">
        <v>252</v>
      </c>
    </row>
    <row r="502" spans="2:17" x14ac:dyDescent="0.15">
      <c r="B502" s="8" t="str">
        <f>VLOOKUP(G502,角色!A:B,2,FALSE)</f>
        <v>胧月</v>
      </c>
      <c r="C502" s="8" t="str">
        <f t="shared" si="63"/>
        <v>主动技能3</v>
      </c>
      <c r="D502" s="8">
        <f t="shared" si="65"/>
        <v>2</v>
      </c>
      <c r="E502" s="8">
        <f t="shared" si="66"/>
        <v>3</v>
      </c>
      <c r="F502" s="8">
        <f t="shared" si="67"/>
        <v>3</v>
      </c>
      <c r="G502" s="8">
        <f t="shared" si="64"/>
        <v>9</v>
      </c>
      <c r="H502" t="str">
        <f t="shared" si="68"/>
        <v>胧月主动技能3等级2</v>
      </c>
      <c r="I502" t="str">
        <f t="shared" si="69"/>
        <v>胧月主动技能3等级3</v>
      </c>
      <c r="J502" s="1">
        <v>496</v>
      </c>
      <c r="K502" s="1">
        <f>VLOOKUP(H502,主动技能!$A:$B,2,FALSE)</f>
        <v>522</v>
      </c>
      <c r="L502" s="1">
        <f>VLOOKUP(I502,主动技能!$A:$B,2,FALSE)</f>
        <v>523</v>
      </c>
      <c r="M502" s="1">
        <f t="shared" si="70"/>
        <v>1</v>
      </c>
      <c r="N502" s="1" t="s">
        <v>251</v>
      </c>
      <c r="O502" s="1">
        <f t="shared" si="71"/>
        <v>100</v>
      </c>
      <c r="P502" s="1" t="s">
        <v>252</v>
      </c>
      <c r="Q502" s="1" t="s">
        <v>252</v>
      </c>
    </row>
    <row r="503" spans="2:17" x14ac:dyDescent="0.15">
      <c r="B503" s="8" t="str">
        <f>VLOOKUP(G503,角色!A:B,2,FALSE)</f>
        <v>胧月</v>
      </c>
      <c r="C503" s="8" t="str">
        <f t="shared" si="63"/>
        <v>主动技能3</v>
      </c>
      <c r="D503" s="8">
        <f t="shared" si="65"/>
        <v>3</v>
      </c>
      <c r="E503" s="8">
        <f t="shared" si="66"/>
        <v>4</v>
      </c>
      <c r="F503" s="8">
        <f t="shared" si="67"/>
        <v>3</v>
      </c>
      <c r="G503" s="8">
        <f t="shared" si="64"/>
        <v>9</v>
      </c>
      <c r="H503" t="str">
        <f t="shared" si="68"/>
        <v>胧月主动技能3等级3</v>
      </c>
      <c r="I503" t="str">
        <f t="shared" si="69"/>
        <v>胧月主动技能3等级4</v>
      </c>
      <c r="J503" s="1">
        <v>497</v>
      </c>
      <c r="K503" s="1">
        <f>VLOOKUP(H503,主动技能!$A:$B,2,FALSE)</f>
        <v>523</v>
      </c>
      <c r="L503" s="1">
        <f>VLOOKUP(I503,主动技能!$A:$B,2,FALSE)</f>
        <v>524</v>
      </c>
      <c r="M503" s="1">
        <f t="shared" si="70"/>
        <v>2</v>
      </c>
      <c r="N503" s="1" t="s">
        <v>251</v>
      </c>
      <c r="O503" s="1">
        <f t="shared" si="71"/>
        <v>101</v>
      </c>
      <c r="P503" s="1" t="s">
        <v>252</v>
      </c>
      <c r="Q503" s="1" t="s">
        <v>252</v>
      </c>
    </row>
    <row r="504" spans="2:17" x14ac:dyDescent="0.15">
      <c r="B504" s="8" t="str">
        <f>VLOOKUP(G504,角色!A:B,2,FALSE)</f>
        <v>胧月</v>
      </c>
      <c r="C504" s="8" t="str">
        <f t="shared" si="63"/>
        <v>主动技能3</v>
      </c>
      <c r="D504" s="8">
        <f t="shared" si="65"/>
        <v>4</v>
      </c>
      <c r="E504" s="8">
        <f t="shared" si="66"/>
        <v>5</v>
      </c>
      <c r="F504" s="8">
        <f t="shared" si="67"/>
        <v>3</v>
      </c>
      <c r="G504" s="8">
        <f t="shared" si="64"/>
        <v>9</v>
      </c>
      <c r="H504" t="str">
        <f t="shared" si="68"/>
        <v>胧月主动技能3等级4</v>
      </c>
      <c r="I504" t="str">
        <f t="shared" si="69"/>
        <v>胧月主动技能3等级5</v>
      </c>
      <c r="J504" s="1">
        <v>498</v>
      </c>
      <c r="K504" s="1">
        <f>VLOOKUP(H504,主动技能!$A:$B,2,FALSE)</f>
        <v>524</v>
      </c>
      <c r="L504" s="1">
        <f>VLOOKUP(I504,主动技能!$A:$B,2,FALSE)</f>
        <v>525</v>
      </c>
      <c r="M504" s="1">
        <f t="shared" si="70"/>
        <v>3</v>
      </c>
      <c r="N504" s="1" t="s">
        <v>251</v>
      </c>
      <c r="O504" s="1">
        <f t="shared" si="71"/>
        <v>102</v>
      </c>
      <c r="P504" s="1" t="s">
        <v>252</v>
      </c>
      <c r="Q504" s="1" t="s">
        <v>252</v>
      </c>
    </row>
    <row r="505" spans="2:17" x14ac:dyDescent="0.15">
      <c r="B505" s="8" t="str">
        <f>VLOOKUP(G505,角色!A:B,2,FALSE)</f>
        <v>胧月</v>
      </c>
      <c r="C505" s="8" t="str">
        <f t="shared" si="63"/>
        <v>主动技能3</v>
      </c>
      <c r="D505" s="8">
        <f t="shared" si="65"/>
        <v>5</v>
      </c>
      <c r="E505" s="8">
        <f t="shared" si="66"/>
        <v>6</v>
      </c>
      <c r="F505" s="8">
        <f t="shared" si="67"/>
        <v>3</v>
      </c>
      <c r="G505" s="8">
        <f t="shared" si="64"/>
        <v>9</v>
      </c>
      <c r="H505" t="str">
        <f t="shared" si="68"/>
        <v>胧月主动技能3等级5</v>
      </c>
      <c r="I505" t="str">
        <f t="shared" si="69"/>
        <v>胧月主动技能3等级6</v>
      </c>
      <c r="J505" s="1">
        <v>499</v>
      </c>
      <c r="K505" s="1">
        <f>VLOOKUP(H505,主动技能!$A:$B,2,FALSE)</f>
        <v>525</v>
      </c>
      <c r="L505" s="1">
        <f>VLOOKUP(I505,主动技能!$A:$B,2,FALSE)</f>
        <v>526</v>
      </c>
      <c r="M505" s="1">
        <f t="shared" si="70"/>
        <v>4</v>
      </c>
      <c r="N505" s="1" t="s">
        <v>251</v>
      </c>
      <c r="O505" s="1">
        <f t="shared" si="71"/>
        <v>103</v>
      </c>
      <c r="P505" s="1" t="s">
        <v>252</v>
      </c>
      <c r="Q505" s="1" t="s">
        <v>252</v>
      </c>
    </row>
    <row r="506" spans="2:17" x14ac:dyDescent="0.15">
      <c r="B506" s="8" t="str">
        <f>VLOOKUP(G506,角色!A:B,2,FALSE)</f>
        <v>胧月</v>
      </c>
      <c r="C506" s="8" t="str">
        <f t="shared" si="63"/>
        <v>主动技能3</v>
      </c>
      <c r="D506" s="8">
        <f t="shared" si="65"/>
        <v>6</v>
      </c>
      <c r="E506" s="8">
        <f t="shared" si="66"/>
        <v>7</v>
      </c>
      <c r="F506" s="8">
        <f t="shared" si="67"/>
        <v>3</v>
      </c>
      <c r="G506" s="8">
        <f t="shared" si="64"/>
        <v>9</v>
      </c>
      <c r="H506" t="str">
        <f t="shared" si="68"/>
        <v>胧月主动技能3等级6</v>
      </c>
      <c r="I506" t="str">
        <f t="shared" si="69"/>
        <v>胧月主动技能3等级7</v>
      </c>
      <c r="J506" s="1">
        <v>500</v>
      </c>
      <c r="K506" s="1">
        <f>VLOOKUP(H506,主动技能!$A:$B,2,FALSE)</f>
        <v>526</v>
      </c>
      <c r="L506" s="1">
        <f>VLOOKUP(I506,主动技能!$A:$B,2,FALSE)</f>
        <v>527</v>
      </c>
      <c r="M506" s="1">
        <f t="shared" si="70"/>
        <v>5</v>
      </c>
      <c r="N506" s="1" t="s">
        <v>251</v>
      </c>
      <c r="O506" s="1">
        <f t="shared" si="71"/>
        <v>104</v>
      </c>
      <c r="P506" s="1" t="s">
        <v>252</v>
      </c>
      <c r="Q506" s="1" t="s">
        <v>252</v>
      </c>
    </row>
    <row r="507" spans="2:17" x14ac:dyDescent="0.15">
      <c r="B507" s="8" t="str">
        <f>VLOOKUP(G507,角色!A:B,2,FALSE)</f>
        <v>胧月</v>
      </c>
      <c r="C507" s="8" t="str">
        <f t="shared" si="63"/>
        <v>主动技能3</v>
      </c>
      <c r="D507" s="8">
        <f t="shared" si="65"/>
        <v>7</v>
      </c>
      <c r="E507" s="8">
        <f t="shared" si="66"/>
        <v>8</v>
      </c>
      <c r="F507" s="8">
        <f t="shared" si="67"/>
        <v>3</v>
      </c>
      <c r="G507" s="8">
        <f t="shared" si="64"/>
        <v>9</v>
      </c>
      <c r="H507" t="str">
        <f t="shared" si="68"/>
        <v>胧月主动技能3等级7</v>
      </c>
      <c r="I507" t="str">
        <f t="shared" si="69"/>
        <v>胧月主动技能3等级8</v>
      </c>
      <c r="J507" s="1">
        <v>501</v>
      </c>
      <c r="K507" s="1">
        <f>VLOOKUP(H507,主动技能!$A:$B,2,FALSE)</f>
        <v>527</v>
      </c>
      <c r="L507" s="1">
        <f>VLOOKUP(I507,主动技能!$A:$B,2,FALSE)</f>
        <v>528</v>
      </c>
      <c r="M507" s="1">
        <f t="shared" si="70"/>
        <v>6</v>
      </c>
      <c r="N507" s="1" t="s">
        <v>251</v>
      </c>
      <c r="O507" s="1">
        <f t="shared" si="71"/>
        <v>105</v>
      </c>
      <c r="P507" s="1" t="s">
        <v>252</v>
      </c>
      <c r="Q507" s="1" t="s">
        <v>252</v>
      </c>
    </row>
    <row r="508" spans="2:17" x14ac:dyDescent="0.15">
      <c r="B508" s="8" t="str">
        <f>VLOOKUP(G508,角色!A:B,2,FALSE)</f>
        <v>胧月</v>
      </c>
      <c r="C508" s="8" t="str">
        <f t="shared" si="63"/>
        <v>主动技能3</v>
      </c>
      <c r="D508" s="8">
        <f t="shared" si="65"/>
        <v>8</v>
      </c>
      <c r="E508" s="8">
        <f t="shared" si="66"/>
        <v>9</v>
      </c>
      <c r="F508" s="8">
        <f t="shared" si="67"/>
        <v>3</v>
      </c>
      <c r="G508" s="8">
        <f t="shared" si="64"/>
        <v>9</v>
      </c>
      <c r="H508" t="str">
        <f t="shared" si="68"/>
        <v>胧月主动技能3等级8</v>
      </c>
      <c r="I508" t="str">
        <f t="shared" si="69"/>
        <v>胧月主动技能3等级9</v>
      </c>
      <c r="J508" s="1">
        <v>502</v>
      </c>
      <c r="K508" s="1">
        <f>VLOOKUP(H508,主动技能!$A:$B,2,FALSE)</f>
        <v>528</v>
      </c>
      <c r="L508" s="1">
        <f>VLOOKUP(I508,主动技能!$A:$B,2,FALSE)</f>
        <v>529</v>
      </c>
      <c r="M508" s="1">
        <f t="shared" si="70"/>
        <v>7</v>
      </c>
      <c r="N508" s="1" t="s">
        <v>251</v>
      </c>
      <c r="O508" s="1">
        <f t="shared" si="71"/>
        <v>106</v>
      </c>
      <c r="P508" s="1" t="s">
        <v>252</v>
      </c>
      <c r="Q508" s="1" t="s">
        <v>252</v>
      </c>
    </row>
    <row r="509" spans="2:17" x14ac:dyDescent="0.15">
      <c r="B509" s="8" t="str">
        <f>VLOOKUP(G509,角色!A:B,2,FALSE)</f>
        <v>胧月</v>
      </c>
      <c r="C509" s="8" t="str">
        <f t="shared" si="63"/>
        <v>主动技能3</v>
      </c>
      <c r="D509" s="8">
        <f t="shared" si="65"/>
        <v>9</v>
      </c>
      <c r="E509" s="8">
        <f t="shared" si="66"/>
        <v>10</v>
      </c>
      <c r="F509" s="8">
        <f t="shared" si="67"/>
        <v>3</v>
      </c>
      <c r="G509" s="8">
        <f t="shared" si="64"/>
        <v>9</v>
      </c>
      <c r="H509" t="str">
        <f t="shared" si="68"/>
        <v>胧月主动技能3等级9</v>
      </c>
      <c r="I509" t="str">
        <f t="shared" si="69"/>
        <v>胧月主动技能3等级10</v>
      </c>
      <c r="J509" s="1">
        <v>503</v>
      </c>
      <c r="K509" s="1">
        <f>VLOOKUP(H509,主动技能!$A:$B,2,FALSE)</f>
        <v>529</v>
      </c>
      <c r="L509" s="1">
        <f>VLOOKUP(I509,主动技能!$A:$B,2,FALSE)</f>
        <v>530</v>
      </c>
      <c r="M509" s="1">
        <f t="shared" si="70"/>
        <v>8</v>
      </c>
      <c r="N509" s="1" t="s">
        <v>251</v>
      </c>
      <c r="O509" s="1">
        <f t="shared" si="71"/>
        <v>107</v>
      </c>
      <c r="P509" s="1" t="s">
        <v>252</v>
      </c>
      <c r="Q509" s="1" t="s">
        <v>252</v>
      </c>
    </row>
    <row r="510" spans="2:17" x14ac:dyDescent="0.15">
      <c r="B510" s="8" t="str">
        <f>VLOOKUP(G510,角色!A:B,2,FALSE)</f>
        <v>胧月</v>
      </c>
      <c r="C510" s="8" t="str">
        <f t="shared" si="63"/>
        <v>主动技能3</v>
      </c>
      <c r="D510" s="8">
        <f t="shared" si="65"/>
        <v>10</v>
      </c>
      <c r="E510" s="8">
        <f t="shared" si="66"/>
        <v>11</v>
      </c>
      <c r="F510" s="8">
        <f t="shared" si="67"/>
        <v>3</v>
      </c>
      <c r="G510" s="8">
        <f t="shared" si="64"/>
        <v>9</v>
      </c>
      <c r="H510" t="str">
        <f t="shared" si="68"/>
        <v>胧月主动技能3等级10</v>
      </c>
      <c r="I510" t="str">
        <f t="shared" si="69"/>
        <v>胧月主动技能3等级11</v>
      </c>
      <c r="J510" s="1">
        <v>504</v>
      </c>
      <c r="K510" s="1">
        <f>VLOOKUP(H510,主动技能!$A:$B,2,FALSE)</f>
        <v>530</v>
      </c>
      <c r="L510" s="1">
        <f>VLOOKUP(I510,主动技能!$A:$B,2,FALSE)</f>
        <v>531</v>
      </c>
      <c r="M510" s="1">
        <f t="shared" si="70"/>
        <v>9</v>
      </c>
      <c r="N510" s="1" t="s">
        <v>251</v>
      </c>
      <c r="O510" s="1">
        <f t="shared" si="71"/>
        <v>108</v>
      </c>
      <c r="P510" s="1" t="s">
        <v>252</v>
      </c>
      <c r="Q510" s="1" t="s">
        <v>252</v>
      </c>
    </row>
    <row r="511" spans="2:17" x14ac:dyDescent="0.15">
      <c r="B511" s="8" t="str">
        <f>VLOOKUP(G511,角色!A:B,2,FALSE)</f>
        <v>胧月</v>
      </c>
      <c r="C511" s="8" t="str">
        <f t="shared" si="63"/>
        <v>主动技能3</v>
      </c>
      <c r="D511" s="8">
        <f t="shared" si="65"/>
        <v>11</v>
      </c>
      <c r="E511" s="8">
        <f t="shared" si="66"/>
        <v>12</v>
      </c>
      <c r="F511" s="8">
        <f t="shared" si="67"/>
        <v>3</v>
      </c>
      <c r="G511" s="8">
        <f t="shared" si="64"/>
        <v>9</v>
      </c>
      <c r="H511" t="str">
        <f t="shared" si="68"/>
        <v>胧月主动技能3等级11</v>
      </c>
      <c r="I511" t="str">
        <f t="shared" si="69"/>
        <v>胧月主动技能3等级12</v>
      </c>
      <c r="J511" s="1">
        <v>505</v>
      </c>
      <c r="K511" s="1">
        <f>VLOOKUP(H511,主动技能!$A:$B,2,FALSE)</f>
        <v>531</v>
      </c>
      <c r="L511" s="1">
        <f>VLOOKUP(I511,主动技能!$A:$B,2,FALSE)</f>
        <v>532</v>
      </c>
      <c r="M511" s="1">
        <f t="shared" si="70"/>
        <v>10</v>
      </c>
      <c r="N511" s="1" t="s">
        <v>251</v>
      </c>
      <c r="O511" s="1">
        <f t="shared" si="71"/>
        <v>109</v>
      </c>
      <c r="P511" s="1" t="s">
        <v>252</v>
      </c>
      <c r="Q511" s="1" t="s">
        <v>252</v>
      </c>
    </row>
    <row r="512" spans="2:17" x14ac:dyDescent="0.15">
      <c r="B512" s="8" t="str">
        <f>VLOOKUP(G512,角色!A:B,2,FALSE)</f>
        <v>胧月</v>
      </c>
      <c r="C512" s="8" t="str">
        <f t="shared" si="63"/>
        <v>主动技能3</v>
      </c>
      <c r="D512" s="8">
        <f t="shared" si="65"/>
        <v>12</v>
      </c>
      <c r="E512" s="8">
        <f t="shared" si="66"/>
        <v>13</v>
      </c>
      <c r="F512" s="8">
        <f t="shared" si="67"/>
        <v>3</v>
      </c>
      <c r="G512" s="8">
        <f t="shared" si="64"/>
        <v>9</v>
      </c>
      <c r="H512" t="str">
        <f t="shared" si="68"/>
        <v>胧月主动技能3等级12</v>
      </c>
      <c r="I512" t="str">
        <f t="shared" si="69"/>
        <v>胧月主动技能3等级13</v>
      </c>
      <c r="J512" s="1">
        <v>506</v>
      </c>
      <c r="K512" s="1">
        <f>VLOOKUP(H512,主动技能!$A:$B,2,FALSE)</f>
        <v>532</v>
      </c>
      <c r="L512" s="1">
        <f>VLOOKUP(I512,主动技能!$A:$B,2,FALSE)</f>
        <v>533</v>
      </c>
      <c r="M512" s="1">
        <f t="shared" si="70"/>
        <v>11</v>
      </c>
      <c r="N512" s="1" t="s">
        <v>251</v>
      </c>
      <c r="O512" s="1">
        <f t="shared" si="71"/>
        <v>110</v>
      </c>
      <c r="P512" s="1" t="s">
        <v>252</v>
      </c>
      <c r="Q512" s="1" t="s">
        <v>252</v>
      </c>
    </row>
    <row r="513" spans="2:17" x14ac:dyDescent="0.15">
      <c r="B513" s="8" t="str">
        <f>VLOOKUP(G513,角色!A:B,2,FALSE)</f>
        <v>胧月</v>
      </c>
      <c r="C513" s="8" t="str">
        <f t="shared" si="63"/>
        <v>主动技能3</v>
      </c>
      <c r="D513" s="8">
        <f t="shared" si="65"/>
        <v>13</v>
      </c>
      <c r="E513" s="8">
        <f t="shared" si="66"/>
        <v>14</v>
      </c>
      <c r="F513" s="8">
        <f t="shared" si="67"/>
        <v>3</v>
      </c>
      <c r="G513" s="8">
        <f t="shared" si="64"/>
        <v>9</v>
      </c>
      <c r="H513" t="str">
        <f t="shared" si="68"/>
        <v>胧月主动技能3等级13</v>
      </c>
      <c r="I513" t="str">
        <f t="shared" si="69"/>
        <v>胧月主动技能3等级14</v>
      </c>
      <c r="J513" s="1">
        <v>507</v>
      </c>
      <c r="K513" s="1">
        <f>VLOOKUP(H513,主动技能!$A:$B,2,FALSE)</f>
        <v>533</v>
      </c>
      <c r="L513" s="1">
        <f>VLOOKUP(I513,主动技能!$A:$B,2,FALSE)</f>
        <v>534</v>
      </c>
      <c r="M513" s="1">
        <f t="shared" si="70"/>
        <v>12</v>
      </c>
      <c r="N513" s="1" t="s">
        <v>251</v>
      </c>
      <c r="O513" s="1">
        <f t="shared" si="71"/>
        <v>111</v>
      </c>
      <c r="P513" s="1" t="s">
        <v>252</v>
      </c>
      <c r="Q513" s="1" t="s">
        <v>252</v>
      </c>
    </row>
    <row r="514" spans="2:17" x14ac:dyDescent="0.15">
      <c r="B514" s="8" t="str">
        <f>VLOOKUP(G514,角色!A:B,2,FALSE)</f>
        <v>胧月</v>
      </c>
      <c r="C514" s="8" t="str">
        <f t="shared" si="63"/>
        <v>主动技能3</v>
      </c>
      <c r="D514" s="8">
        <f t="shared" si="65"/>
        <v>14</v>
      </c>
      <c r="E514" s="8">
        <f t="shared" si="66"/>
        <v>15</v>
      </c>
      <c r="F514" s="8">
        <f t="shared" si="67"/>
        <v>3</v>
      </c>
      <c r="G514" s="8">
        <f t="shared" si="64"/>
        <v>9</v>
      </c>
      <c r="H514" t="str">
        <f t="shared" si="68"/>
        <v>胧月主动技能3等级14</v>
      </c>
      <c r="I514" t="str">
        <f t="shared" si="69"/>
        <v>胧月主动技能3等级15</v>
      </c>
      <c r="J514" s="1">
        <v>508</v>
      </c>
      <c r="K514" s="1">
        <f>VLOOKUP(H514,主动技能!$A:$B,2,FALSE)</f>
        <v>534</v>
      </c>
      <c r="L514" s="1">
        <f>VLOOKUP(I514,主动技能!$A:$B,2,FALSE)</f>
        <v>535</v>
      </c>
      <c r="M514" s="1">
        <f t="shared" si="70"/>
        <v>13</v>
      </c>
      <c r="N514" s="1" t="s">
        <v>251</v>
      </c>
      <c r="O514" s="1">
        <f t="shared" si="71"/>
        <v>112</v>
      </c>
      <c r="P514" s="1" t="s">
        <v>252</v>
      </c>
      <c r="Q514" s="1" t="s">
        <v>252</v>
      </c>
    </row>
    <row r="515" spans="2:17" x14ac:dyDescent="0.15">
      <c r="B515" s="8" t="str">
        <f>VLOOKUP(G515,角色!A:B,2,FALSE)</f>
        <v>胧月</v>
      </c>
      <c r="C515" s="8" t="str">
        <f t="shared" si="63"/>
        <v>主动技能3</v>
      </c>
      <c r="D515" s="8">
        <f t="shared" si="65"/>
        <v>15</v>
      </c>
      <c r="E515" s="8">
        <f t="shared" si="66"/>
        <v>16</v>
      </c>
      <c r="F515" s="8">
        <f t="shared" si="67"/>
        <v>3</v>
      </c>
      <c r="G515" s="8">
        <f t="shared" si="64"/>
        <v>9</v>
      </c>
      <c r="H515" t="str">
        <f t="shared" si="68"/>
        <v>胧月主动技能3等级15</v>
      </c>
      <c r="I515" t="str">
        <f t="shared" si="69"/>
        <v>胧月主动技能3等级16</v>
      </c>
      <c r="J515" s="1">
        <v>509</v>
      </c>
      <c r="K515" s="1">
        <f>VLOOKUP(H515,主动技能!$A:$B,2,FALSE)</f>
        <v>535</v>
      </c>
      <c r="L515" s="1">
        <f>VLOOKUP(I515,主动技能!$A:$B,2,FALSE)</f>
        <v>536</v>
      </c>
      <c r="M515" s="1">
        <f t="shared" si="70"/>
        <v>14</v>
      </c>
      <c r="N515" s="1" t="s">
        <v>251</v>
      </c>
      <c r="O515" s="1">
        <f t="shared" si="71"/>
        <v>113</v>
      </c>
      <c r="P515" s="1" t="s">
        <v>252</v>
      </c>
      <c r="Q515" s="1" t="s">
        <v>252</v>
      </c>
    </row>
    <row r="516" spans="2:17" x14ac:dyDescent="0.15">
      <c r="B516" s="8" t="str">
        <f>VLOOKUP(G516,角色!A:B,2,FALSE)</f>
        <v>胧月</v>
      </c>
      <c r="C516" s="8" t="str">
        <f t="shared" si="63"/>
        <v>主动技能3</v>
      </c>
      <c r="D516" s="8">
        <f t="shared" si="65"/>
        <v>16</v>
      </c>
      <c r="E516" s="8">
        <f t="shared" si="66"/>
        <v>17</v>
      </c>
      <c r="F516" s="8">
        <f t="shared" si="67"/>
        <v>3</v>
      </c>
      <c r="G516" s="8">
        <f t="shared" si="64"/>
        <v>9</v>
      </c>
      <c r="H516" t="str">
        <f t="shared" si="68"/>
        <v>胧月主动技能3等级16</v>
      </c>
      <c r="I516" t="str">
        <f t="shared" si="69"/>
        <v>胧月主动技能3等级17</v>
      </c>
      <c r="J516" s="1">
        <v>510</v>
      </c>
      <c r="K516" s="1">
        <f>VLOOKUP(H516,主动技能!$A:$B,2,FALSE)</f>
        <v>536</v>
      </c>
      <c r="L516" s="1">
        <f>VLOOKUP(I516,主动技能!$A:$B,2,FALSE)</f>
        <v>537</v>
      </c>
      <c r="M516" s="1">
        <f t="shared" si="70"/>
        <v>15</v>
      </c>
      <c r="N516" s="1" t="s">
        <v>251</v>
      </c>
      <c r="O516" s="1">
        <f t="shared" si="71"/>
        <v>114</v>
      </c>
      <c r="P516" s="1" t="s">
        <v>252</v>
      </c>
      <c r="Q516" s="1" t="s">
        <v>252</v>
      </c>
    </row>
    <row r="517" spans="2:17" x14ac:dyDescent="0.15">
      <c r="B517" s="8" t="str">
        <f>VLOOKUP(G517,角色!A:B,2,FALSE)</f>
        <v>胧月</v>
      </c>
      <c r="C517" s="8" t="str">
        <f t="shared" si="63"/>
        <v>主动技能3</v>
      </c>
      <c r="D517" s="8">
        <f t="shared" si="65"/>
        <v>17</v>
      </c>
      <c r="E517" s="8">
        <f t="shared" si="66"/>
        <v>18</v>
      </c>
      <c r="F517" s="8">
        <f t="shared" si="67"/>
        <v>3</v>
      </c>
      <c r="G517" s="8">
        <f t="shared" si="64"/>
        <v>9</v>
      </c>
      <c r="H517" t="str">
        <f t="shared" si="68"/>
        <v>胧月主动技能3等级17</v>
      </c>
      <c r="I517" t="str">
        <f t="shared" si="69"/>
        <v>胧月主动技能3等级18</v>
      </c>
      <c r="J517" s="1">
        <v>511</v>
      </c>
      <c r="K517" s="1">
        <f>VLOOKUP(H517,主动技能!$A:$B,2,FALSE)</f>
        <v>537</v>
      </c>
      <c r="L517" s="1">
        <f>VLOOKUP(I517,主动技能!$A:$B,2,FALSE)</f>
        <v>538</v>
      </c>
      <c r="M517" s="1">
        <f t="shared" si="70"/>
        <v>16</v>
      </c>
      <c r="N517" s="1" t="s">
        <v>251</v>
      </c>
      <c r="O517" s="1">
        <f t="shared" si="71"/>
        <v>115</v>
      </c>
      <c r="P517" s="1" t="s">
        <v>252</v>
      </c>
      <c r="Q517" s="1" t="s">
        <v>252</v>
      </c>
    </row>
    <row r="518" spans="2:17" x14ac:dyDescent="0.15">
      <c r="B518" s="8" t="str">
        <f>VLOOKUP(G518,角色!A:B,2,FALSE)</f>
        <v>胧月</v>
      </c>
      <c r="C518" s="8" t="str">
        <f t="shared" si="63"/>
        <v>主动技能3</v>
      </c>
      <c r="D518" s="8">
        <f t="shared" si="65"/>
        <v>18</v>
      </c>
      <c r="E518" s="8">
        <f t="shared" si="66"/>
        <v>19</v>
      </c>
      <c r="F518" s="8">
        <f t="shared" si="67"/>
        <v>3</v>
      </c>
      <c r="G518" s="8">
        <f t="shared" si="64"/>
        <v>9</v>
      </c>
      <c r="H518" t="str">
        <f t="shared" si="68"/>
        <v>胧月主动技能3等级18</v>
      </c>
      <c r="I518" t="str">
        <f t="shared" si="69"/>
        <v>胧月主动技能3等级19</v>
      </c>
      <c r="J518" s="1">
        <v>512</v>
      </c>
      <c r="K518" s="1">
        <f>VLOOKUP(H518,主动技能!$A:$B,2,FALSE)</f>
        <v>538</v>
      </c>
      <c r="L518" s="1">
        <f>VLOOKUP(I518,主动技能!$A:$B,2,FALSE)</f>
        <v>539</v>
      </c>
      <c r="M518" s="1">
        <f t="shared" si="70"/>
        <v>17</v>
      </c>
      <c r="N518" s="1" t="s">
        <v>251</v>
      </c>
      <c r="O518" s="1">
        <f t="shared" si="71"/>
        <v>116</v>
      </c>
      <c r="P518" s="1" t="s">
        <v>252</v>
      </c>
      <c r="Q518" s="1" t="s">
        <v>252</v>
      </c>
    </row>
    <row r="519" spans="2:17" x14ac:dyDescent="0.15">
      <c r="B519" s="8" t="str">
        <f>VLOOKUP(G519,角色!A:B,2,FALSE)</f>
        <v>胧月</v>
      </c>
      <c r="C519" s="8" t="str">
        <f t="shared" si="63"/>
        <v>主动技能3</v>
      </c>
      <c r="D519" s="8">
        <f t="shared" si="65"/>
        <v>19</v>
      </c>
      <c r="E519" s="8">
        <f t="shared" si="66"/>
        <v>20</v>
      </c>
      <c r="F519" s="8">
        <f t="shared" si="67"/>
        <v>3</v>
      </c>
      <c r="G519" s="8">
        <f t="shared" si="64"/>
        <v>9</v>
      </c>
      <c r="H519" t="str">
        <f t="shared" si="68"/>
        <v>胧月主动技能3等级19</v>
      </c>
      <c r="I519" t="str">
        <f t="shared" si="69"/>
        <v>胧月主动技能3等级20</v>
      </c>
      <c r="J519" s="1">
        <v>513</v>
      </c>
      <c r="K519" s="1">
        <f>VLOOKUP(H519,主动技能!$A:$B,2,FALSE)</f>
        <v>539</v>
      </c>
      <c r="L519" s="1">
        <f>VLOOKUP(I519,主动技能!$A:$B,2,FALSE)</f>
        <v>540</v>
      </c>
      <c r="M519" s="1">
        <f t="shared" si="70"/>
        <v>18</v>
      </c>
      <c r="N519" s="1" t="s">
        <v>251</v>
      </c>
      <c r="O519" s="1">
        <f t="shared" si="71"/>
        <v>117</v>
      </c>
      <c r="P519" s="1" t="s">
        <v>252</v>
      </c>
      <c r="Q519" s="1" t="s">
        <v>252</v>
      </c>
    </row>
    <row r="520" spans="2:17" x14ac:dyDescent="0.15">
      <c r="B520" s="8" t="str">
        <f>VLOOKUP(G520,角色!A:B,2,FALSE)</f>
        <v>离墟</v>
      </c>
      <c r="C520" s="8" t="str">
        <f t="shared" ref="C520:C583" si="72">C$4&amp;F520</f>
        <v>主动技能1</v>
      </c>
      <c r="D520" s="8">
        <f t="shared" si="65"/>
        <v>1</v>
      </c>
      <c r="E520" s="8">
        <f t="shared" si="66"/>
        <v>2</v>
      </c>
      <c r="F520" s="8">
        <f t="shared" si="67"/>
        <v>1</v>
      </c>
      <c r="G520" s="8">
        <f t="shared" ref="G520:G583" si="73">IF((F520=1)*(D520=1),G519+1,G519)</f>
        <v>10</v>
      </c>
      <c r="H520" t="str">
        <f t="shared" si="68"/>
        <v>离墟主动技能1等级1</v>
      </c>
      <c r="I520" t="str">
        <f t="shared" si="69"/>
        <v>离墟主动技能1等级2</v>
      </c>
      <c r="J520" s="1">
        <v>514</v>
      </c>
      <c r="K520" s="1">
        <f>VLOOKUP(H520,主动技能!$A:$B,2,FALSE)</f>
        <v>541</v>
      </c>
      <c r="L520" s="1">
        <f>VLOOKUP(I520,主动技能!$A:$B,2,FALSE)</f>
        <v>542</v>
      </c>
      <c r="M520" s="1">
        <f t="shared" si="70"/>
        <v>19</v>
      </c>
      <c r="N520" s="1" t="s">
        <v>251</v>
      </c>
      <c r="O520" s="1">
        <f t="shared" si="71"/>
        <v>118</v>
      </c>
      <c r="P520" s="1" t="s">
        <v>252</v>
      </c>
      <c r="Q520" s="1" t="s">
        <v>252</v>
      </c>
    </row>
    <row r="521" spans="2:17" x14ac:dyDescent="0.15">
      <c r="B521" s="8" t="str">
        <f>VLOOKUP(G521,角色!A:B,2,FALSE)</f>
        <v>离墟</v>
      </c>
      <c r="C521" s="8" t="str">
        <f t="shared" si="72"/>
        <v>主动技能1</v>
      </c>
      <c r="D521" s="8">
        <f t="shared" ref="D521:D584" si="74">IF(D520=D$5,1,D520+1)</f>
        <v>2</v>
      </c>
      <c r="E521" s="8">
        <f t="shared" ref="E521:E584" si="75">IF(E520=E$5,2,E520+1)</f>
        <v>3</v>
      </c>
      <c r="F521" s="8">
        <f t="shared" ref="F521:F584" si="76">IF(D521=1,IF(F520=$F$5,1,F520+1),F520)</f>
        <v>1</v>
      </c>
      <c r="G521" s="8">
        <f t="shared" si="73"/>
        <v>10</v>
      </c>
      <c r="H521" t="str">
        <f t="shared" si="68"/>
        <v>离墟主动技能1等级2</v>
      </c>
      <c r="I521" t="str">
        <f t="shared" si="69"/>
        <v>离墟主动技能1等级3</v>
      </c>
      <c r="J521" s="1">
        <v>515</v>
      </c>
      <c r="K521" s="1">
        <f>VLOOKUP(H521,主动技能!$A:$B,2,FALSE)</f>
        <v>542</v>
      </c>
      <c r="L521" s="1">
        <f>VLOOKUP(I521,主动技能!$A:$B,2,FALSE)</f>
        <v>543</v>
      </c>
      <c r="M521" s="1">
        <f t="shared" si="70"/>
        <v>20</v>
      </c>
      <c r="N521" s="1" t="s">
        <v>251</v>
      </c>
      <c r="O521" s="1">
        <f t="shared" si="71"/>
        <v>119</v>
      </c>
      <c r="P521" s="1" t="s">
        <v>252</v>
      </c>
      <c r="Q521" s="1" t="s">
        <v>252</v>
      </c>
    </row>
    <row r="522" spans="2:17" x14ac:dyDescent="0.15">
      <c r="B522" s="8" t="str">
        <f>VLOOKUP(G522,角色!A:B,2,FALSE)</f>
        <v>离墟</v>
      </c>
      <c r="C522" s="8" t="str">
        <f t="shared" si="72"/>
        <v>主动技能1</v>
      </c>
      <c r="D522" s="8">
        <f t="shared" si="74"/>
        <v>3</v>
      </c>
      <c r="E522" s="8">
        <f t="shared" si="75"/>
        <v>4</v>
      </c>
      <c r="F522" s="8">
        <f t="shared" si="76"/>
        <v>1</v>
      </c>
      <c r="G522" s="8">
        <f t="shared" si="73"/>
        <v>10</v>
      </c>
      <c r="H522" t="str">
        <f t="shared" si="68"/>
        <v>离墟主动技能1等级3</v>
      </c>
      <c r="I522" t="str">
        <f t="shared" si="69"/>
        <v>离墟主动技能1等级4</v>
      </c>
      <c r="J522" s="1">
        <v>516</v>
      </c>
      <c r="K522" s="1">
        <f>VLOOKUP(H522,主动技能!$A:$B,2,FALSE)</f>
        <v>543</v>
      </c>
      <c r="L522" s="1">
        <f>VLOOKUP(I522,主动技能!$A:$B,2,FALSE)</f>
        <v>544</v>
      </c>
      <c r="M522" s="1">
        <f t="shared" si="70"/>
        <v>21</v>
      </c>
      <c r="N522" s="1" t="s">
        <v>251</v>
      </c>
      <c r="O522" s="1">
        <f t="shared" si="71"/>
        <v>120</v>
      </c>
      <c r="P522" s="1" t="s">
        <v>252</v>
      </c>
      <c r="Q522" s="1" t="s">
        <v>252</v>
      </c>
    </row>
    <row r="523" spans="2:17" x14ac:dyDescent="0.15">
      <c r="B523" s="8" t="str">
        <f>VLOOKUP(G523,角色!A:B,2,FALSE)</f>
        <v>离墟</v>
      </c>
      <c r="C523" s="8" t="str">
        <f t="shared" si="72"/>
        <v>主动技能1</v>
      </c>
      <c r="D523" s="8">
        <f t="shared" si="74"/>
        <v>4</v>
      </c>
      <c r="E523" s="8">
        <f t="shared" si="75"/>
        <v>5</v>
      </c>
      <c r="F523" s="8">
        <f t="shared" si="76"/>
        <v>1</v>
      </c>
      <c r="G523" s="8">
        <f t="shared" si="73"/>
        <v>10</v>
      </c>
      <c r="H523" t="str">
        <f t="shared" si="68"/>
        <v>离墟主动技能1等级4</v>
      </c>
      <c r="I523" t="str">
        <f t="shared" si="69"/>
        <v>离墟主动技能1等级5</v>
      </c>
      <c r="J523" s="1">
        <v>517</v>
      </c>
      <c r="K523" s="1">
        <f>VLOOKUP(H523,主动技能!$A:$B,2,FALSE)</f>
        <v>544</v>
      </c>
      <c r="L523" s="1">
        <f>VLOOKUP(I523,主动技能!$A:$B,2,FALSE)</f>
        <v>545</v>
      </c>
      <c r="M523" s="1">
        <f t="shared" si="70"/>
        <v>22</v>
      </c>
      <c r="N523" s="1" t="s">
        <v>251</v>
      </c>
      <c r="O523" s="1">
        <f t="shared" si="71"/>
        <v>121</v>
      </c>
      <c r="P523" s="1" t="s">
        <v>252</v>
      </c>
      <c r="Q523" s="1" t="s">
        <v>252</v>
      </c>
    </row>
    <row r="524" spans="2:17" x14ac:dyDescent="0.15">
      <c r="B524" s="8" t="str">
        <f>VLOOKUP(G524,角色!A:B,2,FALSE)</f>
        <v>离墟</v>
      </c>
      <c r="C524" s="8" t="str">
        <f t="shared" si="72"/>
        <v>主动技能1</v>
      </c>
      <c r="D524" s="8">
        <f t="shared" si="74"/>
        <v>5</v>
      </c>
      <c r="E524" s="8">
        <f t="shared" si="75"/>
        <v>6</v>
      </c>
      <c r="F524" s="8">
        <f t="shared" si="76"/>
        <v>1</v>
      </c>
      <c r="G524" s="8">
        <f t="shared" si="73"/>
        <v>10</v>
      </c>
      <c r="H524" t="str">
        <f t="shared" si="68"/>
        <v>离墟主动技能1等级5</v>
      </c>
      <c r="I524" t="str">
        <f t="shared" si="69"/>
        <v>离墟主动技能1等级6</v>
      </c>
      <c r="J524" s="1">
        <v>518</v>
      </c>
      <c r="K524" s="1">
        <f>VLOOKUP(H524,主动技能!$A:$B,2,FALSE)</f>
        <v>545</v>
      </c>
      <c r="L524" s="1">
        <f>VLOOKUP(I524,主动技能!$A:$B,2,FALSE)</f>
        <v>546</v>
      </c>
      <c r="M524" s="1">
        <f t="shared" si="70"/>
        <v>23</v>
      </c>
      <c r="N524" s="1" t="s">
        <v>251</v>
      </c>
      <c r="O524" s="1">
        <f t="shared" si="71"/>
        <v>122</v>
      </c>
      <c r="P524" s="1" t="s">
        <v>252</v>
      </c>
      <c r="Q524" s="1" t="s">
        <v>252</v>
      </c>
    </row>
    <row r="525" spans="2:17" x14ac:dyDescent="0.15">
      <c r="B525" s="8" t="str">
        <f>VLOOKUP(G525,角色!A:B,2,FALSE)</f>
        <v>离墟</v>
      </c>
      <c r="C525" s="8" t="str">
        <f t="shared" si="72"/>
        <v>主动技能1</v>
      </c>
      <c r="D525" s="8">
        <f t="shared" si="74"/>
        <v>6</v>
      </c>
      <c r="E525" s="8">
        <f t="shared" si="75"/>
        <v>7</v>
      </c>
      <c r="F525" s="8">
        <f t="shared" si="76"/>
        <v>1</v>
      </c>
      <c r="G525" s="8">
        <f t="shared" si="73"/>
        <v>10</v>
      </c>
      <c r="H525" t="str">
        <f t="shared" si="68"/>
        <v>离墟主动技能1等级6</v>
      </c>
      <c r="I525" t="str">
        <f t="shared" si="69"/>
        <v>离墟主动技能1等级7</v>
      </c>
      <c r="J525" s="1">
        <v>519</v>
      </c>
      <c r="K525" s="1">
        <f>VLOOKUP(H525,主动技能!$A:$B,2,FALSE)</f>
        <v>546</v>
      </c>
      <c r="L525" s="1">
        <f>VLOOKUP(I525,主动技能!$A:$B,2,FALSE)</f>
        <v>547</v>
      </c>
      <c r="M525" s="1">
        <f t="shared" si="70"/>
        <v>24</v>
      </c>
      <c r="N525" s="1" t="s">
        <v>251</v>
      </c>
      <c r="O525" s="1">
        <f t="shared" si="71"/>
        <v>123</v>
      </c>
      <c r="P525" s="1" t="s">
        <v>252</v>
      </c>
      <c r="Q525" s="1" t="s">
        <v>252</v>
      </c>
    </row>
    <row r="526" spans="2:17" x14ac:dyDescent="0.15">
      <c r="B526" s="8" t="str">
        <f>VLOOKUP(G526,角色!A:B,2,FALSE)</f>
        <v>离墟</v>
      </c>
      <c r="C526" s="8" t="str">
        <f t="shared" si="72"/>
        <v>主动技能1</v>
      </c>
      <c r="D526" s="8">
        <f t="shared" si="74"/>
        <v>7</v>
      </c>
      <c r="E526" s="8">
        <f t="shared" si="75"/>
        <v>8</v>
      </c>
      <c r="F526" s="8">
        <f t="shared" si="76"/>
        <v>1</v>
      </c>
      <c r="G526" s="8">
        <f t="shared" si="73"/>
        <v>10</v>
      </c>
      <c r="H526" t="str">
        <f t="shared" si="68"/>
        <v>离墟主动技能1等级7</v>
      </c>
      <c r="I526" t="str">
        <f t="shared" si="69"/>
        <v>离墟主动技能1等级8</v>
      </c>
      <c r="J526" s="1">
        <v>520</v>
      </c>
      <c r="K526" s="1">
        <f>VLOOKUP(H526,主动技能!$A:$B,2,FALSE)</f>
        <v>547</v>
      </c>
      <c r="L526" s="1">
        <f>VLOOKUP(I526,主动技能!$A:$B,2,FALSE)</f>
        <v>548</v>
      </c>
      <c r="M526" s="1">
        <f t="shared" si="70"/>
        <v>25</v>
      </c>
      <c r="N526" s="1" t="s">
        <v>251</v>
      </c>
      <c r="O526" s="1">
        <f t="shared" si="71"/>
        <v>124</v>
      </c>
      <c r="P526" s="1" t="s">
        <v>252</v>
      </c>
      <c r="Q526" s="1" t="s">
        <v>252</v>
      </c>
    </row>
    <row r="527" spans="2:17" x14ac:dyDescent="0.15">
      <c r="B527" s="8" t="str">
        <f>VLOOKUP(G527,角色!A:B,2,FALSE)</f>
        <v>离墟</v>
      </c>
      <c r="C527" s="8" t="str">
        <f t="shared" si="72"/>
        <v>主动技能1</v>
      </c>
      <c r="D527" s="8">
        <f t="shared" si="74"/>
        <v>8</v>
      </c>
      <c r="E527" s="8">
        <f t="shared" si="75"/>
        <v>9</v>
      </c>
      <c r="F527" s="8">
        <f t="shared" si="76"/>
        <v>1</v>
      </c>
      <c r="G527" s="8">
        <f t="shared" si="73"/>
        <v>10</v>
      </c>
      <c r="H527" t="str">
        <f t="shared" si="68"/>
        <v>离墟主动技能1等级8</v>
      </c>
      <c r="I527" t="str">
        <f t="shared" si="69"/>
        <v>离墟主动技能1等级9</v>
      </c>
      <c r="J527" s="1">
        <v>521</v>
      </c>
      <c r="K527" s="1">
        <f>VLOOKUP(H527,主动技能!$A:$B,2,FALSE)</f>
        <v>548</v>
      </c>
      <c r="L527" s="1">
        <f>VLOOKUP(I527,主动技能!$A:$B,2,FALSE)</f>
        <v>549</v>
      </c>
      <c r="M527" s="1">
        <f t="shared" si="70"/>
        <v>26</v>
      </c>
      <c r="N527" s="1" t="s">
        <v>251</v>
      </c>
      <c r="O527" s="1">
        <f t="shared" si="71"/>
        <v>125</v>
      </c>
      <c r="P527" s="1" t="s">
        <v>252</v>
      </c>
      <c r="Q527" s="1" t="s">
        <v>252</v>
      </c>
    </row>
    <row r="528" spans="2:17" x14ac:dyDescent="0.15">
      <c r="B528" s="8" t="str">
        <f>VLOOKUP(G528,角色!A:B,2,FALSE)</f>
        <v>离墟</v>
      </c>
      <c r="C528" s="8" t="str">
        <f t="shared" si="72"/>
        <v>主动技能1</v>
      </c>
      <c r="D528" s="8">
        <f t="shared" si="74"/>
        <v>9</v>
      </c>
      <c r="E528" s="8">
        <f t="shared" si="75"/>
        <v>10</v>
      </c>
      <c r="F528" s="8">
        <f t="shared" si="76"/>
        <v>1</v>
      </c>
      <c r="G528" s="8">
        <f t="shared" si="73"/>
        <v>10</v>
      </c>
      <c r="H528" t="str">
        <f t="shared" si="68"/>
        <v>离墟主动技能1等级9</v>
      </c>
      <c r="I528" t="str">
        <f t="shared" si="69"/>
        <v>离墟主动技能1等级10</v>
      </c>
      <c r="J528" s="1">
        <v>522</v>
      </c>
      <c r="K528" s="1">
        <f>VLOOKUP(H528,主动技能!$A:$B,2,FALSE)</f>
        <v>549</v>
      </c>
      <c r="L528" s="1">
        <f>VLOOKUP(I528,主动技能!$A:$B,2,FALSE)</f>
        <v>550</v>
      </c>
      <c r="M528" s="1">
        <f t="shared" si="70"/>
        <v>27</v>
      </c>
      <c r="N528" s="1" t="s">
        <v>251</v>
      </c>
      <c r="O528" s="1">
        <f t="shared" si="71"/>
        <v>126</v>
      </c>
      <c r="P528" s="1" t="s">
        <v>252</v>
      </c>
      <c r="Q528" s="1" t="s">
        <v>252</v>
      </c>
    </row>
    <row r="529" spans="2:17" x14ac:dyDescent="0.15">
      <c r="B529" s="8" t="str">
        <f>VLOOKUP(G529,角色!A:B,2,FALSE)</f>
        <v>离墟</v>
      </c>
      <c r="C529" s="8" t="str">
        <f t="shared" si="72"/>
        <v>主动技能1</v>
      </c>
      <c r="D529" s="8">
        <f t="shared" si="74"/>
        <v>10</v>
      </c>
      <c r="E529" s="8">
        <f t="shared" si="75"/>
        <v>11</v>
      </c>
      <c r="F529" s="8">
        <f t="shared" si="76"/>
        <v>1</v>
      </c>
      <c r="G529" s="8">
        <f t="shared" si="73"/>
        <v>10</v>
      </c>
      <c r="H529" t="str">
        <f t="shared" si="68"/>
        <v>离墟主动技能1等级10</v>
      </c>
      <c r="I529" t="str">
        <f t="shared" si="69"/>
        <v>离墟主动技能1等级11</v>
      </c>
      <c r="J529" s="1">
        <v>523</v>
      </c>
      <c r="K529" s="1">
        <f>VLOOKUP(H529,主动技能!$A:$B,2,FALSE)</f>
        <v>550</v>
      </c>
      <c r="L529" s="1">
        <f>VLOOKUP(I529,主动技能!$A:$B,2,FALSE)</f>
        <v>551</v>
      </c>
      <c r="M529" s="1">
        <f t="shared" si="70"/>
        <v>28</v>
      </c>
      <c r="N529" s="1" t="s">
        <v>251</v>
      </c>
      <c r="O529" s="1">
        <f t="shared" si="71"/>
        <v>127</v>
      </c>
      <c r="P529" s="1" t="s">
        <v>252</v>
      </c>
      <c r="Q529" s="1" t="s">
        <v>252</v>
      </c>
    </row>
    <row r="530" spans="2:17" x14ac:dyDescent="0.15">
      <c r="B530" s="8" t="str">
        <f>VLOOKUP(G530,角色!A:B,2,FALSE)</f>
        <v>离墟</v>
      </c>
      <c r="C530" s="8" t="str">
        <f t="shared" si="72"/>
        <v>主动技能1</v>
      </c>
      <c r="D530" s="8">
        <f t="shared" si="74"/>
        <v>11</v>
      </c>
      <c r="E530" s="8">
        <f t="shared" si="75"/>
        <v>12</v>
      </c>
      <c r="F530" s="8">
        <f t="shared" si="76"/>
        <v>1</v>
      </c>
      <c r="G530" s="8">
        <f t="shared" si="73"/>
        <v>10</v>
      </c>
      <c r="H530" t="str">
        <f t="shared" si="68"/>
        <v>离墟主动技能1等级11</v>
      </c>
      <c r="I530" t="str">
        <f t="shared" si="69"/>
        <v>离墟主动技能1等级12</v>
      </c>
      <c r="J530" s="1">
        <v>524</v>
      </c>
      <c r="K530" s="1">
        <f>VLOOKUP(H530,主动技能!$A:$B,2,FALSE)</f>
        <v>551</v>
      </c>
      <c r="L530" s="1">
        <f>VLOOKUP(I530,主动技能!$A:$B,2,FALSE)</f>
        <v>552</v>
      </c>
      <c r="M530" s="1">
        <f t="shared" si="70"/>
        <v>29</v>
      </c>
      <c r="N530" s="1" t="s">
        <v>251</v>
      </c>
      <c r="O530" s="1">
        <f t="shared" si="71"/>
        <v>128</v>
      </c>
      <c r="P530" s="1" t="s">
        <v>252</v>
      </c>
      <c r="Q530" s="1" t="s">
        <v>252</v>
      </c>
    </row>
    <row r="531" spans="2:17" x14ac:dyDescent="0.15">
      <c r="B531" s="8" t="str">
        <f>VLOOKUP(G531,角色!A:B,2,FALSE)</f>
        <v>离墟</v>
      </c>
      <c r="C531" s="8" t="str">
        <f t="shared" si="72"/>
        <v>主动技能1</v>
      </c>
      <c r="D531" s="8">
        <f t="shared" si="74"/>
        <v>12</v>
      </c>
      <c r="E531" s="8">
        <f t="shared" si="75"/>
        <v>13</v>
      </c>
      <c r="F531" s="8">
        <f t="shared" si="76"/>
        <v>1</v>
      </c>
      <c r="G531" s="8">
        <f t="shared" si="73"/>
        <v>10</v>
      </c>
      <c r="H531" t="str">
        <f t="shared" si="68"/>
        <v>离墟主动技能1等级12</v>
      </c>
      <c r="I531" t="str">
        <f t="shared" si="69"/>
        <v>离墟主动技能1等级13</v>
      </c>
      <c r="J531" s="1">
        <v>525</v>
      </c>
      <c r="K531" s="1">
        <f>VLOOKUP(H531,主动技能!$A:$B,2,FALSE)</f>
        <v>552</v>
      </c>
      <c r="L531" s="1">
        <f>VLOOKUP(I531,主动技能!$A:$B,2,FALSE)</f>
        <v>553</v>
      </c>
      <c r="M531" s="1">
        <f t="shared" si="70"/>
        <v>30</v>
      </c>
      <c r="N531" s="1" t="s">
        <v>251</v>
      </c>
      <c r="O531" s="1">
        <f t="shared" si="71"/>
        <v>129</v>
      </c>
      <c r="P531" s="1" t="s">
        <v>252</v>
      </c>
      <c r="Q531" s="1" t="s">
        <v>252</v>
      </c>
    </row>
    <row r="532" spans="2:17" x14ac:dyDescent="0.15">
      <c r="B532" s="8" t="str">
        <f>VLOOKUP(G532,角色!A:B,2,FALSE)</f>
        <v>离墟</v>
      </c>
      <c r="C532" s="8" t="str">
        <f t="shared" si="72"/>
        <v>主动技能1</v>
      </c>
      <c r="D532" s="8">
        <f t="shared" si="74"/>
        <v>13</v>
      </c>
      <c r="E532" s="8">
        <f t="shared" si="75"/>
        <v>14</v>
      </c>
      <c r="F532" s="8">
        <f t="shared" si="76"/>
        <v>1</v>
      </c>
      <c r="G532" s="8">
        <f t="shared" si="73"/>
        <v>10</v>
      </c>
      <c r="H532" t="str">
        <f t="shared" si="68"/>
        <v>离墟主动技能1等级13</v>
      </c>
      <c r="I532" t="str">
        <f t="shared" si="69"/>
        <v>离墟主动技能1等级14</v>
      </c>
      <c r="J532" s="1">
        <v>526</v>
      </c>
      <c r="K532" s="1">
        <f>VLOOKUP(H532,主动技能!$A:$B,2,FALSE)</f>
        <v>553</v>
      </c>
      <c r="L532" s="1">
        <f>VLOOKUP(I532,主动技能!$A:$B,2,FALSE)</f>
        <v>554</v>
      </c>
      <c r="M532" s="1">
        <f t="shared" si="70"/>
        <v>31</v>
      </c>
      <c r="N532" s="1" t="s">
        <v>251</v>
      </c>
      <c r="O532" s="1">
        <f t="shared" si="71"/>
        <v>130</v>
      </c>
      <c r="P532" s="1" t="s">
        <v>252</v>
      </c>
      <c r="Q532" s="1" t="s">
        <v>252</v>
      </c>
    </row>
    <row r="533" spans="2:17" x14ac:dyDescent="0.15">
      <c r="B533" s="8" t="str">
        <f>VLOOKUP(G533,角色!A:B,2,FALSE)</f>
        <v>离墟</v>
      </c>
      <c r="C533" s="8" t="str">
        <f t="shared" si="72"/>
        <v>主动技能1</v>
      </c>
      <c r="D533" s="8">
        <f t="shared" si="74"/>
        <v>14</v>
      </c>
      <c r="E533" s="8">
        <f t="shared" si="75"/>
        <v>15</v>
      </c>
      <c r="F533" s="8">
        <f t="shared" si="76"/>
        <v>1</v>
      </c>
      <c r="G533" s="8">
        <f t="shared" si="73"/>
        <v>10</v>
      </c>
      <c r="H533" t="str">
        <f t="shared" si="68"/>
        <v>离墟主动技能1等级14</v>
      </c>
      <c r="I533" t="str">
        <f t="shared" si="69"/>
        <v>离墟主动技能1等级15</v>
      </c>
      <c r="J533" s="1">
        <v>527</v>
      </c>
      <c r="K533" s="1">
        <f>VLOOKUP(H533,主动技能!$A:$B,2,FALSE)</f>
        <v>554</v>
      </c>
      <c r="L533" s="1">
        <f>VLOOKUP(I533,主动技能!$A:$B,2,FALSE)</f>
        <v>555</v>
      </c>
      <c r="M533" s="1">
        <f t="shared" si="70"/>
        <v>32</v>
      </c>
      <c r="N533" s="1" t="s">
        <v>251</v>
      </c>
      <c r="O533" s="1">
        <f t="shared" si="71"/>
        <v>131</v>
      </c>
      <c r="P533" s="1" t="s">
        <v>252</v>
      </c>
      <c r="Q533" s="1" t="s">
        <v>252</v>
      </c>
    </row>
    <row r="534" spans="2:17" x14ac:dyDescent="0.15">
      <c r="B534" s="8" t="str">
        <f>VLOOKUP(G534,角色!A:B,2,FALSE)</f>
        <v>离墟</v>
      </c>
      <c r="C534" s="8" t="str">
        <f t="shared" si="72"/>
        <v>主动技能1</v>
      </c>
      <c r="D534" s="8">
        <f t="shared" si="74"/>
        <v>15</v>
      </c>
      <c r="E534" s="8">
        <f t="shared" si="75"/>
        <v>16</v>
      </c>
      <c r="F534" s="8">
        <f t="shared" si="76"/>
        <v>1</v>
      </c>
      <c r="G534" s="8">
        <f t="shared" si="73"/>
        <v>10</v>
      </c>
      <c r="H534" t="str">
        <f t="shared" si="68"/>
        <v>离墟主动技能1等级15</v>
      </c>
      <c r="I534" t="str">
        <f t="shared" si="69"/>
        <v>离墟主动技能1等级16</v>
      </c>
      <c r="J534" s="1">
        <v>528</v>
      </c>
      <c r="K534" s="1">
        <f>VLOOKUP(H534,主动技能!$A:$B,2,FALSE)</f>
        <v>555</v>
      </c>
      <c r="L534" s="1">
        <f>VLOOKUP(I534,主动技能!$A:$B,2,FALSE)</f>
        <v>556</v>
      </c>
      <c r="M534" s="1">
        <f t="shared" si="70"/>
        <v>33</v>
      </c>
      <c r="N534" s="1" t="s">
        <v>251</v>
      </c>
      <c r="O534" s="1">
        <f t="shared" si="71"/>
        <v>132</v>
      </c>
      <c r="P534" s="1" t="s">
        <v>252</v>
      </c>
      <c r="Q534" s="1" t="s">
        <v>252</v>
      </c>
    </row>
    <row r="535" spans="2:17" x14ac:dyDescent="0.15">
      <c r="B535" s="8" t="str">
        <f>VLOOKUP(G535,角色!A:B,2,FALSE)</f>
        <v>离墟</v>
      </c>
      <c r="C535" s="8" t="str">
        <f t="shared" si="72"/>
        <v>主动技能1</v>
      </c>
      <c r="D535" s="8">
        <f t="shared" si="74"/>
        <v>16</v>
      </c>
      <c r="E535" s="8">
        <f t="shared" si="75"/>
        <v>17</v>
      </c>
      <c r="F535" s="8">
        <f t="shared" si="76"/>
        <v>1</v>
      </c>
      <c r="G535" s="8">
        <f t="shared" si="73"/>
        <v>10</v>
      </c>
      <c r="H535" t="str">
        <f t="shared" si="68"/>
        <v>离墟主动技能1等级16</v>
      </c>
      <c r="I535" t="str">
        <f t="shared" si="69"/>
        <v>离墟主动技能1等级17</v>
      </c>
      <c r="J535" s="1">
        <v>529</v>
      </c>
      <c r="K535" s="1">
        <f>VLOOKUP(H535,主动技能!$A:$B,2,FALSE)</f>
        <v>556</v>
      </c>
      <c r="L535" s="1">
        <f>VLOOKUP(I535,主动技能!$A:$B,2,FALSE)</f>
        <v>557</v>
      </c>
      <c r="M535" s="1">
        <f t="shared" si="70"/>
        <v>34</v>
      </c>
      <c r="N535" s="1" t="s">
        <v>251</v>
      </c>
      <c r="O535" s="1">
        <f t="shared" si="71"/>
        <v>133</v>
      </c>
      <c r="P535" s="1" t="s">
        <v>252</v>
      </c>
      <c r="Q535" s="1" t="s">
        <v>252</v>
      </c>
    </row>
    <row r="536" spans="2:17" x14ac:dyDescent="0.15">
      <c r="B536" s="8" t="str">
        <f>VLOOKUP(G536,角色!A:B,2,FALSE)</f>
        <v>离墟</v>
      </c>
      <c r="C536" s="8" t="str">
        <f t="shared" si="72"/>
        <v>主动技能1</v>
      </c>
      <c r="D536" s="8">
        <f t="shared" si="74"/>
        <v>17</v>
      </c>
      <c r="E536" s="8">
        <f t="shared" si="75"/>
        <v>18</v>
      </c>
      <c r="F536" s="8">
        <f t="shared" si="76"/>
        <v>1</v>
      </c>
      <c r="G536" s="8">
        <f t="shared" si="73"/>
        <v>10</v>
      </c>
      <c r="H536" t="str">
        <f t="shared" ref="H536:H599" si="77">$B536&amp;$C536&amp;D$6&amp;D536</f>
        <v>离墟主动技能1等级17</v>
      </c>
      <c r="I536" t="str">
        <f t="shared" ref="I536:I599" si="78">$B536&amp;$C536&amp;E$6&amp;E536</f>
        <v>离墟主动技能1等级18</v>
      </c>
      <c r="J536" s="1">
        <v>530</v>
      </c>
      <c r="K536" s="1">
        <f>VLOOKUP(H536,主动技能!$A:$B,2,FALSE)</f>
        <v>557</v>
      </c>
      <c r="L536" s="1">
        <f>VLOOKUP(I536,主动技能!$A:$B,2,FALSE)</f>
        <v>558</v>
      </c>
      <c r="M536" s="1">
        <f t="shared" si="70"/>
        <v>35</v>
      </c>
      <c r="N536" s="1" t="s">
        <v>251</v>
      </c>
      <c r="O536" s="1">
        <f t="shared" si="71"/>
        <v>134</v>
      </c>
      <c r="P536" s="1" t="s">
        <v>252</v>
      </c>
      <c r="Q536" s="1" t="s">
        <v>252</v>
      </c>
    </row>
    <row r="537" spans="2:17" x14ac:dyDescent="0.15">
      <c r="B537" s="8" t="str">
        <f>VLOOKUP(G537,角色!A:B,2,FALSE)</f>
        <v>离墟</v>
      </c>
      <c r="C537" s="8" t="str">
        <f t="shared" si="72"/>
        <v>主动技能1</v>
      </c>
      <c r="D537" s="8">
        <f t="shared" si="74"/>
        <v>18</v>
      </c>
      <c r="E537" s="8">
        <f t="shared" si="75"/>
        <v>19</v>
      </c>
      <c r="F537" s="8">
        <f t="shared" si="76"/>
        <v>1</v>
      </c>
      <c r="G537" s="8">
        <f t="shared" si="73"/>
        <v>10</v>
      </c>
      <c r="H537" t="str">
        <f t="shared" si="77"/>
        <v>离墟主动技能1等级18</v>
      </c>
      <c r="I537" t="str">
        <f t="shared" si="78"/>
        <v>离墟主动技能1等级19</v>
      </c>
      <c r="J537" s="1">
        <v>531</v>
      </c>
      <c r="K537" s="1">
        <f>VLOOKUP(H537,主动技能!$A:$B,2,FALSE)</f>
        <v>558</v>
      </c>
      <c r="L537" s="1">
        <f>VLOOKUP(I537,主动技能!$A:$B,2,FALSE)</f>
        <v>559</v>
      </c>
      <c r="M537" s="1">
        <f t="shared" si="70"/>
        <v>36</v>
      </c>
      <c r="N537" s="1" t="s">
        <v>251</v>
      </c>
      <c r="O537" s="1">
        <f t="shared" si="71"/>
        <v>135</v>
      </c>
      <c r="P537" s="1" t="s">
        <v>252</v>
      </c>
      <c r="Q537" s="1" t="s">
        <v>252</v>
      </c>
    </row>
    <row r="538" spans="2:17" x14ac:dyDescent="0.15">
      <c r="B538" s="8" t="str">
        <f>VLOOKUP(G538,角色!A:B,2,FALSE)</f>
        <v>离墟</v>
      </c>
      <c r="C538" s="8" t="str">
        <f t="shared" si="72"/>
        <v>主动技能1</v>
      </c>
      <c r="D538" s="8">
        <f t="shared" si="74"/>
        <v>19</v>
      </c>
      <c r="E538" s="8">
        <f t="shared" si="75"/>
        <v>20</v>
      </c>
      <c r="F538" s="8">
        <f t="shared" si="76"/>
        <v>1</v>
      </c>
      <c r="G538" s="8">
        <f t="shared" si="73"/>
        <v>10</v>
      </c>
      <c r="H538" t="str">
        <f t="shared" si="77"/>
        <v>离墟主动技能1等级19</v>
      </c>
      <c r="I538" t="str">
        <f t="shared" si="78"/>
        <v>离墟主动技能1等级20</v>
      </c>
      <c r="J538" s="1">
        <v>532</v>
      </c>
      <c r="K538" s="1">
        <f>VLOOKUP(H538,主动技能!$A:$B,2,FALSE)</f>
        <v>559</v>
      </c>
      <c r="L538" s="1">
        <f>VLOOKUP(I538,主动技能!$A:$B,2,FALSE)</f>
        <v>560</v>
      </c>
      <c r="M538" s="1">
        <f t="shared" si="70"/>
        <v>37</v>
      </c>
      <c r="N538" s="1" t="s">
        <v>251</v>
      </c>
      <c r="O538" s="1">
        <f t="shared" si="71"/>
        <v>136</v>
      </c>
      <c r="P538" s="1" t="s">
        <v>252</v>
      </c>
      <c r="Q538" s="1" t="s">
        <v>252</v>
      </c>
    </row>
    <row r="539" spans="2:17" x14ac:dyDescent="0.15">
      <c r="B539" s="8" t="str">
        <f>VLOOKUP(G539,角色!A:B,2,FALSE)</f>
        <v>离墟</v>
      </c>
      <c r="C539" s="8" t="str">
        <f t="shared" si="72"/>
        <v>主动技能2</v>
      </c>
      <c r="D539" s="8">
        <f t="shared" si="74"/>
        <v>1</v>
      </c>
      <c r="E539" s="8">
        <f t="shared" si="75"/>
        <v>2</v>
      </c>
      <c r="F539" s="8">
        <f t="shared" si="76"/>
        <v>2</v>
      </c>
      <c r="G539" s="8">
        <f t="shared" si="73"/>
        <v>10</v>
      </c>
      <c r="H539" t="str">
        <f t="shared" si="77"/>
        <v>离墟主动技能2等级1</v>
      </c>
      <c r="I539" t="str">
        <f t="shared" si="78"/>
        <v>离墟主动技能2等级2</v>
      </c>
      <c r="J539" s="1">
        <v>533</v>
      </c>
      <c r="K539" s="1">
        <f>VLOOKUP(H539,主动技能!$A:$B,2,FALSE)</f>
        <v>561</v>
      </c>
      <c r="L539" s="1">
        <f>VLOOKUP(I539,主动技能!$A:$B,2,FALSE)</f>
        <v>562</v>
      </c>
      <c r="M539" s="1">
        <f t="shared" si="70"/>
        <v>38</v>
      </c>
      <c r="N539" s="1" t="s">
        <v>251</v>
      </c>
      <c r="O539" s="1">
        <f t="shared" si="71"/>
        <v>137</v>
      </c>
      <c r="P539" s="1" t="s">
        <v>252</v>
      </c>
      <c r="Q539" s="1" t="s">
        <v>252</v>
      </c>
    </row>
    <row r="540" spans="2:17" x14ac:dyDescent="0.15">
      <c r="B540" s="8" t="str">
        <f>VLOOKUP(G540,角色!A:B,2,FALSE)</f>
        <v>离墟</v>
      </c>
      <c r="C540" s="8" t="str">
        <f t="shared" si="72"/>
        <v>主动技能2</v>
      </c>
      <c r="D540" s="8">
        <f t="shared" si="74"/>
        <v>2</v>
      </c>
      <c r="E540" s="8">
        <f t="shared" si="75"/>
        <v>3</v>
      </c>
      <c r="F540" s="8">
        <f t="shared" si="76"/>
        <v>2</v>
      </c>
      <c r="G540" s="8">
        <f t="shared" si="73"/>
        <v>10</v>
      </c>
      <c r="H540" t="str">
        <f t="shared" si="77"/>
        <v>离墟主动技能2等级2</v>
      </c>
      <c r="I540" t="str">
        <f t="shared" si="78"/>
        <v>离墟主动技能2等级3</v>
      </c>
      <c r="J540" s="1">
        <v>534</v>
      </c>
      <c r="K540" s="1">
        <f>VLOOKUP(H540,主动技能!$A:$B,2,FALSE)</f>
        <v>562</v>
      </c>
      <c r="L540" s="1">
        <f>VLOOKUP(I540,主动技能!$A:$B,2,FALSE)</f>
        <v>563</v>
      </c>
      <c r="M540" s="1">
        <f t="shared" si="70"/>
        <v>39</v>
      </c>
      <c r="N540" s="1" t="s">
        <v>251</v>
      </c>
      <c r="O540" s="1">
        <f t="shared" si="71"/>
        <v>138</v>
      </c>
      <c r="P540" s="1" t="s">
        <v>252</v>
      </c>
      <c r="Q540" s="1" t="s">
        <v>252</v>
      </c>
    </row>
    <row r="541" spans="2:17" x14ac:dyDescent="0.15">
      <c r="B541" s="8" t="str">
        <f>VLOOKUP(G541,角色!A:B,2,FALSE)</f>
        <v>离墟</v>
      </c>
      <c r="C541" s="8" t="str">
        <f t="shared" si="72"/>
        <v>主动技能2</v>
      </c>
      <c r="D541" s="8">
        <f t="shared" si="74"/>
        <v>3</v>
      </c>
      <c r="E541" s="8">
        <f t="shared" si="75"/>
        <v>4</v>
      </c>
      <c r="F541" s="8">
        <f t="shared" si="76"/>
        <v>2</v>
      </c>
      <c r="G541" s="8">
        <f t="shared" si="73"/>
        <v>10</v>
      </c>
      <c r="H541" t="str">
        <f t="shared" si="77"/>
        <v>离墟主动技能2等级3</v>
      </c>
      <c r="I541" t="str">
        <f t="shared" si="78"/>
        <v>离墟主动技能2等级4</v>
      </c>
      <c r="J541" s="1">
        <v>535</v>
      </c>
      <c r="K541" s="1">
        <f>VLOOKUP(H541,主动技能!$A:$B,2,FALSE)</f>
        <v>563</v>
      </c>
      <c r="L541" s="1">
        <f>VLOOKUP(I541,主动技能!$A:$B,2,FALSE)</f>
        <v>564</v>
      </c>
      <c r="M541" s="1">
        <f t="shared" si="70"/>
        <v>40</v>
      </c>
      <c r="N541" s="1" t="s">
        <v>251</v>
      </c>
      <c r="O541" s="1">
        <f t="shared" si="71"/>
        <v>139</v>
      </c>
      <c r="P541" s="1" t="s">
        <v>252</v>
      </c>
      <c r="Q541" s="1" t="s">
        <v>252</v>
      </c>
    </row>
    <row r="542" spans="2:17" x14ac:dyDescent="0.15">
      <c r="B542" s="8" t="str">
        <f>VLOOKUP(G542,角色!A:B,2,FALSE)</f>
        <v>离墟</v>
      </c>
      <c r="C542" s="8" t="str">
        <f t="shared" si="72"/>
        <v>主动技能2</v>
      </c>
      <c r="D542" s="8">
        <f t="shared" si="74"/>
        <v>4</v>
      </c>
      <c r="E542" s="8">
        <f t="shared" si="75"/>
        <v>5</v>
      </c>
      <c r="F542" s="8">
        <f t="shared" si="76"/>
        <v>2</v>
      </c>
      <c r="G542" s="8">
        <f t="shared" si="73"/>
        <v>10</v>
      </c>
      <c r="H542" t="str">
        <f t="shared" si="77"/>
        <v>离墟主动技能2等级4</v>
      </c>
      <c r="I542" t="str">
        <f t="shared" si="78"/>
        <v>离墟主动技能2等级5</v>
      </c>
      <c r="J542" s="1">
        <v>536</v>
      </c>
      <c r="K542" s="1">
        <f>VLOOKUP(H542,主动技能!$A:$B,2,FALSE)</f>
        <v>564</v>
      </c>
      <c r="L542" s="1">
        <f>VLOOKUP(I542,主动技能!$A:$B,2,FALSE)</f>
        <v>565</v>
      </c>
      <c r="M542" s="1">
        <f t="shared" si="70"/>
        <v>41</v>
      </c>
      <c r="N542" s="1" t="s">
        <v>251</v>
      </c>
      <c r="O542" s="1">
        <f t="shared" si="71"/>
        <v>140</v>
      </c>
      <c r="P542" s="1" t="s">
        <v>252</v>
      </c>
      <c r="Q542" s="1" t="s">
        <v>252</v>
      </c>
    </row>
    <row r="543" spans="2:17" x14ac:dyDescent="0.15">
      <c r="B543" s="8" t="str">
        <f>VLOOKUP(G543,角色!A:B,2,FALSE)</f>
        <v>离墟</v>
      </c>
      <c r="C543" s="8" t="str">
        <f t="shared" si="72"/>
        <v>主动技能2</v>
      </c>
      <c r="D543" s="8">
        <f t="shared" si="74"/>
        <v>5</v>
      </c>
      <c r="E543" s="8">
        <f t="shared" si="75"/>
        <v>6</v>
      </c>
      <c r="F543" s="8">
        <f t="shared" si="76"/>
        <v>2</v>
      </c>
      <c r="G543" s="8">
        <f t="shared" si="73"/>
        <v>10</v>
      </c>
      <c r="H543" t="str">
        <f t="shared" si="77"/>
        <v>离墟主动技能2等级5</v>
      </c>
      <c r="I543" t="str">
        <f t="shared" si="78"/>
        <v>离墟主动技能2等级6</v>
      </c>
      <c r="J543" s="1">
        <v>537</v>
      </c>
      <c r="K543" s="1">
        <f>VLOOKUP(H543,主动技能!$A:$B,2,FALSE)</f>
        <v>565</v>
      </c>
      <c r="L543" s="1">
        <f>VLOOKUP(I543,主动技能!$A:$B,2,FALSE)</f>
        <v>566</v>
      </c>
      <c r="M543" s="1">
        <f t="shared" si="70"/>
        <v>42</v>
      </c>
      <c r="N543" s="1" t="s">
        <v>251</v>
      </c>
      <c r="O543" s="1">
        <f t="shared" si="71"/>
        <v>141</v>
      </c>
      <c r="P543" s="1" t="s">
        <v>252</v>
      </c>
      <c r="Q543" s="1" t="s">
        <v>252</v>
      </c>
    </row>
    <row r="544" spans="2:17" x14ac:dyDescent="0.15">
      <c r="B544" s="8" t="str">
        <f>VLOOKUP(G544,角色!A:B,2,FALSE)</f>
        <v>离墟</v>
      </c>
      <c r="C544" s="8" t="str">
        <f t="shared" si="72"/>
        <v>主动技能2</v>
      </c>
      <c r="D544" s="8">
        <f t="shared" si="74"/>
        <v>6</v>
      </c>
      <c r="E544" s="8">
        <f t="shared" si="75"/>
        <v>7</v>
      </c>
      <c r="F544" s="8">
        <f t="shared" si="76"/>
        <v>2</v>
      </c>
      <c r="G544" s="8">
        <f t="shared" si="73"/>
        <v>10</v>
      </c>
      <c r="H544" t="str">
        <f t="shared" si="77"/>
        <v>离墟主动技能2等级6</v>
      </c>
      <c r="I544" t="str">
        <f t="shared" si="78"/>
        <v>离墟主动技能2等级7</v>
      </c>
      <c r="J544" s="1">
        <v>538</v>
      </c>
      <c r="K544" s="1">
        <f>VLOOKUP(H544,主动技能!$A:$B,2,FALSE)</f>
        <v>566</v>
      </c>
      <c r="L544" s="1">
        <f>VLOOKUP(I544,主动技能!$A:$B,2,FALSE)</f>
        <v>567</v>
      </c>
      <c r="M544" s="1">
        <f t="shared" si="70"/>
        <v>43</v>
      </c>
      <c r="N544" s="1" t="s">
        <v>251</v>
      </c>
      <c r="O544" s="1">
        <f t="shared" si="71"/>
        <v>142</v>
      </c>
      <c r="P544" s="1" t="s">
        <v>252</v>
      </c>
      <c r="Q544" s="1" t="s">
        <v>252</v>
      </c>
    </row>
    <row r="545" spans="2:17" x14ac:dyDescent="0.15">
      <c r="B545" s="8" t="str">
        <f>VLOOKUP(G545,角色!A:B,2,FALSE)</f>
        <v>离墟</v>
      </c>
      <c r="C545" s="8" t="str">
        <f t="shared" si="72"/>
        <v>主动技能2</v>
      </c>
      <c r="D545" s="8">
        <f t="shared" si="74"/>
        <v>7</v>
      </c>
      <c r="E545" s="8">
        <f t="shared" si="75"/>
        <v>8</v>
      </c>
      <c r="F545" s="8">
        <f t="shared" si="76"/>
        <v>2</v>
      </c>
      <c r="G545" s="8">
        <f t="shared" si="73"/>
        <v>10</v>
      </c>
      <c r="H545" t="str">
        <f t="shared" si="77"/>
        <v>离墟主动技能2等级7</v>
      </c>
      <c r="I545" t="str">
        <f t="shared" si="78"/>
        <v>离墟主动技能2等级8</v>
      </c>
      <c r="J545" s="1">
        <v>539</v>
      </c>
      <c r="K545" s="1">
        <f>VLOOKUP(H545,主动技能!$A:$B,2,FALSE)</f>
        <v>567</v>
      </c>
      <c r="L545" s="1">
        <f>VLOOKUP(I545,主动技能!$A:$B,2,FALSE)</f>
        <v>568</v>
      </c>
      <c r="M545" s="1">
        <f t="shared" si="70"/>
        <v>44</v>
      </c>
      <c r="N545" s="1" t="s">
        <v>251</v>
      </c>
      <c r="O545" s="1">
        <f t="shared" si="71"/>
        <v>143</v>
      </c>
      <c r="P545" s="1" t="s">
        <v>252</v>
      </c>
      <c r="Q545" s="1" t="s">
        <v>252</v>
      </c>
    </row>
    <row r="546" spans="2:17" x14ac:dyDescent="0.15">
      <c r="B546" s="8" t="str">
        <f>VLOOKUP(G546,角色!A:B,2,FALSE)</f>
        <v>离墟</v>
      </c>
      <c r="C546" s="8" t="str">
        <f t="shared" si="72"/>
        <v>主动技能2</v>
      </c>
      <c r="D546" s="8">
        <f t="shared" si="74"/>
        <v>8</v>
      </c>
      <c r="E546" s="8">
        <f t="shared" si="75"/>
        <v>9</v>
      </c>
      <c r="F546" s="8">
        <f t="shared" si="76"/>
        <v>2</v>
      </c>
      <c r="G546" s="8">
        <f t="shared" si="73"/>
        <v>10</v>
      </c>
      <c r="H546" t="str">
        <f t="shared" si="77"/>
        <v>离墟主动技能2等级8</v>
      </c>
      <c r="I546" t="str">
        <f t="shared" si="78"/>
        <v>离墟主动技能2等级9</v>
      </c>
      <c r="J546" s="1">
        <v>540</v>
      </c>
      <c r="K546" s="1">
        <f>VLOOKUP(H546,主动技能!$A:$B,2,FALSE)</f>
        <v>568</v>
      </c>
      <c r="L546" s="1">
        <f>VLOOKUP(I546,主动技能!$A:$B,2,FALSE)</f>
        <v>569</v>
      </c>
      <c r="M546" s="1">
        <f t="shared" si="70"/>
        <v>45</v>
      </c>
      <c r="N546" s="1" t="s">
        <v>251</v>
      </c>
      <c r="O546" s="1">
        <f t="shared" si="71"/>
        <v>144</v>
      </c>
      <c r="P546" s="1" t="s">
        <v>252</v>
      </c>
      <c r="Q546" s="1" t="s">
        <v>252</v>
      </c>
    </row>
    <row r="547" spans="2:17" x14ac:dyDescent="0.15">
      <c r="B547" s="8" t="str">
        <f>VLOOKUP(G547,角色!A:B,2,FALSE)</f>
        <v>离墟</v>
      </c>
      <c r="C547" s="8" t="str">
        <f t="shared" si="72"/>
        <v>主动技能2</v>
      </c>
      <c r="D547" s="8">
        <f t="shared" si="74"/>
        <v>9</v>
      </c>
      <c r="E547" s="8">
        <f t="shared" si="75"/>
        <v>10</v>
      </c>
      <c r="F547" s="8">
        <f t="shared" si="76"/>
        <v>2</v>
      </c>
      <c r="G547" s="8">
        <f t="shared" si="73"/>
        <v>10</v>
      </c>
      <c r="H547" t="str">
        <f t="shared" si="77"/>
        <v>离墟主动技能2等级9</v>
      </c>
      <c r="I547" t="str">
        <f t="shared" si="78"/>
        <v>离墟主动技能2等级10</v>
      </c>
      <c r="J547" s="1">
        <v>541</v>
      </c>
      <c r="K547" s="1">
        <f>VLOOKUP(H547,主动技能!$A:$B,2,FALSE)</f>
        <v>569</v>
      </c>
      <c r="L547" s="1">
        <f>VLOOKUP(I547,主动技能!$A:$B,2,FALSE)</f>
        <v>570</v>
      </c>
      <c r="M547" s="1">
        <f t="shared" si="70"/>
        <v>46</v>
      </c>
      <c r="N547" s="1" t="s">
        <v>251</v>
      </c>
      <c r="O547" s="1">
        <f t="shared" si="71"/>
        <v>145</v>
      </c>
      <c r="P547" s="1" t="s">
        <v>252</v>
      </c>
      <c r="Q547" s="1" t="s">
        <v>252</v>
      </c>
    </row>
    <row r="548" spans="2:17" x14ac:dyDescent="0.15">
      <c r="B548" s="8" t="str">
        <f>VLOOKUP(G548,角色!A:B,2,FALSE)</f>
        <v>离墟</v>
      </c>
      <c r="C548" s="8" t="str">
        <f t="shared" si="72"/>
        <v>主动技能2</v>
      </c>
      <c r="D548" s="8">
        <f t="shared" si="74"/>
        <v>10</v>
      </c>
      <c r="E548" s="8">
        <f t="shared" si="75"/>
        <v>11</v>
      </c>
      <c r="F548" s="8">
        <f t="shared" si="76"/>
        <v>2</v>
      </c>
      <c r="G548" s="8">
        <f t="shared" si="73"/>
        <v>10</v>
      </c>
      <c r="H548" t="str">
        <f t="shared" si="77"/>
        <v>离墟主动技能2等级10</v>
      </c>
      <c r="I548" t="str">
        <f t="shared" si="78"/>
        <v>离墟主动技能2等级11</v>
      </c>
      <c r="J548" s="1">
        <v>542</v>
      </c>
      <c r="K548" s="1">
        <f>VLOOKUP(H548,主动技能!$A:$B,2,FALSE)</f>
        <v>570</v>
      </c>
      <c r="L548" s="1">
        <f>VLOOKUP(I548,主动技能!$A:$B,2,FALSE)</f>
        <v>571</v>
      </c>
      <c r="M548" s="1">
        <f t="shared" si="70"/>
        <v>47</v>
      </c>
      <c r="N548" s="1" t="s">
        <v>251</v>
      </c>
      <c r="O548" s="1">
        <f t="shared" si="71"/>
        <v>146</v>
      </c>
      <c r="P548" s="1" t="s">
        <v>252</v>
      </c>
      <c r="Q548" s="1" t="s">
        <v>252</v>
      </c>
    </row>
    <row r="549" spans="2:17" x14ac:dyDescent="0.15">
      <c r="B549" s="8" t="str">
        <f>VLOOKUP(G549,角色!A:B,2,FALSE)</f>
        <v>离墟</v>
      </c>
      <c r="C549" s="8" t="str">
        <f t="shared" si="72"/>
        <v>主动技能2</v>
      </c>
      <c r="D549" s="8">
        <f t="shared" si="74"/>
        <v>11</v>
      </c>
      <c r="E549" s="8">
        <f t="shared" si="75"/>
        <v>12</v>
      </c>
      <c r="F549" s="8">
        <f t="shared" si="76"/>
        <v>2</v>
      </c>
      <c r="G549" s="8">
        <f t="shared" si="73"/>
        <v>10</v>
      </c>
      <c r="H549" t="str">
        <f t="shared" si="77"/>
        <v>离墟主动技能2等级11</v>
      </c>
      <c r="I549" t="str">
        <f t="shared" si="78"/>
        <v>离墟主动技能2等级12</v>
      </c>
      <c r="J549" s="1">
        <v>543</v>
      </c>
      <c r="K549" s="1">
        <f>VLOOKUP(H549,主动技能!$A:$B,2,FALSE)</f>
        <v>571</v>
      </c>
      <c r="L549" s="1">
        <f>VLOOKUP(I549,主动技能!$A:$B,2,FALSE)</f>
        <v>572</v>
      </c>
      <c r="M549" s="1">
        <f t="shared" si="70"/>
        <v>48</v>
      </c>
      <c r="N549" s="1" t="s">
        <v>251</v>
      </c>
      <c r="O549" s="1">
        <f t="shared" si="71"/>
        <v>147</v>
      </c>
      <c r="P549" s="1" t="s">
        <v>252</v>
      </c>
      <c r="Q549" s="1" t="s">
        <v>252</v>
      </c>
    </row>
    <row r="550" spans="2:17" x14ac:dyDescent="0.15">
      <c r="B550" s="8" t="str">
        <f>VLOOKUP(G550,角色!A:B,2,FALSE)</f>
        <v>离墟</v>
      </c>
      <c r="C550" s="8" t="str">
        <f t="shared" si="72"/>
        <v>主动技能2</v>
      </c>
      <c r="D550" s="8">
        <f t="shared" si="74"/>
        <v>12</v>
      </c>
      <c r="E550" s="8">
        <f t="shared" si="75"/>
        <v>13</v>
      </c>
      <c r="F550" s="8">
        <f t="shared" si="76"/>
        <v>2</v>
      </c>
      <c r="G550" s="8">
        <f t="shared" si="73"/>
        <v>10</v>
      </c>
      <c r="H550" t="str">
        <f t="shared" si="77"/>
        <v>离墟主动技能2等级12</v>
      </c>
      <c r="I550" t="str">
        <f t="shared" si="78"/>
        <v>离墟主动技能2等级13</v>
      </c>
      <c r="J550" s="1">
        <v>544</v>
      </c>
      <c r="K550" s="1">
        <f>VLOOKUP(H550,主动技能!$A:$B,2,FALSE)</f>
        <v>572</v>
      </c>
      <c r="L550" s="1">
        <f>VLOOKUP(I550,主动技能!$A:$B,2,FALSE)</f>
        <v>573</v>
      </c>
      <c r="M550" s="1">
        <f t="shared" si="70"/>
        <v>49</v>
      </c>
      <c r="N550" s="1" t="s">
        <v>251</v>
      </c>
      <c r="O550" s="1">
        <f t="shared" si="71"/>
        <v>148</v>
      </c>
      <c r="P550" s="1" t="s">
        <v>252</v>
      </c>
      <c r="Q550" s="1" t="s">
        <v>252</v>
      </c>
    </row>
    <row r="551" spans="2:17" x14ac:dyDescent="0.15">
      <c r="B551" s="8" t="str">
        <f>VLOOKUP(G551,角色!A:B,2,FALSE)</f>
        <v>离墟</v>
      </c>
      <c r="C551" s="8" t="str">
        <f t="shared" si="72"/>
        <v>主动技能2</v>
      </c>
      <c r="D551" s="8">
        <f t="shared" si="74"/>
        <v>13</v>
      </c>
      <c r="E551" s="8">
        <f t="shared" si="75"/>
        <v>14</v>
      </c>
      <c r="F551" s="8">
        <f t="shared" si="76"/>
        <v>2</v>
      </c>
      <c r="G551" s="8">
        <f t="shared" si="73"/>
        <v>10</v>
      </c>
      <c r="H551" t="str">
        <f t="shared" si="77"/>
        <v>离墟主动技能2等级13</v>
      </c>
      <c r="I551" t="str">
        <f t="shared" si="78"/>
        <v>离墟主动技能2等级14</v>
      </c>
      <c r="J551" s="1">
        <v>545</v>
      </c>
      <c r="K551" s="1">
        <f>VLOOKUP(H551,主动技能!$A:$B,2,FALSE)</f>
        <v>573</v>
      </c>
      <c r="L551" s="1">
        <f>VLOOKUP(I551,主动技能!$A:$B,2,FALSE)</f>
        <v>574</v>
      </c>
      <c r="M551" s="1">
        <f t="shared" si="70"/>
        <v>50</v>
      </c>
      <c r="N551" s="1" t="s">
        <v>251</v>
      </c>
      <c r="O551" s="1">
        <f t="shared" si="71"/>
        <v>149</v>
      </c>
      <c r="P551" s="1" t="s">
        <v>252</v>
      </c>
      <c r="Q551" s="1" t="s">
        <v>252</v>
      </c>
    </row>
    <row r="552" spans="2:17" x14ac:dyDescent="0.15">
      <c r="B552" s="8" t="str">
        <f>VLOOKUP(G552,角色!A:B,2,FALSE)</f>
        <v>离墟</v>
      </c>
      <c r="C552" s="8" t="str">
        <f t="shared" si="72"/>
        <v>主动技能2</v>
      </c>
      <c r="D552" s="8">
        <f t="shared" si="74"/>
        <v>14</v>
      </c>
      <c r="E552" s="8">
        <f t="shared" si="75"/>
        <v>15</v>
      </c>
      <c r="F552" s="8">
        <f t="shared" si="76"/>
        <v>2</v>
      </c>
      <c r="G552" s="8">
        <f t="shared" si="73"/>
        <v>10</v>
      </c>
      <c r="H552" t="str">
        <f t="shared" si="77"/>
        <v>离墟主动技能2等级14</v>
      </c>
      <c r="I552" t="str">
        <f t="shared" si="78"/>
        <v>离墟主动技能2等级15</v>
      </c>
      <c r="J552" s="1">
        <v>546</v>
      </c>
      <c r="K552" s="1">
        <f>VLOOKUP(H552,主动技能!$A:$B,2,FALSE)</f>
        <v>574</v>
      </c>
      <c r="L552" s="1">
        <f>VLOOKUP(I552,主动技能!$A:$B,2,FALSE)</f>
        <v>575</v>
      </c>
      <c r="M552" s="1">
        <f t="shared" si="70"/>
        <v>51</v>
      </c>
      <c r="N552" s="1" t="s">
        <v>251</v>
      </c>
      <c r="O552" s="1">
        <f t="shared" si="71"/>
        <v>150</v>
      </c>
      <c r="P552" s="1" t="s">
        <v>252</v>
      </c>
      <c r="Q552" s="1" t="s">
        <v>252</v>
      </c>
    </row>
    <row r="553" spans="2:17" x14ac:dyDescent="0.15">
      <c r="B553" s="8" t="str">
        <f>VLOOKUP(G553,角色!A:B,2,FALSE)</f>
        <v>离墟</v>
      </c>
      <c r="C553" s="8" t="str">
        <f t="shared" si="72"/>
        <v>主动技能2</v>
      </c>
      <c r="D553" s="8">
        <f t="shared" si="74"/>
        <v>15</v>
      </c>
      <c r="E553" s="8">
        <f t="shared" si="75"/>
        <v>16</v>
      </c>
      <c r="F553" s="8">
        <f t="shared" si="76"/>
        <v>2</v>
      </c>
      <c r="G553" s="8">
        <f t="shared" si="73"/>
        <v>10</v>
      </c>
      <c r="H553" t="str">
        <f t="shared" si="77"/>
        <v>离墟主动技能2等级15</v>
      </c>
      <c r="I553" t="str">
        <f t="shared" si="78"/>
        <v>离墟主动技能2等级16</v>
      </c>
      <c r="J553" s="1">
        <v>547</v>
      </c>
      <c r="K553" s="1">
        <f>VLOOKUP(H553,主动技能!$A:$B,2,FALSE)</f>
        <v>575</v>
      </c>
      <c r="L553" s="1">
        <f>VLOOKUP(I553,主动技能!$A:$B,2,FALSE)</f>
        <v>576</v>
      </c>
      <c r="M553" s="1">
        <f t="shared" si="70"/>
        <v>52</v>
      </c>
      <c r="N553" s="1" t="s">
        <v>251</v>
      </c>
      <c r="O553" s="1">
        <f t="shared" si="71"/>
        <v>151</v>
      </c>
      <c r="P553" s="1" t="s">
        <v>252</v>
      </c>
      <c r="Q553" s="1" t="s">
        <v>252</v>
      </c>
    </row>
    <row r="554" spans="2:17" x14ac:dyDescent="0.15">
      <c r="B554" s="8" t="str">
        <f>VLOOKUP(G554,角色!A:B,2,FALSE)</f>
        <v>离墟</v>
      </c>
      <c r="C554" s="8" t="str">
        <f t="shared" si="72"/>
        <v>主动技能2</v>
      </c>
      <c r="D554" s="8">
        <f t="shared" si="74"/>
        <v>16</v>
      </c>
      <c r="E554" s="8">
        <f t="shared" si="75"/>
        <v>17</v>
      </c>
      <c r="F554" s="8">
        <f t="shared" si="76"/>
        <v>2</v>
      </c>
      <c r="G554" s="8">
        <f t="shared" si="73"/>
        <v>10</v>
      </c>
      <c r="H554" t="str">
        <f t="shared" si="77"/>
        <v>离墟主动技能2等级16</v>
      </c>
      <c r="I554" t="str">
        <f t="shared" si="78"/>
        <v>离墟主动技能2等级17</v>
      </c>
      <c r="J554" s="1">
        <v>548</v>
      </c>
      <c r="K554" s="1">
        <f>VLOOKUP(H554,主动技能!$A:$B,2,FALSE)</f>
        <v>576</v>
      </c>
      <c r="L554" s="1">
        <f>VLOOKUP(I554,主动技能!$A:$B,2,FALSE)</f>
        <v>577</v>
      </c>
      <c r="M554" s="1">
        <f t="shared" si="70"/>
        <v>53</v>
      </c>
      <c r="N554" s="1" t="s">
        <v>251</v>
      </c>
      <c r="O554" s="1">
        <f t="shared" si="71"/>
        <v>152</v>
      </c>
      <c r="P554" s="1" t="s">
        <v>252</v>
      </c>
      <c r="Q554" s="1" t="s">
        <v>252</v>
      </c>
    </row>
    <row r="555" spans="2:17" x14ac:dyDescent="0.15">
      <c r="B555" s="8" t="str">
        <f>VLOOKUP(G555,角色!A:B,2,FALSE)</f>
        <v>离墟</v>
      </c>
      <c r="C555" s="8" t="str">
        <f t="shared" si="72"/>
        <v>主动技能2</v>
      </c>
      <c r="D555" s="8">
        <f t="shared" si="74"/>
        <v>17</v>
      </c>
      <c r="E555" s="8">
        <f t="shared" si="75"/>
        <v>18</v>
      </c>
      <c r="F555" s="8">
        <f t="shared" si="76"/>
        <v>2</v>
      </c>
      <c r="G555" s="8">
        <f t="shared" si="73"/>
        <v>10</v>
      </c>
      <c r="H555" t="str">
        <f t="shared" si="77"/>
        <v>离墟主动技能2等级17</v>
      </c>
      <c r="I555" t="str">
        <f t="shared" si="78"/>
        <v>离墟主动技能2等级18</v>
      </c>
      <c r="J555" s="1">
        <v>549</v>
      </c>
      <c r="K555" s="1">
        <f>VLOOKUP(H555,主动技能!$A:$B,2,FALSE)</f>
        <v>577</v>
      </c>
      <c r="L555" s="1">
        <f>VLOOKUP(I555,主动技能!$A:$B,2,FALSE)</f>
        <v>578</v>
      </c>
      <c r="M555" s="1">
        <f t="shared" ref="M555:M618" si="79">M456</f>
        <v>54</v>
      </c>
      <c r="N555" s="1" t="s">
        <v>251</v>
      </c>
      <c r="O555" s="1">
        <f t="shared" ref="O555:O618" si="80">O456</f>
        <v>153</v>
      </c>
      <c r="P555" s="1" t="s">
        <v>252</v>
      </c>
      <c r="Q555" s="1" t="s">
        <v>252</v>
      </c>
    </row>
    <row r="556" spans="2:17" x14ac:dyDescent="0.15">
      <c r="B556" s="8" t="str">
        <f>VLOOKUP(G556,角色!A:B,2,FALSE)</f>
        <v>离墟</v>
      </c>
      <c r="C556" s="8" t="str">
        <f t="shared" si="72"/>
        <v>主动技能2</v>
      </c>
      <c r="D556" s="8">
        <f t="shared" si="74"/>
        <v>18</v>
      </c>
      <c r="E556" s="8">
        <f t="shared" si="75"/>
        <v>19</v>
      </c>
      <c r="F556" s="8">
        <f t="shared" si="76"/>
        <v>2</v>
      </c>
      <c r="G556" s="8">
        <f t="shared" si="73"/>
        <v>10</v>
      </c>
      <c r="H556" t="str">
        <f t="shared" si="77"/>
        <v>离墟主动技能2等级18</v>
      </c>
      <c r="I556" t="str">
        <f t="shared" si="78"/>
        <v>离墟主动技能2等级19</v>
      </c>
      <c r="J556" s="1">
        <v>550</v>
      </c>
      <c r="K556" s="1">
        <f>VLOOKUP(H556,主动技能!$A:$B,2,FALSE)</f>
        <v>578</v>
      </c>
      <c r="L556" s="1">
        <f>VLOOKUP(I556,主动技能!$A:$B,2,FALSE)</f>
        <v>579</v>
      </c>
      <c r="M556" s="1">
        <f t="shared" si="79"/>
        <v>55</v>
      </c>
      <c r="N556" s="1" t="s">
        <v>251</v>
      </c>
      <c r="O556" s="1">
        <f t="shared" si="80"/>
        <v>154</v>
      </c>
      <c r="P556" s="1" t="s">
        <v>252</v>
      </c>
      <c r="Q556" s="1" t="s">
        <v>252</v>
      </c>
    </row>
    <row r="557" spans="2:17" x14ac:dyDescent="0.15">
      <c r="B557" s="8" t="str">
        <f>VLOOKUP(G557,角色!A:B,2,FALSE)</f>
        <v>离墟</v>
      </c>
      <c r="C557" s="8" t="str">
        <f t="shared" si="72"/>
        <v>主动技能2</v>
      </c>
      <c r="D557" s="8">
        <f t="shared" si="74"/>
        <v>19</v>
      </c>
      <c r="E557" s="8">
        <f t="shared" si="75"/>
        <v>20</v>
      </c>
      <c r="F557" s="8">
        <f t="shared" si="76"/>
        <v>2</v>
      </c>
      <c r="G557" s="8">
        <f t="shared" si="73"/>
        <v>10</v>
      </c>
      <c r="H557" t="str">
        <f t="shared" si="77"/>
        <v>离墟主动技能2等级19</v>
      </c>
      <c r="I557" t="str">
        <f t="shared" si="78"/>
        <v>离墟主动技能2等级20</v>
      </c>
      <c r="J557" s="1">
        <v>551</v>
      </c>
      <c r="K557" s="1">
        <f>VLOOKUP(H557,主动技能!$A:$B,2,FALSE)</f>
        <v>579</v>
      </c>
      <c r="L557" s="1">
        <f>VLOOKUP(I557,主动技能!$A:$B,2,FALSE)</f>
        <v>580</v>
      </c>
      <c r="M557" s="1">
        <f t="shared" si="79"/>
        <v>56</v>
      </c>
      <c r="N557" s="1" t="s">
        <v>251</v>
      </c>
      <c r="O557" s="1">
        <f t="shared" si="80"/>
        <v>155</v>
      </c>
      <c r="P557" s="1" t="s">
        <v>252</v>
      </c>
      <c r="Q557" s="1" t="s">
        <v>252</v>
      </c>
    </row>
    <row r="558" spans="2:17" x14ac:dyDescent="0.15">
      <c r="B558" s="8" t="str">
        <f>VLOOKUP(G558,角色!A:B,2,FALSE)</f>
        <v>离墟</v>
      </c>
      <c r="C558" s="8" t="str">
        <f t="shared" si="72"/>
        <v>主动技能3</v>
      </c>
      <c r="D558" s="8">
        <f t="shared" si="74"/>
        <v>1</v>
      </c>
      <c r="E558" s="8">
        <f t="shared" si="75"/>
        <v>2</v>
      </c>
      <c r="F558" s="8">
        <f t="shared" si="76"/>
        <v>3</v>
      </c>
      <c r="G558" s="8">
        <f t="shared" si="73"/>
        <v>10</v>
      </c>
      <c r="H558" t="str">
        <f t="shared" si="77"/>
        <v>离墟主动技能3等级1</v>
      </c>
      <c r="I558" t="str">
        <f t="shared" si="78"/>
        <v>离墟主动技能3等级2</v>
      </c>
      <c r="J558" s="1">
        <v>552</v>
      </c>
      <c r="K558" s="1">
        <f>VLOOKUP(H558,主动技能!$A:$B,2,FALSE)</f>
        <v>581</v>
      </c>
      <c r="L558" s="1">
        <f>VLOOKUP(I558,主动技能!$A:$B,2,FALSE)</f>
        <v>582</v>
      </c>
      <c r="M558" s="1">
        <f t="shared" si="79"/>
        <v>57</v>
      </c>
      <c r="N558" s="1" t="s">
        <v>251</v>
      </c>
      <c r="O558" s="1">
        <f t="shared" si="80"/>
        <v>156</v>
      </c>
      <c r="P558" s="1" t="s">
        <v>252</v>
      </c>
      <c r="Q558" s="1" t="s">
        <v>252</v>
      </c>
    </row>
    <row r="559" spans="2:17" x14ac:dyDescent="0.15">
      <c r="B559" s="8" t="str">
        <f>VLOOKUP(G559,角色!A:B,2,FALSE)</f>
        <v>离墟</v>
      </c>
      <c r="C559" s="8" t="str">
        <f t="shared" si="72"/>
        <v>主动技能3</v>
      </c>
      <c r="D559" s="8">
        <f t="shared" si="74"/>
        <v>2</v>
      </c>
      <c r="E559" s="8">
        <f t="shared" si="75"/>
        <v>3</v>
      </c>
      <c r="F559" s="8">
        <f t="shared" si="76"/>
        <v>3</v>
      </c>
      <c r="G559" s="8">
        <f t="shared" si="73"/>
        <v>10</v>
      </c>
      <c r="H559" t="str">
        <f t="shared" si="77"/>
        <v>离墟主动技能3等级2</v>
      </c>
      <c r="I559" t="str">
        <f t="shared" si="78"/>
        <v>离墟主动技能3等级3</v>
      </c>
      <c r="J559" s="1">
        <v>553</v>
      </c>
      <c r="K559" s="1">
        <f>VLOOKUP(H559,主动技能!$A:$B,2,FALSE)</f>
        <v>582</v>
      </c>
      <c r="L559" s="1">
        <f>VLOOKUP(I559,主动技能!$A:$B,2,FALSE)</f>
        <v>583</v>
      </c>
      <c r="M559" s="1">
        <f t="shared" si="79"/>
        <v>58</v>
      </c>
      <c r="N559" s="1" t="s">
        <v>251</v>
      </c>
      <c r="O559" s="1">
        <f t="shared" si="80"/>
        <v>157</v>
      </c>
      <c r="P559" s="1" t="s">
        <v>252</v>
      </c>
      <c r="Q559" s="1" t="s">
        <v>252</v>
      </c>
    </row>
    <row r="560" spans="2:17" x14ac:dyDescent="0.15">
      <c r="B560" s="8" t="str">
        <f>VLOOKUP(G560,角色!A:B,2,FALSE)</f>
        <v>离墟</v>
      </c>
      <c r="C560" s="8" t="str">
        <f t="shared" si="72"/>
        <v>主动技能3</v>
      </c>
      <c r="D560" s="8">
        <f t="shared" si="74"/>
        <v>3</v>
      </c>
      <c r="E560" s="8">
        <f t="shared" si="75"/>
        <v>4</v>
      </c>
      <c r="F560" s="8">
        <f t="shared" si="76"/>
        <v>3</v>
      </c>
      <c r="G560" s="8">
        <f t="shared" si="73"/>
        <v>10</v>
      </c>
      <c r="H560" t="str">
        <f t="shared" si="77"/>
        <v>离墟主动技能3等级3</v>
      </c>
      <c r="I560" t="str">
        <f t="shared" si="78"/>
        <v>离墟主动技能3等级4</v>
      </c>
      <c r="J560" s="1">
        <v>554</v>
      </c>
      <c r="K560" s="1">
        <f>VLOOKUP(H560,主动技能!$A:$B,2,FALSE)</f>
        <v>583</v>
      </c>
      <c r="L560" s="1">
        <f>VLOOKUP(I560,主动技能!$A:$B,2,FALSE)</f>
        <v>584</v>
      </c>
      <c r="M560" s="1">
        <f t="shared" si="79"/>
        <v>59</v>
      </c>
      <c r="N560" s="1" t="s">
        <v>251</v>
      </c>
      <c r="O560" s="1">
        <f t="shared" si="80"/>
        <v>158</v>
      </c>
      <c r="P560" s="1" t="s">
        <v>252</v>
      </c>
      <c r="Q560" s="1" t="s">
        <v>252</v>
      </c>
    </row>
    <row r="561" spans="2:17" x14ac:dyDescent="0.15">
      <c r="B561" s="8" t="str">
        <f>VLOOKUP(G561,角色!A:B,2,FALSE)</f>
        <v>离墟</v>
      </c>
      <c r="C561" s="8" t="str">
        <f t="shared" si="72"/>
        <v>主动技能3</v>
      </c>
      <c r="D561" s="8">
        <f t="shared" si="74"/>
        <v>4</v>
      </c>
      <c r="E561" s="8">
        <f t="shared" si="75"/>
        <v>5</v>
      </c>
      <c r="F561" s="8">
        <f t="shared" si="76"/>
        <v>3</v>
      </c>
      <c r="G561" s="8">
        <f t="shared" si="73"/>
        <v>10</v>
      </c>
      <c r="H561" t="str">
        <f t="shared" si="77"/>
        <v>离墟主动技能3等级4</v>
      </c>
      <c r="I561" t="str">
        <f t="shared" si="78"/>
        <v>离墟主动技能3等级5</v>
      </c>
      <c r="J561" s="1">
        <v>555</v>
      </c>
      <c r="K561" s="1">
        <f>VLOOKUP(H561,主动技能!$A:$B,2,FALSE)</f>
        <v>584</v>
      </c>
      <c r="L561" s="1">
        <f>VLOOKUP(I561,主动技能!$A:$B,2,FALSE)</f>
        <v>585</v>
      </c>
      <c r="M561" s="1">
        <f t="shared" si="79"/>
        <v>60</v>
      </c>
      <c r="N561" s="1" t="s">
        <v>251</v>
      </c>
      <c r="O561" s="1">
        <f t="shared" si="80"/>
        <v>159</v>
      </c>
      <c r="P561" s="1" t="s">
        <v>252</v>
      </c>
      <c r="Q561" s="1" t="s">
        <v>252</v>
      </c>
    </row>
    <row r="562" spans="2:17" x14ac:dyDescent="0.15">
      <c r="B562" s="8" t="str">
        <f>VLOOKUP(G562,角色!A:B,2,FALSE)</f>
        <v>离墟</v>
      </c>
      <c r="C562" s="8" t="str">
        <f t="shared" si="72"/>
        <v>主动技能3</v>
      </c>
      <c r="D562" s="8">
        <f t="shared" si="74"/>
        <v>5</v>
      </c>
      <c r="E562" s="8">
        <f t="shared" si="75"/>
        <v>6</v>
      </c>
      <c r="F562" s="8">
        <f t="shared" si="76"/>
        <v>3</v>
      </c>
      <c r="G562" s="8">
        <f t="shared" si="73"/>
        <v>10</v>
      </c>
      <c r="H562" t="str">
        <f t="shared" si="77"/>
        <v>离墟主动技能3等级5</v>
      </c>
      <c r="I562" t="str">
        <f t="shared" si="78"/>
        <v>离墟主动技能3等级6</v>
      </c>
      <c r="J562" s="1">
        <v>556</v>
      </c>
      <c r="K562" s="1">
        <f>VLOOKUP(H562,主动技能!$A:$B,2,FALSE)</f>
        <v>585</v>
      </c>
      <c r="L562" s="1">
        <f>VLOOKUP(I562,主动技能!$A:$B,2,FALSE)</f>
        <v>586</v>
      </c>
      <c r="M562" s="1">
        <f t="shared" si="79"/>
        <v>61</v>
      </c>
      <c r="N562" s="1" t="s">
        <v>251</v>
      </c>
      <c r="O562" s="1">
        <f t="shared" si="80"/>
        <v>160</v>
      </c>
      <c r="P562" s="1" t="s">
        <v>252</v>
      </c>
      <c r="Q562" s="1" t="s">
        <v>252</v>
      </c>
    </row>
    <row r="563" spans="2:17" x14ac:dyDescent="0.15">
      <c r="B563" s="8" t="str">
        <f>VLOOKUP(G563,角色!A:B,2,FALSE)</f>
        <v>离墟</v>
      </c>
      <c r="C563" s="8" t="str">
        <f t="shared" si="72"/>
        <v>主动技能3</v>
      </c>
      <c r="D563" s="8">
        <f t="shared" si="74"/>
        <v>6</v>
      </c>
      <c r="E563" s="8">
        <f t="shared" si="75"/>
        <v>7</v>
      </c>
      <c r="F563" s="8">
        <f t="shared" si="76"/>
        <v>3</v>
      </c>
      <c r="G563" s="8">
        <f t="shared" si="73"/>
        <v>10</v>
      </c>
      <c r="H563" t="str">
        <f t="shared" si="77"/>
        <v>离墟主动技能3等级6</v>
      </c>
      <c r="I563" t="str">
        <f t="shared" si="78"/>
        <v>离墟主动技能3等级7</v>
      </c>
      <c r="J563" s="1">
        <v>557</v>
      </c>
      <c r="K563" s="1">
        <f>VLOOKUP(H563,主动技能!$A:$B,2,FALSE)</f>
        <v>586</v>
      </c>
      <c r="L563" s="1">
        <f>VLOOKUP(I563,主动技能!$A:$B,2,FALSE)</f>
        <v>587</v>
      </c>
      <c r="M563" s="1">
        <f t="shared" si="79"/>
        <v>62</v>
      </c>
      <c r="N563" s="1" t="s">
        <v>251</v>
      </c>
      <c r="O563" s="1">
        <f t="shared" si="80"/>
        <v>161</v>
      </c>
      <c r="P563" s="1" t="s">
        <v>252</v>
      </c>
      <c r="Q563" s="1" t="s">
        <v>252</v>
      </c>
    </row>
    <row r="564" spans="2:17" x14ac:dyDescent="0.15">
      <c r="B564" s="8" t="str">
        <f>VLOOKUP(G564,角色!A:B,2,FALSE)</f>
        <v>离墟</v>
      </c>
      <c r="C564" s="8" t="str">
        <f t="shared" si="72"/>
        <v>主动技能3</v>
      </c>
      <c r="D564" s="8">
        <f t="shared" si="74"/>
        <v>7</v>
      </c>
      <c r="E564" s="8">
        <f t="shared" si="75"/>
        <v>8</v>
      </c>
      <c r="F564" s="8">
        <f t="shared" si="76"/>
        <v>3</v>
      </c>
      <c r="G564" s="8">
        <f t="shared" si="73"/>
        <v>10</v>
      </c>
      <c r="H564" t="str">
        <f t="shared" si="77"/>
        <v>离墟主动技能3等级7</v>
      </c>
      <c r="I564" t="str">
        <f t="shared" si="78"/>
        <v>离墟主动技能3等级8</v>
      </c>
      <c r="J564" s="1">
        <v>558</v>
      </c>
      <c r="K564" s="1">
        <f>VLOOKUP(H564,主动技能!$A:$B,2,FALSE)</f>
        <v>587</v>
      </c>
      <c r="L564" s="1">
        <f>VLOOKUP(I564,主动技能!$A:$B,2,FALSE)</f>
        <v>588</v>
      </c>
      <c r="M564" s="1">
        <f t="shared" si="79"/>
        <v>63</v>
      </c>
      <c r="N564" s="1" t="s">
        <v>251</v>
      </c>
      <c r="O564" s="1">
        <f t="shared" si="80"/>
        <v>162</v>
      </c>
      <c r="P564" s="1" t="s">
        <v>252</v>
      </c>
      <c r="Q564" s="1" t="s">
        <v>252</v>
      </c>
    </row>
    <row r="565" spans="2:17" x14ac:dyDescent="0.15">
      <c r="B565" s="8" t="str">
        <f>VLOOKUP(G565,角色!A:B,2,FALSE)</f>
        <v>离墟</v>
      </c>
      <c r="C565" s="8" t="str">
        <f t="shared" si="72"/>
        <v>主动技能3</v>
      </c>
      <c r="D565" s="8">
        <f t="shared" si="74"/>
        <v>8</v>
      </c>
      <c r="E565" s="8">
        <f t="shared" si="75"/>
        <v>9</v>
      </c>
      <c r="F565" s="8">
        <f t="shared" si="76"/>
        <v>3</v>
      </c>
      <c r="G565" s="8">
        <f t="shared" si="73"/>
        <v>10</v>
      </c>
      <c r="H565" t="str">
        <f t="shared" si="77"/>
        <v>离墟主动技能3等级8</v>
      </c>
      <c r="I565" t="str">
        <f t="shared" si="78"/>
        <v>离墟主动技能3等级9</v>
      </c>
      <c r="J565" s="1">
        <v>559</v>
      </c>
      <c r="K565" s="1">
        <f>VLOOKUP(H565,主动技能!$A:$B,2,FALSE)</f>
        <v>588</v>
      </c>
      <c r="L565" s="1">
        <f>VLOOKUP(I565,主动技能!$A:$B,2,FALSE)</f>
        <v>589</v>
      </c>
      <c r="M565" s="1">
        <f t="shared" si="79"/>
        <v>64</v>
      </c>
      <c r="N565" s="1" t="s">
        <v>251</v>
      </c>
      <c r="O565" s="1">
        <f t="shared" si="80"/>
        <v>163</v>
      </c>
      <c r="P565" s="1" t="s">
        <v>252</v>
      </c>
      <c r="Q565" s="1" t="s">
        <v>252</v>
      </c>
    </row>
    <row r="566" spans="2:17" x14ac:dyDescent="0.15">
      <c r="B566" s="8" t="str">
        <f>VLOOKUP(G566,角色!A:B,2,FALSE)</f>
        <v>离墟</v>
      </c>
      <c r="C566" s="8" t="str">
        <f t="shared" si="72"/>
        <v>主动技能3</v>
      </c>
      <c r="D566" s="8">
        <f t="shared" si="74"/>
        <v>9</v>
      </c>
      <c r="E566" s="8">
        <f t="shared" si="75"/>
        <v>10</v>
      </c>
      <c r="F566" s="8">
        <f t="shared" si="76"/>
        <v>3</v>
      </c>
      <c r="G566" s="8">
        <f t="shared" si="73"/>
        <v>10</v>
      </c>
      <c r="H566" t="str">
        <f t="shared" si="77"/>
        <v>离墟主动技能3等级9</v>
      </c>
      <c r="I566" t="str">
        <f t="shared" si="78"/>
        <v>离墟主动技能3等级10</v>
      </c>
      <c r="J566" s="1">
        <v>560</v>
      </c>
      <c r="K566" s="1">
        <f>VLOOKUP(H566,主动技能!$A:$B,2,FALSE)</f>
        <v>589</v>
      </c>
      <c r="L566" s="1">
        <f>VLOOKUP(I566,主动技能!$A:$B,2,FALSE)</f>
        <v>590</v>
      </c>
      <c r="M566" s="1">
        <f t="shared" si="79"/>
        <v>65</v>
      </c>
      <c r="N566" s="1" t="s">
        <v>251</v>
      </c>
      <c r="O566" s="1">
        <f t="shared" si="80"/>
        <v>164</v>
      </c>
      <c r="P566" s="1" t="s">
        <v>252</v>
      </c>
      <c r="Q566" s="1" t="s">
        <v>252</v>
      </c>
    </row>
    <row r="567" spans="2:17" x14ac:dyDescent="0.15">
      <c r="B567" s="8" t="str">
        <f>VLOOKUP(G567,角色!A:B,2,FALSE)</f>
        <v>离墟</v>
      </c>
      <c r="C567" s="8" t="str">
        <f t="shared" si="72"/>
        <v>主动技能3</v>
      </c>
      <c r="D567" s="8">
        <f t="shared" si="74"/>
        <v>10</v>
      </c>
      <c r="E567" s="8">
        <f t="shared" si="75"/>
        <v>11</v>
      </c>
      <c r="F567" s="8">
        <f t="shared" si="76"/>
        <v>3</v>
      </c>
      <c r="G567" s="8">
        <f t="shared" si="73"/>
        <v>10</v>
      </c>
      <c r="H567" t="str">
        <f t="shared" si="77"/>
        <v>离墟主动技能3等级10</v>
      </c>
      <c r="I567" t="str">
        <f t="shared" si="78"/>
        <v>离墟主动技能3等级11</v>
      </c>
      <c r="J567" s="1">
        <v>561</v>
      </c>
      <c r="K567" s="1">
        <f>VLOOKUP(H567,主动技能!$A:$B,2,FALSE)</f>
        <v>590</v>
      </c>
      <c r="L567" s="1">
        <f>VLOOKUP(I567,主动技能!$A:$B,2,FALSE)</f>
        <v>591</v>
      </c>
      <c r="M567" s="1">
        <f t="shared" si="79"/>
        <v>66</v>
      </c>
      <c r="N567" s="1" t="s">
        <v>251</v>
      </c>
      <c r="O567" s="1">
        <f t="shared" si="80"/>
        <v>165</v>
      </c>
      <c r="P567" s="1" t="s">
        <v>252</v>
      </c>
      <c r="Q567" s="1" t="s">
        <v>252</v>
      </c>
    </row>
    <row r="568" spans="2:17" x14ac:dyDescent="0.15">
      <c r="B568" s="8" t="str">
        <f>VLOOKUP(G568,角色!A:B,2,FALSE)</f>
        <v>离墟</v>
      </c>
      <c r="C568" s="8" t="str">
        <f t="shared" si="72"/>
        <v>主动技能3</v>
      </c>
      <c r="D568" s="8">
        <f t="shared" si="74"/>
        <v>11</v>
      </c>
      <c r="E568" s="8">
        <f t="shared" si="75"/>
        <v>12</v>
      </c>
      <c r="F568" s="8">
        <f t="shared" si="76"/>
        <v>3</v>
      </c>
      <c r="G568" s="8">
        <f t="shared" si="73"/>
        <v>10</v>
      </c>
      <c r="H568" t="str">
        <f t="shared" si="77"/>
        <v>离墟主动技能3等级11</v>
      </c>
      <c r="I568" t="str">
        <f t="shared" si="78"/>
        <v>离墟主动技能3等级12</v>
      </c>
      <c r="J568" s="1">
        <v>562</v>
      </c>
      <c r="K568" s="1">
        <f>VLOOKUP(H568,主动技能!$A:$B,2,FALSE)</f>
        <v>591</v>
      </c>
      <c r="L568" s="1">
        <f>VLOOKUP(I568,主动技能!$A:$B,2,FALSE)</f>
        <v>592</v>
      </c>
      <c r="M568" s="1">
        <f t="shared" si="79"/>
        <v>67</v>
      </c>
      <c r="N568" s="1" t="s">
        <v>251</v>
      </c>
      <c r="O568" s="1">
        <f t="shared" si="80"/>
        <v>166</v>
      </c>
      <c r="P568" s="1" t="s">
        <v>252</v>
      </c>
      <c r="Q568" s="1" t="s">
        <v>252</v>
      </c>
    </row>
    <row r="569" spans="2:17" x14ac:dyDescent="0.15">
      <c r="B569" s="8" t="str">
        <f>VLOOKUP(G569,角色!A:B,2,FALSE)</f>
        <v>离墟</v>
      </c>
      <c r="C569" s="8" t="str">
        <f t="shared" si="72"/>
        <v>主动技能3</v>
      </c>
      <c r="D569" s="8">
        <f t="shared" si="74"/>
        <v>12</v>
      </c>
      <c r="E569" s="8">
        <f t="shared" si="75"/>
        <v>13</v>
      </c>
      <c r="F569" s="8">
        <f t="shared" si="76"/>
        <v>3</v>
      </c>
      <c r="G569" s="8">
        <f t="shared" si="73"/>
        <v>10</v>
      </c>
      <c r="H569" t="str">
        <f t="shared" si="77"/>
        <v>离墟主动技能3等级12</v>
      </c>
      <c r="I569" t="str">
        <f t="shared" si="78"/>
        <v>离墟主动技能3等级13</v>
      </c>
      <c r="J569" s="1">
        <v>563</v>
      </c>
      <c r="K569" s="1">
        <f>VLOOKUP(H569,主动技能!$A:$B,2,FALSE)</f>
        <v>592</v>
      </c>
      <c r="L569" s="1">
        <f>VLOOKUP(I569,主动技能!$A:$B,2,FALSE)</f>
        <v>593</v>
      </c>
      <c r="M569" s="1">
        <f t="shared" si="79"/>
        <v>68</v>
      </c>
      <c r="N569" s="1" t="s">
        <v>251</v>
      </c>
      <c r="O569" s="1">
        <f t="shared" si="80"/>
        <v>167</v>
      </c>
      <c r="P569" s="1" t="s">
        <v>252</v>
      </c>
      <c r="Q569" s="1" t="s">
        <v>252</v>
      </c>
    </row>
    <row r="570" spans="2:17" x14ac:dyDescent="0.15">
      <c r="B570" s="8" t="str">
        <f>VLOOKUP(G570,角色!A:B,2,FALSE)</f>
        <v>离墟</v>
      </c>
      <c r="C570" s="8" t="str">
        <f t="shared" si="72"/>
        <v>主动技能3</v>
      </c>
      <c r="D570" s="8">
        <f t="shared" si="74"/>
        <v>13</v>
      </c>
      <c r="E570" s="8">
        <f t="shared" si="75"/>
        <v>14</v>
      </c>
      <c r="F570" s="8">
        <f t="shared" si="76"/>
        <v>3</v>
      </c>
      <c r="G570" s="8">
        <f t="shared" si="73"/>
        <v>10</v>
      </c>
      <c r="H570" t="str">
        <f t="shared" si="77"/>
        <v>离墟主动技能3等级13</v>
      </c>
      <c r="I570" t="str">
        <f t="shared" si="78"/>
        <v>离墟主动技能3等级14</v>
      </c>
      <c r="J570" s="1">
        <v>564</v>
      </c>
      <c r="K570" s="1">
        <f>VLOOKUP(H570,主动技能!$A:$B,2,FALSE)</f>
        <v>593</v>
      </c>
      <c r="L570" s="1">
        <f>VLOOKUP(I570,主动技能!$A:$B,2,FALSE)</f>
        <v>594</v>
      </c>
      <c r="M570" s="1">
        <f t="shared" si="79"/>
        <v>69</v>
      </c>
      <c r="N570" s="1" t="s">
        <v>251</v>
      </c>
      <c r="O570" s="1">
        <f t="shared" si="80"/>
        <v>168</v>
      </c>
      <c r="P570" s="1" t="s">
        <v>252</v>
      </c>
      <c r="Q570" s="1" t="s">
        <v>252</v>
      </c>
    </row>
    <row r="571" spans="2:17" x14ac:dyDescent="0.15">
      <c r="B571" s="8" t="str">
        <f>VLOOKUP(G571,角色!A:B,2,FALSE)</f>
        <v>离墟</v>
      </c>
      <c r="C571" s="8" t="str">
        <f t="shared" si="72"/>
        <v>主动技能3</v>
      </c>
      <c r="D571" s="8">
        <f t="shared" si="74"/>
        <v>14</v>
      </c>
      <c r="E571" s="8">
        <f t="shared" si="75"/>
        <v>15</v>
      </c>
      <c r="F571" s="8">
        <f t="shared" si="76"/>
        <v>3</v>
      </c>
      <c r="G571" s="8">
        <f t="shared" si="73"/>
        <v>10</v>
      </c>
      <c r="H571" t="str">
        <f t="shared" si="77"/>
        <v>离墟主动技能3等级14</v>
      </c>
      <c r="I571" t="str">
        <f t="shared" si="78"/>
        <v>离墟主动技能3等级15</v>
      </c>
      <c r="J571" s="1">
        <v>565</v>
      </c>
      <c r="K571" s="1">
        <f>VLOOKUP(H571,主动技能!$A:$B,2,FALSE)</f>
        <v>594</v>
      </c>
      <c r="L571" s="1">
        <f>VLOOKUP(I571,主动技能!$A:$B,2,FALSE)</f>
        <v>595</v>
      </c>
      <c r="M571" s="1">
        <f t="shared" si="79"/>
        <v>70</v>
      </c>
      <c r="N571" s="1" t="s">
        <v>251</v>
      </c>
      <c r="O571" s="1">
        <f t="shared" si="80"/>
        <v>169</v>
      </c>
      <c r="P571" s="1" t="s">
        <v>252</v>
      </c>
      <c r="Q571" s="1" t="s">
        <v>252</v>
      </c>
    </row>
    <row r="572" spans="2:17" x14ac:dyDescent="0.15">
      <c r="B572" s="8" t="str">
        <f>VLOOKUP(G572,角色!A:B,2,FALSE)</f>
        <v>离墟</v>
      </c>
      <c r="C572" s="8" t="str">
        <f t="shared" si="72"/>
        <v>主动技能3</v>
      </c>
      <c r="D572" s="8">
        <f t="shared" si="74"/>
        <v>15</v>
      </c>
      <c r="E572" s="8">
        <f t="shared" si="75"/>
        <v>16</v>
      </c>
      <c r="F572" s="8">
        <f t="shared" si="76"/>
        <v>3</v>
      </c>
      <c r="G572" s="8">
        <f t="shared" si="73"/>
        <v>10</v>
      </c>
      <c r="H572" t="str">
        <f t="shared" si="77"/>
        <v>离墟主动技能3等级15</v>
      </c>
      <c r="I572" t="str">
        <f t="shared" si="78"/>
        <v>离墟主动技能3等级16</v>
      </c>
      <c r="J572" s="1">
        <v>566</v>
      </c>
      <c r="K572" s="1">
        <f>VLOOKUP(H572,主动技能!$A:$B,2,FALSE)</f>
        <v>595</v>
      </c>
      <c r="L572" s="1">
        <f>VLOOKUP(I572,主动技能!$A:$B,2,FALSE)</f>
        <v>596</v>
      </c>
      <c r="M572" s="1">
        <f t="shared" si="79"/>
        <v>71</v>
      </c>
      <c r="N572" s="1" t="s">
        <v>251</v>
      </c>
      <c r="O572" s="1">
        <f t="shared" si="80"/>
        <v>170</v>
      </c>
      <c r="P572" s="1" t="s">
        <v>252</v>
      </c>
      <c r="Q572" s="1" t="s">
        <v>252</v>
      </c>
    </row>
    <row r="573" spans="2:17" x14ac:dyDescent="0.15">
      <c r="B573" s="8" t="str">
        <f>VLOOKUP(G573,角色!A:B,2,FALSE)</f>
        <v>离墟</v>
      </c>
      <c r="C573" s="8" t="str">
        <f t="shared" si="72"/>
        <v>主动技能3</v>
      </c>
      <c r="D573" s="8">
        <f t="shared" si="74"/>
        <v>16</v>
      </c>
      <c r="E573" s="8">
        <f t="shared" si="75"/>
        <v>17</v>
      </c>
      <c r="F573" s="8">
        <f t="shared" si="76"/>
        <v>3</v>
      </c>
      <c r="G573" s="8">
        <f t="shared" si="73"/>
        <v>10</v>
      </c>
      <c r="H573" t="str">
        <f t="shared" si="77"/>
        <v>离墟主动技能3等级16</v>
      </c>
      <c r="I573" t="str">
        <f t="shared" si="78"/>
        <v>离墟主动技能3等级17</v>
      </c>
      <c r="J573" s="1">
        <v>567</v>
      </c>
      <c r="K573" s="1">
        <f>VLOOKUP(H573,主动技能!$A:$B,2,FALSE)</f>
        <v>596</v>
      </c>
      <c r="L573" s="1">
        <f>VLOOKUP(I573,主动技能!$A:$B,2,FALSE)</f>
        <v>597</v>
      </c>
      <c r="M573" s="1">
        <f t="shared" si="79"/>
        <v>72</v>
      </c>
      <c r="N573" s="1" t="s">
        <v>251</v>
      </c>
      <c r="O573" s="1">
        <f t="shared" si="80"/>
        <v>171</v>
      </c>
      <c r="P573" s="1" t="s">
        <v>252</v>
      </c>
      <c r="Q573" s="1" t="s">
        <v>252</v>
      </c>
    </row>
    <row r="574" spans="2:17" x14ac:dyDescent="0.15">
      <c r="B574" s="8" t="str">
        <f>VLOOKUP(G574,角色!A:B,2,FALSE)</f>
        <v>离墟</v>
      </c>
      <c r="C574" s="8" t="str">
        <f t="shared" si="72"/>
        <v>主动技能3</v>
      </c>
      <c r="D574" s="8">
        <f t="shared" si="74"/>
        <v>17</v>
      </c>
      <c r="E574" s="8">
        <f t="shared" si="75"/>
        <v>18</v>
      </c>
      <c r="F574" s="8">
        <f t="shared" si="76"/>
        <v>3</v>
      </c>
      <c r="G574" s="8">
        <f t="shared" si="73"/>
        <v>10</v>
      </c>
      <c r="H574" t="str">
        <f t="shared" si="77"/>
        <v>离墟主动技能3等级17</v>
      </c>
      <c r="I574" t="str">
        <f t="shared" si="78"/>
        <v>离墟主动技能3等级18</v>
      </c>
      <c r="J574" s="1">
        <v>568</v>
      </c>
      <c r="K574" s="1">
        <f>VLOOKUP(H574,主动技能!$A:$B,2,FALSE)</f>
        <v>597</v>
      </c>
      <c r="L574" s="1">
        <f>VLOOKUP(I574,主动技能!$A:$B,2,FALSE)</f>
        <v>598</v>
      </c>
      <c r="M574" s="1">
        <f t="shared" si="79"/>
        <v>73</v>
      </c>
      <c r="N574" s="1" t="s">
        <v>251</v>
      </c>
      <c r="O574" s="1">
        <f t="shared" si="80"/>
        <v>172</v>
      </c>
      <c r="P574" s="1" t="s">
        <v>252</v>
      </c>
      <c r="Q574" s="1" t="s">
        <v>252</v>
      </c>
    </row>
    <row r="575" spans="2:17" x14ac:dyDescent="0.15">
      <c r="B575" s="8" t="str">
        <f>VLOOKUP(G575,角色!A:B,2,FALSE)</f>
        <v>离墟</v>
      </c>
      <c r="C575" s="8" t="str">
        <f t="shared" si="72"/>
        <v>主动技能3</v>
      </c>
      <c r="D575" s="8">
        <f t="shared" si="74"/>
        <v>18</v>
      </c>
      <c r="E575" s="8">
        <f t="shared" si="75"/>
        <v>19</v>
      </c>
      <c r="F575" s="8">
        <f t="shared" si="76"/>
        <v>3</v>
      </c>
      <c r="G575" s="8">
        <f t="shared" si="73"/>
        <v>10</v>
      </c>
      <c r="H575" t="str">
        <f t="shared" si="77"/>
        <v>离墟主动技能3等级18</v>
      </c>
      <c r="I575" t="str">
        <f t="shared" si="78"/>
        <v>离墟主动技能3等级19</v>
      </c>
      <c r="J575" s="1">
        <v>569</v>
      </c>
      <c r="K575" s="1">
        <f>VLOOKUP(H575,主动技能!$A:$B,2,FALSE)</f>
        <v>598</v>
      </c>
      <c r="L575" s="1">
        <f>VLOOKUP(I575,主动技能!$A:$B,2,FALSE)</f>
        <v>599</v>
      </c>
      <c r="M575" s="1">
        <f t="shared" si="79"/>
        <v>74</v>
      </c>
      <c r="N575" s="1" t="s">
        <v>251</v>
      </c>
      <c r="O575" s="1">
        <f t="shared" si="80"/>
        <v>173</v>
      </c>
      <c r="P575" s="1" t="s">
        <v>252</v>
      </c>
      <c r="Q575" s="1" t="s">
        <v>252</v>
      </c>
    </row>
    <row r="576" spans="2:17" x14ac:dyDescent="0.15">
      <c r="B576" s="8" t="str">
        <f>VLOOKUP(G576,角色!A:B,2,FALSE)</f>
        <v>离墟</v>
      </c>
      <c r="C576" s="8" t="str">
        <f t="shared" si="72"/>
        <v>主动技能3</v>
      </c>
      <c r="D576" s="8">
        <f t="shared" si="74"/>
        <v>19</v>
      </c>
      <c r="E576" s="8">
        <f t="shared" si="75"/>
        <v>20</v>
      </c>
      <c r="F576" s="8">
        <f t="shared" si="76"/>
        <v>3</v>
      </c>
      <c r="G576" s="8">
        <f t="shared" si="73"/>
        <v>10</v>
      </c>
      <c r="H576" t="str">
        <f t="shared" si="77"/>
        <v>离墟主动技能3等级19</v>
      </c>
      <c r="I576" t="str">
        <f t="shared" si="78"/>
        <v>离墟主动技能3等级20</v>
      </c>
      <c r="J576" s="1">
        <v>570</v>
      </c>
      <c r="K576" s="1">
        <f>VLOOKUP(H576,主动技能!$A:$B,2,FALSE)</f>
        <v>599</v>
      </c>
      <c r="L576" s="1">
        <f>VLOOKUP(I576,主动技能!$A:$B,2,FALSE)</f>
        <v>600</v>
      </c>
      <c r="M576" s="1">
        <f t="shared" si="79"/>
        <v>75</v>
      </c>
      <c r="N576" s="1" t="s">
        <v>251</v>
      </c>
      <c r="O576" s="1">
        <f t="shared" si="80"/>
        <v>174</v>
      </c>
      <c r="P576" s="1" t="s">
        <v>252</v>
      </c>
      <c r="Q576" s="1" t="s">
        <v>252</v>
      </c>
    </row>
    <row r="577" spans="2:17" x14ac:dyDescent="0.15">
      <c r="B577" s="8" t="str">
        <f>VLOOKUP(G577,角色!A:B,2,FALSE)</f>
        <v>绝影</v>
      </c>
      <c r="C577" s="8" t="str">
        <f t="shared" si="72"/>
        <v>主动技能1</v>
      </c>
      <c r="D577" s="8">
        <f t="shared" si="74"/>
        <v>1</v>
      </c>
      <c r="E577" s="8">
        <f t="shared" si="75"/>
        <v>2</v>
      </c>
      <c r="F577" s="8">
        <f t="shared" si="76"/>
        <v>1</v>
      </c>
      <c r="G577" s="8">
        <f t="shared" si="73"/>
        <v>11</v>
      </c>
      <c r="H577" t="str">
        <f t="shared" si="77"/>
        <v>绝影主动技能1等级1</v>
      </c>
      <c r="I577" t="str">
        <f t="shared" si="78"/>
        <v>绝影主动技能1等级2</v>
      </c>
      <c r="J577" s="1">
        <v>571</v>
      </c>
      <c r="K577" s="1">
        <f>VLOOKUP(H577,主动技能!$A:$B,2,FALSE)</f>
        <v>601</v>
      </c>
      <c r="L577" s="1">
        <f>VLOOKUP(I577,主动技能!$A:$B,2,FALSE)</f>
        <v>602</v>
      </c>
      <c r="M577" s="1">
        <f t="shared" si="79"/>
        <v>76</v>
      </c>
      <c r="N577" s="1" t="s">
        <v>251</v>
      </c>
      <c r="O577" s="1">
        <f t="shared" si="80"/>
        <v>175</v>
      </c>
      <c r="P577" s="1" t="s">
        <v>252</v>
      </c>
      <c r="Q577" s="1" t="s">
        <v>252</v>
      </c>
    </row>
    <row r="578" spans="2:17" x14ac:dyDescent="0.15">
      <c r="B578" s="8" t="str">
        <f>VLOOKUP(G578,角色!A:B,2,FALSE)</f>
        <v>绝影</v>
      </c>
      <c r="C578" s="8" t="str">
        <f t="shared" si="72"/>
        <v>主动技能1</v>
      </c>
      <c r="D578" s="8">
        <f t="shared" si="74"/>
        <v>2</v>
      </c>
      <c r="E578" s="8">
        <f t="shared" si="75"/>
        <v>3</v>
      </c>
      <c r="F578" s="8">
        <f t="shared" si="76"/>
        <v>1</v>
      </c>
      <c r="G578" s="8">
        <f t="shared" si="73"/>
        <v>11</v>
      </c>
      <c r="H578" t="str">
        <f t="shared" si="77"/>
        <v>绝影主动技能1等级2</v>
      </c>
      <c r="I578" t="str">
        <f t="shared" si="78"/>
        <v>绝影主动技能1等级3</v>
      </c>
      <c r="J578" s="1">
        <v>572</v>
      </c>
      <c r="K578" s="1">
        <f>VLOOKUP(H578,主动技能!$A:$B,2,FALSE)</f>
        <v>602</v>
      </c>
      <c r="L578" s="1">
        <f>VLOOKUP(I578,主动技能!$A:$B,2,FALSE)</f>
        <v>603</v>
      </c>
      <c r="M578" s="1">
        <f t="shared" si="79"/>
        <v>77</v>
      </c>
      <c r="N578" s="1" t="s">
        <v>251</v>
      </c>
      <c r="O578" s="1">
        <f t="shared" si="80"/>
        <v>176</v>
      </c>
      <c r="P578" s="1" t="s">
        <v>252</v>
      </c>
      <c r="Q578" s="1" t="s">
        <v>252</v>
      </c>
    </row>
    <row r="579" spans="2:17" x14ac:dyDescent="0.15">
      <c r="B579" s="8" t="str">
        <f>VLOOKUP(G579,角色!A:B,2,FALSE)</f>
        <v>绝影</v>
      </c>
      <c r="C579" s="8" t="str">
        <f t="shared" si="72"/>
        <v>主动技能1</v>
      </c>
      <c r="D579" s="8">
        <f t="shared" si="74"/>
        <v>3</v>
      </c>
      <c r="E579" s="8">
        <f t="shared" si="75"/>
        <v>4</v>
      </c>
      <c r="F579" s="8">
        <f t="shared" si="76"/>
        <v>1</v>
      </c>
      <c r="G579" s="8">
        <f t="shared" si="73"/>
        <v>11</v>
      </c>
      <c r="H579" t="str">
        <f t="shared" si="77"/>
        <v>绝影主动技能1等级3</v>
      </c>
      <c r="I579" t="str">
        <f t="shared" si="78"/>
        <v>绝影主动技能1等级4</v>
      </c>
      <c r="J579" s="1">
        <v>573</v>
      </c>
      <c r="K579" s="1">
        <f>VLOOKUP(H579,主动技能!$A:$B,2,FALSE)</f>
        <v>603</v>
      </c>
      <c r="L579" s="1">
        <f>VLOOKUP(I579,主动技能!$A:$B,2,FALSE)</f>
        <v>604</v>
      </c>
      <c r="M579" s="1">
        <f t="shared" si="79"/>
        <v>78</v>
      </c>
      <c r="N579" s="1" t="s">
        <v>251</v>
      </c>
      <c r="O579" s="1">
        <f t="shared" si="80"/>
        <v>177</v>
      </c>
      <c r="P579" s="1" t="s">
        <v>252</v>
      </c>
      <c r="Q579" s="1" t="s">
        <v>252</v>
      </c>
    </row>
    <row r="580" spans="2:17" x14ac:dyDescent="0.15">
      <c r="B580" s="8" t="str">
        <f>VLOOKUP(G580,角色!A:B,2,FALSE)</f>
        <v>绝影</v>
      </c>
      <c r="C580" s="8" t="str">
        <f t="shared" si="72"/>
        <v>主动技能1</v>
      </c>
      <c r="D580" s="8">
        <f t="shared" si="74"/>
        <v>4</v>
      </c>
      <c r="E580" s="8">
        <f t="shared" si="75"/>
        <v>5</v>
      </c>
      <c r="F580" s="8">
        <f t="shared" si="76"/>
        <v>1</v>
      </c>
      <c r="G580" s="8">
        <f t="shared" si="73"/>
        <v>11</v>
      </c>
      <c r="H580" t="str">
        <f t="shared" si="77"/>
        <v>绝影主动技能1等级4</v>
      </c>
      <c r="I580" t="str">
        <f t="shared" si="78"/>
        <v>绝影主动技能1等级5</v>
      </c>
      <c r="J580" s="1">
        <v>574</v>
      </c>
      <c r="K580" s="1">
        <f>VLOOKUP(H580,主动技能!$A:$B,2,FALSE)</f>
        <v>604</v>
      </c>
      <c r="L580" s="1">
        <f>VLOOKUP(I580,主动技能!$A:$B,2,FALSE)</f>
        <v>605</v>
      </c>
      <c r="M580" s="1">
        <f t="shared" si="79"/>
        <v>79</v>
      </c>
      <c r="N580" s="1" t="s">
        <v>251</v>
      </c>
      <c r="O580" s="1">
        <f t="shared" si="80"/>
        <v>178</v>
      </c>
      <c r="P580" s="1" t="s">
        <v>252</v>
      </c>
      <c r="Q580" s="1" t="s">
        <v>252</v>
      </c>
    </row>
    <row r="581" spans="2:17" x14ac:dyDescent="0.15">
      <c r="B581" s="8" t="str">
        <f>VLOOKUP(G581,角色!A:B,2,FALSE)</f>
        <v>绝影</v>
      </c>
      <c r="C581" s="8" t="str">
        <f t="shared" si="72"/>
        <v>主动技能1</v>
      </c>
      <c r="D581" s="8">
        <f t="shared" si="74"/>
        <v>5</v>
      </c>
      <c r="E581" s="8">
        <f t="shared" si="75"/>
        <v>6</v>
      </c>
      <c r="F581" s="8">
        <f t="shared" si="76"/>
        <v>1</v>
      </c>
      <c r="G581" s="8">
        <f t="shared" si="73"/>
        <v>11</v>
      </c>
      <c r="H581" t="str">
        <f t="shared" si="77"/>
        <v>绝影主动技能1等级5</v>
      </c>
      <c r="I581" t="str">
        <f t="shared" si="78"/>
        <v>绝影主动技能1等级6</v>
      </c>
      <c r="J581" s="1">
        <v>575</v>
      </c>
      <c r="K581" s="1">
        <f>VLOOKUP(H581,主动技能!$A:$B,2,FALSE)</f>
        <v>605</v>
      </c>
      <c r="L581" s="1">
        <f>VLOOKUP(I581,主动技能!$A:$B,2,FALSE)</f>
        <v>606</v>
      </c>
      <c r="M581" s="1">
        <f t="shared" si="79"/>
        <v>80</v>
      </c>
      <c r="N581" s="1" t="s">
        <v>251</v>
      </c>
      <c r="O581" s="1">
        <f t="shared" si="80"/>
        <v>179</v>
      </c>
      <c r="P581" s="1" t="s">
        <v>252</v>
      </c>
      <c r="Q581" s="1" t="s">
        <v>252</v>
      </c>
    </row>
    <row r="582" spans="2:17" x14ac:dyDescent="0.15">
      <c r="B582" s="8" t="str">
        <f>VLOOKUP(G582,角色!A:B,2,FALSE)</f>
        <v>绝影</v>
      </c>
      <c r="C582" s="8" t="str">
        <f t="shared" si="72"/>
        <v>主动技能1</v>
      </c>
      <c r="D582" s="8">
        <f t="shared" si="74"/>
        <v>6</v>
      </c>
      <c r="E582" s="8">
        <f t="shared" si="75"/>
        <v>7</v>
      </c>
      <c r="F582" s="8">
        <f t="shared" si="76"/>
        <v>1</v>
      </c>
      <c r="G582" s="8">
        <f t="shared" si="73"/>
        <v>11</v>
      </c>
      <c r="H582" t="str">
        <f t="shared" si="77"/>
        <v>绝影主动技能1等级6</v>
      </c>
      <c r="I582" t="str">
        <f t="shared" si="78"/>
        <v>绝影主动技能1等级7</v>
      </c>
      <c r="J582" s="1">
        <v>576</v>
      </c>
      <c r="K582" s="1">
        <f>VLOOKUP(H582,主动技能!$A:$B,2,FALSE)</f>
        <v>606</v>
      </c>
      <c r="L582" s="1">
        <f>VLOOKUP(I582,主动技能!$A:$B,2,FALSE)</f>
        <v>607</v>
      </c>
      <c r="M582" s="1">
        <f t="shared" si="79"/>
        <v>81</v>
      </c>
      <c r="N582" s="1" t="s">
        <v>251</v>
      </c>
      <c r="O582" s="1">
        <f t="shared" si="80"/>
        <v>180</v>
      </c>
      <c r="P582" s="1" t="s">
        <v>252</v>
      </c>
      <c r="Q582" s="1" t="s">
        <v>252</v>
      </c>
    </row>
    <row r="583" spans="2:17" x14ac:dyDescent="0.15">
      <c r="B583" s="8" t="str">
        <f>VLOOKUP(G583,角色!A:B,2,FALSE)</f>
        <v>绝影</v>
      </c>
      <c r="C583" s="8" t="str">
        <f t="shared" si="72"/>
        <v>主动技能1</v>
      </c>
      <c r="D583" s="8">
        <f t="shared" si="74"/>
        <v>7</v>
      </c>
      <c r="E583" s="8">
        <f t="shared" si="75"/>
        <v>8</v>
      </c>
      <c r="F583" s="8">
        <f t="shared" si="76"/>
        <v>1</v>
      </c>
      <c r="G583" s="8">
        <f t="shared" si="73"/>
        <v>11</v>
      </c>
      <c r="H583" t="str">
        <f t="shared" si="77"/>
        <v>绝影主动技能1等级7</v>
      </c>
      <c r="I583" t="str">
        <f t="shared" si="78"/>
        <v>绝影主动技能1等级8</v>
      </c>
      <c r="J583" s="1">
        <v>577</v>
      </c>
      <c r="K583" s="1">
        <f>VLOOKUP(H583,主动技能!$A:$B,2,FALSE)</f>
        <v>607</v>
      </c>
      <c r="L583" s="1">
        <f>VLOOKUP(I583,主动技能!$A:$B,2,FALSE)</f>
        <v>608</v>
      </c>
      <c r="M583" s="1">
        <f t="shared" si="79"/>
        <v>82</v>
      </c>
      <c r="N583" s="1" t="s">
        <v>251</v>
      </c>
      <c r="O583" s="1">
        <f t="shared" si="80"/>
        <v>181</v>
      </c>
      <c r="P583" s="1" t="s">
        <v>252</v>
      </c>
      <c r="Q583" s="1" t="s">
        <v>252</v>
      </c>
    </row>
    <row r="584" spans="2:17" x14ac:dyDescent="0.15">
      <c r="B584" s="8" t="str">
        <f>VLOOKUP(G584,角色!A:B,2,FALSE)</f>
        <v>绝影</v>
      </c>
      <c r="C584" s="8" t="str">
        <f t="shared" ref="C584:C647" si="81">C$4&amp;F584</f>
        <v>主动技能1</v>
      </c>
      <c r="D584" s="8">
        <f t="shared" si="74"/>
        <v>8</v>
      </c>
      <c r="E584" s="8">
        <f t="shared" si="75"/>
        <v>9</v>
      </c>
      <c r="F584" s="8">
        <f t="shared" si="76"/>
        <v>1</v>
      </c>
      <c r="G584" s="8">
        <f t="shared" ref="G584:G647" si="82">IF((F584=1)*(D584=1),G583+1,G583)</f>
        <v>11</v>
      </c>
      <c r="H584" t="str">
        <f t="shared" si="77"/>
        <v>绝影主动技能1等级8</v>
      </c>
      <c r="I584" t="str">
        <f t="shared" si="78"/>
        <v>绝影主动技能1等级9</v>
      </c>
      <c r="J584" s="1">
        <v>578</v>
      </c>
      <c r="K584" s="1">
        <f>VLOOKUP(H584,主动技能!$A:$B,2,FALSE)</f>
        <v>608</v>
      </c>
      <c r="L584" s="1">
        <f>VLOOKUP(I584,主动技能!$A:$B,2,FALSE)</f>
        <v>609</v>
      </c>
      <c r="M584" s="1">
        <f t="shared" si="79"/>
        <v>83</v>
      </c>
      <c r="N584" s="1" t="s">
        <v>251</v>
      </c>
      <c r="O584" s="1">
        <f t="shared" si="80"/>
        <v>182</v>
      </c>
      <c r="P584" s="1" t="s">
        <v>252</v>
      </c>
      <c r="Q584" s="1" t="s">
        <v>252</v>
      </c>
    </row>
    <row r="585" spans="2:17" x14ac:dyDescent="0.15">
      <c r="B585" s="8" t="str">
        <f>VLOOKUP(G585,角色!A:B,2,FALSE)</f>
        <v>绝影</v>
      </c>
      <c r="C585" s="8" t="str">
        <f t="shared" si="81"/>
        <v>主动技能1</v>
      </c>
      <c r="D585" s="8">
        <f t="shared" ref="D585:D648" si="83">IF(D584=D$5,1,D584+1)</f>
        <v>9</v>
      </c>
      <c r="E585" s="8">
        <f t="shared" ref="E585:E648" si="84">IF(E584=E$5,2,E584+1)</f>
        <v>10</v>
      </c>
      <c r="F585" s="8">
        <f t="shared" ref="F585:F648" si="85">IF(D585=1,IF(F584=$F$5,1,F584+1),F584)</f>
        <v>1</v>
      </c>
      <c r="G585" s="8">
        <f t="shared" si="82"/>
        <v>11</v>
      </c>
      <c r="H585" t="str">
        <f t="shared" si="77"/>
        <v>绝影主动技能1等级9</v>
      </c>
      <c r="I585" t="str">
        <f t="shared" si="78"/>
        <v>绝影主动技能1等级10</v>
      </c>
      <c r="J585" s="1">
        <v>579</v>
      </c>
      <c r="K585" s="1">
        <f>VLOOKUP(H585,主动技能!$A:$B,2,FALSE)</f>
        <v>609</v>
      </c>
      <c r="L585" s="1">
        <f>VLOOKUP(I585,主动技能!$A:$B,2,FALSE)</f>
        <v>610</v>
      </c>
      <c r="M585" s="1">
        <f t="shared" si="79"/>
        <v>84</v>
      </c>
      <c r="N585" s="1" t="s">
        <v>251</v>
      </c>
      <c r="O585" s="1">
        <f t="shared" si="80"/>
        <v>183</v>
      </c>
      <c r="P585" s="1" t="s">
        <v>252</v>
      </c>
      <c r="Q585" s="1" t="s">
        <v>252</v>
      </c>
    </row>
    <row r="586" spans="2:17" x14ac:dyDescent="0.15">
      <c r="B586" s="8" t="str">
        <f>VLOOKUP(G586,角色!A:B,2,FALSE)</f>
        <v>绝影</v>
      </c>
      <c r="C586" s="8" t="str">
        <f t="shared" si="81"/>
        <v>主动技能1</v>
      </c>
      <c r="D586" s="8">
        <f t="shared" si="83"/>
        <v>10</v>
      </c>
      <c r="E586" s="8">
        <f t="shared" si="84"/>
        <v>11</v>
      </c>
      <c r="F586" s="8">
        <f t="shared" si="85"/>
        <v>1</v>
      </c>
      <c r="G586" s="8">
        <f t="shared" si="82"/>
        <v>11</v>
      </c>
      <c r="H586" t="str">
        <f t="shared" si="77"/>
        <v>绝影主动技能1等级10</v>
      </c>
      <c r="I586" t="str">
        <f t="shared" si="78"/>
        <v>绝影主动技能1等级11</v>
      </c>
      <c r="J586" s="1">
        <v>580</v>
      </c>
      <c r="K586" s="1">
        <f>VLOOKUP(H586,主动技能!$A:$B,2,FALSE)</f>
        <v>610</v>
      </c>
      <c r="L586" s="1">
        <f>VLOOKUP(I586,主动技能!$A:$B,2,FALSE)</f>
        <v>611</v>
      </c>
      <c r="M586" s="1">
        <f t="shared" si="79"/>
        <v>85</v>
      </c>
      <c r="N586" s="1" t="s">
        <v>251</v>
      </c>
      <c r="O586" s="1">
        <f t="shared" si="80"/>
        <v>184</v>
      </c>
      <c r="P586" s="1" t="s">
        <v>252</v>
      </c>
      <c r="Q586" s="1" t="s">
        <v>252</v>
      </c>
    </row>
    <row r="587" spans="2:17" x14ac:dyDescent="0.15">
      <c r="B587" s="8" t="str">
        <f>VLOOKUP(G587,角色!A:B,2,FALSE)</f>
        <v>绝影</v>
      </c>
      <c r="C587" s="8" t="str">
        <f t="shared" si="81"/>
        <v>主动技能1</v>
      </c>
      <c r="D587" s="8">
        <f t="shared" si="83"/>
        <v>11</v>
      </c>
      <c r="E587" s="8">
        <f t="shared" si="84"/>
        <v>12</v>
      </c>
      <c r="F587" s="8">
        <f t="shared" si="85"/>
        <v>1</v>
      </c>
      <c r="G587" s="8">
        <f t="shared" si="82"/>
        <v>11</v>
      </c>
      <c r="H587" t="str">
        <f t="shared" si="77"/>
        <v>绝影主动技能1等级11</v>
      </c>
      <c r="I587" t="str">
        <f t="shared" si="78"/>
        <v>绝影主动技能1等级12</v>
      </c>
      <c r="J587" s="1">
        <v>581</v>
      </c>
      <c r="K587" s="1">
        <f>VLOOKUP(H587,主动技能!$A:$B,2,FALSE)</f>
        <v>611</v>
      </c>
      <c r="L587" s="1">
        <f>VLOOKUP(I587,主动技能!$A:$B,2,FALSE)</f>
        <v>612</v>
      </c>
      <c r="M587" s="1">
        <f t="shared" si="79"/>
        <v>86</v>
      </c>
      <c r="N587" s="1" t="s">
        <v>251</v>
      </c>
      <c r="O587" s="1">
        <f t="shared" si="80"/>
        <v>185</v>
      </c>
      <c r="P587" s="1" t="s">
        <v>252</v>
      </c>
      <c r="Q587" s="1" t="s">
        <v>252</v>
      </c>
    </row>
    <row r="588" spans="2:17" x14ac:dyDescent="0.15">
      <c r="B588" s="8" t="str">
        <f>VLOOKUP(G588,角色!A:B,2,FALSE)</f>
        <v>绝影</v>
      </c>
      <c r="C588" s="8" t="str">
        <f t="shared" si="81"/>
        <v>主动技能1</v>
      </c>
      <c r="D588" s="8">
        <f t="shared" si="83"/>
        <v>12</v>
      </c>
      <c r="E588" s="8">
        <f t="shared" si="84"/>
        <v>13</v>
      </c>
      <c r="F588" s="8">
        <f t="shared" si="85"/>
        <v>1</v>
      </c>
      <c r="G588" s="8">
        <f t="shared" si="82"/>
        <v>11</v>
      </c>
      <c r="H588" t="str">
        <f t="shared" si="77"/>
        <v>绝影主动技能1等级12</v>
      </c>
      <c r="I588" t="str">
        <f t="shared" si="78"/>
        <v>绝影主动技能1等级13</v>
      </c>
      <c r="J588" s="1">
        <v>582</v>
      </c>
      <c r="K588" s="1">
        <f>VLOOKUP(H588,主动技能!$A:$B,2,FALSE)</f>
        <v>612</v>
      </c>
      <c r="L588" s="1">
        <f>VLOOKUP(I588,主动技能!$A:$B,2,FALSE)</f>
        <v>613</v>
      </c>
      <c r="M588" s="1">
        <f t="shared" si="79"/>
        <v>87</v>
      </c>
      <c r="N588" s="1" t="s">
        <v>251</v>
      </c>
      <c r="O588" s="1">
        <f t="shared" si="80"/>
        <v>186</v>
      </c>
      <c r="P588" s="1" t="s">
        <v>252</v>
      </c>
      <c r="Q588" s="1" t="s">
        <v>252</v>
      </c>
    </row>
    <row r="589" spans="2:17" x14ac:dyDescent="0.15">
      <c r="B589" s="8" t="str">
        <f>VLOOKUP(G589,角色!A:B,2,FALSE)</f>
        <v>绝影</v>
      </c>
      <c r="C589" s="8" t="str">
        <f t="shared" si="81"/>
        <v>主动技能1</v>
      </c>
      <c r="D589" s="8">
        <f t="shared" si="83"/>
        <v>13</v>
      </c>
      <c r="E589" s="8">
        <f t="shared" si="84"/>
        <v>14</v>
      </c>
      <c r="F589" s="8">
        <f t="shared" si="85"/>
        <v>1</v>
      </c>
      <c r="G589" s="8">
        <f t="shared" si="82"/>
        <v>11</v>
      </c>
      <c r="H589" t="str">
        <f t="shared" si="77"/>
        <v>绝影主动技能1等级13</v>
      </c>
      <c r="I589" t="str">
        <f t="shared" si="78"/>
        <v>绝影主动技能1等级14</v>
      </c>
      <c r="J589" s="1">
        <v>583</v>
      </c>
      <c r="K589" s="1">
        <f>VLOOKUP(H589,主动技能!$A:$B,2,FALSE)</f>
        <v>613</v>
      </c>
      <c r="L589" s="1">
        <f>VLOOKUP(I589,主动技能!$A:$B,2,FALSE)</f>
        <v>614</v>
      </c>
      <c r="M589" s="1">
        <f t="shared" si="79"/>
        <v>88</v>
      </c>
      <c r="N589" s="1" t="s">
        <v>251</v>
      </c>
      <c r="O589" s="1">
        <f t="shared" si="80"/>
        <v>187</v>
      </c>
      <c r="P589" s="1" t="s">
        <v>252</v>
      </c>
      <c r="Q589" s="1" t="s">
        <v>252</v>
      </c>
    </row>
    <row r="590" spans="2:17" x14ac:dyDescent="0.15">
      <c r="B590" s="8" t="str">
        <f>VLOOKUP(G590,角色!A:B,2,FALSE)</f>
        <v>绝影</v>
      </c>
      <c r="C590" s="8" t="str">
        <f t="shared" si="81"/>
        <v>主动技能1</v>
      </c>
      <c r="D590" s="8">
        <f t="shared" si="83"/>
        <v>14</v>
      </c>
      <c r="E590" s="8">
        <f t="shared" si="84"/>
        <v>15</v>
      </c>
      <c r="F590" s="8">
        <f t="shared" si="85"/>
        <v>1</v>
      </c>
      <c r="G590" s="8">
        <f t="shared" si="82"/>
        <v>11</v>
      </c>
      <c r="H590" t="str">
        <f t="shared" si="77"/>
        <v>绝影主动技能1等级14</v>
      </c>
      <c r="I590" t="str">
        <f t="shared" si="78"/>
        <v>绝影主动技能1等级15</v>
      </c>
      <c r="J590" s="1">
        <v>584</v>
      </c>
      <c r="K590" s="1">
        <f>VLOOKUP(H590,主动技能!$A:$B,2,FALSE)</f>
        <v>614</v>
      </c>
      <c r="L590" s="1">
        <f>VLOOKUP(I590,主动技能!$A:$B,2,FALSE)</f>
        <v>615</v>
      </c>
      <c r="M590" s="1">
        <f t="shared" si="79"/>
        <v>89</v>
      </c>
      <c r="N590" s="1" t="s">
        <v>251</v>
      </c>
      <c r="O590" s="1">
        <f t="shared" si="80"/>
        <v>188</v>
      </c>
      <c r="P590" s="1" t="s">
        <v>252</v>
      </c>
      <c r="Q590" s="1" t="s">
        <v>252</v>
      </c>
    </row>
    <row r="591" spans="2:17" x14ac:dyDescent="0.15">
      <c r="B591" s="8" t="str">
        <f>VLOOKUP(G591,角色!A:B,2,FALSE)</f>
        <v>绝影</v>
      </c>
      <c r="C591" s="8" t="str">
        <f t="shared" si="81"/>
        <v>主动技能1</v>
      </c>
      <c r="D591" s="8">
        <f t="shared" si="83"/>
        <v>15</v>
      </c>
      <c r="E591" s="8">
        <f t="shared" si="84"/>
        <v>16</v>
      </c>
      <c r="F591" s="8">
        <f t="shared" si="85"/>
        <v>1</v>
      </c>
      <c r="G591" s="8">
        <f t="shared" si="82"/>
        <v>11</v>
      </c>
      <c r="H591" t="str">
        <f t="shared" si="77"/>
        <v>绝影主动技能1等级15</v>
      </c>
      <c r="I591" t="str">
        <f t="shared" si="78"/>
        <v>绝影主动技能1等级16</v>
      </c>
      <c r="J591" s="1">
        <v>585</v>
      </c>
      <c r="K591" s="1">
        <f>VLOOKUP(H591,主动技能!$A:$B,2,FALSE)</f>
        <v>615</v>
      </c>
      <c r="L591" s="1">
        <f>VLOOKUP(I591,主动技能!$A:$B,2,FALSE)</f>
        <v>616</v>
      </c>
      <c r="M591" s="1">
        <f t="shared" si="79"/>
        <v>90</v>
      </c>
      <c r="N591" s="1" t="s">
        <v>251</v>
      </c>
      <c r="O591" s="1">
        <f t="shared" si="80"/>
        <v>189</v>
      </c>
      <c r="P591" s="1" t="s">
        <v>252</v>
      </c>
      <c r="Q591" s="1" t="s">
        <v>252</v>
      </c>
    </row>
    <row r="592" spans="2:17" x14ac:dyDescent="0.15">
      <c r="B592" s="8" t="str">
        <f>VLOOKUP(G592,角色!A:B,2,FALSE)</f>
        <v>绝影</v>
      </c>
      <c r="C592" s="8" t="str">
        <f t="shared" si="81"/>
        <v>主动技能1</v>
      </c>
      <c r="D592" s="8">
        <f t="shared" si="83"/>
        <v>16</v>
      </c>
      <c r="E592" s="8">
        <f t="shared" si="84"/>
        <v>17</v>
      </c>
      <c r="F592" s="8">
        <f t="shared" si="85"/>
        <v>1</v>
      </c>
      <c r="G592" s="8">
        <f t="shared" si="82"/>
        <v>11</v>
      </c>
      <c r="H592" t="str">
        <f t="shared" si="77"/>
        <v>绝影主动技能1等级16</v>
      </c>
      <c r="I592" t="str">
        <f t="shared" si="78"/>
        <v>绝影主动技能1等级17</v>
      </c>
      <c r="J592" s="1">
        <v>586</v>
      </c>
      <c r="K592" s="1">
        <f>VLOOKUP(H592,主动技能!$A:$B,2,FALSE)</f>
        <v>616</v>
      </c>
      <c r="L592" s="1">
        <f>VLOOKUP(I592,主动技能!$A:$B,2,FALSE)</f>
        <v>617</v>
      </c>
      <c r="M592" s="1">
        <f t="shared" si="79"/>
        <v>91</v>
      </c>
      <c r="N592" s="1" t="s">
        <v>251</v>
      </c>
      <c r="O592" s="1">
        <f t="shared" si="80"/>
        <v>190</v>
      </c>
      <c r="P592" s="1" t="s">
        <v>252</v>
      </c>
      <c r="Q592" s="1" t="s">
        <v>252</v>
      </c>
    </row>
    <row r="593" spans="2:17" x14ac:dyDescent="0.15">
      <c r="B593" s="8" t="str">
        <f>VLOOKUP(G593,角色!A:B,2,FALSE)</f>
        <v>绝影</v>
      </c>
      <c r="C593" s="8" t="str">
        <f t="shared" si="81"/>
        <v>主动技能1</v>
      </c>
      <c r="D593" s="8">
        <f t="shared" si="83"/>
        <v>17</v>
      </c>
      <c r="E593" s="8">
        <f t="shared" si="84"/>
        <v>18</v>
      </c>
      <c r="F593" s="8">
        <f t="shared" si="85"/>
        <v>1</v>
      </c>
      <c r="G593" s="8">
        <f t="shared" si="82"/>
        <v>11</v>
      </c>
      <c r="H593" t="str">
        <f t="shared" si="77"/>
        <v>绝影主动技能1等级17</v>
      </c>
      <c r="I593" t="str">
        <f t="shared" si="78"/>
        <v>绝影主动技能1等级18</v>
      </c>
      <c r="J593" s="1">
        <v>587</v>
      </c>
      <c r="K593" s="1">
        <f>VLOOKUP(H593,主动技能!$A:$B,2,FALSE)</f>
        <v>617</v>
      </c>
      <c r="L593" s="1">
        <f>VLOOKUP(I593,主动技能!$A:$B,2,FALSE)</f>
        <v>618</v>
      </c>
      <c r="M593" s="1">
        <f t="shared" si="79"/>
        <v>92</v>
      </c>
      <c r="N593" s="1" t="s">
        <v>251</v>
      </c>
      <c r="O593" s="1">
        <f t="shared" si="80"/>
        <v>191</v>
      </c>
      <c r="P593" s="1" t="s">
        <v>252</v>
      </c>
      <c r="Q593" s="1" t="s">
        <v>252</v>
      </c>
    </row>
    <row r="594" spans="2:17" x14ac:dyDescent="0.15">
      <c r="B594" s="8" t="str">
        <f>VLOOKUP(G594,角色!A:B,2,FALSE)</f>
        <v>绝影</v>
      </c>
      <c r="C594" s="8" t="str">
        <f t="shared" si="81"/>
        <v>主动技能1</v>
      </c>
      <c r="D594" s="8">
        <f t="shared" si="83"/>
        <v>18</v>
      </c>
      <c r="E594" s="8">
        <f t="shared" si="84"/>
        <v>19</v>
      </c>
      <c r="F594" s="8">
        <f t="shared" si="85"/>
        <v>1</v>
      </c>
      <c r="G594" s="8">
        <f t="shared" si="82"/>
        <v>11</v>
      </c>
      <c r="H594" t="str">
        <f t="shared" si="77"/>
        <v>绝影主动技能1等级18</v>
      </c>
      <c r="I594" t="str">
        <f t="shared" si="78"/>
        <v>绝影主动技能1等级19</v>
      </c>
      <c r="J594" s="1">
        <v>588</v>
      </c>
      <c r="K594" s="1">
        <f>VLOOKUP(H594,主动技能!$A:$B,2,FALSE)</f>
        <v>618</v>
      </c>
      <c r="L594" s="1">
        <f>VLOOKUP(I594,主动技能!$A:$B,2,FALSE)</f>
        <v>619</v>
      </c>
      <c r="M594" s="1">
        <f t="shared" si="79"/>
        <v>93</v>
      </c>
      <c r="N594" s="1" t="s">
        <v>251</v>
      </c>
      <c r="O594" s="1">
        <f t="shared" si="80"/>
        <v>192</v>
      </c>
      <c r="P594" s="1" t="s">
        <v>252</v>
      </c>
      <c r="Q594" s="1" t="s">
        <v>252</v>
      </c>
    </row>
    <row r="595" spans="2:17" x14ac:dyDescent="0.15">
      <c r="B595" s="8" t="str">
        <f>VLOOKUP(G595,角色!A:B,2,FALSE)</f>
        <v>绝影</v>
      </c>
      <c r="C595" s="8" t="str">
        <f t="shared" si="81"/>
        <v>主动技能1</v>
      </c>
      <c r="D595" s="8">
        <f t="shared" si="83"/>
        <v>19</v>
      </c>
      <c r="E595" s="8">
        <f t="shared" si="84"/>
        <v>20</v>
      </c>
      <c r="F595" s="8">
        <f t="shared" si="85"/>
        <v>1</v>
      </c>
      <c r="G595" s="8">
        <f t="shared" si="82"/>
        <v>11</v>
      </c>
      <c r="H595" t="str">
        <f t="shared" si="77"/>
        <v>绝影主动技能1等级19</v>
      </c>
      <c r="I595" t="str">
        <f t="shared" si="78"/>
        <v>绝影主动技能1等级20</v>
      </c>
      <c r="J595" s="1">
        <v>589</v>
      </c>
      <c r="K595" s="1">
        <f>VLOOKUP(H595,主动技能!$A:$B,2,FALSE)</f>
        <v>619</v>
      </c>
      <c r="L595" s="1">
        <f>VLOOKUP(I595,主动技能!$A:$B,2,FALSE)</f>
        <v>620</v>
      </c>
      <c r="M595" s="1">
        <f t="shared" si="79"/>
        <v>94</v>
      </c>
      <c r="N595" s="1" t="s">
        <v>251</v>
      </c>
      <c r="O595" s="1">
        <f t="shared" si="80"/>
        <v>193</v>
      </c>
      <c r="P595" s="1" t="s">
        <v>252</v>
      </c>
      <c r="Q595" s="1" t="s">
        <v>252</v>
      </c>
    </row>
    <row r="596" spans="2:17" x14ac:dyDescent="0.15">
      <c r="B596" s="8" t="str">
        <f>VLOOKUP(G596,角色!A:B,2,FALSE)</f>
        <v>绝影</v>
      </c>
      <c r="C596" s="8" t="str">
        <f t="shared" si="81"/>
        <v>主动技能2</v>
      </c>
      <c r="D596" s="8">
        <f t="shared" si="83"/>
        <v>1</v>
      </c>
      <c r="E596" s="8">
        <f t="shared" si="84"/>
        <v>2</v>
      </c>
      <c r="F596" s="8">
        <f t="shared" si="85"/>
        <v>2</v>
      </c>
      <c r="G596" s="8">
        <f t="shared" si="82"/>
        <v>11</v>
      </c>
      <c r="H596" t="str">
        <f t="shared" si="77"/>
        <v>绝影主动技能2等级1</v>
      </c>
      <c r="I596" t="str">
        <f t="shared" si="78"/>
        <v>绝影主动技能2等级2</v>
      </c>
      <c r="J596" s="1">
        <v>590</v>
      </c>
      <c r="K596" s="1">
        <f>VLOOKUP(H596,主动技能!$A:$B,2,FALSE)</f>
        <v>621</v>
      </c>
      <c r="L596" s="1">
        <f>VLOOKUP(I596,主动技能!$A:$B,2,FALSE)</f>
        <v>622</v>
      </c>
      <c r="M596" s="1">
        <f t="shared" si="79"/>
        <v>95</v>
      </c>
      <c r="N596" s="1" t="s">
        <v>251</v>
      </c>
      <c r="O596" s="1">
        <f t="shared" si="80"/>
        <v>194</v>
      </c>
      <c r="P596" s="1" t="s">
        <v>252</v>
      </c>
      <c r="Q596" s="1" t="s">
        <v>252</v>
      </c>
    </row>
    <row r="597" spans="2:17" x14ac:dyDescent="0.15">
      <c r="B597" s="8" t="str">
        <f>VLOOKUP(G597,角色!A:B,2,FALSE)</f>
        <v>绝影</v>
      </c>
      <c r="C597" s="8" t="str">
        <f t="shared" si="81"/>
        <v>主动技能2</v>
      </c>
      <c r="D597" s="8">
        <f t="shared" si="83"/>
        <v>2</v>
      </c>
      <c r="E597" s="8">
        <f t="shared" si="84"/>
        <v>3</v>
      </c>
      <c r="F597" s="8">
        <f t="shared" si="85"/>
        <v>2</v>
      </c>
      <c r="G597" s="8">
        <f t="shared" si="82"/>
        <v>11</v>
      </c>
      <c r="H597" t="str">
        <f t="shared" si="77"/>
        <v>绝影主动技能2等级2</v>
      </c>
      <c r="I597" t="str">
        <f t="shared" si="78"/>
        <v>绝影主动技能2等级3</v>
      </c>
      <c r="J597" s="1">
        <v>591</v>
      </c>
      <c r="K597" s="1">
        <f>VLOOKUP(H597,主动技能!$A:$B,2,FALSE)</f>
        <v>622</v>
      </c>
      <c r="L597" s="1">
        <f>VLOOKUP(I597,主动技能!$A:$B,2,FALSE)</f>
        <v>623</v>
      </c>
      <c r="M597" s="1">
        <f t="shared" si="79"/>
        <v>96</v>
      </c>
      <c r="N597" s="1" t="s">
        <v>251</v>
      </c>
      <c r="O597" s="1">
        <f t="shared" si="80"/>
        <v>195</v>
      </c>
      <c r="P597" s="1" t="s">
        <v>252</v>
      </c>
      <c r="Q597" s="1" t="s">
        <v>252</v>
      </c>
    </row>
    <row r="598" spans="2:17" x14ac:dyDescent="0.15">
      <c r="B598" s="8" t="str">
        <f>VLOOKUP(G598,角色!A:B,2,FALSE)</f>
        <v>绝影</v>
      </c>
      <c r="C598" s="8" t="str">
        <f t="shared" si="81"/>
        <v>主动技能2</v>
      </c>
      <c r="D598" s="8">
        <f t="shared" si="83"/>
        <v>3</v>
      </c>
      <c r="E598" s="8">
        <f t="shared" si="84"/>
        <v>4</v>
      </c>
      <c r="F598" s="8">
        <f t="shared" si="85"/>
        <v>2</v>
      </c>
      <c r="G598" s="8">
        <f t="shared" si="82"/>
        <v>11</v>
      </c>
      <c r="H598" t="str">
        <f t="shared" si="77"/>
        <v>绝影主动技能2等级3</v>
      </c>
      <c r="I598" t="str">
        <f t="shared" si="78"/>
        <v>绝影主动技能2等级4</v>
      </c>
      <c r="J598" s="1">
        <v>592</v>
      </c>
      <c r="K598" s="1">
        <f>VLOOKUP(H598,主动技能!$A:$B,2,FALSE)</f>
        <v>623</v>
      </c>
      <c r="L598" s="1">
        <f>VLOOKUP(I598,主动技能!$A:$B,2,FALSE)</f>
        <v>624</v>
      </c>
      <c r="M598" s="1">
        <f t="shared" si="79"/>
        <v>97</v>
      </c>
      <c r="N598" s="1" t="s">
        <v>251</v>
      </c>
      <c r="O598" s="1">
        <f t="shared" si="80"/>
        <v>196</v>
      </c>
      <c r="P598" s="1" t="s">
        <v>252</v>
      </c>
      <c r="Q598" s="1" t="s">
        <v>252</v>
      </c>
    </row>
    <row r="599" spans="2:17" x14ac:dyDescent="0.15">
      <c r="B599" s="8" t="str">
        <f>VLOOKUP(G599,角色!A:B,2,FALSE)</f>
        <v>绝影</v>
      </c>
      <c r="C599" s="8" t="str">
        <f t="shared" si="81"/>
        <v>主动技能2</v>
      </c>
      <c r="D599" s="8">
        <f t="shared" si="83"/>
        <v>4</v>
      </c>
      <c r="E599" s="8">
        <f t="shared" si="84"/>
        <v>5</v>
      </c>
      <c r="F599" s="8">
        <f t="shared" si="85"/>
        <v>2</v>
      </c>
      <c r="G599" s="8">
        <f t="shared" si="82"/>
        <v>11</v>
      </c>
      <c r="H599" t="str">
        <f t="shared" si="77"/>
        <v>绝影主动技能2等级4</v>
      </c>
      <c r="I599" t="str">
        <f t="shared" si="78"/>
        <v>绝影主动技能2等级5</v>
      </c>
      <c r="J599" s="1">
        <v>593</v>
      </c>
      <c r="K599" s="1">
        <f>VLOOKUP(H599,主动技能!$A:$B,2,FALSE)</f>
        <v>624</v>
      </c>
      <c r="L599" s="1">
        <f>VLOOKUP(I599,主动技能!$A:$B,2,FALSE)</f>
        <v>625</v>
      </c>
      <c r="M599" s="1">
        <f t="shared" si="79"/>
        <v>98</v>
      </c>
      <c r="N599" s="1" t="s">
        <v>251</v>
      </c>
      <c r="O599" s="1">
        <f t="shared" si="80"/>
        <v>197</v>
      </c>
      <c r="P599" s="1" t="s">
        <v>252</v>
      </c>
      <c r="Q599" s="1" t="s">
        <v>252</v>
      </c>
    </row>
    <row r="600" spans="2:17" x14ac:dyDescent="0.15">
      <c r="B600" s="8" t="str">
        <f>VLOOKUP(G600,角色!A:B,2,FALSE)</f>
        <v>绝影</v>
      </c>
      <c r="C600" s="8" t="str">
        <f t="shared" si="81"/>
        <v>主动技能2</v>
      </c>
      <c r="D600" s="8">
        <f t="shared" si="83"/>
        <v>5</v>
      </c>
      <c r="E600" s="8">
        <f t="shared" si="84"/>
        <v>6</v>
      </c>
      <c r="F600" s="8">
        <f t="shared" si="85"/>
        <v>2</v>
      </c>
      <c r="G600" s="8">
        <f t="shared" si="82"/>
        <v>11</v>
      </c>
      <c r="H600" t="str">
        <f t="shared" ref="H600:H663" si="86">$B600&amp;$C600&amp;D$6&amp;D600</f>
        <v>绝影主动技能2等级5</v>
      </c>
      <c r="I600" t="str">
        <f t="shared" ref="I600:I663" si="87">$B600&amp;$C600&amp;E$6&amp;E600</f>
        <v>绝影主动技能2等级6</v>
      </c>
      <c r="J600" s="1">
        <v>594</v>
      </c>
      <c r="K600" s="1">
        <f>VLOOKUP(H600,主动技能!$A:$B,2,FALSE)</f>
        <v>625</v>
      </c>
      <c r="L600" s="1">
        <f>VLOOKUP(I600,主动技能!$A:$B,2,FALSE)</f>
        <v>626</v>
      </c>
      <c r="M600" s="1">
        <f t="shared" si="79"/>
        <v>99</v>
      </c>
      <c r="N600" s="1" t="s">
        <v>251</v>
      </c>
      <c r="O600" s="1">
        <f t="shared" si="80"/>
        <v>198</v>
      </c>
      <c r="P600" s="1" t="s">
        <v>252</v>
      </c>
      <c r="Q600" s="1" t="s">
        <v>252</v>
      </c>
    </row>
    <row r="601" spans="2:17" x14ac:dyDescent="0.15">
      <c r="B601" s="8" t="str">
        <f>VLOOKUP(G601,角色!A:B,2,FALSE)</f>
        <v>绝影</v>
      </c>
      <c r="C601" s="8" t="str">
        <f t="shared" si="81"/>
        <v>主动技能2</v>
      </c>
      <c r="D601" s="8">
        <f t="shared" si="83"/>
        <v>6</v>
      </c>
      <c r="E601" s="8">
        <f t="shared" si="84"/>
        <v>7</v>
      </c>
      <c r="F601" s="8">
        <f t="shared" si="85"/>
        <v>2</v>
      </c>
      <c r="G601" s="8">
        <f t="shared" si="82"/>
        <v>11</v>
      </c>
      <c r="H601" t="str">
        <f t="shared" si="86"/>
        <v>绝影主动技能2等级6</v>
      </c>
      <c r="I601" t="str">
        <f t="shared" si="87"/>
        <v>绝影主动技能2等级7</v>
      </c>
      <c r="J601" s="1">
        <v>595</v>
      </c>
      <c r="K601" s="1">
        <f>VLOOKUP(H601,主动技能!$A:$B,2,FALSE)</f>
        <v>626</v>
      </c>
      <c r="L601" s="1">
        <f>VLOOKUP(I601,主动技能!$A:$B,2,FALSE)</f>
        <v>627</v>
      </c>
      <c r="M601" s="1">
        <f t="shared" si="79"/>
        <v>1</v>
      </c>
      <c r="N601" s="1" t="s">
        <v>251</v>
      </c>
      <c r="O601" s="1">
        <f t="shared" si="80"/>
        <v>100</v>
      </c>
      <c r="P601" s="1" t="s">
        <v>252</v>
      </c>
      <c r="Q601" s="1" t="s">
        <v>252</v>
      </c>
    </row>
    <row r="602" spans="2:17" x14ac:dyDescent="0.15">
      <c r="B602" s="8" t="str">
        <f>VLOOKUP(G602,角色!A:B,2,FALSE)</f>
        <v>绝影</v>
      </c>
      <c r="C602" s="8" t="str">
        <f t="shared" si="81"/>
        <v>主动技能2</v>
      </c>
      <c r="D602" s="8">
        <f t="shared" si="83"/>
        <v>7</v>
      </c>
      <c r="E602" s="8">
        <f t="shared" si="84"/>
        <v>8</v>
      </c>
      <c r="F602" s="8">
        <f t="shared" si="85"/>
        <v>2</v>
      </c>
      <c r="G602" s="8">
        <f t="shared" si="82"/>
        <v>11</v>
      </c>
      <c r="H602" t="str">
        <f t="shared" si="86"/>
        <v>绝影主动技能2等级7</v>
      </c>
      <c r="I602" t="str">
        <f t="shared" si="87"/>
        <v>绝影主动技能2等级8</v>
      </c>
      <c r="J602" s="1">
        <v>596</v>
      </c>
      <c r="K602" s="1">
        <f>VLOOKUP(H602,主动技能!$A:$B,2,FALSE)</f>
        <v>627</v>
      </c>
      <c r="L602" s="1">
        <f>VLOOKUP(I602,主动技能!$A:$B,2,FALSE)</f>
        <v>628</v>
      </c>
      <c r="M602" s="1">
        <f t="shared" si="79"/>
        <v>2</v>
      </c>
      <c r="N602" s="1" t="s">
        <v>251</v>
      </c>
      <c r="O602" s="1">
        <f t="shared" si="80"/>
        <v>101</v>
      </c>
      <c r="P602" s="1" t="s">
        <v>252</v>
      </c>
      <c r="Q602" s="1" t="s">
        <v>252</v>
      </c>
    </row>
    <row r="603" spans="2:17" x14ac:dyDescent="0.15">
      <c r="B603" s="8" t="str">
        <f>VLOOKUP(G603,角色!A:B,2,FALSE)</f>
        <v>绝影</v>
      </c>
      <c r="C603" s="8" t="str">
        <f t="shared" si="81"/>
        <v>主动技能2</v>
      </c>
      <c r="D603" s="8">
        <f t="shared" si="83"/>
        <v>8</v>
      </c>
      <c r="E603" s="8">
        <f t="shared" si="84"/>
        <v>9</v>
      </c>
      <c r="F603" s="8">
        <f t="shared" si="85"/>
        <v>2</v>
      </c>
      <c r="G603" s="8">
        <f t="shared" si="82"/>
        <v>11</v>
      </c>
      <c r="H603" t="str">
        <f t="shared" si="86"/>
        <v>绝影主动技能2等级8</v>
      </c>
      <c r="I603" t="str">
        <f t="shared" si="87"/>
        <v>绝影主动技能2等级9</v>
      </c>
      <c r="J603" s="1">
        <v>597</v>
      </c>
      <c r="K603" s="1">
        <f>VLOOKUP(H603,主动技能!$A:$B,2,FALSE)</f>
        <v>628</v>
      </c>
      <c r="L603" s="1">
        <f>VLOOKUP(I603,主动技能!$A:$B,2,FALSE)</f>
        <v>629</v>
      </c>
      <c r="M603" s="1">
        <f t="shared" si="79"/>
        <v>3</v>
      </c>
      <c r="N603" s="1" t="s">
        <v>251</v>
      </c>
      <c r="O603" s="1">
        <f t="shared" si="80"/>
        <v>102</v>
      </c>
      <c r="P603" s="1" t="s">
        <v>252</v>
      </c>
      <c r="Q603" s="1" t="s">
        <v>252</v>
      </c>
    </row>
    <row r="604" spans="2:17" x14ac:dyDescent="0.15">
      <c r="B604" s="8" t="str">
        <f>VLOOKUP(G604,角色!A:B,2,FALSE)</f>
        <v>绝影</v>
      </c>
      <c r="C604" s="8" t="str">
        <f t="shared" si="81"/>
        <v>主动技能2</v>
      </c>
      <c r="D604" s="8">
        <f t="shared" si="83"/>
        <v>9</v>
      </c>
      <c r="E604" s="8">
        <f t="shared" si="84"/>
        <v>10</v>
      </c>
      <c r="F604" s="8">
        <f t="shared" si="85"/>
        <v>2</v>
      </c>
      <c r="G604" s="8">
        <f t="shared" si="82"/>
        <v>11</v>
      </c>
      <c r="H604" t="str">
        <f t="shared" si="86"/>
        <v>绝影主动技能2等级9</v>
      </c>
      <c r="I604" t="str">
        <f t="shared" si="87"/>
        <v>绝影主动技能2等级10</v>
      </c>
      <c r="J604" s="1">
        <v>598</v>
      </c>
      <c r="K604" s="1">
        <f>VLOOKUP(H604,主动技能!$A:$B,2,FALSE)</f>
        <v>629</v>
      </c>
      <c r="L604" s="1">
        <f>VLOOKUP(I604,主动技能!$A:$B,2,FALSE)</f>
        <v>630</v>
      </c>
      <c r="M604" s="1">
        <f t="shared" si="79"/>
        <v>4</v>
      </c>
      <c r="N604" s="1" t="s">
        <v>251</v>
      </c>
      <c r="O604" s="1">
        <f t="shared" si="80"/>
        <v>103</v>
      </c>
      <c r="P604" s="1" t="s">
        <v>252</v>
      </c>
      <c r="Q604" s="1" t="s">
        <v>252</v>
      </c>
    </row>
    <row r="605" spans="2:17" x14ac:dyDescent="0.15">
      <c r="B605" s="8" t="str">
        <f>VLOOKUP(G605,角色!A:B,2,FALSE)</f>
        <v>绝影</v>
      </c>
      <c r="C605" s="8" t="str">
        <f t="shared" si="81"/>
        <v>主动技能2</v>
      </c>
      <c r="D605" s="8">
        <f t="shared" si="83"/>
        <v>10</v>
      </c>
      <c r="E605" s="8">
        <f t="shared" si="84"/>
        <v>11</v>
      </c>
      <c r="F605" s="8">
        <f t="shared" si="85"/>
        <v>2</v>
      </c>
      <c r="G605" s="8">
        <f t="shared" si="82"/>
        <v>11</v>
      </c>
      <c r="H605" t="str">
        <f t="shared" si="86"/>
        <v>绝影主动技能2等级10</v>
      </c>
      <c r="I605" t="str">
        <f t="shared" si="87"/>
        <v>绝影主动技能2等级11</v>
      </c>
      <c r="J605" s="1">
        <v>599</v>
      </c>
      <c r="K605" s="1">
        <f>VLOOKUP(H605,主动技能!$A:$B,2,FALSE)</f>
        <v>630</v>
      </c>
      <c r="L605" s="1">
        <f>VLOOKUP(I605,主动技能!$A:$B,2,FALSE)</f>
        <v>631</v>
      </c>
      <c r="M605" s="1">
        <f t="shared" si="79"/>
        <v>5</v>
      </c>
      <c r="N605" s="1" t="s">
        <v>251</v>
      </c>
      <c r="O605" s="1">
        <f t="shared" si="80"/>
        <v>104</v>
      </c>
      <c r="P605" s="1" t="s">
        <v>252</v>
      </c>
      <c r="Q605" s="1" t="s">
        <v>252</v>
      </c>
    </row>
    <row r="606" spans="2:17" x14ac:dyDescent="0.15">
      <c r="B606" s="8" t="str">
        <f>VLOOKUP(G606,角色!A:B,2,FALSE)</f>
        <v>绝影</v>
      </c>
      <c r="C606" s="8" t="str">
        <f t="shared" si="81"/>
        <v>主动技能2</v>
      </c>
      <c r="D606" s="8">
        <f t="shared" si="83"/>
        <v>11</v>
      </c>
      <c r="E606" s="8">
        <f t="shared" si="84"/>
        <v>12</v>
      </c>
      <c r="F606" s="8">
        <f t="shared" si="85"/>
        <v>2</v>
      </c>
      <c r="G606" s="8">
        <f t="shared" si="82"/>
        <v>11</v>
      </c>
      <c r="H606" t="str">
        <f t="shared" si="86"/>
        <v>绝影主动技能2等级11</v>
      </c>
      <c r="I606" t="str">
        <f t="shared" si="87"/>
        <v>绝影主动技能2等级12</v>
      </c>
      <c r="J606" s="1">
        <v>600</v>
      </c>
      <c r="K606" s="1">
        <f>VLOOKUP(H606,主动技能!$A:$B,2,FALSE)</f>
        <v>631</v>
      </c>
      <c r="L606" s="1">
        <f>VLOOKUP(I606,主动技能!$A:$B,2,FALSE)</f>
        <v>632</v>
      </c>
      <c r="M606" s="1">
        <f t="shared" si="79"/>
        <v>6</v>
      </c>
      <c r="N606" s="1" t="s">
        <v>251</v>
      </c>
      <c r="O606" s="1">
        <f t="shared" si="80"/>
        <v>105</v>
      </c>
      <c r="P606" s="1" t="s">
        <v>252</v>
      </c>
      <c r="Q606" s="1" t="s">
        <v>252</v>
      </c>
    </row>
    <row r="607" spans="2:17" x14ac:dyDescent="0.15">
      <c r="B607" s="8" t="str">
        <f>VLOOKUP(G607,角色!A:B,2,FALSE)</f>
        <v>绝影</v>
      </c>
      <c r="C607" s="8" t="str">
        <f t="shared" si="81"/>
        <v>主动技能2</v>
      </c>
      <c r="D607" s="8">
        <f t="shared" si="83"/>
        <v>12</v>
      </c>
      <c r="E607" s="8">
        <f t="shared" si="84"/>
        <v>13</v>
      </c>
      <c r="F607" s="8">
        <f t="shared" si="85"/>
        <v>2</v>
      </c>
      <c r="G607" s="8">
        <f t="shared" si="82"/>
        <v>11</v>
      </c>
      <c r="H607" t="str">
        <f t="shared" si="86"/>
        <v>绝影主动技能2等级12</v>
      </c>
      <c r="I607" t="str">
        <f t="shared" si="87"/>
        <v>绝影主动技能2等级13</v>
      </c>
      <c r="J607" s="1">
        <v>601</v>
      </c>
      <c r="K607" s="1">
        <f>VLOOKUP(H607,主动技能!$A:$B,2,FALSE)</f>
        <v>632</v>
      </c>
      <c r="L607" s="1">
        <f>VLOOKUP(I607,主动技能!$A:$B,2,FALSE)</f>
        <v>633</v>
      </c>
      <c r="M607" s="1">
        <f t="shared" si="79"/>
        <v>7</v>
      </c>
      <c r="N607" s="1" t="s">
        <v>251</v>
      </c>
      <c r="O607" s="1">
        <f t="shared" si="80"/>
        <v>106</v>
      </c>
      <c r="P607" s="1" t="s">
        <v>252</v>
      </c>
      <c r="Q607" s="1" t="s">
        <v>252</v>
      </c>
    </row>
    <row r="608" spans="2:17" x14ac:dyDescent="0.15">
      <c r="B608" s="8" t="str">
        <f>VLOOKUP(G608,角色!A:B,2,FALSE)</f>
        <v>绝影</v>
      </c>
      <c r="C608" s="8" t="str">
        <f t="shared" si="81"/>
        <v>主动技能2</v>
      </c>
      <c r="D608" s="8">
        <f t="shared" si="83"/>
        <v>13</v>
      </c>
      <c r="E608" s="8">
        <f t="shared" si="84"/>
        <v>14</v>
      </c>
      <c r="F608" s="8">
        <f t="shared" si="85"/>
        <v>2</v>
      </c>
      <c r="G608" s="8">
        <f t="shared" si="82"/>
        <v>11</v>
      </c>
      <c r="H608" t="str">
        <f t="shared" si="86"/>
        <v>绝影主动技能2等级13</v>
      </c>
      <c r="I608" t="str">
        <f t="shared" si="87"/>
        <v>绝影主动技能2等级14</v>
      </c>
      <c r="J608" s="1">
        <v>602</v>
      </c>
      <c r="K608" s="1">
        <f>VLOOKUP(H608,主动技能!$A:$B,2,FALSE)</f>
        <v>633</v>
      </c>
      <c r="L608" s="1">
        <f>VLOOKUP(I608,主动技能!$A:$B,2,FALSE)</f>
        <v>634</v>
      </c>
      <c r="M608" s="1">
        <f t="shared" si="79"/>
        <v>8</v>
      </c>
      <c r="N608" s="1" t="s">
        <v>251</v>
      </c>
      <c r="O608" s="1">
        <f t="shared" si="80"/>
        <v>107</v>
      </c>
      <c r="P608" s="1" t="s">
        <v>252</v>
      </c>
      <c r="Q608" s="1" t="s">
        <v>252</v>
      </c>
    </row>
    <row r="609" spans="2:17" x14ac:dyDescent="0.15">
      <c r="B609" s="8" t="str">
        <f>VLOOKUP(G609,角色!A:B,2,FALSE)</f>
        <v>绝影</v>
      </c>
      <c r="C609" s="8" t="str">
        <f t="shared" si="81"/>
        <v>主动技能2</v>
      </c>
      <c r="D609" s="8">
        <f t="shared" si="83"/>
        <v>14</v>
      </c>
      <c r="E609" s="8">
        <f t="shared" si="84"/>
        <v>15</v>
      </c>
      <c r="F609" s="8">
        <f t="shared" si="85"/>
        <v>2</v>
      </c>
      <c r="G609" s="8">
        <f t="shared" si="82"/>
        <v>11</v>
      </c>
      <c r="H609" t="str">
        <f t="shared" si="86"/>
        <v>绝影主动技能2等级14</v>
      </c>
      <c r="I609" t="str">
        <f t="shared" si="87"/>
        <v>绝影主动技能2等级15</v>
      </c>
      <c r="J609" s="1">
        <v>603</v>
      </c>
      <c r="K609" s="1">
        <f>VLOOKUP(H609,主动技能!$A:$B,2,FALSE)</f>
        <v>634</v>
      </c>
      <c r="L609" s="1">
        <f>VLOOKUP(I609,主动技能!$A:$B,2,FALSE)</f>
        <v>635</v>
      </c>
      <c r="M609" s="1">
        <f t="shared" si="79"/>
        <v>9</v>
      </c>
      <c r="N609" s="1" t="s">
        <v>251</v>
      </c>
      <c r="O609" s="1">
        <f t="shared" si="80"/>
        <v>108</v>
      </c>
      <c r="P609" s="1" t="s">
        <v>252</v>
      </c>
      <c r="Q609" s="1" t="s">
        <v>252</v>
      </c>
    </row>
    <row r="610" spans="2:17" x14ac:dyDescent="0.15">
      <c r="B610" s="8" t="str">
        <f>VLOOKUP(G610,角色!A:B,2,FALSE)</f>
        <v>绝影</v>
      </c>
      <c r="C610" s="8" t="str">
        <f t="shared" si="81"/>
        <v>主动技能2</v>
      </c>
      <c r="D610" s="8">
        <f t="shared" si="83"/>
        <v>15</v>
      </c>
      <c r="E610" s="8">
        <f t="shared" si="84"/>
        <v>16</v>
      </c>
      <c r="F610" s="8">
        <f t="shared" si="85"/>
        <v>2</v>
      </c>
      <c r="G610" s="8">
        <f t="shared" si="82"/>
        <v>11</v>
      </c>
      <c r="H610" t="str">
        <f t="shared" si="86"/>
        <v>绝影主动技能2等级15</v>
      </c>
      <c r="I610" t="str">
        <f t="shared" si="87"/>
        <v>绝影主动技能2等级16</v>
      </c>
      <c r="J610" s="1">
        <v>604</v>
      </c>
      <c r="K610" s="1">
        <f>VLOOKUP(H610,主动技能!$A:$B,2,FALSE)</f>
        <v>635</v>
      </c>
      <c r="L610" s="1">
        <f>VLOOKUP(I610,主动技能!$A:$B,2,FALSE)</f>
        <v>636</v>
      </c>
      <c r="M610" s="1">
        <f t="shared" si="79"/>
        <v>10</v>
      </c>
      <c r="N610" s="1" t="s">
        <v>251</v>
      </c>
      <c r="O610" s="1">
        <f t="shared" si="80"/>
        <v>109</v>
      </c>
      <c r="P610" s="1" t="s">
        <v>252</v>
      </c>
      <c r="Q610" s="1" t="s">
        <v>252</v>
      </c>
    </row>
    <row r="611" spans="2:17" x14ac:dyDescent="0.15">
      <c r="B611" s="8" t="str">
        <f>VLOOKUP(G611,角色!A:B,2,FALSE)</f>
        <v>绝影</v>
      </c>
      <c r="C611" s="8" t="str">
        <f t="shared" si="81"/>
        <v>主动技能2</v>
      </c>
      <c r="D611" s="8">
        <f t="shared" si="83"/>
        <v>16</v>
      </c>
      <c r="E611" s="8">
        <f t="shared" si="84"/>
        <v>17</v>
      </c>
      <c r="F611" s="8">
        <f t="shared" si="85"/>
        <v>2</v>
      </c>
      <c r="G611" s="8">
        <f t="shared" si="82"/>
        <v>11</v>
      </c>
      <c r="H611" t="str">
        <f t="shared" si="86"/>
        <v>绝影主动技能2等级16</v>
      </c>
      <c r="I611" t="str">
        <f t="shared" si="87"/>
        <v>绝影主动技能2等级17</v>
      </c>
      <c r="J611" s="1">
        <v>605</v>
      </c>
      <c r="K611" s="1">
        <f>VLOOKUP(H611,主动技能!$A:$B,2,FALSE)</f>
        <v>636</v>
      </c>
      <c r="L611" s="1">
        <f>VLOOKUP(I611,主动技能!$A:$B,2,FALSE)</f>
        <v>637</v>
      </c>
      <c r="M611" s="1">
        <f t="shared" si="79"/>
        <v>11</v>
      </c>
      <c r="N611" s="1" t="s">
        <v>251</v>
      </c>
      <c r="O611" s="1">
        <f t="shared" si="80"/>
        <v>110</v>
      </c>
      <c r="P611" s="1" t="s">
        <v>252</v>
      </c>
      <c r="Q611" s="1" t="s">
        <v>252</v>
      </c>
    </row>
    <row r="612" spans="2:17" x14ac:dyDescent="0.15">
      <c r="B612" s="8" t="str">
        <f>VLOOKUP(G612,角色!A:B,2,FALSE)</f>
        <v>绝影</v>
      </c>
      <c r="C612" s="8" t="str">
        <f t="shared" si="81"/>
        <v>主动技能2</v>
      </c>
      <c r="D612" s="8">
        <f t="shared" si="83"/>
        <v>17</v>
      </c>
      <c r="E612" s="8">
        <f t="shared" si="84"/>
        <v>18</v>
      </c>
      <c r="F612" s="8">
        <f t="shared" si="85"/>
        <v>2</v>
      </c>
      <c r="G612" s="8">
        <f t="shared" si="82"/>
        <v>11</v>
      </c>
      <c r="H612" t="str">
        <f t="shared" si="86"/>
        <v>绝影主动技能2等级17</v>
      </c>
      <c r="I612" t="str">
        <f t="shared" si="87"/>
        <v>绝影主动技能2等级18</v>
      </c>
      <c r="J612" s="1">
        <v>606</v>
      </c>
      <c r="K612" s="1">
        <f>VLOOKUP(H612,主动技能!$A:$B,2,FALSE)</f>
        <v>637</v>
      </c>
      <c r="L612" s="1">
        <f>VLOOKUP(I612,主动技能!$A:$B,2,FALSE)</f>
        <v>638</v>
      </c>
      <c r="M612" s="1">
        <f t="shared" si="79"/>
        <v>12</v>
      </c>
      <c r="N612" s="1" t="s">
        <v>251</v>
      </c>
      <c r="O612" s="1">
        <f t="shared" si="80"/>
        <v>111</v>
      </c>
      <c r="P612" s="1" t="s">
        <v>252</v>
      </c>
      <c r="Q612" s="1" t="s">
        <v>252</v>
      </c>
    </row>
    <row r="613" spans="2:17" x14ac:dyDescent="0.15">
      <c r="B613" s="8" t="str">
        <f>VLOOKUP(G613,角色!A:B,2,FALSE)</f>
        <v>绝影</v>
      </c>
      <c r="C613" s="8" t="str">
        <f t="shared" si="81"/>
        <v>主动技能2</v>
      </c>
      <c r="D613" s="8">
        <f t="shared" si="83"/>
        <v>18</v>
      </c>
      <c r="E613" s="8">
        <f t="shared" si="84"/>
        <v>19</v>
      </c>
      <c r="F613" s="8">
        <f t="shared" si="85"/>
        <v>2</v>
      </c>
      <c r="G613" s="8">
        <f t="shared" si="82"/>
        <v>11</v>
      </c>
      <c r="H613" t="str">
        <f t="shared" si="86"/>
        <v>绝影主动技能2等级18</v>
      </c>
      <c r="I613" t="str">
        <f t="shared" si="87"/>
        <v>绝影主动技能2等级19</v>
      </c>
      <c r="J613" s="1">
        <v>607</v>
      </c>
      <c r="K613" s="1">
        <f>VLOOKUP(H613,主动技能!$A:$B,2,FALSE)</f>
        <v>638</v>
      </c>
      <c r="L613" s="1">
        <f>VLOOKUP(I613,主动技能!$A:$B,2,FALSE)</f>
        <v>639</v>
      </c>
      <c r="M613" s="1">
        <f t="shared" si="79"/>
        <v>13</v>
      </c>
      <c r="N613" s="1" t="s">
        <v>251</v>
      </c>
      <c r="O613" s="1">
        <f t="shared" si="80"/>
        <v>112</v>
      </c>
      <c r="P613" s="1" t="s">
        <v>252</v>
      </c>
      <c r="Q613" s="1" t="s">
        <v>252</v>
      </c>
    </row>
    <row r="614" spans="2:17" x14ac:dyDescent="0.15">
      <c r="B614" s="8" t="str">
        <f>VLOOKUP(G614,角色!A:B,2,FALSE)</f>
        <v>绝影</v>
      </c>
      <c r="C614" s="8" t="str">
        <f t="shared" si="81"/>
        <v>主动技能2</v>
      </c>
      <c r="D614" s="8">
        <f t="shared" si="83"/>
        <v>19</v>
      </c>
      <c r="E614" s="8">
        <f t="shared" si="84"/>
        <v>20</v>
      </c>
      <c r="F614" s="8">
        <f t="shared" si="85"/>
        <v>2</v>
      </c>
      <c r="G614" s="8">
        <f t="shared" si="82"/>
        <v>11</v>
      </c>
      <c r="H614" t="str">
        <f t="shared" si="86"/>
        <v>绝影主动技能2等级19</v>
      </c>
      <c r="I614" t="str">
        <f t="shared" si="87"/>
        <v>绝影主动技能2等级20</v>
      </c>
      <c r="J614" s="1">
        <v>608</v>
      </c>
      <c r="K614" s="1">
        <f>VLOOKUP(H614,主动技能!$A:$B,2,FALSE)</f>
        <v>639</v>
      </c>
      <c r="L614" s="1">
        <f>VLOOKUP(I614,主动技能!$A:$B,2,FALSE)</f>
        <v>640</v>
      </c>
      <c r="M614" s="1">
        <f t="shared" si="79"/>
        <v>14</v>
      </c>
      <c r="N614" s="1" t="s">
        <v>251</v>
      </c>
      <c r="O614" s="1">
        <f t="shared" si="80"/>
        <v>113</v>
      </c>
      <c r="P614" s="1" t="s">
        <v>252</v>
      </c>
      <c r="Q614" s="1" t="s">
        <v>252</v>
      </c>
    </row>
    <row r="615" spans="2:17" x14ac:dyDescent="0.15">
      <c r="B615" s="8" t="str">
        <f>VLOOKUP(G615,角色!A:B,2,FALSE)</f>
        <v>绝影</v>
      </c>
      <c r="C615" s="8" t="str">
        <f t="shared" si="81"/>
        <v>主动技能3</v>
      </c>
      <c r="D615" s="8">
        <f t="shared" si="83"/>
        <v>1</v>
      </c>
      <c r="E615" s="8">
        <f t="shared" si="84"/>
        <v>2</v>
      </c>
      <c r="F615" s="8">
        <f t="shared" si="85"/>
        <v>3</v>
      </c>
      <c r="G615" s="8">
        <f t="shared" si="82"/>
        <v>11</v>
      </c>
      <c r="H615" t="str">
        <f t="shared" si="86"/>
        <v>绝影主动技能3等级1</v>
      </c>
      <c r="I615" t="str">
        <f t="shared" si="87"/>
        <v>绝影主动技能3等级2</v>
      </c>
      <c r="J615" s="1">
        <v>609</v>
      </c>
      <c r="K615" s="1">
        <f>VLOOKUP(H615,主动技能!$A:$B,2,FALSE)</f>
        <v>641</v>
      </c>
      <c r="L615" s="1">
        <f>VLOOKUP(I615,主动技能!$A:$B,2,FALSE)</f>
        <v>642</v>
      </c>
      <c r="M615" s="1">
        <f t="shared" si="79"/>
        <v>15</v>
      </c>
      <c r="N615" s="1" t="s">
        <v>251</v>
      </c>
      <c r="O615" s="1">
        <f t="shared" si="80"/>
        <v>114</v>
      </c>
      <c r="P615" s="1" t="s">
        <v>252</v>
      </c>
      <c r="Q615" s="1" t="s">
        <v>252</v>
      </c>
    </row>
    <row r="616" spans="2:17" x14ac:dyDescent="0.15">
      <c r="B616" s="8" t="str">
        <f>VLOOKUP(G616,角色!A:B,2,FALSE)</f>
        <v>绝影</v>
      </c>
      <c r="C616" s="8" t="str">
        <f t="shared" si="81"/>
        <v>主动技能3</v>
      </c>
      <c r="D616" s="8">
        <f t="shared" si="83"/>
        <v>2</v>
      </c>
      <c r="E616" s="8">
        <f t="shared" si="84"/>
        <v>3</v>
      </c>
      <c r="F616" s="8">
        <f t="shared" si="85"/>
        <v>3</v>
      </c>
      <c r="G616" s="8">
        <f t="shared" si="82"/>
        <v>11</v>
      </c>
      <c r="H616" t="str">
        <f t="shared" si="86"/>
        <v>绝影主动技能3等级2</v>
      </c>
      <c r="I616" t="str">
        <f t="shared" si="87"/>
        <v>绝影主动技能3等级3</v>
      </c>
      <c r="J616" s="1">
        <v>610</v>
      </c>
      <c r="K616" s="1">
        <f>VLOOKUP(H616,主动技能!$A:$B,2,FALSE)</f>
        <v>642</v>
      </c>
      <c r="L616" s="1">
        <f>VLOOKUP(I616,主动技能!$A:$B,2,FALSE)</f>
        <v>643</v>
      </c>
      <c r="M616" s="1">
        <f t="shared" si="79"/>
        <v>16</v>
      </c>
      <c r="N616" s="1" t="s">
        <v>251</v>
      </c>
      <c r="O616" s="1">
        <f t="shared" si="80"/>
        <v>115</v>
      </c>
      <c r="P616" s="1" t="s">
        <v>252</v>
      </c>
      <c r="Q616" s="1" t="s">
        <v>252</v>
      </c>
    </row>
    <row r="617" spans="2:17" x14ac:dyDescent="0.15">
      <c r="B617" s="8" t="str">
        <f>VLOOKUP(G617,角色!A:B,2,FALSE)</f>
        <v>绝影</v>
      </c>
      <c r="C617" s="8" t="str">
        <f t="shared" si="81"/>
        <v>主动技能3</v>
      </c>
      <c r="D617" s="8">
        <f t="shared" si="83"/>
        <v>3</v>
      </c>
      <c r="E617" s="8">
        <f t="shared" si="84"/>
        <v>4</v>
      </c>
      <c r="F617" s="8">
        <f t="shared" si="85"/>
        <v>3</v>
      </c>
      <c r="G617" s="8">
        <f t="shared" si="82"/>
        <v>11</v>
      </c>
      <c r="H617" t="str">
        <f t="shared" si="86"/>
        <v>绝影主动技能3等级3</v>
      </c>
      <c r="I617" t="str">
        <f t="shared" si="87"/>
        <v>绝影主动技能3等级4</v>
      </c>
      <c r="J617" s="1">
        <v>611</v>
      </c>
      <c r="K617" s="1">
        <f>VLOOKUP(H617,主动技能!$A:$B,2,FALSE)</f>
        <v>643</v>
      </c>
      <c r="L617" s="1">
        <f>VLOOKUP(I617,主动技能!$A:$B,2,FALSE)</f>
        <v>644</v>
      </c>
      <c r="M617" s="1">
        <f t="shared" si="79"/>
        <v>17</v>
      </c>
      <c r="N617" s="1" t="s">
        <v>251</v>
      </c>
      <c r="O617" s="1">
        <f t="shared" si="80"/>
        <v>116</v>
      </c>
      <c r="P617" s="1" t="s">
        <v>252</v>
      </c>
      <c r="Q617" s="1" t="s">
        <v>252</v>
      </c>
    </row>
    <row r="618" spans="2:17" x14ac:dyDescent="0.15">
      <c r="B618" s="8" t="str">
        <f>VLOOKUP(G618,角色!A:B,2,FALSE)</f>
        <v>绝影</v>
      </c>
      <c r="C618" s="8" t="str">
        <f t="shared" si="81"/>
        <v>主动技能3</v>
      </c>
      <c r="D618" s="8">
        <f t="shared" si="83"/>
        <v>4</v>
      </c>
      <c r="E618" s="8">
        <f t="shared" si="84"/>
        <v>5</v>
      </c>
      <c r="F618" s="8">
        <f t="shared" si="85"/>
        <v>3</v>
      </c>
      <c r="G618" s="8">
        <f t="shared" si="82"/>
        <v>11</v>
      </c>
      <c r="H618" t="str">
        <f t="shared" si="86"/>
        <v>绝影主动技能3等级4</v>
      </c>
      <c r="I618" t="str">
        <f t="shared" si="87"/>
        <v>绝影主动技能3等级5</v>
      </c>
      <c r="J618" s="1">
        <v>612</v>
      </c>
      <c r="K618" s="1">
        <f>VLOOKUP(H618,主动技能!$A:$B,2,FALSE)</f>
        <v>644</v>
      </c>
      <c r="L618" s="1">
        <f>VLOOKUP(I618,主动技能!$A:$B,2,FALSE)</f>
        <v>645</v>
      </c>
      <c r="M618" s="1">
        <f t="shared" si="79"/>
        <v>18</v>
      </c>
      <c r="N618" s="1" t="s">
        <v>251</v>
      </c>
      <c r="O618" s="1">
        <f t="shared" si="80"/>
        <v>117</v>
      </c>
      <c r="P618" s="1" t="s">
        <v>252</v>
      </c>
      <c r="Q618" s="1" t="s">
        <v>252</v>
      </c>
    </row>
    <row r="619" spans="2:17" x14ac:dyDescent="0.15">
      <c r="B619" s="8" t="str">
        <f>VLOOKUP(G619,角色!A:B,2,FALSE)</f>
        <v>绝影</v>
      </c>
      <c r="C619" s="8" t="str">
        <f t="shared" si="81"/>
        <v>主动技能3</v>
      </c>
      <c r="D619" s="8">
        <f t="shared" si="83"/>
        <v>5</v>
      </c>
      <c r="E619" s="8">
        <f t="shared" si="84"/>
        <v>6</v>
      </c>
      <c r="F619" s="8">
        <f t="shared" si="85"/>
        <v>3</v>
      </c>
      <c r="G619" s="8">
        <f t="shared" si="82"/>
        <v>11</v>
      </c>
      <c r="H619" t="str">
        <f t="shared" si="86"/>
        <v>绝影主动技能3等级5</v>
      </c>
      <c r="I619" t="str">
        <f t="shared" si="87"/>
        <v>绝影主动技能3等级6</v>
      </c>
      <c r="J619" s="1">
        <v>613</v>
      </c>
      <c r="K619" s="1">
        <f>VLOOKUP(H619,主动技能!$A:$B,2,FALSE)</f>
        <v>645</v>
      </c>
      <c r="L619" s="1">
        <f>VLOOKUP(I619,主动技能!$A:$B,2,FALSE)</f>
        <v>646</v>
      </c>
      <c r="M619" s="1">
        <f t="shared" ref="M619:M682" si="88">M520</f>
        <v>19</v>
      </c>
      <c r="N619" s="1" t="s">
        <v>251</v>
      </c>
      <c r="O619" s="1">
        <f t="shared" ref="O619:O682" si="89">O520</f>
        <v>118</v>
      </c>
      <c r="P619" s="1" t="s">
        <v>252</v>
      </c>
      <c r="Q619" s="1" t="s">
        <v>252</v>
      </c>
    </row>
    <row r="620" spans="2:17" x14ac:dyDescent="0.15">
      <c r="B620" s="8" t="str">
        <f>VLOOKUP(G620,角色!A:B,2,FALSE)</f>
        <v>绝影</v>
      </c>
      <c r="C620" s="8" t="str">
        <f t="shared" si="81"/>
        <v>主动技能3</v>
      </c>
      <c r="D620" s="8">
        <f t="shared" si="83"/>
        <v>6</v>
      </c>
      <c r="E620" s="8">
        <f t="shared" si="84"/>
        <v>7</v>
      </c>
      <c r="F620" s="8">
        <f t="shared" si="85"/>
        <v>3</v>
      </c>
      <c r="G620" s="8">
        <f t="shared" si="82"/>
        <v>11</v>
      </c>
      <c r="H620" t="str">
        <f t="shared" si="86"/>
        <v>绝影主动技能3等级6</v>
      </c>
      <c r="I620" t="str">
        <f t="shared" si="87"/>
        <v>绝影主动技能3等级7</v>
      </c>
      <c r="J620" s="1">
        <v>614</v>
      </c>
      <c r="K620" s="1">
        <f>VLOOKUP(H620,主动技能!$A:$B,2,FALSE)</f>
        <v>646</v>
      </c>
      <c r="L620" s="1">
        <f>VLOOKUP(I620,主动技能!$A:$B,2,FALSE)</f>
        <v>647</v>
      </c>
      <c r="M620" s="1">
        <f t="shared" si="88"/>
        <v>20</v>
      </c>
      <c r="N620" s="1" t="s">
        <v>251</v>
      </c>
      <c r="O620" s="1">
        <f t="shared" si="89"/>
        <v>119</v>
      </c>
      <c r="P620" s="1" t="s">
        <v>252</v>
      </c>
      <c r="Q620" s="1" t="s">
        <v>252</v>
      </c>
    </row>
    <row r="621" spans="2:17" x14ac:dyDescent="0.15">
      <c r="B621" s="8" t="str">
        <f>VLOOKUP(G621,角色!A:B,2,FALSE)</f>
        <v>绝影</v>
      </c>
      <c r="C621" s="8" t="str">
        <f t="shared" si="81"/>
        <v>主动技能3</v>
      </c>
      <c r="D621" s="8">
        <f t="shared" si="83"/>
        <v>7</v>
      </c>
      <c r="E621" s="8">
        <f t="shared" si="84"/>
        <v>8</v>
      </c>
      <c r="F621" s="8">
        <f t="shared" si="85"/>
        <v>3</v>
      </c>
      <c r="G621" s="8">
        <f t="shared" si="82"/>
        <v>11</v>
      </c>
      <c r="H621" t="str">
        <f t="shared" si="86"/>
        <v>绝影主动技能3等级7</v>
      </c>
      <c r="I621" t="str">
        <f t="shared" si="87"/>
        <v>绝影主动技能3等级8</v>
      </c>
      <c r="J621" s="1">
        <v>615</v>
      </c>
      <c r="K621" s="1">
        <f>VLOOKUP(H621,主动技能!$A:$B,2,FALSE)</f>
        <v>647</v>
      </c>
      <c r="L621" s="1">
        <f>VLOOKUP(I621,主动技能!$A:$B,2,FALSE)</f>
        <v>648</v>
      </c>
      <c r="M621" s="1">
        <f t="shared" si="88"/>
        <v>21</v>
      </c>
      <c r="N621" s="1" t="s">
        <v>251</v>
      </c>
      <c r="O621" s="1">
        <f t="shared" si="89"/>
        <v>120</v>
      </c>
      <c r="P621" s="1" t="s">
        <v>252</v>
      </c>
      <c r="Q621" s="1" t="s">
        <v>252</v>
      </c>
    </row>
    <row r="622" spans="2:17" x14ac:dyDescent="0.15">
      <c r="B622" s="8" t="str">
        <f>VLOOKUP(G622,角色!A:B,2,FALSE)</f>
        <v>绝影</v>
      </c>
      <c r="C622" s="8" t="str">
        <f t="shared" si="81"/>
        <v>主动技能3</v>
      </c>
      <c r="D622" s="8">
        <f t="shared" si="83"/>
        <v>8</v>
      </c>
      <c r="E622" s="8">
        <f t="shared" si="84"/>
        <v>9</v>
      </c>
      <c r="F622" s="8">
        <f t="shared" si="85"/>
        <v>3</v>
      </c>
      <c r="G622" s="8">
        <f t="shared" si="82"/>
        <v>11</v>
      </c>
      <c r="H622" t="str">
        <f t="shared" si="86"/>
        <v>绝影主动技能3等级8</v>
      </c>
      <c r="I622" t="str">
        <f t="shared" si="87"/>
        <v>绝影主动技能3等级9</v>
      </c>
      <c r="J622" s="1">
        <v>616</v>
      </c>
      <c r="K622" s="1">
        <f>VLOOKUP(H622,主动技能!$A:$B,2,FALSE)</f>
        <v>648</v>
      </c>
      <c r="L622" s="1">
        <f>VLOOKUP(I622,主动技能!$A:$B,2,FALSE)</f>
        <v>649</v>
      </c>
      <c r="M622" s="1">
        <f t="shared" si="88"/>
        <v>22</v>
      </c>
      <c r="N622" s="1" t="s">
        <v>251</v>
      </c>
      <c r="O622" s="1">
        <f t="shared" si="89"/>
        <v>121</v>
      </c>
      <c r="P622" s="1" t="s">
        <v>252</v>
      </c>
      <c r="Q622" s="1" t="s">
        <v>252</v>
      </c>
    </row>
    <row r="623" spans="2:17" x14ac:dyDescent="0.15">
      <c r="B623" s="8" t="str">
        <f>VLOOKUP(G623,角色!A:B,2,FALSE)</f>
        <v>绝影</v>
      </c>
      <c r="C623" s="8" t="str">
        <f t="shared" si="81"/>
        <v>主动技能3</v>
      </c>
      <c r="D623" s="8">
        <f t="shared" si="83"/>
        <v>9</v>
      </c>
      <c r="E623" s="8">
        <f t="shared" si="84"/>
        <v>10</v>
      </c>
      <c r="F623" s="8">
        <f t="shared" si="85"/>
        <v>3</v>
      </c>
      <c r="G623" s="8">
        <f t="shared" si="82"/>
        <v>11</v>
      </c>
      <c r="H623" t="str">
        <f t="shared" si="86"/>
        <v>绝影主动技能3等级9</v>
      </c>
      <c r="I623" t="str">
        <f t="shared" si="87"/>
        <v>绝影主动技能3等级10</v>
      </c>
      <c r="J623" s="1">
        <v>617</v>
      </c>
      <c r="K623" s="1">
        <f>VLOOKUP(H623,主动技能!$A:$B,2,FALSE)</f>
        <v>649</v>
      </c>
      <c r="L623" s="1">
        <f>VLOOKUP(I623,主动技能!$A:$B,2,FALSE)</f>
        <v>650</v>
      </c>
      <c r="M623" s="1">
        <f t="shared" si="88"/>
        <v>23</v>
      </c>
      <c r="N623" s="1" t="s">
        <v>251</v>
      </c>
      <c r="O623" s="1">
        <f t="shared" si="89"/>
        <v>122</v>
      </c>
      <c r="P623" s="1" t="s">
        <v>252</v>
      </c>
      <c r="Q623" s="1" t="s">
        <v>252</v>
      </c>
    </row>
    <row r="624" spans="2:17" x14ac:dyDescent="0.15">
      <c r="B624" s="8" t="str">
        <f>VLOOKUP(G624,角色!A:B,2,FALSE)</f>
        <v>绝影</v>
      </c>
      <c r="C624" s="8" t="str">
        <f t="shared" si="81"/>
        <v>主动技能3</v>
      </c>
      <c r="D624" s="8">
        <f t="shared" si="83"/>
        <v>10</v>
      </c>
      <c r="E624" s="8">
        <f t="shared" si="84"/>
        <v>11</v>
      </c>
      <c r="F624" s="8">
        <f t="shared" si="85"/>
        <v>3</v>
      </c>
      <c r="G624" s="8">
        <f t="shared" si="82"/>
        <v>11</v>
      </c>
      <c r="H624" t="str">
        <f t="shared" si="86"/>
        <v>绝影主动技能3等级10</v>
      </c>
      <c r="I624" t="str">
        <f t="shared" si="87"/>
        <v>绝影主动技能3等级11</v>
      </c>
      <c r="J624" s="1">
        <v>618</v>
      </c>
      <c r="K624" s="1">
        <f>VLOOKUP(H624,主动技能!$A:$B,2,FALSE)</f>
        <v>650</v>
      </c>
      <c r="L624" s="1">
        <f>VLOOKUP(I624,主动技能!$A:$B,2,FALSE)</f>
        <v>651</v>
      </c>
      <c r="M624" s="1">
        <f t="shared" si="88"/>
        <v>24</v>
      </c>
      <c r="N624" s="1" t="s">
        <v>251</v>
      </c>
      <c r="O624" s="1">
        <f t="shared" si="89"/>
        <v>123</v>
      </c>
      <c r="P624" s="1" t="s">
        <v>252</v>
      </c>
      <c r="Q624" s="1" t="s">
        <v>252</v>
      </c>
    </row>
    <row r="625" spans="2:17" x14ac:dyDescent="0.15">
      <c r="B625" s="8" t="str">
        <f>VLOOKUP(G625,角色!A:B,2,FALSE)</f>
        <v>绝影</v>
      </c>
      <c r="C625" s="8" t="str">
        <f t="shared" si="81"/>
        <v>主动技能3</v>
      </c>
      <c r="D625" s="8">
        <f t="shared" si="83"/>
        <v>11</v>
      </c>
      <c r="E625" s="8">
        <f t="shared" si="84"/>
        <v>12</v>
      </c>
      <c r="F625" s="8">
        <f t="shared" si="85"/>
        <v>3</v>
      </c>
      <c r="G625" s="8">
        <f t="shared" si="82"/>
        <v>11</v>
      </c>
      <c r="H625" t="str">
        <f t="shared" si="86"/>
        <v>绝影主动技能3等级11</v>
      </c>
      <c r="I625" t="str">
        <f t="shared" si="87"/>
        <v>绝影主动技能3等级12</v>
      </c>
      <c r="J625" s="1">
        <v>619</v>
      </c>
      <c r="K625" s="1">
        <f>VLOOKUP(H625,主动技能!$A:$B,2,FALSE)</f>
        <v>651</v>
      </c>
      <c r="L625" s="1">
        <f>VLOOKUP(I625,主动技能!$A:$B,2,FALSE)</f>
        <v>652</v>
      </c>
      <c r="M625" s="1">
        <f t="shared" si="88"/>
        <v>25</v>
      </c>
      <c r="N625" s="1" t="s">
        <v>251</v>
      </c>
      <c r="O625" s="1">
        <f t="shared" si="89"/>
        <v>124</v>
      </c>
      <c r="P625" s="1" t="s">
        <v>252</v>
      </c>
      <c r="Q625" s="1" t="s">
        <v>252</v>
      </c>
    </row>
    <row r="626" spans="2:17" x14ac:dyDescent="0.15">
      <c r="B626" s="8" t="str">
        <f>VLOOKUP(G626,角色!A:B,2,FALSE)</f>
        <v>绝影</v>
      </c>
      <c r="C626" s="8" t="str">
        <f t="shared" si="81"/>
        <v>主动技能3</v>
      </c>
      <c r="D626" s="8">
        <f t="shared" si="83"/>
        <v>12</v>
      </c>
      <c r="E626" s="8">
        <f t="shared" si="84"/>
        <v>13</v>
      </c>
      <c r="F626" s="8">
        <f t="shared" si="85"/>
        <v>3</v>
      </c>
      <c r="G626" s="8">
        <f t="shared" si="82"/>
        <v>11</v>
      </c>
      <c r="H626" t="str">
        <f t="shared" si="86"/>
        <v>绝影主动技能3等级12</v>
      </c>
      <c r="I626" t="str">
        <f t="shared" si="87"/>
        <v>绝影主动技能3等级13</v>
      </c>
      <c r="J626" s="1">
        <v>620</v>
      </c>
      <c r="K626" s="1">
        <f>VLOOKUP(H626,主动技能!$A:$B,2,FALSE)</f>
        <v>652</v>
      </c>
      <c r="L626" s="1">
        <f>VLOOKUP(I626,主动技能!$A:$B,2,FALSE)</f>
        <v>653</v>
      </c>
      <c r="M626" s="1">
        <f t="shared" si="88"/>
        <v>26</v>
      </c>
      <c r="N626" s="1" t="s">
        <v>251</v>
      </c>
      <c r="O626" s="1">
        <f t="shared" si="89"/>
        <v>125</v>
      </c>
      <c r="P626" s="1" t="s">
        <v>252</v>
      </c>
      <c r="Q626" s="1" t="s">
        <v>252</v>
      </c>
    </row>
    <row r="627" spans="2:17" x14ac:dyDescent="0.15">
      <c r="B627" s="8" t="str">
        <f>VLOOKUP(G627,角色!A:B,2,FALSE)</f>
        <v>绝影</v>
      </c>
      <c r="C627" s="8" t="str">
        <f t="shared" si="81"/>
        <v>主动技能3</v>
      </c>
      <c r="D627" s="8">
        <f t="shared" si="83"/>
        <v>13</v>
      </c>
      <c r="E627" s="8">
        <f t="shared" si="84"/>
        <v>14</v>
      </c>
      <c r="F627" s="8">
        <f t="shared" si="85"/>
        <v>3</v>
      </c>
      <c r="G627" s="8">
        <f t="shared" si="82"/>
        <v>11</v>
      </c>
      <c r="H627" t="str">
        <f t="shared" si="86"/>
        <v>绝影主动技能3等级13</v>
      </c>
      <c r="I627" t="str">
        <f t="shared" si="87"/>
        <v>绝影主动技能3等级14</v>
      </c>
      <c r="J627" s="1">
        <v>621</v>
      </c>
      <c r="K627" s="1">
        <f>VLOOKUP(H627,主动技能!$A:$B,2,FALSE)</f>
        <v>653</v>
      </c>
      <c r="L627" s="1">
        <f>VLOOKUP(I627,主动技能!$A:$B,2,FALSE)</f>
        <v>654</v>
      </c>
      <c r="M627" s="1">
        <f t="shared" si="88"/>
        <v>27</v>
      </c>
      <c r="N627" s="1" t="s">
        <v>251</v>
      </c>
      <c r="O627" s="1">
        <f t="shared" si="89"/>
        <v>126</v>
      </c>
      <c r="P627" s="1" t="s">
        <v>252</v>
      </c>
      <c r="Q627" s="1" t="s">
        <v>252</v>
      </c>
    </row>
    <row r="628" spans="2:17" x14ac:dyDescent="0.15">
      <c r="B628" s="8" t="str">
        <f>VLOOKUP(G628,角色!A:B,2,FALSE)</f>
        <v>绝影</v>
      </c>
      <c r="C628" s="8" t="str">
        <f t="shared" si="81"/>
        <v>主动技能3</v>
      </c>
      <c r="D628" s="8">
        <f t="shared" si="83"/>
        <v>14</v>
      </c>
      <c r="E628" s="8">
        <f t="shared" si="84"/>
        <v>15</v>
      </c>
      <c r="F628" s="8">
        <f t="shared" si="85"/>
        <v>3</v>
      </c>
      <c r="G628" s="8">
        <f t="shared" si="82"/>
        <v>11</v>
      </c>
      <c r="H628" t="str">
        <f t="shared" si="86"/>
        <v>绝影主动技能3等级14</v>
      </c>
      <c r="I628" t="str">
        <f t="shared" si="87"/>
        <v>绝影主动技能3等级15</v>
      </c>
      <c r="J628" s="1">
        <v>622</v>
      </c>
      <c r="K628" s="1">
        <f>VLOOKUP(H628,主动技能!$A:$B,2,FALSE)</f>
        <v>654</v>
      </c>
      <c r="L628" s="1">
        <f>VLOOKUP(I628,主动技能!$A:$B,2,FALSE)</f>
        <v>655</v>
      </c>
      <c r="M628" s="1">
        <f t="shared" si="88"/>
        <v>28</v>
      </c>
      <c r="N628" s="1" t="s">
        <v>251</v>
      </c>
      <c r="O628" s="1">
        <f t="shared" si="89"/>
        <v>127</v>
      </c>
      <c r="P628" s="1" t="s">
        <v>252</v>
      </c>
      <c r="Q628" s="1" t="s">
        <v>252</v>
      </c>
    </row>
    <row r="629" spans="2:17" x14ac:dyDescent="0.15">
      <c r="B629" s="8" t="str">
        <f>VLOOKUP(G629,角色!A:B,2,FALSE)</f>
        <v>绝影</v>
      </c>
      <c r="C629" s="8" t="str">
        <f t="shared" si="81"/>
        <v>主动技能3</v>
      </c>
      <c r="D629" s="8">
        <f t="shared" si="83"/>
        <v>15</v>
      </c>
      <c r="E629" s="8">
        <f t="shared" si="84"/>
        <v>16</v>
      </c>
      <c r="F629" s="8">
        <f t="shared" si="85"/>
        <v>3</v>
      </c>
      <c r="G629" s="8">
        <f t="shared" si="82"/>
        <v>11</v>
      </c>
      <c r="H629" t="str">
        <f t="shared" si="86"/>
        <v>绝影主动技能3等级15</v>
      </c>
      <c r="I629" t="str">
        <f t="shared" si="87"/>
        <v>绝影主动技能3等级16</v>
      </c>
      <c r="J629" s="1">
        <v>623</v>
      </c>
      <c r="K629" s="1">
        <f>VLOOKUP(H629,主动技能!$A:$B,2,FALSE)</f>
        <v>655</v>
      </c>
      <c r="L629" s="1">
        <f>VLOOKUP(I629,主动技能!$A:$B,2,FALSE)</f>
        <v>656</v>
      </c>
      <c r="M629" s="1">
        <f t="shared" si="88"/>
        <v>29</v>
      </c>
      <c r="N629" s="1" t="s">
        <v>251</v>
      </c>
      <c r="O629" s="1">
        <f t="shared" si="89"/>
        <v>128</v>
      </c>
      <c r="P629" s="1" t="s">
        <v>252</v>
      </c>
      <c r="Q629" s="1" t="s">
        <v>252</v>
      </c>
    </row>
    <row r="630" spans="2:17" x14ac:dyDescent="0.15">
      <c r="B630" s="8" t="str">
        <f>VLOOKUP(G630,角色!A:B,2,FALSE)</f>
        <v>绝影</v>
      </c>
      <c r="C630" s="8" t="str">
        <f t="shared" si="81"/>
        <v>主动技能3</v>
      </c>
      <c r="D630" s="8">
        <f t="shared" si="83"/>
        <v>16</v>
      </c>
      <c r="E630" s="8">
        <f t="shared" si="84"/>
        <v>17</v>
      </c>
      <c r="F630" s="8">
        <f t="shared" si="85"/>
        <v>3</v>
      </c>
      <c r="G630" s="8">
        <f t="shared" si="82"/>
        <v>11</v>
      </c>
      <c r="H630" t="str">
        <f t="shared" si="86"/>
        <v>绝影主动技能3等级16</v>
      </c>
      <c r="I630" t="str">
        <f t="shared" si="87"/>
        <v>绝影主动技能3等级17</v>
      </c>
      <c r="J630" s="1">
        <v>624</v>
      </c>
      <c r="K630" s="1">
        <f>VLOOKUP(H630,主动技能!$A:$B,2,FALSE)</f>
        <v>656</v>
      </c>
      <c r="L630" s="1">
        <f>VLOOKUP(I630,主动技能!$A:$B,2,FALSE)</f>
        <v>657</v>
      </c>
      <c r="M630" s="1">
        <f t="shared" si="88"/>
        <v>30</v>
      </c>
      <c r="N630" s="1" t="s">
        <v>251</v>
      </c>
      <c r="O630" s="1">
        <f t="shared" si="89"/>
        <v>129</v>
      </c>
      <c r="P630" s="1" t="s">
        <v>252</v>
      </c>
      <c r="Q630" s="1" t="s">
        <v>252</v>
      </c>
    </row>
    <row r="631" spans="2:17" x14ac:dyDescent="0.15">
      <c r="B631" s="8" t="str">
        <f>VLOOKUP(G631,角色!A:B,2,FALSE)</f>
        <v>绝影</v>
      </c>
      <c r="C631" s="8" t="str">
        <f t="shared" si="81"/>
        <v>主动技能3</v>
      </c>
      <c r="D631" s="8">
        <f t="shared" si="83"/>
        <v>17</v>
      </c>
      <c r="E631" s="8">
        <f t="shared" si="84"/>
        <v>18</v>
      </c>
      <c r="F631" s="8">
        <f t="shared" si="85"/>
        <v>3</v>
      </c>
      <c r="G631" s="8">
        <f t="shared" si="82"/>
        <v>11</v>
      </c>
      <c r="H631" t="str">
        <f t="shared" si="86"/>
        <v>绝影主动技能3等级17</v>
      </c>
      <c r="I631" t="str">
        <f t="shared" si="87"/>
        <v>绝影主动技能3等级18</v>
      </c>
      <c r="J631" s="1">
        <v>625</v>
      </c>
      <c r="K631" s="1">
        <f>VLOOKUP(H631,主动技能!$A:$B,2,FALSE)</f>
        <v>657</v>
      </c>
      <c r="L631" s="1">
        <f>VLOOKUP(I631,主动技能!$A:$B,2,FALSE)</f>
        <v>658</v>
      </c>
      <c r="M631" s="1">
        <f t="shared" si="88"/>
        <v>31</v>
      </c>
      <c r="N631" s="1" t="s">
        <v>251</v>
      </c>
      <c r="O631" s="1">
        <f t="shared" si="89"/>
        <v>130</v>
      </c>
      <c r="P631" s="1" t="s">
        <v>252</v>
      </c>
      <c r="Q631" s="1" t="s">
        <v>252</v>
      </c>
    </row>
    <row r="632" spans="2:17" x14ac:dyDescent="0.15">
      <c r="B632" s="8" t="str">
        <f>VLOOKUP(G632,角色!A:B,2,FALSE)</f>
        <v>绝影</v>
      </c>
      <c r="C632" s="8" t="str">
        <f t="shared" si="81"/>
        <v>主动技能3</v>
      </c>
      <c r="D632" s="8">
        <f t="shared" si="83"/>
        <v>18</v>
      </c>
      <c r="E632" s="8">
        <f t="shared" si="84"/>
        <v>19</v>
      </c>
      <c r="F632" s="8">
        <f t="shared" si="85"/>
        <v>3</v>
      </c>
      <c r="G632" s="8">
        <f t="shared" si="82"/>
        <v>11</v>
      </c>
      <c r="H632" t="str">
        <f t="shared" si="86"/>
        <v>绝影主动技能3等级18</v>
      </c>
      <c r="I632" t="str">
        <f t="shared" si="87"/>
        <v>绝影主动技能3等级19</v>
      </c>
      <c r="J632" s="1">
        <v>626</v>
      </c>
      <c r="K632" s="1">
        <f>VLOOKUP(H632,主动技能!$A:$B,2,FALSE)</f>
        <v>658</v>
      </c>
      <c r="L632" s="1">
        <f>VLOOKUP(I632,主动技能!$A:$B,2,FALSE)</f>
        <v>659</v>
      </c>
      <c r="M632" s="1">
        <f t="shared" si="88"/>
        <v>32</v>
      </c>
      <c r="N632" s="1" t="s">
        <v>251</v>
      </c>
      <c r="O632" s="1">
        <f t="shared" si="89"/>
        <v>131</v>
      </c>
      <c r="P632" s="1" t="s">
        <v>252</v>
      </c>
      <c r="Q632" s="1" t="s">
        <v>252</v>
      </c>
    </row>
    <row r="633" spans="2:17" x14ac:dyDescent="0.15">
      <c r="B633" s="8" t="str">
        <f>VLOOKUP(G633,角色!A:B,2,FALSE)</f>
        <v>绝影</v>
      </c>
      <c r="C633" s="8" t="str">
        <f t="shared" si="81"/>
        <v>主动技能3</v>
      </c>
      <c r="D633" s="8">
        <f t="shared" si="83"/>
        <v>19</v>
      </c>
      <c r="E633" s="8">
        <f t="shared" si="84"/>
        <v>20</v>
      </c>
      <c r="F633" s="8">
        <f t="shared" si="85"/>
        <v>3</v>
      </c>
      <c r="G633" s="8">
        <f t="shared" si="82"/>
        <v>11</v>
      </c>
      <c r="H633" t="str">
        <f t="shared" si="86"/>
        <v>绝影主动技能3等级19</v>
      </c>
      <c r="I633" t="str">
        <f t="shared" si="87"/>
        <v>绝影主动技能3等级20</v>
      </c>
      <c r="J633" s="1">
        <v>627</v>
      </c>
      <c r="K633" s="1">
        <f>VLOOKUP(H633,主动技能!$A:$B,2,FALSE)</f>
        <v>659</v>
      </c>
      <c r="L633" s="1">
        <f>VLOOKUP(I633,主动技能!$A:$B,2,FALSE)</f>
        <v>660</v>
      </c>
      <c r="M633" s="1">
        <f t="shared" si="88"/>
        <v>33</v>
      </c>
      <c r="N633" s="1" t="s">
        <v>251</v>
      </c>
      <c r="O633" s="1">
        <f t="shared" si="89"/>
        <v>132</v>
      </c>
      <c r="P633" s="1" t="s">
        <v>252</v>
      </c>
      <c r="Q633" s="1" t="s">
        <v>252</v>
      </c>
    </row>
    <row r="634" spans="2:17" x14ac:dyDescent="0.15">
      <c r="B634" s="8" t="str">
        <f>VLOOKUP(G634,角色!A:B,2,FALSE)</f>
        <v>岚汐</v>
      </c>
      <c r="C634" s="8" t="str">
        <f t="shared" si="81"/>
        <v>主动技能1</v>
      </c>
      <c r="D634" s="8">
        <f t="shared" si="83"/>
        <v>1</v>
      </c>
      <c r="E634" s="8">
        <f t="shared" si="84"/>
        <v>2</v>
      </c>
      <c r="F634" s="8">
        <f t="shared" si="85"/>
        <v>1</v>
      </c>
      <c r="G634" s="8">
        <f t="shared" si="82"/>
        <v>12</v>
      </c>
      <c r="H634" t="str">
        <f t="shared" si="86"/>
        <v>岚汐主动技能1等级1</v>
      </c>
      <c r="I634" t="str">
        <f t="shared" si="87"/>
        <v>岚汐主动技能1等级2</v>
      </c>
      <c r="J634" s="1">
        <v>628</v>
      </c>
      <c r="K634" s="1">
        <f>VLOOKUP(H634,主动技能!$A:$B,2,FALSE)</f>
        <v>661</v>
      </c>
      <c r="L634" s="1">
        <f>VLOOKUP(I634,主动技能!$A:$B,2,FALSE)</f>
        <v>662</v>
      </c>
      <c r="M634" s="1">
        <f t="shared" si="88"/>
        <v>34</v>
      </c>
      <c r="N634" s="1" t="s">
        <v>251</v>
      </c>
      <c r="O634" s="1">
        <f t="shared" si="89"/>
        <v>133</v>
      </c>
      <c r="P634" s="1" t="s">
        <v>252</v>
      </c>
      <c r="Q634" s="1" t="s">
        <v>252</v>
      </c>
    </row>
    <row r="635" spans="2:17" x14ac:dyDescent="0.15">
      <c r="B635" s="8" t="str">
        <f>VLOOKUP(G635,角色!A:B,2,FALSE)</f>
        <v>岚汐</v>
      </c>
      <c r="C635" s="8" t="str">
        <f t="shared" si="81"/>
        <v>主动技能1</v>
      </c>
      <c r="D635" s="8">
        <f t="shared" si="83"/>
        <v>2</v>
      </c>
      <c r="E635" s="8">
        <f t="shared" si="84"/>
        <v>3</v>
      </c>
      <c r="F635" s="8">
        <f t="shared" si="85"/>
        <v>1</v>
      </c>
      <c r="G635" s="8">
        <f t="shared" si="82"/>
        <v>12</v>
      </c>
      <c r="H635" t="str">
        <f t="shared" si="86"/>
        <v>岚汐主动技能1等级2</v>
      </c>
      <c r="I635" t="str">
        <f t="shared" si="87"/>
        <v>岚汐主动技能1等级3</v>
      </c>
      <c r="J635" s="1">
        <v>629</v>
      </c>
      <c r="K635" s="1">
        <f>VLOOKUP(H635,主动技能!$A:$B,2,FALSE)</f>
        <v>662</v>
      </c>
      <c r="L635" s="1">
        <f>VLOOKUP(I635,主动技能!$A:$B,2,FALSE)</f>
        <v>663</v>
      </c>
      <c r="M635" s="1">
        <f t="shared" si="88"/>
        <v>35</v>
      </c>
      <c r="N635" s="1" t="s">
        <v>251</v>
      </c>
      <c r="O635" s="1">
        <f t="shared" si="89"/>
        <v>134</v>
      </c>
      <c r="P635" s="1" t="s">
        <v>252</v>
      </c>
      <c r="Q635" s="1" t="s">
        <v>252</v>
      </c>
    </row>
    <row r="636" spans="2:17" x14ac:dyDescent="0.15">
      <c r="B636" s="8" t="str">
        <f>VLOOKUP(G636,角色!A:B,2,FALSE)</f>
        <v>岚汐</v>
      </c>
      <c r="C636" s="8" t="str">
        <f t="shared" si="81"/>
        <v>主动技能1</v>
      </c>
      <c r="D636" s="8">
        <f t="shared" si="83"/>
        <v>3</v>
      </c>
      <c r="E636" s="8">
        <f t="shared" si="84"/>
        <v>4</v>
      </c>
      <c r="F636" s="8">
        <f t="shared" si="85"/>
        <v>1</v>
      </c>
      <c r="G636" s="8">
        <f t="shared" si="82"/>
        <v>12</v>
      </c>
      <c r="H636" t="str">
        <f t="shared" si="86"/>
        <v>岚汐主动技能1等级3</v>
      </c>
      <c r="I636" t="str">
        <f t="shared" si="87"/>
        <v>岚汐主动技能1等级4</v>
      </c>
      <c r="J636" s="1">
        <v>630</v>
      </c>
      <c r="K636" s="1">
        <f>VLOOKUP(H636,主动技能!$A:$B,2,FALSE)</f>
        <v>663</v>
      </c>
      <c r="L636" s="1">
        <f>VLOOKUP(I636,主动技能!$A:$B,2,FALSE)</f>
        <v>664</v>
      </c>
      <c r="M636" s="1">
        <f t="shared" si="88"/>
        <v>36</v>
      </c>
      <c r="N636" s="1" t="s">
        <v>251</v>
      </c>
      <c r="O636" s="1">
        <f t="shared" si="89"/>
        <v>135</v>
      </c>
      <c r="P636" s="1" t="s">
        <v>252</v>
      </c>
      <c r="Q636" s="1" t="s">
        <v>252</v>
      </c>
    </row>
    <row r="637" spans="2:17" x14ac:dyDescent="0.15">
      <c r="B637" s="8" t="str">
        <f>VLOOKUP(G637,角色!A:B,2,FALSE)</f>
        <v>岚汐</v>
      </c>
      <c r="C637" s="8" t="str">
        <f t="shared" si="81"/>
        <v>主动技能1</v>
      </c>
      <c r="D637" s="8">
        <f t="shared" si="83"/>
        <v>4</v>
      </c>
      <c r="E637" s="8">
        <f t="shared" si="84"/>
        <v>5</v>
      </c>
      <c r="F637" s="8">
        <f t="shared" si="85"/>
        <v>1</v>
      </c>
      <c r="G637" s="8">
        <f t="shared" si="82"/>
        <v>12</v>
      </c>
      <c r="H637" t="str">
        <f t="shared" si="86"/>
        <v>岚汐主动技能1等级4</v>
      </c>
      <c r="I637" t="str">
        <f t="shared" si="87"/>
        <v>岚汐主动技能1等级5</v>
      </c>
      <c r="J637" s="1">
        <v>631</v>
      </c>
      <c r="K637" s="1">
        <f>VLOOKUP(H637,主动技能!$A:$B,2,FALSE)</f>
        <v>664</v>
      </c>
      <c r="L637" s="1">
        <f>VLOOKUP(I637,主动技能!$A:$B,2,FALSE)</f>
        <v>665</v>
      </c>
      <c r="M637" s="1">
        <f t="shared" si="88"/>
        <v>37</v>
      </c>
      <c r="N637" s="1" t="s">
        <v>251</v>
      </c>
      <c r="O637" s="1">
        <f t="shared" si="89"/>
        <v>136</v>
      </c>
      <c r="P637" s="1" t="s">
        <v>252</v>
      </c>
      <c r="Q637" s="1" t="s">
        <v>252</v>
      </c>
    </row>
    <row r="638" spans="2:17" x14ac:dyDescent="0.15">
      <c r="B638" s="8" t="str">
        <f>VLOOKUP(G638,角色!A:B,2,FALSE)</f>
        <v>岚汐</v>
      </c>
      <c r="C638" s="8" t="str">
        <f t="shared" si="81"/>
        <v>主动技能1</v>
      </c>
      <c r="D638" s="8">
        <f t="shared" si="83"/>
        <v>5</v>
      </c>
      <c r="E638" s="8">
        <f t="shared" si="84"/>
        <v>6</v>
      </c>
      <c r="F638" s="8">
        <f t="shared" si="85"/>
        <v>1</v>
      </c>
      <c r="G638" s="8">
        <f t="shared" si="82"/>
        <v>12</v>
      </c>
      <c r="H638" t="str">
        <f t="shared" si="86"/>
        <v>岚汐主动技能1等级5</v>
      </c>
      <c r="I638" t="str">
        <f t="shared" si="87"/>
        <v>岚汐主动技能1等级6</v>
      </c>
      <c r="J638" s="1">
        <v>632</v>
      </c>
      <c r="K638" s="1">
        <f>VLOOKUP(H638,主动技能!$A:$B,2,FALSE)</f>
        <v>665</v>
      </c>
      <c r="L638" s="1">
        <f>VLOOKUP(I638,主动技能!$A:$B,2,FALSE)</f>
        <v>666</v>
      </c>
      <c r="M638" s="1">
        <f t="shared" si="88"/>
        <v>38</v>
      </c>
      <c r="N638" s="1" t="s">
        <v>251</v>
      </c>
      <c r="O638" s="1">
        <f t="shared" si="89"/>
        <v>137</v>
      </c>
      <c r="P638" s="1" t="s">
        <v>252</v>
      </c>
      <c r="Q638" s="1" t="s">
        <v>252</v>
      </c>
    </row>
    <row r="639" spans="2:17" x14ac:dyDescent="0.15">
      <c r="B639" s="8" t="str">
        <f>VLOOKUP(G639,角色!A:B,2,FALSE)</f>
        <v>岚汐</v>
      </c>
      <c r="C639" s="8" t="str">
        <f t="shared" si="81"/>
        <v>主动技能1</v>
      </c>
      <c r="D639" s="8">
        <f t="shared" si="83"/>
        <v>6</v>
      </c>
      <c r="E639" s="8">
        <f t="shared" si="84"/>
        <v>7</v>
      </c>
      <c r="F639" s="8">
        <f t="shared" si="85"/>
        <v>1</v>
      </c>
      <c r="G639" s="8">
        <f t="shared" si="82"/>
        <v>12</v>
      </c>
      <c r="H639" t="str">
        <f t="shared" si="86"/>
        <v>岚汐主动技能1等级6</v>
      </c>
      <c r="I639" t="str">
        <f t="shared" si="87"/>
        <v>岚汐主动技能1等级7</v>
      </c>
      <c r="J639" s="1">
        <v>633</v>
      </c>
      <c r="K639" s="1">
        <f>VLOOKUP(H639,主动技能!$A:$B,2,FALSE)</f>
        <v>666</v>
      </c>
      <c r="L639" s="1">
        <f>VLOOKUP(I639,主动技能!$A:$B,2,FALSE)</f>
        <v>667</v>
      </c>
      <c r="M639" s="1">
        <f t="shared" si="88"/>
        <v>39</v>
      </c>
      <c r="N639" s="1" t="s">
        <v>251</v>
      </c>
      <c r="O639" s="1">
        <f t="shared" si="89"/>
        <v>138</v>
      </c>
      <c r="P639" s="1" t="s">
        <v>252</v>
      </c>
      <c r="Q639" s="1" t="s">
        <v>252</v>
      </c>
    </row>
    <row r="640" spans="2:17" x14ac:dyDescent="0.15">
      <c r="B640" s="8" t="str">
        <f>VLOOKUP(G640,角色!A:B,2,FALSE)</f>
        <v>岚汐</v>
      </c>
      <c r="C640" s="8" t="str">
        <f t="shared" si="81"/>
        <v>主动技能1</v>
      </c>
      <c r="D640" s="8">
        <f t="shared" si="83"/>
        <v>7</v>
      </c>
      <c r="E640" s="8">
        <f t="shared" si="84"/>
        <v>8</v>
      </c>
      <c r="F640" s="8">
        <f t="shared" si="85"/>
        <v>1</v>
      </c>
      <c r="G640" s="8">
        <f t="shared" si="82"/>
        <v>12</v>
      </c>
      <c r="H640" t="str">
        <f t="shared" si="86"/>
        <v>岚汐主动技能1等级7</v>
      </c>
      <c r="I640" t="str">
        <f t="shared" si="87"/>
        <v>岚汐主动技能1等级8</v>
      </c>
      <c r="J640" s="1">
        <v>634</v>
      </c>
      <c r="K640" s="1">
        <f>VLOOKUP(H640,主动技能!$A:$B,2,FALSE)</f>
        <v>667</v>
      </c>
      <c r="L640" s="1">
        <f>VLOOKUP(I640,主动技能!$A:$B,2,FALSE)</f>
        <v>668</v>
      </c>
      <c r="M640" s="1">
        <f t="shared" si="88"/>
        <v>40</v>
      </c>
      <c r="N640" s="1" t="s">
        <v>251</v>
      </c>
      <c r="O640" s="1">
        <f t="shared" si="89"/>
        <v>139</v>
      </c>
      <c r="P640" s="1" t="s">
        <v>252</v>
      </c>
      <c r="Q640" s="1" t="s">
        <v>252</v>
      </c>
    </row>
    <row r="641" spans="2:17" x14ac:dyDescent="0.15">
      <c r="B641" s="8" t="str">
        <f>VLOOKUP(G641,角色!A:B,2,FALSE)</f>
        <v>岚汐</v>
      </c>
      <c r="C641" s="8" t="str">
        <f t="shared" si="81"/>
        <v>主动技能1</v>
      </c>
      <c r="D641" s="8">
        <f t="shared" si="83"/>
        <v>8</v>
      </c>
      <c r="E641" s="8">
        <f t="shared" si="84"/>
        <v>9</v>
      </c>
      <c r="F641" s="8">
        <f t="shared" si="85"/>
        <v>1</v>
      </c>
      <c r="G641" s="8">
        <f t="shared" si="82"/>
        <v>12</v>
      </c>
      <c r="H641" t="str">
        <f t="shared" si="86"/>
        <v>岚汐主动技能1等级8</v>
      </c>
      <c r="I641" t="str">
        <f t="shared" si="87"/>
        <v>岚汐主动技能1等级9</v>
      </c>
      <c r="J641" s="1">
        <v>635</v>
      </c>
      <c r="K641" s="1">
        <f>VLOOKUP(H641,主动技能!$A:$B,2,FALSE)</f>
        <v>668</v>
      </c>
      <c r="L641" s="1">
        <f>VLOOKUP(I641,主动技能!$A:$B,2,FALSE)</f>
        <v>669</v>
      </c>
      <c r="M641" s="1">
        <f t="shared" si="88"/>
        <v>41</v>
      </c>
      <c r="N641" s="1" t="s">
        <v>251</v>
      </c>
      <c r="O641" s="1">
        <f t="shared" si="89"/>
        <v>140</v>
      </c>
      <c r="P641" s="1" t="s">
        <v>252</v>
      </c>
      <c r="Q641" s="1" t="s">
        <v>252</v>
      </c>
    </row>
    <row r="642" spans="2:17" x14ac:dyDescent="0.15">
      <c r="B642" s="8" t="str">
        <f>VLOOKUP(G642,角色!A:B,2,FALSE)</f>
        <v>岚汐</v>
      </c>
      <c r="C642" s="8" t="str">
        <f t="shared" si="81"/>
        <v>主动技能1</v>
      </c>
      <c r="D642" s="8">
        <f t="shared" si="83"/>
        <v>9</v>
      </c>
      <c r="E642" s="8">
        <f t="shared" si="84"/>
        <v>10</v>
      </c>
      <c r="F642" s="8">
        <f t="shared" si="85"/>
        <v>1</v>
      </c>
      <c r="G642" s="8">
        <f t="shared" si="82"/>
        <v>12</v>
      </c>
      <c r="H642" t="str">
        <f t="shared" si="86"/>
        <v>岚汐主动技能1等级9</v>
      </c>
      <c r="I642" t="str">
        <f t="shared" si="87"/>
        <v>岚汐主动技能1等级10</v>
      </c>
      <c r="J642" s="1">
        <v>636</v>
      </c>
      <c r="K642" s="1">
        <f>VLOOKUP(H642,主动技能!$A:$B,2,FALSE)</f>
        <v>669</v>
      </c>
      <c r="L642" s="1">
        <f>VLOOKUP(I642,主动技能!$A:$B,2,FALSE)</f>
        <v>670</v>
      </c>
      <c r="M642" s="1">
        <f t="shared" si="88"/>
        <v>42</v>
      </c>
      <c r="N642" s="1" t="s">
        <v>251</v>
      </c>
      <c r="O642" s="1">
        <f t="shared" si="89"/>
        <v>141</v>
      </c>
      <c r="P642" s="1" t="s">
        <v>252</v>
      </c>
      <c r="Q642" s="1" t="s">
        <v>252</v>
      </c>
    </row>
    <row r="643" spans="2:17" x14ac:dyDescent="0.15">
      <c r="B643" s="8" t="str">
        <f>VLOOKUP(G643,角色!A:B,2,FALSE)</f>
        <v>岚汐</v>
      </c>
      <c r="C643" s="8" t="str">
        <f t="shared" si="81"/>
        <v>主动技能1</v>
      </c>
      <c r="D643" s="8">
        <f t="shared" si="83"/>
        <v>10</v>
      </c>
      <c r="E643" s="8">
        <f t="shared" si="84"/>
        <v>11</v>
      </c>
      <c r="F643" s="8">
        <f t="shared" si="85"/>
        <v>1</v>
      </c>
      <c r="G643" s="8">
        <f t="shared" si="82"/>
        <v>12</v>
      </c>
      <c r="H643" t="str">
        <f t="shared" si="86"/>
        <v>岚汐主动技能1等级10</v>
      </c>
      <c r="I643" t="str">
        <f t="shared" si="87"/>
        <v>岚汐主动技能1等级11</v>
      </c>
      <c r="J643" s="1">
        <v>637</v>
      </c>
      <c r="K643" s="1">
        <f>VLOOKUP(H643,主动技能!$A:$B,2,FALSE)</f>
        <v>670</v>
      </c>
      <c r="L643" s="1">
        <f>VLOOKUP(I643,主动技能!$A:$B,2,FALSE)</f>
        <v>671</v>
      </c>
      <c r="M643" s="1">
        <f t="shared" si="88"/>
        <v>43</v>
      </c>
      <c r="N643" s="1" t="s">
        <v>251</v>
      </c>
      <c r="O643" s="1">
        <f t="shared" si="89"/>
        <v>142</v>
      </c>
      <c r="P643" s="1" t="s">
        <v>252</v>
      </c>
      <c r="Q643" s="1" t="s">
        <v>252</v>
      </c>
    </row>
    <row r="644" spans="2:17" x14ac:dyDescent="0.15">
      <c r="B644" s="8" t="str">
        <f>VLOOKUP(G644,角色!A:B,2,FALSE)</f>
        <v>岚汐</v>
      </c>
      <c r="C644" s="8" t="str">
        <f t="shared" si="81"/>
        <v>主动技能1</v>
      </c>
      <c r="D644" s="8">
        <f t="shared" si="83"/>
        <v>11</v>
      </c>
      <c r="E644" s="8">
        <f t="shared" si="84"/>
        <v>12</v>
      </c>
      <c r="F644" s="8">
        <f t="shared" si="85"/>
        <v>1</v>
      </c>
      <c r="G644" s="8">
        <f t="shared" si="82"/>
        <v>12</v>
      </c>
      <c r="H644" t="str">
        <f t="shared" si="86"/>
        <v>岚汐主动技能1等级11</v>
      </c>
      <c r="I644" t="str">
        <f t="shared" si="87"/>
        <v>岚汐主动技能1等级12</v>
      </c>
      <c r="J644" s="1">
        <v>638</v>
      </c>
      <c r="K644" s="1">
        <f>VLOOKUP(H644,主动技能!$A:$B,2,FALSE)</f>
        <v>671</v>
      </c>
      <c r="L644" s="1">
        <f>VLOOKUP(I644,主动技能!$A:$B,2,FALSE)</f>
        <v>672</v>
      </c>
      <c r="M644" s="1">
        <f t="shared" si="88"/>
        <v>44</v>
      </c>
      <c r="N644" s="1" t="s">
        <v>251</v>
      </c>
      <c r="O644" s="1">
        <f t="shared" si="89"/>
        <v>143</v>
      </c>
      <c r="P644" s="1" t="s">
        <v>252</v>
      </c>
      <c r="Q644" s="1" t="s">
        <v>252</v>
      </c>
    </row>
    <row r="645" spans="2:17" x14ac:dyDescent="0.15">
      <c r="B645" s="8" t="str">
        <f>VLOOKUP(G645,角色!A:B,2,FALSE)</f>
        <v>岚汐</v>
      </c>
      <c r="C645" s="8" t="str">
        <f t="shared" si="81"/>
        <v>主动技能1</v>
      </c>
      <c r="D645" s="8">
        <f t="shared" si="83"/>
        <v>12</v>
      </c>
      <c r="E645" s="8">
        <f t="shared" si="84"/>
        <v>13</v>
      </c>
      <c r="F645" s="8">
        <f t="shared" si="85"/>
        <v>1</v>
      </c>
      <c r="G645" s="8">
        <f t="shared" si="82"/>
        <v>12</v>
      </c>
      <c r="H645" t="str">
        <f t="shared" si="86"/>
        <v>岚汐主动技能1等级12</v>
      </c>
      <c r="I645" t="str">
        <f t="shared" si="87"/>
        <v>岚汐主动技能1等级13</v>
      </c>
      <c r="J645" s="1">
        <v>639</v>
      </c>
      <c r="K645" s="1">
        <f>VLOOKUP(H645,主动技能!$A:$B,2,FALSE)</f>
        <v>672</v>
      </c>
      <c r="L645" s="1">
        <f>VLOOKUP(I645,主动技能!$A:$B,2,FALSE)</f>
        <v>673</v>
      </c>
      <c r="M645" s="1">
        <f t="shared" si="88"/>
        <v>45</v>
      </c>
      <c r="N645" s="1" t="s">
        <v>251</v>
      </c>
      <c r="O645" s="1">
        <f t="shared" si="89"/>
        <v>144</v>
      </c>
      <c r="P645" s="1" t="s">
        <v>252</v>
      </c>
      <c r="Q645" s="1" t="s">
        <v>252</v>
      </c>
    </row>
    <row r="646" spans="2:17" x14ac:dyDescent="0.15">
      <c r="B646" s="8" t="str">
        <f>VLOOKUP(G646,角色!A:B,2,FALSE)</f>
        <v>岚汐</v>
      </c>
      <c r="C646" s="8" t="str">
        <f t="shared" si="81"/>
        <v>主动技能1</v>
      </c>
      <c r="D646" s="8">
        <f t="shared" si="83"/>
        <v>13</v>
      </c>
      <c r="E646" s="8">
        <f t="shared" si="84"/>
        <v>14</v>
      </c>
      <c r="F646" s="8">
        <f t="shared" si="85"/>
        <v>1</v>
      </c>
      <c r="G646" s="8">
        <f t="shared" si="82"/>
        <v>12</v>
      </c>
      <c r="H646" t="str">
        <f t="shared" si="86"/>
        <v>岚汐主动技能1等级13</v>
      </c>
      <c r="I646" t="str">
        <f t="shared" si="87"/>
        <v>岚汐主动技能1等级14</v>
      </c>
      <c r="J646" s="1">
        <v>640</v>
      </c>
      <c r="K646" s="1">
        <f>VLOOKUP(H646,主动技能!$A:$B,2,FALSE)</f>
        <v>673</v>
      </c>
      <c r="L646" s="1">
        <f>VLOOKUP(I646,主动技能!$A:$B,2,FALSE)</f>
        <v>674</v>
      </c>
      <c r="M646" s="1">
        <f t="shared" si="88"/>
        <v>46</v>
      </c>
      <c r="N646" s="1" t="s">
        <v>251</v>
      </c>
      <c r="O646" s="1">
        <f t="shared" si="89"/>
        <v>145</v>
      </c>
      <c r="P646" s="1" t="s">
        <v>252</v>
      </c>
      <c r="Q646" s="1" t="s">
        <v>252</v>
      </c>
    </row>
    <row r="647" spans="2:17" x14ac:dyDescent="0.15">
      <c r="B647" s="8" t="str">
        <f>VLOOKUP(G647,角色!A:B,2,FALSE)</f>
        <v>岚汐</v>
      </c>
      <c r="C647" s="8" t="str">
        <f t="shared" si="81"/>
        <v>主动技能1</v>
      </c>
      <c r="D647" s="8">
        <f t="shared" si="83"/>
        <v>14</v>
      </c>
      <c r="E647" s="8">
        <f t="shared" si="84"/>
        <v>15</v>
      </c>
      <c r="F647" s="8">
        <f t="shared" si="85"/>
        <v>1</v>
      </c>
      <c r="G647" s="8">
        <f t="shared" si="82"/>
        <v>12</v>
      </c>
      <c r="H647" t="str">
        <f t="shared" si="86"/>
        <v>岚汐主动技能1等级14</v>
      </c>
      <c r="I647" t="str">
        <f t="shared" si="87"/>
        <v>岚汐主动技能1等级15</v>
      </c>
      <c r="J647" s="1">
        <v>641</v>
      </c>
      <c r="K647" s="1">
        <f>VLOOKUP(H647,主动技能!$A:$B,2,FALSE)</f>
        <v>674</v>
      </c>
      <c r="L647" s="1">
        <f>VLOOKUP(I647,主动技能!$A:$B,2,FALSE)</f>
        <v>675</v>
      </c>
      <c r="M647" s="1">
        <f t="shared" si="88"/>
        <v>47</v>
      </c>
      <c r="N647" s="1" t="s">
        <v>251</v>
      </c>
      <c r="O647" s="1">
        <f t="shared" si="89"/>
        <v>146</v>
      </c>
      <c r="P647" s="1" t="s">
        <v>252</v>
      </c>
      <c r="Q647" s="1" t="s">
        <v>252</v>
      </c>
    </row>
    <row r="648" spans="2:17" x14ac:dyDescent="0.15">
      <c r="B648" s="8" t="str">
        <f>VLOOKUP(G648,角色!A:B,2,FALSE)</f>
        <v>岚汐</v>
      </c>
      <c r="C648" s="8" t="str">
        <f t="shared" ref="C648:C711" si="90">C$4&amp;F648</f>
        <v>主动技能1</v>
      </c>
      <c r="D648" s="8">
        <f t="shared" si="83"/>
        <v>15</v>
      </c>
      <c r="E648" s="8">
        <f t="shared" si="84"/>
        <v>16</v>
      </c>
      <c r="F648" s="8">
        <f t="shared" si="85"/>
        <v>1</v>
      </c>
      <c r="G648" s="8">
        <f t="shared" ref="G648:G711" si="91">IF((F648=1)*(D648=1),G647+1,G647)</f>
        <v>12</v>
      </c>
      <c r="H648" t="str">
        <f t="shared" si="86"/>
        <v>岚汐主动技能1等级15</v>
      </c>
      <c r="I648" t="str">
        <f t="shared" si="87"/>
        <v>岚汐主动技能1等级16</v>
      </c>
      <c r="J648" s="1">
        <v>642</v>
      </c>
      <c r="K648" s="1">
        <f>VLOOKUP(H648,主动技能!$A:$B,2,FALSE)</f>
        <v>675</v>
      </c>
      <c r="L648" s="1">
        <f>VLOOKUP(I648,主动技能!$A:$B,2,FALSE)</f>
        <v>676</v>
      </c>
      <c r="M648" s="1">
        <f t="shared" si="88"/>
        <v>48</v>
      </c>
      <c r="N648" s="1" t="s">
        <v>251</v>
      </c>
      <c r="O648" s="1">
        <f t="shared" si="89"/>
        <v>147</v>
      </c>
      <c r="P648" s="1" t="s">
        <v>252</v>
      </c>
      <c r="Q648" s="1" t="s">
        <v>252</v>
      </c>
    </row>
    <row r="649" spans="2:17" x14ac:dyDescent="0.15">
      <c r="B649" s="8" t="str">
        <f>VLOOKUP(G649,角色!A:B,2,FALSE)</f>
        <v>岚汐</v>
      </c>
      <c r="C649" s="8" t="str">
        <f t="shared" si="90"/>
        <v>主动技能1</v>
      </c>
      <c r="D649" s="8">
        <f t="shared" ref="D649:D712" si="92">IF(D648=D$5,1,D648+1)</f>
        <v>16</v>
      </c>
      <c r="E649" s="8">
        <f t="shared" ref="E649:E712" si="93">IF(E648=E$5,2,E648+1)</f>
        <v>17</v>
      </c>
      <c r="F649" s="8">
        <f t="shared" ref="F649:F712" si="94">IF(D649=1,IF(F648=$F$5,1,F648+1),F648)</f>
        <v>1</v>
      </c>
      <c r="G649" s="8">
        <f t="shared" si="91"/>
        <v>12</v>
      </c>
      <c r="H649" t="str">
        <f t="shared" si="86"/>
        <v>岚汐主动技能1等级16</v>
      </c>
      <c r="I649" t="str">
        <f t="shared" si="87"/>
        <v>岚汐主动技能1等级17</v>
      </c>
      <c r="J649" s="1">
        <v>643</v>
      </c>
      <c r="K649" s="1">
        <f>VLOOKUP(H649,主动技能!$A:$B,2,FALSE)</f>
        <v>676</v>
      </c>
      <c r="L649" s="1">
        <f>VLOOKUP(I649,主动技能!$A:$B,2,FALSE)</f>
        <v>677</v>
      </c>
      <c r="M649" s="1">
        <f t="shared" si="88"/>
        <v>49</v>
      </c>
      <c r="N649" s="1" t="s">
        <v>251</v>
      </c>
      <c r="O649" s="1">
        <f t="shared" si="89"/>
        <v>148</v>
      </c>
      <c r="P649" s="1" t="s">
        <v>252</v>
      </c>
      <c r="Q649" s="1" t="s">
        <v>252</v>
      </c>
    </row>
    <row r="650" spans="2:17" x14ac:dyDescent="0.15">
      <c r="B650" s="8" t="str">
        <f>VLOOKUP(G650,角色!A:B,2,FALSE)</f>
        <v>岚汐</v>
      </c>
      <c r="C650" s="8" t="str">
        <f t="shared" si="90"/>
        <v>主动技能1</v>
      </c>
      <c r="D650" s="8">
        <f t="shared" si="92"/>
        <v>17</v>
      </c>
      <c r="E650" s="8">
        <f t="shared" si="93"/>
        <v>18</v>
      </c>
      <c r="F650" s="8">
        <f t="shared" si="94"/>
        <v>1</v>
      </c>
      <c r="G650" s="8">
        <f t="shared" si="91"/>
        <v>12</v>
      </c>
      <c r="H650" t="str">
        <f t="shared" si="86"/>
        <v>岚汐主动技能1等级17</v>
      </c>
      <c r="I650" t="str">
        <f t="shared" si="87"/>
        <v>岚汐主动技能1等级18</v>
      </c>
      <c r="J650" s="1">
        <v>644</v>
      </c>
      <c r="K650" s="1">
        <f>VLOOKUP(H650,主动技能!$A:$B,2,FALSE)</f>
        <v>677</v>
      </c>
      <c r="L650" s="1">
        <f>VLOOKUP(I650,主动技能!$A:$B,2,FALSE)</f>
        <v>678</v>
      </c>
      <c r="M650" s="1">
        <f t="shared" si="88"/>
        <v>50</v>
      </c>
      <c r="N650" s="1" t="s">
        <v>251</v>
      </c>
      <c r="O650" s="1">
        <f t="shared" si="89"/>
        <v>149</v>
      </c>
      <c r="P650" s="1" t="s">
        <v>252</v>
      </c>
      <c r="Q650" s="1" t="s">
        <v>252</v>
      </c>
    </row>
    <row r="651" spans="2:17" x14ac:dyDescent="0.15">
      <c r="B651" s="8" t="str">
        <f>VLOOKUP(G651,角色!A:B,2,FALSE)</f>
        <v>岚汐</v>
      </c>
      <c r="C651" s="8" t="str">
        <f t="shared" si="90"/>
        <v>主动技能1</v>
      </c>
      <c r="D651" s="8">
        <f t="shared" si="92"/>
        <v>18</v>
      </c>
      <c r="E651" s="8">
        <f t="shared" si="93"/>
        <v>19</v>
      </c>
      <c r="F651" s="8">
        <f t="shared" si="94"/>
        <v>1</v>
      </c>
      <c r="G651" s="8">
        <f t="shared" si="91"/>
        <v>12</v>
      </c>
      <c r="H651" t="str">
        <f t="shared" si="86"/>
        <v>岚汐主动技能1等级18</v>
      </c>
      <c r="I651" t="str">
        <f t="shared" si="87"/>
        <v>岚汐主动技能1等级19</v>
      </c>
      <c r="J651" s="1">
        <v>645</v>
      </c>
      <c r="K651" s="1">
        <f>VLOOKUP(H651,主动技能!$A:$B,2,FALSE)</f>
        <v>678</v>
      </c>
      <c r="L651" s="1">
        <f>VLOOKUP(I651,主动技能!$A:$B,2,FALSE)</f>
        <v>679</v>
      </c>
      <c r="M651" s="1">
        <f t="shared" si="88"/>
        <v>51</v>
      </c>
      <c r="N651" s="1" t="s">
        <v>251</v>
      </c>
      <c r="O651" s="1">
        <f t="shared" si="89"/>
        <v>150</v>
      </c>
      <c r="P651" s="1" t="s">
        <v>252</v>
      </c>
      <c r="Q651" s="1" t="s">
        <v>252</v>
      </c>
    </row>
    <row r="652" spans="2:17" x14ac:dyDescent="0.15">
      <c r="B652" s="8" t="str">
        <f>VLOOKUP(G652,角色!A:B,2,FALSE)</f>
        <v>岚汐</v>
      </c>
      <c r="C652" s="8" t="str">
        <f t="shared" si="90"/>
        <v>主动技能1</v>
      </c>
      <c r="D652" s="8">
        <f t="shared" si="92"/>
        <v>19</v>
      </c>
      <c r="E652" s="8">
        <f t="shared" si="93"/>
        <v>20</v>
      </c>
      <c r="F652" s="8">
        <f t="shared" si="94"/>
        <v>1</v>
      </c>
      <c r="G652" s="8">
        <f t="shared" si="91"/>
        <v>12</v>
      </c>
      <c r="H652" t="str">
        <f t="shared" si="86"/>
        <v>岚汐主动技能1等级19</v>
      </c>
      <c r="I652" t="str">
        <f t="shared" si="87"/>
        <v>岚汐主动技能1等级20</v>
      </c>
      <c r="J652" s="1">
        <v>646</v>
      </c>
      <c r="K652" s="1">
        <f>VLOOKUP(H652,主动技能!$A:$B,2,FALSE)</f>
        <v>679</v>
      </c>
      <c r="L652" s="1">
        <f>VLOOKUP(I652,主动技能!$A:$B,2,FALSE)</f>
        <v>680</v>
      </c>
      <c r="M652" s="1">
        <f t="shared" si="88"/>
        <v>52</v>
      </c>
      <c r="N652" s="1" t="s">
        <v>251</v>
      </c>
      <c r="O652" s="1">
        <f t="shared" si="89"/>
        <v>151</v>
      </c>
      <c r="P652" s="1" t="s">
        <v>252</v>
      </c>
      <c r="Q652" s="1" t="s">
        <v>252</v>
      </c>
    </row>
    <row r="653" spans="2:17" x14ac:dyDescent="0.15">
      <c r="B653" s="8" t="str">
        <f>VLOOKUP(G653,角色!A:B,2,FALSE)</f>
        <v>岚汐</v>
      </c>
      <c r="C653" s="8" t="str">
        <f t="shared" si="90"/>
        <v>主动技能2</v>
      </c>
      <c r="D653" s="8">
        <f t="shared" si="92"/>
        <v>1</v>
      </c>
      <c r="E653" s="8">
        <f t="shared" si="93"/>
        <v>2</v>
      </c>
      <c r="F653" s="8">
        <f t="shared" si="94"/>
        <v>2</v>
      </c>
      <c r="G653" s="8">
        <f t="shared" si="91"/>
        <v>12</v>
      </c>
      <c r="H653" t="str">
        <f t="shared" si="86"/>
        <v>岚汐主动技能2等级1</v>
      </c>
      <c r="I653" t="str">
        <f t="shared" si="87"/>
        <v>岚汐主动技能2等级2</v>
      </c>
      <c r="J653" s="1">
        <v>647</v>
      </c>
      <c r="K653" s="1">
        <f>VLOOKUP(H653,主动技能!$A:$B,2,FALSE)</f>
        <v>681</v>
      </c>
      <c r="L653" s="1">
        <f>VLOOKUP(I653,主动技能!$A:$B,2,FALSE)</f>
        <v>682</v>
      </c>
      <c r="M653" s="1">
        <f t="shared" si="88"/>
        <v>53</v>
      </c>
      <c r="N653" s="1" t="s">
        <v>251</v>
      </c>
      <c r="O653" s="1">
        <f t="shared" si="89"/>
        <v>152</v>
      </c>
      <c r="P653" s="1" t="s">
        <v>252</v>
      </c>
      <c r="Q653" s="1" t="s">
        <v>252</v>
      </c>
    </row>
    <row r="654" spans="2:17" x14ac:dyDescent="0.15">
      <c r="B654" s="8" t="str">
        <f>VLOOKUP(G654,角色!A:B,2,FALSE)</f>
        <v>岚汐</v>
      </c>
      <c r="C654" s="8" t="str">
        <f t="shared" si="90"/>
        <v>主动技能2</v>
      </c>
      <c r="D654" s="8">
        <f t="shared" si="92"/>
        <v>2</v>
      </c>
      <c r="E654" s="8">
        <f t="shared" si="93"/>
        <v>3</v>
      </c>
      <c r="F654" s="8">
        <f t="shared" si="94"/>
        <v>2</v>
      </c>
      <c r="G654" s="8">
        <f t="shared" si="91"/>
        <v>12</v>
      </c>
      <c r="H654" t="str">
        <f t="shared" si="86"/>
        <v>岚汐主动技能2等级2</v>
      </c>
      <c r="I654" t="str">
        <f t="shared" si="87"/>
        <v>岚汐主动技能2等级3</v>
      </c>
      <c r="J654" s="1">
        <v>648</v>
      </c>
      <c r="K654" s="1">
        <f>VLOOKUP(H654,主动技能!$A:$B,2,FALSE)</f>
        <v>682</v>
      </c>
      <c r="L654" s="1">
        <f>VLOOKUP(I654,主动技能!$A:$B,2,FALSE)</f>
        <v>683</v>
      </c>
      <c r="M654" s="1">
        <f t="shared" si="88"/>
        <v>54</v>
      </c>
      <c r="N654" s="1" t="s">
        <v>251</v>
      </c>
      <c r="O654" s="1">
        <f t="shared" si="89"/>
        <v>153</v>
      </c>
      <c r="P654" s="1" t="s">
        <v>252</v>
      </c>
      <c r="Q654" s="1" t="s">
        <v>252</v>
      </c>
    </row>
    <row r="655" spans="2:17" x14ac:dyDescent="0.15">
      <c r="B655" s="8" t="str">
        <f>VLOOKUP(G655,角色!A:B,2,FALSE)</f>
        <v>岚汐</v>
      </c>
      <c r="C655" s="8" t="str">
        <f t="shared" si="90"/>
        <v>主动技能2</v>
      </c>
      <c r="D655" s="8">
        <f t="shared" si="92"/>
        <v>3</v>
      </c>
      <c r="E655" s="8">
        <f t="shared" si="93"/>
        <v>4</v>
      </c>
      <c r="F655" s="8">
        <f t="shared" si="94"/>
        <v>2</v>
      </c>
      <c r="G655" s="8">
        <f t="shared" si="91"/>
        <v>12</v>
      </c>
      <c r="H655" t="str">
        <f t="shared" si="86"/>
        <v>岚汐主动技能2等级3</v>
      </c>
      <c r="I655" t="str">
        <f t="shared" si="87"/>
        <v>岚汐主动技能2等级4</v>
      </c>
      <c r="J655" s="1">
        <v>649</v>
      </c>
      <c r="K655" s="1">
        <f>VLOOKUP(H655,主动技能!$A:$B,2,FALSE)</f>
        <v>683</v>
      </c>
      <c r="L655" s="1">
        <f>VLOOKUP(I655,主动技能!$A:$B,2,FALSE)</f>
        <v>684</v>
      </c>
      <c r="M655" s="1">
        <f t="shared" si="88"/>
        <v>55</v>
      </c>
      <c r="N655" s="1" t="s">
        <v>251</v>
      </c>
      <c r="O655" s="1">
        <f t="shared" si="89"/>
        <v>154</v>
      </c>
      <c r="P655" s="1" t="s">
        <v>252</v>
      </c>
      <c r="Q655" s="1" t="s">
        <v>252</v>
      </c>
    </row>
    <row r="656" spans="2:17" x14ac:dyDescent="0.15">
      <c r="B656" s="8" t="str">
        <f>VLOOKUP(G656,角色!A:B,2,FALSE)</f>
        <v>岚汐</v>
      </c>
      <c r="C656" s="8" t="str">
        <f t="shared" si="90"/>
        <v>主动技能2</v>
      </c>
      <c r="D656" s="8">
        <f t="shared" si="92"/>
        <v>4</v>
      </c>
      <c r="E656" s="8">
        <f t="shared" si="93"/>
        <v>5</v>
      </c>
      <c r="F656" s="8">
        <f t="shared" si="94"/>
        <v>2</v>
      </c>
      <c r="G656" s="8">
        <f t="shared" si="91"/>
        <v>12</v>
      </c>
      <c r="H656" t="str">
        <f t="shared" si="86"/>
        <v>岚汐主动技能2等级4</v>
      </c>
      <c r="I656" t="str">
        <f t="shared" si="87"/>
        <v>岚汐主动技能2等级5</v>
      </c>
      <c r="J656" s="1">
        <v>650</v>
      </c>
      <c r="K656" s="1">
        <f>VLOOKUP(H656,主动技能!$A:$B,2,FALSE)</f>
        <v>684</v>
      </c>
      <c r="L656" s="1">
        <f>VLOOKUP(I656,主动技能!$A:$B,2,FALSE)</f>
        <v>685</v>
      </c>
      <c r="M656" s="1">
        <f t="shared" si="88"/>
        <v>56</v>
      </c>
      <c r="N656" s="1" t="s">
        <v>251</v>
      </c>
      <c r="O656" s="1">
        <f t="shared" si="89"/>
        <v>155</v>
      </c>
      <c r="P656" s="1" t="s">
        <v>252</v>
      </c>
      <c r="Q656" s="1" t="s">
        <v>252</v>
      </c>
    </row>
    <row r="657" spans="2:17" x14ac:dyDescent="0.15">
      <c r="B657" s="8" t="str">
        <f>VLOOKUP(G657,角色!A:B,2,FALSE)</f>
        <v>岚汐</v>
      </c>
      <c r="C657" s="8" t="str">
        <f t="shared" si="90"/>
        <v>主动技能2</v>
      </c>
      <c r="D657" s="8">
        <f t="shared" si="92"/>
        <v>5</v>
      </c>
      <c r="E657" s="8">
        <f t="shared" si="93"/>
        <v>6</v>
      </c>
      <c r="F657" s="8">
        <f t="shared" si="94"/>
        <v>2</v>
      </c>
      <c r="G657" s="8">
        <f t="shared" si="91"/>
        <v>12</v>
      </c>
      <c r="H657" t="str">
        <f t="shared" si="86"/>
        <v>岚汐主动技能2等级5</v>
      </c>
      <c r="I657" t="str">
        <f t="shared" si="87"/>
        <v>岚汐主动技能2等级6</v>
      </c>
      <c r="J657" s="1">
        <v>651</v>
      </c>
      <c r="K657" s="1">
        <f>VLOOKUP(H657,主动技能!$A:$B,2,FALSE)</f>
        <v>685</v>
      </c>
      <c r="L657" s="1">
        <f>VLOOKUP(I657,主动技能!$A:$B,2,FALSE)</f>
        <v>686</v>
      </c>
      <c r="M657" s="1">
        <f t="shared" si="88"/>
        <v>57</v>
      </c>
      <c r="N657" s="1" t="s">
        <v>251</v>
      </c>
      <c r="O657" s="1">
        <f t="shared" si="89"/>
        <v>156</v>
      </c>
      <c r="P657" s="1" t="s">
        <v>252</v>
      </c>
      <c r="Q657" s="1" t="s">
        <v>252</v>
      </c>
    </row>
    <row r="658" spans="2:17" x14ac:dyDescent="0.15">
      <c r="B658" s="8" t="str">
        <f>VLOOKUP(G658,角色!A:B,2,FALSE)</f>
        <v>岚汐</v>
      </c>
      <c r="C658" s="8" t="str">
        <f t="shared" si="90"/>
        <v>主动技能2</v>
      </c>
      <c r="D658" s="8">
        <f t="shared" si="92"/>
        <v>6</v>
      </c>
      <c r="E658" s="8">
        <f t="shared" si="93"/>
        <v>7</v>
      </c>
      <c r="F658" s="8">
        <f t="shared" si="94"/>
        <v>2</v>
      </c>
      <c r="G658" s="8">
        <f t="shared" si="91"/>
        <v>12</v>
      </c>
      <c r="H658" t="str">
        <f t="shared" si="86"/>
        <v>岚汐主动技能2等级6</v>
      </c>
      <c r="I658" t="str">
        <f t="shared" si="87"/>
        <v>岚汐主动技能2等级7</v>
      </c>
      <c r="J658" s="1">
        <v>652</v>
      </c>
      <c r="K658" s="1">
        <f>VLOOKUP(H658,主动技能!$A:$B,2,FALSE)</f>
        <v>686</v>
      </c>
      <c r="L658" s="1">
        <f>VLOOKUP(I658,主动技能!$A:$B,2,FALSE)</f>
        <v>687</v>
      </c>
      <c r="M658" s="1">
        <f t="shared" si="88"/>
        <v>58</v>
      </c>
      <c r="N658" s="1" t="s">
        <v>251</v>
      </c>
      <c r="O658" s="1">
        <f t="shared" si="89"/>
        <v>157</v>
      </c>
      <c r="P658" s="1" t="s">
        <v>252</v>
      </c>
      <c r="Q658" s="1" t="s">
        <v>252</v>
      </c>
    </row>
    <row r="659" spans="2:17" x14ac:dyDescent="0.15">
      <c r="B659" s="8" t="str">
        <f>VLOOKUP(G659,角色!A:B,2,FALSE)</f>
        <v>岚汐</v>
      </c>
      <c r="C659" s="8" t="str">
        <f t="shared" si="90"/>
        <v>主动技能2</v>
      </c>
      <c r="D659" s="8">
        <f t="shared" si="92"/>
        <v>7</v>
      </c>
      <c r="E659" s="8">
        <f t="shared" si="93"/>
        <v>8</v>
      </c>
      <c r="F659" s="8">
        <f t="shared" si="94"/>
        <v>2</v>
      </c>
      <c r="G659" s="8">
        <f t="shared" si="91"/>
        <v>12</v>
      </c>
      <c r="H659" t="str">
        <f t="shared" si="86"/>
        <v>岚汐主动技能2等级7</v>
      </c>
      <c r="I659" t="str">
        <f t="shared" si="87"/>
        <v>岚汐主动技能2等级8</v>
      </c>
      <c r="J659" s="1">
        <v>653</v>
      </c>
      <c r="K659" s="1">
        <f>VLOOKUP(H659,主动技能!$A:$B,2,FALSE)</f>
        <v>687</v>
      </c>
      <c r="L659" s="1">
        <f>VLOOKUP(I659,主动技能!$A:$B,2,FALSE)</f>
        <v>688</v>
      </c>
      <c r="M659" s="1">
        <f t="shared" si="88"/>
        <v>59</v>
      </c>
      <c r="N659" s="1" t="s">
        <v>251</v>
      </c>
      <c r="O659" s="1">
        <f t="shared" si="89"/>
        <v>158</v>
      </c>
      <c r="P659" s="1" t="s">
        <v>252</v>
      </c>
      <c r="Q659" s="1" t="s">
        <v>252</v>
      </c>
    </row>
    <row r="660" spans="2:17" x14ac:dyDescent="0.15">
      <c r="B660" s="8" t="str">
        <f>VLOOKUP(G660,角色!A:B,2,FALSE)</f>
        <v>岚汐</v>
      </c>
      <c r="C660" s="8" t="str">
        <f t="shared" si="90"/>
        <v>主动技能2</v>
      </c>
      <c r="D660" s="8">
        <f t="shared" si="92"/>
        <v>8</v>
      </c>
      <c r="E660" s="8">
        <f t="shared" si="93"/>
        <v>9</v>
      </c>
      <c r="F660" s="8">
        <f t="shared" si="94"/>
        <v>2</v>
      </c>
      <c r="G660" s="8">
        <f t="shared" si="91"/>
        <v>12</v>
      </c>
      <c r="H660" t="str">
        <f t="shared" si="86"/>
        <v>岚汐主动技能2等级8</v>
      </c>
      <c r="I660" t="str">
        <f t="shared" si="87"/>
        <v>岚汐主动技能2等级9</v>
      </c>
      <c r="J660" s="1">
        <v>654</v>
      </c>
      <c r="K660" s="1">
        <f>VLOOKUP(H660,主动技能!$A:$B,2,FALSE)</f>
        <v>688</v>
      </c>
      <c r="L660" s="1">
        <f>VLOOKUP(I660,主动技能!$A:$B,2,FALSE)</f>
        <v>689</v>
      </c>
      <c r="M660" s="1">
        <f t="shared" si="88"/>
        <v>60</v>
      </c>
      <c r="N660" s="1" t="s">
        <v>251</v>
      </c>
      <c r="O660" s="1">
        <f t="shared" si="89"/>
        <v>159</v>
      </c>
      <c r="P660" s="1" t="s">
        <v>252</v>
      </c>
      <c r="Q660" s="1" t="s">
        <v>252</v>
      </c>
    </row>
    <row r="661" spans="2:17" x14ac:dyDescent="0.15">
      <c r="B661" s="8" t="str">
        <f>VLOOKUP(G661,角色!A:B,2,FALSE)</f>
        <v>岚汐</v>
      </c>
      <c r="C661" s="8" t="str">
        <f t="shared" si="90"/>
        <v>主动技能2</v>
      </c>
      <c r="D661" s="8">
        <f t="shared" si="92"/>
        <v>9</v>
      </c>
      <c r="E661" s="8">
        <f t="shared" si="93"/>
        <v>10</v>
      </c>
      <c r="F661" s="8">
        <f t="shared" si="94"/>
        <v>2</v>
      </c>
      <c r="G661" s="8">
        <f t="shared" si="91"/>
        <v>12</v>
      </c>
      <c r="H661" t="str">
        <f t="shared" si="86"/>
        <v>岚汐主动技能2等级9</v>
      </c>
      <c r="I661" t="str">
        <f t="shared" si="87"/>
        <v>岚汐主动技能2等级10</v>
      </c>
      <c r="J661" s="1">
        <v>655</v>
      </c>
      <c r="K661" s="1">
        <f>VLOOKUP(H661,主动技能!$A:$B,2,FALSE)</f>
        <v>689</v>
      </c>
      <c r="L661" s="1">
        <f>VLOOKUP(I661,主动技能!$A:$B,2,FALSE)</f>
        <v>690</v>
      </c>
      <c r="M661" s="1">
        <f t="shared" si="88"/>
        <v>61</v>
      </c>
      <c r="N661" s="1" t="s">
        <v>251</v>
      </c>
      <c r="O661" s="1">
        <f t="shared" si="89"/>
        <v>160</v>
      </c>
      <c r="P661" s="1" t="s">
        <v>252</v>
      </c>
      <c r="Q661" s="1" t="s">
        <v>252</v>
      </c>
    </row>
    <row r="662" spans="2:17" x14ac:dyDescent="0.15">
      <c r="B662" s="8" t="str">
        <f>VLOOKUP(G662,角色!A:B,2,FALSE)</f>
        <v>岚汐</v>
      </c>
      <c r="C662" s="8" t="str">
        <f t="shared" si="90"/>
        <v>主动技能2</v>
      </c>
      <c r="D662" s="8">
        <f t="shared" si="92"/>
        <v>10</v>
      </c>
      <c r="E662" s="8">
        <f t="shared" si="93"/>
        <v>11</v>
      </c>
      <c r="F662" s="8">
        <f t="shared" si="94"/>
        <v>2</v>
      </c>
      <c r="G662" s="8">
        <f t="shared" si="91"/>
        <v>12</v>
      </c>
      <c r="H662" t="str">
        <f t="shared" si="86"/>
        <v>岚汐主动技能2等级10</v>
      </c>
      <c r="I662" t="str">
        <f t="shared" si="87"/>
        <v>岚汐主动技能2等级11</v>
      </c>
      <c r="J662" s="1">
        <v>656</v>
      </c>
      <c r="K662" s="1">
        <f>VLOOKUP(H662,主动技能!$A:$B,2,FALSE)</f>
        <v>690</v>
      </c>
      <c r="L662" s="1">
        <f>VLOOKUP(I662,主动技能!$A:$B,2,FALSE)</f>
        <v>691</v>
      </c>
      <c r="M662" s="1">
        <f t="shared" si="88"/>
        <v>62</v>
      </c>
      <c r="N662" s="1" t="s">
        <v>251</v>
      </c>
      <c r="O662" s="1">
        <f t="shared" si="89"/>
        <v>161</v>
      </c>
      <c r="P662" s="1" t="s">
        <v>252</v>
      </c>
      <c r="Q662" s="1" t="s">
        <v>252</v>
      </c>
    </row>
    <row r="663" spans="2:17" x14ac:dyDescent="0.15">
      <c r="B663" s="8" t="str">
        <f>VLOOKUP(G663,角色!A:B,2,FALSE)</f>
        <v>岚汐</v>
      </c>
      <c r="C663" s="8" t="str">
        <f t="shared" si="90"/>
        <v>主动技能2</v>
      </c>
      <c r="D663" s="8">
        <f t="shared" si="92"/>
        <v>11</v>
      </c>
      <c r="E663" s="8">
        <f t="shared" si="93"/>
        <v>12</v>
      </c>
      <c r="F663" s="8">
        <f t="shared" si="94"/>
        <v>2</v>
      </c>
      <c r="G663" s="8">
        <f t="shared" si="91"/>
        <v>12</v>
      </c>
      <c r="H663" t="str">
        <f t="shared" si="86"/>
        <v>岚汐主动技能2等级11</v>
      </c>
      <c r="I663" t="str">
        <f t="shared" si="87"/>
        <v>岚汐主动技能2等级12</v>
      </c>
      <c r="J663" s="1">
        <v>657</v>
      </c>
      <c r="K663" s="1">
        <f>VLOOKUP(H663,主动技能!$A:$B,2,FALSE)</f>
        <v>691</v>
      </c>
      <c r="L663" s="1">
        <f>VLOOKUP(I663,主动技能!$A:$B,2,FALSE)</f>
        <v>692</v>
      </c>
      <c r="M663" s="1">
        <f t="shared" si="88"/>
        <v>63</v>
      </c>
      <c r="N663" s="1" t="s">
        <v>251</v>
      </c>
      <c r="O663" s="1">
        <f t="shared" si="89"/>
        <v>162</v>
      </c>
      <c r="P663" s="1" t="s">
        <v>252</v>
      </c>
      <c r="Q663" s="1" t="s">
        <v>252</v>
      </c>
    </row>
    <row r="664" spans="2:17" x14ac:dyDescent="0.15">
      <c r="B664" s="8" t="str">
        <f>VLOOKUP(G664,角色!A:B,2,FALSE)</f>
        <v>岚汐</v>
      </c>
      <c r="C664" s="8" t="str">
        <f t="shared" si="90"/>
        <v>主动技能2</v>
      </c>
      <c r="D664" s="8">
        <f t="shared" si="92"/>
        <v>12</v>
      </c>
      <c r="E664" s="8">
        <f t="shared" si="93"/>
        <v>13</v>
      </c>
      <c r="F664" s="8">
        <f t="shared" si="94"/>
        <v>2</v>
      </c>
      <c r="G664" s="8">
        <f t="shared" si="91"/>
        <v>12</v>
      </c>
      <c r="H664" t="str">
        <f t="shared" ref="H664:H727" si="95">$B664&amp;$C664&amp;D$6&amp;D664</f>
        <v>岚汐主动技能2等级12</v>
      </c>
      <c r="I664" t="str">
        <f t="shared" ref="I664:I727" si="96">$B664&amp;$C664&amp;E$6&amp;E664</f>
        <v>岚汐主动技能2等级13</v>
      </c>
      <c r="J664" s="1">
        <v>658</v>
      </c>
      <c r="K664" s="1">
        <f>VLOOKUP(H664,主动技能!$A:$B,2,FALSE)</f>
        <v>692</v>
      </c>
      <c r="L664" s="1">
        <f>VLOOKUP(I664,主动技能!$A:$B,2,FALSE)</f>
        <v>693</v>
      </c>
      <c r="M664" s="1">
        <f t="shared" si="88"/>
        <v>64</v>
      </c>
      <c r="N664" s="1" t="s">
        <v>251</v>
      </c>
      <c r="O664" s="1">
        <f t="shared" si="89"/>
        <v>163</v>
      </c>
      <c r="P664" s="1" t="s">
        <v>252</v>
      </c>
      <c r="Q664" s="1" t="s">
        <v>252</v>
      </c>
    </row>
    <row r="665" spans="2:17" x14ac:dyDescent="0.15">
      <c r="B665" s="8" t="str">
        <f>VLOOKUP(G665,角色!A:B,2,FALSE)</f>
        <v>岚汐</v>
      </c>
      <c r="C665" s="8" t="str">
        <f t="shared" si="90"/>
        <v>主动技能2</v>
      </c>
      <c r="D665" s="8">
        <f t="shared" si="92"/>
        <v>13</v>
      </c>
      <c r="E665" s="8">
        <f t="shared" si="93"/>
        <v>14</v>
      </c>
      <c r="F665" s="8">
        <f t="shared" si="94"/>
        <v>2</v>
      </c>
      <c r="G665" s="8">
        <f t="shared" si="91"/>
        <v>12</v>
      </c>
      <c r="H665" t="str">
        <f t="shared" si="95"/>
        <v>岚汐主动技能2等级13</v>
      </c>
      <c r="I665" t="str">
        <f t="shared" si="96"/>
        <v>岚汐主动技能2等级14</v>
      </c>
      <c r="J665" s="1">
        <v>659</v>
      </c>
      <c r="K665" s="1">
        <f>VLOOKUP(H665,主动技能!$A:$B,2,FALSE)</f>
        <v>693</v>
      </c>
      <c r="L665" s="1">
        <f>VLOOKUP(I665,主动技能!$A:$B,2,FALSE)</f>
        <v>694</v>
      </c>
      <c r="M665" s="1">
        <f t="shared" si="88"/>
        <v>65</v>
      </c>
      <c r="N665" s="1" t="s">
        <v>251</v>
      </c>
      <c r="O665" s="1">
        <f t="shared" si="89"/>
        <v>164</v>
      </c>
      <c r="P665" s="1" t="s">
        <v>252</v>
      </c>
      <c r="Q665" s="1" t="s">
        <v>252</v>
      </c>
    </row>
    <row r="666" spans="2:17" x14ac:dyDescent="0.15">
      <c r="B666" s="8" t="str">
        <f>VLOOKUP(G666,角色!A:B,2,FALSE)</f>
        <v>岚汐</v>
      </c>
      <c r="C666" s="8" t="str">
        <f t="shared" si="90"/>
        <v>主动技能2</v>
      </c>
      <c r="D666" s="8">
        <f t="shared" si="92"/>
        <v>14</v>
      </c>
      <c r="E666" s="8">
        <f t="shared" si="93"/>
        <v>15</v>
      </c>
      <c r="F666" s="8">
        <f t="shared" si="94"/>
        <v>2</v>
      </c>
      <c r="G666" s="8">
        <f t="shared" si="91"/>
        <v>12</v>
      </c>
      <c r="H666" t="str">
        <f t="shared" si="95"/>
        <v>岚汐主动技能2等级14</v>
      </c>
      <c r="I666" t="str">
        <f t="shared" si="96"/>
        <v>岚汐主动技能2等级15</v>
      </c>
      <c r="J666" s="1">
        <v>660</v>
      </c>
      <c r="K666" s="1">
        <f>VLOOKUP(H666,主动技能!$A:$B,2,FALSE)</f>
        <v>694</v>
      </c>
      <c r="L666" s="1">
        <f>VLOOKUP(I666,主动技能!$A:$B,2,FALSE)</f>
        <v>695</v>
      </c>
      <c r="M666" s="1">
        <f t="shared" si="88"/>
        <v>66</v>
      </c>
      <c r="N666" s="1" t="s">
        <v>251</v>
      </c>
      <c r="O666" s="1">
        <f t="shared" si="89"/>
        <v>165</v>
      </c>
      <c r="P666" s="1" t="s">
        <v>252</v>
      </c>
      <c r="Q666" s="1" t="s">
        <v>252</v>
      </c>
    </row>
    <row r="667" spans="2:17" x14ac:dyDescent="0.15">
      <c r="B667" s="8" t="str">
        <f>VLOOKUP(G667,角色!A:B,2,FALSE)</f>
        <v>岚汐</v>
      </c>
      <c r="C667" s="8" t="str">
        <f t="shared" si="90"/>
        <v>主动技能2</v>
      </c>
      <c r="D667" s="8">
        <f t="shared" si="92"/>
        <v>15</v>
      </c>
      <c r="E667" s="8">
        <f t="shared" si="93"/>
        <v>16</v>
      </c>
      <c r="F667" s="8">
        <f t="shared" si="94"/>
        <v>2</v>
      </c>
      <c r="G667" s="8">
        <f t="shared" si="91"/>
        <v>12</v>
      </c>
      <c r="H667" t="str">
        <f t="shared" si="95"/>
        <v>岚汐主动技能2等级15</v>
      </c>
      <c r="I667" t="str">
        <f t="shared" si="96"/>
        <v>岚汐主动技能2等级16</v>
      </c>
      <c r="J667" s="1">
        <v>661</v>
      </c>
      <c r="K667" s="1">
        <f>VLOOKUP(H667,主动技能!$A:$B,2,FALSE)</f>
        <v>695</v>
      </c>
      <c r="L667" s="1">
        <f>VLOOKUP(I667,主动技能!$A:$B,2,FALSE)</f>
        <v>696</v>
      </c>
      <c r="M667" s="1">
        <f t="shared" si="88"/>
        <v>67</v>
      </c>
      <c r="N667" s="1" t="s">
        <v>251</v>
      </c>
      <c r="O667" s="1">
        <f t="shared" si="89"/>
        <v>166</v>
      </c>
      <c r="P667" s="1" t="s">
        <v>252</v>
      </c>
      <c r="Q667" s="1" t="s">
        <v>252</v>
      </c>
    </row>
    <row r="668" spans="2:17" x14ac:dyDescent="0.15">
      <c r="B668" s="8" t="str">
        <f>VLOOKUP(G668,角色!A:B,2,FALSE)</f>
        <v>岚汐</v>
      </c>
      <c r="C668" s="8" t="str">
        <f t="shared" si="90"/>
        <v>主动技能2</v>
      </c>
      <c r="D668" s="8">
        <f t="shared" si="92"/>
        <v>16</v>
      </c>
      <c r="E668" s="8">
        <f t="shared" si="93"/>
        <v>17</v>
      </c>
      <c r="F668" s="8">
        <f t="shared" si="94"/>
        <v>2</v>
      </c>
      <c r="G668" s="8">
        <f t="shared" si="91"/>
        <v>12</v>
      </c>
      <c r="H668" t="str">
        <f t="shared" si="95"/>
        <v>岚汐主动技能2等级16</v>
      </c>
      <c r="I668" t="str">
        <f t="shared" si="96"/>
        <v>岚汐主动技能2等级17</v>
      </c>
      <c r="J668" s="1">
        <v>662</v>
      </c>
      <c r="K668" s="1">
        <f>VLOOKUP(H668,主动技能!$A:$B,2,FALSE)</f>
        <v>696</v>
      </c>
      <c r="L668" s="1">
        <f>VLOOKUP(I668,主动技能!$A:$B,2,FALSE)</f>
        <v>697</v>
      </c>
      <c r="M668" s="1">
        <f t="shared" si="88"/>
        <v>68</v>
      </c>
      <c r="N668" s="1" t="s">
        <v>251</v>
      </c>
      <c r="O668" s="1">
        <f t="shared" si="89"/>
        <v>167</v>
      </c>
      <c r="P668" s="1" t="s">
        <v>252</v>
      </c>
      <c r="Q668" s="1" t="s">
        <v>252</v>
      </c>
    </row>
    <row r="669" spans="2:17" x14ac:dyDescent="0.15">
      <c r="B669" s="8" t="str">
        <f>VLOOKUP(G669,角色!A:B,2,FALSE)</f>
        <v>岚汐</v>
      </c>
      <c r="C669" s="8" t="str">
        <f t="shared" si="90"/>
        <v>主动技能2</v>
      </c>
      <c r="D669" s="8">
        <f t="shared" si="92"/>
        <v>17</v>
      </c>
      <c r="E669" s="8">
        <f t="shared" si="93"/>
        <v>18</v>
      </c>
      <c r="F669" s="8">
        <f t="shared" si="94"/>
        <v>2</v>
      </c>
      <c r="G669" s="8">
        <f t="shared" si="91"/>
        <v>12</v>
      </c>
      <c r="H669" t="str">
        <f t="shared" si="95"/>
        <v>岚汐主动技能2等级17</v>
      </c>
      <c r="I669" t="str">
        <f t="shared" si="96"/>
        <v>岚汐主动技能2等级18</v>
      </c>
      <c r="J669" s="1">
        <v>663</v>
      </c>
      <c r="K669" s="1">
        <f>VLOOKUP(H669,主动技能!$A:$B,2,FALSE)</f>
        <v>697</v>
      </c>
      <c r="L669" s="1">
        <f>VLOOKUP(I669,主动技能!$A:$B,2,FALSE)</f>
        <v>698</v>
      </c>
      <c r="M669" s="1">
        <f t="shared" si="88"/>
        <v>69</v>
      </c>
      <c r="N669" s="1" t="s">
        <v>251</v>
      </c>
      <c r="O669" s="1">
        <f t="shared" si="89"/>
        <v>168</v>
      </c>
      <c r="P669" s="1" t="s">
        <v>252</v>
      </c>
      <c r="Q669" s="1" t="s">
        <v>252</v>
      </c>
    </row>
    <row r="670" spans="2:17" x14ac:dyDescent="0.15">
      <c r="B670" s="8" t="str">
        <f>VLOOKUP(G670,角色!A:B,2,FALSE)</f>
        <v>岚汐</v>
      </c>
      <c r="C670" s="8" t="str">
        <f t="shared" si="90"/>
        <v>主动技能2</v>
      </c>
      <c r="D670" s="8">
        <f t="shared" si="92"/>
        <v>18</v>
      </c>
      <c r="E670" s="8">
        <f t="shared" si="93"/>
        <v>19</v>
      </c>
      <c r="F670" s="8">
        <f t="shared" si="94"/>
        <v>2</v>
      </c>
      <c r="G670" s="8">
        <f t="shared" si="91"/>
        <v>12</v>
      </c>
      <c r="H670" t="str">
        <f t="shared" si="95"/>
        <v>岚汐主动技能2等级18</v>
      </c>
      <c r="I670" t="str">
        <f t="shared" si="96"/>
        <v>岚汐主动技能2等级19</v>
      </c>
      <c r="J670" s="1">
        <v>664</v>
      </c>
      <c r="K670" s="1">
        <f>VLOOKUP(H670,主动技能!$A:$B,2,FALSE)</f>
        <v>698</v>
      </c>
      <c r="L670" s="1">
        <f>VLOOKUP(I670,主动技能!$A:$B,2,FALSE)</f>
        <v>699</v>
      </c>
      <c r="M670" s="1">
        <f t="shared" si="88"/>
        <v>70</v>
      </c>
      <c r="N670" s="1" t="s">
        <v>251</v>
      </c>
      <c r="O670" s="1">
        <f t="shared" si="89"/>
        <v>169</v>
      </c>
      <c r="P670" s="1" t="s">
        <v>252</v>
      </c>
      <c r="Q670" s="1" t="s">
        <v>252</v>
      </c>
    </row>
    <row r="671" spans="2:17" x14ac:dyDescent="0.15">
      <c r="B671" s="8" t="str">
        <f>VLOOKUP(G671,角色!A:B,2,FALSE)</f>
        <v>岚汐</v>
      </c>
      <c r="C671" s="8" t="str">
        <f t="shared" si="90"/>
        <v>主动技能2</v>
      </c>
      <c r="D671" s="8">
        <f t="shared" si="92"/>
        <v>19</v>
      </c>
      <c r="E671" s="8">
        <f t="shared" si="93"/>
        <v>20</v>
      </c>
      <c r="F671" s="8">
        <f t="shared" si="94"/>
        <v>2</v>
      </c>
      <c r="G671" s="8">
        <f t="shared" si="91"/>
        <v>12</v>
      </c>
      <c r="H671" t="str">
        <f t="shared" si="95"/>
        <v>岚汐主动技能2等级19</v>
      </c>
      <c r="I671" t="str">
        <f t="shared" si="96"/>
        <v>岚汐主动技能2等级20</v>
      </c>
      <c r="J671" s="1">
        <v>665</v>
      </c>
      <c r="K671" s="1">
        <f>VLOOKUP(H671,主动技能!$A:$B,2,FALSE)</f>
        <v>699</v>
      </c>
      <c r="L671" s="1">
        <f>VLOOKUP(I671,主动技能!$A:$B,2,FALSE)</f>
        <v>700</v>
      </c>
      <c r="M671" s="1">
        <f t="shared" si="88"/>
        <v>71</v>
      </c>
      <c r="N671" s="1" t="s">
        <v>251</v>
      </c>
      <c r="O671" s="1">
        <f t="shared" si="89"/>
        <v>170</v>
      </c>
      <c r="P671" s="1" t="s">
        <v>252</v>
      </c>
      <c r="Q671" s="1" t="s">
        <v>252</v>
      </c>
    </row>
    <row r="672" spans="2:17" x14ac:dyDescent="0.15">
      <c r="B672" s="8" t="str">
        <f>VLOOKUP(G672,角色!A:B,2,FALSE)</f>
        <v>岚汐</v>
      </c>
      <c r="C672" s="8" t="str">
        <f t="shared" si="90"/>
        <v>主动技能3</v>
      </c>
      <c r="D672" s="8">
        <f t="shared" si="92"/>
        <v>1</v>
      </c>
      <c r="E672" s="8">
        <f t="shared" si="93"/>
        <v>2</v>
      </c>
      <c r="F672" s="8">
        <f t="shared" si="94"/>
        <v>3</v>
      </c>
      <c r="G672" s="8">
        <f t="shared" si="91"/>
        <v>12</v>
      </c>
      <c r="H672" t="str">
        <f t="shared" si="95"/>
        <v>岚汐主动技能3等级1</v>
      </c>
      <c r="I672" t="str">
        <f t="shared" si="96"/>
        <v>岚汐主动技能3等级2</v>
      </c>
      <c r="J672" s="1">
        <v>666</v>
      </c>
      <c r="K672" s="1">
        <f>VLOOKUP(H672,主动技能!$A:$B,2,FALSE)</f>
        <v>701</v>
      </c>
      <c r="L672" s="1">
        <f>VLOOKUP(I672,主动技能!$A:$B,2,FALSE)</f>
        <v>702</v>
      </c>
      <c r="M672" s="1">
        <f t="shared" si="88"/>
        <v>72</v>
      </c>
      <c r="N672" s="1" t="s">
        <v>251</v>
      </c>
      <c r="O672" s="1">
        <f t="shared" si="89"/>
        <v>171</v>
      </c>
      <c r="P672" s="1" t="s">
        <v>252</v>
      </c>
      <c r="Q672" s="1" t="s">
        <v>252</v>
      </c>
    </row>
    <row r="673" spans="2:17" x14ac:dyDescent="0.15">
      <c r="B673" s="8" t="str">
        <f>VLOOKUP(G673,角色!A:B,2,FALSE)</f>
        <v>岚汐</v>
      </c>
      <c r="C673" s="8" t="str">
        <f t="shared" si="90"/>
        <v>主动技能3</v>
      </c>
      <c r="D673" s="8">
        <f t="shared" si="92"/>
        <v>2</v>
      </c>
      <c r="E673" s="8">
        <f t="shared" si="93"/>
        <v>3</v>
      </c>
      <c r="F673" s="8">
        <f t="shared" si="94"/>
        <v>3</v>
      </c>
      <c r="G673" s="8">
        <f t="shared" si="91"/>
        <v>12</v>
      </c>
      <c r="H673" t="str">
        <f t="shared" si="95"/>
        <v>岚汐主动技能3等级2</v>
      </c>
      <c r="I673" t="str">
        <f t="shared" si="96"/>
        <v>岚汐主动技能3等级3</v>
      </c>
      <c r="J673" s="1">
        <v>667</v>
      </c>
      <c r="K673" s="1">
        <f>VLOOKUP(H673,主动技能!$A:$B,2,FALSE)</f>
        <v>702</v>
      </c>
      <c r="L673" s="1">
        <f>VLOOKUP(I673,主动技能!$A:$B,2,FALSE)</f>
        <v>703</v>
      </c>
      <c r="M673" s="1">
        <f t="shared" si="88"/>
        <v>73</v>
      </c>
      <c r="N673" s="1" t="s">
        <v>251</v>
      </c>
      <c r="O673" s="1">
        <f t="shared" si="89"/>
        <v>172</v>
      </c>
      <c r="P673" s="1" t="s">
        <v>252</v>
      </c>
      <c r="Q673" s="1" t="s">
        <v>252</v>
      </c>
    </row>
    <row r="674" spans="2:17" x14ac:dyDescent="0.15">
      <c r="B674" s="8" t="str">
        <f>VLOOKUP(G674,角色!A:B,2,FALSE)</f>
        <v>岚汐</v>
      </c>
      <c r="C674" s="8" t="str">
        <f t="shared" si="90"/>
        <v>主动技能3</v>
      </c>
      <c r="D674" s="8">
        <f t="shared" si="92"/>
        <v>3</v>
      </c>
      <c r="E674" s="8">
        <f t="shared" si="93"/>
        <v>4</v>
      </c>
      <c r="F674" s="8">
        <f t="shared" si="94"/>
        <v>3</v>
      </c>
      <c r="G674" s="8">
        <f t="shared" si="91"/>
        <v>12</v>
      </c>
      <c r="H674" t="str">
        <f t="shared" si="95"/>
        <v>岚汐主动技能3等级3</v>
      </c>
      <c r="I674" t="str">
        <f t="shared" si="96"/>
        <v>岚汐主动技能3等级4</v>
      </c>
      <c r="J674" s="1">
        <v>668</v>
      </c>
      <c r="K674" s="1">
        <f>VLOOKUP(H674,主动技能!$A:$B,2,FALSE)</f>
        <v>703</v>
      </c>
      <c r="L674" s="1">
        <f>VLOOKUP(I674,主动技能!$A:$B,2,FALSE)</f>
        <v>704</v>
      </c>
      <c r="M674" s="1">
        <f t="shared" si="88"/>
        <v>74</v>
      </c>
      <c r="N674" s="1" t="s">
        <v>251</v>
      </c>
      <c r="O674" s="1">
        <f t="shared" si="89"/>
        <v>173</v>
      </c>
      <c r="P674" s="1" t="s">
        <v>252</v>
      </c>
      <c r="Q674" s="1" t="s">
        <v>252</v>
      </c>
    </row>
    <row r="675" spans="2:17" x14ac:dyDescent="0.15">
      <c r="B675" s="8" t="str">
        <f>VLOOKUP(G675,角色!A:B,2,FALSE)</f>
        <v>岚汐</v>
      </c>
      <c r="C675" s="8" t="str">
        <f t="shared" si="90"/>
        <v>主动技能3</v>
      </c>
      <c r="D675" s="8">
        <f t="shared" si="92"/>
        <v>4</v>
      </c>
      <c r="E675" s="8">
        <f t="shared" si="93"/>
        <v>5</v>
      </c>
      <c r="F675" s="8">
        <f t="shared" si="94"/>
        <v>3</v>
      </c>
      <c r="G675" s="8">
        <f t="shared" si="91"/>
        <v>12</v>
      </c>
      <c r="H675" t="str">
        <f t="shared" si="95"/>
        <v>岚汐主动技能3等级4</v>
      </c>
      <c r="I675" t="str">
        <f t="shared" si="96"/>
        <v>岚汐主动技能3等级5</v>
      </c>
      <c r="J675" s="1">
        <v>669</v>
      </c>
      <c r="K675" s="1">
        <f>VLOOKUP(H675,主动技能!$A:$B,2,FALSE)</f>
        <v>704</v>
      </c>
      <c r="L675" s="1">
        <f>VLOOKUP(I675,主动技能!$A:$B,2,FALSE)</f>
        <v>705</v>
      </c>
      <c r="M675" s="1">
        <f t="shared" si="88"/>
        <v>75</v>
      </c>
      <c r="N675" s="1" t="s">
        <v>251</v>
      </c>
      <c r="O675" s="1">
        <f t="shared" si="89"/>
        <v>174</v>
      </c>
      <c r="P675" s="1" t="s">
        <v>252</v>
      </c>
      <c r="Q675" s="1" t="s">
        <v>252</v>
      </c>
    </row>
    <row r="676" spans="2:17" x14ac:dyDescent="0.15">
      <c r="B676" s="8" t="str">
        <f>VLOOKUP(G676,角色!A:B,2,FALSE)</f>
        <v>岚汐</v>
      </c>
      <c r="C676" s="8" t="str">
        <f t="shared" si="90"/>
        <v>主动技能3</v>
      </c>
      <c r="D676" s="8">
        <f t="shared" si="92"/>
        <v>5</v>
      </c>
      <c r="E676" s="8">
        <f t="shared" si="93"/>
        <v>6</v>
      </c>
      <c r="F676" s="8">
        <f t="shared" si="94"/>
        <v>3</v>
      </c>
      <c r="G676" s="8">
        <f t="shared" si="91"/>
        <v>12</v>
      </c>
      <c r="H676" t="str">
        <f t="shared" si="95"/>
        <v>岚汐主动技能3等级5</v>
      </c>
      <c r="I676" t="str">
        <f t="shared" si="96"/>
        <v>岚汐主动技能3等级6</v>
      </c>
      <c r="J676" s="1">
        <v>670</v>
      </c>
      <c r="K676" s="1">
        <f>VLOOKUP(H676,主动技能!$A:$B,2,FALSE)</f>
        <v>705</v>
      </c>
      <c r="L676" s="1">
        <f>VLOOKUP(I676,主动技能!$A:$B,2,FALSE)</f>
        <v>706</v>
      </c>
      <c r="M676" s="1">
        <f t="shared" si="88"/>
        <v>76</v>
      </c>
      <c r="N676" s="1" t="s">
        <v>251</v>
      </c>
      <c r="O676" s="1">
        <f t="shared" si="89"/>
        <v>175</v>
      </c>
      <c r="P676" s="1" t="s">
        <v>252</v>
      </c>
      <c r="Q676" s="1" t="s">
        <v>252</v>
      </c>
    </row>
    <row r="677" spans="2:17" x14ac:dyDescent="0.15">
      <c r="B677" s="8" t="str">
        <f>VLOOKUP(G677,角色!A:B,2,FALSE)</f>
        <v>岚汐</v>
      </c>
      <c r="C677" s="8" t="str">
        <f t="shared" si="90"/>
        <v>主动技能3</v>
      </c>
      <c r="D677" s="8">
        <f t="shared" si="92"/>
        <v>6</v>
      </c>
      <c r="E677" s="8">
        <f t="shared" si="93"/>
        <v>7</v>
      </c>
      <c r="F677" s="8">
        <f t="shared" si="94"/>
        <v>3</v>
      </c>
      <c r="G677" s="8">
        <f t="shared" si="91"/>
        <v>12</v>
      </c>
      <c r="H677" t="str">
        <f t="shared" si="95"/>
        <v>岚汐主动技能3等级6</v>
      </c>
      <c r="I677" t="str">
        <f t="shared" si="96"/>
        <v>岚汐主动技能3等级7</v>
      </c>
      <c r="J677" s="1">
        <v>671</v>
      </c>
      <c r="K677" s="1">
        <f>VLOOKUP(H677,主动技能!$A:$B,2,FALSE)</f>
        <v>706</v>
      </c>
      <c r="L677" s="1">
        <f>VLOOKUP(I677,主动技能!$A:$B,2,FALSE)</f>
        <v>707</v>
      </c>
      <c r="M677" s="1">
        <f t="shared" si="88"/>
        <v>77</v>
      </c>
      <c r="N677" s="1" t="s">
        <v>251</v>
      </c>
      <c r="O677" s="1">
        <f t="shared" si="89"/>
        <v>176</v>
      </c>
      <c r="P677" s="1" t="s">
        <v>252</v>
      </c>
      <c r="Q677" s="1" t="s">
        <v>252</v>
      </c>
    </row>
    <row r="678" spans="2:17" x14ac:dyDescent="0.15">
      <c r="B678" s="8" t="str">
        <f>VLOOKUP(G678,角色!A:B,2,FALSE)</f>
        <v>岚汐</v>
      </c>
      <c r="C678" s="8" t="str">
        <f t="shared" si="90"/>
        <v>主动技能3</v>
      </c>
      <c r="D678" s="8">
        <f t="shared" si="92"/>
        <v>7</v>
      </c>
      <c r="E678" s="8">
        <f t="shared" si="93"/>
        <v>8</v>
      </c>
      <c r="F678" s="8">
        <f t="shared" si="94"/>
        <v>3</v>
      </c>
      <c r="G678" s="8">
        <f t="shared" si="91"/>
        <v>12</v>
      </c>
      <c r="H678" t="str">
        <f t="shared" si="95"/>
        <v>岚汐主动技能3等级7</v>
      </c>
      <c r="I678" t="str">
        <f t="shared" si="96"/>
        <v>岚汐主动技能3等级8</v>
      </c>
      <c r="J678" s="1">
        <v>672</v>
      </c>
      <c r="K678" s="1">
        <f>VLOOKUP(H678,主动技能!$A:$B,2,FALSE)</f>
        <v>707</v>
      </c>
      <c r="L678" s="1">
        <f>VLOOKUP(I678,主动技能!$A:$B,2,FALSE)</f>
        <v>708</v>
      </c>
      <c r="M678" s="1">
        <f t="shared" si="88"/>
        <v>78</v>
      </c>
      <c r="N678" s="1" t="s">
        <v>251</v>
      </c>
      <c r="O678" s="1">
        <f t="shared" si="89"/>
        <v>177</v>
      </c>
      <c r="P678" s="1" t="s">
        <v>252</v>
      </c>
      <c r="Q678" s="1" t="s">
        <v>252</v>
      </c>
    </row>
    <row r="679" spans="2:17" x14ac:dyDescent="0.15">
      <c r="B679" s="8" t="str">
        <f>VLOOKUP(G679,角色!A:B,2,FALSE)</f>
        <v>岚汐</v>
      </c>
      <c r="C679" s="8" t="str">
        <f t="shared" si="90"/>
        <v>主动技能3</v>
      </c>
      <c r="D679" s="8">
        <f t="shared" si="92"/>
        <v>8</v>
      </c>
      <c r="E679" s="8">
        <f t="shared" si="93"/>
        <v>9</v>
      </c>
      <c r="F679" s="8">
        <f t="shared" si="94"/>
        <v>3</v>
      </c>
      <c r="G679" s="8">
        <f t="shared" si="91"/>
        <v>12</v>
      </c>
      <c r="H679" t="str">
        <f t="shared" si="95"/>
        <v>岚汐主动技能3等级8</v>
      </c>
      <c r="I679" t="str">
        <f t="shared" si="96"/>
        <v>岚汐主动技能3等级9</v>
      </c>
      <c r="J679" s="1">
        <v>673</v>
      </c>
      <c r="K679" s="1">
        <f>VLOOKUP(H679,主动技能!$A:$B,2,FALSE)</f>
        <v>708</v>
      </c>
      <c r="L679" s="1">
        <f>VLOOKUP(I679,主动技能!$A:$B,2,FALSE)</f>
        <v>709</v>
      </c>
      <c r="M679" s="1">
        <f t="shared" si="88"/>
        <v>79</v>
      </c>
      <c r="N679" s="1" t="s">
        <v>251</v>
      </c>
      <c r="O679" s="1">
        <f t="shared" si="89"/>
        <v>178</v>
      </c>
      <c r="P679" s="1" t="s">
        <v>252</v>
      </c>
      <c r="Q679" s="1" t="s">
        <v>252</v>
      </c>
    </row>
    <row r="680" spans="2:17" x14ac:dyDescent="0.15">
      <c r="B680" s="8" t="str">
        <f>VLOOKUP(G680,角色!A:B,2,FALSE)</f>
        <v>岚汐</v>
      </c>
      <c r="C680" s="8" t="str">
        <f t="shared" si="90"/>
        <v>主动技能3</v>
      </c>
      <c r="D680" s="8">
        <f t="shared" si="92"/>
        <v>9</v>
      </c>
      <c r="E680" s="8">
        <f t="shared" si="93"/>
        <v>10</v>
      </c>
      <c r="F680" s="8">
        <f t="shared" si="94"/>
        <v>3</v>
      </c>
      <c r="G680" s="8">
        <f t="shared" si="91"/>
        <v>12</v>
      </c>
      <c r="H680" t="str">
        <f t="shared" si="95"/>
        <v>岚汐主动技能3等级9</v>
      </c>
      <c r="I680" t="str">
        <f t="shared" si="96"/>
        <v>岚汐主动技能3等级10</v>
      </c>
      <c r="J680" s="1">
        <v>674</v>
      </c>
      <c r="K680" s="1">
        <f>VLOOKUP(H680,主动技能!$A:$B,2,FALSE)</f>
        <v>709</v>
      </c>
      <c r="L680" s="1">
        <f>VLOOKUP(I680,主动技能!$A:$B,2,FALSE)</f>
        <v>710</v>
      </c>
      <c r="M680" s="1">
        <f t="shared" si="88"/>
        <v>80</v>
      </c>
      <c r="N680" s="1" t="s">
        <v>251</v>
      </c>
      <c r="O680" s="1">
        <f t="shared" si="89"/>
        <v>179</v>
      </c>
      <c r="P680" s="1" t="s">
        <v>252</v>
      </c>
      <c r="Q680" s="1" t="s">
        <v>252</v>
      </c>
    </row>
    <row r="681" spans="2:17" x14ac:dyDescent="0.15">
      <c r="B681" s="8" t="str">
        <f>VLOOKUP(G681,角色!A:B,2,FALSE)</f>
        <v>岚汐</v>
      </c>
      <c r="C681" s="8" t="str">
        <f t="shared" si="90"/>
        <v>主动技能3</v>
      </c>
      <c r="D681" s="8">
        <f t="shared" si="92"/>
        <v>10</v>
      </c>
      <c r="E681" s="8">
        <f t="shared" si="93"/>
        <v>11</v>
      </c>
      <c r="F681" s="8">
        <f t="shared" si="94"/>
        <v>3</v>
      </c>
      <c r="G681" s="8">
        <f t="shared" si="91"/>
        <v>12</v>
      </c>
      <c r="H681" t="str">
        <f t="shared" si="95"/>
        <v>岚汐主动技能3等级10</v>
      </c>
      <c r="I681" t="str">
        <f t="shared" si="96"/>
        <v>岚汐主动技能3等级11</v>
      </c>
      <c r="J681" s="1">
        <v>675</v>
      </c>
      <c r="K681" s="1">
        <f>VLOOKUP(H681,主动技能!$A:$B,2,FALSE)</f>
        <v>710</v>
      </c>
      <c r="L681" s="1">
        <f>VLOOKUP(I681,主动技能!$A:$B,2,FALSE)</f>
        <v>711</v>
      </c>
      <c r="M681" s="1">
        <f t="shared" si="88"/>
        <v>81</v>
      </c>
      <c r="N681" s="1" t="s">
        <v>251</v>
      </c>
      <c r="O681" s="1">
        <f t="shared" si="89"/>
        <v>180</v>
      </c>
      <c r="P681" s="1" t="s">
        <v>252</v>
      </c>
      <c r="Q681" s="1" t="s">
        <v>252</v>
      </c>
    </row>
    <row r="682" spans="2:17" x14ac:dyDescent="0.15">
      <c r="B682" s="8" t="str">
        <f>VLOOKUP(G682,角色!A:B,2,FALSE)</f>
        <v>岚汐</v>
      </c>
      <c r="C682" s="8" t="str">
        <f t="shared" si="90"/>
        <v>主动技能3</v>
      </c>
      <c r="D682" s="8">
        <f t="shared" si="92"/>
        <v>11</v>
      </c>
      <c r="E682" s="8">
        <f t="shared" si="93"/>
        <v>12</v>
      </c>
      <c r="F682" s="8">
        <f t="shared" si="94"/>
        <v>3</v>
      </c>
      <c r="G682" s="8">
        <f t="shared" si="91"/>
        <v>12</v>
      </c>
      <c r="H682" t="str">
        <f t="shared" si="95"/>
        <v>岚汐主动技能3等级11</v>
      </c>
      <c r="I682" t="str">
        <f t="shared" si="96"/>
        <v>岚汐主动技能3等级12</v>
      </c>
      <c r="J682" s="1">
        <v>676</v>
      </c>
      <c r="K682" s="1">
        <f>VLOOKUP(H682,主动技能!$A:$B,2,FALSE)</f>
        <v>711</v>
      </c>
      <c r="L682" s="1">
        <f>VLOOKUP(I682,主动技能!$A:$B,2,FALSE)</f>
        <v>712</v>
      </c>
      <c r="M682" s="1">
        <f t="shared" si="88"/>
        <v>82</v>
      </c>
      <c r="N682" s="1" t="s">
        <v>251</v>
      </c>
      <c r="O682" s="1">
        <f t="shared" si="89"/>
        <v>181</v>
      </c>
      <c r="P682" s="1" t="s">
        <v>252</v>
      </c>
      <c r="Q682" s="1" t="s">
        <v>252</v>
      </c>
    </row>
    <row r="683" spans="2:17" x14ac:dyDescent="0.15">
      <c r="B683" s="8" t="str">
        <f>VLOOKUP(G683,角色!A:B,2,FALSE)</f>
        <v>岚汐</v>
      </c>
      <c r="C683" s="8" t="str">
        <f t="shared" si="90"/>
        <v>主动技能3</v>
      </c>
      <c r="D683" s="8">
        <f t="shared" si="92"/>
        <v>12</v>
      </c>
      <c r="E683" s="8">
        <f t="shared" si="93"/>
        <v>13</v>
      </c>
      <c r="F683" s="8">
        <f t="shared" si="94"/>
        <v>3</v>
      </c>
      <c r="G683" s="8">
        <f t="shared" si="91"/>
        <v>12</v>
      </c>
      <c r="H683" t="str">
        <f t="shared" si="95"/>
        <v>岚汐主动技能3等级12</v>
      </c>
      <c r="I683" t="str">
        <f t="shared" si="96"/>
        <v>岚汐主动技能3等级13</v>
      </c>
      <c r="J683" s="1">
        <v>677</v>
      </c>
      <c r="K683" s="1">
        <f>VLOOKUP(H683,主动技能!$A:$B,2,FALSE)</f>
        <v>712</v>
      </c>
      <c r="L683" s="1">
        <f>VLOOKUP(I683,主动技能!$A:$B,2,FALSE)</f>
        <v>713</v>
      </c>
      <c r="M683" s="1">
        <f t="shared" ref="M683:M746" si="97">M584</f>
        <v>83</v>
      </c>
      <c r="N683" s="1" t="s">
        <v>251</v>
      </c>
      <c r="O683" s="1">
        <f t="shared" ref="O683:O746" si="98">O584</f>
        <v>182</v>
      </c>
      <c r="P683" s="1" t="s">
        <v>252</v>
      </c>
      <c r="Q683" s="1" t="s">
        <v>252</v>
      </c>
    </row>
    <row r="684" spans="2:17" x14ac:dyDescent="0.15">
      <c r="B684" s="8" t="str">
        <f>VLOOKUP(G684,角色!A:B,2,FALSE)</f>
        <v>岚汐</v>
      </c>
      <c r="C684" s="8" t="str">
        <f t="shared" si="90"/>
        <v>主动技能3</v>
      </c>
      <c r="D684" s="8">
        <f t="shared" si="92"/>
        <v>13</v>
      </c>
      <c r="E684" s="8">
        <f t="shared" si="93"/>
        <v>14</v>
      </c>
      <c r="F684" s="8">
        <f t="shared" si="94"/>
        <v>3</v>
      </c>
      <c r="G684" s="8">
        <f t="shared" si="91"/>
        <v>12</v>
      </c>
      <c r="H684" t="str">
        <f t="shared" si="95"/>
        <v>岚汐主动技能3等级13</v>
      </c>
      <c r="I684" t="str">
        <f t="shared" si="96"/>
        <v>岚汐主动技能3等级14</v>
      </c>
      <c r="J684" s="1">
        <v>678</v>
      </c>
      <c r="K684" s="1">
        <f>VLOOKUP(H684,主动技能!$A:$B,2,FALSE)</f>
        <v>713</v>
      </c>
      <c r="L684" s="1">
        <f>VLOOKUP(I684,主动技能!$A:$B,2,FALSE)</f>
        <v>714</v>
      </c>
      <c r="M684" s="1">
        <f t="shared" si="97"/>
        <v>84</v>
      </c>
      <c r="N684" s="1" t="s">
        <v>251</v>
      </c>
      <c r="O684" s="1">
        <f t="shared" si="98"/>
        <v>183</v>
      </c>
      <c r="P684" s="1" t="s">
        <v>252</v>
      </c>
      <c r="Q684" s="1" t="s">
        <v>252</v>
      </c>
    </row>
    <row r="685" spans="2:17" x14ac:dyDescent="0.15">
      <c r="B685" s="8" t="str">
        <f>VLOOKUP(G685,角色!A:B,2,FALSE)</f>
        <v>岚汐</v>
      </c>
      <c r="C685" s="8" t="str">
        <f t="shared" si="90"/>
        <v>主动技能3</v>
      </c>
      <c r="D685" s="8">
        <f t="shared" si="92"/>
        <v>14</v>
      </c>
      <c r="E685" s="8">
        <f t="shared" si="93"/>
        <v>15</v>
      </c>
      <c r="F685" s="8">
        <f t="shared" si="94"/>
        <v>3</v>
      </c>
      <c r="G685" s="8">
        <f t="shared" si="91"/>
        <v>12</v>
      </c>
      <c r="H685" t="str">
        <f t="shared" si="95"/>
        <v>岚汐主动技能3等级14</v>
      </c>
      <c r="I685" t="str">
        <f t="shared" si="96"/>
        <v>岚汐主动技能3等级15</v>
      </c>
      <c r="J685" s="1">
        <v>679</v>
      </c>
      <c r="K685" s="1">
        <f>VLOOKUP(H685,主动技能!$A:$B,2,FALSE)</f>
        <v>714</v>
      </c>
      <c r="L685" s="1">
        <f>VLOOKUP(I685,主动技能!$A:$B,2,FALSE)</f>
        <v>715</v>
      </c>
      <c r="M685" s="1">
        <f t="shared" si="97"/>
        <v>85</v>
      </c>
      <c r="N685" s="1" t="s">
        <v>251</v>
      </c>
      <c r="O685" s="1">
        <f t="shared" si="98"/>
        <v>184</v>
      </c>
      <c r="P685" s="1" t="s">
        <v>252</v>
      </c>
      <c r="Q685" s="1" t="s">
        <v>252</v>
      </c>
    </row>
    <row r="686" spans="2:17" x14ac:dyDescent="0.15">
      <c r="B686" s="8" t="str">
        <f>VLOOKUP(G686,角色!A:B,2,FALSE)</f>
        <v>岚汐</v>
      </c>
      <c r="C686" s="8" t="str">
        <f t="shared" si="90"/>
        <v>主动技能3</v>
      </c>
      <c r="D686" s="8">
        <f t="shared" si="92"/>
        <v>15</v>
      </c>
      <c r="E686" s="8">
        <f t="shared" si="93"/>
        <v>16</v>
      </c>
      <c r="F686" s="8">
        <f t="shared" si="94"/>
        <v>3</v>
      </c>
      <c r="G686" s="8">
        <f t="shared" si="91"/>
        <v>12</v>
      </c>
      <c r="H686" t="str">
        <f t="shared" si="95"/>
        <v>岚汐主动技能3等级15</v>
      </c>
      <c r="I686" t="str">
        <f t="shared" si="96"/>
        <v>岚汐主动技能3等级16</v>
      </c>
      <c r="J686" s="1">
        <v>680</v>
      </c>
      <c r="K686" s="1">
        <f>VLOOKUP(H686,主动技能!$A:$B,2,FALSE)</f>
        <v>715</v>
      </c>
      <c r="L686" s="1">
        <f>VLOOKUP(I686,主动技能!$A:$B,2,FALSE)</f>
        <v>716</v>
      </c>
      <c r="M686" s="1">
        <f t="shared" si="97"/>
        <v>86</v>
      </c>
      <c r="N686" s="1" t="s">
        <v>251</v>
      </c>
      <c r="O686" s="1">
        <f t="shared" si="98"/>
        <v>185</v>
      </c>
      <c r="P686" s="1" t="s">
        <v>252</v>
      </c>
      <c r="Q686" s="1" t="s">
        <v>252</v>
      </c>
    </row>
    <row r="687" spans="2:17" x14ac:dyDescent="0.15">
      <c r="B687" s="8" t="str">
        <f>VLOOKUP(G687,角色!A:B,2,FALSE)</f>
        <v>岚汐</v>
      </c>
      <c r="C687" s="8" t="str">
        <f t="shared" si="90"/>
        <v>主动技能3</v>
      </c>
      <c r="D687" s="8">
        <f t="shared" si="92"/>
        <v>16</v>
      </c>
      <c r="E687" s="8">
        <f t="shared" si="93"/>
        <v>17</v>
      </c>
      <c r="F687" s="8">
        <f t="shared" si="94"/>
        <v>3</v>
      </c>
      <c r="G687" s="8">
        <f t="shared" si="91"/>
        <v>12</v>
      </c>
      <c r="H687" t="str">
        <f t="shared" si="95"/>
        <v>岚汐主动技能3等级16</v>
      </c>
      <c r="I687" t="str">
        <f t="shared" si="96"/>
        <v>岚汐主动技能3等级17</v>
      </c>
      <c r="J687" s="1">
        <v>681</v>
      </c>
      <c r="K687" s="1">
        <f>VLOOKUP(H687,主动技能!$A:$B,2,FALSE)</f>
        <v>716</v>
      </c>
      <c r="L687" s="1">
        <f>VLOOKUP(I687,主动技能!$A:$B,2,FALSE)</f>
        <v>717</v>
      </c>
      <c r="M687" s="1">
        <f t="shared" si="97"/>
        <v>87</v>
      </c>
      <c r="N687" s="1" t="s">
        <v>251</v>
      </c>
      <c r="O687" s="1">
        <f t="shared" si="98"/>
        <v>186</v>
      </c>
      <c r="P687" s="1" t="s">
        <v>252</v>
      </c>
      <c r="Q687" s="1" t="s">
        <v>252</v>
      </c>
    </row>
    <row r="688" spans="2:17" x14ac:dyDescent="0.15">
      <c r="B688" s="8" t="str">
        <f>VLOOKUP(G688,角色!A:B,2,FALSE)</f>
        <v>岚汐</v>
      </c>
      <c r="C688" s="8" t="str">
        <f t="shared" si="90"/>
        <v>主动技能3</v>
      </c>
      <c r="D688" s="8">
        <f t="shared" si="92"/>
        <v>17</v>
      </c>
      <c r="E688" s="8">
        <f t="shared" si="93"/>
        <v>18</v>
      </c>
      <c r="F688" s="8">
        <f t="shared" si="94"/>
        <v>3</v>
      </c>
      <c r="G688" s="8">
        <f t="shared" si="91"/>
        <v>12</v>
      </c>
      <c r="H688" t="str">
        <f t="shared" si="95"/>
        <v>岚汐主动技能3等级17</v>
      </c>
      <c r="I688" t="str">
        <f t="shared" si="96"/>
        <v>岚汐主动技能3等级18</v>
      </c>
      <c r="J688" s="1">
        <v>682</v>
      </c>
      <c r="K688" s="1">
        <f>VLOOKUP(H688,主动技能!$A:$B,2,FALSE)</f>
        <v>717</v>
      </c>
      <c r="L688" s="1">
        <f>VLOOKUP(I688,主动技能!$A:$B,2,FALSE)</f>
        <v>718</v>
      </c>
      <c r="M688" s="1">
        <f t="shared" si="97"/>
        <v>88</v>
      </c>
      <c r="N688" s="1" t="s">
        <v>251</v>
      </c>
      <c r="O688" s="1">
        <f t="shared" si="98"/>
        <v>187</v>
      </c>
      <c r="P688" s="1" t="s">
        <v>252</v>
      </c>
      <c r="Q688" s="1" t="s">
        <v>252</v>
      </c>
    </row>
    <row r="689" spans="2:17" x14ac:dyDescent="0.15">
      <c r="B689" s="8" t="str">
        <f>VLOOKUP(G689,角色!A:B,2,FALSE)</f>
        <v>岚汐</v>
      </c>
      <c r="C689" s="8" t="str">
        <f t="shared" si="90"/>
        <v>主动技能3</v>
      </c>
      <c r="D689" s="8">
        <f t="shared" si="92"/>
        <v>18</v>
      </c>
      <c r="E689" s="8">
        <f t="shared" si="93"/>
        <v>19</v>
      </c>
      <c r="F689" s="8">
        <f t="shared" si="94"/>
        <v>3</v>
      </c>
      <c r="G689" s="8">
        <f t="shared" si="91"/>
        <v>12</v>
      </c>
      <c r="H689" t="str">
        <f t="shared" si="95"/>
        <v>岚汐主动技能3等级18</v>
      </c>
      <c r="I689" t="str">
        <f t="shared" si="96"/>
        <v>岚汐主动技能3等级19</v>
      </c>
      <c r="J689" s="1">
        <v>683</v>
      </c>
      <c r="K689" s="1">
        <f>VLOOKUP(H689,主动技能!$A:$B,2,FALSE)</f>
        <v>718</v>
      </c>
      <c r="L689" s="1">
        <f>VLOOKUP(I689,主动技能!$A:$B,2,FALSE)</f>
        <v>719</v>
      </c>
      <c r="M689" s="1">
        <f t="shared" si="97"/>
        <v>89</v>
      </c>
      <c r="N689" s="1" t="s">
        <v>251</v>
      </c>
      <c r="O689" s="1">
        <f t="shared" si="98"/>
        <v>188</v>
      </c>
      <c r="P689" s="1" t="s">
        <v>252</v>
      </c>
      <c r="Q689" s="1" t="s">
        <v>252</v>
      </c>
    </row>
    <row r="690" spans="2:17" x14ac:dyDescent="0.15">
      <c r="B690" s="8" t="str">
        <f>VLOOKUP(G690,角色!A:B,2,FALSE)</f>
        <v>岚汐</v>
      </c>
      <c r="C690" s="8" t="str">
        <f t="shared" si="90"/>
        <v>主动技能3</v>
      </c>
      <c r="D690" s="8">
        <f t="shared" si="92"/>
        <v>19</v>
      </c>
      <c r="E690" s="8">
        <f t="shared" si="93"/>
        <v>20</v>
      </c>
      <c r="F690" s="8">
        <f t="shared" si="94"/>
        <v>3</v>
      </c>
      <c r="G690" s="8">
        <f t="shared" si="91"/>
        <v>12</v>
      </c>
      <c r="H690" t="str">
        <f t="shared" si="95"/>
        <v>岚汐主动技能3等级19</v>
      </c>
      <c r="I690" t="str">
        <f t="shared" si="96"/>
        <v>岚汐主动技能3等级20</v>
      </c>
      <c r="J690" s="1">
        <v>684</v>
      </c>
      <c r="K690" s="1">
        <f>VLOOKUP(H690,主动技能!$A:$B,2,FALSE)</f>
        <v>719</v>
      </c>
      <c r="L690" s="1">
        <f>VLOOKUP(I690,主动技能!$A:$B,2,FALSE)</f>
        <v>720</v>
      </c>
      <c r="M690" s="1">
        <f t="shared" si="97"/>
        <v>90</v>
      </c>
      <c r="N690" s="1" t="s">
        <v>251</v>
      </c>
      <c r="O690" s="1">
        <f t="shared" si="98"/>
        <v>189</v>
      </c>
      <c r="P690" s="1" t="s">
        <v>252</v>
      </c>
      <c r="Q690" s="1" t="s">
        <v>252</v>
      </c>
    </row>
    <row r="691" spans="2:17" x14ac:dyDescent="0.15">
      <c r="B691" s="8" t="str">
        <f>VLOOKUP(G691,角色!A:B,2,FALSE)</f>
        <v>玄法</v>
      </c>
      <c r="C691" s="8" t="str">
        <f t="shared" si="90"/>
        <v>主动技能1</v>
      </c>
      <c r="D691" s="8">
        <f t="shared" si="92"/>
        <v>1</v>
      </c>
      <c r="E691" s="8">
        <f t="shared" si="93"/>
        <v>2</v>
      </c>
      <c r="F691" s="8">
        <f t="shared" si="94"/>
        <v>1</v>
      </c>
      <c r="G691" s="8">
        <f t="shared" si="91"/>
        <v>13</v>
      </c>
      <c r="H691" t="str">
        <f t="shared" si="95"/>
        <v>玄法主动技能1等级1</v>
      </c>
      <c r="I691" t="str">
        <f t="shared" si="96"/>
        <v>玄法主动技能1等级2</v>
      </c>
      <c r="J691" s="1">
        <v>685</v>
      </c>
      <c r="K691" s="1">
        <f>VLOOKUP(H691,主动技能!$A:$B,2,FALSE)</f>
        <v>721</v>
      </c>
      <c r="L691" s="1">
        <f>VLOOKUP(I691,主动技能!$A:$B,2,FALSE)</f>
        <v>722</v>
      </c>
      <c r="M691" s="1">
        <f t="shared" si="97"/>
        <v>91</v>
      </c>
      <c r="N691" s="1" t="s">
        <v>251</v>
      </c>
      <c r="O691" s="1">
        <f t="shared" si="98"/>
        <v>190</v>
      </c>
      <c r="P691" s="1" t="s">
        <v>252</v>
      </c>
      <c r="Q691" s="1" t="s">
        <v>252</v>
      </c>
    </row>
    <row r="692" spans="2:17" x14ac:dyDescent="0.15">
      <c r="B692" s="8" t="str">
        <f>VLOOKUP(G692,角色!A:B,2,FALSE)</f>
        <v>玄法</v>
      </c>
      <c r="C692" s="8" t="str">
        <f t="shared" si="90"/>
        <v>主动技能1</v>
      </c>
      <c r="D692" s="8">
        <f t="shared" si="92"/>
        <v>2</v>
      </c>
      <c r="E692" s="8">
        <f t="shared" si="93"/>
        <v>3</v>
      </c>
      <c r="F692" s="8">
        <f t="shared" si="94"/>
        <v>1</v>
      </c>
      <c r="G692" s="8">
        <f t="shared" si="91"/>
        <v>13</v>
      </c>
      <c r="H692" t="str">
        <f t="shared" si="95"/>
        <v>玄法主动技能1等级2</v>
      </c>
      <c r="I692" t="str">
        <f t="shared" si="96"/>
        <v>玄法主动技能1等级3</v>
      </c>
      <c r="J692" s="1">
        <v>686</v>
      </c>
      <c r="K692" s="1">
        <f>VLOOKUP(H692,主动技能!$A:$B,2,FALSE)</f>
        <v>722</v>
      </c>
      <c r="L692" s="1">
        <f>VLOOKUP(I692,主动技能!$A:$B,2,FALSE)</f>
        <v>723</v>
      </c>
      <c r="M692" s="1">
        <f t="shared" si="97"/>
        <v>92</v>
      </c>
      <c r="N692" s="1" t="s">
        <v>251</v>
      </c>
      <c r="O692" s="1">
        <f t="shared" si="98"/>
        <v>191</v>
      </c>
      <c r="P692" s="1" t="s">
        <v>252</v>
      </c>
      <c r="Q692" s="1" t="s">
        <v>252</v>
      </c>
    </row>
    <row r="693" spans="2:17" x14ac:dyDescent="0.15">
      <c r="B693" s="8" t="str">
        <f>VLOOKUP(G693,角色!A:B,2,FALSE)</f>
        <v>玄法</v>
      </c>
      <c r="C693" s="8" t="str">
        <f t="shared" si="90"/>
        <v>主动技能1</v>
      </c>
      <c r="D693" s="8">
        <f t="shared" si="92"/>
        <v>3</v>
      </c>
      <c r="E693" s="8">
        <f t="shared" si="93"/>
        <v>4</v>
      </c>
      <c r="F693" s="8">
        <f t="shared" si="94"/>
        <v>1</v>
      </c>
      <c r="G693" s="8">
        <f t="shared" si="91"/>
        <v>13</v>
      </c>
      <c r="H693" t="str">
        <f t="shared" si="95"/>
        <v>玄法主动技能1等级3</v>
      </c>
      <c r="I693" t="str">
        <f t="shared" si="96"/>
        <v>玄法主动技能1等级4</v>
      </c>
      <c r="J693" s="1">
        <v>687</v>
      </c>
      <c r="K693" s="1">
        <f>VLOOKUP(H693,主动技能!$A:$B,2,FALSE)</f>
        <v>723</v>
      </c>
      <c r="L693" s="1">
        <f>VLOOKUP(I693,主动技能!$A:$B,2,FALSE)</f>
        <v>724</v>
      </c>
      <c r="M693" s="1">
        <f t="shared" si="97"/>
        <v>93</v>
      </c>
      <c r="N693" s="1" t="s">
        <v>251</v>
      </c>
      <c r="O693" s="1">
        <f t="shared" si="98"/>
        <v>192</v>
      </c>
      <c r="P693" s="1" t="s">
        <v>252</v>
      </c>
      <c r="Q693" s="1" t="s">
        <v>252</v>
      </c>
    </row>
    <row r="694" spans="2:17" x14ac:dyDescent="0.15">
      <c r="B694" s="8" t="str">
        <f>VLOOKUP(G694,角色!A:B,2,FALSE)</f>
        <v>玄法</v>
      </c>
      <c r="C694" s="8" t="str">
        <f t="shared" si="90"/>
        <v>主动技能1</v>
      </c>
      <c r="D694" s="8">
        <f t="shared" si="92"/>
        <v>4</v>
      </c>
      <c r="E694" s="8">
        <f t="shared" si="93"/>
        <v>5</v>
      </c>
      <c r="F694" s="8">
        <f t="shared" si="94"/>
        <v>1</v>
      </c>
      <c r="G694" s="8">
        <f t="shared" si="91"/>
        <v>13</v>
      </c>
      <c r="H694" t="str">
        <f t="shared" si="95"/>
        <v>玄法主动技能1等级4</v>
      </c>
      <c r="I694" t="str">
        <f t="shared" si="96"/>
        <v>玄法主动技能1等级5</v>
      </c>
      <c r="J694" s="1">
        <v>688</v>
      </c>
      <c r="K694" s="1">
        <f>VLOOKUP(H694,主动技能!$A:$B,2,FALSE)</f>
        <v>724</v>
      </c>
      <c r="L694" s="1">
        <f>VLOOKUP(I694,主动技能!$A:$B,2,FALSE)</f>
        <v>725</v>
      </c>
      <c r="M694" s="1">
        <f t="shared" si="97"/>
        <v>94</v>
      </c>
      <c r="N694" s="1" t="s">
        <v>251</v>
      </c>
      <c r="O694" s="1">
        <f t="shared" si="98"/>
        <v>193</v>
      </c>
      <c r="P694" s="1" t="s">
        <v>252</v>
      </c>
      <c r="Q694" s="1" t="s">
        <v>252</v>
      </c>
    </row>
    <row r="695" spans="2:17" x14ac:dyDescent="0.15">
      <c r="B695" s="8" t="str">
        <f>VLOOKUP(G695,角色!A:B,2,FALSE)</f>
        <v>玄法</v>
      </c>
      <c r="C695" s="8" t="str">
        <f t="shared" si="90"/>
        <v>主动技能1</v>
      </c>
      <c r="D695" s="8">
        <f t="shared" si="92"/>
        <v>5</v>
      </c>
      <c r="E695" s="8">
        <f t="shared" si="93"/>
        <v>6</v>
      </c>
      <c r="F695" s="8">
        <f t="shared" si="94"/>
        <v>1</v>
      </c>
      <c r="G695" s="8">
        <f t="shared" si="91"/>
        <v>13</v>
      </c>
      <c r="H695" t="str">
        <f t="shared" si="95"/>
        <v>玄法主动技能1等级5</v>
      </c>
      <c r="I695" t="str">
        <f t="shared" si="96"/>
        <v>玄法主动技能1等级6</v>
      </c>
      <c r="J695" s="1">
        <v>689</v>
      </c>
      <c r="K695" s="1">
        <f>VLOOKUP(H695,主动技能!$A:$B,2,FALSE)</f>
        <v>725</v>
      </c>
      <c r="L695" s="1">
        <f>VLOOKUP(I695,主动技能!$A:$B,2,FALSE)</f>
        <v>726</v>
      </c>
      <c r="M695" s="1">
        <f t="shared" si="97"/>
        <v>95</v>
      </c>
      <c r="N695" s="1" t="s">
        <v>251</v>
      </c>
      <c r="O695" s="1">
        <f t="shared" si="98"/>
        <v>194</v>
      </c>
      <c r="P695" s="1" t="s">
        <v>252</v>
      </c>
      <c r="Q695" s="1" t="s">
        <v>252</v>
      </c>
    </row>
    <row r="696" spans="2:17" x14ac:dyDescent="0.15">
      <c r="B696" s="8" t="str">
        <f>VLOOKUP(G696,角色!A:B,2,FALSE)</f>
        <v>玄法</v>
      </c>
      <c r="C696" s="8" t="str">
        <f t="shared" si="90"/>
        <v>主动技能1</v>
      </c>
      <c r="D696" s="8">
        <f t="shared" si="92"/>
        <v>6</v>
      </c>
      <c r="E696" s="8">
        <f t="shared" si="93"/>
        <v>7</v>
      </c>
      <c r="F696" s="8">
        <f t="shared" si="94"/>
        <v>1</v>
      </c>
      <c r="G696" s="8">
        <f t="shared" si="91"/>
        <v>13</v>
      </c>
      <c r="H696" t="str">
        <f t="shared" si="95"/>
        <v>玄法主动技能1等级6</v>
      </c>
      <c r="I696" t="str">
        <f t="shared" si="96"/>
        <v>玄法主动技能1等级7</v>
      </c>
      <c r="J696" s="1">
        <v>690</v>
      </c>
      <c r="K696" s="1">
        <f>VLOOKUP(H696,主动技能!$A:$B,2,FALSE)</f>
        <v>726</v>
      </c>
      <c r="L696" s="1">
        <f>VLOOKUP(I696,主动技能!$A:$B,2,FALSE)</f>
        <v>727</v>
      </c>
      <c r="M696" s="1">
        <f t="shared" si="97"/>
        <v>96</v>
      </c>
      <c r="N696" s="1" t="s">
        <v>251</v>
      </c>
      <c r="O696" s="1">
        <f t="shared" si="98"/>
        <v>195</v>
      </c>
      <c r="P696" s="1" t="s">
        <v>252</v>
      </c>
      <c r="Q696" s="1" t="s">
        <v>252</v>
      </c>
    </row>
    <row r="697" spans="2:17" x14ac:dyDescent="0.15">
      <c r="B697" s="8" t="str">
        <f>VLOOKUP(G697,角色!A:B,2,FALSE)</f>
        <v>玄法</v>
      </c>
      <c r="C697" s="8" t="str">
        <f t="shared" si="90"/>
        <v>主动技能1</v>
      </c>
      <c r="D697" s="8">
        <f t="shared" si="92"/>
        <v>7</v>
      </c>
      <c r="E697" s="8">
        <f t="shared" si="93"/>
        <v>8</v>
      </c>
      <c r="F697" s="8">
        <f t="shared" si="94"/>
        <v>1</v>
      </c>
      <c r="G697" s="8">
        <f t="shared" si="91"/>
        <v>13</v>
      </c>
      <c r="H697" t="str">
        <f t="shared" si="95"/>
        <v>玄法主动技能1等级7</v>
      </c>
      <c r="I697" t="str">
        <f t="shared" si="96"/>
        <v>玄法主动技能1等级8</v>
      </c>
      <c r="J697" s="1">
        <v>691</v>
      </c>
      <c r="K697" s="1">
        <f>VLOOKUP(H697,主动技能!$A:$B,2,FALSE)</f>
        <v>727</v>
      </c>
      <c r="L697" s="1">
        <f>VLOOKUP(I697,主动技能!$A:$B,2,FALSE)</f>
        <v>728</v>
      </c>
      <c r="M697" s="1">
        <f t="shared" si="97"/>
        <v>97</v>
      </c>
      <c r="N697" s="1" t="s">
        <v>251</v>
      </c>
      <c r="O697" s="1">
        <f t="shared" si="98"/>
        <v>196</v>
      </c>
      <c r="P697" s="1" t="s">
        <v>252</v>
      </c>
      <c r="Q697" s="1" t="s">
        <v>252</v>
      </c>
    </row>
    <row r="698" spans="2:17" x14ac:dyDescent="0.15">
      <c r="B698" s="8" t="str">
        <f>VLOOKUP(G698,角色!A:B,2,FALSE)</f>
        <v>玄法</v>
      </c>
      <c r="C698" s="8" t="str">
        <f t="shared" si="90"/>
        <v>主动技能1</v>
      </c>
      <c r="D698" s="8">
        <f t="shared" si="92"/>
        <v>8</v>
      </c>
      <c r="E698" s="8">
        <f t="shared" si="93"/>
        <v>9</v>
      </c>
      <c r="F698" s="8">
        <f t="shared" si="94"/>
        <v>1</v>
      </c>
      <c r="G698" s="8">
        <f t="shared" si="91"/>
        <v>13</v>
      </c>
      <c r="H698" t="str">
        <f t="shared" si="95"/>
        <v>玄法主动技能1等级8</v>
      </c>
      <c r="I698" t="str">
        <f t="shared" si="96"/>
        <v>玄法主动技能1等级9</v>
      </c>
      <c r="J698" s="1">
        <v>692</v>
      </c>
      <c r="K698" s="1">
        <f>VLOOKUP(H698,主动技能!$A:$B,2,FALSE)</f>
        <v>728</v>
      </c>
      <c r="L698" s="1">
        <f>VLOOKUP(I698,主动技能!$A:$B,2,FALSE)</f>
        <v>729</v>
      </c>
      <c r="M698" s="1">
        <f t="shared" si="97"/>
        <v>98</v>
      </c>
      <c r="N698" s="1" t="s">
        <v>251</v>
      </c>
      <c r="O698" s="1">
        <f t="shared" si="98"/>
        <v>197</v>
      </c>
      <c r="P698" s="1" t="s">
        <v>252</v>
      </c>
      <c r="Q698" s="1" t="s">
        <v>252</v>
      </c>
    </row>
    <row r="699" spans="2:17" x14ac:dyDescent="0.15">
      <c r="B699" s="8" t="str">
        <f>VLOOKUP(G699,角色!A:B,2,FALSE)</f>
        <v>玄法</v>
      </c>
      <c r="C699" s="8" t="str">
        <f t="shared" si="90"/>
        <v>主动技能1</v>
      </c>
      <c r="D699" s="8">
        <f t="shared" si="92"/>
        <v>9</v>
      </c>
      <c r="E699" s="8">
        <f t="shared" si="93"/>
        <v>10</v>
      </c>
      <c r="F699" s="8">
        <f t="shared" si="94"/>
        <v>1</v>
      </c>
      <c r="G699" s="8">
        <f t="shared" si="91"/>
        <v>13</v>
      </c>
      <c r="H699" t="str">
        <f t="shared" si="95"/>
        <v>玄法主动技能1等级9</v>
      </c>
      <c r="I699" t="str">
        <f t="shared" si="96"/>
        <v>玄法主动技能1等级10</v>
      </c>
      <c r="J699" s="1">
        <v>693</v>
      </c>
      <c r="K699" s="1">
        <f>VLOOKUP(H699,主动技能!$A:$B,2,FALSE)</f>
        <v>729</v>
      </c>
      <c r="L699" s="1">
        <f>VLOOKUP(I699,主动技能!$A:$B,2,FALSE)</f>
        <v>730</v>
      </c>
      <c r="M699" s="1">
        <f t="shared" si="97"/>
        <v>99</v>
      </c>
      <c r="N699" s="1" t="s">
        <v>251</v>
      </c>
      <c r="O699" s="1">
        <f t="shared" si="98"/>
        <v>198</v>
      </c>
      <c r="P699" s="1" t="s">
        <v>252</v>
      </c>
      <c r="Q699" s="1" t="s">
        <v>252</v>
      </c>
    </row>
    <row r="700" spans="2:17" x14ac:dyDescent="0.15">
      <c r="B700" s="8" t="str">
        <f>VLOOKUP(G700,角色!A:B,2,FALSE)</f>
        <v>玄法</v>
      </c>
      <c r="C700" s="8" t="str">
        <f t="shared" si="90"/>
        <v>主动技能1</v>
      </c>
      <c r="D700" s="8">
        <f t="shared" si="92"/>
        <v>10</v>
      </c>
      <c r="E700" s="8">
        <f t="shared" si="93"/>
        <v>11</v>
      </c>
      <c r="F700" s="8">
        <f t="shared" si="94"/>
        <v>1</v>
      </c>
      <c r="G700" s="8">
        <f t="shared" si="91"/>
        <v>13</v>
      </c>
      <c r="H700" t="str">
        <f t="shared" si="95"/>
        <v>玄法主动技能1等级10</v>
      </c>
      <c r="I700" t="str">
        <f t="shared" si="96"/>
        <v>玄法主动技能1等级11</v>
      </c>
      <c r="J700" s="1">
        <v>694</v>
      </c>
      <c r="K700" s="1">
        <f>VLOOKUP(H700,主动技能!$A:$B,2,FALSE)</f>
        <v>730</v>
      </c>
      <c r="L700" s="1">
        <f>VLOOKUP(I700,主动技能!$A:$B,2,FALSE)</f>
        <v>731</v>
      </c>
      <c r="M700" s="1">
        <f t="shared" si="97"/>
        <v>1</v>
      </c>
      <c r="N700" s="1" t="s">
        <v>251</v>
      </c>
      <c r="O700" s="1">
        <f t="shared" si="98"/>
        <v>100</v>
      </c>
      <c r="P700" s="1" t="s">
        <v>252</v>
      </c>
      <c r="Q700" s="1" t="s">
        <v>252</v>
      </c>
    </row>
    <row r="701" spans="2:17" x14ac:dyDescent="0.15">
      <c r="B701" s="8" t="str">
        <f>VLOOKUP(G701,角色!A:B,2,FALSE)</f>
        <v>玄法</v>
      </c>
      <c r="C701" s="8" t="str">
        <f t="shared" si="90"/>
        <v>主动技能1</v>
      </c>
      <c r="D701" s="8">
        <f t="shared" si="92"/>
        <v>11</v>
      </c>
      <c r="E701" s="8">
        <f t="shared" si="93"/>
        <v>12</v>
      </c>
      <c r="F701" s="8">
        <f t="shared" si="94"/>
        <v>1</v>
      </c>
      <c r="G701" s="8">
        <f t="shared" si="91"/>
        <v>13</v>
      </c>
      <c r="H701" t="str">
        <f t="shared" si="95"/>
        <v>玄法主动技能1等级11</v>
      </c>
      <c r="I701" t="str">
        <f t="shared" si="96"/>
        <v>玄法主动技能1等级12</v>
      </c>
      <c r="J701" s="1">
        <v>695</v>
      </c>
      <c r="K701" s="1">
        <f>VLOOKUP(H701,主动技能!$A:$B,2,FALSE)</f>
        <v>731</v>
      </c>
      <c r="L701" s="1">
        <f>VLOOKUP(I701,主动技能!$A:$B,2,FALSE)</f>
        <v>732</v>
      </c>
      <c r="M701" s="1">
        <f t="shared" si="97"/>
        <v>2</v>
      </c>
      <c r="N701" s="1" t="s">
        <v>251</v>
      </c>
      <c r="O701" s="1">
        <f t="shared" si="98"/>
        <v>101</v>
      </c>
      <c r="P701" s="1" t="s">
        <v>252</v>
      </c>
      <c r="Q701" s="1" t="s">
        <v>252</v>
      </c>
    </row>
    <row r="702" spans="2:17" x14ac:dyDescent="0.15">
      <c r="B702" s="8" t="str">
        <f>VLOOKUP(G702,角色!A:B,2,FALSE)</f>
        <v>玄法</v>
      </c>
      <c r="C702" s="8" t="str">
        <f t="shared" si="90"/>
        <v>主动技能1</v>
      </c>
      <c r="D702" s="8">
        <f t="shared" si="92"/>
        <v>12</v>
      </c>
      <c r="E702" s="8">
        <f t="shared" si="93"/>
        <v>13</v>
      </c>
      <c r="F702" s="8">
        <f t="shared" si="94"/>
        <v>1</v>
      </c>
      <c r="G702" s="8">
        <f t="shared" si="91"/>
        <v>13</v>
      </c>
      <c r="H702" t="str">
        <f t="shared" si="95"/>
        <v>玄法主动技能1等级12</v>
      </c>
      <c r="I702" t="str">
        <f t="shared" si="96"/>
        <v>玄法主动技能1等级13</v>
      </c>
      <c r="J702" s="1">
        <v>696</v>
      </c>
      <c r="K702" s="1">
        <f>VLOOKUP(H702,主动技能!$A:$B,2,FALSE)</f>
        <v>732</v>
      </c>
      <c r="L702" s="1">
        <f>VLOOKUP(I702,主动技能!$A:$B,2,FALSE)</f>
        <v>733</v>
      </c>
      <c r="M702" s="1">
        <f t="shared" si="97"/>
        <v>3</v>
      </c>
      <c r="N702" s="1" t="s">
        <v>251</v>
      </c>
      <c r="O702" s="1">
        <f t="shared" si="98"/>
        <v>102</v>
      </c>
      <c r="P702" s="1" t="s">
        <v>252</v>
      </c>
      <c r="Q702" s="1" t="s">
        <v>252</v>
      </c>
    </row>
    <row r="703" spans="2:17" x14ac:dyDescent="0.15">
      <c r="B703" s="8" t="str">
        <f>VLOOKUP(G703,角色!A:B,2,FALSE)</f>
        <v>玄法</v>
      </c>
      <c r="C703" s="8" t="str">
        <f t="shared" si="90"/>
        <v>主动技能1</v>
      </c>
      <c r="D703" s="8">
        <f t="shared" si="92"/>
        <v>13</v>
      </c>
      <c r="E703" s="8">
        <f t="shared" si="93"/>
        <v>14</v>
      </c>
      <c r="F703" s="8">
        <f t="shared" si="94"/>
        <v>1</v>
      </c>
      <c r="G703" s="8">
        <f t="shared" si="91"/>
        <v>13</v>
      </c>
      <c r="H703" t="str">
        <f t="shared" si="95"/>
        <v>玄法主动技能1等级13</v>
      </c>
      <c r="I703" t="str">
        <f t="shared" si="96"/>
        <v>玄法主动技能1等级14</v>
      </c>
      <c r="J703" s="1">
        <v>697</v>
      </c>
      <c r="K703" s="1">
        <f>VLOOKUP(H703,主动技能!$A:$B,2,FALSE)</f>
        <v>733</v>
      </c>
      <c r="L703" s="1">
        <f>VLOOKUP(I703,主动技能!$A:$B,2,FALSE)</f>
        <v>734</v>
      </c>
      <c r="M703" s="1">
        <f t="shared" si="97"/>
        <v>4</v>
      </c>
      <c r="N703" s="1" t="s">
        <v>251</v>
      </c>
      <c r="O703" s="1">
        <f t="shared" si="98"/>
        <v>103</v>
      </c>
      <c r="P703" s="1" t="s">
        <v>252</v>
      </c>
      <c r="Q703" s="1" t="s">
        <v>252</v>
      </c>
    </row>
    <row r="704" spans="2:17" x14ac:dyDescent="0.15">
      <c r="B704" s="8" t="str">
        <f>VLOOKUP(G704,角色!A:B,2,FALSE)</f>
        <v>玄法</v>
      </c>
      <c r="C704" s="8" t="str">
        <f t="shared" si="90"/>
        <v>主动技能1</v>
      </c>
      <c r="D704" s="8">
        <f t="shared" si="92"/>
        <v>14</v>
      </c>
      <c r="E704" s="8">
        <f t="shared" si="93"/>
        <v>15</v>
      </c>
      <c r="F704" s="8">
        <f t="shared" si="94"/>
        <v>1</v>
      </c>
      <c r="G704" s="8">
        <f t="shared" si="91"/>
        <v>13</v>
      </c>
      <c r="H704" t="str">
        <f t="shared" si="95"/>
        <v>玄法主动技能1等级14</v>
      </c>
      <c r="I704" t="str">
        <f t="shared" si="96"/>
        <v>玄法主动技能1等级15</v>
      </c>
      <c r="J704" s="1">
        <v>698</v>
      </c>
      <c r="K704" s="1">
        <f>VLOOKUP(H704,主动技能!$A:$B,2,FALSE)</f>
        <v>734</v>
      </c>
      <c r="L704" s="1">
        <f>VLOOKUP(I704,主动技能!$A:$B,2,FALSE)</f>
        <v>735</v>
      </c>
      <c r="M704" s="1">
        <f t="shared" si="97"/>
        <v>5</v>
      </c>
      <c r="N704" s="1" t="s">
        <v>251</v>
      </c>
      <c r="O704" s="1">
        <f t="shared" si="98"/>
        <v>104</v>
      </c>
      <c r="P704" s="1" t="s">
        <v>252</v>
      </c>
      <c r="Q704" s="1" t="s">
        <v>252</v>
      </c>
    </row>
    <row r="705" spans="2:17" x14ac:dyDescent="0.15">
      <c r="B705" s="8" t="str">
        <f>VLOOKUP(G705,角色!A:B,2,FALSE)</f>
        <v>玄法</v>
      </c>
      <c r="C705" s="8" t="str">
        <f t="shared" si="90"/>
        <v>主动技能1</v>
      </c>
      <c r="D705" s="8">
        <f t="shared" si="92"/>
        <v>15</v>
      </c>
      <c r="E705" s="8">
        <f t="shared" si="93"/>
        <v>16</v>
      </c>
      <c r="F705" s="8">
        <f t="shared" si="94"/>
        <v>1</v>
      </c>
      <c r="G705" s="8">
        <f t="shared" si="91"/>
        <v>13</v>
      </c>
      <c r="H705" t="str">
        <f t="shared" si="95"/>
        <v>玄法主动技能1等级15</v>
      </c>
      <c r="I705" t="str">
        <f t="shared" si="96"/>
        <v>玄法主动技能1等级16</v>
      </c>
      <c r="J705" s="1">
        <v>699</v>
      </c>
      <c r="K705" s="1">
        <f>VLOOKUP(H705,主动技能!$A:$B,2,FALSE)</f>
        <v>735</v>
      </c>
      <c r="L705" s="1">
        <f>VLOOKUP(I705,主动技能!$A:$B,2,FALSE)</f>
        <v>736</v>
      </c>
      <c r="M705" s="1">
        <f t="shared" si="97"/>
        <v>6</v>
      </c>
      <c r="N705" s="1" t="s">
        <v>251</v>
      </c>
      <c r="O705" s="1">
        <f t="shared" si="98"/>
        <v>105</v>
      </c>
      <c r="P705" s="1" t="s">
        <v>252</v>
      </c>
      <c r="Q705" s="1" t="s">
        <v>252</v>
      </c>
    </row>
    <row r="706" spans="2:17" x14ac:dyDescent="0.15">
      <c r="B706" s="8" t="str">
        <f>VLOOKUP(G706,角色!A:B,2,FALSE)</f>
        <v>玄法</v>
      </c>
      <c r="C706" s="8" t="str">
        <f t="shared" si="90"/>
        <v>主动技能1</v>
      </c>
      <c r="D706" s="8">
        <f t="shared" si="92"/>
        <v>16</v>
      </c>
      <c r="E706" s="8">
        <f t="shared" si="93"/>
        <v>17</v>
      </c>
      <c r="F706" s="8">
        <f t="shared" si="94"/>
        <v>1</v>
      </c>
      <c r="G706" s="8">
        <f t="shared" si="91"/>
        <v>13</v>
      </c>
      <c r="H706" t="str">
        <f t="shared" si="95"/>
        <v>玄法主动技能1等级16</v>
      </c>
      <c r="I706" t="str">
        <f t="shared" si="96"/>
        <v>玄法主动技能1等级17</v>
      </c>
      <c r="J706" s="1">
        <v>700</v>
      </c>
      <c r="K706" s="1">
        <f>VLOOKUP(H706,主动技能!$A:$B,2,FALSE)</f>
        <v>736</v>
      </c>
      <c r="L706" s="1">
        <f>VLOOKUP(I706,主动技能!$A:$B,2,FALSE)</f>
        <v>737</v>
      </c>
      <c r="M706" s="1">
        <f t="shared" si="97"/>
        <v>7</v>
      </c>
      <c r="N706" s="1" t="s">
        <v>251</v>
      </c>
      <c r="O706" s="1">
        <f t="shared" si="98"/>
        <v>106</v>
      </c>
      <c r="P706" s="1" t="s">
        <v>252</v>
      </c>
      <c r="Q706" s="1" t="s">
        <v>252</v>
      </c>
    </row>
    <row r="707" spans="2:17" x14ac:dyDescent="0.15">
      <c r="B707" s="8" t="str">
        <f>VLOOKUP(G707,角色!A:B,2,FALSE)</f>
        <v>玄法</v>
      </c>
      <c r="C707" s="8" t="str">
        <f t="shared" si="90"/>
        <v>主动技能1</v>
      </c>
      <c r="D707" s="8">
        <f t="shared" si="92"/>
        <v>17</v>
      </c>
      <c r="E707" s="8">
        <f t="shared" si="93"/>
        <v>18</v>
      </c>
      <c r="F707" s="8">
        <f t="shared" si="94"/>
        <v>1</v>
      </c>
      <c r="G707" s="8">
        <f t="shared" si="91"/>
        <v>13</v>
      </c>
      <c r="H707" t="str">
        <f t="shared" si="95"/>
        <v>玄法主动技能1等级17</v>
      </c>
      <c r="I707" t="str">
        <f t="shared" si="96"/>
        <v>玄法主动技能1等级18</v>
      </c>
      <c r="J707" s="1">
        <v>701</v>
      </c>
      <c r="K707" s="1">
        <f>VLOOKUP(H707,主动技能!$A:$B,2,FALSE)</f>
        <v>737</v>
      </c>
      <c r="L707" s="1">
        <f>VLOOKUP(I707,主动技能!$A:$B,2,FALSE)</f>
        <v>738</v>
      </c>
      <c r="M707" s="1">
        <f t="shared" si="97"/>
        <v>8</v>
      </c>
      <c r="N707" s="1" t="s">
        <v>251</v>
      </c>
      <c r="O707" s="1">
        <f t="shared" si="98"/>
        <v>107</v>
      </c>
      <c r="P707" s="1" t="s">
        <v>252</v>
      </c>
      <c r="Q707" s="1" t="s">
        <v>252</v>
      </c>
    </row>
    <row r="708" spans="2:17" x14ac:dyDescent="0.15">
      <c r="B708" s="8" t="str">
        <f>VLOOKUP(G708,角色!A:B,2,FALSE)</f>
        <v>玄法</v>
      </c>
      <c r="C708" s="8" t="str">
        <f t="shared" si="90"/>
        <v>主动技能1</v>
      </c>
      <c r="D708" s="8">
        <f t="shared" si="92"/>
        <v>18</v>
      </c>
      <c r="E708" s="8">
        <f t="shared" si="93"/>
        <v>19</v>
      </c>
      <c r="F708" s="8">
        <f t="shared" si="94"/>
        <v>1</v>
      </c>
      <c r="G708" s="8">
        <f t="shared" si="91"/>
        <v>13</v>
      </c>
      <c r="H708" t="str">
        <f t="shared" si="95"/>
        <v>玄法主动技能1等级18</v>
      </c>
      <c r="I708" t="str">
        <f t="shared" si="96"/>
        <v>玄法主动技能1等级19</v>
      </c>
      <c r="J708" s="1">
        <v>702</v>
      </c>
      <c r="K708" s="1">
        <f>VLOOKUP(H708,主动技能!$A:$B,2,FALSE)</f>
        <v>738</v>
      </c>
      <c r="L708" s="1">
        <f>VLOOKUP(I708,主动技能!$A:$B,2,FALSE)</f>
        <v>739</v>
      </c>
      <c r="M708" s="1">
        <f t="shared" si="97"/>
        <v>9</v>
      </c>
      <c r="N708" s="1" t="s">
        <v>251</v>
      </c>
      <c r="O708" s="1">
        <f t="shared" si="98"/>
        <v>108</v>
      </c>
      <c r="P708" s="1" t="s">
        <v>252</v>
      </c>
      <c r="Q708" s="1" t="s">
        <v>252</v>
      </c>
    </row>
    <row r="709" spans="2:17" x14ac:dyDescent="0.15">
      <c r="B709" s="8" t="str">
        <f>VLOOKUP(G709,角色!A:B,2,FALSE)</f>
        <v>玄法</v>
      </c>
      <c r="C709" s="8" t="str">
        <f t="shared" si="90"/>
        <v>主动技能1</v>
      </c>
      <c r="D709" s="8">
        <f t="shared" si="92"/>
        <v>19</v>
      </c>
      <c r="E709" s="8">
        <f t="shared" si="93"/>
        <v>20</v>
      </c>
      <c r="F709" s="8">
        <f t="shared" si="94"/>
        <v>1</v>
      </c>
      <c r="G709" s="8">
        <f t="shared" si="91"/>
        <v>13</v>
      </c>
      <c r="H709" t="str">
        <f t="shared" si="95"/>
        <v>玄法主动技能1等级19</v>
      </c>
      <c r="I709" t="str">
        <f t="shared" si="96"/>
        <v>玄法主动技能1等级20</v>
      </c>
      <c r="J709" s="1">
        <v>703</v>
      </c>
      <c r="K709" s="1">
        <f>VLOOKUP(H709,主动技能!$A:$B,2,FALSE)</f>
        <v>739</v>
      </c>
      <c r="L709" s="1">
        <f>VLOOKUP(I709,主动技能!$A:$B,2,FALSE)</f>
        <v>740</v>
      </c>
      <c r="M709" s="1">
        <f t="shared" si="97"/>
        <v>10</v>
      </c>
      <c r="N709" s="1" t="s">
        <v>251</v>
      </c>
      <c r="O709" s="1">
        <f t="shared" si="98"/>
        <v>109</v>
      </c>
      <c r="P709" s="1" t="s">
        <v>252</v>
      </c>
      <c r="Q709" s="1" t="s">
        <v>252</v>
      </c>
    </row>
    <row r="710" spans="2:17" x14ac:dyDescent="0.15">
      <c r="B710" s="8" t="str">
        <f>VLOOKUP(G710,角色!A:B,2,FALSE)</f>
        <v>玄法</v>
      </c>
      <c r="C710" s="8" t="str">
        <f t="shared" si="90"/>
        <v>主动技能2</v>
      </c>
      <c r="D710" s="8">
        <f t="shared" si="92"/>
        <v>1</v>
      </c>
      <c r="E710" s="8">
        <f t="shared" si="93"/>
        <v>2</v>
      </c>
      <c r="F710" s="8">
        <f t="shared" si="94"/>
        <v>2</v>
      </c>
      <c r="G710" s="8">
        <f t="shared" si="91"/>
        <v>13</v>
      </c>
      <c r="H710" t="str">
        <f t="shared" si="95"/>
        <v>玄法主动技能2等级1</v>
      </c>
      <c r="I710" t="str">
        <f t="shared" si="96"/>
        <v>玄法主动技能2等级2</v>
      </c>
      <c r="J710" s="1">
        <v>704</v>
      </c>
      <c r="K710" s="1">
        <f>VLOOKUP(H710,主动技能!$A:$B,2,FALSE)</f>
        <v>741</v>
      </c>
      <c r="L710" s="1">
        <f>VLOOKUP(I710,主动技能!$A:$B,2,FALSE)</f>
        <v>742</v>
      </c>
      <c r="M710" s="1">
        <f t="shared" si="97"/>
        <v>11</v>
      </c>
      <c r="N710" s="1" t="s">
        <v>251</v>
      </c>
      <c r="O710" s="1">
        <f t="shared" si="98"/>
        <v>110</v>
      </c>
      <c r="P710" s="1" t="s">
        <v>252</v>
      </c>
      <c r="Q710" s="1" t="s">
        <v>252</v>
      </c>
    </row>
    <row r="711" spans="2:17" x14ac:dyDescent="0.15">
      <c r="B711" s="8" t="str">
        <f>VLOOKUP(G711,角色!A:B,2,FALSE)</f>
        <v>玄法</v>
      </c>
      <c r="C711" s="8" t="str">
        <f t="shared" si="90"/>
        <v>主动技能2</v>
      </c>
      <c r="D711" s="8">
        <f t="shared" si="92"/>
        <v>2</v>
      </c>
      <c r="E711" s="8">
        <f t="shared" si="93"/>
        <v>3</v>
      </c>
      <c r="F711" s="8">
        <f t="shared" si="94"/>
        <v>2</v>
      </c>
      <c r="G711" s="8">
        <f t="shared" si="91"/>
        <v>13</v>
      </c>
      <c r="H711" t="str">
        <f t="shared" si="95"/>
        <v>玄法主动技能2等级2</v>
      </c>
      <c r="I711" t="str">
        <f t="shared" si="96"/>
        <v>玄法主动技能2等级3</v>
      </c>
      <c r="J711" s="1">
        <v>705</v>
      </c>
      <c r="K711" s="1">
        <f>VLOOKUP(H711,主动技能!$A:$B,2,FALSE)</f>
        <v>742</v>
      </c>
      <c r="L711" s="1">
        <f>VLOOKUP(I711,主动技能!$A:$B,2,FALSE)</f>
        <v>743</v>
      </c>
      <c r="M711" s="1">
        <f t="shared" si="97"/>
        <v>12</v>
      </c>
      <c r="N711" s="1" t="s">
        <v>251</v>
      </c>
      <c r="O711" s="1">
        <f t="shared" si="98"/>
        <v>111</v>
      </c>
      <c r="P711" s="1" t="s">
        <v>252</v>
      </c>
      <c r="Q711" s="1" t="s">
        <v>252</v>
      </c>
    </row>
    <row r="712" spans="2:17" x14ac:dyDescent="0.15">
      <c r="B712" s="8" t="str">
        <f>VLOOKUP(G712,角色!A:B,2,FALSE)</f>
        <v>玄法</v>
      </c>
      <c r="C712" s="8" t="str">
        <f t="shared" ref="C712:C775" si="99">C$4&amp;F712</f>
        <v>主动技能2</v>
      </c>
      <c r="D712" s="8">
        <f t="shared" si="92"/>
        <v>3</v>
      </c>
      <c r="E712" s="8">
        <f t="shared" si="93"/>
        <v>4</v>
      </c>
      <c r="F712" s="8">
        <f t="shared" si="94"/>
        <v>2</v>
      </c>
      <c r="G712" s="8">
        <f t="shared" ref="G712:G775" si="100">IF((F712=1)*(D712=1),G711+1,G711)</f>
        <v>13</v>
      </c>
      <c r="H712" t="str">
        <f t="shared" si="95"/>
        <v>玄法主动技能2等级3</v>
      </c>
      <c r="I712" t="str">
        <f t="shared" si="96"/>
        <v>玄法主动技能2等级4</v>
      </c>
      <c r="J712" s="1">
        <v>706</v>
      </c>
      <c r="K712" s="1">
        <f>VLOOKUP(H712,主动技能!$A:$B,2,FALSE)</f>
        <v>743</v>
      </c>
      <c r="L712" s="1">
        <f>VLOOKUP(I712,主动技能!$A:$B,2,FALSE)</f>
        <v>744</v>
      </c>
      <c r="M712" s="1">
        <f t="shared" si="97"/>
        <v>13</v>
      </c>
      <c r="N712" s="1" t="s">
        <v>251</v>
      </c>
      <c r="O712" s="1">
        <f t="shared" si="98"/>
        <v>112</v>
      </c>
      <c r="P712" s="1" t="s">
        <v>252</v>
      </c>
      <c r="Q712" s="1" t="s">
        <v>252</v>
      </c>
    </row>
    <row r="713" spans="2:17" x14ac:dyDescent="0.15">
      <c r="B713" s="8" t="str">
        <f>VLOOKUP(G713,角色!A:B,2,FALSE)</f>
        <v>玄法</v>
      </c>
      <c r="C713" s="8" t="str">
        <f t="shared" si="99"/>
        <v>主动技能2</v>
      </c>
      <c r="D713" s="8">
        <f t="shared" ref="D713:D776" si="101">IF(D712=D$5,1,D712+1)</f>
        <v>4</v>
      </c>
      <c r="E713" s="8">
        <f t="shared" ref="E713:E776" si="102">IF(E712=E$5,2,E712+1)</f>
        <v>5</v>
      </c>
      <c r="F713" s="8">
        <f t="shared" ref="F713:F776" si="103">IF(D713=1,IF(F712=$F$5,1,F712+1),F712)</f>
        <v>2</v>
      </c>
      <c r="G713" s="8">
        <f t="shared" si="100"/>
        <v>13</v>
      </c>
      <c r="H713" t="str">
        <f t="shared" si="95"/>
        <v>玄法主动技能2等级4</v>
      </c>
      <c r="I713" t="str">
        <f t="shared" si="96"/>
        <v>玄法主动技能2等级5</v>
      </c>
      <c r="J713" s="1">
        <v>707</v>
      </c>
      <c r="K713" s="1">
        <f>VLOOKUP(H713,主动技能!$A:$B,2,FALSE)</f>
        <v>744</v>
      </c>
      <c r="L713" s="1">
        <f>VLOOKUP(I713,主动技能!$A:$B,2,FALSE)</f>
        <v>745</v>
      </c>
      <c r="M713" s="1">
        <f t="shared" si="97"/>
        <v>14</v>
      </c>
      <c r="N713" s="1" t="s">
        <v>251</v>
      </c>
      <c r="O713" s="1">
        <f t="shared" si="98"/>
        <v>113</v>
      </c>
      <c r="P713" s="1" t="s">
        <v>252</v>
      </c>
      <c r="Q713" s="1" t="s">
        <v>252</v>
      </c>
    </row>
    <row r="714" spans="2:17" x14ac:dyDescent="0.15">
      <c r="B714" s="8" t="str">
        <f>VLOOKUP(G714,角色!A:B,2,FALSE)</f>
        <v>玄法</v>
      </c>
      <c r="C714" s="8" t="str">
        <f t="shared" si="99"/>
        <v>主动技能2</v>
      </c>
      <c r="D714" s="8">
        <f t="shared" si="101"/>
        <v>5</v>
      </c>
      <c r="E714" s="8">
        <f t="shared" si="102"/>
        <v>6</v>
      </c>
      <c r="F714" s="8">
        <f t="shared" si="103"/>
        <v>2</v>
      </c>
      <c r="G714" s="8">
        <f t="shared" si="100"/>
        <v>13</v>
      </c>
      <c r="H714" t="str">
        <f t="shared" si="95"/>
        <v>玄法主动技能2等级5</v>
      </c>
      <c r="I714" t="str">
        <f t="shared" si="96"/>
        <v>玄法主动技能2等级6</v>
      </c>
      <c r="J714" s="1">
        <v>708</v>
      </c>
      <c r="K714" s="1">
        <f>VLOOKUP(H714,主动技能!$A:$B,2,FALSE)</f>
        <v>745</v>
      </c>
      <c r="L714" s="1">
        <f>VLOOKUP(I714,主动技能!$A:$B,2,FALSE)</f>
        <v>746</v>
      </c>
      <c r="M714" s="1">
        <f t="shared" si="97"/>
        <v>15</v>
      </c>
      <c r="N714" s="1" t="s">
        <v>251</v>
      </c>
      <c r="O714" s="1">
        <f t="shared" si="98"/>
        <v>114</v>
      </c>
      <c r="P714" s="1" t="s">
        <v>252</v>
      </c>
      <c r="Q714" s="1" t="s">
        <v>252</v>
      </c>
    </row>
    <row r="715" spans="2:17" x14ac:dyDescent="0.15">
      <c r="B715" s="8" t="str">
        <f>VLOOKUP(G715,角色!A:B,2,FALSE)</f>
        <v>玄法</v>
      </c>
      <c r="C715" s="8" t="str">
        <f t="shared" si="99"/>
        <v>主动技能2</v>
      </c>
      <c r="D715" s="8">
        <f t="shared" si="101"/>
        <v>6</v>
      </c>
      <c r="E715" s="8">
        <f t="shared" si="102"/>
        <v>7</v>
      </c>
      <c r="F715" s="8">
        <f t="shared" si="103"/>
        <v>2</v>
      </c>
      <c r="G715" s="8">
        <f t="shared" si="100"/>
        <v>13</v>
      </c>
      <c r="H715" t="str">
        <f t="shared" si="95"/>
        <v>玄法主动技能2等级6</v>
      </c>
      <c r="I715" t="str">
        <f t="shared" si="96"/>
        <v>玄法主动技能2等级7</v>
      </c>
      <c r="J715" s="1">
        <v>709</v>
      </c>
      <c r="K715" s="1">
        <f>VLOOKUP(H715,主动技能!$A:$B,2,FALSE)</f>
        <v>746</v>
      </c>
      <c r="L715" s="1">
        <f>VLOOKUP(I715,主动技能!$A:$B,2,FALSE)</f>
        <v>747</v>
      </c>
      <c r="M715" s="1">
        <f t="shared" si="97"/>
        <v>16</v>
      </c>
      <c r="N715" s="1" t="s">
        <v>251</v>
      </c>
      <c r="O715" s="1">
        <f t="shared" si="98"/>
        <v>115</v>
      </c>
      <c r="P715" s="1" t="s">
        <v>252</v>
      </c>
      <c r="Q715" s="1" t="s">
        <v>252</v>
      </c>
    </row>
    <row r="716" spans="2:17" x14ac:dyDescent="0.15">
      <c r="B716" s="8" t="str">
        <f>VLOOKUP(G716,角色!A:B,2,FALSE)</f>
        <v>玄法</v>
      </c>
      <c r="C716" s="8" t="str">
        <f t="shared" si="99"/>
        <v>主动技能2</v>
      </c>
      <c r="D716" s="8">
        <f t="shared" si="101"/>
        <v>7</v>
      </c>
      <c r="E716" s="8">
        <f t="shared" si="102"/>
        <v>8</v>
      </c>
      <c r="F716" s="8">
        <f t="shared" si="103"/>
        <v>2</v>
      </c>
      <c r="G716" s="8">
        <f t="shared" si="100"/>
        <v>13</v>
      </c>
      <c r="H716" t="str">
        <f t="shared" si="95"/>
        <v>玄法主动技能2等级7</v>
      </c>
      <c r="I716" t="str">
        <f t="shared" si="96"/>
        <v>玄法主动技能2等级8</v>
      </c>
      <c r="J716" s="1">
        <v>710</v>
      </c>
      <c r="K716" s="1">
        <f>VLOOKUP(H716,主动技能!$A:$B,2,FALSE)</f>
        <v>747</v>
      </c>
      <c r="L716" s="1">
        <f>VLOOKUP(I716,主动技能!$A:$B,2,FALSE)</f>
        <v>748</v>
      </c>
      <c r="M716" s="1">
        <f t="shared" si="97"/>
        <v>17</v>
      </c>
      <c r="N716" s="1" t="s">
        <v>251</v>
      </c>
      <c r="O716" s="1">
        <f t="shared" si="98"/>
        <v>116</v>
      </c>
      <c r="P716" s="1" t="s">
        <v>252</v>
      </c>
      <c r="Q716" s="1" t="s">
        <v>252</v>
      </c>
    </row>
    <row r="717" spans="2:17" x14ac:dyDescent="0.15">
      <c r="B717" s="8" t="str">
        <f>VLOOKUP(G717,角色!A:B,2,FALSE)</f>
        <v>玄法</v>
      </c>
      <c r="C717" s="8" t="str">
        <f t="shared" si="99"/>
        <v>主动技能2</v>
      </c>
      <c r="D717" s="8">
        <f t="shared" si="101"/>
        <v>8</v>
      </c>
      <c r="E717" s="8">
        <f t="shared" si="102"/>
        <v>9</v>
      </c>
      <c r="F717" s="8">
        <f t="shared" si="103"/>
        <v>2</v>
      </c>
      <c r="G717" s="8">
        <f t="shared" si="100"/>
        <v>13</v>
      </c>
      <c r="H717" t="str">
        <f t="shared" si="95"/>
        <v>玄法主动技能2等级8</v>
      </c>
      <c r="I717" t="str">
        <f t="shared" si="96"/>
        <v>玄法主动技能2等级9</v>
      </c>
      <c r="J717" s="1">
        <v>711</v>
      </c>
      <c r="K717" s="1">
        <f>VLOOKUP(H717,主动技能!$A:$B,2,FALSE)</f>
        <v>748</v>
      </c>
      <c r="L717" s="1">
        <f>VLOOKUP(I717,主动技能!$A:$B,2,FALSE)</f>
        <v>749</v>
      </c>
      <c r="M717" s="1">
        <f t="shared" si="97"/>
        <v>18</v>
      </c>
      <c r="N717" s="1" t="s">
        <v>251</v>
      </c>
      <c r="O717" s="1">
        <f t="shared" si="98"/>
        <v>117</v>
      </c>
      <c r="P717" s="1" t="s">
        <v>252</v>
      </c>
      <c r="Q717" s="1" t="s">
        <v>252</v>
      </c>
    </row>
    <row r="718" spans="2:17" x14ac:dyDescent="0.15">
      <c r="B718" s="8" t="str">
        <f>VLOOKUP(G718,角色!A:B,2,FALSE)</f>
        <v>玄法</v>
      </c>
      <c r="C718" s="8" t="str">
        <f t="shared" si="99"/>
        <v>主动技能2</v>
      </c>
      <c r="D718" s="8">
        <f t="shared" si="101"/>
        <v>9</v>
      </c>
      <c r="E718" s="8">
        <f t="shared" si="102"/>
        <v>10</v>
      </c>
      <c r="F718" s="8">
        <f t="shared" si="103"/>
        <v>2</v>
      </c>
      <c r="G718" s="8">
        <f t="shared" si="100"/>
        <v>13</v>
      </c>
      <c r="H718" t="str">
        <f t="shared" si="95"/>
        <v>玄法主动技能2等级9</v>
      </c>
      <c r="I718" t="str">
        <f t="shared" si="96"/>
        <v>玄法主动技能2等级10</v>
      </c>
      <c r="J718" s="1">
        <v>712</v>
      </c>
      <c r="K718" s="1">
        <f>VLOOKUP(H718,主动技能!$A:$B,2,FALSE)</f>
        <v>749</v>
      </c>
      <c r="L718" s="1">
        <f>VLOOKUP(I718,主动技能!$A:$B,2,FALSE)</f>
        <v>750</v>
      </c>
      <c r="M718" s="1">
        <f t="shared" si="97"/>
        <v>19</v>
      </c>
      <c r="N718" s="1" t="s">
        <v>251</v>
      </c>
      <c r="O718" s="1">
        <f t="shared" si="98"/>
        <v>118</v>
      </c>
      <c r="P718" s="1" t="s">
        <v>252</v>
      </c>
      <c r="Q718" s="1" t="s">
        <v>252</v>
      </c>
    </row>
    <row r="719" spans="2:17" x14ac:dyDescent="0.15">
      <c r="B719" s="8" t="str">
        <f>VLOOKUP(G719,角色!A:B,2,FALSE)</f>
        <v>玄法</v>
      </c>
      <c r="C719" s="8" t="str">
        <f t="shared" si="99"/>
        <v>主动技能2</v>
      </c>
      <c r="D719" s="8">
        <f t="shared" si="101"/>
        <v>10</v>
      </c>
      <c r="E719" s="8">
        <f t="shared" si="102"/>
        <v>11</v>
      </c>
      <c r="F719" s="8">
        <f t="shared" si="103"/>
        <v>2</v>
      </c>
      <c r="G719" s="8">
        <f t="shared" si="100"/>
        <v>13</v>
      </c>
      <c r="H719" t="str">
        <f t="shared" si="95"/>
        <v>玄法主动技能2等级10</v>
      </c>
      <c r="I719" t="str">
        <f t="shared" si="96"/>
        <v>玄法主动技能2等级11</v>
      </c>
      <c r="J719" s="1">
        <v>713</v>
      </c>
      <c r="K719" s="1">
        <f>VLOOKUP(H719,主动技能!$A:$B,2,FALSE)</f>
        <v>750</v>
      </c>
      <c r="L719" s="1">
        <f>VLOOKUP(I719,主动技能!$A:$B,2,FALSE)</f>
        <v>751</v>
      </c>
      <c r="M719" s="1">
        <f t="shared" si="97"/>
        <v>20</v>
      </c>
      <c r="N719" s="1" t="s">
        <v>251</v>
      </c>
      <c r="O719" s="1">
        <f t="shared" si="98"/>
        <v>119</v>
      </c>
      <c r="P719" s="1" t="s">
        <v>252</v>
      </c>
      <c r="Q719" s="1" t="s">
        <v>252</v>
      </c>
    </row>
    <row r="720" spans="2:17" x14ac:dyDescent="0.15">
      <c r="B720" s="8" t="str">
        <f>VLOOKUP(G720,角色!A:B,2,FALSE)</f>
        <v>玄法</v>
      </c>
      <c r="C720" s="8" t="str">
        <f t="shared" si="99"/>
        <v>主动技能2</v>
      </c>
      <c r="D720" s="8">
        <f t="shared" si="101"/>
        <v>11</v>
      </c>
      <c r="E720" s="8">
        <f t="shared" si="102"/>
        <v>12</v>
      </c>
      <c r="F720" s="8">
        <f t="shared" si="103"/>
        <v>2</v>
      </c>
      <c r="G720" s="8">
        <f t="shared" si="100"/>
        <v>13</v>
      </c>
      <c r="H720" t="str">
        <f t="shared" si="95"/>
        <v>玄法主动技能2等级11</v>
      </c>
      <c r="I720" t="str">
        <f t="shared" si="96"/>
        <v>玄法主动技能2等级12</v>
      </c>
      <c r="J720" s="1">
        <v>714</v>
      </c>
      <c r="K720" s="1">
        <f>VLOOKUP(H720,主动技能!$A:$B,2,FALSE)</f>
        <v>751</v>
      </c>
      <c r="L720" s="1">
        <f>VLOOKUP(I720,主动技能!$A:$B,2,FALSE)</f>
        <v>752</v>
      </c>
      <c r="M720" s="1">
        <f t="shared" si="97"/>
        <v>21</v>
      </c>
      <c r="N720" s="1" t="s">
        <v>251</v>
      </c>
      <c r="O720" s="1">
        <f t="shared" si="98"/>
        <v>120</v>
      </c>
      <c r="P720" s="1" t="s">
        <v>252</v>
      </c>
      <c r="Q720" s="1" t="s">
        <v>252</v>
      </c>
    </row>
    <row r="721" spans="2:17" x14ac:dyDescent="0.15">
      <c r="B721" s="8" t="str">
        <f>VLOOKUP(G721,角色!A:B,2,FALSE)</f>
        <v>玄法</v>
      </c>
      <c r="C721" s="8" t="str">
        <f t="shared" si="99"/>
        <v>主动技能2</v>
      </c>
      <c r="D721" s="8">
        <f t="shared" si="101"/>
        <v>12</v>
      </c>
      <c r="E721" s="8">
        <f t="shared" si="102"/>
        <v>13</v>
      </c>
      <c r="F721" s="8">
        <f t="shared" si="103"/>
        <v>2</v>
      </c>
      <c r="G721" s="8">
        <f t="shared" si="100"/>
        <v>13</v>
      </c>
      <c r="H721" t="str">
        <f t="shared" si="95"/>
        <v>玄法主动技能2等级12</v>
      </c>
      <c r="I721" t="str">
        <f t="shared" si="96"/>
        <v>玄法主动技能2等级13</v>
      </c>
      <c r="J721" s="1">
        <v>715</v>
      </c>
      <c r="K721" s="1">
        <f>VLOOKUP(H721,主动技能!$A:$B,2,FALSE)</f>
        <v>752</v>
      </c>
      <c r="L721" s="1">
        <f>VLOOKUP(I721,主动技能!$A:$B,2,FALSE)</f>
        <v>753</v>
      </c>
      <c r="M721" s="1">
        <f t="shared" si="97"/>
        <v>22</v>
      </c>
      <c r="N721" s="1" t="s">
        <v>251</v>
      </c>
      <c r="O721" s="1">
        <f t="shared" si="98"/>
        <v>121</v>
      </c>
      <c r="P721" s="1" t="s">
        <v>252</v>
      </c>
      <c r="Q721" s="1" t="s">
        <v>252</v>
      </c>
    </row>
    <row r="722" spans="2:17" x14ac:dyDescent="0.15">
      <c r="B722" s="8" t="str">
        <f>VLOOKUP(G722,角色!A:B,2,FALSE)</f>
        <v>玄法</v>
      </c>
      <c r="C722" s="8" t="str">
        <f t="shared" si="99"/>
        <v>主动技能2</v>
      </c>
      <c r="D722" s="8">
        <f t="shared" si="101"/>
        <v>13</v>
      </c>
      <c r="E722" s="8">
        <f t="shared" si="102"/>
        <v>14</v>
      </c>
      <c r="F722" s="8">
        <f t="shared" si="103"/>
        <v>2</v>
      </c>
      <c r="G722" s="8">
        <f t="shared" si="100"/>
        <v>13</v>
      </c>
      <c r="H722" t="str">
        <f t="shared" si="95"/>
        <v>玄法主动技能2等级13</v>
      </c>
      <c r="I722" t="str">
        <f t="shared" si="96"/>
        <v>玄法主动技能2等级14</v>
      </c>
      <c r="J722" s="1">
        <v>716</v>
      </c>
      <c r="K722" s="1">
        <f>VLOOKUP(H722,主动技能!$A:$B,2,FALSE)</f>
        <v>753</v>
      </c>
      <c r="L722" s="1">
        <f>VLOOKUP(I722,主动技能!$A:$B,2,FALSE)</f>
        <v>754</v>
      </c>
      <c r="M722" s="1">
        <f t="shared" si="97"/>
        <v>23</v>
      </c>
      <c r="N722" s="1" t="s">
        <v>251</v>
      </c>
      <c r="O722" s="1">
        <f t="shared" si="98"/>
        <v>122</v>
      </c>
      <c r="P722" s="1" t="s">
        <v>252</v>
      </c>
      <c r="Q722" s="1" t="s">
        <v>252</v>
      </c>
    </row>
    <row r="723" spans="2:17" x14ac:dyDescent="0.15">
      <c r="B723" s="8" t="str">
        <f>VLOOKUP(G723,角色!A:B,2,FALSE)</f>
        <v>玄法</v>
      </c>
      <c r="C723" s="8" t="str">
        <f t="shared" si="99"/>
        <v>主动技能2</v>
      </c>
      <c r="D723" s="8">
        <f t="shared" si="101"/>
        <v>14</v>
      </c>
      <c r="E723" s="8">
        <f t="shared" si="102"/>
        <v>15</v>
      </c>
      <c r="F723" s="8">
        <f t="shared" si="103"/>
        <v>2</v>
      </c>
      <c r="G723" s="8">
        <f t="shared" si="100"/>
        <v>13</v>
      </c>
      <c r="H723" t="str">
        <f t="shared" si="95"/>
        <v>玄法主动技能2等级14</v>
      </c>
      <c r="I723" t="str">
        <f t="shared" si="96"/>
        <v>玄法主动技能2等级15</v>
      </c>
      <c r="J723" s="1">
        <v>717</v>
      </c>
      <c r="K723" s="1">
        <f>VLOOKUP(H723,主动技能!$A:$B,2,FALSE)</f>
        <v>754</v>
      </c>
      <c r="L723" s="1">
        <f>VLOOKUP(I723,主动技能!$A:$B,2,FALSE)</f>
        <v>755</v>
      </c>
      <c r="M723" s="1">
        <f t="shared" si="97"/>
        <v>24</v>
      </c>
      <c r="N723" s="1" t="s">
        <v>251</v>
      </c>
      <c r="O723" s="1">
        <f t="shared" si="98"/>
        <v>123</v>
      </c>
      <c r="P723" s="1" t="s">
        <v>252</v>
      </c>
      <c r="Q723" s="1" t="s">
        <v>252</v>
      </c>
    </row>
    <row r="724" spans="2:17" x14ac:dyDescent="0.15">
      <c r="B724" s="8" t="str">
        <f>VLOOKUP(G724,角色!A:B,2,FALSE)</f>
        <v>玄法</v>
      </c>
      <c r="C724" s="8" t="str">
        <f t="shared" si="99"/>
        <v>主动技能2</v>
      </c>
      <c r="D724" s="8">
        <f t="shared" si="101"/>
        <v>15</v>
      </c>
      <c r="E724" s="8">
        <f t="shared" si="102"/>
        <v>16</v>
      </c>
      <c r="F724" s="8">
        <f t="shared" si="103"/>
        <v>2</v>
      </c>
      <c r="G724" s="8">
        <f t="shared" si="100"/>
        <v>13</v>
      </c>
      <c r="H724" t="str">
        <f t="shared" si="95"/>
        <v>玄法主动技能2等级15</v>
      </c>
      <c r="I724" t="str">
        <f t="shared" si="96"/>
        <v>玄法主动技能2等级16</v>
      </c>
      <c r="J724" s="1">
        <v>718</v>
      </c>
      <c r="K724" s="1">
        <f>VLOOKUP(H724,主动技能!$A:$B,2,FALSE)</f>
        <v>755</v>
      </c>
      <c r="L724" s="1">
        <f>VLOOKUP(I724,主动技能!$A:$B,2,FALSE)</f>
        <v>756</v>
      </c>
      <c r="M724" s="1">
        <f t="shared" si="97"/>
        <v>25</v>
      </c>
      <c r="N724" s="1" t="s">
        <v>251</v>
      </c>
      <c r="O724" s="1">
        <f t="shared" si="98"/>
        <v>124</v>
      </c>
      <c r="P724" s="1" t="s">
        <v>252</v>
      </c>
      <c r="Q724" s="1" t="s">
        <v>252</v>
      </c>
    </row>
    <row r="725" spans="2:17" x14ac:dyDescent="0.15">
      <c r="B725" s="8" t="str">
        <f>VLOOKUP(G725,角色!A:B,2,FALSE)</f>
        <v>玄法</v>
      </c>
      <c r="C725" s="8" t="str">
        <f t="shared" si="99"/>
        <v>主动技能2</v>
      </c>
      <c r="D725" s="8">
        <f t="shared" si="101"/>
        <v>16</v>
      </c>
      <c r="E725" s="8">
        <f t="shared" si="102"/>
        <v>17</v>
      </c>
      <c r="F725" s="8">
        <f t="shared" si="103"/>
        <v>2</v>
      </c>
      <c r="G725" s="8">
        <f t="shared" si="100"/>
        <v>13</v>
      </c>
      <c r="H725" t="str">
        <f t="shared" si="95"/>
        <v>玄法主动技能2等级16</v>
      </c>
      <c r="I725" t="str">
        <f t="shared" si="96"/>
        <v>玄法主动技能2等级17</v>
      </c>
      <c r="J725" s="1">
        <v>719</v>
      </c>
      <c r="K725" s="1">
        <f>VLOOKUP(H725,主动技能!$A:$B,2,FALSE)</f>
        <v>756</v>
      </c>
      <c r="L725" s="1">
        <f>VLOOKUP(I725,主动技能!$A:$B,2,FALSE)</f>
        <v>757</v>
      </c>
      <c r="M725" s="1">
        <f t="shared" si="97"/>
        <v>26</v>
      </c>
      <c r="N725" s="1" t="s">
        <v>251</v>
      </c>
      <c r="O725" s="1">
        <f t="shared" si="98"/>
        <v>125</v>
      </c>
      <c r="P725" s="1" t="s">
        <v>252</v>
      </c>
      <c r="Q725" s="1" t="s">
        <v>252</v>
      </c>
    </row>
    <row r="726" spans="2:17" x14ac:dyDescent="0.15">
      <c r="B726" s="8" t="str">
        <f>VLOOKUP(G726,角色!A:B,2,FALSE)</f>
        <v>玄法</v>
      </c>
      <c r="C726" s="8" t="str">
        <f t="shared" si="99"/>
        <v>主动技能2</v>
      </c>
      <c r="D726" s="8">
        <f t="shared" si="101"/>
        <v>17</v>
      </c>
      <c r="E726" s="8">
        <f t="shared" si="102"/>
        <v>18</v>
      </c>
      <c r="F726" s="8">
        <f t="shared" si="103"/>
        <v>2</v>
      </c>
      <c r="G726" s="8">
        <f t="shared" si="100"/>
        <v>13</v>
      </c>
      <c r="H726" t="str">
        <f t="shared" si="95"/>
        <v>玄法主动技能2等级17</v>
      </c>
      <c r="I726" t="str">
        <f t="shared" si="96"/>
        <v>玄法主动技能2等级18</v>
      </c>
      <c r="J726" s="1">
        <v>720</v>
      </c>
      <c r="K726" s="1">
        <f>VLOOKUP(H726,主动技能!$A:$B,2,FALSE)</f>
        <v>757</v>
      </c>
      <c r="L726" s="1">
        <f>VLOOKUP(I726,主动技能!$A:$B,2,FALSE)</f>
        <v>758</v>
      </c>
      <c r="M726" s="1">
        <f t="shared" si="97"/>
        <v>27</v>
      </c>
      <c r="N726" s="1" t="s">
        <v>251</v>
      </c>
      <c r="O726" s="1">
        <f t="shared" si="98"/>
        <v>126</v>
      </c>
      <c r="P726" s="1" t="s">
        <v>252</v>
      </c>
      <c r="Q726" s="1" t="s">
        <v>252</v>
      </c>
    </row>
    <row r="727" spans="2:17" x14ac:dyDescent="0.15">
      <c r="B727" s="8" t="str">
        <f>VLOOKUP(G727,角色!A:B,2,FALSE)</f>
        <v>玄法</v>
      </c>
      <c r="C727" s="8" t="str">
        <f t="shared" si="99"/>
        <v>主动技能2</v>
      </c>
      <c r="D727" s="8">
        <f t="shared" si="101"/>
        <v>18</v>
      </c>
      <c r="E727" s="8">
        <f t="shared" si="102"/>
        <v>19</v>
      </c>
      <c r="F727" s="8">
        <f t="shared" si="103"/>
        <v>2</v>
      </c>
      <c r="G727" s="8">
        <f t="shared" si="100"/>
        <v>13</v>
      </c>
      <c r="H727" t="str">
        <f t="shared" si="95"/>
        <v>玄法主动技能2等级18</v>
      </c>
      <c r="I727" t="str">
        <f t="shared" si="96"/>
        <v>玄法主动技能2等级19</v>
      </c>
      <c r="J727" s="1">
        <v>721</v>
      </c>
      <c r="K727" s="1">
        <f>VLOOKUP(H727,主动技能!$A:$B,2,FALSE)</f>
        <v>758</v>
      </c>
      <c r="L727" s="1">
        <f>VLOOKUP(I727,主动技能!$A:$B,2,FALSE)</f>
        <v>759</v>
      </c>
      <c r="M727" s="1">
        <f t="shared" si="97"/>
        <v>28</v>
      </c>
      <c r="N727" s="1" t="s">
        <v>251</v>
      </c>
      <c r="O727" s="1">
        <f t="shared" si="98"/>
        <v>127</v>
      </c>
      <c r="P727" s="1" t="s">
        <v>252</v>
      </c>
      <c r="Q727" s="1" t="s">
        <v>252</v>
      </c>
    </row>
    <row r="728" spans="2:17" x14ac:dyDescent="0.15">
      <c r="B728" s="8" t="str">
        <f>VLOOKUP(G728,角色!A:B,2,FALSE)</f>
        <v>玄法</v>
      </c>
      <c r="C728" s="8" t="str">
        <f t="shared" si="99"/>
        <v>主动技能2</v>
      </c>
      <c r="D728" s="8">
        <f t="shared" si="101"/>
        <v>19</v>
      </c>
      <c r="E728" s="8">
        <f t="shared" si="102"/>
        <v>20</v>
      </c>
      <c r="F728" s="8">
        <f t="shared" si="103"/>
        <v>2</v>
      </c>
      <c r="G728" s="8">
        <f t="shared" si="100"/>
        <v>13</v>
      </c>
      <c r="H728" t="str">
        <f t="shared" ref="H728:H791" si="104">$B728&amp;$C728&amp;D$6&amp;D728</f>
        <v>玄法主动技能2等级19</v>
      </c>
      <c r="I728" t="str">
        <f t="shared" ref="I728:I791" si="105">$B728&amp;$C728&amp;E$6&amp;E728</f>
        <v>玄法主动技能2等级20</v>
      </c>
      <c r="J728" s="1">
        <v>722</v>
      </c>
      <c r="K728" s="1">
        <f>VLOOKUP(H728,主动技能!$A:$B,2,FALSE)</f>
        <v>759</v>
      </c>
      <c r="L728" s="1">
        <f>VLOOKUP(I728,主动技能!$A:$B,2,FALSE)</f>
        <v>760</v>
      </c>
      <c r="M728" s="1">
        <f t="shared" si="97"/>
        <v>29</v>
      </c>
      <c r="N728" s="1" t="s">
        <v>251</v>
      </c>
      <c r="O728" s="1">
        <f t="shared" si="98"/>
        <v>128</v>
      </c>
      <c r="P728" s="1" t="s">
        <v>252</v>
      </c>
      <c r="Q728" s="1" t="s">
        <v>252</v>
      </c>
    </row>
    <row r="729" spans="2:17" x14ac:dyDescent="0.15">
      <c r="B729" s="8" t="str">
        <f>VLOOKUP(G729,角色!A:B,2,FALSE)</f>
        <v>玄法</v>
      </c>
      <c r="C729" s="8" t="str">
        <f t="shared" si="99"/>
        <v>主动技能3</v>
      </c>
      <c r="D729" s="8">
        <f t="shared" si="101"/>
        <v>1</v>
      </c>
      <c r="E729" s="8">
        <f t="shared" si="102"/>
        <v>2</v>
      </c>
      <c r="F729" s="8">
        <f t="shared" si="103"/>
        <v>3</v>
      </c>
      <c r="G729" s="8">
        <f t="shared" si="100"/>
        <v>13</v>
      </c>
      <c r="H729" t="str">
        <f t="shared" si="104"/>
        <v>玄法主动技能3等级1</v>
      </c>
      <c r="I729" t="str">
        <f t="shared" si="105"/>
        <v>玄法主动技能3等级2</v>
      </c>
      <c r="J729" s="1">
        <v>723</v>
      </c>
      <c r="K729" s="1">
        <f>VLOOKUP(H729,主动技能!$A:$B,2,FALSE)</f>
        <v>761</v>
      </c>
      <c r="L729" s="1">
        <f>VLOOKUP(I729,主动技能!$A:$B,2,FALSE)</f>
        <v>762</v>
      </c>
      <c r="M729" s="1">
        <f t="shared" si="97"/>
        <v>30</v>
      </c>
      <c r="N729" s="1" t="s">
        <v>251</v>
      </c>
      <c r="O729" s="1">
        <f t="shared" si="98"/>
        <v>129</v>
      </c>
      <c r="P729" s="1" t="s">
        <v>252</v>
      </c>
      <c r="Q729" s="1" t="s">
        <v>252</v>
      </c>
    </row>
    <row r="730" spans="2:17" x14ac:dyDescent="0.15">
      <c r="B730" s="8" t="str">
        <f>VLOOKUP(G730,角色!A:B,2,FALSE)</f>
        <v>玄法</v>
      </c>
      <c r="C730" s="8" t="str">
        <f t="shared" si="99"/>
        <v>主动技能3</v>
      </c>
      <c r="D730" s="8">
        <f t="shared" si="101"/>
        <v>2</v>
      </c>
      <c r="E730" s="8">
        <f t="shared" si="102"/>
        <v>3</v>
      </c>
      <c r="F730" s="8">
        <f t="shared" si="103"/>
        <v>3</v>
      </c>
      <c r="G730" s="8">
        <f t="shared" si="100"/>
        <v>13</v>
      </c>
      <c r="H730" t="str">
        <f t="shared" si="104"/>
        <v>玄法主动技能3等级2</v>
      </c>
      <c r="I730" t="str">
        <f t="shared" si="105"/>
        <v>玄法主动技能3等级3</v>
      </c>
      <c r="J730" s="1">
        <v>724</v>
      </c>
      <c r="K730" s="1">
        <f>VLOOKUP(H730,主动技能!$A:$B,2,FALSE)</f>
        <v>762</v>
      </c>
      <c r="L730" s="1">
        <f>VLOOKUP(I730,主动技能!$A:$B,2,FALSE)</f>
        <v>763</v>
      </c>
      <c r="M730" s="1">
        <f t="shared" si="97"/>
        <v>31</v>
      </c>
      <c r="N730" s="1" t="s">
        <v>251</v>
      </c>
      <c r="O730" s="1">
        <f t="shared" si="98"/>
        <v>130</v>
      </c>
      <c r="P730" s="1" t="s">
        <v>252</v>
      </c>
      <c r="Q730" s="1" t="s">
        <v>252</v>
      </c>
    </row>
    <row r="731" spans="2:17" x14ac:dyDescent="0.15">
      <c r="B731" s="8" t="str">
        <f>VLOOKUP(G731,角色!A:B,2,FALSE)</f>
        <v>玄法</v>
      </c>
      <c r="C731" s="8" t="str">
        <f t="shared" si="99"/>
        <v>主动技能3</v>
      </c>
      <c r="D731" s="8">
        <f t="shared" si="101"/>
        <v>3</v>
      </c>
      <c r="E731" s="8">
        <f t="shared" si="102"/>
        <v>4</v>
      </c>
      <c r="F731" s="8">
        <f t="shared" si="103"/>
        <v>3</v>
      </c>
      <c r="G731" s="8">
        <f t="shared" si="100"/>
        <v>13</v>
      </c>
      <c r="H731" t="str">
        <f t="shared" si="104"/>
        <v>玄法主动技能3等级3</v>
      </c>
      <c r="I731" t="str">
        <f t="shared" si="105"/>
        <v>玄法主动技能3等级4</v>
      </c>
      <c r="J731" s="1">
        <v>725</v>
      </c>
      <c r="K731" s="1">
        <f>VLOOKUP(H731,主动技能!$A:$B,2,FALSE)</f>
        <v>763</v>
      </c>
      <c r="L731" s="1">
        <f>VLOOKUP(I731,主动技能!$A:$B,2,FALSE)</f>
        <v>764</v>
      </c>
      <c r="M731" s="1">
        <f t="shared" si="97"/>
        <v>32</v>
      </c>
      <c r="N731" s="1" t="s">
        <v>251</v>
      </c>
      <c r="O731" s="1">
        <f t="shared" si="98"/>
        <v>131</v>
      </c>
      <c r="P731" s="1" t="s">
        <v>252</v>
      </c>
      <c r="Q731" s="1" t="s">
        <v>252</v>
      </c>
    </row>
    <row r="732" spans="2:17" x14ac:dyDescent="0.15">
      <c r="B732" s="8" t="str">
        <f>VLOOKUP(G732,角色!A:B,2,FALSE)</f>
        <v>玄法</v>
      </c>
      <c r="C732" s="8" t="str">
        <f t="shared" si="99"/>
        <v>主动技能3</v>
      </c>
      <c r="D732" s="8">
        <f t="shared" si="101"/>
        <v>4</v>
      </c>
      <c r="E732" s="8">
        <f t="shared" si="102"/>
        <v>5</v>
      </c>
      <c r="F732" s="8">
        <f t="shared" si="103"/>
        <v>3</v>
      </c>
      <c r="G732" s="8">
        <f t="shared" si="100"/>
        <v>13</v>
      </c>
      <c r="H732" t="str">
        <f t="shared" si="104"/>
        <v>玄法主动技能3等级4</v>
      </c>
      <c r="I732" t="str">
        <f t="shared" si="105"/>
        <v>玄法主动技能3等级5</v>
      </c>
      <c r="J732" s="1">
        <v>726</v>
      </c>
      <c r="K732" s="1">
        <f>VLOOKUP(H732,主动技能!$A:$B,2,FALSE)</f>
        <v>764</v>
      </c>
      <c r="L732" s="1">
        <f>VLOOKUP(I732,主动技能!$A:$B,2,FALSE)</f>
        <v>765</v>
      </c>
      <c r="M732" s="1">
        <f t="shared" si="97"/>
        <v>33</v>
      </c>
      <c r="N732" s="1" t="s">
        <v>251</v>
      </c>
      <c r="O732" s="1">
        <f t="shared" si="98"/>
        <v>132</v>
      </c>
      <c r="P732" s="1" t="s">
        <v>252</v>
      </c>
      <c r="Q732" s="1" t="s">
        <v>252</v>
      </c>
    </row>
    <row r="733" spans="2:17" x14ac:dyDescent="0.15">
      <c r="B733" s="8" t="str">
        <f>VLOOKUP(G733,角色!A:B,2,FALSE)</f>
        <v>玄法</v>
      </c>
      <c r="C733" s="8" t="str">
        <f t="shared" si="99"/>
        <v>主动技能3</v>
      </c>
      <c r="D733" s="8">
        <f t="shared" si="101"/>
        <v>5</v>
      </c>
      <c r="E733" s="8">
        <f t="shared" si="102"/>
        <v>6</v>
      </c>
      <c r="F733" s="8">
        <f t="shared" si="103"/>
        <v>3</v>
      </c>
      <c r="G733" s="8">
        <f t="shared" si="100"/>
        <v>13</v>
      </c>
      <c r="H733" t="str">
        <f t="shared" si="104"/>
        <v>玄法主动技能3等级5</v>
      </c>
      <c r="I733" t="str">
        <f t="shared" si="105"/>
        <v>玄法主动技能3等级6</v>
      </c>
      <c r="J733" s="1">
        <v>727</v>
      </c>
      <c r="K733" s="1">
        <f>VLOOKUP(H733,主动技能!$A:$B,2,FALSE)</f>
        <v>765</v>
      </c>
      <c r="L733" s="1">
        <f>VLOOKUP(I733,主动技能!$A:$B,2,FALSE)</f>
        <v>766</v>
      </c>
      <c r="M733" s="1">
        <f t="shared" si="97"/>
        <v>34</v>
      </c>
      <c r="N733" s="1" t="s">
        <v>251</v>
      </c>
      <c r="O733" s="1">
        <f t="shared" si="98"/>
        <v>133</v>
      </c>
      <c r="P733" s="1" t="s">
        <v>252</v>
      </c>
      <c r="Q733" s="1" t="s">
        <v>252</v>
      </c>
    </row>
    <row r="734" spans="2:17" x14ac:dyDescent="0.15">
      <c r="B734" s="8" t="str">
        <f>VLOOKUP(G734,角色!A:B,2,FALSE)</f>
        <v>玄法</v>
      </c>
      <c r="C734" s="8" t="str">
        <f t="shared" si="99"/>
        <v>主动技能3</v>
      </c>
      <c r="D734" s="8">
        <f t="shared" si="101"/>
        <v>6</v>
      </c>
      <c r="E734" s="8">
        <f t="shared" si="102"/>
        <v>7</v>
      </c>
      <c r="F734" s="8">
        <f t="shared" si="103"/>
        <v>3</v>
      </c>
      <c r="G734" s="8">
        <f t="shared" si="100"/>
        <v>13</v>
      </c>
      <c r="H734" t="str">
        <f t="shared" si="104"/>
        <v>玄法主动技能3等级6</v>
      </c>
      <c r="I734" t="str">
        <f t="shared" si="105"/>
        <v>玄法主动技能3等级7</v>
      </c>
      <c r="J734" s="1">
        <v>728</v>
      </c>
      <c r="K734" s="1">
        <f>VLOOKUP(H734,主动技能!$A:$B,2,FALSE)</f>
        <v>766</v>
      </c>
      <c r="L734" s="1">
        <f>VLOOKUP(I734,主动技能!$A:$B,2,FALSE)</f>
        <v>767</v>
      </c>
      <c r="M734" s="1">
        <f t="shared" si="97"/>
        <v>35</v>
      </c>
      <c r="N734" s="1" t="s">
        <v>251</v>
      </c>
      <c r="O734" s="1">
        <f t="shared" si="98"/>
        <v>134</v>
      </c>
      <c r="P734" s="1" t="s">
        <v>252</v>
      </c>
      <c r="Q734" s="1" t="s">
        <v>252</v>
      </c>
    </row>
    <row r="735" spans="2:17" x14ac:dyDescent="0.15">
      <c r="B735" s="8" t="str">
        <f>VLOOKUP(G735,角色!A:B,2,FALSE)</f>
        <v>玄法</v>
      </c>
      <c r="C735" s="8" t="str">
        <f t="shared" si="99"/>
        <v>主动技能3</v>
      </c>
      <c r="D735" s="8">
        <f t="shared" si="101"/>
        <v>7</v>
      </c>
      <c r="E735" s="8">
        <f t="shared" si="102"/>
        <v>8</v>
      </c>
      <c r="F735" s="8">
        <f t="shared" si="103"/>
        <v>3</v>
      </c>
      <c r="G735" s="8">
        <f t="shared" si="100"/>
        <v>13</v>
      </c>
      <c r="H735" t="str">
        <f t="shared" si="104"/>
        <v>玄法主动技能3等级7</v>
      </c>
      <c r="I735" t="str">
        <f t="shared" si="105"/>
        <v>玄法主动技能3等级8</v>
      </c>
      <c r="J735" s="1">
        <v>729</v>
      </c>
      <c r="K735" s="1">
        <f>VLOOKUP(H735,主动技能!$A:$B,2,FALSE)</f>
        <v>767</v>
      </c>
      <c r="L735" s="1">
        <f>VLOOKUP(I735,主动技能!$A:$B,2,FALSE)</f>
        <v>768</v>
      </c>
      <c r="M735" s="1">
        <f t="shared" si="97"/>
        <v>36</v>
      </c>
      <c r="N735" s="1" t="s">
        <v>251</v>
      </c>
      <c r="O735" s="1">
        <f t="shared" si="98"/>
        <v>135</v>
      </c>
      <c r="P735" s="1" t="s">
        <v>252</v>
      </c>
      <c r="Q735" s="1" t="s">
        <v>252</v>
      </c>
    </row>
    <row r="736" spans="2:17" x14ac:dyDescent="0.15">
      <c r="B736" s="8" t="str">
        <f>VLOOKUP(G736,角色!A:B,2,FALSE)</f>
        <v>玄法</v>
      </c>
      <c r="C736" s="8" t="str">
        <f t="shared" si="99"/>
        <v>主动技能3</v>
      </c>
      <c r="D736" s="8">
        <f t="shared" si="101"/>
        <v>8</v>
      </c>
      <c r="E736" s="8">
        <f t="shared" si="102"/>
        <v>9</v>
      </c>
      <c r="F736" s="8">
        <f t="shared" si="103"/>
        <v>3</v>
      </c>
      <c r="G736" s="8">
        <f t="shared" si="100"/>
        <v>13</v>
      </c>
      <c r="H736" t="str">
        <f t="shared" si="104"/>
        <v>玄法主动技能3等级8</v>
      </c>
      <c r="I736" t="str">
        <f t="shared" si="105"/>
        <v>玄法主动技能3等级9</v>
      </c>
      <c r="J736" s="1">
        <v>730</v>
      </c>
      <c r="K736" s="1">
        <f>VLOOKUP(H736,主动技能!$A:$B,2,FALSE)</f>
        <v>768</v>
      </c>
      <c r="L736" s="1">
        <f>VLOOKUP(I736,主动技能!$A:$B,2,FALSE)</f>
        <v>769</v>
      </c>
      <c r="M736" s="1">
        <f t="shared" si="97"/>
        <v>37</v>
      </c>
      <c r="N736" s="1" t="s">
        <v>251</v>
      </c>
      <c r="O736" s="1">
        <f t="shared" si="98"/>
        <v>136</v>
      </c>
      <c r="P736" s="1" t="s">
        <v>252</v>
      </c>
      <c r="Q736" s="1" t="s">
        <v>252</v>
      </c>
    </row>
    <row r="737" spans="2:17" x14ac:dyDescent="0.15">
      <c r="B737" s="8" t="str">
        <f>VLOOKUP(G737,角色!A:B,2,FALSE)</f>
        <v>玄法</v>
      </c>
      <c r="C737" s="8" t="str">
        <f t="shared" si="99"/>
        <v>主动技能3</v>
      </c>
      <c r="D737" s="8">
        <f t="shared" si="101"/>
        <v>9</v>
      </c>
      <c r="E737" s="8">
        <f t="shared" si="102"/>
        <v>10</v>
      </c>
      <c r="F737" s="8">
        <f t="shared" si="103"/>
        <v>3</v>
      </c>
      <c r="G737" s="8">
        <f t="shared" si="100"/>
        <v>13</v>
      </c>
      <c r="H737" t="str">
        <f t="shared" si="104"/>
        <v>玄法主动技能3等级9</v>
      </c>
      <c r="I737" t="str">
        <f t="shared" si="105"/>
        <v>玄法主动技能3等级10</v>
      </c>
      <c r="J737" s="1">
        <v>731</v>
      </c>
      <c r="K737" s="1">
        <f>VLOOKUP(H737,主动技能!$A:$B,2,FALSE)</f>
        <v>769</v>
      </c>
      <c r="L737" s="1">
        <f>VLOOKUP(I737,主动技能!$A:$B,2,FALSE)</f>
        <v>770</v>
      </c>
      <c r="M737" s="1">
        <f t="shared" si="97"/>
        <v>38</v>
      </c>
      <c r="N737" s="1" t="s">
        <v>251</v>
      </c>
      <c r="O737" s="1">
        <f t="shared" si="98"/>
        <v>137</v>
      </c>
      <c r="P737" s="1" t="s">
        <v>252</v>
      </c>
      <c r="Q737" s="1" t="s">
        <v>252</v>
      </c>
    </row>
    <row r="738" spans="2:17" x14ac:dyDescent="0.15">
      <c r="B738" s="8" t="str">
        <f>VLOOKUP(G738,角色!A:B,2,FALSE)</f>
        <v>玄法</v>
      </c>
      <c r="C738" s="8" t="str">
        <f t="shared" si="99"/>
        <v>主动技能3</v>
      </c>
      <c r="D738" s="8">
        <f t="shared" si="101"/>
        <v>10</v>
      </c>
      <c r="E738" s="8">
        <f t="shared" si="102"/>
        <v>11</v>
      </c>
      <c r="F738" s="8">
        <f t="shared" si="103"/>
        <v>3</v>
      </c>
      <c r="G738" s="8">
        <f t="shared" si="100"/>
        <v>13</v>
      </c>
      <c r="H738" t="str">
        <f t="shared" si="104"/>
        <v>玄法主动技能3等级10</v>
      </c>
      <c r="I738" t="str">
        <f t="shared" si="105"/>
        <v>玄法主动技能3等级11</v>
      </c>
      <c r="J738" s="1">
        <v>732</v>
      </c>
      <c r="K738" s="1">
        <f>VLOOKUP(H738,主动技能!$A:$B,2,FALSE)</f>
        <v>770</v>
      </c>
      <c r="L738" s="1">
        <f>VLOOKUP(I738,主动技能!$A:$B,2,FALSE)</f>
        <v>771</v>
      </c>
      <c r="M738" s="1">
        <f t="shared" si="97"/>
        <v>39</v>
      </c>
      <c r="N738" s="1" t="s">
        <v>251</v>
      </c>
      <c r="O738" s="1">
        <f t="shared" si="98"/>
        <v>138</v>
      </c>
      <c r="P738" s="1" t="s">
        <v>252</v>
      </c>
      <c r="Q738" s="1" t="s">
        <v>252</v>
      </c>
    </row>
    <row r="739" spans="2:17" x14ac:dyDescent="0.15">
      <c r="B739" s="8" t="str">
        <f>VLOOKUP(G739,角色!A:B,2,FALSE)</f>
        <v>玄法</v>
      </c>
      <c r="C739" s="8" t="str">
        <f t="shared" si="99"/>
        <v>主动技能3</v>
      </c>
      <c r="D739" s="8">
        <f t="shared" si="101"/>
        <v>11</v>
      </c>
      <c r="E739" s="8">
        <f t="shared" si="102"/>
        <v>12</v>
      </c>
      <c r="F739" s="8">
        <f t="shared" si="103"/>
        <v>3</v>
      </c>
      <c r="G739" s="8">
        <f t="shared" si="100"/>
        <v>13</v>
      </c>
      <c r="H739" t="str">
        <f t="shared" si="104"/>
        <v>玄法主动技能3等级11</v>
      </c>
      <c r="I739" t="str">
        <f t="shared" si="105"/>
        <v>玄法主动技能3等级12</v>
      </c>
      <c r="J739" s="1">
        <v>733</v>
      </c>
      <c r="K739" s="1">
        <f>VLOOKUP(H739,主动技能!$A:$B,2,FALSE)</f>
        <v>771</v>
      </c>
      <c r="L739" s="1">
        <f>VLOOKUP(I739,主动技能!$A:$B,2,FALSE)</f>
        <v>772</v>
      </c>
      <c r="M739" s="1">
        <f t="shared" si="97"/>
        <v>40</v>
      </c>
      <c r="N739" s="1" t="s">
        <v>251</v>
      </c>
      <c r="O739" s="1">
        <f t="shared" si="98"/>
        <v>139</v>
      </c>
      <c r="P739" s="1" t="s">
        <v>252</v>
      </c>
      <c r="Q739" s="1" t="s">
        <v>252</v>
      </c>
    </row>
    <row r="740" spans="2:17" x14ac:dyDescent="0.15">
      <c r="B740" s="8" t="str">
        <f>VLOOKUP(G740,角色!A:B,2,FALSE)</f>
        <v>玄法</v>
      </c>
      <c r="C740" s="8" t="str">
        <f t="shared" si="99"/>
        <v>主动技能3</v>
      </c>
      <c r="D740" s="8">
        <f t="shared" si="101"/>
        <v>12</v>
      </c>
      <c r="E740" s="8">
        <f t="shared" si="102"/>
        <v>13</v>
      </c>
      <c r="F740" s="8">
        <f t="shared" si="103"/>
        <v>3</v>
      </c>
      <c r="G740" s="8">
        <f t="shared" si="100"/>
        <v>13</v>
      </c>
      <c r="H740" t="str">
        <f t="shared" si="104"/>
        <v>玄法主动技能3等级12</v>
      </c>
      <c r="I740" t="str">
        <f t="shared" si="105"/>
        <v>玄法主动技能3等级13</v>
      </c>
      <c r="J740" s="1">
        <v>734</v>
      </c>
      <c r="K740" s="1">
        <f>VLOOKUP(H740,主动技能!$A:$B,2,FALSE)</f>
        <v>772</v>
      </c>
      <c r="L740" s="1">
        <f>VLOOKUP(I740,主动技能!$A:$B,2,FALSE)</f>
        <v>773</v>
      </c>
      <c r="M740" s="1">
        <f t="shared" si="97"/>
        <v>41</v>
      </c>
      <c r="N740" s="1" t="s">
        <v>251</v>
      </c>
      <c r="O740" s="1">
        <f t="shared" si="98"/>
        <v>140</v>
      </c>
      <c r="P740" s="1" t="s">
        <v>252</v>
      </c>
      <c r="Q740" s="1" t="s">
        <v>252</v>
      </c>
    </row>
    <row r="741" spans="2:17" x14ac:dyDescent="0.15">
      <c r="B741" s="8" t="str">
        <f>VLOOKUP(G741,角色!A:B,2,FALSE)</f>
        <v>玄法</v>
      </c>
      <c r="C741" s="8" t="str">
        <f t="shared" si="99"/>
        <v>主动技能3</v>
      </c>
      <c r="D741" s="8">
        <f t="shared" si="101"/>
        <v>13</v>
      </c>
      <c r="E741" s="8">
        <f t="shared" si="102"/>
        <v>14</v>
      </c>
      <c r="F741" s="8">
        <f t="shared" si="103"/>
        <v>3</v>
      </c>
      <c r="G741" s="8">
        <f t="shared" si="100"/>
        <v>13</v>
      </c>
      <c r="H741" t="str">
        <f t="shared" si="104"/>
        <v>玄法主动技能3等级13</v>
      </c>
      <c r="I741" t="str">
        <f t="shared" si="105"/>
        <v>玄法主动技能3等级14</v>
      </c>
      <c r="J741" s="1">
        <v>735</v>
      </c>
      <c r="K741" s="1">
        <f>VLOOKUP(H741,主动技能!$A:$B,2,FALSE)</f>
        <v>773</v>
      </c>
      <c r="L741" s="1">
        <f>VLOOKUP(I741,主动技能!$A:$B,2,FALSE)</f>
        <v>774</v>
      </c>
      <c r="M741" s="1">
        <f t="shared" si="97"/>
        <v>42</v>
      </c>
      <c r="N741" s="1" t="s">
        <v>251</v>
      </c>
      <c r="O741" s="1">
        <f t="shared" si="98"/>
        <v>141</v>
      </c>
      <c r="P741" s="1" t="s">
        <v>252</v>
      </c>
      <c r="Q741" s="1" t="s">
        <v>252</v>
      </c>
    </row>
    <row r="742" spans="2:17" x14ac:dyDescent="0.15">
      <c r="B742" s="8" t="str">
        <f>VLOOKUP(G742,角色!A:B,2,FALSE)</f>
        <v>玄法</v>
      </c>
      <c r="C742" s="8" t="str">
        <f t="shared" si="99"/>
        <v>主动技能3</v>
      </c>
      <c r="D742" s="8">
        <f t="shared" si="101"/>
        <v>14</v>
      </c>
      <c r="E742" s="8">
        <f t="shared" si="102"/>
        <v>15</v>
      </c>
      <c r="F742" s="8">
        <f t="shared" si="103"/>
        <v>3</v>
      </c>
      <c r="G742" s="8">
        <f t="shared" si="100"/>
        <v>13</v>
      </c>
      <c r="H742" t="str">
        <f t="shared" si="104"/>
        <v>玄法主动技能3等级14</v>
      </c>
      <c r="I742" t="str">
        <f t="shared" si="105"/>
        <v>玄法主动技能3等级15</v>
      </c>
      <c r="J742" s="1">
        <v>736</v>
      </c>
      <c r="K742" s="1">
        <f>VLOOKUP(H742,主动技能!$A:$B,2,FALSE)</f>
        <v>774</v>
      </c>
      <c r="L742" s="1">
        <f>VLOOKUP(I742,主动技能!$A:$B,2,FALSE)</f>
        <v>775</v>
      </c>
      <c r="M742" s="1">
        <f t="shared" si="97"/>
        <v>43</v>
      </c>
      <c r="N742" s="1" t="s">
        <v>251</v>
      </c>
      <c r="O742" s="1">
        <f t="shared" si="98"/>
        <v>142</v>
      </c>
      <c r="P742" s="1" t="s">
        <v>252</v>
      </c>
      <c r="Q742" s="1" t="s">
        <v>252</v>
      </c>
    </row>
    <row r="743" spans="2:17" x14ac:dyDescent="0.15">
      <c r="B743" s="8" t="str">
        <f>VLOOKUP(G743,角色!A:B,2,FALSE)</f>
        <v>玄法</v>
      </c>
      <c r="C743" s="8" t="str">
        <f t="shared" si="99"/>
        <v>主动技能3</v>
      </c>
      <c r="D743" s="8">
        <f t="shared" si="101"/>
        <v>15</v>
      </c>
      <c r="E743" s="8">
        <f t="shared" si="102"/>
        <v>16</v>
      </c>
      <c r="F743" s="8">
        <f t="shared" si="103"/>
        <v>3</v>
      </c>
      <c r="G743" s="8">
        <f t="shared" si="100"/>
        <v>13</v>
      </c>
      <c r="H743" t="str">
        <f t="shared" si="104"/>
        <v>玄法主动技能3等级15</v>
      </c>
      <c r="I743" t="str">
        <f t="shared" si="105"/>
        <v>玄法主动技能3等级16</v>
      </c>
      <c r="J743" s="1">
        <v>737</v>
      </c>
      <c r="K743" s="1">
        <f>VLOOKUP(H743,主动技能!$A:$B,2,FALSE)</f>
        <v>775</v>
      </c>
      <c r="L743" s="1">
        <f>VLOOKUP(I743,主动技能!$A:$B,2,FALSE)</f>
        <v>776</v>
      </c>
      <c r="M743" s="1">
        <f t="shared" si="97"/>
        <v>44</v>
      </c>
      <c r="N743" s="1" t="s">
        <v>251</v>
      </c>
      <c r="O743" s="1">
        <f t="shared" si="98"/>
        <v>143</v>
      </c>
      <c r="P743" s="1" t="s">
        <v>252</v>
      </c>
      <c r="Q743" s="1" t="s">
        <v>252</v>
      </c>
    </row>
    <row r="744" spans="2:17" x14ac:dyDescent="0.15">
      <c r="B744" s="8" t="str">
        <f>VLOOKUP(G744,角色!A:B,2,FALSE)</f>
        <v>玄法</v>
      </c>
      <c r="C744" s="8" t="str">
        <f t="shared" si="99"/>
        <v>主动技能3</v>
      </c>
      <c r="D744" s="8">
        <f t="shared" si="101"/>
        <v>16</v>
      </c>
      <c r="E744" s="8">
        <f t="shared" si="102"/>
        <v>17</v>
      </c>
      <c r="F744" s="8">
        <f t="shared" si="103"/>
        <v>3</v>
      </c>
      <c r="G744" s="8">
        <f t="shared" si="100"/>
        <v>13</v>
      </c>
      <c r="H744" t="str">
        <f t="shared" si="104"/>
        <v>玄法主动技能3等级16</v>
      </c>
      <c r="I744" t="str">
        <f t="shared" si="105"/>
        <v>玄法主动技能3等级17</v>
      </c>
      <c r="J744" s="1">
        <v>738</v>
      </c>
      <c r="K744" s="1">
        <f>VLOOKUP(H744,主动技能!$A:$B,2,FALSE)</f>
        <v>776</v>
      </c>
      <c r="L744" s="1">
        <f>VLOOKUP(I744,主动技能!$A:$B,2,FALSE)</f>
        <v>777</v>
      </c>
      <c r="M744" s="1">
        <f t="shared" si="97"/>
        <v>45</v>
      </c>
      <c r="N744" s="1" t="s">
        <v>251</v>
      </c>
      <c r="O744" s="1">
        <f t="shared" si="98"/>
        <v>144</v>
      </c>
      <c r="P744" s="1" t="s">
        <v>252</v>
      </c>
      <c r="Q744" s="1" t="s">
        <v>252</v>
      </c>
    </row>
    <row r="745" spans="2:17" x14ac:dyDescent="0.15">
      <c r="B745" s="8" t="str">
        <f>VLOOKUP(G745,角色!A:B,2,FALSE)</f>
        <v>玄法</v>
      </c>
      <c r="C745" s="8" t="str">
        <f t="shared" si="99"/>
        <v>主动技能3</v>
      </c>
      <c r="D745" s="8">
        <f t="shared" si="101"/>
        <v>17</v>
      </c>
      <c r="E745" s="8">
        <f t="shared" si="102"/>
        <v>18</v>
      </c>
      <c r="F745" s="8">
        <f t="shared" si="103"/>
        <v>3</v>
      </c>
      <c r="G745" s="8">
        <f t="shared" si="100"/>
        <v>13</v>
      </c>
      <c r="H745" t="str">
        <f t="shared" si="104"/>
        <v>玄法主动技能3等级17</v>
      </c>
      <c r="I745" t="str">
        <f t="shared" si="105"/>
        <v>玄法主动技能3等级18</v>
      </c>
      <c r="J745" s="1">
        <v>739</v>
      </c>
      <c r="K745" s="1">
        <f>VLOOKUP(H745,主动技能!$A:$B,2,FALSE)</f>
        <v>777</v>
      </c>
      <c r="L745" s="1">
        <f>VLOOKUP(I745,主动技能!$A:$B,2,FALSE)</f>
        <v>778</v>
      </c>
      <c r="M745" s="1">
        <f t="shared" si="97"/>
        <v>46</v>
      </c>
      <c r="N745" s="1" t="s">
        <v>251</v>
      </c>
      <c r="O745" s="1">
        <f t="shared" si="98"/>
        <v>145</v>
      </c>
      <c r="P745" s="1" t="s">
        <v>252</v>
      </c>
      <c r="Q745" s="1" t="s">
        <v>252</v>
      </c>
    </row>
    <row r="746" spans="2:17" x14ac:dyDescent="0.15">
      <c r="B746" s="8" t="str">
        <f>VLOOKUP(G746,角色!A:B,2,FALSE)</f>
        <v>玄法</v>
      </c>
      <c r="C746" s="8" t="str">
        <f t="shared" si="99"/>
        <v>主动技能3</v>
      </c>
      <c r="D746" s="8">
        <f t="shared" si="101"/>
        <v>18</v>
      </c>
      <c r="E746" s="8">
        <f t="shared" si="102"/>
        <v>19</v>
      </c>
      <c r="F746" s="8">
        <f t="shared" si="103"/>
        <v>3</v>
      </c>
      <c r="G746" s="8">
        <f t="shared" si="100"/>
        <v>13</v>
      </c>
      <c r="H746" t="str">
        <f t="shared" si="104"/>
        <v>玄法主动技能3等级18</v>
      </c>
      <c r="I746" t="str">
        <f t="shared" si="105"/>
        <v>玄法主动技能3等级19</v>
      </c>
      <c r="J746" s="1">
        <v>740</v>
      </c>
      <c r="K746" s="1">
        <f>VLOOKUP(H746,主动技能!$A:$B,2,FALSE)</f>
        <v>778</v>
      </c>
      <c r="L746" s="1">
        <f>VLOOKUP(I746,主动技能!$A:$B,2,FALSE)</f>
        <v>779</v>
      </c>
      <c r="M746" s="1">
        <f t="shared" si="97"/>
        <v>47</v>
      </c>
      <c r="N746" s="1" t="s">
        <v>251</v>
      </c>
      <c r="O746" s="1">
        <f t="shared" si="98"/>
        <v>146</v>
      </c>
      <c r="P746" s="1" t="s">
        <v>252</v>
      </c>
      <c r="Q746" s="1" t="s">
        <v>252</v>
      </c>
    </row>
    <row r="747" spans="2:17" x14ac:dyDescent="0.15">
      <c r="B747" s="8" t="str">
        <f>VLOOKUP(G747,角色!A:B,2,FALSE)</f>
        <v>玄法</v>
      </c>
      <c r="C747" s="8" t="str">
        <f t="shared" si="99"/>
        <v>主动技能3</v>
      </c>
      <c r="D747" s="8">
        <f t="shared" si="101"/>
        <v>19</v>
      </c>
      <c r="E747" s="8">
        <f t="shared" si="102"/>
        <v>20</v>
      </c>
      <c r="F747" s="8">
        <f t="shared" si="103"/>
        <v>3</v>
      </c>
      <c r="G747" s="8">
        <f t="shared" si="100"/>
        <v>13</v>
      </c>
      <c r="H747" t="str">
        <f t="shared" si="104"/>
        <v>玄法主动技能3等级19</v>
      </c>
      <c r="I747" t="str">
        <f t="shared" si="105"/>
        <v>玄法主动技能3等级20</v>
      </c>
      <c r="J747" s="1">
        <v>741</v>
      </c>
      <c r="K747" s="1">
        <f>VLOOKUP(H747,主动技能!$A:$B,2,FALSE)</f>
        <v>779</v>
      </c>
      <c r="L747" s="1">
        <f>VLOOKUP(I747,主动技能!$A:$B,2,FALSE)</f>
        <v>780</v>
      </c>
      <c r="M747" s="1">
        <f t="shared" ref="M747:M810" si="106">M648</f>
        <v>48</v>
      </c>
      <c r="N747" s="1" t="s">
        <v>251</v>
      </c>
      <c r="O747" s="1">
        <f t="shared" ref="O747:O810" si="107">O648</f>
        <v>147</v>
      </c>
      <c r="P747" s="1" t="s">
        <v>252</v>
      </c>
      <c r="Q747" s="1" t="s">
        <v>252</v>
      </c>
    </row>
    <row r="748" spans="2:17" x14ac:dyDescent="0.15">
      <c r="B748" s="8" t="str">
        <f>VLOOKUP(G748,角色!A:B,2,FALSE)</f>
        <v>岚依</v>
      </c>
      <c r="C748" s="8" t="str">
        <f t="shared" si="99"/>
        <v>主动技能1</v>
      </c>
      <c r="D748" s="8">
        <f t="shared" si="101"/>
        <v>1</v>
      </c>
      <c r="E748" s="8">
        <f t="shared" si="102"/>
        <v>2</v>
      </c>
      <c r="F748" s="8">
        <f t="shared" si="103"/>
        <v>1</v>
      </c>
      <c r="G748" s="8">
        <f t="shared" si="100"/>
        <v>14</v>
      </c>
      <c r="H748" t="str">
        <f t="shared" si="104"/>
        <v>岚依主动技能1等级1</v>
      </c>
      <c r="I748" t="str">
        <f t="shared" si="105"/>
        <v>岚依主动技能1等级2</v>
      </c>
      <c r="J748" s="1">
        <v>742</v>
      </c>
      <c r="K748" s="1">
        <f>VLOOKUP(H748,主动技能!$A:$B,2,FALSE)</f>
        <v>781</v>
      </c>
      <c r="L748" s="1">
        <f>VLOOKUP(I748,主动技能!$A:$B,2,FALSE)</f>
        <v>782</v>
      </c>
      <c r="M748" s="1">
        <f t="shared" si="106"/>
        <v>49</v>
      </c>
      <c r="N748" s="1" t="s">
        <v>251</v>
      </c>
      <c r="O748" s="1">
        <f t="shared" si="107"/>
        <v>148</v>
      </c>
      <c r="P748" s="1" t="s">
        <v>252</v>
      </c>
      <c r="Q748" s="1" t="s">
        <v>252</v>
      </c>
    </row>
    <row r="749" spans="2:17" x14ac:dyDescent="0.15">
      <c r="B749" s="8" t="str">
        <f>VLOOKUP(G749,角色!A:B,2,FALSE)</f>
        <v>岚依</v>
      </c>
      <c r="C749" s="8" t="str">
        <f t="shared" si="99"/>
        <v>主动技能1</v>
      </c>
      <c r="D749" s="8">
        <f t="shared" si="101"/>
        <v>2</v>
      </c>
      <c r="E749" s="8">
        <f t="shared" si="102"/>
        <v>3</v>
      </c>
      <c r="F749" s="8">
        <f t="shared" si="103"/>
        <v>1</v>
      </c>
      <c r="G749" s="8">
        <f t="shared" si="100"/>
        <v>14</v>
      </c>
      <c r="H749" t="str">
        <f t="shared" si="104"/>
        <v>岚依主动技能1等级2</v>
      </c>
      <c r="I749" t="str">
        <f t="shared" si="105"/>
        <v>岚依主动技能1等级3</v>
      </c>
      <c r="J749" s="1">
        <v>743</v>
      </c>
      <c r="K749" s="1">
        <f>VLOOKUP(H749,主动技能!$A:$B,2,FALSE)</f>
        <v>782</v>
      </c>
      <c r="L749" s="1">
        <f>VLOOKUP(I749,主动技能!$A:$B,2,FALSE)</f>
        <v>783</v>
      </c>
      <c r="M749" s="1">
        <f t="shared" si="106"/>
        <v>50</v>
      </c>
      <c r="N749" s="1" t="s">
        <v>251</v>
      </c>
      <c r="O749" s="1">
        <f t="shared" si="107"/>
        <v>149</v>
      </c>
      <c r="P749" s="1" t="s">
        <v>252</v>
      </c>
      <c r="Q749" s="1" t="s">
        <v>252</v>
      </c>
    </row>
    <row r="750" spans="2:17" x14ac:dyDescent="0.15">
      <c r="B750" s="8" t="str">
        <f>VLOOKUP(G750,角色!A:B,2,FALSE)</f>
        <v>岚依</v>
      </c>
      <c r="C750" s="8" t="str">
        <f t="shared" si="99"/>
        <v>主动技能1</v>
      </c>
      <c r="D750" s="8">
        <f t="shared" si="101"/>
        <v>3</v>
      </c>
      <c r="E750" s="8">
        <f t="shared" si="102"/>
        <v>4</v>
      </c>
      <c r="F750" s="8">
        <f t="shared" si="103"/>
        <v>1</v>
      </c>
      <c r="G750" s="8">
        <f t="shared" si="100"/>
        <v>14</v>
      </c>
      <c r="H750" t="str">
        <f t="shared" si="104"/>
        <v>岚依主动技能1等级3</v>
      </c>
      <c r="I750" t="str">
        <f t="shared" si="105"/>
        <v>岚依主动技能1等级4</v>
      </c>
      <c r="J750" s="1">
        <v>744</v>
      </c>
      <c r="K750" s="1">
        <f>VLOOKUP(H750,主动技能!$A:$B,2,FALSE)</f>
        <v>783</v>
      </c>
      <c r="L750" s="1">
        <f>VLOOKUP(I750,主动技能!$A:$B,2,FALSE)</f>
        <v>784</v>
      </c>
      <c r="M750" s="1">
        <f t="shared" si="106"/>
        <v>51</v>
      </c>
      <c r="N750" s="1" t="s">
        <v>251</v>
      </c>
      <c r="O750" s="1">
        <f t="shared" si="107"/>
        <v>150</v>
      </c>
      <c r="P750" s="1" t="s">
        <v>252</v>
      </c>
      <c r="Q750" s="1" t="s">
        <v>252</v>
      </c>
    </row>
    <row r="751" spans="2:17" x14ac:dyDescent="0.15">
      <c r="B751" s="8" t="str">
        <f>VLOOKUP(G751,角色!A:B,2,FALSE)</f>
        <v>岚依</v>
      </c>
      <c r="C751" s="8" t="str">
        <f t="shared" si="99"/>
        <v>主动技能1</v>
      </c>
      <c r="D751" s="8">
        <f t="shared" si="101"/>
        <v>4</v>
      </c>
      <c r="E751" s="8">
        <f t="shared" si="102"/>
        <v>5</v>
      </c>
      <c r="F751" s="8">
        <f t="shared" si="103"/>
        <v>1</v>
      </c>
      <c r="G751" s="8">
        <f t="shared" si="100"/>
        <v>14</v>
      </c>
      <c r="H751" t="str">
        <f t="shared" si="104"/>
        <v>岚依主动技能1等级4</v>
      </c>
      <c r="I751" t="str">
        <f t="shared" si="105"/>
        <v>岚依主动技能1等级5</v>
      </c>
      <c r="J751" s="1">
        <v>745</v>
      </c>
      <c r="K751" s="1">
        <f>VLOOKUP(H751,主动技能!$A:$B,2,FALSE)</f>
        <v>784</v>
      </c>
      <c r="L751" s="1">
        <f>VLOOKUP(I751,主动技能!$A:$B,2,FALSE)</f>
        <v>785</v>
      </c>
      <c r="M751" s="1">
        <f t="shared" si="106"/>
        <v>52</v>
      </c>
      <c r="N751" s="1" t="s">
        <v>251</v>
      </c>
      <c r="O751" s="1">
        <f t="shared" si="107"/>
        <v>151</v>
      </c>
      <c r="P751" s="1" t="s">
        <v>252</v>
      </c>
      <c r="Q751" s="1" t="s">
        <v>252</v>
      </c>
    </row>
    <row r="752" spans="2:17" x14ac:dyDescent="0.15">
      <c r="B752" s="8" t="str">
        <f>VLOOKUP(G752,角色!A:B,2,FALSE)</f>
        <v>岚依</v>
      </c>
      <c r="C752" s="8" t="str">
        <f t="shared" si="99"/>
        <v>主动技能1</v>
      </c>
      <c r="D752" s="8">
        <f t="shared" si="101"/>
        <v>5</v>
      </c>
      <c r="E752" s="8">
        <f t="shared" si="102"/>
        <v>6</v>
      </c>
      <c r="F752" s="8">
        <f t="shared" si="103"/>
        <v>1</v>
      </c>
      <c r="G752" s="8">
        <f t="shared" si="100"/>
        <v>14</v>
      </c>
      <c r="H752" t="str">
        <f t="shared" si="104"/>
        <v>岚依主动技能1等级5</v>
      </c>
      <c r="I752" t="str">
        <f t="shared" si="105"/>
        <v>岚依主动技能1等级6</v>
      </c>
      <c r="J752" s="1">
        <v>746</v>
      </c>
      <c r="K752" s="1">
        <f>VLOOKUP(H752,主动技能!$A:$B,2,FALSE)</f>
        <v>785</v>
      </c>
      <c r="L752" s="1">
        <f>VLOOKUP(I752,主动技能!$A:$B,2,FALSE)</f>
        <v>786</v>
      </c>
      <c r="M752" s="1">
        <f t="shared" si="106"/>
        <v>53</v>
      </c>
      <c r="N752" s="1" t="s">
        <v>251</v>
      </c>
      <c r="O752" s="1">
        <f t="shared" si="107"/>
        <v>152</v>
      </c>
      <c r="P752" s="1" t="s">
        <v>252</v>
      </c>
      <c r="Q752" s="1" t="s">
        <v>252</v>
      </c>
    </row>
    <row r="753" spans="2:17" x14ac:dyDescent="0.15">
      <c r="B753" s="8" t="str">
        <f>VLOOKUP(G753,角色!A:B,2,FALSE)</f>
        <v>岚依</v>
      </c>
      <c r="C753" s="8" t="str">
        <f t="shared" si="99"/>
        <v>主动技能1</v>
      </c>
      <c r="D753" s="8">
        <f t="shared" si="101"/>
        <v>6</v>
      </c>
      <c r="E753" s="8">
        <f t="shared" si="102"/>
        <v>7</v>
      </c>
      <c r="F753" s="8">
        <f t="shared" si="103"/>
        <v>1</v>
      </c>
      <c r="G753" s="8">
        <f t="shared" si="100"/>
        <v>14</v>
      </c>
      <c r="H753" t="str">
        <f t="shared" si="104"/>
        <v>岚依主动技能1等级6</v>
      </c>
      <c r="I753" t="str">
        <f t="shared" si="105"/>
        <v>岚依主动技能1等级7</v>
      </c>
      <c r="J753" s="1">
        <v>747</v>
      </c>
      <c r="K753" s="1">
        <f>VLOOKUP(H753,主动技能!$A:$B,2,FALSE)</f>
        <v>786</v>
      </c>
      <c r="L753" s="1">
        <f>VLOOKUP(I753,主动技能!$A:$B,2,FALSE)</f>
        <v>787</v>
      </c>
      <c r="M753" s="1">
        <f t="shared" si="106"/>
        <v>54</v>
      </c>
      <c r="N753" s="1" t="s">
        <v>251</v>
      </c>
      <c r="O753" s="1">
        <f t="shared" si="107"/>
        <v>153</v>
      </c>
      <c r="P753" s="1" t="s">
        <v>252</v>
      </c>
      <c r="Q753" s="1" t="s">
        <v>252</v>
      </c>
    </row>
    <row r="754" spans="2:17" x14ac:dyDescent="0.15">
      <c r="B754" s="8" t="str">
        <f>VLOOKUP(G754,角色!A:B,2,FALSE)</f>
        <v>岚依</v>
      </c>
      <c r="C754" s="8" t="str">
        <f t="shared" si="99"/>
        <v>主动技能1</v>
      </c>
      <c r="D754" s="8">
        <f t="shared" si="101"/>
        <v>7</v>
      </c>
      <c r="E754" s="8">
        <f t="shared" si="102"/>
        <v>8</v>
      </c>
      <c r="F754" s="8">
        <f t="shared" si="103"/>
        <v>1</v>
      </c>
      <c r="G754" s="8">
        <f t="shared" si="100"/>
        <v>14</v>
      </c>
      <c r="H754" t="str">
        <f t="shared" si="104"/>
        <v>岚依主动技能1等级7</v>
      </c>
      <c r="I754" t="str">
        <f t="shared" si="105"/>
        <v>岚依主动技能1等级8</v>
      </c>
      <c r="J754" s="1">
        <v>748</v>
      </c>
      <c r="K754" s="1">
        <f>VLOOKUP(H754,主动技能!$A:$B,2,FALSE)</f>
        <v>787</v>
      </c>
      <c r="L754" s="1">
        <f>VLOOKUP(I754,主动技能!$A:$B,2,FALSE)</f>
        <v>788</v>
      </c>
      <c r="M754" s="1">
        <f t="shared" si="106"/>
        <v>55</v>
      </c>
      <c r="N754" s="1" t="s">
        <v>251</v>
      </c>
      <c r="O754" s="1">
        <f t="shared" si="107"/>
        <v>154</v>
      </c>
      <c r="P754" s="1" t="s">
        <v>252</v>
      </c>
      <c r="Q754" s="1" t="s">
        <v>252</v>
      </c>
    </row>
    <row r="755" spans="2:17" x14ac:dyDescent="0.15">
      <c r="B755" s="8" t="str">
        <f>VLOOKUP(G755,角色!A:B,2,FALSE)</f>
        <v>岚依</v>
      </c>
      <c r="C755" s="8" t="str">
        <f t="shared" si="99"/>
        <v>主动技能1</v>
      </c>
      <c r="D755" s="8">
        <f t="shared" si="101"/>
        <v>8</v>
      </c>
      <c r="E755" s="8">
        <f t="shared" si="102"/>
        <v>9</v>
      </c>
      <c r="F755" s="8">
        <f t="shared" si="103"/>
        <v>1</v>
      </c>
      <c r="G755" s="8">
        <f t="shared" si="100"/>
        <v>14</v>
      </c>
      <c r="H755" t="str">
        <f t="shared" si="104"/>
        <v>岚依主动技能1等级8</v>
      </c>
      <c r="I755" t="str">
        <f t="shared" si="105"/>
        <v>岚依主动技能1等级9</v>
      </c>
      <c r="J755" s="1">
        <v>749</v>
      </c>
      <c r="K755" s="1">
        <f>VLOOKUP(H755,主动技能!$A:$B,2,FALSE)</f>
        <v>788</v>
      </c>
      <c r="L755" s="1">
        <f>VLOOKUP(I755,主动技能!$A:$B,2,FALSE)</f>
        <v>789</v>
      </c>
      <c r="M755" s="1">
        <f t="shared" si="106"/>
        <v>56</v>
      </c>
      <c r="N755" s="1" t="s">
        <v>251</v>
      </c>
      <c r="O755" s="1">
        <f t="shared" si="107"/>
        <v>155</v>
      </c>
      <c r="P755" s="1" t="s">
        <v>252</v>
      </c>
      <c r="Q755" s="1" t="s">
        <v>252</v>
      </c>
    </row>
    <row r="756" spans="2:17" x14ac:dyDescent="0.15">
      <c r="B756" s="8" t="str">
        <f>VLOOKUP(G756,角色!A:B,2,FALSE)</f>
        <v>岚依</v>
      </c>
      <c r="C756" s="8" t="str">
        <f t="shared" si="99"/>
        <v>主动技能1</v>
      </c>
      <c r="D756" s="8">
        <f t="shared" si="101"/>
        <v>9</v>
      </c>
      <c r="E756" s="8">
        <f t="shared" si="102"/>
        <v>10</v>
      </c>
      <c r="F756" s="8">
        <f t="shared" si="103"/>
        <v>1</v>
      </c>
      <c r="G756" s="8">
        <f t="shared" si="100"/>
        <v>14</v>
      </c>
      <c r="H756" t="str">
        <f t="shared" si="104"/>
        <v>岚依主动技能1等级9</v>
      </c>
      <c r="I756" t="str">
        <f t="shared" si="105"/>
        <v>岚依主动技能1等级10</v>
      </c>
      <c r="J756" s="1">
        <v>750</v>
      </c>
      <c r="K756" s="1">
        <f>VLOOKUP(H756,主动技能!$A:$B,2,FALSE)</f>
        <v>789</v>
      </c>
      <c r="L756" s="1">
        <f>VLOOKUP(I756,主动技能!$A:$B,2,FALSE)</f>
        <v>790</v>
      </c>
      <c r="M756" s="1">
        <f t="shared" si="106"/>
        <v>57</v>
      </c>
      <c r="N756" s="1" t="s">
        <v>251</v>
      </c>
      <c r="O756" s="1">
        <f t="shared" si="107"/>
        <v>156</v>
      </c>
      <c r="P756" s="1" t="s">
        <v>252</v>
      </c>
      <c r="Q756" s="1" t="s">
        <v>252</v>
      </c>
    </row>
    <row r="757" spans="2:17" x14ac:dyDescent="0.15">
      <c r="B757" s="8" t="str">
        <f>VLOOKUP(G757,角色!A:B,2,FALSE)</f>
        <v>岚依</v>
      </c>
      <c r="C757" s="8" t="str">
        <f t="shared" si="99"/>
        <v>主动技能1</v>
      </c>
      <c r="D757" s="8">
        <f t="shared" si="101"/>
        <v>10</v>
      </c>
      <c r="E757" s="8">
        <f t="shared" si="102"/>
        <v>11</v>
      </c>
      <c r="F757" s="8">
        <f t="shared" si="103"/>
        <v>1</v>
      </c>
      <c r="G757" s="8">
        <f t="shared" si="100"/>
        <v>14</v>
      </c>
      <c r="H757" t="str">
        <f t="shared" si="104"/>
        <v>岚依主动技能1等级10</v>
      </c>
      <c r="I757" t="str">
        <f t="shared" si="105"/>
        <v>岚依主动技能1等级11</v>
      </c>
      <c r="J757" s="1">
        <v>751</v>
      </c>
      <c r="K757" s="1">
        <f>VLOOKUP(H757,主动技能!$A:$B,2,FALSE)</f>
        <v>790</v>
      </c>
      <c r="L757" s="1">
        <f>VLOOKUP(I757,主动技能!$A:$B,2,FALSE)</f>
        <v>791</v>
      </c>
      <c r="M757" s="1">
        <f t="shared" si="106"/>
        <v>58</v>
      </c>
      <c r="N757" s="1" t="s">
        <v>251</v>
      </c>
      <c r="O757" s="1">
        <f t="shared" si="107"/>
        <v>157</v>
      </c>
      <c r="P757" s="1" t="s">
        <v>252</v>
      </c>
      <c r="Q757" s="1" t="s">
        <v>252</v>
      </c>
    </row>
    <row r="758" spans="2:17" x14ac:dyDescent="0.15">
      <c r="B758" s="8" t="str">
        <f>VLOOKUP(G758,角色!A:B,2,FALSE)</f>
        <v>岚依</v>
      </c>
      <c r="C758" s="8" t="str">
        <f t="shared" si="99"/>
        <v>主动技能1</v>
      </c>
      <c r="D758" s="8">
        <f t="shared" si="101"/>
        <v>11</v>
      </c>
      <c r="E758" s="8">
        <f t="shared" si="102"/>
        <v>12</v>
      </c>
      <c r="F758" s="8">
        <f t="shared" si="103"/>
        <v>1</v>
      </c>
      <c r="G758" s="8">
        <f t="shared" si="100"/>
        <v>14</v>
      </c>
      <c r="H758" t="str">
        <f t="shared" si="104"/>
        <v>岚依主动技能1等级11</v>
      </c>
      <c r="I758" t="str">
        <f t="shared" si="105"/>
        <v>岚依主动技能1等级12</v>
      </c>
      <c r="J758" s="1">
        <v>752</v>
      </c>
      <c r="K758" s="1">
        <f>VLOOKUP(H758,主动技能!$A:$B,2,FALSE)</f>
        <v>791</v>
      </c>
      <c r="L758" s="1">
        <f>VLOOKUP(I758,主动技能!$A:$B,2,FALSE)</f>
        <v>792</v>
      </c>
      <c r="M758" s="1">
        <f t="shared" si="106"/>
        <v>59</v>
      </c>
      <c r="N758" s="1" t="s">
        <v>251</v>
      </c>
      <c r="O758" s="1">
        <f t="shared" si="107"/>
        <v>158</v>
      </c>
      <c r="P758" s="1" t="s">
        <v>252</v>
      </c>
      <c r="Q758" s="1" t="s">
        <v>252</v>
      </c>
    </row>
    <row r="759" spans="2:17" x14ac:dyDescent="0.15">
      <c r="B759" s="8" t="str">
        <f>VLOOKUP(G759,角色!A:B,2,FALSE)</f>
        <v>岚依</v>
      </c>
      <c r="C759" s="8" t="str">
        <f t="shared" si="99"/>
        <v>主动技能1</v>
      </c>
      <c r="D759" s="8">
        <f t="shared" si="101"/>
        <v>12</v>
      </c>
      <c r="E759" s="8">
        <f t="shared" si="102"/>
        <v>13</v>
      </c>
      <c r="F759" s="8">
        <f t="shared" si="103"/>
        <v>1</v>
      </c>
      <c r="G759" s="8">
        <f t="shared" si="100"/>
        <v>14</v>
      </c>
      <c r="H759" t="str">
        <f t="shared" si="104"/>
        <v>岚依主动技能1等级12</v>
      </c>
      <c r="I759" t="str">
        <f t="shared" si="105"/>
        <v>岚依主动技能1等级13</v>
      </c>
      <c r="J759" s="1">
        <v>753</v>
      </c>
      <c r="K759" s="1">
        <f>VLOOKUP(H759,主动技能!$A:$B,2,FALSE)</f>
        <v>792</v>
      </c>
      <c r="L759" s="1">
        <f>VLOOKUP(I759,主动技能!$A:$B,2,FALSE)</f>
        <v>793</v>
      </c>
      <c r="M759" s="1">
        <f t="shared" si="106"/>
        <v>60</v>
      </c>
      <c r="N759" s="1" t="s">
        <v>251</v>
      </c>
      <c r="O759" s="1">
        <f t="shared" si="107"/>
        <v>159</v>
      </c>
      <c r="P759" s="1" t="s">
        <v>252</v>
      </c>
      <c r="Q759" s="1" t="s">
        <v>252</v>
      </c>
    </row>
    <row r="760" spans="2:17" x14ac:dyDescent="0.15">
      <c r="B760" s="8" t="str">
        <f>VLOOKUP(G760,角色!A:B,2,FALSE)</f>
        <v>岚依</v>
      </c>
      <c r="C760" s="8" t="str">
        <f t="shared" si="99"/>
        <v>主动技能1</v>
      </c>
      <c r="D760" s="8">
        <f t="shared" si="101"/>
        <v>13</v>
      </c>
      <c r="E760" s="8">
        <f t="shared" si="102"/>
        <v>14</v>
      </c>
      <c r="F760" s="8">
        <f t="shared" si="103"/>
        <v>1</v>
      </c>
      <c r="G760" s="8">
        <f t="shared" si="100"/>
        <v>14</v>
      </c>
      <c r="H760" t="str">
        <f t="shared" si="104"/>
        <v>岚依主动技能1等级13</v>
      </c>
      <c r="I760" t="str">
        <f t="shared" si="105"/>
        <v>岚依主动技能1等级14</v>
      </c>
      <c r="J760" s="1">
        <v>754</v>
      </c>
      <c r="K760" s="1">
        <f>VLOOKUP(H760,主动技能!$A:$B,2,FALSE)</f>
        <v>793</v>
      </c>
      <c r="L760" s="1">
        <f>VLOOKUP(I760,主动技能!$A:$B,2,FALSE)</f>
        <v>794</v>
      </c>
      <c r="M760" s="1">
        <f t="shared" si="106"/>
        <v>61</v>
      </c>
      <c r="N760" s="1" t="s">
        <v>251</v>
      </c>
      <c r="O760" s="1">
        <f t="shared" si="107"/>
        <v>160</v>
      </c>
      <c r="P760" s="1" t="s">
        <v>252</v>
      </c>
      <c r="Q760" s="1" t="s">
        <v>252</v>
      </c>
    </row>
    <row r="761" spans="2:17" x14ac:dyDescent="0.15">
      <c r="B761" s="8" t="str">
        <f>VLOOKUP(G761,角色!A:B,2,FALSE)</f>
        <v>岚依</v>
      </c>
      <c r="C761" s="8" t="str">
        <f t="shared" si="99"/>
        <v>主动技能1</v>
      </c>
      <c r="D761" s="8">
        <f t="shared" si="101"/>
        <v>14</v>
      </c>
      <c r="E761" s="8">
        <f t="shared" si="102"/>
        <v>15</v>
      </c>
      <c r="F761" s="8">
        <f t="shared" si="103"/>
        <v>1</v>
      </c>
      <c r="G761" s="8">
        <f t="shared" si="100"/>
        <v>14</v>
      </c>
      <c r="H761" t="str">
        <f t="shared" si="104"/>
        <v>岚依主动技能1等级14</v>
      </c>
      <c r="I761" t="str">
        <f t="shared" si="105"/>
        <v>岚依主动技能1等级15</v>
      </c>
      <c r="J761" s="1">
        <v>755</v>
      </c>
      <c r="K761" s="1">
        <f>VLOOKUP(H761,主动技能!$A:$B,2,FALSE)</f>
        <v>794</v>
      </c>
      <c r="L761" s="1">
        <f>VLOOKUP(I761,主动技能!$A:$B,2,FALSE)</f>
        <v>795</v>
      </c>
      <c r="M761" s="1">
        <f t="shared" si="106"/>
        <v>62</v>
      </c>
      <c r="N761" s="1" t="s">
        <v>251</v>
      </c>
      <c r="O761" s="1">
        <f t="shared" si="107"/>
        <v>161</v>
      </c>
      <c r="P761" s="1" t="s">
        <v>252</v>
      </c>
      <c r="Q761" s="1" t="s">
        <v>252</v>
      </c>
    </row>
    <row r="762" spans="2:17" x14ac:dyDescent="0.15">
      <c r="B762" s="8" t="str">
        <f>VLOOKUP(G762,角色!A:B,2,FALSE)</f>
        <v>岚依</v>
      </c>
      <c r="C762" s="8" t="str">
        <f t="shared" si="99"/>
        <v>主动技能1</v>
      </c>
      <c r="D762" s="8">
        <f t="shared" si="101"/>
        <v>15</v>
      </c>
      <c r="E762" s="8">
        <f t="shared" si="102"/>
        <v>16</v>
      </c>
      <c r="F762" s="8">
        <f t="shared" si="103"/>
        <v>1</v>
      </c>
      <c r="G762" s="8">
        <f t="shared" si="100"/>
        <v>14</v>
      </c>
      <c r="H762" t="str">
        <f t="shared" si="104"/>
        <v>岚依主动技能1等级15</v>
      </c>
      <c r="I762" t="str">
        <f t="shared" si="105"/>
        <v>岚依主动技能1等级16</v>
      </c>
      <c r="J762" s="1">
        <v>756</v>
      </c>
      <c r="K762" s="1">
        <f>VLOOKUP(H762,主动技能!$A:$B,2,FALSE)</f>
        <v>795</v>
      </c>
      <c r="L762" s="1">
        <f>VLOOKUP(I762,主动技能!$A:$B,2,FALSE)</f>
        <v>796</v>
      </c>
      <c r="M762" s="1">
        <f t="shared" si="106"/>
        <v>63</v>
      </c>
      <c r="N762" s="1" t="s">
        <v>251</v>
      </c>
      <c r="O762" s="1">
        <f t="shared" si="107"/>
        <v>162</v>
      </c>
      <c r="P762" s="1" t="s">
        <v>252</v>
      </c>
      <c r="Q762" s="1" t="s">
        <v>252</v>
      </c>
    </row>
    <row r="763" spans="2:17" x14ac:dyDescent="0.15">
      <c r="B763" s="8" t="str">
        <f>VLOOKUP(G763,角色!A:B,2,FALSE)</f>
        <v>岚依</v>
      </c>
      <c r="C763" s="8" t="str">
        <f t="shared" si="99"/>
        <v>主动技能1</v>
      </c>
      <c r="D763" s="8">
        <f t="shared" si="101"/>
        <v>16</v>
      </c>
      <c r="E763" s="8">
        <f t="shared" si="102"/>
        <v>17</v>
      </c>
      <c r="F763" s="8">
        <f t="shared" si="103"/>
        <v>1</v>
      </c>
      <c r="G763" s="8">
        <f t="shared" si="100"/>
        <v>14</v>
      </c>
      <c r="H763" t="str">
        <f t="shared" si="104"/>
        <v>岚依主动技能1等级16</v>
      </c>
      <c r="I763" t="str">
        <f t="shared" si="105"/>
        <v>岚依主动技能1等级17</v>
      </c>
      <c r="J763" s="1">
        <v>757</v>
      </c>
      <c r="K763" s="1">
        <f>VLOOKUP(H763,主动技能!$A:$B,2,FALSE)</f>
        <v>796</v>
      </c>
      <c r="L763" s="1">
        <f>VLOOKUP(I763,主动技能!$A:$B,2,FALSE)</f>
        <v>797</v>
      </c>
      <c r="M763" s="1">
        <f t="shared" si="106"/>
        <v>64</v>
      </c>
      <c r="N763" s="1" t="s">
        <v>251</v>
      </c>
      <c r="O763" s="1">
        <f t="shared" si="107"/>
        <v>163</v>
      </c>
      <c r="P763" s="1" t="s">
        <v>252</v>
      </c>
      <c r="Q763" s="1" t="s">
        <v>252</v>
      </c>
    </row>
    <row r="764" spans="2:17" x14ac:dyDescent="0.15">
      <c r="B764" s="8" t="str">
        <f>VLOOKUP(G764,角色!A:B,2,FALSE)</f>
        <v>岚依</v>
      </c>
      <c r="C764" s="8" t="str">
        <f t="shared" si="99"/>
        <v>主动技能1</v>
      </c>
      <c r="D764" s="8">
        <f t="shared" si="101"/>
        <v>17</v>
      </c>
      <c r="E764" s="8">
        <f t="shared" si="102"/>
        <v>18</v>
      </c>
      <c r="F764" s="8">
        <f t="shared" si="103"/>
        <v>1</v>
      </c>
      <c r="G764" s="8">
        <f t="shared" si="100"/>
        <v>14</v>
      </c>
      <c r="H764" t="str">
        <f t="shared" si="104"/>
        <v>岚依主动技能1等级17</v>
      </c>
      <c r="I764" t="str">
        <f t="shared" si="105"/>
        <v>岚依主动技能1等级18</v>
      </c>
      <c r="J764" s="1">
        <v>758</v>
      </c>
      <c r="K764" s="1">
        <f>VLOOKUP(H764,主动技能!$A:$B,2,FALSE)</f>
        <v>797</v>
      </c>
      <c r="L764" s="1">
        <f>VLOOKUP(I764,主动技能!$A:$B,2,FALSE)</f>
        <v>798</v>
      </c>
      <c r="M764" s="1">
        <f t="shared" si="106"/>
        <v>65</v>
      </c>
      <c r="N764" s="1" t="s">
        <v>251</v>
      </c>
      <c r="O764" s="1">
        <f t="shared" si="107"/>
        <v>164</v>
      </c>
      <c r="P764" s="1" t="s">
        <v>252</v>
      </c>
      <c r="Q764" s="1" t="s">
        <v>252</v>
      </c>
    </row>
    <row r="765" spans="2:17" x14ac:dyDescent="0.15">
      <c r="B765" s="8" t="str">
        <f>VLOOKUP(G765,角色!A:B,2,FALSE)</f>
        <v>岚依</v>
      </c>
      <c r="C765" s="8" t="str">
        <f t="shared" si="99"/>
        <v>主动技能1</v>
      </c>
      <c r="D765" s="8">
        <f t="shared" si="101"/>
        <v>18</v>
      </c>
      <c r="E765" s="8">
        <f t="shared" si="102"/>
        <v>19</v>
      </c>
      <c r="F765" s="8">
        <f t="shared" si="103"/>
        <v>1</v>
      </c>
      <c r="G765" s="8">
        <f t="shared" si="100"/>
        <v>14</v>
      </c>
      <c r="H765" t="str">
        <f t="shared" si="104"/>
        <v>岚依主动技能1等级18</v>
      </c>
      <c r="I765" t="str">
        <f t="shared" si="105"/>
        <v>岚依主动技能1等级19</v>
      </c>
      <c r="J765" s="1">
        <v>759</v>
      </c>
      <c r="K765" s="1">
        <f>VLOOKUP(H765,主动技能!$A:$B,2,FALSE)</f>
        <v>798</v>
      </c>
      <c r="L765" s="1">
        <f>VLOOKUP(I765,主动技能!$A:$B,2,FALSE)</f>
        <v>799</v>
      </c>
      <c r="M765" s="1">
        <f t="shared" si="106"/>
        <v>66</v>
      </c>
      <c r="N765" s="1" t="s">
        <v>251</v>
      </c>
      <c r="O765" s="1">
        <f t="shared" si="107"/>
        <v>165</v>
      </c>
      <c r="P765" s="1" t="s">
        <v>252</v>
      </c>
      <c r="Q765" s="1" t="s">
        <v>252</v>
      </c>
    </row>
    <row r="766" spans="2:17" x14ac:dyDescent="0.15">
      <c r="B766" s="8" t="str">
        <f>VLOOKUP(G766,角色!A:B,2,FALSE)</f>
        <v>岚依</v>
      </c>
      <c r="C766" s="8" t="str">
        <f t="shared" si="99"/>
        <v>主动技能1</v>
      </c>
      <c r="D766" s="8">
        <f t="shared" si="101"/>
        <v>19</v>
      </c>
      <c r="E766" s="8">
        <f t="shared" si="102"/>
        <v>20</v>
      </c>
      <c r="F766" s="8">
        <f t="shared" si="103"/>
        <v>1</v>
      </c>
      <c r="G766" s="8">
        <f t="shared" si="100"/>
        <v>14</v>
      </c>
      <c r="H766" t="str">
        <f t="shared" si="104"/>
        <v>岚依主动技能1等级19</v>
      </c>
      <c r="I766" t="str">
        <f t="shared" si="105"/>
        <v>岚依主动技能1等级20</v>
      </c>
      <c r="J766" s="1">
        <v>760</v>
      </c>
      <c r="K766" s="1">
        <f>VLOOKUP(H766,主动技能!$A:$B,2,FALSE)</f>
        <v>799</v>
      </c>
      <c r="L766" s="1">
        <f>VLOOKUP(I766,主动技能!$A:$B,2,FALSE)</f>
        <v>800</v>
      </c>
      <c r="M766" s="1">
        <f t="shared" si="106"/>
        <v>67</v>
      </c>
      <c r="N766" s="1" t="s">
        <v>251</v>
      </c>
      <c r="O766" s="1">
        <f t="shared" si="107"/>
        <v>166</v>
      </c>
      <c r="P766" s="1" t="s">
        <v>252</v>
      </c>
      <c r="Q766" s="1" t="s">
        <v>252</v>
      </c>
    </row>
    <row r="767" spans="2:17" x14ac:dyDescent="0.15">
      <c r="B767" s="8" t="str">
        <f>VLOOKUP(G767,角色!A:B,2,FALSE)</f>
        <v>岚依</v>
      </c>
      <c r="C767" s="8" t="str">
        <f t="shared" si="99"/>
        <v>主动技能2</v>
      </c>
      <c r="D767" s="8">
        <f t="shared" si="101"/>
        <v>1</v>
      </c>
      <c r="E767" s="8">
        <f t="shared" si="102"/>
        <v>2</v>
      </c>
      <c r="F767" s="8">
        <f t="shared" si="103"/>
        <v>2</v>
      </c>
      <c r="G767" s="8">
        <f t="shared" si="100"/>
        <v>14</v>
      </c>
      <c r="H767" t="str">
        <f t="shared" si="104"/>
        <v>岚依主动技能2等级1</v>
      </c>
      <c r="I767" t="str">
        <f t="shared" si="105"/>
        <v>岚依主动技能2等级2</v>
      </c>
      <c r="J767" s="1">
        <v>761</v>
      </c>
      <c r="K767" s="1">
        <f>VLOOKUP(H767,主动技能!$A:$B,2,FALSE)</f>
        <v>801</v>
      </c>
      <c r="L767" s="1">
        <f>VLOOKUP(I767,主动技能!$A:$B,2,FALSE)</f>
        <v>802</v>
      </c>
      <c r="M767" s="1">
        <f t="shared" si="106"/>
        <v>68</v>
      </c>
      <c r="N767" s="1" t="s">
        <v>251</v>
      </c>
      <c r="O767" s="1">
        <f t="shared" si="107"/>
        <v>167</v>
      </c>
      <c r="P767" s="1" t="s">
        <v>252</v>
      </c>
      <c r="Q767" s="1" t="s">
        <v>252</v>
      </c>
    </row>
    <row r="768" spans="2:17" x14ac:dyDescent="0.15">
      <c r="B768" s="8" t="str">
        <f>VLOOKUP(G768,角色!A:B,2,FALSE)</f>
        <v>岚依</v>
      </c>
      <c r="C768" s="8" t="str">
        <f t="shared" si="99"/>
        <v>主动技能2</v>
      </c>
      <c r="D768" s="8">
        <f t="shared" si="101"/>
        <v>2</v>
      </c>
      <c r="E768" s="8">
        <f t="shared" si="102"/>
        <v>3</v>
      </c>
      <c r="F768" s="8">
        <f t="shared" si="103"/>
        <v>2</v>
      </c>
      <c r="G768" s="8">
        <f t="shared" si="100"/>
        <v>14</v>
      </c>
      <c r="H768" t="str">
        <f t="shared" si="104"/>
        <v>岚依主动技能2等级2</v>
      </c>
      <c r="I768" t="str">
        <f t="shared" si="105"/>
        <v>岚依主动技能2等级3</v>
      </c>
      <c r="J768" s="1">
        <v>762</v>
      </c>
      <c r="K768" s="1">
        <f>VLOOKUP(H768,主动技能!$A:$B,2,FALSE)</f>
        <v>802</v>
      </c>
      <c r="L768" s="1">
        <f>VLOOKUP(I768,主动技能!$A:$B,2,FALSE)</f>
        <v>803</v>
      </c>
      <c r="M768" s="1">
        <f t="shared" si="106"/>
        <v>69</v>
      </c>
      <c r="N768" s="1" t="s">
        <v>251</v>
      </c>
      <c r="O768" s="1">
        <f t="shared" si="107"/>
        <v>168</v>
      </c>
      <c r="P768" s="1" t="s">
        <v>252</v>
      </c>
      <c r="Q768" s="1" t="s">
        <v>252</v>
      </c>
    </row>
    <row r="769" spans="2:17" x14ac:dyDescent="0.15">
      <c r="B769" s="8" t="str">
        <f>VLOOKUP(G769,角色!A:B,2,FALSE)</f>
        <v>岚依</v>
      </c>
      <c r="C769" s="8" t="str">
        <f t="shared" si="99"/>
        <v>主动技能2</v>
      </c>
      <c r="D769" s="8">
        <f t="shared" si="101"/>
        <v>3</v>
      </c>
      <c r="E769" s="8">
        <f t="shared" si="102"/>
        <v>4</v>
      </c>
      <c r="F769" s="8">
        <f t="shared" si="103"/>
        <v>2</v>
      </c>
      <c r="G769" s="8">
        <f t="shared" si="100"/>
        <v>14</v>
      </c>
      <c r="H769" t="str">
        <f t="shared" si="104"/>
        <v>岚依主动技能2等级3</v>
      </c>
      <c r="I769" t="str">
        <f t="shared" si="105"/>
        <v>岚依主动技能2等级4</v>
      </c>
      <c r="J769" s="1">
        <v>763</v>
      </c>
      <c r="K769" s="1">
        <f>VLOOKUP(H769,主动技能!$A:$B,2,FALSE)</f>
        <v>803</v>
      </c>
      <c r="L769" s="1">
        <f>VLOOKUP(I769,主动技能!$A:$B,2,FALSE)</f>
        <v>804</v>
      </c>
      <c r="M769" s="1">
        <f t="shared" si="106"/>
        <v>70</v>
      </c>
      <c r="N769" s="1" t="s">
        <v>251</v>
      </c>
      <c r="O769" s="1">
        <f t="shared" si="107"/>
        <v>169</v>
      </c>
      <c r="P769" s="1" t="s">
        <v>252</v>
      </c>
      <c r="Q769" s="1" t="s">
        <v>252</v>
      </c>
    </row>
    <row r="770" spans="2:17" x14ac:dyDescent="0.15">
      <c r="B770" s="8" t="str">
        <f>VLOOKUP(G770,角色!A:B,2,FALSE)</f>
        <v>岚依</v>
      </c>
      <c r="C770" s="8" t="str">
        <f t="shared" si="99"/>
        <v>主动技能2</v>
      </c>
      <c r="D770" s="8">
        <f t="shared" si="101"/>
        <v>4</v>
      </c>
      <c r="E770" s="8">
        <f t="shared" si="102"/>
        <v>5</v>
      </c>
      <c r="F770" s="8">
        <f t="shared" si="103"/>
        <v>2</v>
      </c>
      <c r="G770" s="8">
        <f t="shared" si="100"/>
        <v>14</v>
      </c>
      <c r="H770" t="str">
        <f t="shared" si="104"/>
        <v>岚依主动技能2等级4</v>
      </c>
      <c r="I770" t="str">
        <f t="shared" si="105"/>
        <v>岚依主动技能2等级5</v>
      </c>
      <c r="J770" s="1">
        <v>764</v>
      </c>
      <c r="K770" s="1">
        <f>VLOOKUP(H770,主动技能!$A:$B,2,FALSE)</f>
        <v>804</v>
      </c>
      <c r="L770" s="1">
        <f>VLOOKUP(I770,主动技能!$A:$B,2,FALSE)</f>
        <v>805</v>
      </c>
      <c r="M770" s="1">
        <f t="shared" si="106"/>
        <v>71</v>
      </c>
      <c r="N770" s="1" t="s">
        <v>251</v>
      </c>
      <c r="O770" s="1">
        <f t="shared" si="107"/>
        <v>170</v>
      </c>
      <c r="P770" s="1" t="s">
        <v>252</v>
      </c>
      <c r="Q770" s="1" t="s">
        <v>252</v>
      </c>
    </row>
    <row r="771" spans="2:17" x14ac:dyDescent="0.15">
      <c r="B771" s="8" t="str">
        <f>VLOOKUP(G771,角色!A:B,2,FALSE)</f>
        <v>岚依</v>
      </c>
      <c r="C771" s="8" t="str">
        <f t="shared" si="99"/>
        <v>主动技能2</v>
      </c>
      <c r="D771" s="8">
        <f t="shared" si="101"/>
        <v>5</v>
      </c>
      <c r="E771" s="8">
        <f t="shared" si="102"/>
        <v>6</v>
      </c>
      <c r="F771" s="8">
        <f t="shared" si="103"/>
        <v>2</v>
      </c>
      <c r="G771" s="8">
        <f t="shared" si="100"/>
        <v>14</v>
      </c>
      <c r="H771" t="str">
        <f t="shared" si="104"/>
        <v>岚依主动技能2等级5</v>
      </c>
      <c r="I771" t="str">
        <f t="shared" si="105"/>
        <v>岚依主动技能2等级6</v>
      </c>
      <c r="J771" s="1">
        <v>765</v>
      </c>
      <c r="K771" s="1">
        <f>VLOOKUP(H771,主动技能!$A:$B,2,FALSE)</f>
        <v>805</v>
      </c>
      <c r="L771" s="1">
        <f>VLOOKUP(I771,主动技能!$A:$B,2,FALSE)</f>
        <v>806</v>
      </c>
      <c r="M771" s="1">
        <f t="shared" si="106"/>
        <v>72</v>
      </c>
      <c r="N771" s="1" t="s">
        <v>251</v>
      </c>
      <c r="O771" s="1">
        <f t="shared" si="107"/>
        <v>171</v>
      </c>
      <c r="P771" s="1" t="s">
        <v>252</v>
      </c>
      <c r="Q771" s="1" t="s">
        <v>252</v>
      </c>
    </row>
    <row r="772" spans="2:17" x14ac:dyDescent="0.15">
      <c r="B772" s="8" t="str">
        <f>VLOOKUP(G772,角色!A:B,2,FALSE)</f>
        <v>岚依</v>
      </c>
      <c r="C772" s="8" t="str">
        <f t="shared" si="99"/>
        <v>主动技能2</v>
      </c>
      <c r="D772" s="8">
        <f t="shared" si="101"/>
        <v>6</v>
      </c>
      <c r="E772" s="8">
        <f t="shared" si="102"/>
        <v>7</v>
      </c>
      <c r="F772" s="8">
        <f t="shared" si="103"/>
        <v>2</v>
      </c>
      <c r="G772" s="8">
        <f t="shared" si="100"/>
        <v>14</v>
      </c>
      <c r="H772" t="str">
        <f t="shared" si="104"/>
        <v>岚依主动技能2等级6</v>
      </c>
      <c r="I772" t="str">
        <f t="shared" si="105"/>
        <v>岚依主动技能2等级7</v>
      </c>
      <c r="J772" s="1">
        <v>766</v>
      </c>
      <c r="K772" s="1">
        <f>VLOOKUP(H772,主动技能!$A:$B,2,FALSE)</f>
        <v>806</v>
      </c>
      <c r="L772" s="1">
        <f>VLOOKUP(I772,主动技能!$A:$B,2,FALSE)</f>
        <v>807</v>
      </c>
      <c r="M772" s="1">
        <f t="shared" si="106"/>
        <v>73</v>
      </c>
      <c r="N772" s="1" t="s">
        <v>251</v>
      </c>
      <c r="O772" s="1">
        <f t="shared" si="107"/>
        <v>172</v>
      </c>
      <c r="P772" s="1" t="s">
        <v>252</v>
      </c>
      <c r="Q772" s="1" t="s">
        <v>252</v>
      </c>
    </row>
    <row r="773" spans="2:17" x14ac:dyDescent="0.15">
      <c r="B773" s="8" t="str">
        <f>VLOOKUP(G773,角色!A:B,2,FALSE)</f>
        <v>岚依</v>
      </c>
      <c r="C773" s="8" t="str">
        <f t="shared" si="99"/>
        <v>主动技能2</v>
      </c>
      <c r="D773" s="8">
        <f t="shared" si="101"/>
        <v>7</v>
      </c>
      <c r="E773" s="8">
        <f t="shared" si="102"/>
        <v>8</v>
      </c>
      <c r="F773" s="8">
        <f t="shared" si="103"/>
        <v>2</v>
      </c>
      <c r="G773" s="8">
        <f t="shared" si="100"/>
        <v>14</v>
      </c>
      <c r="H773" t="str">
        <f t="shared" si="104"/>
        <v>岚依主动技能2等级7</v>
      </c>
      <c r="I773" t="str">
        <f t="shared" si="105"/>
        <v>岚依主动技能2等级8</v>
      </c>
      <c r="J773" s="1">
        <v>767</v>
      </c>
      <c r="K773" s="1">
        <f>VLOOKUP(H773,主动技能!$A:$B,2,FALSE)</f>
        <v>807</v>
      </c>
      <c r="L773" s="1">
        <f>VLOOKUP(I773,主动技能!$A:$B,2,FALSE)</f>
        <v>808</v>
      </c>
      <c r="M773" s="1">
        <f t="shared" si="106"/>
        <v>74</v>
      </c>
      <c r="N773" s="1" t="s">
        <v>251</v>
      </c>
      <c r="O773" s="1">
        <f t="shared" si="107"/>
        <v>173</v>
      </c>
      <c r="P773" s="1" t="s">
        <v>252</v>
      </c>
      <c r="Q773" s="1" t="s">
        <v>252</v>
      </c>
    </row>
    <row r="774" spans="2:17" x14ac:dyDescent="0.15">
      <c r="B774" s="8" t="str">
        <f>VLOOKUP(G774,角色!A:B,2,FALSE)</f>
        <v>岚依</v>
      </c>
      <c r="C774" s="8" t="str">
        <f t="shared" si="99"/>
        <v>主动技能2</v>
      </c>
      <c r="D774" s="8">
        <f t="shared" si="101"/>
        <v>8</v>
      </c>
      <c r="E774" s="8">
        <f t="shared" si="102"/>
        <v>9</v>
      </c>
      <c r="F774" s="8">
        <f t="shared" si="103"/>
        <v>2</v>
      </c>
      <c r="G774" s="8">
        <f t="shared" si="100"/>
        <v>14</v>
      </c>
      <c r="H774" t="str">
        <f t="shared" si="104"/>
        <v>岚依主动技能2等级8</v>
      </c>
      <c r="I774" t="str">
        <f t="shared" si="105"/>
        <v>岚依主动技能2等级9</v>
      </c>
      <c r="J774" s="1">
        <v>768</v>
      </c>
      <c r="K774" s="1">
        <f>VLOOKUP(H774,主动技能!$A:$B,2,FALSE)</f>
        <v>808</v>
      </c>
      <c r="L774" s="1">
        <f>VLOOKUP(I774,主动技能!$A:$B,2,FALSE)</f>
        <v>809</v>
      </c>
      <c r="M774" s="1">
        <f t="shared" si="106"/>
        <v>75</v>
      </c>
      <c r="N774" s="1" t="s">
        <v>251</v>
      </c>
      <c r="O774" s="1">
        <f t="shared" si="107"/>
        <v>174</v>
      </c>
      <c r="P774" s="1" t="s">
        <v>252</v>
      </c>
      <c r="Q774" s="1" t="s">
        <v>252</v>
      </c>
    </row>
    <row r="775" spans="2:17" x14ac:dyDescent="0.15">
      <c r="B775" s="8" t="str">
        <f>VLOOKUP(G775,角色!A:B,2,FALSE)</f>
        <v>岚依</v>
      </c>
      <c r="C775" s="8" t="str">
        <f t="shared" si="99"/>
        <v>主动技能2</v>
      </c>
      <c r="D775" s="8">
        <f t="shared" si="101"/>
        <v>9</v>
      </c>
      <c r="E775" s="8">
        <f t="shared" si="102"/>
        <v>10</v>
      </c>
      <c r="F775" s="8">
        <f t="shared" si="103"/>
        <v>2</v>
      </c>
      <c r="G775" s="8">
        <f t="shared" si="100"/>
        <v>14</v>
      </c>
      <c r="H775" t="str">
        <f t="shared" si="104"/>
        <v>岚依主动技能2等级9</v>
      </c>
      <c r="I775" t="str">
        <f t="shared" si="105"/>
        <v>岚依主动技能2等级10</v>
      </c>
      <c r="J775" s="1">
        <v>769</v>
      </c>
      <c r="K775" s="1">
        <f>VLOOKUP(H775,主动技能!$A:$B,2,FALSE)</f>
        <v>809</v>
      </c>
      <c r="L775" s="1">
        <f>VLOOKUP(I775,主动技能!$A:$B,2,FALSE)</f>
        <v>810</v>
      </c>
      <c r="M775" s="1">
        <f t="shared" si="106"/>
        <v>76</v>
      </c>
      <c r="N775" s="1" t="s">
        <v>251</v>
      </c>
      <c r="O775" s="1">
        <f t="shared" si="107"/>
        <v>175</v>
      </c>
      <c r="P775" s="1" t="s">
        <v>252</v>
      </c>
      <c r="Q775" s="1" t="s">
        <v>252</v>
      </c>
    </row>
    <row r="776" spans="2:17" x14ac:dyDescent="0.15">
      <c r="B776" s="8" t="str">
        <f>VLOOKUP(G776,角色!A:B,2,FALSE)</f>
        <v>岚依</v>
      </c>
      <c r="C776" s="8" t="str">
        <f t="shared" ref="C776:C839" si="108">C$4&amp;F776</f>
        <v>主动技能2</v>
      </c>
      <c r="D776" s="8">
        <f t="shared" si="101"/>
        <v>10</v>
      </c>
      <c r="E776" s="8">
        <f t="shared" si="102"/>
        <v>11</v>
      </c>
      <c r="F776" s="8">
        <f t="shared" si="103"/>
        <v>2</v>
      </c>
      <c r="G776" s="8">
        <f t="shared" ref="G776:G839" si="109">IF((F776=1)*(D776=1),G775+1,G775)</f>
        <v>14</v>
      </c>
      <c r="H776" t="str">
        <f t="shared" si="104"/>
        <v>岚依主动技能2等级10</v>
      </c>
      <c r="I776" t="str">
        <f t="shared" si="105"/>
        <v>岚依主动技能2等级11</v>
      </c>
      <c r="J776" s="1">
        <v>770</v>
      </c>
      <c r="K776" s="1">
        <f>VLOOKUP(H776,主动技能!$A:$B,2,FALSE)</f>
        <v>810</v>
      </c>
      <c r="L776" s="1">
        <f>VLOOKUP(I776,主动技能!$A:$B,2,FALSE)</f>
        <v>811</v>
      </c>
      <c r="M776" s="1">
        <f t="shared" si="106"/>
        <v>77</v>
      </c>
      <c r="N776" s="1" t="s">
        <v>251</v>
      </c>
      <c r="O776" s="1">
        <f t="shared" si="107"/>
        <v>176</v>
      </c>
      <c r="P776" s="1" t="s">
        <v>252</v>
      </c>
      <c r="Q776" s="1" t="s">
        <v>252</v>
      </c>
    </row>
    <row r="777" spans="2:17" x14ac:dyDescent="0.15">
      <c r="B777" s="8" t="str">
        <f>VLOOKUP(G777,角色!A:B,2,FALSE)</f>
        <v>岚依</v>
      </c>
      <c r="C777" s="8" t="str">
        <f t="shared" si="108"/>
        <v>主动技能2</v>
      </c>
      <c r="D777" s="8">
        <f t="shared" ref="D777:D840" si="110">IF(D776=D$5,1,D776+1)</f>
        <v>11</v>
      </c>
      <c r="E777" s="8">
        <f t="shared" ref="E777:E840" si="111">IF(E776=E$5,2,E776+1)</f>
        <v>12</v>
      </c>
      <c r="F777" s="8">
        <f t="shared" ref="F777:F840" si="112">IF(D777=1,IF(F776=$F$5,1,F776+1),F776)</f>
        <v>2</v>
      </c>
      <c r="G777" s="8">
        <f t="shared" si="109"/>
        <v>14</v>
      </c>
      <c r="H777" t="str">
        <f t="shared" si="104"/>
        <v>岚依主动技能2等级11</v>
      </c>
      <c r="I777" t="str">
        <f t="shared" si="105"/>
        <v>岚依主动技能2等级12</v>
      </c>
      <c r="J777" s="1">
        <v>771</v>
      </c>
      <c r="K777" s="1">
        <f>VLOOKUP(H777,主动技能!$A:$B,2,FALSE)</f>
        <v>811</v>
      </c>
      <c r="L777" s="1">
        <f>VLOOKUP(I777,主动技能!$A:$B,2,FALSE)</f>
        <v>812</v>
      </c>
      <c r="M777" s="1">
        <f t="shared" si="106"/>
        <v>78</v>
      </c>
      <c r="N777" s="1" t="s">
        <v>251</v>
      </c>
      <c r="O777" s="1">
        <f t="shared" si="107"/>
        <v>177</v>
      </c>
      <c r="P777" s="1" t="s">
        <v>252</v>
      </c>
      <c r="Q777" s="1" t="s">
        <v>252</v>
      </c>
    </row>
    <row r="778" spans="2:17" x14ac:dyDescent="0.15">
      <c r="B778" s="8" t="str">
        <f>VLOOKUP(G778,角色!A:B,2,FALSE)</f>
        <v>岚依</v>
      </c>
      <c r="C778" s="8" t="str">
        <f t="shared" si="108"/>
        <v>主动技能2</v>
      </c>
      <c r="D778" s="8">
        <f t="shared" si="110"/>
        <v>12</v>
      </c>
      <c r="E778" s="8">
        <f t="shared" si="111"/>
        <v>13</v>
      </c>
      <c r="F778" s="8">
        <f t="shared" si="112"/>
        <v>2</v>
      </c>
      <c r="G778" s="8">
        <f t="shared" si="109"/>
        <v>14</v>
      </c>
      <c r="H778" t="str">
        <f t="shared" si="104"/>
        <v>岚依主动技能2等级12</v>
      </c>
      <c r="I778" t="str">
        <f t="shared" si="105"/>
        <v>岚依主动技能2等级13</v>
      </c>
      <c r="J778" s="1">
        <v>772</v>
      </c>
      <c r="K778" s="1">
        <f>VLOOKUP(H778,主动技能!$A:$B,2,FALSE)</f>
        <v>812</v>
      </c>
      <c r="L778" s="1">
        <f>VLOOKUP(I778,主动技能!$A:$B,2,FALSE)</f>
        <v>813</v>
      </c>
      <c r="M778" s="1">
        <f t="shared" si="106"/>
        <v>79</v>
      </c>
      <c r="N778" s="1" t="s">
        <v>251</v>
      </c>
      <c r="O778" s="1">
        <f t="shared" si="107"/>
        <v>178</v>
      </c>
      <c r="P778" s="1" t="s">
        <v>252</v>
      </c>
      <c r="Q778" s="1" t="s">
        <v>252</v>
      </c>
    </row>
    <row r="779" spans="2:17" x14ac:dyDescent="0.15">
      <c r="B779" s="8" t="str">
        <f>VLOOKUP(G779,角色!A:B,2,FALSE)</f>
        <v>岚依</v>
      </c>
      <c r="C779" s="8" t="str">
        <f t="shared" si="108"/>
        <v>主动技能2</v>
      </c>
      <c r="D779" s="8">
        <f t="shared" si="110"/>
        <v>13</v>
      </c>
      <c r="E779" s="8">
        <f t="shared" si="111"/>
        <v>14</v>
      </c>
      <c r="F779" s="8">
        <f t="shared" si="112"/>
        <v>2</v>
      </c>
      <c r="G779" s="8">
        <f t="shared" si="109"/>
        <v>14</v>
      </c>
      <c r="H779" t="str">
        <f t="shared" si="104"/>
        <v>岚依主动技能2等级13</v>
      </c>
      <c r="I779" t="str">
        <f t="shared" si="105"/>
        <v>岚依主动技能2等级14</v>
      </c>
      <c r="J779" s="1">
        <v>773</v>
      </c>
      <c r="K779" s="1">
        <f>VLOOKUP(H779,主动技能!$A:$B,2,FALSE)</f>
        <v>813</v>
      </c>
      <c r="L779" s="1">
        <f>VLOOKUP(I779,主动技能!$A:$B,2,FALSE)</f>
        <v>814</v>
      </c>
      <c r="M779" s="1">
        <f t="shared" si="106"/>
        <v>80</v>
      </c>
      <c r="N779" s="1" t="s">
        <v>251</v>
      </c>
      <c r="O779" s="1">
        <f t="shared" si="107"/>
        <v>179</v>
      </c>
      <c r="P779" s="1" t="s">
        <v>252</v>
      </c>
      <c r="Q779" s="1" t="s">
        <v>252</v>
      </c>
    </row>
    <row r="780" spans="2:17" x14ac:dyDescent="0.15">
      <c r="B780" s="8" t="str">
        <f>VLOOKUP(G780,角色!A:B,2,FALSE)</f>
        <v>岚依</v>
      </c>
      <c r="C780" s="8" t="str">
        <f t="shared" si="108"/>
        <v>主动技能2</v>
      </c>
      <c r="D780" s="8">
        <f t="shared" si="110"/>
        <v>14</v>
      </c>
      <c r="E780" s="8">
        <f t="shared" si="111"/>
        <v>15</v>
      </c>
      <c r="F780" s="8">
        <f t="shared" si="112"/>
        <v>2</v>
      </c>
      <c r="G780" s="8">
        <f t="shared" si="109"/>
        <v>14</v>
      </c>
      <c r="H780" t="str">
        <f t="shared" si="104"/>
        <v>岚依主动技能2等级14</v>
      </c>
      <c r="I780" t="str">
        <f t="shared" si="105"/>
        <v>岚依主动技能2等级15</v>
      </c>
      <c r="J780" s="1">
        <v>774</v>
      </c>
      <c r="K780" s="1">
        <f>VLOOKUP(H780,主动技能!$A:$B,2,FALSE)</f>
        <v>814</v>
      </c>
      <c r="L780" s="1">
        <f>VLOOKUP(I780,主动技能!$A:$B,2,FALSE)</f>
        <v>815</v>
      </c>
      <c r="M780" s="1">
        <f t="shared" si="106"/>
        <v>81</v>
      </c>
      <c r="N780" s="1" t="s">
        <v>251</v>
      </c>
      <c r="O780" s="1">
        <f t="shared" si="107"/>
        <v>180</v>
      </c>
      <c r="P780" s="1" t="s">
        <v>252</v>
      </c>
      <c r="Q780" s="1" t="s">
        <v>252</v>
      </c>
    </row>
    <row r="781" spans="2:17" x14ac:dyDescent="0.15">
      <c r="B781" s="8" t="str">
        <f>VLOOKUP(G781,角色!A:B,2,FALSE)</f>
        <v>岚依</v>
      </c>
      <c r="C781" s="8" t="str">
        <f t="shared" si="108"/>
        <v>主动技能2</v>
      </c>
      <c r="D781" s="8">
        <f t="shared" si="110"/>
        <v>15</v>
      </c>
      <c r="E781" s="8">
        <f t="shared" si="111"/>
        <v>16</v>
      </c>
      <c r="F781" s="8">
        <f t="shared" si="112"/>
        <v>2</v>
      </c>
      <c r="G781" s="8">
        <f t="shared" si="109"/>
        <v>14</v>
      </c>
      <c r="H781" t="str">
        <f t="shared" si="104"/>
        <v>岚依主动技能2等级15</v>
      </c>
      <c r="I781" t="str">
        <f t="shared" si="105"/>
        <v>岚依主动技能2等级16</v>
      </c>
      <c r="J781" s="1">
        <v>775</v>
      </c>
      <c r="K781" s="1">
        <f>VLOOKUP(H781,主动技能!$A:$B,2,FALSE)</f>
        <v>815</v>
      </c>
      <c r="L781" s="1">
        <f>VLOOKUP(I781,主动技能!$A:$B,2,FALSE)</f>
        <v>816</v>
      </c>
      <c r="M781" s="1">
        <f t="shared" si="106"/>
        <v>82</v>
      </c>
      <c r="N781" s="1" t="s">
        <v>251</v>
      </c>
      <c r="O781" s="1">
        <f t="shared" si="107"/>
        <v>181</v>
      </c>
      <c r="P781" s="1" t="s">
        <v>252</v>
      </c>
      <c r="Q781" s="1" t="s">
        <v>252</v>
      </c>
    </row>
    <row r="782" spans="2:17" x14ac:dyDescent="0.15">
      <c r="B782" s="8" t="str">
        <f>VLOOKUP(G782,角色!A:B,2,FALSE)</f>
        <v>岚依</v>
      </c>
      <c r="C782" s="8" t="str">
        <f t="shared" si="108"/>
        <v>主动技能2</v>
      </c>
      <c r="D782" s="8">
        <f t="shared" si="110"/>
        <v>16</v>
      </c>
      <c r="E782" s="8">
        <f t="shared" si="111"/>
        <v>17</v>
      </c>
      <c r="F782" s="8">
        <f t="shared" si="112"/>
        <v>2</v>
      </c>
      <c r="G782" s="8">
        <f t="shared" si="109"/>
        <v>14</v>
      </c>
      <c r="H782" t="str">
        <f t="shared" si="104"/>
        <v>岚依主动技能2等级16</v>
      </c>
      <c r="I782" t="str">
        <f t="shared" si="105"/>
        <v>岚依主动技能2等级17</v>
      </c>
      <c r="J782" s="1">
        <v>776</v>
      </c>
      <c r="K782" s="1">
        <f>VLOOKUP(H782,主动技能!$A:$B,2,FALSE)</f>
        <v>816</v>
      </c>
      <c r="L782" s="1">
        <f>VLOOKUP(I782,主动技能!$A:$B,2,FALSE)</f>
        <v>817</v>
      </c>
      <c r="M782" s="1">
        <f t="shared" si="106"/>
        <v>83</v>
      </c>
      <c r="N782" s="1" t="s">
        <v>251</v>
      </c>
      <c r="O782" s="1">
        <f t="shared" si="107"/>
        <v>182</v>
      </c>
      <c r="P782" s="1" t="s">
        <v>252</v>
      </c>
      <c r="Q782" s="1" t="s">
        <v>252</v>
      </c>
    </row>
    <row r="783" spans="2:17" x14ac:dyDescent="0.15">
      <c r="B783" s="8" t="str">
        <f>VLOOKUP(G783,角色!A:B,2,FALSE)</f>
        <v>岚依</v>
      </c>
      <c r="C783" s="8" t="str">
        <f t="shared" si="108"/>
        <v>主动技能2</v>
      </c>
      <c r="D783" s="8">
        <f t="shared" si="110"/>
        <v>17</v>
      </c>
      <c r="E783" s="8">
        <f t="shared" si="111"/>
        <v>18</v>
      </c>
      <c r="F783" s="8">
        <f t="shared" si="112"/>
        <v>2</v>
      </c>
      <c r="G783" s="8">
        <f t="shared" si="109"/>
        <v>14</v>
      </c>
      <c r="H783" t="str">
        <f t="shared" si="104"/>
        <v>岚依主动技能2等级17</v>
      </c>
      <c r="I783" t="str">
        <f t="shared" si="105"/>
        <v>岚依主动技能2等级18</v>
      </c>
      <c r="J783" s="1">
        <v>777</v>
      </c>
      <c r="K783" s="1">
        <f>VLOOKUP(H783,主动技能!$A:$B,2,FALSE)</f>
        <v>817</v>
      </c>
      <c r="L783" s="1">
        <f>VLOOKUP(I783,主动技能!$A:$B,2,FALSE)</f>
        <v>818</v>
      </c>
      <c r="M783" s="1">
        <f t="shared" si="106"/>
        <v>84</v>
      </c>
      <c r="N783" s="1" t="s">
        <v>251</v>
      </c>
      <c r="O783" s="1">
        <f t="shared" si="107"/>
        <v>183</v>
      </c>
      <c r="P783" s="1" t="s">
        <v>252</v>
      </c>
      <c r="Q783" s="1" t="s">
        <v>252</v>
      </c>
    </row>
    <row r="784" spans="2:17" x14ac:dyDescent="0.15">
      <c r="B784" s="8" t="str">
        <f>VLOOKUP(G784,角色!A:B,2,FALSE)</f>
        <v>岚依</v>
      </c>
      <c r="C784" s="8" t="str">
        <f t="shared" si="108"/>
        <v>主动技能2</v>
      </c>
      <c r="D784" s="8">
        <f t="shared" si="110"/>
        <v>18</v>
      </c>
      <c r="E784" s="8">
        <f t="shared" si="111"/>
        <v>19</v>
      </c>
      <c r="F784" s="8">
        <f t="shared" si="112"/>
        <v>2</v>
      </c>
      <c r="G784" s="8">
        <f t="shared" si="109"/>
        <v>14</v>
      </c>
      <c r="H784" t="str">
        <f t="shared" si="104"/>
        <v>岚依主动技能2等级18</v>
      </c>
      <c r="I784" t="str">
        <f t="shared" si="105"/>
        <v>岚依主动技能2等级19</v>
      </c>
      <c r="J784" s="1">
        <v>778</v>
      </c>
      <c r="K784" s="1">
        <f>VLOOKUP(H784,主动技能!$A:$B,2,FALSE)</f>
        <v>818</v>
      </c>
      <c r="L784" s="1">
        <f>VLOOKUP(I784,主动技能!$A:$B,2,FALSE)</f>
        <v>819</v>
      </c>
      <c r="M784" s="1">
        <f t="shared" si="106"/>
        <v>85</v>
      </c>
      <c r="N784" s="1" t="s">
        <v>251</v>
      </c>
      <c r="O784" s="1">
        <f t="shared" si="107"/>
        <v>184</v>
      </c>
      <c r="P784" s="1" t="s">
        <v>252</v>
      </c>
      <c r="Q784" s="1" t="s">
        <v>252</v>
      </c>
    </row>
    <row r="785" spans="2:17" x14ac:dyDescent="0.15">
      <c r="B785" s="8" t="str">
        <f>VLOOKUP(G785,角色!A:B,2,FALSE)</f>
        <v>岚依</v>
      </c>
      <c r="C785" s="8" t="str">
        <f t="shared" si="108"/>
        <v>主动技能2</v>
      </c>
      <c r="D785" s="8">
        <f t="shared" si="110"/>
        <v>19</v>
      </c>
      <c r="E785" s="8">
        <f t="shared" si="111"/>
        <v>20</v>
      </c>
      <c r="F785" s="8">
        <f t="shared" si="112"/>
        <v>2</v>
      </c>
      <c r="G785" s="8">
        <f t="shared" si="109"/>
        <v>14</v>
      </c>
      <c r="H785" t="str">
        <f t="shared" si="104"/>
        <v>岚依主动技能2等级19</v>
      </c>
      <c r="I785" t="str">
        <f t="shared" si="105"/>
        <v>岚依主动技能2等级20</v>
      </c>
      <c r="J785" s="1">
        <v>779</v>
      </c>
      <c r="K785" s="1">
        <f>VLOOKUP(H785,主动技能!$A:$B,2,FALSE)</f>
        <v>819</v>
      </c>
      <c r="L785" s="1">
        <f>VLOOKUP(I785,主动技能!$A:$B,2,FALSE)</f>
        <v>820</v>
      </c>
      <c r="M785" s="1">
        <f t="shared" si="106"/>
        <v>86</v>
      </c>
      <c r="N785" s="1" t="s">
        <v>251</v>
      </c>
      <c r="O785" s="1">
        <f t="shared" si="107"/>
        <v>185</v>
      </c>
      <c r="P785" s="1" t="s">
        <v>252</v>
      </c>
      <c r="Q785" s="1" t="s">
        <v>252</v>
      </c>
    </row>
    <row r="786" spans="2:17" x14ac:dyDescent="0.15">
      <c r="B786" s="8" t="str">
        <f>VLOOKUP(G786,角色!A:B,2,FALSE)</f>
        <v>岚依</v>
      </c>
      <c r="C786" s="8" t="str">
        <f t="shared" si="108"/>
        <v>主动技能3</v>
      </c>
      <c r="D786" s="8">
        <f t="shared" si="110"/>
        <v>1</v>
      </c>
      <c r="E786" s="8">
        <f t="shared" si="111"/>
        <v>2</v>
      </c>
      <c r="F786" s="8">
        <f t="shared" si="112"/>
        <v>3</v>
      </c>
      <c r="G786" s="8">
        <f t="shared" si="109"/>
        <v>14</v>
      </c>
      <c r="H786" t="str">
        <f t="shared" si="104"/>
        <v>岚依主动技能3等级1</v>
      </c>
      <c r="I786" t="str">
        <f t="shared" si="105"/>
        <v>岚依主动技能3等级2</v>
      </c>
      <c r="J786" s="1">
        <v>780</v>
      </c>
      <c r="K786" s="1">
        <f>VLOOKUP(H786,主动技能!$A:$B,2,FALSE)</f>
        <v>821</v>
      </c>
      <c r="L786" s="1">
        <f>VLOOKUP(I786,主动技能!$A:$B,2,FALSE)</f>
        <v>822</v>
      </c>
      <c r="M786" s="1">
        <f t="shared" si="106"/>
        <v>87</v>
      </c>
      <c r="N786" s="1" t="s">
        <v>251</v>
      </c>
      <c r="O786" s="1">
        <f t="shared" si="107"/>
        <v>186</v>
      </c>
      <c r="P786" s="1" t="s">
        <v>252</v>
      </c>
      <c r="Q786" s="1" t="s">
        <v>252</v>
      </c>
    </row>
    <row r="787" spans="2:17" x14ac:dyDescent="0.15">
      <c r="B787" s="8" t="str">
        <f>VLOOKUP(G787,角色!A:B,2,FALSE)</f>
        <v>岚依</v>
      </c>
      <c r="C787" s="8" t="str">
        <f t="shared" si="108"/>
        <v>主动技能3</v>
      </c>
      <c r="D787" s="8">
        <f t="shared" si="110"/>
        <v>2</v>
      </c>
      <c r="E787" s="8">
        <f t="shared" si="111"/>
        <v>3</v>
      </c>
      <c r="F787" s="8">
        <f t="shared" si="112"/>
        <v>3</v>
      </c>
      <c r="G787" s="8">
        <f t="shared" si="109"/>
        <v>14</v>
      </c>
      <c r="H787" t="str">
        <f t="shared" si="104"/>
        <v>岚依主动技能3等级2</v>
      </c>
      <c r="I787" t="str">
        <f t="shared" si="105"/>
        <v>岚依主动技能3等级3</v>
      </c>
      <c r="J787" s="1">
        <v>781</v>
      </c>
      <c r="K787" s="1">
        <f>VLOOKUP(H787,主动技能!$A:$B,2,FALSE)</f>
        <v>822</v>
      </c>
      <c r="L787" s="1">
        <f>VLOOKUP(I787,主动技能!$A:$B,2,FALSE)</f>
        <v>823</v>
      </c>
      <c r="M787" s="1">
        <f t="shared" si="106"/>
        <v>88</v>
      </c>
      <c r="N787" s="1" t="s">
        <v>251</v>
      </c>
      <c r="O787" s="1">
        <f t="shared" si="107"/>
        <v>187</v>
      </c>
      <c r="P787" s="1" t="s">
        <v>252</v>
      </c>
      <c r="Q787" s="1" t="s">
        <v>252</v>
      </c>
    </row>
    <row r="788" spans="2:17" x14ac:dyDescent="0.15">
      <c r="B788" s="8" t="str">
        <f>VLOOKUP(G788,角色!A:B,2,FALSE)</f>
        <v>岚依</v>
      </c>
      <c r="C788" s="8" t="str">
        <f t="shared" si="108"/>
        <v>主动技能3</v>
      </c>
      <c r="D788" s="8">
        <f t="shared" si="110"/>
        <v>3</v>
      </c>
      <c r="E788" s="8">
        <f t="shared" si="111"/>
        <v>4</v>
      </c>
      <c r="F788" s="8">
        <f t="shared" si="112"/>
        <v>3</v>
      </c>
      <c r="G788" s="8">
        <f t="shared" si="109"/>
        <v>14</v>
      </c>
      <c r="H788" t="str">
        <f t="shared" si="104"/>
        <v>岚依主动技能3等级3</v>
      </c>
      <c r="I788" t="str">
        <f t="shared" si="105"/>
        <v>岚依主动技能3等级4</v>
      </c>
      <c r="J788" s="1">
        <v>782</v>
      </c>
      <c r="K788" s="1">
        <f>VLOOKUP(H788,主动技能!$A:$B,2,FALSE)</f>
        <v>823</v>
      </c>
      <c r="L788" s="1">
        <f>VLOOKUP(I788,主动技能!$A:$B,2,FALSE)</f>
        <v>824</v>
      </c>
      <c r="M788" s="1">
        <f t="shared" si="106"/>
        <v>89</v>
      </c>
      <c r="N788" s="1" t="s">
        <v>251</v>
      </c>
      <c r="O788" s="1">
        <f t="shared" si="107"/>
        <v>188</v>
      </c>
      <c r="P788" s="1" t="s">
        <v>252</v>
      </c>
      <c r="Q788" s="1" t="s">
        <v>252</v>
      </c>
    </row>
    <row r="789" spans="2:17" x14ac:dyDescent="0.15">
      <c r="B789" s="8" t="str">
        <f>VLOOKUP(G789,角色!A:B,2,FALSE)</f>
        <v>岚依</v>
      </c>
      <c r="C789" s="8" t="str">
        <f t="shared" si="108"/>
        <v>主动技能3</v>
      </c>
      <c r="D789" s="8">
        <f t="shared" si="110"/>
        <v>4</v>
      </c>
      <c r="E789" s="8">
        <f t="shared" si="111"/>
        <v>5</v>
      </c>
      <c r="F789" s="8">
        <f t="shared" si="112"/>
        <v>3</v>
      </c>
      <c r="G789" s="8">
        <f t="shared" si="109"/>
        <v>14</v>
      </c>
      <c r="H789" t="str">
        <f t="shared" si="104"/>
        <v>岚依主动技能3等级4</v>
      </c>
      <c r="I789" t="str">
        <f t="shared" si="105"/>
        <v>岚依主动技能3等级5</v>
      </c>
      <c r="J789" s="1">
        <v>783</v>
      </c>
      <c r="K789" s="1">
        <f>VLOOKUP(H789,主动技能!$A:$B,2,FALSE)</f>
        <v>824</v>
      </c>
      <c r="L789" s="1">
        <f>VLOOKUP(I789,主动技能!$A:$B,2,FALSE)</f>
        <v>825</v>
      </c>
      <c r="M789" s="1">
        <f t="shared" si="106"/>
        <v>90</v>
      </c>
      <c r="N789" s="1" t="s">
        <v>251</v>
      </c>
      <c r="O789" s="1">
        <f t="shared" si="107"/>
        <v>189</v>
      </c>
      <c r="P789" s="1" t="s">
        <v>252</v>
      </c>
      <c r="Q789" s="1" t="s">
        <v>252</v>
      </c>
    </row>
    <row r="790" spans="2:17" x14ac:dyDescent="0.15">
      <c r="B790" s="8" t="str">
        <f>VLOOKUP(G790,角色!A:B,2,FALSE)</f>
        <v>岚依</v>
      </c>
      <c r="C790" s="8" t="str">
        <f t="shared" si="108"/>
        <v>主动技能3</v>
      </c>
      <c r="D790" s="8">
        <f t="shared" si="110"/>
        <v>5</v>
      </c>
      <c r="E790" s="8">
        <f t="shared" si="111"/>
        <v>6</v>
      </c>
      <c r="F790" s="8">
        <f t="shared" si="112"/>
        <v>3</v>
      </c>
      <c r="G790" s="8">
        <f t="shared" si="109"/>
        <v>14</v>
      </c>
      <c r="H790" t="str">
        <f t="shared" si="104"/>
        <v>岚依主动技能3等级5</v>
      </c>
      <c r="I790" t="str">
        <f t="shared" si="105"/>
        <v>岚依主动技能3等级6</v>
      </c>
      <c r="J790" s="1">
        <v>784</v>
      </c>
      <c r="K790" s="1">
        <f>VLOOKUP(H790,主动技能!$A:$B,2,FALSE)</f>
        <v>825</v>
      </c>
      <c r="L790" s="1">
        <f>VLOOKUP(I790,主动技能!$A:$B,2,FALSE)</f>
        <v>826</v>
      </c>
      <c r="M790" s="1">
        <f t="shared" si="106"/>
        <v>91</v>
      </c>
      <c r="N790" s="1" t="s">
        <v>251</v>
      </c>
      <c r="O790" s="1">
        <f t="shared" si="107"/>
        <v>190</v>
      </c>
      <c r="P790" s="1" t="s">
        <v>252</v>
      </c>
      <c r="Q790" s="1" t="s">
        <v>252</v>
      </c>
    </row>
    <row r="791" spans="2:17" x14ac:dyDescent="0.15">
      <c r="B791" s="8" t="str">
        <f>VLOOKUP(G791,角色!A:B,2,FALSE)</f>
        <v>岚依</v>
      </c>
      <c r="C791" s="8" t="str">
        <f t="shared" si="108"/>
        <v>主动技能3</v>
      </c>
      <c r="D791" s="8">
        <f t="shared" si="110"/>
        <v>6</v>
      </c>
      <c r="E791" s="8">
        <f t="shared" si="111"/>
        <v>7</v>
      </c>
      <c r="F791" s="8">
        <f t="shared" si="112"/>
        <v>3</v>
      </c>
      <c r="G791" s="8">
        <f t="shared" si="109"/>
        <v>14</v>
      </c>
      <c r="H791" t="str">
        <f t="shared" si="104"/>
        <v>岚依主动技能3等级6</v>
      </c>
      <c r="I791" t="str">
        <f t="shared" si="105"/>
        <v>岚依主动技能3等级7</v>
      </c>
      <c r="J791" s="1">
        <v>785</v>
      </c>
      <c r="K791" s="1">
        <f>VLOOKUP(H791,主动技能!$A:$B,2,FALSE)</f>
        <v>826</v>
      </c>
      <c r="L791" s="1">
        <f>VLOOKUP(I791,主动技能!$A:$B,2,FALSE)</f>
        <v>827</v>
      </c>
      <c r="M791" s="1">
        <f t="shared" si="106"/>
        <v>92</v>
      </c>
      <c r="N791" s="1" t="s">
        <v>251</v>
      </c>
      <c r="O791" s="1">
        <f t="shared" si="107"/>
        <v>191</v>
      </c>
      <c r="P791" s="1" t="s">
        <v>252</v>
      </c>
      <c r="Q791" s="1" t="s">
        <v>252</v>
      </c>
    </row>
    <row r="792" spans="2:17" x14ac:dyDescent="0.15">
      <c r="B792" s="8" t="str">
        <f>VLOOKUP(G792,角色!A:B,2,FALSE)</f>
        <v>岚依</v>
      </c>
      <c r="C792" s="8" t="str">
        <f t="shared" si="108"/>
        <v>主动技能3</v>
      </c>
      <c r="D792" s="8">
        <f t="shared" si="110"/>
        <v>7</v>
      </c>
      <c r="E792" s="8">
        <f t="shared" si="111"/>
        <v>8</v>
      </c>
      <c r="F792" s="8">
        <f t="shared" si="112"/>
        <v>3</v>
      </c>
      <c r="G792" s="8">
        <f t="shared" si="109"/>
        <v>14</v>
      </c>
      <c r="H792" t="str">
        <f t="shared" ref="H792:H855" si="113">$B792&amp;$C792&amp;D$6&amp;D792</f>
        <v>岚依主动技能3等级7</v>
      </c>
      <c r="I792" t="str">
        <f t="shared" ref="I792:I855" si="114">$B792&amp;$C792&amp;E$6&amp;E792</f>
        <v>岚依主动技能3等级8</v>
      </c>
      <c r="J792" s="1">
        <v>786</v>
      </c>
      <c r="K792" s="1">
        <f>VLOOKUP(H792,主动技能!$A:$B,2,FALSE)</f>
        <v>827</v>
      </c>
      <c r="L792" s="1">
        <f>VLOOKUP(I792,主动技能!$A:$B,2,FALSE)</f>
        <v>828</v>
      </c>
      <c r="M792" s="1">
        <f t="shared" si="106"/>
        <v>93</v>
      </c>
      <c r="N792" s="1" t="s">
        <v>251</v>
      </c>
      <c r="O792" s="1">
        <f t="shared" si="107"/>
        <v>192</v>
      </c>
      <c r="P792" s="1" t="s">
        <v>252</v>
      </c>
      <c r="Q792" s="1" t="s">
        <v>252</v>
      </c>
    </row>
    <row r="793" spans="2:17" x14ac:dyDescent="0.15">
      <c r="B793" s="8" t="str">
        <f>VLOOKUP(G793,角色!A:B,2,FALSE)</f>
        <v>岚依</v>
      </c>
      <c r="C793" s="8" t="str">
        <f t="shared" si="108"/>
        <v>主动技能3</v>
      </c>
      <c r="D793" s="8">
        <f t="shared" si="110"/>
        <v>8</v>
      </c>
      <c r="E793" s="8">
        <f t="shared" si="111"/>
        <v>9</v>
      </c>
      <c r="F793" s="8">
        <f t="shared" si="112"/>
        <v>3</v>
      </c>
      <c r="G793" s="8">
        <f t="shared" si="109"/>
        <v>14</v>
      </c>
      <c r="H793" t="str">
        <f t="shared" si="113"/>
        <v>岚依主动技能3等级8</v>
      </c>
      <c r="I793" t="str">
        <f t="shared" si="114"/>
        <v>岚依主动技能3等级9</v>
      </c>
      <c r="J793" s="1">
        <v>787</v>
      </c>
      <c r="K793" s="1">
        <f>VLOOKUP(H793,主动技能!$A:$B,2,FALSE)</f>
        <v>828</v>
      </c>
      <c r="L793" s="1">
        <f>VLOOKUP(I793,主动技能!$A:$B,2,FALSE)</f>
        <v>829</v>
      </c>
      <c r="M793" s="1">
        <f t="shared" si="106"/>
        <v>94</v>
      </c>
      <c r="N793" s="1" t="s">
        <v>251</v>
      </c>
      <c r="O793" s="1">
        <f t="shared" si="107"/>
        <v>193</v>
      </c>
      <c r="P793" s="1" t="s">
        <v>252</v>
      </c>
      <c r="Q793" s="1" t="s">
        <v>252</v>
      </c>
    </row>
    <row r="794" spans="2:17" x14ac:dyDescent="0.15">
      <c r="B794" s="8" t="str">
        <f>VLOOKUP(G794,角色!A:B,2,FALSE)</f>
        <v>岚依</v>
      </c>
      <c r="C794" s="8" t="str">
        <f t="shared" si="108"/>
        <v>主动技能3</v>
      </c>
      <c r="D794" s="8">
        <f t="shared" si="110"/>
        <v>9</v>
      </c>
      <c r="E794" s="8">
        <f t="shared" si="111"/>
        <v>10</v>
      </c>
      <c r="F794" s="8">
        <f t="shared" si="112"/>
        <v>3</v>
      </c>
      <c r="G794" s="8">
        <f t="shared" si="109"/>
        <v>14</v>
      </c>
      <c r="H794" t="str">
        <f t="shared" si="113"/>
        <v>岚依主动技能3等级9</v>
      </c>
      <c r="I794" t="str">
        <f t="shared" si="114"/>
        <v>岚依主动技能3等级10</v>
      </c>
      <c r="J794" s="1">
        <v>788</v>
      </c>
      <c r="K794" s="1">
        <f>VLOOKUP(H794,主动技能!$A:$B,2,FALSE)</f>
        <v>829</v>
      </c>
      <c r="L794" s="1">
        <f>VLOOKUP(I794,主动技能!$A:$B,2,FALSE)</f>
        <v>830</v>
      </c>
      <c r="M794" s="1">
        <f t="shared" si="106"/>
        <v>95</v>
      </c>
      <c r="N794" s="1" t="s">
        <v>251</v>
      </c>
      <c r="O794" s="1">
        <f t="shared" si="107"/>
        <v>194</v>
      </c>
      <c r="P794" s="1" t="s">
        <v>252</v>
      </c>
      <c r="Q794" s="1" t="s">
        <v>252</v>
      </c>
    </row>
    <row r="795" spans="2:17" x14ac:dyDescent="0.15">
      <c r="B795" s="8" t="str">
        <f>VLOOKUP(G795,角色!A:B,2,FALSE)</f>
        <v>岚依</v>
      </c>
      <c r="C795" s="8" t="str">
        <f t="shared" si="108"/>
        <v>主动技能3</v>
      </c>
      <c r="D795" s="8">
        <f t="shared" si="110"/>
        <v>10</v>
      </c>
      <c r="E795" s="8">
        <f t="shared" si="111"/>
        <v>11</v>
      </c>
      <c r="F795" s="8">
        <f t="shared" si="112"/>
        <v>3</v>
      </c>
      <c r="G795" s="8">
        <f t="shared" si="109"/>
        <v>14</v>
      </c>
      <c r="H795" t="str">
        <f t="shared" si="113"/>
        <v>岚依主动技能3等级10</v>
      </c>
      <c r="I795" t="str">
        <f t="shared" si="114"/>
        <v>岚依主动技能3等级11</v>
      </c>
      <c r="J795" s="1">
        <v>789</v>
      </c>
      <c r="K795" s="1">
        <f>VLOOKUP(H795,主动技能!$A:$B,2,FALSE)</f>
        <v>830</v>
      </c>
      <c r="L795" s="1">
        <f>VLOOKUP(I795,主动技能!$A:$B,2,FALSE)</f>
        <v>831</v>
      </c>
      <c r="M795" s="1">
        <f t="shared" si="106"/>
        <v>96</v>
      </c>
      <c r="N795" s="1" t="s">
        <v>251</v>
      </c>
      <c r="O795" s="1">
        <f t="shared" si="107"/>
        <v>195</v>
      </c>
      <c r="P795" s="1" t="s">
        <v>252</v>
      </c>
      <c r="Q795" s="1" t="s">
        <v>252</v>
      </c>
    </row>
    <row r="796" spans="2:17" x14ac:dyDescent="0.15">
      <c r="B796" s="8" t="str">
        <f>VLOOKUP(G796,角色!A:B,2,FALSE)</f>
        <v>岚依</v>
      </c>
      <c r="C796" s="8" t="str">
        <f t="shared" si="108"/>
        <v>主动技能3</v>
      </c>
      <c r="D796" s="8">
        <f t="shared" si="110"/>
        <v>11</v>
      </c>
      <c r="E796" s="8">
        <f t="shared" si="111"/>
        <v>12</v>
      </c>
      <c r="F796" s="8">
        <f t="shared" si="112"/>
        <v>3</v>
      </c>
      <c r="G796" s="8">
        <f t="shared" si="109"/>
        <v>14</v>
      </c>
      <c r="H796" t="str">
        <f t="shared" si="113"/>
        <v>岚依主动技能3等级11</v>
      </c>
      <c r="I796" t="str">
        <f t="shared" si="114"/>
        <v>岚依主动技能3等级12</v>
      </c>
      <c r="J796" s="1">
        <v>790</v>
      </c>
      <c r="K796" s="1">
        <f>VLOOKUP(H796,主动技能!$A:$B,2,FALSE)</f>
        <v>831</v>
      </c>
      <c r="L796" s="1">
        <f>VLOOKUP(I796,主动技能!$A:$B,2,FALSE)</f>
        <v>832</v>
      </c>
      <c r="M796" s="1">
        <f t="shared" si="106"/>
        <v>97</v>
      </c>
      <c r="N796" s="1" t="s">
        <v>251</v>
      </c>
      <c r="O796" s="1">
        <f t="shared" si="107"/>
        <v>196</v>
      </c>
      <c r="P796" s="1" t="s">
        <v>252</v>
      </c>
      <c r="Q796" s="1" t="s">
        <v>252</v>
      </c>
    </row>
    <row r="797" spans="2:17" x14ac:dyDescent="0.15">
      <c r="B797" s="8" t="str">
        <f>VLOOKUP(G797,角色!A:B,2,FALSE)</f>
        <v>岚依</v>
      </c>
      <c r="C797" s="8" t="str">
        <f t="shared" si="108"/>
        <v>主动技能3</v>
      </c>
      <c r="D797" s="8">
        <f t="shared" si="110"/>
        <v>12</v>
      </c>
      <c r="E797" s="8">
        <f t="shared" si="111"/>
        <v>13</v>
      </c>
      <c r="F797" s="8">
        <f t="shared" si="112"/>
        <v>3</v>
      </c>
      <c r="G797" s="8">
        <f t="shared" si="109"/>
        <v>14</v>
      </c>
      <c r="H797" t="str">
        <f t="shared" si="113"/>
        <v>岚依主动技能3等级12</v>
      </c>
      <c r="I797" t="str">
        <f t="shared" si="114"/>
        <v>岚依主动技能3等级13</v>
      </c>
      <c r="J797" s="1">
        <v>791</v>
      </c>
      <c r="K797" s="1">
        <f>VLOOKUP(H797,主动技能!$A:$B,2,FALSE)</f>
        <v>832</v>
      </c>
      <c r="L797" s="1">
        <f>VLOOKUP(I797,主动技能!$A:$B,2,FALSE)</f>
        <v>833</v>
      </c>
      <c r="M797" s="1">
        <f t="shared" si="106"/>
        <v>98</v>
      </c>
      <c r="N797" s="1" t="s">
        <v>251</v>
      </c>
      <c r="O797" s="1">
        <f t="shared" si="107"/>
        <v>197</v>
      </c>
      <c r="P797" s="1" t="s">
        <v>252</v>
      </c>
      <c r="Q797" s="1" t="s">
        <v>252</v>
      </c>
    </row>
    <row r="798" spans="2:17" x14ac:dyDescent="0.15">
      <c r="B798" s="8" t="str">
        <f>VLOOKUP(G798,角色!A:B,2,FALSE)</f>
        <v>岚依</v>
      </c>
      <c r="C798" s="8" t="str">
        <f t="shared" si="108"/>
        <v>主动技能3</v>
      </c>
      <c r="D798" s="8">
        <f t="shared" si="110"/>
        <v>13</v>
      </c>
      <c r="E798" s="8">
        <f t="shared" si="111"/>
        <v>14</v>
      </c>
      <c r="F798" s="8">
        <f t="shared" si="112"/>
        <v>3</v>
      </c>
      <c r="G798" s="8">
        <f t="shared" si="109"/>
        <v>14</v>
      </c>
      <c r="H798" t="str">
        <f t="shared" si="113"/>
        <v>岚依主动技能3等级13</v>
      </c>
      <c r="I798" t="str">
        <f t="shared" si="114"/>
        <v>岚依主动技能3等级14</v>
      </c>
      <c r="J798" s="1">
        <v>792</v>
      </c>
      <c r="K798" s="1">
        <f>VLOOKUP(H798,主动技能!$A:$B,2,FALSE)</f>
        <v>833</v>
      </c>
      <c r="L798" s="1">
        <f>VLOOKUP(I798,主动技能!$A:$B,2,FALSE)</f>
        <v>834</v>
      </c>
      <c r="M798" s="1">
        <f t="shared" si="106"/>
        <v>99</v>
      </c>
      <c r="N798" s="1" t="s">
        <v>251</v>
      </c>
      <c r="O798" s="1">
        <f t="shared" si="107"/>
        <v>198</v>
      </c>
      <c r="P798" s="1" t="s">
        <v>252</v>
      </c>
      <c r="Q798" s="1" t="s">
        <v>252</v>
      </c>
    </row>
    <row r="799" spans="2:17" x14ac:dyDescent="0.15">
      <c r="B799" s="8" t="str">
        <f>VLOOKUP(G799,角色!A:B,2,FALSE)</f>
        <v>岚依</v>
      </c>
      <c r="C799" s="8" t="str">
        <f t="shared" si="108"/>
        <v>主动技能3</v>
      </c>
      <c r="D799" s="8">
        <f t="shared" si="110"/>
        <v>14</v>
      </c>
      <c r="E799" s="8">
        <f t="shared" si="111"/>
        <v>15</v>
      </c>
      <c r="F799" s="8">
        <f t="shared" si="112"/>
        <v>3</v>
      </c>
      <c r="G799" s="8">
        <f t="shared" si="109"/>
        <v>14</v>
      </c>
      <c r="H799" t="str">
        <f t="shared" si="113"/>
        <v>岚依主动技能3等级14</v>
      </c>
      <c r="I799" t="str">
        <f t="shared" si="114"/>
        <v>岚依主动技能3等级15</v>
      </c>
      <c r="J799" s="1">
        <v>793</v>
      </c>
      <c r="K799" s="1">
        <f>VLOOKUP(H799,主动技能!$A:$B,2,FALSE)</f>
        <v>834</v>
      </c>
      <c r="L799" s="1">
        <f>VLOOKUP(I799,主动技能!$A:$B,2,FALSE)</f>
        <v>835</v>
      </c>
      <c r="M799" s="1">
        <f t="shared" si="106"/>
        <v>1</v>
      </c>
      <c r="N799" s="1" t="s">
        <v>251</v>
      </c>
      <c r="O799" s="1">
        <f t="shared" si="107"/>
        <v>100</v>
      </c>
      <c r="P799" s="1" t="s">
        <v>252</v>
      </c>
      <c r="Q799" s="1" t="s">
        <v>252</v>
      </c>
    </row>
    <row r="800" spans="2:17" x14ac:dyDescent="0.15">
      <c r="B800" s="8" t="str">
        <f>VLOOKUP(G800,角色!A:B,2,FALSE)</f>
        <v>岚依</v>
      </c>
      <c r="C800" s="8" t="str">
        <f t="shared" si="108"/>
        <v>主动技能3</v>
      </c>
      <c r="D800" s="8">
        <f t="shared" si="110"/>
        <v>15</v>
      </c>
      <c r="E800" s="8">
        <f t="shared" si="111"/>
        <v>16</v>
      </c>
      <c r="F800" s="8">
        <f t="shared" si="112"/>
        <v>3</v>
      </c>
      <c r="G800" s="8">
        <f t="shared" si="109"/>
        <v>14</v>
      </c>
      <c r="H800" t="str">
        <f t="shared" si="113"/>
        <v>岚依主动技能3等级15</v>
      </c>
      <c r="I800" t="str">
        <f t="shared" si="114"/>
        <v>岚依主动技能3等级16</v>
      </c>
      <c r="J800" s="1">
        <v>794</v>
      </c>
      <c r="K800" s="1">
        <f>VLOOKUP(H800,主动技能!$A:$B,2,FALSE)</f>
        <v>835</v>
      </c>
      <c r="L800" s="1">
        <f>VLOOKUP(I800,主动技能!$A:$B,2,FALSE)</f>
        <v>836</v>
      </c>
      <c r="M800" s="1">
        <f t="shared" si="106"/>
        <v>2</v>
      </c>
      <c r="N800" s="1" t="s">
        <v>251</v>
      </c>
      <c r="O800" s="1">
        <f t="shared" si="107"/>
        <v>101</v>
      </c>
      <c r="P800" s="1" t="s">
        <v>252</v>
      </c>
      <c r="Q800" s="1" t="s">
        <v>252</v>
      </c>
    </row>
    <row r="801" spans="2:17" x14ac:dyDescent="0.15">
      <c r="B801" s="8" t="str">
        <f>VLOOKUP(G801,角色!A:B,2,FALSE)</f>
        <v>岚依</v>
      </c>
      <c r="C801" s="8" t="str">
        <f t="shared" si="108"/>
        <v>主动技能3</v>
      </c>
      <c r="D801" s="8">
        <f t="shared" si="110"/>
        <v>16</v>
      </c>
      <c r="E801" s="8">
        <f t="shared" si="111"/>
        <v>17</v>
      </c>
      <c r="F801" s="8">
        <f t="shared" si="112"/>
        <v>3</v>
      </c>
      <c r="G801" s="8">
        <f t="shared" si="109"/>
        <v>14</v>
      </c>
      <c r="H801" t="str">
        <f t="shared" si="113"/>
        <v>岚依主动技能3等级16</v>
      </c>
      <c r="I801" t="str">
        <f t="shared" si="114"/>
        <v>岚依主动技能3等级17</v>
      </c>
      <c r="J801" s="1">
        <v>795</v>
      </c>
      <c r="K801" s="1">
        <f>VLOOKUP(H801,主动技能!$A:$B,2,FALSE)</f>
        <v>836</v>
      </c>
      <c r="L801" s="1">
        <f>VLOOKUP(I801,主动技能!$A:$B,2,FALSE)</f>
        <v>837</v>
      </c>
      <c r="M801" s="1">
        <f t="shared" si="106"/>
        <v>3</v>
      </c>
      <c r="N801" s="1" t="s">
        <v>251</v>
      </c>
      <c r="O801" s="1">
        <f t="shared" si="107"/>
        <v>102</v>
      </c>
      <c r="P801" s="1" t="s">
        <v>252</v>
      </c>
      <c r="Q801" s="1" t="s">
        <v>252</v>
      </c>
    </row>
    <row r="802" spans="2:17" x14ac:dyDescent="0.15">
      <c r="B802" s="8" t="str">
        <f>VLOOKUP(G802,角色!A:B,2,FALSE)</f>
        <v>岚依</v>
      </c>
      <c r="C802" s="8" t="str">
        <f t="shared" si="108"/>
        <v>主动技能3</v>
      </c>
      <c r="D802" s="8">
        <f t="shared" si="110"/>
        <v>17</v>
      </c>
      <c r="E802" s="8">
        <f t="shared" si="111"/>
        <v>18</v>
      </c>
      <c r="F802" s="8">
        <f t="shared" si="112"/>
        <v>3</v>
      </c>
      <c r="G802" s="8">
        <f t="shared" si="109"/>
        <v>14</v>
      </c>
      <c r="H802" t="str">
        <f t="shared" si="113"/>
        <v>岚依主动技能3等级17</v>
      </c>
      <c r="I802" t="str">
        <f t="shared" si="114"/>
        <v>岚依主动技能3等级18</v>
      </c>
      <c r="J802" s="1">
        <v>796</v>
      </c>
      <c r="K802" s="1">
        <f>VLOOKUP(H802,主动技能!$A:$B,2,FALSE)</f>
        <v>837</v>
      </c>
      <c r="L802" s="1">
        <f>VLOOKUP(I802,主动技能!$A:$B,2,FALSE)</f>
        <v>838</v>
      </c>
      <c r="M802" s="1">
        <f t="shared" si="106"/>
        <v>4</v>
      </c>
      <c r="N802" s="1" t="s">
        <v>251</v>
      </c>
      <c r="O802" s="1">
        <f t="shared" si="107"/>
        <v>103</v>
      </c>
      <c r="P802" s="1" t="s">
        <v>252</v>
      </c>
      <c r="Q802" s="1" t="s">
        <v>252</v>
      </c>
    </row>
    <row r="803" spans="2:17" x14ac:dyDescent="0.15">
      <c r="B803" s="8" t="str">
        <f>VLOOKUP(G803,角色!A:B,2,FALSE)</f>
        <v>岚依</v>
      </c>
      <c r="C803" s="8" t="str">
        <f t="shared" si="108"/>
        <v>主动技能3</v>
      </c>
      <c r="D803" s="8">
        <f t="shared" si="110"/>
        <v>18</v>
      </c>
      <c r="E803" s="8">
        <f t="shared" si="111"/>
        <v>19</v>
      </c>
      <c r="F803" s="8">
        <f t="shared" si="112"/>
        <v>3</v>
      </c>
      <c r="G803" s="8">
        <f t="shared" si="109"/>
        <v>14</v>
      </c>
      <c r="H803" t="str">
        <f t="shared" si="113"/>
        <v>岚依主动技能3等级18</v>
      </c>
      <c r="I803" t="str">
        <f t="shared" si="114"/>
        <v>岚依主动技能3等级19</v>
      </c>
      <c r="J803" s="1">
        <v>797</v>
      </c>
      <c r="K803" s="1">
        <f>VLOOKUP(H803,主动技能!$A:$B,2,FALSE)</f>
        <v>838</v>
      </c>
      <c r="L803" s="1">
        <f>VLOOKUP(I803,主动技能!$A:$B,2,FALSE)</f>
        <v>839</v>
      </c>
      <c r="M803" s="1">
        <f t="shared" si="106"/>
        <v>5</v>
      </c>
      <c r="N803" s="1" t="s">
        <v>251</v>
      </c>
      <c r="O803" s="1">
        <f t="shared" si="107"/>
        <v>104</v>
      </c>
      <c r="P803" s="1" t="s">
        <v>252</v>
      </c>
      <c r="Q803" s="1" t="s">
        <v>252</v>
      </c>
    </row>
    <row r="804" spans="2:17" x14ac:dyDescent="0.15">
      <c r="B804" s="8" t="str">
        <f>VLOOKUP(G804,角色!A:B,2,FALSE)</f>
        <v>岚依</v>
      </c>
      <c r="C804" s="8" t="str">
        <f t="shared" si="108"/>
        <v>主动技能3</v>
      </c>
      <c r="D804" s="8">
        <f t="shared" si="110"/>
        <v>19</v>
      </c>
      <c r="E804" s="8">
        <f t="shared" si="111"/>
        <v>20</v>
      </c>
      <c r="F804" s="8">
        <f t="shared" si="112"/>
        <v>3</v>
      </c>
      <c r="G804" s="8">
        <f t="shared" si="109"/>
        <v>14</v>
      </c>
      <c r="H804" t="str">
        <f t="shared" si="113"/>
        <v>岚依主动技能3等级19</v>
      </c>
      <c r="I804" t="str">
        <f t="shared" si="114"/>
        <v>岚依主动技能3等级20</v>
      </c>
      <c r="J804" s="1">
        <v>798</v>
      </c>
      <c r="K804" s="1">
        <f>VLOOKUP(H804,主动技能!$A:$B,2,FALSE)</f>
        <v>839</v>
      </c>
      <c r="L804" s="1">
        <f>VLOOKUP(I804,主动技能!$A:$B,2,FALSE)</f>
        <v>840</v>
      </c>
      <c r="M804" s="1">
        <f t="shared" si="106"/>
        <v>6</v>
      </c>
      <c r="N804" s="1" t="s">
        <v>251</v>
      </c>
      <c r="O804" s="1">
        <f t="shared" si="107"/>
        <v>105</v>
      </c>
      <c r="P804" s="1" t="s">
        <v>252</v>
      </c>
      <c r="Q804" s="1" t="s">
        <v>252</v>
      </c>
    </row>
    <row r="805" spans="2:17" x14ac:dyDescent="0.15">
      <c r="B805" s="8" t="str">
        <f>VLOOKUP(G805,角色!A:B,2,FALSE)</f>
        <v>炀烈</v>
      </c>
      <c r="C805" s="8" t="str">
        <f t="shared" si="108"/>
        <v>主动技能1</v>
      </c>
      <c r="D805" s="8">
        <f t="shared" si="110"/>
        <v>1</v>
      </c>
      <c r="E805" s="8">
        <f t="shared" si="111"/>
        <v>2</v>
      </c>
      <c r="F805" s="8">
        <f t="shared" si="112"/>
        <v>1</v>
      </c>
      <c r="G805" s="8">
        <f t="shared" si="109"/>
        <v>15</v>
      </c>
      <c r="H805" t="str">
        <f t="shared" si="113"/>
        <v>炀烈主动技能1等级1</v>
      </c>
      <c r="I805" t="str">
        <f t="shared" si="114"/>
        <v>炀烈主动技能1等级2</v>
      </c>
      <c r="J805" s="1">
        <v>799</v>
      </c>
      <c r="K805" s="1">
        <f>VLOOKUP(H805,主动技能!$A:$B,2,FALSE)</f>
        <v>841</v>
      </c>
      <c r="L805" s="1">
        <f>VLOOKUP(I805,主动技能!$A:$B,2,FALSE)</f>
        <v>842</v>
      </c>
      <c r="M805" s="1">
        <f t="shared" si="106"/>
        <v>7</v>
      </c>
      <c r="N805" s="1" t="s">
        <v>251</v>
      </c>
      <c r="O805" s="1">
        <f t="shared" si="107"/>
        <v>106</v>
      </c>
      <c r="P805" s="1" t="s">
        <v>252</v>
      </c>
      <c r="Q805" s="1" t="s">
        <v>252</v>
      </c>
    </row>
    <row r="806" spans="2:17" x14ac:dyDescent="0.15">
      <c r="B806" s="8" t="str">
        <f>VLOOKUP(G806,角色!A:B,2,FALSE)</f>
        <v>炀烈</v>
      </c>
      <c r="C806" s="8" t="str">
        <f t="shared" si="108"/>
        <v>主动技能1</v>
      </c>
      <c r="D806" s="8">
        <f t="shared" si="110"/>
        <v>2</v>
      </c>
      <c r="E806" s="8">
        <f t="shared" si="111"/>
        <v>3</v>
      </c>
      <c r="F806" s="8">
        <f t="shared" si="112"/>
        <v>1</v>
      </c>
      <c r="G806" s="8">
        <f t="shared" si="109"/>
        <v>15</v>
      </c>
      <c r="H806" t="str">
        <f t="shared" si="113"/>
        <v>炀烈主动技能1等级2</v>
      </c>
      <c r="I806" t="str">
        <f t="shared" si="114"/>
        <v>炀烈主动技能1等级3</v>
      </c>
      <c r="J806" s="1">
        <v>800</v>
      </c>
      <c r="K806" s="1">
        <f>VLOOKUP(H806,主动技能!$A:$B,2,FALSE)</f>
        <v>842</v>
      </c>
      <c r="L806" s="1">
        <f>VLOOKUP(I806,主动技能!$A:$B,2,FALSE)</f>
        <v>843</v>
      </c>
      <c r="M806" s="1">
        <f t="shared" si="106"/>
        <v>8</v>
      </c>
      <c r="N806" s="1" t="s">
        <v>251</v>
      </c>
      <c r="O806" s="1">
        <f t="shared" si="107"/>
        <v>107</v>
      </c>
      <c r="P806" s="1" t="s">
        <v>252</v>
      </c>
      <c r="Q806" s="1" t="s">
        <v>252</v>
      </c>
    </row>
    <row r="807" spans="2:17" x14ac:dyDescent="0.15">
      <c r="B807" s="8" t="str">
        <f>VLOOKUP(G807,角色!A:B,2,FALSE)</f>
        <v>炀烈</v>
      </c>
      <c r="C807" s="8" t="str">
        <f t="shared" si="108"/>
        <v>主动技能1</v>
      </c>
      <c r="D807" s="8">
        <f t="shared" si="110"/>
        <v>3</v>
      </c>
      <c r="E807" s="8">
        <f t="shared" si="111"/>
        <v>4</v>
      </c>
      <c r="F807" s="8">
        <f t="shared" si="112"/>
        <v>1</v>
      </c>
      <c r="G807" s="8">
        <f t="shared" si="109"/>
        <v>15</v>
      </c>
      <c r="H807" t="str">
        <f t="shared" si="113"/>
        <v>炀烈主动技能1等级3</v>
      </c>
      <c r="I807" t="str">
        <f t="shared" si="114"/>
        <v>炀烈主动技能1等级4</v>
      </c>
      <c r="J807" s="1">
        <v>801</v>
      </c>
      <c r="K807" s="1">
        <f>VLOOKUP(H807,主动技能!$A:$B,2,FALSE)</f>
        <v>843</v>
      </c>
      <c r="L807" s="1">
        <f>VLOOKUP(I807,主动技能!$A:$B,2,FALSE)</f>
        <v>844</v>
      </c>
      <c r="M807" s="1">
        <f t="shared" si="106"/>
        <v>9</v>
      </c>
      <c r="N807" s="1" t="s">
        <v>251</v>
      </c>
      <c r="O807" s="1">
        <f t="shared" si="107"/>
        <v>108</v>
      </c>
      <c r="P807" s="1" t="s">
        <v>252</v>
      </c>
      <c r="Q807" s="1" t="s">
        <v>252</v>
      </c>
    </row>
    <row r="808" spans="2:17" x14ac:dyDescent="0.15">
      <c r="B808" s="8" t="str">
        <f>VLOOKUP(G808,角色!A:B,2,FALSE)</f>
        <v>炀烈</v>
      </c>
      <c r="C808" s="8" t="str">
        <f t="shared" si="108"/>
        <v>主动技能1</v>
      </c>
      <c r="D808" s="8">
        <f t="shared" si="110"/>
        <v>4</v>
      </c>
      <c r="E808" s="8">
        <f t="shared" si="111"/>
        <v>5</v>
      </c>
      <c r="F808" s="8">
        <f t="shared" si="112"/>
        <v>1</v>
      </c>
      <c r="G808" s="8">
        <f t="shared" si="109"/>
        <v>15</v>
      </c>
      <c r="H808" t="str">
        <f t="shared" si="113"/>
        <v>炀烈主动技能1等级4</v>
      </c>
      <c r="I808" t="str">
        <f t="shared" si="114"/>
        <v>炀烈主动技能1等级5</v>
      </c>
      <c r="J808" s="1">
        <v>802</v>
      </c>
      <c r="K808" s="1">
        <f>VLOOKUP(H808,主动技能!$A:$B,2,FALSE)</f>
        <v>844</v>
      </c>
      <c r="L808" s="1">
        <f>VLOOKUP(I808,主动技能!$A:$B,2,FALSE)</f>
        <v>845</v>
      </c>
      <c r="M808" s="1">
        <f t="shared" si="106"/>
        <v>10</v>
      </c>
      <c r="N808" s="1" t="s">
        <v>251</v>
      </c>
      <c r="O808" s="1">
        <f t="shared" si="107"/>
        <v>109</v>
      </c>
      <c r="P808" s="1" t="s">
        <v>252</v>
      </c>
      <c r="Q808" s="1" t="s">
        <v>252</v>
      </c>
    </row>
    <row r="809" spans="2:17" x14ac:dyDescent="0.15">
      <c r="B809" s="8" t="str">
        <f>VLOOKUP(G809,角色!A:B,2,FALSE)</f>
        <v>炀烈</v>
      </c>
      <c r="C809" s="8" t="str">
        <f t="shared" si="108"/>
        <v>主动技能1</v>
      </c>
      <c r="D809" s="8">
        <f t="shared" si="110"/>
        <v>5</v>
      </c>
      <c r="E809" s="8">
        <f t="shared" si="111"/>
        <v>6</v>
      </c>
      <c r="F809" s="8">
        <f t="shared" si="112"/>
        <v>1</v>
      </c>
      <c r="G809" s="8">
        <f t="shared" si="109"/>
        <v>15</v>
      </c>
      <c r="H809" t="str">
        <f t="shared" si="113"/>
        <v>炀烈主动技能1等级5</v>
      </c>
      <c r="I809" t="str">
        <f t="shared" si="114"/>
        <v>炀烈主动技能1等级6</v>
      </c>
      <c r="J809" s="1">
        <v>803</v>
      </c>
      <c r="K809" s="1">
        <f>VLOOKUP(H809,主动技能!$A:$B,2,FALSE)</f>
        <v>845</v>
      </c>
      <c r="L809" s="1">
        <f>VLOOKUP(I809,主动技能!$A:$B,2,FALSE)</f>
        <v>846</v>
      </c>
      <c r="M809" s="1">
        <f t="shared" si="106"/>
        <v>11</v>
      </c>
      <c r="N809" s="1" t="s">
        <v>251</v>
      </c>
      <c r="O809" s="1">
        <f t="shared" si="107"/>
        <v>110</v>
      </c>
      <c r="P809" s="1" t="s">
        <v>252</v>
      </c>
      <c r="Q809" s="1" t="s">
        <v>252</v>
      </c>
    </row>
    <row r="810" spans="2:17" x14ac:dyDescent="0.15">
      <c r="B810" s="8" t="str">
        <f>VLOOKUP(G810,角色!A:B,2,FALSE)</f>
        <v>炀烈</v>
      </c>
      <c r="C810" s="8" t="str">
        <f t="shared" si="108"/>
        <v>主动技能1</v>
      </c>
      <c r="D810" s="8">
        <f t="shared" si="110"/>
        <v>6</v>
      </c>
      <c r="E810" s="8">
        <f t="shared" si="111"/>
        <v>7</v>
      </c>
      <c r="F810" s="8">
        <f t="shared" si="112"/>
        <v>1</v>
      </c>
      <c r="G810" s="8">
        <f t="shared" si="109"/>
        <v>15</v>
      </c>
      <c r="H810" t="str">
        <f t="shared" si="113"/>
        <v>炀烈主动技能1等级6</v>
      </c>
      <c r="I810" t="str">
        <f t="shared" si="114"/>
        <v>炀烈主动技能1等级7</v>
      </c>
      <c r="J810" s="1">
        <v>804</v>
      </c>
      <c r="K810" s="1">
        <f>VLOOKUP(H810,主动技能!$A:$B,2,FALSE)</f>
        <v>846</v>
      </c>
      <c r="L810" s="1">
        <f>VLOOKUP(I810,主动技能!$A:$B,2,FALSE)</f>
        <v>847</v>
      </c>
      <c r="M810" s="1">
        <f t="shared" si="106"/>
        <v>12</v>
      </c>
      <c r="N810" s="1" t="s">
        <v>251</v>
      </c>
      <c r="O810" s="1">
        <f t="shared" si="107"/>
        <v>111</v>
      </c>
      <c r="P810" s="1" t="s">
        <v>252</v>
      </c>
      <c r="Q810" s="1" t="s">
        <v>252</v>
      </c>
    </row>
    <row r="811" spans="2:17" x14ac:dyDescent="0.15">
      <c r="B811" s="8" t="str">
        <f>VLOOKUP(G811,角色!A:B,2,FALSE)</f>
        <v>炀烈</v>
      </c>
      <c r="C811" s="8" t="str">
        <f t="shared" si="108"/>
        <v>主动技能1</v>
      </c>
      <c r="D811" s="8">
        <f t="shared" si="110"/>
        <v>7</v>
      </c>
      <c r="E811" s="8">
        <f t="shared" si="111"/>
        <v>8</v>
      </c>
      <c r="F811" s="8">
        <f t="shared" si="112"/>
        <v>1</v>
      </c>
      <c r="G811" s="8">
        <f t="shared" si="109"/>
        <v>15</v>
      </c>
      <c r="H811" t="str">
        <f t="shared" si="113"/>
        <v>炀烈主动技能1等级7</v>
      </c>
      <c r="I811" t="str">
        <f t="shared" si="114"/>
        <v>炀烈主动技能1等级8</v>
      </c>
      <c r="J811" s="1">
        <v>805</v>
      </c>
      <c r="K811" s="1">
        <f>VLOOKUP(H811,主动技能!$A:$B,2,FALSE)</f>
        <v>847</v>
      </c>
      <c r="L811" s="1">
        <f>VLOOKUP(I811,主动技能!$A:$B,2,FALSE)</f>
        <v>848</v>
      </c>
      <c r="M811" s="1">
        <f t="shared" ref="M811:M874" si="115">M712</f>
        <v>13</v>
      </c>
      <c r="N811" s="1" t="s">
        <v>251</v>
      </c>
      <c r="O811" s="1">
        <f t="shared" ref="O811:O874" si="116">O712</f>
        <v>112</v>
      </c>
      <c r="P811" s="1" t="s">
        <v>252</v>
      </c>
      <c r="Q811" s="1" t="s">
        <v>252</v>
      </c>
    </row>
    <row r="812" spans="2:17" x14ac:dyDescent="0.15">
      <c r="B812" s="8" t="str">
        <f>VLOOKUP(G812,角色!A:B,2,FALSE)</f>
        <v>炀烈</v>
      </c>
      <c r="C812" s="8" t="str">
        <f t="shared" si="108"/>
        <v>主动技能1</v>
      </c>
      <c r="D812" s="8">
        <f t="shared" si="110"/>
        <v>8</v>
      </c>
      <c r="E812" s="8">
        <f t="shared" si="111"/>
        <v>9</v>
      </c>
      <c r="F812" s="8">
        <f t="shared" si="112"/>
        <v>1</v>
      </c>
      <c r="G812" s="8">
        <f t="shared" si="109"/>
        <v>15</v>
      </c>
      <c r="H812" t="str">
        <f t="shared" si="113"/>
        <v>炀烈主动技能1等级8</v>
      </c>
      <c r="I812" t="str">
        <f t="shared" si="114"/>
        <v>炀烈主动技能1等级9</v>
      </c>
      <c r="J812" s="1">
        <v>806</v>
      </c>
      <c r="K812" s="1">
        <f>VLOOKUP(H812,主动技能!$A:$B,2,FALSE)</f>
        <v>848</v>
      </c>
      <c r="L812" s="1">
        <f>VLOOKUP(I812,主动技能!$A:$B,2,FALSE)</f>
        <v>849</v>
      </c>
      <c r="M812" s="1">
        <f t="shared" si="115"/>
        <v>14</v>
      </c>
      <c r="N812" s="1" t="s">
        <v>251</v>
      </c>
      <c r="O812" s="1">
        <f t="shared" si="116"/>
        <v>113</v>
      </c>
      <c r="P812" s="1" t="s">
        <v>252</v>
      </c>
      <c r="Q812" s="1" t="s">
        <v>252</v>
      </c>
    </row>
    <row r="813" spans="2:17" x14ac:dyDescent="0.15">
      <c r="B813" s="8" t="str">
        <f>VLOOKUP(G813,角色!A:B,2,FALSE)</f>
        <v>炀烈</v>
      </c>
      <c r="C813" s="8" t="str">
        <f t="shared" si="108"/>
        <v>主动技能1</v>
      </c>
      <c r="D813" s="8">
        <f t="shared" si="110"/>
        <v>9</v>
      </c>
      <c r="E813" s="8">
        <f t="shared" si="111"/>
        <v>10</v>
      </c>
      <c r="F813" s="8">
        <f t="shared" si="112"/>
        <v>1</v>
      </c>
      <c r="G813" s="8">
        <f t="shared" si="109"/>
        <v>15</v>
      </c>
      <c r="H813" t="str">
        <f t="shared" si="113"/>
        <v>炀烈主动技能1等级9</v>
      </c>
      <c r="I813" t="str">
        <f t="shared" si="114"/>
        <v>炀烈主动技能1等级10</v>
      </c>
      <c r="J813" s="1">
        <v>807</v>
      </c>
      <c r="K813" s="1">
        <f>VLOOKUP(H813,主动技能!$A:$B,2,FALSE)</f>
        <v>849</v>
      </c>
      <c r="L813" s="1">
        <f>VLOOKUP(I813,主动技能!$A:$B,2,FALSE)</f>
        <v>850</v>
      </c>
      <c r="M813" s="1">
        <f t="shared" si="115"/>
        <v>15</v>
      </c>
      <c r="N813" s="1" t="s">
        <v>251</v>
      </c>
      <c r="O813" s="1">
        <f t="shared" si="116"/>
        <v>114</v>
      </c>
      <c r="P813" s="1" t="s">
        <v>252</v>
      </c>
      <c r="Q813" s="1" t="s">
        <v>252</v>
      </c>
    </row>
    <row r="814" spans="2:17" x14ac:dyDescent="0.15">
      <c r="B814" s="8" t="str">
        <f>VLOOKUP(G814,角色!A:B,2,FALSE)</f>
        <v>炀烈</v>
      </c>
      <c r="C814" s="8" t="str">
        <f t="shared" si="108"/>
        <v>主动技能1</v>
      </c>
      <c r="D814" s="8">
        <f t="shared" si="110"/>
        <v>10</v>
      </c>
      <c r="E814" s="8">
        <f t="shared" si="111"/>
        <v>11</v>
      </c>
      <c r="F814" s="8">
        <f t="shared" si="112"/>
        <v>1</v>
      </c>
      <c r="G814" s="8">
        <f t="shared" si="109"/>
        <v>15</v>
      </c>
      <c r="H814" t="str">
        <f t="shared" si="113"/>
        <v>炀烈主动技能1等级10</v>
      </c>
      <c r="I814" t="str">
        <f t="shared" si="114"/>
        <v>炀烈主动技能1等级11</v>
      </c>
      <c r="J814" s="1">
        <v>808</v>
      </c>
      <c r="K814" s="1">
        <f>VLOOKUP(H814,主动技能!$A:$B,2,FALSE)</f>
        <v>850</v>
      </c>
      <c r="L814" s="1">
        <f>VLOOKUP(I814,主动技能!$A:$B,2,FALSE)</f>
        <v>851</v>
      </c>
      <c r="M814" s="1">
        <f t="shared" si="115"/>
        <v>16</v>
      </c>
      <c r="N814" s="1" t="s">
        <v>251</v>
      </c>
      <c r="O814" s="1">
        <f t="shared" si="116"/>
        <v>115</v>
      </c>
      <c r="P814" s="1" t="s">
        <v>252</v>
      </c>
      <c r="Q814" s="1" t="s">
        <v>252</v>
      </c>
    </row>
    <row r="815" spans="2:17" x14ac:dyDescent="0.15">
      <c r="B815" s="8" t="str">
        <f>VLOOKUP(G815,角色!A:B,2,FALSE)</f>
        <v>炀烈</v>
      </c>
      <c r="C815" s="8" t="str">
        <f t="shared" si="108"/>
        <v>主动技能1</v>
      </c>
      <c r="D815" s="8">
        <f t="shared" si="110"/>
        <v>11</v>
      </c>
      <c r="E815" s="8">
        <f t="shared" si="111"/>
        <v>12</v>
      </c>
      <c r="F815" s="8">
        <f t="shared" si="112"/>
        <v>1</v>
      </c>
      <c r="G815" s="8">
        <f t="shared" si="109"/>
        <v>15</v>
      </c>
      <c r="H815" t="str">
        <f t="shared" si="113"/>
        <v>炀烈主动技能1等级11</v>
      </c>
      <c r="I815" t="str">
        <f t="shared" si="114"/>
        <v>炀烈主动技能1等级12</v>
      </c>
      <c r="J815" s="1">
        <v>809</v>
      </c>
      <c r="K815" s="1">
        <f>VLOOKUP(H815,主动技能!$A:$B,2,FALSE)</f>
        <v>851</v>
      </c>
      <c r="L815" s="1">
        <f>VLOOKUP(I815,主动技能!$A:$B,2,FALSE)</f>
        <v>852</v>
      </c>
      <c r="M815" s="1">
        <f t="shared" si="115"/>
        <v>17</v>
      </c>
      <c r="N815" s="1" t="s">
        <v>251</v>
      </c>
      <c r="O815" s="1">
        <f t="shared" si="116"/>
        <v>116</v>
      </c>
      <c r="P815" s="1" t="s">
        <v>252</v>
      </c>
      <c r="Q815" s="1" t="s">
        <v>252</v>
      </c>
    </row>
    <row r="816" spans="2:17" x14ac:dyDescent="0.15">
      <c r="B816" s="8" t="str">
        <f>VLOOKUP(G816,角色!A:B,2,FALSE)</f>
        <v>炀烈</v>
      </c>
      <c r="C816" s="8" t="str">
        <f t="shared" si="108"/>
        <v>主动技能1</v>
      </c>
      <c r="D816" s="8">
        <f t="shared" si="110"/>
        <v>12</v>
      </c>
      <c r="E816" s="8">
        <f t="shared" si="111"/>
        <v>13</v>
      </c>
      <c r="F816" s="8">
        <f t="shared" si="112"/>
        <v>1</v>
      </c>
      <c r="G816" s="8">
        <f t="shared" si="109"/>
        <v>15</v>
      </c>
      <c r="H816" t="str">
        <f t="shared" si="113"/>
        <v>炀烈主动技能1等级12</v>
      </c>
      <c r="I816" t="str">
        <f t="shared" si="114"/>
        <v>炀烈主动技能1等级13</v>
      </c>
      <c r="J816" s="1">
        <v>810</v>
      </c>
      <c r="K816" s="1">
        <f>VLOOKUP(H816,主动技能!$A:$B,2,FALSE)</f>
        <v>852</v>
      </c>
      <c r="L816" s="1">
        <f>VLOOKUP(I816,主动技能!$A:$B,2,FALSE)</f>
        <v>853</v>
      </c>
      <c r="M816" s="1">
        <f t="shared" si="115"/>
        <v>18</v>
      </c>
      <c r="N816" s="1" t="s">
        <v>251</v>
      </c>
      <c r="O816" s="1">
        <f t="shared" si="116"/>
        <v>117</v>
      </c>
      <c r="P816" s="1" t="s">
        <v>252</v>
      </c>
      <c r="Q816" s="1" t="s">
        <v>252</v>
      </c>
    </row>
    <row r="817" spans="2:17" x14ac:dyDescent="0.15">
      <c r="B817" s="8" t="str">
        <f>VLOOKUP(G817,角色!A:B,2,FALSE)</f>
        <v>炀烈</v>
      </c>
      <c r="C817" s="8" t="str">
        <f t="shared" si="108"/>
        <v>主动技能1</v>
      </c>
      <c r="D817" s="8">
        <f t="shared" si="110"/>
        <v>13</v>
      </c>
      <c r="E817" s="8">
        <f t="shared" si="111"/>
        <v>14</v>
      </c>
      <c r="F817" s="8">
        <f t="shared" si="112"/>
        <v>1</v>
      </c>
      <c r="G817" s="8">
        <f t="shared" si="109"/>
        <v>15</v>
      </c>
      <c r="H817" t="str">
        <f t="shared" si="113"/>
        <v>炀烈主动技能1等级13</v>
      </c>
      <c r="I817" t="str">
        <f t="shared" si="114"/>
        <v>炀烈主动技能1等级14</v>
      </c>
      <c r="J817" s="1">
        <v>811</v>
      </c>
      <c r="K817" s="1">
        <f>VLOOKUP(H817,主动技能!$A:$B,2,FALSE)</f>
        <v>853</v>
      </c>
      <c r="L817" s="1">
        <f>VLOOKUP(I817,主动技能!$A:$B,2,FALSE)</f>
        <v>854</v>
      </c>
      <c r="M817" s="1">
        <f t="shared" si="115"/>
        <v>19</v>
      </c>
      <c r="N817" s="1" t="s">
        <v>251</v>
      </c>
      <c r="O817" s="1">
        <f t="shared" si="116"/>
        <v>118</v>
      </c>
      <c r="P817" s="1" t="s">
        <v>252</v>
      </c>
      <c r="Q817" s="1" t="s">
        <v>252</v>
      </c>
    </row>
    <row r="818" spans="2:17" x14ac:dyDescent="0.15">
      <c r="B818" s="8" t="str">
        <f>VLOOKUP(G818,角色!A:B,2,FALSE)</f>
        <v>炀烈</v>
      </c>
      <c r="C818" s="8" t="str">
        <f t="shared" si="108"/>
        <v>主动技能1</v>
      </c>
      <c r="D818" s="8">
        <f t="shared" si="110"/>
        <v>14</v>
      </c>
      <c r="E818" s="8">
        <f t="shared" si="111"/>
        <v>15</v>
      </c>
      <c r="F818" s="8">
        <f t="shared" si="112"/>
        <v>1</v>
      </c>
      <c r="G818" s="8">
        <f t="shared" si="109"/>
        <v>15</v>
      </c>
      <c r="H818" t="str">
        <f t="shared" si="113"/>
        <v>炀烈主动技能1等级14</v>
      </c>
      <c r="I818" t="str">
        <f t="shared" si="114"/>
        <v>炀烈主动技能1等级15</v>
      </c>
      <c r="J818" s="1">
        <v>812</v>
      </c>
      <c r="K818" s="1">
        <f>VLOOKUP(H818,主动技能!$A:$B,2,FALSE)</f>
        <v>854</v>
      </c>
      <c r="L818" s="1">
        <f>VLOOKUP(I818,主动技能!$A:$B,2,FALSE)</f>
        <v>855</v>
      </c>
      <c r="M818" s="1">
        <f t="shared" si="115"/>
        <v>20</v>
      </c>
      <c r="N818" s="1" t="s">
        <v>251</v>
      </c>
      <c r="O818" s="1">
        <f t="shared" si="116"/>
        <v>119</v>
      </c>
      <c r="P818" s="1" t="s">
        <v>252</v>
      </c>
      <c r="Q818" s="1" t="s">
        <v>252</v>
      </c>
    </row>
    <row r="819" spans="2:17" x14ac:dyDescent="0.15">
      <c r="B819" s="8" t="str">
        <f>VLOOKUP(G819,角色!A:B,2,FALSE)</f>
        <v>炀烈</v>
      </c>
      <c r="C819" s="8" t="str">
        <f t="shared" si="108"/>
        <v>主动技能1</v>
      </c>
      <c r="D819" s="8">
        <f t="shared" si="110"/>
        <v>15</v>
      </c>
      <c r="E819" s="8">
        <f t="shared" si="111"/>
        <v>16</v>
      </c>
      <c r="F819" s="8">
        <f t="shared" si="112"/>
        <v>1</v>
      </c>
      <c r="G819" s="8">
        <f t="shared" si="109"/>
        <v>15</v>
      </c>
      <c r="H819" t="str">
        <f t="shared" si="113"/>
        <v>炀烈主动技能1等级15</v>
      </c>
      <c r="I819" t="str">
        <f t="shared" si="114"/>
        <v>炀烈主动技能1等级16</v>
      </c>
      <c r="J819" s="1">
        <v>813</v>
      </c>
      <c r="K819" s="1">
        <f>VLOOKUP(H819,主动技能!$A:$B,2,FALSE)</f>
        <v>855</v>
      </c>
      <c r="L819" s="1">
        <f>VLOOKUP(I819,主动技能!$A:$B,2,FALSE)</f>
        <v>856</v>
      </c>
      <c r="M819" s="1">
        <f t="shared" si="115"/>
        <v>21</v>
      </c>
      <c r="N819" s="1" t="s">
        <v>251</v>
      </c>
      <c r="O819" s="1">
        <f t="shared" si="116"/>
        <v>120</v>
      </c>
      <c r="P819" s="1" t="s">
        <v>252</v>
      </c>
      <c r="Q819" s="1" t="s">
        <v>252</v>
      </c>
    </row>
    <row r="820" spans="2:17" x14ac:dyDescent="0.15">
      <c r="B820" s="8" t="str">
        <f>VLOOKUP(G820,角色!A:B,2,FALSE)</f>
        <v>炀烈</v>
      </c>
      <c r="C820" s="8" t="str">
        <f t="shared" si="108"/>
        <v>主动技能1</v>
      </c>
      <c r="D820" s="8">
        <f t="shared" si="110"/>
        <v>16</v>
      </c>
      <c r="E820" s="8">
        <f t="shared" si="111"/>
        <v>17</v>
      </c>
      <c r="F820" s="8">
        <f t="shared" si="112"/>
        <v>1</v>
      </c>
      <c r="G820" s="8">
        <f t="shared" si="109"/>
        <v>15</v>
      </c>
      <c r="H820" t="str">
        <f t="shared" si="113"/>
        <v>炀烈主动技能1等级16</v>
      </c>
      <c r="I820" t="str">
        <f t="shared" si="114"/>
        <v>炀烈主动技能1等级17</v>
      </c>
      <c r="J820" s="1">
        <v>814</v>
      </c>
      <c r="K820" s="1">
        <f>VLOOKUP(H820,主动技能!$A:$B,2,FALSE)</f>
        <v>856</v>
      </c>
      <c r="L820" s="1">
        <f>VLOOKUP(I820,主动技能!$A:$B,2,FALSE)</f>
        <v>857</v>
      </c>
      <c r="M820" s="1">
        <f t="shared" si="115"/>
        <v>22</v>
      </c>
      <c r="N820" s="1" t="s">
        <v>251</v>
      </c>
      <c r="O820" s="1">
        <f t="shared" si="116"/>
        <v>121</v>
      </c>
      <c r="P820" s="1" t="s">
        <v>252</v>
      </c>
      <c r="Q820" s="1" t="s">
        <v>252</v>
      </c>
    </row>
    <row r="821" spans="2:17" x14ac:dyDescent="0.15">
      <c r="B821" s="8" t="str">
        <f>VLOOKUP(G821,角色!A:B,2,FALSE)</f>
        <v>炀烈</v>
      </c>
      <c r="C821" s="8" t="str">
        <f t="shared" si="108"/>
        <v>主动技能1</v>
      </c>
      <c r="D821" s="8">
        <f t="shared" si="110"/>
        <v>17</v>
      </c>
      <c r="E821" s="8">
        <f t="shared" si="111"/>
        <v>18</v>
      </c>
      <c r="F821" s="8">
        <f t="shared" si="112"/>
        <v>1</v>
      </c>
      <c r="G821" s="8">
        <f t="shared" si="109"/>
        <v>15</v>
      </c>
      <c r="H821" t="str">
        <f t="shared" si="113"/>
        <v>炀烈主动技能1等级17</v>
      </c>
      <c r="I821" t="str">
        <f t="shared" si="114"/>
        <v>炀烈主动技能1等级18</v>
      </c>
      <c r="J821" s="1">
        <v>815</v>
      </c>
      <c r="K821" s="1">
        <f>VLOOKUP(H821,主动技能!$A:$B,2,FALSE)</f>
        <v>857</v>
      </c>
      <c r="L821" s="1">
        <f>VLOOKUP(I821,主动技能!$A:$B,2,FALSE)</f>
        <v>858</v>
      </c>
      <c r="M821" s="1">
        <f t="shared" si="115"/>
        <v>23</v>
      </c>
      <c r="N821" s="1" t="s">
        <v>251</v>
      </c>
      <c r="O821" s="1">
        <f t="shared" si="116"/>
        <v>122</v>
      </c>
      <c r="P821" s="1" t="s">
        <v>252</v>
      </c>
      <c r="Q821" s="1" t="s">
        <v>252</v>
      </c>
    </row>
    <row r="822" spans="2:17" x14ac:dyDescent="0.15">
      <c r="B822" s="8" t="str">
        <f>VLOOKUP(G822,角色!A:B,2,FALSE)</f>
        <v>炀烈</v>
      </c>
      <c r="C822" s="8" t="str">
        <f t="shared" si="108"/>
        <v>主动技能1</v>
      </c>
      <c r="D822" s="8">
        <f t="shared" si="110"/>
        <v>18</v>
      </c>
      <c r="E822" s="8">
        <f t="shared" si="111"/>
        <v>19</v>
      </c>
      <c r="F822" s="8">
        <f t="shared" si="112"/>
        <v>1</v>
      </c>
      <c r="G822" s="8">
        <f t="shared" si="109"/>
        <v>15</v>
      </c>
      <c r="H822" t="str">
        <f t="shared" si="113"/>
        <v>炀烈主动技能1等级18</v>
      </c>
      <c r="I822" t="str">
        <f t="shared" si="114"/>
        <v>炀烈主动技能1等级19</v>
      </c>
      <c r="J822" s="1">
        <v>816</v>
      </c>
      <c r="K822" s="1">
        <f>VLOOKUP(H822,主动技能!$A:$B,2,FALSE)</f>
        <v>858</v>
      </c>
      <c r="L822" s="1">
        <f>VLOOKUP(I822,主动技能!$A:$B,2,FALSE)</f>
        <v>859</v>
      </c>
      <c r="M822" s="1">
        <f t="shared" si="115"/>
        <v>24</v>
      </c>
      <c r="N822" s="1" t="s">
        <v>251</v>
      </c>
      <c r="O822" s="1">
        <f t="shared" si="116"/>
        <v>123</v>
      </c>
      <c r="P822" s="1" t="s">
        <v>252</v>
      </c>
      <c r="Q822" s="1" t="s">
        <v>252</v>
      </c>
    </row>
    <row r="823" spans="2:17" x14ac:dyDescent="0.15">
      <c r="B823" s="8" t="str">
        <f>VLOOKUP(G823,角色!A:B,2,FALSE)</f>
        <v>炀烈</v>
      </c>
      <c r="C823" s="8" t="str">
        <f t="shared" si="108"/>
        <v>主动技能1</v>
      </c>
      <c r="D823" s="8">
        <f t="shared" si="110"/>
        <v>19</v>
      </c>
      <c r="E823" s="8">
        <f t="shared" si="111"/>
        <v>20</v>
      </c>
      <c r="F823" s="8">
        <f t="shared" si="112"/>
        <v>1</v>
      </c>
      <c r="G823" s="8">
        <f t="shared" si="109"/>
        <v>15</v>
      </c>
      <c r="H823" t="str">
        <f t="shared" si="113"/>
        <v>炀烈主动技能1等级19</v>
      </c>
      <c r="I823" t="str">
        <f t="shared" si="114"/>
        <v>炀烈主动技能1等级20</v>
      </c>
      <c r="J823" s="1">
        <v>817</v>
      </c>
      <c r="K823" s="1">
        <f>VLOOKUP(H823,主动技能!$A:$B,2,FALSE)</f>
        <v>859</v>
      </c>
      <c r="L823" s="1">
        <f>VLOOKUP(I823,主动技能!$A:$B,2,FALSE)</f>
        <v>860</v>
      </c>
      <c r="M823" s="1">
        <f t="shared" si="115"/>
        <v>25</v>
      </c>
      <c r="N823" s="1" t="s">
        <v>251</v>
      </c>
      <c r="O823" s="1">
        <f t="shared" si="116"/>
        <v>124</v>
      </c>
      <c r="P823" s="1" t="s">
        <v>252</v>
      </c>
      <c r="Q823" s="1" t="s">
        <v>252</v>
      </c>
    </row>
    <row r="824" spans="2:17" x14ac:dyDescent="0.15">
      <c r="B824" s="8" t="str">
        <f>VLOOKUP(G824,角色!A:B,2,FALSE)</f>
        <v>炀烈</v>
      </c>
      <c r="C824" s="8" t="str">
        <f t="shared" si="108"/>
        <v>主动技能2</v>
      </c>
      <c r="D824" s="8">
        <f t="shared" si="110"/>
        <v>1</v>
      </c>
      <c r="E824" s="8">
        <f t="shared" si="111"/>
        <v>2</v>
      </c>
      <c r="F824" s="8">
        <f t="shared" si="112"/>
        <v>2</v>
      </c>
      <c r="G824" s="8">
        <f t="shared" si="109"/>
        <v>15</v>
      </c>
      <c r="H824" t="str">
        <f t="shared" si="113"/>
        <v>炀烈主动技能2等级1</v>
      </c>
      <c r="I824" t="str">
        <f t="shared" si="114"/>
        <v>炀烈主动技能2等级2</v>
      </c>
      <c r="J824" s="1">
        <v>818</v>
      </c>
      <c r="K824" s="1">
        <f>VLOOKUP(H824,主动技能!$A:$B,2,FALSE)</f>
        <v>861</v>
      </c>
      <c r="L824" s="1">
        <f>VLOOKUP(I824,主动技能!$A:$B,2,FALSE)</f>
        <v>862</v>
      </c>
      <c r="M824" s="1">
        <f t="shared" si="115"/>
        <v>26</v>
      </c>
      <c r="N824" s="1" t="s">
        <v>251</v>
      </c>
      <c r="O824" s="1">
        <f t="shared" si="116"/>
        <v>125</v>
      </c>
      <c r="P824" s="1" t="s">
        <v>252</v>
      </c>
      <c r="Q824" s="1" t="s">
        <v>252</v>
      </c>
    </row>
    <row r="825" spans="2:17" x14ac:dyDescent="0.15">
      <c r="B825" s="8" t="str">
        <f>VLOOKUP(G825,角色!A:B,2,FALSE)</f>
        <v>炀烈</v>
      </c>
      <c r="C825" s="8" t="str">
        <f t="shared" si="108"/>
        <v>主动技能2</v>
      </c>
      <c r="D825" s="8">
        <f t="shared" si="110"/>
        <v>2</v>
      </c>
      <c r="E825" s="8">
        <f t="shared" si="111"/>
        <v>3</v>
      </c>
      <c r="F825" s="8">
        <f t="shared" si="112"/>
        <v>2</v>
      </c>
      <c r="G825" s="8">
        <f t="shared" si="109"/>
        <v>15</v>
      </c>
      <c r="H825" t="str">
        <f t="shared" si="113"/>
        <v>炀烈主动技能2等级2</v>
      </c>
      <c r="I825" t="str">
        <f t="shared" si="114"/>
        <v>炀烈主动技能2等级3</v>
      </c>
      <c r="J825" s="1">
        <v>819</v>
      </c>
      <c r="K825" s="1">
        <f>VLOOKUP(H825,主动技能!$A:$B,2,FALSE)</f>
        <v>862</v>
      </c>
      <c r="L825" s="1">
        <f>VLOOKUP(I825,主动技能!$A:$B,2,FALSE)</f>
        <v>863</v>
      </c>
      <c r="M825" s="1">
        <f t="shared" si="115"/>
        <v>27</v>
      </c>
      <c r="N825" s="1" t="s">
        <v>251</v>
      </c>
      <c r="O825" s="1">
        <f t="shared" si="116"/>
        <v>126</v>
      </c>
      <c r="P825" s="1" t="s">
        <v>252</v>
      </c>
      <c r="Q825" s="1" t="s">
        <v>252</v>
      </c>
    </row>
    <row r="826" spans="2:17" x14ac:dyDescent="0.15">
      <c r="B826" s="8" t="str">
        <f>VLOOKUP(G826,角色!A:B,2,FALSE)</f>
        <v>炀烈</v>
      </c>
      <c r="C826" s="8" t="str">
        <f t="shared" si="108"/>
        <v>主动技能2</v>
      </c>
      <c r="D826" s="8">
        <f t="shared" si="110"/>
        <v>3</v>
      </c>
      <c r="E826" s="8">
        <f t="shared" si="111"/>
        <v>4</v>
      </c>
      <c r="F826" s="8">
        <f t="shared" si="112"/>
        <v>2</v>
      </c>
      <c r="G826" s="8">
        <f t="shared" si="109"/>
        <v>15</v>
      </c>
      <c r="H826" t="str">
        <f t="shared" si="113"/>
        <v>炀烈主动技能2等级3</v>
      </c>
      <c r="I826" t="str">
        <f t="shared" si="114"/>
        <v>炀烈主动技能2等级4</v>
      </c>
      <c r="J826" s="1">
        <v>820</v>
      </c>
      <c r="K826" s="1">
        <f>VLOOKUP(H826,主动技能!$A:$B,2,FALSE)</f>
        <v>863</v>
      </c>
      <c r="L826" s="1">
        <f>VLOOKUP(I826,主动技能!$A:$B,2,FALSE)</f>
        <v>864</v>
      </c>
      <c r="M826" s="1">
        <f t="shared" si="115"/>
        <v>28</v>
      </c>
      <c r="N826" s="1" t="s">
        <v>251</v>
      </c>
      <c r="O826" s="1">
        <f t="shared" si="116"/>
        <v>127</v>
      </c>
      <c r="P826" s="1" t="s">
        <v>252</v>
      </c>
      <c r="Q826" s="1" t="s">
        <v>252</v>
      </c>
    </row>
    <row r="827" spans="2:17" x14ac:dyDescent="0.15">
      <c r="B827" s="8" t="str">
        <f>VLOOKUP(G827,角色!A:B,2,FALSE)</f>
        <v>炀烈</v>
      </c>
      <c r="C827" s="8" t="str">
        <f t="shared" si="108"/>
        <v>主动技能2</v>
      </c>
      <c r="D827" s="8">
        <f t="shared" si="110"/>
        <v>4</v>
      </c>
      <c r="E827" s="8">
        <f t="shared" si="111"/>
        <v>5</v>
      </c>
      <c r="F827" s="8">
        <f t="shared" si="112"/>
        <v>2</v>
      </c>
      <c r="G827" s="8">
        <f t="shared" si="109"/>
        <v>15</v>
      </c>
      <c r="H827" t="str">
        <f t="shared" si="113"/>
        <v>炀烈主动技能2等级4</v>
      </c>
      <c r="I827" t="str">
        <f t="shared" si="114"/>
        <v>炀烈主动技能2等级5</v>
      </c>
      <c r="J827" s="1">
        <v>821</v>
      </c>
      <c r="K827" s="1">
        <f>VLOOKUP(H827,主动技能!$A:$B,2,FALSE)</f>
        <v>864</v>
      </c>
      <c r="L827" s="1">
        <f>VLOOKUP(I827,主动技能!$A:$B,2,FALSE)</f>
        <v>865</v>
      </c>
      <c r="M827" s="1">
        <f t="shared" si="115"/>
        <v>29</v>
      </c>
      <c r="N827" s="1" t="s">
        <v>251</v>
      </c>
      <c r="O827" s="1">
        <f t="shared" si="116"/>
        <v>128</v>
      </c>
      <c r="P827" s="1" t="s">
        <v>252</v>
      </c>
      <c r="Q827" s="1" t="s">
        <v>252</v>
      </c>
    </row>
    <row r="828" spans="2:17" x14ac:dyDescent="0.15">
      <c r="B828" s="8" t="str">
        <f>VLOOKUP(G828,角色!A:B,2,FALSE)</f>
        <v>炀烈</v>
      </c>
      <c r="C828" s="8" t="str">
        <f t="shared" si="108"/>
        <v>主动技能2</v>
      </c>
      <c r="D828" s="8">
        <f t="shared" si="110"/>
        <v>5</v>
      </c>
      <c r="E828" s="8">
        <f t="shared" si="111"/>
        <v>6</v>
      </c>
      <c r="F828" s="8">
        <f t="shared" si="112"/>
        <v>2</v>
      </c>
      <c r="G828" s="8">
        <f t="shared" si="109"/>
        <v>15</v>
      </c>
      <c r="H828" t="str">
        <f t="shared" si="113"/>
        <v>炀烈主动技能2等级5</v>
      </c>
      <c r="I828" t="str">
        <f t="shared" si="114"/>
        <v>炀烈主动技能2等级6</v>
      </c>
      <c r="J828" s="1">
        <v>822</v>
      </c>
      <c r="K828" s="1">
        <f>VLOOKUP(H828,主动技能!$A:$B,2,FALSE)</f>
        <v>865</v>
      </c>
      <c r="L828" s="1">
        <f>VLOOKUP(I828,主动技能!$A:$B,2,FALSE)</f>
        <v>866</v>
      </c>
      <c r="M828" s="1">
        <f t="shared" si="115"/>
        <v>30</v>
      </c>
      <c r="N828" s="1" t="s">
        <v>251</v>
      </c>
      <c r="O828" s="1">
        <f t="shared" si="116"/>
        <v>129</v>
      </c>
      <c r="P828" s="1" t="s">
        <v>252</v>
      </c>
      <c r="Q828" s="1" t="s">
        <v>252</v>
      </c>
    </row>
    <row r="829" spans="2:17" x14ac:dyDescent="0.15">
      <c r="B829" s="8" t="str">
        <f>VLOOKUP(G829,角色!A:B,2,FALSE)</f>
        <v>炀烈</v>
      </c>
      <c r="C829" s="8" t="str">
        <f t="shared" si="108"/>
        <v>主动技能2</v>
      </c>
      <c r="D829" s="8">
        <f t="shared" si="110"/>
        <v>6</v>
      </c>
      <c r="E829" s="8">
        <f t="shared" si="111"/>
        <v>7</v>
      </c>
      <c r="F829" s="8">
        <f t="shared" si="112"/>
        <v>2</v>
      </c>
      <c r="G829" s="8">
        <f t="shared" si="109"/>
        <v>15</v>
      </c>
      <c r="H829" t="str">
        <f t="shared" si="113"/>
        <v>炀烈主动技能2等级6</v>
      </c>
      <c r="I829" t="str">
        <f t="shared" si="114"/>
        <v>炀烈主动技能2等级7</v>
      </c>
      <c r="J829" s="1">
        <v>823</v>
      </c>
      <c r="K829" s="1">
        <f>VLOOKUP(H829,主动技能!$A:$B,2,FALSE)</f>
        <v>866</v>
      </c>
      <c r="L829" s="1">
        <f>VLOOKUP(I829,主动技能!$A:$B,2,FALSE)</f>
        <v>867</v>
      </c>
      <c r="M829" s="1">
        <f t="shared" si="115"/>
        <v>31</v>
      </c>
      <c r="N829" s="1" t="s">
        <v>251</v>
      </c>
      <c r="O829" s="1">
        <f t="shared" si="116"/>
        <v>130</v>
      </c>
      <c r="P829" s="1" t="s">
        <v>252</v>
      </c>
      <c r="Q829" s="1" t="s">
        <v>252</v>
      </c>
    </row>
    <row r="830" spans="2:17" x14ac:dyDescent="0.15">
      <c r="B830" s="8" t="str">
        <f>VLOOKUP(G830,角色!A:B,2,FALSE)</f>
        <v>炀烈</v>
      </c>
      <c r="C830" s="8" t="str">
        <f t="shared" si="108"/>
        <v>主动技能2</v>
      </c>
      <c r="D830" s="8">
        <f t="shared" si="110"/>
        <v>7</v>
      </c>
      <c r="E830" s="8">
        <f t="shared" si="111"/>
        <v>8</v>
      </c>
      <c r="F830" s="8">
        <f t="shared" si="112"/>
        <v>2</v>
      </c>
      <c r="G830" s="8">
        <f t="shared" si="109"/>
        <v>15</v>
      </c>
      <c r="H830" t="str">
        <f t="shared" si="113"/>
        <v>炀烈主动技能2等级7</v>
      </c>
      <c r="I830" t="str">
        <f t="shared" si="114"/>
        <v>炀烈主动技能2等级8</v>
      </c>
      <c r="J830" s="1">
        <v>824</v>
      </c>
      <c r="K830" s="1">
        <f>VLOOKUP(H830,主动技能!$A:$B,2,FALSE)</f>
        <v>867</v>
      </c>
      <c r="L830" s="1">
        <f>VLOOKUP(I830,主动技能!$A:$B,2,FALSE)</f>
        <v>868</v>
      </c>
      <c r="M830" s="1">
        <f t="shared" si="115"/>
        <v>32</v>
      </c>
      <c r="N830" s="1" t="s">
        <v>251</v>
      </c>
      <c r="O830" s="1">
        <f t="shared" si="116"/>
        <v>131</v>
      </c>
      <c r="P830" s="1" t="s">
        <v>252</v>
      </c>
      <c r="Q830" s="1" t="s">
        <v>252</v>
      </c>
    </row>
    <row r="831" spans="2:17" x14ac:dyDescent="0.15">
      <c r="B831" s="8" t="str">
        <f>VLOOKUP(G831,角色!A:B,2,FALSE)</f>
        <v>炀烈</v>
      </c>
      <c r="C831" s="8" t="str">
        <f t="shared" si="108"/>
        <v>主动技能2</v>
      </c>
      <c r="D831" s="8">
        <f t="shared" si="110"/>
        <v>8</v>
      </c>
      <c r="E831" s="8">
        <f t="shared" si="111"/>
        <v>9</v>
      </c>
      <c r="F831" s="8">
        <f t="shared" si="112"/>
        <v>2</v>
      </c>
      <c r="G831" s="8">
        <f t="shared" si="109"/>
        <v>15</v>
      </c>
      <c r="H831" t="str">
        <f t="shared" si="113"/>
        <v>炀烈主动技能2等级8</v>
      </c>
      <c r="I831" t="str">
        <f t="shared" si="114"/>
        <v>炀烈主动技能2等级9</v>
      </c>
      <c r="J831" s="1">
        <v>825</v>
      </c>
      <c r="K831" s="1">
        <f>VLOOKUP(H831,主动技能!$A:$B,2,FALSE)</f>
        <v>868</v>
      </c>
      <c r="L831" s="1">
        <f>VLOOKUP(I831,主动技能!$A:$B,2,FALSE)</f>
        <v>869</v>
      </c>
      <c r="M831" s="1">
        <f t="shared" si="115"/>
        <v>33</v>
      </c>
      <c r="N831" s="1" t="s">
        <v>251</v>
      </c>
      <c r="O831" s="1">
        <f t="shared" si="116"/>
        <v>132</v>
      </c>
      <c r="P831" s="1" t="s">
        <v>252</v>
      </c>
      <c r="Q831" s="1" t="s">
        <v>252</v>
      </c>
    </row>
    <row r="832" spans="2:17" x14ac:dyDescent="0.15">
      <c r="B832" s="8" t="str">
        <f>VLOOKUP(G832,角色!A:B,2,FALSE)</f>
        <v>炀烈</v>
      </c>
      <c r="C832" s="8" t="str">
        <f t="shared" si="108"/>
        <v>主动技能2</v>
      </c>
      <c r="D832" s="8">
        <f t="shared" si="110"/>
        <v>9</v>
      </c>
      <c r="E832" s="8">
        <f t="shared" si="111"/>
        <v>10</v>
      </c>
      <c r="F832" s="8">
        <f t="shared" si="112"/>
        <v>2</v>
      </c>
      <c r="G832" s="8">
        <f t="shared" si="109"/>
        <v>15</v>
      </c>
      <c r="H832" t="str">
        <f t="shared" si="113"/>
        <v>炀烈主动技能2等级9</v>
      </c>
      <c r="I832" t="str">
        <f t="shared" si="114"/>
        <v>炀烈主动技能2等级10</v>
      </c>
      <c r="J832" s="1">
        <v>826</v>
      </c>
      <c r="K832" s="1">
        <f>VLOOKUP(H832,主动技能!$A:$B,2,FALSE)</f>
        <v>869</v>
      </c>
      <c r="L832" s="1">
        <f>VLOOKUP(I832,主动技能!$A:$B,2,FALSE)</f>
        <v>870</v>
      </c>
      <c r="M832" s="1">
        <f t="shared" si="115"/>
        <v>34</v>
      </c>
      <c r="N832" s="1" t="s">
        <v>251</v>
      </c>
      <c r="O832" s="1">
        <f t="shared" si="116"/>
        <v>133</v>
      </c>
      <c r="P832" s="1" t="s">
        <v>252</v>
      </c>
      <c r="Q832" s="1" t="s">
        <v>252</v>
      </c>
    </row>
    <row r="833" spans="2:17" x14ac:dyDescent="0.15">
      <c r="B833" s="8" t="str">
        <f>VLOOKUP(G833,角色!A:B,2,FALSE)</f>
        <v>炀烈</v>
      </c>
      <c r="C833" s="8" t="str">
        <f t="shared" si="108"/>
        <v>主动技能2</v>
      </c>
      <c r="D833" s="8">
        <f t="shared" si="110"/>
        <v>10</v>
      </c>
      <c r="E833" s="8">
        <f t="shared" si="111"/>
        <v>11</v>
      </c>
      <c r="F833" s="8">
        <f t="shared" si="112"/>
        <v>2</v>
      </c>
      <c r="G833" s="8">
        <f t="shared" si="109"/>
        <v>15</v>
      </c>
      <c r="H833" t="str">
        <f t="shared" si="113"/>
        <v>炀烈主动技能2等级10</v>
      </c>
      <c r="I833" t="str">
        <f t="shared" si="114"/>
        <v>炀烈主动技能2等级11</v>
      </c>
      <c r="J833" s="1">
        <v>827</v>
      </c>
      <c r="K833" s="1">
        <f>VLOOKUP(H833,主动技能!$A:$B,2,FALSE)</f>
        <v>870</v>
      </c>
      <c r="L833" s="1">
        <f>VLOOKUP(I833,主动技能!$A:$B,2,FALSE)</f>
        <v>871</v>
      </c>
      <c r="M833" s="1">
        <f t="shared" si="115"/>
        <v>35</v>
      </c>
      <c r="N833" s="1" t="s">
        <v>251</v>
      </c>
      <c r="O833" s="1">
        <f t="shared" si="116"/>
        <v>134</v>
      </c>
      <c r="P833" s="1" t="s">
        <v>252</v>
      </c>
      <c r="Q833" s="1" t="s">
        <v>252</v>
      </c>
    </row>
    <row r="834" spans="2:17" x14ac:dyDescent="0.15">
      <c r="B834" s="8" t="str">
        <f>VLOOKUP(G834,角色!A:B,2,FALSE)</f>
        <v>炀烈</v>
      </c>
      <c r="C834" s="8" t="str">
        <f t="shared" si="108"/>
        <v>主动技能2</v>
      </c>
      <c r="D834" s="8">
        <f t="shared" si="110"/>
        <v>11</v>
      </c>
      <c r="E834" s="8">
        <f t="shared" si="111"/>
        <v>12</v>
      </c>
      <c r="F834" s="8">
        <f t="shared" si="112"/>
        <v>2</v>
      </c>
      <c r="G834" s="8">
        <f t="shared" si="109"/>
        <v>15</v>
      </c>
      <c r="H834" t="str">
        <f t="shared" si="113"/>
        <v>炀烈主动技能2等级11</v>
      </c>
      <c r="I834" t="str">
        <f t="shared" si="114"/>
        <v>炀烈主动技能2等级12</v>
      </c>
      <c r="J834" s="1">
        <v>828</v>
      </c>
      <c r="K834" s="1">
        <f>VLOOKUP(H834,主动技能!$A:$B,2,FALSE)</f>
        <v>871</v>
      </c>
      <c r="L834" s="1">
        <f>VLOOKUP(I834,主动技能!$A:$B,2,FALSE)</f>
        <v>872</v>
      </c>
      <c r="M834" s="1">
        <f t="shared" si="115"/>
        <v>36</v>
      </c>
      <c r="N834" s="1" t="s">
        <v>251</v>
      </c>
      <c r="O834" s="1">
        <f t="shared" si="116"/>
        <v>135</v>
      </c>
      <c r="P834" s="1" t="s">
        <v>252</v>
      </c>
      <c r="Q834" s="1" t="s">
        <v>252</v>
      </c>
    </row>
    <row r="835" spans="2:17" x14ac:dyDescent="0.15">
      <c r="B835" s="8" t="str">
        <f>VLOOKUP(G835,角色!A:B,2,FALSE)</f>
        <v>炀烈</v>
      </c>
      <c r="C835" s="8" t="str">
        <f t="shared" si="108"/>
        <v>主动技能2</v>
      </c>
      <c r="D835" s="8">
        <f t="shared" si="110"/>
        <v>12</v>
      </c>
      <c r="E835" s="8">
        <f t="shared" si="111"/>
        <v>13</v>
      </c>
      <c r="F835" s="8">
        <f t="shared" si="112"/>
        <v>2</v>
      </c>
      <c r="G835" s="8">
        <f t="shared" si="109"/>
        <v>15</v>
      </c>
      <c r="H835" t="str">
        <f t="shared" si="113"/>
        <v>炀烈主动技能2等级12</v>
      </c>
      <c r="I835" t="str">
        <f t="shared" si="114"/>
        <v>炀烈主动技能2等级13</v>
      </c>
      <c r="J835" s="1">
        <v>829</v>
      </c>
      <c r="K835" s="1">
        <f>VLOOKUP(H835,主动技能!$A:$B,2,FALSE)</f>
        <v>872</v>
      </c>
      <c r="L835" s="1">
        <f>VLOOKUP(I835,主动技能!$A:$B,2,FALSE)</f>
        <v>873</v>
      </c>
      <c r="M835" s="1">
        <f t="shared" si="115"/>
        <v>37</v>
      </c>
      <c r="N835" s="1" t="s">
        <v>251</v>
      </c>
      <c r="O835" s="1">
        <f t="shared" si="116"/>
        <v>136</v>
      </c>
      <c r="P835" s="1" t="s">
        <v>252</v>
      </c>
      <c r="Q835" s="1" t="s">
        <v>252</v>
      </c>
    </row>
    <row r="836" spans="2:17" x14ac:dyDescent="0.15">
      <c r="B836" s="8" t="str">
        <f>VLOOKUP(G836,角色!A:B,2,FALSE)</f>
        <v>炀烈</v>
      </c>
      <c r="C836" s="8" t="str">
        <f t="shared" si="108"/>
        <v>主动技能2</v>
      </c>
      <c r="D836" s="8">
        <f t="shared" si="110"/>
        <v>13</v>
      </c>
      <c r="E836" s="8">
        <f t="shared" si="111"/>
        <v>14</v>
      </c>
      <c r="F836" s="8">
        <f t="shared" si="112"/>
        <v>2</v>
      </c>
      <c r="G836" s="8">
        <f t="shared" si="109"/>
        <v>15</v>
      </c>
      <c r="H836" t="str">
        <f t="shared" si="113"/>
        <v>炀烈主动技能2等级13</v>
      </c>
      <c r="I836" t="str">
        <f t="shared" si="114"/>
        <v>炀烈主动技能2等级14</v>
      </c>
      <c r="J836" s="1">
        <v>830</v>
      </c>
      <c r="K836" s="1">
        <f>VLOOKUP(H836,主动技能!$A:$B,2,FALSE)</f>
        <v>873</v>
      </c>
      <c r="L836" s="1">
        <f>VLOOKUP(I836,主动技能!$A:$B,2,FALSE)</f>
        <v>874</v>
      </c>
      <c r="M836" s="1">
        <f t="shared" si="115"/>
        <v>38</v>
      </c>
      <c r="N836" s="1" t="s">
        <v>251</v>
      </c>
      <c r="O836" s="1">
        <f t="shared" si="116"/>
        <v>137</v>
      </c>
      <c r="P836" s="1" t="s">
        <v>252</v>
      </c>
      <c r="Q836" s="1" t="s">
        <v>252</v>
      </c>
    </row>
    <row r="837" spans="2:17" x14ac:dyDescent="0.15">
      <c r="B837" s="8" t="str">
        <f>VLOOKUP(G837,角色!A:B,2,FALSE)</f>
        <v>炀烈</v>
      </c>
      <c r="C837" s="8" t="str">
        <f t="shared" si="108"/>
        <v>主动技能2</v>
      </c>
      <c r="D837" s="8">
        <f t="shared" si="110"/>
        <v>14</v>
      </c>
      <c r="E837" s="8">
        <f t="shared" si="111"/>
        <v>15</v>
      </c>
      <c r="F837" s="8">
        <f t="shared" si="112"/>
        <v>2</v>
      </c>
      <c r="G837" s="8">
        <f t="shared" si="109"/>
        <v>15</v>
      </c>
      <c r="H837" t="str">
        <f t="shared" si="113"/>
        <v>炀烈主动技能2等级14</v>
      </c>
      <c r="I837" t="str">
        <f t="shared" si="114"/>
        <v>炀烈主动技能2等级15</v>
      </c>
      <c r="J837" s="1">
        <v>831</v>
      </c>
      <c r="K837" s="1">
        <f>VLOOKUP(H837,主动技能!$A:$B,2,FALSE)</f>
        <v>874</v>
      </c>
      <c r="L837" s="1">
        <f>VLOOKUP(I837,主动技能!$A:$B,2,FALSE)</f>
        <v>875</v>
      </c>
      <c r="M837" s="1">
        <f t="shared" si="115"/>
        <v>39</v>
      </c>
      <c r="N837" s="1" t="s">
        <v>251</v>
      </c>
      <c r="O837" s="1">
        <f t="shared" si="116"/>
        <v>138</v>
      </c>
      <c r="P837" s="1" t="s">
        <v>252</v>
      </c>
      <c r="Q837" s="1" t="s">
        <v>252</v>
      </c>
    </row>
    <row r="838" spans="2:17" x14ac:dyDescent="0.15">
      <c r="B838" s="8" t="str">
        <f>VLOOKUP(G838,角色!A:B,2,FALSE)</f>
        <v>炀烈</v>
      </c>
      <c r="C838" s="8" t="str">
        <f t="shared" si="108"/>
        <v>主动技能2</v>
      </c>
      <c r="D838" s="8">
        <f t="shared" si="110"/>
        <v>15</v>
      </c>
      <c r="E838" s="8">
        <f t="shared" si="111"/>
        <v>16</v>
      </c>
      <c r="F838" s="8">
        <f t="shared" si="112"/>
        <v>2</v>
      </c>
      <c r="G838" s="8">
        <f t="shared" si="109"/>
        <v>15</v>
      </c>
      <c r="H838" t="str">
        <f t="shared" si="113"/>
        <v>炀烈主动技能2等级15</v>
      </c>
      <c r="I838" t="str">
        <f t="shared" si="114"/>
        <v>炀烈主动技能2等级16</v>
      </c>
      <c r="J838" s="1">
        <v>832</v>
      </c>
      <c r="K838" s="1">
        <f>VLOOKUP(H838,主动技能!$A:$B,2,FALSE)</f>
        <v>875</v>
      </c>
      <c r="L838" s="1">
        <f>VLOOKUP(I838,主动技能!$A:$B,2,FALSE)</f>
        <v>876</v>
      </c>
      <c r="M838" s="1">
        <f t="shared" si="115"/>
        <v>40</v>
      </c>
      <c r="N838" s="1" t="s">
        <v>251</v>
      </c>
      <c r="O838" s="1">
        <f t="shared" si="116"/>
        <v>139</v>
      </c>
      <c r="P838" s="1" t="s">
        <v>252</v>
      </c>
      <c r="Q838" s="1" t="s">
        <v>252</v>
      </c>
    </row>
    <row r="839" spans="2:17" x14ac:dyDescent="0.15">
      <c r="B839" s="8" t="str">
        <f>VLOOKUP(G839,角色!A:B,2,FALSE)</f>
        <v>炀烈</v>
      </c>
      <c r="C839" s="8" t="str">
        <f t="shared" si="108"/>
        <v>主动技能2</v>
      </c>
      <c r="D839" s="8">
        <f t="shared" si="110"/>
        <v>16</v>
      </c>
      <c r="E839" s="8">
        <f t="shared" si="111"/>
        <v>17</v>
      </c>
      <c r="F839" s="8">
        <f t="shared" si="112"/>
        <v>2</v>
      </c>
      <c r="G839" s="8">
        <f t="shared" si="109"/>
        <v>15</v>
      </c>
      <c r="H839" t="str">
        <f t="shared" si="113"/>
        <v>炀烈主动技能2等级16</v>
      </c>
      <c r="I839" t="str">
        <f t="shared" si="114"/>
        <v>炀烈主动技能2等级17</v>
      </c>
      <c r="J839" s="1">
        <v>833</v>
      </c>
      <c r="K839" s="1">
        <f>VLOOKUP(H839,主动技能!$A:$B,2,FALSE)</f>
        <v>876</v>
      </c>
      <c r="L839" s="1">
        <f>VLOOKUP(I839,主动技能!$A:$B,2,FALSE)</f>
        <v>877</v>
      </c>
      <c r="M839" s="1">
        <f t="shared" si="115"/>
        <v>41</v>
      </c>
      <c r="N839" s="1" t="s">
        <v>251</v>
      </c>
      <c r="O839" s="1">
        <f t="shared" si="116"/>
        <v>140</v>
      </c>
      <c r="P839" s="1" t="s">
        <v>252</v>
      </c>
      <c r="Q839" s="1" t="s">
        <v>252</v>
      </c>
    </row>
    <row r="840" spans="2:17" x14ac:dyDescent="0.15">
      <c r="B840" s="8" t="str">
        <f>VLOOKUP(G840,角色!A:B,2,FALSE)</f>
        <v>炀烈</v>
      </c>
      <c r="C840" s="8" t="str">
        <f t="shared" ref="C840:C903" si="117">C$4&amp;F840</f>
        <v>主动技能2</v>
      </c>
      <c r="D840" s="8">
        <f t="shared" si="110"/>
        <v>17</v>
      </c>
      <c r="E840" s="8">
        <f t="shared" si="111"/>
        <v>18</v>
      </c>
      <c r="F840" s="8">
        <f t="shared" si="112"/>
        <v>2</v>
      </c>
      <c r="G840" s="8">
        <f t="shared" ref="G840:G903" si="118">IF((F840=1)*(D840=1),G839+1,G839)</f>
        <v>15</v>
      </c>
      <c r="H840" t="str">
        <f t="shared" si="113"/>
        <v>炀烈主动技能2等级17</v>
      </c>
      <c r="I840" t="str">
        <f t="shared" si="114"/>
        <v>炀烈主动技能2等级18</v>
      </c>
      <c r="J840" s="1">
        <v>834</v>
      </c>
      <c r="K840" s="1">
        <f>VLOOKUP(H840,主动技能!$A:$B,2,FALSE)</f>
        <v>877</v>
      </c>
      <c r="L840" s="1">
        <f>VLOOKUP(I840,主动技能!$A:$B,2,FALSE)</f>
        <v>878</v>
      </c>
      <c r="M840" s="1">
        <f t="shared" si="115"/>
        <v>42</v>
      </c>
      <c r="N840" s="1" t="s">
        <v>251</v>
      </c>
      <c r="O840" s="1">
        <f t="shared" si="116"/>
        <v>141</v>
      </c>
      <c r="P840" s="1" t="s">
        <v>252</v>
      </c>
      <c r="Q840" s="1" t="s">
        <v>252</v>
      </c>
    </row>
    <row r="841" spans="2:17" x14ac:dyDescent="0.15">
      <c r="B841" s="8" t="str">
        <f>VLOOKUP(G841,角色!A:B,2,FALSE)</f>
        <v>炀烈</v>
      </c>
      <c r="C841" s="8" t="str">
        <f t="shared" si="117"/>
        <v>主动技能2</v>
      </c>
      <c r="D841" s="8">
        <f t="shared" ref="D841:D904" si="119">IF(D840=D$5,1,D840+1)</f>
        <v>18</v>
      </c>
      <c r="E841" s="8">
        <f t="shared" ref="E841:E904" si="120">IF(E840=E$5,2,E840+1)</f>
        <v>19</v>
      </c>
      <c r="F841" s="8">
        <f t="shared" ref="F841:F904" si="121">IF(D841=1,IF(F840=$F$5,1,F840+1),F840)</f>
        <v>2</v>
      </c>
      <c r="G841" s="8">
        <f t="shared" si="118"/>
        <v>15</v>
      </c>
      <c r="H841" t="str">
        <f t="shared" si="113"/>
        <v>炀烈主动技能2等级18</v>
      </c>
      <c r="I841" t="str">
        <f t="shared" si="114"/>
        <v>炀烈主动技能2等级19</v>
      </c>
      <c r="J841" s="1">
        <v>835</v>
      </c>
      <c r="K841" s="1">
        <f>VLOOKUP(H841,主动技能!$A:$B,2,FALSE)</f>
        <v>878</v>
      </c>
      <c r="L841" s="1">
        <f>VLOOKUP(I841,主动技能!$A:$B,2,FALSE)</f>
        <v>879</v>
      </c>
      <c r="M841" s="1">
        <f t="shared" si="115"/>
        <v>43</v>
      </c>
      <c r="N841" s="1" t="s">
        <v>251</v>
      </c>
      <c r="O841" s="1">
        <f t="shared" si="116"/>
        <v>142</v>
      </c>
      <c r="P841" s="1" t="s">
        <v>252</v>
      </c>
      <c r="Q841" s="1" t="s">
        <v>252</v>
      </c>
    </row>
    <row r="842" spans="2:17" x14ac:dyDescent="0.15">
      <c r="B842" s="8" t="str">
        <f>VLOOKUP(G842,角色!A:B,2,FALSE)</f>
        <v>炀烈</v>
      </c>
      <c r="C842" s="8" t="str">
        <f t="shared" si="117"/>
        <v>主动技能2</v>
      </c>
      <c r="D842" s="8">
        <f t="shared" si="119"/>
        <v>19</v>
      </c>
      <c r="E842" s="8">
        <f t="shared" si="120"/>
        <v>20</v>
      </c>
      <c r="F842" s="8">
        <f t="shared" si="121"/>
        <v>2</v>
      </c>
      <c r="G842" s="8">
        <f t="shared" si="118"/>
        <v>15</v>
      </c>
      <c r="H842" t="str">
        <f t="shared" si="113"/>
        <v>炀烈主动技能2等级19</v>
      </c>
      <c r="I842" t="str">
        <f t="shared" si="114"/>
        <v>炀烈主动技能2等级20</v>
      </c>
      <c r="J842" s="1">
        <v>836</v>
      </c>
      <c r="K842" s="1">
        <f>VLOOKUP(H842,主动技能!$A:$B,2,FALSE)</f>
        <v>879</v>
      </c>
      <c r="L842" s="1">
        <f>VLOOKUP(I842,主动技能!$A:$B,2,FALSE)</f>
        <v>880</v>
      </c>
      <c r="M842" s="1">
        <f t="shared" si="115"/>
        <v>44</v>
      </c>
      <c r="N842" s="1" t="s">
        <v>251</v>
      </c>
      <c r="O842" s="1">
        <f t="shared" si="116"/>
        <v>143</v>
      </c>
      <c r="P842" s="1" t="s">
        <v>252</v>
      </c>
      <c r="Q842" s="1" t="s">
        <v>252</v>
      </c>
    </row>
    <row r="843" spans="2:17" x14ac:dyDescent="0.15">
      <c r="B843" s="8" t="str">
        <f>VLOOKUP(G843,角色!A:B,2,FALSE)</f>
        <v>炀烈</v>
      </c>
      <c r="C843" s="8" t="str">
        <f t="shared" si="117"/>
        <v>主动技能3</v>
      </c>
      <c r="D843" s="8">
        <f t="shared" si="119"/>
        <v>1</v>
      </c>
      <c r="E843" s="8">
        <f t="shared" si="120"/>
        <v>2</v>
      </c>
      <c r="F843" s="8">
        <f t="shared" si="121"/>
        <v>3</v>
      </c>
      <c r="G843" s="8">
        <f t="shared" si="118"/>
        <v>15</v>
      </c>
      <c r="H843" t="str">
        <f t="shared" si="113"/>
        <v>炀烈主动技能3等级1</v>
      </c>
      <c r="I843" t="str">
        <f t="shared" si="114"/>
        <v>炀烈主动技能3等级2</v>
      </c>
      <c r="J843" s="1">
        <v>837</v>
      </c>
      <c r="K843" s="1">
        <f>VLOOKUP(H843,主动技能!$A:$B,2,FALSE)</f>
        <v>881</v>
      </c>
      <c r="L843" s="1">
        <f>VLOOKUP(I843,主动技能!$A:$B,2,FALSE)</f>
        <v>882</v>
      </c>
      <c r="M843" s="1">
        <f t="shared" si="115"/>
        <v>45</v>
      </c>
      <c r="N843" s="1" t="s">
        <v>251</v>
      </c>
      <c r="O843" s="1">
        <f t="shared" si="116"/>
        <v>144</v>
      </c>
      <c r="P843" s="1" t="s">
        <v>252</v>
      </c>
      <c r="Q843" s="1" t="s">
        <v>252</v>
      </c>
    </row>
    <row r="844" spans="2:17" x14ac:dyDescent="0.15">
      <c r="B844" s="8" t="str">
        <f>VLOOKUP(G844,角色!A:B,2,FALSE)</f>
        <v>炀烈</v>
      </c>
      <c r="C844" s="8" t="str">
        <f t="shared" si="117"/>
        <v>主动技能3</v>
      </c>
      <c r="D844" s="8">
        <f t="shared" si="119"/>
        <v>2</v>
      </c>
      <c r="E844" s="8">
        <f t="shared" si="120"/>
        <v>3</v>
      </c>
      <c r="F844" s="8">
        <f t="shared" si="121"/>
        <v>3</v>
      </c>
      <c r="G844" s="8">
        <f t="shared" si="118"/>
        <v>15</v>
      </c>
      <c r="H844" t="str">
        <f t="shared" si="113"/>
        <v>炀烈主动技能3等级2</v>
      </c>
      <c r="I844" t="str">
        <f t="shared" si="114"/>
        <v>炀烈主动技能3等级3</v>
      </c>
      <c r="J844" s="1">
        <v>838</v>
      </c>
      <c r="K844" s="1">
        <f>VLOOKUP(H844,主动技能!$A:$B,2,FALSE)</f>
        <v>882</v>
      </c>
      <c r="L844" s="1">
        <f>VLOOKUP(I844,主动技能!$A:$B,2,FALSE)</f>
        <v>883</v>
      </c>
      <c r="M844" s="1">
        <f t="shared" si="115"/>
        <v>46</v>
      </c>
      <c r="N844" s="1" t="s">
        <v>251</v>
      </c>
      <c r="O844" s="1">
        <f t="shared" si="116"/>
        <v>145</v>
      </c>
      <c r="P844" s="1" t="s">
        <v>252</v>
      </c>
      <c r="Q844" s="1" t="s">
        <v>252</v>
      </c>
    </row>
    <row r="845" spans="2:17" x14ac:dyDescent="0.15">
      <c r="B845" s="8" t="str">
        <f>VLOOKUP(G845,角色!A:B,2,FALSE)</f>
        <v>炀烈</v>
      </c>
      <c r="C845" s="8" t="str">
        <f t="shared" si="117"/>
        <v>主动技能3</v>
      </c>
      <c r="D845" s="8">
        <f t="shared" si="119"/>
        <v>3</v>
      </c>
      <c r="E845" s="8">
        <f t="shared" si="120"/>
        <v>4</v>
      </c>
      <c r="F845" s="8">
        <f t="shared" si="121"/>
        <v>3</v>
      </c>
      <c r="G845" s="8">
        <f t="shared" si="118"/>
        <v>15</v>
      </c>
      <c r="H845" t="str">
        <f t="shared" si="113"/>
        <v>炀烈主动技能3等级3</v>
      </c>
      <c r="I845" t="str">
        <f t="shared" si="114"/>
        <v>炀烈主动技能3等级4</v>
      </c>
      <c r="J845" s="1">
        <v>839</v>
      </c>
      <c r="K845" s="1">
        <f>VLOOKUP(H845,主动技能!$A:$B,2,FALSE)</f>
        <v>883</v>
      </c>
      <c r="L845" s="1">
        <f>VLOOKUP(I845,主动技能!$A:$B,2,FALSE)</f>
        <v>884</v>
      </c>
      <c r="M845" s="1">
        <f t="shared" si="115"/>
        <v>47</v>
      </c>
      <c r="N845" s="1" t="s">
        <v>251</v>
      </c>
      <c r="O845" s="1">
        <f t="shared" si="116"/>
        <v>146</v>
      </c>
      <c r="P845" s="1" t="s">
        <v>252</v>
      </c>
      <c r="Q845" s="1" t="s">
        <v>252</v>
      </c>
    </row>
    <row r="846" spans="2:17" x14ac:dyDescent="0.15">
      <c r="B846" s="8" t="str">
        <f>VLOOKUP(G846,角色!A:B,2,FALSE)</f>
        <v>炀烈</v>
      </c>
      <c r="C846" s="8" t="str">
        <f t="shared" si="117"/>
        <v>主动技能3</v>
      </c>
      <c r="D846" s="8">
        <f t="shared" si="119"/>
        <v>4</v>
      </c>
      <c r="E846" s="8">
        <f t="shared" si="120"/>
        <v>5</v>
      </c>
      <c r="F846" s="8">
        <f t="shared" si="121"/>
        <v>3</v>
      </c>
      <c r="G846" s="8">
        <f t="shared" si="118"/>
        <v>15</v>
      </c>
      <c r="H846" t="str">
        <f t="shared" si="113"/>
        <v>炀烈主动技能3等级4</v>
      </c>
      <c r="I846" t="str">
        <f t="shared" si="114"/>
        <v>炀烈主动技能3等级5</v>
      </c>
      <c r="J846" s="1">
        <v>840</v>
      </c>
      <c r="K846" s="1">
        <f>VLOOKUP(H846,主动技能!$A:$B,2,FALSE)</f>
        <v>884</v>
      </c>
      <c r="L846" s="1">
        <f>VLOOKUP(I846,主动技能!$A:$B,2,FALSE)</f>
        <v>885</v>
      </c>
      <c r="M846" s="1">
        <f t="shared" si="115"/>
        <v>48</v>
      </c>
      <c r="N846" s="1" t="s">
        <v>251</v>
      </c>
      <c r="O846" s="1">
        <f t="shared" si="116"/>
        <v>147</v>
      </c>
      <c r="P846" s="1" t="s">
        <v>252</v>
      </c>
      <c r="Q846" s="1" t="s">
        <v>252</v>
      </c>
    </row>
    <row r="847" spans="2:17" x14ac:dyDescent="0.15">
      <c r="B847" s="8" t="str">
        <f>VLOOKUP(G847,角色!A:B,2,FALSE)</f>
        <v>炀烈</v>
      </c>
      <c r="C847" s="8" t="str">
        <f t="shared" si="117"/>
        <v>主动技能3</v>
      </c>
      <c r="D847" s="8">
        <f t="shared" si="119"/>
        <v>5</v>
      </c>
      <c r="E847" s="8">
        <f t="shared" si="120"/>
        <v>6</v>
      </c>
      <c r="F847" s="8">
        <f t="shared" si="121"/>
        <v>3</v>
      </c>
      <c r="G847" s="8">
        <f t="shared" si="118"/>
        <v>15</v>
      </c>
      <c r="H847" t="str">
        <f t="shared" si="113"/>
        <v>炀烈主动技能3等级5</v>
      </c>
      <c r="I847" t="str">
        <f t="shared" si="114"/>
        <v>炀烈主动技能3等级6</v>
      </c>
      <c r="J847" s="1">
        <v>841</v>
      </c>
      <c r="K847" s="1">
        <f>VLOOKUP(H847,主动技能!$A:$B,2,FALSE)</f>
        <v>885</v>
      </c>
      <c r="L847" s="1">
        <f>VLOOKUP(I847,主动技能!$A:$B,2,FALSE)</f>
        <v>886</v>
      </c>
      <c r="M847" s="1">
        <f t="shared" si="115"/>
        <v>49</v>
      </c>
      <c r="N847" s="1" t="s">
        <v>251</v>
      </c>
      <c r="O847" s="1">
        <f t="shared" si="116"/>
        <v>148</v>
      </c>
      <c r="P847" s="1" t="s">
        <v>252</v>
      </c>
      <c r="Q847" s="1" t="s">
        <v>252</v>
      </c>
    </row>
    <row r="848" spans="2:17" x14ac:dyDescent="0.15">
      <c r="B848" s="8" t="str">
        <f>VLOOKUP(G848,角色!A:B,2,FALSE)</f>
        <v>炀烈</v>
      </c>
      <c r="C848" s="8" t="str">
        <f t="shared" si="117"/>
        <v>主动技能3</v>
      </c>
      <c r="D848" s="8">
        <f t="shared" si="119"/>
        <v>6</v>
      </c>
      <c r="E848" s="8">
        <f t="shared" si="120"/>
        <v>7</v>
      </c>
      <c r="F848" s="8">
        <f t="shared" si="121"/>
        <v>3</v>
      </c>
      <c r="G848" s="8">
        <f t="shared" si="118"/>
        <v>15</v>
      </c>
      <c r="H848" t="str">
        <f t="shared" si="113"/>
        <v>炀烈主动技能3等级6</v>
      </c>
      <c r="I848" t="str">
        <f t="shared" si="114"/>
        <v>炀烈主动技能3等级7</v>
      </c>
      <c r="J848" s="1">
        <v>842</v>
      </c>
      <c r="K848" s="1">
        <f>VLOOKUP(H848,主动技能!$A:$B,2,FALSE)</f>
        <v>886</v>
      </c>
      <c r="L848" s="1">
        <f>VLOOKUP(I848,主动技能!$A:$B,2,FALSE)</f>
        <v>887</v>
      </c>
      <c r="M848" s="1">
        <f t="shared" si="115"/>
        <v>50</v>
      </c>
      <c r="N848" s="1" t="s">
        <v>251</v>
      </c>
      <c r="O848" s="1">
        <f t="shared" si="116"/>
        <v>149</v>
      </c>
      <c r="P848" s="1" t="s">
        <v>252</v>
      </c>
      <c r="Q848" s="1" t="s">
        <v>252</v>
      </c>
    </row>
    <row r="849" spans="2:17" x14ac:dyDescent="0.15">
      <c r="B849" s="8" t="str">
        <f>VLOOKUP(G849,角色!A:B,2,FALSE)</f>
        <v>炀烈</v>
      </c>
      <c r="C849" s="8" t="str">
        <f t="shared" si="117"/>
        <v>主动技能3</v>
      </c>
      <c r="D849" s="8">
        <f t="shared" si="119"/>
        <v>7</v>
      </c>
      <c r="E849" s="8">
        <f t="shared" si="120"/>
        <v>8</v>
      </c>
      <c r="F849" s="8">
        <f t="shared" si="121"/>
        <v>3</v>
      </c>
      <c r="G849" s="8">
        <f t="shared" si="118"/>
        <v>15</v>
      </c>
      <c r="H849" t="str">
        <f t="shared" si="113"/>
        <v>炀烈主动技能3等级7</v>
      </c>
      <c r="I849" t="str">
        <f t="shared" si="114"/>
        <v>炀烈主动技能3等级8</v>
      </c>
      <c r="J849" s="1">
        <v>843</v>
      </c>
      <c r="K849" s="1">
        <f>VLOOKUP(H849,主动技能!$A:$B,2,FALSE)</f>
        <v>887</v>
      </c>
      <c r="L849" s="1">
        <f>VLOOKUP(I849,主动技能!$A:$B,2,FALSE)</f>
        <v>888</v>
      </c>
      <c r="M849" s="1">
        <f t="shared" si="115"/>
        <v>51</v>
      </c>
      <c r="N849" s="1" t="s">
        <v>251</v>
      </c>
      <c r="O849" s="1">
        <f t="shared" si="116"/>
        <v>150</v>
      </c>
      <c r="P849" s="1" t="s">
        <v>252</v>
      </c>
      <c r="Q849" s="1" t="s">
        <v>252</v>
      </c>
    </row>
    <row r="850" spans="2:17" x14ac:dyDescent="0.15">
      <c r="B850" s="8" t="str">
        <f>VLOOKUP(G850,角色!A:B,2,FALSE)</f>
        <v>炀烈</v>
      </c>
      <c r="C850" s="8" t="str">
        <f t="shared" si="117"/>
        <v>主动技能3</v>
      </c>
      <c r="D850" s="8">
        <f t="shared" si="119"/>
        <v>8</v>
      </c>
      <c r="E850" s="8">
        <f t="shared" si="120"/>
        <v>9</v>
      </c>
      <c r="F850" s="8">
        <f t="shared" si="121"/>
        <v>3</v>
      </c>
      <c r="G850" s="8">
        <f t="shared" si="118"/>
        <v>15</v>
      </c>
      <c r="H850" t="str">
        <f t="shared" si="113"/>
        <v>炀烈主动技能3等级8</v>
      </c>
      <c r="I850" t="str">
        <f t="shared" si="114"/>
        <v>炀烈主动技能3等级9</v>
      </c>
      <c r="J850" s="1">
        <v>844</v>
      </c>
      <c r="K850" s="1">
        <f>VLOOKUP(H850,主动技能!$A:$B,2,FALSE)</f>
        <v>888</v>
      </c>
      <c r="L850" s="1">
        <f>VLOOKUP(I850,主动技能!$A:$B,2,FALSE)</f>
        <v>889</v>
      </c>
      <c r="M850" s="1">
        <f t="shared" si="115"/>
        <v>52</v>
      </c>
      <c r="N850" s="1" t="s">
        <v>251</v>
      </c>
      <c r="O850" s="1">
        <f t="shared" si="116"/>
        <v>151</v>
      </c>
      <c r="P850" s="1" t="s">
        <v>252</v>
      </c>
      <c r="Q850" s="1" t="s">
        <v>252</v>
      </c>
    </row>
    <row r="851" spans="2:17" x14ac:dyDescent="0.15">
      <c r="B851" s="8" t="str">
        <f>VLOOKUP(G851,角色!A:B,2,FALSE)</f>
        <v>炀烈</v>
      </c>
      <c r="C851" s="8" t="str">
        <f t="shared" si="117"/>
        <v>主动技能3</v>
      </c>
      <c r="D851" s="8">
        <f t="shared" si="119"/>
        <v>9</v>
      </c>
      <c r="E851" s="8">
        <f t="shared" si="120"/>
        <v>10</v>
      </c>
      <c r="F851" s="8">
        <f t="shared" si="121"/>
        <v>3</v>
      </c>
      <c r="G851" s="8">
        <f t="shared" si="118"/>
        <v>15</v>
      </c>
      <c r="H851" t="str">
        <f t="shared" si="113"/>
        <v>炀烈主动技能3等级9</v>
      </c>
      <c r="I851" t="str">
        <f t="shared" si="114"/>
        <v>炀烈主动技能3等级10</v>
      </c>
      <c r="J851" s="1">
        <v>845</v>
      </c>
      <c r="K851" s="1">
        <f>VLOOKUP(H851,主动技能!$A:$B,2,FALSE)</f>
        <v>889</v>
      </c>
      <c r="L851" s="1">
        <f>VLOOKUP(I851,主动技能!$A:$B,2,FALSE)</f>
        <v>890</v>
      </c>
      <c r="M851" s="1">
        <f t="shared" si="115"/>
        <v>53</v>
      </c>
      <c r="N851" s="1" t="s">
        <v>251</v>
      </c>
      <c r="O851" s="1">
        <f t="shared" si="116"/>
        <v>152</v>
      </c>
      <c r="P851" s="1" t="s">
        <v>252</v>
      </c>
      <c r="Q851" s="1" t="s">
        <v>252</v>
      </c>
    </row>
    <row r="852" spans="2:17" x14ac:dyDescent="0.15">
      <c r="B852" s="8" t="str">
        <f>VLOOKUP(G852,角色!A:B,2,FALSE)</f>
        <v>炀烈</v>
      </c>
      <c r="C852" s="8" t="str">
        <f t="shared" si="117"/>
        <v>主动技能3</v>
      </c>
      <c r="D852" s="8">
        <f t="shared" si="119"/>
        <v>10</v>
      </c>
      <c r="E852" s="8">
        <f t="shared" si="120"/>
        <v>11</v>
      </c>
      <c r="F852" s="8">
        <f t="shared" si="121"/>
        <v>3</v>
      </c>
      <c r="G852" s="8">
        <f t="shared" si="118"/>
        <v>15</v>
      </c>
      <c r="H852" t="str">
        <f t="shared" si="113"/>
        <v>炀烈主动技能3等级10</v>
      </c>
      <c r="I852" t="str">
        <f t="shared" si="114"/>
        <v>炀烈主动技能3等级11</v>
      </c>
      <c r="J852" s="1">
        <v>846</v>
      </c>
      <c r="K852" s="1">
        <f>VLOOKUP(H852,主动技能!$A:$B,2,FALSE)</f>
        <v>890</v>
      </c>
      <c r="L852" s="1">
        <f>VLOOKUP(I852,主动技能!$A:$B,2,FALSE)</f>
        <v>891</v>
      </c>
      <c r="M852" s="1">
        <f t="shared" si="115"/>
        <v>54</v>
      </c>
      <c r="N852" s="1" t="s">
        <v>251</v>
      </c>
      <c r="O852" s="1">
        <f t="shared" si="116"/>
        <v>153</v>
      </c>
      <c r="P852" s="1" t="s">
        <v>252</v>
      </c>
      <c r="Q852" s="1" t="s">
        <v>252</v>
      </c>
    </row>
    <row r="853" spans="2:17" x14ac:dyDescent="0.15">
      <c r="B853" s="8" t="str">
        <f>VLOOKUP(G853,角色!A:B,2,FALSE)</f>
        <v>炀烈</v>
      </c>
      <c r="C853" s="8" t="str">
        <f t="shared" si="117"/>
        <v>主动技能3</v>
      </c>
      <c r="D853" s="8">
        <f t="shared" si="119"/>
        <v>11</v>
      </c>
      <c r="E853" s="8">
        <f t="shared" si="120"/>
        <v>12</v>
      </c>
      <c r="F853" s="8">
        <f t="shared" si="121"/>
        <v>3</v>
      </c>
      <c r="G853" s="8">
        <f t="shared" si="118"/>
        <v>15</v>
      </c>
      <c r="H853" t="str">
        <f t="shared" si="113"/>
        <v>炀烈主动技能3等级11</v>
      </c>
      <c r="I853" t="str">
        <f t="shared" si="114"/>
        <v>炀烈主动技能3等级12</v>
      </c>
      <c r="J853" s="1">
        <v>847</v>
      </c>
      <c r="K853" s="1">
        <f>VLOOKUP(H853,主动技能!$A:$B,2,FALSE)</f>
        <v>891</v>
      </c>
      <c r="L853" s="1">
        <f>VLOOKUP(I853,主动技能!$A:$B,2,FALSE)</f>
        <v>892</v>
      </c>
      <c r="M853" s="1">
        <f t="shared" si="115"/>
        <v>55</v>
      </c>
      <c r="N853" s="1" t="s">
        <v>251</v>
      </c>
      <c r="O853" s="1">
        <f t="shared" si="116"/>
        <v>154</v>
      </c>
      <c r="P853" s="1" t="s">
        <v>252</v>
      </c>
      <c r="Q853" s="1" t="s">
        <v>252</v>
      </c>
    </row>
    <row r="854" spans="2:17" x14ac:dyDescent="0.15">
      <c r="B854" s="8" t="str">
        <f>VLOOKUP(G854,角色!A:B,2,FALSE)</f>
        <v>炀烈</v>
      </c>
      <c r="C854" s="8" t="str">
        <f t="shared" si="117"/>
        <v>主动技能3</v>
      </c>
      <c r="D854" s="8">
        <f t="shared" si="119"/>
        <v>12</v>
      </c>
      <c r="E854" s="8">
        <f t="shared" si="120"/>
        <v>13</v>
      </c>
      <c r="F854" s="8">
        <f t="shared" si="121"/>
        <v>3</v>
      </c>
      <c r="G854" s="8">
        <f t="shared" si="118"/>
        <v>15</v>
      </c>
      <c r="H854" t="str">
        <f t="shared" si="113"/>
        <v>炀烈主动技能3等级12</v>
      </c>
      <c r="I854" t="str">
        <f t="shared" si="114"/>
        <v>炀烈主动技能3等级13</v>
      </c>
      <c r="J854" s="1">
        <v>848</v>
      </c>
      <c r="K854" s="1">
        <f>VLOOKUP(H854,主动技能!$A:$B,2,FALSE)</f>
        <v>892</v>
      </c>
      <c r="L854" s="1">
        <f>VLOOKUP(I854,主动技能!$A:$B,2,FALSE)</f>
        <v>893</v>
      </c>
      <c r="M854" s="1">
        <f t="shared" si="115"/>
        <v>56</v>
      </c>
      <c r="N854" s="1" t="s">
        <v>251</v>
      </c>
      <c r="O854" s="1">
        <f t="shared" si="116"/>
        <v>155</v>
      </c>
      <c r="P854" s="1" t="s">
        <v>252</v>
      </c>
      <c r="Q854" s="1" t="s">
        <v>252</v>
      </c>
    </row>
    <row r="855" spans="2:17" x14ac:dyDescent="0.15">
      <c r="B855" s="8" t="str">
        <f>VLOOKUP(G855,角色!A:B,2,FALSE)</f>
        <v>炀烈</v>
      </c>
      <c r="C855" s="8" t="str">
        <f t="shared" si="117"/>
        <v>主动技能3</v>
      </c>
      <c r="D855" s="8">
        <f t="shared" si="119"/>
        <v>13</v>
      </c>
      <c r="E855" s="8">
        <f t="shared" si="120"/>
        <v>14</v>
      </c>
      <c r="F855" s="8">
        <f t="shared" si="121"/>
        <v>3</v>
      </c>
      <c r="G855" s="8">
        <f t="shared" si="118"/>
        <v>15</v>
      </c>
      <c r="H855" t="str">
        <f t="shared" si="113"/>
        <v>炀烈主动技能3等级13</v>
      </c>
      <c r="I855" t="str">
        <f t="shared" si="114"/>
        <v>炀烈主动技能3等级14</v>
      </c>
      <c r="J855" s="1">
        <v>849</v>
      </c>
      <c r="K855" s="1">
        <f>VLOOKUP(H855,主动技能!$A:$B,2,FALSE)</f>
        <v>893</v>
      </c>
      <c r="L855" s="1">
        <f>VLOOKUP(I855,主动技能!$A:$B,2,FALSE)</f>
        <v>894</v>
      </c>
      <c r="M855" s="1">
        <f t="shared" si="115"/>
        <v>57</v>
      </c>
      <c r="N855" s="1" t="s">
        <v>251</v>
      </c>
      <c r="O855" s="1">
        <f t="shared" si="116"/>
        <v>156</v>
      </c>
      <c r="P855" s="1" t="s">
        <v>252</v>
      </c>
      <c r="Q855" s="1" t="s">
        <v>252</v>
      </c>
    </row>
    <row r="856" spans="2:17" x14ac:dyDescent="0.15">
      <c r="B856" s="8" t="str">
        <f>VLOOKUP(G856,角色!A:B,2,FALSE)</f>
        <v>炀烈</v>
      </c>
      <c r="C856" s="8" t="str">
        <f t="shared" si="117"/>
        <v>主动技能3</v>
      </c>
      <c r="D856" s="8">
        <f t="shared" si="119"/>
        <v>14</v>
      </c>
      <c r="E856" s="8">
        <f t="shared" si="120"/>
        <v>15</v>
      </c>
      <c r="F856" s="8">
        <f t="shared" si="121"/>
        <v>3</v>
      </c>
      <c r="G856" s="8">
        <f t="shared" si="118"/>
        <v>15</v>
      </c>
      <c r="H856" t="str">
        <f t="shared" ref="H856:H919" si="122">$B856&amp;$C856&amp;D$6&amp;D856</f>
        <v>炀烈主动技能3等级14</v>
      </c>
      <c r="I856" t="str">
        <f t="shared" ref="I856:I919" si="123">$B856&amp;$C856&amp;E$6&amp;E856</f>
        <v>炀烈主动技能3等级15</v>
      </c>
      <c r="J856" s="1">
        <v>850</v>
      </c>
      <c r="K856" s="1">
        <f>VLOOKUP(H856,主动技能!$A:$B,2,FALSE)</f>
        <v>894</v>
      </c>
      <c r="L856" s="1">
        <f>VLOOKUP(I856,主动技能!$A:$B,2,FALSE)</f>
        <v>895</v>
      </c>
      <c r="M856" s="1">
        <f t="shared" si="115"/>
        <v>58</v>
      </c>
      <c r="N856" s="1" t="s">
        <v>251</v>
      </c>
      <c r="O856" s="1">
        <f t="shared" si="116"/>
        <v>157</v>
      </c>
      <c r="P856" s="1" t="s">
        <v>252</v>
      </c>
      <c r="Q856" s="1" t="s">
        <v>252</v>
      </c>
    </row>
    <row r="857" spans="2:17" x14ac:dyDescent="0.15">
      <c r="B857" s="8" t="str">
        <f>VLOOKUP(G857,角色!A:B,2,FALSE)</f>
        <v>炀烈</v>
      </c>
      <c r="C857" s="8" t="str">
        <f t="shared" si="117"/>
        <v>主动技能3</v>
      </c>
      <c r="D857" s="8">
        <f t="shared" si="119"/>
        <v>15</v>
      </c>
      <c r="E857" s="8">
        <f t="shared" si="120"/>
        <v>16</v>
      </c>
      <c r="F857" s="8">
        <f t="shared" si="121"/>
        <v>3</v>
      </c>
      <c r="G857" s="8">
        <f t="shared" si="118"/>
        <v>15</v>
      </c>
      <c r="H857" t="str">
        <f t="shared" si="122"/>
        <v>炀烈主动技能3等级15</v>
      </c>
      <c r="I857" t="str">
        <f t="shared" si="123"/>
        <v>炀烈主动技能3等级16</v>
      </c>
      <c r="J857" s="1">
        <v>851</v>
      </c>
      <c r="K857" s="1">
        <f>VLOOKUP(H857,主动技能!$A:$B,2,FALSE)</f>
        <v>895</v>
      </c>
      <c r="L857" s="1">
        <f>VLOOKUP(I857,主动技能!$A:$B,2,FALSE)</f>
        <v>896</v>
      </c>
      <c r="M857" s="1">
        <f t="shared" si="115"/>
        <v>59</v>
      </c>
      <c r="N857" s="1" t="s">
        <v>251</v>
      </c>
      <c r="O857" s="1">
        <f t="shared" si="116"/>
        <v>158</v>
      </c>
      <c r="P857" s="1" t="s">
        <v>252</v>
      </c>
      <c r="Q857" s="1" t="s">
        <v>252</v>
      </c>
    </row>
    <row r="858" spans="2:17" x14ac:dyDescent="0.15">
      <c r="B858" s="8" t="str">
        <f>VLOOKUP(G858,角色!A:B,2,FALSE)</f>
        <v>炀烈</v>
      </c>
      <c r="C858" s="8" t="str">
        <f t="shared" si="117"/>
        <v>主动技能3</v>
      </c>
      <c r="D858" s="8">
        <f t="shared" si="119"/>
        <v>16</v>
      </c>
      <c r="E858" s="8">
        <f t="shared" si="120"/>
        <v>17</v>
      </c>
      <c r="F858" s="8">
        <f t="shared" si="121"/>
        <v>3</v>
      </c>
      <c r="G858" s="8">
        <f t="shared" si="118"/>
        <v>15</v>
      </c>
      <c r="H858" t="str">
        <f t="shared" si="122"/>
        <v>炀烈主动技能3等级16</v>
      </c>
      <c r="I858" t="str">
        <f t="shared" si="123"/>
        <v>炀烈主动技能3等级17</v>
      </c>
      <c r="J858" s="1">
        <v>852</v>
      </c>
      <c r="K858" s="1">
        <f>VLOOKUP(H858,主动技能!$A:$B,2,FALSE)</f>
        <v>896</v>
      </c>
      <c r="L858" s="1">
        <f>VLOOKUP(I858,主动技能!$A:$B,2,FALSE)</f>
        <v>897</v>
      </c>
      <c r="M858" s="1">
        <f t="shared" si="115"/>
        <v>60</v>
      </c>
      <c r="N858" s="1" t="s">
        <v>251</v>
      </c>
      <c r="O858" s="1">
        <f t="shared" si="116"/>
        <v>159</v>
      </c>
      <c r="P858" s="1" t="s">
        <v>252</v>
      </c>
      <c r="Q858" s="1" t="s">
        <v>252</v>
      </c>
    </row>
    <row r="859" spans="2:17" x14ac:dyDescent="0.15">
      <c r="B859" s="8" t="str">
        <f>VLOOKUP(G859,角色!A:B,2,FALSE)</f>
        <v>炀烈</v>
      </c>
      <c r="C859" s="8" t="str">
        <f t="shared" si="117"/>
        <v>主动技能3</v>
      </c>
      <c r="D859" s="8">
        <f t="shared" si="119"/>
        <v>17</v>
      </c>
      <c r="E859" s="8">
        <f t="shared" si="120"/>
        <v>18</v>
      </c>
      <c r="F859" s="8">
        <f t="shared" si="121"/>
        <v>3</v>
      </c>
      <c r="G859" s="8">
        <f t="shared" si="118"/>
        <v>15</v>
      </c>
      <c r="H859" t="str">
        <f t="shared" si="122"/>
        <v>炀烈主动技能3等级17</v>
      </c>
      <c r="I859" t="str">
        <f t="shared" si="123"/>
        <v>炀烈主动技能3等级18</v>
      </c>
      <c r="J859" s="1">
        <v>853</v>
      </c>
      <c r="K859" s="1">
        <f>VLOOKUP(H859,主动技能!$A:$B,2,FALSE)</f>
        <v>897</v>
      </c>
      <c r="L859" s="1">
        <f>VLOOKUP(I859,主动技能!$A:$B,2,FALSE)</f>
        <v>898</v>
      </c>
      <c r="M859" s="1">
        <f t="shared" si="115"/>
        <v>61</v>
      </c>
      <c r="N859" s="1" t="s">
        <v>251</v>
      </c>
      <c r="O859" s="1">
        <f t="shared" si="116"/>
        <v>160</v>
      </c>
      <c r="P859" s="1" t="s">
        <v>252</v>
      </c>
      <c r="Q859" s="1" t="s">
        <v>252</v>
      </c>
    </row>
    <row r="860" spans="2:17" x14ac:dyDescent="0.15">
      <c r="B860" s="8" t="str">
        <f>VLOOKUP(G860,角色!A:B,2,FALSE)</f>
        <v>炀烈</v>
      </c>
      <c r="C860" s="8" t="str">
        <f t="shared" si="117"/>
        <v>主动技能3</v>
      </c>
      <c r="D860" s="8">
        <f t="shared" si="119"/>
        <v>18</v>
      </c>
      <c r="E860" s="8">
        <f t="shared" si="120"/>
        <v>19</v>
      </c>
      <c r="F860" s="8">
        <f t="shared" si="121"/>
        <v>3</v>
      </c>
      <c r="G860" s="8">
        <f t="shared" si="118"/>
        <v>15</v>
      </c>
      <c r="H860" t="str">
        <f t="shared" si="122"/>
        <v>炀烈主动技能3等级18</v>
      </c>
      <c r="I860" t="str">
        <f t="shared" si="123"/>
        <v>炀烈主动技能3等级19</v>
      </c>
      <c r="J860" s="1">
        <v>854</v>
      </c>
      <c r="K860" s="1">
        <f>VLOOKUP(H860,主动技能!$A:$B,2,FALSE)</f>
        <v>898</v>
      </c>
      <c r="L860" s="1">
        <f>VLOOKUP(I860,主动技能!$A:$B,2,FALSE)</f>
        <v>899</v>
      </c>
      <c r="M860" s="1">
        <f t="shared" si="115"/>
        <v>62</v>
      </c>
      <c r="N860" s="1" t="s">
        <v>251</v>
      </c>
      <c r="O860" s="1">
        <f t="shared" si="116"/>
        <v>161</v>
      </c>
      <c r="P860" s="1" t="s">
        <v>252</v>
      </c>
      <c r="Q860" s="1" t="s">
        <v>252</v>
      </c>
    </row>
    <row r="861" spans="2:17" x14ac:dyDescent="0.15">
      <c r="B861" s="8" t="str">
        <f>VLOOKUP(G861,角色!A:B,2,FALSE)</f>
        <v>炀烈</v>
      </c>
      <c r="C861" s="8" t="str">
        <f t="shared" si="117"/>
        <v>主动技能3</v>
      </c>
      <c r="D861" s="8">
        <f t="shared" si="119"/>
        <v>19</v>
      </c>
      <c r="E861" s="8">
        <f t="shared" si="120"/>
        <v>20</v>
      </c>
      <c r="F861" s="8">
        <f t="shared" si="121"/>
        <v>3</v>
      </c>
      <c r="G861" s="8">
        <f t="shared" si="118"/>
        <v>15</v>
      </c>
      <c r="H861" t="str">
        <f t="shared" si="122"/>
        <v>炀烈主动技能3等级19</v>
      </c>
      <c r="I861" t="str">
        <f t="shared" si="123"/>
        <v>炀烈主动技能3等级20</v>
      </c>
      <c r="J861" s="1">
        <v>855</v>
      </c>
      <c r="K861" s="1">
        <f>VLOOKUP(H861,主动技能!$A:$B,2,FALSE)</f>
        <v>899</v>
      </c>
      <c r="L861" s="1">
        <f>VLOOKUP(I861,主动技能!$A:$B,2,FALSE)</f>
        <v>900</v>
      </c>
      <c r="M861" s="1">
        <f t="shared" si="115"/>
        <v>63</v>
      </c>
      <c r="N861" s="1" t="s">
        <v>251</v>
      </c>
      <c r="O861" s="1">
        <f t="shared" si="116"/>
        <v>162</v>
      </c>
      <c r="P861" s="1" t="s">
        <v>252</v>
      </c>
      <c r="Q861" s="1" t="s">
        <v>252</v>
      </c>
    </row>
    <row r="862" spans="2:17" x14ac:dyDescent="0.15">
      <c r="B862" s="8" t="str">
        <f>VLOOKUP(G862,角色!A:B,2,FALSE)</f>
        <v>炘诀</v>
      </c>
      <c r="C862" s="8" t="str">
        <f t="shared" si="117"/>
        <v>主动技能1</v>
      </c>
      <c r="D862" s="8">
        <f t="shared" si="119"/>
        <v>1</v>
      </c>
      <c r="E862" s="8">
        <f t="shared" si="120"/>
        <v>2</v>
      </c>
      <c r="F862" s="8">
        <f t="shared" si="121"/>
        <v>1</v>
      </c>
      <c r="G862" s="8">
        <f t="shared" si="118"/>
        <v>16</v>
      </c>
      <c r="H862" t="str">
        <f t="shared" si="122"/>
        <v>炘诀主动技能1等级1</v>
      </c>
      <c r="I862" t="str">
        <f t="shared" si="123"/>
        <v>炘诀主动技能1等级2</v>
      </c>
      <c r="J862" s="1">
        <v>856</v>
      </c>
      <c r="K862" s="1">
        <f>VLOOKUP(H862,主动技能!$A:$B,2,FALSE)</f>
        <v>901</v>
      </c>
      <c r="L862" s="1">
        <f>VLOOKUP(I862,主动技能!$A:$B,2,FALSE)</f>
        <v>902</v>
      </c>
      <c r="M862" s="1">
        <f t="shared" si="115"/>
        <v>64</v>
      </c>
      <c r="N862" s="1" t="s">
        <v>251</v>
      </c>
      <c r="O862" s="1">
        <f t="shared" si="116"/>
        <v>163</v>
      </c>
      <c r="P862" s="1" t="s">
        <v>252</v>
      </c>
      <c r="Q862" s="1" t="s">
        <v>252</v>
      </c>
    </row>
    <row r="863" spans="2:17" x14ac:dyDescent="0.15">
      <c r="B863" s="8" t="str">
        <f>VLOOKUP(G863,角色!A:B,2,FALSE)</f>
        <v>炘诀</v>
      </c>
      <c r="C863" s="8" t="str">
        <f t="shared" si="117"/>
        <v>主动技能1</v>
      </c>
      <c r="D863" s="8">
        <f t="shared" si="119"/>
        <v>2</v>
      </c>
      <c r="E863" s="8">
        <f t="shared" si="120"/>
        <v>3</v>
      </c>
      <c r="F863" s="8">
        <f t="shared" si="121"/>
        <v>1</v>
      </c>
      <c r="G863" s="8">
        <f t="shared" si="118"/>
        <v>16</v>
      </c>
      <c r="H863" t="str">
        <f t="shared" si="122"/>
        <v>炘诀主动技能1等级2</v>
      </c>
      <c r="I863" t="str">
        <f t="shared" si="123"/>
        <v>炘诀主动技能1等级3</v>
      </c>
      <c r="J863" s="1">
        <v>857</v>
      </c>
      <c r="K863" s="1">
        <f>VLOOKUP(H863,主动技能!$A:$B,2,FALSE)</f>
        <v>902</v>
      </c>
      <c r="L863" s="1">
        <f>VLOOKUP(I863,主动技能!$A:$B,2,FALSE)</f>
        <v>903</v>
      </c>
      <c r="M863" s="1">
        <f t="shared" si="115"/>
        <v>65</v>
      </c>
      <c r="N863" s="1" t="s">
        <v>251</v>
      </c>
      <c r="O863" s="1">
        <f t="shared" si="116"/>
        <v>164</v>
      </c>
      <c r="P863" s="1" t="s">
        <v>252</v>
      </c>
      <c r="Q863" s="1" t="s">
        <v>252</v>
      </c>
    </row>
    <row r="864" spans="2:17" x14ac:dyDescent="0.15">
      <c r="B864" s="8" t="str">
        <f>VLOOKUP(G864,角色!A:B,2,FALSE)</f>
        <v>炘诀</v>
      </c>
      <c r="C864" s="8" t="str">
        <f t="shared" si="117"/>
        <v>主动技能1</v>
      </c>
      <c r="D864" s="8">
        <f t="shared" si="119"/>
        <v>3</v>
      </c>
      <c r="E864" s="8">
        <f t="shared" si="120"/>
        <v>4</v>
      </c>
      <c r="F864" s="8">
        <f t="shared" si="121"/>
        <v>1</v>
      </c>
      <c r="G864" s="8">
        <f t="shared" si="118"/>
        <v>16</v>
      </c>
      <c r="H864" t="str">
        <f t="shared" si="122"/>
        <v>炘诀主动技能1等级3</v>
      </c>
      <c r="I864" t="str">
        <f t="shared" si="123"/>
        <v>炘诀主动技能1等级4</v>
      </c>
      <c r="J864" s="1">
        <v>858</v>
      </c>
      <c r="K864" s="1">
        <f>VLOOKUP(H864,主动技能!$A:$B,2,FALSE)</f>
        <v>903</v>
      </c>
      <c r="L864" s="1">
        <f>VLOOKUP(I864,主动技能!$A:$B,2,FALSE)</f>
        <v>904</v>
      </c>
      <c r="M864" s="1">
        <f t="shared" si="115"/>
        <v>66</v>
      </c>
      <c r="N864" s="1" t="s">
        <v>251</v>
      </c>
      <c r="O864" s="1">
        <f t="shared" si="116"/>
        <v>165</v>
      </c>
      <c r="P864" s="1" t="s">
        <v>252</v>
      </c>
      <c r="Q864" s="1" t="s">
        <v>252</v>
      </c>
    </row>
    <row r="865" spans="2:17" x14ac:dyDescent="0.15">
      <c r="B865" s="8" t="str">
        <f>VLOOKUP(G865,角色!A:B,2,FALSE)</f>
        <v>炘诀</v>
      </c>
      <c r="C865" s="8" t="str">
        <f t="shared" si="117"/>
        <v>主动技能1</v>
      </c>
      <c r="D865" s="8">
        <f t="shared" si="119"/>
        <v>4</v>
      </c>
      <c r="E865" s="8">
        <f t="shared" si="120"/>
        <v>5</v>
      </c>
      <c r="F865" s="8">
        <f t="shared" si="121"/>
        <v>1</v>
      </c>
      <c r="G865" s="8">
        <f t="shared" si="118"/>
        <v>16</v>
      </c>
      <c r="H865" t="str">
        <f t="shared" si="122"/>
        <v>炘诀主动技能1等级4</v>
      </c>
      <c r="I865" t="str">
        <f t="shared" si="123"/>
        <v>炘诀主动技能1等级5</v>
      </c>
      <c r="J865" s="1">
        <v>859</v>
      </c>
      <c r="K865" s="1">
        <f>VLOOKUP(H865,主动技能!$A:$B,2,FALSE)</f>
        <v>904</v>
      </c>
      <c r="L865" s="1">
        <f>VLOOKUP(I865,主动技能!$A:$B,2,FALSE)</f>
        <v>905</v>
      </c>
      <c r="M865" s="1">
        <f t="shared" si="115"/>
        <v>67</v>
      </c>
      <c r="N865" s="1" t="s">
        <v>251</v>
      </c>
      <c r="O865" s="1">
        <f t="shared" si="116"/>
        <v>166</v>
      </c>
      <c r="P865" s="1" t="s">
        <v>252</v>
      </c>
      <c r="Q865" s="1" t="s">
        <v>252</v>
      </c>
    </row>
    <row r="866" spans="2:17" x14ac:dyDescent="0.15">
      <c r="B866" s="8" t="str">
        <f>VLOOKUP(G866,角色!A:B,2,FALSE)</f>
        <v>炘诀</v>
      </c>
      <c r="C866" s="8" t="str">
        <f t="shared" si="117"/>
        <v>主动技能1</v>
      </c>
      <c r="D866" s="8">
        <f t="shared" si="119"/>
        <v>5</v>
      </c>
      <c r="E866" s="8">
        <f t="shared" si="120"/>
        <v>6</v>
      </c>
      <c r="F866" s="8">
        <f t="shared" si="121"/>
        <v>1</v>
      </c>
      <c r="G866" s="8">
        <f t="shared" si="118"/>
        <v>16</v>
      </c>
      <c r="H866" t="str">
        <f t="shared" si="122"/>
        <v>炘诀主动技能1等级5</v>
      </c>
      <c r="I866" t="str">
        <f t="shared" si="123"/>
        <v>炘诀主动技能1等级6</v>
      </c>
      <c r="J866" s="1">
        <v>860</v>
      </c>
      <c r="K866" s="1">
        <f>VLOOKUP(H866,主动技能!$A:$B,2,FALSE)</f>
        <v>905</v>
      </c>
      <c r="L866" s="1">
        <f>VLOOKUP(I866,主动技能!$A:$B,2,FALSE)</f>
        <v>906</v>
      </c>
      <c r="M866" s="1">
        <f t="shared" si="115"/>
        <v>68</v>
      </c>
      <c r="N866" s="1" t="s">
        <v>251</v>
      </c>
      <c r="O866" s="1">
        <f t="shared" si="116"/>
        <v>167</v>
      </c>
      <c r="P866" s="1" t="s">
        <v>252</v>
      </c>
      <c r="Q866" s="1" t="s">
        <v>252</v>
      </c>
    </row>
    <row r="867" spans="2:17" x14ac:dyDescent="0.15">
      <c r="B867" s="8" t="str">
        <f>VLOOKUP(G867,角色!A:B,2,FALSE)</f>
        <v>炘诀</v>
      </c>
      <c r="C867" s="8" t="str">
        <f t="shared" si="117"/>
        <v>主动技能1</v>
      </c>
      <c r="D867" s="8">
        <f t="shared" si="119"/>
        <v>6</v>
      </c>
      <c r="E867" s="8">
        <f t="shared" si="120"/>
        <v>7</v>
      </c>
      <c r="F867" s="8">
        <f t="shared" si="121"/>
        <v>1</v>
      </c>
      <c r="G867" s="8">
        <f t="shared" si="118"/>
        <v>16</v>
      </c>
      <c r="H867" t="str">
        <f t="shared" si="122"/>
        <v>炘诀主动技能1等级6</v>
      </c>
      <c r="I867" t="str">
        <f t="shared" si="123"/>
        <v>炘诀主动技能1等级7</v>
      </c>
      <c r="J867" s="1">
        <v>861</v>
      </c>
      <c r="K867" s="1">
        <f>VLOOKUP(H867,主动技能!$A:$B,2,FALSE)</f>
        <v>906</v>
      </c>
      <c r="L867" s="1">
        <f>VLOOKUP(I867,主动技能!$A:$B,2,FALSE)</f>
        <v>907</v>
      </c>
      <c r="M867" s="1">
        <f t="shared" si="115"/>
        <v>69</v>
      </c>
      <c r="N867" s="1" t="s">
        <v>251</v>
      </c>
      <c r="O867" s="1">
        <f t="shared" si="116"/>
        <v>168</v>
      </c>
      <c r="P867" s="1" t="s">
        <v>252</v>
      </c>
      <c r="Q867" s="1" t="s">
        <v>252</v>
      </c>
    </row>
    <row r="868" spans="2:17" x14ac:dyDescent="0.15">
      <c r="B868" s="8" t="str">
        <f>VLOOKUP(G868,角色!A:B,2,FALSE)</f>
        <v>炘诀</v>
      </c>
      <c r="C868" s="8" t="str">
        <f t="shared" si="117"/>
        <v>主动技能1</v>
      </c>
      <c r="D868" s="8">
        <f t="shared" si="119"/>
        <v>7</v>
      </c>
      <c r="E868" s="8">
        <f t="shared" si="120"/>
        <v>8</v>
      </c>
      <c r="F868" s="8">
        <f t="shared" si="121"/>
        <v>1</v>
      </c>
      <c r="G868" s="8">
        <f t="shared" si="118"/>
        <v>16</v>
      </c>
      <c r="H868" t="str">
        <f t="shared" si="122"/>
        <v>炘诀主动技能1等级7</v>
      </c>
      <c r="I868" t="str">
        <f t="shared" si="123"/>
        <v>炘诀主动技能1等级8</v>
      </c>
      <c r="J868" s="1">
        <v>862</v>
      </c>
      <c r="K868" s="1">
        <f>VLOOKUP(H868,主动技能!$A:$B,2,FALSE)</f>
        <v>907</v>
      </c>
      <c r="L868" s="1">
        <f>VLOOKUP(I868,主动技能!$A:$B,2,FALSE)</f>
        <v>908</v>
      </c>
      <c r="M868" s="1">
        <f t="shared" si="115"/>
        <v>70</v>
      </c>
      <c r="N868" s="1" t="s">
        <v>251</v>
      </c>
      <c r="O868" s="1">
        <f t="shared" si="116"/>
        <v>169</v>
      </c>
      <c r="P868" s="1" t="s">
        <v>252</v>
      </c>
      <c r="Q868" s="1" t="s">
        <v>252</v>
      </c>
    </row>
    <row r="869" spans="2:17" x14ac:dyDescent="0.15">
      <c r="B869" s="8" t="str">
        <f>VLOOKUP(G869,角色!A:B,2,FALSE)</f>
        <v>炘诀</v>
      </c>
      <c r="C869" s="8" t="str">
        <f t="shared" si="117"/>
        <v>主动技能1</v>
      </c>
      <c r="D869" s="8">
        <f t="shared" si="119"/>
        <v>8</v>
      </c>
      <c r="E869" s="8">
        <f t="shared" si="120"/>
        <v>9</v>
      </c>
      <c r="F869" s="8">
        <f t="shared" si="121"/>
        <v>1</v>
      </c>
      <c r="G869" s="8">
        <f t="shared" si="118"/>
        <v>16</v>
      </c>
      <c r="H869" t="str">
        <f t="shared" si="122"/>
        <v>炘诀主动技能1等级8</v>
      </c>
      <c r="I869" t="str">
        <f t="shared" si="123"/>
        <v>炘诀主动技能1等级9</v>
      </c>
      <c r="J869" s="1">
        <v>863</v>
      </c>
      <c r="K869" s="1">
        <f>VLOOKUP(H869,主动技能!$A:$B,2,FALSE)</f>
        <v>908</v>
      </c>
      <c r="L869" s="1">
        <f>VLOOKUP(I869,主动技能!$A:$B,2,FALSE)</f>
        <v>909</v>
      </c>
      <c r="M869" s="1">
        <f t="shared" si="115"/>
        <v>71</v>
      </c>
      <c r="N869" s="1" t="s">
        <v>251</v>
      </c>
      <c r="O869" s="1">
        <f t="shared" si="116"/>
        <v>170</v>
      </c>
      <c r="P869" s="1" t="s">
        <v>252</v>
      </c>
      <c r="Q869" s="1" t="s">
        <v>252</v>
      </c>
    </row>
    <row r="870" spans="2:17" x14ac:dyDescent="0.15">
      <c r="B870" s="8" t="str">
        <f>VLOOKUP(G870,角色!A:B,2,FALSE)</f>
        <v>炘诀</v>
      </c>
      <c r="C870" s="8" t="str">
        <f t="shared" si="117"/>
        <v>主动技能1</v>
      </c>
      <c r="D870" s="8">
        <f t="shared" si="119"/>
        <v>9</v>
      </c>
      <c r="E870" s="8">
        <f t="shared" si="120"/>
        <v>10</v>
      </c>
      <c r="F870" s="8">
        <f t="shared" si="121"/>
        <v>1</v>
      </c>
      <c r="G870" s="8">
        <f t="shared" si="118"/>
        <v>16</v>
      </c>
      <c r="H870" t="str">
        <f t="shared" si="122"/>
        <v>炘诀主动技能1等级9</v>
      </c>
      <c r="I870" t="str">
        <f t="shared" si="123"/>
        <v>炘诀主动技能1等级10</v>
      </c>
      <c r="J870" s="1">
        <v>864</v>
      </c>
      <c r="K870" s="1">
        <f>VLOOKUP(H870,主动技能!$A:$B,2,FALSE)</f>
        <v>909</v>
      </c>
      <c r="L870" s="1">
        <f>VLOOKUP(I870,主动技能!$A:$B,2,FALSE)</f>
        <v>910</v>
      </c>
      <c r="M870" s="1">
        <f t="shared" si="115"/>
        <v>72</v>
      </c>
      <c r="N870" s="1" t="s">
        <v>251</v>
      </c>
      <c r="O870" s="1">
        <f t="shared" si="116"/>
        <v>171</v>
      </c>
      <c r="P870" s="1" t="s">
        <v>252</v>
      </c>
      <c r="Q870" s="1" t="s">
        <v>252</v>
      </c>
    </row>
    <row r="871" spans="2:17" x14ac:dyDescent="0.15">
      <c r="B871" s="8" t="str">
        <f>VLOOKUP(G871,角色!A:B,2,FALSE)</f>
        <v>炘诀</v>
      </c>
      <c r="C871" s="8" t="str">
        <f t="shared" si="117"/>
        <v>主动技能1</v>
      </c>
      <c r="D871" s="8">
        <f t="shared" si="119"/>
        <v>10</v>
      </c>
      <c r="E871" s="8">
        <f t="shared" si="120"/>
        <v>11</v>
      </c>
      <c r="F871" s="8">
        <f t="shared" si="121"/>
        <v>1</v>
      </c>
      <c r="G871" s="8">
        <f t="shared" si="118"/>
        <v>16</v>
      </c>
      <c r="H871" t="str">
        <f t="shared" si="122"/>
        <v>炘诀主动技能1等级10</v>
      </c>
      <c r="I871" t="str">
        <f t="shared" si="123"/>
        <v>炘诀主动技能1等级11</v>
      </c>
      <c r="J871" s="1">
        <v>865</v>
      </c>
      <c r="K871" s="1">
        <f>VLOOKUP(H871,主动技能!$A:$B,2,FALSE)</f>
        <v>910</v>
      </c>
      <c r="L871" s="1">
        <f>VLOOKUP(I871,主动技能!$A:$B,2,FALSE)</f>
        <v>911</v>
      </c>
      <c r="M871" s="1">
        <f t="shared" si="115"/>
        <v>73</v>
      </c>
      <c r="N871" s="1" t="s">
        <v>251</v>
      </c>
      <c r="O871" s="1">
        <f t="shared" si="116"/>
        <v>172</v>
      </c>
      <c r="P871" s="1" t="s">
        <v>252</v>
      </c>
      <c r="Q871" s="1" t="s">
        <v>252</v>
      </c>
    </row>
    <row r="872" spans="2:17" x14ac:dyDescent="0.15">
      <c r="B872" s="8" t="str">
        <f>VLOOKUP(G872,角色!A:B,2,FALSE)</f>
        <v>炘诀</v>
      </c>
      <c r="C872" s="8" t="str">
        <f t="shared" si="117"/>
        <v>主动技能1</v>
      </c>
      <c r="D872" s="8">
        <f t="shared" si="119"/>
        <v>11</v>
      </c>
      <c r="E872" s="8">
        <f t="shared" si="120"/>
        <v>12</v>
      </c>
      <c r="F872" s="8">
        <f t="shared" si="121"/>
        <v>1</v>
      </c>
      <c r="G872" s="8">
        <f t="shared" si="118"/>
        <v>16</v>
      </c>
      <c r="H872" t="str">
        <f t="shared" si="122"/>
        <v>炘诀主动技能1等级11</v>
      </c>
      <c r="I872" t="str">
        <f t="shared" si="123"/>
        <v>炘诀主动技能1等级12</v>
      </c>
      <c r="J872" s="1">
        <v>866</v>
      </c>
      <c r="K872" s="1">
        <f>VLOOKUP(H872,主动技能!$A:$B,2,FALSE)</f>
        <v>911</v>
      </c>
      <c r="L872" s="1">
        <f>VLOOKUP(I872,主动技能!$A:$B,2,FALSE)</f>
        <v>912</v>
      </c>
      <c r="M872" s="1">
        <f t="shared" si="115"/>
        <v>74</v>
      </c>
      <c r="N872" s="1" t="s">
        <v>251</v>
      </c>
      <c r="O872" s="1">
        <f t="shared" si="116"/>
        <v>173</v>
      </c>
      <c r="P872" s="1" t="s">
        <v>252</v>
      </c>
      <c r="Q872" s="1" t="s">
        <v>252</v>
      </c>
    </row>
    <row r="873" spans="2:17" x14ac:dyDescent="0.15">
      <c r="B873" s="8" t="str">
        <f>VLOOKUP(G873,角色!A:B,2,FALSE)</f>
        <v>炘诀</v>
      </c>
      <c r="C873" s="8" t="str">
        <f t="shared" si="117"/>
        <v>主动技能1</v>
      </c>
      <c r="D873" s="8">
        <f t="shared" si="119"/>
        <v>12</v>
      </c>
      <c r="E873" s="8">
        <f t="shared" si="120"/>
        <v>13</v>
      </c>
      <c r="F873" s="8">
        <f t="shared" si="121"/>
        <v>1</v>
      </c>
      <c r="G873" s="8">
        <f t="shared" si="118"/>
        <v>16</v>
      </c>
      <c r="H873" t="str">
        <f t="shared" si="122"/>
        <v>炘诀主动技能1等级12</v>
      </c>
      <c r="I873" t="str">
        <f t="shared" si="123"/>
        <v>炘诀主动技能1等级13</v>
      </c>
      <c r="J873" s="1">
        <v>867</v>
      </c>
      <c r="K873" s="1">
        <f>VLOOKUP(H873,主动技能!$A:$B,2,FALSE)</f>
        <v>912</v>
      </c>
      <c r="L873" s="1">
        <f>VLOOKUP(I873,主动技能!$A:$B,2,FALSE)</f>
        <v>913</v>
      </c>
      <c r="M873" s="1">
        <f t="shared" si="115"/>
        <v>75</v>
      </c>
      <c r="N873" s="1" t="s">
        <v>251</v>
      </c>
      <c r="O873" s="1">
        <f t="shared" si="116"/>
        <v>174</v>
      </c>
      <c r="P873" s="1" t="s">
        <v>252</v>
      </c>
      <c r="Q873" s="1" t="s">
        <v>252</v>
      </c>
    </row>
    <row r="874" spans="2:17" x14ac:dyDescent="0.15">
      <c r="B874" s="8" t="str">
        <f>VLOOKUP(G874,角色!A:B,2,FALSE)</f>
        <v>炘诀</v>
      </c>
      <c r="C874" s="8" t="str">
        <f t="shared" si="117"/>
        <v>主动技能1</v>
      </c>
      <c r="D874" s="8">
        <f t="shared" si="119"/>
        <v>13</v>
      </c>
      <c r="E874" s="8">
        <f t="shared" si="120"/>
        <v>14</v>
      </c>
      <c r="F874" s="8">
        <f t="shared" si="121"/>
        <v>1</v>
      </c>
      <c r="G874" s="8">
        <f t="shared" si="118"/>
        <v>16</v>
      </c>
      <c r="H874" t="str">
        <f t="shared" si="122"/>
        <v>炘诀主动技能1等级13</v>
      </c>
      <c r="I874" t="str">
        <f t="shared" si="123"/>
        <v>炘诀主动技能1等级14</v>
      </c>
      <c r="J874" s="1">
        <v>868</v>
      </c>
      <c r="K874" s="1">
        <f>VLOOKUP(H874,主动技能!$A:$B,2,FALSE)</f>
        <v>913</v>
      </c>
      <c r="L874" s="1">
        <f>VLOOKUP(I874,主动技能!$A:$B,2,FALSE)</f>
        <v>914</v>
      </c>
      <c r="M874" s="1">
        <f t="shared" si="115"/>
        <v>76</v>
      </c>
      <c r="N874" s="1" t="s">
        <v>251</v>
      </c>
      <c r="O874" s="1">
        <f t="shared" si="116"/>
        <v>175</v>
      </c>
      <c r="P874" s="1" t="s">
        <v>252</v>
      </c>
      <c r="Q874" s="1" t="s">
        <v>252</v>
      </c>
    </row>
    <row r="875" spans="2:17" x14ac:dyDescent="0.15">
      <c r="B875" s="8" t="str">
        <f>VLOOKUP(G875,角色!A:B,2,FALSE)</f>
        <v>炘诀</v>
      </c>
      <c r="C875" s="8" t="str">
        <f t="shared" si="117"/>
        <v>主动技能1</v>
      </c>
      <c r="D875" s="8">
        <f t="shared" si="119"/>
        <v>14</v>
      </c>
      <c r="E875" s="8">
        <f t="shared" si="120"/>
        <v>15</v>
      </c>
      <c r="F875" s="8">
        <f t="shared" si="121"/>
        <v>1</v>
      </c>
      <c r="G875" s="8">
        <f t="shared" si="118"/>
        <v>16</v>
      </c>
      <c r="H875" t="str">
        <f t="shared" si="122"/>
        <v>炘诀主动技能1等级14</v>
      </c>
      <c r="I875" t="str">
        <f t="shared" si="123"/>
        <v>炘诀主动技能1等级15</v>
      </c>
      <c r="J875" s="1">
        <v>869</v>
      </c>
      <c r="K875" s="1">
        <f>VLOOKUP(H875,主动技能!$A:$B,2,FALSE)</f>
        <v>914</v>
      </c>
      <c r="L875" s="1">
        <f>VLOOKUP(I875,主动技能!$A:$B,2,FALSE)</f>
        <v>915</v>
      </c>
      <c r="M875" s="1">
        <f t="shared" ref="M875:M938" si="124">M776</f>
        <v>77</v>
      </c>
      <c r="N875" s="1" t="s">
        <v>251</v>
      </c>
      <c r="O875" s="1">
        <f t="shared" ref="O875:O938" si="125">O776</f>
        <v>176</v>
      </c>
      <c r="P875" s="1" t="s">
        <v>252</v>
      </c>
      <c r="Q875" s="1" t="s">
        <v>252</v>
      </c>
    </row>
    <row r="876" spans="2:17" x14ac:dyDescent="0.15">
      <c r="B876" s="8" t="str">
        <f>VLOOKUP(G876,角色!A:B,2,FALSE)</f>
        <v>炘诀</v>
      </c>
      <c r="C876" s="8" t="str">
        <f t="shared" si="117"/>
        <v>主动技能1</v>
      </c>
      <c r="D876" s="8">
        <f t="shared" si="119"/>
        <v>15</v>
      </c>
      <c r="E876" s="8">
        <f t="shared" si="120"/>
        <v>16</v>
      </c>
      <c r="F876" s="8">
        <f t="shared" si="121"/>
        <v>1</v>
      </c>
      <c r="G876" s="8">
        <f t="shared" si="118"/>
        <v>16</v>
      </c>
      <c r="H876" t="str">
        <f t="shared" si="122"/>
        <v>炘诀主动技能1等级15</v>
      </c>
      <c r="I876" t="str">
        <f t="shared" si="123"/>
        <v>炘诀主动技能1等级16</v>
      </c>
      <c r="J876" s="1">
        <v>870</v>
      </c>
      <c r="K876" s="1">
        <f>VLOOKUP(H876,主动技能!$A:$B,2,FALSE)</f>
        <v>915</v>
      </c>
      <c r="L876" s="1">
        <f>VLOOKUP(I876,主动技能!$A:$B,2,FALSE)</f>
        <v>916</v>
      </c>
      <c r="M876" s="1">
        <f t="shared" si="124"/>
        <v>78</v>
      </c>
      <c r="N876" s="1" t="s">
        <v>251</v>
      </c>
      <c r="O876" s="1">
        <f t="shared" si="125"/>
        <v>177</v>
      </c>
      <c r="P876" s="1" t="s">
        <v>252</v>
      </c>
      <c r="Q876" s="1" t="s">
        <v>252</v>
      </c>
    </row>
    <row r="877" spans="2:17" x14ac:dyDescent="0.15">
      <c r="B877" s="8" t="str">
        <f>VLOOKUP(G877,角色!A:B,2,FALSE)</f>
        <v>炘诀</v>
      </c>
      <c r="C877" s="8" t="str">
        <f t="shared" si="117"/>
        <v>主动技能1</v>
      </c>
      <c r="D877" s="8">
        <f t="shared" si="119"/>
        <v>16</v>
      </c>
      <c r="E877" s="8">
        <f t="shared" si="120"/>
        <v>17</v>
      </c>
      <c r="F877" s="8">
        <f t="shared" si="121"/>
        <v>1</v>
      </c>
      <c r="G877" s="8">
        <f t="shared" si="118"/>
        <v>16</v>
      </c>
      <c r="H877" t="str">
        <f t="shared" si="122"/>
        <v>炘诀主动技能1等级16</v>
      </c>
      <c r="I877" t="str">
        <f t="shared" si="123"/>
        <v>炘诀主动技能1等级17</v>
      </c>
      <c r="J877" s="1">
        <v>871</v>
      </c>
      <c r="K877" s="1">
        <f>VLOOKUP(H877,主动技能!$A:$B,2,FALSE)</f>
        <v>916</v>
      </c>
      <c r="L877" s="1">
        <f>VLOOKUP(I877,主动技能!$A:$B,2,FALSE)</f>
        <v>917</v>
      </c>
      <c r="M877" s="1">
        <f t="shared" si="124"/>
        <v>79</v>
      </c>
      <c r="N877" s="1" t="s">
        <v>251</v>
      </c>
      <c r="O877" s="1">
        <f t="shared" si="125"/>
        <v>178</v>
      </c>
      <c r="P877" s="1" t="s">
        <v>252</v>
      </c>
      <c r="Q877" s="1" t="s">
        <v>252</v>
      </c>
    </row>
    <row r="878" spans="2:17" x14ac:dyDescent="0.15">
      <c r="B878" s="8" t="str">
        <f>VLOOKUP(G878,角色!A:B,2,FALSE)</f>
        <v>炘诀</v>
      </c>
      <c r="C878" s="8" t="str">
        <f t="shared" si="117"/>
        <v>主动技能1</v>
      </c>
      <c r="D878" s="8">
        <f t="shared" si="119"/>
        <v>17</v>
      </c>
      <c r="E878" s="8">
        <f t="shared" si="120"/>
        <v>18</v>
      </c>
      <c r="F878" s="8">
        <f t="shared" si="121"/>
        <v>1</v>
      </c>
      <c r="G878" s="8">
        <f t="shared" si="118"/>
        <v>16</v>
      </c>
      <c r="H878" t="str">
        <f t="shared" si="122"/>
        <v>炘诀主动技能1等级17</v>
      </c>
      <c r="I878" t="str">
        <f t="shared" si="123"/>
        <v>炘诀主动技能1等级18</v>
      </c>
      <c r="J878" s="1">
        <v>872</v>
      </c>
      <c r="K878" s="1">
        <f>VLOOKUP(H878,主动技能!$A:$B,2,FALSE)</f>
        <v>917</v>
      </c>
      <c r="L878" s="1">
        <f>VLOOKUP(I878,主动技能!$A:$B,2,FALSE)</f>
        <v>918</v>
      </c>
      <c r="M878" s="1">
        <f t="shared" si="124"/>
        <v>80</v>
      </c>
      <c r="N878" s="1" t="s">
        <v>251</v>
      </c>
      <c r="O878" s="1">
        <f t="shared" si="125"/>
        <v>179</v>
      </c>
      <c r="P878" s="1" t="s">
        <v>252</v>
      </c>
      <c r="Q878" s="1" t="s">
        <v>252</v>
      </c>
    </row>
    <row r="879" spans="2:17" x14ac:dyDescent="0.15">
      <c r="B879" s="8" t="str">
        <f>VLOOKUP(G879,角色!A:B,2,FALSE)</f>
        <v>炘诀</v>
      </c>
      <c r="C879" s="8" t="str">
        <f t="shared" si="117"/>
        <v>主动技能1</v>
      </c>
      <c r="D879" s="8">
        <f t="shared" si="119"/>
        <v>18</v>
      </c>
      <c r="E879" s="8">
        <f t="shared" si="120"/>
        <v>19</v>
      </c>
      <c r="F879" s="8">
        <f t="shared" si="121"/>
        <v>1</v>
      </c>
      <c r="G879" s="8">
        <f t="shared" si="118"/>
        <v>16</v>
      </c>
      <c r="H879" t="str">
        <f t="shared" si="122"/>
        <v>炘诀主动技能1等级18</v>
      </c>
      <c r="I879" t="str">
        <f t="shared" si="123"/>
        <v>炘诀主动技能1等级19</v>
      </c>
      <c r="J879" s="1">
        <v>873</v>
      </c>
      <c r="K879" s="1">
        <f>VLOOKUP(H879,主动技能!$A:$B,2,FALSE)</f>
        <v>918</v>
      </c>
      <c r="L879" s="1">
        <f>VLOOKUP(I879,主动技能!$A:$B,2,FALSE)</f>
        <v>919</v>
      </c>
      <c r="M879" s="1">
        <f t="shared" si="124"/>
        <v>81</v>
      </c>
      <c r="N879" s="1" t="s">
        <v>251</v>
      </c>
      <c r="O879" s="1">
        <f t="shared" si="125"/>
        <v>180</v>
      </c>
      <c r="P879" s="1" t="s">
        <v>252</v>
      </c>
      <c r="Q879" s="1" t="s">
        <v>252</v>
      </c>
    </row>
    <row r="880" spans="2:17" x14ac:dyDescent="0.15">
      <c r="B880" s="8" t="str">
        <f>VLOOKUP(G880,角色!A:B,2,FALSE)</f>
        <v>炘诀</v>
      </c>
      <c r="C880" s="8" t="str">
        <f t="shared" si="117"/>
        <v>主动技能1</v>
      </c>
      <c r="D880" s="8">
        <f t="shared" si="119"/>
        <v>19</v>
      </c>
      <c r="E880" s="8">
        <f t="shared" si="120"/>
        <v>20</v>
      </c>
      <c r="F880" s="8">
        <f t="shared" si="121"/>
        <v>1</v>
      </c>
      <c r="G880" s="8">
        <f t="shared" si="118"/>
        <v>16</v>
      </c>
      <c r="H880" t="str">
        <f t="shared" si="122"/>
        <v>炘诀主动技能1等级19</v>
      </c>
      <c r="I880" t="str">
        <f t="shared" si="123"/>
        <v>炘诀主动技能1等级20</v>
      </c>
      <c r="J880" s="1">
        <v>874</v>
      </c>
      <c r="K880" s="1">
        <f>VLOOKUP(H880,主动技能!$A:$B,2,FALSE)</f>
        <v>919</v>
      </c>
      <c r="L880" s="1">
        <f>VLOOKUP(I880,主动技能!$A:$B,2,FALSE)</f>
        <v>920</v>
      </c>
      <c r="M880" s="1">
        <f t="shared" si="124"/>
        <v>82</v>
      </c>
      <c r="N880" s="1" t="s">
        <v>251</v>
      </c>
      <c r="O880" s="1">
        <f t="shared" si="125"/>
        <v>181</v>
      </c>
      <c r="P880" s="1" t="s">
        <v>252</v>
      </c>
      <c r="Q880" s="1" t="s">
        <v>252</v>
      </c>
    </row>
    <row r="881" spans="2:17" x14ac:dyDescent="0.15">
      <c r="B881" s="8" t="str">
        <f>VLOOKUP(G881,角色!A:B,2,FALSE)</f>
        <v>炘诀</v>
      </c>
      <c r="C881" s="8" t="str">
        <f t="shared" si="117"/>
        <v>主动技能2</v>
      </c>
      <c r="D881" s="8">
        <f t="shared" si="119"/>
        <v>1</v>
      </c>
      <c r="E881" s="8">
        <f t="shared" si="120"/>
        <v>2</v>
      </c>
      <c r="F881" s="8">
        <f t="shared" si="121"/>
        <v>2</v>
      </c>
      <c r="G881" s="8">
        <f t="shared" si="118"/>
        <v>16</v>
      </c>
      <c r="H881" t="str">
        <f t="shared" si="122"/>
        <v>炘诀主动技能2等级1</v>
      </c>
      <c r="I881" t="str">
        <f t="shared" si="123"/>
        <v>炘诀主动技能2等级2</v>
      </c>
      <c r="J881" s="1">
        <v>875</v>
      </c>
      <c r="K881" s="1">
        <f>VLOOKUP(H881,主动技能!$A:$B,2,FALSE)</f>
        <v>921</v>
      </c>
      <c r="L881" s="1">
        <f>VLOOKUP(I881,主动技能!$A:$B,2,FALSE)</f>
        <v>922</v>
      </c>
      <c r="M881" s="1">
        <f t="shared" si="124"/>
        <v>83</v>
      </c>
      <c r="N881" s="1" t="s">
        <v>251</v>
      </c>
      <c r="O881" s="1">
        <f t="shared" si="125"/>
        <v>182</v>
      </c>
      <c r="P881" s="1" t="s">
        <v>252</v>
      </c>
      <c r="Q881" s="1" t="s">
        <v>252</v>
      </c>
    </row>
    <row r="882" spans="2:17" x14ac:dyDescent="0.15">
      <c r="B882" s="8" t="str">
        <f>VLOOKUP(G882,角色!A:B,2,FALSE)</f>
        <v>炘诀</v>
      </c>
      <c r="C882" s="8" t="str">
        <f t="shared" si="117"/>
        <v>主动技能2</v>
      </c>
      <c r="D882" s="8">
        <f t="shared" si="119"/>
        <v>2</v>
      </c>
      <c r="E882" s="8">
        <f t="shared" si="120"/>
        <v>3</v>
      </c>
      <c r="F882" s="8">
        <f t="shared" si="121"/>
        <v>2</v>
      </c>
      <c r="G882" s="8">
        <f t="shared" si="118"/>
        <v>16</v>
      </c>
      <c r="H882" t="str">
        <f t="shared" si="122"/>
        <v>炘诀主动技能2等级2</v>
      </c>
      <c r="I882" t="str">
        <f t="shared" si="123"/>
        <v>炘诀主动技能2等级3</v>
      </c>
      <c r="J882" s="1">
        <v>876</v>
      </c>
      <c r="K882" s="1">
        <f>VLOOKUP(H882,主动技能!$A:$B,2,FALSE)</f>
        <v>922</v>
      </c>
      <c r="L882" s="1">
        <f>VLOOKUP(I882,主动技能!$A:$B,2,FALSE)</f>
        <v>923</v>
      </c>
      <c r="M882" s="1">
        <f t="shared" si="124"/>
        <v>84</v>
      </c>
      <c r="N882" s="1" t="s">
        <v>251</v>
      </c>
      <c r="O882" s="1">
        <f t="shared" si="125"/>
        <v>183</v>
      </c>
      <c r="P882" s="1" t="s">
        <v>252</v>
      </c>
      <c r="Q882" s="1" t="s">
        <v>252</v>
      </c>
    </row>
    <row r="883" spans="2:17" x14ac:dyDescent="0.15">
      <c r="B883" s="8" t="str">
        <f>VLOOKUP(G883,角色!A:B,2,FALSE)</f>
        <v>炘诀</v>
      </c>
      <c r="C883" s="8" t="str">
        <f t="shared" si="117"/>
        <v>主动技能2</v>
      </c>
      <c r="D883" s="8">
        <f t="shared" si="119"/>
        <v>3</v>
      </c>
      <c r="E883" s="8">
        <f t="shared" si="120"/>
        <v>4</v>
      </c>
      <c r="F883" s="8">
        <f t="shared" si="121"/>
        <v>2</v>
      </c>
      <c r="G883" s="8">
        <f t="shared" si="118"/>
        <v>16</v>
      </c>
      <c r="H883" t="str">
        <f t="shared" si="122"/>
        <v>炘诀主动技能2等级3</v>
      </c>
      <c r="I883" t="str">
        <f t="shared" si="123"/>
        <v>炘诀主动技能2等级4</v>
      </c>
      <c r="J883" s="1">
        <v>877</v>
      </c>
      <c r="K883" s="1">
        <f>VLOOKUP(H883,主动技能!$A:$B,2,FALSE)</f>
        <v>923</v>
      </c>
      <c r="L883" s="1">
        <f>VLOOKUP(I883,主动技能!$A:$B,2,FALSE)</f>
        <v>924</v>
      </c>
      <c r="M883" s="1">
        <f t="shared" si="124"/>
        <v>85</v>
      </c>
      <c r="N883" s="1" t="s">
        <v>251</v>
      </c>
      <c r="O883" s="1">
        <f t="shared" si="125"/>
        <v>184</v>
      </c>
      <c r="P883" s="1" t="s">
        <v>252</v>
      </c>
      <c r="Q883" s="1" t="s">
        <v>252</v>
      </c>
    </row>
    <row r="884" spans="2:17" x14ac:dyDescent="0.15">
      <c r="B884" s="8" t="str">
        <f>VLOOKUP(G884,角色!A:B,2,FALSE)</f>
        <v>炘诀</v>
      </c>
      <c r="C884" s="8" t="str">
        <f t="shared" si="117"/>
        <v>主动技能2</v>
      </c>
      <c r="D884" s="8">
        <f t="shared" si="119"/>
        <v>4</v>
      </c>
      <c r="E884" s="8">
        <f t="shared" si="120"/>
        <v>5</v>
      </c>
      <c r="F884" s="8">
        <f t="shared" si="121"/>
        <v>2</v>
      </c>
      <c r="G884" s="8">
        <f t="shared" si="118"/>
        <v>16</v>
      </c>
      <c r="H884" t="str">
        <f t="shared" si="122"/>
        <v>炘诀主动技能2等级4</v>
      </c>
      <c r="I884" t="str">
        <f t="shared" si="123"/>
        <v>炘诀主动技能2等级5</v>
      </c>
      <c r="J884" s="1">
        <v>878</v>
      </c>
      <c r="K884" s="1">
        <f>VLOOKUP(H884,主动技能!$A:$B,2,FALSE)</f>
        <v>924</v>
      </c>
      <c r="L884" s="1">
        <f>VLOOKUP(I884,主动技能!$A:$B,2,FALSE)</f>
        <v>925</v>
      </c>
      <c r="M884" s="1">
        <f t="shared" si="124"/>
        <v>86</v>
      </c>
      <c r="N884" s="1" t="s">
        <v>251</v>
      </c>
      <c r="O884" s="1">
        <f t="shared" si="125"/>
        <v>185</v>
      </c>
      <c r="P884" s="1" t="s">
        <v>252</v>
      </c>
      <c r="Q884" s="1" t="s">
        <v>252</v>
      </c>
    </row>
    <row r="885" spans="2:17" x14ac:dyDescent="0.15">
      <c r="B885" s="8" t="str">
        <f>VLOOKUP(G885,角色!A:B,2,FALSE)</f>
        <v>炘诀</v>
      </c>
      <c r="C885" s="8" t="str">
        <f t="shared" si="117"/>
        <v>主动技能2</v>
      </c>
      <c r="D885" s="8">
        <f t="shared" si="119"/>
        <v>5</v>
      </c>
      <c r="E885" s="8">
        <f t="shared" si="120"/>
        <v>6</v>
      </c>
      <c r="F885" s="8">
        <f t="shared" si="121"/>
        <v>2</v>
      </c>
      <c r="G885" s="8">
        <f t="shared" si="118"/>
        <v>16</v>
      </c>
      <c r="H885" t="str">
        <f t="shared" si="122"/>
        <v>炘诀主动技能2等级5</v>
      </c>
      <c r="I885" t="str">
        <f t="shared" si="123"/>
        <v>炘诀主动技能2等级6</v>
      </c>
      <c r="J885" s="1">
        <v>879</v>
      </c>
      <c r="K885" s="1">
        <f>VLOOKUP(H885,主动技能!$A:$B,2,FALSE)</f>
        <v>925</v>
      </c>
      <c r="L885" s="1">
        <f>VLOOKUP(I885,主动技能!$A:$B,2,FALSE)</f>
        <v>926</v>
      </c>
      <c r="M885" s="1">
        <f t="shared" si="124"/>
        <v>87</v>
      </c>
      <c r="N885" s="1" t="s">
        <v>251</v>
      </c>
      <c r="O885" s="1">
        <f t="shared" si="125"/>
        <v>186</v>
      </c>
      <c r="P885" s="1" t="s">
        <v>252</v>
      </c>
      <c r="Q885" s="1" t="s">
        <v>252</v>
      </c>
    </row>
    <row r="886" spans="2:17" x14ac:dyDescent="0.15">
      <c r="B886" s="8" t="str">
        <f>VLOOKUP(G886,角色!A:B,2,FALSE)</f>
        <v>炘诀</v>
      </c>
      <c r="C886" s="8" t="str">
        <f t="shared" si="117"/>
        <v>主动技能2</v>
      </c>
      <c r="D886" s="8">
        <f t="shared" si="119"/>
        <v>6</v>
      </c>
      <c r="E886" s="8">
        <f t="shared" si="120"/>
        <v>7</v>
      </c>
      <c r="F886" s="8">
        <f t="shared" si="121"/>
        <v>2</v>
      </c>
      <c r="G886" s="8">
        <f t="shared" si="118"/>
        <v>16</v>
      </c>
      <c r="H886" t="str">
        <f t="shared" si="122"/>
        <v>炘诀主动技能2等级6</v>
      </c>
      <c r="I886" t="str">
        <f t="shared" si="123"/>
        <v>炘诀主动技能2等级7</v>
      </c>
      <c r="J886" s="1">
        <v>880</v>
      </c>
      <c r="K886" s="1">
        <f>VLOOKUP(H886,主动技能!$A:$B,2,FALSE)</f>
        <v>926</v>
      </c>
      <c r="L886" s="1">
        <f>VLOOKUP(I886,主动技能!$A:$B,2,FALSE)</f>
        <v>927</v>
      </c>
      <c r="M886" s="1">
        <f t="shared" si="124"/>
        <v>88</v>
      </c>
      <c r="N886" s="1" t="s">
        <v>251</v>
      </c>
      <c r="O886" s="1">
        <f t="shared" si="125"/>
        <v>187</v>
      </c>
      <c r="P886" s="1" t="s">
        <v>252</v>
      </c>
      <c r="Q886" s="1" t="s">
        <v>252</v>
      </c>
    </row>
    <row r="887" spans="2:17" x14ac:dyDescent="0.15">
      <c r="B887" s="8" t="str">
        <f>VLOOKUP(G887,角色!A:B,2,FALSE)</f>
        <v>炘诀</v>
      </c>
      <c r="C887" s="8" t="str">
        <f t="shared" si="117"/>
        <v>主动技能2</v>
      </c>
      <c r="D887" s="8">
        <f t="shared" si="119"/>
        <v>7</v>
      </c>
      <c r="E887" s="8">
        <f t="shared" si="120"/>
        <v>8</v>
      </c>
      <c r="F887" s="8">
        <f t="shared" si="121"/>
        <v>2</v>
      </c>
      <c r="G887" s="8">
        <f t="shared" si="118"/>
        <v>16</v>
      </c>
      <c r="H887" t="str">
        <f t="shared" si="122"/>
        <v>炘诀主动技能2等级7</v>
      </c>
      <c r="I887" t="str">
        <f t="shared" si="123"/>
        <v>炘诀主动技能2等级8</v>
      </c>
      <c r="J887" s="1">
        <v>881</v>
      </c>
      <c r="K887" s="1">
        <f>VLOOKUP(H887,主动技能!$A:$B,2,FALSE)</f>
        <v>927</v>
      </c>
      <c r="L887" s="1">
        <f>VLOOKUP(I887,主动技能!$A:$B,2,FALSE)</f>
        <v>928</v>
      </c>
      <c r="M887" s="1">
        <f t="shared" si="124"/>
        <v>89</v>
      </c>
      <c r="N887" s="1" t="s">
        <v>251</v>
      </c>
      <c r="O887" s="1">
        <f t="shared" si="125"/>
        <v>188</v>
      </c>
      <c r="P887" s="1" t="s">
        <v>252</v>
      </c>
      <c r="Q887" s="1" t="s">
        <v>252</v>
      </c>
    </row>
    <row r="888" spans="2:17" x14ac:dyDescent="0.15">
      <c r="B888" s="8" t="str">
        <f>VLOOKUP(G888,角色!A:B,2,FALSE)</f>
        <v>炘诀</v>
      </c>
      <c r="C888" s="8" t="str">
        <f t="shared" si="117"/>
        <v>主动技能2</v>
      </c>
      <c r="D888" s="8">
        <f t="shared" si="119"/>
        <v>8</v>
      </c>
      <c r="E888" s="8">
        <f t="shared" si="120"/>
        <v>9</v>
      </c>
      <c r="F888" s="8">
        <f t="shared" si="121"/>
        <v>2</v>
      </c>
      <c r="G888" s="8">
        <f t="shared" si="118"/>
        <v>16</v>
      </c>
      <c r="H888" t="str">
        <f t="shared" si="122"/>
        <v>炘诀主动技能2等级8</v>
      </c>
      <c r="I888" t="str">
        <f t="shared" si="123"/>
        <v>炘诀主动技能2等级9</v>
      </c>
      <c r="J888" s="1">
        <v>882</v>
      </c>
      <c r="K888" s="1">
        <f>VLOOKUP(H888,主动技能!$A:$B,2,FALSE)</f>
        <v>928</v>
      </c>
      <c r="L888" s="1">
        <f>VLOOKUP(I888,主动技能!$A:$B,2,FALSE)</f>
        <v>929</v>
      </c>
      <c r="M888" s="1">
        <f t="shared" si="124"/>
        <v>90</v>
      </c>
      <c r="N888" s="1" t="s">
        <v>251</v>
      </c>
      <c r="O888" s="1">
        <f t="shared" si="125"/>
        <v>189</v>
      </c>
      <c r="P888" s="1" t="s">
        <v>252</v>
      </c>
      <c r="Q888" s="1" t="s">
        <v>252</v>
      </c>
    </row>
    <row r="889" spans="2:17" x14ac:dyDescent="0.15">
      <c r="B889" s="8" t="str">
        <f>VLOOKUP(G889,角色!A:B,2,FALSE)</f>
        <v>炘诀</v>
      </c>
      <c r="C889" s="8" t="str">
        <f t="shared" si="117"/>
        <v>主动技能2</v>
      </c>
      <c r="D889" s="8">
        <f t="shared" si="119"/>
        <v>9</v>
      </c>
      <c r="E889" s="8">
        <f t="shared" si="120"/>
        <v>10</v>
      </c>
      <c r="F889" s="8">
        <f t="shared" si="121"/>
        <v>2</v>
      </c>
      <c r="G889" s="8">
        <f t="shared" si="118"/>
        <v>16</v>
      </c>
      <c r="H889" t="str">
        <f t="shared" si="122"/>
        <v>炘诀主动技能2等级9</v>
      </c>
      <c r="I889" t="str">
        <f t="shared" si="123"/>
        <v>炘诀主动技能2等级10</v>
      </c>
      <c r="J889" s="1">
        <v>883</v>
      </c>
      <c r="K889" s="1">
        <f>VLOOKUP(H889,主动技能!$A:$B,2,FALSE)</f>
        <v>929</v>
      </c>
      <c r="L889" s="1">
        <f>VLOOKUP(I889,主动技能!$A:$B,2,FALSE)</f>
        <v>930</v>
      </c>
      <c r="M889" s="1">
        <f t="shared" si="124"/>
        <v>91</v>
      </c>
      <c r="N889" s="1" t="s">
        <v>251</v>
      </c>
      <c r="O889" s="1">
        <f t="shared" si="125"/>
        <v>190</v>
      </c>
      <c r="P889" s="1" t="s">
        <v>252</v>
      </c>
      <c r="Q889" s="1" t="s">
        <v>252</v>
      </c>
    </row>
    <row r="890" spans="2:17" x14ac:dyDescent="0.15">
      <c r="B890" s="8" t="str">
        <f>VLOOKUP(G890,角色!A:B,2,FALSE)</f>
        <v>炘诀</v>
      </c>
      <c r="C890" s="8" t="str">
        <f t="shared" si="117"/>
        <v>主动技能2</v>
      </c>
      <c r="D890" s="8">
        <f t="shared" si="119"/>
        <v>10</v>
      </c>
      <c r="E890" s="8">
        <f t="shared" si="120"/>
        <v>11</v>
      </c>
      <c r="F890" s="8">
        <f t="shared" si="121"/>
        <v>2</v>
      </c>
      <c r="G890" s="8">
        <f t="shared" si="118"/>
        <v>16</v>
      </c>
      <c r="H890" t="str">
        <f t="shared" si="122"/>
        <v>炘诀主动技能2等级10</v>
      </c>
      <c r="I890" t="str">
        <f t="shared" si="123"/>
        <v>炘诀主动技能2等级11</v>
      </c>
      <c r="J890" s="1">
        <v>884</v>
      </c>
      <c r="K890" s="1">
        <f>VLOOKUP(H890,主动技能!$A:$B,2,FALSE)</f>
        <v>930</v>
      </c>
      <c r="L890" s="1">
        <f>VLOOKUP(I890,主动技能!$A:$B,2,FALSE)</f>
        <v>931</v>
      </c>
      <c r="M890" s="1">
        <f t="shared" si="124"/>
        <v>92</v>
      </c>
      <c r="N890" s="1" t="s">
        <v>251</v>
      </c>
      <c r="O890" s="1">
        <f t="shared" si="125"/>
        <v>191</v>
      </c>
      <c r="P890" s="1" t="s">
        <v>252</v>
      </c>
      <c r="Q890" s="1" t="s">
        <v>252</v>
      </c>
    </row>
    <row r="891" spans="2:17" x14ac:dyDescent="0.15">
      <c r="B891" s="8" t="str">
        <f>VLOOKUP(G891,角色!A:B,2,FALSE)</f>
        <v>炘诀</v>
      </c>
      <c r="C891" s="8" t="str">
        <f t="shared" si="117"/>
        <v>主动技能2</v>
      </c>
      <c r="D891" s="8">
        <f t="shared" si="119"/>
        <v>11</v>
      </c>
      <c r="E891" s="8">
        <f t="shared" si="120"/>
        <v>12</v>
      </c>
      <c r="F891" s="8">
        <f t="shared" si="121"/>
        <v>2</v>
      </c>
      <c r="G891" s="8">
        <f t="shared" si="118"/>
        <v>16</v>
      </c>
      <c r="H891" t="str">
        <f t="shared" si="122"/>
        <v>炘诀主动技能2等级11</v>
      </c>
      <c r="I891" t="str">
        <f t="shared" si="123"/>
        <v>炘诀主动技能2等级12</v>
      </c>
      <c r="J891" s="1">
        <v>885</v>
      </c>
      <c r="K891" s="1">
        <f>VLOOKUP(H891,主动技能!$A:$B,2,FALSE)</f>
        <v>931</v>
      </c>
      <c r="L891" s="1">
        <f>VLOOKUP(I891,主动技能!$A:$B,2,FALSE)</f>
        <v>932</v>
      </c>
      <c r="M891" s="1">
        <f t="shared" si="124"/>
        <v>93</v>
      </c>
      <c r="N891" s="1" t="s">
        <v>251</v>
      </c>
      <c r="O891" s="1">
        <f t="shared" si="125"/>
        <v>192</v>
      </c>
      <c r="P891" s="1" t="s">
        <v>252</v>
      </c>
      <c r="Q891" s="1" t="s">
        <v>252</v>
      </c>
    </row>
    <row r="892" spans="2:17" x14ac:dyDescent="0.15">
      <c r="B892" s="8" t="str">
        <f>VLOOKUP(G892,角色!A:B,2,FALSE)</f>
        <v>炘诀</v>
      </c>
      <c r="C892" s="8" t="str">
        <f t="shared" si="117"/>
        <v>主动技能2</v>
      </c>
      <c r="D892" s="8">
        <f t="shared" si="119"/>
        <v>12</v>
      </c>
      <c r="E892" s="8">
        <f t="shared" si="120"/>
        <v>13</v>
      </c>
      <c r="F892" s="8">
        <f t="shared" si="121"/>
        <v>2</v>
      </c>
      <c r="G892" s="8">
        <f t="shared" si="118"/>
        <v>16</v>
      </c>
      <c r="H892" t="str">
        <f t="shared" si="122"/>
        <v>炘诀主动技能2等级12</v>
      </c>
      <c r="I892" t="str">
        <f t="shared" si="123"/>
        <v>炘诀主动技能2等级13</v>
      </c>
      <c r="J892" s="1">
        <v>886</v>
      </c>
      <c r="K892" s="1">
        <f>VLOOKUP(H892,主动技能!$A:$B,2,FALSE)</f>
        <v>932</v>
      </c>
      <c r="L892" s="1">
        <f>VLOOKUP(I892,主动技能!$A:$B,2,FALSE)</f>
        <v>933</v>
      </c>
      <c r="M892" s="1">
        <f t="shared" si="124"/>
        <v>94</v>
      </c>
      <c r="N892" s="1" t="s">
        <v>251</v>
      </c>
      <c r="O892" s="1">
        <f t="shared" si="125"/>
        <v>193</v>
      </c>
      <c r="P892" s="1" t="s">
        <v>252</v>
      </c>
      <c r="Q892" s="1" t="s">
        <v>252</v>
      </c>
    </row>
    <row r="893" spans="2:17" x14ac:dyDescent="0.15">
      <c r="B893" s="8" t="str">
        <f>VLOOKUP(G893,角色!A:B,2,FALSE)</f>
        <v>炘诀</v>
      </c>
      <c r="C893" s="8" t="str">
        <f t="shared" si="117"/>
        <v>主动技能2</v>
      </c>
      <c r="D893" s="8">
        <f t="shared" si="119"/>
        <v>13</v>
      </c>
      <c r="E893" s="8">
        <f t="shared" si="120"/>
        <v>14</v>
      </c>
      <c r="F893" s="8">
        <f t="shared" si="121"/>
        <v>2</v>
      </c>
      <c r="G893" s="8">
        <f t="shared" si="118"/>
        <v>16</v>
      </c>
      <c r="H893" t="str">
        <f t="shared" si="122"/>
        <v>炘诀主动技能2等级13</v>
      </c>
      <c r="I893" t="str">
        <f t="shared" si="123"/>
        <v>炘诀主动技能2等级14</v>
      </c>
      <c r="J893" s="1">
        <v>887</v>
      </c>
      <c r="K893" s="1">
        <f>VLOOKUP(H893,主动技能!$A:$B,2,FALSE)</f>
        <v>933</v>
      </c>
      <c r="L893" s="1">
        <f>VLOOKUP(I893,主动技能!$A:$B,2,FALSE)</f>
        <v>934</v>
      </c>
      <c r="M893" s="1">
        <f t="shared" si="124"/>
        <v>95</v>
      </c>
      <c r="N893" s="1" t="s">
        <v>251</v>
      </c>
      <c r="O893" s="1">
        <f t="shared" si="125"/>
        <v>194</v>
      </c>
      <c r="P893" s="1" t="s">
        <v>252</v>
      </c>
      <c r="Q893" s="1" t="s">
        <v>252</v>
      </c>
    </row>
    <row r="894" spans="2:17" x14ac:dyDescent="0.15">
      <c r="B894" s="8" t="str">
        <f>VLOOKUP(G894,角色!A:B,2,FALSE)</f>
        <v>炘诀</v>
      </c>
      <c r="C894" s="8" t="str">
        <f t="shared" si="117"/>
        <v>主动技能2</v>
      </c>
      <c r="D894" s="8">
        <f t="shared" si="119"/>
        <v>14</v>
      </c>
      <c r="E894" s="8">
        <f t="shared" si="120"/>
        <v>15</v>
      </c>
      <c r="F894" s="8">
        <f t="shared" si="121"/>
        <v>2</v>
      </c>
      <c r="G894" s="8">
        <f t="shared" si="118"/>
        <v>16</v>
      </c>
      <c r="H894" t="str">
        <f t="shared" si="122"/>
        <v>炘诀主动技能2等级14</v>
      </c>
      <c r="I894" t="str">
        <f t="shared" si="123"/>
        <v>炘诀主动技能2等级15</v>
      </c>
      <c r="J894" s="1">
        <v>888</v>
      </c>
      <c r="K894" s="1">
        <f>VLOOKUP(H894,主动技能!$A:$B,2,FALSE)</f>
        <v>934</v>
      </c>
      <c r="L894" s="1">
        <f>VLOOKUP(I894,主动技能!$A:$B,2,FALSE)</f>
        <v>935</v>
      </c>
      <c r="M894" s="1">
        <f t="shared" si="124"/>
        <v>96</v>
      </c>
      <c r="N894" s="1" t="s">
        <v>251</v>
      </c>
      <c r="O894" s="1">
        <f t="shared" si="125"/>
        <v>195</v>
      </c>
      <c r="P894" s="1" t="s">
        <v>252</v>
      </c>
      <c r="Q894" s="1" t="s">
        <v>252</v>
      </c>
    </row>
    <row r="895" spans="2:17" x14ac:dyDescent="0.15">
      <c r="B895" s="8" t="str">
        <f>VLOOKUP(G895,角色!A:B,2,FALSE)</f>
        <v>炘诀</v>
      </c>
      <c r="C895" s="8" t="str">
        <f t="shared" si="117"/>
        <v>主动技能2</v>
      </c>
      <c r="D895" s="8">
        <f t="shared" si="119"/>
        <v>15</v>
      </c>
      <c r="E895" s="8">
        <f t="shared" si="120"/>
        <v>16</v>
      </c>
      <c r="F895" s="8">
        <f t="shared" si="121"/>
        <v>2</v>
      </c>
      <c r="G895" s="8">
        <f t="shared" si="118"/>
        <v>16</v>
      </c>
      <c r="H895" t="str">
        <f t="shared" si="122"/>
        <v>炘诀主动技能2等级15</v>
      </c>
      <c r="I895" t="str">
        <f t="shared" si="123"/>
        <v>炘诀主动技能2等级16</v>
      </c>
      <c r="J895" s="1">
        <v>889</v>
      </c>
      <c r="K895" s="1">
        <f>VLOOKUP(H895,主动技能!$A:$B,2,FALSE)</f>
        <v>935</v>
      </c>
      <c r="L895" s="1">
        <f>VLOOKUP(I895,主动技能!$A:$B,2,FALSE)</f>
        <v>936</v>
      </c>
      <c r="M895" s="1">
        <f t="shared" si="124"/>
        <v>97</v>
      </c>
      <c r="N895" s="1" t="s">
        <v>251</v>
      </c>
      <c r="O895" s="1">
        <f t="shared" si="125"/>
        <v>196</v>
      </c>
      <c r="P895" s="1" t="s">
        <v>252</v>
      </c>
      <c r="Q895" s="1" t="s">
        <v>252</v>
      </c>
    </row>
    <row r="896" spans="2:17" x14ac:dyDescent="0.15">
      <c r="B896" s="8" t="str">
        <f>VLOOKUP(G896,角色!A:B,2,FALSE)</f>
        <v>炘诀</v>
      </c>
      <c r="C896" s="8" t="str">
        <f t="shared" si="117"/>
        <v>主动技能2</v>
      </c>
      <c r="D896" s="8">
        <f t="shared" si="119"/>
        <v>16</v>
      </c>
      <c r="E896" s="8">
        <f t="shared" si="120"/>
        <v>17</v>
      </c>
      <c r="F896" s="8">
        <f t="shared" si="121"/>
        <v>2</v>
      </c>
      <c r="G896" s="8">
        <f t="shared" si="118"/>
        <v>16</v>
      </c>
      <c r="H896" t="str">
        <f t="shared" si="122"/>
        <v>炘诀主动技能2等级16</v>
      </c>
      <c r="I896" t="str">
        <f t="shared" si="123"/>
        <v>炘诀主动技能2等级17</v>
      </c>
      <c r="J896" s="1">
        <v>890</v>
      </c>
      <c r="K896" s="1">
        <f>VLOOKUP(H896,主动技能!$A:$B,2,FALSE)</f>
        <v>936</v>
      </c>
      <c r="L896" s="1">
        <f>VLOOKUP(I896,主动技能!$A:$B,2,FALSE)</f>
        <v>937</v>
      </c>
      <c r="M896" s="1">
        <f t="shared" si="124"/>
        <v>98</v>
      </c>
      <c r="N896" s="1" t="s">
        <v>251</v>
      </c>
      <c r="O896" s="1">
        <f t="shared" si="125"/>
        <v>197</v>
      </c>
      <c r="P896" s="1" t="s">
        <v>252</v>
      </c>
      <c r="Q896" s="1" t="s">
        <v>252</v>
      </c>
    </row>
    <row r="897" spans="2:17" x14ac:dyDescent="0.15">
      <c r="B897" s="8" t="str">
        <f>VLOOKUP(G897,角色!A:B,2,FALSE)</f>
        <v>炘诀</v>
      </c>
      <c r="C897" s="8" t="str">
        <f t="shared" si="117"/>
        <v>主动技能2</v>
      </c>
      <c r="D897" s="8">
        <f t="shared" si="119"/>
        <v>17</v>
      </c>
      <c r="E897" s="8">
        <f t="shared" si="120"/>
        <v>18</v>
      </c>
      <c r="F897" s="8">
        <f t="shared" si="121"/>
        <v>2</v>
      </c>
      <c r="G897" s="8">
        <f t="shared" si="118"/>
        <v>16</v>
      </c>
      <c r="H897" t="str">
        <f t="shared" si="122"/>
        <v>炘诀主动技能2等级17</v>
      </c>
      <c r="I897" t="str">
        <f t="shared" si="123"/>
        <v>炘诀主动技能2等级18</v>
      </c>
      <c r="J897" s="1">
        <v>891</v>
      </c>
      <c r="K897" s="1">
        <f>VLOOKUP(H897,主动技能!$A:$B,2,FALSE)</f>
        <v>937</v>
      </c>
      <c r="L897" s="1">
        <f>VLOOKUP(I897,主动技能!$A:$B,2,FALSE)</f>
        <v>938</v>
      </c>
      <c r="M897" s="1">
        <f t="shared" si="124"/>
        <v>99</v>
      </c>
      <c r="N897" s="1" t="s">
        <v>251</v>
      </c>
      <c r="O897" s="1">
        <f t="shared" si="125"/>
        <v>198</v>
      </c>
      <c r="P897" s="1" t="s">
        <v>252</v>
      </c>
      <c r="Q897" s="1" t="s">
        <v>252</v>
      </c>
    </row>
    <row r="898" spans="2:17" x14ac:dyDescent="0.15">
      <c r="B898" s="8" t="str">
        <f>VLOOKUP(G898,角色!A:B,2,FALSE)</f>
        <v>炘诀</v>
      </c>
      <c r="C898" s="8" t="str">
        <f t="shared" si="117"/>
        <v>主动技能2</v>
      </c>
      <c r="D898" s="8">
        <f t="shared" si="119"/>
        <v>18</v>
      </c>
      <c r="E898" s="8">
        <f t="shared" si="120"/>
        <v>19</v>
      </c>
      <c r="F898" s="8">
        <f t="shared" si="121"/>
        <v>2</v>
      </c>
      <c r="G898" s="8">
        <f t="shared" si="118"/>
        <v>16</v>
      </c>
      <c r="H898" t="str">
        <f t="shared" si="122"/>
        <v>炘诀主动技能2等级18</v>
      </c>
      <c r="I898" t="str">
        <f t="shared" si="123"/>
        <v>炘诀主动技能2等级19</v>
      </c>
      <c r="J898" s="1">
        <v>892</v>
      </c>
      <c r="K898" s="1">
        <f>VLOOKUP(H898,主动技能!$A:$B,2,FALSE)</f>
        <v>938</v>
      </c>
      <c r="L898" s="1">
        <f>VLOOKUP(I898,主动技能!$A:$B,2,FALSE)</f>
        <v>939</v>
      </c>
      <c r="M898" s="1">
        <f t="shared" si="124"/>
        <v>1</v>
      </c>
      <c r="N898" s="1" t="s">
        <v>251</v>
      </c>
      <c r="O898" s="1">
        <f t="shared" si="125"/>
        <v>100</v>
      </c>
      <c r="P898" s="1" t="s">
        <v>252</v>
      </c>
      <c r="Q898" s="1" t="s">
        <v>252</v>
      </c>
    </row>
    <row r="899" spans="2:17" x14ac:dyDescent="0.15">
      <c r="B899" s="8" t="str">
        <f>VLOOKUP(G899,角色!A:B,2,FALSE)</f>
        <v>炘诀</v>
      </c>
      <c r="C899" s="8" t="str">
        <f t="shared" si="117"/>
        <v>主动技能2</v>
      </c>
      <c r="D899" s="8">
        <f t="shared" si="119"/>
        <v>19</v>
      </c>
      <c r="E899" s="8">
        <f t="shared" si="120"/>
        <v>20</v>
      </c>
      <c r="F899" s="8">
        <f t="shared" si="121"/>
        <v>2</v>
      </c>
      <c r="G899" s="8">
        <f t="shared" si="118"/>
        <v>16</v>
      </c>
      <c r="H899" t="str">
        <f t="shared" si="122"/>
        <v>炘诀主动技能2等级19</v>
      </c>
      <c r="I899" t="str">
        <f t="shared" si="123"/>
        <v>炘诀主动技能2等级20</v>
      </c>
      <c r="J899" s="1">
        <v>893</v>
      </c>
      <c r="K899" s="1">
        <f>VLOOKUP(H899,主动技能!$A:$B,2,FALSE)</f>
        <v>939</v>
      </c>
      <c r="L899" s="1">
        <f>VLOOKUP(I899,主动技能!$A:$B,2,FALSE)</f>
        <v>940</v>
      </c>
      <c r="M899" s="1">
        <f t="shared" si="124"/>
        <v>2</v>
      </c>
      <c r="N899" s="1" t="s">
        <v>251</v>
      </c>
      <c r="O899" s="1">
        <f t="shared" si="125"/>
        <v>101</v>
      </c>
      <c r="P899" s="1" t="s">
        <v>252</v>
      </c>
      <c r="Q899" s="1" t="s">
        <v>252</v>
      </c>
    </row>
    <row r="900" spans="2:17" x14ac:dyDescent="0.15">
      <c r="B900" s="8" t="str">
        <f>VLOOKUP(G900,角色!A:B,2,FALSE)</f>
        <v>炘诀</v>
      </c>
      <c r="C900" s="8" t="str">
        <f t="shared" si="117"/>
        <v>主动技能3</v>
      </c>
      <c r="D900" s="8">
        <f t="shared" si="119"/>
        <v>1</v>
      </c>
      <c r="E900" s="8">
        <f t="shared" si="120"/>
        <v>2</v>
      </c>
      <c r="F900" s="8">
        <f t="shared" si="121"/>
        <v>3</v>
      </c>
      <c r="G900" s="8">
        <f t="shared" si="118"/>
        <v>16</v>
      </c>
      <c r="H900" t="str">
        <f t="shared" si="122"/>
        <v>炘诀主动技能3等级1</v>
      </c>
      <c r="I900" t="str">
        <f t="shared" si="123"/>
        <v>炘诀主动技能3等级2</v>
      </c>
      <c r="J900" s="1">
        <v>894</v>
      </c>
      <c r="K900" s="1">
        <f>VLOOKUP(H900,主动技能!$A:$B,2,FALSE)</f>
        <v>941</v>
      </c>
      <c r="L900" s="1">
        <f>VLOOKUP(I900,主动技能!$A:$B,2,FALSE)</f>
        <v>942</v>
      </c>
      <c r="M900" s="1">
        <f t="shared" si="124"/>
        <v>3</v>
      </c>
      <c r="N900" s="1" t="s">
        <v>251</v>
      </c>
      <c r="O900" s="1">
        <f t="shared" si="125"/>
        <v>102</v>
      </c>
      <c r="P900" s="1" t="s">
        <v>252</v>
      </c>
      <c r="Q900" s="1" t="s">
        <v>252</v>
      </c>
    </row>
    <row r="901" spans="2:17" x14ac:dyDescent="0.15">
      <c r="B901" s="8" t="str">
        <f>VLOOKUP(G901,角色!A:B,2,FALSE)</f>
        <v>炘诀</v>
      </c>
      <c r="C901" s="8" t="str">
        <f t="shared" si="117"/>
        <v>主动技能3</v>
      </c>
      <c r="D901" s="8">
        <f t="shared" si="119"/>
        <v>2</v>
      </c>
      <c r="E901" s="8">
        <f t="shared" si="120"/>
        <v>3</v>
      </c>
      <c r="F901" s="8">
        <f t="shared" si="121"/>
        <v>3</v>
      </c>
      <c r="G901" s="8">
        <f t="shared" si="118"/>
        <v>16</v>
      </c>
      <c r="H901" t="str">
        <f t="shared" si="122"/>
        <v>炘诀主动技能3等级2</v>
      </c>
      <c r="I901" t="str">
        <f t="shared" si="123"/>
        <v>炘诀主动技能3等级3</v>
      </c>
      <c r="J901" s="1">
        <v>895</v>
      </c>
      <c r="K901" s="1">
        <f>VLOOKUP(H901,主动技能!$A:$B,2,FALSE)</f>
        <v>942</v>
      </c>
      <c r="L901" s="1">
        <f>VLOOKUP(I901,主动技能!$A:$B,2,FALSE)</f>
        <v>943</v>
      </c>
      <c r="M901" s="1">
        <f t="shared" si="124"/>
        <v>4</v>
      </c>
      <c r="N901" s="1" t="s">
        <v>251</v>
      </c>
      <c r="O901" s="1">
        <f t="shared" si="125"/>
        <v>103</v>
      </c>
      <c r="P901" s="1" t="s">
        <v>252</v>
      </c>
      <c r="Q901" s="1" t="s">
        <v>252</v>
      </c>
    </row>
    <row r="902" spans="2:17" x14ac:dyDescent="0.15">
      <c r="B902" s="8" t="str">
        <f>VLOOKUP(G902,角色!A:B,2,FALSE)</f>
        <v>炘诀</v>
      </c>
      <c r="C902" s="8" t="str">
        <f t="shared" si="117"/>
        <v>主动技能3</v>
      </c>
      <c r="D902" s="8">
        <f t="shared" si="119"/>
        <v>3</v>
      </c>
      <c r="E902" s="8">
        <f t="shared" si="120"/>
        <v>4</v>
      </c>
      <c r="F902" s="8">
        <f t="shared" si="121"/>
        <v>3</v>
      </c>
      <c r="G902" s="8">
        <f t="shared" si="118"/>
        <v>16</v>
      </c>
      <c r="H902" t="str">
        <f t="shared" si="122"/>
        <v>炘诀主动技能3等级3</v>
      </c>
      <c r="I902" t="str">
        <f t="shared" si="123"/>
        <v>炘诀主动技能3等级4</v>
      </c>
      <c r="J902" s="1">
        <v>896</v>
      </c>
      <c r="K902" s="1">
        <f>VLOOKUP(H902,主动技能!$A:$B,2,FALSE)</f>
        <v>943</v>
      </c>
      <c r="L902" s="1">
        <f>VLOOKUP(I902,主动技能!$A:$B,2,FALSE)</f>
        <v>944</v>
      </c>
      <c r="M902" s="1">
        <f t="shared" si="124"/>
        <v>5</v>
      </c>
      <c r="N902" s="1" t="s">
        <v>251</v>
      </c>
      <c r="O902" s="1">
        <f t="shared" si="125"/>
        <v>104</v>
      </c>
      <c r="P902" s="1" t="s">
        <v>252</v>
      </c>
      <c r="Q902" s="1" t="s">
        <v>252</v>
      </c>
    </row>
    <row r="903" spans="2:17" x14ac:dyDescent="0.15">
      <c r="B903" s="8" t="str">
        <f>VLOOKUP(G903,角色!A:B,2,FALSE)</f>
        <v>炘诀</v>
      </c>
      <c r="C903" s="8" t="str">
        <f t="shared" si="117"/>
        <v>主动技能3</v>
      </c>
      <c r="D903" s="8">
        <f t="shared" si="119"/>
        <v>4</v>
      </c>
      <c r="E903" s="8">
        <f t="shared" si="120"/>
        <v>5</v>
      </c>
      <c r="F903" s="8">
        <f t="shared" si="121"/>
        <v>3</v>
      </c>
      <c r="G903" s="8">
        <f t="shared" si="118"/>
        <v>16</v>
      </c>
      <c r="H903" t="str">
        <f t="shared" si="122"/>
        <v>炘诀主动技能3等级4</v>
      </c>
      <c r="I903" t="str">
        <f t="shared" si="123"/>
        <v>炘诀主动技能3等级5</v>
      </c>
      <c r="J903" s="1">
        <v>897</v>
      </c>
      <c r="K903" s="1">
        <f>VLOOKUP(H903,主动技能!$A:$B,2,FALSE)</f>
        <v>944</v>
      </c>
      <c r="L903" s="1">
        <f>VLOOKUP(I903,主动技能!$A:$B,2,FALSE)</f>
        <v>945</v>
      </c>
      <c r="M903" s="1">
        <f t="shared" si="124"/>
        <v>6</v>
      </c>
      <c r="N903" s="1" t="s">
        <v>251</v>
      </c>
      <c r="O903" s="1">
        <f t="shared" si="125"/>
        <v>105</v>
      </c>
      <c r="P903" s="1" t="s">
        <v>252</v>
      </c>
      <c r="Q903" s="1" t="s">
        <v>252</v>
      </c>
    </row>
    <row r="904" spans="2:17" x14ac:dyDescent="0.15">
      <c r="B904" s="8" t="str">
        <f>VLOOKUP(G904,角色!A:B,2,FALSE)</f>
        <v>炘诀</v>
      </c>
      <c r="C904" s="8" t="str">
        <f t="shared" ref="C904:C967" si="126">C$4&amp;F904</f>
        <v>主动技能3</v>
      </c>
      <c r="D904" s="8">
        <f t="shared" si="119"/>
        <v>5</v>
      </c>
      <c r="E904" s="8">
        <f t="shared" si="120"/>
        <v>6</v>
      </c>
      <c r="F904" s="8">
        <f t="shared" si="121"/>
        <v>3</v>
      </c>
      <c r="G904" s="8">
        <f t="shared" ref="G904:G967" si="127">IF((F904=1)*(D904=1),G903+1,G903)</f>
        <v>16</v>
      </c>
      <c r="H904" t="str">
        <f t="shared" si="122"/>
        <v>炘诀主动技能3等级5</v>
      </c>
      <c r="I904" t="str">
        <f t="shared" si="123"/>
        <v>炘诀主动技能3等级6</v>
      </c>
      <c r="J904" s="1">
        <v>898</v>
      </c>
      <c r="K904" s="1">
        <f>VLOOKUP(H904,主动技能!$A:$B,2,FALSE)</f>
        <v>945</v>
      </c>
      <c r="L904" s="1">
        <f>VLOOKUP(I904,主动技能!$A:$B,2,FALSE)</f>
        <v>946</v>
      </c>
      <c r="M904" s="1">
        <f t="shared" si="124"/>
        <v>7</v>
      </c>
      <c r="N904" s="1" t="s">
        <v>251</v>
      </c>
      <c r="O904" s="1">
        <f t="shared" si="125"/>
        <v>106</v>
      </c>
      <c r="P904" s="1" t="s">
        <v>252</v>
      </c>
      <c r="Q904" s="1" t="s">
        <v>252</v>
      </c>
    </row>
    <row r="905" spans="2:17" x14ac:dyDescent="0.15">
      <c r="B905" s="8" t="str">
        <f>VLOOKUP(G905,角色!A:B,2,FALSE)</f>
        <v>炘诀</v>
      </c>
      <c r="C905" s="8" t="str">
        <f t="shared" si="126"/>
        <v>主动技能3</v>
      </c>
      <c r="D905" s="8">
        <f t="shared" ref="D905:D968" si="128">IF(D904=D$5,1,D904+1)</f>
        <v>6</v>
      </c>
      <c r="E905" s="8">
        <f t="shared" ref="E905:E968" si="129">IF(E904=E$5,2,E904+1)</f>
        <v>7</v>
      </c>
      <c r="F905" s="8">
        <f t="shared" ref="F905:F968" si="130">IF(D905=1,IF(F904=$F$5,1,F904+1),F904)</f>
        <v>3</v>
      </c>
      <c r="G905" s="8">
        <f t="shared" si="127"/>
        <v>16</v>
      </c>
      <c r="H905" t="str">
        <f t="shared" si="122"/>
        <v>炘诀主动技能3等级6</v>
      </c>
      <c r="I905" t="str">
        <f t="shared" si="123"/>
        <v>炘诀主动技能3等级7</v>
      </c>
      <c r="J905" s="1">
        <v>899</v>
      </c>
      <c r="K905" s="1">
        <f>VLOOKUP(H905,主动技能!$A:$B,2,FALSE)</f>
        <v>946</v>
      </c>
      <c r="L905" s="1">
        <f>VLOOKUP(I905,主动技能!$A:$B,2,FALSE)</f>
        <v>947</v>
      </c>
      <c r="M905" s="1">
        <f t="shared" si="124"/>
        <v>8</v>
      </c>
      <c r="N905" s="1" t="s">
        <v>251</v>
      </c>
      <c r="O905" s="1">
        <f t="shared" si="125"/>
        <v>107</v>
      </c>
      <c r="P905" s="1" t="s">
        <v>252</v>
      </c>
      <c r="Q905" s="1" t="s">
        <v>252</v>
      </c>
    </row>
    <row r="906" spans="2:17" x14ac:dyDescent="0.15">
      <c r="B906" s="8" t="str">
        <f>VLOOKUP(G906,角色!A:B,2,FALSE)</f>
        <v>炘诀</v>
      </c>
      <c r="C906" s="8" t="str">
        <f t="shared" si="126"/>
        <v>主动技能3</v>
      </c>
      <c r="D906" s="8">
        <f t="shared" si="128"/>
        <v>7</v>
      </c>
      <c r="E906" s="8">
        <f t="shared" si="129"/>
        <v>8</v>
      </c>
      <c r="F906" s="8">
        <f t="shared" si="130"/>
        <v>3</v>
      </c>
      <c r="G906" s="8">
        <f t="shared" si="127"/>
        <v>16</v>
      </c>
      <c r="H906" t="str">
        <f t="shared" si="122"/>
        <v>炘诀主动技能3等级7</v>
      </c>
      <c r="I906" t="str">
        <f t="shared" si="123"/>
        <v>炘诀主动技能3等级8</v>
      </c>
      <c r="J906" s="1">
        <v>900</v>
      </c>
      <c r="K906" s="1">
        <f>VLOOKUP(H906,主动技能!$A:$B,2,FALSE)</f>
        <v>947</v>
      </c>
      <c r="L906" s="1">
        <f>VLOOKUP(I906,主动技能!$A:$B,2,FALSE)</f>
        <v>948</v>
      </c>
      <c r="M906" s="1">
        <f t="shared" si="124"/>
        <v>9</v>
      </c>
      <c r="N906" s="1" t="s">
        <v>251</v>
      </c>
      <c r="O906" s="1">
        <f t="shared" si="125"/>
        <v>108</v>
      </c>
      <c r="P906" s="1" t="s">
        <v>252</v>
      </c>
      <c r="Q906" s="1" t="s">
        <v>252</v>
      </c>
    </row>
    <row r="907" spans="2:17" x14ac:dyDescent="0.15">
      <c r="B907" s="8" t="str">
        <f>VLOOKUP(G907,角色!A:B,2,FALSE)</f>
        <v>炘诀</v>
      </c>
      <c r="C907" s="8" t="str">
        <f t="shared" si="126"/>
        <v>主动技能3</v>
      </c>
      <c r="D907" s="8">
        <f t="shared" si="128"/>
        <v>8</v>
      </c>
      <c r="E907" s="8">
        <f t="shared" si="129"/>
        <v>9</v>
      </c>
      <c r="F907" s="8">
        <f t="shared" si="130"/>
        <v>3</v>
      </c>
      <c r="G907" s="8">
        <f t="shared" si="127"/>
        <v>16</v>
      </c>
      <c r="H907" t="str">
        <f t="shared" si="122"/>
        <v>炘诀主动技能3等级8</v>
      </c>
      <c r="I907" t="str">
        <f t="shared" si="123"/>
        <v>炘诀主动技能3等级9</v>
      </c>
      <c r="J907" s="1">
        <v>901</v>
      </c>
      <c r="K907" s="1">
        <f>VLOOKUP(H907,主动技能!$A:$B,2,FALSE)</f>
        <v>948</v>
      </c>
      <c r="L907" s="1">
        <f>VLOOKUP(I907,主动技能!$A:$B,2,FALSE)</f>
        <v>949</v>
      </c>
      <c r="M907" s="1">
        <f t="shared" si="124"/>
        <v>10</v>
      </c>
      <c r="N907" s="1" t="s">
        <v>251</v>
      </c>
      <c r="O907" s="1">
        <f t="shared" si="125"/>
        <v>109</v>
      </c>
      <c r="P907" s="1" t="s">
        <v>252</v>
      </c>
      <c r="Q907" s="1" t="s">
        <v>252</v>
      </c>
    </row>
    <row r="908" spans="2:17" x14ac:dyDescent="0.15">
      <c r="B908" s="8" t="str">
        <f>VLOOKUP(G908,角色!A:B,2,FALSE)</f>
        <v>炘诀</v>
      </c>
      <c r="C908" s="8" t="str">
        <f t="shared" si="126"/>
        <v>主动技能3</v>
      </c>
      <c r="D908" s="8">
        <f t="shared" si="128"/>
        <v>9</v>
      </c>
      <c r="E908" s="8">
        <f t="shared" si="129"/>
        <v>10</v>
      </c>
      <c r="F908" s="8">
        <f t="shared" si="130"/>
        <v>3</v>
      </c>
      <c r="G908" s="8">
        <f t="shared" si="127"/>
        <v>16</v>
      </c>
      <c r="H908" t="str">
        <f t="shared" si="122"/>
        <v>炘诀主动技能3等级9</v>
      </c>
      <c r="I908" t="str">
        <f t="shared" si="123"/>
        <v>炘诀主动技能3等级10</v>
      </c>
      <c r="J908" s="1">
        <v>902</v>
      </c>
      <c r="K908" s="1">
        <f>VLOOKUP(H908,主动技能!$A:$B,2,FALSE)</f>
        <v>949</v>
      </c>
      <c r="L908" s="1">
        <f>VLOOKUP(I908,主动技能!$A:$B,2,FALSE)</f>
        <v>950</v>
      </c>
      <c r="M908" s="1">
        <f t="shared" si="124"/>
        <v>11</v>
      </c>
      <c r="N908" s="1" t="s">
        <v>251</v>
      </c>
      <c r="O908" s="1">
        <f t="shared" si="125"/>
        <v>110</v>
      </c>
      <c r="P908" s="1" t="s">
        <v>252</v>
      </c>
      <c r="Q908" s="1" t="s">
        <v>252</v>
      </c>
    </row>
    <row r="909" spans="2:17" x14ac:dyDescent="0.15">
      <c r="B909" s="8" t="str">
        <f>VLOOKUP(G909,角色!A:B,2,FALSE)</f>
        <v>炘诀</v>
      </c>
      <c r="C909" s="8" t="str">
        <f t="shared" si="126"/>
        <v>主动技能3</v>
      </c>
      <c r="D909" s="8">
        <f t="shared" si="128"/>
        <v>10</v>
      </c>
      <c r="E909" s="8">
        <f t="shared" si="129"/>
        <v>11</v>
      </c>
      <c r="F909" s="8">
        <f t="shared" si="130"/>
        <v>3</v>
      </c>
      <c r="G909" s="8">
        <f t="shared" si="127"/>
        <v>16</v>
      </c>
      <c r="H909" t="str">
        <f t="shared" si="122"/>
        <v>炘诀主动技能3等级10</v>
      </c>
      <c r="I909" t="str">
        <f t="shared" si="123"/>
        <v>炘诀主动技能3等级11</v>
      </c>
      <c r="J909" s="1">
        <v>903</v>
      </c>
      <c r="K909" s="1">
        <f>VLOOKUP(H909,主动技能!$A:$B,2,FALSE)</f>
        <v>950</v>
      </c>
      <c r="L909" s="1">
        <f>VLOOKUP(I909,主动技能!$A:$B,2,FALSE)</f>
        <v>951</v>
      </c>
      <c r="M909" s="1">
        <f t="shared" si="124"/>
        <v>12</v>
      </c>
      <c r="N909" s="1" t="s">
        <v>251</v>
      </c>
      <c r="O909" s="1">
        <f t="shared" si="125"/>
        <v>111</v>
      </c>
      <c r="P909" s="1" t="s">
        <v>252</v>
      </c>
      <c r="Q909" s="1" t="s">
        <v>252</v>
      </c>
    </row>
    <row r="910" spans="2:17" x14ac:dyDescent="0.15">
      <c r="B910" s="8" t="str">
        <f>VLOOKUP(G910,角色!A:B,2,FALSE)</f>
        <v>炘诀</v>
      </c>
      <c r="C910" s="8" t="str">
        <f t="shared" si="126"/>
        <v>主动技能3</v>
      </c>
      <c r="D910" s="8">
        <f t="shared" si="128"/>
        <v>11</v>
      </c>
      <c r="E910" s="8">
        <f t="shared" si="129"/>
        <v>12</v>
      </c>
      <c r="F910" s="8">
        <f t="shared" si="130"/>
        <v>3</v>
      </c>
      <c r="G910" s="8">
        <f t="shared" si="127"/>
        <v>16</v>
      </c>
      <c r="H910" t="str">
        <f t="shared" si="122"/>
        <v>炘诀主动技能3等级11</v>
      </c>
      <c r="I910" t="str">
        <f t="shared" si="123"/>
        <v>炘诀主动技能3等级12</v>
      </c>
      <c r="J910" s="1">
        <v>904</v>
      </c>
      <c r="K910" s="1">
        <f>VLOOKUP(H910,主动技能!$A:$B,2,FALSE)</f>
        <v>951</v>
      </c>
      <c r="L910" s="1">
        <f>VLOOKUP(I910,主动技能!$A:$B,2,FALSE)</f>
        <v>952</v>
      </c>
      <c r="M910" s="1">
        <f t="shared" si="124"/>
        <v>13</v>
      </c>
      <c r="N910" s="1" t="s">
        <v>251</v>
      </c>
      <c r="O910" s="1">
        <f t="shared" si="125"/>
        <v>112</v>
      </c>
      <c r="P910" s="1" t="s">
        <v>252</v>
      </c>
      <c r="Q910" s="1" t="s">
        <v>252</v>
      </c>
    </row>
    <row r="911" spans="2:17" x14ac:dyDescent="0.15">
      <c r="B911" s="8" t="str">
        <f>VLOOKUP(G911,角色!A:B,2,FALSE)</f>
        <v>炘诀</v>
      </c>
      <c r="C911" s="8" t="str">
        <f t="shared" si="126"/>
        <v>主动技能3</v>
      </c>
      <c r="D911" s="8">
        <f t="shared" si="128"/>
        <v>12</v>
      </c>
      <c r="E911" s="8">
        <f t="shared" si="129"/>
        <v>13</v>
      </c>
      <c r="F911" s="8">
        <f t="shared" si="130"/>
        <v>3</v>
      </c>
      <c r="G911" s="8">
        <f t="shared" si="127"/>
        <v>16</v>
      </c>
      <c r="H911" t="str">
        <f t="shared" si="122"/>
        <v>炘诀主动技能3等级12</v>
      </c>
      <c r="I911" t="str">
        <f t="shared" si="123"/>
        <v>炘诀主动技能3等级13</v>
      </c>
      <c r="J911" s="1">
        <v>905</v>
      </c>
      <c r="K911" s="1">
        <f>VLOOKUP(H911,主动技能!$A:$B,2,FALSE)</f>
        <v>952</v>
      </c>
      <c r="L911" s="1">
        <f>VLOOKUP(I911,主动技能!$A:$B,2,FALSE)</f>
        <v>953</v>
      </c>
      <c r="M911" s="1">
        <f t="shared" si="124"/>
        <v>14</v>
      </c>
      <c r="N911" s="1" t="s">
        <v>251</v>
      </c>
      <c r="O911" s="1">
        <f t="shared" si="125"/>
        <v>113</v>
      </c>
      <c r="P911" s="1" t="s">
        <v>252</v>
      </c>
      <c r="Q911" s="1" t="s">
        <v>252</v>
      </c>
    </row>
    <row r="912" spans="2:17" x14ac:dyDescent="0.15">
      <c r="B912" s="8" t="str">
        <f>VLOOKUP(G912,角色!A:B,2,FALSE)</f>
        <v>炘诀</v>
      </c>
      <c r="C912" s="8" t="str">
        <f t="shared" si="126"/>
        <v>主动技能3</v>
      </c>
      <c r="D912" s="8">
        <f t="shared" si="128"/>
        <v>13</v>
      </c>
      <c r="E912" s="8">
        <f t="shared" si="129"/>
        <v>14</v>
      </c>
      <c r="F912" s="8">
        <f t="shared" si="130"/>
        <v>3</v>
      </c>
      <c r="G912" s="8">
        <f t="shared" si="127"/>
        <v>16</v>
      </c>
      <c r="H912" t="str">
        <f t="shared" si="122"/>
        <v>炘诀主动技能3等级13</v>
      </c>
      <c r="I912" t="str">
        <f t="shared" si="123"/>
        <v>炘诀主动技能3等级14</v>
      </c>
      <c r="J912" s="1">
        <v>906</v>
      </c>
      <c r="K912" s="1">
        <f>VLOOKUP(H912,主动技能!$A:$B,2,FALSE)</f>
        <v>953</v>
      </c>
      <c r="L912" s="1">
        <f>VLOOKUP(I912,主动技能!$A:$B,2,FALSE)</f>
        <v>954</v>
      </c>
      <c r="M912" s="1">
        <f t="shared" si="124"/>
        <v>15</v>
      </c>
      <c r="N912" s="1" t="s">
        <v>251</v>
      </c>
      <c r="O912" s="1">
        <f t="shared" si="125"/>
        <v>114</v>
      </c>
      <c r="P912" s="1" t="s">
        <v>252</v>
      </c>
      <c r="Q912" s="1" t="s">
        <v>252</v>
      </c>
    </row>
    <row r="913" spans="2:17" x14ac:dyDescent="0.15">
      <c r="B913" s="8" t="str">
        <f>VLOOKUP(G913,角色!A:B,2,FALSE)</f>
        <v>炘诀</v>
      </c>
      <c r="C913" s="8" t="str">
        <f t="shared" si="126"/>
        <v>主动技能3</v>
      </c>
      <c r="D913" s="8">
        <f t="shared" si="128"/>
        <v>14</v>
      </c>
      <c r="E913" s="8">
        <f t="shared" si="129"/>
        <v>15</v>
      </c>
      <c r="F913" s="8">
        <f t="shared" si="130"/>
        <v>3</v>
      </c>
      <c r="G913" s="8">
        <f t="shared" si="127"/>
        <v>16</v>
      </c>
      <c r="H913" t="str">
        <f t="shared" si="122"/>
        <v>炘诀主动技能3等级14</v>
      </c>
      <c r="I913" t="str">
        <f t="shared" si="123"/>
        <v>炘诀主动技能3等级15</v>
      </c>
      <c r="J913" s="1">
        <v>907</v>
      </c>
      <c r="K913" s="1">
        <f>VLOOKUP(H913,主动技能!$A:$B,2,FALSE)</f>
        <v>954</v>
      </c>
      <c r="L913" s="1">
        <f>VLOOKUP(I913,主动技能!$A:$B,2,FALSE)</f>
        <v>955</v>
      </c>
      <c r="M913" s="1">
        <f t="shared" si="124"/>
        <v>16</v>
      </c>
      <c r="N913" s="1" t="s">
        <v>251</v>
      </c>
      <c r="O913" s="1">
        <f t="shared" si="125"/>
        <v>115</v>
      </c>
      <c r="P913" s="1" t="s">
        <v>252</v>
      </c>
      <c r="Q913" s="1" t="s">
        <v>252</v>
      </c>
    </row>
    <row r="914" spans="2:17" x14ac:dyDescent="0.15">
      <c r="B914" s="8" t="str">
        <f>VLOOKUP(G914,角色!A:B,2,FALSE)</f>
        <v>炘诀</v>
      </c>
      <c r="C914" s="8" t="str">
        <f t="shared" si="126"/>
        <v>主动技能3</v>
      </c>
      <c r="D914" s="8">
        <f t="shared" si="128"/>
        <v>15</v>
      </c>
      <c r="E914" s="8">
        <f t="shared" si="129"/>
        <v>16</v>
      </c>
      <c r="F914" s="8">
        <f t="shared" si="130"/>
        <v>3</v>
      </c>
      <c r="G914" s="8">
        <f t="shared" si="127"/>
        <v>16</v>
      </c>
      <c r="H914" t="str">
        <f t="shared" si="122"/>
        <v>炘诀主动技能3等级15</v>
      </c>
      <c r="I914" t="str">
        <f t="shared" si="123"/>
        <v>炘诀主动技能3等级16</v>
      </c>
      <c r="J914" s="1">
        <v>908</v>
      </c>
      <c r="K914" s="1">
        <f>VLOOKUP(H914,主动技能!$A:$B,2,FALSE)</f>
        <v>955</v>
      </c>
      <c r="L914" s="1">
        <f>VLOOKUP(I914,主动技能!$A:$B,2,FALSE)</f>
        <v>956</v>
      </c>
      <c r="M914" s="1">
        <f t="shared" si="124"/>
        <v>17</v>
      </c>
      <c r="N914" s="1" t="s">
        <v>251</v>
      </c>
      <c r="O914" s="1">
        <f t="shared" si="125"/>
        <v>116</v>
      </c>
      <c r="P914" s="1" t="s">
        <v>252</v>
      </c>
      <c r="Q914" s="1" t="s">
        <v>252</v>
      </c>
    </row>
    <row r="915" spans="2:17" x14ac:dyDescent="0.15">
      <c r="B915" s="8" t="str">
        <f>VLOOKUP(G915,角色!A:B,2,FALSE)</f>
        <v>炘诀</v>
      </c>
      <c r="C915" s="8" t="str">
        <f t="shared" si="126"/>
        <v>主动技能3</v>
      </c>
      <c r="D915" s="8">
        <f t="shared" si="128"/>
        <v>16</v>
      </c>
      <c r="E915" s="8">
        <f t="shared" si="129"/>
        <v>17</v>
      </c>
      <c r="F915" s="8">
        <f t="shared" si="130"/>
        <v>3</v>
      </c>
      <c r="G915" s="8">
        <f t="shared" si="127"/>
        <v>16</v>
      </c>
      <c r="H915" t="str">
        <f t="shared" si="122"/>
        <v>炘诀主动技能3等级16</v>
      </c>
      <c r="I915" t="str">
        <f t="shared" si="123"/>
        <v>炘诀主动技能3等级17</v>
      </c>
      <c r="J915" s="1">
        <v>909</v>
      </c>
      <c r="K915" s="1">
        <f>VLOOKUP(H915,主动技能!$A:$B,2,FALSE)</f>
        <v>956</v>
      </c>
      <c r="L915" s="1">
        <f>VLOOKUP(I915,主动技能!$A:$B,2,FALSE)</f>
        <v>957</v>
      </c>
      <c r="M915" s="1">
        <f t="shared" si="124"/>
        <v>18</v>
      </c>
      <c r="N915" s="1" t="s">
        <v>251</v>
      </c>
      <c r="O915" s="1">
        <f t="shared" si="125"/>
        <v>117</v>
      </c>
      <c r="P915" s="1" t="s">
        <v>252</v>
      </c>
      <c r="Q915" s="1" t="s">
        <v>252</v>
      </c>
    </row>
    <row r="916" spans="2:17" x14ac:dyDescent="0.15">
      <c r="B916" s="8" t="str">
        <f>VLOOKUP(G916,角色!A:B,2,FALSE)</f>
        <v>炘诀</v>
      </c>
      <c r="C916" s="8" t="str">
        <f t="shared" si="126"/>
        <v>主动技能3</v>
      </c>
      <c r="D916" s="8">
        <f t="shared" si="128"/>
        <v>17</v>
      </c>
      <c r="E916" s="8">
        <f t="shared" si="129"/>
        <v>18</v>
      </c>
      <c r="F916" s="8">
        <f t="shared" si="130"/>
        <v>3</v>
      </c>
      <c r="G916" s="8">
        <f t="shared" si="127"/>
        <v>16</v>
      </c>
      <c r="H916" t="str">
        <f t="shared" si="122"/>
        <v>炘诀主动技能3等级17</v>
      </c>
      <c r="I916" t="str">
        <f t="shared" si="123"/>
        <v>炘诀主动技能3等级18</v>
      </c>
      <c r="J916" s="1">
        <v>910</v>
      </c>
      <c r="K916" s="1">
        <f>VLOOKUP(H916,主动技能!$A:$B,2,FALSE)</f>
        <v>957</v>
      </c>
      <c r="L916" s="1">
        <f>VLOOKUP(I916,主动技能!$A:$B,2,FALSE)</f>
        <v>958</v>
      </c>
      <c r="M916" s="1">
        <f t="shared" si="124"/>
        <v>19</v>
      </c>
      <c r="N916" s="1" t="s">
        <v>251</v>
      </c>
      <c r="O916" s="1">
        <f t="shared" si="125"/>
        <v>118</v>
      </c>
      <c r="P916" s="1" t="s">
        <v>252</v>
      </c>
      <c r="Q916" s="1" t="s">
        <v>252</v>
      </c>
    </row>
    <row r="917" spans="2:17" x14ac:dyDescent="0.15">
      <c r="B917" s="8" t="str">
        <f>VLOOKUP(G917,角色!A:B,2,FALSE)</f>
        <v>炘诀</v>
      </c>
      <c r="C917" s="8" t="str">
        <f t="shared" si="126"/>
        <v>主动技能3</v>
      </c>
      <c r="D917" s="8">
        <f t="shared" si="128"/>
        <v>18</v>
      </c>
      <c r="E917" s="8">
        <f t="shared" si="129"/>
        <v>19</v>
      </c>
      <c r="F917" s="8">
        <f t="shared" si="130"/>
        <v>3</v>
      </c>
      <c r="G917" s="8">
        <f t="shared" si="127"/>
        <v>16</v>
      </c>
      <c r="H917" t="str">
        <f t="shared" si="122"/>
        <v>炘诀主动技能3等级18</v>
      </c>
      <c r="I917" t="str">
        <f t="shared" si="123"/>
        <v>炘诀主动技能3等级19</v>
      </c>
      <c r="J917" s="1">
        <v>911</v>
      </c>
      <c r="K917" s="1">
        <f>VLOOKUP(H917,主动技能!$A:$B,2,FALSE)</f>
        <v>958</v>
      </c>
      <c r="L917" s="1">
        <f>VLOOKUP(I917,主动技能!$A:$B,2,FALSE)</f>
        <v>959</v>
      </c>
      <c r="M917" s="1">
        <f t="shared" si="124"/>
        <v>20</v>
      </c>
      <c r="N917" s="1" t="s">
        <v>251</v>
      </c>
      <c r="O917" s="1">
        <f t="shared" si="125"/>
        <v>119</v>
      </c>
      <c r="P917" s="1" t="s">
        <v>252</v>
      </c>
      <c r="Q917" s="1" t="s">
        <v>252</v>
      </c>
    </row>
    <row r="918" spans="2:17" x14ac:dyDescent="0.15">
      <c r="B918" s="8" t="str">
        <f>VLOOKUP(G918,角色!A:B,2,FALSE)</f>
        <v>炘诀</v>
      </c>
      <c r="C918" s="8" t="str">
        <f t="shared" si="126"/>
        <v>主动技能3</v>
      </c>
      <c r="D918" s="8">
        <f t="shared" si="128"/>
        <v>19</v>
      </c>
      <c r="E918" s="8">
        <f t="shared" si="129"/>
        <v>20</v>
      </c>
      <c r="F918" s="8">
        <f t="shared" si="130"/>
        <v>3</v>
      </c>
      <c r="G918" s="8">
        <f t="shared" si="127"/>
        <v>16</v>
      </c>
      <c r="H918" t="str">
        <f t="shared" si="122"/>
        <v>炘诀主动技能3等级19</v>
      </c>
      <c r="I918" t="str">
        <f t="shared" si="123"/>
        <v>炘诀主动技能3等级20</v>
      </c>
      <c r="J918" s="1">
        <v>912</v>
      </c>
      <c r="K918" s="1">
        <f>VLOOKUP(H918,主动技能!$A:$B,2,FALSE)</f>
        <v>959</v>
      </c>
      <c r="L918" s="1">
        <f>VLOOKUP(I918,主动技能!$A:$B,2,FALSE)</f>
        <v>960</v>
      </c>
      <c r="M918" s="1">
        <f t="shared" si="124"/>
        <v>21</v>
      </c>
      <c r="N918" s="1" t="s">
        <v>251</v>
      </c>
      <c r="O918" s="1">
        <f t="shared" si="125"/>
        <v>120</v>
      </c>
      <c r="P918" s="1" t="s">
        <v>252</v>
      </c>
      <c r="Q918" s="1" t="s">
        <v>252</v>
      </c>
    </row>
    <row r="919" spans="2:17" x14ac:dyDescent="0.15">
      <c r="B919" s="8" t="str">
        <f>VLOOKUP(G919,角色!A:B,2,FALSE)</f>
        <v>奈落</v>
      </c>
      <c r="C919" s="8" t="str">
        <f t="shared" si="126"/>
        <v>主动技能1</v>
      </c>
      <c r="D919" s="8">
        <f t="shared" si="128"/>
        <v>1</v>
      </c>
      <c r="E919" s="8">
        <f t="shared" si="129"/>
        <v>2</v>
      </c>
      <c r="F919" s="8">
        <f t="shared" si="130"/>
        <v>1</v>
      </c>
      <c r="G919" s="8">
        <f t="shared" si="127"/>
        <v>17</v>
      </c>
      <c r="H919" t="str">
        <f t="shared" si="122"/>
        <v>奈落主动技能1等级1</v>
      </c>
      <c r="I919" t="str">
        <f t="shared" si="123"/>
        <v>奈落主动技能1等级2</v>
      </c>
      <c r="J919" s="1">
        <v>913</v>
      </c>
      <c r="K919" s="1">
        <f>VLOOKUP(H919,主动技能!$A:$B,2,FALSE)</f>
        <v>961</v>
      </c>
      <c r="L919" s="1">
        <f>VLOOKUP(I919,主动技能!$A:$B,2,FALSE)</f>
        <v>962</v>
      </c>
      <c r="M919" s="1">
        <f t="shared" si="124"/>
        <v>22</v>
      </c>
      <c r="N919" s="1" t="s">
        <v>251</v>
      </c>
      <c r="O919" s="1">
        <f t="shared" si="125"/>
        <v>121</v>
      </c>
      <c r="P919" s="1" t="s">
        <v>252</v>
      </c>
      <c r="Q919" s="1" t="s">
        <v>252</v>
      </c>
    </row>
    <row r="920" spans="2:17" x14ac:dyDescent="0.15">
      <c r="B920" s="8" t="str">
        <f>VLOOKUP(G920,角色!A:B,2,FALSE)</f>
        <v>奈落</v>
      </c>
      <c r="C920" s="8" t="str">
        <f t="shared" si="126"/>
        <v>主动技能1</v>
      </c>
      <c r="D920" s="8">
        <f t="shared" si="128"/>
        <v>2</v>
      </c>
      <c r="E920" s="8">
        <f t="shared" si="129"/>
        <v>3</v>
      </c>
      <c r="F920" s="8">
        <f t="shared" si="130"/>
        <v>1</v>
      </c>
      <c r="G920" s="8">
        <f t="shared" si="127"/>
        <v>17</v>
      </c>
      <c r="H920" t="str">
        <f t="shared" ref="H920:H983" si="131">$B920&amp;$C920&amp;D$6&amp;D920</f>
        <v>奈落主动技能1等级2</v>
      </c>
      <c r="I920" t="str">
        <f t="shared" ref="I920:I983" si="132">$B920&amp;$C920&amp;E$6&amp;E920</f>
        <v>奈落主动技能1等级3</v>
      </c>
      <c r="J920" s="1">
        <v>914</v>
      </c>
      <c r="K920" s="1">
        <f>VLOOKUP(H920,主动技能!$A:$B,2,FALSE)</f>
        <v>962</v>
      </c>
      <c r="L920" s="1">
        <f>VLOOKUP(I920,主动技能!$A:$B,2,FALSE)</f>
        <v>963</v>
      </c>
      <c r="M920" s="1">
        <f t="shared" si="124"/>
        <v>23</v>
      </c>
      <c r="N920" s="1" t="s">
        <v>251</v>
      </c>
      <c r="O920" s="1">
        <f t="shared" si="125"/>
        <v>122</v>
      </c>
      <c r="P920" s="1" t="s">
        <v>252</v>
      </c>
      <c r="Q920" s="1" t="s">
        <v>252</v>
      </c>
    </row>
    <row r="921" spans="2:17" x14ac:dyDescent="0.15">
      <c r="B921" s="8" t="str">
        <f>VLOOKUP(G921,角色!A:B,2,FALSE)</f>
        <v>奈落</v>
      </c>
      <c r="C921" s="8" t="str">
        <f t="shared" si="126"/>
        <v>主动技能1</v>
      </c>
      <c r="D921" s="8">
        <f t="shared" si="128"/>
        <v>3</v>
      </c>
      <c r="E921" s="8">
        <f t="shared" si="129"/>
        <v>4</v>
      </c>
      <c r="F921" s="8">
        <f t="shared" si="130"/>
        <v>1</v>
      </c>
      <c r="G921" s="8">
        <f t="shared" si="127"/>
        <v>17</v>
      </c>
      <c r="H921" t="str">
        <f t="shared" si="131"/>
        <v>奈落主动技能1等级3</v>
      </c>
      <c r="I921" t="str">
        <f t="shared" si="132"/>
        <v>奈落主动技能1等级4</v>
      </c>
      <c r="J921" s="1">
        <v>915</v>
      </c>
      <c r="K921" s="1">
        <f>VLOOKUP(H921,主动技能!$A:$B,2,FALSE)</f>
        <v>963</v>
      </c>
      <c r="L921" s="1">
        <f>VLOOKUP(I921,主动技能!$A:$B,2,FALSE)</f>
        <v>964</v>
      </c>
      <c r="M921" s="1">
        <f t="shared" si="124"/>
        <v>24</v>
      </c>
      <c r="N921" s="1" t="s">
        <v>251</v>
      </c>
      <c r="O921" s="1">
        <f t="shared" si="125"/>
        <v>123</v>
      </c>
      <c r="P921" s="1" t="s">
        <v>252</v>
      </c>
      <c r="Q921" s="1" t="s">
        <v>252</v>
      </c>
    </row>
    <row r="922" spans="2:17" x14ac:dyDescent="0.15">
      <c r="B922" s="8" t="str">
        <f>VLOOKUP(G922,角色!A:B,2,FALSE)</f>
        <v>奈落</v>
      </c>
      <c r="C922" s="8" t="str">
        <f t="shared" si="126"/>
        <v>主动技能1</v>
      </c>
      <c r="D922" s="8">
        <f t="shared" si="128"/>
        <v>4</v>
      </c>
      <c r="E922" s="8">
        <f t="shared" si="129"/>
        <v>5</v>
      </c>
      <c r="F922" s="8">
        <f t="shared" si="130"/>
        <v>1</v>
      </c>
      <c r="G922" s="8">
        <f t="shared" si="127"/>
        <v>17</v>
      </c>
      <c r="H922" t="str">
        <f t="shared" si="131"/>
        <v>奈落主动技能1等级4</v>
      </c>
      <c r="I922" t="str">
        <f t="shared" si="132"/>
        <v>奈落主动技能1等级5</v>
      </c>
      <c r="J922" s="1">
        <v>916</v>
      </c>
      <c r="K922" s="1">
        <f>VLOOKUP(H922,主动技能!$A:$B,2,FALSE)</f>
        <v>964</v>
      </c>
      <c r="L922" s="1">
        <f>VLOOKUP(I922,主动技能!$A:$B,2,FALSE)</f>
        <v>965</v>
      </c>
      <c r="M922" s="1">
        <f t="shared" si="124"/>
        <v>25</v>
      </c>
      <c r="N922" s="1" t="s">
        <v>251</v>
      </c>
      <c r="O922" s="1">
        <f t="shared" si="125"/>
        <v>124</v>
      </c>
      <c r="P922" s="1" t="s">
        <v>252</v>
      </c>
      <c r="Q922" s="1" t="s">
        <v>252</v>
      </c>
    </row>
    <row r="923" spans="2:17" x14ac:dyDescent="0.15">
      <c r="B923" s="8" t="str">
        <f>VLOOKUP(G923,角色!A:B,2,FALSE)</f>
        <v>奈落</v>
      </c>
      <c r="C923" s="8" t="str">
        <f t="shared" si="126"/>
        <v>主动技能1</v>
      </c>
      <c r="D923" s="8">
        <f t="shared" si="128"/>
        <v>5</v>
      </c>
      <c r="E923" s="8">
        <f t="shared" si="129"/>
        <v>6</v>
      </c>
      <c r="F923" s="8">
        <f t="shared" si="130"/>
        <v>1</v>
      </c>
      <c r="G923" s="8">
        <f t="shared" si="127"/>
        <v>17</v>
      </c>
      <c r="H923" t="str">
        <f t="shared" si="131"/>
        <v>奈落主动技能1等级5</v>
      </c>
      <c r="I923" t="str">
        <f t="shared" si="132"/>
        <v>奈落主动技能1等级6</v>
      </c>
      <c r="J923" s="1">
        <v>917</v>
      </c>
      <c r="K923" s="1">
        <f>VLOOKUP(H923,主动技能!$A:$B,2,FALSE)</f>
        <v>965</v>
      </c>
      <c r="L923" s="1">
        <f>VLOOKUP(I923,主动技能!$A:$B,2,FALSE)</f>
        <v>966</v>
      </c>
      <c r="M923" s="1">
        <f t="shared" si="124"/>
        <v>26</v>
      </c>
      <c r="N923" s="1" t="s">
        <v>251</v>
      </c>
      <c r="O923" s="1">
        <f t="shared" si="125"/>
        <v>125</v>
      </c>
      <c r="P923" s="1" t="s">
        <v>252</v>
      </c>
      <c r="Q923" s="1" t="s">
        <v>252</v>
      </c>
    </row>
    <row r="924" spans="2:17" x14ac:dyDescent="0.15">
      <c r="B924" s="8" t="str">
        <f>VLOOKUP(G924,角色!A:B,2,FALSE)</f>
        <v>奈落</v>
      </c>
      <c r="C924" s="8" t="str">
        <f t="shared" si="126"/>
        <v>主动技能1</v>
      </c>
      <c r="D924" s="8">
        <f t="shared" si="128"/>
        <v>6</v>
      </c>
      <c r="E924" s="8">
        <f t="shared" si="129"/>
        <v>7</v>
      </c>
      <c r="F924" s="8">
        <f t="shared" si="130"/>
        <v>1</v>
      </c>
      <c r="G924" s="8">
        <f t="shared" si="127"/>
        <v>17</v>
      </c>
      <c r="H924" t="str">
        <f t="shared" si="131"/>
        <v>奈落主动技能1等级6</v>
      </c>
      <c r="I924" t="str">
        <f t="shared" si="132"/>
        <v>奈落主动技能1等级7</v>
      </c>
      <c r="J924" s="1">
        <v>918</v>
      </c>
      <c r="K924" s="1">
        <f>VLOOKUP(H924,主动技能!$A:$B,2,FALSE)</f>
        <v>966</v>
      </c>
      <c r="L924" s="1">
        <f>VLOOKUP(I924,主动技能!$A:$B,2,FALSE)</f>
        <v>967</v>
      </c>
      <c r="M924" s="1">
        <f t="shared" si="124"/>
        <v>27</v>
      </c>
      <c r="N924" s="1" t="s">
        <v>251</v>
      </c>
      <c r="O924" s="1">
        <f t="shared" si="125"/>
        <v>126</v>
      </c>
      <c r="P924" s="1" t="s">
        <v>252</v>
      </c>
      <c r="Q924" s="1" t="s">
        <v>252</v>
      </c>
    </row>
    <row r="925" spans="2:17" x14ac:dyDescent="0.15">
      <c r="B925" s="8" t="str">
        <f>VLOOKUP(G925,角色!A:B,2,FALSE)</f>
        <v>奈落</v>
      </c>
      <c r="C925" s="8" t="str">
        <f t="shared" si="126"/>
        <v>主动技能1</v>
      </c>
      <c r="D925" s="8">
        <f t="shared" si="128"/>
        <v>7</v>
      </c>
      <c r="E925" s="8">
        <f t="shared" si="129"/>
        <v>8</v>
      </c>
      <c r="F925" s="8">
        <f t="shared" si="130"/>
        <v>1</v>
      </c>
      <c r="G925" s="8">
        <f t="shared" si="127"/>
        <v>17</v>
      </c>
      <c r="H925" t="str">
        <f t="shared" si="131"/>
        <v>奈落主动技能1等级7</v>
      </c>
      <c r="I925" t="str">
        <f t="shared" si="132"/>
        <v>奈落主动技能1等级8</v>
      </c>
      <c r="J925" s="1">
        <v>919</v>
      </c>
      <c r="K925" s="1">
        <f>VLOOKUP(H925,主动技能!$A:$B,2,FALSE)</f>
        <v>967</v>
      </c>
      <c r="L925" s="1">
        <f>VLOOKUP(I925,主动技能!$A:$B,2,FALSE)</f>
        <v>968</v>
      </c>
      <c r="M925" s="1">
        <f t="shared" si="124"/>
        <v>28</v>
      </c>
      <c r="N925" s="1" t="s">
        <v>251</v>
      </c>
      <c r="O925" s="1">
        <f t="shared" si="125"/>
        <v>127</v>
      </c>
      <c r="P925" s="1" t="s">
        <v>252</v>
      </c>
      <c r="Q925" s="1" t="s">
        <v>252</v>
      </c>
    </row>
    <row r="926" spans="2:17" x14ac:dyDescent="0.15">
      <c r="B926" s="8" t="str">
        <f>VLOOKUP(G926,角色!A:B,2,FALSE)</f>
        <v>奈落</v>
      </c>
      <c r="C926" s="8" t="str">
        <f t="shared" si="126"/>
        <v>主动技能1</v>
      </c>
      <c r="D926" s="8">
        <f t="shared" si="128"/>
        <v>8</v>
      </c>
      <c r="E926" s="8">
        <f t="shared" si="129"/>
        <v>9</v>
      </c>
      <c r="F926" s="8">
        <f t="shared" si="130"/>
        <v>1</v>
      </c>
      <c r="G926" s="8">
        <f t="shared" si="127"/>
        <v>17</v>
      </c>
      <c r="H926" t="str">
        <f t="shared" si="131"/>
        <v>奈落主动技能1等级8</v>
      </c>
      <c r="I926" t="str">
        <f t="shared" si="132"/>
        <v>奈落主动技能1等级9</v>
      </c>
      <c r="J926" s="1">
        <v>920</v>
      </c>
      <c r="K926" s="1">
        <f>VLOOKUP(H926,主动技能!$A:$B,2,FALSE)</f>
        <v>968</v>
      </c>
      <c r="L926" s="1">
        <f>VLOOKUP(I926,主动技能!$A:$B,2,FALSE)</f>
        <v>969</v>
      </c>
      <c r="M926" s="1">
        <f t="shared" si="124"/>
        <v>29</v>
      </c>
      <c r="N926" s="1" t="s">
        <v>251</v>
      </c>
      <c r="O926" s="1">
        <f t="shared" si="125"/>
        <v>128</v>
      </c>
      <c r="P926" s="1" t="s">
        <v>252</v>
      </c>
      <c r="Q926" s="1" t="s">
        <v>252</v>
      </c>
    </row>
    <row r="927" spans="2:17" x14ac:dyDescent="0.15">
      <c r="B927" s="8" t="str">
        <f>VLOOKUP(G927,角色!A:B,2,FALSE)</f>
        <v>奈落</v>
      </c>
      <c r="C927" s="8" t="str">
        <f t="shared" si="126"/>
        <v>主动技能1</v>
      </c>
      <c r="D927" s="8">
        <f t="shared" si="128"/>
        <v>9</v>
      </c>
      <c r="E927" s="8">
        <f t="shared" si="129"/>
        <v>10</v>
      </c>
      <c r="F927" s="8">
        <f t="shared" si="130"/>
        <v>1</v>
      </c>
      <c r="G927" s="8">
        <f t="shared" si="127"/>
        <v>17</v>
      </c>
      <c r="H927" t="str">
        <f t="shared" si="131"/>
        <v>奈落主动技能1等级9</v>
      </c>
      <c r="I927" t="str">
        <f t="shared" si="132"/>
        <v>奈落主动技能1等级10</v>
      </c>
      <c r="J927" s="1">
        <v>921</v>
      </c>
      <c r="K927" s="1">
        <f>VLOOKUP(H927,主动技能!$A:$B,2,FALSE)</f>
        <v>969</v>
      </c>
      <c r="L927" s="1">
        <f>VLOOKUP(I927,主动技能!$A:$B,2,FALSE)</f>
        <v>970</v>
      </c>
      <c r="M927" s="1">
        <f t="shared" si="124"/>
        <v>30</v>
      </c>
      <c r="N927" s="1" t="s">
        <v>251</v>
      </c>
      <c r="O927" s="1">
        <f t="shared" si="125"/>
        <v>129</v>
      </c>
      <c r="P927" s="1" t="s">
        <v>252</v>
      </c>
      <c r="Q927" s="1" t="s">
        <v>252</v>
      </c>
    </row>
    <row r="928" spans="2:17" x14ac:dyDescent="0.15">
      <c r="B928" s="8" t="str">
        <f>VLOOKUP(G928,角色!A:B,2,FALSE)</f>
        <v>奈落</v>
      </c>
      <c r="C928" s="8" t="str">
        <f t="shared" si="126"/>
        <v>主动技能1</v>
      </c>
      <c r="D928" s="8">
        <f t="shared" si="128"/>
        <v>10</v>
      </c>
      <c r="E928" s="8">
        <f t="shared" si="129"/>
        <v>11</v>
      </c>
      <c r="F928" s="8">
        <f t="shared" si="130"/>
        <v>1</v>
      </c>
      <c r="G928" s="8">
        <f t="shared" si="127"/>
        <v>17</v>
      </c>
      <c r="H928" t="str">
        <f t="shared" si="131"/>
        <v>奈落主动技能1等级10</v>
      </c>
      <c r="I928" t="str">
        <f t="shared" si="132"/>
        <v>奈落主动技能1等级11</v>
      </c>
      <c r="J928" s="1">
        <v>922</v>
      </c>
      <c r="K928" s="1">
        <f>VLOOKUP(H928,主动技能!$A:$B,2,FALSE)</f>
        <v>970</v>
      </c>
      <c r="L928" s="1">
        <f>VLOOKUP(I928,主动技能!$A:$B,2,FALSE)</f>
        <v>971</v>
      </c>
      <c r="M928" s="1">
        <f t="shared" si="124"/>
        <v>31</v>
      </c>
      <c r="N928" s="1" t="s">
        <v>251</v>
      </c>
      <c r="O928" s="1">
        <f t="shared" si="125"/>
        <v>130</v>
      </c>
      <c r="P928" s="1" t="s">
        <v>252</v>
      </c>
      <c r="Q928" s="1" t="s">
        <v>252</v>
      </c>
    </row>
    <row r="929" spans="2:17" x14ac:dyDescent="0.15">
      <c r="B929" s="8" t="str">
        <f>VLOOKUP(G929,角色!A:B,2,FALSE)</f>
        <v>奈落</v>
      </c>
      <c r="C929" s="8" t="str">
        <f t="shared" si="126"/>
        <v>主动技能1</v>
      </c>
      <c r="D929" s="8">
        <f t="shared" si="128"/>
        <v>11</v>
      </c>
      <c r="E929" s="8">
        <f t="shared" si="129"/>
        <v>12</v>
      </c>
      <c r="F929" s="8">
        <f t="shared" si="130"/>
        <v>1</v>
      </c>
      <c r="G929" s="8">
        <f t="shared" si="127"/>
        <v>17</v>
      </c>
      <c r="H929" t="str">
        <f t="shared" si="131"/>
        <v>奈落主动技能1等级11</v>
      </c>
      <c r="I929" t="str">
        <f t="shared" si="132"/>
        <v>奈落主动技能1等级12</v>
      </c>
      <c r="J929" s="1">
        <v>923</v>
      </c>
      <c r="K929" s="1">
        <f>VLOOKUP(H929,主动技能!$A:$B,2,FALSE)</f>
        <v>971</v>
      </c>
      <c r="L929" s="1">
        <f>VLOOKUP(I929,主动技能!$A:$B,2,FALSE)</f>
        <v>972</v>
      </c>
      <c r="M929" s="1">
        <f t="shared" si="124"/>
        <v>32</v>
      </c>
      <c r="N929" s="1" t="s">
        <v>251</v>
      </c>
      <c r="O929" s="1">
        <f t="shared" si="125"/>
        <v>131</v>
      </c>
      <c r="P929" s="1" t="s">
        <v>252</v>
      </c>
      <c r="Q929" s="1" t="s">
        <v>252</v>
      </c>
    </row>
    <row r="930" spans="2:17" x14ac:dyDescent="0.15">
      <c r="B930" s="8" t="str">
        <f>VLOOKUP(G930,角色!A:B,2,FALSE)</f>
        <v>奈落</v>
      </c>
      <c r="C930" s="8" t="str">
        <f t="shared" si="126"/>
        <v>主动技能1</v>
      </c>
      <c r="D930" s="8">
        <f t="shared" si="128"/>
        <v>12</v>
      </c>
      <c r="E930" s="8">
        <f t="shared" si="129"/>
        <v>13</v>
      </c>
      <c r="F930" s="8">
        <f t="shared" si="130"/>
        <v>1</v>
      </c>
      <c r="G930" s="8">
        <f t="shared" si="127"/>
        <v>17</v>
      </c>
      <c r="H930" t="str">
        <f t="shared" si="131"/>
        <v>奈落主动技能1等级12</v>
      </c>
      <c r="I930" t="str">
        <f t="shared" si="132"/>
        <v>奈落主动技能1等级13</v>
      </c>
      <c r="J930" s="1">
        <v>924</v>
      </c>
      <c r="K930" s="1">
        <f>VLOOKUP(H930,主动技能!$A:$B,2,FALSE)</f>
        <v>972</v>
      </c>
      <c r="L930" s="1">
        <f>VLOOKUP(I930,主动技能!$A:$B,2,FALSE)</f>
        <v>973</v>
      </c>
      <c r="M930" s="1">
        <f t="shared" si="124"/>
        <v>33</v>
      </c>
      <c r="N930" s="1" t="s">
        <v>251</v>
      </c>
      <c r="O930" s="1">
        <f t="shared" si="125"/>
        <v>132</v>
      </c>
      <c r="P930" s="1" t="s">
        <v>252</v>
      </c>
      <c r="Q930" s="1" t="s">
        <v>252</v>
      </c>
    </row>
    <row r="931" spans="2:17" x14ac:dyDescent="0.15">
      <c r="B931" s="8" t="str">
        <f>VLOOKUP(G931,角色!A:B,2,FALSE)</f>
        <v>奈落</v>
      </c>
      <c r="C931" s="8" t="str">
        <f t="shared" si="126"/>
        <v>主动技能1</v>
      </c>
      <c r="D931" s="8">
        <f t="shared" si="128"/>
        <v>13</v>
      </c>
      <c r="E931" s="8">
        <f t="shared" si="129"/>
        <v>14</v>
      </c>
      <c r="F931" s="8">
        <f t="shared" si="130"/>
        <v>1</v>
      </c>
      <c r="G931" s="8">
        <f t="shared" si="127"/>
        <v>17</v>
      </c>
      <c r="H931" t="str">
        <f t="shared" si="131"/>
        <v>奈落主动技能1等级13</v>
      </c>
      <c r="I931" t="str">
        <f t="shared" si="132"/>
        <v>奈落主动技能1等级14</v>
      </c>
      <c r="J931" s="1">
        <v>925</v>
      </c>
      <c r="K931" s="1">
        <f>VLOOKUP(H931,主动技能!$A:$B,2,FALSE)</f>
        <v>973</v>
      </c>
      <c r="L931" s="1">
        <f>VLOOKUP(I931,主动技能!$A:$B,2,FALSE)</f>
        <v>974</v>
      </c>
      <c r="M931" s="1">
        <f t="shared" si="124"/>
        <v>34</v>
      </c>
      <c r="N931" s="1" t="s">
        <v>251</v>
      </c>
      <c r="O931" s="1">
        <f t="shared" si="125"/>
        <v>133</v>
      </c>
      <c r="P931" s="1" t="s">
        <v>252</v>
      </c>
      <c r="Q931" s="1" t="s">
        <v>252</v>
      </c>
    </row>
    <row r="932" spans="2:17" x14ac:dyDescent="0.15">
      <c r="B932" s="8" t="str">
        <f>VLOOKUP(G932,角色!A:B,2,FALSE)</f>
        <v>奈落</v>
      </c>
      <c r="C932" s="8" t="str">
        <f t="shared" si="126"/>
        <v>主动技能1</v>
      </c>
      <c r="D932" s="8">
        <f t="shared" si="128"/>
        <v>14</v>
      </c>
      <c r="E932" s="8">
        <f t="shared" si="129"/>
        <v>15</v>
      </c>
      <c r="F932" s="8">
        <f t="shared" si="130"/>
        <v>1</v>
      </c>
      <c r="G932" s="8">
        <f t="shared" si="127"/>
        <v>17</v>
      </c>
      <c r="H932" t="str">
        <f t="shared" si="131"/>
        <v>奈落主动技能1等级14</v>
      </c>
      <c r="I932" t="str">
        <f t="shared" si="132"/>
        <v>奈落主动技能1等级15</v>
      </c>
      <c r="J932" s="1">
        <v>926</v>
      </c>
      <c r="K932" s="1">
        <f>VLOOKUP(H932,主动技能!$A:$B,2,FALSE)</f>
        <v>974</v>
      </c>
      <c r="L932" s="1">
        <f>VLOOKUP(I932,主动技能!$A:$B,2,FALSE)</f>
        <v>975</v>
      </c>
      <c r="M932" s="1">
        <f t="shared" si="124"/>
        <v>35</v>
      </c>
      <c r="N932" s="1" t="s">
        <v>251</v>
      </c>
      <c r="O932" s="1">
        <f t="shared" si="125"/>
        <v>134</v>
      </c>
      <c r="P932" s="1" t="s">
        <v>252</v>
      </c>
      <c r="Q932" s="1" t="s">
        <v>252</v>
      </c>
    </row>
    <row r="933" spans="2:17" x14ac:dyDescent="0.15">
      <c r="B933" s="8" t="str">
        <f>VLOOKUP(G933,角色!A:B,2,FALSE)</f>
        <v>奈落</v>
      </c>
      <c r="C933" s="8" t="str">
        <f t="shared" si="126"/>
        <v>主动技能1</v>
      </c>
      <c r="D933" s="8">
        <f t="shared" si="128"/>
        <v>15</v>
      </c>
      <c r="E933" s="8">
        <f t="shared" si="129"/>
        <v>16</v>
      </c>
      <c r="F933" s="8">
        <f t="shared" si="130"/>
        <v>1</v>
      </c>
      <c r="G933" s="8">
        <f t="shared" si="127"/>
        <v>17</v>
      </c>
      <c r="H933" t="str">
        <f t="shared" si="131"/>
        <v>奈落主动技能1等级15</v>
      </c>
      <c r="I933" t="str">
        <f t="shared" si="132"/>
        <v>奈落主动技能1等级16</v>
      </c>
      <c r="J933" s="1">
        <v>927</v>
      </c>
      <c r="K933" s="1">
        <f>VLOOKUP(H933,主动技能!$A:$B,2,FALSE)</f>
        <v>975</v>
      </c>
      <c r="L933" s="1">
        <f>VLOOKUP(I933,主动技能!$A:$B,2,FALSE)</f>
        <v>976</v>
      </c>
      <c r="M933" s="1">
        <f t="shared" si="124"/>
        <v>36</v>
      </c>
      <c r="N933" s="1" t="s">
        <v>251</v>
      </c>
      <c r="O933" s="1">
        <f t="shared" si="125"/>
        <v>135</v>
      </c>
      <c r="P933" s="1" t="s">
        <v>252</v>
      </c>
      <c r="Q933" s="1" t="s">
        <v>252</v>
      </c>
    </row>
    <row r="934" spans="2:17" x14ac:dyDescent="0.15">
      <c r="B934" s="8" t="str">
        <f>VLOOKUP(G934,角色!A:B,2,FALSE)</f>
        <v>奈落</v>
      </c>
      <c r="C934" s="8" t="str">
        <f t="shared" si="126"/>
        <v>主动技能1</v>
      </c>
      <c r="D934" s="8">
        <f t="shared" si="128"/>
        <v>16</v>
      </c>
      <c r="E934" s="8">
        <f t="shared" si="129"/>
        <v>17</v>
      </c>
      <c r="F934" s="8">
        <f t="shared" si="130"/>
        <v>1</v>
      </c>
      <c r="G934" s="8">
        <f t="shared" si="127"/>
        <v>17</v>
      </c>
      <c r="H934" t="str">
        <f t="shared" si="131"/>
        <v>奈落主动技能1等级16</v>
      </c>
      <c r="I934" t="str">
        <f t="shared" si="132"/>
        <v>奈落主动技能1等级17</v>
      </c>
      <c r="J934" s="1">
        <v>928</v>
      </c>
      <c r="K934" s="1">
        <f>VLOOKUP(H934,主动技能!$A:$B,2,FALSE)</f>
        <v>976</v>
      </c>
      <c r="L934" s="1">
        <f>VLOOKUP(I934,主动技能!$A:$B,2,FALSE)</f>
        <v>977</v>
      </c>
      <c r="M934" s="1">
        <f t="shared" si="124"/>
        <v>37</v>
      </c>
      <c r="N934" s="1" t="s">
        <v>251</v>
      </c>
      <c r="O934" s="1">
        <f t="shared" si="125"/>
        <v>136</v>
      </c>
      <c r="P934" s="1" t="s">
        <v>252</v>
      </c>
      <c r="Q934" s="1" t="s">
        <v>252</v>
      </c>
    </row>
    <row r="935" spans="2:17" x14ac:dyDescent="0.15">
      <c r="B935" s="8" t="str">
        <f>VLOOKUP(G935,角色!A:B,2,FALSE)</f>
        <v>奈落</v>
      </c>
      <c r="C935" s="8" t="str">
        <f t="shared" si="126"/>
        <v>主动技能1</v>
      </c>
      <c r="D935" s="8">
        <f t="shared" si="128"/>
        <v>17</v>
      </c>
      <c r="E935" s="8">
        <f t="shared" si="129"/>
        <v>18</v>
      </c>
      <c r="F935" s="8">
        <f t="shared" si="130"/>
        <v>1</v>
      </c>
      <c r="G935" s="8">
        <f t="shared" si="127"/>
        <v>17</v>
      </c>
      <c r="H935" t="str">
        <f t="shared" si="131"/>
        <v>奈落主动技能1等级17</v>
      </c>
      <c r="I935" t="str">
        <f t="shared" si="132"/>
        <v>奈落主动技能1等级18</v>
      </c>
      <c r="J935" s="1">
        <v>929</v>
      </c>
      <c r="K935" s="1">
        <f>VLOOKUP(H935,主动技能!$A:$B,2,FALSE)</f>
        <v>977</v>
      </c>
      <c r="L935" s="1">
        <f>VLOOKUP(I935,主动技能!$A:$B,2,FALSE)</f>
        <v>978</v>
      </c>
      <c r="M935" s="1">
        <f t="shared" si="124"/>
        <v>38</v>
      </c>
      <c r="N935" s="1" t="s">
        <v>251</v>
      </c>
      <c r="O935" s="1">
        <f t="shared" si="125"/>
        <v>137</v>
      </c>
      <c r="P935" s="1" t="s">
        <v>252</v>
      </c>
      <c r="Q935" s="1" t="s">
        <v>252</v>
      </c>
    </row>
    <row r="936" spans="2:17" x14ac:dyDescent="0.15">
      <c r="B936" s="8" t="str">
        <f>VLOOKUP(G936,角色!A:B,2,FALSE)</f>
        <v>奈落</v>
      </c>
      <c r="C936" s="8" t="str">
        <f t="shared" si="126"/>
        <v>主动技能1</v>
      </c>
      <c r="D936" s="8">
        <f t="shared" si="128"/>
        <v>18</v>
      </c>
      <c r="E936" s="8">
        <f t="shared" si="129"/>
        <v>19</v>
      </c>
      <c r="F936" s="8">
        <f t="shared" si="130"/>
        <v>1</v>
      </c>
      <c r="G936" s="8">
        <f t="shared" si="127"/>
        <v>17</v>
      </c>
      <c r="H936" t="str">
        <f t="shared" si="131"/>
        <v>奈落主动技能1等级18</v>
      </c>
      <c r="I936" t="str">
        <f t="shared" si="132"/>
        <v>奈落主动技能1等级19</v>
      </c>
      <c r="J936" s="1">
        <v>930</v>
      </c>
      <c r="K936" s="1">
        <f>VLOOKUP(H936,主动技能!$A:$B,2,FALSE)</f>
        <v>978</v>
      </c>
      <c r="L936" s="1">
        <f>VLOOKUP(I936,主动技能!$A:$B,2,FALSE)</f>
        <v>979</v>
      </c>
      <c r="M936" s="1">
        <f t="shared" si="124"/>
        <v>39</v>
      </c>
      <c r="N936" s="1" t="s">
        <v>251</v>
      </c>
      <c r="O936" s="1">
        <f t="shared" si="125"/>
        <v>138</v>
      </c>
      <c r="P936" s="1" t="s">
        <v>252</v>
      </c>
      <c r="Q936" s="1" t="s">
        <v>252</v>
      </c>
    </row>
    <row r="937" spans="2:17" x14ac:dyDescent="0.15">
      <c r="B937" s="8" t="str">
        <f>VLOOKUP(G937,角色!A:B,2,FALSE)</f>
        <v>奈落</v>
      </c>
      <c r="C937" s="8" t="str">
        <f t="shared" si="126"/>
        <v>主动技能1</v>
      </c>
      <c r="D937" s="8">
        <f t="shared" si="128"/>
        <v>19</v>
      </c>
      <c r="E937" s="8">
        <f t="shared" si="129"/>
        <v>20</v>
      </c>
      <c r="F937" s="8">
        <f t="shared" si="130"/>
        <v>1</v>
      </c>
      <c r="G937" s="8">
        <f t="shared" si="127"/>
        <v>17</v>
      </c>
      <c r="H937" t="str">
        <f t="shared" si="131"/>
        <v>奈落主动技能1等级19</v>
      </c>
      <c r="I937" t="str">
        <f t="shared" si="132"/>
        <v>奈落主动技能1等级20</v>
      </c>
      <c r="J937" s="1">
        <v>931</v>
      </c>
      <c r="K937" s="1">
        <f>VLOOKUP(H937,主动技能!$A:$B,2,FALSE)</f>
        <v>979</v>
      </c>
      <c r="L937" s="1">
        <f>VLOOKUP(I937,主动技能!$A:$B,2,FALSE)</f>
        <v>980</v>
      </c>
      <c r="M937" s="1">
        <f t="shared" si="124"/>
        <v>40</v>
      </c>
      <c r="N937" s="1" t="s">
        <v>251</v>
      </c>
      <c r="O937" s="1">
        <f t="shared" si="125"/>
        <v>139</v>
      </c>
      <c r="P937" s="1" t="s">
        <v>252</v>
      </c>
      <c r="Q937" s="1" t="s">
        <v>252</v>
      </c>
    </row>
    <row r="938" spans="2:17" x14ac:dyDescent="0.15">
      <c r="B938" s="8" t="str">
        <f>VLOOKUP(G938,角色!A:B,2,FALSE)</f>
        <v>奈落</v>
      </c>
      <c r="C938" s="8" t="str">
        <f t="shared" si="126"/>
        <v>主动技能2</v>
      </c>
      <c r="D938" s="8">
        <f t="shared" si="128"/>
        <v>1</v>
      </c>
      <c r="E938" s="8">
        <f t="shared" si="129"/>
        <v>2</v>
      </c>
      <c r="F938" s="8">
        <f t="shared" si="130"/>
        <v>2</v>
      </c>
      <c r="G938" s="8">
        <f t="shared" si="127"/>
        <v>17</v>
      </c>
      <c r="H938" t="str">
        <f t="shared" si="131"/>
        <v>奈落主动技能2等级1</v>
      </c>
      <c r="I938" t="str">
        <f t="shared" si="132"/>
        <v>奈落主动技能2等级2</v>
      </c>
      <c r="J938" s="1">
        <v>932</v>
      </c>
      <c r="K938" s="1">
        <f>VLOOKUP(H938,主动技能!$A:$B,2,FALSE)</f>
        <v>981</v>
      </c>
      <c r="L938" s="1">
        <f>VLOOKUP(I938,主动技能!$A:$B,2,FALSE)</f>
        <v>982</v>
      </c>
      <c r="M938" s="1">
        <f t="shared" si="124"/>
        <v>41</v>
      </c>
      <c r="N938" s="1" t="s">
        <v>251</v>
      </c>
      <c r="O938" s="1">
        <f t="shared" si="125"/>
        <v>140</v>
      </c>
      <c r="P938" s="1" t="s">
        <v>252</v>
      </c>
      <c r="Q938" s="1" t="s">
        <v>252</v>
      </c>
    </row>
    <row r="939" spans="2:17" x14ac:dyDescent="0.15">
      <c r="B939" s="8" t="str">
        <f>VLOOKUP(G939,角色!A:B,2,FALSE)</f>
        <v>奈落</v>
      </c>
      <c r="C939" s="8" t="str">
        <f t="shared" si="126"/>
        <v>主动技能2</v>
      </c>
      <c r="D939" s="8">
        <f t="shared" si="128"/>
        <v>2</v>
      </c>
      <c r="E939" s="8">
        <f t="shared" si="129"/>
        <v>3</v>
      </c>
      <c r="F939" s="8">
        <f t="shared" si="130"/>
        <v>2</v>
      </c>
      <c r="G939" s="8">
        <f t="shared" si="127"/>
        <v>17</v>
      </c>
      <c r="H939" t="str">
        <f t="shared" si="131"/>
        <v>奈落主动技能2等级2</v>
      </c>
      <c r="I939" t="str">
        <f t="shared" si="132"/>
        <v>奈落主动技能2等级3</v>
      </c>
      <c r="J939" s="1">
        <v>933</v>
      </c>
      <c r="K939" s="1">
        <f>VLOOKUP(H939,主动技能!$A:$B,2,FALSE)</f>
        <v>982</v>
      </c>
      <c r="L939" s="1">
        <f>VLOOKUP(I939,主动技能!$A:$B,2,FALSE)</f>
        <v>983</v>
      </c>
      <c r="M939" s="1">
        <f t="shared" ref="M939:M1002" si="133">M840</f>
        <v>42</v>
      </c>
      <c r="N939" s="1" t="s">
        <v>251</v>
      </c>
      <c r="O939" s="1">
        <f t="shared" ref="O939:O1002" si="134">O840</f>
        <v>141</v>
      </c>
      <c r="P939" s="1" t="s">
        <v>252</v>
      </c>
      <c r="Q939" s="1" t="s">
        <v>252</v>
      </c>
    </row>
    <row r="940" spans="2:17" x14ac:dyDescent="0.15">
      <c r="B940" s="8" t="str">
        <f>VLOOKUP(G940,角色!A:B,2,FALSE)</f>
        <v>奈落</v>
      </c>
      <c r="C940" s="8" t="str">
        <f t="shared" si="126"/>
        <v>主动技能2</v>
      </c>
      <c r="D940" s="8">
        <f t="shared" si="128"/>
        <v>3</v>
      </c>
      <c r="E940" s="8">
        <f t="shared" si="129"/>
        <v>4</v>
      </c>
      <c r="F940" s="8">
        <f t="shared" si="130"/>
        <v>2</v>
      </c>
      <c r="G940" s="8">
        <f t="shared" si="127"/>
        <v>17</v>
      </c>
      <c r="H940" t="str">
        <f t="shared" si="131"/>
        <v>奈落主动技能2等级3</v>
      </c>
      <c r="I940" t="str">
        <f t="shared" si="132"/>
        <v>奈落主动技能2等级4</v>
      </c>
      <c r="J940" s="1">
        <v>934</v>
      </c>
      <c r="K940" s="1">
        <f>VLOOKUP(H940,主动技能!$A:$B,2,FALSE)</f>
        <v>983</v>
      </c>
      <c r="L940" s="1">
        <f>VLOOKUP(I940,主动技能!$A:$B,2,FALSE)</f>
        <v>984</v>
      </c>
      <c r="M940" s="1">
        <f t="shared" si="133"/>
        <v>43</v>
      </c>
      <c r="N940" s="1" t="s">
        <v>251</v>
      </c>
      <c r="O940" s="1">
        <f t="shared" si="134"/>
        <v>142</v>
      </c>
      <c r="P940" s="1" t="s">
        <v>252</v>
      </c>
      <c r="Q940" s="1" t="s">
        <v>252</v>
      </c>
    </row>
    <row r="941" spans="2:17" x14ac:dyDescent="0.15">
      <c r="B941" s="8" t="str">
        <f>VLOOKUP(G941,角色!A:B,2,FALSE)</f>
        <v>奈落</v>
      </c>
      <c r="C941" s="8" t="str">
        <f t="shared" si="126"/>
        <v>主动技能2</v>
      </c>
      <c r="D941" s="8">
        <f t="shared" si="128"/>
        <v>4</v>
      </c>
      <c r="E941" s="8">
        <f t="shared" si="129"/>
        <v>5</v>
      </c>
      <c r="F941" s="8">
        <f t="shared" si="130"/>
        <v>2</v>
      </c>
      <c r="G941" s="8">
        <f t="shared" si="127"/>
        <v>17</v>
      </c>
      <c r="H941" t="str">
        <f t="shared" si="131"/>
        <v>奈落主动技能2等级4</v>
      </c>
      <c r="I941" t="str">
        <f t="shared" si="132"/>
        <v>奈落主动技能2等级5</v>
      </c>
      <c r="J941" s="1">
        <v>935</v>
      </c>
      <c r="K941" s="1">
        <f>VLOOKUP(H941,主动技能!$A:$B,2,FALSE)</f>
        <v>984</v>
      </c>
      <c r="L941" s="1">
        <f>VLOOKUP(I941,主动技能!$A:$B,2,FALSE)</f>
        <v>985</v>
      </c>
      <c r="M941" s="1">
        <f t="shared" si="133"/>
        <v>44</v>
      </c>
      <c r="N941" s="1" t="s">
        <v>251</v>
      </c>
      <c r="O941" s="1">
        <f t="shared" si="134"/>
        <v>143</v>
      </c>
      <c r="P941" s="1" t="s">
        <v>252</v>
      </c>
      <c r="Q941" s="1" t="s">
        <v>252</v>
      </c>
    </row>
    <row r="942" spans="2:17" x14ac:dyDescent="0.15">
      <c r="B942" s="8" t="str">
        <f>VLOOKUP(G942,角色!A:B,2,FALSE)</f>
        <v>奈落</v>
      </c>
      <c r="C942" s="8" t="str">
        <f t="shared" si="126"/>
        <v>主动技能2</v>
      </c>
      <c r="D942" s="8">
        <f t="shared" si="128"/>
        <v>5</v>
      </c>
      <c r="E942" s="8">
        <f t="shared" si="129"/>
        <v>6</v>
      </c>
      <c r="F942" s="8">
        <f t="shared" si="130"/>
        <v>2</v>
      </c>
      <c r="G942" s="8">
        <f t="shared" si="127"/>
        <v>17</v>
      </c>
      <c r="H942" t="str">
        <f t="shared" si="131"/>
        <v>奈落主动技能2等级5</v>
      </c>
      <c r="I942" t="str">
        <f t="shared" si="132"/>
        <v>奈落主动技能2等级6</v>
      </c>
      <c r="J942" s="1">
        <v>936</v>
      </c>
      <c r="K942" s="1">
        <f>VLOOKUP(H942,主动技能!$A:$B,2,FALSE)</f>
        <v>985</v>
      </c>
      <c r="L942" s="1">
        <f>VLOOKUP(I942,主动技能!$A:$B,2,FALSE)</f>
        <v>986</v>
      </c>
      <c r="M942" s="1">
        <f t="shared" si="133"/>
        <v>45</v>
      </c>
      <c r="N942" s="1" t="s">
        <v>251</v>
      </c>
      <c r="O942" s="1">
        <f t="shared" si="134"/>
        <v>144</v>
      </c>
      <c r="P942" s="1" t="s">
        <v>252</v>
      </c>
      <c r="Q942" s="1" t="s">
        <v>252</v>
      </c>
    </row>
    <row r="943" spans="2:17" x14ac:dyDescent="0.15">
      <c r="B943" s="8" t="str">
        <f>VLOOKUP(G943,角色!A:B,2,FALSE)</f>
        <v>奈落</v>
      </c>
      <c r="C943" s="8" t="str">
        <f t="shared" si="126"/>
        <v>主动技能2</v>
      </c>
      <c r="D943" s="8">
        <f t="shared" si="128"/>
        <v>6</v>
      </c>
      <c r="E943" s="8">
        <f t="shared" si="129"/>
        <v>7</v>
      </c>
      <c r="F943" s="8">
        <f t="shared" si="130"/>
        <v>2</v>
      </c>
      <c r="G943" s="8">
        <f t="shared" si="127"/>
        <v>17</v>
      </c>
      <c r="H943" t="str">
        <f t="shared" si="131"/>
        <v>奈落主动技能2等级6</v>
      </c>
      <c r="I943" t="str">
        <f t="shared" si="132"/>
        <v>奈落主动技能2等级7</v>
      </c>
      <c r="J943" s="1">
        <v>937</v>
      </c>
      <c r="K943" s="1">
        <f>VLOOKUP(H943,主动技能!$A:$B,2,FALSE)</f>
        <v>986</v>
      </c>
      <c r="L943" s="1">
        <f>VLOOKUP(I943,主动技能!$A:$B,2,FALSE)</f>
        <v>987</v>
      </c>
      <c r="M943" s="1">
        <f t="shared" si="133"/>
        <v>46</v>
      </c>
      <c r="N943" s="1" t="s">
        <v>251</v>
      </c>
      <c r="O943" s="1">
        <f t="shared" si="134"/>
        <v>145</v>
      </c>
      <c r="P943" s="1" t="s">
        <v>252</v>
      </c>
      <c r="Q943" s="1" t="s">
        <v>252</v>
      </c>
    </row>
    <row r="944" spans="2:17" x14ac:dyDescent="0.15">
      <c r="B944" s="8" t="str">
        <f>VLOOKUP(G944,角色!A:B,2,FALSE)</f>
        <v>奈落</v>
      </c>
      <c r="C944" s="8" t="str">
        <f t="shared" si="126"/>
        <v>主动技能2</v>
      </c>
      <c r="D944" s="8">
        <f t="shared" si="128"/>
        <v>7</v>
      </c>
      <c r="E944" s="8">
        <f t="shared" si="129"/>
        <v>8</v>
      </c>
      <c r="F944" s="8">
        <f t="shared" si="130"/>
        <v>2</v>
      </c>
      <c r="G944" s="8">
        <f t="shared" si="127"/>
        <v>17</v>
      </c>
      <c r="H944" t="str">
        <f t="shared" si="131"/>
        <v>奈落主动技能2等级7</v>
      </c>
      <c r="I944" t="str">
        <f t="shared" si="132"/>
        <v>奈落主动技能2等级8</v>
      </c>
      <c r="J944" s="1">
        <v>938</v>
      </c>
      <c r="K944" s="1">
        <f>VLOOKUP(H944,主动技能!$A:$B,2,FALSE)</f>
        <v>987</v>
      </c>
      <c r="L944" s="1">
        <f>VLOOKUP(I944,主动技能!$A:$B,2,FALSE)</f>
        <v>988</v>
      </c>
      <c r="M944" s="1">
        <f t="shared" si="133"/>
        <v>47</v>
      </c>
      <c r="N944" s="1" t="s">
        <v>251</v>
      </c>
      <c r="O944" s="1">
        <f t="shared" si="134"/>
        <v>146</v>
      </c>
      <c r="P944" s="1" t="s">
        <v>252</v>
      </c>
      <c r="Q944" s="1" t="s">
        <v>252</v>
      </c>
    </row>
    <row r="945" spans="2:17" x14ac:dyDescent="0.15">
      <c r="B945" s="8" t="str">
        <f>VLOOKUP(G945,角色!A:B,2,FALSE)</f>
        <v>奈落</v>
      </c>
      <c r="C945" s="8" t="str">
        <f t="shared" si="126"/>
        <v>主动技能2</v>
      </c>
      <c r="D945" s="8">
        <f t="shared" si="128"/>
        <v>8</v>
      </c>
      <c r="E945" s="8">
        <f t="shared" si="129"/>
        <v>9</v>
      </c>
      <c r="F945" s="8">
        <f t="shared" si="130"/>
        <v>2</v>
      </c>
      <c r="G945" s="8">
        <f t="shared" si="127"/>
        <v>17</v>
      </c>
      <c r="H945" t="str">
        <f t="shared" si="131"/>
        <v>奈落主动技能2等级8</v>
      </c>
      <c r="I945" t="str">
        <f t="shared" si="132"/>
        <v>奈落主动技能2等级9</v>
      </c>
      <c r="J945" s="1">
        <v>939</v>
      </c>
      <c r="K945" s="1">
        <f>VLOOKUP(H945,主动技能!$A:$B,2,FALSE)</f>
        <v>988</v>
      </c>
      <c r="L945" s="1">
        <f>VLOOKUP(I945,主动技能!$A:$B,2,FALSE)</f>
        <v>989</v>
      </c>
      <c r="M945" s="1">
        <f t="shared" si="133"/>
        <v>48</v>
      </c>
      <c r="N945" s="1" t="s">
        <v>251</v>
      </c>
      <c r="O945" s="1">
        <f t="shared" si="134"/>
        <v>147</v>
      </c>
      <c r="P945" s="1" t="s">
        <v>252</v>
      </c>
      <c r="Q945" s="1" t="s">
        <v>252</v>
      </c>
    </row>
    <row r="946" spans="2:17" x14ac:dyDescent="0.15">
      <c r="B946" s="8" t="str">
        <f>VLOOKUP(G946,角色!A:B,2,FALSE)</f>
        <v>奈落</v>
      </c>
      <c r="C946" s="8" t="str">
        <f t="shared" si="126"/>
        <v>主动技能2</v>
      </c>
      <c r="D946" s="8">
        <f t="shared" si="128"/>
        <v>9</v>
      </c>
      <c r="E946" s="8">
        <f t="shared" si="129"/>
        <v>10</v>
      </c>
      <c r="F946" s="8">
        <f t="shared" si="130"/>
        <v>2</v>
      </c>
      <c r="G946" s="8">
        <f t="shared" si="127"/>
        <v>17</v>
      </c>
      <c r="H946" t="str">
        <f t="shared" si="131"/>
        <v>奈落主动技能2等级9</v>
      </c>
      <c r="I946" t="str">
        <f t="shared" si="132"/>
        <v>奈落主动技能2等级10</v>
      </c>
      <c r="J946" s="1">
        <v>940</v>
      </c>
      <c r="K946" s="1">
        <f>VLOOKUP(H946,主动技能!$A:$B,2,FALSE)</f>
        <v>989</v>
      </c>
      <c r="L946" s="1">
        <f>VLOOKUP(I946,主动技能!$A:$B,2,FALSE)</f>
        <v>990</v>
      </c>
      <c r="M946" s="1">
        <f t="shared" si="133"/>
        <v>49</v>
      </c>
      <c r="N946" s="1" t="s">
        <v>251</v>
      </c>
      <c r="O946" s="1">
        <f t="shared" si="134"/>
        <v>148</v>
      </c>
      <c r="P946" s="1" t="s">
        <v>252</v>
      </c>
      <c r="Q946" s="1" t="s">
        <v>252</v>
      </c>
    </row>
    <row r="947" spans="2:17" x14ac:dyDescent="0.15">
      <c r="B947" s="8" t="str">
        <f>VLOOKUP(G947,角色!A:B,2,FALSE)</f>
        <v>奈落</v>
      </c>
      <c r="C947" s="8" t="str">
        <f t="shared" si="126"/>
        <v>主动技能2</v>
      </c>
      <c r="D947" s="8">
        <f t="shared" si="128"/>
        <v>10</v>
      </c>
      <c r="E947" s="8">
        <f t="shared" si="129"/>
        <v>11</v>
      </c>
      <c r="F947" s="8">
        <f t="shared" si="130"/>
        <v>2</v>
      </c>
      <c r="G947" s="8">
        <f t="shared" si="127"/>
        <v>17</v>
      </c>
      <c r="H947" t="str">
        <f t="shared" si="131"/>
        <v>奈落主动技能2等级10</v>
      </c>
      <c r="I947" t="str">
        <f t="shared" si="132"/>
        <v>奈落主动技能2等级11</v>
      </c>
      <c r="J947" s="1">
        <v>941</v>
      </c>
      <c r="K947" s="1">
        <f>VLOOKUP(H947,主动技能!$A:$B,2,FALSE)</f>
        <v>990</v>
      </c>
      <c r="L947" s="1">
        <f>VLOOKUP(I947,主动技能!$A:$B,2,FALSE)</f>
        <v>991</v>
      </c>
      <c r="M947" s="1">
        <f t="shared" si="133"/>
        <v>50</v>
      </c>
      <c r="N947" s="1" t="s">
        <v>251</v>
      </c>
      <c r="O947" s="1">
        <f t="shared" si="134"/>
        <v>149</v>
      </c>
      <c r="P947" s="1" t="s">
        <v>252</v>
      </c>
      <c r="Q947" s="1" t="s">
        <v>252</v>
      </c>
    </row>
    <row r="948" spans="2:17" x14ac:dyDescent="0.15">
      <c r="B948" s="8" t="str">
        <f>VLOOKUP(G948,角色!A:B,2,FALSE)</f>
        <v>奈落</v>
      </c>
      <c r="C948" s="8" t="str">
        <f t="shared" si="126"/>
        <v>主动技能2</v>
      </c>
      <c r="D948" s="8">
        <f t="shared" si="128"/>
        <v>11</v>
      </c>
      <c r="E948" s="8">
        <f t="shared" si="129"/>
        <v>12</v>
      </c>
      <c r="F948" s="8">
        <f t="shared" si="130"/>
        <v>2</v>
      </c>
      <c r="G948" s="8">
        <f t="shared" si="127"/>
        <v>17</v>
      </c>
      <c r="H948" t="str">
        <f t="shared" si="131"/>
        <v>奈落主动技能2等级11</v>
      </c>
      <c r="I948" t="str">
        <f t="shared" si="132"/>
        <v>奈落主动技能2等级12</v>
      </c>
      <c r="J948" s="1">
        <v>942</v>
      </c>
      <c r="K948" s="1">
        <f>VLOOKUP(H948,主动技能!$A:$B,2,FALSE)</f>
        <v>991</v>
      </c>
      <c r="L948" s="1">
        <f>VLOOKUP(I948,主动技能!$A:$B,2,FALSE)</f>
        <v>992</v>
      </c>
      <c r="M948" s="1">
        <f t="shared" si="133"/>
        <v>51</v>
      </c>
      <c r="N948" s="1" t="s">
        <v>251</v>
      </c>
      <c r="O948" s="1">
        <f t="shared" si="134"/>
        <v>150</v>
      </c>
      <c r="P948" s="1" t="s">
        <v>252</v>
      </c>
      <c r="Q948" s="1" t="s">
        <v>252</v>
      </c>
    </row>
    <row r="949" spans="2:17" x14ac:dyDescent="0.15">
      <c r="B949" s="8" t="str">
        <f>VLOOKUP(G949,角色!A:B,2,FALSE)</f>
        <v>奈落</v>
      </c>
      <c r="C949" s="8" t="str">
        <f t="shared" si="126"/>
        <v>主动技能2</v>
      </c>
      <c r="D949" s="8">
        <f t="shared" si="128"/>
        <v>12</v>
      </c>
      <c r="E949" s="8">
        <f t="shared" si="129"/>
        <v>13</v>
      </c>
      <c r="F949" s="8">
        <f t="shared" si="130"/>
        <v>2</v>
      </c>
      <c r="G949" s="8">
        <f t="shared" si="127"/>
        <v>17</v>
      </c>
      <c r="H949" t="str">
        <f t="shared" si="131"/>
        <v>奈落主动技能2等级12</v>
      </c>
      <c r="I949" t="str">
        <f t="shared" si="132"/>
        <v>奈落主动技能2等级13</v>
      </c>
      <c r="J949" s="1">
        <v>943</v>
      </c>
      <c r="K949" s="1">
        <f>VLOOKUP(H949,主动技能!$A:$B,2,FALSE)</f>
        <v>992</v>
      </c>
      <c r="L949" s="1">
        <f>VLOOKUP(I949,主动技能!$A:$B,2,FALSE)</f>
        <v>993</v>
      </c>
      <c r="M949" s="1">
        <f t="shared" si="133"/>
        <v>52</v>
      </c>
      <c r="N949" s="1" t="s">
        <v>251</v>
      </c>
      <c r="O949" s="1">
        <f t="shared" si="134"/>
        <v>151</v>
      </c>
      <c r="P949" s="1" t="s">
        <v>252</v>
      </c>
      <c r="Q949" s="1" t="s">
        <v>252</v>
      </c>
    </row>
    <row r="950" spans="2:17" x14ac:dyDescent="0.15">
      <c r="B950" s="8" t="str">
        <f>VLOOKUP(G950,角色!A:B,2,FALSE)</f>
        <v>奈落</v>
      </c>
      <c r="C950" s="8" t="str">
        <f t="shared" si="126"/>
        <v>主动技能2</v>
      </c>
      <c r="D950" s="8">
        <f t="shared" si="128"/>
        <v>13</v>
      </c>
      <c r="E950" s="8">
        <f t="shared" si="129"/>
        <v>14</v>
      </c>
      <c r="F950" s="8">
        <f t="shared" si="130"/>
        <v>2</v>
      </c>
      <c r="G950" s="8">
        <f t="shared" si="127"/>
        <v>17</v>
      </c>
      <c r="H950" t="str">
        <f t="shared" si="131"/>
        <v>奈落主动技能2等级13</v>
      </c>
      <c r="I950" t="str">
        <f t="shared" si="132"/>
        <v>奈落主动技能2等级14</v>
      </c>
      <c r="J950" s="1">
        <v>944</v>
      </c>
      <c r="K950" s="1">
        <f>VLOOKUP(H950,主动技能!$A:$B,2,FALSE)</f>
        <v>993</v>
      </c>
      <c r="L950" s="1">
        <f>VLOOKUP(I950,主动技能!$A:$B,2,FALSE)</f>
        <v>994</v>
      </c>
      <c r="M950" s="1">
        <f t="shared" si="133"/>
        <v>53</v>
      </c>
      <c r="N950" s="1" t="s">
        <v>251</v>
      </c>
      <c r="O950" s="1">
        <f t="shared" si="134"/>
        <v>152</v>
      </c>
      <c r="P950" s="1" t="s">
        <v>252</v>
      </c>
      <c r="Q950" s="1" t="s">
        <v>252</v>
      </c>
    </row>
    <row r="951" spans="2:17" x14ac:dyDescent="0.15">
      <c r="B951" s="8" t="str">
        <f>VLOOKUP(G951,角色!A:B,2,FALSE)</f>
        <v>奈落</v>
      </c>
      <c r="C951" s="8" t="str">
        <f t="shared" si="126"/>
        <v>主动技能2</v>
      </c>
      <c r="D951" s="8">
        <f t="shared" si="128"/>
        <v>14</v>
      </c>
      <c r="E951" s="8">
        <f t="shared" si="129"/>
        <v>15</v>
      </c>
      <c r="F951" s="8">
        <f t="shared" si="130"/>
        <v>2</v>
      </c>
      <c r="G951" s="8">
        <f t="shared" si="127"/>
        <v>17</v>
      </c>
      <c r="H951" t="str">
        <f t="shared" si="131"/>
        <v>奈落主动技能2等级14</v>
      </c>
      <c r="I951" t="str">
        <f t="shared" si="132"/>
        <v>奈落主动技能2等级15</v>
      </c>
      <c r="J951" s="1">
        <v>945</v>
      </c>
      <c r="K951" s="1">
        <f>VLOOKUP(H951,主动技能!$A:$B,2,FALSE)</f>
        <v>994</v>
      </c>
      <c r="L951" s="1">
        <f>VLOOKUP(I951,主动技能!$A:$B,2,FALSE)</f>
        <v>995</v>
      </c>
      <c r="M951" s="1">
        <f t="shared" si="133"/>
        <v>54</v>
      </c>
      <c r="N951" s="1" t="s">
        <v>251</v>
      </c>
      <c r="O951" s="1">
        <f t="shared" si="134"/>
        <v>153</v>
      </c>
      <c r="P951" s="1" t="s">
        <v>252</v>
      </c>
      <c r="Q951" s="1" t="s">
        <v>252</v>
      </c>
    </row>
    <row r="952" spans="2:17" x14ac:dyDescent="0.15">
      <c r="B952" s="8" t="str">
        <f>VLOOKUP(G952,角色!A:B,2,FALSE)</f>
        <v>奈落</v>
      </c>
      <c r="C952" s="8" t="str">
        <f t="shared" si="126"/>
        <v>主动技能2</v>
      </c>
      <c r="D952" s="8">
        <f t="shared" si="128"/>
        <v>15</v>
      </c>
      <c r="E952" s="8">
        <f t="shared" si="129"/>
        <v>16</v>
      </c>
      <c r="F952" s="8">
        <f t="shared" si="130"/>
        <v>2</v>
      </c>
      <c r="G952" s="8">
        <f t="shared" si="127"/>
        <v>17</v>
      </c>
      <c r="H952" t="str">
        <f t="shared" si="131"/>
        <v>奈落主动技能2等级15</v>
      </c>
      <c r="I952" t="str">
        <f t="shared" si="132"/>
        <v>奈落主动技能2等级16</v>
      </c>
      <c r="J952" s="1">
        <v>946</v>
      </c>
      <c r="K952" s="1">
        <f>VLOOKUP(H952,主动技能!$A:$B,2,FALSE)</f>
        <v>995</v>
      </c>
      <c r="L952" s="1">
        <f>VLOOKUP(I952,主动技能!$A:$B,2,FALSE)</f>
        <v>996</v>
      </c>
      <c r="M952" s="1">
        <f t="shared" si="133"/>
        <v>55</v>
      </c>
      <c r="N952" s="1" t="s">
        <v>251</v>
      </c>
      <c r="O952" s="1">
        <f t="shared" si="134"/>
        <v>154</v>
      </c>
      <c r="P952" s="1" t="s">
        <v>252</v>
      </c>
      <c r="Q952" s="1" t="s">
        <v>252</v>
      </c>
    </row>
    <row r="953" spans="2:17" x14ac:dyDescent="0.15">
      <c r="B953" s="8" t="str">
        <f>VLOOKUP(G953,角色!A:B,2,FALSE)</f>
        <v>奈落</v>
      </c>
      <c r="C953" s="8" t="str">
        <f t="shared" si="126"/>
        <v>主动技能2</v>
      </c>
      <c r="D953" s="8">
        <f t="shared" si="128"/>
        <v>16</v>
      </c>
      <c r="E953" s="8">
        <f t="shared" si="129"/>
        <v>17</v>
      </c>
      <c r="F953" s="8">
        <f t="shared" si="130"/>
        <v>2</v>
      </c>
      <c r="G953" s="8">
        <f t="shared" si="127"/>
        <v>17</v>
      </c>
      <c r="H953" t="str">
        <f t="shared" si="131"/>
        <v>奈落主动技能2等级16</v>
      </c>
      <c r="I953" t="str">
        <f t="shared" si="132"/>
        <v>奈落主动技能2等级17</v>
      </c>
      <c r="J953" s="1">
        <v>947</v>
      </c>
      <c r="K953" s="1">
        <f>VLOOKUP(H953,主动技能!$A:$B,2,FALSE)</f>
        <v>996</v>
      </c>
      <c r="L953" s="1">
        <f>VLOOKUP(I953,主动技能!$A:$B,2,FALSE)</f>
        <v>997</v>
      </c>
      <c r="M953" s="1">
        <f t="shared" si="133"/>
        <v>56</v>
      </c>
      <c r="N953" s="1" t="s">
        <v>251</v>
      </c>
      <c r="O953" s="1">
        <f t="shared" si="134"/>
        <v>155</v>
      </c>
      <c r="P953" s="1" t="s">
        <v>252</v>
      </c>
      <c r="Q953" s="1" t="s">
        <v>252</v>
      </c>
    </row>
    <row r="954" spans="2:17" x14ac:dyDescent="0.15">
      <c r="B954" s="8" t="str">
        <f>VLOOKUP(G954,角色!A:B,2,FALSE)</f>
        <v>奈落</v>
      </c>
      <c r="C954" s="8" t="str">
        <f t="shared" si="126"/>
        <v>主动技能2</v>
      </c>
      <c r="D954" s="8">
        <f t="shared" si="128"/>
        <v>17</v>
      </c>
      <c r="E954" s="8">
        <f t="shared" si="129"/>
        <v>18</v>
      </c>
      <c r="F954" s="8">
        <f t="shared" si="130"/>
        <v>2</v>
      </c>
      <c r="G954" s="8">
        <f t="shared" si="127"/>
        <v>17</v>
      </c>
      <c r="H954" t="str">
        <f t="shared" si="131"/>
        <v>奈落主动技能2等级17</v>
      </c>
      <c r="I954" t="str">
        <f t="shared" si="132"/>
        <v>奈落主动技能2等级18</v>
      </c>
      <c r="J954" s="1">
        <v>948</v>
      </c>
      <c r="K954" s="1">
        <f>VLOOKUP(H954,主动技能!$A:$B,2,FALSE)</f>
        <v>997</v>
      </c>
      <c r="L954" s="1">
        <f>VLOOKUP(I954,主动技能!$A:$B,2,FALSE)</f>
        <v>998</v>
      </c>
      <c r="M954" s="1">
        <f t="shared" si="133"/>
        <v>57</v>
      </c>
      <c r="N954" s="1" t="s">
        <v>251</v>
      </c>
      <c r="O954" s="1">
        <f t="shared" si="134"/>
        <v>156</v>
      </c>
      <c r="P954" s="1" t="s">
        <v>252</v>
      </c>
      <c r="Q954" s="1" t="s">
        <v>252</v>
      </c>
    </row>
    <row r="955" spans="2:17" x14ac:dyDescent="0.15">
      <c r="B955" s="8" t="str">
        <f>VLOOKUP(G955,角色!A:B,2,FALSE)</f>
        <v>奈落</v>
      </c>
      <c r="C955" s="8" t="str">
        <f t="shared" si="126"/>
        <v>主动技能2</v>
      </c>
      <c r="D955" s="8">
        <f t="shared" si="128"/>
        <v>18</v>
      </c>
      <c r="E955" s="8">
        <f t="shared" si="129"/>
        <v>19</v>
      </c>
      <c r="F955" s="8">
        <f t="shared" si="130"/>
        <v>2</v>
      </c>
      <c r="G955" s="8">
        <f t="shared" si="127"/>
        <v>17</v>
      </c>
      <c r="H955" t="str">
        <f t="shared" si="131"/>
        <v>奈落主动技能2等级18</v>
      </c>
      <c r="I955" t="str">
        <f t="shared" si="132"/>
        <v>奈落主动技能2等级19</v>
      </c>
      <c r="J955" s="1">
        <v>949</v>
      </c>
      <c r="K955" s="1">
        <f>VLOOKUP(H955,主动技能!$A:$B,2,FALSE)</f>
        <v>998</v>
      </c>
      <c r="L955" s="1">
        <f>VLOOKUP(I955,主动技能!$A:$B,2,FALSE)</f>
        <v>999</v>
      </c>
      <c r="M955" s="1">
        <f t="shared" si="133"/>
        <v>58</v>
      </c>
      <c r="N955" s="1" t="s">
        <v>251</v>
      </c>
      <c r="O955" s="1">
        <f t="shared" si="134"/>
        <v>157</v>
      </c>
      <c r="P955" s="1" t="s">
        <v>252</v>
      </c>
      <c r="Q955" s="1" t="s">
        <v>252</v>
      </c>
    </row>
    <row r="956" spans="2:17" x14ac:dyDescent="0.15">
      <c r="B956" s="8" t="str">
        <f>VLOOKUP(G956,角色!A:B,2,FALSE)</f>
        <v>奈落</v>
      </c>
      <c r="C956" s="8" t="str">
        <f t="shared" si="126"/>
        <v>主动技能2</v>
      </c>
      <c r="D956" s="8">
        <f t="shared" si="128"/>
        <v>19</v>
      </c>
      <c r="E956" s="8">
        <f t="shared" si="129"/>
        <v>20</v>
      </c>
      <c r="F956" s="8">
        <f t="shared" si="130"/>
        <v>2</v>
      </c>
      <c r="G956" s="8">
        <f t="shared" si="127"/>
        <v>17</v>
      </c>
      <c r="H956" t="str">
        <f t="shared" si="131"/>
        <v>奈落主动技能2等级19</v>
      </c>
      <c r="I956" t="str">
        <f t="shared" si="132"/>
        <v>奈落主动技能2等级20</v>
      </c>
      <c r="J956" s="1">
        <v>950</v>
      </c>
      <c r="K956" s="1">
        <f>VLOOKUP(H956,主动技能!$A:$B,2,FALSE)</f>
        <v>999</v>
      </c>
      <c r="L956" s="1">
        <f>VLOOKUP(I956,主动技能!$A:$B,2,FALSE)</f>
        <v>1000</v>
      </c>
      <c r="M956" s="1">
        <f t="shared" si="133"/>
        <v>59</v>
      </c>
      <c r="N956" s="1" t="s">
        <v>251</v>
      </c>
      <c r="O956" s="1">
        <f t="shared" si="134"/>
        <v>158</v>
      </c>
      <c r="P956" s="1" t="s">
        <v>252</v>
      </c>
      <c r="Q956" s="1" t="s">
        <v>252</v>
      </c>
    </row>
    <row r="957" spans="2:17" x14ac:dyDescent="0.15">
      <c r="B957" s="8" t="str">
        <f>VLOOKUP(G957,角色!A:B,2,FALSE)</f>
        <v>奈落</v>
      </c>
      <c r="C957" s="8" t="str">
        <f t="shared" si="126"/>
        <v>主动技能3</v>
      </c>
      <c r="D957" s="8">
        <f t="shared" si="128"/>
        <v>1</v>
      </c>
      <c r="E957" s="8">
        <f t="shared" si="129"/>
        <v>2</v>
      </c>
      <c r="F957" s="8">
        <f t="shared" si="130"/>
        <v>3</v>
      </c>
      <c r="G957" s="8">
        <f t="shared" si="127"/>
        <v>17</v>
      </c>
      <c r="H957" t="str">
        <f t="shared" si="131"/>
        <v>奈落主动技能3等级1</v>
      </c>
      <c r="I957" t="str">
        <f t="shared" si="132"/>
        <v>奈落主动技能3等级2</v>
      </c>
      <c r="J957" s="1">
        <v>951</v>
      </c>
      <c r="K957" s="1">
        <f>VLOOKUP(H957,主动技能!$A:$B,2,FALSE)</f>
        <v>1001</v>
      </c>
      <c r="L957" s="1">
        <f>VLOOKUP(I957,主动技能!$A:$B,2,FALSE)</f>
        <v>1002</v>
      </c>
      <c r="M957" s="1">
        <f t="shared" si="133"/>
        <v>60</v>
      </c>
      <c r="N957" s="1" t="s">
        <v>251</v>
      </c>
      <c r="O957" s="1">
        <f t="shared" si="134"/>
        <v>159</v>
      </c>
      <c r="P957" s="1" t="s">
        <v>252</v>
      </c>
      <c r="Q957" s="1" t="s">
        <v>252</v>
      </c>
    </row>
    <row r="958" spans="2:17" x14ac:dyDescent="0.15">
      <c r="B958" s="8" t="str">
        <f>VLOOKUP(G958,角色!A:B,2,FALSE)</f>
        <v>奈落</v>
      </c>
      <c r="C958" s="8" t="str">
        <f t="shared" si="126"/>
        <v>主动技能3</v>
      </c>
      <c r="D958" s="8">
        <f t="shared" si="128"/>
        <v>2</v>
      </c>
      <c r="E958" s="8">
        <f t="shared" si="129"/>
        <v>3</v>
      </c>
      <c r="F958" s="8">
        <f t="shared" si="130"/>
        <v>3</v>
      </c>
      <c r="G958" s="8">
        <f t="shared" si="127"/>
        <v>17</v>
      </c>
      <c r="H958" t="str">
        <f t="shared" si="131"/>
        <v>奈落主动技能3等级2</v>
      </c>
      <c r="I958" t="str">
        <f t="shared" si="132"/>
        <v>奈落主动技能3等级3</v>
      </c>
      <c r="J958" s="1">
        <v>952</v>
      </c>
      <c r="K958" s="1">
        <f>VLOOKUP(H958,主动技能!$A:$B,2,FALSE)</f>
        <v>1002</v>
      </c>
      <c r="L958" s="1">
        <f>VLOOKUP(I958,主动技能!$A:$B,2,FALSE)</f>
        <v>1003</v>
      </c>
      <c r="M958" s="1">
        <f t="shared" si="133"/>
        <v>61</v>
      </c>
      <c r="N958" s="1" t="s">
        <v>251</v>
      </c>
      <c r="O958" s="1">
        <f t="shared" si="134"/>
        <v>160</v>
      </c>
      <c r="P958" s="1" t="s">
        <v>252</v>
      </c>
      <c r="Q958" s="1" t="s">
        <v>252</v>
      </c>
    </row>
    <row r="959" spans="2:17" x14ac:dyDescent="0.15">
      <c r="B959" s="8" t="str">
        <f>VLOOKUP(G959,角色!A:B,2,FALSE)</f>
        <v>奈落</v>
      </c>
      <c r="C959" s="8" t="str">
        <f t="shared" si="126"/>
        <v>主动技能3</v>
      </c>
      <c r="D959" s="8">
        <f t="shared" si="128"/>
        <v>3</v>
      </c>
      <c r="E959" s="8">
        <f t="shared" si="129"/>
        <v>4</v>
      </c>
      <c r="F959" s="8">
        <f t="shared" si="130"/>
        <v>3</v>
      </c>
      <c r="G959" s="8">
        <f t="shared" si="127"/>
        <v>17</v>
      </c>
      <c r="H959" t="str">
        <f t="shared" si="131"/>
        <v>奈落主动技能3等级3</v>
      </c>
      <c r="I959" t="str">
        <f t="shared" si="132"/>
        <v>奈落主动技能3等级4</v>
      </c>
      <c r="J959" s="1">
        <v>953</v>
      </c>
      <c r="K959" s="1">
        <f>VLOOKUP(H959,主动技能!$A:$B,2,FALSE)</f>
        <v>1003</v>
      </c>
      <c r="L959" s="1">
        <f>VLOOKUP(I959,主动技能!$A:$B,2,FALSE)</f>
        <v>1004</v>
      </c>
      <c r="M959" s="1">
        <f t="shared" si="133"/>
        <v>62</v>
      </c>
      <c r="N959" s="1" t="s">
        <v>251</v>
      </c>
      <c r="O959" s="1">
        <f t="shared" si="134"/>
        <v>161</v>
      </c>
      <c r="P959" s="1" t="s">
        <v>252</v>
      </c>
      <c r="Q959" s="1" t="s">
        <v>252</v>
      </c>
    </row>
    <row r="960" spans="2:17" x14ac:dyDescent="0.15">
      <c r="B960" s="8" t="str">
        <f>VLOOKUP(G960,角色!A:B,2,FALSE)</f>
        <v>奈落</v>
      </c>
      <c r="C960" s="8" t="str">
        <f t="shared" si="126"/>
        <v>主动技能3</v>
      </c>
      <c r="D960" s="8">
        <f t="shared" si="128"/>
        <v>4</v>
      </c>
      <c r="E960" s="8">
        <f t="shared" si="129"/>
        <v>5</v>
      </c>
      <c r="F960" s="8">
        <f t="shared" si="130"/>
        <v>3</v>
      </c>
      <c r="G960" s="8">
        <f t="shared" si="127"/>
        <v>17</v>
      </c>
      <c r="H960" t="str">
        <f t="shared" si="131"/>
        <v>奈落主动技能3等级4</v>
      </c>
      <c r="I960" t="str">
        <f t="shared" si="132"/>
        <v>奈落主动技能3等级5</v>
      </c>
      <c r="J960" s="1">
        <v>954</v>
      </c>
      <c r="K960" s="1">
        <f>VLOOKUP(H960,主动技能!$A:$B,2,FALSE)</f>
        <v>1004</v>
      </c>
      <c r="L960" s="1">
        <f>VLOOKUP(I960,主动技能!$A:$B,2,FALSE)</f>
        <v>1005</v>
      </c>
      <c r="M960" s="1">
        <f t="shared" si="133"/>
        <v>63</v>
      </c>
      <c r="N960" s="1" t="s">
        <v>251</v>
      </c>
      <c r="O960" s="1">
        <f t="shared" si="134"/>
        <v>162</v>
      </c>
      <c r="P960" s="1" t="s">
        <v>252</v>
      </c>
      <c r="Q960" s="1" t="s">
        <v>252</v>
      </c>
    </row>
    <row r="961" spans="2:17" x14ac:dyDescent="0.15">
      <c r="B961" s="8" t="str">
        <f>VLOOKUP(G961,角色!A:B,2,FALSE)</f>
        <v>奈落</v>
      </c>
      <c r="C961" s="8" t="str">
        <f t="shared" si="126"/>
        <v>主动技能3</v>
      </c>
      <c r="D961" s="8">
        <f t="shared" si="128"/>
        <v>5</v>
      </c>
      <c r="E961" s="8">
        <f t="shared" si="129"/>
        <v>6</v>
      </c>
      <c r="F961" s="8">
        <f t="shared" si="130"/>
        <v>3</v>
      </c>
      <c r="G961" s="8">
        <f t="shared" si="127"/>
        <v>17</v>
      </c>
      <c r="H961" t="str">
        <f t="shared" si="131"/>
        <v>奈落主动技能3等级5</v>
      </c>
      <c r="I961" t="str">
        <f t="shared" si="132"/>
        <v>奈落主动技能3等级6</v>
      </c>
      <c r="J961" s="1">
        <v>955</v>
      </c>
      <c r="K961" s="1">
        <f>VLOOKUP(H961,主动技能!$A:$B,2,FALSE)</f>
        <v>1005</v>
      </c>
      <c r="L961" s="1">
        <f>VLOOKUP(I961,主动技能!$A:$B,2,FALSE)</f>
        <v>1006</v>
      </c>
      <c r="M961" s="1">
        <f t="shared" si="133"/>
        <v>64</v>
      </c>
      <c r="N961" s="1" t="s">
        <v>251</v>
      </c>
      <c r="O961" s="1">
        <f t="shared" si="134"/>
        <v>163</v>
      </c>
      <c r="P961" s="1" t="s">
        <v>252</v>
      </c>
      <c r="Q961" s="1" t="s">
        <v>252</v>
      </c>
    </row>
    <row r="962" spans="2:17" x14ac:dyDescent="0.15">
      <c r="B962" s="8" t="str">
        <f>VLOOKUP(G962,角色!A:B,2,FALSE)</f>
        <v>奈落</v>
      </c>
      <c r="C962" s="8" t="str">
        <f t="shared" si="126"/>
        <v>主动技能3</v>
      </c>
      <c r="D962" s="8">
        <f t="shared" si="128"/>
        <v>6</v>
      </c>
      <c r="E962" s="8">
        <f t="shared" si="129"/>
        <v>7</v>
      </c>
      <c r="F962" s="8">
        <f t="shared" si="130"/>
        <v>3</v>
      </c>
      <c r="G962" s="8">
        <f t="shared" si="127"/>
        <v>17</v>
      </c>
      <c r="H962" t="str">
        <f t="shared" si="131"/>
        <v>奈落主动技能3等级6</v>
      </c>
      <c r="I962" t="str">
        <f t="shared" si="132"/>
        <v>奈落主动技能3等级7</v>
      </c>
      <c r="J962" s="1">
        <v>956</v>
      </c>
      <c r="K962" s="1">
        <f>VLOOKUP(H962,主动技能!$A:$B,2,FALSE)</f>
        <v>1006</v>
      </c>
      <c r="L962" s="1">
        <f>VLOOKUP(I962,主动技能!$A:$B,2,FALSE)</f>
        <v>1007</v>
      </c>
      <c r="M962" s="1">
        <f t="shared" si="133"/>
        <v>65</v>
      </c>
      <c r="N962" s="1" t="s">
        <v>251</v>
      </c>
      <c r="O962" s="1">
        <f t="shared" si="134"/>
        <v>164</v>
      </c>
      <c r="P962" s="1" t="s">
        <v>252</v>
      </c>
      <c r="Q962" s="1" t="s">
        <v>252</v>
      </c>
    </row>
    <row r="963" spans="2:17" x14ac:dyDescent="0.15">
      <c r="B963" s="8" t="str">
        <f>VLOOKUP(G963,角色!A:B,2,FALSE)</f>
        <v>奈落</v>
      </c>
      <c r="C963" s="8" t="str">
        <f t="shared" si="126"/>
        <v>主动技能3</v>
      </c>
      <c r="D963" s="8">
        <f t="shared" si="128"/>
        <v>7</v>
      </c>
      <c r="E963" s="8">
        <f t="shared" si="129"/>
        <v>8</v>
      </c>
      <c r="F963" s="8">
        <f t="shared" si="130"/>
        <v>3</v>
      </c>
      <c r="G963" s="8">
        <f t="shared" si="127"/>
        <v>17</v>
      </c>
      <c r="H963" t="str">
        <f t="shared" si="131"/>
        <v>奈落主动技能3等级7</v>
      </c>
      <c r="I963" t="str">
        <f t="shared" si="132"/>
        <v>奈落主动技能3等级8</v>
      </c>
      <c r="J963" s="1">
        <v>957</v>
      </c>
      <c r="K963" s="1">
        <f>VLOOKUP(H963,主动技能!$A:$B,2,FALSE)</f>
        <v>1007</v>
      </c>
      <c r="L963" s="1">
        <f>VLOOKUP(I963,主动技能!$A:$B,2,FALSE)</f>
        <v>1008</v>
      </c>
      <c r="M963" s="1">
        <f t="shared" si="133"/>
        <v>66</v>
      </c>
      <c r="N963" s="1" t="s">
        <v>251</v>
      </c>
      <c r="O963" s="1">
        <f t="shared" si="134"/>
        <v>165</v>
      </c>
      <c r="P963" s="1" t="s">
        <v>252</v>
      </c>
      <c r="Q963" s="1" t="s">
        <v>252</v>
      </c>
    </row>
    <row r="964" spans="2:17" x14ac:dyDescent="0.15">
      <c r="B964" s="8" t="str">
        <f>VLOOKUP(G964,角色!A:B,2,FALSE)</f>
        <v>奈落</v>
      </c>
      <c r="C964" s="8" t="str">
        <f t="shared" si="126"/>
        <v>主动技能3</v>
      </c>
      <c r="D964" s="8">
        <f t="shared" si="128"/>
        <v>8</v>
      </c>
      <c r="E964" s="8">
        <f t="shared" si="129"/>
        <v>9</v>
      </c>
      <c r="F964" s="8">
        <f t="shared" si="130"/>
        <v>3</v>
      </c>
      <c r="G964" s="8">
        <f t="shared" si="127"/>
        <v>17</v>
      </c>
      <c r="H964" t="str">
        <f t="shared" si="131"/>
        <v>奈落主动技能3等级8</v>
      </c>
      <c r="I964" t="str">
        <f t="shared" si="132"/>
        <v>奈落主动技能3等级9</v>
      </c>
      <c r="J964" s="1">
        <v>958</v>
      </c>
      <c r="K964" s="1">
        <f>VLOOKUP(H964,主动技能!$A:$B,2,FALSE)</f>
        <v>1008</v>
      </c>
      <c r="L964" s="1">
        <f>VLOOKUP(I964,主动技能!$A:$B,2,FALSE)</f>
        <v>1009</v>
      </c>
      <c r="M964" s="1">
        <f t="shared" si="133"/>
        <v>67</v>
      </c>
      <c r="N964" s="1" t="s">
        <v>251</v>
      </c>
      <c r="O964" s="1">
        <f t="shared" si="134"/>
        <v>166</v>
      </c>
      <c r="P964" s="1" t="s">
        <v>252</v>
      </c>
      <c r="Q964" s="1" t="s">
        <v>252</v>
      </c>
    </row>
    <row r="965" spans="2:17" x14ac:dyDescent="0.15">
      <c r="B965" s="8" t="str">
        <f>VLOOKUP(G965,角色!A:B,2,FALSE)</f>
        <v>奈落</v>
      </c>
      <c r="C965" s="8" t="str">
        <f t="shared" si="126"/>
        <v>主动技能3</v>
      </c>
      <c r="D965" s="8">
        <f t="shared" si="128"/>
        <v>9</v>
      </c>
      <c r="E965" s="8">
        <f t="shared" si="129"/>
        <v>10</v>
      </c>
      <c r="F965" s="8">
        <f t="shared" si="130"/>
        <v>3</v>
      </c>
      <c r="G965" s="8">
        <f t="shared" si="127"/>
        <v>17</v>
      </c>
      <c r="H965" t="str">
        <f t="shared" si="131"/>
        <v>奈落主动技能3等级9</v>
      </c>
      <c r="I965" t="str">
        <f t="shared" si="132"/>
        <v>奈落主动技能3等级10</v>
      </c>
      <c r="J965" s="1">
        <v>959</v>
      </c>
      <c r="K965" s="1">
        <f>VLOOKUP(H965,主动技能!$A:$B,2,FALSE)</f>
        <v>1009</v>
      </c>
      <c r="L965" s="1">
        <f>VLOOKUP(I965,主动技能!$A:$B,2,FALSE)</f>
        <v>1010</v>
      </c>
      <c r="M965" s="1">
        <f t="shared" si="133"/>
        <v>68</v>
      </c>
      <c r="N965" s="1" t="s">
        <v>251</v>
      </c>
      <c r="O965" s="1">
        <f t="shared" si="134"/>
        <v>167</v>
      </c>
      <c r="P965" s="1" t="s">
        <v>252</v>
      </c>
      <c r="Q965" s="1" t="s">
        <v>252</v>
      </c>
    </row>
    <row r="966" spans="2:17" x14ac:dyDescent="0.15">
      <c r="B966" s="8" t="str">
        <f>VLOOKUP(G966,角色!A:B,2,FALSE)</f>
        <v>奈落</v>
      </c>
      <c r="C966" s="8" t="str">
        <f t="shared" si="126"/>
        <v>主动技能3</v>
      </c>
      <c r="D966" s="8">
        <f t="shared" si="128"/>
        <v>10</v>
      </c>
      <c r="E966" s="8">
        <f t="shared" si="129"/>
        <v>11</v>
      </c>
      <c r="F966" s="8">
        <f t="shared" si="130"/>
        <v>3</v>
      </c>
      <c r="G966" s="8">
        <f t="shared" si="127"/>
        <v>17</v>
      </c>
      <c r="H966" t="str">
        <f t="shared" si="131"/>
        <v>奈落主动技能3等级10</v>
      </c>
      <c r="I966" t="str">
        <f t="shared" si="132"/>
        <v>奈落主动技能3等级11</v>
      </c>
      <c r="J966" s="1">
        <v>960</v>
      </c>
      <c r="K966" s="1">
        <f>VLOOKUP(H966,主动技能!$A:$B,2,FALSE)</f>
        <v>1010</v>
      </c>
      <c r="L966" s="1">
        <f>VLOOKUP(I966,主动技能!$A:$B,2,FALSE)</f>
        <v>1011</v>
      </c>
      <c r="M966" s="1">
        <f t="shared" si="133"/>
        <v>69</v>
      </c>
      <c r="N966" s="1" t="s">
        <v>251</v>
      </c>
      <c r="O966" s="1">
        <f t="shared" si="134"/>
        <v>168</v>
      </c>
      <c r="P966" s="1" t="s">
        <v>252</v>
      </c>
      <c r="Q966" s="1" t="s">
        <v>252</v>
      </c>
    </row>
    <row r="967" spans="2:17" x14ac:dyDescent="0.15">
      <c r="B967" s="8" t="str">
        <f>VLOOKUP(G967,角色!A:B,2,FALSE)</f>
        <v>奈落</v>
      </c>
      <c r="C967" s="8" t="str">
        <f t="shared" si="126"/>
        <v>主动技能3</v>
      </c>
      <c r="D967" s="8">
        <f t="shared" si="128"/>
        <v>11</v>
      </c>
      <c r="E967" s="8">
        <f t="shared" si="129"/>
        <v>12</v>
      </c>
      <c r="F967" s="8">
        <f t="shared" si="130"/>
        <v>3</v>
      </c>
      <c r="G967" s="8">
        <f t="shared" si="127"/>
        <v>17</v>
      </c>
      <c r="H967" t="str">
        <f t="shared" si="131"/>
        <v>奈落主动技能3等级11</v>
      </c>
      <c r="I967" t="str">
        <f t="shared" si="132"/>
        <v>奈落主动技能3等级12</v>
      </c>
      <c r="J967" s="1">
        <v>961</v>
      </c>
      <c r="K967" s="1">
        <f>VLOOKUP(H967,主动技能!$A:$B,2,FALSE)</f>
        <v>1011</v>
      </c>
      <c r="L967" s="1">
        <f>VLOOKUP(I967,主动技能!$A:$B,2,FALSE)</f>
        <v>1012</v>
      </c>
      <c r="M967" s="1">
        <f t="shared" si="133"/>
        <v>70</v>
      </c>
      <c r="N967" s="1" t="s">
        <v>251</v>
      </c>
      <c r="O967" s="1">
        <f t="shared" si="134"/>
        <v>169</v>
      </c>
      <c r="P967" s="1" t="s">
        <v>252</v>
      </c>
      <c r="Q967" s="1" t="s">
        <v>252</v>
      </c>
    </row>
    <row r="968" spans="2:17" x14ac:dyDescent="0.15">
      <c r="B968" s="8" t="str">
        <f>VLOOKUP(G968,角色!A:B,2,FALSE)</f>
        <v>奈落</v>
      </c>
      <c r="C968" s="8" t="str">
        <f t="shared" ref="C968:C1031" si="135">C$4&amp;F968</f>
        <v>主动技能3</v>
      </c>
      <c r="D968" s="8">
        <f t="shared" si="128"/>
        <v>12</v>
      </c>
      <c r="E968" s="8">
        <f t="shared" si="129"/>
        <v>13</v>
      </c>
      <c r="F968" s="8">
        <f t="shared" si="130"/>
        <v>3</v>
      </c>
      <c r="G968" s="8">
        <f t="shared" ref="G968:G1031" si="136">IF((F968=1)*(D968=1),G967+1,G967)</f>
        <v>17</v>
      </c>
      <c r="H968" t="str">
        <f t="shared" si="131"/>
        <v>奈落主动技能3等级12</v>
      </c>
      <c r="I968" t="str">
        <f t="shared" si="132"/>
        <v>奈落主动技能3等级13</v>
      </c>
      <c r="J968" s="1">
        <v>962</v>
      </c>
      <c r="K968" s="1">
        <f>VLOOKUP(H968,主动技能!$A:$B,2,FALSE)</f>
        <v>1012</v>
      </c>
      <c r="L968" s="1">
        <f>VLOOKUP(I968,主动技能!$A:$B,2,FALSE)</f>
        <v>1013</v>
      </c>
      <c r="M968" s="1">
        <f t="shared" si="133"/>
        <v>71</v>
      </c>
      <c r="N968" s="1" t="s">
        <v>251</v>
      </c>
      <c r="O968" s="1">
        <f t="shared" si="134"/>
        <v>170</v>
      </c>
      <c r="P968" s="1" t="s">
        <v>252</v>
      </c>
      <c r="Q968" s="1" t="s">
        <v>252</v>
      </c>
    </row>
    <row r="969" spans="2:17" x14ac:dyDescent="0.15">
      <c r="B969" s="8" t="str">
        <f>VLOOKUP(G969,角色!A:B,2,FALSE)</f>
        <v>奈落</v>
      </c>
      <c r="C969" s="8" t="str">
        <f t="shared" si="135"/>
        <v>主动技能3</v>
      </c>
      <c r="D969" s="8">
        <f t="shared" ref="D969:D1032" si="137">IF(D968=D$5,1,D968+1)</f>
        <v>13</v>
      </c>
      <c r="E969" s="8">
        <f t="shared" ref="E969:E1032" si="138">IF(E968=E$5,2,E968+1)</f>
        <v>14</v>
      </c>
      <c r="F969" s="8">
        <f t="shared" ref="F969:F1032" si="139">IF(D969=1,IF(F968=$F$5,1,F968+1),F968)</f>
        <v>3</v>
      </c>
      <c r="G969" s="8">
        <f t="shared" si="136"/>
        <v>17</v>
      </c>
      <c r="H969" t="str">
        <f t="shared" si="131"/>
        <v>奈落主动技能3等级13</v>
      </c>
      <c r="I969" t="str">
        <f t="shared" si="132"/>
        <v>奈落主动技能3等级14</v>
      </c>
      <c r="J969" s="1">
        <v>963</v>
      </c>
      <c r="K969" s="1">
        <f>VLOOKUP(H969,主动技能!$A:$B,2,FALSE)</f>
        <v>1013</v>
      </c>
      <c r="L969" s="1">
        <f>VLOOKUP(I969,主动技能!$A:$B,2,FALSE)</f>
        <v>1014</v>
      </c>
      <c r="M969" s="1">
        <f t="shared" si="133"/>
        <v>72</v>
      </c>
      <c r="N969" s="1" t="s">
        <v>251</v>
      </c>
      <c r="O969" s="1">
        <f t="shared" si="134"/>
        <v>171</v>
      </c>
      <c r="P969" s="1" t="s">
        <v>252</v>
      </c>
      <c r="Q969" s="1" t="s">
        <v>252</v>
      </c>
    </row>
    <row r="970" spans="2:17" x14ac:dyDescent="0.15">
      <c r="B970" s="8" t="str">
        <f>VLOOKUP(G970,角色!A:B,2,FALSE)</f>
        <v>奈落</v>
      </c>
      <c r="C970" s="8" t="str">
        <f t="shared" si="135"/>
        <v>主动技能3</v>
      </c>
      <c r="D970" s="8">
        <f t="shared" si="137"/>
        <v>14</v>
      </c>
      <c r="E970" s="8">
        <f t="shared" si="138"/>
        <v>15</v>
      </c>
      <c r="F970" s="8">
        <f t="shared" si="139"/>
        <v>3</v>
      </c>
      <c r="G970" s="8">
        <f t="shared" si="136"/>
        <v>17</v>
      </c>
      <c r="H970" t="str">
        <f t="shared" si="131"/>
        <v>奈落主动技能3等级14</v>
      </c>
      <c r="I970" t="str">
        <f t="shared" si="132"/>
        <v>奈落主动技能3等级15</v>
      </c>
      <c r="J970" s="1">
        <v>964</v>
      </c>
      <c r="K970" s="1">
        <f>VLOOKUP(H970,主动技能!$A:$B,2,FALSE)</f>
        <v>1014</v>
      </c>
      <c r="L970" s="1">
        <f>VLOOKUP(I970,主动技能!$A:$B,2,FALSE)</f>
        <v>1015</v>
      </c>
      <c r="M970" s="1">
        <f t="shared" si="133"/>
        <v>73</v>
      </c>
      <c r="N970" s="1" t="s">
        <v>251</v>
      </c>
      <c r="O970" s="1">
        <f t="shared" si="134"/>
        <v>172</v>
      </c>
      <c r="P970" s="1" t="s">
        <v>252</v>
      </c>
      <c r="Q970" s="1" t="s">
        <v>252</v>
      </c>
    </row>
    <row r="971" spans="2:17" x14ac:dyDescent="0.15">
      <c r="B971" s="8" t="str">
        <f>VLOOKUP(G971,角色!A:B,2,FALSE)</f>
        <v>奈落</v>
      </c>
      <c r="C971" s="8" t="str">
        <f t="shared" si="135"/>
        <v>主动技能3</v>
      </c>
      <c r="D971" s="8">
        <f t="shared" si="137"/>
        <v>15</v>
      </c>
      <c r="E971" s="8">
        <f t="shared" si="138"/>
        <v>16</v>
      </c>
      <c r="F971" s="8">
        <f t="shared" si="139"/>
        <v>3</v>
      </c>
      <c r="G971" s="8">
        <f t="shared" si="136"/>
        <v>17</v>
      </c>
      <c r="H971" t="str">
        <f t="shared" si="131"/>
        <v>奈落主动技能3等级15</v>
      </c>
      <c r="I971" t="str">
        <f t="shared" si="132"/>
        <v>奈落主动技能3等级16</v>
      </c>
      <c r="J971" s="1">
        <v>965</v>
      </c>
      <c r="K971" s="1">
        <f>VLOOKUP(H971,主动技能!$A:$B,2,FALSE)</f>
        <v>1015</v>
      </c>
      <c r="L971" s="1">
        <f>VLOOKUP(I971,主动技能!$A:$B,2,FALSE)</f>
        <v>1016</v>
      </c>
      <c r="M971" s="1">
        <f t="shared" si="133"/>
        <v>74</v>
      </c>
      <c r="N971" s="1" t="s">
        <v>251</v>
      </c>
      <c r="O971" s="1">
        <f t="shared" si="134"/>
        <v>173</v>
      </c>
      <c r="P971" s="1" t="s">
        <v>252</v>
      </c>
      <c r="Q971" s="1" t="s">
        <v>252</v>
      </c>
    </row>
    <row r="972" spans="2:17" x14ac:dyDescent="0.15">
      <c r="B972" s="8" t="str">
        <f>VLOOKUP(G972,角色!A:B,2,FALSE)</f>
        <v>奈落</v>
      </c>
      <c r="C972" s="8" t="str">
        <f t="shared" si="135"/>
        <v>主动技能3</v>
      </c>
      <c r="D972" s="8">
        <f t="shared" si="137"/>
        <v>16</v>
      </c>
      <c r="E972" s="8">
        <f t="shared" si="138"/>
        <v>17</v>
      </c>
      <c r="F972" s="8">
        <f t="shared" si="139"/>
        <v>3</v>
      </c>
      <c r="G972" s="8">
        <f t="shared" si="136"/>
        <v>17</v>
      </c>
      <c r="H972" t="str">
        <f t="shared" si="131"/>
        <v>奈落主动技能3等级16</v>
      </c>
      <c r="I972" t="str">
        <f t="shared" si="132"/>
        <v>奈落主动技能3等级17</v>
      </c>
      <c r="J972" s="1">
        <v>966</v>
      </c>
      <c r="K972" s="1">
        <f>VLOOKUP(H972,主动技能!$A:$B,2,FALSE)</f>
        <v>1016</v>
      </c>
      <c r="L972" s="1">
        <f>VLOOKUP(I972,主动技能!$A:$B,2,FALSE)</f>
        <v>1017</v>
      </c>
      <c r="M972" s="1">
        <f t="shared" si="133"/>
        <v>75</v>
      </c>
      <c r="N972" s="1" t="s">
        <v>251</v>
      </c>
      <c r="O972" s="1">
        <f t="shared" si="134"/>
        <v>174</v>
      </c>
      <c r="P972" s="1" t="s">
        <v>252</v>
      </c>
      <c r="Q972" s="1" t="s">
        <v>252</v>
      </c>
    </row>
    <row r="973" spans="2:17" x14ac:dyDescent="0.15">
      <c r="B973" s="8" t="str">
        <f>VLOOKUP(G973,角色!A:B,2,FALSE)</f>
        <v>奈落</v>
      </c>
      <c r="C973" s="8" t="str">
        <f t="shared" si="135"/>
        <v>主动技能3</v>
      </c>
      <c r="D973" s="8">
        <f t="shared" si="137"/>
        <v>17</v>
      </c>
      <c r="E973" s="8">
        <f t="shared" si="138"/>
        <v>18</v>
      </c>
      <c r="F973" s="8">
        <f t="shared" si="139"/>
        <v>3</v>
      </c>
      <c r="G973" s="8">
        <f t="shared" si="136"/>
        <v>17</v>
      </c>
      <c r="H973" t="str">
        <f t="shared" si="131"/>
        <v>奈落主动技能3等级17</v>
      </c>
      <c r="I973" t="str">
        <f t="shared" si="132"/>
        <v>奈落主动技能3等级18</v>
      </c>
      <c r="J973" s="1">
        <v>967</v>
      </c>
      <c r="K973" s="1">
        <f>VLOOKUP(H973,主动技能!$A:$B,2,FALSE)</f>
        <v>1017</v>
      </c>
      <c r="L973" s="1">
        <f>VLOOKUP(I973,主动技能!$A:$B,2,FALSE)</f>
        <v>1018</v>
      </c>
      <c r="M973" s="1">
        <f t="shared" si="133"/>
        <v>76</v>
      </c>
      <c r="N973" s="1" t="s">
        <v>251</v>
      </c>
      <c r="O973" s="1">
        <f t="shared" si="134"/>
        <v>175</v>
      </c>
      <c r="P973" s="1" t="s">
        <v>252</v>
      </c>
      <c r="Q973" s="1" t="s">
        <v>252</v>
      </c>
    </row>
    <row r="974" spans="2:17" x14ac:dyDescent="0.15">
      <c r="B974" s="8" t="str">
        <f>VLOOKUP(G974,角色!A:B,2,FALSE)</f>
        <v>奈落</v>
      </c>
      <c r="C974" s="8" t="str">
        <f t="shared" si="135"/>
        <v>主动技能3</v>
      </c>
      <c r="D974" s="8">
        <f t="shared" si="137"/>
        <v>18</v>
      </c>
      <c r="E974" s="8">
        <f t="shared" si="138"/>
        <v>19</v>
      </c>
      <c r="F974" s="8">
        <f t="shared" si="139"/>
        <v>3</v>
      </c>
      <c r="G974" s="8">
        <f t="shared" si="136"/>
        <v>17</v>
      </c>
      <c r="H974" t="str">
        <f t="shared" si="131"/>
        <v>奈落主动技能3等级18</v>
      </c>
      <c r="I974" t="str">
        <f t="shared" si="132"/>
        <v>奈落主动技能3等级19</v>
      </c>
      <c r="J974" s="1">
        <v>968</v>
      </c>
      <c r="K974" s="1">
        <f>VLOOKUP(H974,主动技能!$A:$B,2,FALSE)</f>
        <v>1018</v>
      </c>
      <c r="L974" s="1">
        <f>VLOOKUP(I974,主动技能!$A:$B,2,FALSE)</f>
        <v>1019</v>
      </c>
      <c r="M974" s="1">
        <f t="shared" si="133"/>
        <v>77</v>
      </c>
      <c r="N974" s="1" t="s">
        <v>251</v>
      </c>
      <c r="O974" s="1">
        <f t="shared" si="134"/>
        <v>176</v>
      </c>
      <c r="P974" s="1" t="s">
        <v>252</v>
      </c>
      <c r="Q974" s="1" t="s">
        <v>252</v>
      </c>
    </row>
    <row r="975" spans="2:17" x14ac:dyDescent="0.15">
      <c r="B975" s="8" t="str">
        <f>VLOOKUP(G975,角色!A:B,2,FALSE)</f>
        <v>奈落</v>
      </c>
      <c r="C975" s="8" t="str">
        <f t="shared" si="135"/>
        <v>主动技能3</v>
      </c>
      <c r="D975" s="8">
        <f t="shared" si="137"/>
        <v>19</v>
      </c>
      <c r="E975" s="8">
        <f t="shared" si="138"/>
        <v>20</v>
      </c>
      <c r="F975" s="8">
        <f t="shared" si="139"/>
        <v>3</v>
      </c>
      <c r="G975" s="8">
        <f t="shared" si="136"/>
        <v>17</v>
      </c>
      <c r="H975" t="str">
        <f t="shared" si="131"/>
        <v>奈落主动技能3等级19</v>
      </c>
      <c r="I975" t="str">
        <f t="shared" si="132"/>
        <v>奈落主动技能3等级20</v>
      </c>
      <c r="J975" s="1">
        <v>969</v>
      </c>
      <c r="K975" s="1">
        <f>VLOOKUP(H975,主动技能!$A:$B,2,FALSE)</f>
        <v>1019</v>
      </c>
      <c r="L975" s="1">
        <f>VLOOKUP(I975,主动技能!$A:$B,2,FALSE)</f>
        <v>1020</v>
      </c>
      <c r="M975" s="1">
        <f t="shared" si="133"/>
        <v>78</v>
      </c>
      <c r="N975" s="1" t="s">
        <v>251</v>
      </c>
      <c r="O975" s="1">
        <f t="shared" si="134"/>
        <v>177</v>
      </c>
      <c r="P975" s="1" t="s">
        <v>252</v>
      </c>
      <c r="Q975" s="1" t="s">
        <v>252</v>
      </c>
    </row>
    <row r="976" spans="2:17" x14ac:dyDescent="0.15">
      <c r="B976" s="8" t="str">
        <f>VLOOKUP(G976,角色!A:B,2,FALSE)</f>
        <v>卡尔</v>
      </c>
      <c r="C976" s="8" t="str">
        <f t="shared" si="135"/>
        <v>主动技能1</v>
      </c>
      <c r="D976" s="8">
        <f t="shared" si="137"/>
        <v>1</v>
      </c>
      <c r="E976" s="8">
        <f t="shared" si="138"/>
        <v>2</v>
      </c>
      <c r="F976" s="8">
        <f t="shared" si="139"/>
        <v>1</v>
      </c>
      <c r="G976" s="8">
        <f t="shared" si="136"/>
        <v>18</v>
      </c>
      <c r="H976" t="str">
        <f t="shared" si="131"/>
        <v>卡尔主动技能1等级1</v>
      </c>
      <c r="I976" t="str">
        <f t="shared" si="132"/>
        <v>卡尔主动技能1等级2</v>
      </c>
      <c r="J976" s="1">
        <v>970</v>
      </c>
      <c r="K976" s="1">
        <f>VLOOKUP(H976,主动技能!$A:$B,2,FALSE)</f>
        <v>1021</v>
      </c>
      <c r="L976" s="1">
        <f>VLOOKUP(I976,主动技能!$A:$B,2,FALSE)</f>
        <v>1022</v>
      </c>
      <c r="M976" s="1">
        <f t="shared" si="133"/>
        <v>79</v>
      </c>
      <c r="N976" s="1" t="s">
        <v>251</v>
      </c>
      <c r="O976" s="1">
        <f t="shared" si="134"/>
        <v>178</v>
      </c>
      <c r="P976" s="1" t="s">
        <v>252</v>
      </c>
      <c r="Q976" s="1" t="s">
        <v>252</v>
      </c>
    </row>
    <row r="977" spans="2:17" x14ac:dyDescent="0.15">
      <c r="B977" s="8" t="str">
        <f>VLOOKUP(G977,角色!A:B,2,FALSE)</f>
        <v>卡尔</v>
      </c>
      <c r="C977" s="8" t="str">
        <f t="shared" si="135"/>
        <v>主动技能1</v>
      </c>
      <c r="D977" s="8">
        <f t="shared" si="137"/>
        <v>2</v>
      </c>
      <c r="E977" s="8">
        <f t="shared" si="138"/>
        <v>3</v>
      </c>
      <c r="F977" s="8">
        <f t="shared" si="139"/>
        <v>1</v>
      </c>
      <c r="G977" s="8">
        <f t="shared" si="136"/>
        <v>18</v>
      </c>
      <c r="H977" t="str">
        <f t="shared" si="131"/>
        <v>卡尔主动技能1等级2</v>
      </c>
      <c r="I977" t="str">
        <f t="shared" si="132"/>
        <v>卡尔主动技能1等级3</v>
      </c>
      <c r="J977" s="1">
        <v>971</v>
      </c>
      <c r="K977" s="1">
        <f>VLOOKUP(H977,主动技能!$A:$B,2,FALSE)</f>
        <v>1022</v>
      </c>
      <c r="L977" s="1">
        <f>VLOOKUP(I977,主动技能!$A:$B,2,FALSE)</f>
        <v>1023</v>
      </c>
      <c r="M977" s="1">
        <f t="shared" si="133"/>
        <v>80</v>
      </c>
      <c r="N977" s="1" t="s">
        <v>251</v>
      </c>
      <c r="O977" s="1">
        <f t="shared" si="134"/>
        <v>179</v>
      </c>
      <c r="P977" s="1" t="s">
        <v>252</v>
      </c>
      <c r="Q977" s="1" t="s">
        <v>252</v>
      </c>
    </row>
    <row r="978" spans="2:17" x14ac:dyDescent="0.15">
      <c r="B978" s="8" t="str">
        <f>VLOOKUP(G978,角色!A:B,2,FALSE)</f>
        <v>卡尔</v>
      </c>
      <c r="C978" s="8" t="str">
        <f t="shared" si="135"/>
        <v>主动技能1</v>
      </c>
      <c r="D978" s="8">
        <f t="shared" si="137"/>
        <v>3</v>
      </c>
      <c r="E978" s="8">
        <f t="shared" si="138"/>
        <v>4</v>
      </c>
      <c r="F978" s="8">
        <f t="shared" si="139"/>
        <v>1</v>
      </c>
      <c r="G978" s="8">
        <f t="shared" si="136"/>
        <v>18</v>
      </c>
      <c r="H978" t="str">
        <f t="shared" si="131"/>
        <v>卡尔主动技能1等级3</v>
      </c>
      <c r="I978" t="str">
        <f t="shared" si="132"/>
        <v>卡尔主动技能1等级4</v>
      </c>
      <c r="J978" s="1">
        <v>972</v>
      </c>
      <c r="K978" s="1">
        <f>VLOOKUP(H978,主动技能!$A:$B,2,FALSE)</f>
        <v>1023</v>
      </c>
      <c r="L978" s="1">
        <f>VLOOKUP(I978,主动技能!$A:$B,2,FALSE)</f>
        <v>1024</v>
      </c>
      <c r="M978" s="1">
        <f t="shared" si="133"/>
        <v>81</v>
      </c>
      <c r="N978" s="1" t="s">
        <v>251</v>
      </c>
      <c r="O978" s="1">
        <f t="shared" si="134"/>
        <v>180</v>
      </c>
      <c r="P978" s="1" t="s">
        <v>252</v>
      </c>
      <c r="Q978" s="1" t="s">
        <v>252</v>
      </c>
    </row>
    <row r="979" spans="2:17" x14ac:dyDescent="0.15">
      <c r="B979" s="8" t="str">
        <f>VLOOKUP(G979,角色!A:B,2,FALSE)</f>
        <v>卡尔</v>
      </c>
      <c r="C979" s="8" t="str">
        <f t="shared" si="135"/>
        <v>主动技能1</v>
      </c>
      <c r="D979" s="8">
        <f t="shared" si="137"/>
        <v>4</v>
      </c>
      <c r="E979" s="8">
        <f t="shared" si="138"/>
        <v>5</v>
      </c>
      <c r="F979" s="8">
        <f t="shared" si="139"/>
        <v>1</v>
      </c>
      <c r="G979" s="8">
        <f t="shared" si="136"/>
        <v>18</v>
      </c>
      <c r="H979" t="str">
        <f t="shared" si="131"/>
        <v>卡尔主动技能1等级4</v>
      </c>
      <c r="I979" t="str">
        <f t="shared" si="132"/>
        <v>卡尔主动技能1等级5</v>
      </c>
      <c r="J979" s="1">
        <v>973</v>
      </c>
      <c r="K979" s="1">
        <f>VLOOKUP(H979,主动技能!$A:$B,2,FALSE)</f>
        <v>1024</v>
      </c>
      <c r="L979" s="1">
        <f>VLOOKUP(I979,主动技能!$A:$B,2,FALSE)</f>
        <v>1025</v>
      </c>
      <c r="M979" s="1">
        <f t="shared" si="133"/>
        <v>82</v>
      </c>
      <c r="N979" s="1" t="s">
        <v>251</v>
      </c>
      <c r="O979" s="1">
        <f t="shared" si="134"/>
        <v>181</v>
      </c>
      <c r="P979" s="1" t="s">
        <v>252</v>
      </c>
      <c r="Q979" s="1" t="s">
        <v>252</v>
      </c>
    </row>
    <row r="980" spans="2:17" x14ac:dyDescent="0.15">
      <c r="B980" s="8" t="str">
        <f>VLOOKUP(G980,角色!A:B,2,FALSE)</f>
        <v>卡尔</v>
      </c>
      <c r="C980" s="8" t="str">
        <f t="shared" si="135"/>
        <v>主动技能1</v>
      </c>
      <c r="D980" s="8">
        <f t="shared" si="137"/>
        <v>5</v>
      </c>
      <c r="E980" s="8">
        <f t="shared" si="138"/>
        <v>6</v>
      </c>
      <c r="F980" s="8">
        <f t="shared" si="139"/>
        <v>1</v>
      </c>
      <c r="G980" s="8">
        <f t="shared" si="136"/>
        <v>18</v>
      </c>
      <c r="H980" t="str">
        <f t="shared" si="131"/>
        <v>卡尔主动技能1等级5</v>
      </c>
      <c r="I980" t="str">
        <f t="shared" si="132"/>
        <v>卡尔主动技能1等级6</v>
      </c>
      <c r="J980" s="1">
        <v>974</v>
      </c>
      <c r="K980" s="1">
        <f>VLOOKUP(H980,主动技能!$A:$B,2,FALSE)</f>
        <v>1025</v>
      </c>
      <c r="L980" s="1">
        <f>VLOOKUP(I980,主动技能!$A:$B,2,FALSE)</f>
        <v>1026</v>
      </c>
      <c r="M980" s="1">
        <f t="shared" si="133"/>
        <v>83</v>
      </c>
      <c r="N980" s="1" t="s">
        <v>251</v>
      </c>
      <c r="O980" s="1">
        <f t="shared" si="134"/>
        <v>182</v>
      </c>
      <c r="P980" s="1" t="s">
        <v>252</v>
      </c>
      <c r="Q980" s="1" t="s">
        <v>252</v>
      </c>
    </row>
    <row r="981" spans="2:17" x14ac:dyDescent="0.15">
      <c r="B981" s="8" t="str">
        <f>VLOOKUP(G981,角色!A:B,2,FALSE)</f>
        <v>卡尔</v>
      </c>
      <c r="C981" s="8" t="str">
        <f t="shared" si="135"/>
        <v>主动技能1</v>
      </c>
      <c r="D981" s="8">
        <f t="shared" si="137"/>
        <v>6</v>
      </c>
      <c r="E981" s="8">
        <f t="shared" si="138"/>
        <v>7</v>
      </c>
      <c r="F981" s="8">
        <f t="shared" si="139"/>
        <v>1</v>
      </c>
      <c r="G981" s="8">
        <f t="shared" si="136"/>
        <v>18</v>
      </c>
      <c r="H981" t="str">
        <f t="shared" si="131"/>
        <v>卡尔主动技能1等级6</v>
      </c>
      <c r="I981" t="str">
        <f t="shared" si="132"/>
        <v>卡尔主动技能1等级7</v>
      </c>
      <c r="J981" s="1">
        <v>975</v>
      </c>
      <c r="K981" s="1">
        <f>VLOOKUP(H981,主动技能!$A:$B,2,FALSE)</f>
        <v>1026</v>
      </c>
      <c r="L981" s="1">
        <f>VLOOKUP(I981,主动技能!$A:$B,2,FALSE)</f>
        <v>1027</v>
      </c>
      <c r="M981" s="1">
        <f t="shared" si="133"/>
        <v>84</v>
      </c>
      <c r="N981" s="1" t="s">
        <v>251</v>
      </c>
      <c r="O981" s="1">
        <f t="shared" si="134"/>
        <v>183</v>
      </c>
      <c r="P981" s="1" t="s">
        <v>252</v>
      </c>
      <c r="Q981" s="1" t="s">
        <v>252</v>
      </c>
    </row>
    <row r="982" spans="2:17" x14ac:dyDescent="0.15">
      <c r="B982" s="8" t="str">
        <f>VLOOKUP(G982,角色!A:B,2,FALSE)</f>
        <v>卡尔</v>
      </c>
      <c r="C982" s="8" t="str">
        <f t="shared" si="135"/>
        <v>主动技能1</v>
      </c>
      <c r="D982" s="8">
        <f t="shared" si="137"/>
        <v>7</v>
      </c>
      <c r="E982" s="8">
        <f t="shared" si="138"/>
        <v>8</v>
      </c>
      <c r="F982" s="8">
        <f t="shared" si="139"/>
        <v>1</v>
      </c>
      <c r="G982" s="8">
        <f t="shared" si="136"/>
        <v>18</v>
      </c>
      <c r="H982" t="str">
        <f t="shared" si="131"/>
        <v>卡尔主动技能1等级7</v>
      </c>
      <c r="I982" t="str">
        <f t="shared" si="132"/>
        <v>卡尔主动技能1等级8</v>
      </c>
      <c r="J982" s="1">
        <v>976</v>
      </c>
      <c r="K982" s="1">
        <f>VLOOKUP(H982,主动技能!$A:$B,2,FALSE)</f>
        <v>1027</v>
      </c>
      <c r="L982" s="1">
        <f>VLOOKUP(I982,主动技能!$A:$B,2,FALSE)</f>
        <v>1028</v>
      </c>
      <c r="M982" s="1">
        <f t="shared" si="133"/>
        <v>85</v>
      </c>
      <c r="N982" s="1" t="s">
        <v>251</v>
      </c>
      <c r="O982" s="1">
        <f t="shared" si="134"/>
        <v>184</v>
      </c>
      <c r="P982" s="1" t="s">
        <v>252</v>
      </c>
      <c r="Q982" s="1" t="s">
        <v>252</v>
      </c>
    </row>
    <row r="983" spans="2:17" x14ac:dyDescent="0.15">
      <c r="B983" s="8" t="str">
        <f>VLOOKUP(G983,角色!A:B,2,FALSE)</f>
        <v>卡尔</v>
      </c>
      <c r="C983" s="8" t="str">
        <f t="shared" si="135"/>
        <v>主动技能1</v>
      </c>
      <c r="D983" s="8">
        <f t="shared" si="137"/>
        <v>8</v>
      </c>
      <c r="E983" s="8">
        <f t="shared" si="138"/>
        <v>9</v>
      </c>
      <c r="F983" s="8">
        <f t="shared" si="139"/>
        <v>1</v>
      </c>
      <c r="G983" s="8">
        <f t="shared" si="136"/>
        <v>18</v>
      </c>
      <c r="H983" t="str">
        <f t="shared" si="131"/>
        <v>卡尔主动技能1等级8</v>
      </c>
      <c r="I983" t="str">
        <f t="shared" si="132"/>
        <v>卡尔主动技能1等级9</v>
      </c>
      <c r="J983" s="1">
        <v>977</v>
      </c>
      <c r="K983" s="1">
        <f>VLOOKUP(H983,主动技能!$A:$B,2,FALSE)</f>
        <v>1028</v>
      </c>
      <c r="L983" s="1">
        <f>VLOOKUP(I983,主动技能!$A:$B,2,FALSE)</f>
        <v>1029</v>
      </c>
      <c r="M983" s="1">
        <f t="shared" si="133"/>
        <v>86</v>
      </c>
      <c r="N983" s="1" t="s">
        <v>251</v>
      </c>
      <c r="O983" s="1">
        <f t="shared" si="134"/>
        <v>185</v>
      </c>
      <c r="P983" s="1" t="s">
        <v>252</v>
      </c>
      <c r="Q983" s="1" t="s">
        <v>252</v>
      </c>
    </row>
    <row r="984" spans="2:17" x14ac:dyDescent="0.15">
      <c r="B984" s="8" t="str">
        <f>VLOOKUP(G984,角色!A:B,2,FALSE)</f>
        <v>卡尔</v>
      </c>
      <c r="C984" s="8" t="str">
        <f t="shared" si="135"/>
        <v>主动技能1</v>
      </c>
      <c r="D984" s="8">
        <f t="shared" si="137"/>
        <v>9</v>
      </c>
      <c r="E984" s="8">
        <f t="shared" si="138"/>
        <v>10</v>
      </c>
      <c r="F984" s="8">
        <f t="shared" si="139"/>
        <v>1</v>
      </c>
      <c r="G984" s="8">
        <f t="shared" si="136"/>
        <v>18</v>
      </c>
      <c r="H984" t="str">
        <f t="shared" ref="H984:H1047" si="140">$B984&amp;$C984&amp;D$6&amp;D984</f>
        <v>卡尔主动技能1等级9</v>
      </c>
      <c r="I984" t="str">
        <f t="shared" ref="I984:I1047" si="141">$B984&amp;$C984&amp;E$6&amp;E984</f>
        <v>卡尔主动技能1等级10</v>
      </c>
      <c r="J984" s="1">
        <v>978</v>
      </c>
      <c r="K984" s="1">
        <f>VLOOKUP(H984,主动技能!$A:$B,2,FALSE)</f>
        <v>1029</v>
      </c>
      <c r="L984" s="1">
        <f>VLOOKUP(I984,主动技能!$A:$B,2,FALSE)</f>
        <v>1030</v>
      </c>
      <c r="M984" s="1">
        <f t="shared" si="133"/>
        <v>87</v>
      </c>
      <c r="N984" s="1" t="s">
        <v>251</v>
      </c>
      <c r="O984" s="1">
        <f t="shared" si="134"/>
        <v>186</v>
      </c>
      <c r="P984" s="1" t="s">
        <v>252</v>
      </c>
      <c r="Q984" s="1" t="s">
        <v>252</v>
      </c>
    </row>
    <row r="985" spans="2:17" x14ac:dyDescent="0.15">
      <c r="B985" s="8" t="str">
        <f>VLOOKUP(G985,角色!A:B,2,FALSE)</f>
        <v>卡尔</v>
      </c>
      <c r="C985" s="8" t="str">
        <f t="shared" si="135"/>
        <v>主动技能1</v>
      </c>
      <c r="D985" s="8">
        <f t="shared" si="137"/>
        <v>10</v>
      </c>
      <c r="E985" s="8">
        <f t="shared" si="138"/>
        <v>11</v>
      </c>
      <c r="F985" s="8">
        <f t="shared" si="139"/>
        <v>1</v>
      </c>
      <c r="G985" s="8">
        <f t="shared" si="136"/>
        <v>18</v>
      </c>
      <c r="H985" t="str">
        <f t="shared" si="140"/>
        <v>卡尔主动技能1等级10</v>
      </c>
      <c r="I985" t="str">
        <f t="shared" si="141"/>
        <v>卡尔主动技能1等级11</v>
      </c>
      <c r="J985" s="1">
        <v>979</v>
      </c>
      <c r="K985" s="1">
        <f>VLOOKUP(H985,主动技能!$A:$B,2,FALSE)</f>
        <v>1030</v>
      </c>
      <c r="L985" s="1">
        <f>VLOOKUP(I985,主动技能!$A:$B,2,FALSE)</f>
        <v>1031</v>
      </c>
      <c r="M985" s="1">
        <f t="shared" si="133"/>
        <v>88</v>
      </c>
      <c r="N985" s="1" t="s">
        <v>251</v>
      </c>
      <c r="O985" s="1">
        <f t="shared" si="134"/>
        <v>187</v>
      </c>
      <c r="P985" s="1" t="s">
        <v>252</v>
      </c>
      <c r="Q985" s="1" t="s">
        <v>252</v>
      </c>
    </row>
    <row r="986" spans="2:17" x14ac:dyDescent="0.15">
      <c r="B986" s="8" t="str">
        <f>VLOOKUP(G986,角色!A:B,2,FALSE)</f>
        <v>卡尔</v>
      </c>
      <c r="C986" s="8" t="str">
        <f t="shared" si="135"/>
        <v>主动技能1</v>
      </c>
      <c r="D986" s="8">
        <f t="shared" si="137"/>
        <v>11</v>
      </c>
      <c r="E986" s="8">
        <f t="shared" si="138"/>
        <v>12</v>
      </c>
      <c r="F986" s="8">
        <f t="shared" si="139"/>
        <v>1</v>
      </c>
      <c r="G986" s="8">
        <f t="shared" si="136"/>
        <v>18</v>
      </c>
      <c r="H986" t="str">
        <f t="shared" si="140"/>
        <v>卡尔主动技能1等级11</v>
      </c>
      <c r="I986" t="str">
        <f t="shared" si="141"/>
        <v>卡尔主动技能1等级12</v>
      </c>
      <c r="J986" s="1">
        <v>980</v>
      </c>
      <c r="K986" s="1">
        <f>VLOOKUP(H986,主动技能!$A:$B,2,FALSE)</f>
        <v>1031</v>
      </c>
      <c r="L986" s="1">
        <f>VLOOKUP(I986,主动技能!$A:$B,2,FALSE)</f>
        <v>1032</v>
      </c>
      <c r="M986" s="1">
        <f t="shared" si="133"/>
        <v>89</v>
      </c>
      <c r="N986" s="1" t="s">
        <v>251</v>
      </c>
      <c r="O986" s="1">
        <f t="shared" si="134"/>
        <v>188</v>
      </c>
      <c r="P986" s="1" t="s">
        <v>252</v>
      </c>
      <c r="Q986" s="1" t="s">
        <v>252</v>
      </c>
    </row>
    <row r="987" spans="2:17" x14ac:dyDescent="0.15">
      <c r="B987" s="8" t="str">
        <f>VLOOKUP(G987,角色!A:B,2,FALSE)</f>
        <v>卡尔</v>
      </c>
      <c r="C987" s="8" t="str">
        <f t="shared" si="135"/>
        <v>主动技能1</v>
      </c>
      <c r="D987" s="8">
        <f t="shared" si="137"/>
        <v>12</v>
      </c>
      <c r="E987" s="8">
        <f t="shared" si="138"/>
        <v>13</v>
      </c>
      <c r="F987" s="8">
        <f t="shared" si="139"/>
        <v>1</v>
      </c>
      <c r="G987" s="8">
        <f t="shared" si="136"/>
        <v>18</v>
      </c>
      <c r="H987" t="str">
        <f t="shared" si="140"/>
        <v>卡尔主动技能1等级12</v>
      </c>
      <c r="I987" t="str">
        <f t="shared" si="141"/>
        <v>卡尔主动技能1等级13</v>
      </c>
      <c r="J987" s="1">
        <v>981</v>
      </c>
      <c r="K987" s="1">
        <f>VLOOKUP(H987,主动技能!$A:$B,2,FALSE)</f>
        <v>1032</v>
      </c>
      <c r="L987" s="1">
        <f>VLOOKUP(I987,主动技能!$A:$B,2,FALSE)</f>
        <v>1033</v>
      </c>
      <c r="M987" s="1">
        <f t="shared" si="133"/>
        <v>90</v>
      </c>
      <c r="N987" s="1" t="s">
        <v>251</v>
      </c>
      <c r="O987" s="1">
        <f t="shared" si="134"/>
        <v>189</v>
      </c>
      <c r="P987" s="1" t="s">
        <v>252</v>
      </c>
      <c r="Q987" s="1" t="s">
        <v>252</v>
      </c>
    </row>
    <row r="988" spans="2:17" x14ac:dyDescent="0.15">
      <c r="B988" s="8" t="str">
        <f>VLOOKUP(G988,角色!A:B,2,FALSE)</f>
        <v>卡尔</v>
      </c>
      <c r="C988" s="8" t="str">
        <f t="shared" si="135"/>
        <v>主动技能1</v>
      </c>
      <c r="D988" s="8">
        <f t="shared" si="137"/>
        <v>13</v>
      </c>
      <c r="E988" s="8">
        <f t="shared" si="138"/>
        <v>14</v>
      </c>
      <c r="F988" s="8">
        <f t="shared" si="139"/>
        <v>1</v>
      </c>
      <c r="G988" s="8">
        <f t="shared" si="136"/>
        <v>18</v>
      </c>
      <c r="H988" t="str">
        <f t="shared" si="140"/>
        <v>卡尔主动技能1等级13</v>
      </c>
      <c r="I988" t="str">
        <f t="shared" si="141"/>
        <v>卡尔主动技能1等级14</v>
      </c>
      <c r="J988" s="1">
        <v>982</v>
      </c>
      <c r="K988" s="1">
        <f>VLOOKUP(H988,主动技能!$A:$B,2,FALSE)</f>
        <v>1033</v>
      </c>
      <c r="L988" s="1">
        <f>VLOOKUP(I988,主动技能!$A:$B,2,FALSE)</f>
        <v>1034</v>
      </c>
      <c r="M988" s="1">
        <f t="shared" si="133"/>
        <v>91</v>
      </c>
      <c r="N988" s="1" t="s">
        <v>251</v>
      </c>
      <c r="O988" s="1">
        <f t="shared" si="134"/>
        <v>190</v>
      </c>
      <c r="P988" s="1" t="s">
        <v>252</v>
      </c>
      <c r="Q988" s="1" t="s">
        <v>252</v>
      </c>
    </row>
    <row r="989" spans="2:17" x14ac:dyDescent="0.15">
      <c r="B989" s="8" t="str">
        <f>VLOOKUP(G989,角色!A:B,2,FALSE)</f>
        <v>卡尔</v>
      </c>
      <c r="C989" s="8" t="str">
        <f t="shared" si="135"/>
        <v>主动技能1</v>
      </c>
      <c r="D989" s="8">
        <f t="shared" si="137"/>
        <v>14</v>
      </c>
      <c r="E989" s="8">
        <f t="shared" si="138"/>
        <v>15</v>
      </c>
      <c r="F989" s="8">
        <f t="shared" si="139"/>
        <v>1</v>
      </c>
      <c r="G989" s="8">
        <f t="shared" si="136"/>
        <v>18</v>
      </c>
      <c r="H989" t="str">
        <f t="shared" si="140"/>
        <v>卡尔主动技能1等级14</v>
      </c>
      <c r="I989" t="str">
        <f t="shared" si="141"/>
        <v>卡尔主动技能1等级15</v>
      </c>
      <c r="J989" s="1">
        <v>983</v>
      </c>
      <c r="K989" s="1">
        <f>VLOOKUP(H989,主动技能!$A:$B,2,FALSE)</f>
        <v>1034</v>
      </c>
      <c r="L989" s="1">
        <f>VLOOKUP(I989,主动技能!$A:$B,2,FALSE)</f>
        <v>1035</v>
      </c>
      <c r="M989" s="1">
        <f t="shared" si="133"/>
        <v>92</v>
      </c>
      <c r="N989" s="1" t="s">
        <v>251</v>
      </c>
      <c r="O989" s="1">
        <f t="shared" si="134"/>
        <v>191</v>
      </c>
      <c r="P989" s="1" t="s">
        <v>252</v>
      </c>
      <c r="Q989" s="1" t="s">
        <v>252</v>
      </c>
    </row>
    <row r="990" spans="2:17" x14ac:dyDescent="0.15">
      <c r="B990" s="8" t="str">
        <f>VLOOKUP(G990,角色!A:B,2,FALSE)</f>
        <v>卡尔</v>
      </c>
      <c r="C990" s="8" t="str">
        <f t="shared" si="135"/>
        <v>主动技能1</v>
      </c>
      <c r="D990" s="8">
        <f t="shared" si="137"/>
        <v>15</v>
      </c>
      <c r="E990" s="8">
        <f t="shared" si="138"/>
        <v>16</v>
      </c>
      <c r="F990" s="8">
        <f t="shared" si="139"/>
        <v>1</v>
      </c>
      <c r="G990" s="8">
        <f t="shared" si="136"/>
        <v>18</v>
      </c>
      <c r="H990" t="str">
        <f t="shared" si="140"/>
        <v>卡尔主动技能1等级15</v>
      </c>
      <c r="I990" t="str">
        <f t="shared" si="141"/>
        <v>卡尔主动技能1等级16</v>
      </c>
      <c r="J990" s="1">
        <v>984</v>
      </c>
      <c r="K990" s="1">
        <f>VLOOKUP(H990,主动技能!$A:$B,2,FALSE)</f>
        <v>1035</v>
      </c>
      <c r="L990" s="1">
        <f>VLOOKUP(I990,主动技能!$A:$B,2,FALSE)</f>
        <v>1036</v>
      </c>
      <c r="M990" s="1">
        <f t="shared" si="133"/>
        <v>93</v>
      </c>
      <c r="N990" s="1" t="s">
        <v>251</v>
      </c>
      <c r="O990" s="1">
        <f t="shared" si="134"/>
        <v>192</v>
      </c>
      <c r="P990" s="1" t="s">
        <v>252</v>
      </c>
      <c r="Q990" s="1" t="s">
        <v>252</v>
      </c>
    </row>
    <row r="991" spans="2:17" x14ac:dyDescent="0.15">
      <c r="B991" s="8" t="str">
        <f>VLOOKUP(G991,角色!A:B,2,FALSE)</f>
        <v>卡尔</v>
      </c>
      <c r="C991" s="8" t="str">
        <f t="shared" si="135"/>
        <v>主动技能1</v>
      </c>
      <c r="D991" s="8">
        <f t="shared" si="137"/>
        <v>16</v>
      </c>
      <c r="E991" s="8">
        <f t="shared" si="138"/>
        <v>17</v>
      </c>
      <c r="F991" s="8">
        <f t="shared" si="139"/>
        <v>1</v>
      </c>
      <c r="G991" s="8">
        <f t="shared" si="136"/>
        <v>18</v>
      </c>
      <c r="H991" t="str">
        <f t="shared" si="140"/>
        <v>卡尔主动技能1等级16</v>
      </c>
      <c r="I991" t="str">
        <f t="shared" si="141"/>
        <v>卡尔主动技能1等级17</v>
      </c>
      <c r="J991" s="1">
        <v>985</v>
      </c>
      <c r="K991" s="1">
        <f>VLOOKUP(H991,主动技能!$A:$B,2,FALSE)</f>
        <v>1036</v>
      </c>
      <c r="L991" s="1">
        <f>VLOOKUP(I991,主动技能!$A:$B,2,FALSE)</f>
        <v>1037</v>
      </c>
      <c r="M991" s="1">
        <f t="shared" si="133"/>
        <v>94</v>
      </c>
      <c r="N991" s="1" t="s">
        <v>251</v>
      </c>
      <c r="O991" s="1">
        <f t="shared" si="134"/>
        <v>193</v>
      </c>
      <c r="P991" s="1" t="s">
        <v>252</v>
      </c>
      <c r="Q991" s="1" t="s">
        <v>252</v>
      </c>
    </row>
    <row r="992" spans="2:17" x14ac:dyDescent="0.15">
      <c r="B992" s="8" t="str">
        <f>VLOOKUP(G992,角色!A:B,2,FALSE)</f>
        <v>卡尔</v>
      </c>
      <c r="C992" s="8" t="str">
        <f t="shared" si="135"/>
        <v>主动技能1</v>
      </c>
      <c r="D992" s="8">
        <f t="shared" si="137"/>
        <v>17</v>
      </c>
      <c r="E992" s="8">
        <f t="shared" si="138"/>
        <v>18</v>
      </c>
      <c r="F992" s="8">
        <f t="shared" si="139"/>
        <v>1</v>
      </c>
      <c r="G992" s="8">
        <f t="shared" si="136"/>
        <v>18</v>
      </c>
      <c r="H992" t="str">
        <f t="shared" si="140"/>
        <v>卡尔主动技能1等级17</v>
      </c>
      <c r="I992" t="str">
        <f t="shared" si="141"/>
        <v>卡尔主动技能1等级18</v>
      </c>
      <c r="J992" s="1">
        <v>986</v>
      </c>
      <c r="K992" s="1">
        <f>VLOOKUP(H992,主动技能!$A:$B,2,FALSE)</f>
        <v>1037</v>
      </c>
      <c r="L992" s="1">
        <f>VLOOKUP(I992,主动技能!$A:$B,2,FALSE)</f>
        <v>1038</v>
      </c>
      <c r="M992" s="1">
        <f t="shared" si="133"/>
        <v>95</v>
      </c>
      <c r="N992" s="1" t="s">
        <v>251</v>
      </c>
      <c r="O992" s="1">
        <f t="shared" si="134"/>
        <v>194</v>
      </c>
      <c r="P992" s="1" t="s">
        <v>252</v>
      </c>
      <c r="Q992" s="1" t="s">
        <v>252</v>
      </c>
    </row>
    <row r="993" spans="2:17" x14ac:dyDescent="0.15">
      <c r="B993" s="8" t="str">
        <f>VLOOKUP(G993,角色!A:B,2,FALSE)</f>
        <v>卡尔</v>
      </c>
      <c r="C993" s="8" t="str">
        <f t="shared" si="135"/>
        <v>主动技能1</v>
      </c>
      <c r="D993" s="8">
        <f t="shared" si="137"/>
        <v>18</v>
      </c>
      <c r="E993" s="8">
        <f t="shared" si="138"/>
        <v>19</v>
      </c>
      <c r="F993" s="8">
        <f t="shared" si="139"/>
        <v>1</v>
      </c>
      <c r="G993" s="8">
        <f t="shared" si="136"/>
        <v>18</v>
      </c>
      <c r="H993" t="str">
        <f t="shared" si="140"/>
        <v>卡尔主动技能1等级18</v>
      </c>
      <c r="I993" t="str">
        <f t="shared" si="141"/>
        <v>卡尔主动技能1等级19</v>
      </c>
      <c r="J993" s="1">
        <v>987</v>
      </c>
      <c r="K993" s="1">
        <f>VLOOKUP(H993,主动技能!$A:$B,2,FALSE)</f>
        <v>1038</v>
      </c>
      <c r="L993" s="1">
        <f>VLOOKUP(I993,主动技能!$A:$B,2,FALSE)</f>
        <v>1039</v>
      </c>
      <c r="M993" s="1">
        <f t="shared" si="133"/>
        <v>96</v>
      </c>
      <c r="N993" s="1" t="s">
        <v>251</v>
      </c>
      <c r="O993" s="1">
        <f t="shared" si="134"/>
        <v>195</v>
      </c>
      <c r="P993" s="1" t="s">
        <v>252</v>
      </c>
      <c r="Q993" s="1" t="s">
        <v>252</v>
      </c>
    </row>
    <row r="994" spans="2:17" x14ac:dyDescent="0.15">
      <c r="B994" s="8" t="str">
        <f>VLOOKUP(G994,角色!A:B,2,FALSE)</f>
        <v>卡尔</v>
      </c>
      <c r="C994" s="8" t="str">
        <f t="shared" si="135"/>
        <v>主动技能1</v>
      </c>
      <c r="D994" s="8">
        <f t="shared" si="137"/>
        <v>19</v>
      </c>
      <c r="E994" s="8">
        <f t="shared" si="138"/>
        <v>20</v>
      </c>
      <c r="F994" s="8">
        <f t="shared" si="139"/>
        <v>1</v>
      </c>
      <c r="G994" s="8">
        <f t="shared" si="136"/>
        <v>18</v>
      </c>
      <c r="H994" t="str">
        <f t="shared" si="140"/>
        <v>卡尔主动技能1等级19</v>
      </c>
      <c r="I994" t="str">
        <f t="shared" si="141"/>
        <v>卡尔主动技能1等级20</v>
      </c>
      <c r="J994" s="1">
        <v>988</v>
      </c>
      <c r="K994" s="1">
        <f>VLOOKUP(H994,主动技能!$A:$B,2,FALSE)</f>
        <v>1039</v>
      </c>
      <c r="L994" s="1">
        <f>VLOOKUP(I994,主动技能!$A:$B,2,FALSE)</f>
        <v>1040</v>
      </c>
      <c r="M994" s="1">
        <f t="shared" si="133"/>
        <v>97</v>
      </c>
      <c r="N994" s="1" t="s">
        <v>251</v>
      </c>
      <c r="O994" s="1">
        <f t="shared" si="134"/>
        <v>196</v>
      </c>
      <c r="P994" s="1" t="s">
        <v>252</v>
      </c>
      <c r="Q994" s="1" t="s">
        <v>252</v>
      </c>
    </row>
    <row r="995" spans="2:17" x14ac:dyDescent="0.15">
      <c r="B995" s="8" t="str">
        <f>VLOOKUP(G995,角色!A:B,2,FALSE)</f>
        <v>卡尔</v>
      </c>
      <c r="C995" s="8" t="str">
        <f t="shared" si="135"/>
        <v>主动技能2</v>
      </c>
      <c r="D995" s="8">
        <f t="shared" si="137"/>
        <v>1</v>
      </c>
      <c r="E995" s="8">
        <f t="shared" si="138"/>
        <v>2</v>
      </c>
      <c r="F995" s="8">
        <f t="shared" si="139"/>
        <v>2</v>
      </c>
      <c r="G995" s="8">
        <f t="shared" si="136"/>
        <v>18</v>
      </c>
      <c r="H995" t="str">
        <f t="shared" si="140"/>
        <v>卡尔主动技能2等级1</v>
      </c>
      <c r="I995" t="str">
        <f t="shared" si="141"/>
        <v>卡尔主动技能2等级2</v>
      </c>
      <c r="J995" s="1">
        <v>989</v>
      </c>
      <c r="K995" s="1">
        <f>VLOOKUP(H995,主动技能!$A:$B,2,FALSE)</f>
        <v>1041</v>
      </c>
      <c r="L995" s="1">
        <f>VLOOKUP(I995,主动技能!$A:$B,2,FALSE)</f>
        <v>1042</v>
      </c>
      <c r="M995" s="1">
        <f t="shared" si="133"/>
        <v>98</v>
      </c>
      <c r="N995" s="1" t="s">
        <v>251</v>
      </c>
      <c r="O995" s="1">
        <f t="shared" si="134"/>
        <v>197</v>
      </c>
      <c r="P995" s="1" t="s">
        <v>252</v>
      </c>
      <c r="Q995" s="1" t="s">
        <v>252</v>
      </c>
    </row>
    <row r="996" spans="2:17" x14ac:dyDescent="0.15">
      <c r="B996" s="8" t="str">
        <f>VLOOKUP(G996,角色!A:B,2,FALSE)</f>
        <v>卡尔</v>
      </c>
      <c r="C996" s="8" t="str">
        <f t="shared" si="135"/>
        <v>主动技能2</v>
      </c>
      <c r="D996" s="8">
        <f t="shared" si="137"/>
        <v>2</v>
      </c>
      <c r="E996" s="8">
        <f t="shared" si="138"/>
        <v>3</v>
      </c>
      <c r="F996" s="8">
        <f t="shared" si="139"/>
        <v>2</v>
      </c>
      <c r="G996" s="8">
        <f t="shared" si="136"/>
        <v>18</v>
      </c>
      <c r="H996" t="str">
        <f t="shared" si="140"/>
        <v>卡尔主动技能2等级2</v>
      </c>
      <c r="I996" t="str">
        <f t="shared" si="141"/>
        <v>卡尔主动技能2等级3</v>
      </c>
      <c r="J996" s="1">
        <v>990</v>
      </c>
      <c r="K996" s="1">
        <f>VLOOKUP(H996,主动技能!$A:$B,2,FALSE)</f>
        <v>1042</v>
      </c>
      <c r="L996" s="1">
        <f>VLOOKUP(I996,主动技能!$A:$B,2,FALSE)</f>
        <v>1043</v>
      </c>
      <c r="M996" s="1">
        <f t="shared" si="133"/>
        <v>99</v>
      </c>
      <c r="N996" s="1" t="s">
        <v>251</v>
      </c>
      <c r="O996" s="1">
        <f t="shared" si="134"/>
        <v>198</v>
      </c>
      <c r="P996" s="1" t="s">
        <v>252</v>
      </c>
      <c r="Q996" s="1" t="s">
        <v>252</v>
      </c>
    </row>
    <row r="997" spans="2:17" x14ac:dyDescent="0.15">
      <c r="B997" s="8" t="str">
        <f>VLOOKUP(G997,角色!A:B,2,FALSE)</f>
        <v>卡尔</v>
      </c>
      <c r="C997" s="8" t="str">
        <f t="shared" si="135"/>
        <v>主动技能2</v>
      </c>
      <c r="D997" s="8">
        <f t="shared" si="137"/>
        <v>3</v>
      </c>
      <c r="E997" s="8">
        <f t="shared" si="138"/>
        <v>4</v>
      </c>
      <c r="F997" s="8">
        <f t="shared" si="139"/>
        <v>2</v>
      </c>
      <c r="G997" s="8">
        <f t="shared" si="136"/>
        <v>18</v>
      </c>
      <c r="H997" t="str">
        <f t="shared" si="140"/>
        <v>卡尔主动技能2等级3</v>
      </c>
      <c r="I997" t="str">
        <f t="shared" si="141"/>
        <v>卡尔主动技能2等级4</v>
      </c>
      <c r="J997" s="1">
        <v>991</v>
      </c>
      <c r="K997" s="1">
        <f>VLOOKUP(H997,主动技能!$A:$B,2,FALSE)</f>
        <v>1043</v>
      </c>
      <c r="L997" s="1">
        <f>VLOOKUP(I997,主动技能!$A:$B,2,FALSE)</f>
        <v>1044</v>
      </c>
      <c r="M997" s="1">
        <f t="shared" si="133"/>
        <v>1</v>
      </c>
      <c r="N997" s="1" t="s">
        <v>251</v>
      </c>
      <c r="O997" s="1">
        <f t="shared" si="134"/>
        <v>100</v>
      </c>
      <c r="P997" s="1" t="s">
        <v>252</v>
      </c>
      <c r="Q997" s="1" t="s">
        <v>252</v>
      </c>
    </row>
    <row r="998" spans="2:17" x14ac:dyDescent="0.15">
      <c r="B998" s="8" t="str">
        <f>VLOOKUP(G998,角色!A:B,2,FALSE)</f>
        <v>卡尔</v>
      </c>
      <c r="C998" s="8" t="str">
        <f t="shared" si="135"/>
        <v>主动技能2</v>
      </c>
      <c r="D998" s="8">
        <f t="shared" si="137"/>
        <v>4</v>
      </c>
      <c r="E998" s="8">
        <f t="shared" si="138"/>
        <v>5</v>
      </c>
      <c r="F998" s="8">
        <f t="shared" si="139"/>
        <v>2</v>
      </c>
      <c r="G998" s="8">
        <f t="shared" si="136"/>
        <v>18</v>
      </c>
      <c r="H998" t="str">
        <f t="shared" si="140"/>
        <v>卡尔主动技能2等级4</v>
      </c>
      <c r="I998" t="str">
        <f t="shared" si="141"/>
        <v>卡尔主动技能2等级5</v>
      </c>
      <c r="J998" s="1">
        <v>992</v>
      </c>
      <c r="K998" s="1">
        <f>VLOOKUP(H998,主动技能!$A:$B,2,FALSE)</f>
        <v>1044</v>
      </c>
      <c r="L998" s="1">
        <f>VLOOKUP(I998,主动技能!$A:$B,2,FALSE)</f>
        <v>1045</v>
      </c>
      <c r="M998" s="1">
        <f t="shared" si="133"/>
        <v>2</v>
      </c>
      <c r="N998" s="1" t="s">
        <v>251</v>
      </c>
      <c r="O998" s="1">
        <f t="shared" si="134"/>
        <v>101</v>
      </c>
      <c r="P998" s="1" t="s">
        <v>252</v>
      </c>
      <c r="Q998" s="1" t="s">
        <v>252</v>
      </c>
    </row>
    <row r="999" spans="2:17" x14ac:dyDescent="0.15">
      <c r="B999" s="8" t="str">
        <f>VLOOKUP(G999,角色!A:B,2,FALSE)</f>
        <v>卡尔</v>
      </c>
      <c r="C999" s="8" t="str">
        <f t="shared" si="135"/>
        <v>主动技能2</v>
      </c>
      <c r="D999" s="8">
        <f t="shared" si="137"/>
        <v>5</v>
      </c>
      <c r="E999" s="8">
        <f t="shared" si="138"/>
        <v>6</v>
      </c>
      <c r="F999" s="8">
        <f t="shared" si="139"/>
        <v>2</v>
      </c>
      <c r="G999" s="8">
        <f t="shared" si="136"/>
        <v>18</v>
      </c>
      <c r="H999" t="str">
        <f t="shared" si="140"/>
        <v>卡尔主动技能2等级5</v>
      </c>
      <c r="I999" t="str">
        <f t="shared" si="141"/>
        <v>卡尔主动技能2等级6</v>
      </c>
      <c r="J999" s="1">
        <v>993</v>
      </c>
      <c r="K999" s="1">
        <f>VLOOKUP(H999,主动技能!$A:$B,2,FALSE)</f>
        <v>1045</v>
      </c>
      <c r="L999" s="1">
        <f>VLOOKUP(I999,主动技能!$A:$B,2,FALSE)</f>
        <v>1046</v>
      </c>
      <c r="M999" s="1">
        <f t="shared" si="133"/>
        <v>3</v>
      </c>
      <c r="N999" s="1" t="s">
        <v>251</v>
      </c>
      <c r="O999" s="1">
        <f t="shared" si="134"/>
        <v>102</v>
      </c>
      <c r="P999" s="1" t="s">
        <v>252</v>
      </c>
      <c r="Q999" s="1" t="s">
        <v>252</v>
      </c>
    </row>
    <row r="1000" spans="2:17" x14ac:dyDescent="0.15">
      <c r="B1000" s="8" t="str">
        <f>VLOOKUP(G1000,角色!A:B,2,FALSE)</f>
        <v>卡尔</v>
      </c>
      <c r="C1000" s="8" t="str">
        <f t="shared" si="135"/>
        <v>主动技能2</v>
      </c>
      <c r="D1000" s="8">
        <f t="shared" si="137"/>
        <v>6</v>
      </c>
      <c r="E1000" s="8">
        <f t="shared" si="138"/>
        <v>7</v>
      </c>
      <c r="F1000" s="8">
        <f t="shared" si="139"/>
        <v>2</v>
      </c>
      <c r="G1000" s="8">
        <f t="shared" si="136"/>
        <v>18</v>
      </c>
      <c r="H1000" t="str">
        <f t="shared" si="140"/>
        <v>卡尔主动技能2等级6</v>
      </c>
      <c r="I1000" t="str">
        <f t="shared" si="141"/>
        <v>卡尔主动技能2等级7</v>
      </c>
      <c r="J1000" s="1">
        <v>994</v>
      </c>
      <c r="K1000" s="1">
        <f>VLOOKUP(H1000,主动技能!$A:$B,2,FALSE)</f>
        <v>1046</v>
      </c>
      <c r="L1000" s="1">
        <f>VLOOKUP(I1000,主动技能!$A:$B,2,FALSE)</f>
        <v>1047</v>
      </c>
      <c r="M1000" s="1">
        <f t="shared" si="133"/>
        <v>4</v>
      </c>
      <c r="N1000" s="1" t="s">
        <v>251</v>
      </c>
      <c r="O1000" s="1">
        <f t="shared" si="134"/>
        <v>103</v>
      </c>
      <c r="P1000" s="1" t="s">
        <v>252</v>
      </c>
      <c r="Q1000" s="1" t="s">
        <v>252</v>
      </c>
    </row>
    <row r="1001" spans="2:17" x14ac:dyDescent="0.15">
      <c r="B1001" s="8" t="str">
        <f>VLOOKUP(G1001,角色!A:B,2,FALSE)</f>
        <v>卡尔</v>
      </c>
      <c r="C1001" s="8" t="str">
        <f t="shared" si="135"/>
        <v>主动技能2</v>
      </c>
      <c r="D1001" s="8">
        <f t="shared" si="137"/>
        <v>7</v>
      </c>
      <c r="E1001" s="8">
        <f t="shared" si="138"/>
        <v>8</v>
      </c>
      <c r="F1001" s="8">
        <f t="shared" si="139"/>
        <v>2</v>
      </c>
      <c r="G1001" s="8">
        <f t="shared" si="136"/>
        <v>18</v>
      </c>
      <c r="H1001" t="str">
        <f t="shared" si="140"/>
        <v>卡尔主动技能2等级7</v>
      </c>
      <c r="I1001" t="str">
        <f t="shared" si="141"/>
        <v>卡尔主动技能2等级8</v>
      </c>
      <c r="J1001" s="1">
        <v>995</v>
      </c>
      <c r="K1001" s="1">
        <f>VLOOKUP(H1001,主动技能!$A:$B,2,FALSE)</f>
        <v>1047</v>
      </c>
      <c r="L1001" s="1">
        <f>VLOOKUP(I1001,主动技能!$A:$B,2,FALSE)</f>
        <v>1048</v>
      </c>
      <c r="M1001" s="1">
        <f t="shared" si="133"/>
        <v>5</v>
      </c>
      <c r="N1001" s="1" t="s">
        <v>251</v>
      </c>
      <c r="O1001" s="1">
        <f t="shared" si="134"/>
        <v>104</v>
      </c>
      <c r="P1001" s="1" t="s">
        <v>252</v>
      </c>
      <c r="Q1001" s="1" t="s">
        <v>252</v>
      </c>
    </row>
    <row r="1002" spans="2:17" x14ac:dyDescent="0.15">
      <c r="B1002" s="8" t="str">
        <f>VLOOKUP(G1002,角色!A:B,2,FALSE)</f>
        <v>卡尔</v>
      </c>
      <c r="C1002" s="8" t="str">
        <f t="shared" si="135"/>
        <v>主动技能2</v>
      </c>
      <c r="D1002" s="8">
        <f t="shared" si="137"/>
        <v>8</v>
      </c>
      <c r="E1002" s="8">
        <f t="shared" si="138"/>
        <v>9</v>
      </c>
      <c r="F1002" s="8">
        <f t="shared" si="139"/>
        <v>2</v>
      </c>
      <c r="G1002" s="8">
        <f t="shared" si="136"/>
        <v>18</v>
      </c>
      <c r="H1002" t="str">
        <f t="shared" si="140"/>
        <v>卡尔主动技能2等级8</v>
      </c>
      <c r="I1002" t="str">
        <f t="shared" si="141"/>
        <v>卡尔主动技能2等级9</v>
      </c>
      <c r="J1002" s="1">
        <v>996</v>
      </c>
      <c r="K1002" s="1">
        <f>VLOOKUP(H1002,主动技能!$A:$B,2,FALSE)</f>
        <v>1048</v>
      </c>
      <c r="L1002" s="1">
        <f>VLOOKUP(I1002,主动技能!$A:$B,2,FALSE)</f>
        <v>1049</v>
      </c>
      <c r="M1002" s="1">
        <f t="shared" si="133"/>
        <v>6</v>
      </c>
      <c r="N1002" s="1" t="s">
        <v>251</v>
      </c>
      <c r="O1002" s="1">
        <f t="shared" si="134"/>
        <v>105</v>
      </c>
      <c r="P1002" s="1" t="s">
        <v>252</v>
      </c>
      <c r="Q1002" s="1" t="s">
        <v>252</v>
      </c>
    </row>
    <row r="1003" spans="2:17" x14ac:dyDescent="0.15">
      <c r="B1003" s="8" t="str">
        <f>VLOOKUP(G1003,角色!A:B,2,FALSE)</f>
        <v>卡尔</v>
      </c>
      <c r="C1003" s="8" t="str">
        <f t="shared" si="135"/>
        <v>主动技能2</v>
      </c>
      <c r="D1003" s="8">
        <f t="shared" si="137"/>
        <v>9</v>
      </c>
      <c r="E1003" s="8">
        <f t="shared" si="138"/>
        <v>10</v>
      </c>
      <c r="F1003" s="8">
        <f t="shared" si="139"/>
        <v>2</v>
      </c>
      <c r="G1003" s="8">
        <f t="shared" si="136"/>
        <v>18</v>
      </c>
      <c r="H1003" t="str">
        <f t="shared" si="140"/>
        <v>卡尔主动技能2等级9</v>
      </c>
      <c r="I1003" t="str">
        <f t="shared" si="141"/>
        <v>卡尔主动技能2等级10</v>
      </c>
      <c r="J1003" s="1">
        <v>997</v>
      </c>
      <c r="K1003" s="1">
        <f>VLOOKUP(H1003,主动技能!$A:$B,2,FALSE)</f>
        <v>1049</v>
      </c>
      <c r="L1003" s="1">
        <f>VLOOKUP(I1003,主动技能!$A:$B,2,FALSE)</f>
        <v>1050</v>
      </c>
      <c r="M1003" s="1">
        <f t="shared" ref="M1003:M1066" si="142">M904</f>
        <v>7</v>
      </c>
      <c r="N1003" s="1" t="s">
        <v>251</v>
      </c>
      <c r="O1003" s="1">
        <f t="shared" ref="O1003:O1066" si="143">O904</f>
        <v>106</v>
      </c>
      <c r="P1003" s="1" t="s">
        <v>252</v>
      </c>
      <c r="Q1003" s="1" t="s">
        <v>252</v>
      </c>
    </row>
    <row r="1004" spans="2:17" x14ac:dyDescent="0.15">
      <c r="B1004" s="8" t="str">
        <f>VLOOKUP(G1004,角色!A:B,2,FALSE)</f>
        <v>卡尔</v>
      </c>
      <c r="C1004" s="8" t="str">
        <f t="shared" si="135"/>
        <v>主动技能2</v>
      </c>
      <c r="D1004" s="8">
        <f t="shared" si="137"/>
        <v>10</v>
      </c>
      <c r="E1004" s="8">
        <f t="shared" si="138"/>
        <v>11</v>
      </c>
      <c r="F1004" s="8">
        <f t="shared" si="139"/>
        <v>2</v>
      </c>
      <c r="G1004" s="8">
        <f t="shared" si="136"/>
        <v>18</v>
      </c>
      <c r="H1004" t="str">
        <f t="shared" si="140"/>
        <v>卡尔主动技能2等级10</v>
      </c>
      <c r="I1004" t="str">
        <f t="shared" si="141"/>
        <v>卡尔主动技能2等级11</v>
      </c>
      <c r="J1004" s="1">
        <v>998</v>
      </c>
      <c r="K1004" s="1">
        <f>VLOOKUP(H1004,主动技能!$A:$B,2,FALSE)</f>
        <v>1050</v>
      </c>
      <c r="L1004" s="1">
        <f>VLOOKUP(I1004,主动技能!$A:$B,2,FALSE)</f>
        <v>1051</v>
      </c>
      <c r="M1004" s="1">
        <f t="shared" si="142"/>
        <v>8</v>
      </c>
      <c r="N1004" s="1" t="s">
        <v>251</v>
      </c>
      <c r="O1004" s="1">
        <f t="shared" si="143"/>
        <v>107</v>
      </c>
      <c r="P1004" s="1" t="s">
        <v>252</v>
      </c>
      <c r="Q1004" s="1" t="s">
        <v>252</v>
      </c>
    </row>
    <row r="1005" spans="2:17" x14ac:dyDescent="0.15">
      <c r="B1005" s="8" t="str">
        <f>VLOOKUP(G1005,角色!A:B,2,FALSE)</f>
        <v>卡尔</v>
      </c>
      <c r="C1005" s="8" t="str">
        <f t="shared" si="135"/>
        <v>主动技能2</v>
      </c>
      <c r="D1005" s="8">
        <f t="shared" si="137"/>
        <v>11</v>
      </c>
      <c r="E1005" s="8">
        <f t="shared" si="138"/>
        <v>12</v>
      </c>
      <c r="F1005" s="8">
        <f t="shared" si="139"/>
        <v>2</v>
      </c>
      <c r="G1005" s="8">
        <f t="shared" si="136"/>
        <v>18</v>
      </c>
      <c r="H1005" t="str">
        <f t="shared" si="140"/>
        <v>卡尔主动技能2等级11</v>
      </c>
      <c r="I1005" t="str">
        <f t="shared" si="141"/>
        <v>卡尔主动技能2等级12</v>
      </c>
      <c r="J1005" s="1">
        <v>999</v>
      </c>
      <c r="K1005" s="1">
        <f>VLOOKUP(H1005,主动技能!$A:$B,2,FALSE)</f>
        <v>1051</v>
      </c>
      <c r="L1005" s="1">
        <f>VLOOKUP(I1005,主动技能!$A:$B,2,FALSE)</f>
        <v>1052</v>
      </c>
      <c r="M1005" s="1">
        <f t="shared" si="142"/>
        <v>9</v>
      </c>
      <c r="N1005" s="1" t="s">
        <v>251</v>
      </c>
      <c r="O1005" s="1">
        <f t="shared" si="143"/>
        <v>108</v>
      </c>
      <c r="P1005" s="1" t="s">
        <v>252</v>
      </c>
      <c r="Q1005" s="1" t="s">
        <v>252</v>
      </c>
    </row>
    <row r="1006" spans="2:17" x14ac:dyDescent="0.15">
      <c r="B1006" s="8" t="str">
        <f>VLOOKUP(G1006,角色!A:B,2,FALSE)</f>
        <v>卡尔</v>
      </c>
      <c r="C1006" s="8" t="str">
        <f t="shared" si="135"/>
        <v>主动技能2</v>
      </c>
      <c r="D1006" s="8">
        <f t="shared" si="137"/>
        <v>12</v>
      </c>
      <c r="E1006" s="8">
        <f t="shared" si="138"/>
        <v>13</v>
      </c>
      <c r="F1006" s="8">
        <f t="shared" si="139"/>
        <v>2</v>
      </c>
      <c r="G1006" s="8">
        <f t="shared" si="136"/>
        <v>18</v>
      </c>
      <c r="H1006" t="str">
        <f t="shared" si="140"/>
        <v>卡尔主动技能2等级12</v>
      </c>
      <c r="I1006" t="str">
        <f t="shared" si="141"/>
        <v>卡尔主动技能2等级13</v>
      </c>
      <c r="J1006" s="1">
        <v>1000</v>
      </c>
      <c r="K1006" s="1">
        <f>VLOOKUP(H1006,主动技能!$A:$B,2,FALSE)</f>
        <v>1052</v>
      </c>
      <c r="L1006" s="1">
        <f>VLOOKUP(I1006,主动技能!$A:$B,2,FALSE)</f>
        <v>1053</v>
      </c>
      <c r="M1006" s="1">
        <f t="shared" si="142"/>
        <v>10</v>
      </c>
      <c r="N1006" s="1" t="s">
        <v>251</v>
      </c>
      <c r="O1006" s="1">
        <f t="shared" si="143"/>
        <v>109</v>
      </c>
      <c r="P1006" s="1" t="s">
        <v>252</v>
      </c>
      <c r="Q1006" s="1" t="s">
        <v>252</v>
      </c>
    </row>
    <row r="1007" spans="2:17" x14ac:dyDescent="0.15">
      <c r="B1007" s="8" t="str">
        <f>VLOOKUP(G1007,角色!A:B,2,FALSE)</f>
        <v>卡尔</v>
      </c>
      <c r="C1007" s="8" t="str">
        <f t="shared" si="135"/>
        <v>主动技能2</v>
      </c>
      <c r="D1007" s="8">
        <f t="shared" si="137"/>
        <v>13</v>
      </c>
      <c r="E1007" s="8">
        <f t="shared" si="138"/>
        <v>14</v>
      </c>
      <c r="F1007" s="8">
        <f t="shared" si="139"/>
        <v>2</v>
      </c>
      <c r="G1007" s="8">
        <f t="shared" si="136"/>
        <v>18</v>
      </c>
      <c r="H1007" t="str">
        <f t="shared" si="140"/>
        <v>卡尔主动技能2等级13</v>
      </c>
      <c r="I1007" t="str">
        <f t="shared" si="141"/>
        <v>卡尔主动技能2等级14</v>
      </c>
      <c r="J1007" s="1">
        <v>1001</v>
      </c>
      <c r="K1007" s="1">
        <f>VLOOKUP(H1007,主动技能!$A:$B,2,FALSE)</f>
        <v>1053</v>
      </c>
      <c r="L1007" s="1">
        <f>VLOOKUP(I1007,主动技能!$A:$B,2,FALSE)</f>
        <v>1054</v>
      </c>
      <c r="M1007" s="1">
        <f t="shared" si="142"/>
        <v>11</v>
      </c>
      <c r="N1007" s="1" t="s">
        <v>251</v>
      </c>
      <c r="O1007" s="1">
        <f t="shared" si="143"/>
        <v>110</v>
      </c>
      <c r="P1007" s="1" t="s">
        <v>252</v>
      </c>
      <c r="Q1007" s="1" t="s">
        <v>252</v>
      </c>
    </row>
    <row r="1008" spans="2:17" x14ac:dyDescent="0.15">
      <c r="B1008" s="8" t="str">
        <f>VLOOKUP(G1008,角色!A:B,2,FALSE)</f>
        <v>卡尔</v>
      </c>
      <c r="C1008" s="8" t="str">
        <f t="shared" si="135"/>
        <v>主动技能2</v>
      </c>
      <c r="D1008" s="8">
        <f t="shared" si="137"/>
        <v>14</v>
      </c>
      <c r="E1008" s="8">
        <f t="shared" si="138"/>
        <v>15</v>
      </c>
      <c r="F1008" s="8">
        <f t="shared" si="139"/>
        <v>2</v>
      </c>
      <c r="G1008" s="8">
        <f t="shared" si="136"/>
        <v>18</v>
      </c>
      <c r="H1008" t="str">
        <f t="shared" si="140"/>
        <v>卡尔主动技能2等级14</v>
      </c>
      <c r="I1008" t="str">
        <f t="shared" si="141"/>
        <v>卡尔主动技能2等级15</v>
      </c>
      <c r="J1008" s="1">
        <v>1002</v>
      </c>
      <c r="K1008" s="1">
        <f>VLOOKUP(H1008,主动技能!$A:$B,2,FALSE)</f>
        <v>1054</v>
      </c>
      <c r="L1008" s="1">
        <f>VLOOKUP(I1008,主动技能!$A:$B,2,FALSE)</f>
        <v>1055</v>
      </c>
      <c r="M1008" s="1">
        <f t="shared" si="142"/>
        <v>12</v>
      </c>
      <c r="N1008" s="1" t="s">
        <v>251</v>
      </c>
      <c r="O1008" s="1">
        <f t="shared" si="143"/>
        <v>111</v>
      </c>
      <c r="P1008" s="1" t="s">
        <v>252</v>
      </c>
      <c r="Q1008" s="1" t="s">
        <v>252</v>
      </c>
    </row>
    <row r="1009" spans="2:17" x14ac:dyDescent="0.15">
      <c r="B1009" s="8" t="str">
        <f>VLOOKUP(G1009,角色!A:B,2,FALSE)</f>
        <v>卡尔</v>
      </c>
      <c r="C1009" s="8" t="str">
        <f t="shared" si="135"/>
        <v>主动技能2</v>
      </c>
      <c r="D1009" s="8">
        <f t="shared" si="137"/>
        <v>15</v>
      </c>
      <c r="E1009" s="8">
        <f t="shared" si="138"/>
        <v>16</v>
      </c>
      <c r="F1009" s="8">
        <f t="shared" si="139"/>
        <v>2</v>
      </c>
      <c r="G1009" s="8">
        <f t="shared" si="136"/>
        <v>18</v>
      </c>
      <c r="H1009" t="str">
        <f t="shared" si="140"/>
        <v>卡尔主动技能2等级15</v>
      </c>
      <c r="I1009" t="str">
        <f t="shared" si="141"/>
        <v>卡尔主动技能2等级16</v>
      </c>
      <c r="J1009" s="1">
        <v>1003</v>
      </c>
      <c r="K1009" s="1">
        <f>VLOOKUP(H1009,主动技能!$A:$B,2,FALSE)</f>
        <v>1055</v>
      </c>
      <c r="L1009" s="1">
        <f>VLOOKUP(I1009,主动技能!$A:$B,2,FALSE)</f>
        <v>1056</v>
      </c>
      <c r="M1009" s="1">
        <f t="shared" si="142"/>
        <v>13</v>
      </c>
      <c r="N1009" s="1" t="s">
        <v>251</v>
      </c>
      <c r="O1009" s="1">
        <f t="shared" si="143"/>
        <v>112</v>
      </c>
      <c r="P1009" s="1" t="s">
        <v>252</v>
      </c>
      <c r="Q1009" s="1" t="s">
        <v>252</v>
      </c>
    </row>
    <row r="1010" spans="2:17" x14ac:dyDescent="0.15">
      <c r="B1010" s="8" t="str">
        <f>VLOOKUP(G1010,角色!A:B,2,FALSE)</f>
        <v>卡尔</v>
      </c>
      <c r="C1010" s="8" t="str">
        <f t="shared" si="135"/>
        <v>主动技能2</v>
      </c>
      <c r="D1010" s="8">
        <f t="shared" si="137"/>
        <v>16</v>
      </c>
      <c r="E1010" s="8">
        <f t="shared" si="138"/>
        <v>17</v>
      </c>
      <c r="F1010" s="8">
        <f t="shared" si="139"/>
        <v>2</v>
      </c>
      <c r="G1010" s="8">
        <f t="shared" si="136"/>
        <v>18</v>
      </c>
      <c r="H1010" t="str">
        <f t="shared" si="140"/>
        <v>卡尔主动技能2等级16</v>
      </c>
      <c r="I1010" t="str">
        <f t="shared" si="141"/>
        <v>卡尔主动技能2等级17</v>
      </c>
      <c r="J1010" s="1">
        <v>1004</v>
      </c>
      <c r="K1010" s="1">
        <f>VLOOKUP(H1010,主动技能!$A:$B,2,FALSE)</f>
        <v>1056</v>
      </c>
      <c r="L1010" s="1">
        <f>VLOOKUP(I1010,主动技能!$A:$B,2,FALSE)</f>
        <v>1057</v>
      </c>
      <c r="M1010" s="1">
        <f t="shared" si="142"/>
        <v>14</v>
      </c>
      <c r="N1010" s="1" t="s">
        <v>251</v>
      </c>
      <c r="O1010" s="1">
        <f t="shared" si="143"/>
        <v>113</v>
      </c>
      <c r="P1010" s="1" t="s">
        <v>252</v>
      </c>
      <c r="Q1010" s="1" t="s">
        <v>252</v>
      </c>
    </row>
    <row r="1011" spans="2:17" x14ac:dyDescent="0.15">
      <c r="B1011" s="8" t="str">
        <f>VLOOKUP(G1011,角色!A:B,2,FALSE)</f>
        <v>卡尔</v>
      </c>
      <c r="C1011" s="8" t="str">
        <f t="shared" si="135"/>
        <v>主动技能2</v>
      </c>
      <c r="D1011" s="8">
        <f t="shared" si="137"/>
        <v>17</v>
      </c>
      <c r="E1011" s="8">
        <f t="shared" si="138"/>
        <v>18</v>
      </c>
      <c r="F1011" s="8">
        <f t="shared" si="139"/>
        <v>2</v>
      </c>
      <c r="G1011" s="8">
        <f t="shared" si="136"/>
        <v>18</v>
      </c>
      <c r="H1011" t="str">
        <f t="shared" si="140"/>
        <v>卡尔主动技能2等级17</v>
      </c>
      <c r="I1011" t="str">
        <f t="shared" si="141"/>
        <v>卡尔主动技能2等级18</v>
      </c>
      <c r="J1011" s="1">
        <v>1005</v>
      </c>
      <c r="K1011" s="1">
        <f>VLOOKUP(H1011,主动技能!$A:$B,2,FALSE)</f>
        <v>1057</v>
      </c>
      <c r="L1011" s="1">
        <f>VLOOKUP(I1011,主动技能!$A:$B,2,FALSE)</f>
        <v>1058</v>
      </c>
      <c r="M1011" s="1">
        <f t="shared" si="142"/>
        <v>15</v>
      </c>
      <c r="N1011" s="1" t="s">
        <v>251</v>
      </c>
      <c r="O1011" s="1">
        <f t="shared" si="143"/>
        <v>114</v>
      </c>
      <c r="P1011" s="1" t="s">
        <v>252</v>
      </c>
      <c r="Q1011" s="1" t="s">
        <v>252</v>
      </c>
    </row>
    <row r="1012" spans="2:17" x14ac:dyDescent="0.15">
      <c r="B1012" s="8" t="str">
        <f>VLOOKUP(G1012,角色!A:B,2,FALSE)</f>
        <v>卡尔</v>
      </c>
      <c r="C1012" s="8" t="str">
        <f t="shared" si="135"/>
        <v>主动技能2</v>
      </c>
      <c r="D1012" s="8">
        <f t="shared" si="137"/>
        <v>18</v>
      </c>
      <c r="E1012" s="8">
        <f t="shared" si="138"/>
        <v>19</v>
      </c>
      <c r="F1012" s="8">
        <f t="shared" si="139"/>
        <v>2</v>
      </c>
      <c r="G1012" s="8">
        <f t="shared" si="136"/>
        <v>18</v>
      </c>
      <c r="H1012" t="str">
        <f t="shared" si="140"/>
        <v>卡尔主动技能2等级18</v>
      </c>
      <c r="I1012" t="str">
        <f t="shared" si="141"/>
        <v>卡尔主动技能2等级19</v>
      </c>
      <c r="J1012" s="1">
        <v>1006</v>
      </c>
      <c r="K1012" s="1">
        <f>VLOOKUP(H1012,主动技能!$A:$B,2,FALSE)</f>
        <v>1058</v>
      </c>
      <c r="L1012" s="1">
        <f>VLOOKUP(I1012,主动技能!$A:$B,2,FALSE)</f>
        <v>1059</v>
      </c>
      <c r="M1012" s="1">
        <f t="shared" si="142"/>
        <v>16</v>
      </c>
      <c r="N1012" s="1" t="s">
        <v>251</v>
      </c>
      <c r="O1012" s="1">
        <f t="shared" si="143"/>
        <v>115</v>
      </c>
      <c r="P1012" s="1" t="s">
        <v>252</v>
      </c>
      <c r="Q1012" s="1" t="s">
        <v>252</v>
      </c>
    </row>
    <row r="1013" spans="2:17" x14ac:dyDescent="0.15">
      <c r="B1013" s="8" t="str">
        <f>VLOOKUP(G1013,角色!A:B,2,FALSE)</f>
        <v>卡尔</v>
      </c>
      <c r="C1013" s="8" t="str">
        <f t="shared" si="135"/>
        <v>主动技能2</v>
      </c>
      <c r="D1013" s="8">
        <f t="shared" si="137"/>
        <v>19</v>
      </c>
      <c r="E1013" s="8">
        <f t="shared" si="138"/>
        <v>20</v>
      </c>
      <c r="F1013" s="8">
        <f t="shared" si="139"/>
        <v>2</v>
      </c>
      <c r="G1013" s="8">
        <f t="shared" si="136"/>
        <v>18</v>
      </c>
      <c r="H1013" t="str">
        <f t="shared" si="140"/>
        <v>卡尔主动技能2等级19</v>
      </c>
      <c r="I1013" t="str">
        <f t="shared" si="141"/>
        <v>卡尔主动技能2等级20</v>
      </c>
      <c r="J1013" s="1">
        <v>1007</v>
      </c>
      <c r="K1013" s="1">
        <f>VLOOKUP(H1013,主动技能!$A:$B,2,FALSE)</f>
        <v>1059</v>
      </c>
      <c r="L1013" s="1">
        <f>VLOOKUP(I1013,主动技能!$A:$B,2,FALSE)</f>
        <v>1060</v>
      </c>
      <c r="M1013" s="1">
        <f t="shared" si="142"/>
        <v>17</v>
      </c>
      <c r="N1013" s="1" t="s">
        <v>251</v>
      </c>
      <c r="O1013" s="1">
        <f t="shared" si="143"/>
        <v>116</v>
      </c>
      <c r="P1013" s="1" t="s">
        <v>252</v>
      </c>
      <c r="Q1013" s="1" t="s">
        <v>252</v>
      </c>
    </row>
    <row r="1014" spans="2:17" x14ac:dyDescent="0.15">
      <c r="B1014" s="8" t="str">
        <f>VLOOKUP(G1014,角色!A:B,2,FALSE)</f>
        <v>卡尔</v>
      </c>
      <c r="C1014" s="8" t="str">
        <f t="shared" si="135"/>
        <v>主动技能3</v>
      </c>
      <c r="D1014" s="8">
        <f t="shared" si="137"/>
        <v>1</v>
      </c>
      <c r="E1014" s="8">
        <f t="shared" si="138"/>
        <v>2</v>
      </c>
      <c r="F1014" s="8">
        <f t="shared" si="139"/>
        <v>3</v>
      </c>
      <c r="G1014" s="8">
        <f t="shared" si="136"/>
        <v>18</v>
      </c>
      <c r="H1014" t="str">
        <f t="shared" si="140"/>
        <v>卡尔主动技能3等级1</v>
      </c>
      <c r="I1014" t="str">
        <f t="shared" si="141"/>
        <v>卡尔主动技能3等级2</v>
      </c>
      <c r="J1014" s="1">
        <v>1008</v>
      </c>
      <c r="K1014" s="1">
        <f>VLOOKUP(H1014,主动技能!$A:$B,2,FALSE)</f>
        <v>1061</v>
      </c>
      <c r="L1014" s="1">
        <f>VLOOKUP(I1014,主动技能!$A:$B,2,FALSE)</f>
        <v>1062</v>
      </c>
      <c r="M1014" s="1">
        <f t="shared" si="142"/>
        <v>18</v>
      </c>
      <c r="N1014" s="1" t="s">
        <v>251</v>
      </c>
      <c r="O1014" s="1">
        <f t="shared" si="143"/>
        <v>117</v>
      </c>
      <c r="P1014" s="1" t="s">
        <v>252</v>
      </c>
      <c r="Q1014" s="1" t="s">
        <v>252</v>
      </c>
    </row>
    <row r="1015" spans="2:17" x14ac:dyDescent="0.15">
      <c r="B1015" s="8" t="str">
        <f>VLOOKUP(G1015,角色!A:B,2,FALSE)</f>
        <v>卡尔</v>
      </c>
      <c r="C1015" s="8" t="str">
        <f t="shared" si="135"/>
        <v>主动技能3</v>
      </c>
      <c r="D1015" s="8">
        <f t="shared" si="137"/>
        <v>2</v>
      </c>
      <c r="E1015" s="8">
        <f t="shared" si="138"/>
        <v>3</v>
      </c>
      <c r="F1015" s="8">
        <f t="shared" si="139"/>
        <v>3</v>
      </c>
      <c r="G1015" s="8">
        <f t="shared" si="136"/>
        <v>18</v>
      </c>
      <c r="H1015" t="str">
        <f t="shared" si="140"/>
        <v>卡尔主动技能3等级2</v>
      </c>
      <c r="I1015" t="str">
        <f t="shared" si="141"/>
        <v>卡尔主动技能3等级3</v>
      </c>
      <c r="J1015" s="1">
        <v>1009</v>
      </c>
      <c r="K1015" s="1">
        <f>VLOOKUP(H1015,主动技能!$A:$B,2,FALSE)</f>
        <v>1062</v>
      </c>
      <c r="L1015" s="1">
        <f>VLOOKUP(I1015,主动技能!$A:$B,2,FALSE)</f>
        <v>1063</v>
      </c>
      <c r="M1015" s="1">
        <f t="shared" si="142"/>
        <v>19</v>
      </c>
      <c r="N1015" s="1" t="s">
        <v>251</v>
      </c>
      <c r="O1015" s="1">
        <f t="shared" si="143"/>
        <v>118</v>
      </c>
      <c r="P1015" s="1" t="s">
        <v>252</v>
      </c>
      <c r="Q1015" s="1" t="s">
        <v>252</v>
      </c>
    </row>
    <row r="1016" spans="2:17" x14ac:dyDescent="0.15">
      <c r="B1016" s="8" t="str">
        <f>VLOOKUP(G1016,角色!A:B,2,FALSE)</f>
        <v>卡尔</v>
      </c>
      <c r="C1016" s="8" t="str">
        <f t="shared" si="135"/>
        <v>主动技能3</v>
      </c>
      <c r="D1016" s="8">
        <f t="shared" si="137"/>
        <v>3</v>
      </c>
      <c r="E1016" s="8">
        <f t="shared" si="138"/>
        <v>4</v>
      </c>
      <c r="F1016" s="8">
        <f t="shared" si="139"/>
        <v>3</v>
      </c>
      <c r="G1016" s="8">
        <f t="shared" si="136"/>
        <v>18</v>
      </c>
      <c r="H1016" t="str">
        <f t="shared" si="140"/>
        <v>卡尔主动技能3等级3</v>
      </c>
      <c r="I1016" t="str">
        <f t="shared" si="141"/>
        <v>卡尔主动技能3等级4</v>
      </c>
      <c r="J1016" s="1">
        <v>1010</v>
      </c>
      <c r="K1016" s="1">
        <f>VLOOKUP(H1016,主动技能!$A:$B,2,FALSE)</f>
        <v>1063</v>
      </c>
      <c r="L1016" s="1">
        <f>VLOOKUP(I1016,主动技能!$A:$B,2,FALSE)</f>
        <v>1064</v>
      </c>
      <c r="M1016" s="1">
        <f t="shared" si="142"/>
        <v>20</v>
      </c>
      <c r="N1016" s="1" t="s">
        <v>251</v>
      </c>
      <c r="O1016" s="1">
        <f t="shared" si="143"/>
        <v>119</v>
      </c>
      <c r="P1016" s="1" t="s">
        <v>252</v>
      </c>
      <c r="Q1016" s="1" t="s">
        <v>252</v>
      </c>
    </row>
    <row r="1017" spans="2:17" x14ac:dyDescent="0.15">
      <c r="B1017" s="8" t="str">
        <f>VLOOKUP(G1017,角色!A:B,2,FALSE)</f>
        <v>卡尔</v>
      </c>
      <c r="C1017" s="8" t="str">
        <f t="shared" si="135"/>
        <v>主动技能3</v>
      </c>
      <c r="D1017" s="8">
        <f t="shared" si="137"/>
        <v>4</v>
      </c>
      <c r="E1017" s="8">
        <f t="shared" si="138"/>
        <v>5</v>
      </c>
      <c r="F1017" s="8">
        <f t="shared" si="139"/>
        <v>3</v>
      </c>
      <c r="G1017" s="8">
        <f t="shared" si="136"/>
        <v>18</v>
      </c>
      <c r="H1017" t="str">
        <f t="shared" si="140"/>
        <v>卡尔主动技能3等级4</v>
      </c>
      <c r="I1017" t="str">
        <f t="shared" si="141"/>
        <v>卡尔主动技能3等级5</v>
      </c>
      <c r="J1017" s="1">
        <v>1011</v>
      </c>
      <c r="K1017" s="1">
        <f>VLOOKUP(H1017,主动技能!$A:$B,2,FALSE)</f>
        <v>1064</v>
      </c>
      <c r="L1017" s="1">
        <f>VLOOKUP(I1017,主动技能!$A:$B,2,FALSE)</f>
        <v>1065</v>
      </c>
      <c r="M1017" s="1">
        <f t="shared" si="142"/>
        <v>21</v>
      </c>
      <c r="N1017" s="1" t="s">
        <v>251</v>
      </c>
      <c r="O1017" s="1">
        <f t="shared" si="143"/>
        <v>120</v>
      </c>
      <c r="P1017" s="1" t="s">
        <v>252</v>
      </c>
      <c r="Q1017" s="1" t="s">
        <v>252</v>
      </c>
    </row>
    <row r="1018" spans="2:17" x14ac:dyDescent="0.15">
      <c r="B1018" s="8" t="str">
        <f>VLOOKUP(G1018,角色!A:B,2,FALSE)</f>
        <v>卡尔</v>
      </c>
      <c r="C1018" s="8" t="str">
        <f t="shared" si="135"/>
        <v>主动技能3</v>
      </c>
      <c r="D1018" s="8">
        <f t="shared" si="137"/>
        <v>5</v>
      </c>
      <c r="E1018" s="8">
        <f t="shared" si="138"/>
        <v>6</v>
      </c>
      <c r="F1018" s="8">
        <f t="shared" si="139"/>
        <v>3</v>
      </c>
      <c r="G1018" s="8">
        <f t="shared" si="136"/>
        <v>18</v>
      </c>
      <c r="H1018" t="str">
        <f t="shared" si="140"/>
        <v>卡尔主动技能3等级5</v>
      </c>
      <c r="I1018" t="str">
        <f t="shared" si="141"/>
        <v>卡尔主动技能3等级6</v>
      </c>
      <c r="J1018" s="1">
        <v>1012</v>
      </c>
      <c r="K1018" s="1">
        <f>VLOOKUP(H1018,主动技能!$A:$B,2,FALSE)</f>
        <v>1065</v>
      </c>
      <c r="L1018" s="1">
        <f>VLOOKUP(I1018,主动技能!$A:$B,2,FALSE)</f>
        <v>1066</v>
      </c>
      <c r="M1018" s="1">
        <f t="shared" si="142"/>
        <v>22</v>
      </c>
      <c r="N1018" s="1" t="s">
        <v>251</v>
      </c>
      <c r="O1018" s="1">
        <f t="shared" si="143"/>
        <v>121</v>
      </c>
      <c r="P1018" s="1" t="s">
        <v>252</v>
      </c>
      <c r="Q1018" s="1" t="s">
        <v>252</v>
      </c>
    </row>
    <row r="1019" spans="2:17" x14ac:dyDescent="0.15">
      <c r="B1019" s="8" t="str">
        <f>VLOOKUP(G1019,角色!A:B,2,FALSE)</f>
        <v>卡尔</v>
      </c>
      <c r="C1019" s="8" t="str">
        <f t="shared" si="135"/>
        <v>主动技能3</v>
      </c>
      <c r="D1019" s="8">
        <f t="shared" si="137"/>
        <v>6</v>
      </c>
      <c r="E1019" s="8">
        <f t="shared" si="138"/>
        <v>7</v>
      </c>
      <c r="F1019" s="8">
        <f t="shared" si="139"/>
        <v>3</v>
      </c>
      <c r="G1019" s="8">
        <f t="shared" si="136"/>
        <v>18</v>
      </c>
      <c r="H1019" t="str">
        <f t="shared" si="140"/>
        <v>卡尔主动技能3等级6</v>
      </c>
      <c r="I1019" t="str">
        <f t="shared" si="141"/>
        <v>卡尔主动技能3等级7</v>
      </c>
      <c r="J1019" s="1">
        <v>1013</v>
      </c>
      <c r="K1019" s="1">
        <f>VLOOKUP(H1019,主动技能!$A:$B,2,FALSE)</f>
        <v>1066</v>
      </c>
      <c r="L1019" s="1">
        <f>VLOOKUP(I1019,主动技能!$A:$B,2,FALSE)</f>
        <v>1067</v>
      </c>
      <c r="M1019" s="1">
        <f t="shared" si="142"/>
        <v>23</v>
      </c>
      <c r="N1019" s="1" t="s">
        <v>251</v>
      </c>
      <c r="O1019" s="1">
        <f t="shared" si="143"/>
        <v>122</v>
      </c>
      <c r="P1019" s="1" t="s">
        <v>252</v>
      </c>
      <c r="Q1019" s="1" t="s">
        <v>252</v>
      </c>
    </row>
    <row r="1020" spans="2:17" x14ac:dyDescent="0.15">
      <c r="B1020" s="8" t="str">
        <f>VLOOKUP(G1020,角色!A:B,2,FALSE)</f>
        <v>卡尔</v>
      </c>
      <c r="C1020" s="8" t="str">
        <f t="shared" si="135"/>
        <v>主动技能3</v>
      </c>
      <c r="D1020" s="8">
        <f t="shared" si="137"/>
        <v>7</v>
      </c>
      <c r="E1020" s="8">
        <f t="shared" si="138"/>
        <v>8</v>
      </c>
      <c r="F1020" s="8">
        <f t="shared" si="139"/>
        <v>3</v>
      </c>
      <c r="G1020" s="8">
        <f t="shared" si="136"/>
        <v>18</v>
      </c>
      <c r="H1020" t="str">
        <f t="shared" si="140"/>
        <v>卡尔主动技能3等级7</v>
      </c>
      <c r="I1020" t="str">
        <f t="shared" si="141"/>
        <v>卡尔主动技能3等级8</v>
      </c>
      <c r="J1020" s="1">
        <v>1014</v>
      </c>
      <c r="K1020" s="1">
        <f>VLOOKUP(H1020,主动技能!$A:$B,2,FALSE)</f>
        <v>1067</v>
      </c>
      <c r="L1020" s="1">
        <f>VLOOKUP(I1020,主动技能!$A:$B,2,FALSE)</f>
        <v>1068</v>
      </c>
      <c r="M1020" s="1">
        <f t="shared" si="142"/>
        <v>24</v>
      </c>
      <c r="N1020" s="1" t="s">
        <v>251</v>
      </c>
      <c r="O1020" s="1">
        <f t="shared" si="143"/>
        <v>123</v>
      </c>
      <c r="P1020" s="1" t="s">
        <v>252</v>
      </c>
      <c r="Q1020" s="1" t="s">
        <v>252</v>
      </c>
    </row>
    <row r="1021" spans="2:17" x14ac:dyDescent="0.15">
      <c r="B1021" s="8" t="str">
        <f>VLOOKUP(G1021,角色!A:B,2,FALSE)</f>
        <v>卡尔</v>
      </c>
      <c r="C1021" s="8" t="str">
        <f t="shared" si="135"/>
        <v>主动技能3</v>
      </c>
      <c r="D1021" s="8">
        <f t="shared" si="137"/>
        <v>8</v>
      </c>
      <c r="E1021" s="8">
        <f t="shared" si="138"/>
        <v>9</v>
      </c>
      <c r="F1021" s="8">
        <f t="shared" si="139"/>
        <v>3</v>
      </c>
      <c r="G1021" s="8">
        <f t="shared" si="136"/>
        <v>18</v>
      </c>
      <c r="H1021" t="str">
        <f t="shared" si="140"/>
        <v>卡尔主动技能3等级8</v>
      </c>
      <c r="I1021" t="str">
        <f t="shared" si="141"/>
        <v>卡尔主动技能3等级9</v>
      </c>
      <c r="J1021" s="1">
        <v>1015</v>
      </c>
      <c r="K1021" s="1">
        <f>VLOOKUP(H1021,主动技能!$A:$B,2,FALSE)</f>
        <v>1068</v>
      </c>
      <c r="L1021" s="1">
        <f>VLOOKUP(I1021,主动技能!$A:$B,2,FALSE)</f>
        <v>1069</v>
      </c>
      <c r="M1021" s="1">
        <f t="shared" si="142"/>
        <v>25</v>
      </c>
      <c r="N1021" s="1" t="s">
        <v>251</v>
      </c>
      <c r="O1021" s="1">
        <f t="shared" si="143"/>
        <v>124</v>
      </c>
      <c r="P1021" s="1" t="s">
        <v>252</v>
      </c>
      <c r="Q1021" s="1" t="s">
        <v>252</v>
      </c>
    </row>
    <row r="1022" spans="2:17" x14ac:dyDescent="0.15">
      <c r="B1022" s="8" t="str">
        <f>VLOOKUP(G1022,角色!A:B,2,FALSE)</f>
        <v>卡尔</v>
      </c>
      <c r="C1022" s="8" t="str">
        <f t="shared" si="135"/>
        <v>主动技能3</v>
      </c>
      <c r="D1022" s="8">
        <f t="shared" si="137"/>
        <v>9</v>
      </c>
      <c r="E1022" s="8">
        <f t="shared" si="138"/>
        <v>10</v>
      </c>
      <c r="F1022" s="8">
        <f t="shared" si="139"/>
        <v>3</v>
      </c>
      <c r="G1022" s="8">
        <f t="shared" si="136"/>
        <v>18</v>
      </c>
      <c r="H1022" t="str">
        <f t="shared" si="140"/>
        <v>卡尔主动技能3等级9</v>
      </c>
      <c r="I1022" t="str">
        <f t="shared" si="141"/>
        <v>卡尔主动技能3等级10</v>
      </c>
      <c r="J1022" s="1">
        <v>1016</v>
      </c>
      <c r="K1022" s="1">
        <f>VLOOKUP(H1022,主动技能!$A:$B,2,FALSE)</f>
        <v>1069</v>
      </c>
      <c r="L1022" s="1">
        <f>VLOOKUP(I1022,主动技能!$A:$B,2,FALSE)</f>
        <v>1070</v>
      </c>
      <c r="M1022" s="1">
        <f t="shared" si="142"/>
        <v>26</v>
      </c>
      <c r="N1022" s="1" t="s">
        <v>251</v>
      </c>
      <c r="O1022" s="1">
        <f t="shared" si="143"/>
        <v>125</v>
      </c>
      <c r="P1022" s="1" t="s">
        <v>252</v>
      </c>
      <c r="Q1022" s="1" t="s">
        <v>252</v>
      </c>
    </row>
    <row r="1023" spans="2:17" x14ac:dyDescent="0.15">
      <c r="B1023" s="8" t="str">
        <f>VLOOKUP(G1023,角色!A:B,2,FALSE)</f>
        <v>卡尔</v>
      </c>
      <c r="C1023" s="8" t="str">
        <f t="shared" si="135"/>
        <v>主动技能3</v>
      </c>
      <c r="D1023" s="8">
        <f t="shared" si="137"/>
        <v>10</v>
      </c>
      <c r="E1023" s="8">
        <f t="shared" si="138"/>
        <v>11</v>
      </c>
      <c r="F1023" s="8">
        <f t="shared" si="139"/>
        <v>3</v>
      </c>
      <c r="G1023" s="8">
        <f t="shared" si="136"/>
        <v>18</v>
      </c>
      <c r="H1023" t="str">
        <f t="shared" si="140"/>
        <v>卡尔主动技能3等级10</v>
      </c>
      <c r="I1023" t="str">
        <f t="shared" si="141"/>
        <v>卡尔主动技能3等级11</v>
      </c>
      <c r="J1023" s="1">
        <v>1017</v>
      </c>
      <c r="K1023" s="1">
        <f>VLOOKUP(H1023,主动技能!$A:$B,2,FALSE)</f>
        <v>1070</v>
      </c>
      <c r="L1023" s="1">
        <f>VLOOKUP(I1023,主动技能!$A:$B,2,FALSE)</f>
        <v>1071</v>
      </c>
      <c r="M1023" s="1">
        <f t="shared" si="142"/>
        <v>27</v>
      </c>
      <c r="N1023" s="1" t="s">
        <v>251</v>
      </c>
      <c r="O1023" s="1">
        <f t="shared" si="143"/>
        <v>126</v>
      </c>
      <c r="P1023" s="1" t="s">
        <v>252</v>
      </c>
      <c r="Q1023" s="1" t="s">
        <v>252</v>
      </c>
    </row>
    <row r="1024" spans="2:17" x14ac:dyDescent="0.15">
      <c r="B1024" s="8" t="str">
        <f>VLOOKUP(G1024,角色!A:B,2,FALSE)</f>
        <v>卡尔</v>
      </c>
      <c r="C1024" s="8" t="str">
        <f t="shared" si="135"/>
        <v>主动技能3</v>
      </c>
      <c r="D1024" s="8">
        <f t="shared" si="137"/>
        <v>11</v>
      </c>
      <c r="E1024" s="8">
        <f t="shared" si="138"/>
        <v>12</v>
      </c>
      <c r="F1024" s="8">
        <f t="shared" si="139"/>
        <v>3</v>
      </c>
      <c r="G1024" s="8">
        <f t="shared" si="136"/>
        <v>18</v>
      </c>
      <c r="H1024" t="str">
        <f t="shared" si="140"/>
        <v>卡尔主动技能3等级11</v>
      </c>
      <c r="I1024" t="str">
        <f t="shared" si="141"/>
        <v>卡尔主动技能3等级12</v>
      </c>
      <c r="J1024" s="1">
        <v>1018</v>
      </c>
      <c r="K1024" s="1">
        <f>VLOOKUP(H1024,主动技能!$A:$B,2,FALSE)</f>
        <v>1071</v>
      </c>
      <c r="L1024" s="1">
        <f>VLOOKUP(I1024,主动技能!$A:$B,2,FALSE)</f>
        <v>1072</v>
      </c>
      <c r="M1024" s="1">
        <f t="shared" si="142"/>
        <v>28</v>
      </c>
      <c r="N1024" s="1" t="s">
        <v>251</v>
      </c>
      <c r="O1024" s="1">
        <f t="shared" si="143"/>
        <v>127</v>
      </c>
      <c r="P1024" s="1" t="s">
        <v>252</v>
      </c>
      <c r="Q1024" s="1" t="s">
        <v>252</v>
      </c>
    </row>
    <row r="1025" spans="2:17" x14ac:dyDescent="0.15">
      <c r="B1025" s="8" t="str">
        <f>VLOOKUP(G1025,角色!A:B,2,FALSE)</f>
        <v>卡尔</v>
      </c>
      <c r="C1025" s="8" t="str">
        <f t="shared" si="135"/>
        <v>主动技能3</v>
      </c>
      <c r="D1025" s="8">
        <f t="shared" si="137"/>
        <v>12</v>
      </c>
      <c r="E1025" s="8">
        <f t="shared" si="138"/>
        <v>13</v>
      </c>
      <c r="F1025" s="8">
        <f t="shared" si="139"/>
        <v>3</v>
      </c>
      <c r="G1025" s="8">
        <f t="shared" si="136"/>
        <v>18</v>
      </c>
      <c r="H1025" t="str">
        <f t="shared" si="140"/>
        <v>卡尔主动技能3等级12</v>
      </c>
      <c r="I1025" t="str">
        <f t="shared" si="141"/>
        <v>卡尔主动技能3等级13</v>
      </c>
      <c r="J1025" s="1">
        <v>1019</v>
      </c>
      <c r="K1025" s="1">
        <f>VLOOKUP(H1025,主动技能!$A:$B,2,FALSE)</f>
        <v>1072</v>
      </c>
      <c r="L1025" s="1">
        <f>VLOOKUP(I1025,主动技能!$A:$B,2,FALSE)</f>
        <v>1073</v>
      </c>
      <c r="M1025" s="1">
        <f t="shared" si="142"/>
        <v>29</v>
      </c>
      <c r="N1025" s="1" t="s">
        <v>251</v>
      </c>
      <c r="O1025" s="1">
        <f t="shared" si="143"/>
        <v>128</v>
      </c>
      <c r="P1025" s="1" t="s">
        <v>252</v>
      </c>
      <c r="Q1025" s="1" t="s">
        <v>252</v>
      </c>
    </row>
    <row r="1026" spans="2:17" x14ac:dyDescent="0.15">
      <c r="B1026" s="8" t="str">
        <f>VLOOKUP(G1026,角色!A:B,2,FALSE)</f>
        <v>卡尔</v>
      </c>
      <c r="C1026" s="8" t="str">
        <f t="shared" si="135"/>
        <v>主动技能3</v>
      </c>
      <c r="D1026" s="8">
        <f t="shared" si="137"/>
        <v>13</v>
      </c>
      <c r="E1026" s="8">
        <f t="shared" si="138"/>
        <v>14</v>
      </c>
      <c r="F1026" s="8">
        <f t="shared" si="139"/>
        <v>3</v>
      </c>
      <c r="G1026" s="8">
        <f t="shared" si="136"/>
        <v>18</v>
      </c>
      <c r="H1026" t="str">
        <f t="shared" si="140"/>
        <v>卡尔主动技能3等级13</v>
      </c>
      <c r="I1026" t="str">
        <f t="shared" si="141"/>
        <v>卡尔主动技能3等级14</v>
      </c>
      <c r="J1026" s="1">
        <v>1020</v>
      </c>
      <c r="K1026" s="1">
        <f>VLOOKUP(H1026,主动技能!$A:$B,2,FALSE)</f>
        <v>1073</v>
      </c>
      <c r="L1026" s="1">
        <f>VLOOKUP(I1026,主动技能!$A:$B,2,FALSE)</f>
        <v>1074</v>
      </c>
      <c r="M1026" s="1">
        <f t="shared" si="142"/>
        <v>30</v>
      </c>
      <c r="N1026" s="1" t="s">
        <v>251</v>
      </c>
      <c r="O1026" s="1">
        <f t="shared" si="143"/>
        <v>129</v>
      </c>
      <c r="P1026" s="1" t="s">
        <v>252</v>
      </c>
      <c r="Q1026" s="1" t="s">
        <v>252</v>
      </c>
    </row>
    <row r="1027" spans="2:17" x14ac:dyDescent="0.15">
      <c r="B1027" s="8" t="str">
        <f>VLOOKUP(G1027,角色!A:B,2,FALSE)</f>
        <v>卡尔</v>
      </c>
      <c r="C1027" s="8" t="str">
        <f t="shared" si="135"/>
        <v>主动技能3</v>
      </c>
      <c r="D1027" s="8">
        <f t="shared" si="137"/>
        <v>14</v>
      </c>
      <c r="E1027" s="8">
        <f t="shared" si="138"/>
        <v>15</v>
      </c>
      <c r="F1027" s="8">
        <f t="shared" si="139"/>
        <v>3</v>
      </c>
      <c r="G1027" s="8">
        <f t="shared" si="136"/>
        <v>18</v>
      </c>
      <c r="H1027" t="str">
        <f t="shared" si="140"/>
        <v>卡尔主动技能3等级14</v>
      </c>
      <c r="I1027" t="str">
        <f t="shared" si="141"/>
        <v>卡尔主动技能3等级15</v>
      </c>
      <c r="J1027" s="1">
        <v>1021</v>
      </c>
      <c r="K1027" s="1">
        <f>VLOOKUP(H1027,主动技能!$A:$B,2,FALSE)</f>
        <v>1074</v>
      </c>
      <c r="L1027" s="1">
        <f>VLOOKUP(I1027,主动技能!$A:$B,2,FALSE)</f>
        <v>1075</v>
      </c>
      <c r="M1027" s="1">
        <f t="shared" si="142"/>
        <v>31</v>
      </c>
      <c r="N1027" s="1" t="s">
        <v>251</v>
      </c>
      <c r="O1027" s="1">
        <f t="shared" si="143"/>
        <v>130</v>
      </c>
      <c r="P1027" s="1" t="s">
        <v>252</v>
      </c>
      <c r="Q1027" s="1" t="s">
        <v>252</v>
      </c>
    </row>
    <row r="1028" spans="2:17" x14ac:dyDescent="0.15">
      <c r="B1028" s="8" t="str">
        <f>VLOOKUP(G1028,角色!A:B,2,FALSE)</f>
        <v>卡尔</v>
      </c>
      <c r="C1028" s="8" t="str">
        <f t="shared" si="135"/>
        <v>主动技能3</v>
      </c>
      <c r="D1028" s="8">
        <f t="shared" si="137"/>
        <v>15</v>
      </c>
      <c r="E1028" s="8">
        <f t="shared" si="138"/>
        <v>16</v>
      </c>
      <c r="F1028" s="8">
        <f t="shared" si="139"/>
        <v>3</v>
      </c>
      <c r="G1028" s="8">
        <f t="shared" si="136"/>
        <v>18</v>
      </c>
      <c r="H1028" t="str">
        <f t="shared" si="140"/>
        <v>卡尔主动技能3等级15</v>
      </c>
      <c r="I1028" t="str">
        <f t="shared" si="141"/>
        <v>卡尔主动技能3等级16</v>
      </c>
      <c r="J1028" s="1">
        <v>1022</v>
      </c>
      <c r="K1028" s="1">
        <f>VLOOKUP(H1028,主动技能!$A:$B,2,FALSE)</f>
        <v>1075</v>
      </c>
      <c r="L1028" s="1">
        <f>VLOOKUP(I1028,主动技能!$A:$B,2,FALSE)</f>
        <v>1076</v>
      </c>
      <c r="M1028" s="1">
        <f t="shared" si="142"/>
        <v>32</v>
      </c>
      <c r="N1028" s="1" t="s">
        <v>251</v>
      </c>
      <c r="O1028" s="1">
        <f t="shared" si="143"/>
        <v>131</v>
      </c>
      <c r="P1028" s="1" t="s">
        <v>252</v>
      </c>
      <c r="Q1028" s="1" t="s">
        <v>252</v>
      </c>
    </row>
    <row r="1029" spans="2:17" x14ac:dyDescent="0.15">
      <c r="B1029" s="8" t="str">
        <f>VLOOKUP(G1029,角色!A:B,2,FALSE)</f>
        <v>卡尔</v>
      </c>
      <c r="C1029" s="8" t="str">
        <f t="shared" si="135"/>
        <v>主动技能3</v>
      </c>
      <c r="D1029" s="8">
        <f t="shared" si="137"/>
        <v>16</v>
      </c>
      <c r="E1029" s="8">
        <f t="shared" si="138"/>
        <v>17</v>
      </c>
      <c r="F1029" s="8">
        <f t="shared" si="139"/>
        <v>3</v>
      </c>
      <c r="G1029" s="8">
        <f t="shared" si="136"/>
        <v>18</v>
      </c>
      <c r="H1029" t="str">
        <f t="shared" si="140"/>
        <v>卡尔主动技能3等级16</v>
      </c>
      <c r="I1029" t="str">
        <f t="shared" si="141"/>
        <v>卡尔主动技能3等级17</v>
      </c>
      <c r="J1029" s="1">
        <v>1023</v>
      </c>
      <c r="K1029" s="1">
        <f>VLOOKUP(H1029,主动技能!$A:$B,2,FALSE)</f>
        <v>1076</v>
      </c>
      <c r="L1029" s="1">
        <f>VLOOKUP(I1029,主动技能!$A:$B,2,FALSE)</f>
        <v>1077</v>
      </c>
      <c r="M1029" s="1">
        <f t="shared" si="142"/>
        <v>33</v>
      </c>
      <c r="N1029" s="1" t="s">
        <v>251</v>
      </c>
      <c r="O1029" s="1">
        <f t="shared" si="143"/>
        <v>132</v>
      </c>
      <c r="P1029" s="1" t="s">
        <v>252</v>
      </c>
      <c r="Q1029" s="1" t="s">
        <v>252</v>
      </c>
    </row>
    <row r="1030" spans="2:17" x14ac:dyDescent="0.15">
      <c r="B1030" s="8" t="str">
        <f>VLOOKUP(G1030,角色!A:B,2,FALSE)</f>
        <v>卡尔</v>
      </c>
      <c r="C1030" s="8" t="str">
        <f t="shared" si="135"/>
        <v>主动技能3</v>
      </c>
      <c r="D1030" s="8">
        <f t="shared" si="137"/>
        <v>17</v>
      </c>
      <c r="E1030" s="8">
        <f t="shared" si="138"/>
        <v>18</v>
      </c>
      <c r="F1030" s="8">
        <f t="shared" si="139"/>
        <v>3</v>
      </c>
      <c r="G1030" s="8">
        <f t="shared" si="136"/>
        <v>18</v>
      </c>
      <c r="H1030" t="str">
        <f t="shared" si="140"/>
        <v>卡尔主动技能3等级17</v>
      </c>
      <c r="I1030" t="str">
        <f t="shared" si="141"/>
        <v>卡尔主动技能3等级18</v>
      </c>
      <c r="J1030" s="1">
        <v>1024</v>
      </c>
      <c r="K1030" s="1">
        <f>VLOOKUP(H1030,主动技能!$A:$B,2,FALSE)</f>
        <v>1077</v>
      </c>
      <c r="L1030" s="1">
        <f>VLOOKUP(I1030,主动技能!$A:$B,2,FALSE)</f>
        <v>1078</v>
      </c>
      <c r="M1030" s="1">
        <f t="shared" si="142"/>
        <v>34</v>
      </c>
      <c r="N1030" s="1" t="s">
        <v>251</v>
      </c>
      <c r="O1030" s="1">
        <f t="shared" si="143"/>
        <v>133</v>
      </c>
      <c r="P1030" s="1" t="s">
        <v>252</v>
      </c>
      <c r="Q1030" s="1" t="s">
        <v>252</v>
      </c>
    </row>
    <row r="1031" spans="2:17" x14ac:dyDescent="0.15">
      <c r="B1031" s="8" t="str">
        <f>VLOOKUP(G1031,角色!A:B,2,FALSE)</f>
        <v>卡尔</v>
      </c>
      <c r="C1031" s="8" t="str">
        <f t="shared" si="135"/>
        <v>主动技能3</v>
      </c>
      <c r="D1031" s="8">
        <f t="shared" si="137"/>
        <v>18</v>
      </c>
      <c r="E1031" s="8">
        <f t="shared" si="138"/>
        <v>19</v>
      </c>
      <c r="F1031" s="8">
        <f t="shared" si="139"/>
        <v>3</v>
      </c>
      <c r="G1031" s="8">
        <f t="shared" si="136"/>
        <v>18</v>
      </c>
      <c r="H1031" t="str">
        <f t="shared" si="140"/>
        <v>卡尔主动技能3等级18</v>
      </c>
      <c r="I1031" t="str">
        <f t="shared" si="141"/>
        <v>卡尔主动技能3等级19</v>
      </c>
      <c r="J1031" s="1">
        <v>1025</v>
      </c>
      <c r="K1031" s="1">
        <f>VLOOKUP(H1031,主动技能!$A:$B,2,FALSE)</f>
        <v>1078</v>
      </c>
      <c r="L1031" s="1">
        <f>VLOOKUP(I1031,主动技能!$A:$B,2,FALSE)</f>
        <v>1079</v>
      </c>
      <c r="M1031" s="1">
        <f t="shared" si="142"/>
        <v>35</v>
      </c>
      <c r="N1031" s="1" t="s">
        <v>251</v>
      </c>
      <c r="O1031" s="1">
        <f t="shared" si="143"/>
        <v>134</v>
      </c>
      <c r="P1031" s="1" t="s">
        <v>252</v>
      </c>
      <c r="Q1031" s="1" t="s">
        <v>252</v>
      </c>
    </row>
    <row r="1032" spans="2:17" x14ac:dyDescent="0.15">
      <c r="B1032" s="8" t="str">
        <f>VLOOKUP(G1032,角色!A:B,2,FALSE)</f>
        <v>卡尔</v>
      </c>
      <c r="C1032" s="8" t="str">
        <f t="shared" ref="C1032:C1095" si="144">C$4&amp;F1032</f>
        <v>主动技能3</v>
      </c>
      <c r="D1032" s="8">
        <f t="shared" si="137"/>
        <v>19</v>
      </c>
      <c r="E1032" s="8">
        <f t="shared" si="138"/>
        <v>20</v>
      </c>
      <c r="F1032" s="8">
        <f t="shared" si="139"/>
        <v>3</v>
      </c>
      <c r="G1032" s="8">
        <f t="shared" ref="G1032:G1095" si="145">IF((F1032=1)*(D1032=1),G1031+1,G1031)</f>
        <v>18</v>
      </c>
      <c r="H1032" t="str">
        <f t="shared" si="140"/>
        <v>卡尔主动技能3等级19</v>
      </c>
      <c r="I1032" t="str">
        <f t="shared" si="141"/>
        <v>卡尔主动技能3等级20</v>
      </c>
      <c r="J1032" s="1">
        <v>1026</v>
      </c>
      <c r="K1032" s="1">
        <f>VLOOKUP(H1032,主动技能!$A:$B,2,FALSE)</f>
        <v>1079</v>
      </c>
      <c r="L1032" s="1">
        <f>VLOOKUP(I1032,主动技能!$A:$B,2,FALSE)</f>
        <v>1080</v>
      </c>
      <c r="M1032" s="1">
        <f t="shared" si="142"/>
        <v>36</v>
      </c>
      <c r="N1032" s="1" t="s">
        <v>251</v>
      </c>
      <c r="O1032" s="1">
        <f t="shared" si="143"/>
        <v>135</v>
      </c>
      <c r="P1032" s="1" t="s">
        <v>252</v>
      </c>
      <c r="Q1032" s="1" t="s">
        <v>252</v>
      </c>
    </row>
    <row r="1033" spans="2:17" x14ac:dyDescent="0.15">
      <c r="B1033" s="8" t="str">
        <f>VLOOKUP(G1033,角色!A:B,2,FALSE)</f>
        <v>星泽</v>
      </c>
      <c r="C1033" s="8" t="str">
        <f t="shared" si="144"/>
        <v>主动技能1</v>
      </c>
      <c r="D1033" s="8">
        <f t="shared" ref="D1033:D1096" si="146">IF(D1032=D$5,1,D1032+1)</f>
        <v>1</v>
      </c>
      <c r="E1033" s="8">
        <f t="shared" ref="E1033:E1096" si="147">IF(E1032=E$5,2,E1032+1)</f>
        <v>2</v>
      </c>
      <c r="F1033" s="8">
        <f t="shared" ref="F1033:F1096" si="148">IF(D1033=1,IF(F1032=$F$5,1,F1032+1),F1032)</f>
        <v>1</v>
      </c>
      <c r="G1033" s="8">
        <f t="shared" si="145"/>
        <v>19</v>
      </c>
      <c r="H1033" t="str">
        <f t="shared" si="140"/>
        <v>星泽主动技能1等级1</v>
      </c>
      <c r="I1033" t="str">
        <f t="shared" si="141"/>
        <v>星泽主动技能1等级2</v>
      </c>
      <c r="J1033" s="1">
        <v>1027</v>
      </c>
      <c r="K1033" s="1">
        <f>VLOOKUP(H1033,主动技能!$A:$B,2,FALSE)</f>
        <v>1081</v>
      </c>
      <c r="L1033" s="1">
        <f>VLOOKUP(I1033,主动技能!$A:$B,2,FALSE)</f>
        <v>1082</v>
      </c>
      <c r="M1033" s="1">
        <f t="shared" si="142"/>
        <v>37</v>
      </c>
      <c r="N1033" s="1" t="s">
        <v>251</v>
      </c>
      <c r="O1033" s="1">
        <f t="shared" si="143"/>
        <v>136</v>
      </c>
      <c r="P1033" s="1" t="s">
        <v>252</v>
      </c>
      <c r="Q1033" s="1" t="s">
        <v>252</v>
      </c>
    </row>
    <row r="1034" spans="2:17" x14ac:dyDescent="0.15">
      <c r="B1034" s="8" t="str">
        <f>VLOOKUP(G1034,角色!A:B,2,FALSE)</f>
        <v>星泽</v>
      </c>
      <c r="C1034" s="8" t="str">
        <f t="shared" si="144"/>
        <v>主动技能1</v>
      </c>
      <c r="D1034" s="8">
        <f t="shared" si="146"/>
        <v>2</v>
      </c>
      <c r="E1034" s="8">
        <f t="shared" si="147"/>
        <v>3</v>
      </c>
      <c r="F1034" s="8">
        <f t="shared" si="148"/>
        <v>1</v>
      </c>
      <c r="G1034" s="8">
        <f t="shared" si="145"/>
        <v>19</v>
      </c>
      <c r="H1034" t="str">
        <f t="shared" si="140"/>
        <v>星泽主动技能1等级2</v>
      </c>
      <c r="I1034" t="str">
        <f t="shared" si="141"/>
        <v>星泽主动技能1等级3</v>
      </c>
      <c r="J1034" s="1">
        <v>1028</v>
      </c>
      <c r="K1034" s="1">
        <f>VLOOKUP(H1034,主动技能!$A:$B,2,FALSE)</f>
        <v>1082</v>
      </c>
      <c r="L1034" s="1">
        <f>VLOOKUP(I1034,主动技能!$A:$B,2,FALSE)</f>
        <v>1083</v>
      </c>
      <c r="M1034" s="1">
        <f t="shared" si="142"/>
        <v>38</v>
      </c>
      <c r="N1034" s="1" t="s">
        <v>251</v>
      </c>
      <c r="O1034" s="1">
        <f t="shared" si="143"/>
        <v>137</v>
      </c>
      <c r="P1034" s="1" t="s">
        <v>252</v>
      </c>
      <c r="Q1034" s="1" t="s">
        <v>252</v>
      </c>
    </row>
    <row r="1035" spans="2:17" x14ac:dyDescent="0.15">
      <c r="B1035" s="8" t="str">
        <f>VLOOKUP(G1035,角色!A:B,2,FALSE)</f>
        <v>星泽</v>
      </c>
      <c r="C1035" s="8" t="str">
        <f t="shared" si="144"/>
        <v>主动技能1</v>
      </c>
      <c r="D1035" s="8">
        <f t="shared" si="146"/>
        <v>3</v>
      </c>
      <c r="E1035" s="8">
        <f t="shared" si="147"/>
        <v>4</v>
      </c>
      <c r="F1035" s="8">
        <f t="shared" si="148"/>
        <v>1</v>
      </c>
      <c r="G1035" s="8">
        <f t="shared" si="145"/>
        <v>19</v>
      </c>
      <c r="H1035" t="str">
        <f t="shared" si="140"/>
        <v>星泽主动技能1等级3</v>
      </c>
      <c r="I1035" t="str">
        <f t="shared" si="141"/>
        <v>星泽主动技能1等级4</v>
      </c>
      <c r="J1035" s="1">
        <v>1029</v>
      </c>
      <c r="K1035" s="1">
        <f>VLOOKUP(H1035,主动技能!$A:$B,2,FALSE)</f>
        <v>1083</v>
      </c>
      <c r="L1035" s="1">
        <f>VLOOKUP(I1035,主动技能!$A:$B,2,FALSE)</f>
        <v>1084</v>
      </c>
      <c r="M1035" s="1">
        <f t="shared" si="142"/>
        <v>39</v>
      </c>
      <c r="N1035" s="1" t="s">
        <v>251</v>
      </c>
      <c r="O1035" s="1">
        <f t="shared" si="143"/>
        <v>138</v>
      </c>
      <c r="P1035" s="1" t="s">
        <v>252</v>
      </c>
      <c r="Q1035" s="1" t="s">
        <v>252</v>
      </c>
    </row>
    <row r="1036" spans="2:17" x14ac:dyDescent="0.15">
      <c r="B1036" s="8" t="str">
        <f>VLOOKUP(G1036,角色!A:B,2,FALSE)</f>
        <v>星泽</v>
      </c>
      <c r="C1036" s="8" t="str">
        <f t="shared" si="144"/>
        <v>主动技能1</v>
      </c>
      <c r="D1036" s="8">
        <f t="shared" si="146"/>
        <v>4</v>
      </c>
      <c r="E1036" s="8">
        <f t="shared" si="147"/>
        <v>5</v>
      </c>
      <c r="F1036" s="8">
        <f t="shared" si="148"/>
        <v>1</v>
      </c>
      <c r="G1036" s="8">
        <f t="shared" si="145"/>
        <v>19</v>
      </c>
      <c r="H1036" t="str">
        <f t="shared" si="140"/>
        <v>星泽主动技能1等级4</v>
      </c>
      <c r="I1036" t="str">
        <f t="shared" si="141"/>
        <v>星泽主动技能1等级5</v>
      </c>
      <c r="J1036" s="1">
        <v>1030</v>
      </c>
      <c r="K1036" s="1">
        <f>VLOOKUP(H1036,主动技能!$A:$B,2,FALSE)</f>
        <v>1084</v>
      </c>
      <c r="L1036" s="1">
        <f>VLOOKUP(I1036,主动技能!$A:$B,2,FALSE)</f>
        <v>1085</v>
      </c>
      <c r="M1036" s="1">
        <f t="shared" si="142"/>
        <v>40</v>
      </c>
      <c r="N1036" s="1" t="s">
        <v>251</v>
      </c>
      <c r="O1036" s="1">
        <f t="shared" si="143"/>
        <v>139</v>
      </c>
      <c r="P1036" s="1" t="s">
        <v>252</v>
      </c>
      <c r="Q1036" s="1" t="s">
        <v>252</v>
      </c>
    </row>
    <row r="1037" spans="2:17" x14ac:dyDescent="0.15">
      <c r="B1037" s="8" t="str">
        <f>VLOOKUP(G1037,角色!A:B,2,FALSE)</f>
        <v>星泽</v>
      </c>
      <c r="C1037" s="8" t="str">
        <f t="shared" si="144"/>
        <v>主动技能1</v>
      </c>
      <c r="D1037" s="8">
        <f t="shared" si="146"/>
        <v>5</v>
      </c>
      <c r="E1037" s="8">
        <f t="shared" si="147"/>
        <v>6</v>
      </c>
      <c r="F1037" s="8">
        <f t="shared" si="148"/>
        <v>1</v>
      </c>
      <c r="G1037" s="8">
        <f t="shared" si="145"/>
        <v>19</v>
      </c>
      <c r="H1037" t="str">
        <f t="shared" si="140"/>
        <v>星泽主动技能1等级5</v>
      </c>
      <c r="I1037" t="str">
        <f t="shared" si="141"/>
        <v>星泽主动技能1等级6</v>
      </c>
      <c r="J1037" s="1">
        <v>1031</v>
      </c>
      <c r="K1037" s="1">
        <f>VLOOKUP(H1037,主动技能!$A:$B,2,FALSE)</f>
        <v>1085</v>
      </c>
      <c r="L1037" s="1">
        <f>VLOOKUP(I1037,主动技能!$A:$B,2,FALSE)</f>
        <v>1086</v>
      </c>
      <c r="M1037" s="1">
        <f t="shared" si="142"/>
        <v>41</v>
      </c>
      <c r="N1037" s="1" t="s">
        <v>251</v>
      </c>
      <c r="O1037" s="1">
        <f t="shared" si="143"/>
        <v>140</v>
      </c>
      <c r="P1037" s="1" t="s">
        <v>252</v>
      </c>
      <c r="Q1037" s="1" t="s">
        <v>252</v>
      </c>
    </row>
    <row r="1038" spans="2:17" x14ac:dyDescent="0.15">
      <c r="B1038" s="8" t="str">
        <f>VLOOKUP(G1038,角色!A:B,2,FALSE)</f>
        <v>星泽</v>
      </c>
      <c r="C1038" s="8" t="str">
        <f t="shared" si="144"/>
        <v>主动技能1</v>
      </c>
      <c r="D1038" s="8">
        <f t="shared" si="146"/>
        <v>6</v>
      </c>
      <c r="E1038" s="8">
        <f t="shared" si="147"/>
        <v>7</v>
      </c>
      <c r="F1038" s="8">
        <f t="shared" si="148"/>
        <v>1</v>
      </c>
      <c r="G1038" s="8">
        <f t="shared" si="145"/>
        <v>19</v>
      </c>
      <c r="H1038" t="str">
        <f t="shared" si="140"/>
        <v>星泽主动技能1等级6</v>
      </c>
      <c r="I1038" t="str">
        <f t="shared" si="141"/>
        <v>星泽主动技能1等级7</v>
      </c>
      <c r="J1038" s="1">
        <v>1032</v>
      </c>
      <c r="K1038" s="1">
        <f>VLOOKUP(H1038,主动技能!$A:$B,2,FALSE)</f>
        <v>1086</v>
      </c>
      <c r="L1038" s="1">
        <f>VLOOKUP(I1038,主动技能!$A:$B,2,FALSE)</f>
        <v>1087</v>
      </c>
      <c r="M1038" s="1">
        <f t="shared" si="142"/>
        <v>42</v>
      </c>
      <c r="N1038" s="1" t="s">
        <v>251</v>
      </c>
      <c r="O1038" s="1">
        <f t="shared" si="143"/>
        <v>141</v>
      </c>
      <c r="P1038" s="1" t="s">
        <v>252</v>
      </c>
      <c r="Q1038" s="1" t="s">
        <v>252</v>
      </c>
    </row>
    <row r="1039" spans="2:17" x14ac:dyDescent="0.15">
      <c r="B1039" s="8" t="str">
        <f>VLOOKUP(G1039,角色!A:B,2,FALSE)</f>
        <v>星泽</v>
      </c>
      <c r="C1039" s="8" t="str">
        <f t="shared" si="144"/>
        <v>主动技能1</v>
      </c>
      <c r="D1039" s="8">
        <f t="shared" si="146"/>
        <v>7</v>
      </c>
      <c r="E1039" s="8">
        <f t="shared" si="147"/>
        <v>8</v>
      </c>
      <c r="F1039" s="8">
        <f t="shared" si="148"/>
        <v>1</v>
      </c>
      <c r="G1039" s="8">
        <f t="shared" si="145"/>
        <v>19</v>
      </c>
      <c r="H1039" t="str">
        <f t="shared" si="140"/>
        <v>星泽主动技能1等级7</v>
      </c>
      <c r="I1039" t="str">
        <f t="shared" si="141"/>
        <v>星泽主动技能1等级8</v>
      </c>
      <c r="J1039" s="1">
        <v>1033</v>
      </c>
      <c r="K1039" s="1">
        <f>VLOOKUP(H1039,主动技能!$A:$B,2,FALSE)</f>
        <v>1087</v>
      </c>
      <c r="L1039" s="1">
        <f>VLOOKUP(I1039,主动技能!$A:$B,2,FALSE)</f>
        <v>1088</v>
      </c>
      <c r="M1039" s="1">
        <f t="shared" si="142"/>
        <v>43</v>
      </c>
      <c r="N1039" s="1" t="s">
        <v>251</v>
      </c>
      <c r="O1039" s="1">
        <f t="shared" si="143"/>
        <v>142</v>
      </c>
      <c r="P1039" s="1" t="s">
        <v>252</v>
      </c>
      <c r="Q1039" s="1" t="s">
        <v>252</v>
      </c>
    </row>
    <row r="1040" spans="2:17" x14ac:dyDescent="0.15">
      <c r="B1040" s="8" t="str">
        <f>VLOOKUP(G1040,角色!A:B,2,FALSE)</f>
        <v>星泽</v>
      </c>
      <c r="C1040" s="8" t="str">
        <f t="shared" si="144"/>
        <v>主动技能1</v>
      </c>
      <c r="D1040" s="8">
        <f t="shared" si="146"/>
        <v>8</v>
      </c>
      <c r="E1040" s="8">
        <f t="shared" si="147"/>
        <v>9</v>
      </c>
      <c r="F1040" s="8">
        <f t="shared" si="148"/>
        <v>1</v>
      </c>
      <c r="G1040" s="8">
        <f t="shared" si="145"/>
        <v>19</v>
      </c>
      <c r="H1040" t="str">
        <f t="shared" si="140"/>
        <v>星泽主动技能1等级8</v>
      </c>
      <c r="I1040" t="str">
        <f t="shared" si="141"/>
        <v>星泽主动技能1等级9</v>
      </c>
      <c r="J1040" s="1">
        <v>1034</v>
      </c>
      <c r="K1040" s="1">
        <f>VLOOKUP(H1040,主动技能!$A:$B,2,FALSE)</f>
        <v>1088</v>
      </c>
      <c r="L1040" s="1">
        <f>VLOOKUP(I1040,主动技能!$A:$B,2,FALSE)</f>
        <v>1089</v>
      </c>
      <c r="M1040" s="1">
        <f t="shared" si="142"/>
        <v>44</v>
      </c>
      <c r="N1040" s="1" t="s">
        <v>251</v>
      </c>
      <c r="O1040" s="1">
        <f t="shared" si="143"/>
        <v>143</v>
      </c>
      <c r="P1040" s="1" t="s">
        <v>252</v>
      </c>
      <c r="Q1040" s="1" t="s">
        <v>252</v>
      </c>
    </row>
    <row r="1041" spans="2:17" x14ac:dyDescent="0.15">
      <c r="B1041" s="8" t="str">
        <f>VLOOKUP(G1041,角色!A:B,2,FALSE)</f>
        <v>星泽</v>
      </c>
      <c r="C1041" s="8" t="str">
        <f t="shared" si="144"/>
        <v>主动技能1</v>
      </c>
      <c r="D1041" s="8">
        <f t="shared" si="146"/>
        <v>9</v>
      </c>
      <c r="E1041" s="8">
        <f t="shared" si="147"/>
        <v>10</v>
      </c>
      <c r="F1041" s="8">
        <f t="shared" si="148"/>
        <v>1</v>
      </c>
      <c r="G1041" s="8">
        <f t="shared" si="145"/>
        <v>19</v>
      </c>
      <c r="H1041" t="str">
        <f t="shared" si="140"/>
        <v>星泽主动技能1等级9</v>
      </c>
      <c r="I1041" t="str">
        <f t="shared" si="141"/>
        <v>星泽主动技能1等级10</v>
      </c>
      <c r="J1041" s="1">
        <v>1035</v>
      </c>
      <c r="K1041" s="1">
        <f>VLOOKUP(H1041,主动技能!$A:$B,2,FALSE)</f>
        <v>1089</v>
      </c>
      <c r="L1041" s="1">
        <f>VLOOKUP(I1041,主动技能!$A:$B,2,FALSE)</f>
        <v>1090</v>
      </c>
      <c r="M1041" s="1">
        <f t="shared" si="142"/>
        <v>45</v>
      </c>
      <c r="N1041" s="1" t="s">
        <v>251</v>
      </c>
      <c r="O1041" s="1">
        <f t="shared" si="143"/>
        <v>144</v>
      </c>
      <c r="P1041" s="1" t="s">
        <v>252</v>
      </c>
      <c r="Q1041" s="1" t="s">
        <v>252</v>
      </c>
    </row>
    <row r="1042" spans="2:17" x14ac:dyDescent="0.15">
      <c r="B1042" s="8" t="str">
        <f>VLOOKUP(G1042,角色!A:B,2,FALSE)</f>
        <v>星泽</v>
      </c>
      <c r="C1042" s="8" t="str">
        <f t="shared" si="144"/>
        <v>主动技能1</v>
      </c>
      <c r="D1042" s="8">
        <f t="shared" si="146"/>
        <v>10</v>
      </c>
      <c r="E1042" s="8">
        <f t="shared" si="147"/>
        <v>11</v>
      </c>
      <c r="F1042" s="8">
        <f t="shared" si="148"/>
        <v>1</v>
      </c>
      <c r="G1042" s="8">
        <f t="shared" si="145"/>
        <v>19</v>
      </c>
      <c r="H1042" t="str">
        <f t="shared" si="140"/>
        <v>星泽主动技能1等级10</v>
      </c>
      <c r="I1042" t="str">
        <f t="shared" si="141"/>
        <v>星泽主动技能1等级11</v>
      </c>
      <c r="J1042" s="1">
        <v>1036</v>
      </c>
      <c r="K1042" s="1">
        <f>VLOOKUP(H1042,主动技能!$A:$B,2,FALSE)</f>
        <v>1090</v>
      </c>
      <c r="L1042" s="1">
        <f>VLOOKUP(I1042,主动技能!$A:$B,2,FALSE)</f>
        <v>1091</v>
      </c>
      <c r="M1042" s="1">
        <f t="shared" si="142"/>
        <v>46</v>
      </c>
      <c r="N1042" s="1" t="s">
        <v>251</v>
      </c>
      <c r="O1042" s="1">
        <f t="shared" si="143"/>
        <v>145</v>
      </c>
      <c r="P1042" s="1" t="s">
        <v>252</v>
      </c>
      <c r="Q1042" s="1" t="s">
        <v>252</v>
      </c>
    </row>
    <row r="1043" spans="2:17" x14ac:dyDescent="0.15">
      <c r="B1043" s="8" t="str">
        <f>VLOOKUP(G1043,角色!A:B,2,FALSE)</f>
        <v>星泽</v>
      </c>
      <c r="C1043" s="8" t="str">
        <f t="shared" si="144"/>
        <v>主动技能1</v>
      </c>
      <c r="D1043" s="8">
        <f t="shared" si="146"/>
        <v>11</v>
      </c>
      <c r="E1043" s="8">
        <f t="shared" si="147"/>
        <v>12</v>
      </c>
      <c r="F1043" s="8">
        <f t="shared" si="148"/>
        <v>1</v>
      </c>
      <c r="G1043" s="8">
        <f t="shared" si="145"/>
        <v>19</v>
      </c>
      <c r="H1043" t="str">
        <f t="shared" si="140"/>
        <v>星泽主动技能1等级11</v>
      </c>
      <c r="I1043" t="str">
        <f t="shared" si="141"/>
        <v>星泽主动技能1等级12</v>
      </c>
      <c r="J1043" s="1">
        <v>1037</v>
      </c>
      <c r="K1043" s="1">
        <f>VLOOKUP(H1043,主动技能!$A:$B,2,FALSE)</f>
        <v>1091</v>
      </c>
      <c r="L1043" s="1">
        <f>VLOOKUP(I1043,主动技能!$A:$B,2,FALSE)</f>
        <v>1092</v>
      </c>
      <c r="M1043" s="1">
        <f t="shared" si="142"/>
        <v>47</v>
      </c>
      <c r="N1043" s="1" t="s">
        <v>251</v>
      </c>
      <c r="O1043" s="1">
        <f t="shared" si="143"/>
        <v>146</v>
      </c>
      <c r="P1043" s="1" t="s">
        <v>252</v>
      </c>
      <c r="Q1043" s="1" t="s">
        <v>252</v>
      </c>
    </row>
    <row r="1044" spans="2:17" x14ac:dyDescent="0.15">
      <c r="B1044" s="8" t="str">
        <f>VLOOKUP(G1044,角色!A:B,2,FALSE)</f>
        <v>星泽</v>
      </c>
      <c r="C1044" s="8" t="str">
        <f t="shared" si="144"/>
        <v>主动技能1</v>
      </c>
      <c r="D1044" s="8">
        <f t="shared" si="146"/>
        <v>12</v>
      </c>
      <c r="E1044" s="8">
        <f t="shared" si="147"/>
        <v>13</v>
      </c>
      <c r="F1044" s="8">
        <f t="shared" si="148"/>
        <v>1</v>
      </c>
      <c r="G1044" s="8">
        <f t="shared" si="145"/>
        <v>19</v>
      </c>
      <c r="H1044" t="str">
        <f t="shared" si="140"/>
        <v>星泽主动技能1等级12</v>
      </c>
      <c r="I1044" t="str">
        <f t="shared" si="141"/>
        <v>星泽主动技能1等级13</v>
      </c>
      <c r="J1044" s="1">
        <v>1038</v>
      </c>
      <c r="K1044" s="1">
        <f>VLOOKUP(H1044,主动技能!$A:$B,2,FALSE)</f>
        <v>1092</v>
      </c>
      <c r="L1044" s="1">
        <f>VLOOKUP(I1044,主动技能!$A:$B,2,FALSE)</f>
        <v>1093</v>
      </c>
      <c r="M1044" s="1">
        <f t="shared" si="142"/>
        <v>48</v>
      </c>
      <c r="N1044" s="1" t="s">
        <v>251</v>
      </c>
      <c r="O1044" s="1">
        <f t="shared" si="143"/>
        <v>147</v>
      </c>
      <c r="P1044" s="1" t="s">
        <v>252</v>
      </c>
      <c r="Q1044" s="1" t="s">
        <v>252</v>
      </c>
    </row>
    <row r="1045" spans="2:17" x14ac:dyDescent="0.15">
      <c r="B1045" s="8" t="str">
        <f>VLOOKUP(G1045,角色!A:B,2,FALSE)</f>
        <v>星泽</v>
      </c>
      <c r="C1045" s="8" t="str">
        <f t="shared" si="144"/>
        <v>主动技能1</v>
      </c>
      <c r="D1045" s="8">
        <f t="shared" si="146"/>
        <v>13</v>
      </c>
      <c r="E1045" s="8">
        <f t="shared" si="147"/>
        <v>14</v>
      </c>
      <c r="F1045" s="8">
        <f t="shared" si="148"/>
        <v>1</v>
      </c>
      <c r="G1045" s="8">
        <f t="shared" si="145"/>
        <v>19</v>
      </c>
      <c r="H1045" t="str">
        <f t="shared" si="140"/>
        <v>星泽主动技能1等级13</v>
      </c>
      <c r="I1045" t="str">
        <f t="shared" si="141"/>
        <v>星泽主动技能1等级14</v>
      </c>
      <c r="J1045" s="1">
        <v>1039</v>
      </c>
      <c r="K1045" s="1">
        <f>VLOOKUP(H1045,主动技能!$A:$B,2,FALSE)</f>
        <v>1093</v>
      </c>
      <c r="L1045" s="1">
        <f>VLOOKUP(I1045,主动技能!$A:$B,2,FALSE)</f>
        <v>1094</v>
      </c>
      <c r="M1045" s="1">
        <f t="shared" si="142"/>
        <v>49</v>
      </c>
      <c r="N1045" s="1" t="s">
        <v>251</v>
      </c>
      <c r="O1045" s="1">
        <f t="shared" si="143"/>
        <v>148</v>
      </c>
      <c r="P1045" s="1" t="s">
        <v>252</v>
      </c>
      <c r="Q1045" s="1" t="s">
        <v>252</v>
      </c>
    </row>
    <row r="1046" spans="2:17" x14ac:dyDescent="0.15">
      <c r="B1046" s="8" t="str">
        <f>VLOOKUP(G1046,角色!A:B,2,FALSE)</f>
        <v>星泽</v>
      </c>
      <c r="C1046" s="8" t="str">
        <f t="shared" si="144"/>
        <v>主动技能1</v>
      </c>
      <c r="D1046" s="8">
        <f t="shared" si="146"/>
        <v>14</v>
      </c>
      <c r="E1046" s="8">
        <f t="shared" si="147"/>
        <v>15</v>
      </c>
      <c r="F1046" s="8">
        <f t="shared" si="148"/>
        <v>1</v>
      </c>
      <c r="G1046" s="8">
        <f t="shared" si="145"/>
        <v>19</v>
      </c>
      <c r="H1046" t="str">
        <f t="shared" si="140"/>
        <v>星泽主动技能1等级14</v>
      </c>
      <c r="I1046" t="str">
        <f t="shared" si="141"/>
        <v>星泽主动技能1等级15</v>
      </c>
      <c r="J1046" s="1">
        <v>1040</v>
      </c>
      <c r="K1046" s="1">
        <f>VLOOKUP(H1046,主动技能!$A:$B,2,FALSE)</f>
        <v>1094</v>
      </c>
      <c r="L1046" s="1">
        <f>VLOOKUP(I1046,主动技能!$A:$B,2,FALSE)</f>
        <v>1095</v>
      </c>
      <c r="M1046" s="1">
        <f t="shared" si="142"/>
        <v>50</v>
      </c>
      <c r="N1046" s="1" t="s">
        <v>251</v>
      </c>
      <c r="O1046" s="1">
        <f t="shared" si="143"/>
        <v>149</v>
      </c>
      <c r="P1046" s="1" t="s">
        <v>252</v>
      </c>
      <c r="Q1046" s="1" t="s">
        <v>252</v>
      </c>
    </row>
    <row r="1047" spans="2:17" x14ac:dyDescent="0.15">
      <c r="B1047" s="8" t="str">
        <f>VLOOKUP(G1047,角色!A:B,2,FALSE)</f>
        <v>星泽</v>
      </c>
      <c r="C1047" s="8" t="str">
        <f t="shared" si="144"/>
        <v>主动技能1</v>
      </c>
      <c r="D1047" s="8">
        <f t="shared" si="146"/>
        <v>15</v>
      </c>
      <c r="E1047" s="8">
        <f t="shared" si="147"/>
        <v>16</v>
      </c>
      <c r="F1047" s="8">
        <f t="shared" si="148"/>
        <v>1</v>
      </c>
      <c r="G1047" s="8">
        <f t="shared" si="145"/>
        <v>19</v>
      </c>
      <c r="H1047" t="str">
        <f t="shared" si="140"/>
        <v>星泽主动技能1等级15</v>
      </c>
      <c r="I1047" t="str">
        <f t="shared" si="141"/>
        <v>星泽主动技能1等级16</v>
      </c>
      <c r="J1047" s="1">
        <v>1041</v>
      </c>
      <c r="K1047" s="1">
        <f>VLOOKUP(H1047,主动技能!$A:$B,2,FALSE)</f>
        <v>1095</v>
      </c>
      <c r="L1047" s="1">
        <f>VLOOKUP(I1047,主动技能!$A:$B,2,FALSE)</f>
        <v>1096</v>
      </c>
      <c r="M1047" s="1">
        <f t="shared" si="142"/>
        <v>51</v>
      </c>
      <c r="N1047" s="1" t="s">
        <v>251</v>
      </c>
      <c r="O1047" s="1">
        <f t="shared" si="143"/>
        <v>150</v>
      </c>
      <c r="P1047" s="1" t="s">
        <v>252</v>
      </c>
      <c r="Q1047" s="1" t="s">
        <v>252</v>
      </c>
    </row>
    <row r="1048" spans="2:17" x14ac:dyDescent="0.15">
      <c r="B1048" s="8" t="str">
        <f>VLOOKUP(G1048,角色!A:B,2,FALSE)</f>
        <v>星泽</v>
      </c>
      <c r="C1048" s="8" t="str">
        <f t="shared" si="144"/>
        <v>主动技能1</v>
      </c>
      <c r="D1048" s="8">
        <f t="shared" si="146"/>
        <v>16</v>
      </c>
      <c r="E1048" s="8">
        <f t="shared" si="147"/>
        <v>17</v>
      </c>
      <c r="F1048" s="8">
        <f t="shared" si="148"/>
        <v>1</v>
      </c>
      <c r="G1048" s="8">
        <f t="shared" si="145"/>
        <v>19</v>
      </c>
      <c r="H1048" t="str">
        <f t="shared" ref="H1048:H1111" si="149">$B1048&amp;$C1048&amp;D$6&amp;D1048</f>
        <v>星泽主动技能1等级16</v>
      </c>
      <c r="I1048" t="str">
        <f t="shared" ref="I1048:I1111" si="150">$B1048&amp;$C1048&amp;E$6&amp;E1048</f>
        <v>星泽主动技能1等级17</v>
      </c>
      <c r="J1048" s="1">
        <v>1042</v>
      </c>
      <c r="K1048" s="1">
        <f>VLOOKUP(H1048,主动技能!$A:$B,2,FALSE)</f>
        <v>1096</v>
      </c>
      <c r="L1048" s="1">
        <f>VLOOKUP(I1048,主动技能!$A:$B,2,FALSE)</f>
        <v>1097</v>
      </c>
      <c r="M1048" s="1">
        <f t="shared" si="142"/>
        <v>52</v>
      </c>
      <c r="N1048" s="1" t="s">
        <v>251</v>
      </c>
      <c r="O1048" s="1">
        <f t="shared" si="143"/>
        <v>151</v>
      </c>
      <c r="P1048" s="1" t="s">
        <v>252</v>
      </c>
      <c r="Q1048" s="1" t="s">
        <v>252</v>
      </c>
    </row>
    <row r="1049" spans="2:17" x14ac:dyDescent="0.15">
      <c r="B1049" s="8" t="str">
        <f>VLOOKUP(G1049,角色!A:B,2,FALSE)</f>
        <v>星泽</v>
      </c>
      <c r="C1049" s="8" t="str">
        <f t="shared" si="144"/>
        <v>主动技能1</v>
      </c>
      <c r="D1049" s="8">
        <f t="shared" si="146"/>
        <v>17</v>
      </c>
      <c r="E1049" s="8">
        <f t="shared" si="147"/>
        <v>18</v>
      </c>
      <c r="F1049" s="8">
        <f t="shared" si="148"/>
        <v>1</v>
      </c>
      <c r="G1049" s="8">
        <f t="shared" si="145"/>
        <v>19</v>
      </c>
      <c r="H1049" t="str">
        <f t="shared" si="149"/>
        <v>星泽主动技能1等级17</v>
      </c>
      <c r="I1049" t="str">
        <f t="shared" si="150"/>
        <v>星泽主动技能1等级18</v>
      </c>
      <c r="J1049" s="1">
        <v>1043</v>
      </c>
      <c r="K1049" s="1">
        <f>VLOOKUP(H1049,主动技能!$A:$B,2,FALSE)</f>
        <v>1097</v>
      </c>
      <c r="L1049" s="1">
        <f>VLOOKUP(I1049,主动技能!$A:$B,2,FALSE)</f>
        <v>1098</v>
      </c>
      <c r="M1049" s="1">
        <f t="shared" si="142"/>
        <v>53</v>
      </c>
      <c r="N1049" s="1" t="s">
        <v>251</v>
      </c>
      <c r="O1049" s="1">
        <f t="shared" si="143"/>
        <v>152</v>
      </c>
      <c r="P1049" s="1" t="s">
        <v>252</v>
      </c>
      <c r="Q1049" s="1" t="s">
        <v>252</v>
      </c>
    </row>
    <row r="1050" spans="2:17" x14ac:dyDescent="0.15">
      <c r="B1050" s="8" t="str">
        <f>VLOOKUP(G1050,角色!A:B,2,FALSE)</f>
        <v>星泽</v>
      </c>
      <c r="C1050" s="8" t="str">
        <f t="shared" si="144"/>
        <v>主动技能1</v>
      </c>
      <c r="D1050" s="8">
        <f t="shared" si="146"/>
        <v>18</v>
      </c>
      <c r="E1050" s="8">
        <f t="shared" si="147"/>
        <v>19</v>
      </c>
      <c r="F1050" s="8">
        <f t="shared" si="148"/>
        <v>1</v>
      </c>
      <c r="G1050" s="8">
        <f t="shared" si="145"/>
        <v>19</v>
      </c>
      <c r="H1050" t="str">
        <f t="shared" si="149"/>
        <v>星泽主动技能1等级18</v>
      </c>
      <c r="I1050" t="str">
        <f t="shared" si="150"/>
        <v>星泽主动技能1等级19</v>
      </c>
      <c r="J1050" s="1">
        <v>1044</v>
      </c>
      <c r="K1050" s="1">
        <f>VLOOKUP(H1050,主动技能!$A:$B,2,FALSE)</f>
        <v>1098</v>
      </c>
      <c r="L1050" s="1">
        <f>VLOOKUP(I1050,主动技能!$A:$B,2,FALSE)</f>
        <v>1099</v>
      </c>
      <c r="M1050" s="1">
        <f t="shared" si="142"/>
        <v>54</v>
      </c>
      <c r="N1050" s="1" t="s">
        <v>251</v>
      </c>
      <c r="O1050" s="1">
        <f t="shared" si="143"/>
        <v>153</v>
      </c>
      <c r="P1050" s="1" t="s">
        <v>252</v>
      </c>
      <c r="Q1050" s="1" t="s">
        <v>252</v>
      </c>
    </row>
    <row r="1051" spans="2:17" x14ac:dyDescent="0.15">
      <c r="B1051" s="8" t="str">
        <f>VLOOKUP(G1051,角色!A:B,2,FALSE)</f>
        <v>星泽</v>
      </c>
      <c r="C1051" s="8" t="str">
        <f t="shared" si="144"/>
        <v>主动技能1</v>
      </c>
      <c r="D1051" s="8">
        <f t="shared" si="146"/>
        <v>19</v>
      </c>
      <c r="E1051" s="8">
        <f t="shared" si="147"/>
        <v>20</v>
      </c>
      <c r="F1051" s="8">
        <f t="shared" si="148"/>
        <v>1</v>
      </c>
      <c r="G1051" s="8">
        <f t="shared" si="145"/>
        <v>19</v>
      </c>
      <c r="H1051" t="str">
        <f t="shared" si="149"/>
        <v>星泽主动技能1等级19</v>
      </c>
      <c r="I1051" t="str">
        <f t="shared" si="150"/>
        <v>星泽主动技能1等级20</v>
      </c>
      <c r="J1051" s="1">
        <v>1045</v>
      </c>
      <c r="K1051" s="1">
        <f>VLOOKUP(H1051,主动技能!$A:$B,2,FALSE)</f>
        <v>1099</v>
      </c>
      <c r="L1051" s="1">
        <f>VLOOKUP(I1051,主动技能!$A:$B,2,FALSE)</f>
        <v>1100</v>
      </c>
      <c r="M1051" s="1">
        <f t="shared" si="142"/>
        <v>55</v>
      </c>
      <c r="N1051" s="1" t="s">
        <v>251</v>
      </c>
      <c r="O1051" s="1">
        <f t="shared" si="143"/>
        <v>154</v>
      </c>
      <c r="P1051" s="1" t="s">
        <v>252</v>
      </c>
      <c r="Q1051" s="1" t="s">
        <v>252</v>
      </c>
    </row>
    <row r="1052" spans="2:17" x14ac:dyDescent="0.15">
      <c r="B1052" s="8" t="str">
        <f>VLOOKUP(G1052,角色!A:B,2,FALSE)</f>
        <v>星泽</v>
      </c>
      <c r="C1052" s="8" t="str">
        <f t="shared" si="144"/>
        <v>主动技能2</v>
      </c>
      <c r="D1052" s="8">
        <f t="shared" si="146"/>
        <v>1</v>
      </c>
      <c r="E1052" s="8">
        <f t="shared" si="147"/>
        <v>2</v>
      </c>
      <c r="F1052" s="8">
        <f t="shared" si="148"/>
        <v>2</v>
      </c>
      <c r="G1052" s="8">
        <f t="shared" si="145"/>
        <v>19</v>
      </c>
      <c r="H1052" t="str">
        <f t="shared" si="149"/>
        <v>星泽主动技能2等级1</v>
      </c>
      <c r="I1052" t="str">
        <f t="shared" si="150"/>
        <v>星泽主动技能2等级2</v>
      </c>
      <c r="J1052" s="1">
        <v>1046</v>
      </c>
      <c r="K1052" s="1">
        <f>VLOOKUP(H1052,主动技能!$A:$B,2,FALSE)</f>
        <v>1101</v>
      </c>
      <c r="L1052" s="1">
        <f>VLOOKUP(I1052,主动技能!$A:$B,2,FALSE)</f>
        <v>1102</v>
      </c>
      <c r="M1052" s="1">
        <f t="shared" si="142"/>
        <v>56</v>
      </c>
      <c r="N1052" s="1" t="s">
        <v>251</v>
      </c>
      <c r="O1052" s="1">
        <f t="shared" si="143"/>
        <v>155</v>
      </c>
      <c r="P1052" s="1" t="s">
        <v>252</v>
      </c>
      <c r="Q1052" s="1" t="s">
        <v>252</v>
      </c>
    </row>
    <row r="1053" spans="2:17" x14ac:dyDescent="0.15">
      <c r="B1053" s="8" t="str">
        <f>VLOOKUP(G1053,角色!A:B,2,FALSE)</f>
        <v>星泽</v>
      </c>
      <c r="C1053" s="8" t="str">
        <f t="shared" si="144"/>
        <v>主动技能2</v>
      </c>
      <c r="D1053" s="8">
        <f t="shared" si="146"/>
        <v>2</v>
      </c>
      <c r="E1053" s="8">
        <f t="shared" si="147"/>
        <v>3</v>
      </c>
      <c r="F1053" s="8">
        <f t="shared" si="148"/>
        <v>2</v>
      </c>
      <c r="G1053" s="8">
        <f t="shared" si="145"/>
        <v>19</v>
      </c>
      <c r="H1053" t="str">
        <f t="shared" si="149"/>
        <v>星泽主动技能2等级2</v>
      </c>
      <c r="I1053" t="str">
        <f t="shared" si="150"/>
        <v>星泽主动技能2等级3</v>
      </c>
      <c r="J1053" s="1">
        <v>1047</v>
      </c>
      <c r="K1053" s="1">
        <f>VLOOKUP(H1053,主动技能!$A:$B,2,FALSE)</f>
        <v>1102</v>
      </c>
      <c r="L1053" s="1">
        <f>VLOOKUP(I1053,主动技能!$A:$B,2,FALSE)</f>
        <v>1103</v>
      </c>
      <c r="M1053" s="1">
        <f t="shared" si="142"/>
        <v>57</v>
      </c>
      <c r="N1053" s="1" t="s">
        <v>251</v>
      </c>
      <c r="O1053" s="1">
        <f t="shared" si="143"/>
        <v>156</v>
      </c>
      <c r="P1053" s="1" t="s">
        <v>252</v>
      </c>
      <c r="Q1053" s="1" t="s">
        <v>252</v>
      </c>
    </row>
    <row r="1054" spans="2:17" x14ac:dyDescent="0.15">
      <c r="B1054" s="8" t="str">
        <f>VLOOKUP(G1054,角色!A:B,2,FALSE)</f>
        <v>星泽</v>
      </c>
      <c r="C1054" s="8" t="str">
        <f t="shared" si="144"/>
        <v>主动技能2</v>
      </c>
      <c r="D1054" s="8">
        <f t="shared" si="146"/>
        <v>3</v>
      </c>
      <c r="E1054" s="8">
        <f t="shared" si="147"/>
        <v>4</v>
      </c>
      <c r="F1054" s="8">
        <f t="shared" si="148"/>
        <v>2</v>
      </c>
      <c r="G1054" s="8">
        <f t="shared" si="145"/>
        <v>19</v>
      </c>
      <c r="H1054" t="str">
        <f t="shared" si="149"/>
        <v>星泽主动技能2等级3</v>
      </c>
      <c r="I1054" t="str">
        <f t="shared" si="150"/>
        <v>星泽主动技能2等级4</v>
      </c>
      <c r="J1054" s="1">
        <v>1048</v>
      </c>
      <c r="K1054" s="1">
        <f>VLOOKUP(H1054,主动技能!$A:$B,2,FALSE)</f>
        <v>1103</v>
      </c>
      <c r="L1054" s="1">
        <f>VLOOKUP(I1054,主动技能!$A:$B,2,FALSE)</f>
        <v>1104</v>
      </c>
      <c r="M1054" s="1">
        <f t="shared" si="142"/>
        <v>58</v>
      </c>
      <c r="N1054" s="1" t="s">
        <v>251</v>
      </c>
      <c r="O1054" s="1">
        <f t="shared" si="143"/>
        <v>157</v>
      </c>
      <c r="P1054" s="1" t="s">
        <v>252</v>
      </c>
      <c r="Q1054" s="1" t="s">
        <v>252</v>
      </c>
    </row>
    <row r="1055" spans="2:17" x14ac:dyDescent="0.15">
      <c r="B1055" s="8" t="str">
        <f>VLOOKUP(G1055,角色!A:B,2,FALSE)</f>
        <v>星泽</v>
      </c>
      <c r="C1055" s="8" t="str">
        <f t="shared" si="144"/>
        <v>主动技能2</v>
      </c>
      <c r="D1055" s="8">
        <f t="shared" si="146"/>
        <v>4</v>
      </c>
      <c r="E1055" s="8">
        <f t="shared" si="147"/>
        <v>5</v>
      </c>
      <c r="F1055" s="8">
        <f t="shared" si="148"/>
        <v>2</v>
      </c>
      <c r="G1055" s="8">
        <f t="shared" si="145"/>
        <v>19</v>
      </c>
      <c r="H1055" t="str">
        <f t="shared" si="149"/>
        <v>星泽主动技能2等级4</v>
      </c>
      <c r="I1055" t="str">
        <f t="shared" si="150"/>
        <v>星泽主动技能2等级5</v>
      </c>
      <c r="J1055" s="1">
        <v>1049</v>
      </c>
      <c r="K1055" s="1">
        <f>VLOOKUP(H1055,主动技能!$A:$B,2,FALSE)</f>
        <v>1104</v>
      </c>
      <c r="L1055" s="1">
        <f>VLOOKUP(I1055,主动技能!$A:$B,2,FALSE)</f>
        <v>1105</v>
      </c>
      <c r="M1055" s="1">
        <f t="shared" si="142"/>
        <v>59</v>
      </c>
      <c r="N1055" s="1" t="s">
        <v>251</v>
      </c>
      <c r="O1055" s="1">
        <f t="shared" si="143"/>
        <v>158</v>
      </c>
      <c r="P1055" s="1" t="s">
        <v>252</v>
      </c>
      <c r="Q1055" s="1" t="s">
        <v>252</v>
      </c>
    </row>
    <row r="1056" spans="2:17" x14ac:dyDescent="0.15">
      <c r="B1056" s="8" t="str">
        <f>VLOOKUP(G1056,角色!A:B,2,FALSE)</f>
        <v>星泽</v>
      </c>
      <c r="C1056" s="8" t="str">
        <f t="shared" si="144"/>
        <v>主动技能2</v>
      </c>
      <c r="D1056" s="8">
        <f t="shared" si="146"/>
        <v>5</v>
      </c>
      <c r="E1056" s="8">
        <f t="shared" si="147"/>
        <v>6</v>
      </c>
      <c r="F1056" s="8">
        <f t="shared" si="148"/>
        <v>2</v>
      </c>
      <c r="G1056" s="8">
        <f t="shared" si="145"/>
        <v>19</v>
      </c>
      <c r="H1056" t="str">
        <f t="shared" si="149"/>
        <v>星泽主动技能2等级5</v>
      </c>
      <c r="I1056" t="str">
        <f t="shared" si="150"/>
        <v>星泽主动技能2等级6</v>
      </c>
      <c r="J1056" s="1">
        <v>1050</v>
      </c>
      <c r="K1056" s="1">
        <f>VLOOKUP(H1056,主动技能!$A:$B,2,FALSE)</f>
        <v>1105</v>
      </c>
      <c r="L1056" s="1">
        <f>VLOOKUP(I1056,主动技能!$A:$B,2,FALSE)</f>
        <v>1106</v>
      </c>
      <c r="M1056" s="1">
        <f t="shared" si="142"/>
        <v>60</v>
      </c>
      <c r="N1056" s="1" t="s">
        <v>251</v>
      </c>
      <c r="O1056" s="1">
        <f t="shared" si="143"/>
        <v>159</v>
      </c>
      <c r="P1056" s="1" t="s">
        <v>252</v>
      </c>
      <c r="Q1056" s="1" t="s">
        <v>252</v>
      </c>
    </row>
    <row r="1057" spans="2:17" x14ac:dyDescent="0.15">
      <c r="B1057" s="8" t="str">
        <f>VLOOKUP(G1057,角色!A:B,2,FALSE)</f>
        <v>星泽</v>
      </c>
      <c r="C1057" s="8" t="str">
        <f t="shared" si="144"/>
        <v>主动技能2</v>
      </c>
      <c r="D1057" s="8">
        <f t="shared" si="146"/>
        <v>6</v>
      </c>
      <c r="E1057" s="8">
        <f t="shared" si="147"/>
        <v>7</v>
      </c>
      <c r="F1057" s="8">
        <f t="shared" si="148"/>
        <v>2</v>
      </c>
      <c r="G1057" s="8">
        <f t="shared" si="145"/>
        <v>19</v>
      </c>
      <c r="H1057" t="str">
        <f t="shared" si="149"/>
        <v>星泽主动技能2等级6</v>
      </c>
      <c r="I1057" t="str">
        <f t="shared" si="150"/>
        <v>星泽主动技能2等级7</v>
      </c>
      <c r="J1057" s="1">
        <v>1051</v>
      </c>
      <c r="K1057" s="1">
        <f>VLOOKUP(H1057,主动技能!$A:$B,2,FALSE)</f>
        <v>1106</v>
      </c>
      <c r="L1057" s="1">
        <f>VLOOKUP(I1057,主动技能!$A:$B,2,FALSE)</f>
        <v>1107</v>
      </c>
      <c r="M1057" s="1">
        <f t="shared" si="142"/>
        <v>61</v>
      </c>
      <c r="N1057" s="1" t="s">
        <v>251</v>
      </c>
      <c r="O1057" s="1">
        <f t="shared" si="143"/>
        <v>160</v>
      </c>
      <c r="P1057" s="1" t="s">
        <v>252</v>
      </c>
      <c r="Q1057" s="1" t="s">
        <v>252</v>
      </c>
    </row>
    <row r="1058" spans="2:17" x14ac:dyDescent="0.15">
      <c r="B1058" s="8" t="str">
        <f>VLOOKUP(G1058,角色!A:B,2,FALSE)</f>
        <v>星泽</v>
      </c>
      <c r="C1058" s="8" t="str">
        <f t="shared" si="144"/>
        <v>主动技能2</v>
      </c>
      <c r="D1058" s="8">
        <f t="shared" si="146"/>
        <v>7</v>
      </c>
      <c r="E1058" s="8">
        <f t="shared" si="147"/>
        <v>8</v>
      </c>
      <c r="F1058" s="8">
        <f t="shared" si="148"/>
        <v>2</v>
      </c>
      <c r="G1058" s="8">
        <f t="shared" si="145"/>
        <v>19</v>
      </c>
      <c r="H1058" t="str">
        <f t="shared" si="149"/>
        <v>星泽主动技能2等级7</v>
      </c>
      <c r="I1058" t="str">
        <f t="shared" si="150"/>
        <v>星泽主动技能2等级8</v>
      </c>
      <c r="J1058" s="1">
        <v>1052</v>
      </c>
      <c r="K1058" s="1">
        <f>VLOOKUP(H1058,主动技能!$A:$B,2,FALSE)</f>
        <v>1107</v>
      </c>
      <c r="L1058" s="1">
        <f>VLOOKUP(I1058,主动技能!$A:$B,2,FALSE)</f>
        <v>1108</v>
      </c>
      <c r="M1058" s="1">
        <f t="shared" si="142"/>
        <v>62</v>
      </c>
      <c r="N1058" s="1" t="s">
        <v>251</v>
      </c>
      <c r="O1058" s="1">
        <f t="shared" si="143"/>
        <v>161</v>
      </c>
      <c r="P1058" s="1" t="s">
        <v>252</v>
      </c>
      <c r="Q1058" s="1" t="s">
        <v>252</v>
      </c>
    </row>
    <row r="1059" spans="2:17" x14ac:dyDescent="0.15">
      <c r="B1059" s="8" t="str">
        <f>VLOOKUP(G1059,角色!A:B,2,FALSE)</f>
        <v>星泽</v>
      </c>
      <c r="C1059" s="8" t="str">
        <f t="shared" si="144"/>
        <v>主动技能2</v>
      </c>
      <c r="D1059" s="8">
        <f t="shared" si="146"/>
        <v>8</v>
      </c>
      <c r="E1059" s="8">
        <f t="shared" si="147"/>
        <v>9</v>
      </c>
      <c r="F1059" s="8">
        <f t="shared" si="148"/>
        <v>2</v>
      </c>
      <c r="G1059" s="8">
        <f t="shared" si="145"/>
        <v>19</v>
      </c>
      <c r="H1059" t="str">
        <f t="shared" si="149"/>
        <v>星泽主动技能2等级8</v>
      </c>
      <c r="I1059" t="str">
        <f t="shared" si="150"/>
        <v>星泽主动技能2等级9</v>
      </c>
      <c r="J1059" s="1">
        <v>1053</v>
      </c>
      <c r="K1059" s="1">
        <f>VLOOKUP(H1059,主动技能!$A:$B,2,FALSE)</f>
        <v>1108</v>
      </c>
      <c r="L1059" s="1">
        <f>VLOOKUP(I1059,主动技能!$A:$B,2,FALSE)</f>
        <v>1109</v>
      </c>
      <c r="M1059" s="1">
        <f t="shared" si="142"/>
        <v>63</v>
      </c>
      <c r="N1059" s="1" t="s">
        <v>251</v>
      </c>
      <c r="O1059" s="1">
        <f t="shared" si="143"/>
        <v>162</v>
      </c>
      <c r="P1059" s="1" t="s">
        <v>252</v>
      </c>
      <c r="Q1059" s="1" t="s">
        <v>252</v>
      </c>
    </row>
    <row r="1060" spans="2:17" x14ac:dyDescent="0.15">
      <c r="B1060" s="8" t="str">
        <f>VLOOKUP(G1060,角色!A:B,2,FALSE)</f>
        <v>星泽</v>
      </c>
      <c r="C1060" s="8" t="str">
        <f t="shared" si="144"/>
        <v>主动技能2</v>
      </c>
      <c r="D1060" s="8">
        <f t="shared" si="146"/>
        <v>9</v>
      </c>
      <c r="E1060" s="8">
        <f t="shared" si="147"/>
        <v>10</v>
      </c>
      <c r="F1060" s="8">
        <f t="shared" si="148"/>
        <v>2</v>
      </c>
      <c r="G1060" s="8">
        <f t="shared" si="145"/>
        <v>19</v>
      </c>
      <c r="H1060" t="str">
        <f t="shared" si="149"/>
        <v>星泽主动技能2等级9</v>
      </c>
      <c r="I1060" t="str">
        <f t="shared" si="150"/>
        <v>星泽主动技能2等级10</v>
      </c>
      <c r="J1060" s="1">
        <v>1054</v>
      </c>
      <c r="K1060" s="1">
        <f>VLOOKUP(H1060,主动技能!$A:$B,2,FALSE)</f>
        <v>1109</v>
      </c>
      <c r="L1060" s="1">
        <f>VLOOKUP(I1060,主动技能!$A:$B,2,FALSE)</f>
        <v>1110</v>
      </c>
      <c r="M1060" s="1">
        <f t="shared" si="142"/>
        <v>64</v>
      </c>
      <c r="N1060" s="1" t="s">
        <v>251</v>
      </c>
      <c r="O1060" s="1">
        <f t="shared" si="143"/>
        <v>163</v>
      </c>
      <c r="P1060" s="1" t="s">
        <v>252</v>
      </c>
      <c r="Q1060" s="1" t="s">
        <v>252</v>
      </c>
    </row>
    <row r="1061" spans="2:17" x14ac:dyDescent="0.15">
      <c r="B1061" s="8" t="str">
        <f>VLOOKUP(G1061,角色!A:B,2,FALSE)</f>
        <v>星泽</v>
      </c>
      <c r="C1061" s="8" t="str">
        <f t="shared" si="144"/>
        <v>主动技能2</v>
      </c>
      <c r="D1061" s="8">
        <f t="shared" si="146"/>
        <v>10</v>
      </c>
      <c r="E1061" s="8">
        <f t="shared" si="147"/>
        <v>11</v>
      </c>
      <c r="F1061" s="8">
        <f t="shared" si="148"/>
        <v>2</v>
      </c>
      <c r="G1061" s="8">
        <f t="shared" si="145"/>
        <v>19</v>
      </c>
      <c r="H1061" t="str">
        <f t="shared" si="149"/>
        <v>星泽主动技能2等级10</v>
      </c>
      <c r="I1061" t="str">
        <f t="shared" si="150"/>
        <v>星泽主动技能2等级11</v>
      </c>
      <c r="J1061" s="1">
        <v>1055</v>
      </c>
      <c r="K1061" s="1">
        <f>VLOOKUP(H1061,主动技能!$A:$B,2,FALSE)</f>
        <v>1110</v>
      </c>
      <c r="L1061" s="1">
        <f>VLOOKUP(I1061,主动技能!$A:$B,2,FALSE)</f>
        <v>1111</v>
      </c>
      <c r="M1061" s="1">
        <f t="shared" si="142"/>
        <v>65</v>
      </c>
      <c r="N1061" s="1" t="s">
        <v>251</v>
      </c>
      <c r="O1061" s="1">
        <f t="shared" si="143"/>
        <v>164</v>
      </c>
      <c r="P1061" s="1" t="s">
        <v>252</v>
      </c>
      <c r="Q1061" s="1" t="s">
        <v>252</v>
      </c>
    </row>
    <row r="1062" spans="2:17" x14ac:dyDescent="0.15">
      <c r="B1062" s="8" t="str">
        <f>VLOOKUP(G1062,角色!A:B,2,FALSE)</f>
        <v>星泽</v>
      </c>
      <c r="C1062" s="8" t="str">
        <f t="shared" si="144"/>
        <v>主动技能2</v>
      </c>
      <c r="D1062" s="8">
        <f t="shared" si="146"/>
        <v>11</v>
      </c>
      <c r="E1062" s="8">
        <f t="shared" si="147"/>
        <v>12</v>
      </c>
      <c r="F1062" s="8">
        <f t="shared" si="148"/>
        <v>2</v>
      </c>
      <c r="G1062" s="8">
        <f t="shared" si="145"/>
        <v>19</v>
      </c>
      <c r="H1062" t="str">
        <f t="shared" si="149"/>
        <v>星泽主动技能2等级11</v>
      </c>
      <c r="I1062" t="str">
        <f t="shared" si="150"/>
        <v>星泽主动技能2等级12</v>
      </c>
      <c r="J1062" s="1">
        <v>1056</v>
      </c>
      <c r="K1062" s="1">
        <f>VLOOKUP(H1062,主动技能!$A:$B,2,FALSE)</f>
        <v>1111</v>
      </c>
      <c r="L1062" s="1">
        <f>VLOOKUP(I1062,主动技能!$A:$B,2,FALSE)</f>
        <v>1112</v>
      </c>
      <c r="M1062" s="1">
        <f t="shared" si="142"/>
        <v>66</v>
      </c>
      <c r="N1062" s="1" t="s">
        <v>251</v>
      </c>
      <c r="O1062" s="1">
        <f t="shared" si="143"/>
        <v>165</v>
      </c>
      <c r="P1062" s="1" t="s">
        <v>252</v>
      </c>
      <c r="Q1062" s="1" t="s">
        <v>252</v>
      </c>
    </row>
    <row r="1063" spans="2:17" x14ac:dyDescent="0.15">
      <c r="B1063" s="8" t="str">
        <f>VLOOKUP(G1063,角色!A:B,2,FALSE)</f>
        <v>星泽</v>
      </c>
      <c r="C1063" s="8" t="str">
        <f t="shared" si="144"/>
        <v>主动技能2</v>
      </c>
      <c r="D1063" s="8">
        <f t="shared" si="146"/>
        <v>12</v>
      </c>
      <c r="E1063" s="8">
        <f t="shared" si="147"/>
        <v>13</v>
      </c>
      <c r="F1063" s="8">
        <f t="shared" si="148"/>
        <v>2</v>
      </c>
      <c r="G1063" s="8">
        <f t="shared" si="145"/>
        <v>19</v>
      </c>
      <c r="H1063" t="str">
        <f t="shared" si="149"/>
        <v>星泽主动技能2等级12</v>
      </c>
      <c r="I1063" t="str">
        <f t="shared" si="150"/>
        <v>星泽主动技能2等级13</v>
      </c>
      <c r="J1063" s="1">
        <v>1057</v>
      </c>
      <c r="K1063" s="1">
        <f>VLOOKUP(H1063,主动技能!$A:$B,2,FALSE)</f>
        <v>1112</v>
      </c>
      <c r="L1063" s="1">
        <f>VLOOKUP(I1063,主动技能!$A:$B,2,FALSE)</f>
        <v>1113</v>
      </c>
      <c r="M1063" s="1">
        <f t="shared" si="142"/>
        <v>67</v>
      </c>
      <c r="N1063" s="1" t="s">
        <v>251</v>
      </c>
      <c r="O1063" s="1">
        <f t="shared" si="143"/>
        <v>166</v>
      </c>
      <c r="P1063" s="1" t="s">
        <v>252</v>
      </c>
      <c r="Q1063" s="1" t="s">
        <v>252</v>
      </c>
    </row>
    <row r="1064" spans="2:17" x14ac:dyDescent="0.15">
      <c r="B1064" s="8" t="str">
        <f>VLOOKUP(G1064,角色!A:B,2,FALSE)</f>
        <v>星泽</v>
      </c>
      <c r="C1064" s="8" t="str">
        <f t="shared" si="144"/>
        <v>主动技能2</v>
      </c>
      <c r="D1064" s="8">
        <f t="shared" si="146"/>
        <v>13</v>
      </c>
      <c r="E1064" s="8">
        <f t="shared" si="147"/>
        <v>14</v>
      </c>
      <c r="F1064" s="8">
        <f t="shared" si="148"/>
        <v>2</v>
      </c>
      <c r="G1064" s="8">
        <f t="shared" si="145"/>
        <v>19</v>
      </c>
      <c r="H1064" t="str">
        <f t="shared" si="149"/>
        <v>星泽主动技能2等级13</v>
      </c>
      <c r="I1064" t="str">
        <f t="shared" si="150"/>
        <v>星泽主动技能2等级14</v>
      </c>
      <c r="J1064" s="1">
        <v>1058</v>
      </c>
      <c r="K1064" s="1">
        <f>VLOOKUP(H1064,主动技能!$A:$B,2,FALSE)</f>
        <v>1113</v>
      </c>
      <c r="L1064" s="1">
        <f>VLOOKUP(I1064,主动技能!$A:$B,2,FALSE)</f>
        <v>1114</v>
      </c>
      <c r="M1064" s="1">
        <f t="shared" si="142"/>
        <v>68</v>
      </c>
      <c r="N1064" s="1" t="s">
        <v>251</v>
      </c>
      <c r="O1064" s="1">
        <f t="shared" si="143"/>
        <v>167</v>
      </c>
      <c r="P1064" s="1" t="s">
        <v>252</v>
      </c>
      <c r="Q1064" s="1" t="s">
        <v>252</v>
      </c>
    </row>
    <row r="1065" spans="2:17" x14ac:dyDescent="0.15">
      <c r="B1065" s="8" t="str">
        <f>VLOOKUP(G1065,角色!A:B,2,FALSE)</f>
        <v>星泽</v>
      </c>
      <c r="C1065" s="8" t="str">
        <f t="shared" si="144"/>
        <v>主动技能2</v>
      </c>
      <c r="D1065" s="8">
        <f t="shared" si="146"/>
        <v>14</v>
      </c>
      <c r="E1065" s="8">
        <f t="shared" si="147"/>
        <v>15</v>
      </c>
      <c r="F1065" s="8">
        <f t="shared" si="148"/>
        <v>2</v>
      </c>
      <c r="G1065" s="8">
        <f t="shared" si="145"/>
        <v>19</v>
      </c>
      <c r="H1065" t="str">
        <f t="shared" si="149"/>
        <v>星泽主动技能2等级14</v>
      </c>
      <c r="I1065" t="str">
        <f t="shared" si="150"/>
        <v>星泽主动技能2等级15</v>
      </c>
      <c r="J1065" s="1">
        <v>1059</v>
      </c>
      <c r="K1065" s="1">
        <f>VLOOKUP(H1065,主动技能!$A:$B,2,FALSE)</f>
        <v>1114</v>
      </c>
      <c r="L1065" s="1">
        <f>VLOOKUP(I1065,主动技能!$A:$B,2,FALSE)</f>
        <v>1115</v>
      </c>
      <c r="M1065" s="1">
        <f t="shared" si="142"/>
        <v>69</v>
      </c>
      <c r="N1065" s="1" t="s">
        <v>251</v>
      </c>
      <c r="O1065" s="1">
        <f t="shared" si="143"/>
        <v>168</v>
      </c>
      <c r="P1065" s="1" t="s">
        <v>252</v>
      </c>
      <c r="Q1065" s="1" t="s">
        <v>252</v>
      </c>
    </row>
    <row r="1066" spans="2:17" x14ac:dyDescent="0.15">
      <c r="B1066" s="8" t="str">
        <f>VLOOKUP(G1066,角色!A:B,2,FALSE)</f>
        <v>星泽</v>
      </c>
      <c r="C1066" s="8" t="str">
        <f t="shared" si="144"/>
        <v>主动技能2</v>
      </c>
      <c r="D1066" s="8">
        <f t="shared" si="146"/>
        <v>15</v>
      </c>
      <c r="E1066" s="8">
        <f t="shared" si="147"/>
        <v>16</v>
      </c>
      <c r="F1066" s="8">
        <f t="shared" si="148"/>
        <v>2</v>
      </c>
      <c r="G1066" s="8">
        <f t="shared" si="145"/>
        <v>19</v>
      </c>
      <c r="H1066" t="str">
        <f t="shared" si="149"/>
        <v>星泽主动技能2等级15</v>
      </c>
      <c r="I1066" t="str">
        <f t="shared" si="150"/>
        <v>星泽主动技能2等级16</v>
      </c>
      <c r="J1066" s="1">
        <v>1060</v>
      </c>
      <c r="K1066" s="1">
        <f>VLOOKUP(H1066,主动技能!$A:$B,2,FALSE)</f>
        <v>1115</v>
      </c>
      <c r="L1066" s="1">
        <f>VLOOKUP(I1066,主动技能!$A:$B,2,FALSE)</f>
        <v>1116</v>
      </c>
      <c r="M1066" s="1">
        <f t="shared" si="142"/>
        <v>70</v>
      </c>
      <c r="N1066" s="1" t="s">
        <v>251</v>
      </c>
      <c r="O1066" s="1">
        <f t="shared" si="143"/>
        <v>169</v>
      </c>
      <c r="P1066" s="1" t="s">
        <v>252</v>
      </c>
      <c r="Q1066" s="1" t="s">
        <v>252</v>
      </c>
    </row>
    <row r="1067" spans="2:17" x14ac:dyDescent="0.15">
      <c r="B1067" s="8" t="str">
        <f>VLOOKUP(G1067,角色!A:B,2,FALSE)</f>
        <v>星泽</v>
      </c>
      <c r="C1067" s="8" t="str">
        <f t="shared" si="144"/>
        <v>主动技能2</v>
      </c>
      <c r="D1067" s="8">
        <f t="shared" si="146"/>
        <v>16</v>
      </c>
      <c r="E1067" s="8">
        <f t="shared" si="147"/>
        <v>17</v>
      </c>
      <c r="F1067" s="8">
        <f t="shared" si="148"/>
        <v>2</v>
      </c>
      <c r="G1067" s="8">
        <f t="shared" si="145"/>
        <v>19</v>
      </c>
      <c r="H1067" t="str">
        <f t="shared" si="149"/>
        <v>星泽主动技能2等级16</v>
      </c>
      <c r="I1067" t="str">
        <f t="shared" si="150"/>
        <v>星泽主动技能2等级17</v>
      </c>
      <c r="J1067" s="1">
        <v>1061</v>
      </c>
      <c r="K1067" s="1">
        <f>VLOOKUP(H1067,主动技能!$A:$B,2,FALSE)</f>
        <v>1116</v>
      </c>
      <c r="L1067" s="1">
        <f>VLOOKUP(I1067,主动技能!$A:$B,2,FALSE)</f>
        <v>1117</v>
      </c>
      <c r="M1067" s="1">
        <f t="shared" ref="M1067:M1130" si="151">M968</f>
        <v>71</v>
      </c>
      <c r="N1067" s="1" t="s">
        <v>251</v>
      </c>
      <c r="O1067" s="1">
        <f t="shared" ref="O1067:O1130" si="152">O968</f>
        <v>170</v>
      </c>
      <c r="P1067" s="1" t="s">
        <v>252</v>
      </c>
      <c r="Q1067" s="1" t="s">
        <v>252</v>
      </c>
    </row>
    <row r="1068" spans="2:17" x14ac:dyDescent="0.15">
      <c r="B1068" s="8" t="str">
        <f>VLOOKUP(G1068,角色!A:B,2,FALSE)</f>
        <v>星泽</v>
      </c>
      <c r="C1068" s="8" t="str">
        <f t="shared" si="144"/>
        <v>主动技能2</v>
      </c>
      <c r="D1068" s="8">
        <f t="shared" si="146"/>
        <v>17</v>
      </c>
      <c r="E1068" s="8">
        <f t="shared" si="147"/>
        <v>18</v>
      </c>
      <c r="F1068" s="8">
        <f t="shared" si="148"/>
        <v>2</v>
      </c>
      <c r="G1068" s="8">
        <f t="shared" si="145"/>
        <v>19</v>
      </c>
      <c r="H1068" t="str">
        <f t="shared" si="149"/>
        <v>星泽主动技能2等级17</v>
      </c>
      <c r="I1068" t="str">
        <f t="shared" si="150"/>
        <v>星泽主动技能2等级18</v>
      </c>
      <c r="J1068" s="1">
        <v>1062</v>
      </c>
      <c r="K1068" s="1">
        <f>VLOOKUP(H1068,主动技能!$A:$B,2,FALSE)</f>
        <v>1117</v>
      </c>
      <c r="L1068" s="1">
        <f>VLOOKUP(I1068,主动技能!$A:$B,2,FALSE)</f>
        <v>1118</v>
      </c>
      <c r="M1068" s="1">
        <f t="shared" si="151"/>
        <v>72</v>
      </c>
      <c r="N1068" s="1" t="s">
        <v>251</v>
      </c>
      <c r="O1068" s="1">
        <f t="shared" si="152"/>
        <v>171</v>
      </c>
      <c r="P1068" s="1" t="s">
        <v>252</v>
      </c>
      <c r="Q1068" s="1" t="s">
        <v>252</v>
      </c>
    </row>
    <row r="1069" spans="2:17" x14ac:dyDescent="0.15">
      <c r="B1069" s="8" t="str">
        <f>VLOOKUP(G1069,角色!A:B,2,FALSE)</f>
        <v>星泽</v>
      </c>
      <c r="C1069" s="8" t="str">
        <f t="shared" si="144"/>
        <v>主动技能2</v>
      </c>
      <c r="D1069" s="8">
        <f t="shared" si="146"/>
        <v>18</v>
      </c>
      <c r="E1069" s="8">
        <f t="shared" si="147"/>
        <v>19</v>
      </c>
      <c r="F1069" s="8">
        <f t="shared" si="148"/>
        <v>2</v>
      </c>
      <c r="G1069" s="8">
        <f t="shared" si="145"/>
        <v>19</v>
      </c>
      <c r="H1069" t="str">
        <f t="shared" si="149"/>
        <v>星泽主动技能2等级18</v>
      </c>
      <c r="I1069" t="str">
        <f t="shared" si="150"/>
        <v>星泽主动技能2等级19</v>
      </c>
      <c r="J1069" s="1">
        <v>1063</v>
      </c>
      <c r="K1069" s="1">
        <f>VLOOKUP(H1069,主动技能!$A:$B,2,FALSE)</f>
        <v>1118</v>
      </c>
      <c r="L1069" s="1">
        <f>VLOOKUP(I1069,主动技能!$A:$B,2,FALSE)</f>
        <v>1119</v>
      </c>
      <c r="M1069" s="1">
        <f t="shared" si="151"/>
        <v>73</v>
      </c>
      <c r="N1069" s="1" t="s">
        <v>251</v>
      </c>
      <c r="O1069" s="1">
        <f t="shared" si="152"/>
        <v>172</v>
      </c>
      <c r="P1069" s="1" t="s">
        <v>252</v>
      </c>
      <c r="Q1069" s="1" t="s">
        <v>252</v>
      </c>
    </row>
    <row r="1070" spans="2:17" x14ac:dyDescent="0.15">
      <c r="B1070" s="8" t="str">
        <f>VLOOKUP(G1070,角色!A:B,2,FALSE)</f>
        <v>星泽</v>
      </c>
      <c r="C1070" s="8" t="str">
        <f t="shared" si="144"/>
        <v>主动技能2</v>
      </c>
      <c r="D1070" s="8">
        <f t="shared" si="146"/>
        <v>19</v>
      </c>
      <c r="E1070" s="8">
        <f t="shared" si="147"/>
        <v>20</v>
      </c>
      <c r="F1070" s="8">
        <f t="shared" si="148"/>
        <v>2</v>
      </c>
      <c r="G1070" s="8">
        <f t="shared" si="145"/>
        <v>19</v>
      </c>
      <c r="H1070" t="str">
        <f t="shared" si="149"/>
        <v>星泽主动技能2等级19</v>
      </c>
      <c r="I1070" t="str">
        <f t="shared" si="150"/>
        <v>星泽主动技能2等级20</v>
      </c>
      <c r="J1070" s="1">
        <v>1064</v>
      </c>
      <c r="K1070" s="1">
        <f>VLOOKUP(H1070,主动技能!$A:$B,2,FALSE)</f>
        <v>1119</v>
      </c>
      <c r="L1070" s="1">
        <f>VLOOKUP(I1070,主动技能!$A:$B,2,FALSE)</f>
        <v>1120</v>
      </c>
      <c r="M1070" s="1">
        <f t="shared" si="151"/>
        <v>74</v>
      </c>
      <c r="N1070" s="1" t="s">
        <v>251</v>
      </c>
      <c r="O1070" s="1">
        <f t="shared" si="152"/>
        <v>173</v>
      </c>
      <c r="P1070" s="1" t="s">
        <v>252</v>
      </c>
      <c r="Q1070" s="1" t="s">
        <v>252</v>
      </c>
    </row>
    <row r="1071" spans="2:17" x14ac:dyDescent="0.15">
      <c r="B1071" s="8" t="str">
        <f>VLOOKUP(G1071,角色!A:B,2,FALSE)</f>
        <v>星泽</v>
      </c>
      <c r="C1071" s="8" t="str">
        <f t="shared" si="144"/>
        <v>主动技能3</v>
      </c>
      <c r="D1071" s="8">
        <f t="shared" si="146"/>
        <v>1</v>
      </c>
      <c r="E1071" s="8">
        <f t="shared" si="147"/>
        <v>2</v>
      </c>
      <c r="F1071" s="8">
        <f t="shared" si="148"/>
        <v>3</v>
      </c>
      <c r="G1071" s="8">
        <f t="shared" si="145"/>
        <v>19</v>
      </c>
      <c r="H1071" t="str">
        <f t="shared" si="149"/>
        <v>星泽主动技能3等级1</v>
      </c>
      <c r="I1071" t="str">
        <f t="shared" si="150"/>
        <v>星泽主动技能3等级2</v>
      </c>
      <c r="J1071" s="1">
        <v>1065</v>
      </c>
      <c r="K1071" s="1">
        <f>VLOOKUP(H1071,主动技能!$A:$B,2,FALSE)</f>
        <v>1121</v>
      </c>
      <c r="L1071" s="1">
        <f>VLOOKUP(I1071,主动技能!$A:$B,2,FALSE)</f>
        <v>1122</v>
      </c>
      <c r="M1071" s="1">
        <f t="shared" si="151"/>
        <v>75</v>
      </c>
      <c r="N1071" s="1" t="s">
        <v>251</v>
      </c>
      <c r="O1071" s="1">
        <f t="shared" si="152"/>
        <v>174</v>
      </c>
      <c r="P1071" s="1" t="s">
        <v>252</v>
      </c>
      <c r="Q1071" s="1" t="s">
        <v>252</v>
      </c>
    </row>
    <row r="1072" spans="2:17" x14ac:dyDescent="0.15">
      <c r="B1072" s="8" t="str">
        <f>VLOOKUP(G1072,角色!A:B,2,FALSE)</f>
        <v>星泽</v>
      </c>
      <c r="C1072" s="8" t="str">
        <f t="shared" si="144"/>
        <v>主动技能3</v>
      </c>
      <c r="D1072" s="8">
        <f t="shared" si="146"/>
        <v>2</v>
      </c>
      <c r="E1072" s="8">
        <f t="shared" si="147"/>
        <v>3</v>
      </c>
      <c r="F1072" s="8">
        <f t="shared" si="148"/>
        <v>3</v>
      </c>
      <c r="G1072" s="8">
        <f t="shared" si="145"/>
        <v>19</v>
      </c>
      <c r="H1072" t="str">
        <f t="shared" si="149"/>
        <v>星泽主动技能3等级2</v>
      </c>
      <c r="I1072" t="str">
        <f t="shared" si="150"/>
        <v>星泽主动技能3等级3</v>
      </c>
      <c r="J1072" s="1">
        <v>1066</v>
      </c>
      <c r="K1072" s="1">
        <f>VLOOKUP(H1072,主动技能!$A:$B,2,FALSE)</f>
        <v>1122</v>
      </c>
      <c r="L1072" s="1">
        <f>VLOOKUP(I1072,主动技能!$A:$B,2,FALSE)</f>
        <v>1123</v>
      </c>
      <c r="M1072" s="1">
        <f t="shared" si="151"/>
        <v>76</v>
      </c>
      <c r="N1072" s="1" t="s">
        <v>251</v>
      </c>
      <c r="O1072" s="1">
        <f t="shared" si="152"/>
        <v>175</v>
      </c>
      <c r="P1072" s="1" t="s">
        <v>252</v>
      </c>
      <c r="Q1072" s="1" t="s">
        <v>252</v>
      </c>
    </row>
    <row r="1073" spans="2:17" x14ac:dyDescent="0.15">
      <c r="B1073" s="8" t="str">
        <f>VLOOKUP(G1073,角色!A:B,2,FALSE)</f>
        <v>星泽</v>
      </c>
      <c r="C1073" s="8" t="str">
        <f t="shared" si="144"/>
        <v>主动技能3</v>
      </c>
      <c r="D1073" s="8">
        <f t="shared" si="146"/>
        <v>3</v>
      </c>
      <c r="E1073" s="8">
        <f t="shared" si="147"/>
        <v>4</v>
      </c>
      <c r="F1073" s="8">
        <f t="shared" si="148"/>
        <v>3</v>
      </c>
      <c r="G1073" s="8">
        <f t="shared" si="145"/>
        <v>19</v>
      </c>
      <c r="H1073" t="str">
        <f t="shared" si="149"/>
        <v>星泽主动技能3等级3</v>
      </c>
      <c r="I1073" t="str">
        <f t="shared" si="150"/>
        <v>星泽主动技能3等级4</v>
      </c>
      <c r="J1073" s="1">
        <v>1067</v>
      </c>
      <c r="K1073" s="1">
        <f>VLOOKUP(H1073,主动技能!$A:$B,2,FALSE)</f>
        <v>1123</v>
      </c>
      <c r="L1073" s="1">
        <f>VLOOKUP(I1073,主动技能!$A:$B,2,FALSE)</f>
        <v>1124</v>
      </c>
      <c r="M1073" s="1">
        <f t="shared" si="151"/>
        <v>77</v>
      </c>
      <c r="N1073" s="1" t="s">
        <v>251</v>
      </c>
      <c r="O1073" s="1">
        <f t="shared" si="152"/>
        <v>176</v>
      </c>
      <c r="P1073" s="1" t="s">
        <v>252</v>
      </c>
      <c r="Q1073" s="1" t="s">
        <v>252</v>
      </c>
    </row>
    <row r="1074" spans="2:17" x14ac:dyDescent="0.15">
      <c r="B1074" s="8" t="str">
        <f>VLOOKUP(G1074,角色!A:B,2,FALSE)</f>
        <v>星泽</v>
      </c>
      <c r="C1074" s="8" t="str">
        <f t="shared" si="144"/>
        <v>主动技能3</v>
      </c>
      <c r="D1074" s="8">
        <f t="shared" si="146"/>
        <v>4</v>
      </c>
      <c r="E1074" s="8">
        <f t="shared" si="147"/>
        <v>5</v>
      </c>
      <c r="F1074" s="8">
        <f t="shared" si="148"/>
        <v>3</v>
      </c>
      <c r="G1074" s="8">
        <f t="shared" si="145"/>
        <v>19</v>
      </c>
      <c r="H1074" t="str">
        <f t="shared" si="149"/>
        <v>星泽主动技能3等级4</v>
      </c>
      <c r="I1074" t="str">
        <f t="shared" si="150"/>
        <v>星泽主动技能3等级5</v>
      </c>
      <c r="J1074" s="1">
        <v>1068</v>
      </c>
      <c r="K1074" s="1">
        <f>VLOOKUP(H1074,主动技能!$A:$B,2,FALSE)</f>
        <v>1124</v>
      </c>
      <c r="L1074" s="1">
        <f>VLOOKUP(I1074,主动技能!$A:$B,2,FALSE)</f>
        <v>1125</v>
      </c>
      <c r="M1074" s="1">
        <f t="shared" si="151"/>
        <v>78</v>
      </c>
      <c r="N1074" s="1" t="s">
        <v>251</v>
      </c>
      <c r="O1074" s="1">
        <f t="shared" si="152"/>
        <v>177</v>
      </c>
      <c r="P1074" s="1" t="s">
        <v>252</v>
      </c>
      <c r="Q1074" s="1" t="s">
        <v>252</v>
      </c>
    </row>
    <row r="1075" spans="2:17" x14ac:dyDescent="0.15">
      <c r="B1075" s="8" t="str">
        <f>VLOOKUP(G1075,角色!A:B,2,FALSE)</f>
        <v>星泽</v>
      </c>
      <c r="C1075" s="8" t="str">
        <f t="shared" si="144"/>
        <v>主动技能3</v>
      </c>
      <c r="D1075" s="8">
        <f t="shared" si="146"/>
        <v>5</v>
      </c>
      <c r="E1075" s="8">
        <f t="shared" si="147"/>
        <v>6</v>
      </c>
      <c r="F1075" s="8">
        <f t="shared" si="148"/>
        <v>3</v>
      </c>
      <c r="G1075" s="8">
        <f t="shared" si="145"/>
        <v>19</v>
      </c>
      <c r="H1075" t="str">
        <f t="shared" si="149"/>
        <v>星泽主动技能3等级5</v>
      </c>
      <c r="I1075" t="str">
        <f t="shared" si="150"/>
        <v>星泽主动技能3等级6</v>
      </c>
      <c r="J1075" s="1">
        <v>1069</v>
      </c>
      <c r="K1075" s="1">
        <f>VLOOKUP(H1075,主动技能!$A:$B,2,FALSE)</f>
        <v>1125</v>
      </c>
      <c r="L1075" s="1">
        <f>VLOOKUP(I1075,主动技能!$A:$B,2,FALSE)</f>
        <v>1126</v>
      </c>
      <c r="M1075" s="1">
        <f t="shared" si="151"/>
        <v>79</v>
      </c>
      <c r="N1075" s="1" t="s">
        <v>251</v>
      </c>
      <c r="O1075" s="1">
        <f t="shared" si="152"/>
        <v>178</v>
      </c>
      <c r="P1075" s="1" t="s">
        <v>252</v>
      </c>
      <c r="Q1075" s="1" t="s">
        <v>252</v>
      </c>
    </row>
    <row r="1076" spans="2:17" x14ac:dyDescent="0.15">
      <c r="B1076" s="8" t="str">
        <f>VLOOKUP(G1076,角色!A:B,2,FALSE)</f>
        <v>星泽</v>
      </c>
      <c r="C1076" s="8" t="str">
        <f t="shared" si="144"/>
        <v>主动技能3</v>
      </c>
      <c r="D1076" s="8">
        <f t="shared" si="146"/>
        <v>6</v>
      </c>
      <c r="E1076" s="8">
        <f t="shared" si="147"/>
        <v>7</v>
      </c>
      <c r="F1076" s="8">
        <f t="shared" si="148"/>
        <v>3</v>
      </c>
      <c r="G1076" s="8">
        <f t="shared" si="145"/>
        <v>19</v>
      </c>
      <c r="H1076" t="str">
        <f t="shared" si="149"/>
        <v>星泽主动技能3等级6</v>
      </c>
      <c r="I1076" t="str">
        <f t="shared" si="150"/>
        <v>星泽主动技能3等级7</v>
      </c>
      <c r="J1076" s="1">
        <v>1070</v>
      </c>
      <c r="K1076" s="1">
        <f>VLOOKUP(H1076,主动技能!$A:$B,2,FALSE)</f>
        <v>1126</v>
      </c>
      <c r="L1076" s="1">
        <f>VLOOKUP(I1076,主动技能!$A:$B,2,FALSE)</f>
        <v>1127</v>
      </c>
      <c r="M1076" s="1">
        <f t="shared" si="151"/>
        <v>80</v>
      </c>
      <c r="N1076" s="1" t="s">
        <v>251</v>
      </c>
      <c r="O1076" s="1">
        <f t="shared" si="152"/>
        <v>179</v>
      </c>
      <c r="P1076" s="1" t="s">
        <v>252</v>
      </c>
      <c r="Q1076" s="1" t="s">
        <v>252</v>
      </c>
    </row>
    <row r="1077" spans="2:17" x14ac:dyDescent="0.15">
      <c r="B1077" s="8" t="str">
        <f>VLOOKUP(G1077,角色!A:B,2,FALSE)</f>
        <v>星泽</v>
      </c>
      <c r="C1077" s="8" t="str">
        <f t="shared" si="144"/>
        <v>主动技能3</v>
      </c>
      <c r="D1077" s="8">
        <f t="shared" si="146"/>
        <v>7</v>
      </c>
      <c r="E1077" s="8">
        <f t="shared" si="147"/>
        <v>8</v>
      </c>
      <c r="F1077" s="8">
        <f t="shared" si="148"/>
        <v>3</v>
      </c>
      <c r="G1077" s="8">
        <f t="shared" si="145"/>
        <v>19</v>
      </c>
      <c r="H1077" t="str">
        <f t="shared" si="149"/>
        <v>星泽主动技能3等级7</v>
      </c>
      <c r="I1077" t="str">
        <f t="shared" si="150"/>
        <v>星泽主动技能3等级8</v>
      </c>
      <c r="J1077" s="1">
        <v>1071</v>
      </c>
      <c r="K1077" s="1">
        <f>VLOOKUP(H1077,主动技能!$A:$B,2,FALSE)</f>
        <v>1127</v>
      </c>
      <c r="L1077" s="1">
        <f>VLOOKUP(I1077,主动技能!$A:$B,2,FALSE)</f>
        <v>1128</v>
      </c>
      <c r="M1077" s="1">
        <f t="shared" si="151"/>
        <v>81</v>
      </c>
      <c r="N1077" s="1" t="s">
        <v>251</v>
      </c>
      <c r="O1077" s="1">
        <f t="shared" si="152"/>
        <v>180</v>
      </c>
      <c r="P1077" s="1" t="s">
        <v>252</v>
      </c>
      <c r="Q1077" s="1" t="s">
        <v>252</v>
      </c>
    </row>
    <row r="1078" spans="2:17" x14ac:dyDescent="0.15">
      <c r="B1078" s="8" t="str">
        <f>VLOOKUP(G1078,角色!A:B,2,FALSE)</f>
        <v>星泽</v>
      </c>
      <c r="C1078" s="8" t="str">
        <f t="shared" si="144"/>
        <v>主动技能3</v>
      </c>
      <c r="D1078" s="8">
        <f t="shared" si="146"/>
        <v>8</v>
      </c>
      <c r="E1078" s="8">
        <f t="shared" si="147"/>
        <v>9</v>
      </c>
      <c r="F1078" s="8">
        <f t="shared" si="148"/>
        <v>3</v>
      </c>
      <c r="G1078" s="8">
        <f t="shared" si="145"/>
        <v>19</v>
      </c>
      <c r="H1078" t="str">
        <f t="shared" si="149"/>
        <v>星泽主动技能3等级8</v>
      </c>
      <c r="I1078" t="str">
        <f t="shared" si="150"/>
        <v>星泽主动技能3等级9</v>
      </c>
      <c r="J1078" s="1">
        <v>1072</v>
      </c>
      <c r="K1078" s="1">
        <f>VLOOKUP(H1078,主动技能!$A:$B,2,FALSE)</f>
        <v>1128</v>
      </c>
      <c r="L1078" s="1">
        <f>VLOOKUP(I1078,主动技能!$A:$B,2,FALSE)</f>
        <v>1129</v>
      </c>
      <c r="M1078" s="1">
        <f t="shared" si="151"/>
        <v>82</v>
      </c>
      <c r="N1078" s="1" t="s">
        <v>251</v>
      </c>
      <c r="O1078" s="1">
        <f t="shared" si="152"/>
        <v>181</v>
      </c>
      <c r="P1078" s="1" t="s">
        <v>252</v>
      </c>
      <c r="Q1078" s="1" t="s">
        <v>252</v>
      </c>
    </row>
    <row r="1079" spans="2:17" x14ac:dyDescent="0.15">
      <c r="B1079" s="8" t="str">
        <f>VLOOKUP(G1079,角色!A:B,2,FALSE)</f>
        <v>星泽</v>
      </c>
      <c r="C1079" s="8" t="str">
        <f t="shared" si="144"/>
        <v>主动技能3</v>
      </c>
      <c r="D1079" s="8">
        <f t="shared" si="146"/>
        <v>9</v>
      </c>
      <c r="E1079" s="8">
        <f t="shared" si="147"/>
        <v>10</v>
      </c>
      <c r="F1079" s="8">
        <f t="shared" si="148"/>
        <v>3</v>
      </c>
      <c r="G1079" s="8">
        <f t="shared" si="145"/>
        <v>19</v>
      </c>
      <c r="H1079" t="str">
        <f t="shared" si="149"/>
        <v>星泽主动技能3等级9</v>
      </c>
      <c r="I1079" t="str">
        <f t="shared" si="150"/>
        <v>星泽主动技能3等级10</v>
      </c>
      <c r="J1079" s="1">
        <v>1073</v>
      </c>
      <c r="K1079" s="1">
        <f>VLOOKUP(H1079,主动技能!$A:$B,2,FALSE)</f>
        <v>1129</v>
      </c>
      <c r="L1079" s="1">
        <f>VLOOKUP(I1079,主动技能!$A:$B,2,FALSE)</f>
        <v>1130</v>
      </c>
      <c r="M1079" s="1">
        <f t="shared" si="151"/>
        <v>83</v>
      </c>
      <c r="N1079" s="1" t="s">
        <v>251</v>
      </c>
      <c r="O1079" s="1">
        <f t="shared" si="152"/>
        <v>182</v>
      </c>
      <c r="P1079" s="1" t="s">
        <v>252</v>
      </c>
      <c r="Q1079" s="1" t="s">
        <v>252</v>
      </c>
    </row>
    <row r="1080" spans="2:17" x14ac:dyDescent="0.15">
      <c r="B1080" s="8" t="str">
        <f>VLOOKUP(G1080,角色!A:B,2,FALSE)</f>
        <v>星泽</v>
      </c>
      <c r="C1080" s="8" t="str">
        <f t="shared" si="144"/>
        <v>主动技能3</v>
      </c>
      <c r="D1080" s="8">
        <f t="shared" si="146"/>
        <v>10</v>
      </c>
      <c r="E1080" s="8">
        <f t="shared" si="147"/>
        <v>11</v>
      </c>
      <c r="F1080" s="8">
        <f t="shared" si="148"/>
        <v>3</v>
      </c>
      <c r="G1080" s="8">
        <f t="shared" si="145"/>
        <v>19</v>
      </c>
      <c r="H1080" t="str">
        <f t="shared" si="149"/>
        <v>星泽主动技能3等级10</v>
      </c>
      <c r="I1080" t="str">
        <f t="shared" si="150"/>
        <v>星泽主动技能3等级11</v>
      </c>
      <c r="J1080" s="1">
        <v>1074</v>
      </c>
      <c r="K1080" s="1">
        <f>VLOOKUP(H1080,主动技能!$A:$B,2,FALSE)</f>
        <v>1130</v>
      </c>
      <c r="L1080" s="1">
        <f>VLOOKUP(I1080,主动技能!$A:$B,2,FALSE)</f>
        <v>1131</v>
      </c>
      <c r="M1080" s="1">
        <f t="shared" si="151"/>
        <v>84</v>
      </c>
      <c r="N1080" s="1" t="s">
        <v>251</v>
      </c>
      <c r="O1080" s="1">
        <f t="shared" si="152"/>
        <v>183</v>
      </c>
      <c r="P1080" s="1" t="s">
        <v>252</v>
      </c>
      <c r="Q1080" s="1" t="s">
        <v>252</v>
      </c>
    </row>
    <row r="1081" spans="2:17" x14ac:dyDescent="0.15">
      <c r="B1081" s="8" t="str">
        <f>VLOOKUP(G1081,角色!A:B,2,FALSE)</f>
        <v>星泽</v>
      </c>
      <c r="C1081" s="8" t="str">
        <f t="shared" si="144"/>
        <v>主动技能3</v>
      </c>
      <c r="D1081" s="8">
        <f t="shared" si="146"/>
        <v>11</v>
      </c>
      <c r="E1081" s="8">
        <f t="shared" si="147"/>
        <v>12</v>
      </c>
      <c r="F1081" s="8">
        <f t="shared" si="148"/>
        <v>3</v>
      </c>
      <c r="G1081" s="8">
        <f t="shared" si="145"/>
        <v>19</v>
      </c>
      <c r="H1081" t="str">
        <f t="shared" si="149"/>
        <v>星泽主动技能3等级11</v>
      </c>
      <c r="I1081" t="str">
        <f t="shared" si="150"/>
        <v>星泽主动技能3等级12</v>
      </c>
      <c r="J1081" s="1">
        <v>1075</v>
      </c>
      <c r="K1081" s="1">
        <f>VLOOKUP(H1081,主动技能!$A:$B,2,FALSE)</f>
        <v>1131</v>
      </c>
      <c r="L1081" s="1">
        <f>VLOOKUP(I1081,主动技能!$A:$B,2,FALSE)</f>
        <v>1132</v>
      </c>
      <c r="M1081" s="1">
        <f t="shared" si="151"/>
        <v>85</v>
      </c>
      <c r="N1081" s="1" t="s">
        <v>251</v>
      </c>
      <c r="O1081" s="1">
        <f t="shared" si="152"/>
        <v>184</v>
      </c>
      <c r="P1081" s="1" t="s">
        <v>252</v>
      </c>
      <c r="Q1081" s="1" t="s">
        <v>252</v>
      </c>
    </row>
    <row r="1082" spans="2:17" x14ac:dyDescent="0.15">
      <c r="B1082" s="8" t="str">
        <f>VLOOKUP(G1082,角色!A:B,2,FALSE)</f>
        <v>星泽</v>
      </c>
      <c r="C1082" s="8" t="str">
        <f t="shared" si="144"/>
        <v>主动技能3</v>
      </c>
      <c r="D1082" s="8">
        <f t="shared" si="146"/>
        <v>12</v>
      </c>
      <c r="E1082" s="8">
        <f t="shared" si="147"/>
        <v>13</v>
      </c>
      <c r="F1082" s="8">
        <f t="shared" si="148"/>
        <v>3</v>
      </c>
      <c r="G1082" s="8">
        <f t="shared" si="145"/>
        <v>19</v>
      </c>
      <c r="H1082" t="str">
        <f t="shared" si="149"/>
        <v>星泽主动技能3等级12</v>
      </c>
      <c r="I1082" t="str">
        <f t="shared" si="150"/>
        <v>星泽主动技能3等级13</v>
      </c>
      <c r="J1082" s="1">
        <v>1076</v>
      </c>
      <c r="K1082" s="1">
        <f>VLOOKUP(H1082,主动技能!$A:$B,2,FALSE)</f>
        <v>1132</v>
      </c>
      <c r="L1082" s="1">
        <f>VLOOKUP(I1082,主动技能!$A:$B,2,FALSE)</f>
        <v>1133</v>
      </c>
      <c r="M1082" s="1">
        <f t="shared" si="151"/>
        <v>86</v>
      </c>
      <c r="N1082" s="1" t="s">
        <v>251</v>
      </c>
      <c r="O1082" s="1">
        <f t="shared" si="152"/>
        <v>185</v>
      </c>
      <c r="P1082" s="1" t="s">
        <v>252</v>
      </c>
      <c r="Q1082" s="1" t="s">
        <v>252</v>
      </c>
    </row>
    <row r="1083" spans="2:17" x14ac:dyDescent="0.15">
      <c r="B1083" s="8" t="str">
        <f>VLOOKUP(G1083,角色!A:B,2,FALSE)</f>
        <v>星泽</v>
      </c>
      <c r="C1083" s="8" t="str">
        <f t="shared" si="144"/>
        <v>主动技能3</v>
      </c>
      <c r="D1083" s="8">
        <f t="shared" si="146"/>
        <v>13</v>
      </c>
      <c r="E1083" s="8">
        <f t="shared" si="147"/>
        <v>14</v>
      </c>
      <c r="F1083" s="8">
        <f t="shared" si="148"/>
        <v>3</v>
      </c>
      <c r="G1083" s="8">
        <f t="shared" si="145"/>
        <v>19</v>
      </c>
      <c r="H1083" t="str">
        <f t="shared" si="149"/>
        <v>星泽主动技能3等级13</v>
      </c>
      <c r="I1083" t="str">
        <f t="shared" si="150"/>
        <v>星泽主动技能3等级14</v>
      </c>
      <c r="J1083" s="1">
        <v>1077</v>
      </c>
      <c r="K1083" s="1">
        <f>VLOOKUP(H1083,主动技能!$A:$B,2,FALSE)</f>
        <v>1133</v>
      </c>
      <c r="L1083" s="1">
        <f>VLOOKUP(I1083,主动技能!$A:$B,2,FALSE)</f>
        <v>1134</v>
      </c>
      <c r="M1083" s="1">
        <f t="shared" si="151"/>
        <v>87</v>
      </c>
      <c r="N1083" s="1" t="s">
        <v>251</v>
      </c>
      <c r="O1083" s="1">
        <f t="shared" si="152"/>
        <v>186</v>
      </c>
      <c r="P1083" s="1" t="s">
        <v>252</v>
      </c>
      <c r="Q1083" s="1" t="s">
        <v>252</v>
      </c>
    </row>
    <row r="1084" spans="2:17" x14ac:dyDescent="0.15">
      <c r="B1084" s="8" t="str">
        <f>VLOOKUP(G1084,角色!A:B,2,FALSE)</f>
        <v>星泽</v>
      </c>
      <c r="C1084" s="8" t="str">
        <f t="shared" si="144"/>
        <v>主动技能3</v>
      </c>
      <c r="D1084" s="8">
        <f t="shared" si="146"/>
        <v>14</v>
      </c>
      <c r="E1084" s="8">
        <f t="shared" si="147"/>
        <v>15</v>
      </c>
      <c r="F1084" s="8">
        <f t="shared" si="148"/>
        <v>3</v>
      </c>
      <c r="G1084" s="8">
        <f t="shared" si="145"/>
        <v>19</v>
      </c>
      <c r="H1084" t="str">
        <f t="shared" si="149"/>
        <v>星泽主动技能3等级14</v>
      </c>
      <c r="I1084" t="str">
        <f t="shared" si="150"/>
        <v>星泽主动技能3等级15</v>
      </c>
      <c r="J1084" s="1">
        <v>1078</v>
      </c>
      <c r="K1084" s="1">
        <f>VLOOKUP(H1084,主动技能!$A:$B,2,FALSE)</f>
        <v>1134</v>
      </c>
      <c r="L1084" s="1">
        <f>VLOOKUP(I1084,主动技能!$A:$B,2,FALSE)</f>
        <v>1135</v>
      </c>
      <c r="M1084" s="1">
        <f t="shared" si="151"/>
        <v>88</v>
      </c>
      <c r="N1084" s="1" t="s">
        <v>251</v>
      </c>
      <c r="O1084" s="1">
        <f t="shared" si="152"/>
        <v>187</v>
      </c>
      <c r="P1084" s="1" t="s">
        <v>252</v>
      </c>
      <c r="Q1084" s="1" t="s">
        <v>252</v>
      </c>
    </row>
    <row r="1085" spans="2:17" x14ac:dyDescent="0.15">
      <c r="B1085" s="8" t="str">
        <f>VLOOKUP(G1085,角色!A:B,2,FALSE)</f>
        <v>星泽</v>
      </c>
      <c r="C1085" s="8" t="str">
        <f t="shared" si="144"/>
        <v>主动技能3</v>
      </c>
      <c r="D1085" s="8">
        <f t="shared" si="146"/>
        <v>15</v>
      </c>
      <c r="E1085" s="8">
        <f t="shared" si="147"/>
        <v>16</v>
      </c>
      <c r="F1085" s="8">
        <f t="shared" si="148"/>
        <v>3</v>
      </c>
      <c r="G1085" s="8">
        <f t="shared" si="145"/>
        <v>19</v>
      </c>
      <c r="H1085" t="str">
        <f t="shared" si="149"/>
        <v>星泽主动技能3等级15</v>
      </c>
      <c r="I1085" t="str">
        <f t="shared" si="150"/>
        <v>星泽主动技能3等级16</v>
      </c>
      <c r="J1085" s="1">
        <v>1079</v>
      </c>
      <c r="K1085" s="1">
        <f>VLOOKUP(H1085,主动技能!$A:$B,2,FALSE)</f>
        <v>1135</v>
      </c>
      <c r="L1085" s="1">
        <f>VLOOKUP(I1085,主动技能!$A:$B,2,FALSE)</f>
        <v>1136</v>
      </c>
      <c r="M1085" s="1">
        <f t="shared" si="151"/>
        <v>89</v>
      </c>
      <c r="N1085" s="1" t="s">
        <v>251</v>
      </c>
      <c r="O1085" s="1">
        <f t="shared" si="152"/>
        <v>188</v>
      </c>
      <c r="P1085" s="1" t="s">
        <v>252</v>
      </c>
      <c r="Q1085" s="1" t="s">
        <v>252</v>
      </c>
    </row>
    <row r="1086" spans="2:17" x14ac:dyDescent="0.15">
      <c r="B1086" s="8" t="str">
        <f>VLOOKUP(G1086,角色!A:B,2,FALSE)</f>
        <v>星泽</v>
      </c>
      <c r="C1086" s="8" t="str">
        <f t="shared" si="144"/>
        <v>主动技能3</v>
      </c>
      <c r="D1086" s="8">
        <f t="shared" si="146"/>
        <v>16</v>
      </c>
      <c r="E1086" s="8">
        <f t="shared" si="147"/>
        <v>17</v>
      </c>
      <c r="F1086" s="8">
        <f t="shared" si="148"/>
        <v>3</v>
      </c>
      <c r="G1086" s="8">
        <f t="shared" si="145"/>
        <v>19</v>
      </c>
      <c r="H1086" t="str">
        <f t="shared" si="149"/>
        <v>星泽主动技能3等级16</v>
      </c>
      <c r="I1086" t="str">
        <f t="shared" si="150"/>
        <v>星泽主动技能3等级17</v>
      </c>
      <c r="J1086" s="1">
        <v>1080</v>
      </c>
      <c r="K1086" s="1">
        <f>VLOOKUP(H1086,主动技能!$A:$B,2,FALSE)</f>
        <v>1136</v>
      </c>
      <c r="L1086" s="1">
        <f>VLOOKUP(I1086,主动技能!$A:$B,2,FALSE)</f>
        <v>1137</v>
      </c>
      <c r="M1086" s="1">
        <f t="shared" si="151"/>
        <v>90</v>
      </c>
      <c r="N1086" s="1" t="s">
        <v>251</v>
      </c>
      <c r="O1086" s="1">
        <f t="shared" si="152"/>
        <v>189</v>
      </c>
      <c r="P1086" s="1" t="s">
        <v>252</v>
      </c>
      <c r="Q1086" s="1" t="s">
        <v>252</v>
      </c>
    </row>
    <row r="1087" spans="2:17" x14ac:dyDescent="0.15">
      <c r="B1087" s="8" t="str">
        <f>VLOOKUP(G1087,角色!A:B,2,FALSE)</f>
        <v>星泽</v>
      </c>
      <c r="C1087" s="8" t="str">
        <f t="shared" si="144"/>
        <v>主动技能3</v>
      </c>
      <c r="D1087" s="8">
        <f t="shared" si="146"/>
        <v>17</v>
      </c>
      <c r="E1087" s="8">
        <f t="shared" si="147"/>
        <v>18</v>
      </c>
      <c r="F1087" s="8">
        <f t="shared" si="148"/>
        <v>3</v>
      </c>
      <c r="G1087" s="8">
        <f t="shared" si="145"/>
        <v>19</v>
      </c>
      <c r="H1087" t="str">
        <f t="shared" si="149"/>
        <v>星泽主动技能3等级17</v>
      </c>
      <c r="I1087" t="str">
        <f t="shared" si="150"/>
        <v>星泽主动技能3等级18</v>
      </c>
      <c r="J1087" s="1">
        <v>1081</v>
      </c>
      <c r="K1087" s="1">
        <f>VLOOKUP(H1087,主动技能!$A:$B,2,FALSE)</f>
        <v>1137</v>
      </c>
      <c r="L1087" s="1">
        <f>VLOOKUP(I1087,主动技能!$A:$B,2,FALSE)</f>
        <v>1138</v>
      </c>
      <c r="M1087" s="1">
        <f t="shared" si="151"/>
        <v>91</v>
      </c>
      <c r="N1087" s="1" t="s">
        <v>251</v>
      </c>
      <c r="O1087" s="1">
        <f t="shared" si="152"/>
        <v>190</v>
      </c>
      <c r="P1087" s="1" t="s">
        <v>252</v>
      </c>
      <c r="Q1087" s="1" t="s">
        <v>252</v>
      </c>
    </row>
    <row r="1088" spans="2:17" x14ac:dyDescent="0.15">
      <c r="B1088" s="8" t="str">
        <f>VLOOKUP(G1088,角色!A:B,2,FALSE)</f>
        <v>星泽</v>
      </c>
      <c r="C1088" s="8" t="str">
        <f t="shared" si="144"/>
        <v>主动技能3</v>
      </c>
      <c r="D1088" s="8">
        <f t="shared" si="146"/>
        <v>18</v>
      </c>
      <c r="E1088" s="8">
        <f t="shared" si="147"/>
        <v>19</v>
      </c>
      <c r="F1088" s="8">
        <f t="shared" si="148"/>
        <v>3</v>
      </c>
      <c r="G1088" s="8">
        <f t="shared" si="145"/>
        <v>19</v>
      </c>
      <c r="H1088" t="str">
        <f t="shared" si="149"/>
        <v>星泽主动技能3等级18</v>
      </c>
      <c r="I1088" t="str">
        <f t="shared" si="150"/>
        <v>星泽主动技能3等级19</v>
      </c>
      <c r="J1088" s="1">
        <v>1082</v>
      </c>
      <c r="K1088" s="1">
        <f>VLOOKUP(H1088,主动技能!$A:$B,2,FALSE)</f>
        <v>1138</v>
      </c>
      <c r="L1088" s="1">
        <f>VLOOKUP(I1088,主动技能!$A:$B,2,FALSE)</f>
        <v>1139</v>
      </c>
      <c r="M1088" s="1">
        <f t="shared" si="151"/>
        <v>92</v>
      </c>
      <c r="N1088" s="1" t="s">
        <v>251</v>
      </c>
      <c r="O1088" s="1">
        <f t="shared" si="152"/>
        <v>191</v>
      </c>
      <c r="P1088" s="1" t="s">
        <v>252</v>
      </c>
      <c r="Q1088" s="1" t="s">
        <v>252</v>
      </c>
    </row>
    <row r="1089" spans="2:17" x14ac:dyDescent="0.15">
      <c r="B1089" s="8" t="str">
        <f>VLOOKUP(G1089,角色!A:B,2,FALSE)</f>
        <v>星泽</v>
      </c>
      <c r="C1089" s="8" t="str">
        <f t="shared" si="144"/>
        <v>主动技能3</v>
      </c>
      <c r="D1089" s="8">
        <f t="shared" si="146"/>
        <v>19</v>
      </c>
      <c r="E1089" s="8">
        <f t="shared" si="147"/>
        <v>20</v>
      </c>
      <c r="F1089" s="8">
        <f t="shared" si="148"/>
        <v>3</v>
      </c>
      <c r="G1089" s="8">
        <f t="shared" si="145"/>
        <v>19</v>
      </c>
      <c r="H1089" t="str">
        <f t="shared" si="149"/>
        <v>星泽主动技能3等级19</v>
      </c>
      <c r="I1089" t="str">
        <f t="shared" si="150"/>
        <v>星泽主动技能3等级20</v>
      </c>
      <c r="J1089" s="1">
        <v>1083</v>
      </c>
      <c r="K1089" s="1">
        <f>VLOOKUP(H1089,主动技能!$A:$B,2,FALSE)</f>
        <v>1139</v>
      </c>
      <c r="L1089" s="1">
        <f>VLOOKUP(I1089,主动技能!$A:$B,2,FALSE)</f>
        <v>1140</v>
      </c>
      <c r="M1089" s="1">
        <f t="shared" si="151"/>
        <v>93</v>
      </c>
      <c r="N1089" s="1" t="s">
        <v>251</v>
      </c>
      <c r="O1089" s="1">
        <f t="shared" si="152"/>
        <v>192</v>
      </c>
      <c r="P1089" s="1" t="s">
        <v>252</v>
      </c>
      <c r="Q1089" s="1" t="s">
        <v>252</v>
      </c>
    </row>
    <row r="1090" spans="2:17" x14ac:dyDescent="0.15">
      <c r="B1090" s="8" t="str">
        <f>VLOOKUP(G1090,角色!A:B,2,FALSE)</f>
        <v>释</v>
      </c>
      <c r="C1090" s="8" t="str">
        <f t="shared" si="144"/>
        <v>主动技能1</v>
      </c>
      <c r="D1090" s="8">
        <f t="shared" si="146"/>
        <v>1</v>
      </c>
      <c r="E1090" s="8">
        <f t="shared" si="147"/>
        <v>2</v>
      </c>
      <c r="F1090" s="8">
        <f t="shared" si="148"/>
        <v>1</v>
      </c>
      <c r="G1090" s="8">
        <f t="shared" si="145"/>
        <v>20</v>
      </c>
      <c r="H1090" t="str">
        <f t="shared" si="149"/>
        <v>释主动技能1等级1</v>
      </c>
      <c r="I1090" t="str">
        <f t="shared" si="150"/>
        <v>释主动技能1等级2</v>
      </c>
      <c r="J1090" s="1">
        <v>1084</v>
      </c>
      <c r="K1090" s="1">
        <f>VLOOKUP(H1090,主动技能!$A:$B,2,FALSE)</f>
        <v>1141</v>
      </c>
      <c r="L1090" s="1">
        <f>VLOOKUP(I1090,主动技能!$A:$B,2,FALSE)</f>
        <v>1142</v>
      </c>
      <c r="M1090" s="1">
        <f t="shared" si="151"/>
        <v>94</v>
      </c>
      <c r="N1090" s="1" t="s">
        <v>251</v>
      </c>
      <c r="O1090" s="1">
        <f t="shared" si="152"/>
        <v>193</v>
      </c>
      <c r="P1090" s="1" t="s">
        <v>252</v>
      </c>
      <c r="Q1090" s="1" t="s">
        <v>252</v>
      </c>
    </row>
    <row r="1091" spans="2:17" x14ac:dyDescent="0.15">
      <c r="B1091" s="8" t="str">
        <f>VLOOKUP(G1091,角色!A:B,2,FALSE)</f>
        <v>释</v>
      </c>
      <c r="C1091" s="8" t="str">
        <f t="shared" si="144"/>
        <v>主动技能1</v>
      </c>
      <c r="D1091" s="8">
        <f t="shared" si="146"/>
        <v>2</v>
      </c>
      <c r="E1091" s="8">
        <f t="shared" si="147"/>
        <v>3</v>
      </c>
      <c r="F1091" s="8">
        <f t="shared" si="148"/>
        <v>1</v>
      </c>
      <c r="G1091" s="8">
        <f t="shared" si="145"/>
        <v>20</v>
      </c>
      <c r="H1091" t="str">
        <f t="shared" si="149"/>
        <v>释主动技能1等级2</v>
      </c>
      <c r="I1091" t="str">
        <f t="shared" si="150"/>
        <v>释主动技能1等级3</v>
      </c>
      <c r="J1091" s="1">
        <v>1085</v>
      </c>
      <c r="K1091" s="1">
        <f>VLOOKUP(H1091,主动技能!$A:$B,2,FALSE)</f>
        <v>1142</v>
      </c>
      <c r="L1091" s="1">
        <f>VLOOKUP(I1091,主动技能!$A:$B,2,FALSE)</f>
        <v>1143</v>
      </c>
      <c r="M1091" s="1">
        <f t="shared" si="151"/>
        <v>95</v>
      </c>
      <c r="N1091" s="1" t="s">
        <v>251</v>
      </c>
      <c r="O1091" s="1">
        <f t="shared" si="152"/>
        <v>194</v>
      </c>
      <c r="P1091" s="1" t="s">
        <v>252</v>
      </c>
      <c r="Q1091" s="1" t="s">
        <v>252</v>
      </c>
    </row>
    <row r="1092" spans="2:17" x14ac:dyDescent="0.15">
      <c r="B1092" s="8" t="str">
        <f>VLOOKUP(G1092,角色!A:B,2,FALSE)</f>
        <v>释</v>
      </c>
      <c r="C1092" s="8" t="str">
        <f t="shared" si="144"/>
        <v>主动技能1</v>
      </c>
      <c r="D1092" s="8">
        <f t="shared" si="146"/>
        <v>3</v>
      </c>
      <c r="E1092" s="8">
        <f t="shared" si="147"/>
        <v>4</v>
      </c>
      <c r="F1092" s="8">
        <f t="shared" si="148"/>
        <v>1</v>
      </c>
      <c r="G1092" s="8">
        <f t="shared" si="145"/>
        <v>20</v>
      </c>
      <c r="H1092" t="str">
        <f t="shared" si="149"/>
        <v>释主动技能1等级3</v>
      </c>
      <c r="I1092" t="str">
        <f t="shared" si="150"/>
        <v>释主动技能1等级4</v>
      </c>
      <c r="J1092" s="1">
        <v>1086</v>
      </c>
      <c r="K1092" s="1">
        <f>VLOOKUP(H1092,主动技能!$A:$B,2,FALSE)</f>
        <v>1143</v>
      </c>
      <c r="L1092" s="1">
        <f>VLOOKUP(I1092,主动技能!$A:$B,2,FALSE)</f>
        <v>1144</v>
      </c>
      <c r="M1092" s="1">
        <f t="shared" si="151"/>
        <v>96</v>
      </c>
      <c r="N1092" s="1" t="s">
        <v>251</v>
      </c>
      <c r="O1092" s="1">
        <f t="shared" si="152"/>
        <v>195</v>
      </c>
      <c r="P1092" s="1" t="s">
        <v>252</v>
      </c>
      <c r="Q1092" s="1" t="s">
        <v>252</v>
      </c>
    </row>
    <row r="1093" spans="2:17" x14ac:dyDescent="0.15">
      <c r="B1093" s="8" t="str">
        <f>VLOOKUP(G1093,角色!A:B,2,FALSE)</f>
        <v>释</v>
      </c>
      <c r="C1093" s="8" t="str">
        <f t="shared" si="144"/>
        <v>主动技能1</v>
      </c>
      <c r="D1093" s="8">
        <f t="shared" si="146"/>
        <v>4</v>
      </c>
      <c r="E1093" s="8">
        <f t="shared" si="147"/>
        <v>5</v>
      </c>
      <c r="F1093" s="8">
        <f t="shared" si="148"/>
        <v>1</v>
      </c>
      <c r="G1093" s="8">
        <f t="shared" si="145"/>
        <v>20</v>
      </c>
      <c r="H1093" t="str">
        <f t="shared" si="149"/>
        <v>释主动技能1等级4</v>
      </c>
      <c r="I1093" t="str">
        <f t="shared" si="150"/>
        <v>释主动技能1等级5</v>
      </c>
      <c r="J1093" s="1">
        <v>1087</v>
      </c>
      <c r="K1093" s="1">
        <f>VLOOKUP(H1093,主动技能!$A:$B,2,FALSE)</f>
        <v>1144</v>
      </c>
      <c r="L1093" s="1">
        <f>VLOOKUP(I1093,主动技能!$A:$B,2,FALSE)</f>
        <v>1145</v>
      </c>
      <c r="M1093" s="1">
        <f t="shared" si="151"/>
        <v>97</v>
      </c>
      <c r="N1093" s="1" t="s">
        <v>251</v>
      </c>
      <c r="O1093" s="1">
        <f t="shared" si="152"/>
        <v>196</v>
      </c>
      <c r="P1093" s="1" t="s">
        <v>252</v>
      </c>
      <c r="Q1093" s="1" t="s">
        <v>252</v>
      </c>
    </row>
    <row r="1094" spans="2:17" x14ac:dyDescent="0.15">
      <c r="B1094" s="8" t="str">
        <f>VLOOKUP(G1094,角色!A:B,2,FALSE)</f>
        <v>释</v>
      </c>
      <c r="C1094" s="8" t="str">
        <f t="shared" si="144"/>
        <v>主动技能1</v>
      </c>
      <c r="D1094" s="8">
        <f t="shared" si="146"/>
        <v>5</v>
      </c>
      <c r="E1094" s="8">
        <f t="shared" si="147"/>
        <v>6</v>
      </c>
      <c r="F1094" s="8">
        <f t="shared" si="148"/>
        <v>1</v>
      </c>
      <c r="G1094" s="8">
        <f t="shared" si="145"/>
        <v>20</v>
      </c>
      <c r="H1094" t="str">
        <f t="shared" si="149"/>
        <v>释主动技能1等级5</v>
      </c>
      <c r="I1094" t="str">
        <f t="shared" si="150"/>
        <v>释主动技能1等级6</v>
      </c>
      <c r="J1094" s="1">
        <v>1088</v>
      </c>
      <c r="K1094" s="1">
        <f>VLOOKUP(H1094,主动技能!$A:$B,2,FALSE)</f>
        <v>1145</v>
      </c>
      <c r="L1094" s="1">
        <f>VLOOKUP(I1094,主动技能!$A:$B,2,FALSE)</f>
        <v>1146</v>
      </c>
      <c r="M1094" s="1">
        <f t="shared" si="151"/>
        <v>98</v>
      </c>
      <c r="N1094" s="1" t="s">
        <v>251</v>
      </c>
      <c r="O1094" s="1">
        <f t="shared" si="152"/>
        <v>197</v>
      </c>
      <c r="P1094" s="1" t="s">
        <v>252</v>
      </c>
      <c r="Q1094" s="1" t="s">
        <v>252</v>
      </c>
    </row>
    <row r="1095" spans="2:17" x14ac:dyDescent="0.15">
      <c r="B1095" s="8" t="str">
        <f>VLOOKUP(G1095,角色!A:B,2,FALSE)</f>
        <v>释</v>
      </c>
      <c r="C1095" s="8" t="str">
        <f t="shared" si="144"/>
        <v>主动技能1</v>
      </c>
      <c r="D1095" s="8">
        <f t="shared" si="146"/>
        <v>6</v>
      </c>
      <c r="E1095" s="8">
        <f t="shared" si="147"/>
        <v>7</v>
      </c>
      <c r="F1095" s="8">
        <f t="shared" si="148"/>
        <v>1</v>
      </c>
      <c r="G1095" s="8">
        <f t="shared" si="145"/>
        <v>20</v>
      </c>
      <c r="H1095" t="str">
        <f t="shared" si="149"/>
        <v>释主动技能1等级6</v>
      </c>
      <c r="I1095" t="str">
        <f t="shared" si="150"/>
        <v>释主动技能1等级7</v>
      </c>
      <c r="J1095" s="1">
        <v>1089</v>
      </c>
      <c r="K1095" s="1">
        <f>VLOOKUP(H1095,主动技能!$A:$B,2,FALSE)</f>
        <v>1146</v>
      </c>
      <c r="L1095" s="1">
        <f>VLOOKUP(I1095,主动技能!$A:$B,2,FALSE)</f>
        <v>1147</v>
      </c>
      <c r="M1095" s="1">
        <f t="shared" si="151"/>
        <v>99</v>
      </c>
      <c r="N1095" s="1" t="s">
        <v>251</v>
      </c>
      <c r="O1095" s="1">
        <f t="shared" si="152"/>
        <v>198</v>
      </c>
      <c r="P1095" s="1" t="s">
        <v>252</v>
      </c>
      <c r="Q1095" s="1" t="s">
        <v>252</v>
      </c>
    </row>
    <row r="1096" spans="2:17" x14ac:dyDescent="0.15">
      <c r="B1096" s="8" t="str">
        <f>VLOOKUP(G1096,角色!A:B,2,FALSE)</f>
        <v>释</v>
      </c>
      <c r="C1096" s="8" t="str">
        <f t="shared" ref="C1096:C1159" si="153">C$4&amp;F1096</f>
        <v>主动技能1</v>
      </c>
      <c r="D1096" s="8">
        <f t="shared" si="146"/>
        <v>7</v>
      </c>
      <c r="E1096" s="8">
        <f t="shared" si="147"/>
        <v>8</v>
      </c>
      <c r="F1096" s="8">
        <f t="shared" si="148"/>
        <v>1</v>
      </c>
      <c r="G1096" s="8">
        <f t="shared" ref="G1096:G1159" si="154">IF((F1096=1)*(D1096=1),G1095+1,G1095)</f>
        <v>20</v>
      </c>
      <c r="H1096" t="str">
        <f t="shared" si="149"/>
        <v>释主动技能1等级7</v>
      </c>
      <c r="I1096" t="str">
        <f t="shared" si="150"/>
        <v>释主动技能1等级8</v>
      </c>
      <c r="J1096" s="1">
        <v>1090</v>
      </c>
      <c r="K1096" s="1">
        <f>VLOOKUP(H1096,主动技能!$A:$B,2,FALSE)</f>
        <v>1147</v>
      </c>
      <c r="L1096" s="1">
        <f>VLOOKUP(I1096,主动技能!$A:$B,2,FALSE)</f>
        <v>1148</v>
      </c>
      <c r="M1096" s="1">
        <f t="shared" si="151"/>
        <v>1</v>
      </c>
      <c r="N1096" s="1" t="s">
        <v>251</v>
      </c>
      <c r="O1096" s="1">
        <f t="shared" si="152"/>
        <v>100</v>
      </c>
      <c r="P1096" s="1" t="s">
        <v>252</v>
      </c>
      <c r="Q1096" s="1" t="s">
        <v>252</v>
      </c>
    </row>
    <row r="1097" spans="2:17" x14ac:dyDescent="0.15">
      <c r="B1097" s="8" t="str">
        <f>VLOOKUP(G1097,角色!A:B,2,FALSE)</f>
        <v>释</v>
      </c>
      <c r="C1097" s="8" t="str">
        <f t="shared" si="153"/>
        <v>主动技能1</v>
      </c>
      <c r="D1097" s="8">
        <f t="shared" ref="D1097:D1160" si="155">IF(D1096=D$5,1,D1096+1)</f>
        <v>8</v>
      </c>
      <c r="E1097" s="8">
        <f t="shared" ref="E1097:E1160" si="156">IF(E1096=E$5,2,E1096+1)</f>
        <v>9</v>
      </c>
      <c r="F1097" s="8">
        <f t="shared" ref="F1097:F1160" si="157">IF(D1097=1,IF(F1096=$F$5,1,F1096+1),F1096)</f>
        <v>1</v>
      </c>
      <c r="G1097" s="8">
        <f t="shared" si="154"/>
        <v>20</v>
      </c>
      <c r="H1097" t="str">
        <f t="shared" si="149"/>
        <v>释主动技能1等级8</v>
      </c>
      <c r="I1097" t="str">
        <f t="shared" si="150"/>
        <v>释主动技能1等级9</v>
      </c>
      <c r="J1097" s="1">
        <v>1091</v>
      </c>
      <c r="K1097" s="1">
        <f>VLOOKUP(H1097,主动技能!$A:$B,2,FALSE)</f>
        <v>1148</v>
      </c>
      <c r="L1097" s="1">
        <f>VLOOKUP(I1097,主动技能!$A:$B,2,FALSE)</f>
        <v>1149</v>
      </c>
      <c r="M1097" s="1">
        <f t="shared" si="151"/>
        <v>2</v>
      </c>
      <c r="N1097" s="1" t="s">
        <v>251</v>
      </c>
      <c r="O1097" s="1">
        <f t="shared" si="152"/>
        <v>101</v>
      </c>
      <c r="P1097" s="1" t="s">
        <v>252</v>
      </c>
      <c r="Q1097" s="1" t="s">
        <v>252</v>
      </c>
    </row>
    <row r="1098" spans="2:17" x14ac:dyDescent="0.15">
      <c r="B1098" s="8" t="str">
        <f>VLOOKUP(G1098,角色!A:B,2,FALSE)</f>
        <v>释</v>
      </c>
      <c r="C1098" s="8" t="str">
        <f t="shared" si="153"/>
        <v>主动技能1</v>
      </c>
      <c r="D1098" s="8">
        <f t="shared" si="155"/>
        <v>9</v>
      </c>
      <c r="E1098" s="8">
        <f t="shared" si="156"/>
        <v>10</v>
      </c>
      <c r="F1098" s="8">
        <f t="shared" si="157"/>
        <v>1</v>
      </c>
      <c r="G1098" s="8">
        <f t="shared" si="154"/>
        <v>20</v>
      </c>
      <c r="H1098" t="str">
        <f t="shared" si="149"/>
        <v>释主动技能1等级9</v>
      </c>
      <c r="I1098" t="str">
        <f t="shared" si="150"/>
        <v>释主动技能1等级10</v>
      </c>
      <c r="J1098" s="1">
        <v>1092</v>
      </c>
      <c r="K1098" s="1">
        <f>VLOOKUP(H1098,主动技能!$A:$B,2,FALSE)</f>
        <v>1149</v>
      </c>
      <c r="L1098" s="1">
        <f>VLOOKUP(I1098,主动技能!$A:$B,2,FALSE)</f>
        <v>1150</v>
      </c>
      <c r="M1098" s="1">
        <f t="shared" si="151"/>
        <v>3</v>
      </c>
      <c r="N1098" s="1" t="s">
        <v>251</v>
      </c>
      <c r="O1098" s="1">
        <f t="shared" si="152"/>
        <v>102</v>
      </c>
      <c r="P1098" s="1" t="s">
        <v>252</v>
      </c>
      <c r="Q1098" s="1" t="s">
        <v>252</v>
      </c>
    </row>
    <row r="1099" spans="2:17" x14ac:dyDescent="0.15">
      <c r="B1099" s="8" t="str">
        <f>VLOOKUP(G1099,角色!A:B,2,FALSE)</f>
        <v>释</v>
      </c>
      <c r="C1099" s="8" t="str">
        <f t="shared" si="153"/>
        <v>主动技能1</v>
      </c>
      <c r="D1099" s="8">
        <f t="shared" si="155"/>
        <v>10</v>
      </c>
      <c r="E1099" s="8">
        <f t="shared" si="156"/>
        <v>11</v>
      </c>
      <c r="F1099" s="8">
        <f t="shared" si="157"/>
        <v>1</v>
      </c>
      <c r="G1099" s="8">
        <f t="shared" si="154"/>
        <v>20</v>
      </c>
      <c r="H1099" t="str">
        <f t="shared" si="149"/>
        <v>释主动技能1等级10</v>
      </c>
      <c r="I1099" t="str">
        <f t="shared" si="150"/>
        <v>释主动技能1等级11</v>
      </c>
      <c r="J1099" s="1">
        <v>1093</v>
      </c>
      <c r="K1099" s="1">
        <f>VLOOKUP(H1099,主动技能!$A:$B,2,FALSE)</f>
        <v>1150</v>
      </c>
      <c r="L1099" s="1">
        <f>VLOOKUP(I1099,主动技能!$A:$B,2,FALSE)</f>
        <v>1151</v>
      </c>
      <c r="M1099" s="1">
        <f t="shared" si="151"/>
        <v>4</v>
      </c>
      <c r="N1099" s="1" t="s">
        <v>251</v>
      </c>
      <c r="O1099" s="1">
        <f t="shared" si="152"/>
        <v>103</v>
      </c>
      <c r="P1099" s="1" t="s">
        <v>252</v>
      </c>
      <c r="Q1099" s="1" t="s">
        <v>252</v>
      </c>
    </row>
    <row r="1100" spans="2:17" x14ac:dyDescent="0.15">
      <c r="B1100" s="8" t="str">
        <f>VLOOKUP(G1100,角色!A:B,2,FALSE)</f>
        <v>释</v>
      </c>
      <c r="C1100" s="8" t="str">
        <f t="shared" si="153"/>
        <v>主动技能1</v>
      </c>
      <c r="D1100" s="8">
        <f t="shared" si="155"/>
        <v>11</v>
      </c>
      <c r="E1100" s="8">
        <f t="shared" si="156"/>
        <v>12</v>
      </c>
      <c r="F1100" s="8">
        <f t="shared" si="157"/>
        <v>1</v>
      </c>
      <c r="G1100" s="8">
        <f t="shared" si="154"/>
        <v>20</v>
      </c>
      <c r="H1100" t="str">
        <f t="shared" si="149"/>
        <v>释主动技能1等级11</v>
      </c>
      <c r="I1100" t="str">
        <f t="shared" si="150"/>
        <v>释主动技能1等级12</v>
      </c>
      <c r="J1100" s="1">
        <v>1094</v>
      </c>
      <c r="K1100" s="1">
        <f>VLOOKUP(H1100,主动技能!$A:$B,2,FALSE)</f>
        <v>1151</v>
      </c>
      <c r="L1100" s="1">
        <f>VLOOKUP(I1100,主动技能!$A:$B,2,FALSE)</f>
        <v>1152</v>
      </c>
      <c r="M1100" s="1">
        <f t="shared" si="151"/>
        <v>5</v>
      </c>
      <c r="N1100" s="1" t="s">
        <v>251</v>
      </c>
      <c r="O1100" s="1">
        <f t="shared" si="152"/>
        <v>104</v>
      </c>
      <c r="P1100" s="1" t="s">
        <v>252</v>
      </c>
      <c r="Q1100" s="1" t="s">
        <v>252</v>
      </c>
    </row>
    <row r="1101" spans="2:17" x14ac:dyDescent="0.15">
      <c r="B1101" s="8" t="str">
        <f>VLOOKUP(G1101,角色!A:B,2,FALSE)</f>
        <v>释</v>
      </c>
      <c r="C1101" s="8" t="str">
        <f t="shared" si="153"/>
        <v>主动技能1</v>
      </c>
      <c r="D1101" s="8">
        <f t="shared" si="155"/>
        <v>12</v>
      </c>
      <c r="E1101" s="8">
        <f t="shared" si="156"/>
        <v>13</v>
      </c>
      <c r="F1101" s="8">
        <f t="shared" si="157"/>
        <v>1</v>
      </c>
      <c r="G1101" s="8">
        <f t="shared" si="154"/>
        <v>20</v>
      </c>
      <c r="H1101" t="str">
        <f t="shared" si="149"/>
        <v>释主动技能1等级12</v>
      </c>
      <c r="I1101" t="str">
        <f t="shared" si="150"/>
        <v>释主动技能1等级13</v>
      </c>
      <c r="J1101" s="1">
        <v>1095</v>
      </c>
      <c r="K1101" s="1">
        <f>VLOOKUP(H1101,主动技能!$A:$B,2,FALSE)</f>
        <v>1152</v>
      </c>
      <c r="L1101" s="1">
        <f>VLOOKUP(I1101,主动技能!$A:$B,2,FALSE)</f>
        <v>1153</v>
      </c>
      <c r="M1101" s="1">
        <f t="shared" si="151"/>
        <v>6</v>
      </c>
      <c r="N1101" s="1" t="s">
        <v>251</v>
      </c>
      <c r="O1101" s="1">
        <f t="shared" si="152"/>
        <v>105</v>
      </c>
      <c r="P1101" s="1" t="s">
        <v>252</v>
      </c>
      <c r="Q1101" s="1" t="s">
        <v>252</v>
      </c>
    </row>
    <row r="1102" spans="2:17" x14ac:dyDescent="0.15">
      <c r="B1102" s="8" t="str">
        <f>VLOOKUP(G1102,角色!A:B,2,FALSE)</f>
        <v>释</v>
      </c>
      <c r="C1102" s="8" t="str">
        <f t="shared" si="153"/>
        <v>主动技能1</v>
      </c>
      <c r="D1102" s="8">
        <f t="shared" si="155"/>
        <v>13</v>
      </c>
      <c r="E1102" s="8">
        <f t="shared" si="156"/>
        <v>14</v>
      </c>
      <c r="F1102" s="8">
        <f t="shared" si="157"/>
        <v>1</v>
      </c>
      <c r="G1102" s="8">
        <f t="shared" si="154"/>
        <v>20</v>
      </c>
      <c r="H1102" t="str">
        <f t="shared" si="149"/>
        <v>释主动技能1等级13</v>
      </c>
      <c r="I1102" t="str">
        <f t="shared" si="150"/>
        <v>释主动技能1等级14</v>
      </c>
      <c r="J1102" s="1">
        <v>1096</v>
      </c>
      <c r="K1102" s="1">
        <f>VLOOKUP(H1102,主动技能!$A:$B,2,FALSE)</f>
        <v>1153</v>
      </c>
      <c r="L1102" s="1">
        <f>VLOOKUP(I1102,主动技能!$A:$B,2,FALSE)</f>
        <v>1154</v>
      </c>
      <c r="M1102" s="1">
        <f t="shared" si="151"/>
        <v>7</v>
      </c>
      <c r="N1102" s="1" t="s">
        <v>251</v>
      </c>
      <c r="O1102" s="1">
        <f t="shared" si="152"/>
        <v>106</v>
      </c>
      <c r="P1102" s="1" t="s">
        <v>252</v>
      </c>
      <c r="Q1102" s="1" t="s">
        <v>252</v>
      </c>
    </row>
    <row r="1103" spans="2:17" x14ac:dyDescent="0.15">
      <c r="B1103" s="8" t="str">
        <f>VLOOKUP(G1103,角色!A:B,2,FALSE)</f>
        <v>释</v>
      </c>
      <c r="C1103" s="8" t="str">
        <f t="shared" si="153"/>
        <v>主动技能1</v>
      </c>
      <c r="D1103" s="8">
        <f t="shared" si="155"/>
        <v>14</v>
      </c>
      <c r="E1103" s="8">
        <f t="shared" si="156"/>
        <v>15</v>
      </c>
      <c r="F1103" s="8">
        <f t="shared" si="157"/>
        <v>1</v>
      </c>
      <c r="G1103" s="8">
        <f t="shared" si="154"/>
        <v>20</v>
      </c>
      <c r="H1103" t="str">
        <f t="shared" si="149"/>
        <v>释主动技能1等级14</v>
      </c>
      <c r="I1103" t="str">
        <f t="shared" si="150"/>
        <v>释主动技能1等级15</v>
      </c>
      <c r="J1103" s="1">
        <v>1097</v>
      </c>
      <c r="K1103" s="1">
        <f>VLOOKUP(H1103,主动技能!$A:$B,2,FALSE)</f>
        <v>1154</v>
      </c>
      <c r="L1103" s="1">
        <f>VLOOKUP(I1103,主动技能!$A:$B,2,FALSE)</f>
        <v>1155</v>
      </c>
      <c r="M1103" s="1">
        <f t="shared" si="151"/>
        <v>8</v>
      </c>
      <c r="N1103" s="1" t="s">
        <v>251</v>
      </c>
      <c r="O1103" s="1">
        <f t="shared" si="152"/>
        <v>107</v>
      </c>
      <c r="P1103" s="1" t="s">
        <v>252</v>
      </c>
      <c r="Q1103" s="1" t="s">
        <v>252</v>
      </c>
    </row>
    <row r="1104" spans="2:17" x14ac:dyDescent="0.15">
      <c r="B1104" s="8" t="str">
        <f>VLOOKUP(G1104,角色!A:B,2,FALSE)</f>
        <v>释</v>
      </c>
      <c r="C1104" s="8" t="str">
        <f t="shared" si="153"/>
        <v>主动技能1</v>
      </c>
      <c r="D1104" s="8">
        <f t="shared" si="155"/>
        <v>15</v>
      </c>
      <c r="E1104" s="8">
        <f t="shared" si="156"/>
        <v>16</v>
      </c>
      <c r="F1104" s="8">
        <f t="shared" si="157"/>
        <v>1</v>
      </c>
      <c r="G1104" s="8">
        <f t="shared" si="154"/>
        <v>20</v>
      </c>
      <c r="H1104" t="str">
        <f t="shared" si="149"/>
        <v>释主动技能1等级15</v>
      </c>
      <c r="I1104" t="str">
        <f t="shared" si="150"/>
        <v>释主动技能1等级16</v>
      </c>
      <c r="J1104" s="1">
        <v>1098</v>
      </c>
      <c r="K1104" s="1">
        <f>VLOOKUP(H1104,主动技能!$A:$B,2,FALSE)</f>
        <v>1155</v>
      </c>
      <c r="L1104" s="1">
        <f>VLOOKUP(I1104,主动技能!$A:$B,2,FALSE)</f>
        <v>1156</v>
      </c>
      <c r="M1104" s="1">
        <f t="shared" si="151"/>
        <v>9</v>
      </c>
      <c r="N1104" s="1" t="s">
        <v>251</v>
      </c>
      <c r="O1104" s="1">
        <f t="shared" si="152"/>
        <v>108</v>
      </c>
      <c r="P1104" s="1" t="s">
        <v>252</v>
      </c>
      <c r="Q1104" s="1" t="s">
        <v>252</v>
      </c>
    </row>
    <row r="1105" spans="2:17" x14ac:dyDescent="0.15">
      <c r="B1105" s="8" t="str">
        <f>VLOOKUP(G1105,角色!A:B,2,FALSE)</f>
        <v>释</v>
      </c>
      <c r="C1105" s="8" t="str">
        <f t="shared" si="153"/>
        <v>主动技能1</v>
      </c>
      <c r="D1105" s="8">
        <f t="shared" si="155"/>
        <v>16</v>
      </c>
      <c r="E1105" s="8">
        <f t="shared" si="156"/>
        <v>17</v>
      </c>
      <c r="F1105" s="8">
        <f t="shared" si="157"/>
        <v>1</v>
      </c>
      <c r="G1105" s="8">
        <f t="shared" si="154"/>
        <v>20</v>
      </c>
      <c r="H1105" t="str">
        <f t="shared" si="149"/>
        <v>释主动技能1等级16</v>
      </c>
      <c r="I1105" t="str">
        <f t="shared" si="150"/>
        <v>释主动技能1等级17</v>
      </c>
      <c r="J1105" s="1">
        <v>1099</v>
      </c>
      <c r="K1105" s="1">
        <f>VLOOKUP(H1105,主动技能!$A:$B,2,FALSE)</f>
        <v>1156</v>
      </c>
      <c r="L1105" s="1">
        <f>VLOOKUP(I1105,主动技能!$A:$B,2,FALSE)</f>
        <v>1157</v>
      </c>
      <c r="M1105" s="1">
        <f t="shared" si="151"/>
        <v>10</v>
      </c>
      <c r="N1105" s="1" t="s">
        <v>251</v>
      </c>
      <c r="O1105" s="1">
        <f t="shared" si="152"/>
        <v>109</v>
      </c>
      <c r="P1105" s="1" t="s">
        <v>252</v>
      </c>
      <c r="Q1105" s="1" t="s">
        <v>252</v>
      </c>
    </row>
    <row r="1106" spans="2:17" x14ac:dyDescent="0.15">
      <c r="B1106" s="8" t="str">
        <f>VLOOKUP(G1106,角色!A:B,2,FALSE)</f>
        <v>释</v>
      </c>
      <c r="C1106" s="8" t="str">
        <f t="shared" si="153"/>
        <v>主动技能1</v>
      </c>
      <c r="D1106" s="8">
        <f t="shared" si="155"/>
        <v>17</v>
      </c>
      <c r="E1106" s="8">
        <f t="shared" si="156"/>
        <v>18</v>
      </c>
      <c r="F1106" s="8">
        <f t="shared" si="157"/>
        <v>1</v>
      </c>
      <c r="G1106" s="8">
        <f t="shared" si="154"/>
        <v>20</v>
      </c>
      <c r="H1106" t="str">
        <f t="shared" si="149"/>
        <v>释主动技能1等级17</v>
      </c>
      <c r="I1106" t="str">
        <f t="shared" si="150"/>
        <v>释主动技能1等级18</v>
      </c>
      <c r="J1106" s="1">
        <v>1100</v>
      </c>
      <c r="K1106" s="1">
        <f>VLOOKUP(H1106,主动技能!$A:$B,2,FALSE)</f>
        <v>1157</v>
      </c>
      <c r="L1106" s="1">
        <f>VLOOKUP(I1106,主动技能!$A:$B,2,FALSE)</f>
        <v>1158</v>
      </c>
      <c r="M1106" s="1">
        <f t="shared" si="151"/>
        <v>11</v>
      </c>
      <c r="N1106" s="1" t="s">
        <v>251</v>
      </c>
      <c r="O1106" s="1">
        <f t="shared" si="152"/>
        <v>110</v>
      </c>
      <c r="P1106" s="1" t="s">
        <v>252</v>
      </c>
      <c r="Q1106" s="1" t="s">
        <v>252</v>
      </c>
    </row>
    <row r="1107" spans="2:17" x14ac:dyDescent="0.15">
      <c r="B1107" s="8" t="str">
        <f>VLOOKUP(G1107,角色!A:B,2,FALSE)</f>
        <v>释</v>
      </c>
      <c r="C1107" s="8" t="str">
        <f t="shared" si="153"/>
        <v>主动技能1</v>
      </c>
      <c r="D1107" s="8">
        <f t="shared" si="155"/>
        <v>18</v>
      </c>
      <c r="E1107" s="8">
        <f t="shared" si="156"/>
        <v>19</v>
      </c>
      <c r="F1107" s="8">
        <f t="shared" si="157"/>
        <v>1</v>
      </c>
      <c r="G1107" s="8">
        <f t="shared" si="154"/>
        <v>20</v>
      </c>
      <c r="H1107" t="str">
        <f t="shared" si="149"/>
        <v>释主动技能1等级18</v>
      </c>
      <c r="I1107" t="str">
        <f t="shared" si="150"/>
        <v>释主动技能1等级19</v>
      </c>
      <c r="J1107" s="1">
        <v>1101</v>
      </c>
      <c r="K1107" s="1">
        <f>VLOOKUP(H1107,主动技能!$A:$B,2,FALSE)</f>
        <v>1158</v>
      </c>
      <c r="L1107" s="1">
        <f>VLOOKUP(I1107,主动技能!$A:$B,2,FALSE)</f>
        <v>1159</v>
      </c>
      <c r="M1107" s="1">
        <f t="shared" si="151"/>
        <v>12</v>
      </c>
      <c r="N1107" s="1" t="s">
        <v>251</v>
      </c>
      <c r="O1107" s="1">
        <f t="shared" si="152"/>
        <v>111</v>
      </c>
      <c r="P1107" s="1" t="s">
        <v>252</v>
      </c>
      <c r="Q1107" s="1" t="s">
        <v>252</v>
      </c>
    </row>
    <row r="1108" spans="2:17" x14ac:dyDescent="0.15">
      <c r="B1108" s="8" t="str">
        <f>VLOOKUP(G1108,角色!A:B,2,FALSE)</f>
        <v>释</v>
      </c>
      <c r="C1108" s="8" t="str">
        <f t="shared" si="153"/>
        <v>主动技能1</v>
      </c>
      <c r="D1108" s="8">
        <f t="shared" si="155"/>
        <v>19</v>
      </c>
      <c r="E1108" s="8">
        <f t="shared" si="156"/>
        <v>20</v>
      </c>
      <c r="F1108" s="8">
        <f t="shared" si="157"/>
        <v>1</v>
      </c>
      <c r="G1108" s="8">
        <f t="shared" si="154"/>
        <v>20</v>
      </c>
      <c r="H1108" t="str">
        <f t="shared" si="149"/>
        <v>释主动技能1等级19</v>
      </c>
      <c r="I1108" t="str">
        <f t="shared" si="150"/>
        <v>释主动技能1等级20</v>
      </c>
      <c r="J1108" s="1">
        <v>1102</v>
      </c>
      <c r="K1108" s="1">
        <f>VLOOKUP(H1108,主动技能!$A:$B,2,FALSE)</f>
        <v>1159</v>
      </c>
      <c r="L1108" s="1">
        <f>VLOOKUP(I1108,主动技能!$A:$B,2,FALSE)</f>
        <v>1160</v>
      </c>
      <c r="M1108" s="1">
        <f t="shared" si="151"/>
        <v>13</v>
      </c>
      <c r="N1108" s="1" t="s">
        <v>251</v>
      </c>
      <c r="O1108" s="1">
        <f t="shared" si="152"/>
        <v>112</v>
      </c>
      <c r="P1108" s="1" t="s">
        <v>252</v>
      </c>
      <c r="Q1108" s="1" t="s">
        <v>252</v>
      </c>
    </row>
    <row r="1109" spans="2:17" x14ac:dyDescent="0.15">
      <c r="B1109" s="8" t="str">
        <f>VLOOKUP(G1109,角色!A:B,2,FALSE)</f>
        <v>释</v>
      </c>
      <c r="C1109" s="8" t="str">
        <f t="shared" si="153"/>
        <v>主动技能2</v>
      </c>
      <c r="D1109" s="8">
        <f t="shared" si="155"/>
        <v>1</v>
      </c>
      <c r="E1109" s="8">
        <f t="shared" si="156"/>
        <v>2</v>
      </c>
      <c r="F1109" s="8">
        <f t="shared" si="157"/>
        <v>2</v>
      </c>
      <c r="G1109" s="8">
        <f t="shared" si="154"/>
        <v>20</v>
      </c>
      <c r="H1109" t="str">
        <f t="shared" si="149"/>
        <v>释主动技能2等级1</v>
      </c>
      <c r="I1109" t="str">
        <f t="shared" si="150"/>
        <v>释主动技能2等级2</v>
      </c>
      <c r="J1109" s="1">
        <v>1103</v>
      </c>
      <c r="K1109" s="1">
        <f>VLOOKUP(H1109,主动技能!$A:$B,2,FALSE)</f>
        <v>1161</v>
      </c>
      <c r="L1109" s="1">
        <f>VLOOKUP(I1109,主动技能!$A:$B,2,FALSE)</f>
        <v>1162</v>
      </c>
      <c r="M1109" s="1">
        <f t="shared" si="151"/>
        <v>14</v>
      </c>
      <c r="N1109" s="1" t="s">
        <v>251</v>
      </c>
      <c r="O1109" s="1">
        <f t="shared" si="152"/>
        <v>113</v>
      </c>
      <c r="P1109" s="1" t="s">
        <v>252</v>
      </c>
      <c r="Q1109" s="1" t="s">
        <v>252</v>
      </c>
    </row>
    <row r="1110" spans="2:17" x14ac:dyDescent="0.15">
      <c r="B1110" s="8" t="str">
        <f>VLOOKUP(G1110,角色!A:B,2,FALSE)</f>
        <v>释</v>
      </c>
      <c r="C1110" s="8" t="str">
        <f t="shared" si="153"/>
        <v>主动技能2</v>
      </c>
      <c r="D1110" s="8">
        <f t="shared" si="155"/>
        <v>2</v>
      </c>
      <c r="E1110" s="8">
        <f t="shared" si="156"/>
        <v>3</v>
      </c>
      <c r="F1110" s="8">
        <f t="shared" si="157"/>
        <v>2</v>
      </c>
      <c r="G1110" s="8">
        <f t="shared" si="154"/>
        <v>20</v>
      </c>
      <c r="H1110" t="str">
        <f t="shared" si="149"/>
        <v>释主动技能2等级2</v>
      </c>
      <c r="I1110" t="str">
        <f t="shared" si="150"/>
        <v>释主动技能2等级3</v>
      </c>
      <c r="J1110" s="1">
        <v>1104</v>
      </c>
      <c r="K1110" s="1">
        <f>VLOOKUP(H1110,主动技能!$A:$B,2,FALSE)</f>
        <v>1162</v>
      </c>
      <c r="L1110" s="1">
        <f>VLOOKUP(I1110,主动技能!$A:$B,2,FALSE)</f>
        <v>1163</v>
      </c>
      <c r="M1110" s="1">
        <f t="shared" si="151"/>
        <v>15</v>
      </c>
      <c r="N1110" s="1" t="s">
        <v>251</v>
      </c>
      <c r="O1110" s="1">
        <f t="shared" si="152"/>
        <v>114</v>
      </c>
      <c r="P1110" s="1" t="s">
        <v>252</v>
      </c>
      <c r="Q1110" s="1" t="s">
        <v>252</v>
      </c>
    </row>
    <row r="1111" spans="2:17" x14ac:dyDescent="0.15">
      <c r="B1111" s="8" t="str">
        <f>VLOOKUP(G1111,角色!A:B,2,FALSE)</f>
        <v>释</v>
      </c>
      <c r="C1111" s="8" t="str">
        <f t="shared" si="153"/>
        <v>主动技能2</v>
      </c>
      <c r="D1111" s="8">
        <f t="shared" si="155"/>
        <v>3</v>
      </c>
      <c r="E1111" s="8">
        <f t="shared" si="156"/>
        <v>4</v>
      </c>
      <c r="F1111" s="8">
        <f t="shared" si="157"/>
        <v>2</v>
      </c>
      <c r="G1111" s="8">
        <f t="shared" si="154"/>
        <v>20</v>
      </c>
      <c r="H1111" t="str">
        <f t="shared" si="149"/>
        <v>释主动技能2等级3</v>
      </c>
      <c r="I1111" t="str">
        <f t="shared" si="150"/>
        <v>释主动技能2等级4</v>
      </c>
      <c r="J1111" s="1">
        <v>1105</v>
      </c>
      <c r="K1111" s="1">
        <f>VLOOKUP(H1111,主动技能!$A:$B,2,FALSE)</f>
        <v>1163</v>
      </c>
      <c r="L1111" s="1">
        <f>VLOOKUP(I1111,主动技能!$A:$B,2,FALSE)</f>
        <v>1164</v>
      </c>
      <c r="M1111" s="1">
        <f t="shared" si="151"/>
        <v>16</v>
      </c>
      <c r="N1111" s="1" t="s">
        <v>251</v>
      </c>
      <c r="O1111" s="1">
        <f t="shared" si="152"/>
        <v>115</v>
      </c>
      <c r="P1111" s="1" t="s">
        <v>252</v>
      </c>
      <c r="Q1111" s="1" t="s">
        <v>252</v>
      </c>
    </row>
    <row r="1112" spans="2:17" x14ac:dyDescent="0.15">
      <c r="B1112" s="8" t="str">
        <f>VLOOKUP(G1112,角色!A:B,2,FALSE)</f>
        <v>释</v>
      </c>
      <c r="C1112" s="8" t="str">
        <f t="shared" si="153"/>
        <v>主动技能2</v>
      </c>
      <c r="D1112" s="8">
        <f t="shared" si="155"/>
        <v>4</v>
      </c>
      <c r="E1112" s="8">
        <f t="shared" si="156"/>
        <v>5</v>
      </c>
      <c r="F1112" s="8">
        <f t="shared" si="157"/>
        <v>2</v>
      </c>
      <c r="G1112" s="8">
        <f t="shared" si="154"/>
        <v>20</v>
      </c>
      <c r="H1112" t="str">
        <f t="shared" ref="H1112:H1175" si="158">$B1112&amp;$C1112&amp;D$6&amp;D1112</f>
        <v>释主动技能2等级4</v>
      </c>
      <c r="I1112" t="str">
        <f t="shared" ref="I1112:I1175" si="159">$B1112&amp;$C1112&amp;E$6&amp;E1112</f>
        <v>释主动技能2等级5</v>
      </c>
      <c r="J1112" s="1">
        <v>1106</v>
      </c>
      <c r="K1112" s="1">
        <f>VLOOKUP(H1112,主动技能!$A:$B,2,FALSE)</f>
        <v>1164</v>
      </c>
      <c r="L1112" s="1">
        <f>VLOOKUP(I1112,主动技能!$A:$B,2,FALSE)</f>
        <v>1165</v>
      </c>
      <c r="M1112" s="1">
        <f t="shared" si="151"/>
        <v>17</v>
      </c>
      <c r="N1112" s="1" t="s">
        <v>251</v>
      </c>
      <c r="O1112" s="1">
        <f t="shared" si="152"/>
        <v>116</v>
      </c>
      <c r="P1112" s="1" t="s">
        <v>252</v>
      </c>
      <c r="Q1112" s="1" t="s">
        <v>252</v>
      </c>
    </row>
    <row r="1113" spans="2:17" x14ac:dyDescent="0.15">
      <c r="B1113" s="8" t="str">
        <f>VLOOKUP(G1113,角色!A:B,2,FALSE)</f>
        <v>释</v>
      </c>
      <c r="C1113" s="8" t="str">
        <f t="shared" si="153"/>
        <v>主动技能2</v>
      </c>
      <c r="D1113" s="8">
        <f t="shared" si="155"/>
        <v>5</v>
      </c>
      <c r="E1113" s="8">
        <f t="shared" si="156"/>
        <v>6</v>
      </c>
      <c r="F1113" s="8">
        <f t="shared" si="157"/>
        <v>2</v>
      </c>
      <c r="G1113" s="8">
        <f t="shared" si="154"/>
        <v>20</v>
      </c>
      <c r="H1113" t="str">
        <f t="shared" si="158"/>
        <v>释主动技能2等级5</v>
      </c>
      <c r="I1113" t="str">
        <f t="shared" si="159"/>
        <v>释主动技能2等级6</v>
      </c>
      <c r="J1113" s="1">
        <v>1107</v>
      </c>
      <c r="K1113" s="1">
        <f>VLOOKUP(H1113,主动技能!$A:$B,2,FALSE)</f>
        <v>1165</v>
      </c>
      <c r="L1113" s="1">
        <f>VLOOKUP(I1113,主动技能!$A:$B,2,FALSE)</f>
        <v>1166</v>
      </c>
      <c r="M1113" s="1">
        <f t="shared" si="151"/>
        <v>18</v>
      </c>
      <c r="N1113" s="1" t="s">
        <v>251</v>
      </c>
      <c r="O1113" s="1">
        <f t="shared" si="152"/>
        <v>117</v>
      </c>
      <c r="P1113" s="1" t="s">
        <v>252</v>
      </c>
      <c r="Q1113" s="1" t="s">
        <v>252</v>
      </c>
    </row>
    <row r="1114" spans="2:17" x14ac:dyDescent="0.15">
      <c r="B1114" s="8" t="str">
        <f>VLOOKUP(G1114,角色!A:B,2,FALSE)</f>
        <v>释</v>
      </c>
      <c r="C1114" s="8" t="str">
        <f t="shared" si="153"/>
        <v>主动技能2</v>
      </c>
      <c r="D1114" s="8">
        <f t="shared" si="155"/>
        <v>6</v>
      </c>
      <c r="E1114" s="8">
        <f t="shared" si="156"/>
        <v>7</v>
      </c>
      <c r="F1114" s="8">
        <f t="shared" si="157"/>
        <v>2</v>
      </c>
      <c r="G1114" s="8">
        <f t="shared" si="154"/>
        <v>20</v>
      </c>
      <c r="H1114" t="str">
        <f t="shared" si="158"/>
        <v>释主动技能2等级6</v>
      </c>
      <c r="I1114" t="str">
        <f t="shared" si="159"/>
        <v>释主动技能2等级7</v>
      </c>
      <c r="J1114" s="1">
        <v>1108</v>
      </c>
      <c r="K1114" s="1">
        <f>VLOOKUP(H1114,主动技能!$A:$B,2,FALSE)</f>
        <v>1166</v>
      </c>
      <c r="L1114" s="1">
        <f>VLOOKUP(I1114,主动技能!$A:$B,2,FALSE)</f>
        <v>1167</v>
      </c>
      <c r="M1114" s="1">
        <f t="shared" si="151"/>
        <v>19</v>
      </c>
      <c r="N1114" s="1" t="s">
        <v>251</v>
      </c>
      <c r="O1114" s="1">
        <f t="shared" si="152"/>
        <v>118</v>
      </c>
      <c r="P1114" s="1" t="s">
        <v>252</v>
      </c>
      <c r="Q1114" s="1" t="s">
        <v>252</v>
      </c>
    </row>
    <row r="1115" spans="2:17" x14ac:dyDescent="0.15">
      <c r="B1115" s="8" t="str">
        <f>VLOOKUP(G1115,角色!A:B,2,FALSE)</f>
        <v>释</v>
      </c>
      <c r="C1115" s="8" t="str">
        <f t="shared" si="153"/>
        <v>主动技能2</v>
      </c>
      <c r="D1115" s="8">
        <f t="shared" si="155"/>
        <v>7</v>
      </c>
      <c r="E1115" s="8">
        <f t="shared" si="156"/>
        <v>8</v>
      </c>
      <c r="F1115" s="8">
        <f t="shared" si="157"/>
        <v>2</v>
      </c>
      <c r="G1115" s="8">
        <f t="shared" si="154"/>
        <v>20</v>
      </c>
      <c r="H1115" t="str">
        <f t="shared" si="158"/>
        <v>释主动技能2等级7</v>
      </c>
      <c r="I1115" t="str">
        <f t="shared" si="159"/>
        <v>释主动技能2等级8</v>
      </c>
      <c r="J1115" s="1">
        <v>1109</v>
      </c>
      <c r="K1115" s="1">
        <f>VLOOKUP(H1115,主动技能!$A:$B,2,FALSE)</f>
        <v>1167</v>
      </c>
      <c r="L1115" s="1">
        <f>VLOOKUP(I1115,主动技能!$A:$B,2,FALSE)</f>
        <v>1168</v>
      </c>
      <c r="M1115" s="1">
        <f t="shared" si="151"/>
        <v>20</v>
      </c>
      <c r="N1115" s="1" t="s">
        <v>251</v>
      </c>
      <c r="O1115" s="1">
        <f t="shared" si="152"/>
        <v>119</v>
      </c>
      <c r="P1115" s="1" t="s">
        <v>252</v>
      </c>
      <c r="Q1115" s="1" t="s">
        <v>252</v>
      </c>
    </row>
    <row r="1116" spans="2:17" x14ac:dyDescent="0.15">
      <c r="B1116" s="8" t="str">
        <f>VLOOKUP(G1116,角色!A:B,2,FALSE)</f>
        <v>释</v>
      </c>
      <c r="C1116" s="8" t="str">
        <f t="shared" si="153"/>
        <v>主动技能2</v>
      </c>
      <c r="D1116" s="8">
        <f t="shared" si="155"/>
        <v>8</v>
      </c>
      <c r="E1116" s="8">
        <f t="shared" si="156"/>
        <v>9</v>
      </c>
      <c r="F1116" s="8">
        <f t="shared" si="157"/>
        <v>2</v>
      </c>
      <c r="G1116" s="8">
        <f t="shared" si="154"/>
        <v>20</v>
      </c>
      <c r="H1116" t="str">
        <f t="shared" si="158"/>
        <v>释主动技能2等级8</v>
      </c>
      <c r="I1116" t="str">
        <f t="shared" si="159"/>
        <v>释主动技能2等级9</v>
      </c>
      <c r="J1116" s="1">
        <v>1110</v>
      </c>
      <c r="K1116" s="1">
        <f>VLOOKUP(H1116,主动技能!$A:$B,2,FALSE)</f>
        <v>1168</v>
      </c>
      <c r="L1116" s="1">
        <f>VLOOKUP(I1116,主动技能!$A:$B,2,FALSE)</f>
        <v>1169</v>
      </c>
      <c r="M1116" s="1">
        <f t="shared" si="151"/>
        <v>21</v>
      </c>
      <c r="N1116" s="1" t="s">
        <v>251</v>
      </c>
      <c r="O1116" s="1">
        <f t="shared" si="152"/>
        <v>120</v>
      </c>
      <c r="P1116" s="1" t="s">
        <v>252</v>
      </c>
      <c r="Q1116" s="1" t="s">
        <v>252</v>
      </c>
    </row>
    <row r="1117" spans="2:17" x14ac:dyDescent="0.15">
      <c r="B1117" s="8" t="str">
        <f>VLOOKUP(G1117,角色!A:B,2,FALSE)</f>
        <v>释</v>
      </c>
      <c r="C1117" s="8" t="str">
        <f t="shared" si="153"/>
        <v>主动技能2</v>
      </c>
      <c r="D1117" s="8">
        <f t="shared" si="155"/>
        <v>9</v>
      </c>
      <c r="E1117" s="8">
        <f t="shared" si="156"/>
        <v>10</v>
      </c>
      <c r="F1117" s="8">
        <f t="shared" si="157"/>
        <v>2</v>
      </c>
      <c r="G1117" s="8">
        <f t="shared" si="154"/>
        <v>20</v>
      </c>
      <c r="H1117" t="str">
        <f t="shared" si="158"/>
        <v>释主动技能2等级9</v>
      </c>
      <c r="I1117" t="str">
        <f t="shared" si="159"/>
        <v>释主动技能2等级10</v>
      </c>
      <c r="J1117" s="1">
        <v>1111</v>
      </c>
      <c r="K1117" s="1">
        <f>VLOOKUP(H1117,主动技能!$A:$B,2,FALSE)</f>
        <v>1169</v>
      </c>
      <c r="L1117" s="1">
        <f>VLOOKUP(I1117,主动技能!$A:$B,2,FALSE)</f>
        <v>1170</v>
      </c>
      <c r="M1117" s="1">
        <f t="shared" si="151"/>
        <v>22</v>
      </c>
      <c r="N1117" s="1" t="s">
        <v>251</v>
      </c>
      <c r="O1117" s="1">
        <f t="shared" si="152"/>
        <v>121</v>
      </c>
      <c r="P1117" s="1" t="s">
        <v>252</v>
      </c>
      <c r="Q1117" s="1" t="s">
        <v>252</v>
      </c>
    </row>
    <row r="1118" spans="2:17" x14ac:dyDescent="0.15">
      <c r="B1118" s="8" t="str">
        <f>VLOOKUP(G1118,角色!A:B,2,FALSE)</f>
        <v>释</v>
      </c>
      <c r="C1118" s="8" t="str">
        <f t="shared" si="153"/>
        <v>主动技能2</v>
      </c>
      <c r="D1118" s="8">
        <f t="shared" si="155"/>
        <v>10</v>
      </c>
      <c r="E1118" s="8">
        <f t="shared" si="156"/>
        <v>11</v>
      </c>
      <c r="F1118" s="8">
        <f t="shared" si="157"/>
        <v>2</v>
      </c>
      <c r="G1118" s="8">
        <f t="shared" si="154"/>
        <v>20</v>
      </c>
      <c r="H1118" t="str">
        <f t="shared" si="158"/>
        <v>释主动技能2等级10</v>
      </c>
      <c r="I1118" t="str">
        <f t="shared" si="159"/>
        <v>释主动技能2等级11</v>
      </c>
      <c r="J1118" s="1">
        <v>1112</v>
      </c>
      <c r="K1118" s="1">
        <f>VLOOKUP(H1118,主动技能!$A:$B,2,FALSE)</f>
        <v>1170</v>
      </c>
      <c r="L1118" s="1">
        <f>VLOOKUP(I1118,主动技能!$A:$B,2,FALSE)</f>
        <v>1171</v>
      </c>
      <c r="M1118" s="1">
        <f t="shared" si="151"/>
        <v>23</v>
      </c>
      <c r="N1118" s="1" t="s">
        <v>251</v>
      </c>
      <c r="O1118" s="1">
        <f t="shared" si="152"/>
        <v>122</v>
      </c>
      <c r="P1118" s="1" t="s">
        <v>252</v>
      </c>
      <c r="Q1118" s="1" t="s">
        <v>252</v>
      </c>
    </row>
    <row r="1119" spans="2:17" x14ac:dyDescent="0.15">
      <c r="B1119" s="8" t="str">
        <f>VLOOKUP(G1119,角色!A:B,2,FALSE)</f>
        <v>释</v>
      </c>
      <c r="C1119" s="8" t="str">
        <f t="shared" si="153"/>
        <v>主动技能2</v>
      </c>
      <c r="D1119" s="8">
        <f t="shared" si="155"/>
        <v>11</v>
      </c>
      <c r="E1119" s="8">
        <f t="shared" si="156"/>
        <v>12</v>
      </c>
      <c r="F1119" s="8">
        <f t="shared" si="157"/>
        <v>2</v>
      </c>
      <c r="G1119" s="8">
        <f t="shared" si="154"/>
        <v>20</v>
      </c>
      <c r="H1119" t="str">
        <f t="shared" si="158"/>
        <v>释主动技能2等级11</v>
      </c>
      <c r="I1119" t="str">
        <f t="shared" si="159"/>
        <v>释主动技能2等级12</v>
      </c>
      <c r="J1119" s="1">
        <v>1113</v>
      </c>
      <c r="K1119" s="1">
        <f>VLOOKUP(H1119,主动技能!$A:$B,2,FALSE)</f>
        <v>1171</v>
      </c>
      <c r="L1119" s="1">
        <f>VLOOKUP(I1119,主动技能!$A:$B,2,FALSE)</f>
        <v>1172</v>
      </c>
      <c r="M1119" s="1">
        <f t="shared" si="151"/>
        <v>24</v>
      </c>
      <c r="N1119" s="1" t="s">
        <v>251</v>
      </c>
      <c r="O1119" s="1">
        <f t="shared" si="152"/>
        <v>123</v>
      </c>
      <c r="P1119" s="1" t="s">
        <v>252</v>
      </c>
      <c r="Q1119" s="1" t="s">
        <v>252</v>
      </c>
    </row>
    <row r="1120" spans="2:17" x14ac:dyDescent="0.15">
      <c r="B1120" s="8" t="str">
        <f>VLOOKUP(G1120,角色!A:B,2,FALSE)</f>
        <v>释</v>
      </c>
      <c r="C1120" s="8" t="str">
        <f t="shared" si="153"/>
        <v>主动技能2</v>
      </c>
      <c r="D1120" s="8">
        <f t="shared" si="155"/>
        <v>12</v>
      </c>
      <c r="E1120" s="8">
        <f t="shared" si="156"/>
        <v>13</v>
      </c>
      <c r="F1120" s="8">
        <f t="shared" si="157"/>
        <v>2</v>
      </c>
      <c r="G1120" s="8">
        <f t="shared" si="154"/>
        <v>20</v>
      </c>
      <c r="H1120" t="str">
        <f t="shared" si="158"/>
        <v>释主动技能2等级12</v>
      </c>
      <c r="I1120" t="str">
        <f t="shared" si="159"/>
        <v>释主动技能2等级13</v>
      </c>
      <c r="J1120" s="1">
        <v>1114</v>
      </c>
      <c r="K1120" s="1">
        <f>VLOOKUP(H1120,主动技能!$A:$B,2,FALSE)</f>
        <v>1172</v>
      </c>
      <c r="L1120" s="1">
        <f>VLOOKUP(I1120,主动技能!$A:$B,2,FALSE)</f>
        <v>1173</v>
      </c>
      <c r="M1120" s="1">
        <f t="shared" si="151"/>
        <v>25</v>
      </c>
      <c r="N1120" s="1" t="s">
        <v>251</v>
      </c>
      <c r="O1120" s="1">
        <f t="shared" si="152"/>
        <v>124</v>
      </c>
      <c r="P1120" s="1" t="s">
        <v>252</v>
      </c>
      <c r="Q1120" s="1" t="s">
        <v>252</v>
      </c>
    </row>
    <row r="1121" spans="2:17" x14ac:dyDescent="0.15">
      <c r="B1121" s="8" t="str">
        <f>VLOOKUP(G1121,角色!A:B,2,FALSE)</f>
        <v>释</v>
      </c>
      <c r="C1121" s="8" t="str">
        <f t="shared" si="153"/>
        <v>主动技能2</v>
      </c>
      <c r="D1121" s="8">
        <f t="shared" si="155"/>
        <v>13</v>
      </c>
      <c r="E1121" s="8">
        <f t="shared" si="156"/>
        <v>14</v>
      </c>
      <c r="F1121" s="8">
        <f t="shared" si="157"/>
        <v>2</v>
      </c>
      <c r="G1121" s="8">
        <f t="shared" si="154"/>
        <v>20</v>
      </c>
      <c r="H1121" t="str">
        <f t="shared" si="158"/>
        <v>释主动技能2等级13</v>
      </c>
      <c r="I1121" t="str">
        <f t="shared" si="159"/>
        <v>释主动技能2等级14</v>
      </c>
      <c r="J1121" s="1">
        <v>1115</v>
      </c>
      <c r="K1121" s="1">
        <f>VLOOKUP(H1121,主动技能!$A:$B,2,FALSE)</f>
        <v>1173</v>
      </c>
      <c r="L1121" s="1">
        <f>VLOOKUP(I1121,主动技能!$A:$B,2,FALSE)</f>
        <v>1174</v>
      </c>
      <c r="M1121" s="1">
        <f t="shared" si="151"/>
        <v>26</v>
      </c>
      <c r="N1121" s="1" t="s">
        <v>251</v>
      </c>
      <c r="O1121" s="1">
        <f t="shared" si="152"/>
        <v>125</v>
      </c>
      <c r="P1121" s="1" t="s">
        <v>252</v>
      </c>
      <c r="Q1121" s="1" t="s">
        <v>252</v>
      </c>
    </row>
    <row r="1122" spans="2:17" x14ac:dyDescent="0.15">
      <c r="B1122" s="8" t="str">
        <f>VLOOKUP(G1122,角色!A:B,2,FALSE)</f>
        <v>释</v>
      </c>
      <c r="C1122" s="8" t="str">
        <f t="shared" si="153"/>
        <v>主动技能2</v>
      </c>
      <c r="D1122" s="8">
        <f t="shared" si="155"/>
        <v>14</v>
      </c>
      <c r="E1122" s="8">
        <f t="shared" si="156"/>
        <v>15</v>
      </c>
      <c r="F1122" s="8">
        <f t="shared" si="157"/>
        <v>2</v>
      </c>
      <c r="G1122" s="8">
        <f t="shared" si="154"/>
        <v>20</v>
      </c>
      <c r="H1122" t="str">
        <f t="shared" si="158"/>
        <v>释主动技能2等级14</v>
      </c>
      <c r="I1122" t="str">
        <f t="shared" si="159"/>
        <v>释主动技能2等级15</v>
      </c>
      <c r="J1122" s="1">
        <v>1116</v>
      </c>
      <c r="K1122" s="1">
        <f>VLOOKUP(H1122,主动技能!$A:$B,2,FALSE)</f>
        <v>1174</v>
      </c>
      <c r="L1122" s="1">
        <f>VLOOKUP(I1122,主动技能!$A:$B,2,FALSE)</f>
        <v>1175</v>
      </c>
      <c r="M1122" s="1">
        <f t="shared" si="151"/>
        <v>27</v>
      </c>
      <c r="N1122" s="1" t="s">
        <v>251</v>
      </c>
      <c r="O1122" s="1">
        <f t="shared" si="152"/>
        <v>126</v>
      </c>
      <c r="P1122" s="1" t="s">
        <v>252</v>
      </c>
      <c r="Q1122" s="1" t="s">
        <v>252</v>
      </c>
    </row>
    <row r="1123" spans="2:17" x14ac:dyDescent="0.15">
      <c r="B1123" s="8" t="str">
        <f>VLOOKUP(G1123,角色!A:B,2,FALSE)</f>
        <v>释</v>
      </c>
      <c r="C1123" s="8" t="str">
        <f t="shared" si="153"/>
        <v>主动技能2</v>
      </c>
      <c r="D1123" s="8">
        <f t="shared" si="155"/>
        <v>15</v>
      </c>
      <c r="E1123" s="8">
        <f t="shared" si="156"/>
        <v>16</v>
      </c>
      <c r="F1123" s="8">
        <f t="shared" si="157"/>
        <v>2</v>
      </c>
      <c r="G1123" s="8">
        <f t="shared" si="154"/>
        <v>20</v>
      </c>
      <c r="H1123" t="str">
        <f t="shared" si="158"/>
        <v>释主动技能2等级15</v>
      </c>
      <c r="I1123" t="str">
        <f t="shared" si="159"/>
        <v>释主动技能2等级16</v>
      </c>
      <c r="J1123" s="1">
        <v>1117</v>
      </c>
      <c r="K1123" s="1">
        <f>VLOOKUP(H1123,主动技能!$A:$B,2,FALSE)</f>
        <v>1175</v>
      </c>
      <c r="L1123" s="1">
        <f>VLOOKUP(I1123,主动技能!$A:$B,2,FALSE)</f>
        <v>1176</v>
      </c>
      <c r="M1123" s="1">
        <f t="shared" si="151"/>
        <v>28</v>
      </c>
      <c r="N1123" s="1" t="s">
        <v>251</v>
      </c>
      <c r="O1123" s="1">
        <f t="shared" si="152"/>
        <v>127</v>
      </c>
      <c r="P1123" s="1" t="s">
        <v>252</v>
      </c>
      <c r="Q1123" s="1" t="s">
        <v>252</v>
      </c>
    </row>
    <row r="1124" spans="2:17" x14ac:dyDescent="0.15">
      <c r="B1124" s="8" t="str">
        <f>VLOOKUP(G1124,角色!A:B,2,FALSE)</f>
        <v>释</v>
      </c>
      <c r="C1124" s="8" t="str">
        <f t="shared" si="153"/>
        <v>主动技能2</v>
      </c>
      <c r="D1124" s="8">
        <f t="shared" si="155"/>
        <v>16</v>
      </c>
      <c r="E1124" s="8">
        <f t="shared" si="156"/>
        <v>17</v>
      </c>
      <c r="F1124" s="8">
        <f t="shared" si="157"/>
        <v>2</v>
      </c>
      <c r="G1124" s="8">
        <f t="shared" si="154"/>
        <v>20</v>
      </c>
      <c r="H1124" t="str">
        <f t="shared" si="158"/>
        <v>释主动技能2等级16</v>
      </c>
      <c r="I1124" t="str">
        <f t="shared" si="159"/>
        <v>释主动技能2等级17</v>
      </c>
      <c r="J1124" s="1">
        <v>1118</v>
      </c>
      <c r="K1124" s="1">
        <f>VLOOKUP(H1124,主动技能!$A:$B,2,FALSE)</f>
        <v>1176</v>
      </c>
      <c r="L1124" s="1">
        <f>VLOOKUP(I1124,主动技能!$A:$B,2,FALSE)</f>
        <v>1177</v>
      </c>
      <c r="M1124" s="1">
        <f t="shared" si="151"/>
        <v>29</v>
      </c>
      <c r="N1124" s="1" t="s">
        <v>251</v>
      </c>
      <c r="O1124" s="1">
        <f t="shared" si="152"/>
        <v>128</v>
      </c>
      <c r="P1124" s="1" t="s">
        <v>252</v>
      </c>
      <c r="Q1124" s="1" t="s">
        <v>252</v>
      </c>
    </row>
    <row r="1125" spans="2:17" x14ac:dyDescent="0.15">
      <c r="B1125" s="8" t="str">
        <f>VLOOKUP(G1125,角色!A:B,2,FALSE)</f>
        <v>释</v>
      </c>
      <c r="C1125" s="8" t="str">
        <f t="shared" si="153"/>
        <v>主动技能2</v>
      </c>
      <c r="D1125" s="8">
        <f t="shared" si="155"/>
        <v>17</v>
      </c>
      <c r="E1125" s="8">
        <f t="shared" si="156"/>
        <v>18</v>
      </c>
      <c r="F1125" s="8">
        <f t="shared" si="157"/>
        <v>2</v>
      </c>
      <c r="G1125" s="8">
        <f t="shared" si="154"/>
        <v>20</v>
      </c>
      <c r="H1125" t="str">
        <f t="shared" si="158"/>
        <v>释主动技能2等级17</v>
      </c>
      <c r="I1125" t="str">
        <f t="shared" si="159"/>
        <v>释主动技能2等级18</v>
      </c>
      <c r="J1125" s="1">
        <v>1119</v>
      </c>
      <c r="K1125" s="1">
        <f>VLOOKUP(H1125,主动技能!$A:$B,2,FALSE)</f>
        <v>1177</v>
      </c>
      <c r="L1125" s="1">
        <f>VLOOKUP(I1125,主动技能!$A:$B,2,FALSE)</f>
        <v>1178</v>
      </c>
      <c r="M1125" s="1">
        <f t="shared" si="151"/>
        <v>30</v>
      </c>
      <c r="N1125" s="1" t="s">
        <v>251</v>
      </c>
      <c r="O1125" s="1">
        <f t="shared" si="152"/>
        <v>129</v>
      </c>
      <c r="P1125" s="1" t="s">
        <v>252</v>
      </c>
      <c r="Q1125" s="1" t="s">
        <v>252</v>
      </c>
    </row>
    <row r="1126" spans="2:17" x14ac:dyDescent="0.15">
      <c r="B1126" s="8" t="str">
        <f>VLOOKUP(G1126,角色!A:B,2,FALSE)</f>
        <v>释</v>
      </c>
      <c r="C1126" s="8" t="str">
        <f t="shared" si="153"/>
        <v>主动技能2</v>
      </c>
      <c r="D1126" s="8">
        <f t="shared" si="155"/>
        <v>18</v>
      </c>
      <c r="E1126" s="8">
        <f t="shared" si="156"/>
        <v>19</v>
      </c>
      <c r="F1126" s="8">
        <f t="shared" si="157"/>
        <v>2</v>
      </c>
      <c r="G1126" s="8">
        <f t="shared" si="154"/>
        <v>20</v>
      </c>
      <c r="H1126" t="str">
        <f t="shared" si="158"/>
        <v>释主动技能2等级18</v>
      </c>
      <c r="I1126" t="str">
        <f t="shared" si="159"/>
        <v>释主动技能2等级19</v>
      </c>
      <c r="J1126" s="1">
        <v>1120</v>
      </c>
      <c r="K1126" s="1">
        <f>VLOOKUP(H1126,主动技能!$A:$B,2,FALSE)</f>
        <v>1178</v>
      </c>
      <c r="L1126" s="1">
        <f>VLOOKUP(I1126,主动技能!$A:$B,2,FALSE)</f>
        <v>1179</v>
      </c>
      <c r="M1126" s="1">
        <f t="shared" si="151"/>
        <v>31</v>
      </c>
      <c r="N1126" s="1" t="s">
        <v>251</v>
      </c>
      <c r="O1126" s="1">
        <f t="shared" si="152"/>
        <v>130</v>
      </c>
      <c r="P1126" s="1" t="s">
        <v>252</v>
      </c>
      <c r="Q1126" s="1" t="s">
        <v>252</v>
      </c>
    </row>
    <row r="1127" spans="2:17" x14ac:dyDescent="0.15">
      <c r="B1127" s="8" t="str">
        <f>VLOOKUP(G1127,角色!A:B,2,FALSE)</f>
        <v>释</v>
      </c>
      <c r="C1127" s="8" t="str">
        <f t="shared" si="153"/>
        <v>主动技能2</v>
      </c>
      <c r="D1127" s="8">
        <f t="shared" si="155"/>
        <v>19</v>
      </c>
      <c r="E1127" s="8">
        <f t="shared" si="156"/>
        <v>20</v>
      </c>
      <c r="F1127" s="8">
        <f t="shared" si="157"/>
        <v>2</v>
      </c>
      <c r="G1127" s="8">
        <f t="shared" si="154"/>
        <v>20</v>
      </c>
      <c r="H1127" t="str">
        <f t="shared" si="158"/>
        <v>释主动技能2等级19</v>
      </c>
      <c r="I1127" t="str">
        <f t="shared" si="159"/>
        <v>释主动技能2等级20</v>
      </c>
      <c r="J1127" s="1">
        <v>1121</v>
      </c>
      <c r="K1127" s="1">
        <f>VLOOKUP(H1127,主动技能!$A:$B,2,FALSE)</f>
        <v>1179</v>
      </c>
      <c r="L1127" s="1">
        <f>VLOOKUP(I1127,主动技能!$A:$B,2,FALSE)</f>
        <v>1180</v>
      </c>
      <c r="M1127" s="1">
        <f t="shared" si="151"/>
        <v>32</v>
      </c>
      <c r="N1127" s="1" t="s">
        <v>251</v>
      </c>
      <c r="O1127" s="1">
        <f t="shared" si="152"/>
        <v>131</v>
      </c>
      <c r="P1127" s="1" t="s">
        <v>252</v>
      </c>
      <c r="Q1127" s="1" t="s">
        <v>252</v>
      </c>
    </row>
    <row r="1128" spans="2:17" x14ac:dyDescent="0.15">
      <c r="B1128" s="8" t="str">
        <f>VLOOKUP(G1128,角色!A:B,2,FALSE)</f>
        <v>释</v>
      </c>
      <c r="C1128" s="8" t="str">
        <f t="shared" si="153"/>
        <v>主动技能3</v>
      </c>
      <c r="D1128" s="8">
        <f t="shared" si="155"/>
        <v>1</v>
      </c>
      <c r="E1128" s="8">
        <f t="shared" si="156"/>
        <v>2</v>
      </c>
      <c r="F1128" s="8">
        <f t="shared" si="157"/>
        <v>3</v>
      </c>
      <c r="G1128" s="8">
        <f t="shared" si="154"/>
        <v>20</v>
      </c>
      <c r="H1128" t="str">
        <f t="shared" si="158"/>
        <v>释主动技能3等级1</v>
      </c>
      <c r="I1128" t="str">
        <f t="shared" si="159"/>
        <v>释主动技能3等级2</v>
      </c>
      <c r="J1128" s="1">
        <v>1122</v>
      </c>
      <c r="K1128" s="1">
        <f>VLOOKUP(H1128,主动技能!$A:$B,2,FALSE)</f>
        <v>1181</v>
      </c>
      <c r="L1128" s="1">
        <f>VLOOKUP(I1128,主动技能!$A:$B,2,FALSE)</f>
        <v>1182</v>
      </c>
      <c r="M1128" s="1">
        <f t="shared" si="151"/>
        <v>33</v>
      </c>
      <c r="N1128" s="1" t="s">
        <v>251</v>
      </c>
      <c r="O1128" s="1">
        <f t="shared" si="152"/>
        <v>132</v>
      </c>
      <c r="P1128" s="1" t="s">
        <v>252</v>
      </c>
      <c r="Q1128" s="1" t="s">
        <v>252</v>
      </c>
    </row>
    <row r="1129" spans="2:17" x14ac:dyDescent="0.15">
      <c r="B1129" s="8" t="str">
        <f>VLOOKUP(G1129,角色!A:B,2,FALSE)</f>
        <v>释</v>
      </c>
      <c r="C1129" s="8" t="str">
        <f t="shared" si="153"/>
        <v>主动技能3</v>
      </c>
      <c r="D1129" s="8">
        <f t="shared" si="155"/>
        <v>2</v>
      </c>
      <c r="E1129" s="8">
        <f t="shared" si="156"/>
        <v>3</v>
      </c>
      <c r="F1129" s="8">
        <f t="shared" si="157"/>
        <v>3</v>
      </c>
      <c r="G1129" s="8">
        <f t="shared" si="154"/>
        <v>20</v>
      </c>
      <c r="H1129" t="str">
        <f t="shared" si="158"/>
        <v>释主动技能3等级2</v>
      </c>
      <c r="I1129" t="str">
        <f t="shared" si="159"/>
        <v>释主动技能3等级3</v>
      </c>
      <c r="J1129" s="1">
        <v>1123</v>
      </c>
      <c r="K1129" s="1">
        <f>VLOOKUP(H1129,主动技能!$A:$B,2,FALSE)</f>
        <v>1182</v>
      </c>
      <c r="L1129" s="1">
        <f>VLOOKUP(I1129,主动技能!$A:$B,2,FALSE)</f>
        <v>1183</v>
      </c>
      <c r="M1129" s="1">
        <f t="shared" si="151"/>
        <v>34</v>
      </c>
      <c r="N1129" s="1" t="s">
        <v>251</v>
      </c>
      <c r="O1129" s="1">
        <f t="shared" si="152"/>
        <v>133</v>
      </c>
      <c r="P1129" s="1" t="s">
        <v>252</v>
      </c>
      <c r="Q1129" s="1" t="s">
        <v>252</v>
      </c>
    </row>
    <row r="1130" spans="2:17" x14ac:dyDescent="0.15">
      <c r="B1130" s="8" t="str">
        <f>VLOOKUP(G1130,角色!A:B,2,FALSE)</f>
        <v>释</v>
      </c>
      <c r="C1130" s="8" t="str">
        <f t="shared" si="153"/>
        <v>主动技能3</v>
      </c>
      <c r="D1130" s="8">
        <f t="shared" si="155"/>
        <v>3</v>
      </c>
      <c r="E1130" s="8">
        <f t="shared" si="156"/>
        <v>4</v>
      </c>
      <c r="F1130" s="8">
        <f t="shared" si="157"/>
        <v>3</v>
      </c>
      <c r="G1130" s="8">
        <f t="shared" si="154"/>
        <v>20</v>
      </c>
      <c r="H1130" t="str">
        <f t="shared" si="158"/>
        <v>释主动技能3等级3</v>
      </c>
      <c r="I1130" t="str">
        <f t="shared" si="159"/>
        <v>释主动技能3等级4</v>
      </c>
      <c r="J1130" s="1">
        <v>1124</v>
      </c>
      <c r="K1130" s="1">
        <f>VLOOKUP(H1130,主动技能!$A:$B,2,FALSE)</f>
        <v>1183</v>
      </c>
      <c r="L1130" s="1">
        <f>VLOOKUP(I1130,主动技能!$A:$B,2,FALSE)</f>
        <v>1184</v>
      </c>
      <c r="M1130" s="1">
        <f t="shared" si="151"/>
        <v>35</v>
      </c>
      <c r="N1130" s="1" t="s">
        <v>251</v>
      </c>
      <c r="O1130" s="1">
        <f t="shared" si="152"/>
        <v>134</v>
      </c>
      <c r="P1130" s="1" t="s">
        <v>252</v>
      </c>
      <c r="Q1130" s="1" t="s">
        <v>252</v>
      </c>
    </row>
    <row r="1131" spans="2:17" x14ac:dyDescent="0.15">
      <c r="B1131" s="8" t="str">
        <f>VLOOKUP(G1131,角色!A:B,2,FALSE)</f>
        <v>释</v>
      </c>
      <c r="C1131" s="8" t="str">
        <f t="shared" si="153"/>
        <v>主动技能3</v>
      </c>
      <c r="D1131" s="8">
        <f t="shared" si="155"/>
        <v>4</v>
      </c>
      <c r="E1131" s="8">
        <f t="shared" si="156"/>
        <v>5</v>
      </c>
      <c r="F1131" s="8">
        <f t="shared" si="157"/>
        <v>3</v>
      </c>
      <c r="G1131" s="8">
        <f t="shared" si="154"/>
        <v>20</v>
      </c>
      <c r="H1131" t="str">
        <f t="shared" si="158"/>
        <v>释主动技能3等级4</v>
      </c>
      <c r="I1131" t="str">
        <f t="shared" si="159"/>
        <v>释主动技能3等级5</v>
      </c>
      <c r="J1131" s="1">
        <v>1125</v>
      </c>
      <c r="K1131" s="1">
        <f>VLOOKUP(H1131,主动技能!$A:$B,2,FALSE)</f>
        <v>1184</v>
      </c>
      <c r="L1131" s="1">
        <f>VLOOKUP(I1131,主动技能!$A:$B,2,FALSE)</f>
        <v>1185</v>
      </c>
      <c r="M1131" s="1">
        <f t="shared" ref="M1131:M1194" si="160">M1032</f>
        <v>36</v>
      </c>
      <c r="N1131" s="1" t="s">
        <v>251</v>
      </c>
      <c r="O1131" s="1">
        <f t="shared" ref="O1131:O1194" si="161">O1032</f>
        <v>135</v>
      </c>
      <c r="P1131" s="1" t="s">
        <v>252</v>
      </c>
      <c r="Q1131" s="1" t="s">
        <v>252</v>
      </c>
    </row>
    <row r="1132" spans="2:17" x14ac:dyDescent="0.15">
      <c r="B1132" s="8" t="str">
        <f>VLOOKUP(G1132,角色!A:B,2,FALSE)</f>
        <v>释</v>
      </c>
      <c r="C1132" s="8" t="str">
        <f t="shared" si="153"/>
        <v>主动技能3</v>
      </c>
      <c r="D1132" s="8">
        <f t="shared" si="155"/>
        <v>5</v>
      </c>
      <c r="E1132" s="8">
        <f t="shared" si="156"/>
        <v>6</v>
      </c>
      <c r="F1132" s="8">
        <f t="shared" si="157"/>
        <v>3</v>
      </c>
      <c r="G1132" s="8">
        <f t="shared" si="154"/>
        <v>20</v>
      </c>
      <c r="H1132" t="str">
        <f t="shared" si="158"/>
        <v>释主动技能3等级5</v>
      </c>
      <c r="I1132" t="str">
        <f t="shared" si="159"/>
        <v>释主动技能3等级6</v>
      </c>
      <c r="J1132" s="1">
        <v>1126</v>
      </c>
      <c r="K1132" s="1">
        <f>VLOOKUP(H1132,主动技能!$A:$B,2,FALSE)</f>
        <v>1185</v>
      </c>
      <c r="L1132" s="1">
        <f>VLOOKUP(I1132,主动技能!$A:$B,2,FALSE)</f>
        <v>1186</v>
      </c>
      <c r="M1132" s="1">
        <f t="shared" si="160"/>
        <v>37</v>
      </c>
      <c r="N1132" s="1" t="s">
        <v>251</v>
      </c>
      <c r="O1132" s="1">
        <f t="shared" si="161"/>
        <v>136</v>
      </c>
      <c r="P1132" s="1" t="s">
        <v>252</v>
      </c>
      <c r="Q1132" s="1" t="s">
        <v>252</v>
      </c>
    </row>
    <row r="1133" spans="2:17" x14ac:dyDescent="0.15">
      <c r="B1133" s="8" t="str">
        <f>VLOOKUP(G1133,角色!A:B,2,FALSE)</f>
        <v>释</v>
      </c>
      <c r="C1133" s="8" t="str">
        <f t="shared" si="153"/>
        <v>主动技能3</v>
      </c>
      <c r="D1133" s="8">
        <f t="shared" si="155"/>
        <v>6</v>
      </c>
      <c r="E1133" s="8">
        <f t="shared" si="156"/>
        <v>7</v>
      </c>
      <c r="F1133" s="8">
        <f t="shared" si="157"/>
        <v>3</v>
      </c>
      <c r="G1133" s="8">
        <f t="shared" si="154"/>
        <v>20</v>
      </c>
      <c r="H1133" t="str">
        <f t="shared" si="158"/>
        <v>释主动技能3等级6</v>
      </c>
      <c r="I1133" t="str">
        <f t="shared" si="159"/>
        <v>释主动技能3等级7</v>
      </c>
      <c r="J1133" s="1">
        <v>1127</v>
      </c>
      <c r="K1133" s="1">
        <f>VLOOKUP(H1133,主动技能!$A:$B,2,FALSE)</f>
        <v>1186</v>
      </c>
      <c r="L1133" s="1">
        <f>VLOOKUP(I1133,主动技能!$A:$B,2,FALSE)</f>
        <v>1187</v>
      </c>
      <c r="M1133" s="1">
        <f t="shared" si="160"/>
        <v>38</v>
      </c>
      <c r="N1133" s="1" t="s">
        <v>251</v>
      </c>
      <c r="O1133" s="1">
        <f t="shared" si="161"/>
        <v>137</v>
      </c>
      <c r="P1133" s="1" t="s">
        <v>252</v>
      </c>
      <c r="Q1133" s="1" t="s">
        <v>252</v>
      </c>
    </row>
    <row r="1134" spans="2:17" x14ac:dyDescent="0.15">
      <c r="B1134" s="8" t="str">
        <f>VLOOKUP(G1134,角色!A:B,2,FALSE)</f>
        <v>释</v>
      </c>
      <c r="C1134" s="8" t="str">
        <f t="shared" si="153"/>
        <v>主动技能3</v>
      </c>
      <c r="D1134" s="8">
        <f t="shared" si="155"/>
        <v>7</v>
      </c>
      <c r="E1134" s="8">
        <f t="shared" si="156"/>
        <v>8</v>
      </c>
      <c r="F1134" s="8">
        <f t="shared" si="157"/>
        <v>3</v>
      </c>
      <c r="G1134" s="8">
        <f t="shared" si="154"/>
        <v>20</v>
      </c>
      <c r="H1134" t="str">
        <f t="shared" si="158"/>
        <v>释主动技能3等级7</v>
      </c>
      <c r="I1134" t="str">
        <f t="shared" si="159"/>
        <v>释主动技能3等级8</v>
      </c>
      <c r="J1134" s="1">
        <v>1128</v>
      </c>
      <c r="K1134" s="1">
        <f>VLOOKUP(H1134,主动技能!$A:$B,2,FALSE)</f>
        <v>1187</v>
      </c>
      <c r="L1134" s="1">
        <f>VLOOKUP(I1134,主动技能!$A:$B,2,FALSE)</f>
        <v>1188</v>
      </c>
      <c r="M1134" s="1">
        <f t="shared" si="160"/>
        <v>39</v>
      </c>
      <c r="N1134" s="1" t="s">
        <v>251</v>
      </c>
      <c r="O1134" s="1">
        <f t="shared" si="161"/>
        <v>138</v>
      </c>
      <c r="P1134" s="1" t="s">
        <v>252</v>
      </c>
      <c r="Q1134" s="1" t="s">
        <v>252</v>
      </c>
    </row>
    <row r="1135" spans="2:17" x14ac:dyDescent="0.15">
      <c r="B1135" s="8" t="str">
        <f>VLOOKUP(G1135,角色!A:B,2,FALSE)</f>
        <v>释</v>
      </c>
      <c r="C1135" s="8" t="str">
        <f t="shared" si="153"/>
        <v>主动技能3</v>
      </c>
      <c r="D1135" s="8">
        <f t="shared" si="155"/>
        <v>8</v>
      </c>
      <c r="E1135" s="8">
        <f t="shared" si="156"/>
        <v>9</v>
      </c>
      <c r="F1135" s="8">
        <f t="shared" si="157"/>
        <v>3</v>
      </c>
      <c r="G1135" s="8">
        <f t="shared" si="154"/>
        <v>20</v>
      </c>
      <c r="H1135" t="str">
        <f t="shared" si="158"/>
        <v>释主动技能3等级8</v>
      </c>
      <c r="I1135" t="str">
        <f t="shared" si="159"/>
        <v>释主动技能3等级9</v>
      </c>
      <c r="J1135" s="1">
        <v>1129</v>
      </c>
      <c r="K1135" s="1">
        <f>VLOOKUP(H1135,主动技能!$A:$B,2,FALSE)</f>
        <v>1188</v>
      </c>
      <c r="L1135" s="1">
        <f>VLOOKUP(I1135,主动技能!$A:$B,2,FALSE)</f>
        <v>1189</v>
      </c>
      <c r="M1135" s="1">
        <f t="shared" si="160"/>
        <v>40</v>
      </c>
      <c r="N1135" s="1" t="s">
        <v>251</v>
      </c>
      <c r="O1135" s="1">
        <f t="shared" si="161"/>
        <v>139</v>
      </c>
      <c r="P1135" s="1" t="s">
        <v>252</v>
      </c>
      <c r="Q1135" s="1" t="s">
        <v>252</v>
      </c>
    </row>
    <row r="1136" spans="2:17" x14ac:dyDescent="0.15">
      <c r="B1136" s="8" t="str">
        <f>VLOOKUP(G1136,角色!A:B,2,FALSE)</f>
        <v>释</v>
      </c>
      <c r="C1136" s="8" t="str">
        <f t="shared" si="153"/>
        <v>主动技能3</v>
      </c>
      <c r="D1136" s="8">
        <f t="shared" si="155"/>
        <v>9</v>
      </c>
      <c r="E1136" s="8">
        <f t="shared" si="156"/>
        <v>10</v>
      </c>
      <c r="F1136" s="8">
        <f t="shared" si="157"/>
        <v>3</v>
      </c>
      <c r="G1136" s="8">
        <f t="shared" si="154"/>
        <v>20</v>
      </c>
      <c r="H1136" t="str">
        <f t="shared" si="158"/>
        <v>释主动技能3等级9</v>
      </c>
      <c r="I1136" t="str">
        <f t="shared" si="159"/>
        <v>释主动技能3等级10</v>
      </c>
      <c r="J1136" s="1">
        <v>1130</v>
      </c>
      <c r="K1136" s="1">
        <f>VLOOKUP(H1136,主动技能!$A:$B,2,FALSE)</f>
        <v>1189</v>
      </c>
      <c r="L1136" s="1">
        <f>VLOOKUP(I1136,主动技能!$A:$B,2,FALSE)</f>
        <v>1190</v>
      </c>
      <c r="M1136" s="1">
        <f t="shared" si="160"/>
        <v>41</v>
      </c>
      <c r="N1136" s="1" t="s">
        <v>251</v>
      </c>
      <c r="O1136" s="1">
        <f t="shared" si="161"/>
        <v>140</v>
      </c>
      <c r="P1136" s="1" t="s">
        <v>252</v>
      </c>
      <c r="Q1136" s="1" t="s">
        <v>252</v>
      </c>
    </row>
    <row r="1137" spans="2:17" x14ac:dyDescent="0.15">
      <c r="B1137" s="8" t="str">
        <f>VLOOKUP(G1137,角色!A:B,2,FALSE)</f>
        <v>释</v>
      </c>
      <c r="C1137" s="8" t="str">
        <f t="shared" si="153"/>
        <v>主动技能3</v>
      </c>
      <c r="D1137" s="8">
        <f t="shared" si="155"/>
        <v>10</v>
      </c>
      <c r="E1137" s="8">
        <f t="shared" si="156"/>
        <v>11</v>
      </c>
      <c r="F1137" s="8">
        <f t="shared" si="157"/>
        <v>3</v>
      </c>
      <c r="G1137" s="8">
        <f t="shared" si="154"/>
        <v>20</v>
      </c>
      <c r="H1137" t="str">
        <f t="shared" si="158"/>
        <v>释主动技能3等级10</v>
      </c>
      <c r="I1137" t="str">
        <f t="shared" si="159"/>
        <v>释主动技能3等级11</v>
      </c>
      <c r="J1137" s="1">
        <v>1131</v>
      </c>
      <c r="K1137" s="1">
        <f>VLOOKUP(H1137,主动技能!$A:$B,2,FALSE)</f>
        <v>1190</v>
      </c>
      <c r="L1137" s="1">
        <f>VLOOKUP(I1137,主动技能!$A:$B,2,FALSE)</f>
        <v>1191</v>
      </c>
      <c r="M1137" s="1">
        <f t="shared" si="160"/>
        <v>42</v>
      </c>
      <c r="N1137" s="1" t="s">
        <v>251</v>
      </c>
      <c r="O1137" s="1">
        <f t="shared" si="161"/>
        <v>141</v>
      </c>
      <c r="P1137" s="1" t="s">
        <v>252</v>
      </c>
      <c r="Q1137" s="1" t="s">
        <v>252</v>
      </c>
    </row>
    <row r="1138" spans="2:17" x14ac:dyDescent="0.15">
      <c r="B1138" s="8" t="str">
        <f>VLOOKUP(G1138,角色!A:B,2,FALSE)</f>
        <v>释</v>
      </c>
      <c r="C1138" s="8" t="str">
        <f t="shared" si="153"/>
        <v>主动技能3</v>
      </c>
      <c r="D1138" s="8">
        <f t="shared" si="155"/>
        <v>11</v>
      </c>
      <c r="E1138" s="8">
        <f t="shared" si="156"/>
        <v>12</v>
      </c>
      <c r="F1138" s="8">
        <f t="shared" si="157"/>
        <v>3</v>
      </c>
      <c r="G1138" s="8">
        <f t="shared" si="154"/>
        <v>20</v>
      </c>
      <c r="H1138" t="str">
        <f t="shared" si="158"/>
        <v>释主动技能3等级11</v>
      </c>
      <c r="I1138" t="str">
        <f t="shared" si="159"/>
        <v>释主动技能3等级12</v>
      </c>
      <c r="J1138" s="1">
        <v>1132</v>
      </c>
      <c r="K1138" s="1">
        <f>VLOOKUP(H1138,主动技能!$A:$B,2,FALSE)</f>
        <v>1191</v>
      </c>
      <c r="L1138" s="1">
        <f>VLOOKUP(I1138,主动技能!$A:$B,2,FALSE)</f>
        <v>1192</v>
      </c>
      <c r="M1138" s="1">
        <f t="shared" si="160"/>
        <v>43</v>
      </c>
      <c r="N1138" s="1" t="s">
        <v>251</v>
      </c>
      <c r="O1138" s="1">
        <f t="shared" si="161"/>
        <v>142</v>
      </c>
      <c r="P1138" s="1" t="s">
        <v>252</v>
      </c>
      <c r="Q1138" s="1" t="s">
        <v>252</v>
      </c>
    </row>
    <row r="1139" spans="2:17" x14ac:dyDescent="0.15">
      <c r="B1139" s="8" t="str">
        <f>VLOOKUP(G1139,角色!A:B,2,FALSE)</f>
        <v>释</v>
      </c>
      <c r="C1139" s="8" t="str">
        <f t="shared" si="153"/>
        <v>主动技能3</v>
      </c>
      <c r="D1139" s="8">
        <f t="shared" si="155"/>
        <v>12</v>
      </c>
      <c r="E1139" s="8">
        <f t="shared" si="156"/>
        <v>13</v>
      </c>
      <c r="F1139" s="8">
        <f t="shared" si="157"/>
        <v>3</v>
      </c>
      <c r="G1139" s="8">
        <f t="shared" si="154"/>
        <v>20</v>
      </c>
      <c r="H1139" t="str">
        <f t="shared" si="158"/>
        <v>释主动技能3等级12</v>
      </c>
      <c r="I1139" t="str">
        <f t="shared" si="159"/>
        <v>释主动技能3等级13</v>
      </c>
      <c r="J1139" s="1">
        <v>1133</v>
      </c>
      <c r="K1139" s="1">
        <f>VLOOKUP(H1139,主动技能!$A:$B,2,FALSE)</f>
        <v>1192</v>
      </c>
      <c r="L1139" s="1">
        <f>VLOOKUP(I1139,主动技能!$A:$B,2,FALSE)</f>
        <v>1193</v>
      </c>
      <c r="M1139" s="1">
        <f t="shared" si="160"/>
        <v>44</v>
      </c>
      <c r="N1139" s="1" t="s">
        <v>251</v>
      </c>
      <c r="O1139" s="1">
        <f t="shared" si="161"/>
        <v>143</v>
      </c>
      <c r="P1139" s="1" t="s">
        <v>252</v>
      </c>
      <c r="Q1139" s="1" t="s">
        <v>252</v>
      </c>
    </row>
    <row r="1140" spans="2:17" x14ac:dyDescent="0.15">
      <c r="B1140" s="8" t="str">
        <f>VLOOKUP(G1140,角色!A:B,2,FALSE)</f>
        <v>释</v>
      </c>
      <c r="C1140" s="8" t="str">
        <f t="shared" si="153"/>
        <v>主动技能3</v>
      </c>
      <c r="D1140" s="8">
        <f t="shared" si="155"/>
        <v>13</v>
      </c>
      <c r="E1140" s="8">
        <f t="shared" si="156"/>
        <v>14</v>
      </c>
      <c r="F1140" s="8">
        <f t="shared" si="157"/>
        <v>3</v>
      </c>
      <c r="G1140" s="8">
        <f t="shared" si="154"/>
        <v>20</v>
      </c>
      <c r="H1140" t="str">
        <f t="shared" si="158"/>
        <v>释主动技能3等级13</v>
      </c>
      <c r="I1140" t="str">
        <f t="shared" si="159"/>
        <v>释主动技能3等级14</v>
      </c>
      <c r="J1140" s="1">
        <v>1134</v>
      </c>
      <c r="K1140" s="1">
        <f>VLOOKUP(H1140,主动技能!$A:$B,2,FALSE)</f>
        <v>1193</v>
      </c>
      <c r="L1140" s="1">
        <f>VLOOKUP(I1140,主动技能!$A:$B,2,FALSE)</f>
        <v>1194</v>
      </c>
      <c r="M1140" s="1">
        <f t="shared" si="160"/>
        <v>45</v>
      </c>
      <c r="N1140" s="1" t="s">
        <v>251</v>
      </c>
      <c r="O1140" s="1">
        <f t="shared" si="161"/>
        <v>144</v>
      </c>
      <c r="P1140" s="1" t="s">
        <v>252</v>
      </c>
      <c r="Q1140" s="1" t="s">
        <v>252</v>
      </c>
    </row>
    <row r="1141" spans="2:17" x14ac:dyDescent="0.15">
      <c r="B1141" s="8" t="str">
        <f>VLOOKUP(G1141,角色!A:B,2,FALSE)</f>
        <v>释</v>
      </c>
      <c r="C1141" s="8" t="str">
        <f t="shared" si="153"/>
        <v>主动技能3</v>
      </c>
      <c r="D1141" s="8">
        <f t="shared" si="155"/>
        <v>14</v>
      </c>
      <c r="E1141" s="8">
        <f t="shared" si="156"/>
        <v>15</v>
      </c>
      <c r="F1141" s="8">
        <f t="shared" si="157"/>
        <v>3</v>
      </c>
      <c r="G1141" s="8">
        <f t="shared" si="154"/>
        <v>20</v>
      </c>
      <c r="H1141" t="str">
        <f t="shared" si="158"/>
        <v>释主动技能3等级14</v>
      </c>
      <c r="I1141" t="str">
        <f t="shared" si="159"/>
        <v>释主动技能3等级15</v>
      </c>
      <c r="J1141" s="1">
        <v>1135</v>
      </c>
      <c r="K1141" s="1">
        <f>VLOOKUP(H1141,主动技能!$A:$B,2,FALSE)</f>
        <v>1194</v>
      </c>
      <c r="L1141" s="1">
        <f>VLOOKUP(I1141,主动技能!$A:$B,2,FALSE)</f>
        <v>1195</v>
      </c>
      <c r="M1141" s="1">
        <f t="shared" si="160"/>
        <v>46</v>
      </c>
      <c r="N1141" s="1" t="s">
        <v>251</v>
      </c>
      <c r="O1141" s="1">
        <f t="shared" si="161"/>
        <v>145</v>
      </c>
      <c r="P1141" s="1" t="s">
        <v>252</v>
      </c>
      <c r="Q1141" s="1" t="s">
        <v>252</v>
      </c>
    </row>
    <row r="1142" spans="2:17" x14ac:dyDescent="0.15">
      <c r="B1142" s="8" t="str">
        <f>VLOOKUP(G1142,角色!A:B,2,FALSE)</f>
        <v>释</v>
      </c>
      <c r="C1142" s="8" t="str">
        <f t="shared" si="153"/>
        <v>主动技能3</v>
      </c>
      <c r="D1142" s="8">
        <f t="shared" si="155"/>
        <v>15</v>
      </c>
      <c r="E1142" s="8">
        <f t="shared" si="156"/>
        <v>16</v>
      </c>
      <c r="F1142" s="8">
        <f t="shared" si="157"/>
        <v>3</v>
      </c>
      <c r="G1142" s="8">
        <f t="shared" si="154"/>
        <v>20</v>
      </c>
      <c r="H1142" t="str">
        <f t="shared" si="158"/>
        <v>释主动技能3等级15</v>
      </c>
      <c r="I1142" t="str">
        <f t="shared" si="159"/>
        <v>释主动技能3等级16</v>
      </c>
      <c r="J1142" s="1">
        <v>1136</v>
      </c>
      <c r="K1142" s="1">
        <f>VLOOKUP(H1142,主动技能!$A:$B,2,FALSE)</f>
        <v>1195</v>
      </c>
      <c r="L1142" s="1">
        <f>VLOOKUP(I1142,主动技能!$A:$B,2,FALSE)</f>
        <v>1196</v>
      </c>
      <c r="M1142" s="1">
        <f t="shared" si="160"/>
        <v>47</v>
      </c>
      <c r="N1142" s="1" t="s">
        <v>251</v>
      </c>
      <c r="O1142" s="1">
        <f t="shared" si="161"/>
        <v>146</v>
      </c>
      <c r="P1142" s="1" t="s">
        <v>252</v>
      </c>
      <c r="Q1142" s="1" t="s">
        <v>252</v>
      </c>
    </row>
    <row r="1143" spans="2:17" x14ac:dyDescent="0.15">
      <c r="B1143" s="8" t="str">
        <f>VLOOKUP(G1143,角色!A:B,2,FALSE)</f>
        <v>释</v>
      </c>
      <c r="C1143" s="8" t="str">
        <f t="shared" si="153"/>
        <v>主动技能3</v>
      </c>
      <c r="D1143" s="8">
        <f t="shared" si="155"/>
        <v>16</v>
      </c>
      <c r="E1143" s="8">
        <f t="shared" si="156"/>
        <v>17</v>
      </c>
      <c r="F1143" s="8">
        <f t="shared" si="157"/>
        <v>3</v>
      </c>
      <c r="G1143" s="8">
        <f t="shared" si="154"/>
        <v>20</v>
      </c>
      <c r="H1143" t="str">
        <f t="shared" si="158"/>
        <v>释主动技能3等级16</v>
      </c>
      <c r="I1143" t="str">
        <f t="shared" si="159"/>
        <v>释主动技能3等级17</v>
      </c>
      <c r="J1143" s="1">
        <v>1137</v>
      </c>
      <c r="K1143" s="1">
        <f>VLOOKUP(H1143,主动技能!$A:$B,2,FALSE)</f>
        <v>1196</v>
      </c>
      <c r="L1143" s="1">
        <f>VLOOKUP(I1143,主动技能!$A:$B,2,FALSE)</f>
        <v>1197</v>
      </c>
      <c r="M1143" s="1">
        <f t="shared" si="160"/>
        <v>48</v>
      </c>
      <c r="N1143" s="1" t="s">
        <v>251</v>
      </c>
      <c r="O1143" s="1">
        <f t="shared" si="161"/>
        <v>147</v>
      </c>
      <c r="P1143" s="1" t="s">
        <v>252</v>
      </c>
      <c r="Q1143" s="1" t="s">
        <v>252</v>
      </c>
    </row>
    <row r="1144" spans="2:17" x14ac:dyDescent="0.15">
      <c r="B1144" s="8" t="str">
        <f>VLOOKUP(G1144,角色!A:B,2,FALSE)</f>
        <v>释</v>
      </c>
      <c r="C1144" s="8" t="str">
        <f t="shared" si="153"/>
        <v>主动技能3</v>
      </c>
      <c r="D1144" s="8">
        <f t="shared" si="155"/>
        <v>17</v>
      </c>
      <c r="E1144" s="8">
        <f t="shared" si="156"/>
        <v>18</v>
      </c>
      <c r="F1144" s="8">
        <f t="shared" si="157"/>
        <v>3</v>
      </c>
      <c r="G1144" s="8">
        <f t="shared" si="154"/>
        <v>20</v>
      </c>
      <c r="H1144" t="str">
        <f t="shared" si="158"/>
        <v>释主动技能3等级17</v>
      </c>
      <c r="I1144" t="str">
        <f t="shared" si="159"/>
        <v>释主动技能3等级18</v>
      </c>
      <c r="J1144" s="1">
        <v>1138</v>
      </c>
      <c r="K1144" s="1">
        <f>VLOOKUP(H1144,主动技能!$A:$B,2,FALSE)</f>
        <v>1197</v>
      </c>
      <c r="L1144" s="1">
        <f>VLOOKUP(I1144,主动技能!$A:$B,2,FALSE)</f>
        <v>1198</v>
      </c>
      <c r="M1144" s="1">
        <f t="shared" si="160"/>
        <v>49</v>
      </c>
      <c r="N1144" s="1" t="s">
        <v>251</v>
      </c>
      <c r="O1144" s="1">
        <f t="shared" si="161"/>
        <v>148</v>
      </c>
      <c r="P1144" s="1" t="s">
        <v>252</v>
      </c>
      <c r="Q1144" s="1" t="s">
        <v>252</v>
      </c>
    </row>
    <row r="1145" spans="2:17" x14ac:dyDescent="0.15">
      <c r="B1145" s="8" t="str">
        <f>VLOOKUP(G1145,角色!A:B,2,FALSE)</f>
        <v>释</v>
      </c>
      <c r="C1145" s="8" t="str">
        <f t="shared" si="153"/>
        <v>主动技能3</v>
      </c>
      <c r="D1145" s="8">
        <f t="shared" si="155"/>
        <v>18</v>
      </c>
      <c r="E1145" s="8">
        <f t="shared" si="156"/>
        <v>19</v>
      </c>
      <c r="F1145" s="8">
        <f t="shared" si="157"/>
        <v>3</v>
      </c>
      <c r="G1145" s="8">
        <f t="shared" si="154"/>
        <v>20</v>
      </c>
      <c r="H1145" t="str">
        <f t="shared" si="158"/>
        <v>释主动技能3等级18</v>
      </c>
      <c r="I1145" t="str">
        <f t="shared" si="159"/>
        <v>释主动技能3等级19</v>
      </c>
      <c r="J1145" s="1">
        <v>1139</v>
      </c>
      <c r="K1145" s="1">
        <f>VLOOKUP(H1145,主动技能!$A:$B,2,FALSE)</f>
        <v>1198</v>
      </c>
      <c r="L1145" s="1">
        <f>VLOOKUP(I1145,主动技能!$A:$B,2,FALSE)</f>
        <v>1199</v>
      </c>
      <c r="M1145" s="1">
        <f t="shared" si="160"/>
        <v>50</v>
      </c>
      <c r="N1145" s="1" t="s">
        <v>251</v>
      </c>
      <c r="O1145" s="1">
        <f t="shared" si="161"/>
        <v>149</v>
      </c>
      <c r="P1145" s="1" t="s">
        <v>252</v>
      </c>
      <c r="Q1145" s="1" t="s">
        <v>252</v>
      </c>
    </row>
    <row r="1146" spans="2:17" x14ac:dyDescent="0.15">
      <c r="B1146" s="8" t="str">
        <f>VLOOKUP(G1146,角色!A:B,2,FALSE)</f>
        <v>释</v>
      </c>
      <c r="C1146" s="8" t="str">
        <f t="shared" si="153"/>
        <v>主动技能3</v>
      </c>
      <c r="D1146" s="8">
        <f t="shared" si="155"/>
        <v>19</v>
      </c>
      <c r="E1146" s="8">
        <f t="shared" si="156"/>
        <v>20</v>
      </c>
      <c r="F1146" s="8">
        <f t="shared" si="157"/>
        <v>3</v>
      </c>
      <c r="G1146" s="8">
        <f t="shared" si="154"/>
        <v>20</v>
      </c>
      <c r="H1146" t="str">
        <f t="shared" si="158"/>
        <v>释主动技能3等级19</v>
      </c>
      <c r="I1146" t="str">
        <f t="shared" si="159"/>
        <v>释主动技能3等级20</v>
      </c>
      <c r="J1146" s="1">
        <v>1140</v>
      </c>
      <c r="K1146" s="1">
        <f>VLOOKUP(H1146,主动技能!$A:$B,2,FALSE)</f>
        <v>1199</v>
      </c>
      <c r="L1146" s="1">
        <f>VLOOKUP(I1146,主动技能!$A:$B,2,FALSE)</f>
        <v>1200</v>
      </c>
      <c r="M1146" s="1">
        <f t="shared" si="160"/>
        <v>51</v>
      </c>
      <c r="N1146" s="1" t="s">
        <v>251</v>
      </c>
      <c r="O1146" s="1">
        <f t="shared" si="161"/>
        <v>150</v>
      </c>
      <c r="P1146" s="1" t="s">
        <v>252</v>
      </c>
      <c r="Q1146" s="1" t="s">
        <v>252</v>
      </c>
    </row>
    <row r="1147" spans="2:17" x14ac:dyDescent="0.15">
      <c r="B1147" s="8" t="str">
        <f>VLOOKUP(G1147,角色!A:B,2,FALSE)</f>
        <v>凰邪</v>
      </c>
      <c r="C1147" s="8" t="str">
        <f t="shared" si="153"/>
        <v>主动技能1</v>
      </c>
      <c r="D1147" s="8">
        <f t="shared" si="155"/>
        <v>1</v>
      </c>
      <c r="E1147" s="8">
        <f t="shared" si="156"/>
        <v>2</v>
      </c>
      <c r="F1147" s="8">
        <f t="shared" si="157"/>
        <v>1</v>
      </c>
      <c r="G1147" s="8">
        <f t="shared" si="154"/>
        <v>21</v>
      </c>
      <c r="H1147" t="str">
        <f t="shared" si="158"/>
        <v>凰邪主动技能1等级1</v>
      </c>
      <c r="I1147" t="str">
        <f t="shared" si="159"/>
        <v>凰邪主动技能1等级2</v>
      </c>
      <c r="J1147" s="1">
        <v>1141</v>
      </c>
      <c r="K1147" s="1">
        <f>VLOOKUP(H1147,主动技能!$A:$B,2,FALSE)</f>
        <v>1201</v>
      </c>
      <c r="L1147" s="1">
        <f>VLOOKUP(I1147,主动技能!$A:$B,2,FALSE)</f>
        <v>1202</v>
      </c>
      <c r="M1147" s="1">
        <f t="shared" si="160"/>
        <v>52</v>
      </c>
      <c r="N1147" s="1" t="s">
        <v>251</v>
      </c>
      <c r="O1147" s="1">
        <f t="shared" si="161"/>
        <v>151</v>
      </c>
      <c r="P1147" s="1" t="s">
        <v>252</v>
      </c>
      <c r="Q1147" s="1" t="s">
        <v>252</v>
      </c>
    </row>
    <row r="1148" spans="2:17" x14ac:dyDescent="0.15">
      <c r="B1148" s="8" t="str">
        <f>VLOOKUP(G1148,角色!A:B,2,FALSE)</f>
        <v>凰邪</v>
      </c>
      <c r="C1148" s="8" t="str">
        <f t="shared" si="153"/>
        <v>主动技能1</v>
      </c>
      <c r="D1148" s="8">
        <f t="shared" si="155"/>
        <v>2</v>
      </c>
      <c r="E1148" s="8">
        <f t="shared" si="156"/>
        <v>3</v>
      </c>
      <c r="F1148" s="8">
        <f t="shared" si="157"/>
        <v>1</v>
      </c>
      <c r="G1148" s="8">
        <f t="shared" si="154"/>
        <v>21</v>
      </c>
      <c r="H1148" t="str">
        <f t="shared" si="158"/>
        <v>凰邪主动技能1等级2</v>
      </c>
      <c r="I1148" t="str">
        <f t="shared" si="159"/>
        <v>凰邪主动技能1等级3</v>
      </c>
      <c r="J1148" s="1">
        <v>1142</v>
      </c>
      <c r="K1148" s="1">
        <f>VLOOKUP(H1148,主动技能!$A:$B,2,FALSE)</f>
        <v>1202</v>
      </c>
      <c r="L1148" s="1">
        <f>VLOOKUP(I1148,主动技能!$A:$B,2,FALSE)</f>
        <v>1203</v>
      </c>
      <c r="M1148" s="1">
        <f t="shared" si="160"/>
        <v>53</v>
      </c>
      <c r="N1148" s="1" t="s">
        <v>251</v>
      </c>
      <c r="O1148" s="1">
        <f t="shared" si="161"/>
        <v>152</v>
      </c>
      <c r="P1148" s="1" t="s">
        <v>252</v>
      </c>
      <c r="Q1148" s="1" t="s">
        <v>252</v>
      </c>
    </row>
    <row r="1149" spans="2:17" x14ac:dyDescent="0.15">
      <c r="B1149" s="8" t="str">
        <f>VLOOKUP(G1149,角色!A:B,2,FALSE)</f>
        <v>凰邪</v>
      </c>
      <c r="C1149" s="8" t="str">
        <f t="shared" si="153"/>
        <v>主动技能1</v>
      </c>
      <c r="D1149" s="8">
        <f t="shared" si="155"/>
        <v>3</v>
      </c>
      <c r="E1149" s="8">
        <f t="shared" si="156"/>
        <v>4</v>
      </c>
      <c r="F1149" s="8">
        <f t="shared" si="157"/>
        <v>1</v>
      </c>
      <c r="G1149" s="8">
        <f t="shared" si="154"/>
        <v>21</v>
      </c>
      <c r="H1149" t="str">
        <f t="shared" si="158"/>
        <v>凰邪主动技能1等级3</v>
      </c>
      <c r="I1149" t="str">
        <f t="shared" si="159"/>
        <v>凰邪主动技能1等级4</v>
      </c>
      <c r="J1149" s="1">
        <v>1143</v>
      </c>
      <c r="K1149" s="1">
        <f>VLOOKUP(H1149,主动技能!$A:$B,2,FALSE)</f>
        <v>1203</v>
      </c>
      <c r="L1149" s="1">
        <f>VLOOKUP(I1149,主动技能!$A:$B,2,FALSE)</f>
        <v>1204</v>
      </c>
      <c r="M1149" s="1">
        <f t="shared" si="160"/>
        <v>54</v>
      </c>
      <c r="N1149" s="1" t="s">
        <v>251</v>
      </c>
      <c r="O1149" s="1">
        <f t="shared" si="161"/>
        <v>153</v>
      </c>
      <c r="P1149" s="1" t="s">
        <v>252</v>
      </c>
      <c r="Q1149" s="1" t="s">
        <v>252</v>
      </c>
    </row>
    <row r="1150" spans="2:17" x14ac:dyDescent="0.15">
      <c r="B1150" s="8" t="str">
        <f>VLOOKUP(G1150,角色!A:B,2,FALSE)</f>
        <v>凰邪</v>
      </c>
      <c r="C1150" s="8" t="str">
        <f t="shared" si="153"/>
        <v>主动技能1</v>
      </c>
      <c r="D1150" s="8">
        <f t="shared" si="155"/>
        <v>4</v>
      </c>
      <c r="E1150" s="8">
        <f t="shared" si="156"/>
        <v>5</v>
      </c>
      <c r="F1150" s="8">
        <f t="shared" si="157"/>
        <v>1</v>
      </c>
      <c r="G1150" s="8">
        <f t="shared" si="154"/>
        <v>21</v>
      </c>
      <c r="H1150" t="str">
        <f t="shared" si="158"/>
        <v>凰邪主动技能1等级4</v>
      </c>
      <c r="I1150" t="str">
        <f t="shared" si="159"/>
        <v>凰邪主动技能1等级5</v>
      </c>
      <c r="J1150" s="1">
        <v>1144</v>
      </c>
      <c r="K1150" s="1">
        <f>VLOOKUP(H1150,主动技能!$A:$B,2,FALSE)</f>
        <v>1204</v>
      </c>
      <c r="L1150" s="1">
        <f>VLOOKUP(I1150,主动技能!$A:$B,2,FALSE)</f>
        <v>1205</v>
      </c>
      <c r="M1150" s="1">
        <f t="shared" si="160"/>
        <v>55</v>
      </c>
      <c r="N1150" s="1" t="s">
        <v>251</v>
      </c>
      <c r="O1150" s="1">
        <f t="shared" si="161"/>
        <v>154</v>
      </c>
      <c r="P1150" s="1" t="s">
        <v>252</v>
      </c>
      <c r="Q1150" s="1" t="s">
        <v>252</v>
      </c>
    </row>
    <row r="1151" spans="2:17" x14ac:dyDescent="0.15">
      <c r="B1151" s="8" t="str">
        <f>VLOOKUP(G1151,角色!A:B,2,FALSE)</f>
        <v>凰邪</v>
      </c>
      <c r="C1151" s="8" t="str">
        <f t="shared" si="153"/>
        <v>主动技能1</v>
      </c>
      <c r="D1151" s="8">
        <f t="shared" si="155"/>
        <v>5</v>
      </c>
      <c r="E1151" s="8">
        <f t="shared" si="156"/>
        <v>6</v>
      </c>
      <c r="F1151" s="8">
        <f t="shared" si="157"/>
        <v>1</v>
      </c>
      <c r="G1151" s="8">
        <f t="shared" si="154"/>
        <v>21</v>
      </c>
      <c r="H1151" t="str">
        <f t="shared" si="158"/>
        <v>凰邪主动技能1等级5</v>
      </c>
      <c r="I1151" t="str">
        <f t="shared" si="159"/>
        <v>凰邪主动技能1等级6</v>
      </c>
      <c r="J1151" s="1">
        <v>1145</v>
      </c>
      <c r="K1151" s="1">
        <f>VLOOKUP(H1151,主动技能!$A:$B,2,FALSE)</f>
        <v>1205</v>
      </c>
      <c r="L1151" s="1">
        <f>VLOOKUP(I1151,主动技能!$A:$B,2,FALSE)</f>
        <v>1206</v>
      </c>
      <c r="M1151" s="1">
        <f t="shared" si="160"/>
        <v>56</v>
      </c>
      <c r="N1151" s="1" t="s">
        <v>251</v>
      </c>
      <c r="O1151" s="1">
        <f t="shared" si="161"/>
        <v>155</v>
      </c>
      <c r="P1151" s="1" t="s">
        <v>252</v>
      </c>
      <c r="Q1151" s="1" t="s">
        <v>252</v>
      </c>
    </row>
    <row r="1152" spans="2:17" x14ac:dyDescent="0.15">
      <c r="B1152" s="8" t="str">
        <f>VLOOKUP(G1152,角色!A:B,2,FALSE)</f>
        <v>凰邪</v>
      </c>
      <c r="C1152" s="8" t="str">
        <f t="shared" si="153"/>
        <v>主动技能1</v>
      </c>
      <c r="D1152" s="8">
        <f t="shared" si="155"/>
        <v>6</v>
      </c>
      <c r="E1152" s="8">
        <f t="shared" si="156"/>
        <v>7</v>
      </c>
      <c r="F1152" s="8">
        <f t="shared" si="157"/>
        <v>1</v>
      </c>
      <c r="G1152" s="8">
        <f t="shared" si="154"/>
        <v>21</v>
      </c>
      <c r="H1152" t="str">
        <f t="shared" si="158"/>
        <v>凰邪主动技能1等级6</v>
      </c>
      <c r="I1152" t="str">
        <f t="shared" si="159"/>
        <v>凰邪主动技能1等级7</v>
      </c>
      <c r="J1152" s="1">
        <v>1146</v>
      </c>
      <c r="K1152" s="1">
        <f>VLOOKUP(H1152,主动技能!$A:$B,2,FALSE)</f>
        <v>1206</v>
      </c>
      <c r="L1152" s="1">
        <f>VLOOKUP(I1152,主动技能!$A:$B,2,FALSE)</f>
        <v>1207</v>
      </c>
      <c r="M1152" s="1">
        <f t="shared" si="160"/>
        <v>57</v>
      </c>
      <c r="N1152" s="1" t="s">
        <v>251</v>
      </c>
      <c r="O1152" s="1">
        <f t="shared" si="161"/>
        <v>156</v>
      </c>
      <c r="P1152" s="1" t="s">
        <v>252</v>
      </c>
      <c r="Q1152" s="1" t="s">
        <v>252</v>
      </c>
    </row>
    <row r="1153" spans="2:17" x14ac:dyDescent="0.15">
      <c r="B1153" s="8" t="str">
        <f>VLOOKUP(G1153,角色!A:B,2,FALSE)</f>
        <v>凰邪</v>
      </c>
      <c r="C1153" s="8" t="str">
        <f t="shared" si="153"/>
        <v>主动技能1</v>
      </c>
      <c r="D1153" s="8">
        <f t="shared" si="155"/>
        <v>7</v>
      </c>
      <c r="E1153" s="8">
        <f t="shared" si="156"/>
        <v>8</v>
      </c>
      <c r="F1153" s="8">
        <f t="shared" si="157"/>
        <v>1</v>
      </c>
      <c r="G1153" s="8">
        <f t="shared" si="154"/>
        <v>21</v>
      </c>
      <c r="H1153" t="str">
        <f t="shared" si="158"/>
        <v>凰邪主动技能1等级7</v>
      </c>
      <c r="I1153" t="str">
        <f t="shared" si="159"/>
        <v>凰邪主动技能1等级8</v>
      </c>
      <c r="J1153" s="1">
        <v>1147</v>
      </c>
      <c r="K1153" s="1">
        <f>VLOOKUP(H1153,主动技能!$A:$B,2,FALSE)</f>
        <v>1207</v>
      </c>
      <c r="L1153" s="1">
        <f>VLOOKUP(I1153,主动技能!$A:$B,2,FALSE)</f>
        <v>1208</v>
      </c>
      <c r="M1153" s="1">
        <f t="shared" si="160"/>
        <v>58</v>
      </c>
      <c r="N1153" s="1" t="s">
        <v>251</v>
      </c>
      <c r="O1153" s="1">
        <f t="shared" si="161"/>
        <v>157</v>
      </c>
      <c r="P1153" s="1" t="s">
        <v>252</v>
      </c>
      <c r="Q1153" s="1" t="s">
        <v>252</v>
      </c>
    </row>
    <row r="1154" spans="2:17" x14ac:dyDescent="0.15">
      <c r="B1154" s="8" t="str">
        <f>VLOOKUP(G1154,角色!A:B,2,FALSE)</f>
        <v>凰邪</v>
      </c>
      <c r="C1154" s="8" t="str">
        <f t="shared" si="153"/>
        <v>主动技能1</v>
      </c>
      <c r="D1154" s="8">
        <f t="shared" si="155"/>
        <v>8</v>
      </c>
      <c r="E1154" s="8">
        <f t="shared" si="156"/>
        <v>9</v>
      </c>
      <c r="F1154" s="8">
        <f t="shared" si="157"/>
        <v>1</v>
      </c>
      <c r="G1154" s="8">
        <f t="shared" si="154"/>
        <v>21</v>
      </c>
      <c r="H1154" t="str">
        <f t="shared" si="158"/>
        <v>凰邪主动技能1等级8</v>
      </c>
      <c r="I1154" t="str">
        <f t="shared" si="159"/>
        <v>凰邪主动技能1等级9</v>
      </c>
      <c r="J1154" s="1">
        <v>1148</v>
      </c>
      <c r="K1154" s="1">
        <f>VLOOKUP(H1154,主动技能!$A:$B,2,FALSE)</f>
        <v>1208</v>
      </c>
      <c r="L1154" s="1">
        <f>VLOOKUP(I1154,主动技能!$A:$B,2,FALSE)</f>
        <v>1209</v>
      </c>
      <c r="M1154" s="1">
        <f t="shared" si="160"/>
        <v>59</v>
      </c>
      <c r="N1154" s="1" t="s">
        <v>251</v>
      </c>
      <c r="O1154" s="1">
        <f t="shared" si="161"/>
        <v>158</v>
      </c>
      <c r="P1154" s="1" t="s">
        <v>252</v>
      </c>
      <c r="Q1154" s="1" t="s">
        <v>252</v>
      </c>
    </row>
    <row r="1155" spans="2:17" x14ac:dyDescent="0.15">
      <c r="B1155" s="8" t="str">
        <f>VLOOKUP(G1155,角色!A:B,2,FALSE)</f>
        <v>凰邪</v>
      </c>
      <c r="C1155" s="8" t="str">
        <f t="shared" si="153"/>
        <v>主动技能1</v>
      </c>
      <c r="D1155" s="8">
        <f t="shared" si="155"/>
        <v>9</v>
      </c>
      <c r="E1155" s="8">
        <f t="shared" si="156"/>
        <v>10</v>
      </c>
      <c r="F1155" s="8">
        <f t="shared" si="157"/>
        <v>1</v>
      </c>
      <c r="G1155" s="8">
        <f t="shared" si="154"/>
        <v>21</v>
      </c>
      <c r="H1155" t="str">
        <f t="shared" si="158"/>
        <v>凰邪主动技能1等级9</v>
      </c>
      <c r="I1155" t="str">
        <f t="shared" si="159"/>
        <v>凰邪主动技能1等级10</v>
      </c>
      <c r="J1155" s="1">
        <v>1149</v>
      </c>
      <c r="K1155" s="1">
        <f>VLOOKUP(H1155,主动技能!$A:$B,2,FALSE)</f>
        <v>1209</v>
      </c>
      <c r="L1155" s="1">
        <f>VLOOKUP(I1155,主动技能!$A:$B,2,FALSE)</f>
        <v>1210</v>
      </c>
      <c r="M1155" s="1">
        <f t="shared" si="160"/>
        <v>60</v>
      </c>
      <c r="N1155" s="1" t="s">
        <v>251</v>
      </c>
      <c r="O1155" s="1">
        <f t="shared" si="161"/>
        <v>159</v>
      </c>
      <c r="P1155" s="1" t="s">
        <v>252</v>
      </c>
      <c r="Q1155" s="1" t="s">
        <v>252</v>
      </c>
    </row>
    <row r="1156" spans="2:17" x14ac:dyDescent="0.15">
      <c r="B1156" s="8" t="str">
        <f>VLOOKUP(G1156,角色!A:B,2,FALSE)</f>
        <v>凰邪</v>
      </c>
      <c r="C1156" s="8" t="str">
        <f t="shared" si="153"/>
        <v>主动技能1</v>
      </c>
      <c r="D1156" s="8">
        <f t="shared" si="155"/>
        <v>10</v>
      </c>
      <c r="E1156" s="8">
        <f t="shared" si="156"/>
        <v>11</v>
      </c>
      <c r="F1156" s="8">
        <f t="shared" si="157"/>
        <v>1</v>
      </c>
      <c r="G1156" s="8">
        <f t="shared" si="154"/>
        <v>21</v>
      </c>
      <c r="H1156" t="str">
        <f t="shared" si="158"/>
        <v>凰邪主动技能1等级10</v>
      </c>
      <c r="I1156" t="str">
        <f t="shared" si="159"/>
        <v>凰邪主动技能1等级11</v>
      </c>
      <c r="J1156" s="1">
        <v>1150</v>
      </c>
      <c r="K1156" s="1">
        <f>VLOOKUP(H1156,主动技能!$A:$B,2,FALSE)</f>
        <v>1210</v>
      </c>
      <c r="L1156" s="1">
        <f>VLOOKUP(I1156,主动技能!$A:$B,2,FALSE)</f>
        <v>1211</v>
      </c>
      <c r="M1156" s="1">
        <f t="shared" si="160"/>
        <v>61</v>
      </c>
      <c r="N1156" s="1" t="s">
        <v>251</v>
      </c>
      <c r="O1156" s="1">
        <f t="shared" si="161"/>
        <v>160</v>
      </c>
      <c r="P1156" s="1" t="s">
        <v>252</v>
      </c>
      <c r="Q1156" s="1" t="s">
        <v>252</v>
      </c>
    </row>
    <row r="1157" spans="2:17" x14ac:dyDescent="0.15">
      <c r="B1157" s="8" t="str">
        <f>VLOOKUP(G1157,角色!A:B,2,FALSE)</f>
        <v>凰邪</v>
      </c>
      <c r="C1157" s="8" t="str">
        <f t="shared" si="153"/>
        <v>主动技能1</v>
      </c>
      <c r="D1157" s="8">
        <f t="shared" si="155"/>
        <v>11</v>
      </c>
      <c r="E1157" s="8">
        <f t="shared" si="156"/>
        <v>12</v>
      </c>
      <c r="F1157" s="8">
        <f t="shared" si="157"/>
        <v>1</v>
      </c>
      <c r="G1157" s="8">
        <f t="shared" si="154"/>
        <v>21</v>
      </c>
      <c r="H1157" t="str">
        <f t="shared" si="158"/>
        <v>凰邪主动技能1等级11</v>
      </c>
      <c r="I1157" t="str">
        <f t="shared" si="159"/>
        <v>凰邪主动技能1等级12</v>
      </c>
      <c r="J1157" s="1">
        <v>1151</v>
      </c>
      <c r="K1157" s="1">
        <f>VLOOKUP(H1157,主动技能!$A:$B,2,FALSE)</f>
        <v>1211</v>
      </c>
      <c r="L1157" s="1">
        <f>VLOOKUP(I1157,主动技能!$A:$B,2,FALSE)</f>
        <v>1212</v>
      </c>
      <c r="M1157" s="1">
        <f t="shared" si="160"/>
        <v>62</v>
      </c>
      <c r="N1157" s="1" t="s">
        <v>251</v>
      </c>
      <c r="O1157" s="1">
        <f t="shared" si="161"/>
        <v>161</v>
      </c>
      <c r="P1157" s="1" t="s">
        <v>252</v>
      </c>
      <c r="Q1157" s="1" t="s">
        <v>252</v>
      </c>
    </row>
    <row r="1158" spans="2:17" x14ac:dyDescent="0.15">
      <c r="B1158" s="8" t="str">
        <f>VLOOKUP(G1158,角色!A:B,2,FALSE)</f>
        <v>凰邪</v>
      </c>
      <c r="C1158" s="8" t="str">
        <f t="shared" si="153"/>
        <v>主动技能1</v>
      </c>
      <c r="D1158" s="8">
        <f t="shared" si="155"/>
        <v>12</v>
      </c>
      <c r="E1158" s="8">
        <f t="shared" si="156"/>
        <v>13</v>
      </c>
      <c r="F1158" s="8">
        <f t="shared" si="157"/>
        <v>1</v>
      </c>
      <c r="G1158" s="8">
        <f t="shared" si="154"/>
        <v>21</v>
      </c>
      <c r="H1158" t="str">
        <f t="shared" si="158"/>
        <v>凰邪主动技能1等级12</v>
      </c>
      <c r="I1158" t="str">
        <f t="shared" si="159"/>
        <v>凰邪主动技能1等级13</v>
      </c>
      <c r="J1158" s="1">
        <v>1152</v>
      </c>
      <c r="K1158" s="1">
        <f>VLOOKUP(H1158,主动技能!$A:$B,2,FALSE)</f>
        <v>1212</v>
      </c>
      <c r="L1158" s="1">
        <f>VLOOKUP(I1158,主动技能!$A:$B,2,FALSE)</f>
        <v>1213</v>
      </c>
      <c r="M1158" s="1">
        <f t="shared" si="160"/>
        <v>63</v>
      </c>
      <c r="N1158" s="1" t="s">
        <v>251</v>
      </c>
      <c r="O1158" s="1">
        <f t="shared" si="161"/>
        <v>162</v>
      </c>
      <c r="P1158" s="1" t="s">
        <v>252</v>
      </c>
      <c r="Q1158" s="1" t="s">
        <v>252</v>
      </c>
    </row>
    <row r="1159" spans="2:17" x14ac:dyDescent="0.15">
      <c r="B1159" s="8" t="str">
        <f>VLOOKUP(G1159,角色!A:B,2,FALSE)</f>
        <v>凰邪</v>
      </c>
      <c r="C1159" s="8" t="str">
        <f t="shared" si="153"/>
        <v>主动技能1</v>
      </c>
      <c r="D1159" s="8">
        <f t="shared" si="155"/>
        <v>13</v>
      </c>
      <c r="E1159" s="8">
        <f t="shared" si="156"/>
        <v>14</v>
      </c>
      <c r="F1159" s="8">
        <f t="shared" si="157"/>
        <v>1</v>
      </c>
      <c r="G1159" s="8">
        <f t="shared" si="154"/>
        <v>21</v>
      </c>
      <c r="H1159" t="str">
        <f t="shared" si="158"/>
        <v>凰邪主动技能1等级13</v>
      </c>
      <c r="I1159" t="str">
        <f t="shared" si="159"/>
        <v>凰邪主动技能1等级14</v>
      </c>
      <c r="J1159" s="1">
        <v>1153</v>
      </c>
      <c r="K1159" s="1">
        <f>VLOOKUP(H1159,主动技能!$A:$B,2,FALSE)</f>
        <v>1213</v>
      </c>
      <c r="L1159" s="1">
        <f>VLOOKUP(I1159,主动技能!$A:$B,2,FALSE)</f>
        <v>1214</v>
      </c>
      <c r="M1159" s="1">
        <f t="shared" si="160"/>
        <v>64</v>
      </c>
      <c r="N1159" s="1" t="s">
        <v>251</v>
      </c>
      <c r="O1159" s="1">
        <f t="shared" si="161"/>
        <v>163</v>
      </c>
      <c r="P1159" s="1" t="s">
        <v>252</v>
      </c>
      <c r="Q1159" s="1" t="s">
        <v>252</v>
      </c>
    </row>
    <row r="1160" spans="2:17" x14ac:dyDescent="0.15">
      <c r="B1160" s="8" t="str">
        <f>VLOOKUP(G1160,角色!A:B,2,FALSE)</f>
        <v>凰邪</v>
      </c>
      <c r="C1160" s="8" t="str">
        <f t="shared" ref="C1160:C1223" si="162">C$4&amp;F1160</f>
        <v>主动技能1</v>
      </c>
      <c r="D1160" s="8">
        <f t="shared" si="155"/>
        <v>14</v>
      </c>
      <c r="E1160" s="8">
        <f t="shared" si="156"/>
        <v>15</v>
      </c>
      <c r="F1160" s="8">
        <f t="shared" si="157"/>
        <v>1</v>
      </c>
      <c r="G1160" s="8">
        <f t="shared" ref="G1160:G1223" si="163">IF((F1160=1)*(D1160=1),G1159+1,G1159)</f>
        <v>21</v>
      </c>
      <c r="H1160" t="str">
        <f t="shared" si="158"/>
        <v>凰邪主动技能1等级14</v>
      </c>
      <c r="I1160" t="str">
        <f t="shared" si="159"/>
        <v>凰邪主动技能1等级15</v>
      </c>
      <c r="J1160" s="1">
        <v>1154</v>
      </c>
      <c r="K1160" s="1">
        <f>VLOOKUP(H1160,主动技能!$A:$B,2,FALSE)</f>
        <v>1214</v>
      </c>
      <c r="L1160" s="1">
        <f>VLOOKUP(I1160,主动技能!$A:$B,2,FALSE)</f>
        <v>1215</v>
      </c>
      <c r="M1160" s="1">
        <f t="shared" si="160"/>
        <v>65</v>
      </c>
      <c r="N1160" s="1" t="s">
        <v>251</v>
      </c>
      <c r="O1160" s="1">
        <f t="shared" si="161"/>
        <v>164</v>
      </c>
      <c r="P1160" s="1" t="s">
        <v>252</v>
      </c>
      <c r="Q1160" s="1" t="s">
        <v>252</v>
      </c>
    </row>
    <row r="1161" spans="2:17" x14ac:dyDescent="0.15">
      <c r="B1161" s="8" t="str">
        <f>VLOOKUP(G1161,角色!A:B,2,FALSE)</f>
        <v>凰邪</v>
      </c>
      <c r="C1161" s="8" t="str">
        <f t="shared" si="162"/>
        <v>主动技能1</v>
      </c>
      <c r="D1161" s="8">
        <f t="shared" ref="D1161:D1224" si="164">IF(D1160=D$5,1,D1160+1)</f>
        <v>15</v>
      </c>
      <c r="E1161" s="8">
        <f t="shared" ref="E1161:E1224" si="165">IF(E1160=E$5,2,E1160+1)</f>
        <v>16</v>
      </c>
      <c r="F1161" s="8">
        <f t="shared" ref="F1161:F1224" si="166">IF(D1161=1,IF(F1160=$F$5,1,F1160+1),F1160)</f>
        <v>1</v>
      </c>
      <c r="G1161" s="8">
        <f t="shared" si="163"/>
        <v>21</v>
      </c>
      <c r="H1161" t="str">
        <f t="shared" si="158"/>
        <v>凰邪主动技能1等级15</v>
      </c>
      <c r="I1161" t="str">
        <f t="shared" si="159"/>
        <v>凰邪主动技能1等级16</v>
      </c>
      <c r="J1161" s="1">
        <v>1155</v>
      </c>
      <c r="K1161" s="1">
        <f>VLOOKUP(H1161,主动技能!$A:$B,2,FALSE)</f>
        <v>1215</v>
      </c>
      <c r="L1161" s="1">
        <f>VLOOKUP(I1161,主动技能!$A:$B,2,FALSE)</f>
        <v>1216</v>
      </c>
      <c r="M1161" s="1">
        <f t="shared" si="160"/>
        <v>66</v>
      </c>
      <c r="N1161" s="1" t="s">
        <v>251</v>
      </c>
      <c r="O1161" s="1">
        <f t="shared" si="161"/>
        <v>165</v>
      </c>
      <c r="P1161" s="1" t="s">
        <v>252</v>
      </c>
      <c r="Q1161" s="1" t="s">
        <v>252</v>
      </c>
    </row>
    <row r="1162" spans="2:17" x14ac:dyDescent="0.15">
      <c r="B1162" s="8" t="str">
        <f>VLOOKUP(G1162,角色!A:B,2,FALSE)</f>
        <v>凰邪</v>
      </c>
      <c r="C1162" s="8" t="str">
        <f t="shared" si="162"/>
        <v>主动技能1</v>
      </c>
      <c r="D1162" s="8">
        <f t="shared" si="164"/>
        <v>16</v>
      </c>
      <c r="E1162" s="8">
        <f t="shared" si="165"/>
        <v>17</v>
      </c>
      <c r="F1162" s="8">
        <f t="shared" si="166"/>
        <v>1</v>
      </c>
      <c r="G1162" s="8">
        <f t="shared" si="163"/>
        <v>21</v>
      </c>
      <c r="H1162" t="str">
        <f t="shared" si="158"/>
        <v>凰邪主动技能1等级16</v>
      </c>
      <c r="I1162" t="str">
        <f t="shared" si="159"/>
        <v>凰邪主动技能1等级17</v>
      </c>
      <c r="J1162" s="1">
        <v>1156</v>
      </c>
      <c r="K1162" s="1">
        <f>VLOOKUP(H1162,主动技能!$A:$B,2,FALSE)</f>
        <v>1216</v>
      </c>
      <c r="L1162" s="1">
        <f>VLOOKUP(I1162,主动技能!$A:$B,2,FALSE)</f>
        <v>1217</v>
      </c>
      <c r="M1162" s="1">
        <f t="shared" si="160"/>
        <v>67</v>
      </c>
      <c r="N1162" s="1" t="s">
        <v>251</v>
      </c>
      <c r="O1162" s="1">
        <f t="shared" si="161"/>
        <v>166</v>
      </c>
      <c r="P1162" s="1" t="s">
        <v>252</v>
      </c>
      <c r="Q1162" s="1" t="s">
        <v>252</v>
      </c>
    </row>
    <row r="1163" spans="2:17" x14ac:dyDescent="0.15">
      <c r="B1163" s="8" t="str">
        <f>VLOOKUP(G1163,角色!A:B,2,FALSE)</f>
        <v>凰邪</v>
      </c>
      <c r="C1163" s="8" t="str">
        <f t="shared" si="162"/>
        <v>主动技能1</v>
      </c>
      <c r="D1163" s="8">
        <f t="shared" si="164"/>
        <v>17</v>
      </c>
      <c r="E1163" s="8">
        <f t="shared" si="165"/>
        <v>18</v>
      </c>
      <c r="F1163" s="8">
        <f t="shared" si="166"/>
        <v>1</v>
      </c>
      <c r="G1163" s="8">
        <f t="shared" si="163"/>
        <v>21</v>
      </c>
      <c r="H1163" t="str">
        <f t="shared" si="158"/>
        <v>凰邪主动技能1等级17</v>
      </c>
      <c r="I1163" t="str">
        <f t="shared" si="159"/>
        <v>凰邪主动技能1等级18</v>
      </c>
      <c r="J1163" s="1">
        <v>1157</v>
      </c>
      <c r="K1163" s="1">
        <f>VLOOKUP(H1163,主动技能!$A:$B,2,FALSE)</f>
        <v>1217</v>
      </c>
      <c r="L1163" s="1">
        <f>VLOOKUP(I1163,主动技能!$A:$B,2,FALSE)</f>
        <v>1218</v>
      </c>
      <c r="M1163" s="1">
        <f t="shared" si="160"/>
        <v>68</v>
      </c>
      <c r="N1163" s="1" t="s">
        <v>251</v>
      </c>
      <c r="O1163" s="1">
        <f t="shared" si="161"/>
        <v>167</v>
      </c>
      <c r="P1163" s="1" t="s">
        <v>252</v>
      </c>
      <c r="Q1163" s="1" t="s">
        <v>252</v>
      </c>
    </row>
    <row r="1164" spans="2:17" x14ac:dyDescent="0.15">
      <c r="B1164" s="8" t="str">
        <f>VLOOKUP(G1164,角色!A:B,2,FALSE)</f>
        <v>凰邪</v>
      </c>
      <c r="C1164" s="8" t="str">
        <f t="shared" si="162"/>
        <v>主动技能1</v>
      </c>
      <c r="D1164" s="8">
        <f t="shared" si="164"/>
        <v>18</v>
      </c>
      <c r="E1164" s="8">
        <f t="shared" si="165"/>
        <v>19</v>
      </c>
      <c r="F1164" s="8">
        <f t="shared" si="166"/>
        <v>1</v>
      </c>
      <c r="G1164" s="8">
        <f t="shared" si="163"/>
        <v>21</v>
      </c>
      <c r="H1164" t="str">
        <f t="shared" si="158"/>
        <v>凰邪主动技能1等级18</v>
      </c>
      <c r="I1164" t="str">
        <f t="shared" si="159"/>
        <v>凰邪主动技能1等级19</v>
      </c>
      <c r="J1164" s="1">
        <v>1158</v>
      </c>
      <c r="K1164" s="1">
        <f>VLOOKUP(H1164,主动技能!$A:$B,2,FALSE)</f>
        <v>1218</v>
      </c>
      <c r="L1164" s="1">
        <f>VLOOKUP(I1164,主动技能!$A:$B,2,FALSE)</f>
        <v>1219</v>
      </c>
      <c r="M1164" s="1">
        <f t="shared" si="160"/>
        <v>69</v>
      </c>
      <c r="N1164" s="1" t="s">
        <v>251</v>
      </c>
      <c r="O1164" s="1">
        <f t="shared" si="161"/>
        <v>168</v>
      </c>
      <c r="P1164" s="1" t="s">
        <v>252</v>
      </c>
      <c r="Q1164" s="1" t="s">
        <v>252</v>
      </c>
    </row>
    <row r="1165" spans="2:17" x14ac:dyDescent="0.15">
      <c r="B1165" s="8" t="str">
        <f>VLOOKUP(G1165,角色!A:B,2,FALSE)</f>
        <v>凰邪</v>
      </c>
      <c r="C1165" s="8" t="str">
        <f t="shared" si="162"/>
        <v>主动技能1</v>
      </c>
      <c r="D1165" s="8">
        <f t="shared" si="164"/>
        <v>19</v>
      </c>
      <c r="E1165" s="8">
        <f t="shared" si="165"/>
        <v>20</v>
      </c>
      <c r="F1165" s="8">
        <f t="shared" si="166"/>
        <v>1</v>
      </c>
      <c r="G1165" s="8">
        <f t="shared" si="163"/>
        <v>21</v>
      </c>
      <c r="H1165" t="str">
        <f t="shared" si="158"/>
        <v>凰邪主动技能1等级19</v>
      </c>
      <c r="I1165" t="str">
        <f t="shared" si="159"/>
        <v>凰邪主动技能1等级20</v>
      </c>
      <c r="J1165" s="1">
        <v>1159</v>
      </c>
      <c r="K1165" s="1">
        <f>VLOOKUP(H1165,主动技能!$A:$B,2,FALSE)</f>
        <v>1219</v>
      </c>
      <c r="L1165" s="1">
        <f>VLOOKUP(I1165,主动技能!$A:$B,2,FALSE)</f>
        <v>1220</v>
      </c>
      <c r="M1165" s="1">
        <f t="shared" si="160"/>
        <v>70</v>
      </c>
      <c r="N1165" s="1" t="s">
        <v>251</v>
      </c>
      <c r="O1165" s="1">
        <f t="shared" si="161"/>
        <v>169</v>
      </c>
      <c r="P1165" s="1" t="s">
        <v>252</v>
      </c>
      <c r="Q1165" s="1" t="s">
        <v>252</v>
      </c>
    </row>
    <row r="1166" spans="2:17" x14ac:dyDescent="0.15">
      <c r="B1166" s="8" t="str">
        <f>VLOOKUP(G1166,角色!A:B,2,FALSE)</f>
        <v>凰邪</v>
      </c>
      <c r="C1166" s="8" t="str">
        <f t="shared" si="162"/>
        <v>主动技能2</v>
      </c>
      <c r="D1166" s="8">
        <f t="shared" si="164"/>
        <v>1</v>
      </c>
      <c r="E1166" s="8">
        <f t="shared" si="165"/>
        <v>2</v>
      </c>
      <c r="F1166" s="8">
        <f t="shared" si="166"/>
        <v>2</v>
      </c>
      <c r="G1166" s="8">
        <f t="shared" si="163"/>
        <v>21</v>
      </c>
      <c r="H1166" t="str">
        <f t="shared" si="158"/>
        <v>凰邪主动技能2等级1</v>
      </c>
      <c r="I1166" t="str">
        <f t="shared" si="159"/>
        <v>凰邪主动技能2等级2</v>
      </c>
      <c r="J1166" s="1">
        <v>1160</v>
      </c>
      <c r="K1166" s="1">
        <f>VLOOKUP(H1166,主动技能!$A:$B,2,FALSE)</f>
        <v>1221</v>
      </c>
      <c r="L1166" s="1">
        <f>VLOOKUP(I1166,主动技能!$A:$B,2,FALSE)</f>
        <v>1222</v>
      </c>
      <c r="M1166" s="1">
        <f t="shared" si="160"/>
        <v>71</v>
      </c>
      <c r="N1166" s="1" t="s">
        <v>251</v>
      </c>
      <c r="O1166" s="1">
        <f t="shared" si="161"/>
        <v>170</v>
      </c>
      <c r="P1166" s="1" t="s">
        <v>252</v>
      </c>
      <c r="Q1166" s="1" t="s">
        <v>252</v>
      </c>
    </row>
    <row r="1167" spans="2:17" x14ac:dyDescent="0.15">
      <c r="B1167" s="8" t="str">
        <f>VLOOKUP(G1167,角色!A:B,2,FALSE)</f>
        <v>凰邪</v>
      </c>
      <c r="C1167" s="8" t="str">
        <f t="shared" si="162"/>
        <v>主动技能2</v>
      </c>
      <c r="D1167" s="8">
        <f t="shared" si="164"/>
        <v>2</v>
      </c>
      <c r="E1167" s="8">
        <f t="shared" si="165"/>
        <v>3</v>
      </c>
      <c r="F1167" s="8">
        <f t="shared" si="166"/>
        <v>2</v>
      </c>
      <c r="G1167" s="8">
        <f t="shared" si="163"/>
        <v>21</v>
      </c>
      <c r="H1167" t="str">
        <f t="shared" si="158"/>
        <v>凰邪主动技能2等级2</v>
      </c>
      <c r="I1167" t="str">
        <f t="shared" si="159"/>
        <v>凰邪主动技能2等级3</v>
      </c>
      <c r="J1167" s="1">
        <v>1161</v>
      </c>
      <c r="K1167" s="1">
        <f>VLOOKUP(H1167,主动技能!$A:$B,2,FALSE)</f>
        <v>1222</v>
      </c>
      <c r="L1167" s="1">
        <f>VLOOKUP(I1167,主动技能!$A:$B,2,FALSE)</f>
        <v>1223</v>
      </c>
      <c r="M1167" s="1">
        <f t="shared" si="160"/>
        <v>72</v>
      </c>
      <c r="N1167" s="1" t="s">
        <v>251</v>
      </c>
      <c r="O1167" s="1">
        <f t="shared" si="161"/>
        <v>171</v>
      </c>
      <c r="P1167" s="1" t="s">
        <v>252</v>
      </c>
      <c r="Q1167" s="1" t="s">
        <v>252</v>
      </c>
    </row>
    <row r="1168" spans="2:17" x14ac:dyDescent="0.15">
      <c r="B1168" s="8" t="str">
        <f>VLOOKUP(G1168,角色!A:B,2,FALSE)</f>
        <v>凰邪</v>
      </c>
      <c r="C1168" s="8" t="str">
        <f t="shared" si="162"/>
        <v>主动技能2</v>
      </c>
      <c r="D1168" s="8">
        <f t="shared" si="164"/>
        <v>3</v>
      </c>
      <c r="E1168" s="8">
        <f t="shared" si="165"/>
        <v>4</v>
      </c>
      <c r="F1168" s="8">
        <f t="shared" si="166"/>
        <v>2</v>
      </c>
      <c r="G1168" s="8">
        <f t="shared" si="163"/>
        <v>21</v>
      </c>
      <c r="H1168" t="str">
        <f t="shared" si="158"/>
        <v>凰邪主动技能2等级3</v>
      </c>
      <c r="I1168" t="str">
        <f t="shared" si="159"/>
        <v>凰邪主动技能2等级4</v>
      </c>
      <c r="J1168" s="1">
        <v>1162</v>
      </c>
      <c r="K1168" s="1">
        <f>VLOOKUP(H1168,主动技能!$A:$B,2,FALSE)</f>
        <v>1223</v>
      </c>
      <c r="L1168" s="1">
        <f>VLOOKUP(I1168,主动技能!$A:$B,2,FALSE)</f>
        <v>1224</v>
      </c>
      <c r="M1168" s="1">
        <f t="shared" si="160"/>
        <v>73</v>
      </c>
      <c r="N1168" s="1" t="s">
        <v>251</v>
      </c>
      <c r="O1168" s="1">
        <f t="shared" si="161"/>
        <v>172</v>
      </c>
      <c r="P1168" s="1" t="s">
        <v>252</v>
      </c>
      <c r="Q1168" s="1" t="s">
        <v>252</v>
      </c>
    </row>
    <row r="1169" spans="2:17" x14ac:dyDescent="0.15">
      <c r="B1169" s="8" t="str">
        <f>VLOOKUP(G1169,角色!A:B,2,FALSE)</f>
        <v>凰邪</v>
      </c>
      <c r="C1169" s="8" t="str">
        <f t="shared" si="162"/>
        <v>主动技能2</v>
      </c>
      <c r="D1169" s="8">
        <f t="shared" si="164"/>
        <v>4</v>
      </c>
      <c r="E1169" s="8">
        <f t="shared" si="165"/>
        <v>5</v>
      </c>
      <c r="F1169" s="8">
        <f t="shared" si="166"/>
        <v>2</v>
      </c>
      <c r="G1169" s="8">
        <f t="shared" si="163"/>
        <v>21</v>
      </c>
      <c r="H1169" t="str">
        <f t="shared" si="158"/>
        <v>凰邪主动技能2等级4</v>
      </c>
      <c r="I1169" t="str">
        <f t="shared" si="159"/>
        <v>凰邪主动技能2等级5</v>
      </c>
      <c r="J1169" s="1">
        <v>1163</v>
      </c>
      <c r="K1169" s="1">
        <f>VLOOKUP(H1169,主动技能!$A:$B,2,FALSE)</f>
        <v>1224</v>
      </c>
      <c r="L1169" s="1">
        <f>VLOOKUP(I1169,主动技能!$A:$B,2,FALSE)</f>
        <v>1225</v>
      </c>
      <c r="M1169" s="1">
        <f t="shared" si="160"/>
        <v>74</v>
      </c>
      <c r="N1169" s="1" t="s">
        <v>251</v>
      </c>
      <c r="O1169" s="1">
        <f t="shared" si="161"/>
        <v>173</v>
      </c>
      <c r="P1169" s="1" t="s">
        <v>252</v>
      </c>
      <c r="Q1169" s="1" t="s">
        <v>252</v>
      </c>
    </row>
    <row r="1170" spans="2:17" x14ac:dyDescent="0.15">
      <c r="B1170" s="8" t="str">
        <f>VLOOKUP(G1170,角色!A:B,2,FALSE)</f>
        <v>凰邪</v>
      </c>
      <c r="C1170" s="8" t="str">
        <f t="shared" si="162"/>
        <v>主动技能2</v>
      </c>
      <c r="D1170" s="8">
        <f t="shared" si="164"/>
        <v>5</v>
      </c>
      <c r="E1170" s="8">
        <f t="shared" si="165"/>
        <v>6</v>
      </c>
      <c r="F1170" s="8">
        <f t="shared" si="166"/>
        <v>2</v>
      </c>
      <c r="G1170" s="8">
        <f t="shared" si="163"/>
        <v>21</v>
      </c>
      <c r="H1170" t="str">
        <f t="shared" si="158"/>
        <v>凰邪主动技能2等级5</v>
      </c>
      <c r="I1170" t="str">
        <f t="shared" si="159"/>
        <v>凰邪主动技能2等级6</v>
      </c>
      <c r="J1170" s="1">
        <v>1164</v>
      </c>
      <c r="K1170" s="1">
        <f>VLOOKUP(H1170,主动技能!$A:$B,2,FALSE)</f>
        <v>1225</v>
      </c>
      <c r="L1170" s="1">
        <f>VLOOKUP(I1170,主动技能!$A:$B,2,FALSE)</f>
        <v>1226</v>
      </c>
      <c r="M1170" s="1">
        <f t="shared" si="160"/>
        <v>75</v>
      </c>
      <c r="N1170" s="1" t="s">
        <v>251</v>
      </c>
      <c r="O1170" s="1">
        <f t="shared" si="161"/>
        <v>174</v>
      </c>
      <c r="P1170" s="1" t="s">
        <v>252</v>
      </c>
      <c r="Q1170" s="1" t="s">
        <v>252</v>
      </c>
    </row>
    <row r="1171" spans="2:17" x14ac:dyDescent="0.15">
      <c r="B1171" s="8" t="str">
        <f>VLOOKUP(G1171,角色!A:B,2,FALSE)</f>
        <v>凰邪</v>
      </c>
      <c r="C1171" s="8" t="str">
        <f t="shared" si="162"/>
        <v>主动技能2</v>
      </c>
      <c r="D1171" s="8">
        <f t="shared" si="164"/>
        <v>6</v>
      </c>
      <c r="E1171" s="8">
        <f t="shared" si="165"/>
        <v>7</v>
      </c>
      <c r="F1171" s="8">
        <f t="shared" si="166"/>
        <v>2</v>
      </c>
      <c r="G1171" s="8">
        <f t="shared" si="163"/>
        <v>21</v>
      </c>
      <c r="H1171" t="str">
        <f t="shared" si="158"/>
        <v>凰邪主动技能2等级6</v>
      </c>
      <c r="I1171" t="str">
        <f t="shared" si="159"/>
        <v>凰邪主动技能2等级7</v>
      </c>
      <c r="J1171" s="1">
        <v>1165</v>
      </c>
      <c r="K1171" s="1">
        <f>VLOOKUP(H1171,主动技能!$A:$B,2,FALSE)</f>
        <v>1226</v>
      </c>
      <c r="L1171" s="1">
        <f>VLOOKUP(I1171,主动技能!$A:$B,2,FALSE)</f>
        <v>1227</v>
      </c>
      <c r="M1171" s="1">
        <f t="shared" si="160"/>
        <v>76</v>
      </c>
      <c r="N1171" s="1" t="s">
        <v>251</v>
      </c>
      <c r="O1171" s="1">
        <f t="shared" si="161"/>
        <v>175</v>
      </c>
      <c r="P1171" s="1" t="s">
        <v>252</v>
      </c>
      <c r="Q1171" s="1" t="s">
        <v>252</v>
      </c>
    </row>
    <row r="1172" spans="2:17" x14ac:dyDescent="0.15">
      <c r="B1172" s="8" t="str">
        <f>VLOOKUP(G1172,角色!A:B,2,FALSE)</f>
        <v>凰邪</v>
      </c>
      <c r="C1172" s="8" t="str">
        <f t="shared" si="162"/>
        <v>主动技能2</v>
      </c>
      <c r="D1172" s="8">
        <f t="shared" si="164"/>
        <v>7</v>
      </c>
      <c r="E1172" s="8">
        <f t="shared" si="165"/>
        <v>8</v>
      </c>
      <c r="F1172" s="8">
        <f t="shared" si="166"/>
        <v>2</v>
      </c>
      <c r="G1172" s="8">
        <f t="shared" si="163"/>
        <v>21</v>
      </c>
      <c r="H1172" t="str">
        <f t="shared" si="158"/>
        <v>凰邪主动技能2等级7</v>
      </c>
      <c r="I1172" t="str">
        <f t="shared" si="159"/>
        <v>凰邪主动技能2等级8</v>
      </c>
      <c r="J1172" s="1">
        <v>1166</v>
      </c>
      <c r="K1172" s="1">
        <f>VLOOKUP(H1172,主动技能!$A:$B,2,FALSE)</f>
        <v>1227</v>
      </c>
      <c r="L1172" s="1">
        <f>VLOOKUP(I1172,主动技能!$A:$B,2,FALSE)</f>
        <v>1228</v>
      </c>
      <c r="M1172" s="1">
        <f t="shared" si="160"/>
        <v>77</v>
      </c>
      <c r="N1172" s="1" t="s">
        <v>251</v>
      </c>
      <c r="O1172" s="1">
        <f t="shared" si="161"/>
        <v>176</v>
      </c>
      <c r="P1172" s="1" t="s">
        <v>252</v>
      </c>
      <c r="Q1172" s="1" t="s">
        <v>252</v>
      </c>
    </row>
    <row r="1173" spans="2:17" x14ac:dyDescent="0.15">
      <c r="B1173" s="8" t="str">
        <f>VLOOKUP(G1173,角色!A:B,2,FALSE)</f>
        <v>凰邪</v>
      </c>
      <c r="C1173" s="8" t="str">
        <f t="shared" si="162"/>
        <v>主动技能2</v>
      </c>
      <c r="D1173" s="8">
        <f t="shared" si="164"/>
        <v>8</v>
      </c>
      <c r="E1173" s="8">
        <f t="shared" si="165"/>
        <v>9</v>
      </c>
      <c r="F1173" s="8">
        <f t="shared" si="166"/>
        <v>2</v>
      </c>
      <c r="G1173" s="8">
        <f t="shared" si="163"/>
        <v>21</v>
      </c>
      <c r="H1173" t="str">
        <f t="shared" si="158"/>
        <v>凰邪主动技能2等级8</v>
      </c>
      <c r="I1173" t="str">
        <f t="shared" si="159"/>
        <v>凰邪主动技能2等级9</v>
      </c>
      <c r="J1173" s="1">
        <v>1167</v>
      </c>
      <c r="K1173" s="1">
        <f>VLOOKUP(H1173,主动技能!$A:$B,2,FALSE)</f>
        <v>1228</v>
      </c>
      <c r="L1173" s="1">
        <f>VLOOKUP(I1173,主动技能!$A:$B,2,FALSE)</f>
        <v>1229</v>
      </c>
      <c r="M1173" s="1">
        <f t="shared" si="160"/>
        <v>78</v>
      </c>
      <c r="N1173" s="1" t="s">
        <v>251</v>
      </c>
      <c r="O1173" s="1">
        <f t="shared" si="161"/>
        <v>177</v>
      </c>
      <c r="P1173" s="1" t="s">
        <v>252</v>
      </c>
      <c r="Q1173" s="1" t="s">
        <v>252</v>
      </c>
    </row>
    <row r="1174" spans="2:17" x14ac:dyDescent="0.15">
      <c r="B1174" s="8" t="str">
        <f>VLOOKUP(G1174,角色!A:B,2,FALSE)</f>
        <v>凰邪</v>
      </c>
      <c r="C1174" s="8" t="str">
        <f t="shared" si="162"/>
        <v>主动技能2</v>
      </c>
      <c r="D1174" s="8">
        <f t="shared" si="164"/>
        <v>9</v>
      </c>
      <c r="E1174" s="8">
        <f t="shared" si="165"/>
        <v>10</v>
      </c>
      <c r="F1174" s="8">
        <f t="shared" si="166"/>
        <v>2</v>
      </c>
      <c r="G1174" s="8">
        <f t="shared" si="163"/>
        <v>21</v>
      </c>
      <c r="H1174" t="str">
        <f t="shared" si="158"/>
        <v>凰邪主动技能2等级9</v>
      </c>
      <c r="I1174" t="str">
        <f t="shared" si="159"/>
        <v>凰邪主动技能2等级10</v>
      </c>
      <c r="J1174" s="1">
        <v>1168</v>
      </c>
      <c r="K1174" s="1">
        <f>VLOOKUP(H1174,主动技能!$A:$B,2,FALSE)</f>
        <v>1229</v>
      </c>
      <c r="L1174" s="1">
        <f>VLOOKUP(I1174,主动技能!$A:$B,2,FALSE)</f>
        <v>1230</v>
      </c>
      <c r="M1174" s="1">
        <f t="shared" si="160"/>
        <v>79</v>
      </c>
      <c r="N1174" s="1" t="s">
        <v>251</v>
      </c>
      <c r="O1174" s="1">
        <f t="shared" si="161"/>
        <v>178</v>
      </c>
      <c r="P1174" s="1" t="s">
        <v>252</v>
      </c>
      <c r="Q1174" s="1" t="s">
        <v>252</v>
      </c>
    </row>
    <row r="1175" spans="2:17" x14ac:dyDescent="0.15">
      <c r="B1175" s="8" t="str">
        <f>VLOOKUP(G1175,角色!A:B,2,FALSE)</f>
        <v>凰邪</v>
      </c>
      <c r="C1175" s="8" t="str">
        <f t="shared" si="162"/>
        <v>主动技能2</v>
      </c>
      <c r="D1175" s="8">
        <f t="shared" si="164"/>
        <v>10</v>
      </c>
      <c r="E1175" s="8">
        <f t="shared" si="165"/>
        <v>11</v>
      </c>
      <c r="F1175" s="8">
        <f t="shared" si="166"/>
        <v>2</v>
      </c>
      <c r="G1175" s="8">
        <f t="shared" si="163"/>
        <v>21</v>
      </c>
      <c r="H1175" t="str">
        <f t="shared" si="158"/>
        <v>凰邪主动技能2等级10</v>
      </c>
      <c r="I1175" t="str">
        <f t="shared" si="159"/>
        <v>凰邪主动技能2等级11</v>
      </c>
      <c r="J1175" s="1">
        <v>1169</v>
      </c>
      <c r="K1175" s="1">
        <f>VLOOKUP(H1175,主动技能!$A:$B,2,FALSE)</f>
        <v>1230</v>
      </c>
      <c r="L1175" s="1">
        <f>VLOOKUP(I1175,主动技能!$A:$B,2,FALSE)</f>
        <v>1231</v>
      </c>
      <c r="M1175" s="1">
        <f t="shared" si="160"/>
        <v>80</v>
      </c>
      <c r="N1175" s="1" t="s">
        <v>251</v>
      </c>
      <c r="O1175" s="1">
        <f t="shared" si="161"/>
        <v>179</v>
      </c>
      <c r="P1175" s="1" t="s">
        <v>252</v>
      </c>
      <c r="Q1175" s="1" t="s">
        <v>252</v>
      </c>
    </row>
    <row r="1176" spans="2:17" x14ac:dyDescent="0.15">
      <c r="B1176" s="8" t="str">
        <f>VLOOKUP(G1176,角色!A:B,2,FALSE)</f>
        <v>凰邪</v>
      </c>
      <c r="C1176" s="8" t="str">
        <f t="shared" si="162"/>
        <v>主动技能2</v>
      </c>
      <c r="D1176" s="8">
        <f t="shared" si="164"/>
        <v>11</v>
      </c>
      <c r="E1176" s="8">
        <f t="shared" si="165"/>
        <v>12</v>
      </c>
      <c r="F1176" s="8">
        <f t="shared" si="166"/>
        <v>2</v>
      </c>
      <c r="G1176" s="8">
        <f t="shared" si="163"/>
        <v>21</v>
      </c>
      <c r="H1176" t="str">
        <f t="shared" ref="H1176:H1239" si="167">$B1176&amp;$C1176&amp;D$6&amp;D1176</f>
        <v>凰邪主动技能2等级11</v>
      </c>
      <c r="I1176" t="str">
        <f t="shared" ref="I1176:I1239" si="168">$B1176&amp;$C1176&amp;E$6&amp;E1176</f>
        <v>凰邪主动技能2等级12</v>
      </c>
      <c r="J1176" s="1">
        <v>1170</v>
      </c>
      <c r="K1176" s="1">
        <f>VLOOKUP(H1176,主动技能!$A:$B,2,FALSE)</f>
        <v>1231</v>
      </c>
      <c r="L1176" s="1">
        <f>VLOOKUP(I1176,主动技能!$A:$B,2,FALSE)</f>
        <v>1232</v>
      </c>
      <c r="M1176" s="1">
        <f t="shared" si="160"/>
        <v>81</v>
      </c>
      <c r="N1176" s="1" t="s">
        <v>251</v>
      </c>
      <c r="O1176" s="1">
        <f t="shared" si="161"/>
        <v>180</v>
      </c>
      <c r="P1176" s="1" t="s">
        <v>252</v>
      </c>
      <c r="Q1176" s="1" t="s">
        <v>252</v>
      </c>
    </row>
    <row r="1177" spans="2:17" x14ac:dyDescent="0.15">
      <c r="B1177" s="8" t="str">
        <f>VLOOKUP(G1177,角色!A:B,2,FALSE)</f>
        <v>凰邪</v>
      </c>
      <c r="C1177" s="8" t="str">
        <f t="shared" si="162"/>
        <v>主动技能2</v>
      </c>
      <c r="D1177" s="8">
        <f t="shared" si="164"/>
        <v>12</v>
      </c>
      <c r="E1177" s="8">
        <f t="shared" si="165"/>
        <v>13</v>
      </c>
      <c r="F1177" s="8">
        <f t="shared" si="166"/>
        <v>2</v>
      </c>
      <c r="G1177" s="8">
        <f t="shared" si="163"/>
        <v>21</v>
      </c>
      <c r="H1177" t="str">
        <f t="shared" si="167"/>
        <v>凰邪主动技能2等级12</v>
      </c>
      <c r="I1177" t="str">
        <f t="shared" si="168"/>
        <v>凰邪主动技能2等级13</v>
      </c>
      <c r="J1177" s="1">
        <v>1171</v>
      </c>
      <c r="K1177" s="1">
        <f>VLOOKUP(H1177,主动技能!$A:$B,2,FALSE)</f>
        <v>1232</v>
      </c>
      <c r="L1177" s="1">
        <f>VLOOKUP(I1177,主动技能!$A:$B,2,FALSE)</f>
        <v>1233</v>
      </c>
      <c r="M1177" s="1">
        <f t="shared" si="160"/>
        <v>82</v>
      </c>
      <c r="N1177" s="1" t="s">
        <v>251</v>
      </c>
      <c r="O1177" s="1">
        <f t="shared" si="161"/>
        <v>181</v>
      </c>
      <c r="P1177" s="1" t="s">
        <v>252</v>
      </c>
      <c r="Q1177" s="1" t="s">
        <v>252</v>
      </c>
    </row>
    <row r="1178" spans="2:17" x14ac:dyDescent="0.15">
      <c r="B1178" s="8" t="str">
        <f>VLOOKUP(G1178,角色!A:B,2,FALSE)</f>
        <v>凰邪</v>
      </c>
      <c r="C1178" s="8" t="str">
        <f t="shared" si="162"/>
        <v>主动技能2</v>
      </c>
      <c r="D1178" s="8">
        <f t="shared" si="164"/>
        <v>13</v>
      </c>
      <c r="E1178" s="8">
        <f t="shared" si="165"/>
        <v>14</v>
      </c>
      <c r="F1178" s="8">
        <f t="shared" si="166"/>
        <v>2</v>
      </c>
      <c r="G1178" s="8">
        <f t="shared" si="163"/>
        <v>21</v>
      </c>
      <c r="H1178" t="str">
        <f t="shared" si="167"/>
        <v>凰邪主动技能2等级13</v>
      </c>
      <c r="I1178" t="str">
        <f t="shared" si="168"/>
        <v>凰邪主动技能2等级14</v>
      </c>
      <c r="J1178" s="1">
        <v>1172</v>
      </c>
      <c r="K1178" s="1">
        <f>VLOOKUP(H1178,主动技能!$A:$B,2,FALSE)</f>
        <v>1233</v>
      </c>
      <c r="L1178" s="1">
        <f>VLOOKUP(I1178,主动技能!$A:$B,2,FALSE)</f>
        <v>1234</v>
      </c>
      <c r="M1178" s="1">
        <f t="shared" si="160"/>
        <v>83</v>
      </c>
      <c r="N1178" s="1" t="s">
        <v>251</v>
      </c>
      <c r="O1178" s="1">
        <f t="shared" si="161"/>
        <v>182</v>
      </c>
      <c r="P1178" s="1" t="s">
        <v>252</v>
      </c>
      <c r="Q1178" s="1" t="s">
        <v>252</v>
      </c>
    </row>
    <row r="1179" spans="2:17" x14ac:dyDescent="0.15">
      <c r="B1179" s="8" t="str">
        <f>VLOOKUP(G1179,角色!A:B,2,FALSE)</f>
        <v>凰邪</v>
      </c>
      <c r="C1179" s="8" t="str">
        <f t="shared" si="162"/>
        <v>主动技能2</v>
      </c>
      <c r="D1179" s="8">
        <f t="shared" si="164"/>
        <v>14</v>
      </c>
      <c r="E1179" s="8">
        <f t="shared" si="165"/>
        <v>15</v>
      </c>
      <c r="F1179" s="8">
        <f t="shared" si="166"/>
        <v>2</v>
      </c>
      <c r="G1179" s="8">
        <f t="shared" si="163"/>
        <v>21</v>
      </c>
      <c r="H1179" t="str">
        <f t="shared" si="167"/>
        <v>凰邪主动技能2等级14</v>
      </c>
      <c r="I1179" t="str">
        <f t="shared" si="168"/>
        <v>凰邪主动技能2等级15</v>
      </c>
      <c r="J1179" s="1">
        <v>1173</v>
      </c>
      <c r="K1179" s="1">
        <f>VLOOKUP(H1179,主动技能!$A:$B,2,FALSE)</f>
        <v>1234</v>
      </c>
      <c r="L1179" s="1">
        <f>VLOOKUP(I1179,主动技能!$A:$B,2,FALSE)</f>
        <v>1235</v>
      </c>
      <c r="M1179" s="1">
        <f t="shared" si="160"/>
        <v>84</v>
      </c>
      <c r="N1179" s="1" t="s">
        <v>251</v>
      </c>
      <c r="O1179" s="1">
        <f t="shared" si="161"/>
        <v>183</v>
      </c>
      <c r="P1179" s="1" t="s">
        <v>252</v>
      </c>
      <c r="Q1179" s="1" t="s">
        <v>252</v>
      </c>
    </row>
    <row r="1180" spans="2:17" x14ac:dyDescent="0.15">
      <c r="B1180" s="8" t="str">
        <f>VLOOKUP(G1180,角色!A:B,2,FALSE)</f>
        <v>凰邪</v>
      </c>
      <c r="C1180" s="8" t="str">
        <f t="shared" si="162"/>
        <v>主动技能2</v>
      </c>
      <c r="D1180" s="8">
        <f t="shared" si="164"/>
        <v>15</v>
      </c>
      <c r="E1180" s="8">
        <f t="shared" si="165"/>
        <v>16</v>
      </c>
      <c r="F1180" s="8">
        <f t="shared" si="166"/>
        <v>2</v>
      </c>
      <c r="G1180" s="8">
        <f t="shared" si="163"/>
        <v>21</v>
      </c>
      <c r="H1180" t="str">
        <f t="shared" si="167"/>
        <v>凰邪主动技能2等级15</v>
      </c>
      <c r="I1180" t="str">
        <f t="shared" si="168"/>
        <v>凰邪主动技能2等级16</v>
      </c>
      <c r="J1180" s="1">
        <v>1174</v>
      </c>
      <c r="K1180" s="1">
        <f>VLOOKUP(H1180,主动技能!$A:$B,2,FALSE)</f>
        <v>1235</v>
      </c>
      <c r="L1180" s="1">
        <f>VLOOKUP(I1180,主动技能!$A:$B,2,FALSE)</f>
        <v>1236</v>
      </c>
      <c r="M1180" s="1">
        <f t="shared" si="160"/>
        <v>85</v>
      </c>
      <c r="N1180" s="1" t="s">
        <v>251</v>
      </c>
      <c r="O1180" s="1">
        <f t="shared" si="161"/>
        <v>184</v>
      </c>
      <c r="P1180" s="1" t="s">
        <v>252</v>
      </c>
      <c r="Q1180" s="1" t="s">
        <v>252</v>
      </c>
    </row>
    <row r="1181" spans="2:17" x14ac:dyDescent="0.15">
      <c r="B1181" s="8" t="str">
        <f>VLOOKUP(G1181,角色!A:B,2,FALSE)</f>
        <v>凰邪</v>
      </c>
      <c r="C1181" s="8" t="str">
        <f t="shared" si="162"/>
        <v>主动技能2</v>
      </c>
      <c r="D1181" s="8">
        <f t="shared" si="164"/>
        <v>16</v>
      </c>
      <c r="E1181" s="8">
        <f t="shared" si="165"/>
        <v>17</v>
      </c>
      <c r="F1181" s="8">
        <f t="shared" si="166"/>
        <v>2</v>
      </c>
      <c r="G1181" s="8">
        <f t="shared" si="163"/>
        <v>21</v>
      </c>
      <c r="H1181" t="str">
        <f t="shared" si="167"/>
        <v>凰邪主动技能2等级16</v>
      </c>
      <c r="I1181" t="str">
        <f t="shared" si="168"/>
        <v>凰邪主动技能2等级17</v>
      </c>
      <c r="J1181" s="1">
        <v>1175</v>
      </c>
      <c r="K1181" s="1">
        <f>VLOOKUP(H1181,主动技能!$A:$B,2,FALSE)</f>
        <v>1236</v>
      </c>
      <c r="L1181" s="1">
        <f>VLOOKUP(I1181,主动技能!$A:$B,2,FALSE)</f>
        <v>1237</v>
      </c>
      <c r="M1181" s="1">
        <f t="shared" si="160"/>
        <v>86</v>
      </c>
      <c r="N1181" s="1" t="s">
        <v>251</v>
      </c>
      <c r="O1181" s="1">
        <f t="shared" si="161"/>
        <v>185</v>
      </c>
      <c r="P1181" s="1" t="s">
        <v>252</v>
      </c>
      <c r="Q1181" s="1" t="s">
        <v>252</v>
      </c>
    </row>
    <row r="1182" spans="2:17" x14ac:dyDescent="0.15">
      <c r="B1182" s="8" t="str">
        <f>VLOOKUP(G1182,角色!A:B,2,FALSE)</f>
        <v>凰邪</v>
      </c>
      <c r="C1182" s="8" t="str">
        <f t="shared" si="162"/>
        <v>主动技能2</v>
      </c>
      <c r="D1182" s="8">
        <f t="shared" si="164"/>
        <v>17</v>
      </c>
      <c r="E1182" s="8">
        <f t="shared" si="165"/>
        <v>18</v>
      </c>
      <c r="F1182" s="8">
        <f t="shared" si="166"/>
        <v>2</v>
      </c>
      <c r="G1182" s="8">
        <f t="shared" si="163"/>
        <v>21</v>
      </c>
      <c r="H1182" t="str">
        <f t="shared" si="167"/>
        <v>凰邪主动技能2等级17</v>
      </c>
      <c r="I1182" t="str">
        <f t="shared" si="168"/>
        <v>凰邪主动技能2等级18</v>
      </c>
      <c r="J1182" s="1">
        <v>1176</v>
      </c>
      <c r="K1182" s="1">
        <f>VLOOKUP(H1182,主动技能!$A:$B,2,FALSE)</f>
        <v>1237</v>
      </c>
      <c r="L1182" s="1">
        <f>VLOOKUP(I1182,主动技能!$A:$B,2,FALSE)</f>
        <v>1238</v>
      </c>
      <c r="M1182" s="1">
        <f t="shared" si="160"/>
        <v>87</v>
      </c>
      <c r="N1182" s="1" t="s">
        <v>251</v>
      </c>
      <c r="O1182" s="1">
        <f t="shared" si="161"/>
        <v>186</v>
      </c>
      <c r="P1182" s="1" t="s">
        <v>252</v>
      </c>
      <c r="Q1182" s="1" t="s">
        <v>252</v>
      </c>
    </row>
    <row r="1183" spans="2:17" x14ac:dyDescent="0.15">
      <c r="B1183" s="8" t="str">
        <f>VLOOKUP(G1183,角色!A:B,2,FALSE)</f>
        <v>凰邪</v>
      </c>
      <c r="C1183" s="8" t="str">
        <f t="shared" si="162"/>
        <v>主动技能2</v>
      </c>
      <c r="D1183" s="8">
        <f t="shared" si="164"/>
        <v>18</v>
      </c>
      <c r="E1183" s="8">
        <f t="shared" si="165"/>
        <v>19</v>
      </c>
      <c r="F1183" s="8">
        <f t="shared" si="166"/>
        <v>2</v>
      </c>
      <c r="G1183" s="8">
        <f t="shared" si="163"/>
        <v>21</v>
      </c>
      <c r="H1183" t="str">
        <f t="shared" si="167"/>
        <v>凰邪主动技能2等级18</v>
      </c>
      <c r="I1183" t="str">
        <f t="shared" si="168"/>
        <v>凰邪主动技能2等级19</v>
      </c>
      <c r="J1183" s="1">
        <v>1177</v>
      </c>
      <c r="K1183" s="1">
        <f>VLOOKUP(H1183,主动技能!$A:$B,2,FALSE)</f>
        <v>1238</v>
      </c>
      <c r="L1183" s="1">
        <f>VLOOKUP(I1183,主动技能!$A:$B,2,FALSE)</f>
        <v>1239</v>
      </c>
      <c r="M1183" s="1">
        <f t="shared" si="160"/>
        <v>88</v>
      </c>
      <c r="N1183" s="1" t="s">
        <v>251</v>
      </c>
      <c r="O1183" s="1">
        <f t="shared" si="161"/>
        <v>187</v>
      </c>
      <c r="P1183" s="1" t="s">
        <v>252</v>
      </c>
      <c r="Q1183" s="1" t="s">
        <v>252</v>
      </c>
    </row>
    <row r="1184" spans="2:17" x14ac:dyDescent="0.15">
      <c r="B1184" s="8" t="str">
        <f>VLOOKUP(G1184,角色!A:B,2,FALSE)</f>
        <v>凰邪</v>
      </c>
      <c r="C1184" s="8" t="str">
        <f t="shared" si="162"/>
        <v>主动技能2</v>
      </c>
      <c r="D1184" s="8">
        <f t="shared" si="164"/>
        <v>19</v>
      </c>
      <c r="E1184" s="8">
        <f t="shared" si="165"/>
        <v>20</v>
      </c>
      <c r="F1184" s="8">
        <f t="shared" si="166"/>
        <v>2</v>
      </c>
      <c r="G1184" s="8">
        <f t="shared" si="163"/>
        <v>21</v>
      </c>
      <c r="H1184" t="str">
        <f t="shared" si="167"/>
        <v>凰邪主动技能2等级19</v>
      </c>
      <c r="I1184" t="str">
        <f t="shared" si="168"/>
        <v>凰邪主动技能2等级20</v>
      </c>
      <c r="J1184" s="1">
        <v>1178</v>
      </c>
      <c r="K1184" s="1">
        <f>VLOOKUP(H1184,主动技能!$A:$B,2,FALSE)</f>
        <v>1239</v>
      </c>
      <c r="L1184" s="1">
        <f>VLOOKUP(I1184,主动技能!$A:$B,2,FALSE)</f>
        <v>1240</v>
      </c>
      <c r="M1184" s="1">
        <f t="shared" si="160"/>
        <v>89</v>
      </c>
      <c r="N1184" s="1" t="s">
        <v>251</v>
      </c>
      <c r="O1184" s="1">
        <f t="shared" si="161"/>
        <v>188</v>
      </c>
      <c r="P1184" s="1" t="s">
        <v>252</v>
      </c>
      <c r="Q1184" s="1" t="s">
        <v>252</v>
      </c>
    </row>
    <row r="1185" spans="2:17" x14ac:dyDescent="0.15">
      <c r="B1185" s="8" t="str">
        <f>VLOOKUP(G1185,角色!A:B,2,FALSE)</f>
        <v>凰邪</v>
      </c>
      <c r="C1185" s="8" t="str">
        <f t="shared" si="162"/>
        <v>主动技能3</v>
      </c>
      <c r="D1185" s="8">
        <f t="shared" si="164"/>
        <v>1</v>
      </c>
      <c r="E1185" s="8">
        <f t="shared" si="165"/>
        <v>2</v>
      </c>
      <c r="F1185" s="8">
        <f t="shared" si="166"/>
        <v>3</v>
      </c>
      <c r="G1185" s="8">
        <f t="shared" si="163"/>
        <v>21</v>
      </c>
      <c r="H1185" t="str">
        <f t="shared" si="167"/>
        <v>凰邪主动技能3等级1</v>
      </c>
      <c r="I1185" t="str">
        <f t="shared" si="168"/>
        <v>凰邪主动技能3等级2</v>
      </c>
      <c r="J1185" s="1">
        <v>1179</v>
      </c>
      <c r="K1185" s="1">
        <f>VLOOKUP(H1185,主动技能!$A:$B,2,FALSE)</f>
        <v>1241</v>
      </c>
      <c r="L1185" s="1">
        <f>VLOOKUP(I1185,主动技能!$A:$B,2,FALSE)</f>
        <v>1242</v>
      </c>
      <c r="M1185" s="1">
        <f t="shared" si="160"/>
        <v>90</v>
      </c>
      <c r="N1185" s="1" t="s">
        <v>251</v>
      </c>
      <c r="O1185" s="1">
        <f t="shared" si="161"/>
        <v>189</v>
      </c>
      <c r="P1185" s="1" t="s">
        <v>252</v>
      </c>
      <c r="Q1185" s="1" t="s">
        <v>252</v>
      </c>
    </row>
    <row r="1186" spans="2:17" x14ac:dyDescent="0.15">
      <c r="B1186" s="8" t="str">
        <f>VLOOKUP(G1186,角色!A:B,2,FALSE)</f>
        <v>凰邪</v>
      </c>
      <c r="C1186" s="8" t="str">
        <f t="shared" si="162"/>
        <v>主动技能3</v>
      </c>
      <c r="D1186" s="8">
        <f t="shared" si="164"/>
        <v>2</v>
      </c>
      <c r="E1186" s="8">
        <f t="shared" si="165"/>
        <v>3</v>
      </c>
      <c r="F1186" s="8">
        <f t="shared" si="166"/>
        <v>3</v>
      </c>
      <c r="G1186" s="8">
        <f t="shared" si="163"/>
        <v>21</v>
      </c>
      <c r="H1186" t="str">
        <f t="shared" si="167"/>
        <v>凰邪主动技能3等级2</v>
      </c>
      <c r="I1186" t="str">
        <f t="shared" si="168"/>
        <v>凰邪主动技能3等级3</v>
      </c>
      <c r="J1186" s="1">
        <v>1180</v>
      </c>
      <c r="K1186" s="1">
        <f>VLOOKUP(H1186,主动技能!$A:$B,2,FALSE)</f>
        <v>1242</v>
      </c>
      <c r="L1186" s="1">
        <f>VLOOKUP(I1186,主动技能!$A:$B,2,FALSE)</f>
        <v>1243</v>
      </c>
      <c r="M1186" s="1">
        <f t="shared" si="160"/>
        <v>91</v>
      </c>
      <c r="N1186" s="1" t="s">
        <v>251</v>
      </c>
      <c r="O1186" s="1">
        <f t="shared" si="161"/>
        <v>190</v>
      </c>
      <c r="P1186" s="1" t="s">
        <v>252</v>
      </c>
      <c r="Q1186" s="1" t="s">
        <v>252</v>
      </c>
    </row>
    <row r="1187" spans="2:17" x14ac:dyDescent="0.15">
      <c r="B1187" s="8" t="str">
        <f>VLOOKUP(G1187,角色!A:B,2,FALSE)</f>
        <v>凰邪</v>
      </c>
      <c r="C1187" s="8" t="str">
        <f t="shared" si="162"/>
        <v>主动技能3</v>
      </c>
      <c r="D1187" s="8">
        <f t="shared" si="164"/>
        <v>3</v>
      </c>
      <c r="E1187" s="8">
        <f t="shared" si="165"/>
        <v>4</v>
      </c>
      <c r="F1187" s="8">
        <f t="shared" si="166"/>
        <v>3</v>
      </c>
      <c r="G1187" s="8">
        <f t="shared" si="163"/>
        <v>21</v>
      </c>
      <c r="H1187" t="str">
        <f t="shared" si="167"/>
        <v>凰邪主动技能3等级3</v>
      </c>
      <c r="I1187" t="str">
        <f t="shared" si="168"/>
        <v>凰邪主动技能3等级4</v>
      </c>
      <c r="J1187" s="1">
        <v>1181</v>
      </c>
      <c r="K1187" s="1">
        <f>VLOOKUP(H1187,主动技能!$A:$B,2,FALSE)</f>
        <v>1243</v>
      </c>
      <c r="L1187" s="1">
        <f>VLOOKUP(I1187,主动技能!$A:$B,2,FALSE)</f>
        <v>1244</v>
      </c>
      <c r="M1187" s="1">
        <f t="shared" si="160"/>
        <v>92</v>
      </c>
      <c r="N1187" s="1" t="s">
        <v>251</v>
      </c>
      <c r="O1187" s="1">
        <f t="shared" si="161"/>
        <v>191</v>
      </c>
      <c r="P1187" s="1" t="s">
        <v>252</v>
      </c>
      <c r="Q1187" s="1" t="s">
        <v>252</v>
      </c>
    </row>
    <row r="1188" spans="2:17" x14ac:dyDescent="0.15">
      <c r="B1188" s="8" t="str">
        <f>VLOOKUP(G1188,角色!A:B,2,FALSE)</f>
        <v>凰邪</v>
      </c>
      <c r="C1188" s="8" t="str">
        <f t="shared" si="162"/>
        <v>主动技能3</v>
      </c>
      <c r="D1188" s="8">
        <f t="shared" si="164"/>
        <v>4</v>
      </c>
      <c r="E1188" s="8">
        <f t="shared" si="165"/>
        <v>5</v>
      </c>
      <c r="F1188" s="8">
        <f t="shared" si="166"/>
        <v>3</v>
      </c>
      <c r="G1188" s="8">
        <f t="shared" si="163"/>
        <v>21</v>
      </c>
      <c r="H1188" t="str">
        <f t="shared" si="167"/>
        <v>凰邪主动技能3等级4</v>
      </c>
      <c r="I1188" t="str">
        <f t="shared" si="168"/>
        <v>凰邪主动技能3等级5</v>
      </c>
      <c r="J1188" s="1">
        <v>1182</v>
      </c>
      <c r="K1188" s="1">
        <f>VLOOKUP(H1188,主动技能!$A:$B,2,FALSE)</f>
        <v>1244</v>
      </c>
      <c r="L1188" s="1">
        <f>VLOOKUP(I1188,主动技能!$A:$B,2,FALSE)</f>
        <v>1245</v>
      </c>
      <c r="M1188" s="1">
        <f t="shared" si="160"/>
        <v>93</v>
      </c>
      <c r="N1188" s="1" t="s">
        <v>251</v>
      </c>
      <c r="O1188" s="1">
        <f t="shared" si="161"/>
        <v>192</v>
      </c>
      <c r="P1188" s="1" t="s">
        <v>252</v>
      </c>
      <c r="Q1188" s="1" t="s">
        <v>252</v>
      </c>
    </row>
    <row r="1189" spans="2:17" x14ac:dyDescent="0.15">
      <c r="B1189" s="8" t="str">
        <f>VLOOKUP(G1189,角色!A:B,2,FALSE)</f>
        <v>凰邪</v>
      </c>
      <c r="C1189" s="8" t="str">
        <f t="shared" si="162"/>
        <v>主动技能3</v>
      </c>
      <c r="D1189" s="8">
        <f t="shared" si="164"/>
        <v>5</v>
      </c>
      <c r="E1189" s="8">
        <f t="shared" si="165"/>
        <v>6</v>
      </c>
      <c r="F1189" s="8">
        <f t="shared" si="166"/>
        <v>3</v>
      </c>
      <c r="G1189" s="8">
        <f t="shared" si="163"/>
        <v>21</v>
      </c>
      <c r="H1189" t="str">
        <f t="shared" si="167"/>
        <v>凰邪主动技能3等级5</v>
      </c>
      <c r="I1189" t="str">
        <f t="shared" si="168"/>
        <v>凰邪主动技能3等级6</v>
      </c>
      <c r="J1189" s="1">
        <v>1183</v>
      </c>
      <c r="K1189" s="1">
        <f>VLOOKUP(H1189,主动技能!$A:$B,2,FALSE)</f>
        <v>1245</v>
      </c>
      <c r="L1189" s="1">
        <f>VLOOKUP(I1189,主动技能!$A:$B,2,FALSE)</f>
        <v>1246</v>
      </c>
      <c r="M1189" s="1">
        <f t="shared" si="160"/>
        <v>94</v>
      </c>
      <c r="N1189" s="1" t="s">
        <v>251</v>
      </c>
      <c r="O1189" s="1">
        <f t="shared" si="161"/>
        <v>193</v>
      </c>
      <c r="P1189" s="1" t="s">
        <v>252</v>
      </c>
      <c r="Q1189" s="1" t="s">
        <v>252</v>
      </c>
    </row>
    <row r="1190" spans="2:17" x14ac:dyDescent="0.15">
      <c r="B1190" s="8" t="str">
        <f>VLOOKUP(G1190,角色!A:B,2,FALSE)</f>
        <v>凰邪</v>
      </c>
      <c r="C1190" s="8" t="str">
        <f t="shared" si="162"/>
        <v>主动技能3</v>
      </c>
      <c r="D1190" s="8">
        <f t="shared" si="164"/>
        <v>6</v>
      </c>
      <c r="E1190" s="8">
        <f t="shared" si="165"/>
        <v>7</v>
      </c>
      <c r="F1190" s="8">
        <f t="shared" si="166"/>
        <v>3</v>
      </c>
      <c r="G1190" s="8">
        <f t="shared" si="163"/>
        <v>21</v>
      </c>
      <c r="H1190" t="str">
        <f t="shared" si="167"/>
        <v>凰邪主动技能3等级6</v>
      </c>
      <c r="I1190" t="str">
        <f t="shared" si="168"/>
        <v>凰邪主动技能3等级7</v>
      </c>
      <c r="J1190" s="1">
        <v>1184</v>
      </c>
      <c r="K1190" s="1">
        <f>VLOOKUP(H1190,主动技能!$A:$B,2,FALSE)</f>
        <v>1246</v>
      </c>
      <c r="L1190" s="1">
        <f>VLOOKUP(I1190,主动技能!$A:$B,2,FALSE)</f>
        <v>1247</v>
      </c>
      <c r="M1190" s="1">
        <f t="shared" si="160"/>
        <v>95</v>
      </c>
      <c r="N1190" s="1" t="s">
        <v>251</v>
      </c>
      <c r="O1190" s="1">
        <f t="shared" si="161"/>
        <v>194</v>
      </c>
      <c r="P1190" s="1" t="s">
        <v>252</v>
      </c>
      <c r="Q1190" s="1" t="s">
        <v>252</v>
      </c>
    </row>
    <row r="1191" spans="2:17" x14ac:dyDescent="0.15">
      <c r="B1191" s="8" t="str">
        <f>VLOOKUP(G1191,角色!A:B,2,FALSE)</f>
        <v>凰邪</v>
      </c>
      <c r="C1191" s="8" t="str">
        <f t="shared" si="162"/>
        <v>主动技能3</v>
      </c>
      <c r="D1191" s="8">
        <f t="shared" si="164"/>
        <v>7</v>
      </c>
      <c r="E1191" s="8">
        <f t="shared" si="165"/>
        <v>8</v>
      </c>
      <c r="F1191" s="8">
        <f t="shared" si="166"/>
        <v>3</v>
      </c>
      <c r="G1191" s="8">
        <f t="shared" si="163"/>
        <v>21</v>
      </c>
      <c r="H1191" t="str">
        <f t="shared" si="167"/>
        <v>凰邪主动技能3等级7</v>
      </c>
      <c r="I1191" t="str">
        <f t="shared" si="168"/>
        <v>凰邪主动技能3等级8</v>
      </c>
      <c r="J1191" s="1">
        <v>1185</v>
      </c>
      <c r="K1191" s="1">
        <f>VLOOKUP(H1191,主动技能!$A:$B,2,FALSE)</f>
        <v>1247</v>
      </c>
      <c r="L1191" s="1">
        <f>VLOOKUP(I1191,主动技能!$A:$B,2,FALSE)</f>
        <v>1248</v>
      </c>
      <c r="M1191" s="1">
        <f t="shared" si="160"/>
        <v>96</v>
      </c>
      <c r="N1191" s="1" t="s">
        <v>251</v>
      </c>
      <c r="O1191" s="1">
        <f t="shared" si="161"/>
        <v>195</v>
      </c>
      <c r="P1191" s="1" t="s">
        <v>252</v>
      </c>
      <c r="Q1191" s="1" t="s">
        <v>252</v>
      </c>
    </row>
    <row r="1192" spans="2:17" x14ac:dyDescent="0.15">
      <c r="B1192" s="8" t="str">
        <f>VLOOKUP(G1192,角色!A:B,2,FALSE)</f>
        <v>凰邪</v>
      </c>
      <c r="C1192" s="8" t="str">
        <f t="shared" si="162"/>
        <v>主动技能3</v>
      </c>
      <c r="D1192" s="8">
        <f t="shared" si="164"/>
        <v>8</v>
      </c>
      <c r="E1192" s="8">
        <f t="shared" si="165"/>
        <v>9</v>
      </c>
      <c r="F1192" s="8">
        <f t="shared" si="166"/>
        <v>3</v>
      </c>
      <c r="G1192" s="8">
        <f t="shared" si="163"/>
        <v>21</v>
      </c>
      <c r="H1192" t="str">
        <f t="shared" si="167"/>
        <v>凰邪主动技能3等级8</v>
      </c>
      <c r="I1192" t="str">
        <f t="shared" si="168"/>
        <v>凰邪主动技能3等级9</v>
      </c>
      <c r="J1192" s="1">
        <v>1186</v>
      </c>
      <c r="K1192" s="1">
        <f>VLOOKUP(H1192,主动技能!$A:$B,2,FALSE)</f>
        <v>1248</v>
      </c>
      <c r="L1192" s="1">
        <f>VLOOKUP(I1192,主动技能!$A:$B,2,FALSE)</f>
        <v>1249</v>
      </c>
      <c r="M1192" s="1">
        <f t="shared" si="160"/>
        <v>97</v>
      </c>
      <c r="N1192" s="1" t="s">
        <v>251</v>
      </c>
      <c r="O1192" s="1">
        <f t="shared" si="161"/>
        <v>196</v>
      </c>
      <c r="P1192" s="1" t="s">
        <v>252</v>
      </c>
      <c r="Q1192" s="1" t="s">
        <v>252</v>
      </c>
    </row>
    <row r="1193" spans="2:17" x14ac:dyDescent="0.15">
      <c r="B1193" s="8" t="str">
        <f>VLOOKUP(G1193,角色!A:B,2,FALSE)</f>
        <v>凰邪</v>
      </c>
      <c r="C1193" s="8" t="str">
        <f t="shared" si="162"/>
        <v>主动技能3</v>
      </c>
      <c r="D1193" s="8">
        <f t="shared" si="164"/>
        <v>9</v>
      </c>
      <c r="E1193" s="8">
        <f t="shared" si="165"/>
        <v>10</v>
      </c>
      <c r="F1193" s="8">
        <f t="shared" si="166"/>
        <v>3</v>
      </c>
      <c r="G1193" s="8">
        <f t="shared" si="163"/>
        <v>21</v>
      </c>
      <c r="H1193" t="str">
        <f t="shared" si="167"/>
        <v>凰邪主动技能3等级9</v>
      </c>
      <c r="I1193" t="str">
        <f t="shared" si="168"/>
        <v>凰邪主动技能3等级10</v>
      </c>
      <c r="J1193" s="1">
        <v>1187</v>
      </c>
      <c r="K1193" s="1">
        <f>VLOOKUP(H1193,主动技能!$A:$B,2,FALSE)</f>
        <v>1249</v>
      </c>
      <c r="L1193" s="1">
        <f>VLOOKUP(I1193,主动技能!$A:$B,2,FALSE)</f>
        <v>1250</v>
      </c>
      <c r="M1193" s="1">
        <f t="shared" si="160"/>
        <v>98</v>
      </c>
      <c r="N1193" s="1" t="s">
        <v>251</v>
      </c>
      <c r="O1193" s="1">
        <f t="shared" si="161"/>
        <v>197</v>
      </c>
      <c r="P1193" s="1" t="s">
        <v>252</v>
      </c>
      <c r="Q1193" s="1" t="s">
        <v>252</v>
      </c>
    </row>
    <row r="1194" spans="2:17" x14ac:dyDescent="0.15">
      <c r="B1194" s="8" t="str">
        <f>VLOOKUP(G1194,角色!A:B,2,FALSE)</f>
        <v>凰邪</v>
      </c>
      <c r="C1194" s="8" t="str">
        <f t="shared" si="162"/>
        <v>主动技能3</v>
      </c>
      <c r="D1194" s="8">
        <f t="shared" si="164"/>
        <v>10</v>
      </c>
      <c r="E1194" s="8">
        <f t="shared" si="165"/>
        <v>11</v>
      </c>
      <c r="F1194" s="8">
        <f t="shared" si="166"/>
        <v>3</v>
      </c>
      <c r="G1194" s="8">
        <f t="shared" si="163"/>
        <v>21</v>
      </c>
      <c r="H1194" t="str">
        <f t="shared" si="167"/>
        <v>凰邪主动技能3等级10</v>
      </c>
      <c r="I1194" t="str">
        <f t="shared" si="168"/>
        <v>凰邪主动技能3等级11</v>
      </c>
      <c r="J1194" s="1">
        <v>1188</v>
      </c>
      <c r="K1194" s="1">
        <f>VLOOKUP(H1194,主动技能!$A:$B,2,FALSE)</f>
        <v>1250</v>
      </c>
      <c r="L1194" s="1">
        <f>VLOOKUP(I1194,主动技能!$A:$B,2,FALSE)</f>
        <v>1251</v>
      </c>
      <c r="M1194" s="1">
        <f t="shared" si="160"/>
        <v>99</v>
      </c>
      <c r="N1194" s="1" t="s">
        <v>251</v>
      </c>
      <c r="O1194" s="1">
        <f t="shared" si="161"/>
        <v>198</v>
      </c>
      <c r="P1194" s="1" t="s">
        <v>252</v>
      </c>
      <c r="Q1194" s="1" t="s">
        <v>252</v>
      </c>
    </row>
    <row r="1195" spans="2:17" x14ac:dyDescent="0.15">
      <c r="B1195" s="8" t="str">
        <f>VLOOKUP(G1195,角色!A:B,2,FALSE)</f>
        <v>凰邪</v>
      </c>
      <c r="C1195" s="8" t="str">
        <f t="shared" si="162"/>
        <v>主动技能3</v>
      </c>
      <c r="D1195" s="8">
        <f t="shared" si="164"/>
        <v>11</v>
      </c>
      <c r="E1195" s="8">
        <f t="shared" si="165"/>
        <v>12</v>
      </c>
      <c r="F1195" s="8">
        <f t="shared" si="166"/>
        <v>3</v>
      </c>
      <c r="G1195" s="8">
        <f t="shared" si="163"/>
        <v>21</v>
      </c>
      <c r="H1195" t="str">
        <f t="shared" si="167"/>
        <v>凰邪主动技能3等级11</v>
      </c>
      <c r="I1195" t="str">
        <f t="shared" si="168"/>
        <v>凰邪主动技能3等级12</v>
      </c>
      <c r="J1195" s="1">
        <v>1189</v>
      </c>
      <c r="K1195" s="1">
        <f>VLOOKUP(H1195,主动技能!$A:$B,2,FALSE)</f>
        <v>1251</v>
      </c>
      <c r="L1195" s="1">
        <f>VLOOKUP(I1195,主动技能!$A:$B,2,FALSE)</f>
        <v>1252</v>
      </c>
      <c r="M1195" s="1">
        <f t="shared" ref="M1195:M1258" si="169">M1096</f>
        <v>1</v>
      </c>
      <c r="N1195" s="1" t="s">
        <v>251</v>
      </c>
      <c r="O1195" s="1">
        <f t="shared" ref="O1195:O1258" si="170">O1096</f>
        <v>100</v>
      </c>
      <c r="P1195" s="1" t="s">
        <v>252</v>
      </c>
      <c r="Q1195" s="1" t="s">
        <v>252</v>
      </c>
    </row>
    <row r="1196" spans="2:17" x14ac:dyDescent="0.15">
      <c r="B1196" s="8" t="str">
        <f>VLOOKUP(G1196,角色!A:B,2,FALSE)</f>
        <v>凰邪</v>
      </c>
      <c r="C1196" s="8" t="str">
        <f t="shared" si="162"/>
        <v>主动技能3</v>
      </c>
      <c r="D1196" s="8">
        <f t="shared" si="164"/>
        <v>12</v>
      </c>
      <c r="E1196" s="8">
        <f t="shared" si="165"/>
        <v>13</v>
      </c>
      <c r="F1196" s="8">
        <f t="shared" si="166"/>
        <v>3</v>
      </c>
      <c r="G1196" s="8">
        <f t="shared" si="163"/>
        <v>21</v>
      </c>
      <c r="H1196" t="str">
        <f t="shared" si="167"/>
        <v>凰邪主动技能3等级12</v>
      </c>
      <c r="I1196" t="str">
        <f t="shared" si="168"/>
        <v>凰邪主动技能3等级13</v>
      </c>
      <c r="J1196" s="1">
        <v>1190</v>
      </c>
      <c r="K1196" s="1">
        <f>VLOOKUP(H1196,主动技能!$A:$B,2,FALSE)</f>
        <v>1252</v>
      </c>
      <c r="L1196" s="1">
        <f>VLOOKUP(I1196,主动技能!$A:$B,2,FALSE)</f>
        <v>1253</v>
      </c>
      <c r="M1196" s="1">
        <f t="shared" si="169"/>
        <v>2</v>
      </c>
      <c r="N1196" s="1" t="s">
        <v>251</v>
      </c>
      <c r="O1196" s="1">
        <f t="shared" si="170"/>
        <v>101</v>
      </c>
      <c r="P1196" s="1" t="s">
        <v>252</v>
      </c>
      <c r="Q1196" s="1" t="s">
        <v>252</v>
      </c>
    </row>
    <row r="1197" spans="2:17" x14ac:dyDescent="0.15">
      <c r="B1197" s="8" t="str">
        <f>VLOOKUP(G1197,角色!A:B,2,FALSE)</f>
        <v>凰邪</v>
      </c>
      <c r="C1197" s="8" t="str">
        <f t="shared" si="162"/>
        <v>主动技能3</v>
      </c>
      <c r="D1197" s="8">
        <f t="shared" si="164"/>
        <v>13</v>
      </c>
      <c r="E1197" s="8">
        <f t="shared" si="165"/>
        <v>14</v>
      </c>
      <c r="F1197" s="8">
        <f t="shared" si="166"/>
        <v>3</v>
      </c>
      <c r="G1197" s="8">
        <f t="shared" si="163"/>
        <v>21</v>
      </c>
      <c r="H1197" t="str">
        <f t="shared" si="167"/>
        <v>凰邪主动技能3等级13</v>
      </c>
      <c r="I1197" t="str">
        <f t="shared" si="168"/>
        <v>凰邪主动技能3等级14</v>
      </c>
      <c r="J1197" s="1">
        <v>1191</v>
      </c>
      <c r="K1197" s="1">
        <f>VLOOKUP(H1197,主动技能!$A:$B,2,FALSE)</f>
        <v>1253</v>
      </c>
      <c r="L1197" s="1">
        <f>VLOOKUP(I1197,主动技能!$A:$B,2,FALSE)</f>
        <v>1254</v>
      </c>
      <c r="M1197" s="1">
        <f t="shared" si="169"/>
        <v>3</v>
      </c>
      <c r="N1197" s="1" t="s">
        <v>251</v>
      </c>
      <c r="O1197" s="1">
        <f t="shared" si="170"/>
        <v>102</v>
      </c>
      <c r="P1197" s="1" t="s">
        <v>252</v>
      </c>
      <c r="Q1197" s="1" t="s">
        <v>252</v>
      </c>
    </row>
    <row r="1198" spans="2:17" x14ac:dyDescent="0.15">
      <c r="B1198" s="8" t="str">
        <f>VLOOKUP(G1198,角色!A:B,2,FALSE)</f>
        <v>凰邪</v>
      </c>
      <c r="C1198" s="8" t="str">
        <f t="shared" si="162"/>
        <v>主动技能3</v>
      </c>
      <c r="D1198" s="8">
        <f t="shared" si="164"/>
        <v>14</v>
      </c>
      <c r="E1198" s="8">
        <f t="shared" si="165"/>
        <v>15</v>
      </c>
      <c r="F1198" s="8">
        <f t="shared" si="166"/>
        <v>3</v>
      </c>
      <c r="G1198" s="8">
        <f t="shared" si="163"/>
        <v>21</v>
      </c>
      <c r="H1198" t="str">
        <f t="shared" si="167"/>
        <v>凰邪主动技能3等级14</v>
      </c>
      <c r="I1198" t="str">
        <f t="shared" si="168"/>
        <v>凰邪主动技能3等级15</v>
      </c>
      <c r="J1198" s="1">
        <v>1192</v>
      </c>
      <c r="K1198" s="1">
        <f>VLOOKUP(H1198,主动技能!$A:$B,2,FALSE)</f>
        <v>1254</v>
      </c>
      <c r="L1198" s="1">
        <f>VLOOKUP(I1198,主动技能!$A:$B,2,FALSE)</f>
        <v>1255</v>
      </c>
      <c r="M1198" s="1">
        <f t="shared" si="169"/>
        <v>4</v>
      </c>
      <c r="N1198" s="1" t="s">
        <v>251</v>
      </c>
      <c r="O1198" s="1">
        <f t="shared" si="170"/>
        <v>103</v>
      </c>
      <c r="P1198" s="1" t="s">
        <v>252</v>
      </c>
      <c r="Q1198" s="1" t="s">
        <v>252</v>
      </c>
    </row>
    <row r="1199" spans="2:17" x14ac:dyDescent="0.15">
      <c r="B1199" s="8" t="str">
        <f>VLOOKUP(G1199,角色!A:B,2,FALSE)</f>
        <v>凰邪</v>
      </c>
      <c r="C1199" s="8" t="str">
        <f t="shared" si="162"/>
        <v>主动技能3</v>
      </c>
      <c r="D1199" s="8">
        <f t="shared" si="164"/>
        <v>15</v>
      </c>
      <c r="E1199" s="8">
        <f t="shared" si="165"/>
        <v>16</v>
      </c>
      <c r="F1199" s="8">
        <f t="shared" si="166"/>
        <v>3</v>
      </c>
      <c r="G1199" s="8">
        <f t="shared" si="163"/>
        <v>21</v>
      </c>
      <c r="H1199" t="str">
        <f t="shared" si="167"/>
        <v>凰邪主动技能3等级15</v>
      </c>
      <c r="I1199" t="str">
        <f t="shared" si="168"/>
        <v>凰邪主动技能3等级16</v>
      </c>
      <c r="J1199" s="1">
        <v>1193</v>
      </c>
      <c r="K1199" s="1">
        <f>VLOOKUP(H1199,主动技能!$A:$B,2,FALSE)</f>
        <v>1255</v>
      </c>
      <c r="L1199" s="1">
        <f>VLOOKUP(I1199,主动技能!$A:$B,2,FALSE)</f>
        <v>1256</v>
      </c>
      <c r="M1199" s="1">
        <f t="shared" si="169"/>
        <v>5</v>
      </c>
      <c r="N1199" s="1" t="s">
        <v>251</v>
      </c>
      <c r="O1199" s="1">
        <f t="shared" si="170"/>
        <v>104</v>
      </c>
      <c r="P1199" s="1" t="s">
        <v>252</v>
      </c>
      <c r="Q1199" s="1" t="s">
        <v>252</v>
      </c>
    </row>
    <row r="1200" spans="2:17" x14ac:dyDescent="0.15">
      <c r="B1200" s="8" t="str">
        <f>VLOOKUP(G1200,角色!A:B,2,FALSE)</f>
        <v>凰邪</v>
      </c>
      <c r="C1200" s="8" t="str">
        <f t="shared" si="162"/>
        <v>主动技能3</v>
      </c>
      <c r="D1200" s="8">
        <f t="shared" si="164"/>
        <v>16</v>
      </c>
      <c r="E1200" s="8">
        <f t="shared" si="165"/>
        <v>17</v>
      </c>
      <c r="F1200" s="8">
        <f t="shared" si="166"/>
        <v>3</v>
      </c>
      <c r="G1200" s="8">
        <f t="shared" si="163"/>
        <v>21</v>
      </c>
      <c r="H1200" t="str">
        <f t="shared" si="167"/>
        <v>凰邪主动技能3等级16</v>
      </c>
      <c r="I1200" t="str">
        <f t="shared" si="168"/>
        <v>凰邪主动技能3等级17</v>
      </c>
      <c r="J1200" s="1">
        <v>1194</v>
      </c>
      <c r="K1200" s="1">
        <f>VLOOKUP(H1200,主动技能!$A:$B,2,FALSE)</f>
        <v>1256</v>
      </c>
      <c r="L1200" s="1">
        <f>VLOOKUP(I1200,主动技能!$A:$B,2,FALSE)</f>
        <v>1257</v>
      </c>
      <c r="M1200" s="1">
        <f t="shared" si="169"/>
        <v>6</v>
      </c>
      <c r="N1200" s="1" t="s">
        <v>251</v>
      </c>
      <c r="O1200" s="1">
        <f t="shared" si="170"/>
        <v>105</v>
      </c>
      <c r="P1200" s="1" t="s">
        <v>252</v>
      </c>
      <c r="Q1200" s="1" t="s">
        <v>252</v>
      </c>
    </row>
    <row r="1201" spans="2:17" x14ac:dyDescent="0.15">
      <c r="B1201" s="8" t="str">
        <f>VLOOKUP(G1201,角色!A:B,2,FALSE)</f>
        <v>凰邪</v>
      </c>
      <c r="C1201" s="8" t="str">
        <f t="shared" si="162"/>
        <v>主动技能3</v>
      </c>
      <c r="D1201" s="8">
        <f t="shared" si="164"/>
        <v>17</v>
      </c>
      <c r="E1201" s="8">
        <f t="shared" si="165"/>
        <v>18</v>
      </c>
      <c r="F1201" s="8">
        <f t="shared" si="166"/>
        <v>3</v>
      </c>
      <c r="G1201" s="8">
        <f t="shared" si="163"/>
        <v>21</v>
      </c>
      <c r="H1201" t="str">
        <f t="shared" si="167"/>
        <v>凰邪主动技能3等级17</v>
      </c>
      <c r="I1201" t="str">
        <f t="shared" si="168"/>
        <v>凰邪主动技能3等级18</v>
      </c>
      <c r="J1201" s="1">
        <v>1195</v>
      </c>
      <c r="K1201" s="1">
        <f>VLOOKUP(H1201,主动技能!$A:$B,2,FALSE)</f>
        <v>1257</v>
      </c>
      <c r="L1201" s="1">
        <f>VLOOKUP(I1201,主动技能!$A:$B,2,FALSE)</f>
        <v>1258</v>
      </c>
      <c r="M1201" s="1">
        <f t="shared" si="169"/>
        <v>7</v>
      </c>
      <c r="N1201" s="1" t="s">
        <v>251</v>
      </c>
      <c r="O1201" s="1">
        <f t="shared" si="170"/>
        <v>106</v>
      </c>
      <c r="P1201" s="1" t="s">
        <v>252</v>
      </c>
      <c r="Q1201" s="1" t="s">
        <v>252</v>
      </c>
    </row>
    <row r="1202" spans="2:17" x14ac:dyDescent="0.15">
      <c r="B1202" s="8" t="str">
        <f>VLOOKUP(G1202,角色!A:B,2,FALSE)</f>
        <v>凰邪</v>
      </c>
      <c r="C1202" s="8" t="str">
        <f t="shared" si="162"/>
        <v>主动技能3</v>
      </c>
      <c r="D1202" s="8">
        <f t="shared" si="164"/>
        <v>18</v>
      </c>
      <c r="E1202" s="8">
        <f t="shared" si="165"/>
        <v>19</v>
      </c>
      <c r="F1202" s="8">
        <f t="shared" si="166"/>
        <v>3</v>
      </c>
      <c r="G1202" s="8">
        <f t="shared" si="163"/>
        <v>21</v>
      </c>
      <c r="H1202" t="str">
        <f t="shared" si="167"/>
        <v>凰邪主动技能3等级18</v>
      </c>
      <c r="I1202" t="str">
        <f t="shared" si="168"/>
        <v>凰邪主动技能3等级19</v>
      </c>
      <c r="J1202" s="1">
        <v>1196</v>
      </c>
      <c r="K1202" s="1">
        <f>VLOOKUP(H1202,主动技能!$A:$B,2,FALSE)</f>
        <v>1258</v>
      </c>
      <c r="L1202" s="1">
        <f>VLOOKUP(I1202,主动技能!$A:$B,2,FALSE)</f>
        <v>1259</v>
      </c>
      <c r="M1202" s="1">
        <f t="shared" si="169"/>
        <v>8</v>
      </c>
      <c r="N1202" s="1" t="s">
        <v>251</v>
      </c>
      <c r="O1202" s="1">
        <f t="shared" si="170"/>
        <v>107</v>
      </c>
      <c r="P1202" s="1" t="s">
        <v>252</v>
      </c>
      <c r="Q1202" s="1" t="s">
        <v>252</v>
      </c>
    </row>
    <row r="1203" spans="2:17" x14ac:dyDescent="0.15">
      <c r="B1203" s="8" t="str">
        <f>VLOOKUP(G1203,角色!A:B,2,FALSE)</f>
        <v>凰邪</v>
      </c>
      <c r="C1203" s="8" t="str">
        <f t="shared" si="162"/>
        <v>主动技能3</v>
      </c>
      <c r="D1203" s="8">
        <f t="shared" si="164"/>
        <v>19</v>
      </c>
      <c r="E1203" s="8">
        <f t="shared" si="165"/>
        <v>20</v>
      </c>
      <c r="F1203" s="8">
        <f t="shared" si="166"/>
        <v>3</v>
      </c>
      <c r="G1203" s="8">
        <f t="shared" si="163"/>
        <v>21</v>
      </c>
      <c r="H1203" t="str">
        <f t="shared" si="167"/>
        <v>凰邪主动技能3等级19</v>
      </c>
      <c r="I1203" t="str">
        <f t="shared" si="168"/>
        <v>凰邪主动技能3等级20</v>
      </c>
      <c r="J1203" s="1">
        <v>1197</v>
      </c>
      <c r="K1203" s="1">
        <f>VLOOKUP(H1203,主动技能!$A:$B,2,FALSE)</f>
        <v>1259</v>
      </c>
      <c r="L1203" s="1">
        <f>VLOOKUP(I1203,主动技能!$A:$B,2,FALSE)</f>
        <v>1260</v>
      </c>
      <c r="M1203" s="1">
        <f t="shared" si="169"/>
        <v>9</v>
      </c>
      <c r="N1203" s="1" t="s">
        <v>251</v>
      </c>
      <c r="O1203" s="1">
        <f t="shared" si="170"/>
        <v>108</v>
      </c>
      <c r="P1203" s="1" t="s">
        <v>252</v>
      </c>
      <c r="Q1203" s="1" t="s">
        <v>252</v>
      </c>
    </row>
    <row r="1204" spans="2:17" x14ac:dyDescent="0.15">
      <c r="B1204" s="8" t="str">
        <f>VLOOKUP(G1204,角色!A:B,2,FALSE)</f>
        <v>猎风</v>
      </c>
      <c r="C1204" s="8" t="str">
        <f t="shared" si="162"/>
        <v>主动技能1</v>
      </c>
      <c r="D1204" s="8">
        <f t="shared" si="164"/>
        <v>1</v>
      </c>
      <c r="E1204" s="8">
        <f t="shared" si="165"/>
        <v>2</v>
      </c>
      <c r="F1204" s="8">
        <f t="shared" si="166"/>
        <v>1</v>
      </c>
      <c r="G1204" s="8">
        <f t="shared" si="163"/>
        <v>22</v>
      </c>
      <c r="H1204" t="str">
        <f t="shared" si="167"/>
        <v>猎风主动技能1等级1</v>
      </c>
      <c r="I1204" t="str">
        <f t="shared" si="168"/>
        <v>猎风主动技能1等级2</v>
      </c>
      <c r="J1204" s="1">
        <v>1198</v>
      </c>
      <c r="K1204" s="1">
        <f>VLOOKUP(H1204,主动技能!$A:$B,2,FALSE)</f>
        <v>1261</v>
      </c>
      <c r="L1204" s="1">
        <f>VLOOKUP(I1204,主动技能!$A:$B,2,FALSE)</f>
        <v>1262</v>
      </c>
      <c r="M1204" s="1">
        <f t="shared" si="169"/>
        <v>10</v>
      </c>
      <c r="N1204" s="1" t="s">
        <v>251</v>
      </c>
      <c r="O1204" s="1">
        <f t="shared" si="170"/>
        <v>109</v>
      </c>
      <c r="P1204" s="1" t="s">
        <v>252</v>
      </c>
      <c r="Q1204" s="1" t="s">
        <v>252</v>
      </c>
    </row>
    <row r="1205" spans="2:17" x14ac:dyDescent="0.15">
      <c r="B1205" s="8" t="str">
        <f>VLOOKUP(G1205,角色!A:B,2,FALSE)</f>
        <v>猎风</v>
      </c>
      <c r="C1205" s="8" t="str">
        <f t="shared" si="162"/>
        <v>主动技能1</v>
      </c>
      <c r="D1205" s="8">
        <f t="shared" si="164"/>
        <v>2</v>
      </c>
      <c r="E1205" s="8">
        <f t="shared" si="165"/>
        <v>3</v>
      </c>
      <c r="F1205" s="8">
        <f t="shared" si="166"/>
        <v>1</v>
      </c>
      <c r="G1205" s="8">
        <f t="shared" si="163"/>
        <v>22</v>
      </c>
      <c r="H1205" t="str">
        <f t="shared" si="167"/>
        <v>猎风主动技能1等级2</v>
      </c>
      <c r="I1205" t="str">
        <f t="shared" si="168"/>
        <v>猎风主动技能1等级3</v>
      </c>
      <c r="J1205" s="1">
        <v>1199</v>
      </c>
      <c r="K1205" s="1">
        <f>VLOOKUP(H1205,主动技能!$A:$B,2,FALSE)</f>
        <v>1262</v>
      </c>
      <c r="L1205" s="1">
        <f>VLOOKUP(I1205,主动技能!$A:$B,2,FALSE)</f>
        <v>1263</v>
      </c>
      <c r="M1205" s="1">
        <f t="shared" si="169"/>
        <v>11</v>
      </c>
      <c r="N1205" s="1" t="s">
        <v>251</v>
      </c>
      <c r="O1205" s="1">
        <f t="shared" si="170"/>
        <v>110</v>
      </c>
      <c r="P1205" s="1" t="s">
        <v>252</v>
      </c>
      <c r="Q1205" s="1" t="s">
        <v>252</v>
      </c>
    </row>
    <row r="1206" spans="2:17" x14ac:dyDescent="0.15">
      <c r="B1206" s="8" t="str">
        <f>VLOOKUP(G1206,角色!A:B,2,FALSE)</f>
        <v>猎风</v>
      </c>
      <c r="C1206" s="8" t="str">
        <f t="shared" si="162"/>
        <v>主动技能1</v>
      </c>
      <c r="D1206" s="8">
        <f t="shared" si="164"/>
        <v>3</v>
      </c>
      <c r="E1206" s="8">
        <f t="shared" si="165"/>
        <v>4</v>
      </c>
      <c r="F1206" s="8">
        <f t="shared" si="166"/>
        <v>1</v>
      </c>
      <c r="G1206" s="8">
        <f t="shared" si="163"/>
        <v>22</v>
      </c>
      <c r="H1206" t="str">
        <f t="shared" si="167"/>
        <v>猎风主动技能1等级3</v>
      </c>
      <c r="I1206" t="str">
        <f t="shared" si="168"/>
        <v>猎风主动技能1等级4</v>
      </c>
      <c r="J1206" s="1">
        <v>1200</v>
      </c>
      <c r="K1206" s="1">
        <f>VLOOKUP(H1206,主动技能!$A:$B,2,FALSE)</f>
        <v>1263</v>
      </c>
      <c r="L1206" s="1">
        <f>VLOOKUP(I1206,主动技能!$A:$B,2,FALSE)</f>
        <v>1264</v>
      </c>
      <c r="M1206" s="1">
        <f t="shared" si="169"/>
        <v>12</v>
      </c>
      <c r="N1206" s="1" t="s">
        <v>251</v>
      </c>
      <c r="O1206" s="1">
        <f t="shared" si="170"/>
        <v>111</v>
      </c>
      <c r="P1206" s="1" t="s">
        <v>252</v>
      </c>
      <c r="Q1206" s="1" t="s">
        <v>252</v>
      </c>
    </row>
    <row r="1207" spans="2:17" x14ac:dyDescent="0.15">
      <c r="B1207" s="8" t="str">
        <f>VLOOKUP(G1207,角色!A:B,2,FALSE)</f>
        <v>猎风</v>
      </c>
      <c r="C1207" s="8" t="str">
        <f t="shared" si="162"/>
        <v>主动技能1</v>
      </c>
      <c r="D1207" s="8">
        <f t="shared" si="164"/>
        <v>4</v>
      </c>
      <c r="E1207" s="8">
        <f t="shared" si="165"/>
        <v>5</v>
      </c>
      <c r="F1207" s="8">
        <f t="shared" si="166"/>
        <v>1</v>
      </c>
      <c r="G1207" s="8">
        <f t="shared" si="163"/>
        <v>22</v>
      </c>
      <c r="H1207" t="str">
        <f t="shared" si="167"/>
        <v>猎风主动技能1等级4</v>
      </c>
      <c r="I1207" t="str">
        <f t="shared" si="168"/>
        <v>猎风主动技能1等级5</v>
      </c>
      <c r="J1207" s="1">
        <v>1201</v>
      </c>
      <c r="K1207" s="1">
        <f>VLOOKUP(H1207,主动技能!$A:$B,2,FALSE)</f>
        <v>1264</v>
      </c>
      <c r="L1207" s="1">
        <f>VLOOKUP(I1207,主动技能!$A:$B,2,FALSE)</f>
        <v>1265</v>
      </c>
      <c r="M1207" s="1">
        <f t="shared" si="169"/>
        <v>13</v>
      </c>
      <c r="N1207" s="1" t="s">
        <v>251</v>
      </c>
      <c r="O1207" s="1">
        <f t="shared" si="170"/>
        <v>112</v>
      </c>
      <c r="P1207" s="1" t="s">
        <v>252</v>
      </c>
      <c r="Q1207" s="1" t="s">
        <v>252</v>
      </c>
    </row>
    <row r="1208" spans="2:17" x14ac:dyDescent="0.15">
      <c r="B1208" s="8" t="str">
        <f>VLOOKUP(G1208,角色!A:B,2,FALSE)</f>
        <v>猎风</v>
      </c>
      <c r="C1208" s="8" t="str">
        <f t="shared" si="162"/>
        <v>主动技能1</v>
      </c>
      <c r="D1208" s="8">
        <f t="shared" si="164"/>
        <v>5</v>
      </c>
      <c r="E1208" s="8">
        <f t="shared" si="165"/>
        <v>6</v>
      </c>
      <c r="F1208" s="8">
        <f t="shared" si="166"/>
        <v>1</v>
      </c>
      <c r="G1208" s="8">
        <f t="shared" si="163"/>
        <v>22</v>
      </c>
      <c r="H1208" t="str">
        <f t="shared" si="167"/>
        <v>猎风主动技能1等级5</v>
      </c>
      <c r="I1208" t="str">
        <f t="shared" si="168"/>
        <v>猎风主动技能1等级6</v>
      </c>
      <c r="J1208" s="1">
        <v>1202</v>
      </c>
      <c r="K1208" s="1">
        <f>VLOOKUP(H1208,主动技能!$A:$B,2,FALSE)</f>
        <v>1265</v>
      </c>
      <c r="L1208" s="1">
        <f>VLOOKUP(I1208,主动技能!$A:$B,2,FALSE)</f>
        <v>1266</v>
      </c>
      <c r="M1208" s="1">
        <f t="shared" si="169"/>
        <v>14</v>
      </c>
      <c r="N1208" s="1" t="s">
        <v>251</v>
      </c>
      <c r="O1208" s="1">
        <f t="shared" si="170"/>
        <v>113</v>
      </c>
      <c r="P1208" s="1" t="s">
        <v>252</v>
      </c>
      <c r="Q1208" s="1" t="s">
        <v>252</v>
      </c>
    </row>
    <row r="1209" spans="2:17" x14ac:dyDescent="0.15">
      <c r="B1209" s="8" t="str">
        <f>VLOOKUP(G1209,角色!A:B,2,FALSE)</f>
        <v>猎风</v>
      </c>
      <c r="C1209" s="8" t="str">
        <f t="shared" si="162"/>
        <v>主动技能1</v>
      </c>
      <c r="D1209" s="8">
        <f t="shared" si="164"/>
        <v>6</v>
      </c>
      <c r="E1209" s="8">
        <f t="shared" si="165"/>
        <v>7</v>
      </c>
      <c r="F1209" s="8">
        <f t="shared" si="166"/>
        <v>1</v>
      </c>
      <c r="G1209" s="8">
        <f t="shared" si="163"/>
        <v>22</v>
      </c>
      <c r="H1209" t="str">
        <f t="shared" si="167"/>
        <v>猎风主动技能1等级6</v>
      </c>
      <c r="I1209" t="str">
        <f t="shared" si="168"/>
        <v>猎风主动技能1等级7</v>
      </c>
      <c r="J1209" s="1">
        <v>1203</v>
      </c>
      <c r="K1209" s="1">
        <f>VLOOKUP(H1209,主动技能!$A:$B,2,FALSE)</f>
        <v>1266</v>
      </c>
      <c r="L1209" s="1">
        <f>VLOOKUP(I1209,主动技能!$A:$B,2,FALSE)</f>
        <v>1267</v>
      </c>
      <c r="M1209" s="1">
        <f t="shared" si="169"/>
        <v>15</v>
      </c>
      <c r="N1209" s="1" t="s">
        <v>251</v>
      </c>
      <c r="O1209" s="1">
        <f t="shared" si="170"/>
        <v>114</v>
      </c>
      <c r="P1209" s="1" t="s">
        <v>252</v>
      </c>
      <c r="Q1209" s="1" t="s">
        <v>252</v>
      </c>
    </row>
    <row r="1210" spans="2:17" x14ac:dyDescent="0.15">
      <c r="B1210" s="8" t="str">
        <f>VLOOKUP(G1210,角色!A:B,2,FALSE)</f>
        <v>猎风</v>
      </c>
      <c r="C1210" s="8" t="str">
        <f t="shared" si="162"/>
        <v>主动技能1</v>
      </c>
      <c r="D1210" s="8">
        <f t="shared" si="164"/>
        <v>7</v>
      </c>
      <c r="E1210" s="8">
        <f t="shared" si="165"/>
        <v>8</v>
      </c>
      <c r="F1210" s="8">
        <f t="shared" si="166"/>
        <v>1</v>
      </c>
      <c r="G1210" s="8">
        <f t="shared" si="163"/>
        <v>22</v>
      </c>
      <c r="H1210" t="str">
        <f t="shared" si="167"/>
        <v>猎风主动技能1等级7</v>
      </c>
      <c r="I1210" t="str">
        <f t="shared" si="168"/>
        <v>猎风主动技能1等级8</v>
      </c>
      <c r="J1210" s="1">
        <v>1204</v>
      </c>
      <c r="K1210" s="1">
        <f>VLOOKUP(H1210,主动技能!$A:$B,2,FALSE)</f>
        <v>1267</v>
      </c>
      <c r="L1210" s="1">
        <f>VLOOKUP(I1210,主动技能!$A:$B,2,FALSE)</f>
        <v>1268</v>
      </c>
      <c r="M1210" s="1">
        <f t="shared" si="169"/>
        <v>16</v>
      </c>
      <c r="N1210" s="1" t="s">
        <v>251</v>
      </c>
      <c r="O1210" s="1">
        <f t="shared" si="170"/>
        <v>115</v>
      </c>
      <c r="P1210" s="1" t="s">
        <v>252</v>
      </c>
      <c r="Q1210" s="1" t="s">
        <v>252</v>
      </c>
    </row>
    <row r="1211" spans="2:17" x14ac:dyDescent="0.15">
      <c r="B1211" s="8" t="str">
        <f>VLOOKUP(G1211,角色!A:B,2,FALSE)</f>
        <v>猎风</v>
      </c>
      <c r="C1211" s="8" t="str">
        <f t="shared" si="162"/>
        <v>主动技能1</v>
      </c>
      <c r="D1211" s="8">
        <f t="shared" si="164"/>
        <v>8</v>
      </c>
      <c r="E1211" s="8">
        <f t="shared" si="165"/>
        <v>9</v>
      </c>
      <c r="F1211" s="8">
        <f t="shared" si="166"/>
        <v>1</v>
      </c>
      <c r="G1211" s="8">
        <f t="shared" si="163"/>
        <v>22</v>
      </c>
      <c r="H1211" t="str">
        <f t="shared" si="167"/>
        <v>猎风主动技能1等级8</v>
      </c>
      <c r="I1211" t="str">
        <f t="shared" si="168"/>
        <v>猎风主动技能1等级9</v>
      </c>
      <c r="J1211" s="1">
        <v>1205</v>
      </c>
      <c r="K1211" s="1">
        <f>VLOOKUP(H1211,主动技能!$A:$B,2,FALSE)</f>
        <v>1268</v>
      </c>
      <c r="L1211" s="1">
        <f>VLOOKUP(I1211,主动技能!$A:$B,2,FALSE)</f>
        <v>1269</v>
      </c>
      <c r="M1211" s="1">
        <f t="shared" si="169"/>
        <v>17</v>
      </c>
      <c r="N1211" s="1" t="s">
        <v>251</v>
      </c>
      <c r="O1211" s="1">
        <f t="shared" si="170"/>
        <v>116</v>
      </c>
      <c r="P1211" s="1" t="s">
        <v>252</v>
      </c>
      <c r="Q1211" s="1" t="s">
        <v>252</v>
      </c>
    </row>
    <row r="1212" spans="2:17" x14ac:dyDescent="0.15">
      <c r="B1212" s="8" t="str">
        <f>VLOOKUP(G1212,角色!A:B,2,FALSE)</f>
        <v>猎风</v>
      </c>
      <c r="C1212" s="8" t="str">
        <f t="shared" si="162"/>
        <v>主动技能1</v>
      </c>
      <c r="D1212" s="8">
        <f t="shared" si="164"/>
        <v>9</v>
      </c>
      <c r="E1212" s="8">
        <f t="shared" si="165"/>
        <v>10</v>
      </c>
      <c r="F1212" s="8">
        <f t="shared" si="166"/>
        <v>1</v>
      </c>
      <c r="G1212" s="8">
        <f t="shared" si="163"/>
        <v>22</v>
      </c>
      <c r="H1212" t="str">
        <f t="shared" si="167"/>
        <v>猎风主动技能1等级9</v>
      </c>
      <c r="I1212" t="str">
        <f t="shared" si="168"/>
        <v>猎风主动技能1等级10</v>
      </c>
      <c r="J1212" s="1">
        <v>1206</v>
      </c>
      <c r="K1212" s="1">
        <f>VLOOKUP(H1212,主动技能!$A:$B,2,FALSE)</f>
        <v>1269</v>
      </c>
      <c r="L1212" s="1">
        <f>VLOOKUP(I1212,主动技能!$A:$B,2,FALSE)</f>
        <v>1270</v>
      </c>
      <c r="M1212" s="1">
        <f t="shared" si="169"/>
        <v>18</v>
      </c>
      <c r="N1212" s="1" t="s">
        <v>251</v>
      </c>
      <c r="O1212" s="1">
        <f t="shared" si="170"/>
        <v>117</v>
      </c>
      <c r="P1212" s="1" t="s">
        <v>252</v>
      </c>
      <c r="Q1212" s="1" t="s">
        <v>252</v>
      </c>
    </row>
    <row r="1213" spans="2:17" x14ac:dyDescent="0.15">
      <c r="B1213" s="8" t="str">
        <f>VLOOKUP(G1213,角色!A:B,2,FALSE)</f>
        <v>猎风</v>
      </c>
      <c r="C1213" s="8" t="str">
        <f t="shared" si="162"/>
        <v>主动技能1</v>
      </c>
      <c r="D1213" s="8">
        <f t="shared" si="164"/>
        <v>10</v>
      </c>
      <c r="E1213" s="8">
        <f t="shared" si="165"/>
        <v>11</v>
      </c>
      <c r="F1213" s="8">
        <f t="shared" si="166"/>
        <v>1</v>
      </c>
      <c r="G1213" s="8">
        <f t="shared" si="163"/>
        <v>22</v>
      </c>
      <c r="H1213" t="str">
        <f t="shared" si="167"/>
        <v>猎风主动技能1等级10</v>
      </c>
      <c r="I1213" t="str">
        <f t="shared" si="168"/>
        <v>猎风主动技能1等级11</v>
      </c>
      <c r="J1213" s="1">
        <v>1207</v>
      </c>
      <c r="K1213" s="1">
        <f>VLOOKUP(H1213,主动技能!$A:$B,2,FALSE)</f>
        <v>1270</v>
      </c>
      <c r="L1213" s="1">
        <f>VLOOKUP(I1213,主动技能!$A:$B,2,FALSE)</f>
        <v>1271</v>
      </c>
      <c r="M1213" s="1">
        <f t="shared" si="169"/>
        <v>19</v>
      </c>
      <c r="N1213" s="1" t="s">
        <v>251</v>
      </c>
      <c r="O1213" s="1">
        <f t="shared" si="170"/>
        <v>118</v>
      </c>
      <c r="P1213" s="1" t="s">
        <v>252</v>
      </c>
      <c r="Q1213" s="1" t="s">
        <v>252</v>
      </c>
    </row>
    <row r="1214" spans="2:17" x14ac:dyDescent="0.15">
      <c r="B1214" s="8" t="str">
        <f>VLOOKUP(G1214,角色!A:B,2,FALSE)</f>
        <v>猎风</v>
      </c>
      <c r="C1214" s="8" t="str">
        <f t="shared" si="162"/>
        <v>主动技能1</v>
      </c>
      <c r="D1214" s="8">
        <f t="shared" si="164"/>
        <v>11</v>
      </c>
      <c r="E1214" s="8">
        <f t="shared" si="165"/>
        <v>12</v>
      </c>
      <c r="F1214" s="8">
        <f t="shared" si="166"/>
        <v>1</v>
      </c>
      <c r="G1214" s="8">
        <f t="shared" si="163"/>
        <v>22</v>
      </c>
      <c r="H1214" t="str">
        <f t="shared" si="167"/>
        <v>猎风主动技能1等级11</v>
      </c>
      <c r="I1214" t="str">
        <f t="shared" si="168"/>
        <v>猎风主动技能1等级12</v>
      </c>
      <c r="J1214" s="1">
        <v>1208</v>
      </c>
      <c r="K1214" s="1">
        <f>VLOOKUP(H1214,主动技能!$A:$B,2,FALSE)</f>
        <v>1271</v>
      </c>
      <c r="L1214" s="1">
        <f>VLOOKUP(I1214,主动技能!$A:$B,2,FALSE)</f>
        <v>1272</v>
      </c>
      <c r="M1214" s="1">
        <f t="shared" si="169"/>
        <v>20</v>
      </c>
      <c r="N1214" s="1" t="s">
        <v>251</v>
      </c>
      <c r="O1214" s="1">
        <f t="shared" si="170"/>
        <v>119</v>
      </c>
      <c r="P1214" s="1" t="s">
        <v>252</v>
      </c>
      <c r="Q1214" s="1" t="s">
        <v>252</v>
      </c>
    </row>
    <row r="1215" spans="2:17" x14ac:dyDescent="0.15">
      <c r="B1215" s="8" t="str">
        <f>VLOOKUP(G1215,角色!A:B,2,FALSE)</f>
        <v>猎风</v>
      </c>
      <c r="C1215" s="8" t="str">
        <f t="shared" si="162"/>
        <v>主动技能1</v>
      </c>
      <c r="D1215" s="8">
        <f t="shared" si="164"/>
        <v>12</v>
      </c>
      <c r="E1215" s="8">
        <f t="shared" si="165"/>
        <v>13</v>
      </c>
      <c r="F1215" s="8">
        <f t="shared" si="166"/>
        <v>1</v>
      </c>
      <c r="G1215" s="8">
        <f t="shared" si="163"/>
        <v>22</v>
      </c>
      <c r="H1215" t="str">
        <f t="shared" si="167"/>
        <v>猎风主动技能1等级12</v>
      </c>
      <c r="I1215" t="str">
        <f t="shared" si="168"/>
        <v>猎风主动技能1等级13</v>
      </c>
      <c r="J1215" s="1">
        <v>1209</v>
      </c>
      <c r="K1215" s="1">
        <f>VLOOKUP(H1215,主动技能!$A:$B,2,FALSE)</f>
        <v>1272</v>
      </c>
      <c r="L1215" s="1">
        <f>VLOOKUP(I1215,主动技能!$A:$B,2,FALSE)</f>
        <v>1273</v>
      </c>
      <c r="M1215" s="1">
        <f t="shared" si="169"/>
        <v>21</v>
      </c>
      <c r="N1215" s="1" t="s">
        <v>251</v>
      </c>
      <c r="O1215" s="1">
        <f t="shared" si="170"/>
        <v>120</v>
      </c>
      <c r="P1215" s="1" t="s">
        <v>252</v>
      </c>
      <c r="Q1215" s="1" t="s">
        <v>252</v>
      </c>
    </row>
    <row r="1216" spans="2:17" x14ac:dyDescent="0.15">
      <c r="B1216" s="8" t="str">
        <f>VLOOKUP(G1216,角色!A:B,2,FALSE)</f>
        <v>猎风</v>
      </c>
      <c r="C1216" s="8" t="str">
        <f t="shared" si="162"/>
        <v>主动技能1</v>
      </c>
      <c r="D1216" s="8">
        <f t="shared" si="164"/>
        <v>13</v>
      </c>
      <c r="E1216" s="8">
        <f t="shared" si="165"/>
        <v>14</v>
      </c>
      <c r="F1216" s="8">
        <f t="shared" si="166"/>
        <v>1</v>
      </c>
      <c r="G1216" s="8">
        <f t="shared" si="163"/>
        <v>22</v>
      </c>
      <c r="H1216" t="str">
        <f t="shared" si="167"/>
        <v>猎风主动技能1等级13</v>
      </c>
      <c r="I1216" t="str">
        <f t="shared" si="168"/>
        <v>猎风主动技能1等级14</v>
      </c>
      <c r="J1216" s="1">
        <v>1210</v>
      </c>
      <c r="K1216" s="1">
        <f>VLOOKUP(H1216,主动技能!$A:$B,2,FALSE)</f>
        <v>1273</v>
      </c>
      <c r="L1216" s="1">
        <f>VLOOKUP(I1216,主动技能!$A:$B,2,FALSE)</f>
        <v>1274</v>
      </c>
      <c r="M1216" s="1">
        <f t="shared" si="169"/>
        <v>22</v>
      </c>
      <c r="N1216" s="1" t="s">
        <v>251</v>
      </c>
      <c r="O1216" s="1">
        <f t="shared" si="170"/>
        <v>121</v>
      </c>
      <c r="P1216" s="1" t="s">
        <v>252</v>
      </c>
      <c r="Q1216" s="1" t="s">
        <v>252</v>
      </c>
    </row>
    <row r="1217" spans="2:17" x14ac:dyDescent="0.15">
      <c r="B1217" s="8" t="str">
        <f>VLOOKUP(G1217,角色!A:B,2,FALSE)</f>
        <v>猎风</v>
      </c>
      <c r="C1217" s="8" t="str">
        <f t="shared" si="162"/>
        <v>主动技能1</v>
      </c>
      <c r="D1217" s="8">
        <f t="shared" si="164"/>
        <v>14</v>
      </c>
      <c r="E1217" s="8">
        <f t="shared" si="165"/>
        <v>15</v>
      </c>
      <c r="F1217" s="8">
        <f t="shared" si="166"/>
        <v>1</v>
      </c>
      <c r="G1217" s="8">
        <f t="shared" si="163"/>
        <v>22</v>
      </c>
      <c r="H1217" t="str">
        <f t="shared" si="167"/>
        <v>猎风主动技能1等级14</v>
      </c>
      <c r="I1217" t="str">
        <f t="shared" si="168"/>
        <v>猎风主动技能1等级15</v>
      </c>
      <c r="J1217" s="1">
        <v>1211</v>
      </c>
      <c r="K1217" s="1">
        <f>VLOOKUP(H1217,主动技能!$A:$B,2,FALSE)</f>
        <v>1274</v>
      </c>
      <c r="L1217" s="1">
        <f>VLOOKUP(I1217,主动技能!$A:$B,2,FALSE)</f>
        <v>1275</v>
      </c>
      <c r="M1217" s="1">
        <f t="shared" si="169"/>
        <v>23</v>
      </c>
      <c r="N1217" s="1" t="s">
        <v>251</v>
      </c>
      <c r="O1217" s="1">
        <f t="shared" si="170"/>
        <v>122</v>
      </c>
      <c r="P1217" s="1" t="s">
        <v>252</v>
      </c>
      <c r="Q1217" s="1" t="s">
        <v>252</v>
      </c>
    </row>
    <row r="1218" spans="2:17" x14ac:dyDescent="0.15">
      <c r="B1218" s="8" t="str">
        <f>VLOOKUP(G1218,角色!A:B,2,FALSE)</f>
        <v>猎风</v>
      </c>
      <c r="C1218" s="8" t="str">
        <f t="shared" si="162"/>
        <v>主动技能1</v>
      </c>
      <c r="D1218" s="8">
        <f t="shared" si="164"/>
        <v>15</v>
      </c>
      <c r="E1218" s="8">
        <f t="shared" si="165"/>
        <v>16</v>
      </c>
      <c r="F1218" s="8">
        <f t="shared" si="166"/>
        <v>1</v>
      </c>
      <c r="G1218" s="8">
        <f t="shared" si="163"/>
        <v>22</v>
      </c>
      <c r="H1218" t="str">
        <f t="shared" si="167"/>
        <v>猎风主动技能1等级15</v>
      </c>
      <c r="I1218" t="str">
        <f t="shared" si="168"/>
        <v>猎风主动技能1等级16</v>
      </c>
      <c r="J1218" s="1">
        <v>1212</v>
      </c>
      <c r="K1218" s="1">
        <f>VLOOKUP(H1218,主动技能!$A:$B,2,FALSE)</f>
        <v>1275</v>
      </c>
      <c r="L1218" s="1">
        <f>VLOOKUP(I1218,主动技能!$A:$B,2,FALSE)</f>
        <v>1276</v>
      </c>
      <c r="M1218" s="1">
        <f t="shared" si="169"/>
        <v>24</v>
      </c>
      <c r="N1218" s="1" t="s">
        <v>251</v>
      </c>
      <c r="O1218" s="1">
        <f t="shared" si="170"/>
        <v>123</v>
      </c>
      <c r="P1218" s="1" t="s">
        <v>252</v>
      </c>
      <c r="Q1218" s="1" t="s">
        <v>252</v>
      </c>
    </row>
    <row r="1219" spans="2:17" x14ac:dyDescent="0.15">
      <c r="B1219" s="8" t="str">
        <f>VLOOKUP(G1219,角色!A:B,2,FALSE)</f>
        <v>猎风</v>
      </c>
      <c r="C1219" s="8" t="str">
        <f t="shared" si="162"/>
        <v>主动技能1</v>
      </c>
      <c r="D1219" s="8">
        <f t="shared" si="164"/>
        <v>16</v>
      </c>
      <c r="E1219" s="8">
        <f t="shared" si="165"/>
        <v>17</v>
      </c>
      <c r="F1219" s="8">
        <f t="shared" si="166"/>
        <v>1</v>
      </c>
      <c r="G1219" s="8">
        <f t="shared" si="163"/>
        <v>22</v>
      </c>
      <c r="H1219" t="str">
        <f t="shared" si="167"/>
        <v>猎风主动技能1等级16</v>
      </c>
      <c r="I1219" t="str">
        <f t="shared" si="168"/>
        <v>猎风主动技能1等级17</v>
      </c>
      <c r="J1219" s="1">
        <v>1213</v>
      </c>
      <c r="K1219" s="1">
        <f>VLOOKUP(H1219,主动技能!$A:$B,2,FALSE)</f>
        <v>1276</v>
      </c>
      <c r="L1219" s="1">
        <f>VLOOKUP(I1219,主动技能!$A:$B,2,FALSE)</f>
        <v>1277</v>
      </c>
      <c r="M1219" s="1">
        <f t="shared" si="169"/>
        <v>25</v>
      </c>
      <c r="N1219" s="1" t="s">
        <v>251</v>
      </c>
      <c r="O1219" s="1">
        <f t="shared" si="170"/>
        <v>124</v>
      </c>
      <c r="P1219" s="1" t="s">
        <v>252</v>
      </c>
      <c r="Q1219" s="1" t="s">
        <v>252</v>
      </c>
    </row>
    <row r="1220" spans="2:17" x14ac:dyDescent="0.15">
      <c r="B1220" s="8" t="str">
        <f>VLOOKUP(G1220,角色!A:B,2,FALSE)</f>
        <v>猎风</v>
      </c>
      <c r="C1220" s="8" t="str">
        <f t="shared" si="162"/>
        <v>主动技能1</v>
      </c>
      <c r="D1220" s="8">
        <f t="shared" si="164"/>
        <v>17</v>
      </c>
      <c r="E1220" s="8">
        <f t="shared" si="165"/>
        <v>18</v>
      </c>
      <c r="F1220" s="8">
        <f t="shared" si="166"/>
        <v>1</v>
      </c>
      <c r="G1220" s="8">
        <f t="shared" si="163"/>
        <v>22</v>
      </c>
      <c r="H1220" t="str">
        <f t="shared" si="167"/>
        <v>猎风主动技能1等级17</v>
      </c>
      <c r="I1220" t="str">
        <f t="shared" si="168"/>
        <v>猎风主动技能1等级18</v>
      </c>
      <c r="J1220" s="1">
        <v>1214</v>
      </c>
      <c r="K1220" s="1">
        <f>VLOOKUP(H1220,主动技能!$A:$B,2,FALSE)</f>
        <v>1277</v>
      </c>
      <c r="L1220" s="1">
        <f>VLOOKUP(I1220,主动技能!$A:$B,2,FALSE)</f>
        <v>1278</v>
      </c>
      <c r="M1220" s="1">
        <f t="shared" si="169"/>
        <v>26</v>
      </c>
      <c r="N1220" s="1" t="s">
        <v>251</v>
      </c>
      <c r="O1220" s="1">
        <f t="shared" si="170"/>
        <v>125</v>
      </c>
      <c r="P1220" s="1" t="s">
        <v>252</v>
      </c>
      <c r="Q1220" s="1" t="s">
        <v>252</v>
      </c>
    </row>
    <row r="1221" spans="2:17" x14ac:dyDescent="0.15">
      <c r="B1221" s="8" t="str">
        <f>VLOOKUP(G1221,角色!A:B,2,FALSE)</f>
        <v>猎风</v>
      </c>
      <c r="C1221" s="8" t="str">
        <f t="shared" si="162"/>
        <v>主动技能1</v>
      </c>
      <c r="D1221" s="8">
        <f t="shared" si="164"/>
        <v>18</v>
      </c>
      <c r="E1221" s="8">
        <f t="shared" si="165"/>
        <v>19</v>
      </c>
      <c r="F1221" s="8">
        <f t="shared" si="166"/>
        <v>1</v>
      </c>
      <c r="G1221" s="8">
        <f t="shared" si="163"/>
        <v>22</v>
      </c>
      <c r="H1221" t="str">
        <f t="shared" si="167"/>
        <v>猎风主动技能1等级18</v>
      </c>
      <c r="I1221" t="str">
        <f t="shared" si="168"/>
        <v>猎风主动技能1等级19</v>
      </c>
      <c r="J1221" s="1">
        <v>1215</v>
      </c>
      <c r="K1221" s="1">
        <f>VLOOKUP(H1221,主动技能!$A:$B,2,FALSE)</f>
        <v>1278</v>
      </c>
      <c r="L1221" s="1">
        <f>VLOOKUP(I1221,主动技能!$A:$B,2,FALSE)</f>
        <v>1279</v>
      </c>
      <c r="M1221" s="1">
        <f t="shared" si="169"/>
        <v>27</v>
      </c>
      <c r="N1221" s="1" t="s">
        <v>251</v>
      </c>
      <c r="O1221" s="1">
        <f t="shared" si="170"/>
        <v>126</v>
      </c>
      <c r="P1221" s="1" t="s">
        <v>252</v>
      </c>
      <c r="Q1221" s="1" t="s">
        <v>252</v>
      </c>
    </row>
    <row r="1222" spans="2:17" x14ac:dyDescent="0.15">
      <c r="B1222" s="8" t="str">
        <f>VLOOKUP(G1222,角色!A:B,2,FALSE)</f>
        <v>猎风</v>
      </c>
      <c r="C1222" s="8" t="str">
        <f t="shared" si="162"/>
        <v>主动技能1</v>
      </c>
      <c r="D1222" s="8">
        <f t="shared" si="164"/>
        <v>19</v>
      </c>
      <c r="E1222" s="8">
        <f t="shared" si="165"/>
        <v>20</v>
      </c>
      <c r="F1222" s="8">
        <f t="shared" si="166"/>
        <v>1</v>
      </c>
      <c r="G1222" s="8">
        <f t="shared" si="163"/>
        <v>22</v>
      </c>
      <c r="H1222" t="str">
        <f t="shared" si="167"/>
        <v>猎风主动技能1等级19</v>
      </c>
      <c r="I1222" t="str">
        <f t="shared" si="168"/>
        <v>猎风主动技能1等级20</v>
      </c>
      <c r="J1222" s="1">
        <v>1216</v>
      </c>
      <c r="K1222" s="1">
        <f>VLOOKUP(H1222,主动技能!$A:$B,2,FALSE)</f>
        <v>1279</v>
      </c>
      <c r="L1222" s="1">
        <f>VLOOKUP(I1222,主动技能!$A:$B,2,FALSE)</f>
        <v>1280</v>
      </c>
      <c r="M1222" s="1">
        <f t="shared" si="169"/>
        <v>28</v>
      </c>
      <c r="N1222" s="1" t="s">
        <v>251</v>
      </c>
      <c r="O1222" s="1">
        <f t="shared" si="170"/>
        <v>127</v>
      </c>
      <c r="P1222" s="1" t="s">
        <v>252</v>
      </c>
      <c r="Q1222" s="1" t="s">
        <v>252</v>
      </c>
    </row>
    <row r="1223" spans="2:17" x14ac:dyDescent="0.15">
      <c r="B1223" s="8" t="str">
        <f>VLOOKUP(G1223,角色!A:B,2,FALSE)</f>
        <v>猎风</v>
      </c>
      <c r="C1223" s="8" t="str">
        <f t="shared" si="162"/>
        <v>主动技能2</v>
      </c>
      <c r="D1223" s="8">
        <f t="shared" si="164"/>
        <v>1</v>
      </c>
      <c r="E1223" s="8">
        <f t="shared" si="165"/>
        <v>2</v>
      </c>
      <c r="F1223" s="8">
        <f t="shared" si="166"/>
        <v>2</v>
      </c>
      <c r="G1223" s="8">
        <f t="shared" si="163"/>
        <v>22</v>
      </c>
      <c r="H1223" t="str">
        <f t="shared" si="167"/>
        <v>猎风主动技能2等级1</v>
      </c>
      <c r="I1223" t="str">
        <f t="shared" si="168"/>
        <v>猎风主动技能2等级2</v>
      </c>
      <c r="J1223" s="1">
        <v>1217</v>
      </c>
      <c r="K1223" s="1">
        <f>VLOOKUP(H1223,主动技能!$A:$B,2,FALSE)</f>
        <v>1281</v>
      </c>
      <c r="L1223" s="1">
        <f>VLOOKUP(I1223,主动技能!$A:$B,2,FALSE)</f>
        <v>1282</v>
      </c>
      <c r="M1223" s="1">
        <f t="shared" si="169"/>
        <v>29</v>
      </c>
      <c r="N1223" s="1" t="s">
        <v>251</v>
      </c>
      <c r="O1223" s="1">
        <f t="shared" si="170"/>
        <v>128</v>
      </c>
      <c r="P1223" s="1" t="s">
        <v>252</v>
      </c>
      <c r="Q1223" s="1" t="s">
        <v>252</v>
      </c>
    </row>
    <row r="1224" spans="2:17" x14ac:dyDescent="0.15">
      <c r="B1224" s="8" t="str">
        <f>VLOOKUP(G1224,角色!A:B,2,FALSE)</f>
        <v>猎风</v>
      </c>
      <c r="C1224" s="8" t="str">
        <f t="shared" ref="C1224:C1287" si="171">C$4&amp;F1224</f>
        <v>主动技能2</v>
      </c>
      <c r="D1224" s="8">
        <f t="shared" si="164"/>
        <v>2</v>
      </c>
      <c r="E1224" s="8">
        <f t="shared" si="165"/>
        <v>3</v>
      </c>
      <c r="F1224" s="8">
        <f t="shared" si="166"/>
        <v>2</v>
      </c>
      <c r="G1224" s="8">
        <f t="shared" ref="G1224:G1287" si="172">IF((F1224=1)*(D1224=1),G1223+1,G1223)</f>
        <v>22</v>
      </c>
      <c r="H1224" t="str">
        <f t="shared" si="167"/>
        <v>猎风主动技能2等级2</v>
      </c>
      <c r="I1224" t="str">
        <f t="shared" si="168"/>
        <v>猎风主动技能2等级3</v>
      </c>
      <c r="J1224" s="1">
        <v>1218</v>
      </c>
      <c r="K1224" s="1">
        <f>VLOOKUP(H1224,主动技能!$A:$B,2,FALSE)</f>
        <v>1282</v>
      </c>
      <c r="L1224" s="1">
        <f>VLOOKUP(I1224,主动技能!$A:$B,2,FALSE)</f>
        <v>1283</v>
      </c>
      <c r="M1224" s="1">
        <f t="shared" si="169"/>
        <v>30</v>
      </c>
      <c r="N1224" s="1" t="s">
        <v>251</v>
      </c>
      <c r="O1224" s="1">
        <f t="shared" si="170"/>
        <v>129</v>
      </c>
      <c r="P1224" s="1" t="s">
        <v>252</v>
      </c>
      <c r="Q1224" s="1" t="s">
        <v>252</v>
      </c>
    </row>
    <row r="1225" spans="2:17" x14ac:dyDescent="0.15">
      <c r="B1225" s="8" t="str">
        <f>VLOOKUP(G1225,角色!A:B,2,FALSE)</f>
        <v>猎风</v>
      </c>
      <c r="C1225" s="8" t="str">
        <f t="shared" si="171"/>
        <v>主动技能2</v>
      </c>
      <c r="D1225" s="8">
        <f t="shared" ref="D1225:D1288" si="173">IF(D1224=D$5,1,D1224+1)</f>
        <v>3</v>
      </c>
      <c r="E1225" s="8">
        <f t="shared" ref="E1225:E1288" si="174">IF(E1224=E$5,2,E1224+1)</f>
        <v>4</v>
      </c>
      <c r="F1225" s="8">
        <f t="shared" ref="F1225:F1288" si="175">IF(D1225=1,IF(F1224=$F$5,1,F1224+1),F1224)</f>
        <v>2</v>
      </c>
      <c r="G1225" s="8">
        <f t="shared" si="172"/>
        <v>22</v>
      </c>
      <c r="H1225" t="str">
        <f t="shared" si="167"/>
        <v>猎风主动技能2等级3</v>
      </c>
      <c r="I1225" t="str">
        <f t="shared" si="168"/>
        <v>猎风主动技能2等级4</v>
      </c>
      <c r="J1225" s="1">
        <v>1219</v>
      </c>
      <c r="K1225" s="1">
        <f>VLOOKUP(H1225,主动技能!$A:$B,2,FALSE)</f>
        <v>1283</v>
      </c>
      <c r="L1225" s="1">
        <f>VLOOKUP(I1225,主动技能!$A:$B,2,FALSE)</f>
        <v>1284</v>
      </c>
      <c r="M1225" s="1">
        <f t="shared" si="169"/>
        <v>31</v>
      </c>
      <c r="N1225" s="1" t="s">
        <v>251</v>
      </c>
      <c r="O1225" s="1">
        <f t="shared" si="170"/>
        <v>130</v>
      </c>
      <c r="P1225" s="1" t="s">
        <v>252</v>
      </c>
      <c r="Q1225" s="1" t="s">
        <v>252</v>
      </c>
    </row>
    <row r="1226" spans="2:17" x14ac:dyDescent="0.15">
      <c r="B1226" s="8" t="str">
        <f>VLOOKUP(G1226,角色!A:B,2,FALSE)</f>
        <v>猎风</v>
      </c>
      <c r="C1226" s="8" t="str">
        <f t="shared" si="171"/>
        <v>主动技能2</v>
      </c>
      <c r="D1226" s="8">
        <f t="shared" si="173"/>
        <v>4</v>
      </c>
      <c r="E1226" s="8">
        <f t="shared" si="174"/>
        <v>5</v>
      </c>
      <c r="F1226" s="8">
        <f t="shared" si="175"/>
        <v>2</v>
      </c>
      <c r="G1226" s="8">
        <f t="shared" si="172"/>
        <v>22</v>
      </c>
      <c r="H1226" t="str">
        <f t="shared" si="167"/>
        <v>猎风主动技能2等级4</v>
      </c>
      <c r="I1226" t="str">
        <f t="shared" si="168"/>
        <v>猎风主动技能2等级5</v>
      </c>
      <c r="J1226" s="1">
        <v>1220</v>
      </c>
      <c r="K1226" s="1">
        <f>VLOOKUP(H1226,主动技能!$A:$B,2,FALSE)</f>
        <v>1284</v>
      </c>
      <c r="L1226" s="1">
        <f>VLOOKUP(I1226,主动技能!$A:$B,2,FALSE)</f>
        <v>1285</v>
      </c>
      <c r="M1226" s="1">
        <f t="shared" si="169"/>
        <v>32</v>
      </c>
      <c r="N1226" s="1" t="s">
        <v>251</v>
      </c>
      <c r="O1226" s="1">
        <f t="shared" si="170"/>
        <v>131</v>
      </c>
      <c r="P1226" s="1" t="s">
        <v>252</v>
      </c>
      <c r="Q1226" s="1" t="s">
        <v>252</v>
      </c>
    </row>
    <row r="1227" spans="2:17" x14ac:dyDescent="0.15">
      <c r="B1227" s="8" t="str">
        <f>VLOOKUP(G1227,角色!A:B,2,FALSE)</f>
        <v>猎风</v>
      </c>
      <c r="C1227" s="8" t="str">
        <f t="shared" si="171"/>
        <v>主动技能2</v>
      </c>
      <c r="D1227" s="8">
        <f t="shared" si="173"/>
        <v>5</v>
      </c>
      <c r="E1227" s="8">
        <f t="shared" si="174"/>
        <v>6</v>
      </c>
      <c r="F1227" s="8">
        <f t="shared" si="175"/>
        <v>2</v>
      </c>
      <c r="G1227" s="8">
        <f t="shared" si="172"/>
        <v>22</v>
      </c>
      <c r="H1227" t="str">
        <f t="shared" si="167"/>
        <v>猎风主动技能2等级5</v>
      </c>
      <c r="I1227" t="str">
        <f t="shared" si="168"/>
        <v>猎风主动技能2等级6</v>
      </c>
      <c r="J1227" s="1">
        <v>1221</v>
      </c>
      <c r="K1227" s="1">
        <f>VLOOKUP(H1227,主动技能!$A:$B,2,FALSE)</f>
        <v>1285</v>
      </c>
      <c r="L1227" s="1">
        <f>VLOOKUP(I1227,主动技能!$A:$B,2,FALSE)</f>
        <v>1286</v>
      </c>
      <c r="M1227" s="1">
        <f t="shared" si="169"/>
        <v>33</v>
      </c>
      <c r="N1227" s="1" t="s">
        <v>251</v>
      </c>
      <c r="O1227" s="1">
        <f t="shared" si="170"/>
        <v>132</v>
      </c>
      <c r="P1227" s="1" t="s">
        <v>252</v>
      </c>
      <c r="Q1227" s="1" t="s">
        <v>252</v>
      </c>
    </row>
    <row r="1228" spans="2:17" x14ac:dyDescent="0.15">
      <c r="B1228" s="8" t="str">
        <f>VLOOKUP(G1228,角色!A:B,2,FALSE)</f>
        <v>猎风</v>
      </c>
      <c r="C1228" s="8" t="str">
        <f t="shared" si="171"/>
        <v>主动技能2</v>
      </c>
      <c r="D1228" s="8">
        <f t="shared" si="173"/>
        <v>6</v>
      </c>
      <c r="E1228" s="8">
        <f t="shared" si="174"/>
        <v>7</v>
      </c>
      <c r="F1228" s="8">
        <f t="shared" si="175"/>
        <v>2</v>
      </c>
      <c r="G1228" s="8">
        <f t="shared" si="172"/>
        <v>22</v>
      </c>
      <c r="H1228" t="str">
        <f t="shared" si="167"/>
        <v>猎风主动技能2等级6</v>
      </c>
      <c r="I1228" t="str">
        <f t="shared" si="168"/>
        <v>猎风主动技能2等级7</v>
      </c>
      <c r="J1228" s="1">
        <v>1222</v>
      </c>
      <c r="K1228" s="1">
        <f>VLOOKUP(H1228,主动技能!$A:$B,2,FALSE)</f>
        <v>1286</v>
      </c>
      <c r="L1228" s="1">
        <f>VLOOKUP(I1228,主动技能!$A:$B,2,FALSE)</f>
        <v>1287</v>
      </c>
      <c r="M1228" s="1">
        <f t="shared" si="169"/>
        <v>34</v>
      </c>
      <c r="N1228" s="1" t="s">
        <v>251</v>
      </c>
      <c r="O1228" s="1">
        <f t="shared" si="170"/>
        <v>133</v>
      </c>
      <c r="P1228" s="1" t="s">
        <v>252</v>
      </c>
      <c r="Q1228" s="1" t="s">
        <v>252</v>
      </c>
    </row>
    <row r="1229" spans="2:17" x14ac:dyDescent="0.15">
      <c r="B1229" s="8" t="str">
        <f>VLOOKUP(G1229,角色!A:B,2,FALSE)</f>
        <v>猎风</v>
      </c>
      <c r="C1229" s="8" t="str">
        <f t="shared" si="171"/>
        <v>主动技能2</v>
      </c>
      <c r="D1229" s="8">
        <f t="shared" si="173"/>
        <v>7</v>
      </c>
      <c r="E1229" s="8">
        <f t="shared" si="174"/>
        <v>8</v>
      </c>
      <c r="F1229" s="8">
        <f t="shared" si="175"/>
        <v>2</v>
      </c>
      <c r="G1229" s="8">
        <f t="shared" si="172"/>
        <v>22</v>
      </c>
      <c r="H1229" t="str">
        <f t="shared" si="167"/>
        <v>猎风主动技能2等级7</v>
      </c>
      <c r="I1229" t="str">
        <f t="shared" si="168"/>
        <v>猎风主动技能2等级8</v>
      </c>
      <c r="J1229" s="1">
        <v>1223</v>
      </c>
      <c r="K1229" s="1">
        <f>VLOOKUP(H1229,主动技能!$A:$B,2,FALSE)</f>
        <v>1287</v>
      </c>
      <c r="L1229" s="1">
        <f>VLOOKUP(I1229,主动技能!$A:$B,2,FALSE)</f>
        <v>1288</v>
      </c>
      <c r="M1229" s="1">
        <f t="shared" si="169"/>
        <v>35</v>
      </c>
      <c r="N1229" s="1" t="s">
        <v>251</v>
      </c>
      <c r="O1229" s="1">
        <f t="shared" si="170"/>
        <v>134</v>
      </c>
      <c r="P1229" s="1" t="s">
        <v>252</v>
      </c>
      <c r="Q1229" s="1" t="s">
        <v>252</v>
      </c>
    </row>
    <row r="1230" spans="2:17" x14ac:dyDescent="0.15">
      <c r="B1230" s="8" t="str">
        <f>VLOOKUP(G1230,角色!A:B,2,FALSE)</f>
        <v>猎风</v>
      </c>
      <c r="C1230" s="8" t="str">
        <f t="shared" si="171"/>
        <v>主动技能2</v>
      </c>
      <c r="D1230" s="8">
        <f t="shared" si="173"/>
        <v>8</v>
      </c>
      <c r="E1230" s="8">
        <f t="shared" si="174"/>
        <v>9</v>
      </c>
      <c r="F1230" s="8">
        <f t="shared" si="175"/>
        <v>2</v>
      </c>
      <c r="G1230" s="8">
        <f t="shared" si="172"/>
        <v>22</v>
      </c>
      <c r="H1230" t="str">
        <f t="shared" si="167"/>
        <v>猎风主动技能2等级8</v>
      </c>
      <c r="I1230" t="str">
        <f t="shared" si="168"/>
        <v>猎风主动技能2等级9</v>
      </c>
      <c r="J1230" s="1">
        <v>1224</v>
      </c>
      <c r="K1230" s="1">
        <f>VLOOKUP(H1230,主动技能!$A:$B,2,FALSE)</f>
        <v>1288</v>
      </c>
      <c r="L1230" s="1">
        <f>VLOOKUP(I1230,主动技能!$A:$B,2,FALSE)</f>
        <v>1289</v>
      </c>
      <c r="M1230" s="1">
        <f t="shared" si="169"/>
        <v>36</v>
      </c>
      <c r="N1230" s="1" t="s">
        <v>251</v>
      </c>
      <c r="O1230" s="1">
        <f t="shared" si="170"/>
        <v>135</v>
      </c>
      <c r="P1230" s="1" t="s">
        <v>252</v>
      </c>
      <c r="Q1230" s="1" t="s">
        <v>252</v>
      </c>
    </row>
    <row r="1231" spans="2:17" x14ac:dyDescent="0.15">
      <c r="B1231" s="8" t="str">
        <f>VLOOKUP(G1231,角色!A:B,2,FALSE)</f>
        <v>猎风</v>
      </c>
      <c r="C1231" s="8" t="str">
        <f t="shared" si="171"/>
        <v>主动技能2</v>
      </c>
      <c r="D1231" s="8">
        <f t="shared" si="173"/>
        <v>9</v>
      </c>
      <c r="E1231" s="8">
        <f t="shared" si="174"/>
        <v>10</v>
      </c>
      <c r="F1231" s="8">
        <f t="shared" si="175"/>
        <v>2</v>
      </c>
      <c r="G1231" s="8">
        <f t="shared" si="172"/>
        <v>22</v>
      </c>
      <c r="H1231" t="str">
        <f t="shared" si="167"/>
        <v>猎风主动技能2等级9</v>
      </c>
      <c r="I1231" t="str">
        <f t="shared" si="168"/>
        <v>猎风主动技能2等级10</v>
      </c>
      <c r="J1231" s="1">
        <v>1225</v>
      </c>
      <c r="K1231" s="1">
        <f>VLOOKUP(H1231,主动技能!$A:$B,2,FALSE)</f>
        <v>1289</v>
      </c>
      <c r="L1231" s="1">
        <f>VLOOKUP(I1231,主动技能!$A:$B,2,FALSE)</f>
        <v>1290</v>
      </c>
      <c r="M1231" s="1">
        <f t="shared" si="169"/>
        <v>37</v>
      </c>
      <c r="N1231" s="1" t="s">
        <v>251</v>
      </c>
      <c r="O1231" s="1">
        <f t="shared" si="170"/>
        <v>136</v>
      </c>
      <c r="P1231" s="1" t="s">
        <v>252</v>
      </c>
      <c r="Q1231" s="1" t="s">
        <v>252</v>
      </c>
    </row>
    <row r="1232" spans="2:17" x14ac:dyDescent="0.15">
      <c r="B1232" s="8" t="str">
        <f>VLOOKUP(G1232,角色!A:B,2,FALSE)</f>
        <v>猎风</v>
      </c>
      <c r="C1232" s="8" t="str">
        <f t="shared" si="171"/>
        <v>主动技能2</v>
      </c>
      <c r="D1232" s="8">
        <f t="shared" si="173"/>
        <v>10</v>
      </c>
      <c r="E1232" s="8">
        <f t="shared" si="174"/>
        <v>11</v>
      </c>
      <c r="F1232" s="8">
        <f t="shared" si="175"/>
        <v>2</v>
      </c>
      <c r="G1232" s="8">
        <f t="shared" si="172"/>
        <v>22</v>
      </c>
      <c r="H1232" t="str">
        <f t="shared" si="167"/>
        <v>猎风主动技能2等级10</v>
      </c>
      <c r="I1232" t="str">
        <f t="shared" si="168"/>
        <v>猎风主动技能2等级11</v>
      </c>
      <c r="J1232" s="1">
        <v>1226</v>
      </c>
      <c r="K1232" s="1">
        <f>VLOOKUP(H1232,主动技能!$A:$B,2,FALSE)</f>
        <v>1290</v>
      </c>
      <c r="L1232" s="1">
        <f>VLOOKUP(I1232,主动技能!$A:$B,2,FALSE)</f>
        <v>1291</v>
      </c>
      <c r="M1232" s="1">
        <f t="shared" si="169"/>
        <v>38</v>
      </c>
      <c r="N1232" s="1" t="s">
        <v>251</v>
      </c>
      <c r="O1232" s="1">
        <f t="shared" si="170"/>
        <v>137</v>
      </c>
      <c r="P1232" s="1" t="s">
        <v>252</v>
      </c>
      <c r="Q1232" s="1" t="s">
        <v>252</v>
      </c>
    </row>
    <row r="1233" spans="2:17" x14ac:dyDescent="0.15">
      <c r="B1233" s="8" t="str">
        <f>VLOOKUP(G1233,角色!A:B,2,FALSE)</f>
        <v>猎风</v>
      </c>
      <c r="C1233" s="8" t="str">
        <f t="shared" si="171"/>
        <v>主动技能2</v>
      </c>
      <c r="D1233" s="8">
        <f t="shared" si="173"/>
        <v>11</v>
      </c>
      <c r="E1233" s="8">
        <f t="shared" si="174"/>
        <v>12</v>
      </c>
      <c r="F1233" s="8">
        <f t="shared" si="175"/>
        <v>2</v>
      </c>
      <c r="G1233" s="8">
        <f t="shared" si="172"/>
        <v>22</v>
      </c>
      <c r="H1233" t="str">
        <f t="shared" si="167"/>
        <v>猎风主动技能2等级11</v>
      </c>
      <c r="I1233" t="str">
        <f t="shared" si="168"/>
        <v>猎风主动技能2等级12</v>
      </c>
      <c r="J1233" s="1">
        <v>1227</v>
      </c>
      <c r="K1233" s="1">
        <f>VLOOKUP(H1233,主动技能!$A:$B,2,FALSE)</f>
        <v>1291</v>
      </c>
      <c r="L1233" s="1">
        <f>VLOOKUP(I1233,主动技能!$A:$B,2,FALSE)</f>
        <v>1292</v>
      </c>
      <c r="M1233" s="1">
        <f t="shared" si="169"/>
        <v>39</v>
      </c>
      <c r="N1233" s="1" t="s">
        <v>251</v>
      </c>
      <c r="O1233" s="1">
        <f t="shared" si="170"/>
        <v>138</v>
      </c>
      <c r="P1233" s="1" t="s">
        <v>252</v>
      </c>
      <c r="Q1233" s="1" t="s">
        <v>252</v>
      </c>
    </row>
    <row r="1234" spans="2:17" x14ac:dyDescent="0.15">
      <c r="B1234" s="8" t="str">
        <f>VLOOKUP(G1234,角色!A:B,2,FALSE)</f>
        <v>猎风</v>
      </c>
      <c r="C1234" s="8" t="str">
        <f t="shared" si="171"/>
        <v>主动技能2</v>
      </c>
      <c r="D1234" s="8">
        <f t="shared" si="173"/>
        <v>12</v>
      </c>
      <c r="E1234" s="8">
        <f t="shared" si="174"/>
        <v>13</v>
      </c>
      <c r="F1234" s="8">
        <f t="shared" si="175"/>
        <v>2</v>
      </c>
      <c r="G1234" s="8">
        <f t="shared" si="172"/>
        <v>22</v>
      </c>
      <c r="H1234" t="str">
        <f t="shared" si="167"/>
        <v>猎风主动技能2等级12</v>
      </c>
      <c r="I1234" t="str">
        <f t="shared" si="168"/>
        <v>猎风主动技能2等级13</v>
      </c>
      <c r="J1234" s="1">
        <v>1228</v>
      </c>
      <c r="K1234" s="1">
        <f>VLOOKUP(H1234,主动技能!$A:$B,2,FALSE)</f>
        <v>1292</v>
      </c>
      <c r="L1234" s="1">
        <f>VLOOKUP(I1234,主动技能!$A:$B,2,FALSE)</f>
        <v>1293</v>
      </c>
      <c r="M1234" s="1">
        <f t="shared" si="169"/>
        <v>40</v>
      </c>
      <c r="N1234" s="1" t="s">
        <v>251</v>
      </c>
      <c r="O1234" s="1">
        <f t="shared" si="170"/>
        <v>139</v>
      </c>
      <c r="P1234" s="1" t="s">
        <v>252</v>
      </c>
      <c r="Q1234" s="1" t="s">
        <v>252</v>
      </c>
    </row>
    <row r="1235" spans="2:17" x14ac:dyDescent="0.15">
      <c r="B1235" s="8" t="str">
        <f>VLOOKUP(G1235,角色!A:B,2,FALSE)</f>
        <v>猎风</v>
      </c>
      <c r="C1235" s="8" t="str">
        <f t="shared" si="171"/>
        <v>主动技能2</v>
      </c>
      <c r="D1235" s="8">
        <f t="shared" si="173"/>
        <v>13</v>
      </c>
      <c r="E1235" s="8">
        <f t="shared" si="174"/>
        <v>14</v>
      </c>
      <c r="F1235" s="8">
        <f t="shared" si="175"/>
        <v>2</v>
      </c>
      <c r="G1235" s="8">
        <f t="shared" si="172"/>
        <v>22</v>
      </c>
      <c r="H1235" t="str">
        <f t="shared" si="167"/>
        <v>猎风主动技能2等级13</v>
      </c>
      <c r="I1235" t="str">
        <f t="shared" si="168"/>
        <v>猎风主动技能2等级14</v>
      </c>
      <c r="J1235" s="1">
        <v>1229</v>
      </c>
      <c r="K1235" s="1">
        <f>VLOOKUP(H1235,主动技能!$A:$B,2,FALSE)</f>
        <v>1293</v>
      </c>
      <c r="L1235" s="1">
        <f>VLOOKUP(I1235,主动技能!$A:$B,2,FALSE)</f>
        <v>1294</v>
      </c>
      <c r="M1235" s="1">
        <f t="shared" si="169"/>
        <v>41</v>
      </c>
      <c r="N1235" s="1" t="s">
        <v>251</v>
      </c>
      <c r="O1235" s="1">
        <f t="shared" si="170"/>
        <v>140</v>
      </c>
      <c r="P1235" s="1" t="s">
        <v>252</v>
      </c>
      <c r="Q1235" s="1" t="s">
        <v>252</v>
      </c>
    </row>
    <row r="1236" spans="2:17" x14ac:dyDescent="0.15">
      <c r="B1236" s="8" t="str">
        <f>VLOOKUP(G1236,角色!A:B,2,FALSE)</f>
        <v>猎风</v>
      </c>
      <c r="C1236" s="8" t="str">
        <f t="shared" si="171"/>
        <v>主动技能2</v>
      </c>
      <c r="D1236" s="8">
        <f t="shared" si="173"/>
        <v>14</v>
      </c>
      <c r="E1236" s="8">
        <f t="shared" si="174"/>
        <v>15</v>
      </c>
      <c r="F1236" s="8">
        <f t="shared" si="175"/>
        <v>2</v>
      </c>
      <c r="G1236" s="8">
        <f t="shared" si="172"/>
        <v>22</v>
      </c>
      <c r="H1236" t="str">
        <f t="shared" si="167"/>
        <v>猎风主动技能2等级14</v>
      </c>
      <c r="I1236" t="str">
        <f t="shared" si="168"/>
        <v>猎风主动技能2等级15</v>
      </c>
      <c r="J1236" s="1">
        <v>1230</v>
      </c>
      <c r="K1236" s="1">
        <f>VLOOKUP(H1236,主动技能!$A:$B,2,FALSE)</f>
        <v>1294</v>
      </c>
      <c r="L1236" s="1">
        <f>VLOOKUP(I1236,主动技能!$A:$B,2,FALSE)</f>
        <v>1295</v>
      </c>
      <c r="M1236" s="1">
        <f t="shared" si="169"/>
        <v>42</v>
      </c>
      <c r="N1236" s="1" t="s">
        <v>251</v>
      </c>
      <c r="O1236" s="1">
        <f t="shared" si="170"/>
        <v>141</v>
      </c>
      <c r="P1236" s="1" t="s">
        <v>252</v>
      </c>
      <c r="Q1236" s="1" t="s">
        <v>252</v>
      </c>
    </row>
    <row r="1237" spans="2:17" x14ac:dyDescent="0.15">
      <c r="B1237" s="8" t="str">
        <f>VLOOKUP(G1237,角色!A:B,2,FALSE)</f>
        <v>猎风</v>
      </c>
      <c r="C1237" s="8" t="str">
        <f t="shared" si="171"/>
        <v>主动技能2</v>
      </c>
      <c r="D1237" s="8">
        <f t="shared" si="173"/>
        <v>15</v>
      </c>
      <c r="E1237" s="8">
        <f t="shared" si="174"/>
        <v>16</v>
      </c>
      <c r="F1237" s="8">
        <f t="shared" si="175"/>
        <v>2</v>
      </c>
      <c r="G1237" s="8">
        <f t="shared" si="172"/>
        <v>22</v>
      </c>
      <c r="H1237" t="str">
        <f t="shared" si="167"/>
        <v>猎风主动技能2等级15</v>
      </c>
      <c r="I1237" t="str">
        <f t="shared" si="168"/>
        <v>猎风主动技能2等级16</v>
      </c>
      <c r="J1237" s="1">
        <v>1231</v>
      </c>
      <c r="K1237" s="1">
        <f>VLOOKUP(H1237,主动技能!$A:$B,2,FALSE)</f>
        <v>1295</v>
      </c>
      <c r="L1237" s="1">
        <f>VLOOKUP(I1237,主动技能!$A:$B,2,FALSE)</f>
        <v>1296</v>
      </c>
      <c r="M1237" s="1">
        <f t="shared" si="169"/>
        <v>43</v>
      </c>
      <c r="N1237" s="1" t="s">
        <v>251</v>
      </c>
      <c r="O1237" s="1">
        <f t="shared" si="170"/>
        <v>142</v>
      </c>
      <c r="P1237" s="1" t="s">
        <v>252</v>
      </c>
      <c r="Q1237" s="1" t="s">
        <v>252</v>
      </c>
    </row>
    <row r="1238" spans="2:17" x14ac:dyDescent="0.15">
      <c r="B1238" s="8" t="str">
        <f>VLOOKUP(G1238,角色!A:B,2,FALSE)</f>
        <v>猎风</v>
      </c>
      <c r="C1238" s="8" t="str">
        <f t="shared" si="171"/>
        <v>主动技能2</v>
      </c>
      <c r="D1238" s="8">
        <f t="shared" si="173"/>
        <v>16</v>
      </c>
      <c r="E1238" s="8">
        <f t="shared" si="174"/>
        <v>17</v>
      </c>
      <c r="F1238" s="8">
        <f t="shared" si="175"/>
        <v>2</v>
      </c>
      <c r="G1238" s="8">
        <f t="shared" si="172"/>
        <v>22</v>
      </c>
      <c r="H1238" t="str">
        <f t="shared" si="167"/>
        <v>猎风主动技能2等级16</v>
      </c>
      <c r="I1238" t="str">
        <f t="shared" si="168"/>
        <v>猎风主动技能2等级17</v>
      </c>
      <c r="J1238" s="1">
        <v>1232</v>
      </c>
      <c r="K1238" s="1">
        <f>VLOOKUP(H1238,主动技能!$A:$B,2,FALSE)</f>
        <v>1296</v>
      </c>
      <c r="L1238" s="1">
        <f>VLOOKUP(I1238,主动技能!$A:$B,2,FALSE)</f>
        <v>1297</v>
      </c>
      <c r="M1238" s="1">
        <f t="shared" si="169"/>
        <v>44</v>
      </c>
      <c r="N1238" s="1" t="s">
        <v>251</v>
      </c>
      <c r="O1238" s="1">
        <f t="shared" si="170"/>
        <v>143</v>
      </c>
      <c r="P1238" s="1" t="s">
        <v>252</v>
      </c>
      <c r="Q1238" s="1" t="s">
        <v>252</v>
      </c>
    </row>
    <row r="1239" spans="2:17" x14ac:dyDescent="0.15">
      <c r="B1239" s="8" t="str">
        <f>VLOOKUP(G1239,角色!A:B,2,FALSE)</f>
        <v>猎风</v>
      </c>
      <c r="C1239" s="8" t="str">
        <f t="shared" si="171"/>
        <v>主动技能2</v>
      </c>
      <c r="D1239" s="8">
        <f t="shared" si="173"/>
        <v>17</v>
      </c>
      <c r="E1239" s="8">
        <f t="shared" si="174"/>
        <v>18</v>
      </c>
      <c r="F1239" s="8">
        <f t="shared" si="175"/>
        <v>2</v>
      </c>
      <c r="G1239" s="8">
        <f t="shared" si="172"/>
        <v>22</v>
      </c>
      <c r="H1239" t="str">
        <f t="shared" si="167"/>
        <v>猎风主动技能2等级17</v>
      </c>
      <c r="I1239" t="str">
        <f t="shared" si="168"/>
        <v>猎风主动技能2等级18</v>
      </c>
      <c r="J1239" s="1">
        <v>1233</v>
      </c>
      <c r="K1239" s="1">
        <f>VLOOKUP(H1239,主动技能!$A:$B,2,FALSE)</f>
        <v>1297</v>
      </c>
      <c r="L1239" s="1">
        <f>VLOOKUP(I1239,主动技能!$A:$B,2,FALSE)</f>
        <v>1298</v>
      </c>
      <c r="M1239" s="1">
        <f t="shared" si="169"/>
        <v>45</v>
      </c>
      <c r="N1239" s="1" t="s">
        <v>251</v>
      </c>
      <c r="O1239" s="1">
        <f t="shared" si="170"/>
        <v>144</v>
      </c>
      <c r="P1239" s="1" t="s">
        <v>252</v>
      </c>
      <c r="Q1239" s="1" t="s">
        <v>252</v>
      </c>
    </row>
    <row r="1240" spans="2:17" x14ac:dyDescent="0.15">
      <c r="B1240" s="8" t="str">
        <f>VLOOKUP(G1240,角色!A:B,2,FALSE)</f>
        <v>猎风</v>
      </c>
      <c r="C1240" s="8" t="str">
        <f t="shared" si="171"/>
        <v>主动技能2</v>
      </c>
      <c r="D1240" s="8">
        <f t="shared" si="173"/>
        <v>18</v>
      </c>
      <c r="E1240" s="8">
        <f t="shared" si="174"/>
        <v>19</v>
      </c>
      <c r="F1240" s="8">
        <f t="shared" si="175"/>
        <v>2</v>
      </c>
      <c r="G1240" s="8">
        <f t="shared" si="172"/>
        <v>22</v>
      </c>
      <c r="H1240" t="str">
        <f t="shared" ref="H1240:H1303" si="176">$B1240&amp;$C1240&amp;D$6&amp;D1240</f>
        <v>猎风主动技能2等级18</v>
      </c>
      <c r="I1240" t="str">
        <f t="shared" ref="I1240:I1303" si="177">$B1240&amp;$C1240&amp;E$6&amp;E1240</f>
        <v>猎风主动技能2等级19</v>
      </c>
      <c r="J1240" s="1">
        <v>1234</v>
      </c>
      <c r="K1240" s="1">
        <f>VLOOKUP(H1240,主动技能!$A:$B,2,FALSE)</f>
        <v>1298</v>
      </c>
      <c r="L1240" s="1">
        <f>VLOOKUP(I1240,主动技能!$A:$B,2,FALSE)</f>
        <v>1299</v>
      </c>
      <c r="M1240" s="1">
        <f t="shared" si="169"/>
        <v>46</v>
      </c>
      <c r="N1240" s="1" t="s">
        <v>251</v>
      </c>
      <c r="O1240" s="1">
        <f t="shared" si="170"/>
        <v>145</v>
      </c>
      <c r="P1240" s="1" t="s">
        <v>252</v>
      </c>
      <c r="Q1240" s="1" t="s">
        <v>252</v>
      </c>
    </row>
    <row r="1241" spans="2:17" x14ac:dyDescent="0.15">
      <c r="B1241" s="8" t="str">
        <f>VLOOKUP(G1241,角色!A:B,2,FALSE)</f>
        <v>猎风</v>
      </c>
      <c r="C1241" s="8" t="str">
        <f t="shared" si="171"/>
        <v>主动技能2</v>
      </c>
      <c r="D1241" s="8">
        <f t="shared" si="173"/>
        <v>19</v>
      </c>
      <c r="E1241" s="8">
        <f t="shared" si="174"/>
        <v>20</v>
      </c>
      <c r="F1241" s="8">
        <f t="shared" si="175"/>
        <v>2</v>
      </c>
      <c r="G1241" s="8">
        <f t="shared" si="172"/>
        <v>22</v>
      </c>
      <c r="H1241" t="str">
        <f t="shared" si="176"/>
        <v>猎风主动技能2等级19</v>
      </c>
      <c r="I1241" t="str">
        <f t="shared" si="177"/>
        <v>猎风主动技能2等级20</v>
      </c>
      <c r="J1241" s="1">
        <v>1235</v>
      </c>
      <c r="K1241" s="1">
        <f>VLOOKUP(H1241,主动技能!$A:$B,2,FALSE)</f>
        <v>1299</v>
      </c>
      <c r="L1241" s="1">
        <f>VLOOKUP(I1241,主动技能!$A:$B,2,FALSE)</f>
        <v>1300</v>
      </c>
      <c r="M1241" s="1">
        <f t="shared" si="169"/>
        <v>47</v>
      </c>
      <c r="N1241" s="1" t="s">
        <v>251</v>
      </c>
      <c r="O1241" s="1">
        <f t="shared" si="170"/>
        <v>146</v>
      </c>
      <c r="P1241" s="1" t="s">
        <v>252</v>
      </c>
      <c r="Q1241" s="1" t="s">
        <v>252</v>
      </c>
    </row>
    <row r="1242" spans="2:17" x14ac:dyDescent="0.15">
      <c r="B1242" s="8" t="str">
        <f>VLOOKUP(G1242,角色!A:B,2,FALSE)</f>
        <v>猎风</v>
      </c>
      <c r="C1242" s="8" t="str">
        <f t="shared" si="171"/>
        <v>主动技能3</v>
      </c>
      <c r="D1242" s="8">
        <f t="shared" si="173"/>
        <v>1</v>
      </c>
      <c r="E1242" s="8">
        <f t="shared" si="174"/>
        <v>2</v>
      </c>
      <c r="F1242" s="8">
        <f t="shared" si="175"/>
        <v>3</v>
      </c>
      <c r="G1242" s="8">
        <f t="shared" si="172"/>
        <v>22</v>
      </c>
      <c r="H1242" t="str">
        <f t="shared" si="176"/>
        <v>猎风主动技能3等级1</v>
      </c>
      <c r="I1242" t="str">
        <f t="shared" si="177"/>
        <v>猎风主动技能3等级2</v>
      </c>
      <c r="J1242" s="1">
        <v>1236</v>
      </c>
      <c r="K1242" s="1">
        <f>VLOOKUP(H1242,主动技能!$A:$B,2,FALSE)</f>
        <v>1301</v>
      </c>
      <c r="L1242" s="1">
        <f>VLOOKUP(I1242,主动技能!$A:$B,2,FALSE)</f>
        <v>1302</v>
      </c>
      <c r="M1242" s="1">
        <f t="shared" si="169"/>
        <v>48</v>
      </c>
      <c r="N1242" s="1" t="s">
        <v>251</v>
      </c>
      <c r="O1242" s="1">
        <f t="shared" si="170"/>
        <v>147</v>
      </c>
      <c r="P1242" s="1" t="s">
        <v>252</v>
      </c>
      <c r="Q1242" s="1" t="s">
        <v>252</v>
      </c>
    </row>
    <row r="1243" spans="2:17" x14ac:dyDescent="0.15">
      <c r="B1243" s="8" t="str">
        <f>VLOOKUP(G1243,角色!A:B,2,FALSE)</f>
        <v>猎风</v>
      </c>
      <c r="C1243" s="8" t="str">
        <f t="shared" si="171"/>
        <v>主动技能3</v>
      </c>
      <c r="D1243" s="8">
        <f t="shared" si="173"/>
        <v>2</v>
      </c>
      <c r="E1243" s="8">
        <f t="shared" si="174"/>
        <v>3</v>
      </c>
      <c r="F1243" s="8">
        <f t="shared" si="175"/>
        <v>3</v>
      </c>
      <c r="G1243" s="8">
        <f t="shared" si="172"/>
        <v>22</v>
      </c>
      <c r="H1243" t="str">
        <f t="shared" si="176"/>
        <v>猎风主动技能3等级2</v>
      </c>
      <c r="I1243" t="str">
        <f t="shared" si="177"/>
        <v>猎风主动技能3等级3</v>
      </c>
      <c r="J1243" s="1">
        <v>1237</v>
      </c>
      <c r="K1243" s="1">
        <f>VLOOKUP(H1243,主动技能!$A:$B,2,FALSE)</f>
        <v>1302</v>
      </c>
      <c r="L1243" s="1">
        <f>VLOOKUP(I1243,主动技能!$A:$B,2,FALSE)</f>
        <v>1303</v>
      </c>
      <c r="M1243" s="1">
        <f t="shared" si="169"/>
        <v>49</v>
      </c>
      <c r="N1243" s="1" t="s">
        <v>251</v>
      </c>
      <c r="O1243" s="1">
        <f t="shared" si="170"/>
        <v>148</v>
      </c>
      <c r="P1243" s="1" t="s">
        <v>252</v>
      </c>
      <c r="Q1243" s="1" t="s">
        <v>252</v>
      </c>
    </row>
    <row r="1244" spans="2:17" x14ac:dyDescent="0.15">
      <c r="B1244" s="8" t="str">
        <f>VLOOKUP(G1244,角色!A:B,2,FALSE)</f>
        <v>猎风</v>
      </c>
      <c r="C1244" s="8" t="str">
        <f t="shared" si="171"/>
        <v>主动技能3</v>
      </c>
      <c r="D1244" s="8">
        <f t="shared" si="173"/>
        <v>3</v>
      </c>
      <c r="E1244" s="8">
        <f t="shared" si="174"/>
        <v>4</v>
      </c>
      <c r="F1244" s="8">
        <f t="shared" si="175"/>
        <v>3</v>
      </c>
      <c r="G1244" s="8">
        <f t="shared" si="172"/>
        <v>22</v>
      </c>
      <c r="H1244" t="str">
        <f t="shared" si="176"/>
        <v>猎风主动技能3等级3</v>
      </c>
      <c r="I1244" t="str">
        <f t="shared" si="177"/>
        <v>猎风主动技能3等级4</v>
      </c>
      <c r="J1244" s="1">
        <v>1238</v>
      </c>
      <c r="K1244" s="1">
        <f>VLOOKUP(H1244,主动技能!$A:$B,2,FALSE)</f>
        <v>1303</v>
      </c>
      <c r="L1244" s="1">
        <f>VLOOKUP(I1244,主动技能!$A:$B,2,FALSE)</f>
        <v>1304</v>
      </c>
      <c r="M1244" s="1">
        <f t="shared" si="169"/>
        <v>50</v>
      </c>
      <c r="N1244" s="1" t="s">
        <v>251</v>
      </c>
      <c r="O1244" s="1">
        <f t="shared" si="170"/>
        <v>149</v>
      </c>
      <c r="P1244" s="1" t="s">
        <v>252</v>
      </c>
      <c r="Q1244" s="1" t="s">
        <v>252</v>
      </c>
    </row>
    <row r="1245" spans="2:17" x14ac:dyDescent="0.15">
      <c r="B1245" s="8" t="str">
        <f>VLOOKUP(G1245,角色!A:B,2,FALSE)</f>
        <v>猎风</v>
      </c>
      <c r="C1245" s="8" t="str">
        <f t="shared" si="171"/>
        <v>主动技能3</v>
      </c>
      <c r="D1245" s="8">
        <f t="shared" si="173"/>
        <v>4</v>
      </c>
      <c r="E1245" s="8">
        <f t="shared" si="174"/>
        <v>5</v>
      </c>
      <c r="F1245" s="8">
        <f t="shared" si="175"/>
        <v>3</v>
      </c>
      <c r="G1245" s="8">
        <f t="shared" si="172"/>
        <v>22</v>
      </c>
      <c r="H1245" t="str">
        <f t="shared" si="176"/>
        <v>猎风主动技能3等级4</v>
      </c>
      <c r="I1245" t="str">
        <f t="shared" si="177"/>
        <v>猎风主动技能3等级5</v>
      </c>
      <c r="J1245" s="1">
        <v>1239</v>
      </c>
      <c r="K1245" s="1">
        <f>VLOOKUP(H1245,主动技能!$A:$B,2,FALSE)</f>
        <v>1304</v>
      </c>
      <c r="L1245" s="1">
        <f>VLOOKUP(I1245,主动技能!$A:$B,2,FALSE)</f>
        <v>1305</v>
      </c>
      <c r="M1245" s="1">
        <f t="shared" si="169"/>
        <v>51</v>
      </c>
      <c r="N1245" s="1" t="s">
        <v>251</v>
      </c>
      <c r="O1245" s="1">
        <f t="shared" si="170"/>
        <v>150</v>
      </c>
      <c r="P1245" s="1" t="s">
        <v>252</v>
      </c>
      <c r="Q1245" s="1" t="s">
        <v>252</v>
      </c>
    </row>
    <row r="1246" spans="2:17" x14ac:dyDescent="0.15">
      <c r="B1246" s="8" t="str">
        <f>VLOOKUP(G1246,角色!A:B,2,FALSE)</f>
        <v>猎风</v>
      </c>
      <c r="C1246" s="8" t="str">
        <f t="shared" si="171"/>
        <v>主动技能3</v>
      </c>
      <c r="D1246" s="8">
        <f t="shared" si="173"/>
        <v>5</v>
      </c>
      <c r="E1246" s="8">
        <f t="shared" si="174"/>
        <v>6</v>
      </c>
      <c r="F1246" s="8">
        <f t="shared" si="175"/>
        <v>3</v>
      </c>
      <c r="G1246" s="8">
        <f t="shared" si="172"/>
        <v>22</v>
      </c>
      <c r="H1246" t="str">
        <f t="shared" si="176"/>
        <v>猎风主动技能3等级5</v>
      </c>
      <c r="I1246" t="str">
        <f t="shared" si="177"/>
        <v>猎风主动技能3等级6</v>
      </c>
      <c r="J1246" s="1">
        <v>1240</v>
      </c>
      <c r="K1246" s="1">
        <f>VLOOKUP(H1246,主动技能!$A:$B,2,FALSE)</f>
        <v>1305</v>
      </c>
      <c r="L1246" s="1">
        <f>VLOOKUP(I1246,主动技能!$A:$B,2,FALSE)</f>
        <v>1306</v>
      </c>
      <c r="M1246" s="1">
        <f t="shared" si="169"/>
        <v>52</v>
      </c>
      <c r="N1246" s="1" t="s">
        <v>251</v>
      </c>
      <c r="O1246" s="1">
        <f t="shared" si="170"/>
        <v>151</v>
      </c>
      <c r="P1246" s="1" t="s">
        <v>252</v>
      </c>
      <c r="Q1246" s="1" t="s">
        <v>252</v>
      </c>
    </row>
    <row r="1247" spans="2:17" x14ac:dyDescent="0.15">
      <c r="B1247" s="8" t="str">
        <f>VLOOKUP(G1247,角色!A:B,2,FALSE)</f>
        <v>猎风</v>
      </c>
      <c r="C1247" s="8" t="str">
        <f t="shared" si="171"/>
        <v>主动技能3</v>
      </c>
      <c r="D1247" s="8">
        <f t="shared" si="173"/>
        <v>6</v>
      </c>
      <c r="E1247" s="8">
        <f t="shared" si="174"/>
        <v>7</v>
      </c>
      <c r="F1247" s="8">
        <f t="shared" si="175"/>
        <v>3</v>
      </c>
      <c r="G1247" s="8">
        <f t="shared" si="172"/>
        <v>22</v>
      </c>
      <c r="H1247" t="str">
        <f t="shared" si="176"/>
        <v>猎风主动技能3等级6</v>
      </c>
      <c r="I1247" t="str">
        <f t="shared" si="177"/>
        <v>猎风主动技能3等级7</v>
      </c>
      <c r="J1247" s="1">
        <v>1241</v>
      </c>
      <c r="K1247" s="1">
        <f>VLOOKUP(H1247,主动技能!$A:$B,2,FALSE)</f>
        <v>1306</v>
      </c>
      <c r="L1247" s="1">
        <f>VLOOKUP(I1247,主动技能!$A:$B,2,FALSE)</f>
        <v>1307</v>
      </c>
      <c r="M1247" s="1">
        <f t="shared" si="169"/>
        <v>53</v>
      </c>
      <c r="N1247" s="1" t="s">
        <v>251</v>
      </c>
      <c r="O1247" s="1">
        <f t="shared" si="170"/>
        <v>152</v>
      </c>
      <c r="P1247" s="1" t="s">
        <v>252</v>
      </c>
      <c r="Q1247" s="1" t="s">
        <v>252</v>
      </c>
    </row>
    <row r="1248" spans="2:17" x14ac:dyDescent="0.15">
      <c r="B1248" s="8" t="str">
        <f>VLOOKUP(G1248,角色!A:B,2,FALSE)</f>
        <v>猎风</v>
      </c>
      <c r="C1248" s="8" t="str">
        <f t="shared" si="171"/>
        <v>主动技能3</v>
      </c>
      <c r="D1248" s="8">
        <f t="shared" si="173"/>
        <v>7</v>
      </c>
      <c r="E1248" s="8">
        <f t="shared" si="174"/>
        <v>8</v>
      </c>
      <c r="F1248" s="8">
        <f t="shared" si="175"/>
        <v>3</v>
      </c>
      <c r="G1248" s="8">
        <f t="shared" si="172"/>
        <v>22</v>
      </c>
      <c r="H1248" t="str">
        <f t="shared" si="176"/>
        <v>猎风主动技能3等级7</v>
      </c>
      <c r="I1248" t="str">
        <f t="shared" si="177"/>
        <v>猎风主动技能3等级8</v>
      </c>
      <c r="J1248" s="1">
        <v>1242</v>
      </c>
      <c r="K1248" s="1">
        <f>VLOOKUP(H1248,主动技能!$A:$B,2,FALSE)</f>
        <v>1307</v>
      </c>
      <c r="L1248" s="1">
        <f>VLOOKUP(I1248,主动技能!$A:$B,2,FALSE)</f>
        <v>1308</v>
      </c>
      <c r="M1248" s="1">
        <f t="shared" si="169"/>
        <v>54</v>
      </c>
      <c r="N1248" s="1" t="s">
        <v>251</v>
      </c>
      <c r="O1248" s="1">
        <f t="shared" si="170"/>
        <v>153</v>
      </c>
      <c r="P1248" s="1" t="s">
        <v>252</v>
      </c>
      <c r="Q1248" s="1" t="s">
        <v>252</v>
      </c>
    </row>
    <row r="1249" spans="2:17" x14ac:dyDescent="0.15">
      <c r="B1249" s="8" t="str">
        <f>VLOOKUP(G1249,角色!A:B,2,FALSE)</f>
        <v>猎风</v>
      </c>
      <c r="C1249" s="8" t="str">
        <f t="shared" si="171"/>
        <v>主动技能3</v>
      </c>
      <c r="D1249" s="8">
        <f t="shared" si="173"/>
        <v>8</v>
      </c>
      <c r="E1249" s="8">
        <f t="shared" si="174"/>
        <v>9</v>
      </c>
      <c r="F1249" s="8">
        <f t="shared" si="175"/>
        <v>3</v>
      </c>
      <c r="G1249" s="8">
        <f t="shared" si="172"/>
        <v>22</v>
      </c>
      <c r="H1249" t="str">
        <f t="shared" si="176"/>
        <v>猎风主动技能3等级8</v>
      </c>
      <c r="I1249" t="str">
        <f t="shared" si="177"/>
        <v>猎风主动技能3等级9</v>
      </c>
      <c r="J1249" s="1">
        <v>1243</v>
      </c>
      <c r="K1249" s="1">
        <f>VLOOKUP(H1249,主动技能!$A:$B,2,FALSE)</f>
        <v>1308</v>
      </c>
      <c r="L1249" s="1">
        <f>VLOOKUP(I1249,主动技能!$A:$B,2,FALSE)</f>
        <v>1309</v>
      </c>
      <c r="M1249" s="1">
        <f t="shared" si="169"/>
        <v>55</v>
      </c>
      <c r="N1249" s="1" t="s">
        <v>251</v>
      </c>
      <c r="O1249" s="1">
        <f t="shared" si="170"/>
        <v>154</v>
      </c>
      <c r="P1249" s="1" t="s">
        <v>252</v>
      </c>
      <c r="Q1249" s="1" t="s">
        <v>252</v>
      </c>
    </row>
    <row r="1250" spans="2:17" x14ac:dyDescent="0.15">
      <c r="B1250" s="8" t="str">
        <f>VLOOKUP(G1250,角色!A:B,2,FALSE)</f>
        <v>猎风</v>
      </c>
      <c r="C1250" s="8" t="str">
        <f t="shared" si="171"/>
        <v>主动技能3</v>
      </c>
      <c r="D1250" s="8">
        <f t="shared" si="173"/>
        <v>9</v>
      </c>
      <c r="E1250" s="8">
        <f t="shared" si="174"/>
        <v>10</v>
      </c>
      <c r="F1250" s="8">
        <f t="shared" si="175"/>
        <v>3</v>
      </c>
      <c r="G1250" s="8">
        <f t="shared" si="172"/>
        <v>22</v>
      </c>
      <c r="H1250" t="str">
        <f t="shared" si="176"/>
        <v>猎风主动技能3等级9</v>
      </c>
      <c r="I1250" t="str">
        <f t="shared" si="177"/>
        <v>猎风主动技能3等级10</v>
      </c>
      <c r="J1250" s="1">
        <v>1244</v>
      </c>
      <c r="K1250" s="1">
        <f>VLOOKUP(H1250,主动技能!$A:$B,2,FALSE)</f>
        <v>1309</v>
      </c>
      <c r="L1250" s="1">
        <f>VLOOKUP(I1250,主动技能!$A:$B,2,FALSE)</f>
        <v>1310</v>
      </c>
      <c r="M1250" s="1">
        <f t="shared" si="169"/>
        <v>56</v>
      </c>
      <c r="N1250" s="1" t="s">
        <v>251</v>
      </c>
      <c r="O1250" s="1">
        <f t="shared" si="170"/>
        <v>155</v>
      </c>
      <c r="P1250" s="1" t="s">
        <v>252</v>
      </c>
      <c r="Q1250" s="1" t="s">
        <v>252</v>
      </c>
    </row>
    <row r="1251" spans="2:17" x14ac:dyDescent="0.15">
      <c r="B1251" s="8" t="str">
        <f>VLOOKUP(G1251,角色!A:B,2,FALSE)</f>
        <v>猎风</v>
      </c>
      <c r="C1251" s="8" t="str">
        <f t="shared" si="171"/>
        <v>主动技能3</v>
      </c>
      <c r="D1251" s="8">
        <f t="shared" si="173"/>
        <v>10</v>
      </c>
      <c r="E1251" s="8">
        <f t="shared" si="174"/>
        <v>11</v>
      </c>
      <c r="F1251" s="8">
        <f t="shared" si="175"/>
        <v>3</v>
      </c>
      <c r="G1251" s="8">
        <f t="shared" si="172"/>
        <v>22</v>
      </c>
      <c r="H1251" t="str">
        <f t="shared" si="176"/>
        <v>猎风主动技能3等级10</v>
      </c>
      <c r="I1251" t="str">
        <f t="shared" si="177"/>
        <v>猎风主动技能3等级11</v>
      </c>
      <c r="J1251" s="1">
        <v>1245</v>
      </c>
      <c r="K1251" s="1">
        <f>VLOOKUP(H1251,主动技能!$A:$B,2,FALSE)</f>
        <v>1310</v>
      </c>
      <c r="L1251" s="1">
        <f>VLOOKUP(I1251,主动技能!$A:$B,2,FALSE)</f>
        <v>1311</v>
      </c>
      <c r="M1251" s="1">
        <f t="shared" si="169"/>
        <v>57</v>
      </c>
      <c r="N1251" s="1" t="s">
        <v>251</v>
      </c>
      <c r="O1251" s="1">
        <f t="shared" si="170"/>
        <v>156</v>
      </c>
      <c r="P1251" s="1" t="s">
        <v>252</v>
      </c>
      <c r="Q1251" s="1" t="s">
        <v>252</v>
      </c>
    </row>
    <row r="1252" spans="2:17" x14ac:dyDescent="0.15">
      <c r="B1252" s="8" t="str">
        <f>VLOOKUP(G1252,角色!A:B,2,FALSE)</f>
        <v>猎风</v>
      </c>
      <c r="C1252" s="8" t="str">
        <f t="shared" si="171"/>
        <v>主动技能3</v>
      </c>
      <c r="D1252" s="8">
        <f t="shared" si="173"/>
        <v>11</v>
      </c>
      <c r="E1252" s="8">
        <f t="shared" si="174"/>
        <v>12</v>
      </c>
      <c r="F1252" s="8">
        <f t="shared" si="175"/>
        <v>3</v>
      </c>
      <c r="G1252" s="8">
        <f t="shared" si="172"/>
        <v>22</v>
      </c>
      <c r="H1252" t="str">
        <f t="shared" si="176"/>
        <v>猎风主动技能3等级11</v>
      </c>
      <c r="I1252" t="str">
        <f t="shared" si="177"/>
        <v>猎风主动技能3等级12</v>
      </c>
      <c r="J1252" s="1">
        <v>1246</v>
      </c>
      <c r="K1252" s="1">
        <f>VLOOKUP(H1252,主动技能!$A:$B,2,FALSE)</f>
        <v>1311</v>
      </c>
      <c r="L1252" s="1">
        <f>VLOOKUP(I1252,主动技能!$A:$B,2,FALSE)</f>
        <v>1312</v>
      </c>
      <c r="M1252" s="1">
        <f t="shared" si="169"/>
        <v>58</v>
      </c>
      <c r="N1252" s="1" t="s">
        <v>251</v>
      </c>
      <c r="O1252" s="1">
        <f t="shared" si="170"/>
        <v>157</v>
      </c>
      <c r="P1252" s="1" t="s">
        <v>252</v>
      </c>
      <c r="Q1252" s="1" t="s">
        <v>252</v>
      </c>
    </row>
    <row r="1253" spans="2:17" x14ac:dyDescent="0.15">
      <c r="B1253" s="8" t="str">
        <f>VLOOKUP(G1253,角色!A:B,2,FALSE)</f>
        <v>猎风</v>
      </c>
      <c r="C1253" s="8" t="str">
        <f t="shared" si="171"/>
        <v>主动技能3</v>
      </c>
      <c r="D1253" s="8">
        <f t="shared" si="173"/>
        <v>12</v>
      </c>
      <c r="E1253" s="8">
        <f t="shared" si="174"/>
        <v>13</v>
      </c>
      <c r="F1253" s="8">
        <f t="shared" si="175"/>
        <v>3</v>
      </c>
      <c r="G1253" s="8">
        <f t="shared" si="172"/>
        <v>22</v>
      </c>
      <c r="H1253" t="str">
        <f t="shared" si="176"/>
        <v>猎风主动技能3等级12</v>
      </c>
      <c r="I1253" t="str">
        <f t="shared" si="177"/>
        <v>猎风主动技能3等级13</v>
      </c>
      <c r="J1253" s="1">
        <v>1247</v>
      </c>
      <c r="K1253" s="1">
        <f>VLOOKUP(H1253,主动技能!$A:$B,2,FALSE)</f>
        <v>1312</v>
      </c>
      <c r="L1253" s="1">
        <f>VLOOKUP(I1253,主动技能!$A:$B,2,FALSE)</f>
        <v>1313</v>
      </c>
      <c r="M1253" s="1">
        <f t="shared" si="169"/>
        <v>59</v>
      </c>
      <c r="N1253" s="1" t="s">
        <v>251</v>
      </c>
      <c r="O1253" s="1">
        <f t="shared" si="170"/>
        <v>158</v>
      </c>
      <c r="P1253" s="1" t="s">
        <v>252</v>
      </c>
      <c r="Q1253" s="1" t="s">
        <v>252</v>
      </c>
    </row>
    <row r="1254" spans="2:17" x14ac:dyDescent="0.15">
      <c r="B1254" s="8" t="str">
        <f>VLOOKUP(G1254,角色!A:B,2,FALSE)</f>
        <v>猎风</v>
      </c>
      <c r="C1254" s="8" t="str">
        <f t="shared" si="171"/>
        <v>主动技能3</v>
      </c>
      <c r="D1254" s="8">
        <f t="shared" si="173"/>
        <v>13</v>
      </c>
      <c r="E1254" s="8">
        <f t="shared" si="174"/>
        <v>14</v>
      </c>
      <c r="F1254" s="8">
        <f t="shared" si="175"/>
        <v>3</v>
      </c>
      <c r="G1254" s="8">
        <f t="shared" si="172"/>
        <v>22</v>
      </c>
      <c r="H1254" t="str">
        <f t="shared" si="176"/>
        <v>猎风主动技能3等级13</v>
      </c>
      <c r="I1254" t="str">
        <f t="shared" si="177"/>
        <v>猎风主动技能3等级14</v>
      </c>
      <c r="J1254" s="1">
        <v>1248</v>
      </c>
      <c r="K1254" s="1">
        <f>VLOOKUP(H1254,主动技能!$A:$B,2,FALSE)</f>
        <v>1313</v>
      </c>
      <c r="L1254" s="1">
        <f>VLOOKUP(I1254,主动技能!$A:$B,2,FALSE)</f>
        <v>1314</v>
      </c>
      <c r="M1254" s="1">
        <f t="shared" si="169"/>
        <v>60</v>
      </c>
      <c r="N1254" s="1" t="s">
        <v>251</v>
      </c>
      <c r="O1254" s="1">
        <f t="shared" si="170"/>
        <v>159</v>
      </c>
      <c r="P1254" s="1" t="s">
        <v>252</v>
      </c>
      <c r="Q1254" s="1" t="s">
        <v>252</v>
      </c>
    </row>
    <row r="1255" spans="2:17" x14ac:dyDescent="0.15">
      <c r="B1255" s="8" t="str">
        <f>VLOOKUP(G1255,角色!A:B,2,FALSE)</f>
        <v>猎风</v>
      </c>
      <c r="C1255" s="8" t="str">
        <f t="shared" si="171"/>
        <v>主动技能3</v>
      </c>
      <c r="D1255" s="8">
        <f t="shared" si="173"/>
        <v>14</v>
      </c>
      <c r="E1255" s="8">
        <f t="shared" si="174"/>
        <v>15</v>
      </c>
      <c r="F1255" s="8">
        <f t="shared" si="175"/>
        <v>3</v>
      </c>
      <c r="G1255" s="8">
        <f t="shared" si="172"/>
        <v>22</v>
      </c>
      <c r="H1255" t="str">
        <f t="shared" si="176"/>
        <v>猎风主动技能3等级14</v>
      </c>
      <c r="I1255" t="str">
        <f t="shared" si="177"/>
        <v>猎风主动技能3等级15</v>
      </c>
      <c r="J1255" s="1">
        <v>1249</v>
      </c>
      <c r="K1255" s="1">
        <f>VLOOKUP(H1255,主动技能!$A:$B,2,FALSE)</f>
        <v>1314</v>
      </c>
      <c r="L1255" s="1">
        <f>VLOOKUP(I1255,主动技能!$A:$B,2,FALSE)</f>
        <v>1315</v>
      </c>
      <c r="M1255" s="1">
        <f t="shared" si="169"/>
        <v>61</v>
      </c>
      <c r="N1255" s="1" t="s">
        <v>251</v>
      </c>
      <c r="O1255" s="1">
        <f t="shared" si="170"/>
        <v>160</v>
      </c>
      <c r="P1255" s="1" t="s">
        <v>252</v>
      </c>
      <c r="Q1255" s="1" t="s">
        <v>252</v>
      </c>
    </row>
    <row r="1256" spans="2:17" x14ac:dyDescent="0.15">
      <c r="B1256" s="8" t="str">
        <f>VLOOKUP(G1256,角色!A:B,2,FALSE)</f>
        <v>猎风</v>
      </c>
      <c r="C1256" s="8" t="str">
        <f t="shared" si="171"/>
        <v>主动技能3</v>
      </c>
      <c r="D1256" s="8">
        <f t="shared" si="173"/>
        <v>15</v>
      </c>
      <c r="E1256" s="8">
        <f t="shared" si="174"/>
        <v>16</v>
      </c>
      <c r="F1256" s="8">
        <f t="shared" si="175"/>
        <v>3</v>
      </c>
      <c r="G1256" s="8">
        <f t="shared" si="172"/>
        <v>22</v>
      </c>
      <c r="H1256" t="str">
        <f t="shared" si="176"/>
        <v>猎风主动技能3等级15</v>
      </c>
      <c r="I1256" t="str">
        <f t="shared" si="177"/>
        <v>猎风主动技能3等级16</v>
      </c>
      <c r="J1256" s="1">
        <v>1250</v>
      </c>
      <c r="K1256" s="1">
        <f>VLOOKUP(H1256,主动技能!$A:$B,2,FALSE)</f>
        <v>1315</v>
      </c>
      <c r="L1256" s="1">
        <f>VLOOKUP(I1256,主动技能!$A:$B,2,FALSE)</f>
        <v>1316</v>
      </c>
      <c r="M1256" s="1">
        <f t="shared" si="169"/>
        <v>62</v>
      </c>
      <c r="N1256" s="1" t="s">
        <v>251</v>
      </c>
      <c r="O1256" s="1">
        <f t="shared" si="170"/>
        <v>161</v>
      </c>
      <c r="P1256" s="1" t="s">
        <v>252</v>
      </c>
      <c r="Q1256" s="1" t="s">
        <v>252</v>
      </c>
    </row>
    <row r="1257" spans="2:17" x14ac:dyDescent="0.15">
      <c r="B1257" s="8" t="str">
        <f>VLOOKUP(G1257,角色!A:B,2,FALSE)</f>
        <v>猎风</v>
      </c>
      <c r="C1257" s="8" t="str">
        <f t="shared" si="171"/>
        <v>主动技能3</v>
      </c>
      <c r="D1257" s="8">
        <f t="shared" si="173"/>
        <v>16</v>
      </c>
      <c r="E1257" s="8">
        <f t="shared" si="174"/>
        <v>17</v>
      </c>
      <c r="F1257" s="8">
        <f t="shared" si="175"/>
        <v>3</v>
      </c>
      <c r="G1257" s="8">
        <f t="shared" si="172"/>
        <v>22</v>
      </c>
      <c r="H1257" t="str">
        <f t="shared" si="176"/>
        <v>猎风主动技能3等级16</v>
      </c>
      <c r="I1257" t="str">
        <f t="shared" si="177"/>
        <v>猎风主动技能3等级17</v>
      </c>
      <c r="J1257" s="1">
        <v>1251</v>
      </c>
      <c r="K1257" s="1">
        <f>VLOOKUP(H1257,主动技能!$A:$B,2,FALSE)</f>
        <v>1316</v>
      </c>
      <c r="L1257" s="1">
        <f>VLOOKUP(I1257,主动技能!$A:$B,2,FALSE)</f>
        <v>1317</v>
      </c>
      <c r="M1257" s="1">
        <f t="shared" si="169"/>
        <v>63</v>
      </c>
      <c r="N1257" s="1" t="s">
        <v>251</v>
      </c>
      <c r="O1257" s="1">
        <f t="shared" si="170"/>
        <v>162</v>
      </c>
      <c r="P1257" s="1" t="s">
        <v>252</v>
      </c>
      <c r="Q1257" s="1" t="s">
        <v>252</v>
      </c>
    </row>
    <row r="1258" spans="2:17" x14ac:dyDescent="0.15">
      <c r="B1258" s="8" t="str">
        <f>VLOOKUP(G1258,角色!A:B,2,FALSE)</f>
        <v>猎风</v>
      </c>
      <c r="C1258" s="8" t="str">
        <f t="shared" si="171"/>
        <v>主动技能3</v>
      </c>
      <c r="D1258" s="8">
        <f t="shared" si="173"/>
        <v>17</v>
      </c>
      <c r="E1258" s="8">
        <f t="shared" si="174"/>
        <v>18</v>
      </c>
      <c r="F1258" s="8">
        <f t="shared" si="175"/>
        <v>3</v>
      </c>
      <c r="G1258" s="8">
        <f t="shared" si="172"/>
        <v>22</v>
      </c>
      <c r="H1258" t="str">
        <f t="shared" si="176"/>
        <v>猎风主动技能3等级17</v>
      </c>
      <c r="I1258" t="str">
        <f t="shared" si="177"/>
        <v>猎风主动技能3等级18</v>
      </c>
      <c r="J1258" s="1">
        <v>1252</v>
      </c>
      <c r="K1258" s="1">
        <f>VLOOKUP(H1258,主动技能!$A:$B,2,FALSE)</f>
        <v>1317</v>
      </c>
      <c r="L1258" s="1">
        <f>VLOOKUP(I1258,主动技能!$A:$B,2,FALSE)</f>
        <v>1318</v>
      </c>
      <c r="M1258" s="1">
        <f t="shared" si="169"/>
        <v>64</v>
      </c>
      <c r="N1258" s="1" t="s">
        <v>251</v>
      </c>
      <c r="O1258" s="1">
        <f t="shared" si="170"/>
        <v>163</v>
      </c>
      <c r="P1258" s="1" t="s">
        <v>252</v>
      </c>
      <c r="Q1258" s="1" t="s">
        <v>252</v>
      </c>
    </row>
    <row r="1259" spans="2:17" x14ac:dyDescent="0.15">
      <c r="B1259" s="8" t="str">
        <f>VLOOKUP(G1259,角色!A:B,2,FALSE)</f>
        <v>猎风</v>
      </c>
      <c r="C1259" s="8" t="str">
        <f t="shared" si="171"/>
        <v>主动技能3</v>
      </c>
      <c r="D1259" s="8">
        <f t="shared" si="173"/>
        <v>18</v>
      </c>
      <c r="E1259" s="8">
        <f t="shared" si="174"/>
        <v>19</v>
      </c>
      <c r="F1259" s="8">
        <f t="shared" si="175"/>
        <v>3</v>
      </c>
      <c r="G1259" s="8">
        <f t="shared" si="172"/>
        <v>22</v>
      </c>
      <c r="H1259" t="str">
        <f t="shared" si="176"/>
        <v>猎风主动技能3等级18</v>
      </c>
      <c r="I1259" t="str">
        <f t="shared" si="177"/>
        <v>猎风主动技能3等级19</v>
      </c>
      <c r="J1259" s="1">
        <v>1253</v>
      </c>
      <c r="K1259" s="1">
        <f>VLOOKUP(H1259,主动技能!$A:$B,2,FALSE)</f>
        <v>1318</v>
      </c>
      <c r="L1259" s="1">
        <f>VLOOKUP(I1259,主动技能!$A:$B,2,FALSE)</f>
        <v>1319</v>
      </c>
      <c r="M1259" s="1">
        <f t="shared" ref="M1259:M1322" si="178">M1160</f>
        <v>65</v>
      </c>
      <c r="N1259" s="1" t="s">
        <v>251</v>
      </c>
      <c r="O1259" s="1">
        <f t="shared" ref="O1259:O1322" si="179">O1160</f>
        <v>164</v>
      </c>
      <c r="P1259" s="1" t="s">
        <v>252</v>
      </c>
      <c r="Q1259" s="1" t="s">
        <v>252</v>
      </c>
    </row>
    <row r="1260" spans="2:17" x14ac:dyDescent="0.15">
      <c r="B1260" s="8" t="str">
        <f>VLOOKUP(G1260,角色!A:B,2,FALSE)</f>
        <v>猎风</v>
      </c>
      <c r="C1260" s="8" t="str">
        <f t="shared" si="171"/>
        <v>主动技能3</v>
      </c>
      <c r="D1260" s="8">
        <f t="shared" si="173"/>
        <v>19</v>
      </c>
      <c r="E1260" s="8">
        <f t="shared" si="174"/>
        <v>20</v>
      </c>
      <c r="F1260" s="8">
        <f t="shared" si="175"/>
        <v>3</v>
      </c>
      <c r="G1260" s="8">
        <f t="shared" si="172"/>
        <v>22</v>
      </c>
      <c r="H1260" t="str">
        <f t="shared" si="176"/>
        <v>猎风主动技能3等级19</v>
      </c>
      <c r="I1260" t="str">
        <f t="shared" si="177"/>
        <v>猎风主动技能3等级20</v>
      </c>
      <c r="J1260" s="1">
        <v>1254</v>
      </c>
      <c r="K1260" s="1">
        <f>VLOOKUP(H1260,主动技能!$A:$B,2,FALSE)</f>
        <v>1319</v>
      </c>
      <c r="L1260" s="1">
        <f>VLOOKUP(I1260,主动技能!$A:$B,2,FALSE)</f>
        <v>1320</v>
      </c>
      <c r="M1260" s="1">
        <f t="shared" si="178"/>
        <v>66</v>
      </c>
      <c r="N1260" s="1" t="s">
        <v>251</v>
      </c>
      <c r="O1260" s="1">
        <f t="shared" si="179"/>
        <v>165</v>
      </c>
      <c r="P1260" s="1" t="s">
        <v>252</v>
      </c>
      <c r="Q1260" s="1" t="s">
        <v>252</v>
      </c>
    </row>
    <row r="1261" spans="2:17" x14ac:dyDescent="0.15">
      <c r="B1261" s="8" t="str">
        <f>VLOOKUP(G1261,角色!A:B,2,FALSE)</f>
        <v>夜音</v>
      </c>
      <c r="C1261" s="8" t="str">
        <f t="shared" si="171"/>
        <v>主动技能1</v>
      </c>
      <c r="D1261" s="8">
        <f t="shared" si="173"/>
        <v>1</v>
      </c>
      <c r="E1261" s="8">
        <f t="shared" si="174"/>
        <v>2</v>
      </c>
      <c r="F1261" s="8">
        <f t="shared" si="175"/>
        <v>1</v>
      </c>
      <c r="G1261" s="8">
        <f t="shared" si="172"/>
        <v>23</v>
      </c>
      <c r="H1261" t="str">
        <f t="shared" si="176"/>
        <v>夜音主动技能1等级1</v>
      </c>
      <c r="I1261" t="str">
        <f t="shared" si="177"/>
        <v>夜音主动技能1等级2</v>
      </c>
      <c r="J1261" s="1">
        <v>1255</v>
      </c>
      <c r="K1261" s="1">
        <f>VLOOKUP(H1261,主动技能!$A:$B,2,FALSE)</f>
        <v>1321</v>
      </c>
      <c r="L1261" s="1">
        <f>VLOOKUP(I1261,主动技能!$A:$B,2,FALSE)</f>
        <v>1322</v>
      </c>
      <c r="M1261" s="1">
        <f t="shared" si="178"/>
        <v>67</v>
      </c>
      <c r="N1261" s="1" t="s">
        <v>251</v>
      </c>
      <c r="O1261" s="1">
        <f t="shared" si="179"/>
        <v>166</v>
      </c>
      <c r="P1261" s="1" t="s">
        <v>252</v>
      </c>
      <c r="Q1261" s="1" t="s">
        <v>252</v>
      </c>
    </row>
    <row r="1262" spans="2:17" x14ac:dyDescent="0.15">
      <c r="B1262" s="8" t="str">
        <f>VLOOKUP(G1262,角色!A:B,2,FALSE)</f>
        <v>夜音</v>
      </c>
      <c r="C1262" s="8" t="str">
        <f t="shared" si="171"/>
        <v>主动技能1</v>
      </c>
      <c r="D1262" s="8">
        <f t="shared" si="173"/>
        <v>2</v>
      </c>
      <c r="E1262" s="8">
        <f t="shared" si="174"/>
        <v>3</v>
      </c>
      <c r="F1262" s="8">
        <f t="shared" si="175"/>
        <v>1</v>
      </c>
      <c r="G1262" s="8">
        <f t="shared" si="172"/>
        <v>23</v>
      </c>
      <c r="H1262" t="str">
        <f t="shared" si="176"/>
        <v>夜音主动技能1等级2</v>
      </c>
      <c r="I1262" t="str">
        <f t="shared" si="177"/>
        <v>夜音主动技能1等级3</v>
      </c>
      <c r="J1262" s="1">
        <v>1256</v>
      </c>
      <c r="K1262" s="1">
        <f>VLOOKUP(H1262,主动技能!$A:$B,2,FALSE)</f>
        <v>1322</v>
      </c>
      <c r="L1262" s="1">
        <f>VLOOKUP(I1262,主动技能!$A:$B,2,FALSE)</f>
        <v>1323</v>
      </c>
      <c r="M1262" s="1">
        <f t="shared" si="178"/>
        <v>68</v>
      </c>
      <c r="N1262" s="1" t="s">
        <v>251</v>
      </c>
      <c r="O1262" s="1">
        <f t="shared" si="179"/>
        <v>167</v>
      </c>
      <c r="P1262" s="1" t="s">
        <v>252</v>
      </c>
      <c r="Q1262" s="1" t="s">
        <v>252</v>
      </c>
    </row>
    <row r="1263" spans="2:17" x14ac:dyDescent="0.15">
      <c r="B1263" s="8" t="str">
        <f>VLOOKUP(G1263,角色!A:B,2,FALSE)</f>
        <v>夜音</v>
      </c>
      <c r="C1263" s="8" t="str">
        <f t="shared" si="171"/>
        <v>主动技能1</v>
      </c>
      <c r="D1263" s="8">
        <f t="shared" si="173"/>
        <v>3</v>
      </c>
      <c r="E1263" s="8">
        <f t="shared" si="174"/>
        <v>4</v>
      </c>
      <c r="F1263" s="8">
        <f t="shared" si="175"/>
        <v>1</v>
      </c>
      <c r="G1263" s="8">
        <f t="shared" si="172"/>
        <v>23</v>
      </c>
      <c r="H1263" t="str">
        <f t="shared" si="176"/>
        <v>夜音主动技能1等级3</v>
      </c>
      <c r="I1263" t="str">
        <f t="shared" si="177"/>
        <v>夜音主动技能1等级4</v>
      </c>
      <c r="J1263" s="1">
        <v>1257</v>
      </c>
      <c r="K1263" s="1">
        <f>VLOOKUP(H1263,主动技能!$A:$B,2,FALSE)</f>
        <v>1323</v>
      </c>
      <c r="L1263" s="1">
        <f>VLOOKUP(I1263,主动技能!$A:$B,2,FALSE)</f>
        <v>1324</v>
      </c>
      <c r="M1263" s="1">
        <f t="shared" si="178"/>
        <v>69</v>
      </c>
      <c r="N1263" s="1" t="s">
        <v>251</v>
      </c>
      <c r="O1263" s="1">
        <f t="shared" si="179"/>
        <v>168</v>
      </c>
      <c r="P1263" s="1" t="s">
        <v>252</v>
      </c>
      <c r="Q1263" s="1" t="s">
        <v>252</v>
      </c>
    </row>
    <row r="1264" spans="2:17" x14ac:dyDescent="0.15">
      <c r="B1264" s="8" t="str">
        <f>VLOOKUP(G1264,角色!A:B,2,FALSE)</f>
        <v>夜音</v>
      </c>
      <c r="C1264" s="8" t="str">
        <f t="shared" si="171"/>
        <v>主动技能1</v>
      </c>
      <c r="D1264" s="8">
        <f t="shared" si="173"/>
        <v>4</v>
      </c>
      <c r="E1264" s="8">
        <f t="shared" si="174"/>
        <v>5</v>
      </c>
      <c r="F1264" s="8">
        <f t="shared" si="175"/>
        <v>1</v>
      </c>
      <c r="G1264" s="8">
        <f t="shared" si="172"/>
        <v>23</v>
      </c>
      <c r="H1264" t="str">
        <f t="shared" si="176"/>
        <v>夜音主动技能1等级4</v>
      </c>
      <c r="I1264" t="str">
        <f t="shared" si="177"/>
        <v>夜音主动技能1等级5</v>
      </c>
      <c r="J1264" s="1">
        <v>1258</v>
      </c>
      <c r="K1264" s="1">
        <f>VLOOKUP(H1264,主动技能!$A:$B,2,FALSE)</f>
        <v>1324</v>
      </c>
      <c r="L1264" s="1">
        <f>VLOOKUP(I1264,主动技能!$A:$B,2,FALSE)</f>
        <v>1325</v>
      </c>
      <c r="M1264" s="1">
        <f t="shared" si="178"/>
        <v>70</v>
      </c>
      <c r="N1264" s="1" t="s">
        <v>251</v>
      </c>
      <c r="O1264" s="1">
        <f t="shared" si="179"/>
        <v>169</v>
      </c>
      <c r="P1264" s="1" t="s">
        <v>252</v>
      </c>
      <c r="Q1264" s="1" t="s">
        <v>252</v>
      </c>
    </row>
    <row r="1265" spans="2:17" x14ac:dyDescent="0.15">
      <c r="B1265" s="8" t="str">
        <f>VLOOKUP(G1265,角色!A:B,2,FALSE)</f>
        <v>夜音</v>
      </c>
      <c r="C1265" s="8" t="str">
        <f t="shared" si="171"/>
        <v>主动技能1</v>
      </c>
      <c r="D1265" s="8">
        <f t="shared" si="173"/>
        <v>5</v>
      </c>
      <c r="E1265" s="8">
        <f t="shared" si="174"/>
        <v>6</v>
      </c>
      <c r="F1265" s="8">
        <f t="shared" si="175"/>
        <v>1</v>
      </c>
      <c r="G1265" s="8">
        <f t="shared" si="172"/>
        <v>23</v>
      </c>
      <c r="H1265" t="str">
        <f t="shared" si="176"/>
        <v>夜音主动技能1等级5</v>
      </c>
      <c r="I1265" t="str">
        <f t="shared" si="177"/>
        <v>夜音主动技能1等级6</v>
      </c>
      <c r="J1265" s="1">
        <v>1259</v>
      </c>
      <c r="K1265" s="1">
        <f>VLOOKUP(H1265,主动技能!$A:$B,2,FALSE)</f>
        <v>1325</v>
      </c>
      <c r="L1265" s="1">
        <f>VLOOKUP(I1265,主动技能!$A:$B,2,FALSE)</f>
        <v>1326</v>
      </c>
      <c r="M1265" s="1">
        <f t="shared" si="178"/>
        <v>71</v>
      </c>
      <c r="N1265" s="1" t="s">
        <v>251</v>
      </c>
      <c r="O1265" s="1">
        <f t="shared" si="179"/>
        <v>170</v>
      </c>
      <c r="P1265" s="1" t="s">
        <v>252</v>
      </c>
      <c r="Q1265" s="1" t="s">
        <v>252</v>
      </c>
    </row>
    <row r="1266" spans="2:17" x14ac:dyDescent="0.15">
      <c r="B1266" s="8" t="str">
        <f>VLOOKUP(G1266,角色!A:B,2,FALSE)</f>
        <v>夜音</v>
      </c>
      <c r="C1266" s="8" t="str">
        <f t="shared" si="171"/>
        <v>主动技能1</v>
      </c>
      <c r="D1266" s="8">
        <f t="shared" si="173"/>
        <v>6</v>
      </c>
      <c r="E1266" s="8">
        <f t="shared" si="174"/>
        <v>7</v>
      </c>
      <c r="F1266" s="8">
        <f t="shared" si="175"/>
        <v>1</v>
      </c>
      <c r="G1266" s="8">
        <f t="shared" si="172"/>
        <v>23</v>
      </c>
      <c r="H1266" t="str">
        <f t="shared" si="176"/>
        <v>夜音主动技能1等级6</v>
      </c>
      <c r="I1266" t="str">
        <f t="shared" si="177"/>
        <v>夜音主动技能1等级7</v>
      </c>
      <c r="J1266" s="1">
        <v>1260</v>
      </c>
      <c r="K1266" s="1">
        <f>VLOOKUP(H1266,主动技能!$A:$B,2,FALSE)</f>
        <v>1326</v>
      </c>
      <c r="L1266" s="1">
        <f>VLOOKUP(I1266,主动技能!$A:$B,2,FALSE)</f>
        <v>1327</v>
      </c>
      <c r="M1266" s="1">
        <f t="shared" si="178"/>
        <v>72</v>
      </c>
      <c r="N1266" s="1" t="s">
        <v>251</v>
      </c>
      <c r="O1266" s="1">
        <f t="shared" si="179"/>
        <v>171</v>
      </c>
      <c r="P1266" s="1" t="s">
        <v>252</v>
      </c>
      <c r="Q1266" s="1" t="s">
        <v>252</v>
      </c>
    </row>
    <row r="1267" spans="2:17" x14ac:dyDescent="0.15">
      <c r="B1267" s="8" t="str">
        <f>VLOOKUP(G1267,角色!A:B,2,FALSE)</f>
        <v>夜音</v>
      </c>
      <c r="C1267" s="8" t="str">
        <f t="shared" si="171"/>
        <v>主动技能1</v>
      </c>
      <c r="D1267" s="8">
        <f t="shared" si="173"/>
        <v>7</v>
      </c>
      <c r="E1267" s="8">
        <f t="shared" si="174"/>
        <v>8</v>
      </c>
      <c r="F1267" s="8">
        <f t="shared" si="175"/>
        <v>1</v>
      </c>
      <c r="G1267" s="8">
        <f t="shared" si="172"/>
        <v>23</v>
      </c>
      <c r="H1267" t="str">
        <f t="shared" si="176"/>
        <v>夜音主动技能1等级7</v>
      </c>
      <c r="I1267" t="str">
        <f t="shared" si="177"/>
        <v>夜音主动技能1等级8</v>
      </c>
      <c r="J1267" s="1">
        <v>1261</v>
      </c>
      <c r="K1267" s="1">
        <f>VLOOKUP(H1267,主动技能!$A:$B,2,FALSE)</f>
        <v>1327</v>
      </c>
      <c r="L1267" s="1">
        <f>VLOOKUP(I1267,主动技能!$A:$B,2,FALSE)</f>
        <v>1328</v>
      </c>
      <c r="M1267" s="1">
        <f t="shared" si="178"/>
        <v>73</v>
      </c>
      <c r="N1267" s="1" t="s">
        <v>251</v>
      </c>
      <c r="O1267" s="1">
        <f t="shared" si="179"/>
        <v>172</v>
      </c>
      <c r="P1267" s="1" t="s">
        <v>252</v>
      </c>
      <c r="Q1267" s="1" t="s">
        <v>252</v>
      </c>
    </row>
    <row r="1268" spans="2:17" x14ac:dyDescent="0.15">
      <c r="B1268" s="8" t="str">
        <f>VLOOKUP(G1268,角色!A:B,2,FALSE)</f>
        <v>夜音</v>
      </c>
      <c r="C1268" s="8" t="str">
        <f t="shared" si="171"/>
        <v>主动技能1</v>
      </c>
      <c r="D1268" s="8">
        <f t="shared" si="173"/>
        <v>8</v>
      </c>
      <c r="E1268" s="8">
        <f t="shared" si="174"/>
        <v>9</v>
      </c>
      <c r="F1268" s="8">
        <f t="shared" si="175"/>
        <v>1</v>
      </c>
      <c r="G1268" s="8">
        <f t="shared" si="172"/>
        <v>23</v>
      </c>
      <c r="H1268" t="str">
        <f t="shared" si="176"/>
        <v>夜音主动技能1等级8</v>
      </c>
      <c r="I1268" t="str">
        <f t="shared" si="177"/>
        <v>夜音主动技能1等级9</v>
      </c>
      <c r="J1268" s="1">
        <v>1262</v>
      </c>
      <c r="K1268" s="1">
        <f>VLOOKUP(H1268,主动技能!$A:$B,2,FALSE)</f>
        <v>1328</v>
      </c>
      <c r="L1268" s="1">
        <f>VLOOKUP(I1268,主动技能!$A:$B,2,FALSE)</f>
        <v>1329</v>
      </c>
      <c r="M1268" s="1">
        <f t="shared" si="178"/>
        <v>74</v>
      </c>
      <c r="N1268" s="1" t="s">
        <v>251</v>
      </c>
      <c r="O1268" s="1">
        <f t="shared" si="179"/>
        <v>173</v>
      </c>
      <c r="P1268" s="1" t="s">
        <v>252</v>
      </c>
      <c r="Q1268" s="1" t="s">
        <v>252</v>
      </c>
    </row>
    <row r="1269" spans="2:17" x14ac:dyDescent="0.15">
      <c r="B1269" s="8" t="str">
        <f>VLOOKUP(G1269,角色!A:B,2,FALSE)</f>
        <v>夜音</v>
      </c>
      <c r="C1269" s="8" t="str">
        <f t="shared" si="171"/>
        <v>主动技能1</v>
      </c>
      <c r="D1269" s="8">
        <f t="shared" si="173"/>
        <v>9</v>
      </c>
      <c r="E1269" s="8">
        <f t="shared" si="174"/>
        <v>10</v>
      </c>
      <c r="F1269" s="8">
        <f t="shared" si="175"/>
        <v>1</v>
      </c>
      <c r="G1269" s="8">
        <f t="shared" si="172"/>
        <v>23</v>
      </c>
      <c r="H1269" t="str">
        <f t="shared" si="176"/>
        <v>夜音主动技能1等级9</v>
      </c>
      <c r="I1269" t="str">
        <f t="shared" si="177"/>
        <v>夜音主动技能1等级10</v>
      </c>
      <c r="J1269" s="1">
        <v>1263</v>
      </c>
      <c r="K1269" s="1">
        <f>VLOOKUP(H1269,主动技能!$A:$B,2,FALSE)</f>
        <v>1329</v>
      </c>
      <c r="L1269" s="1">
        <f>VLOOKUP(I1269,主动技能!$A:$B,2,FALSE)</f>
        <v>1330</v>
      </c>
      <c r="M1269" s="1">
        <f t="shared" si="178"/>
        <v>75</v>
      </c>
      <c r="N1269" s="1" t="s">
        <v>251</v>
      </c>
      <c r="O1269" s="1">
        <f t="shared" si="179"/>
        <v>174</v>
      </c>
      <c r="P1269" s="1" t="s">
        <v>252</v>
      </c>
      <c r="Q1269" s="1" t="s">
        <v>252</v>
      </c>
    </row>
    <row r="1270" spans="2:17" x14ac:dyDescent="0.15">
      <c r="B1270" s="8" t="str">
        <f>VLOOKUP(G1270,角色!A:B,2,FALSE)</f>
        <v>夜音</v>
      </c>
      <c r="C1270" s="8" t="str">
        <f t="shared" si="171"/>
        <v>主动技能1</v>
      </c>
      <c r="D1270" s="8">
        <f t="shared" si="173"/>
        <v>10</v>
      </c>
      <c r="E1270" s="8">
        <f t="shared" si="174"/>
        <v>11</v>
      </c>
      <c r="F1270" s="8">
        <f t="shared" si="175"/>
        <v>1</v>
      </c>
      <c r="G1270" s="8">
        <f t="shared" si="172"/>
        <v>23</v>
      </c>
      <c r="H1270" t="str">
        <f t="shared" si="176"/>
        <v>夜音主动技能1等级10</v>
      </c>
      <c r="I1270" t="str">
        <f t="shared" si="177"/>
        <v>夜音主动技能1等级11</v>
      </c>
      <c r="J1270" s="1">
        <v>1264</v>
      </c>
      <c r="K1270" s="1">
        <f>VLOOKUP(H1270,主动技能!$A:$B,2,FALSE)</f>
        <v>1330</v>
      </c>
      <c r="L1270" s="1">
        <f>VLOOKUP(I1270,主动技能!$A:$B,2,FALSE)</f>
        <v>1331</v>
      </c>
      <c r="M1270" s="1">
        <f t="shared" si="178"/>
        <v>76</v>
      </c>
      <c r="N1270" s="1" t="s">
        <v>251</v>
      </c>
      <c r="O1270" s="1">
        <f t="shared" si="179"/>
        <v>175</v>
      </c>
      <c r="P1270" s="1" t="s">
        <v>252</v>
      </c>
      <c r="Q1270" s="1" t="s">
        <v>252</v>
      </c>
    </row>
    <row r="1271" spans="2:17" x14ac:dyDescent="0.15">
      <c r="B1271" s="8" t="str">
        <f>VLOOKUP(G1271,角色!A:B,2,FALSE)</f>
        <v>夜音</v>
      </c>
      <c r="C1271" s="8" t="str">
        <f t="shared" si="171"/>
        <v>主动技能1</v>
      </c>
      <c r="D1271" s="8">
        <f t="shared" si="173"/>
        <v>11</v>
      </c>
      <c r="E1271" s="8">
        <f t="shared" si="174"/>
        <v>12</v>
      </c>
      <c r="F1271" s="8">
        <f t="shared" si="175"/>
        <v>1</v>
      </c>
      <c r="G1271" s="8">
        <f t="shared" si="172"/>
        <v>23</v>
      </c>
      <c r="H1271" t="str">
        <f t="shared" si="176"/>
        <v>夜音主动技能1等级11</v>
      </c>
      <c r="I1271" t="str">
        <f t="shared" si="177"/>
        <v>夜音主动技能1等级12</v>
      </c>
      <c r="J1271" s="1">
        <v>1265</v>
      </c>
      <c r="K1271" s="1">
        <f>VLOOKUP(H1271,主动技能!$A:$B,2,FALSE)</f>
        <v>1331</v>
      </c>
      <c r="L1271" s="1">
        <f>VLOOKUP(I1271,主动技能!$A:$B,2,FALSE)</f>
        <v>1332</v>
      </c>
      <c r="M1271" s="1">
        <f t="shared" si="178"/>
        <v>77</v>
      </c>
      <c r="N1271" s="1" t="s">
        <v>251</v>
      </c>
      <c r="O1271" s="1">
        <f t="shared" si="179"/>
        <v>176</v>
      </c>
      <c r="P1271" s="1" t="s">
        <v>252</v>
      </c>
      <c r="Q1271" s="1" t="s">
        <v>252</v>
      </c>
    </row>
    <row r="1272" spans="2:17" x14ac:dyDescent="0.15">
      <c r="B1272" s="8" t="str">
        <f>VLOOKUP(G1272,角色!A:B,2,FALSE)</f>
        <v>夜音</v>
      </c>
      <c r="C1272" s="8" t="str">
        <f t="shared" si="171"/>
        <v>主动技能1</v>
      </c>
      <c r="D1272" s="8">
        <f t="shared" si="173"/>
        <v>12</v>
      </c>
      <c r="E1272" s="8">
        <f t="shared" si="174"/>
        <v>13</v>
      </c>
      <c r="F1272" s="8">
        <f t="shared" si="175"/>
        <v>1</v>
      </c>
      <c r="G1272" s="8">
        <f t="shared" si="172"/>
        <v>23</v>
      </c>
      <c r="H1272" t="str">
        <f t="shared" si="176"/>
        <v>夜音主动技能1等级12</v>
      </c>
      <c r="I1272" t="str">
        <f t="shared" si="177"/>
        <v>夜音主动技能1等级13</v>
      </c>
      <c r="J1272" s="1">
        <v>1266</v>
      </c>
      <c r="K1272" s="1">
        <f>VLOOKUP(H1272,主动技能!$A:$B,2,FALSE)</f>
        <v>1332</v>
      </c>
      <c r="L1272" s="1">
        <f>VLOOKUP(I1272,主动技能!$A:$B,2,FALSE)</f>
        <v>1333</v>
      </c>
      <c r="M1272" s="1">
        <f t="shared" si="178"/>
        <v>78</v>
      </c>
      <c r="N1272" s="1" t="s">
        <v>251</v>
      </c>
      <c r="O1272" s="1">
        <f t="shared" si="179"/>
        <v>177</v>
      </c>
      <c r="P1272" s="1" t="s">
        <v>252</v>
      </c>
      <c r="Q1272" s="1" t="s">
        <v>252</v>
      </c>
    </row>
    <row r="1273" spans="2:17" x14ac:dyDescent="0.15">
      <c r="B1273" s="8" t="str">
        <f>VLOOKUP(G1273,角色!A:B,2,FALSE)</f>
        <v>夜音</v>
      </c>
      <c r="C1273" s="8" t="str">
        <f t="shared" si="171"/>
        <v>主动技能1</v>
      </c>
      <c r="D1273" s="8">
        <f t="shared" si="173"/>
        <v>13</v>
      </c>
      <c r="E1273" s="8">
        <f t="shared" si="174"/>
        <v>14</v>
      </c>
      <c r="F1273" s="8">
        <f t="shared" si="175"/>
        <v>1</v>
      </c>
      <c r="G1273" s="8">
        <f t="shared" si="172"/>
        <v>23</v>
      </c>
      <c r="H1273" t="str">
        <f t="shared" si="176"/>
        <v>夜音主动技能1等级13</v>
      </c>
      <c r="I1273" t="str">
        <f t="shared" si="177"/>
        <v>夜音主动技能1等级14</v>
      </c>
      <c r="J1273" s="1">
        <v>1267</v>
      </c>
      <c r="K1273" s="1">
        <f>VLOOKUP(H1273,主动技能!$A:$B,2,FALSE)</f>
        <v>1333</v>
      </c>
      <c r="L1273" s="1">
        <f>VLOOKUP(I1273,主动技能!$A:$B,2,FALSE)</f>
        <v>1334</v>
      </c>
      <c r="M1273" s="1">
        <f t="shared" si="178"/>
        <v>79</v>
      </c>
      <c r="N1273" s="1" t="s">
        <v>251</v>
      </c>
      <c r="O1273" s="1">
        <f t="shared" si="179"/>
        <v>178</v>
      </c>
      <c r="P1273" s="1" t="s">
        <v>252</v>
      </c>
      <c r="Q1273" s="1" t="s">
        <v>252</v>
      </c>
    </row>
    <row r="1274" spans="2:17" x14ac:dyDescent="0.15">
      <c r="B1274" s="8" t="str">
        <f>VLOOKUP(G1274,角色!A:B,2,FALSE)</f>
        <v>夜音</v>
      </c>
      <c r="C1274" s="8" t="str">
        <f t="shared" si="171"/>
        <v>主动技能1</v>
      </c>
      <c r="D1274" s="8">
        <f t="shared" si="173"/>
        <v>14</v>
      </c>
      <c r="E1274" s="8">
        <f t="shared" si="174"/>
        <v>15</v>
      </c>
      <c r="F1274" s="8">
        <f t="shared" si="175"/>
        <v>1</v>
      </c>
      <c r="G1274" s="8">
        <f t="shared" si="172"/>
        <v>23</v>
      </c>
      <c r="H1274" t="str">
        <f t="shared" si="176"/>
        <v>夜音主动技能1等级14</v>
      </c>
      <c r="I1274" t="str">
        <f t="shared" si="177"/>
        <v>夜音主动技能1等级15</v>
      </c>
      <c r="J1274" s="1">
        <v>1268</v>
      </c>
      <c r="K1274" s="1">
        <f>VLOOKUP(H1274,主动技能!$A:$B,2,FALSE)</f>
        <v>1334</v>
      </c>
      <c r="L1274" s="1">
        <f>VLOOKUP(I1274,主动技能!$A:$B,2,FALSE)</f>
        <v>1335</v>
      </c>
      <c r="M1274" s="1">
        <f t="shared" si="178"/>
        <v>80</v>
      </c>
      <c r="N1274" s="1" t="s">
        <v>251</v>
      </c>
      <c r="O1274" s="1">
        <f t="shared" si="179"/>
        <v>179</v>
      </c>
      <c r="P1274" s="1" t="s">
        <v>252</v>
      </c>
      <c r="Q1274" s="1" t="s">
        <v>252</v>
      </c>
    </row>
    <row r="1275" spans="2:17" x14ac:dyDescent="0.15">
      <c r="B1275" s="8" t="str">
        <f>VLOOKUP(G1275,角色!A:B,2,FALSE)</f>
        <v>夜音</v>
      </c>
      <c r="C1275" s="8" t="str">
        <f t="shared" si="171"/>
        <v>主动技能1</v>
      </c>
      <c r="D1275" s="8">
        <f t="shared" si="173"/>
        <v>15</v>
      </c>
      <c r="E1275" s="8">
        <f t="shared" si="174"/>
        <v>16</v>
      </c>
      <c r="F1275" s="8">
        <f t="shared" si="175"/>
        <v>1</v>
      </c>
      <c r="G1275" s="8">
        <f t="shared" si="172"/>
        <v>23</v>
      </c>
      <c r="H1275" t="str">
        <f t="shared" si="176"/>
        <v>夜音主动技能1等级15</v>
      </c>
      <c r="I1275" t="str">
        <f t="shared" si="177"/>
        <v>夜音主动技能1等级16</v>
      </c>
      <c r="J1275" s="1">
        <v>1269</v>
      </c>
      <c r="K1275" s="1">
        <f>VLOOKUP(H1275,主动技能!$A:$B,2,FALSE)</f>
        <v>1335</v>
      </c>
      <c r="L1275" s="1">
        <f>VLOOKUP(I1275,主动技能!$A:$B,2,FALSE)</f>
        <v>1336</v>
      </c>
      <c r="M1275" s="1">
        <f t="shared" si="178"/>
        <v>81</v>
      </c>
      <c r="N1275" s="1" t="s">
        <v>251</v>
      </c>
      <c r="O1275" s="1">
        <f t="shared" si="179"/>
        <v>180</v>
      </c>
      <c r="P1275" s="1" t="s">
        <v>252</v>
      </c>
      <c r="Q1275" s="1" t="s">
        <v>252</v>
      </c>
    </row>
    <row r="1276" spans="2:17" x14ac:dyDescent="0.15">
      <c r="B1276" s="8" t="str">
        <f>VLOOKUP(G1276,角色!A:B,2,FALSE)</f>
        <v>夜音</v>
      </c>
      <c r="C1276" s="8" t="str">
        <f t="shared" si="171"/>
        <v>主动技能1</v>
      </c>
      <c r="D1276" s="8">
        <f t="shared" si="173"/>
        <v>16</v>
      </c>
      <c r="E1276" s="8">
        <f t="shared" si="174"/>
        <v>17</v>
      </c>
      <c r="F1276" s="8">
        <f t="shared" si="175"/>
        <v>1</v>
      </c>
      <c r="G1276" s="8">
        <f t="shared" si="172"/>
        <v>23</v>
      </c>
      <c r="H1276" t="str">
        <f t="shared" si="176"/>
        <v>夜音主动技能1等级16</v>
      </c>
      <c r="I1276" t="str">
        <f t="shared" si="177"/>
        <v>夜音主动技能1等级17</v>
      </c>
      <c r="J1276" s="1">
        <v>1270</v>
      </c>
      <c r="K1276" s="1">
        <f>VLOOKUP(H1276,主动技能!$A:$B,2,FALSE)</f>
        <v>1336</v>
      </c>
      <c r="L1276" s="1">
        <f>VLOOKUP(I1276,主动技能!$A:$B,2,FALSE)</f>
        <v>1337</v>
      </c>
      <c r="M1276" s="1">
        <f t="shared" si="178"/>
        <v>82</v>
      </c>
      <c r="N1276" s="1" t="s">
        <v>251</v>
      </c>
      <c r="O1276" s="1">
        <f t="shared" si="179"/>
        <v>181</v>
      </c>
      <c r="P1276" s="1" t="s">
        <v>252</v>
      </c>
      <c r="Q1276" s="1" t="s">
        <v>252</v>
      </c>
    </row>
    <row r="1277" spans="2:17" x14ac:dyDescent="0.15">
      <c r="B1277" s="8" t="str">
        <f>VLOOKUP(G1277,角色!A:B,2,FALSE)</f>
        <v>夜音</v>
      </c>
      <c r="C1277" s="8" t="str">
        <f t="shared" si="171"/>
        <v>主动技能1</v>
      </c>
      <c r="D1277" s="8">
        <f t="shared" si="173"/>
        <v>17</v>
      </c>
      <c r="E1277" s="8">
        <f t="shared" si="174"/>
        <v>18</v>
      </c>
      <c r="F1277" s="8">
        <f t="shared" si="175"/>
        <v>1</v>
      </c>
      <c r="G1277" s="8">
        <f t="shared" si="172"/>
        <v>23</v>
      </c>
      <c r="H1277" t="str">
        <f t="shared" si="176"/>
        <v>夜音主动技能1等级17</v>
      </c>
      <c r="I1277" t="str">
        <f t="shared" si="177"/>
        <v>夜音主动技能1等级18</v>
      </c>
      <c r="J1277" s="1">
        <v>1271</v>
      </c>
      <c r="K1277" s="1">
        <f>VLOOKUP(H1277,主动技能!$A:$B,2,FALSE)</f>
        <v>1337</v>
      </c>
      <c r="L1277" s="1">
        <f>VLOOKUP(I1277,主动技能!$A:$B,2,FALSE)</f>
        <v>1338</v>
      </c>
      <c r="M1277" s="1">
        <f t="shared" si="178"/>
        <v>83</v>
      </c>
      <c r="N1277" s="1" t="s">
        <v>251</v>
      </c>
      <c r="O1277" s="1">
        <f t="shared" si="179"/>
        <v>182</v>
      </c>
      <c r="P1277" s="1" t="s">
        <v>252</v>
      </c>
      <c r="Q1277" s="1" t="s">
        <v>252</v>
      </c>
    </row>
    <row r="1278" spans="2:17" x14ac:dyDescent="0.15">
      <c r="B1278" s="8" t="str">
        <f>VLOOKUP(G1278,角色!A:B,2,FALSE)</f>
        <v>夜音</v>
      </c>
      <c r="C1278" s="8" t="str">
        <f t="shared" si="171"/>
        <v>主动技能1</v>
      </c>
      <c r="D1278" s="8">
        <f t="shared" si="173"/>
        <v>18</v>
      </c>
      <c r="E1278" s="8">
        <f t="shared" si="174"/>
        <v>19</v>
      </c>
      <c r="F1278" s="8">
        <f t="shared" si="175"/>
        <v>1</v>
      </c>
      <c r="G1278" s="8">
        <f t="shared" si="172"/>
        <v>23</v>
      </c>
      <c r="H1278" t="str">
        <f t="shared" si="176"/>
        <v>夜音主动技能1等级18</v>
      </c>
      <c r="I1278" t="str">
        <f t="shared" si="177"/>
        <v>夜音主动技能1等级19</v>
      </c>
      <c r="J1278" s="1">
        <v>1272</v>
      </c>
      <c r="K1278" s="1">
        <f>VLOOKUP(H1278,主动技能!$A:$B,2,FALSE)</f>
        <v>1338</v>
      </c>
      <c r="L1278" s="1">
        <f>VLOOKUP(I1278,主动技能!$A:$B,2,FALSE)</f>
        <v>1339</v>
      </c>
      <c r="M1278" s="1">
        <f t="shared" si="178"/>
        <v>84</v>
      </c>
      <c r="N1278" s="1" t="s">
        <v>251</v>
      </c>
      <c r="O1278" s="1">
        <f t="shared" si="179"/>
        <v>183</v>
      </c>
      <c r="P1278" s="1" t="s">
        <v>252</v>
      </c>
      <c r="Q1278" s="1" t="s">
        <v>252</v>
      </c>
    </row>
    <row r="1279" spans="2:17" x14ac:dyDescent="0.15">
      <c r="B1279" s="8" t="str">
        <f>VLOOKUP(G1279,角色!A:B,2,FALSE)</f>
        <v>夜音</v>
      </c>
      <c r="C1279" s="8" t="str">
        <f t="shared" si="171"/>
        <v>主动技能1</v>
      </c>
      <c r="D1279" s="8">
        <f t="shared" si="173"/>
        <v>19</v>
      </c>
      <c r="E1279" s="8">
        <f t="shared" si="174"/>
        <v>20</v>
      </c>
      <c r="F1279" s="8">
        <f t="shared" si="175"/>
        <v>1</v>
      </c>
      <c r="G1279" s="8">
        <f t="shared" si="172"/>
        <v>23</v>
      </c>
      <c r="H1279" t="str">
        <f t="shared" si="176"/>
        <v>夜音主动技能1等级19</v>
      </c>
      <c r="I1279" t="str">
        <f t="shared" si="177"/>
        <v>夜音主动技能1等级20</v>
      </c>
      <c r="J1279" s="1">
        <v>1273</v>
      </c>
      <c r="K1279" s="1">
        <f>VLOOKUP(H1279,主动技能!$A:$B,2,FALSE)</f>
        <v>1339</v>
      </c>
      <c r="L1279" s="1">
        <f>VLOOKUP(I1279,主动技能!$A:$B,2,FALSE)</f>
        <v>1340</v>
      </c>
      <c r="M1279" s="1">
        <f t="shared" si="178"/>
        <v>85</v>
      </c>
      <c r="N1279" s="1" t="s">
        <v>251</v>
      </c>
      <c r="O1279" s="1">
        <f t="shared" si="179"/>
        <v>184</v>
      </c>
      <c r="P1279" s="1" t="s">
        <v>252</v>
      </c>
      <c r="Q1279" s="1" t="s">
        <v>252</v>
      </c>
    </row>
    <row r="1280" spans="2:17" x14ac:dyDescent="0.15">
      <c r="B1280" s="8" t="str">
        <f>VLOOKUP(G1280,角色!A:B,2,FALSE)</f>
        <v>夜音</v>
      </c>
      <c r="C1280" s="8" t="str">
        <f t="shared" si="171"/>
        <v>主动技能2</v>
      </c>
      <c r="D1280" s="8">
        <f t="shared" si="173"/>
        <v>1</v>
      </c>
      <c r="E1280" s="8">
        <f t="shared" si="174"/>
        <v>2</v>
      </c>
      <c r="F1280" s="8">
        <f t="shared" si="175"/>
        <v>2</v>
      </c>
      <c r="G1280" s="8">
        <f t="shared" si="172"/>
        <v>23</v>
      </c>
      <c r="H1280" t="str">
        <f t="shared" si="176"/>
        <v>夜音主动技能2等级1</v>
      </c>
      <c r="I1280" t="str">
        <f t="shared" si="177"/>
        <v>夜音主动技能2等级2</v>
      </c>
      <c r="J1280" s="1">
        <v>1274</v>
      </c>
      <c r="K1280" s="1">
        <f>VLOOKUP(H1280,主动技能!$A:$B,2,FALSE)</f>
        <v>1341</v>
      </c>
      <c r="L1280" s="1">
        <f>VLOOKUP(I1280,主动技能!$A:$B,2,FALSE)</f>
        <v>1342</v>
      </c>
      <c r="M1280" s="1">
        <f t="shared" si="178"/>
        <v>86</v>
      </c>
      <c r="N1280" s="1" t="s">
        <v>251</v>
      </c>
      <c r="O1280" s="1">
        <f t="shared" si="179"/>
        <v>185</v>
      </c>
      <c r="P1280" s="1" t="s">
        <v>252</v>
      </c>
      <c r="Q1280" s="1" t="s">
        <v>252</v>
      </c>
    </row>
    <row r="1281" spans="2:17" x14ac:dyDescent="0.15">
      <c r="B1281" s="8" t="str">
        <f>VLOOKUP(G1281,角色!A:B,2,FALSE)</f>
        <v>夜音</v>
      </c>
      <c r="C1281" s="8" t="str">
        <f t="shared" si="171"/>
        <v>主动技能2</v>
      </c>
      <c r="D1281" s="8">
        <f t="shared" si="173"/>
        <v>2</v>
      </c>
      <c r="E1281" s="8">
        <f t="shared" si="174"/>
        <v>3</v>
      </c>
      <c r="F1281" s="8">
        <f t="shared" si="175"/>
        <v>2</v>
      </c>
      <c r="G1281" s="8">
        <f t="shared" si="172"/>
        <v>23</v>
      </c>
      <c r="H1281" t="str">
        <f t="shared" si="176"/>
        <v>夜音主动技能2等级2</v>
      </c>
      <c r="I1281" t="str">
        <f t="shared" si="177"/>
        <v>夜音主动技能2等级3</v>
      </c>
      <c r="J1281" s="1">
        <v>1275</v>
      </c>
      <c r="K1281" s="1">
        <f>VLOOKUP(H1281,主动技能!$A:$B,2,FALSE)</f>
        <v>1342</v>
      </c>
      <c r="L1281" s="1">
        <f>VLOOKUP(I1281,主动技能!$A:$B,2,FALSE)</f>
        <v>1343</v>
      </c>
      <c r="M1281" s="1">
        <f t="shared" si="178"/>
        <v>87</v>
      </c>
      <c r="N1281" s="1" t="s">
        <v>251</v>
      </c>
      <c r="O1281" s="1">
        <f t="shared" si="179"/>
        <v>186</v>
      </c>
      <c r="P1281" s="1" t="s">
        <v>252</v>
      </c>
      <c r="Q1281" s="1" t="s">
        <v>252</v>
      </c>
    </row>
    <row r="1282" spans="2:17" x14ac:dyDescent="0.15">
      <c r="B1282" s="8" t="str">
        <f>VLOOKUP(G1282,角色!A:B,2,FALSE)</f>
        <v>夜音</v>
      </c>
      <c r="C1282" s="8" t="str">
        <f t="shared" si="171"/>
        <v>主动技能2</v>
      </c>
      <c r="D1282" s="8">
        <f t="shared" si="173"/>
        <v>3</v>
      </c>
      <c r="E1282" s="8">
        <f t="shared" si="174"/>
        <v>4</v>
      </c>
      <c r="F1282" s="8">
        <f t="shared" si="175"/>
        <v>2</v>
      </c>
      <c r="G1282" s="8">
        <f t="shared" si="172"/>
        <v>23</v>
      </c>
      <c r="H1282" t="str">
        <f t="shared" si="176"/>
        <v>夜音主动技能2等级3</v>
      </c>
      <c r="I1282" t="str">
        <f t="shared" si="177"/>
        <v>夜音主动技能2等级4</v>
      </c>
      <c r="J1282" s="1">
        <v>1276</v>
      </c>
      <c r="K1282" s="1">
        <f>VLOOKUP(H1282,主动技能!$A:$B,2,FALSE)</f>
        <v>1343</v>
      </c>
      <c r="L1282" s="1">
        <f>VLOOKUP(I1282,主动技能!$A:$B,2,FALSE)</f>
        <v>1344</v>
      </c>
      <c r="M1282" s="1">
        <f t="shared" si="178"/>
        <v>88</v>
      </c>
      <c r="N1282" s="1" t="s">
        <v>251</v>
      </c>
      <c r="O1282" s="1">
        <f t="shared" si="179"/>
        <v>187</v>
      </c>
      <c r="P1282" s="1" t="s">
        <v>252</v>
      </c>
      <c r="Q1282" s="1" t="s">
        <v>252</v>
      </c>
    </row>
    <row r="1283" spans="2:17" x14ac:dyDescent="0.15">
      <c r="B1283" s="8" t="str">
        <f>VLOOKUP(G1283,角色!A:B,2,FALSE)</f>
        <v>夜音</v>
      </c>
      <c r="C1283" s="8" t="str">
        <f t="shared" si="171"/>
        <v>主动技能2</v>
      </c>
      <c r="D1283" s="8">
        <f t="shared" si="173"/>
        <v>4</v>
      </c>
      <c r="E1283" s="8">
        <f t="shared" si="174"/>
        <v>5</v>
      </c>
      <c r="F1283" s="8">
        <f t="shared" si="175"/>
        <v>2</v>
      </c>
      <c r="G1283" s="8">
        <f t="shared" si="172"/>
        <v>23</v>
      </c>
      <c r="H1283" t="str">
        <f t="shared" si="176"/>
        <v>夜音主动技能2等级4</v>
      </c>
      <c r="I1283" t="str">
        <f t="shared" si="177"/>
        <v>夜音主动技能2等级5</v>
      </c>
      <c r="J1283" s="1">
        <v>1277</v>
      </c>
      <c r="K1283" s="1">
        <f>VLOOKUP(H1283,主动技能!$A:$B,2,FALSE)</f>
        <v>1344</v>
      </c>
      <c r="L1283" s="1">
        <f>VLOOKUP(I1283,主动技能!$A:$B,2,FALSE)</f>
        <v>1345</v>
      </c>
      <c r="M1283" s="1">
        <f t="shared" si="178"/>
        <v>89</v>
      </c>
      <c r="N1283" s="1" t="s">
        <v>251</v>
      </c>
      <c r="O1283" s="1">
        <f t="shared" si="179"/>
        <v>188</v>
      </c>
      <c r="P1283" s="1" t="s">
        <v>252</v>
      </c>
      <c r="Q1283" s="1" t="s">
        <v>252</v>
      </c>
    </row>
    <row r="1284" spans="2:17" x14ac:dyDescent="0.15">
      <c r="B1284" s="8" t="str">
        <f>VLOOKUP(G1284,角色!A:B,2,FALSE)</f>
        <v>夜音</v>
      </c>
      <c r="C1284" s="8" t="str">
        <f t="shared" si="171"/>
        <v>主动技能2</v>
      </c>
      <c r="D1284" s="8">
        <f t="shared" si="173"/>
        <v>5</v>
      </c>
      <c r="E1284" s="8">
        <f t="shared" si="174"/>
        <v>6</v>
      </c>
      <c r="F1284" s="8">
        <f t="shared" si="175"/>
        <v>2</v>
      </c>
      <c r="G1284" s="8">
        <f t="shared" si="172"/>
        <v>23</v>
      </c>
      <c r="H1284" t="str">
        <f t="shared" si="176"/>
        <v>夜音主动技能2等级5</v>
      </c>
      <c r="I1284" t="str">
        <f t="shared" si="177"/>
        <v>夜音主动技能2等级6</v>
      </c>
      <c r="J1284" s="1">
        <v>1278</v>
      </c>
      <c r="K1284" s="1">
        <f>VLOOKUP(H1284,主动技能!$A:$B,2,FALSE)</f>
        <v>1345</v>
      </c>
      <c r="L1284" s="1">
        <f>VLOOKUP(I1284,主动技能!$A:$B,2,FALSE)</f>
        <v>1346</v>
      </c>
      <c r="M1284" s="1">
        <f t="shared" si="178"/>
        <v>90</v>
      </c>
      <c r="N1284" s="1" t="s">
        <v>251</v>
      </c>
      <c r="O1284" s="1">
        <f t="shared" si="179"/>
        <v>189</v>
      </c>
      <c r="P1284" s="1" t="s">
        <v>252</v>
      </c>
      <c r="Q1284" s="1" t="s">
        <v>252</v>
      </c>
    </row>
    <row r="1285" spans="2:17" x14ac:dyDescent="0.15">
      <c r="B1285" s="8" t="str">
        <f>VLOOKUP(G1285,角色!A:B,2,FALSE)</f>
        <v>夜音</v>
      </c>
      <c r="C1285" s="8" t="str">
        <f t="shared" si="171"/>
        <v>主动技能2</v>
      </c>
      <c r="D1285" s="8">
        <f t="shared" si="173"/>
        <v>6</v>
      </c>
      <c r="E1285" s="8">
        <f t="shared" si="174"/>
        <v>7</v>
      </c>
      <c r="F1285" s="8">
        <f t="shared" si="175"/>
        <v>2</v>
      </c>
      <c r="G1285" s="8">
        <f t="shared" si="172"/>
        <v>23</v>
      </c>
      <c r="H1285" t="str">
        <f t="shared" si="176"/>
        <v>夜音主动技能2等级6</v>
      </c>
      <c r="I1285" t="str">
        <f t="shared" si="177"/>
        <v>夜音主动技能2等级7</v>
      </c>
      <c r="J1285" s="1">
        <v>1279</v>
      </c>
      <c r="K1285" s="1">
        <f>VLOOKUP(H1285,主动技能!$A:$B,2,FALSE)</f>
        <v>1346</v>
      </c>
      <c r="L1285" s="1">
        <f>VLOOKUP(I1285,主动技能!$A:$B,2,FALSE)</f>
        <v>1347</v>
      </c>
      <c r="M1285" s="1">
        <f t="shared" si="178"/>
        <v>91</v>
      </c>
      <c r="N1285" s="1" t="s">
        <v>251</v>
      </c>
      <c r="O1285" s="1">
        <f t="shared" si="179"/>
        <v>190</v>
      </c>
      <c r="P1285" s="1" t="s">
        <v>252</v>
      </c>
      <c r="Q1285" s="1" t="s">
        <v>252</v>
      </c>
    </row>
    <row r="1286" spans="2:17" x14ac:dyDescent="0.15">
      <c r="B1286" s="8" t="str">
        <f>VLOOKUP(G1286,角色!A:B,2,FALSE)</f>
        <v>夜音</v>
      </c>
      <c r="C1286" s="8" t="str">
        <f t="shared" si="171"/>
        <v>主动技能2</v>
      </c>
      <c r="D1286" s="8">
        <f t="shared" si="173"/>
        <v>7</v>
      </c>
      <c r="E1286" s="8">
        <f t="shared" si="174"/>
        <v>8</v>
      </c>
      <c r="F1286" s="8">
        <f t="shared" si="175"/>
        <v>2</v>
      </c>
      <c r="G1286" s="8">
        <f t="shared" si="172"/>
        <v>23</v>
      </c>
      <c r="H1286" t="str">
        <f t="shared" si="176"/>
        <v>夜音主动技能2等级7</v>
      </c>
      <c r="I1286" t="str">
        <f t="shared" si="177"/>
        <v>夜音主动技能2等级8</v>
      </c>
      <c r="J1286" s="1">
        <v>1280</v>
      </c>
      <c r="K1286" s="1">
        <f>VLOOKUP(H1286,主动技能!$A:$B,2,FALSE)</f>
        <v>1347</v>
      </c>
      <c r="L1286" s="1">
        <f>VLOOKUP(I1286,主动技能!$A:$B,2,FALSE)</f>
        <v>1348</v>
      </c>
      <c r="M1286" s="1">
        <f t="shared" si="178"/>
        <v>92</v>
      </c>
      <c r="N1286" s="1" t="s">
        <v>251</v>
      </c>
      <c r="O1286" s="1">
        <f t="shared" si="179"/>
        <v>191</v>
      </c>
      <c r="P1286" s="1" t="s">
        <v>252</v>
      </c>
      <c r="Q1286" s="1" t="s">
        <v>252</v>
      </c>
    </row>
    <row r="1287" spans="2:17" x14ac:dyDescent="0.15">
      <c r="B1287" s="8" t="str">
        <f>VLOOKUP(G1287,角色!A:B,2,FALSE)</f>
        <v>夜音</v>
      </c>
      <c r="C1287" s="8" t="str">
        <f t="shared" si="171"/>
        <v>主动技能2</v>
      </c>
      <c r="D1287" s="8">
        <f t="shared" si="173"/>
        <v>8</v>
      </c>
      <c r="E1287" s="8">
        <f t="shared" si="174"/>
        <v>9</v>
      </c>
      <c r="F1287" s="8">
        <f t="shared" si="175"/>
        <v>2</v>
      </c>
      <c r="G1287" s="8">
        <f t="shared" si="172"/>
        <v>23</v>
      </c>
      <c r="H1287" t="str">
        <f t="shared" si="176"/>
        <v>夜音主动技能2等级8</v>
      </c>
      <c r="I1287" t="str">
        <f t="shared" si="177"/>
        <v>夜音主动技能2等级9</v>
      </c>
      <c r="J1287" s="1">
        <v>1281</v>
      </c>
      <c r="K1287" s="1">
        <f>VLOOKUP(H1287,主动技能!$A:$B,2,FALSE)</f>
        <v>1348</v>
      </c>
      <c r="L1287" s="1">
        <f>VLOOKUP(I1287,主动技能!$A:$B,2,FALSE)</f>
        <v>1349</v>
      </c>
      <c r="M1287" s="1">
        <f t="shared" si="178"/>
        <v>93</v>
      </c>
      <c r="N1287" s="1" t="s">
        <v>251</v>
      </c>
      <c r="O1287" s="1">
        <f t="shared" si="179"/>
        <v>192</v>
      </c>
      <c r="P1287" s="1" t="s">
        <v>252</v>
      </c>
      <c r="Q1287" s="1" t="s">
        <v>252</v>
      </c>
    </row>
    <row r="1288" spans="2:17" x14ac:dyDescent="0.15">
      <c r="B1288" s="8" t="str">
        <f>VLOOKUP(G1288,角色!A:B,2,FALSE)</f>
        <v>夜音</v>
      </c>
      <c r="C1288" s="8" t="str">
        <f t="shared" ref="C1288:C1351" si="180">C$4&amp;F1288</f>
        <v>主动技能2</v>
      </c>
      <c r="D1288" s="8">
        <f t="shared" si="173"/>
        <v>9</v>
      </c>
      <c r="E1288" s="8">
        <f t="shared" si="174"/>
        <v>10</v>
      </c>
      <c r="F1288" s="8">
        <f t="shared" si="175"/>
        <v>2</v>
      </c>
      <c r="G1288" s="8">
        <f t="shared" ref="G1288:G1351" si="181">IF((F1288=1)*(D1288=1),G1287+1,G1287)</f>
        <v>23</v>
      </c>
      <c r="H1288" t="str">
        <f t="shared" si="176"/>
        <v>夜音主动技能2等级9</v>
      </c>
      <c r="I1288" t="str">
        <f t="shared" si="177"/>
        <v>夜音主动技能2等级10</v>
      </c>
      <c r="J1288" s="1">
        <v>1282</v>
      </c>
      <c r="K1288" s="1">
        <f>VLOOKUP(H1288,主动技能!$A:$B,2,FALSE)</f>
        <v>1349</v>
      </c>
      <c r="L1288" s="1">
        <f>VLOOKUP(I1288,主动技能!$A:$B,2,FALSE)</f>
        <v>1350</v>
      </c>
      <c r="M1288" s="1">
        <f t="shared" si="178"/>
        <v>94</v>
      </c>
      <c r="N1288" s="1" t="s">
        <v>251</v>
      </c>
      <c r="O1288" s="1">
        <f t="shared" si="179"/>
        <v>193</v>
      </c>
      <c r="P1288" s="1" t="s">
        <v>252</v>
      </c>
      <c r="Q1288" s="1" t="s">
        <v>252</v>
      </c>
    </row>
    <row r="1289" spans="2:17" x14ac:dyDescent="0.15">
      <c r="B1289" s="8" t="str">
        <f>VLOOKUP(G1289,角色!A:B,2,FALSE)</f>
        <v>夜音</v>
      </c>
      <c r="C1289" s="8" t="str">
        <f t="shared" si="180"/>
        <v>主动技能2</v>
      </c>
      <c r="D1289" s="8">
        <f t="shared" ref="D1289:D1352" si="182">IF(D1288=D$5,1,D1288+1)</f>
        <v>10</v>
      </c>
      <c r="E1289" s="8">
        <f t="shared" ref="E1289:E1352" si="183">IF(E1288=E$5,2,E1288+1)</f>
        <v>11</v>
      </c>
      <c r="F1289" s="8">
        <f t="shared" ref="F1289:F1352" si="184">IF(D1289=1,IF(F1288=$F$5,1,F1288+1),F1288)</f>
        <v>2</v>
      </c>
      <c r="G1289" s="8">
        <f t="shared" si="181"/>
        <v>23</v>
      </c>
      <c r="H1289" t="str">
        <f t="shared" si="176"/>
        <v>夜音主动技能2等级10</v>
      </c>
      <c r="I1289" t="str">
        <f t="shared" si="177"/>
        <v>夜音主动技能2等级11</v>
      </c>
      <c r="J1289" s="1">
        <v>1283</v>
      </c>
      <c r="K1289" s="1">
        <f>VLOOKUP(H1289,主动技能!$A:$B,2,FALSE)</f>
        <v>1350</v>
      </c>
      <c r="L1289" s="1">
        <f>VLOOKUP(I1289,主动技能!$A:$B,2,FALSE)</f>
        <v>1351</v>
      </c>
      <c r="M1289" s="1">
        <f t="shared" si="178"/>
        <v>95</v>
      </c>
      <c r="N1289" s="1" t="s">
        <v>251</v>
      </c>
      <c r="O1289" s="1">
        <f t="shared" si="179"/>
        <v>194</v>
      </c>
      <c r="P1289" s="1" t="s">
        <v>252</v>
      </c>
      <c r="Q1289" s="1" t="s">
        <v>252</v>
      </c>
    </row>
    <row r="1290" spans="2:17" x14ac:dyDescent="0.15">
      <c r="B1290" s="8" t="str">
        <f>VLOOKUP(G1290,角色!A:B,2,FALSE)</f>
        <v>夜音</v>
      </c>
      <c r="C1290" s="8" t="str">
        <f t="shared" si="180"/>
        <v>主动技能2</v>
      </c>
      <c r="D1290" s="8">
        <f t="shared" si="182"/>
        <v>11</v>
      </c>
      <c r="E1290" s="8">
        <f t="shared" si="183"/>
        <v>12</v>
      </c>
      <c r="F1290" s="8">
        <f t="shared" si="184"/>
        <v>2</v>
      </c>
      <c r="G1290" s="8">
        <f t="shared" si="181"/>
        <v>23</v>
      </c>
      <c r="H1290" t="str">
        <f t="shared" si="176"/>
        <v>夜音主动技能2等级11</v>
      </c>
      <c r="I1290" t="str">
        <f t="shared" si="177"/>
        <v>夜音主动技能2等级12</v>
      </c>
      <c r="J1290" s="1">
        <v>1284</v>
      </c>
      <c r="K1290" s="1">
        <f>VLOOKUP(H1290,主动技能!$A:$B,2,FALSE)</f>
        <v>1351</v>
      </c>
      <c r="L1290" s="1">
        <f>VLOOKUP(I1290,主动技能!$A:$B,2,FALSE)</f>
        <v>1352</v>
      </c>
      <c r="M1290" s="1">
        <f t="shared" si="178"/>
        <v>96</v>
      </c>
      <c r="N1290" s="1" t="s">
        <v>251</v>
      </c>
      <c r="O1290" s="1">
        <f t="shared" si="179"/>
        <v>195</v>
      </c>
      <c r="P1290" s="1" t="s">
        <v>252</v>
      </c>
      <c r="Q1290" s="1" t="s">
        <v>252</v>
      </c>
    </row>
    <row r="1291" spans="2:17" x14ac:dyDescent="0.15">
      <c r="B1291" s="8" t="str">
        <f>VLOOKUP(G1291,角色!A:B,2,FALSE)</f>
        <v>夜音</v>
      </c>
      <c r="C1291" s="8" t="str">
        <f t="shared" si="180"/>
        <v>主动技能2</v>
      </c>
      <c r="D1291" s="8">
        <f t="shared" si="182"/>
        <v>12</v>
      </c>
      <c r="E1291" s="8">
        <f t="shared" si="183"/>
        <v>13</v>
      </c>
      <c r="F1291" s="8">
        <f t="shared" si="184"/>
        <v>2</v>
      </c>
      <c r="G1291" s="8">
        <f t="shared" si="181"/>
        <v>23</v>
      </c>
      <c r="H1291" t="str">
        <f t="shared" si="176"/>
        <v>夜音主动技能2等级12</v>
      </c>
      <c r="I1291" t="str">
        <f t="shared" si="177"/>
        <v>夜音主动技能2等级13</v>
      </c>
      <c r="J1291" s="1">
        <v>1285</v>
      </c>
      <c r="K1291" s="1">
        <f>VLOOKUP(H1291,主动技能!$A:$B,2,FALSE)</f>
        <v>1352</v>
      </c>
      <c r="L1291" s="1">
        <f>VLOOKUP(I1291,主动技能!$A:$B,2,FALSE)</f>
        <v>1353</v>
      </c>
      <c r="M1291" s="1">
        <f t="shared" si="178"/>
        <v>97</v>
      </c>
      <c r="N1291" s="1" t="s">
        <v>251</v>
      </c>
      <c r="O1291" s="1">
        <f t="shared" si="179"/>
        <v>196</v>
      </c>
      <c r="P1291" s="1" t="s">
        <v>252</v>
      </c>
      <c r="Q1291" s="1" t="s">
        <v>252</v>
      </c>
    </row>
    <row r="1292" spans="2:17" x14ac:dyDescent="0.15">
      <c r="B1292" s="8" t="str">
        <f>VLOOKUP(G1292,角色!A:B,2,FALSE)</f>
        <v>夜音</v>
      </c>
      <c r="C1292" s="8" t="str">
        <f t="shared" si="180"/>
        <v>主动技能2</v>
      </c>
      <c r="D1292" s="8">
        <f t="shared" si="182"/>
        <v>13</v>
      </c>
      <c r="E1292" s="8">
        <f t="shared" si="183"/>
        <v>14</v>
      </c>
      <c r="F1292" s="8">
        <f t="shared" si="184"/>
        <v>2</v>
      </c>
      <c r="G1292" s="8">
        <f t="shared" si="181"/>
        <v>23</v>
      </c>
      <c r="H1292" t="str">
        <f t="shared" si="176"/>
        <v>夜音主动技能2等级13</v>
      </c>
      <c r="I1292" t="str">
        <f t="shared" si="177"/>
        <v>夜音主动技能2等级14</v>
      </c>
      <c r="J1292" s="1">
        <v>1286</v>
      </c>
      <c r="K1292" s="1">
        <f>VLOOKUP(H1292,主动技能!$A:$B,2,FALSE)</f>
        <v>1353</v>
      </c>
      <c r="L1292" s="1">
        <f>VLOOKUP(I1292,主动技能!$A:$B,2,FALSE)</f>
        <v>1354</v>
      </c>
      <c r="M1292" s="1">
        <f t="shared" si="178"/>
        <v>98</v>
      </c>
      <c r="N1292" s="1" t="s">
        <v>251</v>
      </c>
      <c r="O1292" s="1">
        <f t="shared" si="179"/>
        <v>197</v>
      </c>
      <c r="P1292" s="1" t="s">
        <v>252</v>
      </c>
      <c r="Q1292" s="1" t="s">
        <v>252</v>
      </c>
    </row>
    <row r="1293" spans="2:17" x14ac:dyDescent="0.15">
      <c r="B1293" s="8" t="str">
        <f>VLOOKUP(G1293,角色!A:B,2,FALSE)</f>
        <v>夜音</v>
      </c>
      <c r="C1293" s="8" t="str">
        <f t="shared" si="180"/>
        <v>主动技能2</v>
      </c>
      <c r="D1293" s="8">
        <f t="shared" si="182"/>
        <v>14</v>
      </c>
      <c r="E1293" s="8">
        <f t="shared" si="183"/>
        <v>15</v>
      </c>
      <c r="F1293" s="8">
        <f t="shared" si="184"/>
        <v>2</v>
      </c>
      <c r="G1293" s="8">
        <f t="shared" si="181"/>
        <v>23</v>
      </c>
      <c r="H1293" t="str">
        <f t="shared" si="176"/>
        <v>夜音主动技能2等级14</v>
      </c>
      <c r="I1293" t="str">
        <f t="shared" si="177"/>
        <v>夜音主动技能2等级15</v>
      </c>
      <c r="J1293" s="1">
        <v>1287</v>
      </c>
      <c r="K1293" s="1">
        <f>VLOOKUP(H1293,主动技能!$A:$B,2,FALSE)</f>
        <v>1354</v>
      </c>
      <c r="L1293" s="1">
        <f>VLOOKUP(I1293,主动技能!$A:$B,2,FALSE)</f>
        <v>1355</v>
      </c>
      <c r="M1293" s="1">
        <f t="shared" si="178"/>
        <v>99</v>
      </c>
      <c r="N1293" s="1" t="s">
        <v>251</v>
      </c>
      <c r="O1293" s="1">
        <f t="shared" si="179"/>
        <v>198</v>
      </c>
      <c r="P1293" s="1" t="s">
        <v>252</v>
      </c>
      <c r="Q1293" s="1" t="s">
        <v>252</v>
      </c>
    </row>
    <row r="1294" spans="2:17" x14ac:dyDescent="0.15">
      <c r="B1294" s="8" t="str">
        <f>VLOOKUP(G1294,角色!A:B,2,FALSE)</f>
        <v>夜音</v>
      </c>
      <c r="C1294" s="8" t="str">
        <f t="shared" si="180"/>
        <v>主动技能2</v>
      </c>
      <c r="D1294" s="8">
        <f t="shared" si="182"/>
        <v>15</v>
      </c>
      <c r="E1294" s="8">
        <f t="shared" si="183"/>
        <v>16</v>
      </c>
      <c r="F1294" s="8">
        <f t="shared" si="184"/>
        <v>2</v>
      </c>
      <c r="G1294" s="8">
        <f t="shared" si="181"/>
        <v>23</v>
      </c>
      <c r="H1294" t="str">
        <f t="shared" si="176"/>
        <v>夜音主动技能2等级15</v>
      </c>
      <c r="I1294" t="str">
        <f t="shared" si="177"/>
        <v>夜音主动技能2等级16</v>
      </c>
      <c r="J1294" s="1">
        <v>1288</v>
      </c>
      <c r="K1294" s="1">
        <f>VLOOKUP(H1294,主动技能!$A:$B,2,FALSE)</f>
        <v>1355</v>
      </c>
      <c r="L1294" s="1">
        <f>VLOOKUP(I1294,主动技能!$A:$B,2,FALSE)</f>
        <v>1356</v>
      </c>
      <c r="M1294" s="1">
        <f t="shared" si="178"/>
        <v>1</v>
      </c>
      <c r="N1294" s="1" t="s">
        <v>251</v>
      </c>
      <c r="O1294" s="1">
        <f t="shared" si="179"/>
        <v>100</v>
      </c>
      <c r="P1294" s="1" t="s">
        <v>252</v>
      </c>
      <c r="Q1294" s="1" t="s">
        <v>252</v>
      </c>
    </row>
    <row r="1295" spans="2:17" x14ac:dyDescent="0.15">
      <c r="B1295" s="8" t="str">
        <f>VLOOKUP(G1295,角色!A:B,2,FALSE)</f>
        <v>夜音</v>
      </c>
      <c r="C1295" s="8" t="str">
        <f t="shared" si="180"/>
        <v>主动技能2</v>
      </c>
      <c r="D1295" s="8">
        <f t="shared" si="182"/>
        <v>16</v>
      </c>
      <c r="E1295" s="8">
        <f t="shared" si="183"/>
        <v>17</v>
      </c>
      <c r="F1295" s="8">
        <f t="shared" si="184"/>
        <v>2</v>
      </c>
      <c r="G1295" s="8">
        <f t="shared" si="181"/>
        <v>23</v>
      </c>
      <c r="H1295" t="str">
        <f t="shared" si="176"/>
        <v>夜音主动技能2等级16</v>
      </c>
      <c r="I1295" t="str">
        <f t="shared" si="177"/>
        <v>夜音主动技能2等级17</v>
      </c>
      <c r="J1295" s="1">
        <v>1289</v>
      </c>
      <c r="K1295" s="1">
        <f>VLOOKUP(H1295,主动技能!$A:$B,2,FALSE)</f>
        <v>1356</v>
      </c>
      <c r="L1295" s="1">
        <f>VLOOKUP(I1295,主动技能!$A:$B,2,FALSE)</f>
        <v>1357</v>
      </c>
      <c r="M1295" s="1">
        <f t="shared" si="178"/>
        <v>2</v>
      </c>
      <c r="N1295" s="1" t="s">
        <v>251</v>
      </c>
      <c r="O1295" s="1">
        <f t="shared" si="179"/>
        <v>101</v>
      </c>
      <c r="P1295" s="1" t="s">
        <v>252</v>
      </c>
      <c r="Q1295" s="1" t="s">
        <v>252</v>
      </c>
    </row>
    <row r="1296" spans="2:17" x14ac:dyDescent="0.15">
      <c r="B1296" s="8" t="str">
        <f>VLOOKUP(G1296,角色!A:B,2,FALSE)</f>
        <v>夜音</v>
      </c>
      <c r="C1296" s="8" t="str">
        <f t="shared" si="180"/>
        <v>主动技能2</v>
      </c>
      <c r="D1296" s="8">
        <f t="shared" si="182"/>
        <v>17</v>
      </c>
      <c r="E1296" s="8">
        <f t="shared" si="183"/>
        <v>18</v>
      </c>
      <c r="F1296" s="8">
        <f t="shared" si="184"/>
        <v>2</v>
      </c>
      <c r="G1296" s="8">
        <f t="shared" si="181"/>
        <v>23</v>
      </c>
      <c r="H1296" t="str">
        <f t="shared" si="176"/>
        <v>夜音主动技能2等级17</v>
      </c>
      <c r="I1296" t="str">
        <f t="shared" si="177"/>
        <v>夜音主动技能2等级18</v>
      </c>
      <c r="J1296" s="1">
        <v>1290</v>
      </c>
      <c r="K1296" s="1">
        <f>VLOOKUP(H1296,主动技能!$A:$B,2,FALSE)</f>
        <v>1357</v>
      </c>
      <c r="L1296" s="1">
        <f>VLOOKUP(I1296,主动技能!$A:$B,2,FALSE)</f>
        <v>1358</v>
      </c>
      <c r="M1296" s="1">
        <f t="shared" si="178"/>
        <v>3</v>
      </c>
      <c r="N1296" s="1" t="s">
        <v>251</v>
      </c>
      <c r="O1296" s="1">
        <f t="shared" si="179"/>
        <v>102</v>
      </c>
      <c r="P1296" s="1" t="s">
        <v>252</v>
      </c>
      <c r="Q1296" s="1" t="s">
        <v>252</v>
      </c>
    </row>
    <row r="1297" spans="2:17" x14ac:dyDescent="0.15">
      <c r="B1297" s="8" t="str">
        <f>VLOOKUP(G1297,角色!A:B,2,FALSE)</f>
        <v>夜音</v>
      </c>
      <c r="C1297" s="8" t="str">
        <f t="shared" si="180"/>
        <v>主动技能2</v>
      </c>
      <c r="D1297" s="8">
        <f t="shared" si="182"/>
        <v>18</v>
      </c>
      <c r="E1297" s="8">
        <f t="shared" si="183"/>
        <v>19</v>
      </c>
      <c r="F1297" s="8">
        <f t="shared" si="184"/>
        <v>2</v>
      </c>
      <c r="G1297" s="8">
        <f t="shared" si="181"/>
        <v>23</v>
      </c>
      <c r="H1297" t="str">
        <f t="shared" si="176"/>
        <v>夜音主动技能2等级18</v>
      </c>
      <c r="I1297" t="str">
        <f t="shared" si="177"/>
        <v>夜音主动技能2等级19</v>
      </c>
      <c r="J1297" s="1">
        <v>1291</v>
      </c>
      <c r="K1297" s="1">
        <f>VLOOKUP(H1297,主动技能!$A:$B,2,FALSE)</f>
        <v>1358</v>
      </c>
      <c r="L1297" s="1">
        <f>VLOOKUP(I1297,主动技能!$A:$B,2,FALSE)</f>
        <v>1359</v>
      </c>
      <c r="M1297" s="1">
        <f t="shared" si="178"/>
        <v>4</v>
      </c>
      <c r="N1297" s="1" t="s">
        <v>251</v>
      </c>
      <c r="O1297" s="1">
        <f t="shared" si="179"/>
        <v>103</v>
      </c>
      <c r="P1297" s="1" t="s">
        <v>252</v>
      </c>
      <c r="Q1297" s="1" t="s">
        <v>252</v>
      </c>
    </row>
    <row r="1298" spans="2:17" x14ac:dyDescent="0.15">
      <c r="B1298" s="8" t="str">
        <f>VLOOKUP(G1298,角色!A:B,2,FALSE)</f>
        <v>夜音</v>
      </c>
      <c r="C1298" s="8" t="str">
        <f t="shared" si="180"/>
        <v>主动技能2</v>
      </c>
      <c r="D1298" s="8">
        <f t="shared" si="182"/>
        <v>19</v>
      </c>
      <c r="E1298" s="8">
        <f t="shared" si="183"/>
        <v>20</v>
      </c>
      <c r="F1298" s="8">
        <f t="shared" si="184"/>
        <v>2</v>
      </c>
      <c r="G1298" s="8">
        <f t="shared" si="181"/>
        <v>23</v>
      </c>
      <c r="H1298" t="str">
        <f t="shared" si="176"/>
        <v>夜音主动技能2等级19</v>
      </c>
      <c r="I1298" t="str">
        <f t="shared" si="177"/>
        <v>夜音主动技能2等级20</v>
      </c>
      <c r="J1298" s="1">
        <v>1292</v>
      </c>
      <c r="K1298" s="1">
        <f>VLOOKUP(H1298,主动技能!$A:$B,2,FALSE)</f>
        <v>1359</v>
      </c>
      <c r="L1298" s="1">
        <f>VLOOKUP(I1298,主动技能!$A:$B,2,FALSE)</f>
        <v>1360</v>
      </c>
      <c r="M1298" s="1">
        <f t="shared" si="178"/>
        <v>5</v>
      </c>
      <c r="N1298" s="1" t="s">
        <v>251</v>
      </c>
      <c r="O1298" s="1">
        <f t="shared" si="179"/>
        <v>104</v>
      </c>
      <c r="P1298" s="1" t="s">
        <v>252</v>
      </c>
      <c r="Q1298" s="1" t="s">
        <v>252</v>
      </c>
    </row>
    <row r="1299" spans="2:17" x14ac:dyDescent="0.15">
      <c r="B1299" s="8" t="str">
        <f>VLOOKUP(G1299,角色!A:B,2,FALSE)</f>
        <v>夜音</v>
      </c>
      <c r="C1299" s="8" t="str">
        <f t="shared" si="180"/>
        <v>主动技能3</v>
      </c>
      <c r="D1299" s="8">
        <f t="shared" si="182"/>
        <v>1</v>
      </c>
      <c r="E1299" s="8">
        <f t="shared" si="183"/>
        <v>2</v>
      </c>
      <c r="F1299" s="8">
        <f t="shared" si="184"/>
        <v>3</v>
      </c>
      <c r="G1299" s="8">
        <f t="shared" si="181"/>
        <v>23</v>
      </c>
      <c r="H1299" t="str">
        <f t="shared" si="176"/>
        <v>夜音主动技能3等级1</v>
      </c>
      <c r="I1299" t="str">
        <f t="shared" si="177"/>
        <v>夜音主动技能3等级2</v>
      </c>
      <c r="J1299" s="1">
        <v>1293</v>
      </c>
      <c r="K1299" s="1">
        <f>VLOOKUP(H1299,主动技能!$A:$B,2,FALSE)</f>
        <v>1361</v>
      </c>
      <c r="L1299" s="1">
        <f>VLOOKUP(I1299,主动技能!$A:$B,2,FALSE)</f>
        <v>1362</v>
      </c>
      <c r="M1299" s="1">
        <f t="shared" si="178"/>
        <v>6</v>
      </c>
      <c r="N1299" s="1" t="s">
        <v>251</v>
      </c>
      <c r="O1299" s="1">
        <f t="shared" si="179"/>
        <v>105</v>
      </c>
      <c r="P1299" s="1" t="s">
        <v>252</v>
      </c>
      <c r="Q1299" s="1" t="s">
        <v>252</v>
      </c>
    </row>
    <row r="1300" spans="2:17" x14ac:dyDescent="0.15">
      <c r="B1300" s="8" t="str">
        <f>VLOOKUP(G1300,角色!A:B,2,FALSE)</f>
        <v>夜音</v>
      </c>
      <c r="C1300" s="8" t="str">
        <f t="shared" si="180"/>
        <v>主动技能3</v>
      </c>
      <c r="D1300" s="8">
        <f t="shared" si="182"/>
        <v>2</v>
      </c>
      <c r="E1300" s="8">
        <f t="shared" si="183"/>
        <v>3</v>
      </c>
      <c r="F1300" s="8">
        <f t="shared" si="184"/>
        <v>3</v>
      </c>
      <c r="G1300" s="8">
        <f t="shared" si="181"/>
        <v>23</v>
      </c>
      <c r="H1300" t="str">
        <f t="shared" si="176"/>
        <v>夜音主动技能3等级2</v>
      </c>
      <c r="I1300" t="str">
        <f t="shared" si="177"/>
        <v>夜音主动技能3等级3</v>
      </c>
      <c r="J1300" s="1">
        <v>1294</v>
      </c>
      <c r="K1300" s="1">
        <f>VLOOKUP(H1300,主动技能!$A:$B,2,FALSE)</f>
        <v>1362</v>
      </c>
      <c r="L1300" s="1">
        <f>VLOOKUP(I1300,主动技能!$A:$B,2,FALSE)</f>
        <v>1363</v>
      </c>
      <c r="M1300" s="1">
        <f t="shared" si="178"/>
        <v>7</v>
      </c>
      <c r="N1300" s="1" t="s">
        <v>251</v>
      </c>
      <c r="O1300" s="1">
        <f t="shared" si="179"/>
        <v>106</v>
      </c>
      <c r="P1300" s="1" t="s">
        <v>252</v>
      </c>
      <c r="Q1300" s="1" t="s">
        <v>252</v>
      </c>
    </row>
    <row r="1301" spans="2:17" x14ac:dyDescent="0.15">
      <c r="B1301" s="8" t="str">
        <f>VLOOKUP(G1301,角色!A:B,2,FALSE)</f>
        <v>夜音</v>
      </c>
      <c r="C1301" s="8" t="str">
        <f t="shared" si="180"/>
        <v>主动技能3</v>
      </c>
      <c r="D1301" s="8">
        <f t="shared" si="182"/>
        <v>3</v>
      </c>
      <c r="E1301" s="8">
        <f t="shared" si="183"/>
        <v>4</v>
      </c>
      <c r="F1301" s="8">
        <f t="shared" si="184"/>
        <v>3</v>
      </c>
      <c r="G1301" s="8">
        <f t="shared" si="181"/>
        <v>23</v>
      </c>
      <c r="H1301" t="str">
        <f t="shared" si="176"/>
        <v>夜音主动技能3等级3</v>
      </c>
      <c r="I1301" t="str">
        <f t="shared" si="177"/>
        <v>夜音主动技能3等级4</v>
      </c>
      <c r="J1301" s="1">
        <v>1295</v>
      </c>
      <c r="K1301" s="1">
        <f>VLOOKUP(H1301,主动技能!$A:$B,2,FALSE)</f>
        <v>1363</v>
      </c>
      <c r="L1301" s="1">
        <f>VLOOKUP(I1301,主动技能!$A:$B,2,FALSE)</f>
        <v>1364</v>
      </c>
      <c r="M1301" s="1">
        <f t="shared" si="178"/>
        <v>8</v>
      </c>
      <c r="N1301" s="1" t="s">
        <v>251</v>
      </c>
      <c r="O1301" s="1">
        <f t="shared" si="179"/>
        <v>107</v>
      </c>
      <c r="P1301" s="1" t="s">
        <v>252</v>
      </c>
      <c r="Q1301" s="1" t="s">
        <v>252</v>
      </c>
    </row>
    <row r="1302" spans="2:17" x14ac:dyDescent="0.15">
      <c r="B1302" s="8" t="str">
        <f>VLOOKUP(G1302,角色!A:B,2,FALSE)</f>
        <v>夜音</v>
      </c>
      <c r="C1302" s="8" t="str">
        <f t="shared" si="180"/>
        <v>主动技能3</v>
      </c>
      <c r="D1302" s="8">
        <f t="shared" si="182"/>
        <v>4</v>
      </c>
      <c r="E1302" s="8">
        <f t="shared" si="183"/>
        <v>5</v>
      </c>
      <c r="F1302" s="8">
        <f t="shared" si="184"/>
        <v>3</v>
      </c>
      <c r="G1302" s="8">
        <f t="shared" si="181"/>
        <v>23</v>
      </c>
      <c r="H1302" t="str">
        <f t="shared" si="176"/>
        <v>夜音主动技能3等级4</v>
      </c>
      <c r="I1302" t="str">
        <f t="shared" si="177"/>
        <v>夜音主动技能3等级5</v>
      </c>
      <c r="J1302" s="1">
        <v>1296</v>
      </c>
      <c r="K1302" s="1">
        <f>VLOOKUP(H1302,主动技能!$A:$B,2,FALSE)</f>
        <v>1364</v>
      </c>
      <c r="L1302" s="1">
        <f>VLOOKUP(I1302,主动技能!$A:$B,2,FALSE)</f>
        <v>1365</v>
      </c>
      <c r="M1302" s="1">
        <f t="shared" si="178"/>
        <v>9</v>
      </c>
      <c r="N1302" s="1" t="s">
        <v>251</v>
      </c>
      <c r="O1302" s="1">
        <f t="shared" si="179"/>
        <v>108</v>
      </c>
      <c r="P1302" s="1" t="s">
        <v>252</v>
      </c>
      <c r="Q1302" s="1" t="s">
        <v>252</v>
      </c>
    </row>
    <row r="1303" spans="2:17" x14ac:dyDescent="0.15">
      <c r="B1303" s="8" t="str">
        <f>VLOOKUP(G1303,角色!A:B,2,FALSE)</f>
        <v>夜音</v>
      </c>
      <c r="C1303" s="8" t="str">
        <f t="shared" si="180"/>
        <v>主动技能3</v>
      </c>
      <c r="D1303" s="8">
        <f t="shared" si="182"/>
        <v>5</v>
      </c>
      <c r="E1303" s="8">
        <f t="shared" si="183"/>
        <v>6</v>
      </c>
      <c r="F1303" s="8">
        <f t="shared" si="184"/>
        <v>3</v>
      </c>
      <c r="G1303" s="8">
        <f t="shared" si="181"/>
        <v>23</v>
      </c>
      <c r="H1303" t="str">
        <f t="shared" si="176"/>
        <v>夜音主动技能3等级5</v>
      </c>
      <c r="I1303" t="str">
        <f t="shared" si="177"/>
        <v>夜音主动技能3等级6</v>
      </c>
      <c r="J1303" s="1">
        <v>1297</v>
      </c>
      <c r="K1303" s="1">
        <f>VLOOKUP(H1303,主动技能!$A:$B,2,FALSE)</f>
        <v>1365</v>
      </c>
      <c r="L1303" s="1">
        <f>VLOOKUP(I1303,主动技能!$A:$B,2,FALSE)</f>
        <v>1366</v>
      </c>
      <c r="M1303" s="1">
        <f t="shared" si="178"/>
        <v>10</v>
      </c>
      <c r="N1303" s="1" t="s">
        <v>251</v>
      </c>
      <c r="O1303" s="1">
        <f t="shared" si="179"/>
        <v>109</v>
      </c>
      <c r="P1303" s="1" t="s">
        <v>252</v>
      </c>
      <c r="Q1303" s="1" t="s">
        <v>252</v>
      </c>
    </row>
    <row r="1304" spans="2:17" x14ac:dyDescent="0.15">
      <c r="B1304" s="8" t="str">
        <f>VLOOKUP(G1304,角色!A:B,2,FALSE)</f>
        <v>夜音</v>
      </c>
      <c r="C1304" s="8" t="str">
        <f t="shared" si="180"/>
        <v>主动技能3</v>
      </c>
      <c r="D1304" s="8">
        <f t="shared" si="182"/>
        <v>6</v>
      </c>
      <c r="E1304" s="8">
        <f t="shared" si="183"/>
        <v>7</v>
      </c>
      <c r="F1304" s="8">
        <f t="shared" si="184"/>
        <v>3</v>
      </c>
      <c r="G1304" s="8">
        <f t="shared" si="181"/>
        <v>23</v>
      </c>
      <c r="H1304" t="str">
        <f t="shared" ref="H1304:H1367" si="185">$B1304&amp;$C1304&amp;D$6&amp;D1304</f>
        <v>夜音主动技能3等级6</v>
      </c>
      <c r="I1304" t="str">
        <f t="shared" ref="I1304:I1367" si="186">$B1304&amp;$C1304&amp;E$6&amp;E1304</f>
        <v>夜音主动技能3等级7</v>
      </c>
      <c r="J1304" s="1">
        <v>1298</v>
      </c>
      <c r="K1304" s="1">
        <f>VLOOKUP(H1304,主动技能!$A:$B,2,FALSE)</f>
        <v>1366</v>
      </c>
      <c r="L1304" s="1">
        <f>VLOOKUP(I1304,主动技能!$A:$B,2,FALSE)</f>
        <v>1367</v>
      </c>
      <c r="M1304" s="1">
        <f t="shared" si="178"/>
        <v>11</v>
      </c>
      <c r="N1304" s="1" t="s">
        <v>251</v>
      </c>
      <c r="O1304" s="1">
        <f t="shared" si="179"/>
        <v>110</v>
      </c>
      <c r="P1304" s="1" t="s">
        <v>252</v>
      </c>
      <c r="Q1304" s="1" t="s">
        <v>252</v>
      </c>
    </row>
    <row r="1305" spans="2:17" x14ac:dyDescent="0.15">
      <c r="B1305" s="8" t="str">
        <f>VLOOKUP(G1305,角色!A:B,2,FALSE)</f>
        <v>夜音</v>
      </c>
      <c r="C1305" s="8" t="str">
        <f t="shared" si="180"/>
        <v>主动技能3</v>
      </c>
      <c r="D1305" s="8">
        <f t="shared" si="182"/>
        <v>7</v>
      </c>
      <c r="E1305" s="8">
        <f t="shared" si="183"/>
        <v>8</v>
      </c>
      <c r="F1305" s="8">
        <f t="shared" si="184"/>
        <v>3</v>
      </c>
      <c r="G1305" s="8">
        <f t="shared" si="181"/>
        <v>23</v>
      </c>
      <c r="H1305" t="str">
        <f t="shared" si="185"/>
        <v>夜音主动技能3等级7</v>
      </c>
      <c r="I1305" t="str">
        <f t="shared" si="186"/>
        <v>夜音主动技能3等级8</v>
      </c>
      <c r="J1305" s="1">
        <v>1299</v>
      </c>
      <c r="K1305" s="1">
        <f>VLOOKUP(H1305,主动技能!$A:$B,2,FALSE)</f>
        <v>1367</v>
      </c>
      <c r="L1305" s="1">
        <f>VLOOKUP(I1305,主动技能!$A:$B,2,FALSE)</f>
        <v>1368</v>
      </c>
      <c r="M1305" s="1">
        <f t="shared" si="178"/>
        <v>12</v>
      </c>
      <c r="N1305" s="1" t="s">
        <v>251</v>
      </c>
      <c r="O1305" s="1">
        <f t="shared" si="179"/>
        <v>111</v>
      </c>
      <c r="P1305" s="1" t="s">
        <v>252</v>
      </c>
      <c r="Q1305" s="1" t="s">
        <v>252</v>
      </c>
    </row>
    <row r="1306" spans="2:17" x14ac:dyDescent="0.15">
      <c r="B1306" s="8" t="str">
        <f>VLOOKUP(G1306,角色!A:B,2,FALSE)</f>
        <v>夜音</v>
      </c>
      <c r="C1306" s="8" t="str">
        <f t="shared" si="180"/>
        <v>主动技能3</v>
      </c>
      <c r="D1306" s="8">
        <f t="shared" si="182"/>
        <v>8</v>
      </c>
      <c r="E1306" s="8">
        <f t="shared" si="183"/>
        <v>9</v>
      </c>
      <c r="F1306" s="8">
        <f t="shared" si="184"/>
        <v>3</v>
      </c>
      <c r="G1306" s="8">
        <f t="shared" si="181"/>
        <v>23</v>
      </c>
      <c r="H1306" t="str">
        <f t="shared" si="185"/>
        <v>夜音主动技能3等级8</v>
      </c>
      <c r="I1306" t="str">
        <f t="shared" si="186"/>
        <v>夜音主动技能3等级9</v>
      </c>
      <c r="J1306" s="1">
        <v>1300</v>
      </c>
      <c r="K1306" s="1">
        <f>VLOOKUP(H1306,主动技能!$A:$B,2,FALSE)</f>
        <v>1368</v>
      </c>
      <c r="L1306" s="1">
        <f>VLOOKUP(I1306,主动技能!$A:$B,2,FALSE)</f>
        <v>1369</v>
      </c>
      <c r="M1306" s="1">
        <f t="shared" si="178"/>
        <v>13</v>
      </c>
      <c r="N1306" s="1" t="s">
        <v>251</v>
      </c>
      <c r="O1306" s="1">
        <f t="shared" si="179"/>
        <v>112</v>
      </c>
      <c r="P1306" s="1" t="s">
        <v>252</v>
      </c>
      <c r="Q1306" s="1" t="s">
        <v>252</v>
      </c>
    </row>
    <row r="1307" spans="2:17" x14ac:dyDescent="0.15">
      <c r="B1307" s="8" t="str">
        <f>VLOOKUP(G1307,角色!A:B,2,FALSE)</f>
        <v>夜音</v>
      </c>
      <c r="C1307" s="8" t="str">
        <f t="shared" si="180"/>
        <v>主动技能3</v>
      </c>
      <c r="D1307" s="8">
        <f t="shared" si="182"/>
        <v>9</v>
      </c>
      <c r="E1307" s="8">
        <f t="shared" si="183"/>
        <v>10</v>
      </c>
      <c r="F1307" s="8">
        <f t="shared" si="184"/>
        <v>3</v>
      </c>
      <c r="G1307" s="8">
        <f t="shared" si="181"/>
        <v>23</v>
      </c>
      <c r="H1307" t="str">
        <f t="shared" si="185"/>
        <v>夜音主动技能3等级9</v>
      </c>
      <c r="I1307" t="str">
        <f t="shared" si="186"/>
        <v>夜音主动技能3等级10</v>
      </c>
      <c r="J1307" s="1">
        <v>1301</v>
      </c>
      <c r="K1307" s="1">
        <f>VLOOKUP(H1307,主动技能!$A:$B,2,FALSE)</f>
        <v>1369</v>
      </c>
      <c r="L1307" s="1">
        <f>VLOOKUP(I1307,主动技能!$A:$B,2,FALSE)</f>
        <v>1370</v>
      </c>
      <c r="M1307" s="1">
        <f t="shared" si="178"/>
        <v>14</v>
      </c>
      <c r="N1307" s="1" t="s">
        <v>251</v>
      </c>
      <c r="O1307" s="1">
        <f t="shared" si="179"/>
        <v>113</v>
      </c>
      <c r="P1307" s="1" t="s">
        <v>252</v>
      </c>
      <c r="Q1307" s="1" t="s">
        <v>252</v>
      </c>
    </row>
    <row r="1308" spans="2:17" x14ac:dyDescent="0.15">
      <c r="B1308" s="8" t="str">
        <f>VLOOKUP(G1308,角色!A:B,2,FALSE)</f>
        <v>夜音</v>
      </c>
      <c r="C1308" s="8" t="str">
        <f t="shared" si="180"/>
        <v>主动技能3</v>
      </c>
      <c r="D1308" s="8">
        <f t="shared" si="182"/>
        <v>10</v>
      </c>
      <c r="E1308" s="8">
        <f t="shared" si="183"/>
        <v>11</v>
      </c>
      <c r="F1308" s="8">
        <f t="shared" si="184"/>
        <v>3</v>
      </c>
      <c r="G1308" s="8">
        <f t="shared" si="181"/>
        <v>23</v>
      </c>
      <c r="H1308" t="str">
        <f t="shared" si="185"/>
        <v>夜音主动技能3等级10</v>
      </c>
      <c r="I1308" t="str">
        <f t="shared" si="186"/>
        <v>夜音主动技能3等级11</v>
      </c>
      <c r="J1308" s="1">
        <v>1302</v>
      </c>
      <c r="K1308" s="1">
        <f>VLOOKUP(H1308,主动技能!$A:$B,2,FALSE)</f>
        <v>1370</v>
      </c>
      <c r="L1308" s="1">
        <f>VLOOKUP(I1308,主动技能!$A:$B,2,FALSE)</f>
        <v>1371</v>
      </c>
      <c r="M1308" s="1">
        <f t="shared" si="178"/>
        <v>15</v>
      </c>
      <c r="N1308" s="1" t="s">
        <v>251</v>
      </c>
      <c r="O1308" s="1">
        <f t="shared" si="179"/>
        <v>114</v>
      </c>
      <c r="P1308" s="1" t="s">
        <v>252</v>
      </c>
      <c r="Q1308" s="1" t="s">
        <v>252</v>
      </c>
    </row>
    <row r="1309" spans="2:17" x14ac:dyDescent="0.15">
      <c r="B1309" s="8" t="str">
        <f>VLOOKUP(G1309,角色!A:B,2,FALSE)</f>
        <v>夜音</v>
      </c>
      <c r="C1309" s="8" t="str">
        <f t="shared" si="180"/>
        <v>主动技能3</v>
      </c>
      <c r="D1309" s="8">
        <f t="shared" si="182"/>
        <v>11</v>
      </c>
      <c r="E1309" s="8">
        <f t="shared" si="183"/>
        <v>12</v>
      </c>
      <c r="F1309" s="8">
        <f t="shared" si="184"/>
        <v>3</v>
      </c>
      <c r="G1309" s="8">
        <f t="shared" si="181"/>
        <v>23</v>
      </c>
      <c r="H1309" t="str">
        <f t="shared" si="185"/>
        <v>夜音主动技能3等级11</v>
      </c>
      <c r="I1309" t="str">
        <f t="shared" si="186"/>
        <v>夜音主动技能3等级12</v>
      </c>
      <c r="J1309" s="1">
        <v>1303</v>
      </c>
      <c r="K1309" s="1">
        <f>VLOOKUP(H1309,主动技能!$A:$B,2,FALSE)</f>
        <v>1371</v>
      </c>
      <c r="L1309" s="1">
        <f>VLOOKUP(I1309,主动技能!$A:$B,2,FALSE)</f>
        <v>1372</v>
      </c>
      <c r="M1309" s="1">
        <f t="shared" si="178"/>
        <v>16</v>
      </c>
      <c r="N1309" s="1" t="s">
        <v>251</v>
      </c>
      <c r="O1309" s="1">
        <f t="shared" si="179"/>
        <v>115</v>
      </c>
      <c r="P1309" s="1" t="s">
        <v>252</v>
      </c>
      <c r="Q1309" s="1" t="s">
        <v>252</v>
      </c>
    </row>
    <row r="1310" spans="2:17" x14ac:dyDescent="0.15">
      <c r="B1310" s="8" t="str">
        <f>VLOOKUP(G1310,角色!A:B,2,FALSE)</f>
        <v>夜音</v>
      </c>
      <c r="C1310" s="8" t="str">
        <f t="shared" si="180"/>
        <v>主动技能3</v>
      </c>
      <c r="D1310" s="8">
        <f t="shared" si="182"/>
        <v>12</v>
      </c>
      <c r="E1310" s="8">
        <f t="shared" si="183"/>
        <v>13</v>
      </c>
      <c r="F1310" s="8">
        <f t="shared" si="184"/>
        <v>3</v>
      </c>
      <c r="G1310" s="8">
        <f t="shared" si="181"/>
        <v>23</v>
      </c>
      <c r="H1310" t="str">
        <f t="shared" si="185"/>
        <v>夜音主动技能3等级12</v>
      </c>
      <c r="I1310" t="str">
        <f t="shared" si="186"/>
        <v>夜音主动技能3等级13</v>
      </c>
      <c r="J1310" s="1">
        <v>1304</v>
      </c>
      <c r="K1310" s="1">
        <f>VLOOKUP(H1310,主动技能!$A:$B,2,FALSE)</f>
        <v>1372</v>
      </c>
      <c r="L1310" s="1">
        <f>VLOOKUP(I1310,主动技能!$A:$B,2,FALSE)</f>
        <v>1373</v>
      </c>
      <c r="M1310" s="1">
        <f t="shared" si="178"/>
        <v>17</v>
      </c>
      <c r="N1310" s="1" t="s">
        <v>251</v>
      </c>
      <c r="O1310" s="1">
        <f t="shared" si="179"/>
        <v>116</v>
      </c>
      <c r="P1310" s="1" t="s">
        <v>252</v>
      </c>
      <c r="Q1310" s="1" t="s">
        <v>252</v>
      </c>
    </row>
    <row r="1311" spans="2:17" x14ac:dyDescent="0.15">
      <c r="B1311" s="8" t="str">
        <f>VLOOKUP(G1311,角色!A:B,2,FALSE)</f>
        <v>夜音</v>
      </c>
      <c r="C1311" s="8" t="str">
        <f t="shared" si="180"/>
        <v>主动技能3</v>
      </c>
      <c r="D1311" s="8">
        <f t="shared" si="182"/>
        <v>13</v>
      </c>
      <c r="E1311" s="8">
        <f t="shared" si="183"/>
        <v>14</v>
      </c>
      <c r="F1311" s="8">
        <f t="shared" si="184"/>
        <v>3</v>
      </c>
      <c r="G1311" s="8">
        <f t="shared" si="181"/>
        <v>23</v>
      </c>
      <c r="H1311" t="str">
        <f t="shared" si="185"/>
        <v>夜音主动技能3等级13</v>
      </c>
      <c r="I1311" t="str">
        <f t="shared" si="186"/>
        <v>夜音主动技能3等级14</v>
      </c>
      <c r="J1311" s="1">
        <v>1305</v>
      </c>
      <c r="K1311" s="1">
        <f>VLOOKUP(H1311,主动技能!$A:$B,2,FALSE)</f>
        <v>1373</v>
      </c>
      <c r="L1311" s="1">
        <f>VLOOKUP(I1311,主动技能!$A:$B,2,FALSE)</f>
        <v>1374</v>
      </c>
      <c r="M1311" s="1">
        <f t="shared" si="178"/>
        <v>18</v>
      </c>
      <c r="N1311" s="1" t="s">
        <v>251</v>
      </c>
      <c r="O1311" s="1">
        <f t="shared" si="179"/>
        <v>117</v>
      </c>
      <c r="P1311" s="1" t="s">
        <v>252</v>
      </c>
      <c r="Q1311" s="1" t="s">
        <v>252</v>
      </c>
    </row>
    <row r="1312" spans="2:17" x14ac:dyDescent="0.15">
      <c r="B1312" s="8" t="str">
        <f>VLOOKUP(G1312,角色!A:B,2,FALSE)</f>
        <v>夜音</v>
      </c>
      <c r="C1312" s="8" t="str">
        <f t="shared" si="180"/>
        <v>主动技能3</v>
      </c>
      <c r="D1312" s="8">
        <f t="shared" si="182"/>
        <v>14</v>
      </c>
      <c r="E1312" s="8">
        <f t="shared" si="183"/>
        <v>15</v>
      </c>
      <c r="F1312" s="8">
        <f t="shared" si="184"/>
        <v>3</v>
      </c>
      <c r="G1312" s="8">
        <f t="shared" si="181"/>
        <v>23</v>
      </c>
      <c r="H1312" t="str">
        <f t="shared" si="185"/>
        <v>夜音主动技能3等级14</v>
      </c>
      <c r="I1312" t="str">
        <f t="shared" si="186"/>
        <v>夜音主动技能3等级15</v>
      </c>
      <c r="J1312" s="1">
        <v>1306</v>
      </c>
      <c r="K1312" s="1">
        <f>VLOOKUP(H1312,主动技能!$A:$B,2,FALSE)</f>
        <v>1374</v>
      </c>
      <c r="L1312" s="1">
        <f>VLOOKUP(I1312,主动技能!$A:$B,2,FALSE)</f>
        <v>1375</v>
      </c>
      <c r="M1312" s="1">
        <f t="shared" si="178"/>
        <v>19</v>
      </c>
      <c r="N1312" s="1" t="s">
        <v>251</v>
      </c>
      <c r="O1312" s="1">
        <f t="shared" si="179"/>
        <v>118</v>
      </c>
      <c r="P1312" s="1" t="s">
        <v>252</v>
      </c>
      <c r="Q1312" s="1" t="s">
        <v>252</v>
      </c>
    </row>
    <row r="1313" spans="2:17" x14ac:dyDescent="0.15">
      <c r="B1313" s="8" t="str">
        <f>VLOOKUP(G1313,角色!A:B,2,FALSE)</f>
        <v>夜音</v>
      </c>
      <c r="C1313" s="8" t="str">
        <f t="shared" si="180"/>
        <v>主动技能3</v>
      </c>
      <c r="D1313" s="8">
        <f t="shared" si="182"/>
        <v>15</v>
      </c>
      <c r="E1313" s="8">
        <f t="shared" si="183"/>
        <v>16</v>
      </c>
      <c r="F1313" s="8">
        <f t="shared" si="184"/>
        <v>3</v>
      </c>
      <c r="G1313" s="8">
        <f t="shared" si="181"/>
        <v>23</v>
      </c>
      <c r="H1313" t="str">
        <f t="shared" si="185"/>
        <v>夜音主动技能3等级15</v>
      </c>
      <c r="I1313" t="str">
        <f t="shared" si="186"/>
        <v>夜音主动技能3等级16</v>
      </c>
      <c r="J1313" s="1">
        <v>1307</v>
      </c>
      <c r="K1313" s="1">
        <f>VLOOKUP(H1313,主动技能!$A:$B,2,FALSE)</f>
        <v>1375</v>
      </c>
      <c r="L1313" s="1">
        <f>VLOOKUP(I1313,主动技能!$A:$B,2,FALSE)</f>
        <v>1376</v>
      </c>
      <c r="M1313" s="1">
        <f t="shared" si="178"/>
        <v>20</v>
      </c>
      <c r="N1313" s="1" t="s">
        <v>251</v>
      </c>
      <c r="O1313" s="1">
        <f t="shared" si="179"/>
        <v>119</v>
      </c>
      <c r="P1313" s="1" t="s">
        <v>252</v>
      </c>
      <c r="Q1313" s="1" t="s">
        <v>252</v>
      </c>
    </row>
    <row r="1314" spans="2:17" x14ac:dyDescent="0.15">
      <c r="B1314" s="8" t="str">
        <f>VLOOKUP(G1314,角色!A:B,2,FALSE)</f>
        <v>夜音</v>
      </c>
      <c r="C1314" s="8" t="str">
        <f t="shared" si="180"/>
        <v>主动技能3</v>
      </c>
      <c r="D1314" s="8">
        <f t="shared" si="182"/>
        <v>16</v>
      </c>
      <c r="E1314" s="8">
        <f t="shared" si="183"/>
        <v>17</v>
      </c>
      <c r="F1314" s="8">
        <f t="shared" si="184"/>
        <v>3</v>
      </c>
      <c r="G1314" s="8">
        <f t="shared" si="181"/>
        <v>23</v>
      </c>
      <c r="H1314" t="str">
        <f t="shared" si="185"/>
        <v>夜音主动技能3等级16</v>
      </c>
      <c r="I1314" t="str">
        <f t="shared" si="186"/>
        <v>夜音主动技能3等级17</v>
      </c>
      <c r="J1314" s="1">
        <v>1308</v>
      </c>
      <c r="K1314" s="1">
        <f>VLOOKUP(H1314,主动技能!$A:$B,2,FALSE)</f>
        <v>1376</v>
      </c>
      <c r="L1314" s="1">
        <f>VLOOKUP(I1314,主动技能!$A:$B,2,FALSE)</f>
        <v>1377</v>
      </c>
      <c r="M1314" s="1">
        <f t="shared" si="178"/>
        <v>21</v>
      </c>
      <c r="N1314" s="1" t="s">
        <v>251</v>
      </c>
      <c r="O1314" s="1">
        <f t="shared" si="179"/>
        <v>120</v>
      </c>
      <c r="P1314" s="1" t="s">
        <v>252</v>
      </c>
      <c r="Q1314" s="1" t="s">
        <v>252</v>
      </c>
    </row>
    <row r="1315" spans="2:17" x14ac:dyDescent="0.15">
      <c r="B1315" s="8" t="str">
        <f>VLOOKUP(G1315,角色!A:B,2,FALSE)</f>
        <v>夜音</v>
      </c>
      <c r="C1315" s="8" t="str">
        <f t="shared" si="180"/>
        <v>主动技能3</v>
      </c>
      <c r="D1315" s="8">
        <f t="shared" si="182"/>
        <v>17</v>
      </c>
      <c r="E1315" s="8">
        <f t="shared" si="183"/>
        <v>18</v>
      </c>
      <c r="F1315" s="8">
        <f t="shared" si="184"/>
        <v>3</v>
      </c>
      <c r="G1315" s="8">
        <f t="shared" si="181"/>
        <v>23</v>
      </c>
      <c r="H1315" t="str">
        <f t="shared" si="185"/>
        <v>夜音主动技能3等级17</v>
      </c>
      <c r="I1315" t="str">
        <f t="shared" si="186"/>
        <v>夜音主动技能3等级18</v>
      </c>
      <c r="J1315" s="1">
        <v>1309</v>
      </c>
      <c r="K1315" s="1">
        <f>VLOOKUP(H1315,主动技能!$A:$B,2,FALSE)</f>
        <v>1377</v>
      </c>
      <c r="L1315" s="1">
        <f>VLOOKUP(I1315,主动技能!$A:$B,2,FALSE)</f>
        <v>1378</v>
      </c>
      <c r="M1315" s="1">
        <f t="shared" si="178"/>
        <v>22</v>
      </c>
      <c r="N1315" s="1" t="s">
        <v>251</v>
      </c>
      <c r="O1315" s="1">
        <f t="shared" si="179"/>
        <v>121</v>
      </c>
      <c r="P1315" s="1" t="s">
        <v>252</v>
      </c>
      <c r="Q1315" s="1" t="s">
        <v>252</v>
      </c>
    </row>
    <row r="1316" spans="2:17" x14ac:dyDescent="0.15">
      <c r="B1316" s="8" t="str">
        <f>VLOOKUP(G1316,角色!A:B,2,FALSE)</f>
        <v>夜音</v>
      </c>
      <c r="C1316" s="8" t="str">
        <f t="shared" si="180"/>
        <v>主动技能3</v>
      </c>
      <c r="D1316" s="8">
        <f t="shared" si="182"/>
        <v>18</v>
      </c>
      <c r="E1316" s="8">
        <f t="shared" si="183"/>
        <v>19</v>
      </c>
      <c r="F1316" s="8">
        <f t="shared" si="184"/>
        <v>3</v>
      </c>
      <c r="G1316" s="8">
        <f t="shared" si="181"/>
        <v>23</v>
      </c>
      <c r="H1316" t="str">
        <f t="shared" si="185"/>
        <v>夜音主动技能3等级18</v>
      </c>
      <c r="I1316" t="str">
        <f t="shared" si="186"/>
        <v>夜音主动技能3等级19</v>
      </c>
      <c r="J1316" s="1">
        <v>1310</v>
      </c>
      <c r="K1316" s="1">
        <f>VLOOKUP(H1316,主动技能!$A:$B,2,FALSE)</f>
        <v>1378</v>
      </c>
      <c r="L1316" s="1">
        <f>VLOOKUP(I1316,主动技能!$A:$B,2,FALSE)</f>
        <v>1379</v>
      </c>
      <c r="M1316" s="1">
        <f t="shared" si="178"/>
        <v>23</v>
      </c>
      <c r="N1316" s="1" t="s">
        <v>251</v>
      </c>
      <c r="O1316" s="1">
        <f t="shared" si="179"/>
        <v>122</v>
      </c>
      <c r="P1316" s="1" t="s">
        <v>252</v>
      </c>
      <c r="Q1316" s="1" t="s">
        <v>252</v>
      </c>
    </row>
    <row r="1317" spans="2:17" x14ac:dyDescent="0.15">
      <c r="B1317" s="8" t="str">
        <f>VLOOKUP(G1317,角色!A:B,2,FALSE)</f>
        <v>夜音</v>
      </c>
      <c r="C1317" s="8" t="str">
        <f t="shared" si="180"/>
        <v>主动技能3</v>
      </c>
      <c r="D1317" s="8">
        <f t="shared" si="182"/>
        <v>19</v>
      </c>
      <c r="E1317" s="8">
        <f t="shared" si="183"/>
        <v>20</v>
      </c>
      <c r="F1317" s="8">
        <f t="shared" si="184"/>
        <v>3</v>
      </c>
      <c r="G1317" s="8">
        <f t="shared" si="181"/>
        <v>23</v>
      </c>
      <c r="H1317" t="str">
        <f t="shared" si="185"/>
        <v>夜音主动技能3等级19</v>
      </c>
      <c r="I1317" t="str">
        <f t="shared" si="186"/>
        <v>夜音主动技能3等级20</v>
      </c>
      <c r="J1317" s="1">
        <v>1311</v>
      </c>
      <c r="K1317" s="1">
        <f>VLOOKUP(H1317,主动技能!$A:$B,2,FALSE)</f>
        <v>1379</v>
      </c>
      <c r="L1317" s="1">
        <f>VLOOKUP(I1317,主动技能!$A:$B,2,FALSE)</f>
        <v>1380</v>
      </c>
      <c r="M1317" s="1">
        <f t="shared" si="178"/>
        <v>24</v>
      </c>
      <c r="N1317" s="1" t="s">
        <v>251</v>
      </c>
      <c r="O1317" s="1">
        <f t="shared" si="179"/>
        <v>123</v>
      </c>
      <c r="P1317" s="1" t="s">
        <v>252</v>
      </c>
      <c r="Q1317" s="1" t="s">
        <v>252</v>
      </c>
    </row>
    <row r="1318" spans="2:17" x14ac:dyDescent="0.15">
      <c r="B1318" s="8" t="str">
        <f>VLOOKUP(G1318,角色!A:B,2,FALSE)</f>
        <v>琅琊</v>
      </c>
      <c r="C1318" s="8" t="str">
        <f t="shared" si="180"/>
        <v>主动技能1</v>
      </c>
      <c r="D1318" s="8">
        <f t="shared" si="182"/>
        <v>1</v>
      </c>
      <c r="E1318" s="8">
        <f t="shared" si="183"/>
        <v>2</v>
      </c>
      <c r="F1318" s="8">
        <f t="shared" si="184"/>
        <v>1</v>
      </c>
      <c r="G1318" s="8">
        <f t="shared" si="181"/>
        <v>24</v>
      </c>
      <c r="H1318" t="str">
        <f t="shared" si="185"/>
        <v>琅琊主动技能1等级1</v>
      </c>
      <c r="I1318" t="str">
        <f t="shared" si="186"/>
        <v>琅琊主动技能1等级2</v>
      </c>
      <c r="J1318" s="1">
        <v>1312</v>
      </c>
      <c r="K1318" s="1">
        <f>VLOOKUP(H1318,主动技能!$A:$B,2,FALSE)</f>
        <v>1381</v>
      </c>
      <c r="L1318" s="1">
        <f>VLOOKUP(I1318,主动技能!$A:$B,2,FALSE)</f>
        <v>1382</v>
      </c>
      <c r="M1318" s="1">
        <f t="shared" si="178"/>
        <v>25</v>
      </c>
      <c r="N1318" s="1" t="s">
        <v>251</v>
      </c>
      <c r="O1318" s="1">
        <f t="shared" si="179"/>
        <v>124</v>
      </c>
      <c r="P1318" s="1" t="s">
        <v>252</v>
      </c>
      <c r="Q1318" s="1" t="s">
        <v>252</v>
      </c>
    </row>
    <row r="1319" spans="2:17" x14ac:dyDescent="0.15">
      <c r="B1319" s="8" t="str">
        <f>VLOOKUP(G1319,角色!A:B,2,FALSE)</f>
        <v>琅琊</v>
      </c>
      <c r="C1319" s="8" t="str">
        <f t="shared" si="180"/>
        <v>主动技能1</v>
      </c>
      <c r="D1319" s="8">
        <f t="shared" si="182"/>
        <v>2</v>
      </c>
      <c r="E1319" s="8">
        <f t="shared" si="183"/>
        <v>3</v>
      </c>
      <c r="F1319" s="8">
        <f t="shared" si="184"/>
        <v>1</v>
      </c>
      <c r="G1319" s="8">
        <f t="shared" si="181"/>
        <v>24</v>
      </c>
      <c r="H1319" t="str">
        <f t="shared" si="185"/>
        <v>琅琊主动技能1等级2</v>
      </c>
      <c r="I1319" t="str">
        <f t="shared" si="186"/>
        <v>琅琊主动技能1等级3</v>
      </c>
      <c r="J1319" s="1">
        <v>1313</v>
      </c>
      <c r="K1319" s="1">
        <f>VLOOKUP(H1319,主动技能!$A:$B,2,FALSE)</f>
        <v>1382</v>
      </c>
      <c r="L1319" s="1">
        <f>VLOOKUP(I1319,主动技能!$A:$B,2,FALSE)</f>
        <v>1383</v>
      </c>
      <c r="M1319" s="1">
        <f t="shared" si="178"/>
        <v>26</v>
      </c>
      <c r="N1319" s="1" t="s">
        <v>251</v>
      </c>
      <c r="O1319" s="1">
        <f t="shared" si="179"/>
        <v>125</v>
      </c>
      <c r="P1319" s="1" t="s">
        <v>252</v>
      </c>
      <c r="Q1319" s="1" t="s">
        <v>252</v>
      </c>
    </row>
    <row r="1320" spans="2:17" x14ac:dyDescent="0.15">
      <c r="B1320" s="8" t="str">
        <f>VLOOKUP(G1320,角色!A:B,2,FALSE)</f>
        <v>琅琊</v>
      </c>
      <c r="C1320" s="8" t="str">
        <f t="shared" si="180"/>
        <v>主动技能1</v>
      </c>
      <c r="D1320" s="8">
        <f t="shared" si="182"/>
        <v>3</v>
      </c>
      <c r="E1320" s="8">
        <f t="shared" si="183"/>
        <v>4</v>
      </c>
      <c r="F1320" s="8">
        <f t="shared" si="184"/>
        <v>1</v>
      </c>
      <c r="G1320" s="8">
        <f t="shared" si="181"/>
        <v>24</v>
      </c>
      <c r="H1320" t="str">
        <f t="shared" si="185"/>
        <v>琅琊主动技能1等级3</v>
      </c>
      <c r="I1320" t="str">
        <f t="shared" si="186"/>
        <v>琅琊主动技能1等级4</v>
      </c>
      <c r="J1320" s="1">
        <v>1314</v>
      </c>
      <c r="K1320" s="1">
        <f>VLOOKUP(H1320,主动技能!$A:$B,2,FALSE)</f>
        <v>1383</v>
      </c>
      <c r="L1320" s="1">
        <f>VLOOKUP(I1320,主动技能!$A:$B,2,FALSE)</f>
        <v>1384</v>
      </c>
      <c r="M1320" s="1">
        <f t="shared" si="178"/>
        <v>27</v>
      </c>
      <c r="N1320" s="1" t="s">
        <v>251</v>
      </c>
      <c r="O1320" s="1">
        <f t="shared" si="179"/>
        <v>126</v>
      </c>
      <c r="P1320" s="1" t="s">
        <v>252</v>
      </c>
      <c r="Q1320" s="1" t="s">
        <v>252</v>
      </c>
    </row>
    <row r="1321" spans="2:17" x14ac:dyDescent="0.15">
      <c r="B1321" s="8" t="str">
        <f>VLOOKUP(G1321,角色!A:B,2,FALSE)</f>
        <v>琅琊</v>
      </c>
      <c r="C1321" s="8" t="str">
        <f t="shared" si="180"/>
        <v>主动技能1</v>
      </c>
      <c r="D1321" s="8">
        <f t="shared" si="182"/>
        <v>4</v>
      </c>
      <c r="E1321" s="8">
        <f t="shared" si="183"/>
        <v>5</v>
      </c>
      <c r="F1321" s="8">
        <f t="shared" si="184"/>
        <v>1</v>
      </c>
      <c r="G1321" s="8">
        <f t="shared" si="181"/>
        <v>24</v>
      </c>
      <c r="H1321" t="str">
        <f t="shared" si="185"/>
        <v>琅琊主动技能1等级4</v>
      </c>
      <c r="I1321" t="str">
        <f t="shared" si="186"/>
        <v>琅琊主动技能1等级5</v>
      </c>
      <c r="J1321" s="1">
        <v>1315</v>
      </c>
      <c r="K1321" s="1">
        <f>VLOOKUP(H1321,主动技能!$A:$B,2,FALSE)</f>
        <v>1384</v>
      </c>
      <c r="L1321" s="1">
        <f>VLOOKUP(I1321,主动技能!$A:$B,2,FALSE)</f>
        <v>1385</v>
      </c>
      <c r="M1321" s="1">
        <f t="shared" si="178"/>
        <v>28</v>
      </c>
      <c r="N1321" s="1" t="s">
        <v>251</v>
      </c>
      <c r="O1321" s="1">
        <f t="shared" si="179"/>
        <v>127</v>
      </c>
      <c r="P1321" s="1" t="s">
        <v>252</v>
      </c>
      <c r="Q1321" s="1" t="s">
        <v>252</v>
      </c>
    </row>
    <row r="1322" spans="2:17" x14ac:dyDescent="0.15">
      <c r="B1322" s="8" t="str">
        <f>VLOOKUP(G1322,角色!A:B,2,FALSE)</f>
        <v>琅琊</v>
      </c>
      <c r="C1322" s="8" t="str">
        <f t="shared" si="180"/>
        <v>主动技能1</v>
      </c>
      <c r="D1322" s="8">
        <f t="shared" si="182"/>
        <v>5</v>
      </c>
      <c r="E1322" s="8">
        <f t="shared" si="183"/>
        <v>6</v>
      </c>
      <c r="F1322" s="8">
        <f t="shared" si="184"/>
        <v>1</v>
      </c>
      <c r="G1322" s="8">
        <f t="shared" si="181"/>
        <v>24</v>
      </c>
      <c r="H1322" t="str">
        <f t="shared" si="185"/>
        <v>琅琊主动技能1等级5</v>
      </c>
      <c r="I1322" t="str">
        <f t="shared" si="186"/>
        <v>琅琊主动技能1等级6</v>
      </c>
      <c r="J1322" s="1">
        <v>1316</v>
      </c>
      <c r="K1322" s="1">
        <f>VLOOKUP(H1322,主动技能!$A:$B,2,FALSE)</f>
        <v>1385</v>
      </c>
      <c r="L1322" s="1">
        <f>VLOOKUP(I1322,主动技能!$A:$B,2,FALSE)</f>
        <v>1386</v>
      </c>
      <c r="M1322" s="1">
        <f t="shared" si="178"/>
        <v>29</v>
      </c>
      <c r="N1322" s="1" t="s">
        <v>251</v>
      </c>
      <c r="O1322" s="1">
        <f t="shared" si="179"/>
        <v>128</v>
      </c>
      <c r="P1322" s="1" t="s">
        <v>252</v>
      </c>
      <c r="Q1322" s="1" t="s">
        <v>252</v>
      </c>
    </row>
    <row r="1323" spans="2:17" x14ac:dyDescent="0.15">
      <c r="B1323" s="8" t="str">
        <f>VLOOKUP(G1323,角色!A:B,2,FALSE)</f>
        <v>琅琊</v>
      </c>
      <c r="C1323" s="8" t="str">
        <f t="shared" si="180"/>
        <v>主动技能1</v>
      </c>
      <c r="D1323" s="8">
        <f t="shared" si="182"/>
        <v>6</v>
      </c>
      <c r="E1323" s="8">
        <f t="shared" si="183"/>
        <v>7</v>
      </c>
      <c r="F1323" s="8">
        <f t="shared" si="184"/>
        <v>1</v>
      </c>
      <c r="G1323" s="8">
        <f t="shared" si="181"/>
        <v>24</v>
      </c>
      <c r="H1323" t="str">
        <f t="shared" si="185"/>
        <v>琅琊主动技能1等级6</v>
      </c>
      <c r="I1323" t="str">
        <f t="shared" si="186"/>
        <v>琅琊主动技能1等级7</v>
      </c>
      <c r="J1323" s="1">
        <v>1317</v>
      </c>
      <c r="K1323" s="1">
        <f>VLOOKUP(H1323,主动技能!$A:$B,2,FALSE)</f>
        <v>1386</v>
      </c>
      <c r="L1323" s="1">
        <f>VLOOKUP(I1323,主动技能!$A:$B,2,FALSE)</f>
        <v>1387</v>
      </c>
      <c r="M1323" s="1">
        <f t="shared" ref="M1323:M1386" si="187">M1224</f>
        <v>30</v>
      </c>
      <c r="N1323" s="1" t="s">
        <v>251</v>
      </c>
      <c r="O1323" s="1">
        <f t="shared" ref="O1323:O1386" si="188">O1224</f>
        <v>129</v>
      </c>
      <c r="P1323" s="1" t="s">
        <v>252</v>
      </c>
      <c r="Q1323" s="1" t="s">
        <v>252</v>
      </c>
    </row>
    <row r="1324" spans="2:17" x14ac:dyDescent="0.15">
      <c r="B1324" s="8" t="str">
        <f>VLOOKUP(G1324,角色!A:B,2,FALSE)</f>
        <v>琅琊</v>
      </c>
      <c r="C1324" s="8" t="str">
        <f t="shared" si="180"/>
        <v>主动技能1</v>
      </c>
      <c r="D1324" s="8">
        <f t="shared" si="182"/>
        <v>7</v>
      </c>
      <c r="E1324" s="8">
        <f t="shared" si="183"/>
        <v>8</v>
      </c>
      <c r="F1324" s="8">
        <f t="shared" si="184"/>
        <v>1</v>
      </c>
      <c r="G1324" s="8">
        <f t="shared" si="181"/>
        <v>24</v>
      </c>
      <c r="H1324" t="str">
        <f t="shared" si="185"/>
        <v>琅琊主动技能1等级7</v>
      </c>
      <c r="I1324" t="str">
        <f t="shared" si="186"/>
        <v>琅琊主动技能1等级8</v>
      </c>
      <c r="J1324" s="1">
        <v>1318</v>
      </c>
      <c r="K1324" s="1">
        <f>VLOOKUP(H1324,主动技能!$A:$B,2,FALSE)</f>
        <v>1387</v>
      </c>
      <c r="L1324" s="1">
        <f>VLOOKUP(I1324,主动技能!$A:$B,2,FALSE)</f>
        <v>1388</v>
      </c>
      <c r="M1324" s="1">
        <f t="shared" si="187"/>
        <v>31</v>
      </c>
      <c r="N1324" s="1" t="s">
        <v>251</v>
      </c>
      <c r="O1324" s="1">
        <f t="shared" si="188"/>
        <v>130</v>
      </c>
      <c r="P1324" s="1" t="s">
        <v>252</v>
      </c>
      <c r="Q1324" s="1" t="s">
        <v>252</v>
      </c>
    </row>
    <row r="1325" spans="2:17" x14ac:dyDescent="0.15">
      <c r="B1325" s="8" t="str">
        <f>VLOOKUP(G1325,角色!A:B,2,FALSE)</f>
        <v>琅琊</v>
      </c>
      <c r="C1325" s="8" t="str">
        <f t="shared" si="180"/>
        <v>主动技能1</v>
      </c>
      <c r="D1325" s="8">
        <f t="shared" si="182"/>
        <v>8</v>
      </c>
      <c r="E1325" s="8">
        <f t="shared" si="183"/>
        <v>9</v>
      </c>
      <c r="F1325" s="8">
        <f t="shared" si="184"/>
        <v>1</v>
      </c>
      <c r="G1325" s="8">
        <f t="shared" si="181"/>
        <v>24</v>
      </c>
      <c r="H1325" t="str">
        <f t="shared" si="185"/>
        <v>琅琊主动技能1等级8</v>
      </c>
      <c r="I1325" t="str">
        <f t="shared" si="186"/>
        <v>琅琊主动技能1等级9</v>
      </c>
      <c r="J1325" s="1">
        <v>1319</v>
      </c>
      <c r="K1325" s="1">
        <f>VLOOKUP(H1325,主动技能!$A:$B,2,FALSE)</f>
        <v>1388</v>
      </c>
      <c r="L1325" s="1">
        <f>VLOOKUP(I1325,主动技能!$A:$B,2,FALSE)</f>
        <v>1389</v>
      </c>
      <c r="M1325" s="1">
        <f t="shared" si="187"/>
        <v>32</v>
      </c>
      <c r="N1325" s="1" t="s">
        <v>251</v>
      </c>
      <c r="O1325" s="1">
        <f t="shared" si="188"/>
        <v>131</v>
      </c>
      <c r="P1325" s="1" t="s">
        <v>252</v>
      </c>
      <c r="Q1325" s="1" t="s">
        <v>252</v>
      </c>
    </row>
    <row r="1326" spans="2:17" x14ac:dyDescent="0.15">
      <c r="B1326" s="8" t="str">
        <f>VLOOKUP(G1326,角色!A:B,2,FALSE)</f>
        <v>琅琊</v>
      </c>
      <c r="C1326" s="8" t="str">
        <f t="shared" si="180"/>
        <v>主动技能1</v>
      </c>
      <c r="D1326" s="8">
        <f t="shared" si="182"/>
        <v>9</v>
      </c>
      <c r="E1326" s="8">
        <f t="shared" si="183"/>
        <v>10</v>
      </c>
      <c r="F1326" s="8">
        <f t="shared" si="184"/>
        <v>1</v>
      </c>
      <c r="G1326" s="8">
        <f t="shared" si="181"/>
        <v>24</v>
      </c>
      <c r="H1326" t="str">
        <f t="shared" si="185"/>
        <v>琅琊主动技能1等级9</v>
      </c>
      <c r="I1326" t="str">
        <f t="shared" si="186"/>
        <v>琅琊主动技能1等级10</v>
      </c>
      <c r="J1326" s="1">
        <v>1320</v>
      </c>
      <c r="K1326" s="1">
        <f>VLOOKUP(H1326,主动技能!$A:$B,2,FALSE)</f>
        <v>1389</v>
      </c>
      <c r="L1326" s="1">
        <f>VLOOKUP(I1326,主动技能!$A:$B,2,FALSE)</f>
        <v>1390</v>
      </c>
      <c r="M1326" s="1">
        <f t="shared" si="187"/>
        <v>33</v>
      </c>
      <c r="N1326" s="1" t="s">
        <v>251</v>
      </c>
      <c r="O1326" s="1">
        <f t="shared" si="188"/>
        <v>132</v>
      </c>
      <c r="P1326" s="1" t="s">
        <v>252</v>
      </c>
      <c r="Q1326" s="1" t="s">
        <v>252</v>
      </c>
    </row>
    <row r="1327" spans="2:17" x14ac:dyDescent="0.15">
      <c r="B1327" s="8" t="str">
        <f>VLOOKUP(G1327,角色!A:B,2,FALSE)</f>
        <v>琅琊</v>
      </c>
      <c r="C1327" s="8" t="str">
        <f t="shared" si="180"/>
        <v>主动技能1</v>
      </c>
      <c r="D1327" s="8">
        <f t="shared" si="182"/>
        <v>10</v>
      </c>
      <c r="E1327" s="8">
        <f t="shared" si="183"/>
        <v>11</v>
      </c>
      <c r="F1327" s="8">
        <f t="shared" si="184"/>
        <v>1</v>
      </c>
      <c r="G1327" s="8">
        <f t="shared" si="181"/>
        <v>24</v>
      </c>
      <c r="H1327" t="str">
        <f t="shared" si="185"/>
        <v>琅琊主动技能1等级10</v>
      </c>
      <c r="I1327" t="str">
        <f t="shared" si="186"/>
        <v>琅琊主动技能1等级11</v>
      </c>
      <c r="J1327" s="1">
        <v>1321</v>
      </c>
      <c r="K1327" s="1">
        <f>VLOOKUP(H1327,主动技能!$A:$B,2,FALSE)</f>
        <v>1390</v>
      </c>
      <c r="L1327" s="1">
        <f>VLOOKUP(I1327,主动技能!$A:$B,2,FALSE)</f>
        <v>1391</v>
      </c>
      <c r="M1327" s="1">
        <f t="shared" si="187"/>
        <v>34</v>
      </c>
      <c r="N1327" s="1" t="s">
        <v>251</v>
      </c>
      <c r="O1327" s="1">
        <f t="shared" si="188"/>
        <v>133</v>
      </c>
      <c r="P1327" s="1" t="s">
        <v>252</v>
      </c>
      <c r="Q1327" s="1" t="s">
        <v>252</v>
      </c>
    </row>
    <row r="1328" spans="2:17" x14ac:dyDescent="0.15">
      <c r="B1328" s="8" t="str">
        <f>VLOOKUP(G1328,角色!A:B,2,FALSE)</f>
        <v>琅琊</v>
      </c>
      <c r="C1328" s="8" t="str">
        <f t="shared" si="180"/>
        <v>主动技能1</v>
      </c>
      <c r="D1328" s="8">
        <f t="shared" si="182"/>
        <v>11</v>
      </c>
      <c r="E1328" s="8">
        <f t="shared" si="183"/>
        <v>12</v>
      </c>
      <c r="F1328" s="8">
        <f t="shared" si="184"/>
        <v>1</v>
      </c>
      <c r="G1328" s="8">
        <f t="shared" si="181"/>
        <v>24</v>
      </c>
      <c r="H1328" t="str">
        <f t="shared" si="185"/>
        <v>琅琊主动技能1等级11</v>
      </c>
      <c r="I1328" t="str">
        <f t="shared" si="186"/>
        <v>琅琊主动技能1等级12</v>
      </c>
      <c r="J1328" s="1">
        <v>1322</v>
      </c>
      <c r="K1328" s="1">
        <f>VLOOKUP(H1328,主动技能!$A:$B,2,FALSE)</f>
        <v>1391</v>
      </c>
      <c r="L1328" s="1">
        <f>VLOOKUP(I1328,主动技能!$A:$B,2,FALSE)</f>
        <v>1392</v>
      </c>
      <c r="M1328" s="1">
        <f t="shared" si="187"/>
        <v>35</v>
      </c>
      <c r="N1328" s="1" t="s">
        <v>251</v>
      </c>
      <c r="O1328" s="1">
        <f t="shared" si="188"/>
        <v>134</v>
      </c>
      <c r="P1328" s="1" t="s">
        <v>252</v>
      </c>
      <c r="Q1328" s="1" t="s">
        <v>252</v>
      </c>
    </row>
    <row r="1329" spans="2:17" x14ac:dyDescent="0.15">
      <c r="B1329" s="8" t="str">
        <f>VLOOKUP(G1329,角色!A:B,2,FALSE)</f>
        <v>琅琊</v>
      </c>
      <c r="C1329" s="8" t="str">
        <f t="shared" si="180"/>
        <v>主动技能1</v>
      </c>
      <c r="D1329" s="8">
        <f t="shared" si="182"/>
        <v>12</v>
      </c>
      <c r="E1329" s="8">
        <f t="shared" si="183"/>
        <v>13</v>
      </c>
      <c r="F1329" s="8">
        <f t="shared" si="184"/>
        <v>1</v>
      </c>
      <c r="G1329" s="8">
        <f t="shared" si="181"/>
        <v>24</v>
      </c>
      <c r="H1329" t="str">
        <f t="shared" si="185"/>
        <v>琅琊主动技能1等级12</v>
      </c>
      <c r="I1329" t="str">
        <f t="shared" si="186"/>
        <v>琅琊主动技能1等级13</v>
      </c>
      <c r="J1329" s="1">
        <v>1323</v>
      </c>
      <c r="K1329" s="1">
        <f>VLOOKUP(H1329,主动技能!$A:$B,2,FALSE)</f>
        <v>1392</v>
      </c>
      <c r="L1329" s="1">
        <f>VLOOKUP(I1329,主动技能!$A:$B,2,FALSE)</f>
        <v>1393</v>
      </c>
      <c r="M1329" s="1">
        <f t="shared" si="187"/>
        <v>36</v>
      </c>
      <c r="N1329" s="1" t="s">
        <v>251</v>
      </c>
      <c r="O1329" s="1">
        <f t="shared" si="188"/>
        <v>135</v>
      </c>
      <c r="P1329" s="1" t="s">
        <v>252</v>
      </c>
      <c r="Q1329" s="1" t="s">
        <v>252</v>
      </c>
    </row>
    <row r="1330" spans="2:17" x14ac:dyDescent="0.15">
      <c r="B1330" s="8" t="str">
        <f>VLOOKUP(G1330,角色!A:B,2,FALSE)</f>
        <v>琅琊</v>
      </c>
      <c r="C1330" s="8" t="str">
        <f t="shared" si="180"/>
        <v>主动技能1</v>
      </c>
      <c r="D1330" s="8">
        <f t="shared" si="182"/>
        <v>13</v>
      </c>
      <c r="E1330" s="8">
        <f t="shared" si="183"/>
        <v>14</v>
      </c>
      <c r="F1330" s="8">
        <f t="shared" si="184"/>
        <v>1</v>
      </c>
      <c r="G1330" s="8">
        <f t="shared" si="181"/>
        <v>24</v>
      </c>
      <c r="H1330" t="str">
        <f t="shared" si="185"/>
        <v>琅琊主动技能1等级13</v>
      </c>
      <c r="I1330" t="str">
        <f t="shared" si="186"/>
        <v>琅琊主动技能1等级14</v>
      </c>
      <c r="J1330" s="1">
        <v>1324</v>
      </c>
      <c r="K1330" s="1">
        <f>VLOOKUP(H1330,主动技能!$A:$B,2,FALSE)</f>
        <v>1393</v>
      </c>
      <c r="L1330" s="1">
        <f>VLOOKUP(I1330,主动技能!$A:$B,2,FALSE)</f>
        <v>1394</v>
      </c>
      <c r="M1330" s="1">
        <f t="shared" si="187"/>
        <v>37</v>
      </c>
      <c r="N1330" s="1" t="s">
        <v>251</v>
      </c>
      <c r="O1330" s="1">
        <f t="shared" si="188"/>
        <v>136</v>
      </c>
      <c r="P1330" s="1" t="s">
        <v>252</v>
      </c>
      <c r="Q1330" s="1" t="s">
        <v>252</v>
      </c>
    </row>
    <row r="1331" spans="2:17" x14ac:dyDescent="0.15">
      <c r="B1331" s="8" t="str">
        <f>VLOOKUP(G1331,角色!A:B,2,FALSE)</f>
        <v>琅琊</v>
      </c>
      <c r="C1331" s="8" t="str">
        <f t="shared" si="180"/>
        <v>主动技能1</v>
      </c>
      <c r="D1331" s="8">
        <f t="shared" si="182"/>
        <v>14</v>
      </c>
      <c r="E1331" s="8">
        <f t="shared" si="183"/>
        <v>15</v>
      </c>
      <c r="F1331" s="8">
        <f t="shared" si="184"/>
        <v>1</v>
      </c>
      <c r="G1331" s="8">
        <f t="shared" si="181"/>
        <v>24</v>
      </c>
      <c r="H1331" t="str">
        <f t="shared" si="185"/>
        <v>琅琊主动技能1等级14</v>
      </c>
      <c r="I1331" t="str">
        <f t="shared" si="186"/>
        <v>琅琊主动技能1等级15</v>
      </c>
      <c r="J1331" s="1">
        <v>1325</v>
      </c>
      <c r="K1331" s="1">
        <f>VLOOKUP(H1331,主动技能!$A:$B,2,FALSE)</f>
        <v>1394</v>
      </c>
      <c r="L1331" s="1">
        <f>VLOOKUP(I1331,主动技能!$A:$B,2,FALSE)</f>
        <v>1395</v>
      </c>
      <c r="M1331" s="1">
        <f t="shared" si="187"/>
        <v>38</v>
      </c>
      <c r="N1331" s="1" t="s">
        <v>251</v>
      </c>
      <c r="O1331" s="1">
        <f t="shared" si="188"/>
        <v>137</v>
      </c>
      <c r="P1331" s="1" t="s">
        <v>252</v>
      </c>
      <c r="Q1331" s="1" t="s">
        <v>252</v>
      </c>
    </row>
    <row r="1332" spans="2:17" x14ac:dyDescent="0.15">
      <c r="B1332" s="8" t="str">
        <f>VLOOKUP(G1332,角色!A:B,2,FALSE)</f>
        <v>琅琊</v>
      </c>
      <c r="C1332" s="8" t="str">
        <f t="shared" si="180"/>
        <v>主动技能1</v>
      </c>
      <c r="D1332" s="8">
        <f t="shared" si="182"/>
        <v>15</v>
      </c>
      <c r="E1332" s="8">
        <f t="shared" si="183"/>
        <v>16</v>
      </c>
      <c r="F1332" s="8">
        <f t="shared" si="184"/>
        <v>1</v>
      </c>
      <c r="G1332" s="8">
        <f t="shared" si="181"/>
        <v>24</v>
      </c>
      <c r="H1332" t="str">
        <f t="shared" si="185"/>
        <v>琅琊主动技能1等级15</v>
      </c>
      <c r="I1332" t="str">
        <f t="shared" si="186"/>
        <v>琅琊主动技能1等级16</v>
      </c>
      <c r="J1332" s="1">
        <v>1326</v>
      </c>
      <c r="K1332" s="1">
        <f>VLOOKUP(H1332,主动技能!$A:$B,2,FALSE)</f>
        <v>1395</v>
      </c>
      <c r="L1332" s="1">
        <f>VLOOKUP(I1332,主动技能!$A:$B,2,FALSE)</f>
        <v>1396</v>
      </c>
      <c r="M1332" s="1">
        <f t="shared" si="187"/>
        <v>39</v>
      </c>
      <c r="N1332" s="1" t="s">
        <v>251</v>
      </c>
      <c r="O1332" s="1">
        <f t="shared" si="188"/>
        <v>138</v>
      </c>
      <c r="P1332" s="1" t="s">
        <v>252</v>
      </c>
      <c r="Q1332" s="1" t="s">
        <v>252</v>
      </c>
    </row>
    <row r="1333" spans="2:17" x14ac:dyDescent="0.15">
      <c r="B1333" s="8" t="str">
        <f>VLOOKUP(G1333,角色!A:B,2,FALSE)</f>
        <v>琅琊</v>
      </c>
      <c r="C1333" s="8" t="str">
        <f t="shared" si="180"/>
        <v>主动技能1</v>
      </c>
      <c r="D1333" s="8">
        <f t="shared" si="182"/>
        <v>16</v>
      </c>
      <c r="E1333" s="8">
        <f t="shared" si="183"/>
        <v>17</v>
      </c>
      <c r="F1333" s="8">
        <f t="shared" si="184"/>
        <v>1</v>
      </c>
      <c r="G1333" s="8">
        <f t="shared" si="181"/>
        <v>24</v>
      </c>
      <c r="H1333" t="str">
        <f t="shared" si="185"/>
        <v>琅琊主动技能1等级16</v>
      </c>
      <c r="I1333" t="str">
        <f t="shared" si="186"/>
        <v>琅琊主动技能1等级17</v>
      </c>
      <c r="J1333" s="1">
        <v>1327</v>
      </c>
      <c r="K1333" s="1">
        <f>VLOOKUP(H1333,主动技能!$A:$B,2,FALSE)</f>
        <v>1396</v>
      </c>
      <c r="L1333" s="1">
        <f>VLOOKUP(I1333,主动技能!$A:$B,2,FALSE)</f>
        <v>1397</v>
      </c>
      <c r="M1333" s="1">
        <f t="shared" si="187"/>
        <v>40</v>
      </c>
      <c r="N1333" s="1" t="s">
        <v>251</v>
      </c>
      <c r="O1333" s="1">
        <f t="shared" si="188"/>
        <v>139</v>
      </c>
      <c r="P1333" s="1" t="s">
        <v>252</v>
      </c>
      <c r="Q1333" s="1" t="s">
        <v>252</v>
      </c>
    </row>
    <row r="1334" spans="2:17" x14ac:dyDescent="0.15">
      <c r="B1334" s="8" t="str">
        <f>VLOOKUP(G1334,角色!A:B,2,FALSE)</f>
        <v>琅琊</v>
      </c>
      <c r="C1334" s="8" t="str">
        <f t="shared" si="180"/>
        <v>主动技能1</v>
      </c>
      <c r="D1334" s="8">
        <f t="shared" si="182"/>
        <v>17</v>
      </c>
      <c r="E1334" s="8">
        <f t="shared" si="183"/>
        <v>18</v>
      </c>
      <c r="F1334" s="8">
        <f t="shared" si="184"/>
        <v>1</v>
      </c>
      <c r="G1334" s="8">
        <f t="shared" si="181"/>
        <v>24</v>
      </c>
      <c r="H1334" t="str">
        <f t="shared" si="185"/>
        <v>琅琊主动技能1等级17</v>
      </c>
      <c r="I1334" t="str">
        <f t="shared" si="186"/>
        <v>琅琊主动技能1等级18</v>
      </c>
      <c r="J1334" s="1">
        <v>1328</v>
      </c>
      <c r="K1334" s="1">
        <f>VLOOKUP(H1334,主动技能!$A:$B,2,FALSE)</f>
        <v>1397</v>
      </c>
      <c r="L1334" s="1">
        <f>VLOOKUP(I1334,主动技能!$A:$B,2,FALSE)</f>
        <v>1398</v>
      </c>
      <c r="M1334" s="1">
        <f t="shared" si="187"/>
        <v>41</v>
      </c>
      <c r="N1334" s="1" t="s">
        <v>251</v>
      </c>
      <c r="O1334" s="1">
        <f t="shared" si="188"/>
        <v>140</v>
      </c>
      <c r="P1334" s="1" t="s">
        <v>252</v>
      </c>
      <c r="Q1334" s="1" t="s">
        <v>252</v>
      </c>
    </row>
    <row r="1335" spans="2:17" x14ac:dyDescent="0.15">
      <c r="B1335" s="8" t="str">
        <f>VLOOKUP(G1335,角色!A:B,2,FALSE)</f>
        <v>琅琊</v>
      </c>
      <c r="C1335" s="8" t="str">
        <f t="shared" si="180"/>
        <v>主动技能1</v>
      </c>
      <c r="D1335" s="8">
        <f t="shared" si="182"/>
        <v>18</v>
      </c>
      <c r="E1335" s="8">
        <f t="shared" si="183"/>
        <v>19</v>
      </c>
      <c r="F1335" s="8">
        <f t="shared" si="184"/>
        <v>1</v>
      </c>
      <c r="G1335" s="8">
        <f t="shared" si="181"/>
        <v>24</v>
      </c>
      <c r="H1335" t="str">
        <f t="shared" si="185"/>
        <v>琅琊主动技能1等级18</v>
      </c>
      <c r="I1335" t="str">
        <f t="shared" si="186"/>
        <v>琅琊主动技能1等级19</v>
      </c>
      <c r="J1335" s="1">
        <v>1329</v>
      </c>
      <c r="K1335" s="1">
        <f>VLOOKUP(H1335,主动技能!$A:$B,2,FALSE)</f>
        <v>1398</v>
      </c>
      <c r="L1335" s="1">
        <f>VLOOKUP(I1335,主动技能!$A:$B,2,FALSE)</f>
        <v>1399</v>
      </c>
      <c r="M1335" s="1">
        <f t="shared" si="187"/>
        <v>42</v>
      </c>
      <c r="N1335" s="1" t="s">
        <v>251</v>
      </c>
      <c r="O1335" s="1">
        <f t="shared" si="188"/>
        <v>141</v>
      </c>
      <c r="P1335" s="1" t="s">
        <v>252</v>
      </c>
      <c r="Q1335" s="1" t="s">
        <v>252</v>
      </c>
    </row>
    <row r="1336" spans="2:17" x14ac:dyDescent="0.15">
      <c r="B1336" s="8" t="str">
        <f>VLOOKUP(G1336,角色!A:B,2,FALSE)</f>
        <v>琅琊</v>
      </c>
      <c r="C1336" s="8" t="str">
        <f t="shared" si="180"/>
        <v>主动技能1</v>
      </c>
      <c r="D1336" s="8">
        <f t="shared" si="182"/>
        <v>19</v>
      </c>
      <c r="E1336" s="8">
        <f t="shared" si="183"/>
        <v>20</v>
      </c>
      <c r="F1336" s="8">
        <f t="shared" si="184"/>
        <v>1</v>
      </c>
      <c r="G1336" s="8">
        <f t="shared" si="181"/>
        <v>24</v>
      </c>
      <c r="H1336" t="str">
        <f t="shared" si="185"/>
        <v>琅琊主动技能1等级19</v>
      </c>
      <c r="I1336" t="str">
        <f t="shared" si="186"/>
        <v>琅琊主动技能1等级20</v>
      </c>
      <c r="J1336" s="1">
        <v>1330</v>
      </c>
      <c r="K1336" s="1">
        <f>VLOOKUP(H1336,主动技能!$A:$B,2,FALSE)</f>
        <v>1399</v>
      </c>
      <c r="L1336" s="1">
        <f>VLOOKUP(I1336,主动技能!$A:$B,2,FALSE)</f>
        <v>1400</v>
      </c>
      <c r="M1336" s="1">
        <f t="shared" si="187"/>
        <v>43</v>
      </c>
      <c r="N1336" s="1" t="s">
        <v>251</v>
      </c>
      <c r="O1336" s="1">
        <f t="shared" si="188"/>
        <v>142</v>
      </c>
      <c r="P1336" s="1" t="s">
        <v>252</v>
      </c>
      <c r="Q1336" s="1" t="s">
        <v>252</v>
      </c>
    </row>
    <row r="1337" spans="2:17" x14ac:dyDescent="0.15">
      <c r="B1337" s="8" t="str">
        <f>VLOOKUP(G1337,角色!A:B,2,FALSE)</f>
        <v>琅琊</v>
      </c>
      <c r="C1337" s="8" t="str">
        <f t="shared" si="180"/>
        <v>主动技能2</v>
      </c>
      <c r="D1337" s="8">
        <f t="shared" si="182"/>
        <v>1</v>
      </c>
      <c r="E1337" s="8">
        <f t="shared" si="183"/>
        <v>2</v>
      </c>
      <c r="F1337" s="8">
        <f t="shared" si="184"/>
        <v>2</v>
      </c>
      <c r="G1337" s="8">
        <f t="shared" si="181"/>
        <v>24</v>
      </c>
      <c r="H1337" t="str">
        <f t="shared" si="185"/>
        <v>琅琊主动技能2等级1</v>
      </c>
      <c r="I1337" t="str">
        <f t="shared" si="186"/>
        <v>琅琊主动技能2等级2</v>
      </c>
      <c r="J1337" s="1">
        <v>1331</v>
      </c>
      <c r="K1337" s="1">
        <f>VLOOKUP(H1337,主动技能!$A:$B,2,FALSE)</f>
        <v>1401</v>
      </c>
      <c r="L1337" s="1">
        <f>VLOOKUP(I1337,主动技能!$A:$B,2,FALSE)</f>
        <v>1402</v>
      </c>
      <c r="M1337" s="1">
        <f t="shared" si="187"/>
        <v>44</v>
      </c>
      <c r="N1337" s="1" t="s">
        <v>251</v>
      </c>
      <c r="O1337" s="1">
        <f t="shared" si="188"/>
        <v>143</v>
      </c>
      <c r="P1337" s="1" t="s">
        <v>252</v>
      </c>
      <c r="Q1337" s="1" t="s">
        <v>252</v>
      </c>
    </row>
    <row r="1338" spans="2:17" x14ac:dyDescent="0.15">
      <c r="B1338" s="8" t="str">
        <f>VLOOKUP(G1338,角色!A:B,2,FALSE)</f>
        <v>琅琊</v>
      </c>
      <c r="C1338" s="8" t="str">
        <f t="shared" si="180"/>
        <v>主动技能2</v>
      </c>
      <c r="D1338" s="8">
        <f t="shared" si="182"/>
        <v>2</v>
      </c>
      <c r="E1338" s="8">
        <f t="shared" si="183"/>
        <v>3</v>
      </c>
      <c r="F1338" s="8">
        <f t="shared" si="184"/>
        <v>2</v>
      </c>
      <c r="G1338" s="8">
        <f t="shared" si="181"/>
        <v>24</v>
      </c>
      <c r="H1338" t="str">
        <f t="shared" si="185"/>
        <v>琅琊主动技能2等级2</v>
      </c>
      <c r="I1338" t="str">
        <f t="shared" si="186"/>
        <v>琅琊主动技能2等级3</v>
      </c>
      <c r="J1338" s="1">
        <v>1332</v>
      </c>
      <c r="K1338" s="1">
        <f>VLOOKUP(H1338,主动技能!$A:$B,2,FALSE)</f>
        <v>1402</v>
      </c>
      <c r="L1338" s="1">
        <f>VLOOKUP(I1338,主动技能!$A:$B,2,FALSE)</f>
        <v>1403</v>
      </c>
      <c r="M1338" s="1">
        <f t="shared" si="187"/>
        <v>45</v>
      </c>
      <c r="N1338" s="1" t="s">
        <v>251</v>
      </c>
      <c r="O1338" s="1">
        <f t="shared" si="188"/>
        <v>144</v>
      </c>
      <c r="P1338" s="1" t="s">
        <v>252</v>
      </c>
      <c r="Q1338" s="1" t="s">
        <v>252</v>
      </c>
    </row>
    <row r="1339" spans="2:17" x14ac:dyDescent="0.15">
      <c r="B1339" s="8" t="str">
        <f>VLOOKUP(G1339,角色!A:B,2,FALSE)</f>
        <v>琅琊</v>
      </c>
      <c r="C1339" s="8" t="str">
        <f t="shared" si="180"/>
        <v>主动技能2</v>
      </c>
      <c r="D1339" s="8">
        <f t="shared" si="182"/>
        <v>3</v>
      </c>
      <c r="E1339" s="8">
        <f t="shared" si="183"/>
        <v>4</v>
      </c>
      <c r="F1339" s="8">
        <f t="shared" si="184"/>
        <v>2</v>
      </c>
      <c r="G1339" s="8">
        <f t="shared" si="181"/>
        <v>24</v>
      </c>
      <c r="H1339" t="str">
        <f t="shared" si="185"/>
        <v>琅琊主动技能2等级3</v>
      </c>
      <c r="I1339" t="str">
        <f t="shared" si="186"/>
        <v>琅琊主动技能2等级4</v>
      </c>
      <c r="J1339" s="1">
        <v>1333</v>
      </c>
      <c r="K1339" s="1">
        <f>VLOOKUP(H1339,主动技能!$A:$B,2,FALSE)</f>
        <v>1403</v>
      </c>
      <c r="L1339" s="1">
        <f>VLOOKUP(I1339,主动技能!$A:$B,2,FALSE)</f>
        <v>1404</v>
      </c>
      <c r="M1339" s="1">
        <f t="shared" si="187"/>
        <v>46</v>
      </c>
      <c r="N1339" s="1" t="s">
        <v>251</v>
      </c>
      <c r="O1339" s="1">
        <f t="shared" si="188"/>
        <v>145</v>
      </c>
      <c r="P1339" s="1" t="s">
        <v>252</v>
      </c>
      <c r="Q1339" s="1" t="s">
        <v>252</v>
      </c>
    </row>
    <row r="1340" spans="2:17" x14ac:dyDescent="0.15">
      <c r="B1340" s="8" t="str">
        <f>VLOOKUP(G1340,角色!A:B,2,FALSE)</f>
        <v>琅琊</v>
      </c>
      <c r="C1340" s="8" t="str">
        <f t="shared" si="180"/>
        <v>主动技能2</v>
      </c>
      <c r="D1340" s="8">
        <f t="shared" si="182"/>
        <v>4</v>
      </c>
      <c r="E1340" s="8">
        <f t="shared" si="183"/>
        <v>5</v>
      </c>
      <c r="F1340" s="8">
        <f t="shared" si="184"/>
        <v>2</v>
      </c>
      <c r="G1340" s="8">
        <f t="shared" si="181"/>
        <v>24</v>
      </c>
      <c r="H1340" t="str">
        <f t="shared" si="185"/>
        <v>琅琊主动技能2等级4</v>
      </c>
      <c r="I1340" t="str">
        <f t="shared" si="186"/>
        <v>琅琊主动技能2等级5</v>
      </c>
      <c r="J1340" s="1">
        <v>1334</v>
      </c>
      <c r="K1340" s="1">
        <f>VLOOKUP(H1340,主动技能!$A:$B,2,FALSE)</f>
        <v>1404</v>
      </c>
      <c r="L1340" s="1">
        <f>VLOOKUP(I1340,主动技能!$A:$B,2,FALSE)</f>
        <v>1405</v>
      </c>
      <c r="M1340" s="1">
        <f t="shared" si="187"/>
        <v>47</v>
      </c>
      <c r="N1340" s="1" t="s">
        <v>251</v>
      </c>
      <c r="O1340" s="1">
        <f t="shared" si="188"/>
        <v>146</v>
      </c>
      <c r="P1340" s="1" t="s">
        <v>252</v>
      </c>
      <c r="Q1340" s="1" t="s">
        <v>252</v>
      </c>
    </row>
    <row r="1341" spans="2:17" x14ac:dyDescent="0.15">
      <c r="B1341" s="8" t="str">
        <f>VLOOKUP(G1341,角色!A:B,2,FALSE)</f>
        <v>琅琊</v>
      </c>
      <c r="C1341" s="8" t="str">
        <f t="shared" si="180"/>
        <v>主动技能2</v>
      </c>
      <c r="D1341" s="8">
        <f t="shared" si="182"/>
        <v>5</v>
      </c>
      <c r="E1341" s="8">
        <f t="shared" si="183"/>
        <v>6</v>
      </c>
      <c r="F1341" s="8">
        <f t="shared" si="184"/>
        <v>2</v>
      </c>
      <c r="G1341" s="8">
        <f t="shared" si="181"/>
        <v>24</v>
      </c>
      <c r="H1341" t="str">
        <f t="shared" si="185"/>
        <v>琅琊主动技能2等级5</v>
      </c>
      <c r="I1341" t="str">
        <f t="shared" si="186"/>
        <v>琅琊主动技能2等级6</v>
      </c>
      <c r="J1341" s="1">
        <v>1335</v>
      </c>
      <c r="K1341" s="1">
        <f>VLOOKUP(H1341,主动技能!$A:$B,2,FALSE)</f>
        <v>1405</v>
      </c>
      <c r="L1341" s="1">
        <f>VLOOKUP(I1341,主动技能!$A:$B,2,FALSE)</f>
        <v>1406</v>
      </c>
      <c r="M1341" s="1">
        <f t="shared" si="187"/>
        <v>48</v>
      </c>
      <c r="N1341" s="1" t="s">
        <v>251</v>
      </c>
      <c r="O1341" s="1">
        <f t="shared" si="188"/>
        <v>147</v>
      </c>
      <c r="P1341" s="1" t="s">
        <v>252</v>
      </c>
      <c r="Q1341" s="1" t="s">
        <v>252</v>
      </c>
    </row>
    <row r="1342" spans="2:17" x14ac:dyDescent="0.15">
      <c r="B1342" s="8" t="str">
        <f>VLOOKUP(G1342,角色!A:B,2,FALSE)</f>
        <v>琅琊</v>
      </c>
      <c r="C1342" s="8" t="str">
        <f t="shared" si="180"/>
        <v>主动技能2</v>
      </c>
      <c r="D1342" s="8">
        <f t="shared" si="182"/>
        <v>6</v>
      </c>
      <c r="E1342" s="8">
        <f t="shared" si="183"/>
        <v>7</v>
      </c>
      <c r="F1342" s="8">
        <f t="shared" si="184"/>
        <v>2</v>
      </c>
      <c r="G1342" s="8">
        <f t="shared" si="181"/>
        <v>24</v>
      </c>
      <c r="H1342" t="str">
        <f t="shared" si="185"/>
        <v>琅琊主动技能2等级6</v>
      </c>
      <c r="I1342" t="str">
        <f t="shared" si="186"/>
        <v>琅琊主动技能2等级7</v>
      </c>
      <c r="J1342" s="1">
        <v>1336</v>
      </c>
      <c r="K1342" s="1">
        <f>VLOOKUP(H1342,主动技能!$A:$B,2,FALSE)</f>
        <v>1406</v>
      </c>
      <c r="L1342" s="1">
        <f>VLOOKUP(I1342,主动技能!$A:$B,2,FALSE)</f>
        <v>1407</v>
      </c>
      <c r="M1342" s="1">
        <f t="shared" si="187"/>
        <v>49</v>
      </c>
      <c r="N1342" s="1" t="s">
        <v>251</v>
      </c>
      <c r="O1342" s="1">
        <f t="shared" si="188"/>
        <v>148</v>
      </c>
      <c r="P1342" s="1" t="s">
        <v>252</v>
      </c>
      <c r="Q1342" s="1" t="s">
        <v>252</v>
      </c>
    </row>
    <row r="1343" spans="2:17" x14ac:dyDescent="0.15">
      <c r="B1343" s="8" t="str">
        <f>VLOOKUP(G1343,角色!A:B,2,FALSE)</f>
        <v>琅琊</v>
      </c>
      <c r="C1343" s="8" t="str">
        <f t="shared" si="180"/>
        <v>主动技能2</v>
      </c>
      <c r="D1343" s="8">
        <f t="shared" si="182"/>
        <v>7</v>
      </c>
      <c r="E1343" s="8">
        <f t="shared" si="183"/>
        <v>8</v>
      </c>
      <c r="F1343" s="8">
        <f t="shared" si="184"/>
        <v>2</v>
      </c>
      <c r="G1343" s="8">
        <f t="shared" si="181"/>
        <v>24</v>
      </c>
      <c r="H1343" t="str">
        <f t="shared" si="185"/>
        <v>琅琊主动技能2等级7</v>
      </c>
      <c r="I1343" t="str">
        <f t="shared" si="186"/>
        <v>琅琊主动技能2等级8</v>
      </c>
      <c r="J1343" s="1">
        <v>1337</v>
      </c>
      <c r="K1343" s="1">
        <f>VLOOKUP(H1343,主动技能!$A:$B,2,FALSE)</f>
        <v>1407</v>
      </c>
      <c r="L1343" s="1">
        <f>VLOOKUP(I1343,主动技能!$A:$B,2,FALSE)</f>
        <v>1408</v>
      </c>
      <c r="M1343" s="1">
        <f t="shared" si="187"/>
        <v>50</v>
      </c>
      <c r="N1343" s="1" t="s">
        <v>251</v>
      </c>
      <c r="O1343" s="1">
        <f t="shared" si="188"/>
        <v>149</v>
      </c>
      <c r="P1343" s="1" t="s">
        <v>252</v>
      </c>
      <c r="Q1343" s="1" t="s">
        <v>252</v>
      </c>
    </row>
    <row r="1344" spans="2:17" x14ac:dyDescent="0.15">
      <c r="B1344" s="8" t="str">
        <f>VLOOKUP(G1344,角色!A:B,2,FALSE)</f>
        <v>琅琊</v>
      </c>
      <c r="C1344" s="8" t="str">
        <f t="shared" si="180"/>
        <v>主动技能2</v>
      </c>
      <c r="D1344" s="8">
        <f t="shared" si="182"/>
        <v>8</v>
      </c>
      <c r="E1344" s="8">
        <f t="shared" si="183"/>
        <v>9</v>
      </c>
      <c r="F1344" s="8">
        <f t="shared" si="184"/>
        <v>2</v>
      </c>
      <c r="G1344" s="8">
        <f t="shared" si="181"/>
        <v>24</v>
      </c>
      <c r="H1344" t="str">
        <f t="shared" si="185"/>
        <v>琅琊主动技能2等级8</v>
      </c>
      <c r="I1344" t="str">
        <f t="shared" si="186"/>
        <v>琅琊主动技能2等级9</v>
      </c>
      <c r="J1344" s="1">
        <v>1338</v>
      </c>
      <c r="K1344" s="1">
        <f>VLOOKUP(H1344,主动技能!$A:$B,2,FALSE)</f>
        <v>1408</v>
      </c>
      <c r="L1344" s="1">
        <f>VLOOKUP(I1344,主动技能!$A:$B,2,FALSE)</f>
        <v>1409</v>
      </c>
      <c r="M1344" s="1">
        <f t="shared" si="187"/>
        <v>51</v>
      </c>
      <c r="N1344" s="1" t="s">
        <v>251</v>
      </c>
      <c r="O1344" s="1">
        <f t="shared" si="188"/>
        <v>150</v>
      </c>
      <c r="P1344" s="1" t="s">
        <v>252</v>
      </c>
      <c r="Q1344" s="1" t="s">
        <v>252</v>
      </c>
    </row>
    <row r="1345" spans="2:17" x14ac:dyDescent="0.15">
      <c r="B1345" s="8" t="str">
        <f>VLOOKUP(G1345,角色!A:B,2,FALSE)</f>
        <v>琅琊</v>
      </c>
      <c r="C1345" s="8" t="str">
        <f t="shared" si="180"/>
        <v>主动技能2</v>
      </c>
      <c r="D1345" s="8">
        <f t="shared" si="182"/>
        <v>9</v>
      </c>
      <c r="E1345" s="8">
        <f t="shared" si="183"/>
        <v>10</v>
      </c>
      <c r="F1345" s="8">
        <f t="shared" si="184"/>
        <v>2</v>
      </c>
      <c r="G1345" s="8">
        <f t="shared" si="181"/>
        <v>24</v>
      </c>
      <c r="H1345" t="str">
        <f t="shared" si="185"/>
        <v>琅琊主动技能2等级9</v>
      </c>
      <c r="I1345" t="str">
        <f t="shared" si="186"/>
        <v>琅琊主动技能2等级10</v>
      </c>
      <c r="J1345" s="1">
        <v>1339</v>
      </c>
      <c r="K1345" s="1">
        <f>VLOOKUP(H1345,主动技能!$A:$B,2,FALSE)</f>
        <v>1409</v>
      </c>
      <c r="L1345" s="1">
        <f>VLOOKUP(I1345,主动技能!$A:$B,2,FALSE)</f>
        <v>1410</v>
      </c>
      <c r="M1345" s="1">
        <f t="shared" si="187"/>
        <v>52</v>
      </c>
      <c r="N1345" s="1" t="s">
        <v>251</v>
      </c>
      <c r="O1345" s="1">
        <f t="shared" si="188"/>
        <v>151</v>
      </c>
      <c r="P1345" s="1" t="s">
        <v>252</v>
      </c>
      <c r="Q1345" s="1" t="s">
        <v>252</v>
      </c>
    </row>
    <row r="1346" spans="2:17" x14ac:dyDescent="0.15">
      <c r="B1346" s="8" t="str">
        <f>VLOOKUP(G1346,角色!A:B,2,FALSE)</f>
        <v>琅琊</v>
      </c>
      <c r="C1346" s="8" t="str">
        <f t="shared" si="180"/>
        <v>主动技能2</v>
      </c>
      <c r="D1346" s="8">
        <f t="shared" si="182"/>
        <v>10</v>
      </c>
      <c r="E1346" s="8">
        <f t="shared" si="183"/>
        <v>11</v>
      </c>
      <c r="F1346" s="8">
        <f t="shared" si="184"/>
        <v>2</v>
      </c>
      <c r="G1346" s="8">
        <f t="shared" si="181"/>
        <v>24</v>
      </c>
      <c r="H1346" t="str">
        <f t="shared" si="185"/>
        <v>琅琊主动技能2等级10</v>
      </c>
      <c r="I1346" t="str">
        <f t="shared" si="186"/>
        <v>琅琊主动技能2等级11</v>
      </c>
      <c r="J1346" s="1">
        <v>1340</v>
      </c>
      <c r="K1346" s="1">
        <f>VLOOKUP(H1346,主动技能!$A:$B,2,FALSE)</f>
        <v>1410</v>
      </c>
      <c r="L1346" s="1">
        <f>VLOOKUP(I1346,主动技能!$A:$B,2,FALSE)</f>
        <v>1411</v>
      </c>
      <c r="M1346" s="1">
        <f t="shared" si="187"/>
        <v>53</v>
      </c>
      <c r="N1346" s="1" t="s">
        <v>251</v>
      </c>
      <c r="O1346" s="1">
        <f t="shared" si="188"/>
        <v>152</v>
      </c>
      <c r="P1346" s="1" t="s">
        <v>252</v>
      </c>
      <c r="Q1346" s="1" t="s">
        <v>252</v>
      </c>
    </row>
    <row r="1347" spans="2:17" x14ac:dyDescent="0.15">
      <c r="B1347" s="8" t="str">
        <f>VLOOKUP(G1347,角色!A:B,2,FALSE)</f>
        <v>琅琊</v>
      </c>
      <c r="C1347" s="8" t="str">
        <f t="shared" si="180"/>
        <v>主动技能2</v>
      </c>
      <c r="D1347" s="8">
        <f t="shared" si="182"/>
        <v>11</v>
      </c>
      <c r="E1347" s="8">
        <f t="shared" si="183"/>
        <v>12</v>
      </c>
      <c r="F1347" s="8">
        <f t="shared" si="184"/>
        <v>2</v>
      </c>
      <c r="G1347" s="8">
        <f t="shared" si="181"/>
        <v>24</v>
      </c>
      <c r="H1347" t="str">
        <f t="shared" si="185"/>
        <v>琅琊主动技能2等级11</v>
      </c>
      <c r="I1347" t="str">
        <f t="shared" si="186"/>
        <v>琅琊主动技能2等级12</v>
      </c>
      <c r="J1347" s="1">
        <v>1341</v>
      </c>
      <c r="K1347" s="1">
        <f>VLOOKUP(H1347,主动技能!$A:$B,2,FALSE)</f>
        <v>1411</v>
      </c>
      <c r="L1347" s="1">
        <f>VLOOKUP(I1347,主动技能!$A:$B,2,FALSE)</f>
        <v>1412</v>
      </c>
      <c r="M1347" s="1">
        <f t="shared" si="187"/>
        <v>54</v>
      </c>
      <c r="N1347" s="1" t="s">
        <v>251</v>
      </c>
      <c r="O1347" s="1">
        <f t="shared" si="188"/>
        <v>153</v>
      </c>
      <c r="P1347" s="1" t="s">
        <v>252</v>
      </c>
      <c r="Q1347" s="1" t="s">
        <v>252</v>
      </c>
    </row>
    <row r="1348" spans="2:17" x14ac:dyDescent="0.15">
      <c r="B1348" s="8" t="str">
        <f>VLOOKUP(G1348,角色!A:B,2,FALSE)</f>
        <v>琅琊</v>
      </c>
      <c r="C1348" s="8" t="str">
        <f t="shared" si="180"/>
        <v>主动技能2</v>
      </c>
      <c r="D1348" s="8">
        <f t="shared" si="182"/>
        <v>12</v>
      </c>
      <c r="E1348" s="8">
        <f t="shared" si="183"/>
        <v>13</v>
      </c>
      <c r="F1348" s="8">
        <f t="shared" si="184"/>
        <v>2</v>
      </c>
      <c r="G1348" s="8">
        <f t="shared" si="181"/>
        <v>24</v>
      </c>
      <c r="H1348" t="str">
        <f t="shared" si="185"/>
        <v>琅琊主动技能2等级12</v>
      </c>
      <c r="I1348" t="str">
        <f t="shared" si="186"/>
        <v>琅琊主动技能2等级13</v>
      </c>
      <c r="J1348" s="1">
        <v>1342</v>
      </c>
      <c r="K1348" s="1">
        <f>VLOOKUP(H1348,主动技能!$A:$B,2,FALSE)</f>
        <v>1412</v>
      </c>
      <c r="L1348" s="1">
        <f>VLOOKUP(I1348,主动技能!$A:$B,2,FALSE)</f>
        <v>1413</v>
      </c>
      <c r="M1348" s="1">
        <f t="shared" si="187"/>
        <v>55</v>
      </c>
      <c r="N1348" s="1" t="s">
        <v>251</v>
      </c>
      <c r="O1348" s="1">
        <f t="shared" si="188"/>
        <v>154</v>
      </c>
      <c r="P1348" s="1" t="s">
        <v>252</v>
      </c>
      <c r="Q1348" s="1" t="s">
        <v>252</v>
      </c>
    </row>
    <row r="1349" spans="2:17" x14ac:dyDescent="0.15">
      <c r="B1349" s="8" t="str">
        <f>VLOOKUP(G1349,角色!A:B,2,FALSE)</f>
        <v>琅琊</v>
      </c>
      <c r="C1349" s="8" t="str">
        <f t="shared" si="180"/>
        <v>主动技能2</v>
      </c>
      <c r="D1349" s="8">
        <f t="shared" si="182"/>
        <v>13</v>
      </c>
      <c r="E1349" s="8">
        <f t="shared" si="183"/>
        <v>14</v>
      </c>
      <c r="F1349" s="8">
        <f t="shared" si="184"/>
        <v>2</v>
      </c>
      <c r="G1349" s="8">
        <f t="shared" si="181"/>
        <v>24</v>
      </c>
      <c r="H1349" t="str">
        <f t="shared" si="185"/>
        <v>琅琊主动技能2等级13</v>
      </c>
      <c r="I1349" t="str">
        <f t="shared" si="186"/>
        <v>琅琊主动技能2等级14</v>
      </c>
      <c r="J1349" s="1">
        <v>1343</v>
      </c>
      <c r="K1349" s="1">
        <f>VLOOKUP(H1349,主动技能!$A:$B,2,FALSE)</f>
        <v>1413</v>
      </c>
      <c r="L1349" s="1">
        <f>VLOOKUP(I1349,主动技能!$A:$B,2,FALSE)</f>
        <v>1414</v>
      </c>
      <c r="M1349" s="1">
        <f t="shared" si="187"/>
        <v>56</v>
      </c>
      <c r="N1349" s="1" t="s">
        <v>251</v>
      </c>
      <c r="O1349" s="1">
        <f t="shared" si="188"/>
        <v>155</v>
      </c>
      <c r="P1349" s="1" t="s">
        <v>252</v>
      </c>
      <c r="Q1349" s="1" t="s">
        <v>252</v>
      </c>
    </row>
    <row r="1350" spans="2:17" x14ac:dyDescent="0.15">
      <c r="B1350" s="8" t="str">
        <f>VLOOKUP(G1350,角色!A:B,2,FALSE)</f>
        <v>琅琊</v>
      </c>
      <c r="C1350" s="8" t="str">
        <f t="shared" si="180"/>
        <v>主动技能2</v>
      </c>
      <c r="D1350" s="8">
        <f t="shared" si="182"/>
        <v>14</v>
      </c>
      <c r="E1350" s="8">
        <f t="shared" si="183"/>
        <v>15</v>
      </c>
      <c r="F1350" s="8">
        <f t="shared" si="184"/>
        <v>2</v>
      </c>
      <c r="G1350" s="8">
        <f t="shared" si="181"/>
        <v>24</v>
      </c>
      <c r="H1350" t="str">
        <f t="shared" si="185"/>
        <v>琅琊主动技能2等级14</v>
      </c>
      <c r="I1350" t="str">
        <f t="shared" si="186"/>
        <v>琅琊主动技能2等级15</v>
      </c>
      <c r="J1350" s="1">
        <v>1344</v>
      </c>
      <c r="K1350" s="1">
        <f>VLOOKUP(H1350,主动技能!$A:$B,2,FALSE)</f>
        <v>1414</v>
      </c>
      <c r="L1350" s="1">
        <f>VLOOKUP(I1350,主动技能!$A:$B,2,FALSE)</f>
        <v>1415</v>
      </c>
      <c r="M1350" s="1">
        <f t="shared" si="187"/>
        <v>57</v>
      </c>
      <c r="N1350" s="1" t="s">
        <v>251</v>
      </c>
      <c r="O1350" s="1">
        <f t="shared" si="188"/>
        <v>156</v>
      </c>
      <c r="P1350" s="1" t="s">
        <v>252</v>
      </c>
      <c r="Q1350" s="1" t="s">
        <v>252</v>
      </c>
    </row>
    <row r="1351" spans="2:17" x14ac:dyDescent="0.15">
      <c r="B1351" s="8" t="str">
        <f>VLOOKUP(G1351,角色!A:B,2,FALSE)</f>
        <v>琅琊</v>
      </c>
      <c r="C1351" s="8" t="str">
        <f t="shared" si="180"/>
        <v>主动技能2</v>
      </c>
      <c r="D1351" s="8">
        <f t="shared" si="182"/>
        <v>15</v>
      </c>
      <c r="E1351" s="8">
        <f t="shared" si="183"/>
        <v>16</v>
      </c>
      <c r="F1351" s="8">
        <f t="shared" si="184"/>
        <v>2</v>
      </c>
      <c r="G1351" s="8">
        <f t="shared" si="181"/>
        <v>24</v>
      </c>
      <c r="H1351" t="str">
        <f t="shared" si="185"/>
        <v>琅琊主动技能2等级15</v>
      </c>
      <c r="I1351" t="str">
        <f t="shared" si="186"/>
        <v>琅琊主动技能2等级16</v>
      </c>
      <c r="J1351" s="1">
        <v>1345</v>
      </c>
      <c r="K1351" s="1">
        <f>VLOOKUP(H1351,主动技能!$A:$B,2,FALSE)</f>
        <v>1415</v>
      </c>
      <c r="L1351" s="1">
        <f>VLOOKUP(I1351,主动技能!$A:$B,2,FALSE)</f>
        <v>1416</v>
      </c>
      <c r="M1351" s="1">
        <f t="shared" si="187"/>
        <v>58</v>
      </c>
      <c r="N1351" s="1" t="s">
        <v>251</v>
      </c>
      <c r="O1351" s="1">
        <f t="shared" si="188"/>
        <v>157</v>
      </c>
      <c r="P1351" s="1" t="s">
        <v>252</v>
      </c>
      <c r="Q1351" s="1" t="s">
        <v>252</v>
      </c>
    </row>
    <row r="1352" spans="2:17" x14ac:dyDescent="0.15">
      <c r="B1352" s="8" t="str">
        <f>VLOOKUP(G1352,角色!A:B,2,FALSE)</f>
        <v>琅琊</v>
      </c>
      <c r="C1352" s="8" t="str">
        <f t="shared" ref="C1352:C1415" si="189">C$4&amp;F1352</f>
        <v>主动技能2</v>
      </c>
      <c r="D1352" s="8">
        <f t="shared" si="182"/>
        <v>16</v>
      </c>
      <c r="E1352" s="8">
        <f t="shared" si="183"/>
        <v>17</v>
      </c>
      <c r="F1352" s="8">
        <f t="shared" si="184"/>
        <v>2</v>
      </c>
      <c r="G1352" s="8">
        <f t="shared" ref="G1352:G1415" si="190">IF((F1352=1)*(D1352=1),G1351+1,G1351)</f>
        <v>24</v>
      </c>
      <c r="H1352" t="str">
        <f t="shared" si="185"/>
        <v>琅琊主动技能2等级16</v>
      </c>
      <c r="I1352" t="str">
        <f t="shared" si="186"/>
        <v>琅琊主动技能2等级17</v>
      </c>
      <c r="J1352" s="1">
        <v>1346</v>
      </c>
      <c r="K1352" s="1">
        <f>VLOOKUP(H1352,主动技能!$A:$B,2,FALSE)</f>
        <v>1416</v>
      </c>
      <c r="L1352" s="1">
        <f>VLOOKUP(I1352,主动技能!$A:$B,2,FALSE)</f>
        <v>1417</v>
      </c>
      <c r="M1352" s="1">
        <f t="shared" si="187"/>
        <v>59</v>
      </c>
      <c r="N1352" s="1" t="s">
        <v>251</v>
      </c>
      <c r="O1352" s="1">
        <f t="shared" si="188"/>
        <v>158</v>
      </c>
      <c r="P1352" s="1" t="s">
        <v>252</v>
      </c>
      <c r="Q1352" s="1" t="s">
        <v>252</v>
      </c>
    </row>
    <row r="1353" spans="2:17" x14ac:dyDescent="0.15">
      <c r="B1353" s="8" t="str">
        <f>VLOOKUP(G1353,角色!A:B,2,FALSE)</f>
        <v>琅琊</v>
      </c>
      <c r="C1353" s="8" t="str">
        <f t="shared" si="189"/>
        <v>主动技能2</v>
      </c>
      <c r="D1353" s="8">
        <f t="shared" ref="D1353:D1416" si="191">IF(D1352=D$5,1,D1352+1)</f>
        <v>17</v>
      </c>
      <c r="E1353" s="8">
        <f t="shared" ref="E1353:E1416" si="192">IF(E1352=E$5,2,E1352+1)</f>
        <v>18</v>
      </c>
      <c r="F1353" s="8">
        <f t="shared" ref="F1353:F1416" si="193">IF(D1353=1,IF(F1352=$F$5,1,F1352+1),F1352)</f>
        <v>2</v>
      </c>
      <c r="G1353" s="8">
        <f t="shared" si="190"/>
        <v>24</v>
      </c>
      <c r="H1353" t="str">
        <f t="shared" si="185"/>
        <v>琅琊主动技能2等级17</v>
      </c>
      <c r="I1353" t="str">
        <f t="shared" si="186"/>
        <v>琅琊主动技能2等级18</v>
      </c>
      <c r="J1353" s="1">
        <v>1347</v>
      </c>
      <c r="K1353" s="1">
        <f>VLOOKUP(H1353,主动技能!$A:$B,2,FALSE)</f>
        <v>1417</v>
      </c>
      <c r="L1353" s="1">
        <f>VLOOKUP(I1353,主动技能!$A:$B,2,FALSE)</f>
        <v>1418</v>
      </c>
      <c r="M1353" s="1">
        <f t="shared" si="187"/>
        <v>60</v>
      </c>
      <c r="N1353" s="1" t="s">
        <v>251</v>
      </c>
      <c r="O1353" s="1">
        <f t="shared" si="188"/>
        <v>159</v>
      </c>
      <c r="P1353" s="1" t="s">
        <v>252</v>
      </c>
      <c r="Q1353" s="1" t="s">
        <v>252</v>
      </c>
    </row>
    <row r="1354" spans="2:17" x14ac:dyDescent="0.15">
      <c r="B1354" s="8" t="str">
        <f>VLOOKUP(G1354,角色!A:B,2,FALSE)</f>
        <v>琅琊</v>
      </c>
      <c r="C1354" s="8" t="str">
        <f t="shared" si="189"/>
        <v>主动技能2</v>
      </c>
      <c r="D1354" s="8">
        <f t="shared" si="191"/>
        <v>18</v>
      </c>
      <c r="E1354" s="8">
        <f t="shared" si="192"/>
        <v>19</v>
      </c>
      <c r="F1354" s="8">
        <f t="shared" si="193"/>
        <v>2</v>
      </c>
      <c r="G1354" s="8">
        <f t="shared" si="190"/>
        <v>24</v>
      </c>
      <c r="H1354" t="str">
        <f t="shared" si="185"/>
        <v>琅琊主动技能2等级18</v>
      </c>
      <c r="I1354" t="str">
        <f t="shared" si="186"/>
        <v>琅琊主动技能2等级19</v>
      </c>
      <c r="J1354" s="1">
        <v>1348</v>
      </c>
      <c r="K1354" s="1">
        <f>VLOOKUP(H1354,主动技能!$A:$B,2,FALSE)</f>
        <v>1418</v>
      </c>
      <c r="L1354" s="1">
        <f>VLOOKUP(I1354,主动技能!$A:$B,2,FALSE)</f>
        <v>1419</v>
      </c>
      <c r="M1354" s="1">
        <f t="shared" si="187"/>
        <v>61</v>
      </c>
      <c r="N1354" s="1" t="s">
        <v>251</v>
      </c>
      <c r="O1354" s="1">
        <f t="shared" si="188"/>
        <v>160</v>
      </c>
      <c r="P1354" s="1" t="s">
        <v>252</v>
      </c>
      <c r="Q1354" s="1" t="s">
        <v>252</v>
      </c>
    </row>
    <row r="1355" spans="2:17" x14ac:dyDescent="0.15">
      <c r="B1355" s="8" t="str">
        <f>VLOOKUP(G1355,角色!A:B,2,FALSE)</f>
        <v>琅琊</v>
      </c>
      <c r="C1355" s="8" t="str">
        <f t="shared" si="189"/>
        <v>主动技能2</v>
      </c>
      <c r="D1355" s="8">
        <f t="shared" si="191"/>
        <v>19</v>
      </c>
      <c r="E1355" s="8">
        <f t="shared" si="192"/>
        <v>20</v>
      </c>
      <c r="F1355" s="8">
        <f t="shared" si="193"/>
        <v>2</v>
      </c>
      <c r="G1355" s="8">
        <f t="shared" si="190"/>
        <v>24</v>
      </c>
      <c r="H1355" t="str">
        <f t="shared" si="185"/>
        <v>琅琊主动技能2等级19</v>
      </c>
      <c r="I1355" t="str">
        <f t="shared" si="186"/>
        <v>琅琊主动技能2等级20</v>
      </c>
      <c r="J1355" s="1">
        <v>1349</v>
      </c>
      <c r="K1355" s="1">
        <f>VLOOKUP(H1355,主动技能!$A:$B,2,FALSE)</f>
        <v>1419</v>
      </c>
      <c r="L1355" s="1">
        <f>VLOOKUP(I1355,主动技能!$A:$B,2,FALSE)</f>
        <v>1420</v>
      </c>
      <c r="M1355" s="1">
        <f t="shared" si="187"/>
        <v>62</v>
      </c>
      <c r="N1355" s="1" t="s">
        <v>251</v>
      </c>
      <c r="O1355" s="1">
        <f t="shared" si="188"/>
        <v>161</v>
      </c>
      <c r="P1355" s="1" t="s">
        <v>252</v>
      </c>
      <c r="Q1355" s="1" t="s">
        <v>252</v>
      </c>
    </row>
    <row r="1356" spans="2:17" x14ac:dyDescent="0.15">
      <c r="B1356" s="8" t="str">
        <f>VLOOKUP(G1356,角色!A:B,2,FALSE)</f>
        <v>琅琊</v>
      </c>
      <c r="C1356" s="8" t="str">
        <f t="shared" si="189"/>
        <v>主动技能3</v>
      </c>
      <c r="D1356" s="8">
        <f t="shared" si="191"/>
        <v>1</v>
      </c>
      <c r="E1356" s="8">
        <f t="shared" si="192"/>
        <v>2</v>
      </c>
      <c r="F1356" s="8">
        <f t="shared" si="193"/>
        <v>3</v>
      </c>
      <c r="G1356" s="8">
        <f t="shared" si="190"/>
        <v>24</v>
      </c>
      <c r="H1356" t="str">
        <f t="shared" si="185"/>
        <v>琅琊主动技能3等级1</v>
      </c>
      <c r="I1356" t="str">
        <f t="shared" si="186"/>
        <v>琅琊主动技能3等级2</v>
      </c>
      <c r="J1356" s="1">
        <v>1350</v>
      </c>
      <c r="K1356" s="1">
        <f>VLOOKUP(H1356,主动技能!$A:$B,2,FALSE)</f>
        <v>1421</v>
      </c>
      <c r="L1356" s="1">
        <f>VLOOKUP(I1356,主动技能!$A:$B,2,FALSE)</f>
        <v>1422</v>
      </c>
      <c r="M1356" s="1">
        <f t="shared" si="187"/>
        <v>63</v>
      </c>
      <c r="N1356" s="1" t="s">
        <v>251</v>
      </c>
      <c r="O1356" s="1">
        <f t="shared" si="188"/>
        <v>162</v>
      </c>
      <c r="P1356" s="1" t="s">
        <v>252</v>
      </c>
      <c r="Q1356" s="1" t="s">
        <v>252</v>
      </c>
    </row>
    <row r="1357" spans="2:17" x14ac:dyDescent="0.15">
      <c r="B1357" s="8" t="str">
        <f>VLOOKUP(G1357,角色!A:B,2,FALSE)</f>
        <v>琅琊</v>
      </c>
      <c r="C1357" s="8" t="str">
        <f t="shared" si="189"/>
        <v>主动技能3</v>
      </c>
      <c r="D1357" s="8">
        <f t="shared" si="191"/>
        <v>2</v>
      </c>
      <c r="E1357" s="8">
        <f t="shared" si="192"/>
        <v>3</v>
      </c>
      <c r="F1357" s="8">
        <f t="shared" si="193"/>
        <v>3</v>
      </c>
      <c r="G1357" s="8">
        <f t="shared" si="190"/>
        <v>24</v>
      </c>
      <c r="H1357" t="str">
        <f t="shared" si="185"/>
        <v>琅琊主动技能3等级2</v>
      </c>
      <c r="I1357" t="str">
        <f t="shared" si="186"/>
        <v>琅琊主动技能3等级3</v>
      </c>
      <c r="J1357" s="1">
        <v>1351</v>
      </c>
      <c r="K1357" s="1">
        <f>VLOOKUP(H1357,主动技能!$A:$B,2,FALSE)</f>
        <v>1422</v>
      </c>
      <c r="L1357" s="1">
        <f>VLOOKUP(I1357,主动技能!$A:$B,2,FALSE)</f>
        <v>1423</v>
      </c>
      <c r="M1357" s="1">
        <f t="shared" si="187"/>
        <v>64</v>
      </c>
      <c r="N1357" s="1" t="s">
        <v>251</v>
      </c>
      <c r="O1357" s="1">
        <f t="shared" si="188"/>
        <v>163</v>
      </c>
      <c r="P1357" s="1" t="s">
        <v>252</v>
      </c>
      <c r="Q1357" s="1" t="s">
        <v>252</v>
      </c>
    </row>
    <row r="1358" spans="2:17" x14ac:dyDescent="0.15">
      <c r="B1358" s="8" t="str">
        <f>VLOOKUP(G1358,角色!A:B,2,FALSE)</f>
        <v>琅琊</v>
      </c>
      <c r="C1358" s="8" t="str">
        <f t="shared" si="189"/>
        <v>主动技能3</v>
      </c>
      <c r="D1358" s="8">
        <f t="shared" si="191"/>
        <v>3</v>
      </c>
      <c r="E1358" s="8">
        <f t="shared" si="192"/>
        <v>4</v>
      </c>
      <c r="F1358" s="8">
        <f t="shared" si="193"/>
        <v>3</v>
      </c>
      <c r="G1358" s="8">
        <f t="shared" si="190"/>
        <v>24</v>
      </c>
      <c r="H1358" t="str">
        <f t="shared" si="185"/>
        <v>琅琊主动技能3等级3</v>
      </c>
      <c r="I1358" t="str">
        <f t="shared" si="186"/>
        <v>琅琊主动技能3等级4</v>
      </c>
      <c r="J1358" s="1">
        <v>1352</v>
      </c>
      <c r="K1358" s="1">
        <f>VLOOKUP(H1358,主动技能!$A:$B,2,FALSE)</f>
        <v>1423</v>
      </c>
      <c r="L1358" s="1">
        <f>VLOOKUP(I1358,主动技能!$A:$B,2,FALSE)</f>
        <v>1424</v>
      </c>
      <c r="M1358" s="1">
        <f t="shared" si="187"/>
        <v>65</v>
      </c>
      <c r="N1358" s="1" t="s">
        <v>251</v>
      </c>
      <c r="O1358" s="1">
        <f t="shared" si="188"/>
        <v>164</v>
      </c>
      <c r="P1358" s="1" t="s">
        <v>252</v>
      </c>
      <c r="Q1358" s="1" t="s">
        <v>252</v>
      </c>
    </row>
    <row r="1359" spans="2:17" x14ac:dyDescent="0.15">
      <c r="B1359" s="8" t="str">
        <f>VLOOKUP(G1359,角色!A:B,2,FALSE)</f>
        <v>琅琊</v>
      </c>
      <c r="C1359" s="8" t="str">
        <f t="shared" si="189"/>
        <v>主动技能3</v>
      </c>
      <c r="D1359" s="8">
        <f t="shared" si="191"/>
        <v>4</v>
      </c>
      <c r="E1359" s="8">
        <f t="shared" si="192"/>
        <v>5</v>
      </c>
      <c r="F1359" s="8">
        <f t="shared" si="193"/>
        <v>3</v>
      </c>
      <c r="G1359" s="8">
        <f t="shared" si="190"/>
        <v>24</v>
      </c>
      <c r="H1359" t="str">
        <f t="shared" si="185"/>
        <v>琅琊主动技能3等级4</v>
      </c>
      <c r="I1359" t="str">
        <f t="shared" si="186"/>
        <v>琅琊主动技能3等级5</v>
      </c>
      <c r="J1359" s="1">
        <v>1353</v>
      </c>
      <c r="K1359" s="1">
        <f>VLOOKUP(H1359,主动技能!$A:$B,2,FALSE)</f>
        <v>1424</v>
      </c>
      <c r="L1359" s="1">
        <f>VLOOKUP(I1359,主动技能!$A:$B,2,FALSE)</f>
        <v>1425</v>
      </c>
      <c r="M1359" s="1">
        <f t="shared" si="187"/>
        <v>66</v>
      </c>
      <c r="N1359" s="1" t="s">
        <v>251</v>
      </c>
      <c r="O1359" s="1">
        <f t="shared" si="188"/>
        <v>165</v>
      </c>
      <c r="P1359" s="1" t="s">
        <v>252</v>
      </c>
      <c r="Q1359" s="1" t="s">
        <v>252</v>
      </c>
    </row>
    <row r="1360" spans="2:17" x14ac:dyDescent="0.15">
      <c r="B1360" s="8" t="str">
        <f>VLOOKUP(G1360,角色!A:B,2,FALSE)</f>
        <v>琅琊</v>
      </c>
      <c r="C1360" s="8" t="str">
        <f t="shared" si="189"/>
        <v>主动技能3</v>
      </c>
      <c r="D1360" s="8">
        <f t="shared" si="191"/>
        <v>5</v>
      </c>
      <c r="E1360" s="8">
        <f t="shared" si="192"/>
        <v>6</v>
      </c>
      <c r="F1360" s="8">
        <f t="shared" si="193"/>
        <v>3</v>
      </c>
      <c r="G1360" s="8">
        <f t="shared" si="190"/>
        <v>24</v>
      </c>
      <c r="H1360" t="str">
        <f t="shared" si="185"/>
        <v>琅琊主动技能3等级5</v>
      </c>
      <c r="I1360" t="str">
        <f t="shared" si="186"/>
        <v>琅琊主动技能3等级6</v>
      </c>
      <c r="J1360" s="1">
        <v>1354</v>
      </c>
      <c r="K1360" s="1">
        <f>VLOOKUP(H1360,主动技能!$A:$B,2,FALSE)</f>
        <v>1425</v>
      </c>
      <c r="L1360" s="1">
        <f>VLOOKUP(I1360,主动技能!$A:$B,2,FALSE)</f>
        <v>1426</v>
      </c>
      <c r="M1360" s="1">
        <f t="shared" si="187"/>
        <v>67</v>
      </c>
      <c r="N1360" s="1" t="s">
        <v>251</v>
      </c>
      <c r="O1360" s="1">
        <f t="shared" si="188"/>
        <v>166</v>
      </c>
      <c r="P1360" s="1" t="s">
        <v>252</v>
      </c>
      <c r="Q1360" s="1" t="s">
        <v>252</v>
      </c>
    </row>
    <row r="1361" spans="2:17" x14ac:dyDescent="0.15">
      <c r="B1361" s="8" t="str">
        <f>VLOOKUP(G1361,角色!A:B,2,FALSE)</f>
        <v>琅琊</v>
      </c>
      <c r="C1361" s="8" t="str">
        <f t="shared" si="189"/>
        <v>主动技能3</v>
      </c>
      <c r="D1361" s="8">
        <f t="shared" si="191"/>
        <v>6</v>
      </c>
      <c r="E1361" s="8">
        <f t="shared" si="192"/>
        <v>7</v>
      </c>
      <c r="F1361" s="8">
        <f t="shared" si="193"/>
        <v>3</v>
      </c>
      <c r="G1361" s="8">
        <f t="shared" si="190"/>
        <v>24</v>
      </c>
      <c r="H1361" t="str">
        <f t="shared" si="185"/>
        <v>琅琊主动技能3等级6</v>
      </c>
      <c r="I1361" t="str">
        <f t="shared" si="186"/>
        <v>琅琊主动技能3等级7</v>
      </c>
      <c r="J1361" s="1">
        <v>1355</v>
      </c>
      <c r="K1361" s="1">
        <f>VLOOKUP(H1361,主动技能!$A:$B,2,FALSE)</f>
        <v>1426</v>
      </c>
      <c r="L1361" s="1">
        <f>VLOOKUP(I1361,主动技能!$A:$B,2,FALSE)</f>
        <v>1427</v>
      </c>
      <c r="M1361" s="1">
        <f t="shared" si="187"/>
        <v>68</v>
      </c>
      <c r="N1361" s="1" t="s">
        <v>251</v>
      </c>
      <c r="O1361" s="1">
        <f t="shared" si="188"/>
        <v>167</v>
      </c>
      <c r="P1361" s="1" t="s">
        <v>252</v>
      </c>
      <c r="Q1361" s="1" t="s">
        <v>252</v>
      </c>
    </row>
    <row r="1362" spans="2:17" x14ac:dyDescent="0.15">
      <c r="B1362" s="8" t="str">
        <f>VLOOKUP(G1362,角色!A:B,2,FALSE)</f>
        <v>琅琊</v>
      </c>
      <c r="C1362" s="8" t="str">
        <f t="shared" si="189"/>
        <v>主动技能3</v>
      </c>
      <c r="D1362" s="8">
        <f t="shared" si="191"/>
        <v>7</v>
      </c>
      <c r="E1362" s="8">
        <f t="shared" si="192"/>
        <v>8</v>
      </c>
      <c r="F1362" s="8">
        <f t="shared" si="193"/>
        <v>3</v>
      </c>
      <c r="G1362" s="8">
        <f t="shared" si="190"/>
        <v>24</v>
      </c>
      <c r="H1362" t="str">
        <f t="shared" si="185"/>
        <v>琅琊主动技能3等级7</v>
      </c>
      <c r="I1362" t="str">
        <f t="shared" si="186"/>
        <v>琅琊主动技能3等级8</v>
      </c>
      <c r="J1362" s="1">
        <v>1356</v>
      </c>
      <c r="K1362" s="1">
        <f>VLOOKUP(H1362,主动技能!$A:$B,2,FALSE)</f>
        <v>1427</v>
      </c>
      <c r="L1362" s="1">
        <f>VLOOKUP(I1362,主动技能!$A:$B,2,FALSE)</f>
        <v>1428</v>
      </c>
      <c r="M1362" s="1">
        <f t="shared" si="187"/>
        <v>69</v>
      </c>
      <c r="N1362" s="1" t="s">
        <v>251</v>
      </c>
      <c r="O1362" s="1">
        <f t="shared" si="188"/>
        <v>168</v>
      </c>
      <c r="P1362" s="1" t="s">
        <v>252</v>
      </c>
      <c r="Q1362" s="1" t="s">
        <v>252</v>
      </c>
    </row>
    <row r="1363" spans="2:17" x14ac:dyDescent="0.15">
      <c r="B1363" s="8" t="str">
        <f>VLOOKUP(G1363,角色!A:B,2,FALSE)</f>
        <v>琅琊</v>
      </c>
      <c r="C1363" s="8" t="str">
        <f t="shared" si="189"/>
        <v>主动技能3</v>
      </c>
      <c r="D1363" s="8">
        <f t="shared" si="191"/>
        <v>8</v>
      </c>
      <c r="E1363" s="8">
        <f t="shared" si="192"/>
        <v>9</v>
      </c>
      <c r="F1363" s="8">
        <f t="shared" si="193"/>
        <v>3</v>
      </c>
      <c r="G1363" s="8">
        <f t="shared" si="190"/>
        <v>24</v>
      </c>
      <c r="H1363" t="str">
        <f t="shared" si="185"/>
        <v>琅琊主动技能3等级8</v>
      </c>
      <c r="I1363" t="str">
        <f t="shared" si="186"/>
        <v>琅琊主动技能3等级9</v>
      </c>
      <c r="J1363" s="1">
        <v>1357</v>
      </c>
      <c r="K1363" s="1">
        <f>VLOOKUP(H1363,主动技能!$A:$B,2,FALSE)</f>
        <v>1428</v>
      </c>
      <c r="L1363" s="1">
        <f>VLOOKUP(I1363,主动技能!$A:$B,2,FALSE)</f>
        <v>1429</v>
      </c>
      <c r="M1363" s="1">
        <f t="shared" si="187"/>
        <v>70</v>
      </c>
      <c r="N1363" s="1" t="s">
        <v>251</v>
      </c>
      <c r="O1363" s="1">
        <f t="shared" si="188"/>
        <v>169</v>
      </c>
      <c r="P1363" s="1" t="s">
        <v>252</v>
      </c>
      <c r="Q1363" s="1" t="s">
        <v>252</v>
      </c>
    </row>
    <row r="1364" spans="2:17" x14ac:dyDescent="0.15">
      <c r="B1364" s="8" t="str">
        <f>VLOOKUP(G1364,角色!A:B,2,FALSE)</f>
        <v>琅琊</v>
      </c>
      <c r="C1364" s="8" t="str">
        <f t="shared" si="189"/>
        <v>主动技能3</v>
      </c>
      <c r="D1364" s="8">
        <f t="shared" si="191"/>
        <v>9</v>
      </c>
      <c r="E1364" s="8">
        <f t="shared" si="192"/>
        <v>10</v>
      </c>
      <c r="F1364" s="8">
        <f t="shared" si="193"/>
        <v>3</v>
      </c>
      <c r="G1364" s="8">
        <f t="shared" si="190"/>
        <v>24</v>
      </c>
      <c r="H1364" t="str">
        <f t="shared" si="185"/>
        <v>琅琊主动技能3等级9</v>
      </c>
      <c r="I1364" t="str">
        <f t="shared" si="186"/>
        <v>琅琊主动技能3等级10</v>
      </c>
      <c r="J1364" s="1">
        <v>1358</v>
      </c>
      <c r="K1364" s="1">
        <f>VLOOKUP(H1364,主动技能!$A:$B,2,FALSE)</f>
        <v>1429</v>
      </c>
      <c r="L1364" s="1">
        <f>VLOOKUP(I1364,主动技能!$A:$B,2,FALSE)</f>
        <v>1430</v>
      </c>
      <c r="M1364" s="1">
        <f t="shared" si="187"/>
        <v>71</v>
      </c>
      <c r="N1364" s="1" t="s">
        <v>251</v>
      </c>
      <c r="O1364" s="1">
        <f t="shared" si="188"/>
        <v>170</v>
      </c>
      <c r="P1364" s="1" t="s">
        <v>252</v>
      </c>
      <c r="Q1364" s="1" t="s">
        <v>252</v>
      </c>
    </row>
    <row r="1365" spans="2:17" x14ac:dyDescent="0.15">
      <c r="B1365" s="8" t="str">
        <f>VLOOKUP(G1365,角色!A:B,2,FALSE)</f>
        <v>琅琊</v>
      </c>
      <c r="C1365" s="8" t="str">
        <f t="shared" si="189"/>
        <v>主动技能3</v>
      </c>
      <c r="D1365" s="8">
        <f t="shared" si="191"/>
        <v>10</v>
      </c>
      <c r="E1365" s="8">
        <f t="shared" si="192"/>
        <v>11</v>
      </c>
      <c r="F1365" s="8">
        <f t="shared" si="193"/>
        <v>3</v>
      </c>
      <c r="G1365" s="8">
        <f t="shared" si="190"/>
        <v>24</v>
      </c>
      <c r="H1365" t="str">
        <f t="shared" si="185"/>
        <v>琅琊主动技能3等级10</v>
      </c>
      <c r="I1365" t="str">
        <f t="shared" si="186"/>
        <v>琅琊主动技能3等级11</v>
      </c>
      <c r="J1365" s="1">
        <v>1359</v>
      </c>
      <c r="K1365" s="1">
        <f>VLOOKUP(H1365,主动技能!$A:$B,2,FALSE)</f>
        <v>1430</v>
      </c>
      <c r="L1365" s="1">
        <f>VLOOKUP(I1365,主动技能!$A:$B,2,FALSE)</f>
        <v>1431</v>
      </c>
      <c r="M1365" s="1">
        <f t="shared" si="187"/>
        <v>72</v>
      </c>
      <c r="N1365" s="1" t="s">
        <v>251</v>
      </c>
      <c r="O1365" s="1">
        <f t="shared" si="188"/>
        <v>171</v>
      </c>
      <c r="P1365" s="1" t="s">
        <v>252</v>
      </c>
      <c r="Q1365" s="1" t="s">
        <v>252</v>
      </c>
    </row>
    <row r="1366" spans="2:17" x14ac:dyDescent="0.15">
      <c r="B1366" s="8" t="str">
        <f>VLOOKUP(G1366,角色!A:B,2,FALSE)</f>
        <v>琅琊</v>
      </c>
      <c r="C1366" s="8" t="str">
        <f t="shared" si="189"/>
        <v>主动技能3</v>
      </c>
      <c r="D1366" s="8">
        <f t="shared" si="191"/>
        <v>11</v>
      </c>
      <c r="E1366" s="8">
        <f t="shared" si="192"/>
        <v>12</v>
      </c>
      <c r="F1366" s="8">
        <f t="shared" si="193"/>
        <v>3</v>
      </c>
      <c r="G1366" s="8">
        <f t="shared" si="190"/>
        <v>24</v>
      </c>
      <c r="H1366" t="str">
        <f t="shared" si="185"/>
        <v>琅琊主动技能3等级11</v>
      </c>
      <c r="I1366" t="str">
        <f t="shared" si="186"/>
        <v>琅琊主动技能3等级12</v>
      </c>
      <c r="J1366" s="1">
        <v>1360</v>
      </c>
      <c r="K1366" s="1">
        <f>VLOOKUP(H1366,主动技能!$A:$B,2,FALSE)</f>
        <v>1431</v>
      </c>
      <c r="L1366" s="1">
        <f>VLOOKUP(I1366,主动技能!$A:$B,2,FALSE)</f>
        <v>1432</v>
      </c>
      <c r="M1366" s="1">
        <f t="shared" si="187"/>
        <v>73</v>
      </c>
      <c r="N1366" s="1" t="s">
        <v>251</v>
      </c>
      <c r="O1366" s="1">
        <f t="shared" si="188"/>
        <v>172</v>
      </c>
      <c r="P1366" s="1" t="s">
        <v>252</v>
      </c>
      <c r="Q1366" s="1" t="s">
        <v>252</v>
      </c>
    </row>
    <row r="1367" spans="2:17" x14ac:dyDescent="0.15">
      <c r="B1367" s="8" t="str">
        <f>VLOOKUP(G1367,角色!A:B,2,FALSE)</f>
        <v>琅琊</v>
      </c>
      <c r="C1367" s="8" t="str">
        <f t="shared" si="189"/>
        <v>主动技能3</v>
      </c>
      <c r="D1367" s="8">
        <f t="shared" si="191"/>
        <v>12</v>
      </c>
      <c r="E1367" s="8">
        <f t="shared" si="192"/>
        <v>13</v>
      </c>
      <c r="F1367" s="8">
        <f t="shared" si="193"/>
        <v>3</v>
      </c>
      <c r="G1367" s="8">
        <f t="shared" si="190"/>
        <v>24</v>
      </c>
      <c r="H1367" t="str">
        <f t="shared" si="185"/>
        <v>琅琊主动技能3等级12</v>
      </c>
      <c r="I1367" t="str">
        <f t="shared" si="186"/>
        <v>琅琊主动技能3等级13</v>
      </c>
      <c r="J1367" s="1">
        <v>1361</v>
      </c>
      <c r="K1367" s="1">
        <f>VLOOKUP(H1367,主动技能!$A:$B,2,FALSE)</f>
        <v>1432</v>
      </c>
      <c r="L1367" s="1">
        <f>VLOOKUP(I1367,主动技能!$A:$B,2,FALSE)</f>
        <v>1433</v>
      </c>
      <c r="M1367" s="1">
        <f t="shared" si="187"/>
        <v>74</v>
      </c>
      <c r="N1367" s="1" t="s">
        <v>251</v>
      </c>
      <c r="O1367" s="1">
        <f t="shared" si="188"/>
        <v>173</v>
      </c>
      <c r="P1367" s="1" t="s">
        <v>252</v>
      </c>
      <c r="Q1367" s="1" t="s">
        <v>252</v>
      </c>
    </row>
    <row r="1368" spans="2:17" x14ac:dyDescent="0.15">
      <c r="B1368" s="8" t="str">
        <f>VLOOKUP(G1368,角色!A:B,2,FALSE)</f>
        <v>琅琊</v>
      </c>
      <c r="C1368" s="8" t="str">
        <f t="shared" si="189"/>
        <v>主动技能3</v>
      </c>
      <c r="D1368" s="8">
        <f t="shared" si="191"/>
        <v>13</v>
      </c>
      <c r="E1368" s="8">
        <f t="shared" si="192"/>
        <v>14</v>
      </c>
      <c r="F1368" s="8">
        <f t="shared" si="193"/>
        <v>3</v>
      </c>
      <c r="G1368" s="8">
        <f t="shared" si="190"/>
        <v>24</v>
      </c>
      <c r="H1368" t="str">
        <f t="shared" ref="H1368:H1431" si="194">$B1368&amp;$C1368&amp;D$6&amp;D1368</f>
        <v>琅琊主动技能3等级13</v>
      </c>
      <c r="I1368" t="str">
        <f t="shared" ref="I1368:I1431" si="195">$B1368&amp;$C1368&amp;E$6&amp;E1368</f>
        <v>琅琊主动技能3等级14</v>
      </c>
      <c r="J1368" s="1">
        <v>1362</v>
      </c>
      <c r="K1368" s="1">
        <f>VLOOKUP(H1368,主动技能!$A:$B,2,FALSE)</f>
        <v>1433</v>
      </c>
      <c r="L1368" s="1">
        <f>VLOOKUP(I1368,主动技能!$A:$B,2,FALSE)</f>
        <v>1434</v>
      </c>
      <c r="M1368" s="1">
        <f t="shared" si="187"/>
        <v>75</v>
      </c>
      <c r="N1368" s="1" t="s">
        <v>251</v>
      </c>
      <c r="O1368" s="1">
        <f t="shared" si="188"/>
        <v>174</v>
      </c>
      <c r="P1368" s="1" t="s">
        <v>252</v>
      </c>
      <c r="Q1368" s="1" t="s">
        <v>252</v>
      </c>
    </row>
    <row r="1369" spans="2:17" x14ac:dyDescent="0.15">
      <c r="B1369" s="8" t="str">
        <f>VLOOKUP(G1369,角色!A:B,2,FALSE)</f>
        <v>琅琊</v>
      </c>
      <c r="C1369" s="8" t="str">
        <f t="shared" si="189"/>
        <v>主动技能3</v>
      </c>
      <c r="D1369" s="8">
        <f t="shared" si="191"/>
        <v>14</v>
      </c>
      <c r="E1369" s="8">
        <f t="shared" si="192"/>
        <v>15</v>
      </c>
      <c r="F1369" s="8">
        <f t="shared" si="193"/>
        <v>3</v>
      </c>
      <c r="G1369" s="8">
        <f t="shared" si="190"/>
        <v>24</v>
      </c>
      <c r="H1369" t="str">
        <f t="shared" si="194"/>
        <v>琅琊主动技能3等级14</v>
      </c>
      <c r="I1369" t="str">
        <f t="shared" si="195"/>
        <v>琅琊主动技能3等级15</v>
      </c>
      <c r="J1369" s="1">
        <v>1363</v>
      </c>
      <c r="K1369" s="1">
        <f>VLOOKUP(H1369,主动技能!$A:$B,2,FALSE)</f>
        <v>1434</v>
      </c>
      <c r="L1369" s="1">
        <f>VLOOKUP(I1369,主动技能!$A:$B,2,FALSE)</f>
        <v>1435</v>
      </c>
      <c r="M1369" s="1">
        <f t="shared" si="187"/>
        <v>76</v>
      </c>
      <c r="N1369" s="1" t="s">
        <v>251</v>
      </c>
      <c r="O1369" s="1">
        <f t="shared" si="188"/>
        <v>175</v>
      </c>
      <c r="P1369" s="1" t="s">
        <v>252</v>
      </c>
      <c r="Q1369" s="1" t="s">
        <v>252</v>
      </c>
    </row>
    <row r="1370" spans="2:17" x14ac:dyDescent="0.15">
      <c r="B1370" s="8" t="str">
        <f>VLOOKUP(G1370,角色!A:B,2,FALSE)</f>
        <v>琅琊</v>
      </c>
      <c r="C1370" s="8" t="str">
        <f t="shared" si="189"/>
        <v>主动技能3</v>
      </c>
      <c r="D1370" s="8">
        <f t="shared" si="191"/>
        <v>15</v>
      </c>
      <c r="E1370" s="8">
        <f t="shared" si="192"/>
        <v>16</v>
      </c>
      <c r="F1370" s="8">
        <f t="shared" si="193"/>
        <v>3</v>
      </c>
      <c r="G1370" s="8">
        <f t="shared" si="190"/>
        <v>24</v>
      </c>
      <c r="H1370" t="str">
        <f t="shared" si="194"/>
        <v>琅琊主动技能3等级15</v>
      </c>
      <c r="I1370" t="str">
        <f t="shared" si="195"/>
        <v>琅琊主动技能3等级16</v>
      </c>
      <c r="J1370" s="1">
        <v>1364</v>
      </c>
      <c r="K1370" s="1">
        <f>VLOOKUP(H1370,主动技能!$A:$B,2,FALSE)</f>
        <v>1435</v>
      </c>
      <c r="L1370" s="1">
        <f>VLOOKUP(I1370,主动技能!$A:$B,2,FALSE)</f>
        <v>1436</v>
      </c>
      <c r="M1370" s="1">
        <f t="shared" si="187"/>
        <v>77</v>
      </c>
      <c r="N1370" s="1" t="s">
        <v>251</v>
      </c>
      <c r="O1370" s="1">
        <f t="shared" si="188"/>
        <v>176</v>
      </c>
      <c r="P1370" s="1" t="s">
        <v>252</v>
      </c>
      <c r="Q1370" s="1" t="s">
        <v>252</v>
      </c>
    </row>
    <row r="1371" spans="2:17" x14ac:dyDescent="0.15">
      <c r="B1371" s="8" t="str">
        <f>VLOOKUP(G1371,角色!A:B,2,FALSE)</f>
        <v>琅琊</v>
      </c>
      <c r="C1371" s="8" t="str">
        <f t="shared" si="189"/>
        <v>主动技能3</v>
      </c>
      <c r="D1371" s="8">
        <f t="shared" si="191"/>
        <v>16</v>
      </c>
      <c r="E1371" s="8">
        <f t="shared" si="192"/>
        <v>17</v>
      </c>
      <c r="F1371" s="8">
        <f t="shared" si="193"/>
        <v>3</v>
      </c>
      <c r="G1371" s="8">
        <f t="shared" si="190"/>
        <v>24</v>
      </c>
      <c r="H1371" t="str">
        <f t="shared" si="194"/>
        <v>琅琊主动技能3等级16</v>
      </c>
      <c r="I1371" t="str">
        <f t="shared" si="195"/>
        <v>琅琊主动技能3等级17</v>
      </c>
      <c r="J1371" s="1">
        <v>1365</v>
      </c>
      <c r="K1371" s="1">
        <f>VLOOKUP(H1371,主动技能!$A:$B,2,FALSE)</f>
        <v>1436</v>
      </c>
      <c r="L1371" s="1">
        <f>VLOOKUP(I1371,主动技能!$A:$B,2,FALSE)</f>
        <v>1437</v>
      </c>
      <c r="M1371" s="1">
        <f t="shared" si="187"/>
        <v>78</v>
      </c>
      <c r="N1371" s="1" t="s">
        <v>251</v>
      </c>
      <c r="O1371" s="1">
        <f t="shared" si="188"/>
        <v>177</v>
      </c>
      <c r="P1371" s="1" t="s">
        <v>252</v>
      </c>
      <c r="Q1371" s="1" t="s">
        <v>252</v>
      </c>
    </row>
    <row r="1372" spans="2:17" x14ac:dyDescent="0.15">
      <c r="B1372" s="8" t="str">
        <f>VLOOKUP(G1372,角色!A:B,2,FALSE)</f>
        <v>琅琊</v>
      </c>
      <c r="C1372" s="8" t="str">
        <f t="shared" si="189"/>
        <v>主动技能3</v>
      </c>
      <c r="D1372" s="8">
        <f t="shared" si="191"/>
        <v>17</v>
      </c>
      <c r="E1372" s="8">
        <f t="shared" si="192"/>
        <v>18</v>
      </c>
      <c r="F1372" s="8">
        <f t="shared" si="193"/>
        <v>3</v>
      </c>
      <c r="G1372" s="8">
        <f t="shared" si="190"/>
        <v>24</v>
      </c>
      <c r="H1372" t="str">
        <f t="shared" si="194"/>
        <v>琅琊主动技能3等级17</v>
      </c>
      <c r="I1372" t="str">
        <f t="shared" si="195"/>
        <v>琅琊主动技能3等级18</v>
      </c>
      <c r="J1372" s="1">
        <v>1366</v>
      </c>
      <c r="K1372" s="1">
        <f>VLOOKUP(H1372,主动技能!$A:$B,2,FALSE)</f>
        <v>1437</v>
      </c>
      <c r="L1372" s="1">
        <f>VLOOKUP(I1372,主动技能!$A:$B,2,FALSE)</f>
        <v>1438</v>
      </c>
      <c r="M1372" s="1">
        <f t="shared" si="187"/>
        <v>79</v>
      </c>
      <c r="N1372" s="1" t="s">
        <v>251</v>
      </c>
      <c r="O1372" s="1">
        <f t="shared" si="188"/>
        <v>178</v>
      </c>
      <c r="P1372" s="1" t="s">
        <v>252</v>
      </c>
      <c r="Q1372" s="1" t="s">
        <v>252</v>
      </c>
    </row>
    <row r="1373" spans="2:17" x14ac:dyDescent="0.15">
      <c r="B1373" s="8" t="str">
        <f>VLOOKUP(G1373,角色!A:B,2,FALSE)</f>
        <v>琅琊</v>
      </c>
      <c r="C1373" s="8" t="str">
        <f t="shared" si="189"/>
        <v>主动技能3</v>
      </c>
      <c r="D1373" s="8">
        <f t="shared" si="191"/>
        <v>18</v>
      </c>
      <c r="E1373" s="8">
        <f t="shared" si="192"/>
        <v>19</v>
      </c>
      <c r="F1373" s="8">
        <f t="shared" si="193"/>
        <v>3</v>
      </c>
      <c r="G1373" s="8">
        <f t="shared" si="190"/>
        <v>24</v>
      </c>
      <c r="H1373" t="str">
        <f t="shared" si="194"/>
        <v>琅琊主动技能3等级18</v>
      </c>
      <c r="I1373" t="str">
        <f t="shared" si="195"/>
        <v>琅琊主动技能3等级19</v>
      </c>
      <c r="J1373" s="1">
        <v>1367</v>
      </c>
      <c r="K1373" s="1">
        <f>VLOOKUP(H1373,主动技能!$A:$B,2,FALSE)</f>
        <v>1438</v>
      </c>
      <c r="L1373" s="1">
        <f>VLOOKUP(I1373,主动技能!$A:$B,2,FALSE)</f>
        <v>1439</v>
      </c>
      <c r="M1373" s="1">
        <f t="shared" si="187"/>
        <v>80</v>
      </c>
      <c r="N1373" s="1" t="s">
        <v>251</v>
      </c>
      <c r="O1373" s="1">
        <f t="shared" si="188"/>
        <v>179</v>
      </c>
      <c r="P1373" s="1" t="s">
        <v>252</v>
      </c>
      <c r="Q1373" s="1" t="s">
        <v>252</v>
      </c>
    </row>
    <row r="1374" spans="2:17" x14ac:dyDescent="0.15">
      <c r="B1374" s="8" t="str">
        <f>VLOOKUP(G1374,角色!A:B,2,FALSE)</f>
        <v>琅琊</v>
      </c>
      <c r="C1374" s="8" t="str">
        <f t="shared" si="189"/>
        <v>主动技能3</v>
      </c>
      <c r="D1374" s="8">
        <f t="shared" si="191"/>
        <v>19</v>
      </c>
      <c r="E1374" s="8">
        <f t="shared" si="192"/>
        <v>20</v>
      </c>
      <c r="F1374" s="8">
        <f t="shared" si="193"/>
        <v>3</v>
      </c>
      <c r="G1374" s="8">
        <f t="shared" si="190"/>
        <v>24</v>
      </c>
      <c r="H1374" t="str">
        <f t="shared" si="194"/>
        <v>琅琊主动技能3等级19</v>
      </c>
      <c r="I1374" t="str">
        <f t="shared" si="195"/>
        <v>琅琊主动技能3等级20</v>
      </c>
      <c r="J1374" s="1">
        <v>1368</v>
      </c>
      <c r="K1374" s="1">
        <f>VLOOKUP(H1374,主动技能!$A:$B,2,FALSE)</f>
        <v>1439</v>
      </c>
      <c r="L1374" s="1">
        <f>VLOOKUP(I1374,主动技能!$A:$B,2,FALSE)</f>
        <v>1440</v>
      </c>
      <c r="M1374" s="1">
        <f t="shared" si="187"/>
        <v>81</v>
      </c>
      <c r="N1374" s="1" t="s">
        <v>251</v>
      </c>
      <c r="O1374" s="1">
        <f t="shared" si="188"/>
        <v>180</v>
      </c>
      <c r="P1374" s="1" t="s">
        <v>252</v>
      </c>
      <c r="Q1374" s="1" t="s">
        <v>252</v>
      </c>
    </row>
    <row r="1375" spans="2:17" x14ac:dyDescent="0.15">
      <c r="B1375" s="8" t="str">
        <f>VLOOKUP(G1375,角色!A:B,2,FALSE)</f>
        <v>乐涯</v>
      </c>
      <c r="C1375" s="8" t="str">
        <f t="shared" si="189"/>
        <v>主动技能1</v>
      </c>
      <c r="D1375" s="8">
        <f t="shared" si="191"/>
        <v>1</v>
      </c>
      <c r="E1375" s="8">
        <f t="shared" si="192"/>
        <v>2</v>
      </c>
      <c r="F1375" s="8">
        <f t="shared" si="193"/>
        <v>1</v>
      </c>
      <c r="G1375" s="8">
        <f t="shared" si="190"/>
        <v>25</v>
      </c>
      <c r="H1375" t="str">
        <f t="shared" si="194"/>
        <v>乐涯主动技能1等级1</v>
      </c>
      <c r="I1375" t="str">
        <f t="shared" si="195"/>
        <v>乐涯主动技能1等级2</v>
      </c>
      <c r="J1375" s="1">
        <v>1369</v>
      </c>
      <c r="K1375" s="1">
        <f>VLOOKUP(H1375,主动技能!$A:$B,2,FALSE)</f>
        <v>1441</v>
      </c>
      <c r="L1375" s="1">
        <f>VLOOKUP(I1375,主动技能!$A:$B,2,FALSE)</f>
        <v>1442</v>
      </c>
      <c r="M1375" s="1">
        <f t="shared" si="187"/>
        <v>82</v>
      </c>
      <c r="N1375" s="1" t="s">
        <v>251</v>
      </c>
      <c r="O1375" s="1">
        <f t="shared" si="188"/>
        <v>181</v>
      </c>
      <c r="P1375" s="1" t="s">
        <v>252</v>
      </c>
      <c r="Q1375" s="1" t="s">
        <v>252</v>
      </c>
    </row>
    <row r="1376" spans="2:17" x14ac:dyDescent="0.15">
      <c r="B1376" s="8" t="str">
        <f>VLOOKUP(G1376,角色!A:B,2,FALSE)</f>
        <v>乐涯</v>
      </c>
      <c r="C1376" s="8" t="str">
        <f t="shared" si="189"/>
        <v>主动技能1</v>
      </c>
      <c r="D1376" s="8">
        <f t="shared" si="191"/>
        <v>2</v>
      </c>
      <c r="E1376" s="8">
        <f t="shared" si="192"/>
        <v>3</v>
      </c>
      <c r="F1376" s="8">
        <f t="shared" si="193"/>
        <v>1</v>
      </c>
      <c r="G1376" s="8">
        <f t="shared" si="190"/>
        <v>25</v>
      </c>
      <c r="H1376" t="str">
        <f t="shared" si="194"/>
        <v>乐涯主动技能1等级2</v>
      </c>
      <c r="I1376" t="str">
        <f t="shared" si="195"/>
        <v>乐涯主动技能1等级3</v>
      </c>
      <c r="J1376" s="1">
        <v>1370</v>
      </c>
      <c r="K1376" s="1">
        <f>VLOOKUP(H1376,主动技能!$A:$B,2,FALSE)</f>
        <v>1442</v>
      </c>
      <c r="L1376" s="1">
        <f>VLOOKUP(I1376,主动技能!$A:$B,2,FALSE)</f>
        <v>1443</v>
      </c>
      <c r="M1376" s="1">
        <f t="shared" si="187"/>
        <v>83</v>
      </c>
      <c r="N1376" s="1" t="s">
        <v>251</v>
      </c>
      <c r="O1376" s="1">
        <f t="shared" si="188"/>
        <v>182</v>
      </c>
      <c r="P1376" s="1" t="s">
        <v>252</v>
      </c>
      <c r="Q1376" s="1" t="s">
        <v>252</v>
      </c>
    </row>
    <row r="1377" spans="2:17" x14ac:dyDescent="0.15">
      <c r="B1377" s="8" t="str">
        <f>VLOOKUP(G1377,角色!A:B,2,FALSE)</f>
        <v>乐涯</v>
      </c>
      <c r="C1377" s="8" t="str">
        <f t="shared" si="189"/>
        <v>主动技能1</v>
      </c>
      <c r="D1377" s="8">
        <f t="shared" si="191"/>
        <v>3</v>
      </c>
      <c r="E1377" s="8">
        <f t="shared" si="192"/>
        <v>4</v>
      </c>
      <c r="F1377" s="8">
        <f t="shared" si="193"/>
        <v>1</v>
      </c>
      <c r="G1377" s="8">
        <f t="shared" si="190"/>
        <v>25</v>
      </c>
      <c r="H1377" t="str">
        <f t="shared" si="194"/>
        <v>乐涯主动技能1等级3</v>
      </c>
      <c r="I1377" t="str">
        <f t="shared" si="195"/>
        <v>乐涯主动技能1等级4</v>
      </c>
      <c r="J1377" s="1">
        <v>1371</v>
      </c>
      <c r="K1377" s="1">
        <f>VLOOKUP(H1377,主动技能!$A:$B,2,FALSE)</f>
        <v>1443</v>
      </c>
      <c r="L1377" s="1">
        <f>VLOOKUP(I1377,主动技能!$A:$B,2,FALSE)</f>
        <v>1444</v>
      </c>
      <c r="M1377" s="1">
        <f t="shared" si="187"/>
        <v>84</v>
      </c>
      <c r="N1377" s="1" t="s">
        <v>251</v>
      </c>
      <c r="O1377" s="1">
        <f t="shared" si="188"/>
        <v>183</v>
      </c>
      <c r="P1377" s="1" t="s">
        <v>252</v>
      </c>
      <c r="Q1377" s="1" t="s">
        <v>252</v>
      </c>
    </row>
    <row r="1378" spans="2:17" x14ac:dyDescent="0.15">
      <c r="B1378" s="8" t="str">
        <f>VLOOKUP(G1378,角色!A:B,2,FALSE)</f>
        <v>乐涯</v>
      </c>
      <c r="C1378" s="8" t="str">
        <f t="shared" si="189"/>
        <v>主动技能1</v>
      </c>
      <c r="D1378" s="8">
        <f t="shared" si="191"/>
        <v>4</v>
      </c>
      <c r="E1378" s="8">
        <f t="shared" si="192"/>
        <v>5</v>
      </c>
      <c r="F1378" s="8">
        <f t="shared" si="193"/>
        <v>1</v>
      </c>
      <c r="G1378" s="8">
        <f t="shared" si="190"/>
        <v>25</v>
      </c>
      <c r="H1378" t="str">
        <f t="shared" si="194"/>
        <v>乐涯主动技能1等级4</v>
      </c>
      <c r="I1378" t="str">
        <f t="shared" si="195"/>
        <v>乐涯主动技能1等级5</v>
      </c>
      <c r="J1378" s="1">
        <v>1372</v>
      </c>
      <c r="K1378" s="1">
        <f>VLOOKUP(H1378,主动技能!$A:$B,2,FALSE)</f>
        <v>1444</v>
      </c>
      <c r="L1378" s="1">
        <f>VLOOKUP(I1378,主动技能!$A:$B,2,FALSE)</f>
        <v>1445</v>
      </c>
      <c r="M1378" s="1">
        <f t="shared" si="187"/>
        <v>85</v>
      </c>
      <c r="N1378" s="1" t="s">
        <v>251</v>
      </c>
      <c r="O1378" s="1">
        <f t="shared" si="188"/>
        <v>184</v>
      </c>
      <c r="P1378" s="1" t="s">
        <v>252</v>
      </c>
      <c r="Q1378" s="1" t="s">
        <v>252</v>
      </c>
    </row>
    <row r="1379" spans="2:17" x14ac:dyDescent="0.15">
      <c r="B1379" s="8" t="str">
        <f>VLOOKUP(G1379,角色!A:B,2,FALSE)</f>
        <v>乐涯</v>
      </c>
      <c r="C1379" s="8" t="str">
        <f t="shared" si="189"/>
        <v>主动技能1</v>
      </c>
      <c r="D1379" s="8">
        <f t="shared" si="191"/>
        <v>5</v>
      </c>
      <c r="E1379" s="8">
        <f t="shared" si="192"/>
        <v>6</v>
      </c>
      <c r="F1379" s="8">
        <f t="shared" si="193"/>
        <v>1</v>
      </c>
      <c r="G1379" s="8">
        <f t="shared" si="190"/>
        <v>25</v>
      </c>
      <c r="H1379" t="str">
        <f t="shared" si="194"/>
        <v>乐涯主动技能1等级5</v>
      </c>
      <c r="I1379" t="str">
        <f t="shared" si="195"/>
        <v>乐涯主动技能1等级6</v>
      </c>
      <c r="J1379" s="1">
        <v>1373</v>
      </c>
      <c r="K1379" s="1">
        <f>VLOOKUP(H1379,主动技能!$A:$B,2,FALSE)</f>
        <v>1445</v>
      </c>
      <c r="L1379" s="1">
        <f>VLOOKUP(I1379,主动技能!$A:$B,2,FALSE)</f>
        <v>1446</v>
      </c>
      <c r="M1379" s="1">
        <f t="shared" si="187"/>
        <v>86</v>
      </c>
      <c r="N1379" s="1" t="s">
        <v>251</v>
      </c>
      <c r="O1379" s="1">
        <f t="shared" si="188"/>
        <v>185</v>
      </c>
      <c r="P1379" s="1" t="s">
        <v>252</v>
      </c>
      <c r="Q1379" s="1" t="s">
        <v>252</v>
      </c>
    </row>
    <row r="1380" spans="2:17" x14ac:dyDescent="0.15">
      <c r="B1380" s="8" t="str">
        <f>VLOOKUP(G1380,角色!A:B,2,FALSE)</f>
        <v>乐涯</v>
      </c>
      <c r="C1380" s="8" t="str">
        <f t="shared" si="189"/>
        <v>主动技能1</v>
      </c>
      <c r="D1380" s="8">
        <f t="shared" si="191"/>
        <v>6</v>
      </c>
      <c r="E1380" s="8">
        <f t="shared" si="192"/>
        <v>7</v>
      </c>
      <c r="F1380" s="8">
        <f t="shared" si="193"/>
        <v>1</v>
      </c>
      <c r="G1380" s="8">
        <f t="shared" si="190"/>
        <v>25</v>
      </c>
      <c r="H1380" t="str">
        <f t="shared" si="194"/>
        <v>乐涯主动技能1等级6</v>
      </c>
      <c r="I1380" t="str">
        <f t="shared" si="195"/>
        <v>乐涯主动技能1等级7</v>
      </c>
      <c r="J1380" s="1">
        <v>1374</v>
      </c>
      <c r="K1380" s="1">
        <f>VLOOKUP(H1380,主动技能!$A:$B,2,FALSE)</f>
        <v>1446</v>
      </c>
      <c r="L1380" s="1">
        <f>VLOOKUP(I1380,主动技能!$A:$B,2,FALSE)</f>
        <v>1447</v>
      </c>
      <c r="M1380" s="1">
        <f t="shared" si="187"/>
        <v>87</v>
      </c>
      <c r="N1380" s="1" t="s">
        <v>251</v>
      </c>
      <c r="O1380" s="1">
        <f t="shared" si="188"/>
        <v>186</v>
      </c>
      <c r="P1380" s="1" t="s">
        <v>252</v>
      </c>
      <c r="Q1380" s="1" t="s">
        <v>252</v>
      </c>
    </row>
    <row r="1381" spans="2:17" x14ac:dyDescent="0.15">
      <c r="B1381" s="8" t="str">
        <f>VLOOKUP(G1381,角色!A:B,2,FALSE)</f>
        <v>乐涯</v>
      </c>
      <c r="C1381" s="8" t="str">
        <f t="shared" si="189"/>
        <v>主动技能1</v>
      </c>
      <c r="D1381" s="8">
        <f t="shared" si="191"/>
        <v>7</v>
      </c>
      <c r="E1381" s="8">
        <f t="shared" si="192"/>
        <v>8</v>
      </c>
      <c r="F1381" s="8">
        <f t="shared" si="193"/>
        <v>1</v>
      </c>
      <c r="G1381" s="8">
        <f t="shared" si="190"/>
        <v>25</v>
      </c>
      <c r="H1381" t="str">
        <f t="shared" si="194"/>
        <v>乐涯主动技能1等级7</v>
      </c>
      <c r="I1381" t="str">
        <f t="shared" si="195"/>
        <v>乐涯主动技能1等级8</v>
      </c>
      <c r="J1381" s="1">
        <v>1375</v>
      </c>
      <c r="K1381" s="1">
        <f>VLOOKUP(H1381,主动技能!$A:$B,2,FALSE)</f>
        <v>1447</v>
      </c>
      <c r="L1381" s="1">
        <f>VLOOKUP(I1381,主动技能!$A:$B,2,FALSE)</f>
        <v>1448</v>
      </c>
      <c r="M1381" s="1">
        <f t="shared" si="187"/>
        <v>88</v>
      </c>
      <c r="N1381" s="1" t="s">
        <v>251</v>
      </c>
      <c r="O1381" s="1">
        <f t="shared" si="188"/>
        <v>187</v>
      </c>
      <c r="P1381" s="1" t="s">
        <v>252</v>
      </c>
      <c r="Q1381" s="1" t="s">
        <v>252</v>
      </c>
    </row>
    <row r="1382" spans="2:17" x14ac:dyDescent="0.15">
      <c r="B1382" s="8" t="str">
        <f>VLOOKUP(G1382,角色!A:B,2,FALSE)</f>
        <v>乐涯</v>
      </c>
      <c r="C1382" s="8" t="str">
        <f t="shared" si="189"/>
        <v>主动技能1</v>
      </c>
      <c r="D1382" s="8">
        <f t="shared" si="191"/>
        <v>8</v>
      </c>
      <c r="E1382" s="8">
        <f t="shared" si="192"/>
        <v>9</v>
      </c>
      <c r="F1382" s="8">
        <f t="shared" si="193"/>
        <v>1</v>
      </c>
      <c r="G1382" s="8">
        <f t="shared" si="190"/>
        <v>25</v>
      </c>
      <c r="H1382" t="str">
        <f t="shared" si="194"/>
        <v>乐涯主动技能1等级8</v>
      </c>
      <c r="I1382" t="str">
        <f t="shared" si="195"/>
        <v>乐涯主动技能1等级9</v>
      </c>
      <c r="J1382" s="1">
        <v>1376</v>
      </c>
      <c r="K1382" s="1">
        <f>VLOOKUP(H1382,主动技能!$A:$B,2,FALSE)</f>
        <v>1448</v>
      </c>
      <c r="L1382" s="1">
        <f>VLOOKUP(I1382,主动技能!$A:$B,2,FALSE)</f>
        <v>1449</v>
      </c>
      <c r="M1382" s="1">
        <f t="shared" si="187"/>
        <v>89</v>
      </c>
      <c r="N1382" s="1" t="s">
        <v>251</v>
      </c>
      <c r="O1382" s="1">
        <f t="shared" si="188"/>
        <v>188</v>
      </c>
      <c r="P1382" s="1" t="s">
        <v>252</v>
      </c>
      <c r="Q1382" s="1" t="s">
        <v>252</v>
      </c>
    </row>
    <row r="1383" spans="2:17" x14ac:dyDescent="0.15">
      <c r="B1383" s="8" t="str">
        <f>VLOOKUP(G1383,角色!A:B,2,FALSE)</f>
        <v>乐涯</v>
      </c>
      <c r="C1383" s="8" t="str">
        <f t="shared" si="189"/>
        <v>主动技能1</v>
      </c>
      <c r="D1383" s="8">
        <f t="shared" si="191"/>
        <v>9</v>
      </c>
      <c r="E1383" s="8">
        <f t="shared" si="192"/>
        <v>10</v>
      </c>
      <c r="F1383" s="8">
        <f t="shared" si="193"/>
        <v>1</v>
      </c>
      <c r="G1383" s="8">
        <f t="shared" si="190"/>
        <v>25</v>
      </c>
      <c r="H1383" t="str">
        <f t="shared" si="194"/>
        <v>乐涯主动技能1等级9</v>
      </c>
      <c r="I1383" t="str">
        <f t="shared" si="195"/>
        <v>乐涯主动技能1等级10</v>
      </c>
      <c r="J1383" s="1">
        <v>1377</v>
      </c>
      <c r="K1383" s="1">
        <f>VLOOKUP(H1383,主动技能!$A:$B,2,FALSE)</f>
        <v>1449</v>
      </c>
      <c r="L1383" s="1">
        <f>VLOOKUP(I1383,主动技能!$A:$B,2,FALSE)</f>
        <v>1450</v>
      </c>
      <c r="M1383" s="1">
        <f t="shared" si="187"/>
        <v>90</v>
      </c>
      <c r="N1383" s="1" t="s">
        <v>251</v>
      </c>
      <c r="O1383" s="1">
        <f t="shared" si="188"/>
        <v>189</v>
      </c>
      <c r="P1383" s="1" t="s">
        <v>252</v>
      </c>
      <c r="Q1383" s="1" t="s">
        <v>252</v>
      </c>
    </row>
    <row r="1384" spans="2:17" x14ac:dyDescent="0.15">
      <c r="B1384" s="8" t="str">
        <f>VLOOKUP(G1384,角色!A:B,2,FALSE)</f>
        <v>乐涯</v>
      </c>
      <c r="C1384" s="8" t="str">
        <f t="shared" si="189"/>
        <v>主动技能1</v>
      </c>
      <c r="D1384" s="8">
        <f t="shared" si="191"/>
        <v>10</v>
      </c>
      <c r="E1384" s="8">
        <f t="shared" si="192"/>
        <v>11</v>
      </c>
      <c r="F1384" s="8">
        <f t="shared" si="193"/>
        <v>1</v>
      </c>
      <c r="G1384" s="8">
        <f t="shared" si="190"/>
        <v>25</v>
      </c>
      <c r="H1384" t="str">
        <f t="shared" si="194"/>
        <v>乐涯主动技能1等级10</v>
      </c>
      <c r="I1384" t="str">
        <f t="shared" si="195"/>
        <v>乐涯主动技能1等级11</v>
      </c>
      <c r="J1384" s="1">
        <v>1378</v>
      </c>
      <c r="K1384" s="1">
        <f>VLOOKUP(H1384,主动技能!$A:$B,2,FALSE)</f>
        <v>1450</v>
      </c>
      <c r="L1384" s="1">
        <f>VLOOKUP(I1384,主动技能!$A:$B,2,FALSE)</f>
        <v>1451</v>
      </c>
      <c r="M1384" s="1">
        <f t="shared" si="187"/>
        <v>91</v>
      </c>
      <c r="N1384" s="1" t="s">
        <v>251</v>
      </c>
      <c r="O1384" s="1">
        <f t="shared" si="188"/>
        <v>190</v>
      </c>
      <c r="P1384" s="1" t="s">
        <v>252</v>
      </c>
      <c r="Q1384" s="1" t="s">
        <v>252</v>
      </c>
    </row>
    <row r="1385" spans="2:17" x14ac:dyDescent="0.15">
      <c r="B1385" s="8" t="str">
        <f>VLOOKUP(G1385,角色!A:B,2,FALSE)</f>
        <v>乐涯</v>
      </c>
      <c r="C1385" s="8" t="str">
        <f t="shared" si="189"/>
        <v>主动技能1</v>
      </c>
      <c r="D1385" s="8">
        <f t="shared" si="191"/>
        <v>11</v>
      </c>
      <c r="E1385" s="8">
        <f t="shared" si="192"/>
        <v>12</v>
      </c>
      <c r="F1385" s="8">
        <f t="shared" si="193"/>
        <v>1</v>
      </c>
      <c r="G1385" s="8">
        <f t="shared" si="190"/>
        <v>25</v>
      </c>
      <c r="H1385" t="str">
        <f t="shared" si="194"/>
        <v>乐涯主动技能1等级11</v>
      </c>
      <c r="I1385" t="str">
        <f t="shared" si="195"/>
        <v>乐涯主动技能1等级12</v>
      </c>
      <c r="J1385" s="1">
        <v>1379</v>
      </c>
      <c r="K1385" s="1">
        <f>VLOOKUP(H1385,主动技能!$A:$B,2,FALSE)</f>
        <v>1451</v>
      </c>
      <c r="L1385" s="1">
        <f>VLOOKUP(I1385,主动技能!$A:$B,2,FALSE)</f>
        <v>1452</v>
      </c>
      <c r="M1385" s="1">
        <f t="shared" si="187"/>
        <v>92</v>
      </c>
      <c r="N1385" s="1" t="s">
        <v>251</v>
      </c>
      <c r="O1385" s="1">
        <f t="shared" si="188"/>
        <v>191</v>
      </c>
      <c r="P1385" s="1" t="s">
        <v>252</v>
      </c>
      <c r="Q1385" s="1" t="s">
        <v>252</v>
      </c>
    </row>
    <row r="1386" spans="2:17" x14ac:dyDescent="0.15">
      <c r="B1386" s="8" t="str">
        <f>VLOOKUP(G1386,角色!A:B,2,FALSE)</f>
        <v>乐涯</v>
      </c>
      <c r="C1386" s="8" t="str">
        <f t="shared" si="189"/>
        <v>主动技能1</v>
      </c>
      <c r="D1386" s="8">
        <f t="shared" si="191"/>
        <v>12</v>
      </c>
      <c r="E1386" s="8">
        <f t="shared" si="192"/>
        <v>13</v>
      </c>
      <c r="F1386" s="8">
        <f t="shared" si="193"/>
        <v>1</v>
      </c>
      <c r="G1386" s="8">
        <f t="shared" si="190"/>
        <v>25</v>
      </c>
      <c r="H1386" t="str">
        <f t="shared" si="194"/>
        <v>乐涯主动技能1等级12</v>
      </c>
      <c r="I1386" t="str">
        <f t="shared" si="195"/>
        <v>乐涯主动技能1等级13</v>
      </c>
      <c r="J1386" s="1">
        <v>1380</v>
      </c>
      <c r="K1386" s="1">
        <f>VLOOKUP(H1386,主动技能!$A:$B,2,FALSE)</f>
        <v>1452</v>
      </c>
      <c r="L1386" s="1">
        <f>VLOOKUP(I1386,主动技能!$A:$B,2,FALSE)</f>
        <v>1453</v>
      </c>
      <c r="M1386" s="1">
        <f t="shared" si="187"/>
        <v>93</v>
      </c>
      <c r="N1386" s="1" t="s">
        <v>251</v>
      </c>
      <c r="O1386" s="1">
        <f t="shared" si="188"/>
        <v>192</v>
      </c>
      <c r="P1386" s="1" t="s">
        <v>252</v>
      </c>
      <c r="Q1386" s="1" t="s">
        <v>252</v>
      </c>
    </row>
    <row r="1387" spans="2:17" x14ac:dyDescent="0.15">
      <c r="B1387" s="8" t="str">
        <f>VLOOKUP(G1387,角色!A:B,2,FALSE)</f>
        <v>乐涯</v>
      </c>
      <c r="C1387" s="8" t="str">
        <f t="shared" si="189"/>
        <v>主动技能1</v>
      </c>
      <c r="D1387" s="8">
        <f t="shared" si="191"/>
        <v>13</v>
      </c>
      <c r="E1387" s="8">
        <f t="shared" si="192"/>
        <v>14</v>
      </c>
      <c r="F1387" s="8">
        <f t="shared" si="193"/>
        <v>1</v>
      </c>
      <c r="G1387" s="8">
        <f t="shared" si="190"/>
        <v>25</v>
      </c>
      <c r="H1387" t="str">
        <f t="shared" si="194"/>
        <v>乐涯主动技能1等级13</v>
      </c>
      <c r="I1387" t="str">
        <f t="shared" si="195"/>
        <v>乐涯主动技能1等级14</v>
      </c>
      <c r="J1387" s="1">
        <v>1381</v>
      </c>
      <c r="K1387" s="1">
        <f>VLOOKUP(H1387,主动技能!$A:$B,2,FALSE)</f>
        <v>1453</v>
      </c>
      <c r="L1387" s="1">
        <f>VLOOKUP(I1387,主动技能!$A:$B,2,FALSE)</f>
        <v>1454</v>
      </c>
      <c r="M1387" s="1">
        <f t="shared" ref="M1387:M1450" si="196">M1288</f>
        <v>94</v>
      </c>
      <c r="N1387" s="1" t="s">
        <v>251</v>
      </c>
      <c r="O1387" s="1">
        <f t="shared" ref="O1387:O1450" si="197">O1288</f>
        <v>193</v>
      </c>
      <c r="P1387" s="1" t="s">
        <v>252</v>
      </c>
      <c r="Q1387" s="1" t="s">
        <v>252</v>
      </c>
    </row>
    <row r="1388" spans="2:17" x14ac:dyDescent="0.15">
      <c r="B1388" s="8" t="str">
        <f>VLOOKUP(G1388,角色!A:B,2,FALSE)</f>
        <v>乐涯</v>
      </c>
      <c r="C1388" s="8" t="str">
        <f t="shared" si="189"/>
        <v>主动技能1</v>
      </c>
      <c r="D1388" s="8">
        <f t="shared" si="191"/>
        <v>14</v>
      </c>
      <c r="E1388" s="8">
        <f t="shared" si="192"/>
        <v>15</v>
      </c>
      <c r="F1388" s="8">
        <f t="shared" si="193"/>
        <v>1</v>
      </c>
      <c r="G1388" s="8">
        <f t="shared" si="190"/>
        <v>25</v>
      </c>
      <c r="H1388" t="str">
        <f t="shared" si="194"/>
        <v>乐涯主动技能1等级14</v>
      </c>
      <c r="I1388" t="str">
        <f t="shared" si="195"/>
        <v>乐涯主动技能1等级15</v>
      </c>
      <c r="J1388" s="1">
        <v>1382</v>
      </c>
      <c r="K1388" s="1">
        <f>VLOOKUP(H1388,主动技能!$A:$B,2,FALSE)</f>
        <v>1454</v>
      </c>
      <c r="L1388" s="1">
        <f>VLOOKUP(I1388,主动技能!$A:$B,2,FALSE)</f>
        <v>1455</v>
      </c>
      <c r="M1388" s="1">
        <f t="shared" si="196"/>
        <v>95</v>
      </c>
      <c r="N1388" s="1" t="s">
        <v>251</v>
      </c>
      <c r="O1388" s="1">
        <f t="shared" si="197"/>
        <v>194</v>
      </c>
      <c r="P1388" s="1" t="s">
        <v>252</v>
      </c>
      <c r="Q1388" s="1" t="s">
        <v>252</v>
      </c>
    </row>
    <row r="1389" spans="2:17" x14ac:dyDescent="0.15">
      <c r="B1389" s="8" t="str">
        <f>VLOOKUP(G1389,角色!A:B,2,FALSE)</f>
        <v>乐涯</v>
      </c>
      <c r="C1389" s="8" t="str">
        <f t="shared" si="189"/>
        <v>主动技能1</v>
      </c>
      <c r="D1389" s="8">
        <f t="shared" si="191"/>
        <v>15</v>
      </c>
      <c r="E1389" s="8">
        <f t="shared" si="192"/>
        <v>16</v>
      </c>
      <c r="F1389" s="8">
        <f t="shared" si="193"/>
        <v>1</v>
      </c>
      <c r="G1389" s="8">
        <f t="shared" si="190"/>
        <v>25</v>
      </c>
      <c r="H1389" t="str">
        <f t="shared" si="194"/>
        <v>乐涯主动技能1等级15</v>
      </c>
      <c r="I1389" t="str">
        <f t="shared" si="195"/>
        <v>乐涯主动技能1等级16</v>
      </c>
      <c r="J1389" s="1">
        <v>1383</v>
      </c>
      <c r="K1389" s="1">
        <f>VLOOKUP(H1389,主动技能!$A:$B,2,FALSE)</f>
        <v>1455</v>
      </c>
      <c r="L1389" s="1">
        <f>VLOOKUP(I1389,主动技能!$A:$B,2,FALSE)</f>
        <v>1456</v>
      </c>
      <c r="M1389" s="1">
        <f t="shared" si="196"/>
        <v>96</v>
      </c>
      <c r="N1389" s="1" t="s">
        <v>251</v>
      </c>
      <c r="O1389" s="1">
        <f t="shared" si="197"/>
        <v>195</v>
      </c>
      <c r="P1389" s="1" t="s">
        <v>252</v>
      </c>
      <c r="Q1389" s="1" t="s">
        <v>252</v>
      </c>
    </row>
    <row r="1390" spans="2:17" x14ac:dyDescent="0.15">
      <c r="B1390" s="8" t="str">
        <f>VLOOKUP(G1390,角色!A:B,2,FALSE)</f>
        <v>乐涯</v>
      </c>
      <c r="C1390" s="8" t="str">
        <f t="shared" si="189"/>
        <v>主动技能1</v>
      </c>
      <c r="D1390" s="8">
        <f t="shared" si="191"/>
        <v>16</v>
      </c>
      <c r="E1390" s="8">
        <f t="shared" si="192"/>
        <v>17</v>
      </c>
      <c r="F1390" s="8">
        <f t="shared" si="193"/>
        <v>1</v>
      </c>
      <c r="G1390" s="8">
        <f t="shared" si="190"/>
        <v>25</v>
      </c>
      <c r="H1390" t="str">
        <f t="shared" si="194"/>
        <v>乐涯主动技能1等级16</v>
      </c>
      <c r="I1390" t="str">
        <f t="shared" si="195"/>
        <v>乐涯主动技能1等级17</v>
      </c>
      <c r="J1390" s="1">
        <v>1384</v>
      </c>
      <c r="K1390" s="1">
        <f>VLOOKUP(H1390,主动技能!$A:$B,2,FALSE)</f>
        <v>1456</v>
      </c>
      <c r="L1390" s="1">
        <f>VLOOKUP(I1390,主动技能!$A:$B,2,FALSE)</f>
        <v>1457</v>
      </c>
      <c r="M1390" s="1">
        <f t="shared" si="196"/>
        <v>97</v>
      </c>
      <c r="N1390" s="1" t="s">
        <v>251</v>
      </c>
      <c r="O1390" s="1">
        <f t="shared" si="197"/>
        <v>196</v>
      </c>
      <c r="P1390" s="1" t="s">
        <v>252</v>
      </c>
      <c r="Q1390" s="1" t="s">
        <v>252</v>
      </c>
    </row>
    <row r="1391" spans="2:17" x14ac:dyDescent="0.15">
      <c r="B1391" s="8" t="str">
        <f>VLOOKUP(G1391,角色!A:B,2,FALSE)</f>
        <v>乐涯</v>
      </c>
      <c r="C1391" s="8" t="str">
        <f t="shared" si="189"/>
        <v>主动技能1</v>
      </c>
      <c r="D1391" s="8">
        <f t="shared" si="191"/>
        <v>17</v>
      </c>
      <c r="E1391" s="8">
        <f t="shared" si="192"/>
        <v>18</v>
      </c>
      <c r="F1391" s="8">
        <f t="shared" si="193"/>
        <v>1</v>
      </c>
      <c r="G1391" s="8">
        <f t="shared" si="190"/>
        <v>25</v>
      </c>
      <c r="H1391" t="str">
        <f t="shared" si="194"/>
        <v>乐涯主动技能1等级17</v>
      </c>
      <c r="I1391" t="str">
        <f t="shared" si="195"/>
        <v>乐涯主动技能1等级18</v>
      </c>
      <c r="J1391" s="1">
        <v>1385</v>
      </c>
      <c r="K1391" s="1">
        <f>VLOOKUP(H1391,主动技能!$A:$B,2,FALSE)</f>
        <v>1457</v>
      </c>
      <c r="L1391" s="1">
        <f>VLOOKUP(I1391,主动技能!$A:$B,2,FALSE)</f>
        <v>1458</v>
      </c>
      <c r="M1391" s="1">
        <f t="shared" si="196"/>
        <v>98</v>
      </c>
      <c r="N1391" s="1" t="s">
        <v>251</v>
      </c>
      <c r="O1391" s="1">
        <f t="shared" si="197"/>
        <v>197</v>
      </c>
      <c r="P1391" s="1" t="s">
        <v>252</v>
      </c>
      <c r="Q1391" s="1" t="s">
        <v>252</v>
      </c>
    </row>
    <row r="1392" spans="2:17" x14ac:dyDescent="0.15">
      <c r="B1392" s="8" t="str">
        <f>VLOOKUP(G1392,角色!A:B,2,FALSE)</f>
        <v>乐涯</v>
      </c>
      <c r="C1392" s="8" t="str">
        <f t="shared" si="189"/>
        <v>主动技能1</v>
      </c>
      <c r="D1392" s="8">
        <f t="shared" si="191"/>
        <v>18</v>
      </c>
      <c r="E1392" s="8">
        <f t="shared" si="192"/>
        <v>19</v>
      </c>
      <c r="F1392" s="8">
        <f t="shared" si="193"/>
        <v>1</v>
      </c>
      <c r="G1392" s="8">
        <f t="shared" si="190"/>
        <v>25</v>
      </c>
      <c r="H1392" t="str">
        <f t="shared" si="194"/>
        <v>乐涯主动技能1等级18</v>
      </c>
      <c r="I1392" t="str">
        <f t="shared" si="195"/>
        <v>乐涯主动技能1等级19</v>
      </c>
      <c r="J1392" s="1">
        <v>1386</v>
      </c>
      <c r="K1392" s="1">
        <f>VLOOKUP(H1392,主动技能!$A:$B,2,FALSE)</f>
        <v>1458</v>
      </c>
      <c r="L1392" s="1">
        <f>VLOOKUP(I1392,主动技能!$A:$B,2,FALSE)</f>
        <v>1459</v>
      </c>
      <c r="M1392" s="1">
        <f t="shared" si="196"/>
        <v>99</v>
      </c>
      <c r="N1392" s="1" t="s">
        <v>251</v>
      </c>
      <c r="O1392" s="1">
        <f t="shared" si="197"/>
        <v>198</v>
      </c>
      <c r="P1392" s="1" t="s">
        <v>252</v>
      </c>
      <c r="Q1392" s="1" t="s">
        <v>252</v>
      </c>
    </row>
    <row r="1393" spans="2:17" x14ac:dyDescent="0.15">
      <c r="B1393" s="8" t="str">
        <f>VLOOKUP(G1393,角色!A:B,2,FALSE)</f>
        <v>乐涯</v>
      </c>
      <c r="C1393" s="8" t="str">
        <f t="shared" si="189"/>
        <v>主动技能1</v>
      </c>
      <c r="D1393" s="8">
        <f t="shared" si="191"/>
        <v>19</v>
      </c>
      <c r="E1393" s="8">
        <f t="shared" si="192"/>
        <v>20</v>
      </c>
      <c r="F1393" s="8">
        <f t="shared" si="193"/>
        <v>1</v>
      </c>
      <c r="G1393" s="8">
        <f t="shared" si="190"/>
        <v>25</v>
      </c>
      <c r="H1393" t="str">
        <f t="shared" si="194"/>
        <v>乐涯主动技能1等级19</v>
      </c>
      <c r="I1393" t="str">
        <f t="shared" si="195"/>
        <v>乐涯主动技能1等级20</v>
      </c>
      <c r="J1393" s="1">
        <v>1387</v>
      </c>
      <c r="K1393" s="1">
        <f>VLOOKUP(H1393,主动技能!$A:$B,2,FALSE)</f>
        <v>1459</v>
      </c>
      <c r="L1393" s="1">
        <f>VLOOKUP(I1393,主动技能!$A:$B,2,FALSE)</f>
        <v>1460</v>
      </c>
      <c r="M1393" s="1">
        <f t="shared" si="196"/>
        <v>1</v>
      </c>
      <c r="N1393" s="1" t="s">
        <v>251</v>
      </c>
      <c r="O1393" s="1">
        <f t="shared" si="197"/>
        <v>100</v>
      </c>
      <c r="P1393" s="1" t="s">
        <v>252</v>
      </c>
      <c r="Q1393" s="1" t="s">
        <v>252</v>
      </c>
    </row>
    <row r="1394" spans="2:17" x14ac:dyDescent="0.15">
      <c r="B1394" s="8" t="str">
        <f>VLOOKUP(G1394,角色!A:B,2,FALSE)</f>
        <v>乐涯</v>
      </c>
      <c r="C1394" s="8" t="str">
        <f t="shared" si="189"/>
        <v>主动技能2</v>
      </c>
      <c r="D1394" s="8">
        <f t="shared" si="191"/>
        <v>1</v>
      </c>
      <c r="E1394" s="8">
        <f t="shared" si="192"/>
        <v>2</v>
      </c>
      <c r="F1394" s="8">
        <f t="shared" si="193"/>
        <v>2</v>
      </c>
      <c r="G1394" s="8">
        <f t="shared" si="190"/>
        <v>25</v>
      </c>
      <c r="H1394" t="str">
        <f t="shared" si="194"/>
        <v>乐涯主动技能2等级1</v>
      </c>
      <c r="I1394" t="str">
        <f t="shared" si="195"/>
        <v>乐涯主动技能2等级2</v>
      </c>
      <c r="J1394" s="1">
        <v>1388</v>
      </c>
      <c r="K1394" s="1">
        <f>VLOOKUP(H1394,主动技能!$A:$B,2,FALSE)</f>
        <v>1461</v>
      </c>
      <c r="L1394" s="1">
        <f>VLOOKUP(I1394,主动技能!$A:$B,2,FALSE)</f>
        <v>1462</v>
      </c>
      <c r="M1394" s="1">
        <f t="shared" si="196"/>
        <v>2</v>
      </c>
      <c r="N1394" s="1" t="s">
        <v>251</v>
      </c>
      <c r="O1394" s="1">
        <f t="shared" si="197"/>
        <v>101</v>
      </c>
      <c r="P1394" s="1" t="s">
        <v>252</v>
      </c>
      <c r="Q1394" s="1" t="s">
        <v>252</v>
      </c>
    </row>
    <row r="1395" spans="2:17" x14ac:dyDescent="0.15">
      <c r="B1395" s="8" t="str">
        <f>VLOOKUP(G1395,角色!A:B,2,FALSE)</f>
        <v>乐涯</v>
      </c>
      <c r="C1395" s="8" t="str">
        <f t="shared" si="189"/>
        <v>主动技能2</v>
      </c>
      <c r="D1395" s="8">
        <f t="shared" si="191"/>
        <v>2</v>
      </c>
      <c r="E1395" s="8">
        <f t="shared" si="192"/>
        <v>3</v>
      </c>
      <c r="F1395" s="8">
        <f t="shared" si="193"/>
        <v>2</v>
      </c>
      <c r="G1395" s="8">
        <f t="shared" si="190"/>
        <v>25</v>
      </c>
      <c r="H1395" t="str">
        <f t="shared" si="194"/>
        <v>乐涯主动技能2等级2</v>
      </c>
      <c r="I1395" t="str">
        <f t="shared" si="195"/>
        <v>乐涯主动技能2等级3</v>
      </c>
      <c r="J1395" s="1">
        <v>1389</v>
      </c>
      <c r="K1395" s="1">
        <f>VLOOKUP(H1395,主动技能!$A:$B,2,FALSE)</f>
        <v>1462</v>
      </c>
      <c r="L1395" s="1">
        <f>VLOOKUP(I1395,主动技能!$A:$B,2,FALSE)</f>
        <v>1463</v>
      </c>
      <c r="M1395" s="1">
        <f t="shared" si="196"/>
        <v>3</v>
      </c>
      <c r="N1395" s="1" t="s">
        <v>251</v>
      </c>
      <c r="O1395" s="1">
        <f t="shared" si="197"/>
        <v>102</v>
      </c>
      <c r="P1395" s="1" t="s">
        <v>252</v>
      </c>
      <c r="Q1395" s="1" t="s">
        <v>252</v>
      </c>
    </row>
    <row r="1396" spans="2:17" x14ac:dyDescent="0.15">
      <c r="B1396" s="8" t="str">
        <f>VLOOKUP(G1396,角色!A:B,2,FALSE)</f>
        <v>乐涯</v>
      </c>
      <c r="C1396" s="8" t="str">
        <f t="shared" si="189"/>
        <v>主动技能2</v>
      </c>
      <c r="D1396" s="8">
        <f t="shared" si="191"/>
        <v>3</v>
      </c>
      <c r="E1396" s="8">
        <f t="shared" si="192"/>
        <v>4</v>
      </c>
      <c r="F1396" s="8">
        <f t="shared" si="193"/>
        <v>2</v>
      </c>
      <c r="G1396" s="8">
        <f t="shared" si="190"/>
        <v>25</v>
      </c>
      <c r="H1396" t="str">
        <f t="shared" si="194"/>
        <v>乐涯主动技能2等级3</v>
      </c>
      <c r="I1396" t="str">
        <f t="shared" si="195"/>
        <v>乐涯主动技能2等级4</v>
      </c>
      <c r="J1396" s="1">
        <v>1390</v>
      </c>
      <c r="K1396" s="1">
        <f>VLOOKUP(H1396,主动技能!$A:$B,2,FALSE)</f>
        <v>1463</v>
      </c>
      <c r="L1396" s="1">
        <f>VLOOKUP(I1396,主动技能!$A:$B,2,FALSE)</f>
        <v>1464</v>
      </c>
      <c r="M1396" s="1">
        <f t="shared" si="196"/>
        <v>4</v>
      </c>
      <c r="N1396" s="1" t="s">
        <v>251</v>
      </c>
      <c r="O1396" s="1">
        <f t="shared" si="197"/>
        <v>103</v>
      </c>
      <c r="P1396" s="1" t="s">
        <v>252</v>
      </c>
      <c r="Q1396" s="1" t="s">
        <v>252</v>
      </c>
    </row>
    <row r="1397" spans="2:17" x14ac:dyDescent="0.15">
      <c r="B1397" s="8" t="str">
        <f>VLOOKUP(G1397,角色!A:B,2,FALSE)</f>
        <v>乐涯</v>
      </c>
      <c r="C1397" s="8" t="str">
        <f t="shared" si="189"/>
        <v>主动技能2</v>
      </c>
      <c r="D1397" s="8">
        <f t="shared" si="191"/>
        <v>4</v>
      </c>
      <c r="E1397" s="8">
        <f t="shared" si="192"/>
        <v>5</v>
      </c>
      <c r="F1397" s="8">
        <f t="shared" si="193"/>
        <v>2</v>
      </c>
      <c r="G1397" s="8">
        <f t="shared" si="190"/>
        <v>25</v>
      </c>
      <c r="H1397" t="str">
        <f t="shared" si="194"/>
        <v>乐涯主动技能2等级4</v>
      </c>
      <c r="I1397" t="str">
        <f t="shared" si="195"/>
        <v>乐涯主动技能2等级5</v>
      </c>
      <c r="J1397" s="1">
        <v>1391</v>
      </c>
      <c r="K1397" s="1">
        <f>VLOOKUP(H1397,主动技能!$A:$B,2,FALSE)</f>
        <v>1464</v>
      </c>
      <c r="L1397" s="1">
        <f>VLOOKUP(I1397,主动技能!$A:$B,2,FALSE)</f>
        <v>1465</v>
      </c>
      <c r="M1397" s="1">
        <f t="shared" si="196"/>
        <v>5</v>
      </c>
      <c r="N1397" s="1" t="s">
        <v>251</v>
      </c>
      <c r="O1397" s="1">
        <f t="shared" si="197"/>
        <v>104</v>
      </c>
      <c r="P1397" s="1" t="s">
        <v>252</v>
      </c>
      <c r="Q1397" s="1" t="s">
        <v>252</v>
      </c>
    </row>
    <row r="1398" spans="2:17" x14ac:dyDescent="0.15">
      <c r="B1398" s="8" t="str">
        <f>VLOOKUP(G1398,角色!A:B,2,FALSE)</f>
        <v>乐涯</v>
      </c>
      <c r="C1398" s="8" t="str">
        <f t="shared" si="189"/>
        <v>主动技能2</v>
      </c>
      <c r="D1398" s="8">
        <f t="shared" si="191"/>
        <v>5</v>
      </c>
      <c r="E1398" s="8">
        <f t="shared" si="192"/>
        <v>6</v>
      </c>
      <c r="F1398" s="8">
        <f t="shared" si="193"/>
        <v>2</v>
      </c>
      <c r="G1398" s="8">
        <f t="shared" si="190"/>
        <v>25</v>
      </c>
      <c r="H1398" t="str">
        <f t="shared" si="194"/>
        <v>乐涯主动技能2等级5</v>
      </c>
      <c r="I1398" t="str">
        <f t="shared" si="195"/>
        <v>乐涯主动技能2等级6</v>
      </c>
      <c r="J1398" s="1">
        <v>1392</v>
      </c>
      <c r="K1398" s="1">
        <f>VLOOKUP(H1398,主动技能!$A:$B,2,FALSE)</f>
        <v>1465</v>
      </c>
      <c r="L1398" s="1">
        <f>VLOOKUP(I1398,主动技能!$A:$B,2,FALSE)</f>
        <v>1466</v>
      </c>
      <c r="M1398" s="1">
        <f t="shared" si="196"/>
        <v>6</v>
      </c>
      <c r="N1398" s="1" t="s">
        <v>251</v>
      </c>
      <c r="O1398" s="1">
        <f t="shared" si="197"/>
        <v>105</v>
      </c>
      <c r="P1398" s="1" t="s">
        <v>252</v>
      </c>
      <c r="Q1398" s="1" t="s">
        <v>252</v>
      </c>
    </row>
    <row r="1399" spans="2:17" x14ac:dyDescent="0.15">
      <c r="B1399" s="8" t="str">
        <f>VLOOKUP(G1399,角色!A:B,2,FALSE)</f>
        <v>乐涯</v>
      </c>
      <c r="C1399" s="8" t="str">
        <f t="shared" si="189"/>
        <v>主动技能2</v>
      </c>
      <c r="D1399" s="8">
        <f t="shared" si="191"/>
        <v>6</v>
      </c>
      <c r="E1399" s="8">
        <f t="shared" si="192"/>
        <v>7</v>
      </c>
      <c r="F1399" s="8">
        <f t="shared" si="193"/>
        <v>2</v>
      </c>
      <c r="G1399" s="8">
        <f t="shared" si="190"/>
        <v>25</v>
      </c>
      <c r="H1399" t="str">
        <f t="shared" si="194"/>
        <v>乐涯主动技能2等级6</v>
      </c>
      <c r="I1399" t="str">
        <f t="shared" si="195"/>
        <v>乐涯主动技能2等级7</v>
      </c>
      <c r="J1399" s="1">
        <v>1393</v>
      </c>
      <c r="K1399" s="1">
        <f>VLOOKUP(H1399,主动技能!$A:$B,2,FALSE)</f>
        <v>1466</v>
      </c>
      <c r="L1399" s="1">
        <f>VLOOKUP(I1399,主动技能!$A:$B,2,FALSE)</f>
        <v>1467</v>
      </c>
      <c r="M1399" s="1">
        <f t="shared" si="196"/>
        <v>7</v>
      </c>
      <c r="N1399" s="1" t="s">
        <v>251</v>
      </c>
      <c r="O1399" s="1">
        <f t="shared" si="197"/>
        <v>106</v>
      </c>
      <c r="P1399" s="1" t="s">
        <v>252</v>
      </c>
      <c r="Q1399" s="1" t="s">
        <v>252</v>
      </c>
    </row>
    <row r="1400" spans="2:17" x14ac:dyDescent="0.15">
      <c r="B1400" s="8" t="str">
        <f>VLOOKUP(G1400,角色!A:B,2,FALSE)</f>
        <v>乐涯</v>
      </c>
      <c r="C1400" s="8" t="str">
        <f t="shared" si="189"/>
        <v>主动技能2</v>
      </c>
      <c r="D1400" s="8">
        <f t="shared" si="191"/>
        <v>7</v>
      </c>
      <c r="E1400" s="8">
        <f t="shared" si="192"/>
        <v>8</v>
      </c>
      <c r="F1400" s="8">
        <f t="shared" si="193"/>
        <v>2</v>
      </c>
      <c r="G1400" s="8">
        <f t="shared" si="190"/>
        <v>25</v>
      </c>
      <c r="H1400" t="str">
        <f t="shared" si="194"/>
        <v>乐涯主动技能2等级7</v>
      </c>
      <c r="I1400" t="str">
        <f t="shared" si="195"/>
        <v>乐涯主动技能2等级8</v>
      </c>
      <c r="J1400" s="1">
        <v>1394</v>
      </c>
      <c r="K1400" s="1">
        <f>VLOOKUP(H1400,主动技能!$A:$B,2,FALSE)</f>
        <v>1467</v>
      </c>
      <c r="L1400" s="1">
        <f>VLOOKUP(I1400,主动技能!$A:$B,2,FALSE)</f>
        <v>1468</v>
      </c>
      <c r="M1400" s="1">
        <f t="shared" si="196"/>
        <v>8</v>
      </c>
      <c r="N1400" s="1" t="s">
        <v>251</v>
      </c>
      <c r="O1400" s="1">
        <f t="shared" si="197"/>
        <v>107</v>
      </c>
      <c r="P1400" s="1" t="s">
        <v>252</v>
      </c>
      <c r="Q1400" s="1" t="s">
        <v>252</v>
      </c>
    </row>
    <row r="1401" spans="2:17" x14ac:dyDescent="0.15">
      <c r="B1401" s="8" t="str">
        <f>VLOOKUP(G1401,角色!A:B,2,FALSE)</f>
        <v>乐涯</v>
      </c>
      <c r="C1401" s="8" t="str">
        <f t="shared" si="189"/>
        <v>主动技能2</v>
      </c>
      <c r="D1401" s="8">
        <f t="shared" si="191"/>
        <v>8</v>
      </c>
      <c r="E1401" s="8">
        <f t="shared" si="192"/>
        <v>9</v>
      </c>
      <c r="F1401" s="8">
        <f t="shared" si="193"/>
        <v>2</v>
      </c>
      <c r="G1401" s="8">
        <f t="shared" si="190"/>
        <v>25</v>
      </c>
      <c r="H1401" t="str">
        <f t="shared" si="194"/>
        <v>乐涯主动技能2等级8</v>
      </c>
      <c r="I1401" t="str">
        <f t="shared" si="195"/>
        <v>乐涯主动技能2等级9</v>
      </c>
      <c r="J1401" s="1">
        <v>1395</v>
      </c>
      <c r="K1401" s="1">
        <f>VLOOKUP(H1401,主动技能!$A:$B,2,FALSE)</f>
        <v>1468</v>
      </c>
      <c r="L1401" s="1">
        <f>VLOOKUP(I1401,主动技能!$A:$B,2,FALSE)</f>
        <v>1469</v>
      </c>
      <c r="M1401" s="1">
        <f t="shared" si="196"/>
        <v>9</v>
      </c>
      <c r="N1401" s="1" t="s">
        <v>251</v>
      </c>
      <c r="O1401" s="1">
        <f t="shared" si="197"/>
        <v>108</v>
      </c>
      <c r="P1401" s="1" t="s">
        <v>252</v>
      </c>
      <c r="Q1401" s="1" t="s">
        <v>252</v>
      </c>
    </row>
    <row r="1402" spans="2:17" x14ac:dyDescent="0.15">
      <c r="B1402" s="8" t="str">
        <f>VLOOKUP(G1402,角色!A:B,2,FALSE)</f>
        <v>乐涯</v>
      </c>
      <c r="C1402" s="8" t="str">
        <f t="shared" si="189"/>
        <v>主动技能2</v>
      </c>
      <c r="D1402" s="8">
        <f t="shared" si="191"/>
        <v>9</v>
      </c>
      <c r="E1402" s="8">
        <f t="shared" si="192"/>
        <v>10</v>
      </c>
      <c r="F1402" s="8">
        <f t="shared" si="193"/>
        <v>2</v>
      </c>
      <c r="G1402" s="8">
        <f t="shared" si="190"/>
        <v>25</v>
      </c>
      <c r="H1402" t="str">
        <f t="shared" si="194"/>
        <v>乐涯主动技能2等级9</v>
      </c>
      <c r="I1402" t="str">
        <f t="shared" si="195"/>
        <v>乐涯主动技能2等级10</v>
      </c>
      <c r="J1402" s="1">
        <v>1396</v>
      </c>
      <c r="K1402" s="1">
        <f>VLOOKUP(H1402,主动技能!$A:$B,2,FALSE)</f>
        <v>1469</v>
      </c>
      <c r="L1402" s="1">
        <f>VLOOKUP(I1402,主动技能!$A:$B,2,FALSE)</f>
        <v>1470</v>
      </c>
      <c r="M1402" s="1">
        <f t="shared" si="196"/>
        <v>10</v>
      </c>
      <c r="N1402" s="1" t="s">
        <v>251</v>
      </c>
      <c r="O1402" s="1">
        <f t="shared" si="197"/>
        <v>109</v>
      </c>
      <c r="P1402" s="1" t="s">
        <v>252</v>
      </c>
      <c r="Q1402" s="1" t="s">
        <v>252</v>
      </c>
    </row>
    <row r="1403" spans="2:17" x14ac:dyDescent="0.15">
      <c r="B1403" s="8" t="str">
        <f>VLOOKUP(G1403,角色!A:B,2,FALSE)</f>
        <v>乐涯</v>
      </c>
      <c r="C1403" s="8" t="str">
        <f t="shared" si="189"/>
        <v>主动技能2</v>
      </c>
      <c r="D1403" s="8">
        <f t="shared" si="191"/>
        <v>10</v>
      </c>
      <c r="E1403" s="8">
        <f t="shared" si="192"/>
        <v>11</v>
      </c>
      <c r="F1403" s="8">
        <f t="shared" si="193"/>
        <v>2</v>
      </c>
      <c r="G1403" s="8">
        <f t="shared" si="190"/>
        <v>25</v>
      </c>
      <c r="H1403" t="str">
        <f t="shared" si="194"/>
        <v>乐涯主动技能2等级10</v>
      </c>
      <c r="I1403" t="str">
        <f t="shared" si="195"/>
        <v>乐涯主动技能2等级11</v>
      </c>
      <c r="J1403" s="1">
        <v>1397</v>
      </c>
      <c r="K1403" s="1">
        <f>VLOOKUP(H1403,主动技能!$A:$B,2,FALSE)</f>
        <v>1470</v>
      </c>
      <c r="L1403" s="1">
        <f>VLOOKUP(I1403,主动技能!$A:$B,2,FALSE)</f>
        <v>1471</v>
      </c>
      <c r="M1403" s="1">
        <f t="shared" si="196"/>
        <v>11</v>
      </c>
      <c r="N1403" s="1" t="s">
        <v>251</v>
      </c>
      <c r="O1403" s="1">
        <f t="shared" si="197"/>
        <v>110</v>
      </c>
      <c r="P1403" s="1" t="s">
        <v>252</v>
      </c>
      <c r="Q1403" s="1" t="s">
        <v>252</v>
      </c>
    </row>
    <row r="1404" spans="2:17" x14ac:dyDescent="0.15">
      <c r="B1404" s="8" t="str">
        <f>VLOOKUP(G1404,角色!A:B,2,FALSE)</f>
        <v>乐涯</v>
      </c>
      <c r="C1404" s="8" t="str">
        <f t="shared" si="189"/>
        <v>主动技能2</v>
      </c>
      <c r="D1404" s="8">
        <f t="shared" si="191"/>
        <v>11</v>
      </c>
      <c r="E1404" s="8">
        <f t="shared" si="192"/>
        <v>12</v>
      </c>
      <c r="F1404" s="8">
        <f t="shared" si="193"/>
        <v>2</v>
      </c>
      <c r="G1404" s="8">
        <f t="shared" si="190"/>
        <v>25</v>
      </c>
      <c r="H1404" t="str">
        <f t="shared" si="194"/>
        <v>乐涯主动技能2等级11</v>
      </c>
      <c r="I1404" t="str">
        <f t="shared" si="195"/>
        <v>乐涯主动技能2等级12</v>
      </c>
      <c r="J1404" s="1">
        <v>1398</v>
      </c>
      <c r="K1404" s="1">
        <f>VLOOKUP(H1404,主动技能!$A:$B,2,FALSE)</f>
        <v>1471</v>
      </c>
      <c r="L1404" s="1">
        <f>VLOOKUP(I1404,主动技能!$A:$B,2,FALSE)</f>
        <v>1472</v>
      </c>
      <c r="M1404" s="1">
        <f t="shared" si="196"/>
        <v>12</v>
      </c>
      <c r="N1404" s="1" t="s">
        <v>251</v>
      </c>
      <c r="O1404" s="1">
        <f t="shared" si="197"/>
        <v>111</v>
      </c>
      <c r="P1404" s="1" t="s">
        <v>252</v>
      </c>
      <c r="Q1404" s="1" t="s">
        <v>252</v>
      </c>
    </row>
    <row r="1405" spans="2:17" x14ac:dyDescent="0.15">
      <c r="B1405" s="8" t="str">
        <f>VLOOKUP(G1405,角色!A:B,2,FALSE)</f>
        <v>乐涯</v>
      </c>
      <c r="C1405" s="8" t="str">
        <f t="shared" si="189"/>
        <v>主动技能2</v>
      </c>
      <c r="D1405" s="8">
        <f t="shared" si="191"/>
        <v>12</v>
      </c>
      <c r="E1405" s="8">
        <f t="shared" si="192"/>
        <v>13</v>
      </c>
      <c r="F1405" s="8">
        <f t="shared" si="193"/>
        <v>2</v>
      </c>
      <c r="G1405" s="8">
        <f t="shared" si="190"/>
        <v>25</v>
      </c>
      <c r="H1405" t="str">
        <f t="shared" si="194"/>
        <v>乐涯主动技能2等级12</v>
      </c>
      <c r="I1405" t="str">
        <f t="shared" si="195"/>
        <v>乐涯主动技能2等级13</v>
      </c>
      <c r="J1405" s="1">
        <v>1399</v>
      </c>
      <c r="K1405" s="1">
        <f>VLOOKUP(H1405,主动技能!$A:$B,2,FALSE)</f>
        <v>1472</v>
      </c>
      <c r="L1405" s="1">
        <f>VLOOKUP(I1405,主动技能!$A:$B,2,FALSE)</f>
        <v>1473</v>
      </c>
      <c r="M1405" s="1">
        <f t="shared" si="196"/>
        <v>13</v>
      </c>
      <c r="N1405" s="1" t="s">
        <v>251</v>
      </c>
      <c r="O1405" s="1">
        <f t="shared" si="197"/>
        <v>112</v>
      </c>
      <c r="P1405" s="1" t="s">
        <v>252</v>
      </c>
      <c r="Q1405" s="1" t="s">
        <v>252</v>
      </c>
    </row>
    <row r="1406" spans="2:17" x14ac:dyDescent="0.15">
      <c r="B1406" s="8" t="str">
        <f>VLOOKUP(G1406,角色!A:B,2,FALSE)</f>
        <v>乐涯</v>
      </c>
      <c r="C1406" s="8" t="str">
        <f t="shared" si="189"/>
        <v>主动技能2</v>
      </c>
      <c r="D1406" s="8">
        <f t="shared" si="191"/>
        <v>13</v>
      </c>
      <c r="E1406" s="8">
        <f t="shared" si="192"/>
        <v>14</v>
      </c>
      <c r="F1406" s="8">
        <f t="shared" si="193"/>
        <v>2</v>
      </c>
      <c r="G1406" s="8">
        <f t="shared" si="190"/>
        <v>25</v>
      </c>
      <c r="H1406" t="str">
        <f t="shared" si="194"/>
        <v>乐涯主动技能2等级13</v>
      </c>
      <c r="I1406" t="str">
        <f t="shared" si="195"/>
        <v>乐涯主动技能2等级14</v>
      </c>
      <c r="J1406" s="1">
        <v>1400</v>
      </c>
      <c r="K1406" s="1">
        <f>VLOOKUP(H1406,主动技能!$A:$B,2,FALSE)</f>
        <v>1473</v>
      </c>
      <c r="L1406" s="1">
        <f>VLOOKUP(I1406,主动技能!$A:$B,2,FALSE)</f>
        <v>1474</v>
      </c>
      <c r="M1406" s="1">
        <f t="shared" si="196"/>
        <v>14</v>
      </c>
      <c r="N1406" s="1" t="s">
        <v>251</v>
      </c>
      <c r="O1406" s="1">
        <f t="shared" si="197"/>
        <v>113</v>
      </c>
      <c r="P1406" s="1" t="s">
        <v>252</v>
      </c>
      <c r="Q1406" s="1" t="s">
        <v>252</v>
      </c>
    </row>
    <row r="1407" spans="2:17" x14ac:dyDescent="0.15">
      <c r="B1407" s="8" t="str">
        <f>VLOOKUP(G1407,角色!A:B,2,FALSE)</f>
        <v>乐涯</v>
      </c>
      <c r="C1407" s="8" t="str">
        <f t="shared" si="189"/>
        <v>主动技能2</v>
      </c>
      <c r="D1407" s="8">
        <f t="shared" si="191"/>
        <v>14</v>
      </c>
      <c r="E1407" s="8">
        <f t="shared" si="192"/>
        <v>15</v>
      </c>
      <c r="F1407" s="8">
        <f t="shared" si="193"/>
        <v>2</v>
      </c>
      <c r="G1407" s="8">
        <f t="shared" si="190"/>
        <v>25</v>
      </c>
      <c r="H1407" t="str">
        <f t="shared" si="194"/>
        <v>乐涯主动技能2等级14</v>
      </c>
      <c r="I1407" t="str">
        <f t="shared" si="195"/>
        <v>乐涯主动技能2等级15</v>
      </c>
      <c r="J1407" s="1">
        <v>1401</v>
      </c>
      <c r="K1407" s="1">
        <f>VLOOKUP(H1407,主动技能!$A:$B,2,FALSE)</f>
        <v>1474</v>
      </c>
      <c r="L1407" s="1">
        <f>VLOOKUP(I1407,主动技能!$A:$B,2,FALSE)</f>
        <v>1475</v>
      </c>
      <c r="M1407" s="1">
        <f t="shared" si="196"/>
        <v>15</v>
      </c>
      <c r="N1407" s="1" t="s">
        <v>251</v>
      </c>
      <c r="O1407" s="1">
        <f t="shared" si="197"/>
        <v>114</v>
      </c>
      <c r="P1407" s="1" t="s">
        <v>252</v>
      </c>
      <c r="Q1407" s="1" t="s">
        <v>252</v>
      </c>
    </row>
    <row r="1408" spans="2:17" x14ac:dyDescent="0.15">
      <c r="B1408" s="8" t="str">
        <f>VLOOKUP(G1408,角色!A:B,2,FALSE)</f>
        <v>乐涯</v>
      </c>
      <c r="C1408" s="8" t="str">
        <f t="shared" si="189"/>
        <v>主动技能2</v>
      </c>
      <c r="D1408" s="8">
        <f t="shared" si="191"/>
        <v>15</v>
      </c>
      <c r="E1408" s="8">
        <f t="shared" si="192"/>
        <v>16</v>
      </c>
      <c r="F1408" s="8">
        <f t="shared" si="193"/>
        <v>2</v>
      </c>
      <c r="G1408" s="8">
        <f t="shared" si="190"/>
        <v>25</v>
      </c>
      <c r="H1408" t="str">
        <f t="shared" si="194"/>
        <v>乐涯主动技能2等级15</v>
      </c>
      <c r="I1408" t="str">
        <f t="shared" si="195"/>
        <v>乐涯主动技能2等级16</v>
      </c>
      <c r="J1408" s="1">
        <v>1402</v>
      </c>
      <c r="K1408" s="1">
        <f>VLOOKUP(H1408,主动技能!$A:$B,2,FALSE)</f>
        <v>1475</v>
      </c>
      <c r="L1408" s="1">
        <f>VLOOKUP(I1408,主动技能!$A:$B,2,FALSE)</f>
        <v>1476</v>
      </c>
      <c r="M1408" s="1">
        <f t="shared" si="196"/>
        <v>16</v>
      </c>
      <c r="N1408" s="1" t="s">
        <v>251</v>
      </c>
      <c r="O1408" s="1">
        <f t="shared" si="197"/>
        <v>115</v>
      </c>
      <c r="P1408" s="1" t="s">
        <v>252</v>
      </c>
      <c r="Q1408" s="1" t="s">
        <v>252</v>
      </c>
    </row>
    <row r="1409" spans="2:17" x14ac:dyDescent="0.15">
      <c r="B1409" s="8" t="str">
        <f>VLOOKUP(G1409,角色!A:B,2,FALSE)</f>
        <v>乐涯</v>
      </c>
      <c r="C1409" s="8" t="str">
        <f t="shared" si="189"/>
        <v>主动技能2</v>
      </c>
      <c r="D1409" s="8">
        <f t="shared" si="191"/>
        <v>16</v>
      </c>
      <c r="E1409" s="8">
        <f t="shared" si="192"/>
        <v>17</v>
      </c>
      <c r="F1409" s="8">
        <f t="shared" si="193"/>
        <v>2</v>
      </c>
      <c r="G1409" s="8">
        <f t="shared" si="190"/>
        <v>25</v>
      </c>
      <c r="H1409" t="str">
        <f t="shared" si="194"/>
        <v>乐涯主动技能2等级16</v>
      </c>
      <c r="I1409" t="str">
        <f t="shared" si="195"/>
        <v>乐涯主动技能2等级17</v>
      </c>
      <c r="J1409" s="1">
        <v>1403</v>
      </c>
      <c r="K1409" s="1">
        <f>VLOOKUP(H1409,主动技能!$A:$B,2,FALSE)</f>
        <v>1476</v>
      </c>
      <c r="L1409" s="1">
        <f>VLOOKUP(I1409,主动技能!$A:$B,2,FALSE)</f>
        <v>1477</v>
      </c>
      <c r="M1409" s="1">
        <f t="shared" si="196"/>
        <v>17</v>
      </c>
      <c r="N1409" s="1" t="s">
        <v>251</v>
      </c>
      <c r="O1409" s="1">
        <f t="shared" si="197"/>
        <v>116</v>
      </c>
      <c r="P1409" s="1" t="s">
        <v>252</v>
      </c>
      <c r="Q1409" s="1" t="s">
        <v>252</v>
      </c>
    </row>
    <row r="1410" spans="2:17" x14ac:dyDescent="0.15">
      <c r="B1410" s="8" t="str">
        <f>VLOOKUP(G1410,角色!A:B,2,FALSE)</f>
        <v>乐涯</v>
      </c>
      <c r="C1410" s="8" t="str">
        <f t="shared" si="189"/>
        <v>主动技能2</v>
      </c>
      <c r="D1410" s="8">
        <f t="shared" si="191"/>
        <v>17</v>
      </c>
      <c r="E1410" s="8">
        <f t="shared" si="192"/>
        <v>18</v>
      </c>
      <c r="F1410" s="8">
        <f t="shared" si="193"/>
        <v>2</v>
      </c>
      <c r="G1410" s="8">
        <f t="shared" si="190"/>
        <v>25</v>
      </c>
      <c r="H1410" t="str">
        <f t="shared" si="194"/>
        <v>乐涯主动技能2等级17</v>
      </c>
      <c r="I1410" t="str">
        <f t="shared" si="195"/>
        <v>乐涯主动技能2等级18</v>
      </c>
      <c r="J1410" s="1">
        <v>1404</v>
      </c>
      <c r="K1410" s="1">
        <f>VLOOKUP(H1410,主动技能!$A:$B,2,FALSE)</f>
        <v>1477</v>
      </c>
      <c r="L1410" s="1">
        <f>VLOOKUP(I1410,主动技能!$A:$B,2,FALSE)</f>
        <v>1478</v>
      </c>
      <c r="M1410" s="1">
        <f t="shared" si="196"/>
        <v>18</v>
      </c>
      <c r="N1410" s="1" t="s">
        <v>251</v>
      </c>
      <c r="O1410" s="1">
        <f t="shared" si="197"/>
        <v>117</v>
      </c>
      <c r="P1410" s="1" t="s">
        <v>252</v>
      </c>
      <c r="Q1410" s="1" t="s">
        <v>252</v>
      </c>
    </row>
    <row r="1411" spans="2:17" x14ac:dyDescent="0.15">
      <c r="B1411" s="8" t="str">
        <f>VLOOKUP(G1411,角色!A:B,2,FALSE)</f>
        <v>乐涯</v>
      </c>
      <c r="C1411" s="8" t="str">
        <f t="shared" si="189"/>
        <v>主动技能2</v>
      </c>
      <c r="D1411" s="8">
        <f t="shared" si="191"/>
        <v>18</v>
      </c>
      <c r="E1411" s="8">
        <f t="shared" si="192"/>
        <v>19</v>
      </c>
      <c r="F1411" s="8">
        <f t="shared" si="193"/>
        <v>2</v>
      </c>
      <c r="G1411" s="8">
        <f t="shared" si="190"/>
        <v>25</v>
      </c>
      <c r="H1411" t="str">
        <f t="shared" si="194"/>
        <v>乐涯主动技能2等级18</v>
      </c>
      <c r="I1411" t="str">
        <f t="shared" si="195"/>
        <v>乐涯主动技能2等级19</v>
      </c>
      <c r="J1411" s="1">
        <v>1405</v>
      </c>
      <c r="K1411" s="1">
        <f>VLOOKUP(H1411,主动技能!$A:$B,2,FALSE)</f>
        <v>1478</v>
      </c>
      <c r="L1411" s="1">
        <f>VLOOKUP(I1411,主动技能!$A:$B,2,FALSE)</f>
        <v>1479</v>
      </c>
      <c r="M1411" s="1">
        <f t="shared" si="196"/>
        <v>19</v>
      </c>
      <c r="N1411" s="1" t="s">
        <v>251</v>
      </c>
      <c r="O1411" s="1">
        <f t="shared" si="197"/>
        <v>118</v>
      </c>
      <c r="P1411" s="1" t="s">
        <v>252</v>
      </c>
      <c r="Q1411" s="1" t="s">
        <v>252</v>
      </c>
    </row>
    <row r="1412" spans="2:17" x14ac:dyDescent="0.15">
      <c r="B1412" s="8" t="str">
        <f>VLOOKUP(G1412,角色!A:B,2,FALSE)</f>
        <v>乐涯</v>
      </c>
      <c r="C1412" s="8" t="str">
        <f t="shared" si="189"/>
        <v>主动技能2</v>
      </c>
      <c r="D1412" s="8">
        <f t="shared" si="191"/>
        <v>19</v>
      </c>
      <c r="E1412" s="8">
        <f t="shared" si="192"/>
        <v>20</v>
      </c>
      <c r="F1412" s="8">
        <f t="shared" si="193"/>
        <v>2</v>
      </c>
      <c r="G1412" s="8">
        <f t="shared" si="190"/>
        <v>25</v>
      </c>
      <c r="H1412" t="str">
        <f t="shared" si="194"/>
        <v>乐涯主动技能2等级19</v>
      </c>
      <c r="I1412" t="str">
        <f t="shared" si="195"/>
        <v>乐涯主动技能2等级20</v>
      </c>
      <c r="J1412" s="1">
        <v>1406</v>
      </c>
      <c r="K1412" s="1">
        <f>VLOOKUP(H1412,主动技能!$A:$B,2,FALSE)</f>
        <v>1479</v>
      </c>
      <c r="L1412" s="1">
        <f>VLOOKUP(I1412,主动技能!$A:$B,2,FALSE)</f>
        <v>1480</v>
      </c>
      <c r="M1412" s="1">
        <f t="shared" si="196"/>
        <v>20</v>
      </c>
      <c r="N1412" s="1" t="s">
        <v>251</v>
      </c>
      <c r="O1412" s="1">
        <f t="shared" si="197"/>
        <v>119</v>
      </c>
      <c r="P1412" s="1" t="s">
        <v>252</v>
      </c>
      <c r="Q1412" s="1" t="s">
        <v>252</v>
      </c>
    </row>
    <row r="1413" spans="2:17" x14ac:dyDescent="0.15">
      <c r="B1413" s="8" t="str">
        <f>VLOOKUP(G1413,角色!A:B,2,FALSE)</f>
        <v>乐涯</v>
      </c>
      <c r="C1413" s="8" t="str">
        <f t="shared" si="189"/>
        <v>主动技能3</v>
      </c>
      <c r="D1413" s="8">
        <f t="shared" si="191"/>
        <v>1</v>
      </c>
      <c r="E1413" s="8">
        <f t="shared" si="192"/>
        <v>2</v>
      </c>
      <c r="F1413" s="8">
        <f t="shared" si="193"/>
        <v>3</v>
      </c>
      <c r="G1413" s="8">
        <f t="shared" si="190"/>
        <v>25</v>
      </c>
      <c r="H1413" t="str">
        <f t="shared" si="194"/>
        <v>乐涯主动技能3等级1</v>
      </c>
      <c r="I1413" t="str">
        <f t="shared" si="195"/>
        <v>乐涯主动技能3等级2</v>
      </c>
      <c r="J1413" s="1">
        <v>1407</v>
      </c>
      <c r="K1413" s="1">
        <f>VLOOKUP(H1413,主动技能!$A:$B,2,FALSE)</f>
        <v>1481</v>
      </c>
      <c r="L1413" s="1">
        <f>VLOOKUP(I1413,主动技能!$A:$B,2,FALSE)</f>
        <v>1482</v>
      </c>
      <c r="M1413" s="1">
        <f t="shared" si="196"/>
        <v>21</v>
      </c>
      <c r="N1413" s="1" t="s">
        <v>251</v>
      </c>
      <c r="O1413" s="1">
        <f t="shared" si="197"/>
        <v>120</v>
      </c>
      <c r="P1413" s="1" t="s">
        <v>252</v>
      </c>
      <c r="Q1413" s="1" t="s">
        <v>252</v>
      </c>
    </row>
    <row r="1414" spans="2:17" x14ac:dyDescent="0.15">
      <c r="B1414" s="8" t="str">
        <f>VLOOKUP(G1414,角色!A:B,2,FALSE)</f>
        <v>乐涯</v>
      </c>
      <c r="C1414" s="8" t="str">
        <f t="shared" si="189"/>
        <v>主动技能3</v>
      </c>
      <c r="D1414" s="8">
        <f t="shared" si="191"/>
        <v>2</v>
      </c>
      <c r="E1414" s="8">
        <f t="shared" si="192"/>
        <v>3</v>
      </c>
      <c r="F1414" s="8">
        <f t="shared" si="193"/>
        <v>3</v>
      </c>
      <c r="G1414" s="8">
        <f t="shared" si="190"/>
        <v>25</v>
      </c>
      <c r="H1414" t="str">
        <f t="shared" si="194"/>
        <v>乐涯主动技能3等级2</v>
      </c>
      <c r="I1414" t="str">
        <f t="shared" si="195"/>
        <v>乐涯主动技能3等级3</v>
      </c>
      <c r="J1414" s="1">
        <v>1408</v>
      </c>
      <c r="K1414" s="1">
        <f>VLOOKUP(H1414,主动技能!$A:$B,2,FALSE)</f>
        <v>1482</v>
      </c>
      <c r="L1414" s="1">
        <f>VLOOKUP(I1414,主动技能!$A:$B,2,FALSE)</f>
        <v>1483</v>
      </c>
      <c r="M1414" s="1">
        <f t="shared" si="196"/>
        <v>22</v>
      </c>
      <c r="N1414" s="1" t="s">
        <v>251</v>
      </c>
      <c r="O1414" s="1">
        <f t="shared" si="197"/>
        <v>121</v>
      </c>
      <c r="P1414" s="1" t="s">
        <v>252</v>
      </c>
      <c r="Q1414" s="1" t="s">
        <v>252</v>
      </c>
    </row>
    <row r="1415" spans="2:17" x14ac:dyDescent="0.15">
      <c r="B1415" s="8" t="str">
        <f>VLOOKUP(G1415,角色!A:B,2,FALSE)</f>
        <v>乐涯</v>
      </c>
      <c r="C1415" s="8" t="str">
        <f t="shared" si="189"/>
        <v>主动技能3</v>
      </c>
      <c r="D1415" s="8">
        <f t="shared" si="191"/>
        <v>3</v>
      </c>
      <c r="E1415" s="8">
        <f t="shared" si="192"/>
        <v>4</v>
      </c>
      <c r="F1415" s="8">
        <f t="shared" si="193"/>
        <v>3</v>
      </c>
      <c r="G1415" s="8">
        <f t="shared" si="190"/>
        <v>25</v>
      </c>
      <c r="H1415" t="str">
        <f t="shared" si="194"/>
        <v>乐涯主动技能3等级3</v>
      </c>
      <c r="I1415" t="str">
        <f t="shared" si="195"/>
        <v>乐涯主动技能3等级4</v>
      </c>
      <c r="J1415" s="1">
        <v>1409</v>
      </c>
      <c r="K1415" s="1">
        <f>VLOOKUP(H1415,主动技能!$A:$B,2,FALSE)</f>
        <v>1483</v>
      </c>
      <c r="L1415" s="1">
        <f>VLOOKUP(I1415,主动技能!$A:$B,2,FALSE)</f>
        <v>1484</v>
      </c>
      <c r="M1415" s="1">
        <f t="shared" si="196"/>
        <v>23</v>
      </c>
      <c r="N1415" s="1" t="s">
        <v>251</v>
      </c>
      <c r="O1415" s="1">
        <f t="shared" si="197"/>
        <v>122</v>
      </c>
      <c r="P1415" s="1" t="s">
        <v>252</v>
      </c>
      <c r="Q1415" s="1" t="s">
        <v>252</v>
      </c>
    </row>
    <row r="1416" spans="2:17" x14ac:dyDescent="0.15">
      <c r="B1416" s="8" t="str">
        <f>VLOOKUP(G1416,角色!A:B,2,FALSE)</f>
        <v>乐涯</v>
      </c>
      <c r="C1416" s="8" t="str">
        <f t="shared" ref="C1416:C1479" si="198">C$4&amp;F1416</f>
        <v>主动技能3</v>
      </c>
      <c r="D1416" s="8">
        <f t="shared" si="191"/>
        <v>4</v>
      </c>
      <c r="E1416" s="8">
        <f t="shared" si="192"/>
        <v>5</v>
      </c>
      <c r="F1416" s="8">
        <f t="shared" si="193"/>
        <v>3</v>
      </c>
      <c r="G1416" s="8">
        <f t="shared" ref="G1416:G1479" si="199">IF((F1416=1)*(D1416=1),G1415+1,G1415)</f>
        <v>25</v>
      </c>
      <c r="H1416" t="str">
        <f t="shared" si="194"/>
        <v>乐涯主动技能3等级4</v>
      </c>
      <c r="I1416" t="str">
        <f t="shared" si="195"/>
        <v>乐涯主动技能3等级5</v>
      </c>
      <c r="J1416" s="1">
        <v>1410</v>
      </c>
      <c r="K1416" s="1">
        <f>VLOOKUP(H1416,主动技能!$A:$B,2,FALSE)</f>
        <v>1484</v>
      </c>
      <c r="L1416" s="1">
        <f>VLOOKUP(I1416,主动技能!$A:$B,2,FALSE)</f>
        <v>1485</v>
      </c>
      <c r="M1416" s="1">
        <f t="shared" si="196"/>
        <v>24</v>
      </c>
      <c r="N1416" s="1" t="s">
        <v>251</v>
      </c>
      <c r="O1416" s="1">
        <f t="shared" si="197"/>
        <v>123</v>
      </c>
      <c r="P1416" s="1" t="s">
        <v>252</v>
      </c>
      <c r="Q1416" s="1" t="s">
        <v>252</v>
      </c>
    </row>
    <row r="1417" spans="2:17" x14ac:dyDescent="0.15">
      <c r="B1417" s="8" t="str">
        <f>VLOOKUP(G1417,角色!A:B,2,FALSE)</f>
        <v>乐涯</v>
      </c>
      <c r="C1417" s="8" t="str">
        <f t="shared" si="198"/>
        <v>主动技能3</v>
      </c>
      <c r="D1417" s="8">
        <f t="shared" ref="D1417:D1480" si="200">IF(D1416=D$5,1,D1416+1)</f>
        <v>5</v>
      </c>
      <c r="E1417" s="8">
        <f t="shared" ref="E1417:E1480" si="201">IF(E1416=E$5,2,E1416+1)</f>
        <v>6</v>
      </c>
      <c r="F1417" s="8">
        <f t="shared" ref="F1417:F1480" si="202">IF(D1417=1,IF(F1416=$F$5,1,F1416+1),F1416)</f>
        <v>3</v>
      </c>
      <c r="G1417" s="8">
        <f t="shared" si="199"/>
        <v>25</v>
      </c>
      <c r="H1417" t="str">
        <f t="shared" si="194"/>
        <v>乐涯主动技能3等级5</v>
      </c>
      <c r="I1417" t="str">
        <f t="shared" si="195"/>
        <v>乐涯主动技能3等级6</v>
      </c>
      <c r="J1417" s="1">
        <v>1411</v>
      </c>
      <c r="K1417" s="1">
        <f>VLOOKUP(H1417,主动技能!$A:$B,2,FALSE)</f>
        <v>1485</v>
      </c>
      <c r="L1417" s="1">
        <f>VLOOKUP(I1417,主动技能!$A:$B,2,FALSE)</f>
        <v>1486</v>
      </c>
      <c r="M1417" s="1">
        <f t="shared" si="196"/>
        <v>25</v>
      </c>
      <c r="N1417" s="1" t="s">
        <v>251</v>
      </c>
      <c r="O1417" s="1">
        <f t="shared" si="197"/>
        <v>124</v>
      </c>
      <c r="P1417" s="1" t="s">
        <v>252</v>
      </c>
      <c r="Q1417" s="1" t="s">
        <v>252</v>
      </c>
    </row>
    <row r="1418" spans="2:17" x14ac:dyDescent="0.15">
      <c r="B1418" s="8" t="str">
        <f>VLOOKUP(G1418,角色!A:B,2,FALSE)</f>
        <v>乐涯</v>
      </c>
      <c r="C1418" s="8" t="str">
        <f t="shared" si="198"/>
        <v>主动技能3</v>
      </c>
      <c r="D1418" s="8">
        <f t="shared" si="200"/>
        <v>6</v>
      </c>
      <c r="E1418" s="8">
        <f t="shared" si="201"/>
        <v>7</v>
      </c>
      <c r="F1418" s="8">
        <f t="shared" si="202"/>
        <v>3</v>
      </c>
      <c r="G1418" s="8">
        <f t="shared" si="199"/>
        <v>25</v>
      </c>
      <c r="H1418" t="str">
        <f t="shared" si="194"/>
        <v>乐涯主动技能3等级6</v>
      </c>
      <c r="I1418" t="str">
        <f t="shared" si="195"/>
        <v>乐涯主动技能3等级7</v>
      </c>
      <c r="J1418" s="1">
        <v>1412</v>
      </c>
      <c r="K1418" s="1">
        <f>VLOOKUP(H1418,主动技能!$A:$B,2,FALSE)</f>
        <v>1486</v>
      </c>
      <c r="L1418" s="1">
        <f>VLOOKUP(I1418,主动技能!$A:$B,2,FALSE)</f>
        <v>1487</v>
      </c>
      <c r="M1418" s="1">
        <f t="shared" si="196"/>
        <v>26</v>
      </c>
      <c r="N1418" s="1" t="s">
        <v>251</v>
      </c>
      <c r="O1418" s="1">
        <f t="shared" si="197"/>
        <v>125</v>
      </c>
      <c r="P1418" s="1" t="s">
        <v>252</v>
      </c>
      <c r="Q1418" s="1" t="s">
        <v>252</v>
      </c>
    </row>
    <row r="1419" spans="2:17" x14ac:dyDescent="0.15">
      <c r="B1419" s="8" t="str">
        <f>VLOOKUP(G1419,角色!A:B,2,FALSE)</f>
        <v>乐涯</v>
      </c>
      <c r="C1419" s="8" t="str">
        <f t="shared" si="198"/>
        <v>主动技能3</v>
      </c>
      <c r="D1419" s="8">
        <f t="shared" si="200"/>
        <v>7</v>
      </c>
      <c r="E1419" s="8">
        <f t="shared" si="201"/>
        <v>8</v>
      </c>
      <c r="F1419" s="8">
        <f t="shared" si="202"/>
        <v>3</v>
      </c>
      <c r="G1419" s="8">
        <f t="shared" si="199"/>
        <v>25</v>
      </c>
      <c r="H1419" t="str">
        <f t="shared" si="194"/>
        <v>乐涯主动技能3等级7</v>
      </c>
      <c r="I1419" t="str">
        <f t="shared" si="195"/>
        <v>乐涯主动技能3等级8</v>
      </c>
      <c r="J1419" s="1">
        <v>1413</v>
      </c>
      <c r="K1419" s="1">
        <f>VLOOKUP(H1419,主动技能!$A:$B,2,FALSE)</f>
        <v>1487</v>
      </c>
      <c r="L1419" s="1">
        <f>VLOOKUP(I1419,主动技能!$A:$B,2,FALSE)</f>
        <v>1488</v>
      </c>
      <c r="M1419" s="1">
        <f t="shared" si="196"/>
        <v>27</v>
      </c>
      <c r="N1419" s="1" t="s">
        <v>251</v>
      </c>
      <c r="O1419" s="1">
        <f t="shared" si="197"/>
        <v>126</v>
      </c>
      <c r="P1419" s="1" t="s">
        <v>252</v>
      </c>
      <c r="Q1419" s="1" t="s">
        <v>252</v>
      </c>
    </row>
    <row r="1420" spans="2:17" x14ac:dyDescent="0.15">
      <c r="B1420" s="8" t="str">
        <f>VLOOKUP(G1420,角色!A:B,2,FALSE)</f>
        <v>乐涯</v>
      </c>
      <c r="C1420" s="8" t="str">
        <f t="shared" si="198"/>
        <v>主动技能3</v>
      </c>
      <c r="D1420" s="8">
        <f t="shared" si="200"/>
        <v>8</v>
      </c>
      <c r="E1420" s="8">
        <f t="shared" si="201"/>
        <v>9</v>
      </c>
      <c r="F1420" s="8">
        <f t="shared" si="202"/>
        <v>3</v>
      </c>
      <c r="G1420" s="8">
        <f t="shared" si="199"/>
        <v>25</v>
      </c>
      <c r="H1420" t="str">
        <f t="shared" si="194"/>
        <v>乐涯主动技能3等级8</v>
      </c>
      <c r="I1420" t="str">
        <f t="shared" si="195"/>
        <v>乐涯主动技能3等级9</v>
      </c>
      <c r="J1420" s="1">
        <v>1414</v>
      </c>
      <c r="K1420" s="1">
        <f>VLOOKUP(H1420,主动技能!$A:$B,2,FALSE)</f>
        <v>1488</v>
      </c>
      <c r="L1420" s="1">
        <f>VLOOKUP(I1420,主动技能!$A:$B,2,FALSE)</f>
        <v>1489</v>
      </c>
      <c r="M1420" s="1">
        <f t="shared" si="196"/>
        <v>28</v>
      </c>
      <c r="N1420" s="1" t="s">
        <v>251</v>
      </c>
      <c r="O1420" s="1">
        <f t="shared" si="197"/>
        <v>127</v>
      </c>
      <c r="P1420" s="1" t="s">
        <v>252</v>
      </c>
      <c r="Q1420" s="1" t="s">
        <v>252</v>
      </c>
    </row>
    <row r="1421" spans="2:17" x14ac:dyDescent="0.15">
      <c r="B1421" s="8" t="str">
        <f>VLOOKUP(G1421,角色!A:B,2,FALSE)</f>
        <v>乐涯</v>
      </c>
      <c r="C1421" s="8" t="str">
        <f t="shared" si="198"/>
        <v>主动技能3</v>
      </c>
      <c r="D1421" s="8">
        <f t="shared" si="200"/>
        <v>9</v>
      </c>
      <c r="E1421" s="8">
        <f t="shared" si="201"/>
        <v>10</v>
      </c>
      <c r="F1421" s="8">
        <f t="shared" si="202"/>
        <v>3</v>
      </c>
      <c r="G1421" s="8">
        <f t="shared" si="199"/>
        <v>25</v>
      </c>
      <c r="H1421" t="str">
        <f t="shared" si="194"/>
        <v>乐涯主动技能3等级9</v>
      </c>
      <c r="I1421" t="str">
        <f t="shared" si="195"/>
        <v>乐涯主动技能3等级10</v>
      </c>
      <c r="J1421" s="1">
        <v>1415</v>
      </c>
      <c r="K1421" s="1">
        <f>VLOOKUP(H1421,主动技能!$A:$B,2,FALSE)</f>
        <v>1489</v>
      </c>
      <c r="L1421" s="1">
        <f>VLOOKUP(I1421,主动技能!$A:$B,2,FALSE)</f>
        <v>1490</v>
      </c>
      <c r="M1421" s="1">
        <f t="shared" si="196"/>
        <v>29</v>
      </c>
      <c r="N1421" s="1" t="s">
        <v>251</v>
      </c>
      <c r="O1421" s="1">
        <f t="shared" si="197"/>
        <v>128</v>
      </c>
      <c r="P1421" s="1" t="s">
        <v>252</v>
      </c>
      <c r="Q1421" s="1" t="s">
        <v>252</v>
      </c>
    </row>
    <row r="1422" spans="2:17" x14ac:dyDescent="0.15">
      <c r="B1422" s="8" t="str">
        <f>VLOOKUP(G1422,角色!A:B,2,FALSE)</f>
        <v>乐涯</v>
      </c>
      <c r="C1422" s="8" t="str">
        <f t="shared" si="198"/>
        <v>主动技能3</v>
      </c>
      <c r="D1422" s="8">
        <f t="shared" si="200"/>
        <v>10</v>
      </c>
      <c r="E1422" s="8">
        <f t="shared" si="201"/>
        <v>11</v>
      </c>
      <c r="F1422" s="8">
        <f t="shared" si="202"/>
        <v>3</v>
      </c>
      <c r="G1422" s="8">
        <f t="shared" si="199"/>
        <v>25</v>
      </c>
      <c r="H1422" t="str">
        <f t="shared" si="194"/>
        <v>乐涯主动技能3等级10</v>
      </c>
      <c r="I1422" t="str">
        <f t="shared" si="195"/>
        <v>乐涯主动技能3等级11</v>
      </c>
      <c r="J1422" s="1">
        <v>1416</v>
      </c>
      <c r="K1422" s="1">
        <f>VLOOKUP(H1422,主动技能!$A:$B,2,FALSE)</f>
        <v>1490</v>
      </c>
      <c r="L1422" s="1">
        <f>VLOOKUP(I1422,主动技能!$A:$B,2,FALSE)</f>
        <v>1491</v>
      </c>
      <c r="M1422" s="1">
        <f t="shared" si="196"/>
        <v>30</v>
      </c>
      <c r="N1422" s="1" t="s">
        <v>251</v>
      </c>
      <c r="O1422" s="1">
        <f t="shared" si="197"/>
        <v>129</v>
      </c>
      <c r="P1422" s="1" t="s">
        <v>252</v>
      </c>
      <c r="Q1422" s="1" t="s">
        <v>252</v>
      </c>
    </row>
    <row r="1423" spans="2:17" x14ac:dyDescent="0.15">
      <c r="B1423" s="8" t="str">
        <f>VLOOKUP(G1423,角色!A:B,2,FALSE)</f>
        <v>乐涯</v>
      </c>
      <c r="C1423" s="8" t="str">
        <f t="shared" si="198"/>
        <v>主动技能3</v>
      </c>
      <c r="D1423" s="8">
        <f t="shared" si="200"/>
        <v>11</v>
      </c>
      <c r="E1423" s="8">
        <f t="shared" si="201"/>
        <v>12</v>
      </c>
      <c r="F1423" s="8">
        <f t="shared" si="202"/>
        <v>3</v>
      </c>
      <c r="G1423" s="8">
        <f t="shared" si="199"/>
        <v>25</v>
      </c>
      <c r="H1423" t="str">
        <f t="shared" si="194"/>
        <v>乐涯主动技能3等级11</v>
      </c>
      <c r="I1423" t="str">
        <f t="shared" si="195"/>
        <v>乐涯主动技能3等级12</v>
      </c>
      <c r="J1423" s="1">
        <v>1417</v>
      </c>
      <c r="K1423" s="1">
        <f>VLOOKUP(H1423,主动技能!$A:$B,2,FALSE)</f>
        <v>1491</v>
      </c>
      <c r="L1423" s="1">
        <f>VLOOKUP(I1423,主动技能!$A:$B,2,FALSE)</f>
        <v>1492</v>
      </c>
      <c r="M1423" s="1">
        <f t="shared" si="196"/>
        <v>31</v>
      </c>
      <c r="N1423" s="1" t="s">
        <v>251</v>
      </c>
      <c r="O1423" s="1">
        <f t="shared" si="197"/>
        <v>130</v>
      </c>
      <c r="P1423" s="1" t="s">
        <v>252</v>
      </c>
      <c r="Q1423" s="1" t="s">
        <v>252</v>
      </c>
    </row>
    <row r="1424" spans="2:17" x14ac:dyDescent="0.15">
      <c r="B1424" s="8" t="str">
        <f>VLOOKUP(G1424,角色!A:B,2,FALSE)</f>
        <v>乐涯</v>
      </c>
      <c r="C1424" s="8" t="str">
        <f t="shared" si="198"/>
        <v>主动技能3</v>
      </c>
      <c r="D1424" s="8">
        <f t="shared" si="200"/>
        <v>12</v>
      </c>
      <c r="E1424" s="8">
        <f t="shared" si="201"/>
        <v>13</v>
      </c>
      <c r="F1424" s="8">
        <f t="shared" si="202"/>
        <v>3</v>
      </c>
      <c r="G1424" s="8">
        <f t="shared" si="199"/>
        <v>25</v>
      </c>
      <c r="H1424" t="str">
        <f t="shared" si="194"/>
        <v>乐涯主动技能3等级12</v>
      </c>
      <c r="I1424" t="str">
        <f t="shared" si="195"/>
        <v>乐涯主动技能3等级13</v>
      </c>
      <c r="J1424" s="1">
        <v>1418</v>
      </c>
      <c r="K1424" s="1">
        <f>VLOOKUP(H1424,主动技能!$A:$B,2,FALSE)</f>
        <v>1492</v>
      </c>
      <c r="L1424" s="1">
        <f>VLOOKUP(I1424,主动技能!$A:$B,2,FALSE)</f>
        <v>1493</v>
      </c>
      <c r="M1424" s="1">
        <f t="shared" si="196"/>
        <v>32</v>
      </c>
      <c r="N1424" s="1" t="s">
        <v>251</v>
      </c>
      <c r="O1424" s="1">
        <f t="shared" si="197"/>
        <v>131</v>
      </c>
      <c r="P1424" s="1" t="s">
        <v>252</v>
      </c>
      <c r="Q1424" s="1" t="s">
        <v>252</v>
      </c>
    </row>
    <row r="1425" spans="2:17" x14ac:dyDescent="0.15">
      <c r="B1425" s="8" t="str">
        <f>VLOOKUP(G1425,角色!A:B,2,FALSE)</f>
        <v>乐涯</v>
      </c>
      <c r="C1425" s="8" t="str">
        <f t="shared" si="198"/>
        <v>主动技能3</v>
      </c>
      <c r="D1425" s="8">
        <f t="shared" si="200"/>
        <v>13</v>
      </c>
      <c r="E1425" s="8">
        <f t="shared" si="201"/>
        <v>14</v>
      </c>
      <c r="F1425" s="8">
        <f t="shared" si="202"/>
        <v>3</v>
      </c>
      <c r="G1425" s="8">
        <f t="shared" si="199"/>
        <v>25</v>
      </c>
      <c r="H1425" t="str">
        <f t="shared" si="194"/>
        <v>乐涯主动技能3等级13</v>
      </c>
      <c r="I1425" t="str">
        <f t="shared" si="195"/>
        <v>乐涯主动技能3等级14</v>
      </c>
      <c r="J1425" s="1">
        <v>1419</v>
      </c>
      <c r="K1425" s="1">
        <f>VLOOKUP(H1425,主动技能!$A:$B,2,FALSE)</f>
        <v>1493</v>
      </c>
      <c r="L1425" s="1">
        <f>VLOOKUP(I1425,主动技能!$A:$B,2,FALSE)</f>
        <v>1494</v>
      </c>
      <c r="M1425" s="1">
        <f t="shared" si="196"/>
        <v>33</v>
      </c>
      <c r="N1425" s="1" t="s">
        <v>251</v>
      </c>
      <c r="O1425" s="1">
        <f t="shared" si="197"/>
        <v>132</v>
      </c>
      <c r="P1425" s="1" t="s">
        <v>252</v>
      </c>
      <c r="Q1425" s="1" t="s">
        <v>252</v>
      </c>
    </row>
    <row r="1426" spans="2:17" x14ac:dyDescent="0.15">
      <c r="B1426" s="8" t="str">
        <f>VLOOKUP(G1426,角色!A:B,2,FALSE)</f>
        <v>乐涯</v>
      </c>
      <c r="C1426" s="8" t="str">
        <f t="shared" si="198"/>
        <v>主动技能3</v>
      </c>
      <c r="D1426" s="8">
        <f t="shared" si="200"/>
        <v>14</v>
      </c>
      <c r="E1426" s="8">
        <f t="shared" si="201"/>
        <v>15</v>
      </c>
      <c r="F1426" s="8">
        <f t="shared" si="202"/>
        <v>3</v>
      </c>
      <c r="G1426" s="8">
        <f t="shared" si="199"/>
        <v>25</v>
      </c>
      <c r="H1426" t="str">
        <f t="shared" si="194"/>
        <v>乐涯主动技能3等级14</v>
      </c>
      <c r="I1426" t="str">
        <f t="shared" si="195"/>
        <v>乐涯主动技能3等级15</v>
      </c>
      <c r="J1426" s="1">
        <v>1420</v>
      </c>
      <c r="K1426" s="1">
        <f>VLOOKUP(H1426,主动技能!$A:$B,2,FALSE)</f>
        <v>1494</v>
      </c>
      <c r="L1426" s="1">
        <f>VLOOKUP(I1426,主动技能!$A:$B,2,FALSE)</f>
        <v>1495</v>
      </c>
      <c r="M1426" s="1">
        <f t="shared" si="196"/>
        <v>34</v>
      </c>
      <c r="N1426" s="1" t="s">
        <v>251</v>
      </c>
      <c r="O1426" s="1">
        <f t="shared" si="197"/>
        <v>133</v>
      </c>
      <c r="P1426" s="1" t="s">
        <v>252</v>
      </c>
      <c r="Q1426" s="1" t="s">
        <v>252</v>
      </c>
    </row>
    <row r="1427" spans="2:17" x14ac:dyDescent="0.15">
      <c r="B1427" s="8" t="str">
        <f>VLOOKUP(G1427,角色!A:B,2,FALSE)</f>
        <v>乐涯</v>
      </c>
      <c r="C1427" s="8" t="str">
        <f t="shared" si="198"/>
        <v>主动技能3</v>
      </c>
      <c r="D1427" s="8">
        <f t="shared" si="200"/>
        <v>15</v>
      </c>
      <c r="E1427" s="8">
        <f t="shared" si="201"/>
        <v>16</v>
      </c>
      <c r="F1427" s="8">
        <f t="shared" si="202"/>
        <v>3</v>
      </c>
      <c r="G1427" s="8">
        <f t="shared" si="199"/>
        <v>25</v>
      </c>
      <c r="H1427" t="str">
        <f t="shared" si="194"/>
        <v>乐涯主动技能3等级15</v>
      </c>
      <c r="I1427" t="str">
        <f t="shared" si="195"/>
        <v>乐涯主动技能3等级16</v>
      </c>
      <c r="J1427" s="1">
        <v>1421</v>
      </c>
      <c r="K1427" s="1">
        <f>VLOOKUP(H1427,主动技能!$A:$B,2,FALSE)</f>
        <v>1495</v>
      </c>
      <c r="L1427" s="1">
        <f>VLOOKUP(I1427,主动技能!$A:$B,2,FALSE)</f>
        <v>1496</v>
      </c>
      <c r="M1427" s="1">
        <f t="shared" si="196"/>
        <v>35</v>
      </c>
      <c r="N1427" s="1" t="s">
        <v>251</v>
      </c>
      <c r="O1427" s="1">
        <f t="shared" si="197"/>
        <v>134</v>
      </c>
      <c r="P1427" s="1" t="s">
        <v>252</v>
      </c>
      <c r="Q1427" s="1" t="s">
        <v>252</v>
      </c>
    </row>
    <row r="1428" spans="2:17" x14ac:dyDescent="0.15">
      <c r="B1428" s="8" t="str">
        <f>VLOOKUP(G1428,角色!A:B,2,FALSE)</f>
        <v>乐涯</v>
      </c>
      <c r="C1428" s="8" t="str">
        <f t="shared" si="198"/>
        <v>主动技能3</v>
      </c>
      <c r="D1428" s="8">
        <f t="shared" si="200"/>
        <v>16</v>
      </c>
      <c r="E1428" s="8">
        <f t="shared" si="201"/>
        <v>17</v>
      </c>
      <c r="F1428" s="8">
        <f t="shared" si="202"/>
        <v>3</v>
      </c>
      <c r="G1428" s="8">
        <f t="shared" si="199"/>
        <v>25</v>
      </c>
      <c r="H1428" t="str">
        <f t="shared" si="194"/>
        <v>乐涯主动技能3等级16</v>
      </c>
      <c r="I1428" t="str">
        <f t="shared" si="195"/>
        <v>乐涯主动技能3等级17</v>
      </c>
      <c r="J1428" s="1">
        <v>1422</v>
      </c>
      <c r="K1428" s="1">
        <f>VLOOKUP(H1428,主动技能!$A:$B,2,FALSE)</f>
        <v>1496</v>
      </c>
      <c r="L1428" s="1">
        <f>VLOOKUP(I1428,主动技能!$A:$B,2,FALSE)</f>
        <v>1497</v>
      </c>
      <c r="M1428" s="1">
        <f t="shared" si="196"/>
        <v>36</v>
      </c>
      <c r="N1428" s="1" t="s">
        <v>251</v>
      </c>
      <c r="O1428" s="1">
        <f t="shared" si="197"/>
        <v>135</v>
      </c>
      <c r="P1428" s="1" t="s">
        <v>252</v>
      </c>
      <c r="Q1428" s="1" t="s">
        <v>252</v>
      </c>
    </row>
    <row r="1429" spans="2:17" x14ac:dyDescent="0.15">
      <c r="B1429" s="8" t="str">
        <f>VLOOKUP(G1429,角色!A:B,2,FALSE)</f>
        <v>乐涯</v>
      </c>
      <c r="C1429" s="8" t="str">
        <f t="shared" si="198"/>
        <v>主动技能3</v>
      </c>
      <c r="D1429" s="8">
        <f t="shared" si="200"/>
        <v>17</v>
      </c>
      <c r="E1429" s="8">
        <f t="shared" si="201"/>
        <v>18</v>
      </c>
      <c r="F1429" s="8">
        <f t="shared" si="202"/>
        <v>3</v>
      </c>
      <c r="G1429" s="8">
        <f t="shared" si="199"/>
        <v>25</v>
      </c>
      <c r="H1429" t="str">
        <f t="shared" si="194"/>
        <v>乐涯主动技能3等级17</v>
      </c>
      <c r="I1429" t="str">
        <f t="shared" si="195"/>
        <v>乐涯主动技能3等级18</v>
      </c>
      <c r="J1429" s="1">
        <v>1423</v>
      </c>
      <c r="K1429" s="1">
        <f>VLOOKUP(H1429,主动技能!$A:$B,2,FALSE)</f>
        <v>1497</v>
      </c>
      <c r="L1429" s="1">
        <f>VLOOKUP(I1429,主动技能!$A:$B,2,FALSE)</f>
        <v>1498</v>
      </c>
      <c r="M1429" s="1">
        <f t="shared" si="196"/>
        <v>37</v>
      </c>
      <c r="N1429" s="1" t="s">
        <v>251</v>
      </c>
      <c r="O1429" s="1">
        <f t="shared" si="197"/>
        <v>136</v>
      </c>
      <c r="P1429" s="1" t="s">
        <v>252</v>
      </c>
      <c r="Q1429" s="1" t="s">
        <v>252</v>
      </c>
    </row>
    <row r="1430" spans="2:17" x14ac:dyDescent="0.15">
      <c r="B1430" s="8" t="str">
        <f>VLOOKUP(G1430,角色!A:B,2,FALSE)</f>
        <v>乐涯</v>
      </c>
      <c r="C1430" s="8" t="str">
        <f t="shared" si="198"/>
        <v>主动技能3</v>
      </c>
      <c r="D1430" s="8">
        <f t="shared" si="200"/>
        <v>18</v>
      </c>
      <c r="E1430" s="8">
        <f t="shared" si="201"/>
        <v>19</v>
      </c>
      <c r="F1430" s="8">
        <f t="shared" si="202"/>
        <v>3</v>
      </c>
      <c r="G1430" s="8">
        <f t="shared" si="199"/>
        <v>25</v>
      </c>
      <c r="H1430" t="str">
        <f t="shared" si="194"/>
        <v>乐涯主动技能3等级18</v>
      </c>
      <c r="I1430" t="str">
        <f t="shared" si="195"/>
        <v>乐涯主动技能3等级19</v>
      </c>
      <c r="J1430" s="1">
        <v>1424</v>
      </c>
      <c r="K1430" s="1">
        <f>VLOOKUP(H1430,主动技能!$A:$B,2,FALSE)</f>
        <v>1498</v>
      </c>
      <c r="L1430" s="1">
        <f>VLOOKUP(I1430,主动技能!$A:$B,2,FALSE)</f>
        <v>1499</v>
      </c>
      <c r="M1430" s="1">
        <f t="shared" si="196"/>
        <v>38</v>
      </c>
      <c r="N1430" s="1" t="s">
        <v>251</v>
      </c>
      <c r="O1430" s="1">
        <f t="shared" si="197"/>
        <v>137</v>
      </c>
      <c r="P1430" s="1" t="s">
        <v>252</v>
      </c>
      <c r="Q1430" s="1" t="s">
        <v>252</v>
      </c>
    </row>
    <row r="1431" spans="2:17" x14ac:dyDescent="0.15">
      <c r="B1431" s="8" t="str">
        <f>VLOOKUP(G1431,角色!A:B,2,FALSE)</f>
        <v>乐涯</v>
      </c>
      <c r="C1431" s="8" t="str">
        <f t="shared" si="198"/>
        <v>主动技能3</v>
      </c>
      <c r="D1431" s="8">
        <f t="shared" si="200"/>
        <v>19</v>
      </c>
      <c r="E1431" s="8">
        <f t="shared" si="201"/>
        <v>20</v>
      </c>
      <c r="F1431" s="8">
        <f t="shared" si="202"/>
        <v>3</v>
      </c>
      <c r="G1431" s="8">
        <f t="shared" si="199"/>
        <v>25</v>
      </c>
      <c r="H1431" t="str">
        <f t="shared" si="194"/>
        <v>乐涯主动技能3等级19</v>
      </c>
      <c r="I1431" t="str">
        <f t="shared" si="195"/>
        <v>乐涯主动技能3等级20</v>
      </c>
      <c r="J1431" s="1">
        <v>1425</v>
      </c>
      <c r="K1431" s="1">
        <f>VLOOKUP(H1431,主动技能!$A:$B,2,FALSE)</f>
        <v>1499</v>
      </c>
      <c r="L1431" s="1">
        <f>VLOOKUP(I1431,主动技能!$A:$B,2,FALSE)</f>
        <v>1500</v>
      </c>
      <c r="M1431" s="1">
        <f t="shared" si="196"/>
        <v>39</v>
      </c>
      <c r="N1431" s="1" t="s">
        <v>251</v>
      </c>
      <c r="O1431" s="1">
        <f t="shared" si="197"/>
        <v>138</v>
      </c>
      <c r="P1431" s="1" t="s">
        <v>252</v>
      </c>
      <c r="Q1431" s="1" t="s">
        <v>252</v>
      </c>
    </row>
    <row r="1432" spans="2:17" x14ac:dyDescent="0.15">
      <c r="B1432" s="8" t="str">
        <f>VLOOKUP(G1432,角色!A:B,2,FALSE)</f>
        <v>辽</v>
      </c>
      <c r="C1432" s="8" t="str">
        <f t="shared" si="198"/>
        <v>主动技能1</v>
      </c>
      <c r="D1432" s="8">
        <f t="shared" si="200"/>
        <v>1</v>
      </c>
      <c r="E1432" s="8">
        <f t="shared" si="201"/>
        <v>2</v>
      </c>
      <c r="F1432" s="8">
        <f t="shared" si="202"/>
        <v>1</v>
      </c>
      <c r="G1432" s="8">
        <f t="shared" si="199"/>
        <v>26</v>
      </c>
      <c r="H1432" t="str">
        <f t="shared" ref="H1432:H1495" si="203">$B1432&amp;$C1432&amp;D$6&amp;D1432</f>
        <v>辽主动技能1等级1</v>
      </c>
      <c r="I1432" t="str">
        <f t="shared" ref="I1432:I1495" si="204">$B1432&amp;$C1432&amp;E$6&amp;E1432</f>
        <v>辽主动技能1等级2</v>
      </c>
      <c r="J1432" s="1">
        <v>1426</v>
      </c>
      <c r="K1432" s="1">
        <f>VLOOKUP(H1432,主动技能!$A:$B,2,FALSE)</f>
        <v>1501</v>
      </c>
      <c r="L1432" s="1">
        <f>VLOOKUP(I1432,主动技能!$A:$B,2,FALSE)</f>
        <v>1502</v>
      </c>
      <c r="M1432" s="1">
        <f t="shared" si="196"/>
        <v>40</v>
      </c>
      <c r="N1432" s="1" t="s">
        <v>251</v>
      </c>
      <c r="O1432" s="1">
        <f t="shared" si="197"/>
        <v>139</v>
      </c>
      <c r="P1432" s="1" t="s">
        <v>252</v>
      </c>
      <c r="Q1432" s="1" t="s">
        <v>252</v>
      </c>
    </row>
    <row r="1433" spans="2:17" x14ac:dyDescent="0.15">
      <c r="B1433" s="8" t="str">
        <f>VLOOKUP(G1433,角色!A:B,2,FALSE)</f>
        <v>辽</v>
      </c>
      <c r="C1433" s="8" t="str">
        <f t="shared" si="198"/>
        <v>主动技能1</v>
      </c>
      <c r="D1433" s="8">
        <f t="shared" si="200"/>
        <v>2</v>
      </c>
      <c r="E1433" s="8">
        <f t="shared" si="201"/>
        <v>3</v>
      </c>
      <c r="F1433" s="8">
        <f t="shared" si="202"/>
        <v>1</v>
      </c>
      <c r="G1433" s="8">
        <f t="shared" si="199"/>
        <v>26</v>
      </c>
      <c r="H1433" t="str">
        <f t="shared" si="203"/>
        <v>辽主动技能1等级2</v>
      </c>
      <c r="I1433" t="str">
        <f t="shared" si="204"/>
        <v>辽主动技能1等级3</v>
      </c>
      <c r="J1433" s="1">
        <v>1427</v>
      </c>
      <c r="K1433" s="1">
        <f>VLOOKUP(H1433,主动技能!$A:$B,2,FALSE)</f>
        <v>1502</v>
      </c>
      <c r="L1433" s="1">
        <f>VLOOKUP(I1433,主动技能!$A:$B,2,FALSE)</f>
        <v>1503</v>
      </c>
      <c r="M1433" s="1">
        <f t="shared" si="196"/>
        <v>41</v>
      </c>
      <c r="N1433" s="1" t="s">
        <v>251</v>
      </c>
      <c r="O1433" s="1">
        <f t="shared" si="197"/>
        <v>140</v>
      </c>
      <c r="P1433" s="1" t="s">
        <v>252</v>
      </c>
      <c r="Q1433" s="1" t="s">
        <v>252</v>
      </c>
    </row>
    <row r="1434" spans="2:17" x14ac:dyDescent="0.15">
      <c r="B1434" s="8" t="str">
        <f>VLOOKUP(G1434,角色!A:B,2,FALSE)</f>
        <v>辽</v>
      </c>
      <c r="C1434" s="8" t="str">
        <f t="shared" si="198"/>
        <v>主动技能1</v>
      </c>
      <c r="D1434" s="8">
        <f t="shared" si="200"/>
        <v>3</v>
      </c>
      <c r="E1434" s="8">
        <f t="shared" si="201"/>
        <v>4</v>
      </c>
      <c r="F1434" s="8">
        <f t="shared" si="202"/>
        <v>1</v>
      </c>
      <c r="G1434" s="8">
        <f t="shared" si="199"/>
        <v>26</v>
      </c>
      <c r="H1434" t="str">
        <f t="shared" si="203"/>
        <v>辽主动技能1等级3</v>
      </c>
      <c r="I1434" t="str">
        <f t="shared" si="204"/>
        <v>辽主动技能1等级4</v>
      </c>
      <c r="J1434" s="1">
        <v>1428</v>
      </c>
      <c r="K1434" s="1">
        <f>VLOOKUP(H1434,主动技能!$A:$B,2,FALSE)</f>
        <v>1503</v>
      </c>
      <c r="L1434" s="1">
        <f>VLOOKUP(I1434,主动技能!$A:$B,2,FALSE)</f>
        <v>1504</v>
      </c>
      <c r="M1434" s="1">
        <f t="shared" si="196"/>
        <v>42</v>
      </c>
      <c r="N1434" s="1" t="s">
        <v>251</v>
      </c>
      <c r="O1434" s="1">
        <f t="shared" si="197"/>
        <v>141</v>
      </c>
      <c r="P1434" s="1" t="s">
        <v>252</v>
      </c>
      <c r="Q1434" s="1" t="s">
        <v>252</v>
      </c>
    </row>
    <row r="1435" spans="2:17" x14ac:dyDescent="0.15">
      <c r="B1435" s="8" t="str">
        <f>VLOOKUP(G1435,角色!A:B,2,FALSE)</f>
        <v>辽</v>
      </c>
      <c r="C1435" s="8" t="str">
        <f t="shared" si="198"/>
        <v>主动技能1</v>
      </c>
      <c r="D1435" s="8">
        <f t="shared" si="200"/>
        <v>4</v>
      </c>
      <c r="E1435" s="8">
        <f t="shared" si="201"/>
        <v>5</v>
      </c>
      <c r="F1435" s="8">
        <f t="shared" si="202"/>
        <v>1</v>
      </c>
      <c r="G1435" s="8">
        <f t="shared" si="199"/>
        <v>26</v>
      </c>
      <c r="H1435" t="str">
        <f t="shared" si="203"/>
        <v>辽主动技能1等级4</v>
      </c>
      <c r="I1435" t="str">
        <f t="shared" si="204"/>
        <v>辽主动技能1等级5</v>
      </c>
      <c r="J1435" s="1">
        <v>1429</v>
      </c>
      <c r="K1435" s="1">
        <f>VLOOKUP(H1435,主动技能!$A:$B,2,FALSE)</f>
        <v>1504</v>
      </c>
      <c r="L1435" s="1">
        <f>VLOOKUP(I1435,主动技能!$A:$B,2,FALSE)</f>
        <v>1505</v>
      </c>
      <c r="M1435" s="1">
        <f t="shared" si="196"/>
        <v>43</v>
      </c>
      <c r="N1435" s="1" t="s">
        <v>251</v>
      </c>
      <c r="O1435" s="1">
        <f t="shared" si="197"/>
        <v>142</v>
      </c>
      <c r="P1435" s="1" t="s">
        <v>252</v>
      </c>
      <c r="Q1435" s="1" t="s">
        <v>252</v>
      </c>
    </row>
    <row r="1436" spans="2:17" x14ac:dyDescent="0.15">
      <c r="B1436" s="8" t="str">
        <f>VLOOKUP(G1436,角色!A:B,2,FALSE)</f>
        <v>辽</v>
      </c>
      <c r="C1436" s="8" t="str">
        <f t="shared" si="198"/>
        <v>主动技能1</v>
      </c>
      <c r="D1436" s="8">
        <f t="shared" si="200"/>
        <v>5</v>
      </c>
      <c r="E1436" s="8">
        <f t="shared" si="201"/>
        <v>6</v>
      </c>
      <c r="F1436" s="8">
        <f t="shared" si="202"/>
        <v>1</v>
      </c>
      <c r="G1436" s="8">
        <f t="shared" si="199"/>
        <v>26</v>
      </c>
      <c r="H1436" t="str">
        <f t="shared" si="203"/>
        <v>辽主动技能1等级5</v>
      </c>
      <c r="I1436" t="str">
        <f t="shared" si="204"/>
        <v>辽主动技能1等级6</v>
      </c>
      <c r="J1436" s="1">
        <v>1430</v>
      </c>
      <c r="K1436" s="1">
        <f>VLOOKUP(H1436,主动技能!$A:$B,2,FALSE)</f>
        <v>1505</v>
      </c>
      <c r="L1436" s="1">
        <f>VLOOKUP(I1436,主动技能!$A:$B,2,FALSE)</f>
        <v>1506</v>
      </c>
      <c r="M1436" s="1">
        <f t="shared" si="196"/>
        <v>44</v>
      </c>
      <c r="N1436" s="1" t="s">
        <v>251</v>
      </c>
      <c r="O1436" s="1">
        <f t="shared" si="197"/>
        <v>143</v>
      </c>
      <c r="P1436" s="1" t="s">
        <v>252</v>
      </c>
      <c r="Q1436" s="1" t="s">
        <v>252</v>
      </c>
    </row>
    <row r="1437" spans="2:17" x14ac:dyDescent="0.15">
      <c r="B1437" s="8" t="str">
        <f>VLOOKUP(G1437,角色!A:B,2,FALSE)</f>
        <v>辽</v>
      </c>
      <c r="C1437" s="8" t="str">
        <f t="shared" si="198"/>
        <v>主动技能1</v>
      </c>
      <c r="D1437" s="8">
        <f t="shared" si="200"/>
        <v>6</v>
      </c>
      <c r="E1437" s="8">
        <f t="shared" si="201"/>
        <v>7</v>
      </c>
      <c r="F1437" s="8">
        <f t="shared" si="202"/>
        <v>1</v>
      </c>
      <c r="G1437" s="8">
        <f t="shared" si="199"/>
        <v>26</v>
      </c>
      <c r="H1437" t="str">
        <f t="shared" si="203"/>
        <v>辽主动技能1等级6</v>
      </c>
      <c r="I1437" t="str">
        <f t="shared" si="204"/>
        <v>辽主动技能1等级7</v>
      </c>
      <c r="J1437" s="1">
        <v>1431</v>
      </c>
      <c r="K1437" s="1">
        <f>VLOOKUP(H1437,主动技能!$A:$B,2,FALSE)</f>
        <v>1506</v>
      </c>
      <c r="L1437" s="1">
        <f>VLOOKUP(I1437,主动技能!$A:$B,2,FALSE)</f>
        <v>1507</v>
      </c>
      <c r="M1437" s="1">
        <f t="shared" si="196"/>
        <v>45</v>
      </c>
      <c r="N1437" s="1" t="s">
        <v>251</v>
      </c>
      <c r="O1437" s="1">
        <f t="shared" si="197"/>
        <v>144</v>
      </c>
      <c r="P1437" s="1" t="s">
        <v>252</v>
      </c>
      <c r="Q1437" s="1" t="s">
        <v>252</v>
      </c>
    </row>
    <row r="1438" spans="2:17" x14ac:dyDescent="0.15">
      <c r="B1438" s="8" t="str">
        <f>VLOOKUP(G1438,角色!A:B,2,FALSE)</f>
        <v>辽</v>
      </c>
      <c r="C1438" s="8" t="str">
        <f t="shared" si="198"/>
        <v>主动技能1</v>
      </c>
      <c r="D1438" s="8">
        <f t="shared" si="200"/>
        <v>7</v>
      </c>
      <c r="E1438" s="8">
        <f t="shared" si="201"/>
        <v>8</v>
      </c>
      <c r="F1438" s="8">
        <f t="shared" si="202"/>
        <v>1</v>
      </c>
      <c r="G1438" s="8">
        <f t="shared" si="199"/>
        <v>26</v>
      </c>
      <c r="H1438" t="str">
        <f t="shared" si="203"/>
        <v>辽主动技能1等级7</v>
      </c>
      <c r="I1438" t="str">
        <f t="shared" si="204"/>
        <v>辽主动技能1等级8</v>
      </c>
      <c r="J1438" s="1">
        <v>1432</v>
      </c>
      <c r="K1438" s="1">
        <f>VLOOKUP(H1438,主动技能!$A:$B,2,FALSE)</f>
        <v>1507</v>
      </c>
      <c r="L1438" s="1">
        <f>VLOOKUP(I1438,主动技能!$A:$B,2,FALSE)</f>
        <v>1508</v>
      </c>
      <c r="M1438" s="1">
        <f t="shared" si="196"/>
        <v>46</v>
      </c>
      <c r="N1438" s="1" t="s">
        <v>251</v>
      </c>
      <c r="O1438" s="1">
        <f t="shared" si="197"/>
        <v>145</v>
      </c>
      <c r="P1438" s="1" t="s">
        <v>252</v>
      </c>
      <c r="Q1438" s="1" t="s">
        <v>252</v>
      </c>
    </row>
    <row r="1439" spans="2:17" x14ac:dyDescent="0.15">
      <c r="B1439" s="8" t="str">
        <f>VLOOKUP(G1439,角色!A:B,2,FALSE)</f>
        <v>辽</v>
      </c>
      <c r="C1439" s="8" t="str">
        <f t="shared" si="198"/>
        <v>主动技能1</v>
      </c>
      <c r="D1439" s="8">
        <f t="shared" si="200"/>
        <v>8</v>
      </c>
      <c r="E1439" s="8">
        <f t="shared" si="201"/>
        <v>9</v>
      </c>
      <c r="F1439" s="8">
        <f t="shared" si="202"/>
        <v>1</v>
      </c>
      <c r="G1439" s="8">
        <f t="shared" si="199"/>
        <v>26</v>
      </c>
      <c r="H1439" t="str">
        <f t="shared" si="203"/>
        <v>辽主动技能1等级8</v>
      </c>
      <c r="I1439" t="str">
        <f t="shared" si="204"/>
        <v>辽主动技能1等级9</v>
      </c>
      <c r="J1439" s="1">
        <v>1433</v>
      </c>
      <c r="K1439" s="1">
        <f>VLOOKUP(H1439,主动技能!$A:$B,2,FALSE)</f>
        <v>1508</v>
      </c>
      <c r="L1439" s="1">
        <f>VLOOKUP(I1439,主动技能!$A:$B,2,FALSE)</f>
        <v>1509</v>
      </c>
      <c r="M1439" s="1">
        <f t="shared" si="196"/>
        <v>47</v>
      </c>
      <c r="N1439" s="1" t="s">
        <v>251</v>
      </c>
      <c r="O1439" s="1">
        <f t="shared" si="197"/>
        <v>146</v>
      </c>
      <c r="P1439" s="1" t="s">
        <v>252</v>
      </c>
      <c r="Q1439" s="1" t="s">
        <v>252</v>
      </c>
    </row>
    <row r="1440" spans="2:17" x14ac:dyDescent="0.15">
      <c r="B1440" s="8" t="str">
        <f>VLOOKUP(G1440,角色!A:B,2,FALSE)</f>
        <v>辽</v>
      </c>
      <c r="C1440" s="8" t="str">
        <f t="shared" si="198"/>
        <v>主动技能1</v>
      </c>
      <c r="D1440" s="8">
        <f t="shared" si="200"/>
        <v>9</v>
      </c>
      <c r="E1440" s="8">
        <f t="shared" si="201"/>
        <v>10</v>
      </c>
      <c r="F1440" s="8">
        <f t="shared" si="202"/>
        <v>1</v>
      </c>
      <c r="G1440" s="8">
        <f t="shared" si="199"/>
        <v>26</v>
      </c>
      <c r="H1440" t="str">
        <f t="shared" si="203"/>
        <v>辽主动技能1等级9</v>
      </c>
      <c r="I1440" t="str">
        <f t="shared" si="204"/>
        <v>辽主动技能1等级10</v>
      </c>
      <c r="J1440" s="1">
        <v>1434</v>
      </c>
      <c r="K1440" s="1">
        <f>VLOOKUP(H1440,主动技能!$A:$B,2,FALSE)</f>
        <v>1509</v>
      </c>
      <c r="L1440" s="1">
        <f>VLOOKUP(I1440,主动技能!$A:$B,2,FALSE)</f>
        <v>1510</v>
      </c>
      <c r="M1440" s="1">
        <f t="shared" si="196"/>
        <v>48</v>
      </c>
      <c r="N1440" s="1" t="s">
        <v>251</v>
      </c>
      <c r="O1440" s="1">
        <f t="shared" si="197"/>
        <v>147</v>
      </c>
      <c r="P1440" s="1" t="s">
        <v>252</v>
      </c>
      <c r="Q1440" s="1" t="s">
        <v>252</v>
      </c>
    </row>
    <row r="1441" spans="2:17" x14ac:dyDescent="0.15">
      <c r="B1441" s="8" t="str">
        <f>VLOOKUP(G1441,角色!A:B,2,FALSE)</f>
        <v>辽</v>
      </c>
      <c r="C1441" s="8" t="str">
        <f t="shared" si="198"/>
        <v>主动技能1</v>
      </c>
      <c r="D1441" s="8">
        <f t="shared" si="200"/>
        <v>10</v>
      </c>
      <c r="E1441" s="8">
        <f t="shared" si="201"/>
        <v>11</v>
      </c>
      <c r="F1441" s="8">
        <f t="shared" si="202"/>
        <v>1</v>
      </c>
      <c r="G1441" s="8">
        <f t="shared" si="199"/>
        <v>26</v>
      </c>
      <c r="H1441" t="str">
        <f t="shared" si="203"/>
        <v>辽主动技能1等级10</v>
      </c>
      <c r="I1441" t="str">
        <f t="shared" si="204"/>
        <v>辽主动技能1等级11</v>
      </c>
      <c r="J1441" s="1">
        <v>1435</v>
      </c>
      <c r="K1441" s="1">
        <f>VLOOKUP(H1441,主动技能!$A:$B,2,FALSE)</f>
        <v>1510</v>
      </c>
      <c r="L1441" s="1">
        <f>VLOOKUP(I1441,主动技能!$A:$B,2,FALSE)</f>
        <v>1511</v>
      </c>
      <c r="M1441" s="1">
        <f t="shared" si="196"/>
        <v>49</v>
      </c>
      <c r="N1441" s="1" t="s">
        <v>251</v>
      </c>
      <c r="O1441" s="1">
        <f t="shared" si="197"/>
        <v>148</v>
      </c>
      <c r="P1441" s="1" t="s">
        <v>252</v>
      </c>
      <c r="Q1441" s="1" t="s">
        <v>252</v>
      </c>
    </row>
    <row r="1442" spans="2:17" x14ac:dyDescent="0.15">
      <c r="B1442" s="8" t="str">
        <f>VLOOKUP(G1442,角色!A:B,2,FALSE)</f>
        <v>辽</v>
      </c>
      <c r="C1442" s="8" t="str">
        <f t="shared" si="198"/>
        <v>主动技能1</v>
      </c>
      <c r="D1442" s="8">
        <f t="shared" si="200"/>
        <v>11</v>
      </c>
      <c r="E1442" s="8">
        <f t="shared" si="201"/>
        <v>12</v>
      </c>
      <c r="F1442" s="8">
        <f t="shared" si="202"/>
        <v>1</v>
      </c>
      <c r="G1442" s="8">
        <f t="shared" si="199"/>
        <v>26</v>
      </c>
      <c r="H1442" t="str">
        <f t="shared" si="203"/>
        <v>辽主动技能1等级11</v>
      </c>
      <c r="I1442" t="str">
        <f t="shared" si="204"/>
        <v>辽主动技能1等级12</v>
      </c>
      <c r="J1442" s="1">
        <v>1436</v>
      </c>
      <c r="K1442" s="1">
        <f>VLOOKUP(H1442,主动技能!$A:$B,2,FALSE)</f>
        <v>1511</v>
      </c>
      <c r="L1442" s="1">
        <f>VLOOKUP(I1442,主动技能!$A:$B,2,FALSE)</f>
        <v>1512</v>
      </c>
      <c r="M1442" s="1">
        <f t="shared" si="196"/>
        <v>50</v>
      </c>
      <c r="N1442" s="1" t="s">
        <v>251</v>
      </c>
      <c r="O1442" s="1">
        <f t="shared" si="197"/>
        <v>149</v>
      </c>
      <c r="P1442" s="1" t="s">
        <v>252</v>
      </c>
      <c r="Q1442" s="1" t="s">
        <v>252</v>
      </c>
    </row>
    <row r="1443" spans="2:17" x14ac:dyDescent="0.15">
      <c r="B1443" s="8" t="str">
        <f>VLOOKUP(G1443,角色!A:B,2,FALSE)</f>
        <v>辽</v>
      </c>
      <c r="C1443" s="8" t="str">
        <f t="shared" si="198"/>
        <v>主动技能1</v>
      </c>
      <c r="D1443" s="8">
        <f t="shared" si="200"/>
        <v>12</v>
      </c>
      <c r="E1443" s="8">
        <f t="shared" si="201"/>
        <v>13</v>
      </c>
      <c r="F1443" s="8">
        <f t="shared" si="202"/>
        <v>1</v>
      </c>
      <c r="G1443" s="8">
        <f t="shared" si="199"/>
        <v>26</v>
      </c>
      <c r="H1443" t="str">
        <f t="shared" si="203"/>
        <v>辽主动技能1等级12</v>
      </c>
      <c r="I1443" t="str">
        <f t="shared" si="204"/>
        <v>辽主动技能1等级13</v>
      </c>
      <c r="J1443" s="1">
        <v>1437</v>
      </c>
      <c r="K1443" s="1">
        <f>VLOOKUP(H1443,主动技能!$A:$B,2,FALSE)</f>
        <v>1512</v>
      </c>
      <c r="L1443" s="1">
        <f>VLOOKUP(I1443,主动技能!$A:$B,2,FALSE)</f>
        <v>1513</v>
      </c>
      <c r="M1443" s="1">
        <f t="shared" si="196"/>
        <v>51</v>
      </c>
      <c r="N1443" s="1" t="s">
        <v>251</v>
      </c>
      <c r="O1443" s="1">
        <f t="shared" si="197"/>
        <v>150</v>
      </c>
      <c r="P1443" s="1" t="s">
        <v>252</v>
      </c>
      <c r="Q1443" s="1" t="s">
        <v>252</v>
      </c>
    </row>
    <row r="1444" spans="2:17" x14ac:dyDescent="0.15">
      <c r="B1444" s="8" t="str">
        <f>VLOOKUP(G1444,角色!A:B,2,FALSE)</f>
        <v>辽</v>
      </c>
      <c r="C1444" s="8" t="str">
        <f t="shared" si="198"/>
        <v>主动技能1</v>
      </c>
      <c r="D1444" s="8">
        <f t="shared" si="200"/>
        <v>13</v>
      </c>
      <c r="E1444" s="8">
        <f t="shared" si="201"/>
        <v>14</v>
      </c>
      <c r="F1444" s="8">
        <f t="shared" si="202"/>
        <v>1</v>
      </c>
      <c r="G1444" s="8">
        <f t="shared" si="199"/>
        <v>26</v>
      </c>
      <c r="H1444" t="str">
        <f t="shared" si="203"/>
        <v>辽主动技能1等级13</v>
      </c>
      <c r="I1444" t="str">
        <f t="shared" si="204"/>
        <v>辽主动技能1等级14</v>
      </c>
      <c r="J1444" s="1">
        <v>1438</v>
      </c>
      <c r="K1444" s="1">
        <f>VLOOKUP(H1444,主动技能!$A:$B,2,FALSE)</f>
        <v>1513</v>
      </c>
      <c r="L1444" s="1">
        <f>VLOOKUP(I1444,主动技能!$A:$B,2,FALSE)</f>
        <v>1514</v>
      </c>
      <c r="M1444" s="1">
        <f t="shared" si="196"/>
        <v>52</v>
      </c>
      <c r="N1444" s="1" t="s">
        <v>251</v>
      </c>
      <c r="O1444" s="1">
        <f t="shared" si="197"/>
        <v>151</v>
      </c>
      <c r="P1444" s="1" t="s">
        <v>252</v>
      </c>
      <c r="Q1444" s="1" t="s">
        <v>252</v>
      </c>
    </row>
    <row r="1445" spans="2:17" x14ac:dyDescent="0.15">
      <c r="B1445" s="8" t="str">
        <f>VLOOKUP(G1445,角色!A:B,2,FALSE)</f>
        <v>辽</v>
      </c>
      <c r="C1445" s="8" t="str">
        <f t="shared" si="198"/>
        <v>主动技能1</v>
      </c>
      <c r="D1445" s="8">
        <f t="shared" si="200"/>
        <v>14</v>
      </c>
      <c r="E1445" s="8">
        <f t="shared" si="201"/>
        <v>15</v>
      </c>
      <c r="F1445" s="8">
        <f t="shared" si="202"/>
        <v>1</v>
      </c>
      <c r="G1445" s="8">
        <f t="shared" si="199"/>
        <v>26</v>
      </c>
      <c r="H1445" t="str">
        <f t="shared" si="203"/>
        <v>辽主动技能1等级14</v>
      </c>
      <c r="I1445" t="str">
        <f t="shared" si="204"/>
        <v>辽主动技能1等级15</v>
      </c>
      <c r="J1445" s="1">
        <v>1439</v>
      </c>
      <c r="K1445" s="1">
        <f>VLOOKUP(H1445,主动技能!$A:$B,2,FALSE)</f>
        <v>1514</v>
      </c>
      <c r="L1445" s="1">
        <f>VLOOKUP(I1445,主动技能!$A:$B,2,FALSE)</f>
        <v>1515</v>
      </c>
      <c r="M1445" s="1">
        <f t="shared" si="196"/>
        <v>53</v>
      </c>
      <c r="N1445" s="1" t="s">
        <v>251</v>
      </c>
      <c r="O1445" s="1">
        <f t="shared" si="197"/>
        <v>152</v>
      </c>
      <c r="P1445" s="1" t="s">
        <v>252</v>
      </c>
      <c r="Q1445" s="1" t="s">
        <v>252</v>
      </c>
    </row>
    <row r="1446" spans="2:17" x14ac:dyDescent="0.15">
      <c r="B1446" s="8" t="str">
        <f>VLOOKUP(G1446,角色!A:B,2,FALSE)</f>
        <v>辽</v>
      </c>
      <c r="C1446" s="8" t="str">
        <f t="shared" si="198"/>
        <v>主动技能1</v>
      </c>
      <c r="D1446" s="8">
        <f t="shared" si="200"/>
        <v>15</v>
      </c>
      <c r="E1446" s="8">
        <f t="shared" si="201"/>
        <v>16</v>
      </c>
      <c r="F1446" s="8">
        <f t="shared" si="202"/>
        <v>1</v>
      </c>
      <c r="G1446" s="8">
        <f t="shared" si="199"/>
        <v>26</v>
      </c>
      <c r="H1446" t="str">
        <f t="shared" si="203"/>
        <v>辽主动技能1等级15</v>
      </c>
      <c r="I1446" t="str">
        <f t="shared" si="204"/>
        <v>辽主动技能1等级16</v>
      </c>
      <c r="J1446" s="1">
        <v>1440</v>
      </c>
      <c r="K1446" s="1">
        <f>VLOOKUP(H1446,主动技能!$A:$B,2,FALSE)</f>
        <v>1515</v>
      </c>
      <c r="L1446" s="1">
        <f>VLOOKUP(I1446,主动技能!$A:$B,2,FALSE)</f>
        <v>1516</v>
      </c>
      <c r="M1446" s="1">
        <f t="shared" si="196"/>
        <v>54</v>
      </c>
      <c r="N1446" s="1" t="s">
        <v>251</v>
      </c>
      <c r="O1446" s="1">
        <f t="shared" si="197"/>
        <v>153</v>
      </c>
      <c r="P1446" s="1" t="s">
        <v>252</v>
      </c>
      <c r="Q1446" s="1" t="s">
        <v>252</v>
      </c>
    </row>
    <row r="1447" spans="2:17" x14ac:dyDescent="0.15">
      <c r="B1447" s="8" t="str">
        <f>VLOOKUP(G1447,角色!A:B,2,FALSE)</f>
        <v>辽</v>
      </c>
      <c r="C1447" s="8" t="str">
        <f t="shared" si="198"/>
        <v>主动技能1</v>
      </c>
      <c r="D1447" s="8">
        <f t="shared" si="200"/>
        <v>16</v>
      </c>
      <c r="E1447" s="8">
        <f t="shared" si="201"/>
        <v>17</v>
      </c>
      <c r="F1447" s="8">
        <f t="shared" si="202"/>
        <v>1</v>
      </c>
      <c r="G1447" s="8">
        <f t="shared" si="199"/>
        <v>26</v>
      </c>
      <c r="H1447" t="str">
        <f t="shared" si="203"/>
        <v>辽主动技能1等级16</v>
      </c>
      <c r="I1447" t="str">
        <f t="shared" si="204"/>
        <v>辽主动技能1等级17</v>
      </c>
      <c r="J1447" s="1">
        <v>1441</v>
      </c>
      <c r="K1447" s="1">
        <f>VLOOKUP(H1447,主动技能!$A:$B,2,FALSE)</f>
        <v>1516</v>
      </c>
      <c r="L1447" s="1">
        <f>VLOOKUP(I1447,主动技能!$A:$B,2,FALSE)</f>
        <v>1517</v>
      </c>
      <c r="M1447" s="1">
        <f t="shared" si="196"/>
        <v>55</v>
      </c>
      <c r="N1447" s="1" t="s">
        <v>251</v>
      </c>
      <c r="O1447" s="1">
        <f t="shared" si="197"/>
        <v>154</v>
      </c>
      <c r="P1447" s="1" t="s">
        <v>252</v>
      </c>
      <c r="Q1447" s="1" t="s">
        <v>252</v>
      </c>
    </row>
    <row r="1448" spans="2:17" x14ac:dyDescent="0.15">
      <c r="B1448" s="8" t="str">
        <f>VLOOKUP(G1448,角色!A:B,2,FALSE)</f>
        <v>辽</v>
      </c>
      <c r="C1448" s="8" t="str">
        <f t="shared" si="198"/>
        <v>主动技能1</v>
      </c>
      <c r="D1448" s="8">
        <f t="shared" si="200"/>
        <v>17</v>
      </c>
      <c r="E1448" s="8">
        <f t="shared" si="201"/>
        <v>18</v>
      </c>
      <c r="F1448" s="8">
        <f t="shared" si="202"/>
        <v>1</v>
      </c>
      <c r="G1448" s="8">
        <f t="shared" si="199"/>
        <v>26</v>
      </c>
      <c r="H1448" t="str">
        <f t="shared" si="203"/>
        <v>辽主动技能1等级17</v>
      </c>
      <c r="I1448" t="str">
        <f t="shared" si="204"/>
        <v>辽主动技能1等级18</v>
      </c>
      <c r="J1448" s="1">
        <v>1442</v>
      </c>
      <c r="K1448" s="1">
        <f>VLOOKUP(H1448,主动技能!$A:$B,2,FALSE)</f>
        <v>1517</v>
      </c>
      <c r="L1448" s="1">
        <f>VLOOKUP(I1448,主动技能!$A:$B,2,FALSE)</f>
        <v>1518</v>
      </c>
      <c r="M1448" s="1">
        <f t="shared" si="196"/>
        <v>56</v>
      </c>
      <c r="N1448" s="1" t="s">
        <v>251</v>
      </c>
      <c r="O1448" s="1">
        <f t="shared" si="197"/>
        <v>155</v>
      </c>
      <c r="P1448" s="1" t="s">
        <v>252</v>
      </c>
      <c r="Q1448" s="1" t="s">
        <v>252</v>
      </c>
    </row>
    <row r="1449" spans="2:17" x14ac:dyDescent="0.15">
      <c r="B1449" s="8" t="str">
        <f>VLOOKUP(G1449,角色!A:B,2,FALSE)</f>
        <v>辽</v>
      </c>
      <c r="C1449" s="8" t="str">
        <f t="shared" si="198"/>
        <v>主动技能1</v>
      </c>
      <c r="D1449" s="8">
        <f t="shared" si="200"/>
        <v>18</v>
      </c>
      <c r="E1449" s="8">
        <f t="shared" si="201"/>
        <v>19</v>
      </c>
      <c r="F1449" s="8">
        <f t="shared" si="202"/>
        <v>1</v>
      </c>
      <c r="G1449" s="8">
        <f t="shared" si="199"/>
        <v>26</v>
      </c>
      <c r="H1449" t="str">
        <f t="shared" si="203"/>
        <v>辽主动技能1等级18</v>
      </c>
      <c r="I1449" t="str">
        <f t="shared" si="204"/>
        <v>辽主动技能1等级19</v>
      </c>
      <c r="J1449" s="1">
        <v>1443</v>
      </c>
      <c r="K1449" s="1">
        <f>VLOOKUP(H1449,主动技能!$A:$B,2,FALSE)</f>
        <v>1518</v>
      </c>
      <c r="L1449" s="1">
        <f>VLOOKUP(I1449,主动技能!$A:$B,2,FALSE)</f>
        <v>1519</v>
      </c>
      <c r="M1449" s="1">
        <f t="shared" si="196"/>
        <v>57</v>
      </c>
      <c r="N1449" s="1" t="s">
        <v>251</v>
      </c>
      <c r="O1449" s="1">
        <f t="shared" si="197"/>
        <v>156</v>
      </c>
      <c r="P1449" s="1" t="s">
        <v>252</v>
      </c>
      <c r="Q1449" s="1" t="s">
        <v>252</v>
      </c>
    </row>
    <row r="1450" spans="2:17" x14ac:dyDescent="0.15">
      <c r="B1450" s="8" t="str">
        <f>VLOOKUP(G1450,角色!A:B,2,FALSE)</f>
        <v>辽</v>
      </c>
      <c r="C1450" s="8" t="str">
        <f t="shared" si="198"/>
        <v>主动技能1</v>
      </c>
      <c r="D1450" s="8">
        <f t="shared" si="200"/>
        <v>19</v>
      </c>
      <c r="E1450" s="8">
        <f t="shared" si="201"/>
        <v>20</v>
      </c>
      <c r="F1450" s="8">
        <f t="shared" si="202"/>
        <v>1</v>
      </c>
      <c r="G1450" s="8">
        <f t="shared" si="199"/>
        <v>26</v>
      </c>
      <c r="H1450" t="str">
        <f t="shared" si="203"/>
        <v>辽主动技能1等级19</v>
      </c>
      <c r="I1450" t="str">
        <f t="shared" si="204"/>
        <v>辽主动技能1等级20</v>
      </c>
      <c r="J1450" s="1">
        <v>1444</v>
      </c>
      <c r="K1450" s="1">
        <f>VLOOKUP(H1450,主动技能!$A:$B,2,FALSE)</f>
        <v>1519</v>
      </c>
      <c r="L1450" s="1">
        <f>VLOOKUP(I1450,主动技能!$A:$B,2,FALSE)</f>
        <v>1520</v>
      </c>
      <c r="M1450" s="1">
        <f t="shared" si="196"/>
        <v>58</v>
      </c>
      <c r="N1450" s="1" t="s">
        <v>251</v>
      </c>
      <c r="O1450" s="1">
        <f t="shared" si="197"/>
        <v>157</v>
      </c>
      <c r="P1450" s="1" t="s">
        <v>252</v>
      </c>
      <c r="Q1450" s="1" t="s">
        <v>252</v>
      </c>
    </row>
    <row r="1451" spans="2:17" x14ac:dyDescent="0.15">
      <c r="B1451" s="8" t="str">
        <f>VLOOKUP(G1451,角色!A:B,2,FALSE)</f>
        <v>辽</v>
      </c>
      <c r="C1451" s="8" t="str">
        <f t="shared" si="198"/>
        <v>主动技能2</v>
      </c>
      <c r="D1451" s="8">
        <f t="shared" si="200"/>
        <v>1</v>
      </c>
      <c r="E1451" s="8">
        <f t="shared" si="201"/>
        <v>2</v>
      </c>
      <c r="F1451" s="8">
        <f t="shared" si="202"/>
        <v>2</v>
      </c>
      <c r="G1451" s="8">
        <f t="shared" si="199"/>
        <v>26</v>
      </c>
      <c r="H1451" t="str">
        <f t="shared" si="203"/>
        <v>辽主动技能2等级1</v>
      </c>
      <c r="I1451" t="str">
        <f t="shared" si="204"/>
        <v>辽主动技能2等级2</v>
      </c>
      <c r="J1451" s="1">
        <v>1445</v>
      </c>
      <c r="K1451" s="1">
        <f>VLOOKUP(H1451,主动技能!$A:$B,2,FALSE)</f>
        <v>1521</v>
      </c>
      <c r="L1451" s="1">
        <f>VLOOKUP(I1451,主动技能!$A:$B,2,FALSE)</f>
        <v>1522</v>
      </c>
      <c r="M1451" s="1">
        <f t="shared" ref="M1451:M1514" si="205">M1352</f>
        <v>59</v>
      </c>
      <c r="N1451" s="1" t="s">
        <v>251</v>
      </c>
      <c r="O1451" s="1">
        <f t="shared" ref="O1451:O1514" si="206">O1352</f>
        <v>158</v>
      </c>
      <c r="P1451" s="1" t="s">
        <v>252</v>
      </c>
      <c r="Q1451" s="1" t="s">
        <v>252</v>
      </c>
    </row>
    <row r="1452" spans="2:17" x14ac:dyDescent="0.15">
      <c r="B1452" s="8" t="str">
        <f>VLOOKUP(G1452,角色!A:B,2,FALSE)</f>
        <v>辽</v>
      </c>
      <c r="C1452" s="8" t="str">
        <f t="shared" si="198"/>
        <v>主动技能2</v>
      </c>
      <c r="D1452" s="8">
        <f t="shared" si="200"/>
        <v>2</v>
      </c>
      <c r="E1452" s="8">
        <f t="shared" si="201"/>
        <v>3</v>
      </c>
      <c r="F1452" s="8">
        <f t="shared" si="202"/>
        <v>2</v>
      </c>
      <c r="G1452" s="8">
        <f t="shared" si="199"/>
        <v>26</v>
      </c>
      <c r="H1452" t="str">
        <f t="shared" si="203"/>
        <v>辽主动技能2等级2</v>
      </c>
      <c r="I1452" t="str">
        <f t="shared" si="204"/>
        <v>辽主动技能2等级3</v>
      </c>
      <c r="J1452" s="1">
        <v>1446</v>
      </c>
      <c r="K1452" s="1">
        <f>VLOOKUP(H1452,主动技能!$A:$B,2,FALSE)</f>
        <v>1522</v>
      </c>
      <c r="L1452" s="1">
        <f>VLOOKUP(I1452,主动技能!$A:$B,2,FALSE)</f>
        <v>1523</v>
      </c>
      <c r="M1452" s="1">
        <f t="shared" si="205"/>
        <v>60</v>
      </c>
      <c r="N1452" s="1" t="s">
        <v>251</v>
      </c>
      <c r="O1452" s="1">
        <f t="shared" si="206"/>
        <v>159</v>
      </c>
      <c r="P1452" s="1" t="s">
        <v>252</v>
      </c>
      <c r="Q1452" s="1" t="s">
        <v>252</v>
      </c>
    </row>
    <row r="1453" spans="2:17" x14ac:dyDescent="0.15">
      <c r="B1453" s="8" t="str">
        <f>VLOOKUP(G1453,角色!A:B,2,FALSE)</f>
        <v>辽</v>
      </c>
      <c r="C1453" s="8" t="str">
        <f t="shared" si="198"/>
        <v>主动技能2</v>
      </c>
      <c r="D1453" s="8">
        <f t="shared" si="200"/>
        <v>3</v>
      </c>
      <c r="E1453" s="8">
        <f t="shared" si="201"/>
        <v>4</v>
      </c>
      <c r="F1453" s="8">
        <f t="shared" si="202"/>
        <v>2</v>
      </c>
      <c r="G1453" s="8">
        <f t="shared" si="199"/>
        <v>26</v>
      </c>
      <c r="H1453" t="str">
        <f t="shared" si="203"/>
        <v>辽主动技能2等级3</v>
      </c>
      <c r="I1453" t="str">
        <f t="shared" si="204"/>
        <v>辽主动技能2等级4</v>
      </c>
      <c r="J1453" s="1">
        <v>1447</v>
      </c>
      <c r="K1453" s="1">
        <f>VLOOKUP(H1453,主动技能!$A:$B,2,FALSE)</f>
        <v>1523</v>
      </c>
      <c r="L1453" s="1">
        <f>VLOOKUP(I1453,主动技能!$A:$B,2,FALSE)</f>
        <v>1524</v>
      </c>
      <c r="M1453" s="1">
        <f t="shared" si="205"/>
        <v>61</v>
      </c>
      <c r="N1453" s="1" t="s">
        <v>251</v>
      </c>
      <c r="O1453" s="1">
        <f t="shared" si="206"/>
        <v>160</v>
      </c>
      <c r="P1453" s="1" t="s">
        <v>252</v>
      </c>
      <c r="Q1453" s="1" t="s">
        <v>252</v>
      </c>
    </row>
    <row r="1454" spans="2:17" x14ac:dyDescent="0.15">
      <c r="B1454" s="8" t="str">
        <f>VLOOKUP(G1454,角色!A:B,2,FALSE)</f>
        <v>辽</v>
      </c>
      <c r="C1454" s="8" t="str">
        <f t="shared" si="198"/>
        <v>主动技能2</v>
      </c>
      <c r="D1454" s="8">
        <f t="shared" si="200"/>
        <v>4</v>
      </c>
      <c r="E1454" s="8">
        <f t="shared" si="201"/>
        <v>5</v>
      </c>
      <c r="F1454" s="8">
        <f t="shared" si="202"/>
        <v>2</v>
      </c>
      <c r="G1454" s="8">
        <f t="shared" si="199"/>
        <v>26</v>
      </c>
      <c r="H1454" t="str">
        <f t="shared" si="203"/>
        <v>辽主动技能2等级4</v>
      </c>
      <c r="I1454" t="str">
        <f t="shared" si="204"/>
        <v>辽主动技能2等级5</v>
      </c>
      <c r="J1454" s="1">
        <v>1448</v>
      </c>
      <c r="K1454" s="1">
        <f>VLOOKUP(H1454,主动技能!$A:$B,2,FALSE)</f>
        <v>1524</v>
      </c>
      <c r="L1454" s="1">
        <f>VLOOKUP(I1454,主动技能!$A:$B,2,FALSE)</f>
        <v>1525</v>
      </c>
      <c r="M1454" s="1">
        <f t="shared" si="205"/>
        <v>62</v>
      </c>
      <c r="N1454" s="1" t="s">
        <v>251</v>
      </c>
      <c r="O1454" s="1">
        <f t="shared" si="206"/>
        <v>161</v>
      </c>
      <c r="P1454" s="1" t="s">
        <v>252</v>
      </c>
      <c r="Q1454" s="1" t="s">
        <v>252</v>
      </c>
    </row>
    <row r="1455" spans="2:17" x14ac:dyDescent="0.15">
      <c r="B1455" s="8" t="str">
        <f>VLOOKUP(G1455,角色!A:B,2,FALSE)</f>
        <v>辽</v>
      </c>
      <c r="C1455" s="8" t="str">
        <f t="shared" si="198"/>
        <v>主动技能2</v>
      </c>
      <c r="D1455" s="8">
        <f t="shared" si="200"/>
        <v>5</v>
      </c>
      <c r="E1455" s="8">
        <f t="shared" si="201"/>
        <v>6</v>
      </c>
      <c r="F1455" s="8">
        <f t="shared" si="202"/>
        <v>2</v>
      </c>
      <c r="G1455" s="8">
        <f t="shared" si="199"/>
        <v>26</v>
      </c>
      <c r="H1455" t="str">
        <f t="shared" si="203"/>
        <v>辽主动技能2等级5</v>
      </c>
      <c r="I1455" t="str">
        <f t="shared" si="204"/>
        <v>辽主动技能2等级6</v>
      </c>
      <c r="J1455" s="1">
        <v>1449</v>
      </c>
      <c r="K1455" s="1">
        <f>VLOOKUP(H1455,主动技能!$A:$B,2,FALSE)</f>
        <v>1525</v>
      </c>
      <c r="L1455" s="1">
        <f>VLOOKUP(I1455,主动技能!$A:$B,2,FALSE)</f>
        <v>1526</v>
      </c>
      <c r="M1455" s="1">
        <f t="shared" si="205"/>
        <v>63</v>
      </c>
      <c r="N1455" s="1" t="s">
        <v>251</v>
      </c>
      <c r="O1455" s="1">
        <f t="shared" si="206"/>
        <v>162</v>
      </c>
      <c r="P1455" s="1" t="s">
        <v>252</v>
      </c>
      <c r="Q1455" s="1" t="s">
        <v>252</v>
      </c>
    </row>
    <row r="1456" spans="2:17" x14ac:dyDescent="0.15">
      <c r="B1456" s="8" t="str">
        <f>VLOOKUP(G1456,角色!A:B,2,FALSE)</f>
        <v>辽</v>
      </c>
      <c r="C1456" s="8" t="str">
        <f t="shared" si="198"/>
        <v>主动技能2</v>
      </c>
      <c r="D1456" s="8">
        <f t="shared" si="200"/>
        <v>6</v>
      </c>
      <c r="E1456" s="8">
        <f t="shared" si="201"/>
        <v>7</v>
      </c>
      <c r="F1456" s="8">
        <f t="shared" si="202"/>
        <v>2</v>
      </c>
      <c r="G1456" s="8">
        <f t="shared" si="199"/>
        <v>26</v>
      </c>
      <c r="H1456" t="str">
        <f t="shared" si="203"/>
        <v>辽主动技能2等级6</v>
      </c>
      <c r="I1456" t="str">
        <f t="shared" si="204"/>
        <v>辽主动技能2等级7</v>
      </c>
      <c r="J1456" s="1">
        <v>1450</v>
      </c>
      <c r="K1456" s="1">
        <f>VLOOKUP(H1456,主动技能!$A:$B,2,FALSE)</f>
        <v>1526</v>
      </c>
      <c r="L1456" s="1">
        <f>VLOOKUP(I1456,主动技能!$A:$B,2,FALSE)</f>
        <v>1527</v>
      </c>
      <c r="M1456" s="1">
        <f t="shared" si="205"/>
        <v>64</v>
      </c>
      <c r="N1456" s="1" t="s">
        <v>251</v>
      </c>
      <c r="O1456" s="1">
        <f t="shared" si="206"/>
        <v>163</v>
      </c>
      <c r="P1456" s="1" t="s">
        <v>252</v>
      </c>
      <c r="Q1456" s="1" t="s">
        <v>252</v>
      </c>
    </row>
    <row r="1457" spans="2:17" x14ac:dyDescent="0.15">
      <c r="B1457" s="8" t="str">
        <f>VLOOKUP(G1457,角色!A:B,2,FALSE)</f>
        <v>辽</v>
      </c>
      <c r="C1457" s="8" t="str">
        <f t="shared" si="198"/>
        <v>主动技能2</v>
      </c>
      <c r="D1457" s="8">
        <f t="shared" si="200"/>
        <v>7</v>
      </c>
      <c r="E1457" s="8">
        <f t="shared" si="201"/>
        <v>8</v>
      </c>
      <c r="F1457" s="8">
        <f t="shared" si="202"/>
        <v>2</v>
      </c>
      <c r="G1457" s="8">
        <f t="shared" si="199"/>
        <v>26</v>
      </c>
      <c r="H1457" t="str">
        <f t="shared" si="203"/>
        <v>辽主动技能2等级7</v>
      </c>
      <c r="I1457" t="str">
        <f t="shared" si="204"/>
        <v>辽主动技能2等级8</v>
      </c>
      <c r="J1457" s="1">
        <v>1451</v>
      </c>
      <c r="K1457" s="1">
        <f>VLOOKUP(H1457,主动技能!$A:$B,2,FALSE)</f>
        <v>1527</v>
      </c>
      <c r="L1457" s="1">
        <f>VLOOKUP(I1457,主动技能!$A:$B,2,FALSE)</f>
        <v>1528</v>
      </c>
      <c r="M1457" s="1">
        <f t="shared" si="205"/>
        <v>65</v>
      </c>
      <c r="N1457" s="1" t="s">
        <v>251</v>
      </c>
      <c r="O1457" s="1">
        <f t="shared" si="206"/>
        <v>164</v>
      </c>
      <c r="P1457" s="1" t="s">
        <v>252</v>
      </c>
      <c r="Q1457" s="1" t="s">
        <v>252</v>
      </c>
    </row>
    <row r="1458" spans="2:17" x14ac:dyDescent="0.15">
      <c r="B1458" s="8" t="str">
        <f>VLOOKUP(G1458,角色!A:B,2,FALSE)</f>
        <v>辽</v>
      </c>
      <c r="C1458" s="8" t="str">
        <f t="shared" si="198"/>
        <v>主动技能2</v>
      </c>
      <c r="D1458" s="8">
        <f t="shared" si="200"/>
        <v>8</v>
      </c>
      <c r="E1458" s="8">
        <f t="shared" si="201"/>
        <v>9</v>
      </c>
      <c r="F1458" s="8">
        <f t="shared" si="202"/>
        <v>2</v>
      </c>
      <c r="G1458" s="8">
        <f t="shared" si="199"/>
        <v>26</v>
      </c>
      <c r="H1458" t="str">
        <f t="shared" si="203"/>
        <v>辽主动技能2等级8</v>
      </c>
      <c r="I1458" t="str">
        <f t="shared" si="204"/>
        <v>辽主动技能2等级9</v>
      </c>
      <c r="J1458" s="1">
        <v>1452</v>
      </c>
      <c r="K1458" s="1">
        <f>VLOOKUP(H1458,主动技能!$A:$B,2,FALSE)</f>
        <v>1528</v>
      </c>
      <c r="L1458" s="1">
        <f>VLOOKUP(I1458,主动技能!$A:$B,2,FALSE)</f>
        <v>1529</v>
      </c>
      <c r="M1458" s="1">
        <f t="shared" si="205"/>
        <v>66</v>
      </c>
      <c r="N1458" s="1" t="s">
        <v>251</v>
      </c>
      <c r="O1458" s="1">
        <f t="shared" si="206"/>
        <v>165</v>
      </c>
      <c r="P1458" s="1" t="s">
        <v>252</v>
      </c>
      <c r="Q1458" s="1" t="s">
        <v>252</v>
      </c>
    </row>
    <row r="1459" spans="2:17" x14ac:dyDescent="0.15">
      <c r="B1459" s="8" t="str">
        <f>VLOOKUP(G1459,角色!A:B,2,FALSE)</f>
        <v>辽</v>
      </c>
      <c r="C1459" s="8" t="str">
        <f t="shared" si="198"/>
        <v>主动技能2</v>
      </c>
      <c r="D1459" s="8">
        <f t="shared" si="200"/>
        <v>9</v>
      </c>
      <c r="E1459" s="8">
        <f t="shared" si="201"/>
        <v>10</v>
      </c>
      <c r="F1459" s="8">
        <f t="shared" si="202"/>
        <v>2</v>
      </c>
      <c r="G1459" s="8">
        <f t="shared" si="199"/>
        <v>26</v>
      </c>
      <c r="H1459" t="str">
        <f t="shared" si="203"/>
        <v>辽主动技能2等级9</v>
      </c>
      <c r="I1459" t="str">
        <f t="shared" si="204"/>
        <v>辽主动技能2等级10</v>
      </c>
      <c r="J1459" s="1">
        <v>1453</v>
      </c>
      <c r="K1459" s="1">
        <f>VLOOKUP(H1459,主动技能!$A:$B,2,FALSE)</f>
        <v>1529</v>
      </c>
      <c r="L1459" s="1">
        <f>VLOOKUP(I1459,主动技能!$A:$B,2,FALSE)</f>
        <v>1530</v>
      </c>
      <c r="M1459" s="1">
        <f t="shared" si="205"/>
        <v>67</v>
      </c>
      <c r="N1459" s="1" t="s">
        <v>251</v>
      </c>
      <c r="O1459" s="1">
        <f t="shared" si="206"/>
        <v>166</v>
      </c>
      <c r="P1459" s="1" t="s">
        <v>252</v>
      </c>
      <c r="Q1459" s="1" t="s">
        <v>252</v>
      </c>
    </row>
    <row r="1460" spans="2:17" x14ac:dyDescent="0.15">
      <c r="B1460" s="8" t="str">
        <f>VLOOKUP(G1460,角色!A:B,2,FALSE)</f>
        <v>辽</v>
      </c>
      <c r="C1460" s="8" t="str">
        <f t="shared" si="198"/>
        <v>主动技能2</v>
      </c>
      <c r="D1460" s="8">
        <f t="shared" si="200"/>
        <v>10</v>
      </c>
      <c r="E1460" s="8">
        <f t="shared" si="201"/>
        <v>11</v>
      </c>
      <c r="F1460" s="8">
        <f t="shared" si="202"/>
        <v>2</v>
      </c>
      <c r="G1460" s="8">
        <f t="shared" si="199"/>
        <v>26</v>
      </c>
      <c r="H1460" t="str">
        <f t="shared" si="203"/>
        <v>辽主动技能2等级10</v>
      </c>
      <c r="I1460" t="str">
        <f t="shared" si="204"/>
        <v>辽主动技能2等级11</v>
      </c>
      <c r="J1460" s="1">
        <v>1454</v>
      </c>
      <c r="K1460" s="1">
        <f>VLOOKUP(H1460,主动技能!$A:$B,2,FALSE)</f>
        <v>1530</v>
      </c>
      <c r="L1460" s="1">
        <f>VLOOKUP(I1460,主动技能!$A:$B,2,FALSE)</f>
        <v>1531</v>
      </c>
      <c r="M1460" s="1">
        <f t="shared" si="205"/>
        <v>68</v>
      </c>
      <c r="N1460" s="1" t="s">
        <v>251</v>
      </c>
      <c r="O1460" s="1">
        <f t="shared" si="206"/>
        <v>167</v>
      </c>
      <c r="P1460" s="1" t="s">
        <v>252</v>
      </c>
      <c r="Q1460" s="1" t="s">
        <v>252</v>
      </c>
    </row>
    <row r="1461" spans="2:17" x14ac:dyDescent="0.15">
      <c r="B1461" s="8" t="str">
        <f>VLOOKUP(G1461,角色!A:B,2,FALSE)</f>
        <v>辽</v>
      </c>
      <c r="C1461" s="8" t="str">
        <f t="shared" si="198"/>
        <v>主动技能2</v>
      </c>
      <c r="D1461" s="8">
        <f t="shared" si="200"/>
        <v>11</v>
      </c>
      <c r="E1461" s="8">
        <f t="shared" si="201"/>
        <v>12</v>
      </c>
      <c r="F1461" s="8">
        <f t="shared" si="202"/>
        <v>2</v>
      </c>
      <c r="G1461" s="8">
        <f t="shared" si="199"/>
        <v>26</v>
      </c>
      <c r="H1461" t="str">
        <f t="shared" si="203"/>
        <v>辽主动技能2等级11</v>
      </c>
      <c r="I1461" t="str">
        <f t="shared" si="204"/>
        <v>辽主动技能2等级12</v>
      </c>
      <c r="J1461" s="1">
        <v>1455</v>
      </c>
      <c r="K1461" s="1">
        <f>VLOOKUP(H1461,主动技能!$A:$B,2,FALSE)</f>
        <v>1531</v>
      </c>
      <c r="L1461" s="1">
        <f>VLOOKUP(I1461,主动技能!$A:$B,2,FALSE)</f>
        <v>1532</v>
      </c>
      <c r="M1461" s="1">
        <f t="shared" si="205"/>
        <v>69</v>
      </c>
      <c r="N1461" s="1" t="s">
        <v>251</v>
      </c>
      <c r="O1461" s="1">
        <f t="shared" si="206"/>
        <v>168</v>
      </c>
      <c r="P1461" s="1" t="s">
        <v>252</v>
      </c>
      <c r="Q1461" s="1" t="s">
        <v>252</v>
      </c>
    </row>
    <row r="1462" spans="2:17" x14ac:dyDescent="0.15">
      <c r="B1462" s="8" t="str">
        <f>VLOOKUP(G1462,角色!A:B,2,FALSE)</f>
        <v>辽</v>
      </c>
      <c r="C1462" s="8" t="str">
        <f t="shared" si="198"/>
        <v>主动技能2</v>
      </c>
      <c r="D1462" s="8">
        <f t="shared" si="200"/>
        <v>12</v>
      </c>
      <c r="E1462" s="8">
        <f t="shared" si="201"/>
        <v>13</v>
      </c>
      <c r="F1462" s="8">
        <f t="shared" si="202"/>
        <v>2</v>
      </c>
      <c r="G1462" s="8">
        <f t="shared" si="199"/>
        <v>26</v>
      </c>
      <c r="H1462" t="str">
        <f t="shared" si="203"/>
        <v>辽主动技能2等级12</v>
      </c>
      <c r="I1462" t="str">
        <f t="shared" si="204"/>
        <v>辽主动技能2等级13</v>
      </c>
      <c r="J1462" s="1">
        <v>1456</v>
      </c>
      <c r="K1462" s="1">
        <f>VLOOKUP(H1462,主动技能!$A:$B,2,FALSE)</f>
        <v>1532</v>
      </c>
      <c r="L1462" s="1">
        <f>VLOOKUP(I1462,主动技能!$A:$B,2,FALSE)</f>
        <v>1533</v>
      </c>
      <c r="M1462" s="1">
        <f t="shared" si="205"/>
        <v>70</v>
      </c>
      <c r="N1462" s="1" t="s">
        <v>251</v>
      </c>
      <c r="O1462" s="1">
        <f t="shared" si="206"/>
        <v>169</v>
      </c>
      <c r="P1462" s="1" t="s">
        <v>252</v>
      </c>
      <c r="Q1462" s="1" t="s">
        <v>252</v>
      </c>
    </row>
    <row r="1463" spans="2:17" x14ac:dyDescent="0.15">
      <c r="B1463" s="8" t="str">
        <f>VLOOKUP(G1463,角色!A:B,2,FALSE)</f>
        <v>辽</v>
      </c>
      <c r="C1463" s="8" t="str">
        <f t="shared" si="198"/>
        <v>主动技能2</v>
      </c>
      <c r="D1463" s="8">
        <f t="shared" si="200"/>
        <v>13</v>
      </c>
      <c r="E1463" s="8">
        <f t="shared" si="201"/>
        <v>14</v>
      </c>
      <c r="F1463" s="8">
        <f t="shared" si="202"/>
        <v>2</v>
      </c>
      <c r="G1463" s="8">
        <f t="shared" si="199"/>
        <v>26</v>
      </c>
      <c r="H1463" t="str">
        <f t="shared" si="203"/>
        <v>辽主动技能2等级13</v>
      </c>
      <c r="I1463" t="str">
        <f t="shared" si="204"/>
        <v>辽主动技能2等级14</v>
      </c>
      <c r="J1463" s="1">
        <v>1457</v>
      </c>
      <c r="K1463" s="1">
        <f>VLOOKUP(H1463,主动技能!$A:$B,2,FALSE)</f>
        <v>1533</v>
      </c>
      <c r="L1463" s="1">
        <f>VLOOKUP(I1463,主动技能!$A:$B,2,FALSE)</f>
        <v>1534</v>
      </c>
      <c r="M1463" s="1">
        <f t="shared" si="205"/>
        <v>71</v>
      </c>
      <c r="N1463" s="1" t="s">
        <v>251</v>
      </c>
      <c r="O1463" s="1">
        <f t="shared" si="206"/>
        <v>170</v>
      </c>
      <c r="P1463" s="1" t="s">
        <v>252</v>
      </c>
      <c r="Q1463" s="1" t="s">
        <v>252</v>
      </c>
    </row>
    <row r="1464" spans="2:17" x14ac:dyDescent="0.15">
      <c r="B1464" s="8" t="str">
        <f>VLOOKUP(G1464,角色!A:B,2,FALSE)</f>
        <v>辽</v>
      </c>
      <c r="C1464" s="8" t="str">
        <f t="shared" si="198"/>
        <v>主动技能2</v>
      </c>
      <c r="D1464" s="8">
        <f t="shared" si="200"/>
        <v>14</v>
      </c>
      <c r="E1464" s="8">
        <f t="shared" si="201"/>
        <v>15</v>
      </c>
      <c r="F1464" s="8">
        <f t="shared" si="202"/>
        <v>2</v>
      </c>
      <c r="G1464" s="8">
        <f t="shared" si="199"/>
        <v>26</v>
      </c>
      <c r="H1464" t="str">
        <f t="shared" si="203"/>
        <v>辽主动技能2等级14</v>
      </c>
      <c r="I1464" t="str">
        <f t="shared" si="204"/>
        <v>辽主动技能2等级15</v>
      </c>
      <c r="J1464" s="1">
        <v>1458</v>
      </c>
      <c r="K1464" s="1">
        <f>VLOOKUP(H1464,主动技能!$A:$B,2,FALSE)</f>
        <v>1534</v>
      </c>
      <c r="L1464" s="1">
        <f>VLOOKUP(I1464,主动技能!$A:$B,2,FALSE)</f>
        <v>1535</v>
      </c>
      <c r="M1464" s="1">
        <f t="shared" si="205"/>
        <v>72</v>
      </c>
      <c r="N1464" s="1" t="s">
        <v>251</v>
      </c>
      <c r="O1464" s="1">
        <f t="shared" si="206"/>
        <v>171</v>
      </c>
      <c r="P1464" s="1" t="s">
        <v>252</v>
      </c>
      <c r="Q1464" s="1" t="s">
        <v>252</v>
      </c>
    </row>
    <row r="1465" spans="2:17" x14ac:dyDescent="0.15">
      <c r="B1465" s="8" t="str">
        <f>VLOOKUP(G1465,角色!A:B,2,FALSE)</f>
        <v>辽</v>
      </c>
      <c r="C1465" s="8" t="str">
        <f t="shared" si="198"/>
        <v>主动技能2</v>
      </c>
      <c r="D1465" s="8">
        <f t="shared" si="200"/>
        <v>15</v>
      </c>
      <c r="E1465" s="8">
        <f t="shared" si="201"/>
        <v>16</v>
      </c>
      <c r="F1465" s="8">
        <f t="shared" si="202"/>
        <v>2</v>
      </c>
      <c r="G1465" s="8">
        <f t="shared" si="199"/>
        <v>26</v>
      </c>
      <c r="H1465" t="str">
        <f t="shared" si="203"/>
        <v>辽主动技能2等级15</v>
      </c>
      <c r="I1465" t="str">
        <f t="shared" si="204"/>
        <v>辽主动技能2等级16</v>
      </c>
      <c r="J1465" s="1">
        <v>1459</v>
      </c>
      <c r="K1465" s="1">
        <f>VLOOKUP(H1465,主动技能!$A:$B,2,FALSE)</f>
        <v>1535</v>
      </c>
      <c r="L1465" s="1">
        <f>VLOOKUP(I1465,主动技能!$A:$B,2,FALSE)</f>
        <v>1536</v>
      </c>
      <c r="M1465" s="1">
        <f t="shared" si="205"/>
        <v>73</v>
      </c>
      <c r="N1465" s="1" t="s">
        <v>251</v>
      </c>
      <c r="O1465" s="1">
        <f t="shared" si="206"/>
        <v>172</v>
      </c>
      <c r="P1465" s="1" t="s">
        <v>252</v>
      </c>
      <c r="Q1465" s="1" t="s">
        <v>252</v>
      </c>
    </row>
    <row r="1466" spans="2:17" x14ac:dyDescent="0.15">
      <c r="B1466" s="8" t="str">
        <f>VLOOKUP(G1466,角色!A:B,2,FALSE)</f>
        <v>辽</v>
      </c>
      <c r="C1466" s="8" t="str">
        <f t="shared" si="198"/>
        <v>主动技能2</v>
      </c>
      <c r="D1466" s="8">
        <f t="shared" si="200"/>
        <v>16</v>
      </c>
      <c r="E1466" s="8">
        <f t="shared" si="201"/>
        <v>17</v>
      </c>
      <c r="F1466" s="8">
        <f t="shared" si="202"/>
        <v>2</v>
      </c>
      <c r="G1466" s="8">
        <f t="shared" si="199"/>
        <v>26</v>
      </c>
      <c r="H1466" t="str">
        <f t="shared" si="203"/>
        <v>辽主动技能2等级16</v>
      </c>
      <c r="I1466" t="str">
        <f t="shared" si="204"/>
        <v>辽主动技能2等级17</v>
      </c>
      <c r="J1466" s="1">
        <v>1460</v>
      </c>
      <c r="K1466" s="1">
        <f>VLOOKUP(H1466,主动技能!$A:$B,2,FALSE)</f>
        <v>1536</v>
      </c>
      <c r="L1466" s="1">
        <f>VLOOKUP(I1466,主动技能!$A:$B,2,FALSE)</f>
        <v>1537</v>
      </c>
      <c r="M1466" s="1">
        <f t="shared" si="205"/>
        <v>74</v>
      </c>
      <c r="N1466" s="1" t="s">
        <v>251</v>
      </c>
      <c r="O1466" s="1">
        <f t="shared" si="206"/>
        <v>173</v>
      </c>
      <c r="P1466" s="1" t="s">
        <v>252</v>
      </c>
      <c r="Q1466" s="1" t="s">
        <v>252</v>
      </c>
    </row>
    <row r="1467" spans="2:17" x14ac:dyDescent="0.15">
      <c r="B1467" s="8" t="str">
        <f>VLOOKUP(G1467,角色!A:B,2,FALSE)</f>
        <v>辽</v>
      </c>
      <c r="C1467" s="8" t="str">
        <f t="shared" si="198"/>
        <v>主动技能2</v>
      </c>
      <c r="D1467" s="8">
        <f t="shared" si="200"/>
        <v>17</v>
      </c>
      <c r="E1467" s="8">
        <f t="shared" si="201"/>
        <v>18</v>
      </c>
      <c r="F1467" s="8">
        <f t="shared" si="202"/>
        <v>2</v>
      </c>
      <c r="G1467" s="8">
        <f t="shared" si="199"/>
        <v>26</v>
      </c>
      <c r="H1467" t="str">
        <f t="shared" si="203"/>
        <v>辽主动技能2等级17</v>
      </c>
      <c r="I1467" t="str">
        <f t="shared" si="204"/>
        <v>辽主动技能2等级18</v>
      </c>
      <c r="J1467" s="1">
        <v>1461</v>
      </c>
      <c r="K1467" s="1">
        <f>VLOOKUP(H1467,主动技能!$A:$B,2,FALSE)</f>
        <v>1537</v>
      </c>
      <c r="L1467" s="1">
        <f>VLOOKUP(I1467,主动技能!$A:$B,2,FALSE)</f>
        <v>1538</v>
      </c>
      <c r="M1467" s="1">
        <f t="shared" si="205"/>
        <v>75</v>
      </c>
      <c r="N1467" s="1" t="s">
        <v>251</v>
      </c>
      <c r="O1467" s="1">
        <f t="shared" si="206"/>
        <v>174</v>
      </c>
      <c r="P1467" s="1" t="s">
        <v>252</v>
      </c>
      <c r="Q1467" s="1" t="s">
        <v>252</v>
      </c>
    </row>
    <row r="1468" spans="2:17" x14ac:dyDescent="0.15">
      <c r="B1468" s="8" t="str">
        <f>VLOOKUP(G1468,角色!A:B,2,FALSE)</f>
        <v>辽</v>
      </c>
      <c r="C1468" s="8" t="str">
        <f t="shared" si="198"/>
        <v>主动技能2</v>
      </c>
      <c r="D1468" s="8">
        <f t="shared" si="200"/>
        <v>18</v>
      </c>
      <c r="E1468" s="8">
        <f t="shared" si="201"/>
        <v>19</v>
      </c>
      <c r="F1468" s="8">
        <f t="shared" si="202"/>
        <v>2</v>
      </c>
      <c r="G1468" s="8">
        <f t="shared" si="199"/>
        <v>26</v>
      </c>
      <c r="H1468" t="str">
        <f t="shared" si="203"/>
        <v>辽主动技能2等级18</v>
      </c>
      <c r="I1468" t="str">
        <f t="shared" si="204"/>
        <v>辽主动技能2等级19</v>
      </c>
      <c r="J1468" s="1">
        <v>1462</v>
      </c>
      <c r="K1468" s="1">
        <f>VLOOKUP(H1468,主动技能!$A:$B,2,FALSE)</f>
        <v>1538</v>
      </c>
      <c r="L1468" s="1">
        <f>VLOOKUP(I1468,主动技能!$A:$B,2,FALSE)</f>
        <v>1539</v>
      </c>
      <c r="M1468" s="1">
        <f t="shared" si="205"/>
        <v>76</v>
      </c>
      <c r="N1468" s="1" t="s">
        <v>251</v>
      </c>
      <c r="O1468" s="1">
        <f t="shared" si="206"/>
        <v>175</v>
      </c>
      <c r="P1468" s="1" t="s">
        <v>252</v>
      </c>
      <c r="Q1468" s="1" t="s">
        <v>252</v>
      </c>
    </row>
    <row r="1469" spans="2:17" x14ac:dyDescent="0.15">
      <c r="B1469" s="8" t="str">
        <f>VLOOKUP(G1469,角色!A:B,2,FALSE)</f>
        <v>辽</v>
      </c>
      <c r="C1469" s="8" t="str">
        <f t="shared" si="198"/>
        <v>主动技能2</v>
      </c>
      <c r="D1469" s="8">
        <f t="shared" si="200"/>
        <v>19</v>
      </c>
      <c r="E1469" s="8">
        <f t="shared" si="201"/>
        <v>20</v>
      </c>
      <c r="F1469" s="8">
        <f t="shared" si="202"/>
        <v>2</v>
      </c>
      <c r="G1469" s="8">
        <f t="shared" si="199"/>
        <v>26</v>
      </c>
      <c r="H1469" t="str">
        <f t="shared" si="203"/>
        <v>辽主动技能2等级19</v>
      </c>
      <c r="I1469" t="str">
        <f t="shared" si="204"/>
        <v>辽主动技能2等级20</v>
      </c>
      <c r="J1469" s="1">
        <v>1463</v>
      </c>
      <c r="K1469" s="1">
        <f>VLOOKUP(H1469,主动技能!$A:$B,2,FALSE)</f>
        <v>1539</v>
      </c>
      <c r="L1469" s="1">
        <f>VLOOKUP(I1469,主动技能!$A:$B,2,FALSE)</f>
        <v>1540</v>
      </c>
      <c r="M1469" s="1">
        <f t="shared" si="205"/>
        <v>77</v>
      </c>
      <c r="N1469" s="1" t="s">
        <v>251</v>
      </c>
      <c r="O1469" s="1">
        <f t="shared" si="206"/>
        <v>176</v>
      </c>
      <c r="P1469" s="1" t="s">
        <v>252</v>
      </c>
      <c r="Q1469" s="1" t="s">
        <v>252</v>
      </c>
    </row>
    <row r="1470" spans="2:17" x14ac:dyDescent="0.15">
      <c r="B1470" s="8" t="str">
        <f>VLOOKUP(G1470,角色!A:B,2,FALSE)</f>
        <v>辽</v>
      </c>
      <c r="C1470" s="8" t="str">
        <f t="shared" si="198"/>
        <v>主动技能3</v>
      </c>
      <c r="D1470" s="8">
        <f t="shared" si="200"/>
        <v>1</v>
      </c>
      <c r="E1470" s="8">
        <f t="shared" si="201"/>
        <v>2</v>
      </c>
      <c r="F1470" s="8">
        <f t="shared" si="202"/>
        <v>3</v>
      </c>
      <c r="G1470" s="8">
        <f t="shared" si="199"/>
        <v>26</v>
      </c>
      <c r="H1470" t="str">
        <f t="shared" si="203"/>
        <v>辽主动技能3等级1</v>
      </c>
      <c r="I1470" t="str">
        <f t="shared" si="204"/>
        <v>辽主动技能3等级2</v>
      </c>
      <c r="J1470" s="1">
        <v>1464</v>
      </c>
      <c r="K1470" s="1">
        <f>VLOOKUP(H1470,主动技能!$A:$B,2,FALSE)</f>
        <v>1541</v>
      </c>
      <c r="L1470" s="1">
        <f>VLOOKUP(I1470,主动技能!$A:$B,2,FALSE)</f>
        <v>1542</v>
      </c>
      <c r="M1470" s="1">
        <f t="shared" si="205"/>
        <v>78</v>
      </c>
      <c r="N1470" s="1" t="s">
        <v>251</v>
      </c>
      <c r="O1470" s="1">
        <f t="shared" si="206"/>
        <v>177</v>
      </c>
      <c r="P1470" s="1" t="s">
        <v>252</v>
      </c>
      <c r="Q1470" s="1" t="s">
        <v>252</v>
      </c>
    </row>
    <row r="1471" spans="2:17" x14ac:dyDescent="0.15">
      <c r="B1471" s="8" t="str">
        <f>VLOOKUP(G1471,角色!A:B,2,FALSE)</f>
        <v>辽</v>
      </c>
      <c r="C1471" s="8" t="str">
        <f t="shared" si="198"/>
        <v>主动技能3</v>
      </c>
      <c r="D1471" s="8">
        <f t="shared" si="200"/>
        <v>2</v>
      </c>
      <c r="E1471" s="8">
        <f t="shared" si="201"/>
        <v>3</v>
      </c>
      <c r="F1471" s="8">
        <f t="shared" si="202"/>
        <v>3</v>
      </c>
      <c r="G1471" s="8">
        <f t="shared" si="199"/>
        <v>26</v>
      </c>
      <c r="H1471" t="str">
        <f t="shared" si="203"/>
        <v>辽主动技能3等级2</v>
      </c>
      <c r="I1471" t="str">
        <f t="shared" si="204"/>
        <v>辽主动技能3等级3</v>
      </c>
      <c r="J1471" s="1">
        <v>1465</v>
      </c>
      <c r="K1471" s="1">
        <f>VLOOKUP(H1471,主动技能!$A:$B,2,FALSE)</f>
        <v>1542</v>
      </c>
      <c r="L1471" s="1">
        <f>VLOOKUP(I1471,主动技能!$A:$B,2,FALSE)</f>
        <v>1543</v>
      </c>
      <c r="M1471" s="1">
        <f t="shared" si="205"/>
        <v>79</v>
      </c>
      <c r="N1471" s="1" t="s">
        <v>251</v>
      </c>
      <c r="O1471" s="1">
        <f t="shared" si="206"/>
        <v>178</v>
      </c>
      <c r="P1471" s="1" t="s">
        <v>252</v>
      </c>
      <c r="Q1471" s="1" t="s">
        <v>252</v>
      </c>
    </row>
    <row r="1472" spans="2:17" x14ac:dyDescent="0.15">
      <c r="B1472" s="8" t="str">
        <f>VLOOKUP(G1472,角色!A:B,2,FALSE)</f>
        <v>辽</v>
      </c>
      <c r="C1472" s="8" t="str">
        <f t="shared" si="198"/>
        <v>主动技能3</v>
      </c>
      <c r="D1472" s="8">
        <f t="shared" si="200"/>
        <v>3</v>
      </c>
      <c r="E1472" s="8">
        <f t="shared" si="201"/>
        <v>4</v>
      </c>
      <c r="F1472" s="8">
        <f t="shared" si="202"/>
        <v>3</v>
      </c>
      <c r="G1472" s="8">
        <f t="shared" si="199"/>
        <v>26</v>
      </c>
      <c r="H1472" t="str">
        <f t="shared" si="203"/>
        <v>辽主动技能3等级3</v>
      </c>
      <c r="I1472" t="str">
        <f t="shared" si="204"/>
        <v>辽主动技能3等级4</v>
      </c>
      <c r="J1472" s="1">
        <v>1466</v>
      </c>
      <c r="K1472" s="1">
        <f>VLOOKUP(H1472,主动技能!$A:$B,2,FALSE)</f>
        <v>1543</v>
      </c>
      <c r="L1472" s="1">
        <f>VLOOKUP(I1472,主动技能!$A:$B,2,FALSE)</f>
        <v>1544</v>
      </c>
      <c r="M1472" s="1">
        <f t="shared" si="205"/>
        <v>80</v>
      </c>
      <c r="N1472" s="1" t="s">
        <v>251</v>
      </c>
      <c r="O1472" s="1">
        <f t="shared" si="206"/>
        <v>179</v>
      </c>
      <c r="P1472" s="1" t="s">
        <v>252</v>
      </c>
      <c r="Q1472" s="1" t="s">
        <v>252</v>
      </c>
    </row>
    <row r="1473" spans="2:17" x14ac:dyDescent="0.15">
      <c r="B1473" s="8" t="str">
        <f>VLOOKUP(G1473,角色!A:B,2,FALSE)</f>
        <v>辽</v>
      </c>
      <c r="C1473" s="8" t="str">
        <f t="shared" si="198"/>
        <v>主动技能3</v>
      </c>
      <c r="D1473" s="8">
        <f t="shared" si="200"/>
        <v>4</v>
      </c>
      <c r="E1473" s="8">
        <f t="shared" si="201"/>
        <v>5</v>
      </c>
      <c r="F1473" s="8">
        <f t="shared" si="202"/>
        <v>3</v>
      </c>
      <c r="G1473" s="8">
        <f t="shared" si="199"/>
        <v>26</v>
      </c>
      <c r="H1473" t="str">
        <f t="shared" si="203"/>
        <v>辽主动技能3等级4</v>
      </c>
      <c r="I1473" t="str">
        <f t="shared" si="204"/>
        <v>辽主动技能3等级5</v>
      </c>
      <c r="J1473" s="1">
        <v>1467</v>
      </c>
      <c r="K1473" s="1">
        <f>VLOOKUP(H1473,主动技能!$A:$B,2,FALSE)</f>
        <v>1544</v>
      </c>
      <c r="L1473" s="1">
        <f>VLOOKUP(I1473,主动技能!$A:$B,2,FALSE)</f>
        <v>1545</v>
      </c>
      <c r="M1473" s="1">
        <f t="shared" si="205"/>
        <v>81</v>
      </c>
      <c r="N1473" s="1" t="s">
        <v>251</v>
      </c>
      <c r="O1473" s="1">
        <f t="shared" si="206"/>
        <v>180</v>
      </c>
      <c r="P1473" s="1" t="s">
        <v>252</v>
      </c>
      <c r="Q1473" s="1" t="s">
        <v>252</v>
      </c>
    </row>
    <row r="1474" spans="2:17" x14ac:dyDescent="0.15">
      <c r="B1474" s="8" t="str">
        <f>VLOOKUP(G1474,角色!A:B,2,FALSE)</f>
        <v>辽</v>
      </c>
      <c r="C1474" s="8" t="str">
        <f t="shared" si="198"/>
        <v>主动技能3</v>
      </c>
      <c r="D1474" s="8">
        <f t="shared" si="200"/>
        <v>5</v>
      </c>
      <c r="E1474" s="8">
        <f t="shared" si="201"/>
        <v>6</v>
      </c>
      <c r="F1474" s="8">
        <f t="shared" si="202"/>
        <v>3</v>
      </c>
      <c r="G1474" s="8">
        <f t="shared" si="199"/>
        <v>26</v>
      </c>
      <c r="H1474" t="str">
        <f t="shared" si="203"/>
        <v>辽主动技能3等级5</v>
      </c>
      <c r="I1474" t="str">
        <f t="shared" si="204"/>
        <v>辽主动技能3等级6</v>
      </c>
      <c r="J1474" s="1">
        <v>1468</v>
      </c>
      <c r="K1474" s="1">
        <f>VLOOKUP(H1474,主动技能!$A:$B,2,FALSE)</f>
        <v>1545</v>
      </c>
      <c r="L1474" s="1">
        <f>VLOOKUP(I1474,主动技能!$A:$B,2,FALSE)</f>
        <v>1546</v>
      </c>
      <c r="M1474" s="1">
        <f t="shared" si="205"/>
        <v>82</v>
      </c>
      <c r="N1474" s="1" t="s">
        <v>251</v>
      </c>
      <c r="O1474" s="1">
        <f t="shared" si="206"/>
        <v>181</v>
      </c>
      <c r="P1474" s="1" t="s">
        <v>252</v>
      </c>
      <c r="Q1474" s="1" t="s">
        <v>252</v>
      </c>
    </row>
    <row r="1475" spans="2:17" x14ac:dyDescent="0.15">
      <c r="B1475" s="8" t="str">
        <f>VLOOKUP(G1475,角色!A:B,2,FALSE)</f>
        <v>辽</v>
      </c>
      <c r="C1475" s="8" t="str">
        <f t="shared" si="198"/>
        <v>主动技能3</v>
      </c>
      <c r="D1475" s="8">
        <f t="shared" si="200"/>
        <v>6</v>
      </c>
      <c r="E1475" s="8">
        <f t="shared" si="201"/>
        <v>7</v>
      </c>
      <c r="F1475" s="8">
        <f t="shared" si="202"/>
        <v>3</v>
      </c>
      <c r="G1475" s="8">
        <f t="shared" si="199"/>
        <v>26</v>
      </c>
      <c r="H1475" t="str">
        <f t="shared" si="203"/>
        <v>辽主动技能3等级6</v>
      </c>
      <c r="I1475" t="str">
        <f t="shared" si="204"/>
        <v>辽主动技能3等级7</v>
      </c>
      <c r="J1475" s="1">
        <v>1469</v>
      </c>
      <c r="K1475" s="1">
        <f>VLOOKUP(H1475,主动技能!$A:$B,2,FALSE)</f>
        <v>1546</v>
      </c>
      <c r="L1475" s="1">
        <f>VLOOKUP(I1475,主动技能!$A:$B,2,FALSE)</f>
        <v>1547</v>
      </c>
      <c r="M1475" s="1">
        <f t="shared" si="205"/>
        <v>83</v>
      </c>
      <c r="N1475" s="1" t="s">
        <v>251</v>
      </c>
      <c r="O1475" s="1">
        <f t="shared" si="206"/>
        <v>182</v>
      </c>
      <c r="P1475" s="1" t="s">
        <v>252</v>
      </c>
      <c r="Q1475" s="1" t="s">
        <v>252</v>
      </c>
    </row>
    <row r="1476" spans="2:17" x14ac:dyDescent="0.15">
      <c r="B1476" s="8" t="str">
        <f>VLOOKUP(G1476,角色!A:B,2,FALSE)</f>
        <v>辽</v>
      </c>
      <c r="C1476" s="8" t="str">
        <f t="shared" si="198"/>
        <v>主动技能3</v>
      </c>
      <c r="D1476" s="8">
        <f t="shared" si="200"/>
        <v>7</v>
      </c>
      <c r="E1476" s="8">
        <f t="shared" si="201"/>
        <v>8</v>
      </c>
      <c r="F1476" s="8">
        <f t="shared" si="202"/>
        <v>3</v>
      </c>
      <c r="G1476" s="8">
        <f t="shared" si="199"/>
        <v>26</v>
      </c>
      <c r="H1476" t="str">
        <f t="shared" si="203"/>
        <v>辽主动技能3等级7</v>
      </c>
      <c r="I1476" t="str">
        <f t="shared" si="204"/>
        <v>辽主动技能3等级8</v>
      </c>
      <c r="J1476" s="1">
        <v>1470</v>
      </c>
      <c r="K1476" s="1">
        <f>VLOOKUP(H1476,主动技能!$A:$B,2,FALSE)</f>
        <v>1547</v>
      </c>
      <c r="L1476" s="1">
        <f>VLOOKUP(I1476,主动技能!$A:$B,2,FALSE)</f>
        <v>1548</v>
      </c>
      <c r="M1476" s="1">
        <f t="shared" si="205"/>
        <v>84</v>
      </c>
      <c r="N1476" s="1" t="s">
        <v>251</v>
      </c>
      <c r="O1476" s="1">
        <f t="shared" si="206"/>
        <v>183</v>
      </c>
      <c r="P1476" s="1" t="s">
        <v>252</v>
      </c>
      <c r="Q1476" s="1" t="s">
        <v>252</v>
      </c>
    </row>
    <row r="1477" spans="2:17" x14ac:dyDescent="0.15">
      <c r="B1477" s="8" t="str">
        <f>VLOOKUP(G1477,角色!A:B,2,FALSE)</f>
        <v>辽</v>
      </c>
      <c r="C1477" s="8" t="str">
        <f t="shared" si="198"/>
        <v>主动技能3</v>
      </c>
      <c r="D1477" s="8">
        <f t="shared" si="200"/>
        <v>8</v>
      </c>
      <c r="E1477" s="8">
        <f t="shared" si="201"/>
        <v>9</v>
      </c>
      <c r="F1477" s="8">
        <f t="shared" si="202"/>
        <v>3</v>
      </c>
      <c r="G1477" s="8">
        <f t="shared" si="199"/>
        <v>26</v>
      </c>
      <c r="H1477" t="str">
        <f t="shared" si="203"/>
        <v>辽主动技能3等级8</v>
      </c>
      <c r="I1477" t="str">
        <f t="shared" si="204"/>
        <v>辽主动技能3等级9</v>
      </c>
      <c r="J1477" s="1">
        <v>1471</v>
      </c>
      <c r="K1477" s="1">
        <f>VLOOKUP(H1477,主动技能!$A:$B,2,FALSE)</f>
        <v>1548</v>
      </c>
      <c r="L1477" s="1">
        <f>VLOOKUP(I1477,主动技能!$A:$B,2,FALSE)</f>
        <v>1549</v>
      </c>
      <c r="M1477" s="1">
        <f t="shared" si="205"/>
        <v>85</v>
      </c>
      <c r="N1477" s="1" t="s">
        <v>251</v>
      </c>
      <c r="O1477" s="1">
        <f t="shared" si="206"/>
        <v>184</v>
      </c>
      <c r="P1477" s="1" t="s">
        <v>252</v>
      </c>
      <c r="Q1477" s="1" t="s">
        <v>252</v>
      </c>
    </row>
    <row r="1478" spans="2:17" x14ac:dyDescent="0.15">
      <c r="B1478" s="8" t="str">
        <f>VLOOKUP(G1478,角色!A:B,2,FALSE)</f>
        <v>辽</v>
      </c>
      <c r="C1478" s="8" t="str">
        <f t="shared" si="198"/>
        <v>主动技能3</v>
      </c>
      <c r="D1478" s="8">
        <f t="shared" si="200"/>
        <v>9</v>
      </c>
      <c r="E1478" s="8">
        <f t="shared" si="201"/>
        <v>10</v>
      </c>
      <c r="F1478" s="8">
        <f t="shared" si="202"/>
        <v>3</v>
      </c>
      <c r="G1478" s="8">
        <f t="shared" si="199"/>
        <v>26</v>
      </c>
      <c r="H1478" t="str">
        <f t="shared" si="203"/>
        <v>辽主动技能3等级9</v>
      </c>
      <c r="I1478" t="str">
        <f t="shared" si="204"/>
        <v>辽主动技能3等级10</v>
      </c>
      <c r="J1478" s="1">
        <v>1472</v>
      </c>
      <c r="K1478" s="1">
        <f>VLOOKUP(H1478,主动技能!$A:$B,2,FALSE)</f>
        <v>1549</v>
      </c>
      <c r="L1478" s="1">
        <f>VLOOKUP(I1478,主动技能!$A:$B,2,FALSE)</f>
        <v>1550</v>
      </c>
      <c r="M1478" s="1">
        <f t="shared" si="205"/>
        <v>86</v>
      </c>
      <c r="N1478" s="1" t="s">
        <v>251</v>
      </c>
      <c r="O1478" s="1">
        <f t="shared" si="206"/>
        <v>185</v>
      </c>
      <c r="P1478" s="1" t="s">
        <v>252</v>
      </c>
      <c r="Q1478" s="1" t="s">
        <v>252</v>
      </c>
    </row>
    <row r="1479" spans="2:17" x14ac:dyDescent="0.15">
      <c r="B1479" s="8" t="str">
        <f>VLOOKUP(G1479,角色!A:B,2,FALSE)</f>
        <v>辽</v>
      </c>
      <c r="C1479" s="8" t="str">
        <f t="shared" si="198"/>
        <v>主动技能3</v>
      </c>
      <c r="D1479" s="8">
        <f t="shared" si="200"/>
        <v>10</v>
      </c>
      <c r="E1479" s="8">
        <f t="shared" si="201"/>
        <v>11</v>
      </c>
      <c r="F1479" s="8">
        <f t="shared" si="202"/>
        <v>3</v>
      </c>
      <c r="G1479" s="8">
        <f t="shared" si="199"/>
        <v>26</v>
      </c>
      <c r="H1479" t="str">
        <f t="shared" si="203"/>
        <v>辽主动技能3等级10</v>
      </c>
      <c r="I1479" t="str">
        <f t="shared" si="204"/>
        <v>辽主动技能3等级11</v>
      </c>
      <c r="J1479" s="1">
        <v>1473</v>
      </c>
      <c r="K1479" s="1">
        <f>VLOOKUP(H1479,主动技能!$A:$B,2,FALSE)</f>
        <v>1550</v>
      </c>
      <c r="L1479" s="1">
        <f>VLOOKUP(I1479,主动技能!$A:$B,2,FALSE)</f>
        <v>1551</v>
      </c>
      <c r="M1479" s="1">
        <f t="shared" si="205"/>
        <v>87</v>
      </c>
      <c r="N1479" s="1" t="s">
        <v>251</v>
      </c>
      <c r="O1479" s="1">
        <f t="shared" si="206"/>
        <v>186</v>
      </c>
      <c r="P1479" s="1" t="s">
        <v>252</v>
      </c>
      <c r="Q1479" s="1" t="s">
        <v>252</v>
      </c>
    </row>
    <row r="1480" spans="2:17" x14ac:dyDescent="0.15">
      <c r="B1480" s="8" t="str">
        <f>VLOOKUP(G1480,角色!A:B,2,FALSE)</f>
        <v>辽</v>
      </c>
      <c r="C1480" s="8" t="str">
        <f t="shared" ref="C1480:C1543" si="207">C$4&amp;F1480</f>
        <v>主动技能3</v>
      </c>
      <c r="D1480" s="8">
        <f t="shared" si="200"/>
        <v>11</v>
      </c>
      <c r="E1480" s="8">
        <f t="shared" si="201"/>
        <v>12</v>
      </c>
      <c r="F1480" s="8">
        <f t="shared" si="202"/>
        <v>3</v>
      </c>
      <c r="G1480" s="8">
        <f t="shared" ref="G1480:G1543" si="208">IF((F1480=1)*(D1480=1),G1479+1,G1479)</f>
        <v>26</v>
      </c>
      <c r="H1480" t="str">
        <f t="shared" si="203"/>
        <v>辽主动技能3等级11</v>
      </c>
      <c r="I1480" t="str">
        <f t="shared" si="204"/>
        <v>辽主动技能3等级12</v>
      </c>
      <c r="J1480" s="1">
        <v>1474</v>
      </c>
      <c r="K1480" s="1">
        <f>VLOOKUP(H1480,主动技能!$A:$B,2,FALSE)</f>
        <v>1551</v>
      </c>
      <c r="L1480" s="1">
        <f>VLOOKUP(I1480,主动技能!$A:$B,2,FALSE)</f>
        <v>1552</v>
      </c>
      <c r="M1480" s="1">
        <f t="shared" si="205"/>
        <v>88</v>
      </c>
      <c r="N1480" s="1" t="s">
        <v>251</v>
      </c>
      <c r="O1480" s="1">
        <f t="shared" si="206"/>
        <v>187</v>
      </c>
      <c r="P1480" s="1" t="s">
        <v>252</v>
      </c>
      <c r="Q1480" s="1" t="s">
        <v>252</v>
      </c>
    </row>
    <row r="1481" spans="2:17" x14ac:dyDescent="0.15">
      <c r="B1481" s="8" t="str">
        <f>VLOOKUP(G1481,角色!A:B,2,FALSE)</f>
        <v>辽</v>
      </c>
      <c r="C1481" s="8" t="str">
        <f t="shared" si="207"/>
        <v>主动技能3</v>
      </c>
      <c r="D1481" s="8">
        <f t="shared" ref="D1481:D1544" si="209">IF(D1480=D$5,1,D1480+1)</f>
        <v>12</v>
      </c>
      <c r="E1481" s="8">
        <f t="shared" ref="E1481:E1544" si="210">IF(E1480=E$5,2,E1480+1)</f>
        <v>13</v>
      </c>
      <c r="F1481" s="8">
        <f t="shared" ref="F1481:F1544" si="211">IF(D1481=1,IF(F1480=$F$5,1,F1480+1),F1480)</f>
        <v>3</v>
      </c>
      <c r="G1481" s="8">
        <f t="shared" si="208"/>
        <v>26</v>
      </c>
      <c r="H1481" t="str">
        <f t="shared" si="203"/>
        <v>辽主动技能3等级12</v>
      </c>
      <c r="I1481" t="str">
        <f t="shared" si="204"/>
        <v>辽主动技能3等级13</v>
      </c>
      <c r="J1481" s="1">
        <v>1475</v>
      </c>
      <c r="K1481" s="1">
        <f>VLOOKUP(H1481,主动技能!$A:$B,2,FALSE)</f>
        <v>1552</v>
      </c>
      <c r="L1481" s="1">
        <f>VLOOKUP(I1481,主动技能!$A:$B,2,FALSE)</f>
        <v>1553</v>
      </c>
      <c r="M1481" s="1">
        <f t="shared" si="205"/>
        <v>89</v>
      </c>
      <c r="N1481" s="1" t="s">
        <v>251</v>
      </c>
      <c r="O1481" s="1">
        <f t="shared" si="206"/>
        <v>188</v>
      </c>
      <c r="P1481" s="1" t="s">
        <v>252</v>
      </c>
      <c r="Q1481" s="1" t="s">
        <v>252</v>
      </c>
    </row>
    <row r="1482" spans="2:17" x14ac:dyDescent="0.15">
      <c r="B1482" s="8" t="str">
        <f>VLOOKUP(G1482,角色!A:B,2,FALSE)</f>
        <v>辽</v>
      </c>
      <c r="C1482" s="8" t="str">
        <f t="shared" si="207"/>
        <v>主动技能3</v>
      </c>
      <c r="D1482" s="8">
        <f t="shared" si="209"/>
        <v>13</v>
      </c>
      <c r="E1482" s="8">
        <f t="shared" si="210"/>
        <v>14</v>
      </c>
      <c r="F1482" s="8">
        <f t="shared" si="211"/>
        <v>3</v>
      </c>
      <c r="G1482" s="8">
        <f t="shared" si="208"/>
        <v>26</v>
      </c>
      <c r="H1482" t="str">
        <f t="shared" si="203"/>
        <v>辽主动技能3等级13</v>
      </c>
      <c r="I1482" t="str">
        <f t="shared" si="204"/>
        <v>辽主动技能3等级14</v>
      </c>
      <c r="J1482" s="1">
        <v>1476</v>
      </c>
      <c r="K1482" s="1">
        <f>VLOOKUP(H1482,主动技能!$A:$B,2,FALSE)</f>
        <v>1553</v>
      </c>
      <c r="L1482" s="1">
        <f>VLOOKUP(I1482,主动技能!$A:$B,2,FALSE)</f>
        <v>1554</v>
      </c>
      <c r="M1482" s="1">
        <f t="shared" si="205"/>
        <v>90</v>
      </c>
      <c r="N1482" s="1" t="s">
        <v>251</v>
      </c>
      <c r="O1482" s="1">
        <f t="shared" si="206"/>
        <v>189</v>
      </c>
      <c r="P1482" s="1" t="s">
        <v>252</v>
      </c>
      <c r="Q1482" s="1" t="s">
        <v>252</v>
      </c>
    </row>
    <row r="1483" spans="2:17" x14ac:dyDescent="0.15">
      <c r="B1483" s="8" t="str">
        <f>VLOOKUP(G1483,角色!A:B,2,FALSE)</f>
        <v>辽</v>
      </c>
      <c r="C1483" s="8" t="str">
        <f t="shared" si="207"/>
        <v>主动技能3</v>
      </c>
      <c r="D1483" s="8">
        <f t="shared" si="209"/>
        <v>14</v>
      </c>
      <c r="E1483" s="8">
        <f t="shared" si="210"/>
        <v>15</v>
      </c>
      <c r="F1483" s="8">
        <f t="shared" si="211"/>
        <v>3</v>
      </c>
      <c r="G1483" s="8">
        <f t="shared" si="208"/>
        <v>26</v>
      </c>
      <c r="H1483" t="str">
        <f t="shared" si="203"/>
        <v>辽主动技能3等级14</v>
      </c>
      <c r="I1483" t="str">
        <f t="shared" si="204"/>
        <v>辽主动技能3等级15</v>
      </c>
      <c r="J1483" s="1">
        <v>1477</v>
      </c>
      <c r="K1483" s="1">
        <f>VLOOKUP(H1483,主动技能!$A:$B,2,FALSE)</f>
        <v>1554</v>
      </c>
      <c r="L1483" s="1">
        <f>VLOOKUP(I1483,主动技能!$A:$B,2,FALSE)</f>
        <v>1555</v>
      </c>
      <c r="M1483" s="1">
        <f t="shared" si="205"/>
        <v>91</v>
      </c>
      <c r="N1483" s="1" t="s">
        <v>251</v>
      </c>
      <c r="O1483" s="1">
        <f t="shared" si="206"/>
        <v>190</v>
      </c>
      <c r="P1483" s="1" t="s">
        <v>252</v>
      </c>
      <c r="Q1483" s="1" t="s">
        <v>252</v>
      </c>
    </row>
    <row r="1484" spans="2:17" x14ac:dyDescent="0.15">
      <c r="B1484" s="8" t="str">
        <f>VLOOKUP(G1484,角色!A:B,2,FALSE)</f>
        <v>辽</v>
      </c>
      <c r="C1484" s="8" t="str">
        <f t="shared" si="207"/>
        <v>主动技能3</v>
      </c>
      <c r="D1484" s="8">
        <f t="shared" si="209"/>
        <v>15</v>
      </c>
      <c r="E1484" s="8">
        <f t="shared" si="210"/>
        <v>16</v>
      </c>
      <c r="F1484" s="8">
        <f t="shared" si="211"/>
        <v>3</v>
      </c>
      <c r="G1484" s="8">
        <f t="shared" si="208"/>
        <v>26</v>
      </c>
      <c r="H1484" t="str">
        <f t="shared" si="203"/>
        <v>辽主动技能3等级15</v>
      </c>
      <c r="I1484" t="str">
        <f t="shared" si="204"/>
        <v>辽主动技能3等级16</v>
      </c>
      <c r="J1484" s="1">
        <v>1478</v>
      </c>
      <c r="K1484" s="1">
        <f>VLOOKUP(H1484,主动技能!$A:$B,2,FALSE)</f>
        <v>1555</v>
      </c>
      <c r="L1484" s="1">
        <f>VLOOKUP(I1484,主动技能!$A:$B,2,FALSE)</f>
        <v>1556</v>
      </c>
      <c r="M1484" s="1">
        <f t="shared" si="205"/>
        <v>92</v>
      </c>
      <c r="N1484" s="1" t="s">
        <v>251</v>
      </c>
      <c r="O1484" s="1">
        <f t="shared" si="206"/>
        <v>191</v>
      </c>
      <c r="P1484" s="1" t="s">
        <v>252</v>
      </c>
      <c r="Q1484" s="1" t="s">
        <v>252</v>
      </c>
    </row>
    <row r="1485" spans="2:17" x14ac:dyDescent="0.15">
      <c r="B1485" s="8" t="str">
        <f>VLOOKUP(G1485,角色!A:B,2,FALSE)</f>
        <v>辽</v>
      </c>
      <c r="C1485" s="8" t="str">
        <f t="shared" si="207"/>
        <v>主动技能3</v>
      </c>
      <c r="D1485" s="8">
        <f t="shared" si="209"/>
        <v>16</v>
      </c>
      <c r="E1485" s="8">
        <f t="shared" si="210"/>
        <v>17</v>
      </c>
      <c r="F1485" s="8">
        <f t="shared" si="211"/>
        <v>3</v>
      </c>
      <c r="G1485" s="8">
        <f t="shared" si="208"/>
        <v>26</v>
      </c>
      <c r="H1485" t="str">
        <f t="shared" si="203"/>
        <v>辽主动技能3等级16</v>
      </c>
      <c r="I1485" t="str">
        <f t="shared" si="204"/>
        <v>辽主动技能3等级17</v>
      </c>
      <c r="J1485" s="1">
        <v>1479</v>
      </c>
      <c r="K1485" s="1">
        <f>VLOOKUP(H1485,主动技能!$A:$B,2,FALSE)</f>
        <v>1556</v>
      </c>
      <c r="L1485" s="1">
        <f>VLOOKUP(I1485,主动技能!$A:$B,2,FALSE)</f>
        <v>1557</v>
      </c>
      <c r="M1485" s="1">
        <f t="shared" si="205"/>
        <v>93</v>
      </c>
      <c r="N1485" s="1" t="s">
        <v>251</v>
      </c>
      <c r="O1485" s="1">
        <f t="shared" si="206"/>
        <v>192</v>
      </c>
      <c r="P1485" s="1" t="s">
        <v>252</v>
      </c>
      <c r="Q1485" s="1" t="s">
        <v>252</v>
      </c>
    </row>
    <row r="1486" spans="2:17" x14ac:dyDescent="0.15">
      <c r="B1486" s="8" t="str">
        <f>VLOOKUP(G1486,角色!A:B,2,FALSE)</f>
        <v>辽</v>
      </c>
      <c r="C1486" s="8" t="str">
        <f t="shared" si="207"/>
        <v>主动技能3</v>
      </c>
      <c r="D1486" s="8">
        <f t="shared" si="209"/>
        <v>17</v>
      </c>
      <c r="E1486" s="8">
        <f t="shared" si="210"/>
        <v>18</v>
      </c>
      <c r="F1486" s="8">
        <f t="shared" si="211"/>
        <v>3</v>
      </c>
      <c r="G1486" s="8">
        <f t="shared" si="208"/>
        <v>26</v>
      </c>
      <c r="H1486" t="str">
        <f t="shared" si="203"/>
        <v>辽主动技能3等级17</v>
      </c>
      <c r="I1486" t="str">
        <f t="shared" si="204"/>
        <v>辽主动技能3等级18</v>
      </c>
      <c r="J1486" s="1">
        <v>1480</v>
      </c>
      <c r="K1486" s="1">
        <f>VLOOKUP(H1486,主动技能!$A:$B,2,FALSE)</f>
        <v>1557</v>
      </c>
      <c r="L1486" s="1">
        <f>VLOOKUP(I1486,主动技能!$A:$B,2,FALSE)</f>
        <v>1558</v>
      </c>
      <c r="M1486" s="1">
        <f t="shared" si="205"/>
        <v>94</v>
      </c>
      <c r="N1486" s="1" t="s">
        <v>251</v>
      </c>
      <c r="O1486" s="1">
        <f t="shared" si="206"/>
        <v>193</v>
      </c>
      <c r="P1486" s="1" t="s">
        <v>252</v>
      </c>
      <c r="Q1486" s="1" t="s">
        <v>252</v>
      </c>
    </row>
    <row r="1487" spans="2:17" x14ac:dyDescent="0.15">
      <c r="B1487" s="8" t="str">
        <f>VLOOKUP(G1487,角色!A:B,2,FALSE)</f>
        <v>辽</v>
      </c>
      <c r="C1487" s="8" t="str">
        <f t="shared" si="207"/>
        <v>主动技能3</v>
      </c>
      <c r="D1487" s="8">
        <f t="shared" si="209"/>
        <v>18</v>
      </c>
      <c r="E1487" s="8">
        <f t="shared" si="210"/>
        <v>19</v>
      </c>
      <c r="F1487" s="8">
        <f t="shared" si="211"/>
        <v>3</v>
      </c>
      <c r="G1487" s="8">
        <f t="shared" si="208"/>
        <v>26</v>
      </c>
      <c r="H1487" t="str">
        <f t="shared" si="203"/>
        <v>辽主动技能3等级18</v>
      </c>
      <c r="I1487" t="str">
        <f t="shared" si="204"/>
        <v>辽主动技能3等级19</v>
      </c>
      <c r="J1487" s="1">
        <v>1481</v>
      </c>
      <c r="K1487" s="1">
        <f>VLOOKUP(H1487,主动技能!$A:$B,2,FALSE)</f>
        <v>1558</v>
      </c>
      <c r="L1487" s="1">
        <f>VLOOKUP(I1487,主动技能!$A:$B,2,FALSE)</f>
        <v>1559</v>
      </c>
      <c r="M1487" s="1">
        <f t="shared" si="205"/>
        <v>95</v>
      </c>
      <c r="N1487" s="1" t="s">
        <v>251</v>
      </c>
      <c r="O1487" s="1">
        <f t="shared" si="206"/>
        <v>194</v>
      </c>
      <c r="P1487" s="1" t="s">
        <v>252</v>
      </c>
      <c r="Q1487" s="1" t="s">
        <v>252</v>
      </c>
    </row>
    <row r="1488" spans="2:17" x14ac:dyDescent="0.15">
      <c r="B1488" s="8" t="str">
        <f>VLOOKUP(G1488,角色!A:B,2,FALSE)</f>
        <v>辽</v>
      </c>
      <c r="C1488" s="8" t="str">
        <f t="shared" si="207"/>
        <v>主动技能3</v>
      </c>
      <c r="D1488" s="8">
        <f t="shared" si="209"/>
        <v>19</v>
      </c>
      <c r="E1488" s="8">
        <f t="shared" si="210"/>
        <v>20</v>
      </c>
      <c r="F1488" s="8">
        <f t="shared" si="211"/>
        <v>3</v>
      </c>
      <c r="G1488" s="8">
        <f t="shared" si="208"/>
        <v>26</v>
      </c>
      <c r="H1488" t="str">
        <f t="shared" si="203"/>
        <v>辽主动技能3等级19</v>
      </c>
      <c r="I1488" t="str">
        <f t="shared" si="204"/>
        <v>辽主动技能3等级20</v>
      </c>
      <c r="J1488" s="1">
        <v>1482</v>
      </c>
      <c r="K1488" s="1">
        <f>VLOOKUP(H1488,主动技能!$A:$B,2,FALSE)</f>
        <v>1559</v>
      </c>
      <c r="L1488" s="1">
        <f>VLOOKUP(I1488,主动技能!$A:$B,2,FALSE)</f>
        <v>1560</v>
      </c>
      <c r="M1488" s="1">
        <f t="shared" si="205"/>
        <v>96</v>
      </c>
      <c r="N1488" s="1" t="s">
        <v>251</v>
      </c>
      <c r="O1488" s="1">
        <f t="shared" si="206"/>
        <v>195</v>
      </c>
      <c r="P1488" s="1" t="s">
        <v>252</v>
      </c>
      <c r="Q1488" s="1" t="s">
        <v>252</v>
      </c>
    </row>
    <row r="1489" spans="2:17" x14ac:dyDescent="0.15">
      <c r="B1489" s="8" t="str">
        <f>VLOOKUP(G1489,角色!A:B,2,FALSE)</f>
        <v>星霜</v>
      </c>
      <c r="C1489" s="8" t="str">
        <f t="shared" si="207"/>
        <v>主动技能1</v>
      </c>
      <c r="D1489" s="8">
        <f t="shared" si="209"/>
        <v>1</v>
      </c>
      <c r="E1489" s="8">
        <f t="shared" si="210"/>
        <v>2</v>
      </c>
      <c r="F1489" s="8">
        <f t="shared" si="211"/>
        <v>1</v>
      </c>
      <c r="G1489" s="8">
        <f t="shared" si="208"/>
        <v>27</v>
      </c>
      <c r="H1489" t="str">
        <f t="shared" si="203"/>
        <v>星霜主动技能1等级1</v>
      </c>
      <c r="I1489" t="str">
        <f t="shared" si="204"/>
        <v>星霜主动技能1等级2</v>
      </c>
      <c r="J1489" s="1">
        <v>1483</v>
      </c>
      <c r="K1489" s="1">
        <f>VLOOKUP(H1489,主动技能!$A:$B,2,FALSE)</f>
        <v>1561</v>
      </c>
      <c r="L1489" s="1">
        <f>VLOOKUP(I1489,主动技能!$A:$B,2,FALSE)</f>
        <v>1562</v>
      </c>
      <c r="M1489" s="1">
        <f t="shared" si="205"/>
        <v>97</v>
      </c>
      <c r="N1489" s="1" t="s">
        <v>251</v>
      </c>
      <c r="O1489" s="1">
        <f t="shared" si="206"/>
        <v>196</v>
      </c>
      <c r="P1489" s="1" t="s">
        <v>252</v>
      </c>
      <c r="Q1489" s="1" t="s">
        <v>252</v>
      </c>
    </row>
    <row r="1490" spans="2:17" x14ac:dyDescent="0.15">
      <c r="B1490" s="8" t="str">
        <f>VLOOKUP(G1490,角色!A:B,2,FALSE)</f>
        <v>星霜</v>
      </c>
      <c r="C1490" s="8" t="str">
        <f t="shared" si="207"/>
        <v>主动技能1</v>
      </c>
      <c r="D1490" s="8">
        <f t="shared" si="209"/>
        <v>2</v>
      </c>
      <c r="E1490" s="8">
        <f t="shared" si="210"/>
        <v>3</v>
      </c>
      <c r="F1490" s="8">
        <f t="shared" si="211"/>
        <v>1</v>
      </c>
      <c r="G1490" s="8">
        <f t="shared" si="208"/>
        <v>27</v>
      </c>
      <c r="H1490" t="str">
        <f t="shared" si="203"/>
        <v>星霜主动技能1等级2</v>
      </c>
      <c r="I1490" t="str">
        <f t="shared" si="204"/>
        <v>星霜主动技能1等级3</v>
      </c>
      <c r="J1490" s="1">
        <v>1484</v>
      </c>
      <c r="K1490" s="1">
        <f>VLOOKUP(H1490,主动技能!$A:$B,2,FALSE)</f>
        <v>1562</v>
      </c>
      <c r="L1490" s="1">
        <f>VLOOKUP(I1490,主动技能!$A:$B,2,FALSE)</f>
        <v>1563</v>
      </c>
      <c r="M1490" s="1">
        <f t="shared" si="205"/>
        <v>98</v>
      </c>
      <c r="N1490" s="1" t="s">
        <v>251</v>
      </c>
      <c r="O1490" s="1">
        <f t="shared" si="206"/>
        <v>197</v>
      </c>
      <c r="P1490" s="1" t="s">
        <v>252</v>
      </c>
      <c r="Q1490" s="1" t="s">
        <v>252</v>
      </c>
    </row>
    <row r="1491" spans="2:17" x14ac:dyDescent="0.15">
      <c r="B1491" s="8" t="str">
        <f>VLOOKUP(G1491,角色!A:B,2,FALSE)</f>
        <v>星霜</v>
      </c>
      <c r="C1491" s="8" t="str">
        <f t="shared" si="207"/>
        <v>主动技能1</v>
      </c>
      <c r="D1491" s="8">
        <f t="shared" si="209"/>
        <v>3</v>
      </c>
      <c r="E1491" s="8">
        <f t="shared" si="210"/>
        <v>4</v>
      </c>
      <c r="F1491" s="8">
        <f t="shared" si="211"/>
        <v>1</v>
      </c>
      <c r="G1491" s="8">
        <f t="shared" si="208"/>
        <v>27</v>
      </c>
      <c r="H1491" t="str">
        <f t="shared" si="203"/>
        <v>星霜主动技能1等级3</v>
      </c>
      <c r="I1491" t="str">
        <f t="shared" si="204"/>
        <v>星霜主动技能1等级4</v>
      </c>
      <c r="J1491" s="1">
        <v>1485</v>
      </c>
      <c r="K1491" s="1">
        <f>VLOOKUP(H1491,主动技能!$A:$B,2,FALSE)</f>
        <v>1563</v>
      </c>
      <c r="L1491" s="1">
        <f>VLOOKUP(I1491,主动技能!$A:$B,2,FALSE)</f>
        <v>1564</v>
      </c>
      <c r="M1491" s="1">
        <f t="shared" si="205"/>
        <v>99</v>
      </c>
      <c r="N1491" s="1" t="s">
        <v>251</v>
      </c>
      <c r="O1491" s="1">
        <f t="shared" si="206"/>
        <v>198</v>
      </c>
      <c r="P1491" s="1" t="s">
        <v>252</v>
      </c>
      <c r="Q1491" s="1" t="s">
        <v>252</v>
      </c>
    </row>
    <row r="1492" spans="2:17" x14ac:dyDescent="0.15">
      <c r="B1492" s="8" t="str">
        <f>VLOOKUP(G1492,角色!A:B,2,FALSE)</f>
        <v>星霜</v>
      </c>
      <c r="C1492" s="8" t="str">
        <f t="shared" si="207"/>
        <v>主动技能1</v>
      </c>
      <c r="D1492" s="8">
        <f t="shared" si="209"/>
        <v>4</v>
      </c>
      <c r="E1492" s="8">
        <f t="shared" si="210"/>
        <v>5</v>
      </c>
      <c r="F1492" s="8">
        <f t="shared" si="211"/>
        <v>1</v>
      </c>
      <c r="G1492" s="8">
        <f t="shared" si="208"/>
        <v>27</v>
      </c>
      <c r="H1492" t="str">
        <f t="shared" si="203"/>
        <v>星霜主动技能1等级4</v>
      </c>
      <c r="I1492" t="str">
        <f t="shared" si="204"/>
        <v>星霜主动技能1等级5</v>
      </c>
      <c r="J1492" s="1">
        <v>1486</v>
      </c>
      <c r="K1492" s="1">
        <f>VLOOKUP(H1492,主动技能!$A:$B,2,FALSE)</f>
        <v>1564</v>
      </c>
      <c r="L1492" s="1">
        <f>VLOOKUP(I1492,主动技能!$A:$B,2,FALSE)</f>
        <v>1565</v>
      </c>
      <c r="M1492" s="1">
        <f t="shared" si="205"/>
        <v>1</v>
      </c>
      <c r="N1492" s="1" t="s">
        <v>251</v>
      </c>
      <c r="O1492" s="1">
        <f t="shared" si="206"/>
        <v>100</v>
      </c>
      <c r="P1492" s="1" t="s">
        <v>252</v>
      </c>
      <c r="Q1492" s="1" t="s">
        <v>252</v>
      </c>
    </row>
    <row r="1493" spans="2:17" x14ac:dyDescent="0.15">
      <c r="B1493" s="8" t="str">
        <f>VLOOKUP(G1493,角色!A:B,2,FALSE)</f>
        <v>星霜</v>
      </c>
      <c r="C1493" s="8" t="str">
        <f t="shared" si="207"/>
        <v>主动技能1</v>
      </c>
      <c r="D1493" s="8">
        <f t="shared" si="209"/>
        <v>5</v>
      </c>
      <c r="E1493" s="8">
        <f t="shared" si="210"/>
        <v>6</v>
      </c>
      <c r="F1493" s="8">
        <f t="shared" si="211"/>
        <v>1</v>
      </c>
      <c r="G1493" s="8">
        <f t="shared" si="208"/>
        <v>27</v>
      </c>
      <c r="H1493" t="str">
        <f t="shared" si="203"/>
        <v>星霜主动技能1等级5</v>
      </c>
      <c r="I1493" t="str">
        <f t="shared" si="204"/>
        <v>星霜主动技能1等级6</v>
      </c>
      <c r="J1493" s="1">
        <v>1487</v>
      </c>
      <c r="K1493" s="1">
        <f>VLOOKUP(H1493,主动技能!$A:$B,2,FALSE)</f>
        <v>1565</v>
      </c>
      <c r="L1493" s="1">
        <f>VLOOKUP(I1493,主动技能!$A:$B,2,FALSE)</f>
        <v>1566</v>
      </c>
      <c r="M1493" s="1">
        <f t="shared" si="205"/>
        <v>2</v>
      </c>
      <c r="N1493" s="1" t="s">
        <v>251</v>
      </c>
      <c r="O1493" s="1">
        <f t="shared" si="206"/>
        <v>101</v>
      </c>
      <c r="P1493" s="1" t="s">
        <v>252</v>
      </c>
      <c r="Q1493" s="1" t="s">
        <v>252</v>
      </c>
    </row>
    <row r="1494" spans="2:17" x14ac:dyDescent="0.15">
      <c r="B1494" s="8" t="str">
        <f>VLOOKUP(G1494,角色!A:B,2,FALSE)</f>
        <v>星霜</v>
      </c>
      <c r="C1494" s="8" t="str">
        <f t="shared" si="207"/>
        <v>主动技能1</v>
      </c>
      <c r="D1494" s="8">
        <f t="shared" si="209"/>
        <v>6</v>
      </c>
      <c r="E1494" s="8">
        <f t="shared" si="210"/>
        <v>7</v>
      </c>
      <c r="F1494" s="8">
        <f t="shared" si="211"/>
        <v>1</v>
      </c>
      <c r="G1494" s="8">
        <f t="shared" si="208"/>
        <v>27</v>
      </c>
      <c r="H1494" t="str">
        <f t="shared" si="203"/>
        <v>星霜主动技能1等级6</v>
      </c>
      <c r="I1494" t="str">
        <f t="shared" si="204"/>
        <v>星霜主动技能1等级7</v>
      </c>
      <c r="J1494" s="1">
        <v>1488</v>
      </c>
      <c r="K1494" s="1">
        <f>VLOOKUP(H1494,主动技能!$A:$B,2,FALSE)</f>
        <v>1566</v>
      </c>
      <c r="L1494" s="1">
        <f>VLOOKUP(I1494,主动技能!$A:$B,2,FALSE)</f>
        <v>1567</v>
      </c>
      <c r="M1494" s="1">
        <f t="shared" si="205"/>
        <v>3</v>
      </c>
      <c r="N1494" s="1" t="s">
        <v>251</v>
      </c>
      <c r="O1494" s="1">
        <f t="shared" si="206"/>
        <v>102</v>
      </c>
      <c r="P1494" s="1" t="s">
        <v>252</v>
      </c>
      <c r="Q1494" s="1" t="s">
        <v>252</v>
      </c>
    </row>
    <row r="1495" spans="2:17" x14ac:dyDescent="0.15">
      <c r="B1495" s="8" t="str">
        <f>VLOOKUP(G1495,角色!A:B,2,FALSE)</f>
        <v>星霜</v>
      </c>
      <c r="C1495" s="8" t="str">
        <f t="shared" si="207"/>
        <v>主动技能1</v>
      </c>
      <c r="D1495" s="8">
        <f t="shared" si="209"/>
        <v>7</v>
      </c>
      <c r="E1495" s="8">
        <f t="shared" si="210"/>
        <v>8</v>
      </c>
      <c r="F1495" s="8">
        <f t="shared" si="211"/>
        <v>1</v>
      </c>
      <c r="G1495" s="8">
        <f t="shared" si="208"/>
        <v>27</v>
      </c>
      <c r="H1495" t="str">
        <f t="shared" si="203"/>
        <v>星霜主动技能1等级7</v>
      </c>
      <c r="I1495" t="str">
        <f t="shared" si="204"/>
        <v>星霜主动技能1等级8</v>
      </c>
      <c r="J1495" s="1">
        <v>1489</v>
      </c>
      <c r="K1495" s="1">
        <f>VLOOKUP(H1495,主动技能!$A:$B,2,FALSE)</f>
        <v>1567</v>
      </c>
      <c r="L1495" s="1">
        <f>VLOOKUP(I1495,主动技能!$A:$B,2,FALSE)</f>
        <v>1568</v>
      </c>
      <c r="M1495" s="1">
        <f t="shared" si="205"/>
        <v>4</v>
      </c>
      <c r="N1495" s="1" t="s">
        <v>251</v>
      </c>
      <c r="O1495" s="1">
        <f t="shared" si="206"/>
        <v>103</v>
      </c>
      <c r="P1495" s="1" t="s">
        <v>252</v>
      </c>
      <c r="Q1495" s="1" t="s">
        <v>252</v>
      </c>
    </row>
    <row r="1496" spans="2:17" x14ac:dyDescent="0.15">
      <c r="B1496" s="8" t="str">
        <f>VLOOKUP(G1496,角色!A:B,2,FALSE)</f>
        <v>星霜</v>
      </c>
      <c r="C1496" s="8" t="str">
        <f t="shared" si="207"/>
        <v>主动技能1</v>
      </c>
      <c r="D1496" s="8">
        <f t="shared" si="209"/>
        <v>8</v>
      </c>
      <c r="E1496" s="8">
        <f t="shared" si="210"/>
        <v>9</v>
      </c>
      <c r="F1496" s="8">
        <f t="shared" si="211"/>
        <v>1</v>
      </c>
      <c r="G1496" s="8">
        <f t="shared" si="208"/>
        <v>27</v>
      </c>
      <c r="H1496" t="str">
        <f t="shared" ref="H1496:H1545" si="212">$B1496&amp;$C1496&amp;D$6&amp;D1496</f>
        <v>星霜主动技能1等级8</v>
      </c>
      <c r="I1496" t="str">
        <f t="shared" ref="I1496:I1545" si="213">$B1496&amp;$C1496&amp;E$6&amp;E1496</f>
        <v>星霜主动技能1等级9</v>
      </c>
      <c r="J1496" s="1">
        <v>1490</v>
      </c>
      <c r="K1496" s="1">
        <f>VLOOKUP(H1496,主动技能!$A:$B,2,FALSE)</f>
        <v>1568</v>
      </c>
      <c r="L1496" s="1">
        <f>VLOOKUP(I1496,主动技能!$A:$B,2,FALSE)</f>
        <v>1569</v>
      </c>
      <c r="M1496" s="1">
        <f t="shared" si="205"/>
        <v>5</v>
      </c>
      <c r="N1496" s="1" t="s">
        <v>251</v>
      </c>
      <c r="O1496" s="1">
        <f t="shared" si="206"/>
        <v>104</v>
      </c>
      <c r="P1496" s="1" t="s">
        <v>252</v>
      </c>
      <c r="Q1496" s="1" t="s">
        <v>252</v>
      </c>
    </row>
    <row r="1497" spans="2:17" x14ac:dyDescent="0.15">
      <c r="B1497" s="8" t="str">
        <f>VLOOKUP(G1497,角色!A:B,2,FALSE)</f>
        <v>星霜</v>
      </c>
      <c r="C1497" s="8" t="str">
        <f t="shared" si="207"/>
        <v>主动技能1</v>
      </c>
      <c r="D1497" s="8">
        <f t="shared" si="209"/>
        <v>9</v>
      </c>
      <c r="E1497" s="8">
        <f t="shared" si="210"/>
        <v>10</v>
      </c>
      <c r="F1497" s="8">
        <f t="shared" si="211"/>
        <v>1</v>
      </c>
      <c r="G1497" s="8">
        <f t="shared" si="208"/>
        <v>27</v>
      </c>
      <c r="H1497" t="str">
        <f t="shared" si="212"/>
        <v>星霜主动技能1等级9</v>
      </c>
      <c r="I1497" t="str">
        <f t="shared" si="213"/>
        <v>星霜主动技能1等级10</v>
      </c>
      <c r="J1497" s="1">
        <v>1491</v>
      </c>
      <c r="K1497" s="1">
        <f>VLOOKUP(H1497,主动技能!$A:$B,2,FALSE)</f>
        <v>1569</v>
      </c>
      <c r="L1497" s="1">
        <f>VLOOKUP(I1497,主动技能!$A:$B,2,FALSE)</f>
        <v>1570</v>
      </c>
      <c r="M1497" s="1">
        <f t="shared" si="205"/>
        <v>6</v>
      </c>
      <c r="N1497" s="1" t="s">
        <v>251</v>
      </c>
      <c r="O1497" s="1">
        <f t="shared" si="206"/>
        <v>105</v>
      </c>
      <c r="P1497" s="1" t="s">
        <v>252</v>
      </c>
      <c r="Q1497" s="1" t="s">
        <v>252</v>
      </c>
    </row>
    <row r="1498" spans="2:17" x14ac:dyDescent="0.15">
      <c r="B1498" s="8" t="str">
        <f>VLOOKUP(G1498,角色!A:B,2,FALSE)</f>
        <v>星霜</v>
      </c>
      <c r="C1498" s="8" t="str">
        <f t="shared" si="207"/>
        <v>主动技能1</v>
      </c>
      <c r="D1498" s="8">
        <f t="shared" si="209"/>
        <v>10</v>
      </c>
      <c r="E1498" s="8">
        <f t="shared" si="210"/>
        <v>11</v>
      </c>
      <c r="F1498" s="8">
        <f t="shared" si="211"/>
        <v>1</v>
      </c>
      <c r="G1498" s="8">
        <f t="shared" si="208"/>
        <v>27</v>
      </c>
      <c r="H1498" t="str">
        <f t="shared" si="212"/>
        <v>星霜主动技能1等级10</v>
      </c>
      <c r="I1498" t="str">
        <f t="shared" si="213"/>
        <v>星霜主动技能1等级11</v>
      </c>
      <c r="J1498" s="1">
        <v>1492</v>
      </c>
      <c r="K1498" s="1">
        <f>VLOOKUP(H1498,主动技能!$A:$B,2,FALSE)</f>
        <v>1570</v>
      </c>
      <c r="L1498" s="1">
        <f>VLOOKUP(I1498,主动技能!$A:$B,2,FALSE)</f>
        <v>1571</v>
      </c>
      <c r="M1498" s="1">
        <f t="shared" si="205"/>
        <v>7</v>
      </c>
      <c r="N1498" s="1" t="s">
        <v>251</v>
      </c>
      <c r="O1498" s="1">
        <f t="shared" si="206"/>
        <v>106</v>
      </c>
      <c r="P1498" s="1" t="s">
        <v>252</v>
      </c>
      <c r="Q1498" s="1" t="s">
        <v>252</v>
      </c>
    </row>
    <row r="1499" spans="2:17" x14ac:dyDescent="0.15">
      <c r="B1499" s="8" t="str">
        <f>VLOOKUP(G1499,角色!A:B,2,FALSE)</f>
        <v>星霜</v>
      </c>
      <c r="C1499" s="8" t="str">
        <f t="shared" si="207"/>
        <v>主动技能1</v>
      </c>
      <c r="D1499" s="8">
        <f t="shared" si="209"/>
        <v>11</v>
      </c>
      <c r="E1499" s="8">
        <f t="shared" si="210"/>
        <v>12</v>
      </c>
      <c r="F1499" s="8">
        <f t="shared" si="211"/>
        <v>1</v>
      </c>
      <c r="G1499" s="8">
        <f t="shared" si="208"/>
        <v>27</v>
      </c>
      <c r="H1499" t="str">
        <f t="shared" si="212"/>
        <v>星霜主动技能1等级11</v>
      </c>
      <c r="I1499" t="str">
        <f t="shared" si="213"/>
        <v>星霜主动技能1等级12</v>
      </c>
      <c r="J1499" s="1">
        <v>1493</v>
      </c>
      <c r="K1499" s="1">
        <f>VLOOKUP(H1499,主动技能!$A:$B,2,FALSE)</f>
        <v>1571</v>
      </c>
      <c r="L1499" s="1">
        <f>VLOOKUP(I1499,主动技能!$A:$B,2,FALSE)</f>
        <v>1572</v>
      </c>
      <c r="M1499" s="1">
        <f t="shared" si="205"/>
        <v>8</v>
      </c>
      <c r="N1499" s="1" t="s">
        <v>251</v>
      </c>
      <c r="O1499" s="1">
        <f t="shared" si="206"/>
        <v>107</v>
      </c>
      <c r="P1499" s="1" t="s">
        <v>252</v>
      </c>
      <c r="Q1499" s="1" t="s">
        <v>252</v>
      </c>
    </row>
    <row r="1500" spans="2:17" x14ac:dyDescent="0.15">
      <c r="B1500" s="8" t="str">
        <f>VLOOKUP(G1500,角色!A:B,2,FALSE)</f>
        <v>星霜</v>
      </c>
      <c r="C1500" s="8" t="str">
        <f t="shared" si="207"/>
        <v>主动技能1</v>
      </c>
      <c r="D1500" s="8">
        <f t="shared" si="209"/>
        <v>12</v>
      </c>
      <c r="E1500" s="8">
        <f t="shared" si="210"/>
        <v>13</v>
      </c>
      <c r="F1500" s="8">
        <f t="shared" si="211"/>
        <v>1</v>
      </c>
      <c r="G1500" s="8">
        <f t="shared" si="208"/>
        <v>27</v>
      </c>
      <c r="H1500" t="str">
        <f t="shared" si="212"/>
        <v>星霜主动技能1等级12</v>
      </c>
      <c r="I1500" t="str">
        <f t="shared" si="213"/>
        <v>星霜主动技能1等级13</v>
      </c>
      <c r="J1500" s="1">
        <v>1494</v>
      </c>
      <c r="K1500" s="1">
        <f>VLOOKUP(H1500,主动技能!$A:$B,2,FALSE)</f>
        <v>1572</v>
      </c>
      <c r="L1500" s="1">
        <f>VLOOKUP(I1500,主动技能!$A:$B,2,FALSE)</f>
        <v>1573</v>
      </c>
      <c r="M1500" s="1">
        <f t="shared" si="205"/>
        <v>9</v>
      </c>
      <c r="N1500" s="1" t="s">
        <v>251</v>
      </c>
      <c r="O1500" s="1">
        <f t="shared" si="206"/>
        <v>108</v>
      </c>
      <c r="P1500" s="1" t="s">
        <v>252</v>
      </c>
      <c r="Q1500" s="1" t="s">
        <v>252</v>
      </c>
    </row>
    <row r="1501" spans="2:17" x14ac:dyDescent="0.15">
      <c r="B1501" s="8" t="str">
        <f>VLOOKUP(G1501,角色!A:B,2,FALSE)</f>
        <v>星霜</v>
      </c>
      <c r="C1501" s="8" t="str">
        <f t="shared" si="207"/>
        <v>主动技能1</v>
      </c>
      <c r="D1501" s="8">
        <f t="shared" si="209"/>
        <v>13</v>
      </c>
      <c r="E1501" s="8">
        <f t="shared" si="210"/>
        <v>14</v>
      </c>
      <c r="F1501" s="8">
        <f t="shared" si="211"/>
        <v>1</v>
      </c>
      <c r="G1501" s="8">
        <f t="shared" si="208"/>
        <v>27</v>
      </c>
      <c r="H1501" t="str">
        <f t="shared" si="212"/>
        <v>星霜主动技能1等级13</v>
      </c>
      <c r="I1501" t="str">
        <f t="shared" si="213"/>
        <v>星霜主动技能1等级14</v>
      </c>
      <c r="J1501" s="1">
        <v>1495</v>
      </c>
      <c r="K1501" s="1">
        <f>VLOOKUP(H1501,主动技能!$A:$B,2,FALSE)</f>
        <v>1573</v>
      </c>
      <c r="L1501" s="1">
        <f>VLOOKUP(I1501,主动技能!$A:$B,2,FALSE)</f>
        <v>1574</v>
      </c>
      <c r="M1501" s="1">
        <f t="shared" si="205"/>
        <v>10</v>
      </c>
      <c r="N1501" s="1" t="s">
        <v>251</v>
      </c>
      <c r="O1501" s="1">
        <f t="shared" si="206"/>
        <v>109</v>
      </c>
      <c r="P1501" s="1" t="s">
        <v>252</v>
      </c>
      <c r="Q1501" s="1" t="s">
        <v>252</v>
      </c>
    </row>
    <row r="1502" spans="2:17" x14ac:dyDescent="0.15">
      <c r="B1502" s="8" t="str">
        <f>VLOOKUP(G1502,角色!A:B,2,FALSE)</f>
        <v>星霜</v>
      </c>
      <c r="C1502" s="8" t="str">
        <f t="shared" si="207"/>
        <v>主动技能1</v>
      </c>
      <c r="D1502" s="8">
        <f t="shared" si="209"/>
        <v>14</v>
      </c>
      <c r="E1502" s="8">
        <f t="shared" si="210"/>
        <v>15</v>
      </c>
      <c r="F1502" s="8">
        <f t="shared" si="211"/>
        <v>1</v>
      </c>
      <c r="G1502" s="8">
        <f t="shared" si="208"/>
        <v>27</v>
      </c>
      <c r="H1502" t="str">
        <f t="shared" si="212"/>
        <v>星霜主动技能1等级14</v>
      </c>
      <c r="I1502" t="str">
        <f t="shared" si="213"/>
        <v>星霜主动技能1等级15</v>
      </c>
      <c r="J1502" s="1">
        <v>1496</v>
      </c>
      <c r="K1502" s="1">
        <f>VLOOKUP(H1502,主动技能!$A:$B,2,FALSE)</f>
        <v>1574</v>
      </c>
      <c r="L1502" s="1">
        <f>VLOOKUP(I1502,主动技能!$A:$B,2,FALSE)</f>
        <v>1575</v>
      </c>
      <c r="M1502" s="1">
        <f t="shared" si="205"/>
        <v>11</v>
      </c>
      <c r="N1502" s="1" t="s">
        <v>251</v>
      </c>
      <c r="O1502" s="1">
        <f t="shared" si="206"/>
        <v>110</v>
      </c>
      <c r="P1502" s="1" t="s">
        <v>252</v>
      </c>
      <c r="Q1502" s="1" t="s">
        <v>252</v>
      </c>
    </row>
    <row r="1503" spans="2:17" x14ac:dyDescent="0.15">
      <c r="B1503" s="8" t="str">
        <f>VLOOKUP(G1503,角色!A:B,2,FALSE)</f>
        <v>星霜</v>
      </c>
      <c r="C1503" s="8" t="str">
        <f t="shared" si="207"/>
        <v>主动技能1</v>
      </c>
      <c r="D1503" s="8">
        <f t="shared" si="209"/>
        <v>15</v>
      </c>
      <c r="E1503" s="8">
        <f t="shared" si="210"/>
        <v>16</v>
      </c>
      <c r="F1503" s="8">
        <f t="shared" si="211"/>
        <v>1</v>
      </c>
      <c r="G1503" s="8">
        <f t="shared" si="208"/>
        <v>27</v>
      </c>
      <c r="H1503" t="str">
        <f t="shared" si="212"/>
        <v>星霜主动技能1等级15</v>
      </c>
      <c r="I1503" t="str">
        <f t="shared" si="213"/>
        <v>星霜主动技能1等级16</v>
      </c>
      <c r="J1503" s="1">
        <v>1497</v>
      </c>
      <c r="K1503" s="1">
        <f>VLOOKUP(H1503,主动技能!$A:$B,2,FALSE)</f>
        <v>1575</v>
      </c>
      <c r="L1503" s="1">
        <f>VLOOKUP(I1503,主动技能!$A:$B,2,FALSE)</f>
        <v>1576</v>
      </c>
      <c r="M1503" s="1">
        <f t="shared" si="205"/>
        <v>12</v>
      </c>
      <c r="N1503" s="1" t="s">
        <v>251</v>
      </c>
      <c r="O1503" s="1">
        <f t="shared" si="206"/>
        <v>111</v>
      </c>
      <c r="P1503" s="1" t="s">
        <v>252</v>
      </c>
      <c r="Q1503" s="1" t="s">
        <v>252</v>
      </c>
    </row>
    <row r="1504" spans="2:17" x14ac:dyDescent="0.15">
      <c r="B1504" s="8" t="str">
        <f>VLOOKUP(G1504,角色!A:B,2,FALSE)</f>
        <v>星霜</v>
      </c>
      <c r="C1504" s="8" t="str">
        <f t="shared" si="207"/>
        <v>主动技能1</v>
      </c>
      <c r="D1504" s="8">
        <f t="shared" si="209"/>
        <v>16</v>
      </c>
      <c r="E1504" s="8">
        <f t="shared" si="210"/>
        <v>17</v>
      </c>
      <c r="F1504" s="8">
        <f t="shared" si="211"/>
        <v>1</v>
      </c>
      <c r="G1504" s="8">
        <f t="shared" si="208"/>
        <v>27</v>
      </c>
      <c r="H1504" t="str">
        <f t="shared" si="212"/>
        <v>星霜主动技能1等级16</v>
      </c>
      <c r="I1504" t="str">
        <f t="shared" si="213"/>
        <v>星霜主动技能1等级17</v>
      </c>
      <c r="J1504" s="1">
        <v>1498</v>
      </c>
      <c r="K1504" s="1">
        <f>VLOOKUP(H1504,主动技能!$A:$B,2,FALSE)</f>
        <v>1576</v>
      </c>
      <c r="L1504" s="1">
        <f>VLOOKUP(I1504,主动技能!$A:$B,2,FALSE)</f>
        <v>1577</v>
      </c>
      <c r="M1504" s="1">
        <f t="shared" si="205"/>
        <v>13</v>
      </c>
      <c r="N1504" s="1" t="s">
        <v>251</v>
      </c>
      <c r="O1504" s="1">
        <f t="shared" si="206"/>
        <v>112</v>
      </c>
      <c r="P1504" s="1" t="s">
        <v>252</v>
      </c>
      <c r="Q1504" s="1" t="s">
        <v>252</v>
      </c>
    </row>
    <row r="1505" spans="2:17" x14ac:dyDescent="0.15">
      <c r="B1505" s="8" t="str">
        <f>VLOOKUP(G1505,角色!A:B,2,FALSE)</f>
        <v>星霜</v>
      </c>
      <c r="C1505" s="8" t="str">
        <f t="shared" si="207"/>
        <v>主动技能1</v>
      </c>
      <c r="D1505" s="8">
        <f t="shared" si="209"/>
        <v>17</v>
      </c>
      <c r="E1505" s="8">
        <f t="shared" si="210"/>
        <v>18</v>
      </c>
      <c r="F1505" s="8">
        <f t="shared" si="211"/>
        <v>1</v>
      </c>
      <c r="G1505" s="8">
        <f t="shared" si="208"/>
        <v>27</v>
      </c>
      <c r="H1505" t="str">
        <f t="shared" si="212"/>
        <v>星霜主动技能1等级17</v>
      </c>
      <c r="I1505" t="str">
        <f t="shared" si="213"/>
        <v>星霜主动技能1等级18</v>
      </c>
      <c r="J1505" s="1">
        <v>1499</v>
      </c>
      <c r="K1505" s="1">
        <f>VLOOKUP(H1505,主动技能!$A:$B,2,FALSE)</f>
        <v>1577</v>
      </c>
      <c r="L1505" s="1">
        <f>VLOOKUP(I1505,主动技能!$A:$B,2,FALSE)</f>
        <v>1578</v>
      </c>
      <c r="M1505" s="1">
        <f t="shared" si="205"/>
        <v>14</v>
      </c>
      <c r="N1505" s="1" t="s">
        <v>251</v>
      </c>
      <c r="O1505" s="1">
        <f t="shared" si="206"/>
        <v>113</v>
      </c>
      <c r="P1505" s="1" t="s">
        <v>252</v>
      </c>
      <c r="Q1505" s="1" t="s">
        <v>252</v>
      </c>
    </row>
    <row r="1506" spans="2:17" x14ac:dyDescent="0.15">
      <c r="B1506" s="8" t="str">
        <f>VLOOKUP(G1506,角色!A:B,2,FALSE)</f>
        <v>星霜</v>
      </c>
      <c r="C1506" s="8" t="str">
        <f t="shared" si="207"/>
        <v>主动技能1</v>
      </c>
      <c r="D1506" s="8">
        <f t="shared" si="209"/>
        <v>18</v>
      </c>
      <c r="E1506" s="8">
        <f t="shared" si="210"/>
        <v>19</v>
      </c>
      <c r="F1506" s="8">
        <f t="shared" si="211"/>
        <v>1</v>
      </c>
      <c r="G1506" s="8">
        <f t="shared" si="208"/>
        <v>27</v>
      </c>
      <c r="H1506" t="str">
        <f t="shared" si="212"/>
        <v>星霜主动技能1等级18</v>
      </c>
      <c r="I1506" t="str">
        <f t="shared" si="213"/>
        <v>星霜主动技能1等级19</v>
      </c>
      <c r="J1506" s="1">
        <v>1500</v>
      </c>
      <c r="K1506" s="1">
        <f>VLOOKUP(H1506,主动技能!$A:$B,2,FALSE)</f>
        <v>1578</v>
      </c>
      <c r="L1506" s="1">
        <f>VLOOKUP(I1506,主动技能!$A:$B,2,FALSE)</f>
        <v>1579</v>
      </c>
      <c r="M1506" s="1">
        <f t="shared" si="205"/>
        <v>15</v>
      </c>
      <c r="N1506" s="1" t="s">
        <v>251</v>
      </c>
      <c r="O1506" s="1">
        <f t="shared" si="206"/>
        <v>114</v>
      </c>
      <c r="P1506" s="1" t="s">
        <v>252</v>
      </c>
      <c r="Q1506" s="1" t="s">
        <v>252</v>
      </c>
    </row>
    <row r="1507" spans="2:17" x14ac:dyDescent="0.15">
      <c r="B1507" s="8" t="str">
        <f>VLOOKUP(G1507,角色!A:B,2,FALSE)</f>
        <v>星霜</v>
      </c>
      <c r="C1507" s="8" t="str">
        <f t="shared" si="207"/>
        <v>主动技能1</v>
      </c>
      <c r="D1507" s="8">
        <f t="shared" si="209"/>
        <v>19</v>
      </c>
      <c r="E1507" s="8">
        <f t="shared" si="210"/>
        <v>20</v>
      </c>
      <c r="F1507" s="8">
        <f t="shared" si="211"/>
        <v>1</v>
      </c>
      <c r="G1507" s="8">
        <f t="shared" si="208"/>
        <v>27</v>
      </c>
      <c r="H1507" t="str">
        <f t="shared" si="212"/>
        <v>星霜主动技能1等级19</v>
      </c>
      <c r="I1507" t="str">
        <f t="shared" si="213"/>
        <v>星霜主动技能1等级20</v>
      </c>
      <c r="J1507" s="1">
        <v>1501</v>
      </c>
      <c r="K1507" s="1">
        <f>VLOOKUP(H1507,主动技能!$A:$B,2,FALSE)</f>
        <v>1579</v>
      </c>
      <c r="L1507" s="1">
        <f>VLOOKUP(I1507,主动技能!$A:$B,2,FALSE)</f>
        <v>1580</v>
      </c>
      <c r="M1507" s="1">
        <f t="shared" si="205"/>
        <v>16</v>
      </c>
      <c r="N1507" s="1" t="s">
        <v>251</v>
      </c>
      <c r="O1507" s="1">
        <f t="shared" si="206"/>
        <v>115</v>
      </c>
      <c r="P1507" s="1" t="s">
        <v>252</v>
      </c>
      <c r="Q1507" s="1" t="s">
        <v>252</v>
      </c>
    </row>
    <row r="1508" spans="2:17" x14ac:dyDescent="0.15">
      <c r="B1508" s="8" t="str">
        <f>VLOOKUP(G1508,角色!A:B,2,FALSE)</f>
        <v>星霜</v>
      </c>
      <c r="C1508" s="8" t="str">
        <f t="shared" si="207"/>
        <v>主动技能2</v>
      </c>
      <c r="D1508" s="8">
        <f t="shared" si="209"/>
        <v>1</v>
      </c>
      <c r="E1508" s="8">
        <f t="shared" si="210"/>
        <v>2</v>
      </c>
      <c r="F1508" s="8">
        <f t="shared" si="211"/>
        <v>2</v>
      </c>
      <c r="G1508" s="8">
        <f t="shared" si="208"/>
        <v>27</v>
      </c>
      <c r="H1508" t="str">
        <f t="shared" si="212"/>
        <v>星霜主动技能2等级1</v>
      </c>
      <c r="I1508" t="str">
        <f t="shared" si="213"/>
        <v>星霜主动技能2等级2</v>
      </c>
      <c r="J1508" s="1">
        <v>1502</v>
      </c>
      <c r="K1508" s="1">
        <f>VLOOKUP(H1508,主动技能!$A:$B,2,FALSE)</f>
        <v>1581</v>
      </c>
      <c r="L1508" s="1">
        <f>VLOOKUP(I1508,主动技能!$A:$B,2,FALSE)</f>
        <v>1582</v>
      </c>
      <c r="M1508" s="1">
        <f t="shared" si="205"/>
        <v>17</v>
      </c>
      <c r="N1508" s="1" t="s">
        <v>251</v>
      </c>
      <c r="O1508" s="1">
        <f t="shared" si="206"/>
        <v>116</v>
      </c>
      <c r="P1508" s="1" t="s">
        <v>252</v>
      </c>
      <c r="Q1508" s="1" t="s">
        <v>252</v>
      </c>
    </row>
    <row r="1509" spans="2:17" x14ac:dyDescent="0.15">
      <c r="B1509" s="8" t="str">
        <f>VLOOKUP(G1509,角色!A:B,2,FALSE)</f>
        <v>星霜</v>
      </c>
      <c r="C1509" s="8" t="str">
        <f t="shared" si="207"/>
        <v>主动技能2</v>
      </c>
      <c r="D1509" s="8">
        <f t="shared" si="209"/>
        <v>2</v>
      </c>
      <c r="E1509" s="8">
        <f t="shared" si="210"/>
        <v>3</v>
      </c>
      <c r="F1509" s="8">
        <f t="shared" si="211"/>
        <v>2</v>
      </c>
      <c r="G1509" s="8">
        <f t="shared" si="208"/>
        <v>27</v>
      </c>
      <c r="H1509" t="str">
        <f t="shared" si="212"/>
        <v>星霜主动技能2等级2</v>
      </c>
      <c r="I1509" t="str">
        <f t="shared" si="213"/>
        <v>星霜主动技能2等级3</v>
      </c>
      <c r="J1509" s="1">
        <v>1503</v>
      </c>
      <c r="K1509" s="1">
        <f>VLOOKUP(H1509,主动技能!$A:$B,2,FALSE)</f>
        <v>1582</v>
      </c>
      <c r="L1509" s="1">
        <f>VLOOKUP(I1509,主动技能!$A:$B,2,FALSE)</f>
        <v>1583</v>
      </c>
      <c r="M1509" s="1">
        <f t="shared" si="205"/>
        <v>18</v>
      </c>
      <c r="N1509" s="1" t="s">
        <v>251</v>
      </c>
      <c r="O1509" s="1">
        <f t="shared" si="206"/>
        <v>117</v>
      </c>
      <c r="P1509" s="1" t="s">
        <v>252</v>
      </c>
      <c r="Q1509" s="1" t="s">
        <v>252</v>
      </c>
    </row>
    <row r="1510" spans="2:17" x14ac:dyDescent="0.15">
      <c r="B1510" s="8" t="str">
        <f>VLOOKUP(G1510,角色!A:B,2,FALSE)</f>
        <v>星霜</v>
      </c>
      <c r="C1510" s="8" t="str">
        <f t="shared" si="207"/>
        <v>主动技能2</v>
      </c>
      <c r="D1510" s="8">
        <f t="shared" si="209"/>
        <v>3</v>
      </c>
      <c r="E1510" s="8">
        <f t="shared" si="210"/>
        <v>4</v>
      </c>
      <c r="F1510" s="8">
        <f t="shared" si="211"/>
        <v>2</v>
      </c>
      <c r="G1510" s="8">
        <f t="shared" si="208"/>
        <v>27</v>
      </c>
      <c r="H1510" t="str">
        <f t="shared" si="212"/>
        <v>星霜主动技能2等级3</v>
      </c>
      <c r="I1510" t="str">
        <f t="shared" si="213"/>
        <v>星霜主动技能2等级4</v>
      </c>
      <c r="J1510" s="1">
        <v>1504</v>
      </c>
      <c r="K1510" s="1">
        <f>VLOOKUP(H1510,主动技能!$A:$B,2,FALSE)</f>
        <v>1583</v>
      </c>
      <c r="L1510" s="1">
        <f>VLOOKUP(I1510,主动技能!$A:$B,2,FALSE)</f>
        <v>1584</v>
      </c>
      <c r="M1510" s="1">
        <f t="shared" si="205"/>
        <v>19</v>
      </c>
      <c r="N1510" s="1" t="s">
        <v>251</v>
      </c>
      <c r="O1510" s="1">
        <f t="shared" si="206"/>
        <v>118</v>
      </c>
      <c r="P1510" s="1" t="s">
        <v>252</v>
      </c>
      <c r="Q1510" s="1" t="s">
        <v>252</v>
      </c>
    </row>
    <row r="1511" spans="2:17" x14ac:dyDescent="0.15">
      <c r="B1511" s="8" t="str">
        <f>VLOOKUP(G1511,角色!A:B,2,FALSE)</f>
        <v>星霜</v>
      </c>
      <c r="C1511" s="8" t="str">
        <f t="shared" si="207"/>
        <v>主动技能2</v>
      </c>
      <c r="D1511" s="8">
        <f t="shared" si="209"/>
        <v>4</v>
      </c>
      <c r="E1511" s="8">
        <f t="shared" si="210"/>
        <v>5</v>
      </c>
      <c r="F1511" s="8">
        <f t="shared" si="211"/>
        <v>2</v>
      </c>
      <c r="G1511" s="8">
        <f t="shared" si="208"/>
        <v>27</v>
      </c>
      <c r="H1511" t="str">
        <f t="shared" si="212"/>
        <v>星霜主动技能2等级4</v>
      </c>
      <c r="I1511" t="str">
        <f t="shared" si="213"/>
        <v>星霜主动技能2等级5</v>
      </c>
      <c r="J1511" s="1">
        <v>1505</v>
      </c>
      <c r="K1511" s="1">
        <f>VLOOKUP(H1511,主动技能!$A:$B,2,FALSE)</f>
        <v>1584</v>
      </c>
      <c r="L1511" s="1">
        <f>VLOOKUP(I1511,主动技能!$A:$B,2,FALSE)</f>
        <v>1585</v>
      </c>
      <c r="M1511" s="1">
        <f t="shared" si="205"/>
        <v>20</v>
      </c>
      <c r="N1511" s="1" t="s">
        <v>251</v>
      </c>
      <c r="O1511" s="1">
        <f t="shared" si="206"/>
        <v>119</v>
      </c>
      <c r="P1511" s="1" t="s">
        <v>252</v>
      </c>
      <c r="Q1511" s="1" t="s">
        <v>252</v>
      </c>
    </row>
    <row r="1512" spans="2:17" x14ac:dyDescent="0.15">
      <c r="B1512" s="8" t="str">
        <f>VLOOKUP(G1512,角色!A:B,2,FALSE)</f>
        <v>星霜</v>
      </c>
      <c r="C1512" s="8" t="str">
        <f t="shared" si="207"/>
        <v>主动技能2</v>
      </c>
      <c r="D1512" s="8">
        <f t="shared" si="209"/>
        <v>5</v>
      </c>
      <c r="E1512" s="8">
        <f t="shared" si="210"/>
        <v>6</v>
      </c>
      <c r="F1512" s="8">
        <f t="shared" si="211"/>
        <v>2</v>
      </c>
      <c r="G1512" s="8">
        <f t="shared" si="208"/>
        <v>27</v>
      </c>
      <c r="H1512" t="str">
        <f t="shared" si="212"/>
        <v>星霜主动技能2等级5</v>
      </c>
      <c r="I1512" t="str">
        <f t="shared" si="213"/>
        <v>星霜主动技能2等级6</v>
      </c>
      <c r="J1512" s="1">
        <v>1506</v>
      </c>
      <c r="K1512" s="1">
        <f>VLOOKUP(H1512,主动技能!$A:$B,2,FALSE)</f>
        <v>1585</v>
      </c>
      <c r="L1512" s="1">
        <f>VLOOKUP(I1512,主动技能!$A:$B,2,FALSE)</f>
        <v>1586</v>
      </c>
      <c r="M1512" s="1">
        <f t="shared" si="205"/>
        <v>21</v>
      </c>
      <c r="N1512" s="1" t="s">
        <v>251</v>
      </c>
      <c r="O1512" s="1">
        <f t="shared" si="206"/>
        <v>120</v>
      </c>
      <c r="P1512" s="1" t="s">
        <v>252</v>
      </c>
      <c r="Q1512" s="1" t="s">
        <v>252</v>
      </c>
    </row>
    <row r="1513" spans="2:17" x14ac:dyDescent="0.15">
      <c r="B1513" s="8" t="str">
        <f>VLOOKUP(G1513,角色!A:B,2,FALSE)</f>
        <v>星霜</v>
      </c>
      <c r="C1513" s="8" t="str">
        <f t="shared" si="207"/>
        <v>主动技能2</v>
      </c>
      <c r="D1513" s="8">
        <f t="shared" si="209"/>
        <v>6</v>
      </c>
      <c r="E1513" s="8">
        <f t="shared" si="210"/>
        <v>7</v>
      </c>
      <c r="F1513" s="8">
        <f t="shared" si="211"/>
        <v>2</v>
      </c>
      <c r="G1513" s="8">
        <f t="shared" si="208"/>
        <v>27</v>
      </c>
      <c r="H1513" t="str">
        <f t="shared" si="212"/>
        <v>星霜主动技能2等级6</v>
      </c>
      <c r="I1513" t="str">
        <f t="shared" si="213"/>
        <v>星霜主动技能2等级7</v>
      </c>
      <c r="J1513" s="1">
        <v>1507</v>
      </c>
      <c r="K1513" s="1">
        <f>VLOOKUP(H1513,主动技能!$A:$B,2,FALSE)</f>
        <v>1586</v>
      </c>
      <c r="L1513" s="1">
        <f>VLOOKUP(I1513,主动技能!$A:$B,2,FALSE)</f>
        <v>1587</v>
      </c>
      <c r="M1513" s="1">
        <f t="shared" si="205"/>
        <v>22</v>
      </c>
      <c r="N1513" s="1" t="s">
        <v>251</v>
      </c>
      <c r="O1513" s="1">
        <f t="shared" si="206"/>
        <v>121</v>
      </c>
      <c r="P1513" s="1" t="s">
        <v>252</v>
      </c>
      <c r="Q1513" s="1" t="s">
        <v>252</v>
      </c>
    </row>
    <row r="1514" spans="2:17" x14ac:dyDescent="0.15">
      <c r="B1514" s="8" t="str">
        <f>VLOOKUP(G1514,角色!A:B,2,FALSE)</f>
        <v>星霜</v>
      </c>
      <c r="C1514" s="8" t="str">
        <f t="shared" si="207"/>
        <v>主动技能2</v>
      </c>
      <c r="D1514" s="8">
        <f t="shared" si="209"/>
        <v>7</v>
      </c>
      <c r="E1514" s="8">
        <f t="shared" si="210"/>
        <v>8</v>
      </c>
      <c r="F1514" s="8">
        <f t="shared" si="211"/>
        <v>2</v>
      </c>
      <c r="G1514" s="8">
        <f t="shared" si="208"/>
        <v>27</v>
      </c>
      <c r="H1514" t="str">
        <f t="shared" si="212"/>
        <v>星霜主动技能2等级7</v>
      </c>
      <c r="I1514" t="str">
        <f t="shared" si="213"/>
        <v>星霜主动技能2等级8</v>
      </c>
      <c r="J1514" s="1">
        <v>1508</v>
      </c>
      <c r="K1514" s="1">
        <f>VLOOKUP(H1514,主动技能!$A:$B,2,FALSE)</f>
        <v>1587</v>
      </c>
      <c r="L1514" s="1">
        <f>VLOOKUP(I1514,主动技能!$A:$B,2,FALSE)</f>
        <v>1588</v>
      </c>
      <c r="M1514" s="1">
        <f t="shared" si="205"/>
        <v>23</v>
      </c>
      <c r="N1514" s="1" t="s">
        <v>251</v>
      </c>
      <c r="O1514" s="1">
        <f t="shared" si="206"/>
        <v>122</v>
      </c>
      <c r="P1514" s="1" t="s">
        <v>252</v>
      </c>
      <c r="Q1514" s="1" t="s">
        <v>252</v>
      </c>
    </row>
    <row r="1515" spans="2:17" x14ac:dyDescent="0.15">
      <c r="B1515" s="8" t="str">
        <f>VLOOKUP(G1515,角色!A:B,2,FALSE)</f>
        <v>星霜</v>
      </c>
      <c r="C1515" s="8" t="str">
        <f t="shared" si="207"/>
        <v>主动技能2</v>
      </c>
      <c r="D1515" s="8">
        <f t="shared" si="209"/>
        <v>8</v>
      </c>
      <c r="E1515" s="8">
        <f t="shared" si="210"/>
        <v>9</v>
      </c>
      <c r="F1515" s="8">
        <f t="shared" si="211"/>
        <v>2</v>
      </c>
      <c r="G1515" s="8">
        <f t="shared" si="208"/>
        <v>27</v>
      </c>
      <c r="H1515" t="str">
        <f t="shared" si="212"/>
        <v>星霜主动技能2等级8</v>
      </c>
      <c r="I1515" t="str">
        <f t="shared" si="213"/>
        <v>星霜主动技能2等级9</v>
      </c>
      <c r="J1515" s="1">
        <v>1509</v>
      </c>
      <c r="K1515" s="1">
        <f>VLOOKUP(H1515,主动技能!$A:$B,2,FALSE)</f>
        <v>1588</v>
      </c>
      <c r="L1515" s="1">
        <f>VLOOKUP(I1515,主动技能!$A:$B,2,FALSE)</f>
        <v>1589</v>
      </c>
      <c r="M1515" s="1">
        <f t="shared" ref="M1515:M1545" si="214">M1416</f>
        <v>24</v>
      </c>
      <c r="N1515" s="1" t="s">
        <v>251</v>
      </c>
      <c r="O1515" s="1">
        <f t="shared" ref="O1515:O1545" si="215">O1416</f>
        <v>123</v>
      </c>
      <c r="P1515" s="1" t="s">
        <v>252</v>
      </c>
      <c r="Q1515" s="1" t="s">
        <v>252</v>
      </c>
    </row>
    <row r="1516" spans="2:17" x14ac:dyDescent="0.15">
      <c r="B1516" s="8" t="str">
        <f>VLOOKUP(G1516,角色!A:B,2,FALSE)</f>
        <v>星霜</v>
      </c>
      <c r="C1516" s="8" t="str">
        <f t="shared" si="207"/>
        <v>主动技能2</v>
      </c>
      <c r="D1516" s="8">
        <f t="shared" si="209"/>
        <v>9</v>
      </c>
      <c r="E1516" s="8">
        <f t="shared" si="210"/>
        <v>10</v>
      </c>
      <c r="F1516" s="8">
        <f t="shared" si="211"/>
        <v>2</v>
      </c>
      <c r="G1516" s="8">
        <f t="shared" si="208"/>
        <v>27</v>
      </c>
      <c r="H1516" t="str">
        <f t="shared" si="212"/>
        <v>星霜主动技能2等级9</v>
      </c>
      <c r="I1516" t="str">
        <f t="shared" si="213"/>
        <v>星霜主动技能2等级10</v>
      </c>
      <c r="J1516" s="1">
        <v>1510</v>
      </c>
      <c r="K1516" s="1">
        <f>VLOOKUP(H1516,主动技能!$A:$B,2,FALSE)</f>
        <v>1589</v>
      </c>
      <c r="L1516" s="1">
        <f>VLOOKUP(I1516,主动技能!$A:$B,2,FALSE)</f>
        <v>1590</v>
      </c>
      <c r="M1516" s="1">
        <f t="shared" si="214"/>
        <v>25</v>
      </c>
      <c r="N1516" s="1" t="s">
        <v>251</v>
      </c>
      <c r="O1516" s="1">
        <f t="shared" si="215"/>
        <v>124</v>
      </c>
      <c r="P1516" s="1" t="s">
        <v>252</v>
      </c>
      <c r="Q1516" s="1" t="s">
        <v>252</v>
      </c>
    </row>
    <row r="1517" spans="2:17" x14ac:dyDescent="0.15">
      <c r="B1517" s="8" t="str">
        <f>VLOOKUP(G1517,角色!A:B,2,FALSE)</f>
        <v>星霜</v>
      </c>
      <c r="C1517" s="8" t="str">
        <f t="shared" si="207"/>
        <v>主动技能2</v>
      </c>
      <c r="D1517" s="8">
        <f t="shared" si="209"/>
        <v>10</v>
      </c>
      <c r="E1517" s="8">
        <f t="shared" si="210"/>
        <v>11</v>
      </c>
      <c r="F1517" s="8">
        <f t="shared" si="211"/>
        <v>2</v>
      </c>
      <c r="G1517" s="8">
        <f t="shared" si="208"/>
        <v>27</v>
      </c>
      <c r="H1517" t="str">
        <f t="shared" si="212"/>
        <v>星霜主动技能2等级10</v>
      </c>
      <c r="I1517" t="str">
        <f t="shared" si="213"/>
        <v>星霜主动技能2等级11</v>
      </c>
      <c r="J1517" s="1">
        <v>1511</v>
      </c>
      <c r="K1517" s="1">
        <f>VLOOKUP(H1517,主动技能!$A:$B,2,FALSE)</f>
        <v>1590</v>
      </c>
      <c r="L1517" s="1">
        <f>VLOOKUP(I1517,主动技能!$A:$B,2,FALSE)</f>
        <v>1591</v>
      </c>
      <c r="M1517" s="1">
        <f t="shared" si="214"/>
        <v>26</v>
      </c>
      <c r="N1517" s="1" t="s">
        <v>251</v>
      </c>
      <c r="O1517" s="1">
        <f t="shared" si="215"/>
        <v>125</v>
      </c>
      <c r="P1517" s="1" t="s">
        <v>252</v>
      </c>
      <c r="Q1517" s="1" t="s">
        <v>252</v>
      </c>
    </row>
    <row r="1518" spans="2:17" x14ac:dyDescent="0.15">
      <c r="B1518" s="8" t="str">
        <f>VLOOKUP(G1518,角色!A:B,2,FALSE)</f>
        <v>星霜</v>
      </c>
      <c r="C1518" s="8" t="str">
        <f t="shared" si="207"/>
        <v>主动技能2</v>
      </c>
      <c r="D1518" s="8">
        <f t="shared" si="209"/>
        <v>11</v>
      </c>
      <c r="E1518" s="8">
        <f t="shared" si="210"/>
        <v>12</v>
      </c>
      <c r="F1518" s="8">
        <f t="shared" si="211"/>
        <v>2</v>
      </c>
      <c r="G1518" s="8">
        <f t="shared" si="208"/>
        <v>27</v>
      </c>
      <c r="H1518" t="str">
        <f t="shared" si="212"/>
        <v>星霜主动技能2等级11</v>
      </c>
      <c r="I1518" t="str">
        <f t="shared" si="213"/>
        <v>星霜主动技能2等级12</v>
      </c>
      <c r="J1518" s="1">
        <v>1512</v>
      </c>
      <c r="K1518" s="1">
        <f>VLOOKUP(H1518,主动技能!$A:$B,2,FALSE)</f>
        <v>1591</v>
      </c>
      <c r="L1518" s="1">
        <f>VLOOKUP(I1518,主动技能!$A:$B,2,FALSE)</f>
        <v>1592</v>
      </c>
      <c r="M1518" s="1">
        <f t="shared" si="214"/>
        <v>27</v>
      </c>
      <c r="N1518" s="1" t="s">
        <v>251</v>
      </c>
      <c r="O1518" s="1">
        <f t="shared" si="215"/>
        <v>126</v>
      </c>
      <c r="P1518" s="1" t="s">
        <v>252</v>
      </c>
      <c r="Q1518" s="1" t="s">
        <v>252</v>
      </c>
    </row>
    <row r="1519" spans="2:17" x14ac:dyDescent="0.15">
      <c r="B1519" s="8" t="str">
        <f>VLOOKUP(G1519,角色!A:B,2,FALSE)</f>
        <v>星霜</v>
      </c>
      <c r="C1519" s="8" t="str">
        <f t="shared" si="207"/>
        <v>主动技能2</v>
      </c>
      <c r="D1519" s="8">
        <f t="shared" si="209"/>
        <v>12</v>
      </c>
      <c r="E1519" s="8">
        <f t="shared" si="210"/>
        <v>13</v>
      </c>
      <c r="F1519" s="8">
        <f t="shared" si="211"/>
        <v>2</v>
      </c>
      <c r="G1519" s="8">
        <f t="shared" si="208"/>
        <v>27</v>
      </c>
      <c r="H1519" t="str">
        <f t="shared" si="212"/>
        <v>星霜主动技能2等级12</v>
      </c>
      <c r="I1519" t="str">
        <f t="shared" si="213"/>
        <v>星霜主动技能2等级13</v>
      </c>
      <c r="J1519" s="1">
        <v>1513</v>
      </c>
      <c r="K1519" s="1">
        <f>VLOOKUP(H1519,主动技能!$A:$B,2,FALSE)</f>
        <v>1592</v>
      </c>
      <c r="L1519" s="1">
        <f>VLOOKUP(I1519,主动技能!$A:$B,2,FALSE)</f>
        <v>1593</v>
      </c>
      <c r="M1519" s="1">
        <f t="shared" si="214"/>
        <v>28</v>
      </c>
      <c r="N1519" s="1" t="s">
        <v>251</v>
      </c>
      <c r="O1519" s="1">
        <f t="shared" si="215"/>
        <v>127</v>
      </c>
      <c r="P1519" s="1" t="s">
        <v>252</v>
      </c>
      <c r="Q1519" s="1" t="s">
        <v>252</v>
      </c>
    </row>
    <row r="1520" spans="2:17" x14ac:dyDescent="0.15">
      <c r="B1520" s="8" t="str">
        <f>VLOOKUP(G1520,角色!A:B,2,FALSE)</f>
        <v>星霜</v>
      </c>
      <c r="C1520" s="8" t="str">
        <f t="shared" si="207"/>
        <v>主动技能2</v>
      </c>
      <c r="D1520" s="8">
        <f t="shared" si="209"/>
        <v>13</v>
      </c>
      <c r="E1520" s="8">
        <f t="shared" si="210"/>
        <v>14</v>
      </c>
      <c r="F1520" s="8">
        <f t="shared" si="211"/>
        <v>2</v>
      </c>
      <c r="G1520" s="8">
        <f t="shared" si="208"/>
        <v>27</v>
      </c>
      <c r="H1520" t="str">
        <f t="shared" si="212"/>
        <v>星霜主动技能2等级13</v>
      </c>
      <c r="I1520" t="str">
        <f t="shared" si="213"/>
        <v>星霜主动技能2等级14</v>
      </c>
      <c r="J1520" s="1">
        <v>1514</v>
      </c>
      <c r="K1520" s="1">
        <f>VLOOKUP(H1520,主动技能!$A:$B,2,FALSE)</f>
        <v>1593</v>
      </c>
      <c r="L1520" s="1">
        <f>VLOOKUP(I1520,主动技能!$A:$B,2,FALSE)</f>
        <v>1594</v>
      </c>
      <c r="M1520" s="1">
        <f t="shared" si="214"/>
        <v>29</v>
      </c>
      <c r="N1520" s="1" t="s">
        <v>251</v>
      </c>
      <c r="O1520" s="1">
        <f t="shared" si="215"/>
        <v>128</v>
      </c>
      <c r="P1520" s="1" t="s">
        <v>252</v>
      </c>
      <c r="Q1520" s="1" t="s">
        <v>252</v>
      </c>
    </row>
    <row r="1521" spans="2:17" x14ac:dyDescent="0.15">
      <c r="B1521" s="8" t="str">
        <f>VLOOKUP(G1521,角色!A:B,2,FALSE)</f>
        <v>星霜</v>
      </c>
      <c r="C1521" s="8" t="str">
        <f t="shared" si="207"/>
        <v>主动技能2</v>
      </c>
      <c r="D1521" s="8">
        <f t="shared" si="209"/>
        <v>14</v>
      </c>
      <c r="E1521" s="8">
        <f t="shared" si="210"/>
        <v>15</v>
      </c>
      <c r="F1521" s="8">
        <f t="shared" si="211"/>
        <v>2</v>
      </c>
      <c r="G1521" s="8">
        <f t="shared" si="208"/>
        <v>27</v>
      </c>
      <c r="H1521" t="str">
        <f t="shared" si="212"/>
        <v>星霜主动技能2等级14</v>
      </c>
      <c r="I1521" t="str">
        <f t="shared" si="213"/>
        <v>星霜主动技能2等级15</v>
      </c>
      <c r="J1521" s="1">
        <v>1515</v>
      </c>
      <c r="K1521" s="1">
        <f>VLOOKUP(H1521,主动技能!$A:$B,2,FALSE)</f>
        <v>1594</v>
      </c>
      <c r="L1521" s="1">
        <f>VLOOKUP(I1521,主动技能!$A:$B,2,FALSE)</f>
        <v>1595</v>
      </c>
      <c r="M1521" s="1">
        <f t="shared" si="214"/>
        <v>30</v>
      </c>
      <c r="N1521" s="1" t="s">
        <v>251</v>
      </c>
      <c r="O1521" s="1">
        <f t="shared" si="215"/>
        <v>129</v>
      </c>
      <c r="P1521" s="1" t="s">
        <v>252</v>
      </c>
      <c r="Q1521" s="1" t="s">
        <v>252</v>
      </c>
    </row>
    <row r="1522" spans="2:17" x14ac:dyDescent="0.15">
      <c r="B1522" s="8" t="str">
        <f>VLOOKUP(G1522,角色!A:B,2,FALSE)</f>
        <v>星霜</v>
      </c>
      <c r="C1522" s="8" t="str">
        <f t="shared" si="207"/>
        <v>主动技能2</v>
      </c>
      <c r="D1522" s="8">
        <f t="shared" si="209"/>
        <v>15</v>
      </c>
      <c r="E1522" s="8">
        <f t="shared" si="210"/>
        <v>16</v>
      </c>
      <c r="F1522" s="8">
        <f t="shared" si="211"/>
        <v>2</v>
      </c>
      <c r="G1522" s="8">
        <f t="shared" si="208"/>
        <v>27</v>
      </c>
      <c r="H1522" t="str">
        <f t="shared" si="212"/>
        <v>星霜主动技能2等级15</v>
      </c>
      <c r="I1522" t="str">
        <f t="shared" si="213"/>
        <v>星霜主动技能2等级16</v>
      </c>
      <c r="J1522" s="1">
        <v>1516</v>
      </c>
      <c r="K1522" s="1">
        <f>VLOOKUP(H1522,主动技能!$A:$B,2,FALSE)</f>
        <v>1595</v>
      </c>
      <c r="L1522" s="1">
        <f>VLOOKUP(I1522,主动技能!$A:$B,2,FALSE)</f>
        <v>1596</v>
      </c>
      <c r="M1522" s="1">
        <f t="shared" si="214"/>
        <v>31</v>
      </c>
      <c r="N1522" s="1" t="s">
        <v>251</v>
      </c>
      <c r="O1522" s="1">
        <f t="shared" si="215"/>
        <v>130</v>
      </c>
      <c r="P1522" s="1" t="s">
        <v>252</v>
      </c>
      <c r="Q1522" s="1" t="s">
        <v>252</v>
      </c>
    </row>
    <row r="1523" spans="2:17" x14ac:dyDescent="0.15">
      <c r="B1523" s="8" t="str">
        <f>VLOOKUP(G1523,角色!A:B,2,FALSE)</f>
        <v>星霜</v>
      </c>
      <c r="C1523" s="8" t="str">
        <f t="shared" si="207"/>
        <v>主动技能2</v>
      </c>
      <c r="D1523" s="8">
        <f t="shared" si="209"/>
        <v>16</v>
      </c>
      <c r="E1523" s="8">
        <f t="shared" si="210"/>
        <v>17</v>
      </c>
      <c r="F1523" s="8">
        <f t="shared" si="211"/>
        <v>2</v>
      </c>
      <c r="G1523" s="8">
        <f t="shared" si="208"/>
        <v>27</v>
      </c>
      <c r="H1523" t="str">
        <f t="shared" si="212"/>
        <v>星霜主动技能2等级16</v>
      </c>
      <c r="I1523" t="str">
        <f t="shared" si="213"/>
        <v>星霜主动技能2等级17</v>
      </c>
      <c r="J1523" s="1">
        <v>1517</v>
      </c>
      <c r="K1523" s="1">
        <f>VLOOKUP(H1523,主动技能!$A:$B,2,FALSE)</f>
        <v>1596</v>
      </c>
      <c r="L1523" s="1">
        <f>VLOOKUP(I1523,主动技能!$A:$B,2,FALSE)</f>
        <v>1597</v>
      </c>
      <c r="M1523" s="1">
        <f t="shared" si="214"/>
        <v>32</v>
      </c>
      <c r="N1523" s="1" t="s">
        <v>251</v>
      </c>
      <c r="O1523" s="1">
        <f t="shared" si="215"/>
        <v>131</v>
      </c>
      <c r="P1523" s="1" t="s">
        <v>252</v>
      </c>
      <c r="Q1523" s="1" t="s">
        <v>252</v>
      </c>
    </row>
    <row r="1524" spans="2:17" x14ac:dyDescent="0.15">
      <c r="B1524" s="8" t="str">
        <f>VLOOKUP(G1524,角色!A:B,2,FALSE)</f>
        <v>星霜</v>
      </c>
      <c r="C1524" s="8" t="str">
        <f t="shared" si="207"/>
        <v>主动技能2</v>
      </c>
      <c r="D1524" s="8">
        <f t="shared" si="209"/>
        <v>17</v>
      </c>
      <c r="E1524" s="8">
        <f t="shared" si="210"/>
        <v>18</v>
      </c>
      <c r="F1524" s="8">
        <f t="shared" si="211"/>
        <v>2</v>
      </c>
      <c r="G1524" s="8">
        <f t="shared" si="208"/>
        <v>27</v>
      </c>
      <c r="H1524" t="str">
        <f t="shared" si="212"/>
        <v>星霜主动技能2等级17</v>
      </c>
      <c r="I1524" t="str">
        <f t="shared" si="213"/>
        <v>星霜主动技能2等级18</v>
      </c>
      <c r="J1524" s="1">
        <v>1518</v>
      </c>
      <c r="K1524" s="1">
        <f>VLOOKUP(H1524,主动技能!$A:$B,2,FALSE)</f>
        <v>1597</v>
      </c>
      <c r="L1524" s="1">
        <f>VLOOKUP(I1524,主动技能!$A:$B,2,FALSE)</f>
        <v>1598</v>
      </c>
      <c r="M1524" s="1">
        <f t="shared" si="214"/>
        <v>33</v>
      </c>
      <c r="N1524" s="1" t="s">
        <v>251</v>
      </c>
      <c r="O1524" s="1">
        <f t="shared" si="215"/>
        <v>132</v>
      </c>
      <c r="P1524" s="1" t="s">
        <v>252</v>
      </c>
      <c r="Q1524" s="1" t="s">
        <v>252</v>
      </c>
    </row>
    <row r="1525" spans="2:17" x14ac:dyDescent="0.15">
      <c r="B1525" s="8" t="str">
        <f>VLOOKUP(G1525,角色!A:B,2,FALSE)</f>
        <v>星霜</v>
      </c>
      <c r="C1525" s="8" t="str">
        <f t="shared" si="207"/>
        <v>主动技能2</v>
      </c>
      <c r="D1525" s="8">
        <f t="shared" si="209"/>
        <v>18</v>
      </c>
      <c r="E1525" s="8">
        <f t="shared" si="210"/>
        <v>19</v>
      </c>
      <c r="F1525" s="8">
        <f t="shared" si="211"/>
        <v>2</v>
      </c>
      <c r="G1525" s="8">
        <f t="shared" si="208"/>
        <v>27</v>
      </c>
      <c r="H1525" t="str">
        <f t="shared" si="212"/>
        <v>星霜主动技能2等级18</v>
      </c>
      <c r="I1525" t="str">
        <f t="shared" si="213"/>
        <v>星霜主动技能2等级19</v>
      </c>
      <c r="J1525" s="1">
        <v>1519</v>
      </c>
      <c r="K1525" s="1">
        <f>VLOOKUP(H1525,主动技能!$A:$B,2,FALSE)</f>
        <v>1598</v>
      </c>
      <c r="L1525" s="1">
        <f>VLOOKUP(I1525,主动技能!$A:$B,2,FALSE)</f>
        <v>1599</v>
      </c>
      <c r="M1525" s="1">
        <f t="shared" si="214"/>
        <v>34</v>
      </c>
      <c r="N1525" s="1" t="s">
        <v>251</v>
      </c>
      <c r="O1525" s="1">
        <f t="shared" si="215"/>
        <v>133</v>
      </c>
      <c r="P1525" s="1" t="s">
        <v>252</v>
      </c>
      <c r="Q1525" s="1" t="s">
        <v>252</v>
      </c>
    </row>
    <row r="1526" spans="2:17" x14ac:dyDescent="0.15">
      <c r="B1526" s="8" t="str">
        <f>VLOOKUP(G1526,角色!A:B,2,FALSE)</f>
        <v>星霜</v>
      </c>
      <c r="C1526" s="8" t="str">
        <f t="shared" si="207"/>
        <v>主动技能2</v>
      </c>
      <c r="D1526" s="8">
        <f t="shared" si="209"/>
        <v>19</v>
      </c>
      <c r="E1526" s="8">
        <f t="shared" si="210"/>
        <v>20</v>
      </c>
      <c r="F1526" s="8">
        <f t="shared" si="211"/>
        <v>2</v>
      </c>
      <c r="G1526" s="8">
        <f t="shared" si="208"/>
        <v>27</v>
      </c>
      <c r="H1526" t="str">
        <f t="shared" si="212"/>
        <v>星霜主动技能2等级19</v>
      </c>
      <c r="I1526" t="str">
        <f t="shared" si="213"/>
        <v>星霜主动技能2等级20</v>
      </c>
      <c r="J1526" s="1">
        <v>1520</v>
      </c>
      <c r="K1526" s="1">
        <f>VLOOKUP(H1526,主动技能!$A:$B,2,FALSE)</f>
        <v>1599</v>
      </c>
      <c r="L1526" s="1">
        <f>VLOOKUP(I1526,主动技能!$A:$B,2,FALSE)</f>
        <v>1600</v>
      </c>
      <c r="M1526" s="1">
        <f t="shared" si="214"/>
        <v>35</v>
      </c>
      <c r="N1526" s="1" t="s">
        <v>251</v>
      </c>
      <c r="O1526" s="1">
        <f t="shared" si="215"/>
        <v>134</v>
      </c>
      <c r="P1526" s="1" t="s">
        <v>252</v>
      </c>
      <c r="Q1526" s="1" t="s">
        <v>252</v>
      </c>
    </row>
    <row r="1527" spans="2:17" x14ac:dyDescent="0.15">
      <c r="B1527" s="8" t="str">
        <f>VLOOKUP(G1527,角色!A:B,2,FALSE)</f>
        <v>星霜</v>
      </c>
      <c r="C1527" s="8" t="str">
        <f t="shared" si="207"/>
        <v>主动技能3</v>
      </c>
      <c r="D1527" s="8">
        <f t="shared" si="209"/>
        <v>1</v>
      </c>
      <c r="E1527" s="8">
        <f t="shared" si="210"/>
        <v>2</v>
      </c>
      <c r="F1527" s="8">
        <f t="shared" si="211"/>
        <v>3</v>
      </c>
      <c r="G1527" s="8">
        <f t="shared" si="208"/>
        <v>27</v>
      </c>
      <c r="H1527" t="str">
        <f t="shared" si="212"/>
        <v>星霜主动技能3等级1</v>
      </c>
      <c r="I1527" t="str">
        <f t="shared" si="213"/>
        <v>星霜主动技能3等级2</v>
      </c>
      <c r="J1527" s="1">
        <v>1521</v>
      </c>
      <c r="K1527" s="1">
        <f>VLOOKUP(H1527,主动技能!$A:$B,2,FALSE)</f>
        <v>1601</v>
      </c>
      <c r="L1527" s="1">
        <f>VLOOKUP(I1527,主动技能!$A:$B,2,FALSE)</f>
        <v>1602</v>
      </c>
      <c r="M1527" s="1">
        <f t="shared" si="214"/>
        <v>36</v>
      </c>
      <c r="N1527" s="1" t="s">
        <v>251</v>
      </c>
      <c r="O1527" s="1">
        <f t="shared" si="215"/>
        <v>135</v>
      </c>
      <c r="P1527" s="1" t="s">
        <v>252</v>
      </c>
      <c r="Q1527" s="1" t="s">
        <v>252</v>
      </c>
    </row>
    <row r="1528" spans="2:17" x14ac:dyDescent="0.15">
      <c r="B1528" s="8" t="str">
        <f>VLOOKUP(G1528,角色!A:B,2,FALSE)</f>
        <v>星霜</v>
      </c>
      <c r="C1528" s="8" t="str">
        <f t="shared" si="207"/>
        <v>主动技能3</v>
      </c>
      <c r="D1528" s="8">
        <f t="shared" si="209"/>
        <v>2</v>
      </c>
      <c r="E1528" s="8">
        <f t="shared" si="210"/>
        <v>3</v>
      </c>
      <c r="F1528" s="8">
        <f t="shared" si="211"/>
        <v>3</v>
      </c>
      <c r="G1528" s="8">
        <f t="shared" si="208"/>
        <v>27</v>
      </c>
      <c r="H1528" t="str">
        <f t="shared" si="212"/>
        <v>星霜主动技能3等级2</v>
      </c>
      <c r="I1528" t="str">
        <f t="shared" si="213"/>
        <v>星霜主动技能3等级3</v>
      </c>
      <c r="J1528" s="1">
        <v>1522</v>
      </c>
      <c r="K1528" s="1">
        <f>VLOOKUP(H1528,主动技能!$A:$B,2,FALSE)</f>
        <v>1602</v>
      </c>
      <c r="L1528" s="1">
        <f>VLOOKUP(I1528,主动技能!$A:$B,2,FALSE)</f>
        <v>1603</v>
      </c>
      <c r="M1528" s="1">
        <f t="shared" si="214"/>
        <v>37</v>
      </c>
      <c r="N1528" s="1" t="s">
        <v>251</v>
      </c>
      <c r="O1528" s="1">
        <f t="shared" si="215"/>
        <v>136</v>
      </c>
      <c r="P1528" s="1" t="s">
        <v>252</v>
      </c>
      <c r="Q1528" s="1" t="s">
        <v>252</v>
      </c>
    </row>
    <row r="1529" spans="2:17" x14ac:dyDescent="0.15">
      <c r="B1529" s="8" t="str">
        <f>VLOOKUP(G1529,角色!A:B,2,FALSE)</f>
        <v>星霜</v>
      </c>
      <c r="C1529" s="8" t="str">
        <f t="shared" si="207"/>
        <v>主动技能3</v>
      </c>
      <c r="D1529" s="8">
        <f t="shared" si="209"/>
        <v>3</v>
      </c>
      <c r="E1529" s="8">
        <f t="shared" si="210"/>
        <v>4</v>
      </c>
      <c r="F1529" s="8">
        <f t="shared" si="211"/>
        <v>3</v>
      </c>
      <c r="G1529" s="8">
        <f t="shared" si="208"/>
        <v>27</v>
      </c>
      <c r="H1529" t="str">
        <f t="shared" si="212"/>
        <v>星霜主动技能3等级3</v>
      </c>
      <c r="I1529" t="str">
        <f t="shared" si="213"/>
        <v>星霜主动技能3等级4</v>
      </c>
      <c r="J1529" s="1">
        <v>1523</v>
      </c>
      <c r="K1529" s="1">
        <f>VLOOKUP(H1529,主动技能!$A:$B,2,FALSE)</f>
        <v>1603</v>
      </c>
      <c r="L1529" s="1">
        <f>VLOOKUP(I1529,主动技能!$A:$B,2,FALSE)</f>
        <v>1604</v>
      </c>
      <c r="M1529" s="1">
        <f t="shared" si="214"/>
        <v>38</v>
      </c>
      <c r="N1529" s="1" t="s">
        <v>251</v>
      </c>
      <c r="O1529" s="1">
        <f t="shared" si="215"/>
        <v>137</v>
      </c>
      <c r="P1529" s="1" t="s">
        <v>252</v>
      </c>
      <c r="Q1529" s="1" t="s">
        <v>252</v>
      </c>
    </row>
    <row r="1530" spans="2:17" x14ac:dyDescent="0.15">
      <c r="B1530" s="8" t="str">
        <f>VLOOKUP(G1530,角色!A:B,2,FALSE)</f>
        <v>星霜</v>
      </c>
      <c r="C1530" s="8" t="str">
        <f t="shared" si="207"/>
        <v>主动技能3</v>
      </c>
      <c r="D1530" s="8">
        <f t="shared" si="209"/>
        <v>4</v>
      </c>
      <c r="E1530" s="8">
        <f t="shared" si="210"/>
        <v>5</v>
      </c>
      <c r="F1530" s="8">
        <f t="shared" si="211"/>
        <v>3</v>
      </c>
      <c r="G1530" s="8">
        <f t="shared" si="208"/>
        <v>27</v>
      </c>
      <c r="H1530" t="str">
        <f t="shared" si="212"/>
        <v>星霜主动技能3等级4</v>
      </c>
      <c r="I1530" t="str">
        <f t="shared" si="213"/>
        <v>星霜主动技能3等级5</v>
      </c>
      <c r="J1530" s="1">
        <v>1524</v>
      </c>
      <c r="K1530" s="1">
        <f>VLOOKUP(H1530,主动技能!$A:$B,2,FALSE)</f>
        <v>1604</v>
      </c>
      <c r="L1530" s="1">
        <f>VLOOKUP(I1530,主动技能!$A:$B,2,FALSE)</f>
        <v>1605</v>
      </c>
      <c r="M1530" s="1">
        <f t="shared" si="214"/>
        <v>39</v>
      </c>
      <c r="N1530" s="1" t="s">
        <v>251</v>
      </c>
      <c r="O1530" s="1">
        <f t="shared" si="215"/>
        <v>138</v>
      </c>
      <c r="P1530" s="1" t="s">
        <v>252</v>
      </c>
      <c r="Q1530" s="1" t="s">
        <v>252</v>
      </c>
    </row>
    <row r="1531" spans="2:17" x14ac:dyDescent="0.15">
      <c r="B1531" s="8" t="str">
        <f>VLOOKUP(G1531,角色!A:B,2,FALSE)</f>
        <v>星霜</v>
      </c>
      <c r="C1531" s="8" t="str">
        <f t="shared" si="207"/>
        <v>主动技能3</v>
      </c>
      <c r="D1531" s="8">
        <f t="shared" si="209"/>
        <v>5</v>
      </c>
      <c r="E1531" s="8">
        <f t="shared" si="210"/>
        <v>6</v>
      </c>
      <c r="F1531" s="8">
        <f t="shared" si="211"/>
        <v>3</v>
      </c>
      <c r="G1531" s="8">
        <f t="shared" si="208"/>
        <v>27</v>
      </c>
      <c r="H1531" t="str">
        <f t="shared" si="212"/>
        <v>星霜主动技能3等级5</v>
      </c>
      <c r="I1531" t="str">
        <f t="shared" si="213"/>
        <v>星霜主动技能3等级6</v>
      </c>
      <c r="J1531" s="1">
        <v>1525</v>
      </c>
      <c r="K1531" s="1">
        <f>VLOOKUP(H1531,主动技能!$A:$B,2,FALSE)</f>
        <v>1605</v>
      </c>
      <c r="L1531" s="1">
        <f>VLOOKUP(I1531,主动技能!$A:$B,2,FALSE)</f>
        <v>1606</v>
      </c>
      <c r="M1531" s="1">
        <f t="shared" si="214"/>
        <v>40</v>
      </c>
      <c r="N1531" s="1" t="s">
        <v>251</v>
      </c>
      <c r="O1531" s="1">
        <f t="shared" si="215"/>
        <v>139</v>
      </c>
      <c r="P1531" s="1" t="s">
        <v>252</v>
      </c>
      <c r="Q1531" s="1" t="s">
        <v>252</v>
      </c>
    </row>
    <row r="1532" spans="2:17" x14ac:dyDescent="0.15">
      <c r="B1532" s="8" t="str">
        <f>VLOOKUP(G1532,角色!A:B,2,FALSE)</f>
        <v>星霜</v>
      </c>
      <c r="C1532" s="8" t="str">
        <f t="shared" si="207"/>
        <v>主动技能3</v>
      </c>
      <c r="D1532" s="8">
        <f t="shared" si="209"/>
        <v>6</v>
      </c>
      <c r="E1532" s="8">
        <f t="shared" si="210"/>
        <v>7</v>
      </c>
      <c r="F1532" s="8">
        <f t="shared" si="211"/>
        <v>3</v>
      </c>
      <c r="G1532" s="8">
        <f t="shared" si="208"/>
        <v>27</v>
      </c>
      <c r="H1532" t="str">
        <f t="shared" si="212"/>
        <v>星霜主动技能3等级6</v>
      </c>
      <c r="I1532" t="str">
        <f t="shared" si="213"/>
        <v>星霜主动技能3等级7</v>
      </c>
      <c r="J1532" s="1">
        <v>1526</v>
      </c>
      <c r="K1532" s="1">
        <f>VLOOKUP(H1532,主动技能!$A:$B,2,FALSE)</f>
        <v>1606</v>
      </c>
      <c r="L1532" s="1">
        <f>VLOOKUP(I1532,主动技能!$A:$B,2,FALSE)</f>
        <v>1607</v>
      </c>
      <c r="M1532" s="1">
        <f t="shared" si="214"/>
        <v>41</v>
      </c>
      <c r="N1532" s="1" t="s">
        <v>251</v>
      </c>
      <c r="O1532" s="1">
        <f t="shared" si="215"/>
        <v>140</v>
      </c>
      <c r="P1532" s="1" t="s">
        <v>252</v>
      </c>
      <c r="Q1532" s="1" t="s">
        <v>252</v>
      </c>
    </row>
    <row r="1533" spans="2:17" x14ac:dyDescent="0.15">
      <c r="B1533" s="8" t="str">
        <f>VLOOKUP(G1533,角色!A:B,2,FALSE)</f>
        <v>星霜</v>
      </c>
      <c r="C1533" s="8" t="str">
        <f t="shared" si="207"/>
        <v>主动技能3</v>
      </c>
      <c r="D1533" s="8">
        <f t="shared" si="209"/>
        <v>7</v>
      </c>
      <c r="E1533" s="8">
        <f t="shared" si="210"/>
        <v>8</v>
      </c>
      <c r="F1533" s="8">
        <f t="shared" si="211"/>
        <v>3</v>
      </c>
      <c r="G1533" s="8">
        <f t="shared" si="208"/>
        <v>27</v>
      </c>
      <c r="H1533" t="str">
        <f t="shared" si="212"/>
        <v>星霜主动技能3等级7</v>
      </c>
      <c r="I1533" t="str">
        <f t="shared" si="213"/>
        <v>星霜主动技能3等级8</v>
      </c>
      <c r="J1533" s="1">
        <v>1527</v>
      </c>
      <c r="K1533" s="1">
        <f>VLOOKUP(H1533,主动技能!$A:$B,2,FALSE)</f>
        <v>1607</v>
      </c>
      <c r="L1533" s="1">
        <f>VLOOKUP(I1533,主动技能!$A:$B,2,FALSE)</f>
        <v>1608</v>
      </c>
      <c r="M1533" s="1">
        <f t="shared" si="214"/>
        <v>42</v>
      </c>
      <c r="N1533" s="1" t="s">
        <v>251</v>
      </c>
      <c r="O1533" s="1">
        <f t="shared" si="215"/>
        <v>141</v>
      </c>
      <c r="P1533" s="1" t="s">
        <v>252</v>
      </c>
      <c r="Q1533" s="1" t="s">
        <v>252</v>
      </c>
    </row>
    <row r="1534" spans="2:17" x14ac:dyDescent="0.15">
      <c r="B1534" s="8" t="str">
        <f>VLOOKUP(G1534,角色!A:B,2,FALSE)</f>
        <v>星霜</v>
      </c>
      <c r="C1534" s="8" t="str">
        <f t="shared" si="207"/>
        <v>主动技能3</v>
      </c>
      <c r="D1534" s="8">
        <f t="shared" si="209"/>
        <v>8</v>
      </c>
      <c r="E1534" s="8">
        <f t="shared" si="210"/>
        <v>9</v>
      </c>
      <c r="F1534" s="8">
        <f t="shared" si="211"/>
        <v>3</v>
      </c>
      <c r="G1534" s="8">
        <f t="shared" si="208"/>
        <v>27</v>
      </c>
      <c r="H1534" t="str">
        <f t="shared" si="212"/>
        <v>星霜主动技能3等级8</v>
      </c>
      <c r="I1534" t="str">
        <f t="shared" si="213"/>
        <v>星霜主动技能3等级9</v>
      </c>
      <c r="J1534" s="1">
        <v>1528</v>
      </c>
      <c r="K1534" s="1">
        <f>VLOOKUP(H1534,主动技能!$A:$B,2,FALSE)</f>
        <v>1608</v>
      </c>
      <c r="L1534" s="1">
        <f>VLOOKUP(I1534,主动技能!$A:$B,2,FALSE)</f>
        <v>1609</v>
      </c>
      <c r="M1534" s="1">
        <f t="shared" si="214"/>
        <v>43</v>
      </c>
      <c r="N1534" s="1" t="s">
        <v>251</v>
      </c>
      <c r="O1534" s="1">
        <f t="shared" si="215"/>
        <v>142</v>
      </c>
      <c r="P1534" s="1" t="s">
        <v>252</v>
      </c>
      <c r="Q1534" s="1" t="s">
        <v>252</v>
      </c>
    </row>
    <row r="1535" spans="2:17" x14ac:dyDescent="0.15">
      <c r="B1535" s="8" t="str">
        <f>VLOOKUP(G1535,角色!A:B,2,FALSE)</f>
        <v>星霜</v>
      </c>
      <c r="C1535" s="8" t="str">
        <f t="shared" si="207"/>
        <v>主动技能3</v>
      </c>
      <c r="D1535" s="8">
        <f t="shared" si="209"/>
        <v>9</v>
      </c>
      <c r="E1535" s="8">
        <f t="shared" si="210"/>
        <v>10</v>
      </c>
      <c r="F1535" s="8">
        <f t="shared" si="211"/>
        <v>3</v>
      </c>
      <c r="G1535" s="8">
        <f t="shared" si="208"/>
        <v>27</v>
      </c>
      <c r="H1535" t="str">
        <f t="shared" si="212"/>
        <v>星霜主动技能3等级9</v>
      </c>
      <c r="I1535" t="str">
        <f t="shared" si="213"/>
        <v>星霜主动技能3等级10</v>
      </c>
      <c r="J1535" s="1">
        <v>1529</v>
      </c>
      <c r="K1535" s="1">
        <f>VLOOKUP(H1535,主动技能!$A:$B,2,FALSE)</f>
        <v>1609</v>
      </c>
      <c r="L1535" s="1">
        <f>VLOOKUP(I1535,主动技能!$A:$B,2,FALSE)</f>
        <v>1610</v>
      </c>
      <c r="M1535" s="1">
        <f t="shared" si="214"/>
        <v>44</v>
      </c>
      <c r="N1535" s="1" t="s">
        <v>251</v>
      </c>
      <c r="O1535" s="1">
        <f t="shared" si="215"/>
        <v>143</v>
      </c>
      <c r="P1535" s="1" t="s">
        <v>252</v>
      </c>
      <c r="Q1535" s="1" t="s">
        <v>252</v>
      </c>
    </row>
    <row r="1536" spans="2:17" x14ac:dyDescent="0.15">
      <c r="B1536" s="8" t="str">
        <f>VLOOKUP(G1536,角色!A:B,2,FALSE)</f>
        <v>星霜</v>
      </c>
      <c r="C1536" s="8" t="str">
        <f t="shared" si="207"/>
        <v>主动技能3</v>
      </c>
      <c r="D1536" s="8">
        <f t="shared" si="209"/>
        <v>10</v>
      </c>
      <c r="E1536" s="8">
        <f t="shared" si="210"/>
        <v>11</v>
      </c>
      <c r="F1536" s="8">
        <f t="shared" si="211"/>
        <v>3</v>
      </c>
      <c r="G1536" s="8">
        <f t="shared" si="208"/>
        <v>27</v>
      </c>
      <c r="H1536" t="str">
        <f t="shared" si="212"/>
        <v>星霜主动技能3等级10</v>
      </c>
      <c r="I1536" t="str">
        <f t="shared" si="213"/>
        <v>星霜主动技能3等级11</v>
      </c>
      <c r="J1536" s="1">
        <v>1530</v>
      </c>
      <c r="K1536" s="1">
        <f>VLOOKUP(H1536,主动技能!$A:$B,2,FALSE)</f>
        <v>1610</v>
      </c>
      <c r="L1536" s="1">
        <f>VLOOKUP(I1536,主动技能!$A:$B,2,FALSE)</f>
        <v>1611</v>
      </c>
      <c r="M1536" s="1">
        <f t="shared" si="214"/>
        <v>45</v>
      </c>
      <c r="N1536" s="1" t="s">
        <v>251</v>
      </c>
      <c r="O1536" s="1">
        <f t="shared" si="215"/>
        <v>144</v>
      </c>
      <c r="P1536" s="1" t="s">
        <v>252</v>
      </c>
      <c r="Q1536" s="1" t="s">
        <v>252</v>
      </c>
    </row>
    <row r="1537" spans="2:17" x14ac:dyDescent="0.15">
      <c r="B1537" s="8" t="str">
        <f>VLOOKUP(G1537,角色!A:B,2,FALSE)</f>
        <v>星霜</v>
      </c>
      <c r="C1537" s="8" t="str">
        <f t="shared" si="207"/>
        <v>主动技能3</v>
      </c>
      <c r="D1537" s="8">
        <f t="shared" si="209"/>
        <v>11</v>
      </c>
      <c r="E1537" s="8">
        <f t="shared" si="210"/>
        <v>12</v>
      </c>
      <c r="F1537" s="8">
        <f t="shared" si="211"/>
        <v>3</v>
      </c>
      <c r="G1537" s="8">
        <f t="shared" si="208"/>
        <v>27</v>
      </c>
      <c r="H1537" t="str">
        <f t="shared" si="212"/>
        <v>星霜主动技能3等级11</v>
      </c>
      <c r="I1537" t="str">
        <f t="shared" si="213"/>
        <v>星霜主动技能3等级12</v>
      </c>
      <c r="J1537" s="1">
        <v>1531</v>
      </c>
      <c r="K1537" s="1">
        <f>VLOOKUP(H1537,主动技能!$A:$B,2,FALSE)</f>
        <v>1611</v>
      </c>
      <c r="L1537" s="1">
        <f>VLOOKUP(I1537,主动技能!$A:$B,2,FALSE)</f>
        <v>1612</v>
      </c>
      <c r="M1537" s="1">
        <f t="shared" si="214"/>
        <v>46</v>
      </c>
      <c r="N1537" s="1" t="s">
        <v>251</v>
      </c>
      <c r="O1537" s="1">
        <f t="shared" si="215"/>
        <v>145</v>
      </c>
      <c r="P1537" s="1" t="s">
        <v>252</v>
      </c>
      <c r="Q1537" s="1" t="s">
        <v>252</v>
      </c>
    </row>
    <row r="1538" spans="2:17" x14ac:dyDescent="0.15">
      <c r="B1538" s="8" t="str">
        <f>VLOOKUP(G1538,角色!A:B,2,FALSE)</f>
        <v>星霜</v>
      </c>
      <c r="C1538" s="8" t="str">
        <f t="shared" si="207"/>
        <v>主动技能3</v>
      </c>
      <c r="D1538" s="8">
        <f t="shared" si="209"/>
        <v>12</v>
      </c>
      <c r="E1538" s="8">
        <f t="shared" si="210"/>
        <v>13</v>
      </c>
      <c r="F1538" s="8">
        <f t="shared" si="211"/>
        <v>3</v>
      </c>
      <c r="G1538" s="8">
        <f t="shared" si="208"/>
        <v>27</v>
      </c>
      <c r="H1538" t="str">
        <f t="shared" si="212"/>
        <v>星霜主动技能3等级12</v>
      </c>
      <c r="I1538" t="str">
        <f t="shared" si="213"/>
        <v>星霜主动技能3等级13</v>
      </c>
      <c r="J1538" s="1">
        <v>1532</v>
      </c>
      <c r="K1538" s="1">
        <f>VLOOKUP(H1538,主动技能!$A:$B,2,FALSE)</f>
        <v>1612</v>
      </c>
      <c r="L1538" s="1">
        <f>VLOOKUP(I1538,主动技能!$A:$B,2,FALSE)</f>
        <v>1613</v>
      </c>
      <c r="M1538" s="1">
        <f t="shared" si="214"/>
        <v>47</v>
      </c>
      <c r="N1538" s="1" t="s">
        <v>251</v>
      </c>
      <c r="O1538" s="1">
        <f t="shared" si="215"/>
        <v>146</v>
      </c>
      <c r="P1538" s="1" t="s">
        <v>252</v>
      </c>
      <c r="Q1538" s="1" t="s">
        <v>252</v>
      </c>
    </row>
    <row r="1539" spans="2:17" x14ac:dyDescent="0.15">
      <c r="B1539" s="8" t="str">
        <f>VLOOKUP(G1539,角色!A:B,2,FALSE)</f>
        <v>星霜</v>
      </c>
      <c r="C1539" s="8" t="str">
        <f t="shared" si="207"/>
        <v>主动技能3</v>
      </c>
      <c r="D1539" s="8">
        <f t="shared" si="209"/>
        <v>13</v>
      </c>
      <c r="E1539" s="8">
        <f t="shared" si="210"/>
        <v>14</v>
      </c>
      <c r="F1539" s="8">
        <f t="shared" si="211"/>
        <v>3</v>
      </c>
      <c r="G1539" s="8">
        <f t="shared" si="208"/>
        <v>27</v>
      </c>
      <c r="H1539" t="str">
        <f t="shared" si="212"/>
        <v>星霜主动技能3等级13</v>
      </c>
      <c r="I1539" t="str">
        <f t="shared" si="213"/>
        <v>星霜主动技能3等级14</v>
      </c>
      <c r="J1539" s="1">
        <v>1533</v>
      </c>
      <c r="K1539" s="1">
        <f>VLOOKUP(H1539,主动技能!$A:$B,2,FALSE)</f>
        <v>1613</v>
      </c>
      <c r="L1539" s="1">
        <f>VLOOKUP(I1539,主动技能!$A:$B,2,FALSE)</f>
        <v>1614</v>
      </c>
      <c r="M1539" s="1">
        <f t="shared" si="214"/>
        <v>48</v>
      </c>
      <c r="N1539" s="1" t="s">
        <v>251</v>
      </c>
      <c r="O1539" s="1">
        <f t="shared" si="215"/>
        <v>147</v>
      </c>
      <c r="P1539" s="1" t="s">
        <v>252</v>
      </c>
      <c r="Q1539" s="1" t="s">
        <v>252</v>
      </c>
    </row>
    <row r="1540" spans="2:17" x14ac:dyDescent="0.15">
      <c r="B1540" s="8" t="str">
        <f>VLOOKUP(G1540,角色!A:B,2,FALSE)</f>
        <v>星霜</v>
      </c>
      <c r="C1540" s="8" t="str">
        <f t="shared" si="207"/>
        <v>主动技能3</v>
      </c>
      <c r="D1540" s="8">
        <f t="shared" si="209"/>
        <v>14</v>
      </c>
      <c r="E1540" s="8">
        <f t="shared" si="210"/>
        <v>15</v>
      </c>
      <c r="F1540" s="8">
        <f t="shared" si="211"/>
        <v>3</v>
      </c>
      <c r="G1540" s="8">
        <f t="shared" si="208"/>
        <v>27</v>
      </c>
      <c r="H1540" t="str">
        <f t="shared" si="212"/>
        <v>星霜主动技能3等级14</v>
      </c>
      <c r="I1540" t="str">
        <f t="shared" si="213"/>
        <v>星霜主动技能3等级15</v>
      </c>
      <c r="J1540" s="1">
        <v>1534</v>
      </c>
      <c r="K1540" s="1">
        <f>VLOOKUP(H1540,主动技能!$A:$B,2,FALSE)</f>
        <v>1614</v>
      </c>
      <c r="L1540" s="1">
        <f>VLOOKUP(I1540,主动技能!$A:$B,2,FALSE)</f>
        <v>1615</v>
      </c>
      <c r="M1540" s="1">
        <f t="shared" si="214"/>
        <v>49</v>
      </c>
      <c r="N1540" s="1" t="s">
        <v>251</v>
      </c>
      <c r="O1540" s="1">
        <f t="shared" si="215"/>
        <v>148</v>
      </c>
      <c r="P1540" s="1" t="s">
        <v>252</v>
      </c>
      <c r="Q1540" s="1" t="s">
        <v>252</v>
      </c>
    </row>
    <row r="1541" spans="2:17" x14ac:dyDescent="0.15">
      <c r="B1541" s="8" t="str">
        <f>VLOOKUP(G1541,角色!A:B,2,FALSE)</f>
        <v>星霜</v>
      </c>
      <c r="C1541" s="8" t="str">
        <f t="shared" si="207"/>
        <v>主动技能3</v>
      </c>
      <c r="D1541" s="8">
        <f t="shared" si="209"/>
        <v>15</v>
      </c>
      <c r="E1541" s="8">
        <f t="shared" si="210"/>
        <v>16</v>
      </c>
      <c r="F1541" s="8">
        <f t="shared" si="211"/>
        <v>3</v>
      </c>
      <c r="G1541" s="8">
        <f t="shared" si="208"/>
        <v>27</v>
      </c>
      <c r="H1541" t="str">
        <f t="shared" si="212"/>
        <v>星霜主动技能3等级15</v>
      </c>
      <c r="I1541" t="str">
        <f t="shared" si="213"/>
        <v>星霜主动技能3等级16</v>
      </c>
      <c r="J1541" s="1">
        <v>1535</v>
      </c>
      <c r="K1541" s="1">
        <f>VLOOKUP(H1541,主动技能!$A:$B,2,FALSE)</f>
        <v>1615</v>
      </c>
      <c r="L1541" s="1">
        <f>VLOOKUP(I1541,主动技能!$A:$B,2,FALSE)</f>
        <v>1616</v>
      </c>
      <c r="M1541" s="1">
        <f t="shared" si="214"/>
        <v>50</v>
      </c>
      <c r="N1541" s="1" t="s">
        <v>251</v>
      </c>
      <c r="O1541" s="1">
        <f t="shared" si="215"/>
        <v>149</v>
      </c>
      <c r="P1541" s="1" t="s">
        <v>252</v>
      </c>
      <c r="Q1541" s="1" t="s">
        <v>252</v>
      </c>
    </row>
    <row r="1542" spans="2:17" x14ac:dyDescent="0.15">
      <c r="B1542" s="8" t="str">
        <f>VLOOKUP(G1542,角色!A:B,2,FALSE)</f>
        <v>星霜</v>
      </c>
      <c r="C1542" s="8" t="str">
        <f t="shared" si="207"/>
        <v>主动技能3</v>
      </c>
      <c r="D1542" s="8">
        <f t="shared" si="209"/>
        <v>16</v>
      </c>
      <c r="E1542" s="8">
        <f t="shared" si="210"/>
        <v>17</v>
      </c>
      <c r="F1542" s="8">
        <f t="shared" si="211"/>
        <v>3</v>
      </c>
      <c r="G1542" s="8">
        <f t="shared" si="208"/>
        <v>27</v>
      </c>
      <c r="H1542" t="str">
        <f t="shared" si="212"/>
        <v>星霜主动技能3等级16</v>
      </c>
      <c r="I1542" t="str">
        <f t="shared" si="213"/>
        <v>星霜主动技能3等级17</v>
      </c>
      <c r="J1542" s="1">
        <v>1536</v>
      </c>
      <c r="K1542" s="1">
        <f>VLOOKUP(H1542,主动技能!$A:$B,2,FALSE)</f>
        <v>1616</v>
      </c>
      <c r="L1542" s="1">
        <f>VLOOKUP(I1542,主动技能!$A:$B,2,FALSE)</f>
        <v>1617</v>
      </c>
      <c r="M1542" s="1">
        <f t="shared" si="214"/>
        <v>51</v>
      </c>
      <c r="N1542" s="1" t="s">
        <v>251</v>
      </c>
      <c r="O1542" s="1">
        <f t="shared" si="215"/>
        <v>150</v>
      </c>
      <c r="P1542" s="1" t="s">
        <v>252</v>
      </c>
      <c r="Q1542" s="1" t="s">
        <v>252</v>
      </c>
    </row>
    <row r="1543" spans="2:17" x14ac:dyDescent="0.15">
      <c r="B1543" s="8" t="str">
        <f>VLOOKUP(G1543,角色!A:B,2,FALSE)</f>
        <v>星霜</v>
      </c>
      <c r="C1543" s="8" t="str">
        <f t="shared" si="207"/>
        <v>主动技能3</v>
      </c>
      <c r="D1543" s="8">
        <f t="shared" si="209"/>
        <v>17</v>
      </c>
      <c r="E1543" s="8">
        <f t="shared" si="210"/>
        <v>18</v>
      </c>
      <c r="F1543" s="8">
        <f t="shared" si="211"/>
        <v>3</v>
      </c>
      <c r="G1543" s="8">
        <f t="shared" si="208"/>
        <v>27</v>
      </c>
      <c r="H1543" t="str">
        <f t="shared" si="212"/>
        <v>星霜主动技能3等级17</v>
      </c>
      <c r="I1543" t="str">
        <f t="shared" si="213"/>
        <v>星霜主动技能3等级18</v>
      </c>
      <c r="J1543" s="1">
        <v>1537</v>
      </c>
      <c r="K1543" s="1">
        <f>VLOOKUP(H1543,主动技能!$A:$B,2,FALSE)</f>
        <v>1617</v>
      </c>
      <c r="L1543" s="1">
        <f>VLOOKUP(I1543,主动技能!$A:$B,2,FALSE)</f>
        <v>1618</v>
      </c>
      <c r="M1543" s="1">
        <f t="shared" si="214"/>
        <v>52</v>
      </c>
      <c r="N1543" s="1" t="s">
        <v>251</v>
      </c>
      <c r="O1543" s="1">
        <f t="shared" si="215"/>
        <v>151</v>
      </c>
      <c r="P1543" s="1" t="s">
        <v>252</v>
      </c>
      <c r="Q1543" s="1" t="s">
        <v>252</v>
      </c>
    </row>
    <row r="1544" spans="2:17" x14ac:dyDescent="0.15">
      <c r="B1544" s="8" t="str">
        <f>VLOOKUP(G1544,角色!A:B,2,FALSE)</f>
        <v>星霜</v>
      </c>
      <c r="C1544" s="8" t="str">
        <f t="shared" ref="C1544:C1545" si="216">C$4&amp;F1544</f>
        <v>主动技能3</v>
      </c>
      <c r="D1544" s="8">
        <f t="shared" si="209"/>
        <v>18</v>
      </c>
      <c r="E1544" s="8">
        <f t="shared" si="210"/>
        <v>19</v>
      </c>
      <c r="F1544" s="8">
        <f t="shared" si="211"/>
        <v>3</v>
      </c>
      <c r="G1544" s="8">
        <f t="shared" ref="G1544:G1545" si="217">IF((F1544=1)*(D1544=1),G1543+1,G1543)</f>
        <v>27</v>
      </c>
      <c r="H1544" t="str">
        <f t="shared" si="212"/>
        <v>星霜主动技能3等级18</v>
      </c>
      <c r="I1544" t="str">
        <f t="shared" si="213"/>
        <v>星霜主动技能3等级19</v>
      </c>
      <c r="J1544" s="1">
        <v>1538</v>
      </c>
      <c r="K1544" s="1">
        <f>VLOOKUP(H1544,主动技能!$A:$B,2,FALSE)</f>
        <v>1618</v>
      </c>
      <c r="L1544" s="1">
        <f>VLOOKUP(I1544,主动技能!$A:$B,2,FALSE)</f>
        <v>1619</v>
      </c>
      <c r="M1544" s="1">
        <f t="shared" si="214"/>
        <v>53</v>
      </c>
      <c r="N1544" s="1" t="s">
        <v>251</v>
      </c>
      <c r="O1544" s="1">
        <f t="shared" si="215"/>
        <v>152</v>
      </c>
      <c r="P1544" s="1" t="s">
        <v>252</v>
      </c>
      <c r="Q1544" s="1" t="s">
        <v>252</v>
      </c>
    </row>
    <row r="1545" spans="2:17" x14ac:dyDescent="0.15">
      <c r="B1545" s="8" t="str">
        <f>VLOOKUP(G1545,角色!A:B,2,FALSE)</f>
        <v>星霜</v>
      </c>
      <c r="C1545" s="8" t="str">
        <f t="shared" si="216"/>
        <v>主动技能3</v>
      </c>
      <c r="D1545" s="8">
        <f t="shared" ref="D1545" si="218">IF(D1544=D$5,1,D1544+1)</f>
        <v>19</v>
      </c>
      <c r="E1545" s="8">
        <f t="shared" ref="E1545" si="219">IF(E1544=E$5,2,E1544+1)</f>
        <v>20</v>
      </c>
      <c r="F1545" s="8">
        <f t="shared" ref="F1545" si="220">IF(D1545=1,IF(F1544=$F$5,1,F1544+1),F1544)</f>
        <v>3</v>
      </c>
      <c r="G1545" s="8">
        <f t="shared" si="217"/>
        <v>27</v>
      </c>
      <c r="H1545" t="str">
        <f t="shared" si="212"/>
        <v>星霜主动技能3等级19</v>
      </c>
      <c r="I1545" t="str">
        <f t="shared" si="213"/>
        <v>星霜主动技能3等级20</v>
      </c>
      <c r="J1545" s="1">
        <v>1539</v>
      </c>
      <c r="K1545" s="1">
        <f>VLOOKUP(H1545,主动技能!$A:$B,2,FALSE)</f>
        <v>1619</v>
      </c>
      <c r="L1545" s="1">
        <f>VLOOKUP(I1545,主动技能!$A:$B,2,FALSE)</f>
        <v>1620</v>
      </c>
      <c r="M1545" s="1">
        <f t="shared" si="214"/>
        <v>54</v>
      </c>
      <c r="N1545" s="1" t="s">
        <v>251</v>
      </c>
      <c r="O1545" s="1">
        <f t="shared" si="215"/>
        <v>153</v>
      </c>
      <c r="P1545" s="1" t="s">
        <v>252</v>
      </c>
      <c r="Q1545" s="1" t="s">
        <v>252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595"/>
  <sheetViews>
    <sheetView workbookViewId="0">
      <selection activeCell="K25" sqref="K25:L25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293</v>
      </c>
      <c r="D4" s="7" t="s">
        <v>259</v>
      </c>
      <c r="E4" s="7" t="s">
        <v>259</v>
      </c>
      <c r="F4" s="7"/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19</v>
      </c>
      <c r="E5" s="7">
        <v>20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/>
      <c r="C6" s="17" t="s">
        <v>29</v>
      </c>
      <c r="D6" s="17" t="s">
        <v>133</v>
      </c>
      <c r="E6" s="17" t="s">
        <v>133</v>
      </c>
      <c r="F6" s="7" t="s">
        <v>288</v>
      </c>
      <c r="G6" s="17"/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</v>
      </c>
      <c r="L7" s="1">
        <f>VLOOKUP(I7,被动技能!$A:$E,5,FALSE)</f>
        <v>2</v>
      </c>
      <c r="M7" s="1">
        <v>1</v>
      </c>
      <c r="N7" s="1" t="s">
        <v>251</v>
      </c>
      <c r="O7" s="1">
        <v>100</v>
      </c>
      <c r="P7" s="1" t="s">
        <v>252</v>
      </c>
      <c r="Q7" s="1" t="s">
        <v>252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2</v>
      </c>
      <c r="L8" s="1">
        <f>VLOOKUP(I8,被动技能!$A:$E,5,FALSE)</f>
        <v>3</v>
      </c>
      <c r="M8" s="1">
        <v>2</v>
      </c>
      <c r="N8" s="1" t="s">
        <v>251</v>
      </c>
      <c r="O8" s="1">
        <v>101</v>
      </c>
      <c r="P8" s="1" t="s">
        <v>252</v>
      </c>
      <c r="Q8" s="1" t="s">
        <v>252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3</v>
      </c>
      <c r="L9" s="1">
        <f>VLOOKUP(I9,被动技能!$A:$E,5,FALSE)</f>
        <v>4</v>
      </c>
      <c r="M9" s="1">
        <v>3</v>
      </c>
      <c r="N9" s="1" t="s">
        <v>251</v>
      </c>
      <c r="O9" s="1">
        <v>102</v>
      </c>
      <c r="P9" s="1" t="s">
        <v>252</v>
      </c>
      <c r="Q9" s="1" t="s">
        <v>252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4</v>
      </c>
      <c r="L10" s="1">
        <f>VLOOKUP(I10,被动技能!$A:$E,5,FALSE)</f>
        <v>5</v>
      </c>
      <c r="M10" s="1">
        <v>4</v>
      </c>
      <c r="N10" s="1" t="s">
        <v>251</v>
      </c>
      <c r="O10" s="1">
        <v>103</v>
      </c>
      <c r="P10" s="1" t="s">
        <v>252</v>
      </c>
      <c r="Q10" s="1" t="s">
        <v>252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5</v>
      </c>
      <c r="L11" s="1">
        <f>VLOOKUP(I11,被动技能!$A:$E,5,FALSE)</f>
        <v>6</v>
      </c>
      <c r="M11" s="1">
        <v>5</v>
      </c>
      <c r="N11" s="1" t="s">
        <v>251</v>
      </c>
      <c r="O11" s="1">
        <v>104</v>
      </c>
      <c r="P11" s="1" t="s">
        <v>252</v>
      </c>
      <c r="Q11" s="1" t="s">
        <v>252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6</v>
      </c>
      <c r="L12" s="1">
        <f>VLOOKUP(I12,被动技能!$A:$E,5,FALSE)</f>
        <v>7</v>
      </c>
      <c r="M12" s="1">
        <v>6</v>
      </c>
      <c r="N12" s="1" t="s">
        <v>251</v>
      </c>
      <c r="O12" s="1">
        <v>105</v>
      </c>
      <c r="P12" s="1" t="s">
        <v>252</v>
      </c>
      <c r="Q12" s="1" t="s">
        <v>252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7</v>
      </c>
      <c r="L13" s="1">
        <f>VLOOKUP(I13,被动技能!$A:$E,5,FALSE)</f>
        <v>8</v>
      </c>
      <c r="M13" s="1">
        <v>7</v>
      </c>
      <c r="N13" s="1" t="s">
        <v>251</v>
      </c>
      <c r="O13" s="1">
        <v>106</v>
      </c>
      <c r="P13" s="1" t="s">
        <v>252</v>
      </c>
      <c r="Q13" s="1" t="s">
        <v>252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8</v>
      </c>
      <c r="L14" s="1">
        <f>VLOOKUP(I14,被动技能!$A:$E,5,FALSE)</f>
        <v>9</v>
      </c>
      <c r="M14" s="1">
        <v>8</v>
      </c>
      <c r="N14" s="1" t="s">
        <v>251</v>
      </c>
      <c r="O14" s="1">
        <v>107</v>
      </c>
      <c r="P14" s="1" t="s">
        <v>252</v>
      </c>
      <c r="Q14" s="1" t="s">
        <v>252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9</v>
      </c>
      <c r="L15" s="1">
        <f>VLOOKUP(I15,被动技能!$A:$E,5,FALSE)</f>
        <v>10</v>
      </c>
      <c r="M15" s="1">
        <v>9</v>
      </c>
      <c r="N15" s="1" t="s">
        <v>251</v>
      </c>
      <c r="O15" s="1">
        <v>108</v>
      </c>
      <c r="P15" s="1" t="s">
        <v>252</v>
      </c>
      <c r="Q15" s="1" t="s">
        <v>252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</v>
      </c>
      <c r="L16" s="1">
        <f>VLOOKUP(I16,被动技能!$A:$E,5,FALSE)</f>
        <v>11</v>
      </c>
      <c r="M16" s="1">
        <v>10</v>
      </c>
      <c r="N16" s="1" t="s">
        <v>251</v>
      </c>
      <c r="O16" s="1">
        <v>109</v>
      </c>
      <c r="P16" s="1" t="s">
        <v>252</v>
      </c>
      <c r="Q16" s="1" t="s">
        <v>252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11</v>
      </c>
      <c r="L17" s="1">
        <f>VLOOKUP(I17,被动技能!$A:$E,5,FALSE)</f>
        <v>12</v>
      </c>
      <c r="M17" s="1">
        <v>11</v>
      </c>
      <c r="N17" s="1" t="s">
        <v>251</v>
      </c>
      <c r="O17" s="1">
        <v>110</v>
      </c>
      <c r="P17" s="1" t="s">
        <v>252</v>
      </c>
      <c r="Q17" s="1" t="s">
        <v>252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12</v>
      </c>
      <c r="L18" s="1">
        <f>VLOOKUP(I18,被动技能!$A:$E,5,FALSE)</f>
        <v>13</v>
      </c>
      <c r="M18" s="1">
        <v>12</v>
      </c>
      <c r="N18" s="1" t="s">
        <v>251</v>
      </c>
      <c r="O18" s="1">
        <v>111</v>
      </c>
      <c r="P18" s="1" t="s">
        <v>252</v>
      </c>
      <c r="Q18" s="1" t="s">
        <v>252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13</v>
      </c>
      <c r="L19" s="1">
        <f>VLOOKUP(I19,被动技能!$A:$E,5,FALSE)</f>
        <v>14</v>
      </c>
      <c r="M19" s="1">
        <v>13</v>
      </c>
      <c r="N19" s="1" t="s">
        <v>251</v>
      </c>
      <c r="O19" s="1">
        <v>112</v>
      </c>
      <c r="P19" s="1" t="s">
        <v>252</v>
      </c>
      <c r="Q19" s="1" t="s">
        <v>252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14</v>
      </c>
      <c r="L20" s="1">
        <f>VLOOKUP(I20,被动技能!$A:$E,5,FALSE)</f>
        <v>15</v>
      </c>
      <c r="M20" s="1">
        <v>14</v>
      </c>
      <c r="N20" s="1" t="s">
        <v>251</v>
      </c>
      <c r="O20" s="1">
        <v>113</v>
      </c>
      <c r="P20" s="1" t="s">
        <v>252</v>
      </c>
      <c r="Q20" s="1" t="s">
        <v>252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15</v>
      </c>
      <c r="L21" s="1">
        <f>VLOOKUP(I21,被动技能!$A:$E,5,FALSE)</f>
        <v>16</v>
      </c>
      <c r="M21" s="1">
        <v>15</v>
      </c>
      <c r="N21" s="1" t="s">
        <v>251</v>
      </c>
      <c r="O21" s="1">
        <v>114</v>
      </c>
      <c r="P21" s="1" t="s">
        <v>252</v>
      </c>
      <c r="Q21" s="1" t="s">
        <v>252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16</v>
      </c>
      <c r="L22" s="1">
        <f>VLOOKUP(I22,被动技能!$A:$E,5,FALSE)</f>
        <v>17</v>
      </c>
      <c r="M22" s="1">
        <v>16</v>
      </c>
      <c r="N22" s="1" t="s">
        <v>251</v>
      </c>
      <c r="O22" s="1">
        <v>115</v>
      </c>
      <c r="P22" s="1" t="s">
        <v>252</v>
      </c>
      <c r="Q22" s="1" t="s">
        <v>252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17</v>
      </c>
      <c r="L23" s="1">
        <f>VLOOKUP(I23,被动技能!$A:$E,5,FALSE)</f>
        <v>18</v>
      </c>
      <c r="M23" s="1">
        <v>17</v>
      </c>
      <c r="N23" s="1" t="s">
        <v>251</v>
      </c>
      <c r="O23" s="1">
        <v>116</v>
      </c>
      <c r="P23" s="1" t="s">
        <v>252</v>
      </c>
      <c r="Q23" s="1" t="s">
        <v>252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18</v>
      </c>
      <c r="L24" s="1">
        <f>VLOOKUP(I24,被动技能!$A:$E,5,FALSE)</f>
        <v>19</v>
      </c>
      <c r="M24" s="1">
        <v>18</v>
      </c>
      <c r="N24" s="1" t="s">
        <v>251</v>
      </c>
      <c r="O24" s="1">
        <v>117</v>
      </c>
      <c r="P24" s="1" t="s">
        <v>252</v>
      </c>
      <c r="Q24" s="1" t="s">
        <v>252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19</v>
      </c>
      <c r="L25" s="1">
        <f>VLOOKUP(I25,被动技能!$A:$E,5,FALSE)</f>
        <v>20</v>
      </c>
      <c r="M25" s="1">
        <v>19</v>
      </c>
      <c r="N25" s="1" t="s">
        <v>251</v>
      </c>
      <c r="O25" s="1">
        <v>118</v>
      </c>
      <c r="P25" s="1" t="s">
        <v>252</v>
      </c>
      <c r="Q25" s="1" t="s">
        <v>252</v>
      </c>
    </row>
    <row r="26" spans="3:17" x14ac:dyDescent="0.15">
      <c r="C26" s="8" t="str">
        <f t="shared" si="0"/>
        <v>被动技能2</v>
      </c>
      <c r="D26" s="8">
        <f t="shared" si="3"/>
        <v>1</v>
      </c>
      <c r="E26" s="8">
        <f t="shared" si="4"/>
        <v>2</v>
      </c>
      <c r="F26" s="8">
        <f t="shared" si="5"/>
        <v>2</v>
      </c>
      <c r="H26" t="str">
        <f t="shared" si="1"/>
        <v>被动技能2等级1</v>
      </c>
      <c r="I26" t="str">
        <f t="shared" si="2"/>
        <v>被动技能2等级2</v>
      </c>
      <c r="J26" s="1">
        <v>20</v>
      </c>
      <c r="K26" s="1">
        <f>VLOOKUP(H26,被动技能!$A:$E,5,FALSE)</f>
        <v>21</v>
      </c>
      <c r="L26" s="1">
        <f>VLOOKUP(I26,被动技能!$A:$E,5,FALSE)</f>
        <v>22</v>
      </c>
      <c r="M26" s="1">
        <v>20</v>
      </c>
      <c r="N26" s="1" t="s">
        <v>251</v>
      </c>
      <c r="O26" s="1">
        <v>119</v>
      </c>
      <c r="P26" s="1" t="s">
        <v>252</v>
      </c>
      <c r="Q26" s="1" t="s">
        <v>252</v>
      </c>
    </row>
    <row r="27" spans="3:17" x14ac:dyDescent="0.15">
      <c r="C27" s="8" t="str">
        <f t="shared" si="0"/>
        <v>被动技能2</v>
      </c>
      <c r="D27" s="8">
        <f t="shared" si="3"/>
        <v>2</v>
      </c>
      <c r="E27" s="8">
        <f t="shared" si="4"/>
        <v>3</v>
      </c>
      <c r="F27" s="8">
        <f t="shared" si="5"/>
        <v>2</v>
      </c>
      <c r="H27" t="str">
        <f t="shared" si="1"/>
        <v>被动技能2等级2</v>
      </c>
      <c r="I27" t="str">
        <f t="shared" si="2"/>
        <v>被动技能2等级3</v>
      </c>
      <c r="J27" s="1">
        <v>21</v>
      </c>
      <c r="K27" s="1">
        <f>VLOOKUP(H27,被动技能!$A:$E,5,FALSE)</f>
        <v>22</v>
      </c>
      <c r="L27" s="1">
        <f>VLOOKUP(I27,被动技能!$A:$E,5,FALSE)</f>
        <v>23</v>
      </c>
      <c r="M27" s="1">
        <v>21</v>
      </c>
      <c r="N27" s="1" t="s">
        <v>251</v>
      </c>
      <c r="O27" s="1">
        <v>120</v>
      </c>
      <c r="P27" s="1" t="s">
        <v>252</v>
      </c>
      <c r="Q27" s="1" t="s">
        <v>252</v>
      </c>
    </row>
    <row r="28" spans="3:17" x14ac:dyDescent="0.15">
      <c r="C28" s="8" t="str">
        <f t="shared" si="0"/>
        <v>被动技能2</v>
      </c>
      <c r="D28" s="8">
        <f t="shared" si="3"/>
        <v>3</v>
      </c>
      <c r="E28" s="8">
        <f t="shared" si="4"/>
        <v>4</v>
      </c>
      <c r="F28" s="8">
        <f t="shared" si="5"/>
        <v>2</v>
      </c>
      <c r="H28" t="str">
        <f t="shared" si="1"/>
        <v>被动技能2等级3</v>
      </c>
      <c r="I28" t="str">
        <f t="shared" si="2"/>
        <v>被动技能2等级4</v>
      </c>
      <c r="J28" s="1">
        <v>22</v>
      </c>
      <c r="K28" s="1">
        <f>VLOOKUP(H28,被动技能!$A:$E,5,FALSE)</f>
        <v>23</v>
      </c>
      <c r="L28" s="1">
        <f>VLOOKUP(I28,被动技能!$A:$E,5,FALSE)</f>
        <v>24</v>
      </c>
      <c r="M28" s="1">
        <v>22</v>
      </c>
      <c r="N28" s="1" t="s">
        <v>251</v>
      </c>
      <c r="O28" s="1">
        <v>121</v>
      </c>
      <c r="P28" s="1" t="s">
        <v>252</v>
      </c>
      <c r="Q28" s="1" t="s">
        <v>252</v>
      </c>
    </row>
    <row r="29" spans="3:17" x14ac:dyDescent="0.15">
      <c r="C29" s="8" t="str">
        <f t="shared" si="0"/>
        <v>被动技能2</v>
      </c>
      <c r="D29" s="8">
        <f t="shared" si="3"/>
        <v>4</v>
      </c>
      <c r="E29" s="8">
        <f t="shared" si="4"/>
        <v>5</v>
      </c>
      <c r="F29" s="8">
        <f t="shared" si="5"/>
        <v>2</v>
      </c>
      <c r="H29" t="str">
        <f t="shared" si="1"/>
        <v>被动技能2等级4</v>
      </c>
      <c r="I29" t="str">
        <f t="shared" si="2"/>
        <v>被动技能2等级5</v>
      </c>
      <c r="J29" s="1">
        <v>23</v>
      </c>
      <c r="K29" s="1">
        <f>VLOOKUP(H29,被动技能!$A:$E,5,FALSE)</f>
        <v>24</v>
      </c>
      <c r="L29" s="1">
        <f>VLOOKUP(I29,被动技能!$A:$E,5,FALSE)</f>
        <v>25</v>
      </c>
      <c r="M29" s="1">
        <v>23</v>
      </c>
      <c r="N29" s="1" t="s">
        <v>251</v>
      </c>
      <c r="O29" s="1">
        <v>122</v>
      </c>
      <c r="P29" s="1" t="s">
        <v>252</v>
      </c>
      <c r="Q29" s="1" t="s">
        <v>252</v>
      </c>
    </row>
    <row r="30" spans="3:17" x14ac:dyDescent="0.15">
      <c r="C30" s="8" t="str">
        <f t="shared" si="0"/>
        <v>被动技能2</v>
      </c>
      <c r="D30" s="8">
        <f t="shared" si="3"/>
        <v>5</v>
      </c>
      <c r="E30" s="8">
        <f t="shared" si="4"/>
        <v>6</v>
      </c>
      <c r="F30" s="8">
        <f t="shared" si="5"/>
        <v>2</v>
      </c>
      <c r="H30" t="str">
        <f t="shared" si="1"/>
        <v>被动技能2等级5</v>
      </c>
      <c r="I30" t="str">
        <f t="shared" si="2"/>
        <v>被动技能2等级6</v>
      </c>
      <c r="J30" s="1">
        <v>24</v>
      </c>
      <c r="K30" s="1">
        <f>VLOOKUP(H30,被动技能!$A:$E,5,FALSE)</f>
        <v>25</v>
      </c>
      <c r="L30" s="1">
        <f>VLOOKUP(I30,被动技能!$A:$E,5,FALSE)</f>
        <v>26</v>
      </c>
      <c r="M30" s="1">
        <v>24</v>
      </c>
      <c r="N30" s="1" t="s">
        <v>251</v>
      </c>
      <c r="O30" s="1">
        <v>123</v>
      </c>
      <c r="P30" s="1" t="s">
        <v>252</v>
      </c>
      <c r="Q30" s="1" t="s">
        <v>252</v>
      </c>
    </row>
    <row r="31" spans="3:17" x14ac:dyDescent="0.15">
      <c r="C31" s="8" t="str">
        <f t="shared" si="0"/>
        <v>被动技能2</v>
      </c>
      <c r="D31" s="8">
        <f t="shared" si="3"/>
        <v>6</v>
      </c>
      <c r="E31" s="8">
        <f t="shared" si="4"/>
        <v>7</v>
      </c>
      <c r="F31" s="8">
        <f t="shared" si="5"/>
        <v>2</v>
      </c>
      <c r="H31" t="str">
        <f t="shared" si="1"/>
        <v>被动技能2等级6</v>
      </c>
      <c r="I31" t="str">
        <f t="shared" si="2"/>
        <v>被动技能2等级7</v>
      </c>
      <c r="J31" s="1">
        <v>25</v>
      </c>
      <c r="K31" s="1">
        <f>VLOOKUP(H31,被动技能!$A:$E,5,FALSE)</f>
        <v>26</v>
      </c>
      <c r="L31" s="1">
        <f>VLOOKUP(I31,被动技能!$A:$E,5,FALSE)</f>
        <v>27</v>
      </c>
      <c r="M31" s="1">
        <v>25</v>
      </c>
      <c r="N31" s="1" t="s">
        <v>251</v>
      </c>
      <c r="O31" s="1">
        <v>124</v>
      </c>
      <c r="P31" s="1" t="s">
        <v>252</v>
      </c>
      <c r="Q31" s="1" t="s">
        <v>252</v>
      </c>
    </row>
    <row r="32" spans="3:17" x14ac:dyDescent="0.15">
      <c r="C32" s="8" t="str">
        <f t="shared" si="0"/>
        <v>被动技能2</v>
      </c>
      <c r="D32" s="8">
        <f t="shared" si="3"/>
        <v>7</v>
      </c>
      <c r="E32" s="8">
        <f t="shared" si="4"/>
        <v>8</v>
      </c>
      <c r="F32" s="8">
        <f t="shared" si="5"/>
        <v>2</v>
      </c>
      <c r="H32" t="str">
        <f t="shared" si="1"/>
        <v>被动技能2等级7</v>
      </c>
      <c r="I32" t="str">
        <f t="shared" si="2"/>
        <v>被动技能2等级8</v>
      </c>
      <c r="J32" s="1">
        <v>26</v>
      </c>
      <c r="K32" s="1">
        <f>VLOOKUP(H32,被动技能!$A:$E,5,FALSE)</f>
        <v>27</v>
      </c>
      <c r="L32" s="1">
        <f>VLOOKUP(I32,被动技能!$A:$E,5,FALSE)</f>
        <v>28</v>
      </c>
      <c r="M32" s="1">
        <v>26</v>
      </c>
      <c r="N32" s="1" t="s">
        <v>251</v>
      </c>
      <c r="O32" s="1">
        <v>125</v>
      </c>
      <c r="P32" s="1" t="s">
        <v>252</v>
      </c>
      <c r="Q32" s="1" t="s">
        <v>252</v>
      </c>
    </row>
    <row r="33" spans="3:17" x14ac:dyDescent="0.15">
      <c r="C33" s="8" t="str">
        <f t="shared" si="0"/>
        <v>被动技能2</v>
      </c>
      <c r="D33" s="8">
        <f t="shared" si="3"/>
        <v>8</v>
      </c>
      <c r="E33" s="8">
        <f t="shared" si="4"/>
        <v>9</v>
      </c>
      <c r="F33" s="8">
        <f t="shared" si="5"/>
        <v>2</v>
      </c>
      <c r="H33" t="str">
        <f t="shared" si="1"/>
        <v>被动技能2等级8</v>
      </c>
      <c r="I33" t="str">
        <f t="shared" si="2"/>
        <v>被动技能2等级9</v>
      </c>
      <c r="J33" s="1">
        <v>27</v>
      </c>
      <c r="K33" s="1">
        <f>VLOOKUP(H33,被动技能!$A:$E,5,FALSE)</f>
        <v>28</v>
      </c>
      <c r="L33" s="1">
        <f>VLOOKUP(I33,被动技能!$A:$E,5,FALSE)</f>
        <v>29</v>
      </c>
      <c r="M33" s="1">
        <v>27</v>
      </c>
      <c r="N33" s="1" t="s">
        <v>251</v>
      </c>
      <c r="O33" s="1">
        <v>126</v>
      </c>
      <c r="P33" s="1" t="s">
        <v>252</v>
      </c>
      <c r="Q33" s="1" t="s">
        <v>252</v>
      </c>
    </row>
    <row r="34" spans="3:17" x14ac:dyDescent="0.15">
      <c r="C34" s="8" t="str">
        <f t="shared" si="0"/>
        <v>被动技能2</v>
      </c>
      <c r="D34" s="8">
        <f t="shared" si="3"/>
        <v>9</v>
      </c>
      <c r="E34" s="8">
        <f t="shared" si="4"/>
        <v>10</v>
      </c>
      <c r="F34" s="8">
        <f t="shared" si="5"/>
        <v>2</v>
      </c>
      <c r="H34" t="str">
        <f t="shared" si="1"/>
        <v>被动技能2等级9</v>
      </c>
      <c r="I34" t="str">
        <f t="shared" si="2"/>
        <v>被动技能2等级10</v>
      </c>
      <c r="J34" s="1">
        <v>28</v>
      </c>
      <c r="K34" s="1">
        <f>VLOOKUP(H34,被动技能!$A:$E,5,FALSE)</f>
        <v>29</v>
      </c>
      <c r="L34" s="1">
        <f>VLOOKUP(I34,被动技能!$A:$E,5,FALSE)</f>
        <v>30</v>
      </c>
      <c r="M34" s="1">
        <v>28</v>
      </c>
      <c r="N34" s="1" t="s">
        <v>251</v>
      </c>
      <c r="O34" s="1">
        <v>127</v>
      </c>
      <c r="P34" s="1" t="s">
        <v>252</v>
      </c>
      <c r="Q34" s="1" t="s">
        <v>252</v>
      </c>
    </row>
    <row r="35" spans="3:17" x14ac:dyDescent="0.15">
      <c r="C35" s="8" t="str">
        <f t="shared" si="0"/>
        <v>被动技能2</v>
      </c>
      <c r="D35" s="8">
        <f t="shared" si="3"/>
        <v>10</v>
      </c>
      <c r="E35" s="8">
        <f t="shared" si="4"/>
        <v>11</v>
      </c>
      <c r="F35" s="8">
        <f t="shared" si="5"/>
        <v>2</v>
      </c>
      <c r="H35" t="str">
        <f t="shared" si="1"/>
        <v>被动技能2等级10</v>
      </c>
      <c r="I35" t="str">
        <f t="shared" si="2"/>
        <v>被动技能2等级11</v>
      </c>
      <c r="J35" s="1">
        <v>29</v>
      </c>
      <c r="K35" s="1">
        <f>VLOOKUP(H35,被动技能!$A:$E,5,FALSE)</f>
        <v>30</v>
      </c>
      <c r="L35" s="1">
        <f>VLOOKUP(I35,被动技能!$A:$E,5,FALSE)</f>
        <v>31</v>
      </c>
      <c r="M35" s="1">
        <v>29</v>
      </c>
      <c r="N35" s="1" t="s">
        <v>251</v>
      </c>
      <c r="O35" s="1">
        <v>128</v>
      </c>
      <c r="P35" s="1" t="s">
        <v>252</v>
      </c>
      <c r="Q35" s="1" t="s">
        <v>252</v>
      </c>
    </row>
    <row r="36" spans="3:17" x14ac:dyDescent="0.15">
      <c r="C36" s="8" t="str">
        <f t="shared" si="0"/>
        <v>被动技能2</v>
      </c>
      <c r="D36" s="8">
        <f t="shared" si="3"/>
        <v>11</v>
      </c>
      <c r="E36" s="8">
        <f t="shared" si="4"/>
        <v>12</v>
      </c>
      <c r="F36" s="8">
        <f t="shared" si="5"/>
        <v>2</v>
      </c>
      <c r="H36" t="str">
        <f t="shared" si="1"/>
        <v>被动技能2等级11</v>
      </c>
      <c r="I36" t="str">
        <f t="shared" si="2"/>
        <v>被动技能2等级12</v>
      </c>
      <c r="J36" s="1">
        <v>30</v>
      </c>
      <c r="K36" s="1">
        <f>VLOOKUP(H36,被动技能!$A:$E,5,FALSE)</f>
        <v>31</v>
      </c>
      <c r="L36" s="1">
        <f>VLOOKUP(I36,被动技能!$A:$E,5,FALSE)</f>
        <v>32</v>
      </c>
      <c r="M36" s="1">
        <v>30</v>
      </c>
      <c r="N36" s="1" t="s">
        <v>251</v>
      </c>
      <c r="O36" s="1">
        <v>129</v>
      </c>
      <c r="P36" s="1" t="s">
        <v>252</v>
      </c>
      <c r="Q36" s="1" t="s">
        <v>252</v>
      </c>
    </row>
    <row r="37" spans="3:17" x14ac:dyDescent="0.15">
      <c r="C37" s="8" t="str">
        <f t="shared" si="0"/>
        <v>被动技能2</v>
      </c>
      <c r="D37" s="8">
        <f t="shared" si="3"/>
        <v>12</v>
      </c>
      <c r="E37" s="8">
        <f t="shared" si="4"/>
        <v>13</v>
      </c>
      <c r="F37" s="8">
        <f t="shared" si="5"/>
        <v>2</v>
      </c>
      <c r="H37" t="str">
        <f t="shared" si="1"/>
        <v>被动技能2等级12</v>
      </c>
      <c r="I37" t="str">
        <f t="shared" si="2"/>
        <v>被动技能2等级13</v>
      </c>
      <c r="J37" s="1">
        <v>31</v>
      </c>
      <c r="K37" s="1">
        <f>VLOOKUP(H37,被动技能!$A:$E,5,FALSE)</f>
        <v>32</v>
      </c>
      <c r="L37" s="1">
        <f>VLOOKUP(I37,被动技能!$A:$E,5,FALSE)</f>
        <v>33</v>
      </c>
      <c r="M37" s="1">
        <v>31</v>
      </c>
      <c r="N37" s="1" t="s">
        <v>251</v>
      </c>
      <c r="O37" s="1">
        <v>130</v>
      </c>
      <c r="P37" s="1" t="s">
        <v>252</v>
      </c>
      <c r="Q37" s="1" t="s">
        <v>252</v>
      </c>
    </row>
    <row r="38" spans="3:17" x14ac:dyDescent="0.15">
      <c r="C38" s="8" t="str">
        <f t="shared" si="0"/>
        <v>被动技能2</v>
      </c>
      <c r="D38" s="8">
        <f t="shared" si="3"/>
        <v>13</v>
      </c>
      <c r="E38" s="8">
        <f t="shared" si="4"/>
        <v>14</v>
      </c>
      <c r="F38" s="8">
        <f t="shared" si="5"/>
        <v>2</v>
      </c>
      <c r="H38" t="str">
        <f t="shared" si="1"/>
        <v>被动技能2等级13</v>
      </c>
      <c r="I38" t="str">
        <f t="shared" si="2"/>
        <v>被动技能2等级14</v>
      </c>
      <c r="J38" s="1">
        <v>32</v>
      </c>
      <c r="K38" s="1">
        <f>VLOOKUP(H38,被动技能!$A:$E,5,FALSE)</f>
        <v>33</v>
      </c>
      <c r="L38" s="1">
        <f>VLOOKUP(I38,被动技能!$A:$E,5,FALSE)</f>
        <v>34</v>
      </c>
      <c r="M38" s="1">
        <v>32</v>
      </c>
      <c r="N38" s="1" t="s">
        <v>251</v>
      </c>
      <c r="O38" s="1">
        <v>131</v>
      </c>
      <c r="P38" s="1" t="s">
        <v>252</v>
      </c>
      <c r="Q38" s="1" t="s">
        <v>252</v>
      </c>
    </row>
    <row r="39" spans="3:17" x14ac:dyDescent="0.15">
      <c r="C39" s="8" t="str">
        <f t="shared" si="0"/>
        <v>被动技能2</v>
      </c>
      <c r="D39" s="8">
        <f t="shared" si="3"/>
        <v>14</v>
      </c>
      <c r="E39" s="8">
        <f t="shared" si="4"/>
        <v>15</v>
      </c>
      <c r="F39" s="8">
        <f t="shared" si="5"/>
        <v>2</v>
      </c>
      <c r="H39" t="str">
        <f t="shared" si="1"/>
        <v>被动技能2等级14</v>
      </c>
      <c r="I39" t="str">
        <f t="shared" si="2"/>
        <v>被动技能2等级15</v>
      </c>
      <c r="J39" s="1">
        <v>33</v>
      </c>
      <c r="K39" s="1">
        <f>VLOOKUP(H39,被动技能!$A:$E,5,FALSE)</f>
        <v>34</v>
      </c>
      <c r="L39" s="1">
        <f>VLOOKUP(I39,被动技能!$A:$E,5,FALSE)</f>
        <v>35</v>
      </c>
      <c r="M39" s="1">
        <v>33</v>
      </c>
      <c r="N39" s="1" t="s">
        <v>251</v>
      </c>
      <c r="O39" s="1">
        <v>132</v>
      </c>
      <c r="P39" s="1" t="s">
        <v>252</v>
      </c>
      <c r="Q39" s="1" t="s">
        <v>252</v>
      </c>
    </row>
    <row r="40" spans="3:17" x14ac:dyDescent="0.15">
      <c r="C40" s="8" t="str">
        <f t="shared" si="0"/>
        <v>被动技能2</v>
      </c>
      <c r="D40" s="8">
        <f t="shared" si="3"/>
        <v>15</v>
      </c>
      <c r="E40" s="8">
        <f t="shared" si="4"/>
        <v>16</v>
      </c>
      <c r="F40" s="8">
        <f t="shared" si="5"/>
        <v>2</v>
      </c>
      <c r="H40" t="str">
        <f t="shared" si="1"/>
        <v>被动技能2等级15</v>
      </c>
      <c r="I40" t="str">
        <f t="shared" si="2"/>
        <v>被动技能2等级16</v>
      </c>
      <c r="J40" s="1">
        <v>34</v>
      </c>
      <c r="K40" s="1">
        <f>VLOOKUP(H40,被动技能!$A:$E,5,FALSE)</f>
        <v>35</v>
      </c>
      <c r="L40" s="1">
        <f>VLOOKUP(I40,被动技能!$A:$E,5,FALSE)</f>
        <v>36</v>
      </c>
      <c r="M40" s="1">
        <v>34</v>
      </c>
      <c r="N40" s="1" t="s">
        <v>251</v>
      </c>
      <c r="O40" s="1">
        <v>133</v>
      </c>
      <c r="P40" s="1" t="s">
        <v>252</v>
      </c>
      <c r="Q40" s="1" t="s">
        <v>252</v>
      </c>
    </row>
    <row r="41" spans="3:17" x14ac:dyDescent="0.15">
      <c r="C41" s="8" t="str">
        <f t="shared" si="0"/>
        <v>被动技能2</v>
      </c>
      <c r="D41" s="8">
        <f t="shared" si="3"/>
        <v>16</v>
      </c>
      <c r="E41" s="8">
        <f t="shared" si="4"/>
        <v>17</v>
      </c>
      <c r="F41" s="8">
        <f t="shared" si="5"/>
        <v>2</v>
      </c>
      <c r="H41" t="str">
        <f t="shared" si="1"/>
        <v>被动技能2等级16</v>
      </c>
      <c r="I41" t="str">
        <f t="shared" si="2"/>
        <v>被动技能2等级17</v>
      </c>
      <c r="J41" s="1">
        <v>35</v>
      </c>
      <c r="K41" s="1">
        <f>VLOOKUP(H41,被动技能!$A:$E,5,FALSE)</f>
        <v>36</v>
      </c>
      <c r="L41" s="1">
        <f>VLOOKUP(I41,被动技能!$A:$E,5,FALSE)</f>
        <v>37</v>
      </c>
      <c r="M41" s="1">
        <v>35</v>
      </c>
      <c r="N41" s="1" t="s">
        <v>251</v>
      </c>
      <c r="O41" s="1">
        <v>134</v>
      </c>
      <c r="P41" s="1" t="s">
        <v>252</v>
      </c>
      <c r="Q41" s="1" t="s">
        <v>252</v>
      </c>
    </row>
    <row r="42" spans="3:17" x14ac:dyDescent="0.15">
      <c r="C42" s="8" t="str">
        <f t="shared" si="0"/>
        <v>被动技能2</v>
      </c>
      <c r="D42" s="8">
        <f t="shared" si="3"/>
        <v>17</v>
      </c>
      <c r="E42" s="8">
        <f t="shared" si="4"/>
        <v>18</v>
      </c>
      <c r="F42" s="8">
        <f t="shared" si="5"/>
        <v>2</v>
      </c>
      <c r="H42" t="str">
        <f t="shared" si="1"/>
        <v>被动技能2等级17</v>
      </c>
      <c r="I42" t="str">
        <f t="shared" si="2"/>
        <v>被动技能2等级18</v>
      </c>
      <c r="J42" s="1">
        <v>36</v>
      </c>
      <c r="K42" s="1">
        <f>VLOOKUP(H42,被动技能!$A:$E,5,FALSE)</f>
        <v>37</v>
      </c>
      <c r="L42" s="1">
        <f>VLOOKUP(I42,被动技能!$A:$E,5,FALSE)</f>
        <v>38</v>
      </c>
      <c r="M42" s="1">
        <v>36</v>
      </c>
      <c r="N42" s="1" t="s">
        <v>251</v>
      </c>
      <c r="O42" s="1">
        <v>135</v>
      </c>
      <c r="P42" s="1" t="s">
        <v>252</v>
      </c>
      <c r="Q42" s="1" t="s">
        <v>252</v>
      </c>
    </row>
    <row r="43" spans="3:17" x14ac:dyDescent="0.15">
      <c r="C43" s="8" t="str">
        <f t="shared" si="0"/>
        <v>被动技能2</v>
      </c>
      <c r="D43" s="8">
        <f t="shared" si="3"/>
        <v>18</v>
      </c>
      <c r="E43" s="8">
        <f t="shared" si="4"/>
        <v>19</v>
      </c>
      <c r="F43" s="8">
        <f t="shared" si="5"/>
        <v>2</v>
      </c>
      <c r="H43" t="str">
        <f t="shared" si="1"/>
        <v>被动技能2等级18</v>
      </c>
      <c r="I43" t="str">
        <f t="shared" si="2"/>
        <v>被动技能2等级19</v>
      </c>
      <c r="J43" s="1">
        <v>37</v>
      </c>
      <c r="K43" s="1">
        <f>VLOOKUP(H43,被动技能!$A:$E,5,FALSE)</f>
        <v>38</v>
      </c>
      <c r="L43" s="1">
        <f>VLOOKUP(I43,被动技能!$A:$E,5,FALSE)</f>
        <v>39</v>
      </c>
      <c r="M43" s="1">
        <v>37</v>
      </c>
      <c r="N43" s="1" t="s">
        <v>251</v>
      </c>
      <c r="O43" s="1">
        <v>136</v>
      </c>
      <c r="P43" s="1" t="s">
        <v>252</v>
      </c>
      <c r="Q43" s="1" t="s">
        <v>252</v>
      </c>
    </row>
    <row r="44" spans="3:17" x14ac:dyDescent="0.15">
      <c r="C44" s="8" t="str">
        <f t="shared" si="0"/>
        <v>被动技能2</v>
      </c>
      <c r="D44" s="8">
        <f t="shared" si="3"/>
        <v>19</v>
      </c>
      <c r="E44" s="8">
        <f t="shared" si="4"/>
        <v>20</v>
      </c>
      <c r="F44" s="8">
        <f t="shared" si="5"/>
        <v>2</v>
      </c>
      <c r="H44" t="str">
        <f t="shared" si="1"/>
        <v>被动技能2等级19</v>
      </c>
      <c r="I44" t="str">
        <f t="shared" si="2"/>
        <v>被动技能2等级20</v>
      </c>
      <c r="J44" s="1">
        <v>38</v>
      </c>
      <c r="K44" s="1">
        <f>VLOOKUP(H44,被动技能!$A:$E,5,FALSE)</f>
        <v>39</v>
      </c>
      <c r="L44" s="1">
        <f>VLOOKUP(I44,被动技能!$A:$E,5,FALSE)</f>
        <v>40</v>
      </c>
      <c r="M44" s="1">
        <v>38</v>
      </c>
      <c r="N44" s="1" t="s">
        <v>251</v>
      </c>
      <c r="O44" s="1">
        <v>137</v>
      </c>
      <c r="P44" s="1" t="s">
        <v>252</v>
      </c>
      <c r="Q44" s="1" t="s">
        <v>252</v>
      </c>
    </row>
    <row r="45" spans="3:17" x14ac:dyDescent="0.15">
      <c r="C45" s="8" t="str">
        <f t="shared" si="0"/>
        <v>被动技能3</v>
      </c>
      <c r="D45" s="8">
        <f t="shared" si="3"/>
        <v>1</v>
      </c>
      <c r="E45" s="8">
        <f t="shared" si="4"/>
        <v>2</v>
      </c>
      <c r="F45" s="8">
        <f t="shared" si="5"/>
        <v>3</v>
      </c>
      <c r="H45" t="str">
        <f t="shared" si="1"/>
        <v>被动技能3等级1</v>
      </c>
      <c r="I45" t="str">
        <f t="shared" si="2"/>
        <v>被动技能3等级2</v>
      </c>
      <c r="J45" s="1">
        <v>39</v>
      </c>
      <c r="K45" s="1">
        <f>VLOOKUP(H45,被动技能!$A:$E,5,FALSE)</f>
        <v>41</v>
      </c>
      <c r="L45" s="1">
        <f>VLOOKUP(I45,被动技能!$A:$E,5,FALSE)</f>
        <v>42</v>
      </c>
      <c r="M45" s="1">
        <v>39</v>
      </c>
      <c r="N45" s="1" t="s">
        <v>251</v>
      </c>
      <c r="O45" s="1">
        <v>138</v>
      </c>
      <c r="P45" s="1" t="s">
        <v>252</v>
      </c>
      <c r="Q45" s="1" t="s">
        <v>252</v>
      </c>
    </row>
    <row r="46" spans="3:17" x14ac:dyDescent="0.15">
      <c r="C46" s="8" t="str">
        <f t="shared" si="0"/>
        <v>被动技能3</v>
      </c>
      <c r="D46" s="8">
        <f t="shared" si="3"/>
        <v>2</v>
      </c>
      <c r="E46" s="8">
        <f t="shared" si="4"/>
        <v>3</v>
      </c>
      <c r="F46" s="8">
        <f t="shared" si="5"/>
        <v>3</v>
      </c>
      <c r="H46" t="str">
        <f t="shared" si="1"/>
        <v>被动技能3等级2</v>
      </c>
      <c r="I46" t="str">
        <f t="shared" si="2"/>
        <v>被动技能3等级3</v>
      </c>
      <c r="J46" s="1">
        <v>40</v>
      </c>
      <c r="K46" s="1">
        <f>VLOOKUP(H46,被动技能!$A:$E,5,FALSE)</f>
        <v>42</v>
      </c>
      <c r="L46" s="1">
        <f>VLOOKUP(I46,被动技能!$A:$E,5,FALSE)</f>
        <v>43</v>
      </c>
      <c r="M46" s="1">
        <v>40</v>
      </c>
      <c r="N46" s="1" t="s">
        <v>251</v>
      </c>
      <c r="O46" s="1">
        <v>139</v>
      </c>
      <c r="P46" s="1" t="s">
        <v>252</v>
      </c>
      <c r="Q46" s="1" t="s">
        <v>252</v>
      </c>
    </row>
    <row r="47" spans="3:17" x14ac:dyDescent="0.15">
      <c r="C47" s="8" t="str">
        <f t="shared" si="0"/>
        <v>被动技能3</v>
      </c>
      <c r="D47" s="8">
        <f t="shared" si="3"/>
        <v>3</v>
      </c>
      <c r="E47" s="8">
        <f t="shared" si="4"/>
        <v>4</v>
      </c>
      <c r="F47" s="8">
        <f t="shared" si="5"/>
        <v>3</v>
      </c>
      <c r="H47" t="str">
        <f t="shared" si="1"/>
        <v>被动技能3等级3</v>
      </c>
      <c r="I47" t="str">
        <f t="shared" si="2"/>
        <v>被动技能3等级4</v>
      </c>
      <c r="J47" s="1">
        <v>41</v>
      </c>
      <c r="K47" s="1">
        <f>VLOOKUP(H47,被动技能!$A:$E,5,FALSE)</f>
        <v>43</v>
      </c>
      <c r="L47" s="1">
        <f>VLOOKUP(I47,被动技能!$A:$E,5,FALSE)</f>
        <v>44</v>
      </c>
      <c r="M47" s="1">
        <v>41</v>
      </c>
      <c r="N47" s="1" t="s">
        <v>251</v>
      </c>
      <c r="O47" s="1">
        <v>140</v>
      </c>
      <c r="P47" s="1" t="s">
        <v>252</v>
      </c>
      <c r="Q47" s="1" t="s">
        <v>252</v>
      </c>
    </row>
    <row r="48" spans="3:17" x14ac:dyDescent="0.15">
      <c r="C48" s="8" t="str">
        <f t="shared" si="0"/>
        <v>被动技能3</v>
      </c>
      <c r="D48" s="8">
        <f t="shared" si="3"/>
        <v>4</v>
      </c>
      <c r="E48" s="8">
        <f t="shared" si="4"/>
        <v>5</v>
      </c>
      <c r="F48" s="8">
        <f t="shared" si="5"/>
        <v>3</v>
      </c>
      <c r="H48" t="str">
        <f t="shared" si="1"/>
        <v>被动技能3等级4</v>
      </c>
      <c r="I48" t="str">
        <f t="shared" si="2"/>
        <v>被动技能3等级5</v>
      </c>
      <c r="J48" s="1">
        <v>42</v>
      </c>
      <c r="K48" s="1">
        <f>VLOOKUP(H48,被动技能!$A:$E,5,FALSE)</f>
        <v>44</v>
      </c>
      <c r="L48" s="1">
        <f>VLOOKUP(I48,被动技能!$A:$E,5,FALSE)</f>
        <v>45</v>
      </c>
      <c r="M48" s="1">
        <v>42</v>
      </c>
      <c r="N48" s="1" t="s">
        <v>251</v>
      </c>
      <c r="O48" s="1">
        <v>141</v>
      </c>
      <c r="P48" s="1" t="s">
        <v>252</v>
      </c>
      <c r="Q48" s="1" t="s">
        <v>252</v>
      </c>
    </row>
    <row r="49" spans="3:17" x14ac:dyDescent="0.15">
      <c r="C49" s="8" t="str">
        <f t="shared" si="0"/>
        <v>被动技能3</v>
      </c>
      <c r="D49" s="8">
        <f t="shared" si="3"/>
        <v>5</v>
      </c>
      <c r="E49" s="8">
        <f t="shared" si="4"/>
        <v>6</v>
      </c>
      <c r="F49" s="8">
        <f t="shared" si="5"/>
        <v>3</v>
      </c>
      <c r="H49" t="str">
        <f t="shared" si="1"/>
        <v>被动技能3等级5</v>
      </c>
      <c r="I49" t="str">
        <f t="shared" si="2"/>
        <v>被动技能3等级6</v>
      </c>
      <c r="J49" s="1">
        <v>43</v>
      </c>
      <c r="K49" s="1">
        <f>VLOOKUP(H49,被动技能!$A:$E,5,FALSE)</f>
        <v>45</v>
      </c>
      <c r="L49" s="1">
        <f>VLOOKUP(I49,被动技能!$A:$E,5,FALSE)</f>
        <v>46</v>
      </c>
      <c r="M49" s="1">
        <v>43</v>
      </c>
      <c r="N49" s="1" t="s">
        <v>251</v>
      </c>
      <c r="O49" s="1">
        <v>142</v>
      </c>
      <c r="P49" s="1" t="s">
        <v>252</v>
      </c>
      <c r="Q49" s="1" t="s">
        <v>252</v>
      </c>
    </row>
    <row r="50" spans="3:17" x14ac:dyDescent="0.15">
      <c r="C50" s="8" t="str">
        <f t="shared" si="0"/>
        <v>被动技能3</v>
      </c>
      <c r="D50" s="8">
        <f t="shared" si="3"/>
        <v>6</v>
      </c>
      <c r="E50" s="8">
        <f t="shared" si="4"/>
        <v>7</v>
      </c>
      <c r="F50" s="8">
        <f t="shared" si="5"/>
        <v>3</v>
      </c>
      <c r="H50" t="str">
        <f t="shared" si="1"/>
        <v>被动技能3等级6</v>
      </c>
      <c r="I50" t="str">
        <f t="shared" si="2"/>
        <v>被动技能3等级7</v>
      </c>
      <c r="J50" s="1">
        <v>44</v>
      </c>
      <c r="K50" s="1">
        <f>VLOOKUP(H50,被动技能!$A:$E,5,FALSE)</f>
        <v>46</v>
      </c>
      <c r="L50" s="1">
        <f>VLOOKUP(I50,被动技能!$A:$E,5,FALSE)</f>
        <v>47</v>
      </c>
      <c r="M50" s="1">
        <v>44</v>
      </c>
      <c r="N50" s="1" t="s">
        <v>251</v>
      </c>
      <c r="O50" s="1">
        <v>143</v>
      </c>
      <c r="P50" s="1" t="s">
        <v>252</v>
      </c>
      <c r="Q50" s="1" t="s">
        <v>252</v>
      </c>
    </row>
    <row r="51" spans="3:17" x14ac:dyDescent="0.15">
      <c r="C51" s="8" t="str">
        <f t="shared" si="0"/>
        <v>被动技能3</v>
      </c>
      <c r="D51" s="8">
        <f t="shared" si="3"/>
        <v>7</v>
      </c>
      <c r="E51" s="8">
        <f t="shared" si="4"/>
        <v>8</v>
      </c>
      <c r="F51" s="8">
        <f t="shared" si="5"/>
        <v>3</v>
      </c>
      <c r="H51" t="str">
        <f t="shared" si="1"/>
        <v>被动技能3等级7</v>
      </c>
      <c r="I51" t="str">
        <f t="shared" si="2"/>
        <v>被动技能3等级8</v>
      </c>
      <c r="J51" s="1">
        <v>45</v>
      </c>
      <c r="K51" s="1">
        <f>VLOOKUP(H51,被动技能!$A:$E,5,FALSE)</f>
        <v>47</v>
      </c>
      <c r="L51" s="1">
        <f>VLOOKUP(I51,被动技能!$A:$E,5,FALSE)</f>
        <v>48</v>
      </c>
      <c r="M51" s="1">
        <v>45</v>
      </c>
      <c r="N51" s="1" t="s">
        <v>251</v>
      </c>
      <c r="O51" s="1">
        <v>144</v>
      </c>
      <c r="P51" s="1" t="s">
        <v>252</v>
      </c>
      <c r="Q51" s="1" t="s">
        <v>252</v>
      </c>
    </row>
    <row r="52" spans="3:17" x14ac:dyDescent="0.15">
      <c r="C52" s="8" t="str">
        <f t="shared" si="0"/>
        <v>被动技能3</v>
      </c>
      <c r="D52" s="8">
        <f t="shared" si="3"/>
        <v>8</v>
      </c>
      <c r="E52" s="8">
        <f t="shared" si="4"/>
        <v>9</v>
      </c>
      <c r="F52" s="8">
        <f t="shared" si="5"/>
        <v>3</v>
      </c>
      <c r="H52" t="str">
        <f t="shared" si="1"/>
        <v>被动技能3等级8</v>
      </c>
      <c r="I52" t="str">
        <f t="shared" si="2"/>
        <v>被动技能3等级9</v>
      </c>
      <c r="J52" s="1">
        <v>46</v>
      </c>
      <c r="K52" s="1">
        <f>VLOOKUP(H52,被动技能!$A:$E,5,FALSE)</f>
        <v>48</v>
      </c>
      <c r="L52" s="1">
        <f>VLOOKUP(I52,被动技能!$A:$E,5,FALSE)</f>
        <v>49</v>
      </c>
      <c r="M52" s="1">
        <v>46</v>
      </c>
      <c r="N52" s="1" t="s">
        <v>251</v>
      </c>
      <c r="O52" s="1">
        <v>145</v>
      </c>
      <c r="P52" s="1" t="s">
        <v>252</v>
      </c>
      <c r="Q52" s="1" t="s">
        <v>252</v>
      </c>
    </row>
    <row r="53" spans="3:17" x14ac:dyDescent="0.15">
      <c r="C53" s="8" t="str">
        <f t="shared" si="0"/>
        <v>被动技能3</v>
      </c>
      <c r="D53" s="8">
        <f t="shared" si="3"/>
        <v>9</v>
      </c>
      <c r="E53" s="8">
        <f t="shared" si="4"/>
        <v>10</v>
      </c>
      <c r="F53" s="8">
        <f t="shared" si="5"/>
        <v>3</v>
      </c>
      <c r="H53" t="str">
        <f t="shared" si="1"/>
        <v>被动技能3等级9</v>
      </c>
      <c r="I53" t="str">
        <f t="shared" si="2"/>
        <v>被动技能3等级10</v>
      </c>
      <c r="J53" s="1">
        <v>47</v>
      </c>
      <c r="K53" s="1">
        <f>VLOOKUP(H53,被动技能!$A:$E,5,FALSE)</f>
        <v>49</v>
      </c>
      <c r="L53" s="1">
        <f>VLOOKUP(I53,被动技能!$A:$E,5,FALSE)</f>
        <v>50</v>
      </c>
      <c r="M53" s="1">
        <v>47</v>
      </c>
      <c r="N53" s="1" t="s">
        <v>251</v>
      </c>
      <c r="O53" s="1">
        <v>146</v>
      </c>
      <c r="P53" s="1" t="s">
        <v>252</v>
      </c>
      <c r="Q53" s="1" t="s">
        <v>252</v>
      </c>
    </row>
    <row r="54" spans="3:17" x14ac:dyDescent="0.15">
      <c r="C54" s="8" t="str">
        <f t="shared" si="0"/>
        <v>被动技能3</v>
      </c>
      <c r="D54" s="8">
        <f t="shared" si="3"/>
        <v>10</v>
      </c>
      <c r="E54" s="8">
        <f t="shared" si="4"/>
        <v>11</v>
      </c>
      <c r="F54" s="8">
        <f t="shared" si="5"/>
        <v>3</v>
      </c>
      <c r="H54" t="str">
        <f t="shared" si="1"/>
        <v>被动技能3等级10</v>
      </c>
      <c r="I54" t="str">
        <f t="shared" si="2"/>
        <v>被动技能3等级11</v>
      </c>
      <c r="J54" s="1">
        <v>48</v>
      </c>
      <c r="K54" s="1">
        <f>VLOOKUP(H54,被动技能!$A:$E,5,FALSE)</f>
        <v>50</v>
      </c>
      <c r="L54" s="1">
        <f>VLOOKUP(I54,被动技能!$A:$E,5,FALSE)</f>
        <v>51</v>
      </c>
      <c r="M54" s="1">
        <v>48</v>
      </c>
      <c r="N54" s="1" t="s">
        <v>251</v>
      </c>
      <c r="O54" s="1">
        <v>147</v>
      </c>
      <c r="P54" s="1" t="s">
        <v>252</v>
      </c>
      <c r="Q54" s="1" t="s">
        <v>252</v>
      </c>
    </row>
    <row r="55" spans="3:17" x14ac:dyDescent="0.15">
      <c r="C55" s="8" t="str">
        <f t="shared" si="0"/>
        <v>被动技能3</v>
      </c>
      <c r="D55" s="8">
        <f t="shared" si="3"/>
        <v>11</v>
      </c>
      <c r="E55" s="8">
        <f t="shared" si="4"/>
        <v>12</v>
      </c>
      <c r="F55" s="8">
        <f t="shared" si="5"/>
        <v>3</v>
      </c>
      <c r="H55" t="str">
        <f t="shared" si="1"/>
        <v>被动技能3等级11</v>
      </c>
      <c r="I55" t="str">
        <f t="shared" si="2"/>
        <v>被动技能3等级12</v>
      </c>
      <c r="J55" s="1">
        <v>49</v>
      </c>
      <c r="K55" s="1">
        <f>VLOOKUP(H55,被动技能!$A:$E,5,FALSE)</f>
        <v>51</v>
      </c>
      <c r="L55" s="1">
        <f>VLOOKUP(I55,被动技能!$A:$E,5,FALSE)</f>
        <v>52</v>
      </c>
      <c r="M55" s="1">
        <v>49</v>
      </c>
      <c r="N55" s="1" t="s">
        <v>251</v>
      </c>
      <c r="O55" s="1">
        <v>148</v>
      </c>
      <c r="P55" s="1" t="s">
        <v>252</v>
      </c>
      <c r="Q55" s="1" t="s">
        <v>252</v>
      </c>
    </row>
    <row r="56" spans="3:17" x14ac:dyDescent="0.15">
      <c r="C56" s="8" t="str">
        <f t="shared" si="0"/>
        <v>被动技能3</v>
      </c>
      <c r="D56" s="8">
        <f t="shared" si="3"/>
        <v>12</v>
      </c>
      <c r="E56" s="8">
        <f t="shared" si="4"/>
        <v>13</v>
      </c>
      <c r="F56" s="8">
        <f t="shared" si="5"/>
        <v>3</v>
      </c>
      <c r="H56" t="str">
        <f t="shared" si="1"/>
        <v>被动技能3等级12</v>
      </c>
      <c r="I56" t="str">
        <f t="shared" si="2"/>
        <v>被动技能3等级13</v>
      </c>
      <c r="J56" s="1">
        <v>50</v>
      </c>
      <c r="K56" s="1">
        <f>VLOOKUP(H56,被动技能!$A:$E,5,FALSE)</f>
        <v>52</v>
      </c>
      <c r="L56" s="1">
        <f>VLOOKUP(I56,被动技能!$A:$E,5,FALSE)</f>
        <v>53</v>
      </c>
      <c r="M56" s="1">
        <v>50</v>
      </c>
      <c r="N56" s="1" t="s">
        <v>251</v>
      </c>
      <c r="O56" s="1">
        <v>149</v>
      </c>
      <c r="P56" s="1" t="s">
        <v>252</v>
      </c>
      <c r="Q56" s="1" t="s">
        <v>252</v>
      </c>
    </row>
    <row r="57" spans="3:17" x14ac:dyDescent="0.15">
      <c r="C57" s="8" t="str">
        <f t="shared" si="0"/>
        <v>被动技能3</v>
      </c>
      <c r="D57" s="8">
        <f t="shared" si="3"/>
        <v>13</v>
      </c>
      <c r="E57" s="8">
        <f t="shared" si="4"/>
        <v>14</v>
      </c>
      <c r="F57" s="8">
        <f t="shared" si="5"/>
        <v>3</v>
      </c>
      <c r="H57" t="str">
        <f t="shared" si="1"/>
        <v>被动技能3等级13</v>
      </c>
      <c r="I57" t="str">
        <f t="shared" si="2"/>
        <v>被动技能3等级14</v>
      </c>
      <c r="J57" s="1">
        <v>51</v>
      </c>
      <c r="K57" s="1">
        <f>VLOOKUP(H57,被动技能!$A:$E,5,FALSE)</f>
        <v>53</v>
      </c>
      <c r="L57" s="1">
        <f>VLOOKUP(I57,被动技能!$A:$E,5,FALSE)</f>
        <v>54</v>
      </c>
      <c r="M57" s="1">
        <v>51</v>
      </c>
      <c r="N57" s="1" t="s">
        <v>251</v>
      </c>
      <c r="O57" s="1">
        <v>150</v>
      </c>
      <c r="P57" s="1" t="s">
        <v>252</v>
      </c>
      <c r="Q57" s="1" t="s">
        <v>252</v>
      </c>
    </row>
    <row r="58" spans="3:17" x14ac:dyDescent="0.15">
      <c r="C58" s="8" t="str">
        <f t="shared" si="0"/>
        <v>被动技能3</v>
      </c>
      <c r="D58" s="8">
        <f t="shared" si="3"/>
        <v>14</v>
      </c>
      <c r="E58" s="8">
        <f t="shared" si="4"/>
        <v>15</v>
      </c>
      <c r="F58" s="8">
        <f t="shared" si="5"/>
        <v>3</v>
      </c>
      <c r="H58" t="str">
        <f t="shared" si="1"/>
        <v>被动技能3等级14</v>
      </c>
      <c r="I58" t="str">
        <f t="shared" si="2"/>
        <v>被动技能3等级15</v>
      </c>
      <c r="J58" s="1">
        <v>52</v>
      </c>
      <c r="K58" s="1">
        <f>VLOOKUP(H58,被动技能!$A:$E,5,FALSE)</f>
        <v>54</v>
      </c>
      <c r="L58" s="1">
        <f>VLOOKUP(I58,被动技能!$A:$E,5,FALSE)</f>
        <v>55</v>
      </c>
      <c r="M58" s="1">
        <v>52</v>
      </c>
      <c r="N58" s="1" t="s">
        <v>251</v>
      </c>
      <c r="O58" s="1">
        <v>151</v>
      </c>
      <c r="P58" s="1" t="s">
        <v>252</v>
      </c>
      <c r="Q58" s="1" t="s">
        <v>252</v>
      </c>
    </row>
    <row r="59" spans="3:17" x14ac:dyDescent="0.15">
      <c r="C59" s="8" t="str">
        <f t="shared" si="0"/>
        <v>被动技能3</v>
      </c>
      <c r="D59" s="8">
        <f t="shared" si="3"/>
        <v>15</v>
      </c>
      <c r="E59" s="8">
        <f t="shared" si="4"/>
        <v>16</v>
      </c>
      <c r="F59" s="8">
        <f t="shared" si="5"/>
        <v>3</v>
      </c>
      <c r="H59" t="str">
        <f t="shared" si="1"/>
        <v>被动技能3等级15</v>
      </c>
      <c r="I59" t="str">
        <f t="shared" si="2"/>
        <v>被动技能3等级16</v>
      </c>
      <c r="J59" s="1">
        <v>53</v>
      </c>
      <c r="K59" s="1">
        <f>VLOOKUP(H59,被动技能!$A:$E,5,FALSE)</f>
        <v>55</v>
      </c>
      <c r="L59" s="1">
        <f>VLOOKUP(I59,被动技能!$A:$E,5,FALSE)</f>
        <v>56</v>
      </c>
      <c r="M59" s="1">
        <v>53</v>
      </c>
      <c r="N59" s="1" t="s">
        <v>251</v>
      </c>
      <c r="O59" s="1">
        <v>152</v>
      </c>
      <c r="P59" s="1" t="s">
        <v>252</v>
      </c>
      <c r="Q59" s="1" t="s">
        <v>252</v>
      </c>
    </row>
    <row r="60" spans="3:17" x14ac:dyDescent="0.15">
      <c r="C60" s="8" t="str">
        <f t="shared" si="0"/>
        <v>被动技能3</v>
      </c>
      <c r="D60" s="8">
        <f t="shared" si="3"/>
        <v>16</v>
      </c>
      <c r="E60" s="8">
        <f t="shared" si="4"/>
        <v>17</v>
      </c>
      <c r="F60" s="8">
        <f t="shared" si="5"/>
        <v>3</v>
      </c>
      <c r="H60" t="str">
        <f t="shared" si="1"/>
        <v>被动技能3等级16</v>
      </c>
      <c r="I60" t="str">
        <f t="shared" si="2"/>
        <v>被动技能3等级17</v>
      </c>
      <c r="J60" s="1">
        <v>54</v>
      </c>
      <c r="K60" s="1">
        <f>VLOOKUP(H60,被动技能!$A:$E,5,FALSE)</f>
        <v>56</v>
      </c>
      <c r="L60" s="1">
        <f>VLOOKUP(I60,被动技能!$A:$E,5,FALSE)</f>
        <v>57</v>
      </c>
      <c r="M60" s="1">
        <v>54</v>
      </c>
      <c r="N60" s="1" t="s">
        <v>251</v>
      </c>
      <c r="O60" s="1">
        <v>153</v>
      </c>
      <c r="P60" s="1" t="s">
        <v>252</v>
      </c>
      <c r="Q60" s="1" t="s">
        <v>252</v>
      </c>
    </row>
    <row r="61" spans="3:17" x14ac:dyDescent="0.15">
      <c r="C61" s="8" t="str">
        <f t="shared" si="0"/>
        <v>被动技能3</v>
      </c>
      <c r="D61" s="8">
        <f t="shared" si="3"/>
        <v>17</v>
      </c>
      <c r="E61" s="8">
        <f t="shared" si="4"/>
        <v>18</v>
      </c>
      <c r="F61" s="8">
        <f t="shared" si="5"/>
        <v>3</v>
      </c>
      <c r="H61" t="str">
        <f t="shared" si="1"/>
        <v>被动技能3等级17</v>
      </c>
      <c r="I61" t="str">
        <f t="shared" si="2"/>
        <v>被动技能3等级18</v>
      </c>
      <c r="J61" s="1">
        <v>55</v>
      </c>
      <c r="K61" s="1">
        <f>VLOOKUP(H61,被动技能!$A:$E,5,FALSE)</f>
        <v>57</v>
      </c>
      <c r="L61" s="1">
        <f>VLOOKUP(I61,被动技能!$A:$E,5,FALSE)</f>
        <v>58</v>
      </c>
      <c r="M61" s="1">
        <v>55</v>
      </c>
      <c r="N61" s="1" t="s">
        <v>251</v>
      </c>
      <c r="O61" s="1">
        <v>154</v>
      </c>
      <c r="P61" s="1" t="s">
        <v>252</v>
      </c>
      <c r="Q61" s="1" t="s">
        <v>252</v>
      </c>
    </row>
    <row r="62" spans="3:17" x14ac:dyDescent="0.15">
      <c r="C62" s="8" t="str">
        <f t="shared" si="0"/>
        <v>被动技能3</v>
      </c>
      <c r="D62" s="8">
        <f t="shared" si="3"/>
        <v>18</v>
      </c>
      <c r="E62" s="8">
        <f t="shared" si="4"/>
        <v>19</v>
      </c>
      <c r="F62" s="8">
        <f t="shared" si="5"/>
        <v>3</v>
      </c>
      <c r="H62" t="str">
        <f t="shared" si="1"/>
        <v>被动技能3等级18</v>
      </c>
      <c r="I62" t="str">
        <f t="shared" si="2"/>
        <v>被动技能3等级19</v>
      </c>
      <c r="J62" s="1">
        <v>56</v>
      </c>
      <c r="K62" s="1">
        <f>VLOOKUP(H62,被动技能!$A:$E,5,FALSE)</f>
        <v>58</v>
      </c>
      <c r="L62" s="1">
        <f>VLOOKUP(I62,被动技能!$A:$E,5,FALSE)</f>
        <v>59</v>
      </c>
      <c r="M62" s="1">
        <v>56</v>
      </c>
      <c r="N62" s="1" t="s">
        <v>251</v>
      </c>
      <c r="O62" s="1">
        <v>155</v>
      </c>
      <c r="P62" s="1" t="s">
        <v>252</v>
      </c>
      <c r="Q62" s="1" t="s">
        <v>252</v>
      </c>
    </row>
    <row r="63" spans="3:17" x14ac:dyDescent="0.15">
      <c r="C63" s="8" t="str">
        <f t="shared" si="0"/>
        <v>被动技能3</v>
      </c>
      <c r="D63" s="8">
        <f t="shared" si="3"/>
        <v>19</v>
      </c>
      <c r="E63" s="8">
        <f t="shared" si="4"/>
        <v>20</v>
      </c>
      <c r="F63" s="8">
        <f t="shared" si="5"/>
        <v>3</v>
      </c>
      <c r="H63" t="str">
        <f t="shared" si="1"/>
        <v>被动技能3等级19</v>
      </c>
      <c r="I63" t="str">
        <f t="shared" si="2"/>
        <v>被动技能3等级20</v>
      </c>
      <c r="J63" s="1">
        <v>57</v>
      </c>
      <c r="K63" s="1">
        <f>VLOOKUP(H63,被动技能!$A:$E,5,FALSE)</f>
        <v>59</v>
      </c>
      <c r="L63" s="1">
        <f>VLOOKUP(I63,被动技能!$A:$E,5,FALSE)</f>
        <v>60</v>
      </c>
      <c r="M63" s="1">
        <v>57</v>
      </c>
      <c r="N63" s="1" t="s">
        <v>251</v>
      </c>
      <c r="O63" s="1">
        <v>156</v>
      </c>
      <c r="P63" s="1" t="s">
        <v>252</v>
      </c>
      <c r="Q63" s="1" t="s">
        <v>252</v>
      </c>
    </row>
    <row r="64" spans="3:17" x14ac:dyDescent="0.15">
      <c r="C64" s="8" t="str">
        <f t="shared" si="0"/>
        <v>被动技能4</v>
      </c>
      <c r="D64" s="8">
        <f t="shared" si="3"/>
        <v>1</v>
      </c>
      <c r="E64" s="8">
        <f t="shared" si="4"/>
        <v>2</v>
      </c>
      <c r="F64" s="8">
        <f t="shared" si="5"/>
        <v>4</v>
      </c>
      <c r="H64" t="str">
        <f t="shared" si="1"/>
        <v>被动技能4等级1</v>
      </c>
      <c r="I64" t="str">
        <f t="shared" si="2"/>
        <v>被动技能4等级2</v>
      </c>
      <c r="J64" s="1">
        <v>58</v>
      </c>
      <c r="K64" s="1">
        <f>VLOOKUP(H64,被动技能!$A:$E,5,FALSE)</f>
        <v>61</v>
      </c>
      <c r="L64" s="1">
        <f>VLOOKUP(I64,被动技能!$A:$E,5,FALSE)</f>
        <v>62</v>
      </c>
      <c r="M64" s="1">
        <v>58</v>
      </c>
      <c r="N64" s="1" t="s">
        <v>251</v>
      </c>
      <c r="O64" s="1">
        <v>157</v>
      </c>
      <c r="P64" s="1" t="s">
        <v>252</v>
      </c>
      <c r="Q64" s="1" t="s">
        <v>252</v>
      </c>
    </row>
    <row r="65" spans="3:17" x14ac:dyDescent="0.15">
      <c r="C65" s="8" t="str">
        <f t="shared" si="0"/>
        <v>被动技能4</v>
      </c>
      <c r="D65" s="8">
        <f t="shared" si="3"/>
        <v>2</v>
      </c>
      <c r="E65" s="8">
        <f t="shared" si="4"/>
        <v>3</v>
      </c>
      <c r="F65" s="8">
        <f t="shared" si="5"/>
        <v>4</v>
      </c>
      <c r="H65" t="str">
        <f t="shared" si="1"/>
        <v>被动技能4等级2</v>
      </c>
      <c r="I65" t="str">
        <f t="shared" si="2"/>
        <v>被动技能4等级3</v>
      </c>
      <c r="J65" s="1">
        <v>59</v>
      </c>
      <c r="K65" s="1">
        <f>VLOOKUP(H65,被动技能!$A:$E,5,FALSE)</f>
        <v>62</v>
      </c>
      <c r="L65" s="1">
        <f>VLOOKUP(I65,被动技能!$A:$E,5,FALSE)</f>
        <v>63</v>
      </c>
      <c r="M65" s="1">
        <v>59</v>
      </c>
      <c r="N65" s="1" t="s">
        <v>251</v>
      </c>
      <c r="O65" s="1">
        <v>158</v>
      </c>
      <c r="P65" s="1" t="s">
        <v>252</v>
      </c>
      <c r="Q65" s="1" t="s">
        <v>252</v>
      </c>
    </row>
    <row r="66" spans="3:17" x14ac:dyDescent="0.15">
      <c r="C66" s="8" t="str">
        <f t="shared" si="0"/>
        <v>被动技能4</v>
      </c>
      <c r="D66" s="8">
        <f t="shared" si="3"/>
        <v>3</v>
      </c>
      <c r="E66" s="8">
        <f t="shared" si="4"/>
        <v>4</v>
      </c>
      <c r="F66" s="8">
        <f t="shared" si="5"/>
        <v>4</v>
      </c>
      <c r="H66" t="str">
        <f t="shared" si="1"/>
        <v>被动技能4等级3</v>
      </c>
      <c r="I66" t="str">
        <f t="shared" si="2"/>
        <v>被动技能4等级4</v>
      </c>
      <c r="J66" s="1">
        <v>60</v>
      </c>
      <c r="K66" s="1">
        <f>VLOOKUP(H66,被动技能!$A:$E,5,FALSE)</f>
        <v>63</v>
      </c>
      <c r="L66" s="1">
        <f>VLOOKUP(I66,被动技能!$A:$E,5,FALSE)</f>
        <v>64</v>
      </c>
      <c r="M66" s="1">
        <v>60</v>
      </c>
      <c r="N66" s="1" t="s">
        <v>251</v>
      </c>
      <c r="O66" s="1">
        <v>159</v>
      </c>
      <c r="P66" s="1" t="s">
        <v>252</v>
      </c>
      <c r="Q66" s="1" t="s">
        <v>252</v>
      </c>
    </row>
    <row r="67" spans="3:17" x14ac:dyDescent="0.15">
      <c r="C67" s="8" t="str">
        <f t="shared" si="0"/>
        <v>被动技能4</v>
      </c>
      <c r="D67" s="8">
        <f t="shared" si="3"/>
        <v>4</v>
      </c>
      <c r="E67" s="8">
        <f t="shared" si="4"/>
        <v>5</v>
      </c>
      <c r="F67" s="8">
        <f t="shared" si="5"/>
        <v>4</v>
      </c>
      <c r="H67" t="str">
        <f t="shared" si="1"/>
        <v>被动技能4等级4</v>
      </c>
      <c r="I67" t="str">
        <f t="shared" si="2"/>
        <v>被动技能4等级5</v>
      </c>
      <c r="J67" s="1">
        <v>61</v>
      </c>
      <c r="K67" s="1">
        <f>VLOOKUP(H67,被动技能!$A:$E,5,FALSE)</f>
        <v>64</v>
      </c>
      <c r="L67" s="1">
        <f>VLOOKUP(I67,被动技能!$A:$E,5,FALSE)</f>
        <v>65</v>
      </c>
      <c r="M67" s="1">
        <v>61</v>
      </c>
      <c r="N67" s="1" t="s">
        <v>251</v>
      </c>
      <c r="O67" s="1">
        <v>160</v>
      </c>
      <c r="P67" s="1" t="s">
        <v>252</v>
      </c>
      <c r="Q67" s="1" t="s">
        <v>252</v>
      </c>
    </row>
    <row r="68" spans="3:17" x14ac:dyDescent="0.15">
      <c r="C68" s="8" t="str">
        <f t="shared" si="0"/>
        <v>被动技能4</v>
      </c>
      <c r="D68" s="8">
        <f t="shared" si="3"/>
        <v>5</v>
      </c>
      <c r="E68" s="8">
        <f t="shared" si="4"/>
        <v>6</v>
      </c>
      <c r="F68" s="8">
        <f t="shared" si="5"/>
        <v>4</v>
      </c>
      <c r="H68" t="str">
        <f t="shared" si="1"/>
        <v>被动技能4等级5</v>
      </c>
      <c r="I68" t="str">
        <f t="shared" si="2"/>
        <v>被动技能4等级6</v>
      </c>
      <c r="J68" s="1">
        <v>62</v>
      </c>
      <c r="K68" s="1">
        <f>VLOOKUP(H68,被动技能!$A:$E,5,FALSE)</f>
        <v>65</v>
      </c>
      <c r="L68" s="1">
        <f>VLOOKUP(I68,被动技能!$A:$E,5,FALSE)</f>
        <v>66</v>
      </c>
      <c r="M68" s="1">
        <v>62</v>
      </c>
      <c r="N68" s="1" t="s">
        <v>251</v>
      </c>
      <c r="O68" s="1">
        <v>161</v>
      </c>
      <c r="P68" s="1" t="s">
        <v>252</v>
      </c>
      <c r="Q68" s="1" t="s">
        <v>252</v>
      </c>
    </row>
    <row r="69" spans="3:17" x14ac:dyDescent="0.15">
      <c r="C69" s="8" t="str">
        <f t="shared" si="0"/>
        <v>被动技能4</v>
      </c>
      <c r="D69" s="8">
        <f t="shared" si="3"/>
        <v>6</v>
      </c>
      <c r="E69" s="8">
        <f t="shared" si="4"/>
        <v>7</v>
      </c>
      <c r="F69" s="8">
        <f t="shared" si="5"/>
        <v>4</v>
      </c>
      <c r="H69" t="str">
        <f t="shared" si="1"/>
        <v>被动技能4等级6</v>
      </c>
      <c r="I69" t="str">
        <f t="shared" si="2"/>
        <v>被动技能4等级7</v>
      </c>
      <c r="J69" s="1">
        <v>63</v>
      </c>
      <c r="K69" s="1">
        <f>VLOOKUP(H69,被动技能!$A:$E,5,FALSE)</f>
        <v>66</v>
      </c>
      <c r="L69" s="1">
        <f>VLOOKUP(I69,被动技能!$A:$E,5,FALSE)</f>
        <v>67</v>
      </c>
      <c r="M69" s="1">
        <v>63</v>
      </c>
      <c r="N69" s="1" t="s">
        <v>251</v>
      </c>
      <c r="O69" s="1">
        <v>162</v>
      </c>
      <c r="P69" s="1" t="s">
        <v>252</v>
      </c>
      <c r="Q69" s="1" t="s">
        <v>252</v>
      </c>
    </row>
    <row r="70" spans="3:17" x14ac:dyDescent="0.15">
      <c r="C70" s="8" t="str">
        <f t="shared" si="0"/>
        <v>被动技能4</v>
      </c>
      <c r="D70" s="8">
        <f t="shared" si="3"/>
        <v>7</v>
      </c>
      <c r="E70" s="8">
        <f t="shared" si="4"/>
        <v>8</v>
      </c>
      <c r="F70" s="8">
        <f t="shared" si="5"/>
        <v>4</v>
      </c>
      <c r="H70" t="str">
        <f t="shared" si="1"/>
        <v>被动技能4等级7</v>
      </c>
      <c r="I70" t="str">
        <f t="shared" si="2"/>
        <v>被动技能4等级8</v>
      </c>
      <c r="J70" s="1">
        <v>64</v>
      </c>
      <c r="K70" s="1">
        <f>VLOOKUP(H70,被动技能!$A:$E,5,FALSE)</f>
        <v>67</v>
      </c>
      <c r="L70" s="1">
        <f>VLOOKUP(I70,被动技能!$A:$E,5,FALSE)</f>
        <v>68</v>
      </c>
      <c r="M70" s="1">
        <v>64</v>
      </c>
      <c r="N70" s="1" t="s">
        <v>251</v>
      </c>
      <c r="O70" s="1">
        <v>163</v>
      </c>
      <c r="P70" s="1" t="s">
        <v>252</v>
      </c>
      <c r="Q70" s="1" t="s">
        <v>252</v>
      </c>
    </row>
    <row r="71" spans="3:17" x14ac:dyDescent="0.15">
      <c r="C71" s="8" t="str">
        <f t="shared" si="0"/>
        <v>被动技能4</v>
      </c>
      <c r="D71" s="8">
        <f t="shared" si="3"/>
        <v>8</v>
      </c>
      <c r="E71" s="8">
        <f t="shared" si="4"/>
        <v>9</v>
      </c>
      <c r="F71" s="8">
        <f t="shared" si="5"/>
        <v>4</v>
      </c>
      <c r="H71" t="str">
        <f t="shared" si="1"/>
        <v>被动技能4等级8</v>
      </c>
      <c r="I71" t="str">
        <f t="shared" si="2"/>
        <v>被动技能4等级9</v>
      </c>
      <c r="J71" s="1">
        <v>65</v>
      </c>
      <c r="K71" s="1">
        <f>VLOOKUP(H71,被动技能!$A:$E,5,FALSE)</f>
        <v>68</v>
      </c>
      <c r="L71" s="1">
        <f>VLOOKUP(I71,被动技能!$A:$E,5,FALSE)</f>
        <v>69</v>
      </c>
      <c r="M71" s="1">
        <v>65</v>
      </c>
      <c r="N71" s="1" t="s">
        <v>251</v>
      </c>
      <c r="O71" s="1">
        <v>164</v>
      </c>
      <c r="P71" s="1" t="s">
        <v>252</v>
      </c>
      <c r="Q71" s="1" t="s">
        <v>252</v>
      </c>
    </row>
    <row r="72" spans="3:17" x14ac:dyDescent="0.15">
      <c r="C72" s="8" t="str">
        <f t="shared" ref="C72:C135" si="6">C$4&amp;F72</f>
        <v>被动技能4</v>
      </c>
      <c r="D72" s="8">
        <f t="shared" si="3"/>
        <v>9</v>
      </c>
      <c r="E72" s="8">
        <f t="shared" si="4"/>
        <v>10</v>
      </c>
      <c r="F72" s="8">
        <f t="shared" si="5"/>
        <v>4</v>
      </c>
      <c r="H72" t="str">
        <f t="shared" ref="H72:H135" si="7">$C72&amp;D$6&amp;D72</f>
        <v>被动技能4等级9</v>
      </c>
      <c r="I72" t="str">
        <f t="shared" ref="I72:I135" si="8">$C72&amp;E$6&amp;E72</f>
        <v>被动技能4等级10</v>
      </c>
      <c r="J72" s="1">
        <v>66</v>
      </c>
      <c r="K72" s="1">
        <f>VLOOKUP(H72,被动技能!$A:$E,5,FALSE)</f>
        <v>69</v>
      </c>
      <c r="L72" s="1">
        <f>VLOOKUP(I72,被动技能!$A:$E,5,FALSE)</f>
        <v>70</v>
      </c>
      <c r="M72" s="1">
        <v>66</v>
      </c>
      <c r="N72" s="1" t="s">
        <v>251</v>
      </c>
      <c r="O72" s="1">
        <v>165</v>
      </c>
      <c r="P72" s="1" t="s">
        <v>252</v>
      </c>
      <c r="Q72" s="1" t="s">
        <v>252</v>
      </c>
    </row>
    <row r="73" spans="3:17" x14ac:dyDescent="0.15">
      <c r="C73" s="8" t="str">
        <f t="shared" si="6"/>
        <v>被动技能4</v>
      </c>
      <c r="D73" s="8">
        <f t="shared" ref="D73:D136" si="9">IF(D72=D$5,1,D72+1)</f>
        <v>10</v>
      </c>
      <c r="E73" s="8">
        <f t="shared" ref="E73:E136" si="10">IF(E72=E$5,2,E72+1)</f>
        <v>11</v>
      </c>
      <c r="F73" s="8">
        <f t="shared" ref="F73:F136" si="11">IF(D73=1,F72+1,F72)</f>
        <v>4</v>
      </c>
      <c r="H73" t="str">
        <f t="shared" si="7"/>
        <v>被动技能4等级10</v>
      </c>
      <c r="I73" t="str">
        <f t="shared" si="8"/>
        <v>被动技能4等级11</v>
      </c>
      <c r="J73" s="1">
        <v>67</v>
      </c>
      <c r="K73" s="1">
        <f>VLOOKUP(H73,被动技能!$A:$E,5,FALSE)</f>
        <v>70</v>
      </c>
      <c r="L73" s="1">
        <f>VLOOKUP(I73,被动技能!$A:$E,5,FALSE)</f>
        <v>71</v>
      </c>
      <c r="M73" s="1">
        <v>67</v>
      </c>
      <c r="N73" s="1" t="s">
        <v>251</v>
      </c>
      <c r="O73" s="1">
        <v>166</v>
      </c>
      <c r="P73" s="1" t="s">
        <v>252</v>
      </c>
      <c r="Q73" s="1" t="s">
        <v>252</v>
      </c>
    </row>
    <row r="74" spans="3:17" x14ac:dyDescent="0.15">
      <c r="C74" s="8" t="str">
        <f t="shared" si="6"/>
        <v>被动技能4</v>
      </c>
      <c r="D74" s="8">
        <f t="shared" si="9"/>
        <v>11</v>
      </c>
      <c r="E74" s="8">
        <f t="shared" si="10"/>
        <v>12</v>
      </c>
      <c r="F74" s="8">
        <f t="shared" si="11"/>
        <v>4</v>
      </c>
      <c r="H74" t="str">
        <f t="shared" si="7"/>
        <v>被动技能4等级11</v>
      </c>
      <c r="I74" t="str">
        <f t="shared" si="8"/>
        <v>被动技能4等级12</v>
      </c>
      <c r="J74" s="1">
        <v>68</v>
      </c>
      <c r="K74" s="1">
        <f>VLOOKUP(H74,被动技能!$A:$E,5,FALSE)</f>
        <v>71</v>
      </c>
      <c r="L74" s="1">
        <f>VLOOKUP(I74,被动技能!$A:$E,5,FALSE)</f>
        <v>72</v>
      </c>
      <c r="M74" s="1">
        <v>68</v>
      </c>
      <c r="N74" s="1" t="s">
        <v>251</v>
      </c>
      <c r="O74" s="1">
        <v>167</v>
      </c>
      <c r="P74" s="1" t="s">
        <v>252</v>
      </c>
      <c r="Q74" s="1" t="s">
        <v>252</v>
      </c>
    </row>
    <row r="75" spans="3:17" x14ac:dyDescent="0.15">
      <c r="C75" s="8" t="str">
        <f t="shared" si="6"/>
        <v>被动技能4</v>
      </c>
      <c r="D75" s="8">
        <f t="shared" si="9"/>
        <v>12</v>
      </c>
      <c r="E75" s="8">
        <f t="shared" si="10"/>
        <v>13</v>
      </c>
      <c r="F75" s="8">
        <f t="shared" si="11"/>
        <v>4</v>
      </c>
      <c r="H75" t="str">
        <f t="shared" si="7"/>
        <v>被动技能4等级12</v>
      </c>
      <c r="I75" t="str">
        <f t="shared" si="8"/>
        <v>被动技能4等级13</v>
      </c>
      <c r="J75" s="1">
        <v>69</v>
      </c>
      <c r="K75" s="1">
        <f>VLOOKUP(H75,被动技能!$A:$E,5,FALSE)</f>
        <v>72</v>
      </c>
      <c r="L75" s="1">
        <f>VLOOKUP(I75,被动技能!$A:$E,5,FALSE)</f>
        <v>73</v>
      </c>
      <c r="M75" s="1">
        <v>69</v>
      </c>
      <c r="N75" s="1" t="s">
        <v>251</v>
      </c>
      <c r="O75" s="1">
        <v>168</v>
      </c>
      <c r="P75" s="1" t="s">
        <v>252</v>
      </c>
      <c r="Q75" s="1" t="s">
        <v>252</v>
      </c>
    </row>
    <row r="76" spans="3:17" x14ac:dyDescent="0.15">
      <c r="C76" s="8" t="str">
        <f t="shared" si="6"/>
        <v>被动技能4</v>
      </c>
      <c r="D76" s="8">
        <f t="shared" si="9"/>
        <v>13</v>
      </c>
      <c r="E76" s="8">
        <f t="shared" si="10"/>
        <v>14</v>
      </c>
      <c r="F76" s="8">
        <f t="shared" si="11"/>
        <v>4</v>
      </c>
      <c r="H76" t="str">
        <f t="shared" si="7"/>
        <v>被动技能4等级13</v>
      </c>
      <c r="I76" t="str">
        <f t="shared" si="8"/>
        <v>被动技能4等级14</v>
      </c>
      <c r="J76" s="1">
        <v>70</v>
      </c>
      <c r="K76" s="1">
        <f>VLOOKUP(H76,被动技能!$A:$E,5,FALSE)</f>
        <v>73</v>
      </c>
      <c r="L76" s="1">
        <f>VLOOKUP(I76,被动技能!$A:$E,5,FALSE)</f>
        <v>74</v>
      </c>
      <c r="M76" s="1">
        <v>70</v>
      </c>
      <c r="N76" s="1" t="s">
        <v>251</v>
      </c>
      <c r="O76" s="1">
        <v>169</v>
      </c>
      <c r="P76" s="1" t="s">
        <v>252</v>
      </c>
      <c r="Q76" s="1" t="s">
        <v>252</v>
      </c>
    </row>
    <row r="77" spans="3:17" x14ac:dyDescent="0.15">
      <c r="C77" s="8" t="str">
        <f t="shared" si="6"/>
        <v>被动技能4</v>
      </c>
      <c r="D77" s="8">
        <f t="shared" si="9"/>
        <v>14</v>
      </c>
      <c r="E77" s="8">
        <f t="shared" si="10"/>
        <v>15</v>
      </c>
      <c r="F77" s="8">
        <f t="shared" si="11"/>
        <v>4</v>
      </c>
      <c r="H77" t="str">
        <f t="shared" si="7"/>
        <v>被动技能4等级14</v>
      </c>
      <c r="I77" t="str">
        <f t="shared" si="8"/>
        <v>被动技能4等级15</v>
      </c>
      <c r="J77" s="1">
        <v>71</v>
      </c>
      <c r="K77" s="1">
        <f>VLOOKUP(H77,被动技能!$A:$E,5,FALSE)</f>
        <v>74</v>
      </c>
      <c r="L77" s="1">
        <f>VLOOKUP(I77,被动技能!$A:$E,5,FALSE)</f>
        <v>75</v>
      </c>
      <c r="M77" s="1">
        <v>71</v>
      </c>
      <c r="N77" s="1" t="s">
        <v>251</v>
      </c>
      <c r="O77" s="1">
        <v>170</v>
      </c>
      <c r="P77" s="1" t="s">
        <v>252</v>
      </c>
      <c r="Q77" s="1" t="s">
        <v>252</v>
      </c>
    </row>
    <row r="78" spans="3:17" x14ac:dyDescent="0.15">
      <c r="C78" s="8" t="str">
        <f t="shared" si="6"/>
        <v>被动技能4</v>
      </c>
      <c r="D78" s="8">
        <f t="shared" si="9"/>
        <v>15</v>
      </c>
      <c r="E78" s="8">
        <f t="shared" si="10"/>
        <v>16</v>
      </c>
      <c r="F78" s="8">
        <f t="shared" si="11"/>
        <v>4</v>
      </c>
      <c r="H78" t="str">
        <f t="shared" si="7"/>
        <v>被动技能4等级15</v>
      </c>
      <c r="I78" t="str">
        <f t="shared" si="8"/>
        <v>被动技能4等级16</v>
      </c>
      <c r="J78" s="1">
        <v>72</v>
      </c>
      <c r="K78" s="1">
        <f>VLOOKUP(H78,被动技能!$A:$E,5,FALSE)</f>
        <v>75</v>
      </c>
      <c r="L78" s="1">
        <f>VLOOKUP(I78,被动技能!$A:$E,5,FALSE)</f>
        <v>76</v>
      </c>
      <c r="M78" s="1">
        <v>72</v>
      </c>
      <c r="N78" s="1" t="s">
        <v>251</v>
      </c>
      <c r="O78" s="1">
        <v>171</v>
      </c>
      <c r="P78" s="1" t="s">
        <v>252</v>
      </c>
      <c r="Q78" s="1" t="s">
        <v>252</v>
      </c>
    </row>
    <row r="79" spans="3:17" x14ac:dyDescent="0.15">
      <c r="C79" s="8" t="str">
        <f t="shared" si="6"/>
        <v>被动技能4</v>
      </c>
      <c r="D79" s="8">
        <f t="shared" si="9"/>
        <v>16</v>
      </c>
      <c r="E79" s="8">
        <f t="shared" si="10"/>
        <v>17</v>
      </c>
      <c r="F79" s="8">
        <f t="shared" si="11"/>
        <v>4</v>
      </c>
      <c r="H79" t="str">
        <f t="shared" si="7"/>
        <v>被动技能4等级16</v>
      </c>
      <c r="I79" t="str">
        <f t="shared" si="8"/>
        <v>被动技能4等级17</v>
      </c>
      <c r="J79" s="1">
        <v>73</v>
      </c>
      <c r="K79" s="1">
        <f>VLOOKUP(H79,被动技能!$A:$E,5,FALSE)</f>
        <v>76</v>
      </c>
      <c r="L79" s="1">
        <f>VLOOKUP(I79,被动技能!$A:$E,5,FALSE)</f>
        <v>77</v>
      </c>
      <c r="M79" s="1">
        <v>73</v>
      </c>
      <c r="N79" s="1" t="s">
        <v>251</v>
      </c>
      <c r="O79" s="1">
        <v>172</v>
      </c>
      <c r="P79" s="1" t="s">
        <v>252</v>
      </c>
      <c r="Q79" s="1" t="s">
        <v>252</v>
      </c>
    </row>
    <row r="80" spans="3:17" x14ac:dyDescent="0.15">
      <c r="C80" s="8" t="str">
        <f t="shared" si="6"/>
        <v>被动技能4</v>
      </c>
      <c r="D80" s="8">
        <f t="shared" si="9"/>
        <v>17</v>
      </c>
      <c r="E80" s="8">
        <f t="shared" si="10"/>
        <v>18</v>
      </c>
      <c r="F80" s="8">
        <f t="shared" si="11"/>
        <v>4</v>
      </c>
      <c r="H80" t="str">
        <f t="shared" si="7"/>
        <v>被动技能4等级17</v>
      </c>
      <c r="I80" t="str">
        <f t="shared" si="8"/>
        <v>被动技能4等级18</v>
      </c>
      <c r="J80" s="1">
        <v>74</v>
      </c>
      <c r="K80" s="1">
        <f>VLOOKUP(H80,被动技能!$A:$E,5,FALSE)</f>
        <v>77</v>
      </c>
      <c r="L80" s="1">
        <f>VLOOKUP(I80,被动技能!$A:$E,5,FALSE)</f>
        <v>78</v>
      </c>
      <c r="M80" s="1">
        <v>74</v>
      </c>
      <c r="N80" s="1" t="s">
        <v>251</v>
      </c>
      <c r="O80" s="1">
        <v>173</v>
      </c>
      <c r="P80" s="1" t="s">
        <v>252</v>
      </c>
      <c r="Q80" s="1" t="s">
        <v>252</v>
      </c>
    </row>
    <row r="81" spans="3:17" x14ac:dyDescent="0.15">
      <c r="C81" s="8" t="str">
        <f t="shared" si="6"/>
        <v>被动技能4</v>
      </c>
      <c r="D81" s="8">
        <f t="shared" si="9"/>
        <v>18</v>
      </c>
      <c r="E81" s="8">
        <f t="shared" si="10"/>
        <v>19</v>
      </c>
      <c r="F81" s="8">
        <f t="shared" si="11"/>
        <v>4</v>
      </c>
      <c r="H81" t="str">
        <f t="shared" si="7"/>
        <v>被动技能4等级18</v>
      </c>
      <c r="I81" t="str">
        <f t="shared" si="8"/>
        <v>被动技能4等级19</v>
      </c>
      <c r="J81" s="1">
        <v>75</v>
      </c>
      <c r="K81" s="1">
        <f>VLOOKUP(H81,被动技能!$A:$E,5,FALSE)</f>
        <v>78</v>
      </c>
      <c r="L81" s="1">
        <f>VLOOKUP(I81,被动技能!$A:$E,5,FALSE)</f>
        <v>79</v>
      </c>
      <c r="M81" s="1">
        <v>75</v>
      </c>
      <c r="N81" s="1" t="s">
        <v>251</v>
      </c>
      <c r="O81" s="1">
        <v>174</v>
      </c>
      <c r="P81" s="1" t="s">
        <v>252</v>
      </c>
      <c r="Q81" s="1" t="s">
        <v>252</v>
      </c>
    </row>
    <row r="82" spans="3:17" x14ac:dyDescent="0.15">
      <c r="C82" s="8" t="str">
        <f t="shared" si="6"/>
        <v>被动技能4</v>
      </c>
      <c r="D82" s="8">
        <f t="shared" si="9"/>
        <v>19</v>
      </c>
      <c r="E82" s="8">
        <f t="shared" si="10"/>
        <v>20</v>
      </c>
      <c r="F82" s="8">
        <f t="shared" si="11"/>
        <v>4</v>
      </c>
      <c r="H82" t="str">
        <f t="shared" si="7"/>
        <v>被动技能4等级19</v>
      </c>
      <c r="I82" t="str">
        <f t="shared" si="8"/>
        <v>被动技能4等级20</v>
      </c>
      <c r="J82" s="1">
        <v>76</v>
      </c>
      <c r="K82" s="1">
        <f>VLOOKUP(H82,被动技能!$A:$E,5,FALSE)</f>
        <v>79</v>
      </c>
      <c r="L82" s="1">
        <f>VLOOKUP(I82,被动技能!$A:$E,5,FALSE)</f>
        <v>80</v>
      </c>
      <c r="M82" s="1">
        <v>76</v>
      </c>
      <c r="N82" s="1" t="s">
        <v>251</v>
      </c>
      <c r="O82" s="1">
        <v>175</v>
      </c>
      <c r="P82" s="1" t="s">
        <v>252</v>
      </c>
      <c r="Q82" s="1" t="s">
        <v>252</v>
      </c>
    </row>
    <row r="83" spans="3:17" x14ac:dyDescent="0.15">
      <c r="C83" s="8" t="str">
        <f t="shared" si="6"/>
        <v>被动技能5</v>
      </c>
      <c r="D83" s="8">
        <f t="shared" si="9"/>
        <v>1</v>
      </c>
      <c r="E83" s="8">
        <f t="shared" si="10"/>
        <v>2</v>
      </c>
      <c r="F83" s="8">
        <f t="shared" si="11"/>
        <v>5</v>
      </c>
      <c r="H83" t="str">
        <f t="shared" si="7"/>
        <v>被动技能5等级1</v>
      </c>
      <c r="I83" t="str">
        <f t="shared" si="8"/>
        <v>被动技能5等级2</v>
      </c>
      <c r="J83" s="1">
        <v>77</v>
      </c>
      <c r="K83" s="1">
        <f>VLOOKUP(H83,被动技能!$A:$E,5,FALSE)</f>
        <v>81</v>
      </c>
      <c r="L83" s="1">
        <f>VLOOKUP(I83,被动技能!$A:$E,5,FALSE)</f>
        <v>82</v>
      </c>
      <c r="M83" s="1">
        <v>77</v>
      </c>
      <c r="N83" s="1" t="s">
        <v>251</v>
      </c>
      <c r="O83" s="1">
        <v>176</v>
      </c>
      <c r="P83" s="1" t="s">
        <v>252</v>
      </c>
      <c r="Q83" s="1" t="s">
        <v>252</v>
      </c>
    </row>
    <row r="84" spans="3:17" x14ac:dyDescent="0.15">
      <c r="C84" s="8" t="str">
        <f t="shared" si="6"/>
        <v>被动技能5</v>
      </c>
      <c r="D84" s="8">
        <f t="shared" si="9"/>
        <v>2</v>
      </c>
      <c r="E84" s="8">
        <f t="shared" si="10"/>
        <v>3</v>
      </c>
      <c r="F84" s="8">
        <f t="shared" si="11"/>
        <v>5</v>
      </c>
      <c r="H84" t="str">
        <f t="shared" si="7"/>
        <v>被动技能5等级2</v>
      </c>
      <c r="I84" t="str">
        <f t="shared" si="8"/>
        <v>被动技能5等级3</v>
      </c>
      <c r="J84" s="1">
        <v>78</v>
      </c>
      <c r="K84" s="1">
        <f>VLOOKUP(H84,被动技能!$A:$E,5,FALSE)</f>
        <v>82</v>
      </c>
      <c r="L84" s="1">
        <f>VLOOKUP(I84,被动技能!$A:$E,5,FALSE)</f>
        <v>83</v>
      </c>
      <c r="M84" s="1">
        <v>78</v>
      </c>
      <c r="N84" s="1" t="s">
        <v>251</v>
      </c>
      <c r="O84" s="1">
        <v>177</v>
      </c>
      <c r="P84" s="1" t="s">
        <v>252</v>
      </c>
      <c r="Q84" s="1" t="s">
        <v>252</v>
      </c>
    </row>
    <row r="85" spans="3:17" x14ac:dyDescent="0.15">
      <c r="C85" s="8" t="str">
        <f t="shared" si="6"/>
        <v>被动技能5</v>
      </c>
      <c r="D85" s="8">
        <f t="shared" si="9"/>
        <v>3</v>
      </c>
      <c r="E85" s="8">
        <f t="shared" si="10"/>
        <v>4</v>
      </c>
      <c r="F85" s="8">
        <f t="shared" si="11"/>
        <v>5</v>
      </c>
      <c r="H85" t="str">
        <f t="shared" si="7"/>
        <v>被动技能5等级3</v>
      </c>
      <c r="I85" t="str">
        <f t="shared" si="8"/>
        <v>被动技能5等级4</v>
      </c>
      <c r="J85" s="1">
        <v>79</v>
      </c>
      <c r="K85" s="1">
        <f>VLOOKUP(H85,被动技能!$A:$E,5,FALSE)</f>
        <v>83</v>
      </c>
      <c r="L85" s="1">
        <f>VLOOKUP(I85,被动技能!$A:$E,5,FALSE)</f>
        <v>84</v>
      </c>
      <c r="M85" s="1">
        <v>79</v>
      </c>
      <c r="N85" s="1" t="s">
        <v>251</v>
      </c>
      <c r="O85" s="1">
        <v>178</v>
      </c>
      <c r="P85" s="1" t="s">
        <v>252</v>
      </c>
      <c r="Q85" s="1" t="s">
        <v>252</v>
      </c>
    </row>
    <row r="86" spans="3:17" x14ac:dyDescent="0.15">
      <c r="C86" s="8" t="str">
        <f t="shared" si="6"/>
        <v>被动技能5</v>
      </c>
      <c r="D86" s="8">
        <f t="shared" si="9"/>
        <v>4</v>
      </c>
      <c r="E86" s="8">
        <f t="shared" si="10"/>
        <v>5</v>
      </c>
      <c r="F86" s="8">
        <f t="shared" si="11"/>
        <v>5</v>
      </c>
      <c r="H86" t="str">
        <f t="shared" si="7"/>
        <v>被动技能5等级4</v>
      </c>
      <c r="I86" t="str">
        <f t="shared" si="8"/>
        <v>被动技能5等级5</v>
      </c>
      <c r="J86" s="1">
        <v>80</v>
      </c>
      <c r="K86" s="1">
        <f>VLOOKUP(H86,被动技能!$A:$E,5,FALSE)</f>
        <v>84</v>
      </c>
      <c r="L86" s="1">
        <f>VLOOKUP(I86,被动技能!$A:$E,5,FALSE)</f>
        <v>85</v>
      </c>
      <c r="M86" s="1">
        <v>80</v>
      </c>
      <c r="N86" s="1" t="s">
        <v>251</v>
      </c>
      <c r="O86" s="1">
        <v>179</v>
      </c>
      <c r="P86" s="1" t="s">
        <v>252</v>
      </c>
      <c r="Q86" s="1" t="s">
        <v>252</v>
      </c>
    </row>
    <row r="87" spans="3:17" x14ac:dyDescent="0.15">
      <c r="C87" s="8" t="str">
        <f t="shared" si="6"/>
        <v>被动技能5</v>
      </c>
      <c r="D87" s="8">
        <f t="shared" si="9"/>
        <v>5</v>
      </c>
      <c r="E87" s="8">
        <f t="shared" si="10"/>
        <v>6</v>
      </c>
      <c r="F87" s="8">
        <f t="shared" si="11"/>
        <v>5</v>
      </c>
      <c r="H87" t="str">
        <f t="shared" si="7"/>
        <v>被动技能5等级5</v>
      </c>
      <c r="I87" t="str">
        <f t="shared" si="8"/>
        <v>被动技能5等级6</v>
      </c>
      <c r="J87" s="1">
        <v>81</v>
      </c>
      <c r="K87" s="1">
        <f>VLOOKUP(H87,被动技能!$A:$E,5,FALSE)</f>
        <v>85</v>
      </c>
      <c r="L87" s="1">
        <f>VLOOKUP(I87,被动技能!$A:$E,5,FALSE)</f>
        <v>86</v>
      </c>
      <c r="M87" s="1">
        <v>81</v>
      </c>
      <c r="N87" s="1" t="s">
        <v>251</v>
      </c>
      <c r="O87" s="1">
        <v>180</v>
      </c>
      <c r="P87" s="1" t="s">
        <v>252</v>
      </c>
      <c r="Q87" s="1" t="s">
        <v>252</v>
      </c>
    </row>
    <row r="88" spans="3:17" x14ac:dyDescent="0.15">
      <c r="C88" s="8" t="str">
        <f t="shared" si="6"/>
        <v>被动技能5</v>
      </c>
      <c r="D88" s="8">
        <f t="shared" si="9"/>
        <v>6</v>
      </c>
      <c r="E88" s="8">
        <f t="shared" si="10"/>
        <v>7</v>
      </c>
      <c r="F88" s="8">
        <f t="shared" si="11"/>
        <v>5</v>
      </c>
      <c r="H88" t="str">
        <f t="shared" si="7"/>
        <v>被动技能5等级6</v>
      </c>
      <c r="I88" t="str">
        <f t="shared" si="8"/>
        <v>被动技能5等级7</v>
      </c>
      <c r="J88" s="1">
        <v>82</v>
      </c>
      <c r="K88" s="1">
        <f>VLOOKUP(H88,被动技能!$A:$E,5,FALSE)</f>
        <v>86</v>
      </c>
      <c r="L88" s="1">
        <f>VLOOKUP(I88,被动技能!$A:$E,5,FALSE)</f>
        <v>87</v>
      </c>
      <c r="M88" s="1">
        <v>82</v>
      </c>
      <c r="N88" s="1" t="s">
        <v>251</v>
      </c>
      <c r="O88" s="1">
        <v>181</v>
      </c>
      <c r="P88" s="1" t="s">
        <v>252</v>
      </c>
      <c r="Q88" s="1" t="s">
        <v>252</v>
      </c>
    </row>
    <row r="89" spans="3:17" x14ac:dyDescent="0.15">
      <c r="C89" s="8" t="str">
        <f t="shared" si="6"/>
        <v>被动技能5</v>
      </c>
      <c r="D89" s="8">
        <f t="shared" si="9"/>
        <v>7</v>
      </c>
      <c r="E89" s="8">
        <f t="shared" si="10"/>
        <v>8</v>
      </c>
      <c r="F89" s="8">
        <f t="shared" si="11"/>
        <v>5</v>
      </c>
      <c r="H89" t="str">
        <f t="shared" si="7"/>
        <v>被动技能5等级7</v>
      </c>
      <c r="I89" t="str">
        <f t="shared" si="8"/>
        <v>被动技能5等级8</v>
      </c>
      <c r="J89" s="1">
        <v>83</v>
      </c>
      <c r="K89" s="1">
        <f>VLOOKUP(H89,被动技能!$A:$E,5,FALSE)</f>
        <v>87</v>
      </c>
      <c r="L89" s="1">
        <f>VLOOKUP(I89,被动技能!$A:$E,5,FALSE)</f>
        <v>88</v>
      </c>
      <c r="M89" s="1">
        <v>83</v>
      </c>
      <c r="N89" s="1" t="s">
        <v>251</v>
      </c>
      <c r="O89" s="1">
        <v>182</v>
      </c>
      <c r="P89" s="1" t="s">
        <v>252</v>
      </c>
      <c r="Q89" s="1" t="s">
        <v>252</v>
      </c>
    </row>
    <row r="90" spans="3:17" x14ac:dyDescent="0.15">
      <c r="C90" s="8" t="str">
        <f t="shared" si="6"/>
        <v>被动技能5</v>
      </c>
      <c r="D90" s="8">
        <f t="shared" si="9"/>
        <v>8</v>
      </c>
      <c r="E90" s="8">
        <f t="shared" si="10"/>
        <v>9</v>
      </c>
      <c r="F90" s="8">
        <f t="shared" si="11"/>
        <v>5</v>
      </c>
      <c r="H90" t="str">
        <f t="shared" si="7"/>
        <v>被动技能5等级8</v>
      </c>
      <c r="I90" t="str">
        <f t="shared" si="8"/>
        <v>被动技能5等级9</v>
      </c>
      <c r="J90" s="1">
        <v>84</v>
      </c>
      <c r="K90" s="1">
        <f>VLOOKUP(H90,被动技能!$A:$E,5,FALSE)</f>
        <v>88</v>
      </c>
      <c r="L90" s="1">
        <f>VLOOKUP(I90,被动技能!$A:$E,5,FALSE)</f>
        <v>89</v>
      </c>
      <c r="M90" s="1">
        <v>84</v>
      </c>
      <c r="N90" s="1" t="s">
        <v>251</v>
      </c>
      <c r="O90" s="1">
        <v>183</v>
      </c>
      <c r="P90" s="1" t="s">
        <v>252</v>
      </c>
      <c r="Q90" s="1" t="s">
        <v>252</v>
      </c>
    </row>
    <row r="91" spans="3:17" x14ac:dyDescent="0.15">
      <c r="C91" s="8" t="str">
        <f t="shared" si="6"/>
        <v>被动技能5</v>
      </c>
      <c r="D91" s="8">
        <f t="shared" si="9"/>
        <v>9</v>
      </c>
      <c r="E91" s="8">
        <f t="shared" si="10"/>
        <v>10</v>
      </c>
      <c r="F91" s="8">
        <f t="shared" si="11"/>
        <v>5</v>
      </c>
      <c r="H91" t="str">
        <f t="shared" si="7"/>
        <v>被动技能5等级9</v>
      </c>
      <c r="I91" t="str">
        <f t="shared" si="8"/>
        <v>被动技能5等级10</v>
      </c>
      <c r="J91" s="1">
        <v>85</v>
      </c>
      <c r="K91" s="1">
        <f>VLOOKUP(H91,被动技能!$A:$E,5,FALSE)</f>
        <v>89</v>
      </c>
      <c r="L91" s="1">
        <f>VLOOKUP(I91,被动技能!$A:$E,5,FALSE)</f>
        <v>90</v>
      </c>
      <c r="M91" s="1">
        <v>85</v>
      </c>
      <c r="N91" s="1" t="s">
        <v>251</v>
      </c>
      <c r="O91" s="1">
        <v>184</v>
      </c>
      <c r="P91" s="1" t="s">
        <v>252</v>
      </c>
      <c r="Q91" s="1" t="s">
        <v>252</v>
      </c>
    </row>
    <row r="92" spans="3:17" x14ac:dyDescent="0.15">
      <c r="C92" s="8" t="str">
        <f t="shared" si="6"/>
        <v>被动技能5</v>
      </c>
      <c r="D92" s="8">
        <f t="shared" si="9"/>
        <v>10</v>
      </c>
      <c r="E92" s="8">
        <f t="shared" si="10"/>
        <v>11</v>
      </c>
      <c r="F92" s="8">
        <f t="shared" si="11"/>
        <v>5</v>
      </c>
      <c r="H92" t="str">
        <f t="shared" si="7"/>
        <v>被动技能5等级10</v>
      </c>
      <c r="I92" t="str">
        <f t="shared" si="8"/>
        <v>被动技能5等级11</v>
      </c>
      <c r="J92" s="1">
        <v>86</v>
      </c>
      <c r="K92" s="1">
        <f>VLOOKUP(H92,被动技能!$A:$E,5,FALSE)</f>
        <v>90</v>
      </c>
      <c r="L92" s="1">
        <f>VLOOKUP(I92,被动技能!$A:$E,5,FALSE)</f>
        <v>91</v>
      </c>
      <c r="M92" s="1">
        <v>86</v>
      </c>
      <c r="N92" s="1" t="s">
        <v>251</v>
      </c>
      <c r="O92" s="1">
        <v>185</v>
      </c>
      <c r="P92" s="1" t="s">
        <v>252</v>
      </c>
      <c r="Q92" s="1" t="s">
        <v>252</v>
      </c>
    </row>
    <row r="93" spans="3:17" x14ac:dyDescent="0.15">
      <c r="C93" s="8" t="str">
        <f t="shared" si="6"/>
        <v>被动技能5</v>
      </c>
      <c r="D93" s="8">
        <f t="shared" si="9"/>
        <v>11</v>
      </c>
      <c r="E93" s="8">
        <f t="shared" si="10"/>
        <v>12</v>
      </c>
      <c r="F93" s="8">
        <f t="shared" si="11"/>
        <v>5</v>
      </c>
      <c r="H93" t="str">
        <f t="shared" si="7"/>
        <v>被动技能5等级11</v>
      </c>
      <c r="I93" t="str">
        <f t="shared" si="8"/>
        <v>被动技能5等级12</v>
      </c>
      <c r="J93" s="1">
        <v>87</v>
      </c>
      <c r="K93" s="1">
        <f>VLOOKUP(H93,被动技能!$A:$E,5,FALSE)</f>
        <v>91</v>
      </c>
      <c r="L93" s="1">
        <f>VLOOKUP(I93,被动技能!$A:$E,5,FALSE)</f>
        <v>92</v>
      </c>
      <c r="M93" s="1">
        <v>87</v>
      </c>
      <c r="N93" s="1" t="s">
        <v>251</v>
      </c>
      <c r="O93" s="1">
        <v>186</v>
      </c>
      <c r="P93" s="1" t="s">
        <v>252</v>
      </c>
      <c r="Q93" s="1" t="s">
        <v>252</v>
      </c>
    </row>
    <row r="94" spans="3:17" x14ac:dyDescent="0.15">
      <c r="C94" s="8" t="str">
        <f t="shared" si="6"/>
        <v>被动技能5</v>
      </c>
      <c r="D94" s="8">
        <f t="shared" si="9"/>
        <v>12</v>
      </c>
      <c r="E94" s="8">
        <f t="shared" si="10"/>
        <v>13</v>
      </c>
      <c r="F94" s="8">
        <f t="shared" si="11"/>
        <v>5</v>
      </c>
      <c r="H94" t="str">
        <f t="shared" si="7"/>
        <v>被动技能5等级12</v>
      </c>
      <c r="I94" t="str">
        <f t="shared" si="8"/>
        <v>被动技能5等级13</v>
      </c>
      <c r="J94" s="1">
        <v>88</v>
      </c>
      <c r="K94" s="1">
        <f>VLOOKUP(H94,被动技能!$A:$E,5,FALSE)</f>
        <v>92</v>
      </c>
      <c r="L94" s="1">
        <f>VLOOKUP(I94,被动技能!$A:$E,5,FALSE)</f>
        <v>93</v>
      </c>
      <c r="M94" s="1">
        <v>88</v>
      </c>
      <c r="N94" s="1" t="s">
        <v>251</v>
      </c>
      <c r="O94" s="1">
        <v>187</v>
      </c>
      <c r="P94" s="1" t="s">
        <v>252</v>
      </c>
      <c r="Q94" s="1" t="s">
        <v>252</v>
      </c>
    </row>
    <row r="95" spans="3:17" x14ac:dyDescent="0.15">
      <c r="C95" s="8" t="str">
        <f t="shared" si="6"/>
        <v>被动技能5</v>
      </c>
      <c r="D95" s="8">
        <f t="shared" si="9"/>
        <v>13</v>
      </c>
      <c r="E95" s="8">
        <f t="shared" si="10"/>
        <v>14</v>
      </c>
      <c r="F95" s="8">
        <f t="shared" si="11"/>
        <v>5</v>
      </c>
      <c r="H95" t="str">
        <f t="shared" si="7"/>
        <v>被动技能5等级13</v>
      </c>
      <c r="I95" t="str">
        <f t="shared" si="8"/>
        <v>被动技能5等级14</v>
      </c>
      <c r="J95" s="1">
        <v>89</v>
      </c>
      <c r="K95" s="1">
        <f>VLOOKUP(H95,被动技能!$A:$E,5,FALSE)</f>
        <v>93</v>
      </c>
      <c r="L95" s="1">
        <f>VLOOKUP(I95,被动技能!$A:$E,5,FALSE)</f>
        <v>94</v>
      </c>
      <c r="M95" s="1">
        <v>89</v>
      </c>
      <c r="N95" s="1" t="s">
        <v>251</v>
      </c>
      <c r="O95" s="1">
        <v>188</v>
      </c>
      <c r="P95" s="1" t="s">
        <v>252</v>
      </c>
      <c r="Q95" s="1" t="s">
        <v>252</v>
      </c>
    </row>
    <row r="96" spans="3:17" x14ac:dyDescent="0.15">
      <c r="C96" s="8" t="str">
        <f t="shared" si="6"/>
        <v>被动技能5</v>
      </c>
      <c r="D96" s="8">
        <f t="shared" si="9"/>
        <v>14</v>
      </c>
      <c r="E96" s="8">
        <f t="shared" si="10"/>
        <v>15</v>
      </c>
      <c r="F96" s="8">
        <f t="shared" si="11"/>
        <v>5</v>
      </c>
      <c r="H96" t="str">
        <f t="shared" si="7"/>
        <v>被动技能5等级14</v>
      </c>
      <c r="I96" t="str">
        <f t="shared" si="8"/>
        <v>被动技能5等级15</v>
      </c>
      <c r="J96" s="1">
        <v>90</v>
      </c>
      <c r="K96" s="1">
        <f>VLOOKUP(H96,被动技能!$A:$E,5,FALSE)</f>
        <v>94</v>
      </c>
      <c r="L96" s="1">
        <f>VLOOKUP(I96,被动技能!$A:$E,5,FALSE)</f>
        <v>95</v>
      </c>
      <c r="M96" s="1">
        <v>90</v>
      </c>
      <c r="N96" s="1" t="s">
        <v>251</v>
      </c>
      <c r="O96" s="1">
        <v>189</v>
      </c>
      <c r="P96" s="1" t="s">
        <v>252</v>
      </c>
      <c r="Q96" s="1" t="s">
        <v>252</v>
      </c>
    </row>
    <row r="97" spans="3:17" x14ac:dyDescent="0.15">
      <c r="C97" s="8" t="str">
        <f t="shared" si="6"/>
        <v>被动技能5</v>
      </c>
      <c r="D97" s="8">
        <f t="shared" si="9"/>
        <v>15</v>
      </c>
      <c r="E97" s="8">
        <f t="shared" si="10"/>
        <v>16</v>
      </c>
      <c r="F97" s="8">
        <f t="shared" si="11"/>
        <v>5</v>
      </c>
      <c r="H97" t="str">
        <f t="shared" si="7"/>
        <v>被动技能5等级15</v>
      </c>
      <c r="I97" t="str">
        <f t="shared" si="8"/>
        <v>被动技能5等级16</v>
      </c>
      <c r="J97" s="1">
        <v>91</v>
      </c>
      <c r="K97" s="1">
        <f>VLOOKUP(H97,被动技能!$A:$E,5,FALSE)</f>
        <v>95</v>
      </c>
      <c r="L97" s="1">
        <f>VLOOKUP(I97,被动技能!$A:$E,5,FALSE)</f>
        <v>96</v>
      </c>
      <c r="M97" s="1">
        <v>91</v>
      </c>
      <c r="N97" s="1" t="s">
        <v>251</v>
      </c>
      <c r="O97" s="1">
        <v>190</v>
      </c>
      <c r="P97" s="1" t="s">
        <v>252</v>
      </c>
      <c r="Q97" s="1" t="s">
        <v>252</v>
      </c>
    </row>
    <row r="98" spans="3:17" x14ac:dyDescent="0.15">
      <c r="C98" s="8" t="str">
        <f t="shared" si="6"/>
        <v>被动技能5</v>
      </c>
      <c r="D98" s="8">
        <f t="shared" si="9"/>
        <v>16</v>
      </c>
      <c r="E98" s="8">
        <f t="shared" si="10"/>
        <v>17</v>
      </c>
      <c r="F98" s="8">
        <f t="shared" si="11"/>
        <v>5</v>
      </c>
      <c r="H98" t="str">
        <f t="shared" si="7"/>
        <v>被动技能5等级16</v>
      </c>
      <c r="I98" t="str">
        <f t="shared" si="8"/>
        <v>被动技能5等级17</v>
      </c>
      <c r="J98" s="1">
        <v>92</v>
      </c>
      <c r="K98" s="1">
        <f>VLOOKUP(H98,被动技能!$A:$E,5,FALSE)</f>
        <v>96</v>
      </c>
      <c r="L98" s="1">
        <f>VLOOKUP(I98,被动技能!$A:$E,5,FALSE)</f>
        <v>97</v>
      </c>
      <c r="M98" s="1">
        <v>92</v>
      </c>
      <c r="N98" s="1" t="s">
        <v>251</v>
      </c>
      <c r="O98" s="1">
        <v>191</v>
      </c>
      <c r="P98" s="1" t="s">
        <v>252</v>
      </c>
      <c r="Q98" s="1" t="s">
        <v>252</v>
      </c>
    </row>
    <row r="99" spans="3:17" x14ac:dyDescent="0.15">
      <c r="C99" s="8" t="str">
        <f t="shared" si="6"/>
        <v>被动技能5</v>
      </c>
      <c r="D99" s="8">
        <f t="shared" si="9"/>
        <v>17</v>
      </c>
      <c r="E99" s="8">
        <f t="shared" si="10"/>
        <v>18</v>
      </c>
      <c r="F99" s="8">
        <f t="shared" si="11"/>
        <v>5</v>
      </c>
      <c r="H99" t="str">
        <f t="shared" si="7"/>
        <v>被动技能5等级17</v>
      </c>
      <c r="I99" t="str">
        <f t="shared" si="8"/>
        <v>被动技能5等级18</v>
      </c>
      <c r="J99" s="1">
        <v>93</v>
      </c>
      <c r="K99" s="1">
        <f>VLOOKUP(H99,被动技能!$A:$E,5,FALSE)</f>
        <v>97</v>
      </c>
      <c r="L99" s="1">
        <f>VLOOKUP(I99,被动技能!$A:$E,5,FALSE)</f>
        <v>98</v>
      </c>
      <c r="M99" s="1">
        <v>93</v>
      </c>
      <c r="N99" s="1" t="s">
        <v>251</v>
      </c>
      <c r="O99" s="1">
        <v>192</v>
      </c>
      <c r="P99" s="1" t="s">
        <v>252</v>
      </c>
      <c r="Q99" s="1" t="s">
        <v>252</v>
      </c>
    </row>
    <row r="100" spans="3:17" x14ac:dyDescent="0.15">
      <c r="C100" s="8" t="str">
        <f t="shared" si="6"/>
        <v>被动技能5</v>
      </c>
      <c r="D100" s="8">
        <f t="shared" si="9"/>
        <v>18</v>
      </c>
      <c r="E100" s="8">
        <f t="shared" si="10"/>
        <v>19</v>
      </c>
      <c r="F100" s="8">
        <f t="shared" si="11"/>
        <v>5</v>
      </c>
      <c r="H100" t="str">
        <f t="shared" si="7"/>
        <v>被动技能5等级18</v>
      </c>
      <c r="I100" t="str">
        <f t="shared" si="8"/>
        <v>被动技能5等级19</v>
      </c>
      <c r="J100" s="1">
        <v>94</v>
      </c>
      <c r="K100" s="1">
        <f>VLOOKUP(H100,被动技能!$A:$E,5,FALSE)</f>
        <v>98</v>
      </c>
      <c r="L100" s="1">
        <f>VLOOKUP(I100,被动技能!$A:$E,5,FALSE)</f>
        <v>99</v>
      </c>
      <c r="M100" s="1">
        <v>94</v>
      </c>
      <c r="N100" s="1" t="s">
        <v>251</v>
      </c>
      <c r="O100" s="1">
        <v>193</v>
      </c>
      <c r="P100" s="1" t="s">
        <v>252</v>
      </c>
      <c r="Q100" s="1" t="s">
        <v>252</v>
      </c>
    </row>
    <row r="101" spans="3:17" x14ac:dyDescent="0.15">
      <c r="C101" s="8" t="str">
        <f t="shared" si="6"/>
        <v>被动技能5</v>
      </c>
      <c r="D101" s="8">
        <f t="shared" si="9"/>
        <v>19</v>
      </c>
      <c r="E101" s="8">
        <f t="shared" si="10"/>
        <v>20</v>
      </c>
      <c r="F101" s="8">
        <f t="shared" si="11"/>
        <v>5</v>
      </c>
      <c r="H101" t="str">
        <f t="shared" si="7"/>
        <v>被动技能5等级19</v>
      </c>
      <c r="I101" t="str">
        <f t="shared" si="8"/>
        <v>被动技能5等级20</v>
      </c>
      <c r="J101" s="1">
        <v>95</v>
      </c>
      <c r="K101" s="1">
        <f>VLOOKUP(H101,被动技能!$A:$E,5,FALSE)</f>
        <v>99</v>
      </c>
      <c r="L101" s="1">
        <f>VLOOKUP(I101,被动技能!$A:$E,5,FALSE)</f>
        <v>100</v>
      </c>
      <c r="M101" s="1">
        <v>95</v>
      </c>
      <c r="N101" s="1" t="s">
        <v>251</v>
      </c>
      <c r="O101" s="1">
        <v>194</v>
      </c>
      <c r="P101" s="1" t="s">
        <v>252</v>
      </c>
      <c r="Q101" s="1" t="s">
        <v>252</v>
      </c>
    </row>
    <row r="102" spans="3:17" x14ac:dyDescent="0.15">
      <c r="C102" s="8" t="str">
        <f t="shared" si="6"/>
        <v>被动技能6</v>
      </c>
      <c r="D102" s="8">
        <f t="shared" si="9"/>
        <v>1</v>
      </c>
      <c r="E102" s="8">
        <f t="shared" si="10"/>
        <v>2</v>
      </c>
      <c r="F102" s="8">
        <f t="shared" si="11"/>
        <v>6</v>
      </c>
      <c r="H102" t="str">
        <f t="shared" si="7"/>
        <v>被动技能6等级1</v>
      </c>
      <c r="I102" t="str">
        <f t="shared" si="8"/>
        <v>被动技能6等级2</v>
      </c>
      <c r="J102" s="1">
        <v>96</v>
      </c>
      <c r="K102" s="1">
        <f>VLOOKUP(H102,被动技能!$A:$E,5,FALSE)</f>
        <v>101</v>
      </c>
      <c r="L102" s="1">
        <f>VLOOKUP(I102,被动技能!$A:$E,5,FALSE)</f>
        <v>102</v>
      </c>
      <c r="M102" s="1">
        <v>96</v>
      </c>
      <c r="N102" s="1" t="s">
        <v>251</v>
      </c>
      <c r="O102" s="1">
        <v>195</v>
      </c>
      <c r="P102" s="1" t="s">
        <v>252</v>
      </c>
      <c r="Q102" s="1" t="s">
        <v>252</v>
      </c>
    </row>
    <row r="103" spans="3:17" x14ac:dyDescent="0.15">
      <c r="C103" s="8" t="str">
        <f t="shared" si="6"/>
        <v>被动技能6</v>
      </c>
      <c r="D103" s="8">
        <f t="shared" si="9"/>
        <v>2</v>
      </c>
      <c r="E103" s="8">
        <f t="shared" si="10"/>
        <v>3</v>
      </c>
      <c r="F103" s="8">
        <f t="shared" si="11"/>
        <v>6</v>
      </c>
      <c r="H103" t="str">
        <f t="shared" si="7"/>
        <v>被动技能6等级2</v>
      </c>
      <c r="I103" t="str">
        <f t="shared" si="8"/>
        <v>被动技能6等级3</v>
      </c>
      <c r="J103" s="1">
        <v>97</v>
      </c>
      <c r="K103" s="1">
        <f>VLOOKUP(H103,被动技能!$A:$E,5,FALSE)</f>
        <v>102</v>
      </c>
      <c r="L103" s="1">
        <f>VLOOKUP(I103,被动技能!$A:$E,5,FALSE)</f>
        <v>103</v>
      </c>
      <c r="M103" s="1">
        <v>97</v>
      </c>
      <c r="N103" s="1" t="s">
        <v>251</v>
      </c>
      <c r="O103" s="1">
        <v>196</v>
      </c>
      <c r="P103" s="1" t="s">
        <v>252</v>
      </c>
      <c r="Q103" s="1" t="s">
        <v>252</v>
      </c>
    </row>
    <row r="104" spans="3:17" x14ac:dyDescent="0.15">
      <c r="C104" s="8" t="str">
        <f t="shared" si="6"/>
        <v>被动技能6</v>
      </c>
      <c r="D104" s="8">
        <f t="shared" si="9"/>
        <v>3</v>
      </c>
      <c r="E104" s="8">
        <f t="shared" si="10"/>
        <v>4</v>
      </c>
      <c r="F104" s="8">
        <f t="shared" si="11"/>
        <v>6</v>
      </c>
      <c r="H104" t="str">
        <f t="shared" si="7"/>
        <v>被动技能6等级3</v>
      </c>
      <c r="I104" t="str">
        <f t="shared" si="8"/>
        <v>被动技能6等级4</v>
      </c>
      <c r="J104" s="1">
        <v>98</v>
      </c>
      <c r="K104" s="1">
        <f>VLOOKUP(H104,被动技能!$A:$E,5,FALSE)</f>
        <v>103</v>
      </c>
      <c r="L104" s="1">
        <f>VLOOKUP(I104,被动技能!$A:$E,5,FALSE)</f>
        <v>104</v>
      </c>
      <c r="M104" s="1">
        <v>98</v>
      </c>
      <c r="N104" s="1" t="s">
        <v>251</v>
      </c>
      <c r="O104" s="1">
        <v>197</v>
      </c>
      <c r="P104" s="1" t="s">
        <v>252</v>
      </c>
      <c r="Q104" s="1" t="s">
        <v>252</v>
      </c>
    </row>
    <row r="105" spans="3:17" x14ac:dyDescent="0.15">
      <c r="C105" s="8" t="str">
        <f t="shared" si="6"/>
        <v>被动技能6</v>
      </c>
      <c r="D105" s="8">
        <f t="shared" si="9"/>
        <v>4</v>
      </c>
      <c r="E105" s="8">
        <f t="shared" si="10"/>
        <v>5</v>
      </c>
      <c r="F105" s="8">
        <f t="shared" si="11"/>
        <v>6</v>
      </c>
      <c r="H105" t="str">
        <f t="shared" si="7"/>
        <v>被动技能6等级4</v>
      </c>
      <c r="I105" t="str">
        <f t="shared" si="8"/>
        <v>被动技能6等级5</v>
      </c>
      <c r="J105" s="1">
        <v>99</v>
      </c>
      <c r="K105" s="1">
        <f>VLOOKUP(H105,被动技能!$A:$E,5,FALSE)</f>
        <v>104</v>
      </c>
      <c r="L105" s="1">
        <f>VLOOKUP(I105,被动技能!$A:$E,5,FALSE)</f>
        <v>105</v>
      </c>
      <c r="M105" s="1">
        <v>99</v>
      </c>
      <c r="N105" s="1" t="s">
        <v>251</v>
      </c>
      <c r="O105" s="1">
        <v>198</v>
      </c>
      <c r="P105" s="1" t="s">
        <v>252</v>
      </c>
      <c r="Q105" s="1" t="s">
        <v>252</v>
      </c>
    </row>
    <row r="106" spans="3:17" x14ac:dyDescent="0.15">
      <c r="C106" s="8" t="str">
        <f t="shared" si="6"/>
        <v>被动技能6</v>
      </c>
      <c r="D106" s="8">
        <f t="shared" si="9"/>
        <v>5</v>
      </c>
      <c r="E106" s="8">
        <f t="shared" si="10"/>
        <v>6</v>
      </c>
      <c r="F106" s="8">
        <f t="shared" si="11"/>
        <v>6</v>
      </c>
      <c r="H106" t="str">
        <f t="shared" si="7"/>
        <v>被动技能6等级5</v>
      </c>
      <c r="I106" t="str">
        <f t="shared" si="8"/>
        <v>被动技能6等级6</v>
      </c>
      <c r="J106" s="1">
        <v>100</v>
      </c>
      <c r="K106" s="1">
        <f>VLOOKUP(H106,被动技能!$A:$E,5,FALSE)</f>
        <v>105</v>
      </c>
      <c r="L106" s="1">
        <f>VLOOKUP(I106,被动技能!$A:$E,5,FALSE)</f>
        <v>106</v>
      </c>
      <c r="M106" s="1">
        <f>M7</f>
        <v>1</v>
      </c>
      <c r="N106" s="1" t="s">
        <v>251</v>
      </c>
      <c r="O106" s="1">
        <f>O7</f>
        <v>100</v>
      </c>
      <c r="P106" s="1" t="s">
        <v>252</v>
      </c>
      <c r="Q106" s="1" t="s">
        <v>252</v>
      </c>
    </row>
    <row r="107" spans="3:17" x14ac:dyDescent="0.15">
      <c r="C107" s="8" t="str">
        <f t="shared" si="6"/>
        <v>被动技能6</v>
      </c>
      <c r="D107" s="8">
        <f t="shared" si="9"/>
        <v>6</v>
      </c>
      <c r="E107" s="8">
        <f t="shared" si="10"/>
        <v>7</v>
      </c>
      <c r="F107" s="8">
        <f t="shared" si="11"/>
        <v>6</v>
      </c>
      <c r="H107" t="str">
        <f t="shared" si="7"/>
        <v>被动技能6等级6</v>
      </c>
      <c r="I107" t="str">
        <f t="shared" si="8"/>
        <v>被动技能6等级7</v>
      </c>
      <c r="J107" s="1">
        <v>101</v>
      </c>
      <c r="K107" s="1">
        <f>VLOOKUP(H107,被动技能!$A:$E,5,FALSE)</f>
        <v>106</v>
      </c>
      <c r="L107" s="1">
        <f>VLOOKUP(I107,被动技能!$A:$E,5,FALSE)</f>
        <v>107</v>
      </c>
      <c r="M107" s="1">
        <f t="shared" ref="M107:M170" si="12">M8</f>
        <v>2</v>
      </c>
      <c r="N107" s="1" t="s">
        <v>251</v>
      </c>
      <c r="O107" s="1">
        <f t="shared" ref="O107:O170" si="13">O8</f>
        <v>101</v>
      </c>
      <c r="P107" s="1" t="s">
        <v>252</v>
      </c>
      <c r="Q107" s="1" t="s">
        <v>252</v>
      </c>
    </row>
    <row r="108" spans="3:17" x14ac:dyDescent="0.15">
      <c r="C108" s="8" t="str">
        <f t="shared" si="6"/>
        <v>被动技能6</v>
      </c>
      <c r="D108" s="8">
        <f t="shared" si="9"/>
        <v>7</v>
      </c>
      <c r="E108" s="8">
        <f t="shared" si="10"/>
        <v>8</v>
      </c>
      <c r="F108" s="8">
        <f t="shared" si="11"/>
        <v>6</v>
      </c>
      <c r="H108" t="str">
        <f t="shared" si="7"/>
        <v>被动技能6等级7</v>
      </c>
      <c r="I108" t="str">
        <f t="shared" si="8"/>
        <v>被动技能6等级8</v>
      </c>
      <c r="J108" s="1">
        <v>102</v>
      </c>
      <c r="K108" s="1">
        <f>VLOOKUP(H108,被动技能!$A:$E,5,FALSE)</f>
        <v>107</v>
      </c>
      <c r="L108" s="1">
        <f>VLOOKUP(I108,被动技能!$A:$E,5,FALSE)</f>
        <v>108</v>
      </c>
      <c r="M108" s="1">
        <f t="shared" si="12"/>
        <v>3</v>
      </c>
      <c r="N108" s="1" t="s">
        <v>251</v>
      </c>
      <c r="O108" s="1">
        <f t="shared" si="13"/>
        <v>102</v>
      </c>
      <c r="P108" s="1" t="s">
        <v>252</v>
      </c>
      <c r="Q108" s="1" t="s">
        <v>252</v>
      </c>
    </row>
    <row r="109" spans="3:17" x14ac:dyDescent="0.15">
      <c r="C109" s="8" t="str">
        <f t="shared" si="6"/>
        <v>被动技能6</v>
      </c>
      <c r="D109" s="8">
        <f t="shared" si="9"/>
        <v>8</v>
      </c>
      <c r="E109" s="8">
        <f t="shared" si="10"/>
        <v>9</v>
      </c>
      <c r="F109" s="8">
        <f t="shared" si="11"/>
        <v>6</v>
      </c>
      <c r="H109" t="str">
        <f t="shared" si="7"/>
        <v>被动技能6等级8</v>
      </c>
      <c r="I109" t="str">
        <f t="shared" si="8"/>
        <v>被动技能6等级9</v>
      </c>
      <c r="J109" s="1">
        <v>103</v>
      </c>
      <c r="K109" s="1">
        <f>VLOOKUP(H109,被动技能!$A:$E,5,FALSE)</f>
        <v>108</v>
      </c>
      <c r="L109" s="1">
        <f>VLOOKUP(I109,被动技能!$A:$E,5,FALSE)</f>
        <v>109</v>
      </c>
      <c r="M109" s="1">
        <f t="shared" si="12"/>
        <v>4</v>
      </c>
      <c r="N109" s="1" t="s">
        <v>251</v>
      </c>
      <c r="O109" s="1">
        <f t="shared" si="13"/>
        <v>103</v>
      </c>
      <c r="P109" s="1" t="s">
        <v>252</v>
      </c>
      <c r="Q109" s="1" t="s">
        <v>252</v>
      </c>
    </row>
    <row r="110" spans="3:17" x14ac:dyDescent="0.15">
      <c r="C110" s="8" t="str">
        <f t="shared" si="6"/>
        <v>被动技能6</v>
      </c>
      <c r="D110" s="8">
        <f t="shared" si="9"/>
        <v>9</v>
      </c>
      <c r="E110" s="8">
        <f t="shared" si="10"/>
        <v>10</v>
      </c>
      <c r="F110" s="8">
        <f t="shared" si="11"/>
        <v>6</v>
      </c>
      <c r="H110" t="str">
        <f t="shared" si="7"/>
        <v>被动技能6等级9</v>
      </c>
      <c r="I110" t="str">
        <f t="shared" si="8"/>
        <v>被动技能6等级10</v>
      </c>
      <c r="J110" s="1">
        <v>104</v>
      </c>
      <c r="K110" s="1">
        <f>VLOOKUP(H110,被动技能!$A:$E,5,FALSE)</f>
        <v>109</v>
      </c>
      <c r="L110" s="1">
        <f>VLOOKUP(I110,被动技能!$A:$E,5,FALSE)</f>
        <v>110</v>
      </c>
      <c r="M110" s="1">
        <f t="shared" si="12"/>
        <v>5</v>
      </c>
      <c r="N110" s="1" t="s">
        <v>251</v>
      </c>
      <c r="O110" s="1">
        <f t="shared" si="13"/>
        <v>104</v>
      </c>
      <c r="P110" s="1" t="s">
        <v>252</v>
      </c>
      <c r="Q110" s="1" t="s">
        <v>252</v>
      </c>
    </row>
    <row r="111" spans="3:17" x14ac:dyDescent="0.15">
      <c r="C111" s="8" t="str">
        <f t="shared" si="6"/>
        <v>被动技能6</v>
      </c>
      <c r="D111" s="8">
        <f t="shared" si="9"/>
        <v>10</v>
      </c>
      <c r="E111" s="8">
        <f t="shared" si="10"/>
        <v>11</v>
      </c>
      <c r="F111" s="8">
        <f t="shared" si="11"/>
        <v>6</v>
      </c>
      <c r="H111" t="str">
        <f t="shared" si="7"/>
        <v>被动技能6等级10</v>
      </c>
      <c r="I111" t="str">
        <f t="shared" si="8"/>
        <v>被动技能6等级11</v>
      </c>
      <c r="J111" s="1">
        <v>105</v>
      </c>
      <c r="K111" s="1">
        <f>VLOOKUP(H111,被动技能!$A:$E,5,FALSE)</f>
        <v>110</v>
      </c>
      <c r="L111" s="1">
        <f>VLOOKUP(I111,被动技能!$A:$E,5,FALSE)</f>
        <v>111</v>
      </c>
      <c r="M111" s="1">
        <f t="shared" si="12"/>
        <v>6</v>
      </c>
      <c r="N111" s="1" t="s">
        <v>251</v>
      </c>
      <c r="O111" s="1">
        <f t="shared" si="13"/>
        <v>105</v>
      </c>
      <c r="P111" s="1" t="s">
        <v>252</v>
      </c>
      <c r="Q111" s="1" t="s">
        <v>252</v>
      </c>
    </row>
    <row r="112" spans="3:17" x14ac:dyDescent="0.15">
      <c r="C112" s="8" t="str">
        <f t="shared" si="6"/>
        <v>被动技能6</v>
      </c>
      <c r="D112" s="8">
        <f t="shared" si="9"/>
        <v>11</v>
      </c>
      <c r="E112" s="8">
        <f t="shared" si="10"/>
        <v>12</v>
      </c>
      <c r="F112" s="8">
        <f t="shared" si="11"/>
        <v>6</v>
      </c>
      <c r="H112" t="str">
        <f t="shared" si="7"/>
        <v>被动技能6等级11</v>
      </c>
      <c r="I112" t="str">
        <f t="shared" si="8"/>
        <v>被动技能6等级12</v>
      </c>
      <c r="J112" s="1">
        <v>106</v>
      </c>
      <c r="K112" s="1">
        <f>VLOOKUP(H112,被动技能!$A:$E,5,FALSE)</f>
        <v>111</v>
      </c>
      <c r="L112" s="1">
        <f>VLOOKUP(I112,被动技能!$A:$E,5,FALSE)</f>
        <v>112</v>
      </c>
      <c r="M112" s="1">
        <f t="shared" si="12"/>
        <v>7</v>
      </c>
      <c r="N112" s="1" t="s">
        <v>251</v>
      </c>
      <c r="O112" s="1">
        <f t="shared" si="13"/>
        <v>106</v>
      </c>
      <c r="P112" s="1" t="s">
        <v>252</v>
      </c>
      <c r="Q112" s="1" t="s">
        <v>252</v>
      </c>
    </row>
    <row r="113" spans="3:17" x14ac:dyDescent="0.15">
      <c r="C113" s="8" t="str">
        <f t="shared" si="6"/>
        <v>被动技能6</v>
      </c>
      <c r="D113" s="8">
        <f t="shared" si="9"/>
        <v>12</v>
      </c>
      <c r="E113" s="8">
        <f t="shared" si="10"/>
        <v>13</v>
      </c>
      <c r="F113" s="8">
        <f t="shared" si="11"/>
        <v>6</v>
      </c>
      <c r="H113" t="str">
        <f t="shared" si="7"/>
        <v>被动技能6等级12</v>
      </c>
      <c r="I113" t="str">
        <f t="shared" si="8"/>
        <v>被动技能6等级13</v>
      </c>
      <c r="J113" s="1">
        <v>107</v>
      </c>
      <c r="K113" s="1">
        <f>VLOOKUP(H113,被动技能!$A:$E,5,FALSE)</f>
        <v>112</v>
      </c>
      <c r="L113" s="1">
        <f>VLOOKUP(I113,被动技能!$A:$E,5,FALSE)</f>
        <v>113</v>
      </c>
      <c r="M113" s="1">
        <f t="shared" si="12"/>
        <v>8</v>
      </c>
      <c r="N113" s="1" t="s">
        <v>251</v>
      </c>
      <c r="O113" s="1">
        <f t="shared" si="13"/>
        <v>107</v>
      </c>
      <c r="P113" s="1" t="s">
        <v>252</v>
      </c>
      <c r="Q113" s="1" t="s">
        <v>252</v>
      </c>
    </row>
    <row r="114" spans="3:17" x14ac:dyDescent="0.15">
      <c r="C114" s="8" t="str">
        <f t="shared" si="6"/>
        <v>被动技能6</v>
      </c>
      <c r="D114" s="8">
        <f t="shared" si="9"/>
        <v>13</v>
      </c>
      <c r="E114" s="8">
        <f t="shared" si="10"/>
        <v>14</v>
      </c>
      <c r="F114" s="8">
        <f t="shared" si="11"/>
        <v>6</v>
      </c>
      <c r="H114" t="str">
        <f t="shared" si="7"/>
        <v>被动技能6等级13</v>
      </c>
      <c r="I114" t="str">
        <f t="shared" si="8"/>
        <v>被动技能6等级14</v>
      </c>
      <c r="J114" s="1">
        <v>108</v>
      </c>
      <c r="K114" s="1">
        <f>VLOOKUP(H114,被动技能!$A:$E,5,FALSE)</f>
        <v>113</v>
      </c>
      <c r="L114" s="1">
        <f>VLOOKUP(I114,被动技能!$A:$E,5,FALSE)</f>
        <v>114</v>
      </c>
      <c r="M114" s="1">
        <f t="shared" si="12"/>
        <v>9</v>
      </c>
      <c r="N114" s="1" t="s">
        <v>251</v>
      </c>
      <c r="O114" s="1">
        <f t="shared" si="13"/>
        <v>108</v>
      </c>
      <c r="P114" s="1" t="s">
        <v>252</v>
      </c>
      <c r="Q114" s="1" t="s">
        <v>252</v>
      </c>
    </row>
    <row r="115" spans="3:17" x14ac:dyDescent="0.15">
      <c r="C115" s="8" t="str">
        <f t="shared" si="6"/>
        <v>被动技能6</v>
      </c>
      <c r="D115" s="8">
        <f t="shared" si="9"/>
        <v>14</v>
      </c>
      <c r="E115" s="8">
        <f t="shared" si="10"/>
        <v>15</v>
      </c>
      <c r="F115" s="8">
        <f t="shared" si="11"/>
        <v>6</v>
      </c>
      <c r="H115" t="str">
        <f t="shared" si="7"/>
        <v>被动技能6等级14</v>
      </c>
      <c r="I115" t="str">
        <f t="shared" si="8"/>
        <v>被动技能6等级15</v>
      </c>
      <c r="J115" s="1">
        <v>109</v>
      </c>
      <c r="K115" s="1">
        <f>VLOOKUP(H115,被动技能!$A:$E,5,FALSE)</f>
        <v>114</v>
      </c>
      <c r="L115" s="1">
        <f>VLOOKUP(I115,被动技能!$A:$E,5,FALSE)</f>
        <v>115</v>
      </c>
      <c r="M115" s="1">
        <f t="shared" si="12"/>
        <v>10</v>
      </c>
      <c r="N115" s="1" t="s">
        <v>251</v>
      </c>
      <c r="O115" s="1">
        <f t="shared" si="13"/>
        <v>109</v>
      </c>
      <c r="P115" s="1" t="s">
        <v>252</v>
      </c>
      <c r="Q115" s="1" t="s">
        <v>252</v>
      </c>
    </row>
    <row r="116" spans="3:17" x14ac:dyDescent="0.15">
      <c r="C116" s="8" t="str">
        <f t="shared" si="6"/>
        <v>被动技能6</v>
      </c>
      <c r="D116" s="8">
        <f t="shared" si="9"/>
        <v>15</v>
      </c>
      <c r="E116" s="8">
        <f t="shared" si="10"/>
        <v>16</v>
      </c>
      <c r="F116" s="8">
        <f t="shared" si="11"/>
        <v>6</v>
      </c>
      <c r="H116" t="str">
        <f t="shared" si="7"/>
        <v>被动技能6等级15</v>
      </c>
      <c r="I116" t="str">
        <f t="shared" si="8"/>
        <v>被动技能6等级16</v>
      </c>
      <c r="J116" s="1">
        <v>110</v>
      </c>
      <c r="K116" s="1">
        <f>VLOOKUP(H116,被动技能!$A:$E,5,FALSE)</f>
        <v>115</v>
      </c>
      <c r="L116" s="1">
        <f>VLOOKUP(I116,被动技能!$A:$E,5,FALSE)</f>
        <v>116</v>
      </c>
      <c r="M116" s="1">
        <f t="shared" si="12"/>
        <v>11</v>
      </c>
      <c r="N116" s="1" t="s">
        <v>251</v>
      </c>
      <c r="O116" s="1">
        <f t="shared" si="13"/>
        <v>110</v>
      </c>
      <c r="P116" s="1" t="s">
        <v>252</v>
      </c>
      <c r="Q116" s="1" t="s">
        <v>252</v>
      </c>
    </row>
    <row r="117" spans="3:17" x14ac:dyDescent="0.15">
      <c r="C117" s="8" t="str">
        <f t="shared" si="6"/>
        <v>被动技能6</v>
      </c>
      <c r="D117" s="8">
        <f t="shared" si="9"/>
        <v>16</v>
      </c>
      <c r="E117" s="8">
        <f t="shared" si="10"/>
        <v>17</v>
      </c>
      <c r="F117" s="8">
        <f t="shared" si="11"/>
        <v>6</v>
      </c>
      <c r="H117" t="str">
        <f t="shared" si="7"/>
        <v>被动技能6等级16</v>
      </c>
      <c r="I117" t="str">
        <f t="shared" si="8"/>
        <v>被动技能6等级17</v>
      </c>
      <c r="J117" s="1">
        <v>111</v>
      </c>
      <c r="K117" s="1">
        <f>VLOOKUP(H117,被动技能!$A:$E,5,FALSE)</f>
        <v>116</v>
      </c>
      <c r="L117" s="1">
        <f>VLOOKUP(I117,被动技能!$A:$E,5,FALSE)</f>
        <v>117</v>
      </c>
      <c r="M117" s="1">
        <f t="shared" si="12"/>
        <v>12</v>
      </c>
      <c r="N117" s="1" t="s">
        <v>251</v>
      </c>
      <c r="O117" s="1">
        <f t="shared" si="13"/>
        <v>111</v>
      </c>
      <c r="P117" s="1" t="s">
        <v>252</v>
      </c>
      <c r="Q117" s="1" t="s">
        <v>252</v>
      </c>
    </row>
    <row r="118" spans="3:17" x14ac:dyDescent="0.15">
      <c r="C118" s="8" t="str">
        <f t="shared" si="6"/>
        <v>被动技能6</v>
      </c>
      <c r="D118" s="8">
        <f t="shared" si="9"/>
        <v>17</v>
      </c>
      <c r="E118" s="8">
        <f t="shared" si="10"/>
        <v>18</v>
      </c>
      <c r="F118" s="8">
        <f t="shared" si="11"/>
        <v>6</v>
      </c>
      <c r="H118" t="str">
        <f t="shared" si="7"/>
        <v>被动技能6等级17</v>
      </c>
      <c r="I118" t="str">
        <f t="shared" si="8"/>
        <v>被动技能6等级18</v>
      </c>
      <c r="J118" s="1">
        <v>112</v>
      </c>
      <c r="K118" s="1">
        <f>VLOOKUP(H118,被动技能!$A:$E,5,FALSE)</f>
        <v>117</v>
      </c>
      <c r="L118" s="1">
        <f>VLOOKUP(I118,被动技能!$A:$E,5,FALSE)</f>
        <v>118</v>
      </c>
      <c r="M118" s="1">
        <f t="shared" si="12"/>
        <v>13</v>
      </c>
      <c r="N118" s="1" t="s">
        <v>251</v>
      </c>
      <c r="O118" s="1">
        <f t="shared" si="13"/>
        <v>112</v>
      </c>
      <c r="P118" s="1" t="s">
        <v>252</v>
      </c>
      <c r="Q118" s="1" t="s">
        <v>252</v>
      </c>
    </row>
    <row r="119" spans="3:17" x14ac:dyDescent="0.15">
      <c r="C119" s="8" t="str">
        <f t="shared" si="6"/>
        <v>被动技能6</v>
      </c>
      <c r="D119" s="8">
        <f t="shared" si="9"/>
        <v>18</v>
      </c>
      <c r="E119" s="8">
        <f t="shared" si="10"/>
        <v>19</v>
      </c>
      <c r="F119" s="8">
        <f t="shared" si="11"/>
        <v>6</v>
      </c>
      <c r="H119" t="str">
        <f t="shared" si="7"/>
        <v>被动技能6等级18</v>
      </c>
      <c r="I119" t="str">
        <f t="shared" si="8"/>
        <v>被动技能6等级19</v>
      </c>
      <c r="J119" s="1">
        <v>113</v>
      </c>
      <c r="K119" s="1">
        <f>VLOOKUP(H119,被动技能!$A:$E,5,FALSE)</f>
        <v>118</v>
      </c>
      <c r="L119" s="1">
        <f>VLOOKUP(I119,被动技能!$A:$E,5,FALSE)</f>
        <v>119</v>
      </c>
      <c r="M119" s="1">
        <f t="shared" si="12"/>
        <v>14</v>
      </c>
      <c r="N119" s="1" t="s">
        <v>251</v>
      </c>
      <c r="O119" s="1">
        <f t="shared" si="13"/>
        <v>113</v>
      </c>
      <c r="P119" s="1" t="s">
        <v>252</v>
      </c>
      <c r="Q119" s="1" t="s">
        <v>252</v>
      </c>
    </row>
    <row r="120" spans="3:17" x14ac:dyDescent="0.15">
      <c r="C120" s="8" t="str">
        <f t="shared" si="6"/>
        <v>被动技能6</v>
      </c>
      <c r="D120" s="8">
        <f t="shared" si="9"/>
        <v>19</v>
      </c>
      <c r="E120" s="8">
        <f t="shared" si="10"/>
        <v>20</v>
      </c>
      <c r="F120" s="8">
        <f t="shared" si="11"/>
        <v>6</v>
      </c>
      <c r="H120" t="str">
        <f t="shared" si="7"/>
        <v>被动技能6等级19</v>
      </c>
      <c r="I120" t="str">
        <f t="shared" si="8"/>
        <v>被动技能6等级20</v>
      </c>
      <c r="J120" s="1">
        <v>114</v>
      </c>
      <c r="K120" s="1">
        <f>VLOOKUP(H120,被动技能!$A:$E,5,FALSE)</f>
        <v>119</v>
      </c>
      <c r="L120" s="1">
        <f>VLOOKUP(I120,被动技能!$A:$E,5,FALSE)</f>
        <v>120</v>
      </c>
      <c r="M120" s="1">
        <f t="shared" si="12"/>
        <v>15</v>
      </c>
      <c r="N120" s="1" t="s">
        <v>251</v>
      </c>
      <c r="O120" s="1">
        <f t="shared" si="13"/>
        <v>114</v>
      </c>
      <c r="P120" s="1" t="s">
        <v>252</v>
      </c>
      <c r="Q120" s="1" t="s">
        <v>252</v>
      </c>
    </row>
    <row r="121" spans="3:17" x14ac:dyDescent="0.15">
      <c r="C121" s="8" t="str">
        <f t="shared" si="6"/>
        <v>被动技能7</v>
      </c>
      <c r="D121" s="8">
        <f t="shared" si="9"/>
        <v>1</v>
      </c>
      <c r="E121" s="8">
        <f t="shared" si="10"/>
        <v>2</v>
      </c>
      <c r="F121" s="8">
        <f t="shared" si="11"/>
        <v>7</v>
      </c>
      <c r="H121" t="str">
        <f t="shared" si="7"/>
        <v>被动技能7等级1</v>
      </c>
      <c r="I121" t="str">
        <f t="shared" si="8"/>
        <v>被动技能7等级2</v>
      </c>
      <c r="J121" s="1">
        <v>115</v>
      </c>
      <c r="K121" s="1">
        <f>VLOOKUP(H121,被动技能!$A:$E,5,FALSE)</f>
        <v>121</v>
      </c>
      <c r="L121" s="1">
        <f>VLOOKUP(I121,被动技能!$A:$E,5,FALSE)</f>
        <v>122</v>
      </c>
      <c r="M121" s="1">
        <f t="shared" si="12"/>
        <v>16</v>
      </c>
      <c r="N121" s="1" t="s">
        <v>251</v>
      </c>
      <c r="O121" s="1">
        <f t="shared" si="13"/>
        <v>115</v>
      </c>
      <c r="P121" s="1" t="s">
        <v>252</v>
      </c>
      <c r="Q121" s="1" t="s">
        <v>252</v>
      </c>
    </row>
    <row r="122" spans="3:17" x14ac:dyDescent="0.15">
      <c r="C122" s="8" t="str">
        <f t="shared" si="6"/>
        <v>被动技能7</v>
      </c>
      <c r="D122" s="8">
        <f t="shared" si="9"/>
        <v>2</v>
      </c>
      <c r="E122" s="8">
        <f t="shared" si="10"/>
        <v>3</v>
      </c>
      <c r="F122" s="8">
        <f t="shared" si="11"/>
        <v>7</v>
      </c>
      <c r="H122" t="str">
        <f t="shared" si="7"/>
        <v>被动技能7等级2</v>
      </c>
      <c r="I122" t="str">
        <f t="shared" si="8"/>
        <v>被动技能7等级3</v>
      </c>
      <c r="J122" s="1">
        <v>116</v>
      </c>
      <c r="K122" s="1">
        <f>VLOOKUP(H122,被动技能!$A:$E,5,FALSE)</f>
        <v>122</v>
      </c>
      <c r="L122" s="1">
        <f>VLOOKUP(I122,被动技能!$A:$E,5,FALSE)</f>
        <v>123</v>
      </c>
      <c r="M122" s="1">
        <f t="shared" si="12"/>
        <v>17</v>
      </c>
      <c r="N122" s="1" t="s">
        <v>251</v>
      </c>
      <c r="O122" s="1">
        <f t="shared" si="13"/>
        <v>116</v>
      </c>
      <c r="P122" s="1" t="s">
        <v>252</v>
      </c>
      <c r="Q122" s="1" t="s">
        <v>252</v>
      </c>
    </row>
    <row r="123" spans="3:17" x14ac:dyDescent="0.15">
      <c r="C123" s="8" t="str">
        <f t="shared" si="6"/>
        <v>被动技能7</v>
      </c>
      <c r="D123" s="8">
        <f t="shared" si="9"/>
        <v>3</v>
      </c>
      <c r="E123" s="8">
        <f t="shared" si="10"/>
        <v>4</v>
      </c>
      <c r="F123" s="8">
        <f t="shared" si="11"/>
        <v>7</v>
      </c>
      <c r="H123" t="str">
        <f t="shared" si="7"/>
        <v>被动技能7等级3</v>
      </c>
      <c r="I123" t="str">
        <f t="shared" si="8"/>
        <v>被动技能7等级4</v>
      </c>
      <c r="J123" s="1">
        <v>117</v>
      </c>
      <c r="K123" s="1">
        <f>VLOOKUP(H123,被动技能!$A:$E,5,FALSE)</f>
        <v>123</v>
      </c>
      <c r="L123" s="1">
        <f>VLOOKUP(I123,被动技能!$A:$E,5,FALSE)</f>
        <v>124</v>
      </c>
      <c r="M123" s="1">
        <f t="shared" si="12"/>
        <v>18</v>
      </c>
      <c r="N123" s="1" t="s">
        <v>251</v>
      </c>
      <c r="O123" s="1">
        <f t="shared" si="13"/>
        <v>117</v>
      </c>
      <c r="P123" s="1" t="s">
        <v>252</v>
      </c>
      <c r="Q123" s="1" t="s">
        <v>252</v>
      </c>
    </row>
    <row r="124" spans="3:17" x14ac:dyDescent="0.15">
      <c r="C124" s="8" t="str">
        <f t="shared" si="6"/>
        <v>被动技能7</v>
      </c>
      <c r="D124" s="8">
        <f t="shared" si="9"/>
        <v>4</v>
      </c>
      <c r="E124" s="8">
        <f t="shared" si="10"/>
        <v>5</v>
      </c>
      <c r="F124" s="8">
        <f t="shared" si="11"/>
        <v>7</v>
      </c>
      <c r="H124" t="str">
        <f t="shared" si="7"/>
        <v>被动技能7等级4</v>
      </c>
      <c r="I124" t="str">
        <f t="shared" si="8"/>
        <v>被动技能7等级5</v>
      </c>
      <c r="J124" s="1">
        <v>118</v>
      </c>
      <c r="K124" s="1">
        <f>VLOOKUP(H124,被动技能!$A:$E,5,FALSE)</f>
        <v>124</v>
      </c>
      <c r="L124" s="1">
        <f>VLOOKUP(I124,被动技能!$A:$E,5,FALSE)</f>
        <v>125</v>
      </c>
      <c r="M124" s="1">
        <f t="shared" si="12"/>
        <v>19</v>
      </c>
      <c r="N124" s="1" t="s">
        <v>251</v>
      </c>
      <c r="O124" s="1">
        <f t="shared" si="13"/>
        <v>118</v>
      </c>
      <c r="P124" s="1" t="s">
        <v>252</v>
      </c>
      <c r="Q124" s="1" t="s">
        <v>252</v>
      </c>
    </row>
    <row r="125" spans="3:17" x14ac:dyDescent="0.15">
      <c r="C125" s="8" t="str">
        <f t="shared" si="6"/>
        <v>被动技能7</v>
      </c>
      <c r="D125" s="8">
        <f t="shared" si="9"/>
        <v>5</v>
      </c>
      <c r="E125" s="8">
        <f t="shared" si="10"/>
        <v>6</v>
      </c>
      <c r="F125" s="8">
        <f t="shared" si="11"/>
        <v>7</v>
      </c>
      <c r="H125" t="str">
        <f t="shared" si="7"/>
        <v>被动技能7等级5</v>
      </c>
      <c r="I125" t="str">
        <f t="shared" si="8"/>
        <v>被动技能7等级6</v>
      </c>
      <c r="J125" s="1">
        <v>119</v>
      </c>
      <c r="K125" s="1">
        <f>VLOOKUP(H125,被动技能!$A:$E,5,FALSE)</f>
        <v>125</v>
      </c>
      <c r="L125" s="1">
        <f>VLOOKUP(I125,被动技能!$A:$E,5,FALSE)</f>
        <v>126</v>
      </c>
      <c r="M125" s="1">
        <f t="shared" si="12"/>
        <v>20</v>
      </c>
      <c r="N125" s="1" t="s">
        <v>251</v>
      </c>
      <c r="O125" s="1">
        <f t="shared" si="13"/>
        <v>119</v>
      </c>
      <c r="P125" s="1" t="s">
        <v>252</v>
      </c>
      <c r="Q125" s="1" t="s">
        <v>252</v>
      </c>
    </row>
    <row r="126" spans="3:17" x14ac:dyDescent="0.15">
      <c r="C126" s="8" t="str">
        <f t="shared" si="6"/>
        <v>被动技能7</v>
      </c>
      <c r="D126" s="8">
        <f t="shared" si="9"/>
        <v>6</v>
      </c>
      <c r="E126" s="8">
        <f t="shared" si="10"/>
        <v>7</v>
      </c>
      <c r="F126" s="8">
        <f t="shared" si="11"/>
        <v>7</v>
      </c>
      <c r="H126" t="str">
        <f t="shared" si="7"/>
        <v>被动技能7等级6</v>
      </c>
      <c r="I126" t="str">
        <f t="shared" si="8"/>
        <v>被动技能7等级7</v>
      </c>
      <c r="J126" s="1">
        <v>120</v>
      </c>
      <c r="K126" s="1">
        <f>VLOOKUP(H126,被动技能!$A:$E,5,FALSE)</f>
        <v>126</v>
      </c>
      <c r="L126" s="1">
        <f>VLOOKUP(I126,被动技能!$A:$E,5,FALSE)</f>
        <v>127</v>
      </c>
      <c r="M126" s="1">
        <f t="shared" si="12"/>
        <v>21</v>
      </c>
      <c r="N126" s="1" t="s">
        <v>251</v>
      </c>
      <c r="O126" s="1">
        <f t="shared" si="13"/>
        <v>120</v>
      </c>
      <c r="P126" s="1" t="s">
        <v>252</v>
      </c>
      <c r="Q126" s="1" t="s">
        <v>252</v>
      </c>
    </row>
    <row r="127" spans="3:17" x14ac:dyDescent="0.15">
      <c r="C127" s="8" t="str">
        <f t="shared" si="6"/>
        <v>被动技能7</v>
      </c>
      <c r="D127" s="8">
        <f t="shared" si="9"/>
        <v>7</v>
      </c>
      <c r="E127" s="8">
        <f t="shared" si="10"/>
        <v>8</v>
      </c>
      <c r="F127" s="8">
        <f t="shared" si="11"/>
        <v>7</v>
      </c>
      <c r="H127" t="str">
        <f t="shared" si="7"/>
        <v>被动技能7等级7</v>
      </c>
      <c r="I127" t="str">
        <f t="shared" si="8"/>
        <v>被动技能7等级8</v>
      </c>
      <c r="J127" s="1">
        <v>121</v>
      </c>
      <c r="K127" s="1">
        <f>VLOOKUP(H127,被动技能!$A:$E,5,FALSE)</f>
        <v>127</v>
      </c>
      <c r="L127" s="1">
        <f>VLOOKUP(I127,被动技能!$A:$E,5,FALSE)</f>
        <v>128</v>
      </c>
      <c r="M127" s="1">
        <f t="shared" si="12"/>
        <v>22</v>
      </c>
      <c r="N127" s="1" t="s">
        <v>251</v>
      </c>
      <c r="O127" s="1">
        <f t="shared" si="13"/>
        <v>121</v>
      </c>
      <c r="P127" s="1" t="s">
        <v>252</v>
      </c>
      <c r="Q127" s="1" t="s">
        <v>252</v>
      </c>
    </row>
    <row r="128" spans="3:17" x14ac:dyDescent="0.15">
      <c r="C128" s="8" t="str">
        <f t="shared" si="6"/>
        <v>被动技能7</v>
      </c>
      <c r="D128" s="8">
        <f t="shared" si="9"/>
        <v>8</v>
      </c>
      <c r="E128" s="8">
        <f t="shared" si="10"/>
        <v>9</v>
      </c>
      <c r="F128" s="8">
        <f t="shared" si="11"/>
        <v>7</v>
      </c>
      <c r="H128" t="str">
        <f t="shared" si="7"/>
        <v>被动技能7等级8</v>
      </c>
      <c r="I128" t="str">
        <f t="shared" si="8"/>
        <v>被动技能7等级9</v>
      </c>
      <c r="J128" s="1">
        <v>122</v>
      </c>
      <c r="K128" s="1">
        <f>VLOOKUP(H128,被动技能!$A:$E,5,FALSE)</f>
        <v>128</v>
      </c>
      <c r="L128" s="1">
        <f>VLOOKUP(I128,被动技能!$A:$E,5,FALSE)</f>
        <v>129</v>
      </c>
      <c r="M128" s="1">
        <f t="shared" si="12"/>
        <v>23</v>
      </c>
      <c r="N128" s="1" t="s">
        <v>251</v>
      </c>
      <c r="O128" s="1">
        <f t="shared" si="13"/>
        <v>122</v>
      </c>
      <c r="P128" s="1" t="s">
        <v>252</v>
      </c>
      <c r="Q128" s="1" t="s">
        <v>252</v>
      </c>
    </row>
    <row r="129" spans="3:17" x14ac:dyDescent="0.15">
      <c r="C129" s="8" t="str">
        <f t="shared" si="6"/>
        <v>被动技能7</v>
      </c>
      <c r="D129" s="8">
        <f t="shared" si="9"/>
        <v>9</v>
      </c>
      <c r="E129" s="8">
        <f t="shared" si="10"/>
        <v>10</v>
      </c>
      <c r="F129" s="8">
        <f t="shared" si="11"/>
        <v>7</v>
      </c>
      <c r="H129" t="str">
        <f t="shared" si="7"/>
        <v>被动技能7等级9</v>
      </c>
      <c r="I129" t="str">
        <f t="shared" si="8"/>
        <v>被动技能7等级10</v>
      </c>
      <c r="J129" s="1">
        <v>123</v>
      </c>
      <c r="K129" s="1">
        <f>VLOOKUP(H129,被动技能!$A:$E,5,FALSE)</f>
        <v>129</v>
      </c>
      <c r="L129" s="1">
        <f>VLOOKUP(I129,被动技能!$A:$E,5,FALSE)</f>
        <v>130</v>
      </c>
      <c r="M129" s="1">
        <f t="shared" si="12"/>
        <v>24</v>
      </c>
      <c r="N129" s="1" t="s">
        <v>251</v>
      </c>
      <c r="O129" s="1">
        <f t="shared" si="13"/>
        <v>123</v>
      </c>
      <c r="P129" s="1" t="s">
        <v>252</v>
      </c>
      <c r="Q129" s="1" t="s">
        <v>252</v>
      </c>
    </row>
    <row r="130" spans="3:17" x14ac:dyDescent="0.15">
      <c r="C130" s="8" t="str">
        <f t="shared" si="6"/>
        <v>被动技能7</v>
      </c>
      <c r="D130" s="8">
        <f t="shared" si="9"/>
        <v>10</v>
      </c>
      <c r="E130" s="8">
        <f t="shared" si="10"/>
        <v>11</v>
      </c>
      <c r="F130" s="8">
        <f t="shared" si="11"/>
        <v>7</v>
      </c>
      <c r="H130" t="str">
        <f t="shared" si="7"/>
        <v>被动技能7等级10</v>
      </c>
      <c r="I130" t="str">
        <f t="shared" si="8"/>
        <v>被动技能7等级11</v>
      </c>
      <c r="J130" s="1">
        <v>124</v>
      </c>
      <c r="K130" s="1">
        <f>VLOOKUP(H130,被动技能!$A:$E,5,FALSE)</f>
        <v>130</v>
      </c>
      <c r="L130" s="1">
        <f>VLOOKUP(I130,被动技能!$A:$E,5,FALSE)</f>
        <v>131</v>
      </c>
      <c r="M130" s="1">
        <f t="shared" si="12"/>
        <v>25</v>
      </c>
      <c r="N130" s="1" t="s">
        <v>251</v>
      </c>
      <c r="O130" s="1">
        <f t="shared" si="13"/>
        <v>124</v>
      </c>
      <c r="P130" s="1" t="s">
        <v>252</v>
      </c>
      <c r="Q130" s="1" t="s">
        <v>252</v>
      </c>
    </row>
    <row r="131" spans="3:17" x14ac:dyDescent="0.15">
      <c r="C131" s="8" t="str">
        <f t="shared" si="6"/>
        <v>被动技能7</v>
      </c>
      <c r="D131" s="8">
        <f t="shared" si="9"/>
        <v>11</v>
      </c>
      <c r="E131" s="8">
        <f t="shared" si="10"/>
        <v>12</v>
      </c>
      <c r="F131" s="8">
        <f t="shared" si="11"/>
        <v>7</v>
      </c>
      <c r="H131" t="str">
        <f t="shared" si="7"/>
        <v>被动技能7等级11</v>
      </c>
      <c r="I131" t="str">
        <f t="shared" si="8"/>
        <v>被动技能7等级12</v>
      </c>
      <c r="J131" s="1">
        <v>125</v>
      </c>
      <c r="K131" s="1">
        <f>VLOOKUP(H131,被动技能!$A:$E,5,FALSE)</f>
        <v>131</v>
      </c>
      <c r="L131" s="1">
        <f>VLOOKUP(I131,被动技能!$A:$E,5,FALSE)</f>
        <v>132</v>
      </c>
      <c r="M131" s="1">
        <f t="shared" si="12"/>
        <v>26</v>
      </c>
      <c r="N131" s="1" t="s">
        <v>251</v>
      </c>
      <c r="O131" s="1">
        <f t="shared" si="13"/>
        <v>125</v>
      </c>
      <c r="P131" s="1" t="s">
        <v>252</v>
      </c>
      <c r="Q131" s="1" t="s">
        <v>252</v>
      </c>
    </row>
    <row r="132" spans="3:17" x14ac:dyDescent="0.15">
      <c r="C132" s="8" t="str">
        <f t="shared" si="6"/>
        <v>被动技能7</v>
      </c>
      <c r="D132" s="8">
        <f t="shared" si="9"/>
        <v>12</v>
      </c>
      <c r="E132" s="8">
        <f t="shared" si="10"/>
        <v>13</v>
      </c>
      <c r="F132" s="8">
        <f t="shared" si="11"/>
        <v>7</v>
      </c>
      <c r="H132" t="str">
        <f t="shared" si="7"/>
        <v>被动技能7等级12</v>
      </c>
      <c r="I132" t="str">
        <f t="shared" si="8"/>
        <v>被动技能7等级13</v>
      </c>
      <c r="J132" s="1">
        <v>126</v>
      </c>
      <c r="K132" s="1">
        <f>VLOOKUP(H132,被动技能!$A:$E,5,FALSE)</f>
        <v>132</v>
      </c>
      <c r="L132" s="1">
        <f>VLOOKUP(I132,被动技能!$A:$E,5,FALSE)</f>
        <v>133</v>
      </c>
      <c r="M132" s="1">
        <f t="shared" si="12"/>
        <v>27</v>
      </c>
      <c r="N132" s="1" t="s">
        <v>251</v>
      </c>
      <c r="O132" s="1">
        <f t="shared" si="13"/>
        <v>126</v>
      </c>
      <c r="P132" s="1" t="s">
        <v>252</v>
      </c>
      <c r="Q132" s="1" t="s">
        <v>252</v>
      </c>
    </row>
    <row r="133" spans="3:17" x14ac:dyDescent="0.15">
      <c r="C133" s="8" t="str">
        <f t="shared" si="6"/>
        <v>被动技能7</v>
      </c>
      <c r="D133" s="8">
        <f t="shared" si="9"/>
        <v>13</v>
      </c>
      <c r="E133" s="8">
        <f t="shared" si="10"/>
        <v>14</v>
      </c>
      <c r="F133" s="8">
        <f t="shared" si="11"/>
        <v>7</v>
      </c>
      <c r="H133" t="str">
        <f t="shared" si="7"/>
        <v>被动技能7等级13</v>
      </c>
      <c r="I133" t="str">
        <f t="shared" si="8"/>
        <v>被动技能7等级14</v>
      </c>
      <c r="J133" s="1">
        <v>127</v>
      </c>
      <c r="K133" s="1">
        <f>VLOOKUP(H133,被动技能!$A:$E,5,FALSE)</f>
        <v>133</v>
      </c>
      <c r="L133" s="1">
        <f>VLOOKUP(I133,被动技能!$A:$E,5,FALSE)</f>
        <v>134</v>
      </c>
      <c r="M133" s="1">
        <f t="shared" si="12"/>
        <v>28</v>
      </c>
      <c r="N133" s="1" t="s">
        <v>251</v>
      </c>
      <c r="O133" s="1">
        <f t="shared" si="13"/>
        <v>127</v>
      </c>
      <c r="P133" s="1" t="s">
        <v>252</v>
      </c>
      <c r="Q133" s="1" t="s">
        <v>252</v>
      </c>
    </row>
    <row r="134" spans="3:17" x14ac:dyDescent="0.15">
      <c r="C134" s="8" t="str">
        <f t="shared" si="6"/>
        <v>被动技能7</v>
      </c>
      <c r="D134" s="8">
        <f t="shared" si="9"/>
        <v>14</v>
      </c>
      <c r="E134" s="8">
        <f t="shared" si="10"/>
        <v>15</v>
      </c>
      <c r="F134" s="8">
        <f t="shared" si="11"/>
        <v>7</v>
      </c>
      <c r="H134" t="str">
        <f t="shared" si="7"/>
        <v>被动技能7等级14</v>
      </c>
      <c r="I134" t="str">
        <f t="shared" si="8"/>
        <v>被动技能7等级15</v>
      </c>
      <c r="J134" s="1">
        <v>128</v>
      </c>
      <c r="K134" s="1">
        <f>VLOOKUP(H134,被动技能!$A:$E,5,FALSE)</f>
        <v>134</v>
      </c>
      <c r="L134" s="1">
        <f>VLOOKUP(I134,被动技能!$A:$E,5,FALSE)</f>
        <v>135</v>
      </c>
      <c r="M134" s="1">
        <f t="shared" si="12"/>
        <v>29</v>
      </c>
      <c r="N134" s="1" t="s">
        <v>251</v>
      </c>
      <c r="O134" s="1">
        <f t="shared" si="13"/>
        <v>128</v>
      </c>
      <c r="P134" s="1" t="s">
        <v>252</v>
      </c>
      <c r="Q134" s="1" t="s">
        <v>252</v>
      </c>
    </row>
    <row r="135" spans="3:17" x14ac:dyDescent="0.15">
      <c r="C135" s="8" t="str">
        <f t="shared" si="6"/>
        <v>被动技能7</v>
      </c>
      <c r="D135" s="8">
        <f t="shared" si="9"/>
        <v>15</v>
      </c>
      <c r="E135" s="8">
        <f t="shared" si="10"/>
        <v>16</v>
      </c>
      <c r="F135" s="8">
        <f t="shared" si="11"/>
        <v>7</v>
      </c>
      <c r="H135" t="str">
        <f t="shared" si="7"/>
        <v>被动技能7等级15</v>
      </c>
      <c r="I135" t="str">
        <f t="shared" si="8"/>
        <v>被动技能7等级16</v>
      </c>
      <c r="J135" s="1">
        <v>129</v>
      </c>
      <c r="K135" s="1">
        <f>VLOOKUP(H135,被动技能!$A:$E,5,FALSE)</f>
        <v>135</v>
      </c>
      <c r="L135" s="1">
        <f>VLOOKUP(I135,被动技能!$A:$E,5,FALSE)</f>
        <v>136</v>
      </c>
      <c r="M135" s="1">
        <f t="shared" si="12"/>
        <v>30</v>
      </c>
      <c r="N135" s="1" t="s">
        <v>251</v>
      </c>
      <c r="O135" s="1">
        <f t="shared" si="13"/>
        <v>129</v>
      </c>
      <c r="P135" s="1" t="s">
        <v>252</v>
      </c>
      <c r="Q135" s="1" t="s">
        <v>252</v>
      </c>
    </row>
    <row r="136" spans="3:17" x14ac:dyDescent="0.15">
      <c r="C136" s="8" t="str">
        <f t="shared" ref="C136:C199" si="14">C$4&amp;F136</f>
        <v>被动技能7</v>
      </c>
      <c r="D136" s="8">
        <f t="shared" si="9"/>
        <v>16</v>
      </c>
      <c r="E136" s="8">
        <f t="shared" si="10"/>
        <v>17</v>
      </c>
      <c r="F136" s="8">
        <f t="shared" si="11"/>
        <v>7</v>
      </c>
      <c r="H136" t="str">
        <f t="shared" ref="H136:H199" si="15">$C136&amp;D$6&amp;D136</f>
        <v>被动技能7等级16</v>
      </c>
      <c r="I136" t="str">
        <f t="shared" ref="I136:I199" si="16">$C136&amp;E$6&amp;E136</f>
        <v>被动技能7等级17</v>
      </c>
      <c r="J136" s="1">
        <v>130</v>
      </c>
      <c r="K136" s="1">
        <f>VLOOKUP(H136,被动技能!$A:$E,5,FALSE)</f>
        <v>136</v>
      </c>
      <c r="L136" s="1">
        <f>VLOOKUP(I136,被动技能!$A:$E,5,FALSE)</f>
        <v>137</v>
      </c>
      <c r="M136" s="1">
        <f t="shared" si="12"/>
        <v>31</v>
      </c>
      <c r="N136" s="1" t="s">
        <v>251</v>
      </c>
      <c r="O136" s="1">
        <f t="shared" si="13"/>
        <v>130</v>
      </c>
      <c r="P136" s="1" t="s">
        <v>252</v>
      </c>
      <c r="Q136" s="1" t="s">
        <v>252</v>
      </c>
    </row>
    <row r="137" spans="3:17" x14ac:dyDescent="0.15">
      <c r="C137" s="8" t="str">
        <f t="shared" si="14"/>
        <v>被动技能7</v>
      </c>
      <c r="D137" s="8">
        <f t="shared" ref="D137:D200" si="17">IF(D136=D$5,1,D136+1)</f>
        <v>17</v>
      </c>
      <c r="E137" s="8">
        <f t="shared" ref="E137:E200" si="18">IF(E136=E$5,2,E136+1)</f>
        <v>18</v>
      </c>
      <c r="F137" s="8">
        <f t="shared" ref="F137:F200" si="19">IF(D137=1,F136+1,F136)</f>
        <v>7</v>
      </c>
      <c r="H137" t="str">
        <f t="shared" si="15"/>
        <v>被动技能7等级17</v>
      </c>
      <c r="I137" t="str">
        <f t="shared" si="16"/>
        <v>被动技能7等级18</v>
      </c>
      <c r="J137" s="1">
        <v>131</v>
      </c>
      <c r="K137" s="1">
        <f>VLOOKUP(H137,被动技能!$A:$E,5,FALSE)</f>
        <v>137</v>
      </c>
      <c r="L137" s="1">
        <f>VLOOKUP(I137,被动技能!$A:$E,5,FALSE)</f>
        <v>138</v>
      </c>
      <c r="M137" s="1">
        <f t="shared" si="12"/>
        <v>32</v>
      </c>
      <c r="N137" s="1" t="s">
        <v>251</v>
      </c>
      <c r="O137" s="1">
        <f t="shared" si="13"/>
        <v>131</v>
      </c>
      <c r="P137" s="1" t="s">
        <v>252</v>
      </c>
      <c r="Q137" s="1" t="s">
        <v>252</v>
      </c>
    </row>
    <row r="138" spans="3:17" x14ac:dyDescent="0.15">
      <c r="C138" s="8" t="str">
        <f t="shared" si="14"/>
        <v>被动技能7</v>
      </c>
      <c r="D138" s="8">
        <f t="shared" si="17"/>
        <v>18</v>
      </c>
      <c r="E138" s="8">
        <f t="shared" si="18"/>
        <v>19</v>
      </c>
      <c r="F138" s="8">
        <f t="shared" si="19"/>
        <v>7</v>
      </c>
      <c r="H138" t="str">
        <f t="shared" si="15"/>
        <v>被动技能7等级18</v>
      </c>
      <c r="I138" t="str">
        <f t="shared" si="16"/>
        <v>被动技能7等级19</v>
      </c>
      <c r="J138" s="1">
        <v>132</v>
      </c>
      <c r="K138" s="1">
        <f>VLOOKUP(H138,被动技能!$A:$E,5,FALSE)</f>
        <v>138</v>
      </c>
      <c r="L138" s="1">
        <f>VLOOKUP(I138,被动技能!$A:$E,5,FALSE)</f>
        <v>139</v>
      </c>
      <c r="M138" s="1">
        <f t="shared" si="12"/>
        <v>33</v>
      </c>
      <c r="N138" s="1" t="s">
        <v>251</v>
      </c>
      <c r="O138" s="1">
        <f t="shared" si="13"/>
        <v>132</v>
      </c>
      <c r="P138" s="1" t="s">
        <v>252</v>
      </c>
      <c r="Q138" s="1" t="s">
        <v>252</v>
      </c>
    </row>
    <row r="139" spans="3:17" x14ac:dyDescent="0.15">
      <c r="C139" s="8" t="str">
        <f t="shared" si="14"/>
        <v>被动技能7</v>
      </c>
      <c r="D139" s="8">
        <f t="shared" si="17"/>
        <v>19</v>
      </c>
      <c r="E139" s="8">
        <f t="shared" si="18"/>
        <v>20</v>
      </c>
      <c r="F139" s="8">
        <f t="shared" si="19"/>
        <v>7</v>
      </c>
      <c r="H139" t="str">
        <f t="shared" si="15"/>
        <v>被动技能7等级19</v>
      </c>
      <c r="I139" t="str">
        <f t="shared" si="16"/>
        <v>被动技能7等级20</v>
      </c>
      <c r="J139" s="1">
        <v>133</v>
      </c>
      <c r="K139" s="1">
        <f>VLOOKUP(H139,被动技能!$A:$E,5,FALSE)</f>
        <v>139</v>
      </c>
      <c r="L139" s="1">
        <f>VLOOKUP(I139,被动技能!$A:$E,5,FALSE)</f>
        <v>140</v>
      </c>
      <c r="M139" s="1">
        <f t="shared" si="12"/>
        <v>34</v>
      </c>
      <c r="N139" s="1" t="s">
        <v>251</v>
      </c>
      <c r="O139" s="1">
        <f t="shared" si="13"/>
        <v>133</v>
      </c>
      <c r="P139" s="1" t="s">
        <v>252</v>
      </c>
      <c r="Q139" s="1" t="s">
        <v>252</v>
      </c>
    </row>
    <row r="140" spans="3:17" x14ac:dyDescent="0.15">
      <c r="C140" s="8" t="str">
        <f t="shared" si="14"/>
        <v>被动技能8</v>
      </c>
      <c r="D140" s="8">
        <f t="shared" si="17"/>
        <v>1</v>
      </c>
      <c r="E140" s="8">
        <f t="shared" si="18"/>
        <v>2</v>
      </c>
      <c r="F140" s="8">
        <f t="shared" si="19"/>
        <v>8</v>
      </c>
      <c r="H140" t="str">
        <f t="shared" si="15"/>
        <v>被动技能8等级1</v>
      </c>
      <c r="I140" t="str">
        <f t="shared" si="16"/>
        <v>被动技能8等级2</v>
      </c>
      <c r="J140" s="1">
        <v>134</v>
      </c>
      <c r="K140" s="1">
        <f>VLOOKUP(H140,被动技能!$A:$E,5,FALSE)</f>
        <v>141</v>
      </c>
      <c r="L140" s="1">
        <f>VLOOKUP(I140,被动技能!$A:$E,5,FALSE)</f>
        <v>142</v>
      </c>
      <c r="M140" s="1">
        <f t="shared" si="12"/>
        <v>35</v>
      </c>
      <c r="N140" s="1" t="s">
        <v>251</v>
      </c>
      <c r="O140" s="1">
        <f t="shared" si="13"/>
        <v>134</v>
      </c>
      <c r="P140" s="1" t="s">
        <v>252</v>
      </c>
      <c r="Q140" s="1" t="s">
        <v>252</v>
      </c>
    </row>
    <row r="141" spans="3:17" x14ac:dyDescent="0.15">
      <c r="C141" s="8" t="str">
        <f t="shared" si="14"/>
        <v>被动技能8</v>
      </c>
      <c r="D141" s="8">
        <f t="shared" si="17"/>
        <v>2</v>
      </c>
      <c r="E141" s="8">
        <f t="shared" si="18"/>
        <v>3</v>
      </c>
      <c r="F141" s="8">
        <f t="shared" si="19"/>
        <v>8</v>
      </c>
      <c r="H141" t="str">
        <f t="shared" si="15"/>
        <v>被动技能8等级2</v>
      </c>
      <c r="I141" t="str">
        <f t="shared" si="16"/>
        <v>被动技能8等级3</v>
      </c>
      <c r="J141" s="1">
        <v>135</v>
      </c>
      <c r="K141" s="1">
        <f>VLOOKUP(H141,被动技能!$A:$E,5,FALSE)</f>
        <v>142</v>
      </c>
      <c r="L141" s="1">
        <f>VLOOKUP(I141,被动技能!$A:$E,5,FALSE)</f>
        <v>143</v>
      </c>
      <c r="M141" s="1">
        <f t="shared" si="12"/>
        <v>36</v>
      </c>
      <c r="N141" s="1" t="s">
        <v>251</v>
      </c>
      <c r="O141" s="1">
        <f t="shared" si="13"/>
        <v>135</v>
      </c>
      <c r="P141" s="1" t="s">
        <v>252</v>
      </c>
      <c r="Q141" s="1" t="s">
        <v>252</v>
      </c>
    </row>
    <row r="142" spans="3:17" x14ac:dyDescent="0.15">
      <c r="C142" s="8" t="str">
        <f t="shared" si="14"/>
        <v>被动技能8</v>
      </c>
      <c r="D142" s="8">
        <f t="shared" si="17"/>
        <v>3</v>
      </c>
      <c r="E142" s="8">
        <f t="shared" si="18"/>
        <v>4</v>
      </c>
      <c r="F142" s="8">
        <f t="shared" si="19"/>
        <v>8</v>
      </c>
      <c r="H142" t="str">
        <f t="shared" si="15"/>
        <v>被动技能8等级3</v>
      </c>
      <c r="I142" t="str">
        <f t="shared" si="16"/>
        <v>被动技能8等级4</v>
      </c>
      <c r="J142" s="1">
        <v>136</v>
      </c>
      <c r="K142" s="1">
        <f>VLOOKUP(H142,被动技能!$A:$E,5,FALSE)</f>
        <v>143</v>
      </c>
      <c r="L142" s="1">
        <f>VLOOKUP(I142,被动技能!$A:$E,5,FALSE)</f>
        <v>144</v>
      </c>
      <c r="M142" s="1">
        <f t="shared" si="12"/>
        <v>37</v>
      </c>
      <c r="N142" s="1" t="s">
        <v>251</v>
      </c>
      <c r="O142" s="1">
        <f t="shared" si="13"/>
        <v>136</v>
      </c>
      <c r="P142" s="1" t="s">
        <v>252</v>
      </c>
      <c r="Q142" s="1" t="s">
        <v>252</v>
      </c>
    </row>
    <row r="143" spans="3:17" x14ac:dyDescent="0.15">
      <c r="C143" s="8" t="str">
        <f t="shared" si="14"/>
        <v>被动技能8</v>
      </c>
      <c r="D143" s="8">
        <f t="shared" si="17"/>
        <v>4</v>
      </c>
      <c r="E143" s="8">
        <f t="shared" si="18"/>
        <v>5</v>
      </c>
      <c r="F143" s="8">
        <f t="shared" si="19"/>
        <v>8</v>
      </c>
      <c r="H143" t="str">
        <f t="shared" si="15"/>
        <v>被动技能8等级4</v>
      </c>
      <c r="I143" t="str">
        <f t="shared" si="16"/>
        <v>被动技能8等级5</v>
      </c>
      <c r="J143" s="1">
        <v>137</v>
      </c>
      <c r="K143" s="1">
        <f>VLOOKUP(H143,被动技能!$A:$E,5,FALSE)</f>
        <v>144</v>
      </c>
      <c r="L143" s="1">
        <f>VLOOKUP(I143,被动技能!$A:$E,5,FALSE)</f>
        <v>145</v>
      </c>
      <c r="M143" s="1">
        <f t="shared" si="12"/>
        <v>38</v>
      </c>
      <c r="N143" s="1" t="s">
        <v>251</v>
      </c>
      <c r="O143" s="1">
        <f t="shared" si="13"/>
        <v>137</v>
      </c>
      <c r="P143" s="1" t="s">
        <v>252</v>
      </c>
      <c r="Q143" s="1" t="s">
        <v>252</v>
      </c>
    </row>
    <row r="144" spans="3:17" x14ac:dyDescent="0.15">
      <c r="C144" s="8" t="str">
        <f t="shared" si="14"/>
        <v>被动技能8</v>
      </c>
      <c r="D144" s="8">
        <f t="shared" si="17"/>
        <v>5</v>
      </c>
      <c r="E144" s="8">
        <f t="shared" si="18"/>
        <v>6</v>
      </c>
      <c r="F144" s="8">
        <f t="shared" si="19"/>
        <v>8</v>
      </c>
      <c r="H144" t="str">
        <f t="shared" si="15"/>
        <v>被动技能8等级5</v>
      </c>
      <c r="I144" t="str">
        <f t="shared" si="16"/>
        <v>被动技能8等级6</v>
      </c>
      <c r="J144" s="1">
        <v>138</v>
      </c>
      <c r="K144" s="1">
        <f>VLOOKUP(H144,被动技能!$A:$E,5,FALSE)</f>
        <v>145</v>
      </c>
      <c r="L144" s="1">
        <f>VLOOKUP(I144,被动技能!$A:$E,5,FALSE)</f>
        <v>146</v>
      </c>
      <c r="M144" s="1">
        <f t="shared" si="12"/>
        <v>39</v>
      </c>
      <c r="N144" s="1" t="s">
        <v>251</v>
      </c>
      <c r="O144" s="1">
        <f t="shared" si="13"/>
        <v>138</v>
      </c>
      <c r="P144" s="1" t="s">
        <v>252</v>
      </c>
      <c r="Q144" s="1" t="s">
        <v>252</v>
      </c>
    </row>
    <row r="145" spans="3:17" x14ac:dyDescent="0.15">
      <c r="C145" s="8" t="str">
        <f t="shared" si="14"/>
        <v>被动技能8</v>
      </c>
      <c r="D145" s="8">
        <f t="shared" si="17"/>
        <v>6</v>
      </c>
      <c r="E145" s="8">
        <f t="shared" si="18"/>
        <v>7</v>
      </c>
      <c r="F145" s="8">
        <f t="shared" si="19"/>
        <v>8</v>
      </c>
      <c r="H145" t="str">
        <f t="shared" si="15"/>
        <v>被动技能8等级6</v>
      </c>
      <c r="I145" t="str">
        <f t="shared" si="16"/>
        <v>被动技能8等级7</v>
      </c>
      <c r="J145" s="1">
        <v>139</v>
      </c>
      <c r="K145" s="1">
        <f>VLOOKUP(H145,被动技能!$A:$E,5,FALSE)</f>
        <v>146</v>
      </c>
      <c r="L145" s="1">
        <f>VLOOKUP(I145,被动技能!$A:$E,5,FALSE)</f>
        <v>147</v>
      </c>
      <c r="M145" s="1">
        <f t="shared" si="12"/>
        <v>40</v>
      </c>
      <c r="N145" s="1" t="s">
        <v>251</v>
      </c>
      <c r="O145" s="1">
        <f t="shared" si="13"/>
        <v>139</v>
      </c>
      <c r="P145" s="1" t="s">
        <v>252</v>
      </c>
      <c r="Q145" s="1" t="s">
        <v>252</v>
      </c>
    </row>
    <row r="146" spans="3:17" x14ac:dyDescent="0.15">
      <c r="C146" s="8" t="str">
        <f t="shared" si="14"/>
        <v>被动技能8</v>
      </c>
      <c r="D146" s="8">
        <f t="shared" si="17"/>
        <v>7</v>
      </c>
      <c r="E146" s="8">
        <f t="shared" si="18"/>
        <v>8</v>
      </c>
      <c r="F146" s="8">
        <f t="shared" si="19"/>
        <v>8</v>
      </c>
      <c r="H146" t="str">
        <f t="shared" si="15"/>
        <v>被动技能8等级7</v>
      </c>
      <c r="I146" t="str">
        <f t="shared" si="16"/>
        <v>被动技能8等级8</v>
      </c>
      <c r="J146" s="1">
        <v>140</v>
      </c>
      <c r="K146" s="1">
        <f>VLOOKUP(H146,被动技能!$A:$E,5,FALSE)</f>
        <v>147</v>
      </c>
      <c r="L146" s="1">
        <f>VLOOKUP(I146,被动技能!$A:$E,5,FALSE)</f>
        <v>148</v>
      </c>
      <c r="M146" s="1">
        <f t="shared" si="12"/>
        <v>41</v>
      </c>
      <c r="N146" s="1" t="s">
        <v>251</v>
      </c>
      <c r="O146" s="1">
        <f t="shared" si="13"/>
        <v>140</v>
      </c>
      <c r="P146" s="1" t="s">
        <v>252</v>
      </c>
      <c r="Q146" s="1" t="s">
        <v>252</v>
      </c>
    </row>
    <row r="147" spans="3:17" x14ac:dyDescent="0.15">
      <c r="C147" s="8" t="str">
        <f t="shared" si="14"/>
        <v>被动技能8</v>
      </c>
      <c r="D147" s="8">
        <f t="shared" si="17"/>
        <v>8</v>
      </c>
      <c r="E147" s="8">
        <f t="shared" si="18"/>
        <v>9</v>
      </c>
      <c r="F147" s="8">
        <f t="shared" si="19"/>
        <v>8</v>
      </c>
      <c r="H147" t="str">
        <f t="shared" si="15"/>
        <v>被动技能8等级8</v>
      </c>
      <c r="I147" t="str">
        <f t="shared" si="16"/>
        <v>被动技能8等级9</v>
      </c>
      <c r="J147" s="1">
        <v>141</v>
      </c>
      <c r="K147" s="1">
        <f>VLOOKUP(H147,被动技能!$A:$E,5,FALSE)</f>
        <v>148</v>
      </c>
      <c r="L147" s="1">
        <f>VLOOKUP(I147,被动技能!$A:$E,5,FALSE)</f>
        <v>149</v>
      </c>
      <c r="M147" s="1">
        <f t="shared" si="12"/>
        <v>42</v>
      </c>
      <c r="N147" s="1" t="s">
        <v>251</v>
      </c>
      <c r="O147" s="1">
        <f t="shared" si="13"/>
        <v>141</v>
      </c>
      <c r="P147" s="1" t="s">
        <v>252</v>
      </c>
      <c r="Q147" s="1" t="s">
        <v>252</v>
      </c>
    </row>
    <row r="148" spans="3:17" x14ac:dyDescent="0.15">
      <c r="C148" s="8" t="str">
        <f t="shared" si="14"/>
        <v>被动技能8</v>
      </c>
      <c r="D148" s="8">
        <f t="shared" si="17"/>
        <v>9</v>
      </c>
      <c r="E148" s="8">
        <f t="shared" si="18"/>
        <v>10</v>
      </c>
      <c r="F148" s="8">
        <f t="shared" si="19"/>
        <v>8</v>
      </c>
      <c r="H148" t="str">
        <f t="shared" si="15"/>
        <v>被动技能8等级9</v>
      </c>
      <c r="I148" t="str">
        <f t="shared" si="16"/>
        <v>被动技能8等级10</v>
      </c>
      <c r="J148" s="1">
        <v>142</v>
      </c>
      <c r="K148" s="1">
        <f>VLOOKUP(H148,被动技能!$A:$E,5,FALSE)</f>
        <v>149</v>
      </c>
      <c r="L148" s="1">
        <f>VLOOKUP(I148,被动技能!$A:$E,5,FALSE)</f>
        <v>150</v>
      </c>
      <c r="M148" s="1">
        <f t="shared" si="12"/>
        <v>43</v>
      </c>
      <c r="N148" s="1" t="s">
        <v>251</v>
      </c>
      <c r="O148" s="1">
        <f t="shared" si="13"/>
        <v>142</v>
      </c>
      <c r="P148" s="1" t="s">
        <v>252</v>
      </c>
      <c r="Q148" s="1" t="s">
        <v>252</v>
      </c>
    </row>
    <row r="149" spans="3:17" x14ac:dyDescent="0.15">
      <c r="C149" s="8" t="str">
        <f t="shared" si="14"/>
        <v>被动技能8</v>
      </c>
      <c r="D149" s="8">
        <f t="shared" si="17"/>
        <v>10</v>
      </c>
      <c r="E149" s="8">
        <f t="shared" si="18"/>
        <v>11</v>
      </c>
      <c r="F149" s="8">
        <f t="shared" si="19"/>
        <v>8</v>
      </c>
      <c r="H149" t="str">
        <f t="shared" si="15"/>
        <v>被动技能8等级10</v>
      </c>
      <c r="I149" t="str">
        <f t="shared" si="16"/>
        <v>被动技能8等级11</v>
      </c>
      <c r="J149" s="1">
        <v>143</v>
      </c>
      <c r="K149" s="1">
        <f>VLOOKUP(H149,被动技能!$A:$E,5,FALSE)</f>
        <v>150</v>
      </c>
      <c r="L149" s="1">
        <f>VLOOKUP(I149,被动技能!$A:$E,5,FALSE)</f>
        <v>151</v>
      </c>
      <c r="M149" s="1">
        <f t="shared" si="12"/>
        <v>44</v>
      </c>
      <c r="N149" s="1" t="s">
        <v>251</v>
      </c>
      <c r="O149" s="1">
        <f t="shared" si="13"/>
        <v>143</v>
      </c>
      <c r="P149" s="1" t="s">
        <v>252</v>
      </c>
      <c r="Q149" s="1" t="s">
        <v>252</v>
      </c>
    </row>
    <row r="150" spans="3:17" x14ac:dyDescent="0.15">
      <c r="C150" s="8" t="str">
        <f t="shared" si="14"/>
        <v>被动技能8</v>
      </c>
      <c r="D150" s="8">
        <f t="shared" si="17"/>
        <v>11</v>
      </c>
      <c r="E150" s="8">
        <f t="shared" si="18"/>
        <v>12</v>
      </c>
      <c r="F150" s="8">
        <f t="shared" si="19"/>
        <v>8</v>
      </c>
      <c r="H150" t="str">
        <f t="shared" si="15"/>
        <v>被动技能8等级11</v>
      </c>
      <c r="I150" t="str">
        <f t="shared" si="16"/>
        <v>被动技能8等级12</v>
      </c>
      <c r="J150" s="1">
        <v>144</v>
      </c>
      <c r="K150" s="1">
        <f>VLOOKUP(H150,被动技能!$A:$E,5,FALSE)</f>
        <v>151</v>
      </c>
      <c r="L150" s="1">
        <f>VLOOKUP(I150,被动技能!$A:$E,5,FALSE)</f>
        <v>152</v>
      </c>
      <c r="M150" s="1">
        <f t="shared" si="12"/>
        <v>45</v>
      </c>
      <c r="N150" s="1" t="s">
        <v>251</v>
      </c>
      <c r="O150" s="1">
        <f t="shared" si="13"/>
        <v>144</v>
      </c>
      <c r="P150" s="1" t="s">
        <v>252</v>
      </c>
      <c r="Q150" s="1" t="s">
        <v>252</v>
      </c>
    </row>
    <row r="151" spans="3:17" x14ac:dyDescent="0.15">
      <c r="C151" s="8" t="str">
        <f t="shared" si="14"/>
        <v>被动技能8</v>
      </c>
      <c r="D151" s="8">
        <f t="shared" si="17"/>
        <v>12</v>
      </c>
      <c r="E151" s="8">
        <f t="shared" si="18"/>
        <v>13</v>
      </c>
      <c r="F151" s="8">
        <f t="shared" si="19"/>
        <v>8</v>
      </c>
      <c r="H151" t="str">
        <f t="shared" si="15"/>
        <v>被动技能8等级12</v>
      </c>
      <c r="I151" t="str">
        <f t="shared" si="16"/>
        <v>被动技能8等级13</v>
      </c>
      <c r="J151" s="1">
        <v>145</v>
      </c>
      <c r="K151" s="1">
        <f>VLOOKUP(H151,被动技能!$A:$E,5,FALSE)</f>
        <v>152</v>
      </c>
      <c r="L151" s="1">
        <f>VLOOKUP(I151,被动技能!$A:$E,5,FALSE)</f>
        <v>153</v>
      </c>
      <c r="M151" s="1">
        <f t="shared" si="12"/>
        <v>46</v>
      </c>
      <c r="N151" s="1" t="s">
        <v>251</v>
      </c>
      <c r="O151" s="1">
        <f t="shared" si="13"/>
        <v>145</v>
      </c>
      <c r="P151" s="1" t="s">
        <v>252</v>
      </c>
      <c r="Q151" s="1" t="s">
        <v>252</v>
      </c>
    </row>
    <row r="152" spans="3:17" x14ac:dyDescent="0.15">
      <c r="C152" s="8" t="str">
        <f t="shared" si="14"/>
        <v>被动技能8</v>
      </c>
      <c r="D152" s="8">
        <f t="shared" si="17"/>
        <v>13</v>
      </c>
      <c r="E152" s="8">
        <f t="shared" si="18"/>
        <v>14</v>
      </c>
      <c r="F152" s="8">
        <f t="shared" si="19"/>
        <v>8</v>
      </c>
      <c r="H152" t="str">
        <f t="shared" si="15"/>
        <v>被动技能8等级13</v>
      </c>
      <c r="I152" t="str">
        <f t="shared" si="16"/>
        <v>被动技能8等级14</v>
      </c>
      <c r="J152" s="1">
        <v>146</v>
      </c>
      <c r="K152" s="1">
        <f>VLOOKUP(H152,被动技能!$A:$E,5,FALSE)</f>
        <v>153</v>
      </c>
      <c r="L152" s="1">
        <f>VLOOKUP(I152,被动技能!$A:$E,5,FALSE)</f>
        <v>154</v>
      </c>
      <c r="M152" s="1">
        <f t="shared" si="12"/>
        <v>47</v>
      </c>
      <c r="N152" s="1" t="s">
        <v>251</v>
      </c>
      <c r="O152" s="1">
        <f t="shared" si="13"/>
        <v>146</v>
      </c>
      <c r="P152" s="1" t="s">
        <v>252</v>
      </c>
      <c r="Q152" s="1" t="s">
        <v>252</v>
      </c>
    </row>
    <row r="153" spans="3:17" x14ac:dyDescent="0.15">
      <c r="C153" s="8" t="str">
        <f t="shared" si="14"/>
        <v>被动技能8</v>
      </c>
      <c r="D153" s="8">
        <f t="shared" si="17"/>
        <v>14</v>
      </c>
      <c r="E153" s="8">
        <f t="shared" si="18"/>
        <v>15</v>
      </c>
      <c r="F153" s="8">
        <f t="shared" si="19"/>
        <v>8</v>
      </c>
      <c r="H153" t="str">
        <f t="shared" si="15"/>
        <v>被动技能8等级14</v>
      </c>
      <c r="I153" t="str">
        <f t="shared" si="16"/>
        <v>被动技能8等级15</v>
      </c>
      <c r="J153" s="1">
        <v>147</v>
      </c>
      <c r="K153" s="1">
        <f>VLOOKUP(H153,被动技能!$A:$E,5,FALSE)</f>
        <v>154</v>
      </c>
      <c r="L153" s="1">
        <f>VLOOKUP(I153,被动技能!$A:$E,5,FALSE)</f>
        <v>155</v>
      </c>
      <c r="M153" s="1">
        <f t="shared" si="12"/>
        <v>48</v>
      </c>
      <c r="N153" s="1" t="s">
        <v>251</v>
      </c>
      <c r="O153" s="1">
        <f t="shared" si="13"/>
        <v>147</v>
      </c>
      <c r="P153" s="1" t="s">
        <v>252</v>
      </c>
      <c r="Q153" s="1" t="s">
        <v>252</v>
      </c>
    </row>
    <row r="154" spans="3:17" x14ac:dyDescent="0.15">
      <c r="C154" s="8" t="str">
        <f t="shared" si="14"/>
        <v>被动技能8</v>
      </c>
      <c r="D154" s="8">
        <f t="shared" si="17"/>
        <v>15</v>
      </c>
      <c r="E154" s="8">
        <f t="shared" si="18"/>
        <v>16</v>
      </c>
      <c r="F154" s="8">
        <f t="shared" si="19"/>
        <v>8</v>
      </c>
      <c r="H154" t="str">
        <f t="shared" si="15"/>
        <v>被动技能8等级15</v>
      </c>
      <c r="I154" t="str">
        <f t="shared" si="16"/>
        <v>被动技能8等级16</v>
      </c>
      <c r="J154" s="1">
        <v>148</v>
      </c>
      <c r="K154" s="1">
        <f>VLOOKUP(H154,被动技能!$A:$E,5,FALSE)</f>
        <v>155</v>
      </c>
      <c r="L154" s="1">
        <f>VLOOKUP(I154,被动技能!$A:$E,5,FALSE)</f>
        <v>156</v>
      </c>
      <c r="M154" s="1">
        <f t="shared" si="12"/>
        <v>49</v>
      </c>
      <c r="N154" s="1" t="s">
        <v>251</v>
      </c>
      <c r="O154" s="1">
        <f t="shared" si="13"/>
        <v>148</v>
      </c>
      <c r="P154" s="1" t="s">
        <v>252</v>
      </c>
      <c r="Q154" s="1" t="s">
        <v>252</v>
      </c>
    </row>
    <row r="155" spans="3:17" x14ac:dyDescent="0.15">
      <c r="C155" s="8" t="str">
        <f t="shared" si="14"/>
        <v>被动技能8</v>
      </c>
      <c r="D155" s="8">
        <f t="shared" si="17"/>
        <v>16</v>
      </c>
      <c r="E155" s="8">
        <f t="shared" si="18"/>
        <v>17</v>
      </c>
      <c r="F155" s="8">
        <f t="shared" si="19"/>
        <v>8</v>
      </c>
      <c r="H155" t="str">
        <f t="shared" si="15"/>
        <v>被动技能8等级16</v>
      </c>
      <c r="I155" t="str">
        <f t="shared" si="16"/>
        <v>被动技能8等级17</v>
      </c>
      <c r="J155" s="1">
        <v>149</v>
      </c>
      <c r="K155" s="1">
        <f>VLOOKUP(H155,被动技能!$A:$E,5,FALSE)</f>
        <v>156</v>
      </c>
      <c r="L155" s="1">
        <f>VLOOKUP(I155,被动技能!$A:$E,5,FALSE)</f>
        <v>157</v>
      </c>
      <c r="M155" s="1">
        <f t="shared" si="12"/>
        <v>50</v>
      </c>
      <c r="N155" s="1" t="s">
        <v>251</v>
      </c>
      <c r="O155" s="1">
        <f t="shared" si="13"/>
        <v>149</v>
      </c>
      <c r="P155" s="1" t="s">
        <v>252</v>
      </c>
      <c r="Q155" s="1" t="s">
        <v>252</v>
      </c>
    </row>
    <row r="156" spans="3:17" x14ac:dyDescent="0.15">
      <c r="C156" s="8" t="str">
        <f t="shared" si="14"/>
        <v>被动技能8</v>
      </c>
      <c r="D156" s="8">
        <f t="shared" si="17"/>
        <v>17</v>
      </c>
      <c r="E156" s="8">
        <f t="shared" si="18"/>
        <v>18</v>
      </c>
      <c r="F156" s="8">
        <f t="shared" si="19"/>
        <v>8</v>
      </c>
      <c r="H156" t="str">
        <f t="shared" si="15"/>
        <v>被动技能8等级17</v>
      </c>
      <c r="I156" t="str">
        <f t="shared" si="16"/>
        <v>被动技能8等级18</v>
      </c>
      <c r="J156" s="1">
        <v>150</v>
      </c>
      <c r="K156" s="1">
        <f>VLOOKUP(H156,被动技能!$A:$E,5,FALSE)</f>
        <v>157</v>
      </c>
      <c r="L156" s="1">
        <f>VLOOKUP(I156,被动技能!$A:$E,5,FALSE)</f>
        <v>158</v>
      </c>
      <c r="M156" s="1">
        <f t="shared" si="12"/>
        <v>51</v>
      </c>
      <c r="N156" s="1" t="s">
        <v>251</v>
      </c>
      <c r="O156" s="1">
        <f t="shared" si="13"/>
        <v>150</v>
      </c>
      <c r="P156" s="1" t="s">
        <v>252</v>
      </c>
      <c r="Q156" s="1" t="s">
        <v>252</v>
      </c>
    </row>
    <row r="157" spans="3:17" x14ac:dyDescent="0.15">
      <c r="C157" s="8" t="str">
        <f t="shared" si="14"/>
        <v>被动技能8</v>
      </c>
      <c r="D157" s="8">
        <f t="shared" si="17"/>
        <v>18</v>
      </c>
      <c r="E157" s="8">
        <f t="shared" si="18"/>
        <v>19</v>
      </c>
      <c r="F157" s="8">
        <f t="shared" si="19"/>
        <v>8</v>
      </c>
      <c r="H157" t="str">
        <f t="shared" si="15"/>
        <v>被动技能8等级18</v>
      </c>
      <c r="I157" t="str">
        <f t="shared" si="16"/>
        <v>被动技能8等级19</v>
      </c>
      <c r="J157" s="1">
        <v>151</v>
      </c>
      <c r="K157" s="1">
        <f>VLOOKUP(H157,被动技能!$A:$E,5,FALSE)</f>
        <v>158</v>
      </c>
      <c r="L157" s="1">
        <f>VLOOKUP(I157,被动技能!$A:$E,5,FALSE)</f>
        <v>159</v>
      </c>
      <c r="M157" s="1">
        <f t="shared" si="12"/>
        <v>52</v>
      </c>
      <c r="N157" s="1" t="s">
        <v>251</v>
      </c>
      <c r="O157" s="1">
        <f t="shared" si="13"/>
        <v>151</v>
      </c>
      <c r="P157" s="1" t="s">
        <v>252</v>
      </c>
      <c r="Q157" s="1" t="s">
        <v>252</v>
      </c>
    </row>
    <row r="158" spans="3:17" x14ac:dyDescent="0.15">
      <c r="C158" s="8" t="str">
        <f t="shared" si="14"/>
        <v>被动技能8</v>
      </c>
      <c r="D158" s="8">
        <f t="shared" si="17"/>
        <v>19</v>
      </c>
      <c r="E158" s="8">
        <f t="shared" si="18"/>
        <v>20</v>
      </c>
      <c r="F158" s="8">
        <f t="shared" si="19"/>
        <v>8</v>
      </c>
      <c r="H158" t="str">
        <f t="shared" si="15"/>
        <v>被动技能8等级19</v>
      </c>
      <c r="I158" t="str">
        <f t="shared" si="16"/>
        <v>被动技能8等级20</v>
      </c>
      <c r="J158" s="1">
        <v>152</v>
      </c>
      <c r="K158" s="1">
        <f>VLOOKUP(H158,被动技能!$A:$E,5,FALSE)</f>
        <v>159</v>
      </c>
      <c r="L158" s="1">
        <f>VLOOKUP(I158,被动技能!$A:$E,5,FALSE)</f>
        <v>160</v>
      </c>
      <c r="M158" s="1">
        <f t="shared" si="12"/>
        <v>53</v>
      </c>
      <c r="N158" s="1" t="s">
        <v>251</v>
      </c>
      <c r="O158" s="1">
        <f t="shared" si="13"/>
        <v>152</v>
      </c>
      <c r="P158" s="1" t="s">
        <v>252</v>
      </c>
      <c r="Q158" s="1" t="s">
        <v>252</v>
      </c>
    </row>
    <row r="159" spans="3:17" x14ac:dyDescent="0.15">
      <c r="C159" s="8" t="str">
        <f t="shared" si="14"/>
        <v>被动技能9</v>
      </c>
      <c r="D159" s="8">
        <f t="shared" si="17"/>
        <v>1</v>
      </c>
      <c r="E159" s="8">
        <f t="shared" si="18"/>
        <v>2</v>
      </c>
      <c r="F159" s="8">
        <f t="shared" si="19"/>
        <v>9</v>
      </c>
      <c r="H159" t="str">
        <f t="shared" si="15"/>
        <v>被动技能9等级1</v>
      </c>
      <c r="I159" t="str">
        <f t="shared" si="16"/>
        <v>被动技能9等级2</v>
      </c>
      <c r="J159" s="1">
        <v>153</v>
      </c>
      <c r="K159" s="1">
        <f>VLOOKUP(H159,被动技能!$A:$E,5,FALSE)</f>
        <v>161</v>
      </c>
      <c r="L159" s="1">
        <f>VLOOKUP(I159,被动技能!$A:$E,5,FALSE)</f>
        <v>162</v>
      </c>
      <c r="M159" s="1">
        <f t="shared" si="12"/>
        <v>54</v>
      </c>
      <c r="N159" s="1" t="s">
        <v>251</v>
      </c>
      <c r="O159" s="1">
        <f t="shared" si="13"/>
        <v>153</v>
      </c>
      <c r="P159" s="1" t="s">
        <v>252</v>
      </c>
      <c r="Q159" s="1" t="s">
        <v>252</v>
      </c>
    </row>
    <row r="160" spans="3:17" x14ac:dyDescent="0.15">
      <c r="C160" s="8" t="str">
        <f t="shared" si="14"/>
        <v>被动技能9</v>
      </c>
      <c r="D160" s="8">
        <f t="shared" si="17"/>
        <v>2</v>
      </c>
      <c r="E160" s="8">
        <f t="shared" si="18"/>
        <v>3</v>
      </c>
      <c r="F160" s="8">
        <f t="shared" si="19"/>
        <v>9</v>
      </c>
      <c r="H160" t="str">
        <f t="shared" si="15"/>
        <v>被动技能9等级2</v>
      </c>
      <c r="I160" t="str">
        <f t="shared" si="16"/>
        <v>被动技能9等级3</v>
      </c>
      <c r="J160" s="1">
        <v>154</v>
      </c>
      <c r="K160" s="1">
        <f>VLOOKUP(H160,被动技能!$A:$E,5,FALSE)</f>
        <v>162</v>
      </c>
      <c r="L160" s="1">
        <f>VLOOKUP(I160,被动技能!$A:$E,5,FALSE)</f>
        <v>163</v>
      </c>
      <c r="M160" s="1">
        <f t="shared" si="12"/>
        <v>55</v>
      </c>
      <c r="N160" s="1" t="s">
        <v>251</v>
      </c>
      <c r="O160" s="1">
        <f t="shared" si="13"/>
        <v>154</v>
      </c>
      <c r="P160" s="1" t="s">
        <v>252</v>
      </c>
      <c r="Q160" s="1" t="s">
        <v>252</v>
      </c>
    </row>
    <row r="161" spans="3:17" x14ac:dyDescent="0.15">
      <c r="C161" s="8" t="str">
        <f t="shared" si="14"/>
        <v>被动技能9</v>
      </c>
      <c r="D161" s="8">
        <f t="shared" si="17"/>
        <v>3</v>
      </c>
      <c r="E161" s="8">
        <f t="shared" si="18"/>
        <v>4</v>
      </c>
      <c r="F161" s="8">
        <f t="shared" si="19"/>
        <v>9</v>
      </c>
      <c r="H161" t="str">
        <f t="shared" si="15"/>
        <v>被动技能9等级3</v>
      </c>
      <c r="I161" t="str">
        <f t="shared" si="16"/>
        <v>被动技能9等级4</v>
      </c>
      <c r="J161" s="1">
        <v>155</v>
      </c>
      <c r="K161" s="1">
        <f>VLOOKUP(H161,被动技能!$A:$E,5,FALSE)</f>
        <v>163</v>
      </c>
      <c r="L161" s="1">
        <f>VLOOKUP(I161,被动技能!$A:$E,5,FALSE)</f>
        <v>164</v>
      </c>
      <c r="M161" s="1">
        <f t="shared" si="12"/>
        <v>56</v>
      </c>
      <c r="N161" s="1" t="s">
        <v>251</v>
      </c>
      <c r="O161" s="1">
        <f t="shared" si="13"/>
        <v>155</v>
      </c>
      <c r="P161" s="1" t="s">
        <v>252</v>
      </c>
      <c r="Q161" s="1" t="s">
        <v>252</v>
      </c>
    </row>
    <row r="162" spans="3:17" x14ac:dyDescent="0.15">
      <c r="C162" s="8" t="str">
        <f t="shared" si="14"/>
        <v>被动技能9</v>
      </c>
      <c r="D162" s="8">
        <f t="shared" si="17"/>
        <v>4</v>
      </c>
      <c r="E162" s="8">
        <f t="shared" si="18"/>
        <v>5</v>
      </c>
      <c r="F162" s="8">
        <f t="shared" si="19"/>
        <v>9</v>
      </c>
      <c r="H162" t="str">
        <f t="shared" si="15"/>
        <v>被动技能9等级4</v>
      </c>
      <c r="I162" t="str">
        <f t="shared" si="16"/>
        <v>被动技能9等级5</v>
      </c>
      <c r="J162" s="1">
        <v>156</v>
      </c>
      <c r="K162" s="1">
        <f>VLOOKUP(H162,被动技能!$A:$E,5,FALSE)</f>
        <v>164</v>
      </c>
      <c r="L162" s="1">
        <f>VLOOKUP(I162,被动技能!$A:$E,5,FALSE)</f>
        <v>165</v>
      </c>
      <c r="M162" s="1">
        <f t="shared" si="12"/>
        <v>57</v>
      </c>
      <c r="N162" s="1" t="s">
        <v>251</v>
      </c>
      <c r="O162" s="1">
        <f t="shared" si="13"/>
        <v>156</v>
      </c>
      <c r="P162" s="1" t="s">
        <v>252</v>
      </c>
      <c r="Q162" s="1" t="s">
        <v>252</v>
      </c>
    </row>
    <row r="163" spans="3:17" x14ac:dyDescent="0.15">
      <c r="C163" s="8" t="str">
        <f t="shared" si="14"/>
        <v>被动技能9</v>
      </c>
      <c r="D163" s="8">
        <f t="shared" si="17"/>
        <v>5</v>
      </c>
      <c r="E163" s="8">
        <f t="shared" si="18"/>
        <v>6</v>
      </c>
      <c r="F163" s="8">
        <f t="shared" si="19"/>
        <v>9</v>
      </c>
      <c r="H163" t="str">
        <f t="shared" si="15"/>
        <v>被动技能9等级5</v>
      </c>
      <c r="I163" t="str">
        <f t="shared" si="16"/>
        <v>被动技能9等级6</v>
      </c>
      <c r="J163" s="1">
        <v>157</v>
      </c>
      <c r="K163" s="1">
        <f>VLOOKUP(H163,被动技能!$A:$E,5,FALSE)</f>
        <v>165</v>
      </c>
      <c r="L163" s="1">
        <f>VLOOKUP(I163,被动技能!$A:$E,5,FALSE)</f>
        <v>166</v>
      </c>
      <c r="M163" s="1">
        <f t="shared" si="12"/>
        <v>58</v>
      </c>
      <c r="N163" s="1" t="s">
        <v>251</v>
      </c>
      <c r="O163" s="1">
        <f t="shared" si="13"/>
        <v>157</v>
      </c>
      <c r="P163" s="1" t="s">
        <v>252</v>
      </c>
      <c r="Q163" s="1" t="s">
        <v>252</v>
      </c>
    </row>
    <row r="164" spans="3:17" x14ac:dyDescent="0.15">
      <c r="C164" s="8" t="str">
        <f t="shared" si="14"/>
        <v>被动技能9</v>
      </c>
      <c r="D164" s="8">
        <f t="shared" si="17"/>
        <v>6</v>
      </c>
      <c r="E164" s="8">
        <f t="shared" si="18"/>
        <v>7</v>
      </c>
      <c r="F164" s="8">
        <f t="shared" si="19"/>
        <v>9</v>
      </c>
      <c r="H164" t="str">
        <f t="shared" si="15"/>
        <v>被动技能9等级6</v>
      </c>
      <c r="I164" t="str">
        <f t="shared" si="16"/>
        <v>被动技能9等级7</v>
      </c>
      <c r="J164" s="1">
        <v>158</v>
      </c>
      <c r="K164" s="1">
        <f>VLOOKUP(H164,被动技能!$A:$E,5,FALSE)</f>
        <v>166</v>
      </c>
      <c r="L164" s="1">
        <f>VLOOKUP(I164,被动技能!$A:$E,5,FALSE)</f>
        <v>167</v>
      </c>
      <c r="M164" s="1">
        <f t="shared" si="12"/>
        <v>59</v>
      </c>
      <c r="N164" s="1" t="s">
        <v>251</v>
      </c>
      <c r="O164" s="1">
        <f t="shared" si="13"/>
        <v>158</v>
      </c>
      <c r="P164" s="1" t="s">
        <v>252</v>
      </c>
      <c r="Q164" s="1" t="s">
        <v>252</v>
      </c>
    </row>
    <row r="165" spans="3:17" x14ac:dyDescent="0.15">
      <c r="C165" s="8" t="str">
        <f t="shared" si="14"/>
        <v>被动技能9</v>
      </c>
      <c r="D165" s="8">
        <f t="shared" si="17"/>
        <v>7</v>
      </c>
      <c r="E165" s="8">
        <f t="shared" si="18"/>
        <v>8</v>
      </c>
      <c r="F165" s="8">
        <f t="shared" si="19"/>
        <v>9</v>
      </c>
      <c r="H165" t="str">
        <f t="shared" si="15"/>
        <v>被动技能9等级7</v>
      </c>
      <c r="I165" t="str">
        <f t="shared" si="16"/>
        <v>被动技能9等级8</v>
      </c>
      <c r="J165" s="1">
        <v>159</v>
      </c>
      <c r="K165" s="1">
        <f>VLOOKUP(H165,被动技能!$A:$E,5,FALSE)</f>
        <v>167</v>
      </c>
      <c r="L165" s="1">
        <f>VLOOKUP(I165,被动技能!$A:$E,5,FALSE)</f>
        <v>168</v>
      </c>
      <c r="M165" s="1">
        <f t="shared" si="12"/>
        <v>60</v>
      </c>
      <c r="N165" s="1" t="s">
        <v>251</v>
      </c>
      <c r="O165" s="1">
        <f t="shared" si="13"/>
        <v>159</v>
      </c>
      <c r="P165" s="1" t="s">
        <v>252</v>
      </c>
      <c r="Q165" s="1" t="s">
        <v>252</v>
      </c>
    </row>
    <row r="166" spans="3:17" x14ac:dyDescent="0.15">
      <c r="C166" s="8" t="str">
        <f t="shared" si="14"/>
        <v>被动技能9</v>
      </c>
      <c r="D166" s="8">
        <f t="shared" si="17"/>
        <v>8</v>
      </c>
      <c r="E166" s="8">
        <f t="shared" si="18"/>
        <v>9</v>
      </c>
      <c r="F166" s="8">
        <f t="shared" si="19"/>
        <v>9</v>
      </c>
      <c r="H166" t="str">
        <f t="shared" si="15"/>
        <v>被动技能9等级8</v>
      </c>
      <c r="I166" t="str">
        <f t="shared" si="16"/>
        <v>被动技能9等级9</v>
      </c>
      <c r="J166" s="1">
        <v>160</v>
      </c>
      <c r="K166" s="1">
        <f>VLOOKUP(H166,被动技能!$A:$E,5,FALSE)</f>
        <v>168</v>
      </c>
      <c r="L166" s="1">
        <f>VLOOKUP(I166,被动技能!$A:$E,5,FALSE)</f>
        <v>169</v>
      </c>
      <c r="M166" s="1">
        <f t="shared" si="12"/>
        <v>61</v>
      </c>
      <c r="N166" s="1" t="s">
        <v>251</v>
      </c>
      <c r="O166" s="1">
        <f t="shared" si="13"/>
        <v>160</v>
      </c>
      <c r="P166" s="1" t="s">
        <v>252</v>
      </c>
      <c r="Q166" s="1" t="s">
        <v>252</v>
      </c>
    </row>
    <row r="167" spans="3:17" x14ac:dyDescent="0.15">
      <c r="C167" s="8" t="str">
        <f t="shared" si="14"/>
        <v>被动技能9</v>
      </c>
      <c r="D167" s="8">
        <f t="shared" si="17"/>
        <v>9</v>
      </c>
      <c r="E167" s="8">
        <f t="shared" si="18"/>
        <v>10</v>
      </c>
      <c r="F167" s="8">
        <f t="shared" si="19"/>
        <v>9</v>
      </c>
      <c r="H167" t="str">
        <f t="shared" si="15"/>
        <v>被动技能9等级9</v>
      </c>
      <c r="I167" t="str">
        <f t="shared" si="16"/>
        <v>被动技能9等级10</v>
      </c>
      <c r="J167" s="1">
        <v>161</v>
      </c>
      <c r="K167" s="1">
        <f>VLOOKUP(H167,被动技能!$A:$E,5,FALSE)</f>
        <v>169</v>
      </c>
      <c r="L167" s="1">
        <f>VLOOKUP(I167,被动技能!$A:$E,5,FALSE)</f>
        <v>170</v>
      </c>
      <c r="M167" s="1">
        <f t="shared" si="12"/>
        <v>62</v>
      </c>
      <c r="N167" s="1" t="s">
        <v>251</v>
      </c>
      <c r="O167" s="1">
        <f t="shared" si="13"/>
        <v>161</v>
      </c>
      <c r="P167" s="1" t="s">
        <v>252</v>
      </c>
      <c r="Q167" s="1" t="s">
        <v>252</v>
      </c>
    </row>
    <row r="168" spans="3:17" x14ac:dyDescent="0.15">
      <c r="C168" s="8" t="str">
        <f t="shared" si="14"/>
        <v>被动技能9</v>
      </c>
      <c r="D168" s="8">
        <f t="shared" si="17"/>
        <v>10</v>
      </c>
      <c r="E168" s="8">
        <f t="shared" si="18"/>
        <v>11</v>
      </c>
      <c r="F168" s="8">
        <f t="shared" si="19"/>
        <v>9</v>
      </c>
      <c r="H168" t="str">
        <f t="shared" si="15"/>
        <v>被动技能9等级10</v>
      </c>
      <c r="I168" t="str">
        <f t="shared" si="16"/>
        <v>被动技能9等级11</v>
      </c>
      <c r="J168" s="1">
        <v>162</v>
      </c>
      <c r="K168" s="1">
        <f>VLOOKUP(H168,被动技能!$A:$E,5,FALSE)</f>
        <v>170</v>
      </c>
      <c r="L168" s="1">
        <f>VLOOKUP(I168,被动技能!$A:$E,5,FALSE)</f>
        <v>171</v>
      </c>
      <c r="M168" s="1">
        <f t="shared" si="12"/>
        <v>63</v>
      </c>
      <c r="N168" s="1" t="s">
        <v>251</v>
      </c>
      <c r="O168" s="1">
        <f t="shared" si="13"/>
        <v>162</v>
      </c>
      <c r="P168" s="1" t="s">
        <v>252</v>
      </c>
      <c r="Q168" s="1" t="s">
        <v>252</v>
      </c>
    </row>
    <row r="169" spans="3:17" x14ac:dyDescent="0.15">
      <c r="C169" s="8" t="str">
        <f t="shared" si="14"/>
        <v>被动技能9</v>
      </c>
      <c r="D169" s="8">
        <f t="shared" si="17"/>
        <v>11</v>
      </c>
      <c r="E169" s="8">
        <f t="shared" si="18"/>
        <v>12</v>
      </c>
      <c r="F169" s="8">
        <f t="shared" si="19"/>
        <v>9</v>
      </c>
      <c r="H169" t="str">
        <f t="shared" si="15"/>
        <v>被动技能9等级11</v>
      </c>
      <c r="I169" t="str">
        <f t="shared" si="16"/>
        <v>被动技能9等级12</v>
      </c>
      <c r="J169" s="1">
        <v>163</v>
      </c>
      <c r="K169" s="1">
        <f>VLOOKUP(H169,被动技能!$A:$E,5,FALSE)</f>
        <v>171</v>
      </c>
      <c r="L169" s="1">
        <f>VLOOKUP(I169,被动技能!$A:$E,5,FALSE)</f>
        <v>172</v>
      </c>
      <c r="M169" s="1">
        <f t="shared" si="12"/>
        <v>64</v>
      </c>
      <c r="N169" s="1" t="s">
        <v>251</v>
      </c>
      <c r="O169" s="1">
        <f t="shared" si="13"/>
        <v>163</v>
      </c>
      <c r="P169" s="1" t="s">
        <v>252</v>
      </c>
      <c r="Q169" s="1" t="s">
        <v>252</v>
      </c>
    </row>
    <row r="170" spans="3:17" x14ac:dyDescent="0.15">
      <c r="C170" s="8" t="str">
        <f t="shared" si="14"/>
        <v>被动技能9</v>
      </c>
      <c r="D170" s="8">
        <f t="shared" si="17"/>
        <v>12</v>
      </c>
      <c r="E170" s="8">
        <f t="shared" si="18"/>
        <v>13</v>
      </c>
      <c r="F170" s="8">
        <f t="shared" si="19"/>
        <v>9</v>
      </c>
      <c r="H170" t="str">
        <f t="shared" si="15"/>
        <v>被动技能9等级12</v>
      </c>
      <c r="I170" t="str">
        <f t="shared" si="16"/>
        <v>被动技能9等级13</v>
      </c>
      <c r="J170" s="1">
        <v>164</v>
      </c>
      <c r="K170" s="1">
        <f>VLOOKUP(H170,被动技能!$A:$E,5,FALSE)</f>
        <v>172</v>
      </c>
      <c r="L170" s="1">
        <f>VLOOKUP(I170,被动技能!$A:$E,5,FALSE)</f>
        <v>173</v>
      </c>
      <c r="M170" s="1">
        <f t="shared" si="12"/>
        <v>65</v>
      </c>
      <c r="N170" s="1" t="s">
        <v>251</v>
      </c>
      <c r="O170" s="1">
        <f t="shared" si="13"/>
        <v>164</v>
      </c>
      <c r="P170" s="1" t="s">
        <v>252</v>
      </c>
      <c r="Q170" s="1" t="s">
        <v>252</v>
      </c>
    </row>
    <row r="171" spans="3:17" x14ac:dyDescent="0.15">
      <c r="C171" s="8" t="str">
        <f t="shared" si="14"/>
        <v>被动技能9</v>
      </c>
      <c r="D171" s="8">
        <f t="shared" si="17"/>
        <v>13</v>
      </c>
      <c r="E171" s="8">
        <f t="shared" si="18"/>
        <v>14</v>
      </c>
      <c r="F171" s="8">
        <f t="shared" si="19"/>
        <v>9</v>
      </c>
      <c r="H171" t="str">
        <f t="shared" si="15"/>
        <v>被动技能9等级13</v>
      </c>
      <c r="I171" t="str">
        <f t="shared" si="16"/>
        <v>被动技能9等级14</v>
      </c>
      <c r="J171" s="1">
        <v>165</v>
      </c>
      <c r="K171" s="1">
        <f>VLOOKUP(H171,被动技能!$A:$E,5,FALSE)</f>
        <v>173</v>
      </c>
      <c r="L171" s="1">
        <f>VLOOKUP(I171,被动技能!$A:$E,5,FALSE)</f>
        <v>174</v>
      </c>
      <c r="M171" s="1">
        <f t="shared" ref="M171:M234" si="20">M72</f>
        <v>66</v>
      </c>
      <c r="N171" s="1" t="s">
        <v>251</v>
      </c>
      <c r="O171" s="1">
        <f t="shared" ref="O171:O234" si="21">O72</f>
        <v>165</v>
      </c>
      <c r="P171" s="1" t="s">
        <v>252</v>
      </c>
      <c r="Q171" s="1" t="s">
        <v>252</v>
      </c>
    </row>
    <row r="172" spans="3:17" x14ac:dyDescent="0.15">
      <c r="C172" s="8" t="str">
        <f t="shared" si="14"/>
        <v>被动技能9</v>
      </c>
      <c r="D172" s="8">
        <f t="shared" si="17"/>
        <v>14</v>
      </c>
      <c r="E172" s="8">
        <f t="shared" si="18"/>
        <v>15</v>
      </c>
      <c r="F172" s="8">
        <f t="shared" si="19"/>
        <v>9</v>
      </c>
      <c r="H172" t="str">
        <f t="shared" si="15"/>
        <v>被动技能9等级14</v>
      </c>
      <c r="I172" t="str">
        <f t="shared" si="16"/>
        <v>被动技能9等级15</v>
      </c>
      <c r="J172" s="1">
        <v>166</v>
      </c>
      <c r="K172" s="1">
        <f>VLOOKUP(H172,被动技能!$A:$E,5,FALSE)</f>
        <v>174</v>
      </c>
      <c r="L172" s="1">
        <f>VLOOKUP(I172,被动技能!$A:$E,5,FALSE)</f>
        <v>175</v>
      </c>
      <c r="M172" s="1">
        <f t="shared" si="20"/>
        <v>67</v>
      </c>
      <c r="N172" s="1" t="s">
        <v>251</v>
      </c>
      <c r="O172" s="1">
        <f t="shared" si="21"/>
        <v>166</v>
      </c>
      <c r="P172" s="1" t="s">
        <v>252</v>
      </c>
      <c r="Q172" s="1" t="s">
        <v>252</v>
      </c>
    </row>
    <row r="173" spans="3:17" x14ac:dyDescent="0.15">
      <c r="C173" s="8" t="str">
        <f t="shared" si="14"/>
        <v>被动技能9</v>
      </c>
      <c r="D173" s="8">
        <f t="shared" si="17"/>
        <v>15</v>
      </c>
      <c r="E173" s="8">
        <f t="shared" si="18"/>
        <v>16</v>
      </c>
      <c r="F173" s="8">
        <f t="shared" si="19"/>
        <v>9</v>
      </c>
      <c r="H173" t="str">
        <f t="shared" si="15"/>
        <v>被动技能9等级15</v>
      </c>
      <c r="I173" t="str">
        <f t="shared" si="16"/>
        <v>被动技能9等级16</v>
      </c>
      <c r="J173" s="1">
        <v>167</v>
      </c>
      <c r="K173" s="1">
        <f>VLOOKUP(H173,被动技能!$A:$E,5,FALSE)</f>
        <v>175</v>
      </c>
      <c r="L173" s="1">
        <f>VLOOKUP(I173,被动技能!$A:$E,5,FALSE)</f>
        <v>176</v>
      </c>
      <c r="M173" s="1">
        <f t="shared" si="20"/>
        <v>68</v>
      </c>
      <c r="N173" s="1" t="s">
        <v>251</v>
      </c>
      <c r="O173" s="1">
        <f t="shared" si="21"/>
        <v>167</v>
      </c>
      <c r="P173" s="1" t="s">
        <v>252</v>
      </c>
      <c r="Q173" s="1" t="s">
        <v>252</v>
      </c>
    </row>
    <row r="174" spans="3:17" x14ac:dyDescent="0.15">
      <c r="C174" s="8" t="str">
        <f t="shared" si="14"/>
        <v>被动技能9</v>
      </c>
      <c r="D174" s="8">
        <f t="shared" si="17"/>
        <v>16</v>
      </c>
      <c r="E174" s="8">
        <f t="shared" si="18"/>
        <v>17</v>
      </c>
      <c r="F174" s="8">
        <f t="shared" si="19"/>
        <v>9</v>
      </c>
      <c r="H174" t="str">
        <f t="shared" si="15"/>
        <v>被动技能9等级16</v>
      </c>
      <c r="I174" t="str">
        <f t="shared" si="16"/>
        <v>被动技能9等级17</v>
      </c>
      <c r="J174" s="1">
        <v>168</v>
      </c>
      <c r="K174" s="1">
        <f>VLOOKUP(H174,被动技能!$A:$E,5,FALSE)</f>
        <v>176</v>
      </c>
      <c r="L174" s="1">
        <f>VLOOKUP(I174,被动技能!$A:$E,5,FALSE)</f>
        <v>177</v>
      </c>
      <c r="M174" s="1">
        <f t="shared" si="20"/>
        <v>69</v>
      </c>
      <c r="N174" s="1" t="s">
        <v>251</v>
      </c>
      <c r="O174" s="1">
        <f t="shared" si="21"/>
        <v>168</v>
      </c>
      <c r="P174" s="1" t="s">
        <v>252</v>
      </c>
      <c r="Q174" s="1" t="s">
        <v>252</v>
      </c>
    </row>
    <row r="175" spans="3:17" x14ac:dyDescent="0.15">
      <c r="C175" s="8" t="str">
        <f t="shared" si="14"/>
        <v>被动技能9</v>
      </c>
      <c r="D175" s="8">
        <f t="shared" si="17"/>
        <v>17</v>
      </c>
      <c r="E175" s="8">
        <f t="shared" si="18"/>
        <v>18</v>
      </c>
      <c r="F175" s="8">
        <f t="shared" si="19"/>
        <v>9</v>
      </c>
      <c r="H175" t="str">
        <f t="shared" si="15"/>
        <v>被动技能9等级17</v>
      </c>
      <c r="I175" t="str">
        <f t="shared" si="16"/>
        <v>被动技能9等级18</v>
      </c>
      <c r="J175" s="1">
        <v>169</v>
      </c>
      <c r="K175" s="1">
        <f>VLOOKUP(H175,被动技能!$A:$E,5,FALSE)</f>
        <v>177</v>
      </c>
      <c r="L175" s="1">
        <f>VLOOKUP(I175,被动技能!$A:$E,5,FALSE)</f>
        <v>178</v>
      </c>
      <c r="M175" s="1">
        <f t="shared" si="20"/>
        <v>70</v>
      </c>
      <c r="N175" s="1" t="s">
        <v>251</v>
      </c>
      <c r="O175" s="1">
        <f t="shared" si="21"/>
        <v>169</v>
      </c>
      <c r="P175" s="1" t="s">
        <v>252</v>
      </c>
      <c r="Q175" s="1" t="s">
        <v>252</v>
      </c>
    </row>
    <row r="176" spans="3:17" x14ac:dyDescent="0.15">
      <c r="C176" s="8" t="str">
        <f t="shared" si="14"/>
        <v>被动技能9</v>
      </c>
      <c r="D176" s="8">
        <f t="shared" si="17"/>
        <v>18</v>
      </c>
      <c r="E176" s="8">
        <f t="shared" si="18"/>
        <v>19</v>
      </c>
      <c r="F176" s="8">
        <f t="shared" si="19"/>
        <v>9</v>
      </c>
      <c r="H176" t="str">
        <f t="shared" si="15"/>
        <v>被动技能9等级18</v>
      </c>
      <c r="I176" t="str">
        <f t="shared" si="16"/>
        <v>被动技能9等级19</v>
      </c>
      <c r="J176" s="1">
        <v>170</v>
      </c>
      <c r="K176" s="1">
        <f>VLOOKUP(H176,被动技能!$A:$E,5,FALSE)</f>
        <v>178</v>
      </c>
      <c r="L176" s="1">
        <f>VLOOKUP(I176,被动技能!$A:$E,5,FALSE)</f>
        <v>179</v>
      </c>
      <c r="M176" s="1">
        <f t="shared" si="20"/>
        <v>71</v>
      </c>
      <c r="N176" s="1" t="s">
        <v>251</v>
      </c>
      <c r="O176" s="1">
        <f t="shared" si="21"/>
        <v>170</v>
      </c>
      <c r="P176" s="1" t="s">
        <v>252</v>
      </c>
      <c r="Q176" s="1" t="s">
        <v>252</v>
      </c>
    </row>
    <row r="177" spans="3:17" x14ac:dyDescent="0.15">
      <c r="C177" s="8" t="str">
        <f t="shared" si="14"/>
        <v>被动技能9</v>
      </c>
      <c r="D177" s="8">
        <f t="shared" si="17"/>
        <v>19</v>
      </c>
      <c r="E177" s="8">
        <f t="shared" si="18"/>
        <v>20</v>
      </c>
      <c r="F177" s="8">
        <f t="shared" si="19"/>
        <v>9</v>
      </c>
      <c r="H177" t="str">
        <f t="shared" si="15"/>
        <v>被动技能9等级19</v>
      </c>
      <c r="I177" t="str">
        <f t="shared" si="16"/>
        <v>被动技能9等级20</v>
      </c>
      <c r="J177" s="1">
        <v>171</v>
      </c>
      <c r="K177" s="1">
        <f>VLOOKUP(H177,被动技能!$A:$E,5,FALSE)</f>
        <v>179</v>
      </c>
      <c r="L177" s="1">
        <f>VLOOKUP(I177,被动技能!$A:$E,5,FALSE)</f>
        <v>180</v>
      </c>
      <c r="M177" s="1">
        <f t="shared" si="20"/>
        <v>72</v>
      </c>
      <c r="N177" s="1" t="s">
        <v>251</v>
      </c>
      <c r="O177" s="1">
        <f t="shared" si="21"/>
        <v>171</v>
      </c>
      <c r="P177" s="1" t="s">
        <v>252</v>
      </c>
      <c r="Q177" s="1" t="s">
        <v>252</v>
      </c>
    </row>
    <row r="178" spans="3:17" x14ac:dyDescent="0.15">
      <c r="C178" s="8" t="str">
        <f t="shared" si="14"/>
        <v>被动技能10</v>
      </c>
      <c r="D178" s="8">
        <f t="shared" si="17"/>
        <v>1</v>
      </c>
      <c r="E178" s="8">
        <f t="shared" si="18"/>
        <v>2</v>
      </c>
      <c r="F178" s="8">
        <f t="shared" si="19"/>
        <v>10</v>
      </c>
      <c r="H178" t="str">
        <f t="shared" si="15"/>
        <v>被动技能10等级1</v>
      </c>
      <c r="I178" t="str">
        <f t="shared" si="16"/>
        <v>被动技能10等级2</v>
      </c>
      <c r="J178" s="1">
        <v>172</v>
      </c>
      <c r="K178" s="1">
        <f>VLOOKUP(H178,被动技能!$A:$E,5,FALSE)</f>
        <v>181</v>
      </c>
      <c r="L178" s="1">
        <f>VLOOKUP(I178,被动技能!$A:$E,5,FALSE)</f>
        <v>182</v>
      </c>
      <c r="M178" s="1">
        <f t="shared" si="20"/>
        <v>73</v>
      </c>
      <c r="N178" s="1" t="s">
        <v>251</v>
      </c>
      <c r="O178" s="1">
        <f t="shared" si="21"/>
        <v>172</v>
      </c>
      <c r="P178" s="1" t="s">
        <v>252</v>
      </c>
      <c r="Q178" s="1" t="s">
        <v>252</v>
      </c>
    </row>
    <row r="179" spans="3:17" x14ac:dyDescent="0.15">
      <c r="C179" s="8" t="str">
        <f t="shared" si="14"/>
        <v>被动技能10</v>
      </c>
      <c r="D179" s="8">
        <f t="shared" si="17"/>
        <v>2</v>
      </c>
      <c r="E179" s="8">
        <f t="shared" si="18"/>
        <v>3</v>
      </c>
      <c r="F179" s="8">
        <f t="shared" si="19"/>
        <v>10</v>
      </c>
      <c r="H179" t="str">
        <f t="shared" si="15"/>
        <v>被动技能10等级2</v>
      </c>
      <c r="I179" t="str">
        <f t="shared" si="16"/>
        <v>被动技能10等级3</v>
      </c>
      <c r="J179" s="1">
        <v>173</v>
      </c>
      <c r="K179" s="1">
        <f>VLOOKUP(H179,被动技能!$A:$E,5,FALSE)</f>
        <v>182</v>
      </c>
      <c r="L179" s="1">
        <f>VLOOKUP(I179,被动技能!$A:$E,5,FALSE)</f>
        <v>183</v>
      </c>
      <c r="M179" s="1">
        <f t="shared" si="20"/>
        <v>74</v>
      </c>
      <c r="N179" s="1" t="s">
        <v>251</v>
      </c>
      <c r="O179" s="1">
        <f t="shared" si="21"/>
        <v>173</v>
      </c>
      <c r="P179" s="1" t="s">
        <v>252</v>
      </c>
      <c r="Q179" s="1" t="s">
        <v>252</v>
      </c>
    </row>
    <row r="180" spans="3:17" x14ac:dyDescent="0.15">
      <c r="C180" s="8" t="str">
        <f t="shared" si="14"/>
        <v>被动技能10</v>
      </c>
      <c r="D180" s="8">
        <f t="shared" si="17"/>
        <v>3</v>
      </c>
      <c r="E180" s="8">
        <f t="shared" si="18"/>
        <v>4</v>
      </c>
      <c r="F180" s="8">
        <f t="shared" si="19"/>
        <v>10</v>
      </c>
      <c r="H180" t="str">
        <f t="shared" si="15"/>
        <v>被动技能10等级3</v>
      </c>
      <c r="I180" t="str">
        <f t="shared" si="16"/>
        <v>被动技能10等级4</v>
      </c>
      <c r="J180" s="1">
        <v>174</v>
      </c>
      <c r="K180" s="1">
        <f>VLOOKUP(H180,被动技能!$A:$E,5,FALSE)</f>
        <v>183</v>
      </c>
      <c r="L180" s="1">
        <f>VLOOKUP(I180,被动技能!$A:$E,5,FALSE)</f>
        <v>184</v>
      </c>
      <c r="M180" s="1">
        <f t="shared" si="20"/>
        <v>75</v>
      </c>
      <c r="N180" s="1" t="s">
        <v>251</v>
      </c>
      <c r="O180" s="1">
        <f t="shared" si="21"/>
        <v>174</v>
      </c>
      <c r="P180" s="1" t="s">
        <v>252</v>
      </c>
      <c r="Q180" s="1" t="s">
        <v>252</v>
      </c>
    </row>
    <row r="181" spans="3:17" x14ac:dyDescent="0.15">
      <c r="C181" s="8" t="str">
        <f t="shared" si="14"/>
        <v>被动技能10</v>
      </c>
      <c r="D181" s="8">
        <f t="shared" si="17"/>
        <v>4</v>
      </c>
      <c r="E181" s="8">
        <f t="shared" si="18"/>
        <v>5</v>
      </c>
      <c r="F181" s="8">
        <f t="shared" si="19"/>
        <v>10</v>
      </c>
      <c r="H181" t="str">
        <f t="shared" si="15"/>
        <v>被动技能10等级4</v>
      </c>
      <c r="I181" t="str">
        <f t="shared" si="16"/>
        <v>被动技能10等级5</v>
      </c>
      <c r="J181" s="1">
        <v>175</v>
      </c>
      <c r="K181" s="1">
        <f>VLOOKUP(H181,被动技能!$A:$E,5,FALSE)</f>
        <v>184</v>
      </c>
      <c r="L181" s="1">
        <f>VLOOKUP(I181,被动技能!$A:$E,5,FALSE)</f>
        <v>185</v>
      </c>
      <c r="M181" s="1">
        <f t="shared" si="20"/>
        <v>76</v>
      </c>
      <c r="N181" s="1" t="s">
        <v>251</v>
      </c>
      <c r="O181" s="1">
        <f t="shared" si="21"/>
        <v>175</v>
      </c>
      <c r="P181" s="1" t="s">
        <v>252</v>
      </c>
      <c r="Q181" s="1" t="s">
        <v>252</v>
      </c>
    </row>
    <row r="182" spans="3:17" x14ac:dyDescent="0.15">
      <c r="C182" s="8" t="str">
        <f t="shared" si="14"/>
        <v>被动技能10</v>
      </c>
      <c r="D182" s="8">
        <f t="shared" si="17"/>
        <v>5</v>
      </c>
      <c r="E182" s="8">
        <f t="shared" si="18"/>
        <v>6</v>
      </c>
      <c r="F182" s="8">
        <f t="shared" si="19"/>
        <v>10</v>
      </c>
      <c r="H182" t="str">
        <f t="shared" si="15"/>
        <v>被动技能10等级5</v>
      </c>
      <c r="I182" t="str">
        <f t="shared" si="16"/>
        <v>被动技能10等级6</v>
      </c>
      <c r="J182" s="1">
        <v>176</v>
      </c>
      <c r="K182" s="1">
        <f>VLOOKUP(H182,被动技能!$A:$E,5,FALSE)</f>
        <v>185</v>
      </c>
      <c r="L182" s="1">
        <f>VLOOKUP(I182,被动技能!$A:$E,5,FALSE)</f>
        <v>186</v>
      </c>
      <c r="M182" s="1">
        <f t="shared" si="20"/>
        <v>77</v>
      </c>
      <c r="N182" s="1" t="s">
        <v>251</v>
      </c>
      <c r="O182" s="1">
        <f t="shared" si="21"/>
        <v>176</v>
      </c>
      <c r="P182" s="1" t="s">
        <v>252</v>
      </c>
      <c r="Q182" s="1" t="s">
        <v>252</v>
      </c>
    </row>
    <row r="183" spans="3:17" x14ac:dyDescent="0.15">
      <c r="C183" s="8" t="str">
        <f t="shared" si="14"/>
        <v>被动技能10</v>
      </c>
      <c r="D183" s="8">
        <f t="shared" si="17"/>
        <v>6</v>
      </c>
      <c r="E183" s="8">
        <f t="shared" si="18"/>
        <v>7</v>
      </c>
      <c r="F183" s="8">
        <f t="shared" si="19"/>
        <v>10</v>
      </c>
      <c r="H183" t="str">
        <f t="shared" si="15"/>
        <v>被动技能10等级6</v>
      </c>
      <c r="I183" t="str">
        <f t="shared" si="16"/>
        <v>被动技能10等级7</v>
      </c>
      <c r="J183" s="1">
        <v>177</v>
      </c>
      <c r="K183" s="1">
        <f>VLOOKUP(H183,被动技能!$A:$E,5,FALSE)</f>
        <v>186</v>
      </c>
      <c r="L183" s="1">
        <f>VLOOKUP(I183,被动技能!$A:$E,5,FALSE)</f>
        <v>187</v>
      </c>
      <c r="M183" s="1">
        <f t="shared" si="20"/>
        <v>78</v>
      </c>
      <c r="N183" s="1" t="s">
        <v>251</v>
      </c>
      <c r="O183" s="1">
        <f t="shared" si="21"/>
        <v>177</v>
      </c>
      <c r="P183" s="1" t="s">
        <v>252</v>
      </c>
      <c r="Q183" s="1" t="s">
        <v>252</v>
      </c>
    </row>
    <row r="184" spans="3:17" x14ac:dyDescent="0.15">
      <c r="C184" s="8" t="str">
        <f t="shared" si="14"/>
        <v>被动技能10</v>
      </c>
      <c r="D184" s="8">
        <f t="shared" si="17"/>
        <v>7</v>
      </c>
      <c r="E184" s="8">
        <f t="shared" si="18"/>
        <v>8</v>
      </c>
      <c r="F184" s="8">
        <f t="shared" si="19"/>
        <v>10</v>
      </c>
      <c r="H184" t="str">
        <f t="shared" si="15"/>
        <v>被动技能10等级7</v>
      </c>
      <c r="I184" t="str">
        <f t="shared" si="16"/>
        <v>被动技能10等级8</v>
      </c>
      <c r="J184" s="1">
        <v>178</v>
      </c>
      <c r="K184" s="1">
        <f>VLOOKUP(H184,被动技能!$A:$E,5,FALSE)</f>
        <v>187</v>
      </c>
      <c r="L184" s="1">
        <f>VLOOKUP(I184,被动技能!$A:$E,5,FALSE)</f>
        <v>188</v>
      </c>
      <c r="M184" s="1">
        <f t="shared" si="20"/>
        <v>79</v>
      </c>
      <c r="N184" s="1" t="s">
        <v>251</v>
      </c>
      <c r="O184" s="1">
        <f t="shared" si="21"/>
        <v>178</v>
      </c>
      <c r="P184" s="1" t="s">
        <v>252</v>
      </c>
      <c r="Q184" s="1" t="s">
        <v>252</v>
      </c>
    </row>
    <row r="185" spans="3:17" x14ac:dyDescent="0.15">
      <c r="C185" s="8" t="str">
        <f t="shared" si="14"/>
        <v>被动技能10</v>
      </c>
      <c r="D185" s="8">
        <f t="shared" si="17"/>
        <v>8</v>
      </c>
      <c r="E185" s="8">
        <f t="shared" si="18"/>
        <v>9</v>
      </c>
      <c r="F185" s="8">
        <f t="shared" si="19"/>
        <v>10</v>
      </c>
      <c r="H185" t="str">
        <f t="shared" si="15"/>
        <v>被动技能10等级8</v>
      </c>
      <c r="I185" t="str">
        <f t="shared" si="16"/>
        <v>被动技能10等级9</v>
      </c>
      <c r="J185" s="1">
        <v>179</v>
      </c>
      <c r="K185" s="1">
        <f>VLOOKUP(H185,被动技能!$A:$E,5,FALSE)</f>
        <v>188</v>
      </c>
      <c r="L185" s="1">
        <f>VLOOKUP(I185,被动技能!$A:$E,5,FALSE)</f>
        <v>189</v>
      </c>
      <c r="M185" s="1">
        <f t="shared" si="20"/>
        <v>80</v>
      </c>
      <c r="N185" s="1" t="s">
        <v>251</v>
      </c>
      <c r="O185" s="1">
        <f t="shared" si="21"/>
        <v>179</v>
      </c>
      <c r="P185" s="1" t="s">
        <v>252</v>
      </c>
      <c r="Q185" s="1" t="s">
        <v>252</v>
      </c>
    </row>
    <row r="186" spans="3:17" x14ac:dyDescent="0.15">
      <c r="C186" s="8" t="str">
        <f t="shared" si="14"/>
        <v>被动技能10</v>
      </c>
      <c r="D186" s="8">
        <f t="shared" si="17"/>
        <v>9</v>
      </c>
      <c r="E186" s="8">
        <f t="shared" si="18"/>
        <v>10</v>
      </c>
      <c r="F186" s="8">
        <f t="shared" si="19"/>
        <v>10</v>
      </c>
      <c r="H186" t="str">
        <f t="shared" si="15"/>
        <v>被动技能10等级9</v>
      </c>
      <c r="I186" t="str">
        <f t="shared" si="16"/>
        <v>被动技能10等级10</v>
      </c>
      <c r="J186" s="1">
        <v>180</v>
      </c>
      <c r="K186" s="1">
        <f>VLOOKUP(H186,被动技能!$A:$E,5,FALSE)</f>
        <v>189</v>
      </c>
      <c r="L186" s="1">
        <f>VLOOKUP(I186,被动技能!$A:$E,5,FALSE)</f>
        <v>190</v>
      </c>
      <c r="M186" s="1">
        <f t="shared" si="20"/>
        <v>81</v>
      </c>
      <c r="N186" s="1" t="s">
        <v>251</v>
      </c>
      <c r="O186" s="1">
        <f t="shared" si="21"/>
        <v>180</v>
      </c>
      <c r="P186" s="1" t="s">
        <v>252</v>
      </c>
      <c r="Q186" s="1" t="s">
        <v>252</v>
      </c>
    </row>
    <row r="187" spans="3:17" x14ac:dyDescent="0.15">
      <c r="C187" s="8" t="str">
        <f t="shared" si="14"/>
        <v>被动技能10</v>
      </c>
      <c r="D187" s="8">
        <f t="shared" si="17"/>
        <v>10</v>
      </c>
      <c r="E187" s="8">
        <f t="shared" si="18"/>
        <v>11</v>
      </c>
      <c r="F187" s="8">
        <f t="shared" si="19"/>
        <v>10</v>
      </c>
      <c r="H187" t="str">
        <f t="shared" si="15"/>
        <v>被动技能10等级10</v>
      </c>
      <c r="I187" t="str">
        <f t="shared" si="16"/>
        <v>被动技能10等级11</v>
      </c>
      <c r="J187" s="1">
        <v>181</v>
      </c>
      <c r="K187" s="1">
        <f>VLOOKUP(H187,被动技能!$A:$E,5,FALSE)</f>
        <v>190</v>
      </c>
      <c r="L187" s="1">
        <f>VLOOKUP(I187,被动技能!$A:$E,5,FALSE)</f>
        <v>191</v>
      </c>
      <c r="M187" s="1">
        <f t="shared" si="20"/>
        <v>82</v>
      </c>
      <c r="N187" s="1" t="s">
        <v>251</v>
      </c>
      <c r="O187" s="1">
        <f t="shared" si="21"/>
        <v>181</v>
      </c>
      <c r="P187" s="1" t="s">
        <v>252</v>
      </c>
      <c r="Q187" s="1" t="s">
        <v>252</v>
      </c>
    </row>
    <row r="188" spans="3:17" x14ac:dyDescent="0.15">
      <c r="C188" s="8" t="str">
        <f t="shared" si="14"/>
        <v>被动技能10</v>
      </c>
      <c r="D188" s="8">
        <f t="shared" si="17"/>
        <v>11</v>
      </c>
      <c r="E188" s="8">
        <f t="shared" si="18"/>
        <v>12</v>
      </c>
      <c r="F188" s="8">
        <f t="shared" si="19"/>
        <v>10</v>
      </c>
      <c r="H188" t="str">
        <f t="shared" si="15"/>
        <v>被动技能10等级11</v>
      </c>
      <c r="I188" t="str">
        <f t="shared" si="16"/>
        <v>被动技能10等级12</v>
      </c>
      <c r="J188" s="1">
        <v>182</v>
      </c>
      <c r="K188" s="1">
        <f>VLOOKUP(H188,被动技能!$A:$E,5,FALSE)</f>
        <v>191</v>
      </c>
      <c r="L188" s="1">
        <f>VLOOKUP(I188,被动技能!$A:$E,5,FALSE)</f>
        <v>192</v>
      </c>
      <c r="M188" s="1">
        <f t="shared" si="20"/>
        <v>83</v>
      </c>
      <c r="N188" s="1" t="s">
        <v>251</v>
      </c>
      <c r="O188" s="1">
        <f t="shared" si="21"/>
        <v>182</v>
      </c>
      <c r="P188" s="1" t="s">
        <v>252</v>
      </c>
      <c r="Q188" s="1" t="s">
        <v>252</v>
      </c>
    </row>
    <row r="189" spans="3:17" x14ac:dyDescent="0.15">
      <c r="C189" s="8" t="str">
        <f t="shared" si="14"/>
        <v>被动技能10</v>
      </c>
      <c r="D189" s="8">
        <f t="shared" si="17"/>
        <v>12</v>
      </c>
      <c r="E189" s="8">
        <f t="shared" si="18"/>
        <v>13</v>
      </c>
      <c r="F189" s="8">
        <f t="shared" si="19"/>
        <v>10</v>
      </c>
      <c r="H189" t="str">
        <f t="shared" si="15"/>
        <v>被动技能10等级12</v>
      </c>
      <c r="I189" t="str">
        <f t="shared" si="16"/>
        <v>被动技能10等级13</v>
      </c>
      <c r="J189" s="1">
        <v>183</v>
      </c>
      <c r="K189" s="1">
        <f>VLOOKUP(H189,被动技能!$A:$E,5,FALSE)</f>
        <v>192</v>
      </c>
      <c r="L189" s="1">
        <f>VLOOKUP(I189,被动技能!$A:$E,5,FALSE)</f>
        <v>193</v>
      </c>
      <c r="M189" s="1">
        <f t="shared" si="20"/>
        <v>84</v>
      </c>
      <c r="N189" s="1" t="s">
        <v>251</v>
      </c>
      <c r="O189" s="1">
        <f t="shared" si="21"/>
        <v>183</v>
      </c>
      <c r="P189" s="1" t="s">
        <v>252</v>
      </c>
      <c r="Q189" s="1" t="s">
        <v>252</v>
      </c>
    </row>
    <row r="190" spans="3:17" x14ac:dyDescent="0.15">
      <c r="C190" s="8" t="str">
        <f t="shared" si="14"/>
        <v>被动技能10</v>
      </c>
      <c r="D190" s="8">
        <f t="shared" si="17"/>
        <v>13</v>
      </c>
      <c r="E190" s="8">
        <f t="shared" si="18"/>
        <v>14</v>
      </c>
      <c r="F190" s="8">
        <f t="shared" si="19"/>
        <v>10</v>
      </c>
      <c r="H190" t="str">
        <f t="shared" si="15"/>
        <v>被动技能10等级13</v>
      </c>
      <c r="I190" t="str">
        <f t="shared" si="16"/>
        <v>被动技能10等级14</v>
      </c>
      <c r="J190" s="1">
        <v>184</v>
      </c>
      <c r="K190" s="1">
        <f>VLOOKUP(H190,被动技能!$A:$E,5,FALSE)</f>
        <v>193</v>
      </c>
      <c r="L190" s="1">
        <f>VLOOKUP(I190,被动技能!$A:$E,5,FALSE)</f>
        <v>194</v>
      </c>
      <c r="M190" s="1">
        <f t="shared" si="20"/>
        <v>85</v>
      </c>
      <c r="N190" s="1" t="s">
        <v>251</v>
      </c>
      <c r="O190" s="1">
        <f t="shared" si="21"/>
        <v>184</v>
      </c>
      <c r="P190" s="1" t="s">
        <v>252</v>
      </c>
      <c r="Q190" s="1" t="s">
        <v>252</v>
      </c>
    </row>
    <row r="191" spans="3:17" x14ac:dyDescent="0.15">
      <c r="C191" s="8" t="str">
        <f t="shared" si="14"/>
        <v>被动技能10</v>
      </c>
      <c r="D191" s="8">
        <f t="shared" si="17"/>
        <v>14</v>
      </c>
      <c r="E191" s="8">
        <f t="shared" si="18"/>
        <v>15</v>
      </c>
      <c r="F191" s="8">
        <f t="shared" si="19"/>
        <v>10</v>
      </c>
      <c r="H191" t="str">
        <f t="shared" si="15"/>
        <v>被动技能10等级14</v>
      </c>
      <c r="I191" t="str">
        <f t="shared" si="16"/>
        <v>被动技能10等级15</v>
      </c>
      <c r="J191" s="1">
        <v>185</v>
      </c>
      <c r="K191" s="1">
        <f>VLOOKUP(H191,被动技能!$A:$E,5,FALSE)</f>
        <v>194</v>
      </c>
      <c r="L191" s="1">
        <f>VLOOKUP(I191,被动技能!$A:$E,5,FALSE)</f>
        <v>195</v>
      </c>
      <c r="M191" s="1">
        <f t="shared" si="20"/>
        <v>86</v>
      </c>
      <c r="N191" s="1" t="s">
        <v>251</v>
      </c>
      <c r="O191" s="1">
        <f t="shared" si="21"/>
        <v>185</v>
      </c>
      <c r="P191" s="1" t="s">
        <v>252</v>
      </c>
      <c r="Q191" s="1" t="s">
        <v>252</v>
      </c>
    </row>
    <row r="192" spans="3:17" x14ac:dyDescent="0.15">
      <c r="C192" s="8" t="str">
        <f t="shared" si="14"/>
        <v>被动技能10</v>
      </c>
      <c r="D192" s="8">
        <f t="shared" si="17"/>
        <v>15</v>
      </c>
      <c r="E192" s="8">
        <f t="shared" si="18"/>
        <v>16</v>
      </c>
      <c r="F192" s="8">
        <f t="shared" si="19"/>
        <v>10</v>
      </c>
      <c r="H192" t="str">
        <f t="shared" si="15"/>
        <v>被动技能10等级15</v>
      </c>
      <c r="I192" t="str">
        <f t="shared" si="16"/>
        <v>被动技能10等级16</v>
      </c>
      <c r="J192" s="1">
        <v>186</v>
      </c>
      <c r="K192" s="1">
        <f>VLOOKUP(H192,被动技能!$A:$E,5,FALSE)</f>
        <v>195</v>
      </c>
      <c r="L192" s="1">
        <f>VLOOKUP(I192,被动技能!$A:$E,5,FALSE)</f>
        <v>196</v>
      </c>
      <c r="M192" s="1">
        <f t="shared" si="20"/>
        <v>87</v>
      </c>
      <c r="N192" s="1" t="s">
        <v>251</v>
      </c>
      <c r="O192" s="1">
        <f t="shared" si="21"/>
        <v>186</v>
      </c>
      <c r="P192" s="1" t="s">
        <v>252</v>
      </c>
      <c r="Q192" s="1" t="s">
        <v>252</v>
      </c>
    </row>
    <row r="193" spans="3:17" x14ac:dyDescent="0.15">
      <c r="C193" s="8" t="str">
        <f t="shared" si="14"/>
        <v>被动技能10</v>
      </c>
      <c r="D193" s="8">
        <f t="shared" si="17"/>
        <v>16</v>
      </c>
      <c r="E193" s="8">
        <f t="shared" si="18"/>
        <v>17</v>
      </c>
      <c r="F193" s="8">
        <f t="shared" si="19"/>
        <v>10</v>
      </c>
      <c r="H193" t="str">
        <f t="shared" si="15"/>
        <v>被动技能10等级16</v>
      </c>
      <c r="I193" t="str">
        <f t="shared" si="16"/>
        <v>被动技能10等级17</v>
      </c>
      <c r="J193" s="1">
        <v>187</v>
      </c>
      <c r="K193" s="1">
        <f>VLOOKUP(H193,被动技能!$A:$E,5,FALSE)</f>
        <v>196</v>
      </c>
      <c r="L193" s="1">
        <f>VLOOKUP(I193,被动技能!$A:$E,5,FALSE)</f>
        <v>197</v>
      </c>
      <c r="M193" s="1">
        <f t="shared" si="20"/>
        <v>88</v>
      </c>
      <c r="N193" s="1" t="s">
        <v>251</v>
      </c>
      <c r="O193" s="1">
        <f t="shared" si="21"/>
        <v>187</v>
      </c>
      <c r="P193" s="1" t="s">
        <v>252</v>
      </c>
      <c r="Q193" s="1" t="s">
        <v>252</v>
      </c>
    </row>
    <row r="194" spans="3:17" x14ac:dyDescent="0.15">
      <c r="C194" s="8" t="str">
        <f t="shared" si="14"/>
        <v>被动技能10</v>
      </c>
      <c r="D194" s="8">
        <f t="shared" si="17"/>
        <v>17</v>
      </c>
      <c r="E194" s="8">
        <f t="shared" si="18"/>
        <v>18</v>
      </c>
      <c r="F194" s="8">
        <f t="shared" si="19"/>
        <v>10</v>
      </c>
      <c r="H194" t="str">
        <f t="shared" si="15"/>
        <v>被动技能10等级17</v>
      </c>
      <c r="I194" t="str">
        <f t="shared" si="16"/>
        <v>被动技能10等级18</v>
      </c>
      <c r="J194" s="1">
        <v>188</v>
      </c>
      <c r="K194" s="1">
        <f>VLOOKUP(H194,被动技能!$A:$E,5,FALSE)</f>
        <v>197</v>
      </c>
      <c r="L194" s="1">
        <f>VLOOKUP(I194,被动技能!$A:$E,5,FALSE)</f>
        <v>198</v>
      </c>
      <c r="M194" s="1">
        <f t="shared" si="20"/>
        <v>89</v>
      </c>
      <c r="N194" s="1" t="s">
        <v>251</v>
      </c>
      <c r="O194" s="1">
        <f t="shared" si="21"/>
        <v>188</v>
      </c>
      <c r="P194" s="1" t="s">
        <v>252</v>
      </c>
      <c r="Q194" s="1" t="s">
        <v>252</v>
      </c>
    </row>
    <row r="195" spans="3:17" x14ac:dyDescent="0.15">
      <c r="C195" s="8" t="str">
        <f t="shared" si="14"/>
        <v>被动技能10</v>
      </c>
      <c r="D195" s="8">
        <f t="shared" si="17"/>
        <v>18</v>
      </c>
      <c r="E195" s="8">
        <f t="shared" si="18"/>
        <v>19</v>
      </c>
      <c r="F195" s="8">
        <f t="shared" si="19"/>
        <v>10</v>
      </c>
      <c r="H195" t="str">
        <f t="shared" si="15"/>
        <v>被动技能10等级18</v>
      </c>
      <c r="I195" t="str">
        <f t="shared" si="16"/>
        <v>被动技能10等级19</v>
      </c>
      <c r="J195" s="1">
        <v>189</v>
      </c>
      <c r="K195" s="1">
        <f>VLOOKUP(H195,被动技能!$A:$E,5,FALSE)</f>
        <v>198</v>
      </c>
      <c r="L195" s="1">
        <f>VLOOKUP(I195,被动技能!$A:$E,5,FALSE)</f>
        <v>199</v>
      </c>
      <c r="M195" s="1">
        <f t="shared" si="20"/>
        <v>90</v>
      </c>
      <c r="N195" s="1" t="s">
        <v>251</v>
      </c>
      <c r="O195" s="1">
        <f t="shared" si="21"/>
        <v>189</v>
      </c>
      <c r="P195" s="1" t="s">
        <v>252</v>
      </c>
      <c r="Q195" s="1" t="s">
        <v>252</v>
      </c>
    </row>
    <row r="196" spans="3:17" x14ac:dyDescent="0.15">
      <c r="C196" s="8" t="str">
        <f t="shared" si="14"/>
        <v>被动技能10</v>
      </c>
      <c r="D196" s="8">
        <f t="shared" si="17"/>
        <v>19</v>
      </c>
      <c r="E196" s="8">
        <f t="shared" si="18"/>
        <v>20</v>
      </c>
      <c r="F196" s="8">
        <f t="shared" si="19"/>
        <v>10</v>
      </c>
      <c r="H196" t="str">
        <f t="shared" si="15"/>
        <v>被动技能10等级19</v>
      </c>
      <c r="I196" t="str">
        <f t="shared" si="16"/>
        <v>被动技能10等级20</v>
      </c>
      <c r="J196" s="1">
        <v>190</v>
      </c>
      <c r="K196" s="1">
        <f>VLOOKUP(H196,被动技能!$A:$E,5,FALSE)</f>
        <v>199</v>
      </c>
      <c r="L196" s="1">
        <f>VLOOKUP(I196,被动技能!$A:$E,5,FALSE)</f>
        <v>200</v>
      </c>
      <c r="M196" s="1">
        <f t="shared" si="20"/>
        <v>91</v>
      </c>
      <c r="N196" s="1" t="s">
        <v>251</v>
      </c>
      <c r="O196" s="1">
        <f t="shared" si="21"/>
        <v>190</v>
      </c>
      <c r="P196" s="1" t="s">
        <v>252</v>
      </c>
      <c r="Q196" s="1" t="s">
        <v>252</v>
      </c>
    </row>
    <row r="197" spans="3:17" x14ac:dyDescent="0.15">
      <c r="C197" s="8" t="str">
        <f t="shared" si="14"/>
        <v>被动技能11</v>
      </c>
      <c r="D197" s="8">
        <f t="shared" si="17"/>
        <v>1</v>
      </c>
      <c r="E197" s="8">
        <f t="shared" si="18"/>
        <v>2</v>
      </c>
      <c r="F197" s="8">
        <f t="shared" si="19"/>
        <v>11</v>
      </c>
      <c r="H197" t="str">
        <f t="shared" si="15"/>
        <v>被动技能11等级1</v>
      </c>
      <c r="I197" t="str">
        <f t="shared" si="16"/>
        <v>被动技能11等级2</v>
      </c>
      <c r="J197" s="1">
        <v>191</v>
      </c>
      <c r="K197" s="1">
        <f>VLOOKUP(H197,被动技能!$A:$E,5,FALSE)</f>
        <v>201</v>
      </c>
      <c r="L197" s="1">
        <f>VLOOKUP(I197,被动技能!$A:$E,5,FALSE)</f>
        <v>202</v>
      </c>
      <c r="M197" s="1">
        <f t="shared" si="20"/>
        <v>92</v>
      </c>
      <c r="N197" s="1" t="s">
        <v>251</v>
      </c>
      <c r="O197" s="1">
        <f t="shared" si="21"/>
        <v>191</v>
      </c>
      <c r="P197" s="1" t="s">
        <v>252</v>
      </c>
      <c r="Q197" s="1" t="s">
        <v>252</v>
      </c>
    </row>
    <row r="198" spans="3:17" x14ac:dyDescent="0.15">
      <c r="C198" s="8" t="str">
        <f t="shared" si="14"/>
        <v>被动技能11</v>
      </c>
      <c r="D198" s="8">
        <f t="shared" si="17"/>
        <v>2</v>
      </c>
      <c r="E198" s="8">
        <f t="shared" si="18"/>
        <v>3</v>
      </c>
      <c r="F198" s="8">
        <f t="shared" si="19"/>
        <v>11</v>
      </c>
      <c r="H198" t="str">
        <f t="shared" si="15"/>
        <v>被动技能11等级2</v>
      </c>
      <c r="I198" t="str">
        <f t="shared" si="16"/>
        <v>被动技能11等级3</v>
      </c>
      <c r="J198" s="1">
        <v>192</v>
      </c>
      <c r="K198" s="1">
        <f>VLOOKUP(H198,被动技能!$A:$E,5,FALSE)</f>
        <v>202</v>
      </c>
      <c r="L198" s="1">
        <f>VLOOKUP(I198,被动技能!$A:$E,5,FALSE)</f>
        <v>203</v>
      </c>
      <c r="M198" s="1">
        <f t="shared" si="20"/>
        <v>93</v>
      </c>
      <c r="N198" s="1" t="s">
        <v>251</v>
      </c>
      <c r="O198" s="1">
        <f t="shared" si="21"/>
        <v>192</v>
      </c>
      <c r="P198" s="1" t="s">
        <v>252</v>
      </c>
      <c r="Q198" s="1" t="s">
        <v>252</v>
      </c>
    </row>
    <row r="199" spans="3:17" x14ac:dyDescent="0.15">
      <c r="C199" s="8" t="str">
        <f t="shared" si="14"/>
        <v>被动技能11</v>
      </c>
      <c r="D199" s="8">
        <f t="shared" si="17"/>
        <v>3</v>
      </c>
      <c r="E199" s="8">
        <f t="shared" si="18"/>
        <v>4</v>
      </c>
      <c r="F199" s="8">
        <f t="shared" si="19"/>
        <v>11</v>
      </c>
      <c r="H199" t="str">
        <f t="shared" si="15"/>
        <v>被动技能11等级3</v>
      </c>
      <c r="I199" t="str">
        <f t="shared" si="16"/>
        <v>被动技能11等级4</v>
      </c>
      <c r="J199" s="1">
        <v>193</v>
      </c>
      <c r="K199" s="1">
        <f>VLOOKUP(H199,被动技能!$A:$E,5,FALSE)</f>
        <v>203</v>
      </c>
      <c r="L199" s="1">
        <f>VLOOKUP(I199,被动技能!$A:$E,5,FALSE)</f>
        <v>204</v>
      </c>
      <c r="M199" s="1">
        <f t="shared" si="20"/>
        <v>94</v>
      </c>
      <c r="N199" s="1" t="s">
        <v>251</v>
      </c>
      <c r="O199" s="1">
        <f t="shared" si="21"/>
        <v>193</v>
      </c>
      <c r="P199" s="1" t="s">
        <v>252</v>
      </c>
      <c r="Q199" s="1" t="s">
        <v>252</v>
      </c>
    </row>
    <row r="200" spans="3:17" x14ac:dyDescent="0.15">
      <c r="C200" s="8" t="str">
        <f t="shared" ref="C200:C263" si="22">C$4&amp;F200</f>
        <v>被动技能11</v>
      </c>
      <c r="D200" s="8">
        <f t="shared" si="17"/>
        <v>4</v>
      </c>
      <c r="E200" s="8">
        <f t="shared" si="18"/>
        <v>5</v>
      </c>
      <c r="F200" s="8">
        <f t="shared" si="19"/>
        <v>11</v>
      </c>
      <c r="H200" t="str">
        <f t="shared" ref="H200:H263" si="23">$C200&amp;D$6&amp;D200</f>
        <v>被动技能11等级4</v>
      </c>
      <c r="I200" t="str">
        <f t="shared" ref="I200:I263" si="24">$C200&amp;E$6&amp;E200</f>
        <v>被动技能11等级5</v>
      </c>
      <c r="J200" s="1">
        <v>194</v>
      </c>
      <c r="K200" s="1">
        <f>VLOOKUP(H200,被动技能!$A:$E,5,FALSE)</f>
        <v>204</v>
      </c>
      <c r="L200" s="1">
        <f>VLOOKUP(I200,被动技能!$A:$E,5,FALSE)</f>
        <v>205</v>
      </c>
      <c r="M200" s="1">
        <f t="shared" si="20"/>
        <v>95</v>
      </c>
      <c r="N200" s="1" t="s">
        <v>251</v>
      </c>
      <c r="O200" s="1">
        <f t="shared" si="21"/>
        <v>194</v>
      </c>
      <c r="P200" s="1" t="s">
        <v>252</v>
      </c>
      <c r="Q200" s="1" t="s">
        <v>252</v>
      </c>
    </row>
    <row r="201" spans="3:17" x14ac:dyDescent="0.15">
      <c r="C201" s="8" t="str">
        <f t="shared" si="22"/>
        <v>被动技能11</v>
      </c>
      <c r="D201" s="8">
        <f t="shared" ref="D201:D264" si="25">IF(D200=D$5,1,D200+1)</f>
        <v>5</v>
      </c>
      <c r="E201" s="8">
        <f t="shared" ref="E201:E264" si="26">IF(E200=E$5,2,E200+1)</f>
        <v>6</v>
      </c>
      <c r="F201" s="8">
        <f t="shared" ref="F201:F264" si="27">IF(D201=1,F200+1,F200)</f>
        <v>11</v>
      </c>
      <c r="H201" t="str">
        <f t="shared" si="23"/>
        <v>被动技能11等级5</v>
      </c>
      <c r="I201" t="str">
        <f t="shared" si="24"/>
        <v>被动技能11等级6</v>
      </c>
      <c r="J201" s="1">
        <v>195</v>
      </c>
      <c r="K201" s="1">
        <f>VLOOKUP(H201,被动技能!$A:$E,5,FALSE)</f>
        <v>205</v>
      </c>
      <c r="L201" s="1">
        <f>VLOOKUP(I201,被动技能!$A:$E,5,FALSE)</f>
        <v>206</v>
      </c>
      <c r="M201" s="1">
        <f t="shared" si="20"/>
        <v>96</v>
      </c>
      <c r="N201" s="1" t="s">
        <v>251</v>
      </c>
      <c r="O201" s="1">
        <f t="shared" si="21"/>
        <v>195</v>
      </c>
      <c r="P201" s="1" t="s">
        <v>252</v>
      </c>
      <c r="Q201" s="1" t="s">
        <v>252</v>
      </c>
    </row>
    <row r="202" spans="3:17" x14ac:dyDescent="0.15">
      <c r="C202" s="8" t="str">
        <f t="shared" si="22"/>
        <v>被动技能11</v>
      </c>
      <c r="D202" s="8">
        <f t="shared" si="25"/>
        <v>6</v>
      </c>
      <c r="E202" s="8">
        <f t="shared" si="26"/>
        <v>7</v>
      </c>
      <c r="F202" s="8">
        <f t="shared" si="27"/>
        <v>11</v>
      </c>
      <c r="H202" t="str">
        <f t="shared" si="23"/>
        <v>被动技能11等级6</v>
      </c>
      <c r="I202" t="str">
        <f t="shared" si="24"/>
        <v>被动技能11等级7</v>
      </c>
      <c r="J202" s="1">
        <v>196</v>
      </c>
      <c r="K202" s="1">
        <f>VLOOKUP(H202,被动技能!$A:$E,5,FALSE)</f>
        <v>206</v>
      </c>
      <c r="L202" s="1">
        <f>VLOOKUP(I202,被动技能!$A:$E,5,FALSE)</f>
        <v>207</v>
      </c>
      <c r="M202" s="1">
        <f t="shared" si="20"/>
        <v>97</v>
      </c>
      <c r="N202" s="1" t="s">
        <v>251</v>
      </c>
      <c r="O202" s="1">
        <f t="shared" si="21"/>
        <v>196</v>
      </c>
      <c r="P202" s="1" t="s">
        <v>252</v>
      </c>
      <c r="Q202" s="1" t="s">
        <v>252</v>
      </c>
    </row>
    <row r="203" spans="3:17" x14ac:dyDescent="0.15">
      <c r="C203" s="8" t="str">
        <f t="shared" si="22"/>
        <v>被动技能11</v>
      </c>
      <c r="D203" s="8">
        <f t="shared" si="25"/>
        <v>7</v>
      </c>
      <c r="E203" s="8">
        <f t="shared" si="26"/>
        <v>8</v>
      </c>
      <c r="F203" s="8">
        <f t="shared" si="27"/>
        <v>11</v>
      </c>
      <c r="H203" t="str">
        <f t="shared" si="23"/>
        <v>被动技能11等级7</v>
      </c>
      <c r="I203" t="str">
        <f t="shared" si="24"/>
        <v>被动技能11等级8</v>
      </c>
      <c r="J203" s="1">
        <v>197</v>
      </c>
      <c r="K203" s="1">
        <f>VLOOKUP(H203,被动技能!$A:$E,5,FALSE)</f>
        <v>207</v>
      </c>
      <c r="L203" s="1">
        <f>VLOOKUP(I203,被动技能!$A:$E,5,FALSE)</f>
        <v>208</v>
      </c>
      <c r="M203" s="1">
        <f t="shared" si="20"/>
        <v>98</v>
      </c>
      <c r="N203" s="1" t="s">
        <v>251</v>
      </c>
      <c r="O203" s="1">
        <f t="shared" si="21"/>
        <v>197</v>
      </c>
      <c r="P203" s="1" t="s">
        <v>252</v>
      </c>
      <c r="Q203" s="1" t="s">
        <v>252</v>
      </c>
    </row>
    <row r="204" spans="3:17" x14ac:dyDescent="0.15">
      <c r="C204" s="8" t="str">
        <f t="shared" si="22"/>
        <v>被动技能11</v>
      </c>
      <c r="D204" s="8">
        <f t="shared" si="25"/>
        <v>8</v>
      </c>
      <c r="E204" s="8">
        <f t="shared" si="26"/>
        <v>9</v>
      </c>
      <c r="F204" s="8">
        <f t="shared" si="27"/>
        <v>11</v>
      </c>
      <c r="H204" t="str">
        <f t="shared" si="23"/>
        <v>被动技能11等级8</v>
      </c>
      <c r="I204" t="str">
        <f t="shared" si="24"/>
        <v>被动技能11等级9</v>
      </c>
      <c r="J204" s="1">
        <v>198</v>
      </c>
      <c r="K204" s="1">
        <f>VLOOKUP(H204,被动技能!$A:$E,5,FALSE)</f>
        <v>208</v>
      </c>
      <c r="L204" s="1">
        <f>VLOOKUP(I204,被动技能!$A:$E,5,FALSE)</f>
        <v>209</v>
      </c>
      <c r="M204" s="1">
        <f t="shared" si="20"/>
        <v>99</v>
      </c>
      <c r="N204" s="1" t="s">
        <v>251</v>
      </c>
      <c r="O204" s="1">
        <f t="shared" si="21"/>
        <v>198</v>
      </c>
      <c r="P204" s="1" t="s">
        <v>252</v>
      </c>
      <c r="Q204" s="1" t="s">
        <v>252</v>
      </c>
    </row>
    <row r="205" spans="3:17" x14ac:dyDescent="0.15">
      <c r="C205" s="8" t="str">
        <f t="shared" si="22"/>
        <v>被动技能11</v>
      </c>
      <c r="D205" s="8">
        <f t="shared" si="25"/>
        <v>9</v>
      </c>
      <c r="E205" s="8">
        <f t="shared" si="26"/>
        <v>10</v>
      </c>
      <c r="F205" s="8">
        <f t="shared" si="27"/>
        <v>11</v>
      </c>
      <c r="H205" t="str">
        <f t="shared" si="23"/>
        <v>被动技能11等级9</v>
      </c>
      <c r="I205" t="str">
        <f t="shared" si="24"/>
        <v>被动技能11等级10</v>
      </c>
      <c r="J205" s="1">
        <v>199</v>
      </c>
      <c r="K205" s="1">
        <f>VLOOKUP(H205,被动技能!$A:$E,5,FALSE)</f>
        <v>209</v>
      </c>
      <c r="L205" s="1">
        <f>VLOOKUP(I205,被动技能!$A:$E,5,FALSE)</f>
        <v>210</v>
      </c>
      <c r="M205" s="1">
        <f t="shared" si="20"/>
        <v>1</v>
      </c>
      <c r="N205" s="1" t="s">
        <v>251</v>
      </c>
      <c r="O205" s="1">
        <f t="shared" si="21"/>
        <v>100</v>
      </c>
      <c r="P205" s="1" t="s">
        <v>252</v>
      </c>
      <c r="Q205" s="1" t="s">
        <v>252</v>
      </c>
    </row>
    <row r="206" spans="3:17" x14ac:dyDescent="0.15">
      <c r="C206" s="8" t="str">
        <f t="shared" si="22"/>
        <v>被动技能11</v>
      </c>
      <c r="D206" s="8">
        <f t="shared" si="25"/>
        <v>10</v>
      </c>
      <c r="E206" s="8">
        <f t="shared" si="26"/>
        <v>11</v>
      </c>
      <c r="F206" s="8">
        <f t="shared" si="27"/>
        <v>11</v>
      </c>
      <c r="H206" t="str">
        <f t="shared" si="23"/>
        <v>被动技能11等级10</v>
      </c>
      <c r="I206" t="str">
        <f t="shared" si="24"/>
        <v>被动技能11等级11</v>
      </c>
      <c r="J206" s="1">
        <v>200</v>
      </c>
      <c r="K206" s="1">
        <f>VLOOKUP(H206,被动技能!$A:$E,5,FALSE)</f>
        <v>210</v>
      </c>
      <c r="L206" s="1">
        <f>VLOOKUP(I206,被动技能!$A:$E,5,FALSE)</f>
        <v>211</v>
      </c>
      <c r="M206" s="1">
        <f t="shared" si="20"/>
        <v>2</v>
      </c>
      <c r="N206" s="1" t="s">
        <v>251</v>
      </c>
      <c r="O206" s="1">
        <f t="shared" si="21"/>
        <v>101</v>
      </c>
      <c r="P206" s="1" t="s">
        <v>252</v>
      </c>
      <c r="Q206" s="1" t="s">
        <v>252</v>
      </c>
    </row>
    <row r="207" spans="3:17" x14ac:dyDescent="0.15">
      <c r="C207" s="8" t="str">
        <f t="shared" si="22"/>
        <v>被动技能11</v>
      </c>
      <c r="D207" s="8">
        <f t="shared" si="25"/>
        <v>11</v>
      </c>
      <c r="E207" s="8">
        <f t="shared" si="26"/>
        <v>12</v>
      </c>
      <c r="F207" s="8">
        <f t="shared" si="27"/>
        <v>11</v>
      </c>
      <c r="H207" t="str">
        <f t="shared" si="23"/>
        <v>被动技能11等级11</v>
      </c>
      <c r="I207" t="str">
        <f t="shared" si="24"/>
        <v>被动技能11等级12</v>
      </c>
      <c r="J207" s="1">
        <v>201</v>
      </c>
      <c r="K207" s="1">
        <f>VLOOKUP(H207,被动技能!$A:$E,5,FALSE)</f>
        <v>211</v>
      </c>
      <c r="L207" s="1">
        <f>VLOOKUP(I207,被动技能!$A:$E,5,FALSE)</f>
        <v>212</v>
      </c>
      <c r="M207" s="1">
        <f t="shared" si="20"/>
        <v>3</v>
      </c>
      <c r="N207" s="1" t="s">
        <v>251</v>
      </c>
      <c r="O207" s="1">
        <f t="shared" si="21"/>
        <v>102</v>
      </c>
      <c r="P207" s="1" t="s">
        <v>252</v>
      </c>
      <c r="Q207" s="1" t="s">
        <v>252</v>
      </c>
    </row>
    <row r="208" spans="3:17" x14ac:dyDescent="0.15">
      <c r="C208" s="8" t="str">
        <f t="shared" si="22"/>
        <v>被动技能11</v>
      </c>
      <c r="D208" s="8">
        <f t="shared" si="25"/>
        <v>12</v>
      </c>
      <c r="E208" s="8">
        <f t="shared" si="26"/>
        <v>13</v>
      </c>
      <c r="F208" s="8">
        <f t="shared" si="27"/>
        <v>11</v>
      </c>
      <c r="H208" t="str">
        <f t="shared" si="23"/>
        <v>被动技能11等级12</v>
      </c>
      <c r="I208" t="str">
        <f t="shared" si="24"/>
        <v>被动技能11等级13</v>
      </c>
      <c r="J208" s="1">
        <v>202</v>
      </c>
      <c r="K208" s="1">
        <f>VLOOKUP(H208,被动技能!$A:$E,5,FALSE)</f>
        <v>212</v>
      </c>
      <c r="L208" s="1">
        <f>VLOOKUP(I208,被动技能!$A:$E,5,FALSE)</f>
        <v>213</v>
      </c>
      <c r="M208" s="1">
        <f t="shared" si="20"/>
        <v>4</v>
      </c>
      <c r="N208" s="1" t="s">
        <v>251</v>
      </c>
      <c r="O208" s="1">
        <f t="shared" si="21"/>
        <v>103</v>
      </c>
      <c r="P208" s="1" t="s">
        <v>252</v>
      </c>
      <c r="Q208" s="1" t="s">
        <v>252</v>
      </c>
    </row>
    <row r="209" spans="3:17" x14ac:dyDescent="0.15">
      <c r="C209" s="8" t="str">
        <f t="shared" si="22"/>
        <v>被动技能11</v>
      </c>
      <c r="D209" s="8">
        <f t="shared" si="25"/>
        <v>13</v>
      </c>
      <c r="E209" s="8">
        <f t="shared" si="26"/>
        <v>14</v>
      </c>
      <c r="F209" s="8">
        <f t="shared" si="27"/>
        <v>11</v>
      </c>
      <c r="H209" t="str">
        <f t="shared" si="23"/>
        <v>被动技能11等级13</v>
      </c>
      <c r="I209" t="str">
        <f t="shared" si="24"/>
        <v>被动技能11等级14</v>
      </c>
      <c r="J209" s="1">
        <v>203</v>
      </c>
      <c r="K209" s="1">
        <f>VLOOKUP(H209,被动技能!$A:$E,5,FALSE)</f>
        <v>213</v>
      </c>
      <c r="L209" s="1">
        <f>VLOOKUP(I209,被动技能!$A:$E,5,FALSE)</f>
        <v>214</v>
      </c>
      <c r="M209" s="1">
        <f t="shared" si="20"/>
        <v>5</v>
      </c>
      <c r="N209" s="1" t="s">
        <v>251</v>
      </c>
      <c r="O209" s="1">
        <f t="shared" si="21"/>
        <v>104</v>
      </c>
      <c r="P209" s="1" t="s">
        <v>252</v>
      </c>
      <c r="Q209" s="1" t="s">
        <v>252</v>
      </c>
    </row>
    <row r="210" spans="3:17" x14ac:dyDescent="0.15">
      <c r="C210" s="8" t="str">
        <f t="shared" si="22"/>
        <v>被动技能11</v>
      </c>
      <c r="D210" s="8">
        <f t="shared" si="25"/>
        <v>14</v>
      </c>
      <c r="E210" s="8">
        <f t="shared" si="26"/>
        <v>15</v>
      </c>
      <c r="F210" s="8">
        <f t="shared" si="27"/>
        <v>11</v>
      </c>
      <c r="H210" t="str">
        <f t="shared" si="23"/>
        <v>被动技能11等级14</v>
      </c>
      <c r="I210" t="str">
        <f t="shared" si="24"/>
        <v>被动技能11等级15</v>
      </c>
      <c r="J210" s="1">
        <v>204</v>
      </c>
      <c r="K210" s="1">
        <f>VLOOKUP(H210,被动技能!$A:$E,5,FALSE)</f>
        <v>214</v>
      </c>
      <c r="L210" s="1">
        <f>VLOOKUP(I210,被动技能!$A:$E,5,FALSE)</f>
        <v>215</v>
      </c>
      <c r="M210" s="1">
        <f t="shared" si="20"/>
        <v>6</v>
      </c>
      <c r="N210" s="1" t="s">
        <v>251</v>
      </c>
      <c r="O210" s="1">
        <f t="shared" si="21"/>
        <v>105</v>
      </c>
      <c r="P210" s="1" t="s">
        <v>252</v>
      </c>
      <c r="Q210" s="1" t="s">
        <v>252</v>
      </c>
    </row>
    <row r="211" spans="3:17" x14ac:dyDescent="0.15">
      <c r="C211" s="8" t="str">
        <f t="shared" si="22"/>
        <v>被动技能11</v>
      </c>
      <c r="D211" s="8">
        <f t="shared" si="25"/>
        <v>15</v>
      </c>
      <c r="E211" s="8">
        <f t="shared" si="26"/>
        <v>16</v>
      </c>
      <c r="F211" s="8">
        <f t="shared" si="27"/>
        <v>11</v>
      </c>
      <c r="H211" t="str">
        <f t="shared" si="23"/>
        <v>被动技能11等级15</v>
      </c>
      <c r="I211" t="str">
        <f t="shared" si="24"/>
        <v>被动技能11等级16</v>
      </c>
      <c r="J211" s="1">
        <v>205</v>
      </c>
      <c r="K211" s="1">
        <f>VLOOKUP(H211,被动技能!$A:$E,5,FALSE)</f>
        <v>215</v>
      </c>
      <c r="L211" s="1">
        <f>VLOOKUP(I211,被动技能!$A:$E,5,FALSE)</f>
        <v>216</v>
      </c>
      <c r="M211" s="1">
        <f t="shared" si="20"/>
        <v>7</v>
      </c>
      <c r="N211" s="1" t="s">
        <v>251</v>
      </c>
      <c r="O211" s="1">
        <f t="shared" si="21"/>
        <v>106</v>
      </c>
      <c r="P211" s="1" t="s">
        <v>252</v>
      </c>
      <c r="Q211" s="1" t="s">
        <v>252</v>
      </c>
    </row>
    <row r="212" spans="3:17" x14ac:dyDescent="0.15">
      <c r="C212" s="8" t="str">
        <f t="shared" si="22"/>
        <v>被动技能11</v>
      </c>
      <c r="D212" s="8">
        <f t="shared" si="25"/>
        <v>16</v>
      </c>
      <c r="E212" s="8">
        <f t="shared" si="26"/>
        <v>17</v>
      </c>
      <c r="F212" s="8">
        <f t="shared" si="27"/>
        <v>11</v>
      </c>
      <c r="H212" t="str">
        <f t="shared" si="23"/>
        <v>被动技能11等级16</v>
      </c>
      <c r="I212" t="str">
        <f t="shared" si="24"/>
        <v>被动技能11等级17</v>
      </c>
      <c r="J212" s="1">
        <v>206</v>
      </c>
      <c r="K212" s="1">
        <f>VLOOKUP(H212,被动技能!$A:$E,5,FALSE)</f>
        <v>216</v>
      </c>
      <c r="L212" s="1">
        <f>VLOOKUP(I212,被动技能!$A:$E,5,FALSE)</f>
        <v>217</v>
      </c>
      <c r="M212" s="1">
        <f t="shared" si="20"/>
        <v>8</v>
      </c>
      <c r="N212" s="1" t="s">
        <v>251</v>
      </c>
      <c r="O212" s="1">
        <f t="shared" si="21"/>
        <v>107</v>
      </c>
      <c r="P212" s="1" t="s">
        <v>252</v>
      </c>
      <c r="Q212" s="1" t="s">
        <v>252</v>
      </c>
    </row>
    <row r="213" spans="3:17" x14ac:dyDescent="0.15">
      <c r="C213" s="8" t="str">
        <f t="shared" si="22"/>
        <v>被动技能11</v>
      </c>
      <c r="D213" s="8">
        <f t="shared" si="25"/>
        <v>17</v>
      </c>
      <c r="E213" s="8">
        <f t="shared" si="26"/>
        <v>18</v>
      </c>
      <c r="F213" s="8">
        <f t="shared" si="27"/>
        <v>11</v>
      </c>
      <c r="H213" t="str">
        <f t="shared" si="23"/>
        <v>被动技能11等级17</v>
      </c>
      <c r="I213" t="str">
        <f t="shared" si="24"/>
        <v>被动技能11等级18</v>
      </c>
      <c r="J213" s="1">
        <v>207</v>
      </c>
      <c r="K213" s="1">
        <f>VLOOKUP(H213,被动技能!$A:$E,5,FALSE)</f>
        <v>217</v>
      </c>
      <c r="L213" s="1">
        <f>VLOOKUP(I213,被动技能!$A:$E,5,FALSE)</f>
        <v>218</v>
      </c>
      <c r="M213" s="1">
        <f t="shared" si="20"/>
        <v>9</v>
      </c>
      <c r="N213" s="1" t="s">
        <v>251</v>
      </c>
      <c r="O213" s="1">
        <f t="shared" si="21"/>
        <v>108</v>
      </c>
      <c r="P213" s="1" t="s">
        <v>252</v>
      </c>
      <c r="Q213" s="1" t="s">
        <v>252</v>
      </c>
    </row>
    <row r="214" spans="3:17" x14ac:dyDescent="0.15">
      <c r="C214" s="8" t="str">
        <f t="shared" si="22"/>
        <v>被动技能11</v>
      </c>
      <c r="D214" s="8">
        <f t="shared" si="25"/>
        <v>18</v>
      </c>
      <c r="E214" s="8">
        <f t="shared" si="26"/>
        <v>19</v>
      </c>
      <c r="F214" s="8">
        <f t="shared" si="27"/>
        <v>11</v>
      </c>
      <c r="H214" t="str">
        <f t="shared" si="23"/>
        <v>被动技能11等级18</v>
      </c>
      <c r="I214" t="str">
        <f t="shared" si="24"/>
        <v>被动技能11等级19</v>
      </c>
      <c r="J214" s="1">
        <v>208</v>
      </c>
      <c r="K214" s="1">
        <f>VLOOKUP(H214,被动技能!$A:$E,5,FALSE)</f>
        <v>218</v>
      </c>
      <c r="L214" s="1">
        <f>VLOOKUP(I214,被动技能!$A:$E,5,FALSE)</f>
        <v>219</v>
      </c>
      <c r="M214" s="1">
        <f t="shared" si="20"/>
        <v>10</v>
      </c>
      <c r="N214" s="1" t="s">
        <v>251</v>
      </c>
      <c r="O214" s="1">
        <f t="shared" si="21"/>
        <v>109</v>
      </c>
      <c r="P214" s="1" t="s">
        <v>252</v>
      </c>
      <c r="Q214" s="1" t="s">
        <v>252</v>
      </c>
    </row>
    <row r="215" spans="3:17" x14ac:dyDescent="0.15">
      <c r="C215" s="8" t="str">
        <f t="shared" si="22"/>
        <v>被动技能11</v>
      </c>
      <c r="D215" s="8">
        <f t="shared" si="25"/>
        <v>19</v>
      </c>
      <c r="E215" s="8">
        <f t="shared" si="26"/>
        <v>20</v>
      </c>
      <c r="F215" s="8">
        <f t="shared" si="27"/>
        <v>11</v>
      </c>
      <c r="H215" t="str">
        <f t="shared" si="23"/>
        <v>被动技能11等级19</v>
      </c>
      <c r="I215" t="str">
        <f t="shared" si="24"/>
        <v>被动技能11等级20</v>
      </c>
      <c r="J215" s="1">
        <v>209</v>
      </c>
      <c r="K215" s="1">
        <f>VLOOKUP(H215,被动技能!$A:$E,5,FALSE)</f>
        <v>219</v>
      </c>
      <c r="L215" s="1">
        <f>VLOOKUP(I215,被动技能!$A:$E,5,FALSE)</f>
        <v>220</v>
      </c>
      <c r="M215" s="1">
        <f t="shared" si="20"/>
        <v>11</v>
      </c>
      <c r="N215" s="1" t="s">
        <v>251</v>
      </c>
      <c r="O215" s="1">
        <f t="shared" si="21"/>
        <v>110</v>
      </c>
      <c r="P215" s="1" t="s">
        <v>252</v>
      </c>
      <c r="Q215" s="1" t="s">
        <v>252</v>
      </c>
    </row>
    <row r="216" spans="3:17" x14ac:dyDescent="0.15">
      <c r="C216" s="8" t="str">
        <f t="shared" si="22"/>
        <v>被动技能12</v>
      </c>
      <c r="D216" s="8">
        <f t="shared" si="25"/>
        <v>1</v>
      </c>
      <c r="E216" s="8">
        <f t="shared" si="26"/>
        <v>2</v>
      </c>
      <c r="F216" s="8">
        <f t="shared" si="27"/>
        <v>12</v>
      </c>
      <c r="H216" t="str">
        <f t="shared" si="23"/>
        <v>被动技能12等级1</v>
      </c>
      <c r="I216" t="str">
        <f t="shared" si="24"/>
        <v>被动技能12等级2</v>
      </c>
      <c r="J216" s="1">
        <v>210</v>
      </c>
      <c r="K216" s="1">
        <f>VLOOKUP(H216,被动技能!$A:$E,5,FALSE)</f>
        <v>221</v>
      </c>
      <c r="L216" s="1">
        <f>VLOOKUP(I216,被动技能!$A:$E,5,FALSE)</f>
        <v>222</v>
      </c>
      <c r="M216" s="1">
        <f t="shared" si="20"/>
        <v>12</v>
      </c>
      <c r="N216" s="1" t="s">
        <v>251</v>
      </c>
      <c r="O216" s="1">
        <f t="shared" si="21"/>
        <v>111</v>
      </c>
      <c r="P216" s="1" t="s">
        <v>252</v>
      </c>
      <c r="Q216" s="1" t="s">
        <v>252</v>
      </c>
    </row>
    <row r="217" spans="3:17" x14ac:dyDescent="0.15">
      <c r="C217" s="8" t="str">
        <f t="shared" si="22"/>
        <v>被动技能12</v>
      </c>
      <c r="D217" s="8">
        <f t="shared" si="25"/>
        <v>2</v>
      </c>
      <c r="E217" s="8">
        <f t="shared" si="26"/>
        <v>3</v>
      </c>
      <c r="F217" s="8">
        <f t="shared" si="27"/>
        <v>12</v>
      </c>
      <c r="H217" t="str">
        <f t="shared" si="23"/>
        <v>被动技能12等级2</v>
      </c>
      <c r="I217" t="str">
        <f t="shared" si="24"/>
        <v>被动技能12等级3</v>
      </c>
      <c r="J217" s="1">
        <v>211</v>
      </c>
      <c r="K217" s="1">
        <f>VLOOKUP(H217,被动技能!$A:$E,5,FALSE)</f>
        <v>222</v>
      </c>
      <c r="L217" s="1">
        <f>VLOOKUP(I217,被动技能!$A:$E,5,FALSE)</f>
        <v>223</v>
      </c>
      <c r="M217" s="1">
        <f t="shared" si="20"/>
        <v>13</v>
      </c>
      <c r="N217" s="1" t="s">
        <v>251</v>
      </c>
      <c r="O217" s="1">
        <f t="shared" si="21"/>
        <v>112</v>
      </c>
      <c r="P217" s="1" t="s">
        <v>252</v>
      </c>
      <c r="Q217" s="1" t="s">
        <v>252</v>
      </c>
    </row>
    <row r="218" spans="3:17" x14ac:dyDescent="0.15">
      <c r="C218" s="8" t="str">
        <f t="shared" si="22"/>
        <v>被动技能12</v>
      </c>
      <c r="D218" s="8">
        <f t="shared" si="25"/>
        <v>3</v>
      </c>
      <c r="E218" s="8">
        <f t="shared" si="26"/>
        <v>4</v>
      </c>
      <c r="F218" s="8">
        <f t="shared" si="27"/>
        <v>12</v>
      </c>
      <c r="H218" t="str">
        <f t="shared" si="23"/>
        <v>被动技能12等级3</v>
      </c>
      <c r="I218" t="str">
        <f t="shared" si="24"/>
        <v>被动技能12等级4</v>
      </c>
      <c r="J218" s="1">
        <v>212</v>
      </c>
      <c r="K218" s="1">
        <f>VLOOKUP(H218,被动技能!$A:$E,5,FALSE)</f>
        <v>223</v>
      </c>
      <c r="L218" s="1">
        <f>VLOOKUP(I218,被动技能!$A:$E,5,FALSE)</f>
        <v>224</v>
      </c>
      <c r="M218" s="1">
        <f t="shared" si="20"/>
        <v>14</v>
      </c>
      <c r="N218" s="1" t="s">
        <v>251</v>
      </c>
      <c r="O218" s="1">
        <f t="shared" si="21"/>
        <v>113</v>
      </c>
      <c r="P218" s="1" t="s">
        <v>252</v>
      </c>
      <c r="Q218" s="1" t="s">
        <v>252</v>
      </c>
    </row>
    <row r="219" spans="3:17" x14ac:dyDescent="0.15">
      <c r="C219" s="8" t="str">
        <f t="shared" si="22"/>
        <v>被动技能12</v>
      </c>
      <c r="D219" s="8">
        <f t="shared" si="25"/>
        <v>4</v>
      </c>
      <c r="E219" s="8">
        <f t="shared" si="26"/>
        <v>5</v>
      </c>
      <c r="F219" s="8">
        <f t="shared" si="27"/>
        <v>12</v>
      </c>
      <c r="H219" t="str">
        <f t="shared" si="23"/>
        <v>被动技能12等级4</v>
      </c>
      <c r="I219" t="str">
        <f t="shared" si="24"/>
        <v>被动技能12等级5</v>
      </c>
      <c r="J219" s="1">
        <v>213</v>
      </c>
      <c r="K219" s="1">
        <f>VLOOKUP(H219,被动技能!$A:$E,5,FALSE)</f>
        <v>224</v>
      </c>
      <c r="L219" s="1">
        <f>VLOOKUP(I219,被动技能!$A:$E,5,FALSE)</f>
        <v>225</v>
      </c>
      <c r="M219" s="1">
        <f t="shared" si="20"/>
        <v>15</v>
      </c>
      <c r="N219" s="1" t="s">
        <v>251</v>
      </c>
      <c r="O219" s="1">
        <f t="shared" si="21"/>
        <v>114</v>
      </c>
      <c r="P219" s="1" t="s">
        <v>252</v>
      </c>
      <c r="Q219" s="1" t="s">
        <v>252</v>
      </c>
    </row>
    <row r="220" spans="3:17" x14ac:dyDescent="0.15">
      <c r="C220" s="8" t="str">
        <f t="shared" si="22"/>
        <v>被动技能12</v>
      </c>
      <c r="D220" s="8">
        <f t="shared" si="25"/>
        <v>5</v>
      </c>
      <c r="E220" s="8">
        <f t="shared" si="26"/>
        <v>6</v>
      </c>
      <c r="F220" s="8">
        <f t="shared" si="27"/>
        <v>12</v>
      </c>
      <c r="H220" t="str">
        <f t="shared" si="23"/>
        <v>被动技能12等级5</v>
      </c>
      <c r="I220" t="str">
        <f t="shared" si="24"/>
        <v>被动技能12等级6</v>
      </c>
      <c r="J220" s="1">
        <v>214</v>
      </c>
      <c r="K220" s="1">
        <f>VLOOKUP(H220,被动技能!$A:$E,5,FALSE)</f>
        <v>225</v>
      </c>
      <c r="L220" s="1">
        <f>VLOOKUP(I220,被动技能!$A:$E,5,FALSE)</f>
        <v>226</v>
      </c>
      <c r="M220" s="1">
        <f t="shared" si="20"/>
        <v>16</v>
      </c>
      <c r="N220" s="1" t="s">
        <v>251</v>
      </c>
      <c r="O220" s="1">
        <f t="shared" si="21"/>
        <v>115</v>
      </c>
      <c r="P220" s="1" t="s">
        <v>252</v>
      </c>
      <c r="Q220" s="1" t="s">
        <v>252</v>
      </c>
    </row>
    <row r="221" spans="3:17" x14ac:dyDescent="0.15">
      <c r="C221" s="8" t="str">
        <f t="shared" si="22"/>
        <v>被动技能12</v>
      </c>
      <c r="D221" s="8">
        <f t="shared" si="25"/>
        <v>6</v>
      </c>
      <c r="E221" s="8">
        <f t="shared" si="26"/>
        <v>7</v>
      </c>
      <c r="F221" s="8">
        <f t="shared" si="27"/>
        <v>12</v>
      </c>
      <c r="H221" t="str">
        <f t="shared" si="23"/>
        <v>被动技能12等级6</v>
      </c>
      <c r="I221" t="str">
        <f t="shared" si="24"/>
        <v>被动技能12等级7</v>
      </c>
      <c r="J221" s="1">
        <v>215</v>
      </c>
      <c r="K221" s="1">
        <f>VLOOKUP(H221,被动技能!$A:$E,5,FALSE)</f>
        <v>226</v>
      </c>
      <c r="L221" s="1">
        <f>VLOOKUP(I221,被动技能!$A:$E,5,FALSE)</f>
        <v>227</v>
      </c>
      <c r="M221" s="1">
        <f t="shared" si="20"/>
        <v>17</v>
      </c>
      <c r="N221" s="1" t="s">
        <v>251</v>
      </c>
      <c r="O221" s="1">
        <f t="shared" si="21"/>
        <v>116</v>
      </c>
      <c r="P221" s="1" t="s">
        <v>252</v>
      </c>
      <c r="Q221" s="1" t="s">
        <v>252</v>
      </c>
    </row>
    <row r="222" spans="3:17" x14ac:dyDescent="0.15">
      <c r="C222" s="8" t="str">
        <f t="shared" si="22"/>
        <v>被动技能12</v>
      </c>
      <c r="D222" s="8">
        <f t="shared" si="25"/>
        <v>7</v>
      </c>
      <c r="E222" s="8">
        <f t="shared" si="26"/>
        <v>8</v>
      </c>
      <c r="F222" s="8">
        <f t="shared" si="27"/>
        <v>12</v>
      </c>
      <c r="H222" t="str">
        <f t="shared" si="23"/>
        <v>被动技能12等级7</v>
      </c>
      <c r="I222" t="str">
        <f t="shared" si="24"/>
        <v>被动技能12等级8</v>
      </c>
      <c r="J222" s="1">
        <v>216</v>
      </c>
      <c r="K222" s="1">
        <f>VLOOKUP(H222,被动技能!$A:$E,5,FALSE)</f>
        <v>227</v>
      </c>
      <c r="L222" s="1">
        <f>VLOOKUP(I222,被动技能!$A:$E,5,FALSE)</f>
        <v>228</v>
      </c>
      <c r="M222" s="1">
        <f t="shared" si="20"/>
        <v>18</v>
      </c>
      <c r="N222" s="1" t="s">
        <v>251</v>
      </c>
      <c r="O222" s="1">
        <f t="shared" si="21"/>
        <v>117</v>
      </c>
      <c r="P222" s="1" t="s">
        <v>252</v>
      </c>
      <c r="Q222" s="1" t="s">
        <v>252</v>
      </c>
    </row>
    <row r="223" spans="3:17" x14ac:dyDescent="0.15">
      <c r="C223" s="8" t="str">
        <f t="shared" si="22"/>
        <v>被动技能12</v>
      </c>
      <c r="D223" s="8">
        <f t="shared" si="25"/>
        <v>8</v>
      </c>
      <c r="E223" s="8">
        <f t="shared" si="26"/>
        <v>9</v>
      </c>
      <c r="F223" s="8">
        <f t="shared" si="27"/>
        <v>12</v>
      </c>
      <c r="H223" t="str">
        <f t="shared" si="23"/>
        <v>被动技能12等级8</v>
      </c>
      <c r="I223" t="str">
        <f t="shared" si="24"/>
        <v>被动技能12等级9</v>
      </c>
      <c r="J223" s="1">
        <v>217</v>
      </c>
      <c r="K223" s="1">
        <f>VLOOKUP(H223,被动技能!$A:$E,5,FALSE)</f>
        <v>228</v>
      </c>
      <c r="L223" s="1">
        <f>VLOOKUP(I223,被动技能!$A:$E,5,FALSE)</f>
        <v>229</v>
      </c>
      <c r="M223" s="1">
        <f t="shared" si="20"/>
        <v>19</v>
      </c>
      <c r="N223" s="1" t="s">
        <v>251</v>
      </c>
      <c r="O223" s="1">
        <f t="shared" si="21"/>
        <v>118</v>
      </c>
      <c r="P223" s="1" t="s">
        <v>252</v>
      </c>
      <c r="Q223" s="1" t="s">
        <v>252</v>
      </c>
    </row>
    <row r="224" spans="3:17" x14ac:dyDescent="0.15">
      <c r="C224" s="8" t="str">
        <f t="shared" si="22"/>
        <v>被动技能12</v>
      </c>
      <c r="D224" s="8">
        <f t="shared" si="25"/>
        <v>9</v>
      </c>
      <c r="E224" s="8">
        <f t="shared" si="26"/>
        <v>10</v>
      </c>
      <c r="F224" s="8">
        <f t="shared" si="27"/>
        <v>12</v>
      </c>
      <c r="H224" t="str">
        <f t="shared" si="23"/>
        <v>被动技能12等级9</v>
      </c>
      <c r="I224" t="str">
        <f t="shared" si="24"/>
        <v>被动技能12等级10</v>
      </c>
      <c r="J224" s="1">
        <v>218</v>
      </c>
      <c r="K224" s="1">
        <f>VLOOKUP(H224,被动技能!$A:$E,5,FALSE)</f>
        <v>229</v>
      </c>
      <c r="L224" s="1">
        <f>VLOOKUP(I224,被动技能!$A:$E,5,FALSE)</f>
        <v>230</v>
      </c>
      <c r="M224" s="1">
        <f t="shared" si="20"/>
        <v>20</v>
      </c>
      <c r="N224" s="1" t="s">
        <v>251</v>
      </c>
      <c r="O224" s="1">
        <f t="shared" si="21"/>
        <v>119</v>
      </c>
      <c r="P224" s="1" t="s">
        <v>252</v>
      </c>
      <c r="Q224" s="1" t="s">
        <v>252</v>
      </c>
    </row>
    <row r="225" spans="3:17" x14ac:dyDescent="0.15">
      <c r="C225" s="8" t="str">
        <f t="shared" si="22"/>
        <v>被动技能12</v>
      </c>
      <c r="D225" s="8">
        <f t="shared" si="25"/>
        <v>10</v>
      </c>
      <c r="E225" s="8">
        <f t="shared" si="26"/>
        <v>11</v>
      </c>
      <c r="F225" s="8">
        <f t="shared" si="27"/>
        <v>12</v>
      </c>
      <c r="H225" t="str">
        <f t="shared" si="23"/>
        <v>被动技能12等级10</v>
      </c>
      <c r="I225" t="str">
        <f t="shared" si="24"/>
        <v>被动技能12等级11</v>
      </c>
      <c r="J225" s="1">
        <v>219</v>
      </c>
      <c r="K225" s="1">
        <f>VLOOKUP(H225,被动技能!$A:$E,5,FALSE)</f>
        <v>230</v>
      </c>
      <c r="L225" s="1">
        <f>VLOOKUP(I225,被动技能!$A:$E,5,FALSE)</f>
        <v>231</v>
      </c>
      <c r="M225" s="1">
        <f t="shared" si="20"/>
        <v>21</v>
      </c>
      <c r="N225" s="1" t="s">
        <v>251</v>
      </c>
      <c r="O225" s="1">
        <f t="shared" si="21"/>
        <v>120</v>
      </c>
      <c r="P225" s="1" t="s">
        <v>252</v>
      </c>
      <c r="Q225" s="1" t="s">
        <v>252</v>
      </c>
    </row>
    <row r="226" spans="3:17" x14ac:dyDescent="0.15">
      <c r="C226" s="8" t="str">
        <f t="shared" si="22"/>
        <v>被动技能12</v>
      </c>
      <c r="D226" s="8">
        <f t="shared" si="25"/>
        <v>11</v>
      </c>
      <c r="E226" s="8">
        <f t="shared" si="26"/>
        <v>12</v>
      </c>
      <c r="F226" s="8">
        <f t="shared" si="27"/>
        <v>12</v>
      </c>
      <c r="H226" t="str">
        <f t="shared" si="23"/>
        <v>被动技能12等级11</v>
      </c>
      <c r="I226" t="str">
        <f t="shared" si="24"/>
        <v>被动技能12等级12</v>
      </c>
      <c r="J226" s="1">
        <v>220</v>
      </c>
      <c r="K226" s="1">
        <f>VLOOKUP(H226,被动技能!$A:$E,5,FALSE)</f>
        <v>231</v>
      </c>
      <c r="L226" s="1">
        <f>VLOOKUP(I226,被动技能!$A:$E,5,FALSE)</f>
        <v>232</v>
      </c>
      <c r="M226" s="1">
        <f t="shared" si="20"/>
        <v>22</v>
      </c>
      <c r="N226" s="1" t="s">
        <v>251</v>
      </c>
      <c r="O226" s="1">
        <f t="shared" si="21"/>
        <v>121</v>
      </c>
      <c r="P226" s="1" t="s">
        <v>252</v>
      </c>
      <c r="Q226" s="1" t="s">
        <v>252</v>
      </c>
    </row>
    <row r="227" spans="3:17" x14ac:dyDescent="0.15">
      <c r="C227" s="8" t="str">
        <f t="shared" si="22"/>
        <v>被动技能12</v>
      </c>
      <c r="D227" s="8">
        <f t="shared" si="25"/>
        <v>12</v>
      </c>
      <c r="E227" s="8">
        <f t="shared" si="26"/>
        <v>13</v>
      </c>
      <c r="F227" s="8">
        <f t="shared" si="27"/>
        <v>12</v>
      </c>
      <c r="H227" t="str">
        <f t="shared" si="23"/>
        <v>被动技能12等级12</v>
      </c>
      <c r="I227" t="str">
        <f t="shared" si="24"/>
        <v>被动技能12等级13</v>
      </c>
      <c r="J227" s="1">
        <v>221</v>
      </c>
      <c r="K227" s="1">
        <f>VLOOKUP(H227,被动技能!$A:$E,5,FALSE)</f>
        <v>232</v>
      </c>
      <c r="L227" s="1">
        <f>VLOOKUP(I227,被动技能!$A:$E,5,FALSE)</f>
        <v>233</v>
      </c>
      <c r="M227" s="1">
        <f t="shared" si="20"/>
        <v>23</v>
      </c>
      <c r="N227" s="1" t="s">
        <v>251</v>
      </c>
      <c r="O227" s="1">
        <f t="shared" si="21"/>
        <v>122</v>
      </c>
      <c r="P227" s="1" t="s">
        <v>252</v>
      </c>
      <c r="Q227" s="1" t="s">
        <v>252</v>
      </c>
    </row>
    <row r="228" spans="3:17" x14ac:dyDescent="0.15">
      <c r="C228" s="8" t="str">
        <f t="shared" si="22"/>
        <v>被动技能12</v>
      </c>
      <c r="D228" s="8">
        <f t="shared" si="25"/>
        <v>13</v>
      </c>
      <c r="E228" s="8">
        <f t="shared" si="26"/>
        <v>14</v>
      </c>
      <c r="F228" s="8">
        <f t="shared" si="27"/>
        <v>12</v>
      </c>
      <c r="H228" t="str">
        <f t="shared" si="23"/>
        <v>被动技能12等级13</v>
      </c>
      <c r="I228" t="str">
        <f t="shared" si="24"/>
        <v>被动技能12等级14</v>
      </c>
      <c r="J228" s="1">
        <v>222</v>
      </c>
      <c r="K228" s="1">
        <f>VLOOKUP(H228,被动技能!$A:$E,5,FALSE)</f>
        <v>233</v>
      </c>
      <c r="L228" s="1">
        <f>VLOOKUP(I228,被动技能!$A:$E,5,FALSE)</f>
        <v>234</v>
      </c>
      <c r="M228" s="1">
        <f t="shared" si="20"/>
        <v>24</v>
      </c>
      <c r="N228" s="1" t="s">
        <v>251</v>
      </c>
      <c r="O228" s="1">
        <f t="shared" si="21"/>
        <v>123</v>
      </c>
      <c r="P228" s="1" t="s">
        <v>252</v>
      </c>
      <c r="Q228" s="1" t="s">
        <v>252</v>
      </c>
    </row>
    <row r="229" spans="3:17" x14ac:dyDescent="0.15">
      <c r="C229" s="8" t="str">
        <f t="shared" si="22"/>
        <v>被动技能12</v>
      </c>
      <c r="D229" s="8">
        <f t="shared" si="25"/>
        <v>14</v>
      </c>
      <c r="E229" s="8">
        <f t="shared" si="26"/>
        <v>15</v>
      </c>
      <c r="F229" s="8">
        <f t="shared" si="27"/>
        <v>12</v>
      </c>
      <c r="H229" t="str">
        <f t="shared" si="23"/>
        <v>被动技能12等级14</v>
      </c>
      <c r="I229" t="str">
        <f t="shared" si="24"/>
        <v>被动技能12等级15</v>
      </c>
      <c r="J229" s="1">
        <v>223</v>
      </c>
      <c r="K229" s="1">
        <f>VLOOKUP(H229,被动技能!$A:$E,5,FALSE)</f>
        <v>234</v>
      </c>
      <c r="L229" s="1">
        <f>VLOOKUP(I229,被动技能!$A:$E,5,FALSE)</f>
        <v>235</v>
      </c>
      <c r="M229" s="1">
        <f t="shared" si="20"/>
        <v>25</v>
      </c>
      <c r="N229" s="1" t="s">
        <v>251</v>
      </c>
      <c r="O229" s="1">
        <f t="shared" si="21"/>
        <v>124</v>
      </c>
      <c r="P229" s="1" t="s">
        <v>252</v>
      </c>
      <c r="Q229" s="1" t="s">
        <v>252</v>
      </c>
    </row>
    <row r="230" spans="3:17" x14ac:dyDescent="0.15">
      <c r="C230" s="8" t="str">
        <f t="shared" si="22"/>
        <v>被动技能12</v>
      </c>
      <c r="D230" s="8">
        <f t="shared" si="25"/>
        <v>15</v>
      </c>
      <c r="E230" s="8">
        <f t="shared" si="26"/>
        <v>16</v>
      </c>
      <c r="F230" s="8">
        <f t="shared" si="27"/>
        <v>12</v>
      </c>
      <c r="H230" t="str">
        <f t="shared" si="23"/>
        <v>被动技能12等级15</v>
      </c>
      <c r="I230" t="str">
        <f t="shared" si="24"/>
        <v>被动技能12等级16</v>
      </c>
      <c r="J230" s="1">
        <v>224</v>
      </c>
      <c r="K230" s="1">
        <f>VLOOKUP(H230,被动技能!$A:$E,5,FALSE)</f>
        <v>235</v>
      </c>
      <c r="L230" s="1">
        <f>VLOOKUP(I230,被动技能!$A:$E,5,FALSE)</f>
        <v>236</v>
      </c>
      <c r="M230" s="1">
        <f t="shared" si="20"/>
        <v>26</v>
      </c>
      <c r="N230" s="1" t="s">
        <v>251</v>
      </c>
      <c r="O230" s="1">
        <f t="shared" si="21"/>
        <v>125</v>
      </c>
      <c r="P230" s="1" t="s">
        <v>252</v>
      </c>
      <c r="Q230" s="1" t="s">
        <v>252</v>
      </c>
    </row>
    <row r="231" spans="3:17" x14ac:dyDescent="0.15">
      <c r="C231" s="8" t="str">
        <f t="shared" si="22"/>
        <v>被动技能12</v>
      </c>
      <c r="D231" s="8">
        <f t="shared" si="25"/>
        <v>16</v>
      </c>
      <c r="E231" s="8">
        <f t="shared" si="26"/>
        <v>17</v>
      </c>
      <c r="F231" s="8">
        <f t="shared" si="27"/>
        <v>12</v>
      </c>
      <c r="H231" t="str">
        <f t="shared" si="23"/>
        <v>被动技能12等级16</v>
      </c>
      <c r="I231" t="str">
        <f t="shared" si="24"/>
        <v>被动技能12等级17</v>
      </c>
      <c r="J231" s="1">
        <v>225</v>
      </c>
      <c r="K231" s="1">
        <f>VLOOKUP(H231,被动技能!$A:$E,5,FALSE)</f>
        <v>236</v>
      </c>
      <c r="L231" s="1">
        <f>VLOOKUP(I231,被动技能!$A:$E,5,FALSE)</f>
        <v>237</v>
      </c>
      <c r="M231" s="1">
        <f t="shared" si="20"/>
        <v>27</v>
      </c>
      <c r="N231" s="1" t="s">
        <v>251</v>
      </c>
      <c r="O231" s="1">
        <f t="shared" si="21"/>
        <v>126</v>
      </c>
      <c r="P231" s="1" t="s">
        <v>252</v>
      </c>
      <c r="Q231" s="1" t="s">
        <v>252</v>
      </c>
    </row>
    <row r="232" spans="3:17" x14ac:dyDescent="0.15">
      <c r="C232" s="8" t="str">
        <f t="shared" si="22"/>
        <v>被动技能12</v>
      </c>
      <c r="D232" s="8">
        <f t="shared" si="25"/>
        <v>17</v>
      </c>
      <c r="E232" s="8">
        <f t="shared" si="26"/>
        <v>18</v>
      </c>
      <c r="F232" s="8">
        <f t="shared" si="27"/>
        <v>12</v>
      </c>
      <c r="H232" t="str">
        <f t="shared" si="23"/>
        <v>被动技能12等级17</v>
      </c>
      <c r="I232" t="str">
        <f t="shared" si="24"/>
        <v>被动技能12等级18</v>
      </c>
      <c r="J232" s="1">
        <v>226</v>
      </c>
      <c r="K232" s="1">
        <f>VLOOKUP(H232,被动技能!$A:$E,5,FALSE)</f>
        <v>237</v>
      </c>
      <c r="L232" s="1">
        <f>VLOOKUP(I232,被动技能!$A:$E,5,FALSE)</f>
        <v>238</v>
      </c>
      <c r="M232" s="1">
        <f t="shared" si="20"/>
        <v>28</v>
      </c>
      <c r="N232" s="1" t="s">
        <v>251</v>
      </c>
      <c r="O232" s="1">
        <f t="shared" si="21"/>
        <v>127</v>
      </c>
      <c r="P232" s="1" t="s">
        <v>252</v>
      </c>
      <c r="Q232" s="1" t="s">
        <v>252</v>
      </c>
    </row>
    <row r="233" spans="3:17" x14ac:dyDescent="0.15">
      <c r="C233" s="8" t="str">
        <f t="shared" si="22"/>
        <v>被动技能12</v>
      </c>
      <c r="D233" s="8">
        <f t="shared" si="25"/>
        <v>18</v>
      </c>
      <c r="E233" s="8">
        <f t="shared" si="26"/>
        <v>19</v>
      </c>
      <c r="F233" s="8">
        <f t="shared" si="27"/>
        <v>12</v>
      </c>
      <c r="H233" t="str">
        <f t="shared" si="23"/>
        <v>被动技能12等级18</v>
      </c>
      <c r="I233" t="str">
        <f t="shared" si="24"/>
        <v>被动技能12等级19</v>
      </c>
      <c r="J233" s="1">
        <v>227</v>
      </c>
      <c r="K233" s="1">
        <f>VLOOKUP(H233,被动技能!$A:$E,5,FALSE)</f>
        <v>238</v>
      </c>
      <c r="L233" s="1">
        <f>VLOOKUP(I233,被动技能!$A:$E,5,FALSE)</f>
        <v>239</v>
      </c>
      <c r="M233" s="1">
        <f t="shared" si="20"/>
        <v>29</v>
      </c>
      <c r="N233" s="1" t="s">
        <v>251</v>
      </c>
      <c r="O233" s="1">
        <f t="shared" si="21"/>
        <v>128</v>
      </c>
      <c r="P233" s="1" t="s">
        <v>252</v>
      </c>
      <c r="Q233" s="1" t="s">
        <v>252</v>
      </c>
    </row>
    <row r="234" spans="3:17" x14ac:dyDescent="0.15">
      <c r="C234" s="8" t="str">
        <f t="shared" si="22"/>
        <v>被动技能12</v>
      </c>
      <c r="D234" s="8">
        <f t="shared" si="25"/>
        <v>19</v>
      </c>
      <c r="E234" s="8">
        <f t="shared" si="26"/>
        <v>20</v>
      </c>
      <c r="F234" s="8">
        <f t="shared" si="27"/>
        <v>12</v>
      </c>
      <c r="H234" t="str">
        <f t="shared" si="23"/>
        <v>被动技能12等级19</v>
      </c>
      <c r="I234" t="str">
        <f t="shared" si="24"/>
        <v>被动技能12等级20</v>
      </c>
      <c r="J234" s="1">
        <v>228</v>
      </c>
      <c r="K234" s="1">
        <f>VLOOKUP(H234,被动技能!$A:$E,5,FALSE)</f>
        <v>239</v>
      </c>
      <c r="L234" s="1">
        <f>VLOOKUP(I234,被动技能!$A:$E,5,FALSE)</f>
        <v>240</v>
      </c>
      <c r="M234" s="1">
        <f t="shared" si="20"/>
        <v>30</v>
      </c>
      <c r="N234" s="1" t="s">
        <v>251</v>
      </c>
      <c r="O234" s="1">
        <f t="shared" si="21"/>
        <v>129</v>
      </c>
      <c r="P234" s="1" t="s">
        <v>252</v>
      </c>
      <c r="Q234" s="1" t="s">
        <v>252</v>
      </c>
    </row>
    <row r="235" spans="3:17" x14ac:dyDescent="0.15">
      <c r="C235" s="8" t="str">
        <f t="shared" si="22"/>
        <v>被动技能13</v>
      </c>
      <c r="D235" s="8">
        <f t="shared" si="25"/>
        <v>1</v>
      </c>
      <c r="E235" s="8">
        <f t="shared" si="26"/>
        <v>2</v>
      </c>
      <c r="F235" s="8">
        <f t="shared" si="27"/>
        <v>13</v>
      </c>
      <c r="H235" t="str">
        <f t="shared" si="23"/>
        <v>被动技能13等级1</v>
      </c>
      <c r="I235" t="str">
        <f t="shared" si="24"/>
        <v>被动技能13等级2</v>
      </c>
      <c r="J235" s="1">
        <v>229</v>
      </c>
      <c r="K235" s="1">
        <f>VLOOKUP(H235,被动技能!$A:$E,5,FALSE)</f>
        <v>241</v>
      </c>
      <c r="L235" s="1">
        <f>VLOOKUP(I235,被动技能!$A:$E,5,FALSE)</f>
        <v>242</v>
      </c>
      <c r="M235" s="1">
        <f t="shared" ref="M235:M298" si="28">M136</f>
        <v>31</v>
      </c>
      <c r="N235" s="1" t="s">
        <v>251</v>
      </c>
      <c r="O235" s="1">
        <f t="shared" ref="O235:O298" si="29">O136</f>
        <v>130</v>
      </c>
      <c r="P235" s="1" t="s">
        <v>252</v>
      </c>
      <c r="Q235" s="1" t="s">
        <v>252</v>
      </c>
    </row>
    <row r="236" spans="3:17" x14ac:dyDescent="0.15">
      <c r="C236" s="8" t="str">
        <f t="shared" si="22"/>
        <v>被动技能13</v>
      </c>
      <c r="D236" s="8">
        <f t="shared" si="25"/>
        <v>2</v>
      </c>
      <c r="E236" s="8">
        <f t="shared" si="26"/>
        <v>3</v>
      </c>
      <c r="F236" s="8">
        <f t="shared" si="27"/>
        <v>13</v>
      </c>
      <c r="H236" t="str">
        <f t="shared" si="23"/>
        <v>被动技能13等级2</v>
      </c>
      <c r="I236" t="str">
        <f t="shared" si="24"/>
        <v>被动技能13等级3</v>
      </c>
      <c r="J236" s="1">
        <v>230</v>
      </c>
      <c r="K236" s="1">
        <f>VLOOKUP(H236,被动技能!$A:$E,5,FALSE)</f>
        <v>242</v>
      </c>
      <c r="L236" s="1">
        <f>VLOOKUP(I236,被动技能!$A:$E,5,FALSE)</f>
        <v>243</v>
      </c>
      <c r="M236" s="1">
        <f t="shared" si="28"/>
        <v>32</v>
      </c>
      <c r="N236" s="1" t="s">
        <v>251</v>
      </c>
      <c r="O236" s="1">
        <f t="shared" si="29"/>
        <v>131</v>
      </c>
      <c r="P236" s="1" t="s">
        <v>252</v>
      </c>
      <c r="Q236" s="1" t="s">
        <v>252</v>
      </c>
    </row>
    <row r="237" spans="3:17" x14ac:dyDescent="0.15">
      <c r="C237" s="8" t="str">
        <f t="shared" si="22"/>
        <v>被动技能13</v>
      </c>
      <c r="D237" s="8">
        <f t="shared" si="25"/>
        <v>3</v>
      </c>
      <c r="E237" s="8">
        <f t="shared" si="26"/>
        <v>4</v>
      </c>
      <c r="F237" s="8">
        <f t="shared" si="27"/>
        <v>13</v>
      </c>
      <c r="H237" t="str">
        <f t="shared" si="23"/>
        <v>被动技能13等级3</v>
      </c>
      <c r="I237" t="str">
        <f t="shared" si="24"/>
        <v>被动技能13等级4</v>
      </c>
      <c r="J237" s="1">
        <v>231</v>
      </c>
      <c r="K237" s="1">
        <f>VLOOKUP(H237,被动技能!$A:$E,5,FALSE)</f>
        <v>243</v>
      </c>
      <c r="L237" s="1">
        <f>VLOOKUP(I237,被动技能!$A:$E,5,FALSE)</f>
        <v>244</v>
      </c>
      <c r="M237" s="1">
        <f t="shared" si="28"/>
        <v>33</v>
      </c>
      <c r="N237" s="1" t="s">
        <v>251</v>
      </c>
      <c r="O237" s="1">
        <f t="shared" si="29"/>
        <v>132</v>
      </c>
      <c r="P237" s="1" t="s">
        <v>252</v>
      </c>
      <c r="Q237" s="1" t="s">
        <v>252</v>
      </c>
    </row>
    <row r="238" spans="3:17" x14ac:dyDescent="0.15">
      <c r="C238" s="8" t="str">
        <f t="shared" si="22"/>
        <v>被动技能13</v>
      </c>
      <c r="D238" s="8">
        <f t="shared" si="25"/>
        <v>4</v>
      </c>
      <c r="E238" s="8">
        <f t="shared" si="26"/>
        <v>5</v>
      </c>
      <c r="F238" s="8">
        <f t="shared" si="27"/>
        <v>13</v>
      </c>
      <c r="H238" t="str">
        <f t="shared" si="23"/>
        <v>被动技能13等级4</v>
      </c>
      <c r="I238" t="str">
        <f t="shared" si="24"/>
        <v>被动技能13等级5</v>
      </c>
      <c r="J238" s="1">
        <v>232</v>
      </c>
      <c r="K238" s="1">
        <f>VLOOKUP(H238,被动技能!$A:$E,5,FALSE)</f>
        <v>244</v>
      </c>
      <c r="L238" s="1">
        <f>VLOOKUP(I238,被动技能!$A:$E,5,FALSE)</f>
        <v>245</v>
      </c>
      <c r="M238" s="1">
        <f t="shared" si="28"/>
        <v>34</v>
      </c>
      <c r="N238" s="1" t="s">
        <v>251</v>
      </c>
      <c r="O238" s="1">
        <f t="shared" si="29"/>
        <v>133</v>
      </c>
      <c r="P238" s="1" t="s">
        <v>252</v>
      </c>
      <c r="Q238" s="1" t="s">
        <v>252</v>
      </c>
    </row>
    <row r="239" spans="3:17" x14ac:dyDescent="0.15">
      <c r="C239" s="8" t="str">
        <f t="shared" si="22"/>
        <v>被动技能13</v>
      </c>
      <c r="D239" s="8">
        <f t="shared" si="25"/>
        <v>5</v>
      </c>
      <c r="E239" s="8">
        <f t="shared" si="26"/>
        <v>6</v>
      </c>
      <c r="F239" s="8">
        <f t="shared" si="27"/>
        <v>13</v>
      </c>
      <c r="H239" t="str">
        <f t="shared" si="23"/>
        <v>被动技能13等级5</v>
      </c>
      <c r="I239" t="str">
        <f t="shared" si="24"/>
        <v>被动技能13等级6</v>
      </c>
      <c r="J239" s="1">
        <v>233</v>
      </c>
      <c r="K239" s="1">
        <f>VLOOKUP(H239,被动技能!$A:$E,5,FALSE)</f>
        <v>245</v>
      </c>
      <c r="L239" s="1">
        <f>VLOOKUP(I239,被动技能!$A:$E,5,FALSE)</f>
        <v>246</v>
      </c>
      <c r="M239" s="1">
        <f t="shared" si="28"/>
        <v>35</v>
      </c>
      <c r="N239" s="1" t="s">
        <v>251</v>
      </c>
      <c r="O239" s="1">
        <f t="shared" si="29"/>
        <v>134</v>
      </c>
      <c r="P239" s="1" t="s">
        <v>252</v>
      </c>
      <c r="Q239" s="1" t="s">
        <v>252</v>
      </c>
    </row>
    <row r="240" spans="3:17" x14ac:dyDescent="0.15">
      <c r="C240" s="8" t="str">
        <f t="shared" si="22"/>
        <v>被动技能13</v>
      </c>
      <c r="D240" s="8">
        <f t="shared" si="25"/>
        <v>6</v>
      </c>
      <c r="E240" s="8">
        <f t="shared" si="26"/>
        <v>7</v>
      </c>
      <c r="F240" s="8">
        <f t="shared" si="27"/>
        <v>13</v>
      </c>
      <c r="H240" t="str">
        <f t="shared" si="23"/>
        <v>被动技能13等级6</v>
      </c>
      <c r="I240" t="str">
        <f t="shared" si="24"/>
        <v>被动技能13等级7</v>
      </c>
      <c r="J240" s="1">
        <v>234</v>
      </c>
      <c r="K240" s="1">
        <f>VLOOKUP(H240,被动技能!$A:$E,5,FALSE)</f>
        <v>246</v>
      </c>
      <c r="L240" s="1">
        <f>VLOOKUP(I240,被动技能!$A:$E,5,FALSE)</f>
        <v>247</v>
      </c>
      <c r="M240" s="1">
        <f t="shared" si="28"/>
        <v>36</v>
      </c>
      <c r="N240" s="1" t="s">
        <v>251</v>
      </c>
      <c r="O240" s="1">
        <f t="shared" si="29"/>
        <v>135</v>
      </c>
      <c r="P240" s="1" t="s">
        <v>252</v>
      </c>
      <c r="Q240" s="1" t="s">
        <v>252</v>
      </c>
    </row>
    <row r="241" spans="3:17" x14ac:dyDescent="0.15">
      <c r="C241" s="8" t="str">
        <f t="shared" si="22"/>
        <v>被动技能13</v>
      </c>
      <c r="D241" s="8">
        <f t="shared" si="25"/>
        <v>7</v>
      </c>
      <c r="E241" s="8">
        <f t="shared" si="26"/>
        <v>8</v>
      </c>
      <c r="F241" s="8">
        <f t="shared" si="27"/>
        <v>13</v>
      </c>
      <c r="H241" t="str">
        <f t="shared" si="23"/>
        <v>被动技能13等级7</v>
      </c>
      <c r="I241" t="str">
        <f t="shared" si="24"/>
        <v>被动技能13等级8</v>
      </c>
      <c r="J241" s="1">
        <v>235</v>
      </c>
      <c r="K241" s="1">
        <f>VLOOKUP(H241,被动技能!$A:$E,5,FALSE)</f>
        <v>247</v>
      </c>
      <c r="L241" s="1">
        <f>VLOOKUP(I241,被动技能!$A:$E,5,FALSE)</f>
        <v>248</v>
      </c>
      <c r="M241" s="1">
        <f t="shared" si="28"/>
        <v>37</v>
      </c>
      <c r="N241" s="1" t="s">
        <v>251</v>
      </c>
      <c r="O241" s="1">
        <f t="shared" si="29"/>
        <v>136</v>
      </c>
      <c r="P241" s="1" t="s">
        <v>252</v>
      </c>
      <c r="Q241" s="1" t="s">
        <v>252</v>
      </c>
    </row>
    <row r="242" spans="3:17" x14ac:dyDescent="0.15">
      <c r="C242" s="8" t="str">
        <f t="shared" si="22"/>
        <v>被动技能13</v>
      </c>
      <c r="D242" s="8">
        <f t="shared" si="25"/>
        <v>8</v>
      </c>
      <c r="E242" s="8">
        <f t="shared" si="26"/>
        <v>9</v>
      </c>
      <c r="F242" s="8">
        <f t="shared" si="27"/>
        <v>13</v>
      </c>
      <c r="H242" t="str">
        <f t="shared" si="23"/>
        <v>被动技能13等级8</v>
      </c>
      <c r="I242" t="str">
        <f t="shared" si="24"/>
        <v>被动技能13等级9</v>
      </c>
      <c r="J242" s="1">
        <v>236</v>
      </c>
      <c r="K242" s="1">
        <f>VLOOKUP(H242,被动技能!$A:$E,5,FALSE)</f>
        <v>248</v>
      </c>
      <c r="L242" s="1">
        <f>VLOOKUP(I242,被动技能!$A:$E,5,FALSE)</f>
        <v>249</v>
      </c>
      <c r="M242" s="1">
        <f t="shared" si="28"/>
        <v>38</v>
      </c>
      <c r="N242" s="1" t="s">
        <v>251</v>
      </c>
      <c r="O242" s="1">
        <f t="shared" si="29"/>
        <v>137</v>
      </c>
      <c r="P242" s="1" t="s">
        <v>252</v>
      </c>
      <c r="Q242" s="1" t="s">
        <v>252</v>
      </c>
    </row>
    <row r="243" spans="3:17" x14ac:dyDescent="0.15">
      <c r="C243" s="8" t="str">
        <f t="shared" si="22"/>
        <v>被动技能13</v>
      </c>
      <c r="D243" s="8">
        <f t="shared" si="25"/>
        <v>9</v>
      </c>
      <c r="E243" s="8">
        <f t="shared" si="26"/>
        <v>10</v>
      </c>
      <c r="F243" s="8">
        <f t="shared" si="27"/>
        <v>13</v>
      </c>
      <c r="H243" t="str">
        <f t="shared" si="23"/>
        <v>被动技能13等级9</v>
      </c>
      <c r="I243" t="str">
        <f t="shared" si="24"/>
        <v>被动技能13等级10</v>
      </c>
      <c r="J243" s="1">
        <v>237</v>
      </c>
      <c r="K243" s="1">
        <f>VLOOKUP(H243,被动技能!$A:$E,5,FALSE)</f>
        <v>249</v>
      </c>
      <c r="L243" s="1">
        <f>VLOOKUP(I243,被动技能!$A:$E,5,FALSE)</f>
        <v>250</v>
      </c>
      <c r="M243" s="1">
        <f t="shared" si="28"/>
        <v>39</v>
      </c>
      <c r="N243" s="1" t="s">
        <v>251</v>
      </c>
      <c r="O243" s="1">
        <f t="shared" si="29"/>
        <v>138</v>
      </c>
      <c r="P243" s="1" t="s">
        <v>252</v>
      </c>
      <c r="Q243" s="1" t="s">
        <v>252</v>
      </c>
    </row>
    <row r="244" spans="3:17" x14ac:dyDescent="0.15">
      <c r="C244" s="8" t="str">
        <f t="shared" si="22"/>
        <v>被动技能13</v>
      </c>
      <c r="D244" s="8">
        <f t="shared" si="25"/>
        <v>10</v>
      </c>
      <c r="E244" s="8">
        <f t="shared" si="26"/>
        <v>11</v>
      </c>
      <c r="F244" s="8">
        <f t="shared" si="27"/>
        <v>13</v>
      </c>
      <c r="H244" t="str">
        <f t="shared" si="23"/>
        <v>被动技能13等级10</v>
      </c>
      <c r="I244" t="str">
        <f t="shared" si="24"/>
        <v>被动技能13等级11</v>
      </c>
      <c r="J244" s="1">
        <v>238</v>
      </c>
      <c r="K244" s="1">
        <f>VLOOKUP(H244,被动技能!$A:$E,5,FALSE)</f>
        <v>250</v>
      </c>
      <c r="L244" s="1">
        <f>VLOOKUP(I244,被动技能!$A:$E,5,FALSE)</f>
        <v>251</v>
      </c>
      <c r="M244" s="1">
        <f t="shared" si="28"/>
        <v>40</v>
      </c>
      <c r="N244" s="1" t="s">
        <v>251</v>
      </c>
      <c r="O244" s="1">
        <f t="shared" si="29"/>
        <v>139</v>
      </c>
      <c r="P244" s="1" t="s">
        <v>252</v>
      </c>
      <c r="Q244" s="1" t="s">
        <v>252</v>
      </c>
    </row>
    <row r="245" spans="3:17" x14ac:dyDescent="0.15">
      <c r="C245" s="8" t="str">
        <f t="shared" si="22"/>
        <v>被动技能13</v>
      </c>
      <c r="D245" s="8">
        <f t="shared" si="25"/>
        <v>11</v>
      </c>
      <c r="E245" s="8">
        <f t="shared" si="26"/>
        <v>12</v>
      </c>
      <c r="F245" s="8">
        <f t="shared" si="27"/>
        <v>13</v>
      </c>
      <c r="H245" t="str">
        <f t="shared" si="23"/>
        <v>被动技能13等级11</v>
      </c>
      <c r="I245" t="str">
        <f t="shared" si="24"/>
        <v>被动技能13等级12</v>
      </c>
      <c r="J245" s="1">
        <v>239</v>
      </c>
      <c r="K245" s="1">
        <f>VLOOKUP(H245,被动技能!$A:$E,5,FALSE)</f>
        <v>251</v>
      </c>
      <c r="L245" s="1">
        <f>VLOOKUP(I245,被动技能!$A:$E,5,FALSE)</f>
        <v>252</v>
      </c>
      <c r="M245" s="1">
        <f t="shared" si="28"/>
        <v>41</v>
      </c>
      <c r="N245" s="1" t="s">
        <v>251</v>
      </c>
      <c r="O245" s="1">
        <f t="shared" si="29"/>
        <v>140</v>
      </c>
      <c r="P245" s="1" t="s">
        <v>252</v>
      </c>
      <c r="Q245" s="1" t="s">
        <v>252</v>
      </c>
    </row>
    <row r="246" spans="3:17" x14ac:dyDescent="0.15">
      <c r="C246" s="8" t="str">
        <f t="shared" si="22"/>
        <v>被动技能13</v>
      </c>
      <c r="D246" s="8">
        <f t="shared" si="25"/>
        <v>12</v>
      </c>
      <c r="E246" s="8">
        <f t="shared" si="26"/>
        <v>13</v>
      </c>
      <c r="F246" s="8">
        <f t="shared" si="27"/>
        <v>13</v>
      </c>
      <c r="H246" t="str">
        <f t="shared" si="23"/>
        <v>被动技能13等级12</v>
      </c>
      <c r="I246" t="str">
        <f t="shared" si="24"/>
        <v>被动技能13等级13</v>
      </c>
      <c r="J246" s="1">
        <v>240</v>
      </c>
      <c r="K246" s="1">
        <f>VLOOKUP(H246,被动技能!$A:$E,5,FALSE)</f>
        <v>252</v>
      </c>
      <c r="L246" s="1">
        <f>VLOOKUP(I246,被动技能!$A:$E,5,FALSE)</f>
        <v>253</v>
      </c>
      <c r="M246" s="1">
        <f t="shared" si="28"/>
        <v>42</v>
      </c>
      <c r="N246" s="1" t="s">
        <v>251</v>
      </c>
      <c r="O246" s="1">
        <f t="shared" si="29"/>
        <v>141</v>
      </c>
      <c r="P246" s="1" t="s">
        <v>252</v>
      </c>
      <c r="Q246" s="1" t="s">
        <v>252</v>
      </c>
    </row>
    <row r="247" spans="3:17" x14ac:dyDescent="0.15">
      <c r="C247" s="8" t="str">
        <f t="shared" si="22"/>
        <v>被动技能13</v>
      </c>
      <c r="D247" s="8">
        <f t="shared" si="25"/>
        <v>13</v>
      </c>
      <c r="E247" s="8">
        <f t="shared" si="26"/>
        <v>14</v>
      </c>
      <c r="F247" s="8">
        <f t="shared" si="27"/>
        <v>13</v>
      </c>
      <c r="H247" t="str">
        <f t="shared" si="23"/>
        <v>被动技能13等级13</v>
      </c>
      <c r="I247" t="str">
        <f t="shared" si="24"/>
        <v>被动技能13等级14</v>
      </c>
      <c r="J247" s="1">
        <v>241</v>
      </c>
      <c r="K247" s="1">
        <f>VLOOKUP(H247,被动技能!$A:$E,5,FALSE)</f>
        <v>253</v>
      </c>
      <c r="L247" s="1">
        <f>VLOOKUP(I247,被动技能!$A:$E,5,FALSE)</f>
        <v>254</v>
      </c>
      <c r="M247" s="1">
        <f t="shared" si="28"/>
        <v>43</v>
      </c>
      <c r="N247" s="1" t="s">
        <v>251</v>
      </c>
      <c r="O247" s="1">
        <f t="shared" si="29"/>
        <v>142</v>
      </c>
      <c r="P247" s="1" t="s">
        <v>252</v>
      </c>
      <c r="Q247" s="1" t="s">
        <v>252</v>
      </c>
    </row>
    <row r="248" spans="3:17" x14ac:dyDescent="0.15">
      <c r="C248" s="8" t="str">
        <f t="shared" si="22"/>
        <v>被动技能13</v>
      </c>
      <c r="D248" s="8">
        <f t="shared" si="25"/>
        <v>14</v>
      </c>
      <c r="E248" s="8">
        <f t="shared" si="26"/>
        <v>15</v>
      </c>
      <c r="F248" s="8">
        <f t="shared" si="27"/>
        <v>13</v>
      </c>
      <c r="H248" t="str">
        <f t="shared" si="23"/>
        <v>被动技能13等级14</v>
      </c>
      <c r="I248" t="str">
        <f t="shared" si="24"/>
        <v>被动技能13等级15</v>
      </c>
      <c r="J248" s="1">
        <v>242</v>
      </c>
      <c r="K248" s="1">
        <f>VLOOKUP(H248,被动技能!$A:$E,5,FALSE)</f>
        <v>254</v>
      </c>
      <c r="L248" s="1">
        <f>VLOOKUP(I248,被动技能!$A:$E,5,FALSE)</f>
        <v>255</v>
      </c>
      <c r="M248" s="1">
        <f t="shared" si="28"/>
        <v>44</v>
      </c>
      <c r="N248" s="1" t="s">
        <v>251</v>
      </c>
      <c r="O248" s="1">
        <f t="shared" si="29"/>
        <v>143</v>
      </c>
      <c r="P248" s="1" t="s">
        <v>252</v>
      </c>
      <c r="Q248" s="1" t="s">
        <v>252</v>
      </c>
    </row>
    <row r="249" spans="3:17" x14ac:dyDescent="0.15">
      <c r="C249" s="8" t="str">
        <f t="shared" si="22"/>
        <v>被动技能13</v>
      </c>
      <c r="D249" s="8">
        <f t="shared" si="25"/>
        <v>15</v>
      </c>
      <c r="E249" s="8">
        <f t="shared" si="26"/>
        <v>16</v>
      </c>
      <c r="F249" s="8">
        <f t="shared" si="27"/>
        <v>13</v>
      </c>
      <c r="H249" t="str">
        <f t="shared" si="23"/>
        <v>被动技能13等级15</v>
      </c>
      <c r="I249" t="str">
        <f t="shared" si="24"/>
        <v>被动技能13等级16</v>
      </c>
      <c r="J249" s="1">
        <v>243</v>
      </c>
      <c r="K249" s="1">
        <f>VLOOKUP(H249,被动技能!$A:$E,5,FALSE)</f>
        <v>255</v>
      </c>
      <c r="L249" s="1">
        <f>VLOOKUP(I249,被动技能!$A:$E,5,FALSE)</f>
        <v>256</v>
      </c>
      <c r="M249" s="1">
        <f t="shared" si="28"/>
        <v>45</v>
      </c>
      <c r="N249" s="1" t="s">
        <v>251</v>
      </c>
      <c r="O249" s="1">
        <f t="shared" si="29"/>
        <v>144</v>
      </c>
      <c r="P249" s="1" t="s">
        <v>252</v>
      </c>
      <c r="Q249" s="1" t="s">
        <v>252</v>
      </c>
    </row>
    <row r="250" spans="3:17" x14ac:dyDescent="0.15">
      <c r="C250" s="8" t="str">
        <f t="shared" si="22"/>
        <v>被动技能13</v>
      </c>
      <c r="D250" s="8">
        <f t="shared" si="25"/>
        <v>16</v>
      </c>
      <c r="E250" s="8">
        <f t="shared" si="26"/>
        <v>17</v>
      </c>
      <c r="F250" s="8">
        <f t="shared" si="27"/>
        <v>13</v>
      </c>
      <c r="H250" t="str">
        <f t="shared" si="23"/>
        <v>被动技能13等级16</v>
      </c>
      <c r="I250" t="str">
        <f t="shared" si="24"/>
        <v>被动技能13等级17</v>
      </c>
      <c r="J250" s="1">
        <v>244</v>
      </c>
      <c r="K250" s="1">
        <f>VLOOKUP(H250,被动技能!$A:$E,5,FALSE)</f>
        <v>256</v>
      </c>
      <c r="L250" s="1">
        <f>VLOOKUP(I250,被动技能!$A:$E,5,FALSE)</f>
        <v>257</v>
      </c>
      <c r="M250" s="1">
        <f t="shared" si="28"/>
        <v>46</v>
      </c>
      <c r="N250" s="1" t="s">
        <v>251</v>
      </c>
      <c r="O250" s="1">
        <f t="shared" si="29"/>
        <v>145</v>
      </c>
      <c r="P250" s="1" t="s">
        <v>252</v>
      </c>
      <c r="Q250" s="1" t="s">
        <v>252</v>
      </c>
    </row>
    <row r="251" spans="3:17" x14ac:dyDescent="0.15">
      <c r="C251" s="8" t="str">
        <f t="shared" si="22"/>
        <v>被动技能13</v>
      </c>
      <c r="D251" s="8">
        <f t="shared" si="25"/>
        <v>17</v>
      </c>
      <c r="E251" s="8">
        <f t="shared" si="26"/>
        <v>18</v>
      </c>
      <c r="F251" s="8">
        <f t="shared" si="27"/>
        <v>13</v>
      </c>
      <c r="H251" t="str">
        <f t="shared" si="23"/>
        <v>被动技能13等级17</v>
      </c>
      <c r="I251" t="str">
        <f t="shared" si="24"/>
        <v>被动技能13等级18</v>
      </c>
      <c r="J251" s="1">
        <v>245</v>
      </c>
      <c r="K251" s="1">
        <f>VLOOKUP(H251,被动技能!$A:$E,5,FALSE)</f>
        <v>257</v>
      </c>
      <c r="L251" s="1">
        <f>VLOOKUP(I251,被动技能!$A:$E,5,FALSE)</f>
        <v>258</v>
      </c>
      <c r="M251" s="1">
        <f t="shared" si="28"/>
        <v>47</v>
      </c>
      <c r="N251" s="1" t="s">
        <v>251</v>
      </c>
      <c r="O251" s="1">
        <f t="shared" si="29"/>
        <v>146</v>
      </c>
      <c r="P251" s="1" t="s">
        <v>252</v>
      </c>
      <c r="Q251" s="1" t="s">
        <v>252</v>
      </c>
    </row>
    <row r="252" spans="3:17" x14ac:dyDescent="0.15">
      <c r="C252" s="8" t="str">
        <f t="shared" si="22"/>
        <v>被动技能13</v>
      </c>
      <c r="D252" s="8">
        <f t="shared" si="25"/>
        <v>18</v>
      </c>
      <c r="E252" s="8">
        <f t="shared" si="26"/>
        <v>19</v>
      </c>
      <c r="F252" s="8">
        <f t="shared" si="27"/>
        <v>13</v>
      </c>
      <c r="H252" t="str">
        <f t="shared" si="23"/>
        <v>被动技能13等级18</v>
      </c>
      <c r="I252" t="str">
        <f t="shared" si="24"/>
        <v>被动技能13等级19</v>
      </c>
      <c r="J252" s="1">
        <v>246</v>
      </c>
      <c r="K252" s="1">
        <f>VLOOKUP(H252,被动技能!$A:$E,5,FALSE)</f>
        <v>258</v>
      </c>
      <c r="L252" s="1">
        <f>VLOOKUP(I252,被动技能!$A:$E,5,FALSE)</f>
        <v>259</v>
      </c>
      <c r="M252" s="1">
        <f t="shared" si="28"/>
        <v>48</v>
      </c>
      <c r="N252" s="1" t="s">
        <v>251</v>
      </c>
      <c r="O252" s="1">
        <f t="shared" si="29"/>
        <v>147</v>
      </c>
      <c r="P252" s="1" t="s">
        <v>252</v>
      </c>
      <c r="Q252" s="1" t="s">
        <v>252</v>
      </c>
    </row>
    <row r="253" spans="3:17" x14ac:dyDescent="0.15">
      <c r="C253" s="8" t="str">
        <f t="shared" si="22"/>
        <v>被动技能13</v>
      </c>
      <c r="D253" s="8">
        <f t="shared" si="25"/>
        <v>19</v>
      </c>
      <c r="E253" s="8">
        <f t="shared" si="26"/>
        <v>20</v>
      </c>
      <c r="F253" s="8">
        <f t="shared" si="27"/>
        <v>13</v>
      </c>
      <c r="H253" t="str">
        <f t="shared" si="23"/>
        <v>被动技能13等级19</v>
      </c>
      <c r="I253" t="str">
        <f t="shared" si="24"/>
        <v>被动技能13等级20</v>
      </c>
      <c r="J253" s="1">
        <v>247</v>
      </c>
      <c r="K253" s="1">
        <f>VLOOKUP(H253,被动技能!$A:$E,5,FALSE)</f>
        <v>259</v>
      </c>
      <c r="L253" s="1">
        <f>VLOOKUP(I253,被动技能!$A:$E,5,FALSE)</f>
        <v>260</v>
      </c>
      <c r="M253" s="1">
        <f t="shared" si="28"/>
        <v>49</v>
      </c>
      <c r="N253" s="1" t="s">
        <v>251</v>
      </c>
      <c r="O253" s="1">
        <f t="shared" si="29"/>
        <v>148</v>
      </c>
      <c r="P253" s="1" t="s">
        <v>252</v>
      </c>
      <c r="Q253" s="1" t="s">
        <v>252</v>
      </c>
    </row>
    <row r="254" spans="3:17" x14ac:dyDescent="0.15">
      <c r="C254" s="8" t="str">
        <f t="shared" si="22"/>
        <v>被动技能14</v>
      </c>
      <c r="D254" s="8">
        <f t="shared" si="25"/>
        <v>1</v>
      </c>
      <c r="E254" s="8">
        <f t="shared" si="26"/>
        <v>2</v>
      </c>
      <c r="F254" s="8">
        <f t="shared" si="27"/>
        <v>14</v>
      </c>
      <c r="H254" t="str">
        <f t="shared" si="23"/>
        <v>被动技能14等级1</v>
      </c>
      <c r="I254" t="str">
        <f t="shared" si="24"/>
        <v>被动技能14等级2</v>
      </c>
      <c r="J254" s="1">
        <v>248</v>
      </c>
      <c r="K254" s="1">
        <f>VLOOKUP(H254,被动技能!$A:$E,5,FALSE)</f>
        <v>261</v>
      </c>
      <c r="L254" s="1">
        <f>VLOOKUP(I254,被动技能!$A:$E,5,FALSE)</f>
        <v>262</v>
      </c>
      <c r="M254" s="1">
        <f t="shared" si="28"/>
        <v>50</v>
      </c>
      <c r="N254" s="1" t="s">
        <v>251</v>
      </c>
      <c r="O254" s="1">
        <f t="shared" si="29"/>
        <v>149</v>
      </c>
      <c r="P254" s="1" t="s">
        <v>252</v>
      </c>
      <c r="Q254" s="1" t="s">
        <v>252</v>
      </c>
    </row>
    <row r="255" spans="3:17" x14ac:dyDescent="0.15">
      <c r="C255" s="8" t="str">
        <f t="shared" si="22"/>
        <v>被动技能14</v>
      </c>
      <c r="D255" s="8">
        <f t="shared" si="25"/>
        <v>2</v>
      </c>
      <c r="E255" s="8">
        <f t="shared" si="26"/>
        <v>3</v>
      </c>
      <c r="F255" s="8">
        <f t="shared" si="27"/>
        <v>14</v>
      </c>
      <c r="H255" t="str">
        <f t="shared" si="23"/>
        <v>被动技能14等级2</v>
      </c>
      <c r="I255" t="str">
        <f t="shared" si="24"/>
        <v>被动技能14等级3</v>
      </c>
      <c r="J255" s="1">
        <v>249</v>
      </c>
      <c r="K255" s="1">
        <f>VLOOKUP(H255,被动技能!$A:$E,5,FALSE)</f>
        <v>262</v>
      </c>
      <c r="L255" s="1">
        <f>VLOOKUP(I255,被动技能!$A:$E,5,FALSE)</f>
        <v>263</v>
      </c>
      <c r="M255" s="1">
        <f t="shared" si="28"/>
        <v>51</v>
      </c>
      <c r="N255" s="1" t="s">
        <v>251</v>
      </c>
      <c r="O255" s="1">
        <f t="shared" si="29"/>
        <v>150</v>
      </c>
      <c r="P255" s="1" t="s">
        <v>252</v>
      </c>
      <c r="Q255" s="1" t="s">
        <v>252</v>
      </c>
    </row>
    <row r="256" spans="3:17" x14ac:dyDescent="0.15">
      <c r="C256" s="8" t="str">
        <f t="shared" si="22"/>
        <v>被动技能14</v>
      </c>
      <c r="D256" s="8">
        <f t="shared" si="25"/>
        <v>3</v>
      </c>
      <c r="E256" s="8">
        <f t="shared" si="26"/>
        <v>4</v>
      </c>
      <c r="F256" s="8">
        <f t="shared" si="27"/>
        <v>14</v>
      </c>
      <c r="H256" t="str">
        <f t="shared" si="23"/>
        <v>被动技能14等级3</v>
      </c>
      <c r="I256" t="str">
        <f t="shared" si="24"/>
        <v>被动技能14等级4</v>
      </c>
      <c r="J256" s="1">
        <v>250</v>
      </c>
      <c r="K256" s="1">
        <f>VLOOKUP(H256,被动技能!$A:$E,5,FALSE)</f>
        <v>263</v>
      </c>
      <c r="L256" s="1">
        <f>VLOOKUP(I256,被动技能!$A:$E,5,FALSE)</f>
        <v>264</v>
      </c>
      <c r="M256" s="1">
        <f t="shared" si="28"/>
        <v>52</v>
      </c>
      <c r="N256" s="1" t="s">
        <v>251</v>
      </c>
      <c r="O256" s="1">
        <f t="shared" si="29"/>
        <v>151</v>
      </c>
      <c r="P256" s="1" t="s">
        <v>252</v>
      </c>
      <c r="Q256" s="1" t="s">
        <v>252</v>
      </c>
    </row>
    <row r="257" spans="3:17" x14ac:dyDescent="0.15">
      <c r="C257" s="8" t="str">
        <f t="shared" si="22"/>
        <v>被动技能14</v>
      </c>
      <c r="D257" s="8">
        <f t="shared" si="25"/>
        <v>4</v>
      </c>
      <c r="E257" s="8">
        <f t="shared" si="26"/>
        <v>5</v>
      </c>
      <c r="F257" s="8">
        <f t="shared" si="27"/>
        <v>14</v>
      </c>
      <c r="H257" t="str">
        <f t="shared" si="23"/>
        <v>被动技能14等级4</v>
      </c>
      <c r="I257" t="str">
        <f t="shared" si="24"/>
        <v>被动技能14等级5</v>
      </c>
      <c r="J257" s="1">
        <v>251</v>
      </c>
      <c r="K257" s="1">
        <f>VLOOKUP(H257,被动技能!$A:$E,5,FALSE)</f>
        <v>264</v>
      </c>
      <c r="L257" s="1">
        <f>VLOOKUP(I257,被动技能!$A:$E,5,FALSE)</f>
        <v>265</v>
      </c>
      <c r="M257" s="1">
        <f t="shared" si="28"/>
        <v>53</v>
      </c>
      <c r="N257" s="1" t="s">
        <v>251</v>
      </c>
      <c r="O257" s="1">
        <f t="shared" si="29"/>
        <v>152</v>
      </c>
      <c r="P257" s="1" t="s">
        <v>252</v>
      </c>
      <c r="Q257" s="1" t="s">
        <v>252</v>
      </c>
    </row>
    <row r="258" spans="3:17" x14ac:dyDescent="0.15">
      <c r="C258" s="8" t="str">
        <f t="shared" si="22"/>
        <v>被动技能14</v>
      </c>
      <c r="D258" s="8">
        <f t="shared" si="25"/>
        <v>5</v>
      </c>
      <c r="E258" s="8">
        <f t="shared" si="26"/>
        <v>6</v>
      </c>
      <c r="F258" s="8">
        <f t="shared" si="27"/>
        <v>14</v>
      </c>
      <c r="H258" t="str">
        <f t="shared" si="23"/>
        <v>被动技能14等级5</v>
      </c>
      <c r="I258" t="str">
        <f t="shared" si="24"/>
        <v>被动技能14等级6</v>
      </c>
      <c r="J258" s="1">
        <v>252</v>
      </c>
      <c r="K258" s="1">
        <f>VLOOKUP(H258,被动技能!$A:$E,5,FALSE)</f>
        <v>265</v>
      </c>
      <c r="L258" s="1">
        <f>VLOOKUP(I258,被动技能!$A:$E,5,FALSE)</f>
        <v>266</v>
      </c>
      <c r="M258" s="1">
        <f t="shared" si="28"/>
        <v>54</v>
      </c>
      <c r="N258" s="1" t="s">
        <v>251</v>
      </c>
      <c r="O258" s="1">
        <f t="shared" si="29"/>
        <v>153</v>
      </c>
      <c r="P258" s="1" t="s">
        <v>252</v>
      </c>
      <c r="Q258" s="1" t="s">
        <v>252</v>
      </c>
    </row>
    <row r="259" spans="3:17" x14ac:dyDescent="0.15">
      <c r="C259" s="8" t="str">
        <f t="shared" si="22"/>
        <v>被动技能14</v>
      </c>
      <c r="D259" s="8">
        <f t="shared" si="25"/>
        <v>6</v>
      </c>
      <c r="E259" s="8">
        <f t="shared" si="26"/>
        <v>7</v>
      </c>
      <c r="F259" s="8">
        <f t="shared" si="27"/>
        <v>14</v>
      </c>
      <c r="H259" t="str">
        <f t="shared" si="23"/>
        <v>被动技能14等级6</v>
      </c>
      <c r="I259" t="str">
        <f t="shared" si="24"/>
        <v>被动技能14等级7</v>
      </c>
      <c r="J259" s="1">
        <v>253</v>
      </c>
      <c r="K259" s="1">
        <f>VLOOKUP(H259,被动技能!$A:$E,5,FALSE)</f>
        <v>266</v>
      </c>
      <c r="L259" s="1">
        <f>VLOOKUP(I259,被动技能!$A:$E,5,FALSE)</f>
        <v>267</v>
      </c>
      <c r="M259" s="1">
        <f t="shared" si="28"/>
        <v>55</v>
      </c>
      <c r="N259" s="1" t="s">
        <v>251</v>
      </c>
      <c r="O259" s="1">
        <f t="shared" si="29"/>
        <v>154</v>
      </c>
      <c r="P259" s="1" t="s">
        <v>252</v>
      </c>
      <c r="Q259" s="1" t="s">
        <v>252</v>
      </c>
    </row>
    <row r="260" spans="3:17" x14ac:dyDescent="0.15">
      <c r="C260" s="8" t="str">
        <f t="shared" si="22"/>
        <v>被动技能14</v>
      </c>
      <c r="D260" s="8">
        <f t="shared" si="25"/>
        <v>7</v>
      </c>
      <c r="E260" s="8">
        <f t="shared" si="26"/>
        <v>8</v>
      </c>
      <c r="F260" s="8">
        <f t="shared" si="27"/>
        <v>14</v>
      </c>
      <c r="H260" t="str">
        <f t="shared" si="23"/>
        <v>被动技能14等级7</v>
      </c>
      <c r="I260" t="str">
        <f t="shared" si="24"/>
        <v>被动技能14等级8</v>
      </c>
      <c r="J260" s="1">
        <v>254</v>
      </c>
      <c r="K260" s="1">
        <f>VLOOKUP(H260,被动技能!$A:$E,5,FALSE)</f>
        <v>267</v>
      </c>
      <c r="L260" s="1">
        <f>VLOOKUP(I260,被动技能!$A:$E,5,FALSE)</f>
        <v>268</v>
      </c>
      <c r="M260" s="1">
        <f t="shared" si="28"/>
        <v>56</v>
      </c>
      <c r="N260" s="1" t="s">
        <v>251</v>
      </c>
      <c r="O260" s="1">
        <f t="shared" si="29"/>
        <v>155</v>
      </c>
      <c r="P260" s="1" t="s">
        <v>252</v>
      </c>
      <c r="Q260" s="1" t="s">
        <v>252</v>
      </c>
    </row>
    <row r="261" spans="3:17" x14ac:dyDescent="0.15">
      <c r="C261" s="8" t="str">
        <f t="shared" si="22"/>
        <v>被动技能14</v>
      </c>
      <c r="D261" s="8">
        <f t="shared" si="25"/>
        <v>8</v>
      </c>
      <c r="E261" s="8">
        <f t="shared" si="26"/>
        <v>9</v>
      </c>
      <c r="F261" s="8">
        <f t="shared" si="27"/>
        <v>14</v>
      </c>
      <c r="H261" t="str">
        <f t="shared" si="23"/>
        <v>被动技能14等级8</v>
      </c>
      <c r="I261" t="str">
        <f t="shared" si="24"/>
        <v>被动技能14等级9</v>
      </c>
      <c r="J261" s="1">
        <v>255</v>
      </c>
      <c r="K261" s="1">
        <f>VLOOKUP(H261,被动技能!$A:$E,5,FALSE)</f>
        <v>268</v>
      </c>
      <c r="L261" s="1">
        <f>VLOOKUP(I261,被动技能!$A:$E,5,FALSE)</f>
        <v>269</v>
      </c>
      <c r="M261" s="1">
        <f t="shared" si="28"/>
        <v>57</v>
      </c>
      <c r="N261" s="1" t="s">
        <v>251</v>
      </c>
      <c r="O261" s="1">
        <f t="shared" si="29"/>
        <v>156</v>
      </c>
      <c r="P261" s="1" t="s">
        <v>252</v>
      </c>
      <c r="Q261" s="1" t="s">
        <v>252</v>
      </c>
    </row>
    <row r="262" spans="3:17" x14ac:dyDescent="0.15">
      <c r="C262" s="8" t="str">
        <f t="shared" si="22"/>
        <v>被动技能14</v>
      </c>
      <c r="D262" s="8">
        <f t="shared" si="25"/>
        <v>9</v>
      </c>
      <c r="E262" s="8">
        <f t="shared" si="26"/>
        <v>10</v>
      </c>
      <c r="F262" s="8">
        <f t="shared" si="27"/>
        <v>14</v>
      </c>
      <c r="H262" t="str">
        <f t="shared" si="23"/>
        <v>被动技能14等级9</v>
      </c>
      <c r="I262" t="str">
        <f t="shared" si="24"/>
        <v>被动技能14等级10</v>
      </c>
      <c r="J262" s="1">
        <v>256</v>
      </c>
      <c r="K262" s="1">
        <f>VLOOKUP(H262,被动技能!$A:$E,5,FALSE)</f>
        <v>269</v>
      </c>
      <c r="L262" s="1">
        <f>VLOOKUP(I262,被动技能!$A:$E,5,FALSE)</f>
        <v>270</v>
      </c>
      <c r="M262" s="1">
        <f t="shared" si="28"/>
        <v>58</v>
      </c>
      <c r="N262" s="1" t="s">
        <v>251</v>
      </c>
      <c r="O262" s="1">
        <f t="shared" si="29"/>
        <v>157</v>
      </c>
      <c r="P262" s="1" t="s">
        <v>252</v>
      </c>
      <c r="Q262" s="1" t="s">
        <v>252</v>
      </c>
    </row>
    <row r="263" spans="3:17" x14ac:dyDescent="0.15">
      <c r="C263" s="8" t="str">
        <f t="shared" si="22"/>
        <v>被动技能14</v>
      </c>
      <c r="D263" s="8">
        <f t="shared" si="25"/>
        <v>10</v>
      </c>
      <c r="E263" s="8">
        <f t="shared" si="26"/>
        <v>11</v>
      </c>
      <c r="F263" s="8">
        <f t="shared" si="27"/>
        <v>14</v>
      </c>
      <c r="H263" t="str">
        <f t="shared" si="23"/>
        <v>被动技能14等级10</v>
      </c>
      <c r="I263" t="str">
        <f t="shared" si="24"/>
        <v>被动技能14等级11</v>
      </c>
      <c r="J263" s="1">
        <v>257</v>
      </c>
      <c r="K263" s="1">
        <f>VLOOKUP(H263,被动技能!$A:$E,5,FALSE)</f>
        <v>270</v>
      </c>
      <c r="L263" s="1">
        <f>VLOOKUP(I263,被动技能!$A:$E,5,FALSE)</f>
        <v>271</v>
      </c>
      <c r="M263" s="1">
        <f t="shared" si="28"/>
        <v>59</v>
      </c>
      <c r="N263" s="1" t="s">
        <v>251</v>
      </c>
      <c r="O263" s="1">
        <f t="shared" si="29"/>
        <v>158</v>
      </c>
      <c r="P263" s="1" t="s">
        <v>252</v>
      </c>
      <c r="Q263" s="1" t="s">
        <v>252</v>
      </c>
    </row>
    <row r="264" spans="3:17" x14ac:dyDescent="0.15">
      <c r="C264" s="8" t="str">
        <f t="shared" ref="C264:C327" si="30">C$4&amp;F264</f>
        <v>被动技能14</v>
      </c>
      <c r="D264" s="8">
        <f t="shared" si="25"/>
        <v>11</v>
      </c>
      <c r="E264" s="8">
        <f t="shared" si="26"/>
        <v>12</v>
      </c>
      <c r="F264" s="8">
        <f t="shared" si="27"/>
        <v>14</v>
      </c>
      <c r="H264" t="str">
        <f t="shared" ref="H264:H327" si="31">$C264&amp;D$6&amp;D264</f>
        <v>被动技能14等级11</v>
      </c>
      <c r="I264" t="str">
        <f t="shared" ref="I264:I327" si="32">$C264&amp;E$6&amp;E264</f>
        <v>被动技能14等级12</v>
      </c>
      <c r="J264" s="1">
        <v>258</v>
      </c>
      <c r="K264" s="1">
        <f>VLOOKUP(H264,被动技能!$A:$E,5,FALSE)</f>
        <v>271</v>
      </c>
      <c r="L264" s="1">
        <f>VLOOKUP(I264,被动技能!$A:$E,5,FALSE)</f>
        <v>272</v>
      </c>
      <c r="M264" s="1">
        <f t="shared" si="28"/>
        <v>60</v>
      </c>
      <c r="N264" s="1" t="s">
        <v>251</v>
      </c>
      <c r="O264" s="1">
        <f t="shared" si="29"/>
        <v>159</v>
      </c>
      <c r="P264" s="1" t="s">
        <v>252</v>
      </c>
      <c r="Q264" s="1" t="s">
        <v>252</v>
      </c>
    </row>
    <row r="265" spans="3:17" x14ac:dyDescent="0.15">
      <c r="C265" s="8" t="str">
        <f t="shared" si="30"/>
        <v>被动技能14</v>
      </c>
      <c r="D265" s="8">
        <f t="shared" ref="D265:D328" si="33">IF(D264=D$5,1,D264+1)</f>
        <v>12</v>
      </c>
      <c r="E265" s="8">
        <f t="shared" ref="E265:E328" si="34">IF(E264=E$5,2,E264+1)</f>
        <v>13</v>
      </c>
      <c r="F265" s="8">
        <f t="shared" ref="F265:F328" si="35">IF(D265=1,F264+1,F264)</f>
        <v>14</v>
      </c>
      <c r="H265" t="str">
        <f t="shared" si="31"/>
        <v>被动技能14等级12</v>
      </c>
      <c r="I265" t="str">
        <f t="shared" si="32"/>
        <v>被动技能14等级13</v>
      </c>
      <c r="J265" s="1">
        <v>259</v>
      </c>
      <c r="K265" s="1">
        <f>VLOOKUP(H265,被动技能!$A:$E,5,FALSE)</f>
        <v>272</v>
      </c>
      <c r="L265" s="1">
        <f>VLOOKUP(I265,被动技能!$A:$E,5,FALSE)</f>
        <v>273</v>
      </c>
      <c r="M265" s="1">
        <f t="shared" si="28"/>
        <v>61</v>
      </c>
      <c r="N265" s="1" t="s">
        <v>251</v>
      </c>
      <c r="O265" s="1">
        <f t="shared" si="29"/>
        <v>160</v>
      </c>
      <c r="P265" s="1" t="s">
        <v>252</v>
      </c>
      <c r="Q265" s="1" t="s">
        <v>252</v>
      </c>
    </row>
    <row r="266" spans="3:17" x14ac:dyDescent="0.15">
      <c r="C266" s="8" t="str">
        <f t="shared" si="30"/>
        <v>被动技能14</v>
      </c>
      <c r="D266" s="8">
        <f t="shared" si="33"/>
        <v>13</v>
      </c>
      <c r="E266" s="8">
        <f t="shared" si="34"/>
        <v>14</v>
      </c>
      <c r="F266" s="8">
        <f t="shared" si="35"/>
        <v>14</v>
      </c>
      <c r="H266" t="str">
        <f t="shared" si="31"/>
        <v>被动技能14等级13</v>
      </c>
      <c r="I266" t="str">
        <f t="shared" si="32"/>
        <v>被动技能14等级14</v>
      </c>
      <c r="J266" s="1">
        <v>260</v>
      </c>
      <c r="K266" s="1">
        <f>VLOOKUP(H266,被动技能!$A:$E,5,FALSE)</f>
        <v>273</v>
      </c>
      <c r="L266" s="1">
        <f>VLOOKUP(I266,被动技能!$A:$E,5,FALSE)</f>
        <v>274</v>
      </c>
      <c r="M266" s="1">
        <f t="shared" si="28"/>
        <v>62</v>
      </c>
      <c r="N266" s="1" t="s">
        <v>251</v>
      </c>
      <c r="O266" s="1">
        <f t="shared" si="29"/>
        <v>161</v>
      </c>
      <c r="P266" s="1" t="s">
        <v>252</v>
      </c>
      <c r="Q266" s="1" t="s">
        <v>252</v>
      </c>
    </row>
    <row r="267" spans="3:17" x14ac:dyDescent="0.15">
      <c r="C267" s="8" t="str">
        <f t="shared" si="30"/>
        <v>被动技能14</v>
      </c>
      <c r="D267" s="8">
        <f t="shared" si="33"/>
        <v>14</v>
      </c>
      <c r="E267" s="8">
        <f t="shared" si="34"/>
        <v>15</v>
      </c>
      <c r="F267" s="8">
        <f t="shared" si="35"/>
        <v>14</v>
      </c>
      <c r="H267" t="str">
        <f t="shared" si="31"/>
        <v>被动技能14等级14</v>
      </c>
      <c r="I267" t="str">
        <f t="shared" si="32"/>
        <v>被动技能14等级15</v>
      </c>
      <c r="J267" s="1">
        <v>261</v>
      </c>
      <c r="K267" s="1">
        <f>VLOOKUP(H267,被动技能!$A:$E,5,FALSE)</f>
        <v>274</v>
      </c>
      <c r="L267" s="1">
        <f>VLOOKUP(I267,被动技能!$A:$E,5,FALSE)</f>
        <v>275</v>
      </c>
      <c r="M267" s="1">
        <f t="shared" si="28"/>
        <v>63</v>
      </c>
      <c r="N267" s="1" t="s">
        <v>251</v>
      </c>
      <c r="O267" s="1">
        <f t="shared" si="29"/>
        <v>162</v>
      </c>
      <c r="P267" s="1" t="s">
        <v>252</v>
      </c>
      <c r="Q267" s="1" t="s">
        <v>252</v>
      </c>
    </row>
    <row r="268" spans="3:17" x14ac:dyDescent="0.15">
      <c r="C268" s="8" t="str">
        <f t="shared" si="30"/>
        <v>被动技能14</v>
      </c>
      <c r="D268" s="8">
        <f t="shared" si="33"/>
        <v>15</v>
      </c>
      <c r="E268" s="8">
        <f t="shared" si="34"/>
        <v>16</v>
      </c>
      <c r="F268" s="8">
        <f t="shared" si="35"/>
        <v>14</v>
      </c>
      <c r="H268" t="str">
        <f t="shared" si="31"/>
        <v>被动技能14等级15</v>
      </c>
      <c r="I268" t="str">
        <f t="shared" si="32"/>
        <v>被动技能14等级16</v>
      </c>
      <c r="J268" s="1">
        <v>262</v>
      </c>
      <c r="K268" s="1">
        <f>VLOOKUP(H268,被动技能!$A:$E,5,FALSE)</f>
        <v>275</v>
      </c>
      <c r="L268" s="1">
        <f>VLOOKUP(I268,被动技能!$A:$E,5,FALSE)</f>
        <v>276</v>
      </c>
      <c r="M268" s="1">
        <f t="shared" si="28"/>
        <v>64</v>
      </c>
      <c r="N268" s="1" t="s">
        <v>251</v>
      </c>
      <c r="O268" s="1">
        <f t="shared" si="29"/>
        <v>163</v>
      </c>
      <c r="P268" s="1" t="s">
        <v>252</v>
      </c>
      <c r="Q268" s="1" t="s">
        <v>252</v>
      </c>
    </row>
    <row r="269" spans="3:17" x14ac:dyDescent="0.15">
      <c r="C269" s="8" t="str">
        <f t="shared" si="30"/>
        <v>被动技能14</v>
      </c>
      <c r="D269" s="8">
        <f t="shared" si="33"/>
        <v>16</v>
      </c>
      <c r="E269" s="8">
        <f t="shared" si="34"/>
        <v>17</v>
      </c>
      <c r="F269" s="8">
        <f t="shared" si="35"/>
        <v>14</v>
      </c>
      <c r="H269" t="str">
        <f t="shared" si="31"/>
        <v>被动技能14等级16</v>
      </c>
      <c r="I269" t="str">
        <f t="shared" si="32"/>
        <v>被动技能14等级17</v>
      </c>
      <c r="J269" s="1">
        <v>263</v>
      </c>
      <c r="K269" s="1">
        <f>VLOOKUP(H269,被动技能!$A:$E,5,FALSE)</f>
        <v>276</v>
      </c>
      <c r="L269" s="1">
        <f>VLOOKUP(I269,被动技能!$A:$E,5,FALSE)</f>
        <v>277</v>
      </c>
      <c r="M269" s="1">
        <f t="shared" si="28"/>
        <v>65</v>
      </c>
      <c r="N269" s="1" t="s">
        <v>251</v>
      </c>
      <c r="O269" s="1">
        <f t="shared" si="29"/>
        <v>164</v>
      </c>
      <c r="P269" s="1" t="s">
        <v>252</v>
      </c>
      <c r="Q269" s="1" t="s">
        <v>252</v>
      </c>
    </row>
    <row r="270" spans="3:17" x14ac:dyDescent="0.15">
      <c r="C270" s="8" t="str">
        <f t="shared" si="30"/>
        <v>被动技能14</v>
      </c>
      <c r="D270" s="8">
        <f t="shared" si="33"/>
        <v>17</v>
      </c>
      <c r="E270" s="8">
        <f t="shared" si="34"/>
        <v>18</v>
      </c>
      <c r="F270" s="8">
        <f t="shared" si="35"/>
        <v>14</v>
      </c>
      <c r="H270" t="str">
        <f t="shared" si="31"/>
        <v>被动技能14等级17</v>
      </c>
      <c r="I270" t="str">
        <f t="shared" si="32"/>
        <v>被动技能14等级18</v>
      </c>
      <c r="J270" s="1">
        <v>264</v>
      </c>
      <c r="K270" s="1">
        <f>VLOOKUP(H270,被动技能!$A:$E,5,FALSE)</f>
        <v>277</v>
      </c>
      <c r="L270" s="1">
        <f>VLOOKUP(I270,被动技能!$A:$E,5,FALSE)</f>
        <v>278</v>
      </c>
      <c r="M270" s="1">
        <f t="shared" si="28"/>
        <v>66</v>
      </c>
      <c r="N270" s="1" t="s">
        <v>251</v>
      </c>
      <c r="O270" s="1">
        <f t="shared" si="29"/>
        <v>165</v>
      </c>
      <c r="P270" s="1" t="s">
        <v>252</v>
      </c>
      <c r="Q270" s="1" t="s">
        <v>252</v>
      </c>
    </row>
    <row r="271" spans="3:17" x14ac:dyDescent="0.15">
      <c r="C271" s="8" t="str">
        <f t="shared" si="30"/>
        <v>被动技能14</v>
      </c>
      <c r="D271" s="8">
        <f t="shared" si="33"/>
        <v>18</v>
      </c>
      <c r="E271" s="8">
        <f t="shared" si="34"/>
        <v>19</v>
      </c>
      <c r="F271" s="8">
        <f t="shared" si="35"/>
        <v>14</v>
      </c>
      <c r="H271" t="str">
        <f t="shared" si="31"/>
        <v>被动技能14等级18</v>
      </c>
      <c r="I271" t="str">
        <f t="shared" si="32"/>
        <v>被动技能14等级19</v>
      </c>
      <c r="J271" s="1">
        <v>265</v>
      </c>
      <c r="K271" s="1">
        <f>VLOOKUP(H271,被动技能!$A:$E,5,FALSE)</f>
        <v>278</v>
      </c>
      <c r="L271" s="1">
        <f>VLOOKUP(I271,被动技能!$A:$E,5,FALSE)</f>
        <v>279</v>
      </c>
      <c r="M271" s="1">
        <f t="shared" si="28"/>
        <v>67</v>
      </c>
      <c r="N271" s="1" t="s">
        <v>251</v>
      </c>
      <c r="O271" s="1">
        <f t="shared" si="29"/>
        <v>166</v>
      </c>
      <c r="P271" s="1" t="s">
        <v>252</v>
      </c>
      <c r="Q271" s="1" t="s">
        <v>252</v>
      </c>
    </row>
    <row r="272" spans="3:17" x14ac:dyDescent="0.15">
      <c r="C272" s="8" t="str">
        <f t="shared" si="30"/>
        <v>被动技能14</v>
      </c>
      <c r="D272" s="8">
        <f t="shared" si="33"/>
        <v>19</v>
      </c>
      <c r="E272" s="8">
        <f t="shared" si="34"/>
        <v>20</v>
      </c>
      <c r="F272" s="8">
        <f t="shared" si="35"/>
        <v>14</v>
      </c>
      <c r="H272" t="str">
        <f t="shared" si="31"/>
        <v>被动技能14等级19</v>
      </c>
      <c r="I272" t="str">
        <f t="shared" si="32"/>
        <v>被动技能14等级20</v>
      </c>
      <c r="J272" s="1">
        <v>266</v>
      </c>
      <c r="K272" s="1">
        <f>VLOOKUP(H272,被动技能!$A:$E,5,FALSE)</f>
        <v>279</v>
      </c>
      <c r="L272" s="1">
        <f>VLOOKUP(I272,被动技能!$A:$E,5,FALSE)</f>
        <v>280</v>
      </c>
      <c r="M272" s="1">
        <f t="shared" si="28"/>
        <v>68</v>
      </c>
      <c r="N272" s="1" t="s">
        <v>251</v>
      </c>
      <c r="O272" s="1">
        <f t="shared" si="29"/>
        <v>167</v>
      </c>
      <c r="P272" s="1" t="s">
        <v>252</v>
      </c>
      <c r="Q272" s="1" t="s">
        <v>252</v>
      </c>
    </row>
    <row r="273" spans="3:17" x14ac:dyDescent="0.15">
      <c r="C273" s="8" t="str">
        <f t="shared" si="30"/>
        <v>被动技能15</v>
      </c>
      <c r="D273" s="8">
        <f t="shared" si="33"/>
        <v>1</v>
      </c>
      <c r="E273" s="8">
        <f t="shared" si="34"/>
        <v>2</v>
      </c>
      <c r="F273" s="8">
        <f t="shared" si="35"/>
        <v>15</v>
      </c>
      <c r="H273" t="str">
        <f t="shared" si="31"/>
        <v>被动技能15等级1</v>
      </c>
      <c r="I273" t="str">
        <f t="shared" si="32"/>
        <v>被动技能15等级2</v>
      </c>
      <c r="J273" s="1">
        <v>267</v>
      </c>
      <c r="K273" s="1">
        <f>VLOOKUP(H273,被动技能!$A:$E,5,FALSE)</f>
        <v>281</v>
      </c>
      <c r="L273" s="1">
        <f>VLOOKUP(I273,被动技能!$A:$E,5,FALSE)</f>
        <v>282</v>
      </c>
      <c r="M273" s="1">
        <f t="shared" si="28"/>
        <v>69</v>
      </c>
      <c r="N273" s="1" t="s">
        <v>251</v>
      </c>
      <c r="O273" s="1">
        <f t="shared" si="29"/>
        <v>168</v>
      </c>
      <c r="P273" s="1" t="s">
        <v>252</v>
      </c>
      <c r="Q273" s="1" t="s">
        <v>252</v>
      </c>
    </row>
    <row r="274" spans="3:17" x14ac:dyDescent="0.15">
      <c r="C274" s="8" t="str">
        <f t="shared" si="30"/>
        <v>被动技能15</v>
      </c>
      <c r="D274" s="8">
        <f t="shared" si="33"/>
        <v>2</v>
      </c>
      <c r="E274" s="8">
        <f t="shared" si="34"/>
        <v>3</v>
      </c>
      <c r="F274" s="8">
        <f t="shared" si="35"/>
        <v>15</v>
      </c>
      <c r="H274" t="str">
        <f t="shared" si="31"/>
        <v>被动技能15等级2</v>
      </c>
      <c r="I274" t="str">
        <f t="shared" si="32"/>
        <v>被动技能15等级3</v>
      </c>
      <c r="J274" s="1">
        <v>268</v>
      </c>
      <c r="K274" s="1">
        <f>VLOOKUP(H274,被动技能!$A:$E,5,FALSE)</f>
        <v>282</v>
      </c>
      <c r="L274" s="1">
        <f>VLOOKUP(I274,被动技能!$A:$E,5,FALSE)</f>
        <v>283</v>
      </c>
      <c r="M274" s="1">
        <f t="shared" si="28"/>
        <v>70</v>
      </c>
      <c r="N274" s="1" t="s">
        <v>251</v>
      </c>
      <c r="O274" s="1">
        <f t="shared" si="29"/>
        <v>169</v>
      </c>
      <c r="P274" s="1" t="s">
        <v>252</v>
      </c>
      <c r="Q274" s="1" t="s">
        <v>252</v>
      </c>
    </row>
    <row r="275" spans="3:17" x14ac:dyDescent="0.15">
      <c r="C275" s="8" t="str">
        <f t="shared" si="30"/>
        <v>被动技能15</v>
      </c>
      <c r="D275" s="8">
        <f t="shared" si="33"/>
        <v>3</v>
      </c>
      <c r="E275" s="8">
        <f t="shared" si="34"/>
        <v>4</v>
      </c>
      <c r="F275" s="8">
        <f t="shared" si="35"/>
        <v>15</v>
      </c>
      <c r="H275" t="str">
        <f t="shared" si="31"/>
        <v>被动技能15等级3</v>
      </c>
      <c r="I275" t="str">
        <f t="shared" si="32"/>
        <v>被动技能15等级4</v>
      </c>
      <c r="J275" s="1">
        <v>269</v>
      </c>
      <c r="K275" s="1">
        <f>VLOOKUP(H275,被动技能!$A:$E,5,FALSE)</f>
        <v>283</v>
      </c>
      <c r="L275" s="1">
        <f>VLOOKUP(I275,被动技能!$A:$E,5,FALSE)</f>
        <v>284</v>
      </c>
      <c r="M275" s="1">
        <f t="shared" si="28"/>
        <v>71</v>
      </c>
      <c r="N275" s="1" t="s">
        <v>251</v>
      </c>
      <c r="O275" s="1">
        <f t="shared" si="29"/>
        <v>170</v>
      </c>
      <c r="P275" s="1" t="s">
        <v>252</v>
      </c>
      <c r="Q275" s="1" t="s">
        <v>252</v>
      </c>
    </row>
    <row r="276" spans="3:17" x14ac:dyDescent="0.15">
      <c r="C276" s="8" t="str">
        <f t="shared" si="30"/>
        <v>被动技能15</v>
      </c>
      <c r="D276" s="8">
        <f t="shared" si="33"/>
        <v>4</v>
      </c>
      <c r="E276" s="8">
        <f t="shared" si="34"/>
        <v>5</v>
      </c>
      <c r="F276" s="8">
        <f t="shared" si="35"/>
        <v>15</v>
      </c>
      <c r="H276" t="str">
        <f t="shared" si="31"/>
        <v>被动技能15等级4</v>
      </c>
      <c r="I276" t="str">
        <f t="shared" si="32"/>
        <v>被动技能15等级5</v>
      </c>
      <c r="J276" s="1">
        <v>270</v>
      </c>
      <c r="K276" s="1">
        <f>VLOOKUP(H276,被动技能!$A:$E,5,FALSE)</f>
        <v>284</v>
      </c>
      <c r="L276" s="1">
        <f>VLOOKUP(I276,被动技能!$A:$E,5,FALSE)</f>
        <v>285</v>
      </c>
      <c r="M276" s="1">
        <f t="shared" si="28"/>
        <v>72</v>
      </c>
      <c r="N276" s="1" t="s">
        <v>251</v>
      </c>
      <c r="O276" s="1">
        <f t="shared" si="29"/>
        <v>171</v>
      </c>
      <c r="P276" s="1" t="s">
        <v>252</v>
      </c>
      <c r="Q276" s="1" t="s">
        <v>252</v>
      </c>
    </row>
    <row r="277" spans="3:17" x14ac:dyDescent="0.15">
      <c r="C277" s="8" t="str">
        <f t="shared" si="30"/>
        <v>被动技能15</v>
      </c>
      <c r="D277" s="8">
        <f t="shared" si="33"/>
        <v>5</v>
      </c>
      <c r="E277" s="8">
        <f t="shared" si="34"/>
        <v>6</v>
      </c>
      <c r="F277" s="8">
        <f t="shared" si="35"/>
        <v>15</v>
      </c>
      <c r="H277" t="str">
        <f t="shared" si="31"/>
        <v>被动技能15等级5</v>
      </c>
      <c r="I277" t="str">
        <f t="shared" si="32"/>
        <v>被动技能15等级6</v>
      </c>
      <c r="J277" s="1">
        <v>271</v>
      </c>
      <c r="K277" s="1">
        <f>VLOOKUP(H277,被动技能!$A:$E,5,FALSE)</f>
        <v>285</v>
      </c>
      <c r="L277" s="1">
        <f>VLOOKUP(I277,被动技能!$A:$E,5,FALSE)</f>
        <v>286</v>
      </c>
      <c r="M277" s="1">
        <f t="shared" si="28"/>
        <v>73</v>
      </c>
      <c r="N277" s="1" t="s">
        <v>251</v>
      </c>
      <c r="O277" s="1">
        <f t="shared" si="29"/>
        <v>172</v>
      </c>
      <c r="P277" s="1" t="s">
        <v>252</v>
      </c>
      <c r="Q277" s="1" t="s">
        <v>252</v>
      </c>
    </row>
    <row r="278" spans="3:17" x14ac:dyDescent="0.15">
      <c r="C278" s="8" t="str">
        <f t="shared" si="30"/>
        <v>被动技能15</v>
      </c>
      <c r="D278" s="8">
        <f t="shared" si="33"/>
        <v>6</v>
      </c>
      <c r="E278" s="8">
        <f t="shared" si="34"/>
        <v>7</v>
      </c>
      <c r="F278" s="8">
        <f t="shared" si="35"/>
        <v>15</v>
      </c>
      <c r="H278" t="str">
        <f t="shared" si="31"/>
        <v>被动技能15等级6</v>
      </c>
      <c r="I278" t="str">
        <f t="shared" si="32"/>
        <v>被动技能15等级7</v>
      </c>
      <c r="J278" s="1">
        <v>272</v>
      </c>
      <c r="K278" s="1">
        <f>VLOOKUP(H278,被动技能!$A:$E,5,FALSE)</f>
        <v>286</v>
      </c>
      <c r="L278" s="1">
        <f>VLOOKUP(I278,被动技能!$A:$E,5,FALSE)</f>
        <v>287</v>
      </c>
      <c r="M278" s="1">
        <f t="shared" si="28"/>
        <v>74</v>
      </c>
      <c r="N278" s="1" t="s">
        <v>251</v>
      </c>
      <c r="O278" s="1">
        <f t="shared" si="29"/>
        <v>173</v>
      </c>
      <c r="P278" s="1" t="s">
        <v>252</v>
      </c>
      <c r="Q278" s="1" t="s">
        <v>252</v>
      </c>
    </row>
    <row r="279" spans="3:17" x14ac:dyDescent="0.15">
      <c r="C279" s="8" t="str">
        <f t="shared" si="30"/>
        <v>被动技能15</v>
      </c>
      <c r="D279" s="8">
        <f t="shared" si="33"/>
        <v>7</v>
      </c>
      <c r="E279" s="8">
        <f t="shared" si="34"/>
        <v>8</v>
      </c>
      <c r="F279" s="8">
        <f t="shared" si="35"/>
        <v>15</v>
      </c>
      <c r="H279" t="str">
        <f t="shared" si="31"/>
        <v>被动技能15等级7</v>
      </c>
      <c r="I279" t="str">
        <f t="shared" si="32"/>
        <v>被动技能15等级8</v>
      </c>
      <c r="J279" s="1">
        <v>273</v>
      </c>
      <c r="K279" s="1">
        <f>VLOOKUP(H279,被动技能!$A:$E,5,FALSE)</f>
        <v>287</v>
      </c>
      <c r="L279" s="1">
        <f>VLOOKUP(I279,被动技能!$A:$E,5,FALSE)</f>
        <v>288</v>
      </c>
      <c r="M279" s="1">
        <f t="shared" si="28"/>
        <v>75</v>
      </c>
      <c r="N279" s="1" t="s">
        <v>251</v>
      </c>
      <c r="O279" s="1">
        <f t="shared" si="29"/>
        <v>174</v>
      </c>
      <c r="P279" s="1" t="s">
        <v>252</v>
      </c>
      <c r="Q279" s="1" t="s">
        <v>252</v>
      </c>
    </row>
    <row r="280" spans="3:17" x14ac:dyDescent="0.15">
      <c r="C280" s="8" t="str">
        <f t="shared" si="30"/>
        <v>被动技能15</v>
      </c>
      <c r="D280" s="8">
        <f t="shared" si="33"/>
        <v>8</v>
      </c>
      <c r="E280" s="8">
        <f t="shared" si="34"/>
        <v>9</v>
      </c>
      <c r="F280" s="8">
        <f t="shared" si="35"/>
        <v>15</v>
      </c>
      <c r="H280" t="str">
        <f t="shared" si="31"/>
        <v>被动技能15等级8</v>
      </c>
      <c r="I280" t="str">
        <f t="shared" si="32"/>
        <v>被动技能15等级9</v>
      </c>
      <c r="J280" s="1">
        <v>274</v>
      </c>
      <c r="K280" s="1">
        <f>VLOOKUP(H280,被动技能!$A:$E,5,FALSE)</f>
        <v>288</v>
      </c>
      <c r="L280" s="1">
        <f>VLOOKUP(I280,被动技能!$A:$E,5,FALSE)</f>
        <v>289</v>
      </c>
      <c r="M280" s="1">
        <f t="shared" si="28"/>
        <v>76</v>
      </c>
      <c r="N280" s="1" t="s">
        <v>251</v>
      </c>
      <c r="O280" s="1">
        <f t="shared" si="29"/>
        <v>175</v>
      </c>
      <c r="P280" s="1" t="s">
        <v>252</v>
      </c>
      <c r="Q280" s="1" t="s">
        <v>252</v>
      </c>
    </row>
    <row r="281" spans="3:17" x14ac:dyDescent="0.15">
      <c r="C281" s="8" t="str">
        <f t="shared" si="30"/>
        <v>被动技能15</v>
      </c>
      <c r="D281" s="8">
        <f t="shared" si="33"/>
        <v>9</v>
      </c>
      <c r="E281" s="8">
        <f t="shared" si="34"/>
        <v>10</v>
      </c>
      <c r="F281" s="8">
        <f t="shared" si="35"/>
        <v>15</v>
      </c>
      <c r="H281" t="str">
        <f t="shared" si="31"/>
        <v>被动技能15等级9</v>
      </c>
      <c r="I281" t="str">
        <f t="shared" si="32"/>
        <v>被动技能15等级10</v>
      </c>
      <c r="J281" s="1">
        <v>275</v>
      </c>
      <c r="K281" s="1">
        <f>VLOOKUP(H281,被动技能!$A:$E,5,FALSE)</f>
        <v>289</v>
      </c>
      <c r="L281" s="1">
        <f>VLOOKUP(I281,被动技能!$A:$E,5,FALSE)</f>
        <v>290</v>
      </c>
      <c r="M281" s="1">
        <f t="shared" si="28"/>
        <v>77</v>
      </c>
      <c r="N281" s="1" t="s">
        <v>251</v>
      </c>
      <c r="O281" s="1">
        <f t="shared" si="29"/>
        <v>176</v>
      </c>
      <c r="P281" s="1" t="s">
        <v>252</v>
      </c>
      <c r="Q281" s="1" t="s">
        <v>252</v>
      </c>
    </row>
    <row r="282" spans="3:17" x14ac:dyDescent="0.15">
      <c r="C282" s="8" t="str">
        <f t="shared" si="30"/>
        <v>被动技能15</v>
      </c>
      <c r="D282" s="8">
        <f t="shared" si="33"/>
        <v>10</v>
      </c>
      <c r="E282" s="8">
        <f t="shared" si="34"/>
        <v>11</v>
      </c>
      <c r="F282" s="8">
        <f t="shared" si="35"/>
        <v>15</v>
      </c>
      <c r="H282" t="str">
        <f t="shared" si="31"/>
        <v>被动技能15等级10</v>
      </c>
      <c r="I282" t="str">
        <f t="shared" si="32"/>
        <v>被动技能15等级11</v>
      </c>
      <c r="J282" s="1">
        <v>276</v>
      </c>
      <c r="K282" s="1">
        <f>VLOOKUP(H282,被动技能!$A:$E,5,FALSE)</f>
        <v>290</v>
      </c>
      <c r="L282" s="1">
        <f>VLOOKUP(I282,被动技能!$A:$E,5,FALSE)</f>
        <v>291</v>
      </c>
      <c r="M282" s="1">
        <f t="shared" si="28"/>
        <v>78</v>
      </c>
      <c r="N282" s="1" t="s">
        <v>251</v>
      </c>
      <c r="O282" s="1">
        <f t="shared" si="29"/>
        <v>177</v>
      </c>
      <c r="P282" s="1" t="s">
        <v>252</v>
      </c>
      <c r="Q282" s="1" t="s">
        <v>252</v>
      </c>
    </row>
    <row r="283" spans="3:17" x14ac:dyDescent="0.15">
      <c r="C283" s="8" t="str">
        <f t="shared" si="30"/>
        <v>被动技能15</v>
      </c>
      <c r="D283" s="8">
        <f t="shared" si="33"/>
        <v>11</v>
      </c>
      <c r="E283" s="8">
        <f t="shared" si="34"/>
        <v>12</v>
      </c>
      <c r="F283" s="8">
        <f t="shared" si="35"/>
        <v>15</v>
      </c>
      <c r="H283" t="str">
        <f t="shared" si="31"/>
        <v>被动技能15等级11</v>
      </c>
      <c r="I283" t="str">
        <f t="shared" si="32"/>
        <v>被动技能15等级12</v>
      </c>
      <c r="J283" s="1">
        <v>277</v>
      </c>
      <c r="K283" s="1">
        <f>VLOOKUP(H283,被动技能!$A:$E,5,FALSE)</f>
        <v>291</v>
      </c>
      <c r="L283" s="1">
        <f>VLOOKUP(I283,被动技能!$A:$E,5,FALSE)</f>
        <v>292</v>
      </c>
      <c r="M283" s="1">
        <f t="shared" si="28"/>
        <v>79</v>
      </c>
      <c r="N283" s="1" t="s">
        <v>251</v>
      </c>
      <c r="O283" s="1">
        <f t="shared" si="29"/>
        <v>178</v>
      </c>
      <c r="P283" s="1" t="s">
        <v>252</v>
      </c>
      <c r="Q283" s="1" t="s">
        <v>252</v>
      </c>
    </row>
    <row r="284" spans="3:17" x14ac:dyDescent="0.15">
      <c r="C284" s="8" t="str">
        <f t="shared" si="30"/>
        <v>被动技能15</v>
      </c>
      <c r="D284" s="8">
        <f t="shared" si="33"/>
        <v>12</v>
      </c>
      <c r="E284" s="8">
        <f t="shared" si="34"/>
        <v>13</v>
      </c>
      <c r="F284" s="8">
        <f t="shared" si="35"/>
        <v>15</v>
      </c>
      <c r="H284" t="str">
        <f t="shared" si="31"/>
        <v>被动技能15等级12</v>
      </c>
      <c r="I284" t="str">
        <f t="shared" si="32"/>
        <v>被动技能15等级13</v>
      </c>
      <c r="J284" s="1">
        <v>278</v>
      </c>
      <c r="K284" s="1">
        <f>VLOOKUP(H284,被动技能!$A:$E,5,FALSE)</f>
        <v>292</v>
      </c>
      <c r="L284" s="1">
        <f>VLOOKUP(I284,被动技能!$A:$E,5,FALSE)</f>
        <v>293</v>
      </c>
      <c r="M284" s="1">
        <f t="shared" si="28"/>
        <v>80</v>
      </c>
      <c r="N284" s="1" t="s">
        <v>251</v>
      </c>
      <c r="O284" s="1">
        <f t="shared" si="29"/>
        <v>179</v>
      </c>
      <c r="P284" s="1" t="s">
        <v>252</v>
      </c>
      <c r="Q284" s="1" t="s">
        <v>252</v>
      </c>
    </row>
    <row r="285" spans="3:17" x14ac:dyDescent="0.15">
      <c r="C285" s="8" t="str">
        <f t="shared" si="30"/>
        <v>被动技能15</v>
      </c>
      <c r="D285" s="8">
        <f t="shared" si="33"/>
        <v>13</v>
      </c>
      <c r="E285" s="8">
        <f t="shared" si="34"/>
        <v>14</v>
      </c>
      <c r="F285" s="8">
        <f t="shared" si="35"/>
        <v>15</v>
      </c>
      <c r="H285" t="str">
        <f t="shared" si="31"/>
        <v>被动技能15等级13</v>
      </c>
      <c r="I285" t="str">
        <f t="shared" si="32"/>
        <v>被动技能15等级14</v>
      </c>
      <c r="J285" s="1">
        <v>279</v>
      </c>
      <c r="K285" s="1">
        <f>VLOOKUP(H285,被动技能!$A:$E,5,FALSE)</f>
        <v>293</v>
      </c>
      <c r="L285" s="1">
        <f>VLOOKUP(I285,被动技能!$A:$E,5,FALSE)</f>
        <v>294</v>
      </c>
      <c r="M285" s="1">
        <f t="shared" si="28"/>
        <v>81</v>
      </c>
      <c r="N285" s="1" t="s">
        <v>251</v>
      </c>
      <c r="O285" s="1">
        <f t="shared" si="29"/>
        <v>180</v>
      </c>
      <c r="P285" s="1" t="s">
        <v>252</v>
      </c>
      <c r="Q285" s="1" t="s">
        <v>252</v>
      </c>
    </row>
    <row r="286" spans="3:17" x14ac:dyDescent="0.15">
      <c r="C286" s="8" t="str">
        <f t="shared" si="30"/>
        <v>被动技能15</v>
      </c>
      <c r="D286" s="8">
        <f t="shared" si="33"/>
        <v>14</v>
      </c>
      <c r="E286" s="8">
        <f t="shared" si="34"/>
        <v>15</v>
      </c>
      <c r="F286" s="8">
        <f t="shared" si="35"/>
        <v>15</v>
      </c>
      <c r="H286" t="str">
        <f t="shared" si="31"/>
        <v>被动技能15等级14</v>
      </c>
      <c r="I286" t="str">
        <f t="shared" si="32"/>
        <v>被动技能15等级15</v>
      </c>
      <c r="J286" s="1">
        <v>280</v>
      </c>
      <c r="K286" s="1">
        <f>VLOOKUP(H286,被动技能!$A:$E,5,FALSE)</f>
        <v>294</v>
      </c>
      <c r="L286" s="1">
        <f>VLOOKUP(I286,被动技能!$A:$E,5,FALSE)</f>
        <v>295</v>
      </c>
      <c r="M286" s="1">
        <f t="shared" si="28"/>
        <v>82</v>
      </c>
      <c r="N286" s="1" t="s">
        <v>251</v>
      </c>
      <c r="O286" s="1">
        <f t="shared" si="29"/>
        <v>181</v>
      </c>
      <c r="P286" s="1" t="s">
        <v>252</v>
      </c>
      <c r="Q286" s="1" t="s">
        <v>252</v>
      </c>
    </row>
    <row r="287" spans="3:17" x14ac:dyDescent="0.15">
      <c r="C287" s="8" t="str">
        <f t="shared" si="30"/>
        <v>被动技能15</v>
      </c>
      <c r="D287" s="8">
        <f t="shared" si="33"/>
        <v>15</v>
      </c>
      <c r="E287" s="8">
        <f t="shared" si="34"/>
        <v>16</v>
      </c>
      <c r="F287" s="8">
        <f t="shared" si="35"/>
        <v>15</v>
      </c>
      <c r="H287" t="str">
        <f t="shared" si="31"/>
        <v>被动技能15等级15</v>
      </c>
      <c r="I287" t="str">
        <f t="shared" si="32"/>
        <v>被动技能15等级16</v>
      </c>
      <c r="J287" s="1">
        <v>281</v>
      </c>
      <c r="K287" s="1">
        <f>VLOOKUP(H287,被动技能!$A:$E,5,FALSE)</f>
        <v>295</v>
      </c>
      <c r="L287" s="1">
        <f>VLOOKUP(I287,被动技能!$A:$E,5,FALSE)</f>
        <v>296</v>
      </c>
      <c r="M287" s="1">
        <f t="shared" si="28"/>
        <v>83</v>
      </c>
      <c r="N287" s="1" t="s">
        <v>251</v>
      </c>
      <c r="O287" s="1">
        <f t="shared" si="29"/>
        <v>182</v>
      </c>
      <c r="P287" s="1" t="s">
        <v>252</v>
      </c>
      <c r="Q287" s="1" t="s">
        <v>252</v>
      </c>
    </row>
    <row r="288" spans="3:17" x14ac:dyDescent="0.15">
      <c r="C288" s="8" t="str">
        <f t="shared" si="30"/>
        <v>被动技能15</v>
      </c>
      <c r="D288" s="8">
        <f t="shared" si="33"/>
        <v>16</v>
      </c>
      <c r="E288" s="8">
        <f t="shared" si="34"/>
        <v>17</v>
      </c>
      <c r="F288" s="8">
        <f t="shared" si="35"/>
        <v>15</v>
      </c>
      <c r="H288" t="str">
        <f t="shared" si="31"/>
        <v>被动技能15等级16</v>
      </c>
      <c r="I288" t="str">
        <f t="shared" si="32"/>
        <v>被动技能15等级17</v>
      </c>
      <c r="J288" s="1">
        <v>282</v>
      </c>
      <c r="K288" s="1">
        <f>VLOOKUP(H288,被动技能!$A:$E,5,FALSE)</f>
        <v>296</v>
      </c>
      <c r="L288" s="1">
        <f>VLOOKUP(I288,被动技能!$A:$E,5,FALSE)</f>
        <v>297</v>
      </c>
      <c r="M288" s="1">
        <f t="shared" si="28"/>
        <v>84</v>
      </c>
      <c r="N288" s="1" t="s">
        <v>251</v>
      </c>
      <c r="O288" s="1">
        <f t="shared" si="29"/>
        <v>183</v>
      </c>
      <c r="P288" s="1" t="s">
        <v>252</v>
      </c>
      <c r="Q288" s="1" t="s">
        <v>252</v>
      </c>
    </row>
    <row r="289" spans="3:17" x14ac:dyDescent="0.15">
      <c r="C289" s="8" t="str">
        <f t="shared" si="30"/>
        <v>被动技能15</v>
      </c>
      <c r="D289" s="8">
        <f t="shared" si="33"/>
        <v>17</v>
      </c>
      <c r="E289" s="8">
        <f t="shared" si="34"/>
        <v>18</v>
      </c>
      <c r="F289" s="8">
        <f t="shared" si="35"/>
        <v>15</v>
      </c>
      <c r="H289" t="str">
        <f t="shared" si="31"/>
        <v>被动技能15等级17</v>
      </c>
      <c r="I289" t="str">
        <f t="shared" si="32"/>
        <v>被动技能15等级18</v>
      </c>
      <c r="J289" s="1">
        <v>283</v>
      </c>
      <c r="K289" s="1">
        <f>VLOOKUP(H289,被动技能!$A:$E,5,FALSE)</f>
        <v>297</v>
      </c>
      <c r="L289" s="1">
        <f>VLOOKUP(I289,被动技能!$A:$E,5,FALSE)</f>
        <v>298</v>
      </c>
      <c r="M289" s="1">
        <f t="shared" si="28"/>
        <v>85</v>
      </c>
      <c r="N289" s="1" t="s">
        <v>251</v>
      </c>
      <c r="O289" s="1">
        <f t="shared" si="29"/>
        <v>184</v>
      </c>
      <c r="P289" s="1" t="s">
        <v>252</v>
      </c>
      <c r="Q289" s="1" t="s">
        <v>252</v>
      </c>
    </row>
    <row r="290" spans="3:17" x14ac:dyDescent="0.15">
      <c r="C290" s="8" t="str">
        <f t="shared" si="30"/>
        <v>被动技能15</v>
      </c>
      <c r="D290" s="8">
        <f t="shared" si="33"/>
        <v>18</v>
      </c>
      <c r="E290" s="8">
        <f t="shared" si="34"/>
        <v>19</v>
      </c>
      <c r="F290" s="8">
        <f t="shared" si="35"/>
        <v>15</v>
      </c>
      <c r="H290" t="str">
        <f t="shared" si="31"/>
        <v>被动技能15等级18</v>
      </c>
      <c r="I290" t="str">
        <f t="shared" si="32"/>
        <v>被动技能15等级19</v>
      </c>
      <c r="J290" s="1">
        <v>284</v>
      </c>
      <c r="K290" s="1">
        <f>VLOOKUP(H290,被动技能!$A:$E,5,FALSE)</f>
        <v>298</v>
      </c>
      <c r="L290" s="1">
        <f>VLOOKUP(I290,被动技能!$A:$E,5,FALSE)</f>
        <v>299</v>
      </c>
      <c r="M290" s="1">
        <f t="shared" si="28"/>
        <v>86</v>
      </c>
      <c r="N290" s="1" t="s">
        <v>251</v>
      </c>
      <c r="O290" s="1">
        <f t="shared" si="29"/>
        <v>185</v>
      </c>
      <c r="P290" s="1" t="s">
        <v>252</v>
      </c>
      <c r="Q290" s="1" t="s">
        <v>252</v>
      </c>
    </row>
    <row r="291" spans="3:17" x14ac:dyDescent="0.15">
      <c r="C291" s="8" t="str">
        <f t="shared" si="30"/>
        <v>被动技能15</v>
      </c>
      <c r="D291" s="8">
        <f t="shared" si="33"/>
        <v>19</v>
      </c>
      <c r="E291" s="8">
        <f t="shared" si="34"/>
        <v>20</v>
      </c>
      <c r="F291" s="8">
        <f t="shared" si="35"/>
        <v>15</v>
      </c>
      <c r="H291" t="str">
        <f t="shared" si="31"/>
        <v>被动技能15等级19</v>
      </c>
      <c r="I291" t="str">
        <f t="shared" si="32"/>
        <v>被动技能15等级20</v>
      </c>
      <c r="J291" s="1">
        <v>285</v>
      </c>
      <c r="K291" s="1">
        <f>VLOOKUP(H291,被动技能!$A:$E,5,FALSE)</f>
        <v>299</v>
      </c>
      <c r="L291" s="1">
        <f>VLOOKUP(I291,被动技能!$A:$E,5,FALSE)</f>
        <v>300</v>
      </c>
      <c r="M291" s="1">
        <f t="shared" si="28"/>
        <v>87</v>
      </c>
      <c r="N291" s="1" t="s">
        <v>251</v>
      </c>
      <c r="O291" s="1">
        <f t="shared" si="29"/>
        <v>186</v>
      </c>
      <c r="P291" s="1" t="s">
        <v>252</v>
      </c>
      <c r="Q291" s="1" t="s">
        <v>252</v>
      </c>
    </row>
    <row r="292" spans="3:17" x14ac:dyDescent="0.15">
      <c r="C292" s="8" t="str">
        <f t="shared" si="30"/>
        <v>被动技能16</v>
      </c>
      <c r="D292" s="8">
        <f t="shared" si="33"/>
        <v>1</v>
      </c>
      <c r="E292" s="8">
        <f t="shared" si="34"/>
        <v>2</v>
      </c>
      <c r="F292" s="8">
        <f t="shared" si="35"/>
        <v>16</v>
      </c>
      <c r="H292" t="str">
        <f t="shared" si="31"/>
        <v>被动技能16等级1</v>
      </c>
      <c r="I292" t="str">
        <f t="shared" si="32"/>
        <v>被动技能16等级2</v>
      </c>
      <c r="J292" s="1">
        <v>286</v>
      </c>
      <c r="K292" s="1">
        <f>VLOOKUP(H292,被动技能!$A:$E,5,FALSE)</f>
        <v>301</v>
      </c>
      <c r="L292" s="1">
        <f>VLOOKUP(I292,被动技能!$A:$E,5,FALSE)</f>
        <v>302</v>
      </c>
      <c r="M292" s="1">
        <f t="shared" si="28"/>
        <v>88</v>
      </c>
      <c r="N292" s="1" t="s">
        <v>251</v>
      </c>
      <c r="O292" s="1">
        <f t="shared" si="29"/>
        <v>187</v>
      </c>
      <c r="P292" s="1" t="s">
        <v>252</v>
      </c>
      <c r="Q292" s="1" t="s">
        <v>252</v>
      </c>
    </row>
    <row r="293" spans="3:17" x14ac:dyDescent="0.15">
      <c r="C293" s="8" t="str">
        <f t="shared" si="30"/>
        <v>被动技能16</v>
      </c>
      <c r="D293" s="8">
        <f t="shared" si="33"/>
        <v>2</v>
      </c>
      <c r="E293" s="8">
        <f t="shared" si="34"/>
        <v>3</v>
      </c>
      <c r="F293" s="8">
        <f t="shared" si="35"/>
        <v>16</v>
      </c>
      <c r="H293" t="str">
        <f t="shared" si="31"/>
        <v>被动技能16等级2</v>
      </c>
      <c r="I293" t="str">
        <f t="shared" si="32"/>
        <v>被动技能16等级3</v>
      </c>
      <c r="J293" s="1">
        <v>287</v>
      </c>
      <c r="K293" s="1">
        <f>VLOOKUP(H293,被动技能!$A:$E,5,FALSE)</f>
        <v>302</v>
      </c>
      <c r="L293" s="1">
        <f>VLOOKUP(I293,被动技能!$A:$E,5,FALSE)</f>
        <v>303</v>
      </c>
      <c r="M293" s="1">
        <f t="shared" si="28"/>
        <v>89</v>
      </c>
      <c r="N293" s="1" t="s">
        <v>251</v>
      </c>
      <c r="O293" s="1">
        <f t="shared" si="29"/>
        <v>188</v>
      </c>
      <c r="P293" s="1" t="s">
        <v>252</v>
      </c>
      <c r="Q293" s="1" t="s">
        <v>252</v>
      </c>
    </row>
    <row r="294" spans="3:17" x14ac:dyDescent="0.15">
      <c r="C294" s="8" t="str">
        <f t="shared" si="30"/>
        <v>被动技能16</v>
      </c>
      <c r="D294" s="8">
        <f t="shared" si="33"/>
        <v>3</v>
      </c>
      <c r="E294" s="8">
        <f t="shared" si="34"/>
        <v>4</v>
      </c>
      <c r="F294" s="8">
        <f t="shared" si="35"/>
        <v>16</v>
      </c>
      <c r="H294" t="str">
        <f t="shared" si="31"/>
        <v>被动技能16等级3</v>
      </c>
      <c r="I294" t="str">
        <f t="shared" si="32"/>
        <v>被动技能16等级4</v>
      </c>
      <c r="J294" s="1">
        <v>288</v>
      </c>
      <c r="K294" s="1">
        <f>VLOOKUP(H294,被动技能!$A:$E,5,FALSE)</f>
        <v>303</v>
      </c>
      <c r="L294" s="1">
        <f>VLOOKUP(I294,被动技能!$A:$E,5,FALSE)</f>
        <v>304</v>
      </c>
      <c r="M294" s="1">
        <f t="shared" si="28"/>
        <v>90</v>
      </c>
      <c r="N294" s="1" t="s">
        <v>251</v>
      </c>
      <c r="O294" s="1">
        <f t="shared" si="29"/>
        <v>189</v>
      </c>
      <c r="P294" s="1" t="s">
        <v>252</v>
      </c>
      <c r="Q294" s="1" t="s">
        <v>252</v>
      </c>
    </row>
    <row r="295" spans="3:17" x14ac:dyDescent="0.15">
      <c r="C295" s="8" t="str">
        <f t="shared" si="30"/>
        <v>被动技能16</v>
      </c>
      <c r="D295" s="8">
        <f t="shared" si="33"/>
        <v>4</v>
      </c>
      <c r="E295" s="8">
        <f t="shared" si="34"/>
        <v>5</v>
      </c>
      <c r="F295" s="8">
        <f t="shared" si="35"/>
        <v>16</v>
      </c>
      <c r="H295" t="str">
        <f t="shared" si="31"/>
        <v>被动技能16等级4</v>
      </c>
      <c r="I295" t="str">
        <f t="shared" si="32"/>
        <v>被动技能16等级5</v>
      </c>
      <c r="J295" s="1">
        <v>289</v>
      </c>
      <c r="K295" s="1">
        <f>VLOOKUP(H295,被动技能!$A:$E,5,FALSE)</f>
        <v>304</v>
      </c>
      <c r="L295" s="1">
        <f>VLOOKUP(I295,被动技能!$A:$E,5,FALSE)</f>
        <v>305</v>
      </c>
      <c r="M295" s="1">
        <f t="shared" si="28"/>
        <v>91</v>
      </c>
      <c r="N295" s="1" t="s">
        <v>251</v>
      </c>
      <c r="O295" s="1">
        <f t="shared" si="29"/>
        <v>190</v>
      </c>
      <c r="P295" s="1" t="s">
        <v>252</v>
      </c>
      <c r="Q295" s="1" t="s">
        <v>252</v>
      </c>
    </row>
    <row r="296" spans="3:17" x14ac:dyDescent="0.15">
      <c r="C296" s="8" t="str">
        <f t="shared" si="30"/>
        <v>被动技能16</v>
      </c>
      <c r="D296" s="8">
        <f t="shared" si="33"/>
        <v>5</v>
      </c>
      <c r="E296" s="8">
        <f t="shared" si="34"/>
        <v>6</v>
      </c>
      <c r="F296" s="8">
        <f t="shared" si="35"/>
        <v>16</v>
      </c>
      <c r="H296" t="str">
        <f t="shared" si="31"/>
        <v>被动技能16等级5</v>
      </c>
      <c r="I296" t="str">
        <f t="shared" si="32"/>
        <v>被动技能16等级6</v>
      </c>
      <c r="J296" s="1">
        <v>290</v>
      </c>
      <c r="K296" s="1">
        <f>VLOOKUP(H296,被动技能!$A:$E,5,FALSE)</f>
        <v>305</v>
      </c>
      <c r="L296" s="1">
        <f>VLOOKUP(I296,被动技能!$A:$E,5,FALSE)</f>
        <v>306</v>
      </c>
      <c r="M296" s="1">
        <f t="shared" si="28"/>
        <v>92</v>
      </c>
      <c r="N296" s="1" t="s">
        <v>251</v>
      </c>
      <c r="O296" s="1">
        <f t="shared" si="29"/>
        <v>191</v>
      </c>
      <c r="P296" s="1" t="s">
        <v>252</v>
      </c>
      <c r="Q296" s="1" t="s">
        <v>252</v>
      </c>
    </row>
    <row r="297" spans="3:17" x14ac:dyDescent="0.15">
      <c r="C297" s="8" t="str">
        <f t="shared" si="30"/>
        <v>被动技能16</v>
      </c>
      <c r="D297" s="8">
        <f t="shared" si="33"/>
        <v>6</v>
      </c>
      <c r="E297" s="8">
        <f t="shared" si="34"/>
        <v>7</v>
      </c>
      <c r="F297" s="8">
        <f t="shared" si="35"/>
        <v>16</v>
      </c>
      <c r="H297" t="str">
        <f t="shared" si="31"/>
        <v>被动技能16等级6</v>
      </c>
      <c r="I297" t="str">
        <f t="shared" si="32"/>
        <v>被动技能16等级7</v>
      </c>
      <c r="J297" s="1">
        <v>291</v>
      </c>
      <c r="K297" s="1">
        <f>VLOOKUP(H297,被动技能!$A:$E,5,FALSE)</f>
        <v>306</v>
      </c>
      <c r="L297" s="1">
        <f>VLOOKUP(I297,被动技能!$A:$E,5,FALSE)</f>
        <v>307</v>
      </c>
      <c r="M297" s="1">
        <f t="shared" si="28"/>
        <v>93</v>
      </c>
      <c r="N297" s="1" t="s">
        <v>251</v>
      </c>
      <c r="O297" s="1">
        <f t="shared" si="29"/>
        <v>192</v>
      </c>
      <c r="P297" s="1" t="s">
        <v>252</v>
      </c>
      <c r="Q297" s="1" t="s">
        <v>252</v>
      </c>
    </row>
    <row r="298" spans="3:17" x14ac:dyDescent="0.15">
      <c r="C298" s="8" t="str">
        <f t="shared" si="30"/>
        <v>被动技能16</v>
      </c>
      <c r="D298" s="8">
        <f t="shared" si="33"/>
        <v>7</v>
      </c>
      <c r="E298" s="8">
        <f t="shared" si="34"/>
        <v>8</v>
      </c>
      <c r="F298" s="8">
        <f t="shared" si="35"/>
        <v>16</v>
      </c>
      <c r="H298" t="str">
        <f t="shared" si="31"/>
        <v>被动技能16等级7</v>
      </c>
      <c r="I298" t="str">
        <f t="shared" si="32"/>
        <v>被动技能16等级8</v>
      </c>
      <c r="J298" s="1">
        <v>292</v>
      </c>
      <c r="K298" s="1">
        <f>VLOOKUP(H298,被动技能!$A:$E,5,FALSE)</f>
        <v>307</v>
      </c>
      <c r="L298" s="1">
        <f>VLOOKUP(I298,被动技能!$A:$E,5,FALSE)</f>
        <v>308</v>
      </c>
      <c r="M298" s="1">
        <f t="shared" si="28"/>
        <v>94</v>
      </c>
      <c r="N298" s="1" t="s">
        <v>251</v>
      </c>
      <c r="O298" s="1">
        <f t="shared" si="29"/>
        <v>193</v>
      </c>
      <c r="P298" s="1" t="s">
        <v>252</v>
      </c>
      <c r="Q298" s="1" t="s">
        <v>252</v>
      </c>
    </row>
    <row r="299" spans="3:17" x14ac:dyDescent="0.15">
      <c r="C299" s="8" t="str">
        <f t="shared" si="30"/>
        <v>被动技能16</v>
      </c>
      <c r="D299" s="8">
        <f t="shared" si="33"/>
        <v>8</v>
      </c>
      <c r="E299" s="8">
        <f t="shared" si="34"/>
        <v>9</v>
      </c>
      <c r="F299" s="8">
        <f t="shared" si="35"/>
        <v>16</v>
      </c>
      <c r="H299" t="str">
        <f t="shared" si="31"/>
        <v>被动技能16等级8</v>
      </c>
      <c r="I299" t="str">
        <f t="shared" si="32"/>
        <v>被动技能16等级9</v>
      </c>
      <c r="J299" s="1">
        <v>293</v>
      </c>
      <c r="K299" s="1">
        <f>VLOOKUP(H299,被动技能!$A:$E,5,FALSE)</f>
        <v>308</v>
      </c>
      <c r="L299" s="1">
        <f>VLOOKUP(I299,被动技能!$A:$E,5,FALSE)</f>
        <v>309</v>
      </c>
      <c r="M299" s="1">
        <f t="shared" ref="M299:M362" si="36">M200</f>
        <v>95</v>
      </c>
      <c r="N299" s="1" t="s">
        <v>251</v>
      </c>
      <c r="O299" s="1">
        <f t="shared" ref="O299:O362" si="37">O200</f>
        <v>194</v>
      </c>
      <c r="P299" s="1" t="s">
        <v>252</v>
      </c>
      <c r="Q299" s="1" t="s">
        <v>252</v>
      </c>
    </row>
    <row r="300" spans="3:17" x14ac:dyDescent="0.15">
      <c r="C300" s="8" t="str">
        <f t="shared" si="30"/>
        <v>被动技能16</v>
      </c>
      <c r="D300" s="8">
        <f t="shared" si="33"/>
        <v>9</v>
      </c>
      <c r="E300" s="8">
        <f t="shared" si="34"/>
        <v>10</v>
      </c>
      <c r="F300" s="8">
        <f t="shared" si="35"/>
        <v>16</v>
      </c>
      <c r="H300" t="str">
        <f t="shared" si="31"/>
        <v>被动技能16等级9</v>
      </c>
      <c r="I300" t="str">
        <f t="shared" si="32"/>
        <v>被动技能16等级10</v>
      </c>
      <c r="J300" s="1">
        <v>294</v>
      </c>
      <c r="K300" s="1">
        <f>VLOOKUP(H300,被动技能!$A:$E,5,FALSE)</f>
        <v>309</v>
      </c>
      <c r="L300" s="1">
        <f>VLOOKUP(I300,被动技能!$A:$E,5,FALSE)</f>
        <v>310</v>
      </c>
      <c r="M300" s="1">
        <f t="shared" si="36"/>
        <v>96</v>
      </c>
      <c r="N300" s="1" t="s">
        <v>251</v>
      </c>
      <c r="O300" s="1">
        <f t="shared" si="37"/>
        <v>195</v>
      </c>
      <c r="P300" s="1" t="s">
        <v>252</v>
      </c>
      <c r="Q300" s="1" t="s">
        <v>252</v>
      </c>
    </row>
    <row r="301" spans="3:17" x14ac:dyDescent="0.15">
      <c r="C301" s="8" t="str">
        <f t="shared" si="30"/>
        <v>被动技能16</v>
      </c>
      <c r="D301" s="8">
        <f t="shared" si="33"/>
        <v>10</v>
      </c>
      <c r="E301" s="8">
        <f t="shared" si="34"/>
        <v>11</v>
      </c>
      <c r="F301" s="8">
        <f t="shared" si="35"/>
        <v>16</v>
      </c>
      <c r="H301" t="str">
        <f t="shared" si="31"/>
        <v>被动技能16等级10</v>
      </c>
      <c r="I301" t="str">
        <f t="shared" si="32"/>
        <v>被动技能16等级11</v>
      </c>
      <c r="J301" s="1">
        <v>295</v>
      </c>
      <c r="K301" s="1">
        <f>VLOOKUP(H301,被动技能!$A:$E,5,FALSE)</f>
        <v>310</v>
      </c>
      <c r="L301" s="1">
        <f>VLOOKUP(I301,被动技能!$A:$E,5,FALSE)</f>
        <v>311</v>
      </c>
      <c r="M301" s="1">
        <f t="shared" si="36"/>
        <v>97</v>
      </c>
      <c r="N301" s="1" t="s">
        <v>251</v>
      </c>
      <c r="O301" s="1">
        <f t="shared" si="37"/>
        <v>196</v>
      </c>
      <c r="P301" s="1" t="s">
        <v>252</v>
      </c>
      <c r="Q301" s="1" t="s">
        <v>252</v>
      </c>
    </row>
    <row r="302" spans="3:17" x14ac:dyDescent="0.15">
      <c r="C302" s="8" t="str">
        <f t="shared" si="30"/>
        <v>被动技能16</v>
      </c>
      <c r="D302" s="8">
        <f t="shared" si="33"/>
        <v>11</v>
      </c>
      <c r="E302" s="8">
        <f t="shared" si="34"/>
        <v>12</v>
      </c>
      <c r="F302" s="8">
        <f t="shared" si="35"/>
        <v>16</v>
      </c>
      <c r="H302" t="str">
        <f t="shared" si="31"/>
        <v>被动技能16等级11</v>
      </c>
      <c r="I302" t="str">
        <f t="shared" si="32"/>
        <v>被动技能16等级12</v>
      </c>
      <c r="J302" s="1">
        <v>296</v>
      </c>
      <c r="K302" s="1">
        <f>VLOOKUP(H302,被动技能!$A:$E,5,FALSE)</f>
        <v>311</v>
      </c>
      <c r="L302" s="1">
        <f>VLOOKUP(I302,被动技能!$A:$E,5,FALSE)</f>
        <v>312</v>
      </c>
      <c r="M302" s="1">
        <f t="shared" si="36"/>
        <v>98</v>
      </c>
      <c r="N302" s="1" t="s">
        <v>251</v>
      </c>
      <c r="O302" s="1">
        <f t="shared" si="37"/>
        <v>197</v>
      </c>
      <c r="P302" s="1" t="s">
        <v>252</v>
      </c>
      <c r="Q302" s="1" t="s">
        <v>252</v>
      </c>
    </row>
    <row r="303" spans="3:17" x14ac:dyDescent="0.15">
      <c r="C303" s="8" t="str">
        <f t="shared" si="30"/>
        <v>被动技能16</v>
      </c>
      <c r="D303" s="8">
        <f t="shared" si="33"/>
        <v>12</v>
      </c>
      <c r="E303" s="8">
        <f t="shared" si="34"/>
        <v>13</v>
      </c>
      <c r="F303" s="8">
        <f t="shared" si="35"/>
        <v>16</v>
      </c>
      <c r="H303" t="str">
        <f t="shared" si="31"/>
        <v>被动技能16等级12</v>
      </c>
      <c r="I303" t="str">
        <f t="shared" si="32"/>
        <v>被动技能16等级13</v>
      </c>
      <c r="J303" s="1">
        <v>297</v>
      </c>
      <c r="K303" s="1">
        <f>VLOOKUP(H303,被动技能!$A:$E,5,FALSE)</f>
        <v>312</v>
      </c>
      <c r="L303" s="1">
        <f>VLOOKUP(I303,被动技能!$A:$E,5,FALSE)</f>
        <v>313</v>
      </c>
      <c r="M303" s="1">
        <f t="shared" si="36"/>
        <v>99</v>
      </c>
      <c r="N303" s="1" t="s">
        <v>251</v>
      </c>
      <c r="O303" s="1">
        <f t="shared" si="37"/>
        <v>198</v>
      </c>
      <c r="P303" s="1" t="s">
        <v>252</v>
      </c>
      <c r="Q303" s="1" t="s">
        <v>252</v>
      </c>
    </row>
    <row r="304" spans="3:17" x14ac:dyDescent="0.15">
      <c r="C304" s="8" t="str">
        <f t="shared" si="30"/>
        <v>被动技能16</v>
      </c>
      <c r="D304" s="8">
        <f t="shared" si="33"/>
        <v>13</v>
      </c>
      <c r="E304" s="8">
        <f t="shared" si="34"/>
        <v>14</v>
      </c>
      <c r="F304" s="8">
        <f t="shared" si="35"/>
        <v>16</v>
      </c>
      <c r="H304" t="str">
        <f t="shared" si="31"/>
        <v>被动技能16等级13</v>
      </c>
      <c r="I304" t="str">
        <f t="shared" si="32"/>
        <v>被动技能16等级14</v>
      </c>
      <c r="J304" s="1">
        <v>298</v>
      </c>
      <c r="K304" s="1">
        <f>VLOOKUP(H304,被动技能!$A:$E,5,FALSE)</f>
        <v>313</v>
      </c>
      <c r="L304" s="1">
        <f>VLOOKUP(I304,被动技能!$A:$E,5,FALSE)</f>
        <v>314</v>
      </c>
      <c r="M304" s="1">
        <f t="shared" si="36"/>
        <v>1</v>
      </c>
      <c r="N304" s="1" t="s">
        <v>251</v>
      </c>
      <c r="O304" s="1">
        <f t="shared" si="37"/>
        <v>100</v>
      </c>
      <c r="P304" s="1" t="s">
        <v>252</v>
      </c>
      <c r="Q304" s="1" t="s">
        <v>252</v>
      </c>
    </row>
    <row r="305" spans="3:17" x14ac:dyDescent="0.15">
      <c r="C305" s="8" t="str">
        <f t="shared" si="30"/>
        <v>被动技能16</v>
      </c>
      <c r="D305" s="8">
        <f t="shared" si="33"/>
        <v>14</v>
      </c>
      <c r="E305" s="8">
        <f t="shared" si="34"/>
        <v>15</v>
      </c>
      <c r="F305" s="8">
        <f t="shared" si="35"/>
        <v>16</v>
      </c>
      <c r="H305" t="str">
        <f t="shared" si="31"/>
        <v>被动技能16等级14</v>
      </c>
      <c r="I305" t="str">
        <f t="shared" si="32"/>
        <v>被动技能16等级15</v>
      </c>
      <c r="J305" s="1">
        <v>299</v>
      </c>
      <c r="K305" s="1">
        <f>VLOOKUP(H305,被动技能!$A:$E,5,FALSE)</f>
        <v>314</v>
      </c>
      <c r="L305" s="1">
        <f>VLOOKUP(I305,被动技能!$A:$E,5,FALSE)</f>
        <v>315</v>
      </c>
      <c r="M305" s="1">
        <f t="shared" si="36"/>
        <v>2</v>
      </c>
      <c r="N305" s="1" t="s">
        <v>251</v>
      </c>
      <c r="O305" s="1">
        <f t="shared" si="37"/>
        <v>101</v>
      </c>
      <c r="P305" s="1" t="s">
        <v>252</v>
      </c>
      <c r="Q305" s="1" t="s">
        <v>252</v>
      </c>
    </row>
    <row r="306" spans="3:17" x14ac:dyDescent="0.15">
      <c r="C306" s="8" t="str">
        <f t="shared" si="30"/>
        <v>被动技能16</v>
      </c>
      <c r="D306" s="8">
        <f t="shared" si="33"/>
        <v>15</v>
      </c>
      <c r="E306" s="8">
        <f t="shared" si="34"/>
        <v>16</v>
      </c>
      <c r="F306" s="8">
        <f t="shared" si="35"/>
        <v>16</v>
      </c>
      <c r="H306" t="str">
        <f t="shared" si="31"/>
        <v>被动技能16等级15</v>
      </c>
      <c r="I306" t="str">
        <f t="shared" si="32"/>
        <v>被动技能16等级16</v>
      </c>
      <c r="J306" s="1">
        <v>300</v>
      </c>
      <c r="K306" s="1">
        <f>VLOOKUP(H306,被动技能!$A:$E,5,FALSE)</f>
        <v>315</v>
      </c>
      <c r="L306" s="1">
        <f>VLOOKUP(I306,被动技能!$A:$E,5,FALSE)</f>
        <v>316</v>
      </c>
      <c r="M306" s="1">
        <f t="shared" si="36"/>
        <v>3</v>
      </c>
      <c r="N306" s="1" t="s">
        <v>251</v>
      </c>
      <c r="O306" s="1">
        <f t="shared" si="37"/>
        <v>102</v>
      </c>
      <c r="P306" s="1" t="s">
        <v>252</v>
      </c>
      <c r="Q306" s="1" t="s">
        <v>252</v>
      </c>
    </row>
    <row r="307" spans="3:17" x14ac:dyDescent="0.15">
      <c r="C307" s="8" t="str">
        <f t="shared" si="30"/>
        <v>被动技能16</v>
      </c>
      <c r="D307" s="8">
        <f t="shared" si="33"/>
        <v>16</v>
      </c>
      <c r="E307" s="8">
        <f t="shared" si="34"/>
        <v>17</v>
      </c>
      <c r="F307" s="8">
        <f t="shared" si="35"/>
        <v>16</v>
      </c>
      <c r="H307" t="str">
        <f t="shared" si="31"/>
        <v>被动技能16等级16</v>
      </c>
      <c r="I307" t="str">
        <f t="shared" si="32"/>
        <v>被动技能16等级17</v>
      </c>
      <c r="J307" s="1">
        <v>301</v>
      </c>
      <c r="K307" s="1">
        <f>VLOOKUP(H307,被动技能!$A:$E,5,FALSE)</f>
        <v>316</v>
      </c>
      <c r="L307" s="1">
        <f>VLOOKUP(I307,被动技能!$A:$E,5,FALSE)</f>
        <v>317</v>
      </c>
      <c r="M307" s="1">
        <f t="shared" si="36"/>
        <v>4</v>
      </c>
      <c r="N307" s="1" t="s">
        <v>251</v>
      </c>
      <c r="O307" s="1">
        <f t="shared" si="37"/>
        <v>103</v>
      </c>
      <c r="P307" s="1" t="s">
        <v>252</v>
      </c>
      <c r="Q307" s="1" t="s">
        <v>252</v>
      </c>
    </row>
    <row r="308" spans="3:17" x14ac:dyDescent="0.15">
      <c r="C308" s="8" t="str">
        <f t="shared" si="30"/>
        <v>被动技能16</v>
      </c>
      <c r="D308" s="8">
        <f t="shared" si="33"/>
        <v>17</v>
      </c>
      <c r="E308" s="8">
        <f t="shared" si="34"/>
        <v>18</v>
      </c>
      <c r="F308" s="8">
        <f t="shared" si="35"/>
        <v>16</v>
      </c>
      <c r="H308" t="str">
        <f t="shared" si="31"/>
        <v>被动技能16等级17</v>
      </c>
      <c r="I308" t="str">
        <f t="shared" si="32"/>
        <v>被动技能16等级18</v>
      </c>
      <c r="J308" s="1">
        <v>302</v>
      </c>
      <c r="K308" s="1">
        <f>VLOOKUP(H308,被动技能!$A:$E,5,FALSE)</f>
        <v>317</v>
      </c>
      <c r="L308" s="1">
        <f>VLOOKUP(I308,被动技能!$A:$E,5,FALSE)</f>
        <v>318</v>
      </c>
      <c r="M308" s="1">
        <f t="shared" si="36"/>
        <v>5</v>
      </c>
      <c r="N308" s="1" t="s">
        <v>251</v>
      </c>
      <c r="O308" s="1">
        <f t="shared" si="37"/>
        <v>104</v>
      </c>
      <c r="P308" s="1" t="s">
        <v>252</v>
      </c>
      <c r="Q308" s="1" t="s">
        <v>252</v>
      </c>
    </row>
    <row r="309" spans="3:17" x14ac:dyDescent="0.15">
      <c r="C309" s="8" t="str">
        <f t="shared" si="30"/>
        <v>被动技能16</v>
      </c>
      <c r="D309" s="8">
        <f t="shared" si="33"/>
        <v>18</v>
      </c>
      <c r="E309" s="8">
        <f t="shared" si="34"/>
        <v>19</v>
      </c>
      <c r="F309" s="8">
        <f t="shared" si="35"/>
        <v>16</v>
      </c>
      <c r="H309" t="str">
        <f t="shared" si="31"/>
        <v>被动技能16等级18</v>
      </c>
      <c r="I309" t="str">
        <f t="shared" si="32"/>
        <v>被动技能16等级19</v>
      </c>
      <c r="J309" s="1">
        <v>303</v>
      </c>
      <c r="K309" s="1">
        <f>VLOOKUP(H309,被动技能!$A:$E,5,FALSE)</f>
        <v>318</v>
      </c>
      <c r="L309" s="1">
        <f>VLOOKUP(I309,被动技能!$A:$E,5,FALSE)</f>
        <v>319</v>
      </c>
      <c r="M309" s="1">
        <f t="shared" si="36"/>
        <v>6</v>
      </c>
      <c r="N309" s="1" t="s">
        <v>251</v>
      </c>
      <c r="O309" s="1">
        <f t="shared" si="37"/>
        <v>105</v>
      </c>
      <c r="P309" s="1" t="s">
        <v>252</v>
      </c>
      <c r="Q309" s="1" t="s">
        <v>252</v>
      </c>
    </row>
    <row r="310" spans="3:17" x14ac:dyDescent="0.15">
      <c r="C310" s="8" t="str">
        <f t="shared" si="30"/>
        <v>被动技能16</v>
      </c>
      <c r="D310" s="8">
        <f t="shared" si="33"/>
        <v>19</v>
      </c>
      <c r="E310" s="8">
        <f t="shared" si="34"/>
        <v>20</v>
      </c>
      <c r="F310" s="8">
        <f t="shared" si="35"/>
        <v>16</v>
      </c>
      <c r="H310" t="str">
        <f t="shared" si="31"/>
        <v>被动技能16等级19</v>
      </c>
      <c r="I310" t="str">
        <f t="shared" si="32"/>
        <v>被动技能16等级20</v>
      </c>
      <c r="J310" s="1">
        <v>304</v>
      </c>
      <c r="K310" s="1">
        <f>VLOOKUP(H310,被动技能!$A:$E,5,FALSE)</f>
        <v>319</v>
      </c>
      <c r="L310" s="1">
        <f>VLOOKUP(I310,被动技能!$A:$E,5,FALSE)</f>
        <v>320</v>
      </c>
      <c r="M310" s="1">
        <f t="shared" si="36"/>
        <v>7</v>
      </c>
      <c r="N310" s="1" t="s">
        <v>251</v>
      </c>
      <c r="O310" s="1">
        <f t="shared" si="37"/>
        <v>106</v>
      </c>
      <c r="P310" s="1" t="s">
        <v>252</v>
      </c>
      <c r="Q310" s="1" t="s">
        <v>252</v>
      </c>
    </row>
    <row r="311" spans="3:17" x14ac:dyDescent="0.15">
      <c r="C311" s="8" t="str">
        <f t="shared" si="30"/>
        <v>被动技能17</v>
      </c>
      <c r="D311" s="8">
        <f t="shared" si="33"/>
        <v>1</v>
      </c>
      <c r="E311" s="8">
        <f t="shared" si="34"/>
        <v>2</v>
      </c>
      <c r="F311" s="8">
        <f t="shared" si="35"/>
        <v>17</v>
      </c>
      <c r="H311" t="str">
        <f t="shared" si="31"/>
        <v>被动技能17等级1</v>
      </c>
      <c r="I311" t="str">
        <f t="shared" si="32"/>
        <v>被动技能17等级2</v>
      </c>
      <c r="J311" s="1">
        <v>305</v>
      </c>
      <c r="K311" s="1">
        <f>VLOOKUP(H311,被动技能!$A:$E,5,FALSE)</f>
        <v>321</v>
      </c>
      <c r="L311" s="1">
        <f>VLOOKUP(I311,被动技能!$A:$E,5,FALSE)</f>
        <v>322</v>
      </c>
      <c r="M311" s="1">
        <f t="shared" si="36"/>
        <v>8</v>
      </c>
      <c r="N311" s="1" t="s">
        <v>251</v>
      </c>
      <c r="O311" s="1">
        <f t="shared" si="37"/>
        <v>107</v>
      </c>
      <c r="P311" s="1" t="s">
        <v>252</v>
      </c>
      <c r="Q311" s="1" t="s">
        <v>252</v>
      </c>
    </row>
    <row r="312" spans="3:17" x14ac:dyDescent="0.15">
      <c r="C312" s="8" t="str">
        <f t="shared" si="30"/>
        <v>被动技能17</v>
      </c>
      <c r="D312" s="8">
        <f t="shared" si="33"/>
        <v>2</v>
      </c>
      <c r="E312" s="8">
        <f t="shared" si="34"/>
        <v>3</v>
      </c>
      <c r="F312" s="8">
        <f t="shared" si="35"/>
        <v>17</v>
      </c>
      <c r="H312" t="str">
        <f t="shared" si="31"/>
        <v>被动技能17等级2</v>
      </c>
      <c r="I312" t="str">
        <f t="shared" si="32"/>
        <v>被动技能17等级3</v>
      </c>
      <c r="J312" s="1">
        <v>306</v>
      </c>
      <c r="K312" s="1">
        <f>VLOOKUP(H312,被动技能!$A:$E,5,FALSE)</f>
        <v>322</v>
      </c>
      <c r="L312" s="1">
        <f>VLOOKUP(I312,被动技能!$A:$E,5,FALSE)</f>
        <v>323</v>
      </c>
      <c r="M312" s="1">
        <f t="shared" si="36"/>
        <v>9</v>
      </c>
      <c r="N312" s="1" t="s">
        <v>251</v>
      </c>
      <c r="O312" s="1">
        <f t="shared" si="37"/>
        <v>108</v>
      </c>
      <c r="P312" s="1" t="s">
        <v>252</v>
      </c>
      <c r="Q312" s="1" t="s">
        <v>252</v>
      </c>
    </row>
    <row r="313" spans="3:17" x14ac:dyDescent="0.15">
      <c r="C313" s="8" t="str">
        <f t="shared" si="30"/>
        <v>被动技能17</v>
      </c>
      <c r="D313" s="8">
        <f t="shared" si="33"/>
        <v>3</v>
      </c>
      <c r="E313" s="8">
        <f t="shared" si="34"/>
        <v>4</v>
      </c>
      <c r="F313" s="8">
        <f t="shared" si="35"/>
        <v>17</v>
      </c>
      <c r="H313" t="str">
        <f t="shared" si="31"/>
        <v>被动技能17等级3</v>
      </c>
      <c r="I313" t="str">
        <f t="shared" si="32"/>
        <v>被动技能17等级4</v>
      </c>
      <c r="J313" s="1">
        <v>307</v>
      </c>
      <c r="K313" s="1">
        <f>VLOOKUP(H313,被动技能!$A:$E,5,FALSE)</f>
        <v>323</v>
      </c>
      <c r="L313" s="1">
        <f>VLOOKUP(I313,被动技能!$A:$E,5,FALSE)</f>
        <v>324</v>
      </c>
      <c r="M313" s="1">
        <f t="shared" si="36"/>
        <v>10</v>
      </c>
      <c r="N313" s="1" t="s">
        <v>251</v>
      </c>
      <c r="O313" s="1">
        <f t="shared" si="37"/>
        <v>109</v>
      </c>
      <c r="P313" s="1" t="s">
        <v>252</v>
      </c>
      <c r="Q313" s="1" t="s">
        <v>252</v>
      </c>
    </row>
    <row r="314" spans="3:17" x14ac:dyDescent="0.15">
      <c r="C314" s="8" t="str">
        <f t="shared" si="30"/>
        <v>被动技能17</v>
      </c>
      <c r="D314" s="8">
        <f t="shared" si="33"/>
        <v>4</v>
      </c>
      <c r="E314" s="8">
        <f t="shared" si="34"/>
        <v>5</v>
      </c>
      <c r="F314" s="8">
        <f t="shared" si="35"/>
        <v>17</v>
      </c>
      <c r="H314" t="str">
        <f t="shared" si="31"/>
        <v>被动技能17等级4</v>
      </c>
      <c r="I314" t="str">
        <f t="shared" si="32"/>
        <v>被动技能17等级5</v>
      </c>
      <c r="J314" s="1">
        <v>308</v>
      </c>
      <c r="K314" s="1">
        <f>VLOOKUP(H314,被动技能!$A:$E,5,FALSE)</f>
        <v>324</v>
      </c>
      <c r="L314" s="1">
        <f>VLOOKUP(I314,被动技能!$A:$E,5,FALSE)</f>
        <v>325</v>
      </c>
      <c r="M314" s="1">
        <f t="shared" si="36"/>
        <v>11</v>
      </c>
      <c r="N314" s="1" t="s">
        <v>251</v>
      </c>
      <c r="O314" s="1">
        <f t="shared" si="37"/>
        <v>110</v>
      </c>
      <c r="P314" s="1" t="s">
        <v>252</v>
      </c>
      <c r="Q314" s="1" t="s">
        <v>252</v>
      </c>
    </row>
    <row r="315" spans="3:17" x14ac:dyDescent="0.15">
      <c r="C315" s="8" t="str">
        <f t="shared" si="30"/>
        <v>被动技能17</v>
      </c>
      <c r="D315" s="8">
        <f t="shared" si="33"/>
        <v>5</v>
      </c>
      <c r="E315" s="8">
        <f t="shared" si="34"/>
        <v>6</v>
      </c>
      <c r="F315" s="8">
        <f t="shared" si="35"/>
        <v>17</v>
      </c>
      <c r="H315" t="str">
        <f t="shared" si="31"/>
        <v>被动技能17等级5</v>
      </c>
      <c r="I315" t="str">
        <f t="shared" si="32"/>
        <v>被动技能17等级6</v>
      </c>
      <c r="J315" s="1">
        <v>309</v>
      </c>
      <c r="K315" s="1">
        <f>VLOOKUP(H315,被动技能!$A:$E,5,FALSE)</f>
        <v>325</v>
      </c>
      <c r="L315" s="1">
        <f>VLOOKUP(I315,被动技能!$A:$E,5,FALSE)</f>
        <v>326</v>
      </c>
      <c r="M315" s="1">
        <f t="shared" si="36"/>
        <v>12</v>
      </c>
      <c r="N315" s="1" t="s">
        <v>251</v>
      </c>
      <c r="O315" s="1">
        <f t="shared" si="37"/>
        <v>111</v>
      </c>
      <c r="P315" s="1" t="s">
        <v>252</v>
      </c>
      <c r="Q315" s="1" t="s">
        <v>252</v>
      </c>
    </row>
    <row r="316" spans="3:17" x14ac:dyDescent="0.15">
      <c r="C316" s="8" t="str">
        <f t="shared" si="30"/>
        <v>被动技能17</v>
      </c>
      <c r="D316" s="8">
        <f t="shared" si="33"/>
        <v>6</v>
      </c>
      <c r="E316" s="8">
        <f t="shared" si="34"/>
        <v>7</v>
      </c>
      <c r="F316" s="8">
        <f t="shared" si="35"/>
        <v>17</v>
      </c>
      <c r="H316" t="str">
        <f t="shared" si="31"/>
        <v>被动技能17等级6</v>
      </c>
      <c r="I316" t="str">
        <f t="shared" si="32"/>
        <v>被动技能17等级7</v>
      </c>
      <c r="J316" s="1">
        <v>310</v>
      </c>
      <c r="K316" s="1">
        <f>VLOOKUP(H316,被动技能!$A:$E,5,FALSE)</f>
        <v>326</v>
      </c>
      <c r="L316" s="1">
        <f>VLOOKUP(I316,被动技能!$A:$E,5,FALSE)</f>
        <v>327</v>
      </c>
      <c r="M316" s="1">
        <f t="shared" si="36"/>
        <v>13</v>
      </c>
      <c r="N316" s="1" t="s">
        <v>251</v>
      </c>
      <c r="O316" s="1">
        <f t="shared" si="37"/>
        <v>112</v>
      </c>
      <c r="P316" s="1" t="s">
        <v>252</v>
      </c>
      <c r="Q316" s="1" t="s">
        <v>252</v>
      </c>
    </row>
    <row r="317" spans="3:17" x14ac:dyDescent="0.15">
      <c r="C317" s="8" t="str">
        <f t="shared" si="30"/>
        <v>被动技能17</v>
      </c>
      <c r="D317" s="8">
        <f t="shared" si="33"/>
        <v>7</v>
      </c>
      <c r="E317" s="8">
        <f t="shared" si="34"/>
        <v>8</v>
      </c>
      <c r="F317" s="8">
        <f t="shared" si="35"/>
        <v>17</v>
      </c>
      <c r="H317" t="str">
        <f t="shared" si="31"/>
        <v>被动技能17等级7</v>
      </c>
      <c r="I317" t="str">
        <f t="shared" si="32"/>
        <v>被动技能17等级8</v>
      </c>
      <c r="J317" s="1">
        <v>311</v>
      </c>
      <c r="K317" s="1">
        <f>VLOOKUP(H317,被动技能!$A:$E,5,FALSE)</f>
        <v>327</v>
      </c>
      <c r="L317" s="1">
        <f>VLOOKUP(I317,被动技能!$A:$E,5,FALSE)</f>
        <v>328</v>
      </c>
      <c r="M317" s="1">
        <f t="shared" si="36"/>
        <v>14</v>
      </c>
      <c r="N317" s="1" t="s">
        <v>251</v>
      </c>
      <c r="O317" s="1">
        <f t="shared" si="37"/>
        <v>113</v>
      </c>
      <c r="P317" s="1" t="s">
        <v>252</v>
      </c>
      <c r="Q317" s="1" t="s">
        <v>252</v>
      </c>
    </row>
    <row r="318" spans="3:17" x14ac:dyDescent="0.15">
      <c r="C318" s="8" t="str">
        <f t="shared" si="30"/>
        <v>被动技能17</v>
      </c>
      <c r="D318" s="8">
        <f t="shared" si="33"/>
        <v>8</v>
      </c>
      <c r="E318" s="8">
        <f t="shared" si="34"/>
        <v>9</v>
      </c>
      <c r="F318" s="8">
        <f t="shared" si="35"/>
        <v>17</v>
      </c>
      <c r="H318" t="str">
        <f t="shared" si="31"/>
        <v>被动技能17等级8</v>
      </c>
      <c r="I318" t="str">
        <f t="shared" si="32"/>
        <v>被动技能17等级9</v>
      </c>
      <c r="J318" s="1">
        <v>312</v>
      </c>
      <c r="K318" s="1">
        <f>VLOOKUP(H318,被动技能!$A:$E,5,FALSE)</f>
        <v>328</v>
      </c>
      <c r="L318" s="1">
        <f>VLOOKUP(I318,被动技能!$A:$E,5,FALSE)</f>
        <v>329</v>
      </c>
      <c r="M318" s="1">
        <f t="shared" si="36"/>
        <v>15</v>
      </c>
      <c r="N318" s="1" t="s">
        <v>251</v>
      </c>
      <c r="O318" s="1">
        <f t="shared" si="37"/>
        <v>114</v>
      </c>
      <c r="P318" s="1" t="s">
        <v>252</v>
      </c>
      <c r="Q318" s="1" t="s">
        <v>252</v>
      </c>
    </row>
    <row r="319" spans="3:17" x14ac:dyDescent="0.15">
      <c r="C319" s="8" t="str">
        <f t="shared" si="30"/>
        <v>被动技能17</v>
      </c>
      <c r="D319" s="8">
        <f t="shared" si="33"/>
        <v>9</v>
      </c>
      <c r="E319" s="8">
        <f t="shared" si="34"/>
        <v>10</v>
      </c>
      <c r="F319" s="8">
        <f t="shared" si="35"/>
        <v>17</v>
      </c>
      <c r="H319" t="str">
        <f t="shared" si="31"/>
        <v>被动技能17等级9</v>
      </c>
      <c r="I319" t="str">
        <f t="shared" si="32"/>
        <v>被动技能17等级10</v>
      </c>
      <c r="J319" s="1">
        <v>313</v>
      </c>
      <c r="K319" s="1">
        <f>VLOOKUP(H319,被动技能!$A:$E,5,FALSE)</f>
        <v>329</v>
      </c>
      <c r="L319" s="1">
        <f>VLOOKUP(I319,被动技能!$A:$E,5,FALSE)</f>
        <v>330</v>
      </c>
      <c r="M319" s="1">
        <f t="shared" si="36"/>
        <v>16</v>
      </c>
      <c r="N319" s="1" t="s">
        <v>251</v>
      </c>
      <c r="O319" s="1">
        <f t="shared" si="37"/>
        <v>115</v>
      </c>
      <c r="P319" s="1" t="s">
        <v>252</v>
      </c>
      <c r="Q319" s="1" t="s">
        <v>252</v>
      </c>
    </row>
    <row r="320" spans="3:17" x14ac:dyDescent="0.15">
      <c r="C320" s="8" t="str">
        <f t="shared" si="30"/>
        <v>被动技能17</v>
      </c>
      <c r="D320" s="8">
        <f t="shared" si="33"/>
        <v>10</v>
      </c>
      <c r="E320" s="8">
        <f t="shared" si="34"/>
        <v>11</v>
      </c>
      <c r="F320" s="8">
        <f t="shared" si="35"/>
        <v>17</v>
      </c>
      <c r="H320" t="str">
        <f t="shared" si="31"/>
        <v>被动技能17等级10</v>
      </c>
      <c r="I320" t="str">
        <f t="shared" si="32"/>
        <v>被动技能17等级11</v>
      </c>
      <c r="J320" s="1">
        <v>314</v>
      </c>
      <c r="K320" s="1">
        <f>VLOOKUP(H320,被动技能!$A:$E,5,FALSE)</f>
        <v>330</v>
      </c>
      <c r="L320" s="1">
        <f>VLOOKUP(I320,被动技能!$A:$E,5,FALSE)</f>
        <v>331</v>
      </c>
      <c r="M320" s="1">
        <f t="shared" si="36"/>
        <v>17</v>
      </c>
      <c r="N320" s="1" t="s">
        <v>251</v>
      </c>
      <c r="O320" s="1">
        <f t="shared" si="37"/>
        <v>116</v>
      </c>
      <c r="P320" s="1" t="s">
        <v>252</v>
      </c>
      <c r="Q320" s="1" t="s">
        <v>252</v>
      </c>
    </row>
    <row r="321" spans="3:17" x14ac:dyDescent="0.15">
      <c r="C321" s="8" t="str">
        <f t="shared" si="30"/>
        <v>被动技能17</v>
      </c>
      <c r="D321" s="8">
        <f t="shared" si="33"/>
        <v>11</v>
      </c>
      <c r="E321" s="8">
        <f t="shared" si="34"/>
        <v>12</v>
      </c>
      <c r="F321" s="8">
        <f t="shared" si="35"/>
        <v>17</v>
      </c>
      <c r="H321" t="str">
        <f t="shared" si="31"/>
        <v>被动技能17等级11</v>
      </c>
      <c r="I321" t="str">
        <f t="shared" si="32"/>
        <v>被动技能17等级12</v>
      </c>
      <c r="J321" s="1">
        <v>315</v>
      </c>
      <c r="K321" s="1">
        <f>VLOOKUP(H321,被动技能!$A:$E,5,FALSE)</f>
        <v>331</v>
      </c>
      <c r="L321" s="1">
        <f>VLOOKUP(I321,被动技能!$A:$E,5,FALSE)</f>
        <v>332</v>
      </c>
      <c r="M321" s="1">
        <f t="shared" si="36"/>
        <v>18</v>
      </c>
      <c r="N321" s="1" t="s">
        <v>251</v>
      </c>
      <c r="O321" s="1">
        <f t="shared" si="37"/>
        <v>117</v>
      </c>
      <c r="P321" s="1" t="s">
        <v>252</v>
      </c>
      <c r="Q321" s="1" t="s">
        <v>252</v>
      </c>
    </row>
    <row r="322" spans="3:17" x14ac:dyDescent="0.15">
      <c r="C322" s="8" t="str">
        <f t="shared" si="30"/>
        <v>被动技能17</v>
      </c>
      <c r="D322" s="8">
        <f t="shared" si="33"/>
        <v>12</v>
      </c>
      <c r="E322" s="8">
        <f t="shared" si="34"/>
        <v>13</v>
      </c>
      <c r="F322" s="8">
        <f t="shared" si="35"/>
        <v>17</v>
      </c>
      <c r="H322" t="str">
        <f t="shared" si="31"/>
        <v>被动技能17等级12</v>
      </c>
      <c r="I322" t="str">
        <f t="shared" si="32"/>
        <v>被动技能17等级13</v>
      </c>
      <c r="J322" s="1">
        <v>316</v>
      </c>
      <c r="K322" s="1">
        <f>VLOOKUP(H322,被动技能!$A:$E,5,FALSE)</f>
        <v>332</v>
      </c>
      <c r="L322" s="1">
        <f>VLOOKUP(I322,被动技能!$A:$E,5,FALSE)</f>
        <v>333</v>
      </c>
      <c r="M322" s="1">
        <f t="shared" si="36"/>
        <v>19</v>
      </c>
      <c r="N322" s="1" t="s">
        <v>251</v>
      </c>
      <c r="O322" s="1">
        <f t="shared" si="37"/>
        <v>118</v>
      </c>
      <c r="P322" s="1" t="s">
        <v>252</v>
      </c>
      <c r="Q322" s="1" t="s">
        <v>252</v>
      </c>
    </row>
    <row r="323" spans="3:17" x14ac:dyDescent="0.15">
      <c r="C323" s="8" t="str">
        <f t="shared" si="30"/>
        <v>被动技能17</v>
      </c>
      <c r="D323" s="8">
        <f t="shared" si="33"/>
        <v>13</v>
      </c>
      <c r="E323" s="8">
        <f t="shared" si="34"/>
        <v>14</v>
      </c>
      <c r="F323" s="8">
        <f t="shared" si="35"/>
        <v>17</v>
      </c>
      <c r="H323" t="str">
        <f t="shared" si="31"/>
        <v>被动技能17等级13</v>
      </c>
      <c r="I323" t="str">
        <f t="shared" si="32"/>
        <v>被动技能17等级14</v>
      </c>
      <c r="J323" s="1">
        <v>317</v>
      </c>
      <c r="K323" s="1">
        <f>VLOOKUP(H323,被动技能!$A:$E,5,FALSE)</f>
        <v>333</v>
      </c>
      <c r="L323" s="1">
        <f>VLOOKUP(I323,被动技能!$A:$E,5,FALSE)</f>
        <v>334</v>
      </c>
      <c r="M323" s="1">
        <f t="shared" si="36"/>
        <v>20</v>
      </c>
      <c r="N323" s="1" t="s">
        <v>251</v>
      </c>
      <c r="O323" s="1">
        <f t="shared" si="37"/>
        <v>119</v>
      </c>
      <c r="P323" s="1" t="s">
        <v>252</v>
      </c>
      <c r="Q323" s="1" t="s">
        <v>252</v>
      </c>
    </row>
    <row r="324" spans="3:17" x14ac:dyDescent="0.15">
      <c r="C324" s="8" t="str">
        <f t="shared" si="30"/>
        <v>被动技能17</v>
      </c>
      <c r="D324" s="8">
        <f t="shared" si="33"/>
        <v>14</v>
      </c>
      <c r="E324" s="8">
        <f t="shared" si="34"/>
        <v>15</v>
      </c>
      <c r="F324" s="8">
        <f t="shared" si="35"/>
        <v>17</v>
      </c>
      <c r="H324" t="str">
        <f t="shared" si="31"/>
        <v>被动技能17等级14</v>
      </c>
      <c r="I324" t="str">
        <f t="shared" si="32"/>
        <v>被动技能17等级15</v>
      </c>
      <c r="J324" s="1">
        <v>318</v>
      </c>
      <c r="K324" s="1">
        <f>VLOOKUP(H324,被动技能!$A:$E,5,FALSE)</f>
        <v>334</v>
      </c>
      <c r="L324" s="1">
        <f>VLOOKUP(I324,被动技能!$A:$E,5,FALSE)</f>
        <v>335</v>
      </c>
      <c r="M324" s="1">
        <f t="shared" si="36"/>
        <v>21</v>
      </c>
      <c r="N324" s="1" t="s">
        <v>251</v>
      </c>
      <c r="O324" s="1">
        <f t="shared" si="37"/>
        <v>120</v>
      </c>
      <c r="P324" s="1" t="s">
        <v>252</v>
      </c>
      <c r="Q324" s="1" t="s">
        <v>252</v>
      </c>
    </row>
    <row r="325" spans="3:17" x14ac:dyDescent="0.15">
      <c r="C325" s="8" t="str">
        <f t="shared" si="30"/>
        <v>被动技能17</v>
      </c>
      <c r="D325" s="8">
        <f t="shared" si="33"/>
        <v>15</v>
      </c>
      <c r="E325" s="8">
        <f t="shared" si="34"/>
        <v>16</v>
      </c>
      <c r="F325" s="8">
        <f t="shared" si="35"/>
        <v>17</v>
      </c>
      <c r="H325" t="str">
        <f t="shared" si="31"/>
        <v>被动技能17等级15</v>
      </c>
      <c r="I325" t="str">
        <f t="shared" si="32"/>
        <v>被动技能17等级16</v>
      </c>
      <c r="J325" s="1">
        <v>319</v>
      </c>
      <c r="K325" s="1">
        <f>VLOOKUP(H325,被动技能!$A:$E,5,FALSE)</f>
        <v>335</v>
      </c>
      <c r="L325" s="1">
        <f>VLOOKUP(I325,被动技能!$A:$E,5,FALSE)</f>
        <v>336</v>
      </c>
      <c r="M325" s="1">
        <f t="shared" si="36"/>
        <v>22</v>
      </c>
      <c r="N325" s="1" t="s">
        <v>251</v>
      </c>
      <c r="O325" s="1">
        <f t="shared" si="37"/>
        <v>121</v>
      </c>
      <c r="P325" s="1" t="s">
        <v>252</v>
      </c>
      <c r="Q325" s="1" t="s">
        <v>252</v>
      </c>
    </row>
    <row r="326" spans="3:17" x14ac:dyDescent="0.15">
      <c r="C326" s="8" t="str">
        <f t="shared" si="30"/>
        <v>被动技能17</v>
      </c>
      <c r="D326" s="8">
        <f t="shared" si="33"/>
        <v>16</v>
      </c>
      <c r="E326" s="8">
        <f t="shared" si="34"/>
        <v>17</v>
      </c>
      <c r="F326" s="8">
        <f t="shared" si="35"/>
        <v>17</v>
      </c>
      <c r="H326" t="str">
        <f t="shared" si="31"/>
        <v>被动技能17等级16</v>
      </c>
      <c r="I326" t="str">
        <f t="shared" si="32"/>
        <v>被动技能17等级17</v>
      </c>
      <c r="J326" s="1">
        <v>320</v>
      </c>
      <c r="K326" s="1">
        <f>VLOOKUP(H326,被动技能!$A:$E,5,FALSE)</f>
        <v>336</v>
      </c>
      <c r="L326" s="1">
        <f>VLOOKUP(I326,被动技能!$A:$E,5,FALSE)</f>
        <v>337</v>
      </c>
      <c r="M326" s="1">
        <f t="shared" si="36"/>
        <v>23</v>
      </c>
      <c r="N326" s="1" t="s">
        <v>251</v>
      </c>
      <c r="O326" s="1">
        <f t="shared" si="37"/>
        <v>122</v>
      </c>
      <c r="P326" s="1" t="s">
        <v>252</v>
      </c>
      <c r="Q326" s="1" t="s">
        <v>252</v>
      </c>
    </row>
    <row r="327" spans="3:17" x14ac:dyDescent="0.15">
      <c r="C327" s="8" t="str">
        <f t="shared" si="30"/>
        <v>被动技能17</v>
      </c>
      <c r="D327" s="8">
        <f t="shared" si="33"/>
        <v>17</v>
      </c>
      <c r="E327" s="8">
        <f t="shared" si="34"/>
        <v>18</v>
      </c>
      <c r="F327" s="8">
        <f t="shared" si="35"/>
        <v>17</v>
      </c>
      <c r="H327" t="str">
        <f t="shared" si="31"/>
        <v>被动技能17等级17</v>
      </c>
      <c r="I327" t="str">
        <f t="shared" si="32"/>
        <v>被动技能17等级18</v>
      </c>
      <c r="J327" s="1">
        <v>321</v>
      </c>
      <c r="K327" s="1">
        <f>VLOOKUP(H327,被动技能!$A:$E,5,FALSE)</f>
        <v>337</v>
      </c>
      <c r="L327" s="1">
        <f>VLOOKUP(I327,被动技能!$A:$E,5,FALSE)</f>
        <v>338</v>
      </c>
      <c r="M327" s="1">
        <f t="shared" si="36"/>
        <v>24</v>
      </c>
      <c r="N327" s="1" t="s">
        <v>251</v>
      </c>
      <c r="O327" s="1">
        <f t="shared" si="37"/>
        <v>123</v>
      </c>
      <c r="P327" s="1" t="s">
        <v>252</v>
      </c>
      <c r="Q327" s="1" t="s">
        <v>252</v>
      </c>
    </row>
    <row r="328" spans="3:17" x14ac:dyDescent="0.15">
      <c r="C328" s="8" t="str">
        <f t="shared" ref="C328:C391" si="38">C$4&amp;F328</f>
        <v>被动技能17</v>
      </c>
      <c r="D328" s="8">
        <f t="shared" si="33"/>
        <v>18</v>
      </c>
      <c r="E328" s="8">
        <f t="shared" si="34"/>
        <v>19</v>
      </c>
      <c r="F328" s="8">
        <f t="shared" si="35"/>
        <v>17</v>
      </c>
      <c r="H328" t="str">
        <f t="shared" ref="H328:H391" si="39">$C328&amp;D$6&amp;D328</f>
        <v>被动技能17等级18</v>
      </c>
      <c r="I328" t="str">
        <f t="shared" ref="I328:I391" si="40">$C328&amp;E$6&amp;E328</f>
        <v>被动技能17等级19</v>
      </c>
      <c r="J328" s="1">
        <v>322</v>
      </c>
      <c r="K328" s="1">
        <f>VLOOKUP(H328,被动技能!$A:$E,5,FALSE)</f>
        <v>338</v>
      </c>
      <c r="L328" s="1">
        <f>VLOOKUP(I328,被动技能!$A:$E,5,FALSE)</f>
        <v>339</v>
      </c>
      <c r="M328" s="1">
        <f t="shared" si="36"/>
        <v>25</v>
      </c>
      <c r="N328" s="1" t="s">
        <v>251</v>
      </c>
      <c r="O328" s="1">
        <f t="shared" si="37"/>
        <v>124</v>
      </c>
      <c r="P328" s="1" t="s">
        <v>252</v>
      </c>
      <c r="Q328" s="1" t="s">
        <v>252</v>
      </c>
    </row>
    <row r="329" spans="3:17" x14ac:dyDescent="0.15">
      <c r="C329" s="8" t="str">
        <f t="shared" si="38"/>
        <v>被动技能17</v>
      </c>
      <c r="D329" s="8">
        <f t="shared" ref="D329:D392" si="41">IF(D328=D$5,1,D328+1)</f>
        <v>19</v>
      </c>
      <c r="E329" s="8">
        <f t="shared" ref="E329:E392" si="42">IF(E328=E$5,2,E328+1)</f>
        <v>20</v>
      </c>
      <c r="F329" s="8">
        <f t="shared" ref="F329:F392" si="43">IF(D329=1,F328+1,F328)</f>
        <v>17</v>
      </c>
      <c r="H329" t="str">
        <f t="shared" si="39"/>
        <v>被动技能17等级19</v>
      </c>
      <c r="I329" t="str">
        <f t="shared" si="40"/>
        <v>被动技能17等级20</v>
      </c>
      <c r="J329" s="1">
        <v>323</v>
      </c>
      <c r="K329" s="1">
        <f>VLOOKUP(H329,被动技能!$A:$E,5,FALSE)</f>
        <v>339</v>
      </c>
      <c r="L329" s="1">
        <f>VLOOKUP(I329,被动技能!$A:$E,5,FALSE)</f>
        <v>340</v>
      </c>
      <c r="M329" s="1">
        <f t="shared" si="36"/>
        <v>26</v>
      </c>
      <c r="N329" s="1" t="s">
        <v>251</v>
      </c>
      <c r="O329" s="1">
        <f t="shared" si="37"/>
        <v>125</v>
      </c>
      <c r="P329" s="1" t="s">
        <v>252</v>
      </c>
      <c r="Q329" s="1" t="s">
        <v>252</v>
      </c>
    </row>
    <row r="330" spans="3:17" x14ac:dyDescent="0.15">
      <c r="C330" s="8" t="str">
        <f t="shared" si="38"/>
        <v>被动技能18</v>
      </c>
      <c r="D330" s="8">
        <f t="shared" si="41"/>
        <v>1</v>
      </c>
      <c r="E330" s="8">
        <f t="shared" si="42"/>
        <v>2</v>
      </c>
      <c r="F330" s="8">
        <f t="shared" si="43"/>
        <v>18</v>
      </c>
      <c r="H330" t="str">
        <f t="shared" si="39"/>
        <v>被动技能18等级1</v>
      </c>
      <c r="I330" t="str">
        <f t="shared" si="40"/>
        <v>被动技能18等级2</v>
      </c>
      <c r="J330" s="1">
        <v>324</v>
      </c>
      <c r="K330" s="1">
        <f>VLOOKUP(H330,被动技能!$A:$E,5,FALSE)</f>
        <v>341</v>
      </c>
      <c r="L330" s="1">
        <f>VLOOKUP(I330,被动技能!$A:$E,5,FALSE)</f>
        <v>342</v>
      </c>
      <c r="M330" s="1">
        <f t="shared" si="36"/>
        <v>27</v>
      </c>
      <c r="N330" s="1" t="s">
        <v>251</v>
      </c>
      <c r="O330" s="1">
        <f t="shared" si="37"/>
        <v>126</v>
      </c>
      <c r="P330" s="1" t="s">
        <v>252</v>
      </c>
      <c r="Q330" s="1" t="s">
        <v>252</v>
      </c>
    </row>
    <row r="331" spans="3:17" x14ac:dyDescent="0.15">
      <c r="C331" s="8" t="str">
        <f t="shared" si="38"/>
        <v>被动技能18</v>
      </c>
      <c r="D331" s="8">
        <f t="shared" si="41"/>
        <v>2</v>
      </c>
      <c r="E331" s="8">
        <f t="shared" si="42"/>
        <v>3</v>
      </c>
      <c r="F331" s="8">
        <f t="shared" si="43"/>
        <v>18</v>
      </c>
      <c r="H331" t="str">
        <f t="shared" si="39"/>
        <v>被动技能18等级2</v>
      </c>
      <c r="I331" t="str">
        <f t="shared" si="40"/>
        <v>被动技能18等级3</v>
      </c>
      <c r="J331" s="1">
        <v>325</v>
      </c>
      <c r="K331" s="1">
        <f>VLOOKUP(H331,被动技能!$A:$E,5,FALSE)</f>
        <v>342</v>
      </c>
      <c r="L331" s="1">
        <f>VLOOKUP(I331,被动技能!$A:$E,5,FALSE)</f>
        <v>343</v>
      </c>
      <c r="M331" s="1">
        <f t="shared" si="36"/>
        <v>28</v>
      </c>
      <c r="N331" s="1" t="s">
        <v>251</v>
      </c>
      <c r="O331" s="1">
        <f t="shared" si="37"/>
        <v>127</v>
      </c>
      <c r="P331" s="1" t="s">
        <v>252</v>
      </c>
      <c r="Q331" s="1" t="s">
        <v>252</v>
      </c>
    </row>
    <row r="332" spans="3:17" x14ac:dyDescent="0.15">
      <c r="C332" s="8" t="str">
        <f t="shared" si="38"/>
        <v>被动技能18</v>
      </c>
      <c r="D332" s="8">
        <f t="shared" si="41"/>
        <v>3</v>
      </c>
      <c r="E332" s="8">
        <f t="shared" si="42"/>
        <v>4</v>
      </c>
      <c r="F332" s="8">
        <f t="shared" si="43"/>
        <v>18</v>
      </c>
      <c r="H332" t="str">
        <f t="shared" si="39"/>
        <v>被动技能18等级3</v>
      </c>
      <c r="I332" t="str">
        <f t="shared" si="40"/>
        <v>被动技能18等级4</v>
      </c>
      <c r="J332" s="1">
        <v>326</v>
      </c>
      <c r="K332" s="1">
        <f>VLOOKUP(H332,被动技能!$A:$E,5,FALSE)</f>
        <v>343</v>
      </c>
      <c r="L332" s="1">
        <f>VLOOKUP(I332,被动技能!$A:$E,5,FALSE)</f>
        <v>344</v>
      </c>
      <c r="M332" s="1">
        <f t="shared" si="36"/>
        <v>29</v>
      </c>
      <c r="N332" s="1" t="s">
        <v>251</v>
      </c>
      <c r="O332" s="1">
        <f t="shared" si="37"/>
        <v>128</v>
      </c>
      <c r="P332" s="1" t="s">
        <v>252</v>
      </c>
      <c r="Q332" s="1" t="s">
        <v>252</v>
      </c>
    </row>
    <row r="333" spans="3:17" x14ac:dyDescent="0.15">
      <c r="C333" s="8" t="str">
        <f t="shared" si="38"/>
        <v>被动技能18</v>
      </c>
      <c r="D333" s="8">
        <f t="shared" si="41"/>
        <v>4</v>
      </c>
      <c r="E333" s="8">
        <f t="shared" si="42"/>
        <v>5</v>
      </c>
      <c r="F333" s="8">
        <f t="shared" si="43"/>
        <v>18</v>
      </c>
      <c r="H333" t="str">
        <f t="shared" si="39"/>
        <v>被动技能18等级4</v>
      </c>
      <c r="I333" t="str">
        <f t="shared" si="40"/>
        <v>被动技能18等级5</v>
      </c>
      <c r="J333" s="1">
        <v>327</v>
      </c>
      <c r="K333" s="1">
        <f>VLOOKUP(H333,被动技能!$A:$E,5,FALSE)</f>
        <v>344</v>
      </c>
      <c r="L333" s="1">
        <f>VLOOKUP(I333,被动技能!$A:$E,5,FALSE)</f>
        <v>345</v>
      </c>
      <c r="M333" s="1">
        <f t="shared" si="36"/>
        <v>30</v>
      </c>
      <c r="N333" s="1" t="s">
        <v>251</v>
      </c>
      <c r="O333" s="1">
        <f t="shared" si="37"/>
        <v>129</v>
      </c>
      <c r="P333" s="1" t="s">
        <v>252</v>
      </c>
      <c r="Q333" s="1" t="s">
        <v>252</v>
      </c>
    </row>
    <row r="334" spans="3:17" x14ac:dyDescent="0.15">
      <c r="C334" s="8" t="str">
        <f t="shared" si="38"/>
        <v>被动技能18</v>
      </c>
      <c r="D334" s="8">
        <f t="shared" si="41"/>
        <v>5</v>
      </c>
      <c r="E334" s="8">
        <f t="shared" si="42"/>
        <v>6</v>
      </c>
      <c r="F334" s="8">
        <f t="shared" si="43"/>
        <v>18</v>
      </c>
      <c r="H334" t="str">
        <f t="shared" si="39"/>
        <v>被动技能18等级5</v>
      </c>
      <c r="I334" t="str">
        <f t="shared" si="40"/>
        <v>被动技能18等级6</v>
      </c>
      <c r="J334" s="1">
        <v>328</v>
      </c>
      <c r="K334" s="1">
        <f>VLOOKUP(H334,被动技能!$A:$E,5,FALSE)</f>
        <v>345</v>
      </c>
      <c r="L334" s="1">
        <f>VLOOKUP(I334,被动技能!$A:$E,5,FALSE)</f>
        <v>346</v>
      </c>
      <c r="M334" s="1">
        <f t="shared" si="36"/>
        <v>31</v>
      </c>
      <c r="N334" s="1" t="s">
        <v>251</v>
      </c>
      <c r="O334" s="1">
        <f t="shared" si="37"/>
        <v>130</v>
      </c>
      <c r="P334" s="1" t="s">
        <v>252</v>
      </c>
      <c r="Q334" s="1" t="s">
        <v>252</v>
      </c>
    </row>
    <row r="335" spans="3:17" x14ac:dyDescent="0.15">
      <c r="C335" s="8" t="str">
        <f t="shared" si="38"/>
        <v>被动技能18</v>
      </c>
      <c r="D335" s="8">
        <f t="shared" si="41"/>
        <v>6</v>
      </c>
      <c r="E335" s="8">
        <f t="shared" si="42"/>
        <v>7</v>
      </c>
      <c r="F335" s="8">
        <f t="shared" si="43"/>
        <v>18</v>
      </c>
      <c r="H335" t="str">
        <f t="shared" si="39"/>
        <v>被动技能18等级6</v>
      </c>
      <c r="I335" t="str">
        <f t="shared" si="40"/>
        <v>被动技能18等级7</v>
      </c>
      <c r="J335" s="1">
        <v>329</v>
      </c>
      <c r="K335" s="1">
        <f>VLOOKUP(H335,被动技能!$A:$E,5,FALSE)</f>
        <v>346</v>
      </c>
      <c r="L335" s="1">
        <f>VLOOKUP(I335,被动技能!$A:$E,5,FALSE)</f>
        <v>347</v>
      </c>
      <c r="M335" s="1">
        <f t="shared" si="36"/>
        <v>32</v>
      </c>
      <c r="N335" s="1" t="s">
        <v>251</v>
      </c>
      <c r="O335" s="1">
        <f t="shared" si="37"/>
        <v>131</v>
      </c>
      <c r="P335" s="1" t="s">
        <v>252</v>
      </c>
      <c r="Q335" s="1" t="s">
        <v>252</v>
      </c>
    </row>
    <row r="336" spans="3:17" x14ac:dyDescent="0.15">
      <c r="C336" s="8" t="str">
        <f t="shared" si="38"/>
        <v>被动技能18</v>
      </c>
      <c r="D336" s="8">
        <f t="shared" si="41"/>
        <v>7</v>
      </c>
      <c r="E336" s="8">
        <f t="shared" si="42"/>
        <v>8</v>
      </c>
      <c r="F336" s="8">
        <f t="shared" si="43"/>
        <v>18</v>
      </c>
      <c r="H336" t="str">
        <f t="shared" si="39"/>
        <v>被动技能18等级7</v>
      </c>
      <c r="I336" t="str">
        <f t="shared" si="40"/>
        <v>被动技能18等级8</v>
      </c>
      <c r="J336" s="1">
        <v>330</v>
      </c>
      <c r="K336" s="1">
        <f>VLOOKUP(H336,被动技能!$A:$E,5,FALSE)</f>
        <v>347</v>
      </c>
      <c r="L336" s="1">
        <f>VLOOKUP(I336,被动技能!$A:$E,5,FALSE)</f>
        <v>348</v>
      </c>
      <c r="M336" s="1">
        <f t="shared" si="36"/>
        <v>33</v>
      </c>
      <c r="N336" s="1" t="s">
        <v>251</v>
      </c>
      <c r="O336" s="1">
        <f t="shared" si="37"/>
        <v>132</v>
      </c>
      <c r="P336" s="1" t="s">
        <v>252</v>
      </c>
      <c r="Q336" s="1" t="s">
        <v>252</v>
      </c>
    </row>
    <row r="337" spans="3:17" x14ac:dyDescent="0.15">
      <c r="C337" s="8" t="str">
        <f t="shared" si="38"/>
        <v>被动技能18</v>
      </c>
      <c r="D337" s="8">
        <f t="shared" si="41"/>
        <v>8</v>
      </c>
      <c r="E337" s="8">
        <f t="shared" si="42"/>
        <v>9</v>
      </c>
      <c r="F337" s="8">
        <f t="shared" si="43"/>
        <v>18</v>
      </c>
      <c r="H337" t="str">
        <f t="shared" si="39"/>
        <v>被动技能18等级8</v>
      </c>
      <c r="I337" t="str">
        <f t="shared" si="40"/>
        <v>被动技能18等级9</v>
      </c>
      <c r="J337" s="1">
        <v>331</v>
      </c>
      <c r="K337" s="1">
        <f>VLOOKUP(H337,被动技能!$A:$E,5,FALSE)</f>
        <v>348</v>
      </c>
      <c r="L337" s="1">
        <f>VLOOKUP(I337,被动技能!$A:$E,5,FALSE)</f>
        <v>349</v>
      </c>
      <c r="M337" s="1">
        <f t="shared" si="36"/>
        <v>34</v>
      </c>
      <c r="N337" s="1" t="s">
        <v>251</v>
      </c>
      <c r="O337" s="1">
        <f t="shared" si="37"/>
        <v>133</v>
      </c>
      <c r="P337" s="1" t="s">
        <v>252</v>
      </c>
      <c r="Q337" s="1" t="s">
        <v>252</v>
      </c>
    </row>
    <row r="338" spans="3:17" x14ac:dyDescent="0.15">
      <c r="C338" s="8" t="str">
        <f t="shared" si="38"/>
        <v>被动技能18</v>
      </c>
      <c r="D338" s="8">
        <f t="shared" si="41"/>
        <v>9</v>
      </c>
      <c r="E338" s="8">
        <f t="shared" si="42"/>
        <v>10</v>
      </c>
      <c r="F338" s="8">
        <f t="shared" si="43"/>
        <v>18</v>
      </c>
      <c r="H338" t="str">
        <f t="shared" si="39"/>
        <v>被动技能18等级9</v>
      </c>
      <c r="I338" t="str">
        <f t="shared" si="40"/>
        <v>被动技能18等级10</v>
      </c>
      <c r="J338" s="1">
        <v>332</v>
      </c>
      <c r="K338" s="1">
        <f>VLOOKUP(H338,被动技能!$A:$E,5,FALSE)</f>
        <v>349</v>
      </c>
      <c r="L338" s="1">
        <f>VLOOKUP(I338,被动技能!$A:$E,5,FALSE)</f>
        <v>350</v>
      </c>
      <c r="M338" s="1">
        <f t="shared" si="36"/>
        <v>35</v>
      </c>
      <c r="N338" s="1" t="s">
        <v>251</v>
      </c>
      <c r="O338" s="1">
        <f t="shared" si="37"/>
        <v>134</v>
      </c>
      <c r="P338" s="1" t="s">
        <v>252</v>
      </c>
      <c r="Q338" s="1" t="s">
        <v>252</v>
      </c>
    </row>
    <row r="339" spans="3:17" x14ac:dyDescent="0.15">
      <c r="C339" s="8" t="str">
        <f t="shared" si="38"/>
        <v>被动技能18</v>
      </c>
      <c r="D339" s="8">
        <f t="shared" si="41"/>
        <v>10</v>
      </c>
      <c r="E339" s="8">
        <f t="shared" si="42"/>
        <v>11</v>
      </c>
      <c r="F339" s="8">
        <f t="shared" si="43"/>
        <v>18</v>
      </c>
      <c r="H339" t="str">
        <f t="shared" si="39"/>
        <v>被动技能18等级10</v>
      </c>
      <c r="I339" t="str">
        <f t="shared" si="40"/>
        <v>被动技能18等级11</v>
      </c>
      <c r="J339" s="1">
        <v>333</v>
      </c>
      <c r="K339" s="1">
        <f>VLOOKUP(H339,被动技能!$A:$E,5,FALSE)</f>
        <v>350</v>
      </c>
      <c r="L339" s="1">
        <f>VLOOKUP(I339,被动技能!$A:$E,5,FALSE)</f>
        <v>351</v>
      </c>
      <c r="M339" s="1">
        <f t="shared" si="36"/>
        <v>36</v>
      </c>
      <c r="N339" s="1" t="s">
        <v>251</v>
      </c>
      <c r="O339" s="1">
        <f t="shared" si="37"/>
        <v>135</v>
      </c>
      <c r="P339" s="1" t="s">
        <v>252</v>
      </c>
      <c r="Q339" s="1" t="s">
        <v>252</v>
      </c>
    </row>
    <row r="340" spans="3:17" x14ac:dyDescent="0.15">
      <c r="C340" s="8" t="str">
        <f t="shared" si="38"/>
        <v>被动技能18</v>
      </c>
      <c r="D340" s="8">
        <f t="shared" si="41"/>
        <v>11</v>
      </c>
      <c r="E340" s="8">
        <f t="shared" si="42"/>
        <v>12</v>
      </c>
      <c r="F340" s="8">
        <f t="shared" si="43"/>
        <v>18</v>
      </c>
      <c r="H340" t="str">
        <f t="shared" si="39"/>
        <v>被动技能18等级11</v>
      </c>
      <c r="I340" t="str">
        <f t="shared" si="40"/>
        <v>被动技能18等级12</v>
      </c>
      <c r="J340" s="1">
        <v>334</v>
      </c>
      <c r="K340" s="1">
        <f>VLOOKUP(H340,被动技能!$A:$E,5,FALSE)</f>
        <v>351</v>
      </c>
      <c r="L340" s="1">
        <f>VLOOKUP(I340,被动技能!$A:$E,5,FALSE)</f>
        <v>352</v>
      </c>
      <c r="M340" s="1">
        <f t="shared" si="36"/>
        <v>37</v>
      </c>
      <c r="N340" s="1" t="s">
        <v>251</v>
      </c>
      <c r="O340" s="1">
        <f t="shared" si="37"/>
        <v>136</v>
      </c>
      <c r="P340" s="1" t="s">
        <v>252</v>
      </c>
      <c r="Q340" s="1" t="s">
        <v>252</v>
      </c>
    </row>
    <row r="341" spans="3:17" x14ac:dyDescent="0.15">
      <c r="C341" s="8" t="str">
        <f t="shared" si="38"/>
        <v>被动技能18</v>
      </c>
      <c r="D341" s="8">
        <f t="shared" si="41"/>
        <v>12</v>
      </c>
      <c r="E341" s="8">
        <f t="shared" si="42"/>
        <v>13</v>
      </c>
      <c r="F341" s="8">
        <f t="shared" si="43"/>
        <v>18</v>
      </c>
      <c r="H341" t="str">
        <f t="shared" si="39"/>
        <v>被动技能18等级12</v>
      </c>
      <c r="I341" t="str">
        <f t="shared" si="40"/>
        <v>被动技能18等级13</v>
      </c>
      <c r="J341" s="1">
        <v>335</v>
      </c>
      <c r="K341" s="1">
        <f>VLOOKUP(H341,被动技能!$A:$E,5,FALSE)</f>
        <v>352</v>
      </c>
      <c r="L341" s="1">
        <f>VLOOKUP(I341,被动技能!$A:$E,5,FALSE)</f>
        <v>353</v>
      </c>
      <c r="M341" s="1">
        <f t="shared" si="36"/>
        <v>38</v>
      </c>
      <c r="N341" s="1" t="s">
        <v>251</v>
      </c>
      <c r="O341" s="1">
        <f t="shared" si="37"/>
        <v>137</v>
      </c>
      <c r="P341" s="1" t="s">
        <v>252</v>
      </c>
      <c r="Q341" s="1" t="s">
        <v>252</v>
      </c>
    </row>
    <row r="342" spans="3:17" x14ac:dyDescent="0.15">
      <c r="C342" s="8" t="str">
        <f t="shared" si="38"/>
        <v>被动技能18</v>
      </c>
      <c r="D342" s="8">
        <f t="shared" si="41"/>
        <v>13</v>
      </c>
      <c r="E342" s="8">
        <f t="shared" si="42"/>
        <v>14</v>
      </c>
      <c r="F342" s="8">
        <f t="shared" si="43"/>
        <v>18</v>
      </c>
      <c r="H342" t="str">
        <f t="shared" si="39"/>
        <v>被动技能18等级13</v>
      </c>
      <c r="I342" t="str">
        <f t="shared" si="40"/>
        <v>被动技能18等级14</v>
      </c>
      <c r="J342" s="1">
        <v>336</v>
      </c>
      <c r="K342" s="1">
        <f>VLOOKUP(H342,被动技能!$A:$E,5,FALSE)</f>
        <v>353</v>
      </c>
      <c r="L342" s="1">
        <f>VLOOKUP(I342,被动技能!$A:$E,5,FALSE)</f>
        <v>354</v>
      </c>
      <c r="M342" s="1">
        <f t="shared" si="36"/>
        <v>39</v>
      </c>
      <c r="N342" s="1" t="s">
        <v>251</v>
      </c>
      <c r="O342" s="1">
        <f t="shared" si="37"/>
        <v>138</v>
      </c>
      <c r="P342" s="1" t="s">
        <v>252</v>
      </c>
      <c r="Q342" s="1" t="s">
        <v>252</v>
      </c>
    </row>
    <row r="343" spans="3:17" x14ac:dyDescent="0.15">
      <c r="C343" s="8" t="str">
        <f t="shared" si="38"/>
        <v>被动技能18</v>
      </c>
      <c r="D343" s="8">
        <f t="shared" si="41"/>
        <v>14</v>
      </c>
      <c r="E343" s="8">
        <f t="shared" si="42"/>
        <v>15</v>
      </c>
      <c r="F343" s="8">
        <f t="shared" si="43"/>
        <v>18</v>
      </c>
      <c r="H343" t="str">
        <f t="shared" si="39"/>
        <v>被动技能18等级14</v>
      </c>
      <c r="I343" t="str">
        <f t="shared" si="40"/>
        <v>被动技能18等级15</v>
      </c>
      <c r="J343" s="1">
        <v>337</v>
      </c>
      <c r="K343" s="1">
        <f>VLOOKUP(H343,被动技能!$A:$E,5,FALSE)</f>
        <v>354</v>
      </c>
      <c r="L343" s="1">
        <f>VLOOKUP(I343,被动技能!$A:$E,5,FALSE)</f>
        <v>355</v>
      </c>
      <c r="M343" s="1">
        <f t="shared" si="36"/>
        <v>40</v>
      </c>
      <c r="N343" s="1" t="s">
        <v>251</v>
      </c>
      <c r="O343" s="1">
        <f t="shared" si="37"/>
        <v>139</v>
      </c>
      <c r="P343" s="1" t="s">
        <v>252</v>
      </c>
      <c r="Q343" s="1" t="s">
        <v>252</v>
      </c>
    </row>
    <row r="344" spans="3:17" x14ac:dyDescent="0.15">
      <c r="C344" s="8" t="str">
        <f t="shared" si="38"/>
        <v>被动技能18</v>
      </c>
      <c r="D344" s="8">
        <f t="shared" si="41"/>
        <v>15</v>
      </c>
      <c r="E344" s="8">
        <f t="shared" si="42"/>
        <v>16</v>
      </c>
      <c r="F344" s="8">
        <f t="shared" si="43"/>
        <v>18</v>
      </c>
      <c r="H344" t="str">
        <f t="shared" si="39"/>
        <v>被动技能18等级15</v>
      </c>
      <c r="I344" t="str">
        <f t="shared" si="40"/>
        <v>被动技能18等级16</v>
      </c>
      <c r="J344" s="1">
        <v>338</v>
      </c>
      <c r="K344" s="1">
        <f>VLOOKUP(H344,被动技能!$A:$E,5,FALSE)</f>
        <v>355</v>
      </c>
      <c r="L344" s="1">
        <f>VLOOKUP(I344,被动技能!$A:$E,5,FALSE)</f>
        <v>356</v>
      </c>
      <c r="M344" s="1">
        <f t="shared" si="36"/>
        <v>41</v>
      </c>
      <c r="N344" s="1" t="s">
        <v>251</v>
      </c>
      <c r="O344" s="1">
        <f t="shared" si="37"/>
        <v>140</v>
      </c>
      <c r="P344" s="1" t="s">
        <v>252</v>
      </c>
      <c r="Q344" s="1" t="s">
        <v>252</v>
      </c>
    </row>
    <row r="345" spans="3:17" x14ac:dyDescent="0.15">
      <c r="C345" s="8" t="str">
        <f t="shared" si="38"/>
        <v>被动技能18</v>
      </c>
      <c r="D345" s="8">
        <f t="shared" si="41"/>
        <v>16</v>
      </c>
      <c r="E345" s="8">
        <f t="shared" si="42"/>
        <v>17</v>
      </c>
      <c r="F345" s="8">
        <f t="shared" si="43"/>
        <v>18</v>
      </c>
      <c r="H345" t="str">
        <f t="shared" si="39"/>
        <v>被动技能18等级16</v>
      </c>
      <c r="I345" t="str">
        <f t="shared" si="40"/>
        <v>被动技能18等级17</v>
      </c>
      <c r="J345" s="1">
        <v>339</v>
      </c>
      <c r="K345" s="1">
        <f>VLOOKUP(H345,被动技能!$A:$E,5,FALSE)</f>
        <v>356</v>
      </c>
      <c r="L345" s="1">
        <f>VLOOKUP(I345,被动技能!$A:$E,5,FALSE)</f>
        <v>357</v>
      </c>
      <c r="M345" s="1">
        <f t="shared" si="36"/>
        <v>42</v>
      </c>
      <c r="N345" s="1" t="s">
        <v>251</v>
      </c>
      <c r="O345" s="1">
        <f t="shared" si="37"/>
        <v>141</v>
      </c>
      <c r="P345" s="1" t="s">
        <v>252</v>
      </c>
      <c r="Q345" s="1" t="s">
        <v>252</v>
      </c>
    </row>
    <row r="346" spans="3:17" x14ac:dyDescent="0.15">
      <c r="C346" s="8" t="str">
        <f t="shared" si="38"/>
        <v>被动技能18</v>
      </c>
      <c r="D346" s="8">
        <f t="shared" si="41"/>
        <v>17</v>
      </c>
      <c r="E346" s="8">
        <f t="shared" si="42"/>
        <v>18</v>
      </c>
      <c r="F346" s="8">
        <f t="shared" si="43"/>
        <v>18</v>
      </c>
      <c r="H346" t="str">
        <f t="shared" si="39"/>
        <v>被动技能18等级17</v>
      </c>
      <c r="I346" t="str">
        <f t="shared" si="40"/>
        <v>被动技能18等级18</v>
      </c>
      <c r="J346" s="1">
        <v>340</v>
      </c>
      <c r="K346" s="1">
        <f>VLOOKUP(H346,被动技能!$A:$E,5,FALSE)</f>
        <v>357</v>
      </c>
      <c r="L346" s="1">
        <f>VLOOKUP(I346,被动技能!$A:$E,5,FALSE)</f>
        <v>358</v>
      </c>
      <c r="M346" s="1">
        <f t="shared" si="36"/>
        <v>43</v>
      </c>
      <c r="N346" s="1" t="s">
        <v>251</v>
      </c>
      <c r="O346" s="1">
        <f t="shared" si="37"/>
        <v>142</v>
      </c>
      <c r="P346" s="1" t="s">
        <v>252</v>
      </c>
      <c r="Q346" s="1" t="s">
        <v>252</v>
      </c>
    </row>
    <row r="347" spans="3:17" x14ac:dyDescent="0.15">
      <c r="C347" s="8" t="str">
        <f t="shared" si="38"/>
        <v>被动技能18</v>
      </c>
      <c r="D347" s="8">
        <f t="shared" si="41"/>
        <v>18</v>
      </c>
      <c r="E347" s="8">
        <f t="shared" si="42"/>
        <v>19</v>
      </c>
      <c r="F347" s="8">
        <f t="shared" si="43"/>
        <v>18</v>
      </c>
      <c r="H347" t="str">
        <f t="shared" si="39"/>
        <v>被动技能18等级18</v>
      </c>
      <c r="I347" t="str">
        <f t="shared" si="40"/>
        <v>被动技能18等级19</v>
      </c>
      <c r="J347" s="1">
        <v>341</v>
      </c>
      <c r="K347" s="1">
        <f>VLOOKUP(H347,被动技能!$A:$E,5,FALSE)</f>
        <v>358</v>
      </c>
      <c r="L347" s="1">
        <f>VLOOKUP(I347,被动技能!$A:$E,5,FALSE)</f>
        <v>359</v>
      </c>
      <c r="M347" s="1">
        <f t="shared" si="36"/>
        <v>44</v>
      </c>
      <c r="N347" s="1" t="s">
        <v>251</v>
      </c>
      <c r="O347" s="1">
        <f t="shared" si="37"/>
        <v>143</v>
      </c>
      <c r="P347" s="1" t="s">
        <v>252</v>
      </c>
      <c r="Q347" s="1" t="s">
        <v>252</v>
      </c>
    </row>
    <row r="348" spans="3:17" x14ac:dyDescent="0.15">
      <c r="C348" s="8" t="str">
        <f t="shared" si="38"/>
        <v>被动技能18</v>
      </c>
      <c r="D348" s="8">
        <f t="shared" si="41"/>
        <v>19</v>
      </c>
      <c r="E348" s="8">
        <f t="shared" si="42"/>
        <v>20</v>
      </c>
      <c r="F348" s="8">
        <f t="shared" si="43"/>
        <v>18</v>
      </c>
      <c r="H348" t="str">
        <f t="shared" si="39"/>
        <v>被动技能18等级19</v>
      </c>
      <c r="I348" t="str">
        <f t="shared" si="40"/>
        <v>被动技能18等级20</v>
      </c>
      <c r="J348" s="1">
        <v>342</v>
      </c>
      <c r="K348" s="1">
        <f>VLOOKUP(H348,被动技能!$A:$E,5,FALSE)</f>
        <v>359</v>
      </c>
      <c r="L348" s="1">
        <f>VLOOKUP(I348,被动技能!$A:$E,5,FALSE)</f>
        <v>360</v>
      </c>
      <c r="M348" s="1">
        <f t="shared" si="36"/>
        <v>45</v>
      </c>
      <c r="N348" s="1" t="s">
        <v>251</v>
      </c>
      <c r="O348" s="1">
        <f t="shared" si="37"/>
        <v>144</v>
      </c>
      <c r="P348" s="1" t="s">
        <v>252</v>
      </c>
      <c r="Q348" s="1" t="s">
        <v>252</v>
      </c>
    </row>
    <row r="349" spans="3:17" x14ac:dyDescent="0.15">
      <c r="C349" s="8" t="str">
        <f t="shared" si="38"/>
        <v>被动技能19</v>
      </c>
      <c r="D349" s="8">
        <f t="shared" si="41"/>
        <v>1</v>
      </c>
      <c r="E349" s="8">
        <f t="shared" si="42"/>
        <v>2</v>
      </c>
      <c r="F349" s="8">
        <f t="shared" si="43"/>
        <v>19</v>
      </c>
      <c r="H349" t="str">
        <f t="shared" si="39"/>
        <v>被动技能19等级1</v>
      </c>
      <c r="I349" t="str">
        <f t="shared" si="40"/>
        <v>被动技能19等级2</v>
      </c>
      <c r="J349" s="1">
        <v>343</v>
      </c>
      <c r="K349" s="1">
        <f>VLOOKUP(H349,被动技能!$A:$E,5,FALSE)</f>
        <v>361</v>
      </c>
      <c r="L349" s="1">
        <f>VLOOKUP(I349,被动技能!$A:$E,5,FALSE)</f>
        <v>362</v>
      </c>
      <c r="M349" s="1">
        <f t="shared" si="36"/>
        <v>46</v>
      </c>
      <c r="N349" s="1" t="s">
        <v>251</v>
      </c>
      <c r="O349" s="1">
        <f t="shared" si="37"/>
        <v>145</v>
      </c>
      <c r="P349" s="1" t="s">
        <v>252</v>
      </c>
      <c r="Q349" s="1" t="s">
        <v>252</v>
      </c>
    </row>
    <row r="350" spans="3:17" x14ac:dyDescent="0.15">
      <c r="C350" s="8" t="str">
        <f t="shared" si="38"/>
        <v>被动技能19</v>
      </c>
      <c r="D350" s="8">
        <f t="shared" si="41"/>
        <v>2</v>
      </c>
      <c r="E350" s="8">
        <f t="shared" si="42"/>
        <v>3</v>
      </c>
      <c r="F350" s="8">
        <f t="shared" si="43"/>
        <v>19</v>
      </c>
      <c r="H350" t="str">
        <f t="shared" si="39"/>
        <v>被动技能19等级2</v>
      </c>
      <c r="I350" t="str">
        <f t="shared" si="40"/>
        <v>被动技能19等级3</v>
      </c>
      <c r="J350" s="1">
        <v>344</v>
      </c>
      <c r="K350" s="1">
        <f>VLOOKUP(H350,被动技能!$A:$E,5,FALSE)</f>
        <v>362</v>
      </c>
      <c r="L350" s="1">
        <f>VLOOKUP(I350,被动技能!$A:$E,5,FALSE)</f>
        <v>363</v>
      </c>
      <c r="M350" s="1">
        <f t="shared" si="36"/>
        <v>47</v>
      </c>
      <c r="N350" s="1" t="s">
        <v>251</v>
      </c>
      <c r="O350" s="1">
        <f t="shared" si="37"/>
        <v>146</v>
      </c>
      <c r="P350" s="1" t="s">
        <v>252</v>
      </c>
      <c r="Q350" s="1" t="s">
        <v>252</v>
      </c>
    </row>
    <row r="351" spans="3:17" x14ac:dyDescent="0.15">
      <c r="C351" s="8" t="str">
        <f t="shared" si="38"/>
        <v>被动技能19</v>
      </c>
      <c r="D351" s="8">
        <f t="shared" si="41"/>
        <v>3</v>
      </c>
      <c r="E351" s="8">
        <f t="shared" si="42"/>
        <v>4</v>
      </c>
      <c r="F351" s="8">
        <f t="shared" si="43"/>
        <v>19</v>
      </c>
      <c r="H351" t="str">
        <f t="shared" si="39"/>
        <v>被动技能19等级3</v>
      </c>
      <c r="I351" t="str">
        <f t="shared" si="40"/>
        <v>被动技能19等级4</v>
      </c>
      <c r="J351" s="1">
        <v>345</v>
      </c>
      <c r="K351" s="1">
        <f>VLOOKUP(H351,被动技能!$A:$E,5,FALSE)</f>
        <v>363</v>
      </c>
      <c r="L351" s="1">
        <f>VLOOKUP(I351,被动技能!$A:$E,5,FALSE)</f>
        <v>364</v>
      </c>
      <c r="M351" s="1">
        <f t="shared" si="36"/>
        <v>48</v>
      </c>
      <c r="N351" s="1" t="s">
        <v>251</v>
      </c>
      <c r="O351" s="1">
        <f t="shared" si="37"/>
        <v>147</v>
      </c>
      <c r="P351" s="1" t="s">
        <v>252</v>
      </c>
      <c r="Q351" s="1" t="s">
        <v>252</v>
      </c>
    </row>
    <row r="352" spans="3:17" x14ac:dyDescent="0.15">
      <c r="C352" s="8" t="str">
        <f t="shared" si="38"/>
        <v>被动技能19</v>
      </c>
      <c r="D352" s="8">
        <f t="shared" si="41"/>
        <v>4</v>
      </c>
      <c r="E352" s="8">
        <f t="shared" si="42"/>
        <v>5</v>
      </c>
      <c r="F352" s="8">
        <f t="shared" si="43"/>
        <v>19</v>
      </c>
      <c r="H352" t="str">
        <f t="shared" si="39"/>
        <v>被动技能19等级4</v>
      </c>
      <c r="I352" t="str">
        <f t="shared" si="40"/>
        <v>被动技能19等级5</v>
      </c>
      <c r="J352" s="1">
        <v>346</v>
      </c>
      <c r="K352" s="1">
        <f>VLOOKUP(H352,被动技能!$A:$E,5,FALSE)</f>
        <v>364</v>
      </c>
      <c r="L352" s="1">
        <f>VLOOKUP(I352,被动技能!$A:$E,5,FALSE)</f>
        <v>365</v>
      </c>
      <c r="M352" s="1">
        <f t="shared" si="36"/>
        <v>49</v>
      </c>
      <c r="N352" s="1" t="s">
        <v>251</v>
      </c>
      <c r="O352" s="1">
        <f t="shared" si="37"/>
        <v>148</v>
      </c>
      <c r="P352" s="1" t="s">
        <v>252</v>
      </c>
      <c r="Q352" s="1" t="s">
        <v>252</v>
      </c>
    </row>
    <row r="353" spans="3:17" x14ac:dyDescent="0.15">
      <c r="C353" s="8" t="str">
        <f t="shared" si="38"/>
        <v>被动技能19</v>
      </c>
      <c r="D353" s="8">
        <f t="shared" si="41"/>
        <v>5</v>
      </c>
      <c r="E353" s="8">
        <f t="shared" si="42"/>
        <v>6</v>
      </c>
      <c r="F353" s="8">
        <f t="shared" si="43"/>
        <v>19</v>
      </c>
      <c r="H353" t="str">
        <f t="shared" si="39"/>
        <v>被动技能19等级5</v>
      </c>
      <c r="I353" t="str">
        <f t="shared" si="40"/>
        <v>被动技能19等级6</v>
      </c>
      <c r="J353" s="1">
        <v>347</v>
      </c>
      <c r="K353" s="1">
        <f>VLOOKUP(H353,被动技能!$A:$E,5,FALSE)</f>
        <v>365</v>
      </c>
      <c r="L353" s="1">
        <f>VLOOKUP(I353,被动技能!$A:$E,5,FALSE)</f>
        <v>366</v>
      </c>
      <c r="M353" s="1">
        <f t="shared" si="36"/>
        <v>50</v>
      </c>
      <c r="N353" s="1" t="s">
        <v>251</v>
      </c>
      <c r="O353" s="1">
        <f t="shared" si="37"/>
        <v>149</v>
      </c>
      <c r="P353" s="1" t="s">
        <v>252</v>
      </c>
      <c r="Q353" s="1" t="s">
        <v>252</v>
      </c>
    </row>
    <row r="354" spans="3:17" x14ac:dyDescent="0.15">
      <c r="C354" s="8" t="str">
        <f t="shared" si="38"/>
        <v>被动技能19</v>
      </c>
      <c r="D354" s="8">
        <f t="shared" si="41"/>
        <v>6</v>
      </c>
      <c r="E354" s="8">
        <f t="shared" si="42"/>
        <v>7</v>
      </c>
      <c r="F354" s="8">
        <f t="shared" si="43"/>
        <v>19</v>
      </c>
      <c r="H354" t="str">
        <f t="shared" si="39"/>
        <v>被动技能19等级6</v>
      </c>
      <c r="I354" t="str">
        <f t="shared" si="40"/>
        <v>被动技能19等级7</v>
      </c>
      <c r="J354" s="1">
        <v>348</v>
      </c>
      <c r="K354" s="1">
        <f>VLOOKUP(H354,被动技能!$A:$E,5,FALSE)</f>
        <v>366</v>
      </c>
      <c r="L354" s="1">
        <f>VLOOKUP(I354,被动技能!$A:$E,5,FALSE)</f>
        <v>367</v>
      </c>
      <c r="M354" s="1">
        <f t="shared" si="36"/>
        <v>51</v>
      </c>
      <c r="N354" s="1" t="s">
        <v>251</v>
      </c>
      <c r="O354" s="1">
        <f t="shared" si="37"/>
        <v>150</v>
      </c>
      <c r="P354" s="1" t="s">
        <v>252</v>
      </c>
      <c r="Q354" s="1" t="s">
        <v>252</v>
      </c>
    </row>
    <row r="355" spans="3:17" x14ac:dyDescent="0.15">
      <c r="C355" s="8" t="str">
        <f t="shared" si="38"/>
        <v>被动技能19</v>
      </c>
      <c r="D355" s="8">
        <f t="shared" si="41"/>
        <v>7</v>
      </c>
      <c r="E355" s="8">
        <f t="shared" si="42"/>
        <v>8</v>
      </c>
      <c r="F355" s="8">
        <f t="shared" si="43"/>
        <v>19</v>
      </c>
      <c r="H355" t="str">
        <f t="shared" si="39"/>
        <v>被动技能19等级7</v>
      </c>
      <c r="I355" t="str">
        <f t="shared" si="40"/>
        <v>被动技能19等级8</v>
      </c>
      <c r="J355" s="1">
        <v>349</v>
      </c>
      <c r="K355" s="1">
        <f>VLOOKUP(H355,被动技能!$A:$E,5,FALSE)</f>
        <v>367</v>
      </c>
      <c r="L355" s="1">
        <f>VLOOKUP(I355,被动技能!$A:$E,5,FALSE)</f>
        <v>368</v>
      </c>
      <c r="M355" s="1">
        <f t="shared" si="36"/>
        <v>52</v>
      </c>
      <c r="N355" s="1" t="s">
        <v>251</v>
      </c>
      <c r="O355" s="1">
        <f t="shared" si="37"/>
        <v>151</v>
      </c>
      <c r="P355" s="1" t="s">
        <v>252</v>
      </c>
      <c r="Q355" s="1" t="s">
        <v>252</v>
      </c>
    </row>
    <row r="356" spans="3:17" x14ac:dyDescent="0.15">
      <c r="C356" s="8" t="str">
        <f t="shared" si="38"/>
        <v>被动技能19</v>
      </c>
      <c r="D356" s="8">
        <f t="shared" si="41"/>
        <v>8</v>
      </c>
      <c r="E356" s="8">
        <f t="shared" si="42"/>
        <v>9</v>
      </c>
      <c r="F356" s="8">
        <f t="shared" si="43"/>
        <v>19</v>
      </c>
      <c r="H356" t="str">
        <f t="shared" si="39"/>
        <v>被动技能19等级8</v>
      </c>
      <c r="I356" t="str">
        <f t="shared" si="40"/>
        <v>被动技能19等级9</v>
      </c>
      <c r="J356" s="1">
        <v>350</v>
      </c>
      <c r="K356" s="1">
        <f>VLOOKUP(H356,被动技能!$A:$E,5,FALSE)</f>
        <v>368</v>
      </c>
      <c r="L356" s="1">
        <f>VLOOKUP(I356,被动技能!$A:$E,5,FALSE)</f>
        <v>369</v>
      </c>
      <c r="M356" s="1">
        <f t="shared" si="36"/>
        <v>53</v>
      </c>
      <c r="N356" s="1" t="s">
        <v>251</v>
      </c>
      <c r="O356" s="1">
        <f t="shared" si="37"/>
        <v>152</v>
      </c>
      <c r="P356" s="1" t="s">
        <v>252</v>
      </c>
      <c r="Q356" s="1" t="s">
        <v>252</v>
      </c>
    </row>
    <row r="357" spans="3:17" x14ac:dyDescent="0.15">
      <c r="C357" s="8" t="str">
        <f t="shared" si="38"/>
        <v>被动技能19</v>
      </c>
      <c r="D357" s="8">
        <f t="shared" si="41"/>
        <v>9</v>
      </c>
      <c r="E357" s="8">
        <f t="shared" si="42"/>
        <v>10</v>
      </c>
      <c r="F357" s="8">
        <f t="shared" si="43"/>
        <v>19</v>
      </c>
      <c r="H357" t="str">
        <f t="shared" si="39"/>
        <v>被动技能19等级9</v>
      </c>
      <c r="I357" t="str">
        <f t="shared" si="40"/>
        <v>被动技能19等级10</v>
      </c>
      <c r="J357" s="1">
        <v>351</v>
      </c>
      <c r="K357" s="1">
        <f>VLOOKUP(H357,被动技能!$A:$E,5,FALSE)</f>
        <v>369</v>
      </c>
      <c r="L357" s="1">
        <f>VLOOKUP(I357,被动技能!$A:$E,5,FALSE)</f>
        <v>370</v>
      </c>
      <c r="M357" s="1">
        <f t="shared" si="36"/>
        <v>54</v>
      </c>
      <c r="N357" s="1" t="s">
        <v>251</v>
      </c>
      <c r="O357" s="1">
        <f t="shared" si="37"/>
        <v>153</v>
      </c>
      <c r="P357" s="1" t="s">
        <v>252</v>
      </c>
      <c r="Q357" s="1" t="s">
        <v>252</v>
      </c>
    </row>
    <row r="358" spans="3:17" x14ac:dyDescent="0.15">
      <c r="C358" s="8" t="str">
        <f t="shared" si="38"/>
        <v>被动技能19</v>
      </c>
      <c r="D358" s="8">
        <f t="shared" si="41"/>
        <v>10</v>
      </c>
      <c r="E358" s="8">
        <f t="shared" si="42"/>
        <v>11</v>
      </c>
      <c r="F358" s="8">
        <f t="shared" si="43"/>
        <v>19</v>
      </c>
      <c r="H358" t="str">
        <f t="shared" si="39"/>
        <v>被动技能19等级10</v>
      </c>
      <c r="I358" t="str">
        <f t="shared" si="40"/>
        <v>被动技能19等级11</v>
      </c>
      <c r="J358" s="1">
        <v>352</v>
      </c>
      <c r="K358" s="1">
        <f>VLOOKUP(H358,被动技能!$A:$E,5,FALSE)</f>
        <v>370</v>
      </c>
      <c r="L358" s="1">
        <f>VLOOKUP(I358,被动技能!$A:$E,5,FALSE)</f>
        <v>371</v>
      </c>
      <c r="M358" s="1">
        <f t="shared" si="36"/>
        <v>55</v>
      </c>
      <c r="N358" s="1" t="s">
        <v>251</v>
      </c>
      <c r="O358" s="1">
        <f t="shared" si="37"/>
        <v>154</v>
      </c>
      <c r="P358" s="1" t="s">
        <v>252</v>
      </c>
      <c r="Q358" s="1" t="s">
        <v>252</v>
      </c>
    </row>
    <row r="359" spans="3:17" x14ac:dyDescent="0.15">
      <c r="C359" s="8" t="str">
        <f t="shared" si="38"/>
        <v>被动技能19</v>
      </c>
      <c r="D359" s="8">
        <f t="shared" si="41"/>
        <v>11</v>
      </c>
      <c r="E359" s="8">
        <f t="shared" si="42"/>
        <v>12</v>
      </c>
      <c r="F359" s="8">
        <f t="shared" si="43"/>
        <v>19</v>
      </c>
      <c r="H359" t="str">
        <f t="shared" si="39"/>
        <v>被动技能19等级11</v>
      </c>
      <c r="I359" t="str">
        <f t="shared" si="40"/>
        <v>被动技能19等级12</v>
      </c>
      <c r="J359" s="1">
        <v>353</v>
      </c>
      <c r="K359" s="1">
        <f>VLOOKUP(H359,被动技能!$A:$E,5,FALSE)</f>
        <v>371</v>
      </c>
      <c r="L359" s="1">
        <f>VLOOKUP(I359,被动技能!$A:$E,5,FALSE)</f>
        <v>372</v>
      </c>
      <c r="M359" s="1">
        <f t="shared" si="36"/>
        <v>56</v>
      </c>
      <c r="N359" s="1" t="s">
        <v>251</v>
      </c>
      <c r="O359" s="1">
        <f t="shared" si="37"/>
        <v>155</v>
      </c>
      <c r="P359" s="1" t="s">
        <v>252</v>
      </c>
      <c r="Q359" s="1" t="s">
        <v>252</v>
      </c>
    </row>
    <row r="360" spans="3:17" x14ac:dyDescent="0.15">
      <c r="C360" s="8" t="str">
        <f t="shared" si="38"/>
        <v>被动技能19</v>
      </c>
      <c r="D360" s="8">
        <f t="shared" si="41"/>
        <v>12</v>
      </c>
      <c r="E360" s="8">
        <f t="shared" si="42"/>
        <v>13</v>
      </c>
      <c r="F360" s="8">
        <f t="shared" si="43"/>
        <v>19</v>
      </c>
      <c r="H360" t="str">
        <f t="shared" si="39"/>
        <v>被动技能19等级12</v>
      </c>
      <c r="I360" t="str">
        <f t="shared" si="40"/>
        <v>被动技能19等级13</v>
      </c>
      <c r="J360" s="1">
        <v>354</v>
      </c>
      <c r="K360" s="1">
        <f>VLOOKUP(H360,被动技能!$A:$E,5,FALSE)</f>
        <v>372</v>
      </c>
      <c r="L360" s="1">
        <f>VLOOKUP(I360,被动技能!$A:$E,5,FALSE)</f>
        <v>373</v>
      </c>
      <c r="M360" s="1">
        <f t="shared" si="36"/>
        <v>57</v>
      </c>
      <c r="N360" s="1" t="s">
        <v>251</v>
      </c>
      <c r="O360" s="1">
        <f t="shared" si="37"/>
        <v>156</v>
      </c>
      <c r="P360" s="1" t="s">
        <v>252</v>
      </c>
      <c r="Q360" s="1" t="s">
        <v>252</v>
      </c>
    </row>
    <row r="361" spans="3:17" x14ac:dyDescent="0.15">
      <c r="C361" s="8" t="str">
        <f t="shared" si="38"/>
        <v>被动技能19</v>
      </c>
      <c r="D361" s="8">
        <f t="shared" si="41"/>
        <v>13</v>
      </c>
      <c r="E361" s="8">
        <f t="shared" si="42"/>
        <v>14</v>
      </c>
      <c r="F361" s="8">
        <f t="shared" si="43"/>
        <v>19</v>
      </c>
      <c r="H361" t="str">
        <f t="shared" si="39"/>
        <v>被动技能19等级13</v>
      </c>
      <c r="I361" t="str">
        <f t="shared" si="40"/>
        <v>被动技能19等级14</v>
      </c>
      <c r="J361" s="1">
        <v>355</v>
      </c>
      <c r="K361" s="1">
        <f>VLOOKUP(H361,被动技能!$A:$E,5,FALSE)</f>
        <v>373</v>
      </c>
      <c r="L361" s="1">
        <f>VLOOKUP(I361,被动技能!$A:$E,5,FALSE)</f>
        <v>374</v>
      </c>
      <c r="M361" s="1">
        <f t="shared" si="36"/>
        <v>58</v>
      </c>
      <c r="N361" s="1" t="s">
        <v>251</v>
      </c>
      <c r="O361" s="1">
        <f t="shared" si="37"/>
        <v>157</v>
      </c>
      <c r="P361" s="1" t="s">
        <v>252</v>
      </c>
      <c r="Q361" s="1" t="s">
        <v>252</v>
      </c>
    </row>
    <row r="362" spans="3:17" x14ac:dyDescent="0.15">
      <c r="C362" s="8" t="str">
        <f t="shared" si="38"/>
        <v>被动技能19</v>
      </c>
      <c r="D362" s="8">
        <f t="shared" si="41"/>
        <v>14</v>
      </c>
      <c r="E362" s="8">
        <f t="shared" si="42"/>
        <v>15</v>
      </c>
      <c r="F362" s="8">
        <f t="shared" si="43"/>
        <v>19</v>
      </c>
      <c r="H362" t="str">
        <f t="shared" si="39"/>
        <v>被动技能19等级14</v>
      </c>
      <c r="I362" t="str">
        <f t="shared" si="40"/>
        <v>被动技能19等级15</v>
      </c>
      <c r="J362" s="1">
        <v>356</v>
      </c>
      <c r="K362" s="1">
        <f>VLOOKUP(H362,被动技能!$A:$E,5,FALSE)</f>
        <v>374</v>
      </c>
      <c r="L362" s="1">
        <f>VLOOKUP(I362,被动技能!$A:$E,5,FALSE)</f>
        <v>375</v>
      </c>
      <c r="M362" s="1">
        <f t="shared" si="36"/>
        <v>59</v>
      </c>
      <c r="N362" s="1" t="s">
        <v>251</v>
      </c>
      <c r="O362" s="1">
        <f t="shared" si="37"/>
        <v>158</v>
      </c>
      <c r="P362" s="1" t="s">
        <v>252</v>
      </c>
      <c r="Q362" s="1" t="s">
        <v>252</v>
      </c>
    </row>
    <row r="363" spans="3:17" x14ac:dyDescent="0.15">
      <c r="C363" s="8" t="str">
        <f t="shared" si="38"/>
        <v>被动技能19</v>
      </c>
      <c r="D363" s="8">
        <f t="shared" si="41"/>
        <v>15</v>
      </c>
      <c r="E363" s="8">
        <f t="shared" si="42"/>
        <v>16</v>
      </c>
      <c r="F363" s="8">
        <f t="shared" si="43"/>
        <v>19</v>
      </c>
      <c r="H363" t="str">
        <f t="shared" si="39"/>
        <v>被动技能19等级15</v>
      </c>
      <c r="I363" t="str">
        <f t="shared" si="40"/>
        <v>被动技能19等级16</v>
      </c>
      <c r="J363" s="1">
        <v>357</v>
      </c>
      <c r="K363" s="1">
        <f>VLOOKUP(H363,被动技能!$A:$E,5,FALSE)</f>
        <v>375</v>
      </c>
      <c r="L363" s="1">
        <f>VLOOKUP(I363,被动技能!$A:$E,5,FALSE)</f>
        <v>376</v>
      </c>
      <c r="M363" s="1">
        <f t="shared" ref="M363:M426" si="44">M264</f>
        <v>60</v>
      </c>
      <c r="N363" s="1" t="s">
        <v>251</v>
      </c>
      <c r="O363" s="1">
        <f t="shared" ref="O363:O426" si="45">O264</f>
        <v>159</v>
      </c>
      <c r="P363" s="1" t="s">
        <v>252</v>
      </c>
      <c r="Q363" s="1" t="s">
        <v>252</v>
      </c>
    </row>
    <row r="364" spans="3:17" x14ac:dyDescent="0.15">
      <c r="C364" s="8" t="str">
        <f t="shared" si="38"/>
        <v>被动技能19</v>
      </c>
      <c r="D364" s="8">
        <f t="shared" si="41"/>
        <v>16</v>
      </c>
      <c r="E364" s="8">
        <f t="shared" si="42"/>
        <v>17</v>
      </c>
      <c r="F364" s="8">
        <f t="shared" si="43"/>
        <v>19</v>
      </c>
      <c r="H364" t="str">
        <f t="shared" si="39"/>
        <v>被动技能19等级16</v>
      </c>
      <c r="I364" t="str">
        <f t="shared" si="40"/>
        <v>被动技能19等级17</v>
      </c>
      <c r="J364" s="1">
        <v>358</v>
      </c>
      <c r="K364" s="1">
        <f>VLOOKUP(H364,被动技能!$A:$E,5,FALSE)</f>
        <v>376</v>
      </c>
      <c r="L364" s="1">
        <f>VLOOKUP(I364,被动技能!$A:$E,5,FALSE)</f>
        <v>377</v>
      </c>
      <c r="M364" s="1">
        <f t="shared" si="44"/>
        <v>61</v>
      </c>
      <c r="N364" s="1" t="s">
        <v>251</v>
      </c>
      <c r="O364" s="1">
        <f t="shared" si="45"/>
        <v>160</v>
      </c>
      <c r="P364" s="1" t="s">
        <v>252</v>
      </c>
      <c r="Q364" s="1" t="s">
        <v>252</v>
      </c>
    </row>
    <row r="365" spans="3:17" x14ac:dyDescent="0.15">
      <c r="C365" s="8" t="str">
        <f t="shared" si="38"/>
        <v>被动技能19</v>
      </c>
      <c r="D365" s="8">
        <f t="shared" si="41"/>
        <v>17</v>
      </c>
      <c r="E365" s="8">
        <f t="shared" si="42"/>
        <v>18</v>
      </c>
      <c r="F365" s="8">
        <f t="shared" si="43"/>
        <v>19</v>
      </c>
      <c r="H365" t="str">
        <f t="shared" si="39"/>
        <v>被动技能19等级17</v>
      </c>
      <c r="I365" t="str">
        <f t="shared" si="40"/>
        <v>被动技能19等级18</v>
      </c>
      <c r="J365" s="1">
        <v>359</v>
      </c>
      <c r="K365" s="1">
        <f>VLOOKUP(H365,被动技能!$A:$E,5,FALSE)</f>
        <v>377</v>
      </c>
      <c r="L365" s="1">
        <f>VLOOKUP(I365,被动技能!$A:$E,5,FALSE)</f>
        <v>378</v>
      </c>
      <c r="M365" s="1">
        <f t="shared" si="44"/>
        <v>62</v>
      </c>
      <c r="N365" s="1" t="s">
        <v>251</v>
      </c>
      <c r="O365" s="1">
        <f t="shared" si="45"/>
        <v>161</v>
      </c>
      <c r="P365" s="1" t="s">
        <v>252</v>
      </c>
      <c r="Q365" s="1" t="s">
        <v>252</v>
      </c>
    </row>
    <row r="366" spans="3:17" x14ac:dyDescent="0.15">
      <c r="C366" s="8" t="str">
        <f t="shared" si="38"/>
        <v>被动技能19</v>
      </c>
      <c r="D366" s="8">
        <f t="shared" si="41"/>
        <v>18</v>
      </c>
      <c r="E366" s="8">
        <f t="shared" si="42"/>
        <v>19</v>
      </c>
      <c r="F366" s="8">
        <f t="shared" si="43"/>
        <v>19</v>
      </c>
      <c r="H366" t="str">
        <f t="shared" si="39"/>
        <v>被动技能19等级18</v>
      </c>
      <c r="I366" t="str">
        <f t="shared" si="40"/>
        <v>被动技能19等级19</v>
      </c>
      <c r="J366" s="1">
        <v>360</v>
      </c>
      <c r="K366" s="1">
        <f>VLOOKUP(H366,被动技能!$A:$E,5,FALSE)</f>
        <v>378</v>
      </c>
      <c r="L366" s="1">
        <f>VLOOKUP(I366,被动技能!$A:$E,5,FALSE)</f>
        <v>379</v>
      </c>
      <c r="M366" s="1">
        <f t="shared" si="44"/>
        <v>63</v>
      </c>
      <c r="N366" s="1" t="s">
        <v>251</v>
      </c>
      <c r="O366" s="1">
        <f t="shared" si="45"/>
        <v>162</v>
      </c>
      <c r="P366" s="1" t="s">
        <v>252</v>
      </c>
      <c r="Q366" s="1" t="s">
        <v>252</v>
      </c>
    </row>
    <row r="367" spans="3:17" x14ac:dyDescent="0.15">
      <c r="C367" s="8" t="str">
        <f t="shared" si="38"/>
        <v>被动技能19</v>
      </c>
      <c r="D367" s="8">
        <f t="shared" si="41"/>
        <v>19</v>
      </c>
      <c r="E367" s="8">
        <f t="shared" si="42"/>
        <v>20</v>
      </c>
      <c r="F367" s="8">
        <f t="shared" si="43"/>
        <v>19</v>
      </c>
      <c r="H367" t="str">
        <f t="shared" si="39"/>
        <v>被动技能19等级19</v>
      </c>
      <c r="I367" t="str">
        <f t="shared" si="40"/>
        <v>被动技能19等级20</v>
      </c>
      <c r="J367" s="1">
        <v>361</v>
      </c>
      <c r="K367" s="1">
        <f>VLOOKUP(H367,被动技能!$A:$E,5,FALSE)</f>
        <v>379</v>
      </c>
      <c r="L367" s="1">
        <f>VLOOKUP(I367,被动技能!$A:$E,5,FALSE)</f>
        <v>380</v>
      </c>
      <c r="M367" s="1">
        <f t="shared" si="44"/>
        <v>64</v>
      </c>
      <c r="N367" s="1" t="s">
        <v>251</v>
      </c>
      <c r="O367" s="1">
        <f t="shared" si="45"/>
        <v>163</v>
      </c>
      <c r="P367" s="1" t="s">
        <v>252</v>
      </c>
      <c r="Q367" s="1" t="s">
        <v>252</v>
      </c>
    </row>
    <row r="368" spans="3:17" x14ac:dyDescent="0.15">
      <c r="C368" s="8" t="str">
        <f t="shared" si="38"/>
        <v>被动技能20</v>
      </c>
      <c r="D368" s="8">
        <f t="shared" si="41"/>
        <v>1</v>
      </c>
      <c r="E368" s="8">
        <f t="shared" si="42"/>
        <v>2</v>
      </c>
      <c r="F368" s="8">
        <f t="shared" si="43"/>
        <v>20</v>
      </c>
      <c r="H368" t="str">
        <f t="shared" si="39"/>
        <v>被动技能20等级1</v>
      </c>
      <c r="I368" t="str">
        <f t="shared" si="40"/>
        <v>被动技能20等级2</v>
      </c>
      <c r="J368" s="1">
        <v>362</v>
      </c>
      <c r="K368" s="1">
        <f>VLOOKUP(H368,被动技能!$A:$E,5,FALSE)</f>
        <v>381</v>
      </c>
      <c r="L368" s="1">
        <f>VLOOKUP(I368,被动技能!$A:$E,5,FALSE)</f>
        <v>382</v>
      </c>
      <c r="M368" s="1">
        <f t="shared" si="44"/>
        <v>65</v>
      </c>
      <c r="N368" s="1" t="s">
        <v>251</v>
      </c>
      <c r="O368" s="1">
        <f t="shared" si="45"/>
        <v>164</v>
      </c>
      <c r="P368" s="1" t="s">
        <v>252</v>
      </c>
      <c r="Q368" s="1" t="s">
        <v>252</v>
      </c>
    </row>
    <row r="369" spans="3:17" x14ac:dyDescent="0.15">
      <c r="C369" s="8" t="str">
        <f t="shared" si="38"/>
        <v>被动技能20</v>
      </c>
      <c r="D369" s="8">
        <f t="shared" si="41"/>
        <v>2</v>
      </c>
      <c r="E369" s="8">
        <f t="shared" si="42"/>
        <v>3</v>
      </c>
      <c r="F369" s="8">
        <f t="shared" si="43"/>
        <v>20</v>
      </c>
      <c r="H369" t="str">
        <f t="shared" si="39"/>
        <v>被动技能20等级2</v>
      </c>
      <c r="I369" t="str">
        <f t="shared" si="40"/>
        <v>被动技能20等级3</v>
      </c>
      <c r="J369" s="1">
        <v>363</v>
      </c>
      <c r="K369" s="1">
        <f>VLOOKUP(H369,被动技能!$A:$E,5,FALSE)</f>
        <v>382</v>
      </c>
      <c r="L369" s="1">
        <f>VLOOKUP(I369,被动技能!$A:$E,5,FALSE)</f>
        <v>383</v>
      </c>
      <c r="M369" s="1">
        <f t="shared" si="44"/>
        <v>66</v>
      </c>
      <c r="N369" s="1" t="s">
        <v>251</v>
      </c>
      <c r="O369" s="1">
        <f t="shared" si="45"/>
        <v>165</v>
      </c>
      <c r="P369" s="1" t="s">
        <v>252</v>
      </c>
      <c r="Q369" s="1" t="s">
        <v>252</v>
      </c>
    </row>
    <row r="370" spans="3:17" x14ac:dyDescent="0.15">
      <c r="C370" s="8" t="str">
        <f t="shared" si="38"/>
        <v>被动技能20</v>
      </c>
      <c r="D370" s="8">
        <f t="shared" si="41"/>
        <v>3</v>
      </c>
      <c r="E370" s="8">
        <f t="shared" si="42"/>
        <v>4</v>
      </c>
      <c r="F370" s="8">
        <f t="shared" si="43"/>
        <v>20</v>
      </c>
      <c r="H370" t="str">
        <f t="shared" si="39"/>
        <v>被动技能20等级3</v>
      </c>
      <c r="I370" t="str">
        <f t="shared" si="40"/>
        <v>被动技能20等级4</v>
      </c>
      <c r="J370" s="1">
        <v>364</v>
      </c>
      <c r="K370" s="1">
        <f>VLOOKUP(H370,被动技能!$A:$E,5,FALSE)</f>
        <v>383</v>
      </c>
      <c r="L370" s="1">
        <f>VLOOKUP(I370,被动技能!$A:$E,5,FALSE)</f>
        <v>384</v>
      </c>
      <c r="M370" s="1">
        <f t="shared" si="44"/>
        <v>67</v>
      </c>
      <c r="N370" s="1" t="s">
        <v>251</v>
      </c>
      <c r="O370" s="1">
        <f t="shared" si="45"/>
        <v>166</v>
      </c>
      <c r="P370" s="1" t="s">
        <v>252</v>
      </c>
      <c r="Q370" s="1" t="s">
        <v>252</v>
      </c>
    </row>
    <row r="371" spans="3:17" x14ac:dyDescent="0.15">
      <c r="C371" s="8" t="str">
        <f t="shared" si="38"/>
        <v>被动技能20</v>
      </c>
      <c r="D371" s="8">
        <f t="shared" si="41"/>
        <v>4</v>
      </c>
      <c r="E371" s="8">
        <f t="shared" si="42"/>
        <v>5</v>
      </c>
      <c r="F371" s="8">
        <f t="shared" si="43"/>
        <v>20</v>
      </c>
      <c r="H371" t="str">
        <f t="shared" si="39"/>
        <v>被动技能20等级4</v>
      </c>
      <c r="I371" t="str">
        <f t="shared" si="40"/>
        <v>被动技能20等级5</v>
      </c>
      <c r="J371" s="1">
        <v>365</v>
      </c>
      <c r="K371" s="1">
        <f>VLOOKUP(H371,被动技能!$A:$E,5,FALSE)</f>
        <v>384</v>
      </c>
      <c r="L371" s="1">
        <f>VLOOKUP(I371,被动技能!$A:$E,5,FALSE)</f>
        <v>385</v>
      </c>
      <c r="M371" s="1">
        <f t="shared" si="44"/>
        <v>68</v>
      </c>
      <c r="N371" s="1" t="s">
        <v>251</v>
      </c>
      <c r="O371" s="1">
        <f t="shared" si="45"/>
        <v>167</v>
      </c>
      <c r="P371" s="1" t="s">
        <v>252</v>
      </c>
      <c r="Q371" s="1" t="s">
        <v>252</v>
      </c>
    </row>
    <row r="372" spans="3:17" x14ac:dyDescent="0.15">
      <c r="C372" s="8" t="str">
        <f t="shared" si="38"/>
        <v>被动技能20</v>
      </c>
      <c r="D372" s="8">
        <f t="shared" si="41"/>
        <v>5</v>
      </c>
      <c r="E372" s="8">
        <f t="shared" si="42"/>
        <v>6</v>
      </c>
      <c r="F372" s="8">
        <f t="shared" si="43"/>
        <v>20</v>
      </c>
      <c r="H372" t="str">
        <f t="shared" si="39"/>
        <v>被动技能20等级5</v>
      </c>
      <c r="I372" t="str">
        <f t="shared" si="40"/>
        <v>被动技能20等级6</v>
      </c>
      <c r="J372" s="1">
        <v>366</v>
      </c>
      <c r="K372" s="1">
        <f>VLOOKUP(H372,被动技能!$A:$E,5,FALSE)</f>
        <v>385</v>
      </c>
      <c r="L372" s="1">
        <f>VLOOKUP(I372,被动技能!$A:$E,5,FALSE)</f>
        <v>386</v>
      </c>
      <c r="M372" s="1">
        <f t="shared" si="44"/>
        <v>69</v>
      </c>
      <c r="N372" s="1" t="s">
        <v>251</v>
      </c>
      <c r="O372" s="1">
        <f t="shared" si="45"/>
        <v>168</v>
      </c>
      <c r="P372" s="1" t="s">
        <v>252</v>
      </c>
      <c r="Q372" s="1" t="s">
        <v>252</v>
      </c>
    </row>
    <row r="373" spans="3:17" x14ac:dyDescent="0.15">
      <c r="C373" s="8" t="str">
        <f t="shared" si="38"/>
        <v>被动技能20</v>
      </c>
      <c r="D373" s="8">
        <f t="shared" si="41"/>
        <v>6</v>
      </c>
      <c r="E373" s="8">
        <f t="shared" si="42"/>
        <v>7</v>
      </c>
      <c r="F373" s="8">
        <f t="shared" si="43"/>
        <v>20</v>
      </c>
      <c r="H373" t="str">
        <f t="shared" si="39"/>
        <v>被动技能20等级6</v>
      </c>
      <c r="I373" t="str">
        <f t="shared" si="40"/>
        <v>被动技能20等级7</v>
      </c>
      <c r="J373" s="1">
        <v>367</v>
      </c>
      <c r="K373" s="1">
        <f>VLOOKUP(H373,被动技能!$A:$E,5,FALSE)</f>
        <v>386</v>
      </c>
      <c r="L373" s="1">
        <f>VLOOKUP(I373,被动技能!$A:$E,5,FALSE)</f>
        <v>387</v>
      </c>
      <c r="M373" s="1">
        <f t="shared" si="44"/>
        <v>70</v>
      </c>
      <c r="N373" s="1" t="s">
        <v>251</v>
      </c>
      <c r="O373" s="1">
        <f t="shared" si="45"/>
        <v>169</v>
      </c>
      <c r="P373" s="1" t="s">
        <v>252</v>
      </c>
      <c r="Q373" s="1" t="s">
        <v>252</v>
      </c>
    </row>
    <row r="374" spans="3:17" x14ac:dyDescent="0.15">
      <c r="C374" s="8" t="str">
        <f t="shared" si="38"/>
        <v>被动技能20</v>
      </c>
      <c r="D374" s="8">
        <f t="shared" si="41"/>
        <v>7</v>
      </c>
      <c r="E374" s="8">
        <f t="shared" si="42"/>
        <v>8</v>
      </c>
      <c r="F374" s="8">
        <f t="shared" si="43"/>
        <v>20</v>
      </c>
      <c r="H374" t="str">
        <f t="shared" si="39"/>
        <v>被动技能20等级7</v>
      </c>
      <c r="I374" t="str">
        <f t="shared" si="40"/>
        <v>被动技能20等级8</v>
      </c>
      <c r="J374" s="1">
        <v>368</v>
      </c>
      <c r="K374" s="1">
        <f>VLOOKUP(H374,被动技能!$A:$E,5,FALSE)</f>
        <v>387</v>
      </c>
      <c r="L374" s="1">
        <f>VLOOKUP(I374,被动技能!$A:$E,5,FALSE)</f>
        <v>388</v>
      </c>
      <c r="M374" s="1">
        <f t="shared" si="44"/>
        <v>71</v>
      </c>
      <c r="N374" s="1" t="s">
        <v>251</v>
      </c>
      <c r="O374" s="1">
        <f t="shared" si="45"/>
        <v>170</v>
      </c>
      <c r="P374" s="1" t="s">
        <v>252</v>
      </c>
      <c r="Q374" s="1" t="s">
        <v>252</v>
      </c>
    </row>
    <row r="375" spans="3:17" x14ac:dyDescent="0.15">
      <c r="C375" s="8" t="str">
        <f t="shared" si="38"/>
        <v>被动技能20</v>
      </c>
      <c r="D375" s="8">
        <f t="shared" si="41"/>
        <v>8</v>
      </c>
      <c r="E375" s="8">
        <f t="shared" si="42"/>
        <v>9</v>
      </c>
      <c r="F375" s="8">
        <f t="shared" si="43"/>
        <v>20</v>
      </c>
      <c r="H375" t="str">
        <f t="shared" si="39"/>
        <v>被动技能20等级8</v>
      </c>
      <c r="I375" t="str">
        <f t="shared" si="40"/>
        <v>被动技能20等级9</v>
      </c>
      <c r="J375" s="1">
        <v>369</v>
      </c>
      <c r="K375" s="1">
        <f>VLOOKUP(H375,被动技能!$A:$E,5,FALSE)</f>
        <v>388</v>
      </c>
      <c r="L375" s="1">
        <f>VLOOKUP(I375,被动技能!$A:$E,5,FALSE)</f>
        <v>389</v>
      </c>
      <c r="M375" s="1">
        <f t="shared" si="44"/>
        <v>72</v>
      </c>
      <c r="N375" s="1" t="s">
        <v>251</v>
      </c>
      <c r="O375" s="1">
        <f t="shared" si="45"/>
        <v>171</v>
      </c>
      <c r="P375" s="1" t="s">
        <v>252</v>
      </c>
      <c r="Q375" s="1" t="s">
        <v>252</v>
      </c>
    </row>
    <row r="376" spans="3:17" x14ac:dyDescent="0.15">
      <c r="C376" s="8" t="str">
        <f t="shared" si="38"/>
        <v>被动技能20</v>
      </c>
      <c r="D376" s="8">
        <f t="shared" si="41"/>
        <v>9</v>
      </c>
      <c r="E376" s="8">
        <f t="shared" si="42"/>
        <v>10</v>
      </c>
      <c r="F376" s="8">
        <f t="shared" si="43"/>
        <v>20</v>
      </c>
      <c r="H376" t="str">
        <f t="shared" si="39"/>
        <v>被动技能20等级9</v>
      </c>
      <c r="I376" t="str">
        <f t="shared" si="40"/>
        <v>被动技能20等级10</v>
      </c>
      <c r="J376" s="1">
        <v>370</v>
      </c>
      <c r="K376" s="1">
        <f>VLOOKUP(H376,被动技能!$A:$E,5,FALSE)</f>
        <v>389</v>
      </c>
      <c r="L376" s="1">
        <f>VLOOKUP(I376,被动技能!$A:$E,5,FALSE)</f>
        <v>390</v>
      </c>
      <c r="M376" s="1">
        <f t="shared" si="44"/>
        <v>73</v>
      </c>
      <c r="N376" s="1" t="s">
        <v>251</v>
      </c>
      <c r="O376" s="1">
        <f t="shared" si="45"/>
        <v>172</v>
      </c>
      <c r="P376" s="1" t="s">
        <v>252</v>
      </c>
      <c r="Q376" s="1" t="s">
        <v>252</v>
      </c>
    </row>
    <row r="377" spans="3:17" x14ac:dyDescent="0.15">
      <c r="C377" s="8" t="str">
        <f t="shared" si="38"/>
        <v>被动技能20</v>
      </c>
      <c r="D377" s="8">
        <f t="shared" si="41"/>
        <v>10</v>
      </c>
      <c r="E377" s="8">
        <f t="shared" si="42"/>
        <v>11</v>
      </c>
      <c r="F377" s="8">
        <f t="shared" si="43"/>
        <v>20</v>
      </c>
      <c r="H377" t="str">
        <f t="shared" si="39"/>
        <v>被动技能20等级10</v>
      </c>
      <c r="I377" t="str">
        <f t="shared" si="40"/>
        <v>被动技能20等级11</v>
      </c>
      <c r="J377" s="1">
        <v>371</v>
      </c>
      <c r="K377" s="1">
        <f>VLOOKUP(H377,被动技能!$A:$E,5,FALSE)</f>
        <v>390</v>
      </c>
      <c r="L377" s="1">
        <f>VLOOKUP(I377,被动技能!$A:$E,5,FALSE)</f>
        <v>391</v>
      </c>
      <c r="M377" s="1">
        <f t="shared" si="44"/>
        <v>74</v>
      </c>
      <c r="N377" s="1" t="s">
        <v>251</v>
      </c>
      <c r="O377" s="1">
        <f t="shared" si="45"/>
        <v>173</v>
      </c>
      <c r="P377" s="1" t="s">
        <v>252</v>
      </c>
      <c r="Q377" s="1" t="s">
        <v>252</v>
      </c>
    </row>
    <row r="378" spans="3:17" x14ac:dyDescent="0.15">
      <c r="C378" s="8" t="str">
        <f t="shared" si="38"/>
        <v>被动技能20</v>
      </c>
      <c r="D378" s="8">
        <f t="shared" si="41"/>
        <v>11</v>
      </c>
      <c r="E378" s="8">
        <f t="shared" si="42"/>
        <v>12</v>
      </c>
      <c r="F378" s="8">
        <f t="shared" si="43"/>
        <v>20</v>
      </c>
      <c r="H378" t="str">
        <f t="shared" si="39"/>
        <v>被动技能20等级11</v>
      </c>
      <c r="I378" t="str">
        <f t="shared" si="40"/>
        <v>被动技能20等级12</v>
      </c>
      <c r="J378" s="1">
        <v>372</v>
      </c>
      <c r="K378" s="1">
        <f>VLOOKUP(H378,被动技能!$A:$E,5,FALSE)</f>
        <v>391</v>
      </c>
      <c r="L378" s="1">
        <f>VLOOKUP(I378,被动技能!$A:$E,5,FALSE)</f>
        <v>392</v>
      </c>
      <c r="M378" s="1">
        <f t="shared" si="44"/>
        <v>75</v>
      </c>
      <c r="N378" s="1" t="s">
        <v>251</v>
      </c>
      <c r="O378" s="1">
        <f t="shared" si="45"/>
        <v>174</v>
      </c>
      <c r="P378" s="1" t="s">
        <v>252</v>
      </c>
      <c r="Q378" s="1" t="s">
        <v>252</v>
      </c>
    </row>
    <row r="379" spans="3:17" x14ac:dyDescent="0.15">
      <c r="C379" s="8" t="str">
        <f t="shared" si="38"/>
        <v>被动技能20</v>
      </c>
      <c r="D379" s="8">
        <f t="shared" si="41"/>
        <v>12</v>
      </c>
      <c r="E379" s="8">
        <f t="shared" si="42"/>
        <v>13</v>
      </c>
      <c r="F379" s="8">
        <f t="shared" si="43"/>
        <v>20</v>
      </c>
      <c r="H379" t="str">
        <f t="shared" si="39"/>
        <v>被动技能20等级12</v>
      </c>
      <c r="I379" t="str">
        <f t="shared" si="40"/>
        <v>被动技能20等级13</v>
      </c>
      <c r="J379" s="1">
        <v>373</v>
      </c>
      <c r="K379" s="1">
        <f>VLOOKUP(H379,被动技能!$A:$E,5,FALSE)</f>
        <v>392</v>
      </c>
      <c r="L379" s="1">
        <f>VLOOKUP(I379,被动技能!$A:$E,5,FALSE)</f>
        <v>393</v>
      </c>
      <c r="M379" s="1">
        <f t="shared" si="44"/>
        <v>76</v>
      </c>
      <c r="N379" s="1" t="s">
        <v>251</v>
      </c>
      <c r="O379" s="1">
        <f t="shared" si="45"/>
        <v>175</v>
      </c>
      <c r="P379" s="1" t="s">
        <v>252</v>
      </c>
      <c r="Q379" s="1" t="s">
        <v>252</v>
      </c>
    </row>
    <row r="380" spans="3:17" x14ac:dyDescent="0.15">
      <c r="C380" s="8" t="str">
        <f t="shared" si="38"/>
        <v>被动技能20</v>
      </c>
      <c r="D380" s="8">
        <f t="shared" si="41"/>
        <v>13</v>
      </c>
      <c r="E380" s="8">
        <f t="shared" si="42"/>
        <v>14</v>
      </c>
      <c r="F380" s="8">
        <f t="shared" si="43"/>
        <v>20</v>
      </c>
      <c r="H380" t="str">
        <f t="shared" si="39"/>
        <v>被动技能20等级13</v>
      </c>
      <c r="I380" t="str">
        <f t="shared" si="40"/>
        <v>被动技能20等级14</v>
      </c>
      <c r="J380" s="1">
        <v>374</v>
      </c>
      <c r="K380" s="1">
        <f>VLOOKUP(H380,被动技能!$A:$E,5,FALSE)</f>
        <v>393</v>
      </c>
      <c r="L380" s="1">
        <f>VLOOKUP(I380,被动技能!$A:$E,5,FALSE)</f>
        <v>394</v>
      </c>
      <c r="M380" s="1">
        <f t="shared" si="44"/>
        <v>77</v>
      </c>
      <c r="N380" s="1" t="s">
        <v>251</v>
      </c>
      <c r="O380" s="1">
        <f t="shared" si="45"/>
        <v>176</v>
      </c>
      <c r="P380" s="1" t="s">
        <v>252</v>
      </c>
      <c r="Q380" s="1" t="s">
        <v>252</v>
      </c>
    </row>
    <row r="381" spans="3:17" x14ac:dyDescent="0.15">
      <c r="C381" s="8" t="str">
        <f t="shared" si="38"/>
        <v>被动技能20</v>
      </c>
      <c r="D381" s="8">
        <f t="shared" si="41"/>
        <v>14</v>
      </c>
      <c r="E381" s="8">
        <f t="shared" si="42"/>
        <v>15</v>
      </c>
      <c r="F381" s="8">
        <f t="shared" si="43"/>
        <v>20</v>
      </c>
      <c r="H381" t="str">
        <f t="shared" si="39"/>
        <v>被动技能20等级14</v>
      </c>
      <c r="I381" t="str">
        <f t="shared" si="40"/>
        <v>被动技能20等级15</v>
      </c>
      <c r="J381" s="1">
        <v>375</v>
      </c>
      <c r="K381" s="1">
        <f>VLOOKUP(H381,被动技能!$A:$E,5,FALSE)</f>
        <v>394</v>
      </c>
      <c r="L381" s="1">
        <f>VLOOKUP(I381,被动技能!$A:$E,5,FALSE)</f>
        <v>395</v>
      </c>
      <c r="M381" s="1">
        <f t="shared" si="44"/>
        <v>78</v>
      </c>
      <c r="N381" s="1" t="s">
        <v>251</v>
      </c>
      <c r="O381" s="1">
        <f t="shared" si="45"/>
        <v>177</v>
      </c>
      <c r="P381" s="1" t="s">
        <v>252</v>
      </c>
      <c r="Q381" s="1" t="s">
        <v>252</v>
      </c>
    </row>
    <row r="382" spans="3:17" x14ac:dyDescent="0.15">
      <c r="C382" s="8" t="str">
        <f t="shared" si="38"/>
        <v>被动技能20</v>
      </c>
      <c r="D382" s="8">
        <f t="shared" si="41"/>
        <v>15</v>
      </c>
      <c r="E382" s="8">
        <f t="shared" si="42"/>
        <v>16</v>
      </c>
      <c r="F382" s="8">
        <f t="shared" si="43"/>
        <v>20</v>
      </c>
      <c r="H382" t="str">
        <f t="shared" si="39"/>
        <v>被动技能20等级15</v>
      </c>
      <c r="I382" t="str">
        <f t="shared" si="40"/>
        <v>被动技能20等级16</v>
      </c>
      <c r="J382" s="1">
        <v>376</v>
      </c>
      <c r="K382" s="1">
        <f>VLOOKUP(H382,被动技能!$A:$E,5,FALSE)</f>
        <v>395</v>
      </c>
      <c r="L382" s="1">
        <f>VLOOKUP(I382,被动技能!$A:$E,5,FALSE)</f>
        <v>396</v>
      </c>
      <c r="M382" s="1">
        <f t="shared" si="44"/>
        <v>79</v>
      </c>
      <c r="N382" s="1" t="s">
        <v>251</v>
      </c>
      <c r="O382" s="1">
        <f t="shared" si="45"/>
        <v>178</v>
      </c>
      <c r="P382" s="1" t="s">
        <v>252</v>
      </c>
      <c r="Q382" s="1" t="s">
        <v>252</v>
      </c>
    </row>
    <row r="383" spans="3:17" x14ac:dyDescent="0.15">
      <c r="C383" s="8" t="str">
        <f t="shared" si="38"/>
        <v>被动技能20</v>
      </c>
      <c r="D383" s="8">
        <f t="shared" si="41"/>
        <v>16</v>
      </c>
      <c r="E383" s="8">
        <f t="shared" si="42"/>
        <v>17</v>
      </c>
      <c r="F383" s="8">
        <f t="shared" si="43"/>
        <v>20</v>
      </c>
      <c r="H383" t="str">
        <f t="shared" si="39"/>
        <v>被动技能20等级16</v>
      </c>
      <c r="I383" t="str">
        <f t="shared" si="40"/>
        <v>被动技能20等级17</v>
      </c>
      <c r="J383" s="1">
        <v>377</v>
      </c>
      <c r="K383" s="1">
        <f>VLOOKUP(H383,被动技能!$A:$E,5,FALSE)</f>
        <v>396</v>
      </c>
      <c r="L383" s="1">
        <f>VLOOKUP(I383,被动技能!$A:$E,5,FALSE)</f>
        <v>397</v>
      </c>
      <c r="M383" s="1">
        <f t="shared" si="44"/>
        <v>80</v>
      </c>
      <c r="N383" s="1" t="s">
        <v>251</v>
      </c>
      <c r="O383" s="1">
        <f t="shared" si="45"/>
        <v>179</v>
      </c>
      <c r="P383" s="1" t="s">
        <v>252</v>
      </c>
      <c r="Q383" s="1" t="s">
        <v>252</v>
      </c>
    </row>
    <row r="384" spans="3:17" x14ac:dyDescent="0.15">
      <c r="C384" s="8" t="str">
        <f t="shared" si="38"/>
        <v>被动技能20</v>
      </c>
      <c r="D384" s="8">
        <f t="shared" si="41"/>
        <v>17</v>
      </c>
      <c r="E384" s="8">
        <f t="shared" si="42"/>
        <v>18</v>
      </c>
      <c r="F384" s="8">
        <f t="shared" si="43"/>
        <v>20</v>
      </c>
      <c r="H384" t="str">
        <f t="shared" si="39"/>
        <v>被动技能20等级17</v>
      </c>
      <c r="I384" t="str">
        <f t="shared" si="40"/>
        <v>被动技能20等级18</v>
      </c>
      <c r="J384" s="1">
        <v>378</v>
      </c>
      <c r="K384" s="1">
        <f>VLOOKUP(H384,被动技能!$A:$E,5,FALSE)</f>
        <v>397</v>
      </c>
      <c r="L384" s="1">
        <f>VLOOKUP(I384,被动技能!$A:$E,5,FALSE)</f>
        <v>398</v>
      </c>
      <c r="M384" s="1">
        <f t="shared" si="44"/>
        <v>81</v>
      </c>
      <c r="N384" s="1" t="s">
        <v>251</v>
      </c>
      <c r="O384" s="1">
        <f t="shared" si="45"/>
        <v>180</v>
      </c>
      <c r="P384" s="1" t="s">
        <v>252</v>
      </c>
      <c r="Q384" s="1" t="s">
        <v>252</v>
      </c>
    </row>
    <row r="385" spans="3:17" x14ac:dyDescent="0.15">
      <c r="C385" s="8" t="str">
        <f t="shared" si="38"/>
        <v>被动技能20</v>
      </c>
      <c r="D385" s="8">
        <f t="shared" si="41"/>
        <v>18</v>
      </c>
      <c r="E385" s="8">
        <f t="shared" si="42"/>
        <v>19</v>
      </c>
      <c r="F385" s="8">
        <f t="shared" si="43"/>
        <v>20</v>
      </c>
      <c r="H385" t="str">
        <f t="shared" si="39"/>
        <v>被动技能20等级18</v>
      </c>
      <c r="I385" t="str">
        <f t="shared" si="40"/>
        <v>被动技能20等级19</v>
      </c>
      <c r="J385" s="1">
        <v>379</v>
      </c>
      <c r="K385" s="1">
        <f>VLOOKUP(H385,被动技能!$A:$E,5,FALSE)</f>
        <v>398</v>
      </c>
      <c r="L385" s="1">
        <f>VLOOKUP(I385,被动技能!$A:$E,5,FALSE)</f>
        <v>399</v>
      </c>
      <c r="M385" s="1">
        <f t="shared" si="44"/>
        <v>82</v>
      </c>
      <c r="N385" s="1" t="s">
        <v>251</v>
      </c>
      <c r="O385" s="1">
        <f t="shared" si="45"/>
        <v>181</v>
      </c>
      <c r="P385" s="1" t="s">
        <v>252</v>
      </c>
      <c r="Q385" s="1" t="s">
        <v>252</v>
      </c>
    </row>
    <row r="386" spans="3:17" x14ac:dyDescent="0.15">
      <c r="C386" s="8" t="str">
        <f t="shared" si="38"/>
        <v>被动技能20</v>
      </c>
      <c r="D386" s="8">
        <f t="shared" si="41"/>
        <v>19</v>
      </c>
      <c r="E386" s="8">
        <f t="shared" si="42"/>
        <v>20</v>
      </c>
      <c r="F386" s="8">
        <f t="shared" si="43"/>
        <v>20</v>
      </c>
      <c r="H386" t="str">
        <f t="shared" si="39"/>
        <v>被动技能20等级19</v>
      </c>
      <c r="I386" t="str">
        <f t="shared" si="40"/>
        <v>被动技能20等级20</v>
      </c>
      <c r="J386" s="1">
        <v>380</v>
      </c>
      <c r="K386" s="1">
        <f>VLOOKUP(H386,被动技能!$A:$E,5,FALSE)</f>
        <v>399</v>
      </c>
      <c r="L386" s="1">
        <f>VLOOKUP(I386,被动技能!$A:$E,5,FALSE)</f>
        <v>400</v>
      </c>
      <c r="M386" s="1">
        <f t="shared" si="44"/>
        <v>83</v>
      </c>
      <c r="N386" s="1" t="s">
        <v>251</v>
      </c>
      <c r="O386" s="1">
        <f t="shared" si="45"/>
        <v>182</v>
      </c>
      <c r="P386" s="1" t="s">
        <v>252</v>
      </c>
      <c r="Q386" s="1" t="s">
        <v>252</v>
      </c>
    </row>
    <row r="387" spans="3:17" x14ac:dyDescent="0.15">
      <c r="C387" s="8" t="str">
        <f t="shared" si="38"/>
        <v>被动技能21</v>
      </c>
      <c r="D387" s="8">
        <f t="shared" si="41"/>
        <v>1</v>
      </c>
      <c r="E387" s="8">
        <f t="shared" si="42"/>
        <v>2</v>
      </c>
      <c r="F387" s="8">
        <f t="shared" si="43"/>
        <v>21</v>
      </c>
      <c r="H387" t="str">
        <f t="shared" si="39"/>
        <v>被动技能21等级1</v>
      </c>
      <c r="I387" t="str">
        <f t="shared" si="40"/>
        <v>被动技能21等级2</v>
      </c>
      <c r="J387" s="1">
        <v>381</v>
      </c>
      <c r="K387" s="1">
        <f>VLOOKUP(H387,被动技能!$A:$E,5,FALSE)</f>
        <v>401</v>
      </c>
      <c r="L387" s="1">
        <f>VLOOKUP(I387,被动技能!$A:$E,5,FALSE)</f>
        <v>402</v>
      </c>
      <c r="M387" s="1">
        <f t="shared" si="44"/>
        <v>84</v>
      </c>
      <c r="N387" s="1" t="s">
        <v>251</v>
      </c>
      <c r="O387" s="1">
        <f t="shared" si="45"/>
        <v>183</v>
      </c>
      <c r="P387" s="1" t="s">
        <v>252</v>
      </c>
      <c r="Q387" s="1" t="s">
        <v>252</v>
      </c>
    </row>
    <row r="388" spans="3:17" x14ac:dyDescent="0.15">
      <c r="C388" s="8" t="str">
        <f t="shared" si="38"/>
        <v>被动技能21</v>
      </c>
      <c r="D388" s="8">
        <f t="shared" si="41"/>
        <v>2</v>
      </c>
      <c r="E388" s="8">
        <f t="shared" si="42"/>
        <v>3</v>
      </c>
      <c r="F388" s="8">
        <f t="shared" si="43"/>
        <v>21</v>
      </c>
      <c r="H388" t="str">
        <f t="shared" si="39"/>
        <v>被动技能21等级2</v>
      </c>
      <c r="I388" t="str">
        <f t="shared" si="40"/>
        <v>被动技能21等级3</v>
      </c>
      <c r="J388" s="1">
        <v>382</v>
      </c>
      <c r="K388" s="1">
        <f>VLOOKUP(H388,被动技能!$A:$E,5,FALSE)</f>
        <v>402</v>
      </c>
      <c r="L388" s="1">
        <f>VLOOKUP(I388,被动技能!$A:$E,5,FALSE)</f>
        <v>403</v>
      </c>
      <c r="M388" s="1">
        <f t="shared" si="44"/>
        <v>85</v>
      </c>
      <c r="N388" s="1" t="s">
        <v>251</v>
      </c>
      <c r="O388" s="1">
        <f t="shared" si="45"/>
        <v>184</v>
      </c>
      <c r="P388" s="1" t="s">
        <v>252</v>
      </c>
      <c r="Q388" s="1" t="s">
        <v>252</v>
      </c>
    </row>
    <row r="389" spans="3:17" x14ac:dyDescent="0.15">
      <c r="C389" s="8" t="str">
        <f t="shared" si="38"/>
        <v>被动技能21</v>
      </c>
      <c r="D389" s="8">
        <f t="shared" si="41"/>
        <v>3</v>
      </c>
      <c r="E389" s="8">
        <f t="shared" si="42"/>
        <v>4</v>
      </c>
      <c r="F389" s="8">
        <f t="shared" si="43"/>
        <v>21</v>
      </c>
      <c r="H389" t="str">
        <f t="shared" si="39"/>
        <v>被动技能21等级3</v>
      </c>
      <c r="I389" t="str">
        <f t="shared" si="40"/>
        <v>被动技能21等级4</v>
      </c>
      <c r="J389" s="1">
        <v>383</v>
      </c>
      <c r="K389" s="1">
        <f>VLOOKUP(H389,被动技能!$A:$E,5,FALSE)</f>
        <v>403</v>
      </c>
      <c r="L389" s="1">
        <f>VLOOKUP(I389,被动技能!$A:$E,5,FALSE)</f>
        <v>404</v>
      </c>
      <c r="M389" s="1">
        <f t="shared" si="44"/>
        <v>86</v>
      </c>
      <c r="N389" s="1" t="s">
        <v>251</v>
      </c>
      <c r="O389" s="1">
        <f t="shared" si="45"/>
        <v>185</v>
      </c>
      <c r="P389" s="1" t="s">
        <v>252</v>
      </c>
      <c r="Q389" s="1" t="s">
        <v>252</v>
      </c>
    </row>
    <row r="390" spans="3:17" x14ac:dyDescent="0.15">
      <c r="C390" s="8" t="str">
        <f t="shared" si="38"/>
        <v>被动技能21</v>
      </c>
      <c r="D390" s="8">
        <f t="shared" si="41"/>
        <v>4</v>
      </c>
      <c r="E390" s="8">
        <f t="shared" si="42"/>
        <v>5</v>
      </c>
      <c r="F390" s="8">
        <f t="shared" si="43"/>
        <v>21</v>
      </c>
      <c r="H390" t="str">
        <f t="shared" si="39"/>
        <v>被动技能21等级4</v>
      </c>
      <c r="I390" t="str">
        <f t="shared" si="40"/>
        <v>被动技能21等级5</v>
      </c>
      <c r="J390" s="1">
        <v>384</v>
      </c>
      <c r="K390" s="1">
        <f>VLOOKUP(H390,被动技能!$A:$E,5,FALSE)</f>
        <v>404</v>
      </c>
      <c r="L390" s="1">
        <f>VLOOKUP(I390,被动技能!$A:$E,5,FALSE)</f>
        <v>405</v>
      </c>
      <c r="M390" s="1">
        <f t="shared" si="44"/>
        <v>87</v>
      </c>
      <c r="N390" s="1" t="s">
        <v>251</v>
      </c>
      <c r="O390" s="1">
        <f t="shared" si="45"/>
        <v>186</v>
      </c>
      <c r="P390" s="1" t="s">
        <v>252</v>
      </c>
      <c r="Q390" s="1" t="s">
        <v>252</v>
      </c>
    </row>
    <row r="391" spans="3:17" x14ac:dyDescent="0.15">
      <c r="C391" s="8" t="str">
        <f t="shared" si="38"/>
        <v>被动技能21</v>
      </c>
      <c r="D391" s="8">
        <f t="shared" si="41"/>
        <v>5</v>
      </c>
      <c r="E391" s="8">
        <f t="shared" si="42"/>
        <v>6</v>
      </c>
      <c r="F391" s="8">
        <f t="shared" si="43"/>
        <v>21</v>
      </c>
      <c r="H391" t="str">
        <f t="shared" si="39"/>
        <v>被动技能21等级5</v>
      </c>
      <c r="I391" t="str">
        <f t="shared" si="40"/>
        <v>被动技能21等级6</v>
      </c>
      <c r="J391" s="1">
        <v>385</v>
      </c>
      <c r="K391" s="1">
        <f>VLOOKUP(H391,被动技能!$A:$E,5,FALSE)</f>
        <v>405</v>
      </c>
      <c r="L391" s="1">
        <f>VLOOKUP(I391,被动技能!$A:$E,5,FALSE)</f>
        <v>406</v>
      </c>
      <c r="M391" s="1">
        <f t="shared" si="44"/>
        <v>88</v>
      </c>
      <c r="N391" s="1" t="s">
        <v>251</v>
      </c>
      <c r="O391" s="1">
        <f t="shared" si="45"/>
        <v>187</v>
      </c>
      <c r="P391" s="1" t="s">
        <v>252</v>
      </c>
      <c r="Q391" s="1" t="s">
        <v>252</v>
      </c>
    </row>
    <row r="392" spans="3:17" x14ac:dyDescent="0.15">
      <c r="C392" s="8" t="str">
        <f t="shared" ref="C392:C455" si="46">C$4&amp;F392</f>
        <v>被动技能21</v>
      </c>
      <c r="D392" s="8">
        <f t="shared" si="41"/>
        <v>6</v>
      </c>
      <c r="E392" s="8">
        <f t="shared" si="42"/>
        <v>7</v>
      </c>
      <c r="F392" s="8">
        <f t="shared" si="43"/>
        <v>21</v>
      </c>
      <c r="H392" t="str">
        <f t="shared" ref="H392:H455" si="47">$C392&amp;D$6&amp;D392</f>
        <v>被动技能21等级6</v>
      </c>
      <c r="I392" t="str">
        <f t="shared" ref="I392:I455" si="48">$C392&amp;E$6&amp;E392</f>
        <v>被动技能21等级7</v>
      </c>
      <c r="J392" s="1">
        <v>386</v>
      </c>
      <c r="K392" s="1">
        <f>VLOOKUP(H392,被动技能!$A:$E,5,FALSE)</f>
        <v>406</v>
      </c>
      <c r="L392" s="1">
        <f>VLOOKUP(I392,被动技能!$A:$E,5,FALSE)</f>
        <v>407</v>
      </c>
      <c r="M392" s="1">
        <f t="shared" si="44"/>
        <v>89</v>
      </c>
      <c r="N392" s="1" t="s">
        <v>251</v>
      </c>
      <c r="O392" s="1">
        <f t="shared" si="45"/>
        <v>188</v>
      </c>
      <c r="P392" s="1" t="s">
        <v>252</v>
      </c>
      <c r="Q392" s="1" t="s">
        <v>252</v>
      </c>
    </row>
    <row r="393" spans="3:17" x14ac:dyDescent="0.15">
      <c r="C393" s="8" t="str">
        <f t="shared" si="46"/>
        <v>被动技能21</v>
      </c>
      <c r="D393" s="8">
        <f t="shared" ref="D393:D456" si="49">IF(D392=D$5,1,D392+1)</f>
        <v>7</v>
      </c>
      <c r="E393" s="8">
        <f t="shared" ref="E393:E456" si="50">IF(E392=E$5,2,E392+1)</f>
        <v>8</v>
      </c>
      <c r="F393" s="8">
        <f t="shared" ref="F393:F456" si="51">IF(D393=1,F392+1,F392)</f>
        <v>21</v>
      </c>
      <c r="H393" t="str">
        <f t="shared" si="47"/>
        <v>被动技能21等级7</v>
      </c>
      <c r="I393" t="str">
        <f t="shared" si="48"/>
        <v>被动技能21等级8</v>
      </c>
      <c r="J393" s="1">
        <v>387</v>
      </c>
      <c r="K393" s="1">
        <f>VLOOKUP(H393,被动技能!$A:$E,5,FALSE)</f>
        <v>407</v>
      </c>
      <c r="L393" s="1">
        <f>VLOOKUP(I393,被动技能!$A:$E,5,FALSE)</f>
        <v>408</v>
      </c>
      <c r="M393" s="1">
        <f t="shared" si="44"/>
        <v>90</v>
      </c>
      <c r="N393" s="1" t="s">
        <v>251</v>
      </c>
      <c r="O393" s="1">
        <f t="shared" si="45"/>
        <v>189</v>
      </c>
      <c r="P393" s="1" t="s">
        <v>252</v>
      </c>
      <c r="Q393" s="1" t="s">
        <v>252</v>
      </c>
    </row>
    <row r="394" spans="3:17" x14ac:dyDescent="0.15">
      <c r="C394" s="8" t="str">
        <f t="shared" si="46"/>
        <v>被动技能21</v>
      </c>
      <c r="D394" s="8">
        <f t="shared" si="49"/>
        <v>8</v>
      </c>
      <c r="E394" s="8">
        <f t="shared" si="50"/>
        <v>9</v>
      </c>
      <c r="F394" s="8">
        <f t="shared" si="51"/>
        <v>21</v>
      </c>
      <c r="H394" t="str">
        <f t="shared" si="47"/>
        <v>被动技能21等级8</v>
      </c>
      <c r="I394" t="str">
        <f t="shared" si="48"/>
        <v>被动技能21等级9</v>
      </c>
      <c r="J394" s="1">
        <v>388</v>
      </c>
      <c r="K394" s="1">
        <f>VLOOKUP(H394,被动技能!$A:$E,5,FALSE)</f>
        <v>408</v>
      </c>
      <c r="L394" s="1">
        <f>VLOOKUP(I394,被动技能!$A:$E,5,FALSE)</f>
        <v>409</v>
      </c>
      <c r="M394" s="1">
        <f t="shared" si="44"/>
        <v>91</v>
      </c>
      <c r="N394" s="1" t="s">
        <v>251</v>
      </c>
      <c r="O394" s="1">
        <f t="shared" si="45"/>
        <v>190</v>
      </c>
      <c r="P394" s="1" t="s">
        <v>252</v>
      </c>
      <c r="Q394" s="1" t="s">
        <v>252</v>
      </c>
    </row>
    <row r="395" spans="3:17" x14ac:dyDescent="0.15">
      <c r="C395" s="8" t="str">
        <f t="shared" si="46"/>
        <v>被动技能21</v>
      </c>
      <c r="D395" s="8">
        <f t="shared" si="49"/>
        <v>9</v>
      </c>
      <c r="E395" s="8">
        <f t="shared" si="50"/>
        <v>10</v>
      </c>
      <c r="F395" s="8">
        <f t="shared" si="51"/>
        <v>21</v>
      </c>
      <c r="H395" t="str">
        <f t="shared" si="47"/>
        <v>被动技能21等级9</v>
      </c>
      <c r="I395" t="str">
        <f t="shared" si="48"/>
        <v>被动技能21等级10</v>
      </c>
      <c r="J395" s="1">
        <v>389</v>
      </c>
      <c r="K395" s="1">
        <f>VLOOKUP(H395,被动技能!$A:$E,5,FALSE)</f>
        <v>409</v>
      </c>
      <c r="L395" s="1">
        <f>VLOOKUP(I395,被动技能!$A:$E,5,FALSE)</f>
        <v>410</v>
      </c>
      <c r="M395" s="1">
        <f t="shared" si="44"/>
        <v>92</v>
      </c>
      <c r="N395" s="1" t="s">
        <v>251</v>
      </c>
      <c r="O395" s="1">
        <f t="shared" si="45"/>
        <v>191</v>
      </c>
      <c r="P395" s="1" t="s">
        <v>252</v>
      </c>
      <c r="Q395" s="1" t="s">
        <v>252</v>
      </c>
    </row>
    <row r="396" spans="3:17" x14ac:dyDescent="0.15">
      <c r="C396" s="8" t="str">
        <f t="shared" si="46"/>
        <v>被动技能21</v>
      </c>
      <c r="D396" s="8">
        <f t="shared" si="49"/>
        <v>10</v>
      </c>
      <c r="E396" s="8">
        <f t="shared" si="50"/>
        <v>11</v>
      </c>
      <c r="F396" s="8">
        <f t="shared" si="51"/>
        <v>21</v>
      </c>
      <c r="H396" t="str">
        <f t="shared" si="47"/>
        <v>被动技能21等级10</v>
      </c>
      <c r="I396" t="str">
        <f t="shared" si="48"/>
        <v>被动技能21等级11</v>
      </c>
      <c r="J396" s="1">
        <v>390</v>
      </c>
      <c r="K396" s="1">
        <f>VLOOKUP(H396,被动技能!$A:$E,5,FALSE)</f>
        <v>410</v>
      </c>
      <c r="L396" s="1">
        <f>VLOOKUP(I396,被动技能!$A:$E,5,FALSE)</f>
        <v>411</v>
      </c>
      <c r="M396" s="1">
        <f t="shared" si="44"/>
        <v>93</v>
      </c>
      <c r="N396" s="1" t="s">
        <v>251</v>
      </c>
      <c r="O396" s="1">
        <f t="shared" si="45"/>
        <v>192</v>
      </c>
      <c r="P396" s="1" t="s">
        <v>252</v>
      </c>
      <c r="Q396" s="1" t="s">
        <v>252</v>
      </c>
    </row>
    <row r="397" spans="3:17" x14ac:dyDescent="0.15">
      <c r="C397" s="8" t="str">
        <f t="shared" si="46"/>
        <v>被动技能21</v>
      </c>
      <c r="D397" s="8">
        <f t="shared" si="49"/>
        <v>11</v>
      </c>
      <c r="E397" s="8">
        <f t="shared" si="50"/>
        <v>12</v>
      </c>
      <c r="F397" s="8">
        <f t="shared" si="51"/>
        <v>21</v>
      </c>
      <c r="H397" t="str">
        <f t="shared" si="47"/>
        <v>被动技能21等级11</v>
      </c>
      <c r="I397" t="str">
        <f t="shared" si="48"/>
        <v>被动技能21等级12</v>
      </c>
      <c r="J397" s="1">
        <v>391</v>
      </c>
      <c r="K397" s="1">
        <f>VLOOKUP(H397,被动技能!$A:$E,5,FALSE)</f>
        <v>411</v>
      </c>
      <c r="L397" s="1">
        <f>VLOOKUP(I397,被动技能!$A:$E,5,FALSE)</f>
        <v>412</v>
      </c>
      <c r="M397" s="1">
        <f t="shared" si="44"/>
        <v>94</v>
      </c>
      <c r="N397" s="1" t="s">
        <v>251</v>
      </c>
      <c r="O397" s="1">
        <f t="shared" si="45"/>
        <v>193</v>
      </c>
      <c r="P397" s="1" t="s">
        <v>252</v>
      </c>
      <c r="Q397" s="1" t="s">
        <v>252</v>
      </c>
    </row>
    <row r="398" spans="3:17" x14ac:dyDescent="0.15">
      <c r="C398" s="8" t="str">
        <f t="shared" si="46"/>
        <v>被动技能21</v>
      </c>
      <c r="D398" s="8">
        <f t="shared" si="49"/>
        <v>12</v>
      </c>
      <c r="E398" s="8">
        <f t="shared" si="50"/>
        <v>13</v>
      </c>
      <c r="F398" s="8">
        <f t="shared" si="51"/>
        <v>21</v>
      </c>
      <c r="H398" t="str">
        <f t="shared" si="47"/>
        <v>被动技能21等级12</v>
      </c>
      <c r="I398" t="str">
        <f t="shared" si="48"/>
        <v>被动技能21等级13</v>
      </c>
      <c r="J398" s="1">
        <v>392</v>
      </c>
      <c r="K398" s="1">
        <f>VLOOKUP(H398,被动技能!$A:$E,5,FALSE)</f>
        <v>412</v>
      </c>
      <c r="L398" s="1">
        <f>VLOOKUP(I398,被动技能!$A:$E,5,FALSE)</f>
        <v>413</v>
      </c>
      <c r="M398" s="1">
        <f t="shared" si="44"/>
        <v>95</v>
      </c>
      <c r="N398" s="1" t="s">
        <v>251</v>
      </c>
      <c r="O398" s="1">
        <f t="shared" si="45"/>
        <v>194</v>
      </c>
      <c r="P398" s="1" t="s">
        <v>252</v>
      </c>
      <c r="Q398" s="1" t="s">
        <v>252</v>
      </c>
    </row>
    <row r="399" spans="3:17" x14ac:dyDescent="0.15">
      <c r="C399" s="8" t="str">
        <f t="shared" si="46"/>
        <v>被动技能21</v>
      </c>
      <c r="D399" s="8">
        <f t="shared" si="49"/>
        <v>13</v>
      </c>
      <c r="E399" s="8">
        <f t="shared" si="50"/>
        <v>14</v>
      </c>
      <c r="F399" s="8">
        <f t="shared" si="51"/>
        <v>21</v>
      </c>
      <c r="H399" t="str">
        <f t="shared" si="47"/>
        <v>被动技能21等级13</v>
      </c>
      <c r="I399" t="str">
        <f t="shared" si="48"/>
        <v>被动技能21等级14</v>
      </c>
      <c r="J399" s="1">
        <v>393</v>
      </c>
      <c r="K399" s="1">
        <f>VLOOKUP(H399,被动技能!$A:$E,5,FALSE)</f>
        <v>413</v>
      </c>
      <c r="L399" s="1">
        <f>VLOOKUP(I399,被动技能!$A:$E,5,FALSE)</f>
        <v>414</v>
      </c>
      <c r="M399" s="1">
        <f t="shared" si="44"/>
        <v>96</v>
      </c>
      <c r="N399" s="1" t="s">
        <v>251</v>
      </c>
      <c r="O399" s="1">
        <f t="shared" si="45"/>
        <v>195</v>
      </c>
      <c r="P399" s="1" t="s">
        <v>252</v>
      </c>
      <c r="Q399" s="1" t="s">
        <v>252</v>
      </c>
    </row>
    <row r="400" spans="3:17" x14ac:dyDescent="0.15">
      <c r="C400" s="8" t="str">
        <f t="shared" si="46"/>
        <v>被动技能21</v>
      </c>
      <c r="D400" s="8">
        <f t="shared" si="49"/>
        <v>14</v>
      </c>
      <c r="E400" s="8">
        <f t="shared" si="50"/>
        <v>15</v>
      </c>
      <c r="F400" s="8">
        <f t="shared" si="51"/>
        <v>21</v>
      </c>
      <c r="H400" t="str">
        <f t="shared" si="47"/>
        <v>被动技能21等级14</v>
      </c>
      <c r="I400" t="str">
        <f t="shared" si="48"/>
        <v>被动技能21等级15</v>
      </c>
      <c r="J400" s="1">
        <v>394</v>
      </c>
      <c r="K400" s="1">
        <f>VLOOKUP(H400,被动技能!$A:$E,5,FALSE)</f>
        <v>414</v>
      </c>
      <c r="L400" s="1">
        <f>VLOOKUP(I400,被动技能!$A:$E,5,FALSE)</f>
        <v>415</v>
      </c>
      <c r="M400" s="1">
        <f t="shared" si="44"/>
        <v>97</v>
      </c>
      <c r="N400" s="1" t="s">
        <v>251</v>
      </c>
      <c r="O400" s="1">
        <f t="shared" si="45"/>
        <v>196</v>
      </c>
      <c r="P400" s="1" t="s">
        <v>252</v>
      </c>
      <c r="Q400" s="1" t="s">
        <v>252</v>
      </c>
    </row>
    <row r="401" spans="3:17" x14ac:dyDescent="0.15">
      <c r="C401" s="8" t="str">
        <f t="shared" si="46"/>
        <v>被动技能21</v>
      </c>
      <c r="D401" s="8">
        <f t="shared" si="49"/>
        <v>15</v>
      </c>
      <c r="E401" s="8">
        <f t="shared" si="50"/>
        <v>16</v>
      </c>
      <c r="F401" s="8">
        <f t="shared" si="51"/>
        <v>21</v>
      </c>
      <c r="H401" t="str">
        <f t="shared" si="47"/>
        <v>被动技能21等级15</v>
      </c>
      <c r="I401" t="str">
        <f t="shared" si="48"/>
        <v>被动技能21等级16</v>
      </c>
      <c r="J401" s="1">
        <v>395</v>
      </c>
      <c r="K401" s="1">
        <f>VLOOKUP(H401,被动技能!$A:$E,5,FALSE)</f>
        <v>415</v>
      </c>
      <c r="L401" s="1">
        <f>VLOOKUP(I401,被动技能!$A:$E,5,FALSE)</f>
        <v>416</v>
      </c>
      <c r="M401" s="1">
        <f t="shared" si="44"/>
        <v>98</v>
      </c>
      <c r="N401" s="1" t="s">
        <v>251</v>
      </c>
      <c r="O401" s="1">
        <f t="shared" si="45"/>
        <v>197</v>
      </c>
      <c r="P401" s="1" t="s">
        <v>252</v>
      </c>
      <c r="Q401" s="1" t="s">
        <v>252</v>
      </c>
    </row>
    <row r="402" spans="3:17" x14ac:dyDescent="0.15">
      <c r="C402" s="8" t="str">
        <f t="shared" si="46"/>
        <v>被动技能21</v>
      </c>
      <c r="D402" s="8">
        <f t="shared" si="49"/>
        <v>16</v>
      </c>
      <c r="E402" s="8">
        <f t="shared" si="50"/>
        <v>17</v>
      </c>
      <c r="F402" s="8">
        <f t="shared" si="51"/>
        <v>21</v>
      </c>
      <c r="H402" t="str">
        <f t="shared" si="47"/>
        <v>被动技能21等级16</v>
      </c>
      <c r="I402" t="str">
        <f t="shared" si="48"/>
        <v>被动技能21等级17</v>
      </c>
      <c r="J402" s="1">
        <v>396</v>
      </c>
      <c r="K402" s="1">
        <f>VLOOKUP(H402,被动技能!$A:$E,5,FALSE)</f>
        <v>416</v>
      </c>
      <c r="L402" s="1">
        <f>VLOOKUP(I402,被动技能!$A:$E,5,FALSE)</f>
        <v>417</v>
      </c>
      <c r="M402" s="1">
        <f t="shared" si="44"/>
        <v>99</v>
      </c>
      <c r="N402" s="1" t="s">
        <v>251</v>
      </c>
      <c r="O402" s="1">
        <f t="shared" si="45"/>
        <v>198</v>
      </c>
      <c r="P402" s="1" t="s">
        <v>252</v>
      </c>
      <c r="Q402" s="1" t="s">
        <v>252</v>
      </c>
    </row>
    <row r="403" spans="3:17" x14ac:dyDescent="0.15">
      <c r="C403" s="8" t="str">
        <f t="shared" si="46"/>
        <v>被动技能21</v>
      </c>
      <c r="D403" s="8">
        <f t="shared" si="49"/>
        <v>17</v>
      </c>
      <c r="E403" s="8">
        <f t="shared" si="50"/>
        <v>18</v>
      </c>
      <c r="F403" s="8">
        <f t="shared" si="51"/>
        <v>21</v>
      </c>
      <c r="H403" t="str">
        <f t="shared" si="47"/>
        <v>被动技能21等级17</v>
      </c>
      <c r="I403" t="str">
        <f t="shared" si="48"/>
        <v>被动技能21等级18</v>
      </c>
      <c r="J403" s="1">
        <v>397</v>
      </c>
      <c r="K403" s="1">
        <f>VLOOKUP(H403,被动技能!$A:$E,5,FALSE)</f>
        <v>417</v>
      </c>
      <c r="L403" s="1">
        <f>VLOOKUP(I403,被动技能!$A:$E,5,FALSE)</f>
        <v>418</v>
      </c>
      <c r="M403" s="1">
        <f t="shared" si="44"/>
        <v>1</v>
      </c>
      <c r="N403" s="1" t="s">
        <v>251</v>
      </c>
      <c r="O403" s="1">
        <f t="shared" si="45"/>
        <v>100</v>
      </c>
      <c r="P403" s="1" t="s">
        <v>252</v>
      </c>
      <c r="Q403" s="1" t="s">
        <v>252</v>
      </c>
    </row>
    <row r="404" spans="3:17" x14ac:dyDescent="0.15">
      <c r="C404" s="8" t="str">
        <f t="shared" si="46"/>
        <v>被动技能21</v>
      </c>
      <c r="D404" s="8">
        <f t="shared" si="49"/>
        <v>18</v>
      </c>
      <c r="E404" s="8">
        <f t="shared" si="50"/>
        <v>19</v>
      </c>
      <c r="F404" s="8">
        <f t="shared" si="51"/>
        <v>21</v>
      </c>
      <c r="H404" t="str">
        <f t="shared" si="47"/>
        <v>被动技能21等级18</v>
      </c>
      <c r="I404" t="str">
        <f t="shared" si="48"/>
        <v>被动技能21等级19</v>
      </c>
      <c r="J404" s="1">
        <v>398</v>
      </c>
      <c r="K404" s="1">
        <f>VLOOKUP(H404,被动技能!$A:$E,5,FALSE)</f>
        <v>418</v>
      </c>
      <c r="L404" s="1">
        <f>VLOOKUP(I404,被动技能!$A:$E,5,FALSE)</f>
        <v>419</v>
      </c>
      <c r="M404" s="1">
        <f t="shared" si="44"/>
        <v>2</v>
      </c>
      <c r="N404" s="1" t="s">
        <v>251</v>
      </c>
      <c r="O404" s="1">
        <f t="shared" si="45"/>
        <v>101</v>
      </c>
      <c r="P404" s="1" t="s">
        <v>252</v>
      </c>
      <c r="Q404" s="1" t="s">
        <v>252</v>
      </c>
    </row>
    <row r="405" spans="3:17" x14ac:dyDescent="0.15">
      <c r="C405" s="8" t="str">
        <f t="shared" si="46"/>
        <v>被动技能21</v>
      </c>
      <c r="D405" s="8">
        <f t="shared" si="49"/>
        <v>19</v>
      </c>
      <c r="E405" s="8">
        <f t="shared" si="50"/>
        <v>20</v>
      </c>
      <c r="F405" s="8">
        <f t="shared" si="51"/>
        <v>21</v>
      </c>
      <c r="H405" t="str">
        <f t="shared" si="47"/>
        <v>被动技能21等级19</v>
      </c>
      <c r="I405" t="str">
        <f t="shared" si="48"/>
        <v>被动技能21等级20</v>
      </c>
      <c r="J405" s="1">
        <v>399</v>
      </c>
      <c r="K405" s="1">
        <f>VLOOKUP(H405,被动技能!$A:$E,5,FALSE)</f>
        <v>419</v>
      </c>
      <c r="L405" s="1">
        <f>VLOOKUP(I405,被动技能!$A:$E,5,FALSE)</f>
        <v>420</v>
      </c>
      <c r="M405" s="1">
        <f t="shared" si="44"/>
        <v>3</v>
      </c>
      <c r="N405" s="1" t="s">
        <v>251</v>
      </c>
      <c r="O405" s="1">
        <f t="shared" si="45"/>
        <v>102</v>
      </c>
      <c r="P405" s="1" t="s">
        <v>252</v>
      </c>
      <c r="Q405" s="1" t="s">
        <v>252</v>
      </c>
    </row>
    <row r="406" spans="3:17" x14ac:dyDescent="0.15">
      <c r="C406" s="8" t="str">
        <f t="shared" si="46"/>
        <v>被动技能22</v>
      </c>
      <c r="D406" s="8">
        <f t="shared" si="49"/>
        <v>1</v>
      </c>
      <c r="E406" s="8">
        <f t="shared" si="50"/>
        <v>2</v>
      </c>
      <c r="F406" s="8">
        <f t="shared" si="51"/>
        <v>22</v>
      </c>
      <c r="H406" t="str">
        <f t="shared" si="47"/>
        <v>被动技能22等级1</v>
      </c>
      <c r="I406" t="str">
        <f t="shared" si="48"/>
        <v>被动技能22等级2</v>
      </c>
      <c r="J406" s="1">
        <v>400</v>
      </c>
      <c r="K406" s="1">
        <f>VLOOKUP(H406,被动技能!$A:$E,5,FALSE)</f>
        <v>421</v>
      </c>
      <c r="L406" s="1">
        <f>VLOOKUP(I406,被动技能!$A:$E,5,FALSE)</f>
        <v>422</v>
      </c>
      <c r="M406" s="1">
        <f t="shared" si="44"/>
        <v>4</v>
      </c>
      <c r="N406" s="1" t="s">
        <v>251</v>
      </c>
      <c r="O406" s="1">
        <f t="shared" si="45"/>
        <v>103</v>
      </c>
      <c r="P406" s="1" t="s">
        <v>252</v>
      </c>
      <c r="Q406" s="1" t="s">
        <v>252</v>
      </c>
    </row>
    <row r="407" spans="3:17" x14ac:dyDescent="0.15">
      <c r="C407" s="8" t="str">
        <f t="shared" si="46"/>
        <v>被动技能22</v>
      </c>
      <c r="D407" s="8">
        <f t="shared" si="49"/>
        <v>2</v>
      </c>
      <c r="E407" s="8">
        <f t="shared" si="50"/>
        <v>3</v>
      </c>
      <c r="F407" s="8">
        <f t="shared" si="51"/>
        <v>22</v>
      </c>
      <c r="H407" t="str">
        <f t="shared" si="47"/>
        <v>被动技能22等级2</v>
      </c>
      <c r="I407" t="str">
        <f t="shared" si="48"/>
        <v>被动技能22等级3</v>
      </c>
      <c r="J407" s="1">
        <v>401</v>
      </c>
      <c r="K407" s="1">
        <f>VLOOKUP(H407,被动技能!$A:$E,5,FALSE)</f>
        <v>422</v>
      </c>
      <c r="L407" s="1">
        <f>VLOOKUP(I407,被动技能!$A:$E,5,FALSE)</f>
        <v>423</v>
      </c>
      <c r="M407" s="1">
        <f t="shared" si="44"/>
        <v>5</v>
      </c>
      <c r="N407" s="1" t="s">
        <v>251</v>
      </c>
      <c r="O407" s="1">
        <f t="shared" si="45"/>
        <v>104</v>
      </c>
      <c r="P407" s="1" t="s">
        <v>252</v>
      </c>
      <c r="Q407" s="1" t="s">
        <v>252</v>
      </c>
    </row>
    <row r="408" spans="3:17" x14ac:dyDescent="0.15">
      <c r="C408" s="8" t="str">
        <f t="shared" si="46"/>
        <v>被动技能22</v>
      </c>
      <c r="D408" s="8">
        <f t="shared" si="49"/>
        <v>3</v>
      </c>
      <c r="E408" s="8">
        <f t="shared" si="50"/>
        <v>4</v>
      </c>
      <c r="F408" s="8">
        <f t="shared" si="51"/>
        <v>22</v>
      </c>
      <c r="H408" t="str">
        <f t="shared" si="47"/>
        <v>被动技能22等级3</v>
      </c>
      <c r="I408" t="str">
        <f t="shared" si="48"/>
        <v>被动技能22等级4</v>
      </c>
      <c r="J408" s="1">
        <v>402</v>
      </c>
      <c r="K408" s="1">
        <f>VLOOKUP(H408,被动技能!$A:$E,5,FALSE)</f>
        <v>423</v>
      </c>
      <c r="L408" s="1">
        <f>VLOOKUP(I408,被动技能!$A:$E,5,FALSE)</f>
        <v>424</v>
      </c>
      <c r="M408" s="1">
        <f t="shared" si="44"/>
        <v>6</v>
      </c>
      <c r="N408" s="1" t="s">
        <v>251</v>
      </c>
      <c r="O408" s="1">
        <f t="shared" si="45"/>
        <v>105</v>
      </c>
      <c r="P408" s="1" t="s">
        <v>252</v>
      </c>
      <c r="Q408" s="1" t="s">
        <v>252</v>
      </c>
    </row>
    <row r="409" spans="3:17" x14ac:dyDescent="0.15">
      <c r="C409" s="8" t="str">
        <f t="shared" si="46"/>
        <v>被动技能22</v>
      </c>
      <c r="D409" s="8">
        <f t="shared" si="49"/>
        <v>4</v>
      </c>
      <c r="E409" s="8">
        <f t="shared" si="50"/>
        <v>5</v>
      </c>
      <c r="F409" s="8">
        <f t="shared" si="51"/>
        <v>22</v>
      </c>
      <c r="H409" t="str">
        <f t="shared" si="47"/>
        <v>被动技能22等级4</v>
      </c>
      <c r="I409" t="str">
        <f t="shared" si="48"/>
        <v>被动技能22等级5</v>
      </c>
      <c r="J409" s="1">
        <v>403</v>
      </c>
      <c r="K409" s="1">
        <f>VLOOKUP(H409,被动技能!$A:$E,5,FALSE)</f>
        <v>424</v>
      </c>
      <c r="L409" s="1">
        <f>VLOOKUP(I409,被动技能!$A:$E,5,FALSE)</f>
        <v>425</v>
      </c>
      <c r="M409" s="1">
        <f t="shared" si="44"/>
        <v>7</v>
      </c>
      <c r="N409" s="1" t="s">
        <v>251</v>
      </c>
      <c r="O409" s="1">
        <f t="shared" si="45"/>
        <v>106</v>
      </c>
      <c r="P409" s="1" t="s">
        <v>252</v>
      </c>
      <c r="Q409" s="1" t="s">
        <v>252</v>
      </c>
    </row>
    <row r="410" spans="3:17" x14ac:dyDescent="0.15">
      <c r="C410" s="8" t="str">
        <f t="shared" si="46"/>
        <v>被动技能22</v>
      </c>
      <c r="D410" s="8">
        <f t="shared" si="49"/>
        <v>5</v>
      </c>
      <c r="E410" s="8">
        <f t="shared" si="50"/>
        <v>6</v>
      </c>
      <c r="F410" s="8">
        <f t="shared" si="51"/>
        <v>22</v>
      </c>
      <c r="H410" t="str">
        <f t="shared" si="47"/>
        <v>被动技能22等级5</v>
      </c>
      <c r="I410" t="str">
        <f t="shared" si="48"/>
        <v>被动技能22等级6</v>
      </c>
      <c r="J410" s="1">
        <v>404</v>
      </c>
      <c r="K410" s="1">
        <f>VLOOKUP(H410,被动技能!$A:$E,5,FALSE)</f>
        <v>425</v>
      </c>
      <c r="L410" s="1">
        <f>VLOOKUP(I410,被动技能!$A:$E,5,FALSE)</f>
        <v>426</v>
      </c>
      <c r="M410" s="1">
        <f t="shared" si="44"/>
        <v>8</v>
      </c>
      <c r="N410" s="1" t="s">
        <v>251</v>
      </c>
      <c r="O410" s="1">
        <f t="shared" si="45"/>
        <v>107</v>
      </c>
      <c r="P410" s="1" t="s">
        <v>252</v>
      </c>
      <c r="Q410" s="1" t="s">
        <v>252</v>
      </c>
    </row>
    <row r="411" spans="3:17" x14ac:dyDescent="0.15">
      <c r="C411" s="8" t="str">
        <f t="shared" si="46"/>
        <v>被动技能22</v>
      </c>
      <c r="D411" s="8">
        <f t="shared" si="49"/>
        <v>6</v>
      </c>
      <c r="E411" s="8">
        <f t="shared" si="50"/>
        <v>7</v>
      </c>
      <c r="F411" s="8">
        <f t="shared" si="51"/>
        <v>22</v>
      </c>
      <c r="H411" t="str">
        <f t="shared" si="47"/>
        <v>被动技能22等级6</v>
      </c>
      <c r="I411" t="str">
        <f t="shared" si="48"/>
        <v>被动技能22等级7</v>
      </c>
      <c r="J411" s="1">
        <v>405</v>
      </c>
      <c r="K411" s="1">
        <f>VLOOKUP(H411,被动技能!$A:$E,5,FALSE)</f>
        <v>426</v>
      </c>
      <c r="L411" s="1">
        <f>VLOOKUP(I411,被动技能!$A:$E,5,FALSE)</f>
        <v>427</v>
      </c>
      <c r="M411" s="1">
        <f t="shared" si="44"/>
        <v>9</v>
      </c>
      <c r="N411" s="1" t="s">
        <v>251</v>
      </c>
      <c r="O411" s="1">
        <f t="shared" si="45"/>
        <v>108</v>
      </c>
      <c r="P411" s="1" t="s">
        <v>252</v>
      </c>
      <c r="Q411" s="1" t="s">
        <v>252</v>
      </c>
    </row>
    <row r="412" spans="3:17" x14ac:dyDescent="0.15">
      <c r="C412" s="8" t="str">
        <f t="shared" si="46"/>
        <v>被动技能22</v>
      </c>
      <c r="D412" s="8">
        <f t="shared" si="49"/>
        <v>7</v>
      </c>
      <c r="E412" s="8">
        <f t="shared" si="50"/>
        <v>8</v>
      </c>
      <c r="F412" s="8">
        <f t="shared" si="51"/>
        <v>22</v>
      </c>
      <c r="H412" t="str">
        <f t="shared" si="47"/>
        <v>被动技能22等级7</v>
      </c>
      <c r="I412" t="str">
        <f t="shared" si="48"/>
        <v>被动技能22等级8</v>
      </c>
      <c r="J412" s="1">
        <v>406</v>
      </c>
      <c r="K412" s="1">
        <f>VLOOKUP(H412,被动技能!$A:$E,5,FALSE)</f>
        <v>427</v>
      </c>
      <c r="L412" s="1">
        <f>VLOOKUP(I412,被动技能!$A:$E,5,FALSE)</f>
        <v>428</v>
      </c>
      <c r="M412" s="1">
        <f t="shared" si="44"/>
        <v>10</v>
      </c>
      <c r="N412" s="1" t="s">
        <v>251</v>
      </c>
      <c r="O412" s="1">
        <f t="shared" si="45"/>
        <v>109</v>
      </c>
      <c r="P412" s="1" t="s">
        <v>252</v>
      </c>
      <c r="Q412" s="1" t="s">
        <v>252</v>
      </c>
    </row>
    <row r="413" spans="3:17" x14ac:dyDescent="0.15">
      <c r="C413" s="8" t="str">
        <f t="shared" si="46"/>
        <v>被动技能22</v>
      </c>
      <c r="D413" s="8">
        <f t="shared" si="49"/>
        <v>8</v>
      </c>
      <c r="E413" s="8">
        <f t="shared" si="50"/>
        <v>9</v>
      </c>
      <c r="F413" s="8">
        <f t="shared" si="51"/>
        <v>22</v>
      </c>
      <c r="H413" t="str">
        <f t="shared" si="47"/>
        <v>被动技能22等级8</v>
      </c>
      <c r="I413" t="str">
        <f t="shared" si="48"/>
        <v>被动技能22等级9</v>
      </c>
      <c r="J413" s="1">
        <v>407</v>
      </c>
      <c r="K413" s="1">
        <f>VLOOKUP(H413,被动技能!$A:$E,5,FALSE)</f>
        <v>428</v>
      </c>
      <c r="L413" s="1">
        <f>VLOOKUP(I413,被动技能!$A:$E,5,FALSE)</f>
        <v>429</v>
      </c>
      <c r="M413" s="1">
        <f t="shared" si="44"/>
        <v>11</v>
      </c>
      <c r="N413" s="1" t="s">
        <v>251</v>
      </c>
      <c r="O413" s="1">
        <f t="shared" si="45"/>
        <v>110</v>
      </c>
      <c r="P413" s="1" t="s">
        <v>252</v>
      </c>
      <c r="Q413" s="1" t="s">
        <v>252</v>
      </c>
    </row>
    <row r="414" spans="3:17" x14ac:dyDescent="0.15">
      <c r="C414" s="8" t="str">
        <f t="shared" si="46"/>
        <v>被动技能22</v>
      </c>
      <c r="D414" s="8">
        <f t="shared" si="49"/>
        <v>9</v>
      </c>
      <c r="E414" s="8">
        <f t="shared" si="50"/>
        <v>10</v>
      </c>
      <c r="F414" s="8">
        <f t="shared" si="51"/>
        <v>22</v>
      </c>
      <c r="H414" t="str">
        <f t="shared" si="47"/>
        <v>被动技能22等级9</v>
      </c>
      <c r="I414" t="str">
        <f t="shared" si="48"/>
        <v>被动技能22等级10</v>
      </c>
      <c r="J414" s="1">
        <v>408</v>
      </c>
      <c r="K414" s="1">
        <f>VLOOKUP(H414,被动技能!$A:$E,5,FALSE)</f>
        <v>429</v>
      </c>
      <c r="L414" s="1">
        <f>VLOOKUP(I414,被动技能!$A:$E,5,FALSE)</f>
        <v>430</v>
      </c>
      <c r="M414" s="1">
        <f t="shared" si="44"/>
        <v>12</v>
      </c>
      <c r="N414" s="1" t="s">
        <v>251</v>
      </c>
      <c r="O414" s="1">
        <f t="shared" si="45"/>
        <v>111</v>
      </c>
      <c r="P414" s="1" t="s">
        <v>252</v>
      </c>
      <c r="Q414" s="1" t="s">
        <v>252</v>
      </c>
    </row>
    <row r="415" spans="3:17" x14ac:dyDescent="0.15">
      <c r="C415" s="8" t="str">
        <f t="shared" si="46"/>
        <v>被动技能22</v>
      </c>
      <c r="D415" s="8">
        <f t="shared" si="49"/>
        <v>10</v>
      </c>
      <c r="E415" s="8">
        <f t="shared" si="50"/>
        <v>11</v>
      </c>
      <c r="F415" s="8">
        <f t="shared" si="51"/>
        <v>22</v>
      </c>
      <c r="H415" t="str">
        <f t="shared" si="47"/>
        <v>被动技能22等级10</v>
      </c>
      <c r="I415" t="str">
        <f t="shared" si="48"/>
        <v>被动技能22等级11</v>
      </c>
      <c r="J415" s="1">
        <v>409</v>
      </c>
      <c r="K415" s="1">
        <f>VLOOKUP(H415,被动技能!$A:$E,5,FALSE)</f>
        <v>430</v>
      </c>
      <c r="L415" s="1">
        <f>VLOOKUP(I415,被动技能!$A:$E,5,FALSE)</f>
        <v>431</v>
      </c>
      <c r="M415" s="1">
        <f t="shared" si="44"/>
        <v>13</v>
      </c>
      <c r="N415" s="1" t="s">
        <v>251</v>
      </c>
      <c r="O415" s="1">
        <f t="shared" si="45"/>
        <v>112</v>
      </c>
      <c r="P415" s="1" t="s">
        <v>252</v>
      </c>
      <c r="Q415" s="1" t="s">
        <v>252</v>
      </c>
    </row>
    <row r="416" spans="3:17" x14ac:dyDescent="0.15">
      <c r="C416" s="8" t="str">
        <f t="shared" si="46"/>
        <v>被动技能22</v>
      </c>
      <c r="D416" s="8">
        <f t="shared" si="49"/>
        <v>11</v>
      </c>
      <c r="E416" s="8">
        <f t="shared" si="50"/>
        <v>12</v>
      </c>
      <c r="F416" s="8">
        <f t="shared" si="51"/>
        <v>22</v>
      </c>
      <c r="H416" t="str">
        <f t="shared" si="47"/>
        <v>被动技能22等级11</v>
      </c>
      <c r="I416" t="str">
        <f t="shared" si="48"/>
        <v>被动技能22等级12</v>
      </c>
      <c r="J416" s="1">
        <v>410</v>
      </c>
      <c r="K416" s="1">
        <f>VLOOKUP(H416,被动技能!$A:$E,5,FALSE)</f>
        <v>431</v>
      </c>
      <c r="L416" s="1">
        <f>VLOOKUP(I416,被动技能!$A:$E,5,FALSE)</f>
        <v>432</v>
      </c>
      <c r="M416" s="1">
        <f t="shared" si="44"/>
        <v>14</v>
      </c>
      <c r="N416" s="1" t="s">
        <v>251</v>
      </c>
      <c r="O416" s="1">
        <f t="shared" si="45"/>
        <v>113</v>
      </c>
      <c r="P416" s="1" t="s">
        <v>252</v>
      </c>
      <c r="Q416" s="1" t="s">
        <v>252</v>
      </c>
    </row>
    <row r="417" spans="3:17" x14ac:dyDescent="0.15">
      <c r="C417" s="8" t="str">
        <f t="shared" si="46"/>
        <v>被动技能22</v>
      </c>
      <c r="D417" s="8">
        <f t="shared" si="49"/>
        <v>12</v>
      </c>
      <c r="E417" s="8">
        <f t="shared" si="50"/>
        <v>13</v>
      </c>
      <c r="F417" s="8">
        <f t="shared" si="51"/>
        <v>22</v>
      </c>
      <c r="H417" t="str">
        <f t="shared" si="47"/>
        <v>被动技能22等级12</v>
      </c>
      <c r="I417" t="str">
        <f t="shared" si="48"/>
        <v>被动技能22等级13</v>
      </c>
      <c r="J417" s="1">
        <v>411</v>
      </c>
      <c r="K417" s="1">
        <f>VLOOKUP(H417,被动技能!$A:$E,5,FALSE)</f>
        <v>432</v>
      </c>
      <c r="L417" s="1">
        <f>VLOOKUP(I417,被动技能!$A:$E,5,FALSE)</f>
        <v>433</v>
      </c>
      <c r="M417" s="1">
        <f t="shared" si="44"/>
        <v>15</v>
      </c>
      <c r="N417" s="1" t="s">
        <v>251</v>
      </c>
      <c r="O417" s="1">
        <f t="shared" si="45"/>
        <v>114</v>
      </c>
      <c r="P417" s="1" t="s">
        <v>252</v>
      </c>
      <c r="Q417" s="1" t="s">
        <v>252</v>
      </c>
    </row>
    <row r="418" spans="3:17" x14ac:dyDescent="0.15">
      <c r="C418" s="8" t="str">
        <f t="shared" si="46"/>
        <v>被动技能22</v>
      </c>
      <c r="D418" s="8">
        <f t="shared" si="49"/>
        <v>13</v>
      </c>
      <c r="E418" s="8">
        <f t="shared" si="50"/>
        <v>14</v>
      </c>
      <c r="F418" s="8">
        <f t="shared" si="51"/>
        <v>22</v>
      </c>
      <c r="H418" t="str">
        <f t="shared" si="47"/>
        <v>被动技能22等级13</v>
      </c>
      <c r="I418" t="str">
        <f t="shared" si="48"/>
        <v>被动技能22等级14</v>
      </c>
      <c r="J418" s="1">
        <v>412</v>
      </c>
      <c r="K418" s="1">
        <f>VLOOKUP(H418,被动技能!$A:$E,5,FALSE)</f>
        <v>433</v>
      </c>
      <c r="L418" s="1">
        <f>VLOOKUP(I418,被动技能!$A:$E,5,FALSE)</f>
        <v>434</v>
      </c>
      <c r="M418" s="1">
        <f t="shared" si="44"/>
        <v>16</v>
      </c>
      <c r="N418" s="1" t="s">
        <v>251</v>
      </c>
      <c r="O418" s="1">
        <f t="shared" si="45"/>
        <v>115</v>
      </c>
      <c r="P418" s="1" t="s">
        <v>252</v>
      </c>
      <c r="Q418" s="1" t="s">
        <v>252</v>
      </c>
    </row>
    <row r="419" spans="3:17" x14ac:dyDescent="0.15">
      <c r="C419" s="8" t="str">
        <f t="shared" si="46"/>
        <v>被动技能22</v>
      </c>
      <c r="D419" s="8">
        <f t="shared" si="49"/>
        <v>14</v>
      </c>
      <c r="E419" s="8">
        <f t="shared" si="50"/>
        <v>15</v>
      </c>
      <c r="F419" s="8">
        <f t="shared" si="51"/>
        <v>22</v>
      </c>
      <c r="H419" t="str">
        <f t="shared" si="47"/>
        <v>被动技能22等级14</v>
      </c>
      <c r="I419" t="str">
        <f t="shared" si="48"/>
        <v>被动技能22等级15</v>
      </c>
      <c r="J419" s="1">
        <v>413</v>
      </c>
      <c r="K419" s="1">
        <f>VLOOKUP(H419,被动技能!$A:$E,5,FALSE)</f>
        <v>434</v>
      </c>
      <c r="L419" s="1">
        <f>VLOOKUP(I419,被动技能!$A:$E,5,FALSE)</f>
        <v>435</v>
      </c>
      <c r="M419" s="1">
        <f t="shared" si="44"/>
        <v>17</v>
      </c>
      <c r="N419" s="1" t="s">
        <v>251</v>
      </c>
      <c r="O419" s="1">
        <f t="shared" si="45"/>
        <v>116</v>
      </c>
      <c r="P419" s="1" t="s">
        <v>252</v>
      </c>
      <c r="Q419" s="1" t="s">
        <v>252</v>
      </c>
    </row>
    <row r="420" spans="3:17" x14ac:dyDescent="0.15">
      <c r="C420" s="8" t="str">
        <f t="shared" si="46"/>
        <v>被动技能22</v>
      </c>
      <c r="D420" s="8">
        <f t="shared" si="49"/>
        <v>15</v>
      </c>
      <c r="E420" s="8">
        <f t="shared" si="50"/>
        <v>16</v>
      </c>
      <c r="F420" s="8">
        <f t="shared" si="51"/>
        <v>22</v>
      </c>
      <c r="H420" t="str">
        <f t="shared" si="47"/>
        <v>被动技能22等级15</v>
      </c>
      <c r="I420" t="str">
        <f t="shared" si="48"/>
        <v>被动技能22等级16</v>
      </c>
      <c r="J420" s="1">
        <v>414</v>
      </c>
      <c r="K420" s="1">
        <f>VLOOKUP(H420,被动技能!$A:$E,5,FALSE)</f>
        <v>435</v>
      </c>
      <c r="L420" s="1">
        <f>VLOOKUP(I420,被动技能!$A:$E,5,FALSE)</f>
        <v>436</v>
      </c>
      <c r="M420" s="1">
        <f t="shared" si="44"/>
        <v>18</v>
      </c>
      <c r="N420" s="1" t="s">
        <v>251</v>
      </c>
      <c r="O420" s="1">
        <f t="shared" si="45"/>
        <v>117</v>
      </c>
      <c r="P420" s="1" t="s">
        <v>252</v>
      </c>
      <c r="Q420" s="1" t="s">
        <v>252</v>
      </c>
    </row>
    <row r="421" spans="3:17" x14ac:dyDescent="0.15">
      <c r="C421" s="8" t="str">
        <f t="shared" si="46"/>
        <v>被动技能22</v>
      </c>
      <c r="D421" s="8">
        <f t="shared" si="49"/>
        <v>16</v>
      </c>
      <c r="E421" s="8">
        <f t="shared" si="50"/>
        <v>17</v>
      </c>
      <c r="F421" s="8">
        <f t="shared" si="51"/>
        <v>22</v>
      </c>
      <c r="H421" t="str">
        <f t="shared" si="47"/>
        <v>被动技能22等级16</v>
      </c>
      <c r="I421" t="str">
        <f t="shared" si="48"/>
        <v>被动技能22等级17</v>
      </c>
      <c r="J421" s="1">
        <v>415</v>
      </c>
      <c r="K421" s="1">
        <f>VLOOKUP(H421,被动技能!$A:$E,5,FALSE)</f>
        <v>436</v>
      </c>
      <c r="L421" s="1">
        <f>VLOOKUP(I421,被动技能!$A:$E,5,FALSE)</f>
        <v>437</v>
      </c>
      <c r="M421" s="1">
        <f t="shared" si="44"/>
        <v>19</v>
      </c>
      <c r="N421" s="1" t="s">
        <v>251</v>
      </c>
      <c r="O421" s="1">
        <f t="shared" si="45"/>
        <v>118</v>
      </c>
      <c r="P421" s="1" t="s">
        <v>252</v>
      </c>
      <c r="Q421" s="1" t="s">
        <v>252</v>
      </c>
    </row>
    <row r="422" spans="3:17" x14ac:dyDescent="0.15">
      <c r="C422" s="8" t="str">
        <f t="shared" si="46"/>
        <v>被动技能22</v>
      </c>
      <c r="D422" s="8">
        <f t="shared" si="49"/>
        <v>17</v>
      </c>
      <c r="E422" s="8">
        <f t="shared" si="50"/>
        <v>18</v>
      </c>
      <c r="F422" s="8">
        <f t="shared" si="51"/>
        <v>22</v>
      </c>
      <c r="H422" t="str">
        <f t="shared" si="47"/>
        <v>被动技能22等级17</v>
      </c>
      <c r="I422" t="str">
        <f t="shared" si="48"/>
        <v>被动技能22等级18</v>
      </c>
      <c r="J422" s="1">
        <v>416</v>
      </c>
      <c r="K422" s="1">
        <f>VLOOKUP(H422,被动技能!$A:$E,5,FALSE)</f>
        <v>437</v>
      </c>
      <c r="L422" s="1">
        <f>VLOOKUP(I422,被动技能!$A:$E,5,FALSE)</f>
        <v>438</v>
      </c>
      <c r="M422" s="1">
        <f t="shared" si="44"/>
        <v>20</v>
      </c>
      <c r="N422" s="1" t="s">
        <v>251</v>
      </c>
      <c r="O422" s="1">
        <f t="shared" si="45"/>
        <v>119</v>
      </c>
      <c r="P422" s="1" t="s">
        <v>252</v>
      </c>
      <c r="Q422" s="1" t="s">
        <v>252</v>
      </c>
    </row>
    <row r="423" spans="3:17" x14ac:dyDescent="0.15">
      <c r="C423" s="8" t="str">
        <f t="shared" si="46"/>
        <v>被动技能22</v>
      </c>
      <c r="D423" s="8">
        <f t="shared" si="49"/>
        <v>18</v>
      </c>
      <c r="E423" s="8">
        <f t="shared" si="50"/>
        <v>19</v>
      </c>
      <c r="F423" s="8">
        <f t="shared" si="51"/>
        <v>22</v>
      </c>
      <c r="H423" t="str">
        <f t="shared" si="47"/>
        <v>被动技能22等级18</v>
      </c>
      <c r="I423" t="str">
        <f t="shared" si="48"/>
        <v>被动技能22等级19</v>
      </c>
      <c r="J423" s="1">
        <v>417</v>
      </c>
      <c r="K423" s="1">
        <f>VLOOKUP(H423,被动技能!$A:$E,5,FALSE)</f>
        <v>438</v>
      </c>
      <c r="L423" s="1">
        <f>VLOOKUP(I423,被动技能!$A:$E,5,FALSE)</f>
        <v>439</v>
      </c>
      <c r="M423" s="1">
        <f t="shared" si="44"/>
        <v>21</v>
      </c>
      <c r="N423" s="1" t="s">
        <v>251</v>
      </c>
      <c r="O423" s="1">
        <f t="shared" si="45"/>
        <v>120</v>
      </c>
      <c r="P423" s="1" t="s">
        <v>252</v>
      </c>
      <c r="Q423" s="1" t="s">
        <v>252</v>
      </c>
    </row>
    <row r="424" spans="3:17" x14ac:dyDescent="0.15">
      <c r="C424" s="8" t="str">
        <f t="shared" si="46"/>
        <v>被动技能22</v>
      </c>
      <c r="D424" s="8">
        <f t="shared" si="49"/>
        <v>19</v>
      </c>
      <c r="E424" s="8">
        <f t="shared" si="50"/>
        <v>20</v>
      </c>
      <c r="F424" s="8">
        <f t="shared" si="51"/>
        <v>22</v>
      </c>
      <c r="H424" t="str">
        <f t="shared" si="47"/>
        <v>被动技能22等级19</v>
      </c>
      <c r="I424" t="str">
        <f t="shared" si="48"/>
        <v>被动技能22等级20</v>
      </c>
      <c r="J424" s="1">
        <v>418</v>
      </c>
      <c r="K424" s="1">
        <f>VLOOKUP(H424,被动技能!$A:$E,5,FALSE)</f>
        <v>439</v>
      </c>
      <c r="L424" s="1">
        <f>VLOOKUP(I424,被动技能!$A:$E,5,FALSE)</f>
        <v>440</v>
      </c>
      <c r="M424" s="1">
        <f t="shared" si="44"/>
        <v>22</v>
      </c>
      <c r="N424" s="1" t="s">
        <v>251</v>
      </c>
      <c r="O424" s="1">
        <f t="shared" si="45"/>
        <v>121</v>
      </c>
      <c r="P424" s="1" t="s">
        <v>252</v>
      </c>
      <c r="Q424" s="1" t="s">
        <v>252</v>
      </c>
    </row>
    <row r="425" spans="3:17" x14ac:dyDescent="0.15">
      <c r="C425" s="8" t="str">
        <f t="shared" si="46"/>
        <v>被动技能23</v>
      </c>
      <c r="D425" s="8">
        <f t="shared" si="49"/>
        <v>1</v>
      </c>
      <c r="E425" s="8">
        <f t="shared" si="50"/>
        <v>2</v>
      </c>
      <c r="F425" s="8">
        <f t="shared" si="51"/>
        <v>23</v>
      </c>
      <c r="H425" t="str">
        <f t="shared" si="47"/>
        <v>被动技能23等级1</v>
      </c>
      <c r="I425" t="str">
        <f t="shared" si="48"/>
        <v>被动技能23等级2</v>
      </c>
      <c r="J425" s="1">
        <v>419</v>
      </c>
      <c r="K425" s="1">
        <f>VLOOKUP(H425,被动技能!$A:$E,5,FALSE)</f>
        <v>441</v>
      </c>
      <c r="L425" s="1">
        <f>VLOOKUP(I425,被动技能!$A:$E,5,FALSE)</f>
        <v>442</v>
      </c>
      <c r="M425" s="1">
        <f t="shared" si="44"/>
        <v>23</v>
      </c>
      <c r="N425" s="1" t="s">
        <v>251</v>
      </c>
      <c r="O425" s="1">
        <f t="shared" si="45"/>
        <v>122</v>
      </c>
      <c r="P425" s="1" t="s">
        <v>252</v>
      </c>
      <c r="Q425" s="1" t="s">
        <v>252</v>
      </c>
    </row>
    <row r="426" spans="3:17" x14ac:dyDescent="0.15">
      <c r="C426" s="8" t="str">
        <f t="shared" si="46"/>
        <v>被动技能23</v>
      </c>
      <c r="D426" s="8">
        <f t="shared" si="49"/>
        <v>2</v>
      </c>
      <c r="E426" s="8">
        <f t="shared" si="50"/>
        <v>3</v>
      </c>
      <c r="F426" s="8">
        <f t="shared" si="51"/>
        <v>23</v>
      </c>
      <c r="H426" t="str">
        <f t="shared" si="47"/>
        <v>被动技能23等级2</v>
      </c>
      <c r="I426" t="str">
        <f t="shared" si="48"/>
        <v>被动技能23等级3</v>
      </c>
      <c r="J426" s="1">
        <v>420</v>
      </c>
      <c r="K426" s="1">
        <f>VLOOKUP(H426,被动技能!$A:$E,5,FALSE)</f>
        <v>442</v>
      </c>
      <c r="L426" s="1">
        <f>VLOOKUP(I426,被动技能!$A:$E,5,FALSE)</f>
        <v>443</v>
      </c>
      <c r="M426" s="1">
        <f t="shared" si="44"/>
        <v>24</v>
      </c>
      <c r="N426" s="1" t="s">
        <v>251</v>
      </c>
      <c r="O426" s="1">
        <f t="shared" si="45"/>
        <v>123</v>
      </c>
      <c r="P426" s="1" t="s">
        <v>252</v>
      </c>
      <c r="Q426" s="1" t="s">
        <v>252</v>
      </c>
    </row>
    <row r="427" spans="3:17" x14ac:dyDescent="0.15">
      <c r="C427" s="8" t="str">
        <f t="shared" si="46"/>
        <v>被动技能23</v>
      </c>
      <c r="D427" s="8">
        <f t="shared" si="49"/>
        <v>3</v>
      </c>
      <c r="E427" s="8">
        <f t="shared" si="50"/>
        <v>4</v>
      </c>
      <c r="F427" s="8">
        <f t="shared" si="51"/>
        <v>23</v>
      </c>
      <c r="H427" t="str">
        <f t="shared" si="47"/>
        <v>被动技能23等级3</v>
      </c>
      <c r="I427" t="str">
        <f t="shared" si="48"/>
        <v>被动技能23等级4</v>
      </c>
      <c r="J427" s="1">
        <v>421</v>
      </c>
      <c r="K427" s="1">
        <f>VLOOKUP(H427,被动技能!$A:$E,5,FALSE)</f>
        <v>443</v>
      </c>
      <c r="L427" s="1">
        <f>VLOOKUP(I427,被动技能!$A:$E,5,FALSE)</f>
        <v>444</v>
      </c>
      <c r="M427" s="1">
        <f t="shared" ref="M427:M490" si="52">M328</f>
        <v>25</v>
      </c>
      <c r="N427" s="1" t="s">
        <v>251</v>
      </c>
      <c r="O427" s="1">
        <f t="shared" ref="O427:O490" si="53">O328</f>
        <v>124</v>
      </c>
      <c r="P427" s="1" t="s">
        <v>252</v>
      </c>
      <c r="Q427" s="1" t="s">
        <v>252</v>
      </c>
    </row>
    <row r="428" spans="3:17" x14ac:dyDescent="0.15">
      <c r="C428" s="8" t="str">
        <f t="shared" si="46"/>
        <v>被动技能23</v>
      </c>
      <c r="D428" s="8">
        <f t="shared" si="49"/>
        <v>4</v>
      </c>
      <c r="E428" s="8">
        <f t="shared" si="50"/>
        <v>5</v>
      </c>
      <c r="F428" s="8">
        <f t="shared" si="51"/>
        <v>23</v>
      </c>
      <c r="H428" t="str">
        <f t="shared" si="47"/>
        <v>被动技能23等级4</v>
      </c>
      <c r="I428" t="str">
        <f t="shared" si="48"/>
        <v>被动技能23等级5</v>
      </c>
      <c r="J428" s="1">
        <v>422</v>
      </c>
      <c r="K428" s="1">
        <f>VLOOKUP(H428,被动技能!$A:$E,5,FALSE)</f>
        <v>444</v>
      </c>
      <c r="L428" s="1">
        <f>VLOOKUP(I428,被动技能!$A:$E,5,FALSE)</f>
        <v>445</v>
      </c>
      <c r="M428" s="1">
        <f t="shared" si="52"/>
        <v>26</v>
      </c>
      <c r="N428" s="1" t="s">
        <v>251</v>
      </c>
      <c r="O428" s="1">
        <f t="shared" si="53"/>
        <v>125</v>
      </c>
      <c r="P428" s="1" t="s">
        <v>252</v>
      </c>
      <c r="Q428" s="1" t="s">
        <v>252</v>
      </c>
    </row>
    <row r="429" spans="3:17" x14ac:dyDescent="0.15">
      <c r="C429" s="8" t="str">
        <f t="shared" si="46"/>
        <v>被动技能23</v>
      </c>
      <c r="D429" s="8">
        <f t="shared" si="49"/>
        <v>5</v>
      </c>
      <c r="E429" s="8">
        <f t="shared" si="50"/>
        <v>6</v>
      </c>
      <c r="F429" s="8">
        <f t="shared" si="51"/>
        <v>23</v>
      </c>
      <c r="H429" t="str">
        <f t="shared" si="47"/>
        <v>被动技能23等级5</v>
      </c>
      <c r="I429" t="str">
        <f t="shared" si="48"/>
        <v>被动技能23等级6</v>
      </c>
      <c r="J429" s="1">
        <v>423</v>
      </c>
      <c r="K429" s="1">
        <f>VLOOKUP(H429,被动技能!$A:$E,5,FALSE)</f>
        <v>445</v>
      </c>
      <c r="L429" s="1">
        <f>VLOOKUP(I429,被动技能!$A:$E,5,FALSE)</f>
        <v>446</v>
      </c>
      <c r="M429" s="1">
        <f t="shared" si="52"/>
        <v>27</v>
      </c>
      <c r="N429" s="1" t="s">
        <v>251</v>
      </c>
      <c r="O429" s="1">
        <f t="shared" si="53"/>
        <v>126</v>
      </c>
      <c r="P429" s="1" t="s">
        <v>252</v>
      </c>
      <c r="Q429" s="1" t="s">
        <v>252</v>
      </c>
    </row>
    <row r="430" spans="3:17" x14ac:dyDescent="0.15">
      <c r="C430" s="8" t="str">
        <f t="shared" si="46"/>
        <v>被动技能23</v>
      </c>
      <c r="D430" s="8">
        <f t="shared" si="49"/>
        <v>6</v>
      </c>
      <c r="E430" s="8">
        <f t="shared" si="50"/>
        <v>7</v>
      </c>
      <c r="F430" s="8">
        <f t="shared" si="51"/>
        <v>23</v>
      </c>
      <c r="H430" t="str">
        <f t="shared" si="47"/>
        <v>被动技能23等级6</v>
      </c>
      <c r="I430" t="str">
        <f t="shared" si="48"/>
        <v>被动技能23等级7</v>
      </c>
      <c r="J430" s="1">
        <v>424</v>
      </c>
      <c r="K430" s="1">
        <f>VLOOKUP(H430,被动技能!$A:$E,5,FALSE)</f>
        <v>446</v>
      </c>
      <c r="L430" s="1">
        <f>VLOOKUP(I430,被动技能!$A:$E,5,FALSE)</f>
        <v>447</v>
      </c>
      <c r="M430" s="1">
        <f t="shared" si="52"/>
        <v>28</v>
      </c>
      <c r="N430" s="1" t="s">
        <v>251</v>
      </c>
      <c r="O430" s="1">
        <f t="shared" si="53"/>
        <v>127</v>
      </c>
      <c r="P430" s="1" t="s">
        <v>252</v>
      </c>
      <c r="Q430" s="1" t="s">
        <v>252</v>
      </c>
    </row>
    <row r="431" spans="3:17" x14ac:dyDescent="0.15">
      <c r="C431" s="8" t="str">
        <f t="shared" si="46"/>
        <v>被动技能23</v>
      </c>
      <c r="D431" s="8">
        <f t="shared" si="49"/>
        <v>7</v>
      </c>
      <c r="E431" s="8">
        <f t="shared" si="50"/>
        <v>8</v>
      </c>
      <c r="F431" s="8">
        <f t="shared" si="51"/>
        <v>23</v>
      </c>
      <c r="H431" t="str">
        <f t="shared" si="47"/>
        <v>被动技能23等级7</v>
      </c>
      <c r="I431" t="str">
        <f t="shared" si="48"/>
        <v>被动技能23等级8</v>
      </c>
      <c r="J431" s="1">
        <v>425</v>
      </c>
      <c r="K431" s="1">
        <f>VLOOKUP(H431,被动技能!$A:$E,5,FALSE)</f>
        <v>447</v>
      </c>
      <c r="L431" s="1">
        <f>VLOOKUP(I431,被动技能!$A:$E,5,FALSE)</f>
        <v>448</v>
      </c>
      <c r="M431" s="1">
        <f t="shared" si="52"/>
        <v>29</v>
      </c>
      <c r="N431" s="1" t="s">
        <v>251</v>
      </c>
      <c r="O431" s="1">
        <f t="shared" si="53"/>
        <v>128</v>
      </c>
      <c r="P431" s="1" t="s">
        <v>252</v>
      </c>
      <c r="Q431" s="1" t="s">
        <v>252</v>
      </c>
    </row>
    <row r="432" spans="3:17" x14ac:dyDescent="0.15">
      <c r="C432" s="8" t="str">
        <f t="shared" si="46"/>
        <v>被动技能23</v>
      </c>
      <c r="D432" s="8">
        <f t="shared" si="49"/>
        <v>8</v>
      </c>
      <c r="E432" s="8">
        <f t="shared" si="50"/>
        <v>9</v>
      </c>
      <c r="F432" s="8">
        <f t="shared" si="51"/>
        <v>23</v>
      </c>
      <c r="H432" t="str">
        <f t="shared" si="47"/>
        <v>被动技能23等级8</v>
      </c>
      <c r="I432" t="str">
        <f t="shared" si="48"/>
        <v>被动技能23等级9</v>
      </c>
      <c r="J432" s="1">
        <v>426</v>
      </c>
      <c r="K432" s="1">
        <f>VLOOKUP(H432,被动技能!$A:$E,5,FALSE)</f>
        <v>448</v>
      </c>
      <c r="L432" s="1">
        <f>VLOOKUP(I432,被动技能!$A:$E,5,FALSE)</f>
        <v>449</v>
      </c>
      <c r="M432" s="1">
        <f t="shared" si="52"/>
        <v>30</v>
      </c>
      <c r="N432" s="1" t="s">
        <v>251</v>
      </c>
      <c r="O432" s="1">
        <f t="shared" si="53"/>
        <v>129</v>
      </c>
      <c r="P432" s="1" t="s">
        <v>252</v>
      </c>
      <c r="Q432" s="1" t="s">
        <v>252</v>
      </c>
    </row>
    <row r="433" spans="3:17" x14ac:dyDescent="0.15">
      <c r="C433" s="8" t="str">
        <f t="shared" si="46"/>
        <v>被动技能23</v>
      </c>
      <c r="D433" s="8">
        <f t="shared" si="49"/>
        <v>9</v>
      </c>
      <c r="E433" s="8">
        <f t="shared" si="50"/>
        <v>10</v>
      </c>
      <c r="F433" s="8">
        <f t="shared" si="51"/>
        <v>23</v>
      </c>
      <c r="H433" t="str">
        <f t="shared" si="47"/>
        <v>被动技能23等级9</v>
      </c>
      <c r="I433" t="str">
        <f t="shared" si="48"/>
        <v>被动技能23等级10</v>
      </c>
      <c r="J433" s="1">
        <v>427</v>
      </c>
      <c r="K433" s="1">
        <f>VLOOKUP(H433,被动技能!$A:$E,5,FALSE)</f>
        <v>449</v>
      </c>
      <c r="L433" s="1">
        <f>VLOOKUP(I433,被动技能!$A:$E,5,FALSE)</f>
        <v>450</v>
      </c>
      <c r="M433" s="1">
        <f t="shared" si="52"/>
        <v>31</v>
      </c>
      <c r="N433" s="1" t="s">
        <v>251</v>
      </c>
      <c r="O433" s="1">
        <f t="shared" si="53"/>
        <v>130</v>
      </c>
      <c r="P433" s="1" t="s">
        <v>252</v>
      </c>
      <c r="Q433" s="1" t="s">
        <v>252</v>
      </c>
    </row>
    <row r="434" spans="3:17" x14ac:dyDescent="0.15">
      <c r="C434" s="8" t="str">
        <f t="shared" si="46"/>
        <v>被动技能23</v>
      </c>
      <c r="D434" s="8">
        <f t="shared" si="49"/>
        <v>10</v>
      </c>
      <c r="E434" s="8">
        <f t="shared" si="50"/>
        <v>11</v>
      </c>
      <c r="F434" s="8">
        <f t="shared" si="51"/>
        <v>23</v>
      </c>
      <c r="H434" t="str">
        <f t="shared" si="47"/>
        <v>被动技能23等级10</v>
      </c>
      <c r="I434" t="str">
        <f t="shared" si="48"/>
        <v>被动技能23等级11</v>
      </c>
      <c r="J434" s="1">
        <v>428</v>
      </c>
      <c r="K434" s="1">
        <f>VLOOKUP(H434,被动技能!$A:$E,5,FALSE)</f>
        <v>450</v>
      </c>
      <c r="L434" s="1">
        <f>VLOOKUP(I434,被动技能!$A:$E,5,FALSE)</f>
        <v>451</v>
      </c>
      <c r="M434" s="1">
        <f t="shared" si="52"/>
        <v>32</v>
      </c>
      <c r="N434" s="1" t="s">
        <v>251</v>
      </c>
      <c r="O434" s="1">
        <f t="shared" si="53"/>
        <v>131</v>
      </c>
      <c r="P434" s="1" t="s">
        <v>252</v>
      </c>
      <c r="Q434" s="1" t="s">
        <v>252</v>
      </c>
    </row>
    <row r="435" spans="3:17" x14ac:dyDescent="0.15">
      <c r="C435" s="8" t="str">
        <f t="shared" si="46"/>
        <v>被动技能23</v>
      </c>
      <c r="D435" s="8">
        <f t="shared" si="49"/>
        <v>11</v>
      </c>
      <c r="E435" s="8">
        <f t="shared" si="50"/>
        <v>12</v>
      </c>
      <c r="F435" s="8">
        <f t="shared" si="51"/>
        <v>23</v>
      </c>
      <c r="H435" t="str">
        <f t="shared" si="47"/>
        <v>被动技能23等级11</v>
      </c>
      <c r="I435" t="str">
        <f t="shared" si="48"/>
        <v>被动技能23等级12</v>
      </c>
      <c r="J435" s="1">
        <v>429</v>
      </c>
      <c r="K435" s="1">
        <f>VLOOKUP(H435,被动技能!$A:$E,5,FALSE)</f>
        <v>451</v>
      </c>
      <c r="L435" s="1">
        <f>VLOOKUP(I435,被动技能!$A:$E,5,FALSE)</f>
        <v>452</v>
      </c>
      <c r="M435" s="1">
        <f t="shared" si="52"/>
        <v>33</v>
      </c>
      <c r="N435" s="1" t="s">
        <v>251</v>
      </c>
      <c r="O435" s="1">
        <f t="shared" si="53"/>
        <v>132</v>
      </c>
      <c r="P435" s="1" t="s">
        <v>252</v>
      </c>
      <c r="Q435" s="1" t="s">
        <v>252</v>
      </c>
    </row>
    <row r="436" spans="3:17" x14ac:dyDescent="0.15">
      <c r="C436" s="8" t="str">
        <f t="shared" si="46"/>
        <v>被动技能23</v>
      </c>
      <c r="D436" s="8">
        <f t="shared" si="49"/>
        <v>12</v>
      </c>
      <c r="E436" s="8">
        <f t="shared" si="50"/>
        <v>13</v>
      </c>
      <c r="F436" s="8">
        <f t="shared" si="51"/>
        <v>23</v>
      </c>
      <c r="H436" t="str">
        <f t="shared" si="47"/>
        <v>被动技能23等级12</v>
      </c>
      <c r="I436" t="str">
        <f t="shared" si="48"/>
        <v>被动技能23等级13</v>
      </c>
      <c r="J436" s="1">
        <v>430</v>
      </c>
      <c r="K436" s="1">
        <f>VLOOKUP(H436,被动技能!$A:$E,5,FALSE)</f>
        <v>452</v>
      </c>
      <c r="L436" s="1">
        <f>VLOOKUP(I436,被动技能!$A:$E,5,FALSE)</f>
        <v>453</v>
      </c>
      <c r="M436" s="1">
        <f t="shared" si="52"/>
        <v>34</v>
      </c>
      <c r="N436" s="1" t="s">
        <v>251</v>
      </c>
      <c r="O436" s="1">
        <f t="shared" si="53"/>
        <v>133</v>
      </c>
      <c r="P436" s="1" t="s">
        <v>252</v>
      </c>
      <c r="Q436" s="1" t="s">
        <v>252</v>
      </c>
    </row>
    <row r="437" spans="3:17" x14ac:dyDescent="0.15">
      <c r="C437" s="8" t="str">
        <f t="shared" si="46"/>
        <v>被动技能23</v>
      </c>
      <c r="D437" s="8">
        <f t="shared" si="49"/>
        <v>13</v>
      </c>
      <c r="E437" s="8">
        <f t="shared" si="50"/>
        <v>14</v>
      </c>
      <c r="F437" s="8">
        <f t="shared" si="51"/>
        <v>23</v>
      </c>
      <c r="H437" t="str">
        <f t="shared" si="47"/>
        <v>被动技能23等级13</v>
      </c>
      <c r="I437" t="str">
        <f t="shared" si="48"/>
        <v>被动技能23等级14</v>
      </c>
      <c r="J437" s="1">
        <v>431</v>
      </c>
      <c r="K437" s="1">
        <f>VLOOKUP(H437,被动技能!$A:$E,5,FALSE)</f>
        <v>453</v>
      </c>
      <c r="L437" s="1">
        <f>VLOOKUP(I437,被动技能!$A:$E,5,FALSE)</f>
        <v>454</v>
      </c>
      <c r="M437" s="1">
        <f t="shared" si="52"/>
        <v>35</v>
      </c>
      <c r="N437" s="1" t="s">
        <v>251</v>
      </c>
      <c r="O437" s="1">
        <f t="shared" si="53"/>
        <v>134</v>
      </c>
      <c r="P437" s="1" t="s">
        <v>252</v>
      </c>
      <c r="Q437" s="1" t="s">
        <v>252</v>
      </c>
    </row>
    <row r="438" spans="3:17" x14ac:dyDescent="0.15">
      <c r="C438" s="8" t="str">
        <f t="shared" si="46"/>
        <v>被动技能23</v>
      </c>
      <c r="D438" s="8">
        <f t="shared" si="49"/>
        <v>14</v>
      </c>
      <c r="E438" s="8">
        <f t="shared" si="50"/>
        <v>15</v>
      </c>
      <c r="F438" s="8">
        <f t="shared" si="51"/>
        <v>23</v>
      </c>
      <c r="H438" t="str">
        <f t="shared" si="47"/>
        <v>被动技能23等级14</v>
      </c>
      <c r="I438" t="str">
        <f t="shared" si="48"/>
        <v>被动技能23等级15</v>
      </c>
      <c r="J438" s="1">
        <v>432</v>
      </c>
      <c r="K438" s="1">
        <f>VLOOKUP(H438,被动技能!$A:$E,5,FALSE)</f>
        <v>454</v>
      </c>
      <c r="L438" s="1">
        <f>VLOOKUP(I438,被动技能!$A:$E,5,FALSE)</f>
        <v>455</v>
      </c>
      <c r="M438" s="1">
        <f t="shared" si="52"/>
        <v>36</v>
      </c>
      <c r="N438" s="1" t="s">
        <v>251</v>
      </c>
      <c r="O438" s="1">
        <f t="shared" si="53"/>
        <v>135</v>
      </c>
      <c r="P438" s="1" t="s">
        <v>252</v>
      </c>
      <c r="Q438" s="1" t="s">
        <v>252</v>
      </c>
    </row>
    <row r="439" spans="3:17" x14ac:dyDescent="0.15">
      <c r="C439" s="8" t="str">
        <f t="shared" si="46"/>
        <v>被动技能23</v>
      </c>
      <c r="D439" s="8">
        <f t="shared" si="49"/>
        <v>15</v>
      </c>
      <c r="E439" s="8">
        <f t="shared" si="50"/>
        <v>16</v>
      </c>
      <c r="F439" s="8">
        <f t="shared" si="51"/>
        <v>23</v>
      </c>
      <c r="H439" t="str">
        <f t="shared" si="47"/>
        <v>被动技能23等级15</v>
      </c>
      <c r="I439" t="str">
        <f t="shared" si="48"/>
        <v>被动技能23等级16</v>
      </c>
      <c r="J439" s="1">
        <v>433</v>
      </c>
      <c r="K439" s="1">
        <f>VLOOKUP(H439,被动技能!$A:$E,5,FALSE)</f>
        <v>455</v>
      </c>
      <c r="L439" s="1">
        <f>VLOOKUP(I439,被动技能!$A:$E,5,FALSE)</f>
        <v>456</v>
      </c>
      <c r="M439" s="1">
        <f t="shared" si="52"/>
        <v>37</v>
      </c>
      <c r="N439" s="1" t="s">
        <v>251</v>
      </c>
      <c r="O439" s="1">
        <f t="shared" si="53"/>
        <v>136</v>
      </c>
      <c r="P439" s="1" t="s">
        <v>252</v>
      </c>
      <c r="Q439" s="1" t="s">
        <v>252</v>
      </c>
    </row>
    <row r="440" spans="3:17" x14ac:dyDescent="0.15">
      <c r="C440" s="8" t="str">
        <f t="shared" si="46"/>
        <v>被动技能23</v>
      </c>
      <c r="D440" s="8">
        <f t="shared" si="49"/>
        <v>16</v>
      </c>
      <c r="E440" s="8">
        <f t="shared" si="50"/>
        <v>17</v>
      </c>
      <c r="F440" s="8">
        <f t="shared" si="51"/>
        <v>23</v>
      </c>
      <c r="H440" t="str">
        <f t="shared" si="47"/>
        <v>被动技能23等级16</v>
      </c>
      <c r="I440" t="str">
        <f t="shared" si="48"/>
        <v>被动技能23等级17</v>
      </c>
      <c r="J440" s="1">
        <v>434</v>
      </c>
      <c r="K440" s="1">
        <f>VLOOKUP(H440,被动技能!$A:$E,5,FALSE)</f>
        <v>456</v>
      </c>
      <c r="L440" s="1">
        <f>VLOOKUP(I440,被动技能!$A:$E,5,FALSE)</f>
        <v>457</v>
      </c>
      <c r="M440" s="1">
        <f t="shared" si="52"/>
        <v>38</v>
      </c>
      <c r="N440" s="1" t="s">
        <v>251</v>
      </c>
      <c r="O440" s="1">
        <f t="shared" si="53"/>
        <v>137</v>
      </c>
      <c r="P440" s="1" t="s">
        <v>252</v>
      </c>
      <c r="Q440" s="1" t="s">
        <v>252</v>
      </c>
    </row>
    <row r="441" spans="3:17" x14ac:dyDescent="0.15">
      <c r="C441" s="8" t="str">
        <f t="shared" si="46"/>
        <v>被动技能23</v>
      </c>
      <c r="D441" s="8">
        <f t="shared" si="49"/>
        <v>17</v>
      </c>
      <c r="E441" s="8">
        <f t="shared" si="50"/>
        <v>18</v>
      </c>
      <c r="F441" s="8">
        <f t="shared" si="51"/>
        <v>23</v>
      </c>
      <c r="H441" t="str">
        <f t="shared" si="47"/>
        <v>被动技能23等级17</v>
      </c>
      <c r="I441" t="str">
        <f t="shared" si="48"/>
        <v>被动技能23等级18</v>
      </c>
      <c r="J441" s="1">
        <v>435</v>
      </c>
      <c r="K441" s="1">
        <f>VLOOKUP(H441,被动技能!$A:$E,5,FALSE)</f>
        <v>457</v>
      </c>
      <c r="L441" s="1">
        <f>VLOOKUP(I441,被动技能!$A:$E,5,FALSE)</f>
        <v>458</v>
      </c>
      <c r="M441" s="1">
        <f t="shared" si="52"/>
        <v>39</v>
      </c>
      <c r="N441" s="1" t="s">
        <v>251</v>
      </c>
      <c r="O441" s="1">
        <f t="shared" si="53"/>
        <v>138</v>
      </c>
      <c r="P441" s="1" t="s">
        <v>252</v>
      </c>
      <c r="Q441" s="1" t="s">
        <v>252</v>
      </c>
    </row>
    <row r="442" spans="3:17" x14ac:dyDescent="0.15">
      <c r="C442" s="8" t="str">
        <f t="shared" si="46"/>
        <v>被动技能23</v>
      </c>
      <c r="D442" s="8">
        <f t="shared" si="49"/>
        <v>18</v>
      </c>
      <c r="E442" s="8">
        <f t="shared" si="50"/>
        <v>19</v>
      </c>
      <c r="F442" s="8">
        <f t="shared" si="51"/>
        <v>23</v>
      </c>
      <c r="H442" t="str">
        <f t="shared" si="47"/>
        <v>被动技能23等级18</v>
      </c>
      <c r="I442" t="str">
        <f t="shared" si="48"/>
        <v>被动技能23等级19</v>
      </c>
      <c r="J442" s="1">
        <v>436</v>
      </c>
      <c r="K442" s="1">
        <f>VLOOKUP(H442,被动技能!$A:$E,5,FALSE)</f>
        <v>458</v>
      </c>
      <c r="L442" s="1">
        <f>VLOOKUP(I442,被动技能!$A:$E,5,FALSE)</f>
        <v>459</v>
      </c>
      <c r="M442" s="1">
        <f t="shared" si="52"/>
        <v>40</v>
      </c>
      <c r="N442" s="1" t="s">
        <v>251</v>
      </c>
      <c r="O442" s="1">
        <f t="shared" si="53"/>
        <v>139</v>
      </c>
      <c r="P442" s="1" t="s">
        <v>252</v>
      </c>
      <c r="Q442" s="1" t="s">
        <v>252</v>
      </c>
    </row>
    <row r="443" spans="3:17" x14ac:dyDescent="0.15">
      <c r="C443" s="8" t="str">
        <f t="shared" si="46"/>
        <v>被动技能23</v>
      </c>
      <c r="D443" s="8">
        <f t="shared" si="49"/>
        <v>19</v>
      </c>
      <c r="E443" s="8">
        <f t="shared" si="50"/>
        <v>20</v>
      </c>
      <c r="F443" s="8">
        <f t="shared" si="51"/>
        <v>23</v>
      </c>
      <c r="H443" t="str">
        <f t="shared" si="47"/>
        <v>被动技能23等级19</v>
      </c>
      <c r="I443" t="str">
        <f t="shared" si="48"/>
        <v>被动技能23等级20</v>
      </c>
      <c r="J443" s="1">
        <v>437</v>
      </c>
      <c r="K443" s="1">
        <f>VLOOKUP(H443,被动技能!$A:$E,5,FALSE)</f>
        <v>459</v>
      </c>
      <c r="L443" s="1">
        <f>VLOOKUP(I443,被动技能!$A:$E,5,FALSE)</f>
        <v>460</v>
      </c>
      <c r="M443" s="1">
        <f t="shared" si="52"/>
        <v>41</v>
      </c>
      <c r="N443" s="1" t="s">
        <v>251</v>
      </c>
      <c r="O443" s="1">
        <f t="shared" si="53"/>
        <v>140</v>
      </c>
      <c r="P443" s="1" t="s">
        <v>252</v>
      </c>
      <c r="Q443" s="1" t="s">
        <v>252</v>
      </c>
    </row>
    <row r="444" spans="3:17" x14ac:dyDescent="0.15">
      <c r="C444" s="8" t="str">
        <f t="shared" si="46"/>
        <v>被动技能24</v>
      </c>
      <c r="D444" s="8">
        <f t="shared" si="49"/>
        <v>1</v>
      </c>
      <c r="E444" s="8">
        <f t="shared" si="50"/>
        <v>2</v>
      </c>
      <c r="F444" s="8">
        <f t="shared" si="51"/>
        <v>24</v>
      </c>
      <c r="H444" t="str">
        <f t="shared" si="47"/>
        <v>被动技能24等级1</v>
      </c>
      <c r="I444" t="str">
        <f t="shared" si="48"/>
        <v>被动技能24等级2</v>
      </c>
      <c r="J444" s="1">
        <v>438</v>
      </c>
      <c r="K444" s="1">
        <f>VLOOKUP(H444,被动技能!$A:$E,5,FALSE)</f>
        <v>461</v>
      </c>
      <c r="L444" s="1">
        <f>VLOOKUP(I444,被动技能!$A:$E,5,FALSE)</f>
        <v>462</v>
      </c>
      <c r="M444" s="1">
        <f t="shared" si="52"/>
        <v>42</v>
      </c>
      <c r="N444" s="1" t="s">
        <v>251</v>
      </c>
      <c r="O444" s="1">
        <f t="shared" si="53"/>
        <v>141</v>
      </c>
      <c r="P444" s="1" t="s">
        <v>252</v>
      </c>
      <c r="Q444" s="1" t="s">
        <v>252</v>
      </c>
    </row>
    <row r="445" spans="3:17" x14ac:dyDescent="0.15">
      <c r="C445" s="8" t="str">
        <f t="shared" si="46"/>
        <v>被动技能24</v>
      </c>
      <c r="D445" s="8">
        <f t="shared" si="49"/>
        <v>2</v>
      </c>
      <c r="E445" s="8">
        <f t="shared" si="50"/>
        <v>3</v>
      </c>
      <c r="F445" s="8">
        <f t="shared" si="51"/>
        <v>24</v>
      </c>
      <c r="H445" t="str">
        <f t="shared" si="47"/>
        <v>被动技能24等级2</v>
      </c>
      <c r="I445" t="str">
        <f t="shared" si="48"/>
        <v>被动技能24等级3</v>
      </c>
      <c r="J445" s="1">
        <v>439</v>
      </c>
      <c r="K445" s="1">
        <f>VLOOKUP(H445,被动技能!$A:$E,5,FALSE)</f>
        <v>462</v>
      </c>
      <c r="L445" s="1">
        <f>VLOOKUP(I445,被动技能!$A:$E,5,FALSE)</f>
        <v>463</v>
      </c>
      <c r="M445" s="1">
        <f t="shared" si="52"/>
        <v>43</v>
      </c>
      <c r="N445" s="1" t="s">
        <v>251</v>
      </c>
      <c r="O445" s="1">
        <f t="shared" si="53"/>
        <v>142</v>
      </c>
      <c r="P445" s="1" t="s">
        <v>252</v>
      </c>
      <c r="Q445" s="1" t="s">
        <v>252</v>
      </c>
    </row>
    <row r="446" spans="3:17" x14ac:dyDescent="0.15">
      <c r="C446" s="8" t="str">
        <f t="shared" si="46"/>
        <v>被动技能24</v>
      </c>
      <c r="D446" s="8">
        <f t="shared" si="49"/>
        <v>3</v>
      </c>
      <c r="E446" s="8">
        <f t="shared" si="50"/>
        <v>4</v>
      </c>
      <c r="F446" s="8">
        <f t="shared" si="51"/>
        <v>24</v>
      </c>
      <c r="H446" t="str">
        <f t="shared" si="47"/>
        <v>被动技能24等级3</v>
      </c>
      <c r="I446" t="str">
        <f t="shared" si="48"/>
        <v>被动技能24等级4</v>
      </c>
      <c r="J446" s="1">
        <v>440</v>
      </c>
      <c r="K446" s="1">
        <f>VLOOKUP(H446,被动技能!$A:$E,5,FALSE)</f>
        <v>463</v>
      </c>
      <c r="L446" s="1">
        <f>VLOOKUP(I446,被动技能!$A:$E,5,FALSE)</f>
        <v>464</v>
      </c>
      <c r="M446" s="1">
        <f t="shared" si="52"/>
        <v>44</v>
      </c>
      <c r="N446" s="1" t="s">
        <v>251</v>
      </c>
      <c r="O446" s="1">
        <f t="shared" si="53"/>
        <v>143</v>
      </c>
      <c r="P446" s="1" t="s">
        <v>252</v>
      </c>
      <c r="Q446" s="1" t="s">
        <v>252</v>
      </c>
    </row>
    <row r="447" spans="3:17" x14ac:dyDescent="0.15">
      <c r="C447" s="8" t="str">
        <f t="shared" si="46"/>
        <v>被动技能24</v>
      </c>
      <c r="D447" s="8">
        <f t="shared" si="49"/>
        <v>4</v>
      </c>
      <c r="E447" s="8">
        <f t="shared" si="50"/>
        <v>5</v>
      </c>
      <c r="F447" s="8">
        <f t="shared" si="51"/>
        <v>24</v>
      </c>
      <c r="H447" t="str">
        <f t="shared" si="47"/>
        <v>被动技能24等级4</v>
      </c>
      <c r="I447" t="str">
        <f t="shared" si="48"/>
        <v>被动技能24等级5</v>
      </c>
      <c r="J447" s="1">
        <v>441</v>
      </c>
      <c r="K447" s="1">
        <f>VLOOKUP(H447,被动技能!$A:$E,5,FALSE)</f>
        <v>464</v>
      </c>
      <c r="L447" s="1">
        <f>VLOOKUP(I447,被动技能!$A:$E,5,FALSE)</f>
        <v>465</v>
      </c>
      <c r="M447" s="1">
        <f t="shared" si="52"/>
        <v>45</v>
      </c>
      <c r="N447" s="1" t="s">
        <v>251</v>
      </c>
      <c r="O447" s="1">
        <f t="shared" si="53"/>
        <v>144</v>
      </c>
      <c r="P447" s="1" t="s">
        <v>252</v>
      </c>
      <c r="Q447" s="1" t="s">
        <v>252</v>
      </c>
    </row>
    <row r="448" spans="3:17" x14ac:dyDescent="0.15">
      <c r="C448" s="8" t="str">
        <f t="shared" si="46"/>
        <v>被动技能24</v>
      </c>
      <c r="D448" s="8">
        <f t="shared" si="49"/>
        <v>5</v>
      </c>
      <c r="E448" s="8">
        <f t="shared" si="50"/>
        <v>6</v>
      </c>
      <c r="F448" s="8">
        <f t="shared" si="51"/>
        <v>24</v>
      </c>
      <c r="H448" t="str">
        <f t="shared" si="47"/>
        <v>被动技能24等级5</v>
      </c>
      <c r="I448" t="str">
        <f t="shared" si="48"/>
        <v>被动技能24等级6</v>
      </c>
      <c r="J448" s="1">
        <v>442</v>
      </c>
      <c r="K448" s="1">
        <f>VLOOKUP(H448,被动技能!$A:$E,5,FALSE)</f>
        <v>465</v>
      </c>
      <c r="L448" s="1">
        <f>VLOOKUP(I448,被动技能!$A:$E,5,FALSE)</f>
        <v>466</v>
      </c>
      <c r="M448" s="1">
        <f t="shared" si="52"/>
        <v>46</v>
      </c>
      <c r="N448" s="1" t="s">
        <v>251</v>
      </c>
      <c r="O448" s="1">
        <f t="shared" si="53"/>
        <v>145</v>
      </c>
      <c r="P448" s="1" t="s">
        <v>252</v>
      </c>
      <c r="Q448" s="1" t="s">
        <v>252</v>
      </c>
    </row>
    <row r="449" spans="3:17" x14ac:dyDescent="0.15">
      <c r="C449" s="8" t="str">
        <f t="shared" si="46"/>
        <v>被动技能24</v>
      </c>
      <c r="D449" s="8">
        <f t="shared" si="49"/>
        <v>6</v>
      </c>
      <c r="E449" s="8">
        <f t="shared" si="50"/>
        <v>7</v>
      </c>
      <c r="F449" s="8">
        <f t="shared" si="51"/>
        <v>24</v>
      </c>
      <c r="H449" t="str">
        <f t="shared" si="47"/>
        <v>被动技能24等级6</v>
      </c>
      <c r="I449" t="str">
        <f t="shared" si="48"/>
        <v>被动技能24等级7</v>
      </c>
      <c r="J449" s="1">
        <v>443</v>
      </c>
      <c r="K449" s="1">
        <f>VLOOKUP(H449,被动技能!$A:$E,5,FALSE)</f>
        <v>466</v>
      </c>
      <c r="L449" s="1">
        <f>VLOOKUP(I449,被动技能!$A:$E,5,FALSE)</f>
        <v>467</v>
      </c>
      <c r="M449" s="1">
        <f t="shared" si="52"/>
        <v>47</v>
      </c>
      <c r="N449" s="1" t="s">
        <v>251</v>
      </c>
      <c r="O449" s="1">
        <f t="shared" si="53"/>
        <v>146</v>
      </c>
      <c r="P449" s="1" t="s">
        <v>252</v>
      </c>
      <c r="Q449" s="1" t="s">
        <v>252</v>
      </c>
    </row>
    <row r="450" spans="3:17" x14ac:dyDescent="0.15">
      <c r="C450" s="8" t="str">
        <f t="shared" si="46"/>
        <v>被动技能24</v>
      </c>
      <c r="D450" s="8">
        <f t="shared" si="49"/>
        <v>7</v>
      </c>
      <c r="E450" s="8">
        <f t="shared" si="50"/>
        <v>8</v>
      </c>
      <c r="F450" s="8">
        <f t="shared" si="51"/>
        <v>24</v>
      </c>
      <c r="H450" t="str">
        <f t="shared" si="47"/>
        <v>被动技能24等级7</v>
      </c>
      <c r="I450" t="str">
        <f t="shared" si="48"/>
        <v>被动技能24等级8</v>
      </c>
      <c r="J450" s="1">
        <v>444</v>
      </c>
      <c r="K450" s="1">
        <f>VLOOKUP(H450,被动技能!$A:$E,5,FALSE)</f>
        <v>467</v>
      </c>
      <c r="L450" s="1">
        <f>VLOOKUP(I450,被动技能!$A:$E,5,FALSE)</f>
        <v>468</v>
      </c>
      <c r="M450" s="1">
        <f t="shared" si="52"/>
        <v>48</v>
      </c>
      <c r="N450" s="1" t="s">
        <v>251</v>
      </c>
      <c r="O450" s="1">
        <f t="shared" si="53"/>
        <v>147</v>
      </c>
      <c r="P450" s="1" t="s">
        <v>252</v>
      </c>
      <c r="Q450" s="1" t="s">
        <v>252</v>
      </c>
    </row>
    <row r="451" spans="3:17" x14ac:dyDescent="0.15">
      <c r="C451" s="8" t="str">
        <f t="shared" si="46"/>
        <v>被动技能24</v>
      </c>
      <c r="D451" s="8">
        <f t="shared" si="49"/>
        <v>8</v>
      </c>
      <c r="E451" s="8">
        <f t="shared" si="50"/>
        <v>9</v>
      </c>
      <c r="F451" s="8">
        <f t="shared" si="51"/>
        <v>24</v>
      </c>
      <c r="H451" t="str">
        <f t="shared" si="47"/>
        <v>被动技能24等级8</v>
      </c>
      <c r="I451" t="str">
        <f t="shared" si="48"/>
        <v>被动技能24等级9</v>
      </c>
      <c r="J451" s="1">
        <v>445</v>
      </c>
      <c r="K451" s="1">
        <f>VLOOKUP(H451,被动技能!$A:$E,5,FALSE)</f>
        <v>468</v>
      </c>
      <c r="L451" s="1">
        <f>VLOOKUP(I451,被动技能!$A:$E,5,FALSE)</f>
        <v>469</v>
      </c>
      <c r="M451" s="1">
        <f t="shared" si="52"/>
        <v>49</v>
      </c>
      <c r="N451" s="1" t="s">
        <v>251</v>
      </c>
      <c r="O451" s="1">
        <f t="shared" si="53"/>
        <v>148</v>
      </c>
      <c r="P451" s="1" t="s">
        <v>252</v>
      </c>
      <c r="Q451" s="1" t="s">
        <v>252</v>
      </c>
    </row>
    <row r="452" spans="3:17" x14ac:dyDescent="0.15">
      <c r="C452" s="8" t="str">
        <f t="shared" si="46"/>
        <v>被动技能24</v>
      </c>
      <c r="D452" s="8">
        <f t="shared" si="49"/>
        <v>9</v>
      </c>
      <c r="E452" s="8">
        <f t="shared" si="50"/>
        <v>10</v>
      </c>
      <c r="F452" s="8">
        <f t="shared" si="51"/>
        <v>24</v>
      </c>
      <c r="H452" t="str">
        <f t="shared" si="47"/>
        <v>被动技能24等级9</v>
      </c>
      <c r="I452" t="str">
        <f t="shared" si="48"/>
        <v>被动技能24等级10</v>
      </c>
      <c r="J452" s="1">
        <v>446</v>
      </c>
      <c r="K452" s="1">
        <f>VLOOKUP(H452,被动技能!$A:$E,5,FALSE)</f>
        <v>469</v>
      </c>
      <c r="L452" s="1">
        <f>VLOOKUP(I452,被动技能!$A:$E,5,FALSE)</f>
        <v>470</v>
      </c>
      <c r="M452" s="1">
        <f t="shared" si="52"/>
        <v>50</v>
      </c>
      <c r="N452" s="1" t="s">
        <v>251</v>
      </c>
      <c r="O452" s="1">
        <f t="shared" si="53"/>
        <v>149</v>
      </c>
      <c r="P452" s="1" t="s">
        <v>252</v>
      </c>
      <c r="Q452" s="1" t="s">
        <v>252</v>
      </c>
    </row>
    <row r="453" spans="3:17" x14ac:dyDescent="0.15">
      <c r="C453" s="8" t="str">
        <f t="shared" si="46"/>
        <v>被动技能24</v>
      </c>
      <c r="D453" s="8">
        <f t="shared" si="49"/>
        <v>10</v>
      </c>
      <c r="E453" s="8">
        <f t="shared" si="50"/>
        <v>11</v>
      </c>
      <c r="F453" s="8">
        <f t="shared" si="51"/>
        <v>24</v>
      </c>
      <c r="H453" t="str">
        <f t="shared" si="47"/>
        <v>被动技能24等级10</v>
      </c>
      <c r="I453" t="str">
        <f t="shared" si="48"/>
        <v>被动技能24等级11</v>
      </c>
      <c r="J453" s="1">
        <v>447</v>
      </c>
      <c r="K453" s="1">
        <f>VLOOKUP(H453,被动技能!$A:$E,5,FALSE)</f>
        <v>470</v>
      </c>
      <c r="L453" s="1">
        <f>VLOOKUP(I453,被动技能!$A:$E,5,FALSE)</f>
        <v>471</v>
      </c>
      <c r="M453" s="1">
        <f t="shared" si="52"/>
        <v>51</v>
      </c>
      <c r="N453" s="1" t="s">
        <v>251</v>
      </c>
      <c r="O453" s="1">
        <f t="shared" si="53"/>
        <v>150</v>
      </c>
      <c r="P453" s="1" t="s">
        <v>252</v>
      </c>
      <c r="Q453" s="1" t="s">
        <v>252</v>
      </c>
    </row>
    <row r="454" spans="3:17" x14ac:dyDescent="0.15">
      <c r="C454" s="8" t="str">
        <f t="shared" si="46"/>
        <v>被动技能24</v>
      </c>
      <c r="D454" s="8">
        <f t="shared" si="49"/>
        <v>11</v>
      </c>
      <c r="E454" s="8">
        <f t="shared" si="50"/>
        <v>12</v>
      </c>
      <c r="F454" s="8">
        <f t="shared" si="51"/>
        <v>24</v>
      </c>
      <c r="H454" t="str">
        <f t="shared" si="47"/>
        <v>被动技能24等级11</v>
      </c>
      <c r="I454" t="str">
        <f t="shared" si="48"/>
        <v>被动技能24等级12</v>
      </c>
      <c r="J454" s="1">
        <v>448</v>
      </c>
      <c r="K454" s="1">
        <f>VLOOKUP(H454,被动技能!$A:$E,5,FALSE)</f>
        <v>471</v>
      </c>
      <c r="L454" s="1">
        <f>VLOOKUP(I454,被动技能!$A:$E,5,FALSE)</f>
        <v>472</v>
      </c>
      <c r="M454" s="1">
        <f t="shared" si="52"/>
        <v>52</v>
      </c>
      <c r="N454" s="1" t="s">
        <v>251</v>
      </c>
      <c r="O454" s="1">
        <f t="shared" si="53"/>
        <v>151</v>
      </c>
      <c r="P454" s="1" t="s">
        <v>252</v>
      </c>
      <c r="Q454" s="1" t="s">
        <v>252</v>
      </c>
    </row>
    <row r="455" spans="3:17" x14ac:dyDescent="0.15">
      <c r="C455" s="8" t="str">
        <f t="shared" si="46"/>
        <v>被动技能24</v>
      </c>
      <c r="D455" s="8">
        <f t="shared" si="49"/>
        <v>12</v>
      </c>
      <c r="E455" s="8">
        <f t="shared" si="50"/>
        <v>13</v>
      </c>
      <c r="F455" s="8">
        <f t="shared" si="51"/>
        <v>24</v>
      </c>
      <c r="H455" t="str">
        <f t="shared" si="47"/>
        <v>被动技能24等级12</v>
      </c>
      <c r="I455" t="str">
        <f t="shared" si="48"/>
        <v>被动技能24等级13</v>
      </c>
      <c r="J455" s="1">
        <v>449</v>
      </c>
      <c r="K455" s="1">
        <f>VLOOKUP(H455,被动技能!$A:$E,5,FALSE)</f>
        <v>472</v>
      </c>
      <c r="L455" s="1">
        <f>VLOOKUP(I455,被动技能!$A:$E,5,FALSE)</f>
        <v>473</v>
      </c>
      <c r="M455" s="1">
        <f t="shared" si="52"/>
        <v>53</v>
      </c>
      <c r="N455" s="1" t="s">
        <v>251</v>
      </c>
      <c r="O455" s="1">
        <f t="shared" si="53"/>
        <v>152</v>
      </c>
      <c r="P455" s="1" t="s">
        <v>252</v>
      </c>
      <c r="Q455" s="1" t="s">
        <v>252</v>
      </c>
    </row>
    <row r="456" spans="3:17" x14ac:dyDescent="0.15">
      <c r="C456" s="8" t="str">
        <f t="shared" ref="C456:C519" si="54">C$4&amp;F456</f>
        <v>被动技能24</v>
      </c>
      <c r="D456" s="8">
        <f t="shared" si="49"/>
        <v>13</v>
      </c>
      <c r="E456" s="8">
        <f t="shared" si="50"/>
        <v>14</v>
      </c>
      <c r="F456" s="8">
        <f t="shared" si="51"/>
        <v>24</v>
      </c>
      <c r="H456" t="str">
        <f t="shared" ref="H456:H519" si="55">$C456&amp;D$6&amp;D456</f>
        <v>被动技能24等级13</v>
      </c>
      <c r="I456" t="str">
        <f t="shared" ref="I456:I519" si="56">$C456&amp;E$6&amp;E456</f>
        <v>被动技能24等级14</v>
      </c>
      <c r="J456" s="1">
        <v>450</v>
      </c>
      <c r="K456" s="1">
        <f>VLOOKUP(H456,被动技能!$A:$E,5,FALSE)</f>
        <v>473</v>
      </c>
      <c r="L456" s="1">
        <f>VLOOKUP(I456,被动技能!$A:$E,5,FALSE)</f>
        <v>474</v>
      </c>
      <c r="M456" s="1">
        <f t="shared" si="52"/>
        <v>54</v>
      </c>
      <c r="N456" s="1" t="s">
        <v>251</v>
      </c>
      <c r="O456" s="1">
        <f t="shared" si="53"/>
        <v>153</v>
      </c>
      <c r="P456" s="1" t="s">
        <v>252</v>
      </c>
      <c r="Q456" s="1" t="s">
        <v>252</v>
      </c>
    </row>
    <row r="457" spans="3:17" x14ac:dyDescent="0.15">
      <c r="C457" s="8" t="str">
        <f t="shared" si="54"/>
        <v>被动技能24</v>
      </c>
      <c r="D457" s="8">
        <f t="shared" ref="D457:D520" si="57">IF(D456=D$5,1,D456+1)</f>
        <v>14</v>
      </c>
      <c r="E457" s="8">
        <f t="shared" ref="E457:E520" si="58">IF(E456=E$5,2,E456+1)</f>
        <v>15</v>
      </c>
      <c r="F457" s="8">
        <f t="shared" ref="F457:F520" si="59">IF(D457=1,F456+1,F456)</f>
        <v>24</v>
      </c>
      <c r="H457" t="str">
        <f t="shared" si="55"/>
        <v>被动技能24等级14</v>
      </c>
      <c r="I457" t="str">
        <f t="shared" si="56"/>
        <v>被动技能24等级15</v>
      </c>
      <c r="J457" s="1">
        <v>451</v>
      </c>
      <c r="K457" s="1">
        <f>VLOOKUP(H457,被动技能!$A:$E,5,FALSE)</f>
        <v>474</v>
      </c>
      <c r="L457" s="1">
        <f>VLOOKUP(I457,被动技能!$A:$E,5,FALSE)</f>
        <v>475</v>
      </c>
      <c r="M457" s="1">
        <f t="shared" si="52"/>
        <v>55</v>
      </c>
      <c r="N457" s="1" t="s">
        <v>251</v>
      </c>
      <c r="O457" s="1">
        <f t="shared" si="53"/>
        <v>154</v>
      </c>
      <c r="P457" s="1" t="s">
        <v>252</v>
      </c>
      <c r="Q457" s="1" t="s">
        <v>252</v>
      </c>
    </row>
    <row r="458" spans="3:17" x14ac:dyDescent="0.15">
      <c r="C458" s="8" t="str">
        <f t="shared" si="54"/>
        <v>被动技能24</v>
      </c>
      <c r="D458" s="8">
        <f t="shared" si="57"/>
        <v>15</v>
      </c>
      <c r="E458" s="8">
        <f t="shared" si="58"/>
        <v>16</v>
      </c>
      <c r="F458" s="8">
        <f t="shared" si="59"/>
        <v>24</v>
      </c>
      <c r="H458" t="str">
        <f t="shared" si="55"/>
        <v>被动技能24等级15</v>
      </c>
      <c r="I458" t="str">
        <f t="shared" si="56"/>
        <v>被动技能24等级16</v>
      </c>
      <c r="J458" s="1">
        <v>452</v>
      </c>
      <c r="K458" s="1">
        <f>VLOOKUP(H458,被动技能!$A:$E,5,FALSE)</f>
        <v>475</v>
      </c>
      <c r="L458" s="1">
        <f>VLOOKUP(I458,被动技能!$A:$E,5,FALSE)</f>
        <v>476</v>
      </c>
      <c r="M458" s="1">
        <f t="shared" si="52"/>
        <v>56</v>
      </c>
      <c r="N458" s="1" t="s">
        <v>251</v>
      </c>
      <c r="O458" s="1">
        <f t="shared" si="53"/>
        <v>155</v>
      </c>
      <c r="P458" s="1" t="s">
        <v>252</v>
      </c>
      <c r="Q458" s="1" t="s">
        <v>252</v>
      </c>
    </row>
    <row r="459" spans="3:17" x14ac:dyDescent="0.15">
      <c r="C459" s="8" t="str">
        <f t="shared" si="54"/>
        <v>被动技能24</v>
      </c>
      <c r="D459" s="8">
        <f t="shared" si="57"/>
        <v>16</v>
      </c>
      <c r="E459" s="8">
        <f t="shared" si="58"/>
        <v>17</v>
      </c>
      <c r="F459" s="8">
        <f t="shared" si="59"/>
        <v>24</v>
      </c>
      <c r="H459" t="str">
        <f t="shared" si="55"/>
        <v>被动技能24等级16</v>
      </c>
      <c r="I459" t="str">
        <f t="shared" si="56"/>
        <v>被动技能24等级17</v>
      </c>
      <c r="J459" s="1">
        <v>453</v>
      </c>
      <c r="K459" s="1">
        <f>VLOOKUP(H459,被动技能!$A:$E,5,FALSE)</f>
        <v>476</v>
      </c>
      <c r="L459" s="1">
        <f>VLOOKUP(I459,被动技能!$A:$E,5,FALSE)</f>
        <v>477</v>
      </c>
      <c r="M459" s="1">
        <f t="shared" si="52"/>
        <v>57</v>
      </c>
      <c r="N459" s="1" t="s">
        <v>251</v>
      </c>
      <c r="O459" s="1">
        <f t="shared" si="53"/>
        <v>156</v>
      </c>
      <c r="P459" s="1" t="s">
        <v>252</v>
      </c>
      <c r="Q459" s="1" t="s">
        <v>252</v>
      </c>
    </row>
    <row r="460" spans="3:17" x14ac:dyDescent="0.15">
      <c r="C460" s="8" t="str">
        <f t="shared" si="54"/>
        <v>被动技能24</v>
      </c>
      <c r="D460" s="8">
        <f t="shared" si="57"/>
        <v>17</v>
      </c>
      <c r="E460" s="8">
        <f t="shared" si="58"/>
        <v>18</v>
      </c>
      <c r="F460" s="8">
        <f t="shared" si="59"/>
        <v>24</v>
      </c>
      <c r="H460" t="str">
        <f t="shared" si="55"/>
        <v>被动技能24等级17</v>
      </c>
      <c r="I460" t="str">
        <f t="shared" si="56"/>
        <v>被动技能24等级18</v>
      </c>
      <c r="J460" s="1">
        <v>454</v>
      </c>
      <c r="K460" s="1">
        <f>VLOOKUP(H460,被动技能!$A:$E,5,FALSE)</f>
        <v>477</v>
      </c>
      <c r="L460" s="1">
        <f>VLOOKUP(I460,被动技能!$A:$E,5,FALSE)</f>
        <v>478</v>
      </c>
      <c r="M460" s="1">
        <f t="shared" si="52"/>
        <v>58</v>
      </c>
      <c r="N460" s="1" t="s">
        <v>251</v>
      </c>
      <c r="O460" s="1">
        <f t="shared" si="53"/>
        <v>157</v>
      </c>
      <c r="P460" s="1" t="s">
        <v>252</v>
      </c>
      <c r="Q460" s="1" t="s">
        <v>252</v>
      </c>
    </row>
    <row r="461" spans="3:17" x14ac:dyDescent="0.15">
      <c r="C461" s="8" t="str">
        <f t="shared" si="54"/>
        <v>被动技能24</v>
      </c>
      <c r="D461" s="8">
        <f t="shared" si="57"/>
        <v>18</v>
      </c>
      <c r="E461" s="8">
        <f t="shared" si="58"/>
        <v>19</v>
      </c>
      <c r="F461" s="8">
        <f t="shared" si="59"/>
        <v>24</v>
      </c>
      <c r="H461" t="str">
        <f t="shared" si="55"/>
        <v>被动技能24等级18</v>
      </c>
      <c r="I461" t="str">
        <f t="shared" si="56"/>
        <v>被动技能24等级19</v>
      </c>
      <c r="J461" s="1">
        <v>455</v>
      </c>
      <c r="K461" s="1">
        <f>VLOOKUP(H461,被动技能!$A:$E,5,FALSE)</f>
        <v>478</v>
      </c>
      <c r="L461" s="1">
        <f>VLOOKUP(I461,被动技能!$A:$E,5,FALSE)</f>
        <v>479</v>
      </c>
      <c r="M461" s="1">
        <f t="shared" si="52"/>
        <v>59</v>
      </c>
      <c r="N461" s="1" t="s">
        <v>251</v>
      </c>
      <c r="O461" s="1">
        <f t="shared" si="53"/>
        <v>158</v>
      </c>
      <c r="P461" s="1" t="s">
        <v>252</v>
      </c>
      <c r="Q461" s="1" t="s">
        <v>252</v>
      </c>
    </row>
    <row r="462" spans="3:17" x14ac:dyDescent="0.15">
      <c r="C462" s="8" t="str">
        <f t="shared" si="54"/>
        <v>被动技能24</v>
      </c>
      <c r="D462" s="8">
        <f t="shared" si="57"/>
        <v>19</v>
      </c>
      <c r="E462" s="8">
        <f t="shared" si="58"/>
        <v>20</v>
      </c>
      <c r="F462" s="8">
        <f t="shared" si="59"/>
        <v>24</v>
      </c>
      <c r="H462" t="str">
        <f t="shared" si="55"/>
        <v>被动技能24等级19</v>
      </c>
      <c r="I462" t="str">
        <f t="shared" si="56"/>
        <v>被动技能24等级20</v>
      </c>
      <c r="J462" s="1">
        <v>456</v>
      </c>
      <c r="K462" s="1">
        <f>VLOOKUP(H462,被动技能!$A:$E,5,FALSE)</f>
        <v>479</v>
      </c>
      <c r="L462" s="1">
        <f>VLOOKUP(I462,被动技能!$A:$E,5,FALSE)</f>
        <v>480</v>
      </c>
      <c r="M462" s="1">
        <f t="shared" si="52"/>
        <v>60</v>
      </c>
      <c r="N462" s="1" t="s">
        <v>251</v>
      </c>
      <c r="O462" s="1">
        <f t="shared" si="53"/>
        <v>159</v>
      </c>
      <c r="P462" s="1" t="s">
        <v>252</v>
      </c>
      <c r="Q462" s="1" t="s">
        <v>252</v>
      </c>
    </row>
    <row r="463" spans="3:17" x14ac:dyDescent="0.15">
      <c r="C463" s="8" t="str">
        <f t="shared" si="54"/>
        <v>被动技能25</v>
      </c>
      <c r="D463" s="8">
        <f t="shared" si="57"/>
        <v>1</v>
      </c>
      <c r="E463" s="8">
        <f t="shared" si="58"/>
        <v>2</v>
      </c>
      <c r="F463" s="8">
        <f t="shared" si="59"/>
        <v>25</v>
      </c>
      <c r="H463" t="str">
        <f t="shared" si="55"/>
        <v>被动技能25等级1</v>
      </c>
      <c r="I463" t="str">
        <f t="shared" si="56"/>
        <v>被动技能25等级2</v>
      </c>
      <c r="J463" s="1">
        <v>457</v>
      </c>
      <c r="K463" s="1">
        <f>VLOOKUP(H463,被动技能!$A:$E,5,FALSE)</f>
        <v>481</v>
      </c>
      <c r="L463" s="1">
        <f>VLOOKUP(I463,被动技能!$A:$E,5,FALSE)</f>
        <v>482</v>
      </c>
      <c r="M463" s="1">
        <f t="shared" si="52"/>
        <v>61</v>
      </c>
      <c r="N463" s="1" t="s">
        <v>251</v>
      </c>
      <c r="O463" s="1">
        <f t="shared" si="53"/>
        <v>160</v>
      </c>
      <c r="P463" s="1" t="s">
        <v>252</v>
      </c>
      <c r="Q463" s="1" t="s">
        <v>252</v>
      </c>
    </row>
    <row r="464" spans="3:17" x14ac:dyDescent="0.15">
      <c r="C464" s="8" t="str">
        <f t="shared" si="54"/>
        <v>被动技能25</v>
      </c>
      <c r="D464" s="8">
        <f t="shared" si="57"/>
        <v>2</v>
      </c>
      <c r="E464" s="8">
        <f t="shared" si="58"/>
        <v>3</v>
      </c>
      <c r="F464" s="8">
        <f t="shared" si="59"/>
        <v>25</v>
      </c>
      <c r="H464" t="str">
        <f t="shared" si="55"/>
        <v>被动技能25等级2</v>
      </c>
      <c r="I464" t="str">
        <f t="shared" si="56"/>
        <v>被动技能25等级3</v>
      </c>
      <c r="J464" s="1">
        <v>458</v>
      </c>
      <c r="K464" s="1">
        <f>VLOOKUP(H464,被动技能!$A:$E,5,FALSE)</f>
        <v>482</v>
      </c>
      <c r="L464" s="1">
        <f>VLOOKUP(I464,被动技能!$A:$E,5,FALSE)</f>
        <v>483</v>
      </c>
      <c r="M464" s="1">
        <f t="shared" si="52"/>
        <v>62</v>
      </c>
      <c r="N464" s="1" t="s">
        <v>251</v>
      </c>
      <c r="O464" s="1">
        <f t="shared" si="53"/>
        <v>161</v>
      </c>
      <c r="P464" s="1" t="s">
        <v>252</v>
      </c>
      <c r="Q464" s="1" t="s">
        <v>252</v>
      </c>
    </row>
    <row r="465" spans="3:17" x14ac:dyDescent="0.15">
      <c r="C465" s="8" t="str">
        <f t="shared" si="54"/>
        <v>被动技能25</v>
      </c>
      <c r="D465" s="8">
        <f t="shared" si="57"/>
        <v>3</v>
      </c>
      <c r="E465" s="8">
        <f t="shared" si="58"/>
        <v>4</v>
      </c>
      <c r="F465" s="8">
        <f t="shared" si="59"/>
        <v>25</v>
      </c>
      <c r="H465" t="str">
        <f t="shared" si="55"/>
        <v>被动技能25等级3</v>
      </c>
      <c r="I465" t="str">
        <f t="shared" si="56"/>
        <v>被动技能25等级4</v>
      </c>
      <c r="J465" s="1">
        <v>459</v>
      </c>
      <c r="K465" s="1">
        <f>VLOOKUP(H465,被动技能!$A:$E,5,FALSE)</f>
        <v>483</v>
      </c>
      <c r="L465" s="1">
        <f>VLOOKUP(I465,被动技能!$A:$E,5,FALSE)</f>
        <v>484</v>
      </c>
      <c r="M465" s="1">
        <f t="shared" si="52"/>
        <v>63</v>
      </c>
      <c r="N465" s="1" t="s">
        <v>251</v>
      </c>
      <c r="O465" s="1">
        <f t="shared" si="53"/>
        <v>162</v>
      </c>
      <c r="P465" s="1" t="s">
        <v>252</v>
      </c>
      <c r="Q465" s="1" t="s">
        <v>252</v>
      </c>
    </row>
    <row r="466" spans="3:17" x14ac:dyDescent="0.15">
      <c r="C466" s="8" t="str">
        <f t="shared" si="54"/>
        <v>被动技能25</v>
      </c>
      <c r="D466" s="8">
        <f t="shared" si="57"/>
        <v>4</v>
      </c>
      <c r="E466" s="8">
        <f t="shared" si="58"/>
        <v>5</v>
      </c>
      <c r="F466" s="8">
        <f t="shared" si="59"/>
        <v>25</v>
      </c>
      <c r="H466" t="str">
        <f t="shared" si="55"/>
        <v>被动技能25等级4</v>
      </c>
      <c r="I466" t="str">
        <f t="shared" si="56"/>
        <v>被动技能25等级5</v>
      </c>
      <c r="J466" s="1">
        <v>460</v>
      </c>
      <c r="K466" s="1">
        <f>VLOOKUP(H466,被动技能!$A:$E,5,FALSE)</f>
        <v>484</v>
      </c>
      <c r="L466" s="1">
        <f>VLOOKUP(I466,被动技能!$A:$E,5,FALSE)</f>
        <v>485</v>
      </c>
      <c r="M466" s="1">
        <f t="shared" si="52"/>
        <v>64</v>
      </c>
      <c r="N466" s="1" t="s">
        <v>251</v>
      </c>
      <c r="O466" s="1">
        <f t="shared" si="53"/>
        <v>163</v>
      </c>
      <c r="P466" s="1" t="s">
        <v>252</v>
      </c>
      <c r="Q466" s="1" t="s">
        <v>252</v>
      </c>
    </row>
    <row r="467" spans="3:17" x14ac:dyDescent="0.15">
      <c r="C467" s="8" t="str">
        <f t="shared" si="54"/>
        <v>被动技能25</v>
      </c>
      <c r="D467" s="8">
        <f t="shared" si="57"/>
        <v>5</v>
      </c>
      <c r="E467" s="8">
        <f t="shared" si="58"/>
        <v>6</v>
      </c>
      <c r="F467" s="8">
        <f t="shared" si="59"/>
        <v>25</v>
      </c>
      <c r="H467" t="str">
        <f t="shared" si="55"/>
        <v>被动技能25等级5</v>
      </c>
      <c r="I467" t="str">
        <f t="shared" si="56"/>
        <v>被动技能25等级6</v>
      </c>
      <c r="J467" s="1">
        <v>461</v>
      </c>
      <c r="K467" s="1">
        <f>VLOOKUP(H467,被动技能!$A:$E,5,FALSE)</f>
        <v>485</v>
      </c>
      <c r="L467" s="1">
        <f>VLOOKUP(I467,被动技能!$A:$E,5,FALSE)</f>
        <v>486</v>
      </c>
      <c r="M467" s="1">
        <f t="shared" si="52"/>
        <v>65</v>
      </c>
      <c r="N467" s="1" t="s">
        <v>251</v>
      </c>
      <c r="O467" s="1">
        <f t="shared" si="53"/>
        <v>164</v>
      </c>
      <c r="P467" s="1" t="s">
        <v>252</v>
      </c>
      <c r="Q467" s="1" t="s">
        <v>252</v>
      </c>
    </row>
    <row r="468" spans="3:17" x14ac:dyDescent="0.15">
      <c r="C468" s="8" t="str">
        <f t="shared" si="54"/>
        <v>被动技能25</v>
      </c>
      <c r="D468" s="8">
        <f t="shared" si="57"/>
        <v>6</v>
      </c>
      <c r="E468" s="8">
        <f t="shared" si="58"/>
        <v>7</v>
      </c>
      <c r="F468" s="8">
        <f t="shared" si="59"/>
        <v>25</v>
      </c>
      <c r="H468" t="str">
        <f t="shared" si="55"/>
        <v>被动技能25等级6</v>
      </c>
      <c r="I468" t="str">
        <f t="shared" si="56"/>
        <v>被动技能25等级7</v>
      </c>
      <c r="J468" s="1">
        <v>462</v>
      </c>
      <c r="K468" s="1">
        <f>VLOOKUP(H468,被动技能!$A:$E,5,FALSE)</f>
        <v>486</v>
      </c>
      <c r="L468" s="1">
        <f>VLOOKUP(I468,被动技能!$A:$E,5,FALSE)</f>
        <v>487</v>
      </c>
      <c r="M468" s="1">
        <f t="shared" si="52"/>
        <v>66</v>
      </c>
      <c r="N468" s="1" t="s">
        <v>251</v>
      </c>
      <c r="O468" s="1">
        <f t="shared" si="53"/>
        <v>165</v>
      </c>
      <c r="P468" s="1" t="s">
        <v>252</v>
      </c>
      <c r="Q468" s="1" t="s">
        <v>252</v>
      </c>
    </row>
    <row r="469" spans="3:17" x14ac:dyDescent="0.15">
      <c r="C469" s="8" t="str">
        <f t="shared" si="54"/>
        <v>被动技能25</v>
      </c>
      <c r="D469" s="8">
        <f t="shared" si="57"/>
        <v>7</v>
      </c>
      <c r="E469" s="8">
        <f t="shared" si="58"/>
        <v>8</v>
      </c>
      <c r="F469" s="8">
        <f t="shared" si="59"/>
        <v>25</v>
      </c>
      <c r="H469" t="str">
        <f t="shared" si="55"/>
        <v>被动技能25等级7</v>
      </c>
      <c r="I469" t="str">
        <f t="shared" si="56"/>
        <v>被动技能25等级8</v>
      </c>
      <c r="J469" s="1">
        <v>463</v>
      </c>
      <c r="K469" s="1">
        <f>VLOOKUP(H469,被动技能!$A:$E,5,FALSE)</f>
        <v>487</v>
      </c>
      <c r="L469" s="1">
        <f>VLOOKUP(I469,被动技能!$A:$E,5,FALSE)</f>
        <v>488</v>
      </c>
      <c r="M469" s="1">
        <f t="shared" si="52"/>
        <v>67</v>
      </c>
      <c r="N469" s="1" t="s">
        <v>251</v>
      </c>
      <c r="O469" s="1">
        <f t="shared" si="53"/>
        <v>166</v>
      </c>
      <c r="P469" s="1" t="s">
        <v>252</v>
      </c>
      <c r="Q469" s="1" t="s">
        <v>252</v>
      </c>
    </row>
    <row r="470" spans="3:17" x14ac:dyDescent="0.15">
      <c r="C470" s="8" t="str">
        <f t="shared" si="54"/>
        <v>被动技能25</v>
      </c>
      <c r="D470" s="8">
        <f t="shared" si="57"/>
        <v>8</v>
      </c>
      <c r="E470" s="8">
        <f t="shared" si="58"/>
        <v>9</v>
      </c>
      <c r="F470" s="8">
        <f t="shared" si="59"/>
        <v>25</v>
      </c>
      <c r="H470" t="str">
        <f t="shared" si="55"/>
        <v>被动技能25等级8</v>
      </c>
      <c r="I470" t="str">
        <f t="shared" si="56"/>
        <v>被动技能25等级9</v>
      </c>
      <c r="J470" s="1">
        <v>464</v>
      </c>
      <c r="K470" s="1">
        <f>VLOOKUP(H470,被动技能!$A:$E,5,FALSE)</f>
        <v>488</v>
      </c>
      <c r="L470" s="1">
        <f>VLOOKUP(I470,被动技能!$A:$E,5,FALSE)</f>
        <v>489</v>
      </c>
      <c r="M470" s="1">
        <f t="shared" si="52"/>
        <v>68</v>
      </c>
      <c r="N470" s="1" t="s">
        <v>251</v>
      </c>
      <c r="O470" s="1">
        <f t="shared" si="53"/>
        <v>167</v>
      </c>
      <c r="P470" s="1" t="s">
        <v>252</v>
      </c>
      <c r="Q470" s="1" t="s">
        <v>252</v>
      </c>
    </row>
    <row r="471" spans="3:17" x14ac:dyDescent="0.15">
      <c r="C471" s="8" t="str">
        <f t="shared" si="54"/>
        <v>被动技能25</v>
      </c>
      <c r="D471" s="8">
        <f t="shared" si="57"/>
        <v>9</v>
      </c>
      <c r="E471" s="8">
        <f t="shared" si="58"/>
        <v>10</v>
      </c>
      <c r="F471" s="8">
        <f t="shared" si="59"/>
        <v>25</v>
      </c>
      <c r="H471" t="str">
        <f t="shared" si="55"/>
        <v>被动技能25等级9</v>
      </c>
      <c r="I471" t="str">
        <f t="shared" si="56"/>
        <v>被动技能25等级10</v>
      </c>
      <c r="J471" s="1">
        <v>465</v>
      </c>
      <c r="K471" s="1">
        <f>VLOOKUP(H471,被动技能!$A:$E,5,FALSE)</f>
        <v>489</v>
      </c>
      <c r="L471" s="1">
        <f>VLOOKUP(I471,被动技能!$A:$E,5,FALSE)</f>
        <v>490</v>
      </c>
      <c r="M471" s="1">
        <f t="shared" si="52"/>
        <v>69</v>
      </c>
      <c r="N471" s="1" t="s">
        <v>251</v>
      </c>
      <c r="O471" s="1">
        <f t="shared" si="53"/>
        <v>168</v>
      </c>
      <c r="P471" s="1" t="s">
        <v>252</v>
      </c>
      <c r="Q471" s="1" t="s">
        <v>252</v>
      </c>
    </row>
    <row r="472" spans="3:17" x14ac:dyDescent="0.15">
      <c r="C472" s="8" t="str">
        <f t="shared" si="54"/>
        <v>被动技能25</v>
      </c>
      <c r="D472" s="8">
        <f t="shared" si="57"/>
        <v>10</v>
      </c>
      <c r="E472" s="8">
        <f t="shared" si="58"/>
        <v>11</v>
      </c>
      <c r="F472" s="8">
        <f t="shared" si="59"/>
        <v>25</v>
      </c>
      <c r="H472" t="str">
        <f t="shared" si="55"/>
        <v>被动技能25等级10</v>
      </c>
      <c r="I472" t="str">
        <f t="shared" si="56"/>
        <v>被动技能25等级11</v>
      </c>
      <c r="J472" s="1">
        <v>466</v>
      </c>
      <c r="K472" s="1">
        <f>VLOOKUP(H472,被动技能!$A:$E,5,FALSE)</f>
        <v>490</v>
      </c>
      <c r="L472" s="1">
        <f>VLOOKUP(I472,被动技能!$A:$E,5,FALSE)</f>
        <v>491</v>
      </c>
      <c r="M472" s="1">
        <f t="shared" si="52"/>
        <v>70</v>
      </c>
      <c r="N472" s="1" t="s">
        <v>251</v>
      </c>
      <c r="O472" s="1">
        <f t="shared" si="53"/>
        <v>169</v>
      </c>
      <c r="P472" s="1" t="s">
        <v>252</v>
      </c>
      <c r="Q472" s="1" t="s">
        <v>252</v>
      </c>
    </row>
    <row r="473" spans="3:17" x14ac:dyDescent="0.15">
      <c r="C473" s="8" t="str">
        <f t="shared" si="54"/>
        <v>被动技能25</v>
      </c>
      <c r="D473" s="8">
        <f t="shared" si="57"/>
        <v>11</v>
      </c>
      <c r="E473" s="8">
        <f t="shared" si="58"/>
        <v>12</v>
      </c>
      <c r="F473" s="8">
        <f t="shared" si="59"/>
        <v>25</v>
      </c>
      <c r="H473" t="str">
        <f t="shared" si="55"/>
        <v>被动技能25等级11</v>
      </c>
      <c r="I473" t="str">
        <f t="shared" si="56"/>
        <v>被动技能25等级12</v>
      </c>
      <c r="J473" s="1">
        <v>467</v>
      </c>
      <c r="K473" s="1">
        <f>VLOOKUP(H473,被动技能!$A:$E,5,FALSE)</f>
        <v>491</v>
      </c>
      <c r="L473" s="1">
        <f>VLOOKUP(I473,被动技能!$A:$E,5,FALSE)</f>
        <v>492</v>
      </c>
      <c r="M473" s="1">
        <f t="shared" si="52"/>
        <v>71</v>
      </c>
      <c r="N473" s="1" t="s">
        <v>251</v>
      </c>
      <c r="O473" s="1">
        <f t="shared" si="53"/>
        <v>170</v>
      </c>
      <c r="P473" s="1" t="s">
        <v>252</v>
      </c>
      <c r="Q473" s="1" t="s">
        <v>252</v>
      </c>
    </row>
    <row r="474" spans="3:17" x14ac:dyDescent="0.15">
      <c r="C474" s="8" t="str">
        <f t="shared" si="54"/>
        <v>被动技能25</v>
      </c>
      <c r="D474" s="8">
        <f t="shared" si="57"/>
        <v>12</v>
      </c>
      <c r="E474" s="8">
        <f t="shared" si="58"/>
        <v>13</v>
      </c>
      <c r="F474" s="8">
        <f t="shared" si="59"/>
        <v>25</v>
      </c>
      <c r="H474" t="str">
        <f t="shared" si="55"/>
        <v>被动技能25等级12</v>
      </c>
      <c r="I474" t="str">
        <f t="shared" si="56"/>
        <v>被动技能25等级13</v>
      </c>
      <c r="J474" s="1">
        <v>468</v>
      </c>
      <c r="K474" s="1">
        <f>VLOOKUP(H474,被动技能!$A:$E,5,FALSE)</f>
        <v>492</v>
      </c>
      <c r="L474" s="1">
        <f>VLOOKUP(I474,被动技能!$A:$E,5,FALSE)</f>
        <v>493</v>
      </c>
      <c r="M474" s="1">
        <f t="shared" si="52"/>
        <v>72</v>
      </c>
      <c r="N474" s="1" t="s">
        <v>251</v>
      </c>
      <c r="O474" s="1">
        <f t="shared" si="53"/>
        <v>171</v>
      </c>
      <c r="P474" s="1" t="s">
        <v>252</v>
      </c>
      <c r="Q474" s="1" t="s">
        <v>252</v>
      </c>
    </row>
    <row r="475" spans="3:17" x14ac:dyDescent="0.15">
      <c r="C475" s="8" t="str">
        <f t="shared" si="54"/>
        <v>被动技能25</v>
      </c>
      <c r="D475" s="8">
        <f t="shared" si="57"/>
        <v>13</v>
      </c>
      <c r="E475" s="8">
        <f t="shared" si="58"/>
        <v>14</v>
      </c>
      <c r="F475" s="8">
        <f t="shared" si="59"/>
        <v>25</v>
      </c>
      <c r="H475" t="str">
        <f t="shared" si="55"/>
        <v>被动技能25等级13</v>
      </c>
      <c r="I475" t="str">
        <f t="shared" si="56"/>
        <v>被动技能25等级14</v>
      </c>
      <c r="J475" s="1">
        <v>469</v>
      </c>
      <c r="K475" s="1">
        <f>VLOOKUP(H475,被动技能!$A:$E,5,FALSE)</f>
        <v>493</v>
      </c>
      <c r="L475" s="1">
        <f>VLOOKUP(I475,被动技能!$A:$E,5,FALSE)</f>
        <v>494</v>
      </c>
      <c r="M475" s="1">
        <f t="shared" si="52"/>
        <v>73</v>
      </c>
      <c r="N475" s="1" t="s">
        <v>251</v>
      </c>
      <c r="O475" s="1">
        <f t="shared" si="53"/>
        <v>172</v>
      </c>
      <c r="P475" s="1" t="s">
        <v>252</v>
      </c>
      <c r="Q475" s="1" t="s">
        <v>252</v>
      </c>
    </row>
    <row r="476" spans="3:17" x14ac:dyDescent="0.15">
      <c r="C476" s="8" t="str">
        <f t="shared" si="54"/>
        <v>被动技能25</v>
      </c>
      <c r="D476" s="8">
        <f t="shared" si="57"/>
        <v>14</v>
      </c>
      <c r="E476" s="8">
        <f t="shared" si="58"/>
        <v>15</v>
      </c>
      <c r="F476" s="8">
        <f t="shared" si="59"/>
        <v>25</v>
      </c>
      <c r="H476" t="str">
        <f t="shared" si="55"/>
        <v>被动技能25等级14</v>
      </c>
      <c r="I476" t="str">
        <f t="shared" si="56"/>
        <v>被动技能25等级15</v>
      </c>
      <c r="J476" s="1">
        <v>470</v>
      </c>
      <c r="K476" s="1">
        <f>VLOOKUP(H476,被动技能!$A:$E,5,FALSE)</f>
        <v>494</v>
      </c>
      <c r="L476" s="1">
        <f>VLOOKUP(I476,被动技能!$A:$E,5,FALSE)</f>
        <v>495</v>
      </c>
      <c r="M476" s="1">
        <f t="shared" si="52"/>
        <v>74</v>
      </c>
      <c r="N476" s="1" t="s">
        <v>251</v>
      </c>
      <c r="O476" s="1">
        <f t="shared" si="53"/>
        <v>173</v>
      </c>
      <c r="P476" s="1" t="s">
        <v>252</v>
      </c>
      <c r="Q476" s="1" t="s">
        <v>252</v>
      </c>
    </row>
    <row r="477" spans="3:17" x14ac:dyDescent="0.15">
      <c r="C477" s="8" t="str">
        <f t="shared" si="54"/>
        <v>被动技能25</v>
      </c>
      <c r="D477" s="8">
        <f t="shared" si="57"/>
        <v>15</v>
      </c>
      <c r="E477" s="8">
        <f t="shared" si="58"/>
        <v>16</v>
      </c>
      <c r="F477" s="8">
        <f t="shared" si="59"/>
        <v>25</v>
      </c>
      <c r="H477" t="str">
        <f t="shared" si="55"/>
        <v>被动技能25等级15</v>
      </c>
      <c r="I477" t="str">
        <f t="shared" si="56"/>
        <v>被动技能25等级16</v>
      </c>
      <c r="J477" s="1">
        <v>471</v>
      </c>
      <c r="K477" s="1">
        <f>VLOOKUP(H477,被动技能!$A:$E,5,FALSE)</f>
        <v>495</v>
      </c>
      <c r="L477" s="1">
        <f>VLOOKUP(I477,被动技能!$A:$E,5,FALSE)</f>
        <v>496</v>
      </c>
      <c r="M477" s="1">
        <f t="shared" si="52"/>
        <v>75</v>
      </c>
      <c r="N477" s="1" t="s">
        <v>251</v>
      </c>
      <c r="O477" s="1">
        <f t="shared" si="53"/>
        <v>174</v>
      </c>
      <c r="P477" s="1" t="s">
        <v>252</v>
      </c>
      <c r="Q477" s="1" t="s">
        <v>252</v>
      </c>
    </row>
    <row r="478" spans="3:17" x14ac:dyDescent="0.15">
      <c r="C478" s="8" t="str">
        <f t="shared" si="54"/>
        <v>被动技能25</v>
      </c>
      <c r="D478" s="8">
        <f t="shared" si="57"/>
        <v>16</v>
      </c>
      <c r="E478" s="8">
        <f t="shared" si="58"/>
        <v>17</v>
      </c>
      <c r="F478" s="8">
        <f t="shared" si="59"/>
        <v>25</v>
      </c>
      <c r="H478" t="str">
        <f t="shared" si="55"/>
        <v>被动技能25等级16</v>
      </c>
      <c r="I478" t="str">
        <f t="shared" si="56"/>
        <v>被动技能25等级17</v>
      </c>
      <c r="J478" s="1">
        <v>472</v>
      </c>
      <c r="K478" s="1">
        <f>VLOOKUP(H478,被动技能!$A:$E,5,FALSE)</f>
        <v>496</v>
      </c>
      <c r="L478" s="1">
        <f>VLOOKUP(I478,被动技能!$A:$E,5,FALSE)</f>
        <v>497</v>
      </c>
      <c r="M478" s="1">
        <f t="shared" si="52"/>
        <v>76</v>
      </c>
      <c r="N478" s="1" t="s">
        <v>251</v>
      </c>
      <c r="O478" s="1">
        <f t="shared" si="53"/>
        <v>175</v>
      </c>
      <c r="P478" s="1" t="s">
        <v>252</v>
      </c>
      <c r="Q478" s="1" t="s">
        <v>252</v>
      </c>
    </row>
    <row r="479" spans="3:17" x14ac:dyDescent="0.15">
      <c r="C479" s="8" t="str">
        <f t="shared" si="54"/>
        <v>被动技能25</v>
      </c>
      <c r="D479" s="8">
        <f t="shared" si="57"/>
        <v>17</v>
      </c>
      <c r="E479" s="8">
        <f t="shared" si="58"/>
        <v>18</v>
      </c>
      <c r="F479" s="8">
        <f t="shared" si="59"/>
        <v>25</v>
      </c>
      <c r="H479" t="str">
        <f t="shared" si="55"/>
        <v>被动技能25等级17</v>
      </c>
      <c r="I479" t="str">
        <f t="shared" si="56"/>
        <v>被动技能25等级18</v>
      </c>
      <c r="J479" s="1">
        <v>473</v>
      </c>
      <c r="K479" s="1">
        <f>VLOOKUP(H479,被动技能!$A:$E,5,FALSE)</f>
        <v>497</v>
      </c>
      <c r="L479" s="1">
        <f>VLOOKUP(I479,被动技能!$A:$E,5,FALSE)</f>
        <v>498</v>
      </c>
      <c r="M479" s="1">
        <f t="shared" si="52"/>
        <v>77</v>
      </c>
      <c r="N479" s="1" t="s">
        <v>251</v>
      </c>
      <c r="O479" s="1">
        <f t="shared" si="53"/>
        <v>176</v>
      </c>
      <c r="P479" s="1" t="s">
        <v>252</v>
      </c>
      <c r="Q479" s="1" t="s">
        <v>252</v>
      </c>
    </row>
    <row r="480" spans="3:17" x14ac:dyDescent="0.15">
      <c r="C480" s="8" t="str">
        <f t="shared" si="54"/>
        <v>被动技能25</v>
      </c>
      <c r="D480" s="8">
        <f t="shared" si="57"/>
        <v>18</v>
      </c>
      <c r="E480" s="8">
        <f t="shared" si="58"/>
        <v>19</v>
      </c>
      <c r="F480" s="8">
        <f t="shared" si="59"/>
        <v>25</v>
      </c>
      <c r="H480" t="str">
        <f t="shared" si="55"/>
        <v>被动技能25等级18</v>
      </c>
      <c r="I480" t="str">
        <f t="shared" si="56"/>
        <v>被动技能25等级19</v>
      </c>
      <c r="J480" s="1">
        <v>474</v>
      </c>
      <c r="K480" s="1">
        <f>VLOOKUP(H480,被动技能!$A:$E,5,FALSE)</f>
        <v>498</v>
      </c>
      <c r="L480" s="1">
        <f>VLOOKUP(I480,被动技能!$A:$E,5,FALSE)</f>
        <v>499</v>
      </c>
      <c r="M480" s="1">
        <f t="shared" si="52"/>
        <v>78</v>
      </c>
      <c r="N480" s="1" t="s">
        <v>251</v>
      </c>
      <c r="O480" s="1">
        <f t="shared" si="53"/>
        <v>177</v>
      </c>
      <c r="P480" s="1" t="s">
        <v>252</v>
      </c>
      <c r="Q480" s="1" t="s">
        <v>252</v>
      </c>
    </row>
    <row r="481" spans="3:17" x14ac:dyDescent="0.15">
      <c r="C481" s="8" t="str">
        <f t="shared" si="54"/>
        <v>被动技能25</v>
      </c>
      <c r="D481" s="8">
        <f t="shared" si="57"/>
        <v>19</v>
      </c>
      <c r="E481" s="8">
        <f t="shared" si="58"/>
        <v>20</v>
      </c>
      <c r="F481" s="8">
        <f t="shared" si="59"/>
        <v>25</v>
      </c>
      <c r="H481" t="str">
        <f t="shared" si="55"/>
        <v>被动技能25等级19</v>
      </c>
      <c r="I481" t="str">
        <f t="shared" si="56"/>
        <v>被动技能25等级20</v>
      </c>
      <c r="J481" s="1">
        <v>475</v>
      </c>
      <c r="K481" s="1">
        <f>VLOOKUP(H481,被动技能!$A:$E,5,FALSE)</f>
        <v>499</v>
      </c>
      <c r="L481" s="1">
        <f>VLOOKUP(I481,被动技能!$A:$E,5,FALSE)</f>
        <v>500</v>
      </c>
      <c r="M481" s="1">
        <f t="shared" si="52"/>
        <v>79</v>
      </c>
      <c r="N481" s="1" t="s">
        <v>251</v>
      </c>
      <c r="O481" s="1">
        <f t="shared" si="53"/>
        <v>178</v>
      </c>
      <c r="P481" s="1" t="s">
        <v>252</v>
      </c>
      <c r="Q481" s="1" t="s">
        <v>252</v>
      </c>
    </row>
    <row r="482" spans="3:17" x14ac:dyDescent="0.15">
      <c r="C482" s="8" t="str">
        <f t="shared" si="54"/>
        <v>被动技能26</v>
      </c>
      <c r="D482" s="8">
        <f t="shared" si="57"/>
        <v>1</v>
      </c>
      <c r="E482" s="8">
        <f t="shared" si="58"/>
        <v>2</v>
      </c>
      <c r="F482" s="8">
        <f t="shared" si="59"/>
        <v>26</v>
      </c>
      <c r="H482" t="str">
        <f t="shared" si="55"/>
        <v>被动技能26等级1</v>
      </c>
      <c r="I482" t="str">
        <f t="shared" si="56"/>
        <v>被动技能26等级2</v>
      </c>
      <c r="J482" s="1">
        <v>476</v>
      </c>
      <c r="K482" s="1">
        <f>VLOOKUP(H482,被动技能!$A:$E,5,FALSE)</f>
        <v>501</v>
      </c>
      <c r="L482" s="1">
        <f>VLOOKUP(I482,被动技能!$A:$E,5,FALSE)</f>
        <v>502</v>
      </c>
      <c r="M482" s="1">
        <f t="shared" si="52"/>
        <v>80</v>
      </c>
      <c r="N482" s="1" t="s">
        <v>251</v>
      </c>
      <c r="O482" s="1">
        <f t="shared" si="53"/>
        <v>179</v>
      </c>
      <c r="P482" s="1" t="s">
        <v>252</v>
      </c>
      <c r="Q482" s="1" t="s">
        <v>252</v>
      </c>
    </row>
    <row r="483" spans="3:17" x14ac:dyDescent="0.15">
      <c r="C483" s="8" t="str">
        <f t="shared" si="54"/>
        <v>被动技能26</v>
      </c>
      <c r="D483" s="8">
        <f t="shared" si="57"/>
        <v>2</v>
      </c>
      <c r="E483" s="8">
        <f t="shared" si="58"/>
        <v>3</v>
      </c>
      <c r="F483" s="8">
        <f t="shared" si="59"/>
        <v>26</v>
      </c>
      <c r="H483" t="str">
        <f t="shared" si="55"/>
        <v>被动技能26等级2</v>
      </c>
      <c r="I483" t="str">
        <f t="shared" si="56"/>
        <v>被动技能26等级3</v>
      </c>
      <c r="J483" s="1">
        <v>477</v>
      </c>
      <c r="K483" s="1">
        <f>VLOOKUP(H483,被动技能!$A:$E,5,FALSE)</f>
        <v>502</v>
      </c>
      <c r="L483" s="1">
        <f>VLOOKUP(I483,被动技能!$A:$E,5,FALSE)</f>
        <v>503</v>
      </c>
      <c r="M483" s="1">
        <f t="shared" si="52"/>
        <v>81</v>
      </c>
      <c r="N483" s="1" t="s">
        <v>251</v>
      </c>
      <c r="O483" s="1">
        <f t="shared" si="53"/>
        <v>180</v>
      </c>
      <c r="P483" s="1" t="s">
        <v>252</v>
      </c>
      <c r="Q483" s="1" t="s">
        <v>252</v>
      </c>
    </row>
    <row r="484" spans="3:17" x14ac:dyDescent="0.15">
      <c r="C484" s="8" t="str">
        <f t="shared" si="54"/>
        <v>被动技能26</v>
      </c>
      <c r="D484" s="8">
        <f t="shared" si="57"/>
        <v>3</v>
      </c>
      <c r="E484" s="8">
        <f t="shared" si="58"/>
        <v>4</v>
      </c>
      <c r="F484" s="8">
        <f t="shared" si="59"/>
        <v>26</v>
      </c>
      <c r="H484" t="str">
        <f t="shared" si="55"/>
        <v>被动技能26等级3</v>
      </c>
      <c r="I484" t="str">
        <f t="shared" si="56"/>
        <v>被动技能26等级4</v>
      </c>
      <c r="J484" s="1">
        <v>478</v>
      </c>
      <c r="K484" s="1">
        <f>VLOOKUP(H484,被动技能!$A:$E,5,FALSE)</f>
        <v>503</v>
      </c>
      <c r="L484" s="1">
        <f>VLOOKUP(I484,被动技能!$A:$E,5,FALSE)</f>
        <v>504</v>
      </c>
      <c r="M484" s="1">
        <f t="shared" si="52"/>
        <v>82</v>
      </c>
      <c r="N484" s="1" t="s">
        <v>251</v>
      </c>
      <c r="O484" s="1">
        <f t="shared" si="53"/>
        <v>181</v>
      </c>
      <c r="P484" s="1" t="s">
        <v>252</v>
      </c>
      <c r="Q484" s="1" t="s">
        <v>252</v>
      </c>
    </row>
    <row r="485" spans="3:17" x14ac:dyDescent="0.15">
      <c r="C485" s="8" t="str">
        <f t="shared" si="54"/>
        <v>被动技能26</v>
      </c>
      <c r="D485" s="8">
        <f t="shared" si="57"/>
        <v>4</v>
      </c>
      <c r="E485" s="8">
        <f t="shared" si="58"/>
        <v>5</v>
      </c>
      <c r="F485" s="8">
        <f t="shared" si="59"/>
        <v>26</v>
      </c>
      <c r="H485" t="str">
        <f t="shared" si="55"/>
        <v>被动技能26等级4</v>
      </c>
      <c r="I485" t="str">
        <f t="shared" si="56"/>
        <v>被动技能26等级5</v>
      </c>
      <c r="J485" s="1">
        <v>479</v>
      </c>
      <c r="K485" s="1">
        <f>VLOOKUP(H485,被动技能!$A:$E,5,FALSE)</f>
        <v>504</v>
      </c>
      <c r="L485" s="1">
        <f>VLOOKUP(I485,被动技能!$A:$E,5,FALSE)</f>
        <v>505</v>
      </c>
      <c r="M485" s="1">
        <f t="shared" si="52"/>
        <v>83</v>
      </c>
      <c r="N485" s="1" t="s">
        <v>251</v>
      </c>
      <c r="O485" s="1">
        <f t="shared" si="53"/>
        <v>182</v>
      </c>
      <c r="P485" s="1" t="s">
        <v>252</v>
      </c>
      <c r="Q485" s="1" t="s">
        <v>252</v>
      </c>
    </row>
    <row r="486" spans="3:17" x14ac:dyDescent="0.15">
      <c r="C486" s="8" t="str">
        <f t="shared" si="54"/>
        <v>被动技能26</v>
      </c>
      <c r="D486" s="8">
        <f t="shared" si="57"/>
        <v>5</v>
      </c>
      <c r="E486" s="8">
        <f t="shared" si="58"/>
        <v>6</v>
      </c>
      <c r="F486" s="8">
        <f t="shared" si="59"/>
        <v>26</v>
      </c>
      <c r="H486" t="str">
        <f t="shared" si="55"/>
        <v>被动技能26等级5</v>
      </c>
      <c r="I486" t="str">
        <f t="shared" si="56"/>
        <v>被动技能26等级6</v>
      </c>
      <c r="J486" s="1">
        <v>480</v>
      </c>
      <c r="K486" s="1">
        <f>VLOOKUP(H486,被动技能!$A:$E,5,FALSE)</f>
        <v>505</v>
      </c>
      <c r="L486" s="1">
        <f>VLOOKUP(I486,被动技能!$A:$E,5,FALSE)</f>
        <v>506</v>
      </c>
      <c r="M486" s="1">
        <f t="shared" si="52"/>
        <v>84</v>
      </c>
      <c r="N486" s="1" t="s">
        <v>251</v>
      </c>
      <c r="O486" s="1">
        <f t="shared" si="53"/>
        <v>183</v>
      </c>
      <c r="P486" s="1" t="s">
        <v>252</v>
      </c>
      <c r="Q486" s="1" t="s">
        <v>252</v>
      </c>
    </row>
    <row r="487" spans="3:17" x14ac:dyDescent="0.15">
      <c r="C487" s="8" t="str">
        <f t="shared" si="54"/>
        <v>被动技能26</v>
      </c>
      <c r="D487" s="8">
        <f t="shared" si="57"/>
        <v>6</v>
      </c>
      <c r="E487" s="8">
        <f t="shared" si="58"/>
        <v>7</v>
      </c>
      <c r="F487" s="8">
        <f t="shared" si="59"/>
        <v>26</v>
      </c>
      <c r="H487" t="str">
        <f t="shared" si="55"/>
        <v>被动技能26等级6</v>
      </c>
      <c r="I487" t="str">
        <f t="shared" si="56"/>
        <v>被动技能26等级7</v>
      </c>
      <c r="J487" s="1">
        <v>481</v>
      </c>
      <c r="K487" s="1">
        <f>VLOOKUP(H487,被动技能!$A:$E,5,FALSE)</f>
        <v>506</v>
      </c>
      <c r="L487" s="1">
        <f>VLOOKUP(I487,被动技能!$A:$E,5,FALSE)</f>
        <v>507</v>
      </c>
      <c r="M487" s="1">
        <f t="shared" si="52"/>
        <v>85</v>
      </c>
      <c r="N487" s="1" t="s">
        <v>251</v>
      </c>
      <c r="O487" s="1">
        <f t="shared" si="53"/>
        <v>184</v>
      </c>
      <c r="P487" s="1" t="s">
        <v>252</v>
      </c>
      <c r="Q487" s="1" t="s">
        <v>252</v>
      </c>
    </row>
    <row r="488" spans="3:17" x14ac:dyDescent="0.15">
      <c r="C488" s="8" t="str">
        <f t="shared" si="54"/>
        <v>被动技能26</v>
      </c>
      <c r="D488" s="8">
        <f t="shared" si="57"/>
        <v>7</v>
      </c>
      <c r="E488" s="8">
        <f t="shared" si="58"/>
        <v>8</v>
      </c>
      <c r="F488" s="8">
        <f t="shared" si="59"/>
        <v>26</v>
      </c>
      <c r="H488" t="str">
        <f t="shared" si="55"/>
        <v>被动技能26等级7</v>
      </c>
      <c r="I488" t="str">
        <f t="shared" si="56"/>
        <v>被动技能26等级8</v>
      </c>
      <c r="J488" s="1">
        <v>482</v>
      </c>
      <c r="K488" s="1">
        <f>VLOOKUP(H488,被动技能!$A:$E,5,FALSE)</f>
        <v>507</v>
      </c>
      <c r="L488" s="1">
        <f>VLOOKUP(I488,被动技能!$A:$E,5,FALSE)</f>
        <v>508</v>
      </c>
      <c r="M488" s="1">
        <f t="shared" si="52"/>
        <v>86</v>
      </c>
      <c r="N488" s="1" t="s">
        <v>251</v>
      </c>
      <c r="O488" s="1">
        <f t="shared" si="53"/>
        <v>185</v>
      </c>
      <c r="P488" s="1" t="s">
        <v>252</v>
      </c>
      <c r="Q488" s="1" t="s">
        <v>252</v>
      </c>
    </row>
    <row r="489" spans="3:17" x14ac:dyDescent="0.15">
      <c r="C489" s="8" t="str">
        <f t="shared" si="54"/>
        <v>被动技能26</v>
      </c>
      <c r="D489" s="8">
        <f t="shared" si="57"/>
        <v>8</v>
      </c>
      <c r="E489" s="8">
        <f t="shared" si="58"/>
        <v>9</v>
      </c>
      <c r="F489" s="8">
        <f t="shared" si="59"/>
        <v>26</v>
      </c>
      <c r="H489" t="str">
        <f t="shared" si="55"/>
        <v>被动技能26等级8</v>
      </c>
      <c r="I489" t="str">
        <f t="shared" si="56"/>
        <v>被动技能26等级9</v>
      </c>
      <c r="J489" s="1">
        <v>483</v>
      </c>
      <c r="K489" s="1">
        <f>VLOOKUP(H489,被动技能!$A:$E,5,FALSE)</f>
        <v>508</v>
      </c>
      <c r="L489" s="1">
        <f>VLOOKUP(I489,被动技能!$A:$E,5,FALSE)</f>
        <v>509</v>
      </c>
      <c r="M489" s="1">
        <f t="shared" si="52"/>
        <v>87</v>
      </c>
      <c r="N489" s="1" t="s">
        <v>251</v>
      </c>
      <c r="O489" s="1">
        <f t="shared" si="53"/>
        <v>186</v>
      </c>
      <c r="P489" s="1" t="s">
        <v>252</v>
      </c>
      <c r="Q489" s="1" t="s">
        <v>252</v>
      </c>
    </row>
    <row r="490" spans="3:17" x14ac:dyDescent="0.15">
      <c r="C490" s="8" t="str">
        <f t="shared" si="54"/>
        <v>被动技能26</v>
      </c>
      <c r="D490" s="8">
        <f t="shared" si="57"/>
        <v>9</v>
      </c>
      <c r="E490" s="8">
        <f t="shared" si="58"/>
        <v>10</v>
      </c>
      <c r="F490" s="8">
        <f t="shared" si="59"/>
        <v>26</v>
      </c>
      <c r="H490" t="str">
        <f t="shared" si="55"/>
        <v>被动技能26等级9</v>
      </c>
      <c r="I490" t="str">
        <f t="shared" si="56"/>
        <v>被动技能26等级10</v>
      </c>
      <c r="J490" s="1">
        <v>484</v>
      </c>
      <c r="K490" s="1">
        <f>VLOOKUP(H490,被动技能!$A:$E,5,FALSE)</f>
        <v>509</v>
      </c>
      <c r="L490" s="1">
        <f>VLOOKUP(I490,被动技能!$A:$E,5,FALSE)</f>
        <v>510</v>
      </c>
      <c r="M490" s="1">
        <f t="shared" si="52"/>
        <v>88</v>
      </c>
      <c r="N490" s="1" t="s">
        <v>251</v>
      </c>
      <c r="O490" s="1">
        <f t="shared" si="53"/>
        <v>187</v>
      </c>
      <c r="P490" s="1" t="s">
        <v>252</v>
      </c>
      <c r="Q490" s="1" t="s">
        <v>252</v>
      </c>
    </row>
    <row r="491" spans="3:17" x14ac:dyDescent="0.15">
      <c r="C491" s="8" t="str">
        <f t="shared" si="54"/>
        <v>被动技能26</v>
      </c>
      <c r="D491" s="8">
        <f t="shared" si="57"/>
        <v>10</v>
      </c>
      <c r="E491" s="8">
        <f t="shared" si="58"/>
        <v>11</v>
      </c>
      <c r="F491" s="8">
        <f t="shared" si="59"/>
        <v>26</v>
      </c>
      <c r="H491" t="str">
        <f t="shared" si="55"/>
        <v>被动技能26等级10</v>
      </c>
      <c r="I491" t="str">
        <f t="shared" si="56"/>
        <v>被动技能26等级11</v>
      </c>
      <c r="J491" s="1">
        <v>485</v>
      </c>
      <c r="K491" s="1">
        <f>VLOOKUP(H491,被动技能!$A:$E,5,FALSE)</f>
        <v>510</v>
      </c>
      <c r="L491" s="1">
        <f>VLOOKUP(I491,被动技能!$A:$E,5,FALSE)</f>
        <v>511</v>
      </c>
      <c r="M491" s="1">
        <f t="shared" ref="M491:M554" si="60">M392</f>
        <v>89</v>
      </c>
      <c r="N491" s="1" t="s">
        <v>251</v>
      </c>
      <c r="O491" s="1">
        <f t="shared" ref="O491:O554" si="61">O392</f>
        <v>188</v>
      </c>
      <c r="P491" s="1" t="s">
        <v>252</v>
      </c>
      <c r="Q491" s="1" t="s">
        <v>252</v>
      </c>
    </row>
    <row r="492" spans="3:17" x14ac:dyDescent="0.15">
      <c r="C492" s="8" t="str">
        <f t="shared" si="54"/>
        <v>被动技能26</v>
      </c>
      <c r="D492" s="8">
        <f t="shared" si="57"/>
        <v>11</v>
      </c>
      <c r="E492" s="8">
        <f t="shared" si="58"/>
        <v>12</v>
      </c>
      <c r="F492" s="8">
        <f t="shared" si="59"/>
        <v>26</v>
      </c>
      <c r="H492" t="str">
        <f t="shared" si="55"/>
        <v>被动技能26等级11</v>
      </c>
      <c r="I492" t="str">
        <f t="shared" si="56"/>
        <v>被动技能26等级12</v>
      </c>
      <c r="J492" s="1">
        <v>486</v>
      </c>
      <c r="K492" s="1">
        <f>VLOOKUP(H492,被动技能!$A:$E,5,FALSE)</f>
        <v>511</v>
      </c>
      <c r="L492" s="1">
        <f>VLOOKUP(I492,被动技能!$A:$E,5,FALSE)</f>
        <v>512</v>
      </c>
      <c r="M492" s="1">
        <f t="shared" si="60"/>
        <v>90</v>
      </c>
      <c r="N492" s="1" t="s">
        <v>251</v>
      </c>
      <c r="O492" s="1">
        <f t="shared" si="61"/>
        <v>189</v>
      </c>
      <c r="P492" s="1" t="s">
        <v>252</v>
      </c>
      <c r="Q492" s="1" t="s">
        <v>252</v>
      </c>
    </row>
    <row r="493" spans="3:17" x14ac:dyDescent="0.15">
      <c r="C493" s="8" t="str">
        <f t="shared" si="54"/>
        <v>被动技能26</v>
      </c>
      <c r="D493" s="8">
        <f t="shared" si="57"/>
        <v>12</v>
      </c>
      <c r="E493" s="8">
        <f t="shared" si="58"/>
        <v>13</v>
      </c>
      <c r="F493" s="8">
        <f t="shared" si="59"/>
        <v>26</v>
      </c>
      <c r="H493" t="str">
        <f t="shared" si="55"/>
        <v>被动技能26等级12</v>
      </c>
      <c r="I493" t="str">
        <f t="shared" si="56"/>
        <v>被动技能26等级13</v>
      </c>
      <c r="J493" s="1">
        <v>487</v>
      </c>
      <c r="K493" s="1">
        <f>VLOOKUP(H493,被动技能!$A:$E,5,FALSE)</f>
        <v>512</v>
      </c>
      <c r="L493" s="1">
        <f>VLOOKUP(I493,被动技能!$A:$E,5,FALSE)</f>
        <v>513</v>
      </c>
      <c r="M493" s="1">
        <f t="shared" si="60"/>
        <v>91</v>
      </c>
      <c r="N493" s="1" t="s">
        <v>251</v>
      </c>
      <c r="O493" s="1">
        <f t="shared" si="61"/>
        <v>190</v>
      </c>
      <c r="P493" s="1" t="s">
        <v>252</v>
      </c>
      <c r="Q493" s="1" t="s">
        <v>252</v>
      </c>
    </row>
    <row r="494" spans="3:17" x14ac:dyDescent="0.15">
      <c r="C494" s="8" t="str">
        <f t="shared" si="54"/>
        <v>被动技能26</v>
      </c>
      <c r="D494" s="8">
        <f t="shared" si="57"/>
        <v>13</v>
      </c>
      <c r="E494" s="8">
        <f t="shared" si="58"/>
        <v>14</v>
      </c>
      <c r="F494" s="8">
        <f t="shared" si="59"/>
        <v>26</v>
      </c>
      <c r="H494" t="str">
        <f t="shared" si="55"/>
        <v>被动技能26等级13</v>
      </c>
      <c r="I494" t="str">
        <f t="shared" si="56"/>
        <v>被动技能26等级14</v>
      </c>
      <c r="J494" s="1">
        <v>488</v>
      </c>
      <c r="K494" s="1">
        <f>VLOOKUP(H494,被动技能!$A:$E,5,FALSE)</f>
        <v>513</v>
      </c>
      <c r="L494" s="1">
        <f>VLOOKUP(I494,被动技能!$A:$E,5,FALSE)</f>
        <v>514</v>
      </c>
      <c r="M494" s="1">
        <f t="shared" si="60"/>
        <v>92</v>
      </c>
      <c r="N494" s="1" t="s">
        <v>251</v>
      </c>
      <c r="O494" s="1">
        <f t="shared" si="61"/>
        <v>191</v>
      </c>
      <c r="P494" s="1" t="s">
        <v>252</v>
      </c>
      <c r="Q494" s="1" t="s">
        <v>252</v>
      </c>
    </row>
    <row r="495" spans="3:17" x14ac:dyDescent="0.15">
      <c r="C495" s="8" t="str">
        <f t="shared" si="54"/>
        <v>被动技能26</v>
      </c>
      <c r="D495" s="8">
        <f t="shared" si="57"/>
        <v>14</v>
      </c>
      <c r="E495" s="8">
        <f t="shared" si="58"/>
        <v>15</v>
      </c>
      <c r="F495" s="8">
        <f t="shared" si="59"/>
        <v>26</v>
      </c>
      <c r="H495" t="str">
        <f t="shared" si="55"/>
        <v>被动技能26等级14</v>
      </c>
      <c r="I495" t="str">
        <f t="shared" si="56"/>
        <v>被动技能26等级15</v>
      </c>
      <c r="J495" s="1">
        <v>489</v>
      </c>
      <c r="K495" s="1">
        <f>VLOOKUP(H495,被动技能!$A:$E,5,FALSE)</f>
        <v>514</v>
      </c>
      <c r="L495" s="1">
        <f>VLOOKUP(I495,被动技能!$A:$E,5,FALSE)</f>
        <v>515</v>
      </c>
      <c r="M495" s="1">
        <f t="shared" si="60"/>
        <v>93</v>
      </c>
      <c r="N495" s="1" t="s">
        <v>251</v>
      </c>
      <c r="O495" s="1">
        <f t="shared" si="61"/>
        <v>192</v>
      </c>
      <c r="P495" s="1" t="s">
        <v>252</v>
      </c>
      <c r="Q495" s="1" t="s">
        <v>252</v>
      </c>
    </row>
    <row r="496" spans="3:17" x14ac:dyDescent="0.15">
      <c r="C496" s="8" t="str">
        <f t="shared" si="54"/>
        <v>被动技能26</v>
      </c>
      <c r="D496" s="8">
        <f t="shared" si="57"/>
        <v>15</v>
      </c>
      <c r="E496" s="8">
        <f t="shared" si="58"/>
        <v>16</v>
      </c>
      <c r="F496" s="8">
        <f t="shared" si="59"/>
        <v>26</v>
      </c>
      <c r="H496" t="str">
        <f t="shared" si="55"/>
        <v>被动技能26等级15</v>
      </c>
      <c r="I496" t="str">
        <f t="shared" si="56"/>
        <v>被动技能26等级16</v>
      </c>
      <c r="J496" s="1">
        <v>490</v>
      </c>
      <c r="K496" s="1">
        <f>VLOOKUP(H496,被动技能!$A:$E,5,FALSE)</f>
        <v>515</v>
      </c>
      <c r="L496" s="1">
        <f>VLOOKUP(I496,被动技能!$A:$E,5,FALSE)</f>
        <v>516</v>
      </c>
      <c r="M496" s="1">
        <f t="shared" si="60"/>
        <v>94</v>
      </c>
      <c r="N496" s="1" t="s">
        <v>251</v>
      </c>
      <c r="O496" s="1">
        <f t="shared" si="61"/>
        <v>193</v>
      </c>
      <c r="P496" s="1" t="s">
        <v>252</v>
      </c>
      <c r="Q496" s="1" t="s">
        <v>252</v>
      </c>
    </row>
    <row r="497" spans="3:17" x14ac:dyDescent="0.15">
      <c r="C497" s="8" t="str">
        <f t="shared" si="54"/>
        <v>被动技能26</v>
      </c>
      <c r="D497" s="8">
        <f t="shared" si="57"/>
        <v>16</v>
      </c>
      <c r="E497" s="8">
        <f t="shared" si="58"/>
        <v>17</v>
      </c>
      <c r="F497" s="8">
        <f t="shared" si="59"/>
        <v>26</v>
      </c>
      <c r="H497" t="str">
        <f t="shared" si="55"/>
        <v>被动技能26等级16</v>
      </c>
      <c r="I497" t="str">
        <f t="shared" si="56"/>
        <v>被动技能26等级17</v>
      </c>
      <c r="J497" s="1">
        <v>491</v>
      </c>
      <c r="K497" s="1">
        <f>VLOOKUP(H497,被动技能!$A:$E,5,FALSE)</f>
        <v>516</v>
      </c>
      <c r="L497" s="1">
        <f>VLOOKUP(I497,被动技能!$A:$E,5,FALSE)</f>
        <v>517</v>
      </c>
      <c r="M497" s="1">
        <f t="shared" si="60"/>
        <v>95</v>
      </c>
      <c r="N497" s="1" t="s">
        <v>251</v>
      </c>
      <c r="O497" s="1">
        <f t="shared" si="61"/>
        <v>194</v>
      </c>
      <c r="P497" s="1" t="s">
        <v>252</v>
      </c>
      <c r="Q497" s="1" t="s">
        <v>252</v>
      </c>
    </row>
    <row r="498" spans="3:17" x14ac:dyDescent="0.15">
      <c r="C498" s="8" t="str">
        <f t="shared" si="54"/>
        <v>被动技能26</v>
      </c>
      <c r="D498" s="8">
        <f t="shared" si="57"/>
        <v>17</v>
      </c>
      <c r="E498" s="8">
        <f t="shared" si="58"/>
        <v>18</v>
      </c>
      <c r="F498" s="8">
        <f t="shared" si="59"/>
        <v>26</v>
      </c>
      <c r="H498" t="str">
        <f t="shared" si="55"/>
        <v>被动技能26等级17</v>
      </c>
      <c r="I498" t="str">
        <f t="shared" si="56"/>
        <v>被动技能26等级18</v>
      </c>
      <c r="J498" s="1">
        <v>492</v>
      </c>
      <c r="K498" s="1">
        <f>VLOOKUP(H498,被动技能!$A:$E,5,FALSE)</f>
        <v>517</v>
      </c>
      <c r="L498" s="1">
        <f>VLOOKUP(I498,被动技能!$A:$E,5,FALSE)</f>
        <v>518</v>
      </c>
      <c r="M498" s="1">
        <f t="shared" si="60"/>
        <v>96</v>
      </c>
      <c r="N498" s="1" t="s">
        <v>251</v>
      </c>
      <c r="O498" s="1">
        <f t="shared" si="61"/>
        <v>195</v>
      </c>
      <c r="P498" s="1" t="s">
        <v>252</v>
      </c>
      <c r="Q498" s="1" t="s">
        <v>252</v>
      </c>
    </row>
    <row r="499" spans="3:17" x14ac:dyDescent="0.15">
      <c r="C499" s="8" t="str">
        <f t="shared" si="54"/>
        <v>被动技能26</v>
      </c>
      <c r="D499" s="8">
        <f t="shared" si="57"/>
        <v>18</v>
      </c>
      <c r="E499" s="8">
        <f t="shared" si="58"/>
        <v>19</v>
      </c>
      <c r="F499" s="8">
        <f t="shared" si="59"/>
        <v>26</v>
      </c>
      <c r="H499" t="str">
        <f t="shared" si="55"/>
        <v>被动技能26等级18</v>
      </c>
      <c r="I499" t="str">
        <f t="shared" si="56"/>
        <v>被动技能26等级19</v>
      </c>
      <c r="J499" s="1">
        <v>493</v>
      </c>
      <c r="K499" s="1">
        <f>VLOOKUP(H499,被动技能!$A:$E,5,FALSE)</f>
        <v>518</v>
      </c>
      <c r="L499" s="1">
        <f>VLOOKUP(I499,被动技能!$A:$E,5,FALSE)</f>
        <v>519</v>
      </c>
      <c r="M499" s="1">
        <f t="shared" si="60"/>
        <v>97</v>
      </c>
      <c r="N499" s="1" t="s">
        <v>251</v>
      </c>
      <c r="O499" s="1">
        <f t="shared" si="61"/>
        <v>196</v>
      </c>
      <c r="P499" s="1" t="s">
        <v>252</v>
      </c>
      <c r="Q499" s="1" t="s">
        <v>252</v>
      </c>
    </row>
    <row r="500" spans="3:17" x14ac:dyDescent="0.15">
      <c r="C500" s="8" t="str">
        <f t="shared" si="54"/>
        <v>被动技能26</v>
      </c>
      <c r="D500" s="8">
        <f t="shared" si="57"/>
        <v>19</v>
      </c>
      <c r="E500" s="8">
        <f t="shared" si="58"/>
        <v>20</v>
      </c>
      <c r="F500" s="8">
        <f t="shared" si="59"/>
        <v>26</v>
      </c>
      <c r="H500" t="str">
        <f t="shared" si="55"/>
        <v>被动技能26等级19</v>
      </c>
      <c r="I500" t="str">
        <f t="shared" si="56"/>
        <v>被动技能26等级20</v>
      </c>
      <c r="J500" s="1">
        <v>494</v>
      </c>
      <c r="K500" s="1">
        <f>VLOOKUP(H500,被动技能!$A:$E,5,FALSE)</f>
        <v>519</v>
      </c>
      <c r="L500" s="1">
        <f>VLOOKUP(I500,被动技能!$A:$E,5,FALSE)</f>
        <v>520</v>
      </c>
      <c r="M500" s="1">
        <f t="shared" si="60"/>
        <v>98</v>
      </c>
      <c r="N500" s="1" t="s">
        <v>251</v>
      </c>
      <c r="O500" s="1">
        <f t="shared" si="61"/>
        <v>197</v>
      </c>
      <c r="P500" s="1" t="s">
        <v>252</v>
      </c>
      <c r="Q500" s="1" t="s">
        <v>252</v>
      </c>
    </row>
    <row r="501" spans="3:17" x14ac:dyDescent="0.15">
      <c r="C501" s="8" t="str">
        <f t="shared" si="54"/>
        <v>被动技能27</v>
      </c>
      <c r="D501" s="8">
        <f t="shared" si="57"/>
        <v>1</v>
      </c>
      <c r="E501" s="8">
        <f t="shared" si="58"/>
        <v>2</v>
      </c>
      <c r="F501" s="8">
        <f t="shared" si="59"/>
        <v>27</v>
      </c>
      <c r="H501" t="str">
        <f t="shared" si="55"/>
        <v>被动技能27等级1</v>
      </c>
      <c r="I501" t="str">
        <f t="shared" si="56"/>
        <v>被动技能27等级2</v>
      </c>
      <c r="J501" s="1">
        <v>495</v>
      </c>
      <c r="K501" s="1">
        <f>VLOOKUP(H501,被动技能!$A:$E,5,FALSE)</f>
        <v>521</v>
      </c>
      <c r="L501" s="1">
        <f>VLOOKUP(I501,被动技能!$A:$E,5,FALSE)</f>
        <v>522</v>
      </c>
      <c r="M501" s="1">
        <f t="shared" si="60"/>
        <v>99</v>
      </c>
      <c r="N501" s="1" t="s">
        <v>251</v>
      </c>
      <c r="O501" s="1">
        <f t="shared" si="61"/>
        <v>198</v>
      </c>
      <c r="P501" s="1" t="s">
        <v>252</v>
      </c>
      <c r="Q501" s="1" t="s">
        <v>252</v>
      </c>
    </row>
    <row r="502" spans="3:17" x14ac:dyDescent="0.15">
      <c r="C502" s="8" t="str">
        <f t="shared" si="54"/>
        <v>被动技能27</v>
      </c>
      <c r="D502" s="8">
        <f t="shared" si="57"/>
        <v>2</v>
      </c>
      <c r="E502" s="8">
        <f t="shared" si="58"/>
        <v>3</v>
      </c>
      <c r="F502" s="8">
        <f t="shared" si="59"/>
        <v>27</v>
      </c>
      <c r="H502" t="str">
        <f t="shared" si="55"/>
        <v>被动技能27等级2</v>
      </c>
      <c r="I502" t="str">
        <f t="shared" si="56"/>
        <v>被动技能27等级3</v>
      </c>
      <c r="J502" s="1">
        <v>496</v>
      </c>
      <c r="K502" s="1">
        <f>VLOOKUP(H502,被动技能!$A:$E,5,FALSE)</f>
        <v>522</v>
      </c>
      <c r="L502" s="1">
        <f>VLOOKUP(I502,被动技能!$A:$E,5,FALSE)</f>
        <v>523</v>
      </c>
      <c r="M502" s="1">
        <f t="shared" si="60"/>
        <v>1</v>
      </c>
      <c r="N502" s="1" t="s">
        <v>251</v>
      </c>
      <c r="O502" s="1">
        <f t="shared" si="61"/>
        <v>100</v>
      </c>
      <c r="P502" s="1" t="s">
        <v>252</v>
      </c>
      <c r="Q502" s="1" t="s">
        <v>252</v>
      </c>
    </row>
    <row r="503" spans="3:17" x14ac:dyDescent="0.15">
      <c r="C503" s="8" t="str">
        <f t="shared" si="54"/>
        <v>被动技能27</v>
      </c>
      <c r="D503" s="8">
        <f t="shared" si="57"/>
        <v>3</v>
      </c>
      <c r="E503" s="8">
        <f t="shared" si="58"/>
        <v>4</v>
      </c>
      <c r="F503" s="8">
        <f t="shared" si="59"/>
        <v>27</v>
      </c>
      <c r="H503" t="str">
        <f t="shared" si="55"/>
        <v>被动技能27等级3</v>
      </c>
      <c r="I503" t="str">
        <f t="shared" si="56"/>
        <v>被动技能27等级4</v>
      </c>
      <c r="J503" s="1">
        <v>497</v>
      </c>
      <c r="K503" s="1">
        <f>VLOOKUP(H503,被动技能!$A:$E,5,FALSE)</f>
        <v>523</v>
      </c>
      <c r="L503" s="1">
        <f>VLOOKUP(I503,被动技能!$A:$E,5,FALSE)</f>
        <v>524</v>
      </c>
      <c r="M503" s="1">
        <f t="shared" si="60"/>
        <v>2</v>
      </c>
      <c r="N503" s="1" t="s">
        <v>251</v>
      </c>
      <c r="O503" s="1">
        <f t="shared" si="61"/>
        <v>101</v>
      </c>
      <c r="P503" s="1" t="s">
        <v>252</v>
      </c>
      <c r="Q503" s="1" t="s">
        <v>252</v>
      </c>
    </row>
    <row r="504" spans="3:17" x14ac:dyDescent="0.15">
      <c r="C504" s="8" t="str">
        <f t="shared" si="54"/>
        <v>被动技能27</v>
      </c>
      <c r="D504" s="8">
        <f t="shared" si="57"/>
        <v>4</v>
      </c>
      <c r="E504" s="8">
        <f t="shared" si="58"/>
        <v>5</v>
      </c>
      <c r="F504" s="8">
        <f t="shared" si="59"/>
        <v>27</v>
      </c>
      <c r="H504" t="str">
        <f t="shared" si="55"/>
        <v>被动技能27等级4</v>
      </c>
      <c r="I504" t="str">
        <f t="shared" si="56"/>
        <v>被动技能27等级5</v>
      </c>
      <c r="J504" s="1">
        <v>498</v>
      </c>
      <c r="K504" s="1">
        <f>VLOOKUP(H504,被动技能!$A:$E,5,FALSE)</f>
        <v>524</v>
      </c>
      <c r="L504" s="1">
        <f>VLOOKUP(I504,被动技能!$A:$E,5,FALSE)</f>
        <v>525</v>
      </c>
      <c r="M504" s="1">
        <f t="shared" si="60"/>
        <v>3</v>
      </c>
      <c r="N504" s="1" t="s">
        <v>251</v>
      </c>
      <c r="O504" s="1">
        <f t="shared" si="61"/>
        <v>102</v>
      </c>
      <c r="P504" s="1" t="s">
        <v>252</v>
      </c>
      <c r="Q504" s="1" t="s">
        <v>252</v>
      </c>
    </row>
    <row r="505" spans="3:17" x14ac:dyDescent="0.15">
      <c r="C505" s="8" t="str">
        <f t="shared" si="54"/>
        <v>被动技能27</v>
      </c>
      <c r="D505" s="8">
        <f t="shared" si="57"/>
        <v>5</v>
      </c>
      <c r="E505" s="8">
        <f t="shared" si="58"/>
        <v>6</v>
      </c>
      <c r="F505" s="8">
        <f t="shared" si="59"/>
        <v>27</v>
      </c>
      <c r="H505" t="str">
        <f t="shared" si="55"/>
        <v>被动技能27等级5</v>
      </c>
      <c r="I505" t="str">
        <f t="shared" si="56"/>
        <v>被动技能27等级6</v>
      </c>
      <c r="J505" s="1">
        <v>499</v>
      </c>
      <c r="K505" s="1">
        <f>VLOOKUP(H505,被动技能!$A:$E,5,FALSE)</f>
        <v>525</v>
      </c>
      <c r="L505" s="1">
        <f>VLOOKUP(I505,被动技能!$A:$E,5,FALSE)</f>
        <v>526</v>
      </c>
      <c r="M505" s="1">
        <f t="shared" si="60"/>
        <v>4</v>
      </c>
      <c r="N505" s="1" t="s">
        <v>251</v>
      </c>
      <c r="O505" s="1">
        <f t="shared" si="61"/>
        <v>103</v>
      </c>
      <c r="P505" s="1" t="s">
        <v>252</v>
      </c>
      <c r="Q505" s="1" t="s">
        <v>252</v>
      </c>
    </row>
    <row r="506" spans="3:17" x14ac:dyDescent="0.15">
      <c r="C506" s="8" t="str">
        <f t="shared" si="54"/>
        <v>被动技能27</v>
      </c>
      <c r="D506" s="8">
        <f t="shared" si="57"/>
        <v>6</v>
      </c>
      <c r="E506" s="8">
        <f t="shared" si="58"/>
        <v>7</v>
      </c>
      <c r="F506" s="8">
        <f t="shared" si="59"/>
        <v>27</v>
      </c>
      <c r="H506" t="str">
        <f t="shared" si="55"/>
        <v>被动技能27等级6</v>
      </c>
      <c r="I506" t="str">
        <f t="shared" si="56"/>
        <v>被动技能27等级7</v>
      </c>
      <c r="J506" s="1">
        <v>500</v>
      </c>
      <c r="K506" s="1">
        <f>VLOOKUP(H506,被动技能!$A:$E,5,FALSE)</f>
        <v>526</v>
      </c>
      <c r="L506" s="1">
        <f>VLOOKUP(I506,被动技能!$A:$E,5,FALSE)</f>
        <v>527</v>
      </c>
      <c r="M506" s="1">
        <f t="shared" si="60"/>
        <v>5</v>
      </c>
      <c r="N506" s="1" t="s">
        <v>251</v>
      </c>
      <c r="O506" s="1">
        <f t="shared" si="61"/>
        <v>104</v>
      </c>
      <c r="P506" s="1" t="s">
        <v>252</v>
      </c>
      <c r="Q506" s="1" t="s">
        <v>252</v>
      </c>
    </row>
    <row r="507" spans="3:17" x14ac:dyDescent="0.15">
      <c r="C507" s="8" t="str">
        <f t="shared" si="54"/>
        <v>被动技能27</v>
      </c>
      <c r="D507" s="8">
        <f t="shared" si="57"/>
        <v>7</v>
      </c>
      <c r="E507" s="8">
        <f t="shared" si="58"/>
        <v>8</v>
      </c>
      <c r="F507" s="8">
        <f t="shared" si="59"/>
        <v>27</v>
      </c>
      <c r="H507" t="str">
        <f t="shared" si="55"/>
        <v>被动技能27等级7</v>
      </c>
      <c r="I507" t="str">
        <f t="shared" si="56"/>
        <v>被动技能27等级8</v>
      </c>
      <c r="J507" s="1">
        <v>501</v>
      </c>
      <c r="K507" s="1">
        <f>VLOOKUP(H507,被动技能!$A:$E,5,FALSE)</f>
        <v>527</v>
      </c>
      <c r="L507" s="1">
        <f>VLOOKUP(I507,被动技能!$A:$E,5,FALSE)</f>
        <v>528</v>
      </c>
      <c r="M507" s="1">
        <f t="shared" si="60"/>
        <v>6</v>
      </c>
      <c r="N507" s="1" t="s">
        <v>251</v>
      </c>
      <c r="O507" s="1">
        <f t="shared" si="61"/>
        <v>105</v>
      </c>
      <c r="P507" s="1" t="s">
        <v>252</v>
      </c>
      <c r="Q507" s="1" t="s">
        <v>252</v>
      </c>
    </row>
    <row r="508" spans="3:17" x14ac:dyDescent="0.15">
      <c r="C508" s="8" t="str">
        <f t="shared" si="54"/>
        <v>被动技能27</v>
      </c>
      <c r="D508" s="8">
        <f t="shared" si="57"/>
        <v>8</v>
      </c>
      <c r="E508" s="8">
        <f t="shared" si="58"/>
        <v>9</v>
      </c>
      <c r="F508" s="8">
        <f t="shared" si="59"/>
        <v>27</v>
      </c>
      <c r="H508" t="str">
        <f t="shared" si="55"/>
        <v>被动技能27等级8</v>
      </c>
      <c r="I508" t="str">
        <f t="shared" si="56"/>
        <v>被动技能27等级9</v>
      </c>
      <c r="J508" s="1">
        <v>502</v>
      </c>
      <c r="K508" s="1">
        <f>VLOOKUP(H508,被动技能!$A:$E,5,FALSE)</f>
        <v>528</v>
      </c>
      <c r="L508" s="1">
        <f>VLOOKUP(I508,被动技能!$A:$E,5,FALSE)</f>
        <v>529</v>
      </c>
      <c r="M508" s="1">
        <f t="shared" si="60"/>
        <v>7</v>
      </c>
      <c r="N508" s="1" t="s">
        <v>251</v>
      </c>
      <c r="O508" s="1">
        <f t="shared" si="61"/>
        <v>106</v>
      </c>
      <c r="P508" s="1" t="s">
        <v>252</v>
      </c>
      <c r="Q508" s="1" t="s">
        <v>252</v>
      </c>
    </row>
    <row r="509" spans="3:17" x14ac:dyDescent="0.15">
      <c r="C509" s="8" t="str">
        <f t="shared" si="54"/>
        <v>被动技能27</v>
      </c>
      <c r="D509" s="8">
        <f t="shared" si="57"/>
        <v>9</v>
      </c>
      <c r="E509" s="8">
        <f t="shared" si="58"/>
        <v>10</v>
      </c>
      <c r="F509" s="8">
        <f t="shared" si="59"/>
        <v>27</v>
      </c>
      <c r="H509" t="str">
        <f t="shared" si="55"/>
        <v>被动技能27等级9</v>
      </c>
      <c r="I509" t="str">
        <f t="shared" si="56"/>
        <v>被动技能27等级10</v>
      </c>
      <c r="J509" s="1">
        <v>503</v>
      </c>
      <c r="K509" s="1">
        <f>VLOOKUP(H509,被动技能!$A:$E,5,FALSE)</f>
        <v>529</v>
      </c>
      <c r="L509" s="1">
        <f>VLOOKUP(I509,被动技能!$A:$E,5,FALSE)</f>
        <v>530</v>
      </c>
      <c r="M509" s="1">
        <f t="shared" si="60"/>
        <v>8</v>
      </c>
      <c r="N509" s="1" t="s">
        <v>251</v>
      </c>
      <c r="O509" s="1">
        <f t="shared" si="61"/>
        <v>107</v>
      </c>
      <c r="P509" s="1" t="s">
        <v>252</v>
      </c>
      <c r="Q509" s="1" t="s">
        <v>252</v>
      </c>
    </row>
    <row r="510" spans="3:17" x14ac:dyDescent="0.15">
      <c r="C510" s="8" t="str">
        <f t="shared" si="54"/>
        <v>被动技能27</v>
      </c>
      <c r="D510" s="8">
        <f t="shared" si="57"/>
        <v>10</v>
      </c>
      <c r="E510" s="8">
        <f t="shared" si="58"/>
        <v>11</v>
      </c>
      <c r="F510" s="8">
        <f t="shared" si="59"/>
        <v>27</v>
      </c>
      <c r="H510" t="str">
        <f t="shared" si="55"/>
        <v>被动技能27等级10</v>
      </c>
      <c r="I510" t="str">
        <f t="shared" si="56"/>
        <v>被动技能27等级11</v>
      </c>
      <c r="J510" s="1">
        <v>504</v>
      </c>
      <c r="K510" s="1">
        <f>VLOOKUP(H510,被动技能!$A:$E,5,FALSE)</f>
        <v>530</v>
      </c>
      <c r="L510" s="1">
        <f>VLOOKUP(I510,被动技能!$A:$E,5,FALSE)</f>
        <v>531</v>
      </c>
      <c r="M510" s="1">
        <f t="shared" si="60"/>
        <v>9</v>
      </c>
      <c r="N510" s="1" t="s">
        <v>251</v>
      </c>
      <c r="O510" s="1">
        <f t="shared" si="61"/>
        <v>108</v>
      </c>
      <c r="P510" s="1" t="s">
        <v>252</v>
      </c>
      <c r="Q510" s="1" t="s">
        <v>252</v>
      </c>
    </row>
    <row r="511" spans="3:17" x14ac:dyDescent="0.15">
      <c r="C511" s="8" t="str">
        <f t="shared" si="54"/>
        <v>被动技能27</v>
      </c>
      <c r="D511" s="8">
        <f t="shared" si="57"/>
        <v>11</v>
      </c>
      <c r="E511" s="8">
        <f t="shared" si="58"/>
        <v>12</v>
      </c>
      <c r="F511" s="8">
        <f t="shared" si="59"/>
        <v>27</v>
      </c>
      <c r="H511" t="str">
        <f t="shared" si="55"/>
        <v>被动技能27等级11</v>
      </c>
      <c r="I511" t="str">
        <f t="shared" si="56"/>
        <v>被动技能27等级12</v>
      </c>
      <c r="J511" s="1">
        <v>505</v>
      </c>
      <c r="K511" s="1">
        <f>VLOOKUP(H511,被动技能!$A:$E,5,FALSE)</f>
        <v>531</v>
      </c>
      <c r="L511" s="1">
        <f>VLOOKUP(I511,被动技能!$A:$E,5,FALSE)</f>
        <v>532</v>
      </c>
      <c r="M511" s="1">
        <f t="shared" si="60"/>
        <v>10</v>
      </c>
      <c r="N511" s="1" t="s">
        <v>251</v>
      </c>
      <c r="O511" s="1">
        <f t="shared" si="61"/>
        <v>109</v>
      </c>
      <c r="P511" s="1" t="s">
        <v>252</v>
      </c>
      <c r="Q511" s="1" t="s">
        <v>252</v>
      </c>
    </row>
    <row r="512" spans="3:17" x14ac:dyDescent="0.15">
      <c r="C512" s="8" t="str">
        <f t="shared" si="54"/>
        <v>被动技能27</v>
      </c>
      <c r="D512" s="8">
        <f t="shared" si="57"/>
        <v>12</v>
      </c>
      <c r="E512" s="8">
        <f t="shared" si="58"/>
        <v>13</v>
      </c>
      <c r="F512" s="8">
        <f t="shared" si="59"/>
        <v>27</v>
      </c>
      <c r="H512" t="str">
        <f t="shared" si="55"/>
        <v>被动技能27等级12</v>
      </c>
      <c r="I512" t="str">
        <f t="shared" si="56"/>
        <v>被动技能27等级13</v>
      </c>
      <c r="J512" s="1">
        <v>506</v>
      </c>
      <c r="K512" s="1">
        <f>VLOOKUP(H512,被动技能!$A:$E,5,FALSE)</f>
        <v>532</v>
      </c>
      <c r="L512" s="1">
        <f>VLOOKUP(I512,被动技能!$A:$E,5,FALSE)</f>
        <v>533</v>
      </c>
      <c r="M512" s="1">
        <f t="shared" si="60"/>
        <v>11</v>
      </c>
      <c r="N512" s="1" t="s">
        <v>251</v>
      </c>
      <c r="O512" s="1">
        <f t="shared" si="61"/>
        <v>110</v>
      </c>
      <c r="P512" s="1" t="s">
        <v>252</v>
      </c>
      <c r="Q512" s="1" t="s">
        <v>252</v>
      </c>
    </row>
    <row r="513" spans="3:17" x14ac:dyDescent="0.15">
      <c r="C513" s="8" t="str">
        <f t="shared" si="54"/>
        <v>被动技能27</v>
      </c>
      <c r="D513" s="8">
        <f t="shared" si="57"/>
        <v>13</v>
      </c>
      <c r="E513" s="8">
        <f t="shared" si="58"/>
        <v>14</v>
      </c>
      <c r="F513" s="8">
        <f t="shared" si="59"/>
        <v>27</v>
      </c>
      <c r="H513" t="str">
        <f t="shared" si="55"/>
        <v>被动技能27等级13</v>
      </c>
      <c r="I513" t="str">
        <f t="shared" si="56"/>
        <v>被动技能27等级14</v>
      </c>
      <c r="J513" s="1">
        <v>507</v>
      </c>
      <c r="K513" s="1">
        <f>VLOOKUP(H513,被动技能!$A:$E,5,FALSE)</f>
        <v>533</v>
      </c>
      <c r="L513" s="1">
        <f>VLOOKUP(I513,被动技能!$A:$E,5,FALSE)</f>
        <v>534</v>
      </c>
      <c r="M513" s="1">
        <f t="shared" si="60"/>
        <v>12</v>
      </c>
      <c r="N513" s="1" t="s">
        <v>251</v>
      </c>
      <c r="O513" s="1">
        <f t="shared" si="61"/>
        <v>111</v>
      </c>
      <c r="P513" s="1" t="s">
        <v>252</v>
      </c>
      <c r="Q513" s="1" t="s">
        <v>252</v>
      </c>
    </row>
    <row r="514" spans="3:17" x14ac:dyDescent="0.15">
      <c r="C514" s="8" t="str">
        <f t="shared" si="54"/>
        <v>被动技能27</v>
      </c>
      <c r="D514" s="8">
        <f t="shared" si="57"/>
        <v>14</v>
      </c>
      <c r="E514" s="8">
        <f t="shared" si="58"/>
        <v>15</v>
      </c>
      <c r="F514" s="8">
        <f t="shared" si="59"/>
        <v>27</v>
      </c>
      <c r="H514" t="str">
        <f t="shared" si="55"/>
        <v>被动技能27等级14</v>
      </c>
      <c r="I514" t="str">
        <f t="shared" si="56"/>
        <v>被动技能27等级15</v>
      </c>
      <c r="J514" s="1">
        <v>508</v>
      </c>
      <c r="K514" s="1">
        <f>VLOOKUP(H514,被动技能!$A:$E,5,FALSE)</f>
        <v>534</v>
      </c>
      <c r="L514" s="1">
        <f>VLOOKUP(I514,被动技能!$A:$E,5,FALSE)</f>
        <v>535</v>
      </c>
      <c r="M514" s="1">
        <f t="shared" si="60"/>
        <v>13</v>
      </c>
      <c r="N514" s="1" t="s">
        <v>251</v>
      </c>
      <c r="O514" s="1">
        <f t="shared" si="61"/>
        <v>112</v>
      </c>
      <c r="P514" s="1" t="s">
        <v>252</v>
      </c>
      <c r="Q514" s="1" t="s">
        <v>252</v>
      </c>
    </row>
    <row r="515" spans="3:17" x14ac:dyDescent="0.15">
      <c r="C515" s="8" t="str">
        <f t="shared" si="54"/>
        <v>被动技能27</v>
      </c>
      <c r="D515" s="8">
        <f t="shared" si="57"/>
        <v>15</v>
      </c>
      <c r="E515" s="8">
        <f t="shared" si="58"/>
        <v>16</v>
      </c>
      <c r="F515" s="8">
        <f t="shared" si="59"/>
        <v>27</v>
      </c>
      <c r="H515" t="str">
        <f t="shared" si="55"/>
        <v>被动技能27等级15</v>
      </c>
      <c r="I515" t="str">
        <f t="shared" si="56"/>
        <v>被动技能27等级16</v>
      </c>
      <c r="J515" s="1">
        <v>509</v>
      </c>
      <c r="K515" s="1">
        <f>VLOOKUP(H515,被动技能!$A:$E,5,FALSE)</f>
        <v>535</v>
      </c>
      <c r="L515" s="1">
        <f>VLOOKUP(I515,被动技能!$A:$E,5,FALSE)</f>
        <v>536</v>
      </c>
      <c r="M515" s="1">
        <f t="shared" si="60"/>
        <v>14</v>
      </c>
      <c r="N515" s="1" t="s">
        <v>251</v>
      </c>
      <c r="O515" s="1">
        <f t="shared" si="61"/>
        <v>113</v>
      </c>
      <c r="P515" s="1" t="s">
        <v>252</v>
      </c>
      <c r="Q515" s="1" t="s">
        <v>252</v>
      </c>
    </row>
    <row r="516" spans="3:17" x14ac:dyDescent="0.15">
      <c r="C516" s="8" t="str">
        <f t="shared" si="54"/>
        <v>被动技能27</v>
      </c>
      <c r="D516" s="8">
        <f t="shared" si="57"/>
        <v>16</v>
      </c>
      <c r="E516" s="8">
        <f t="shared" si="58"/>
        <v>17</v>
      </c>
      <c r="F516" s="8">
        <f t="shared" si="59"/>
        <v>27</v>
      </c>
      <c r="H516" t="str">
        <f t="shared" si="55"/>
        <v>被动技能27等级16</v>
      </c>
      <c r="I516" t="str">
        <f t="shared" si="56"/>
        <v>被动技能27等级17</v>
      </c>
      <c r="J516" s="1">
        <v>510</v>
      </c>
      <c r="K516" s="1">
        <f>VLOOKUP(H516,被动技能!$A:$E,5,FALSE)</f>
        <v>536</v>
      </c>
      <c r="L516" s="1">
        <f>VLOOKUP(I516,被动技能!$A:$E,5,FALSE)</f>
        <v>537</v>
      </c>
      <c r="M516" s="1">
        <f t="shared" si="60"/>
        <v>15</v>
      </c>
      <c r="N516" s="1" t="s">
        <v>251</v>
      </c>
      <c r="O516" s="1">
        <f t="shared" si="61"/>
        <v>114</v>
      </c>
      <c r="P516" s="1" t="s">
        <v>252</v>
      </c>
      <c r="Q516" s="1" t="s">
        <v>252</v>
      </c>
    </row>
    <row r="517" spans="3:17" x14ac:dyDescent="0.15">
      <c r="C517" s="8" t="str">
        <f t="shared" si="54"/>
        <v>被动技能27</v>
      </c>
      <c r="D517" s="8">
        <f t="shared" si="57"/>
        <v>17</v>
      </c>
      <c r="E517" s="8">
        <f t="shared" si="58"/>
        <v>18</v>
      </c>
      <c r="F517" s="8">
        <f t="shared" si="59"/>
        <v>27</v>
      </c>
      <c r="H517" t="str">
        <f t="shared" si="55"/>
        <v>被动技能27等级17</v>
      </c>
      <c r="I517" t="str">
        <f t="shared" si="56"/>
        <v>被动技能27等级18</v>
      </c>
      <c r="J517" s="1">
        <v>511</v>
      </c>
      <c r="K517" s="1">
        <f>VLOOKUP(H517,被动技能!$A:$E,5,FALSE)</f>
        <v>537</v>
      </c>
      <c r="L517" s="1">
        <f>VLOOKUP(I517,被动技能!$A:$E,5,FALSE)</f>
        <v>538</v>
      </c>
      <c r="M517" s="1">
        <f t="shared" si="60"/>
        <v>16</v>
      </c>
      <c r="N517" s="1" t="s">
        <v>251</v>
      </c>
      <c r="O517" s="1">
        <f t="shared" si="61"/>
        <v>115</v>
      </c>
      <c r="P517" s="1" t="s">
        <v>252</v>
      </c>
      <c r="Q517" s="1" t="s">
        <v>252</v>
      </c>
    </row>
    <row r="518" spans="3:17" x14ac:dyDescent="0.15">
      <c r="C518" s="8" t="str">
        <f t="shared" si="54"/>
        <v>被动技能27</v>
      </c>
      <c r="D518" s="8">
        <f t="shared" si="57"/>
        <v>18</v>
      </c>
      <c r="E518" s="8">
        <f t="shared" si="58"/>
        <v>19</v>
      </c>
      <c r="F518" s="8">
        <f t="shared" si="59"/>
        <v>27</v>
      </c>
      <c r="H518" t="str">
        <f t="shared" si="55"/>
        <v>被动技能27等级18</v>
      </c>
      <c r="I518" t="str">
        <f t="shared" si="56"/>
        <v>被动技能27等级19</v>
      </c>
      <c r="J518" s="1">
        <v>512</v>
      </c>
      <c r="K518" s="1">
        <f>VLOOKUP(H518,被动技能!$A:$E,5,FALSE)</f>
        <v>538</v>
      </c>
      <c r="L518" s="1">
        <f>VLOOKUP(I518,被动技能!$A:$E,5,FALSE)</f>
        <v>539</v>
      </c>
      <c r="M518" s="1">
        <f t="shared" si="60"/>
        <v>17</v>
      </c>
      <c r="N518" s="1" t="s">
        <v>251</v>
      </c>
      <c r="O518" s="1">
        <f t="shared" si="61"/>
        <v>116</v>
      </c>
      <c r="P518" s="1" t="s">
        <v>252</v>
      </c>
      <c r="Q518" s="1" t="s">
        <v>252</v>
      </c>
    </row>
    <row r="519" spans="3:17" x14ac:dyDescent="0.15">
      <c r="C519" s="8" t="str">
        <f t="shared" si="54"/>
        <v>被动技能27</v>
      </c>
      <c r="D519" s="8">
        <f t="shared" si="57"/>
        <v>19</v>
      </c>
      <c r="E519" s="8">
        <f t="shared" si="58"/>
        <v>20</v>
      </c>
      <c r="F519" s="8">
        <f t="shared" si="59"/>
        <v>27</v>
      </c>
      <c r="H519" t="str">
        <f t="shared" si="55"/>
        <v>被动技能27等级19</v>
      </c>
      <c r="I519" t="str">
        <f t="shared" si="56"/>
        <v>被动技能27等级20</v>
      </c>
      <c r="J519" s="1">
        <v>513</v>
      </c>
      <c r="K519" s="1">
        <f>VLOOKUP(H519,被动技能!$A:$E,5,FALSE)</f>
        <v>539</v>
      </c>
      <c r="L519" s="1">
        <f>VLOOKUP(I519,被动技能!$A:$E,5,FALSE)</f>
        <v>540</v>
      </c>
      <c r="M519" s="1">
        <f t="shared" si="60"/>
        <v>18</v>
      </c>
      <c r="N519" s="1" t="s">
        <v>251</v>
      </c>
      <c r="O519" s="1">
        <f t="shared" si="61"/>
        <v>117</v>
      </c>
      <c r="P519" s="1" t="s">
        <v>252</v>
      </c>
      <c r="Q519" s="1" t="s">
        <v>252</v>
      </c>
    </row>
    <row r="520" spans="3:17" x14ac:dyDescent="0.15">
      <c r="C520" s="8" t="str">
        <f t="shared" ref="C520:C583" si="62">C$4&amp;F520</f>
        <v>被动技能28</v>
      </c>
      <c r="D520" s="8">
        <f t="shared" si="57"/>
        <v>1</v>
      </c>
      <c r="E520" s="8">
        <f t="shared" si="58"/>
        <v>2</v>
      </c>
      <c r="F520" s="8">
        <f t="shared" si="59"/>
        <v>28</v>
      </c>
      <c r="H520" t="str">
        <f t="shared" ref="H520:H583" si="63">$C520&amp;D$6&amp;D520</f>
        <v>被动技能28等级1</v>
      </c>
      <c r="I520" t="str">
        <f t="shared" ref="I520:I583" si="64">$C520&amp;E$6&amp;E520</f>
        <v>被动技能28等级2</v>
      </c>
      <c r="J520" s="1">
        <v>514</v>
      </c>
      <c r="K520" s="1">
        <f>VLOOKUP(H520,被动技能!$A:$E,5,FALSE)</f>
        <v>541</v>
      </c>
      <c r="L520" s="1">
        <f>VLOOKUP(I520,被动技能!$A:$E,5,FALSE)</f>
        <v>542</v>
      </c>
      <c r="M520" s="1">
        <f t="shared" si="60"/>
        <v>19</v>
      </c>
      <c r="N520" s="1" t="s">
        <v>251</v>
      </c>
      <c r="O520" s="1">
        <f t="shared" si="61"/>
        <v>118</v>
      </c>
      <c r="P520" s="1" t="s">
        <v>252</v>
      </c>
      <c r="Q520" s="1" t="s">
        <v>252</v>
      </c>
    </row>
    <row r="521" spans="3:17" x14ac:dyDescent="0.15">
      <c r="C521" s="8" t="str">
        <f t="shared" si="62"/>
        <v>被动技能28</v>
      </c>
      <c r="D521" s="8">
        <f t="shared" ref="D521:D584" si="65">IF(D520=D$5,1,D520+1)</f>
        <v>2</v>
      </c>
      <c r="E521" s="8">
        <f t="shared" ref="E521:E584" si="66">IF(E520=E$5,2,E520+1)</f>
        <v>3</v>
      </c>
      <c r="F521" s="8">
        <f t="shared" ref="F521:F584" si="67">IF(D521=1,F520+1,F520)</f>
        <v>28</v>
      </c>
      <c r="H521" t="str">
        <f t="shared" si="63"/>
        <v>被动技能28等级2</v>
      </c>
      <c r="I521" t="str">
        <f t="shared" si="64"/>
        <v>被动技能28等级3</v>
      </c>
      <c r="J521" s="1">
        <v>515</v>
      </c>
      <c r="K521" s="1">
        <f>VLOOKUP(H521,被动技能!$A:$E,5,FALSE)</f>
        <v>542</v>
      </c>
      <c r="L521" s="1">
        <f>VLOOKUP(I521,被动技能!$A:$E,5,FALSE)</f>
        <v>543</v>
      </c>
      <c r="M521" s="1">
        <f t="shared" si="60"/>
        <v>20</v>
      </c>
      <c r="N521" s="1" t="s">
        <v>251</v>
      </c>
      <c r="O521" s="1">
        <f t="shared" si="61"/>
        <v>119</v>
      </c>
      <c r="P521" s="1" t="s">
        <v>252</v>
      </c>
      <c r="Q521" s="1" t="s">
        <v>252</v>
      </c>
    </row>
    <row r="522" spans="3:17" x14ac:dyDescent="0.15">
      <c r="C522" s="8" t="str">
        <f t="shared" si="62"/>
        <v>被动技能28</v>
      </c>
      <c r="D522" s="8">
        <f t="shared" si="65"/>
        <v>3</v>
      </c>
      <c r="E522" s="8">
        <f t="shared" si="66"/>
        <v>4</v>
      </c>
      <c r="F522" s="8">
        <f t="shared" si="67"/>
        <v>28</v>
      </c>
      <c r="H522" t="str">
        <f t="shared" si="63"/>
        <v>被动技能28等级3</v>
      </c>
      <c r="I522" t="str">
        <f t="shared" si="64"/>
        <v>被动技能28等级4</v>
      </c>
      <c r="J522" s="1">
        <v>516</v>
      </c>
      <c r="K522" s="1">
        <f>VLOOKUP(H522,被动技能!$A:$E,5,FALSE)</f>
        <v>543</v>
      </c>
      <c r="L522" s="1">
        <f>VLOOKUP(I522,被动技能!$A:$E,5,FALSE)</f>
        <v>544</v>
      </c>
      <c r="M522" s="1">
        <f t="shared" si="60"/>
        <v>21</v>
      </c>
      <c r="N522" s="1" t="s">
        <v>251</v>
      </c>
      <c r="O522" s="1">
        <f t="shared" si="61"/>
        <v>120</v>
      </c>
      <c r="P522" s="1" t="s">
        <v>252</v>
      </c>
      <c r="Q522" s="1" t="s">
        <v>252</v>
      </c>
    </row>
    <row r="523" spans="3:17" x14ac:dyDescent="0.15">
      <c r="C523" s="8" t="str">
        <f t="shared" si="62"/>
        <v>被动技能28</v>
      </c>
      <c r="D523" s="8">
        <f t="shared" si="65"/>
        <v>4</v>
      </c>
      <c r="E523" s="8">
        <f t="shared" si="66"/>
        <v>5</v>
      </c>
      <c r="F523" s="8">
        <f t="shared" si="67"/>
        <v>28</v>
      </c>
      <c r="H523" t="str">
        <f t="shared" si="63"/>
        <v>被动技能28等级4</v>
      </c>
      <c r="I523" t="str">
        <f t="shared" si="64"/>
        <v>被动技能28等级5</v>
      </c>
      <c r="J523" s="1">
        <v>517</v>
      </c>
      <c r="K523" s="1">
        <f>VLOOKUP(H523,被动技能!$A:$E,5,FALSE)</f>
        <v>544</v>
      </c>
      <c r="L523" s="1">
        <f>VLOOKUP(I523,被动技能!$A:$E,5,FALSE)</f>
        <v>545</v>
      </c>
      <c r="M523" s="1">
        <f t="shared" si="60"/>
        <v>22</v>
      </c>
      <c r="N523" s="1" t="s">
        <v>251</v>
      </c>
      <c r="O523" s="1">
        <f t="shared" si="61"/>
        <v>121</v>
      </c>
      <c r="P523" s="1" t="s">
        <v>252</v>
      </c>
      <c r="Q523" s="1" t="s">
        <v>252</v>
      </c>
    </row>
    <row r="524" spans="3:17" x14ac:dyDescent="0.15">
      <c r="C524" s="8" t="str">
        <f t="shared" si="62"/>
        <v>被动技能28</v>
      </c>
      <c r="D524" s="8">
        <f t="shared" si="65"/>
        <v>5</v>
      </c>
      <c r="E524" s="8">
        <f t="shared" si="66"/>
        <v>6</v>
      </c>
      <c r="F524" s="8">
        <f t="shared" si="67"/>
        <v>28</v>
      </c>
      <c r="H524" t="str">
        <f t="shared" si="63"/>
        <v>被动技能28等级5</v>
      </c>
      <c r="I524" t="str">
        <f t="shared" si="64"/>
        <v>被动技能28等级6</v>
      </c>
      <c r="J524" s="1">
        <v>518</v>
      </c>
      <c r="K524" s="1">
        <f>VLOOKUP(H524,被动技能!$A:$E,5,FALSE)</f>
        <v>545</v>
      </c>
      <c r="L524" s="1">
        <f>VLOOKUP(I524,被动技能!$A:$E,5,FALSE)</f>
        <v>546</v>
      </c>
      <c r="M524" s="1">
        <f t="shared" si="60"/>
        <v>23</v>
      </c>
      <c r="N524" s="1" t="s">
        <v>251</v>
      </c>
      <c r="O524" s="1">
        <f t="shared" si="61"/>
        <v>122</v>
      </c>
      <c r="P524" s="1" t="s">
        <v>252</v>
      </c>
      <c r="Q524" s="1" t="s">
        <v>252</v>
      </c>
    </row>
    <row r="525" spans="3:17" x14ac:dyDescent="0.15">
      <c r="C525" s="8" t="str">
        <f t="shared" si="62"/>
        <v>被动技能28</v>
      </c>
      <c r="D525" s="8">
        <f t="shared" si="65"/>
        <v>6</v>
      </c>
      <c r="E525" s="8">
        <f t="shared" si="66"/>
        <v>7</v>
      </c>
      <c r="F525" s="8">
        <f t="shared" si="67"/>
        <v>28</v>
      </c>
      <c r="H525" t="str">
        <f t="shared" si="63"/>
        <v>被动技能28等级6</v>
      </c>
      <c r="I525" t="str">
        <f t="shared" si="64"/>
        <v>被动技能28等级7</v>
      </c>
      <c r="J525" s="1">
        <v>519</v>
      </c>
      <c r="K525" s="1">
        <f>VLOOKUP(H525,被动技能!$A:$E,5,FALSE)</f>
        <v>546</v>
      </c>
      <c r="L525" s="1">
        <f>VLOOKUP(I525,被动技能!$A:$E,5,FALSE)</f>
        <v>547</v>
      </c>
      <c r="M525" s="1">
        <f t="shared" si="60"/>
        <v>24</v>
      </c>
      <c r="N525" s="1" t="s">
        <v>251</v>
      </c>
      <c r="O525" s="1">
        <f t="shared" si="61"/>
        <v>123</v>
      </c>
      <c r="P525" s="1" t="s">
        <v>252</v>
      </c>
      <c r="Q525" s="1" t="s">
        <v>252</v>
      </c>
    </row>
    <row r="526" spans="3:17" x14ac:dyDescent="0.15">
      <c r="C526" s="8" t="str">
        <f t="shared" si="62"/>
        <v>被动技能28</v>
      </c>
      <c r="D526" s="8">
        <f t="shared" si="65"/>
        <v>7</v>
      </c>
      <c r="E526" s="8">
        <f t="shared" si="66"/>
        <v>8</v>
      </c>
      <c r="F526" s="8">
        <f t="shared" si="67"/>
        <v>28</v>
      </c>
      <c r="H526" t="str">
        <f t="shared" si="63"/>
        <v>被动技能28等级7</v>
      </c>
      <c r="I526" t="str">
        <f t="shared" si="64"/>
        <v>被动技能28等级8</v>
      </c>
      <c r="J526" s="1">
        <v>520</v>
      </c>
      <c r="K526" s="1">
        <f>VLOOKUP(H526,被动技能!$A:$E,5,FALSE)</f>
        <v>547</v>
      </c>
      <c r="L526" s="1">
        <f>VLOOKUP(I526,被动技能!$A:$E,5,FALSE)</f>
        <v>548</v>
      </c>
      <c r="M526" s="1">
        <f t="shared" si="60"/>
        <v>25</v>
      </c>
      <c r="N526" s="1" t="s">
        <v>251</v>
      </c>
      <c r="O526" s="1">
        <f t="shared" si="61"/>
        <v>124</v>
      </c>
      <c r="P526" s="1" t="s">
        <v>252</v>
      </c>
      <c r="Q526" s="1" t="s">
        <v>252</v>
      </c>
    </row>
    <row r="527" spans="3:17" x14ac:dyDescent="0.15">
      <c r="C527" s="8" t="str">
        <f t="shared" si="62"/>
        <v>被动技能28</v>
      </c>
      <c r="D527" s="8">
        <f t="shared" si="65"/>
        <v>8</v>
      </c>
      <c r="E527" s="8">
        <f t="shared" si="66"/>
        <v>9</v>
      </c>
      <c r="F527" s="8">
        <f t="shared" si="67"/>
        <v>28</v>
      </c>
      <c r="H527" t="str">
        <f t="shared" si="63"/>
        <v>被动技能28等级8</v>
      </c>
      <c r="I527" t="str">
        <f t="shared" si="64"/>
        <v>被动技能28等级9</v>
      </c>
      <c r="J527" s="1">
        <v>521</v>
      </c>
      <c r="K527" s="1">
        <f>VLOOKUP(H527,被动技能!$A:$E,5,FALSE)</f>
        <v>548</v>
      </c>
      <c r="L527" s="1">
        <f>VLOOKUP(I527,被动技能!$A:$E,5,FALSE)</f>
        <v>549</v>
      </c>
      <c r="M527" s="1">
        <f t="shared" si="60"/>
        <v>26</v>
      </c>
      <c r="N527" s="1" t="s">
        <v>251</v>
      </c>
      <c r="O527" s="1">
        <f t="shared" si="61"/>
        <v>125</v>
      </c>
      <c r="P527" s="1" t="s">
        <v>252</v>
      </c>
      <c r="Q527" s="1" t="s">
        <v>252</v>
      </c>
    </row>
    <row r="528" spans="3:17" x14ac:dyDescent="0.15">
      <c r="C528" s="8" t="str">
        <f t="shared" si="62"/>
        <v>被动技能28</v>
      </c>
      <c r="D528" s="8">
        <f t="shared" si="65"/>
        <v>9</v>
      </c>
      <c r="E528" s="8">
        <f t="shared" si="66"/>
        <v>10</v>
      </c>
      <c r="F528" s="8">
        <f t="shared" si="67"/>
        <v>28</v>
      </c>
      <c r="H528" t="str">
        <f t="shared" si="63"/>
        <v>被动技能28等级9</v>
      </c>
      <c r="I528" t="str">
        <f t="shared" si="64"/>
        <v>被动技能28等级10</v>
      </c>
      <c r="J528" s="1">
        <v>522</v>
      </c>
      <c r="K528" s="1">
        <f>VLOOKUP(H528,被动技能!$A:$E,5,FALSE)</f>
        <v>549</v>
      </c>
      <c r="L528" s="1">
        <f>VLOOKUP(I528,被动技能!$A:$E,5,FALSE)</f>
        <v>550</v>
      </c>
      <c r="M528" s="1">
        <f t="shared" si="60"/>
        <v>27</v>
      </c>
      <c r="N528" s="1" t="s">
        <v>251</v>
      </c>
      <c r="O528" s="1">
        <f t="shared" si="61"/>
        <v>126</v>
      </c>
      <c r="P528" s="1" t="s">
        <v>252</v>
      </c>
      <c r="Q528" s="1" t="s">
        <v>252</v>
      </c>
    </row>
    <row r="529" spans="3:17" x14ac:dyDescent="0.15">
      <c r="C529" s="8" t="str">
        <f t="shared" si="62"/>
        <v>被动技能28</v>
      </c>
      <c r="D529" s="8">
        <f t="shared" si="65"/>
        <v>10</v>
      </c>
      <c r="E529" s="8">
        <f t="shared" si="66"/>
        <v>11</v>
      </c>
      <c r="F529" s="8">
        <f t="shared" si="67"/>
        <v>28</v>
      </c>
      <c r="H529" t="str">
        <f t="shared" si="63"/>
        <v>被动技能28等级10</v>
      </c>
      <c r="I529" t="str">
        <f t="shared" si="64"/>
        <v>被动技能28等级11</v>
      </c>
      <c r="J529" s="1">
        <v>523</v>
      </c>
      <c r="K529" s="1">
        <f>VLOOKUP(H529,被动技能!$A:$E,5,FALSE)</f>
        <v>550</v>
      </c>
      <c r="L529" s="1">
        <f>VLOOKUP(I529,被动技能!$A:$E,5,FALSE)</f>
        <v>551</v>
      </c>
      <c r="M529" s="1">
        <f t="shared" si="60"/>
        <v>28</v>
      </c>
      <c r="N529" s="1" t="s">
        <v>251</v>
      </c>
      <c r="O529" s="1">
        <f t="shared" si="61"/>
        <v>127</v>
      </c>
      <c r="P529" s="1" t="s">
        <v>252</v>
      </c>
      <c r="Q529" s="1" t="s">
        <v>252</v>
      </c>
    </row>
    <row r="530" spans="3:17" x14ac:dyDescent="0.15">
      <c r="C530" s="8" t="str">
        <f t="shared" si="62"/>
        <v>被动技能28</v>
      </c>
      <c r="D530" s="8">
        <f t="shared" si="65"/>
        <v>11</v>
      </c>
      <c r="E530" s="8">
        <f t="shared" si="66"/>
        <v>12</v>
      </c>
      <c r="F530" s="8">
        <f t="shared" si="67"/>
        <v>28</v>
      </c>
      <c r="H530" t="str">
        <f t="shared" si="63"/>
        <v>被动技能28等级11</v>
      </c>
      <c r="I530" t="str">
        <f t="shared" si="64"/>
        <v>被动技能28等级12</v>
      </c>
      <c r="J530" s="1">
        <v>524</v>
      </c>
      <c r="K530" s="1">
        <f>VLOOKUP(H530,被动技能!$A:$E,5,FALSE)</f>
        <v>551</v>
      </c>
      <c r="L530" s="1">
        <f>VLOOKUP(I530,被动技能!$A:$E,5,FALSE)</f>
        <v>552</v>
      </c>
      <c r="M530" s="1">
        <f t="shared" si="60"/>
        <v>29</v>
      </c>
      <c r="N530" s="1" t="s">
        <v>251</v>
      </c>
      <c r="O530" s="1">
        <f t="shared" si="61"/>
        <v>128</v>
      </c>
      <c r="P530" s="1" t="s">
        <v>252</v>
      </c>
      <c r="Q530" s="1" t="s">
        <v>252</v>
      </c>
    </row>
    <row r="531" spans="3:17" x14ac:dyDescent="0.15">
      <c r="C531" s="8" t="str">
        <f t="shared" si="62"/>
        <v>被动技能28</v>
      </c>
      <c r="D531" s="8">
        <f t="shared" si="65"/>
        <v>12</v>
      </c>
      <c r="E531" s="8">
        <f t="shared" si="66"/>
        <v>13</v>
      </c>
      <c r="F531" s="8">
        <f t="shared" si="67"/>
        <v>28</v>
      </c>
      <c r="H531" t="str">
        <f t="shared" si="63"/>
        <v>被动技能28等级12</v>
      </c>
      <c r="I531" t="str">
        <f t="shared" si="64"/>
        <v>被动技能28等级13</v>
      </c>
      <c r="J531" s="1">
        <v>525</v>
      </c>
      <c r="K531" s="1">
        <f>VLOOKUP(H531,被动技能!$A:$E,5,FALSE)</f>
        <v>552</v>
      </c>
      <c r="L531" s="1">
        <f>VLOOKUP(I531,被动技能!$A:$E,5,FALSE)</f>
        <v>553</v>
      </c>
      <c r="M531" s="1">
        <f t="shared" si="60"/>
        <v>30</v>
      </c>
      <c r="N531" s="1" t="s">
        <v>251</v>
      </c>
      <c r="O531" s="1">
        <f t="shared" si="61"/>
        <v>129</v>
      </c>
      <c r="P531" s="1" t="s">
        <v>252</v>
      </c>
      <c r="Q531" s="1" t="s">
        <v>252</v>
      </c>
    </row>
    <row r="532" spans="3:17" x14ac:dyDescent="0.15">
      <c r="C532" s="8" t="str">
        <f t="shared" si="62"/>
        <v>被动技能28</v>
      </c>
      <c r="D532" s="8">
        <f t="shared" si="65"/>
        <v>13</v>
      </c>
      <c r="E532" s="8">
        <f t="shared" si="66"/>
        <v>14</v>
      </c>
      <c r="F532" s="8">
        <f t="shared" si="67"/>
        <v>28</v>
      </c>
      <c r="H532" t="str">
        <f t="shared" si="63"/>
        <v>被动技能28等级13</v>
      </c>
      <c r="I532" t="str">
        <f t="shared" si="64"/>
        <v>被动技能28等级14</v>
      </c>
      <c r="J532" s="1">
        <v>526</v>
      </c>
      <c r="K532" s="1">
        <f>VLOOKUP(H532,被动技能!$A:$E,5,FALSE)</f>
        <v>553</v>
      </c>
      <c r="L532" s="1">
        <f>VLOOKUP(I532,被动技能!$A:$E,5,FALSE)</f>
        <v>554</v>
      </c>
      <c r="M532" s="1">
        <f t="shared" si="60"/>
        <v>31</v>
      </c>
      <c r="N532" s="1" t="s">
        <v>251</v>
      </c>
      <c r="O532" s="1">
        <f t="shared" si="61"/>
        <v>130</v>
      </c>
      <c r="P532" s="1" t="s">
        <v>252</v>
      </c>
      <c r="Q532" s="1" t="s">
        <v>252</v>
      </c>
    </row>
    <row r="533" spans="3:17" x14ac:dyDescent="0.15">
      <c r="C533" s="8" t="str">
        <f t="shared" si="62"/>
        <v>被动技能28</v>
      </c>
      <c r="D533" s="8">
        <f t="shared" si="65"/>
        <v>14</v>
      </c>
      <c r="E533" s="8">
        <f t="shared" si="66"/>
        <v>15</v>
      </c>
      <c r="F533" s="8">
        <f t="shared" si="67"/>
        <v>28</v>
      </c>
      <c r="H533" t="str">
        <f t="shared" si="63"/>
        <v>被动技能28等级14</v>
      </c>
      <c r="I533" t="str">
        <f t="shared" si="64"/>
        <v>被动技能28等级15</v>
      </c>
      <c r="J533" s="1">
        <v>527</v>
      </c>
      <c r="K533" s="1">
        <f>VLOOKUP(H533,被动技能!$A:$E,5,FALSE)</f>
        <v>554</v>
      </c>
      <c r="L533" s="1">
        <f>VLOOKUP(I533,被动技能!$A:$E,5,FALSE)</f>
        <v>555</v>
      </c>
      <c r="M533" s="1">
        <f t="shared" si="60"/>
        <v>32</v>
      </c>
      <c r="N533" s="1" t="s">
        <v>251</v>
      </c>
      <c r="O533" s="1">
        <f t="shared" si="61"/>
        <v>131</v>
      </c>
      <c r="P533" s="1" t="s">
        <v>252</v>
      </c>
      <c r="Q533" s="1" t="s">
        <v>252</v>
      </c>
    </row>
    <row r="534" spans="3:17" x14ac:dyDescent="0.15">
      <c r="C534" s="8" t="str">
        <f t="shared" si="62"/>
        <v>被动技能28</v>
      </c>
      <c r="D534" s="8">
        <f t="shared" si="65"/>
        <v>15</v>
      </c>
      <c r="E534" s="8">
        <f t="shared" si="66"/>
        <v>16</v>
      </c>
      <c r="F534" s="8">
        <f t="shared" si="67"/>
        <v>28</v>
      </c>
      <c r="H534" t="str">
        <f t="shared" si="63"/>
        <v>被动技能28等级15</v>
      </c>
      <c r="I534" t="str">
        <f t="shared" si="64"/>
        <v>被动技能28等级16</v>
      </c>
      <c r="J534" s="1">
        <v>528</v>
      </c>
      <c r="K534" s="1">
        <f>VLOOKUP(H534,被动技能!$A:$E,5,FALSE)</f>
        <v>555</v>
      </c>
      <c r="L534" s="1">
        <f>VLOOKUP(I534,被动技能!$A:$E,5,FALSE)</f>
        <v>556</v>
      </c>
      <c r="M534" s="1">
        <f t="shared" si="60"/>
        <v>33</v>
      </c>
      <c r="N534" s="1" t="s">
        <v>251</v>
      </c>
      <c r="O534" s="1">
        <f t="shared" si="61"/>
        <v>132</v>
      </c>
      <c r="P534" s="1" t="s">
        <v>252</v>
      </c>
      <c r="Q534" s="1" t="s">
        <v>252</v>
      </c>
    </row>
    <row r="535" spans="3:17" x14ac:dyDescent="0.15">
      <c r="C535" s="8" t="str">
        <f t="shared" si="62"/>
        <v>被动技能28</v>
      </c>
      <c r="D535" s="8">
        <f t="shared" si="65"/>
        <v>16</v>
      </c>
      <c r="E535" s="8">
        <f t="shared" si="66"/>
        <v>17</v>
      </c>
      <c r="F535" s="8">
        <f t="shared" si="67"/>
        <v>28</v>
      </c>
      <c r="H535" t="str">
        <f t="shared" si="63"/>
        <v>被动技能28等级16</v>
      </c>
      <c r="I535" t="str">
        <f t="shared" si="64"/>
        <v>被动技能28等级17</v>
      </c>
      <c r="J535" s="1">
        <v>529</v>
      </c>
      <c r="K535" s="1">
        <f>VLOOKUP(H535,被动技能!$A:$E,5,FALSE)</f>
        <v>556</v>
      </c>
      <c r="L535" s="1">
        <f>VLOOKUP(I535,被动技能!$A:$E,5,FALSE)</f>
        <v>557</v>
      </c>
      <c r="M535" s="1">
        <f t="shared" si="60"/>
        <v>34</v>
      </c>
      <c r="N535" s="1" t="s">
        <v>251</v>
      </c>
      <c r="O535" s="1">
        <f t="shared" si="61"/>
        <v>133</v>
      </c>
      <c r="P535" s="1" t="s">
        <v>252</v>
      </c>
      <c r="Q535" s="1" t="s">
        <v>252</v>
      </c>
    </row>
    <row r="536" spans="3:17" x14ac:dyDescent="0.15">
      <c r="C536" s="8" t="str">
        <f t="shared" si="62"/>
        <v>被动技能28</v>
      </c>
      <c r="D536" s="8">
        <f t="shared" si="65"/>
        <v>17</v>
      </c>
      <c r="E536" s="8">
        <f t="shared" si="66"/>
        <v>18</v>
      </c>
      <c r="F536" s="8">
        <f t="shared" si="67"/>
        <v>28</v>
      </c>
      <c r="H536" t="str">
        <f t="shared" si="63"/>
        <v>被动技能28等级17</v>
      </c>
      <c r="I536" t="str">
        <f t="shared" si="64"/>
        <v>被动技能28等级18</v>
      </c>
      <c r="J536" s="1">
        <v>530</v>
      </c>
      <c r="K536" s="1">
        <f>VLOOKUP(H536,被动技能!$A:$E,5,FALSE)</f>
        <v>557</v>
      </c>
      <c r="L536" s="1">
        <f>VLOOKUP(I536,被动技能!$A:$E,5,FALSE)</f>
        <v>558</v>
      </c>
      <c r="M536" s="1">
        <f t="shared" si="60"/>
        <v>35</v>
      </c>
      <c r="N536" s="1" t="s">
        <v>251</v>
      </c>
      <c r="O536" s="1">
        <f t="shared" si="61"/>
        <v>134</v>
      </c>
      <c r="P536" s="1" t="s">
        <v>252</v>
      </c>
      <c r="Q536" s="1" t="s">
        <v>252</v>
      </c>
    </row>
    <row r="537" spans="3:17" x14ac:dyDescent="0.15">
      <c r="C537" s="8" t="str">
        <f t="shared" si="62"/>
        <v>被动技能28</v>
      </c>
      <c r="D537" s="8">
        <f t="shared" si="65"/>
        <v>18</v>
      </c>
      <c r="E537" s="8">
        <f t="shared" si="66"/>
        <v>19</v>
      </c>
      <c r="F537" s="8">
        <f t="shared" si="67"/>
        <v>28</v>
      </c>
      <c r="H537" t="str">
        <f t="shared" si="63"/>
        <v>被动技能28等级18</v>
      </c>
      <c r="I537" t="str">
        <f t="shared" si="64"/>
        <v>被动技能28等级19</v>
      </c>
      <c r="J537" s="1">
        <v>531</v>
      </c>
      <c r="K537" s="1">
        <f>VLOOKUP(H537,被动技能!$A:$E,5,FALSE)</f>
        <v>558</v>
      </c>
      <c r="L537" s="1">
        <f>VLOOKUP(I537,被动技能!$A:$E,5,FALSE)</f>
        <v>559</v>
      </c>
      <c r="M537" s="1">
        <f t="shared" si="60"/>
        <v>36</v>
      </c>
      <c r="N537" s="1" t="s">
        <v>251</v>
      </c>
      <c r="O537" s="1">
        <f t="shared" si="61"/>
        <v>135</v>
      </c>
      <c r="P537" s="1" t="s">
        <v>252</v>
      </c>
      <c r="Q537" s="1" t="s">
        <v>252</v>
      </c>
    </row>
    <row r="538" spans="3:17" x14ac:dyDescent="0.15">
      <c r="C538" s="8" t="str">
        <f t="shared" si="62"/>
        <v>被动技能28</v>
      </c>
      <c r="D538" s="8">
        <f t="shared" si="65"/>
        <v>19</v>
      </c>
      <c r="E538" s="8">
        <f t="shared" si="66"/>
        <v>20</v>
      </c>
      <c r="F538" s="8">
        <f t="shared" si="67"/>
        <v>28</v>
      </c>
      <c r="H538" t="str">
        <f t="shared" si="63"/>
        <v>被动技能28等级19</v>
      </c>
      <c r="I538" t="str">
        <f t="shared" si="64"/>
        <v>被动技能28等级20</v>
      </c>
      <c r="J538" s="1">
        <v>532</v>
      </c>
      <c r="K538" s="1">
        <f>VLOOKUP(H538,被动技能!$A:$E,5,FALSE)</f>
        <v>559</v>
      </c>
      <c r="L538" s="1">
        <f>VLOOKUP(I538,被动技能!$A:$E,5,FALSE)</f>
        <v>560</v>
      </c>
      <c r="M538" s="1">
        <f t="shared" si="60"/>
        <v>37</v>
      </c>
      <c r="N538" s="1" t="s">
        <v>251</v>
      </c>
      <c r="O538" s="1">
        <f t="shared" si="61"/>
        <v>136</v>
      </c>
      <c r="P538" s="1" t="s">
        <v>252</v>
      </c>
      <c r="Q538" s="1" t="s">
        <v>252</v>
      </c>
    </row>
    <row r="539" spans="3:17" x14ac:dyDescent="0.15">
      <c r="C539" s="8" t="str">
        <f t="shared" si="62"/>
        <v>被动技能29</v>
      </c>
      <c r="D539" s="8">
        <f t="shared" si="65"/>
        <v>1</v>
      </c>
      <c r="E539" s="8">
        <f t="shared" si="66"/>
        <v>2</v>
      </c>
      <c r="F539" s="8">
        <f t="shared" si="67"/>
        <v>29</v>
      </c>
      <c r="H539" t="str">
        <f t="shared" si="63"/>
        <v>被动技能29等级1</v>
      </c>
      <c r="I539" t="str">
        <f t="shared" si="64"/>
        <v>被动技能29等级2</v>
      </c>
      <c r="J539" s="1">
        <v>533</v>
      </c>
      <c r="K539" s="1">
        <f>VLOOKUP(H539,被动技能!$A:$E,5,FALSE)</f>
        <v>561</v>
      </c>
      <c r="L539" s="1">
        <f>VLOOKUP(I539,被动技能!$A:$E,5,FALSE)</f>
        <v>562</v>
      </c>
      <c r="M539" s="1">
        <f t="shared" si="60"/>
        <v>38</v>
      </c>
      <c r="N539" s="1" t="s">
        <v>251</v>
      </c>
      <c r="O539" s="1">
        <f t="shared" si="61"/>
        <v>137</v>
      </c>
      <c r="P539" s="1" t="s">
        <v>252</v>
      </c>
      <c r="Q539" s="1" t="s">
        <v>252</v>
      </c>
    </row>
    <row r="540" spans="3:17" x14ac:dyDescent="0.15">
      <c r="C540" s="8" t="str">
        <f t="shared" si="62"/>
        <v>被动技能29</v>
      </c>
      <c r="D540" s="8">
        <f t="shared" si="65"/>
        <v>2</v>
      </c>
      <c r="E540" s="8">
        <f t="shared" si="66"/>
        <v>3</v>
      </c>
      <c r="F540" s="8">
        <f t="shared" si="67"/>
        <v>29</v>
      </c>
      <c r="H540" t="str">
        <f t="shared" si="63"/>
        <v>被动技能29等级2</v>
      </c>
      <c r="I540" t="str">
        <f t="shared" si="64"/>
        <v>被动技能29等级3</v>
      </c>
      <c r="J540" s="1">
        <v>534</v>
      </c>
      <c r="K540" s="1">
        <f>VLOOKUP(H540,被动技能!$A:$E,5,FALSE)</f>
        <v>562</v>
      </c>
      <c r="L540" s="1">
        <f>VLOOKUP(I540,被动技能!$A:$E,5,FALSE)</f>
        <v>563</v>
      </c>
      <c r="M540" s="1">
        <f t="shared" si="60"/>
        <v>39</v>
      </c>
      <c r="N540" s="1" t="s">
        <v>251</v>
      </c>
      <c r="O540" s="1">
        <f t="shared" si="61"/>
        <v>138</v>
      </c>
      <c r="P540" s="1" t="s">
        <v>252</v>
      </c>
      <c r="Q540" s="1" t="s">
        <v>252</v>
      </c>
    </row>
    <row r="541" spans="3:17" x14ac:dyDescent="0.15">
      <c r="C541" s="8" t="str">
        <f t="shared" si="62"/>
        <v>被动技能29</v>
      </c>
      <c r="D541" s="8">
        <f t="shared" si="65"/>
        <v>3</v>
      </c>
      <c r="E541" s="8">
        <f t="shared" si="66"/>
        <v>4</v>
      </c>
      <c r="F541" s="8">
        <f t="shared" si="67"/>
        <v>29</v>
      </c>
      <c r="H541" t="str">
        <f t="shared" si="63"/>
        <v>被动技能29等级3</v>
      </c>
      <c r="I541" t="str">
        <f t="shared" si="64"/>
        <v>被动技能29等级4</v>
      </c>
      <c r="J541" s="1">
        <v>535</v>
      </c>
      <c r="K541" s="1">
        <f>VLOOKUP(H541,被动技能!$A:$E,5,FALSE)</f>
        <v>563</v>
      </c>
      <c r="L541" s="1">
        <f>VLOOKUP(I541,被动技能!$A:$E,5,FALSE)</f>
        <v>564</v>
      </c>
      <c r="M541" s="1">
        <f t="shared" si="60"/>
        <v>40</v>
      </c>
      <c r="N541" s="1" t="s">
        <v>251</v>
      </c>
      <c r="O541" s="1">
        <f t="shared" si="61"/>
        <v>139</v>
      </c>
      <c r="P541" s="1" t="s">
        <v>252</v>
      </c>
      <c r="Q541" s="1" t="s">
        <v>252</v>
      </c>
    </row>
    <row r="542" spans="3:17" x14ac:dyDescent="0.15">
      <c r="C542" s="8" t="str">
        <f t="shared" si="62"/>
        <v>被动技能29</v>
      </c>
      <c r="D542" s="8">
        <f t="shared" si="65"/>
        <v>4</v>
      </c>
      <c r="E542" s="8">
        <f t="shared" si="66"/>
        <v>5</v>
      </c>
      <c r="F542" s="8">
        <f t="shared" si="67"/>
        <v>29</v>
      </c>
      <c r="H542" t="str">
        <f t="shared" si="63"/>
        <v>被动技能29等级4</v>
      </c>
      <c r="I542" t="str">
        <f t="shared" si="64"/>
        <v>被动技能29等级5</v>
      </c>
      <c r="J542" s="1">
        <v>536</v>
      </c>
      <c r="K542" s="1">
        <f>VLOOKUP(H542,被动技能!$A:$E,5,FALSE)</f>
        <v>564</v>
      </c>
      <c r="L542" s="1">
        <f>VLOOKUP(I542,被动技能!$A:$E,5,FALSE)</f>
        <v>565</v>
      </c>
      <c r="M542" s="1">
        <f t="shared" si="60"/>
        <v>41</v>
      </c>
      <c r="N542" s="1" t="s">
        <v>251</v>
      </c>
      <c r="O542" s="1">
        <f t="shared" si="61"/>
        <v>140</v>
      </c>
      <c r="P542" s="1" t="s">
        <v>252</v>
      </c>
      <c r="Q542" s="1" t="s">
        <v>252</v>
      </c>
    </row>
    <row r="543" spans="3:17" x14ac:dyDescent="0.15">
      <c r="C543" s="8" t="str">
        <f t="shared" si="62"/>
        <v>被动技能29</v>
      </c>
      <c r="D543" s="8">
        <f t="shared" si="65"/>
        <v>5</v>
      </c>
      <c r="E543" s="8">
        <f t="shared" si="66"/>
        <v>6</v>
      </c>
      <c r="F543" s="8">
        <f t="shared" si="67"/>
        <v>29</v>
      </c>
      <c r="H543" t="str">
        <f t="shared" si="63"/>
        <v>被动技能29等级5</v>
      </c>
      <c r="I543" t="str">
        <f t="shared" si="64"/>
        <v>被动技能29等级6</v>
      </c>
      <c r="J543" s="1">
        <v>537</v>
      </c>
      <c r="K543" s="1">
        <f>VLOOKUP(H543,被动技能!$A:$E,5,FALSE)</f>
        <v>565</v>
      </c>
      <c r="L543" s="1">
        <f>VLOOKUP(I543,被动技能!$A:$E,5,FALSE)</f>
        <v>566</v>
      </c>
      <c r="M543" s="1">
        <f t="shared" si="60"/>
        <v>42</v>
      </c>
      <c r="N543" s="1" t="s">
        <v>251</v>
      </c>
      <c r="O543" s="1">
        <f t="shared" si="61"/>
        <v>141</v>
      </c>
      <c r="P543" s="1" t="s">
        <v>252</v>
      </c>
      <c r="Q543" s="1" t="s">
        <v>252</v>
      </c>
    </row>
    <row r="544" spans="3:17" x14ac:dyDescent="0.15">
      <c r="C544" s="8" t="str">
        <f t="shared" si="62"/>
        <v>被动技能29</v>
      </c>
      <c r="D544" s="8">
        <f t="shared" si="65"/>
        <v>6</v>
      </c>
      <c r="E544" s="8">
        <f t="shared" si="66"/>
        <v>7</v>
      </c>
      <c r="F544" s="8">
        <f t="shared" si="67"/>
        <v>29</v>
      </c>
      <c r="H544" t="str">
        <f t="shared" si="63"/>
        <v>被动技能29等级6</v>
      </c>
      <c r="I544" t="str">
        <f t="shared" si="64"/>
        <v>被动技能29等级7</v>
      </c>
      <c r="J544" s="1">
        <v>538</v>
      </c>
      <c r="K544" s="1">
        <f>VLOOKUP(H544,被动技能!$A:$E,5,FALSE)</f>
        <v>566</v>
      </c>
      <c r="L544" s="1">
        <f>VLOOKUP(I544,被动技能!$A:$E,5,FALSE)</f>
        <v>567</v>
      </c>
      <c r="M544" s="1">
        <f t="shared" si="60"/>
        <v>43</v>
      </c>
      <c r="N544" s="1" t="s">
        <v>251</v>
      </c>
      <c r="O544" s="1">
        <f t="shared" si="61"/>
        <v>142</v>
      </c>
      <c r="P544" s="1" t="s">
        <v>252</v>
      </c>
      <c r="Q544" s="1" t="s">
        <v>252</v>
      </c>
    </row>
    <row r="545" spans="3:17" x14ac:dyDescent="0.15">
      <c r="C545" s="8" t="str">
        <f t="shared" si="62"/>
        <v>被动技能29</v>
      </c>
      <c r="D545" s="8">
        <f t="shared" si="65"/>
        <v>7</v>
      </c>
      <c r="E545" s="8">
        <f t="shared" si="66"/>
        <v>8</v>
      </c>
      <c r="F545" s="8">
        <f t="shared" si="67"/>
        <v>29</v>
      </c>
      <c r="H545" t="str">
        <f t="shared" si="63"/>
        <v>被动技能29等级7</v>
      </c>
      <c r="I545" t="str">
        <f t="shared" si="64"/>
        <v>被动技能29等级8</v>
      </c>
      <c r="J545" s="1">
        <v>539</v>
      </c>
      <c r="K545" s="1">
        <f>VLOOKUP(H545,被动技能!$A:$E,5,FALSE)</f>
        <v>567</v>
      </c>
      <c r="L545" s="1">
        <f>VLOOKUP(I545,被动技能!$A:$E,5,FALSE)</f>
        <v>568</v>
      </c>
      <c r="M545" s="1">
        <f t="shared" si="60"/>
        <v>44</v>
      </c>
      <c r="N545" s="1" t="s">
        <v>251</v>
      </c>
      <c r="O545" s="1">
        <f t="shared" si="61"/>
        <v>143</v>
      </c>
      <c r="P545" s="1" t="s">
        <v>252</v>
      </c>
      <c r="Q545" s="1" t="s">
        <v>252</v>
      </c>
    </row>
    <row r="546" spans="3:17" x14ac:dyDescent="0.15">
      <c r="C546" s="8" t="str">
        <f t="shared" si="62"/>
        <v>被动技能29</v>
      </c>
      <c r="D546" s="8">
        <f t="shared" si="65"/>
        <v>8</v>
      </c>
      <c r="E546" s="8">
        <f t="shared" si="66"/>
        <v>9</v>
      </c>
      <c r="F546" s="8">
        <f t="shared" si="67"/>
        <v>29</v>
      </c>
      <c r="H546" t="str">
        <f t="shared" si="63"/>
        <v>被动技能29等级8</v>
      </c>
      <c r="I546" t="str">
        <f t="shared" si="64"/>
        <v>被动技能29等级9</v>
      </c>
      <c r="J546" s="1">
        <v>540</v>
      </c>
      <c r="K546" s="1">
        <f>VLOOKUP(H546,被动技能!$A:$E,5,FALSE)</f>
        <v>568</v>
      </c>
      <c r="L546" s="1">
        <f>VLOOKUP(I546,被动技能!$A:$E,5,FALSE)</f>
        <v>569</v>
      </c>
      <c r="M546" s="1">
        <f t="shared" si="60"/>
        <v>45</v>
      </c>
      <c r="N546" s="1" t="s">
        <v>251</v>
      </c>
      <c r="O546" s="1">
        <f t="shared" si="61"/>
        <v>144</v>
      </c>
      <c r="P546" s="1" t="s">
        <v>252</v>
      </c>
      <c r="Q546" s="1" t="s">
        <v>252</v>
      </c>
    </row>
    <row r="547" spans="3:17" x14ac:dyDescent="0.15">
      <c r="C547" s="8" t="str">
        <f t="shared" si="62"/>
        <v>被动技能29</v>
      </c>
      <c r="D547" s="8">
        <f t="shared" si="65"/>
        <v>9</v>
      </c>
      <c r="E547" s="8">
        <f t="shared" si="66"/>
        <v>10</v>
      </c>
      <c r="F547" s="8">
        <f t="shared" si="67"/>
        <v>29</v>
      </c>
      <c r="H547" t="str">
        <f t="shared" si="63"/>
        <v>被动技能29等级9</v>
      </c>
      <c r="I547" t="str">
        <f t="shared" si="64"/>
        <v>被动技能29等级10</v>
      </c>
      <c r="J547" s="1">
        <v>541</v>
      </c>
      <c r="K547" s="1">
        <f>VLOOKUP(H547,被动技能!$A:$E,5,FALSE)</f>
        <v>569</v>
      </c>
      <c r="L547" s="1">
        <f>VLOOKUP(I547,被动技能!$A:$E,5,FALSE)</f>
        <v>570</v>
      </c>
      <c r="M547" s="1">
        <f t="shared" si="60"/>
        <v>46</v>
      </c>
      <c r="N547" s="1" t="s">
        <v>251</v>
      </c>
      <c r="O547" s="1">
        <f t="shared" si="61"/>
        <v>145</v>
      </c>
      <c r="P547" s="1" t="s">
        <v>252</v>
      </c>
      <c r="Q547" s="1" t="s">
        <v>252</v>
      </c>
    </row>
    <row r="548" spans="3:17" x14ac:dyDescent="0.15">
      <c r="C548" s="8" t="str">
        <f t="shared" si="62"/>
        <v>被动技能29</v>
      </c>
      <c r="D548" s="8">
        <f t="shared" si="65"/>
        <v>10</v>
      </c>
      <c r="E548" s="8">
        <f t="shared" si="66"/>
        <v>11</v>
      </c>
      <c r="F548" s="8">
        <f t="shared" si="67"/>
        <v>29</v>
      </c>
      <c r="H548" t="str">
        <f t="shared" si="63"/>
        <v>被动技能29等级10</v>
      </c>
      <c r="I548" t="str">
        <f t="shared" si="64"/>
        <v>被动技能29等级11</v>
      </c>
      <c r="J548" s="1">
        <v>542</v>
      </c>
      <c r="K548" s="1">
        <f>VLOOKUP(H548,被动技能!$A:$E,5,FALSE)</f>
        <v>570</v>
      </c>
      <c r="L548" s="1">
        <f>VLOOKUP(I548,被动技能!$A:$E,5,FALSE)</f>
        <v>571</v>
      </c>
      <c r="M548" s="1">
        <f t="shared" si="60"/>
        <v>47</v>
      </c>
      <c r="N548" s="1" t="s">
        <v>251</v>
      </c>
      <c r="O548" s="1">
        <f t="shared" si="61"/>
        <v>146</v>
      </c>
      <c r="P548" s="1" t="s">
        <v>252</v>
      </c>
      <c r="Q548" s="1" t="s">
        <v>252</v>
      </c>
    </row>
    <row r="549" spans="3:17" x14ac:dyDescent="0.15">
      <c r="C549" s="8" t="str">
        <f t="shared" si="62"/>
        <v>被动技能29</v>
      </c>
      <c r="D549" s="8">
        <f t="shared" si="65"/>
        <v>11</v>
      </c>
      <c r="E549" s="8">
        <f t="shared" si="66"/>
        <v>12</v>
      </c>
      <c r="F549" s="8">
        <f t="shared" si="67"/>
        <v>29</v>
      </c>
      <c r="H549" t="str">
        <f t="shared" si="63"/>
        <v>被动技能29等级11</v>
      </c>
      <c r="I549" t="str">
        <f t="shared" si="64"/>
        <v>被动技能29等级12</v>
      </c>
      <c r="J549" s="1">
        <v>543</v>
      </c>
      <c r="K549" s="1">
        <f>VLOOKUP(H549,被动技能!$A:$E,5,FALSE)</f>
        <v>571</v>
      </c>
      <c r="L549" s="1">
        <f>VLOOKUP(I549,被动技能!$A:$E,5,FALSE)</f>
        <v>572</v>
      </c>
      <c r="M549" s="1">
        <f t="shared" si="60"/>
        <v>48</v>
      </c>
      <c r="N549" s="1" t="s">
        <v>251</v>
      </c>
      <c r="O549" s="1">
        <f t="shared" si="61"/>
        <v>147</v>
      </c>
      <c r="P549" s="1" t="s">
        <v>252</v>
      </c>
      <c r="Q549" s="1" t="s">
        <v>252</v>
      </c>
    </row>
    <row r="550" spans="3:17" x14ac:dyDescent="0.15">
      <c r="C550" s="8" t="str">
        <f t="shared" si="62"/>
        <v>被动技能29</v>
      </c>
      <c r="D550" s="8">
        <f t="shared" si="65"/>
        <v>12</v>
      </c>
      <c r="E550" s="8">
        <f t="shared" si="66"/>
        <v>13</v>
      </c>
      <c r="F550" s="8">
        <f t="shared" si="67"/>
        <v>29</v>
      </c>
      <c r="H550" t="str">
        <f t="shared" si="63"/>
        <v>被动技能29等级12</v>
      </c>
      <c r="I550" t="str">
        <f t="shared" si="64"/>
        <v>被动技能29等级13</v>
      </c>
      <c r="J550" s="1">
        <v>544</v>
      </c>
      <c r="K550" s="1">
        <f>VLOOKUP(H550,被动技能!$A:$E,5,FALSE)</f>
        <v>572</v>
      </c>
      <c r="L550" s="1">
        <f>VLOOKUP(I550,被动技能!$A:$E,5,FALSE)</f>
        <v>573</v>
      </c>
      <c r="M550" s="1">
        <f t="shared" si="60"/>
        <v>49</v>
      </c>
      <c r="N550" s="1" t="s">
        <v>251</v>
      </c>
      <c r="O550" s="1">
        <f t="shared" si="61"/>
        <v>148</v>
      </c>
      <c r="P550" s="1" t="s">
        <v>252</v>
      </c>
      <c r="Q550" s="1" t="s">
        <v>252</v>
      </c>
    </row>
    <row r="551" spans="3:17" x14ac:dyDescent="0.15">
      <c r="C551" s="8" t="str">
        <f t="shared" si="62"/>
        <v>被动技能29</v>
      </c>
      <c r="D551" s="8">
        <f t="shared" si="65"/>
        <v>13</v>
      </c>
      <c r="E551" s="8">
        <f t="shared" si="66"/>
        <v>14</v>
      </c>
      <c r="F551" s="8">
        <f t="shared" si="67"/>
        <v>29</v>
      </c>
      <c r="H551" t="str">
        <f t="shared" si="63"/>
        <v>被动技能29等级13</v>
      </c>
      <c r="I551" t="str">
        <f t="shared" si="64"/>
        <v>被动技能29等级14</v>
      </c>
      <c r="J551" s="1">
        <v>545</v>
      </c>
      <c r="K551" s="1">
        <f>VLOOKUP(H551,被动技能!$A:$E,5,FALSE)</f>
        <v>573</v>
      </c>
      <c r="L551" s="1">
        <f>VLOOKUP(I551,被动技能!$A:$E,5,FALSE)</f>
        <v>574</v>
      </c>
      <c r="M551" s="1">
        <f t="shared" si="60"/>
        <v>50</v>
      </c>
      <c r="N551" s="1" t="s">
        <v>251</v>
      </c>
      <c r="O551" s="1">
        <f t="shared" si="61"/>
        <v>149</v>
      </c>
      <c r="P551" s="1" t="s">
        <v>252</v>
      </c>
      <c r="Q551" s="1" t="s">
        <v>252</v>
      </c>
    </row>
    <row r="552" spans="3:17" x14ac:dyDescent="0.15">
      <c r="C552" s="8" t="str">
        <f t="shared" si="62"/>
        <v>被动技能29</v>
      </c>
      <c r="D552" s="8">
        <f t="shared" si="65"/>
        <v>14</v>
      </c>
      <c r="E552" s="8">
        <f t="shared" si="66"/>
        <v>15</v>
      </c>
      <c r="F552" s="8">
        <f t="shared" si="67"/>
        <v>29</v>
      </c>
      <c r="H552" t="str">
        <f t="shared" si="63"/>
        <v>被动技能29等级14</v>
      </c>
      <c r="I552" t="str">
        <f t="shared" si="64"/>
        <v>被动技能29等级15</v>
      </c>
      <c r="J552" s="1">
        <v>546</v>
      </c>
      <c r="K552" s="1">
        <f>VLOOKUP(H552,被动技能!$A:$E,5,FALSE)</f>
        <v>574</v>
      </c>
      <c r="L552" s="1">
        <f>VLOOKUP(I552,被动技能!$A:$E,5,FALSE)</f>
        <v>575</v>
      </c>
      <c r="M552" s="1">
        <f t="shared" si="60"/>
        <v>51</v>
      </c>
      <c r="N552" s="1" t="s">
        <v>251</v>
      </c>
      <c r="O552" s="1">
        <f t="shared" si="61"/>
        <v>150</v>
      </c>
      <c r="P552" s="1" t="s">
        <v>252</v>
      </c>
      <c r="Q552" s="1" t="s">
        <v>252</v>
      </c>
    </row>
    <row r="553" spans="3:17" x14ac:dyDescent="0.15">
      <c r="C553" s="8" t="str">
        <f t="shared" si="62"/>
        <v>被动技能29</v>
      </c>
      <c r="D553" s="8">
        <f t="shared" si="65"/>
        <v>15</v>
      </c>
      <c r="E553" s="8">
        <f t="shared" si="66"/>
        <v>16</v>
      </c>
      <c r="F553" s="8">
        <f t="shared" si="67"/>
        <v>29</v>
      </c>
      <c r="H553" t="str">
        <f t="shared" si="63"/>
        <v>被动技能29等级15</v>
      </c>
      <c r="I553" t="str">
        <f t="shared" si="64"/>
        <v>被动技能29等级16</v>
      </c>
      <c r="J553" s="1">
        <v>547</v>
      </c>
      <c r="K553" s="1">
        <f>VLOOKUP(H553,被动技能!$A:$E,5,FALSE)</f>
        <v>575</v>
      </c>
      <c r="L553" s="1">
        <f>VLOOKUP(I553,被动技能!$A:$E,5,FALSE)</f>
        <v>576</v>
      </c>
      <c r="M553" s="1">
        <f t="shared" si="60"/>
        <v>52</v>
      </c>
      <c r="N553" s="1" t="s">
        <v>251</v>
      </c>
      <c r="O553" s="1">
        <f t="shared" si="61"/>
        <v>151</v>
      </c>
      <c r="P553" s="1" t="s">
        <v>252</v>
      </c>
      <c r="Q553" s="1" t="s">
        <v>252</v>
      </c>
    </row>
    <row r="554" spans="3:17" x14ac:dyDescent="0.15">
      <c r="C554" s="8" t="str">
        <f t="shared" si="62"/>
        <v>被动技能29</v>
      </c>
      <c r="D554" s="8">
        <f t="shared" si="65"/>
        <v>16</v>
      </c>
      <c r="E554" s="8">
        <f t="shared" si="66"/>
        <v>17</v>
      </c>
      <c r="F554" s="8">
        <f t="shared" si="67"/>
        <v>29</v>
      </c>
      <c r="H554" t="str">
        <f t="shared" si="63"/>
        <v>被动技能29等级16</v>
      </c>
      <c r="I554" t="str">
        <f t="shared" si="64"/>
        <v>被动技能29等级17</v>
      </c>
      <c r="J554" s="1">
        <v>548</v>
      </c>
      <c r="K554" s="1">
        <f>VLOOKUP(H554,被动技能!$A:$E,5,FALSE)</f>
        <v>576</v>
      </c>
      <c r="L554" s="1">
        <f>VLOOKUP(I554,被动技能!$A:$E,5,FALSE)</f>
        <v>577</v>
      </c>
      <c r="M554" s="1">
        <f t="shared" si="60"/>
        <v>53</v>
      </c>
      <c r="N554" s="1" t="s">
        <v>251</v>
      </c>
      <c r="O554" s="1">
        <f t="shared" si="61"/>
        <v>152</v>
      </c>
      <c r="P554" s="1" t="s">
        <v>252</v>
      </c>
      <c r="Q554" s="1" t="s">
        <v>252</v>
      </c>
    </row>
    <row r="555" spans="3:17" x14ac:dyDescent="0.15">
      <c r="C555" s="8" t="str">
        <f t="shared" si="62"/>
        <v>被动技能29</v>
      </c>
      <c r="D555" s="8">
        <f t="shared" si="65"/>
        <v>17</v>
      </c>
      <c r="E555" s="8">
        <f t="shared" si="66"/>
        <v>18</v>
      </c>
      <c r="F555" s="8">
        <f t="shared" si="67"/>
        <v>29</v>
      </c>
      <c r="H555" t="str">
        <f t="shared" si="63"/>
        <v>被动技能29等级17</v>
      </c>
      <c r="I555" t="str">
        <f t="shared" si="64"/>
        <v>被动技能29等级18</v>
      </c>
      <c r="J555" s="1">
        <v>549</v>
      </c>
      <c r="K555" s="1">
        <f>VLOOKUP(H555,被动技能!$A:$E,5,FALSE)</f>
        <v>577</v>
      </c>
      <c r="L555" s="1">
        <f>VLOOKUP(I555,被动技能!$A:$E,5,FALSE)</f>
        <v>578</v>
      </c>
      <c r="M555" s="1">
        <f t="shared" ref="M555:M595" si="68">M456</f>
        <v>54</v>
      </c>
      <c r="N555" s="1" t="s">
        <v>251</v>
      </c>
      <c r="O555" s="1">
        <f t="shared" ref="O555:O595" si="69">O456</f>
        <v>153</v>
      </c>
      <c r="P555" s="1" t="s">
        <v>252</v>
      </c>
      <c r="Q555" s="1" t="s">
        <v>252</v>
      </c>
    </row>
    <row r="556" spans="3:17" x14ac:dyDescent="0.15">
      <c r="C556" s="8" t="str">
        <f t="shared" si="62"/>
        <v>被动技能29</v>
      </c>
      <c r="D556" s="8">
        <f t="shared" si="65"/>
        <v>18</v>
      </c>
      <c r="E556" s="8">
        <f t="shared" si="66"/>
        <v>19</v>
      </c>
      <c r="F556" s="8">
        <f t="shared" si="67"/>
        <v>29</v>
      </c>
      <c r="H556" t="str">
        <f t="shared" si="63"/>
        <v>被动技能29等级18</v>
      </c>
      <c r="I556" t="str">
        <f t="shared" si="64"/>
        <v>被动技能29等级19</v>
      </c>
      <c r="J556" s="1">
        <v>550</v>
      </c>
      <c r="K556" s="1">
        <f>VLOOKUP(H556,被动技能!$A:$E,5,FALSE)</f>
        <v>578</v>
      </c>
      <c r="L556" s="1">
        <f>VLOOKUP(I556,被动技能!$A:$E,5,FALSE)</f>
        <v>579</v>
      </c>
      <c r="M556" s="1">
        <f t="shared" si="68"/>
        <v>55</v>
      </c>
      <c r="N556" s="1" t="s">
        <v>251</v>
      </c>
      <c r="O556" s="1">
        <f t="shared" si="69"/>
        <v>154</v>
      </c>
      <c r="P556" s="1" t="s">
        <v>252</v>
      </c>
      <c r="Q556" s="1" t="s">
        <v>252</v>
      </c>
    </row>
    <row r="557" spans="3:17" x14ac:dyDescent="0.15">
      <c r="C557" s="8" t="str">
        <f t="shared" si="62"/>
        <v>被动技能29</v>
      </c>
      <c r="D557" s="8">
        <f t="shared" si="65"/>
        <v>19</v>
      </c>
      <c r="E557" s="8">
        <f t="shared" si="66"/>
        <v>20</v>
      </c>
      <c r="F557" s="8">
        <f t="shared" si="67"/>
        <v>29</v>
      </c>
      <c r="H557" t="str">
        <f t="shared" si="63"/>
        <v>被动技能29等级19</v>
      </c>
      <c r="I557" t="str">
        <f t="shared" si="64"/>
        <v>被动技能29等级20</v>
      </c>
      <c r="J557" s="1">
        <v>551</v>
      </c>
      <c r="K557" s="1">
        <f>VLOOKUP(H557,被动技能!$A:$E,5,FALSE)</f>
        <v>579</v>
      </c>
      <c r="L557" s="1">
        <f>VLOOKUP(I557,被动技能!$A:$E,5,FALSE)</f>
        <v>580</v>
      </c>
      <c r="M557" s="1">
        <f t="shared" si="68"/>
        <v>56</v>
      </c>
      <c r="N557" s="1" t="s">
        <v>251</v>
      </c>
      <c r="O557" s="1">
        <f t="shared" si="69"/>
        <v>155</v>
      </c>
      <c r="P557" s="1" t="s">
        <v>252</v>
      </c>
      <c r="Q557" s="1" t="s">
        <v>252</v>
      </c>
    </row>
    <row r="558" spans="3:17" x14ac:dyDescent="0.15">
      <c r="C558" s="8" t="str">
        <f t="shared" si="62"/>
        <v>被动技能30</v>
      </c>
      <c r="D558" s="8">
        <f t="shared" si="65"/>
        <v>1</v>
      </c>
      <c r="E558" s="8">
        <f t="shared" si="66"/>
        <v>2</v>
      </c>
      <c r="F558" s="8">
        <f t="shared" si="67"/>
        <v>30</v>
      </c>
      <c r="H558" t="str">
        <f t="shared" si="63"/>
        <v>被动技能30等级1</v>
      </c>
      <c r="I558" t="str">
        <f t="shared" si="64"/>
        <v>被动技能30等级2</v>
      </c>
      <c r="J558" s="1">
        <v>552</v>
      </c>
      <c r="K558" s="1">
        <f>VLOOKUP(H558,被动技能!$A:$E,5,FALSE)</f>
        <v>581</v>
      </c>
      <c r="L558" s="1">
        <f>VLOOKUP(I558,被动技能!$A:$E,5,FALSE)</f>
        <v>582</v>
      </c>
      <c r="M558" s="1">
        <f t="shared" si="68"/>
        <v>57</v>
      </c>
      <c r="N558" s="1" t="s">
        <v>251</v>
      </c>
      <c r="O558" s="1">
        <f t="shared" si="69"/>
        <v>156</v>
      </c>
      <c r="P558" s="1" t="s">
        <v>252</v>
      </c>
      <c r="Q558" s="1" t="s">
        <v>252</v>
      </c>
    </row>
    <row r="559" spans="3:17" x14ac:dyDescent="0.15">
      <c r="C559" s="8" t="str">
        <f t="shared" si="62"/>
        <v>被动技能30</v>
      </c>
      <c r="D559" s="8">
        <f t="shared" si="65"/>
        <v>2</v>
      </c>
      <c r="E559" s="8">
        <f t="shared" si="66"/>
        <v>3</v>
      </c>
      <c r="F559" s="8">
        <f t="shared" si="67"/>
        <v>30</v>
      </c>
      <c r="H559" t="str">
        <f t="shared" si="63"/>
        <v>被动技能30等级2</v>
      </c>
      <c r="I559" t="str">
        <f t="shared" si="64"/>
        <v>被动技能30等级3</v>
      </c>
      <c r="J559" s="1">
        <v>553</v>
      </c>
      <c r="K559" s="1">
        <f>VLOOKUP(H559,被动技能!$A:$E,5,FALSE)</f>
        <v>582</v>
      </c>
      <c r="L559" s="1">
        <f>VLOOKUP(I559,被动技能!$A:$E,5,FALSE)</f>
        <v>583</v>
      </c>
      <c r="M559" s="1">
        <f t="shared" si="68"/>
        <v>58</v>
      </c>
      <c r="N559" s="1" t="s">
        <v>251</v>
      </c>
      <c r="O559" s="1">
        <f t="shared" si="69"/>
        <v>157</v>
      </c>
      <c r="P559" s="1" t="s">
        <v>252</v>
      </c>
      <c r="Q559" s="1" t="s">
        <v>252</v>
      </c>
    </row>
    <row r="560" spans="3:17" x14ac:dyDescent="0.15">
      <c r="C560" s="8" t="str">
        <f t="shared" si="62"/>
        <v>被动技能30</v>
      </c>
      <c r="D560" s="8">
        <f t="shared" si="65"/>
        <v>3</v>
      </c>
      <c r="E560" s="8">
        <f t="shared" si="66"/>
        <v>4</v>
      </c>
      <c r="F560" s="8">
        <f t="shared" si="67"/>
        <v>30</v>
      </c>
      <c r="H560" t="str">
        <f t="shared" si="63"/>
        <v>被动技能30等级3</v>
      </c>
      <c r="I560" t="str">
        <f t="shared" si="64"/>
        <v>被动技能30等级4</v>
      </c>
      <c r="J560" s="1">
        <v>554</v>
      </c>
      <c r="K560" s="1">
        <f>VLOOKUP(H560,被动技能!$A:$E,5,FALSE)</f>
        <v>583</v>
      </c>
      <c r="L560" s="1">
        <f>VLOOKUP(I560,被动技能!$A:$E,5,FALSE)</f>
        <v>584</v>
      </c>
      <c r="M560" s="1">
        <f t="shared" si="68"/>
        <v>59</v>
      </c>
      <c r="N560" s="1" t="s">
        <v>251</v>
      </c>
      <c r="O560" s="1">
        <f t="shared" si="69"/>
        <v>158</v>
      </c>
      <c r="P560" s="1" t="s">
        <v>252</v>
      </c>
      <c r="Q560" s="1" t="s">
        <v>252</v>
      </c>
    </row>
    <row r="561" spans="3:17" x14ac:dyDescent="0.15">
      <c r="C561" s="8" t="str">
        <f t="shared" si="62"/>
        <v>被动技能30</v>
      </c>
      <c r="D561" s="8">
        <f t="shared" si="65"/>
        <v>4</v>
      </c>
      <c r="E561" s="8">
        <f t="shared" si="66"/>
        <v>5</v>
      </c>
      <c r="F561" s="8">
        <f t="shared" si="67"/>
        <v>30</v>
      </c>
      <c r="H561" t="str">
        <f t="shared" si="63"/>
        <v>被动技能30等级4</v>
      </c>
      <c r="I561" t="str">
        <f t="shared" si="64"/>
        <v>被动技能30等级5</v>
      </c>
      <c r="J561" s="1">
        <v>555</v>
      </c>
      <c r="K561" s="1">
        <f>VLOOKUP(H561,被动技能!$A:$E,5,FALSE)</f>
        <v>584</v>
      </c>
      <c r="L561" s="1">
        <f>VLOOKUP(I561,被动技能!$A:$E,5,FALSE)</f>
        <v>585</v>
      </c>
      <c r="M561" s="1">
        <f t="shared" si="68"/>
        <v>60</v>
      </c>
      <c r="N561" s="1" t="s">
        <v>251</v>
      </c>
      <c r="O561" s="1">
        <f t="shared" si="69"/>
        <v>159</v>
      </c>
      <c r="P561" s="1" t="s">
        <v>252</v>
      </c>
      <c r="Q561" s="1" t="s">
        <v>252</v>
      </c>
    </row>
    <row r="562" spans="3:17" x14ac:dyDescent="0.15">
      <c r="C562" s="8" t="str">
        <f t="shared" si="62"/>
        <v>被动技能30</v>
      </c>
      <c r="D562" s="8">
        <f t="shared" si="65"/>
        <v>5</v>
      </c>
      <c r="E562" s="8">
        <f t="shared" si="66"/>
        <v>6</v>
      </c>
      <c r="F562" s="8">
        <f t="shared" si="67"/>
        <v>30</v>
      </c>
      <c r="H562" t="str">
        <f t="shared" si="63"/>
        <v>被动技能30等级5</v>
      </c>
      <c r="I562" t="str">
        <f t="shared" si="64"/>
        <v>被动技能30等级6</v>
      </c>
      <c r="J562" s="1">
        <v>556</v>
      </c>
      <c r="K562" s="1">
        <f>VLOOKUP(H562,被动技能!$A:$E,5,FALSE)</f>
        <v>585</v>
      </c>
      <c r="L562" s="1">
        <f>VLOOKUP(I562,被动技能!$A:$E,5,FALSE)</f>
        <v>586</v>
      </c>
      <c r="M562" s="1">
        <f t="shared" si="68"/>
        <v>61</v>
      </c>
      <c r="N562" s="1" t="s">
        <v>251</v>
      </c>
      <c r="O562" s="1">
        <f t="shared" si="69"/>
        <v>160</v>
      </c>
      <c r="P562" s="1" t="s">
        <v>252</v>
      </c>
      <c r="Q562" s="1" t="s">
        <v>252</v>
      </c>
    </row>
    <row r="563" spans="3:17" x14ac:dyDescent="0.15">
      <c r="C563" s="8" t="str">
        <f t="shared" si="62"/>
        <v>被动技能30</v>
      </c>
      <c r="D563" s="8">
        <f t="shared" si="65"/>
        <v>6</v>
      </c>
      <c r="E563" s="8">
        <f t="shared" si="66"/>
        <v>7</v>
      </c>
      <c r="F563" s="8">
        <f t="shared" si="67"/>
        <v>30</v>
      </c>
      <c r="H563" t="str">
        <f t="shared" si="63"/>
        <v>被动技能30等级6</v>
      </c>
      <c r="I563" t="str">
        <f t="shared" si="64"/>
        <v>被动技能30等级7</v>
      </c>
      <c r="J563" s="1">
        <v>557</v>
      </c>
      <c r="K563" s="1">
        <f>VLOOKUP(H563,被动技能!$A:$E,5,FALSE)</f>
        <v>586</v>
      </c>
      <c r="L563" s="1">
        <f>VLOOKUP(I563,被动技能!$A:$E,5,FALSE)</f>
        <v>587</v>
      </c>
      <c r="M563" s="1">
        <f t="shared" si="68"/>
        <v>62</v>
      </c>
      <c r="N563" s="1" t="s">
        <v>251</v>
      </c>
      <c r="O563" s="1">
        <f t="shared" si="69"/>
        <v>161</v>
      </c>
      <c r="P563" s="1" t="s">
        <v>252</v>
      </c>
      <c r="Q563" s="1" t="s">
        <v>252</v>
      </c>
    </row>
    <row r="564" spans="3:17" x14ac:dyDescent="0.15">
      <c r="C564" s="8" t="str">
        <f t="shared" si="62"/>
        <v>被动技能30</v>
      </c>
      <c r="D564" s="8">
        <f t="shared" si="65"/>
        <v>7</v>
      </c>
      <c r="E564" s="8">
        <f t="shared" si="66"/>
        <v>8</v>
      </c>
      <c r="F564" s="8">
        <f t="shared" si="67"/>
        <v>30</v>
      </c>
      <c r="H564" t="str">
        <f t="shared" si="63"/>
        <v>被动技能30等级7</v>
      </c>
      <c r="I564" t="str">
        <f t="shared" si="64"/>
        <v>被动技能30等级8</v>
      </c>
      <c r="J564" s="1">
        <v>558</v>
      </c>
      <c r="K564" s="1">
        <f>VLOOKUP(H564,被动技能!$A:$E,5,FALSE)</f>
        <v>587</v>
      </c>
      <c r="L564" s="1">
        <f>VLOOKUP(I564,被动技能!$A:$E,5,FALSE)</f>
        <v>588</v>
      </c>
      <c r="M564" s="1">
        <f t="shared" si="68"/>
        <v>63</v>
      </c>
      <c r="N564" s="1" t="s">
        <v>251</v>
      </c>
      <c r="O564" s="1">
        <f t="shared" si="69"/>
        <v>162</v>
      </c>
      <c r="P564" s="1" t="s">
        <v>252</v>
      </c>
      <c r="Q564" s="1" t="s">
        <v>252</v>
      </c>
    </row>
    <row r="565" spans="3:17" x14ac:dyDescent="0.15">
      <c r="C565" s="8" t="str">
        <f t="shared" si="62"/>
        <v>被动技能30</v>
      </c>
      <c r="D565" s="8">
        <f t="shared" si="65"/>
        <v>8</v>
      </c>
      <c r="E565" s="8">
        <f t="shared" si="66"/>
        <v>9</v>
      </c>
      <c r="F565" s="8">
        <f t="shared" si="67"/>
        <v>30</v>
      </c>
      <c r="H565" t="str">
        <f t="shared" si="63"/>
        <v>被动技能30等级8</v>
      </c>
      <c r="I565" t="str">
        <f t="shared" si="64"/>
        <v>被动技能30等级9</v>
      </c>
      <c r="J565" s="1">
        <v>559</v>
      </c>
      <c r="K565" s="1">
        <f>VLOOKUP(H565,被动技能!$A:$E,5,FALSE)</f>
        <v>588</v>
      </c>
      <c r="L565" s="1">
        <f>VLOOKUP(I565,被动技能!$A:$E,5,FALSE)</f>
        <v>589</v>
      </c>
      <c r="M565" s="1">
        <f t="shared" si="68"/>
        <v>64</v>
      </c>
      <c r="N565" s="1" t="s">
        <v>251</v>
      </c>
      <c r="O565" s="1">
        <f t="shared" si="69"/>
        <v>163</v>
      </c>
      <c r="P565" s="1" t="s">
        <v>252</v>
      </c>
      <c r="Q565" s="1" t="s">
        <v>252</v>
      </c>
    </row>
    <row r="566" spans="3:17" x14ac:dyDescent="0.15">
      <c r="C566" s="8" t="str">
        <f t="shared" si="62"/>
        <v>被动技能30</v>
      </c>
      <c r="D566" s="8">
        <f t="shared" si="65"/>
        <v>9</v>
      </c>
      <c r="E566" s="8">
        <f t="shared" si="66"/>
        <v>10</v>
      </c>
      <c r="F566" s="8">
        <f t="shared" si="67"/>
        <v>30</v>
      </c>
      <c r="H566" t="str">
        <f t="shared" si="63"/>
        <v>被动技能30等级9</v>
      </c>
      <c r="I566" t="str">
        <f t="shared" si="64"/>
        <v>被动技能30等级10</v>
      </c>
      <c r="J566" s="1">
        <v>560</v>
      </c>
      <c r="K566" s="1">
        <f>VLOOKUP(H566,被动技能!$A:$E,5,FALSE)</f>
        <v>589</v>
      </c>
      <c r="L566" s="1">
        <f>VLOOKUP(I566,被动技能!$A:$E,5,FALSE)</f>
        <v>590</v>
      </c>
      <c r="M566" s="1">
        <f t="shared" si="68"/>
        <v>65</v>
      </c>
      <c r="N566" s="1" t="s">
        <v>251</v>
      </c>
      <c r="O566" s="1">
        <f t="shared" si="69"/>
        <v>164</v>
      </c>
      <c r="P566" s="1" t="s">
        <v>252</v>
      </c>
      <c r="Q566" s="1" t="s">
        <v>252</v>
      </c>
    </row>
    <row r="567" spans="3:17" x14ac:dyDescent="0.15">
      <c r="C567" s="8" t="str">
        <f t="shared" si="62"/>
        <v>被动技能30</v>
      </c>
      <c r="D567" s="8">
        <f t="shared" si="65"/>
        <v>10</v>
      </c>
      <c r="E567" s="8">
        <f t="shared" si="66"/>
        <v>11</v>
      </c>
      <c r="F567" s="8">
        <f t="shared" si="67"/>
        <v>30</v>
      </c>
      <c r="H567" t="str">
        <f t="shared" si="63"/>
        <v>被动技能30等级10</v>
      </c>
      <c r="I567" t="str">
        <f t="shared" si="64"/>
        <v>被动技能30等级11</v>
      </c>
      <c r="J567" s="1">
        <v>561</v>
      </c>
      <c r="K567" s="1">
        <f>VLOOKUP(H567,被动技能!$A:$E,5,FALSE)</f>
        <v>590</v>
      </c>
      <c r="L567" s="1">
        <f>VLOOKUP(I567,被动技能!$A:$E,5,FALSE)</f>
        <v>591</v>
      </c>
      <c r="M567" s="1">
        <f t="shared" si="68"/>
        <v>66</v>
      </c>
      <c r="N567" s="1" t="s">
        <v>251</v>
      </c>
      <c r="O567" s="1">
        <f t="shared" si="69"/>
        <v>165</v>
      </c>
      <c r="P567" s="1" t="s">
        <v>252</v>
      </c>
      <c r="Q567" s="1" t="s">
        <v>252</v>
      </c>
    </row>
    <row r="568" spans="3:17" x14ac:dyDescent="0.15">
      <c r="C568" s="8" t="str">
        <f t="shared" si="62"/>
        <v>被动技能30</v>
      </c>
      <c r="D568" s="8">
        <f t="shared" si="65"/>
        <v>11</v>
      </c>
      <c r="E568" s="8">
        <f t="shared" si="66"/>
        <v>12</v>
      </c>
      <c r="F568" s="8">
        <f t="shared" si="67"/>
        <v>30</v>
      </c>
      <c r="H568" t="str">
        <f t="shared" si="63"/>
        <v>被动技能30等级11</v>
      </c>
      <c r="I568" t="str">
        <f t="shared" si="64"/>
        <v>被动技能30等级12</v>
      </c>
      <c r="J568" s="1">
        <v>562</v>
      </c>
      <c r="K568" s="1">
        <f>VLOOKUP(H568,被动技能!$A:$E,5,FALSE)</f>
        <v>591</v>
      </c>
      <c r="L568" s="1">
        <f>VLOOKUP(I568,被动技能!$A:$E,5,FALSE)</f>
        <v>592</v>
      </c>
      <c r="M568" s="1">
        <f t="shared" si="68"/>
        <v>67</v>
      </c>
      <c r="N568" s="1" t="s">
        <v>251</v>
      </c>
      <c r="O568" s="1">
        <f t="shared" si="69"/>
        <v>166</v>
      </c>
      <c r="P568" s="1" t="s">
        <v>252</v>
      </c>
      <c r="Q568" s="1" t="s">
        <v>252</v>
      </c>
    </row>
    <row r="569" spans="3:17" x14ac:dyDescent="0.15">
      <c r="C569" s="8" t="str">
        <f t="shared" si="62"/>
        <v>被动技能30</v>
      </c>
      <c r="D569" s="8">
        <f t="shared" si="65"/>
        <v>12</v>
      </c>
      <c r="E569" s="8">
        <f t="shared" si="66"/>
        <v>13</v>
      </c>
      <c r="F569" s="8">
        <f t="shared" si="67"/>
        <v>30</v>
      </c>
      <c r="H569" t="str">
        <f t="shared" si="63"/>
        <v>被动技能30等级12</v>
      </c>
      <c r="I569" t="str">
        <f t="shared" si="64"/>
        <v>被动技能30等级13</v>
      </c>
      <c r="J569" s="1">
        <v>563</v>
      </c>
      <c r="K569" s="1">
        <f>VLOOKUP(H569,被动技能!$A:$E,5,FALSE)</f>
        <v>592</v>
      </c>
      <c r="L569" s="1">
        <f>VLOOKUP(I569,被动技能!$A:$E,5,FALSE)</f>
        <v>593</v>
      </c>
      <c r="M569" s="1">
        <f t="shared" si="68"/>
        <v>68</v>
      </c>
      <c r="N569" s="1" t="s">
        <v>251</v>
      </c>
      <c r="O569" s="1">
        <f t="shared" si="69"/>
        <v>167</v>
      </c>
      <c r="P569" s="1" t="s">
        <v>252</v>
      </c>
      <c r="Q569" s="1" t="s">
        <v>252</v>
      </c>
    </row>
    <row r="570" spans="3:17" x14ac:dyDescent="0.15">
      <c r="C570" s="8" t="str">
        <f t="shared" si="62"/>
        <v>被动技能30</v>
      </c>
      <c r="D570" s="8">
        <f t="shared" si="65"/>
        <v>13</v>
      </c>
      <c r="E570" s="8">
        <f t="shared" si="66"/>
        <v>14</v>
      </c>
      <c r="F570" s="8">
        <f t="shared" si="67"/>
        <v>30</v>
      </c>
      <c r="H570" t="str">
        <f t="shared" si="63"/>
        <v>被动技能30等级13</v>
      </c>
      <c r="I570" t="str">
        <f t="shared" si="64"/>
        <v>被动技能30等级14</v>
      </c>
      <c r="J570" s="1">
        <v>564</v>
      </c>
      <c r="K570" s="1">
        <f>VLOOKUP(H570,被动技能!$A:$E,5,FALSE)</f>
        <v>593</v>
      </c>
      <c r="L570" s="1">
        <f>VLOOKUP(I570,被动技能!$A:$E,5,FALSE)</f>
        <v>594</v>
      </c>
      <c r="M570" s="1">
        <f t="shared" si="68"/>
        <v>69</v>
      </c>
      <c r="N570" s="1" t="s">
        <v>251</v>
      </c>
      <c r="O570" s="1">
        <f t="shared" si="69"/>
        <v>168</v>
      </c>
      <c r="P570" s="1" t="s">
        <v>252</v>
      </c>
      <c r="Q570" s="1" t="s">
        <v>252</v>
      </c>
    </row>
    <row r="571" spans="3:17" x14ac:dyDescent="0.15">
      <c r="C571" s="8" t="str">
        <f t="shared" si="62"/>
        <v>被动技能30</v>
      </c>
      <c r="D571" s="8">
        <f t="shared" si="65"/>
        <v>14</v>
      </c>
      <c r="E571" s="8">
        <f t="shared" si="66"/>
        <v>15</v>
      </c>
      <c r="F571" s="8">
        <f t="shared" si="67"/>
        <v>30</v>
      </c>
      <c r="H571" t="str">
        <f t="shared" si="63"/>
        <v>被动技能30等级14</v>
      </c>
      <c r="I571" t="str">
        <f t="shared" si="64"/>
        <v>被动技能30等级15</v>
      </c>
      <c r="J571" s="1">
        <v>565</v>
      </c>
      <c r="K571" s="1">
        <f>VLOOKUP(H571,被动技能!$A:$E,5,FALSE)</f>
        <v>594</v>
      </c>
      <c r="L571" s="1">
        <f>VLOOKUP(I571,被动技能!$A:$E,5,FALSE)</f>
        <v>595</v>
      </c>
      <c r="M571" s="1">
        <f t="shared" si="68"/>
        <v>70</v>
      </c>
      <c r="N571" s="1" t="s">
        <v>251</v>
      </c>
      <c r="O571" s="1">
        <f t="shared" si="69"/>
        <v>169</v>
      </c>
      <c r="P571" s="1" t="s">
        <v>252</v>
      </c>
      <c r="Q571" s="1" t="s">
        <v>252</v>
      </c>
    </row>
    <row r="572" spans="3:17" x14ac:dyDescent="0.15">
      <c r="C572" s="8" t="str">
        <f t="shared" si="62"/>
        <v>被动技能30</v>
      </c>
      <c r="D572" s="8">
        <f t="shared" si="65"/>
        <v>15</v>
      </c>
      <c r="E572" s="8">
        <f t="shared" si="66"/>
        <v>16</v>
      </c>
      <c r="F572" s="8">
        <f t="shared" si="67"/>
        <v>30</v>
      </c>
      <c r="H572" t="str">
        <f t="shared" si="63"/>
        <v>被动技能30等级15</v>
      </c>
      <c r="I572" t="str">
        <f t="shared" si="64"/>
        <v>被动技能30等级16</v>
      </c>
      <c r="J572" s="1">
        <v>566</v>
      </c>
      <c r="K572" s="1">
        <f>VLOOKUP(H572,被动技能!$A:$E,5,FALSE)</f>
        <v>595</v>
      </c>
      <c r="L572" s="1">
        <f>VLOOKUP(I572,被动技能!$A:$E,5,FALSE)</f>
        <v>596</v>
      </c>
      <c r="M572" s="1">
        <f t="shared" si="68"/>
        <v>71</v>
      </c>
      <c r="N572" s="1" t="s">
        <v>251</v>
      </c>
      <c r="O572" s="1">
        <f t="shared" si="69"/>
        <v>170</v>
      </c>
      <c r="P572" s="1" t="s">
        <v>252</v>
      </c>
      <c r="Q572" s="1" t="s">
        <v>252</v>
      </c>
    </row>
    <row r="573" spans="3:17" x14ac:dyDescent="0.15">
      <c r="C573" s="8" t="str">
        <f t="shared" si="62"/>
        <v>被动技能30</v>
      </c>
      <c r="D573" s="8">
        <f t="shared" si="65"/>
        <v>16</v>
      </c>
      <c r="E573" s="8">
        <f t="shared" si="66"/>
        <v>17</v>
      </c>
      <c r="F573" s="8">
        <f t="shared" si="67"/>
        <v>30</v>
      </c>
      <c r="H573" t="str">
        <f t="shared" si="63"/>
        <v>被动技能30等级16</v>
      </c>
      <c r="I573" t="str">
        <f t="shared" si="64"/>
        <v>被动技能30等级17</v>
      </c>
      <c r="J573" s="1">
        <v>567</v>
      </c>
      <c r="K573" s="1">
        <f>VLOOKUP(H573,被动技能!$A:$E,5,FALSE)</f>
        <v>596</v>
      </c>
      <c r="L573" s="1">
        <f>VLOOKUP(I573,被动技能!$A:$E,5,FALSE)</f>
        <v>597</v>
      </c>
      <c r="M573" s="1">
        <f t="shared" si="68"/>
        <v>72</v>
      </c>
      <c r="N573" s="1" t="s">
        <v>251</v>
      </c>
      <c r="O573" s="1">
        <f t="shared" si="69"/>
        <v>171</v>
      </c>
      <c r="P573" s="1" t="s">
        <v>252</v>
      </c>
      <c r="Q573" s="1" t="s">
        <v>252</v>
      </c>
    </row>
    <row r="574" spans="3:17" x14ac:dyDescent="0.15">
      <c r="C574" s="8" t="str">
        <f t="shared" si="62"/>
        <v>被动技能30</v>
      </c>
      <c r="D574" s="8">
        <f t="shared" si="65"/>
        <v>17</v>
      </c>
      <c r="E574" s="8">
        <f t="shared" si="66"/>
        <v>18</v>
      </c>
      <c r="F574" s="8">
        <f t="shared" si="67"/>
        <v>30</v>
      </c>
      <c r="H574" t="str">
        <f t="shared" si="63"/>
        <v>被动技能30等级17</v>
      </c>
      <c r="I574" t="str">
        <f t="shared" si="64"/>
        <v>被动技能30等级18</v>
      </c>
      <c r="J574" s="1">
        <v>568</v>
      </c>
      <c r="K574" s="1">
        <f>VLOOKUP(H574,被动技能!$A:$E,5,FALSE)</f>
        <v>597</v>
      </c>
      <c r="L574" s="1">
        <f>VLOOKUP(I574,被动技能!$A:$E,5,FALSE)</f>
        <v>598</v>
      </c>
      <c r="M574" s="1">
        <f t="shared" si="68"/>
        <v>73</v>
      </c>
      <c r="N574" s="1" t="s">
        <v>251</v>
      </c>
      <c r="O574" s="1">
        <f t="shared" si="69"/>
        <v>172</v>
      </c>
      <c r="P574" s="1" t="s">
        <v>252</v>
      </c>
      <c r="Q574" s="1" t="s">
        <v>252</v>
      </c>
    </row>
    <row r="575" spans="3:17" x14ac:dyDescent="0.15">
      <c r="C575" s="8" t="str">
        <f t="shared" si="62"/>
        <v>被动技能30</v>
      </c>
      <c r="D575" s="8">
        <f t="shared" si="65"/>
        <v>18</v>
      </c>
      <c r="E575" s="8">
        <f t="shared" si="66"/>
        <v>19</v>
      </c>
      <c r="F575" s="8">
        <f t="shared" si="67"/>
        <v>30</v>
      </c>
      <c r="H575" t="str">
        <f t="shared" si="63"/>
        <v>被动技能30等级18</v>
      </c>
      <c r="I575" t="str">
        <f t="shared" si="64"/>
        <v>被动技能30等级19</v>
      </c>
      <c r="J575" s="1">
        <v>569</v>
      </c>
      <c r="K575" s="1">
        <f>VLOOKUP(H575,被动技能!$A:$E,5,FALSE)</f>
        <v>598</v>
      </c>
      <c r="L575" s="1">
        <f>VLOOKUP(I575,被动技能!$A:$E,5,FALSE)</f>
        <v>599</v>
      </c>
      <c r="M575" s="1">
        <f t="shared" si="68"/>
        <v>74</v>
      </c>
      <c r="N575" s="1" t="s">
        <v>251</v>
      </c>
      <c r="O575" s="1">
        <f t="shared" si="69"/>
        <v>173</v>
      </c>
      <c r="P575" s="1" t="s">
        <v>252</v>
      </c>
      <c r="Q575" s="1" t="s">
        <v>252</v>
      </c>
    </row>
    <row r="576" spans="3:17" x14ac:dyDescent="0.15">
      <c r="C576" s="8" t="str">
        <f t="shared" si="62"/>
        <v>被动技能30</v>
      </c>
      <c r="D576" s="8">
        <f t="shared" si="65"/>
        <v>19</v>
      </c>
      <c r="E576" s="8">
        <f t="shared" si="66"/>
        <v>20</v>
      </c>
      <c r="F576" s="8">
        <f t="shared" si="67"/>
        <v>30</v>
      </c>
      <c r="H576" t="str">
        <f t="shared" si="63"/>
        <v>被动技能30等级19</v>
      </c>
      <c r="I576" t="str">
        <f t="shared" si="64"/>
        <v>被动技能30等级20</v>
      </c>
      <c r="J576" s="1">
        <v>570</v>
      </c>
      <c r="K576" s="1">
        <f>VLOOKUP(H576,被动技能!$A:$E,5,FALSE)</f>
        <v>599</v>
      </c>
      <c r="L576" s="1">
        <f>VLOOKUP(I576,被动技能!$A:$E,5,FALSE)</f>
        <v>600</v>
      </c>
      <c r="M576" s="1">
        <f t="shared" si="68"/>
        <v>75</v>
      </c>
      <c r="N576" s="1" t="s">
        <v>251</v>
      </c>
      <c r="O576" s="1">
        <f t="shared" si="69"/>
        <v>174</v>
      </c>
      <c r="P576" s="1" t="s">
        <v>252</v>
      </c>
      <c r="Q576" s="1" t="s">
        <v>252</v>
      </c>
    </row>
    <row r="577" spans="3:17" x14ac:dyDescent="0.15">
      <c r="C577" s="8" t="str">
        <f t="shared" si="62"/>
        <v>被动技能31</v>
      </c>
      <c r="D577" s="8">
        <f t="shared" si="65"/>
        <v>1</v>
      </c>
      <c r="E577" s="8">
        <f t="shared" si="66"/>
        <v>2</v>
      </c>
      <c r="F577" s="8">
        <f t="shared" si="67"/>
        <v>31</v>
      </c>
      <c r="H577" t="str">
        <f t="shared" si="63"/>
        <v>被动技能31等级1</v>
      </c>
      <c r="I577" t="str">
        <f t="shared" si="64"/>
        <v>被动技能31等级2</v>
      </c>
      <c r="J577" s="1">
        <v>571</v>
      </c>
      <c r="K577" s="1">
        <f>VLOOKUP(H577,被动技能!$A:$E,5,FALSE)</f>
        <v>601</v>
      </c>
      <c r="L577" s="1">
        <f>VLOOKUP(I577,被动技能!$A:$E,5,FALSE)</f>
        <v>602</v>
      </c>
      <c r="M577" s="1">
        <f t="shared" si="68"/>
        <v>76</v>
      </c>
      <c r="N577" s="1" t="s">
        <v>251</v>
      </c>
      <c r="O577" s="1">
        <f t="shared" si="69"/>
        <v>175</v>
      </c>
      <c r="P577" s="1" t="s">
        <v>252</v>
      </c>
      <c r="Q577" s="1" t="s">
        <v>252</v>
      </c>
    </row>
    <row r="578" spans="3:17" x14ac:dyDescent="0.15">
      <c r="C578" s="8" t="str">
        <f t="shared" si="62"/>
        <v>被动技能31</v>
      </c>
      <c r="D578" s="8">
        <f t="shared" si="65"/>
        <v>2</v>
      </c>
      <c r="E578" s="8">
        <f t="shared" si="66"/>
        <v>3</v>
      </c>
      <c r="F578" s="8">
        <f t="shared" si="67"/>
        <v>31</v>
      </c>
      <c r="H578" t="str">
        <f t="shared" si="63"/>
        <v>被动技能31等级2</v>
      </c>
      <c r="I578" t="str">
        <f t="shared" si="64"/>
        <v>被动技能31等级3</v>
      </c>
      <c r="J578" s="1">
        <v>572</v>
      </c>
      <c r="K578" s="1">
        <f>VLOOKUP(H578,被动技能!$A:$E,5,FALSE)</f>
        <v>602</v>
      </c>
      <c r="L578" s="1">
        <f>VLOOKUP(I578,被动技能!$A:$E,5,FALSE)</f>
        <v>603</v>
      </c>
      <c r="M578" s="1">
        <f t="shared" si="68"/>
        <v>77</v>
      </c>
      <c r="N578" s="1" t="s">
        <v>251</v>
      </c>
      <c r="O578" s="1">
        <f t="shared" si="69"/>
        <v>176</v>
      </c>
      <c r="P578" s="1" t="s">
        <v>252</v>
      </c>
      <c r="Q578" s="1" t="s">
        <v>252</v>
      </c>
    </row>
    <row r="579" spans="3:17" x14ac:dyDescent="0.15">
      <c r="C579" s="8" t="str">
        <f t="shared" si="62"/>
        <v>被动技能31</v>
      </c>
      <c r="D579" s="8">
        <f t="shared" si="65"/>
        <v>3</v>
      </c>
      <c r="E579" s="8">
        <f t="shared" si="66"/>
        <v>4</v>
      </c>
      <c r="F579" s="8">
        <f t="shared" si="67"/>
        <v>31</v>
      </c>
      <c r="H579" t="str">
        <f t="shared" si="63"/>
        <v>被动技能31等级3</v>
      </c>
      <c r="I579" t="str">
        <f t="shared" si="64"/>
        <v>被动技能31等级4</v>
      </c>
      <c r="J579" s="1">
        <v>573</v>
      </c>
      <c r="K579" s="1">
        <f>VLOOKUP(H579,被动技能!$A:$E,5,FALSE)</f>
        <v>603</v>
      </c>
      <c r="L579" s="1">
        <f>VLOOKUP(I579,被动技能!$A:$E,5,FALSE)</f>
        <v>604</v>
      </c>
      <c r="M579" s="1">
        <f t="shared" si="68"/>
        <v>78</v>
      </c>
      <c r="N579" s="1" t="s">
        <v>251</v>
      </c>
      <c r="O579" s="1">
        <f t="shared" si="69"/>
        <v>177</v>
      </c>
      <c r="P579" s="1" t="s">
        <v>252</v>
      </c>
      <c r="Q579" s="1" t="s">
        <v>252</v>
      </c>
    </row>
    <row r="580" spans="3:17" x14ac:dyDescent="0.15">
      <c r="C580" s="8" t="str">
        <f t="shared" si="62"/>
        <v>被动技能31</v>
      </c>
      <c r="D580" s="8">
        <f t="shared" si="65"/>
        <v>4</v>
      </c>
      <c r="E580" s="8">
        <f t="shared" si="66"/>
        <v>5</v>
      </c>
      <c r="F580" s="8">
        <f t="shared" si="67"/>
        <v>31</v>
      </c>
      <c r="H580" t="str">
        <f t="shared" si="63"/>
        <v>被动技能31等级4</v>
      </c>
      <c r="I580" t="str">
        <f t="shared" si="64"/>
        <v>被动技能31等级5</v>
      </c>
      <c r="J580" s="1">
        <v>574</v>
      </c>
      <c r="K580" s="1">
        <f>VLOOKUP(H580,被动技能!$A:$E,5,FALSE)</f>
        <v>604</v>
      </c>
      <c r="L580" s="1">
        <f>VLOOKUP(I580,被动技能!$A:$E,5,FALSE)</f>
        <v>605</v>
      </c>
      <c r="M580" s="1">
        <f t="shared" si="68"/>
        <v>79</v>
      </c>
      <c r="N580" s="1" t="s">
        <v>251</v>
      </c>
      <c r="O580" s="1">
        <f t="shared" si="69"/>
        <v>178</v>
      </c>
      <c r="P580" s="1" t="s">
        <v>252</v>
      </c>
      <c r="Q580" s="1" t="s">
        <v>252</v>
      </c>
    </row>
    <row r="581" spans="3:17" x14ac:dyDescent="0.15">
      <c r="C581" s="8" t="str">
        <f t="shared" si="62"/>
        <v>被动技能31</v>
      </c>
      <c r="D581" s="8">
        <f t="shared" si="65"/>
        <v>5</v>
      </c>
      <c r="E581" s="8">
        <f t="shared" si="66"/>
        <v>6</v>
      </c>
      <c r="F581" s="8">
        <f t="shared" si="67"/>
        <v>31</v>
      </c>
      <c r="H581" t="str">
        <f t="shared" si="63"/>
        <v>被动技能31等级5</v>
      </c>
      <c r="I581" t="str">
        <f t="shared" si="64"/>
        <v>被动技能31等级6</v>
      </c>
      <c r="J581" s="1">
        <v>575</v>
      </c>
      <c r="K581" s="1">
        <f>VLOOKUP(H581,被动技能!$A:$E,5,FALSE)</f>
        <v>605</v>
      </c>
      <c r="L581" s="1">
        <f>VLOOKUP(I581,被动技能!$A:$E,5,FALSE)</f>
        <v>606</v>
      </c>
      <c r="M581" s="1">
        <f t="shared" si="68"/>
        <v>80</v>
      </c>
      <c r="N581" s="1" t="s">
        <v>251</v>
      </c>
      <c r="O581" s="1">
        <f t="shared" si="69"/>
        <v>179</v>
      </c>
      <c r="P581" s="1" t="s">
        <v>252</v>
      </c>
      <c r="Q581" s="1" t="s">
        <v>252</v>
      </c>
    </row>
    <row r="582" spans="3:17" x14ac:dyDescent="0.15">
      <c r="C582" s="8" t="str">
        <f t="shared" si="62"/>
        <v>被动技能31</v>
      </c>
      <c r="D582" s="8">
        <f t="shared" si="65"/>
        <v>6</v>
      </c>
      <c r="E582" s="8">
        <f t="shared" si="66"/>
        <v>7</v>
      </c>
      <c r="F582" s="8">
        <f t="shared" si="67"/>
        <v>31</v>
      </c>
      <c r="H582" t="str">
        <f t="shared" si="63"/>
        <v>被动技能31等级6</v>
      </c>
      <c r="I582" t="str">
        <f t="shared" si="64"/>
        <v>被动技能31等级7</v>
      </c>
      <c r="J582" s="1">
        <v>576</v>
      </c>
      <c r="K582" s="1">
        <f>VLOOKUP(H582,被动技能!$A:$E,5,FALSE)</f>
        <v>606</v>
      </c>
      <c r="L582" s="1">
        <f>VLOOKUP(I582,被动技能!$A:$E,5,FALSE)</f>
        <v>607</v>
      </c>
      <c r="M582" s="1">
        <f t="shared" si="68"/>
        <v>81</v>
      </c>
      <c r="N582" s="1" t="s">
        <v>251</v>
      </c>
      <c r="O582" s="1">
        <f t="shared" si="69"/>
        <v>180</v>
      </c>
      <c r="P582" s="1" t="s">
        <v>252</v>
      </c>
      <c r="Q582" s="1" t="s">
        <v>252</v>
      </c>
    </row>
    <row r="583" spans="3:17" x14ac:dyDescent="0.15">
      <c r="C583" s="8" t="str">
        <f t="shared" si="62"/>
        <v>被动技能31</v>
      </c>
      <c r="D583" s="8">
        <f t="shared" si="65"/>
        <v>7</v>
      </c>
      <c r="E583" s="8">
        <f t="shared" si="66"/>
        <v>8</v>
      </c>
      <c r="F583" s="8">
        <f t="shared" si="67"/>
        <v>31</v>
      </c>
      <c r="H583" t="str">
        <f t="shared" si="63"/>
        <v>被动技能31等级7</v>
      </c>
      <c r="I583" t="str">
        <f t="shared" si="64"/>
        <v>被动技能31等级8</v>
      </c>
      <c r="J583" s="1">
        <v>577</v>
      </c>
      <c r="K583" s="1">
        <f>VLOOKUP(H583,被动技能!$A:$E,5,FALSE)</f>
        <v>607</v>
      </c>
      <c r="L583" s="1">
        <f>VLOOKUP(I583,被动技能!$A:$E,5,FALSE)</f>
        <v>608</v>
      </c>
      <c r="M583" s="1">
        <f t="shared" si="68"/>
        <v>82</v>
      </c>
      <c r="N583" s="1" t="s">
        <v>251</v>
      </c>
      <c r="O583" s="1">
        <f t="shared" si="69"/>
        <v>181</v>
      </c>
      <c r="P583" s="1" t="s">
        <v>252</v>
      </c>
      <c r="Q583" s="1" t="s">
        <v>252</v>
      </c>
    </row>
    <row r="584" spans="3:17" x14ac:dyDescent="0.15">
      <c r="C584" s="8" t="str">
        <f t="shared" ref="C584:C595" si="70">C$4&amp;F584</f>
        <v>被动技能31</v>
      </c>
      <c r="D584" s="8">
        <f t="shared" si="65"/>
        <v>8</v>
      </c>
      <c r="E584" s="8">
        <f t="shared" si="66"/>
        <v>9</v>
      </c>
      <c r="F584" s="8">
        <f t="shared" si="67"/>
        <v>31</v>
      </c>
      <c r="H584" t="str">
        <f t="shared" ref="H584:H595" si="71">$C584&amp;D$6&amp;D584</f>
        <v>被动技能31等级8</v>
      </c>
      <c r="I584" t="str">
        <f t="shared" ref="I584:I595" si="72">$C584&amp;E$6&amp;E584</f>
        <v>被动技能31等级9</v>
      </c>
      <c r="J584" s="1">
        <v>578</v>
      </c>
      <c r="K584" s="1">
        <f>VLOOKUP(H584,被动技能!$A:$E,5,FALSE)</f>
        <v>608</v>
      </c>
      <c r="L584" s="1">
        <f>VLOOKUP(I584,被动技能!$A:$E,5,FALSE)</f>
        <v>609</v>
      </c>
      <c r="M584" s="1">
        <f t="shared" si="68"/>
        <v>83</v>
      </c>
      <c r="N584" s="1" t="s">
        <v>251</v>
      </c>
      <c r="O584" s="1">
        <f t="shared" si="69"/>
        <v>182</v>
      </c>
      <c r="P584" s="1" t="s">
        <v>252</v>
      </c>
      <c r="Q584" s="1" t="s">
        <v>252</v>
      </c>
    </row>
    <row r="585" spans="3:17" x14ac:dyDescent="0.15">
      <c r="C585" s="8" t="str">
        <f t="shared" si="70"/>
        <v>被动技能31</v>
      </c>
      <c r="D585" s="8">
        <f t="shared" ref="D585:D595" si="73">IF(D584=D$5,1,D584+1)</f>
        <v>9</v>
      </c>
      <c r="E585" s="8">
        <f t="shared" ref="E585:E595" si="74">IF(E584=E$5,2,E584+1)</f>
        <v>10</v>
      </c>
      <c r="F585" s="8">
        <f t="shared" ref="F585:F595" si="75">IF(D585=1,F584+1,F584)</f>
        <v>31</v>
      </c>
      <c r="H585" t="str">
        <f t="shared" si="71"/>
        <v>被动技能31等级9</v>
      </c>
      <c r="I585" t="str">
        <f t="shared" si="72"/>
        <v>被动技能31等级10</v>
      </c>
      <c r="J585" s="1">
        <v>579</v>
      </c>
      <c r="K585" s="1">
        <f>VLOOKUP(H585,被动技能!$A:$E,5,FALSE)</f>
        <v>609</v>
      </c>
      <c r="L585" s="1">
        <f>VLOOKUP(I585,被动技能!$A:$E,5,FALSE)</f>
        <v>610</v>
      </c>
      <c r="M585" s="1">
        <f t="shared" si="68"/>
        <v>84</v>
      </c>
      <c r="N585" s="1" t="s">
        <v>251</v>
      </c>
      <c r="O585" s="1">
        <f t="shared" si="69"/>
        <v>183</v>
      </c>
      <c r="P585" s="1" t="s">
        <v>252</v>
      </c>
      <c r="Q585" s="1" t="s">
        <v>252</v>
      </c>
    </row>
    <row r="586" spans="3:17" x14ac:dyDescent="0.15">
      <c r="C586" s="8" t="str">
        <f t="shared" si="70"/>
        <v>被动技能31</v>
      </c>
      <c r="D586" s="8">
        <f t="shared" si="73"/>
        <v>10</v>
      </c>
      <c r="E586" s="8">
        <f t="shared" si="74"/>
        <v>11</v>
      </c>
      <c r="F586" s="8">
        <f t="shared" si="75"/>
        <v>31</v>
      </c>
      <c r="H586" t="str">
        <f t="shared" si="71"/>
        <v>被动技能31等级10</v>
      </c>
      <c r="I586" t="str">
        <f t="shared" si="72"/>
        <v>被动技能31等级11</v>
      </c>
      <c r="J586" s="1">
        <v>580</v>
      </c>
      <c r="K586" s="1">
        <f>VLOOKUP(H586,被动技能!$A:$E,5,FALSE)</f>
        <v>610</v>
      </c>
      <c r="L586" s="1">
        <f>VLOOKUP(I586,被动技能!$A:$E,5,FALSE)</f>
        <v>611</v>
      </c>
      <c r="M586" s="1">
        <f t="shared" si="68"/>
        <v>85</v>
      </c>
      <c r="N586" s="1" t="s">
        <v>251</v>
      </c>
      <c r="O586" s="1">
        <f t="shared" si="69"/>
        <v>184</v>
      </c>
      <c r="P586" s="1" t="s">
        <v>252</v>
      </c>
      <c r="Q586" s="1" t="s">
        <v>252</v>
      </c>
    </row>
    <row r="587" spans="3:17" x14ac:dyDescent="0.15">
      <c r="C587" s="8" t="str">
        <f t="shared" si="70"/>
        <v>被动技能31</v>
      </c>
      <c r="D587" s="8">
        <f t="shared" si="73"/>
        <v>11</v>
      </c>
      <c r="E587" s="8">
        <f t="shared" si="74"/>
        <v>12</v>
      </c>
      <c r="F587" s="8">
        <f t="shared" si="75"/>
        <v>31</v>
      </c>
      <c r="H587" t="str">
        <f t="shared" si="71"/>
        <v>被动技能31等级11</v>
      </c>
      <c r="I587" t="str">
        <f t="shared" si="72"/>
        <v>被动技能31等级12</v>
      </c>
      <c r="J587" s="1">
        <v>581</v>
      </c>
      <c r="K587" s="1">
        <f>VLOOKUP(H587,被动技能!$A:$E,5,FALSE)</f>
        <v>611</v>
      </c>
      <c r="L587" s="1">
        <f>VLOOKUP(I587,被动技能!$A:$E,5,FALSE)</f>
        <v>612</v>
      </c>
      <c r="M587" s="1">
        <f t="shared" si="68"/>
        <v>86</v>
      </c>
      <c r="N587" s="1" t="s">
        <v>251</v>
      </c>
      <c r="O587" s="1">
        <f t="shared" si="69"/>
        <v>185</v>
      </c>
      <c r="P587" s="1" t="s">
        <v>252</v>
      </c>
      <c r="Q587" s="1" t="s">
        <v>252</v>
      </c>
    </row>
    <row r="588" spans="3:17" x14ac:dyDescent="0.15">
      <c r="C588" s="8" t="str">
        <f t="shared" si="70"/>
        <v>被动技能31</v>
      </c>
      <c r="D588" s="8">
        <f t="shared" si="73"/>
        <v>12</v>
      </c>
      <c r="E588" s="8">
        <f t="shared" si="74"/>
        <v>13</v>
      </c>
      <c r="F588" s="8">
        <f t="shared" si="75"/>
        <v>31</v>
      </c>
      <c r="H588" t="str">
        <f t="shared" si="71"/>
        <v>被动技能31等级12</v>
      </c>
      <c r="I588" t="str">
        <f t="shared" si="72"/>
        <v>被动技能31等级13</v>
      </c>
      <c r="J588" s="1">
        <v>582</v>
      </c>
      <c r="K588" s="1">
        <f>VLOOKUP(H588,被动技能!$A:$E,5,FALSE)</f>
        <v>612</v>
      </c>
      <c r="L588" s="1">
        <f>VLOOKUP(I588,被动技能!$A:$E,5,FALSE)</f>
        <v>613</v>
      </c>
      <c r="M588" s="1">
        <f t="shared" si="68"/>
        <v>87</v>
      </c>
      <c r="N588" s="1" t="s">
        <v>251</v>
      </c>
      <c r="O588" s="1">
        <f t="shared" si="69"/>
        <v>186</v>
      </c>
      <c r="P588" s="1" t="s">
        <v>252</v>
      </c>
      <c r="Q588" s="1" t="s">
        <v>252</v>
      </c>
    </row>
    <row r="589" spans="3:17" x14ac:dyDescent="0.15">
      <c r="C589" s="8" t="str">
        <f t="shared" si="70"/>
        <v>被动技能31</v>
      </c>
      <c r="D589" s="8">
        <f t="shared" si="73"/>
        <v>13</v>
      </c>
      <c r="E589" s="8">
        <f t="shared" si="74"/>
        <v>14</v>
      </c>
      <c r="F589" s="8">
        <f t="shared" si="75"/>
        <v>31</v>
      </c>
      <c r="H589" t="str">
        <f t="shared" si="71"/>
        <v>被动技能31等级13</v>
      </c>
      <c r="I589" t="str">
        <f t="shared" si="72"/>
        <v>被动技能31等级14</v>
      </c>
      <c r="J589" s="1">
        <v>583</v>
      </c>
      <c r="K589" s="1">
        <f>VLOOKUP(H589,被动技能!$A:$E,5,FALSE)</f>
        <v>613</v>
      </c>
      <c r="L589" s="1">
        <f>VLOOKUP(I589,被动技能!$A:$E,5,FALSE)</f>
        <v>614</v>
      </c>
      <c r="M589" s="1">
        <f t="shared" si="68"/>
        <v>88</v>
      </c>
      <c r="N589" s="1" t="s">
        <v>251</v>
      </c>
      <c r="O589" s="1">
        <f t="shared" si="69"/>
        <v>187</v>
      </c>
      <c r="P589" s="1" t="s">
        <v>252</v>
      </c>
      <c r="Q589" s="1" t="s">
        <v>252</v>
      </c>
    </row>
    <row r="590" spans="3:17" x14ac:dyDescent="0.15">
      <c r="C590" s="8" t="str">
        <f t="shared" si="70"/>
        <v>被动技能31</v>
      </c>
      <c r="D590" s="8">
        <f t="shared" si="73"/>
        <v>14</v>
      </c>
      <c r="E590" s="8">
        <f t="shared" si="74"/>
        <v>15</v>
      </c>
      <c r="F590" s="8">
        <f t="shared" si="75"/>
        <v>31</v>
      </c>
      <c r="H590" t="str">
        <f t="shared" si="71"/>
        <v>被动技能31等级14</v>
      </c>
      <c r="I590" t="str">
        <f t="shared" si="72"/>
        <v>被动技能31等级15</v>
      </c>
      <c r="J590" s="1">
        <v>584</v>
      </c>
      <c r="K590" s="1">
        <f>VLOOKUP(H590,被动技能!$A:$E,5,FALSE)</f>
        <v>614</v>
      </c>
      <c r="L590" s="1">
        <f>VLOOKUP(I590,被动技能!$A:$E,5,FALSE)</f>
        <v>615</v>
      </c>
      <c r="M590" s="1">
        <f t="shared" si="68"/>
        <v>89</v>
      </c>
      <c r="N590" s="1" t="s">
        <v>251</v>
      </c>
      <c r="O590" s="1">
        <f t="shared" si="69"/>
        <v>188</v>
      </c>
      <c r="P590" s="1" t="s">
        <v>252</v>
      </c>
      <c r="Q590" s="1" t="s">
        <v>252</v>
      </c>
    </row>
    <row r="591" spans="3:17" x14ac:dyDescent="0.15">
      <c r="C591" s="8" t="str">
        <f t="shared" si="70"/>
        <v>被动技能31</v>
      </c>
      <c r="D591" s="8">
        <f t="shared" si="73"/>
        <v>15</v>
      </c>
      <c r="E591" s="8">
        <f t="shared" si="74"/>
        <v>16</v>
      </c>
      <c r="F591" s="8">
        <f t="shared" si="75"/>
        <v>31</v>
      </c>
      <c r="H591" t="str">
        <f t="shared" si="71"/>
        <v>被动技能31等级15</v>
      </c>
      <c r="I591" t="str">
        <f t="shared" si="72"/>
        <v>被动技能31等级16</v>
      </c>
      <c r="J591" s="1">
        <v>585</v>
      </c>
      <c r="K591" s="1">
        <f>VLOOKUP(H591,被动技能!$A:$E,5,FALSE)</f>
        <v>615</v>
      </c>
      <c r="L591" s="1">
        <f>VLOOKUP(I591,被动技能!$A:$E,5,FALSE)</f>
        <v>616</v>
      </c>
      <c r="M591" s="1">
        <f t="shared" si="68"/>
        <v>90</v>
      </c>
      <c r="N591" s="1" t="s">
        <v>251</v>
      </c>
      <c r="O591" s="1">
        <f t="shared" si="69"/>
        <v>189</v>
      </c>
      <c r="P591" s="1" t="s">
        <v>252</v>
      </c>
      <c r="Q591" s="1" t="s">
        <v>252</v>
      </c>
    </row>
    <row r="592" spans="3:17" x14ac:dyDescent="0.15">
      <c r="C592" s="8" t="str">
        <f t="shared" si="70"/>
        <v>被动技能31</v>
      </c>
      <c r="D592" s="8">
        <f t="shared" si="73"/>
        <v>16</v>
      </c>
      <c r="E592" s="8">
        <f t="shared" si="74"/>
        <v>17</v>
      </c>
      <c r="F592" s="8">
        <f t="shared" si="75"/>
        <v>31</v>
      </c>
      <c r="H592" t="str">
        <f t="shared" si="71"/>
        <v>被动技能31等级16</v>
      </c>
      <c r="I592" t="str">
        <f t="shared" si="72"/>
        <v>被动技能31等级17</v>
      </c>
      <c r="J592" s="1">
        <v>586</v>
      </c>
      <c r="K592" s="1">
        <f>VLOOKUP(H592,被动技能!$A:$E,5,FALSE)</f>
        <v>616</v>
      </c>
      <c r="L592" s="1">
        <f>VLOOKUP(I592,被动技能!$A:$E,5,FALSE)</f>
        <v>617</v>
      </c>
      <c r="M592" s="1">
        <f t="shared" si="68"/>
        <v>91</v>
      </c>
      <c r="N592" s="1" t="s">
        <v>251</v>
      </c>
      <c r="O592" s="1">
        <f t="shared" si="69"/>
        <v>190</v>
      </c>
      <c r="P592" s="1" t="s">
        <v>252</v>
      </c>
      <c r="Q592" s="1" t="s">
        <v>252</v>
      </c>
    </row>
    <row r="593" spans="3:17" x14ac:dyDescent="0.15">
      <c r="C593" s="8" t="str">
        <f t="shared" si="70"/>
        <v>被动技能31</v>
      </c>
      <c r="D593" s="8">
        <f t="shared" si="73"/>
        <v>17</v>
      </c>
      <c r="E593" s="8">
        <f t="shared" si="74"/>
        <v>18</v>
      </c>
      <c r="F593" s="8">
        <f t="shared" si="75"/>
        <v>31</v>
      </c>
      <c r="H593" t="str">
        <f t="shared" si="71"/>
        <v>被动技能31等级17</v>
      </c>
      <c r="I593" t="str">
        <f t="shared" si="72"/>
        <v>被动技能31等级18</v>
      </c>
      <c r="J593" s="1">
        <v>587</v>
      </c>
      <c r="K593" s="1">
        <f>VLOOKUP(H593,被动技能!$A:$E,5,FALSE)</f>
        <v>617</v>
      </c>
      <c r="L593" s="1">
        <f>VLOOKUP(I593,被动技能!$A:$E,5,FALSE)</f>
        <v>618</v>
      </c>
      <c r="M593" s="1">
        <f t="shared" si="68"/>
        <v>92</v>
      </c>
      <c r="N593" s="1" t="s">
        <v>251</v>
      </c>
      <c r="O593" s="1">
        <f t="shared" si="69"/>
        <v>191</v>
      </c>
      <c r="P593" s="1" t="s">
        <v>252</v>
      </c>
      <c r="Q593" s="1" t="s">
        <v>252</v>
      </c>
    </row>
    <row r="594" spans="3:17" x14ac:dyDescent="0.15">
      <c r="C594" s="8" t="str">
        <f t="shared" si="70"/>
        <v>被动技能31</v>
      </c>
      <c r="D594" s="8">
        <f t="shared" si="73"/>
        <v>18</v>
      </c>
      <c r="E594" s="8">
        <f t="shared" si="74"/>
        <v>19</v>
      </c>
      <c r="F594" s="8">
        <f t="shared" si="75"/>
        <v>31</v>
      </c>
      <c r="H594" t="str">
        <f t="shared" si="71"/>
        <v>被动技能31等级18</v>
      </c>
      <c r="I594" t="str">
        <f t="shared" si="72"/>
        <v>被动技能31等级19</v>
      </c>
      <c r="J594" s="1">
        <v>588</v>
      </c>
      <c r="K594" s="1">
        <f>VLOOKUP(H594,被动技能!$A:$E,5,FALSE)</f>
        <v>618</v>
      </c>
      <c r="L594" s="1">
        <f>VLOOKUP(I594,被动技能!$A:$E,5,FALSE)</f>
        <v>619</v>
      </c>
      <c r="M594" s="1">
        <f t="shared" si="68"/>
        <v>93</v>
      </c>
      <c r="N594" s="1" t="s">
        <v>251</v>
      </c>
      <c r="O594" s="1">
        <f t="shared" si="69"/>
        <v>192</v>
      </c>
      <c r="P594" s="1" t="s">
        <v>252</v>
      </c>
      <c r="Q594" s="1" t="s">
        <v>252</v>
      </c>
    </row>
    <row r="595" spans="3:17" x14ac:dyDescent="0.15">
      <c r="C595" s="8" t="str">
        <f t="shared" si="70"/>
        <v>被动技能31</v>
      </c>
      <c r="D595" s="8">
        <f t="shared" si="73"/>
        <v>19</v>
      </c>
      <c r="E595" s="8">
        <f t="shared" si="74"/>
        <v>20</v>
      </c>
      <c r="F595" s="8">
        <f t="shared" si="75"/>
        <v>31</v>
      </c>
      <c r="H595" t="str">
        <f t="shared" si="71"/>
        <v>被动技能31等级19</v>
      </c>
      <c r="I595" t="str">
        <f t="shared" si="72"/>
        <v>被动技能31等级20</v>
      </c>
      <c r="J595" s="1">
        <v>589</v>
      </c>
      <c r="K595" s="1">
        <f>VLOOKUP(H595,被动技能!$A:$E,5,FALSE)</f>
        <v>619</v>
      </c>
      <c r="L595" s="1">
        <f>VLOOKUP(I595,被动技能!$A:$E,5,FALSE)</f>
        <v>620</v>
      </c>
      <c r="M595" s="1">
        <f t="shared" si="68"/>
        <v>94</v>
      </c>
      <c r="N595" s="1" t="s">
        <v>251</v>
      </c>
      <c r="O595" s="1">
        <f t="shared" si="69"/>
        <v>193</v>
      </c>
      <c r="P595" s="1" t="s">
        <v>252</v>
      </c>
      <c r="Q595" s="1" t="s">
        <v>252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40"/>
  <sheetViews>
    <sheetView topLeftCell="G1" workbookViewId="0">
      <selection activeCell="Z39" sqref="Z39"/>
    </sheetView>
  </sheetViews>
  <sheetFormatPr baseColWidth="10" defaultRowHeight="15" x14ac:dyDescent="0.15"/>
  <cols>
    <col min="2" max="2" width="14.83203125" bestFit="1" customWidth="1"/>
    <col min="28" max="28" width="13.5" bestFit="1" customWidth="1"/>
  </cols>
  <sheetData>
    <row r="2" spans="2:31" x14ac:dyDescent="0.15">
      <c r="B2" s="1" t="s">
        <v>125</v>
      </c>
      <c r="F2" t="s">
        <v>149</v>
      </c>
      <c r="J2" t="s">
        <v>151</v>
      </c>
      <c r="N2" t="s">
        <v>152</v>
      </c>
      <c r="R2" t="s">
        <v>161</v>
      </c>
      <c r="V2" t="s">
        <v>162</v>
      </c>
      <c r="Z2" t="s">
        <v>247</v>
      </c>
      <c r="AD2" t="s">
        <v>1141</v>
      </c>
    </row>
    <row r="3" spans="2:31" x14ac:dyDescent="0.15">
      <c r="B3" t="s">
        <v>106</v>
      </c>
      <c r="C3">
        <v>1</v>
      </c>
      <c r="F3" t="s">
        <v>132</v>
      </c>
      <c r="G3">
        <v>1</v>
      </c>
      <c r="J3" s="1" t="s">
        <v>103</v>
      </c>
      <c r="K3">
        <v>1</v>
      </c>
      <c r="N3" s="4" t="s">
        <v>107</v>
      </c>
      <c r="O3">
        <v>1</v>
      </c>
      <c r="R3" t="s">
        <v>156</v>
      </c>
      <c r="S3">
        <v>1</v>
      </c>
      <c r="V3" t="s">
        <v>138</v>
      </c>
      <c r="W3">
        <v>1</v>
      </c>
      <c r="Z3" t="s">
        <v>173</v>
      </c>
      <c r="AA3" t="s">
        <v>209</v>
      </c>
      <c r="AD3" t="s">
        <v>1138</v>
      </c>
      <c r="AE3">
        <v>4</v>
      </c>
    </row>
    <row r="4" spans="2:31" x14ac:dyDescent="0.15">
      <c r="B4" t="s">
        <v>463</v>
      </c>
      <c r="C4">
        <v>2</v>
      </c>
      <c r="F4" t="s">
        <v>150</v>
      </c>
      <c r="G4">
        <v>2</v>
      </c>
      <c r="J4" s="1" t="s">
        <v>104</v>
      </c>
      <c r="K4">
        <v>2</v>
      </c>
      <c r="N4" t="s">
        <v>110</v>
      </c>
      <c r="O4">
        <v>2</v>
      </c>
      <c r="R4" t="s">
        <v>157</v>
      </c>
      <c r="S4">
        <v>2</v>
      </c>
      <c r="V4" t="s">
        <v>139</v>
      </c>
      <c r="W4">
        <v>2</v>
      </c>
      <c r="Z4" t="s">
        <v>174</v>
      </c>
      <c r="AA4" t="s">
        <v>210</v>
      </c>
      <c r="AD4" t="s">
        <v>1139</v>
      </c>
      <c r="AE4">
        <v>5</v>
      </c>
    </row>
    <row r="5" spans="2:31" x14ac:dyDescent="0.15">
      <c r="B5" s="1" t="s">
        <v>122</v>
      </c>
      <c r="C5">
        <v>3</v>
      </c>
      <c r="J5" s="1" t="s">
        <v>105</v>
      </c>
      <c r="K5">
        <v>3</v>
      </c>
      <c r="N5" t="s">
        <v>111</v>
      </c>
      <c r="O5">
        <v>3</v>
      </c>
      <c r="R5" t="s">
        <v>158</v>
      </c>
      <c r="S5">
        <v>3</v>
      </c>
      <c r="V5" t="s">
        <v>157</v>
      </c>
      <c r="W5">
        <v>3</v>
      </c>
      <c r="Z5" t="s">
        <v>175</v>
      </c>
      <c r="AA5" t="s">
        <v>211</v>
      </c>
      <c r="AD5" t="s">
        <v>142</v>
      </c>
      <c r="AE5">
        <v>6</v>
      </c>
    </row>
    <row r="6" spans="2:31" x14ac:dyDescent="0.15">
      <c r="B6" s="1" t="s">
        <v>131</v>
      </c>
      <c r="C6">
        <v>4</v>
      </c>
      <c r="J6" s="1" t="s">
        <v>106</v>
      </c>
      <c r="K6">
        <v>4</v>
      </c>
      <c r="N6" t="s">
        <v>112</v>
      </c>
      <c r="O6">
        <v>4</v>
      </c>
      <c r="R6" t="s">
        <v>159</v>
      </c>
      <c r="S6">
        <v>4</v>
      </c>
      <c r="V6" t="s">
        <v>158</v>
      </c>
      <c r="W6">
        <v>4</v>
      </c>
      <c r="Z6" t="s">
        <v>176</v>
      </c>
      <c r="AA6" t="s">
        <v>212</v>
      </c>
      <c r="AD6" t="s">
        <v>1142</v>
      </c>
      <c r="AE6">
        <v>7</v>
      </c>
    </row>
    <row r="7" spans="2:31" x14ac:dyDescent="0.15">
      <c r="B7" s="1" t="s">
        <v>123</v>
      </c>
      <c r="C7">
        <v>5</v>
      </c>
      <c r="N7" t="s">
        <v>113</v>
      </c>
      <c r="O7">
        <v>5</v>
      </c>
      <c r="R7" t="s">
        <v>160</v>
      </c>
      <c r="S7">
        <v>5</v>
      </c>
      <c r="V7" t="s">
        <v>159</v>
      </c>
      <c r="W7">
        <v>5</v>
      </c>
      <c r="Z7" t="s">
        <v>177</v>
      </c>
      <c r="AA7" t="s">
        <v>213</v>
      </c>
    </row>
    <row r="8" spans="2:31" x14ac:dyDescent="0.15">
      <c r="N8" t="s">
        <v>114</v>
      </c>
      <c r="O8">
        <v>6</v>
      </c>
      <c r="V8" t="s">
        <v>160</v>
      </c>
      <c r="W8">
        <v>6</v>
      </c>
      <c r="Z8" t="s">
        <v>178</v>
      </c>
      <c r="AA8" t="s">
        <v>214</v>
      </c>
    </row>
    <row r="9" spans="2:31" x14ac:dyDescent="0.15">
      <c r="N9" s="4" t="s">
        <v>115</v>
      </c>
      <c r="O9">
        <v>7</v>
      </c>
      <c r="V9" t="s">
        <v>141</v>
      </c>
      <c r="W9">
        <v>7</v>
      </c>
      <c r="Z9" t="s">
        <v>179</v>
      </c>
      <c r="AA9" t="s">
        <v>215</v>
      </c>
    </row>
    <row r="10" spans="2:31" x14ac:dyDescent="0.15">
      <c r="N10" s="4" t="s">
        <v>108</v>
      </c>
      <c r="O10">
        <v>8</v>
      </c>
      <c r="V10" t="s">
        <v>142</v>
      </c>
      <c r="W10">
        <v>8</v>
      </c>
      <c r="Z10" t="s">
        <v>180</v>
      </c>
      <c r="AA10" t="s">
        <v>216</v>
      </c>
    </row>
    <row r="11" spans="2:31" x14ac:dyDescent="0.15">
      <c r="N11" t="s">
        <v>109</v>
      </c>
      <c r="O11">
        <v>9</v>
      </c>
      <c r="Z11" t="s">
        <v>181</v>
      </c>
      <c r="AA11" t="s">
        <v>217</v>
      </c>
    </row>
    <row r="12" spans="2:31" x14ac:dyDescent="0.15">
      <c r="Z12" t="s">
        <v>182</v>
      </c>
      <c r="AA12" t="s">
        <v>218</v>
      </c>
    </row>
    <row r="13" spans="2:31" x14ac:dyDescent="0.15">
      <c r="Z13" t="s">
        <v>183</v>
      </c>
      <c r="AA13" t="s">
        <v>219</v>
      </c>
    </row>
    <row r="14" spans="2:31" x14ac:dyDescent="0.15">
      <c r="Z14" t="s">
        <v>184</v>
      </c>
      <c r="AA14" t="s">
        <v>220</v>
      </c>
    </row>
    <row r="15" spans="2:31" x14ac:dyDescent="0.15">
      <c r="Z15" t="s">
        <v>185</v>
      </c>
      <c r="AA15" t="s">
        <v>221</v>
      </c>
    </row>
    <row r="16" spans="2:31" x14ac:dyDescent="0.15">
      <c r="Z16" t="s">
        <v>186</v>
      </c>
      <c r="AA16" t="s">
        <v>222</v>
      </c>
    </row>
    <row r="17" spans="26:27" x14ac:dyDescent="0.15">
      <c r="Z17" t="s">
        <v>187</v>
      </c>
      <c r="AA17" t="s">
        <v>223</v>
      </c>
    </row>
    <row r="18" spans="26:27" x14ac:dyDescent="0.15">
      <c r="Z18" t="s">
        <v>188</v>
      </c>
      <c r="AA18" t="s">
        <v>224</v>
      </c>
    </row>
    <row r="19" spans="26:27" x14ac:dyDescent="0.15">
      <c r="Z19" t="s">
        <v>1325</v>
      </c>
      <c r="AA19" t="s">
        <v>225</v>
      </c>
    </row>
    <row r="20" spans="26:27" x14ac:dyDescent="0.15">
      <c r="Z20" t="s">
        <v>189</v>
      </c>
      <c r="AA20" t="s">
        <v>226</v>
      </c>
    </row>
    <row r="21" spans="26:27" x14ac:dyDescent="0.15">
      <c r="Z21" t="s">
        <v>190</v>
      </c>
      <c r="AA21" t="s">
        <v>227</v>
      </c>
    </row>
    <row r="22" spans="26:27" x14ac:dyDescent="0.15">
      <c r="Z22" t="s">
        <v>191</v>
      </c>
      <c r="AA22" t="s">
        <v>228</v>
      </c>
    </row>
    <row r="23" spans="26:27" x14ac:dyDescent="0.15">
      <c r="Z23" t="s">
        <v>192</v>
      </c>
      <c r="AA23" t="s">
        <v>229</v>
      </c>
    </row>
    <row r="24" spans="26:27" x14ac:dyDescent="0.15">
      <c r="Z24" t="s">
        <v>193</v>
      </c>
      <c r="AA24" t="s">
        <v>230</v>
      </c>
    </row>
    <row r="25" spans="26:27" x14ac:dyDescent="0.15">
      <c r="Z25" t="s">
        <v>194</v>
      </c>
      <c r="AA25" t="s">
        <v>231</v>
      </c>
    </row>
    <row r="26" spans="26:27" x14ac:dyDescent="0.15">
      <c r="Z26" t="s">
        <v>195</v>
      </c>
      <c r="AA26" t="s">
        <v>232</v>
      </c>
    </row>
    <row r="27" spans="26:27" x14ac:dyDescent="0.15">
      <c r="Z27" t="s">
        <v>196</v>
      </c>
      <c r="AA27" t="s">
        <v>233</v>
      </c>
    </row>
    <row r="28" spans="26:27" x14ac:dyDescent="0.15">
      <c r="Z28" t="s">
        <v>197</v>
      </c>
      <c r="AA28" t="s">
        <v>234</v>
      </c>
    </row>
    <row r="29" spans="26:27" x14ac:dyDescent="0.15">
      <c r="Z29" t="s">
        <v>198</v>
      </c>
      <c r="AA29" t="s">
        <v>235</v>
      </c>
    </row>
    <row r="30" spans="26:27" x14ac:dyDescent="0.15">
      <c r="Z30" t="s">
        <v>199</v>
      </c>
      <c r="AA30" t="s">
        <v>236</v>
      </c>
    </row>
    <row r="31" spans="26:27" x14ac:dyDescent="0.15">
      <c r="Z31" t="s">
        <v>200</v>
      </c>
      <c r="AA31" t="s">
        <v>237</v>
      </c>
    </row>
    <row r="32" spans="26:27" x14ac:dyDescent="0.15">
      <c r="Z32" t="s">
        <v>201</v>
      </c>
      <c r="AA32" t="s">
        <v>238</v>
      </c>
    </row>
    <row r="33" spans="26:27" x14ac:dyDescent="0.15">
      <c r="Z33" t="s">
        <v>202</v>
      </c>
      <c r="AA33" t="s">
        <v>239</v>
      </c>
    </row>
    <row r="34" spans="26:27" x14ac:dyDescent="0.15">
      <c r="Z34" t="s">
        <v>203</v>
      </c>
      <c r="AA34" t="s">
        <v>240</v>
      </c>
    </row>
    <row r="35" spans="26:27" x14ac:dyDescent="0.15">
      <c r="Z35" t="s">
        <v>204</v>
      </c>
      <c r="AA35" t="s">
        <v>241</v>
      </c>
    </row>
    <row r="36" spans="26:27" x14ac:dyDescent="0.15">
      <c r="Z36" t="s">
        <v>205</v>
      </c>
      <c r="AA36" t="s">
        <v>242</v>
      </c>
    </row>
    <row r="37" spans="26:27" x14ac:dyDescent="0.15">
      <c r="Z37" t="s">
        <v>206</v>
      </c>
      <c r="AA37" t="s">
        <v>243</v>
      </c>
    </row>
    <row r="38" spans="26:27" x14ac:dyDescent="0.15">
      <c r="Z38" t="s">
        <v>1326</v>
      </c>
      <c r="AA38" t="s">
        <v>244</v>
      </c>
    </row>
    <row r="39" spans="26:27" x14ac:dyDescent="0.15">
      <c r="Z39" t="s">
        <v>207</v>
      </c>
      <c r="AA39" t="s">
        <v>245</v>
      </c>
    </row>
    <row r="40" spans="26:27" x14ac:dyDescent="0.15">
      <c r="Z40" t="s">
        <v>208</v>
      </c>
      <c r="AA40" t="s">
        <v>246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23"/>
  <sheetViews>
    <sheetView workbookViewId="0">
      <selection sqref="A1:Z1048576"/>
    </sheetView>
  </sheetViews>
  <sheetFormatPr baseColWidth="10" defaultRowHeight="15" x14ac:dyDescent="0.15"/>
  <cols>
    <col min="2" max="2" width="37.83203125" customWidth="1"/>
    <col min="3" max="3" width="60.5" bestFit="1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6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309</v>
      </c>
      <c r="Y1" s="1" t="s">
        <v>310</v>
      </c>
      <c r="Z1" s="1" t="s">
        <v>311</v>
      </c>
    </row>
    <row r="2" spans="1:2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</row>
    <row r="3" spans="1:26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312</v>
      </c>
      <c r="Y3" s="1" t="s">
        <v>313</v>
      </c>
      <c r="Z3" s="1" t="s">
        <v>314</v>
      </c>
    </row>
    <row r="4" spans="1:26" x14ac:dyDescent="0.15">
      <c r="A4">
        <f>主动技能!B7</f>
        <v>1</v>
      </c>
      <c r="B4" s="4" t="str">
        <f>主动技能!H7</f>
        <v>普攻</v>
      </c>
      <c r="C4" s="4" t="str">
        <f>主动技能!I7</f>
        <v>对敌方单体攻击，造成100%攻击力（+47）点伤害。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>
        <f>主动技能!O7</f>
        <v>0</v>
      </c>
      <c r="J4">
        <f>主动技能!P7</f>
        <v>0</v>
      </c>
      <c r="K4">
        <f>主动技能!Q7</f>
        <v>0</v>
      </c>
      <c r="L4">
        <f>主动技能!R7</f>
        <v>0</v>
      </c>
      <c r="M4">
        <f>主动技能!S7</f>
        <v>0</v>
      </c>
      <c r="N4" t="str">
        <f>IF(主动技能!T7="","",主动技能!T7)</f>
        <v/>
      </c>
      <c r="O4" t="str">
        <f>IF(主动技能!U7="","",主动技能!U7)</f>
        <v/>
      </c>
      <c r="P4">
        <f>主动技能!V7</f>
        <v>0</v>
      </c>
      <c r="Q4">
        <f>主动技能!W7</f>
        <v>0</v>
      </c>
      <c r="R4">
        <f>主动技能!X7</f>
        <v>0</v>
      </c>
      <c r="S4">
        <f>主动技能!Y7</f>
        <v>0</v>
      </c>
      <c r="T4">
        <f>主动技能!Z7</f>
        <v>100</v>
      </c>
      <c r="U4">
        <f>主动技能!AB7</f>
        <v>47</v>
      </c>
      <c r="V4">
        <f>主动技能!AC7</f>
        <v>0</v>
      </c>
      <c r="W4">
        <f>主动技能!AD7</f>
        <v>0</v>
      </c>
      <c r="X4" s="1">
        <v>0</v>
      </c>
      <c r="Y4" s="1">
        <v>0</v>
      </c>
      <c r="Z4" s="1">
        <v>0</v>
      </c>
    </row>
    <row r="5" spans="1:26" x14ac:dyDescent="0.15">
      <c r="A5">
        <f>主动技能!B8</f>
        <v>2</v>
      </c>
      <c r="B5" s="4" t="str">
        <f>主动技能!H8</f>
        <v>普攻</v>
      </c>
      <c r="C5" s="4" t="str">
        <f>主动技能!I8</f>
        <v>对敌方单体攻击，造成100%攻击力（+70）点伤害。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>
        <f>主动技能!O8</f>
        <v>0</v>
      </c>
      <c r="J5">
        <f>主动技能!P8</f>
        <v>0</v>
      </c>
      <c r="K5">
        <f>主动技能!Q8</f>
        <v>0</v>
      </c>
      <c r="L5">
        <f>主动技能!R8</f>
        <v>0</v>
      </c>
      <c r="M5">
        <f>主动技能!S8</f>
        <v>0</v>
      </c>
      <c r="N5" t="str">
        <f>IF(主动技能!T8="","",主动技能!T8)</f>
        <v/>
      </c>
      <c r="O5" t="str">
        <f>IF(主动技能!U8="","",主动技能!U8)</f>
        <v/>
      </c>
      <c r="P5">
        <f>主动技能!V8</f>
        <v>0</v>
      </c>
      <c r="Q5">
        <f>主动技能!W8</f>
        <v>0</v>
      </c>
      <c r="R5">
        <f>主动技能!X8</f>
        <v>0</v>
      </c>
      <c r="S5">
        <f>主动技能!Y8</f>
        <v>0</v>
      </c>
      <c r="T5">
        <f>主动技能!Z8</f>
        <v>100</v>
      </c>
      <c r="U5">
        <f>主动技能!AB8</f>
        <v>70</v>
      </c>
      <c r="V5">
        <f>主动技能!AC8</f>
        <v>0</v>
      </c>
      <c r="W5">
        <f>主动技能!AD8</f>
        <v>0</v>
      </c>
      <c r="X5" s="1">
        <v>0</v>
      </c>
      <c r="Y5" s="1">
        <v>0</v>
      </c>
      <c r="Z5" s="1">
        <v>0</v>
      </c>
    </row>
    <row r="6" spans="1:26" x14ac:dyDescent="0.15">
      <c r="A6">
        <f>主动技能!B9</f>
        <v>3</v>
      </c>
      <c r="B6" s="4" t="str">
        <f>主动技能!H9</f>
        <v>普攻</v>
      </c>
      <c r="C6" s="4" t="str">
        <f>主动技能!I9</f>
        <v>对敌方单体攻击，造成100%攻击力（+92）点伤害。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>
        <f>主动技能!O9</f>
        <v>0</v>
      </c>
      <c r="J6">
        <f>主动技能!P9</f>
        <v>0</v>
      </c>
      <c r="K6">
        <f>主动技能!Q9</f>
        <v>0</v>
      </c>
      <c r="L6">
        <f>主动技能!R9</f>
        <v>0</v>
      </c>
      <c r="M6">
        <f>主动技能!S9</f>
        <v>0</v>
      </c>
      <c r="N6" t="str">
        <f>IF(主动技能!T9="","",主动技能!T9)</f>
        <v/>
      </c>
      <c r="O6" t="str">
        <f>IF(主动技能!U9="","",主动技能!U9)</f>
        <v/>
      </c>
      <c r="P6">
        <f>主动技能!V9</f>
        <v>0</v>
      </c>
      <c r="Q6">
        <f>主动技能!W9</f>
        <v>0</v>
      </c>
      <c r="R6">
        <f>主动技能!X9</f>
        <v>0</v>
      </c>
      <c r="S6">
        <f>主动技能!Y9</f>
        <v>0</v>
      </c>
      <c r="T6">
        <f>主动技能!Z9</f>
        <v>100</v>
      </c>
      <c r="U6">
        <f>主动技能!AB9</f>
        <v>92</v>
      </c>
      <c r="V6">
        <f>主动技能!AC9</f>
        <v>0</v>
      </c>
      <c r="W6">
        <f>主动技能!AD9</f>
        <v>0</v>
      </c>
      <c r="X6" s="1">
        <v>0</v>
      </c>
      <c r="Y6" s="1">
        <v>0</v>
      </c>
      <c r="Z6" s="1">
        <v>0</v>
      </c>
    </row>
    <row r="7" spans="1:26" x14ac:dyDescent="0.15">
      <c r="A7">
        <f>主动技能!B10</f>
        <v>4</v>
      </c>
      <c r="B7" s="4" t="str">
        <f>主动技能!H10</f>
        <v>普攻</v>
      </c>
      <c r="C7" s="4" t="str">
        <f>主动技能!I10</f>
        <v>对敌方单体攻击，造成100%攻击力（+114）点伤害。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>
        <f>主动技能!O10</f>
        <v>0</v>
      </c>
      <c r="J7">
        <f>主动技能!P10</f>
        <v>0</v>
      </c>
      <c r="K7">
        <f>主动技能!Q10</f>
        <v>0</v>
      </c>
      <c r="L7">
        <f>主动技能!R10</f>
        <v>0</v>
      </c>
      <c r="M7">
        <f>主动技能!S10</f>
        <v>0</v>
      </c>
      <c r="N7" t="str">
        <f>IF(主动技能!T10="","",主动技能!T10)</f>
        <v/>
      </c>
      <c r="O7" t="str">
        <f>IF(主动技能!U10="","",主动技能!U10)</f>
        <v/>
      </c>
      <c r="P7">
        <f>主动技能!V10</f>
        <v>0</v>
      </c>
      <c r="Q7">
        <f>主动技能!W10</f>
        <v>0</v>
      </c>
      <c r="R7">
        <f>主动技能!X10</f>
        <v>0</v>
      </c>
      <c r="S7">
        <f>主动技能!Y10</f>
        <v>0</v>
      </c>
      <c r="T7">
        <f>主动技能!Z10</f>
        <v>100</v>
      </c>
      <c r="U7">
        <f>主动技能!AB10</f>
        <v>114</v>
      </c>
      <c r="V7">
        <f>主动技能!AC10</f>
        <v>0</v>
      </c>
      <c r="W7">
        <f>主动技能!AD10</f>
        <v>0</v>
      </c>
      <c r="X7" s="1">
        <v>0</v>
      </c>
      <c r="Y7" s="1">
        <v>0</v>
      </c>
      <c r="Z7" s="1">
        <v>0</v>
      </c>
    </row>
    <row r="8" spans="1:26" x14ac:dyDescent="0.15">
      <c r="A8">
        <f>主动技能!B11</f>
        <v>5</v>
      </c>
      <c r="B8" s="4" t="str">
        <f>主动技能!H11</f>
        <v>普攻</v>
      </c>
      <c r="C8" s="4" t="str">
        <f>主动技能!I11</f>
        <v>对敌方单体攻击，造成100%攻击力（+141）点伤害。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>
        <f>主动技能!O11</f>
        <v>0</v>
      </c>
      <c r="J8">
        <f>主动技能!P11</f>
        <v>0</v>
      </c>
      <c r="K8">
        <f>主动技能!Q11</f>
        <v>0</v>
      </c>
      <c r="L8">
        <f>主动技能!R11</f>
        <v>0</v>
      </c>
      <c r="M8">
        <f>主动技能!S11</f>
        <v>0</v>
      </c>
      <c r="N8" t="str">
        <f>IF(主动技能!T11="","",主动技能!T11)</f>
        <v/>
      </c>
      <c r="O8" t="str">
        <f>IF(主动技能!U11="","",主动技能!U11)</f>
        <v/>
      </c>
      <c r="P8">
        <f>主动技能!V11</f>
        <v>0</v>
      </c>
      <c r="Q8">
        <f>主动技能!W11</f>
        <v>0</v>
      </c>
      <c r="R8">
        <f>主动技能!X11</f>
        <v>0</v>
      </c>
      <c r="S8">
        <f>主动技能!Y11</f>
        <v>0</v>
      </c>
      <c r="T8">
        <f>主动技能!Z11</f>
        <v>100</v>
      </c>
      <c r="U8">
        <f>主动技能!AB11</f>
        <v>141</v>
      </c>
      <c r="V8">
        <f>主动技能!AC11</f>
        <v>0</v>
      </c>
      <c r="W8">
        <f>主动技能!AD11</f>
        <v>0</v>
      </c>
      <c r="X8" s="1">
        <v>0</v>
      </c>
      <c r="Y8" s="1">
        <v>0</v>
      </c>
      <c r="Z8" s="1">
        <v>0</v>
      </c>
    </row>
    <row r="9" spans="1:26" x14ac:dyDescent="0.15">
      <c r="A9">
        <f>主动技能!B12</f>
        <v>6</v>
      </c>
      <c r="B9" s="4" t="str">
        <f>主动技能!H12</f>
        <v>普攻</v>
      </c>
      <c r="C9" s="4" t="str">
        <f>主动技能!I12</f>
        <v>对敌方单体攻击，造成100%攻击力（+174）点伤害。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>
        <f>主动技能!O12</f>
        <v>0</v>
      </c>
      <c r="J9">
        <f>主动技能!P12</f>
        <v>0</v>
      </c>
      <c r="K9">
        <f>主动技能!Q12</f>
        <v>0</v>
      </c>
      <c r="L9">
        <f>主动技能!R12</f>
        <v>0</v>
      </c>
      <c r="M9">
        <f>主动技能!S12</f>
        <v>0</v>
      </c>
      <c r="N9" t="str">
        <f>IF(主动技能!T12="","",主动技能!T12)</f>
        <v/>
      </c>
      <c r="O9" t="str">
        <f>IF(主动技能!U12="","",主动技能!U12)</f>
        <v/>
      </c>
      <c r="P9">
        <f>主动技能!V12</f>
        <v>0</v>
      </c>
      <c r="Q9">
        <f>主动技能!W12</f>
        <v>0</v>
      </c>
      <c r="R9">
        <f>主动技能!X12</f>
        <v>0</v>
      </c>
      <c r="S9">
        <f>主动技能!Y12</f>
        <v>0</v>
      </c>
      <c r="T9">
        <f>主动技能!Z12</f>
        <v>100</v>
      </c>
      <c r="U9">
        <f>主动技能!AB12</f>
        <v>174</v>
      </c>
      <c r="V9">
        <f>主动技能!AC12</f>
        <v>0</v>
      </c>
      <c r="W9">
        <f>主动技能!AD12</f>
        <v>0</v>
      </c>
      <c r="X9" s="1">
        <v>0</v>
      </c>
      <c r="Y9" s="1">
        <v>0</v>
      </c>
      <c r="Z9" s="1">
        <v>0</v>
      </c>
    </row>
    <row r="10" spans="1:26" x14ac:dyDescent="0.15">
      <c r="A10">
        <f>主动技能!B13</f>
        <v>7</v>
      </c>
      <c r="B10" s="4" t="str">
        <f>主动技能!H13</f>
        <v>普攻</v>
      </c>
      <c r="C10" s="4" t="str">
        <f>主动技能!I13</f>
        <v>对敌方单体攻击，造成100%攻击力（+214）点伤害。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>
        <f>主动技能!O13</f>
        <v>0</v>
      </c>
      <c r="J10">
        <f>主动技能!P13</f>
        <v>0</v>
      </c>
      <c r="K10">
        <f>主动技能!Q13</f>
        <v>0</v>
      </c>
      <c r="L10">
        <f>主动技能!R13</f>
        <v>0</v>
      </c>
      <c r="M10">
        <f>主动技能!S13</f>
        <v>0</v>
      </c>
      <c r="N10" t="str">
        <f>IF(主动技能!T13="","",主动技能!T13)</f>
        <v/>
      </c>
      <c r="O10" t="str">
        <f>IF(主动技能!U13="","",主动技能!U13)</f>
        <v/>
      </c>
      <c r="P10">
        <f>主动技能!V13</f>
        <v>0</v>
      </c>
      <c r="Q10">
        <f>主动技能!W13</f>
        <v>0</v>
      </c>
      <c r="R10">
        <f>主动技能!X13</f>
        <v>0</v>
      </c>
      <c r="S10">
        <f>主动技能!Y13</f>
        <v>0</v>
      </c>
      <c r="T10">
        <f>主动技能!Z13</f>
        <v>100</v>
      </c>
      <c r="U10">
        <f>主动技能!AB13</f>
        <v>214</v>
      </c>
      <c r="V10">
        <f>主动技能!AC13</f>
        <v>0</v>
      </c>
      <c r="W10">
        <f>主动技能!AD13</f>
        <v>0</v>
      </c>
      <c r="X10" s="1">
        <v>0</v>
      </c>
      <c r="Y10" s="1">
        <v>0</v>
      </c>
      <c r="Z10" s="1">
        <v>0</v>
      </c>
    </row>
    <row r="11" spans="1:26" x14ac:dyDescent="0.15">
      <c r="A11">
        <f>主动技能!B14</f>
        <v>8</v>
      </c>
      <c r="B11" s="4" t="str">
        <f>主动技能!H14</f>
        <v>普攻</v>
      </c>
      <c r="C11" s="4" t="str">
        <f>主动技能!I14</f>
        <v>对敌方单体攻击，造成100%攻击力（+264）点伤害。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>
        <f>主动技能!O14</f>
        <v>0</v>
      </c>
      <c r="J11">
        <f>主动技能!P14</f>
        <v>0</v>
      </c>
      <c r="K11">
        <f>主动技能!Q14</f>
        <v>0</v>
      </c>
      <c r="L11">
        <f>主动技能!R14</f>
        <v>0</v>
      </c>
      <c r="M11">
        <f>主动技能!S14</f>
        <v>0</v>
      </c>
      <c r="N11" t="str">
        <f>IF(主动技能!T14="","",主动技能!T14)</f>
        <v/>
      </c>
      <c r="O11" t="str">
        <f>IF(主动技能!U14="","",主动技能!U14)</f>
        <v/>
      </c>
      <c r="P11">
        <f>主动技能!V14</f>
        <v>0</v>
      </c>
      <c r="Q11">
        <f>主动技能!W14</f>
        <v>0</v>
      </c>
      <c r="R11">
        <f>主动技能!X14</f>
        <v>0</v>
      </c>
      <c r="S11">
        <f>主动技能!Y14</f>
        <v>0</v>
      </c>
      <c r="T11">
        <f>主动技能!Z14</f>
        <v>100</v>
      </c>
      <c r="U11">
        <f>主动技能!AB14</f>
        <v>264</v>
      </c>
      <c r="V11">
        <f>主动技能!AC14</f>
        <v>0</v>
      </c>
      <c r="W11">
        <f>主动技能!AD14</f>
        <v>0</v>
      </c>
      <c r="X11" s="1">
        <v>0</v>
      </c>
      <c r="Y11" s="1">
        <v>0</v>
      </c>
      <c r="Z11" s="1">
        <v>0</v>
      </c>
    </row>
    <row r="12" spans="1:26" x14ac:dyDescent="0.15">
      <c r="A12">
        <f>主动技能!B15</f>
        <v>9</v>
      </c>
      <c r="B12" s="4" t="str">
        <f>主动技能!H15</f>
        <v>普攻</v>
      </c>
      <c r="C12" s="4" t="str">
        <f>主动技能!I15</f>
        <v>对敌方单体攻击，造成100%攻击力（+325）点伤害。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>
        <f>主动技能!O15</f>
        <v>0</v>
      </c>
      <c r="J12">
        <f>主动技能!P15</f>
        <v>0</v>
      </c>
      <c r="K12">
        <f>主动技能!Q15</f>
        <v>0</v>
      </c>
      <c r="L12">
        <f>主动技能!R15</f>
        <v>0</v>
      </c>
      <c r="M12">
        <f>主动技能!S15</f>
        <v>0</v>
      </c>
      <c r="N12" t="str">
        <f>IF(主动技能!T15="","",主动技能!T15)</f>
        <v/>
      </c>
      <c r="O12" t="str">
        <f>IF(主动技能!U15="","",主动技能!U15)</f>
        <v/>
      </c>
      <c r="P12">
        <f>主动技能!V15</f>
        <v>0</v>
      </c>
      <c r="Q12">
        <f>主动技能!W15</f>
        <v>0</v>
      </c>
      <c r="R12">
        <f>主动技能!X15</f>
        <v>0</v>
      </c>
      <c r="S12">
        <f>主动技能!Y15</f>
        <v>0</v>
      </c>
      <c r="T12">
        <f>主动技能!Z15</f>
        <v>100</v>
      </c>
      <c r="U12">
        <f>主动技能!AB15</f>
        <v>325</v>
      </c>
      <c r="V12">
        <f>主动技能!AC15</f>
        <v>0</v>
      </c>
      <c r="W12">
        <f>主动技能!AD15</f>
        <v>0</v>
      </c>
      <c r="X12" s="1">
        <v>0</v>
      </c>
      <c r="Y12" s="1">
        <v>0</v>
      </c>
      <c r="Z12" s="1">
        <v>0</v>
      </c>
    </row>
    <row r="13" spans="1:26" x14ac:dyDescent="0.15">
      <c r="A13">
        <f>主动技能!B16</f>
        <v>10</v>
      </c>
      <c r="B13" s="4" t="str">
        <f>主动技能!H16</f>
        <v>普攻</v>
      </c>
      <c r="C13" s="4" t="str">
        <f>主动技能!I16</f>
        <v>对敌方单体进行穿透攻击，造成100%攻击力（+400）点伤害。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2</v>
      </c>
      <c r="G13" s="4">
        <f>IF(主动技能!M16="必中",2,1)</f>
        <v>1</v>
      </c>
      <c r="H13" s="4">
        <f>主动技能!N16</f>
        <v>100</v>
      </c>
      <c r="I13" s="4">
        <f>主动技能!O16</f>
        <v>100</v>
      </c>
      <c r="J13">
        <f>主动技能!P16</f>
        <v>0</v>
      </c>
      <c r="K13">
        <f>主动技能!Q16</f>
        <v>0</v>
      </c>
      <c r="L13">
        <f>主动技能!R16</f>
        <v>0</v>
      </c>
      <c r="M13">
        <f>主动技能!S16</f>
        <v>0</v>
      </c>
      <c r="N13" t="str">
        <f>IF(主动技能!T16="","",主动技能!T16)</f>
        <v/>
      </c>
      <c r="O13" t="str">
        <f>IF(主动技能!U16="","",主动技能!U16)</f>
        <v/>
      </c>
      <c r="P13">
        <f>主动技能!V16</f>
        <v>0</v>
      </c>
      <c r="Q13">
        <f>主动技能!W16</f>
        <v>0</v>
      </c>
      <c r="R13">
        <f>主动技能!X16</f>
        <v>0</v>
      </c>
      <c r="S13">
        <f>主动技能!Y16</f>
        <v>0</v>
      </c>
      <c r="T13">
        <f>主动技能!Z16</f>
        <v>100</v>
      </c>
      <c r="U13">
        <f>主动技能!AB16</f>
        <v>400</v>
      </c>
      <c r="V13">
        <f>主动技能!AC16</f>
        <v>0</v>
      </c>
      <c r="W13">
        <f>主动技能!AD16</f>
        <v>0</v>
      </c>
      <c r="X13" s="1">
        <v>0</v>
      </c>
      <c r="Y13" s="1">
        <v>0</v>
      </c>
      <c r="Z13" s="1">
        <v>0</v>
      </c>
    </row>
    <row r="14" spans="1:26" x14ac:dyDescent="0.15">
      <c r="A14">
        <f>主动技能!B17</f>
        <v>11</v>
      </c>
      <c r="B14" s="4" t="str">
        <f>主动技能!H17</f>
        <v>普攻</v>
      </c>
      <c r="C14" s="4" t="str">
        <f>主动技能!I17</f>
        <v>对敌方单体进行穿透攻击，造成100%攻击力（+492）点伤害。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2</v>
      </c>
      <c r="G14" s="4">
        <f>IF(主动技能!M17="必中",2,1)</f>
        <v>1</v>
      </c>
      <c r="H14" s="4">
        <f>主动技能!N17</f>
        <v>100</v>
      </c>
      <c r="I14" s="4">
        <f>主动技能!O17</f>
        <v>100</v>
      </c>
      <c r="J14">
        <f>主动技能!P17</f>
        <v>0</v>
      </c>
      <c r="K14">
        <f>主动技能!Q17</f>
        <v>0</v>
      </c>
      <c r="L14">
        <f>主动技能!R17</f>
        <v>0</v>
      </c>
      <c r="M14">
        <f>主动技能!S17</f>
        <v>0</v>
      </c>
      <c r="N14" t="str">
        <f>IF(主动技能!T17="","",主动技能!T17)</f>
        <v/>
      </c>
      <c r="O14" t="str">
        <f>IF(主动技能!U17="","",主动技能!U17)</f>
        <v/>
      </c>
      <c r="P14">
        <f>主动技能!V17</f>
        <v>0</v>
      </c>
      <c r="Q14">
        <f>主动技能!W17</f>
        <v>0</v>
      </c>
      <c r="R14">
        <f>主动技能!X17</f>
        <v>0</v>
      </c>
      <c r="S14">
        <f>主动技能!Y17</f>
        <v>0</v>
      </c>
      <c r="T14">
        <f>主动技能!Z17</f>
        <v>100</v>
      </c>
      <c r="U14">
        <f>主动技能!AB17</f>
        <v>492</v>
      </c>
      <c r="V14">
        <f>主动技能!AC17</f>
        <v>0</v>
      </c>
      <c r="W14">
        <f>主动技能!AD17</f>
        <v>0</v>
      </c>
      <c r="X14" s="1">
        <v>0</v>
      </c>
      <c r="Y14" s="1">
        <v>0</v>
      </c>
      <c r="Z14" s="1">
        <v>0</v>
      </c>
    </row>
    <row r="15" spans="1:26" x14ac:dyDescent="0.15">
      <c r="A15">
        <f>主动技能!B18</f>
        <v>12</v>
      </c>
      <c r="B15" s="4" t="str">
        <f>主动技能!H18</f>
        <v>普攻</v>
      </c>
      <c r="C15" s="4" t="str">
        <f>主动技能!I18</f>
        <v>对敌方单体进行穿透攻击，造成100%攻击力（+606）点伤害。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2</v>
      </c>
      <c r="G15" s="4">
        <f>IF(主动技能!M18="必中",2,1)</f>
        <v>1</v>
      </c>
      <c r="H15" s="4">
        <f>主动技能!N18</f>
        <v>100</v>
      </c>
      <c r="I15" s="4">
        <f>主动技能!O18</f>
        <v>100</v>
      </c>
      <c r="J15">
        <f>主动技能!P18</f>
        <v>0</v>
      </c>
      <c r="K15">
        <f>主动技能!Q18</f>
        <v>0</v>
      </c>
      <c r="L15">
        <f>主动技能!R18</f>
        <v>0</v>
      </c>
      <c r="M15">
        <f>主动技能!S18</f>
        <v>0</v>
      </c>
      <c r="N15" t="str">
        <f>IF(主动技能!T18="","",主动技能!T18)</f>
        <v/>
      </c>
      <c r="O15" t="str">
        <f>IF(主动技能!U18="","",主动技能!U18)</f>
        <v/>
      </c>
      <c r="P15">
        <f>主动技能!V18</f>
        <v>0</v>
      </c>
      <c r="Q15">
        <f>主动技能!W18</f>
        <v>0</v>
      </c>
      <c r="R15">
        <f>主动技能!X18</f>
        <v>0</v>
      </c>
      <c r="S15">
        <f>主动技能!Y18</f>
        <v>0</v>
      </c>
      <c r="T15">
        <f>主动技能!Z18</f>
        <v>100</v>
      </c>
      <c r="U15">
        <f>主动技能!AB18</f>
        <v>606</v>
      </c>
      <c r="V15">
        <f>主动技能!AC18</f>
        <v>0</v>
      </c>
      <c r="W15">
        <f>主动技能!AD18</f>
        <v>0</v>
      </c>
      <c r="X15" s="1">
        <v>0</v>
      </c>
      <c r="Y15" s="1">
        <v>0</v>
      </c>
      <c r="Z15" s="1">
        <v>0</v>
      </c>
    </row>
    <row r="16" spans="1:26" x14ac:dyDescent="0.15">
      <c r="A16">
        <f>主动技能!B19</f>
        <v>13</v>
      </c>
      <c r="B16" s="4" t="str">
        <f>主动技能!H19</f>
        <v>普攻</v>
      </c>
      <c r="C16" s="4" t="str">
        <f>主动技能!I19</f>
        <v>对敌方单体进行穿透攻击，造成100%攻击力（+747）点伤害。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2</v>
      </c>
      <c r="G16" s="4">
        <f>IF(主动技能!M19="必中",2,1)</f>
        <v>1</v>
      </c>
      <c r="H16" s="4">
        <f>主动技能!N19</f>
        <v>100</v>
      </c>
      <c r="I16" s="4">
        <f>主动技能!O19</f>
        <v>100</v>
      </c>
      <c r="J16">
        <f>主动技能!P19</f>
        <v>0</v>
      </c>
      <c r="K16">
        <f>主动技能!Q19</f>
        <v>0</v>
      </c>
      <c r="L16">
        <f>主动技能!R19</f>
        <v>0</v>
      </c>
      <c r="M16">
        <f>主动技能!S19</f>
        <v>0</v>
      </c>
      <c r="N16" t="str">
        <f>IF(主动技能!T19="","",主动技能!T19)</f>
        <v/>
      </c>
      <c r="O16" t="str">
        <f>IF(主动技能!U19="","",主动技能!U19)</f>
        <v/>
      </c>
      <c r="P16">
        <f>主动技能!V19</f>
        <v>0</v>
      </c>
      <c r="Q16">
        <f>主动技能!W19</f>
        <v>0</v>
      </c>
      <c r="R16">
        <f>主动技能!X19</f>
        <v>0</v>
      </c>
      <c r="S16">
        <f>主动技能!Y19</f>
        <v>0</v>
      </c>
      <c r="T16">
        <f>主动技能!Z19</f>
        <v>100</v>
      </c>
      <c r="U16">
        <f>主动技能!AB19</f>
        <v>747</v>
      </c>
      <c r="V16">
        <f>主动技能!AC19</f>
        <v>0</v>
      </c>
      <c r="W16">
        <f>主动技能!AD19</f>
        <v>0</v>
      </c>
      <c r="X16" s="1">
        <v>0</v>
      </c>
      <c r="Y16" s="1">
        <v>0</v>
      </c>
      <c r="Z16" s="1">
        <v>0</v>
      </c>
    </row>
    <row r="17" spans="1:26" x14ac:dyDescent="0.15">
      <c r="A17">
        <f>主动技能!B20</f>
        <v>14</v>
      </c>
      <c r="B17" s="4" t="str">
        <f>主动技能!H20</f>
        <v>普攻</v>
      </c>
      <c r="C17" s="4" t="str">
        <f>主动技能!I20</f>
        <v>对敌方单体进行穿透攻击，造成100%攻击力（+919）点伤害。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2</v>
      </c>
      <c r="G17" s="4">
        <f>IF(主动技能!M20="必中",2,1)</f>
        <v>1</v>
      </c>
      <c r="H17" s="4">
        <f>主动技能!N20</f>
        <v>100</v>
      </c>
      <c r="I17" s="4">
        <f>主动技能!O20</f>
        <v>100</v>
      </c>
      <c r="J17">
        <f>主动技能!P20</f>
        <v>0</v>
      </c>
      <c r="K17">
        <f>主动技能!Q20</f>
        <v>0</v>
      </c>
      <c r="L17">
        <f>主动技能!R20</f>
        <v>0</v>
      </c>
      <c r="M17">
        <f>主动技能!S20</f>
        <v>0</v>
      </c>
      <c r="N17" t="str">
        <f>IF(主动技能!T20="","",主动技能!T20)</f>
        <v/>
      </c>
      <c r="O17" t="str">
        <f>IF(主动技能!U20="","",主动技能!U20)</f>
        <v/>
      </c>
      <c r="P17">
        <f>主动技能!V20</f>
        <v>0</v>
      </c>
      <c r="Q17">
        <f>主动技能!W20</f>
        <v>0</v>
      </c>
      <c r="R17">
        <f>主动技能!X20</f>
        <v>0</v>
      </c>
      <c r="S17">
        <f>主动技能!Y20</f>
        <v>0</v>
      </c>
      <c r="T17">
        <f>主动技能!Z20</f>
        <v>100</v>
      </c>
      <c r="U17">
        <f>主动技能!AB20</f>
        <v>919</v>
      </c>
      <c r="V17">
        <f>主动技能!AC20</f>
        <v>0</v>
      </c>
      <c r="W17">
        <f>主动技能!AD20</f>
        <v>0</v>
      </c>
      <c r="X17" s="1">
        <v>0</v>
      </c>
      <c r="Y17" s="1">
        <v>0</v>
      </c>
      <c r="Z17" s="1">
        <v>0</v>
      </c>
    </row>
    <row r="18" spans="1:26" x14ac:dyDescent="0.15">
      <c r="A18">
        <f>主动技能!B21</f>
        <v>15</v>
      </c>
      <c r="B18" s="4" t="str">
        <f>主动技能!H21</f>
        <v>普攻</v>
      </c>
      <c r="C18" s="4" t="str">
        <f>主动技能!I21</f>
        <v>对敌方单体进行穿透攻击，造成100%攻击力（+1132）点伤害。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2</v>
      </c>
      <c r="G18" s="4">
        <f>IF(主动技能!M21="必中",2,1)</f>
        <v>1</v>
      </c>
      <c r="H18" s="4">
        <f>主动技能!N21</f>
        <v>100</v>
      </c>
      <c r="I18" s="4">
        <f>主动技能!O21</f>
        <v>100</v>
      </c>
      <c r="J18">
        <f>主动技能!P21</f>
        <v>0</v>
      </c>
      <c r="K18">
        <f>主动技能!Q21</f>
        <v>0</v>
      </c>
      <c r="L18">
        <f>主动技能!R21</f>
        <v>0</v>
      </c>
      <c r="M18">
        <f>主动技能!S21</f>
        <v>0</v>
      </c>
      <c r="N18" t="str">
        <f>IF(主动技能!T21="","",主动技能!T21)</f>
        <v/>
      </c>
      <c r="O18" t="str">
        <f>IF(主动技能!U21="","",主动技能!U21)</f>
        <v/>
      </c>
      <c r="P18">
        <f>主动技能!V21</f>
        <v>0</v>
      </c>
      <c r="Q18">
        <f>主动技能!W21</f>
        <v>0</v>
      </c>
      <c r="R18">
        <f>主动技能!X21</f>
        <v>0</v>
      </c>
      <c r="S18">
        <f>主动技能!Y21</f>
        <v>0</v>
      </c>
      <c r="T18">
        <f>主动技能!Z21</f>
        <v>100</v>
      </c>
      <c r="U18">
        <f>主动技能!AB21</f>
        <v>1132</v>
      </c>
      <c r="V18">
        <f>主动技能!AC21</f>
        <v>0</v>
      </c>
      <c r="W18">
        <f>主动技能!AD21</f>
        <v>0</v>
      </c>
      <c r="X18" s="1">
        <v>0</v>
      </c>
      <c r="Y18" s="1">
        <v>0</v>
      </c>
      <c r="Z18" s="1">
        <v>0</v>
      </c>
    </row>
    <row r="19" spans="1:26" x14ac:dyDescent="0.15">
      <c r="A19">
        <f>主动技能!B22</f>
        <v>16</v>
      </c>
      <c r="B19" s="4" t="str">
        <f>主动技能!H22</f>
        <v>普攻</v>
      </c>
      <c r="C19" s="4" t="str">
        <f>主动技能!I22</f>
        <v>对敌方单体进行穿透攻击，造成100%攻击力（+1394）点伤害。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2</v>
      </c>
      <c r="G19" s="4">
        <f>IF(主动技能!M22="必中",2,1)</f>
        <v>1</v>
      </c>
      <c r="H19" s="4">
        <f>主动技能!N22</f>
        <v>100</v>
      </c>
      <c r="I19" s="4">
        <f>主动技能!O22</f>
        <v>100</v>
      </c>
      <c r="J19">
        <f>主动技能!P22</f>
        <v>0</v>
      </c>
      <c r="K19">
        <f>主动技能!Q22</f>
        <v>0</v>
      </c>
      <c r="L19">
        <f>主动技能!R22</f>
        <v>0</v>
      </c>
      <c r="M19">
        <f>主动技能!S22</f>
        <v>0</v>
      </c>
      <c r="N19" t="str">
        <f>IF(主动技能!T22="","",主动技能!T22)</f>
        <v/>
      </c>
      <c r="O19" t="str">
        <f>IF(主动技能!U22="","",主动技能!U22)</f>
        <v/>
      </c>
      <c r="P19">
        <f>主动技能!V22</f>
        <v>0</v>
      </c>
      <c r="Q19">
        <f>主动技能!W22</f>
        <v>0</v>
      </c>
      <c r="R19">
        <f>主动技能!X22</f>
        <v>0</v>
      </c>
      <c r="S19">
        <f>主动技能!Y22</f>
        <v>0</v>
      </c>
      <c r="T19">
        <f>主动技能!Z22</f>
        <v>100</v>
      </c>
      <c r="U19">
        <f>主动技能!AB22</f>
        <v>1394</v>
      </c>
      <c r="V19">
        <f>主动技能!AC22</f>
        <v>0</v>
      </c>
      <c r="W19">
        <f>主动技能!AD22</f>
        <v>0</v>
      </c>
      <c r="X19" s="1">
        <v>0</v>
      </c>
      <c r="Y19" s="1">
        <v>0</v>
      </c>
      <c r="Z19" s="1">
        <v>0</v>
      </c>
    </row>
    <row r="20" spans="1:26" x14ac:dyDescent="0.15">
      <c r="A20">
        <f>主动技能!B23</f>
        <v>17</v>
      </c>
      <c r="B20" s="4" t="str">
        <f>主动技能!H23</f>
        <v>普攻</v>
      </c>
      <c r="C20" s="4" t="str">
        <f>主动技能!I23</f>
        <v>对敌方单体进行穿透攻击，造成100%攻击力（+1717）点伤害。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2</v>
      </c>
      <c r="G20" s="4">
        <f>IF(主动技能!M23="必中",2,1)</f>
        <v>1</v>
      </c>
      <c r="H20" s="4">
        <f>主动技能!N23</f>
        <v>100</v>
      </c>
      <c r="I20" s="4">
        <f>主动技能!O23</f>
        <v>100</v>
      </c>
      <c r="J20">
        <f>主动技能!P23</f>
        <v>0</v>
      </c>
      <c r="K20">
        <f>主动技能!Q23</f>
        <v>0</v>
      </c>
      <c r="L20">
        <f>主动技能!R23</f>
        <v>0</v>
      </c>
      <c r="M20">
        <f>主动技能!S23</f>
        <v>0</v>
      </c>
      <c r="N20" t="str">
        <f>IF(主动技能!T23="","",主动技能!T23)</f>
        <v/>
      </c>
      <c r="O20" t="str">
        <f>IF(主动技能!U23="","",主动技能!U23)</f>
        <v/>
      </c>
      <c r="P20">
        <f>主动技能!V23</f>
        <v>0</v>
      </c>
      <c r="Q20">
        <f>主动技能!W23</f>
        <v>0</v>
      </c>
      <c r="R20">
        <f>主动技能!X23</f>
        <v>0</v>
      </c>
      <c r="S20">
        <f>主动技能!Y23</f>
        <v>0</v>
      </c>
      <c r="T20">
        <f>主动技能!Z23</f>
        <v>100</v>
      </c>
      <c r="U20">
        <f>主动技能!AB23</f>
        <v>1717</v>
      </c>
      <c r="V20">
        <f>主动技能!AC23</f>
        <v>0</v>
      </c>
      <c r="W20">
        <f>主动技能!AD23</f>
        <v>0</v>
      </c>
      <c r="X20" s="1">
        <v>0</v>
      </c>
      <c r="Y20" s="1">
        <v>0</v>
      </c>
      <c r="Z20" s="1">
        <v>0</v>
      </c>
    </row>
    <row r="21" spans="1:26" x14ac:dyDescent="0.15">
      <c r="A21">
        <f>主动技能!B24</f>
        <v>18</v>
      </c>
      <c r="B21" s="4" t="str">
        <f>主动技能!H24</f>
        <v>普攻</v>
      </c>
      <c r="C21" s="4" t="str">
        <f>主动技能!I24</f>
        <v>对敌方单体进行穿透攻击，造成100%攻击力（+2114）点伤害。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2</v>
      </c>
      <c r="G21" s="4">
        <f>IF(主动技能!M24="必中",2,1)</f>
        <v>1</v>
      </c>
      <c r="H21" s="4">
        <f>主动技能!N24</f>
        <v>100</v>
      </c>
      <c r="I21" s="4">
        <f>主动技能!O24</f>
        <v>100</v>
      </c>
      <c r="J21">
        <f>主动技能!P24</f>
        <v>0</v>
      </c>
      <c r="K21">
        <f>主动技能!Q24</f>
        <v>0</v>
      </c>
      <c r="L21">
        <f>主动技能!R24</f>
        <v>0</v>
      </c>
      <c r="M21">
        <f>主动技能!S24</f>
        <v>0</v>
      </c>
      <c r="N21" t="str">
        <f>IF(主动技能!T24="","",主动技能!T24)</f>
        <v/>
      </c>
      <c r="O21" t="str">
        <f>IF(主动技能!U24="","",主动技能!U24)</f>
        <v/>
      </c>
      <c r="P21">
        <f>主动技能!V24</f>
        <v>0</v>
      </c>
      <c r="Q21">
        <f>主动技能!W24</f>
        <v>0</v>
      </c>
      <c r="R21">
        <f>主动技能!X24</f>
        <v>0</v>
      </c>
      <c r="S21">
        <f>主动技能!Y24</f>
        <v>0</v>
      </c>
      <c r="T21">
        <f>主动技能!Z24</f>
        <v>100</v>
      </c>
      <c r="U21">
        <f>主动技能!AB24</f>
        <v>2114</v>
      </c>
      <c r="V21">
        <f>主动技能!AC24</f>
        <v>0</v>
      </c>
      <c r="W21">
        <f>主动技能!AD24</f>
        <v>0</v>
      </c>
      <c r="X21" s="1">
        <v>0</v>
      </c>
      <c r="Y21" s="1">
        <v>0</v>
      </c>
      <c r="Z21" s="1">
        <v>0</v>
      </c>
    </row>
    <row r="22" spans="1:26" x14ac:dyDescent="0.15">
      <c r="A22">
        <f>主动技能!B25</f>
        <v>19</v>
      </c>
      <c r="B22" s="4" t="str">
        <f>主动技能!H25</f>
        <v>普攻</v>
      </c>
      <c r="C22" s="4" t="str">
        <f>主动技能!I25</f>
        <v>对敌方单体进行穿透攻击，造成100%攻击力（+2602）点伤害。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2</v>
      </c>
      <c r="G22" s="4">
        <f>IF(主动技能!M25="必中",2,1)</f>
        <v>1</v>
      </c>
      <c r="H22" s="4">
        <f>主动技能!N25</f>
        <v>100</v>
      </c>
      <c r="I22" s="4">
        <f>主动技能!O25</f>
        <v>100</v>
      </c>
      <c r="J22">
        <f>主动技能!P25</f>
        <v>0</v>
      </c>
      <c r="K22">
        <f>主动技能!Q25</f>
        <v>0</v>
      </c>
      <c r="L22">
        <f>主动技能!R25</f>
        <v>0</v>
      </c>
      <c r="M22">
        <f>主动技能!S25</f>
        <v>0</v>
      </c>
      <c r="N22" t="str">
        <f>IF(主动技能!T25="","",主动技能!T25)</f>
        <v/>
      </c>
      <c r="O22" t="str">
        <f>IF(主动技能!U25="","",主动技能!U25)</f>
        <v/>
      </c>
      <c r="P22">
        <f>主动技能!V25</f>
        <v>0</v>
      </c>
      <c r="Q22">
        <f>主动技能!W25</f>
        <v>0</v>
      </c>
      <c r="R22">
        <f>主动技能!X25</f>
        <v>0</v>
      </c>
      <c r="S22">
        <f>主动技能!Y25</f>
        <v>0</v>
      </c>
      <c r="T22">
        <f>主动技能!Z25</f>
        <v>100</v>
      </c>
      <c r="U22">
        <f>主动技能!AB25</f>
        <v>2602</v>
      </c>
      <c r="V22">
        <f>主动技能!AC25</f>
        <v>0</v>
      </c>
      <c r="W22">
        <f>主动技能!AD25</f>
        <v>0</v>
      </c>
      <c r="X22" s="1">
        <v>0</v>
      </c>
      <c r="Y22" s="1">
        <v>0</v>
      </c>
      <c r="Z22" s="1">
        <v>0</v>
      </c>
    </row>
    <row r="23" spans="1:26" x14ac:dyDescent="0.15">
      <c r="A23">
        <f>主动技能!B26</f>
        <v>20</v>
      </c>
      <c r="B23" s="4" t="str">
        <f>主动技能!H26</f>
        <v>普攻</v>
      </c>
      <c r="C23" s="4" t="str">
        <f>主动技能!I26</f>
        <v>对敌方单体进行穿透攻击，造成100%攻击力（+3204）点伤害。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2</v>
      </c>
      <c r="G23" s="4">
        <f>IF(主动技能!M26="必中",2,1)</f>
        <v>1</v>
      </c>
      <c r="H23" s="4">
        <f>主动技能!N26</f>
        <v>100</v>
      </c>
      <c r="I23" s="4">
        <f>主动技能!O26</f>
        <v>100</v>
      </c>
      <c r="J23">
        <f>主动技能!P26</f>
        <v>0</v>
      </c>
      <c r="K23">
        <f>主动技能!Q26</f>
        <v>0</v>
      </c>
      <c r="L23">
        <f>主动技能!R26</f>
        <v>0</v>
      </c>
      <c r="M23">
        <f>主动技能!S26</f>
        <v>0</v>
      </c>
      <c r="N23" t="str">
        <f>IF(主动技能!T26="","",主动技能!T26)</f>
        <v/>
      </c>
      <c r="O23" t="str">
        <f>IF(主动技能!U26="","",主动技能!U26)</f>
        <v/>
      </c>
      <c r="P23">
        <f>主动技能!V26</f>
        <v>0</v>
      </c>
      <c r="Q23">
        <f>主动技能!W26</f>
        <v>0</v>
      </c>
      <c r="R23">
        <f>主动技能!X26</f>
        <v>0</v>
      </c>
      <c r="S23">
        <f>主动技能!Y26</f>
        <v>0</v>
      </c>
      <c r="T23">
        <f>主动技能!Z26</f>
        <v>100</v>
      </c>
      <c r="U23">
        <f>主动技能!AB26</f>
        <v>3204</v>
      </c>
      <c r="V23">
        <f>主动技能!AC26</f>
        <v>0</v>
      </c>
      <c r="W23">
        <f>主动技能!AD26</f>
        <v>0</v>
      </c>
      <c r="X23" s="1">
        <v>0</v>
      </c>
      <c r="Y23" s="1">
        <v>0</v>
      </c>
      <c r="Z23" s="1">
        <v>0</v>
      </c>
    </row>
    <row r="24" spans="1:26" x14ac:dyDescent="0.15">
      <c r="A24">
        <f>主动技能!B27</f>
        <v>21</v>
      </c>
      <c r="B24" s="4" t="str">
        <f>主动技能!H27</f>
        <v>冲击斩</v>
      </c>
      <c r="C24" s="4" t="str">
        <f>主动技能!I27</f>
        <v>对敌方单体造成125%攻击力（+118）点伤害。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1</v>
      </c>
      <c r="G24" s="4">
        <f>IF(主动技能!M27="必中",2,1)</f>
        <v>1</v>
      </c>
      <c r="H24" s="4">
        <f>主动技能!N27</f>
        <v>100</v>
      </c>
      <c r="I24" s="4">
        <f>主动技能!O27</f>
        <v>0</v>
      </c>
      <c r="J24">
        <f>主动技能!P27</f>
        <v>0</v>
      </c>
      <c r="K24">
        <f>主动技能!Q27</f>
        <v>0</v>
      </c>
      <c r="L24">
        <f>主动技能!R27</f>
        <v>0</v>
      </c>
      <c r="M24">
        <f>主动技能!S27</f>
        <v>0</v>
      </c>
      <c r="N24" t="str">
        <f>IF(主动技能!T27="","",主动技能!T27)</f>
        <v/>
      </c>
      <c r="O24" t="str">
        <f>IF(主动技能!U27="","",主动技能!U27)</f>
        <v/>
      </c>
      <c r="P24">
        <f>主动技能!V27</f>
        <v>0</v>
      </c>
      <c r="Q24">
        <f>主动技能!W27</f>
        <v>0</v>
      </c>
      <c r="R24">
        <f>主动技能!X27</f>
        <v>0</v>
      </c>
      <c r="S24">
        <f>主动技能!Y27</f>
        <v>50</v>
      </c>
      <c r="T24">
        <f>主动技能!Z27</f>
        <v>125</v>
      </c>
      <c r="U24">
        <f>主动技能!AB27</f>
        <v>118</v>
      </c>
      <c r="V24">
        <f>主动技能!AC27</f>
        <v>0</v>
      </c>
      <c r="W24">
        <f>主动技能!AD27</f>
        <v>0</v>
      </c>
      <c r="X24" s="1">
        <v>0</v>
      </c>
      <c r="Y24" s="1">
        <v>0</v>
      </c>
      <c r="Z24" s="1">
        <v>0</v>
      </c>
    </row>
    <row r="25" spans="1:26" x14ac:dyDescent="0.15">
      <c r="A25">
        <f>主动技能!B28</f>
        <v>22</v>
      </c>
      <c r="B25" s="4" t="str">
        <f>主动技能!H28</f>
        <v>冲击斩</v>
      </c>
      <c r="C25" s="4" t="str">
        <f>主动技能!I28</f>
        <v>对敌方单体造成125%攻击力（+175）点伤害。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1</v>
      </c>
      <c r="G25" s="4">
        <f>IF(主动技能!M28="必中",2,1)</f>
        <v>1</v>
      </c>
      <c r="H25" s="4">
        <f>主动技能!N28</f>
        <v>100</v>
      </c>
      <c r="I25" s="4">
        <f>主动技能!O28</f>
        <v>0</v>
      </c>
      <c r="J25">
        <f>主动技能!P28</f>
        <v>0</v>
      </c>
      <c r="K25">
        <f>主动技能!Q28</f>
        <v>0</v>
      </c>
      <c r="L25">
        <f>主动技能!R28</f>
        <v>0</v>
      </c>
      <c r="M25">
        <f>主动技能!S28</f>
        <v>0</v>
      </c>
      <c r="N25" t="str">
        <f>IF(主动技能!T28="","",主动技能!T28)</f>
        <v/>
      </c>
      <c r="O25" t="str">
        <f>IF(主动技能!U28="","",主动技能!U28)</f>
        <v/>
      </c>
      <c r="P25">
        <f>主动技能!V28</f>
        <v>0</v>
      </c>
      <c r="Q25">
        <f>主动技能!W28</f>
        <v>0</v>
      </c>
      <c r="R25">
        <f>主动技能!X28</f>
        <v>0</v>
      </c>
      <c r="S25">
        <f>主动技能!Y28</f>
        <v>50</v>
      </c>
      <c r="T25">
        <f>主动技能!Z28</f>
        <v>125</v>
      </c>
      <c r="U25">
        <f>主动技能!AB28</f>
        <v>175</v>
      </c>
      <c r="V25">
        <f>主动技能!AC28</f>
        <v>0</v>
      </c>
      <c r="W25">
        <f>主动技能!AD28</f>
        <v>0</v>
      </c>
      <c r="X25" s="1">
        <v>0</v>
      </c>
      <c r="Y25" s="1">
        <v>0</v>
      </c>
      <c r="Z25" s="1">
        <v>0</v>
      </c>
    </row>
    <row r="26" spans="1:26" x14ac:dyDescent="0.15">
      <c r="A26">
        <f>主动技能!B29</f>
        <v>23</v>
      </c>
      <c r="B26" s="4" t="str">
        <f>主动技能!H29</f>
        <v>冲击斩</v>
      </c>
      <c r="C26" s="4" t="str">
        <f>主动技能!I29</f>
        <v>对敌方单体造成125%攻击力（+231）点伤害。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1</v>
      </c>
      <c r="G26" s="4">
        <f>IF(主动技能!M29="必中",2,1)</f>
        <v>1</v>
      </c>
      <c r="H26" s="4">
        <f>主动技能!N29</f>
        <v>100</v>
      </c>
      <c r="I26" s="4">
        <f>主动技能!O29</f>
        <v>0</v>
      </c>
      <c r="J26">
        <f>主动技能!P29</f>
        <v>0</v>
      </c>
      <c r="K26">
        <f>主动技能!Q29</f>
        <v>0</v>
      </c>
      <c r="L26">
        <f>主动技能!R29</f>
        <v>0</v>
      </c>
      <c r="M26">
        <f>主动技能!S29</f>
        <v>0</v>
      </c>
      <c r="N26" t="str">
        <f>IF(主动技能!T29="","",主动技能!T29)</f>
        <v/>
      </c>
      <c r="O26" t="str">
        <f>IF(主动技能!U29="","",主动技能!U29)</f>
        <v/>
      </c>
      <c r="P26">
        <f>主动技能!V29</f>
        <v>0</v>
      </c>
      <c r="Q26">
        <f>主动技能!W29</f>
        <v>0</v>
      </c>
      <c r="R26">
        <f>主动技能!X29</f>
        <v>0</v>
      </c>
      <c r="S26">
        <f>主动技能!Y29</f>
        <v>50</v>
      </c>
      <c r="T26">
        <f>主动技能!Z29</f>
        <v>125</v>
      </c>
      <c r="U26">
        <f>主动技能!AB29</f>
        <v>231</v>
      </c>
      <c r="V26">
        <f>主动技能!AC29</f>
        <v>0</v>
      </c>
      <c r="W26">
        <f>主动技能!AD29</f>
        <v>0</v>
      </c>
      <c r="X26" s="1">
        <v>0</v>
      </c>
      <c r="Y26" s="1">
        <v>0</v>
      </c>
      <c r="Z26" s="1">
        <v>0</v>
      </c>
    </row>
    <row r="27" spans="1:26" x14ac:dyDescent="0.15">
      <c r="A27">
        <f>主动技能!B30</f>
        <v>24</v>
      </c>
      <c r="B27" s="4" t="str">
        <f>主动技能!H30</f>
        <v>冲击斩</v>
      </c>
      <c r="C27" s="4" t="str">
        <f>主动技能!I30</f>
        <v>对敌方单体造成125%攻击力（+287）点伤害。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1</v>
      </c>
      <c r="G27" s="4">
        <f>IF(主动技能!M30="必中",2,1)</f>
        <v>1</v>
      </c>
      <c r="H27" s="4">
        <f>主动技能!N30</f>
        <v>100</v>
      </c>
      <c r="I27" s="4">
        <f>主动技能!O30</f>
        <v>0</v>
      </c>
      <c r="J27">
        <f>主动技能!P30</f>
        <v>0</v>
      </c>
      <c r="K27">
        <f>主动技能!Q30</f>
        <v>0</v>
      </c>
      <c r="L27">
        <f>主动技能!R30</f>
        <v>0</v>
      </c>
      <c r="M27">
        <f>主动技能!S30</f>
        <v>0</v>
      </c>
      <c r="N27" t="str">
        <f>IF(主动技能!T30="","",主动技能!T30)</f>
        <v/>
      </c>
      <c r="O27" t="str">
        <f>IF(主动技能!U30="","",主动技能!U30)</f>
        <v/>
      </c>
      <c r="P27">
        <f>主动技能!V30</f>
        <v>0</v>
      </c>
      <c r="Q27">
        <f>主动技能!W30</f>
        <v>0</v>
      </c>
      <c r="R27">
        <f>主动技能!X30</f>
        <v>0</v>
      </c>
      <c r="S27">
        <f>主动技能!Y30</f>
        <v>50</v>
      </c>
      <c r="T27">
        <f>主动技能!Z30</f>
        <v>125</v>
      </c>
      <c r="U27">
        <f>主动技能!AB30</f>
        <v>287</v>
      </c>
      <c r="V27">
        <f>主动技能!AC30</f>
        <v>0</v>
      </c>
      <c r="W27">
        <f>主动技能!AD30</f>
        <v>0</v>
      </c>
      <c r="X27" s="1">
        <v>0</v>
      </c>
      <c r="Y27" s="1">
        <v>0</v>
      </c>
      <c r="Z27" s="1">
        <v>0</v>
      </c>
    </row>
    <row r="28" spans="1:26" x14ac:dyDescent="0.15">
      <c r="A28">
        <f>主动技能!B31</f>
        <v>25</v>
      </c>
      <c r="B28" s="4" t="str">
        <f>主动技能!H31</f>
        <v>冲击斩</v>
      </c>
      <c r="C28" s="4" t="str">
        <f>主动技能!I31</f>
        <v>对敌方单体造成125%攻击力（+353）点伤害。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1</v>
      </c>
      <c r="G28" s="4">
        <f>IF(主动技能!M31="必中",2,1)</f>
        <v>1</v>
      </c>
      <c r="H28" s="4">
        <f>主动技能!N31</f>
        <v>100</v>
      </c>
      <c r="I28" s="4">
        <f>主动技能!O31</f>
        <v>0</v>
      </c>
      <c r="J28">
        <f>主动技能!P31</f>
        <v>0</v>
      </c>
      <c r="K28">
        <f>主动技能!Q31</f>
        <v>0</v>
      </c>
      <c r="L28">
        <f>主动技能!R31</f>
        <v>0</v>
      </c>
      <c r="M28">
        <f>主动技能!S31</f>
        <v>0</v>
      </c>
      <c r="N28" t="str">
        <f>IF(主动技能!T31="","",主动技能!T31)</f>
        <v/>
      </c>
      <c r="O28" t="str">
        <f>IF(主动技能!U31="","",主动技能!U31)</f>
        <v/>
      </c>
      <c r="P28">
        <f>主动技能!V31</f>
        <v>0</v>
      </c>
      <c r="Q28">
        <f>主动技能!W31</f>
        <v>0</v>
      </c>
      <c r="R28">
        <f>主动技能!X31</f>
        <v>0</v>
      </c>
      <c r="S28">
        <f>主动技能!Y31</f>
        <v>50</v>
      </c>
      <c r="T28">
        <f>主动技能!Z31</f>
        <v>125</v>
      </c>
      <c r="U28">
        <f>主动技能!AB31</f>
        <v>353</v>
      </c>
      <c r="V28">
        <f>主动技能!AC31</f>
        <v>0</v>
      </c>
      <c r="W28">
        <f>主动技能!AD31</f>
        <v>0</v>
      </c>
      <c r="X28" s="1">
        <v>0</v>
      </c>
      <c r="Y28" s="1">
        <v>0</v>
      </c>
      <c r="Z28" s="1">
        <v>0</v>
      </c>
    </row>
    <row r="29" spans="1:26" x14ac:dyDescent="0.15">
      <c r="A29">
        <f>主动技能!B32</f>
        <v>26</v>
      </c>
      <c r="B29" s="4" t="str">
        <f>主动技能!H32</f>
        <v>冲击斩</v>
      </c>
      <c r="C29" s="4" t="str">
        <f>主动技能!I32</f>
        <v>对敌方单体造成125%攻击力（+435）点伤害。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1</v>
      </c>
      <c r="G29" s="4">
        <f>IF(主动技能!M32="必中",2,1)</f>
        <v>1</v>
      </c>
      <c r="H29" s="4">
        <f>主动技能!N32</f>
        <v>100</v>
      </c>
      <c r="I29" s="4">
        <f>主动技能!O32</f>
        <v>0</v>
      </c>
      <c r="J29">
        <f>主动技能!P32</f>
        <v>0</v>
      </c>
      <c r="K29">
        <f>主动技能!Q32</f>
        <v>0</v>
      </c>
      <c r="L29">
        <f>主动技能!R32</f>
        <v>0</v>
      </c>
      <c r="M29">
        <f>主动技能!S32</f>
        <v>0</v>
      </c>
      <c r="N29" t="str">
        <f>IF(主动技能!T32="","",主动技能!T32)</f>
        <v/>
      </c>
      <c r="O29" t="str">
        <f>IF(主动技能!U32="","",主动技能!U32)</f>
        <v/>
      </c>
      <c r="P29">
        <f>主动技能!V32</f>
        <v>0</v>
      </c>
      <c r="Q29">
        <f>主动技能!W32</f>
        <v>0</v>
      </c>
      <c r="R29">
        <f>主动技能!X32</f>
        <v>0</v>
      </c>
      <c r="S29">
        <f>主动技能!Y32</f>
        <v>50</v>
      </c>
      <c r="T29">
        <f>主动技能!Z32</f>
        <v>125</v>
      </c>
      <c r="U29">
        <f>主动技能!AB32</f>
        <v>435</v>
      </c>
      <c r="V29">
        <f>主动技能!AC32</f>
        <v>0</v>
      </c>
      <c r="W29">
        <f>主动技能!AD32</f>
        <v>0</v>
      </c>
      <c r="X29" s="1">
        <v>0</v>
      </c>
      <c r="Y29" s="1">
        <v>0</v>
      </c>
      <c r="Z29" s="1">
        <v>0</v>
      </c>
    </row>
    <row r="30" spans="1:26" x14ac:dyDescent="0.15">
      <c r="A30">
        <f>主动技能!B33</f>
        <v>27</v>
      </c>
      <c r="B30" s="4" t="str">
        <f>主动技能!H33</f>
        <v>冲击斩</v>
      </c>
      <c r="C30" s="4" t="str">
        <f>主动技能!I33</f>
        <v>对敌方单体造成125%攻击力（+535）点伤害。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1</v>
      </c>
      <c r="G30" s="4">
        <f>IF(主动技能!M33="必中",2,1)</f>
        <v>1</v>
      </c>
      <c r="H30" s="4">
        <f>主动技能!N33</f>
        <v>100</v>
      </c>
      <c r="I30" s="4">
        <f>主动技能!O33</f>
        <v>0</v>
      </c>
      <c r="J30">
        <f>主动技能!P33</f>
        <v>0</v>
      </c>
      <c r="K30">
        <f>主动技能!Q33</f>
        <v>0</v>
      </c>
      <c r="L30">
        <f>主动技能!R33</f>
        <v>0</v>
      </c>
      <c r="M30">
        <f>主动技能!S33</f>
        <v>0</v>
      </c>
      <c r="N30" t="str">
        <f>IF(主动技能!T33="","",主动技能!T33)</f>
        <v/>
      </c>
      <c r="O30" t="str">
        <f>IF(主动技能!U33="","",主动技能!U33)</f>
        <v/>
      </c>
      <c r="P30">
        <f>主动技能!V33</f>
        <v>0</v>
      </c>
      <c r="Q30">
        <f>主动技能!W33</f>
        <v>0</v>
      </c>
      <c r="R30">
        <f>主动技能!X33</f>
        <v>0</v>
      </c>
      <c r="S30">
        <f>主动技能!Y33</f>
        <v>50</v>
      </c>
      <c r="T30">
        <f>主动技能!Z33</f>
        <v>125</v>
      </c>
      <c r="U30">
        <f>主动技能!AB33</f>
        <v>535</v>
      </c>
      <c r="V30">
        <f>主动技能!AC33</f>
        <v>0</v>
      </c>
      <c r="W30">
        <f>主动技能!AD33</f>
        <v>0</v>
      </c>
      <c r="X30" s="1">
        <v>0</v>
      </c>
      <c r="Y30" s="1">
        <v>0</v>
      </c>
      <c r="Z30" s="1">
        <v>0</v>
      </c>
    </row>
    <row r="31" spans="1:26" x14ac:dyDescent="0.15">
      <c r="A31">
        <f>主动技能!B34</f>
        <v>28</v>
      </c>
      <c r="B31" s="4" t="str">
        <f>主动技能!H34</f>
        <v>冲击斩</v>
      </c>
      <c r="C31" s="4" t="str">
        <f>主动技能!I34</f>
        <v>对敌方单体造成125%攻击力（+660）点伤害。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1</v>
      </c>
      <c r="G31" s="4">
        <f>IF(主动技能!M34="必中",2,1)</f>
        <v>1</v>
      </c>
      <c r="H31" s="4">
        <f>主动技能!N34</f>
        <v>100</v>
      </c>
      <c r="I31" s="4">
        <f>主动技能!O34</f>
        <v>0</v>
      </c>
      <c r="J31">
        <f>主动技能!P34</f>
        <v>0</v>
      </c>
      <c r="K31">
        <f>主动技能!Q34</f>
        <v>0</v>
      </c>
      <c r="L31">
        <f>主动技能!R34</f>
        <v>0</v>
      </c>
      <c r="M31">
        <f>主动技能!S34</f>
        <v>0</v>
      </c>
      <c r="N31" t="str">
        <f>IF(主动技能!T34="","",主动技能!T34)</f>
        <v/>
      </c>
      <c r="O31" t="str">
        <f>IF(主动技能!U34="","",主动技能!U34)</f>
        <v/>
      </c>
      <c r="P31">
        <f>主动技能!V34</f>
        <v>0</v>
      </c>
      <c r="Q31">
        <f>主动技能!W34</f>
        <v>0</v>
      </c>
      <c r="R31">
        <f>主动技能!X34</f>
        <v>0</v>
      </c>
      <c r="S31">
        <f>主动技能!Y34</f>
        <v>50</v>
      </c>
      <c r="T31">
        <f>主动技能!Z34</f>
        <v>125</v>
      </c>
      <c r="U31">
        <f>主动技能!AB34</f>
        <v>660</v>
      </c>
      <c r="V31">
        <f>主动技能!AC34</f>
        <v>0</v>
      </c>
      <c r="W31">
        <f>主动技能!AD34</f>
        <v>0</v>
      </c>
      <c r="X31" s="1">
        <v>0</v>
      </c>
      <c r="Y31" s="1">
        <v>0</v>
      </c>
      <c r="Z31" s="1">
        <v>0</v>
      </c>
    </row>
    <row r="32" spans="1:26" x14ac:dyDescent="0.15">
      <c r="A32">
        <f>主动技能!B35</f>
        <v>29</v>
      </c>
      <c r="B32" s="4" t="str">
        <f>主动技能!H35</f>
        <v>冲击斩</v>
      </c>
      <c r="C32" s="4" t="str">
        <f>主动技能!I35</f>
        <v>对敌方单体造成125%攻击力（+812）点伤害。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1</v>
      </c>
      <c r="G32" s="4">
        <f>IF(主动技能!M35="必中",2,1)</f>
        <v>1</v>
      </c>
      <c r="H32" s="4">
        <f>主动技能!N35</f>
        <v>100</v>
      </c>
      <c r="I32" s="4">
        <f>主动技能!O35</f>
        <v>0</v>
      </c>
      <c r="J32">
        <f>主动技能!P35</f>
        <v>0</v>
      </c>
      <c r="K32">
        <f>主动技能!Q35</f>
        <v>0</v>
      </c>
      <c r="L32">
        <f>主动技能!R35</f>
        <v>0</v>
      </c>
      <c r="M32">
        <f>主动技能!S35</f>
        <v>0</v>
      </c>
      <c r="N32" t="str">
        <f>IF(主动技能!T35="","",主动技能!T35)</f>
        <v/>
      </c>
      <c r="O32" t="str">
        <f>IF(主动技能!U35="","",主动技能!U35)</f>
        <v/>
      </c>
      <c r="P32">
        <f>主动技能!V35</f>
        <v>0</v>
      </c>
      <c r="Q32">
        <f>主动技能!W35</f>
        <v>0</v>
      </c>
      <c r="R32">
        <f>主动技能!X35</f>
        <v>0</v>
      </c>
      <c r="S32">
        <f>主动技能!Y35</f>
        <v>50</v>
      </c>
      <c r="T32">
        <f>主动技能!Z35</f>
        <v>125</v>
      </c>
      <c r="U32">
        <f>主动技能!AB35</f>
        <v>812</v>
      </c>
      <c r="V32">
        <f>主动技能!AC35</f>
        <v>0</v>
      </c>
      <c r="W32">
        <f>主动技能!AD35</f>
        <v>0</v>
      </c>
      <c r="X32" s="1">
        <v>0</v>
      </c>
      <c r="Y32" s="1">
        <v>0</v>
      </c>
      <c r="Z32" s="1">
        <v>0</v>
      </c>
    </row>
    <row r="33" spans="1:26" x14ac:dyDescent="0.15">
      <c r="A33">
        <f>主动技能!B36</f>
        <v>30</v>
      </c>
      <c r="B33" s="4" t="str">
        <f>主动技能!H36</f>
        <v>冲击斩</v>
      </c>
      <c r="C33" s="4" t="str">
        <f>主动技能!I36</f>
        <v>对敌方单体造成125%攻击力（+1000）点伤害。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1</v>
      </c>
      <c r="G33" s="4">
        <f>IF(主动技能!M36="必中",2,1)</f>
        <v>1</v>
      </c>
      <c r="H33" s="4">
        <f>主动技能!N36</f>
        <v>100</v>
      </c>
      <c r="I33" s="4">
        <f>主动技能!O36</f>
        <v>0</v>
      </c>
      <c r="J33">
        <f>主动技能!P36</f>
        <v>0</v>
      </c>
      <c r="K33">
        <f>主动技能!Q36</f>
        <v>0</v>
      </c>
      <c r="L33">
        <f>主动技能!R36</f>
        <v>0</v>
      </c>
      <c r="M33">
        <f>主动技能!S36</f>
        <v>0</v>
      </c>
      <c r="N33" t="str">
        <f>IF(主动技能!T36="","",主动技能!T36)</f>
        <v/>
      </c>
      <c r="O33" t="str">
        <f>IF(主动技能!U36="","",主动技能!U36)</f>
        <v/>
      </c>
      <c r="P33">
        <f>主动技能!V36</f>
        <v>0</v>
      </c>
      <c r="Q33">
        <f>主动技能!W36</f>
        <v>0</v>
      </c>
      <c r="R33">
        <f>主动技能!X36</f>
        <v>0</v>
      </c>
      <c r="S33">
        <f>主动技能!Y36</f>
        <v>50</v>
      </c>
      <c r="T33">
        <f>主动技能!Z36</f>
        <v>125</v>
      </c>
      <c r="U33">
        <f>主动技能!AB36</f>
        <v>1000</v>
      </c>
      <c r="V33">
        <f>主动技能!AC36</f>
        <v>0</v>
      </c>
      <c r="W33">
        <f>主动技能!AD36</f>
        <v>0</v>
      </c>
      <c r="X33" s="1">
        <v>0</v>
      </c>
      <c r="Y33" s="1">
        <v>0</v>
      </c>
      <c r="Z33" s="1">
        <v>0</v>
      </c>
    </row>
    <row r="34" spans="1:26" x14ac:dyDescent="0.15">
      <c r="A34">
        <f>主动技能!B37</f>
        <v>31</v>
      </c>
      <c r="B34" s="4" t="str">
        <f>主动技能!H37</f>
        <v>冲击斩</v>
      </c>
      <c r="C34" s="4" t="str">
        <f>主动技能!I37</f>
        <v>对敌方单体造成125%攻击力（+1231）点伤害。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1</v>
      </c>
      <c r="G34" s="4">
        <f>IF(主动技能!M37="必中",2,1)</f>
        <v>1</v>
      </c>
      <c r="H34" s="4">
        <f>主动技能!N37</f>
        <v>100</v>
      </c>
      <c r="I34" s="4">
        <f>主动技能!O37</f>
        <v>0</v>
      </c>
      <c r="J34">
        <f>主动技能!P37</f>
        <v>0</v>
      </c>
      <c r="K34">
        <f>主动技能!Q37</f>
        <v>0</v>
      </c>
      <c r="L34">
        <f>主动技能!R37</f>
        <v>0</v>
      </c>
      <c r="M34">
        <f>主动技能!S37</f>
        <v>0</v>
      </c>
      <c r="N34" t="str">
        <f>IF(主动技能!T37="","",主动技能!T37)</f>
        <v/>
      </c>
      <c r="O34" t="str">
        <f>IF(主动技能!U37="","",主动技能!U37)</f>
        <v/>
      </c>
      <c r="P34">
        <f>主动技能!V37</f>
        <v>0</v>
      </c>
      <c r="Q34">
        <f>主动技能!W37</f>
        <v>0</v>
      </c>
      <c r="R34">
        <f>主动技能!X37</f>
        <v>0</v>
      </c>
      <c r="S34">
        <f>主动技能!Y37</f>
        <v>50</v>
      </c>
      <c r="T34">
        <f>主动技能!Z37</f>
        <v>125</v>
      </c>
      <c r="U34">
        <f>主动技能!AB37</f>
        <v>1231</v>
      </c>
      <c r="V34">
        <f>主动技能!AC37</f>
        <v>0</v>
      </c>
      <c r="W34">
        <f>主动技能!AD37</f>
        <v>0</v>
      </c>
      <c r="X34" s="1">
        <v>0</v>
      </c>
      <c r="Y34" s="1">
        <v>0</v>
      </c>
      <c r="Z34" s="1">
        <v>0</v>
      </c>
    </row>
    <row r="35" spans="1:26" x14ac:dyDescent="0.15">
      <c r="A35">
        <f>主动技能!B38</f>
        <v>32</v>
      </c>
      <c r="B35" s="4" t="str">
        <f>主动技能!H38</f>
        <v>冲击斩</v>
      </c>
      <c r="C35" s="4" t="str">
        <f>主动技能!I38</f>
        <v>对敌方单体造成125%攻击力（+1516）点伤害。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1</v>
      </c>
      <c r="G35" s="4">
        <f>IF(主动技能!M38="必中",2,1)</f>
        <v>1</v>
      </c>
      <c r="H35" s="4">
        <f>主动技能!N38</f>
        <v>100</v>
      </c>
      <c r="I35" s="4">
        <f>主动技能!O38</f>
        <v>0</v>
      </c>
      <c r="J35">
        <f>主动技能!P38</f>
        <v>0</v>
      </c>
      <c r="K35">
        <f>主动技能!Q38</f>
        <v>0</v>
      </c>
      <c r="L35">
        <f>主动技能!R38</f>
        <v>0</v>
      </c>
      <c r="M35">
        <f>主动技能!S38</f>
        <v>0</v>
      </c>
      <c r="N35" t="str">
        <f>IF(主动技能!T38="","",主动技能!T38)</f>
        <v/>
      </c>
      <c r="O35" t="str">
        <f>IF(主动技能!U38="","",主动技能!U38)</f>
        <v/>
      </c>
      <c r="P35">
        <f>主动技能!V38</f>
        <v>0</v>
      </c>
      <c r="Q35">
        <f>主动技能!W38</f>
        <v>0</v>
      </c>
      <c r="R35">
        <f>主动技能!X38</f>
        <v>0</v>
      </c>
      <c r="S35">
        <f>主动技能!Y38</f>
        <v>50</v>
      </c>
      <c r="T35">
        <f>主动技能!Z38</f>
        <v>125</v>
      </c>
      <c r="U35">
        <f>主动技能!AB38</f>
        <v>1516</v>
      </c>
      <c r="V35">
        <f>主动技能!AC38</f>
        <v>0</v>
      </c>
      <c r="W35">
        <f>主动技能!AD38</f>
        <v>0</v>
      </c>
      <c r="X35" s="1">
        <v>0</v>
      </c>
      <c r="Y35" s="1">
        <v>0</v>
      </c>
      <c r="Z35" s="1">
        <v>0</v>
      </c>
    </row>
    <row r="36" spans="1:26" x14ac:dyDescent="0.15">
      <c r="A36">
        <f>主动技能!B39</f>
        <v>33</v>
      </c>
      <c r="B36" s="4" t="str">
        <f>主动技能!H39</f>
        <v>冲击斩</v>
      </c>
      <c r="C36" s="4" t="str">
        <f>主动技能!I39</f>
        <v>对敌方单体造成125%攻击力（+1867）点伤害。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1</v>
      </c>
      <c r="G36" s="4">
        <f>IF(主动技能!M39="必中",2,1)</f>
        <v>1</v>
      </c>
      <c r="H36" s="4">
        <f>主动技能!N39</f>
        <v>100</v>
      </c>
      <c r="I36" s="4">
        <f>主动技能!O39</f>
        <v>0</v>
      </c>
      <c r="J36">
        <f>主动技能!P39</f>
        <v>0</v>
      </c>
      <c r="K36">
        <f>主动技能!Q39</f>
        <v>0</v>
      </c>
      <c r="L36">
        <f>主动技能!R39</f>
        <v>0</v>
      </c>
      <c r="M36">
        <f>主动技能!S39</f>
        <v>0</v>
      </c>
      <c r="N36" t="str">
        <f>IF(主动技能!T39="","",主动技能!T39)</f>
        <v/>
      </c>
      <c r="O36" t="str">
        <f>IF(主动技能!U39="","",主动技能!U39)</f>
        <v/>
      </c>
      <c r="P36">
        <f>主动技能!V39</f>
        <v>0</v>
      </c>
      <c r="Q36">
        <f>主动技能!W39</f>
        <v>0</v>
      </c>
      <c r="R36">
        <f>主动技能!X39</f>
        <v>0</v>
      </c>
      <c r="S36">
        <f>主动技能!Y39</f>
        <v>50</v>
      </c>
      <c r="T36">
        <f>主动技能!Z39</f>
        <v>125</v>
      </c>
      <c r="U36">
        <f>主动技能!AB39</f>
        <v>1867</v>
      </c>
      <c r="V36">
        <f>主动技能!AC39</f>
        <v>0</v>
      </c>
      <c r="W36">
        <f>主动技能!AD39</f>
        <v>0</v>
      </c>
      <c r="X36" s="1">
        <v>0</v>
      </c>
      <c r="Y36" s="1">
        <v>0</v>
      </c>
      <c r="Z36" s="1">
        <v>0</v>
      </c>
    </row>
    <row r="37" spans="1:26" x14ac:dyDescent="0.15">
      <c r="A37">
        <f>主动技能!B40</f>
        <v>34</v>
      </c>
      <c r="B37" s="4" t="str">
        <f>主动技能!H40</f>
        <v>冲击斩</v>
      </c>
      <c r="C37" s="4" t="str">
        <f>主动技能!I40</f>
        <v>对敌方单体造成125%攻击力（+2299）点伤害。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1</v>
      </c>
      <c r="G37" s="4">
        <f>IF(主动技能!M40="必中",2,1)</f>
        <v>1</v>
      </c>
      <c r="H37" s="4">
        <f>主动技能!N40</f>
        <v>100</v>
      </c>
      <c r="I37" s="4">
        <f>主动技能!O40</f>
        <v>0</v>
      </c>
      <c r="J37">
        <f>主动技能!P40</f>
        <v>0</v>
      </c>
      <c r="K37">
        <f>主动技能!Q40</f>
        <v>0</v>
      </c>
      <c r="L37">
        <f>主动技能!R40</f>
        <v>0</v>
      </c>
      <c r="M37">
        <f>主动技能!S40</f>
        <v>0</v>
      </c>
      <c r="N37" t="str">
        <f>IF(主动技能!T40="","",主动技能!T40)</f>
        <v/>
      </c>
      <c r="O37" t="str">
        <f>IF(主动技能!U40="","",主动技能!U40)</f>
        <v/>
      </c>
      <c r="P37">
        <f>主动技能!V40</f>
        <v>0</v>
      </c>
      <c r="Q37">
        <f>主动技能!W40</f>
        <v>0</v>
      </c>
      <c r="R37">
        <f>主动技能!X40</f>
        <v>0</v>
      </c>
      <c r="S37">
        <f>主动技能!Y40</f>
        <v>50</v>
      </c>
      <c r="T37">
        <f>主动技能!Z40</f>
        <v>125</v>
      </c>
      <c r="U37">
        <f>主动技能!AB40</f>
        <v>2299</v>
      </c>
      <c r="V37">
        <f>主动技能!AC40</f>
        <v>0</v>
      </c>
      <c r="W37">
        <f>主动技能!AD40</f>
        <v>0</v>
      </c>
      <c r="X37" s="1">
        <v>0</v>
      </c>
      <c r="Y37" s="1">
        <v>0</v>
      </c>
      <c r="Z37" s="1">
        <v>0</v>
      </c>
    </row>
    <row r="38" spans="1:26" x14ac:dyDescent="0.15">
      <c r="A38">
        <f>主动技能!B41</f>
        <v>35</v>
      </c>
      <c r="B38" s="4" t="str">
        <f>主动技能!H41</f>
        <v>冲击斩</v>
      </c>
      <c r="C38" s="4" t="str">
        <f>主动技能!I41</f>
        <v>对敌方单体造成125%攻击力（+2831）点伤害。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1</v>
      </c>
      <c r="G38" s="4">
        <f>IF(主动技能!M41="必中",2,1)</f>
        <v>1</v>
      </c>
      <c r="H38" s="4">
        <f>主动技能!N41</f>
        <v>100</v>
      </c>
      <c r="I38" s="4">
        <f>主动技能!O41</f>
        <v>0</v>
      </c>
      <c r="J38">
        <f>主动技能!P41</f>
        <v>0</v>
      </c>
      <c r="K38">
        <f>主动技能!Q41</f>
        <v>0</v>
      </c>
      <c r="L38">
        <f>主动技能!R41</f>
        <v>0</v>
      </c>
      <c r="M38">
        <f>主动技能!S41</f>
        <v>0</v>
      </c>
      <c r="N38" t="str">
        <f>IF(主动技能!T41="","",主动技能!T41)</f>
        <v/>
      </c>
      <c r="O38" t="str">
        <f>IF(主动技能!U41="","",主动技能!U41)</f>
        <v/>
      </c>
      <c r="P38">
        <f>主动技能!V41</f>
        <v>0</v>
      </c>
      <c r="Q38">
        <f>主动技能!W41</f>
        <v>0</v>
      </c>
      <c r="R38">
        <f>主动技能!X41</f>
        <v>0</v>
      </c>
      <c r="S38">
        <f>主动技能!Y41</f>
        <v>50</v>
      </c>
      <c r="T38">
        <f>主动技能!Z41</f>
        <v>125</v>
      </c>
      <c r="U38">
        <f>主动技能!AB41</f>
        <v>2831</v>
      </c>
      <c r="V38">
        <f>主动技能!AC41</f>
        <v>0</v>
      </c>
      <c r="W38">
        <f>主动技能!AD41</f>
        <v>0</v>
      </c>
      <c r="X38" s="1">
        <v>0</v>
      </c>
      <c r="Y38" s="1">
        <v>0</v>
      </c>
      <c r="Z38" s="1">
        <v>0</v>
      </c>
    </row>
    <row r="39" spans="1:26" x14ac:dyDescent="0.15">
      <c r="A39">
        <f>主动技能!B42</f>
        <v>36</v>
      </c>
      <c r="B39" s="4" t="str">
        <f>主动技能!H42</f>
        <v>冲击斩</v>
      </c>
      <c r="C39" s="4" t="str">
        <f>主动技能!I42</f>
        <v>对敌方单体造成125%攻击力（+3486）点伤害。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1</v>
      </c>
      <c r="G39" s="4">
        <f>IF(主动技能!M42="必中",2,1)</f>
        <v>1</v>
      </c>
      <c r="H39" s="4">
        <f>主动技能!N42</f>
        <v>100</v>
      </c>
      <c r="I39" s="4">
        <f>主动技能!O42</f>
        <v>0</v>
      </c>
      <c r="J39">
        <f>主动技能!P42</f>
        <v>0</v>
      </c>
      <c r="K39">
        <f>主动技能!Q42</f>
        <v>0</v>
      </c>
      <c r="L39">
        <f>主动技能!R42</f>
        <v>0</v>
      </c>
      <c r="M39">
        <f>主动技能!S42</f>
        <v>0</v>
      </c>
      <c r="N39" t="str">
        <f>IF(主动技能!T42="","",主动技能!T42)</f>
        <v/>
      </c>
      <c r="O39" t="str">
        <f>IF(主动技能!U42="","",主动技能!U42)</f>
        <v/>
      </c>
      <c r="P39">
        <f>主动技能!V42</f>
        <v>0</v>
      </c>
      <c r="Q39">
        <f>主动技能!W42</f>
        <v>0</v>
      </c>
      <c r="R39">
        <f>主动技能!X42</f>
        <v>0</v>
      </c>
      <c r="S39">
        <f>主动技能!Y42</f>
        <v>50</v>
      </c>
      <c r="T39">
        <f>主动技能!Z42</f>
        <v>125</v>
      </c>
      <c r="U39">
        <f>主动技能!AB42</f>
        <v>3486</v>
      </c>
      <c r="V39">
        <f>主动技能!AC42</f>
        <v>0</v>
      </c>
      <c r="W39">
        <f>主动技能!AD42</f>
        <v>0</v>
      </c>
      <c r="X39" s="1">
        <v>0</v>
      </c>
      <c r="Y39" s="1">
        <v>0</v>
      </c>
      <c r="Z39" s="1">
        <v>0</v>
      </c>
    </row>
    <row r="40" spans="1:26" x14ac:dyDescent="0.15">
      <c r="A40">
        <f>主动技能!B43</f>
        <v>37</v>
      </c>
      <c r="B40" s="4" t="str">
        <f>主动技能!H43</f>
        <v>冲击斩</v>
      </c>
      <c r="C40" s="4" t="str">
        <f>主动技能!I43</f>
        <v>对敌方单体造成125%攻击力（+4292）点伤害。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1</v>
      </c>
      <c r="G40" s="4">
        <f>IF(主动技能!M43="必中",2,1)</f>
        <v>1</v>
      </c>
      <c r="H40" s="4">
        <f>主动技能!N43</f>
        <v>100</v>
      </c>
      <c r="I40" s="4">
        <f>主动技能!O43</f>
        <v>0</v>
      </c>
      <c r="J40">
        <f>主动技能!P43</f>
        <v>0</v>
      </c>
      <c r="K40">
        <f>主动技能!Q43</f>
        <v>0</v>
      </c>
      <c r="L40">
        <f>主动技能!R43</f>
        <v>0</v>
      </c>
      <c r="M40">
        <f>主动技能!S43</f>
        <v>0</v>
      </c>
      <c r="N40" t="str">
        <f>IF(主动技能!T43="","",主动技能!T43)</f>
        <v/>
      </c>
      <c r="O40" t="str">
        <f>IF(主动技能!U43="","",主动技能!U43)</f>
        <v/>
      </c>
      <c r="P40">
        <f>主动技能!V43</f>
        <v>0</v>
      </c>
      <c r="Q40">
        <f>主动技能!W43</f>
        <v>0</v>
      </c>
      <c r="R40">
        <f>主动技能!X43</f>
        <v>0</v>
      </c>
      <c r="S40">
        <f>主动技能!Y43</f>
        <v>50</v>
      </c>
      <c r="T40">
        <f>主动技能!Z43</f>
        <v>125</v>
      </c>
      <c r="U40">
        <f>主动技能!AB43</f>
        <v>4292</v>
      </c>
      <c r="V40">
        <f>主动技能!AC43</f>
        <v>0</v>
      </c>
      <c r="W40">
        <f>主动技能!AD43</f>
        <v>0</v>
      </c>
      <c r="X40" s="1">
        <v>0</v>
      </c>
      <c r="Y40" s="1">
        <v>0</v>
      </c>
      <c r="Z40" s="1">
        <v>0</v>
      </c>
    </row>
    <row r="41" spans="1:26" x14ac:dyDescent="0.15">
      <c r="A41">
        <f>主动技能!B44</f>
        <v>38</v>
      </c>
      <c r="B41" s="4" t="str">
        <f>主动技能!H44</f>
        <v>冲击斩</v>
      </c>
      <c r="C41" s="4" t="str">
        <f>主动技能!I44</f>
        <v>对敌方单体造成125%攻击力（+5285）点伤害。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1</v>
      </c>
      <c r="G41" s="4">
        <f>IF(主动技能!M44="必中",2,1)</f>
        <v>1</v>
      </c>
      <c r="H41" s="4">
        <f>主动技能!N44</f>
        <v>100</v>
      </c>
      <c r="I41" s="4">
        <f>主动技能!O44</f>
        <v>0</v>
      </c>
      <c r="J41">
        <f>主动技能!P44</f>
        <v>0</v>
      </c>
      <c r="K41">
        <f>主动技能!Q44</f>
        <v>0</v>
      </c>
      <c r="L41">
        <f>主动技能!R44</f>
        <v>0</v>
      </c>
      <c r="M41">
        <f>主动技能!S44</f>
        <v>0</v>
      </c>
      <c r="N41" t="str">
        <f>IF(主动技能!T44="","",主动技能!T44)</f>
        <v/>
      </c>
      <c r="O41" t="str">
        <f>IF(主动技能!U44="","",主动技能!U44)</f>
        <v/>
      </c>
      <c r="P41">
        <f>主动技能!V44</f>
        <v>0</v>
      </c>
      <c r="Q41">
        <f>主动技能!W44</f>
        <v>0</v>
      </c>
      <c r="R41">
        <f>主动技能!X44</f>
        <v>0</v>
      </c>
      <c r="S41">
        <f>主动技能!Y44</f>
        <v>50</v>
      </c>
      <c r="T41">
        <f>主动技能!Z44</f>
        <v>125</v>
      </c>
      <c r="U41">
        <f>主动技能!AB44</f>
        <v>5285</v>
      </c>
      <c r="V41">
        <f>主动技能!AC44</f>
        <v>0</v>
      </c>
      <c r="W41">
        <f>主动技能!AD44</f>
        <v>0</v>
      </c>
      <c r="X41" s="1">
        <v>0</v>
      </c>
      <c r="Y41" s="1">
        <v>0</v>
      </c>
      <c r="Z41" s="1">
        <v>0</v>
      </c>
    </row>
    <row r="42" spans="1:26" x14ac:dyDescent="0.15">
      <c r="A42">
        <f>主动技能!B45</f>
        <v>39</v>
      </c>
      <c r="B42" s="4" t="str">
        <f>主动技能!H45</f>
        <v>冲击斩</v>
      </c>
      <c r="C42" s="4" t="str">
        <f>主动技能!I45</f>
        <v>对敌方单体造成125%攻击力（+6507）点伤害。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1</v>
      </c>
      <c r="G42" s="4">
        <f>IF(主动技能!M45="必中",2,1)</f>
        <v>1</v>
      </c>
      <c r="H42" s="4">
        <f>主动技能!N45</f>
        <v>100</v>
      </c>
      <c r="I42" s="4">
        <f>主动技能!O45</f>
        <v>0</v>
      </c>
      <c r="J42">
        <f>主动技能!P45</f>
        <v>0</v>
      </c>
      <c r="K42">
        <f>主动技能!Q45</f>
        <v>0</v>
      </c>
      <c r="L42">
        <f>主动技能!R45</f>
        <v>0</v>
      </c>
      <c r="M42">
        <f>主动技能!S45</f>
        <v>0</v>
      </c>
      <c r="N42" t="str">
        <f>IF(主动技能!T45="","",主动技能!T45)</f>
        <v/>
      </c>
      <c r="O42" t="str">
        <f>IF(主动技能!U45="","",主动技能!U45)</f>
        <v/>
      </c>
      <c r="P42">
        <f>主动技能!V45</f>
        <v>0</v>
      </c>
      <c r="Q42">
        <f>主动技能!W45</f>
        <v>0</v>
      </c>
      <c r="R42">
        <f>主动技能!X45</f>
        <v>0</v>
      </c>
      <c r="S42">
        <f>主动技能!Y45</f>
        <v>50</v>
      </c>
      <c r="T42">
        <f>主动技能!Z45</f>
        <v>125</v>
      </c>
      <c r="U42">
        <f>主动技能!AB45</f>
        <v>6507</v>
      </c>
      <c r="V42">
        <f>主动技能!AC45</f>
        <v>0</v>
      </c>
      <c r="W42">
        <f>主动技能!AD45</f>
        <v>0</v>
      </c>
      <c r="X42" s="1">
        <v>0</v>
      </c>
      <c r="Y42" s="1">
        <v>0</v>
      </c>
      <c r="Z42" s="1">
        <v>0</v>
      </c>
    </row>
    <row r="43" spans="1:26" x14ac:dyDescent="0.15">
      <c r="A43">
        <f>主动技能!B46</f>
        <v>40</v>
      </c>
      <c r="B43" s="4" t="str">
        <f>主动技能!H46</f>
        <v>冲击斩</v>
      </c>
      <c r="C43" s="4" t="str">
        <f>主动技能!I46</f>
        <v>对敌方单体造成125%攻击力（+8011）点伤害。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1</v>
      </c>
      <c r="G43" s="4">
        <f>IF(主动技能!M46="必中",2,1)</f>
        <v>1</v>
      </c>
      <c r="H43" s="4">
        <f>主动技能!N46</f>
        <v>100</v>
      </c>
      <c r="I43" s="4">
        <f>主动技能!O46</f>
        <v>0</v>
      </c>
      <c r="J43">
        <f>主动技能!P46</f>
        <v>0</v>
      </c>
      <c r="K43">
        <f>主动技能!Q46</f>
        <v>0</v>
      </c>
      <c r="L43">
        <f>主动技能!R46</f>
        <v>0</v>
      </c>
      <c r="M43">
        <f>主动技能!S46</f>
        <v>0</v>
      </c>
      <c r="N43" t="str">
        <f>IF(主动技能!T46="","",主动技能!T46)</f>
        <v/>
      </c>
      <c r="O43" t="str">
        <f>IF(主动技能!U46="","",主动技能!U46)</f>
        <v/>
      </c>
      <c r="P43">
        <f>主动技能!V46</f>
        <v>0</v>
      </c>
      <c r="Q43">
        <f>主动技能!W46</f>
        <v>0</v>
      </c>
      <c r="R43">
        <f>主动技能!X46</f>
        <v>0</v>
      </c>
      <c r="S43">
        <f>主动技能!Y46</f>
        <v>50</v>
      </c>
      <c r="T43">
        <f>主动技能!Z46</f>
        <v>125</v>
      </c>
      <c r="U43">
        <f>主动技能!AB46</f>
        <v>8011</v>
      </c>
      <c r="V43">
        <f>主动技能!AC46</f>
        <v>0</v>
      </c>
      <c r="W43">
        <f>主动技能!AD46</f>
        <v>0</v>
      </c>
      <c r="X43" s="1">
        <v>0</v>
      </c>
      <c r="Y43" s="1">
        <v>0</v>
      </c>
      <c r="Z43" s="1">
        <v>0</v>
      </c>
    </row>
    <row r="44" spans="1:26" x14ac:dyDescent="0.15">
      <c r="A44">
        <f>主动技能!B47</f>
        <v>41</v>
      </c>
      <c r="B44" s="4" t="str">
        <f>主动技能!H47</f>
        <v>流血击</v>
      </c>
      <c r="C44" s="4" t="str">
        <f>主动技能!I47</f>
        <v>对敌方单体造成150%攻击力（+237）点伤害。并附带流血。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1</v>
      </c>
      <c r="G44" s="4">
        <f>IF(主动技能!M47="必中",2,1)</f>
        <v>1</v>
      </c>
      <c r="H44" s="4">
        <f>主动技能!N47</f>
        <v>100</v>
      </c>
      <c r="I44" s="4">
        <f>主动技能!O47</f>
        <v>0</v>
      </c>
      <c r="J44">
        <f>主动技能!P47</f>
        <v>0</v>
      </c>
      <c r="K44">
        <f>主动技能!Q47</f>
        <v>0</v>
      </c>
      <c r="L44">
        <f>主动技能!R47</f>
        <v>0</v>
      </c>
      <c r="M44">
        <f>主动技能!S47</f>
        <v>0</v>
      </c>
      <c r="N44" t="str">
        <f>IF(主动技能!T47="","",主动技能!T47)</f>
        <v>1:100:2:0</v>
      </c>
      <c r="O44" t="str">
        <f>IF(主动技能!U47="","",主动技能!U47)</f>
        <v/>
      </c>
      <c r="P44">
        <f>主动技能!V47</f>
        <v>0</v>
      </c>
      <c r="Q44">
        <f>主动技能!W47</f>
        <v>0</v>
      </c>
      <c r="R44">
        <f>主动技能!X47</f>
        <v>0</v>
      </c>
      <c r="S44">
        <f>主动技能!Y47</f>
        <v>100</v>
      </c>
      <c r="T44">
        <f>主动技能!Z47</f>
        <v>150</v>
      </c>
      <c r="U44">
        <f>主动技能!AB47</f>
        <v>237</v>
      </c>
      <c r="V44">
        <f>主动技能!AC47</f>
        <v>0</v>
      </c>
      <c r="W44">
        <f>主动技能!AD47</f>
        <v>0</v>
      </c>
      <c r="X44" s="1">
        <v>0</v>
      </c>
      <c r="Y44" s="1">
        <v>0</v>
      </c>
      <c r="Z44" s="1">
        <v>0</v>
      </c>
    </row>
    <row r="45" spans="1:26" x14ac:dyDescent="0.15">
      <c r="A45">
        <f>主动技能!B48</f>
        <v>42</v>
      </c>
      <c r="B45" s="4" t="str">
        <f>主动技能!H48</f>
        <v>流血击</v>
      </c>
      <c r="C45" s="4" t="str">
        <f>主动技能!I48</f>
        <v>对敌方单体造成150%攻击力（+350）点伤害。并附带流血。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1</v>
      </c>
      <c r="G45" s="4">
        <f>IF(主动技能!M48="必中",2,1)</f>
        <v>1</v>
      </c>
      <c r="H45" s="4">
        <f>主动技能!N48</f>
        <v>100</v>
      </c>
      <c r="I45" s="4">
        <f>主动技能!O48</f>
        <v>0</v>
      </c>
      <c r="J45">
        <f>主动技能!P48</f>
        <v>0</v>
      </c>
      <c r="K45">
        <f>主动技能!Q48</f>
        <v>0</v>
      </c>
      <c r="L45">
        <f>主动技能!R48</f>
        <v>0</v>
      </c>
      <c r="M45">
        <f>主动技能!S48</f>
        <v>0</v>
      </c>
      <c r="N45" t="str">
        <f>IF(主动技能!T48="","",主动技能!T48)</f>
        <v>1:100:2:0</v>
      </c>
      <c r="O45" t="str">
        <f>IF(主动技能!U48="","",主动技能!U48)</f>
        <v/>
      </c>
      <c r="P45">
        <f>主动技能!V48</f>
        <v>0</v>
      </c>
      <c r="Q45">
        <f>主动技能!W48</f>
        <v>0</v>
      </c>
      <c r="R45">
        <f>主动技能!X48</f>
        <v>0</v>
      </c>
      <c r="S45">
        <f>主动技能!Y48</f>
        <v>100</v>
      </c>
      <c r="T45">
        <f>主动技能!Z48</f>
        <v>150</v>
      </c>
      <c r="U45">
        <f>主动技能!AB48</f>
        <v>350</v>
      </c>
      <c r="V45">
        <f>主动技能!AC48</f>
        <v>0</v>
      </c>
      <c r="W45">
        <f>主动技能!AD48</f>
        <v>0</v>
      </c>
      <c r="X45" s="1">
        <v>0</v>
      </c>
      <c r="Y45" s="1">
        <v>0</v>
      </c>
      <c r="Z45" s="1">
        <v>0</v>
      </c>
    </row>
    <row r="46" spans="1:26" x14ac:dyDescent="0.15">
      <c r="A46">
        <f>主动技能!B49</f>
        <v>43</v>
      </c>
      <c r="B46" s="4" t="str">
        <f>主动技能!H49</f>
        <v>流血击</v>
      </c>
      <c r="C46" s="4" t="str">
        <f>主动技能!I49</f>
        <v>对敌方单体造成150%攻击力（+462）点伤害。并附带流血。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1</v>
      </c>
      <c r="G46" s="4">
        <f>IF(主动技能!M49="必中",2,1)</f>
        <v>1</v>
      </c>
      <c r="H46" s="4">
        <f>主动技能!N49</f>
        <v>100</v>
      </c>
      <c r="I46" s="4">
        <f>主动技能!O49</f>
        <v>0</v>
      </c>
      <c r="J46">
        <f>主动技能!P49</f>
        <v>0</v>
      </c>
      <c r="K46">
        <f>主动技能!Q49</f>
        <v>0</v>
      </c>
      <c r="L46">
        <f>主动技能!R49</f>
        <v>0</v>
      </c>
      <c r="M46">
        <f>主动技能!S49</f>
        <v>0</v>
      </c>
      <c r="N46" t="str">
        <f>IF(主动技能!T49="","",主动技能!T49)</f>
        <v>1:100:2:0</v>
      </c>
      <c r="O46" t="str">
        <f>IF(主动技能!U49="","",主动技能!U49)</f>
        <v/>
      </c>
      <c r="P46">
        <f>主动技能!V49</f>
        <v>0</v>
      </c>
      <c r="Q46">
        <f>主动技能!W49</f>
        <v>0</v>
      </c>
      <c r="R46">
        <f>主动技能!X49</f>
        <v>0</v>
      </c>
      <c r="S46">
        <f>主动技能!Y49</f>
        <v>100</v>
      </c>
      <c r="T46">
        <f>主动技能!Z49</f>
        <v>150</v>
      </c>
      <c r="U46">
        <f>主动技能!AB49</f>
        <v>462</v>
      </c>
      <c r="V46">
        <f>主动技能!AC49</f>
        <v>0</v>
      </c>
      <c r="W46">
        <f>主动技能!AD49</f>
        <v>0</v>
      </c>
      <c r="X46" s="1">
        <v>0</v>
      </c>
      <c r="Y46" s="1">
        <v>0</v>
      </c>
      <c r="Z46" s="1">
        <v>0</v>
      </c>
    </row>
    <row r="47" spans="1:26" x14ac:dyDescent="0.15">
      <c r="A47">
        <f>主动技能!B50</f>
        <v>44</v>
      </c>
      <c r="B47" s="4" t="str">
        <f>主动技能!H50</f>
        <v>流血击</v>
      </c>
      <c r="C47" s="4" t="str">
        <f>主动技能!I50</f>
        <v>对敌方单体造成150%攻击力（+574）点伤害。并附带流血。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1</v>
      </c>
      <c r="G47" s="4">
        <f>IF(主动技能!M50="必中",2,1)</f>
        <v>1</v>
      </c>
      <c r="H47" s="4">
        <f>主动技能!N50</f>
        <v>100</v>
      </c>
      <c r="I47" s="4">
        <f>主动技能!O50</f>
        <v>0</v>
      </c>
      <c r="J47">
        <f>主动技能!P50</f>
        <v>0</v>
      </c>
      <c r="K47">
        <f>主动技能!Q50</f>
        <v>0</v>
      </c>
      <c r="L47">
        <f>主动技能!R50</f>
        <v>0</v>
      </c>
      <c r="M47">
        <f>主动技能!S50</f>
        <v>0</v>
      </c>
      <c r="N47" t="str">
        <f>IF(主动技能!T50="","",主动技能!T50)</f>
        <v>1:100:2:0</v>
      </c>
      <c r="O47" t="str">
        <f>IF(主动技能!U50="","",主动技能!U50)</f>
        <v/>
      </c>
      <c r="P47">
        <f>主动技能!V50</f>
        <v>0</v>
      </c>
      <c r="Q47">
        <f>主动技能!W50</f>
        <v>0</v>
      </c>
      <c r="R47">
        <f>主动技能!X50</f>
        <v>0</v>
      </c>
      <c r="S47">
        <f>主动技能!Y50</f>
        <v>100</v>
      </c>
      <c r="T47">
        <f>主动技能!Z50</f>
        <v>150</v>
      </c>
      <c r="U47">
        <f>主动技能!AB50</f>
        <v>574</v>
      </c>
      <c r="V47">
        <f>主动技能!AC50</f>
        <v>0</v>
      </c>
      <c r="W47">
        <f>主动技能!AD50</f>
        <v>0</v>
      </c>
      <c r="X47" s="1">
        <v>0</v>
      </c>
      <c r="Y47" s="1">
        <v>0</v>
      </c>
      <c r="Z47" s="1">
        <v>0</v>
      </c>
    </row>
    <row r="48" spans="1:26" x14ac:dyDescent="0.15">
      <c r="A48">
        <f>主动技能!B51</f>
        <v>45</v>
      </c>
      <c r="B48" s="4" t="str">
        <f>主动技能!H51</f>
        <v>流血击</v>
      </c>
      <c r="C48" s="4" t="str">
        <f>主动技能!I51</f>
        <v>对敌方单体造成150%攻击力（+706）点伤害。并附带流血。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1</v>
      </c>
      <c r="G48" s="4">
        <f>IF(主动技能!M51="必中",2,1)</f>
        <v>1</v>
      </c>
      <c r="H48" s="4">
        <f>主动技能!N51</f>
        <v>100</v>
      </c>
      <c r="I48" s="4">
        <f>主动技能!O51</f>
        <v>0</v>
      </c>
      <c r="J48">
        <f>主动技能!P51</f>
        <v>0</v>
      </c>
      <c r="K48">
        <f>主动技能!Q51</f>
        <v>0</v>
      </c>
      <c r="L48">
        <f>主动技能!R51</f>
        <v>0</v>
      </c>
      <c r="M48">
        <f>主动技能!S51</f>
        <v>0</v>
      </c>
      <c r="N48" t="str">
        <f>IF(主动技能!T51="","",主动技能!T51)</f>
        <v>1:100:2:0</v>
      </c>
      <c r="O48" t="str">
        <f>IF(主动技能!U51="","",主动技能!U51)</f>
        <v/>
      </c>
      <c r="P48">
        <f>主动技能!V51</f>
        <v>0</v>
      </c>
      <c r="Q48">
        <f>主动技能!W51</f>
        <v>0</v>
      </c>
      <c r="R48">
        <f>主动技能!X51</f>
        <v>0</v>
      </c>
      <c r="S48">
        <f>主动技能!Y51</f>
        <v>100</v>
      </c>
      <c r="T48">
        <f>主动技能!Z51</f>
        <v>150</v>
      </c>
      <c r="U48">
        <f>主动技能!AB51</f>
        <v>706</v>
      </c>
      <c r="V48">
        <f>主动技能!AC51</f>
        <v>0</v>
      </c>
      <c r="W48">
        <f>主动技能!AD51</f>
        <v>0</v>
      </c>
      <c r="X48" s="1">
        <v>0</v>
      </c>
      <c r="Y48" s="1">
        <v>0</v>
      </c>
      <c r="Z48" s="1">
        <v>0</v>
      </c>
    </row>
    <row r="49" spans="1:26" x14ac:dyDescent="0.15">
      <c r="A49">
        <f>主动技能!B52</f>
        <v>46</v>
      </c>
      <c r="B49" s="4" t="str">
        <f>主动技能!H52</f>
        <v>流血击</v>
      </c>
      <c r="C49" s="4" t="str">
        <f>主动技能!I52</f>
        <v>对敌方单体造成150%攻击力（+870）点伤害。并附带流血。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1</v>
      </c>
      <c r="G49" s="4">
        <f>IF(主动技能!M52="必中",2,1)</f>
        <v>1</v>
      </c>
      <c r="H49" s="4">
        <f>主动技能!N52</f>
        <v>100</v>
      </c>
      <c r="I49" s="4">
        <f>主动技能!O52</f>
        <v>0</v>
      </c>
      <c r="J49">
        <f>主动技能!P52</f>
        <v>0</v>
      </c>
      <c r="K49">
        <f>主动技能!Q52</f>
        <v>0</v>
      </c>
      <c r="L49">
        <f>主动技能!R52</f>
        <v>0</v>
      </c>
      <c r="M49">
        <f>主动技能!S52</f>
        <v>0</v>
      </c>
      <c r="N49" t="str">
        <f>IF(主动技能!T52="","",主动技能!T52)</f>
        <v>1:100:2:0</v>
      </c>
      <c r="O49" t="str">
        <f>IF(主动技能!U52="","",主动技能!U52)</f>
        <v/>
      </c>
      <c r="P49">
        <f>主动技能!V52</f>
        <v>0</v>
      </c>
      <c r="Q49">
        <f>主动技能!W52</f>
        <v>0</v>
      </c>
      <c r="R49">
        <f>主动技能!X52</f>
        <v>0</v>
      </c>
      <c r="S49">
        <f>主动技能!Y52</f>
        <v>100</v>
      </c>
      <c r="T49">
        <f>主动技能!Z52</f>
        <v>150</v>
      </c>
      <c r="U49">
        <f>主动技能!AB52</f>
        <v>870</v>
      </c>
      <c r="V49">
        <f>主动技能!AC52</f>
        <v>0</v>
      </c>
      <c r="W49">
        <f>主动技能!AD52</f>
        <v>0</v>
      </c>
      <c r="X49" s="1">
        <v>0</v>
      </c>
      <c r="Y49" s="1">
        <v>0</v>
      </c>
      <c r="Z49" s="1">
        <v>0</v>
      </c>
    </row>
    <row r="50" spans="1:26" x14ac:dyDescent="0.15">
      <c r="A50">
        <f>主动技能!B53</f>
        <v>47</v>
      </c>
      <c r="B50" s="4" t="str">
        <f>主动技能!H53</f>
        <v>流血击</v>
      </c>
      <c r="C50" s="4" t="str">
        <f>主动技能!I53</f>
        <v>对敌方单体造成150%攻击力（+1071）点伤害。并附带流血。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1</v>
      </c>
      <c r="G50" s="4">
        <f>IF(主动技能!M53="必中",2,1)</f>
        <v>1</v>
      </c>
      <c r="H50" s="4">
        <f>主动技能!N53</f>
        <v>100</v>
      </c>
      <c r="I50" s="4">
        <f>主动技能!O53</f>
        <v>0</v>
      </c>
      <c r="J50">
        <f>主动技能!P53</f>
        <v>0</v>
      </c>
      <c r="K50">
        <f>主动技能!Q53</f>
        <v>0</v>
      </c>
      <c r="L50">
        <f>主动技能!R53</f>
        <v>0</v>
      </c>
      <c r="M50">
        <f>主动技能!S53</f>
        <v>0</v>
      </c>
      <c r="N50" t="str">
        <f>IF(主动技能!T53="","",主动技能!T53)</f>
        <v>1:100:2:0</v>
      </c>
      <c r="O50" t="str">
        <f>IF(主动技能!U53="","",主动技能!U53)</f>
        <v/>
      </c>
      <c r="P50">
        <f>主动技能!V53</f>
        <v>0</v>
      </c>
      <c r="Q50">
        <f>主动技能!W53</f>
        <v>0</v>
      </c>
      <c r="R50">
        <f>主动技能!X53</f>
        <v>0</v>
      </c>
      <c r="S50">
        <f>主动技能!Y53</f>
        <v>100</v>
      </c>
      <c r="T50">
        <f>主动技能!Z53</f>
        <v>150</v>
      </c>
      <c r="U50">
        <f>主动技能!AB53</f>
        <v>1071</v>
      </c>
      <c r="V50">
        <f>主动技能!AC53</f>
        <v>0</v>
      </c>
      <c r="W50">
        <f>主动技能!AD53</f>
        <v>0</v>
      </c>
      <c r="X50" s="1">
        <v>0</v>
      </c>
      <c r="Y50" s="1">
        <v>0</v>
      </c>
      <c r="Z50" s="1">
        <v>0</v>
      </c>
    </row>
    <row r="51" spans="1:26" x14ac:dyDescent="0.15">
      <c r="A51">
        <f>主动技能!B54</f>
        <v>48</v>
      </c>
      <c r="B51" s="4" t="str">
        <f>主动技能!H54</f>
        <v>流血击</v>
      </c>
      <c r="C51" s="4" t="str">
        <f>主动技能!I54</f>
        <v>对敌方单体造成150%攻击力（+1320）点伤害。并附带流血。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1</v>
      </c>
      <c r="G51" s="4">
        <f>IF(主动技能!M54="必中",2,1)</f>
        <v>1</v>
      </c>
      <c r="H51" s="4">
        <f>主动技能!N54</f>
        <v>100</v>
      </c>
      <c r="I51" s="4">
        <f>主动技能!O54</f>
        <v>0</v>
      </c>
      <c r="J51">
        <f>主动技能!P54</f>
        <v>0</v>
      </c>
      <c r="K51">
        <f>主动技能!Q54</f>
        <v>0</v>
      </c>
      <c r="L51">
        <f>主动技能!R54</f>
        <v>0</v>
      </c>
      <c r="M51">
        <f>主动技能!S54</f>
        <v>0</v>
      </c>
      <c r="N51" t="str">
        <f>IF(主动技能!T54="","",主动技能!T54)</f>
        <v>1:100:2:0</v>
      </c>
      <c r="O51" t="str">
        <f>IF(主动技能!U54="","",主动技能!U54)</f>
        <v/>
      </c>
      <c r="P51">
        <f>主动技能!V54</f>
        <v>0</v>
      </c>
      <c r="Q51">
        <f>主动技能!W54</f>
        <v>0</v>
      </c>
      <c r="R51">
        <f>主动技能!X54</f>
        <v>0</v>
      </c>
      <c r="S51">
        <f>主动技能!Y54</f>
        <v>100</v>
      </c>
      <c r="T51">
        <f>主动技能!Z54</f>
        <v>150</v>
      </c>
      <c r="U51">
        <f>主动技能!AB54</f>
        <v>1320</v>
      </c>
      <c r="V51">
        <f>主动技能!AC54</f>
        <v>0</v>
      </c>
      <c r="W51">
        <f>主动技能!AD54</f>
        <v>0</v>
      </c>
      <c r="X51" s="1">
        <v>0</v>
      </c>
      <c r="Y51" s="1">
        <v>0</v>
      </c>
      <c r="Z51" s="1">
        <v>0</v>
      </c>
    </row>
    <row r="52" spans="1:26" x14ac:dyDescent="0.15">
      <c r="A52">
        <f>主动技能!B55</f>
        <v>49</v>
      </c>
      <c r="B52" s="4" t="str">
        <f>主动技能!H55</f>
        <v>流血击</v>
      </c>
      <c r="C52" s="4" t="str">
        <f>主动技能!I55</f>
        <v>对敌方单体造成150%攻击力（+1625）点伤害。并附带流血。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1</v>
      </c>
      <c r="G52" s="4">
        <f>IF(主动技能!M55="必中",2,1)</f>
        <v>1</v>
      </c>
      <c r="H52" s="4">
        <f>主动技能!N55</f>
        <v>100</v>
      </c>
      <c r="I52" s="4">
        <f>主动技能!O55</f>
        <v>0</v>
      </c>
      <c r="J52">
        <f>主动技能!P55</f>
        <v>0</v>
      </c>
      <c r="K52">
        <f>主动技能!Q55</f>
        <v>0</v>
      </c>
      <c r="L52">
        <f>主动技能!R55</f>
        <v>0</v>
      </c>
      <c r="M52">
        <f>主动技能!S55</f>
        <v>0</v>
      </c>
      <c r="N52" t="str">
        <f>IF(主动技能!T55="","",主动技能!T55)</f>
        <v>1:100:2:0</v>
      </c>
      <c r="O52" t="str">
        <f>IF(主动技能!U55="","",主动技能!U55)</f>
        <v/>
      </c>
      <c r="P52">
        <f>主动技能!V55</f>
        <v>0</v>
      </c>
      <c r="Q52">
        <f>主动技能!W55</f>
        <v>0</v>
      </c>
      <c r="R52">
        <f>主动技能!X55</f>
        <v>0</v>
      </c>
      <c r="S52">
        <f>主动技能!Y55</f>
        <v>100</v>
      </c>
      <c r="T52">
        <f>主动技能!Z55</f>
        <v>150</v>
      </c>
      <c r="U52">
        <f>主动技能!AB55</f>
        <v>1625</v>
      </c>
      <c r="V52">
        <f>主动技能!AC55</f>
        <v>0</v>
      </c>
      <c r="W52">
        <f>主动技能!AD55</f>
        <v>0</v>
      </c>
      <c r="X52" s="1">
        <v>0</v>
      </c>
      <c r="Y52" s="1">
        <v>0</v>
      </c>
      <c r="Z52" s="1">
        <v>0</v>
      </c>
    </row>
    <row r="53" spans="1:26" x14ac:dyDescent="0.15">
      <c r="A53">
        <f>主动技能!B56</f>
        <v>50</v>
      </c>
      <c r="B53" s="4" t="str">
        <f>主动技能!H56</f>
        <v>流血击</v>
      </c>
      <c r="C53" s="4" t="str">
        <f>主动技能!I56</f>
        <v>对敌方单体造成150%攻击力（+2001）点伤害。并附带流血。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1</v>
      </c>
      <c r="G53" s="4">
        <f>IF(主动技能!M56="必中",2,1)</f>
        <v>1</v>
      </c>
      <c r="H53" s="4">
        <f>主动技能!N56</f>
        <v>100</v>
      </c>
      <c r="I53" s="4">
        <f>主动技能!O56</f>
        <v>0</v>
      </c>
      <c r="J53">
        <f>主动技能!P56</f>
        <v>0</v>
      </c>
      <c r="K53">
        <f>主动技能!Q56</f>
        <v>0</v>
      </c>
      <c r="L53">
        <f>主动技能!R56</f>
        <v>0</v>
      </c>
      <c r="M53">
        <f>主动技能!S56</f>
        <v>0</v>
      </c>
      <c r="N53" t="str">
        <f>IF(主动技能!T56="","",主动技能!T56)</f>
        <v>1:100:2:0</v>
      </c>
      <c r="O53" t="str">
        <f>IF(主动技能!U56="","",主动技能!U56)</f>
        <v/>
      </c>
      <c r="P53">
        <f>主动技能!V56</f>
        <v>0</v>
      </c>
      <c r="Q53">
        <f>主动技能!W56</f>
        <v>0</v>
      </c>
      <c r="R53">
        <f>主动技能!X56</f>
        <v>0</v>
      </c>
      <c r="S53">
        <f>主动技能!Y56</f>
        <v>100</v>
      </c>
      <c r="T53">
        <f>主动技能!Z56</f>
        <v>150</v>
      </c>
      <c r="U53">
        <f>主动技能!AB56</f>
        <v>2001</v>
      </c>
      <c r="V53">
        <f>主动技能!AC56</f>
        <v>0</v>
      </c>
      <c r="W53">
        <f>主动技能!AD56</f>
        <v>0</v>
      </c>
      <c r="X53" s="1">
        <v>0</v>
      </c>
      <c r="Y53" s="1">
        <v>0</v>
      </c>
      <c r="Z53" s="1">
        <v>0</v>
      </c>
    </row>
    <row r="54" spans="1:26" x14ac:dyDescent="0.15">
      <c r="A54">
        <f>主动技能!B57</f>
        <v>51</v>
      </c>
      <c r="B54" s="4" t="str">
        <f>主动技能!H57</f>
        <v>流血击</v>
      </c>
      <c r="C54" s="4" t="str">
        <f>主动技能!I57</f>
        <v>对敌方单体造成150%攻击力（+2463）点伤害。并附带流血。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1</v>
      </c>
      <c r="G54" s="4">
        <f>IF(主动技能!M57="必中",2,1)</f>
        <v>1</v>
      </c>
      <c r="H54" s="4">
        <f>主动技能!N57</f>
        <v>100</v>
      </c>
      <c r="I54" s="4">
        <f>主动技能!O57</f>
        <v>0</v>
      </c>
      <c r="J54">
        <f>主动技能!P57</f>
        <v>0</v>
      </c>
      <c r="K54">
        <f>主动技能!Q57</f>
        <v>0</v>
      </c>
      <c r="L54">
        <f>主动技能!R57</f>
        <v>0</v>
      </c>
      <c r="M54">
        <f>主动技能!S57</f>
        <v>0</v>
      </c>
      <c r="N54" t="str">
        <f>IF(主动技能!T57="","",主动技能!T57)</f>
        <v>1:100:2:0</v>
      </c>
      <c r="O54" t="str">
        <f>IF(主动技能!U57="","",主动技能!U57)</f>
        <v/>
      </c>
      <c r="P54">
        <f>主动技能!V57</f>
        <v>0</v>
      </c>
      <c r="Q54">
        <f>主动技能!W57</f>
        <v>0</v>
      </c>
      <c r="R54">
        <f>主动技能!X57</f>
        <v>0</v>
      </c>
      <c r="S54">
        <f>主动技能!Y57</f>
        <v>100</v>
      </c>
      <c r="T54">
        <f>主动技能!Z57</f>
        <v>150</v>
      </c>
      <c r="U54">
        <f>主动技能!AB57</f>
        <v>2463</v>
      </c>
      <c r="V54">
        <f>主动技能!AC57</f>
        <v>0</v>
      </c>
      <c r="W54">
        <f>主动技能!AD57</f>
        <v>0</v>
      </c>
      <c r="X54" s="1">
        <v>0</v>
      </c>
      <c r="Y54" s="1">
        <v>0</v>
      </c>
      <c r="Z54" s="1">
        <v>0</v>
      </c>
    </row>
    <row r="55" spans="1:26" x14ac:dyDescent="0.15">
      <c r="A55">
        <f>主动技能!B58</f>
        <v>52</v>
      </c>
      <c r="B55" s="4" t="str">
        <f>主动技能!H58</f>
        <v>流血击</v>
      </c>
      <c r="C55" s="4" t="str">
        <f>主动技能!I58</f>
        <v>对敌方单体造成150%攻击力（+3033）点伤害。并附带流血。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1</v>
      </c>
      <c r="G55" s="4">
        <f>IF(主动技能!M58="必中",2,1)</f>
        <v>1</v>
      </c>
      <c r="H55" s="4">
        <f>主动技能!N58</f>
        <v>100</v>
      </c>
      <c r="I55" s="4">
        <f>主动技能!O58</f>
        <v>0</v>
      </c>
      <c r="J55">
        <f>主动技能!P58</f>
        <v>0</v>
      </c>
      <c r="K55">
        <f>主动技能!Q58</f>
        <v>0</v>
      </c>
      <c r="L55">
        <f>主动技能!R58</f>
        <v>0</v>
      </c>
      <c r="M55">
        <f>主动技能!S58</f>
        <v>0</v>
      </c>
      <c r="N55" t="str">
        <f>IF(主动技能!T58="","",主动技能!T58)</f>
        <v>1:100:2:0</v>
      </c>
      <c r="O55" t="str">
        <f>IF(主动技能!U58="","",主动技能!U58)</f>
        <v/>
      </c>
      <c r="P55">
        <f>主动技能!V58</f>
        <v>0</v>
      </c>
      <c r="Q55">
        <f>主动技能!W58</f>
        <v>0</v>
      </c>
      <c r="R55">
        <f>主动技能!X58</f>
        <v>0</v>
      </c>
      <c r="S55">
        <f>主动技能!Y58</f>
        <v>100</v>
      </c>
      <c r="T55">
        <f>主动技能!Z58</f>
        <v>150</v>
      </c>
      <c r="U55">
        <f>主动技能!AB58</f>
        <v>3033</v>
      </c>
      <c r="V55">
        <f>主动技能!AC58</f>
        <v>0</v>
      </c>
      <c r="W55">
        <f>主动技能!AD58</f>
        <v>0</v>
      </c>
      <c r="X55" s="1">
        <v>0</v>
      </c>
      <c r="Y55" s="1">
        <v>0</v>
      </c>
      <c r="Z55" s="1">
        <v>0</v>
      </c>
    </row>
    <row r="56" spans="1:26" x14ac:dyDescent="0.15">
      <c r="A56">
        <f>主动技能!B59</f>
        <v>53</v>
      </c>
      <c r="B56" s="4" t="str">
        <f>主动技能!H59</f>
        <v>流血击</v>
      </c>
      <c r="C56" s="4" t="str">
        <f>主动技能!I59</f>
        <v>对敌方单体造成150%攻击力（+3735）点伤害。并附带流血。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1</v>
      </c>
      <c r="G56" s="4">
        <f>IF(主动技能!M59="必中",2,1)</f>
        <v>1</v>
      </c>
      <c r="H56" s="4">
        <f>主动技能!N59</f>
        <v>100</v>
      </c>
      <c r="I56" s="4">
        <f>主动技能!O59</f>
        <v>0</v>
      </c>
      <c r="J56">
        <f>主动技能!P59</f>
        <v>0</v>
      </c>
      <c r="K56">
        <f>主动技能!Q59</f>
        <v>0</v>
      </c>
      <c r="L56">
        <f>主动技能!R59</f>
        <v>0</v>
      </c>
      <c r="M56">
        <f>主动技能!S59</f>
        <v>0</v>
      </c>
      <c r="N56" t="str">
        <f>IF(主动技能!T59="","",主动技能!T59)</f>
        <v>1:100:2:0</v>
      </c>
      <c r="O56" t="str">
        <f>IF(主动技能!U59="","",主动技能!U59)</f>
        <v/>
      </c>
      <c r="P56">
        <f>主动技能!V59</f>
        <v>0</v>
      </c>
      <c r="Q56">
        <f>主动技能!W59</f>
        <v>0</v>
      </c>
      <c r="R56">
        <f>主动技能!X59</f>
        <v>0</v>
      </c>
      <c r="S56">
        <f>主动技能!Y59</f>
        <v>100</v>
      </c>
      <c r="T56">
        <f>主动技能!Z59</f>
        <v>150</v>
      </c>
      <c r="U56">
        <f>主动技能!AB59</f>
        <v>3735</v>
      </c>
      <c r="V56">
        <f>主动技能!AC59</f>
        <v>0</v>
      </c>
      <c r="W56">
        <f>主动技能!AD59</f>
        <v>0</v>
      </c>
      <c r="X56" s="1">
        <v>0</v>
      </c>
      <c r="Y56" s="1">
        <v>0</v>
      </c>
      <c r="Z56" s="1">
        <v>0</v>
      </c>
    </row>
    <row r="57" spans="1:26" x14ac:dyDescent="0.15">
      <c r="A57">
        <f>主动技能!B60</f>
        <v>54</v>
      </c>
      <c r="B57" s="4" t="str">
        <f>主动技能!H60</f>
        <v>流血击</v>
      </c>
      <c r="C57" s="4" t="str">
        <f>主动技能!I60</f>
        <v>对敌方单体造成150%攻击力（+4599）点伤害。并附带流血。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1</v>
      </c>
      <c r="G57" s="4">
        <f>IF(主动技能!M60="必中",2,1)</f>
        <v>1</v>
      </c>
      <c r="H57" s="4">
        <f>主动技能!N60</f>
        <v>100</v>
      </c>
      <c r="I57" s="4">
        <f>主动技能!O60</f>
        <v>0</v>
      </c>
      <c r="J57">
        <f>主动技能!P60</f>
        <v>0</v>
      </c>
      <c r="K57">
        <f>主动技能!Q60</f>
        <v>0</v>
      </c>
      <c r="L57">
        <f>主动技能!R60</f>
        <v>0</v>
      </c>
      <c r="M57">
        <f>主动技能!S60</f>
        <v>0</v>
      </c>
      <c r="N57" t="str">
        <f>IF(主动技能!T60="","",主动技能!T60)</f>
        <v>1:100:2:0</v>
      </c>
      <c r="O57" t="str">
        <f>IF(主动技能!U60="","",主动技能!U60)</f>
        <v/>
      </c>
      <c r="P57">
        <f>主动技能!V60</f>
        <v>0</v>
      </c>
      <c r="Q57">
        <f>主动技能!W60</f>
        <v>0</v>
      </c>
      <c r="R57">
        <f>主动技能!X60</f>
        <v>0</v>
      </c>
      <c r="S57">
        <f>主动技能!Y60</f>
        <v>100</v>
      </c>
      <c r="T57">
        <f>主动技能!Z60</f>
        <v>150</v>
      </c>
      <c r="U57">
        <f>主动技能!AB60</f>
        <v>4599</v>
      </c>
      <c r="V57">
        <f>主动技能!AC60</f>
        <v>0</v>
      </c>
      <c r="W57">
        <f>主动技能!AD60</f>
        <v>0</v>
      </c>
      <c r="X57" s="1">
        <v>0</v>
      </c>
      <c r="Y57" s="1">
        <v>0</v>
      </c>
      <c r="Z57" s="1">
        <v>0</v>
      </c>
    </row>
    <row r="58" spans="1:26" x14ac:dyDescent="0.15">
      <c r="A58">
        <f>主动技能!B61</f>
        <v>55</v>
      </c>
      <c r="B58" s="4" t="str">
        <f>主动技能!H61</f>
        <v>流血击</v>
      </c>
      <c r="C58" s="4" t="str">
        <f>主动技能!I61</f>
        <v>对敌方单体造成150%攻击力（+5663）点伤害。并附带流血。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1</v>
      </c>
      <c r="G58" s="4">
        <f>IF(主动技能!M61="必中",2,1)</f>
        <v>1</v>
      </c>
      <c r="H58" s="4">
        <f>主动技能!N61</f>
        <v>100</v>
      </c>
      <c r="I58" s="4">
        <f>主动技能!O61</f>
        <v>0</v>
      </c>
      <c r="J58">
        <f>主动技能!P61</f>
        <v>0</v>
      </c>
      <c r="K58">
        <f>主动技能!Q61</f>
        <v>0</v>
      </c>
      <c r="L58">
        <f>主动技能!R61</f>
        <v>0</v>
      </c>
      <c r="M58">
        <f>主动技能!S61</f>
        <v>0</v>
      </c>
      <c r="N58" t="str">
        <f>IF(主动技能!T61="","",主动技能!T61)</f>
        <v>1:100:2:0</v>
      </c>
      <c r="O58" t="str">
        <f>IF(主动技能!U61="","",主动技能!U61)</f>
        <v/>
      </c>
      <c r="P58">
        <f>主动技能!V61</f>
        <v>0</v>
      </c>
      <c r="Q58">
        <f>主动技能!W61</f>
        <v>0</v>
      </c>
      <c r="R58">
        <f>主动技能!X61</f>
        <v>0</v>
      </c>
      <c r="S58">
        <f>主动技能!Y61</f>
        <v>100</v>
      </c>
      <c r="T58">
        <f>主动技能!Z61</f>
        <v>150</v>
      </c>
      <c r="U58">
        <f>主动技能!AB61</f>
        <v>5663</v>
      </c>
      <c r="V58">
        <f>主动技能!AC61</f>
        <v>0</v>
      </c>
      <c r="W58">
        <f>主动技能!AD61</f>
        <v>0</v>
      </c>
      <c r="X58" s="1">
        <v>0</v>
      </c>
      <c r="Y58" s="1">
        <v>0</v>
      </c>
      <c r="Z58" s="1">
        <v>0</v>
      </c>
    </row>
    <row r="59" spans="1:26" x14ac:dyDescent="0.15">
      <c r="A59">
        <f>主动技能!B62</f>
        <v>56</v>
      </c>
      <c r="B59" s="4" t="str">
        <f>主动技能!H62</f>
        <v>流血击</v>
      </c>
      <c r="C59" s="4" t="str">
        <f>主动技能!I62</f>
        <v>对敌方单体造成150%攻击力（+6972）点伤害。并附带流血。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1</v>
      </c>
      <c r="G59" s="4">
        <f>IF(主动技能!M62="必中",2,1)</f>
        <v>1</v>
      </c>
      <c r="H59" s="4">
        <f>主动技能!N62</f>
        <v>100</v>
      </c>
      <c r="I59" s="4">
        <f>主动技能!O62</f>
        <v>0</v>
      </c>
      <c r="J59">
        <f>主动技能!P62</f>
        <v>0</v>
      </c>
      <c r="K59">
        <f>主动技能!Q62</f>
        <v>0</v>
      </c>
      <c r="L59">
        <f>主动技能!R62</f>
        <v>0</v>
      </c>
      <c r="M59">
        <f>主动技能!S62</f>
        <v>0</v>
      </c>
      <c r="N59" t="str">
        <f>IF(主动技能!T62="","",主动技能!T62)</f>
        <v>1:100:2:0</v>
      </c>
      <c r="O59" t="str">
        <f>IF(主动技能!U62="","",主动技能!U62)</f>
        <v/>
      </c>
      <c r="P59">
        <f>主动技能!V62</f>
        <v>0</v>
      </c>
      <c r="Q59">
        <f>主动技能!W62</f>
        <v>0</v>
      </c>
      <c r="R59">
        <f>主动技能!X62</f>
        <v>0</v>
      </c>
      <c r="S59">
        <f>主动技能!Y62</f>
        <v>100</v>
      </c>
      <c r="T59">
        <f>主动技能!Z62</f>
        <v>150</v>
      </c>
      <c r="U59">
        <f>主动技能!AB62</f>
        <v>6972</v>
      </c>
      <c r="V59">
        <f>主动技能!AC62</f>
        <v>0</v>
      </c>
      <c r="W59">
        <f>主动技能!AD62</f>
        <v>0</v>
      </c>
      <c r="X59" s="1">
        <v>0</v>
      </c>
      <c r="Y59" s="1">
        <v>0</v>
      </c>
      <c r="Z59" s="1">
        <v>0</v>
      </c>
    </row>
    <row r="60" spans="1:26" x14ac:dyDescent="0.15">
      <c r="A60">
        <f>主动技能!B63</f>
        <v>57</v>
      </c>
      <c r="B60" s="4" t="str">
        <f>主动技能!H63</f>
        <v>流血击</v>
      </c>
      <c r="C60" s="4" t="str">
        <f>主动技能!I63</f>
        <v>对敌方单体造成150%攻击力（+8585）点伤害。并附带流血。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1</v>
      </c>
      <c r="G60" s="4">
        <f>IF(主动技能!M63="必中",2,1)</f>
        <v>1</v>
      </c>
      <c r="H60" s="4">
        <f>主动技能!N63</f>
        <v>100</v>
      </c>
      <c r="I60" s="4">
        <f>主动技能!O63</f>
        <v>0</v>
      </c>
      <c r="J60">
        <f>主动技能!P63</f>
        <v>0</v>
      </c>
      <c r="K60">
        <f>主动技能!Q63</f>
        <v>0</v>
      </c>
      <c r="L60">
        <f>主动技能!R63</f>
        <v>0</v>
      </c>
      <c r="M60">
        <f>主动技能!S63</f>
        <v>0</v>
      </c>
      <c r="N60" t="str">
        <f>IF(主动技能!T63="","",主动技能!T63)</f>
        <v>1:100:2:0</v>
      </c>
      <c r="O60" t="str">
        <f>IF(主动技能!U63="","",主动技能!U63)</f>
        <v/>
      </c>
      <c r="P60">
        <f>主动技能!V63</f>
        <v>0</v>
      </c>
      <c r="Q60">
        <f>主动技能!W63</f>
        <v>0</v>
      </c>
      <c r="R60">
        <f>主动技能!X63</f>
        <v>0</v>
      </c>
      <c r="S60">
        <f>主动技能!Y63</f>
        <v>100</v>
      </c>
      <c r="T60">
        <f>主动技能!Z63</f>
        <v>150</v>
      </c>
      <c r="U60">
        <f>主动技能!AB63</f>
        <v>8585</v>
      </c>
      <c r="V60">
        <f>主动技能!AC63</f>
        <v>0</v>
      </c>
      <c r="W60">
        <f>主动技能!AD63</f>
        <v>0</v>
      </c>
      <c r="X60" s="1">
        <v>0</v>
      </c>
      <c r="Y60" s="1">
        <v>0</v>
      </c>
      <c r="Z60" s="1">
        <v>0</v>
      </c>
    </row>
    <row r="61" spans="1:26" x14ac:dyDescent="0.15">
      <c r="A61">
        <f>主动技能!B64</f>
        <v>58</v>
      </c>
      <c r="B61" s="4" t="str">
        <f>主动技能!H64</f>
        <v>流血击</v>
      </c>
      <c r="C61" s="4" t="str">
        <f>主动技能!I64</f>
        <v>对敌方单体造成150%攻击力（+10570）点伤害。并附带流血。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1</v>
      </c>
      <c r="G61" s="4">
        <f>IF(主动技能!M64="必中",2,1)</f>
        <v>1</v>
      </c>
      <c r="H61" s="4">
        <f>主动技能!N64</f>
        <v>100</v>
      </c>
      <c r="I61" s="4">
        <f>主动技能!O64</f>
        <v>0</v>
      </c>
      <c r="J61">
        <f>主动技能!P64</f>
        <v>0</v>
      </c>
      <c r="K61">
        <f>主动技能!Q64</f>
        <v>0</v>
      </c>
      <c r="L61">
        <f>主动技能!R64</f>
        <v>0</v>
      </c>
      <c r="M61">
        <f>主动技能!S64</f>
        <v>0</v>
      </c>
      <c r="N61" t="str">
        <f>IF(主动技能!T64="","",主动技能!T64)</f>
        <v>1:100:2:0</v>
      </c>
      <c r="O61" t="str">
        <f>IF(主动技能!U64="","",主动技能!U64)</f>
        <v/>
      </c>
      <c r="P61">
        <f>主动技能!V64</f>
        <v>0</v>
      </c>
      <c r="Q61">
        <f>主动技能!W64</f>
        <v>0</v>
      </c>
      <c r="R61">
        <f>主动技能!X64</f>
        <v>0</v>
      </c>
      <c r="S61">
        <f>主动技能!Y64</f>
        <v>100</v>
      </c>
      <c r="T61">
        <f>主动技能!Z64</f>
        <v>150</v>
      </c>
      <c r="U61">
        <f>主动技能!AB64</f>
        <v>10570</v>
      </c>
      <c r="V61">
        <f>主动技能!AC64</f>
        <v>0</v>
      </c>
      <c r="W61">
        <f>主动技能!AD64</f>
        <v>0</v>
      </c>
      <c r="X61" s="1">
        <v>0</v>
      </c>
      <c r="Y61" s="1">
        <v>0</v>
      </c>
      <c r="Z61" s="1">
        <v>0</v>
      </c>
    </row>
    <row r="62" spans="1:26" x14ac:dyDescent="0.15">
      <c r="A62">
        <f>主动技能!B65</f>
        <v>59</v>
      </c>
      <c r="B62" s="4" t="str">
        <f>主动技能!H65</f>
        <v>流血击</v>
      </c>
      <c r="C62" s="4" t="str">
        <f>主动技能!I65</f>
        <v>对敌方单体造成150%攻击力（+13014）点伤害。并附带流血。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1</v>
      </c>
      <c r="G62" s="4">
        <f>IF(主动技能!M65="必中",2,1)</f>
        <v>1</v>
      </c>
      <c r="H62" s="4">
        <f>主动技能!N65</f>
        <v>100</v>
      </c>
      <c r="I62" s="4">
        <f>主动技能!O65</f>
        <v>0</v>
      </c>
      <c r="J62">
        <f>主动技能!P65</f>
        <v>0</v>
      </c>
      <c r="K62">
        <f>主动技能!Q65</f>
        <v>0</v>
      </c>
      <c r="L62">
        <f>主动技能!R65</f>
        <v>0</v>
      </c>
      <c r="M62">
        <f>主动技能!S65</f>
        <v>0</v>
      </c>
      <c r="N62" t="str">
        <f>IF(主动技能!T65="","",主动技能!T65)</f>
        <v>1:100:2:0</v>
      </c>
      <c r="O62" t="str">
        <f>IF(主动技能!U65="","",主动技能!U65)</f>
        <v/>
      </c>
      <c r="P62">
        <f>主动技能!V65</f>
        <v>0</v>
      </c>
      <c r="Q62">
        <f>主动技能!W65</f>
        <v>0</v>
      </c>
      <c r="R62">
        <f>主动技能!X65</f>
        <v>0</v>
      </c>
      <c r="S62">
        <f>主动技能!Y65</f>
        <v>100</v>
      </c>
      <c r="T62">
        <f>主动技能!Z65</f>
        <v>150</v>
      </c>
      <c r="U62">
        <f>主动技能!AB65</f>
        <v>13014</v>
      </c>
      <c r="V62">
        <f>主动技能!AC65</f>
        <v>0</v>
      </c>
      <c r="W62">
        <f>主动技能!AD65</f>
        <v>0</v>
      </c>
      <c r="X62" s="1">
        <v>0</v>
      </c>
      <c r="Y62" s="1">
        <v>0</v>
      </c>
      <c r="Z62" s="1">
        <v>0</v>
      </c>
    </row>
    <row r="63" spans="1:26" x14ac:dyDescent="0.15">
      <c r="A63">
        <f>主动技能!B66</f>
        <v>60</v>
      </c>
      <c r="B63" s="4" t="str">
        <f>主动技能!H66</f>
        <v>流血击</v>
      </c>
      <c r="C63" s="4" t="str">
        <f>主动技能!I66</f>
        <v>对敌方单体造成150%攻击力（+16023）点伤害。并附带流血。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1</v>
      </c>
      <c r="G63" s="4">
        <f>IF(主动技能!M66="必中",2,1)</f>
        <v>1</v>
      </c>
      <c r="H63" s="4">
        <f>主动技能!N66</f>
        <v>100</v>
      </c>
      <c r="I63" s="4">
        <f>主动技能!O66</f>
        <v>0</v>
      </c>
      <c r="J63">
        <f>主动技能!P66</f>
        <v>0</v>
      </c>
      <c r="K63">
        <f>主动技能!Q66</f>
        <v>0</v>
      </c>
      <c r="L63">
        <f>主动技能!R66</f>
        <v>0</v>
      </c>
      <c r="M63">
        <f>主动技能!S66</f>
        <v>0</v>
      </c>
      <c r="N63" t="str">
        <f>IF(主动技能!T66="","",主动技能!T66)</f>
        <v>1:100:2:0</v>
      </c>
      <c r="O63" t="str">
        <f>IF(主动技能!U66="","",主动技能!U66)</f>
        <v/>
      </c>
      <c r="P63">
        <f>主动技能!V66</f>
        <v>0</v>
      </c>
      <c r="Q63">
        <f>主动技能!W66</f>
        <v>0</v>
      </c>
      <c r="R63">
        <f>主动技能!X66</f>
        <v>0</v>
      </c>
      <c r="S63">
        <f>主动技能!Y66</f>
        <v>100</v>
      </c>
      <c r="T63">
        <f>主动技能!Z66</f>
        <v>150</v>
      </c>
      <c r="U63">
        <f>主动技能!AB66</f>
        <v>16023</v>
      </c>
      <c r="V63">
        <f>主动技能!AC66</f>
        <v>0</v>
      </c>
      <c r="W63">
        <f>主动技能!AD66</f>
        <v>0</v>
      </c>
      <c r="X63" s="1">
        <v>0</v>
      </c>
      <c r="Y63" s="1">
        <v>0</v>
      </c>
      <c r="Z63" s="1">
        <v>0</v>
      </c>
    </row>
    <row r="64" spans="1:26" x14ac:dyDescent="0.15">
      <c r="A64">
        <f>主动技能!B67</f>
        <v>61</v>
      </c>
      <c r="B64" s="4" t="str">
        <f>主动技能!H67</f>
        <v>普攻</v>
      </c>
      <c r="C64" s="4" t="str">
        <f>主动技能!I67</f>
        <v>对敌方单体攻击，造成100%攻击力（+47）点伤害。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>
        <f>主动技能!O67</f>
        <v>0</v>
      </c>
      <c r="J64">
        <f>主动技能!P67</f>
        <v>0</v>
      </c>
      <c r="K64">
        <f>主动技能!Q67</f>
        <v>0</v>
      </c>
      <c r="L64">
        <f>主动技能!R67</f>
        <v>0</v>
      </c>
      <c r="M64">
        <f>主动技能!S67</f>
        <v>0</v>
      </c>
      <c r="N64" t="str">
        <f>IF(主动技能!T67="","",主动技能!T67)</f>
        <v/>
      </c>
      <c r="O64" t="str">
        <f>IF(主动技能!U67="","",主动技能!U67)</f>
        <v/>
      </c>
      <c r="P64">
        <f>主动技能!V67</f>
        <v>0</v>
      </c>
      <c r="Q64">
        <f>主动技能!W67</f>
        <v>0</v>
      </c>
      <c r="R64">
        <f>主动技能!X67</f>
        <v>0</v>
      </c>
      <c r="S64">
        <f>主动技能!Y67</f>
        <v>0</v>
      </c>
      <c r="T64">
        <f>主动技能!Z67</f>
        <v>100</v>
      </c>
      <c r="U64">
        <f>主动技能!AB67</f>
        <v>47</v>
      </c>
      <c r="V64">
        <f>主动技能!AC67</f>
        <v>0</v>
      </c>
      <c r="W64">
        <f>主动技能!AD67</f>
        <v>0</v>
      </c>
      <c r="X64" s="1">
        <v>0</v>
      </c>
      <c r="Y64" s="1">
        <v>0</v>
      </c>
      <c r="Z64" s="1">
        <v>0</v>
      </c>
    </row>
    <row r="65" spans="1:26" x14ac:dyDescent="0.15">
      <c r="A65">
        <f>主动技能!B68</f>
        <v>62</v>
      </c>
      <c r="B65" s="4" t="str">
        <f>主动技能!H68</f>
        <v>普攻</v>
      </c>
      <c r="C65" s="4" t="str">
        <f>主动技能!I68</f>
        <v>对敌方单体攻击，造成100%攻击力（+70）点伤害。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>
        <f>主动技能!O68</f>
        <v>0</v>
      </c>
      <c r="J65">
        <f>主动技能!P68</f>
        <v>0</v>
      </c>
      <c r="K65">
        <f>主动技能!Q68</f>
        <v>0</v>
      </c>
      <c r="L65">
        <f>主动技能!R68</f>
        <v>0</v>
      </c>
      <c r="M65">
        <f>主动技能!S68</f>
        <v>0</v>
      </c>
      <c r="N65" t="str">
        <f>IF(主动技能!T68="","",主动技能!T68)</f>
        <v/>
      </c>
      <c r="O65" t="str">
        <f>IF(主动技能!U68="","",主动技能!U68)</f>
        <v/>
      </c>
      <c r="P65">
        <f>主动技能!V68</f>
        <v>0</v>
      </c>
      <c r="Q65">
        <f>主动技能!W68</f>
        <v>0</v>
      </c>
      <c r="R65">
        <f>主动技能!X68</f>
        <v>0</v>
      </c>
      <c r="S65">
        <f>主动技能!Y68</f>
        <v>0</v>
      </c>
      <c r="T65">
        <f>主动技能!Z68</f>
        <v>100</v>
      </c>
      <c r="U65">
        <f>主动技能!AB68</f>
        <v>70</v>
      </c>
      <c r="V65">
        <f>主动技能!AC68</f>
        <v>0</v>
      </c>
      <c r="W65">
        <f>主动技能!AD68</f>
        <v>0</v>
      </c>
      <c r="X65" s="1">
        <v>0</v>
      </c>
      <c r="Y65" s="1">
        <v>0</v>
      </c>
      <c r="Z65" s="1">
        <v>0</v>
      </c>
    </row>
    <row r="66" spans="1:26" x14ac:dyDescent="0.15">
      <c r="A66">
        <f>主动技能!B69</f>
        <v>63</v>
      </c>
      <c r="B66" s="4" t="str">
        <f>主动技能!H69</f>
        <v>普攻</v>
      </c>
      <c r="C66" s="4" t="str">
        <f>主动技能!I69</f>
        <v>对敌方单体攻击，造成100%攻击力（+92）点伤害。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>
        <f>主动技能!O69</f>
        <v>0</v>
      </c>
      <c r="J66">
        <f>主动技能!P69</f>
        <v>0</v>
      </c>
      <c r="K66">
        <f>主动技能!Q69</f>
        <v>0</v>
      </c>
      <c r="L66">
        <f>主动技能!R69</f>
        <v>0</v>
      </c>
      <c r="M66">
        <f>主动技能!S69</f>
        <v>0</v>
      </c>
      <c r="N66" t="str">
        <f>IF(主动技能!T69="","",主动技能!T69)</f>
        <v/>
      </c>
      <c r="O66" t="str">
        <f>IF(主动技能!U69="","",主动技能!U69)</f>
        <v/>
      </c>
      <c r="P66">
        <f>主动技能!V69</f>
        <v>0</v>
      </c>
      <c r="Q66">
        <f>主动技能!W69</f>
        <v>0</v>
      </c>
      <c r="R66">
        <f>主动技能!X69</f>
        <v>0</v>
      </c>
      <c r="S66">
        <f>主动技能!Y69</f>
        <v>0</v>
      </c>
      <c r="T66">
        <f>主动技能!Z69</f>
        <v>100</v>
      </c>
      <c r="U66">
        <f>主动技能!AB69</f>
        <v>92</v>
      </c>
      <c r="V66">
        <f>主动技能!AC69</f>
        <v>0</v>
      </c>
      <c r="W66">
        <f>主动技能!AD69</f>
        <v>0</v>
      </c>
      <c r="X66" s="1">
        <v>0</v>
      </c>
      <c r="Y66" s="1">
        <v>0</v>
      </c>
      <c r="Z66" s="1">
        <v>0</v>
      </c>
    </row>
    <row r="67" spans="1:26" x14ac:dyDescent="0.15">
      <c r="A67">
        <f>主动技能!B70</f>
        <v>64</v>
      </c>
      <c r="B67" s="4" t="str">
        <f>主动技能!H70</f>
        <v>普攻</v>
      </c>
      <c r="C67" s="4" t="str">
        <f>主动技能!I70</f>
        <v>对敌方单体攻击，造成100%攻击力（+114）点伤害。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>
        <f>主动技能!O70</f>
        <v>0</v>
      </c>
      <c r="J67">
        <f>主动技能!P70</f>
        <v>0</v>
      </c>
      <c r="K67">
        <f>主动技能!Q70</f>
        <v>0</v>
      </c>
      <c r="L67">
        <f>主动技能!R70</f>
        <v>0</v>
      </c>
      <c r="M67">
        <f>主动技能!S70</f>
        <v>0</v>
      </c>
      <c r="N67" t="str">
        <f>IF(主动技能!T70="","",主动技能!T70)</f>
        <v/>
      </c>
      <c r="O67" t="str">
        <f>IF(主动技能!U70="","",主动技能!U70)</f>
        <v/>
      </c>
      <c r="P67">
        <f>主动技能!V70</f>
        <v>0</v>
      </c>
      <c r="Q67">
        <f>主动技能!W70</f>
        <v>0</v>
      </c>
      <c r="R67">
        <f>主动技能!X70</f>
        <v>0</v>
      </c>
      <c r="S67">
        <f>主动技能!Y70</f>
        <v>0</v>
      </c>
      <c r="T67">
        <f>主动技能!Z70</f>
        <v>100</v>
      </c>
      <c r="U67">
        <f>主动技能!AB70</f>
        <v>114</v>
      </c>
      <c r="V67">
        <f>主动技能!AC70</f>
        <v>0</v>
      </c>
      <c r="W67">
        <f>主动技能!AD70</f>
        <v>0</v>
      </c>
      <c r="X67" s="1">
        <v>0</v>
      </c>
      <c r="Y67" s="1">
        <v>0</v>
      </c>
      <c r="Z67" s="1">
        <v>0</v>
      </c>
    </row>
    <row r="68" spans="1:26" x14ac:dyDescent="0.15">
      <c r="A68">
        <f>主动技能!B71</f>
        <v>65</v>
      </c>
      <c r="B68" s="4" t="str">
        <f>主动技能!H71</f>
        <v>普攻</v>
      </c>
      <c r="C68" s="4" t="str">
        <f>主动技能!I71</f>
        <v>对敌方单体攻击，造成100%攻击力（+141）点伤害。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>
        <f>主动技能!O71</f>
        <v>0</v>
      </c>
      <c r="J68">
        <f>主动技能!P71</f>
        <v>0</v>
      </c>
      <c r="K68">
        <f>主动技能!Q71</f>
        <v>0</v>
      </c>
      <c r="L68">
        <f>主动技能!R71</f>
        <v>0</v>
      </c>
      <c r="M68">
        <f>主动技能!S71</f>
        <v>0</v>
      </c>
      <c r="N68" t="str">
        <f>IF(主动技能!T71="","",主动技能!T71)</f>
        <v/>
      </c>
      <c r="O68" t="str">
        <f>IF(主动技能!U71="","",主动技能!U71)</f>
        <v/>
      </c>
      <c r="P68">
        <f>主动技能!V71</f>
        <v>0</v>
      </c>
      <c r="Q68">
        <f>主动技能!W71</f>
        <v>0</v>
      </c>
      <c r="R68">
        <f>主动技能!X71</f>
        <v>0</v>
      </c>
      <c r="S68">
        <f>主动技能!Y71</f>
        <v>0</v>
      </c>
      <c r="T68">
        <f>主动技能!Z71</f>
        <v>100</v>
      </c>
      <c r="U68">
        <f>主动技能!AB71</f>
        <v>141</v>
      </c>
      <c r="V68">
        <f>主动技能!AC71</f>
        <v>0</v>
      </c>
      <c r="W68">
        <f>主动技能!AD71</f>
        <v>0</v>
      </c>
      <c r="X68" s="1">
        <v>0</v>
      </c>
      <c r="Y68" s="1">
        <v>0</v>
      </c>
      <c r="Z68" s="1">
        <v>0</v>
      </c>
    </row>
    <row r="69" spans="1:26" x14ac:dyDescent="0.15">
      <c r="A69">
        <f>主动技能!B72</f>
        <v>66</v>
      </c>
      <c r="B69" s="4" t="str">
        <f>主动技能!H72</f>
        <v>普攻</v>
      </c>
      <c r="C69" s="4" t="str">
        <f>主动技能!I72</f>
        <v>对敌方单体攻击，造成100%攻击力（+174）点伤害。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>
        <f>主动技能!O72</f>
        <v>0</v>
      </c>
      <c r="J69">
        <f>主动技能!P72</f>
        <v>0</v>
      </c>
      <c r="K69">
        <f>主动技能!Q72</f>
        <v>0</v>
      </c>
      <c r="L69">
        <f>主动技能!R72</f>
        <v>0</v>
      </c>
      <c r="M69">
        <f>主动技能!S72</f>
        <v>0</v>
      </c>
      <c r="N69" t="str">
        <f>IF(主动技能!T72="","",主动技能!T72)</f>
        <v/>
      </c>
      <c r="O69" t="str">
        <f>IF(主动技能!U72="","",主动技能!U72)</f>
        <v/>
      </c>
      <c r="P69">
        <f>主动技能!V72</f>
        <v>0</v>
      </c>
      <c r="Q69">
        <f>主动技能!W72</f>
        <v>0</v>
      </c>
      <c r="R69">
        <f>主动技能!X72</f>
        <v>0</v>
      </c>
      <c r="S69">
        <f>主动技能!Y72</f>
        <v>0</v>
      </c>
      <c r="T69">
        <f>主动技能!Z72</f>
        <v>100</v>
      </c>
      <c r="U69">
        <f>主动技能!AB72</f>
        <v>174</v>
      </c>
      <c r="V69">
        <f>主动技能!AC72</f>
        <v>0</v>
      </c>
      <c r="W69">
        <f>主动技能!AD72</f>
        <v>0</v>
      </c>
      <c r="X69" s="1">
        <v>0</v>
      </c>
      <c r="Y69" s="1">
        <v>0</v>
      </c>
      <c r="Z69" s="1">
        <v>0</v>
      </c>
    </row>
    <row r="70" spans="1:26" x14ac:dyDescent="0.15">
      <c r="A70">
        <f>主动技能!B73</f>
        <v>67</v>
      </c>
      <c r="B70" s="4" t="str">
        <f>主动技能!H73</f>
        <v>普攻</v>
      </c>
      <c r="C70" s="4" t="str">
        <f>主动技能!I73</f>
        <v>对敌方单体攻击，造成100%攻击力（+214）点伤害。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>
        <f>主动技能!O73</f>
        <v>0</v>
      </c>
      <c r="J70">
        <f>主动技能!P73</f>
        <v>0</v>
      </c>
      <c r="K70">
        <f>主动技能!Q73</f>
        <v>0</v>
      </c>
      <c r="L70">
        <f>主动技能!R73</f>
        <v>0</v>
      </c>
      <c r="M70">
        <f>主动技能!S73</f>
        <v>0</v>
      </c>
      <c r="N70" t="str">
        <f>IF(主动技能!T73="","",主动技能!T73)</f>
        <v/>
      </c>
      <c r="O70" t="str">
        <f>IF(主动技能!U73="","",主动技能!U73)</f>
        <v/>
      </c>
      <c r="P70">
        <f>主动技能!V73</f>
        <v>0</v>
      </c>
      <c r="Q70">
        <f>主动技能!W73</f>
        <v>0</v>
      </c>
      <c r="R70">
        <f>主动技能!X73</f>
        <v>0</v>
      </c>
      <c r="S70">
        <f>主动技能!Y73</f>
        <v>0</v>
      </c>
      <c r="T70">
        <f>主动技能!Z73</f>
        <v>100</v>
      </c>
      <c r="U70">
        <f>主动技能!AB73</f>
        <v>214</v>
      </c>
      <c r="V70">
        <f>主动技能!AC73</f>
        <v>0</v>
      </c>
      <c r="W70">
        <f>主动技能!AD73</f>
        <v>0</v>
      </c>
      <c r="X70" s="1">
        <v>0</v>
      </c>
      <c r="Y70" s="1">
        <v>0</v>
      </c>
      <c r="Z70" s="1">
        <v>0</v>
      </c>
    </row>
    <row r="71" spans="1:26" x14ac:dyDescent="0.15">
      <c r="A71">
        <f>主动技能!B74</f>
        <v>68</v>
      </c>
      <c r="B71" s="4" t="str">
        <f>主动技能!H74</f>
        <v>普攻</v>
      </c>
      <c r="C71" s="4" t="str">
        <f>主动技能!I74</f>
        <v>对敌方单体攻击，造成100%攻击力（+264）点伤害。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>
        <f>主动技能!O74</f>
        <v>0</v>
      </c>
      <c r="J71">
        <f>主动技能!P74</f>
        <v>0</v>
      </c>
      <c r="K71">
        <f>主动技能!Q74</f>
        <v>0</v>
      </c>
      <c r="L71">
        <f>主动技能!R74</f>
        <v>0</v>
      </c>
      <c r="M71">
        <f>主动技能!S74</f>
        <v>0</v>
      </c>
      <c r="N71" t="str">
        <f>IF(主动技能!T74="","",主动技能!T74)</f>
        <v/>
      </c>
      <c r="O71" t="str">
        <f>IF(主动技能!U74="","",主动技能!U74)</f>
        <v/>
      </c>
      <c r="P71">
        <f>主动技能!V74</f>
        <v>0</v>
      </c>
      <c r="Q71">
        <f>主动技能!W74</f>
        <v>0</v>
      </c>
      <c r="R71">
        <f>主动技能!X74</f>
        <v>0</v>
      </c>
      <c r="S71">
        <f>主动技能!Y74</f>
        <v>0</v>
      </c>
      <c r="T71">
        <f>主动技能!Z74</f>
        <v>100</v>
      </c>
      <c r="U71">
        <f>主动技能!AB74</f>
        <v>264</v>
      </c>
      <c r="V71">
        <f>主动技能!AC74</f>
        <v>0</v>
      </c>
      <c r="W71">
        <f>主动技能!AD74</f>
        <v>0</v>
      </c>
      <c r="X71" s="1">
        <v>0</v>
      </c>
      <c r="Y71" s="1">
        <v>0</v>
      </c>
      <c r="Z71" s="1">
        <v>0</v>
      </c>
    </row>
    <row r="72" spans="1:26" x14ac:dyDescent="0.15">
      <c r="A72">
        <f>主动技能!B75</f>
        <v>69</v>
      </c>
      <c r="B72" s="4" t="str">
        <f>主动技能!H75</f>
        <v>普攻</v>
      </c>
      <c r="C72" s="4" t="str">
        <f>主动技能!I75</f>
        <v>对敌方单体攻击，造成100%攻击力（+325）点伤害。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>
        <f>主动技能!O75</f>
        <v>0</v>
      </c>
      <c r="J72">
        <f>主动技能!P75</f>
        <v>0</v>
      </c>
      <c r="K72">
        <f>主动技能!Q75</f>
        <v>0</v>
      </c>
      <c r="L72">
        <f>主动技能!R75</f>
        <v>0</v>
      </c>
      <c r="M72">
        <f>主动技能!S75</f>
        <v>0</v>
      </c>
      <c r="N72" t="str">
        <f>IF(主动技能!T75="","",主动技能!T75)</f>
        <v/>
      </c>
      <c r="O72" t="str">
        <f>IF(主动技能!U75="","",主动技能!U75)</f>
        <v/>
      </c>
      <c r="P72">
        <f>主动技能!V75</f>
        <v>0</v>
      </c>
      <c r="Q72">
        <f>主动技能!W75</f>
        <v>0</v>
      </c>
      <c r="R72">
        <f>主动技能!X75</f>
        <v>0</v>
      </c>
      <c r="S72">
        <f>主动技能!Y75</f>
        <v>0</v>
      </c>
      <c r="T72">
        <f>主动技能!Z75</f>
        <v>100</v>
      </c>
      <c r="U72">
        <f>主动技能!AB75</f>
        <v>325</v>
      </c>
      <c r="V72">
        <f>主动技能!AC75</f>
        <v>0</v>
      </c>
      <c r="W72">
        <f>主动技能!AD75</f>
        <v>0</v>
      </c>
      <c r="X72" s="1">
        <v>0</v>
      </c>
      <c r="Y72" s="1">
        <v>0</v>
      </c>
      <c r="Z72" s="1">
        <v>0</v>
      </c>
    </row>
    <row r="73" spans="1:26" x14ac:dyDescent="0.15">
      <c r="A73">
        <f>主动技能!B76</f>
        <v>70</v>
      </c>
      <c r="B73" s="4" t="str">
        <f>主动技能!H76</f>
        <v>普攻</v>
      </c>
      <c r="C73" s="4" t="str">
        <f>主动技能!I76</f>
        <v>对敌方单体攻击，造成100%攻击力（+400）点伤害。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>
        <f>主动技能!O76</f>
        <v>0</v>
      </c>
      <c r="J73">
        <f>主动技能!P76</f>
        <v>0</v>
      </c>
      <c r="K73">
        <f>主动技能!Q76</f>
        <v>0</v>
      </c>
      <c r="L73">
        <f>主动技能!R76</f>
        <v>0</v>
      </c>
      <c r="M73">
        <f>主动技能!S76</f>
        <v>0</v>
      </c>
      <c r="N73" t="str">
        <f>IF(主动技能!T76="","",主动技能!T76)</f>
        <v/>
      </c>
      <c r="O73" t="str">
        <f>IF(主动技能!U76="","",主动技能!U76)</f>
        <v/>
      </c>
      <c r="P73">
        <f>主动技能!V76</f>
        <v>0</v>
      </c>
      <c r="Q73">
        <f>主动技能!W76</f>
        <v>0</v>
      </c>
      <c r="R73">
        <f>主动技能!X76</f>
        <v>0</v>
      </c>
      <c r="S73">
        <f>主动技能!Y76</f>
        <v>0</v>
      </c>
      <c r="T73">
        <f>主动技能!Z76</f>
        <v>100</v>
      </c>
      <c r="U73">
        <f>主动技能!AB76</f>
        <v>400</v>
      </c>
      <c r="V73">
        <f>主动技能!AC76</f>
        <v>0</v>
      </c>
      <c r="W73">
        <f>主动技能!AD76</f>
        <v>0</v>
      </c>
      <c r="X73" s="1">
        <v>0</v>
      </c>
      <c r="Y73" s="1">
        <v>0</v>
      </c>
      <c r="Z73" s="1">
        <v>0</v>
      </c>
    </row>
    <row r="74" spans="1:26" x14ac:dyDescent="0.15">
      <c r="A74">
        <f>主动技能!B77</f>
        <v>71</v>
      </c>
      <c r="B74" s="4" t="str">
        <f>主动技能!H77</f>
        <v>普攻</v>
      </c>
      <c r="C74" s="4" t="str">
        <f>主动技能!I77</f>
        <v>对敌方单体攻击，造成100%攻击力（+492）点伤害。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>
        <f>主动技能!O77</f>
        <v>0</v>
      </c>
      <c r="J74">
        <f>主动技能!P77</f>
        <v>0</v>
      </c>
      <c r="K74">
        <f>主动技能!Q77</f>
        <v>0</v>
      </c>
      <c r="L74">
        <f>主动技能!R77</f>
        <v>0</v>
      </c>
      <c r="M74">
        <f>主动技能!S77</f>
        <v>0</v>
      </c>
      <c r="N74" t="str">
        <f>IF(主动技能!T77="","",主动技能!T77)</f>
        <v/>
      </c>
      <c r="O74" t="str">
        <f>IF(主动技能!U77="","",主动技能!U77)</f>
        <v/>
      </c>
      <c r="P74">
        <f>主动技能!V77</f>
        <v>0</v>
      </c>
      <c r="Q74">
        <f>主动技能!W77</f>
        <v>0</v>
      </c>
      <c r="R74">
        <f>主动技能!X77</f>
        <v>0</v>
      </c>
      <c r="S74">
        <f>主动技能!Y77</f>
        <v>0</v>
      </c>
      <c r="T74">
        <f>主动技能!Z77</f>
        <v>100</v>
      </c>
      <c r="U74">
        <f>主动技能!AB77</f>
        <v>492</v>
      </c>
      <c r="V74">
        <f>主动技能!AC77</f>
        <v>0</v>
      </c>
      <c r="W74">
        <f>主动技能!AD77</f>
        <v>0</v>
      </c>
      <c r="X74" s="1">
        <v>0</v>
      </c>
      <c r="Y74" s="1">
        <v>0</v>
      </c>
      <c r="Z74" s="1">
        <v>0</v>
      </c>
    </row>
    <row r="75" spans="1:26" x14ac:dyDescent="0.15">
      <c r="A75">
        <f>主动技能!B78</f>
        <v>72</v>
      </c>
      <c r="B75" s="4" t="str">
        <f>主动技能!H78</f>
        <v>普攻</v>
      </c>
      <c r="C75" s="4" t="str">
        <f>主动技能!I78</f>
        <v>对敌方单体攻击，造成100%攻击力（+606）点伤害。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>
        <f>主动技能!O78</f>
        <v>0</v>
      </c>
      <c r="J75">
        <f>主动技能!P78</f>
        <v>0</v>
      </c>
      <c r="K75">
        <f>主动技能!Q78</f>
        <v>0</v>
      </c>
      <c r="L75">
        <f>主动技能!R78</f>
        <v>0</v>
      </c>
      <c r="M75">
        <f>主动技能!S78</f>
        <v>0</v>
      </c>
      <c r="N75" t="str">
        <f>IF(主动技能!T78="","",主动技能!T78)</f>
        <v/>
      </c>
      <c r="O75" t="str">
        <f>IF(主动技能!U78="","",主动技能!U78)</f>
        <v/>
      </c>
      <c r="P75">
        <f>主动技能!V78</f>
        <v>0</v>
      </c>
      <c r="Q75">
        <f>主动技能!W78</f>
        <v>0</v>
      </c>
      <c r="R75">
        <f>主动技能!X78</f>
        <v>0</v>
      </c>
      <c r="S75">
        <f>主动技能!Y78</f>
        <v>0</v>
      </c>
      <c r="T75">
        <f>主动技能!Z78</f>
        <v>100</v>
      </c>
      <c r="U75">
        <f>主动技能!AB78</f>
        <v>606</v>
      </c>
      <c r="V75">
        <f>主动技能!AC78</f>
        <v>0</v>
      </c>
      <c r="W75">
        <f>主动技能!AD78</f>
        <v>0</v>
      </c>
      <c r="X75" s="1">
        <v>0</v>
      </c>
      <c r="Y75" s="1">
        <v>0</v>
      </c>
      <c r="Z75" s="1">
        <v>0</v>
      </c>
    </row>
    <row r="76" spans="1:26" x14ac:dyDescent="0.15">
      <c r="A76">
        <f>主动技能!B79</f>
        <v>73</v>
      </c>
      <c r="B76" s="4" t="str">
        <f>主动技能!H79</f>
        <v>普攻</v>
      </c>
      <c r="C76" s="4" t="str">
        <f>主动技能!I79</f>
        <v>对敌方单体攻击，造成100%攻击力（+747）点伤害。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>
        <f>主动技能!O79</f>
        <v>0</v>
      </c>
      <c r="J76">
        <f>主动技能!P79</f>
        <v>0</v>
      </c>
      <c r="K76">
        <f>主动技能!Q79</f>
        <v>0</v>
      </c>
      <c r="L76">
        <f>主动技能!R79</f>
        <v>0</v>
      </c>
      <c r="M76">
        <f>主动技能!S79</f>
        <v>0</v>
      </c>
      <c r="N76" t="str">
        <f>IF(主动技能!T79="","",主动技能!T79)</f>
        <v/>
      </c>
      <c r="O76" t="str">
        <f>IF(主动技能!U79="","",主动技能!U79)</f>
        <v/>
      </c>
      <c r="P76">
        <f>主动技能!V79</f>
        <v>0</v>
      </c>
      <c r="Q76">
        <f>主动技能!W79</f>
        <v>0</v>
      </c>
      <c r="R76">
        <f>主动技能!X79</f>
        <v>0</v>
      </c>
      <c r="S76">
        <f>主动技能!Y79</f>
        <v>0</v>
      </c>
      <c r="T76">
        <f>主动技能!Z79</f>
        <v>100</v>
      </c>
      <c r="U76">
        <f>主动技能!AB79</f>
        <v>747</v>
      </c>
      <c r="V76">
        <f>主动技能!AC79</f>
        <v>0</v>
      </c>
      <c r="W76">
        <f>主动技能!AD79</f>
        <v>0</v>
      </c>
      <c r="X76" s="1">
        <v>0</v>
      </c>
      <c r="Y76" s="1">
        <v>0</v>
      </c>
      <c r="Z76" s="1">
        <v>0</v>
      </c>
    </row>
    <row r="77" spans="1:26" x14ac:dyDescent="0.15">
      <c r="A77">
        <f>主动技能!B80</f>
        <v>74</v>
      </c>
      <c r="B77" s="4" t="str">
        <f>主动技能!H80</f>
        <v>普攻</v>
      </c>
      <c r="C77" s="4" t="str">
        <f>主动技能!I80</f>
        <v>对敌方单体攻击，造成100%攻击力（+919）点伤害。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>
        <f>主动技能!O80</f>
        <v>0</v>
      </c>
      <c r="J77">
        <f>主动技能!P80</f>
        <v>0</v>
      </c>
      <c r="K77">
        <f>主动技能!Q80</f>
        <v>0</v>
      </c>
      <c r="L77">
        <f>主动技能!R80</f>
        <v>0</v>
      </c>
      <c r="M77">
        <f>主动技能!S80</f>
        <v>0</v>
      </c>
      <c r="N77" t="str">
        <f>IF(主动技能!T80="","",主动技能!T80)</f>
        <v/>
      </c>
      <c r="O77" t="str">
        <f>IF(主动技能!U80="","",主动技能!U80)</f>
        <v/>
      </c>
      <c r="P77">
        <f>主动技能!V80</f>
        <v>0</v>
      </c>
      <c r="Q77">
        <f>主动技能!W80</f>
        <v>0</v>
      </c>
      <c r="R77">
        <f>主动技能!X80</f>
        <v>0</v>
      </c>
      <c r="S77">
        <f>主动技能!Y80</f>
        <v>0</v>
      </c>
      <c r="T77">
        <f>主动技能!Z80</f>
        <v>100</v>
      </c>
      <c r="U77">
        <f>主动技能!AB80</f>
        <v>919</v>
      </c>
      <c r="V77">
        <f>主动技能!AC80</f>
        <v>0</v>
      </c>
      <c r="W77">
        <f>主动技能!AD80</f>
        <v>0</v>
      </c>
      <c r="X77" s="1">
        <v>0</v>
      </c>
      <c r="Y77" s="1">
        <v>0</v>
      </c>
      <c r="Z77" s="1">
        <v>0</v>
      </c>
    </row>
    <row r="78" spans="1:26" x14ac:dyDescent="0.15">
      <c r="A78">
        <f>主动技能!B81</f>
        <v>75</v>
      </c>
      <c r="B78" s="4" t="str">
        <f>主动技能!H81</f>
        <v>普攻</v>
      </c>
      <c r="C78" s="4" t="str">
        <f>主动技能!I81</f>
        <v>对敌方单体攻击，造成100%攻击力（+1132）点伤害。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>
        <f>主动技能!O81</f>
        <v>0</v>
      </c>
      <c r="J78">
        <f>主动技能!P81</f>
        <v>0</v>
      </c>
      <c r="K78">
        <f>主动技能!Q81</f>
        <v>0</v>
      </c>
      <c r="L78">
        <f>主动技能!R81</f>
        <v>0</v>
      </c>
      <c r="M78">
        <f>主动技能!S81</f>
        <v>0</v>
      </c>
      <c r="N78" t="str">
        <f>IF(主动技能!T81="","",主动技能!T81)</f>
        <v/>
      </c>
      <c r="O78" t="str">
        <f>IF(主动技能!U81="","",主动技能!U81)</f>
        <v/>
      </c>
      <c r="P78">
        <f>主动技能!V81</f>
        <v>0</v>
      </c>
      <c r="Q78">
        <f>主动技能!W81</f>
        <v>0</v>
      </c>
      <c r="R78">
        <f>主动技能!X81</f>
        <v>0</v>
      </c>
      <c r="S78">
        <f>主动技能!Y81</f>
        <v>0</v>
      </c>
      <c r="T78">
        <f>主动技能!Z81</f>
        <v>100</v>
      </c>
      <c r="U78">
        <f>主动技能!AB81</f>
        <v>1132</v>
      </c>
      <c r="V78">
        <f>主动技能!AC81</f>
        <v>0</v>
      </c>
      <c r="W78">
        <f>主动技能!AD81</f>
        <v>0</v>
      </c>
      <c r="X78" s="1">
        <v>0</v>
      </c>
      <c r="Y78" s="1">
        <v>0</v>
      </c>
      <c r="Z78" s="1">
        <v>0</v>
      </c>
    </row>
    <row r="79" spans="1:26" x14ac:dyDescent="0.15">
      <c r="A79">
        <f>主动技能!B82</f>
        <v>76</v>
      </c>
      <c r="B79" s="4" t="str">
        <f>主动技能!H82</f>
        <v>普攻</v>
      </c>
      <c r="C79" s="4" t="str">
        <f>主动技能!I82</f>
        <v>对敌方单体攻击，造成100%攻击力（+1394）点伤害。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>
        <f>主动技能!O82</f>
        <v>0</v>
      </c>
      <c r="J79">
        <f>主动技能!P82</f>
        <v>0</v>
      </c>
      <c r="K79">
        <f>主动技能!Q82</f>
        <v>0</v>
      </c>
      <c r="L79">
        <f>主动技能!R82</f>
        <v>0</v>
      </c>
      <c r="M79">
        <f>主动技能!S82</f>
        <v>0</v>
      </c>
      <c r="N79" t="str">
        <f>IF(主动技能!T82="","",主动技能!T82)</f>
        <v/>
      </c>
      <c r="O79" t="str">
        <f>IF(主动技能!U82="","",主动技能!U82)</f>
        <v/>
      </c>
      <c r="P79">
        <f>主动技能!V82</f>
        <v>0</v>
      </c>
      <c r="Q79">
        <f>主动技能!W82</f>
        <v>0</v>
      </c>
      <c r="R79">
        <f>主动技能!X82</f>
        <v>0</v>
      </c>
      <c r="S79">
        <f>主动技能!Y82</f>
        <v>0</v>
      </c>
      <c r="T79">
        <f>主动技能!Z82</f>
        <v>100</v>
      </c>
      <c r="U79">
        <f>主动技能!AB82</f>
        <v>1394</v>
      </c>
      <c r="V79">
        <f>主动技能!AC82</f>
        <v>0</v>
      </c>
      <c r="W79">
        <f>主动技能!AD82</f>
        <v>0</v>
      </c>
      <c r="X79" s="1">
        <v>0</v>
      </c>
      <c r="Y79" s="1">
        <v>0</v>
      </c>
      <c r="Z79" s="1">
        <v>0</v>
      </c>
    </row>
    <row r="80" spans="1:26" x14ac:dyDescent="0.15">
      <c r="A80">
        <f>主动技能!B83</f>
        <v>77</v>
      </c>
      <c r="B80" s="4" t="str">
        <f>主动技能!H83</f>
        <v>普攻</v>
      </c>
      <c r="C80" s="4" t="str">
        <f>主动技能!I83</f>
        <v>对敌方单体攻击，造成100%攻击力（+1717）点伤害。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>
        <f>主动技能!O83</f>
        <v>0</v>
      </c>
      <c r="J80">
        <f>主动技能!P83</f>
        <v>0</v>
      </c>
      <c r="K80">
        <f>主动技能!Q83</f>
        <v>0</v>
      </c>
      <c r="L80">
        <f>主动技能!R83</f>
        <v>0</v>
      </c>
      <c r="M80">
        <f>主动技能!S83</f>
        <v>0</v>
      </c>
      <c r="N80" t="str">
        <f>IF(主动技能!T83="","",主动技能!T83)</f>
        <v/>
      </c>
      <c r="O80" t="str">
        <f>IF(主动技能!U83="","",主动技能!U83)</f>
        <v/>
      </c>
      <c r="P80">
        <f>主动技能!V83</f>
        <v>0</v>
      </c>
      <c r="Q80">
        <f>主动技能!W83</f>
        <v>0</v>
      </c>
      <c r="R80">
        <f>主动技能!X83</f>
        <v>0</v>
      </c>
      <c r="S80">
        <f>主动技能!Y83</f>
        <v>0</v>
      </c>
      <c r="T80">
        <f>主动技能!Z83</f>
        <v>100</v>
      </c>
      <c r="U80">
        <f>主动技能!AB83</f>
        <v>1717</v>
      </c>
      <c r="V80">
        <f>主动技能!AC83</f>
        <v>0</v>
      </c>
      <c r="W80">
        <f>主动技能!AD83</f>
        <v>0</v>
      </c>
      <c r="X80" s="1">
        <v>0</v>
      </c>
      <c r="Y80" s="1">
        <v>0</v>
      </c>
      <c r="Z80" s="1">
        <v>0</v>
      </c>
    </row>
    <row r="81" spans="1:26" x14ac:dyDescent="0.15">
      <c r="A81">
        <f>主动技能!B84</f>
        <v>78</v>
      </c>
      <c r="B81" s="4" t="str">
        <f>主动技能!H84</f>
        <v>普攻</v>
      </c>
      <c r="C81" s="4" t="str">
        <f>主动技能!I84</f>
        <v>对敌方单体攻击，造成100%攻击力（+2114）点伤害。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>
        <f>主动技能!O84</f>
        <v>0</v>
      </c>
      <c r="J81">
        <f>主动技能!P84</f>
        <v>0</v>
      </c>
      <c r="K81">
        <f>主动技能!Q84</f>
        <v>0</v>
      </c>
      <c r="L81">
        <f>主动技能!R84</f>
        <v>0</v>
      </c>
      <c r="M81">
        <f>主动技能!S84</f>
        <v>0</v>
      </c>
      <c r="N81" t="str">
        <f>IF(主动技能!T84="","",主动技能!T84)</f>
        <v/>
      </c>
      <c r="O81" t="str">
        <f>IF(主动技能!U84="","",主动技能!U84)</f>
        <v/>
      </c>
      <c r="P81">
        <f>主动技能!V84</f>
        <v>0</v>
      </c>
      <c r="Q81">
        <f>主动技能!W84</f>
        <v>0</v>
      </c>
      <c r="R81">
        <f>主动技能!X84</f>
        <v>0</v>
      </c>
      <c r="S81">
        <f>主动技能!Y84</f>
        <v>0</v>
      </c>
      <c r="T81">
        <f>主动技能!Z84</f>
        <v>100</v>
      </c>
      <c r="U81">
        <f>主动技能!AB84</f>
        <v>2114</v>
      </c>
      <c r="V81">
        <f>主动技能!AC84</f>
        <v>0</v>
      </c>
      <c r="W81">
        <f>主动技能!AD84</f>
        <v>0</v>
      </c>
      <c r="X81" s="1">
        <v>0</v>
      </c>
      <c r="Y81" s="1">
        <v>0</v>
      </c>
      <c r="Z81" s="1">
        <v>0</v>
      </c>
    </row>
    <row r="82" spans="1:26" x14ac:dyDescent="0.15">
      <c r="A82">
        <f>主动技能!B85</f>
        <v>79</v>
      </c>
      <c r="B82" s="4" t="str">
        <f>主动技能!H85</f>
        <v>普攻</v>
      </c>
      <c r="C82" s="4" t="str">
        <f>主动技能!I85</f>
        <v>对敌方单体攻击，造成100%攻击力（+2602）点伤害。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>
        <f>主动技能!O85</f>
        <v>0</v>
      </c>
      <c r="J82">
        <f>主动技能!P85</f>
        <v>0</v>
      </c>
      <c r="K82">
        <f>主动技能!Q85</f>
        <v>0</v>
      </c>
      <c r="L82">
        <f>主动技能!R85</f>
        <v>0</v>
      </c>
      <c r="M82">
        <f>主动技能!S85</f>
        <v>0</v>
      </c>
      <c r="N82" t="str">
        <f>IF(主动技能!T85="","",主动技能!T85)</f>
        <v/>
      </c>
      <c r="O82" t="str">
        <f>IF(主动技能!U85="","",主动技能!U85)</f>
        <v/>
      </c>
      <c r="P82">
        <f>主动技能!V85</f>
        <v>0</v>
      </c>
      <c r="Q82">
        <f>主动技能!W85</f>
        <v>0</v>
      </c>
      <c r="R82">
        <f>主动技能!X85</f>
        <v>0</v>
      </c>
      <c r="S82">
        <f>主动技能!Y85</f>
        <v>0</v>
      </c>
      <c r="T82">
        <f>主动技能!Z85</f>
        <v>100</v>
      </c>
      <c r="U82">
        <f>主动技能!AB85</f>
        <v>2602</v>
      </c>
      <c r="V82">
        <f>主动技能!AC85</f>
        <v>0</v>
      </c>
      <c r="W82">
        <f>主动技能!AD85</f>
        <v>0</v>
      </c>
      <c r="X82" s="1">
        <v>0</v>
      </c>
      <c r="Y82" s="1">
        <v>0</v>
      </c>
      <c r="Z82" s="1">
        <v>0</v>
      </c>
    </row>
    <row r="83" spans="1:26" x14ac:dyDescent="0.15">
      <c r="A83">
        <f>主动技能!B86</f>
        <v>80</v>
      </c>
      <c r="B83" s="4" t="str">
        <f>主动技能!H86</f>
        <v>普攻</v>
      </c>
      <c r="C83" s="4" t="str">
        <f>主动技能!I86</f>
        <v>对敌方单体攻击，造成100%攻击力（+3204）点伤害。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>
        <f>主动技能!O86</f>
        <v>0</v>
      </c>
      <c r="J83">
        <f>主动技能!P86</f>
        <v>0</v>
      </c>
      <c r="K83">
        <f>主动技能!Q86</f>
        <v>0</v>
      </c>
      <c r="L83">
        <f>主动技能!R86</f>
        <v>0</v>
      </c>
      <c r="M83">
        <f>主动技能!S86</f>
        <v>0</v>
      </c>
      <c r="N83" t="str">
        <f>IF(主动技能!T86="","",主动技能!T86)</f>
        <v/>
      </c>
      <c r="O83" t="str">
        <f>IF(主动技能!U86="","",主动技能!U86)</f>
        <v/>
      </c>
      <c r="P83">
        <f>主动技能!V86</f>
        <v>0</v>
      </c>
      <c r="Q83">
        <f>主动技能!W86</f>
        <v>0</v>
      </c>
      <c r="R83">
        <f>主动技能!X86</f>
        <v>0</v>
      </c>
      <c r="S83">
        <f>主动技能!Y86</f>
        <v>0</v>
      </c>
      <c r="T83">
        <f>主动技能!Z86</f>
        <v>100</v>
      </c>
      <c r="U83">
        <f>主动技能!AB86</f>
        <v>3204</v>
      </c>
      <c r="V83">
        <f>主动技能!AC86</f>
        <v>0</v>
      </c>
      <c r="W83">
        <f>主动技能!AD86</f>
        <v>0</v>
      </c>
      <c r="X83" s="1">
        <v>0</v>
      </c>
      <c r="Y83" s="1">
        <v>0</v>
      </c>
      <c r="Z83" s="1">
        <v>0</v>
      </c>
    </row>
    <row r="84" spans="1:26" x14ac:dyDescent="0.15">
      <c r="A84">
        <f>主动技能!B87</f>
        <v>81</v>
      </c>
      <c r="B84" s="4" t="str">
        <f>主动技能!H87</f>
        <v>雷鸣咒</v>
      </c>
      <c r="C84" s="4" t="str">
        <f>主动技能!I87</f>
        <v>对敌方单体造成125%攻击力（+118）点伤害,附带眩晕。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1</v>
      </c>
      <c r="G84" s="4">
        <f>IF(主动技能!M87="必中",2,1)</f>
        <v>1</v>
      </c>
      <c r="H84" s="4">
        <f>主动技能!N87</f>
        <v>100</v>
      </c>
      <c r="I84" s="4">
        <f>主动技能!O87</f>
        <v>0</v>
      </c>
      <c r="J84">
        <f>主动技能!P87</f>
        <v>0</v>
      </c>
      <c r="K84">
        <f>主动技能!Q87</f>
        <v>0</v>
      </c>
      <c r="L84">
        <f>主动技能!R87</f>
        <v>0</v>
      </c>
      <c r="M84">
        <f>主动技能!S87</f>
        <v>0</v>
      </c>
      <c r="N84" t="str">
        <f>IF(主动技能!T87="","",主动技能!T87)</f>
        <v/>
      </c>
      <c r="O84" t="str">
        <f>IF(主动技能!U87="","",主动技能!U87)</f>
        <v>2:100:2:0</v>
      </c>
      <c r="P84">
        <f>主动技能!V87</f>
        <v>0</v>
      </c>
      <c r="Q84">
        <f>主动技能!W87</f>
        <v>0</v>
      </c>
      <c r="R84">
        <f>主动技能!X87</f>
        <v>0</v>
      </c>
      <c r="S84">
        <f>主动技能!Y87</f>
        <v>50</v>
      </c>
      <c r="T84">
        <f>主动技能!Z87</f>
        <v>125</v>
      </c>
      <c r="U84">
        <f>主动技能!AB87</f>
        <v>118</v>
      </c>
      <c r="V84">
        <f>主动技能!AC87</f>
        <v>0</v>
      </c>
      <c r="W84">
        <f>主动技能!AD87</f>
        <v>0</v>
      </c>
      <c r="X84" s="1">
        <v>0</v>
      </c>
      <c r="Y84" s="1">
        <v>0</v>
      </c>
      <c r="Z84" s="1">
        <v>0</v>
      </c>
    </row>
    <row r="85" spans="1:26" x14ac:dyDescent="0.15">
      <c r="A85">
        <f>主动技能!B88</f>
        <v>82</v>
      </c>
      <c r="B85" s="4" t="str">
        <f>主动技能!H88</f>
        <v>雷鸣咒</v>
      </c>
      <c r="C85" s="4" t="str">
        <f>主动技能!I88</f>
        <v>对敌方单体造成125%攻击力（+175）点伤害,附带眩晕。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1</v>
      </c>
      <c r="G85" s="4">
        <f>IF(主动技能!M88="必中",2,1)</f>
        <v>1</v>
      </c>
      <c r="H85" s="4">
        <f>主动技能!N88</f>
        <v>100</v>
      </c>
      <c r="I85" s="4">
        <f>主动技能!O88</f>
        <v>0</v>
      </c>
      <c r="J85">
        <f>主动技能!P88</f>
        <v>0</v>
      </c>
      <c r="K85">
        <f>主动技能!Q88</f>
        <v>0</v>
      </c>
      <c r="L85">
        <f>主动技能!R88</f>
        <v>0</v>
      </c>
      <c r="M85">
        <f>主动技能!S88</f>
        <v>0</v>
      </c>
      <c r="N85" t="str">
        <f>IF(主动技能!T88="","",主动技能!T88)</f>
        <v/>
      </c>
      <c r="O85" t="str">
        <f>IF(主动技能!U88="","",主动技能!U88)</f>
        <v>2:100:2:0</v>
      </c>
      <c r="P85">
        <f>主动技能!V88</f>
        <v>0</v>
      </c>
      <c r="Q85">
        <f>主动技能!W88</f>
        <v>0</v>
      </c>
      <c r="R85">
        <f>主动技能!X88</f>
        <v>0</v>
      </c>
      <c r="S85">
        <f>主动技能!Y88</f>
        <v>50</v>
      </c>
      <c r="T85">
        <f>主动技能!Z88</f>
        <v>125</v>
      </c>
      <c r="U85">
        <f>主动技能!AB88</f>
        <v>175</v>
      </c>
      <c r="V85">
        <f>主动技能!AC88</f>
        <v>0</v>
      </c>
      <c r="W85">
        <f>主动技能!AD88</f>
        <v>0</v>
      </c>
      <c r="X85" s="1">
        <v>0</v>
      </c>
      <c r="Y85" s="1">
        <v>0</v>
      </c>
      <c r="Z85" s="1">
        <v>0</v>
      </c>
    </row>
    <row r="86" spans="1:26" x14ac:dyDescent="0.15">
      <c r="A86">
        <f>主动技能!B89</f>
        <v>83</v>
      </c>
      <c r="B86" s="4" t="str">
        <f>主动技能!H89</f>
        <v>雷鸣咒</v>
      </c>
      <c r="C86" s="4" t="str">
        <f>主动技能!I89</f>
        <v>对敌方单体造成125%攻击力（+231）点伤害,附带眩晕。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1</v>
      </c>
      <c r="G86" s="4">
        <f>IF(主动技能!M89="必中",2,1)</f>
        <v>1</v>
      </c>
      <c r="H86" s="4">
        <f>主动技能!N89</f>
        <v>100</v>
      </c>
      <c r="I86" s="4">
        <f>主动技能!O89</f>
        <v>0</v>
      </c>
      <c r="J86">
        <f>主动技能!P89</f>
        <v>0</v>
      </c>
      <c r="K86">
        <f>主动技能!Q89</f>
        <v>0</v>
      </c>
      <c r="L86">
        <f>主动技能!R89</f>
        <v>0</v>
      </c>
      <c r="M86">
        <f>主动技能!S89</f>
        <v>0</v>
      </c>
      <c r="N86" t="str">
        <f>IF(主动技能!T89="","",主动技能!T89)</f>
        <v/>
      </c>
      <c r="O86" t="str">
        <f>IF(主动技能!U89="","",主动技能!U89)</f>
        <v>2:100:2:0</v>
      </c>
      <c r="P86">
        <f>主动技能!V89</f>
        <v>0</v>
      </c>
      <c r="Q86">
        <f>主动技能!W89</f>
        <v>0</v>
      </c>
      <c r="R86">
        <f>主动技能!X89</f>
        <v>0</v>
      </c>
      <c r="S86">
        <f>主动技能!Y89</f>
        <v>50</v>
      </c>
      <c r="T86">
        <f>主动技能!Z89</f>
        <v>125</v>
      </c>
      <c r="U86">
        <f>主动技能!AB89</f>
        <v>231</v>
      </c>
      <c r="V86">
        <f>主动技能!AC89</f>
        <v>0</v>
      </c>
      <c r="W86">
        <f>主动技能!AD89</f>
        <v>0</v>
      </c>
      <c r="X86" s="1">
        <v>0</v>
      </c>
      <c r="Y86" s="1">
        <v>0</v>
      </c>
      <c r="Z86" s="1">
        <v>0</v>
      </c>
    </row>
    <row r="87" spans="1:26" x14ac:dyDescent="0.15">
      <c r="A87">
        <f>主动技能!B90</f>
        <v>84</v>
      </c>
      <c r="B87" s="4" t="str">
        <f>主动技能!H90</f>
        <v>雷鸣咒</v>
      </c>
      <c r="C87" s="4" t="str">
        <f>主动技能!I90</f>
        <v>对敌方单体造成125%攻击力（+287）点伤害,附带眩晕。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1</v>
      </c>
      <c r="G87" s="4">
        <f>IF(主动技能!M90="必中",2,1)</f>
        <v>1</v>
      </c>
      <c r="H87" s="4">
        <f>主动技能!N90</f>
        <v>100</v>
      </c>
      <c r="I87" s="4">
        <f>主动技能!O90</f>
        <v>0</v>
      </c>
      <c r="J87">
        <f>主动技能!P90</f>
        <v>0</v>
      </c>
      <c r="K87">
        <f>主动技能!Q90</f>
        <v>0</v>
      </c>
      <c r="L87">
        <f>主动技能!R90</f>
        <v>0</v>
      </c>
      <c r="M87">
        <f>主动技能!S90</f>
        <v>0</v>
      </c>
      <c r="N87" t="str">
        <f>IF(主动技能!T90="","",主动技能!T90)</f>
        <v/>
      </c>
      <c r="O87" t="str">
        <f>IF(主动技能!U90="","",主动技能!U90)</f>
        <v>2:100:2:0</v>
      </c>
      <c r="P87">
        <f>主动技能!V90</f>
        <v>0</v>
      </c>
      <c r="Q87">
        <f>主动技能!W90</f>
        <v>0</v>
      </c>
      <c r="R87">
        <f>主动技能!X90</f>
        <v>0</v>
      </c>
      <c r="S87">
        <f>主动技能!Y90</f>
        <v>50</v>
      </c>
      <c r="T87">
        <f>主动技能!Z90</f>
        <v>125</v>
      </c>
      <c r="U87">
        <f>主动技能!AB90</f>
        <v>287</v>
      </c>
      <c r="V87">
        <f>主动技能!AC90</f>
        <v>0</v>
      </c>
      <c r="W87">
        <f>主动技能!AD90</f>
        <v>0</v>
      </c>
      <c r="X87" s="1">
        <v>0</v>
      </c>
      <c r="Y87" s="1">
        <v>0</v>
      </c>
      <c r="Z87" s="1">
        <v>0</v>
      </c>
    </row>
    <row r="88" spans="1:26" x14ac:dyDescent="0.15">
      <c r="A88">
        <f>主动技能!B91</f>
        <v>85</v>
      </c>
      <c r="B88" s="4" t="str">
        <f>主动技能!H91</f>
        <v>雷鸣咒</v>
      </c>
      <c r="C88" s="4" t="str">
        <f>主动技能!I91</f>
        <v>对敌方单体造成125%攻击力（+353）点伤害,附带眩晕。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1</v>
      </c>
      <c r="G88" s="4">
        <f>IF(主动技能!M91="必中",2,1)</f>
        <v>1</v>
      </c>
      <c r="H88" s="4">
        <f>主动技能!N91</f>
        <v>100</v>
      </c>
      <c r="I88" s="4">
        <f>主动技能!O91</f>
        <v>0</v>
      </c>
      <c r="J88">
        <f>主动技能!P91</f>
        <v>0</v>
      </c>
      <c r="K88">
        <f>主动技能!Q91</f>
        <v>0</v>
      </c>
      <c r="L88">
        <f>主动技能!R91</f>
        <v>0</v>
      </c>
      <c r="M88">
        <f>主动技能!S91</f>
        <v>0</v>
      </c>
      <c r="N88" t="str">
        <f>IF(主动技能!T91="","",主动技能!T91)</f>
        <v/>
      </c>
      <c r="O88" t="str">
        <f>IF(主动技能!U91="","",主动技能!U91)</f>
        <v>2:100:2:0</v>
      </c>
      <c r="P88">
        <f>主动技能!V91</f>
        <v>0</v>
      </c>
      <c r="Q88">
        <f>主动技能!W91</f>
        <v>0</v>
      </c>
      <c r="R88">
        <f>主动技能!X91</f>
        <v>0</v>
      </c>
      <c r="S88">
        <f>主动技能!Y91</f>
        <v>50</v>
      </c>
      <c r="T88">
        <f>主动技能!Z91</f>
        <v>125</v>
      </c>
      <c r="U88">
        <f>主动技能!AB91</f>
        <v>353</v>
      </c>
      <c r="V88">
        <f>主动技能!AC91</f>
        <v>0</v>
      </c>
      <c r="W88">
        <f>主动技能!AD91</f>
        <v>0</v>
      </c>
      <c r="X88" s="1">
        <v>0</v>
      </c>
      <c r="Y88" s="1">
        <v>0</v>
      </c>
      <c r="Z88" s="1">
        <v>0</v>
      </c>
    </row>
    <row r="89" spans="1:26" x14ac:dyDescent="0.15">
      <c r="A89">
        <f>主动技能!B92</f>
        <v>86</v>
      </c>
      <c r="B89" s="4" t="str">
        <f>主动技能!H92</f>
        <v>雷鸣咒</v>
      </c>
      <c r="C89" s="4" t="str">
        <f>主动技能!I92</f>
        <v>对敌方单体造成125%攻击力（+435）点伤害,附带眩晕。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1</v>
      </c>
      <c r="G89" s="4">
        <f>IF(主动技能!M92="必中",2,1)</f>
        <v>1</v>
      </c>
      <c r="H89" s="4">
        <f>主动技能!N92</f>
        <v>100</v>
      </c>
      <c r="I89" s="4">
        <f>主动技能!O92</f>
        <v>0</v>
      </c>
      <c r="J89">
        <f>主动技能!P92</f>
        <v>0</v>
      </c>
      <c r="K89">
        <f>主动技能!Q92</f>
        <v>0</v>
      </c>
      <c r="L89">
        <f>主动技能!R92</f>
        <v>0</v>
      </c>
      <c r="M89">
        <f>主动技能!S92</f>
        <v>0</v>
      </c>
      <c r="N89" t="str">
        <f>IF(主动技能!T92="","",主动技能!T92)</f>
        <v/>
      </c>
      <c r="O89" t="str">
        <f>IF(主动技能!U92="","",主动技能!U92)</f>
        <v>2:100:2:0</v>
      </c>
      <c r="P89">
        <f>主动技能!V92</f>
        <v>0</v>
      </c>
      <c r="Q89">
        <f>主动技能!W92</f>
        <v>0</v>
      </c>
      <c r="R89">
        <f>主动技能!X92</f>
        <v>0</v>
      </c>
      <c r="S89">
        <f>主动技能!Y92</f>
        <v>50</v>
      </c>
      <c r="T89">
        <f>主动技能!Z92</f>
        <v>125</v>
      </c>
      <c r="U89">
        <f>主动技能!AB92</f>
        <v>435</v>
      </c>
      <c r="V89">
        <f>主动技能!AC92</f>
        <v>0</v>
      </c>
      <c r="W89">
        <f>主动技能!AD92</f>
        <v>0</v>
      </c>
      <c r="X89" s="1">
        <v>0</v>
      </c>
      <c r="Y89" s="1">
        <v>0</v>
      </c>
      <c r="Z89" s="1">
        <v>0</v>
      </c>
    </row>
    <row r="90" spans="1:26" x14ac:dyDescent="0.15">
      <c r="A90">
        <f>主动技能!B93</f>
        <v>87</v>
      </c>
      <c r="B90" s="4" t="str">
        <f>主动技能!H93</f>
        <v>雷鸣咒</v>
      </c>
      <c r="C90" s="4" t="str">
        <f>主动技能!I93</f>
        <v>对敌方单体造成125%攻击力（+535）点伤害,附带眩晕。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1</v>
      </c>
      <c r="G90" s="4">
        <f>IF(主动技能!M93="必中",2,1)</f>
        <v>1</v>
      </c>
      <c r="H90" s="4">
        <f>主动技能!N93</f>
        <v>100</v>
      </c>
      <c r="I90" s="4">
        <f>主动技能!O93</f>
        <v>0</v>
      </c>
      <c r="J90">
        <f>主动技能!P93</f>
        <v>0</v>
      </c>
      <c r="K90">
        <f>主动技能!Q93</f>
        <v>0</v>
      </c>
      <c r="L90">
        <f>主动技能!R93</f>
        <v>0</v>
      </c>
      <c r="M90">
        <f>主动技能!S93</f>
        <v>0</v>
      </c>
      <c r="N90" t="str">
        <f>IF(主动技能!T93="","",主动技能!T93)</f>
        <v/>
      </c>
      <c r="O90" t="str">
        <f>IF(主动技能!U93="","",主动技能!U93)</f>
        <v>2:100:2:0</v>
      </c>
      <c r="P90">
        <f>主动技能!V93</f>
        <v>0</v>
      </c>
      <c r="Q90">
        <f>主动技能!W93</f>
        <v>0</v>
      </c>
      <c r="R90">
        <f>主动技能!X93</f>
        <v>0</v>
      </c>
      <c r="S90">
        <f>主动技能!Y93</f>
        <v>50</v>
      </c>
      <c r="T90">
        <f>主动技能!Z93</f>
        <v>125</v>
      </c>
      <c r="U90">
        <f>主动技能!AB93</f>
        <v>535</v>
      </c>
      <c r="V90">
        <f>主动技能!AC93</f>
        <v>0</v>
      </c>
      <c r="W90">
        <f>主动技能!AD93</f>
        <v>0</v>
      </c>
      <c r="X90" s="1">
        <v>0</v>
      </c>
      <c r="Y90" s="1">
        <v>0</v>
      </c>
      <c r="Z90" s="1">
        <v>0</v>
      </c>
    </row>
    <row r="91" spans="1:26" x14ac:dyDescent="0.15">
      <c r="A91">
        <f>主动技能!B94</f>
        <v>88</v>
      </c>
      <c r="B91" s="4" t="str">
        <f>主动技能!H94</f>
        <v>雷鸣咒</v>
      </c>
      <c r="C91" s="4" t="str">
        <f>主动技能!I94</f>
        <v>对敌方单体造成125%攻击力（+660）点伤害,附带眩晕。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1</v>
      </c>
      <c r="G91" s="4">
        <f>IF(主动技能!M94="必中",2,1)</f>
        <v>1</v>
      </c>
      <c r="H91" s="4">
        <f>主动技能!N94</f>
        <v>100</v>
      </c>
      <c r="I91" s="4">
        <f>主动技能!O94</f>
        <v>0</v>
      </c>
      <c r="J91">
        <f>主动技能!P94</f>
        <v>0</v>
      </c>
      <c r="K91">
        <f>主动技能!Q94</f>
        <v>0</v>
      </c>
      <c r="L91">
        <f>主动技能!R94</f>
        <v>0</v>
      </c>
      <c r="M91">
        <f>主动技能!S94</f>
        <v>0</v>
      </c>
      <c r="N91" t="str">
        <f>IF(主动技能!T94="","",主动技能!T94)</f>
        <v/>
      </c>
      <c r="O91" t="str">
        <f>IF(主动技能!U94="","",主动技能!U94)</f>
        <v>2:100:2:0</v>
      </c>
      <c r="P91">
        <f>主动技能!V94</f>
        <v>0</v>
      </c>
      <c r="Q91">
        <f>主动技能!W94</f>
        <v>0</v>
      </c>
      <c r="R91">
        <f>主动技能!X94</f>
        <v>0</v>
      </c>
      <c r="S91">
        <f>主动技能!Y94</f>
        <v>50</v>
      </c>
      <c r="T91">
        <f>主动技能!Z94</f>
        <v>125</v>
      </c>
      <c r="U91">
        <f>主动技能!AB94</f>
        <v>660</v>
      </c>
      <c r="V91">
        <f>主动技能!AC94</f>
        <v>0</v>
      </c>
      <c r="W91">
        <f>主动技能!AD94</f>
        <v>0</v>
      </c>
      <c r="X91" s="1">
        <v>0</v>
      </c>
      <c r="Y91" s="1">
        <v>0</v>
      </c>
      <c r="Z91" s="1">
        <v>0</v>
      </c>
    </row>
    <row r="92" spans="1:26" x14ac:dyDescent="0.15">
      <c r="A92">
        <f>主动技能!B95</f>
        <v>89</v>
      </c>
      <c r="B92" s="4" t="str">
        <f>主动技能!H95</f>
        <v>雷鸣咒</v>
      </c>
      <c r="C92" s="4" t="str">
        <f>主动技能!I95</f>
        <v>对敌方单体造成125%攻击力（+812）点伤害,附带眩晕。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1</v>
      </c>
      <c r="G92" s="4">
        <f>IF(主动技能!M95="必中",2,1)</f>
        <v>1</v>
      </c>
      <c r="H92" s="4">
        <f>主动技能!N95</f>
        <v>100</v>
      </c>
      <c r="I92" s="4">
        <f>主动技能!O95</f>
        <v>0</v>
      </c>
      <c r="J92">
        <f>主动技能!P95</f>
        <v>0</v>
      </c>
      <c r="K92">
        <f>主动技能!Q95</f>
        <v>0</v>
      </c>
      <c r="L92">
        <f>主动技能!R95</f>
        <v>0</v>
      </c>
      <c r="M92">
        <f>主动技能!S95</f>
        <v>0</v>
      </c>
      <c r="N92" t="str">
        <f>IF(主动技能!T95="","",主动技能!T95)</f>
        <v/>
      </c>
      <c r="O92" t="str">
        <f>IF(主动技能!U95="","",主动技能!U95)</f>
        <v>2:100:2:0</v>
      </c>
      <c r="P92">
        <f>主动技能!V95</f>
        <v>0</v>
      </c>
      <c r="Q92">
        <f>主动技能!W95</f>
        <v>0</v>
      </c>
      <c r="R92">
        <f>主动技能!X95</f>
        <v>0</v>
      </c>
      <c r="S92">
        <f>主动技能!Y95</f>
        <v>50</v>
      </c>
      <c r="T92">
        <f>主动技能!Z95</f>
        <v>125</v>
      </c>
      <c r="U92">
        <f>主动技能!AB95</f>
        <v>812</v>
      </c>
      <c r="V92">
        <f>主动技能!AC95</f>
        <v>0</v>
      </c>
      <c r="W92">
        <f>主动技能!AD95</f>
        <v>0</v>
      </c>
      <c r="X92" s="1">
        <v>0</v>
      </c>
      <c r="Y92" s="1">
        <v>0</v>
      </c>
      <c r="Z92" s="1">
        <v>0</v>
      </c>
    </row>
    <row r="93" spans="1:26" x14ac:dyDescent="0.15">
      <c r="A93">
        <f>主动技能!B96</f>
        <v>90</v>
      </c>
      <c r="B93" s="4" t="str">
        <f>主动技能!H96</f>
        <v>雷鸣咒</v>
      </c>
      <c r="C93" s="4" t="str">
        <f>主动技能!I96</f>
        <v>对敌方单体造成125%攻击力（+1000）点伤害,附带眩晕。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1</v>
      </c>
      <c r="G93" s="4">
        <f>IF(主动技能!M96="必中",2,1)</f>
        <v>1</v>
      </c>
      <c r="H93" s="4">
        <f>主动技能!N96</f>
        <v>100</v>
      </c>
      <c r="I93" s="4">
        <f>主动技能!O96</f>
        <v>0</v>
      </c>
      <c r="J93">
        <f>主动技能!P96</f>
        <v>0</v>
      </c>
      <c r="K93">
        <f>主动技能!Q96</f>
        <v>0</v>
      </c>
      <c r="L93">
        <f>主动技能!R96</f>
        <v>0</v>
      </c>
      <c r="M93">
        <f>主动技能!S96</f>
        <v>0</v>
      </c>
      <c r="N93" t="str">
        <f>IF(主动技能!T96="","",主动技能!T96)</f>
        <v/>
      </c>
      <c r="O93" t="str">
        <f>IF(主动技能!U96="","",主动技能!U96)</f>
        <v>2:100:2:0</v>
      </c>
      <c r="P93">
        <f>主动技能!V96</f>
        <v>0</v>
      </c>
      <c r="Q93">
        <f>主动技能!W96</f>
        <v>0</v>
      </c>
      <c r="R93">
        <f>主动技能!X96</f>
        <v>0</v>
      </c>
      <c r="S93">
        <f>主动技能!Y96</f>
        <v>50</v>
      </c>
      <c r="T93">
        <f>主动技能!Z96</f>
        <v>125</v>
      </c>
      <c r="U93">
        <f>主动技能!AB96</f>
        <v>1000</v>
      </c>
      <c r="V93">
        <f>主动技能!AC96</f>
        <v>0</v>
      </c>
      <c r="W93">
        <f>主动技能!AD96</f>
        <v>0</v>
      </c>
      <c r="X93" s="1">
        <v>0</v>
      </c>
      <c r="Y93" s="1">
        <v>0</v>
      </c>
      <c r="Z93" s="1">
        <v>0</v>
      </c>
    </row>
    <row r="94" spans="1:26" x14ac:dyDescent="0.15">
      <c r="A94">
        <f>主动技能!B97</f>
        <v>91</v>
      </c>
      <c r="B94" s="4" t="str">
        <f>主动技能!H97</f>
        <v>雷鸣咒</v>
      </c>
      <c r="C94" s="4" t="str">
        <f>主动技能!I97</f>
        <v>对敌方单体造成125%攻击力（+1231）点伤害,附带眩晕。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1</v>
      </c>
      <c r="G94" s="4">
        <f>IF(主动技能!M97="必中",2,1)</f>
        <v>1</v>
      </c>
      <c r="H94" s="4">
        <f>主动技能!N97</f>
        <v>100</v>
      </c>
      <c r="I94" s="4">
        <f>主动技能!O97</f>
        <v>0</v>
      </c>
      <c r="J94">
        <f>主动技能!P97</f>
        <v>0</v>
      </c>
      <c r="K94">
        <f>主动技能!Q97</f>
        <v>0</v>
      </c>
      <c r="L94">
        <f>主动技能!R97</f>
        <v>0</v>
      </c>
      <c r="M94">
        <f>主动技能!S97</f>
        <v>0</v>
      </c>
      <c r="N94" t="str">
        <f>IF(主动技能!T97="","",主动技能!T97)</f>
        <v/>
      </c>
      <c r="O94" t="str">
        <f>IF(主动技能!U97="","",主动技能!U97)</f>
        <v>2:100:2:0</v>
      </c>
      <c r="P94">
        <f>主动技能!V97</f>
        <v>0</v>
      </c>
      <c r="Q94">
        <f>主动技能!W97</f>
        <v>0</v>
      </c>
      <c r="R94">
        <f>主动技能!X97</f>
        <v>0</v>
      </c>
      <c r="S94">
        <f>主动技能!Y97</f>
        <v>50</v>
      </c>
      <c r="T94">
        <f>主动技能!Z97</f>
        <v>125</v>
      </c>
      <c r="U94">
        <f>主动技能!AB97</f>
        <v>1231</v>
      </c>
      <c r="V94">
        <f>主动技能!AC97</f>
        <v>0</v>
      </c>
      <c r="W94">
        <f>主动技能!AD97</f>
        <v>0</v>
      </c>
      <c r="X94" s="1">
        <v>0</v>
      </c>
      <c r="Y94" s="1">
        <v>0</v>
      </c>
      <c r="Z94" s="1">
        <v>0</v>
      </c>
    </row>
    <row r="95" spans="1:26" x14ac:dyDescent="0.15">
      <c r="A95">
        <f>主动技能!B98</f>
        <v>92</v>
      </c>
      <c r="B95" s="4" t="str">
        <f>主动技能!H98</f>
        <v>雷鸣咒</v>
      </c>
      <c r="C95" s="4" t="str">
        <f>主动技能!I98</f>
        <v>对敌方单体造成125%攻击力（+1516）点伤害,附带眩晕。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1</v>
      </c>
      <c r="G95" s="4">
        <f>IF(主动技能!M98="必中",2,1)</f>
        <v>1</v>
      </c>
      <c r="H95" s="4">
        <f>主动技能!N98</f>
        <v>100</v>
      </c>
      <c r="I95" s="4">
        <f>主动技能!O98</f>
        <v>0</v>
      </c>
      <c r="J95">
        <f>主动技能!P98</f>
        <v>0</v>
      </c>
      <c r="K95">
        <f>主动技能!Q98</f>
        <v>0</v>
      </c>
      <c r="L95">
        <f>主动技能!R98</f>
        <v>0</v>
      </c>
      <c r="M95">
        <f>主动技能!S98</f>
        <v>0</v>
      </c>
      <c r="N95" t="str">
        <f>IF(主动技能!T98="","",主动技能!T98)</f>
        <v/>
      </c>
      <c r="O95" t="str">
        <f>IF(主动技能!U98="","",主动技能!U98)</f>
        <v>2:100:2:0</v>
      </c>
      <c r="P95">
        <f>主动技能!V98</f>
        <v>0</v>
      </c>
      <c r="Q95">
        <f>主动技能!W98</f>
        <v>0</v>
      </c>
      <c r="R95">
        <f>主动技能!X98</f>
        <v>0</v>
      </c>
      <c r="S95">
        <f>主动技能!Y98</f>
        <v>50</v>
      </c>
      <c r="T95">
        <f>主动技能!Z98</f>
        <v>125</v>
      </c>
      <c r="U95">
        <f>主动技能!AB98</f>
        <v>1516</v>
      </c>
      <c r="V95">
        <f>主动技能!AC98</f>
        <v>0</v>
      </c>
      <c r="W95">
        <f>主动技能!AD98</f>
        <v>0</v>
      </c>
      <c r="X95" s="1">
        <v>0</v>
      </c>
      <c r="Y95" s="1">
        <v>0</v>
      </c>
      <c r="Z95" s="1">
        <v>0</v>
      </c>
    </row>
    <row r="96" spans="1:26" x14ac:dyDescent="0.15">
      <c r="A96">
        <f>主动技能!B99</f>
        <v>93</v>
      </c>
      <c r="B96" s="4" t="str">
        <f>主动技能!H99</f>
        <v>雷鸣咒</v>
      </c>
      <c r="C96" s="4" t="str">
        <f>主动技能!I99</f>
        <v>对敌方单体造成125%攻击力（+1867）点伤害,附带眩晕。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1</v>
      </c>
      <c r="G96" s="4">
        <f>IF(主动技能!M99="必中",2,1)</f>
        <v>1</v>
      </c>
      <c r="H96" s="4">
        <f>主动技能!N99</f>
        <v>100</v>
      </c>
      <c r="I96" s="4">
        <f>主动技能!O99</f>
        <v>0</v>
      </c>
      <c r="J96">
        <f>主动技能!P99</f>
        <v>0</v>
      </c>
      <c r="K96">
        <f>主动技能!Q99</f>
        <v>0</v>
      </c>
      <c r="L96">
        <f>主动技能!R99</f>
        <v>0</v>
      </c>
      <c r="M96">
        <f>主动技能!S99</f>
        <v>0</v>
      </c>
      <c r="N96" t="str">
        <f>IF(主动技能!T99="","",主动技能!T99)</f>
        <v/>
      </c>
      <c r="O96" t="str">
        <f>IF(主动技能!U99="","",主动技能!U99)</f>
        <v>2:100:2:0</v>
      </c>
      <c r="P96">
        <f>主动技能!V99</f>
        <v>0</v>
      </c>
      <c r="Q96">
        <f>主动技能!W99</f>
        <v>0</v>
      </c>
      <c r="R96">
        <f>主动技能!X99</f>
        <v>0</v>
      </c>
      <c r="S96">
        <f>主动技能!Y99</f>
        <v>50</v>
      </c>
      <c r="T96">
        <f>主动技能!Z99</f>
        <v>125</v>
      </c>
      <c r="U96">
        <f>主动技能!AB99</f>
        <v>1867</v>
      </c>
      <c r="V96">
        <f>主动技能!AC99</f>
        <v>0</v>
      </c>
      <c r="W96">
        <f>主动技能!AD99</f>
        <v>0</v>
      </c>
      <c r="X96" s="1">
        <v>0</v>
      </c>
      <c r="Y96" s="1">
        <v>0</v>
      </c>
      <c r="Z96" s="1">
        <v>0</v>
      </c>
    </row>
    <row r="97" spans="1:26" x14ac:dyDescent="0.15">
      <c r="A97">
        <f>主动技能!B100</f>
        <v>94</v>
      </c>
      <c r="B97" s="4" t="str">
        <f>主动技能!H100</f>
        <v>雷鸣咒</v>
      </c>
      <c r="C97" s="4" t="str">
        <f>主动技能!I100</f>
        <v>对敌方单体造成125%攻击力（+2299）点伤害,附带眩晕。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1</v>
      </c>
      <c r="G97" s="4">
        <f>IF(主动技能!M100="必中",2,1)</f>
        <v>1</v>
      </c>
      <c r="H97" s="4">
        <f>主动技能!N100</f>
        <v>100</v>
      </c>
      <c r="I97" s="4">
        <f>主动技能!O100</f>
        <v>0</v>
      </c>
      <c r="J97">
        <f>主动技能!P100</f>
        <v>0</v>
      </c>
      <c r="K97">
        <f>主动技能!Q100</f>
        <v>0</v>
      </c>
      <c r="L97">
        <f>主动技能!R100</f>
        <v>0</v>
      </c>
      <c r="M97">
        <f>主动技能!S100</f>
        <v>0</v>
      </c>
      <c r="N97" t="str">
        <f>IF(主动技能!T100="","",主动技能!T100)</f>
        <v/>
      </c>
      <c r="O97" t="str">
        <f>IF(主动技能!U100="","",主动技能!U100)</f>
        <v>2:100:2:0</v>
      </c>
      <c r="P97">
        <f>主动技能!V100</f>
        <v>0</v>
      </c>
      <c r="Q97">
        <f>主动技能!W100</f>
        <v>0</v>
      </c>
      <c r="R97">
        <f>主动技能!X100</f>
        <v>0</v>
      </c>
      <c r="S97">
        <f>主动技能!Y100</f>
        <v>50</v>
      </c>
      <c r="T97">
        <f>主动技能!Z100</f>
        <v>125</v>
      </c>
      <c r="U97">
        <f>主动技能!AB100</f>
        <v>2299</v>
      </c>
      <c r="V97">
        <f>主动技能!AC100</f>
        <v>0</v>
      </c>
      <c r="W97">
        <f>主动技能!AD100</f>
        <v>0</v>
      </c>
      <c r="X97" s="1">
        <v>0</v>
      </c>
      <c r="Y97" s="1">
        <v>0</v>
      </c>
      <c r="Z97" s="1">
        <v>0</v>
      </c>
    </row>
    <row r="98" spans="1:26" x14ac:dyDescent="0.15">
      <c r="A98">
        <f>主动技能!B101</f>
        <v>95</v>
      </c>
      <c r="B98" s="4" t="str">
        <f>主动技能!H101</f>
        <v>雷鸣咒</v>
      </c>
      <c r="C98" s="4" t="str">
        <f>主动技能!I101</f>
        <v>对敌方单体造成125%攻击力（+2831）点伤害,附带眩晕。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1</v>
      </c>
      <c r="G98" s="4">
        <f>IF(主动技能!M101="必中",2,1)</f>
        <v>1</v>
      </c>
      <c r="H98" s="4">
        <f>主动技能!N101</f>
        <v>100</v>
      </c>
      <c r="I98" s="4">
        <f>主动技能!O101</f>
        <v>0</v>
      </c>
      <c r="J98">
        <f>主动技能!P101</f>
        <v>0</v>
      </c>
      <c r="K98">
        <f>主动技能!Q101</f>
        <v>0</v>
      </c>
      <c r="L98">
        <f>主动技能!R101</f>
        <v>0</v>
      </c>
      <c r="M98">
        <f>主动技能!S101</f>
        <v>0</v>
      </c>
      <c r="N98" t="str">
        <f>IF(主动技能!T101="","",主动技能!T101)</f>
        <v/>
      </c>
      <c r="O98" t="str">
        <f>IF(主动技能!U101="","",主动技能!U101)</f>
        <v>2:100:2:0</v>
      </c>
      <c r="P98">
        <f>主动技能!V101</f>
        <v>0</v>
      </c>
      <c r="Q98">
        <f>主动技能!W101</f>
        <v>0</v>
      </c>
      <c r="R98">
        <f>主动技能!X101</f>
        <v>0</v>
      </c>
      <c r="S98">
        <f>主动技能!Y101</f>
        <v>50</v>
      </c>
      <c r="T98">
        <f>主动技能!Z101</f>
        <v>125</v>
      </c>
      <c r="U98">
        <f>主动技能!AB101</f>
        <v>2831</v>
      </c>
      <c r="V98">
        <f>主动技能!AC101</f>
        <v>0</v>
      </c>
      <c r="W98">
        <f>主动技能!AD101</f>
        <v>0</v>
      </c>
      <c r="X98" s="1">
        <v>0</v>
      </c>
      <c r="Y98" s="1">
        <v>0</v>
      </c>
      <c r="Z98" s="1">
        <v>0</v>
      </c>
    </row>
    <row r="99" spans="1:26" x14ac:dyDescent="0.15">
      <c r="A99">
        <f>主动技能!B102</f>
        <v>96</v>
      </c>
      <c r="B99" s="4" t="str">
        <f>主动技能!H102</f>
        <v>雷鸣咒</v>
      </c>
      <c r="C99" s="4" t="str">
        <f>主动技能!I102</f>
        <v>对敌方单体造成125%攻击力（+3486）点伤害,附带眩晕。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1</v>
      </c>
      <c r="G99" s="4">
        <f>IF(主动技能!M102="必中",2,1)</f>
        <v>1</v>
      </c>
      <c r="H99" s="4">
        <f>主动技能!N102</f>
        <v>100</v>
      </c>
      <c r="I99" s="4">
        <f>主动技能!O102</f>
        <v>0</v>
      </c>
      <c r="J99">
        <f>主动技能!P102</f>
        <v>0</v>
      </c>
      <c r="K99">
        <f>主动技能!Q102</f>
        <v>0</v>
      </c>
      <c r="L99">
        <f>主动技能!R102</f>
        <v>0</v>
      </c>
      <c r="M99">
        <f>主动技能!S102</f>
        <v>0</v>
      </c>
      <c r="N99" t="str">
        <f>IF(主动技能!T102="","",主动技能!T102)</f>
        <v/>
      </c>
      <c r="O99" t="str">
        <f>IF(主动技能!U102="","",主动技能!U102)</f>
        <v>2:100:2:0</v>
      </c>
      <c r="P99">
        <f>主动技能!V102</f>
        <v>0</v>
      </c>
      <c r="Q99">
        <f>主动技能!W102</f>
        <v>0</v>
      </c>
      <c r="R99">
        <f>主动技能!X102</f>
        <v>0</v>
      </c>
      <c r="S99">
        <f>主动技能!Y102</f>
        <v>50</v>
      </c>
      <c r="T99">
        <f>主动技能!Z102</f>
        <v>125</v>
      </c>
      <c r="U99">
        <f>主动技能!AB102</f>
        <v>3486</v>
      </c>
      <c r="V99">
        <f>主动技能!AC102</f>
        <v>0</v>
      </c>
      <c r="W99">
        <f>主动技能!AD102</f>
        <v>0</v>
      </c>
      <c r="X99" s="1">
        <v>0</v>
      </c>
      <c r="Y99" s="1">
        <v>0</v>
      </c>
      <c r="Z99" s="1">
        <v>0</v>
      </c>
    </row>
    <row r="100" spans="1:26" x14ac:dyDescent="0.15">
      <c r="A100">
        <f>主动技能!B103</f>
        <v>97</v>
      </c>
      <c r="B100" s="4" t="str">
        <f>主动技能!H103</f>
        <v>雷鸣咒</v>
      </c>
      <c r="C100" s="4" t="str">
        <f>主动技能!I103</f>
        <v>对敌方单体造成125%攻击力（+4292）点伤害,附带眩晕。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1</v>
      </c>
      <c r="G100" s="4">
        <f>IF(主动技能!M103="必中",2,1)</f>
        <v>1</v>
      </c>
      <c r="H100" s="4">
        <f>主动技能!N103</f>
        <v>100</v>
      </c>
      <c r="I100" s="4">
        <f>主动技能!O103</f>
        <v>0</v>
      </c>
      <c r="J100">
        <f>主动技能!P103</f>
        <v>0</v>
      </c>
      <c r="K100">
        <f>主动技能!Q103</f>
        <v>0</v>
      </c>
      <c r="L100">
        <f>主动技能!R103</f>
        <v>0</v>
      </c>
      <c r="M100">
        <f>主动技能!S103</f>
        <v>0</v>
      </c>
      <c r="N100" t="str">
        <f>IF(主动技能!T103="","",主动技能!T103)</f>
        <v/>
      </c>
      <c r="O100" t="str">
        <f>IF(主动技能!U103="","",主动技能!U103)</f>
        <v>2:100:2:0</v>
      </c>
      <c r="P100">
        <f>主动技能!V103</f>
        <v>0</v>
      </c>
      <c r="Q100">
        <f>主动技能!W103</f>
        <v>0</v>
      </c>
      <c r="R100">
        <f>主动技能!X103</f>
        <v>0</v>
      </c>
      <c r="S100">
        <f>主动技能!Y103</f>
        <v>50</v>
      </c>
      <c r="T100">
        <f>主动技能!Z103</f>
        <v>125</v>
      </c>
      <c r="U100">
        <f>主动技能!AB103</f>
        <v>4292</v>
      </c>
      <c r="V100">
        <f>主动技能!AC103</f>
        <v>0</v>
      </c>
      <c r="W100">
        <f>主动技能!AD103</f>
        <v>0</v>
      </c>
      <c r="X100" s="1">
        <v>0</v>
      </c>
      <c r="Y100" s="1">
        <v>0</v>
      </c>
      <c r="Z100" s="1">
        <v>0</v>
      </c>
    </row>
    <row r="101" spans="1:26" x14ac:dyDescent="0.15">
      <c r="A101">
        <f>主动技能!B104</f>
        <v>98</v>
      </c>
      <c r="B101" s="4" t="str">
        <f>主动技能!H104</f>
        <v>雷鸣咒</v>
      </c>
      <c r="C101" s="4" t="str">
        <f>主动技能!I104</f>
        <v>对敌方单体造成125%攻击力（+5285）点伤害,附带眩晕。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1</v>
      </c>
      <c r="G101" s="4">
        <f>IF(主动技能!M104="必中",2,1)</f>
        <v>1</v>
      </c>
      <c r="H101" s="4">
        <f>主动技能!N104</f>
        <v>100</v>
      </c>
      <c r="I101" s="4">
        <f>主动技能!O104</f>
        <v>0</v>
      </c>
      <c r="J101">
        <f>主动技能!P104</f>
        <v>0</v>
      </c>
      <c r="K101">
        <f>主动技能!Q104</f>
        <v>0</v>
      </c>
      <c r="L101">
        <f>主动技能!R104</f>
        <v>0</v>
      </c>
      <c r="M101">
        <f>主动技能!S104</f>
        <v>0</v>
      </c>
      <c r="N101" t="str">
        <f>IF(主动技能!T104="","",主动技能!T104)</f>
        <v/>
      </c>
      <c r="O101" t="str">
        <f>IF(主动技能!U104="","",主动技能!U104)</f>
        <v>2:100:2:0</v>
      </c>
      <c r="P101">
        <f>主动技能!V104</f>
        <v>0</v>
      </c>
      <c r="Q101">
        <f>主动技能!W104</f>
        <v>0</v>
      </c>
      <c r="R101">
        <f>主动技能!X104</f>
        <v>0</v>
      </c>
      <c r="S101">
        <f>主动技能!Y104</f>
        <v>50</v>
      </c>
      <c r="T101">
        <f>主动技能!Z104</f>
        <v>125</v>
      </c>
      <c r="U101">
        <f>主动技能!AB104</f>
        <v>5285</v>
      </c>
      <c r="V101">
        <f>主动技能!AC104</f>
        <v>0</v>
      </c>
      <c r="W101">
        <f>主动技能!AD104</f>
        <v>0</v>
      </c>
      <c r="X101" s="1">
        <v>0</v>
      </c>
      <c r="Y101" s="1">
        <v>0</v>
      </c>
      <c r="Z101" s="1">
        <v>0</v>
      </c>
    </row>
    <row r="102" spans="1:26" x14ac:dyDescent="0.15">
      <c r="A102">
        <f>主动技能!B105</f>
        <v>99</v>
      </c>
      <c r="B102" s="4" t="str">
        <f>主动技能!H105</f>
        <v>雷鸣咒</v>
      </c>
      <c r="C102" s="4" t="str">
        <f>主动技能!I105</f>
        <v>对敌方单体造成125%攻击力（+6507）点伤害,附带眩晕。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1</v>
      </c>
      <c r="G102" s="4">
        <f>IF(主动技能!M105="必中",2,1)</f>
        <v>1</v>
      </c>
      <c r="H102" s="4">
        <f>主动技能!N105</f>
        <v>100</v>
      </c>
      <c r="I102" s="4">
        <f>主动技能!O105</f>
        <v>0</v>
      </c>
      <c r="J102">
        <f>主动技能!P105</f>
        <v>0</v>
      </c>
      <c r="K102">
        <f>主动技能!Q105</f>
        <v>0</v>
      </c>
      <c r="L102">
        <f>主动技能!R105</f>
        <v>0</v>
      </c>
      <c r="M102">
        <f>主动技能!S105</f>
        <v>0</v>
      </c>
      <c r="N102" t="str">
        <f>IF(主动技能!T105="","",主动技能!T105)</f>
        <v/>
      </c>
      <c r="O102" t="str">
        <f>IF(主动技能!U105="","",主动技能!U105)</f>
        <v>2:100:2:0</v>
      </c>
      <c r="P102">
        <f>主动技能!V105</f>
        <v>0</v>
      </c>
      <c r="Q102">
        <f>主动技能!W105</f>
        <v>0</v>
      </c>
      <c r="R102">
        <f>主动技能!X105</f>
        <v>0</v>
      </c>
      <c r="S102">
        <f>主动技能!Y105</f>
        <v>50</v>
      </c>
      <c r="T102">
        <f>主动技能!Z105</f>
        <v>125</v>
      </c>
      <c r="U102">
        <f>主动技能!AB105</f>
        <v>6507</v>
      </c>
      <c r="V102">
        <f>主动技能!AC105</f>
        <v>0</v>
      </c>
      <c r="W102">
        <f>主动技能!AD105</f>
        <v>0</v>
      </c>
      <c r="X102" s="1">
        <v>0</v>
      </c>
      <c r="Y102" s="1">
        <v>0</v>
      </c>
      <c r="Z102" s="1">
        <v>0</v>
      </c>
    </row>
    <row r="103" spans="1:26" x14ac:dyDescent="0.15">
      <c r="A103">
        <f>主动技能!B106</f>
        <v>100</v>
      </c>
      <c r="B103" s="4" t="str">
        <f>主动技能!H106</f>
        <v>雷鸣咒</v>
      </c>
      <c r="C103" s="4" t="str">
        <f>主动技能!I106</f>
        <v>对敌方单体造成125%攻击力（+8011）点伤害,附带眩晕。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1</v>
      </c>
      <c r="G103" s="4">
        <f>IF(主动技能!M106="必中",2,1)</f>
        <v>1</v>
      </c>
      <c r="H103" s="4">
        <f>主动技能!N106</f>
        <v>100</v>
      </c>
      <c r="I103" s="4">
        <f>主动技能!O106</f>
        <v>0</v>
      </c>
      <c r="J103">
        <f>主动技能!P106</f>
        <v>0</v>
      </c>
      <c r="K103">
        <f>主动技能!Q106</f>
        <v>0</v>
      </c>
      <c r="L103">
        <f>主动技能!R106</f>
        <v>0</v>
      </c>
      <c r="M103">
        <f>主动技能!S106</f>
        <v>0</v>
      </c>
      <c r="N103" t="str">
        <f>IF(主动技能!T106="","",主动技能!T106)</f>
        <v/>
      </c>
      <c r="O103" t="str">
        <f>IF(主动技能!U106="","",主动技能!U106)</f>
        <v>2:100:2:0</v>
      </c>
      <c r="P103">
        <f>主动技能!V106</f>
        <v>0</v>
      </c>
      <c r="Q103">
        <f>主动技能!W106</f>
        <v>0</v>
      </c>
      <c r="R103">
        <f>主动技能!X106</f>
        <v>0</v>
      </c>
      <c r="S103">
        <f>主动技能!Y106</f>
        <v>50</v>
      </c>
      <c r="T103">
        <f>主动技能!Z106</f>
        <v>125</v>
      </c>
      <c r="U103">
        <f>主动技能!AB106</f>
        <v>8011</v>
      </c>
      <c r="V103">
        <f>主动技能!AC106</f>
        <v>0</v>
      </c>
      <c r="W103">
        <f>主动技能!AD106</f>
        <v>0</v>
      </c>
      <c r="X103" s="1">
        <v>0</v>
      </c>
      <c r="Y103" s="1">
        <v>0</v>
      </c>
      <c r="Z103" s="1">
        <v>0</v>
      </c>
    </row>
    <row r="104" spans="1:26" x14ac:dyDescent="0.15">
      <c r="A104">
        <f>主动技能!B107</f>
        <v>101</v>
      </c>
      <c r="B104" s="4" t="str">
        <f>主动技能!H107</f>
        <v>驱逐之乐</v>
      </c>
      <c r="C104" s="4" t="str">
        <f>主动技能!I107</f>
        <v>对敌方全体造成100%攻击力（+118）点伤害,附带减速。</v>
      </c>
      <c r="D104" s="4">
        <f>VLOOKUP(主动技能!J107,对应表!F:G,2,FALSE)</f>
        <v>1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1</v>
      </c>
      <c r="H104" s="4">
        <f>主动技能!N107</f>
        <v>100</v>
      </c>
      <c r="I104" s="4">
        <f>主动技能!O107</f>
        <v>100</v>
      </c>
      <c r="J104">
        <f>主动技能!P107</f>
        <v>0</v>
      </c>
      <c r="K104">
        <f>主动技能!Q107</f>
        <v>0</v>
      </c>
      <c r="L104">
        <f>主动技能!R107</f>
        <v>0</v>
      </c>
      <c r="M104">
        <f>主动技能!S107</f>
        <v>0</v>
      </c>
      <c r="N104" t="str">
        <f>IF(主动技能!T107="","",主动技能!T107)</f>
        <v>3:100:2:0</v>
      </c>
      <c r="O104" t="str">
        <f>IF(主动技能!U107="","",主动技能!U107)</f>
        <v/>
      </c>
      <c r="P104">
        <f>主动技能!V107</f>
        <v>0</v>
      </c>
      <c r="Q104">
        <f>主动技能!W107</f>
        <v>0</v>
      </c>
      <c r="R104">
        <f>主动技能!X107</f>
        <v>0</v>
      </c>
      <c r="S104">
        <f>主动技能!Y107</f>
        <v>100</v>
      </c>
      <c r="T104">
        <f>主动技能!Z107</f>
        <v>100</v>
      </c>
      <c r="U104">
        <f>主动技能!AB107</f>
        <v>118</v>
      </c>
      <c r="V104">
        <f>主动技能!AC107</f>
        <v>0</v>
      </c>
      <c r="W104">
        <f>主动技能!AD107</f>
        <v>0</v>
      </c>
      <c r="X104" s="1">
        <v>0</v>
      </c>
      <c r="Y104" s="1">
        <v>0</v>
      </c>
      <c r="Z104" s="1">
        <v>0</v>
      </c>
    </row>
    <row r="105" spans="1:26" x14ac:dyDescent="0.15">
      <c r="A105">
        <f>主动技能!B108</f>
        <v>102</v>
      </c>
      <c r="B105" s="4" t="str">
        <f>主动技能!H108</f>
        <v>驱逐之乐</v>
      </c>
      <c r="C105" s="4" t="str">
        <f>主动技能!I108</f>
        <v>对敌方全体造成100%攻击力（+175）点伤害,附带减速。</v>
      </c>
      <c r="D105" s="4">
        <f>VLOOKUP(主动技能!J108,对应表!F:G,2,FALSE)</f>
        <v>1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1</v>
      </c>
      <c r="H105" s="4">
        <f>主动技能!N108</f>
        <v>100</v>
      </c>
      <c r="I105" s="4">
        <f>主动技能!O108</f>
        <v>100</v>
      </c>
      <c r="J105">
        <f>主动技能!P108</f>
        <v>0</v>
      </c>
      <c r="K105">
        <f>主动技能!Q108</f>
        <v>0</v>
      </c>
      <c r="L105">
        <f>主动技能!R108</f>
        <v>0</v>
      </c>
      <c r="M105">
        <f>主动技能!S108</f>
        <v>0</v>
      </c>
      <c r="N105" t="str">
        <f>IF(主动技能!T108="","",主动技能!T108)</f>
        <v>3:100:2:0</v>
      </c>
      <c r="O105" t="str">
        <f>IF(主动技能!U108="","",主动技能!U108)</f>
        <v/>
      </c>
      <c r="P105">
        <f>主动技能!V108</f>
        <v>0</v>
      </c>
      <c r="Q105">
        <f>主动技能!W108</f>
        <v>0</v>
      </c>
      <c r="R105">
        <f>主动技能!X108</f>
        <v>0</v>
      </c>
      <c r="S105">
        <f>主动技能!Y108</f>
        <v>100</v>
      </c>
      <c r="T105">
        <f>主动技能!Z108</f>
        <v>100</v>
      </c>
      <c r="U105">
        <f>主动技能!AB108</f>
        <v>175</v>
      </c>
      <c r="V105">
        <f>主动技能!AC108</f>
        <v>0</v>
      </c>
      <c r="W105">
        <f>主动技能!AD108</f>
        <v>0</v>
      </c>
      <c r="X105" s="1">
        <v>0</v>
      </c>
      <c r="Y105" s="1">
        <v>0</v>
      </c>
      <c r="Z105" s="1">
        <v>0</v>
      </c>
    </row>
    <row r="106" spans="1:26" x14ac:dyDescent="0.15">
      <c r="A106">
        <f>主动技能!B109</f>
        <v>103</v>
      </c>
      <c r="B106" s="4" t="str">
        <f>主动技能!H109</f>
        <v>驱逐之乐</v>
      </c>
      <c r="C106" s="4" t="str">
        <f>主动技能!I109</f>
        <v>对敌方全体造成100%攻击力（+231）点伤害,附带减速。</v>
      </c>
      <c r="D106" s="4">
        <f>VLOOKUP(主动技能!J109,对应表!F:G,2,FALSE)</f>
        <v>1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1</v>
      </c>
      <c r="H106" s="4">
        <f>主动技能!N109</f>
        <v>100</v>
      </c>
      <c r="I106" s="4">
        <f>主动技能!O109</f>
        <v>100</v>
      </c>
      <c r="J106">
        <f>主动技能!P109</f>
        <v>0</v>
      </c>
      <c r="K106">
        <f>主动技能!Q109</f>
        <v>0</v>
      </c>
      <c r="L106">
        <f>主动技能!R109</f>
        <v>0</v>
      </c>
      <c r="M106">
        <f>主动技能!S109</f>
        <v>0</v>
      </c>
      <c r="N106" t="str">
        <f>IF(主动技能!T109="","",主动技能!T109)</f>
        <v>3:100:2:0</v>
      </c>
      <c r="O106" t="str">
        <f>IF(主动技能!U109="","",主动技能!U109)</f>
        <v/>
      </c>
      <c r="P106">
        <f>主动技能!V109</f>
        <v>0</v>
      </c>
      <c r="Q106">
        <f>主动技能!W109</f>
        <v>0</v>
      </c>
      <c r="R106">
        <f>主动技能!X109</f>
        <v>0</v>
      </c>
      <c r="S106">
        <f>主动技能!Y109</f>
        <v>100</v>
      </c>
      <c r="T106">
        <f>主动技能!Z109</f>
        <v>100</v>
      </c>
      <c r="U106">
        <f>主动技能!AB109</f>
        <v>231</v>
      </c>
      <c r="V106">
        <f>主动技能!AC109</f>
        <v>0</v>
      </c>
      <c r="W106">
        <f>主动技能!AD109</f>
        <v>0</v>
      </c>
      <c r="X106" s="1">
        <v>0</v>
      </c>
      <c r="Y106" s="1">
        <v>0</v>
      </c>
      <c r="Z106" s="1">
        <v>0</v>
      </c>
    </row>
    <row r="107" spans="1:26" x14ac:dyDescent="0.15">
      <c r="A107">
        <f>主动技能!B110</f>
        <v>104</v>
      </c>
      <c r="B107" s="4" t="str">
        <f>主动技能!H110</f>
        <v>驱逐之乐</v>
      </c>
      <c r="C107" s="4" t="str">
        <f>主动技能!I110</f>
        <v>对敌方全体造成100%攻击力（+287）点伤害,附带减速。</v>
      </c>
      <c r="D107" s="4">
        <f>VLOOKUP(主动技能!J110,对应表!F:G,2,FALSE)</f>
        <v>1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1</v>
      </c>
      <c r="H107" s="4">
        <f>主动技能!N110</f>
        <v>100</v>
      </c>
      <c r="I107" s="4">
        <f>主动技能!O110</f>
        <v>100</v>
      </c>
      <c r="J107">
        <f>主动技能!P110</f>
        <v>0</v>
      </c>
      <c r="K107">
        <f>主动技能!Q110</f>
        <v>0</v>
      </c>
      <c r="L107">
        <f>主动技能!R110</f>
        <v>0</v>
      </c>
      <c r="M107">
        <f>主动技能!S110</f>
        <v>0</v>
      </c>
      <c r="N107" t="str">
        <f>IF(主动技能!T110="","",主动技能!T110)</f>
        <v>3:100:2:0</v>
      </c>
      <c r="O107" t="str">
        <f>IF(主动技能!U110="","",主动技能!U110)</f>
        <v/>
      </c>
      <c r="P107">
        <f>主动技能!V110</f>
        <v>0</v>
      </c>
      <c r="Q107">
        <f>主动技能!W110</f>
        <v>0</v>
      </c>
      <c r="R107">
        <f>主动技能!X110</f>
        <v>0</v>
      </c>
      <c r="S107">
        <f>主动技能!Y110</f>
        <v>100</v>
      </c>
      <c r="T107">
        <f>主动技能!Z110</f>
        <v>100</v>
      </c>
      <c r="U107">
        <f>主动技能!AB110</f>
        <v>287</v>
      </c>
      <c r="V107">
        <f>主动技能!AC110</f>
        <v>0</v>
      </c>
      <c r="W107">
        <f>主动技能!AD110</f>
        <v>0</v>
      </c>
      <c r="X107" s="1">
        <v>0</v>
      </c>
      <c r="Y107" s="1">
        <v>0</v>
      </c>
      <c r="Z107" s="1">
        <v>0</v>
      </c>
    </row>
    <row r="108" spans="1:26" x14ac:dyDescent="0.15">
      <c r="A108">
        <f>主动技能!B111</f>
        <v>105</v>
      </c>
      <c r="B108" s="4" t="str">
        <f>主动技能!H111</f>
        <v>驱逐之乐</v>
      </c>
      <c r="C108" s="4" t="str">
        <f>主动技能!I111</f>
        <v>对敌方全体造成100%攻击力（+353）点伤害,附带减速。</v>
      </c>
      <c r="D108" s="4">
        <f>VLOOKUP(主动技能!J111,对应表!F:G,2,FALSE)</f>
        <v>1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1</v>
      </c>
      <c r="H108" s="4">
        <f>主动技能!N111</f>
        <v>100</v>
      </c>
      <c r="I108" s="4">
        <f>主动技能!O111</f>
        <v>100</v>
      </c>
      <c r="J108">
        <f>主动技能!P111</f>
        <v>0</v>
      </c>
      <c r="K108">
        <f>主动技能!Q111</f>
        <v>0</v>
      </c>
      <c r="L108">
        <f>主动技能!R111</f>
        <v>0</v>
      </c>
      <c r="M108">
        <f>主动技能!S111</f>
        <v>0</v>
      </c>
      <c r="N108" t="str">
        <f>IF(主动技能!T111="","",主动技能!T111)</f>
        <v>3:100:2:0</v>
      </c>
      <c r="O108" t="str">
        <f>IF(主动技能!U111="","",主动技能!U111)</f>
        <v/>
      </c>
      <c r="P108">
        <f>主动技能!V111</f>
        <v>0</v>
      </c>
      <c r="Q108">
        <f>主动技能!W111</f>
        <v>0</v>
      </c>
      <c r="R108">
        <f>主动技能!X111</f>
        <v>0</v>
      </c>
      <c r="S108">
        <f>主动技能!Y111</f>
        <v>100</v>
      </c>
      <c r="T108">
        <f>主动技能!Z111</f>
        <v>100</v>
      </c>
      <c r="U108">
        <f>主动技能!AB111</f>
        <v>353</v>
      </c>
      <c r="V108">
        <f>主动技能!AC111</f>
        <v>0</v>
      </c>
      <c r="W108">
        <f>主动技能!AD111</f>
        <v>0</v>
      </c>
      <c r="X108" s="1">
        <v>0</v>
      </c>
      <c r="Y108" s="1">
        <v>0</v>
      </c>
      <c r="Z108" s="1">
        <v>0</v>
      </c>
    </row>
    <row r="109" spans="1:26" x14ac:dyDescent="0.15">
      <c r="A109">
        <f>主动技能!B112</f>
        <v>106</v>
      </c>
      <c r="B109" s="4" t="str">
        <f>主动技能!H112</f>
        <v>驱逐之乐</v>
      </c>
      <c r="C109" s="4" t="str">
        <f>主动技能!I112</f>
        <v>对敌方全体造成100%攻击力（+435）点伤害,附带减速。</v>
      </c>
      <c r="D109" s="4">
        <f>VLOOKUP(主动技能!J112,对应表!F:G,2,FALSE)</f>
        <v>1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1</v>
      </c>
      <c r="H109" s="4">
        <f>主动技能!N112</f>
        <v>100</v>
      </c>
      <c r="I109" s="4">
        <f>主动技能!O112</f>
        <v>100</v>
      </c>
      <c r="J109">
        <f>主动技能!P112</f>
        <v>0</v>
      </c>
      <c r="K109">
        <f>主动技能!Q112</f>
        <v>0</v>
      </c>
      <c r="L109">
        <f>主动技能!R112</f>
        <v>0</v>
      </c>
      <c r="M109">
        <f>主动技能!S112</f>
        <v>0</v>
      </c>
      <c r="N109" t="str">
        <f>IF(主动技能!T112="","",主动技能!T112)</f>
        <v>3:100:2:0</v>
      </c>
      <c r="O109" t="str">
        <f>IF(主动技能!U112="","",主动技能!U112)</f>
        <v/>
      </c>
      <c r="P109">
        <f>主动技能!V112</f>
        <v>0</v>
      </c>
      <c r="Q109">
        <f>主动技能!W112</f>
        <v>0</v>
      </c>
      <c r="R109">
        <f>主动技能!X112</f>
        <v>0</v>
      </c>
      <c r="S109">
        <f>主动技能!Y112</f>
        <v>100</v>
      </c>
      <c r="T109">
        <f>主动技能!Z112</f>
        <v>100</v>
      </c>
      <c r="U109">
        <f>主动技能!AB112</f>
        <v>435</v>
      </c>
      <c r="V109">
        <f>主动技能!AC112</f>
        <v>0</v>
      </c>
      <c r="W109">
        <f>主动技能!AD112</f>
        <v>0</v>
      </c>
      <c r="X109" s="1">
        <v>0</v>
      </c>
      <c r="Y109" s="1">
        <v>0</v>
      </c>
      <c r="Z109" s="1">
        <v>0</v>
      </c>
    </row>
    <row r="110" spans="1:26" x14ac:dyDescent="0.15">
      <c r="A110">
        <f>主动技能!B113</f>
        <v>107</v>
      </c>
      <c r="B110" s="4" t="str">
        <f>主动技能!H113</f>
        <v>驱逐之乐</v>
      </c>
      <c r="C110" s="4" t="str">
        <f>主动技能!I113</f>
        <v>对敌方全体造成100%攻击力（+535）点伤害,附带减速。</v>
      </c>
      <c r="D110" s="4">
        <f>VLOOKUP(主动技能!J113,对应表!F:G,2,FALSE)</f>
        <v>1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1</v>
      </c>
      <c r="H110" s="4">
        <f>主动技能!N113</f>
        <v>100</v>
      </c>
      <c r="I110" s="4">
        <f>主动技能!O113</f>
        <v>100</v>
      </c>
      <c r="J110">
        <f>主动技能!P113</f>
        <v>0</v>
      </c>
      <c r="K110">
        <f>主动技能!Q113</f>
        <v>0</v>
      </c>
      <c r="L110">
        <f>主动技能!R113</f>
        <v>0</v>
      </c>
      <c r="M110">
        <f>主动技能!S113</f>
        <v>0</v>
      </c>
      <c r="N110" t="str">
        <f>IF(主动技能!T113="","",主动技能!T113)</f>
        <v>3:100:2:0</v>
      </c>
      <c r="O110" t="str">
        <f>IF(主动技能!U113="","",主动技能!U113)</f>
        <v/>
      </c>
      <c r="P110">
        <f>主动技能!V113</f>
        <v>0</v>
      </c>
      <c r="Q110">
        <f>主动技能!W113</f>
        <v>0</v>
      </c>
      <c r="R110">
        <f>主动技能!X113</f>
        <v>0</v>
      </c>
      <c r="S110">
        <f>主动技能!Y113</f>
        <v>100</v>
      </c>
      <c r="T110">
        <f>主动技能!Z113</f>
        <v>100</v>
      </c>
      <c r="U110">
        <f>主动技能!AB113</f>
        <v>535</v>
      </c>
      <c r="V110">
        <f>主动技能!AC113</f>
        <v>0</v>
      </c>
      <c r="W110">
        <f>主动技能!AD113</f>
        <v>0</v>
      </c>
      <c r="X110" s="1">
        <v>0</v>
      </c>
      <c r="Y110" s="1">
        <v>0</v>
      </c>
      <c r="Z110" s="1">
        <v>0</v>
      </c>
    </row>
    <row r="111" spans="1:26" x14ac:dyDescent="0.15">
      <c r="A111">
        <f>主动技能!B114</f>
        <v>108</v>
      </c>
      <c r="B111" s="4" t="str">
        <f>主动技能!H114</f>
        <v>驱逐之乐</v>
      </c>
      <c r="C111" s="4" t="str">
        <f>主动技能!I114</f>
        <v>对敌方全体造成100%攻击力（+660）点伤害,附带减速。</v>
      </c>
      <c r="D111" s="4">
        <f>VLOOKUP(主动技能!J114,对应表!F:G,2,FALSE)</f>
        <v>1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1</v>
      </c>
      <c r="H111" s="4">
        <f>主动技能!N114</f>
        <v>100</v>
      </c>
      <c r="I111" s="4">
        <f>主动技能!O114</f>
        <v>100</v>
      </c>
      <c r="J111">
        <f>主动技能!P114</f>
        <v>0</v>
      </c>
      <c r="K111">
        <f>主动技能!Q114</f>
        <v>0</v>
      </c>
      <c r="L111">
        <f>主动技能!R114</f>
        <v>0</v>
      </c>
      <c r="M111">
        <f>主动技能!S114</f>
        <v>0</v>
      </c>
      <c r="N111" t="str">
        <f>IF(主动技能!T114="","",主动技能!T114)</f>
        <v>3:100:2:0</v>
      </c>
      <c r="O111" t="str">
        <f>IF(主动技能!U114="","",主动技能!U114)</f>
        <v/>
      </c>
      <c r="P111">
        <f>主动技能!V114</f>
        <v>0</v>
      </c>
      <c r="Q111">
        <f>主动技能!W114</f>
        <v>0</v>
      </c>
      <c r="R111">
        <f>主动技能!X114</f>
        <v>0</v>
      </c>
      <c r="S111">
        <f>主动技能!Y114</f>
        <v>100</v>
      </c>
      <c r="T111">
        <f>主动技能!Z114</f>
        <v>100</v>
      </c>
      <c r="U111">
        <f>主动技能!AB114</f>
        <v>660</v>
      </c>
      <c r="V111">
        <f>主动技能!AC114</f>
        <v>0</v>
      </c>
      <c r="W111">
        <f>主动技能!AD114</f>
        <v>0</v>
      </c>
      <c r="X111" s="1">
        <v>0</v>
      </c>
      <c r="Y111" s="1">
        <v>0</v>
      </c>
      <c r="Z111" s="1">
        <v>0</v>
      </c>
    </row>
    <row r="112" spans="1:26" x14ac:dyDescent="0.15">
      <c r="A112">
        <f>主动技能!B115</f>
        <v>109</v>
      </c>
      <c r="B112" s="4" t="str">
        <f>主动技能!H115</f>
        <v>驱逐之乐</v>
      </c>
      <c r="C112" s="4" t="str">
        <f>主动技能!I115</f>
        <v>对敌方全体造成100%攻击力（+812）点伤害,附带减速。</v>
      </c>
      <c r="D112" s="4">
        <f>VLOOKUP(主动技能!J115,对应表!F:G,2,FALSE)</f>
        <v>1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1</v>
      </c>
      <c r="H112" s="4">
        <f>主动技能!N115</f>
        <v>100</v>
      </c>
      <c r="I112" s="4">
        <f>主动技能!O115</f>
        <v>100</v>
      </c>
      <c r="J112">
        <f>主动技能!P115</f>
        <v>0</v>
      </c>
      <c r="K112">
        <f>主动技能!Q115</f>
        <v>0</v>
      </c>
      <c r="L112">
        <f>主动技能!R115</f>
        <v>0</v>
      </c>
      <c r="M112">
        <f>主动技能!S115</f>
        <v>0</v>
      </c>
      <c r="N112" t="str">
        <f>IF(主动技能!T115="","",主动技能!T115)</f>
        <v>3:100:2:0</v>
      </c>
      <c r="O112" t="str">
        <f>IF(主动技能!U115="","",主动技能!U115)</f>
        <v/>
      </c>
      <c r="P112">
        <f>主动技能!V115</f>
        <v>0</v>
      </c>
      <c r="Q112">
        <f>主动技能!W115</f>
        <v>0</v>
      </c>
      <c r="R112">
        <f>主动技能!X115</f>
        <v>0</v>
      </c>
      <c r="S112">
        <f>主动技能!Y115</f>
        <v>100</v>
      </c>
      <c r="T112">
        <f>主动技能!Z115</f>
        <v>100</v>
      </c>
      <c r="U112">
        <f>主动技能!AB115</f>
        <v>812</v>
      </c>
      <c r="V112">
        <f>主动技能!AC115</f>
        <v>0</v>
      </c>
      <c r="W112">
        <f>主动技能!AD115</f>
        <v>0</v>
      </c>
      <c r="X112" s="1">
        <v>0</v>
      </c>
      <c r="Y112" s="1">
        <v>0</v>
      </c>
      <c r="Z112" s="1">
        <v>0</v>
      </c>
    </row>
    <row r="113" spans="1:26" x14ac:dyDescent="0.15">
      <c r="A113">
        <f>主动技能!B116</f>
        <v>110</v>
      </c>
      <c r="B113" s="4" t="str">
        <f>主动技能!H116</f>
        <v>驱逐之乐</v>
      </c>
      <c r="C113" s="4" t="str">
        <f>主动技能!I116</f>
        <v>对敌方全体造成100%攻击力（+1000）点伤害,附带减速。</v>
      </c>
      <c r="D113" s="4">
        <f>VLOOKUP(主动技能!J116,对应表!F:G,2,FALSE)</f>
        <v>1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1</v>
      </c>
      <c r="H113" s="4">
        <f>主动技能!N116</f>
        <v>100</v>
      </c>
      <c r="I113" s="4">
        <f>主动技能!O116</f>
        <v>100</v>
      </c>
      <c r="J113">
        <f>主动技能!P116</f>
        <v>0</v>
      </c>
      <c r="K113">
        <f>主动技能!Q116</f>
        <v>0</v>
      </c>
      <c r="L113">
        <f>主动技能!R116</f>
        <v>0</v>
      </c>
      <c r="M113">
        <f>主动技能!S116</f>
        <v>0</v>
      </c>
      <c r="N113" t="str">
        <f>IF(主动技能!T116="","",主动技能!T116)</f>
        <v>3:100:2:0</v>
      </c>
      <c r="O113" t="str">
        <f>IF(主动技能!U116="","",主动技能!U116)</f>
        <v/>
      </c>
      <c r="P113">
        <f>主动技能!V116</f>
        <v>0</v>
      </c>
      <c r="Q113">
        <f>主动技能!W116</f>
        <v>0</v>
      </c>
      <c r="R113">
        <f>主动技能!X116</f>
        <v>0</v>
      </c>
      <c r="S113">
        <f>主动技能!Y116</f>
        <v>100</v>
      </c>
      <c r="T113">
        <f>主动技能!Z116</f>
        <v>100</v>
      </c>
      <c r="U113">
        <f>主动技能!AB116</f>
        <v>1000</v>
      </c>
      <c r="V113">
        <f>主动技能!AC116</f>
        <v>0</v>
      </c>
      <c r="W113">
        <f>主动技能!AD116</f>
        <v>0</v>
      </c>
      <c r="X113" s="1">
        <v>0</v>
      </c>
      <c r="Y113" s="1">
        <v>0</v>
      </c>
      <c r="Z113" s="1">
        <v>0</v>
      </c>
    </row>
    <row r="114" spans="1:26" x14ac:dyDescent="0.15">
      <c r="A114">
        <f>主动技能!B117</f>
        <v>111</v>
      </c>
      <c r="B114" s="4" t="str">
        <f>主动技能!H117</f>
        <v>驱逐之乐</v>
      </c>
      <c r="C114" s="4" t="str">
        <f>主动技能!I117</f>
        <v>对敌方全体造成100%攻击力（+1231）点伤害,附带减速。</v>
      </c>
      <c r="D114" s="4">
        <f>VLOOKUP(主动技能!J117,对应表!F:G,2,FALSE)</f>
        <v>1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1</v>
      </c>
      <c r="H114" s="4">
        <f>主动技能!N117</f>
        <v>100</v>
      </c>
      <c r="I114" s="4">
        <f>主动技能!O117</f>
        <v>100</v>
      </c>
      <c r="J114">
        <f>主动技能!P117</f>
        <v>0</v>
      </c>
      <c r="K114">
        <f>主动技能!Q117</f>
        <v>0</v>
      </c>
      <c r="L114">
        <f>主动技能!R117</f>
        <v>0</v>
      </c>
      <c r="M114">
        <f>主动技能!S117</f>
        <v>0</v>
      </c>
      <c r="N114" t="str">
        <f>IF(主动技能!T117="","",主动技能!T117)</f>
        <v>3:100:2:0</v>
      </c>
      <c r="O114" t="str">
        <f>IF(主动技能!U117="","",主动技能!U117)</f>
        <v/>
      </c>
      <c r="P114">
        <f>主动技能!V117</f>
        <v>0</v>
      </c>
      <c r="Q114">
        <f>主动技能!W117</f>
        <v>0</v>
      </c>
      <c r="R114">
        <f>主动技能!X117</f>
        <v>0</v>
      </c>
      <c r="S114">
        <f>主动技能!Y117</f>
        <v>100</v>
      </c>
      <c r="T114">
        <f>主动技能!Z117</f>
        <v>100</v>
      </c>
      <c r="U114">
        <f>主动技能!AB117</f>
        <v>1231</v>
      </c>
      <c r="V114">
        <f>主动技能!AC117</f>
        <v>0</v>
      </c>
      <c r="W114">
        <f>主动技能!AD117</f>
        <v>0</v>
      </c>
      <c r="X114" s="1">
        <v>0</v>
      </c>
      <c r="Y114" s="1">
        <v>0</v>
      </c>
      <c r="Z114" s="1">
        <v>0</v>
      </c>
    </row>
    <row r="115" spans="1:26" x14ac:dyDescent="0.15">
      <c r="A115">
        <f>主动技能!B118</f>
        <v>112</v>
      </c>
      <c r="B115" s="4" t="str">
        <f>主动技能!H118</f>
        <v>驱逐之乐</v>
      </c>
      <c r="C115" s="4" t="str">
        <f>主动技能!I118</f>
        <v>对敌方全体造成100%攻击力（+1516）点伤害,附带减速。</v>
      </c>
      <c r="D115" s="4">
        <f>VLOOKUP(主动技能!J118,对应表!F:G,2,FALSE)</f>
        <v>1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1</v>
      </c>
      <c r="H115" s="4">
        <f>主动技能!N118</f>
        <v>100</v>
      </c>
      <c r="I115" s="4">
        <f>主动技能!O118</f>
        <v>100</v>
      </c>
      <c r="J115">
        <f>主动技能!P118</f>
        <v>0</v>
      </c>
      <c r="K115">
        <f>主动技能!Q118</f>
        <v>0</v>
      </c>
      <c r="L115">
        <f>主动技能!R118</f>
        <v>0</v>
      </c>
      <c r="M115">
        <f>主动技能!S118</f>
        <v>0</v>
      </c>
      <c r="N115" t="str">
        <f>IF(主动技能!T118="","",主动技能!T118)</f>
        <v>3:100:2:0</v>
      </c>
      <c r="O115" t="str">
        <f>IF(主动技能!U118="","",主动技能!U118)</f>
        <v/>
      </c>
      <c r="P115">
        <f>主动技能!V118</f>
        <v>0</v>
      </c>
      <c r="Q115">
        <f>主动技能!W118</f>
        <v>0</v>
      </c>
      <c r="R115">
        <f>主动技能!X118</f>
        <v>0</v>
      </c>
      <c r="S115">
        <f>主动技能!Y118</f>
        <v>100</v>
      </c>
      <c r="T115">
        <f>主动技能!Z118</f>
        <v>100</v>
      </c>
      <c r="U115">
        <f>主动技能!AB118</f>
        <v>1516</v>
      </c>
      <c r="V115">
        <f>主动技能!AC118</f>
        <v>0</v>
      </c>
      <c r="W115">
        <f>主动技能!AD118</f>
        <v>0</v>
      </c>
      <c r="X115" s="1">
        <v>0</v>
      </c>
      <c r="Y115" s="1">
        <v>0</v>
      </c>
      <c r="Z115" s="1">
        <v>0</v>
      </c>
    </row>
    <row r="116" spans="1:26" x14ac:dyDescent="0.15">
      <c r="A116">
        <f>主动技能!B119</f>
        <v>113</v>
      </c>
      <c r="B116" s="4" t="str">
        <f>主动技能!H119</f>
        <v>驱逐之乐</v>
      </c>
      <c r="C116" s="4" t="str">
        <f>主动技能!I119</f>
        <v>对敌方全体造成100%攻击力（+1867）点伤害,附带减速。</v>
      </c>
      <c r="D116" s="4">
        <f>VLOOKUP(主动技能!J119,对应表!F:G,2,FALSE)</f>
        <v>1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1</v>
      </c>
      <c r="H116" s="4">
        <f>主动技能!N119</f>
        <v>100</v>
      </c>
      <c r="I116" s="4">
        <f>主动技能!O119</f>
        <v>100</v>
      </c>
      <c r="J116">
        <f>主动技能!P119</f>
        <v>0</v>
      </c>
      <c r="K116">
        <f>主动技能!Q119</f>
        <v>0</v>
      </c>
      <c r="L116">
        <f>主动技能!R119</f>
        <v>0</v>
      </c>
      <c r="M116">
        <f>主动技能!S119</f>
        <v>0</v>
      </c>
      <c r="N116" t="str">
        <f>IF(主动技能!T119="","",主动技能!T119)</f>
        <v>3:100:2:0</v>
      </c>
      <c r="O116" t="str">
        <f>IF(主动技能!U119="","",主动技能!U119)</f>
        <v/>
      </c>
      <c r="P116">
        <f>主动技能!V119</f>
        <v>0</v>
      </c>
      <c r="Q116">
        <f>主动技能!W119</f>
        <v>0</v>
      </c>
      <c r="R116">
        <f>主动技能!X119</f>
        <v>0</v>
      </c>
      <c r="S116">
        <f>主动技能!Y119</f>
        <v>100</v>
      </c>
      <c r="T116">
        <f>主动技能!Z119</f>
        <v>100</v>
      </c>
      <c r="U116">
        <f>主动技能!AB119</f>
        <v>1867</v>
      </c>
      <c r="V116">
        <f>主动技能!AC119</f>
        <v>0</v>
      </c>
      <c r="W116">
        <f>主动技能!AD119</f>
        <v>0</v>
      </c>
      <c r="X116" s="1">
        <v>0</v>
      </c>
      <c r="Y116" s="1">
        <v>0</v>
      </c>
      <c r="Z116" s="1">
        <v>0</v>
      </c>
    </row>
    <row r="117" spans="1:26" x14ac:dyDescent="0.15">
      <c r="A117">
        <f>主动技能!B120</f>
        <v>114</v>
      </c>
      <c r="B117" s="4" t="str">
        <f>主动技能!H120</f>
        <v>驱逐之乐</v>
      </c>
      <c r="C117" s="4" t="str">
        <f>主动技能!I120</f>
        <v>对敌方全体造成100%攻击力（+2299）点伤害,附带减速。</v>
      </c>
      <c r="D117" s="4">
        <f>VLOOKUP(主动技能!J120,对应表!F:G,2,FALSE)</f>
        <v>1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1</v>
      </c>
      <c r="H117" s="4">
        <f>主动技能!N120</f>
        <v>100</v>
      </c>
      <c r="I117" s="4">
        <f>主动技能!O120</f>
        <v>100</v>
      </c>
      <c r="J117">
        <f>主动技能!P120</f>
        <v>0</v>
      </c>
      <c r="K117">
        <f>主动技能!Q120</f>
        <v>0</v>
      </c>
      <c r="L117">
        <f>主动技能!R120</f>
        <v>0</v>
      </c>
      <c r="M117">
        <f>主动技能!S120</f>
        <v>0</v>
      </c>
      <c r="N117" t="str">
        <f>IF(主动技能!T120="","",主动技能!T120)</f>
        <v>3:100:2:0</v>
      </c>
      <c r="O117" t="str">
        <f>IF(主动技能!U120="","",主动技能!U120)</f>
        <v/>
      </c>
      <c r="P117">
        <f>主动技能!V120</f>
        <v>0</v>
      </c>
      <c r="Q117">
        <f>主动技能!W120</f>
        <v>0</v>
      </c>
      <c r="R117">
        <f>主动技能!X120</f>
        <v>0</v>
      </c>
      <c r="S117">
        <f>主动技能!Y120</f>
        <v>100</v>
      </c>
      <c r="T117">
        <f>主动技能!Z120</f>
        <v>100</v>
      </c>
      <c r="U117">
        <f>主动技能!AB120</f>
        <v>2299</v>
      </c>
      <c r="V117">
        <f>主动技能!AC120</f>
        <v>0</v>
      </c>
      <c r="W117">
        <f>主动技能!AD120</f>
        <v>0</v>
      </c>
      <c r="X117" s="1">
        <v>0</v>
      </c>
      <c r="Y117" s="1">
        <v>0</v>
      </c>
      <c r="Z117" s="1">
        <v>0</v>
      </c>
    </row>
    <row r="118" spans="1:26" x14ac:dyDescent="0.15">
      <c r="A118">
        <f>主动技能!B121</f>
        <v>115</v>
      </c>
      <c r="B118" s="4" t="str">
        <f>主动技能!H121</f>
        <v>驱逐之乐</v>
      </c>
      <c r="C118" s="4" t="str">
        <f>主动技能!I121</f>
        <v>对敌方全体造成100%攻击力（+2831）点伤害,附带减速。</v>
      </c>
      <c r="D118" s="4">
        <f>VLOOKUP(主动技能!J121,对应表!F:G,2,FALSE)</f>
        <v>1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1</v>
      </c>
      <c r="H118" s="4">
        <f>主动技能!N121</f>
        <v>100</v>
      </c>
      <c r="I118" s="4">
        <f>主动技能!O121</f>
        <v>100</v>
      </c>
      <c r="J118">
        <f>主动技能!P121</f>
        <v>0</v>
      </c>
      <c r="K118">
        <f>主动技能!Q121</f>
        <v>0</v>
      </c>
      <c r="L118">
        <f>主动技能!R121</f>
        <v>0</v>
      </c>
      <c r="M118">
        <f>主动技能!S121</f>
        <v>0</v>
      </c>
      <c r="N118" t="str">
        <f>IF(主动技能!T121="","",主动技能!T121)</f>
        <v>3:100:2:0</v>
      </c>
      <c r="O118" t="str">
        <f>IF(主动技能!U121="","",主动技能!U121)</f>
        <v/>
      </c>
      <c r="P118">
        <f>主动技能!V121</f>
        <v>0</v>
      </c>
      <c r="Q118">
        <f>主动技能!W121</f>
        <v>0</v>
      </c>
      <c r="R118">
        <f>主动技能!X121</f>
        <v>0</v>
      </c>
      <c r="S118">
        <f>主动技能!Y121</f>
        <v>100</v>
      </c>
      <c r="T118">
        <f>主动技能!Z121</f>
        <v>100</v>
      </c>
      <c r="U118">
        <f>主动技能!AB121</f>
        <v>2831</v>
      </c>
      <c r="V118">
        <f>主动技能!AC121</f>
        <v>0</v>
      </c>
      <c r="W118">
        <f>主动技能!AD121</f>
        <v>0</v>
      </c>
      <c r="X118" s="1">
        <v>0</v>
      </c>
      <c r="Y118" s="1">
        <v>0</v>
      </c>
      <c r="Z118" s="1">
        <v>0</v>
      </c>
    </row>
    <row r="119" spans="1:26" x14ac:dyDescent="0.15">
      <c r="A119">
        <f>主动技能!B122</f>
        <v>116</v>
      </c>
      <c r="B119" s="4" t="str">
        <f>主动技能!H122</f>
        <v>驱逐之乐</v>
      </c>
      <c r="C119" s="4" t="str">
        <f>主动技能!I122</f>
        <v>对敌方全体造成100%攻击力（+3486）点伤害,附带减速。</v>
      </c>
      <c r="D119" s="4">
        <f>VLOOKUP(主动技能!J122,对应表!F:G,2,FALSE)</f>
        <v>1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1</v>
      </c>
      <c r="H119" s="4">
        <f>主动技能!N122</f>
        <v>100</v>
      </c>
      <c r="I119" s="4">
        <f>主动技能!O122</f>
        <v>100</v>
      </c>
      <c r="J119">
        <f>主动技能!P122</f>
        <v>0</v>
      </c>
      <c r="K119">
        <f>主动技能!Q122</f>
        <v>0</v>
      </c>
      <c r="L119">
        <f>主动技能!R122</f>
        <v>0</v>
      </c>
      <c r="M119">
        <f>主动技能!S122</f>
        <v>0</v>
      </c>
      <c r="N119" t="str">
        <f>IF(主动技能!T122="","",主动技能!T122)</f>
        <v>3:100:2:0</v>
      </c>
      <c r="O119" t="str">
        <f>IF(主动技能!U122="","",主动技能!U122)</f>
        <v/>
      </c>
      <c r="P119">
        <f>主动技能!V122</f>
        <v>0</v>
      </c>
      <c r="Q119">
        <f>主动技能!W122</f>
        <v>0</v>
      </c>
      <c r="R119">
        <f>主动技能!X122</f>
        <v>0</v>
      </c>
      <c r="S119">
        <f>主动技能!Y122</f>
        <v>100</v>
      </c>
      <c r="T119">
        <f>主动技能!Z122</f>
        <v>100</v>
      </c>
      <c r="U119">
        <f>主动技能!AB122</f>
        <v>3486</v>
      </c>
      <c r="V119">
        <f>主动技能!AC122</f>
        <v>0</v>
      </c>
      <c r="W119">
        <f>主动技能!AD122</f>
        <v>0</v>
      </c>
      <c r="X119" s="1">
        <v>0</v>
      </c>
      <c r="Y119" s="1">
        <v>0</v>
      </c>
      <c r="Z119" s="1">
        <v>0</v>
      </c>
    </row>
    <row r="120" spans="1:26" x14ac:dyDescent="0.15">
      <c r="A120">
        <f>主动技能!B123</f>
        <v>117</v>
      </c>
      <c r="B120" s="4" t="str">
        <f>主动技能!H123</f>
        <v>驱逐之乐</v>
      </c>
      <c r="C120" s="4" t="str">
        <f>主动技能!I123</f>
        <v>对敌方全体造成100%攻击力（+4292）点伤害,附带减速。</v>
      </c>
      <c r="D120" s="4">
        <f>VLOOKUP(主动技能!J123,对应表!F:G,2,FALSE)</f>
        <v>1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1</v>
      </c>
      <c r="H120" s="4">
        <f>主动技能!N123</f>
        <v>100</v>
      </c>
      <c r="I120" s="4">
        <f>主动技能!O123</f>
        <v>100</v>
      </c>
      <c r="J120">
        <f>主动技能!P123</f>
        <v>0</v>
      </c>
      <c r="K120">
        <f>主动技能!Q123</f>
        <v>0</v>
      </c>
      <c r="L120">
        <f>主动技能!R123</f>
        <v>0</v>
      </c>
      <c r="M120">
        <f>主动技能!S123</f>
        <v>0</v>
      </c>
      <c r="N120" t="str">
        <f>IF(主动技能!T123="","",主动技能!T123)</f>
        <v>3:100:2:0</v>
      </c>
      <c r="O120" t="str">
        <f>IF(主动技能!U123="","",主动技能!U123)</f>
        <v/>
      </c>
      <c r="P120">
        <f>主动技能!V123</f>
        <v>0</v>
      </c>
      <c r="Q120">
        <f>主动技能!W123</f>
        <v>0</v>
      </c>
      <c r="R120">
        <f>主动技能!X123</f>
        <v>0</v>
      </c>
      <c r="S120">
        <f>主动技能!Y123</f>
        <v>100</v>
      </c>
      <c r="T120">
        <f>主动技能!Z123</f>
        <v>100</v>
      </c>
      <c r="U120">
        <f>主动技能!AB123</f>
        <v>4292</v>
      </c>
      <c r="V120">
        <f>主动技能!AC123</f>
        <v>0</v>
      </c>
      <c r="W120">
        <f>主动技能!AD123</f>
        <v>0</v>
      </c>
      <c r="X120" s="1">
        <v>0</v>
      </c>
      <c r="Y120" s="1">
        <v>0</v>
      </c>
      <c r="Z120" s="1">
        <v>0</v>
      </c>
    </row>
    <row r="121" spans="1:26" x14ac:dyDescent="0.15">
      <c r="A121">
        <f>主动技能!B124</f>
        <v>118</v>
      </c>
      <c r="B121" s="4" t="str">
        <f>主动技能!H124</f>
        <v>驱逐之乐</v>
      </c>
      <c r="C121" s="4" t="str">
        <f>主动技能!I124</f>
        <v>对敌方全体造成100%攻击力（+5285）点伤害,附带减速。</v>
      </c>
      <c r="D121" s="4">
        <f>VLOOKUP(主动技能!J124,对应表!F:G,2,FALSE)</f>
        <v>1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1</v>
      </c>
      <c r="H121" s="4">
        <f>主动技能!N124</f>
        <v>100</v>
      </c>
      <c r="I121" s="4">
        <f>主动技能!O124</f>
        <v>100</v>
      </c>
      <c r="J121">
        <f>主动技能!P124</f>
        <v>0</v>
      </c>
      <c r="K121">
        <f>主动技能!Q124</f>
        <v>0</v>
      </c>
      <c r="L121">
        <f>主动技能!R124</f>
        <v>0</v>
      </c>
      <c r="M121">
        <f>主动技能!S124</f>
        <v>0</v>
      </c>
      <c r="N121" t="str">
        <f>IF(主动技能!T124="","",主动技能!T124)</f>
        <v>3:100:2:0</v>
      </c>
      <c r="O121" t="str">
        <f>IF(主动技能!U124="","",主动技能!U124)</f>
        <v/>
      </c>
      <c r="P121">
        <f>主动技能!V124</f>
        <v>0</v>
      </c>
      <c r="Q121">
        <f>主动技能!W124</f>
        <v>0</v>
      </c>
      <c r="R121">
        <f>主动技能!X124</f>
        <v>0</v>
      </c>
      <c r="S121">
        <f>主动技能!Y124</f>
        <v>100</v>
      </c>
      <c r="T121">
        <f>主动技能!Z124</f>
        <v>100</v>
      </c>
      <c r="U121">
        <f>主动技能!AB124</f>
        <v>5285</v>
      </c>
      <c r="V121">
        <f>主动技能!AC124</f>
        <v>0</v>
      </c>
      <c r="W121">
        <f>主动技能!AD124</f>
        <v>0</v>
      </c>
      <c r="X121" s="1">
        <v>0</v>
      </c>
      <c r="Y121" s="1">
        <v>0</v>
      </c>
      <c r="Z121" s="1">
        <v>0</v>
      </c>
    </row>
    <row r="122" spans="1:26" x14ac:dyDescent="0.15">
      <c r="A122">
        <f>主动技能!B125</f>
        <v>119</v>
      </c>
      <c r="B122" s="4" t="str">
        <f>主动技能!H125</f>
        <v>驱逐之乐</v>
      </c>
      <c r="C122" s="4" t="str">
        <f>主动技能!I125</f>
        <v>对敌方全体造成100%攻击力（+6507）点伤害,附带减速。</v>
      </c>
      <c r="D122" s="4">
        <f>VLOOKUP(主动技能!J125,对应表!F:G,2,FALSE)</f>
        <v>1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1</v>
      </c>
      <c r="H122" s="4">
        <f>主动技能!N125</f>
        <v>100</v>
      </c>
      <c r="I122" s="4">
        <f>主动技能!O125</f>
        <v>100</v>
      </c>
      <c r="J122">
        <f>主动技能!P125</f>
        <v>0</v>
      </c>
      <c r="K122">
        <f>主动技能!Q125</f>
        <v>0</v>
      </c>
      <c r="L122">
        <f>主动技能!R125</f>
        <v>0</v>
      </c>
      <c r="M122">
        <f>主动技能!S125</f>
        <v>0</v>
      </c>
      <c r="N122" t="str">
        <f>IF(主动技能!T125="","",主动技能!T125)</f>
        <v>3:100:2:0</v>
      </c>
      <c r="O122" t="str">
        <f>IF(主动技能!U125="","",主动技能!U125)</f>
        <v/>
      </c>
      <c r="P122">
        <f>主动技能!V125</f>
        <v>0</v>
      </c>
      <c r="Q122">
        <f>主动技能!W125</f>
        <v>0</v>
      </c>
      <c r="R122">
        <f>主动技能!X125</f>
        <v>0</v>
      </c>
      <c r="S122">
        <f>主动技能!Y125</f>
        <v>100</v>
      </c>
      <c r="T122">
        <f>主动技能!Z125</f>
        <v>100</v>
      </c>
      <c r="U122">
        <f>主动技能!AB125</f>
        <v>6507</v>
      </c>
      <c r="V122">
        <f>主动技能!AC125</f>
        <v>0</v>
      </c>
      <c r="W122">
        <f>主动技能!AD125</f>
        <v>0</v>
      </c>
      <c r="X122" s="1">
        <v>0</v>
      </c>
      <c r="Y122" s="1">
        <v>0</v>
      </c>
      <c r="Z122" s="1">
        <v>0</v>
      </c>
    </row>
    <row r="123" spans="1:26" x14ac:dyDescent="0.15">
      <c r="A123">
        <f>主动技能!B126</f>
        <v>120</v>
      </c>
      <c r="B123" s="4" t="str">
        <f>主动技能!H126</f>
        <v>驱逐之乐</v>
      </c>
      <c r="C123" s="4" t="str">
        <f>主动技能!I126</f>
        <v>对敌方全体造成100%攻击力（+8011）点伤害,附带减速。</v>
      </c>
      <c r="D123" s="4">
        <f>VLOOKUP(主动技能!J126,对应表!F:G,2,FALSE)</f>
        <v>1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1</v>
      </c>
      <c r="H123" s="4">
        <f>主动技能!N126</f>
        <v>100</v>
      </c>
      <c r="I123" s="4">
        <f>主动技能!O126</f>
        <v>100</v>
      </c>
      <c r="J123">
        <f>主动技能!P126</f>
        <v>0</v>
      </c>
      <c r="K123">
        <f>主动技能!Q126</f>
        <v>0</v>
      </c>
      <c r="L123">
        <f>主动技能!R126</f>
        <v>0</v>
      </c>
      <c r="M123">
        <f>主动技能!S126</f>
        <v>0</v>
      </c>
      <c r="N123" t="str">
        <f>IF(主动技能!T126="","",主动技能!T126)</f>
        <v>3:100:2:0</v>
      </c>
      <c r="O123" t="str">
        <f>IF(主动技能!U126="","",主动技能!U126)</f>
        <v/>
      </c>
      <c r="P123">
        <f>主动技能!V126</f>
        <v>0</v>
      </c>
      <c r="Q123">
        <f>主动技能!W126</f>
        <v>0</v>
      </c>
      <c r="R123">
        <f>主动技能!X126</f>
        <v>0</v>
      </c>
      <c r="S123">
        <f>主动技能!Y126</f>
        <v>100</v>
      </c>
      <c r="T123">
        <f>主动技能!Z126</f>
        <v>100</v>
      </c>
      <c r="U123">
        <f>主动技能!AB126</f>
        <v>8011</v>
      </c>
      <c r="V123">
        <f>主动技能!AC126</f>
        <v>0</v>
      </c>
      <c r="W123">
        <f>主动技能!AD126</f>
        <v>0</v>
      </c>
      <c r="X123" s="1">
        <v>0</v>
      </c>
      <c r="Y123" s="1">
        <v>0</v>
      </c>
      <c r="Z123" s="1">
        <v>0</v>
      </c>
    </row>
    <row r="124" spans="1:26" x14ac:dyDescent="0.15">
      <c r="A124">
        <f>主动技能!B127</f>
        <v>121</v>
      </c>
      <c r="B124" s="4" t="str">
        <f>主动技能!H127</f>
        <v>普攻</v>
      </c>
      <c r="C124" s="4" t="str">
        <f>主动技能!I127</f>
        <v>对敌方单体攻击，造成100%攻击力（+47）点伤害。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>
        <f>主动技能!O127</f>
        <v>0</v>
      </c>
      <c r="J124">
        <f>主动技能!P127</f>
        <v>0</v>
      </c>
      <c r="K124">
        <f>主动技能!Q127</f>
        <v>0</v>
      </c>
      <c r="L124">
        <f>主动技能!R127</f>
        <v>0</v>
      </c>
      <c r="M124">
        <f>主动技能!S127</f>
        <v>0</v>
      </c>
      <c r="N124" t="str">
        <f>IF(主动技能!T127="","",主动技能!T127)</f>
        <v/>
      </c>
      <c r="O124" t="str">
        <f>IF(主动技能!U127="","",主动技能!U127)</f>
        <v/>
      </c>
      <c r="P124">
        <f>主动技能!V127</f>
        <v>0</v>
      </c>
      <c r="Q124">
        <f>主动技能!W127</f>
        <v>0</v>
      </c>
      <c r="R124">
        <f>主动技能!X127</f>
        <v>0</v>
      </c>
      <c r="S124">
        <f>主动技能!Y127</f>
        <v>0</v>
      </c>
      <c r="T124">
        <f>主动技能!Z127</f>
        <v>100</v>
      </c>
      <c r="U124">
        <f>主动技能!AB127</f>
        <v>47</v>
      </c>
      <c r="V124">
        <f>主动技能!AC127</f>
        <v>0</v>
      </c>
      <c r="W124">
        <f>主动技能!AD127</f>
        <v>0</v>
      </c>
      <c r="X124" s="1">
        <v>0</v>
      </c>
      <c r="Y124" s="1">
        <v>0</v>
      </c>
      <c r="Z124" s="1">
        <v>0</v>
      </c>
    </row>
    <row r="125" spans="1:26" x14ac:dyDescent="0.15">
      <c r="A125">
        <f>主动技能!B128</f>
        <v>122</v>
      </c>
      <c r="B125" s="4" t="str">
        <f>主动技能!H128</f>
        <v>普攻</v>
      </c>
      <c r="C125" s="4" t="str">
        <f>主动技能!I128</f>
        <v>对敌方单体攻击，造成100%攻击力（+70）点伤害。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>
        <f>主动技能!O128</f>
        <v>0</v>
      </c>
      <c r="J125">
        <f>主动技能!P128</f>
        <v>0</v>
      </c>
      <c r="K125">
        <f>主动技能!Q128</f>
        <v>0</v>
      </c>
      <c r="L125">
        <f>主动技能!R128</f>
        <v>0</v>
      </c>
      <c r="M125">
        <f>主动技能!S128</f>
        <v>0</v>
      </c>
      <c r="N125" t="str">
        <f>IF(主动技能!T128="","",主动技能!T128)</f>
        <v/>
      </c>
      <c r="O125" t="str">
        <f>IF(主动技能!U128="","",主动技能!U128)</f>
        <v/>
      </c>
      <c r="P125">
        <f>主动技能!V128</f>
        <v>0</v>
      </c>
      <c r="Q125">
        <f>主动技能!W128</f>
        <v>0</v>
      </c>
      <c r="R125">
        <f>主动技能!X128</f>
        <v>0</v>
      </c>
      <c r="S125">
        <f>主动技能!Y128</f>
        <v>0</v>
      </c>
      <c r="T125">
        <f>主动技能!Z128</f>
        <v>100</v>
      </c>
      <c r="U125">
        <f>主动技能!AB128</f>
        <v>70</v>
      </c>
      <c r="V125">
        <f>主动技能!AC128</f>
        <v>0</v>
      </c>
      <c r="W125">
        <f>主动技能!AD128</f>
        <v>0</v>
      </c>
      <c r="X125" s="1">
        <v>0</v>
      </c>
      <c r="Y125" s="1">
        <v>0</v>
      </c>
      <c r="Z125" s="1">
        <v>0</v>
      </c>
    </row>
    <row r="126" spans="1:26" x14ac:dyDescent="0.15">
      <c r="A126">
        <f>主动技能!B129</f>
        <v>123</v>
      </c>
      <c r="B126" s="4" t="str">
        <f>主动技能!H129</f>
        <v>普攻</v>
      </c>
      <c r="C126" s="4" t="str">
        <f>主动技能!I129</f>
        <v>对敌方单体攻击，造成100%攻击力（+92）点伤害。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>
        <f>主动技能!O129</f>
        <v>0</v>
      </c>
      <c r="J126">
        <f>主动技能!P129</f>
        <v>0</v>
      </c>
      <c r="K126">
        <f>主动技能!Q129</f>
        <v>0</v>
      </c>
      <c r="L126">
        <f>主动技能!R129</f>
        <v>0</v>
      </c>
      <c r="M126">
        <f>主动技能!S129</f>
        <v>0</v>
      </c>
      <c r="N126" t="str">
        <f>IF(主动技能!T129="","",主动技能!T129)</f>
        <v/>
      </c>
      <c r="O126" t="str">
        <f>IF(主动技能!U129="","",主动技能!U129)</f>
        <v/>
      </c>
      <c r="P126">
        <f>主动技能!V129</f>
        <v>0</v>
      </c>
      <c r="Q126">
        <f>主动技能!W129</f>
        <v>0</v>
      </c>
      <c r="R126">
        <f>主动技能!X129</f>
        <v>0</v>
      </c>
      <c r="S126">
        <f>主动技能!Y129</f>
        <v>0</v>
      </c>
      <c r="T126">
        <f>主动技能!Z129</f>
        <v>100</v>
      </c>
      <c r="U126">
        <f>主动技能!AB129</f>
        <v>92</v>
      </c>
      <c r="V126">
        <f>主动技能!AC129</f>
        <v>0</v>
      </c>
      <c r="W126">
        <f>主动技能!AD129</f>
        <v>0</v>
      </c>
      <c r="X126" s="1">
        <v>0</v>
      </c>
      <c r="Y126" s="1">
        <v>0</v>
      </c>
      <c r="Z126" s="1">
        <v>0</v>
      </c>
    </row>
    <row r="127" spans="1:26" x14ac:dyDescent="0.15">
      <c r="A127">
        <f>主动技能!B130</f>
        <v>124</v>
      </c>
      <c r="B127" s="4" t="str">
        <f>主动技能!H130</f>
        <v>普攻</v>
      </c>
      <c r="C127" s="4" t="str">
        <f>主动技能!I130</f>
        <v>对敌方单体攻击，造成100%攻击力（+114）点伤害。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>
        <f>主动技能!O130</f>
        <v>0</v>
      </c>
      <c r="J127">
        <f>主动技能!P130</f>
        <v>0</v>
      </c>
      <c r="K127">
        <f>主动技能!Q130</f>
        <v>0</v>
      </c>
      <c r="L127">
        <f>主动技能!R130</f>
        <v>0</v>
      </c>
      <c r="M127">
        <f>主动技能!S130</f>
        <v>0</v>
      </c>
      <c r="N127" t="str">
        <f>IF(主动技能!T130="","",主动技能!T130)</f>
        <v/>
      </c>
      <c r="O127" t="str">
        <f>IF(主动技能!U130="","",主动技能!U130)</f>
        <v/>
      </c>
      <c r="P127">
        <f>主动技能!V130</f>
        <v>0</v>
      </c>
      <c r="Q127">
        <f>主动技能!W130</f>
        <v>0</v>
      </c>
      <c r="R127">
        <f>主动技能!X130</f>
        <v>0</v>
      </c>
      <c r="S127">
        <f>主动技能!Y130</f>
        <v>0</v>
      </c>
      <c r="T127">
        <f>主动技能!Z130</f>
        <v>100</v>
      </c>
      <c r="U127">
        <f>主动技能!AB130</f>
        <v>114</v>
      </c>
      <c r="V127">
        <f>主动技能!AC130</f>
        <v>0</v>
      </c>
      <c r="W127">
        <f>主动技能!AD130</f>
        <v>0</v>
      </c>
      <c r="X127" s="1">
        <v>0</v>
      </c>
      <c r="Y127" s="1">
        <v>0</v>
      </c>
      <c r="Z127" s="1">
        <v>0</v>
      </c>
    </row>
    <row r="128" spans="1:26" x14ac:dyDescent="0.15">
      <c r="A128">
        <f>主动技能!B131</f>
        <v>125</v>
      </c>
      <c r="B128" s="4" t="str">
        <f>主动技能!H131</f>
        <v>普攻</v>
      </c>
      <c r="C128" s="4" t="str">
        <f>主动技能!I131</f>
        <v>对敌方单体攻击，造成100%攻击力（+141）点伤害。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>
        <f>主动技能!O131</f>
        <v>0</v>
      </c>
      <c r="J128">
        <f>主动技能!P131</f>
        <v>0</v>
      </c>
      <c r="K128">
        <f>主动技能!Q131</f>
        <v>0</v>
      </c>
      <c r="L128">
        <f>主动技能!R131</f>
        <v>0</v>
      </c>
      <c r="M128">
        <f>主动技能!S131</f>
        <v>0</v>
      </c>
      <c r="N128" t="str">
        <f>IF(主动技能!T131="","",主动技能!T131)</f>
        <v/>
      </c>
      <c r="O128" t="str">
        <f>IF(主动技能!U131="","",主动技能!U131)</f>
        <v/>
      </c>
      <c r="P128">
        <f>主动技能!V131</f>
        <v>0</v>
      </c>
      <c r="Q128">
        <f>主动技能!W131</f>
        <v>0</v>
      </c>
      <c r="R128">
        <f>主动技能!X131</f>
        <v>0</v>
      </c>
      <c r="S128">
        <f>主动技能!Y131</f>
        <v>0</v>
      </c>
      <c r="T128">
        <f>主动技能!Z131</f>
        <v>100</v>
      </c>
      <c r="U128">
        <f>主动技能!AB131</f>
        <v>141</v>
      </c>
      <c r="V128">
        <f>主动技能!AC131</f>
        <v>0</v>
      </c>
      <c r="W128">
        <f>主动技能!AD131</f>
        <v>0</v>
      </c>
      <c r="X128" s="1">
        <v>0</v>
      </c>
      <c r="Y128" s="1">
        <v>0</v>
      </c>
      <c r="Z128" s="1">
        <v>0</v>
      </c>
    </row>
    <row r="129" spans="1:26" x14ac:dyDescent="0.15">
      <c r="A129">
        <f>主动技能!B132</f>
        <v>126</v>
      </c>
      <c r="B129" s="4" t="str">
        <f>主动技能!H132</f>
        <v>普攻</v>
      </c>
      <c r="C129" s="4" t="str">
        <f>主动技能!I132</f>
        <v>对敌方单体攻击，造成100%攻击力（+174）点伤害。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>
        <f>主动技能!O132</f>
        <v>0</v>
      </c>
      <c r="J129">
        <f>主动技能!P132</f>
        <v>0</v>
      </c>
      <c r="K129">
        <f>主动技能!Q132</f>
        <v>0</v>
      </c>
      <c r="L129">
        <f>主动技能!R132</f>
        <v>0</v>
      </c>
      <c r="M129">
        <f>主动技能!S132</f>
        <v>0</v>
      </c>
      <c r="N129" t="str">
        <f>IF(主动技能!T132="","",主动技能!T132)</f>
        <v/>
      </c>
      <c r="O129" t="str">
        <f>IF(主动技能!U132="","",主动技能!U132)</f>
        <v/>
      </c>
      <c r="P129">
        <f>主动技能!V132</f>
        <v>0</v>
      </c>
      <c r="Q129">
        <f>主动技能!W132</f>
        <v>0</v>
      </c>
      <c r="R129">
        <f>主动技能!X132</f>
        <v>0</v>
      </c>
      <c r="S129">
        <f>主动技能!Y132</f>
        <v>0</v>
      </c>
      <c r="T129">
        <f>主动技能!Z132</f>
        <v>100</v>
      </c>
      <c r="U129">
        <f>主动技能!AB132</f>
        <v>174</v>
      </c>
      <c r="V129">
        <f>主动技能!AC132</f>
        <v>0</v>
      </c>
      <c r="W129">
        <f>主动技能!AD132</f>
        <v>0</v>
      </c>
      <c r="X129" s="1">
        <v>0</v>
      </c>
      <c r="Y129" s="1">
        <v>0</v>
      </c>
      <c r="Z129" s="1">
        <v>0</v>
      </c>
    </row>
    <row r="130" spans="1:26" x14ac:dyDescent="0.15">
      <c r="A130">
        <f>主动技能!B133</f>
        <v>127</v>
      </c>
      <c r="B130" s="4" t="str">
        <f>主动技能!H133</f>
        <v>普攻</v>
      </c>
      <c r="C130" s="4" t="str">
        <f>主动技能!I133</f>
        <v>对敌方单体攻击，造成100%攻击力（+214）点伤害。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>
        <f>主动技能!O133</f>
        <v>0</v>
      </c>
      <c r="J130">
        <f>主动技能!P133</f>
        <v>0</v>
      </c>
      <c r="K130">
        <f>主动技能!Q133</f>
        <v>0</v>
      </c>
      <c r="L130">
        <f>主动技能!R133</f>
        <v>0</v>
      </c>
      <c r="M130">
        <f>主动技能!S133</f>
        <v>0</v>
      </c>
      <c r="N130" t="str">
        <f>IF(主动技能!T133="","",主动技能!T133)</f>
        <v/>
      </c>
      <c r="O130" t="str">
        <f>IF(主动技能!U133="","",主动技能!U133)</f>
        <v/>
      </c>
      <c r="P130">
        <f>主动技能!V133</f>
        <v>0</v>
      </c>
      <c r="Q130">
        <f>主动技能!W133</f>
        <v>0</v>
      </c>
      <c r="R130">
        <f>主动技能!X133</f>
        <v>0</v>
      </c>
      <c r="S130">
        <f>主动技能!Y133</f>
        <v>0</v>
      </c>
      <c r="T130">
        <f>主动技能!Z133</f>
        <v>100</v>
      </c>
      <c r="U130">
        <f>主动技能!AB133</f>
        <v>214</v>
      </c>
      <c r="V130">
        <f>主动技能!AC133</f>
        <v>0</v>
      </c>
      <c r="W130">
        <f>主动技能!AD133</f>
        <v>0</v>
      </c>
      <c r="X130" s="1">
        <v>0</v>
      </c>
      <c r="Y130" s="1">
        <v>0</v>
      </c>
      <c r="Z130" s="1">
        <v>0</v>
      </c>
    </row>
    <row r="131" spans="1:26" x14ac:dyDescent="0.15">
      <c r="A131">
        <f>主动技能!B134</f>
        <v>128</v>
      </c>
      <c r="B131" s="4" t="str">
        <f>主动技能!H134</f>
        <v>普攻</v>
      </c>
      <c r="C131" s="4" t="str">
        <f>主动技能!I134</f>
        <v>对敌方单体攻击，造成100%攻击力（+264）点伤害。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>
        <f>主动技能!O134</f>
        <v>0</v>
      </c>
      <c r="J131">
        <f>主动技能!P134</f>
        <v>0</v>
      </c>
      <c r="K131">
        <f>主动技能!Q134</f>
        <v>0</v>
      </c>
      <c r="L131">
        <f>主动技能!R134</f>
        <v>0</v>
      </c>
      <c r="M131">
        <f>主动技能!S134</f>
        <v>0</v>
      </c>
      <c r="N131" t="str">
        <f>IF(主动技能!T134="","",主动技能!T134)</f>
        <v/>
      </c>
      <c r="O131" t="str">
        <f>IF(主动技能!U134="","",主动技能!U134)</f>
        <v/>
      </c>
      <c r="P131">
        <f>主动技能!V134</f>
        <v>0</v>
      </c>
      <c r="Q131">
        <f>主动技能!W134</f>
        <v>0</v>
      </c>
      <c r="R131">
        <f>主动技能!X134</f>
        <v>0</v>
      </c>
      <c r="S131">
        <f>主动技能!Y134</f>
        <v>0</v>
      </c>
      <c r="T131">
        <f>主动技能!Z134</f>
        <v>100</v>
      </c>
      <c r="U131">
        <f>主动技能!AB134</f>
        <v>264</v>
      </c>
      <c r="V131">
        <f>主动技能!AC134</f>
        <v>0</v>
      </c>
      <c r="W131">
        <f>主动技能!AD134</f>
        <v>0</v>
      </c>
      <c r="X131" s="1">
        <v>0</v>
      </c>
      <c r="Y131" s="1">
        <v>0</v>
      </c>
      <c r="Z131" s="1">
        <v>0</v>
      </c>
    </row>
    <row r="132" spans="1:26" x14ac:dyDescent="0.15">
      <c r="A132">
        <f>主动技能!B135</f>
        <v>129</v>
      </c>
      <c r="B132" s="4" t="str">
        <f>主动技能!H135</f>
        <v>普攻</v>
      </c>
      <c r="C132" s="4" t="str">
        <f>主动技能!I135</f>
        <v>对敌方单体攻击，造成100%攻击力（+325）点伤害。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>
        <f>主动技能!O135</f>
        <v>0</v>
      </c>
      <c r="J132">
        <f>主动技能!P135</f>
        <v>0</v>
      </c>
      <c r="K132">
        <f>主动技能!Q135</f>
        <v>0</v>
      </c>
      <c r="L132">
        <f>主动技能!R135</f>
        <v>0</v>
      </c>
      <c r="M132">
        <f>主动技能!S135</f>
        <v>0</v>
      </c>
      <c r="N132" t="str">
        <f>IF(主动技能!T135="","",主动技能!T135)</f>
        <v/>
      </c>
      <c r="O132" t="str">
        <f>IF(主动技能!U135="","",主动技能!U135)</f>
        <v/>
      </c>
      <c r="P132">
        <f>主动技能!V135</f>
        <v>0</v>
      </c>
      <c r="Q132">
        <f>主动技能!W135</f>
        <v>0</v>
      </c>
      <c r="R132">
        <f>主动技能!X135</f>
        <v>0</v>
      </c>
      <c r="S132">
        <f>主动技能!Y135</f>
        <v>0</v>
      </c>
      <c r="T132">
        <f>主动技能!Z135</f>
        <v>100</v>
      </c>
      <c r="U132">
        <f>主动技能!AB135</f>
        <v>325</v>
      </c>
      <c r="V132">
        <f>主动技能!AC135</f>
        <v>0</v>
      </c>
      <c r="W132">
        <f>主动技能!AD135</f>
        <v>0</v>
      </c>
      <c r="X132" s="1">
        <v>0</v>
      </c>
      <c r="Y132" s="1">
        <v>0</v>
      </c>
      <c r="Z132" s="1">
        <v>0</v>
      </c>
    </row>
    <row r="133" spans="1:26" x14ac:dyDescent="0.15">
      <c r="A133">
        <f>主动技能!B136</f>
        <v>130</v>
      </c>
      <c r="B133" s="4" t="str">
        <f>主动技能!H136</f>
        <v>普攻</v>
      </c>
      <c r="C133" s="4" t="str">
        <f>主动技能!I136</f>
        <v>对敌方单体攻击，造成100%攻击力（+400）点伤害。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>
        <f>主动技能!O136</f>
        <v>0</v>
      </c>
      <c r="J133">
        <f>主动技能!P136</f>
        <v>0</v>
      </c>
      <c r="K133">
        <f>主动技能!Q136</f>
        <v>0</v>
      </c>
      <c r="L133">
        <f>主动技能!R136</f>
        <v>0</v>
      </c>
      <c r="M133">
        <f>主动技能!S136</f>
        <v>0</v>
      </c>
      <c r="N133" t="str">
        <f>IF(主动技能!T136="","",主动技能!T136)</f>
        <v/>
      </c>
      <c r="O133" t="str">
        <f>IF(主动技能!U136="","",主动技能!U136)</f>
        <v/>
      </c>
      <c r="P133">
        <f>主动技能!V136</f>
        <v>0</v>
      </c>
      <c r="Q133">
        <f>主动技能!W136</f>
        <v>0</v>
      </c>
      <c r="R133">
        <f>主动技能!X136</f>
        <v>0</v>
      </c>
      <c r="S133">
        <f>主动技能!Y136</f>
        <v>0</v>
      </c>
      <c r="T133">
        <f>主动技能!Z136</f>
        <v>100</v>
      </c>
      <c r="U133">
        <f>主动技能!AB136</f>
        <v>400</v>
      </c>
      <c r="V133">
        <f>主动技能!AC136</f>
        <v>0</v>
      </c>
      <c r="W133">
        <f>主动技能!AD136</f>
        <v>0</v>
      </c>
      <c r="X133" s="1">
        <v>0</v>
      </c>
      <c r="Y133" s="1">
        <v>0</v>
      </c>
      <c r="Z133" s="1">
        <v>0</v>
      </c>
    </row>
    <row r="134" spans="1:26" x14ac:dyDescent="0.15">
      <c r="A134">
        <f>主动技能!B137</f>
        <v>131</v>
      </c>
      <c r="B134" s="4" t="str">
        <f>主动技能!H137</f>
        <v>普攻</v>
      </c>
      <c r="C134" s="4" t="str">
        <f>主动技能!I137</f>
        <v>对敌方单体攻击，造成100%攻击力（+492）点伤害。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>
        <f>主动技能!O137</f>
        <v>0</v>
      </c>
      <c r="J134">
        <f>主动技能!P137</f>
        <v>0</v>
      </c>
      <c r="K134">
        <f>主动技能!Q137</f>
        <v>0</v>
      </c>
      <c r="L134">
        <f>主动技能!R137</f>
        <v>0</v>
      </c>
      <c r="M134">
        <f>主动技能!S137</f>
        <v>0</v>
      </c>
      <c r="N134" t="str">
        <f>IF(主动技能!T137="","",主动技能!T137)</f>
        <v/>
      </c>
      <c r="O134" t="str">
        <f>IF(主动技能!U137="","",主动技能!U137)</f>
        <v/>
      </c>
      <c r="P134">
        <f>主动技能!V137</f>
        <v>0</v>
      </c>
      <c r="Q134">
        <f>主动技能!W137</f>
        <v>0</v>
      </c>
      <c r="R134">
        <f>主动技能!X137</f>
        <v>0</v>
      </c>
      <c r="S134">
        <f>主动技能!Y137</f>
        <v>0</v>
      </c>
      <c r="T134">
        <f>主动技能!Z137</f>
        <v>100</v>
      </c>
      <c r="U134">
        <f>主动技能!AB137</f>
        <v>492</v>
      </c>
      <c r="V134">
        <f>主动技能!AC137</f>
        <v>0</v>
      </c>
      <c r="W134">
        <f>主动技能!AD137</f>
        <v>0</v>
      </c>
      <c r="X134" s="1">
        <v>0</v>
      </c>
      <c r="Y134" s="1">
        <v>0</v>
      </c>
      <c r="Z134" s="1">
        <v>0</v>
      </c>
    </row>
    <row r="135" spans="1:26" x14ac:dyDescent="0.15">
      <c r="A135">
        <f>主动技能!B138</f>
        <v>132</v>
      </c>
      <c r="B135" s="4" t="str">
        <f>主动技能!H138</f>
        <v>普攻</v>
      </c>
      <c r="C135" s="4" t="str">
        <f>主动技能!I138</f>
        <v>对敌方单体攻击，造成100%攻击力（+606）点伤害。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>
        <f>主动技能!O138</f>
        <v>0</v>
      </c>
      <c r="J135">
        <f>主动技能!P138</f>
        <v>0</v>
      </c>
      <c r="K135">
        <f>主动技能!Q138</f>
        <v>0</v>
      </c>
      <c r="L135">
        <f>主动技能!R138</f>
        <v>0</v>
      </c>
      <c r="M135">
        <f>主动技能!S138</f>
        <v>0</v>
      </c>
      <c r="N135" t="str">
        <f>IF(主动技能!T138="","",主动技能!T138)</f>
        <v/>
      </c>
      <c r="O135" t="str">
        <f>IF(主动技能!U138="","",主动技能!U138)</f>
        <v/>
      </c>
      <c r="P135">
        <f>主动技能!V138</f>
        <v>0</v>
      </c>
      <c r="Q135">
        <f>主动技能!W138</f>
        <v>0</v>
      </c>
      <c r="R135">
        <f>主动技能!X138</f>
        <v>0</v>
      </c>
      <c r="S135">
        <f>主动技能!Y138</f>
        <v>0</v>
      </c>
      <c r="T135">
        <f>主动技能!Z138</f>
        <v>100</v>
      </c>
      <c r="U135">
        <f>主动技能!AB138</f>
        <v>606</v>
      </c>
      <c r="V135">
        <f>主动技能!AC138</f>
        <v>0</v>
      </c>
      <c r="W135">
        <f>主动技能!AD138</f>
        <v>0</v>
      </c>
      <c r="X135" s="1">
        <v>0</v>
      </c>
      <c r="Y135" s="1">
        <v>0</v>
      </c>
      <c r="Z135" s="1">
        <v>0</v>
      </c>
    </row>
    <row r="136" spans="1:26" x14ac:dyDescent="0.15">
      <c r="A136">
        <f>主动技能!B139</f>
        <v>133</v>
      </c>
      <c r="B136" s="4" t="str">
        <f>主动技能!H139</f>
        <v>普攻</v>
      </c>
      <c r="C136" s="4" t="str">
        <f>主动技能!I139</f>
        <v>对敌方单体攻击，造成100%攻击力（+747）点伤害。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>
        <f>主动技能!O139</f>
        <v>0</v>
      </c>
      <c r="J136">
        <f>主动技能!P139</f>
        <v>0</v>
      </c>
      <c r="K136">
        <f>主动技能!Q139</f>
        <v>0</v>
      </c>
      <c r="L136">
        <f>主动技能!R139</f>
        <v>0</v>
      </c>
      <c r="M136">
        <f>主动技能!S139</f>
        <v>0</v>
      </c>
      <c r="N136" t="str">
        <f>IF(主动技能!T139="","",主动技能!T139)</f>
        <v/>
      </c>
      <c r="O136" t="str">
        <f>IF(主动技能!U139="","",主动技能!U139)</f>
        <v/>
      </c>
      <c r="P136">
        <f>主动技能!V139</f>
        <v>0</v>
      </c>
      <c r="Q136">
        <f>主动技能!W139</f>
        <v>0</v>
      </c>
      <c r="R136">
        <f>主动技能!X139</f>
        <v>0</v>
      </c>
      <c r="S136">
        <f>主动技能!Y139</f>
        <v>0</v>
      </c>
      <c r="T136">
        <f>主动技能!Z139</f>
        <v>100</v>
      </c>
      <c r="U136">
        <f>主动技能!AB139</f>
        <v>747</v>
      </c>
      <c r="V136">
        <f>主动技能!AC139</f>
        <v>0</v>
      </c>
      <c r="W136">
        <f>主动技能!AD139</f>
        <v>0</v>
      </c>
      <c r="X136" s="1">
        <v>0</v>
      </c>
      <c r="Y136" s="1">
        <v>0</v>
      </c>
      <c r="Z136" s="1">
        <v>0</v>
      </c>
    </row>
    <row r="137" spans="1:26" x14ac:dyDescent="0.15">
      <c r="A137">
        <f>主动技能!B140</f>
        <v>134</v>
      </c>
      <c r="B137" s="4" t="str">
        <f>主动技能!H140</f>
        <v>普攻</v>
      </c>
      <c r="C137" s="4" t="str">
        <f>主动技能!I140</f>
        <v>对敌方单体攻击，造成100%攻击力（+919）点伤害。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>
        <f>主动技能!O140</f>
        <v>0</v>
      </c>
      <c r="J137">
        <f>主动技能!P140</f>
        <v>0</v>
      </c>
      <c r="K137">
        <f>主动技能!Q140</f>
        <v>0</v>
      </c>
      <c r="L137">
        <f>主动技能!R140</f>
        <v>0</v>
      </c>
      <c r="M137">
        <f>主动技能!S140</f>
        <v>0</v>
      </c>
      <c r="N137" t="str">
        <f>IF(主动技能!T140="","",主动技能!T140)</f>
        <v/>
      </c>
      <c r="O137" t="str">
        <f>IF(主动技能!U140="","",主动技能!U140)</f>
        <v/>
      </c>
      <c r="P137">
        <f>主动技能!V140</f>
        <v>0</v>
      </c>
      <c r="Q137">
        <f>主动技能!W140</f>
        <v>0</v>
      </c>
      <c r="R137">
        <f>主动技能!X140</f>
        <v>0</v>
      </c>
      <c r="S137">
        <f>主动技能!Y140</f>
        <v>0</v>
      </c>
      <c r="T137">
        <f>主动技能!Z140</f>
        <v>100</v>
      </c>
      <c r="U137">
        <f>主动技能!AB140</f>
        <v>919</v>
      </c>
      <c r="V137">
        <f>主动技能!AC140</f>
        <v>0</v>
      </c>
      <c r="W137">
        <f>主动技能!AD140</f>
        <v>0</v>
      </c>
      <c r="X137" s="1">
        <v>0</v>
      </c>
      <c r="Y137" s="1">
        <v>0</v>
      </c>
      <c r="Z137" s="1">
        <v>0</v>
      </c>
    </row>
    <row r="138" spans="1:26" x14ac:dyDescent="0.15">
      <c r="A138">
        <f>主动技能!B141</f>
        <v>135</v>
      </c>
      <c r="B138" s="4" t="str">
        <f>主动技能!H141</f>
        <v>普攻</v>
      </c>
      <c r="C138" s="4" t="str">
        <f>主动技能!I141</f>
        <v>对敌方单体攻击，造成100%攻击力（+1132）点伤害。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>
        <f>主动技能!O141</f>
        <v>0</v>
      </c>
      <c r="J138">
        <f>主动技能!P141</f>
        <v>0</v>
      </c>
      <c r="K138">
        <f>主动技能!Q141</f>
        <v>0</v>
      </c>
      <c r="L138">
        <f>主动技能!R141</f>
        <v>0</v>
      </c>
      <c r="M138">
        <f>主动技能!S141</f>
        <v>0</v>
      </c>
      <c r="N138" t="str">
        <f>IF(主动技能!T141="","",主动技能!T141)</f>
        <v/>
      </c>
      <c r="O138" t="str">
        <f>IF(主动技能!U141="","",主动技能!U141)</f>
        <v/>
      </c>
      <c r="P138">
        <f>主动技能!V141</f>
        <v>0</v>
      </c>
      <c r="Q138">
        <f>主动技能!W141</f>
        <v>0</v>
      </c>
      <c r="R138">
        <f>主动技能!X141</f>
        <v>0</v>
      </c>
      <c r="S138">
        <f>主动技能!Y141</f>
        <v>0</v>
      </c>
      <c r="T138">
        <f>主动技能!Z141</f>
        <v>100</v>
      </c>
      <c r="U138">
        <f>主动技能!AB141</f>
        <v>1132</v>
      </c>
      <c r="V138">
        <f>主动技能!AC141</f>
        <v>0</v>
      </c>
      <c r="W138">
        <f>主动技能!AD141</f>
        <v>0</v>
      </c>
      <c r="X138" s="1">
        <v>0</v>
      </c>
      <c r="Y138" s="1">
        <v>0</v>
      </c>
      <c r="Z138" s="1">
        <v>0</v>
      </c>
    </row>
    <row r="139" spans="1:26" x14ac:dyDescent="0.15">
      <c r="A139">
        <f>主动技能!B142</f>
        <v>136</v>
      </c>
      <c r="B139" s="4" t="str">
        <f>主动技能!H142</f>
        <v>普攻</v>
      </c>
      <c r="C139" s="4" t="str">
        <f>主动技能!I142</f>
        <v>对敌方单体攻击，造成100%攻击力（+1394）点伤害。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>
        <f>主动技能!O142</f>
        <v>0</v>
      </c>
      <c r="J139">
        <f>主动技能!P142</f>
        <v>0</v>
      </c>
      <c r="K139">
        <f>主动技能!Q142</f>
        <v>0</v>
      </c>
      <c r="L139">
        <f>主动技能!R142</f>
        <v>0</v>
      </c>
      <c r="M139">
        <f>主动技能!S142</f>
        <v>0</v>
      </c>
      <c r="N139" t="str">
        <f>IF(主动技能!T142="","",主动技能!T142)</f>
        <v/>
      </c>
      <c r="O139" t="str">
        <f>IF(主动技能!U142="","",主动技能!U142)</f>
        <v/>
      </c>
      <c r="P139">
        <f>主动技能!V142</f>
        <v>0</v>
      </c>
      <c r="Q139">
        <f>主动技能!W142</f>
        <v>0</v>
      </c>
      <c r="R139">
        <f>主动技能!X142</f>
        <v>0</v>
      </c>
      <c r="S139">
        <f>主动技能!Y142</f>
        <v>0</v>
      </c>
      <c r="T139">
        <f>主动技能!Z142</f>
        <v>100</v>
      </c>
      <c r="U139">
        <f>主动技能!AB142</f>
        <v>1394</v>
      </c>
      <c r="V139">
        <f>主动技能!AC142</f>
        <v>0</v>
      </c>
      <c r="W139">
        <f>主动技能!AD142</f>
        <v>0</v>
      </c>
      <c r="X139" s="1">
        <v>0</v>
      </c>
      <c r="Y139" s="1">
        <v>0</v>
      </c>
      <c r="Z139" s="1">
        <v>0</v>
      </c>
    </row>
    <row r="140" spans="1:26" x14ac:dyDescent="0.15">
      <c r="A140">
        <f>主动技能!B143</f>
        <v>137</v>
      </c>
      <c r="B140" s="4" t="str">
        <f>主动技能!H143</f>
        <v>普攻</v>
      </c>
      <c r="C140" s="4" t="str">
        <f>主动技能!I143</f>
        <v>对敌方单体攻击，造成100%攻击力（+1717）点伤害。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>
        <f>主动技能!O143</f>
        <v>0</v>
      </c>
      <c r="J140">
        <f>主动技能!P143</f>
        <v>0</v>
      </c>
      <c r="K140">
        <f>主动技能!Q143</f>
        <v>0</v>
      </c>
      <c r="L140">
        <f>主动技能!R143</f>
        <v>0</v>
      </c>
      <c r="M140">
        <f>主动技能!S143</f>
        <v>0</v>
      </c>
      <c r="N140" t="str">
        <f>IF(主动技能!T143="","",主动技能!T143)</f>
        <v/>
      </c>
      <c r="O140" t="str">
        <f>IF(主动技能!U143="","",主动技能!U143)</f>
        <v/>
      </c>
      <c r="P140">
        <f>主动技能!V143</f>
        <v>0</v>
      </c>
      <c r="Q140">
        <f>主动技能!W143</f>
        <v>0</v>
      </c>
      <c r="R140">
        <f>主动技能!X143</f>
        <v>0</v>
      </c>
      <c r="S140">
        <f>主动技能!Y143</f>
        <v>0</v>
      </c>
      <c r="T140">
        <f>主动技能!Z143</f>
        <v>100</v>
      </c>
      <c r="U140">
        <f>主动技能!AB143</f>
        <v>1717</v>
      </c>
      <c r="V140">
        <f>主动技能!AC143</f>
        <v>0</v>
      </c>
      <c r="W140">
        <f>主动技能!AD143</f>
        <v>0</v>
      </c>
      <c r="X140" s="1">
        <v>0</v>
      </c>
      <c r="Y140" s="1">
        <v>0</v>
      </c>
      <c r="Z140" s="1">
        <v>0</v>
      </c>
    </row>
    <row r="141" spans="1:26" x14ac:dyDescent="0.15">
      <c r="A141">
        <f>主动技能!B144</f>
        <v>138</v>
      </c>
      <c r="B141" s="4" t="str">
        <f>主动技能!H144</f>
        <v>普攻</v>
      </c>
      <c r="C141" s="4" t="str">
        <f>主动技能!I144</f>
        <v>对敌方单体攻击，造成100%攻击力（+2114）点伤害。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>
        <f>主动技能!O144</f>
        <v>0</v>
      </c>
      <c r="J141">
        <f>主动技能!P144</f>
        <v>0</v>
      </c>
      <c r="K141">
        <f>主动技能!Q144</f>
        <v>0</v>
      </c>
      <c r="L141">
        <f>主动技能!R144</f>
        <v>0</v>
      </c>
      <c r="M141">
        <f>主动技能!S144</f>
        <v>0</v>
      </c>
      <c r="N141" t="str">
        <f>IF(主动技能!T144="","",主动技能!T144)</f>
        <v/>
      </c>
      <c r="O141" t="str">
        <f>IF(主动技能!U144="","",主动技能!U144)</f>
        <v/>
      </c>
      <c r="P141">
        <f>主动技能!V144</f>
        <v>0</v>
      </c>
      <c r="Q141">
        <f>主动技能!W144</f>
        <v>0</v>
      </c>
      <c r="R141">
        <f>主动技能!X144</f>
        <v>0</v>
      </c>
      <c r="S141">
        <f>主动技能!Y144</f>
        <v>0</v>
      </c>
      <c r="T141">
        <f>主动技能!Z144</f>
        <v>100</v>
      </c>
      <c r="U141">
        <f>主动技能!AB144</f>
        <v>2114</v>
      </c>
      <c r="V141">
        <f>主动技能!AC144</f>
        <v>0</v>
      </c>
      <c r="W141">
        <f>主动技能!AD144</f>
        <v>0</v>
      </c>
      <c r="X141" s="1">
        <v>0</v>
      </c>
      <c r="Y141" s="1">
        <v>0</v>
      </c>
      <c r="Z141" s="1">
        <v>0</v>
      </c>
    </row>
    <row r="142" spans="1:26" x14ac:dyDescent="0.15">
      <c r="A142">
        <f>主动技能!B145</f>
        <v>139</v>
      </c>
      <c r="B142" s="4" t="str">
        <f>主动技能!H145</f>
        <v>普攻</v>
      </c>
      <c r="C142" s="4" t="str">
        <f>主动技能!I145</f>
        <v>对敌方单体攻击，造成100%攻击力（+2602）点伤害。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>
        <f>主动技能!O145</f>
        <v>0</v>
      </c>
      <c r="J142">
        <f>主动技能!P145</f>
        <v>0</v>
      </c>
      <c r="K142">
        <f>主动技能!Q145</f>
        <v>0</v>
      </c>
      <c r="L142">
        <f>主动技能!R145</f>
        <v>0</v>
      </c>
      <c r="M142">
        <f>主动技能!S145</f>
        <v>0</v>
      </c>
      <c r="N142" t="str">
        <f>IF(主动技能!T145="","",主动技能!T145)</f>
        <v/>
      </c>
      <c r="O142" t="str">
        <f>IF(主动技能!U145="","",主动技能!U145)</f>
        <v/>
      </c>
      <c r="P142">
        <f>主动技能!V145</f>
        <v>0</v>
      </c>
      <c r="Q142">
        <f>主动技能!W145</f>
        <v>0</v>
      </c>
      <c r="R142">
        <f>主动技能!X145</f>
        <v>0</v>
      </c>
      <c r="S142">
        <f>主动技能!Y145</f>
        <v>0</v>
      </c>
      <c r="T142">
        <f>主动技能!Z145</f>
        <v>100</v>
      </c>
      <c r="U142">
        <f>主动技能!AB145</f>
        <v>2602</v>
      </c>
      <c r="V142">
        <f>主动技能!AC145</f>
        <v>0</v>
      </c>
      <c r="W142">
        <f>主动技能!AD145</f>
        <v>0</v>
      </c>
      <c r="X142" s="1">
        <v>0</v>
      </c>
      <c r="Y142" s="1">
        <v>0</v>
      </c>
      <c r="Z142" s="1">
        <v>0</v>
      </c>
    </row>
    <row r="143" spans="1:26" x14ac:dyDescent="0.15">
      <c r="A143">
        <f>主动技能!B146</f>
        <v>140</v>
      </c>
      <c r="B143" s="4" t="str">
        <f>主动技能!H146</f>
        <v>普攻</v>
      </c>
      <c r="C143" s="4" t="str">
        <f>主动技能!I146</f>
        <v>对敌方单体攻击，造成100%攻击力（+3204）点伤害。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>
        <f>主动技能!O146</f>
        <v>0</v>
      </c>
      <c r="J143">
        <f>主动技能!P146</f>
        <v>0</v>
      </c>
      <c r="K143">
        <f>主动技能!Q146</f>
        <v>0</v>
      </c>
      <c r="L143">
        <f>主动技能!R146</f>
        <v>0</v>
      </c>
      <c r="M143">
        <f>主动技能!S146</f>
        <v>0</v>
      </c>
      <c r="N143" t="str">
        <f>IF(主动技能!T146="","",主动技能!T146)</f>
        <v/>
      </c>
      <c r="O143" t="str">
        <f>IF(主动技能!U146="","",主动技能!U146)</f>
        <v/>
      </c>
      <c r="P143">
        <f>主动技能!V146</f>
        <v>0</v>
      </c>
      <c r="Q143">
        <f>主动技能!W146</f>
        <v>0</v>
      </c>
      <c r="R143">
        <f>主动技能!X146</f>
        <v>0</v>
      </c>
      <c r="S143">
        <f>主动技能!Y146</f>
        <v>0</v>
      </c>
      <c r="T143">
        <f>主动技能!Z146</f>
        <v>100</v>
      </c>
      <c r="U143">
        <f>主动技能!AB146</f>
        <v>3204</v>
      </c>
      <c r="V143">
        <f>主动技能!AC146</f>
        <v>0</v>
      </c>
      <c r="W143">
        <f>主动技能!AD146</f>
        <v>0</v>
      </c>
      <c r="X143" s="1">
        <v>0</v>
      </c>
      <c r="Y143" s="1">
        <v>0</v>
      </c>
      <c r="Z143" s="1">
        <v>0</v>
      </c>
    </row>
    <row r="144" spans="1:26" x14ac:dyDescent="0.15">
      <c r="A144">
        <f>主动技能!B147</f>
        <v>141</v>
      </c>
      <c r="B144" s="4" t="str">
        <f>主动技能!H147</f>
        <v>玄冰箭</v>
      </c>
      <c r="C144" s="4" t="str">
        <f>主动技能!I147</f>
        <v>对敌方单体造成125%攻击力（+118）点伤害。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1</v>
      </c>
      <c r="G144" s="4">
        <f>IF(主动技能!M147="必中",2,1)</f>
        <v>1</v>
      </c>
      <c r="H144" s="4">
        <f>主动技能!N147</f>
        <v>100</v>
      </c>
      <c r="I144" s="4">
        <f>主动技能!O147</f>
        <v>0</v>
      </c>
      <c r="J144">
        <f>主动技能!P147</f>
        <v>0</v>
      </c>
      <c r="K144">
        <f>主动技能!Q147</f>
        <v>0</v>
      </c>
      <c r="L144">
        <f>主动技能!R147</f>
        <v>0</v>
      </c>
      <c r="M144">
        <f>主动技能!S147</f>
        <v>0</v>
      </c>
      <c r="N144" t="str">
        <f>IF(主动技能!T147="","",主动技能!T147)</f>
        <v/>
      </c>
      <c r="O144" t="str">
        <f>IF(主动技能!U147="","",主动技能!U147)</f>
        <v/>
      </c>
      <c r="P144">
        <f>主动技能!V147</f>
        <v>0</v>
      </c>
      <c r="Q144">
        <f>主动技能!W147</f>
        <v>0</v>
      </c>
      <c r="R144">
        <f>主动技能!X147</f>
        <v>0</v>
      </c>
      <c r="S144">
        <f>主动技能!Y147</f>
        <v>50</v>
      </c>
      <c r="T144">
        <f>主动技能!Z147</f>
        <v>125</v>
      </c>
      <c r="U144">
        <f>主动技能!AB147</f>
        <v>118</v>
      </c>
      <c r="V144">
        <f>主动技能!AC147</f>
        <v>0</v>
      </c>
      <c r="W144">
        <f>主动技能!AD147</f>
        <v>0</v>
      </c>
      <c r="X144" s="1">
        <v>0</v>
      </c>
      <c r="Y144" s="1">
        <v>0</v>
      </c>
      <c r="Z144" s="1">
        <v>0</v>
      </c>
    </row>
    <row r="145" spans="1:26" x14ac:dyDescent="0.15">
      <c r="A145">
        <f>主动技能!B148</f>
        <v>142</v>
      </c>
      <c r="B145" s="4" t="str">
        <f>主动技能!H148</f>
        <v>玄冰箭</v>
      </c>
      <c r="C145" s="4" t="str">
        <f>主动技能!I148</f>
        <v>对敌方单体造成125%攻击力（+175）点伤害。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1</v>
      </c>
      <c r="G145" s="4">
        <f>IF(主动技能!M148="必中",2,1)</f>
        <v>1</v>
      </c>
      <c r="H145" s="4">
        <f>主动技能!N148</f>
        <v>100</v>
      </c>
      <c r="I145" s="4">
        <f>主动技能!O148</f>
        <v>0</v>
      </c>
      <c r="J145">
        <f>主动技能!P148</f>
        <v>0</v>
      </c>
      <c r="K145">
        <f>主动技能!Q148</f>
        <v>0</v>
      </c>
      <c r="L145">
        <f>主动技能!R148</f>
        <v>0</v>
      </c>
      <c r="M145">
        <f>主动技能!S148</f>
        <v>0</v>
      </c>
      <c r="N145" t="str">
        <f>IF(主动技能!T148="","",主动技能!T148)</f>
        <v/>
      </c>
      <c r="O145" t="str">
        <f>IF(主动技能!U148="","",主动技能!U148)</f>
        <v/>
      </c>
      <c r="P145">
        <f>主动技能!V148</f>
        <v>0</v>
      </c>
      <c r="Q145">
        <f>主动技能!W148</f>
        <v>0</v>
      </c>
      <c r="R145">
        <f>主动技能!X148</f>
        <v>0</v>
      </c>
      <c r="S145">
        <f>主动技能!Y148</f>
        <v>50</v>
      </c>
      <c r="T145">
        <f>主动技能!Z148</f>
        <v>125</v>
      </c>
      <c r="U145">
        <f>主动技能!AB148</f>
        <v>175</v>
      </c>
      <c r="V145">
        <f>主动技能!AC148</f>
        <v>0</v>
      </c>
      <c r="W145">
        <f>主动技能!AD148</f>
        <v>0</v>
      </c>
      <c r="X145" s="1">
        <v>0</v>
      </c>
      <c r="Y145" s="1">
        <v>0</v>
      </c>
      <c r="Z145" s="1">
        <v>0</v>
      </c>
    </row>
    <row r="146" spans="1:26" x14ac:dyDescent="0.15">
      <c r="A146">
        <f>主动技能!B149</f>
        <v>143</v>
      </c>
      <c r="B146" s="4" t="str">
        <f>主动技能!H149</f>
        <v>玄冰箭</v>
      </c>
      <c r="C146" s="4" t="str">
        <f>主动技能!I149</f>
        <v>对敌方单体造成125%攻击力（+231）点伤害。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1</v>
      </c>
      <c r="G146" s="4">
        <f>IF(主动技能!M149="必中",2,1)</f>
        <v>1</v>
      </c>
      <c r="H146" s="4">
        <f>主动技能!N149</f>
        <v>100</v>
      </c>
      <c r="I146" s="4">
        <f>主动技能!O149</f>
        <v>0</v>
      </c>
      <c r="J146">
        <f>主动技能!P149</f>
        <v>0</v>
      </c>
      <c r="K146">
        <f>主动技能!Q149</f>
        <v>0</v>
      </c>
      <c r="L146">
        <f>主动技能!R149</f>
        <v>0</v>
      </c>
      <c r="M146">
        <f>主动技能!S149</f>
        <v>0</v>
      </c>
      <c r="N146" t="str">
        <f>IF(主动技能!T149="","",主动技能!T149)</f>
        <v/>
      </c>
      <c r="O146" t="str">
        <f>IF(主动技能!U149="","",主动技能!U149)</f>
        <v/>
      </c>
      <c r="P146">
        <f>主动技能!V149</f>
        <v>0</v>
      </c>
      <c r="Q146">
        <f>主动技能!W149</f>
        <v>0</v>
      </c>
      <c r="R146">
        <f>主动技能!X149</f>
        <v>0</v>
      </c>
      <c r="S146">
        <f>主动技能!Y149</f>
        <v>50</v>
      </c>
      <c r="T146">
        <f>主动技能!Z149</f>
        <v>125</v>
      </c>
      <c r="U146">
        <f>主动技能!AB149</f>
        <v>231</v>
      </c>
      <c r="V146">
        <f>主动技能!AC149</f>
        <v>0</v>
      </c>
      <c r="W146">
        <f>主动技能!AD149</f>
        <v>0</v>
      </c>
      <c r="X146" s="1">
        <v>0</v>
      </c>
      <c r="Y146" s="1">
        <v>0</v>
      </c>
      <c r="Z146" s="1">
        <v>0</v>
      </c>
    </row>
    <row r="147" spans="1:26" x14ac:dyDescent="0.15">
      <c r="A147">
        <f>主动技能!B150</f>
        <v>144</v>
      </c>
      <c r="B147" s="4" t="str">
        <f>主动技能!H150</f>
        <v>玄冰箭</v>
      </c>
      <c r="C147" s="4" t="str">
        <f>主动技能!I150</f>
        <v>对敌方单体造成125%攻击力（+287）点伤害。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1</v>
      </c>
      <c r="G147" s="4">
        <f>IF(主动技能!M150="必中",2,1)</f>
        <v>1</v>
      </c>
      <c r="H147" s="4">
        <f>主动技能!N150</f>
        <v>100</v>
      </c>
      <c r="I147" s="4">
        <f>主动技能!O150</f>
        <v>0</v>
      </c>
      <c r="J147">
        <f>主动技能!P150</f>
        <v>0</v>
      </c>
      <c r="K147">
        <f>主动技能!Q150</f>
        <v>0</v>
      </c>
      <c r="L147">
        <f>主动技能!R150</f>
        <v>0</v>
      </c>
      <c r="M147">
        <f>主动技能!S150</f>
        <v>0</v>
      </c>
      <c r="N147" t="str">
        <f>IF(主动技能!T150="","",主动技能!T150)</f>
        <v/>
      </c>
      <c r="O147" t="str">
        <f>IF(主动技能!U150="","",主动技能!U150)</f>
        <v/>
      </c>
      <c r="P147">
        <f>主动技能!V150</f>
        <v>0</v>
      </c>
      <c r="Q147">
        <f>主动技能!W150</f>
        <v>0</v>
      </c>
      <c r="R147">
        <f>主动技能!X150</f>
        <v>0</v>
      </c>
      <c r="S147">
        <f>主动技能!Y150</f>
        <v>50</v>
      </c>
      <c r="T147">
        <f>主动技能!Z150</f>
        <v>125</v>
      </c>
      <c r="U147">
        <f>主动技能!AB150</f>
        <v>287</v>
      </c>
      <c r="V147">
        <f>主动技能!AC150</f>
        <v>0</v>
      </c>
      <c r="W147">
        <f>主动技能!AD150</f>
        <v>0</v>
      </c>
      <c r="X147" s="1">
        <v>0</v>
      </c>
      <c r="Y147" s="1">
        <v>0</v>
      </c>
      <c r="Z147" s="1">
        <v>0</v>
      </c>
    </row>
    <row r="148" spans="1:26" x14ac:dyDescent="0.15">
      <c r="A148">
        <f>主动技能!B151</f>
        <v>145</v>
      </c>
      <c r="B148" s="4" t="str">
        <f>主动技能!H151</f>
        <v>玄冰箭</v>
      </c>
      <c r="C148" s="4" t="str">
        <f>主动技能!I151</f>
        <v>对敌方单体造成125%攻击力（+353）点伤害。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1</v>
      </c>
      <c r="G148" s="4">
        <f>IF(主动技能!M151="必中",2,1)</f>
        <v>1</v>
      </c>
      <c r="H148" s="4">
        <f>主动技能!N151</f>
        <v>100</v>
      </c>
      <c r="I148" s="4">
        <f>主动技能!O151</f>
        <v>0</v>
      </c>
      <c r="J148">
        <f>主动技能!P151</f>
        <v>0</v>
      </c>
      <c r="K148">
        <f>主动技能!Q151</f>
        <v>0</v>
      </c>
      <c r="L148">
        <f>主动技能!R151</f>
        <v>0</v>
      </c>
      <c r="M148">
        <f>主动技能!S151</f>
        <v>0</v>
      </c>
      <c r="N148" t="str">
        <f>IF(主动技能!T151="","",主动技能!T151)</f>
        <v/>
      </c>
      <c r="O148" t="str">
        <f>IF(主动技能!U151="","",主动技能!U151)</f>
        <v/>
      </c>
      <c r="P148">
        <f>主动技能!V151</f>
        <v>0</v>
      </c>
      <c r="Q148">
        <f>主动技能!W151</f>
        <v>0</v>
      </c>
      <c r="R148">
        <f>主动技能!X151</f>
        <v>0</v>
      </c>
      <c r="S148">
        <f>主动技能!Y151</f>
        <v>50</v>
      </c>
      <c r="T148">
        <f>主动技能!Z151</f>
        <v>125</v>
      </c>
      <c r="U148">
        <f>主动技能!AB151</f>
        <v>353</v>
      </c>
      <c r="V148">
        <f>主动技能!AC151</f>
        <v>0</v>
      </c>
      <c r="W148">
        <f>主动技能!AD151</f>
        <v>0</v>
      </c>
      <c r="X148" s="1">
        <v>0</v>
      </c>
      <c r="Y148" s="1">
        <v>0</v>
      </c>
      <c r="Z148" s="1">
        <v>0</v>
      </c>
    </row>
    <row r="149" spans="1:26" x14ac:dyDescent="0.15">
      <c r="A149">
        <f>主动技能!B152</f>
        <v>146</v>
      </c>
      <c r="B149" s="4" t="str">
        <f>主动技能!H152</f>
        <v>玄冰箭</v>
      </c>
      <c r="C149" s="4" t="str">
        <f>主动技能!I152</f>
        <v>对敌方单体造成125%攻击力（+435）点伤害。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1</v>
      </c>
      <c r="G149" s="4">
        <f>IF(主动技能!M152="必中",2,1)</f>
        <v>1</v>
      </c>
      <c r="H149" s="4">
        <f>主动技能!N152</f>
        <v>100</v>
      </c>
      <c r="I149" s="4">
        <f>主动技能!O152</f>
        <v>0</v>
      </c>
      <c r="J149">
        <f>主动技能!P152</f>
        <v>0</v>
      </c>
      <c r="K149">
        <f>主动技能!Q152</f>
        <v>0</v>
      </c>
      <c r="L149">
        <f>主动技能!R152</f>
        <v>0</v>
      </c>
      <c r="M149">
        <f>主动技能!S152</f>
        <v>0</v>
      </c>
      <c r="N149" t="str">
        <f>IF(主动技能!T152="","",主动技能!T152)</f>
        <v/>
      </c>
      <c r="O149" t="str">
        <f>IF(主动技能!U152="","",主动技能!U152)</f>
        <v/>
      </c>
      <c r="P149">
        <f>主动技能!V152</f>
        <v>0</v>
      </c>
      <c r="Q149">
        <f>主动技能!W152</f>
        <v>0</v>
      </c>
      <c r="R149">
        <f>主动技能!X152</f>
        <v>0</v>
      </c>
      <c r="S149">
        <f>主动技能!Y152</f>
        <v>50</v>
      </c>
      <c r="T149">
        <f>主动技能!Z152</f>
        <v>125</v>
      </c>
      <c r="U149">
        <f>主动技能!AB152</f>
        <v>435</v>
      </c>
      <c r="V149">
        <f>主动技能!AC152</f>
        <v>0</v>
      </c>
      <c r="W149">
        <f>主动技能!AD152</f>
        <v>0</v>
      </c>
      <c r="X149" s="1">
        <v>0</v>
      </c>
      <c r="Y149" s="1">
        <v>0</v>
      </c>
      <c r="Z149" s="1">
        <v>0</v>
      </c>
    </row>
    <row r="150" spans="1:26" x14ac:dyDescent="0.15">
      <c r="A150">
        <f>主动技能!B153</f>
        <v>147</v>
      </c>
      <c r="B150" s="4" t="str">
        <f>主动技能!H153</f>
        <v>玄冰箭</v>
      </c>
      <c r="C150" s="4" t="str">
        <f>主动技能!I153</f>
        <v>对敌方单体造成125%攻击力（+535）点伤害。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1</v>
      </c>
      <c r="G150" s="4">
        <f>IF(主动技能!M153="必中",2,1)</f>
        <v>1</v>
      </c>
      <c r="H150" s="4">
        <f>主动技能!N153</f>
        <v>100</v>
      </c>
      <c r="I150" s="4">
        <f>主动技能!O153</f>
        <v>0</v>
      </c>
      <c r="J150">
        <f>主动技能!P153</f>
        <v>0</v>
      </c>
      <c r="K150">
        <f>主动技能!Q153</f>
        <v>0</v>
      </c>
      <c r="L150">
        <f>主动技能!R153</f>
        <v>0</v>
      </c>
      <c r="M150">
        <f>主动技能!S153</f>
        <v>0</v>
      </c>
      <c r="N150" t="str">
        <f>IF(主动技能!T153="","",主动技能!T153)</f>
        <v/>
      </c>
      <c r="O150" t="str">
        <f>IF(主动技能!U153="","",主动技能!U153)</f>
        <v/>
      </c>
      <c r="P150">
        <f>主动技能!V153</f>
        <v>0</v>
      </c>
      <c r="Q150">
        <f>主动技能!W153</f>
        <v>0</v>
      </c>
      <c r="R150">
        <f>主动技能!X153</f>
        <v>0</v>
      </c>
      <c r="S150">
        <f>主动技能!Y153</f>
        <v>50</v>
      </c>
      <c r="T150">
        <f>主动技能!Z153</f>
        <v>125</v>
      </c>
      <c r="U150">
        <f>主动技能!AB153</f>
        <v>535</v>
      </c>
      <c r="V150">
        <f>主动技能!AC153</f>
        <v>0</v>
      </c>
      <c r="W150">
        <f>主动技能!AD153</f>
        <v>0</v>
      </c>
      <c r="X150" s="1">
        <v>0</v>
      </c>
      <c r="Y150" s="1">
        <v>0</v>
      </c>
      <c r="Z150" s="1">
        <v>0</v>
      </c>
    </row>
    <row r="151" spans="1:26" x14ac:dyDescent="0.15">
      <c r="A151">
        <f>主动技能!B154</f>
        <v>148</v>
      </c>
      <c r="B151" s="4" t="str">
        <f>主动技能!H154</f>
        <v>玄冰箭</v>
      </c>
      <c r="C151" s="4" t="str">
        <f>主动技能!I154</f>
        <v>对敌方单体造成125%攻击力（+660）点伤害。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1</v>
      </c>
      <c r="G151" s="4">
        <f>IF(主动技能!M154="必中",2,1)</f>
        <v>1</v>
      </c>
      <c r="H151" s="4">
        <f>主动技能!N154</f>
        <v>100</v>
      </c>
      <c r="I151" s="4">
        <f>主动技能!O154</f>
        <v>0</v>
      </c>
      <c r="J151">
        <f>主动技能!P154</f>
        <v>0</v>
      </c>
      <c r="K151">
        <f>主动技能!Q154</f>
        <v>0</v>
      </c>
      <c r="L151">
        <f>主动技能!R154</f>
        <v>0</v>
      </c>
      <c r="M151">
        <f>主动技能!S154</f>
        <v>0</v>
      </c>
      <c r="N151" t="str">
        <f>IF(主动技能!T154="","",主动技能!T154)</f>
        <v/>
      </c>
      <c r="O151" t="str">
        <f>IF(主动技能!U154="","",主动技能!U154)</f>
        <v/>
      </c>
      <c r="P151">
        <f>主动技能!V154</f>
        <v>0</v>
      </c>
      <c r="Q151">
        <f>主动技能!W154</f>
        <v>0</v>
      </c>
      <c r="R151">
        <f>主动技能!X154</f>
        <v>0</v>
      </c>
      <c r="S151">
        <f>主动技能!Y154</f>
        <v>50</v>
      </c>
      <c r="T151">
        <f>主动技能!Z154</f>
        <v>125</v>
      </c>
      <c r="U151">
        <f>主动技能!AB154</f>
        <v>660</v>
      </c>
      <c r="V151">
        <f>主动技能!AC154</f>
        <v>0</v>
      </c>
      <c r="W151">
        <f>主动技能!AD154</f>
        <v>0</v>
      </c>
      <c r="X151" s="1">
        <v>0</v>
      </c>
      <c r="Y151" s="1">
        <v>0</v>
      </c>
      <c r="Z151" s="1">
        <v>0</v>
      </c>
    </row>
    <row r="152" spans="1:26" x14ac:dyDescent="0.15">
      <c r="A152">
        <f>主动技能!B155</f>
        <v>149</v>
      </c>
      <c r="B152" s="4" t="str">
        <f>主动技能!H155</f>
        <v>玄冰箭</v>
      </c>
      <c r="C152" s="4" t="str">
        <f>主动技能!I155</f>
        <v>对敌方单体造成125%攻击力（+812）点伤害。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1</v>
      </c>
      <c r="G152" s="4">
        <f>IF(主动技能!M155="必中",2,1)</f>
        <v>1</v>
      </c>
      <c r="H152" s="4">
        <f>主动技能!N155</f>
        <v>100</v>
      </c>
      <c r="I152" s="4">
        <f>主动技能!O155</f>
        <v>0</v>
      </c>
      <c r="J152">
        <f>主动技能!P155</f>
        <v>0</v>
      </c>
      <c r="K152">
        <f>主动技能!Q155</f>
        <v>0</v>
      </c>
      <c r="L152">
        <f>主动技能!R155</f>
        <v>0</v>
      </c>
      <c r="M152">
        <f>主动技能!S155</f>
        <v>0</v>
      </c>
      <c r="N152" t="str">
        <f>IF(主动技能!T155="","",主动技能!T155)</f>
        <v/>
      </c>
      <c r="O152" t="str">
        <f>IF(主动技能!U155="","",主动技能!U155)</f>
        <v/>
      </c>
      <c r="P152">
        <f>主动技能!V155</f>
        <v>0</v>
      </c>
      <c r="Q152">
        <f>主动技能!W155</f>
        <v>0</v>
      </c>
      <c r="R152">
        <f>主动技能!X155</f>
        <v>0</v>
      </c>
      <c r="S152">
        <f>主动技能!Y155</f>
        <v>50</v>
      </c>
      <c r="T152">
        <f>主动技能!Z155</f>
        <v>125</v>
      </c>
      <c r="U152">
        <f>主动技能!AB155</f>
        <v>812</v>
      </c>
      <c r="V152">
        <f>主动技能!AC155</f>
        <v>0</v>
      </c>
      <c r="W152">
        <f>主动技能!AD155</f>
        <v>0</v>
      </c>
      <c r="X152" s="1">
        <v>0</v>
      </c>
      <c r="Y152" s="1">
        <v>0</v>
      </c>
      <c r="Z152" s="1">
        <v>0</v>
      </c>
    </row>
    <row r="153" spans="1:26" x14ac:dyDescent="0.15">
      <c r="A153">
        <f>主动技能!B156</f>
        <v>150</v>
      </c>
      <c r="B153" s="4" t="str">
        <f>主动技能!H156</f>
        <v>玄冰箭</v>
      </c>
      <c r="C153" s="4" t="str">
        <f>主动技能!I156</f>
        <v>对敌方单体造成125%攻击力（+1000）点伤害。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1</v>
      </c>
      <c r="G153" s="4">
        <f>IF(主动技能!M156="必中",2,1)</f>
        <v>1</v>
      </c>
      <c r="H153" s="4">
        <f>主动技能!N156</f>
        <v>100</v>
      </c>
      <c r="I153" s="4">
        <f>主动技能!O156</f>
        <v>0</v>
      </c>
      <c r="J153">
        <f>主动技能!P156</f>
        <v>0</v>
      </c>
      <c r="K153">
        <f>主动技能!Q156</f>
        <v>0</v>
      </c>
      <c r="L153">
        <f>主动技能!R156</f>
        <v>0</v>
      </c>
      <c r="M153">
        <f>主动技能!S156</f>
        <v>0</v>
      </c>
      <c r="N153" t="str">
        <f>IF(主动技能!T156="","",主动技能!T156)</f>
        <v/>
      </c>
      <c r="O153" t="str">
        <f>IF(主动技能!U156="","",主动技能!U156)</f>
        <v/>
      </c>
      <c r="P153">
        <f>主动技能!V156</f>
        <v>0</v>
      </c>
      <c r="Q153">
        <f>主动技能!W156</f>
        <v>0</v>
      </c>
      <c r="R153">
        <f>主动技能!X156</f>
        <v>0</v>
      </c>
      <c r="S153">
        <f>主动技能!Y156</f>
        <v>50</v>
      </c>
      <c r="T153">
        <f>主动技能!Z156</f>
        <v>125</v>
      </c>
      <c r="U153">
        <f>主动技能!AB156</f>
        <v>1000</v>
      </c>
      <c r="V153">
        <f>主动技能!AC156</f>
        <v>0</v>
      </c>
      <c r="W153">
        <f>主动技能!AD156</f>
        <v>0</v>
      </c>
      <c r="X153" s="1">
        <v>0</v>
      </c>
      <c r="Y153" s="1">
        <v>0</v>
      </c>
      <c r="Z153" s="1">
        <v>0</v>
      </c>
    </row>
    <row r="154" spans="1:26" x14ac:dyDescent="0.15">
      <c r="A154">
        <f>主动技能!B157</f>
        <v>151</v>
      </c>
      <c r="B154" s="4" t="str">
        <f>主动技能!H157</f>
        <v>玄冰箭</v>
      </c>
      <c r="C154" s="4" t="str">
        <f>主动技能!I157</f>
        <v>对敌方单体造成125%攻击力（+1231）点伤害。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1</v>
      </c>
      <c r="G154" s="4">
        <f>IF(主动技能!M157="必中",2,1)</f>
        <v>1</v>
      </c>
      <c r="H154" s="4">
        <f>主动技能!N157</f>
        <v>100</v>
      </c>
      <c r="I154" s="4">
        <f>主动技能!O157</f>
        <v>0</v>
      </c>
      <c r="J154">
        <f>主动技能!P157</f>
        <v>0</v>
      </c>
      <c r="K154">
        <f>主动技能!Q157</f>
        <v>0</v>
      </c>
      <c r="L154">
        <f>主动技能!R157</f>
        <v>0</v>
      </c>
      <c r="M154">
        <f>主动技能!S157</f>
        <v>0</v>
      </c>
      <c r="N154" t="str">
        <f>IF(主动技能!T157="","",主动技能!T157)</f>
        <v/>
      </c>
      <c r="O154" t="str">
        <f>IF(主动技能!U157="","",主动技能!U157)</f>
        <v/>
      </c>
      <c r="P154">
        <f>主动技能!V157</f>
        <v>0</v>
      </c>
      <c r="Q154">
        <f>主动技能!W157</f>
        <v>0</v>
      </c>
      <c r="R154">
        <f>主动技能!X157</f>
        <v>0</v>
      </c>
      <c r="S154">
        <f>主动技能!Y157</f>
        <v>50</v>
      </c>
      <c r="T154">
        <f>主动技能!Z157</f>
        <v>125</v>
      </c>
      <c r="U154">
        <f>主动技能!AB157</f>
        <v>1231</v>
      </c>
      <c r="V154">
        <f>主动技能!AC157</f>
        <v>0</v>
      </c>
      <c r="W154">
        <f>主动技能!AD157</f>
        <v>0</v>
      </c>
      <c r="X154" s="1">
        <v>0</v>
      </c>
      <c r="Y154" s="1">
        <v>0</v>
      </c>
      <c r="Z154" s="1">
        <v>0</v>
      </c>
    </row>
    <row r="155" spans="1:26" x14ac:dyDescent="0.15">
      <c r="A155">
        <f>主动技能!B158</f>
        <v>152</v>
      </c>
      <c r="B155" s="4" t="str">
        <f>主动技能!H158</f>
        <v>玄冰箭</v>
      </c>
      <c r="C155" s="4" t="str">
        <f>主动技能!I158</f>
        <v>对敌方单体造成125%攻击力（+1516）点伤害。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1</v>
      </c>
      <c r="G155" s="4">
        <f>IF(主动技能!M158="必中",2,1)</f>
        <v>1</v>
      </c>
      <c r="H155" s="4">
        <f>主动技能!N158</f>
        <v>100</v>
      </c>
      <c r="I155" s="4">
        <f>主动技能!O158</f>
        <v>0</v>
      </c>
      <c r="J155">
        <f>主动技能!P158</f>
        <v>0</v>
      </c>
      <c r="K155">
        <f>主动技能!Q158</f>
        <v>0</v>
      </c>
      <c r="L155">
        <f>主动技能!R158</f>
        <v>0</v>
      </c>
      <c r="M155">
        <f>主动技能!S158</f>
        <v>0</v>
      </c>
      <c r="N155" t="str">
        <f>IF(主动技能!T158="","",主动技能!T158)</f>
        <v/>
      </c>
      <c r="O155" t="str">
        <f>IF(主动技能!U158="","",主动技能!U158)</f>
        <v/>
      </c>
      <c r="P155">
        <f>主动技能!V158</f>
        <v>0</v>
      </c>
      <c r="Q155">
        <f>主动技能!W158</f>
        <v>0</v>
      </c>
      <c r="R155">
        <f>主动技能!X158</f>
        <v>0</v>
      </c>
      <c r="S155">
        <f>主动技能!Y158</f>
        <v>50</v>
      </c>
      <c r="T155">
        <f>主动技能!Z158</f>
        <v>125</v>
      </c>
      <c r="U155">
        <f>主动技能!AB158</f>
        <v>1516</v>
      </c>
      <c r="V155">
        <f>主动技能!AC158</f>
        <v>0</v>
      </c>
      <c r="W155">
        <f>主动技能!AD158</f>
        <v>0</v>
      </c>
      <c r="X155" s="1">
        <v>0</v>
      </c>
      <c r="Y155" s="1">
        <v>0</v>
      </c>
      <c r="Z155" s="1">
        <v>0</v>
      </c>
    </row>
    <row r="156" spans="1:26" x14ac:dyDescent="0.15">
      <c r="A156">
        <f>主动技能!B159</f>
        <v>153</v>
      </c>
      <c r="B156" s="4" t="str">
        <f>主动技能!H159</f>
        <v>玄冰箭</v>
      </c>
      <c r="C156" s="4" t="str">
        <f>主动技能!I159</f>
        <v>对敌方单体造成125%攻击力（+1867）点伤害。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1</v>
      </c>
      <c r="G156" s="4">
        <f>IF(主动技能!M159="必中",2,1)</f>
        <v>1</v>
      </c>
      <c r="H156" s="4">
        <f>主动技能!N159</f>
        <v>100</v>
      </c>
      <c r="I156" s="4">
        <f>主动技能!O159</f>
        <v>0</v>
      </c>
      <c r="J156">
        <f>主动技能!P159</f>
        <v>0</v>
      </c>
      <c r="K156">
        <f>主动技能!Q159</f>
        <v>0</v>
      </c>
      <c r="L156">
        <f>主动技能!R159</f>
        <v>0</v>
      </c>
      <c r="M156">
        <f>主动技能!S159</f>
        <v>0</v>
      </c>
      <c r="N156" t="str">
        <f>IF(主动技能!T159="","",主动技能!T159)</f>
        <v/>
      </c>
      <c r="O156" t="str">
        <f>IF(主动技能!U159="","",主动技能!U159)</f>
        <v/>
      </c>
      <c r="P156">
        <f>主动技能!V159</f>
        <v>0</v>
      </c>
      <c r="Q156">
        <f>主动技能!W159</f>
        <v>0</v>
      </c>
      <c r="R156">
        <f>主动技能!X159</f>
        <v>0</v>
      </c>
      <c r="S156">
        <f>主动技能!Y159</f>
        <v>50</v>
      </c>
      <c r="T156">
        <f>主动技能!Z159</f>
        <v>125</v>
      </c>
      <c r="U156">
        <f>主动技能!AB159</f>
        <v>1867</v>
      </c>
      <c r="V156">
        <f>主动技能!AC159</f>
        <v>0</v>
      </c>
      <c r="W156">
        <f>主动技能!AD159</f>
        <v>0</v>
      </c>
      <c r="X156" s="1">
        <v>0</v>
      </c>
      <c r="Y156" s="1">
        <v>0</v>
      </c>
      <c r="Z156" s="1">
        <v>0</v>
      </c>
    </row>
    <row r="157" spans="1:26" x14ac:dyDescent="0.15">
      <c r="A157">
        <f>主动技能!B160</f>
        <v>154</v>
      </c>
      <c r="B157" s="4" t="str">
        <f>主动技能!H160</f>
        <v>玄冰箭</v>
      </c>
      <c r="C157" s="4" t="str">
        <f>主动技能!I160</f>
        <v>对敌方单体造成125%攻击力（+2299）点伤害。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1</v>
      </c>
      <c r="G157" s="4">
        <f>IF(主动技能!M160="必中",2,1)</f>
        <v>1</v>
      </c>
      <c r="H157" s="4">
        <f>主动技能!N160</f>
        <v>100</v>
      </c>
      <c r="I157" s="4">
        <f>主动技能!O160</f>
        <v>0</v>
      </c>
      <c r="J157">
        <f>主动技能!P160</f>
        <v>0</v>
      </c>
      <c r="K157">
        <f>主动技能!Q160</f>
        <v>0</v>
      </c>
      <c r="L157">
        <f>主动技能!R160</f>
        <v>0</v>
      </c>
      <c r="M157">
        <f>主动技能!S160</f>
        <v>0</v>
      </c>
      <c r="N157" t="str">
        <f>IF(主动技能!T160="","",主动技能!T160)</f>
        <v/>
      </c>
      <c r="O157" t="str">
        <f>IF(主动技能!U160="","",主动技能!U160)</f>
        <v/>
      </c>
      <c r="P157">
        <f>主动技能!V160</f>
        <v>0</v>
      </c>
      <c r="Q157">
        <f>主动技能!W160</f>
        <v>0</v>
      </c>
      <c r="R157">
        <f>主动技能!X160</f>
        <v>0</v>
      </c>
      <c r="S157">
        <f>主动技能!Y160</f>
        <v>50</v>
      </c>
      <c r="T157">
        <f>主动技能!Z160</f>
        <v>125</v>
      </c>
      <c r="U157">
        <f>主动技能!AB160</f>
        <v>2299</v>
      </c>
      <c r="V157">
        <f>主动技能!AC160</f>
        <v>0</v>
      </c>
      <c r="W157">
        <f>主动技能!AD160</f>
        <v>0</v>
      </c>
      <c r="X157" s="1">
        <v>0</v>
      </c>
      <c r="Y157" s="1">
        <v>0</v>
      </c>
      <c r="Z157" s="1">
        <v>0</v>
      </c>
    </row>
    <row r="158" spans="1:26" x14ac:dyDescent="0.15">
      <c r="A158">
        <f>主动技能!B161</f>
        <v>155</v>
      </c>
      <c r="B158" s="4" t="str">
        <f>主动技能!H161</f>
        <v>玄冰箭</v>
      </c>
      <c r="C158" s="4" t="str">
        <f>主动技能!I161</f>
        <v>对敌方单体造成125%攻击力（+2831）点伤害。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1</v>
      </c>
      <c r="G158" s="4">
        <f>IF(主动技能!M161="必中",2,1)</f>
        <v>1</v>
      </c>
      <c r="H158" s="4">
        <f>主动技能!N161</f>
        <v>100</v>
      </c>
      <c r="I158" s="4">
        <f>主动技能!O161</f>
        <v>0</v>
      </c>
      <c r="J158">
        <f>主动技能!P161</f>
        <v>0</v>
      </c>
      <c r="K158">
        <f>主动技能!Q161</f>
        <v>0</v>
      </c>
      <c r="L158">
        <f>主动技能!R161</f>
        <v>0</v>
      </c>
      <c r="M158">
        <f>主动技能!S161</f>
        <v>0</v>
      </c>
      <c r="N158" t="str">
        <f>IF(主动技能!T161="","",主动技能!T161)</f>
        <v/>
      </c>
      <c r="O158" t="str">
        <f>IF(主动技能!U161="","",主动技能!U161)</f>
        <v/>
      </c>
      <c r="P158">
        <f>主动技能!V161</f>
        <v>0</v>
      </c>
      <c r="Q158">
        <f>主动技能!W161</f>
        <v>0</v>
      </c>
      <c r="R158">
        <f>主动技能!X161</f>
        <v>0</v>
      </c>
      <c r="S158">
        <f>主动技能!Y161</f>
        <v>50</v>
      </c>
      <c r="T158">
        <f>主动技能!Z161</f>
        <v>125</v>
      </c>
      <c r="U158">
        <f>主动技能!AB161</f>
        <v>2831</v>
      </c>
      <c r="V158">
        <f>主动技能!AC161</f>
        <v>0</v>
      </c>
      <c r="W158">
        <f>主动技能!AD161</f>
        <v>0</v>
      </c>
      <c r="X158" s="1">
        <v>0</v>
      </c>
      <c r="Y158" s="1">
        <v>0</v>
      </c>
      <c r="Z158" s="1">
        <v>0</v>
      </c>
    </row>
    <row r="159" spans="1:26" x14ac:dyDescent="0.15">
      <c r="A159">
        <f>主动技能!B162</f>
        <v>156</v>
      </c>
      <c r="B159" s="4" t="str">
        <f>主动技能!H162</f>
        <v>玄冰箭</v>
      </c>
      <c r="C159" s="4" t="str">
        <f>主动技能!I162</f>
        <v>对敌方单体造成125%攻击力（+3486）点伤害。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1</v>
      </c>
      <c r="G159" s="4">
        <f>IF(主动技能!M162="必中",2,1)</f>
        <v>1</v>
      </c>
      <c r="H159" s="4">
        <f>主动技能!N162</f>
        <v>100</v>
      </c>
      <c r="I159" s="4">
        <f>主动技能!O162</f>
        <v>0</v>
      </c>
      <c r="J159">
        <f>主动技能!P162</f>
        <v>0</v>
      </c>
      <c r="K159">
        <f>主动技能!Q162</f>
        <v>0</v>
      </c>
      <c r="L159">
        <f>主动技能!R162</f>
        <v>0</v>
      </c>
      <c r="M159">
        <f>主动技能!S162</f>
        <v>0</v>
      </c>
      <c r="N159" t="str">
        <f>IF(主动技能!T162="","",主动技能!T162)</f>
        <v/>
      </c>
      <c r="O159" t="str">
        <f>IF(主动技能!U162="","",主动技能!U162)</f>
        <v/>
      </c>
      <c r="P159">
        <f>主动技能!V162</f>
        <v>0</v>
      </c>
      <c r="Q159">
        <f>主动技能!W162</f>
        <v>0</v>
      </c>
      <c r="R159">
        <f>主动技能!X162</f>
        <v>0</v>
      </c>
      <c r="S159">
        <f>主动技能!Y162</f>
        <v>50</v>
      </c>
      <c r="T159">
        <f>主动技能!Z162</f>
        <v>125</v>
      </c>
      <c r="U159">
        <f>主动技能!AB162</f>
        <v>3486</v>
      </c>
      <c r="V159">
        <f>主动技能!AC162</f>
        <v>0</v>
      </c>
      <c r="W159">
        <f>主动技能!AD162</f>
        <v>0</v>
      </c>
      <c r="X159" s="1">
        <v>0</v>
      </c>
      <c r="Y159" s="1">
        <v>0</v>
      </c>
      <c r="Z159" s="1">
        <v>0</v>
      </c>
    </row>
    <row r="160" spans="1:26" x14ac:dyDescent="0.15">
      <c r="A160">
        <f>主动技能!B163</f>
        <v>157</v>
      </c>
      <c r="B160" s="4" t="str">
        <f>主动技能!H163</f>
        <v>玄冰箭</v>
      </c>
      <c r="C160" s="4" t="str">
        <f>主动技能!I163</f>
        <v>对敌方单体造成125%攻击力（+4292）点伤害。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1</v>
      </c>
      <c r="G160" s="4">
        <f>IF(主动技能!M163="必中",2,1)</f>
        <v>1</v>
      </c>
      <c r="H160" s="4">
        <f>主动技能!N163</f>
        <v>100</v>
      </c>
      <c r="I160" s="4">
        <f>主动技能!O163</f>
        <v>0</v>
      </c>
      <c r="J160">
        <f>主动技能!P163</f>
        <v>0</v>
      </c>
      <c r="K160">
        <f>主动技能!Q163</f>
        <v>0</v>
      </c>
      <c r="L160">
        <f>主动技能!R163</f>
        <v>0</v>
      </c>
      <c r="M160">
        <f>主动技能!S163</f>
        <v>0</v>
      </c>
      <c r="N160" t="str">
        <f>IF(主动技能!T163="","",主动技能!T163)</f>
        <v/>
      </c>
      <c r="O160" t="str">
        <f>IF(主动技能!U163="","",主动技能!U163)</f>
        <v/>
      </c>
      <c r="P160">
        <f>主动技能!V163</f>
        <v>0</v>
      </c>
      <c r="Q160">
        <f>主动技能!W163</f>
        <v>0</v>
      </c>
      <c r="R160">
        <f>主动技能!X163</f>
        <v>0</v>
      </c>
      <c r="S160">
        <f>主动技能!Y163</f>
        <v>50</v>
      </c>
      <c r="T160">
        <f>主动技能!Z163</f>
        <v>125</v>
      </c>
      <c r="U160">
        <f>主动技能!AB163</f>
        <v>4292</v>
      </c>
      <c r="V160">
        <f>主动技能!AC163</f>
        <v>0</v>
      </c>
      <c r="W160">
        <f>主动技能!AD163</f>
        <v>0</v>
      </c>
      <c r="X160" s="1">
        <v>0</v>
      </c>
      <c r="Y160" s="1">
        <v>0</v>
      </c>
      <c r="Z160" s="1">
        <v>0</v>
      </c>
    </row>
    <row r="161" spans="1:26" x14ac:dyDescent="0.15">
      <c r="A161">
        <f>主动技能!B164</f>
        <v>158</v>
      </c>
      <c r="B161" s="4" t="str">
        <f>主动技能!H164</f>
        <v>玄冰箭</v>
      </c>
      <c r="C161" s="4" t="str">
        <f>主动技能!I164</f>
        <v>对敌方单体造成125%攻击力（+5285）点伤害。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1</v>
      </c>
      <c r="G161" s="4">
        <f>IF(主动技能!M164="必中",2,1)</f>
        <v>1</v>
      </c>
      <c r="H161" s="4">
        <f>主动技能!N164</f>
        <v>100</v>
      </c>
      <c r="I161" s="4">
        <f>主动技能!O164</f>
        <v>0</v>
      </c>
      <c r="J161">
        <f>主动技能!P164</f>
        <v>0</v>
      </c>
      <c r="K161">
        <f>主动技能!Q164</f>
        <v>0</v>
      </c>
      <c r="L161">
        <f>主动技能!R164</f>
        <v>0</v>
      </c>
      <c r="M161">
        <f>主动技能!S164</f>
        <v>0</v>
      </c>
      <c r="N161" t="str">
        <f>IF(主动技能!T164="","",主动技能!T164)</f>
        <v/>
      </c>
      <c r="O161" t="str">
        <f>IF(主动技能!U164="","",主动技能!U164)</f>
        <v/>
      </c>
      <c r="P161">
        <f>主动技能!V164</f>
        <v>0</v>
      </c>
      <c r="Q161">
        <f>主动技能!W164</f>
        <v>0</v>
      </c>
      <c r="R161">
        <f>主动技能!X164</f>
        <v>0</v>
      </c>
      <c r="S161">
        <f>主动技能!Y164</f>
        <v>50</v>
      </c>
      <c r="T161">
        <f>主动技能!Z164</f>
        <v>125</v>
      </c>
      <c r="U161">
        <f>主动技能!AB164</f>
        <v>5285</v>
      </c>
      <c r="V161">
        <f>主动技能!AC164</f>
        <v>0</v>
      </c>
      <c r="W161">
        <f>主动技能!AD164</f>
        <v>0</v>
      </c>
      <c r="X161" s="1">
        <v>0</v>
      </c>
      <c r="Y161" s="1">
        <v>0</v>
      </c>
      <c r="Z161" s="1">
        <v>0</v>
      </c>
    </row>
    <row r="162" spans="1:26" x14ac:dyDescent="0.15">
      <c r="A162">
        <f>主动技能!B165</f>
        <v>159</v>
      </c>
      <c r="B162" s="4" t="str">
        <f>主动技能!H165</f>
        <v>玄冰箭</v>
      </c>
      <c r="C162" s="4" t="str">
        <f>主动技能!I165</f>
        <v>对敌方单体造成125%攻击力（+6507）点伤害。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1</v>
      </c>
      <c r="G162" s="4">
        <f>IF(主动技能!M165="必中",2,1)</f>
        <v>1</v>
      </c>
      <c r="H162" s="4">
        <f>主动技能!N165</f>
        <v>100</v>
      </c>
      <c r="I162" s="4">
        <f>主动技能!O165</f>
        <v>0</v>
      </c>
      <c r="J162">
        <f>主动技能!P165</f>
        <v>0</v>
      </c>
      <c r="K162">
        <f>主动技能!Q165</f>
        <v>0</v>
      </c>
      <c r="L162">
        <f>主动技能!R165</f>
        <v>0</v>
      </c>
      <c r="M162">
        <f>主动技能!S165</f>
        <v>0</v>
      </c>
      <c r="N162" t="str">
        <f>IF(主动技能!T165="","",主动技能!T165)</f>
        <v/>
      </c>
      <c r="O162" t="str">
        <f>IF(主动技能!U165="","",主动技能!U165)</f>
        <v/>
      </c>
      <c r="P162">
        <f>主动技能!V165</f>
        <v>0</v>
      </c>
      <c r="Q162">
        <f>主动技能!W165</f>
        <v>0</v>
      </c>
      <c r="R162">
        <f>主动技能!X165</f>
        <v>0</v>
      </c>
      <c r="S162">
        <f>主动技能!Y165</f>
        <v>50</v>
      </c>
      <c r="T162">
        <f>主动技能!Z165</f>
        <v>125</v>
      </c>
      <c r="U162">
        <f>主动技能!AB165</f>
        <v>6507</v>
      </c>
      <c r="V162">
        <f>主动技能!AC165</f>
        <v>0</v>
      </c>
      <c r="W162">
        <f>主动技能!AD165</f>
        <v>0</v>
      </c>
      <c r="X162" s="1">
        <v>0</v>
      </c>
      <c r="Y162" s="1">
        <v>0</v>
      </c>
      <c r="Z162" s="1">
        <v>0</v>
      </c>
    </row>
    <row r="163" spans="1:26" x14ac:dyDescent="0.15">
      <c r="A163">
        <f>主动技能!B166</f>
        <v>160</v>
      </c>
      <c r="B163" s="4" t="str">
        <f>主动技能!H166</f>
        <v>玄冰箭</v>
      </c>
      <c r="C163" s="4" t="str">
        <f>主动技能!I166</f>
        <v>对敌方单体造成125%攻击力（+8011）点伤害。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1</v>
      </c>
      <c r="G163" s="4">
        <f>IF(主动技能!M166="必中",2,1)</f>
        <v>1</v>
      </c>
      <c r="H163" s="4">
        <f>主动技能!N166</f>
        <v>100</v>
      </c>
      <c r="I163" s="4">
        <f>主动技能!O166</f>
        <v>0</v>
      </c>
      <c r="J163">
        <f>主动技能!P166</f>
        <v>0</v>
      </c>
      <c r="K163">
        <f>主动技能!Q166</f>
        <v>0</v>
      </c>
      <c r="L163">
        <f>主动技能!R166</f>
        <v>0</v>
      </c>
      <c r="M163">
        <f>主动技能!S166</f>
        <v>0</v>
      </c>
      <c r="N163" t="str">
        <f>IF(主动技能!T166="","",主动技能!T166)</f>
        <v/>
      </c>
      <c r="O163" t="str">
        <f>IF(主动技能!U166="","",主动技能!U166)</f>
        <v/>
      </c>
      <c r="P163">
        <f>主动技能!V166</f>
        <v>0</v>
      </c>
      <c r="Q163">
        <f>主动技能!W166</f>
        <v>0</v>
      </c>
      <c r="R163">
        <f>主动技能!X166</f>
        <v>0</v>
      </c>
      <c r="S163">
        <f>主动技能!Y166</f>
        <v>50</v>
      </c>
      <c r="T163">
        <f>主动技能!Z166</f>
        <v>125</v>
      </c>
      <c r="U163">
        <f>主动技能!AB166</f>
        <v>8011</v>
      </c>
      <c r="V163">
        <f>主动技能!AC166</f>
        <v>0</v>
      </c>
      <c r="W163">
        <f>主动技能!AD166</f>
        <v>0</v>
      </c>
      <c r="X163" s="1">
        <v>0</v>
      </c>
      <c r="Y163" s="1">
        <v>0</v>
      </c>
      <c r="Z163" s="1">
        <v>0</v>
      </c>
    </row>
    <row r="164" spans="1:26" x14ac:dyDescent="0.15">
      <c r="A164">
        <f>主动技能!B167</f>
        <v>161</v>
      </c>
      <c r="B164" s="4" t="str">
        <f>主动技能!H167</f>
        <v>雷击</v>
      </c>
      <c r="C164" s="4" t="str">
        <f>主动技能!I167</f>
        <v>对敌方单体造成150%攻击力（+237）点伤害。并附带眩晕。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1</v>
      </c>
      <c r="G164" s="4">
        <f>IF(主动技能!M167="必中",2,1)</f>
        <v>1</v>
      </c>
      <c r="H164" s="4">
        <f>主动技能!N167</f>
        <v>100</v>
      </c>
      <c r="I164" s="4">
        <f>主动技能!O167</f>
        <v>0</v>
      </c>
      <c r="J164">
        <f>主动技能!P167</f>
        <v>0</v>
      </c>
      <c r="K164">
        <f>主动技能!Q167</f>
        <v>0</v>
      </c>
      <c r="L164">
        <f>主动技能!R167</f>
        <v>0</v>
      </c>
      <c r="M164">
        <f>主动技能!S167</f>
        <v>0</v>
      </c>
      <c r="N164" t="str">
        <f>IF(主动技能!T167="","",主动技能!T167)</f>
        <v>2:100:2:0</v>
      </c>
      <c r="O164" t="str">
        <f>IF(主动技能!U167="","",主动技能!U167)</f>
        <v/>
      </c>
      <c r="P164">
        <f>主动技能!V167</f>
        <v>0</v>
      </c>
      <c r="Q164">
        <f>主动技能!W167</f>
        <v>0</v>
      </c>
      <c r="R164">
        <f>主动技能!X167</f>
        <v>0</v>
      </c>
      <c r="S164">
        <f>主动技能!Y167</f>
        <v>100</v>
      </c>
      <c r="T164">
        <f>主动技能!Z167</f>
        <v>150</v>
      </c>
      <c r="U164">
        <f>主动技能!AB167</f>
        <v>237</v>
      </c>
      <c r="V164">
        <f>主动技能!AC167</f>
        <v>0</v>
      </c>
      <c r="W164">
        <f>主动技能!AD167</f>
        <v>0</v>
      </c>
      <c r="X164" s="1">
        <v>0</v>
      </c>
      <c r="Y164" s="1">
        <v>0</v>
      </c>
      <c r="Z164" s="1">
        <v>0</v>
      </c>
    </row>
    <row r="165" spans="1:26" x14ac:dyDescent="0.15">
      <c r="A165">
        <f>主动技能!B168</f>
        <v>162</v>
      </c>
      <c r="B165" s="4" t="str">
        <f>主动技能!H168</f>
        <v>雷击</v>
      </c>
      <c r="C165" s="4" t="str">
        <f>主动技能!I168</f>
        <v>对敌方单体造成150%攻击力（+350）点伤害。并附带眩晕。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1</v>
      </c>
      <c r="G165" s="4">
        <f>IF(主动技能!M168="必中",2,1)</f>
        <v>1</v>
      </c>
      <c r="H165" s="4">
        <f>主动技能!N168</f>
        <v>100</v>
      </c>
      <c r="I165" s="4">
        <f>主动技能!O168</f>
        <v>0</v>
      </c>
      <c r="J165">
        <f>主动技能!P168</f>
        <v>0</v>
      </c>
      <c r="K165">
        <f>主动技能!Q168</f>
        <v>0</v>
      </c>
      <c r="L165">
        <f>主动技能!R168</f>
        <v>0</v>
      </c>
      <c r="M165">
        <f>主动技能!S168</f>
        <v>0</v>
      </c>
      <c r="N165" t="str">
        <f>IF(主动技能!T168="","",主动技能!T168)</f>
        <v>2:100:2:0</v>
      </c>
      <c r="O165" t="str">
        <f>IF(主动技能!U168="","",主动技能!U168)</f>
        <v/>
      </c>
      <c r="P165">
        <f>主动技能!V168</f>
        <v>0</v>
      </c>
      <c r="Q165">
        <f>主动技能!W168</f>
        <v>0</v>
      </c>
      <c r="R165">
        <f>主动技能!X168</f>
        <v>0</v>
      </c>
      <c r="S165">
        <f>主动技能!Y168</f>
        <v>100</v>
      </c>
      <c r="T165">
        <f>主动技能!Z168</f>
        <v>150</v>
      </c>
      <c r="U165">
        <f>主动技能!AB168</f>
        <v>350</v>
      </c>
      <c r="V165">
        <f>主动技能!AC168</f>
        <v>0</v>
      </c>
      <c r="W165">
        <f>主动技能!AD168</f>
        <v>0</v>
      </c>
      <c r="X165" s="1">
        <v>0</v>
      </c>
      <c r="Y165" s="1">
        <v>0</v>
      </c>
      <c r="Z165" s="1">
        <v>0</v>
      </c>
    </row>
    <row r="166" spans="1:26" x14ac:dyDescent="0.15">
      <c r="A166">
        <f>主动技能!B169</f>
        <v>163</v>
      </c>
      <c r="B166" s="4" t="str">
        <f>主动技能!H169</f>
        <v>雷击</v>
      </c>
      <c r="C166" s="4" t="str">
        <f>主动技能!I169</f>
        <v>对敌方单体造成150%攻击力（+462）点伤害。并附带眩晕。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1</v>
      </c>
      <c r="G166" s="4">
        <f>IF(主动技能!M169="必中",2,1)</f>
        <v>1</v>
      </c>
      <c r="H166" s="4">
        <f>主动技能!N169</f>
        <v>100</v>
      </c>
      <c r="I166" s="4">
        <f>主动技能!O169</f>
        <v>0</v>
      </c>
      <c r="J166">
        <f>主动技能!P169</f>
        <v>0</v>
      </c>
      <c r="K166">
        <f>主动技能!Q169</f>
        <v>0</v>
      </c>
      <c r="L166">
        <f>主动技能!R169</f>
        <v>0</v>
      </c>
      <c r="M166">
        <f>主动技能!S169</f>
        <v>0</v>
      </c>
      <c r="N166" t="str">
        <f>IF(主动技能!T169="","",主动技能!T169)</f>
        <v>2:100:2:0</v>
      </c>
      <c r="O166" t="str">
        <f>IF(主动技能!U169="","",主动技能!U169)</f>
        <v/>
      </c>
      <c r="P166">
        <f>主动技能!V169</f>
        <v>0</v>
      </c>
      <c r="Q166">
        <f>主动技能!W169</f>
        <v>0</v>
      </c>
      <c r="R166">
        <f>主动技能!X169</f>
        <v>0</v>
      </c>
      <c r="S166">
        <f>主动技能!Y169</f>
        <v>100</v>
      </c>
      <c r="T166">
        <f>主动技能!Z169</f>
        <v>150</v>
      </c>
      <c r="U166">
        <f>主动技能!AB169</f>
        <v>462</v>
      </c>
      <c r="V166">
        <f>主动技能!AC169</f>
        <v>0</v>
      </c>
      <c r="W166">
        <f>主动技能!AD169</f>
        <v>0</v>
      </c>
      <c r="X166" s="1">
        <v>0</v>
      </c>
      <c r="Y166" s="1">
        <v>0</v>
      </c>
      <c r="Z166" s="1">
        <v>0</v>
      </c>
    </row>
    <row r="167" spans="1:26" x14ac:dyDescent="0.15">
      <c r="A167">
        <f>主动技能!B170</f>
        <v>164</v>
      </c>
      <c r="B167" s="4" t="str">
        <f>主动技能!H170</f>
        <v>雷击</v>
      </c>
      <c r="C167" s="4" t="str">
        <f>主动技能!I170</f>
        <v>对敌方单体造成150%攻击力（+574）点伤害。并附带眩晕。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1</v>
      </c>
      <c r="G167" s="4">
        <f>IF(主动技能!M170="必中",2,1)</f>
        <v>1</v>
      </c>
      <c r="H167" s="4">
        <f>主动技能!N170</f>
        <v>100</v>
      </c>
      <c r="I167" s="4">
        <f>主动技能!O170</f>
        <v>0</v>
      </c>
      <c r="J167">
        <f>主动技能!P170</f>
        <v>0</v>
      </c>
      <c r="K167">
        <f>主动技能!Q170</f>
        <v>0</v>
      </c>
      <c r="L167">
        <f>主动技能!R170</f>
        <v>0</v>
      </c>
      <c r="M167">
        <f>主动技能!S170</f>
        <v>0</v>
      </c>
      <c r="N167" t="str">
        <f>IF(主动技能!T170="","",主动技能!T170)</f>
        <v>2:100:2:0</v>
      </c>
      <c r="O167" t="str">
        <f>IF(主动技能!U170="","",主动技能!U170)</f>
        <v/>
      </c>
      <c r="P167">
        <f>主动技能!V170</f>
        <v>0</v>
      </c>
      <c r="Q167">
        <f>主动技能!W170</f>
        <v>0</v>
      </c>
      <c r="R167">
        <f>主动技能!X170</f>
        <v>0</v>
      </c>
      <c r="S167">
        <f>主动技能!Y170</f>
        <v>100</v>
      </c>
      <c r="T167">
        <f>主动技能!Z170</f>
        <v>150</v>
      </c>
      <c r="U167">
        <f>主动技能!AB170</f>
        <v>574</v>
      </c>
      <c r="V167">
        <f>主动技能!AC170</f>
        <v>0</v>
      </c>
      <c r="W167">
        <f>主动技能!AD170</f>
        <v>0</v>
      </c>
      <c r="X167" s="1">
        <v>0</v>
      </c>
      <c r="Y167" s="1">
        <v>0</v>
      </c>
      <c r="Z167" s="1">
        <v>0</v>
      </c>
    </row>
    <row r="168" spans="1:26" x14ac:dyDescent="0.15">
      <c r="A168">
        <f>主动技能!B171</f>
        <v>165</v>
      </c>
      <c r="B168" s="4" t="str">
        <f>主动技能!H171</f>
        <v>雷击</v>
      </c>
      <c r="C168" s="4" t="str">
        <f>主动技能!I171</f>
        <v>对敌方单体造成150%攻击力（+706）点伤害。并附带眩晕。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1</v>
      </c>
      <c r="G168" s="4">
        <f>IF(主动技能!M171="必中",2,1)</f>
        <v>1</v>
      </c>
      <c r="H168" s="4">
        <f>主动技能!N171</f>
        <v>100</v>
      </c>
      <c r="I168" s="4">
        <f>主动技能!O171</f>
        <v>0</v>
      </c>
      <c r="J168">
        <f>主动技能!P171</f>
        <v>0</v>
      </c>
      <c r="K168">
        <f>主动技能!Q171</f>
        <v>0</v>
      </c>
      <c r="L168">
        <f>主动技能!R171</f>
        <v>0</v>
      </c>
      <c r="M168">
        <f>主动技能!S171</f>
        <v>0</v>
      </c>
      <c r="N168" t="str">
        <f>IF(主动技能!T171="","",主动技能!T171)</f>
        <v>2:100:2:0</v>
      </c>
      <c r="O168" t="str">
        <f>IF(主动技能!U171="","",主动技能!U171)</f>
        <v/>
      </c>
      <c r="P168">
        <f>主动技能!V171</f>
        <v>0</v>
      </c>
      <c r="Q168">
        <f>主动技能!W171</f>
        <v>0</v>
      </c>
      <c r="R168">
        <f>主动技能!X171</f>
        <v>0</v>
      </c>
      <c r="S168">
        <f>主动技能!Y171</f>
        <v>100</v>
      </c>
      <c r="T168">
        <f>主动技能!Z171</f>
        <v>150</v>
      </c>
      <c r="U168">
        <f>主动技能!AB171</f>
        <v>706</v>
      </c>
      <c r="V168">
        <f>主动技能!AC171</f>
        <v>0</v>
      </c>
      <c r="W168">
        <f>主动技能!AD171</f>
        <v>0</v>
      </c>
      <c r="X168" s="1">
        <v>0</v>
      </c>
      <c r="Y168" s="1">
        <v>0</v>
      </c>
      <c r="Z168" s="1">
        <v>0</v>
      </c>
    </row>
    <row r="169" spans="1:26" x14ac:dyDescent="0.15">
      <c r="A169">
        <f>主动技能!B172</f>
        <v>166</v>
      </c>
      <c r="B169" s="4" t="str">
        <f>主动技能!H172</f>
        <v>雷击</v>
      </c>
      <c r="C169" s="4" t="str">
        <f>主动技能!I172</f>
        <v>对敌方单体造成150%攻击力（+870）点伤害。并附带眩晕。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1</v>
      </c>
      <c r="G169" s="4">
        <f>IF(主动技能!M172="必中",2,1)</f>
        <v>1</v>
      </c>
      <c r="H169" s="4">
        <f>主动技能!N172</f>
        <v>100</v>
      </c>
      <c r="I169" s="4">
        <f>主动技能!O172</f>
        <v>0</v>
      </c>
      <c r="J169">
        <f>主动技能!P172</f>
        <v>0</v>
      </c>
      <c r="K169">
        <f>主动技能!Q172</f>
        <v>0</v>
      </c>
      <c r="L169">
        <f>主动技能!R172</f>
        <v>0</v>
      </c>
      <c r="M169">
        <f>主动技能!S172</f>
        <v>0</v>
      </c>
      <c r="N169" t="str">
        <f>IF(主动技能!T172="","",主动技能!T172)</f>
        <v>2:100:2:0</v>
      </c>
      <c r="O169" t="str">
        <f>IF(主动技能!U172="","",主动技能!U172)</f>
        <v/>
      </c>
      <c r="P169">
        <f>主动技能!V172</f>
        <v>0</v>
      </c>
      <c r="Q169">
        <f>主动技能!W172</f>
        <v>0</v>
      </c>
      <c r="R169">
        <f>主动技能!X172</f>
        <v>0</v>
      </c>
      <c r="S169">
        <f>主动技能!Y172</f>
        <v>100</v>
      </c>
      <c r="T169">
        <f>主动技能!Z172</f>
        <v>150</v>
      </c>
      <c r="U169">
        <f>主动技能!AB172</f>
        <v>870</v>
      </c>
      <c r="V169">
        <f>主动技能!AC172</f>
        <v>0</v>
      </c>
      <c r="W169">
        <f>主动技能!AD172</f>
        <v>0</v>
      </c>
      <c r="X169" s="1">
        <v>0</v>
      </c>
      <c r="Y169" s="1">
        <v>0</v>
      </c>
      <c r="Z169" s="1">
        <v>0</v>
      </c>
    </row>
    <row r="170" spans="1:26" x14ac:dyDescent="0.15">
      <c r="A170">
        <f>主动技能!B173</f>
        <v>167</v>
      </c>
      <c r="B170" s="4" t="str">
        <f>主动技能!H173</f>
        <v>雷击</v>
      </c>
      <c r="C170" s="4" t="str">
        <f>主动技能!I173</f>
        <v>对敌方单体造成150%攻击力（+1071）点伤害。并附带眩晕。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1</v>
      </c>
      <c r="G170" s="4">
        <f>IF(主动技能!M173="必中",2,1)</f>
        <v>1</v>
      </c>
      <c r="H170" s="4">
        <f>主动技能!N173</f>
        <v>100</v>
      </c>
      <c r="I170" s="4">
        <f>主动技能!O173</f>
        <v>0</v>
      </c>
      <c r="J170">
        <f>主动技能!P173</f>
        <v>0</v>
      </c>
      <c r="K170">
        <f>主动技能!Q173</f>
        <v>0</v>
      </c>
      <c r="L170">
        <f>主动技能!R173</f>
        <v>0</v>
      </c>
      <c r="M170">
        <f>主动技能!S173</f>
        <v>0</v>
      </c>
      <c r="N170" t="str">
        <f>IF(主动技能!T173="","",主动技能!T173)</f>
        <v>2:100:2:0</v>
      </c>
      <c r="O170" t="str">
        <f>IF(主动技能!U173="","",主动技能!U173)</f>
        <v/>
      </c>
      <c r="P170">
        <f>主动技能!V173</f>
        <v>0</v>
      </c>
      <c r="Q170">
        <f>主动技能!W173</f>
        <v>0</v>
      </c>
      <c r="R170">
        <f>主动技能!X173</f>
        <v>0</v>
      </c>
      <c r="S170">
        <f>主动技能!Y173</f>
        <v>100</v>
      </c>
      <c r="T170">
        <f>主动技能!Z173</f>
        <v>150</v>
      </c>
      <c r="U170">
        <f>主动技能!AB173</f>
        <v>1071</v>
      </c>
      <c r="V170">
        <f>主动技能!AC173</f>
        <v>0</v>
      </c>
      <c r="W170">
        <f>主动技能!AD173</f>
        <v>0</v>
      </c>
      <c r="X170" s="1">
        <v>0</v>
      </c>
      <c r="Y170" s="1">
        <v>0</v>
      </c>
      <c r="Z170" s="1">
        <v>0</v>
      </c>
    </row>
    <row r="171" spans="1:26" x14ac:dyDescent="0.15">
      <c r="A171">
        <f>主动技能!B174</f>
        <v>168</v>
      </c>
      <c r="B171" s="4" t="str">
        <f>主动技能!H174</f>
        <v>雷击</v>
      </c>
      <c r="C171" s="4" t="str">
        <f>主动技能!I174</f>
        <v>对敌方单体造成150%攻击力（+1320）点伤害。并附带眩晕。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1</v>
      </c>
      <c r="G171" s="4">
        <f>IF(主动技能!M174="必中",2,1)</f>
        <v>1</v>
      </c>
      <c r="H171" s="4">
        <f>主动技能!N174</f>
        <v>100</v>
      </c>
      <c r="I171" s="4">
        <f>主动技能!O174</f>
        <v>0</v>
      </c>
      <c r="J171">
        <f>主动技能!P174</f>
        <v>0</v>
      </c>
      <c r="K171">
        <f>主动技能!Q174</f>
        <v>0</v>
      </c>
      <c r="L171">
        <f>主动技能!R174</f>
        <v>0</v>
      </c>
      <c r="M171">
        <f>主动技能!S174</f>
        <v>0</v>
      </c>
      <c r="N171" t="str">
        <f>IF(主动技能!T174="","",主动技能!T174)</f>
        <v>2:100:2:0</v>
      </c>
      <c r="O171" t="str">
        <f>IF(主动技能!U174="","",主动技能!U174)</f>
        <v/>
      </c>
      <c r="P171">
        <f>主动技能!V174</f>
        <v>0</v>
      </c>
      <c r="Q171">
        <f>主动技能!W174</f>
        <v>0</v>
      </c>
      <c r="R171">
        <f>主动技能!X174</f>
        <v>0</v>
      </c>
      <c r="S171">
        <f>主动技能!Y174</f>
        <v>100</v>
      </c>
      <c r="T171">
        <f>主动技能!Z174</f>
        <v>150</v>
      </c>
      <c r="U171">
        <f>主动技能!AB174</f>
        <v>1320</v>
      </c>
      <c r="V171">
        <f>主动技能!AC174</f>
        <v>0</v>
      </c>
      <c r="W171">
        <f>主动技能!AD174</f>
        <v>0</v>
      </c>
      <c r="X171" s="1">
        <v>0</v>
      </c>
      <c r="Y171" s="1">
        <v>0</v>
      </c>
      <c r="Z171" s="1">
        <v>0</v>
      </c>
    </row>
    <row r="172" spans="1:26" x14ac:dyDescent="0.15">
      <c r="A172">
        <f>主动技能!B175</f>
        <v>169</v>
      </c>
      <c r="B172" s="4" t="str">
        <f>主动技能!H175</f>
        <v>雷击</v>
      </c>
      <c r="C172" s="4" t="str">
        <f>主动技能!I175</f>
        <v>对敌方单体造成150%攻击力（+1625）点伤害。并附带眩晕。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1</v>
      </c>
      <c r="G172" s="4">
        <f>IF(主动技能!M175="必中",2,1)</f>
        <v>1</v>
      </c>
      <c r="H172" s="4">
        <f>主动技能!N175</f>
        <v>100</v>
      </c>
      <c r="I172" s="4">
        <f>主动技能!O175</f>
        <v>0</v>
      </c>
      <c r="J172">
        <f>主动技能!P175</f>
        <v>0</v>
      </c>
      <c r="K172">
        <f>主动技能!Q175</f>
        <v>0</v>
      </c>
      <c r="L172">
        <f>主动技能!R175</f>
        <v>0</v>
      </c>
      <c r="M172">
        <f>主动技能!S175</f>
        <v>0</v>
      </c>
      <c r="N172" t="str">
        <f>IF(主动技能!T175="","",主动技能!T175)</f>
        <v>2:100:2:0</v>
      </c>
      <c r="O172" t="str">
        <f>IF(主动技能!U175="","",主动技能!U175)</f>
        <v/>
      </c>
      <c r="P172">
        <f>主动技能!V175</f>
        <v>0</v>
      </c>
      <c r="Q172">
        <f>主动技能!W175</f>
        <v>0</v>
      </c>
      <c r="R172">
        <f>主动技能!X175</f>
        <v>0</v>
      </c>
      <c r="S172">
        <f>主动技能!Y175</f>
        <v>100</v>
      </c>
      <c r="T172">
        <f>主动技能!Z175</f>
        <v>150</v>
      </c>
      <c r="U172">
        <f>主动技能!AB175</f>
        <v>1625</v>
      </c>
      <c r="V172">
        <f>主动技能!AC175</f>
        <v>0</v>
      </c>
      <c r="W172">
        <f>主动技能!AD175</f>
        <v>0</v>
      </c>
      <c r="X172" s="1">
        <v>0</v>
      </c>
      <c r="Y172" s="1">
        <v>0</v>
      </c>
      <c r="Z172" s="1">
        <v>0</v>
      </c>
    </row>
    <row r="173" spans="1:26" x14ac:dyDescent="0.15">
      <c r="A173">
        <f>主动技能!B176</f>
        <v>170</v>
      </c>
      <c r="B173" s="4" t="str">
        <f>主动技能!H176</f>
        <v>雷击</v>
      </c>
      <c r="C173" s="4" t="str">
        <f>主动技能!I176</f>
        <v>对敌方单体造成150%攻击力（+2001）点伤害。并附带眩晕。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1</v>
      </c>
      <c r="G173" s="4">
        <f>IF(主动技能!M176="必中",2,1)</f>
        <v>1</v>
      </c>
      <c r="H173" s="4">
        <f>主动技能!N176</f>
        <v>100</v>
      </c>
      <c r="I173" s="4">
        <f>主动技能!O176</f>
        <v>0</v>
      </c>
      <c r="J173">
        <f>主动技能!P176</f>
        <v>0</v>
      </c>
      <c r="K173">
        <f>主动技能!Q176</f>
        <v>0</v>
      </c>
      <c r="L173">
        <f>主动技能!R176</f>
        <v>0</v>
      </c>
      <c r="M173">
        <f>主动技能!S176</f>
        <v>0</v>
      </c>
      <c r="N173" t="str">
        <f>IF(主动技能!T176="","",主动技能!T176)</f>
        <v>2:100:2:0</v>
      </c>
      <c r="O173" t="str">
        <f>IF(主动技能!U176="","",主动技能!U176)</f>
        <v/>
      </c>
      <c r="P173">
        <f>主动技能!V176</f>
        <v>0</v>
      </c>
      <c r="Q173">
        <f>主动技能!W176</f>
        <v>0</v>
      </c>
      <c r="R173">
        <f>主动技能!X176</f>
        <v>0</v>
      </c>
      <c r="S173">
        <f>主动技能!Y176</f>
        <v>100</v>
      </c>
      <c r="T173">
        <f>主动技能!Z176</f>
        <v>150</v>
      </c>
      <c r="U173">
        <f>主动技能!AB176</f>
        <v>2001</v>
      </c>
      <c r="V173">
        <f>主动技能!AC176</f>
        <v>0</v>
      </c>
      <c r="W173">
        <f>主动技能!AD176</f>
        <v>0</v>
      </c>
      <c r="X173" s="1">
        <v>0</v>
      </c>
      <c r="Y173" s="1">
        <v>0</v>
      </c>
      <c r="Z173" s="1">
        <v>0</v>
      </c>
    </row>
    <row r="174" spans="1:26" x14ac:dyDescent="0.15">
      <c r="A174">
        <f>主动技能!B177</f>
        <v>171</v>
      </c>
      <c r="B174" s="4" t="str">
        <f>主动技能!H177</f>
        <v>雷击</v>
      </c>
      <c r="C174" s="4" t="str">
        <f>主动技能!I177</f>
        <v>对敌方单体造成150%攻击力（+2463）点伤害。并附带眩晕。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1</v>
      </c>
      <c r="G174" s="4">
        <f>IF(主动技能!M177="必中",2,1)</f>
        <v>1</v>
      </c>
      <c r="H174" s="4">
        <f>主动技能!N177</f>
        <v>100</v>
      </c>
      <c r="I174" s="4">
        <f>主动技能!O177</f>
        <v>0</v>
      </c>
      <c r="J174">
        <f>主动技能!P177</f>
        <v>0</v>
      </c>
      <c r="K174">
        <f>主动技能!Q177</f>
        <v>0</v>
      </c>
      <c r="L174">
        <f>主动技能!R177</f>
        <v>0</v>
      </c>
      <c r="M174">
        <f>主动技能!S177</f>
        <v>0</v>
      </c>
      <c r="N174" t="str">
        <f>IF(主动技能!T177="","",主动技能!T177)</f>
        <v>2:100:2:0</v>
      </c>
      <c r="O174" t="str">
        <f>IF(主动技能!U177="","",主动技能!U177)</f>
        <v/>
      </c>
      <c r="P174">
        <f>主动技能!V177</f>
        <v>0</v>
      </c>
      <c r="Q174">
        <f>主动技能!W177</f>
        <v>0</v>
      </c>
      <c r="R174">
        <f>主动技能!X177</f>
        <v>0</v>
      </c>
      <c r="S174">
        <f>主动技能!Y177</f>
        <v>100</v>
      </c>
      <c r="T174">
        <f>主动技能!Z177</f>
        <v>150</v>
      </c>
      <c r="U174">
        <f>主动技能!AB177</f>
        <v>2463</v>
      </c>
      <c r="V174">
        <f>主动技能!AC177</f>
        <v>0</v>
      </c>
      <c r="W174">
        <f>主动技能!AD177</f>
        <v>0</v>
      </c>
      <c r="X174" s="1">
        <v>0</v>
      </c>
      <c r="Y174" s="1">
        <v>0</v>
      </c>
      <c r="Z174" s="1">
        <v>0</v>
      </c>
    </row>
    <row r="175" spans="1:26" x14ac:dyDescent="0.15">
      <c r="A175">
        <f>主动技能!B178</f>
        <v>172</v>
      </c>
      <c r="B175" s="4" t="str">
        <f>主动技能!H178</f>
        <v>雷击</v>
      </c>
      <c r="C175" s="4" t="str">
        <f>主动技能!I178</f>
        <v>对敌方单体造成150%攻击力（+3033）点伤害。并附带眩晕。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1</v>
      </c>
      <c r="G175" s="4">
        <f>IF(主动技能!M178="必中",2,1)</f>
        <v>1</v>
      </c>
      <c r="H175" s="4">
        <f>主动技能!N178</f>
        <v>100</v>
      </c>
      <c r="I175" s="4">
        <f>主动技能!O178</f>
        <v>0</v>
      </c>
      <c r="J175">
        <f>主动技能!P178</f>
        <v>0</v>
      </c>
      <c r="K175">
        <f>主动技能!Q178</f>
        <v>0</v>
      </c>
      <c r="L175">
        <f>主动技能!R178</f>
        <v>0</v>
      </c>
      <c r="M175">
        <f>主动技能!S178</f>
        <v>0</v>
      </c>
      <c r="N175" t="str">
        <f>IF(主动技能!T178="","",主动技能!T178)</f>
        <v>2:100:2:0</v>
      </c>
      <c r="O175" t="str">
        <f>IF(主动技能!U178="","",主动技能!U178)</f>
        <v/>
      </c>
      <c r="P175">
        <f>主动技能!V178</f>
        <v>0</v>
      </c>
      <c r="Q175">
        <f>主动技能!W178</f>
        <v>0</v>
      </c>
      <c r="R175">
        <f>主动技能!X178</f>
        <v>0</v>
      </c>
      <c r="S175">
        <f>主动技能!Y178</f>
        <v>100</v>
      </c>
      <c r="T175">
        <f>主动技能!Z178</f>
        <v>150</v>
      </c>
      <c r="U175">
        <f>主动技能!AB178</f>
        <v>3033</v>
      </c>
      <c r="V175">
        <f>主动技能!AC178</f>
        <v>0</v>
      </c>
      <c r="W175">
        <f>主动技能!AD178</f>
        <v>0</v>
      </c>
      <c r="X175" s="1">
        <v>0</v>
      </c>
      <c r="Y175" s="1">
        <v>0</v>
      </c>
      <c r="Z175" s="1">
        <v>0</v>
      </c>
    </row>
    <row r="176" spans="1:26" x14ac:dyDescent="0.15">
      <c r="A176">
        <f>主动技能!B179</f>
        <v>173</v>
      </c>
      <c r="B176" s="4" t="str">
        <f>主动技能!H179</f>
        <v>雷击</v>
      </c>
      <c r="C176" s="4" t="str">
        <f>主动技能!I179</f>
        <v>对敌方单体造成150%攻击力（+3735）点伤害。并附带眩晕。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1</v>
      </c>
      <c r="G176" s="4">
        <f>IF(主动技能!M179="必中",2,1)</f>
        <v>1</v>
      </c>
      <c r="H176" s="4">
        <f>主动技能!N179</f>
        <v>100</v>
      </c>
      <c r="I176" s="4">
        <f>主动技能!O179</f>
        <v>0</v>
      </c>
      <c r="J176">
        <f>主动技能!P179</f>
        <v>0</v>
      </c>
      <c r="K176">
        <f>主动技能!Q179</f>
        <v>0</v>
      </c>
      <c r="L176">
        <f>主动技能!R179</f>
        <v>0</v>
      </c>
      <c r="M176">
        <f>主动技能!S179</f>
        <v>0</v>
      </c>
      <c r="N176" t="str">
        <f>IF(主动技能!T179="","",主动技能!T179)</f>
        <v>2:100:2:0</v>
      </c>
      <c r="O176" t="str">
        <f>IF(主动技能!U179="","",主动技能!U179)</f>
        <v/>
      </c>
      <c r="P176">
        <f>主动技能!V179</f>
        <v>0</v>
      </c>
      <c r="Q176">
        <f>主动技能!W179</f>
        <v>0</v>
      </c>
      <c r="R176">
        <f>主动技能!X179</f>
        <v>0</v>
      </c>
      <c r="S176">
        <f>主动技能!Y179</f>
        <v>100</v>
      </c>
      <c r="T176">
        <f>主动技能!Z179</f>
        <v>150</v>
      </c>
      <c r="U176">
        <f>主动技能!AB179</f>
        <v>3735</v>
      </c>
      <c r="V176">
        <f>主动技能!AC179</f>
        <v>0</v>
      </c>
      <c r="W176">
        <f>主动技能!AD179</f>
        <v>0</v>
      </c>
      <c r="X176" s="1">
        <v>0</v>
      </c>
      <c r="Y176" s="1">
        <v>0</v>
      </c>
      <c r="Z176" s="1">
        <v>0</v>
      </c>
    </row>
    <row r="177" spans="1:26" x14ac:dyDescent="0.15">
      <c r="A177">
        <f>主动技能!B180</f>
        <v>174</v>
      </c>
      <c r="B177" s="4" t="str">
        <f>主动技能!H180</f>
        <v>雷击</v>
      </c>
      <c r="C177" s="4" t="str">
        <f>主动技能!I180</f>
        <v>对敌方单体造成150%攻击力（+4599）点伤害。并附带眩晕。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1</v>
      </c>
      <c r="G177" s="4">
        <f>IF(主动技能!M180="必中",2,1)</f>
        <v>1</v>
      </c>
      <c r="H177" s="4">
        <f>主动技能!N180</f>
        <v>100</v>
      </c>
      <c r="I177" s="4">
        <f>主动技能!O180</f>
        <v>0</v>
      </c>
      <c r="J177">
        <f>主动技能!P180</f>
        <v>0</v>
      </c>
      <c r="K177">
        <f>主动技能!Q180</f>
        <v>0</v>
      </c>
      <c r="L177">
        <f>主动技能!R180</f>
        <v>0</v>
      </c>
      <c r="M177">
        <f>主动技能!S180</f>
        <v>0</v>
      </c>
      <c r="N177" t="str">
        <f>IF(主动技能!T180="","",主动技能!T180)</f>
        <v>2:100:2:0</v>
      </c>
      <c r="O177" t="str">
        <f>IF(主动技能!U180="","",主动技能!U180)</f>
        <v/>
      </c>
      <c r="P177">
        <f>主动技能!V180</f>
        <v>0</v>
      </c>
      <c r="Q177">
        <f>主动技能!W180</f>
        <v>0</v>
      </c>
      <c r="R177">
        <f>主动技能!X180</f>
        <v>0</v>
      </c>
      <c r="S177">
        <f>主动技能!Y180</f>
        <v>100</v>
      </c>
      <c r="T177">
        <f>主动技能!Z180</f>
        <v>150</v>
      </c>
      <c r="U177">
        <f>主动技能!AB180</f>
        <v>4599</v>
      </c>
      <c r="V177">
        <f>主动技能!AC180</f>
        <v>0</v>
      </c>
      <c r="W177">
        <f>主动技能!AD180</f>
        <v>0</v>
      </c>
      <c r="X177" s="1">
        <v>0</v>
      </c>
      <c r="Y177" s="1">
        <v>0</v>
      </c>
      <c r="Z177" s="1">
        <v>0</v>
      </c>
    </row>
    <row r="178" spans="1:26" x14ac:dyDescent="0.15">
      <c r="A178">
        <f>主动技能!B181</f>
        <v>175</v>
      </c>
      <c r="B178" s="4" t="str">
        <f>主动技能!H181</f>
        <v>雷击</v>
      </c>
      <c r="C178" s="4" t="str">
        <f>主动技能!I181</f>
        <v>对敌方单体造成150%攻击力（+5663）点伤害。并附带眩晕。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1</v>
      </c>
      <c r="G178" s="4">
        <f>IF(主动技能!M181="必中",2,1)</f>
        <v>1</v>
      </c>
      <c r="H178" s="4">
        <f>主动技能!N181</f>
        <v>100</v>
      </c>
      <c r="I178" s="4">
        <f>主动技能!O181</f>
        <v>0</v>
      </c>
      <c r="J178">
        <f>主动技能!P181</f>
        <v>0</v>
      </c>
      <c r="K178">
        <f>主动技能!Q181</f>
        <v>0</v>
      </c>
      <c r="L178">
        <f>主动技能!R181</f>
        <v>0</v>
      </c>
      <c r="M178">
        <f>主动技能!S181</f>
        <v>0</v>
      </c>
      <c r="N178" t="str">
        <f>IF(主动技能!T181="","",主动技能!T181)</f>
        <v>2:100:2:0</v>
      </c>
      <c r="O178" t="str">
        <f>IF(主动技能!U181="","",主动技能!U181)</f>
        <v/>
      </c>
      <c r="P178">
        <f>主动技能!V181</f>
        <v>0</v>
      </c>
      <c r="Q178">
        <f>主动技能!W181</f>
        <v>0</v>
      </c>
      <c r="R178">
        <f>主动技能!X181</f>
        <v>0</v>
      </c>
      <c r="S178">
        <f>主动技能!Y181</f>
        <v>100</v>
      </c>
      <c r="T178">
        <f>主动技能!Z181</f>
        <v>150</v>
      </c>
      <c r="U178">
        <f>主动技能!AB181</f>
        <v>5663</v>
      </c>
      <c r="V178">
        <f>主动技能!AC181</f>
        <v>0</v>
      </c>
      <c r="W178">
        <f>主动技能!AD181</f>
        <v>0</v>
      </c>
      <c r="X178" s="1">
        <v>0</v>
      </c>
      <c r="Y178" s="1">
        <v>0</v>
      </c>
      <c r="Z178" s="1">
        <v>0</v>
      </c>
    </row>
    <row r="179" spans="1:26" x14ac:dyDescent="0.15">
      <c r="A179">
        <f>主动技能!B182</f>
        <v>176</v>
      </c>
      <c r="B179" s="4" t="str">
        <f>主动技能!H182</f>
        <v>雷击</v>
      </c>
      <c r="C179" s="4" t="str">
        <f>主动技能!I182</f>
        <v>对敌方单体造成150%攻击力（+6972）点伤害。并附带眩晕。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1</v>
      </c>
      <c r="G179" s="4">
        <f>IF(主动技能!M182="必中",2,1)</f>
        <v>1</v>
      </c>
      <c r="H179" s="4">
        <f>主动技能!N182</f>
        <v>100</v>
      </c>
      <c r="I179" s="4">
        <f>主动技能!O182</f>
        <v>0</v>
      </c>
      <c r="J179">
        <f>主动技能!P182</f>
        <v>0</v>
      </c>
      <c r="K179">
        <f>主动技能!Q182</f>
        <v>0</v>
      </c>
      <c r="L179">
        <f>主动技能!R182</f>
        <v>0</v>
      </c>
      <c r="M179">
        <f>主动技能!S182</f>
        <v>0</v>
      </c>
      <c r="N179" t="str">
        <f>IF(主动技能!T182="","",主动技能!T182)</f>
        <v>2:100:2:0</v>
      </c>
      <c r="O179" t="str">
        <f>IF(主动技能!U182="","",主动技能!U182)</f>
        <v/>
      </c>
      <c r="P179">
        <f>主动技能!V182</f>
        <v>0</v>
      </c>
      <c r="Q179">
        <f>主动技能!W182</f>
        <v>0</v>
      </c>
      <c r="R179">
        <f>主动技能!X182</f>
        <v>0</v>
      </c>
      <c r="S179">
        <f>主动技能!Y182</f>
        <v>100</v>
      </c>
      <c r="T179">
        <f>主动技能!Z182</f>
        <v>150</v>
      </c>
      <c r="U179">
        <f>主动技能!AB182</f>
        <v>6972</v>
      </c>
      <c r="V179">
        <f>主动技能!AC182</f>
        <v>0</v>
      </c>
      <c r="W179">
        <f>主动技能!AD182</f>
        <v>0</v>
      </c>
      <c r="X179" s="1">
        <v>0</v>
      </c>
      <c r="Y179" s="1">
        <v>0</v>
      </c>
      <c r="Z179" s="1">
        <v>0</v>
      </c>
    </row>
    <row r="180" spans="1:26" x14ac:dyDescent="0.15">
      <c r="A180">
        <f>主动技能!B183</f>
        <v>177</v>
      </c>
      <c r="B180" s="4" t="str">
        <f>主动技能!H183</f>
        <v>雷击</v>
      </c>
      <c r="C180" s="4" t="str">
        <f>主动技能!I183</f>
        <v>对敌方单体造成150%攻击力（+8585）点伤害。并附带眩晕。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1</v>
      </c>
      <c r="G180" s="4">
        <f>IF(主动技能!M183="必中",2,1)</f>
        <v>1</v>
      </c>
      <c r="H180" s="4">
        <f>主动技能!N183</f>
        <v>100</v>
      </c>
      <c r="I180" s="4">
        <f>主动技能!O183</f>
        <v>0</v>
      </c>
      <c r="J180">
        <f>主动技能!P183</f>
        <v>0</v>
      </c>
      <c r="K180">
        <f>主动技能!Q183</f>
        <v>0</v>
      </c>
      <c r="L180">
        <f>主动技能!R183</f>
        <v>0</v>
      </c>
      <c r="M180">
        <f>主动技能!S183</f>
        <v>0</v>
      </c>
      <c r="N180" t="str">
        <f>IF(主动技能!T183="","",主动技能!T183)</f>
        <v>2:100:2:0</v>
      </c>
      <c r="O180" t="str">
        <f>IF(主动技能!U183="","",主动技能!U183)</f>
        <v/>
      </c>
      <c r="P180">
        <f>主动技能!V183</f>
        <v>0</v>
      </c>
      <c r="Q180">
        <f>主动技能!W183</f>
        <v>0</v>
      </c>
      <c r="R180">
        <f>主动技能!X183</f>
        <v>0</v>
      </c>
      <c r="S180">
        <f>主动技能!Y183</f>
        <v>100</v>
      </c>
      <c r="T180">
        <f>主动技能!Z183</f>
        <v>150</v>
      </c>
      <c r="U180">
        <f>主动技能!AB183</f>
        <v>8585</v>
      </c>
      <c r="V180">
        <f>主动技能!AC183</f>
        <v>0</v>
      </c>
      <c r="W180">
        <f>主动技能!AD183</f>
        <v>0</v>
      </c>
      <c r="X180" s="1">
        <v>0</v>
      </c>
      <c r="Y180" s="1">
        <v>0</v>
      </c>
      <c r="Z180" s="1">
        <v>0</v>
      </c>
    </row>
    <row r="181" spans="1:26" x14ac:dyDescent="0.15">
      <c r="A181">
        <f>主动技能!B184</f>
        <v>178</v>
      </c>
      <c r="B181" s="4" t="str">
        <f>主动技能!H184</f>
        <v>雷击</v>
      </c>
      <c r="C181" s="4" t="str">
        <f>主动技能!I184</f>
        <v>对敌方单体造成150%攻击力（+10570）点伤害。并附带眩晕。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1</v>
      </c>
      <c r="G181" s="4">
        <f>IF(主动技能!M184="必中",2,1)</f>
        <v>1</v>
      </c>
      <c r="H181" s="4">
        <f>主动技能!N184</f>
        <v>100</v>
      </c>
      <c r="I181" s="4">
        <f>主动技能!O184</f>
        <v>0</v>
      </c>
      <c r="J181">
        <f>主动技能!P184</f>
        <v>0</v>
      </c>
      <c r="K181">
        <f>主动技能!Q184</f>
        <v>0</v>
      </c>
      <c r="L181">
        <f>主动技能!R184</f>
        <v>0</v>
      </c>
      <c r="M181">
        <f>主动技能!S184</f>
        <v>0</v>
      </c>
      <c r="N181" t="str">
        <f>IF(主动技能!T184="","",主动技能!T184)</f>
        <v>2:100:2:0</v>
      </c>
      <c r="O181" t="str">
        <f>IF(主动技能!U184="","",主动技能!U184)</f>
        <v/>
      </c>
      <c r="P181">
        <f>主动技能!V184</f>
        <v>0</v>
      </c>
      <c r="Q181">
        <f>主动技能!W184</f>
        <v>0</v>
      </c>
      <c r="R181">
        <f>主动技能!X184</f>
        <v>0</v>
      </c>
      <c r="S181">
        <f>主动技能!Y184</f>
        <v>100</v>
      </c>
      <c r="T181">
        <f>主动技能!Z184</f>
        <v>150</v>
      </c>
      <c r="U181">
        <f>主动技能!AB184</f>
        <v>10570</v>
      </c>
      <c r="V181">
        <f>主动技能!AC184</f>
        <v>0</v>
      </c>
      <c r="W181">
        <f>主动技能!AD184</f>
        <v>0</v>
      </c>
      <c r="X181" s="1">
        <v>0</v>
      </c>
      <c r="Y181" s="1">
        <v>0</v>
      </c>
      <c r="Z181" s="1">
        <v>0</v>
      </c>
    </row>
    <row r="182" spans="1:26" x14ac:dyDescent="0.15">
      <c r="A182">
        <f>主动技能!B185</f>
        <v>179</v>
      </c>
      <c r="B182" s="4" t="str">
        <f>主动技能!H185</f>
        <v>雷击</v>
      </c>
      <c r="C182" s="4" t="str">
        <f>主动技能!I185</f>
        <v>对敌方单体造成150%攻击力（+13014）点伤害。并附带眩晕。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1</v>
      </c>
      <c r="G182" s="4">
        <f>IF(主动技能!M185="必中",2,1)</f>
        <v>1</v>
      </c>
      <c r="H182" s="4">
        <f>主动技能!N185</f>
        <v>100</v>
      </c>
      <c r="I182" s="4">
        <f>主动技能!O185</f>
        <v>0</v>
      </c>
      <c r="J182">
        <f>主动技能!P185</f>
        <v>0</v>
      </c>
      <c r="K182">
        <f>主动技能!Q185</f>
        <v>0</v>
      </c>
      <c r="L182">
        <f>主动技能!R185</f>
        <v>0</v>
      </c>
      <c r="M182">
        <f>主动技能!S185</f>
        <v>0</v>
      </c>
      <c r="N182" t="str">
        <f>IF(主动技能!T185="","",主动技能!T185)</f>
        <v>2:100:2:0</v>
      </c>
      <c r="O182" t="str">
        <f>IF(主动技能!U185="","",主动技能!U185)</f>
        <v/>
      </c>
      <c r="P182">
        <f>主动技能!V185</f>
        <v>0</v>
      </c>
      <c r="Q182">
        <f>主动技能!W185</f>
        <v>0</v>
      </c>
      <c r="R182">
        <f>主动技能!X185</f>
        <v>0</v>
      </c>
      <c r="S182">
        <f>主动技能!Y185</f>
        <v>100</v>
      </c>
      <c r="T182">
        <f>主动技能!Z185</f>
        <v>150</v>
      </c>
      <c r="U182">
        <f>主动技能!AB185</f>
        <v>13014</v>
      </c>
      <c r="V182">
        <f>主动技能!AC185</f>
        <v>0</v>
      </c>
      <c r="W182">
        <f>主动技能!AD185</f>
        <v>0</v>
      </c>
      <c r="X182" s="1">
        <v>0</v>
      </c>
      <c r="Y182" s="1">
        <v>0</v>
      </c>
      <c r="Z182" s="1">
        <v>0</v>
      </c>
    </row>
    <row r="183" spans="1:26" x14ac:dyDescent="0.15">
      <c r="A183">
        <f>主动技能!B186</f>
        <v>180</v>
      </c>
      <c r="B183" s="4" t="str">
        <f>主动技能!H186</f>
        <v>雷击</v>
      </c>
      <c r="C183" s="4" t="str">
        <f>主动技能!I186</f>
        <v>对敌方单体造成150%攻击力（+16023）点伤害。并附带眩晕。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1</v>
      </c>
      <c r="G183" s="4">
        <f>IF(主动技能!M186="必中",2,1)</f>
        <v>1</v>
      </c>
      <c r="H183" s="4">
        <f>主动技能!N186</f>
        <v>100</v>
      </c>
      <c r="I183" s="4">
        <f>主动技能!O186</f>
        <v>0</v>
      </c>
      <c r="J183">
        <f>主动技能!P186</f>
        <v>0</v>
      </c>
      <c r="K183">
        <f>主动技能!Q186</f>
        <v>0</v>
      </c>
      <c r="L183">
        <f>主动技能!R186</f>
        <v>0</v>
      </c>
      <c r="M183">
        <f>主动技能!S186</f>
        <v>0</v>
      </c>
      <c r="N183" t="str">
        <f>IF(主动技能!T186="","",主动技能!T186)</f>
        <v>2:100:2:0</v>
      </c>
      <c r="O183" t="str">
        <f>IF(主动技能!U186="","",主动技能!U186)</f>
        <v/>
      </c>
      <c r="P183">
        <f>主动技能!V186</f>
        <v>0</v>
      </c>
      <c r="Q183">
        <f>主动技能!W186</f>
        <v>0</v>
      </c>
      <c r="R183">
        <f>主动技能!X186</f>
        <v>0</v>
      </c>
      <c r="S183">
        <f>主动技能!Y186</f>
        <v>100</v>
      </c>
      <c r="T183">
        <f>主动技能!Z186</f>
        <v>150</v>
      </c>
      <c r="U183">
        <f>主动技能!AB186</f>
        <v>16023</v>
      </c>
      <c r="V183">
        <f>主动技能!AC186</f>
        <v>0</v>
      </c>
      <c r="W183">
        <f>主动技能!AD186</f>
        <v>0</v>
      </c>
      <c r="X183" s="1">
        <v>0</v>
      </c>
      <c r="Y183" s="1">
        <v>0</v>
      </c>
      <c r="Z183" s="1">
        <v>0</v>
      </c>
    </row>
    <row r="184" spans="1:26" x14ac:dyDescent="0.15">
      <c r="A184">
        <f>主动技能!B187</f>
        <v>181</v>
      </c>
      <c r="B184" s="4" t="str">
        <f>主动技能!H187</f>
        <v>莲华</v>
      </c>
      <c r="C184" s="4" t="str">
        <f>主动技能!I187</f>
        <v>对敌方单体攻击，造成100%攻击力（+30）点伤害。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>
        <f>主动技能!O187</f>
        <v>0</v>
      </c>
      <c r="J184">
        <f>主动技能!P187</f>
        <v>0</v>
      </c>
      <c r="K184">
        <f>主动技能!Q187</f>
        <v>0</v>
      </c>
      <c r="L184">
        <f>主动技能!R187</f>
        <v>0</v>
      </c>
      <c r="M184">
        <f>主动技能!S187</f>
        <v>0</v>
      </c>
      <c r="N184" t="str">
        <f>IF(主动技能!T187="","",主动技能!T187)</f>
        <v/>
      </c>
      <c r="O184" t="str">
        <f>IF(主动技能!U187="","",主动技能!U187)</f>
        <v/>
      </c>
      <c r="P184">
        <f>主动技能!V187</f>
        <v>0</v>
      </c>
      <c r="Q184">
        <f>主动技能!W187</f>
        <v>0</v>
      </c>
      <c r="R184">
        <f>主动技能!X187</f>
        <v>0</v>
      </c>
      <c r="S184">
        <f>主动技能!Y187</f>
        <v>0</v>
      </c>
      <c r="T184">
        <f>主动技能!Z187</f>
        <v>100</v>
      </c>
      <c r="U184">
        <f>主动技能!AB187</f>
        <v>30</v>
      </c>
      <c r="V184">
        <f>主动技能!AC187</f>
        <v>0</v>
      </c>
      <c r="W184">
        <f>主动技能!AD187</f>
        <v>0</v>
      </c>
      <c r="X184" s="1">
        <v>0</v>
      </c>
      <c r="Y184" s="1">
        <v>0</v>
      </c>
      <c r="Z184" s="1">
        <v>0</v>
      </c>
    </row>
    <row r="185" spans="1:26" x14ac:dyDescent="0.15">
      <c r="A185">
        <f>主动技能!B188</f>
        <v>182</v>
      </c>
      <c r="B185" s="4" t="str">
        <f>主动技能!H188</f>
        <v>莲华</v>
      </c>
      <c r="C185" s="4" t="str">
        <f>主动技能!I188</f>
        <v>对敌方单体攻击，造成100%攻击力（+44）点伤害。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>
        <f>主动技能!O188</f>
        <v>0</v>
      </c>
      <c r="J185">
        <f>主动技能!P188</f>
        <v>0</v>
      </c>
      <c r="K185">
        <f>主动技能!Q188</f>
        <v>0</v>
      </c>
      <c r="L185">
        <f>主动技能!R188</f>
        <v>0</v>
      </c>
      <c r="M185">
        <f>主动技能!S188</f>
        <v>0</v>
      </c>
      <c r="N185" t="str">
        <f>IF(主动技能!T188="","",主动技能!T188)</f>
        <v/>
      </c>
      <c r="O185" t="str">
        <f>IF(主动技能!U188="","",主动技能!U188)</f>
        <v/>
      </c>
      <c r="P185">
        <f>主动技能!V188</f>
        <v>0</v>
      </c>
      <c r="Q185">
        <f>主动技能!W188</f>
        <v>0</v>
      </c>
      <c r="R185">
        <f>主动技能!X188</f>
        <v>0</v>
      </c>
      <c r="S185">
        <f>主动技能!Y188</f>
        <v>0</v>
      </c>
      <c r="T185">
        <f>主动技能!Z188</f>
        <v>100</v>
      </c>
      <c r="U185">
        <f>主动技能!AB188</f>
        <v>44</v>
      </c>
      <c r="V185">
        <f>主动技能!AC188</f>
        <v>0</v>
      </c>
      <c r="W185">
        <f>主动技能!AD188</f>
        <v>0</v>
      </c>
      <c r="X185" s="1">
        <v>0</v>
      </c>
      <c r="Y185" s="1">
        <v>0</v>
      </c>
      <c r="Z185" s="1">
        <v>0</v>
      </c>
    </row>
    <row r="186" spans="1:26" x14ac:dyDescent="0.15">
      <c r="A186">
        <f>主动技能!B189</f>
        <v>183</v>
      </c>
      <c r="B186" s="4" t="str">
        <f>主动技能!H189</f>
        <v>莲华</v>
      </c>
      <c r="C186" s="4" t="str">
        <f>主动技能!I189</f>
        <v>对敌方单体攻击，造成100%攻击力（+59）点伤害。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>
        <f>主动技能!O189</f>
        <v>0</v>
      </c>
      <c r="J186">
        <f>主动技能!P189</f>
        <v>0</v>
      </c>
      <c r="K186">
        <f>主动技能!Q189</f>
        <v>0</v>
      </c>
      <c r="L186">
        <f>主动技能!R189</f>
        <v>0</v>
      </c>
      <c r="M186">
        <f>主动技能!S189</f>
        <v>0</v>
      </c>
      <c r="N186" t="str">
        <f>IF(主动技能!T189="","",主动技能!T189)</f>
        <v/>
      </c>
      <c r="O186" t="str">
        <f>IF(主动技能!U189="","",主动技能!U189)</f>
        <v/>
      </c>
      <c r="P186">
        <f>主动技能!V189</f>
        <v>0</v>
      </c>
      <c r="Q186">
        <f>主动技能!W189</f>
        <v>0</v>
      </c>
      <c r="R186">
        <f>主动技能!X189</f>
        <v>0</v>
      </c>
      <c r="S186">
        <f>主动技能!Y189</f>
        <v>0</v>
      </c>
      <c r="T186">
        <f>主动技能!Z189</f>
        <v>100</v>
      </c>
      <c r="U186">
        <f>主动技能!AB189</f>
        <v>59</v>
      </c>
      <c r="V186">
        <f>主动技能!AC189</f>
        <v>0</v>
      </c>
      <c r="W186">
        <f>主动技能!AD189</f>
        <v>0</v>
      </c>
      <c r="X186" s="1">
        <v>0</v>
      </c>
      <c r="Y186" s="1">
        <v>0</v>
      </c>
      <c r="Z186" s="1">
        <v>0</v>
      </c>
    </row>
    <row r="187" spans="1:26" x14ac:dyDescent="0.15">
      <c r="A187">
        <f>主动技能!B190</f>
        <v>184</v>
      </c>
      <c r="B187" s="4" t="str">
        <f>主动技能!H190</f>
        <v>莲华</v>
      </c>
      <c r="C187" s="4" t="str">
        <f>主动技能!I190</f>
        <v>对敌方单体攻击，造成100%攻击力（+73）点伤害。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>
        <f>主动技能!O190</f>
        <v>0</v>
      </c>
      <c r="J187">
        <f>主动技能!P190</f>
        <v>0</v>
      </c>
      <c r="K187">
        <f>主动技能!Q190</f>
        <v>0</v>
      </c>
      <c r="L187">
        <f>主动技能!R190</f>
        <v>0</v>
      </c>
      <c r="M187">
        <f>主动技能!S190</f>
        <v>0</v>
      </c>
      <c r="N187" t="str">
        <f>IF(主动技能!T190="","",主动技能!T190)</f>
        <v/>
      </c>
      <c r="O187" t="str">
        <f>IF(主动技能!U190="","",主动技能!U190)</f>
        <v/>
      </c>
      <c r="P187">
        <f>主动技能!V190</f>
        <v>0</v>
      </c>
      <c r="Q187">
        <f>主动技能!W190</f>
        <v>0</v>
      </c>
      <c r="R187">
        <f>主动技能!X190</f>
        <v>0</v>
      </c>
      <c r="S187">
        <f>主动技能!Y190</f>
        <v>0</v>
      </c>
      <c r="T187">
        <f>主动技能!Z190</f>
        <v>100</v>
      </c>
      <c r="U187">
        <f>主动技能!AB190</f>
        <v>73</v>
      </c>
      <c r="V187">
        <f>主动技能!AC190</f>
        <v>0</v>
      </c>
      <c r="W187">
        <f>主动技能!AD190</f>
        <v>0</v>
      </c>
      <c r="X187" s="1">
        <v>0</v>
      </c>
      <c r="Y187" s="1">
        <v>0</v>
      </c>
      <c r="Z187" s="1">
        <v>0</v>
      </c>
    </row>
    <row r="188" spans="1:26" x14ac:dyDescent="0.15">
      <c r="A188">
        <f>主动技能!B191</f>
        <v>185</v>
      </c>
      <c r="B188" s="4" t="str">
        <f>主动技能!H191</f>
        <v>莲华</v>
      </c>
      <c r="C188" s="4" t="str">
        <f>主动技能!I191</f>
        <v>对敌方单体攻击，造成100%攻击力（+90）点伤害。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>
        <f>主动技能!O191</f>
        <v>0</v>
      </c>
      <c r="J188">
        <f>主动技能!P191</f>
        <v>0</v>
      </c>
      <c r="K188">
        <f>主动技能!Q191</f>
        <v>0</v>
      </c>
      <c r="L188">
        <f>主动技能!R191</f>
        <v>0</v>
      </c>
      <c r="M188">
        <f>主动技能!S191</f>
        <v>0</v>
      </c>
      <c r="N188" t="str">
        <f>IF(主动技能!T191="","",主动技能!T191)</f>
        <v/>
      </c>
      <c r="O188" t="str">
        <f>IF(主动技能!U191="","",主动技能!U191)</f>
        <v/>
      </c>
      <c r="P188">
        <f>主动技能!V191</f>
        <v>0</v>
      </c>
      <c r="Q188">
        <f>主动技能!W191</f>
        <v>0</v>
      </c>
      <c r="R188">
        <f>主动技能!X191</f>
        <v>0</v>
      </c>
      <c r="S188">
        <f>主动技能!Y191</f>
        <v>0</v>
      </c>
      <c r="T188">
        <f>主动技能!Z191</f>
        <v>100</v>
      </c>
      <c r="U188">
        <f>主动技能!AB191</f>
        <v>90</v>
      </c>
      <c r="V188">
        <f>主动技能!AC191</f>
        <v>0</v>
      </c>
      <c r="W188">
        <f>主动技能!AD191</f>
        <v>0</v>
      </c>
      <c r="X188" s="1">
        <v>0</v>
      </c>
      <c r="Y188" s="1">
        <v>0</v>
      </c>
      <c r="Z188" s="1">
        <v>0</v>
      </c>
    </row>
    <row r="189" spans="1:26" x14ac:dyDescent="0.15">
      <c r="A189">
        <f>主动技能!B192</f>
        <v>186</v>
      </c>
      <c r="B189" s="4" t="str">
        <f>主动技能!H192</f>
        <v>莲华</v>
      </c>
      <c r="C189" s="4" t="str">
        <f>主动技能!I192</f>
        <v>对敌方单体攻击，造成100%攻击力（+111）点伤害。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>
        <f>主动技能!O192</f>
        <v>0</v>
      </c>
      <c r="J189">
        <f>主动技能!P192</f>
        <v>0</v>
      </c>
      <c r="K189">
        <f>主动技能!Q192</f>
        <v>0</v>
      </c>
      <c r="L189">
        <f>主动技能!R192</f>
        <v>0</v>
      </c>
      <c r="M189">
        <f>主动技能!S192</f>
        <v>0</v>
      </c>
      <c r="N189" t="str">
        <f>IF(主动技能!T192="","",主动技能!T192)</f>
        <v/>
      </c>
      <c r="O189" t="str">
        <f>IF(主动技能!U192="","",主动技能!U192)</f>
        <v/>
      </c>
      <c r="P189">
        <f>主动技能!V192</f>
        <v>0</v>
      </c>
      <c r="Q189">
        <f>主动技能!W192</f>
        <v>0</v>
      </c>
      <c r="R189">
        <f>主动技能!X192</f>
        <v>0</v>
      </c>
      <c r="S189">
        <f>主动技能!Y192</f>
        <v>0</v>
      </c>
      <c r="T189">
        <f>主动技能!Z192</f>
        <v>100</v>
      </c>
      <c r="U189">
        <f>主动技能!AB192</f>
        <v>111</v>
      </c>
      <c r="V189">
        <f>主动技能!AC192</f>
        <v>0</v>
      </c>
      <c r="W189">
        <f>主动技能!AD192</f>
        <v>0</v>
      </c>
      <c r="X189" s="1">
        <v>0</v>
      </c>
      <c r="Y189" s="1">
        <v>0</v>
      </c>
      <c r="Z189" s="1">
        <v>0</v>
      </c>
    </row>
    <row r="190" spans="1:26" x14ac:dyDescent="0.15">
      <c r="A190">
        <f>主动技能!B193</f>
        <v>187</v>
      </c>
      <c r="B190" s="4" t="str">
        <f>主动技能!H193</f>
        <v>莲华</v>
      </c>
      <c r="C190" s="4" t="str">
        <f>主动技能!I193</f>
        <v>对敌方单体攻击，造成100%攻击力（+137）点伤害。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>
        <f>主动技能!O193</f>
        <v>0</v>
      </c>
      <c r="J190">
        <f>主动技能!P193</f>
        <v>0</v>
      </c>
      <c r="K190">
        <f>主动技能!Q193</f>
        <v>0</v>
      </c>
      <c r="L190">
        <f>主动技能!R193</f>
        <v>0</v>
      </c>
      <c r="M190">
        <f>主动技能!S193</f>
        <v>0</v>
      </c>
      <c r="N190" t="str">
        <f>IF(主动技能!T193="","",主动技能!T193)</f>
        <v/>
      </c>
      <c r="O190" t="str">
        <f>IF(主动技能!U193="","",主动技能!U193)</f>
        <v/>
      </c>
      <c r="P190">
        <f>主动技能!V193</f>
        <v>0</v>
      </c>
      <c r="Q190">
        <f>主动技能!W193</f>
        <v>0</v>
      </c>
      <c r="R190">
        <f>主动技能!X193</f>
        <v>0</v>
      </c>
      <c r="S190">
        <f>主动技能!Y193</f>
        <v>0</v>
      </c>
      <c r="T190">
        <f>主动技能!Z193</f>
        <v>100</v>
      </c>
      <c r="U190">
        <f>主动技能!AB193</f>
        <v>137</v>
      </c>
      <c r="V190">
        <f>主动技能!AC193</f>
        <v>0</v>
      </c>
      <c r="W190">
        <f>主动技能!AD193</f>
        <v>0</v>
      </c>
      <c r="X190" s="1">
        <v>0</v>
      </c>
      <c r="Y190" s="1">
        <v>0</v>
      </c>
      <c r="Z190" s="1">
        <v>0</v>
      </c>
    </row>
    <row r="191" spans="1:26" x14ac:dyDescent="0.15">
      <c r="A191">
        <f>主动技能!B194</f>
        <v>188</v>
      </c>
      <c r="B191" s="4" t="str">
        <f>主动技能!H194</f>
        <v>莲华</v>
      </c>
      <c r="C191" s="4" t="str">
        <f>主动技能!I194</f>
        <v>对敌方单体攻击，造成100%攻击力（+168）点伤害。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>
        <f>主动技能!O194</f>
        <v>0</v>
      </c>
      <c r="J191">
        <f>主动技能!P194</f>
        <v>0</v>
      </c>
      <c r="K191">
        <f>主动技能!Q194</f>
        <v>0</v>
      </c>
      <c r="L191">
        <f>主动技能!R194</f>
        <v>0</v>
      </c>
      <c r="M191">
        <f>主动技能!S194</f>
        <v>0</v>
      </c>
      <c r="N191" t="str">
        <f>IF(主动技能!T194="","",主动技能!T194)</f>
        <v/>
      </c>
      <c r="O191" t="str">
        <f>IF(主动技能!U194="","",主动技能!U194)</f>
        <v/>
      </c>
      <c r="P191">
        <f>主动技能!V194</f>
        <v>0</v>
      </c>
      <c r="Q191">
        <f>主动技能!W194</f>
        <v>0</v>
      </c>
      <c r="R191">
        <f>主动技能!X194</f>
        <v>0</v>
      </c>
      <c r="S191">
        <f>主动技能!Y194</f>
        <v>0</v>
      </c>
      <c r="T191">
        <f>主动技能!Z194</f>
        <v>100</v>
      </c>
      <c r="U191">
        <f>主动技能!AB194</f>
        <v>168</v>
      </c>
      <c r="V191">
        <f>主动技能!AC194</f>
        <v>0</v>
      </c>
      <c r="W191">
        <f>主动技能!AD194</f>
        <v>0</v>
      </c>
      <c r="X191" s="1">
        <v>0</v>
      </c>
      <c r="Y191" s="1">
        <v>0</v>
      </c>
      <c r="Z191" s="1">
        <v>0</v>
      </c>
    </row>
    <row r="192" spans="1:26" x14ac:dyDescent="0.15">
      <c r="A192">
        <f>主动技能!B195</f>
        <v>189</v>
      </c>
      <c r="B192" s="4" t="str">
        <f>主动技能!H195</f>
        <v>莲华</v>
      </c>
      <c r="C192" s="4" t="str">
        <f>主动技能!I195</f>
        <v>对敌方单体攻击，造成100%攻击力（+208）点伤害。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>
        <f>主动技能!O195</f>
        <v>0</v>
      </c>
      <c r="J192">
        <f>主动技能!P195</f>
        <v>0</v>
      </c>
      <c r="K192">
        <f>主动技能!Q195</f>
        <v>0</v>
      </c>
      <c r="L192">
        <f>主动技能!R195</f>
        <v>0</v>
      </c>
      <c r="M192">
        <f>主动技能!S195</f>
        <v>0</v>
      </c>
      <c r="N192" t="str">
        <f>IF(主动技能!T195="","",主动技能!T195)</f>
        <v/>
      </c>
      <c r="O192" t="str">
        <f>IF(主动技能!U195="","",主动技能!U195)</f>
        <v/>
      </c>
      <c r="P192">
        <f>主动技能!V195</f>
        <v>0</v>
      </c>
      <c r="Q192">
        <f>主动技能!W195</f>
        <v>0</v>
      </c>
      <c r="R192">
        <f>主动技能!X195</f>
        <v>0</v>
      </c>
      <c r="S192">
        <f>主动技能!Y195</f>
        <v>0</v>
      </c>
      <c r="T192">
        <f>主动技能!Z195</f>
        <v>100</v>
      </c>
      <c r="U192">
        <f>主动技能!AB195</f>
        <v>208</v>
      </c>
      <c r="V192">
        <f>主动技能!AC195</f>
        <v>0</v>
      </c>
      <c r="W192">
        <f>主动技能!AD195</f>
        <v>0</v>
      </c>
      <c r="X192" s="1">
        <v>0</v>
      </c>
      <c r="Y192" s="1">
        <v>0</v>
      </c>
      <c r="Z192" s="1">
        <v>0</v>
      </c>
    </row>
    <row r="193" spans="1:26" x14ac:dyDescent="0.15">
      <c r="A193">
        <f>主动技能!B196</f>
        <v>190</v>
      </c>
      <c r="B193" s="4" t="str">
        <f>主动技能!H196</f>
        <v>莲华</v>
      </c>
      <c r="C193" s="4" t="str">
        <f>主动技能!I196</f>
        <v>对敌方单体进行穿透攻击，造成100%攻击力（+256）点伤害。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2</v>
      </c>
      <c r="G193" s="4">
        <f>IF(主动技能!M196="必中",2,1)</f>
        <v>1</v>
      </c>
      <c r="H193" s="4">
        <f>主动技能!N196</f>
        <v>100</v>
      </c>
      <c r="I193" s="4">
        <f>主动技能!O196</f>
        <v>100</v>
      </c>
      <c r="J193">
        <f>主动技能!P196</f>
        <v>0</v>
      </c>
      <c r="K193">
        <f>主动技能!Q196</f>
        <v>0</v>
      </c>
      <c r="L193">
        <f>主动技能!R196</f>
        <v>0</v>
      </c>
      <c r="M193">
        <f>主动技能!S196</f>
        <v>0</v>
      </c>
      <c r="N193" t="str">
        <f>IF(主动技能!T196="","",主动技能!T196)</f>
        <v/>
      </c>
      <c r="O193" t="str">
        <f>IF(主动技能!U196="","",主动技能!U196)</f>
        <v/>
      </c>
      <c r="P193">
        <f>主动技能!V196</f>
        <v>0</v>
      </c>
      <c r="Q193">
        <f>主动技能!W196</f>
        <v>0</v>
      </c>
      <c r="R193">
        <f>主动技能!X196</f>
        <v>0</v>
      </c>
      <c r="S193">
        <f>主动技能!Y196</f>
        <v>0</v>
      </c>
      <c r="T193">
        <f>主动技能!Z196</f>
        <v>100</v>
      </c>
      <c r="U193">
        <f>主动技能!AB196</f>
        <v>256</v>
      </c>
      <c r="V193">
        <f>主动技能!AC196</f>
        <v>0</v>
      </c>
      <c r="W193">
        <f>主动技能!AD196</f>
        <v>0</v>
      </c>
      <c r="X193" s="1">
        <v>0</v>
      </c>
      <c r="Y193" s="1">
        <v>0</v>
      </c>
      <c r="Z193" s="1">
        <v>0</v>
      </c>
    </row>
    <row r="194" spans="1:26" x14ac:dyDescent="0.15">
      <c r="A194">
        <f>主动技能!B197</f>
        <v>191</v>
      </c>
      <c r="B194" s="4" t="str">
        <f>主动技能!H197</f>
        <v>莲华</v>
      </c>
      <c r="C194" s="4" t="str">
        <f>主动技能!I197</f>
        <v>对敌方单体进行穿透攻击，造成100%攻击力（+315）点伤害。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2</v>
      </c>
      <c r="G194" s="4">
        <f>IF(主动技能!M197="必中",2,1)</f>
        <v>1</v>
      </c>
      <c r="H194" s="4">
        <f>主动技能!N197</f>
        <v>100</v>
      </c>
      <c r="I194" s="4">
        <f>主动技能!O197</f>
        <v>100</v>
      </c>
      <c r="J194">
        <f>主动技能!P197</f>
        <v>0</v>
      </c>
      <c r="K194">
        <f>主动技能!Q197</f>
        <v>0</v>
      </c>
      <c r="L194">
        <f>主动技能!R197</f>
        <v>0</v>
      </c>
      <c r="M194">
        <f>主动技能!S197</f>
        <v>0</v>
      </c>
      <c r="N194" t="str">
        <f>IF(主动技能!T197="","",主动技能!T197)</f>
        <v/>
      </c>
      <c r="O194" t="str">
        <f>IF(主动技能!U197="","",主动技能!U197)</f>
        <v/>
      </c>
      <c r="P194">
        <f>主动技能!V197</f>
        <v>0</v>
      </c>
      <c r="Q194">
        <f>主动技能!W197</f>
        <v>0</v>
      </c>
      <c r="R194">
        <f>主动技能!X197</f>
        <v>0</v>
      </c>
      <c r="S194">
        <f>主动技能!Y197</f>
        <v>0</v>
      </c>
      <c r="T194">
        <f>主动技能!Z197</f>
        <v>100</v>
      </c>
      <c r="U194">
        <f>主动技能!AB197</f>
        <v>315</v>
      </c>
      <c r="V194">
        <f>主动技能!AC197</f>
        <v>0</v>
      </c>
      <c r="W194">
        <f>主动技能!AD197</f>
        <v>0</v>
      </c>
      <c r="X194" s="1">
        <v>0</v>
      </c>
      <c r="Y194" s="1">
        <v>0</v>
      </c>
      <c r="Z194" s="1">
        <v>0</v>
      </c>
    </row>
    <row r="195" spans="1:26" x14ac:dyDescent="0.15">
      <c r="A195">
        <f>主动技能!B198</f>
        <v>192</v>
      </c>
      <c r="B195" s="4" t="str">
        <f>主动技能!H198</f>
        <v>莲华</v>
      </c>
      <c r="C195" s="4" t="str">
        <f>主动技能!I198</f>
        <v>对敌方单体进行穿透攻击，造成100%攻击力（+388）点伤害。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2</v>
      </c>
      <c r="G195" s="4">
        <f>IF(主动技能!M198="必中",2,1)</f>
        <v>1</v>
      </c>
      <c r="H195" s="4">
        <f>主动技能!N198</f>
        <v>100</v>
      </c>
      <c r="I195" s="4">
        <f>主动技能!O198</f>
        <v>100</v>
      </c>
      <c r="J195">
        <f>主动技能!P198</f>
        <v>0</v>
      </c>
      <c r="K195">
        <f>主动技能!Q198</f>
        <v>0</v>
      </c>
      <c r="L195">
        <f>主动技能!R198</f>
        <v>0</v>
      </c>
      <c r="M195">
        <f>主动技能!S198</f>
        <v>0</v>
      </c>
      <c r="N195" t="str">
        <f>IF(主动技能!T198="","",主动技能!T198)</f>
        <v/>
      </c>
      <c r="O195" t="str">
        <f>IF(主动技能!U198="","",主动技能!U198)</f>
        <v/>
      </c>
      <c r="P195">
        <f>主动技能!V198</f>
        <v>0</v>
      </c>
      <c r="Q195">
        <f>主动技能!W198</f>
        <v>0</v>
      </c>
      <c r="R195">
        <f>主动技能!X198</f>
        <v>0</v>
      </c>
      <c r="S195">
        <f>主动技能!Y198</f>
        <v>0</v>
      </c>
      <c r="T195">
        <f>主动技能!Z198</f>
        <v>100</v>
      </c>
      <c r="U195">
        <f>主动技能!AB198</f>
        <v>388</v>
      </c>
      <c r="V195">
        <f>主动技能!AC198</f>
        <v>0</v>
      </c>
      <c r="W195">
        <f>主动技能!AD198</f>
        <v>0</v>
      </c>
      <c r="X195" s="1">
        <v>0</v>
      </c>
      <c r="Y195" s="1">
        <v>0</v>
      </c>
      <c r="Z195" s="1">
        <v>0</v>
      </c>
    </row>
    <row r="196" spans="1:26" x14ac:dyDescent="0.15">
      <c r="A196">
        <f>主动技能!B199</f>
        <v>193</v>
      </c>
      <c r="B196" s="4" t="str">
        <f>主动技能!H199</f>
        <v>莲华</v>
      </c>
      <c r="C196" s="4" t="str">
        <f>主动技能!I199</f>
        <v>对敌方单体进行穿透攻击，造成100%攻击力（+478）点伤害。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2</v>
      </c>
      <c r="G196" s="4">
        <f>IF(主动技能!M199="必中",2,1)</f>
        <v>1</v>
      </c>
      <c r="H196" s="4">
        <f>主动技能!N199</f>
        <v>100</v>
      </c>
      <c r="I196" s="4">
        <f>主动技能!O199</f>
        <v>100</v>
      </c>
      <c r="J196">
        <f>主动技能!P199</f>
        <v>0</v>
      </c>
      <c r="K196">
        <f>主动技能!Q199</f>
        <v>0</v>
      </c>
      <c r="L196">
        <f>主动技能!R199</f>
        <v>0</v>
      </c>
      <c r="M196">
        <f>主动技能!S199</f>
        <v>0</v>
      </c>
      <c r="N196" t="str">
        <f>IF(主动技能!T199="","",主动技能!T199)</f>
        <v/>
      </c>
      <c r="O196" t="str">
        <f>IF(主动技能!U199="","",主动技能!U199)</f>
        <v/>
      </c>
      <c r="P196">
        <f>主动技能!V199</f>
        <v>0</v>
      </c>
      <c r="Q196">
        <f>主动技能!W199</f>
        <v>0</v>
      </c>
      <c r="R196">
        <f>主动技能!X199</f>
        <v>0</v>
      </c>
      <c r="S196">
        <f>主动技能!Y199</f>
        <v>0</v>
      </c>
      <c r="T196">
        <f>主动技能!Z199</f>
        <v>100</v>
      </c>
      <c r="U196">
        <f>主动技能!AB199</f>
        <v>478</v>
      </c>
      <c r="V196">
        <f>主动技能!AC199</f>
        <v>0</v>
      </c>
      <c r="W196">
        <f>主动技能!AD199</f>
        <v>0</v>
      </c>
      <c r="X196" s="1">
        <v>0</v>
      </c>
      <c r="Y196" s="1">
        <v>0</v>
      </c>
      <c r="Z196" s="1">
        <v>0</v>
      </c>
    </row>
    <row r="197" spans="1:26" x14ac:dyDescent="0.15">
      <c r="A197">
        <f>主动技能!B200</f>
        <v>194</v>
      </c>
      <c r="B197" s="4" t="str">
        <f>主动技能!H200</f>
        <v>莲华</v>
      </c>
      <c r="C197" s="4" t="str">
        <f>主动技能!I200</f>
        <v>对敌方单体进行穿透攻击，造成100%攻击力（+588）点伤害。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2</v>
      </c>
      <c r="G197" s="4">
        <f>IF(主动技能!M200="必中",2,1)</f>
        <v>1</v>
      </c>
      <c r="H197" s="4">
        <f>主动技能!N200</f>
        <v>100</v>
      </c>
      <c r="I197" s="4">
        <f>主动技能!O200</f>
        <v>100</v>
      </c>
      <c r="J197">
        <f>主动技能!P200</f>
        <v>0</v>
      </c>
      <c r="K197">
        <f>主动技能!Q200</f>
        <v>0</v>
      </c>
      <c r="L197">
        <f>主动技能!R200</f>
        <v>0</v>
      </c>
      <c r="M197">
        <f>主动技能!S200</f>
        <v>0</v>
      </c>
      <c r="N197" t="str">
        <f>IF(主动技能!T200="","",主动技能!T200)</f>
        <v/>
      </c>
      <c r="O197" t="str">
        <f>IF(主动技能!U200="","",主动技能!U200)</f>
        <v/>
      </c>
      <c r="P197">
        <f>主动技能!V200</f>
        <v>0</v>
      </c>
      <c r="Q197">
        <f>主动技能!W200</f>
        <v>0</v>
      </c>
      <c r="R197">
        <f>主动技能!X200</f>
        <v>0</v>
      </c>
      <c r="S197">
        <f>主动技能!Y200</f>
        <v>0</v>
      </c>
      <c r="T197">
        <f>主动技能!Z200</f>
        <v>100</v>
      </c>
      <c r="U197">
        <f>主动技能!AB200</f>
        <v>588</v>
      </c>
      <c r="V197">
        <f>主动技能!AC200</f>
        <v>0</v>
      </c>
      <c r="W197">
        <f>主动技能!AD200</f>
        <v>0</v>
      </c>
      <c r="X197" s="1">
        <v>0</v>
      </c>
      <c r="Y197" s="1">
        <v>0</v>
      </c>
      <c r="Z197" s="1">
        <v>0</v>
      </c>
    </row>
    <row r="198" spans="1:26" x14ac:dyDescent="0.15">
      <c r="A198">
        <f>主动技能!B201</f>
        <v>195</v>
      </c>
      <c r="B198" s="4" t="str">
        <f>主动技能!H201</f>
        <v>莲华</v>
      </c>
      <c r="C198" s="4" t="str">
        <f>主动技能!I201</f>
        <v>对敌方单体进行穿透攻击，造成100%攻击力（+724）点伤害。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2</v>
      </c>
      <c r="G198" s="4">
        <f>IF(主动技能!M201="必中",2,1)</f>
        <v>1</v>
      </c>
      <c r="H198" s="4">
        <f>主动技能!N201</f>
        <v>100</v>
      </c>
      <c r="I198" s="4">
        <f>主动技能!O201</f>
        <v>100</v>
      </c>
      <c r="J198">
        <f>主动技能!P201</f>
        <v>0</v>
      </c>
      <c r="K198">
        <f>主动技能!Q201</f>
        <v>0</v>
      </c>
      <c r="L198">
        <f>主动技能!R201</f>
        <v>0</v>
      </c>
      <c r="M198">
        <f>主动技能!S201</f>
        <v>0</v>
      </c>
      <c r="N198" t="str">
        <f>IF(主动技能!T201="","",主动技能!T201)</f>
        <v/>
      </c>
      <c r="O198" t="str">
        <f>IF(主动技能!U201="","",主动技能!U201)</f>
        <v/>
      </c>
      <c r="P198">
        <f>主动技能!V201</f>
        <v>0</v>
      </c>
      <c r="Q198">
        <f>主动技能!W201</f>
        <v>0</v>
      </c>
      <c r="R198">
        <f>主动技能!X201</f>
        <v>0</v>
      </c>
      <c r="S198">
        <f>主动技能!Y201</f>
        <v>0</v>
      </c>
      <c r="T198">
        <f>主动技能!Z201</f>
        <v>100</v>
      </c>
      <c r="U198">
        <f>主动技能!AB201</f>
        <v>724</v>
      </c>
      <c r="V198">
        <f>主动技能!AC201</f>
        <v>0</v>
      </c>
      <c r="W198">
        <f>主动技能!AD201</f>
        <v>0</v>
      </c>
      <c r="X198" s="1">
        <v>0</v>
      </c>
      <c r="Y198" s="1">
        <v>0</v>
      </c>
      <c r="Z198" s="1">
        <v>0</v>
      </c>
    </row>
    <row r="199" spans="1:26" x14ac:dyDescent="0.15">
      <c r="A199">
        <f>主动技能!B202</f>
        <v>196</v>
      </c>
      <c r="B199" s="4" t="str">
        <f>主动技能!H202</f>
        <v>莲华</v>
      </c>
      <c r="C199" s="4" t="str">
        <f>主动技能!I202</f>
        <v>对敌方单体进行穿透攻击，造成100%攻击力（+892）点伤害。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2</v>
      </c>
      <c r="G199" s="4">
        <f>IF(主动技能!M202="必中",2,1)</f>
        <v>1</v>
      </c>
      <c r="H199" s="4">
        <f>主动技能!N202</f>
        <v>100</v>
      </c>
      <c r="I199" s="4">
        <f>主动技能!O202</f>
        <v>100</v>
      </c>
      <c r="J199">
        <f>主动技能!P202</f>
        <v>0</v>
      </c>
      <c r="K199">
        <f>主动技能!Q202</f>
        <v>0</v>
      </c>
      <c r="L199">
        <f>主动技能!R202</f>
        <v>0</v>
      </c>
      <c r="M199">
        <f>主动技能!S202</f>
        <v>0</v>
      </c>
      <c r="N199" t="str">
        <f>IF(主动技能!T202="","",主动技能!T202)</f>
        <v/>
      </c>
      <c r="O199" t="str">
        <f>IF(主动技能!U202="","",主动技能!U202)</f>
        <v/>
      </c>
      <c r="P199">
        <f>主动技能!V202</f>
        <v>0</v>
      </c>
      <c r="Q199">
        <f>主动技能!W202</f>
        <v>0</v>
      </c>
      <c r="R199">
        <f>主动技能!X202</f>
        <v>0</v>
      </c>
      <c r="S199">
        <f>主动技能!Y202</f>
        <v>0</v>
      </c>
      <c r="T199">
        <f>主动技能!Z202</f>
        <v>100</v>
      </c>
      <c r="U199">
        <f>主动技能!AB202</f>
        <v>892</v>
      </c>
      <c r="V199">
        <f>主动技能!AC202</f>
        <v>0</v>
      </c>
      <c r="W199">
        <f>主动技能!AD202</f>
        <v>0</v>
      </c>
      <c r="X199" s="1">
        <v>0</v>
      </c>
      <c r="Y199" s="1">
        <v>0</v>
      </c>
      <c r="Z199" s="1">
        <v>0</v>
      </c>
    </row>
    <row r="200" spans="1:26" x14ac:dyDescent="0.15">
      <c r="A200">
        <f>主动技能!B203</f>
        <v>197</v>
      </c>
      <c r="B200" s="4" t="str">
        <f>主动技能!H203</f>
        <v>莲华</v>
      </c>
      <c r="C200" s="4" t="str">
        <f>主动技能!I203</f>
        <v>对敌方单体进行穿透攻击，造成100%攻击力（+1098）点伤害。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2</v>
      </c>
      <c r="G200" s="4">
        <f>IF(主动技能!M203="必中",2,1)</f>
        <v>1</v>
      </c>
      <c r="H200" s="4">
        <f>主动技能!N203</f>
        <v>100</v>
      </c>
      <c r="I200" s="4">
        <f>主动技能!O203</f>
        <v>100</v>
      </c>
      <c r="J200">
        <f>主动技能!P203</f>
        <v>0</v>
      </c>
      <c r="K200">
        <f>主动技能!Q203</f>
        <v>0</v>
      </c>
      <c r="L200">
        <f>主动技能!R203</f>
        <v>0</v>
      </c>
      <c r="M200">
        <f>主动技能!S203</f>
        <v>0</v>
      </c>
      <c r="N200" t="str">
        <f>IF(主动技能!T203="","",主动技能!T203)</f>
        <v/>
      </c>
      <c r="O200" t="str">
        <f>IF(主动技能!U203="","",主动技能!U203)</f>
        <v/>
      </c>
      <c r="P200">
        <f>主动技能!V203</f>
        <v>0</v>
      </c>
      <c r="Q200">
        <f>主动技能!W203</f>
        <v>0</v>
      </c>
      <c r="R200">
        <f>主动技能!X203</f>
        <v>0</v>
      </c>
      <c r="S200">
        <f>主动技能!Y203</f>
        <v>0</v>
      </c>
      <c r="T200">
        <f>主动技能!Z203</f>
        <v>100</v>
      </c>
      <c r="U200">
        <f>主动技能!AB203</f>
        <v>1098</v>
      </c>
      <c r="V200">
        <f>主动技能!AC203</f>
        <v>0</v>
      </c>
      <c r="W200">
        <f>主动技能!AD203</f>
        <v>0</v>
      </c>
      <c r="X200" s="1">
        <v>0</v>
      </c>
      <c r="Y200" s="1">
        <v>0</v>
      </c>
      <c r="Z200" s="1">
        <v>0</v>
      </c>
    </row>
    <row r="201" spans="1:26" x14ac:dyDescent="0.15">
      <c r="A201">
        <f>主动技能!B204</f>
        <v>198</v>
      </c>
      <c r="B201" s="4" t="str">
        <f>主动技能!H204</f>
        <v>莲华</v>
      </c>
      <c r="C201" s="4" t="str">
        <f>主动技能!I204</f>
        <v>对敌方单体进行穿透攻击，造成100%攻击力（+1352）点伤害。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2</v>
      </c>
      <c r="G201" s="4">
        <f>IF(主动技能!M204="必中",2,1)</f>
        <v>1</v>
      </c>
      <c r="H201" s="4">
        <f>主动技能!N204</f>
        <v>100</v>
      </c>
      <c r="I201" s="4">
        <f>主动技能!O204</f>
        <v>100</v>
      </c>
      <c r="J201">
        <f>主动技能!P204</f>
        <v>0</v>
      </c>
      <c r="K201">
        <f>主动技能!Q204</f>
        <v>0</v>
      </c>
      <c r="L201">
        <f>主动技能!R204</f>
        <v>0</v>
      </c>
      <c r="M201">
        <f>主动技能!S204</f>
        <v>0</v>
      </c>
      <c r="N201" t="str">
        <f>IF(主动技能!T204="","",主动技能!T204)</f>
        <v/>
      </c>
      <c r="O201" t="str">
        <f>IF(主动技能!U204="","",主动技能!U204)</f>
        <v/>
      </c>
      <c r="P201">
        <f>主动技能!V204</f>
        <v>0</v>
      </c>
      <c r="Q201">
        <f>主动技能!W204</f>
        <v>0</v>
      </c>
      <c r="R201">
        <f>主动技能!X204</f>
        <v>0</v>
      </c>
      <c r="S201">
        <f>主动技能!Y204</f>
        <v>0</v>
      </c>
      <c r="T201">
        <f>主动技能!Z204</f>
        <v>100</v>
      </c>
      <c r="U201">
        <f>主动技能!AB204</f>
        <v>1352</v>
      </c>
      <c r="V201">
        <f>主动技能!AC204</f>
        <v>0</v>
      </c>
      <c r="W201">
        <f>主动技能!AD204</f>
        <v>0</v>
      </c>
      <c r="X201" s="1">
        <v>0</v>
      </c>
      <c r="Y201" s="1">
        <v>0</v>
      </c>
      <c r="Z201" s="1">
        <v>0</v>
      </c>
    </row>
    <row r="202" spans="1:26" x14ac:dyDescent="0.15">
      <c r="A202">
        <f>主动技能!B205</f>
        <v>199</v>
      </c>
      <c r="B202" s="4" t="str">
        <f>主动技能!H205</f>
        <v>莲华</v>
      </c>
      <c r="C202" s="4" t="str">
        <f>主动技能!I205</f>
        <v>对敌方单体进行穿透攻击，造成100%攻击力（+1665）点伤害。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2</v>
      </c>
      <c r="G202" s="4">
        <f>IF(主动技能!M205="必中",2,1)</f>
        <v>1</v>
      </c>
      <c r="H202" s="4">
        <f>主动技能!N205</f>
        <v>100</v>
      </c>
      <c r="I202" s="4">
        <f>主动技能!O205</f>
        <v>100</v>
      </c>
      <c r="J202">
        <f>主动技能!P205</f>
        <v>0</v>
      </c>
      <c r="K202">
        <f>主动技能!Q205</f>
        <v>0</v>
      </c>
      <c r="L202">
        <f>主动技能!R205</f>
        <v>0</v>
      </c>
      <c r="M202">
        <f>主动技能!S205</f>
        <v>0</v>
      </c>
      <c r="N202" t="str">
        <f>IF(主动技能!T205="","",主动技能!T205)</f>
        <v/>
      </c>
      <c r="O202" t="str">
        <f>IF(主动技能!U205="","",主动技能!U205)</f>
        <v/>
      </c>
      <c r="P202">
        <f>主动技能!V205</f>
        <v>0</v>
      </c>
      <c r="Q202">
        <f>主动技能!W205</f>
        <v>0</v>
      </c>
      <c r="R202">
        <f>主动技能!X205</f>
        <v>0</v>
      </c>
      <c r="S202">
        <f>主动技能!Y205</f>
        <v>0</v>
      </c>
      <c r="T202">
        <f>主动技能!Z205</f>
        <v>100</v>
      </c>
      <c r="U202">
        <f>主动技能!AB205</f>
        <v>1665</v>
      </c>
      <c r="V202">
        <f>主动技能!AC205</f>
        <v>0</v>
      </c>
      <c r="W202">
        <f>主动技能!AD205</f>
        <v>0</v>
      </c>
      <c r="X202" s="1">
        <v>0</v>
      </c>
      <c r="Y202" s="1">
        <v>0</v>
      </c>
      <c r="Z202" s="1">
        <v>0</v>
      </c>
    </row>
    <row r="203" spans="1:26" x14ac:dyDescent="0.15">
      <c r="A203">
        <f>主动技能!B206</f>
        <v>200</v>
      </c>
      <c r="B203" s="4" t="str">
        <f>主动技能!H206</f>
        <v>莲华</v>
      </c>
      <c r="C203" s="4" t="str">
        <f>主动技能!I206</f>
        <v>对敌方单体进行穿透攻击，造成100%攻击力（+2051）点伤害。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2</v>
      </c>
      <c r="G203" s="4">
        <f>IF(主动技能!M206="必中",2,1)</f>
        <v>1</v>
      </c>
      <c r="H203" s="4">
        <f>主动技能!N206</f>
        <v>100</v>
      </c>
      <c r="I203" s="4">
        <f>主动技能!O206</f>
        <v>100</v>
      </c>
      <c r="J203">
        <f>主动技能!P206</f>
        <v>0</v>
      </c>
      <c r="K203">
        <f>主动技能!Q206</f>
        <v>0</v>
      </c>
      <c r="L203">
        <f>主动技能!R206</f>
        <v>0</v>
      </c>
      <c r="M203">
        <f>主动技能!S206</f>
        <v>0</v>
      </c>
      <c r="N203" t="str">
        <f>IF(主动技能!T206="","",主动技能!T206)</f>
        <v/>
      </c>
      <c r="O203" t="str">
        <f>IF(主动技能!U206="","",主动技能!U206)</f>
        <v/>
      </c>
      <c r="P203">
        <f>主动技能!V206</f>
        <v>0</v>
      </c>
      <c r="Q203">
        <f>主动技能!W206</f>
        <v>0</v>
      </c>
      <c r="R203">
        <f>主动技能!X206</f>
        <v>0</v>
      </c>
      <c r="S203">
        <f>主动技能!Y206</f>
        <v>0</v>
      </c>
      <c r="T203">
        <f>主动技能!Z206</f>
        <v>100</v>
      </c>
      <c r="U203">
        <f>主动技能!AB206</f>
        <v>2051</v>
      </c>
      <c r="V203">
        <f>主动技能!AC206</f>
        <v>0</v>
      </c>
      <c r="W203">
        <f>主动技能!AD206</f>
        <v>0</v>
      </c>
      <c r="X203" s="1">
        <v>0</v>
      </c>
      <c r="Y203" s="1">
        <v>0</v>
      </c>
      <c r="Z203" s="1">
        <v>0</v>
      </c>
    </row>
    <row r="204" spans="1:26" x14ac:dyDescent="0.15">
      <c r="A204">
        <f>主动技能!B207</f>
        <v>201</v>
      </c>
      <c r="B204" s="4" t="str">
        <f>主动技能!H207</f>
        <v>冲击斩</v>
      </c>
      <c r="C204" s="4" t="str">
        <f>主动技能!I207</f>
        <v>对敌方单体造成125%攻击力（+76）点伤害。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>
        <f>主动技能!O207</f>
        <v>0</v>
      </c>
      <c r="J204">
        <f>主动技能!P207</f>
        <v>0</v>
      </c>
      <c r="K204">
        <f>主动技能!Q207</f>
        <v>0</v>
      </c>
      <c r="L204">
        <f>主动技能!R207</f>
        <v>0</v>
      </c>
      <c r="M204">
        <f>主动技能!S207</f>
        <v>0</v>
      </c>
      <c r="N204" t="str">
        <f>IF(主动技能!T207="","",主动技能!T207)</f>
        <v/>
      </c>
      <c r="O204" t="str">
        <f>IF(主动技能!U207="","",主动技能!U207)</f>
        <v/>
      </c>
      <c r="P204">
        <f>主动技能!V207</f>
        <v>0</v>
      </c>
      <c r="Q204">
        <f>主动技能!W207</f>
        <v>0</v>
      </c>
      <c r="R204">
        <f>主动技能!X207</f>
        <v>0</v>
      </c>
      <c r="S204">
        <f>主动技能!Y207</f>
        <v>50</v>
      </c>
      <c r="T204">
        <f>主动技能!Z207</f>
        <v>125</v>
      </c>
      <c r="U204">
        <f>主动技能!AB207</f>
        <v>76</v>
      </c>
      <c r="V204">
        <f>主动技能!AC207</f>
        <v>0</v>
      </c>
      <c r="W204">
        <f>主动技能!AD207</f>
        <v>0</v>
      </c>
      <c r="X204" s="1">
        <v>0</v>
      </c>
      <c r="Y204" s="1">
        <v>0</v>
      </c>
      <c r="Z204" s="1">
        <v>0</v>
      </c>
    </row>
    <row r="205" spans="1:26" x14ac:dyDescent="0.15">
      <c r="A205">
        <f>主动技能!B208</f>
        <v>202</v>
      </c>
      <c r="B205" s="4" t="str">
        <f>主动技能!H208</f>
        <v>冲击斩</v>
      </c>
      <c r="C205" s="4" t="str">
        <f>主动技能!I208</f>
        <v>对敌方单体造成125%攻击力（+112）点伤害。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>
        <f>主动技能!O208</f>
        <v>0</v>
      </c>
      <c r="J205">
        <f>主动技能!P208</f>
        <v>0</v>
      </c>
      <c r="K205">
        <f>主动技能!Q208</f>
        <v>0</v>
      </c>
      <c r="L205">
        <f>主动技能!R208</f>
        <v>0</v>
      </c>
      <c r="M205">
        <f>主动技能!S208</f>
        <v>0</v>
      </c>
      <c r="N205" t="str">
        <f>IF(主动技能!T208="","",主动技能!T208)</f>
        <v/>
      </c>
      <c r="O205" t="str">
        <f>IF(主动技能!U208="","",主动技能!U208)</f>
        <v/>
      </c>
      <c r="P205">
        <f>主动技能!V208</f>
        <v>0</v>
      </c>
      <c r="Q205">
        <f>主动技能!W208</f>
        <v>0</v>
      </c>
      <c r="R205">
        <f>主动技能!X208</f>
        <v>0</v>
      </c>
      <c r="S205">
        <f>主动技能!Y208</f>
        <v>50</v>
      </c>
      <c r="T205">
        <f>主动技能!Z208</f>
        <v>125</v>
      </c>
      <c r="U205">
        <f>主动技能!AB208</f>
        <v>112</v>
      </c>
      <c r="V205">
        <f>主动技能!AC208</f>
        <v>0</v>
      </c>
      <c r="W205">
        <f>主动技能!AD208</f>
        <v>0</v>
      </c>
      <c r="X205" s="1">
        <v>0</v>
      </c>
      <c r="Y205" s="1">
        <v>0</v>
      </c>
      <c r="Z205" s="1">
        <v>0</v>
      </c>
    </row>
    <row r="206" spans="1:26" x14ac:dyDescent="0.15">
      <c r="A206">
        <f>主动技能!B209</f>
        <v>203</v>
      </c>
      <c r="B206" s="4" t="str">
        <f>主动技能!H209</f>
        <v>冲击斩</v>
      </c>
      <c r="C206" s="4" t="str">
        <f>主动技能!I209</f>
        <v>对敌方单体造成125%攻击力（+148）点伤害。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>
        <f>主动技能!O209</f>
        <v>0</v>
      </c>
      <c r="J206">
        <f>主动技能!P209</f>
        <v>0</v>
      </c>
      <c r="K206">
        <f>主动技能!Q209</f>
        <v>0</v>
      </c>
      <c r="L206">
        <f>主动技能!R209</f>
        <v>0</v>
      </c>
      <c r="M206">
        <f>主动技能!S209</f>
        <v>0</v>
      </c>
      <c r="N206" t="str">
        <f>IF(主动技能!T209="","",主动技能!T209)</f>
        <v/>
      </c>
      <c r="O206" t="str">
        <f>IF(主动技能!U209="","",主动技能!U209)</f>
        <v/>
      </c>
      <c r="P206">
        <f>主动技能!V209</f>
        <v>0</v>
      </c>
      <c r="Q206">
        <f>主动技能!W209</f>
        <v>0</v>
      </c>
      <c r="R206">
        <f>主动技能!X209</f>
        <v>0</v>
      </c>
      <c r="S206">
        <f>主动技能!Y209</f>
        <v>50</v>
      </c>
      <c r="T206">
        <f>主动技能!Z209</f>
        <v>125</v>
      </c>
      <c r="U206">
        <f>主动技能!AB209</f>
        <v>148</v>
      </c>
      <c r="V206">
        <f>主动技能!AC209</f>
        <v>0</v>
      </c>
      <c r="W206">
        <f>主动技能!AD209</f>
        <v>0</v>
      </c>
      <c r="X206" s="1">
        <v>0</v>
      </c>
      <c r="Y206" s="1">
        <v>0</v>
      </c>
      <c r="Z206" s="1">
        <v>0</v>
      </c>
    </row>
    <row r="207" spans="1:26" x14ac:dyDescent="0.15">
      <c r="A207">
        <f>主动技能!B210</f>
        <v>204</v>
      </c>
      <c r="B207" s="4" t="str">
        <f>主动技能!H210</f>
        <v>冲击斩</v>
      </c>
      <c r="C207" s="4" t="str">
        <f>主动技能!I210</f>
        <v>对敌方单体造成125%攻击力（+183）点伤害。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>
        <f>主动技能!O210</f>
        <v>0</v>
      </c>
      <c r="J207">
        <f>主动技能!P210</f>
        <v>0</v>
      </c>
      <c r="K207">
        <f>主动技能!Q210</f>
        <v>0</v>
      </c>
      <c r="L207">
        <f>主动技能!R210</f>
        <v>0</v>
      </c>
      <c r="M207">
        <f>主动技能!S210</f>
        <v>0</v>
      </c>
      <c r="N207" t="str">
        <f>IF(主动技能!T210="","",主动技能!T210)</f>
        <v/>
      </c>
      <c r="O207" t="str">
        <f>IF(主动技能!U210="","",主动技能!U210)</f>
        <v/>
      </c>
      <c r="P207">
        <f>主动技能!V210</f>
        <v>0</v>
      </c>
      <c r="Q207">
        <f>主动技能!W210</f>
        <v>0</v>
      </c>
      <c r="R207">
        <f>主动技能!X210</f>
        <v>0</v>
      </c>
      <c r="S207">
        <f>主动技能!Y210</f>
        <v>50</v>
      </c>
      <c r="T207">
        <f>主动技能!Z210</f>
        <v>125</v>
      </c>
      <c r="U207">
        <f>主动技能!AB210</f>
        <v>183</v>
      </c>
      <c r="V207">
        <f>主动技能!AC210</f>
        <v>0</v>
      </c>
      <c r="W207">
        <f>主动技能!AD210</f>
        <v>0</v>
      </c>
      <c r="X207" s="1">
        <v>0</v>
      </c>
      <c r="Y207" s="1">
        <v>0</v>
      </c>
      <c r="Z207" s="1">
        <v>0</v>
      </c>
    </row>
    <row r="208" spans="1:26" x14ac:dyDescent="0.15">
      <c r="A208">
        <f>主动技能!B211</f>
        <v>205</v>
      </c>
      <c r="B208" s="4" t="str">
        <f>主动技能!H211</f>
        <v>冲击斩</v>
      </c>
      <c r="C208" s="4" t="str">
        <f>主动技能!I211</f>
        <v>对敌方单体造成125%攻击力（+226）点伤害。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>
        <f>主动技能!O211</f>
        <v>0</v>
      </c>
      <c r="J208">
        <f>主动技能!P211</f>
        <v>0</v>
      </c>
      <c r="K208">
        <f>主动技能!Q211</f>
        <v>0</v>
      </c>
      <c r="L208">
        <f>主动技能!R211</f>
        <v>0</v>
      </c>
      <c r="M208">
        <f>主动技能!S211</f>
        <v>0</v>
      </c>
      <c r="N208" t="str">
        <f>IF(主动技能!T211="","",主动技能!T211)</f>
        <v/>
      </c>
      <c r="O208" t="str">
        <f>IF(主动技能!U211="","",主动技能!U211)</f>
        <v/>
      </c>
      <c r="P208">
        <f>主动技能!V211</f>
        <v>0</v>
      </c>
      <c r="Q208">
        <f>主动技能!W211</f>
        <v>0</v>
      </c>
      <c r="R208">
        <f>主动技能!X211</f>
        <v>0</v>
      </c>
      <c r="S208">
        <f>主动技能!Y211</f>
        <v>50</v>
      </c>
      <c r="T208">
        <f>主动技能!Z211</f>
        <v>125</v>
      </c>
      <c r="U208">
        <f>主动技能!AB211</f>
        <v>226</v>
      </c>
      <c r="V208">
        <f>主动技能!AC211</f>
        <v>0</v>
      </c>
      <c r="W208">
        <f>主动技能!AD211</f>
        <v>0</v>
      </c>
      <c r="X208" s="1">
        <v>0</v>
      </c>
      <c r="Y208" s="1">
        <v>0</v>
      </c>
      <c r="Z208" s="1">
        <v>0</v>
      </c>
    </row>
    <row r="209" spans="1:26" x14ac:dyDescent="0.15">
      <c r="A209">
        <f>主动技能!B212</f>
        <v>206</v>
      </c>
      <c r="B209" s="4" t="str">
        <f>主动技能!H212</f>
        <v>冲击斩</v>
      </c>
      <c r="C209" s="4" t="str">
        <f>主动技能!I212</f>
        <v>对敌方单体造成125%攻击力（+278）点伤害。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>
        <f>主动技能!O212</f>
        <v>0</v>
      </c>
      <c r="J209">
        <f>主动技能!P212</f>
        <v>0</v>
      </c>
      <c r="K209">
        <f>主动技能!Q212</f>
        <v>0</v>
      </c>
      <c r="L209">
        <f>主动技能!R212</f>
        <v>0</v>
      </c>
      <c r="M209">
        <f>主动技能!S212</f>
        <v>0</v>
      </c>
      <c r="N209" t="str">
        <f>IF(主动技能!T212="","",主动技能!T212)</f>
        <v/>
      </c>
      <c r="O209" t="str">
        <f>IF(主动技能!U212="","",主动技能!U212)</f>
        <v/>
      </c>
      <c r="P209">
        <f>主动技能!V212</f>
        <v>0</v>
      </c>
      <c r="Q209">
        <f>主动技能!W212</f>
        <v>0</v>
      </c>
      <c r="R209">
        <f>主动技能!X212</f>
        <v>0</v>
      </c>
      <c r="S209">
        <f>主动技能!Y212</f>
        <v>50</v>
      </c>
      <c r="T209">
        <f>主动技能!Z212</f>
        <v>125</v>
      </c>
      <c r="U209">
        <f>主动技能!AB212</f>
        <v>278</v>
      </c>
      <c r="V209">
        <f>主动技能!AC212</f>
        <v>0</v>
      </c>
      <c r="W209">
        <f>主动技能!AD212</f>
        <v>0</v>
      </c>
      <c r="X209" s="1">
        <v>0</v>
      </c>
      <c r="Y209" s="1">
        <v>0</v>
      </c>
      <c r="Z209" s="1">
        <v>0</v>
      </c>
    </row>
    <row r="210" spans="1:26" x14ac:dyDescent="0.15">
      <c r="A210">
        <f>主动技能!B213</f>
        <v>207</v>
      </c>
      <c r="B210" s="4" t="str">
        <f>主动技能!H213</f>
        <v>冲击斩</v>
      </c>
      <c r="C210" s="4" t="str">
        <f>主动技能!I213</f>
        <v>对敌方单体造成125%攻击力（+343）点伤害。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>
        <f>主动技能!O213</f>
        <v>0</v>
      </c>
      <c r="J210">
        <f>主动技能!P213</f>
        <v>0</v>
      </c>
      <c r="K210">
        <f>主动技能!Q213</f>
        <v>0</v>
      </c>
      <c r="L210">
        <f>主动技能!R213</f>
        <v>0</v>
      </c>
      <c r="M210">
        <f>主动技能!S213</f>
        <v>0</v>
      </c>
      <c r="N210" t="str">
        <f>IF(主动技能!T213="","",主动技能!T213)</f>
        <v/>
      </c>
      <c r="O210" t="str">
        <f>IF(主动技能!U213="","",主动技能!U213)</f>
        <v/>
      </c>
      <c r="P210">
        <f>主动技能!V213</f>
        <v>0</v>
      </c>
      <c r="Q210">
        <f>主动技能!W213</f>
        <v>0</v>
      </c>
      <c r="R210">
        <f>主动技能!X213</f>
        <v>0</v>
      </c>
      <c r="S210">
        <f>主动技能!Y213</f>
        <v>50</v>
      </c>
      <c r="T210">
        <f>主动技能!Z213</f>
        <v>125</v>
      </c>
      <c r="U210">
        <f>主动技能!AB213</f>
        <v>343</v>
      </c>
      <c r="V210">
        <f>主动技能!AC213</f>
        <v>0</v>
      </c>
      <c r="W210">
        <f>主动技能!AD213</f>
        <v>0</v>
      </c>
      <c r="X210" s="1">
        <v>0</v>
      </c>
      <c r="Y210" s="1">
        <v>0</v>
      </c>
      <c r="Z210" s="1">
        <v>0</v>
      </c>
    </row>
    <row r="211" spans="1:26" x14ac:dyDescent="0.15">
      <c r="A211">
        <f>主动技能!B214</f>
        <v>208</v>
      </c>
      <c r="B211" s="4" t="str">
        <f>主动技能!H214</f>
        <v>冲击斩</v>
      </c>
      <c r="C211" s="4" t="str">
        <f>主动技能!I214</f>
        <v>对敌方单体造成125%攻击力（+422）点伤害。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>
        <f>主动技能!O214</f>
        <v>0</v>
      </c>
      <c r="J211">
        <f>主动技能!P214</f>
        <v>0</v>
      </c>
      <c r="K211">
        <f>主动技能!Q214</f>
        <v>0</v>
      </c>
      <c r="L211">
        <f>主动技能!R214</f>
        <v>0</v>
      </c>
      <c r="M211">
        <f>主动技能!S214</f>
        <v>0</v>
      </c>
      <c r="N211" t="str">
        <f>IF(主动技能!T214="","",主动技能!T214)</f>
        <v/>
      </c>
      <c r="O211" t="str">
        <f>IF(主动技能!U214="","",主动技能!U214)</f>
        <v/>
      </c>
      <c r="P211">
        <f>主动技能!V214</f>
        <v>0</v>
      </c>
      <c r="Q211">
        <f>主动技能!W214</f>
        <v>0</v>
      </c>
      <c r="R211">
        <f>主动技能!X214</f>
        <v>0</v>
      </c>
      <c r="S211">
        <f>主动技能!Y214</f>
        <v>50</v>
      </c>
      <c r="T211">
        <f>主动技能!Z214</f>
        <v>125</v>
      </c>
      <c r="U211">
        <f>主动技能!AB214</f>
        <v>422</v>
      </c>
      <c r="V211">
        <f>主动技能!AC214</f>
        <v>0</v>
      </c>
      <c r="W211">
        <f>主动技能!AD214</f>
        <v>0</v>
      </c>
      <c r="X211" s="1">
        <v>0</v>
      </c>
      <c r="Y211" s="1">
        <v>0</v>
      </c>
      <c r="Z211" s="1">
        <v>0</v>
      </c>
    </row>
    <row r="212" spans="1:26" x14ac:dyDescent="0.15">
      <c r="A212">
        <f>主动技能!B215</f>
        <v>209</v>
      </c>
      <c r="B212" s="4" t="str">
        <f>主动技能!H215</f>
        <v>冲击斩</v>
      </c>
      <c r="C212" s="4" t="str">
        <f>主动技能!I215</f>
        <v>对敌方单体造成125%攻击力（+520）点伤害。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>
        <f>主动技能!O215</f>
        <v>0</v>
      </c>
      <c r="J212">
        <f>主动技能!P215</f>
        <v>0</v>
      </c>
      <c r="K212">
        <f>主动技能!Q215</f>
        <v>0</v>
      </c>
      <c r="L212">
        <f>主动技能!R215</f>
        <v>0</v>
      </c>
      <c r="M212">
        <f>主动技能!S215</f>
        <v>0</v>
      </c>
      <c r="N212" t="str">
        <f>IF(主动技能!T215="","",主动技能!T215)</f>
        <v/>
      </c>
      <c r="O212" t="str">
        <f>IF(主动技能!U215="","",主动技能!U215)</f>
        <v/>
      </c>
      <c r="P212">
        <f>主动技能!V215</f>
        <v>0</v>
      </c>
      <c r="Q212">
        <f>主动技能!W215</f>
        <v>0</v>
      </c>
      <c r="R212">
        <f>主动技能!X215</f>
        <v>0</v>
      </c>
      <c r="S212">
        <f>主动技能!Y215</f>
        <v>50</v>
      </c>
      <c r="T212">
        <f>主动技能!Z215</f>
        <v>125</v>
      </c>
      <c r="U212">
        <f>主动技能!AB215</f>
        <v>520</v>
      </c>
      <c r="V212">
        <f>主动技能!AC215</f>
        <v>0</v>
      </c>
      <c r="W212">
        <f>主动技能!AD215</f>
        <v>0</v>
      </c>
      <c r="X212" s="1">
        <v>0</v>
      </c>
      <c r="Y212" s="1">
        <v>0</v>
      </c>
      <c r="Z212" s="1">
        <v>0</v>
      </c>
    </row>
    <row r="213" spans="1:26" x14ac:dyDescent="0.15">
      <c r="A213">
        <f>主动技能!B216</f>
        <v>210</v>
      </c>
      <c r="B213" s="4" t="str">
        <f>主动技能!H216</f>
        <v>冲击斩</v>
      </c>
      <c r="C213" s="4" t="str">
        <f>主动技能!I216</f>
        <v>对敌方单体造成125%攻击力（+640）点伤害。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>
        <f>主动技能!O216</f>
        <v>0</v>
      </c>
      <c r="J213">
        <f>主动技能!P216</f>
        <v>0</v>
      </c>
      <c r="K213">
        <f>主动技能!Q216</f>
        <v>0</v>
      </c>
      <c r="L213">
        <f>主动技能!R216</f>
        <v>0</v>
      </c>
      <c r="M213">
        <f>主动技能!S216</f>
        <v>0</v>
      </c>
      <c r="N213" t="str">
        <f>IF(主动技能!T216="","",主动技能!T216)</f>
        <v/>
      </c>
      <c r="O213" t="str">
        <f>IF(主动技能!U216="","",主动技能!U216)</f>
        <v/>
      </c>
      <c r="P213">
        <f>主动技能!V216</f>
        <v>0</v>
      </c>
      <c r="Q213">
        <f>主动技能!W216</f>
        <v>0</v>
      </c>
      <c r="R213">
        <f>主动技能!X216</f>
        <v>0</v>
      </c>
      <c r="S213">
        <f>主动技能!Y216</f>
        <v>50</v>
      </c>
      <c r="T213">
        <f>主动技能!Z216</f>
        <v>125</v>
      </c>
      <c r="U213">
        <f>主动技能!AB216</f>
        <v>640</v>
      </c>
      <c r="V213">
        <f>主动技能!AC216</f>
        <v>0</v>
      </c>
      <c r="W213">
        <f>主动技能!AD216</f>
        <v>0</v>
      </c>
      <c r="X213" s="1">
        <v>0</v>
      </c>
      <c r="Y213" s="1">
        <v>0</v>
      </c>
      <c r="Z213" s="1">
        <v>0</v>
      </c>
    </row>
    <row r="214" spans="1:26" x14ac:dyDescent="0.15">
      <c r="A214">
        <f>主动技能!B217</f>
        <v>211</v>
      </c>
      <c r="B214" s="4" t="str">
        <f>主动技能!H217</f>
        <v>冲击斩</v>
      </c>
      <c r="C214" s="4" t="str">
        <f>主动技能!I217</f>
        <v>对敌方单体造成125%攻击力（+788）点伤害。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>
        <f>主动技能!O217</f>
        <v>0</v>
      </c>
      <c r="J214">
        <f>主动技能!P217</f>
        <v>0</v>
      </c>
      <c r="K214">
        <f>主动技能!Q217</f>
        <v>0</v>
      </c>
      <c r="L214">
        <f>主动技能!R217</f>
        <v>0</v>
      </c>
      <c r="M214">
        <f>主动技能!S217</f>
        <v>0</v>
      </c>
      <c r="N214" t="str">
        <f>IF(主动技能!T217="","",主动技能!T217)</f>
        <v/>
      </c>
      <c r="O214" t="str">
        <f>IF(主动技能!U217="","",主动技能!U217)</f>
        <v/>
      </c>
      <c r="P214">
        <f>主动技能!V217</f>
        <v>0</v>
      </c>
      <c r="Q214">
        <f>主动技能!W217</f>
        <v>0</v>
      </c>
      <c r="R214">
        <f>主动技能!X217</f>
        <v>0</v>
      </c>
      <c r="S214">
        <f>主动技能!Y217</f>
        <v>50</v>
      </c>
      <c r="T214">
        <f>主动技能!Z217</f>
        <v>125</v>
      </c>
      <c r="U214">
        <f>主动技能!AB217</f>
        <v>788</v>
      </c>
      <c r="V214">
        <f>主动技能!AC217</f>
        <v>0</v>
      </c>
      <c r="W214">
        <f>主动技能!AD217</f>
        <v>0</v>
      </c>
      <c r="X214" s="1">
        <v>0</v>
      </c>
      <c r="Y214" s="1">
        <v>0</v>
      </c>
      <c r="Z214" s="1">
        <v>0</v>
      </c>
    </row>
    <row r="215" spans="1:26" x14ac:dyDescent="0.15">
      <c r="A215">
        <f>主动技能!B218</f>
        <v>212</v>
      </c>
      <c r="B215" s="4" t="str">
        <f>主动技能!H218</f>
        <v>冲击斩</v>
      </c>
      <c r="C215" s="4" t="str">
        <f>主动技能!I218</f>
        <v>对敌方单体造成125%攻击力（+970）点伤害。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>
        <f>主动技能!O218</f>
        <v>0</v>
      </c>
      <c r="J215">
        <f>主动技能!P218</f>
        <v>0</v>
      </c>
      <c r="K215">
        <f>主动技能!Q218</f>
        <v>0</v>
      </c>
      <c r="L215">
        <f>主动技能!R218</f>
        <v>0</v>
      </c>
      <c r="M215">
        <f>主动技能!S218</f>
        <v>0</v>
      </c>
      <c r="N215" t="str">
        <f>IF(主动技能!T218="","",主动技能!T218)</f>
        <v/>
      </c>
      <c r="O215" t="str">
        <f>IF(主动技能!U218="","",主动技能!U218)</f>
        <v/>
      </c>
      <c r="P215">
        <f>主动技能!V218</f>
        <v>0</v>
      </c>
      <c r="Q215">
        <f>主动技能!W218</f>
        <v>0</v>
      </c>
      <c r="R215">
        <f>主动技能!X218</f>
        <v>0</v>
      </c>
      <c r="S215">
        <f>主动技能!Y218</f>
        <v>50</v>
      </c>
      <c r="T215">
        <f>主动技能!Z218</f>
        <v>125</v>
      </c>
      <c r="U215">
        <f>主动技能!AB218</f>
        <v>970</v>
      </c>
      <c r="V215">
        <f>主动技能!AC218</f>
        <v>0</v>
      </c>
      <c r="W215">
        <f>主动技能!AD218</f>
        <v>0</v>
      </c>
      <c r="X215" s="1">
        <v>0</v>
      </c>
      <c r="Y215" s="1">
        <v>0</v>
      </c>
      <c r="Z215" s="1">
        <v>0</v>
      </c>
    </row>
    <row r="216" spans="1:26" x14ac:dyDescent="0.15">
      <c r="A216">
        <f>主动技能!B219</f>
        <v>213</v>
      </c>
      <c r="B216" s="4" t="str">
        <f>主动技能!H219</f>
        <v>冲击斩</v>
      </c>
      <c r="C216" s="4" t="str">
        <f>主动技能!I219</f>
        <v>对敌方单体造成125%攻击力（+1195）点伤害。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>
        <f>主动技能!O219</f>
        <v>0</v>
      </c>
      <c r="J216">
        <f>主动技能!P219</f>
        <v>0</v>
      </c>
      <c r="K216">
        <f>主动技能!Q219</f>
        <v>0</v>
      </c>
      <c r="L216">
        <f>主动技能!R219</f>
        <v>0</v>
      </c>
      <c r="M216">
        <f>主动技能!S219</f>
        <v>0</v>
      </c>
      <c r="N216" t="str">
        <f>IF(主动技能!T219="","",主动技能!T219)</f>
        <v/>
      </c>
      <c r="O216" t="str">
        <f>IF(主动技能!U219="","",主动技能!U219)</f>
        <v/>
      </c>
      <c r="P216">
        <f>主动技能!V219</f>
        <v>0</v>
      </c>
      <c r="Q216">
        <f>主动技能!W219</f>
        <v>0</v>
      </c>
      <c r="R216">
        <f>主动技能!X219</f>
        <v>0</v>
      </c>
      <c r="S216">
        <f>主动技能!Y219</f>
        <v>50</v>
      </c>
      <c r="T216">
        <f>主动技能!Z219</f>
        <v>125</v>
      </c>
      <c r="U216">
        <f>主动技能!AB219</f>
        <v>1195</v>
      </c>
      <c r="V216">
        <f>主动技能!AC219</f>
        <v>0</v>
      </c>
      <c r="W216">
        <f>主动技能!AD219</f>
        <v>0</v>
      </c>
      <c r="X216" s="1">
        <v>0</v>
      </c>
      <c r="Y216" s="1">
        <v>0</v>
      </c>
      <c r="Z216" s="1">
        <v>0</v>
      </c>
    </row>
    <row r="217" spans="1:26" x14ac:dyDescent="0.15">
      <c r="A217">
        <f>主动技能!B220</f>
        <v>214</v>
      </c>
      <c r="B217" s="4" t="str">
        <f>主动技能!H220</f>
        <v>冲击斩</v>
      </c>
      <c r="C217" s="4" t="str">
        <f>主动技能!I220</f>
        <v>对敌方单体造成125%攻击力（+1471）点伤害。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>
        <f>主动技能!O220</f>
        <v>0</v>
      </c>
      <c r="J217">
        <f>主动技能!P220</f>
        <v>0</v>
      </c>
      <c r="K217">
        <f>主动技能!Q220</f>
        <v>0</v>
      </c>
      <c r="L217">
        <f>主动技能!R220</f>
        <v>0</v>
      </c>
      <c r="M217">
        <f>主动技能!S220</f>
        <v>0</v>
      </c>
      <c r="N217" t="str">
        <f>IF(主动技能!T220="","",主动技能!T220)</f>
        <v/>
      </c>
      <c r="O217" t="str">
        <f>IF(主动技能!U220="","",主动技能!U220)</f>
        <v/>
      </c>
      <c r="P217">
        <f>主动技能!V220</f>
        <v>0</v>
      </c>
      <c r="Q217">
        <f>主动技能!W220</f>
        <v>0</v>
      </c>
      <c r="R217">
        <f>主动技能!X220</f>
        <v>0</v>
      </c>
      <c r="S217">
        <f>主动技能!Y220</f>
        <v>50</v>
      </c>
      <c r="T217">
        <f>主动技能!Z220</f>
        <v>125</v>
      </c>
      <c r="U217">
        <f>主动技能!AB220</f>
        <v>1471</v>
      </c>
      <c r="V217">
        <f>主动技能!AC220</f>
        <v>0</v>
      </c>
      <c r="W217">
        <f>主动技能!AD220</f>
        <v>0</v>
      </c>
      <c r="X217" s="1">
        <v>0</v>
      </c>
      <c r="Y217" s="1">
        <v>0</v>
      </c>
      <c r="Z217" s="1">
        <v>0</v>
      </c>
    </row>
    <row r="218" spans="1:26" x14ac:dyDescent="0.15">
      <c r="A218">
        <f>主动技能!B221</f>
        <v>215</v>
      </c>
      <c r="B218" s="4" t="str">
        <f>主动技能!H221</f>
        <v>冲击斩</v>
      </c>
      <c r="C218" s="4" t="str">
        <f>主动技能!I221</f>
        <v>对敌方单体造成125%攻击力（+1812）点伤害。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>
        <f>主动技能!O221</f>
        <v>0</v>
      </c>
      <c r="J218">
        <f>主动技能!P221</f>
        <v>0</v>
      </c>
      <c r="K218">
        <f>主动技能!Q221</f>
        <v>0</v>
      </c>
      <c r="L218">
        <f>主动技能!R221</f>
        <v>0</v>
      </c>
      <c r="M218">
        <f>主动技能!S221</f>
        <v>0</v>
      </c>
      <c r="N218" t="str">
        <f>IF(主动技能!T221="","",主动技能!T221)</f>
        <v/>
      </c>
      <c r="O218" t="str">
        <f>IF(主动技能!U221="","",主动技能!U221)</f>
        <v/>
      </c>
      <c r="P218">
        <f>主动技能!V221</f>
        <v>0</v>
      </c>
      <c r="Q218">
        <f>主动技能!W221</f>
        <v>0</v>
      </c>
      <c r="R218">
        <f>主动技能!X221</f>
        <v>0</v>
      </c>
      <c r="S218">
        <f>主动技能!Y221</f>
        <v>50</v>
      </c>
      <c r="T218">
        <f>主动技能!Z221</f>
        <v>125</v>
      </c>
      <c r="U218">
        <f>主动技能!AB221</f>
        <v>1812</v>
      </c>
      <c r="V218">
        <f>主动技能!AC221</f>
        <v>0</v>
      </c>
      <c r="W218">
        <f>主动技能!AD221</f>
        <v>0</v>
      </c>
      <c r="X218" s="1">
        <v>0</v>
      </c>
      <c r="Y218" s="1">
        <v>0</v>
      </c>
      <c r="Z218" s="1">
        <v>0</v>
      </c>
    </row>
    <row r="219" spans="1:26" x14ac:dyDescent="0.15">
      <c r="A219">
        <f>主动技能!B222</f>
        <v>216</v>
      </c>
      <c r="B219" s="4" t="str">
        <f>主动技能!H222</f>
        <v>冲击斩</v>
      </c>
      <c r="C219" s="4" t="str">
        <f>主动技能!I222</f>
        <v>对敌方单体造成125%攻击力（+2231）点伤害。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>
        <f>主动技能!O222</f>
        <v>0</v>
      </c>
      <c r="J219">
        <f>主动技能!P222</f>
        <v>0</v>
      </c>
      <c r="K219">
        <f>主动技能!Q222</f>
        <v>0</v>
      </c>
      <c r="L219">
        <f>主动技能!R222</f>
        <v>0</v>
      </c>
      <c r="M219">
        <f>主动技能!S222</f>
        <v>0</v>
      </c>
      <c r="N219" t="str">
        <f>IF(主动技能!T222="","",主动技能!T222)</f>
        <v/>
      </c>
      <c r="O219" t="str">
        <f>IF(主动技能!U222="","",主动技能!U222)</f>
        <v/>
      </c>
      <c r="P219">
        <f>主动技能!V222</f>
        <v>0</v>
      </c>
      <c r="Q219">
        <f>主动技能!W222</f>
        <v>0</v>
      </c>
      <c r="R219">
        <f>主动技能!X222</f>
        <v>0</v>
      </c>
      <c r="S219">
        <f>主动技能!Y222</f>
        <v>50</v>
      </c>
      <c r="T219">
        <f>主动技能!Z222</f>
        <v>125</v>
      </c>
      <c r="U219">
        <f>主动技能!AB222</f>
        <v>2231</v>
      </c>
      <c r="V219">
        <f>主动技能!AC222</f>
        <v>0</v>
      </c>
      <c r="W219">
        <f>主动技能!AD222</f>
        <v>0</v>
      </c>
      <c r="X219" s="1">
        <v>0</v>
      </c>
      <c r="Y219" s="1">
        <v>0</v>
      </c>
      <c r="Z219" s="1">
        <v>0</v>
      </c>
    </row>
    <row r="220" spans="1:26" x14ac:dyDescent="0.15">
      <c r="A220">
        <f>主动技能!B223</f>
        <v>217</v>
      </c>
      <c r="B220" s="4" t="str">
        <f>主动技能!H223</f>
        <v>冲击斩</v>
      </c>
      <c r="C220" s="4" t="str">
        <f>主动技能!I223</f>
        <v>对敌方单体造成125%攻击力（+2747）点伤害。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>
        <f>主动技能!O223</f>
        <v>0</v>
      </c>
      <c r="J220">
        <f>主动技能!P223</f>
        <v>0</v>
      </c>
      <c r="K220">
        <f>主动技能!Q223</f>
        <v>0</v>
      </c>
      <c r="L220">
        <f>主动技能!R223</f>
        <v>0</v>
      </c>
      <c r="M220">
        <f>主动技能!S223</f>
        <v>0</v>
      </c>
      <c r="N220" t="str">
        <f>IF(主动技能!T223="","",主动技能!T223)</f>
        <v/>
      </c>
      <c r="O220" t="str">
        <f>IF(主动技能!U223="","",主动技能!U223)</f>
        <v/>
      </c>
      <c r="P220">
        <f>主动技能!V223</f>
        <v>0</v>
      </c>
      <c r="Q220">
        <f>主动技能!W223</f>
        <v>0</v>
      </c>
      <c r="R220">
        <f>主动技能!X223</f>
        <v>0</v>
      </c>
      <c r="S220">
        <f>主动技能!Y223</f>
        <v>50</v>
      </c>
      <c r="T220">
        <f>主动技能!Z223</f>
        <v>125</v>
      </c>
      <c r="U220">
        <f>主动技能!AB223</f>
        <v>2747</v>
      </c>
      <c r="V220">
        <f>主动技能!AC223</f>
        <v>0</v>
      </c>
      <c r="W220">
        <f>主动技能!AD223</f>
        <v>0</v>
      </c>
      <c r="X220" s="1">
        <v>0</v>
      </c>
      <c r="Y220" s="1">
        <v>0</v>
      </c>
      <c r="Z220" s="1">
        <v>0</v>
      </c>
    </row>
    <row r="221" spans="1:26" x14ac:dyDescent="0.15">
      <c r="A221">
        <f>主动技能!B224</f>
        <v>218</v>
      </c>
      <c r="B221" s="4" t="str">
        <f>主动技能!H224</f>
        <v>冲击斩</v>
      </c>
      <c r="C221" s="4" t="str">
        <f>主动技能!I224</f>
        <v>对敌方单体造成125%攻击力（+3382）点伤害。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>
        <f>主动技能!O224</f>
        <v>0</v>
      </c>
      <c r="J221">
        <f>主动技能!P224</f>
        <v>0</v>
      </c>
      <c r="K221">
        <f>主动技能!Q224</f>
        <v>0</v>
      </c>
      <c r="L221">
        <f>主动技能!R224</f>
        <v>0</v>
      </c>
      <c r="M221">
        <f>主动技能!S224</f>
        <v>0</v>
      </c>
      <c r="N221" t="str">
        <f>IF(主动技能!T224="","",主动技能!T224)</f>
        <v/>
      </c>
      <c r="O221" t="str">
        <f>IF(主动技能!U224="","",主动技能!U224)</f>
        <v/>
      </c>
      <c r="P221">
        <f>主动技能!V224</f>
        <v>0</v>
      </c>
      <c r="Q221">
        <f>主动技能!W224</f>
        <v>0</v>
      </c>
      <c r="R221">
        <f>主动技能!X224</f>
        <v>0</v>
      </c>
      <c r="S221">
        <f>主动技能!Y224</f>
        <v>50</v>
      </c>
      <c r="T221">
        <f>主动技能!Z224</f>
        <v>125</v>
      </c>
      <c r="U221">
        <f>主动技能!AB224</f>
        <v>3382</v>
      </c>
      <c r="V221">
        <f>主动技能!AC224</f>
        <v>0</v>
      </c>
      <c r="W221">
        <f>主动技能!AD224</f>
        <v>0</v>
      </c>
      <c r="X221" s="1">
        <v>0</v>
      </c>
      <c r="Y221" s="1">
        <v>0</v>
      </c>
      <c r="Z221" s="1">
        <v>0</v>
      </c>
    </row>
    <row r="222" spans="1:26" x14ac:dyDescent="0.15">
      <c r="A222">
        <f>主动技能!B225</f>
        <v>219</v>
      </c>
      <c r="B222" s="4" t="str">
        <f>主动技能!H225</f>
        <v>冲击斩</v>
      </c>
      <c r="C222" s="4" t="str">
        <f>主动技能!I225</f>
        <v>对敌方单体造成125%攻击力（+4164）点伤害。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>
        <f>主动技能!O225</f>
        <v>0</v>
      </c>
      <c r="J222">
        <f>主动技能!P225</f>
        <v>0</v>
      </c>
      <c r="K222">
        <f>主动技能!Q225</f>
        <v>0</v>
      </c>
      <c r="L222">
        <f>主动技能!R225</f>
        <v>0</v>
      </c>
      <c r="M222">
        <f>主动技能!S225</f>
        <v>0</v>
      </c>
      <c r="N222" t="str">
        <f>IF(主动技能!T225="","",主动技能!T225)</f>
        <v/>
      </c>
      <c r="O222" t="str">
        <f>IF(主动技能!U225="","",主动技能!U225)</f>
        <v/>
      </c>
      <c r="P222">
        <f>主动技能!V225</f>
        <v>0</v>
      </c>
      <c r="Q222">
        <f>主动技能!W225</f>
        <v>0</v>
      </c>
      <c r="R222">
        <f>主动技能!X225</f>
        <v>0</v>
      </c>
      <c r="S222">
        <f>主动技能!Y225</f>
        <v>50</v>
      </c>
      <c r="T222">
        <f>主动技能!Z225</f>
        <v>125</v>
      </c>
      <c r="U222">
        <f>主动技能!AB225</f>
        <v>4164</v>
      </c>
      <c r="V222">
        <f>主动技能!AC225</f>
        <v>0</v>
      </c>
      <c r="W222">
        <f>主动技能!AD225</f>
        <v>0</v>
      </c>
      <c r="X222" s="1">
        <v>0</v>
      </c>
      <c r="Y222" s="1">
        <v>0</v>
      </c>
      <c r="Z222" s="1">
        <v>0</v>
      </c>
    </row>
    <row r="223" spans="1:26" x14ac:dyDescent="0.15">
      <c r="A223">
        <f>主动技能!B226</f>
        <v>220</v>
      </c>
      <c r="B223" s="4" t="str">
        <f>主动技能!H226</f>
        <v>冲击斩</v>
      </c>
      <c r="C223" s="4" t="str">
        <f>主动技能!I226</f>
        <v>对敌方单体造成125%攻击力（+5127）点伤害。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>
        <f>主动技能!O226</f>
        <v>0</v>
      </c>
      <c r="J223">
        <f>主动技能!P226</f>
        <v>0</v>
      </c>
      <c r="K223">
        <f>主动技能!Q226</f>
        <v>0</v>
      </c>
      <c r="L223">
        <f>主动技能!R226</f>
        <v>0</v>
      </c>
      <c r="M223">
        <f>主动技能!S226</f>
        <v>0</v>
      </c>
      <c r="N223" t="str">
        <f>IF(主动技能!T226="","",主动技能!T226)</f>
        <v/>
      </c>
      <c r="O223" t="str">
        <f>IF(主动技能!U226="","",主动技能!U226)</f>
        <v/>
      </c>
      <c r="P223">
        <f>主动技能!V226</f>
        <v>0</v>
      </c>
      <c r="Q223">
        <f>主动技能!W226</f>
        <v>0</v>
      </c>
      <c r="R223">
        <f>主动技能!X226</f>
        <v>0</v>
      </c>
      <c r="S223">
        <f>主动技能!Y226</f>
        <v>50</v>
      </c>
      <c r="T223">
        <f>主动技能!Z226</f>
        <v>125</v>
      </c>
      <c r="U223">
        <f>主动技能!AB226</f>
        <v>5127</v>
      </c>
      <c r="V223">
        <f>主动技能!AC226</f>
        <v>0</v>
      </c>
      <c r="W223">
        <f>主动技能!AD226</f>
        <v>0</v>
      </c>
      <c r="X223" s="1">
        <v>0</v>
      </c>
      <c r="Y223" s="1">
        <v>0</v>
      </c>
      <c r="Z223" s="1">
        <v>0</v>
      </c>
    </row>
    <row r="224" spans="1:26" x14ac:dyDescent="0.15">
      <c r="A224">
        <f>主动技能!B227</f>
        <v>221</v>
      </c>
      <c r="B224" s="4" t="str">
        <f>主动技能!H227</f>
        <v>月之舞</v>
      </c>
      <c r="C224" s="4" t="str">
        <f>主动技能!I227</f>
        <v>对敌方单体造成150%攻击力（+152）点伤害。并附带流血。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1</v>
      </c>
      <c r="G224" s="4">
        <f>IF(主动技能!M227="必中",2,1)</f>
        <v>1</v>
      </c>
      <c r="H224" s="4">
        <f>主动技能!N227</f>
        <v>100</v>
      </c>
      <c r="I224" s="4">
        <f>主动技能!O227</f>
        <v>0</v>
      </c>
      <c r="J224">
        <f>主动技能!P227</f>
        <v>0</v>
      </c>
      <c r="K224">
        <f>主动技能!Q227</f>
        <v>0</v>
      </c>
      <c r="L224">
        <f>主动技能!R227</f>
        <v>0</v>
      </c>
      <c r="M224">
        <f>主动技能!S227</f>
        <v>0</v>
      </c>
      <c r="N224" t="str">
        <f>IF(主动技能!T227="","",主动技能!T227)</f>
        <v>1:100:2:0</v>
      </c>
      <c r="O224" t="str">
        <f>IF(主动技能!U227="","",主动技能!U227)</f>
        <v/>
      </c>
      <c r="P224">
        <f>主动技能!V227</f>
        <v>0</v>
      </c>
      <c r="Q224">
        <f>主动技能!W227</f>
        <v>0</v>
      </c>
      <c r="R224">
        <f>主动技能!X227</f>
        <v>0</v>
      </c>
      <c r="S224">
        <f>主动技能!Y227</f>
        <v>100</v>
      </c>
      <c r="T224">
        <f>主动技能!Z227</f>
        <v>150</v>
      </c>
      <c r="U224">
        <f>主动技能!AB227</f>
        <v>152</v>
      </c>
      <c r="V224">
        <f>主动技能!AC227</f>
        <v>0</v>
      </c>
      <c r="W224">
        <f>主动技能!AD227</f>
        <v>0</v>
      </c>
      <c r="X224" s="1">
        <v>0</v>
      </c>
      <c r="Y224" s="1">
        <v>0</v>
      </c>
      <c r="Z224" s="1">
        <v>0</v>
      </c>
    </row>
    <row r="225" spans="1:26" x14ac:dyDescent="0.15">
      <c r="A225">
        <f>主动技能!B228</f>
        <v>222</v>
      </c>
      <c r="B225" s="4" t="str">
        <f>主动技能!H228</f>
        <v>月之舞</v>
      </c>
      <c r="C225" s="4" t="str">
        <f>主动技能!I228</f>
        <v>对敌方单体造成150%攻击力（+224）点伤害。并附带流血。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1</v>
      </c>
      <c r="G225" s="4">
        <f>IF(主动技能!M228="必中",2,1)</f>
        <v>1</v>
      </c>
      <c r="H225" s="4">
        <f>主动技能!N228</f>
        <v>100</v>
      </c>
      <c r="I225" s="4">
        <f>主动技能!O228</f>
        <v>0</v>
      </c>
      <c r="J225">
        <f>主动技能!P228</f>
        <v>0</v>
      </c>
      <c r="K225">
        <f>主动技能!Q228</f>
        <v>0</v>
      </c>
      <c r="L225">
        <f>主动技能!R228</f>
        <v>0</v>
      </c>
      <c r="M225">
        <f>主动技能!S228</f>
        <v>0</v>
      </c>
      <c r="N225" t="str">
        <f>IF(主动技能!T228="","",主动技能!T228)</f>
        <v>1:100:2:0</v>
      </c>
      <c r="O225" t="str">
        <f>IF(主动技能!U228="","",主动技能!U228)</f>
        <v/>
      </c>
      <c r="P225">
        <f>主动技能!V228</f>
        <v>0</v>
      </c>
      <c r="Q225">
        <f>主动技能!W228</f>
        <v>0</v>
      </c>
      <c r="R225">
        <f>主动技能!X228</f>
        <v>0</v>
      </c>
      <c r="S225">
        <f>主动技能!Y228</f>
        <v>100</v>
      </c>
      <c r="T225">
        <f>主动技能!Z228</f>
        <v>150</v>
      </c>
      <c r="U225">
        <f>主动技能!AB228</f>
        <v>224</v>
      </c>
      <c r="V225">
        <f>主动技能!AC228</f>
        <v>0</v>
      </c>
      <c r="W225">
        <f>主动技能!AD228</f>
        <v>0</v>
      </c>
      <c r="X225" s="1">
        <v>0</v>
      </c>
      <c r="Y225" s="1">
        <v>0</v>
      </c>
      <c r="Z225" s="1">
        <v>0</v>
      </c>
    </row>
    <row r="226" spans="1:26" x14ac:dyDescent="0.15">
      <c r="A226">
        <f>主动技能!B229</f>
        <v>223</v>
      </c>
      <c r="B226" s="4" t="str">
        <f>主动技能!H229</f>
        <v>月之舞</v>
      </c>
      <c r="C226" s="4" t="str">
        <f>主动技能!I229</f>
        <v>对敌方单体造成150%攻击力（+296）点伤害。并附带流血。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1</v>
      </c>
      <c r="G226" s="4">
        <f>IF(主动技能!M229="必中",2,1)</f>
        <v>1</v>
      </c>
      <c r="H226" s="4">
        <f>主动技能!N229</f>
        <v>100</v>
      </c>
      <c r="I226" s="4">
        <f>主动技能!O229</f>
        <v>0</v>
      </c>
      <c r="J226">
        <f>主动技能!P229</f>
        <v>0</v>
      </c>
      <c r="K226">
        <f>主动技能!Q229</f>
        <v>0</v>
      </c>
      <c r="L226">
        <f>主动技能!R229</f>
        <v>0</v>
      </c>
      <c r="M226">
        <f>主动技能!S229</f>
        <v>0</v>
      </c>
      <c r="N226" t="str">
        <f>IF(主动技能!T229="","",主动技能!T229)</f>
        <v>1:100:2:0</v>
      </c>
      <c r="O226" t="str">
        <f>IF(主动技能!U229="","",主动技能!U229)</f>
        <v/>
      </c>
      <c r="P226">
        <f>主动技能!V229</f>
        <v>0</v>
      </c>
      <c r="Q226">
        <f>主动技能!W229</f>
        <v>0</v>
      </c>
      <c r="R226">
        <f>主动技能!X229</f>
        <v>0</v>
      </c>
      <c r="S226">
        <f>主动技能!Y229</f>
        <v>100</v>
      </c>
      <c r="T226">
        <f>主动技能!Z229</f>
        <v>150</v>
      </c>
      <c r="U226">
        <f>主动技能!AB229</f>
        <v>296</v>
      </c>
      <c r="V226">
        <f>主动技能!AC229</f>
        <v>0</v>
      </c>
      <c r="W226">
        <f>主动技能!AD229</f>
        <v>0</v>
      </c>
      <c r="X226" s="1">
        <v>0</v>
      </c>
      <c r="Y226" s="1">
        <v>0</v>
      </c>
      <c r="Z226" s="1">
        <v>0</v>
      </c>
    </row>
    <row r="227" spans="1:26" x14ac:dyDescent="0.15">
      <c r="A227">
        <f>主动技能!B230</f>
        <v>224</v>
      </c>
      <c r="B227" s="4" t="str">
        <f>主动技能!H230</f>
        <v>月之舞</v>
      </c>
      <c r="C227" s="4" t="str">
        <f>主动技能!I230</f>
        <v>对敌方单体造成150%攻击力（+367）点伤害。并附带流血。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1</v>
      </c>
      <c r="G227" s="4">
        <f>IF(主动技能!M230="必中",2,1)</f>
        <v>1</v>
      </c>
      <c r="H227" s="4">
        <f>主动技能!N230</f>
        <v>100</v>
      </c>
      <c r="I227" s="4">
        <f>主动技能!O230</f>
        <v>0</v>
      </c>
      <c r="J227">
        <f>主动技能!P230</f>
        <v>0</v>
      </c>
      <c r="K227">
        <f>主动技能!Q230</f>
        <v>0</v>
      </c>
      <c r="L227">
        <f>主动技能!R230</f>
        <v>0</v>
      </c>
      <c r="M227">
        <f>主动技能!S230</f>
        <v>0</v>
      </c>
      <c r="N227" t="str">
        <f>IF(主动技能!T230="","",主动技能!T230)</f>
        <v>1:100:2:0</v>
      </c>
      <c r="O227" t="str">
        <f>IF(主动技能!U230="","",主动技能!U230)</f>
        <v/>
      </c>
      <c r="P227">
        <f>主动技能!V230</f>
        <v>0</v>
      </c>
      <c r="Q227">
        <f>主动技能!W230</f>
        <v>0</v>
      </c>
      <c r="R227">
        <f>主动技能!X230</f>
        <v>0</v>
      </c>
      <c r="S227">
        <f>主动技能!Y230</f>
        <v>100</v>
      </c>
      <c r="T227">
        <f>主动技能!Z230</f>
        <v>150</v>
      </c>
      <c r="U227">
        <f>主动技能!AB230</f>
        <v>367</v>
      </c>
      <c r="V227">
        <f>主动技能!AC230</f>
        <v>0</v>
      </c>
      <c r="W227">
        <f>主动技能!AD230</f>
        <v>0</v>
      </c>
      <c r="X227" s="1">
        <v>0</v>
      </c>
      <c r="Y227" s="1">
        <v>0</v>
      </c>
      <c r="Z227" s="1">
        <v>0</v>
      </c>
    </row>
    <row r="228" spans="1:26" x14ac:dyDescent="0.15">
      <c r="A228">
        <f>主动技能!B231</f>
        <v>225</v>
      </c>
      <c r="B228" s="4" t="str">
        <f>主动技能!H231</f>
        <v>月之舞</v>
      </c>
      <c r="C228" s="4" t="str">
        <f>主动技能!I231</f>
        <v>对敌方单体造成150%攻击力（+452）点伤害。并附带流血。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1</v>
      </c>
      <c r="G228" s="4">
        <f>IF(主动技能!M231="必中",2,1)</f>
        <v>1</v>
      </c>
      <c r="H228" s="4">
        <f>主动技能!N231</f>
        <v>100</v>
      </c>
      <c r="I228" s="4">
        <f>主动技能!O231</f>
        <v>0</v>
      </c>
      <c r="J228">
        <f>主动技能!P231</f>
        <v>0</v>
      </c>
      <c r="K228">
        <f>主动技能!Q231</f>
        <v>0</v>
      </c>
      <c r="L228">
        <f>主动技能!R231</f>
        <v>0</v>
      </c>
      <c r="M228">
        <f>主动技能!S231</f>
        <v>0</v>
      </c>
      <c r="N228" t="str">
        <f>IF(主动技能!T231="","",主动技能!T231)</f>
        <v>1:100:2:0</v>
      </c>
      <c r="O228" t="str">
        <f>IF(主动技能!U231="","",主动技能!U231)</f>
        <v/>
      </c>
      <c r="P228">
        <f>主动技能!V231</f>
        <v>0</v>
      </c>
      <c r="Q228">
        <f>主动技能!W231</f>
        <v>0</v>
      </c>
      <c r="R228">
        <f>主动技能!X231</f>
        <v>0</v>
      </c>
      <c r="S228">
        <f>主动技能!Y231</f>
        <v>100</v>
      </c>
      <c r="T228">
        <f>主动技能!Z231</f>
        <v>150</v>
      </c>
      <c r="U228">
        <f>主动技能!AB231</f>
        <v>452</v>
      </c>
      <c r="V228">
        <f>主动技能!AC231</f>
        <v>0</v>
      </c>
      <c r="W228">
        <f>主动技能!AD231</f>
        <v>0</v>
      </c>
      <c r="X228" s="1">
        <v>0</v>
      </c>
      <c r="Y228" s="1">
        <v>0</v>
      </c>
      <c r="Z228" s="1">
        <v>0</v>
      </c>
    </row>
    <row r="229" spans="1:26" x14ac:dyDescent="0.15">
      <c r="A229">
        <f>主动技能!B232</f>
        <v>226</v>
      </c>
      <c r="B229" s="4" t="str">
        <f>主动技能!H232</f>
        <v>月之舞</v>
      </c>
      <c r="C229" s="4" t="str">
        <f>主动技能!I232</f>
        <v>对敌方单体造成150%攻击力（+557）点伤害。并附带流血。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1</v>
      </c>
      <c r="G229" s="4">
        <f>IF(主动技能!M232="必中",2,1)</f>
        <v>1</v>
      </c>
      <c r="H229" s="4">
        <f>主动技能!N232</f>
        <v>100</v>
      </c>
      <c r="I229" s="4">
        <f>主动技能!O232</f>
        <v>0</v>
      </c>
      <c r="J229">
        <f>主动技能!P232</f>
        <v>0</v>
      </c>
      <c r="K229">
        <f>主动技能!Q232</f>
        <v>0</v>
      </c>
      <c r="L229">
        <f>主动技能!R232</f>
        <v>0</v>
      </c>
      <c r="M229">
        <f>主动技能!S232</f>
        <v>0</v>
      </c>
      <c r="N229" t="str">
        <f>IF(主动技能!T232="","",主动技能!T232)</f>
        <v>1:100:2:0</v>
      </c>
      <c r="O229" t="str">
        <f>IF(主动技能!U232="","",主动技能!U232)</f>
        <v/>
      </c>
      <c r="P229">
        <f>主动技能!V232</f>
        <v>0</v>
      </c>
      <c r="Q229">
        <f>主动技能!W232</f>
        <v>0</v>
      </c>
      <c r="R229">
        <f>主动技能!X232</f>
        <v>0</v>
      </c>
      <c r="S229">
        <f>主动技能!Y232</f>
        <v>100</v>
      </c>
      <c r="T229">
        <f>主动技能!Z232</f>
        <v>150</v>
      </c>
      <c r="U229">
        <f>主动技能!AB232</f>
        <v>557</v>
      </c>
      <c r="V229">
        <f>主动技能!AC232</f>
        <v>0</v>
      </c>
      <c r="W229">
        <f>主动技能!AD232</f>
        <v>0</v>
      </c>
      <c r="X229" s="1">
        <v>0</v>
      </c>
      <c r="Y229" s="1">
        <v>0</v>
      </c>
      <c r="Z229" s="1">
        <v>0</v>
      </c>
    </row>
    <row r="230" spans="1:26" x14ac:dyDescent="0.15">
      <c r="A230">
        <f>主动技能!B233</f>
        <v>227</v>
      </c>
      <c r="B230" s="4" t="str">
        <f>主动技能!H233</f>
        <v>月之舞</v>
      </c>
      <c r="C230" s="4" t="str">
        <f>主动技能!I233</f>
        <v>对敌方单体造成150%攻击力（+686）点伤害。并附带流血。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1</v>
      </c>
      <c r="G230" s="4">
        <f>IF(主动技能!M233="必中",2,1)</f>
        <v>1</v>
      </c>
      <c r="H230" s="4">
        <f>主动技能!N233</f>
        <v>100</v>
      </c>
      <c r="I230" s="4">
        <f>主动技能!O233</f>
        <v>0</v>
      </c>
      <c r="J230">
        <f>主动技能!P233</f>
        <v>0</v>
      </c>
      <c r="K230">
        <f>主动技能!Q233</f>
        <v>0</v>
      </c>
      <c r="L230">
        <f>主动技能!R233</f>
        <v>0</v>
      </c>
      <c r="M230">
        <f>主动技能!S233</f>
        <v>0</v>
      </c>
      <c r="N230" t="str">
        <f>IF(主动技能!T233="","",主动技能!T233)</f>
        <v>1:100:2:0</v>
      </c>
      <c r="O230" t="str">
        <f>IF(主动技能!U233="","",主动技能!U233)</f>
        <v/>
      </c>
      <c r="P230">
        <f>主动技能!V233</f>
        <v>0</v>
      </c>
      <c r="Q230">
        <f>主动技能!W233</f>
        <v>0</v>
      </c>
      <c r="R230">
        <f>主动技能!X233</f>
        <v>0</v>
      </c>
      <c r="S230">
        <f>主动技能!Y233</f>
        <v>100</v>
      </c>
      <c r="T230">
        <f>主动技能!Z233</f>
        <v>150</v>
      </c>
      <c r="U230">
        <f>主动技能!AB233</f>
        <v>686</v>
      </c>
      <c r="V230">
        <f>主动技能!AC233</f>
        <v>0</v>
      </c>
      <c r="W230">
        <f>主动技能!AD233</f>
        <v>0</v>
      </c>
      <c r="X230" s="1">
        <v>0</v>
      </c>
      <c r="Y230" s="1">
        <v>0</v>
      </c>
      <c r="Z230" s="1">
        <v>0</v>
      </c>
    </row>
    <row r="231" spans="1:26" x14ac:dyDescent="0.15">
      <c r="A231">
        <f>主动技能!B234</f>
        <v>228</v>
      </c>
      <c r="B231" s="4" t="str">
        <f>主动技能!H234</f>
        <v>月之舞</v>
      </c>
      <c r="C231" s="4" t="str">
        <f>主动技能!I234</f>
        <v>对敌方单体造成150%攻击力（+844）点伤害。并附带流血。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1</v>
      </c>
      <c r="G231" s="4">
        <f>IF(主动技能!M234="必中",2,1)</f>
        <v>1</v>
      </c>
      <c r="H231" s="4">
        <f>主动技能!N234</f>
        <v>100</v>
      </c>
      <c r="I231" s="4">
        <f>主动技能!O234</f>
        <v>0</v>
      </c>
      <c r="J231">
        <f>主动技能!P234</f>
        <v>0</v>
      </c>
      <c r="K231">
        <f>主动技能!Q234</f>
        <v>0</v>
      </c>
      <c r="L231">
        <f>主动技能!R234</f>
        <v>0</v>
      </c>
      <c r="M231">
        <f>主动技能!S234</f>
        <v>0</v>
      </c>
      <c r="N231" t="str">
        <f>IF(主动技能!T234="","",主动技能!T234)</f>
        <v>1:100:2:0</v>
      </c>
      <c r="O231" t="str">
        <f>IF(主动技能!U234="","",主动技能!U234)</f>
        <v/>
      </c>
      <c r="P231">
        <f>主动技能!V234</f>
        <v>0</v>
      </c>
      <c r="Q231">
        <f>主动技能!W234</f>
        <v>0</v>
      </c>
      <c r="R231">
        <f>主动技能!X234</f>
        <v>0</v>
      </c>
      <c r="S231">
        <f>主动技能!Y234</f>
        <v>100</v>
      </c>
      <c r="T231">
        <f>主动技能!Z234</f>
        <v>150</v>
      </c>
      <c r="U231">
        <f>主动技能!AB234</f>
        <v>844</v>
      </c>
      <c r="V231">
        <f>主动技能!AC234</f>
        <v>0</v>
      </c>
      <c r="W231">
        <f>主动技能!AD234</f>
        <v>0</v>
      </c>
      <c r="X231" s="1">
        <v>0</v>
      </c>
      <c r="Y231" s="1">
        <v>0</v>
      </c>
      <c r="Z231" s="1">
        <v>0</v>
      </c>
    </row>
    <row r="232" spans="1:26" x14ac:dyDescent="0.15">
      <c r="A232">
        <f>主动技能!B235</f>
        <v>229</v>
      </c>
      <c r="B232" s="4" t="str">
        <f>主动技能!H235</f>
        <v>月之舞</v>
      </c>
      <c r="C232" s="4" t="str">
        <f>主动技能!I235</f>
        <v>对敌方单体造成150%攻击力（+1040）点伤害。并附带流血。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1</v>
      </c>
      <c r="G232" s="4">
        <f>IF(主动技能!M235="必中",2,1)</f>
        <v>1</v>
      </c>
      <c r="H232" s="4">
        <f>主动技能!N235</f>
        <v>100</v>
      </c>
      <c r="I232" s="4">
        <f>主动技能!O235</f>
        <v>0</v>
      </c>
      <c r="J232">
        <f>主动技能!P235</f>
        <v>0</v>
      </c>
      <c r="K232">
        <f>主动技能!Q235</f>
        <v>0</v>
      </c>
      <c r="L232">
        <f>主动技能!R235</f>
        <v>0</v>
      </c>
      <c r="M232">
        <f>主动技能!S235</f>
        <v>0</v>
      </c>
      <c r="N232" t="str">
        <f>IF(主动技能!T235="","",主动技能!T235)</f>
        <v>1:100:2:0</v>
      </c>
      <c r="O232" t="str">
        <f>IF(主动技能!U235="","",主动技能!U235)</f>
        <v/>
      </c>
      <c r="P232">
        <f>主动技能!V235</f>
        <v>0</v>
      </c>
      <c r="Q232">
        <f>主动技能!W235</f>
        <v>0</v>
      </c>
      <c r="R232">
        <f>主动技能!X235</f>
        <v>0</v>
      </c>
      <c r="S232">
        <f>主动技能!Y235</f>
        <v>100</v>
      </c>
      <c r="T232">
        <f>主动技能!Z235</f>
        <v>150</v>
      </c>
      <c r="U232">
        <f>主动技能!AB235</f>
        <v>1040</v>
      </c>
      <c r="V232">
        <f>主动技能!AC235</f>
        <v>0</v>
      </c>
      <c r="W232">
        <f>主动技能!AD235</f>
        <v>0</v>
      </c>
      <c r="X232" s="1">
        <v>0</v>
      </c>
      <c r="Y232" s="1">
        <v>0</v>
      </c>
      <c r="Z232" s="1">
        <v>0</v>
      </c>
    </row>
    <row r="233" spans="1:26" x14ac:dyDescent="0.15">
      <c r="A233">
        <f>主动技能!B236</f>
        <v>230</v>
      </c>
      <c r="B233" s="4" t="str">
        <f>主动技能!H236</f>
        <v>月之舞</v>
      </c>
      <c r="C233" s="4" t="str">
        <f>主动技能!I236</f>
        <v>对敌方单体造成150%攻击力（+1280）点伤害。并附带流血。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1</v>
      </c>
      <c r="G233" s="4">
        <f>IF(主动技能!M236="必中",2,1)</f>
        <v>1</v>
      </c>
      <c r="H233" s="4">
        <f>主动技能!N236</f>
        <v>100</v>
      </c>
      <c r="I233" s="4">
        <f>主动技能!O236</f>
        <v>0</v>
      </c>
      <c r="J233">
        <f>主动技能!P236</f>
        <v>0</v>
      </c>
      <c r="K233">
        <f>主动技能!Q236</f>
        <v>0</v>
      </c>
      <c r="L233">
        <f>主动技能!R236</f>
        <v>0</v>
      </c>
      <c r="M233">
        <f>主动技能!S236</f>
        <v>0</v>
      </c>
      <c r="N233" t="str">
        <f>IF(主动技能!T236="","",主动技能!T236)</f>
        <v>1:100:2:0</v>
      </c>
      <c r="O233" t="str">
        <f>IF(主动技能!U236="","",主动技能!U236)</f>
        <v/>
      </c>
      <c r="P233">
        <f>主动技能!V236</f>
        <v>0</v>
      </c>
      <c r="Q233">
        <f>主动技能!W236</f>
        <v>0</v>
      </c>
      <c r="R233">
        <f>主动技能!X236</f>
        <v>0</v>
      </c>
      <c r="S233">
        <f>主动技能!Y236</f>
        <v>100</v>
      </c>
      <c r="T233">
        <f>主动技能!Z236</f>
        <v>150</v>
      </c>
      <c r="U233">
        <f>主动技能!AB236</f>
        <v>1280</v>
      </c>
      <c r="V233">
        <f>主动技能!AC236</f>
        <v>0</v>
      </c>
      <c r="W233">
        <f>主动技能!AD236</f>
        <v>0</v>
      </c>
      <c r="X233" s="1">
        <v>0</v>
      </c>
      <c r="Y233" s="1">
        <v>0</v>
      </c>
      <c r="Z233" s="1">
        <v>0</v>
      </c>
    </row>
    <row r="234" spans="1:26" x14ac:dyDescent="0.15">
      <c r="A234">
        <f>主动技能!B237</f>
        <v>231</v>
      </c>
      <c r="B234" s="4" t="str">
        <f>主动技能!H237</f>
        <v>月之舞</v>
      </c>
      <c r="C234" s="4" t="str">
        <f>主动技能!I237</f>
        <v>对敌方单体造成150%攻击力（+1576）点伤害。并附带流血。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1</v>
      </c>
      <c r="G234" s="4">
        <f>IF(主动技能!M237="必中",2,1)</f>
        <v>1</v>
      </c>
      <c r="H234" s="4">
        <f>主动技能!N237</f>
        <v>100</v>
      </c>
      <c r="I234" s="4">
        <f>主动技能!O237</f>
        <v>0</v>
      </c>
      <c r="J234">
        <f>主动技能!P237</f>
        <v>0</v>
      </c>
      <c r="K234">
        <f>主动技能!Q237</f>
        <v>0</v>
      </c>
      <c r="L234">
        <f>主动技能!R237</f>
        <v>0</v>
      </c>
      <c r="M234">
        <f>主动技能!S237</f>
        <v>0</v>
      </c>
      <c r="N234" t="str">
        <f>IF(主动技能!T237="","",主动技能!T237)</f>
        <v>1:100:2:0</v>
      </c>
      <c r="O234" t="str">
        <f>IF(主动技能!U237="","",主动技能!U237)</f>
        <v/>
      </c>
      <c r="P234">
        <f>主动技能!V237</f>
        <v>0</v>
      </c>
      <c r="Q234">
        <f>主动技能!W237</f>
        <v>0</v>
      </c>
      <c r="R234">
        <f>主动技能!X237</f>
        <v>0</v>
      </c>
      <c r="S234">
        <f>主动技能!Y237</f>
        <v>100</v>
      </c>
      <c r="T234">
        <f>主动技能!Z237</f>
        <v>150</v>
      </c>
      <c r="U234">
        <f>主动技能!AB237</f>
        <v>1576</v>
      </c>
      <c r="V234">
        <f>主动技能!AC237</f>
        <v>0</v>
      </c>
      <c r="W234">
        <f>主动技能!AD237</f>
        <v>0</v>
      </c>
      <c r="X234" s="1">
        <v>0</v>
      </c>
      <c r="Y234" s="1">
        <v>0</v>
      </c>
      <c r="Z234" s="1">
        <v>0</v>
      </c>
    </row>
    <row r="235" spans="1:26" x14ac:dyDescent="0.15">
      <c r="A235">
        <f>主动技能!B238</f>
        <v>232</v>
      </c>
      <c r="B235" s="4" t="str">
        <f>主动技能!H238</f>
        <v>月之舞</v>
      </c>
      <c r="C235" s="4" t="str">
        <f>主动技能!I238</f>
        <v>对敌方单体造成150%攻击力（+1941）点伤害。并附带流血。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1</v>
      </c>
      <c r="G235" s="4">
        <f>IF(主动技能!M238="必中",2,1)</f>
        <v>1</v>
      </c>
      <c r="H235" s="4">
        <f>主动技能!N238</f>
        <v>100</v>
      </c>
      <c r="I235" s="4">
        <f>主动技能!O238</f>
        <v>0</v>
      </c>
      <c r="J235">
        <f>主动技能!P238</f>
        <v>0</v>
      </c>
      <c r="K235">
        <f>主动技能!Q238</f>
        <v>0</v>
      </c>
      <c r="L235">
        <f>主动技能!R238</f>
        <v>0</v>
      </c>
      <c r="M235">
        <f>主动技能!S238</f>
        <v>0</v>
      </c>
      <c r="N235" t="str">
        <f>IF(主动技能!T238="","",主动技能!T238)</f>
        <v>1:100:2:0</v>
      </c>
      <c r="O235" t="str">
        <f>IF(主动技能!U238="","",主动技能!U238)</f>
        <v/>
      </c>
      <c r="P235">
        <f>主动技能!V238</f>
        <v>0</v>
      </c>
      <c r="Q235">
        <f>主动技能!W238</f>
        <v>0</v>
      </c>
      <c r="R235">
        <f>主动技能!X238</f>
        <v>0</v>
      </c>
      <c r="S235">
        <f>主动技能!Y238</f>
        <v>100</v>
      </c>
      <c r="T235">
        <f>主动技能!Z238</f>
        <v>150</v>
      </c>
      <c r="U235">
        <f>主动技能!AB238</f>
        <v>1941</v>
      </c>
      <c r="V235">
        <f>主动技能!AC238</f>
        <v>0</v>
      </c>
      <c r="W235">
        <f>主动技能!AD238</f>
        <v>0</v>
      </c>
      <c r="X235" s="1">
        <v>0</v>
      </c>
      <c r="Y235" s="1">
        <v>0</v>
      </c>
      <c r="Z235" s="1">
        <v>0</v>
      </c>
    </row>
    <row r="236" spans="1:26" x14ac:dyDescent="0.15">
      <c r="A236">
        <f>主动技能!B239</f>
        <v>233</v>
      </c>
      <c r="B236" s="4" t="str">
        <f>主动技能!H239</f>
        <v>月之舞</v>
      </c>
      <c r="C236" s="4" t="str">
        <f>主动技能!I239</f>
        <v>对敌方单体造成150%攻击力（+2390）点伤害。并附带流血。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1</v>
      </c>
      <c r="G236" s="4">
        <f>IF(主动技能!M239="必中",2,1)</f>
        <v>1</v>
      </c>
      <c r="H236" s="4">
        <f>主动技能!N239</f>
        <v>100</v>
      </c>
      <c r="I236" s="4">
        <f>主动技能!O239</f>
        <v>0</v>
      </c>
      <c r="J236">
        <f>主动技能!P239</f>
        <v>0</v>
      </c>
      <c r="K236">
        <f>主动技能!Q239</f>
        <v>0</v>
      </c>
      <c r="L236">
        <f>主动技能!R239</f>
        <v>0</v>
      </c>
      <c r="M236">
        <f>主动技能!S239</f>
        <v>0</v>
      </c>
      <c r="N236" t="str">
        <f>IF(主动技能!T239="","",主动技能!T239)</f>
        <v>1:100:2:0</v>
      </c>
      <c r="O236" t="str">
        <f>IF(主动技能!U239="","",主动技能!U239)</f>
        <v/>
      </c>
      <c r="P236">
        <f>主动技能!V239</f>
        <v>0</v>
      </c>
      <c r="Q236">
        <f>主动技能!W239</f>
        <v>0</v>
      </c>
      <c r="R236">
        <f>主动技能!X239</f>
        <v>0</v>
      </c>
      <c r="S236">
        <f>主动技能!Y239</f>
        <v>100</v>
      </c>
      <c r="T236">
        <f>主动技能!Z239</f>
        <v>150</v>
      </c>
      <c r="U236">
        <f>主动技能!AB239</f>
        <v>2390</v>
      </c>
      <c r="V236">
        <f>主动技能!AC239</f>
        <v>0</v>
      </c>
      <c r="W236">
        <f>主动技能!AD239</f>
        <v>0</v>
      </c>
      <c r="X236" s="1">
        <v>0</v>
      </c>
      <c r="Y236" s="1">
        <v>0</v>
      </c>
      <c r="Z236" s="1">
        <v>0</v>
      </c>
    </row>
    <row r="237" spans="1:26" x14ac:dyDescent="0.15">
      <c r="A237">
        <f>主动技能!B240</f>
        <v>234</v>
      </c>
      <c r="B237" s="4" t="str">
        <f>主动技能!H240</f>
        <v>月之舞</v>
      </c>
      <c r="C237" s="4" t="str">
        <f>主动技能!I240</f>
        <v>对敌方单体造成150%攻击力（+2943）点伤害。并附带流血。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1</v>
      </c>
      <c r="G237" s="4">
        <f>IF(主动技能!M240="必中",2,1)</f>
        <v>1</v>
      </c>
      <c r="H237" s="4">
        <f>主动技能!N240</f>
        <v>100</v>
      </c>
      <c r="I237" s="4">
        <f>主动技能!O240</f>
        <v>0</v>
      </c>
      <c r="J237">
        <f>主动技能!P240</f>
        <v>0</v>
      </c>
      <c r="K237">
        <f>主动技能!Q240</f>
        <v>0</v>
      </c>
      <c r="L237">
        <f>主动技能!R240</f>
        <v>0</v>
      </c>
      <c r="M237">
        <f>主动技能!S240</f>
        <v>0</v>
      </c>
      <c r="N237" t="str">
        <f>IF(主动技能!T240="","",主动技能!T240)</f>
        <v>1:100:2:0</v>
      </c>
      <c r="O237" t="str">
        <f>IF(主动技能!U240="","",主动技能!U240)</f>
        <v/>
      </c>
      <c r="P237">
        <f>主动技能!V240</f>
        <v>0</v>
      </c>
      <c r="Q237">
        <f>主动技能!W240</f>
        <v>0</v>
      </c>
      <c r="R237">
        <f>主动技能!X240</f>
        <v>0</v>
      </c>
      <c r="S237">
        <f>主动技能!Y240</f>
        <v>100</v>
      </c>
      <c r="T237">
        <f>主动技能!Z240</f>
        <v>150</v>
      </c>
      <c r="U237">
        <f>主动技能!AB240</f>
        <v>2943</v>
      </c>
      <c r="V237">
        <f>主动技能!AC240</f>
        <v>0</v>
      </c>
      <c r="W237">
        <f>主动技能!AD240</f>
        <v>0</v>
      </c>
      <c r="X237" s="1">
        <v>0</v>
      </c>
      <c r="Y237" s="1">
        <v>0</v>
      </c>
      <c r="Z237" s="1">
        <v>0</v>
      </c>
    </row>
    <row r="238" spans="1:26" x14ac:dyDescent="0.15">
      <c r="A238">
        <f>主动技能!B241</f>
        <v>235</v>
      </c>
      <c r="B238" s="4" t="str">
        <f>主动技能!H241</f>
        <v>月之舞</v>
      </c>
      <c r="C238" s="4" t="str">
        <f>主动技能!I241</f>
        <v>对敌方单体造成150%攻击力（+3624）点伤害。并附带流血。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1</v>
      </c>
      <c r="G238" s="4">
        <f>IF(主动技能!M241="必中",2,1)</f>
        <v>1</v>
      </c>
      <c r="H238" s="4">
        <f>主动技能!N241</f>
        <v>100</v>
      </c>
      <c r="I238" s="4">
        <f>主动技能!O241</f>
        <v>0</v>
      </c>
      <c r="J238">
        <f>主动技能!P241</f>
        <v>0</v>
      </c>
      <c r="K238">
        <f>主动技能!Q241</f>
        <v>0</v>
      </c>
      <c r="L238">
        <f>主动技能!R241</f>
        <v>0</v>
      </c>
      <c r="M238">
        <f>主动技能!S241</f>
        <v>0</v>
      </c>
      <c r="N238" t="str">
        <f>IF(主动技能!T241="","",主动技能!T241)</f>
        <v>1:100:2:0</v>
      </c>
      <c r="O238" t="str">
        <f>IF(主动技能!U241="","",主动技能!U241)</f>
        <v/>
      </c>
      <c r="P238">
        <f>主动技能!V241</f>
        <v>0</v>
      </c>
      <c r="Q238">
        <f>主动技能!W241</f>
        <v>0</v>
      </c>
      <c r="R238">
        <f>主动技能!X241</f>
        <v>0</v>
      </c>
      <c r="S238">
        <f>主动技能!Y241</f>
        <v>100</v>
      </c>
      <c r="T238">
        <f>主动技能!Z241</f>
        <v>150</v>
      </c>
      <c r="U238">
        <f>主动技能!AB241</f>
        <v>3624</v>
      </c>
      <c r="V238">
        <f>主动技能!AC241</f>
        <v>0</v>
      </c>
      <c r="W238">
        <f>主动技能!AD241</f>
        <v>0</v>
      </c>
      <c r="X238" s="1">
        <v>0</v>
      </c>
      <c r="Y238" s="1">
        <v>0</v>
      </c>
      <c r="Z238" s="1">
        <v>0</v>
      </c>
    </row>
    <row r="239" spans="1:26" x14ac:dyDescent="0.15">
      <c r="A239">
        <f>主动技能!B242</f>
        <v>236</v>
      </c>
      <c r="B239" s="4" t="str">
        <f>主动技能!H242</f>
        <v>月之舞</v>
      </c>
      <c r="C239" s="4" t="str">
        <f>主动技能!I242</f>
        <v>对敌方单体造成150%攻击力（+4462）点伤害。并附带流血。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1</v>
      </c>
      <c r="G239" s="4">
        <f>IF(主动技能!M242="必中",2,1)</f>
        <v>1</v>
      </c>
      <c r="H239" s="4">
        <f>主动技能!N242</f>
        <v>100</v>
      </c>
      <c r="I239" s="4">
        <f>主动技能!O242</f>
        <v>0</v>
      </c>
      <c r="J239">
        <f>主动技能!P242</f>
        <v>0</v>
      </c>
      <c r="K239">
        <f>主动技能!Q242</f>
        <v>0</v>
      </c>
      <c r="L239">
        <f>主动技能!R242</f>
        <v>0</v>
      </c>
      <c r="M239">
        <f>主动技能!S242</f>
        <v>0</v>
      </c>
      <c r="N239" t="str">
        <f>IF(主动技能!T242="","",主动技能!T242)</f>
        <v>1:100:2:0</v>
      </c>
      <c r="O239" t="str">
        <f>IF(主动技能!U242="","",主动技能!U242)</f>
        <v/>
      </c>
      <c r="P239">
        <f>主动技能!V242</f>
        <v>0</v>
      </c>
      <c r="Q239">
        <f>主动技能!W242</f>
        <v>0</v>
      </c>
      <c r="R239">
        <f>主动技能!X242</f>
        <v>0</v>
      </c>
      <c r="S239">
        <f>主动技能!Y242</f>
        <v>100</v>
      </c>
      <c r="T239">
        <f>主动技能!Z242</f>
        <v>150</v>
      </c>
      <c r="U239">
        <f>主动技能!AB242</f>
        <v>4462</v>
      </c>
      <c r="V239">
        <f>主动技能!AC242</f>
        <v>0</v>
      </c>
      <c r="W239">
        <f>主动技能!AD242</f>
        <v>0</v>
      </c>
      <c r="X239" s="1">
        <v>0</v>
      </c>
      <c r="Y239" s="1">
        <v>0</v>
      </c>
      <c r="Z239" s="1">
        <v>0</v>
      </c>
    </row>
    <row r="240" spans="1:26" x14ac:dyDescent="0.15">
      <c r="A240">
        <f>主动技能!B243</f>
        <v>237</v>
      </c>
      <c r="B240" s="4" t="str">
        <f>主动技能!H243</f>
        <v>月之舞</v>
      </c>
      <c r="C240" s="4" t="str">
        <f>主动技能!I243</f>
        <v>对敌方单体造成150%攻击力（+5494）点伤害。并附带流血。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1</v>
      </c>
      <c r="G240" s="4">
        <f>IF(主动技能!M243="必中",2,1)</f>
        <v>1</v>
      </c>
      <c r="H240" s="4">
        <f>主动技能!N243</f>
        <v>100</v>
      </c>
      <c r="I240" s="4">
        <f>主动技能!O243</f>
        <v>0</v>
      </c>
      <c r="J240">
        <f>主动技能!P243</f>
        <v>0</v>
      </c>
      <c r="K240">
        <f>主动技能!Q243</f>
        <v>0</v>
      </c>
      <c r="L240">
        <f>主动技能!R243</f>
        <v>0</v>
      </c>
      <c r="M240">
        <f>主动技能!S243</f>
        <v>0</v>
      </c>
      <c r="N240" t="str">
        <f>IF(主动技能!T243="","",主动技能!T243)</f>
        <v>1:100:2:0</v>
      </c>
      <c r="O240" t="str">
        <f>IF(主动技能!U243="","",主动技能!U243)</f>
        <v/>
      </c>
      <c r="P240">
        <f>主动技能!V243</f>
        <v>0</v>
      </c>
      <c r="Q240">
        <f>主动技能!W243</f>
        <v>0</v>
      </c>
      <c r="R240">
        <f>主动技能!X243</f>
        <v>0</v>
      </c>
      <c r="S240">
        <f>主动技能!Y243</f>
        <v>100</v>
      </c>
      <c r="T240">
        <f>主动技能!Z243</f>
        <v>150</v>
      </c>
      <c r="U240">
        <f>主动技能!AB243</f>
        <v>5494</v>
      </c>
      <c r="V240">
        <f>主动技能!AC243</f>
        <v>0</v>
      </c>
      <c r="W240">
        <f>主动技能!AD243</f>
        <v>0</v>
      </c>
      <c r="X240" s="1">
        <v>0</v>
      </c>
      <c r="Y240" s="1">
        <v>0</v>
      </c>
      <c r="Z240" s="1">
        <v>0</v>
      </c>
    </row>
    <row r="241" spans="1:26" x14ac:dyDescent="0.15">
      <c r="A241">
        <f>主动技能!B244</f>
        <v>238</v>
      </c>
      <c r="B241" s="4" t="str">
        <f>主动技能!H244</f>
        <v>月之舞</v>
      </c>
      <c r="C241" s="4" t="str">
        <f>主动技能!I244</f>
        <v>对敌方单体造成150%攻击力（+6764）点伤害。并附带流血。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1</v>
      </c>
      <c r="G241" s="4">
        <f>IF(主动技能!M244="必中",2,1)</f>
        <v>1</v>
      </c>
      <c r="H241" s="4">
        <f>主动技能!N244</f>
        <v>100</v>
      </c>
      <c r="I241" s="4">
        <f>主动技能!O244</f>
        <v>0</v>
      </c>
      <c r="J241">
        <f>主动技能!P244</f>
        <v>0</v>
      </c>
      <c r="K241">
        <f>主动技能!Q244</f>
        <v>0</v>
      </c>
      <c r="L241">
        <f>主动技能!R244</f>
        <v>0</v>
      </c>
      <c r="M241">
        <f>主动技能!S244</f>
        <v>0</v>
      </c>
      <c r="N241" t="str">
        <f>IF(主动技能!T244="","",主动技能!T244)</f>
        <v>1:100:2:0</v>
      </c>
      <c r="O241" t="str">
        <f>IF(主动技能!U244="","",主动技能!U244)</f>
        <v/>
      </c>
      <c r="P241">
        <f>主动技能!V244</f>
        <v>0</v>
      </c>
      <c r="Q241">
        <f>主动技能!W244</f>
        <v>0</v>
      </c>
      <c r="R241">
        <f>主动技能!X244</f>
        <v>0</v>
      </c>
      <c r="S241">
        <f>主动技能!Y244</f>
        <v>100</v>
      </c>
      <c r="T241">
        <f>主动技能!Z244</f>
        <v>150</v>
      </c>
      <c r="U241">
        <f>主动技能!AB244</f>
        <v>6764</v>
      </c>
      <c r="V241">
        <f>主动技能!AC244</f>
        <v>0</v>
      </c>
      <c r="W241">
        <f>主动技能!AD244</f>
        <v>0</v>
      </c>
      <c r="X241" s="1">
        <v>0</v>
      </c>
      <c r="Y241" s="1">
        <v>0</v>
      </c>
      <c r="Z241" s="1">
        <v>0</v>
      </c>
    </row>
    <row r="242" spans="1:26" x14ac:dyDescent="0.15">
      <c r="A242">
        <f>主动技能!B245</f>
        <v>239</v>
      </c>
      <c r="B242" s="4" t="str">
        <f>主动技能!H245</f>
        <v>月之舞</v>
      </c>
      <c r="C242" s="4" t="str">
        <f>主动技能!I245</f>
        <v>对敌方单体造成150%攻击力（+8329）点伤害。并附带流血。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1</v>
      </c>
      <c r="G242" s="4">
        <f>IF(主动技能!M245="必中",2,1)</f>
        <v>1</v>
      </c>
      <c r="H242" s="4">
        <f>主动技能!N245</f>
        <v>100</v>
      </c>
      <c r="I242" s="4">
        <f>主动技能!O245</f>
        <v>0</v>
      </c>
      <c r="J242">
        <f>主动技能!P245</f>
        <v>0</v>
      </c>
      <c r="K242">
        <f>主动技能!Q245</f>
        <v>0</v>
      </c>
      <c r="L242">
        <f>主动技能!R245</f>
        <v>0</v>
      </c>
      <c r="M242">
        <f>主动技能!S245</f>
        <v>0</v>
      </c>
      <c r="N242" t="str">
        <f>IF(主动技能!T245="","",主动技能!T245)</f>
        <v>1:100:2:0</v>
      </c>
      <c r="O242" t="str">
        <f>IF(主动技能!U245="","",主动技能!U245)</f>
        <v/>
      </c>
      <c r="P242">
        <f>主动技能!V245</f>
        <v>0</v>
      </c>
      <c r="Q242">
        <f>主动技能!W245</f>
        <v>0</v>
      </c>
      <c r="R242">
        <f>主动技能!X245</f>
        <v>0</v>
      </c>
      <c r="S242">
        <f>主动技能!Y245</f>
        <v>100</v>
      </c>
      <c r="T242">
        <f>主动技能!Z245</f>
        <v>150</v>
      </c>
      <c r="U242">
        <f>主动技能!AB245</f>
        <v>8329</v>
      </c>
      <c r="V242">
        <f>主动技能!AC245</f>
        <v>0</v>
      </c>
      <c r="W242">
        <f>主动技能!AD245</f>
        <v>0</v>
      </c>
      <c r="X242" s="1">
        <v>0</v>
      </c>
      <c r="Y242" s="1">
        <v>0</v>
      </c>
      <c r="Z242" s="1">
        <v>0</v>
      </c>
    </row>
    <row r="243" spans="1:26" x14ac:dyDescent="0.15">
      <c r="A243">
        <f>主动技能!B246</f>
        <v>240</v>
      </c>
      <c r="B243" s="4" t="str">
        <f>主动技能!H246</f>
        <v>月之舞</v>
      </c>
      <c r="C243" s="4" t="str">
        <f>主动技能!I246</f>
        <v>对敌方单体造成150%攻击力（+10255）点伤害。并附带流血。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1</v>
      </c>
      <c r="G243" s="4">
        <f>IF(主动技能!M246="必中",2,1)</f>
        <v>1</v>
      </c>
      <c r="H243" s="4">
        <f>主动技能!N246</f>
        <v>100</v>
      </c>
      <c r="I243" s="4">
        <f>主动技能!O246</f>
        <v>0</v>
      </c>
      <c r="J243">
        <f>主动技能!P246</f>
        <v>0</v>
      </c>
      <c r="K243">
        <f>主动技能!Q246</f>
        <v>0</v>
      </c>
      <c r="L243">
        <f>主动技能!R246</f>
        <v>0</v>
      </c>
      <c r="M243">
        <f>主动技能!S246</f>
        <v>0</v>
      </c>
      <c r="N243" t="str">
        <f>IF(主动技能!T246="","",主动技能!T246)</f>
        <v>1:100:2:0</v>
      </c>
      <c r="O243" t="str">
        <f>IF(主动技能!U246="","",主动技能!U246)</f>
        <v/>
      </c>
      <c r="P243">
        <f>主动技能!V246</f>
        <v>0</v>
      </c>
      <c r="Q243">
        <f>主动技能!W246</f>
        <v>0</v>
      </c>
      <c r="R243">
        <f>主动技能!X246</f>
        <v>0</v>
      </c>
      <c r="S243">
        <f>主动技能!Y246</f>
        <v>100</v>
      </c>
      <c r="T243">
        <f>主动技能!Z246</f>
        <v>150</v>
      </c>
      <c r="U243">
        <f>主动技能!AB246</f>
        <v>10255</v>
      </c>
      <c r="V243">
        <f>主动技能!AC246</f>
        <v>0</v>
      </c>
      <c r="W243">
        <f>主动技能!AD246</f>
        <v>0</v>
      </c>
      <c r="X243" s="1">
        <v>0</v>
      </c>
      <c r="Y243" s="1">
        <v>0</v>
      </c>
      <c r="Z243" s="1">
        <v>0</v>
      </c>
    </row>
    <row r="244" spans="1:26" x14ac:dyDescent="0.15">
      <c r="A244">
        <f>主动技能!B247</f>
        <v>241</v>
      </c>
      <c r="B244" s="4" t="str">
        <f>主动技能!H247</f>
        <v>笈笙</v>
      </c>
      <c r="C244" s="4" t="str">
        <f>主动技能!I247</f>
        <v>对敌方后排单体造成100%攻击力（+30）点伤害。</v>
      </c>
      <c r="D244" s="4">
        <f>VLOOKUP(主动技能!J247,对应表!F:G,2,FALSE)</f>
        <v>1</v>
      </c>
      <c r="E244" s="4">
        <f>VLOOKUP(主动技能!K247,对应表!J:K,2,FALSE)</f>
        <v>2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>
        <f>主动技能!O247</f>
        <v>0</v>
      </c>
      <c r="J244">
        <f>主动技能!P247</f>
        <v>0</v>
      </c>
      <c r="K244">
        <f>主动技能!Q247</f>
        <v>0</v>
      </c>
      <c r="L244">
        <f>主动技能!R247</f>
        <v>0</v>
      </c>
      <c r="M244">
        <f>主动技能!S247</f>
        <v>0</v>
      </c>
      <c r="N244" t="str">
        <f>IF(主动技能!T247="","",主动技能!T247)</f>
        <v/>
      </c>
      <c r="O244" t="str">
        <f>IF(主动技能!U247="","",主动技能!U247)</f>
        <v/>
      </c>
      <c r="P244">
        <f>主动技能!V247</f>
        <v>0</v>
      </c>
      <c r="Q244">
        <f>主动技能!W247</f>
        <v>0</v>
      </c>
      <c r="R244">
        <f>主动技能!X247</f>
        <v>0</v>
      </c>
      <c r="S244">
        <f>主动技能!Y247</f>
        <v>0</v>
      </c>
      <c r="T244">
        <f>主动技能!Z247</f>
        <v>100</v>
      </c>
      <c r="U244">
        <f>主动技能!AB247</f>
        <v>30</v>
      </c>
      <c r="V244">
        <f>主动技能!AC247</f>
        <v>0</v>
      </c>
      <c r="W244">
        <f>主动技能!AD247</f>
        <v>0</v>
      </c>
      <c r="X244" s="1">
        <v>0</v>
      </c>
      <c r="Y244" s="1">
        <v>0</v>
      </c>
      <c r="Z244" s="1">
        <v>0</v>
      </c>
    </row>
    <row r="245" spans="1:26" x14ac:dyDescent="0.15">
      <c r="A245">
        <f>主动技能!B248</f>
        <v>242</v>
      </c>
      <c r="B245" s="4" t="str">
        <f>主动技能!H248</f>
        <v>笈笙</v>
      </c>
      <c r="C245" s="4" t="str">
        <f>主动技能!I248</f>
        <v>对敌方后排单体造成100%攻击力（+44）点伤害。</v>
      </c>
      <c r="D245" s="4">
        <f>VLOOKUP(主动技能!J248,对应表!F:G,2,FALSE)</f>
        <v>1</v>
      </c>
      <c r="E245" s="4">
        <f>VLOOKUP(主动技能!K248,对应表!J:K,2,FALSE)</f>
        <v>2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>
        <f>主动技能!O248</f>
        <v>0</v>
      </c>
      <c r="J245">
        <f>主动技能!P248</f>
        <v>0</v>
      </c>
      <c r="K245">
        <f>主动技能!Q248</f>
        <v>0</v>
      </c>
      <c r="L245">
        <f>主动技能!R248</f>
        <v>0</v>
      </c>
      <c r="M245">
        <f>主动技能!S248</f>
        <v>0</v>
      </c>
      <c r="N245" t="str">
        <f>IF(主动技能!T248="","",主动技能!T248)</f>
        <v/>
      </c>
      <c r="O245" t="str">
        <f>IF(主动技能!U248="","",主动技能!U248)</f>
        <v/>
      </c>
      <c r="P245">
        <f>主动技能!V248</f>
        <v>0</v>
      </c>
      <c r="Q245">
        <f>主动技能!W248</f>
        <v>0</v>
      </c>
      <c r="R245">
        <f>主动技能!X248</f>
        <v>0</v>
      </c>
      <c r="S245">
        <f>主动技能!Y248</f>
        <v>0</v>
      </c>
      <c r="T245">
        <f>主动技能!Z248</f>
        <v>100</v>
      </c>
      <c r="U245">
        <f>主动技能!AB248</f>
        <v>44</v>
      </c>
      <c r="V245">
        <f>主动技能!AC248</f>
        <v>0</v>
      </c>
      <c r="W245">
        <f>主动技能!AD248</f>
        <v>0</v>
      </c>
      <c r="X245" s="1">
        <v>0</v>
      </c>
      <c r="Y245" s="1">
        <v>0</v>
      </c>
      <c r="Z245" s="1">
        <v>0</v>
      </c>
    </row>
    <row r="246" spans="1:26" x14ac:dyDescent="0.15">
      <c r="A246">
        <f>主动技能!B249</f>
        <v>243</v>
      </c>
      <c r="B246" s="4" t="str">
        <f>主动技能!H249</f>
        <v>笈笙</v>
      </c>
      <c r="C246" s="4" t="str">
        <f>主动技能!I249</f>
        <v>对敌方后排单体造成100%攻击力（+59）点伤害。</v>
      </c>
      <c r="D246" s="4">
        <f>VLOOKUP(主动技能!J249,对应表!F:G,2,FALSE)</f>
        <v>1</v>
      </c>
      <c r="E246" s="4">
        <f>VLOOKUP(主动技能!K249,对应表!J:K,2,FALSE)</f>
        <v>2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>
        <f>主动技能!O249</f>
        <v>0</v>
      </c>
      <c r="J246">
        <f>主动技能!P249</f>
        <v>0</v>
      </c>
      <c r="K246">
        <f>主动技能!Q249</f>
        <v>0</v>
      </c>
      <c r="L246">
        <f>主动技能!R249</f>
        <v>0</v>
      </c>
      <c r="M246">
        <f>主动技能!S249</f>
        <v>0</v>
      </c>
      <c r="N246" t="str">
        <f>IF(主动技能!T249="","",主动技能!T249)</f>
        <v/>
      </c>
      <c r="O246" t="str">
        <f>IF(主动技能!U249="","",主动技能!U249)</f>
        <v/>
      </c>
      <c r="P246">
        <f>主动技能!V249</f>
        <v>0</v>
      </c>
      <c r="Q246">
        <f>主动技能!W249</f>
        <v>0</v>
      </c>
      <c r="R246">
        <f>主动技能!X249</f>
        <v>0</v>
      </c>
      <c r="S246">
        <f>主动技能!Y249</f>
        <v>0</v>
      </c>
      <c r="T246">
        <f>主动技能!Z249</f>
        <v>100</v>
      </c>
      <c r="U246">
        <f>主动技能!AB249</f>
        <v>59</v>
      </c>
      <c r="V246">
        <f>主动技能!AC249</f>
        <v>0</v>
      </c>
      <c r="W246">
        <f>主动技能!AD249</f>
        <v>0</v>
      </c>
      <c r="X246" s="1">
        <v>0</v>
      </c>
      <c r="Y246" s="1">
        <v>0</v>
      </c>
      <c r="Z246" s="1">
        <v>0</v>
      </c>
    </row>
    <row r="247" spans="1:26" x14ac:dyDescent="0.15">
      <c r="A247">
        <f>主动技能!B250</f>
        <v>244</v>
      </c>
      <c r="B247" s="4" t="str">
        <f>主动技能!H250</f>
        <v>笈笙</v>
      </c>
      <c r="C247" s="4" t="str">
        <f>主动技能!I250</f>
        <v>对敌方后排单体造成100%攻击力（+73）点伤害。</v>
      </c>
      <c r="D247" s="4">
        <f>VLOOKUP(主动技能!J250,对应表!F:G,2,FALSE)</f>
        <v>1</v>
      </c>
      <c r="E247" s="4">
        <f>VLOOKUP(主动技能!K250,对应表!J:K,2,FALSE)</f>
        <v>2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>
        <f>主动技能!O250</f>
        <v>0</v>
      </c>
      <c r="J247">
        <f>主动技能!P250</f>
        <v>0</v>
      </c>
      <c r="K247">
        <f>主动技能!Q250</f>
        <v>0</v>
      </c>
      <c r="L247">
        <f>主动技能!R250</f>
        <v>0</v>
      </c>
      <c r="M247">
        <f>主动技能!S250</f>
        <v>0</v>
      </c>
      <c r="N247" t="str">
        <f>IF(主动技能!T250="","",主动技能!T250)</f>
        <v/>
      </c>
      <c r="O247" t="str">
        <f>IF(主动技能!U250="","",主动技能!U250)</f>
        <v/>
      </c>
      <c r="P247">
        <f>主动技能!V250</f>
        <v>0</v>
      </c>
      <c r="Q247">
        <f>主动技能!W250</f>
        <v>0</v>
      </c>
      <c r="R247">
        <f>主动技能!X250</f>
        <v>0</v>
      </c>
      <c r="S247">
        <f>主动技能!Y250</f>
        <v>0</v>
      </c>
      <c r="T247">
        <f>主动技能!Z250</f>
        <v>100</v>
      </c>
      <c r="U247">
        <f>主动技能!AB250</f>
        <v>73</v>
      </c>
      <c r="V247">
        <f>主动技能!AC250</f>
        <v>0</v>
      </c>
      <c r="W247">
        <f>主动技能!AD250</f>
        <v>0</v>
      </c>
      <c r="X247" s="1">
        <v>0</v>
      </c>
      <c r="Y247" s="1">
        <v>0</v>
      </c>
      <c r="Z247" s="1">
        <v>0</v>
      </c>
    </row>
    <row r="248" spans="1:26" x14ac:dyDescent="0.15">
      <c r="A248">
        <f>主动技能!B251</f>
        <v>245</v>
      </c>
      <c r="B248" s="4" t="str">
        <f>主动技能!H251</f>
        <v>笈笙</v>
      </c>
      <c r="C248" s="4" t="str">
        <f>主动技能!I251</f>
        <v>对敌方后排单体造成100%攻击力（+90）点伤害。</v>
      </c>
      <c r="D248" s="4">
        <f>VLOOKUP(主动技能!J251,对应表!F:G,2,FALSE)</f>
        <v>1</v>
      </c>
      <c r="E248" s="4">
        <f>VLOOKUP(主动技能!K251,对应表!J:K,2,FALSE)</f>
        <v>2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>
        <f>主动技能!O251</f>
        <v>0</v>
      </c>
      <c r="J248">
        <f>主动技能!P251</f>
        <v>0</v>
      </c>
      <c r="K248">
        <f>主动技能!Q251</f>
        <v>0</v>
      </c>
      <c r="L248">
        <f>主动技能!R251</f>
        <v>0</v>
      </c>
      <c r="M248">
        <f>主动技能!S251</f>
        <v>0</v>
      </c>
      <c r="N248" t="str">
        <f>IF(主动技能!T251="","",主动技能!T251)</f>
        <v/>
      </c>
      <c r="O248" t="str">
        <f>IF(主动技能!U251="","",主动技能!U251)</f>
        <v/>
      </c>
      <c r="P248">
        <f>主动技能!V251</f>
        <v>0</v>
      </c>
      <c r="Q248">
        <f>主动技能!W251</f>
        <v>0</v>
      </c>
      <c r="R248">
        <f>主动技能!X251</f>
        <v>0</v>
      </c>
      <c r="S248">
        <f>主动技能!Y251</f>
        <v>0</v>
      </c>
      <c r="T248">
        <f>主动技能!Z251</f>
        <v>100</v>
      </c>
      <c r="U248">
        <f>主动技能!AB251</f>
        <v>90</v>
      </c>
      <c r="V248">
        <f>主动技能!AC251</f>
        <v>0</v>
      </c>
      <c r="W248">
        <f>主动技能!AD251</f>
        <v>0</v>
      </c>
      <c r="X248" s="1">
        <v>0</v>
      </c>
      <c r="Y248" s="1">
        <v>0</v>
      </c>
      <c r="Z248" s="1">
        <v>0</v>
      </c>
    </row>
    <row r="249" spans="1:26" x14ac:dyDescent="0.15">
      <c r="A249">
        <f>主动技能!B252</f>
        <v>246</v>
      </c>
      <c r="B249" s="4" t="str">
        <f>主动技能!H252</f>
        <v>笈笙</v>
      </c>
      <c r="C249" s="4" t="str">
        <f>主动技能!I252</f>
        <v>对敌方后排单体造成100%攻击力（+111）点伤害。</v>
      </c>
      <c r="D249" s="4">
        <f>VLOOKUP(主动技能!J252,对应表!F:G,2,FALSE)</f>
        <v>1</v>
      </c>
      <c r="E249" s="4">
        <f>VLOOKUP(主动技能!K252,对应表!J:K,2,FALSE)</f>
        <v>2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>
        <f>主动技能!O252</f>
        <v>0</v>
      </c>
      <c r="J249">
        <f>主动技能!P252</f>
        <v>0</v>
      </c>
      <c r="K249">
        <f>主动技能!Q252</f>
        <v>0</v>
      </c>
      <c r="L249">
        <f>主动技能!R252</f>
        <v>0</v>
      </c>
      <c r="M249">
        <f>主动技能!S252</f>
        <v>0</v>
      </c>
      <c r="N249" t="str">
        <f>IF(主动技能!T252="","",主动技能!T252)</f>
        <v/>
      </c>
      <c r="O249" t="str">
        <f>IF(主动技能!U252="","",主动技能!U252)</f>
        <v/>
      </c>
      <c r="P249">
        <f>主动技能!V252</f>
        <v>0</v>
      </c>
      <c r="Q249">
        <f>主动技能!W252</f>
        <v>0</v>
      </c>
      <c r="R249">
        <f>主动技能!X252</f>
        <v>0</v>
      </c>
      <c r="S249">
        <f>主动技能!Y252</f>
        <v>0</v>
      </c>
      <c r="T249">
        <f>主动技能!Z252</f>
        <v>100</v>
      </c>
      <c r="U249">
        <f>主动技能!AB252</f>
        <v>111</v>
      </c>
      <c r="V249">
        <f>主动技能!AC252</f>
        <v>0</v>
      </c>
      <c r="W249">
        <f>主动技能!AD252</f>
        <v>0</v>
      </c>
      <c r="X249" s="1">
        <v>0</v>
      </c>
      <c r="Y249" s="1">
        <v>0</v>
      </c>
      <c r="Z249" s="1">
        <v>0</v>
      </c>
    </row>
    <row r="250" spans="1:26" x14ac:dyDescent="0.15">
      <c r="A250">
        <f>主动技能!B253</f>
        <v>247</v>
      </c>
      <c r="B250" s="4" t="str">
        <f>主动技能!H253</f>
        <v>笈笙</v>
      </c>
      <c r="C250" s="4" t="str">
        <f>主动技能!I253</f>
        <v>对敌方后排单体造成100%攻击力（+137）点伤害。</v>
      </c>
      <c r="D250" s="4">
        <f>VLOOKUP(主动技能!J253,对应表!F:G,2,FALSE)</f>
        <v>1</v>
      </c>
      <c r="E250" s="4">
        <f>VLOOKUP(主动技能!K253,对应表!J:K,2,FALSE)</f>
        <v>2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>
        <f>主动技能!O253</f>
        <v>0</v>
      </c>
      <c r="J250">
        <f>主动技能!P253</f>
        <v>0</v>
      </c>
      <c r="K250">
        <f>主动技能!Q253</f>
        <v>0</v>
      </c>
      <c r="L250">
        <f>主动技能!R253</f>
        <v>0</v>
      </c>
      <c r="M250">
        <f>主动技能!S253</f>
        <v>0</v>
      </c>
      <c r="N250" t="str">
        <f>IF(主动技能!T253="","",主动技能!T253)</f>
        <v/>
      </c>
      <c r="O250" t="str">
        <f>IF(主动技能!U253="","",主动技能!U253)</f>
        <v/>
      </c>
      <c r="P250">
        <f>主动技能!V253</f>
        <v>0</v>
      </c>
      <c r="Q250">
        <f>主动技能!W253</f>
        <v>0</v>
      </c>
      <c r="R250">
        <f>主动技能!X253</f>
        <v>0</v>
      </c>
      <c r="S250">
        <f>主动技能!Y253</f>
        <v>0</v>
      </c>
      <c r="T250">
        <f>主动技能!Z253</f>
        <v>100</v>
      </c>
      <c r="U250">
        <f>主动技能!AB253</f>
        <v>137</v>
      </c>
      <c r="V250">
        <f>主动技能!AC253</f>
        <v>0</v>
      </c>
      <c r="W250">
        <f>主动技能!AD253</f>
        <v>0</v>
      </c>
      <c r="X250" s="1">
        <v>0</v>
      </c>
      <c r="Y250" s="1">
        <v>0</v>
      </c>
      <c r="Z250" s="1">
        <v>0</v>
      </c>
    </row>
    <row r="251" spans="1:26" x14ac:dyDescent="0.15">
      <c r="A251">
        <f>主动技能!B254</f>
        <v>248</v>
      </c>
      <c r="B251" s="4" t="str">
        <f>主动技能!H254</f>
        <v>笈笙</v>
      </c>
      <c r="C251" s="4" t="str">
        <f>主动技能!I254</f>
        <v>对敌方后排单体造成100%攻击力（+168）点伤害。</v>
      </c>
      <c r="D251" s="4">
        <f>VLOOKUP(主动技能!J254,对应表!F:G,2,FALSE)</f>
        <v>1</v>
      </c>
      <c r="E251" s="4">
        <f>VLOOKUP(主动技能!K254,对应表!J:K,2,FALSE)</f>
        <v>2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>
        <f>主动技能!O254</f>
        <v>0</v>
      </c>
      <c r="J251">
        <f>主动技能!P254</f>
        <v>0</v>
      </c>
      <c r="K251">
        <f>主动技能!Q254</f>
        <v>0</v>
      </c>
      <c r="L251">
        <f>主动技能!R254</f>
        <v>0</v>
      </c>
      <c r="M251">
        <f>主动技能!S254</f>
        <v>0</v>
      </c>
      <c r="N251" t="str">
        <f>IF(主动技能!T254="","",主动技能!T254)</f>
        <v/>
      </c>
      <c r="O251" t="str">
        <f>IF(主动技能!U254="","",主动技能!U254)</f>
        <v/>
      </c>
      <c r="P251">
        <f>主动技能!V254</f>
        <v>0</v>
      </c>
      <c r="Q251">
        <f>主动技能!W254</f>
        <v>0</v>
      </c>
      <c r="R251">
        <f>主动技能!X254</f>
        <v>0</v>
      </c>
      <c r="S251">
        <f>主动技能!Y254</f>
        <v>0</v>
      </c>
      <c r="T251">
        <f>主动技能!Z254</f>
        <v>100</v>
      </c>
      <c r="U251">
        <f>主动技能!AB254</f>
        <v>168</v>
      </c>
      <c r="V251">
        <f>主动技能!AC254</f>
        <v>0</v>
      </c>
      <c r="W251">
        <f>主动技能!AD254</f>
        <v>0</v>
      </c>
      <c r="X251" s="1">
        <v>0</v>
      </c>
      <c r="Y251" s="1">
        <v>0</v>
      </c>
      <c r="Z251" s="1">
        <v>0</v>
      </c>
    </row>
    <row r="252" spans="1:26" x14ac:dyDescent="0.15">
      <c r="A252">
        <f>主动技能!B255</f>
        <v>249</v>
      </c>
      <c r="B252" s="4" t="str">
        <f>主动技能!H255</f>
        <v>笈笙</v>
      </c>
      <c r="C252" s="4" t="str">
        <f>主动技能!I255</f>
        <v>对敌方后排单体造成100%攻击力（+208）点伤害。</v>
      </c>
      <c r="D252" s="4">
        <f>VLOOKUP(主动技能!J255,对应表!F:G,2,FALSE)</f>
        <v>1</v>
      </c>
      <c r="E252" s="4">
        <f>VLOOKUP(主动技能!K255,对应表!J:K,2,FALSE)</f>
        <v>2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>
        <f>主动技能!O255</f>
        <v>0</v>
      </c>
      <c r="J252">
        <f>主动技能!P255</f>
        <v>0</v>
      </c>
      <c r="K252">
        <f>主动技能!Q255</f>
        <v>0</v>
      </c>
      <c r="L252">
        <f>主动技能!R255</f>
        <v>0</v>
      </c>
      <c r="M252">
        <f>主动技能!S255</f>
        <v>0</v>
      </c>
      <c r="N252" t="str">
        <f>IF(主动技能!T255="","",主动技能!T255)</f>
        <v/>
      </c>
      <c r="O252" t="str">
        <f>IF(主动技能!U255="","",主动技能!U255)</f>
        <v/>
      </c>
      <c r="P252">
        <f>主动技能!V255</f>
        <v>0</v>
      </c>
      <c r="Q252">
        <f>主动技能!W255</f>
        <v>0</v>
      </c>
      <c r="R252">
        <f>主动技能!X255</f>
        <v>0</v>
      </c>
      <c r="S252">
        <f>主动技能!Y255</f>
        <v>0</v>
      </c>
      <c r="T252">
        <f>主动技能!Z255</f>
        <v>100</v>
      </c>
      <c r="U252">
        <f>主动技能!AB255</f>
        <v>208</v>
      </c>
      <c r="V252">
        <f>主动技能!AC255</f>
        <v>0</v>
      </c>
      <c r="W252">
        <f>主动技能!AD255</f>
        <v>0</v>
      </c>
      <c r="X252" s="1">
        <v>0</v>
      </c>
      <c r="Y252" s="1">
        <v>0</v>
      </c>
      <c r="Z252" s="1">
        <v>0</v>
      </c>
    </row>
    <row r="253" spans="1:26" x14ac:dyDescent="0.15">
      <c r="A253">
        <f>主动技能!B256</f>
        <v>250</v>
      </c>
      <c r="B253" s="4" t="str">
        <f>主动技能!H256</f>
        <v>笈笙</v>
      </c>
      <c r="C253" s="4" t="str">
        <f>主动技能!I256</f>
        <v>对敌方后排单体造成100%攻击力（+256）点伤害。</v>
      </c>
      <c r="D253" s="4">
        <f>VLOOKUP(主动技能!J256,对应表!F:G,2,FALSE)</f>
        <v>1</v>
      </c>
      <c r="E253" s="4">
        <f>VLOOKUP(主动技能!K256,对应表!J:K,2,FALSE)</f>
        <v>3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>
        <f>主动技能!O256</f>
        <v>0</v>
      </c>
      <c r="J253">
        <f>主动技能!P256</f>
        <v>0</v>
      </c>
      <c r="K253">
        <f>主动技能!Q256</f>
        <v>0</v>
      </c>
      <c r="L253">
        <f>主动技能!R256</f>
        <v>0</v>
      </c>
      <c r="M253">
        <f>主动技能!S256</f>
        <v>0</v>
      </c>
      <c r="N253" t="str">
        <f>IF(主动技能!T256="","",主动技能!T256)</f>
        <v/>
      </c>
      <c r="O253" t="str">
        <f>IF(主动技能!U256="","",主动技能!U256)</f>
        <v/>
      </c>
      <c r="P253">
        <f>主动技能!V256</f>
        <v>0</v>
      </c>
      <c r="Q253">
        <f>主动技能!W256</f>
        <v>0</v>
      </c>
      <c r="R253">
        <f>主动技能!X256</f>
        <v>0</v>
      </c>
      <c r="S253">
        <f>主动技能!Y256</f>
        <v>0</v>
      </c>
      <c r="T253">
        <f>主动技能!Z256</f>
        <v>100</v>
      </c>
      <c r="U253">
        <f>主动技能!AB256</f>
        <v>256</v>
      </c>
      <c r="V253">
        <f>主动技能!AC256</f>
        <v>0</v>
      </c>
      <c r="W253">
        <f>主动技能!AD256</f>
        <v>0</v>
      </c>
      <c r="X253" s="1">
        <v>0</v>
      </c>
      <c r="Y253" s="1">
        <v>0</v>
      </c>
      <c r="Z253" s="1">
        <v>0</v>
      </c>
    </row>
    <row r="254" spans="1:26" x14ac:dyDescent="0.15">
      <c r="A254">
        <f>主动技能!B257</f>
        <v>251</v>
      </c>
      <c r="B254" s="4" t="str">
        <f>主动技能!H257</f>
        <v>笈笙</v>
      </c>
      <c r="C254" s="4" t="str">
        <f>主动技能!I257</f>
        <v>对敌方任意单体造成100%攻击力（+315）点伤害。</v>
      </c>
      <c r="D254" s="4">
        <f>VLOOKUP(主动技能!J257,对应表!F:G,2,FALSE)</f>
        <v>1</v>
      </c>
      <c r="E254" s="4">
        <f>VLOOKUP(主动技能!K257,对应表!J:K,2,FALSE)</f>
        <v>3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>
        <f>主动技能!O257</f>
        <v>0</v>
      </c>
      <c r="J254">
        <f>主动技能!P257</f>
        <v>0</v>
      </c>
      <c r="K254">
        <f>主动技能!Q257</f>
        <v>0</v>
      </c>
      <c r="L254">
        <f>主动技能!R257</f>
        <v>0</v>
      </c>
      <c r="M254">
        <f>主动技能!S257</f>
        <v>0</v>
      </c>
      <c r="N254" t="str">
        <f>IF(主动技能!T257="","",主动技能!T257)</f>
        <v/>
      </c>
      <c r="O254" t="str">
        <f>IF(主动技能!U257="","",主动技能!U257)</f>
        <v/>
      </c>
      <c r="P254">
        <f>主动技能!V257</f>
        <v>0</v>
      </c>
      <c r="Q254">
        <f>主动技能!W257</f>
        <v>0</v>
      </c>
      <c r="R254">
        <f>主动技能!X257</f>
        <v>0</v>
      </c>
      <c r="S254">
        <f>主动技能!Y257</f>
        <v>0</v>
      </c>
      <c r="T254">
        <f>主动技能!Z257</f>
        <v>100</v>
      </c>
      <c r="U254">
        <f>主动技能!AB257</f>
        <v>315</v>
      </c>
      <c r="V254">
        <f>主动技能!AC257</f>
        <v>0</v>
      </c>
      <c r="W254">
        <f>主动技能!AD257</f>
        <v>0</v>
      </c>
      <c r="X254" s="1">
        <v>0</v>
      </c>
      <c r="Y254" s="1">
        <v>0</v>
      </c>
      <c r="Z254" s="1">
        <v>0</v>
      </c>
    </row>
    <row r="255" spans="1:26" x14ac:dyDescent="0.15">
      <c r="A255">
        <f>主动技能!B258</f>
        <v>252</v>
      </c>
      <c r="B255" s="4" t="str">
        <f>主动技能!H258</f>
        <v>笈笙</v>
      </c>
      <c r="C255" s="4" t="str">
        <f>主动技能!I258</f>
        <v>对敌方任意单体造成100%攻击力（+388）点伤害。</v>
      </c>
      <c r="D255" s="4">
        <f>VLOOKUP(主动技能!J258,对应表!F:G,2,FALSE)</f>
        <v>1</v>
      </c>
      <c r="E255" s="4">
        <f>VLOOKUP(主动技能!K258,对应表!J:K,2,FALSE)</f>
        <v>3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>
        <f>主动技能!O258</f>
        <v>0</v>
      </c>
      <c r="J255">
        <f>主动技能!P258</f>
        <v>0</v>
      </c>
      <c r="K255">
        <f>主动技能!Q258</f>
        <v>0</v>
      </c>
      <c r="L255">
        <f>主动技能!R258</f>
        <v>0</v>
      </c>
      <c r="M255">
        <f>主动技能!S258</f>
        <v>0</v>
      </c>
      <c r="N255" t="str">
        <f>IF(主动技能!T258="","",主动技能!T258)</f>
        <v/>
      </c>
      <c r="O255" t="str">
        <f>IF(主动技能!U258="","",主动技能!U258)</f>
        <v/>
      </c>
      <c r="P255">
        <f>主动技能!V258</f>
        <v>0</v>
      </c>
      <c r="Q255">
        <f>主动技能!W258</f>
        <v>0</v>
      </c>
      <c r="R255">
        <f>主动技能!X258</f>
        <v>0</v>
      </c>
      <c r="S255">
        <f>主动技能!Y258</f>
        <v>0</v>
      </c>
      <c r="T255">
        <f>主动技能!Z258</f>
        <v>100</v>
      </c>
      <c r="U255">
        <f>主动技能!AB258</f>
        <v>388</v>
      </c>
      <c r="V255">
        <f>主动技能!AC258</f>
        <v>0</v>
      </c>
      <c r="W255">
        <f>主动技能!AD258</f>
        <v>0</v>
      </c>
      <c r="X255" s="1">
        <v>0</v>
      </c>
      <c r="Y255" s="1">
        <v>0</v>
      </c>
      <c r="Z255" s="1">
        <v>0</v>
      </c>
    </row>
    <row r="256" spans="1:26" x14ac:dyDescent="0.15">
      <c r="A256">
        <f>主动技能!B259</f>
        <v>253</v>
      </c>
      <c r="B256" s="4" t="str">
        <f>主动技能!H259</f>
        <v>笈笙</v>
      </c>
      <c r="C256" s="4" t="str">
        <f>主动技能!I259</f>
        <v>对敌方任意单体造成100%攻击力（+478）点伤害。</v>
      </c>
      <c r="D256" s="4">
        <f>VLOOKUP(主动技能!J259,对应表!F:G,2,FALSE)</f>
        <v>1</v>
      </c>
      <c r="E256" s="4">
        <f>VLOOKUP(主动技能!K259,对应表!J:K,2,FALSE)</f>
        <v>3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>
        <f>主动技能!O259</f>
        <v>0</v>
      </c>
      <c r="J256">
        <f>主动技能!P259</f>
        <v>0</v>
      </c>
      <c r="K256">
        <f>主动技能!Q259</f>
        <v>0</v>
      </c>
      <c r="L256">
        <f>主动技能!R259</f>
        <v>0</v>
      </c>
      <c r="M256">
        <f>主动技能!S259</f>
        <v>0</v>
      </c>
      <c r="N256" t="str">
        <f>IF(主动技能!T259="","",主动技能!T259)</f>
        <v/>
      </c>
      <c r="O256" t="str">
        <f>IF(主动技能!U259="","",主动技能!U259)</f>
        <v/>
      </c>
      <c r="P256">
        <f>主动技能!V259</f>
        <v>0</v>
      </c>
      <c r="Q256">
        <f>主动技能!W259</f>
        <v>0</v>
      </c>
      <c r="R256">
        <f>主动技能!X259</f>
        <v>0</v>
      </c>
      <c r="S256">
        <f>主动技能!Y259</f>
        <v>0</v>
      </c>
      <c r="T256">
        <f>主动技能!Z259</f>
        <v>100</v>
      </c>
      <c r="U256">
        <f>主动技能!AB259</f>
        <v>478</v>
      </c>
      <c r="V256">
        <f>主动技能!AC259</f>
        <v>0</v>
      </c>
      <c r="W256">
        <f>主动技能!AD259</f>
        <v>0</v>
      </c>
      <c r="X256" s="1">
        <v>0</v>
      </c>
      <c r="Y256" s="1">
        <v>0</v>
      </c>
      <c r="Z256" s="1">
        <v>0</v>
      </c>
    </row>
    <row r="257" spans="1:26" x14ac:dyDescent="0.15">
      <c r="A257">
        <f>主动技能!B260</f>
        <v>254</v>
      </c>
      <c r="B257" s="4" t="str">
        <f>主动技能!H260</f>
        <v>笈笙</v>
      </c>
      <c r="C257" s="4" t="str">
        <f>主动技能!I260</f>
        <v>对敌方任意单体造成100%攻击力（+588）点伤害。</v>
      </c>
      <c r="D257" s="4">
        <f>VLOOKUP(主动技能!J260,对应表!F:G,2,FALSE)</f>
        <v>1</v>
      </c>
      <c r="E257" s="4">
        <f>VLOOKUP(主动技能!K260,对应表!J:K,2,FALSE)</f>
        <v>3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>
        <f>主动技能!O260</f>
        <v>0</v>
      </c>
      <c r="J257">
        <f>主动技能!P260</f>
        <v>0</v>
      </c>
      <c r="K257">
        <f>主动技能!Q260</f>
        <v>0</v>
      </c>
      <c r="L257">
        <f>主动技能!R260</f>
        <v>0</v>
      </c>
      <c r="M257">
        <f>主动技能!S260</f>
        <v>0</v>
      </c>
      <c r="N257" t="str">
        <f>IF(主动技能!T260="","",主动技能!T260)</f>
        <v/>
      </c>
      <c r="O257" t="str">
        <f>IF(主动技能!U260="","",主动技能!U260)</f>
        <v/>
      </c>
      <c r="P257">
        <f>主动技能!V260</f>
        <v>0</v>
      </c>
      <c r="Q257">
        <f>主动技能!W260</f>
        <v>0</v>
      </c>
      <c r="R257">
        <f>主动技能!X260</f>
        <v>0</v>
      </c>
      <c r="S257">
        <f>主动技能!Y260</f>
        <v>0</v>
      </c>
      <c r="T257">
        <f>主动技能!Z260</f>
        <v>100</v>
      </c>
      <c r="U257">
        <f>主动技能!AB260</f>
        <v>588</v>
      </c>
      <c r="V257">
        <f>主动技能!AC260</f>
        <v>0</v>
      </c>
      <c r="W257">
        <f>主动技能!AD260</f>
        <v>0</v>
      </c>
      <c r="X257" s="1">
        <v>0</v>
      </c>
      <c r="Y257" s="1">
        <v>0</v>
      </c>
      <c r="Z257" s="1">
        <v>0</v>
      </c>
    </row>
    <row r="258" spans="1:26" x14ac:dyDescent="0.15">
      <c r="A258">
        <f>主动技能!B261</f>
        <v>255</v>
      </c>
      <c r="B258" s="4" t="str">
        <f>主动技能!H261</f>
        <v>笈笙</v>
      </c>
      <c r="C258" s="4" t="str">
        <f>主动技能!I261</f>
        <v>对敌方任意单体造成100%攻击力（+724）点伤害。</v>
      </c>
      <c r="D258" s="4">
        <f>VLOOKUP(主动技能!J261,对应表!F:G,2,FALSE)</f>
        <v>1</v>
      </c>
      <c r="E258" s="4">
        <f>VLOOKUP(主动技能!K261,对应表!J:K,2,FALSE)</f>
        <v>3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>
        <f>主动技能!O261</f>
        <v>0</v>
      </c>
      <c r="J258">
        <f>主动技能!P261</f>
        <v>0</v>
      </c>
      <c r="K258">
        <f>主动技能!Q261</f>
        <v>0</v>
      </c>
      <c r="L258">
        <f>主动技能!R261</f>
        <v>0</v>
      </c>
      <c r="M258">
        <f>主动技能!S261</f>
        <v>0</v>
      </c>
      <c r="N258" t="str">
        <f>IF(主动技能!T261="","",主动技能!T261)</f>
        <v/>
      </c>
      <c r="O258" t="str">
        <f>IF(主动技能!U261="","",主动技能!U261)</f>
        <v/>
      </c>
      <c r="P258">
        <f>主动技能!V261</f>
        <v>0</v>
      </c>
      <c r="Q258">
        <f>主动技能!W261</f>
        <v>0</v>
      </c>
      <c r="R258">
        <f>主动技能!X261</f>
        <v>0</v>
      </c>
      <c r="S258">
        <f>主动技能!Y261</f>
        <v>0</v>
      </c>
      <c r="T258">
        <f>主动技能!Z261</f>
        <v>100</v>
      </c>
      <c r="U258">
        <f>主动技能!AB261</f>
        <v>724</v>
      </c>
      <c r="V258">
        <f>主动技能!AC261</f>
        <v>0</v>
      </c>
      <c r="W258">
        <f>主动技能!AD261</f>
        <v>0</v>
      </c>
      <c r="X258" s="1">
        <v>0</v>
      </c>
      <c r="Y258" s="1">
        <v>0</v>
      </c>
      <c r="Z258" s="1">
        <v>0</v>
      </c>
    </row>
    <row r="259" spans="1:26" x14ac:dyDescent="0.15">
      <c r="A259">
        <f>主动技能!B262</f>
        <v>256</v>
      </c>
      <c r="B259" s="4" t="str">
        <f>主动技能!H262</f>
        <v>笈笙</v>
      </c>
      <c r="C259" s="4" t="str">
        <f>主动技能!I262</f>
        <v>对敌方任意单体造成100%攻击力（+892）点伤害。</v>
      </c>
      <c r="D259" s="4">
        <f>VLOOKUP(主动技能!J262,对应表!F:G,2,FALSE)</f>
        <v>1</v>
      </c>
      <c r="E259" s="4">
        <f>VLOOKUP(主动技能!K262,对应表!J:K,2,FALSE)</f>
        <v>3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>
        <f>主动技能!O262</f>
        <v>0</v>
      </c>
      <c r="J259">
        <f>主动技能!P262</f>
        <v>0</v>
      </c>
      <c r="K259">
        <f>主动技能!Q262</f>
        <v>0</v>
      </c>
      <c r="L259">
        <f>主动技能!R262</f>
        <v>0</v>
      </c>
      <c r="M259">
        <f>主动技能!S262</f>
        <v>0</v>
      </c>
      <c r="N259" t="str">
        <f>IF(主动技能!T262="","",主动技能!T262)</f>
        <v/>
      </c>
      <c r="O259" t="str">
        <f>IF(主动技能!U262="","",主动技能!U262)</f>
        <v/>
      </c>
      <c r="P259">
        <f>主动技能!V262</f>
        <v>0</v>
      </c>
      <c r="Q259">
        <f>主动技能!W262</f>
        <v>0</v>
      </c>
      <c r="R259">
        <f>主动技能!X262</f>
        <v>0</v>
      </c>
      <c r="S259">
        <f>主动技能!Y262</f>
        <v>0</v>
      </c>
      <c r="T259">
        <f>主动技能!Z262</f>
        <v>100</v>
      </c>
      <c r="U259">
        <f>主动技能!AB262</f>
        <v>892</v>
      </c>
      <c r="V259">
        <f>主动技能!AC262</f>
        <v>0</v>
      </c>
      <c r="W259">
        <f>主动技能!AD262</f>
        <v>0</v>
      </c>
      <c r="X259" s="1">
        <v>0</v>
      </c>
      <c r="Y259" s="1">
        <v>0</v>
      </c>
      <c r="Z259" s="1">
        <v>0</v>
      </c>
    </row>
    <row r="260" spans="1:26" x14ac:dyDescent="0.15">
      <c r="A260">
        <f>主动技能!B263</f>
        <v>257</v>
      </c>
      <c r="B260" s="4" t="str">
        <f>主动技能!H263</f>
        <v>笈笙</v>
      </c>
      <c r="C260" s="4" t="str">
        <f>主动技能!I263</f>
        <v>对敌方任意单体造成100%攻击力（+1098）点伤害。</v>
      </c>
      <c r="D260" s="4">
        <f>VLOOKUP(主动技能!J263,对应表!F:G,2,FALSE)</f>
        <v>1</v>
      </c>
      <c r="E260" s="4">
        <f>VLOOKUP(主动技能!K263,对应表!J:K,2,FALSE)</f>
        <v>3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>
        <f>主动技能!O263</f>
        <v>0</v>
      </c>
      <c r="J260">
        <f>主动技能!P263</f>
        <v>0</v>
      </c>
      <c r="K260">
        <f>主动技能!Q263</f>
        <v>0</v>
      </c>
      <c r="L260">
        <f>主动技能!R263</f>
        <v>0</v>
      </c>
      <c r="M260">
        <f>主动技能!S263</f>
        <v>0</v>
      </c>
      <c r="N260" t="str">
        <f>IF(主动技能!T263="","",主动技能!T263)</f>
        <v/>
      </c>
      <c r="O260" t="str">
        <f>IF(主动技能!U263="","",主动技能!U263)</f>
        <v/>
      </c>
      <c r="P260">
        <f>主动技能!V263</f>
        <v>0</v>
      </c>
      <c r="Q260">
        <f>主动技能!W263</f>
        <v>0</v>
      </c>
      <c r="R260">
        <f>主动技能!X263</f>
        <v>0</v>
      </c>
      <c r="S260">
        <f>主动技能!Y263</f>
        <v>0</v>
      </c>
      <c r="T260">
        <f>主动技能!Z263</f>
        <v>100</v>
      </c>
      <c r="U260">
        <f>主动技能!AB263</f>
        <v>1098</v>
      </c>
      <c r="V260">
        <f>主动技能!AC263</f>
        <v>0</v>
      </c>
      <c r="W260">
        <f>主动技能!AD263</f>
        <v>0</v>
      </c>
      <c r="X260" s="1">
        <v>0</v>
      </c>
      <c r="Y260" s="1">
        <v>0</v>
      </c>
      <c r="Z260" s="1">
        <v>0</v>
      </c>
    </row>
    <row r="261" spans="1:26" x14ac:dyDescent="0.15">
      <c r="A261">
        <f>主动技能!B264</f>
        <v>258</v>
      </c>
      <c r="B261" s="4" t="str">
        <f>主动技能!H264</f>
        <v>笈笙</v>
      </c>
      <c r="C261" s="4" t="str">
        <f>主动技能!I264</f>
        <v>对敌方任意单体造成100%攻击力（+1352）点伤害。</v>
      </c>
      <c r="D261" s="4">
        <f>VLOOKUP(主动技能!J264,对应表!F:G,2,FALSE)</f>
        <v>1</v>
      </c>
      <c r="E261" s="4">
        <f>VLOOKUP(主动技能!K264,对应表!J:K,2,FALSE)</f>
        <v>3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>
        <f>主动技能!O264</f>
        <v>0</v>
      </c>
      <c r="J261">
        <f>主动技能!P264</f>
        <v>0</v>
      </c>
      <c r="K261">
        <f>主动技能!Q264</f>
        <v>0</v>
      </c>
      <c r="L261">
        <f>主动技能!R264</f>
        <v>0</v>
      </c>
      <c r="M261">
        <f>主动技能!S264</f>
        <v>0</v>
      </c>
      <c r="N261" t="str">
        <f>IF(主动技能!T264="","",主动技能!T264)</f>
        <v/>
      </c>
      <c r="O261" t="str">
        <f>IF(主动技能!U264="","",主动技能!U264)</f>
        <v/>
      </c>
      <c r="P261">
        <f>主动技能!V264</f>
        <v>0</v>
      </c>
      <c r="Q261">
        <f>主动技能!W264</f>
        <v>0</v>
      </c>
      <c r="R261">
        <f>主动技能!X264</f>
        <v>0</v>
      </c>
      <c r="S261">
        <f>主动技能!Y264</f>
        <v>0</v>
      </c>
      <c r="T261">
        <f>主动技能!Z264</f>
        <v>100</v>
      </c>
      <c r="U261">
        <f>主动技能!AB264</f>
        <v>1352</v>
      </c>
      <c r="V261">
        <f>主动技能!AC264</f>
        <v>0</v>
      </c>
      <c r="W261">
        <f>主动技能!AD264</f>
        <v>0</v>
      </c>
      <c r="X261" s="1">
        <v>0</v>
      </c>
      <c r="Y261" s="1">
        <v>0</v>
      </c>
      <c r="Z261" s="1">
        <v>0</v>
      </c>
    </row>
    <row r="262" spans="1:26" x14ac:dyDescent="0.15">
      <c r="A262">
        <f>主动技能!B265</f>
        <v>259</v>
      </c>
      <c r="B262" s="4" t="str">
        <f>主动技能!H265</f>
        <v>笈笙</v>
      </c>
      <c r="C262" s="4" t="str">
        <f>主动技能!I265</f>
        <v>对敌方任意单体造成100%攻击力（+1665）点伤害。</v>
      </c>
      <c r="D262" s="4">
        <f>VLOOKUP(主动技能!J265,对应表!F:G,2,FALSE)</f>
        <v>1</v>
      </c>
      <c r="E262" s="4">
        <f>VLOOKUP(主动技能!K265,对应表!J:K,2,FALSE)</f>
        <v>3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>
        <f>主动技能!O265</f>
        <v>0</v>
      </c>
      <c r="J262">
        <f>主动技能!P265</f>
        <v>0</v>
      </c>
      <c r="K262">
        <f>主动技能!Q265</f>
        <v>0</v>
      </c>
      <c r="L262">
        <f>主动技能!R265</f>
        <v>0</v>
      </c>
      <c r="M262">
        <f>主动技能!S265</f>
        <v>0</v>
      </c>
      <c r="N262" t="str">
        <f>IF(主动技能!T265="","",主动技能!T265)</f>
        <v/>
      </c>
      <c r="O262" t="str">
        <f>IF(主动技能!U265="","",主动技能!U265)</f>
        <v/>
      </c>
      <c r="P262">
        <f>主动技能!V265</f>
        <v>0</v>
      </c>
      <c r="Q262">
        <f>主动技能!W265</f>
        <v>0</v>
      </c>
      <c r="R262">
        <f>主动技能!X265</f>
        <v>0</v>
      </c>
      <c r="S262">
        <f>主动技能!Y265</f>
        <v>0</v>
      </c>
      <c r="T262">
        <f>主动技能!Z265</f>
        <v>100</v>
      </c>
      <c r="U262">
        <f>主动技能!AB265</f>
        <v>1665</v>
      </c>
      <c r="V262">
        <f>主动技能!AC265</f>
        <v>0</v>
      </c>
      <c r="W262">
        <f>主动技能!AD265</f>
        <v>0</v>
      </c>
      <c r="X262" s="1">
        <v>0</v>
      </c>
      <c r="Y262" s="1">
        <v>0</v>
      </c>
      <c r="Z262" s="1">
        <v>0</v>
      </c>
    </row>
    <row r="263" spans="1:26" x14ac:dyDescent="0.15">
      <c r="A263">
        <f>主动技能!B266</f>
        <v>260</v>
      </c>
      <c r="B263" s="4" t="str">
        <f>主动技能!H266</f>
        <v>笈笙</v>
      </c>
      <c r="C263" s="4" t="str">
        <f>主动技能!I266</f>
        <v>对敌方任意单体造成100%攻击力（+2051）点伤害。</v>
      </c>
      <c r="D263" s="4">
        <f>VLOOKUP(主动技能!J266,对应表!F:G,2,FALSE)</f>
        <v>1</v>
      </c>
      <c r="E263" s="4">
        <f>VLOOKUP(主动技能!K266,对应表!J:K,2,FALSE)</f>
        <v>3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>
        <f>主动技能!O266</f>
        <v>0</v>
      </c>
      <c r="J263">
        <f>主动技能!P266</f>
        <v>0</v>
      </c>
      <c r="K263">
        <f>主动技能!Q266</f>
        <v>0</v>
      </c>
      <c r="L263">
        <f>主动技能!R266</f>
        <v>0</v>
      </c>
      <c r="M263">
        <f>主动技能!S266</f>
        <v>0</v>
      </c>
      <c r="N263" t="str">
        <f>IF(主动技能!T266="","",主动技能!T266)</f>
        <v/>
      </c>
      <c r="O263" t="str">
        <f>IF(主动技能!U266="","",主动技能!U266)</f>
        <v/>
      </c>
      <c r="P263">
        <f>主动技能!V266</f>
        <v>0</v>
      </c>
      <c r="Q263">
        <f>主动技能!W266</f>
        <v>0</v>
      </c>
      <c r="R263">
        <f>主动技能!X266</f>
        <v>0</v>
      </c>
      <c r="S263">
        <f>主动技能!Y266</f>
        <v>0</v>
      </c>
      <c r="T263">
        <f>主动技能!Z266</f>
        <v>100</v>
      </c>
      <c r="U263">
        <f>主动技能!AB266</f>
        <v>2051</v>
      </c>
      <c r="V263">
        <f>主动技能!AC266</f>
        <v>0</v>
      </c>
      <c r="W263">
        <f>主动技能!AD266</f>
        <v>0</v>
      </c>
      <c r="X263" s="1">
        <v>0</v>
      </c>
      <c r="Y263" s="1">
        <v>0</v>
      </c>
      <c r="Z263" s="1">
        <v>0</v>
      </c>
    </row>
    <row r="264" spans="1:26" x14ac:dyDescent="0.15">
      <c r="A264">
        <f>主动技能!B267</f>
        <v>261</v>
      </c>
      <c r="B264" s="4" t="str">
        <f>主动技能!H267</f>
        <v>冲击斩</v>
      </c>
      <c r="C264" s="4" t="str">
        <f>主动技能!I267</f>
        <v>对敌方单体造成125%攻击力（+76）点伤害。</v>
      </c>
      <c r="D264" s="4">
        <f>VLOOKUP(主动技能!J267,对应表!F:G,2,FALSE)</f>
        <v>1</v>
      </c>
      <c r="E264" s="4">
        <f>VLOOKUP(主动技能!K267,对应表!J:K,2,FALSE)</f>
        <v>1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>
        <f>主动技能!O267</f>
        <v>0</v>
      </c>
      <c r="J264">
        <f>主动技能!P267</f>
        <v>0</v>
      </c>
      <c r="K264">
        <f>主动技能!Q267</f>
        <v>0</v>
      </c>
      <c r="L264">
        <f>主动技能!R267</f>
        <v>0</v>
      </c>
      <c r="M264">
        <f>主动技能!S267</f>
        <v>0</v>
      </c>
      <c r="N264" t="str">
        <f>IF(主动技能!T267="","",主动技能!T267)</f>
        <v/>
      </c>
      <c r="O264" t="str">
        <f>IF(主动技能!U267="","",主动技能!U267)</f>
        <v/>
      </c>
      <c r="P264">
        <f>主动技能!V267</f>
        <v>0</v>
      </c>
      <c r="Q264">
        <f>主动技能!W267</f>
        <v>0</v>
      </c>
      <c r="R264">
        <f>主动技能!X267</f>
        <v>0</v>
      </c>
      <c r="S264">
        <f>主动技能!Y267</f>
        <v>50</v>
      </c>
      <c r="T264">
        <f>主动技能!Z267</f>
        <v>125</v>
      </c>
      <c r="U264">
        <f>主动技能!AB267</f>
        <v>76</v>
      </c>
      <c r="V264">
        <f>主动技能!AC267</f>
        <v>0</v>
      </c>
      <c r="W264">
        <f>主动技能!AD267</f>
        <v>0</v>
      </c>
      <c r="X264" s="1">
        <v>0</v>
      </c>
      <c r="Y264" s="1">
        <v>0</v>
      </c>
      <c r="Z264" s="1">
        <v>0</v>
      </c>
    </row>
    <row r="265" spans="1:26" x14ac:dyDescent="0.15">
      <c r="A265">
        <f>主动技能!B268</f>
        <v>262</v>
      </c>
      <c r="B265" s="4" t="str">
        <f>主动技能!H268</f>
        <v>冲击斩</v>
      </c>
      <c r="C265" s="4" t="str">
        <f>主动技能!I268</f>
        <v>对敌方单体造成125%攻击力（+112）点伤害。</v>
      </c>
      <c r="D265" s="4">
        <f>VLOOKUP(主动技能!J268,对应表!F:G,2,FALSE)</f>
        <v>1</v>
      </c>
      <c r="E265" s="4">
        <f>VLOOKUP(主动技能!K268,对应表!J:K,2,FALSE)</f>
        <v>1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>
        <f>主动技能!O268</f>
        <v>0</v>
      </c>
      <c r="J265">
        <f>主动技能!P268</f>
        <v>0</v>
      </c>
      <c r="K265">
        <f>主动技能!Q268</f>
        <v>0</v>
      </c>
      <c r="L265">
        <f>主动技能!R268</f>
        <v>0</v>
      </c>
      <c r="M265">
        <f>主动技能!S268</f>
        <v>0</v>
      </c>
      <c r="N265" t="str">
        <f>IF(主动技能!T268="","",主动技能!T268)</f>
        <v/>
      </c>
      <c r="O265" t="str">
        <f>IF(主动技能!U268="","",主动技能!U268)</f>
        <v/>
      </c>
      <c r="P265">
        <f>主动技能!V268</f>
        <v>0</v>
      </c>
      <c r="Q265">
        <f>主动技能!W268</f>
        <v>0</v>
      </c>
      <c r="R265">
        <f>主动技能!X268</f>
        <v>0</v>
      </c>
      <c r="S265">
        <f>主动技能!Y268</f>
        <v>50</v>
      </c>
      <c r="T265">
        <f>主动技能!Z268</f>
        <v>125</v>
      </c>
      <c r="U265">
        <f>主动技能!AB268</f>
        <v>112</v>
      </c>
      <c r="V265">
        <f>主动技能!AC268</f>
        <v>0</v>
      </c>
      <c r="W265">
        <f>主动技能!AD268</f>
        <v>0</v>
      </c>
      <c r="X265" s="1">
        <v>0</v>
      </c>
      <c r="Y265" s="1">
        <v>0</v>
      </c>
      <c r="Z265" s="1">
        <v>0</v>
      </c>
    </row>
    <row r="266" spans="1:26" x14ac:dyDescent="0.15">
      <c r="A266">
        <f>主动技能!B269</f>
        <v>263</v>
      </c>
      <c r="B266" s="4" t="str">
        <f>主动技能!H269</f>
        <v>冲击斩</v>
      </c>
      <c r="C266" s="4" t="str">
        <f>主动技能!I269</f>
        <v>对敌方单体造成125%攻击力（+148）点伤害。</v>
      </c>
      <c r="D266" s="4">
        <f>VLOOKUP(主动技能!J269,对应表!F:G,2,FALSE)</f>
        <v>1</v>
      </c>
      <c r="E266" s="4">
        <f>VLOOKUP(主动技能!K269,对应表!J:K,2,FALSE)</f>
        <v>1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>
        <f>主动技能!O269</f>
        <v>0</v>
      </c>
      <c r="J266">
        <f>主动技能!P269</f>
        <v>0</v>
      </c>
      <c r="K266">
        <f>主动技能!Q269</f>
        <v>0</v>
      </c>
      <c r="L266">
        <f>主动技能!R269</f>
        <v>0</v>
      </c>
      <c r="M266">
        <f>主动技能!S269</f>
        <v>0</v>
      </c>
      <c r="N266" t="str">
        <f>IF(主动技能!T269="","",主动技能!T269)</f>
        <v/>
      </c>
      <c r="O266" t="str">
        <f>IF(主动技能!U269="","",主动技能!U269)</f>
        <v/>
      </c>
      <c r="P266">
        <f>主动技能!V269</f>
        <v>0</v>
      </c>
      <c r="Q266">
        <f>主动技能!W269</f>
        <v>0</v>
      </c>
      <c r="R266">
        <f>主动技能!X269</f>
        <v>0</v>
      </c>
      <c r="S266">
        <f>主动技能!Y269</f>
        <v>50</v>
      </c>
      <c r="T266">
        <f>主动技能!Z269</f>
        <v>125</v>
      </c>
      <c r="U266">
        <f>主动技能!AB269</f>
        <v>148</v>
      </c>
      <c r="V266">
        <f>主动技能!AC269</f>
        <v>0</v>
      </c>
      <c r="W266">
        <f>主动技能!AD269</f>
        <v>0</v>
      </c>
      <c r="X266" s="1">
        <v>0</v>
      </c>
      <c r="Y266" s="1">
        <v>0</v>
      </c>
      <c r="Z266" s="1">
        <v>0</v>
      </c>
    </row>
    <row r="267" spans="1:26" x14ac:dyDescent="0.15">
      <c r="A267">
        <f>主动技能!B270</f>
        <v>264</v>
      </c>
      <c r="B267" s="4" t="str">
        <f>主动技能!H270</f>
        <v>冲击斩</v>
      </c>
      <c r="C267" s="4" t="str">
        <f>主动技能!I270</f>
        <v>对敌方单体造成125%攻击力（+183）点伤害。</v>
      </c>
      <c r="D267" s="4">
        <f>VLOOKUP(主动技能!J270,对应表!F:G,2,FALSE)</f>
        <v>1</v>
      </c>
      <c r="E267" s="4">
        <f>VLOOKUP(主动技能!K270,对应表!J:K,2,FALSE)</f>
        <v>1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>
        <f>主动技能!O270</f>
        <v>0</v>
      </c>
      <c r="J267">
        <f>主动技能!P270</f>
        <v>0</v>
      </c>
      <c r="K267">
        <f>主动技能!Q270</f>
        <v>0</v>
      </c>
      <c r="L267">
        <f>主动技能!R270</f>
        <v>0</v>
      </c>
      <c r="M267">
        <f>主动技能!S270</f>
        <v>0</v>
      </c>
      <c r="N267" t="str">
        <f>IF(主动技能!T270="","",主动技能!T270)</f>
        <v/>
      </c>
      <c r="O267" t="str">
        <f>IF(主动技能!U270="","",主动技能!U270)</f>
        <v/>
      </c>
      <c r="P267">
        <f>主动技能!V270</f>
        <v>0</v>
      </c>
      <c r="Q267">
        <f>主动技能!W270</f>
        <v>0</v>
      </c>
      <c r="R267">
        <f>主动技能!X270</f>
        <v>0</v>
      </c>
      <c r="S267">
        <f>主动技能!Y270</f>
        <v>50</v>
      </c>
      <c r="T267">
        <f>主动技能!Z270</f>
        <v>125</v>
      </c>
      <c r="U267">
        <f>主动技能!AB270</f>
        <v>183</v>
      </c>
      <c r="V267">
        <f>主动技能!AC270</f>
        <v>0</v>
      </c>
      <c r="W267">
        <f>主动技能!AD270</f>
        <v>0</v>
      </c>
      <c r="X267" s="1">
        <v>0</v>
      </c>
      <c r="Y267" s="1">
        <v>0</v>
      </c>
      <c r="Z267" s="1">
        <v>0</v>
      </c>
    </row>
    <row r="268" spans="1:26" x14ac:dyDescent="0.15">
      <c r="A268">
        <f>主动技能!B271</f>
        <v>265</v>
      </c>
      <c r="B268" s="4" t="str">
        <f>主动技能!H271</f>
        <v>冲击斩</v>
      </c>
      <c r="C268" s="4" t="str">
        <f>主动技能!I271</f>
        <v>对敌方单体造成125%攻击力（+226）点伤害。</v>
      </c>
      <c r="D268" s="4">
        <f>VLOOKUP(主动技能!J271,对应表!F:G,2,FALSE)</f>
        <v>1</v>
      </c>
      <c r="E268" s="4">
        <f>VLOOKUP(主动技能!K271,对应表!J:K,2,FALSE)</f>
        <v>1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>
        <f>主动技能!O271</f>
        <v>0</v>
      </c>
      <c r="J268">
        <f>主动技能!P271</f>
        <v>0</v>
      </c>
      <c r="K268">
        <f>主动技能!Q271</f>
        <v>0</v>
      </c>
      <c r="L268">
        <f>主动技能!R271</f>
        <v>0</v>
      </c>
      <c r="M268">
        <f>主动技能!S271</f>
        <v>0</v>
      </c>
      <c r="N268" t="str">
        <f>IF(主动技能!T271="","",主动技能!T271)</f>
        <v/>
      </c>
      <c r="O268" t="str">
        <f>IF(主动技能!U271="","",主动技能!U271)</f>
        <v/>
      </c>
      <c r="P268">
        <f>主动技能!V271</f>
        <v>0</v>
      </c>
      <c r="Q268">
        <f>主动技能!W271</f>
        <v>0</v>
      </c>
      <c r="R268">
        <f>主动技能!X271</f>
        <v>0</v>
      </c>
      <c r="S268">
        <f>主动技能!Y271</f>
        <v>50</v>
      </c>
      <c r="T268">
        <f>主动技能!Z271</f>
        <v>125</v>
      </c>
      <c r="U268">
        <f>主动技能!AB271</f>
        <v>226</v>
      </c>
      <c r="V268">
        <f>主动技能!AC271</f>
        <v>0</v>
      </c>
      <c r="W268">
        <f>主动技能!AD271</f>
        <v>0</v>
      </c>
      <c r="X268" s="1">
        <v>0</v>
      </c>
      <c r="Y268" s="1">
        <v>0</v>
      </c>
      <c r="Z268" s="1">
        <v>0</v>
      </c>
    </row>
    <row r="269" spans="1:26" x14ac:dyDescent="0.15">
      <c r="A269">
        <f>主动技能!B272</f>
        <v>266</v>
      </c>
      <c r="B269" s="4" t="str">
        <f>主动技能!H272</f>
        <v>冲击斩</v>
      </c>
      <c r="C269" s="4" t="str">
        <f>主动技能!I272</f>
        <v>对敌方单体造成125%攻击力（+278）点伤害。</v>
      </c>
      <c r="D269" s="4">
        <f>VLOOKUP(主动技能!J272,对应表!F:G,2,FALSE)</f>
        <v>1</v>
      </c>
      <c r="E269" s="4">
        <f>VLOOKUP(主动技能!K272,对应表!J:K,2,FALSE)</f>
        <v>1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>
        <f>主动技能!O272</f>
        <v>0</v>
      </c>
      <c r="J269">
        <f>主动技能!P272</f>
        <v>0</v>
      </c>
      <c r="K269">
        <f>主动技能!Q272</f>
        <v>0</v>
      </c>
      <c r="L269">
        <f>主动技能!R272</f>
        <v>0</v>
      </c>
      <c r="M269">
        <f>主动技能!S272</f>
        <v>0</v>
      </c>
      <c r="N269" t="str">
        <f>IF(主动技能!T272="","",主动技能!T272)</f>
        <v/>
      </c>
      <c r="O269" t="str">
        <f>IF(主动技能!U272="","",主动技能!U272)</f>
        <v/>
      </c>
      <c r="P269">
        <f>主动技能!V272</f>
        <v>0</v>
      </c>
      <c r="Q269">
        <f>主动技能!W272</f>
        <v>0</v>
      </c>
      <c r="R269">
        <f>主动技能!X272</f>
        <v>0</v>
      </c>
      <c r="S269">
        <f>主动技能!Y272</f>
        <v>50</v>
      </c>
      <c r="T269">
        <f>主动技能!Z272</f>
        <v>125</v>
      </c>
      <c r="U269">
        <f>主动技能!AB272</f>
        <v>278</v>
      </c>
      <c r="V269">
        <f>主动技能!AC272</f>
        <v>0</v>
      </c>
      <c r="W269">
        <f>主动技能!AD272</f>
        <v>0</v>
      </c>
      <c r="X269" s="1">
        <v>0</v>
      </c>
      <c r="Y269" s="1">
        <v>0</v>
      </c>
      <c r="Z269" s="1">
        <v>0</v>
      </c>
    </row>
    <row r="270" spans="1:26" x14ac:dyDescent="0.15">
      <c r="A270">
        <f>主动技能!B273</f>
        <v>267</v>
      </c>
      <c r="B270" s="4" t="str">
        <f>主动技能!H273</f>
        <v>冲击斩</v>
      </c>
      <c r="C270" s="4" t="str">
        <f>主动技能!I273</f>
        <v>对敌方单体造成125%攻击力（+343）点伤害。</v>
      </c>
      <c r="D270" s="4">
        <f>VLOOKUP(主动技能!J273,对应表!F:G,2,FALSE)</f>
        <v>1</v>
      </c>
      <c r="E270" s="4">
        <f>VLOOKUP(主动技能!K273,对应表!J:K,2,FALSE)</f>
        <v>1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>
        <f>主动技能!O273</f>
        <v>0</v>
      </c>
      <c r="J270">
        <f>主动技能!P273</f>
        <v>0</v>
      </c>
      <c r="K270">
        <f>主动技能!Q273</f>
        <v>0</v>
      </c>
      <c r="L270">
        <f>主动技能!R273</f>
        <v>0</v>
      </c>
      <c r="M270">
        <f>主动技能!S273</f>
        <v>0</v>
      </c>
      <c r="N270" t="str">
        <f>IF(主动技能!T273="","",主动技能!T273)</f>
        <v/>
      </c>
      <c r="O270" t="str">
        <f>IF(主动技能!U273="","",主动技能!U273)</f>
        <v/>
      </c>
      <c r="P270">
        <f>主动技能!V273</f>
        <v>0</v>
      </c>
      <c r="Q270">
        <f>主动技能!W273</f>
        <v>0</v>
      </c>
      <c r="R270">
        <f>主动技能!X273</f>
        <v>0</v>
      </c>
      <c r="S270">
        <f>主动技能!Y273</f>
        <v>50</v>
      </c>
      <c r="T270">
        <f>主动技能!Z273</f>
        <v>125</v>
      </c>
      <c r="U270">
        <f>主动技能!AB273</f>
        <v>343</v>
      </c>
      <c r="V270">
        <f>主动技能!AC273</f>
        <v>0</v>
      </c>
      <c r="W270">
        <f>主动技能!AD273</f>
        <v>0</v>
      </c>
      <c r="X270" s="1">
        <v>0</v>
      </c>
      <c r="Y270" s="1">
        <v>0</v>
      </c>
      <c r="Z270" s="1">
        <v>0</v>
      </c>
    </row>
    <row r="271" spans="1:26" x14ac:dyDescent="0.15">
      <c r="A271">
        <f>主动技能!B274</f>
        <v>268</v>
      </c>
      <c r="B271" s="4" t="str">
        <f>主动技能!H274</f>
        <v>冲击斩</v>
      </c>
      <c r="C271" s="4" t="str">
        <f>主动技能!I274</f>
        <v>对敌方单体造成125%攻击力（+422）点伤害。</v>
      </c>
      <c r="D271" s="4">
        <f>VLOOKUP(主动技能!J274,对应表!F:G,2,FALSE)</f>
        <v>1</v>
      </c>
      <c r="E271" s="4">
        <f>VLOOKUP(主动技能!K274,对应表!J:K,2,FALSE)</f>
        <v>1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>
        <f>主动技能!O274</f>
        <v>0</v>
      </c>
      <c r="J271">
        <f>主动技能!P274</f>
        <v>0</v>
      </c>
      <c r="K271">
        <f>主动技能!Q274</f>
        <v>0</v>
      </c>
      <c r="L271">
        <f>主动技能!R274</f>
        <v>0</v>
      </c>
      <c r="M271">
        <f>主动技能!S274</f>
        <v>0</v>
      </c>
      <c r="N271" t="str">
        <f>IF(主动技能!T274="","",主动技能!T274)</f>
        <v/>
      </c>
      <c r="O271" t="str">
        <f>IF(主动技能!U274="","",主动技能!U274)</f>
        <v/>
      </c>
      <c r="P271">
        <f>主动技能!V274</f>
        <v>0</v>
      </c>
      <c r="Q271">
        <f>主动技能!W274</f>
        <v>0</v>
      </c>
      <c r="R271">
        <f>主动技能!X274</f>
        <v>0</v>
      </c>
      <c r="S271">
        <f>主动技能!Y274</f>
        <v>50</v>
      </c>
      <c r="T271">
        <f>主动技能!Z274</f>
        <v>125</v>
      </c>
      <c r="U271">
        <f>主动技能!AB274</f>
        <v>422</v>
      </c>
      <c r="V271">
        <f>主动技能!AC274</f>
        <v>0</v>
      </c>
      <c r="W271">
        <f>主动技能!AD274</f>
        <v>0</v>
      </c>
      <c r="X271" s="1">
        <v>0</v>
      </c>
      <c r="Y271" s="1">
        <v>0</v>
      </c>
      <c r="Z271" s="1">
        <v>0</v>
      </c>
    </row>
    <row r="272" spans="1:26" x14ac:dyDescent="0.15">
      <c r="A272">
        <f>主动技能!B275</f>
        <v>269</v>
      </c>
      <c r="B272" s="4" t="str">
        <f>主动技能!H275</f>
        <v>冲击斩</v>
      </c>
      <c r="C272" s="4" t="str">
        <f>主动技能!I275</f>
        <v>对敌方单体造成125%攻击力（+520）点伤害。</v>
      </c>
      <c r="D272" s="4">
        <f>VLOOKUP(主动技能!J275,对应表!F:G,2,FALSE)</f>
        <v>1</v>
      </c>
      <c r="E272" s="4">
        <f>VLOOKUP(主动技能!K275,对应表!J:K,2,FALSE)</f>
        <v>1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>
        <f>主动技能!O275</f>
        <v>0</v>
      </c>
      <c r="J272">
        <f>主动技能!P275</f>
        <v>0</v>
      </c>
      <c r="K272">
        <f>主动技能!Q275</f>
        <v>0</v>
      </c>
      <c r="L272">
        <f>主动技能!R275</f>
        <v>0</v>
      </c>
      <c r="M272">
        <f>主动技能!S275</f>
        <v>0</v>
      </c>
      <c r="N272" t="str">
        <f>IF(主动技能!T275="","",主动技能!T275)</f>
        <v/>
      </c>
      <c r="O272" t="str">
        <f>IF(主动技能!U275="","",主动技能!U275)</f>
        <v/>
      </c>
      <c r="P272">
        <f>主动技能!V275</f>
        <v>0</v>
      </c>
      <c r="Q272">
        <f>主动技能!W275</f>
        <v>0</v>
      </c>
      <c r="R272">
        <f>主动技能!X275</f>
        <v>0</v>
      </c>
      <c r="S272">
        <f>主动技能!Y275</f>
        <v>50</v>
      </c>
      <c r="T272">
        <f>主动技能!Z275</f>
        <v>125</v>
      </c>
      <c r="U272">
        <f>主动技能!AB275</f>
        <v>520</v>
      </c>
      <c r="V272">
        <f>主动技能!AC275</f>
        <v>0</v>
      </c>
      <c r="W272">
        <f>主动技能!AD275</f>
        <v>0</v>
      </c>
      <c r="X272" s="1">
        <v>0</v>
      </c>
      <c r="Y272" s="1">
        <v>0</v>
      </c>
      <c r="Z272" s="1">
        <v>0</v>
      </c>
    </row>
    <row r="273" spans="1:26" x14ac:dyDescent="0.15">
      <c r="A273">
        <f>主动技能!B276</f>
        <v>270</v>
      </c>
      <c r="B273" s="4" t="str">
        <f>主动技能!H276</f>
        <v>冲击斩</v>
      </c>
      <c r="C273" s="4" t="str">
        <f>主动技能!I276</f>
        <v>对敌方单体造成125%攻击力（+640）点伤害。</v>
      </c>
      <c r="D273" s="4">
        <f>VLOOKUP(主动技能!J276,对应表!F:G,2,FALSE)</f>
        <v>1</v>
      </c>
      <c r="E273" s="4">
        <f>VLOOKUP(主动技能!K276,对应表!J:K,2,FALSE)</f>
        <v>1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>
        <f>主动技能!O276</f>
        <v>0</v>
      </c>
      <c r="J273">
        <f>主动技能!P276</f>
        <v>0</v>
      </c>
      <c r="K273">
        <f>主动技能!Q276</f>
        <v>0</v>
      </c>
      <c r="L273">
        <f>主动技能!R276</f>
        <v>0</v>
      </c>
      <c r="M273">
        <f>主动技能!S276</f>
        <v>0</v>
      </c>
      <c r="N273" t="str">
        <f>IF(主动技能!T276="","",主动技能!T276)</f>
        <v/>
      </c>
      <c r="O273" t="str">
        <f>IF(主动技能!U276="","",主动技能!U276)</f>
        <v/>
      </c>
      <c r="P273">
        <f>主动技能!V276</f>
        <v>0</v>
      </c>
      <c r="Q273">
        <f>主动技能!W276</f>
        <v>0</v>
      </c>
      <c r="R273">
        <f>主动技能!X276</f>
        <v>0</v>
      </c>
      <c r="S273">
        <f>主动技能!Y276</f>
        <v>50</v>
      </c>
      <c r="T273">
        <f>主动技能!Z276</f>
        <v>125</v>
      </c>
      <c r="U273">
        <f>主动技能!AB276</f>
        <v>640</v>
      </c>
      <c r="V273">
        <f>主动技能!AC276</f>
        <v>0</v>
      </c>
      <c r="W273">
        <f>主动技能!AD276</f>
        <v>0</v>
      </c>
      <c r="X273" s="1">
        <v>0</v>
      </c>
      <c r="Y273" s="1">
        <v>0</v>
      </c>
      <c r="Z273" s="1">
        <v>0</v>
      </c>
    </row>
    <row r="274" spans="1:26" x14ac:dyDescent="0.15">
      <c r="A274">
        <f>主动技能!B277</f>
        <v>271</v>
      </c>
      <c r="B274" s="4" t="str">
        <f>主动技能!H277</f>
        <v>冲击斩</v>
      </c>
      <c r="C274" s="4" t="str">
        <f>主动技能!I277</f>
        <v>对敌方单体造成125%攻击力（+788）点伤害。</v>
      </c>
      <c r="D274" s="4">
        <f>VLOOKUP(主动技能!J277,对应表!F:G,2,FALSE)</f>
        <v>1</v>
      </c>
      <c r="E274" s="4">
        <f>VLOOKUP(主动技能!K277,对应表!J:K,2,FALSE)</f>
        <v>1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>
        <f>主动技能!O277</f>
        <v>0</v>
      </c>
      <c r="J274">
        <f>主动技能!P277</f>
        <v>0</v>
      </c>
      <c r="K274">
        <f>主动技能!Q277</f>
        <v>0</v>
      </c>
      <c r="L274">
        <f>主动技能!R277</f>
        <v>0</v>
      </c>
      <c r="M274">
        <f>主动技能!S277</f>
        <v>0</v>
      </c>
      <c r="N274" t="str">
        <f>IF(主动技能!T277="","",主动技能!T277)</f>
        <v/>
      </c>
      <c r="O274" t="str">
        <f>IF(主动技能!U277="","",主动技能!U277)</f>
        <v/>
      </c>
      <c r="P274">
        <f>主动技能!V277</f>
        <v>0</v>
      </c>
      <c r="Q274">
        <f>主动技能!W277</f>
        <v>0</v>
      </c>
      <c r="R274">
        <f>主动技能!X277</f>
        <v>0</v>
      </c>
      <c r="S274">
        <f>主动技能!Y277</f>
        <v>50</v>
      </c>
      <c r="T274">
        <f>主动技能!Z277</f>
        <v>125</v>
      </c>
      <c r="U274">
        <f>主动技能!AB277</f>
        <v>788</v>
      </c>
      <c r="V274">
        <f>主动技能!AC277</f>
        <v>0</v>
      </c>
      <c r="W274">
        <f>主动技能!AD277</f>
        <v>0</v>
      </c>
      <c r="X274" s="1">
        <v>0</v>
      </c>
      <c r="Y274" s="1">
        <v>0</v>
      </c>
      <c r="Z274" s="1">
        <v>0</v>
      </c>
    </row>
    <row r="275" spans="1:26" x14ac:dyDescent="0.15">
      <c r="A275">
        <f>主动技能!B278</f>
        <v>272</v>
      </c>
      <c r="B275" s="4" t="str">
        <f>主动技能!H278</f>
        <v>冲击斩</v>
      </c>
      <c r="C275" s="4" t="str">
        <f>主动技能!I278</f>
        <v>对敌方单体造成125%攻击力（+970）点伤害。</v>
      </c>
      <c r="D275" s="4">
        <f>VLOOKUP(主动技能!J278,对应表!F:G,2,FALSE)</f>
        <v>1</v>
      </c>
      <c r="E275" s="4">
        <f>VLOOKUP(主动技能!K278,对应表!J:K,2,FALSE)</f>
        <v>1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>
        <f>主动技能!O278</f>
        <v>0</v>
      </c>
      <c r="J275">
        <f>主动技能!P278</f>
        <v>0</v>
      </c>
      <c r="K275">
        <f>主动技能!Q278</f>
        <v>0</v>
      </c>
      <c r="L275">
        <f>主动技能!R278</f>
        <v>0</v>
      </c>
      <c r="M275">
        <f>主动技能!S278</f>
        <v>0</v>
      </c>
      <c r="N275" t="str">
        <f>IF(主动技能!T278="","",主动技能!T278)</f>
        <v/>
      </c>
      <c r="O275" t="str">
        <f>IF(主动技能!U278="","",主动技能!U278)</f>
        <v/>
      </c>
      <c r="P275">
        <f>主动技能!V278</f>
        <v>0</v>
      </c>
      <c r="Q275">
        <f>主动技能!W278</f>
        <v>0</v>
      </c>
      <c r="R275">
        <f>主动技能!X278</f>
        <v>0</v>
      </c>
      <c r="S275">
        <f>主动技能!Y278</f>
        <v>50</v>
      </c>
      <c r="T275">
        <f>主动技能!Z278</f>
        <v>125</v>
      </c>
      <c r="U275">
        <f>主动技能!AB278</f>
        <v>970</v>
      </c>
      <c r="V275">
        <f>主动技能!AC278</f>
        <v>0</v>
      </c>
      <c r="W275">
        <f>主动技能!AD278</f>
        <v>0</v>
      </c>
      <c r="X275" s="1">
        <v>0</v>
      </c>
      <c r="Y275" s="1">
        <v>0</v>
      </c>
      <c r="Z275" s="1">
        <v>0</v>
      </c>
    </row>
    <row r="276" spans="1:26" x14ac:dyDescent="0.15">
      <c r="A276">
        <f>主动技能!B279</f>
        <v>273</v>
      </c>
      <c r="B276" s="4" t="str">
        <f>主动技能!H279</f>
        <v>冲击斩</v>
      </c>
      <c r="C276" s="4" t="str">
        <f>主动技能!I279</f>
        <v>对敌方单体造成125%攻击力（+1195）点伤害。</v>
      </c>
      <c r="D276" s="4">
        <f>VLOOKUP(主动技能!J279,对应表!F:G,2,FALSE)</f>
        <v>1</v>
      </c>
      <c r="E276" s="4">
        <f>VLOOKUP(主动技能!K279,对应表!J:K,2,FALSE)</f>
        <v>1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>
        <f>主动技能!O279</f>
        <v>0</v>
      </c>
      <c r="J276">
        <f>主动技能!P279</f>
        <v>0</v>
      </c>
      <c r="K276">
        <f>主动技能!Q279</f>
        <v>0</v>
      </c>
      <c r="L276">
        <f>主动技能!R279</f>
        <v>0</v>
      </c>
      <c r="M276">
        <f>主动技能!S279</f>
        <v>0</v>
      </c>
      <c r="N276" t="str">
        <f>IF(主动技能!T279="","",主动技能!T279)</f>
        <v/>
      </c>
      <c r="O276" t="str">
        <f>IF(主动技能!U279="","",主动技能!U279)</f>
        <v/>
      </c>
      <c r="P276">
        <f>主动技能!V279</f>
        <v>0</v>
      </c>
      <c r="Q276">
        <f>主动技能!W279</f>
        <v>0</v>
      </c>
      <c r="R276">
        <f>主动技能!X279</f>
        <v>0</v>
      </c>
      <c r="S276">
        <f>主动技能!Y279</f>
        <v>50</v>
      </c>
      <c r="T276">
        <f>主动技能!Z279</f>
        <v>125</v>
      </c>
      <c r="U276">
        <f>主动技能!AB279</f>
        <v>1195</v>
      </c>
      <c r="V276">
        <f>主动技能!AC279</f>
        <v>0</v>
      </c>
      <c r="W276">
        <f>主动技能!AD279</f>
        <v>0</v>
      </c>
      <c r="X276" s="1">
        <v>0</v>
      </c>
      <c r="Y276" s="1">
        <v>0</v>
      </c>
      <c r="Z276" s="1">
        <v>0</v>
      </c>
    </row>
    <row r="277" spans="1:26" x14ac:dyDescent="0.15">
      <c r="A277">
        <f>主动技能!B280</f>
        <v>274</v>
      </c>
      <c r="B277" s="4" t="str">
        <f>主动技能!H280</f>
        <v>冲击斩</v>
      </c>
      <c r="C277" s="4" t="str">
        <f>主动技能!I280</f>
        <v>对敌方单体造成125%攻击力（+1471）点伤害。</v>
      </c>
      <c r="D277" s="4">
        <f>VLOOKUP(主动技能!J280,对应表!F:G,2,FALSE)</f>
        <v>1</v>
      </c>
      <c r="E277" s="4">
        <f>VLOOKUP(主动技能!K280,对应表!J:K,2,FALSE)</f>
        <v>1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>
        <f>主动技能!O280</f>
        <v>0</v>
      </c>
      <c r="J277">
        <f>主动技能!P280</f>
        <v>0</v>
      </c>
      <c r="K277">
        <f>主动技能!Q280</f>
        <v>0</v>
      </c>
      <c r="L277">
        <f>主动技能!R280</f>
        <v>0</v>
      </c>
      <c r="M277">
        <f>主动技能!S280</f>
        <v>0</v>
      </c>
      <c r="N277" t="str">
        <f>IF(主动技能!T280="","",主动技能!T280)</f>
        <v/>
      </c>
      <c r="O277" t="str">
        <f>IF(主动技能!U280="","",主动技能!U280)</f>
        <v/>
      </c>
      <c r="P277">
        <f>主动技能!V280</f>
        <v>0</v>
      </c>
      <c r="Q277">
        <f>主动技能!W280</f>
        <v>0</v>
      </c>
      <c r="R277">
        <f>主动技能!X280</f>
        <v>0</v>
      </c>
      <c r="S277">
        <f>主动技能!Y280</f>
        <v>50</v>
      </c>
      <c r="T277">
        <f>主动技能!Z280</f>
        <v>125</v>
      </c>
      <c r="U277">
        <f>主动技能!AB280</f>
        <v>1471</v>
      </c>
      <c r="V277">
        <f>主动技能!AC280</f>
        <v>0</v>
      </c>
      <c r="W277">
        <f>主动技能!AD280</f>
        <v>0</v>
      </c>
      <c r="X277" s="1">
        <v>0</v>
      </c>
      <c r="Y277" s="1">
        <v>0</v>
      </c>
      <c r="Z277" s="1">
        <v>0</v>
      </c>
    </row>
    <row r="278" spans="1:26" x14ac:dyDescent="0.15">
      <c r="A278">
        <f>主动技能!B281</f>
        <v>275</v>
      </c>
      <c r="B278" s="4" t="str">
        <f>主动技能!H281</f>
        <v>冲击斩</v>
      </c>
      <c r="C278" s="4" t="str">
        <f>主动技能!I281</f>
        <v>对敌方单体造成125%攻击力（+1812）点伤害。</v>
      </c>
      <c r="D278" s="4">
        <f>VLOOKUP(主动技能!J281,对应表!F:G,2,FALSE)</f>
        <v>1</v>
      </c>
      <c r="E278" s="4">
        <f>VLOOKUP(主动技能!K281,对应表!J:K,2,FALSE)</f>
        <v>1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>
        <f>主动技能!O281</f>
        <v>0</v>
      </c>
      <c r="J278">
        <f>主动技能!P281</f>
        <v>0</v>
      </c>
      <c r="K278">
        <f>主动技能!Q281</f>
        <v>0</v>
      </c>
      <c r="L278">
        <f>主动技能!R281</f>
        <v>0</v>
      </c>
      <c r="M278">
        <f>主动技能!S281</f>
        <v>0</v>
      </c>
      <c r="N278" t="str">
        <f>IF(主动技能!T281="","",主动技能!T281)</f>
        <v/>
      </c>
      <c r="O278" t="str">
        <f>IF(主动技能!U281="","",主动技能!U281)</f>
        <v/>
      </c>
      <c r="P278">
        <f>主动技能!V281</f>
        <v>0</v>
      </c>
      <c r="Q278">
        <f>主动技能!W281</f>
        <v>0</v>
      </c>
      <c r="R278">
        <f>主动技能!X281</f>
        <v>0</v>
      </c>
      <c r="S278">
        <f>主动技能!Y281</f>
        <v>50</v>
      </c>
      <c r="T278">
        <f>主动技能!Z281</f>
        <v>125</v>
      </c>
      <c r="U278">
        <f>主动技能!AB281</f>
        <v>1812</v>
      </c>
      <c r="V278">
        <f>主动技能!AC281</f>
        <v>0</v>
      </c>
      <c r="W278">
        <f>主动技能!AD281</f>
        <v>0</v>
      </c>
      <c r="X278" s="1">
        <v>0</v>
      </c>
      <c r="Y278" s="1">
        <v>0</v>
      </c>
      <c r="Z278" s="1">
        <v>0</v>
      </c>
    </row>
    <row r="279" spans="1:26" x14ac:dyDescent="0.15">
      <c r="A279">
        <f>主动技能!B282</f>
        <v>276</v>
      </c>
      <c r="B279" s="4" t="str">
        <f>主动技能!H282</f>
        <v>冲击斩</v>
      </c>
      <c r="C279" s="4" t="str">
        <f>主动技能!I282</f>
        <v>对敌方单体造成125%攻击力（+2231）点伤害。</v>
      </c>
      <c r="D279" s="4">
        <f>VLOOKUP(主动技能!J282,对应表!F:G,2,FALSE)</f>
        <v>1</v>
      </c>
      <c r="E279" s="4">
        <f>VLOOKUP(主动技能!K282,对应表!J:K,2,FALSE)</f>
        <v>1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>
        <f>主动技能!O282</f>
        <v>0</v>
      </c>
      <c r="J279">
        <f>主动技能!P282</f>
        <v>0</v>
      </c>
      <c r="K279">
        <f>主动技能!Q282</f>
        <v>0</v>
      </c>
      <c r="L279">
        <f>主动技能!R282</f>
        <v>0</v>
      </c>
      <c r="M279">
        <f>主动技能!S282</f>
        <v>0</v>
      </c>
      <c r="N279" t="str">
        <f>IF(主动技能!T282="","",主动技能!T282)</f>
        <v/>
      </c>
      <c r="O279" t="str">
        <f>IF(主动技能!U282="","",主动技能!U282)</f>
        <v/>
      </c>
      <c r="P279">
        <f>主动技能!V282</f>
        <v>0</v>
      </c>
      <c r="Q279">
        <f>主动技能!W282</f>
        <v>0</v>
      </c>
      <c r="R279">
        <f>主动技能!X282</f>
        <v>0</v>
      </c>
      <c r="S279">
        <f>主动技能!Y282</f>
        <v>50</v>
      </c>
      <c r="T279">
        <f>主动技能!Z282</f>
        <v>125</v>
      </c>
      <c r="U279">
        <f>主动技能!AB282</f>
        <v>2231</v>
      </c>
      <c r="V279">
        <f>主动技能!AC282</f>
        <v>0</v>
      </c>
      <c r="W279">
        <f>主动技能!AD282</f>
        <v>0</v>
      </c>
      <c r="X279" s="1">
        <v>0</v>
      </c>
      <c r="Y279" s="1">
        <v>0</v>
      </c>
      <c r="Z279" s="1">
        <v>0</v>
      </c>
    </row>
    <row r="280" spans="1:26" x14ac:dyDescent="0.15">
      <c r="A280">
        <f>主动技能!B283</f>
        <v>277</v>
      </c>
      <c r="B280" s="4" t="str">
        <f>主动技能!H283</f>
        <v>冲击斩</v>
      </c>
      <c r="C280" s="4" t="str">
        <f>主动技能!I283</f>
        <v>对敌方单体造成125%攻击力（+2747）点伤害。</v>
      </c>
      <c r="D280" s="4">
        <f>VLOOKUP(主动技能!J283,对应表!F:G,2,FALSE)</f>
        <v>1</v>
      </c>
      <c r="E280" s="4">
        <f>VLOOKUP(主动技能!K283,对应表!J:K,2,FALSE)</f>
        <v>1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>
        <f>主动技能!O283</f>
        <v>0</v>
      </c>
      <c r="J280">
        <f>主动技能!P283</f>
        <v>0</v>
      </c>
      <c r="K280">
        <f>主动技能!Q283</f>
        <v>0</v>
      </c>
      <c r="L280">
        <f>主动技能!R283</f>
        <v>0</v>
      </c>
      <c r="M280">
        <f>主动技能!S283</f>
        <v>0</v>
      </c>
      <c r="N280" t="str">
        <f>IF(主动技能!T283="","",主动技能!T283)</f>
        <v/>
      </c>
      <c r="O280" t="str">
        <f>IF(主动技能!U283="","",主动技能!U283)</f>
        <v/>
      </c>
      <c r="P280">
        <f>主动技能!V283</f>
        <v>0</v>
      </c>
      <c r="Q280">
        <f>主动技能!W283</f>
        <v>0</v>
      </c>
      <c r="R280">
        <f>主动技能!X283</f>
        <v>0</v>
      </c>
      <c r="S280">
        <f>主动技能!Y283</f>
        <v>50</v>
      </c>
      <c r="T280">
        <f>主动技能!Z283</f>
        <v>125</v>
      </c>
      <c r="U280">
        <f>主动技能!AB283</f>
        <v>2747</v>
      </c>
      <c r="V280">
        <f>主动技能!AC283</f>
        <v>0</v>
      </c>
      <c r="W280">
        <f>主动技能!AD283</f>
        <v>0</v>
      </c>
      <c r="X280" s="1">
        <v>0</v>
      </c>
      <c r="Y280" s="1">
        <v>0</v>
      </c>
      <c r="Z280" s="1">
        <v>0</v>
      </c>
    </row>
    <row r="281" spans="1:26" x14ac:dyDescent="0.15">
      <c r="A281">
        <f>主动技能!B284</f>
        <v>278</v>
      </c>
      <c r="B281" s="4" t="str">
        <f>主动技能!H284</f>
        <v>冲击斩</v>
      </c>
      <c r="C281" s="4" t="str">
        <f>主动技能!I284</f>
        <v>对敌方单体造成125%攻击力（+3382）点伤害。</v>
      </c>
      <c r="D281" s="4">
        <f>VLOOKUP(主动技能!J284,对应表!F:G,2,FALSE)</f>
        <v>1</v>
      </c>
      <c r="E281" s="4">
        <f>VLOOKUP(主动技能!K284,对应表!J:K,2,FALSE)</f>
        <v>1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>
        <f>主动技能!O284</f>
        <v>0</v>
      </c>
      <c r="J281">
        <f>主动技能!P284</f>
        <v>0</v>
      </c>
      <c r="K281">
        <f>主动技能!Q284</f>
        <v>0</v>
      </c>
      <c r="L281">
        <f>主动技能!R284</f>
        <v>0</v>
      </c>
      <c r="M281">
        <f>主动技能!S284</f>
        <v>0</v>
      </c>
      <c r="N281" t="str">
        <f>IF(主动技能!T284="","",主动技能!T284)</f>
        <v/>
      </c>
      <c r="O281" t="str">
        <f>IF(主动技能!U284="","",主动技能!U284)</f>
        <v/>
      </c>
      <c r="P281">
        <f>主动技能!V284</f>
        <v>0</v>
      </c>
      <c r="Q281">
        <f>主动技能!W284</f>
        <v>0</v>
      </c>
      <c r="R281">
        <f>主动技能!X284</f>
        <v>0</v>
      </c>
      <c r="S281">
        <f>主动技能!Y284</f>
        <v>50</v>
      </c>
      <c r="T281">
        <f>主动技能!Z284</f>
        <v>125</v>
      </c>
      <c r="U281">
        <f>主动技能!AB284</f>
        <v>3382</v>
      </c>
      <c r="V281">
        <f>主动技能!AC284</f>
        <v>0</v>
      </c>
      <c r="W281">
        <f>主动技能!AD284</f>
        <v>0</v>
      </c>
      <c r="X281" s="1">
        <v>0</v>
      </c>
      <c r="Y281" s="1">
        <v>0</v>
      </c>
      <c r="Z281" s="1">
        <v>0</v>
      </c>
    </row>
    <row r="282" spans="1:26" x14ac:dyDescent="0.15">
      <c r="A282">
        <f>主动技能!B285</f>
        <v>279</v>
      </c>
      <c r="B282" s="4" t="str">
        <f>主动技能!H285</f>
        <v>冲击斩</v>
      </c>
      <c r="C282" s="4" t="str">
        <f>主动技能!I285</f>
        <v>对敌方单体造成125%攻击力（+4164）点伤害。</v>
      </c>
      <c r="D282" s="4">
        <f>VLOOKUP(主动技能!J285,对应表!F:G,2,FALSE)</f>
        <v>1</v>
      </c>
      <c r="E282" s="4">
        <f>VLOOKUP(主动技能!K285,对应表!J:K,2,FALSE)</f>
        <v>1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>
        <f>主动技能!O285</f>
        <v>0</v>
      </c>
      <c r="J282">
        <f>主动技能!P285</f>
        <v>0</v>
      </c>
      <c r="K282">
        <f>主动技能!Q285</f>
        <v>0</v>
      </c>
      <c r="L282">
        <f>主动技能!R285</f>
        <v>0</v>
      </c>
      <c r="M282">
        <f>主动技能!S285</f>
        <v>0</v>
      </c>
      <c r="N282" t="str">
        <f>IF(主动技能!T285="","",主动技能!T285)</f>
        <v/>
      </c>
      <c r="O282" t="str">
        <f>IF(主动技能!U285="","",主动技能!U285)</f>
        <v/>
      </c>
      <c r="P282">
        <f>主动技能!V285</f>
        <v>0</v>
      </c>
      <c r="Q282">
        <f>主动技能!W285</f>
        <v>0</v>
      </c>
      <c r="R282">
        <f>主动技能!X285</f>
        <v>0</v>
      </c>
      <c r="S282">
        <f>主动技能!Y285</f>
        <v>50</v>
      </c>
      <c r="T282">
        <f>主动技能!Z285</f>
        <v>125</v>
      </c>
      <c r="U282">
        <f>主动技能!AB285</f>
        <v>4164</v>
      </c>
      <c r="V282">
        <f>主动技能!AC285</f>
        <v>0</v>
      </c>
      <c r="W282">
        <f>主动技能!AD285</f>
        <v>0</v>
      </c>
      <c r="X282" s="1">
        <v>0</v>
      </c>
      <c r="Y282" s="1">
        <v>0</v>
      </c>
      <c r="Z282" s="1">
        <v>0</v>
      </c>
    </row>
    <row r="283" spans="1:26" x14ac:dyDescent="0.15">
      <c r="A283">
        <f>主动技能!B286</f>
        <v>280</v>
      </c>
      <c r="B283" s="4" t="str">
        <f>主动技能!H286</f>
        <v>冲击斩</v>
      </c>
      <c r="C283" s="4" t="str">
        <f>主动技能!I286</f>
        <v>对敌方单体造成125%攻击力（+5127）点伤害。</v>
      </c>
      <c r="D283" s="4">
        <f>VLOOKUP(主动技能!J286,对应表!F:G,2,FALSE)</f>
        <v>1</v>
      </c>
      <c r="E283" s="4">
        <f>VLOOKUP(主动技能!K286,对应表!J:K,2,FALSE)</f>
        <v>1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>
        <f>主动技能!O286</f>
        <v>0</v>
      </c>
      <c r="J283">
        <f>主动技能!P286</f>
        <v>0</v>
      </c>
      <c r="K283">
        <f>主动技能!Q286</f>
        <v>0</v>
      </c>
      <c r="L283">
        <f>主动技能!R286</f>
        <v>0</v>
      </c>
      <c r="M283">
        <f>主动技能!S286</f>
        <v>0</v>
      </c>
      <c r="N283" t="str">
        <f>IF(主动技能!T286="","",主动技能!T286)</f>
        <v/>
      </c>
      <c r="O283" t="str">
        <f>IF(主动技能!U286="","",主动技能!U286)</f>
        <v/>
      </c>
      <c r="P283">
        <f>主动技能!V286</f>
        <v>0</v>
      </c>
      <c r="Q283">
        <f>主动技能!W286</f>
        <v>0</v>
      </c>
      <c r="R283">
        <f>主动技能!X286</f>
        <v>0</v>
      </c>
      <c r="S283">
        <f>主动技能!Y286</f>
        <v>50</v>
      </c>
      <c r="T283">
        <f>主动技能!Z286</f>
        <v>125</v>
      </c>
      <c r="U283">
        <f>主动技能!AB286</f>
        <v>5127</v>
      </c>
      <c r="V283">
        <f>主动技能!AC286</f>
        <v>0</v>
      </c>
      <c r="W283">
        <f>主动技能!AD286</f>
        <v>0</v>
      </c>
      <c r="X283" s="1">
        <v>0</v>
      </c>
      <c r="Y283" s="1">
        <v>0</v>
      </c>
      <c r="Z283" s="1">
        <v>0</v>
      </c>
    </row>
    <row r="284" spans="1:26" x14ac:dyDescent="0.15">
      <c r="A284">
        <f>主动技能!B287</f>
        <v>281</v>
      </c>
      <c r="B284" s="4" t="str">
        <f>主动技能!H287</f>
        <v>月之舞</v>
      </c>
      <c r="C284" s="4" t="str">
        <f>主动技能!I287</f>
        <v>对敌方单体造成150%攻击力（+152）点伤害。并附带流血。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1</v>
      </c>
      <c r="G284" s="4">
        <f>IF(主动技能!M287="必中",2,1)</f>
        <v>1</v>
      </c>
      <c r="H284" s="4">
        <f>主动技能!N287</f>
        <v>100</v>
      </c>
      <c r="I284" s="4">
        <f>主动技能!O287</f>
        <v>0</v>
      </c>
      <c r="J284">
        <f>主动技能!P287</f>
        <v>0</v>
      </c>
      <c r="K284">
        <f>主动技能!Q287</f>
        <v>0</v>
      </c>
      <c r="L284">
        <f>主动技能!R287</f>
        <v>0</v>
      </c>
      <c r="M284">
        <f>主动技能!S287</f>
        <v>0</v>
      </c>
      <c r="N284" t="str">
        <f>IF(主动技能!T287="","",主动技能!T287)</f>
        <v>1:100:2:0</v>
      </c>
      <c r="O284" t="str">
        <f>IF(主动技能!U287="","",主动技能!U287)</f>
        <v/>
      </c>
      <c r="P284">
        <f>主动技能!V287</f>
        <v>0</v>
      </c>
      <c r="Q284">
        <f>主动技能!W287</f>
        <v>0</v>
      </c>
      <c r="R284">
        <f>主动技能!X287</f>
        <v>0</v>
      </c>
      <c r="S284">
        <f>主动技能!Y287</f>
        <v>100</v>
      </c>
      <c r="T284">
        <f>主动技能!Z287</f>
        <v>150</v>
      </c>
      <c r="U284">
        <f>主动技能!AB287</f>
        <v>152</v>
      </c>
      <c r="V284">
        <f>主动技能!AC287</f>
        <v>0</v>
      </c>
      <c r="W284">
        <f>主动技能!AD287</f>
        <v>0</v>
      </c>
      <c r="X284" s="1">
        <v>0</v>
      </c>
      <c r="Y284" s="1">
        <v>0</v>
      </c>
      <c r="Z284" s="1">
        <v>0</v>
      </c>
    </row>
    <row r="285" spans="1:26" x14ac:dyDescent="0.15">
      <c r="A285">
        <f>主动技能!B288</f>
        <v>282</v>
      </c>
      <c r="B285" s="4" t="str">
        <f>主动技能!H288</f>
        <v>月之舞</v>
      </c>
      <c r="C285" s="4" t="str">
        <f>主动技能!I288</f>
        <v>对敌方单体造成150%攻击力（+224）点伤害。并附带流血。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1</v>
      </c>
      <c r="G285" s="4">
        <f>IF(主动技能!M288="必中",2,1)</f>
        <v>1</v>
      </c>
      <c r="H285" s="4">
        <f>主动技能!N288</f>
        <v>100</v>
      </c>
      <c r="I285" s="4">
        <f>主动技能!O288</f>
        <v>0</v>
      </c>
      <c r="J285">
        <f>主动技能!P288</f>
        <v>0</v>
      </c>
      <c r="K285">
        <f>主动技能!Q288</f>
        <v>0</v>
      </c>
      <c r="L285">
        <f>主动技能!R288</f>
        <v>0</v>
      </c>
      <c r="M285">
        <f>主动技能!S288</f>
        <v>0</v>
      </c>
      <c r="N285" t="str">
        <f>IF(主动技能!T288="","",主动技能!T288)</f>
        <v>1:100:2:0</v>
      </c>
      <c r="O285" t="str">
        <f>IF(主动技能!U288="","",主动技能!U288)</f>
        <v/>
      </c>
      <c r="P285">
        <f>主动技能!V288</f>
        <v>0</v>
      </c>
      <c r="Q285">
        <f>主动技能!W288</f>
        <v>0</v>
      </c>
      <c r="R285">
        <f>主动技能!X288</f>
        <v>0</v>
      </c>
      <c r="S285">
        <f>主动技能!Y288</f>
        <v>100</v>
      </c>
      <c r="T285">
        <f>主动技能!Z288</f>
        <v>150</v>
      </c>
      <c r="U285">
        <f>主动技能!AB288</f>
        <v>224</v>
      </c>
      <c r="V285">
        <f>主动技能!AC288</f>
        <v>0</v>
      </c>
      <c r="W285">
        <f>主动技能!AD288</f>
        <v>0</v>
      </c>
      <c r="X285" s="1">
        <v>0</v>
      </c>
      <c r="Y285" s="1">
        <v>0</v>
      </c>
      <c r="Z285" s="1">
        <v>0</v>
      </c>
    </row>
    <row r="286" spans="1:26" x14ac:dyDescent="0.15">
      <c r="A286">
        <f>主动技能!B289</f>
        <v>283</v>
      </c>
      <c r="B286" s="4" t="str">
        <f>主动技能!H289</f>
        <v>月之舞</v>
      </c>
      <c r="C286" s="4" t="str">
        <f>主动技能!I289</f>
        <v>对敌方单体造成150%攻击力（+296）点伤害。并附带流血。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1</v>
      </c>
      <c r="G286" s="4">
        <f>IF(主动技能!M289="必中",2,1)</f>
        <v>1</v>
      </c>
      <c r="H286" s="4">
        <f>主动技能!N289</f>
        <v>100</v>
      </c>
      <c r="I286" s="4">
        <f>主动技能!O289</f>
        <v>0</v>
      </c>
      <c r="J286">
        <f>主动技能!P289</f>
        <v>0</v>
      </c>
      <c r="K286">
        <f>主动技能!Q289</f>
        <v>0</v>
      </c>
      <c r="L286">
        <f>主动技能!R289</f>
        <v>0</v>
      </c>
      <c r="M286">
        <f>主动技能!S289</f>
        <v>0</v>
      </c>
      <c r="N286" t="str">
        <f>IF(主动技能!T289="","",主动技能!T289)</f>
        <v>1:100:2:0</v>
      </c>
      <c r="O286" t="str">
        <f>IF(主动技能!U289="","",主动技能!U289)</f>
        <v/>
      </c>
      <c r="P286">
        <f>主动技能!V289</f>
        <v>0</v>
      </c>
      <c r="Q286">
        <f>主动技能!W289</f>
        <v>0</v>
      </c>
      <c r="R286">
        <f>主动技能!X289</f>
        <v>0</v>
      </c>
      <c r="S286">
        <f>主动技能!Y289</f>
        <v>100</v>
      </c>
      <c r="T286">
        <f>主动技能!Z289</f>
        <v>150</v>
      </c>
      <c r="U286">
        <f>主动技能!AB289</f>
        <v>296</v>
      </c>
      <c r="V286">
        <f>主动技能!AC289</f>
        <v>0</v>
      </c>
      <c r="W286">
        <f>主动技能!AD289</f>
        <v>0</v>
      </c>
      <c r="X286" s="1">
        <v>0</v>
      </c>
      <c r="Y286" s="1">
        <v>0</v>
      </c>
      <c r="Z286" s="1">
        <v>0</v>
      </c>
    </row>
    <row r="287" spans="1:26" x14ac:dyDescent="0.15">
      <c r="A287">
        <f>主动技能!B290</f>
        <v>284</v>
      </c>
      <c r="B287" s="4" t="str">
        <f>主动技能!H290</f>
        <v>月之舞</v>
      </c>
      <c r="C287" s="4" t="str">
        <f>主动技能!I290</f>
        <v>对敌方单体造成150%攻击力（+367）点伤害。并附带流血。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1</v>
      </c>
      <c r="G287" s="4">
        <f>IF(主动技能!M290="必中",2,1)</f>
        <v>1</v>
      </c>
      <c r="H287" s="4">
        <f>主动技能!N290</f>
        <v>100</v>
      </c>
      <c r="I287" s="4">
        <f>主动技能!O290</f>
        <v>0</v>
      </c>
      <c r="J287">
        <f>主动技能!P290</f>
        <v>0</v>
      </c>
      <c r="K287">
        <f>主动技能!Q290</f>
        <v>0</v>
      </c>
      <c r="L287">
        <f>主动技能!R290</f>
        <v>0</v>
      </c>
      <c r="M287">
        <f>主动技能!S290</f>
        <v>0</v>
      </c>
      <c r="N287" t="str">
        <f>IF(主动技能!T290="","",主动技能!T290)</f>
        <v>1:100:2:0</v>
      </c>
      <c r="O287" t="str">
        <f>IF(主动技能!U290="","",主动技能!U290)</f>
        <v/>
      </c>
      <c r="P287">
        <f>主动技能!V290</f>
        <v>0</v>
      </c>
      <c r="Q287">
        <f>主动技能!W290</f>
        <v>0</v>
      </c>
      <c r="R287">
        <f>主动技能!X290</f>
        <v>0</v>
      </c>
      <c r="S287">
        <f>主动技能!Y290</f>
        <v>100</v>
      </c>
      <c r="T287">
        <f>主动技能!Z290</f>
        <v>150</v>
      </c>
      <c r="U287">
        <f>主动技能!AB290</f>
        <v>367</v>
      </c>
      <c r="V287">
        <f>主动技能!AC290</f>
        <v>0</v>
      </c>
      <c r="W287">
        <f>主动技能!AD290</f>
        <v>0</v>
      </c>
      <c r="X287" s="1">
        <v>0</v>
      </c>
      <c r="Y287" s="1">
        <v>0</v>
      </c>
      <c r="Z287" s="1">
        <v>0</v>
      </c>
    </row>
    <row r="288" spans="1:26" x14ac:dyDescent="0.15">
      <c r="A288">
        <f>主动技能!B291</f>
        <v>285</v>
      </c>
      <c r="B288" s="4" t="str">
        <f>主动技能!H291</f>
        <v>月之舞</v>
      </c>
      <c r="C288" s="4" t="str">
        <f>主动技能!I291</f>
        <v>对敌方单体造成150%攻击力（+452）点伤害。并附带流血。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1</v>
      </c>
      <c r="G288" s="4">
        <f>IF(主动技能!M291="必中",2,1)</f>
        <v>1</v>
      </c>
      <c r="H288" s="4">
        <f>主动技能!N291</f>
        <v>100</v>
      </c>
      <c r="I288" s="4">
        <f>主动技能!O291</f>
        <v>0</v>
      </c>
      <c r="J288">
        <f>主动技能!P291</f>
        <v>0</v>
      </c>
      <c r="K288">
        <f>主动技能!Q291</f>
        <v>0</v>
      </c>
      <c r="L288">
        <f>主动技能!R291</f>
        <v>0</v>
      </c>
      <c r="M288">
        <f>主动技能!S291</f>
        <v>0</v>
      </c>
      <c r="N288" t="str">
        <f>IF(主动技能!T291="","",主动技能!T291)</f>
        <v>1:100:2:0</v>
      </c>
      <c r="O288" t="str">
        <f>IF(主动技能!U291="","",主动技能!U291)</f>
        <v/>
      </c>
      <c r="P288">
        <f>主动技能!V291</f>
        <v>0</v>
      </c>
      <c r="Q288">
        <f>主动技能!W291</f>
        <v>0</v>
      </c>
      <c r="R288">
        <f>主动技能!X291</f>
        <v>0</v>
      </c>
      <c r="S288">
        <f>主动技能!Y291</f>
        <v>100</v>
      </c>
      <c r="T288">
        <f>主动技能!Z291</f>
        <v>150</v>
      </c>
      <c r="U288">
        <f>主动技能!AB291</f>
        <v>452</v>
      </c>
      <c r="V288">
        <f>主动技能!AC291</f>
        <v>0</v>
      </c>
      <c r="W288">
        <f>主动技能!AD291</f>
        <v>0</v>
      </c>
      <c r="X288" s="1">
        <v>0</v>
      </c>
      <c r="Y288" s="1">
        <v>0</v>
      </c>
      <c r="Z288" s="1">
        <v>0</v>
      </c>
    </row>
    <row r="289" spans="1:26" x14ac:dyDescent="0.15">
      <c r="A289">
        <f>主动技能!B292</f>
        <v>286</v>
      </c>
      <c r="B289" s="4" t="str">
        <f>主动技能!H292</f>
        <v>月之舞</v>
      </c>
      <c r="C289" s="4" t="str">
        <f>主动技能!I292</f>
        <v>对敌方单体造成150%攻击力（+557）点伤害。并附带流血。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1</v>
      </c>
      <c r="G289" s="4">
        <f>IF(主动技能!M292="必中",2,1)</f>
        <v>1</v>
      </c>
      <c r="H289" s="4">
        <f>主动技能!N292</f>
        <v>100</v>
      </c>
      <c r="I289" s="4">
        <f>主动技能!O292</f>
        <v>0</v>
      </c>
      <c r="J289">
        <f>主动技能!P292</f>
        <v>0</v>
      </c>
      <c r="K289">
        <f>主动技能!Q292</f>
        <v>0</v>
      </c>
      <c r="L289">
        <f>主动技能!R292</f>
        <v>0</v>
      </c>
      <c r="M289">
        <f>主动技能!S292</f>
        <v>0</v>
      </c>
      <c r="N289" t="str">
        <f>IF(主动技能!T292="","",主动技能!T292)</f>
        <v>1:100:2:0</v>
      </c>
      <c r="O289" t="str">
        <f>IF(主动技能!U292="","",主动技能!U292)</f>
        <v/>
      </c>
      <c r="P289">
        <f>主动技能!V292</f>
        <v>0</v>
      </c>
      <c r="Q289">
        <f>主动技能!W292</f>
        <v>0</v>
      </c>
      <c r="R289">
        <f>主动技能!X292</f>
        <v>0</v>
      </c>
      <c r="S289">
        <f>主动技能!Y292</f>
        <v>100</v>
      </c>
      <c r="T289">
        <f>主动技能!Z292</f>
        <v>150</v>
      </c>
      <c r="U289">
        <f>主动技能!AB292</f>
        <v>557</v>
      </c>
      <c r="V289">
        <f>主动技能!AC292</f>
        <v>0</v>
      </c>
      <c r="W289">
        <f>主动技能!AD292</f>
        <v>0</v>
      </c>
      <c r="X289" s="1">
        <v>0</v>
      </c>
      <c r="Y289" s="1">
        <v>0</v>
      </c>
      <c r="Z289" s="1">
        <v>0</v>
      </c>
    </row>
    <row r="290" spans="1:26" x14ac:dyDescent="0.15">
      <c r="A290">
        <f>主动技能!B293</f>
        <v>287</v>
      </c>
      <c r="B290" s="4" t="str">
        <f>主动技能!H293</f>
        <v>月之舞</v>
      </c>
      <c r="C290" s="4" t="str">
        <f>主动技能!I293</f>
        <v>对敌方单体造成150%攻击力（+686）点伤害。并附带流血。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1</v>
      </c>
      <c r="G290" s="4">
        <f>IF(主动技能!M293="必中",2,1)</f>
        <v>1</v>
      </c>
      <c r="H290" s="4">
        <f>主动技能!N293</f>
        <v>100</v>
      </c>
      <c r="I290" s="4">
        <f>主动技能!O293</f>
        <v>0</v>
      </c>
      <c r="J290">
        <f>主动技能!P293</f>
        <v>0</v>
      </c>
      <c r="K290">
        <f>主动技能!Q293</f>
        <v>0</v>
      </c>
      <c r="L290">
        <f>主动技能!R293</f>
        <v>0</v>
      </c>
      <c r="M290">
        <f>主动技能!S293</f>
        <v>0</v>
      </c>
      <c r="N290" t="str">
        <f>IF(主动技能!T293="","",主动技能!T293)</f>
        <v>1:100:2:0</v>
      </c>
      <c r="O290" t="str">
        <f>IF(主动技能!U293="","",主动技能!U293)</f>
        <v/>
      </c>
      <c r="P290">
        <f>主动技能!V293</f>
        <v>0</v>
      </c>
      <c r="Q290">
        <f>主动技能!W293</f>
        <v>0</v>
      </c>
      <c r="R290">
        <f>主动技能!X293</f>
        <v>0</v>
      </c>
      <c r="S290">
        <f>主动技能!Y293</f>
        <v>100</v>
      </c>
      <c r="T290">
        <f>主动技能!Z293</f>
        <v>150</v>
      </c>
      <c r="U290">
        <f>主动技能!AB293</f>
        <v>686</v>
      </c>
      <c r="V290">
        <f>主动技能!AC293</f>
        <v>0</v>
      </c>
      <c r="W290">
        <f>主动技能!AD293</f>
        <v>0</v>
      </c>
      <c r="X290" s="1">
        <v>0</v>
      </c>
      <c r="Y290" s="1">
        <v>0</v>
      </c>
      <c r="Z290" s="1">
        <v>0</v>
      </c>
    </row>
    <row r="291" spans="1:26" x14ac:dyDescent="0.15">
      <c r="A291">
        <f>主动技能!B294</f>
        <v>288</v>
      </c>
      <c r="B291" s="4" t="str">
        <f>主动技能!H294</f>
        <v>月之舞</v>
      </c>
      <c r="C291" s="4" t="str">
        <f>主动技能!I294</f>
        <v>对敌方单体造成150%攻击力（+844）点伤害。并附带流血。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1</v>
      </c>
      <c r="G291" s="4">
        <f>IF(主动技能!M294="必中",2,1)</f>
        <v>1</v>
      </c>
      <c r="H291" s="4">
        <f>主动技能!N294</f>
        <v>100</v>
      </c>
      <c r="I291" s="4">
        <f>主动技能!O294</f>
        <v>0</v>
      </c>
      <c r="J291">
        <f>主动技能!P294</f>
        <v>0</v>
      </c>
      <c r="K291">
        <f>主动技能!Q294</f>
        <v>0</v>
      </c>
      <c r="L291">
        <f>主动技能!R294</f>
        <v>0</v>
      </c>
      <c r="M291">
        <f>主动技能!S294</f>
        <v>0</v>
      </c>
      <c r="N291" t="str">
        <f>IF(主动技能!T294="","",主动技能!T294)</f>
        <v>1:100:2:0</v>
      </c>
      <c r="O291" t="str">
        <f>IF(主动技能!U294="","",主动技能!U294)</f>
        <v/>
      </c>
      <c r="P291">
        <f>主动技能!V294</f>
        <v>0</v>
      </c>
      <c r="Q291">
        <f>主动技能!W294</f>
        <v>0</v>
      </c>
      <c r="R291">
        <f>主动技能!X294</f>
        <v>0</v>
      </c>
      <c r="S291">
        <f>主动技能!Y294</f>
        <v>100</v>
      </c>
      <c r="T291">
        <f>主动技能!Z294</f>
        <v>150</v>
      </c>
      <c r="U291">
        <f>主动技能!AB294</f>
        <v>844</v>
      </c>
      <c r="V291">
        <f>主动技能!AC294</f>
        <v>0</v>
      </c>
      <c r="W291">
        <f>主动技能!AD294</f>
        <v>0</v>
      </c>
      <c r="X291" s="1">
        <v>0</v>
      </c>
      <c r="Y291" s="1">
        <v>0</v>
      </c>
      <c r="Z291" s="1">
        <v>0</v>
      </c>
    </row>
    <row r="292" spans="1:26" x14ac:dyDescent="0.15">
      <c r="A292">
        <f>主动技能!B295</f>
        <v>289</v>
      </c>
      <c r="B292" s="4" t="str">
        <f>主动技能!H295</f>
        <v>月之舞</v>
      </c>
      <c r="C292" s="4" t="str">
        <f>主动技能!I295</f>
        <v>对敌方单体造成150%攻击力（+1040）点伤害。并附带流血。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1</v>
      </c>
      <c r="G292" s="4">
        <f>IF(主动技能!M295="必中",2,1)</f>
        <v>1</v>
      </c>
      <c r="H292" s="4">
        <f>主动技能!N295</f>
        <v>100</v>
      </c>
      <c r="I292" s="4">
        <f>主动技能!O295</f>
        <v>0</v>
      </c>
      <c r="J292">
        <f>主动技能!P295</f>
        <v>0</v>
      </c>
      <c r="K292">
        <f>主动技能!Q295</f>
        <v>0</v>
      </c>
      <c r="L292">
        <f>主动技能!R295</f>
        <v>0</v>
      </c>
      <c r="M292">
        <f>主动技能!S295</f>
        <v>0</v>
      </c>
      <c r="N292" t="str">
        <f>IF(主动技能!T295="","",主动技能!T295)</f>
        <v>1:100:2:0</v>
      </c>
      <c r="O292" t="str">
        <f>IF(主动技能!U295="","",主动技能!U295)</f>
        <v/>
      </c>
      <c r="P292">
        <f>主动技能!V295</f>
        <v>0</v>
      </c>
      <c r="Q292">
        <f>主动技能!W295</f>
        <v>0</v>
      </c>
      <c r="R292">
        <f>主动技能!X295</f>
        <v>0</v>
      </c>
      <c r="S292">
        <f>主动技能!Y295</f>
        <v>100</v>
      </c>
      <c r="T292">
        <f>主动技能!Z295</f>
        <v>150</v>
      </c>
      <c r="U292">
        <f>主动技能!AB295</f>
        <v>1040</v>
      </c>
      <c r="V292">
        <f>主动技能!AC295</f>
        <v>0</v>
      </c>
      <c r="W292">
        <f>主动技能!AD295</f>
        <v>0</v>
      </c>
      <c r="X292" s="1">
        <v>0</v>
      </c>
      <c r="Y292" s="1">
        <v>0</v>
      </c>
      <c r="Z292" s="1">
        <v>0</v>
      </c>
    </row>
    <row r="293" spans="1:26" x14ac:dyDescent="0.15">
      <c r="A293">
        <f>主动技能!B296</f>
        <v>290</v>
      </c>
      <c r="B293" s="4" t="str">
        <f>主动技能!H296</f>
        <v>月之舞</v>
      </c>
      <c r="C293" s="4" t="str">
        <f>主动技能!I296</f>
        <v>对敌方单体造成150%攻击力（+1280）点伤害。并附带流血。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1</v>
      </c>
      <c r="G293" s="4">
        <f>IF(主动技能!M296="必中",2,1)</f>
        <v>1</v>
      </c>
      <c r="H293" s="4">
        <f>主动技能!N296</f>
        <v>100</v>
      </c>
      <c r="I293" s="4">
        <f>主动技能!O296</f>
        <v>0</v>
      </c>
      <c r="J293">
        <f>主动技能!P296</f>
        <v>0</v>
      </c>
      <c r="K293">
        <f>主动技能!Q296</f>
        <v>0</v>
      </c>
      <c r="L293">
        <f>主动技能!R296</f>
        <v>0</v>
      </c>
      <c r="M293">
        <f>主动技能!S296</f>
        <v>0</v>
      </c>
      <c r="N293" t="str">
        <f>IF(主动技能!T296="","",主动技能!T296)</f>
        <v>1:100:2:0</v>
      </c>
      <c r="O293" t="str">
        <f>IF(主动技能!U296="","",主动技能!U296)</f>
        <v/>
      </c>
      <c r="P293">
        <f>主动技能!V296</f>
        <v>0</v>
      </c>
      <c r="Q293">
        <f>主动技能!W296</f>
        <v>0</v>
      </c>
      <c r="R293">
        <f>主动技能!X296</f>
        <v>0</v>
      </c>
      <c r="S293">
        <f>主动技能!Y296</f>
        <v>100</v>
      </c>
      <c r="T293">
        <f>主动技能!Z296</f>
        <v>150</v>
      </c>
      <c r="U293">
        <f>主动技能!AB296</f>
        <v>1280</v>
      </c>
      <c r="V293">
        <f>主动技能!AC296</f>
        <v>0</v>
      </c>
      <c r="W293">
        <f>主动技能!AD296</f>
        <v>0</v>
      </c>
      <c r="X293" s="1">
        <v>0</v>
      </c>
      <c r="Y293" s="1">
        <v>0</v>
      </c>
      <c r="Z293" s="1">
        <v>0</v>
      </c>
    </row>
    <row r="294" spans="1:26" x14ac:dyDescent="0.15">
      <c r="A294">
        <f>主动技能!B297</f>
        <v>291</v>
      </c>
      <c r="B294" s="4" t="str">
        <f>主动技能!H297</f>
        <v>月之舞</v>
      </c>
      <c r="C294" s="4" t="str">
        <f>主动技能!I297</f>
        <v>对敌方单体造成150%攻击力（+1576）点伤害。并附带流血。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1</v>
      </c>
      <c r="G294" s="4">
        <f>IF(主动技能!M297="必中",2,1)</f>
        <v>1</v>
      </c>
      <c r="H294" s="4">
        <f>主动技能!N297</f>
        <v>100</v>
      </c>
      <c r="I294" s="4">
        <f>主动技能!O297</f>
        <v>0</v>
      </c>
      <c r="J294">
        <f>主动技能!P297</f>
        <v>0</v>
      </c>
      <c r="K294">
        <f>主动技能!Q297</f>
        <v>0</v>
      </c>
      <c r="L294">
        <f>主动技能!R297</f>
        <v>0</v>
      </c>
      <c r="M294">
        <f>主动技能!S297</f>
        <v>0</v>
      </c>
      <c r="N294" t="str">
        <f>IF(主动技能!T297="","",主动技能!T297)</f>
        <v>1:100:2:0</v>
      </c>
      <c r="O294" t="str">
        <f>IF(主动技能!U297="","",主动技能!U297)</f>
        <v/>
      </c>
      <c r="P294">
        <f>主动技能!V297</f>
        <v>0</v>
      </c>
      <c r="Q294">
        <f>主动技能!W297</f>
        <v>0</v>
      </c>
      <c r="R294">
        <f>主动技能!X297</f>
        <v>0</v>
      </c>
      <c r="S294">
        <f>主动技能!Y297</f>
        <v>100</v>
      </c>
      <c r="T294">
        <f>主动技能!Z297</f>
        <v>150</v>
      </c>
      <c r="U294">
        <f>主动技能!AB297</f>
        <v>1576</v>
      </c>
      <c r="V294">
        <f>主动技能!AC297</f>
        <v>0</v>
      </c>
      <c r="W294">
        <f>主动技能!AD297</f>
        <v>0</v>
      </c>
      <c r="X294" s="1">
        <v>0</v>
      </c>
      <c r="Y294" s="1">
        <v>0</v>
      </c>
      <c r="Z294" s="1">
        <v>0</v>
      </c>
    </row>
    <row r="295" spans="1:26" x14ac:dyDescent="0.15">
      <c r="A295">
        <f>主动技能!B298</f>
        <v>292</v>
      </c>
      <c r="B295" s="4" t="str">
        <f>主动技能!H298</f>
        <v>月之舞</v>
      </c>
      <c r="C295" s="4" t="str">
        <f>主动技能!I298</f>
        <v>对敌方单体造成150%攻击力（+1941）点伤害。并附带流血。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1</v>
      </c>
      <c r="G295" s="4">
        <f>IF(主动技能!M298="必中",2,1)</f>
        <v>1</v>
      </c>
      <c r="H295" s="4">
        <f>主动技能!N298</f>
        <v>100</v>
      </c>
      <c r="I295" s="4">
        <f>主动技能!O298</f>
        <v>0</v>
      </c>
      <c r="J295">
        <f>主动技能!P298</f>
        <v>0</v>
      </c>
      <c r="K295">
        <f>主动技能!Q298</f>
        <v>0</v>
      </c>
      <c r="L295">
        <f>主动技能!R298</f>
        <v>0</v>
      </c>
      <c r="M295">
        <f>主动技能!S298</f>
        <v>0</v>
      </c>
      <c r="N295" t="str">
        <f>IF(主动技能!T298="","",主动技能!T298)</f>
        <v>1:100:2:0</v>
      </c>
      <c r="O295" t="str">
        <f>IF(主动技能!U298="","",主动技能!U298)</f>
        <v/>
      </c>
      <c r="P295">
        <f>主动技能!V298</f>
        <v>0</v>
      </c>
      <c r="Q295">
        <f>主动技能!W298</f>
        <v>0</v>
      </c>
      <c r="R295">
        <f>主动技能!X298</f>
        <v>0</v>
      </c>
      <c r="S295">
        <f>主动技能!Y298</f>
        <v>100</v>
      </c>
      <c r="T295">
        <f>主动技能!Z298</f>
        <v>150</v>
      </c>
      <c r="U295">
        <f>主动技能!AB298</f>
        <v>1941</v>
      </c>
      <c r="V295">
        <f>主动技能!AC298</f>
        <v>0</v>
      </c>
      <c r="W295">
        <f>主动技能!AD298</f>
        <v>0</v>
      </c>
      <c r="X295" s="1">
        <v>0</v>
      </c>
      <c r="Y295" s="1">
        <v>0</v>
      </c>
      <c r="Z295" s="1">
        <v>0</v>
      </c>
    </row>
    <row r="296" spans="1:26" x14ac:dyDescent="0.15">
      <c r="A296">
        <f>主动技能!B299</f>
        <v>293</v>
      </c>
      <c r="B296" s="4" t="str">
        <f>主动技能!H299</f>
        <v>月之舞</v>
      </c>
      <c r="C296" s="4" t="str">
        <f>主动技能!I299</f>
        <v>对敌方单体造成150%攻击力（+2390）点伤害。并附带流血。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1</v>
      </c>
      <c r="G296" s="4">
        <f>IF(主动技能!M299="必中",2,1)</f>
        <v>1</v>
      </c>
      <c r="H296" s="4">
        <f>主动技能!N299</f>
        <v>100</v>
      </c>
      <c r="I296" s="4">
        <f>主动技能!O299</f>
        <v>0</v>
      </c>
      <c r="J296">
        <f>主动技能!P299</f>
        <v>0</v>
      </c>
      <c r="K296">
        <f>主动技能!Q299</f>
        <v>0</v>
      </c>
      <c r="L296">
        <f>主动技能!R299</f>
        <v>0</v>
      </c>
      <c r="M296">
        <f>主动技能!S299</f>
        <v>0</v>
      </c>
      <c r="N296" t="str">
        <f>IF(主动技能!T299="","",主动技能!T299)</f>
        <v>1:100:2:0</v>
      </c>
      <c r="O296" t="str">
        <f>IF(主动技能!U299="","",主动技能!U299)</f>
        <v/>
      </c>
      <c r="P296">
        <f>主动技能!V299</f>
        <v>0</v>
      </c>
      <c r="Q296">
        <f>主动技能!W299</f>
        <v>0</v>
      </c>
      <c r="R296">
        <f>主动技能!X299</f>
        <v>0</v>
      </c>
      <c r="S296">
        <f>主动技能!Y299</f>
        <v>100</v>
      </c>
      <c r="T296">
        <f>主动技能!Z299</f>
        <v>150</v>
      </c>
      <c r="U296">
        <f>主动技能!AB299</f>
        <v>2390</v>
      </c>
      <c r="V296">
        <f>主动技能!AC299</f>
        <v>0</v>
      </c>
      <c r="W296">
        <f>主动技能!AD299</f>
        <v>0</v>
      </c>
      <c r="X296" s="1">
        <v>0</v>
      </c>
      <c r="Y296" s="1">
        <v>0</v>
      </c>
      <c r="Z296" s="1">
        <v>0</v>
      </c>
    </row>
    <row r="297" spans="1:26" x14ac:dyDescent="0.15">
      <c r="A297">
        <f>主动技能!B300</f>
        <v>294</v>
      </c>
      <c r="B297" s="4" t="str">
        <f>主动技能!H300</f>
        <v>月之舞</v>
      </c>
      <c r="C297" s="4" t="str">
        <f>主动技能!I300</f>
        <v>对敌方单体造成150%攻击力（+2943）点伤害。并附带流血。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1</v>
      </c>
      <c r="G297" s="4">
        <f>IF(主动技能!M300="必中",2,1)</f>
        <v>1</v>
      </c>
      <c r="H297" s="4">
        <f>主动技能!N300</f>
        <v>100</v>
      </c>
      <c r="I297" s="4">
        <f>主动技能!O300</f>
        <v>0</v>
      </c>
      <c r="J297">
        <f>主动技能!P300</f>
        <v>0</v>
      </c>
      <c r="K297">
        <f>主动技能!Q300</f>
        <v>0</v>
      </c>
      <c r="L297">
        <f>主动技能!R300</f>
        <v>0</v>
      </c>
      <c r="M297">
        <f>主动技能!S300</f>
        <v>0</v>
      </c>
      <c r="N297" t="str">
        <f>IF(主动技能!T300="","",主动技能!T300)</f>
        <v>1:100:2:0</v>
      </c>
      <c r="O297" t="str">
        <f>IF(主动技能!U300="","",主动技能!U300)</f>
        <v/>
      </c>
      <c r="P297">
        <f>主动技能!V300</f>
        <v>0</v>
      </c>
      <c r="Q297">
        <f>主动技能!W300</f>
        <v>0</v>
      </c>
      <c r="R297">
        <f>主动技能!X300</f>
        <v>0</v>
      </c>
      <c r="S297">
        <f>主动技能!Y300</f>
        <v>100</v>
      </c>
      <c r="T297">
        <f>主动技能!Z300</f>
        <v>150</v>
      </c>
      <c r="U297">
        <f>主动技能!AB300</f>
        <v>2943</v>
      </c>
      <c r="V297">
        <f>主动技能!AC300</f>
        <v>0</v>
      </c>
      <c r="W297">
        <f>主动技能!AD300</f>
        <v>0</v>
      </c>
      <c r="X297" s="1">
        <v>0</v>
      </c>
      <c r="Y297" s="1">
        <v>0</v>
      </c>
      <c r="Z297" s="1">
        <v>0</v>
      </c>
    </row>
    <row r="298" spans="1:26" x14ac:dyDescent="0.15">
      <c r="A298">
        <f>主动技能!B301</f>
        <v>295</v>
      </c>
      <c r="B298" s="4" t="str">
        <f>主动技能!H301</f>
        <v>月之舞</v>
      </c>
      <c r="C298" s="4" t="str">
        <f>主动技能!I301</f>
        <v>对敌方单体造成150%攻击力（+3624）点伤害。并附带流血。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1</v>
      </c>
      <c r="G298" s="4">
        <f>IF(主动技能!M301="必中",2,1)</f>
        <v>1</v>
      </c>
      <c r="H298" s="4">
        <f>主动技能!N301</f>
        <v>100</v>
      </c>
      <c r="I298" s="4">
        <f>主动技能!O301</f>
        <v>0</v>
      </c>
      <c r="J298">
        <f>主动技能!P301</f>
        <v>0</v>
      </c>
      <c r="K298">
        <f>主动技能!Q301</f>
        <v>0</v>
      </c>
      <c r="L298">
        <f>主动技能!R301</f>
        <v>0</v>
      </c>
      <c r="M298">
        <f>主动技能!S301</f>
        <v>0</v>
      </c>
      <c r="N298" t="str">
        <f>IF(主动技能!T301="","",主动技能!T301)</f>
        <v>1:100:2:0</v>
      </c>
      <c r="O298" t="str">
        <f>IF(主动技能!U301="","",主动技能!U301)</f>
        <v/>
      </c>
      <c r="P298">
        <f>主动技能!V301</f>
        <v>0</v>
      </c>
      <c r="Q298">
        <f>主动技能!W301</f>
        <v>0</v>
      </c>
      <c r="R298">
        <f>主动技能!X301</f>
        <v>0</v>
      </c>
      <c r="S298">
        <f>主动技能!Y301</f>
        <v>100</v>
      </c>
      <c r="T298">
        <f>主动技能!Z301</f>
        <v>150</v>
      </c>
      <c r="U298">
        <f>主动技能!AB301</f>
        <v>3624</v>
      </c>
      <c r="V298">
        <f>主动技能!AC301</f>
        <v>0</v>
      </c>
      <c r="W298">
        <f>主动技能!AD301</f>
        <v>0</v>
      </c>
      <c r="X298" s="1">
        <v>0</v>
      </c>
      <c r="Y298" s="1">
        <v>0</v>
      </c>
      <c r="Z298" s="1">
        <v>0</v>
      </c>
    </row>
    <row r="299" spans="1:26" x14ac:dyDescent="0.15">
      <c r="A299">
        <f>主动技能!B302</f>
        <v>296</v>
      </c>
      <c r="B299" s="4" t="str">
        <f>主动技能!H302</f>
        <v>月之舞</v>
      </c>
      <c r="C299" s="4" t="str">
        <f>主动技能!I302</f>
        <v>对敌方单体造成150%攻击力（+4462）点伤害。并附带流血。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1</v>
      </c>
      <c r="G299" s="4">
        <f>IF(主动技能!M302="必中",2,1)</f>
        <v>1</v>
      </c>
      <c r="H299" s="4">
        <f>主动技能!N302</f>
        <v>100</v>
      </c>
      <c r="I299" s="4">
        <f>主动技能!O302</f>
        <v>0</v>
      </c>
      <c r="J299">
        <f>主动技能!P302</f>
        <v>0</v>
      </c>
      <c r="K299">
        <f>主动技能!Q302</f>
        <v>0</v>
      </c>
      <c r="L299">
        <f>主动技能!R302</f>
        <v>0</v>
      </c>
      <c r="M299">
        <f>主动技能!S302</f>
        <v>0</v>
      </c>
      <c r="N299" t="str">
        <f>IF(主动技能!T302="","",主动技能!T302)</f>
        <v>1:100:2:0</v>
      </c>
      <c r="O299" t="str">
        <f>IF(主动技能!U302="","",主动技能!U302)</f>
        <v/>
      </c>
      <c r="P299">
        <f>主动技能!V302</f>
        <v>0</v>
      </c>
      <c r="Q299">
        <f>主动技能!W302</f>
        <v>0</v>
      </c>
      <c r="R299">
        <f>主动技能!X302</f>
        <v>0</v>
      </c>
      <c r="S299">
        <f>主动技能!Y302</f>
        <v>100</v>
      </c>
      <c r="T299">
        <f>主动技能!Z302</f>
        <v>150</v>
      </c>
      <c r="U299">
        <f>主动技能!AB302</f>
        <v>4462</v>
      </c>
      <c r="V299">
        <f>主动技能!AC302</f>
        <v>0</v>
      </c>
      <c r="W299">
        <f>主动技能!AD302</f>
        <v>0</v>
      </c>
      <c r="X299" s="1">
        <v>0</v>
      </c>
      <c r="Y299" s="1">
        <v>0</v>
      </c>
      <c r="Z299" s="1">
        <v>0</v>
      </c>
    </row>
    <row r="300" spans="1:26" x14ac:dyDescent="0.15">
      <c r="A300">
        <f>主动技能!B303</f>
        <v>297</v>
      </c>
      <c r="B300" s="4" t="str">
        <f>主动技能!H303</f>
        <v>月之舞</v>
      </c>
      <c r="C300" s="4" t="str">
        <f>主动技能!I303</f>
        <v>对敌方单体造成150%攻击力（+5494）点伤害。并附带流血。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1</v>
      </c>
      <c r="G300" s="4">
        <f>IF(主动技能!M303="必中",2,1)</f>
        <v>1</v>
      </c>
      <c r="H300" s="4">
        <f>主动技能!N303</f>
        <v>100</v>
      </c>
      <c r="I300" s="4">
        <f>主动技能!O303</f>
        <v>0</v>
      </c>
      <c r="J300">
        <f>主动技能!P303</f>
        <v>0</v>
      </c>
      <c r="K300">
        <f>主动技能!Q303</f>
        <v>0</v>
      </c>
      <c r="L300">
        <f>主动技能!R303</f>
        <v>0</v>
      </c>
      <c r="M300">
        <f>主动技能!S303</f>
        <v>0</v>
      </c>
      <c r="N300" t="str">
        <f>IF(主动技能!T303="","",主动技能!T303)</f>
        <v>1:100:2:0</v>
      </c>
      <c r="O300" t="str">
        <f>IF(主动技能!U303="","",主动技能!U303)</f>
        <v/>
      </c>
      <c r="P300">
        <f>主动技能!V303</f>
        <v>0</v>
      </c>
      <c r="Q300">
        <f>主动技能!W303</f>
        <v>0</v>
      </c>
      <c r="R300">
        <f>主动技能!X303</f>
        <v>0</v>
      </c>
      <c r="S300">
        <f>主动技能!Y303</f>
        <v>100</v>
      </c>
      <c r="T300">
        <f>主动技能!Z303</f>
        <v>150</v>
      </c>
      <c r="U300">
        <f>主动技能!AB303</f>
        <v>5494</v>
      </c>
      <c r="V300">
        <f>主动技能!AC303</f>
        <v>0</v>
      </c>
      <c r="W300">
        <f>主动技能!AD303</f>
        <v>0</v>
      </c>
      <c r="X300" s="1">
        <v>0</v>
      </c>
      <c r="Y300" s="1">
        <v>0</v>
      </c>
      <c r="Z300" s="1">
        <v>0</v>
      </c>
    </row>
    <row r="301" spans="1:26" x14ac:dyDescent="0.15">
      <c r="A301">
        <f>主动技能!B304</f>
        <v>298</v>
      </c>
      <c r="B301" s="4" t="str">
        <f>主动技能!H304</f>
        <v>月之舞</v>
      </c>
      <c r="C301" s="4" t="str">
        <f>主动技能!I304</f>
        <v>对敌方单体造成150%攻击力（+6764）点伤害。并附带流血。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1</v>
      </c>
      <c r="G301" s="4">
        <f>IF(主动技能!M304="必中",2,1)</f>
        <v>1</v>
      </c>
      <c r="H301" s="4">
        <f>主动技能!N304</f>
        <v>100</v>
      </c>
      <c r="I301" s="4">
        <f>主动技能!O304</f>
        <v>0</v>
      </c>
      <c r="J301">
        <f>主动技能!P304</f>
        <v>0</v>
      </c>
      <c r="K301">
        <f>主动技能!Q304</f>
        <v>0</v>
      </c>
      <c r="L301">
        <f>主动技能!R304</f>
        <v>0</v>
      </c>
      <c r="M301">
        <f>主动技能!S304</f>
        <v>0</v>
      </c>
      <c r="N301" t="str">
        <f>IF(主动技能!T304="","",主动技能!T304)</f>
        <v>1:100:2:0</v>
      </c>
      <c r="O301" t="str">
        <f>IF(主动技能!U304="","",主动技能!U304)</f>
        <v/>
      </c>
      <c r="P301">
        <f>主动技能!V304</f>
        <v>0</v>
      </c>
      <c r="Q301">
        <f>主动技能!W304</f>
        <v>0</v>
      </c>
      <c r="R301">
        <f>主动技能!X304</f>
        <v>0</v>
      </c>
      <c r="S301">
        <f>主动技能!Y304</f>
        <v>100</v>
      </c>
      <c r="T301">
        <f>主动技能!Z304</f>
        <v>150</v>
      </c>
      <c r="U301">
        <f>主动技能!AB304</f>
        <v>6764</v>
      </c>
      <c r="V301">
        <f>主动技能!AC304</f>
        <v>0</v>
      </c>
      <c r="W301">
        <f>主动技能!AD304</f>
        <v>0</v>
      </c>
      <c r="X301" s="1">
        <v>0</v>
      </c>
      <c r="Y301" s="1">
        <v>0</v>
      </c>
      <c r="Z301" s="1">
        <v>0</v>
      </c>
    </row>
    <row r="302" spans="1:26" x14ac:dyDescent="0.15">
      <c r="A302">
        <f>主动技能!B305</f>
        <v>299</v>
      </c>
      <c r="B302" s="4" t="str">
        <f>主动技能!H305</f>
        <v>月之舞</v>
      </c>
      <c r="C302" s="4" t="str">
        <f>主动技能!I305</f>
        <v>对敌方单体造成150%攻击力（+8329）点伤害。并附带流血。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1</v>
      </c>
      <c r="G302" s="4">
        <f>IF(主动技能!M305="必中",2,1)</f>
        <v>1</v>
      </c>
      <c r="H302" s="4">
        <f>主动技能!N305</f>
        <v>100</v>
      </c>
      <c r="I302" s="4">
        <f>主动技能!O305</f>
        <v>0</v>
      </c>
      <c r="J302">
        <f>主动技能!P305</f>
        <v>0</v>
      </c>
      <c r="K302">
        <f>主动技能!Q305</f>
        <v>0</v>
      </c>
      <c r="L302">
        <f>主动技能!R305</f>
        <v>0</v>
      </c>
      <c r="M302">
        <f>主动技能!S305</f>
        <v>0</v>
      </c>
      <c r="N302" t="str">
        <f>IF(主动技能!T305="","",主动技能!T305)</f>
        <v>1:100:2:0</v>
      </c>
      <c r="O302" t="str">
        <f>IF(主动技能!U305="","",主动技能!U305)</f>
        <v/>
      </c>
      <c r="P302">
        <f>主动技能!V305</f>
        <v>0</v>
      </c>
      <c r="Q302">
        <f>主动技能!W305</f>
        <v>0</v>
      </c>
      <c r="R302">
        <f>主动技能!X305</f>
        <v>0</v>
      </c>
      <c r="S302">
        <f>主动技能!Y305</f>
        <v>100</v>
      </c>
      <c r="T302">
        <f>主动技能!Z305</f>
        <v>150</v>
      </c>
      <c r="U302">
        <f>主动技能!AB305</f>
        <v>8329</v>
      </c>
      <c r="V302">
        <f>主动技能!AC305</f>
        <v>0</v>
      </c>
      <c r="W302">
        <f>主动技能!AD305</f>
        <v>0</v>
      </c>
      <c r="X302" s="1">
        <v>0</v>
      </c>
      <c r="Y302" s="1">
        <v>0</v>
      </c>
      <c r="Z302" s="1">
        <v>0</v>
      </c>
    </row>
    <row r="303" spans="1:26" x14ac:dyDescent="0.15">
      <c r="A303">
        <f>主动技能!B306</f>
        <v>300</v>
      </c>
      <c r="B303" s="4" t="str">
        <f>主动技能!H306</f>
        <v>月之舞</v>
      </c>
      <c r="C303" s="4" t="str">
        <f>主动技能!I306</f>
        <v>对敌方单体造成150%攻击力（+10255）点伤害。并附带流血。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1</v>
      </c>
      <c r="G303" s="4">
        <f>IF(主动技能!M306="必中",2,1)</f>
        <v>1</v>
      </c>
      <c r="H303" s="4">
        <f>主动技能!N306</f>
        <v>100</v>
      </c>
      <c r="I303" s="4">
        <f>主动技能!O306</f>
        <v>0</v>
      </c>
      <c r="J303">
        <f>主动技能!P306</f>
        <v>0</v>
      </c>
      <c r="K303">
        <f>主动技能!Q306</f>
        <v>0</v>
      </c>
      <c r="L303">
        <f>主动技能!R306</f>
        <v>0</v>
      </c>
      <c r="M303">
        <f>主动技能!S306</f>
        <v>0</v>
      </c>
      <c r="N303" t="str">
        <f>IF(主动技能!T306="","",主动技能!T306)</f>
        <v>1:100:2:0</v>
      </c>
      <c r="O303" t="str">
        <f>IF(主动技能!U306="","",主动技能!U306)</f>
        <v/>
      </c>
      <c r="P303">
        <f>主动技能!V306</f>
        <v>0</v>
      </c>
      <c r="Q303">
        <f>主动技能!W306</f>
        <v>0</v>
      </c>
      <c r="R303">
        <f>主动技能!X306</f>
        <v>0</v>
      </c>
      <c r="S303">
        <f>主动技能!Y306</f>
        <v>100</v>
      </c>
      <c r="T303">
        <f>主动技能!Z306</f>
        <v>150</v>
      </c>
      <c r="U303">
        <f>主动技能!AB306</f>
        <v>10255</v>
      </c>
      <c r="V303">
        <f>主动技能!AC306</f>
        <v>0</v>
      </c>
      <c r="W303">
        <f>主动技能!AD306</f>
        <v>0</v>
      </c>
      <c r="X303" s="1">
        <v>0</v>
      </c>
      <c r="Y303" s="1">
        <v>0</v>
      </c>
      <c r="Z303" s="1">
        <v>0</v>
      </c>
    </row>
    <row r="304" spans="1:26" x14ac:dyDescent="0.15">
      <c r="A304">
        <f>主动技能!B307</f>
        <v>301</v>
      </c>
      <c r="B304" s="4" t="str">
        <f>主动技能!H307</f>
        <v>主动技能3</v>
      </c>
      <c r="C304" s="4" t="str">
        <f>主动技能!I307</f>
        <v>对敌方单体造成1次200%攻击伤害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>
        <f>主动技能!O307</f>
        <v>0</v>
      </c>
      <c r="J304">
        <f>主动技能!P307</f>
        <v>0</v>
      </c>
      <c r="K304">
        <f>主动技能!Q307</f>
        <v>0</v>
      </c>
      <c r="L304">
        <f>主动技能!R307</f>
        <v>0</v>
      </c>
      <c r="M304">
        <f>主动技能!S307</f>
        <v>0</v>
      </c>
      <c r="N304" t="str">
        <f>IF(主动技能!T307="","",主动技能!T307)</f>
        <v/>
      </c>
      <c r="O304" t="str">
        <f>IF(主动技能!U307="","",主动技能!U307)</f>
        <v/>
      </c>
      <c r="P304">
        <f>主动技能!V307</f>
        <v>0</v>
      </c>
      <c r="Q304">
        <f>主动技能!W307</f>
        <v>0</v>
      </c>
      <c r="R304">
        <f>主动技能!X307</f>
        <v>0</v>
      </c>
      <c r="S304">
        <f>主动技能!Y307</f>
        <v>0</v>
      </c>
      <c r="T304">
        <f>主动技能!Z307</f>
        <v>100</v>
      </c>
      <c r="U304">
        <f>主动技能!AB307</f>
        <v>0</v>
      </c>
      <c r="V304">
        <f>主动技能!AC307</f>
        <v>0</v>
      </c>
      <c r="W304">
        <f>主动技能!AD307</f>
        <v>0</v>
      </c>
      <c r="X304" s="1">
        <v>0</v>
      </c>
      <c r="Y304" s="1">
        <v>0</v>
      </c>
      <c r="Z304" s="1">
        <v>0</v>
      </c>
    </row>
    <row r="305" spans="1:26" x14ac:dyDescent="0.15">
      <c r="A305">
        <f>主动技能!B308</f>
        <v>302</v>
      </c>
      <c r="B305" s="4" t="str">
        <f>主动技能!H308</f>
        <v>主动技能3</v>
      </c>
      <c r="C305" s="4" t="str">
        <f>主动技能!I308</f>
        <v>对敌方单体造成1次200%攻击伤害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>
        <f>主动技能!O308</f>
        <v>0</v>
      </c>
      <c r="J305">
        <f>主动技能!P308</f>
        <v>0</v>
      </c>
      <c r="K305">
        <f>主动技能!Q308</f>
        <v>0</v>
      </c>
      <c r="L305">
        <f>主动技能!R308</f>
        <v>0</v>
      </c>
      <c r="M305">
        <f>主动技能!S308</f>
        <v>0</v>
      </c>
      <c r="N305" t="str">
        <f>IF(主动技能!T308="","",主动技能!T308)</f>
        <v/>
      </c>
      <c r="O305" t="str">
        <f>IF(主动技能!U308="","",主动技能!U308)</f>
        <v/>
      </c>
      <c r="P305">
        <f>主动技能!V308</f>
        <v>0</v>
      </c>
      <c r="Q305">
        <f>主动技能!W308</f>
        <v>0</v>
      </c>
      <c r="R305">
        <f>主动技能!X308</f>
        <v>0</v>
      </c>
      <c r="S305">
        <f>主动技能!Y308</f>
        <v>0</v>
      </c>
      <c r="T305">
        <f>主动技能!Z308</f>
        <v>100</v>
      </c>
      <c r="U305">
        <f>主动技能!AB308</f>
        <v>0</v>
      </c>
      <c r="V305">
        <f>主动技能!AC308</f>
        <v>0</v>
      </c>
      <c r="W305">
        <f>主动技能!AD308</f>
        <v>0</v>
      </c>
      <c r="X305" s="1">
        <v>0</v>
      </c>
      <c r="Y305" s="1">
        <v>0</v>
      </c>
      <c r="Z305" s="1">
        <v>0</v>
      </c>
    </row>
    <row r="306" spans="1:26" x14ac:dyDescent="0.15">
      <c r="A306">
        <f>主动技能!B309</f>
        <v>303</v>
      </c>
      <c r="B306" s="4" t="str">
        <f>主动技能!H309</f>
        <v>主动技能3</v>
      </c>
      <c r="C306" s="4" t="str">
        <f>主动技能!I309</f>
        <v>对敌方单体造成1次200%攻击伤害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>
        <f>主动技能!O309</f>
        <v>0</v>
      </c>
      <c r="J306">
        <f>主动技能!P309</f>
        <v>0</v>
      </c>
      <c r="K306">
        <f>主动技能!Q309</f>
        <v>0</v>
      </c>
      <c r="L306">
        <f>主动技能!R309</f>
        <v>0</v>
      </c>
      <c r="M306">
        <f>主动技能!S309</f>
        <v>0</v>
      </c>
      <c r="N306" t="str">
        <f>IF(主动技能!T309="","",主动技能!T309)</f>
        <v/>
      </c>
      <c r="O306" t="str">
        <f>IF(主动技能!U309="","",主动技能!U309)</f>
        <v/>
      </c>
      <c r="P306">
        <f>主动技能!V309</f>
        <v>0</v>
      </c>
      <c r="Q306">
        <f>主动技能!W309</f>
        <v>0</v>
      </c>
      <c r="R306">
        <f>主动技能!X309</f>
        <v>0</v>
      </c>
      <c r="S306">
        <f>主动技能!Y309</f>
        <v>0</v>
      </c>
      <c r="T306">
        <f>主动技能!Z309</f>
        <v>100</v>
      </c>
      <c r="U306">
        <f>主动技能!AB309</f>
        <v>0</v>
      </c>
      <c r="V306">
        <f>主动技能!AC309</f>
        <v>0</v>
      </c>
      <c r="W306">
        <f>主动技能!AD309</f>
        <v>0</v>
      </c>
      <c r="X306" s="1">
        <v>0</v>
      </c>
      <c r="Y306" s="1">
        <v>0</v>
      </c>
      <c r="Z306" s="1">
        <v>0</v>
      </c>
    </row>
    <row r="307" spans="1:26" x14ac:dyDescent="0.15">
      <c r="A307">
        <f>主动技能!B310</f>
        <v>304</v>
      </c>
      <c r="B307" s="4" t="str">
        <f>主动技能!H310</f>
        <v>主动技能3</v>
      </c>
      <c r="C307" s="4" t="str">
        <f>主动技能!I310</f>
        <v>对敌方单体造成1次200%攻击伤害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>
        <f>主动技能!O310</f>
        <v>0</v>
      </c>
      <c r="J307">
        <f>主动技能!P310</f>
        <v>0</v>
      </c>
      <c r="K307">
        <f>主动技能!Q310</f>
        <v>0</v>
      </c>
      <c r="L307">
        <f>主动技能!R310</f>
        <v>0</v>
      </c>
      <c r="M307">
        <f>主动技能!S310</f>
        <v>0</v>
      </c>
      <c r="N307" t="str">
        <f>IF(主动技能!T310="","",主动技能!T310)</f>
        <v/>
      </c>
      <c r="O307" t="str">
        <f>IF(主动技能!U310="","",主动技能!U310)</f>
        <v/>
      </c>
      <c r="P307">
        <f>主动技能!V310</f>
        <v>0</v>
      </c>
      <c r="Q307">
        <f>主动技能!W310</f>
        <v>0</v>
      </c>
      <c r="R307">
        <f>主动技能!X310</f>
        <v>0</v>
      </c>
      <c r="S307">
        <f>主动技能!Y310</f>
        <v>0</v>
      </c>
      <c r="T307">
        <f>主动技能!Z310</f>
        <v>100</v>
      </c>
      <c r="U307">
        <f>主动技能!AB310</f>
        <v>0</v>
      </c>
      <c r="V307">
        <f>主动技能!AC310</f>
        <v>0</v>
      </c>
      <c r="W307">
        <f>主动技能!AD310</f>
        <v>0</v>
      </c>
      <c r="X307" s="1">
        <v>0</v>
      </c>
      <c r="Y307" s="1">
        <v>0</v>
      </c>
      <c r="Z307" s="1">
        <v>0</v>
      </c>
    </row>
    <row r="308" spans="1:26" x14ac:dyDescent="0.15">
      <c r="A308">
        <f>主动技能!B311</f>
        <v>305</v>
      </c>
      <c r="B308" s="4" t="str">
        <f>主动技能!H311</f>
        <v>主动技能3</v>
      </c>
      <c r="C308" s="4" t="str">
        <f>主动技能!I311</f>
        <v>对敌方单体造成1次200%攻击伤害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>
        <f>主动技能!O311</f>
        <v>0</v>
      </c>
      <c r="J308">
        <f>主动技能!P311</f>
        <v>0</v>
      </c>
      <c r="K308">
        <f>主动技能!Q311</f>
        <v>0</v>
      </c>
      <c r="L308">
        <f>主动技能!R311</f>
        <v>0</v>
      </c>
      <c r="M308">
        <f>主动技能!S311</f>
        <v>0</v>
      </c>
      <c r="N308" t="str">
        <f>IF(主动技能!T311="","",主动技能!T311)</f>
        <v/>
      </c>
      <c r="O308" t="str">
        <f>IF(主动技能!U311="","",主动技能!U311)</f>
        <v/>
      </c>
      <c r="P308">
        <f>主动技能!V311</f>
        <v>0</v>
      </c>
      <c r="Q308">
        <f>主动技能!W311</f>
        <v>0</v>
      </c>
      <c r="R308">
        <f>主动技能!X311</f>
        <v>0</v>
      </c>
      <c r="S308">
        <f>主动技能!Y311</f>
        <v>0</v>
      </c>
      <c r="T308">
        <f>主动技能!Z311</f>
        <v>100</v>
      </c>
      <c r="U308">
        <f>主动技能!AB311</f>
        <v>0</v>
      </c>
      <c r="V308">
        <f>主动技能!AC311</f>
        <v>0</v>
      </c>
      <c r="W308">
        <f>主动技能!AD311</f>
        <v>0</v>
      </c>
      <c r="X308" s="1">
        <v>0</v>
      </c>
      <c r="Y308" s="1">
        <v>0</v>
      </c>
      <c r="Z308" s="1">
        <v>0</v>
      </c>
    </row>
    <row r="309" spans="1:26" x14ac:dyDescent="0.15">
      <c r="A309">
        <f>主动技能!B312</f>
        <v>306</v>
      </c>
      <c r="B309" s="4" t="str">
        <f>主动技能!H312</f>
        <v>主动技能3</v>
      </c>
      <c r="C309" s="4" t="str">
        <f>主动技能!I312</f>
        <v>对敌方单体造成1次200%攻击伤害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>
        <f>主动技能!O312</f>
        <v>0</v>
      </c>
      <c r="J309">
        <f>主动技能!P312</f>
        <v>0</v>
      </c>
      <c r="K309">
        <f>主动技能!Q312</f>
        <v>0</v>
      </c>
      <c r="L309">
        <f>主动技能!R312</f>
        <v>0</v>
      </c>
      <c r="M309">
        <f>主动技能!S312</f>
        <v>0</v>
      </c>
      <c r="N309" t="str">
        <f>IF(主动技能!T312="","",主动技能!T312)</f>
        <v/>
      </c>
      <c r="O309" t="str">
        <f>IF(主动技能!U312="","",主动技能!U312)</f>
        <v/>
      </c>
      <c r="P309">
        <f>主动技能!V312</f>
        <v>0</v>
      </c>
      <c r="Q309">
        <f>主动技能!W312</f>
        <v>0</v>
      </c>
      <c r="R309">
        <f>主动技能!X312</f>
        <v>0</v>
      </c>
      <c r="S309">
        <f>主动技能!Y312</f>
        <v>0</v>
      </c>
      <c r="T309">
        <f>主动技能!Z312</f>
        <v>100</v>
      </c>
      <c r="U309">
        <f>主动技能!AB312</f>
        <v>0</v>
      </c>
      <c r="V309">
        <f>主动技能!AC312</f>
        <v>0</v>
      </c>
      <c r="W309">
        <f>主动技能!AD312</f>
        <v>0</v>
      </c>
      <c r="X309" s="1">
        <v>0</v>
      </c>
      <c r="Y309" s="1">
        <v>0</v>
      </c>
      <c r="Z309" s="1">
        <v>0</v>
      </c>
    </row>
    <row r="310" spans="1:26" x14ac:dyDescent="0.15">
      <c r="A310">
        <f>主动技能!B313</f>
        <v>307</v>
      </c>
      <c r="B310" s="4" t="str">
        <f>主动技能!H313</f>
        <v>主动技能3</v>
      </c>
      <c r="C310" s="4" t="str">
        <f>主动技能!I313</f>
        <v>对敌方单体造成1次200%攻击伤害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>
        <f>主动技能!O313</f>
        <v>0</v>
      </c>
      <c r="J310">
        <f>主动技能!P313</f>
        <v>0</v>
      </c>
      <c r="K310">
        <f>主动技能!Q313</f>
        <v>0</v>
      </c>
      <c r="L310">
        <f>主动技能!R313</f>
        <v>0</v>
      </c>
      <c r="M310">
        <f>主动技能!S313</f>
        <v>0</v>
      </c>
      <c r="N310" t="str">
        <f>IF(主动技能!T313="","",主动技能!T313)</f>
        <v/>
      </c>
      <c r="O310" t="str">
        <f>IF(主动技能!U313="","",主动技能!U313)</f>
        <v/>
      </c>
      <c r="P310">
        <f>主动技能!V313</f>
        <v>0</v>
      </c>
      <c r="Q310">
        <f>主动技能!W313</f>
        <v>0</v>
      </c>
      <c r="R310">
        <f>主动技能!X313</f>
        <v>0</v>
      </c>
      <c r="S310">
        <f>主动技能!Y313</f>
        <v>0</v>
      </c>
      <c r="T310">
        <f>主动技能!Z313</f>
        <v>100</v>
      </c>
      <c r="U310">
        <f>主动技能!AB313</f>
        <v>0</v>
      </c>
      <c r="V310">
        <f>主动技能!AC313</f>
        <v>0</v>
      </c>
      <c r="W310">
        <f>主动技能!AD313</f>
        <v>0</v>
      </c>
      <c r="X310" s="1">
        <v>0</v>
      </c>
      <c r="Y310" s="1">
        <v>0</v>
      </c>
      <c r="Z310" s="1">
        <v>0</v>
      </c>
    </row>
    <row r="311" spans="1:26" x14ac:dyDescent="0.15">
      <c r="A311">
        <f>主动技能!B314</f>
        <v>308</v>
      </c>
      <c r="B311" s="4" t="str">
        <f>主动技能!H314</f>
        <v>主动技能3</v>
      </c>
      <c r="C311" s="4" t="str">
        <f>主动技能!I314</f>
        <v>对敌方单体造成1次200%攻击伤害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>
        <f>主动技能!O314</f>
        <v>0</v>
      </c>
      <c r="J311">
        <f>主动技能!P314</f>
        <v>0</v>
      </c>
      <c r="K311">
        <f>主动技能!Q314</f>
        <v>0</v>
      </c>
      <c r="L311">
        <f>主动技能!R314</f>
        <v>0</v>
      </c>
      <c r="M311">
        <f>主动技能!S314</f>
        <v>0</v>
      </c>
      <c r="N311" t="str">
        <f>IF(主动技能!T314="","",主动技能!T314)</f>
        <v/>
      </c>
      <c r="O311" t="str">
        <f>IF(主动技能!U314="","",主动技能!U314)</f>
        <v/>
      </c>
      <c r="P311">
        <f>主动技能!V314</f>
        <v>0</v>
      </c>
      <c r="Q311">
        <f>主动技能!W314</f>
        <v>0</v>
      </c>
      <c r="R311">
        <f>主动技能!X314</f>
        <v>0</v>
      </c>
      <c r="S311">
        <f>主动技能!Y314</f>
        <v>0</v>
      </c>
      <c r="T311">
        <f>主动技能!Z314</f>
        <v>100</v>
      </c>
      <c r="U311">
        <f>主动技能!AB314</f>
        <v>0</v>
      </c>
      <c r="V311">
        <f>主动技能!AC314</f>
        <v>0</v>
      </c>
      <c r="W311">
        <f>主动技能!AD314</f>
        <v>0</v>
      </c>
      <c r="X311" s="1">
        <v>0</v>
      </c>
      <c r="Y311" s="1">
        <v>0</v>
      </c>
      <c r="Z311" s="1">
        <v>0</v>
      </c>
    </row>
    <row r="312" spans="1:26" x14ac:dyDescent="0.15">
      <c r="A312">
        <f>主动技能!B315</f>
        <v>309</v>
      </c>
      <c r="B312" s="4" t="str">
        <f>主动技能!H315</f>
        <v>主动技能3</v>
      </c>
      <c r="C312" s="4" t="str">
        <f>主动技能!I315</f>
        <v>对敌方单体造成1次200%攻击伤害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>
        <f>主动技能!O315</f>
        <v>0</v>
      </c>
      <c r="J312">
        <f>主动技能!P315</f>
        <v>0</v>
      </c>
      <c r="K312">
        <f>主动技能!Q315</f>
        <v>0</v>
      </c>
      <c r="L312">
        <f>主动技能!R315</f>
        <v>0</v>
      </c>
      <c r="M312">
        <f>主动技能!S315</f>
        <v>0</v>
      </c>
      <c r="N312" t="str">
        <f>IF(主动技能!T315="","",主动技能!T315)</f>
        <v/>
      </c>
      <c r="O312" t="str">
        <f>IF(主动技能!U315="","",主动技能!U315)</f>
        <v/>
      </c>
      <c r="P312">
        <f>主动技能!V315</f>
        <v>0</v>
      </c>
      <c r="Q312">
        <f>主动技能!W315</f>
        <v>0</v>
      </c>
      <c r="R312">
        <f>主动技能!X315</f>
        <v>0</v>
      </c>
      <c r="S312">
        <f>主动技能!Y315</f>
        <v>0</v>
      </c>
      <c r="T312">
        <f>主动技能!Z315</f>
        <v>100</v>
      </c>
      <c r="U312">
        <f>主动技能!AB315</f>
        <v>0</v>
      </c>
      <c r="V312">
        <f>主动技能!AC315</f>
        <v>0</v>
      </c>
      <c r="W312">
        <f>主动技能!AD315</f>
        <v>0</v>
      </c>
      <c r="X312" s="1">
        <v>0</v>
      </c>
      <c r="Y312" s="1">
        <v>0</v>
      </c>
      <c r="Z312" s="1">
        <v>0</v>
      </c>
    </row>
    <row r="313" spans="1:26" x14ac:dyDescent="0.15">
      <c r="A313">
        <f>主动技能!B316</f>
        <v>310</v>
      </c>
      <c r="B313" s="4" t="str">
        <f>主动技能!H316</f>
        <v>主动技能3</v>
      </c>
      <c r="C313" s="4" t="str">
        <f>主动技能!I316</f>
        <v>对敌方单体造成1次200%攻击伤害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>
        <f>主动技能!O316</f>
        <v>0</v>
      </c>
      <c r="J313">
        <f>主动技能!P316</f>
        <v>0</v>
      </c>
      <c r="K313">
        <f>主动技能!Q316</f>
        <v>0</v>
      </c>
      <c r="L313">
        <f>主动技能!R316</f>
        <v>0</v>
      </c>
      <c r="M313">
        <f>主动技能!S316</f>
        <v>0</v>
      </c>
      <c r="N313" t="str">
        <f>IF(主动技能!T316="","",主动技能!T316)</f>
        <v/>
      </c>
      <c r="O313" t="str">
        <f>IF(主动技能!U316="","",主动技能!U316)</f>
        <v/>
      </c>
      <c r="P313">
        <f>主动技能!V316</f>
        <v>0</v>
      </c>
      <c r="Q313">
        <f>主动技能!W316</f>
        <v>0</v>
      </c>
      <c r="R313">
        <f>主动技能!X316</f>
        <v>0</v>
      </c>
      <c r="S313">
        <f>主动技能!Y316</f>
        <v>0</v>
      </c>
      <c r="T313">
        <f>主动技能!Z316</f>
        <v>100</v>
      </c>
      <c r="U313">
        <f>主动技能!AB316</f>
        <v>0</v>
      </c>
      <c r="V313">
        <f>主动技能!AC316</f>
        <v>0</v>
      </c>
      <c r="W313">
        <f>主动技能!AD316</f>
        <v>0</v>
      </c>
      <c r="X313" s="1">
        <v>0</v>
      </c>
      <c r="Y313" s="1">
        <v>0</v>
      </c>
      <c r="Z313" s="1">
        <v>0</v>
      </c>
    </row>
    <row r="314" spans="1:26" x14ac:dyDescent="0.15">
      <c r="A314">
        <f>主动技能!B317</f>
        <v>311</v>
      </c>
      <c r="B314" s="4" t="str">
        <f>主动技能!H317</f>
        <v>主动技能3</v>
      </c>
      <c r="C314" s="4" t="str">
        <f>主动技能!I317</f>
        <v>对敌方单体造成1次200%攻击伤害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>
        <f>主动技能!O317</f>
        <v>0</v>
      </c>
      <c r="J314">
        <f>主动技能!P317</f>
        <v>0</v>
      </c>
      <c r="K314">
        <f>主动技能!Q317</f>
        <v>0</v>
      </c>
      <c r="L314">
        <f>主动技能!R317</f>
        <v>0</v>
      </c>
      <c r="M314">
        <f>主动技能!S317</f>
        <v>0</v>
      </c>
      <c r="N314" t="str">
        <f>IF(主动技能!T317="","",主动技能!T317)</f>
        <v/>
      </c>
      <c r="O314" t="str">
        <f>IF(主动技能!U317="","",主动技能!U317)</f>
        <v/>
      </c>
      <c r="P314">
        <f>主动技能!V317</f>
        <v>0</v>
      </c>
      <c r="Q314">
        <f>主动技能!W317</f>
        <v>0</v>
      </c>
      <c r="R314">
        <f>主动技能!X317</f>
        <v>0</v>
      </c>
      <c r="S314">
        <f>主动技能!Y317</f>
        <v>0</v>
      </c>
      <c r="T314">
        <f>主动技能!Z317</f>
        <v>100</v>
      </c>
      <c r="U314">
        <f>主动技能!AB317</f>
        <v>0</v>
      </c>
      <c r="V314">
        <f>主动技能!AC317</f>
        <v>0</v>
      </c>
      <c r="W314">
        <f>主动技能!AD317</f>
        <v>0</v>
      </c>
      <c r="X314" s="1">
        <v>0</v>
      </c>
      <c r="Y314" s="1">
        <v>0</v>
      </c>
      <c r="Z314" s="1">
        <v>0</v>
      </c>
    </row>
    <row r="315" spans="1:26" x14ac:dyDescent="0.15">
      <c r="A315">
        <f>主动技能!B318</f>
        <v>312</v>
      </c>
      <c r="B315" s="4" t="str">
        <f>主动技能!H318</f>
        <v>主动技能3</v>
      </c>
      <c r="C315" s="4" t="str">
        <f>主动技能!I318</f>
        <v>对敌方单体造成1次200%攻击伤害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>
        <f>主动技能!O318</f>
        <v>0</v>
      </c>
      <c r="J315">
        <f>主动技能!P318</f>
        <v>0</v>
      </c>
      <c r="K315">
        <f>主动技能!Q318</f>
        <v>0</v>
      </c>
      <c r="L315">
        <f>主动技能!R318</f>
        <v>0</v>
      </c>
      <c r="M315">
        <f>主动技能!S318</f>
        <v>0</v>
      </c>
      <c r="N315" t="str">
        <f>IF(主动技能!T318="","",主动技能!T318)</f>
        <v/>
      </c>
      <c r="O315" t="str">
        <f>IF(主动技能!U318="","",主动技能!U318)</f>
        <v/>
      </c>
      <c r="P315">
        <f>主动技能!V318</f>
        <v>0</v>
      </c>
      <c r="Q315">
        <f>主动技能!W318</f>
        <v>0</v>
      </c>
      <c r="R315">
        <f>主动技能!X318</f>
        <v>0</v>
      </c>
      <c r="S315">
        <f>主动技能!Y318</f>
        <v>0</v>
      </c>
      <c r="T315">
        <f>主动技能!Z318</f>
        <v>100</v>
      </c>
      <c r="U315">
        <f>主动技能!AB318</f>
        <v>0</v>
      </c>
      <c r="V315">
        <f>主动技能!AC318</f>
        <v>0</v>
      </c>
      <c r="W315">
        <f>主动技能!AD318</f>
        <v>0</v>
      </c>
      <c r="X315" s="1">
        <v>0</v>
      </c>
      <c r="Y315" s="1">
        <v>0</v>
      </c>
      <c r="Z315" s="1">
        <v>0</v>
      </c>
    </row>
    <row r="316" spans="1:26" x14ac:dyDescent="0.15">
      <c r="A316">
        <f>主动技能!B319</f>
        <v>313</v>
      </c>
      <c r="B316" s="4" t="str">
        <f>主动技能!H319</f>
        <v>主动技能3</v>
      </c>
      <c r="C316" s="4" t="str">
        <f>主动技能!I319</f>
        <v>对敌方单体造成1次200%攻击伤害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>
        <f>主动技能!O319</f>
        <v>0</v>
      </c>
      <c r="J316">
        <f>主动技能!P319</f>
        <v>0</v>
      </c>
      <c r="K316">
        <f>主动技能!Q319</f>
        <v>0</v>
      </c>
      <c r="L316">
        <f>主动技能!R319</f>
        <v>0</v>
      </c>
      <c r="M316">
        <f>主动技能!S319</f>
        <v>0</v>
      </c>
      <c r="N316" t="str">
        <f>IF(主动技能!T319="","",主动技能!T319)</f>
        <v/>
      </c>
      <c r="O316" t="str">
        <f>IF(主动技能!U319="","",主动技能!U319)</f>
        <v/>
      </c>
      <c r="P316">
        <f>主动技能!V319</f>
        <v>0</v>
      </c>
      <c r="Q316">
        <f>主动技能!W319</f>
        <v>0</v>
      </c>
      <c r="R316">
        <f>主动技能!X319</f>
        <v>0</v>
      </c>
      <c r="S316">
        <f>主动技能!Y319</f>
        <v>0</v>
      </c>
      <c r="T316">
        <f>主动技能!Z319</f>
        <v>100</v>
      </c>
      <c r="U316">
        <f>主动技能!AB319</f>
        <v>0</v>
      </c>
      <c r="V316">
        <f>主动技能!AC319</f>
        <v>0</v>
      </c>
      <c r="W316">
        <f>主动技能!AD319</f>
        <v>0</v>
      </c>
      <c r="X316" s="1">
        <v>0</v>
      </c>
      <c r="Y316" s="1">
        <v>0</v>
      </c>
      <c r="Z316" s="1">
        <v>0</v>
      </c>
    </row>
    <row r="317" spans="1:26" x14ac:dyDescent="0.15">
      <c r="A317">
        <f>主动技能!B320</f>
        <v>314</v>
      </c>
      <c r="B317" s="4" t="str">
        <f>主动技能!H320</f>
        <v>主动技能3</v>
      </c>
      <c r="C317" s="4" t="str">
        <f>主动技能!I320</f>
        <v>对敌方单体造成1次200%攻击伤害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>
        <f>主动技能!O320</f>
        <v>0</v>
      </c>
      <c r="J317">
        <f>主动技能!P320</f>
        <v>0</v>
      </c>
      <c r="K317">
        <f>主动技能!Q320</f>
        <v>0</v>
      </c>
      <c r="L317">
        <f>主动技能!R320</f>
        <v>0</v>
      </c>
      <c r="M317">
        <f>主动技能!S320</f>
        <v>0</v>
      </c>
      <c r="N317" t="str">
        <f>IF(主动技能!T320="","",主动技能!T320)</f>
        <v/>
      </c>
      <c r="O317" t="str">
        <f>IF(主动技能!U320="","",主动技能!U320)</f>
        <v/>
      </c>
      <c r="P317">
        <f>主动技能!V320</f>
        <v>0</v>
      </c>
      <c r="Q317">
        <f>主动技能!W320</f>
        <v>0</v>
      </c>
      <c r="R317">
        <f>主动技能!X320</f>
        <v>0</v>
      </c>
      <c r="S317">
        <f>主动技能!Y320</f>
        <v>0</v>
      </c>
      <c r="T317">
        <f>主动技能!Z320</f>
        <v>100</v>
      </c>
      <c r="U317">
        <f>主动技能!AB320</f>
        <v>0</v>
      </c>
      <c r="V317">
        <f>主动技能!AC320</f>
        <v>0</v>
      </c>
      <c r="W317">
        <f>主动技能!AD320</f>
        <v>0</v>
      </c>
      <c r="X317" s="1">
        <v>0</v>
      </c>
      <c r="Y317" s="1">
        <v>0</v>
      </c>
      <c r="Z317" s="1">
        <v>0</v>
      </c>
    </row>
    <row r="318" spans="1:26" x14ac:dyDescent="0.15">
      <c r="A318">
        <f>主动技能!B321</f>
        <v>315</v>
      </c>
      <c r="B318" s="4" t="str">
        <f>主动技能!H321</f>
        <v>主动技能3</v>
      </c>
      <c r="C318" s="4" t="str">
        <f>主动技能!I321</f>
        <v>对敌方单体造成1次200%攻击伤害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>
        <f>主动技能!O321</f>
        <v>0</v>
      </c>
      <c r="J318">
        <f>主动技能!P321</f>
        <v>0</v>
      </c>
      <c r="K318">
        <f>主动技能!Q321</f>
        <v>0</v>
      </c>
      <c r="L318">
        <f>主动技能!R321</f>
        <v>0</v>
      </c>
      <c r="M318">
        <f>主动技能!S321</f>
        <v>0</v>
      </c>
      <c r="N318" t="str">
        <f>IF(主动技能!T321="","",主动技能!T321)</f>
        <v/>
      </c>
      <c r="O318" t="str">
        <f>IF(主动技能!U321="","",主动技能!U321)</f>
        <v/>
      </c>
      <c r="P318">
        <f>主动技能!V321</f>
        <v>0</v>
      </c>
      <c r="Q318">
        <f>主动技能!W321</f>
        <v>0</v>
      </c>
      <c r="R318">
        <f>主动技能!X321</f>
        <v>0</v>
      </c>
      <c r="S318">
        <f>主动技能!Y321</f>
        <v>0</v>
      </c>
      <c r="T318">
        <f>主动技能!Z321</f>
        <v>100</v>
      </c>
      <c r="U318">
        <f>主动技能!AB321</f>
        <v>0</v>
      </c>
      <c r="V318">
        <f>主动技能!AC321</f>
        <v>0</v>
      </c>
      <c r="W318">
        <f>主动技能!AD321</f>
        <v>0</v>
      </c>
      <c r="X318" s="1">
        <v>0</v>
      </c>
      <c r="Y318" s="1">
        <v>0</v>
      </c>
      <c r="Z318" s="1">
        <v>0</v>
      </c>
    </row>
    <row r="319" spans="1:26" x14ac:dyDescent="0.15">
      <c r="A319">
        <f>主动技能!B322</f>
        <v>316</v>
      </c>
      <c r="B319" s="4" t="str">
        <f>主动技能!H322</f>
        <v>主动技能3</v>
      </c>
      <c r="C319" s="4" t="str">
        <f>主动技能!I322</f>
        <v>对敌方单体造成1次200%攻击伤害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>
        <f>主动技能!O322</f>
        <v>0</v>
      </c>
      <c r="J319">
        <f>主动技能!P322</f>
        <v>0</v>
      </c>
      <c r="K319">
        <f>主动技能!Q322</f>
        <v>0</v>
      </c>
      <c r="L319">
        <f>主动技能!R322</f>
        <v>0</v>
      </c>
      <c r="M319">
        <f>主动技能!S322</f>
        <v>0</v>
      </c>
      <c r="N319" t="str">
        <f>IF(主动技能!T322="","",主动技能!T322)</f>
        <v/>
      </c>
      <c r="O319" t="str">
        <f>IF(主动技能!U322="","",主动技能!U322)</f>
        <v/>
      </c>
      <c r="P319">
        <f>主动技能!V322</f>
        <v>0</v>
      </c>
      <c r="Q319">
        <f>主动技能!W322</f>
        <v>0</v>
      </c>
      <c r="R319">
        <f>主动技能!X322</f>
        <v>0</v>
      </c>
      <c r="S319">
        <f>主动技能!Y322</f>
        <v>0</v>
      </c>
      <c r="T319">
        <f>主动技能!Z322</f>
        <v>100</v>
      </c>
      <c r="U319">
        <f>主动技能!AB322</f>
        <v>0</v>
      </c>
      <c r="V319">
        <f>主动技能!AC322</f>
        <v>0</v>
      </c>
      <c r="W319">
        <f>主动技能!AD322</f>
        <v>0</v>
      </c>
      <c r="X319" s="1">
        <v>0</v>
      </c>
      <c r="Y319" s="1">
        <v>0</v>
      </c>
      <c r="Z319" s="1">
        <v>0</v>
      </c>
    </row>
    <row r="320" spans="1:26" x14ac:dyDescent="0.15">
      <c r="A320">
        <f>主动技能!B323</f>
        <v>317</v>
      </c>
      <c r="B320" s="4" t="str">
        <f>主动技能!H323</f>
        <v>主动技能3</v>
      </c>
      <c r="C320" s="4" t="str">
        <f>主动技能!I323</f>
        <v>对敌方单体造成1次200%攻击伤害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>
        <f>主动技能!O323</f>
        <v>0</v>
      </c>
      <c r="J320">
        <f>主动技能!P323</f>
        <v>0</v>
      </c>
      <c r="K320">
        <f>主动技能!Q323</f>
        <v>0</v>
      </c>
      <c r="L320">
        <f>主动技能!R323</f>
        <v>0</v>
      </c>
      <c r="M320">
        <f>主动技能!S323</f>
        <v>0</v>
      </c>
      <c r="N320" t="str">
        <f>IF(主动技能!T323="","",主动技能!T323)</f>
        <v/>
      </c>
      <c r="O320" t="str">
        <f>IF(主动技能!U323="","",主动技能!U323)</f>
        <v/>
      </c>
      <c r="P320">
        <f>主动技能!V323</f>
        <v>0</v>
      </c>
      <c r="Q320">
        <f>主动技能!W323</f>
        <v>0</v>
      </c>
      <c r="R320">
        <f>主动技能!X323</f>
        <v>0</v>
      </c>
      <c r="S320">
        <f>主动技能!Y323</f>
        <v>0</v>
      </c>
      <c r="T320">
        <f>主动技能!Z323</f>
        <v>100</v>
      </c>
      <c r="U320">
        <f>主动技能!AB323</f>
        <v>0</v>
      </c>
      <c r="V320">
        <f>主动技能!AC323</f>
        <v>0</v>
      </c>
      <c r="W320">
        <f>主动技能!AD323</f>
        <v>0</v>
      </c>
      <c r="X320" s="1">
        <v>0</v>
      </c>
      <c r="Y320" s="1">
        <v>0</v>
      </c>
      <c r="Z320" s="1">
        <v>0</v>
      </c>
    </row>
    <row r="321" spans="1:26" x14ac:dyDescent="0.15">
      <c r="A321">
        <f>主动技能!B324</f>
        <v>318</v>
      </c>
      <c r="B321" s="4" t="str">
        <f>主动技能!H324</f>
        <v>主动技能3</v>
      </c>
      <c r="C321" s="4" t="str">
        <f>主动技能!I324</f>
        <v>对敌方单体造成1次200%攻击伤害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>
        <f>主动技能!O324</f>
        <v>0</v>
      </c>
      <c r="J321">
        <f>主动技能!P324</f>
        <v>0</v>
      </c>
      <c r="K321">
        <f>主动技能!Q324</f>
        <v>0</v>
      </c>
      <c r="L321">
        <f>主动技能!R324</f>
        <v>0</v>
      </c>
      <c r="M321">
        <f>主动技能!S324</f>
        <v>0</v>
      </c>
      <c r="N321" t="str">
        <f>IF(主动技能!T324="","",主动技能!T324)</f>
        <v/>
      </c>
      <c r="O321" t="str">
        <f>IF(主动技能!U324="","",主动技能!U324)</f>
        <v/>
      </c>
      <c r="P321">
        <f>主动技能!V324</f>
        <v>0</v>
      </c>
      <c r="Q321">
        <f>主动技能!W324</f>
        <v>0</v>
      </c>
      <c r="R321">
        <f>主动技能!X324</f>
        <v>0</v>
      </c>
      <c r="S321">
        <f>主动技能!Y324</f>
        <v>0</v>
      </c>
      <c r="T321">
        <f>主动技能!Z324</f>
        <v>100</v>
      </c>
      <c r="U321">
        <f>主动技能!AB324</f>
        <v>0</v>
      </c>
      <c r="V321">
        <f>主动技能!AC324</f>
        <v>0</v>
      </c>
      <c r="W321">
        <f>主动技能!AD324</f>
        <v>0</v>
      </c>
      <c r="X321" s="1">
        <v>0</v>
      </c>
      <c r="Y321" s="1">
        <v>0</v>
      </c>
      <c r="Z321" s="1">
        <v>0</v>
      </c>
    </row>
    <row r="322" spans="1:26" x14ac:dyDescent="0.15">
      <c r="A322">
        <f>主动技能!B325</f>
        <v>319</v>
      </c>
      <c r="B322" s="4" t="str">
        <f>主动技能!H325</f>
        <v>主动技能3</v>
      </c>
      <c r="C322" s="4" t="str">
        <f>主动技能!I325</f>
        <v>对敌方单体造成1次200%攻击伤害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>
        <f>主动技能!O325</f>
        <v>0</v>
      </c>
      <c r="J322">
        <f>主动技能!P325</f>
        <v>0</v>
      </c>
      <c r="K322">
        <f>主动技能!Q325</f>
        <v>0</v>
      </c>
      <c r="L322">
        <f>主动技能!R325</f>
        <v>0</v>
      </c>
      <c r="M322">
        <f>主动技能!S325</f>
        <v>0</v>
      </c>
      <c r="N322" t="str">
        <f>IF(主动技能!T325="","",主动技能!T325)</f>
        <v/>
      </c>
      <c r="O322" t="str">
        <f>IF(主动技能!U325="","",主动技能!U325)</f>
        <v/>
      </c>
      <c r="P322">
        <f>主动技能!V325</f>
        <v>0</v>
      </c>
      <c r="Q322">
        <f>主动技能!W325</f>
        <v>0</v>
      </c>
      <c r="R322">
        <f>主动技能!X325</f>
        <v>0</v>
      </c>
      <c r="S322">
        <f>主动技能!Y325</f>
        <v>0</v>
      </c>
      <c r="T322">
        <f>主动技能!Z325</f>
        <v>100</v>
      </c>
      <c r="U322">
        <f>主动技能!AB325</f>
        <v>0</v>
      </c>
      <c r="V322">
        <f>主动技能!AC325</f>
        <v>0</v>
      </c>
      <c r="W322">
        <f>主动技能!AD325</f>
        <v>0</v>
      </c>
      <c r="X322" s="1">
        <v>0</v>
      </c>
      <c r="Y322" s="1">
        <v>0</v>
      </c>
      <c r="Z322" s="1">
        <v>0</v>
      </c>
    </row>
    <row r="323" spans="1:26" x14ac:dyDescent="0.15">
      <c r="A323">
        <f>主动技能!B326</f>
        <v>320</v>
      </c>
      <c r="B323" s="4" t="str">
        <f>主动技能!H326</f>
        <v>主动技能3</v>
      </c>
      <c r="C323" s="4" t="str">
        <f>主动技能!I326</f>
        <v>对敌方单体造成1次200%攻击伤害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>
        <f>主动技能!O326</f>
        <v>0</v>
      </c>
      <c r="J323">
        <f>主动技能!P326</f>
        <v>0</v>
      </c>
      <c r="K323">
        <f>主动技能!Q326</f>
        <v>0</v>
      </c>
      <c r="L323">
        <f>主动技能!R326</f>
        <v>0</v>
      </c>
      <c r="M323">
        <f>主动技能!S326</f>
        <v>0</v>
      </c>
      <c r="N323" t="str">
        <f>IF(主动技能!T326="","",主动技能!T326)</f>
        <v/>
      </c>
      <c r="O323" t="str">
        <f>IF(主动技能!U326="","",主动技能!U326)</f>
        <v/>
      </c>
      <c r="P323">
        <f>主动技能!V326</f>
        <v>0</v>
      </c>
      <c r="Q323">
        <f>主动技能!W326</f>
        <v>0</v>
      </c>
      <c r="R323">
        <f>主动技能!X326</f>
        <v>0</v>
      </c>
      <c r="S323">
        <f>主动技能!Y326</f>
        <v>0</v>
      </c>
      <c r="T323">
        <f>主动技能!Z326</f>
        <v>100</v>
      </c>
      <c r="U323">
        <f>主动技能!AB326</f>
        <v>0</v>
      </c>
      <c r="V323">
        <f>主动技能!AC326</f>
        <v>0</v>
      </c>
      <c r="W323">
        <f>主动技能!AD326</f>
        <v>0</v>
      </c>
      <c r="X323" s="1">
        <v>0</v>
      </c>
      <c r="Y323" s="1">
        <v>0</v>
      </c>
      <c r="Z323" s="1">
        <v>0</v>
      </c>
    </row>
    <row r="324" spans="1:26" x14ac:dyDescent="0.15">
      <c r="A324">
        <f>主动技能!B327</f>
        <v>321</v>
      </c>
      <c r="B324" s="4" t="str">
        <f>主动技能!H327</f>
        <v>主动技能3</v>
      </c>
      <c r="C324" s="4" t="str">
        <f>主动技能!I327</f>
        <v>对敌方单体造成1次200%攻击伤害</v>
      </c>
      <c r="D324" s="4">
        <f>VLOOKUP(主动技能!J327,对应表!F:G,2,FALSE)</f>
        <v>1</v>
      </c>
      <c r="E324" s="4">
        <f>VLOOKUP(主动技能!K327,对应表!J:K,2,FALSE)</f>
        <v>1</v>
      </c>
      <c r="F324" s="4">
        <f>VLOOKUP(主动技能!L327,对应表!N:O,2,FALSE)</f>
        <v>1</v>
      </c>
      <c r="G324" s="4">
        <f>IF(主动技能!M327="必中",2,1)</f>
        <v>1</v>
      </c>
      <c r="H324" s="4">
        <f>主动技能!N327</f>
        <v>100</v>
      </c>
      <c r="I324" s="4">
        <f>主动技能!O327</f>
        <v>0</v>
      </c>
      <c r="J324">
        <f>主动技能!P327</f>
        <v>0</v>
      </c>
      <c r="K324">
        <f>主动技能!Q327</f>
        <v>0</v>
      </c>
      <c r="L324">
        <f>主动技能!R327</f>
        <v>0</v>
      </c>
      <c r="M324">
        <f>主动技能!S327</f>
        <v>0</v>
      </c>
      <c r="N324" t="str">
        <f>IF(主动技能!T327="","",主动技能!T327)</f>
        <v/>
      </c>
      <c r="O324" t="str">
        <f>IF(主动技能!U327="","",主动技能!U327)</f>
        <v/>
      </c>
      <c r="P324">
        <f>主动技能!V327</f>
        <v>0</v>
      </c>
      <c r="Q324">
        <f>主动技能!W327</f>
        <v>0</v>
      </c>
      <c r="R324">
        <f>主动技能!X327</f>
        <v>0</v>
      </c>
      <c r="S324">
        <f>主动技能!Y327</f>
        <v>50</v>
      </c>
      <c r="T324">
        <f>主动技能!Z327</f>
        <v>100</v>
      </c>
      <c r="U324">
        <f>主动技能!AB327</f>
        <v>0</v>
      </c>
      <c r="V324">
        <f>主动技能!AC327</f>
        <v>0</v>
      </c>
      <c r="W324">
        <f>主动技能!AD327</f>
        <v>0</v>
      </c>
      <c r="X324" s="1">
        <v>0</v>
      </c>
      <c r="Y324" s="1">
        <v>0</v>
      </c>
      <c r="Z324" s="1">
        <v>0</v>
      </c>
    </row>
    <row r="325" spans="1:26" x14ac:dyDescent="0.15">
      <c r="A325">
        <f>主动技能!B328</f>
        <v>322</v>
      </c>
      <c r="B325" s="4" t="str">
        <f>主动技能!H328</f>
        <v>主动技能3</v>
      </c>
      <c r="C325" s="4" t="str">
        <f>主动技能!I328</f>
        <v>对敌方单体造成1次200%攻击伤害</v>
      </c>
      <c r="D325" s="4">
        <f>VLOOKUP(主动技能!J328,对应表!F:G,2,FALSE)</f>
        <v>1</v>
      </c>
      <c r="E325" s="4">
        <f>VLOOKUP(主动技能!K328,对应表!J:K,2,FALSE)</f>
        <v>1</v>
      </c>
      <c r="F325" s="4">
        <f>VLOOKUP(主动技能!L328,对应表!N:O,2,FALSE)</f>
        <v>1</v>
      </c>
      <c r="G325" s="4">
        <f>IF(主动技能!M328="必中",2,1)</f>
        <v>1</v>
      </c>
      <c r="H325" s="4">
        <f>主动技能!N328</f>
        <v>100</v>
      </c>
      <c r="I325" s="4">
        <f>主动技能!O328</f>
        <v>0</v>
      </c>
      <c r="J325">
        <f>主动技能!P328</f>
        <v>0</v>
      </c>
      <c r="K325">
        <f>主动技能!Q328</f>
        <v>0</v>
      </c>
      <c r="L325">
        <f>主动技能!R328</f>
        <v>0</v>
      </c>
      <c r="M325">
        <f>主动技能!S328</f>
        <v>0</v>
      </c>
      <c r="N325" t="str">
        <f>IF(主动技能!T328="","",主动技能!T328)</f>
        <v/>
      </c>
      <c r="O325" t="str">
        <f>IF(主动技能!U328="","",主动技能!U328)</f>
        <v/>
      </c>
      <c r="P325">
        <f>主动技能!V328</f>
        <v>0</v>
      </c>
      <c r="Q325">
        <f>主动技能!W328</f>
        <v>0</v>
      </c>
      <c r="R325">
        <f>主动技能!X328</f>
        <v>0</v>
      </c>
      <c r="S325">
        <f>主动技能!Y328</f>
        <v>50</v>
      </c>
      <c r="T325">
        <f>主动技能!Z328</f>
        <v>100</v>
      </c>
      <c r="U325">
        <f>主动技能!AB328</f>
        <v>0</v>
      </c>
      <c r="V325">
        <f>主动技能!AC328</f>
        <v>0</v>
      </c>
      <c r="W325">
        <f>主动技能!AD328</f>
        <v>0</v>
      </c>
      <c r="X325" s="1">
        <v>0</v>
      </c>
      <c r="Y325" s="1">
        <v>0</v>
      </c>
      <c r="Z325" s="1">
        <v>0</v>
      </c>
    </row>
    <row r="326" spans="1:26" x14ac:dyDescent="0.15">
      <c r="A326">
        <f>主动技能!B329</f>
        <v>323</v>
      </c>
      <c r="B326" s="4" t="str">
        <f>主动技能!H329</f>
        <v>主动技能3</v>
      </c>
      <c r="C326" s="4" t="str">
        <f>主动技能!I329</f>
        <v>对敌方单体造成1次200%攻击伤害</v>
      </c>
      <c r="D326" s="4">
        <f>VLOOKUP(主动技能!J329,对应表!F:G,2,FALSE)</f>
        <v>1</v>
      </c>
      <c r="E326" s="4">
        <f>VLOOKUP(主动技能!K329,对应表!J:K,2,FALSE)</f>
        <v>1</v>
      </c>
      <c r="F326" s="4">
        <f>VLOOKUP(主动技能!L329,对应表!N:O,2,FALSE)</f>
        <v>1</v>
      </c>
      <c r="G326" s="4">
        <f>IF(主动技能!M329="必中",2,1)</f>
        <v>1</v>
      </c>
      <c r="H326" s="4">
        <f>主动技能!N329</f>
        <v>100</v>
      </c>
      <c r="I326" s="4">
        <f>主动技能!O329</f>
        <v>0</v>
      </c>
      <c r="J326">
        <f>主动技能!P329</f>
        <v>0</v>
      </c>
      <c r="K326">
        <f>主动技能!Q329</f>
        <v>0</v>
      </c>
      <c r="L326">
        <f>主动技能!R329</f>
        <v>0</v>
      </c>
      <c r="M326">
        <f>主动技能!S329</f>
        <v>0</v>
      </c>
      <c r="N326" t="str">
        <f>IF(主动技能!T329="","",主动技能!T329)</f>
        <v/>
      </c>
      <c r="O326" t="str">
        <f>IF(主动技能!U329="","",主动技能!U329)</f>
        <v/>
      </c>
      <c r="P326">
        <f>主动技能!V329</f>
        <v>0</v>
      </c>
      <c r="Q326">
        <f>主动技能!W329</f>
        <v>0</v>
      </c>
      <c r="R326">
        <f>主动技能!X329</f>
        <v>0</v>
      </c>
      <c r="S326">
        <f>主动技能!Y329</f>
        <v>50</v>
      </c>
      <c r="T326">
        <f>主动技能!Z329</f>
        <v>100</v>
      </c>
      <c r="U326">
        <f>主动技能!AB329</f>
        <v>0</v>
      </c>
      <c r="V326">
        <f>主动技能!AC329</f>
        <v>0</v>
      </c>
      <c r="W326">
        <f>主动技能!AD329</f>
        <v>0</v>
      </c>
      <c r="X326" s="1">
        <v>0</v>
      </c>
      <c r="Y326" s="1">
        <v>0</v>
      </c>
      <c r="Z326" s="1">
        <v>0</v>
      </c>
    </row>
    <row r="327" spans="1:26" x14ac:dyDescent="0.15">
      <c r="A327">
        <f>主动技能!B330</f>
        <v>324</v>
      </c>
      <c r="B327" s="4" t="str">
        <f>主动技能!H330</f>
        <v>主动技能3</v>
      </c>
      <c r="C327" s="4" t="str">
        <f>主动技能!I330</f>
        <v>对敌方单体造成1次200%攻击伤害</v>
      </c>
      <c r="D327" s="4">
        <f>VLOOKUP(主动技能!J330,对应表!F:G,2,FALSE)</f>
        <v>1</v>
      </c>
      <c r="E327" s="4">
        <f>VLOOKUP(主动技能!K330,对应表!J:K,2,FALSE)</f>
        <v>1</v>
      </c>
      <c r="F327" s="4">
        <f>VLOOKUP(主动技能!L330,对应表!N:O,2,FALSE)</f>
        <v>1</v>
      </c>
      <c r="G327" s="4">
        <f>IF(主动技能!M330="必中",2,1)</f>
        <v>1</v>
      </c>
      <c r="H327" s="4">
        <f>主动技能!N330</f>
        <v>100</v>
      </c>
      <c r="I327" s="4">
        <f>主动技能!O330</f>
        <v>0</v>
      </c>
      <c r="J327">
        <f>主动技能!P330</f>
        <v>0</v>
      </c>
      <c r="K327">
        <f>主动技能!Q330</f>
        <v>0</v>
      </c>
      <c r="L327">
        <f>主动技能!R330</f>
        <v>0</v>
      </c>
      <c r="M327">
        <f>主动技能!S330</f>
        <v>0</v>
      </c>
      <c r="N327" t="str">
        <f>IF(主动技能!T330="","",主动技能!T330)</f>
        <v/>
      </c>
      <c r="O327" t="str">
        <f>IF(主动技能!U330="","",主动技能!U330)</f>
        <v/>
      </c>
      <c r="P327">
        <f>主动技能!V330</f>
        <v>0</v>
      </c>
      <c r="Q327">
        <f>主动技能!W330</f>
        <v>0</v>
      </c>
      <c r="R327">
        <f>主动技能!X330</f>
        <v>0</v>
      </c>
      <c r="S327">
        <f>主动技能!Y330</f>
        <v>50</v>
      </c>
      <c r="T327">
        <f>主动技能!Z330</f>
        <v>100</v>
      </c>
      <c r="U327">
        <f>主动技能!AB330</f>
        <v>0</v>
      </c>
      <c r="V327">
        <f>主动技能!AC330</f>
        <v>0</v>
      </c>
      <c r="W327">
        <f>主动技能!AD330</f>
        <v>0</v>
      </c>
      <c r="X327" s="1">
        <v>0</v>
      </c>
      <c r="Y327" s="1">
        <v>0</v>
      </c>
      <c r="Z327" s="1">
        <v>0</v>
      </c>
    </row>
    <row r="328" spans="1:26" x14ac:dyDescent="0.15">
      <c r="A328">
        <f>主动技能!B331</f>
        <v>325</v>
      </c>
      <c r="B328" s="4" t="str">
        <f>主动技能!H331</f>
        <v>主动技能3</v>
      </c>
      <c r="C328" s="4" t="str">
        <f>主动技能!I331</f>
        <v>对敌方单体造成1次200%攻击伤害</v>
      </c>
      <c r="D328" s="4">
        <f>VLOOKUP(主动技能!J331,对应表!F:G,2,FALSE)</f>
        <v>1</v>
      </c>
      <c r="E328" s="4">
        <f>VLOOKUP(主动技能!K331,对应表!J:K,2,FALSE)</f>
        <v>1</v>
      </c>
      <c r="F328" s="4">
        <f>VLOOKUP(主动技能!L331,对应表!N:O,2,FALSE)</f>
        <v>1</v>
      </c>
      <c r="G328" s="4">
        <f>IF(主动技能!M331="必中",2,1)</f>
        <v>1</v>
      </c>
      <c r="H328" s="4">
        <f>主动技能!N331</f>
        <v>100</v>
      </c>
      <c r="I328" s="4">
        <f>主动技能!O331</f>
        <v>0</v>
      </c>
      <c r="J328">
        <f>主动技能!P331</f>
        <v>0</v>
      </c>
      <c r="K328">
        <f>主动技能!Q331</f>
        <v>0</v>
      </c>
      <c r="L328">
        <f>主动技能!R331</f>
        <v>0</v>
      </c>
      <c r="M328">
        <f>主动技能!S331</f>
        <v>0</v>
      </c>
      <c r="N328" t="str">
        <f>IF(主动技能!T331="","",主动技能!T331)</f>
        <v/>
      </c>
      <c r="O328" t="str">
        <f>IF(主动技能!U331="","",主动技能!U331)</f>
        <v/>
      </c>
      <c r="P328">
        <f>主动技能!V331</f>
        <v>0</v>
      </c>
      <c r="Q328">
        <f>主动技能!W331</f>
        <v>0</v>
      </c>
      <c r="R328">
        <f>主动技能!X331</f>
        <v>0</v>
      </c>
      <c r="S328">
        <f>主动技能!Y331</f>
        <v>50</v>
      </c>
      <c r="T328">
        <f>主动技能!Z331</f>
        <v>100</v>
      </c>
      <c r="U328">
        <f>主动技能!AB331</f>
        <v>0</v>
      </c>
      <c r="V328">
        <f>主动技能!AC331</f>
        <v>0</v>
      </c>
      <c r="W328">
        <f>主动技能!AD331</f>
        <v>0</v>
      </c>
      <c r="X328" s="1">
        <v>0</v>
      </c>
      <c r="Y328" s="1">
        <v>0</v>
      </c>
      <c r="Z328" s="1">
        <v>0</v>
      </c>
    </row>
    <row r="329" spans="1:26" x14ac:dyDescent="0.15">
      <c r="A329">
        <f>主动技能!B332</f>
        <v>326</v>
      </c>
      <c r="B329" s="4" t="str">
        <f>主动技能!H332</f>
        <v>主动技能3</v>
      </c>
      <c r="C329" s="4" t="str">
        <f>主动技能!I332</f>
        <v>对敌方单体造成1次200%攻击伤害</v>
      </c>
      <c r="D329" s="4">
        <f>VLOOKUP(主动技能!J332,对应表!F:G,2,FALSE)</f>
        <v>1</v>
      </c>
      <c r="E329" s="4">
        <f>VLOOKUP(主动技能!K332,对应表!J:K,2,FALSE)</f>
        <v>1</v>
      </c>
      <c r="F329" s="4">
        <f>VLOOKUP(主动技能!L332,对应表!N:O,2,FALSE)</f>
        <v>1</v>
      </c>
      <c r="G329" s="4">
        <f>IF(主动技能!M332="必中",2,1)</f>
        <v>1</v>
      </c>
      <c r="H329" s="4">
        <f>主动技能!N332</f>
        <v>100</v>
      </c>
      <c r="I329" s="4">
        <f>主动技能!O332</f>
        <v>0</v>
      </c>
      <c r="J329">
        <f>主动技能!P332</f>
        <v>0</v>
      </c>
      <c r="K329">
        <f>主动技能!Q332</f>
        <v>0</v>
      </c>
      <c r="L329">
        <f>主动技能!R332</f>
        <v>0</v>
      </c>
      <c r="M329">
        <f>主动技能!S332</f>
        <v>0</v>
      </c>
      <c r="N329" t="str">
        <f>IF(主动技能!T332="","",主动技能!T332)</f>
        <v/>
      </c>
      <c r="O329" t="str">
        <f>IF(主动技能!U332="","",主动技能!U332)</f>
        <v/>
      </c>
      <c r="P329">
        <f>主动技能!V332</f>
        <v>0</v>
      </c>
      <c r="Q329">
        <f>主动技能!W332</f>
        <v>0</v>
      </c>
      <c r="R329">
        <f>主动技能!X332</f>
        <v>0</v>
      </c>
      <c r="S329">
        <f>主动技能!Y332</f>
        <v>50</v>
      </c>
      <c r="T329">
        <f>主动技能!Z332</f>
        <v>100</v>
      </c>
      <c r="U329">
        <f>主动技能!AB332</f>
        <v>0</v>
      </c>
      <c r="V329">
        <f>主动技能!AC332</f>
        <v>0</v>
      </c>
      <c r="W329">
        <f>主动技能!AD332</f>
        <v>0</v>
      </c>
      <c r="X329" s="1">
        <v>0</v>
      </c>
      <c r="Y329" s="1">
        <v>0</v>
      </c>
      <c r="Z329" s="1">
        <v>0</v>
      </c>
    </row>
    <row r="330" spans="1:26" x14ac:dyDescent="0.15">
      <c r="A330">
        <f>主动技能!B333</f>
        <v>327</v>
      </c>
      <c r="B330" s="4" t="str">
        <f>主动技能!H333</f>
        <v>主动技能3</v>
      </c>
      <c r="C330" s="4" t="str">
        <f>主动技能!I333</f>
        <v>对敌方单体造成1次200%攻击伤害</v>
      </c>
      <c r="D330" s="4">
        <f>VLOOKUP(主动技能!J333,对应表!F:G,2,FALSE)</f>
        <v>1</v>
      </c>
      <c r="E330" s="4">
        <f>VLOOKUP(主动技能!K333,对应表!J:K,2,FALSE)</f>
        <v>1</v>
      </c>
      <c r="F330" s="4">
        <f>VLOOKUP(主动技能!L333,对应表!N:O,2,FALSE)</f>
        <v>1</v>
      </c>
      <c r="G330" s="4">
        <f>IF(主动技能!M333="必中",2,1)</f>
        <v>1</v>
      </c>
      <c r="H330" s="4">
        <f>主动技能!N333</f>
        <v>100</v>
      </c>
      <c r="I330" s="4">
        <f>主动技能!O333</f>
        <v>0</v>
      </c>
      <c r="J330">
        <f>主动技能!P333</f>
        <v>0</v>
      </c>
      <c r="K330">
        <f>主动技能!Q333</f>
        <v>0</v>
      </c>
      <c r="L330">
        <f>主动技能!R333</f>
        <v>0</v>
      </c>
      <c r="M330">
        <f>主动技能!S333</f>
        <v>0</v>
      </c>
      <c r="N330" t="str">
        <f>IF(主动技能!T333="","",主动技能!T333)</f>
        <v/>
      </c>
      <c r="O330" t="str">
        <f>IF(主动技能!U333="","",主动技能!U333)</f>
        <v/>
      </c>
      <c r="P330">
        <f>主动技能!V333</f>
        <v>0</v>
      </c>
      <c r="Q330">
        <f>主动技能!W333</f>
        <v>0</v>
      </c>
      <c r="R330">
        <f>主动技能!X333</f>
        <v>0</v>
      </c>
      <c r="S330">
        <f>主动技能!Y333</f>
        <v>50</v>
      </c>
      <c r="T330">
        <f>主动技能!Z333</f>
        <v>100</v>
      </c>
      <c r="U330">
        <f>主动技能!AB333</f>
        <v>0</v>
      </c>
      <c r="V330">
        <f>主动技能!AC333</f>
        <v>0</v>
      </c>
      <c r="W330">
        <f>主动技能!AD333</f>
        <v>0</v>
      </c>
      <c r="X330" s="1">
        <v>0</v>
      </c>
      <c r="Y330" s="1">
        <v>0</v>
      </c>
      <c r="Z330" s="1">
        <v>0</v>
      </c>
    </row>
    <row r="331" spans="1:26" x14ac:dyDescent="0.15">
      <c r="A331">
        <f>主动技能!B334</f>
        <v>328</v>
      </c>
      <c r="B331" s="4" t="str">
        <f>主动技能!H334</f>
        <v>主动技能3</v>
      </c>
      <c r="C331" s="4" t="str">
        <f>主动技能!I334</f>
        <v>对敌方单体造成1次200%攻击伤害</v>
      </c>
      <c r="D331" s="4">
        <f>VLOOKUP(主动技能!J334,对应表!F:G,2,FALSE)</f>
        <v>1</v>
      </c>
      <c r="E331" s="4">
        <f>VLOOKUP(主动技能!K334,对应表!J:K,2,FALSE)</f>
        <v>1</v>
      </c>
      <c r="F331" s="4">
        <f>VLOOKUP(主动技能!L334,对应表!N:O,2,FALSE)</f>
        <v>1</v>
      </c>
      <c r="G331" s="4">
        <f>IF(主动技能!M334="必中",2,1)</f>
        <v>1</v>
      </c>
      <c r="H331" s="4">
        <f>主动技能!N334</f>
        <v>100</v>
      </c>
      <c r="I331" s="4">
        <f>主动技能!O334</f>
        <v>0</v>
      </c>
      <c r="J331">
        <f>主动技能!P334</f>
        <v>0</v>
      </c>
      <c r="K331">
        <f>主动技能!Q334</f>
        <v>0</v>
      </c>
      <c r="L331">
        <f>主动技能!R334</f>
        <v>0</v>
      </c>
      <c r="M331">
        <f>主动技能!S334</f>
        <v>0</v>
      </c>
      <c r="N331" t="str">
        <f>IF(主动技能!T334="","",主动技能!T334)</f>
        <v/>
      </c>
      <c r="O331" t="str">
        <f>IF(主动技能!U334="","",主动技能!U334)</f>
        <v/>
      </c>
      <c r="P331">
        <f>主动技能!V334</f>
        <v>0</v>
      </c>
      <c r="Q331">
        <f>主动技能!W334</f>
        <v>0</v>
      </c>
      <c r="R331">
        <f>主动技能!X334</f>
        <v>0</v>
      </c>
      <c r="S331">
        <f>主动技能!Y334</f>
        <v>50</v>
      </c>
      <c r="T331">
        <f>主动技能!Z334</f>
        <v>100</v>
      </c>
      <c r="U331">
        <f>主动技能!AB334</f>
        <v>0</v>
      </c>
      <c r="V331">
        <f>主动技能!AC334</f>
        <v>0</v>
      </c>
      <c r="W331">
        <f>主动技能!AD334</f>
        <v>0</v>
      </c>
      <c r="X331" s="1">
        <v>0</v>
      </c>
      <c r="Y331" s="1">
        <v>0</v>
      </c>
      <c r="Z331" s="1">
        <v>0</v>
      </c>
    </row>
    <row r="332" spans="1:26" x14ac:dyDescent="0.15">
      <c r="A332">
        <f>主动技能!B335</f>
        <v>329</v>
      </c>
      <c r="B332" s="4" t="str">
        <f>主动技能!H335</f>
        <v>主动技能3</v>
      </c>
      <c r="C332" s="4" t="str">
        <f>主动技能!I335</f>
        <v>对敌方单体造成1次200%攻击伤害</v>
      </c>
      <c r="D332" s="4">
        <f>VLOOKUP(主动技能!J335,对应表!F:G,2,FALSE)</f>
        <v>1</v>
      </c>
      <c r="E332" s="4">
        <f>VLOOKUP(主动技能!K335,对应表!J:K,2,FALSE)</f>
        <v>1</v>
      </c>
      <c r="F332" s="4">
        <f>VLOOKUP(主动技能!L335,对应表!N:O,2,FALSE)</f>
        <v>1</v>
      </c>
      <c r="G332" s="4">
        <f>IF(主动技能!M335="必中",2,1)</f>
        <v>1</v>
      </c>
      <c r="H332" s="4">
        <f>主动技能!N335</f>
        <v>100</v>
      </c>
      <c r="I332" s="4">
        <f>主动技能!O335</f>
        <v>0</v>
      </c>
      <c r="J332">
        <f>主动技能!P335</f>
        <v>0</v>
      </c>
      <c r="K332">
        <f>主动技能!Q335</f>
        <v>0</v>
      </c>
      <c r="L332">
        <f>主动技能!R335</f>
        <v>0</v>
      </c>
      <c r="M332">
        <f>主动技能!S335</f>
        <v>0</v>
      </c>
      <c r="N332" t="str">
        <f>IF(主动技能!T335="","",主动技能!T335)</f>
        <v/>
      </c>
      <c r="O332" t="str">
        <f>IF(主动技能!U335="","",主动技能!U335)</f>
        <v/>
      </c>
      <c r="P332">
        <f>主动技能!V335</f>
        <v>0</v>
      </c>
      <c r="Q332">
        <f>主动技能!W335</f>
        <v>0</v>
      </c>
      <c r="R332">
        <f>主动技能!X335</f>
        <v>0</v>
      </c>
      <c r="S332">
        <f>主动技能!Y335</f>
        <v>50</v>
      </c>
      <c r="T332">
        <f>主动技能!Z335</f>
        <v>100</v>
      </c>
      <c r="U332">
        <f>主动技能!AB335</f>
        <v>0</v>
      </c>
      <c r="V332">
        <f>主动技能!AC335</f>
        <v>0</v>
      </c>
      <c r="W332">
        <f>主动技能!AD335</f>
        <v>0</v>
      </c>
      <c r="X332" s="1">
        <v>0</v>
      </c>
      <c r="Y332" s="1">
        <v>0</v>
      </c>
      <c r="Z332" s="1">
        <v>0</v>
      </c>
    </row>
    <row r="333" spans="1:26" x14ac:dyDescent="0.15">
      <c r="A333">
        <f>主动技能!B336</f>
        <v>330</v>
      </c>
      <c r="B333" s="4" t="str">
        <f>主动技能!H336</f>
        <v>主动技能3</v>
      </c>
      <c r="C333" s="4" t="str">
        <f>主动技能!I336</f>
        <v>对敌方单体造成1次200%攻击伤害</v>
      </c>
      <c r="D333" s="4">
        <f>VLOOKUP(主动技能!J336,对应表!F:G,2,FALSE)</f>
        <v>1</v>
      </c>
      <c r="E333" s="4">
        <f>VLOOKUP(主动技能!K336,对应表!J:K,2,FALSE)</f>
        <v>1</v>
      </c>
      <c r="F333" s="4">
        <f>VLOOKUP(主动技能!L336,对应表!N:O,2,FALSE)</f>
        <v>1</v>
      </c>
      <c r="G333" s="4">
        <f>IF(主动技能!M336="必中",2,1)</f>
        <v>1</v>
      </c>
      <c r="H333" s="4">
        <f>主动技能!N336</f>
        <v>100</v>
      </c>
      <c r="I333" s="4">
        <f>主动技能!O336</f>
        <v>0</v>
      </c>
      <c r="J333">
        <f>主动技能!P336</f>
        <v>0</v>
      </c>
      <c r="K333">
        <f>主动技能!Q336</f>
        <v>0</v>
      </c>
      <c r="L333">
        <f>主动技能!R336</f>
        <v>0</v>
      </c>
      <c r="M333">
        <f>主动技能!S336</f>
        <v>0</v>
      </c>
      <c r="N333" t="str">
        <f>IF(主动技能!T336="","",主动技能!T336)</f>
        <v/>
      </c>
      <c r="O333" t="str">
        <f>IF(主动技能!U336="","",主动技能!U336)</f>
        <v/>
      </c>
      <c r="P333">
        <f>主动技能!V336</f>
        <v>0</v>
      </c>
      <c r="Q333">
        <f>主动技能!W336</f>
        <v>0</v>
      </c>
      <c r="R333">
        <f>主动技能!X336</f>
        <v>0</v>
      </c>
      <c r="S333">
        <f>主动技能!Y336</f>
        <v>50</v>
      </c>
      <c r="T333">
        <f>主动技能!Z336</f>
        <v>100</v>
      </c>
      <c r="U333">
        <f>主动技能!AB336</f>
        <v>0</v>
      </c>
      <c r="V333">
        <f>主动技能!AC336</f>
        <v>0</v>
      </c>
      <c r="W333">
        <f>主动技能!AD336</f>
        <v>0</v>
      </c>
      <c r="X333" s="1">
        <v>0</v>
      </c>
      <c r="Y333" s="1">
        <v>0</v>
      </c>
      <c r="Z333" s="1">
        <v>0</v>
      </c>
    </row>
    <row r="334" spans="1:26" x14ac:dyDescent="0.15">
      <c r="A334">
        <f>主动技能!B337</f>
        <v>331</v>
      </c>
      <c r="B334" s="4" t="str">
        <f>主动技能!H337</f>
        <v>主动技能3</v>
      </c>
      <c r="C334" s="4" t="str">
        <f>主动技能!I337</f>
        <v>对敌方单体造成1次200%攻击伤害</v>
      </c>
      <c r="D334" s="4">
        <f>VLOOKUP(主动技能!J337,对应表!F:G,2,FALSE)</f>
        <v>1</v>
      </c>
      <c r="E334" s="4">
        <f>VLOOKUP(主动技能!K337,对应表!J:K,2,FALSE)</f>
        <v>1</v>
      </c>
      <c r="F334" s="4">
        <f>VLOOKUP(主动技能!L337,对应表!N:O,2,FALSE)</f>
        <v>1</v>
      </c>
      <c r="G334" s="4">
        <f>IF(主动技能!M337="必中",2,1)</f>
        <v>1</v>
      </c>
      <c r="H334" s="4">
        <f>主动技能!N337</f>
        <v>100</v>
      </c>
      <c r="I334" s="4">
        <f>主动技能!O337</f>
        <v>0</v>
      </c>
      <c r="J334">
        <f>主动技能!P337</f>
        <v>0</v>
      </c>
      <c r="K334">
        <f>主动技能!Q337</f>
        <v>0</v>
      </c>
      <c r="L334">
        <f>主动技能!R337</f>
        <v>0</v>
      </c>
      <c r="M334">
        <f>主动技能!S337</f>
        <v>0</v>
      </c>
      <c r="N334" t="str">
        <f>IF(主动技能!T337="","",主动技能!T337)</f>
        <v/>
      </c>
      <c r="O334" t="str">
        <f>IF(主动技能!U337="","",主动技能!U337)</f>
        <v/>
      </c>
      <c r="P334">
        <f>主动技能!V337</f>
        <v>0</v>
      </c>
      <c r="Q334">
        <f>主动技能!W337</f>
        <v>0</v>
      </c>
      <c r="R334">
        <f>主动技能!X337</f>
        <v>0</v>
      </c>
      <c r="S334">
        <f>主动技能!Y337</f>
        <v>50</v>
      </c>
      <c r="T334">
        <f>主动技能!Z337</f>
        <v>100</v>
      </c>
      <c r="U334">
        <f>主动技能!AB337</f>
        <v>0</v>
      </c>
      <c r="V334">
        <f>主动技能!AC337</f>
        <v>0</v>
      </c>
      <c r="W334">
        <f>主动技能!AD337</f>
        <v>0</v>
      </c>
      <c r="X334" s="1">
        <v>0</v>
      </c>
      <c r="Y334" s="1">
        <v>0</v>
      </c>
      <c r="Z334" s="1">
        <v>0</v>
      </c>
    </row>
    <row r="335" spans="1:26" x14ac:dyDescent="0.15">
      <c r="A335">
        <f>主动技能!B338</f>
        <v>332</v>
      </c>
      <c r="B335" s="4" t="str">
        <f>主动技能!H338</f>
        <v>主动技能3</v>
      </c>
      <c r="C335" s="4" t="str">
        <f>主动技能!I338</f>
        <v>对敌方单体造成1次200%攻击伤害</v>
      </c>
      <c r="D335" s="4">
        <f>VLOOKUP(主动技能!J338,对应表!F:G,2,FALSE)</f>
        <v>1</v>
      </c>
      <c r="E335" s="4">
        <f>VLOOKUP(主动技能!K338,对应表!J:K,2,FALSE)</f>
        <v>1</v>
      </c>
      <c r="F335" s="4">
        <f>VLOOKUP(主动技能!L338,对应表!N:O,2,FALSE)</f>
        <v>1</v>
      </c>
      <c r="G335" s="4">
        <f>IF(主动技能!M338="必中",2,1)</f>
        <v>1</v>
      </c>
      <c r="H335" s="4">
        <f>主动技能!N338</f>
        <v>100</v>
      </c>
      <c r="I335" s="4">
        <f>主动技能!O338</f>
        <v>0</v>
      </c>
      <c r="J335">
        <f>主动技能!P338</f>
        <v>0</v>
      </c>
      <c r="K335">
        <f>主动技能!Q338</f>
        <v>0</v>
      </c>
      <c r="L335">
        <f>主动技能!R338</f>
        <v>0</v>
      </c>
      <c r="M335">
        <f>主动技能!S338</f>
        <v>0</v>
      </c>
      <c r="N335" t="str">
        <f>IF(主动技能!T338="","",主动技能!T338)</f>
        <v/>
      </c>
      <c r="O335" t="str">
        <f>IF(主动技能!U338="","",主动技能!U338)</f>
        <v/>
      </c>
      <c r="P335">
        <f>主动技能!V338</f>
        <v>0</v>
      </c>
      <c r="Q335">
        <f>主动技能!W338</f>
        <v>0</v>
      </c>
      <c r="R335">
        <f>主动技能!X338</f>
        <v>0</v>
      </c>
      <c r="S335">
        <f>主动技能!Y338</f>
        <v>50</v>
      </c>
      <c r="T335">
        <f>主动技能!Z338</f>
        <v>100</v>
      </c>
      <c r="U335">
        <f>主动技能!AB338</f>
        <v>0</v>
      </c>
      <c r="V335">
        <f>主动技能!AC338</f>
        <v>0</v>
      </c>
      <c r="W335">
        <f>主动技能!AD338</f>
        <v>0</v>
      </c>
      <c r="X335" s="1">
        <v>0</v>
      </c>
      <c r="Y335" s="1">
        <v>0</v>
      </c>
      <c r="Z335" s="1">
        <v>0</v>
      </c>
    </row>
    <row r="336" spans="1:26" x14ac:dyDescent="0.15">
      <c r="A336">
        <f>主动技能!B339</f>
        <v>333</v>
      </c>
      <c r="B336" s="4" t="str">
        <f>主动技能!H339</f>
        <v>主动技能3</v>
      </c>
      <c r="C336" s="4" t="str">
        <f>主动技能!I339</f>
        <v>对敌方单体造成1次200%攻击伤害</v>
      </c>
      <c r="D336" s="4">
        <f>VLOOKUP(主动技能!J339,对应表!F:G,2,FALSE)</f>
        <v>1</v>
      </c>
      <c r="E336" s="4">
        <f>VLOOKUP(主动技能!K339,对应表!J:K,2,FALSE)</f>
        <v>1</v>
      </c>
      <c r="F336" s="4">
        <f>VLOOKUP(主动技能!L339,对应表!N:O,2,FALSE)</f>
        <v>1</v>
      </c>
      <c r="G336" s="4">
        <f>IF(主动技能!M339="必中",2,1)</f>
        <v>1</v>
      </c>
      <c r="H336" s="4">
        <f>主动技能!N339</f>
        <v>100</v>
      </c>
      <c r="I336" s="4">
        <f>主动技能!O339</f>
        <v>0</v>
      </c>
      <c r="J336">
        <f>主动技能!P339</f>
        <v>0</v>
      </c>
      <c r="K336">
        <f>主动技能!Q339</f>
        <v>0</v>
      </c>
      <c r="L336">
        <f>主动技能!R339</f>
        <v>0</v>
      </c>
      <c r="M336">
        <f>主动技能!S339</f>
        <v>0</v>
      </c>
      <c r="N336" t="str">
        <f>IF(主动技能!T339="","",主动技能!T339)</f>
        <v/>
      </c>
      <c r="O336" t="str">
        <f>IF(主动技能!U339="","",主动技能!U339)</f>
        <v/>
      </c>
      <c r="P336">
        <f>主动技能!V339</f>
        <v>0</v>
      </c>
      <c r="Q336">
        <f>主动技能!W339</f>
        <v>0</v>
      </c>
      <c r="R336">
        <f>主动技能!X339</f>
        <v>0</v>
      </c>
      <c r="S336">
        <f>主动技能!Y339</f>
        <v>50</v>
      </c>
      <c r="T336">
        <f>主动技能!Z339</f>
        <v>100</v>
      </c>
      <c r="U336">
        <f>主动技能!AB339</f>
        <v>0</v>
      </c>
      <c r="V336">
        <f>主动技能!AC339</f>
        <v>0</v>
      </c>
      <c r="W336">
        <f>主动技能!AD339</f>
        <v>0</v>
      </c>
      <c r="X336" s="1">
        <v>0</v>
      </c>
      <c r="Y336" s="1">
        <v>0</v>
      </c>
      <c r="Z336" s="1">
        <v>0</v>
      </c>
    </row>
    <row r="337" spans="1:26" x14ac:dyDescent="0.15">
      <c r="A337">
        <f>主动技能!B340</f>
        <v>334</v>
      </c>
      <c r="B337" s="4" t="str">
        <f>主动技能!H340</f>
        <v>主动技能3</v>
      </c>
      <c r="C337" s="4" t="str">
        <f>主动技能!I340</f>
        <v>对敌方单体造成1次200%攻击伤害</v>
      </c>
      <c r="D337" s="4">
        <f>VLOOKUP(主动技能!J340,对应表!F:G,2,FALSE)</f>
        <v>1</v>
      </c>
      <c r="E337" s="4">
        <f>VLOOKUP(主动技能!K340,对应表!J:K,2,FALSE)</f>
        <v>1</v>
      </c>
      <c r="F337" s="4">
        <f>VLOOKUP(主动技能!L340,对应表!N:O,2,FALSE)</f>
        <v>1</v>
      </c>
      <c r="G337" s="4">
        <f>IF(主动技能!M340="必中",2,1)</f>
        <v>1</v>
      </c>
      <c r="H337" s="4">
        <f>主动技能!N340</f>
        <v>100</v>
      </c>
      <c r="I337" s="4">
        <f>主动技能!O340</f>
        <v>0</v>
      </c>
      <c r="J337">
        <f>主动技能!P340</f>
        <v>0</v>
      </c>
      <c r="K337">
        <f>主动技能!Q340</f>
        <v>0</v>
      </c>
      <c r="L337">
        <f>主动技能!R340</f>
        <v>0</v>
      </c>
      <c r="M337">
        <f>主动技能!S340</f>
        <v>0</v>
      </c>
      <c r="N337" t="str">
        <f>IF(主动技能!T340="","",主动技能!T340)</f>
        <v/>
      </c>
      <c r="O337" t="str">
        <f>IF(主动技能!U340="","",主动技能!U340)</f>
        <v/>
      </c>
      <c r="P337">
        <f>主动技能!V340</f>
        <v>0</v>
      </c>
      <c r="Q337">
        <f>主动技能!W340</f>
        <v>0</v>
      </c>
      <c r="R337">
        <f>主动技能!X340</f>
        <v>0</v>
      </c>
      <c r="S337">
        <f>主动技能!Y340</f>
        <v>50</v>
      </c>
      <c r="T337">
        <f>主动技能!Z340</f>
        <v>100</v>
      </c>
      <c r="U337">
        <f>主动技能!AB340</f>
        <v>0</v>
      </c>
      <c r="V337">
        <f>主动技能!AC340</f>
        <v>0</v>
      </c>
      <c r="W337">
        <f>主动技能!AD340</f>
        <v>0</v>
      </c>
      <c r="X337" s="1">
        <v>0</v>
      </c>
      <c r="Y337" s="1">
        <v>0</v>
      </c>
      <c r="Z337" s="1">
        <v>0</v>
      </c>
    </row>
    <row r="338" spans="1:26" x14ac:dyDescent="0.15">
      <c r="A338">
        <f>主动技能!B341</f>
        <v>335</v>
      </c>
      <c r="B338" s="4" t="str">
        <f>主动技能!H341</f>
        <v>主动技能3</v>
      </c>
      <c r="C338" s="4" t="str">
        <f>主动技能!I341</f>
        <v>对敌方单体造成1次200%攻击伤害</v>
      </c>
      <c r="D338" s="4">
        <f>VLOOKUP(主动技能!J341,对应表!F:G,2,FALSE)</f>
        <v>1</v>
      </c>
      <c r="E338" s="4">
        <f>VLOOKUP(主动技能!K341,对应表!J:K,2,FALSE)</f>
        <v>1</v>
      </c>
      <c r="F338" s="4">
        <f>VLOOKUP(主动技能!L341,对应表!N:O,2,FALSE)</f>
        <v>1</v>
      </c>
      <c r="G338" s="4">
        <f>IF(主动技能!M341="必中",2,1)</f>
        <v>1</v>
      </c>
      <c r="H338" s="4">
        <f>主动技能!N341</f>
        <v>100</v>
      </c>
      <c r="I338" s="4">
        <f>主动技能!O341</f>
        <v>0</v>
      </c>
      <c r="J338">
        <f>主动技能!P341</f>
        <v>0</v>
      </c>
      <c r="K338">
        <f>主动技能!Q341</f>
        <v>0</v>
      </c>
      <c r="L338">
        <f>主动技能!R341</f>
        <v>0</v>
      </c>
      <c r="M338">
        <f>主动技能!S341</f>
        <v>0</v>
      </c>
      <c r="N338" t="str">
        <f>IF(主动技能!T341="","",主动技能!T341)</f>
        <v/>
      </c>
      <c r="O338" t="str">
        <f>IF(主动技能!U341="","",主动技能!U341)</f>
        <v/>
      </c>
      <c r="P338">
        <f>主动技能!V341</f>
        <v>0</v>
      </c>
      <c r="Q338">
        <f>主动技能!W341</f>
        <v>0</v>
      </c>
      <c r="R338">
        <f>主动技能!X341</f>
        <v>0</v>
      </c>
      <c r="S338">
        <f>主动技能!Y341</f>
        <v>50</v>
      </c>
      <c r="T338">
        <f>主动技能!Z341</f>
        <v>100</v>
      </c>
      <c r="U338">
        <f>主动技能!AB341</f>
        <v>0</v>
      </c>
      <c r="V338">
        <f>主动技能!AC341</f>
        <v>0</v>
      </c>
      <c r="W338">
        <f>主动技能!AD341</f>
        <v>0</v>
      </c>
      <c r="X338" s="1">
        <v>0</v>
      </c>
      <c r="Y338" s="1">
        <v>0</v>
      </c>
      <c r="Z338" s="1">
        <v>0</v>
      </c>
    </row>
    <row r="339" spans="1:26" x14ac:dyDescent="0.15">
      <c r="A339">
        <f>主动技能!B342</f>
        <v>336</v>
      </c>
      <c r="B339" s="4" t="str">
        <f>主动技能!H342</f>
        <v>主动技能3</v>
      </c>
      <c r="C339" s="4" t="str">
        <f>主动技能!I342</f>
        <v>对敌方单体造成1次200%攻击伤害</v>
      </c>
      <c r="D339" s="4">
        <f>VLOOKUP(主动技能!J342,对应表!F:G,2,FALSE)</f>
        <v>1</v>
      </c>
      <c r="E339" s="4">
        <f>VLOOKUP(主动技能!K342,对应表!J:K,2,FALSE)</f>
        <v>1</v>
      </c>
      <c r="F339" s="4">
        <f>VLOOKUP(主动技能!L342,对应表!N:O,2,FALSE)</f>
        <v>1</v>
      </c>
      <c r="G339" s="4">
        <f>IF(主动技能!M342="必中",2,1)</f>
        <v>1</v>
      </c>
      <c r="H339" s="4">
        <f>主动技能!N342</f>
        <v>100</v>
      </c>
      <c r="I339" s="4">
        <f>主动技能!O342</f>
        <v>0</v>
      </c>
      <c r="J339">
        <f>主动技能!P342</f>
        <v>0</v>
      </c>
      <c r="K339">
        <f>主动技能!Q342</f>
        <v>0</v>
      </c>
      <c r="L339">
        <f>主动技能!R342</f>
        <v>0</v>
      </c>
      <c r="M339">
        <f>主动技能!S342</f>
        <v>0</v>
      </c>
      <c r="N339" t="str">
        <f>IF(主动技能!T342="","",主动技能!T342)</f>
        <v/>
      </c>
      <c r="O339" t="str">
        <f>IF(主动技能!U342="","",主动技能!U342)</f>
        <v/>
      </c>
      <c r="P339">
        <f>主动技能!V342</f>
        <v>0</v>
      </c>
      <c r="Q339">
        <f>主动技能!W342</f>
        <v>0</v>
      </c>
      <c r="R339">
        <f>主动技能!X342</f>
        <v>0</v>
      </c>
      <c r="S339">
        <f>主动技能!Y342</f>
        <v>50</v>
      </c>
      <c r="T339">
        <f>主动技能!Z342</f>
        <v>100</v>
      </c>
      <c r="U339">
        <f>主动技能!AB342</f>
        <v>0</v>
      </c>
      <c r="V339">
        <f>主动技能!AC342</f>
        <v>0</v>
      </c>
      <c r="W339">
        <f>主动技能!AD342</f>
        <v>0</v>
      </c>
      <c r="X339" s="1">
        <v>0</v>
      </c>
      <c r="Y339" s="1">
        <v>0</v>
      </c>
      <c r="Z339" s="1">
        <v>0</v>
      </c>
    </row>
    <row r="340" spans="1:26" x14ac:dyDescent="0.15">
      <c r="A340">
        <f>主动技能!B343</f>
        <v>337</v>
      </c>
      <c r="B340" s="4" t="str">
        <f>主动技能!H343</f>
        <v>主动技能3</v>
      </c>
      <c r="C340" s="4" t="str">
        <f>主动技能!I343</f>
        <v>对敌方单体造成1次200%攻击伤害</v>
      </c>
      <c r="D340" s="4">
        <f>VLOOKUP(主动技能!J343,对应表!F:G,2,FALSE)</f>
        <v>1</v>
      </c>
      <c r="E340" s="4">
        <f>VLOOKUP(主动技能!K343,对应表!J:K,2,FALSE)</f>
        <v>1</v>
      </c>
      <c r="F340" s="4">
        <f>VLOOKUP(主动技能!L343,对应表!N:O,2,FALSE)</f>
        <v>1</v>
      </c>
      <c r="G340" s="4">
        <f>IF(主动技能!M343="必中",2,1)</f>
        <v>1</v>
      </c>
      <c r="H340" s="4">
        <f>主动技能!N343</f>
        <v>100</v>
      </c>
      <c r="I340" s="4">
        <f>主动技能!O343</f>
        <v>0</v>
      </c>
      <c r="J340">
        <f>主动技能!P343</f>
        <v>0</v>
      </c>
      <c r="K340">
        <f>主动技能!Q343</f>
        <v>0</v>
      </c>
      <c r="L340">
        <f>主动技能!R343</f>
        <v>0</v>
      </c>
      <c r="M340">
        <f>主动技能!S343</f>
        <v>0</v>
      </c>
      <c r="N340" t="str">
        <f>IF(主动技能!T343="","",主动技能!T343)</f>
        <v/>
      </c>
      <c r="O340" t="str">
        <f>IF(主动技能!U343="","",主动技能!U343)</f>
        <v/>
      </c>
      <c r="P340">
        <f>主动技能!V343</f>
        <v>0</v>
      </c>
      <c r="Q340">
        <f>主动技能!W343</f>
        <v>0</v>
      </c>
      <c r="R340">
        <f>主动技能!X343</f>
        <v>0</v>
      </c>
      <c r="S340">
        <f>主动技能!Y343</f>
        <v>50</v>
      </c>
      <c r="T340">
        <f>主动技能!Z343</f>
        <v>100</v>
      </c>
      <c r="U340">
        <f>主动技能!AB343</f>
        <v>0</v>
      </c>
      <c r="V340">
        <f>主动技能!AC343</f>
        <v>0</v>
      </c>
      <c r="W340">
        <f>主动技能!AD343</f>
        <v>0</v>
      </c>
      <c r="X340" s="1">
        <v>0</v>
      </c>
      <c r="Y340" s="1">
        <v>0</v>
      </c>
      <c r="Z340" s="1">
        <v>0</v>
      </c>
    </row>
    <row r="341" spans="1:26" x14ac:dyDescent="0.15">
      <c r="A341">
        <f>主动技能!B344</f>
        <v>338</v>
      </c>
      <c r="B341" s="4" t="str">
        <f>主动技能!H344</f>
        <v>主动技能3</v>
      </c>
      <c r="C341" s="4" t="str">
        <f>主动技能!I344</f>
        <v>对敌方单体造成1次200%攻击伤害</v>
      </c>
      <c r="D341" s="4">
        <f>VLOOKUP(主动技能!J344,对应表!F:G,2,FALSE)</f>
        <v>1</v>
      </c>
      <c r="E341" s="4">
        <f>VLOOKUP(主动技能!K344,对应表!J:K,2,FALSE)</f>
        <v>1</v>
      </c>
      <c r="F341" s="4">
        <f>VLOOKUP(主动技能!L344,对应表!N:O,2,FALSE)</f>
        <v>1</v>
      </c>
      <c r="G341" s="4">
        <f>IF(主动技能!M344="必中",2,1)</f>
        <v>1</v>
      </c>
      <c r="H341" s="4">
        <f>主动技能!N344</f>
        <v>100</v>
      </c>
      <c r="I341" s="4">
        <f>主动技能!O344</f>
        <v>0</v>
      </c>
      <c r="J341">
        <f>主动技能!P344</f>
        <v>0</v>
      </c>
      <c r="K341">
        <f>主动技能!Q344</f>
        <v>0</v>
      </c>
      <c r="L341">
        <f>主动技能!R344</f>
        <v>0</v>
      </c>
      <c r="M341">
        <f>主动技能!S344</f>
        <v>0</v>
      </c>
      <c r="N341" t="str">
        <f>IF(主动技能!T344="","",主动技能!T344)</f>
        <v/>
      </c>
      <c r="O341" t="str">
        <f>IF(主动技能!U344="","",主动技能!U344)</f>
        <v/>
      </c>
      <c r="P341">
        <f>主动技能!V344</f>
        <v>0</v>
      </c>
      <c r="Q341">
        <f>主动技能!W344</f>
        <v>0</v>
      </c>
      <c r="R341">
        <f>主动技能!X344</f>
        <v>0</v>
      </c>
      <c r="S341">
        <f>主动技能!Y344</f>
        <v>50</v>
      </c>
      <c r="T341">
        <f>主动技能!Z344</f>
        <v>100</v>
      </c>
      <c r="U341">
        <f>主动技能!AB344</f>
        <v>0</v>
      </c>
      <c r="V341">
        <f>主动技能!AC344</f>
        <v>0</v>
      </c>
      <c r="W341">
        <f>主动技能!AD344</f>
        <v>0</v>
      </c>
      <c r="X341" s="1">
        <v>0</v>
      </c>
      <c r="Y341" s="1">
        <v>0</v>
      </c>
      <c r="Z341" s="1">
        <v>0</v>
      </c>
    </row>
    <row r="342" spans="1:26" x14ac:dyDescent="0.15">
      <c r="A342">
        <f>主动技能!B345</f>
        <v>339</v>
      </c>
      <c r="B342" s="4" t="str">
        <f>主动技能!H345</f>
        <v>主动技能3</v>
      </c>
      <c r="C342" s="4" t="str">
        <f>主动技能!I345</f>
        <v>对敌方单体造成1次200%攻击伤害</v>
      </c>
      <c r="D342" s="4">
        <f>VLOOKUP(主动技能!J345,对应表!F:G,2,FALSE)</f>
        <v>1</v>
      </c>
      <c r="E342" s="4">
        <f>VLOOKUP(主动技能!K345,对应表!J:K,2,FALSE)</f>
        <v>1</v>
      </c>
      <c r="F342" s="4">
        <f>VLOOKUP(主动技能!L345,对应表!N:O,2,FALSE)</f>
        <v>1</v>
      </c>
      <c r="G342" s="4">
        <f>IF(主动技能!M345="必中",2,1)</f>
        <v>1</v>
      </c>
      <c r="H342" s="4">
        <f>主动技能!N345</f>
        <v>100</v>
      </c>
      <c r="I342" s="4">
        <f>主动技能!O345</f>
        <v>0</v>
      </c>
      <c r="J342">
        <f>主动技能!P345</f>
        <v>0</v>
      </c>
      <c r="K342">
        <f>主动技能!Q345</f>
        <v>0</v>
      </c>
      <c r="L342">
        <f>主动技能!R345</f>
        <v>0</v>
      </c>
      <c r="M342">
        <f>主动技能!S345</f>
        <v>0</v>
      </c>
      <c r="N342" t="str">
        <f>IF(主动技能!T345="","",主动技能!T345)</f>
        <v/>
      </c>
      <c r="O342" t="str">
        <f>IF(主动技能!U345="","",主动技能!U345)</f>
        <v/>
      </c>
      <c r="P342">
        <f>主动技能!V345</f>
        <v>0</v>
      </c>
      <c r="Q342">
        <f>主动技能!W345</f>
        <v>0</v>
      </c>
      <c r="R342">
        <f>主动技能!X345</f>
        <v>0</v>
      </c>
      <c r="S342">
        <f>主动技能!Y345</f>
        <v>50</v>
      </c>
      <c r="T342">
        <f>主动技能!Z345</f>
        <v>100</v>
      </c>
      <c r="U342">
        <f>主动技能!AB345</f>
        <v>0</v>
      </c>
      <c r="V342">
        <f>主动技能!AC345</f>
        <v>0</v>
      </c>
      <c r="W342">
        <f>主动技能!AD345</f>
        <v>0</v>
      </c>
      <c r="X342" s="1">
        <v>0</v>
      </c>
      <c r="Y342" s="1">
        <v>0</v>
      </c>
      <c r="Z342" s="1">
        <v>0</v>
      </c>
    </row>
    <row r="343" spans="1:26" x14ac:dyDescent="0.15">
      <c r="A343">
        <f>主动技能!B346</f>
        <v>340</v>
      </c>
      <c r="B343" s="4" t="str">
        <f>主动技能!H346</f>
        <v>主动技能3</v>
      </c>
      <c r="C343" s="4" t="str">
        <f>主动技能!I346</f>
        <v>对敌方单体造成1次200%攻击伤害</v>
      </c>
      <c r="D343" s="4">
        <f>VLOOKUP(主动技能!J346,对应表!F:G,2,FALSE)</f>
        <v>1</v>
      </c>
      <c r="E343" s="4">
        <f>VLOOKUP(主动技能!K346,对应表!J:K,2,FALSE)</f>
        <v>1</v>
      </c>
      <c r="F343" s="4">
        <f>VLOOKUP(主动技能!L346,对应表!N:O,2,FALSE)</f>
        <v>1</v>
      </c>
      <c r="G343" s="4">
        <f>IF(主动技能!M346="必中",2,1)</f>
        <v>1</v>
      </c>
      <c r="H343" s="4">
        <f>主动技能!N346</f>
        <v>100</v>
      </c>
      <c r="I343" s="4">
        <f>主动技能!O346</f>
        <v>0</v>
      </c>
      <c r="J343">
        <f>主动技能!P346</f>
        <v>0</v>
      </c>
      <c r="K343">
        <f>主动技能!Q346</f>
        <v>0</v>
      </c>
      <c r="L343">
        <f>主动技能!R346</f>
        <v>0</v>
      </c>
      <c r="M343">
        <f>主动技能!S346</f>
        <v>0</v>
      </c>
      <c r="N343" t="str">
        <f>IF(主动技能!T346="","",主动技能!T346)</f>
        <v/>
      </c>
      <c r="O343" t="str">
        <f>IF(主动技能!U346="","",主动技能!U346)</f>
        <v/>
      </c>
      <c r="P343">
        <f>主动技能!V346</f>
        <v>0</v>
      </c>
      <c r="Q343">
        <f>主动技能!W346</f>
        <v>0</v>
      </c>
      <c r="R343">
        <f>主动技能!X346</f>
        <v>0</v>
      </c>
      <c r="S343">
        <f>主动技能!Y346</f>
        <v>50</v>
      </c>
      <c r="T343">
        <f>主动技能!Z346</f>
        <v>100</v>
      </c>
      <c r="U343">
        <f>主动技能!AB346</f>
        <v>0</v>
      </c>
      <c r="V343">
        <f>主动技能!AC346</f>
        <v>0</v>
      </c>
      <c r="W343">
        <f>主动技能!AD346</f>
        <v>0</v>
      </c>
      <c r="X343" s="1">
        <v>0</v>
      </c>
      <c r="Y343" s="1">
        <v>0</v>
      </c>
      <c r="Z343" s="1">
        <v>0</v>
      </c>
    </row>
    <row r="344" spans="1:26" x14ac:dyDescent="0.15">
      <c r="A344">
        <f>主动技能!B347</f>
        <v>341</v>
      </c>
      <c r="B344" s="4" t="str">
        <f>主动技能!H347</f>
        <v>主动技能3</v>
      </c>
      <c r="C344" s="4" t="str">
        <f>主动技能!I347</f>
        <v>对敌方单体造成1次200%攻击伤害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1</v>
      </c>
      <c r="G344" s="4">
        <f>IF(主动技能!M347="必中",2,1)</f>
        <v>1</v>
      </c>
      <c r="H344" s="4">
        <f>主动技能!N347</f>
        <v>100</v>
      </c>
      <c r="I344" s="4">
        <f>主动技能!O347</f>
        <v>0</v>
      </c>
      <c r="J344">
        <f>主动技能!P347</f>
        <v>0</v>
      </c>
      <c r="K344">
        <f>主动技能!Q347</f>
        <v>0</v>
      </c>
      <c r="L344">
        <f>主动技能!R347</f>
        <v>0</v>
      </c>
      <c r="M344">
        <f>主动技能!S347</f>
        <v>0</v>
      </c>
      <c r="N344" t="str">
        <f>IF(主动技能!T347="","",主动技能!T347)</f>
        <v/>
      </c>
      <c r="O344" t="str">
        <f>IF(主动技能!U347="","",主动技能!U347)</f>
        <v/>
      </c>
      <c r="P344">
        <f>主动技能!V347</f>
        <v>0</v>
      </c>
      <c r="Q344">
        <f>主动技能!W347</f>
        <v>0</v>
      </c>
      <c r="R344">
        <f>主动技能!X347</f>
        <v>0</v>
      </c>
      <c r="S344">
        <f>主动技能!Y347</f>
        <v>100</v>
      </c>
      <c r="T344">
        <f>主动技能!Z347</f>
        <v>100</v>
      </c>
      <c r="U344">
        <f>主动技能!AB347</f>
        <v>0</v>
      </c>
      <c r="V344">
        <f>主动技能!AC347</f>
        <v>0</v>
      </c>
      <c r="W344">
        <f>主动技能!AD347</f>
        <v>0</v>
      </c>
      <c r="X344" s="1">
        <v>0</v>
      </c>
      <c r="Y344" s="1">
        <v>0</v>
      </c>
      <c r="Z344" s="1">
        <v>0</v>
      </c>
    </row>
    <row r="345" spans="1:26" x14ac:dyDescent="0.15">
      <c r="A345">
        <f>主动技能!B348</f>
        <v>342</v>
      </c>
      <c r="B345" s="4" t="str">
        <f>主动技能!H348</f>
        <v>主动技能3</v>
      </c>
      <c r="C345" s="4" t="str">
        <f>主动技能!I348</f>
        <v>对敌方单体造成1次200%攻击伤害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1</v>
      </c>
      <c r="G345" s="4">
        <f>IF(主动技能!M348="必中",2,1)</f>
        <v>1</v>
      </c>
      <c r="H345" s="4">
        <f>主动技能!N348</f>
        <v>100</v>
      </c>
      <c r="I345" s="4">
        <f>主动技能!O348</f>
        <v>0</v>
      </c>
      <c r="J345">
        <f>主动技能!P348</f>
        <v>0</v>
      </c>
      <c r="K345">
        <f>主动技能!Q348</f>
        <v>0</v>
      </c>
      <c r="L345">
        <f>主动技能!R348</f>
        <v>0</v>
      </c>
      <c r="M345">
        <f>主动技能!S348</f>
        <v>0</v>
      </c>
      <c r="N345" t="str">
        <f>IF(主动技能!T348="","",主动技能!T348)</f>
        <v/>
      </c>
      <c r="O345" t="str">
        <f>IF(主动技能!U348="","",主动技能!U348)</f>
        <v/>
      </c>
      <c r="P345">
        <f>主动技能!V348</f>
        <v>0</v>
      </c>
      <c r="Q345">
        <f>主动技能!W348</f>
        <v>0</v>
      </c>
      <c r="R345">
        <f>主动技能!X348</f>
        <v>0</v>
      </c>
      <c r="S345">
        <f>主动技能!Y348</f>
        <v>100</v>
      </c>
      <c r="T345">
        <f>主动技能!Z348</f>
        <v>100</v>
      </c>
      <c r="U345">
        <f>主动技能!AB348</f>
        <v>0</v>
      </c>
      <c r="V345">
        <f>主动技能!AC348</f>
        <v>0</v>
      </c>
      <c r="W345">
        <f>主动技能!AD348</f>
        <v>0</v>
      </c>
      <c r="X345" s="1">
        <v>0</v>
      </c>
      <c r="Y345" s="1">
        <v>0</v>
      </c>
      <c r="Z345" s="1">
        <v>0</v>
      </c>
    </row>
    <row r="346" spans="1:26" x14ac:dyDescent="0.15">
      <c r="A346">
        <f>主动技能!B349</f>
        <v>343</v>
      </c>
      <c r="B346" s="4" t="str">
        <f>主动技能!H349</f>
        <v>主动技能3</v>
      </c>
      <c r="C346" s="4" t="str">
        <f>主动技能!I349</f>
        <v>对敌方单体造成1次200%攻击伤害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1</v>
      </c>
      <c r="G346" s="4">
        <f>IF(主动技能!M349="必中",2,1)</f>
        <v>1</v>
      </c>
      <c r="H346" s="4">
        <f>主动技能!N349</f>
        <v>100</v>
      </c>
      <c r="I346" s="4">
        <f>主动技能!O349</f>
        <v>0</v>
      </c>
      <c r="J346">
        <f>主动技能!P349</f>
        <v>0</v>
      </c>
      <c r="K346">
        <f>主动技能!Q349</f>
        <v>0</v>
      </c>
      <c r="L346">
        <f>主动技能!R349</f>
        <v>0</v>
      </c>
      <c r="M346">
        <f>主动技能!S349</f>
        <v>0</v>
      </c>
      <c r="N346" t="str">
        <f>IF(主动技能!T349="","",主动技能!T349)</f>
        <v/>
      </c>
      <c r="O346" t="str">
        <f>IF(主动技能!U349="","",主动技能!U349)</f>
        <v/>
      </c>
      <c r="P346">
        <f>主动技能!V349</f>
        <v>0</v>
      </c>
      <c r="Q346">
        <f>主动技能!W349</f>
        <v>0</v>
      </c>
      <c r="R346">
        <f>主动技能!X349</f>
        <v>0</v>
      </c>
      <c r="S346">
        <f>主动技能!Y349</f>
        <v>100</v>
      </c>
      <c r="T346">
        <f>主动技能!Z349</f>
        <v>100</v>
      </c>
      <c r="U346">
        <f>主动技能!AB349</f>
        <v>0</v>
      </c>
      <c r="V346">
        <f>主动技能!AC349</f>
        <v>0</v>
      </c>
      <c r="W346">
        <f>主动技能!AD349</f>
        <v>0</v>
      </c>
      <c r="X346" s="1">
        <v>0</v>
      </c>
      <c r="Y346" s="1">
        <v>0</v>
      </c>
      <c r="Z346" s="1">
        <v>0</v>
      </c>
    </row>
    <row r="347" spans="1:26" x14ac:dyDescent="0.15">
      <c r="A347">
        <f>主动技能!B350</f>
        <v>344</v>
      </c>
      <c r="B347" s="4" t="str">
        <f>主动技能!H350</f>
        <v>主动技能3</v>
      </c>
      <c r="C347" s="4" t="str">
        <f>主动技能!I350</f>
        <v>对敌方单体造成1次200%攻击伤害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1</v>
      </c>
      <c r="G347" s="4">
        <f>IF(主动技能!M350="必中",2,1)</f>
        <v>1</v>
      </c>
      <c r="H347" s="4">
        <f>主动技能!N350</f>
        <v>100</v>
      </c>
      <c r="I347" s="4">
        <f>主动技能!O350</f>
        <v>0</v>
      </c>
      <c r="J347">
        <f>主动技能!P350</f>
        <v>0</v>
      </c>
      <c r="K347">
        <f>主动技能!Q350</f>
        <v>0</v>
      </c>
      <c r="L347">
        <f>主动技能!R350</f>
        <v>0</v>
      </c>
      <c r="M347">
        <f>主动技能!S350</f>
        <v>0</v>
      </c>
      <c r="N347" t="str">
        <f>IF(主动技能!T350="","",主动技能!T350)</f>
        <v/>
      </c>
      <c r="O347" t="str">
        <f>IF(主动技能!U350="","",主动技能!U350)</f>
        <v/>
      </c>
      <c r="P347">
        <f>主动技能!V350</f>
        <v>0</v>
      </c>
      <c r="Q347">
        <f>主动技能!W350</f>
        <v>0</v>
      </c>
      <c r="R347">
        <f>主动技能!X350</f>
        <v>0</v>
      </c>
      <c r="S347">
        <f>主动技能!Y350</f>
        <v>100</v>
      </c>
      <c r="T347">
        <f>主动技能!Z350</f>
        <v>100</v>
      </c>
      <c r="U347">
        <f>主动技能!AB350</f>
        <v>0</v>
      </c>
      <c r="V347">
        <f>主动技能!AC350</f>
        <v>0</v>
      </c>
      <c r="W347">
        <f>主动技能!AD350</f>
        <v>0</v>
      </c>
      <c r="X347" s="1">
        <v>0</v>
      </c>
      <c r="Y347" s="1">
        <v>0</v>
      </c>
      <c r="Z347" s="1">
        <v>0</v>
      </c>
    </row>
    <row r="348" spans="1:26" x14ac:dyDescent="0.15">
      <c r="A348">
        <f>主动技能!B351</f>
        <v>345</v>
      </c>
      <c r="B348" s="4" t="str">
        <f>主动技能!H351</f>
        <v>主动技能3</v>
      </c>
      <c r="C348" s="4" t="str">
        <f>主动技能!I351</f>
        <v>对敌方单体造成1次200%攻击伤害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1</v>
      </c>
      <c r="G348" s="4">
        <f>IF(主动技能!M351="必中",2,1)</f>
        <v>1</v>
      </c>
      <c r="H348" s="4">
        <f>主动技能!N351</f>
        <v>100</v>
      </c>
      <c r="I348" s="4">
        <f>主动技能!O351</f>
        <v>0</v>
      </c>
      <c r="J348">
        <f>主动技能!P351</f>
        <v>0</v>
      </c>
      <c r="K348">
        <f>主动技能!Q351</f>
        <v>0</v>
      </c>
      <c r="L348">
        <f>主动技能!R351</f>
        <v>0</v>
      </c>
      <c r="M348">
        <f>主动技能!S351</f>
        <v>0</v>
      </c>
      <c r="N348" t="str">
        <f>IF(主动技能!T351="","",主动技能!T351)</f>
        <v/>
      </c>
      <c r="O348" t="str">
        <f>IF(主动技能!U351="","",主动技能!U351)</f>
        <v/>
      </c>
      <c r="P348">
        <f>主动技能!V351</f>
        <v>0</v>
      </c>
      <c r="Q348">
        <f>主动技能!W351</f>
        <v>0</v>
      </c>
      <c r="R348">
        <f>主动技能!X351</f>
        <v>0</v>
      </c>
      <c r="S348">
        <f>主动技能!Y351</f>
        <v>100</v>
      </c>
      <c r="T348">
        <f>主动技能!Z351</f>
        <v>100</v>
      </c>
      <c r="U348">
        <f>主动技能!AB351</f>
        <v>0</v>
      </c>
      <c r="V348">
        <f>主动技能!AC351</f>
        <v>0</v>
      </c>
      <c r="W348">
        <f>主动技能!AD351</f>
        <v>0</v>
      </c>
      <c r="X348" s="1">
        <v>0</v>
      </c>
      <c r="Y348" s="1">
        <v>0</v>
      </c>
      <c r="Z348" s="1">
        <v>0</v>
      </c>
    </row>
    <row r="349" spans="1:26" x14ac:dyDescent="0.15">
      <c r="A349">
        <f>主动技能!B352</f>
        <v>346</v>
      </c>
      <c r="B349" s="4" t="str">
        <f>主动技能!H352</f>
        <v>主动技能3</v>
      </c>
      <c r="C349" s="4" t="str">
        <f>主动技能!I352</f>
        <v>对敌方单体造成1次200%攻击伤害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1</v>
      </c>
      <c r="G349" s="4">
        <f>IF(主动技能!M352="必中",2,1)</f>
        <v>1</v>
      </c>
      <c r="H349" s="4">
        <f>主动技能!N352</f>
        <v>100</v>
      </c>
      <c r="I349" s="4">
        <f>主动技能!O352</f>
        <v>0</v>
      </c>
      <c r="J349">
        <f>主动技能!P352</f>
        <v>0</v>
      </c>
      <c r="K349">
        <f>主动技能!Q352</f>
        <v>0</v>
      </c>
      <c r="L349">
        <f>主动技能!R352</f>
        <v>0</v>
      </c>
      <c r="M349">
        <f>主动技能!S352</f>
        <v>0</v>
      </c>
      <c r="N349" t="str">
        <f>IF(主动技能!T352="","",主动技能!T352)</f>
        <v/>
      </c>
      <c r="O349" t="str">
        <f>IF(主动技能!U352="","",主动技能!U352)</f>
        <v/>
      </c>
      <c r="P349">
        <f>主动技能!V352</f>
        <v>0</v>
      </c>
      <c r="Q349">
        <f>主动技能!W352</f>
        <v>0</v>
      </c>
      <c r="R349">
        <f>主动技能!X352</f>
        <v>0</v>
      </c>
      <c r="S349">
        <f>主动技能!Y352</f>
        <v>100</v>
      </c>
      <c r="T349">
        <f>主动技能!Z352</f>
        <v>100</v>
      </c>
      <c r="U349">
        <f>主动技能!AB352</f>
        <v>0</v>
      </c>
      <c r="V349">
        <f>主动技能!AC352</f>
        <v>0</v>
      </c>
      <c r="W349">
        <f>主动技能!AD352</f>
        <v>0</v>
      </c>
      <c r="X349" s="1">
        <v>0</v>
      </c>
      <c r="Y349" s="1">
        <v>0</v>
      </c>
      <c r="Z349" s="1">
        <v>0</v>
      </c>
    </row>
    <row r="350" spans="1:26" x14ac:dyDescent="0.15">
      <c r="A350">
        <f>主动技能!B353</f>
        <v>347</v>
      </c>
      <c r="B350" s="4" t="str">
        <f>主动技能!H353</f>
        <v>主动技能3</v>
      </c>
      <c r="C350" s="4" t="str">
        <f>主动技能!I353</f>
        <v>对敌方单体造成1次200%攻击伤害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1</v>
      </c>
      <c r="G350" s="4">
        <f>IF(主动技能!M353="必中",2,1)</f>
        <v>1</v>
      </c>
      <c r="H350" s="4">
        <f>主动技能!N353</f>
        <v>100</v>
      </c>
      <c r="I350" s="4">
        <f>主动技能!O353</f>
        <v>0</v>
      </c>
      <c r="J350">
        <f>主动技能!P353</f>
        <v>0</v>
      </c>
      <c r="K350">
        <f>主动技能!Q353</f>
        <v>0</v>
      </c>
      <c r="L350">
        <f>主动技能!R353</f>
        <v>0</v>
      </c>
      <c r="M350">
        <f>主动技能!S353</f>
        <v>0</v>
      </c>
      <c r="N350" t="str">
        <f>IF(主动技能!T353="","",主动技能!T353)</f>
        <v/>
      </c>
      <c r="O350" t="str">
        <f>IF(主动技能!U353="","",主动技能!U353)</f>
        <v/>
      </c>
      <c r="P350">
        <f>主动技能!V353</f>
        <v>0</v>
      </c>
      <c r="Q350">
        <f>主动技能!W353</f>
        <v>0</v>
      </c>
      <c r="R350">
        <f>主动技能!X353</f>
        <v>0</v>
      </c>
      <c r="S350">
        <f>主动技能!Y353</f>
        <v>100</v>
      </c>
      <c r="T350">
        <f>主动技能!Z353</f>
        <v>100</v>
      </c>
      <c r="U350">
        <f>主动技能!AB353</f>
        <v>0</v>
      </c>
      <c r="V350">
        <f>主动技能!AC353</f>
        <v>0</v>
      </c>
      <c r="W350">
        <f>主动技能!AD353</f>
        <v>0</v>
      </c>
      <c r="X350" s="1">
        <v>0</v>
      </c>
      <c r="Y350" s="1">
        <v>0</v>
      </c>
      <c r="Z350" s="1">
        <v>0</v>
      </c>
    </row>
    <row r="351" spans="1:26" x14ac:dyDescent="0.15">
      <c r="A351">
        <f>主动技能!B354</f>
        <v>348</v>
      </c>
      <c r="B351" s="4" t="str">
        <f>主动技能!H354</f>
        <v>主动技能3</v>
      </c>
      <c r="C351" s="4" t="str">
        <f>主动技能!I354</f>
        <v>对敌方单体造成1次200%攻击伤害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1</v>
      </c>
      <c r="G351" s="4">
        <f>IF(主动技能!M354="必中",2,1)</f>
        <v>1</v>
      </c>
      <c r="H351" s="4">
        <f>主动技能!N354</f>
        <v>100</v>
      </c>
      <c r="I351" s="4">
        <f>主动技能!O354</f>
        <v>0</v>
      </c>
      <c r="J351">
        <f>主动技能!P354</f>
        <v>0</v>
      </c>
      <c r="K351">
        <f>主动技能!Q354</f>
        <v>0</v>
      </c>
      <c r="L351">
        <f>主动技能!R354</f>
        <v>0</v>
      </c>
      <c r="M351">
        <f>主动技能!S354</f>
        <v>0</v>
      </c>
      <c r="N351" t="str">
        <f>IF(主动技能!T354="","",主动技能!T354)</f>
        <v/>
      </c>
      <c r="O351" t="str">
        <f>IF(主动技能!U354="","",主动技能!U354)</f>
        <v/>
      </c>
      <c r="P351">
        <f>主动技能!V354</f>
        <v>0</v>
      </c>
      <c r="Q351">
        <f>主动技能!W354</f>
        <v>0</v>
      </c>
      <c r="R351">
        <f>主动技能!X354</f>
        <v>0</v>
      </c>
      <c r="S351">
        <f>主动技能!Y354</f>
        <v>100</v>
      </c>
      <c r="T351">
        <f>主动技能!Z354</f>
        <v>100</v>
      </c>
      <c r="U351">
        <f>主动技能!AB354</f>
        <v>0</v>
      </c>
      <c r="V351">
        <f>主动技能!AC354</f>
        <v>0</v>
      </c>
      <c r="W351">
        <f>主动技能!AD354</f>
        <v>0</v>
      </c>
      <c r="X351" s="1">
        <v>0</v>
      </c>
      <c r="Y351" s="1">
        <v>0</v>
      </c>
      <c r="Z351" s="1">
        <v>0</v>
      </c>
    </row>
    <row r="352" spans="1:26" x14ac:dyDescent="0.15">
      <c r="A352">
        <f>主动技能!B355</f>
        <v>349</v>
      </c>
      <c r="B352" s="4" t="str">
        <f>主动技能!H355</f>
        <v>主动技能3</v>
      </c>
      <c r="C352" s="4" t="str">
        <f>主动技能!I355</f>
        <v>对敌方单体造成1次200%攻击伤害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1</v>
      </c>
      <c r="G352" s="4">
        <f>IF(主动技能!M355="必中",2,1)</f>
        <v>1</v>
      </c>
      <c r="H352" s="4">
        <f>主动技能!N355</f>
        <v>100</v>
      </c>
      <c r="I352" s="4">
        <f>主动技能!O355</f>
        <v>0</v>
      </c>
      <c r="J352">
        <f>主动技能!P355</f>
        <v>0</v>
      </c>
      <c r="K352">
        <f>主动技能!Q355</f>
        <v>0</v>
      </c>
      <c r="L352">
        <f>主动技能!R355</f>
        <v>0</v>
      </c>
      <c r="M352">
        <f>主动技能!S355</f>
        <v>0</v>
      </c>
      <c r="N352" t="str">
        <f>IF(主动技能!T355="","",主动技能!T355)</f>
        <v/>
      </c>
      <c r="O352" t="str">
        <f>IF(主动技能!U355="","",主动技能!U355)</f>
        <v/>
      </c>
      <c r="P352">
        <f>主动技能!V355</f>
        <v>0</v>
      </c>
      <c r="Q352">
        <f>主动技能!W355</f>
        <v>0</v>
      </c>
      <c r="R352">
        <f>主动技能!X355</f>
        <v>0</v>
      </c>
      <c r="S352">
        <f>主动技能!Y355</f>
        <v>100</v>
      </c>
      <c r="T352">
        <f>主动技能!Z355</f>
        <v>100</v>
      </c>
      <c r="U352">
        <f>主动技能!AB355</f>
        <v>0</v>
      </c>
      <c r="V352">
        <f>主动技能!AC355</f>
        <v>0</v>
      </c>
      <c r="W352">
        <f>主动技能!AD355</f>
        <v>0</v>
      </c>
      <c r="X352" s="1">
        <v>0</v>
      </c>
      <c r="Y352" s="1">
        <v>0</v>
      </c>
      <c r="Z352" s="1">
        <v>0</v>
      </c>
    </row>
    <row r="353" spans="1:26" x14ac:dyDescent="0.15">
      <c r="A353">
        <f>主动技能!B356</f>
        <v>350</v>
      </c>
      <c r="B353" s="4" t="str">
        <f>主动技能!H356</f>
        <v>主动技能3</v>
      </c>
      <c r="C353" s="4" t="str">
        <f>主动技能!I356</f>
        <v>对敌方单体造成1次200%攻击伤害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1</v>
      </c>
      <c r="G353" s="4">
        <f>IF(主动技能!M356="必中",2,1)</f>
        <v>1</v>
      </c>
      <c r="H353" s="4">
        <f>主动技能!N356</f>
        <v>100</v>
      </c>
      <c r="I353" s="4">
        <f>主动技能!O356</f>
        <v>0</v>
      </c>
      <c r="J353">
        <f>主动技能!P356</f>
        <v>0</v>
      </c>
      <c r="K353">
        <f>主动技能!Q356</f>
        <v>0</v>
      </c>
      <c r="L353">
        <f>主动技能!R356</f>
        <v>0</v>
      </c>
      <c r="M353">
        <f>主动技能!S356</f>
        <v>0</v>
      </c>
      <c r="N353" t="str">
        <f>IF(主动技能!T356="","",主动技能!T356)</f>
        <v/>
      </c>
      <c r="O353" t="str">
        <f>IF(主动技能!U356="","",主动技能!U356)</f>
        <v/>
      </c>
      <c r="P353">
        <f>主动技能!V356</f>
        <v>0</v>
      </c>
      <c r="Q353">
        <f>主动技能!W356</f>
        <v>0</v>
      </c>
      <c r="R353">
        <f>主动技能!X356</f>
        <v>0</v>
      </c>
      <c r="S353">
        <f>主动技能!Y356</f>
        <v>100</v>
      </c>
      <c r="T353">
        <f>主动技能!Z356</f>
        <v>100</v>
      </c>
      <c r="U353">
        <f>主动技能!AB356</f>
        <v>0</v>
      </c>
      <c r="V353">
        <f>主动技能!AC356</f>
        <v>0</v>
      </c>
      <c r="W353">
        <f>主动技能!AD356</f>
        <v>0</v>
      </c>
      <c r="X353" s="1">
        <v>0</v>
      </c>
      <c r="Y353" s="1">
        <v>0</v>
      </c>
      <c r="Z353" s="1">
        <v>0</v>
      </c>
    </row>
    <row r="354" spans="1:26" x14ac:dyDescent="0.15">
      <c r="A354">
        <f>主动技能!B357</f>
        <v>351</v>
      </c>
      <c r="B354" s="4" t="str">
        <f>主动技能!H357</f>
        <v>主动技能3</v>
      </c>
      <c r="C354" s="4" t="str">
        <f>主动技能!I357</f>
        <v>对敌方单体造成1次200%攻击伤害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1</v>
      </c>
      <c r="G354" s="4">
        <f>IF(主动技能!M357="必中",2,1)</f>
        <v>1</v>
      </c>
      <c r="H354" s="4">
        <f>主动技能!N357</f>
        <v>100</v>
      </c>
      <c r="I354" s="4">
        <f>主动技能!O357</f>
        <v>0</v>
      </c>
      <c r="J354">
        <f>主动技能!P357</f>
        <v>0</v>
      </c>
      <c r="K354">
        <f>主动技能!Q357</f>
        <v>0</v>
      </c>
      <c r="L354">
        <f>主动技能!R357</f>
        <v>0</v>
      </c>
      <c r="M354">
        <f>主动技能!S357</f>
        <v>0</v>
      </c>
      <c r="N354" t="str">
        <f>IF(主动技能!T357="","",主动技能!T357)</f>
        <v/>
      </c>
      <c r="O354" t="str">
        <f>IF(主动技能!U357="","",主动技能!U357)</f>
        <v/>
      </c>
      <c r="P354">
        <f>主动技能!V357</f>
        <v>0</v>
      </c>
      <c r="Q354">
        <f>主动技能!W357</f>
        <v>0</v>
      </c>
      <c r="R354">
        <f>主动技能!X357</f>
        <v>0</v>
      </c>
      <c r="S354">
        <f>主动技能!Y357</f>
        <v>100</v>
      </c>
      <c r="T354">
        <f>主动技能!Z357</f>
        <v>100</v>
      </c>
      <c r="U354">
        <f>主动技能!AB357</f>
        <v>0</v>
      </c>
      <c r="V354">
        <f>主动技能!AC357</f>
        <v>0</v>
      </c>
      <c r="W354">
        <f>主动技能!AD357</f>
        <v>0</v>
      </c>
      <c r="X354" s="1">
        <v>0</v>
      </c>
      <c r="Y354" s="1">
        <v>0</v>
      </c>
      <c r="Z354" s="1">
        <v>0</v>
      </c>
    </row>
    <row r="355" spans="1:26" x14ac:dyDescent="0.15">
      <c r="A355">
        <f>主动技能!B358</f>
        <v>352</v>
      </c>
      <c r="B355" s="4" t="str">
        <f>主动技能!H358</f>
        <v>主动技能3</v>
      </c>
      <c r="C355" s="4" t="str">
        <f>主动技能!I358</f>
        <v>对敌方单体造成1次200%攻击伤害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1</v>
      </c>
      <c r="G355" s="4">
        <f>IF(主动技能!M358="必中",2,1)</f>
        <v>1</v>
      </c>
      <c r="H355" s="4">
        <f>主动技能!N358</f>
        <v>100</v>
      </c>
      <c r="I355" s="4">
        <f>主动技能!O358</f>
        <v>0</v>
      </c>
      <c r="J355">
        <f>主动技能!P358</f>
        <v>0</v>
      </c>
      <c r="K355">
        <f>主动技能!Q358</f>
        <v>0</v>
      </c>
      <c r="L355">
        <f>主动技能!R358</f>
        <v>0</v>
      </c>
      <c r="M355">
        <f>主动技能!S358</f>
        <v>0</v>
      </c>
      <c r="N355" t="str">
        <f>IF(主动技能!T358="","",主动技能!T358)</f>
        <v/>
      </c>
      <c r="O355" t="str">
        <f>IF(主动技能!U358="","",主动技能!U358)</f>
        <v/>
      </c>
      <c r="P355">
        <f>主动技能!V358</f>
        <v>0</v>
      </c>
      <c r="Q355">
        <f>主动技能!W358</f>
        <v>0</v>
      </c>
      <c r="R355">
        <f>主动技能!X358</f>
        <v>0</v>
      </c>
      <c r="S355">
        <f>主动技能!Y358</f>
        <v>100</v>
      </c>
      <c r="T355">
        <f>主动技能!Z358</f>
        <v>100</v>
      </c>
      <c r="U355">
        <f>主动技能!AB358</f>
        <v>0</v>
      </c>
      <c r="V355">
        <f>主动技能!AC358</f>
        <v>0</v>
      </c>
      <c r="W355">
        <f>主动技能!AD358</f>
        <v>0</v>
      </c>
      <c r="X355" s="1">
        <v>0</v>
      </c>
      <c r="Y355" s="1">
        <v>0</v>
      </c>
      <c r="Z355" s="1">
        <v>0</v>
      </c>
    </row>
    <row r="356" spans="1:26" x14ac:dyDescent="0.15">
      <c r="A356">
        <f>主动技能!B359</f>
        <v>353</v>
      </c>
      <c r="B356" s="4" t="str">
        <f>主动技能!H359</f>
        <v>主动技能3</v>
      </c>
      <c r="C356" s="4" t="str">
        <f>主动技能!I359</f>
        <v>对敌方单体造成1次200%攻击伤害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1</v>
      </c>
      <c r="G356" s="4">
        <f>IF(主动技能!M359="必中",2,1)</f>
        <v>1</v>
      </c>
      <c r="H356" s="4">
        <f>主动技能!N359</f>
        <v>100</v>
      </c>
      <c r="I356" s="4">
        <f>主动技能!O359</f>
        <v>0</v>
      </c>
      <c r="J356">
        <f>主动技能!P359</f>
        <v>0</v>
      </c>
      <c r="K356">
        <f>主动技能!Q359</f>
        <v>0</v>
      </c>
      <c r="L356">
        <f>主动技能!R359</f>
        <v>0</v>
      </c>
      <c r="M356">
        <f>主动技能!S359</f>
        <v>0</v>
      </c>
      <c r="N356" t="str">
        <f>IF(主动技能!T359="","",主动技能!T359)</f>
        <v/>
      </c>
      <c r="O356" t="str">
        <f>IF(主动技能!U359="","",主动技能!U359)</f>
        <v/>
      </c>
      <c r="P356">
        <f>主动技能!V359</f>
        <v>0</v>
      </c>
      <c r="Q356">
        <f>主动技能!W359</f>
        <v>0</v>
      </c>
      <c r="R356">
        <f>主动技能!X359</f>
        <v>0</v>
      </c>
      <c r="S356">
        <f>主动技能!Y359</f>
        <v>100</v>
      </c>
      <c r="T356">
        <f>主动技能!Z359</f>
        <v>100</v>
      </c>
      <c r="U356">
        <f>主动技能!AB359</f>
        <v>0</v>
      </c>
      <c r="V356">
        <f>主动技能!AC359</f>
        <v>0</v>
      </c>
      <c r="W356">
        <f>主动技能!AD359</f>
        <v>0</v>
      </c>
      <c r="X356" s="1">
        <v>0</v>
      </c>
      <c r="Y356" s="1">
        <v>0</v>
      </c>
      <c r="Z356" s="1">
        <v>0</v>
      </c>
    </row>
    <row r="357" spans="1:26" x14ac:dyDescent="0.15">
      <c r="A357">
        <f>主动技能!B360</f>
        <v>354</v>
      </c>
      <c r="B357" s="4" t="str">
        <f>主动技能!H360</f>
        <v>主动技能3</v>
      </c>
      <c r="C357" s="4" t="str">
        <f>主动技能!I360</f>
        <v>对敌方单体造成1次200%攻击伤害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1</v>
      </c>
      <c r="G357" s="4">
        <f>IF(主动技能!M360="必中",2,1)</f>
        <v>1</v>
      </c>
      <c r="H357" s="4">
        <f>主动技能!N360</f>
        <v>100</v>
      </c>
      <c r="I357" s="4">
        <f>主动技能!O360</f>
        <v>0</v>
      </c>
      <c r="J357">
        <f>主动技能!P360</f>
        <v>0</v>
      </c>
      <c r="K357">
        <f>主动技能!Q360</f>
        <v>0</v>
      </c>
      <c r="L357">
        <f>主动技能!R360</f>
        <v>0</v>
      </c>
      <c r="M357">
        <f>主动技能!S360</f>
        <v>0</v>
      </c>
      <c r="N357" t="str">
        <f>IF(主动技能!T360="","",主动技能!T360)</f>
        <v/>
      </c>
      <c r="O357" t="str">
        <f>IF(主动技能!U360="","",主动技能!U360)</f>
        <v/>
      </c>
      <c r="P357">
        <f>主动技能!V360</f>
        <v>0</v>
      </c>
      <c r="Q357">
        <f>主动技能!W360</f>
        <v>0</v>
      </c>
      <c r="R357">
        <f>主动技能!X360</f>
        <v>0</v>
      </c>
      <c r="S357">
        <f>主动技能!Y360</f>
        <v>100</v>
      </c>
      <c r="T357">
        <f>主动技能!Z360</f>
        <v>100</v>
      </c>
      <c r="U357">
        <f>主动技能!AB360</f>
        <v>0</v>
      </c>
      <c r="V357">
        <f>主动技能!AC360</f>
        <v>0</v>
      </c>
      <c r="W357">
        <f>主动技能!AD360</f>
        <v>0</v>
      </c>
      <c r="X357" s="1">
        <v>0</v>
      </c>
      <c r="Y357" s="1">
        <v>0</v>
      </c>
      <c r="Z357" s="1">
        <v>0</v>
      </c>
    </row>
    <row r="358" spans="1:26" x14ac:dyDescent="0.15">
      <c r="A358">
        <f>主动技能!B361</f>
        <v>355</v>
      </c>
      <c r="B358" s="4" t="str">
        <f>主动技能!H361</f>
        <v>主动技能3</v>
      </c>
      <c r="C358" s="4" t="str">
        <f>主动技能!I361</f>
        <v>对敌方单体造成1次200%攻击伤害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1</v>
      </c>
      <c r="G358" s="4">
        <f>IF(主动技能!M361="必中",2,1)</f>
        <v>1</v>
      </c>
      <c r="H358" s="4">
        <f>主动技能!N361</f>
        <v>100</v>
      </c>
      <c r="I358" s="4">
        <f>主动技能!O361</f>
        <v>0</v>
      </c>
      <c r="J358">
        <f>主动技能!P361</f>
        <v>0</v>
      </c>
      <c r="K358">
        <f>主动技能!Q361</f>
        <v>0</v>
      </c>
      <c r="L358">
        <f>主动技能!R361</f>
        <v>0</v>
      </c>
      <c r="M358">
        <f>主动技能!S361</f>
        <v>0</v>
      </c>
      <c r="N358" t="str">
        <f>IF(主动技能!T361="","",主动技能!T361)</f>
        <v/>
      </c>
      <c r="O358" t="str">
        <f>IF(主动技能!U361="","",主动技能!U361)</f>
        <v/>
      </c>
      <c r="P358">
        <f>主动技能!V361</f>
        <v>0</v>
      </c>
      <c r="Q358">
        <f>主动技能!W361</f>
        <v>0</v>
      </c>
      <c r="R358">
        <f>主动技能!X361</f>
        <v>0</v>
      </c>
      <c r="S358">
        <f>主动技能!Y361</f>
        <v>100</v>
      </c>
      <c r="T358">
        <f>主动技能!Z361</f>
        <v>100</v>
      </c>
      <c r="U358">
        <f>主动技能!AB361</f>
        <v>0</v>
      </c>
      <c r="V358">
        <f>主动技能!AC361</f>
        <v>0</v>
      </c>
      <c r="W358">
        <f>主动技能!AD361</f>
        <v>0</v>
      </c>
      <c r="X358" s="1">
        <v>0</v>
      </c>
      <c r="Y358" s="1">
        <v>0</v>
      </c>
      <c r="Z358" s="1">
        <v>0</v>
      </c>
    </row>
    <row r="359" spans="1:26" x14ac:dyDescent="0.15">
      <c r="A359">
        <f>主动技能!B362</f>
        <v>356</v>
      </c>
      <c r="B359" s="4" t="str">
        <f>主动技能!H362</f>
        <v>主动技能3</v>
      </c>
      <c r="C359" s="4" t="str">
        <f>主动技能!I362</f>
        <v>对敌方单体造成1次200%攻击伤害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1</v>
      </c>
      <c r="G359" s="4">
        <f>IF(主动技能!M362="必中",2,1)</f>
        <v>1</v>
      </c>
      <c r="H359" s="4">
        <f>主动技能!N362</f>
        <v>100</v>
      </c>
      <c r="I359" s="4">
        <f>主动技能!O362</f>
        <v>0</v>
      </c>
      <c r="J359">
        <f>主动技能!P362</f>
        <v>0</v>
      </c>
      <c r="K359">
        <f>主动技能!Q362</f>
        <v>0</v>
      </c>
      <c r="L359">
        <f>主动技能!R362</f>
        <v>0</v>
      </c>
      <c r="M359">
        <f>主动技能!S362</f>
        <v>0</v>
      </c>
      <c r="N359" t="str">
        <f>IF(主动技能!T362="","",主动技能!T362)</f>
        <v/>
      </c>
      <c r="O359" t="str">
        <f>IF(主动技能!U362="","",主动技能!U362)</f>
        <v/>
      </c>
      <c r="P359">
        <f>主动技能!V362</f>
        <v>0</v>
      </c>
      <c r="Q359">
        <f>主动技能!W362</f>
        <v>0</v>
      </c>
      <c r="R359">
        <f>主动技能!X362</f>
        <v>0</v>
      </c>
      <c r="S359">
        <f>主动技能!Y362</f>
        <v>100</v>
      </c>
      <c r="T359">
        <f>主动技能!Z362</f>
        <v>100</v>
      </c>
      <c r="U359">
        <f>主动技能!AB362</f>
        <v>0</v>
      </c>
      <c r="V359">
        <f>主动技能!AC362</f>
        <v>0</v>
      </c>
      <c r="W359">
        <f>主动技能!AD362</f>
        <v>0</v>
      </c>
      <c r="X359" s="1">
        <v>0</v>
      </c>
      <c r="Y359" s="1">
        <v>0</v>
      </c>
      <c r="Z359" s="1">
        <v>0</v>
      </c>
    </row>
    <row r="360" spans="1:26" x14ac:dyDescent="0.15">
      <c r="A360">
        <f>主动技能!B363</f>
        <v>357</v>
      </c>
      <c r="B360" s="4" t="str">
        <f>主动技能!H363</f>
        <v>主动技能3</v>
      </c>
      <c r="C360" s="4" t="str">
        <f>主动技能!I363</f>
        <v>对敌方单体造成1次200%攻击伤害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1</v>
      </c>
      <c r="G360" s="4">
        <f>IF(主动技能!M363="必中",2,1)</f>
        <v>1</v>
      </c>
      <c r="H360" s="4">
        <f>主动技能!N363</f>
        <v>100</v>
      </c>
      <c r="I360" s="4">
        <f>主动技能!O363</f>
        <v>0</v>
      </c>
      <c r="J360">
        <f>主动技能!P363</f>
        <v>0</v>
      </c>
      <c r="K360">
        <f>主动技能!Q363</f>
        <v>0</v>
      </c>
      <c r="L360">
        <f>主动技能!R363</f>
        <v>0</v>
      </c>
      <c r="M360">
        <f>主动技能!S363</f>
        <v>0</v>
      </c>
      <c r="N360" t="str">
        <f>IF(主动技能!T363="","",主动技能!T363)</f>
        <v/>
      </c>
      <c r="O360" t="str">
        <f>IF(主动技能!U363="","",主动技能!U363)</f>
        <v/>
      </c>
      <c r="P360">
        <f>主动技能!V363</f>
        <v>0</v>
      </c>
      <c r="Q360">
        <f>主动技能!W363</f>
        <v>0</v>
      </c>
      <c r="R360">
        <f>主动技能!X363</f>
        <v>0</v>
      </c>
      <c r="S360">
        <f>主动技能!Y363</f>
        <v>100</v>
      </c>
      <c r="T360">
        <f>主动技能!Z363</f>
        <v>100</v>
      </c>
      <c r="U360">
        <f>主动技能!AB363</f>
        <v>0</v>
      </c>
      <c r="V360">
        <f>主动技能!AC363</f>
        <v>0</v>
      </c>
      <c r="W360">
        <f>主动技能!AD363</f>
        <v>0</v>
      </c>
      <c r="X360" s="1">
        <v>0</v>
      </c>
      <c r="Y360" s="1">
        <v>0</v>
      </c>
      <c r="Z360" s="1">
        <v>0</v>
      </c>
    </row>
    <row r="361" spans="1:26" x14ac:dyDescent="0.15">
      <c r="A361">
        <f>主动技能!B364</f>
        <v>358</v>
      </c>
      <c r="B361" s="4" t="str">
        <f>主动技能!H364</f>
        <v>主动技能3</v>
      </c>
      <c r="C361" s="4" t="str">
        <f>主动技能!I364</f>
        <v>对敌方单体造成1次200%攻击伤害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1</v>
      </c>
      <c r="G361" s="4">
        <f>IF(主动技能!M364="必中",2,1)</f>
        <v>1</v>
      </c>
      <c r="H361" s="4">
        <f>主动技能!N364</f>
        <v>100</v>
      </c>
      <c r="I361" s="4">
        <f>主动技能!O364</f>
        <v>0</v>
      </c>
      <c r="J361">
        <f>主动技能!P364</f>
        <v>0</v>
      </c>
      <c r="K361">
        <f>主动技能!Q364</f>
        <v>0</v>
      </c>
      <c r="L361">
        <f>主动技能!R364</f>
        <v>0</v>
      </c>
      <c r="M361">
        <f>主动技能!S364</f>
        <v>0</v>
      </c>
      <c r="N361" t="str">
        <f>IF(主动技能!T364="","",主动技能!T364)</f>
        <v/>
      </c>
      <c r="O361" t="str">
        <f>IF(主动技能!U364="","",主动技能!U364)</f>
        <v/>
      </c>
      <c r="P361">
        <f>主动技能!V364</f>
        <v>0</v>
      </c>
      <c r="Q361">
        <f>主动技能!W364</f>
        <v>0</v>
      </c>
      <c r="R361">
        <f>主动技能!X364</f>
        <v>0</v>
      </c>
      <c r="S361">
        <f>主动技能!Y364</f>
        <v>100</v>
      </c>
      <c r="T361">
        <f>主动技能!Z364</f>
        <v>100</v>
      </c>
      <c r="U361">
        <f>主动技能!AB364</f>
        <v>0</v>
      </c>
      <c r="V361">
        <f>主动技能!AC364</f>
        <v>0</v>
      </c>
      <c r="W361">
        <f>主动技能!AD364</f>
        <v>0</v>
      </c>
      <c r="X361" s="1">
        <v>0</v>
      </c>
      <c r="Y361" s="1">
        <v>0</v>
      </c>
      <c r="Z361" s="1">
        <v>0</v>
      </c>
    </row>
    <row r="362" spans="1:26" x14ac:dyDescent="0.15">
      <c r="A362">
        <f>主动技能!B365</f>
        <v>359</v>
      </c>
      <c r="B362" s="4" t="str">
        <f>主动技能!H365</f>
        <v>主动技能3</v>
      </c>
      <c r="C362" s="4" t="str">
        <f>主动技能!I365</f>
        <v>对敌方单体造成1次200%攻击伤害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1</v>
      </c>
      <c r="G362" s="4">
        <f>IF(主动技能!M365="必中",2,1)</f>
        <v>1</v>
      </c>
      <c r="H362" s="4">
        <f>主动技能!N365</f>
        <v>100</v>
      </c>
      <c r="I362" s="4">
        <f>主动技能!O365</f>
        <v>0</v>
      </c>
      <c r="J362">
        <f>主动技能!P365</f>
        <v>0</v>
      </c>
      <c r="K362">
        <f>主动技能!Q365</f>
        <v>0</v>
      </c>
      <c r="L362">
        <f>主动技能!R365</f>
        <v>0</v>
      </c>
      <c r="M362">
        <f>主动技能!S365</f>
        <v>0</v>
      </c>
      <c r="N362" t="str">
        <f>IF(主动技能!T365="","",主动技能!T365)</f>
        <v/>
      </c>
      <c r="O362" t="str">
        <f>IF(主动技能!U365="","",主动技能!U365)</f>
        <v/>
      </c>
      <c r="P362">
        <f>主动技能!V365</f>
        <v>0</v>
      </c>
      <c r="Q362">
        <f>主动技能!W365</f>
        <v>0</v>
      </c>
      <c r="R362">
        <f>主动技能!X365</f>
        <v>0</v>
      </c>
      <c r="S362">
        <f>主动技能!Y365</f>
        <v>100</v>
      </c>
      <c r="T362">
        <f>主动技能!Z365</f>
        <v>100</v>
      </c>
      <c r="U362">
        <f>主动技能!AB365</f>
        <v>0</v>
      </c>
      <c r="V362">
        <f>主动技能!AC365</f>
        <v>0</v>
      </c>
      <c r="W362">
        <f>主动技能!AD365</f>
        <v>0</v>
      </c>
      <c r="X362" s="1">
        <v>0</v>
      </c>
      <c r="Y362" s="1">
        <v>0</v>
      </c>
      <c r="Z362" s="1">
        <v>0</v>
      </c>
    </row>
    <row r="363" spans="1:26" x14ac:dyDescent="0.15">
      <c r="A363">
        <f>主动技能!B366</f>
        <v>360</v>
      </c>
      <c r="B363" s="4" t="str">
        <f>主动技能!H366</f>
        <v>主动技能3</v>
      </c>
      <c r="C363" s="4" t="str">
        <f>主动技能!I366</f>
        <v>对敌方单体造成1次200%攻击伤害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1</v>
      </c>
      <c r="G363" s="4">
        <f>IF(主动技能!M366="必中",2,1)</f>
        <v>1</v>
      </c>
      <c r="H363" s="4">
        <f>主动技能!N366</f>
        <v>100</v>
      </c>
      <c r="I363" s="4">
        <f>主动技能!O366</f>
        <v>0</v>
      </c>
      <c r="J363">
        <f>主动技能!P366</f>
        <v>0</v>
      </c>
      <c r="K363">
        <f>主动技能!Q366</f>
        <v>0</v>
      </c>
      <c r="L363">
        <f>主动技能!R366</f>
        <v>0</v>
      </c>
      <c r="M363">
        <f>主动技能!S366</f>
        <v>0</v>
      </c>
      <c r="N363" t="str">
        <f>IF(主动技能!T366="","",主动技能!T366)</f>
        <v/>
      </c>
      <c r="O363" t="str">
        <f>IF(主动技能!U366="","",主动技能!U366)</f>
        <v/>
      </c>
      <c r="P363">
        <f>主动技能!V366</f>
        <v>0</v>
      </c>
      <c r="Q363">
        <f>主动技能!W366</f>
        <v>0</v>
      </c>
      <c r="R363">
        <f>主动技能!X366</f>
        <v>0</v>
      </c>
      <c r="S363">
        <f>主动技能!Y366</f>
        <v>100</v>
      </c>
      <c r="T363">
        <f>主动技能!Z366</f>
        <v>100</v>
      </c>
      <c r="U363">
        <f>主动技能!AB366</f>
        <v>0</v>
      </c>
      <c r="V363">
        <f>主动技能!AC366</f>
        <v>0</v>
      </c>
      <c r="W363">
        <f>主动技能!AD366</f>
        <v>0</v>
      </c>
      <c r="X363" s="1">
        <v>0</v>
      </c>
      <c r="Y363" s="1">
        <v>0</v>
      </c>
      <c r="Z363" s="1">
        <v>0</v>
      </c>
    </row>
    <row r="364" spans="1:26" x14ac:dyDescent="0.15">
      <c r="A364">
        <f>主动技能!B367</f>
        <v>361</v>
      </c>
      <c r="B364" s="4" t="str">
        <f>主动技能!H367</f>
        <v>云颜</v>
      </c>
      <c r="C364" s="4" t="str">
        <f>主动技能!I367</f>
        <v>对敌方单体攻击，造成100%攻击力（+30）点伤害。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>
        <f>主动技能!O367</f>
        <v>0</v>
      </c>
      <c r="J364">
        <f>主动技能!P367</f>
        <v>0</v>
      </c>
      <c r="K364">
        <f>主动技能!Q367</f>
        <v>0</v>
      </c>
      <c r="L364">
        <f>主动技能!R367</f>
        <v>0</v>
      </c>
      <c r="M364">
        <f>主动技能!S367</f>
        <v>0</v>
      </c>
      <c r="N364" t="str">
        <f>IF(主动技能!T367="","",主动技能!T367)</f>
        <v/>
      </c>
      <c r="O364" t="str">
        <f>IF(主动技能!U367="","",主动技能!U367)</f>
        <v/>
      </c>
      <c r="P364">
        <f>主动技能!V367</f>
        <v>0</v>
      </c>
      <c r="Q364">
        <f>主动技能!W367</f>
        <v>0</v>
      </c>
      <c r="R364">
        <f>主动技能!X367</f>
        <v>0</v>
      </c>
      <c r="S364">
        <f>主动技能!Y367</f>
        <v>0</v>
      </c>
      <c r="T364">
        <f>主动技能!Z367</f>
        <v>100</v>
      </c>
      <c r="U364">
        <f>主动技能!AB367</f>
        <v>30</v>
      </c>
      <c r="V364">
        <f>主动技能!AC367</f>
        <v>0</v>
      </c>
      <c r="W364">
        <f>主动技能!AD367</f>
        <v>0</v>
      </c>
      <c r="X364" s="1">
        <v>0</v>
      </c>
      <c r="Y364" s="1">
        <v>0</v>
      </c>
      <c r="Z364" s="1">
        <v>0</v>
      </c>
    </row>
    <row r="365" spans="1:26" x14ac:dyDescent="0.15">
      <c r="A365">
        <f>主动技能!B368</f>
        <v>362</v>
      </c>
      <c r="B365" s="4" t="str">
        <f>主动技能!H368</f>
        <v>云颜</v>
      </c>
      <c r="C365" s="4" t="str">
        <f>主动技能!I368</f>
        <v>对敌方单体攻击，造成100%攻击力（+44）点伤害。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>
        <f>主动技能!O368</f>
        <v>0</v>
      </c>
      <c r="J365">
        <f>主动技能!P368</f>
        <v>0</v>
      </c>
      <c r="K365">
        <f>主动技能!Q368</f>
        <v>0</v>
      </c>
      <c r="L365">
        <f>主动技能!R368</f>
        <v>0</v>
      </c>
      <c r="M365">
        <f>主动技能!S368</f>
        <v>0</v>
      </c>
      <c r="N365" t="str">
        <f>IF(主动技能!T368="","",主动技能!T368)</f>
        <v/>
      </c>
      <c r="O365" t="str">
        <f>IF(主动技能!U368="","",主动技能!U368)</f>
        <v/>
      </c>
      <c r="P365">
        <f>主动技能!V368</f>
        <v>0</v>
      </c>
      <c r="Q365">
        <f>主动技能!W368</f>
        <v>0</v>
      </c>
      <c r="R365">
        <f>主动技能!X368</f>
        <v>0</v>
      </c>
      <c r="S365">
        <f>主动技能!Y368</f>
        <v>0</v>
      </c>
      <c r="T365">
        <f>主动技能!Z368</f>
        <v>100</v>
      </c>
      <c r="U365">
        <f>主动技能!AB368</f>
        <v>44</v>
      </c>
      <c r="V365">
        <f>主动技能!AC368</f>
        <v>0</v>
      </c>
      <c r="W365">
        <f>主动技能!AD368</f>
        <v>0</v>
      </c>
      <c r="X365" s="1">
        <v>0</v>
      </c>
      <c r="Y365" s="1">
        <v>0</v>
      </c>
      <c r="Z365" s="1">
        <v>0</v>
      </c>
    </row>
    <row r="366" spans="1:26" x14ac:dyDescent="0.15">
      <c r="A366">
        <f>主动技能!B369</f>
        <v>363</v>
      </c>
      <c r="B366" s="4" t="str">
        <f>主动技能!H369</f>
        <v>云颜</v>
      </c>
      <c r="C366" s="4" t="str">
        <f>主动技能!I369</f>
        <v>对敌方单体攻击，造成100%攻击力（+59）点伤害。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>
        <f>主动技能!O369</f>
        <v>0</v>
      </c>
      <c r="J366">
        <f>主动技能!P369</f>
        <v>0</v>
      </c>
      <c r="K366">
        <f>主动技能!Q369</f>
        <v>0</v>
      </c>
      <c r="L366">
        <f>主动技能!R369</f>
        <v>0</v>
      </c>
      <c r="M366">
        <f>主动技能!S369</f>
        <v>0</v>
      </c>
      <c r="N366" t="str">
        <f>IF(主动技能!T369="","",主动技能!T369)</f>
        <v/>
      </c>
      <c r="O366" t="str">
        <f>IF(主动技能!U369="","",主动技能!U369)</f>
        <v/>
      </c>
      <c r="P366">
        <f>主动技能!V369</f>
        <v>0</v>
      </c>
      <c r="Q366">
        <f>主动技能!W369</f>
        <v>0</v>
      </c>
      <c r="R366">
        <f>主动技能!X369</f>
        <v>0</v>
      </c>
      <c r="S366">
        <f>主动技能!Y369</f>
        <v>0</v>
      </c>
      <c r="T366">
        <f>主动技能!Z369</f>
        <v>100</v>
      </c>
      <c r="U366">
        <f>主动技能!AB369</f>
        <v>59</v>
      </c>
      <c r="V366">
        <f>主动技能!AC369</f>
        <v>0</v>
      </c>
      <c r="W366">
        <f>主动技能!AD369</f>
        <v>0</v>
      </c>
      <c r="X366" s="1">
        <v>0</v>
      </c>
      <c r="Y366" s="1">
        <v>0</v>
      </c>
      <c r="Z366" s="1">
        <v>0</v>
      </c>
    </row>
    <row r="367" spans="1:26" x14ac:dyDescent="0.15">
      <c r="A367">
        <f>主动技能!B370</f>
        <v>364</v>
      </c>
      <c r="B367" s="4" t="str">
        <f>主动技能!H370</f>
        <v>云颜</v>
      </c>
      <c r="C367" s="4" t="str">
        <f>主动技能!I370</f>
        <v>对敌方单体攻击，造成100%攻击力（+73）点伤害。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>
        <f>主动技能!O370</f>
        <v>0</v>
      </c>
      <c r="J367">
        <f>主动技能!P370</f>
        <v>0</v>
      </c>
      <c r="K367">
        <f>主动技能!Q370</f>
        <v>0</v>
      </c>
      <c r="L367">
        <f>主动技能!R370</f>
        <v>0</v>
      </c>
      <c r="M367">
        <f>主动技能!S370</f>
        <v>0</v>
      </c>
      <c r="N367" t="str">
        <f>IF(主动技能!T370="","",主动技能!T370)</f>
        <v/>
      </c>
      <c r="O367" t="str">
        <f>IF(主动技能!U370="","",主动技能!U370)</f>
        <v/>
      </c>
      <c r="P367">
        <f>主动技能!V370</f>
        <v>0</v>
      </c>
      <c r="Q367">
        <f>主动技能!W370</f>
        <v>0</v>
      </c>
      <c r="R367">
        <f>主动技能!X370</f>
        <v>0</v>
      </c>
      <c r="S367">
        <f>主动技能!Y370</f>
        <v>0</v>
      </c>
      <c r="T367">
        <f>主动技能!Z370</f>
        <v>100</v>
      </c>
      <c r="U367">
        <f>主动技能!AB370</f>
        <v>73</v>
      </c>
      <c r="V367">
        <f>主动技能!AC370</f>
        <v>0</v>
      </c>
      <c r="W367">
        <f>主动技能!AD370</f>
        <v>0</v>
      </c>
      <c r="X367" s="1">
        <v>0</v>
      </c>
      <c r="Y367" s="1">
        <v>0</v>
      </c>
      <c r="Z367" s="1">
        <v>0</v>
      </c>
    </row>
    <row r="368" spans="1:26" x14ac:dyDescent="0.15">
      <c r="A368">
        <f>主动技能!B371</f>
        <v>365</v>
      </c>
      <c r="B368" s="4" t="str">
        <f>主动技能!H371</f>
        <v>云颜</v>
      </c>
      <c r="C368" s="4" t="str">
        <f>主动技能!I371</f>
        <v>对敌方单体攻击，造成100%攻击力（+90）点伤害。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>
        <f>主动技能!O371</f>
        <v>0</v>
      </c>
      <c r="J368">
        <f>主动技能!P371</f>
        <v>0</v>
      </c>
      <c r="K368">
        <f>主动技能!Q371</f>
        <v>0</v>
      </c>
      <c r="L368">
        <f>主动技能!R371</f>
        <v>0</v>
      </c>
      <c r="M368">
        <f>主动技能!S371</f>
        <v>0</v>
      </c>
      <c r="N368" t="str">
        <f>IF(主动技能!T371="","",主动技能!T371)</f>
        <v/>
      </c>
      <c r="O368" t="str">
        <f>IF(主动技能!U371="","",主动技能!U371)</f>
        <v/>
      </c>
      <c r="P368">
        <f>主动技能!V371</f>
        <v>0</v>
      </c>
      <c r="Q368">
        <f>主动技能!W371</f>
        <v>0</v>
      </c>
      <c r="R368">
        <f>主动技能!X371</f>
        <v>0</v>
      </c>
      <c r="S368">
        <f>主动技能!Y371</f>
        <v>0</v>
      </c>
      <c r="T368">
        <f>主动技能!Z371</f>
        <v>100</v>
      </c>
      <c r="U368">
        <f>主动技能!AB371</f>
        <v>90</v>
      </c>
      <c r="V368">
        <f>主动技能!AC371</f>
        <v>0</v>
      </c>
      <c r="W368">
        <f>主动技能!AD371</f>
        <v>0</v>
      </c>
      <c r="X368" s="1">
        <v>0</v>
      </c>
      <c r="Y368" s="1">
        <v>0</v>
      </c>
      <c r="Z368" s="1">
        <v>0</v>
      </c>
    </row>
    <row r="369" spans="1:26" x14ac:dyDescent="0.15">
      <c r="A369">
        <f>主动技能!B372</f>
        <v>366</v>
      </c>
      <c r="B369" s="4" t="str">
        <f>主动技能!H372</f>
        <v>云颜</v>
      </c>
      <c r="C369" s="4" t="str">
        <f>主动技能!I372</f>
        <v>对敌方单体攻击，造成100%攻击力（+111）点伤害。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>
        <f>主动技能!O372</f>
        <v>0</v>
      </c>
      <c r="J369">
        <f>主动技能!P372</f>
        <v>0</v>
      </c>
      <c r="K369">
        <f>主动技能!Q372</f>
        <v>0</v>
      </c>
      <c r="L369">
        <f>主动技能!R372</f>
        <v>0</v>
      </c>
      <c r="M369">
        <f>主动技能!S372</f>
        <v>0</v>
      </c>
      <c r="N369" t="str">
        <f>IF(主动技能!T372="","",主动技能!T372)</f>
        <v/>
      </c>
      <c r="O369" t="str">
        <f>IF(主动技能!U372="","",主动技能!U372)</f>
        <v/>
      </c>
      <c r="P369">
        <f>主动技能!V372</f>
        <v>0</v>
      </c>
      <c r="Q369">
        <f>主动技能!W372</f>
        <v>0</v>
      </c>
      <c r="R369">
        <f>主动技能!X372</f>
        <v>0</v>
      </c>
      <c r="S369">
        <f>主动技能!Y372</f>
        <v>0</v>
      </c>
      <c r="T369">
        <f>主动技能!Z372</f>
        <v>100</v>
      </c>
      <c r="U369">
        <f>主动技能!AB372</f>
        <v>111</v>
      </c>
      <c r="V369">
        <f>主动技能!AC372</f>
        <v>0</v>
      </c>
      <c r="W369">
        <f>主动技能!AD372</f>
        <v>0</v>
      </c>
      <c r="X369" s="1">
        <v>0</v>
      </c>
      <c r="Y369" s="1">
        <v>0</v>
      </c>
      <c r="Z369" s="1">
        <v>0</v>
      </c>
    </row>
    <row r="370" spans="1:26" x14ac:dyDescent="0.15">
      <c r="A370">
        <f>主动技能!B373</f>
        <v>367</v>
      </c>
      <c r="B370" s="4" t="str">
        <f>主动技能!H373</f>
        <v>云颜</v>
      </c>
      <c r="C370" s="4" t="str">
        <f>主动技能!I373</f>
        <v>对敌方单体攻击，造成100%攻击力（+137）点伤害。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>
        <f>主动技能!O373</f>
        <v>0</v>
      </c>
      <c r="J370">
        <f>主动技能!P373</f>
        <v>0</v>
      </c>
      <c r="K370">
        <f>主动技能!Q373</f>
        <v>0</v>
      </c>
      <c r="L370">
        <f>主动技能!R373</f>
        <v>0</v>
      </c>
      <c r="M370">
        <f>主动技能!S373</f>
        <v>0</v>
      </c>
      <c r="N370" t="str">
        <f>IF(主动技能!T373="","",主动技能!T373)</f>
        <v/>
      </c>
      <c r="O370" t="str">
        <f>IF(主动技能!U373="","",主动技能!U373)</f>
        <v/>
      </c>
      <c r="P370">
        <f>主动技能!V373</f>
        <v>0</v>
      </c>
      <c r="Q370">
        <f>主动技能!W373</f>
        <v>0</v>
      </c>
      <c r="R370">
        <f>主动技能!X373</f>
        <v>0</v>
      </c>
      <c r="S370">
        <f>主动技能!Y373</f>
        <v>0</v>
      </c>
      <c r="T370">
        <f>主动技能!Z373</f>
        <v>100</v>
      </c>
      <c r="U370">
        <f>主动技能!AB373</f>
        <v>137</v>
      </c>
      <c r="V370">
        <f>主动技能!AC373</f>
        <v>0</v>
      </c>
      <c r="W370">
        <f>主动技能!AD373</f>
        <v>0</v>
      </c>
      <c r="X370" s="1">
        <v>0</v>
      </c>
      <c r="Y370" s="1">
        <v>0</v>
      </c>
      <c r="Z370" s="1">
        <v>0</v>
      </c>
    </row>
    <row r="371" spans="1:26" x14ac:dyDescent="0.15">
      <c r="A371">
        <f>主动技能!B374</f>
        <v>368</v>
      </c>
      <c r="B371" s="4" t="str">
        <f>主动技能!H374</f>
        <v>云颜</v>
      </c>
      <c r="C371" s="4" t="str">
        <f>主动技能!I374</f>
        <v>对敌方单体攻击，造成100%攻击力（+168）点伤害。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>
        <f>主动技能!O374</f>
        <v>0</v>
      </c>
      <c r="J371">
        <f>主动技能!P374</f>
        <v>0</v>
      </c>
      <c r="K371">
        <f>主动技能!Q374</f>
        <v>0</v>
      </c>
      <c r="L371">
        <f>主动技能!R374</f>
        <v>0</v>
      </c>
      <c r="M371">
        <f>主动技能!S374</f>
        <v>0</v>
      </c>
      <c r="N371" t="str">
        <f>IF(主动技能!T374="","",主动技能!T374)</f>
        <v/>
      </c>
      <c r="O371" t="str">
        <f>IF(主动技能!U374="","",主动技能!U374)</f>
        <v/>
      </c>
      <c r="P371">
        <f>主动技能!V374</f>
        <v>0</v>
      </c>
      <c r="Q371">
        <f>主动技能!W374</f>
        <v>0</v>
      </c>
      <c r="R371">
        <f>主动技能!X374</f>
        <v>0</v>
      </c>
      <c r="S371">
        <f>主动技能!Y374</f>
        <v>0</v>
      </c>
      <c r="T371">
        <f>主动技能!Z374</f>
        <v>100</v>
      </c>
      <c r="U371">
        <f>主动技能!AB374</f>
        <v>168</v>
      </c>
      <c r="V371">
        <f>主动技能!AC374</f>
        <v>0</v>
      </c>
      <c r="W371">
        <f>主动技能!AD374</f>
        <v>0</v>
      </c>
      <c r="X371" s="1">
        <v>0</v>
      </c>
      <c r="Y371" s="1">
        <v>0</v>
      </c>
      <c r="Z371" s="1">
        <v>0</v>
      </c>
    </row>
    <row r="372" spans="1:26" x14ac:dyDescent="0.15">
      <c r="A372">
        <f>主动技能!B375</f>
        <v>369</v>
      </c>
      <c r="B372" s="4" t="str">
        <f>主动技能!H375</f>
        <v>云颜</v>
      </c>
      <c r="C372" s="4" t="str">
        <f>主动技能!I375</f>
        <v>对敌方单体攻击，造成100%攻击力（+208）点伤害。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>
        <f>主动技能!O375</f>
        <v>0</v>
      </c>
      <c r="J372">
        <f>主动技能!P375</f>
        <v>0</v>
      </c>
      <c r="K372">
        <f>主动技能!Q375</f>
        <v>0</v>
      </c>
      <c r="L372">
        <f>主动技能!R375</f>
        <v>0</v>
      </c>
      <c r="M372">
        <f>主动技能!S375</f>
        <v>0</v>
      </c>
      <c r="N372" t="str">
        <f>IF(主动技能!T375="","",主动技能!T375)</f>
        <v/>
      </c>
      <c r="O372" t="str">
        <f>IF(主动技能!U375="","",主动技能!U375)</f>
        <v/>
      </c>
      <c r="P372">
        <f>主动技能!V375</f>
        <v>0</v>
      </c>
      <c r="Q372">
        <f>主动技能!W375</f>
        <v>0</v>
      </c>
      <c r="R372">
        <f>主动技能!X375</f>
        <v>0</v>
      </c>
      <c r="S372">
        <f>主动技能!Y375</f>
        <v>0</v>
      </c>
      <c r="T372">
        <f>主动技能!Z375</f>
        <v>100</v>
      </c>
      <c r="U372">
        <f>主动技能!AB375</f>
        <v>208</v>
      </c>
      <c r="V372">
        <f>主动技能!AC375</f>
        <v>0</v>
      </c>
      <c r="W372">
        <f>主动技能!AD375</f>
        <v>0</v>
      </c>
      <c r="X372" s="1">
        <v>0</v>
      </c>
      <c r="Y372" s="1">
        <v>0</v>
      </c>
      <c r="Z372" s="1">
        <v>0</v>
      </c>
    </row>
    <row r="373" spans="1:26" x14ac:dyDescent="0.15">
      <c r="A373">
        <f>主动技能!B376</f>
        <v>370</v>
      </c>
      <c r="B373" s="4" t="str">
        <f>主动技能!H376</f>
        <v>云颜</v>
      </c>
      <c r="C373" s="4" t="str">
        <f>主动技能!I376</f>
        <v>对敌方单体攻击，造成100%攻击力（+256）点伤害。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>
        <f>主动技能!O376</f>
        <v>0</v>
      </c>
      <c r="J373">
        <f>主动技能!P376</f>
        <v>0</v>
      </c>
      <c r="K373">
        <f>主动技能!Q376</f>
        <v>0</v>
      </c>
      <c r="L373">
        <f>主动技能!R376</f>
        <v>0</v>
      </c>
      <c r="M373">
        <f>主动技能!S376</f>
        <v>0</v>
      </c>
      <c r="N373" t="str">
        <f>IF(主动技能!T376="","",主动技能!T376)</f>
        <v/>
      </c>
      <c r="O373" t="str">
        <f>IF(主动技能!U376="","",主动技能!U376)</f>
        <v/>
      </c>
      <c r="P373">
        <f>主动技能!V376</f>
        <v>0</v>
      </c>
      <c r="Q373">
        <f>主动技能!W376</f>
        <v>0</v>
      </c>
      <c r="R373">
        <f>主动技能!X376</f>
        <v>0</v>
      </c>
      <c r="S373">
        <f>主动技能!Y376</f>
        <v>0</v>
      </c>
      <c r="T373">
        <f>主动技能!Z376</f>
        <v>100</v>
      </c>
      <c r="U373">
        <f>主动技能!AB376</f>
        <v>256</v>
      </c>
      <c r="V373">
        <f>主动技能!AC376</f>
        <v>0</v>
      </c>
      <c r="W373">
        <f>主动技能!AD376</f>
        <v>0</v>
      </c>
      <c r="X373" s="1">
        <v>0</v>
      </c>
      <c r="Y373" s="1">
        <v>0</v>
      </c>
      <c r="Z373" s="1">
        <v>0</v>
      </c>
    </row>
    <row r="374" spans="1:26" x14ac:dyDescent="0.15">
      <c r="A374">
        <f>主动技能!B377</f>
        <v>371</v>
      </c>
      <c r="B374" s="4" t="str">
        <f>主动技能!H377</f>
        <v>云颜</v>
      </c>
      <c r="C374" s="4" t="str">
        <f>主动技能!I377</f>
        <v>对敌方单体攻击，造成100%攻击力（+315）点伤害。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>
        <f>主动技能!O377</f>
        <v>0</v>
      </c>
      <c r="J374">
        <f>主动技能!P377</f>
        <v>0</v>
      </c>
      <c r="K374">
        <f>主动技能!Q377</f>
        <v>0</v>
      </c>
      <c r="L374">
        <f>主动技能!R377</f>
        <v>0</v>
      </c>
      <c r="M374">
        <f>主动技能!S377</f>
        <v>0</v>
      </c>
      <c r="N374" t="str">
        <f>IF(主动技能!T377="","",主动技能!T377)</f>
        <v/>
      </c>
      <c r="O374" t="str">
        <f>IF(主动技能!U377="","",主动技能!U377)</f>
        <v/>
      </c>
      <c r="P374">
        <f>主动技能!V377</f>
        <v>0</v>
      </c>
      <c r="Q374">
        <f>主动技能!W377</f>
        <v>0</v>
      </c>
      <c r="R374">
        <f>主动技能!X377</f>
        <v>0</v>
      </c>
      <c r="S374">
        <f>主动技能!Y377</f>
        <v>0</v>
      </c>
      <c r="T374">
        <f>主动技能!Z377</f>
        <v>100</v>
      </c>
      <c r="U374">
        <f>主动技能!AB377</f>
        <v>315</v>
      </c>
      <c r="V374">
        <f>主动技能!AC377</f>
        <v>0</v>
      </c>
      <c r="W374">
        <f>主动技能!AD377</f>
        <v>0</v>
      </c>
      <c r="X374" s="1">
        <v>0</v>
      </c>
      <c r="Y374" s="1">
        <v>0</v>
      </c>
      <c r="Z374" s="1">
        <v>0</v>
      </c>
    </row>
    <row r="375" spans="1:26" x14ac:dyDescent="0.15">
      <c r="A375">
        <f>主动技能!B378</f>
        <v>372</v>
      </c>
      <c r="B375" s="4" t="str">
        <f>主动技能!H378</f>
        <v>云颜</v>
      </c>
      <c r="C375" s="4" t="str">
        <f>主动技能!I378</f>
        <v>对敌方单体攻击，造成100%攻击力（+388）点伤害。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>
        <f>主动技能!O378</f>
        <v>0</v>
      </c>
      <c r="J375">
        <f>主动技能!P378</f>
        <v>0</v>
      </c>
      <c r="K375">
        <f>主动技能!Q378</f>
        <v>0</v>
      </c>
      <c r="L375">
        <f>主动技能!R378</f>
        <v>0</v>
      </c>
      <c r="M375">
        <f>主动技能!S378</f>
        <v>0</v>
      </c>
      <c r="N375" t="str">
        <f>IF(主动技能!T378="","",主动技能!T378)</f>
        <v/>
      </c>
      <c r="O375" t="str">
        <f>IF(主动技能!U378="","",主动技能!U378)</f>
        <v/>
      </c>
      <c r="P375">
        <f>主动技能!V378</f>
        <v>0</v>
      </c>
      <c r="Q375">
        <f>主动技能!W378</f>
        <v>0</v>
      </c>
      <c r="R375">
        <f>主动技能!X378</f>
        <v>0</v>
      </c>
      <c r="S375">
        <f>主动技能!Y378</f>
        <v>0</v>
      </c>
      <c r="T375">
        <f>主动技能!Z378</f>
        <v>100</v>
      </c>
      <c r="U375">
        <f>主动技能!AB378</f>
        <v>388</v>
      </c>
      <c r="V375">
        <f>主动技能!AC378</f>
        <v>0</v>
      </c>
      <c r="W375">
        <f>主动技能!AD378</f>
        <v>0</v>
      </c>
      <c r="X375" s="1">
        <v>0</v>
      </c>
      <c r="Y375" s="1">
        <v>0</v>
      </c>
      <c r="Z375" s="1">
        <v>0</v>
      </c>
    </row>
    <row r="376" spans="1:26" x14ac:dyDescent="0.15">
      <c r="A376">
        <f>主动技能!B379</f>
        <v>373</v>
      </c>
      <c r="B376" s="4" t="str">
        <f>主动技能!H379</f>
        <v>云颜</v>
      </c>
      <c r="C376" s="4" t="str">
        <f>主动技能!I379</f>
        <v>对敌方单体攻击，造成100%攻击力（+478）点伤害。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>
        <f>主动技能!O379</f>
        <v>0</v>
      </c>
      <c r="J376">
        <f>主动技能!P379</f>
        <v>0</v>
      </c>
      <c r="K376">
        <f>主动技能!Q379</f>
        <v>0</v>
      </c>
      <c r="L376">
        <f>主动技能!R379</f>
        <v>0</v>
      </c>
      <c r="M376">
        <f>主动技能!S379</f>
        <v>0</v>
      </c>
      <c r="N376" t="str">
        <f>IF(主动技能!T379="","",主动技能!T379)</f>
        <v/>
      </c>
      <c r="O376" t="str">
        <f>IF(主动技能!U379="","",主动技能!U379)</f>
        <v/>
      </c>
      <c r="P376">
        <f>主动技能!V379</f>
        <v>0</v>
      </c>
      <c r="Q376">
        <f>主动技能!W379</f>
        <v>0</v>
      </c>
      <c r="R376">
        <f>主动技能!X379</f>
        <v>0</v>
      </c>
      <c r="S376">
        <f>主动技能!Y379</f>
        <v>0</v>
      </c>
      <c r="T376">
        <f>主动技能!Z379</f>
        <v>100</v>
      </c>
      <c r="U376">
        <f>主动技能!AB379</f>
        <v>478</v>
      </c>
      <c r="V376">
        <f>主动技能!AC379</f>
        <v>0</v>
      </c>
      <c r="W376">
        <f>主动技能!AD379</f>
        <v>0</v>
      </c>
      <c r="X376" s="1">
        <v>0</v>
      </c>
      <c r="Y376" s="1">
        <v>0</v>
      </c>
      <c r="Z376" s="1">
        <v>0</v>
      </c>
    </row>
    <row r="377" spans="1:26" x14ac:dyDescent="0.15">
      <c r="A377">
        <f>主动技能!B380</f>
        <v>374</v>
      </c>
      <c r="B377" s="4" t="str">
        <f>主动技能!H380</f>
        <v>云颜</v>
      </c>
      <c r="C377" s="4" t="str">
        <f>主动技能!I380</f>
        <v>对敌方单体攻击，造成100%攻击力（+588）点伤害。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>
        <f>主动技能!O380</f>
        <v>0</v>
      </c>
      <c r="J377">
        <f>主动技能!P380</f>
        <v>0</v>
      </c>
      <c r="K377">
        <f>主动技能!Q380</f>
        <v>0</v>
      </c>
      <c r="L377">
        <f>主动技能!R380</f>
        <v>0</v>
      </c>
      <c r="M377">
        <f>主动技能!S380</f>
        <v>0</v>
      </c>
      <c r="N377" t="str">
        <f>IF(主动技能!T380="","",主动技能!T380)</f>
        <v/>
      </c>
      <c r="O377" t="str">
        <f>IF(主动技能!U380="","",主动技能!U380)</f>
        <v/>
      </c>
      <c r="P377">
        <f>主动技能!V380</f>
        <v>0</v>
      </c>
      <c r="Q377">
        <f>主动技能!W380</f>
        <v>0</v>
      </c>
      <c r="R377">
        <f>主动技能!X380</f>
        <v>0</v>
      </c>
      <c r="S377">
        <f>主动技能!Y380</f>
        <v>0</v>
      </c>
      <c r="T377">
        <f>主动技能!Z380</f>
        <v>100</v>
      </c>
      <c r="U377">
        <f>主动技能!AB380</f>
        <v>588</v>
      </c>
      <c r="V377">
        <f>主动技能!AC380</f>
        <v>0</v>
      </c>
      <c r="W377">
        <f>主动技能!AD380</f>
        <v>0</v>
      </c>
      <c r="X377" s="1">
        <v>0</v>
      </c>
      <c r="Y377" s="1">
        <v>0</v>
      </c>
      <c r="Z377" s="1">
        <v>0</v>
      </c>
    </row>
    <row r="378" spans="1:26" x14ac:dyDescent="0.15">
      <c r="A378">
        <f>主动技能!B381</f>
        <v>375</v>
      </c>
      <c r="B378" s="4" t="str">
        <f>主动技能!H381</f>
        <v>云颜</v>
      </c>
      <c r="C378" s="4" t="str">
        <f>主动技能!I381</f>
        <v>对敌方单体攻击，造成100%攻击力（+724）点伤害。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>
        <f>主动技能!O381</f>
        <v>0</v>
      </c>
      <c r="J378">
        <f>主动技能!P381</f>
        <v>0</v>
      </c>
      <c r="K378">
        <f>主动技能!Q381</f>
        <v>0</v>
      </c>
      <c r="L378">
        <f>主动技能!R381</f>
        <v>0</v>
      </c>
      <c r="M378">
        <f>主动技能!S381</f>
        <v>0</v>
      </c>
      <c r="N378" t="str">
        <f>IF(主动技能!T381="","",主动技能!T381)</f>
        <v/>
      </c>
      <c r="O378" t="str">
        <f>IF(主动技能!U381="","",主动技能!U381)</f>
        <v/>
      </c>
      <c r="P378">
        <f>主动技能!V381</f>
        <v>0</v>
      </c>
      <c r="Q378">
        <f>主动技能!W381</f>
        <v>0</v>
      </c>
      <c r="R378">
        <f>主动技能!X381</f>
        <v>0</v>
      </c>
      <c r="S378">
        <f>主动技能!Y381</f>
        <v>0</v>
      </c>
      <c r="T378">
        <f>主动技能!Z381</f>
        <v>100</v>
      </c>
      <c r="U378">
        <f>主动技能!AB381</f>
        <v>724</v>
      </c>
      <c r="V378">
        <f>主动技能!AC381</f>
        <v>0</v>
      </c>
      <c r="W378">
        <f>主动技能!AD381</f>
        <v>0</v>
      </c>
      <c r="X378" s="1">
        <v>0</v>
      </c>
      <c r="Y378" s="1">
        <v>0</v>
      </c>
      <c r="Z378" s="1">
        <v>0</v>
      </c>
    </row>
    <row r="379" spans="1:26" x14ac:dyDescent="0.15">
      <c r="A379">
        <f>主动技能!B382</f>
        <v>376</v>
      </c>
      <c r="B379" s="4" t="str">
        <f>主动技能!H382</f>
        <v>云颜</v>
      </c>
      <c r="C379" s="4" t="str">
        <f>主动技能!I382</f>
        <v>对敌方单体攻击，造成100%攻击力（+892）点伤害。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>
        <f>主动技能!O382</f>
        <v>0</v>
      </c>
      <c r="J379">
        <f>主动技能!P382</f>
        <v>0</v>
      </c>
      <c r="K379">
        <f>主动技能!Q382</f>
        <v>0</v>
      </c>
      <c r="L379">
        <f>主动技能!R382</f>
        <v>0</v>
      </c>
      <c r="M379">
        <f>主动技能!S382</f>
        <v>0</v>
      </c>
      <c r="N379" t="str">
        <f>IF(主动技能!T382="","",主动技能!T382)</f>
        <v/>
      </c>
      <c r="O379" t="str">
        <f>IF(主动技能!U382="","",主动技能!U382)</f>
        <v/>
      </c>
      <c r="P379">
        <f>主动技能!V382</f>
        <v>0</v>
      </c>
      <c r="Q379">
        <f>主动技能!W382</f>
        <v>0</v>
      </c>
      <c r="R379">
        <f>主动技能!X382</f>
        <v>0</v>
      </c>
      <c r="S379">
        <f>主动技能!Y382</f>
        <v>0</v>
      </c>
      <c r="T379">
        <f>主动技能!Z382</f>
        <v>100</v>
      </c>
      <c r="U379">
        <f>主动技能!AB382</f>
        <v>892</v>
      </c>
      <c r="V379">
        <f>主动技能!AC382</f>
        <v>0</v>
      </c>
      <c r="W379">
        <f>主动技能!AD382</f>
        <v>0</v>
      </c>
      <c r="X379" s="1">
        <v>0</v>
      </c>
      <c r="Y379" s="1">
        <v>0</v>
      </c>
      <c r="Z379" s="1">
        <v>0</v>
      </c>
    </row>
    <row r="380" spans="1:26" x14ac:dyDescent="0.15">
      <c r="A380">
        <f>主动技能!B383</f>
        <v>377</v>
      </c>
      <c r="B380" s="4" t="str">
        <f>主动技能!H383</f>
        <v>云颜</v>
      </c>
      <c r="C380" s="4" t="str">
        <f>主动技能!I383</f>
        <v>对敌方单体攻击，造成100%攻击力（+1098）点伤害。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>
        <f>主动技能!O383</f>
        <v>0</v>
      </c>
      <c r="J380">
        <f>主动技能!P383</f>
        <v>0</v>
      </c>
      <c r="K380">
        <f>主动技能!Q383</f>
        <v>0</v>
      </c>
      <c r="L380">
        <f>主动技能!R383</f>
        <v>0</v>
      </c>
      <c r="M380">
        <f>主动技能!S383</f>
        <v>0</v>
      </c>
      <c r="N380" t="str">
        <f>IF(主动技能!T383="","",主动技能!T383)</f>
        <v/>
      </c>
      <c r="O380" t="str">
        <f>IF(主动技能!U383="","",主动技能!U383)</f>
        <v/>
      </c>
      <c r="P380">
        <f>主动技能!V383</f>
        <v>0</v>
      </c>
      <c r="Q380">
        <f>主动技能!W383</f>
        <v>0</v>
      </c>
      <c r="R380">
        <f>主动技能!X383</f>
        <v>0</v>
      </c>
      <c r="S380">
        <f>主动技能!Y383</f>
        <v>0</v>
      </c>
      <c r="T380">
        <f>主动技能!Z383</f>
        <v>100</v>
      </c>
      <c r="U380">
        <f>主动技能!AB383</f>
        <v>1098</v>
      </c>
      <c r="V380">
        <f>主动技能!AC383</f>
        <v>0</v>
      </c>
      <c r="W380">
        <f>主动技能!AD383</f>
        <v>0</v>
      </c>
      <c r="X380" s="1">
        <v>0</v>
      </c>
      <c r="Y380" s="1">
        <v>0</v>
      </c>
      <c r="Z380" s="1">
        <v>0</v>
      </c>
    </row>
    <row r="381" spans="1:26" x14ac:dyDescent="0.15">
      <c r="A381">
        <f>主动技能!B384</f>
        <v>378</v>
      </c>
      <c r="B381" s="4" t="str">
        <f>主动技能!H384</f>
        <v>云颜</v>
      </c>
      <c r="C381" s="4" t="str">
        <f>主动技能!I384</f>
        <v>对敌方单体攻击，造成100%攻击力（+1352）点伤害。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>
        <f>主动技能!O384</f>
        <v>0</v>
      </c>
      <c r="J381">
        <f>主动技能!P384</f>
        <v>0</v>
      </c>
      <c r="K381">
        <f>主动技能!Q384</f>
        <v>0</v>
      </c>
      <c r="L381">
        <f>主动技能!R384</f>
        <v>0</v>
      </c>
      <c r="M381">
        <f>主动技能!S384</f>
        <v>0</v>
      </c>
      <c r="N381" t="str">
        <f>IF(主动技能!T384="","",主动技能!T384)</f>
        <v/>
      </c>
      <c r="O381" t="str">
        <f>IF(主动技能!U384="","",主动技能!U384)</f>
        <v/>
      </c>
      <c r="P381">
        <f>主动技能!V384</f>
        <v>0</v>
      </c>
      <c r="Q381">
        <f>主动技能!W384</f>
        <v>0</v>
      </c>
      <c r="R381">
        <f>主动技能!X384</f>
        <v>0</v>
      </c>
      <c r="S381">
        <f>主动技能!Y384</f>
        <v>0</v>
      </c>
      <c r="T381">
        <f>主动技能!Z384</f>
        <v>100</v>
      </c>
      <c r="U381">
        <f>主动技能!AB384</f>
        <v>1352</v>
      </c>
      <c r="V381">
        <f>主动技能!AC384</f>
        <v>0</v>
      </c>
      <c r="W381">
        <f>主动技能!AD384</f>
        <v>0</v>
      </c>
      <c r="X381" s="1">
        <v>0</v>
      </c>
      <c r="Y381" s="1">
        <v>0</v>
      </c>
      <c r="Z381" s="1">
        <v>0</v>
      </c>
    </row>
    <row r="382" spans="1:26" x14ac:dyDescent="0.15">
      <c r="A382">
        <f>主动技能!B385</f>
        <v>379</v>
      </c>
      <c r="B382" s="4" t="str">
        <f>主动技能!H385</f>
        <v>云颜</v>
      </c>
      <c r="C382" s="4" t="str">
        <f>主动技能!I385</f>
        <v>对敌方单体攻击，造成100%攻击力（+1665）点伤害。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>
        <f>主动技能!O385</f>
        <v>0</v>
      </c>
      <c r="J382">
        <f>主动技能!P385</f>
        <v>0</v>
      </c>
      <c r="K382">
        <f>主动技能!Q385</f>
        <v>0</v>
      </c>
      <c r="L382">
        <f>主动技能!R385</f>
        <v>0</v>
      </c>
      <c r="M382">
        <f>主动技能!S385</f>
        <v>0</v>
      </c>
      <c r="N382" t="str">
        <f>IF(主动技能!T385="","",主动技能!T385)</f>
        <v/>
      </c>
      <c r="O382" t="str">
        <f>IF(主动技能!U385="","",主动技能!U385)</f>
        <v/>
      </c>
      <c r="P382">
        <f>主动技能!V385</f>
        <v>0</v>
      </c>
      <c r="Q382">
        <f>主动技能!W385</f>
        <v>0</v>
      </c>
      <c r="R382">
        <f>主动技能!X385</f>
        <v>0</v>
      </c>
      <c r="S382">
        <f>主动技能!Y385</f>
        <v>0</v>
      </c>
      <c r="T382">
        <f>主动技能!Z385</f>
        <v>100</v>
      </c>
      <c r="U382">
        <f>主动技能!AB385</f>
        <v>1665</v>
      </c>
      <c r="V382">
        <f>主动技能!AC385</f>
        <v>0</v>
      </c>
      <c r="W382">
        <f>主动技能!AD385</f>
        <v>0</v>
      </c>
      <c r="X382" s="1">
        <v>0</v>
      </c>
      <c r="Y382" s="1">
        <v>0</v>
      </c>
      <c r="Z382" s="1">
        <v>0</v>
      </c>
    </row>
    <row r="383" spans="1:26" x14ac:dyDescent="0.15">
      <c r="A383">
        <f>主动技能!B386</f>
        <v>380</v>
      </c>
      <c r="B383" s="4" t="str">
        <f>主动技能!H386</f>
        <v>云颜</v>
      </c>
      <c r="C383" s="4" t="str">
        <f>主动技能!I386</f>
        <v>对敌方单体攻击，造成100%攻击力（+2051）点伤害。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>
        <f>主动技能!O386</f>
        <v>0</v>
      </c>
      <c r="J383">
        <f>主动技能!P386</f>
        <v>0</v>
      </c>
      <c r="K383">
        <f>主动技能!Q386</f>
        <v>0</v>
      </c>
      <c r="L383">
        <f>主动技能!R386</f>
        <v>0</v>
      </c>
      <c r="M383">
        <f>主动技能!S386</f>
        <v>0</v>
      </c>
      <c r="N383" t="str">
        <f>IF(主动技能!T386="","",主动技能!T386)</f>
        <v/>
      </c>
      <c r="O383" t="str">
        <f>IF(主动技能!U386="","",主动技能!U386)</f>
        <v/>
      </c>
      <c r="P383">
        <f>主动技能!V386</f>
        <v>0</v>
      </c>
      <c r="Q383">
        <f>主动技能!W386</f>
        <v>0</v>
      </c>
      <c r="R383">
        <f>主动技能!X386</f>
        <v>0</v>
      </c>
      <c r="S383">
        <f>主动技能!Y386</f>
        <v>0</v>
      </c>
      <c r="T383">
        <f>主动技能!Z386</f>
        <v>100</v>
      </c>
      <c r="U383">
        <f>主动技能!AB386</f>
        <v>2051</v>
      </c>
      <c r="V383">
        <f>主动技能!AC386</f>
        <v>0</v>
      </c>
      <c r="W383">
        <f>主动技能!AD386</f>
        <v>0</v>
      </c>
      <c r="X383" s="1">
        <v>0</v>
      </c>
      <c r="Y383" s="1">
        <v>0</v>
      </c>
      <c r="Z383" s="1">
        <v>0</v>
      </c>
    </row>
    <row r="384" spans="1:26" x14ac:dyDescent="0.15">
      <c r="A384">
        <f>主动技能!B387</f>
        <v>381</v>
      </c>
      <c r="B384" s="4" t="str">
        <f>主动技能!H387</f>
        <v>雷鸣咒</v>
      </c>
      <c r="C384" s="4" t="str">
        <f>主动技能!I387</f>
        <v>对敌方单体造成125%攻击力（+76）点伤害,附带眩晕。</v>
      </c>
      <c r="D384" s="4">
        <f>VLOOKUP(主动技能!J387,对应表!F:G,2,FALSE)</f>
        <v>1</v>
      </c>
      <c r="E384" s="4">
        <f>VLOOKUP(主动技能!K387,对应表!J:K,2,FALSE)</f>
        <v>1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>
        <f>主动技能!O387</f>
        <v>0</v>
      </c>
      <c r="J384">
        <f>主动技能!P387</f>
        <v>0</v>
      </c>
      <c r="K384">
        <f>主动技能!Q387</f>
        <v>0</v>
      </c>
      <c r="L384">
        <f>主动技能!R387</f>
        <v>0</v>
      </c>
      <c r="M384">
        <f>主动技能!S387</f>
        <v>0</v>
      </c>
      <c r="N384" t="str">
        <f>IF(主动技能!T387="","",主动技能!T387)</f>
        <v/>
      </c>
      <c r="O384" t="str">
        <f>IF(主动技能!U387="","",主动技能!U387)</f>
        <v>2:100:2:0</v>
      </c>
      <c r="P384">
        <f>主动技能!V387</f>
        <v>0</v>
      </c>
      <c r="Q384">
        <f>主动技能!W387</f>
        <v>0</v>
      </c>
      <c r="R384">
        <f>主动技能!X387</f>
        <v>0</v>
      </c>
      <c r="S384">
        <f>主动技能!Y387</f>
        <v>50</v>
      </c>
      <c r="T384">
        <f>主动技能!Z387</f>
        <v>125</v>
      </c>
      <c r="U384">
        <f>主动技能!AB387</f>
        <v>76</v>
      </c>
      <c r="V384">
        <f>主动技能!AC387</f>
        <v>0</v>
      </c>
      <c r="W384">
        <f>主动技能!AD387</f>
        <v>0</v>
      </c>
      <c r="X384" s="1">
        <v>0</v>
      </c>
      <c r="Y384" s="1">
        <v>0</v>
      </c>
      <c r="Z384" s="1">
        <v>0</v>
      </c>
    </row>
    <row r="385" spans="1:26" x14ac:dyDescent="0.15">
      <c r="A385">
        <f>主动技能!B388</f>
        <v>382</v>
      </c>
      <c r="B385" s="4" t="str">
        <f>主动技能!H388</f>
        <v>雷鸣咒</v>
      </c>
      <c r="C385" s="4" t="str">
        <f>主动技能!I388</f>
        <v>对敌方单体造成125%攻击力（+112）点伤害,附带眩晕。</v>
      </c>
      <c r="D385" s="4">
        <f>VLOOKUP(主动技能!J388,对应表!F:G,2,FALSE)</f>
        <v>1</v>
      </c>
      <c r="E385" s="4">
        <f>VLOOKUP(主动技能!K388,对应表!J:K,2,FALSE)</f>
        <v>1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>
        <f>主动技能!O388</f>
        <v>0</v>
      </c>
      <c r="J385">
        <f>主动技能!P388</f>
        <v>0</v>
      </c>
      <c r="K385">
        <f>主动技能!Q388</f>
        <v>0</v>
      </c>
      <c r="L385">
        <f>主动技能!R388</f>
        <v>0</v>
      </c>
      <c r="M385">
        <f>主动技能!S388</f>
        <v>0</v>
      </c>
      <c r="N385" t="str">
        <f>IF(主动技能!T388="","",主动技能!T388)</f>
        <v/>
      </c>
      <c r="O385" t="str">
        <f>IF(主动技能!U388="","",主动技能!U388)</f>
        <v>2:100:2:0</v>
      </c>
      <c r="P385">
        <f>主动技能!V388</f>
        <v>0</v>
      </c>
      <c r="Q385">
        <f>主动技能!W388</f>
        <v>0</v>
      </c>
      <c r="R385">
        <f>主动技能!X388</f>
        <v>0</v>
      </c>
      <c r="S385">
        <f>主动技能!Y388</f>
        <v>50</v>
      </c>
      <c r="T385">
        <f>主动技能!Z388</f>
        <v>125</v>
      </c>
      <c r="U385">
        <f>主动技能!AB388</f>
        <v>112</v>
      </c>
      <c r="V385">
        <f>主动技能!AC388</f>
        <v>0</v>
      </c>
      <c r="W385">
        <f>主动技能!AD388</f>
        <v>0</v>
      </c>
      <c r="X385" s="1">
        <v>0</v>
      </c>
      <c r="Y385" s="1">
        <v>0</v>
      </c>
      <c r="Z385" s="1">
        <v>0</v>
      </c>
    </row>
    <row r="386" spans="1:26" x14ac:dyDescent="0.15">
      <c r="A386">
        <f>主动技能!B389</f>
        <v>383</v>
      </c>
      <c r="B386" s="4" t="str">
        <f>主动技能!H389</f>
        <v>雷鸣咒</v>
      </c>
      <c r="C386" s="4" t="str">
        <f>主动技能!I389</f>
        <v>对敌方单体造成125%攻击力（+148）点伤害,附带眩晕。</v>
      </c>
      <c r="D386" s="4">
        <f>VLOOKUP(主动技能!J389,对应表!F:G,2,FALSE)</f>
        <v>1</v>
      </c>
      <c r="E386" s="4">
        <f>VLOOKUP(主动技能!K389,对应表!J:K,2,FALSE)</f>
        <v>1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>
        <f>主动技能!O389</f>
        <v>0</v>
      </c>
      <c r="J386">
        <f>主动技能!P389</f>
        <v>0</v>
      </c>
      <c r="K386">
        <f>主动技能!Q389</f>
        <v>0</v>
      </c>
      <c r="L386">
        <f>主动技能!R389</f>
        <v>0</v>
      </c>
      <c r="M386">
        <f>主动技能!S389</f>
        <v>0</v>
      </c>
      <c r="N386" t="str">
        <f>IF(主动技能!T389="","",主动技能!T389)</f>
        <v/>
      </c>
      <c r="O386" t="str">
        <f>IF(主动技能!U389="","",主动技能!U389)</f>
        <v>2:100:2:0</v>
      </c>
      <c r="P386">
        <f>主动技能!V389</f>
        <v>0</v>
      </c>
      <c r="Q386">
        <f>主动技能!W389</f>
        <v>0</v>
      </c>
      <c r="R386">
        <f>主动技能!X389</f>
        <v>0</v>
      </c>
      <c r="S386">
        <f>主动技能!Y389</f>
        <v>50</v>
      </c>
      <c r="T386">
        <f>主动技能!Z389</f>
        <v>125</v>
      </c>
      <c r="U386">
        <f>主动技能!AB389</f>
        <v>148</v>
      </c>
      <c r="V386">
        <f>主动技能!AC389</f>
        <v>0</v>
      </c>
      <c r="W386">
        <f>主动技能!AD389</f>
        <v>0</v>
      </c>
      <c r="X386" s="1">
        <v>0</v>
      </c>
      <c r="Y386" s="1">
        <v>0</v>
      </c>
      <c r="Z386" s="1">
        <v>0</v>
      </c>
    </row>
    <row r="387" spans="1:26" x14ac:dyDescent="0.15">
      <c r="A387">
        <f>主动技能!B390</f>
        <v>384</v>
      </c>
      <c r="B387" s="4" t="str">
        <f>主动技能!H390</f>
        <v>雷鸣咒</v>
      </c>
      <c r="C387" s="4" t="str">
        <f>主动技能!I390</f>
        <v>对敌方单体造成125%攻击力（+183）点伤害,附带眩晕。</v>
      </c>
      <c r="D387" s="4">
        <f>VLOOKUP(主动技能!J390,对应表!F:G,2,FALSE)</f>
        <v>1</v>
      </c>
      <c r="E387" s="4">
        <f>VLOOKUP(主动技能!K390,对应表!J:K,2,FALSE)</f>
        <v>1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>
        <f>主动技能!O390</f>
        <v>0</v>
      </c>
      <c r="J387">
        <f>主动技能!P390</f>
        <v>0</v>
      </c>
      <c r="K387">
        <f>主动技能!Q390</f>
        <v>0</v>
      </c>
      <c r="L387">
        <f>主动技能!R390</f>
        <v>0</v>
      </c>
      <c r="M387">
        <f>主动技能!S390</f>
        <v>0</v>
      </c>
      <c r="N387" t="str">
        <f>IF(主动技能!T390="","",主动技能!T390)</f>
        <v/>
      </c>
      <c r="O387" t="str">
        <f>IF(主动技能!U390="","",主动技能!U390)</f>
        <v>2:100:2:0</v>
      </c>
      <c r="P387">
        <f>主动技能!V390</f>
        <v>0</v>
      </c>
      <c r="Q387">
        <f>主动技能!W390</f>
        <v>0</v>
      </c>
      <c r="R387">
        <f>主动技能!X390</f>
        <v>0</v>
      </c>
      <c r="S387">
        <f>主动技能!Y390</f>
        <v>50</v>
      </c>
      <c r="T387">
        <f>主动技能!Z390</f>
        <v>125</v>
      </c>
      <c r="U387">
        <f>主动技能!AB390</f>
        <v>183</v>
      </c>
      <c r="V387">
        <f>主动技能!AC390</f>
        <v>0</v>
      </c>
      <c r="W387">
        <f>主动技能!AD390</f>
        <v>0</v>
      </c>
      <c r="X387" s="1">
        <v>0</v>
      </c>
      <c r="Y387" s="1">
        <v>0</v>
      </c>
      <c r="Z387" s="1">
        <v>0</v>
      </c>
    </row>
    <row r="388" spans="1:26" x14ac:dyDescent="0.15">
      <c r="A388">
        <f>主动技能!B391</f>
        <v>385</v>
      </c>
      <c r="B388" s="4" t="str">
        <f>主动技能!H391</f>
        <v>雷鸣咒</v>
      </c>
      <c r="C388" s="4" t="str">
        <f>主动技能!I391</f>
        <v>对敌方单体造成125%攻击力（+226）点伤害,附带眩晕。</v>
      </c>
      <c r="D388" s="4">
        <f>VLOOKUP(主动技能!J391,对应表!F:G,2,FALSE)</f>
        <v>1</v>
      </c>
      <c r="E388" s="4">
        <f>VLOOKUP(主动技能!K391,对应表!J:K,2,FALSE)</f>
        <v>1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>
        <f>主动技能!O391</f>
        <v>0</v>
      </c>
      <c r="J388">
        <f>主动技能!P391</f>
        <v>0</v>
      </c>
      <c r="K388">
        <f>主动技能!Q391</f>
        <v>0</v>
      </c>
      <c r="L388">
        <f>主动技能!R391</f>
        <v>0</v>
      </c>
      <c r="M388">
        <f>主动技能!S391</f>
        <v>0</v>
      </c>
      <c r="N388" t="str">
        <f>IF(主动技能!T391="","",主动技能!T391)</f>
        <v/>
      </c>
      <c r="O388" t="str">
        <f>IF(主动技能!U391="","",主动技能!U391)</f>
        <v>2:100:2:0</v>
      </c>
      <c r="P388">
        <f>主动技能!V391</f>
        <v>0</v>
      </c>
      <c r="Q388">
        <f>主动技能!W391</f>
        <v>0</v>
      </c>
      <c r="R388">
        <f>主动技能!X391</f>
        <v>0</v>
      </c>
      <c r="S388">
        <f>主动技能!Y391</f>
        <v>50</v>
      </c>
      <c r="T388">
        <f>主动技能!Z391</f>
        <v>125</v>
      </c>
      <c r="U388">
        <f>主动技能!AB391</f>
        <v>226</v>
      </c>
      <c r="V388">
        <f>主动技能!AC391</f>
        <v>0</v>
      </c>
      <c r="W388">
        <f>主动技能!AD391</f>
        <v>0</v>
      </c>
      <c r="X388" s="1">
        <v>0</v>
      </c>
      <c r="Y388" s="1">
        <v>0</v>
      </c>
      <c r="Z388" s="1">
        <v>0</v>
      </c>
    </row>
    <row r="389" spans="1:26" x14ac:dyDescent="0.15">
      <c r="A389">
        <f>主动技能!B392</f>
        <v>386</v>
      </c>
      <c r="B389" s="4" t="str">
        <f>主动技能!H392</f>
        <v>雷鸣咒</v>
      </c>
      <c r="C389" s="4" t="str">
        <f>主动技能!I392</f>
        <v>对敌方单体造成125%攻击力（+278）点伤害,附带眩晕。</v>
      </c>
      <c r="D389" s="4">
        <f>VLOOKUP(主动技能!J392,对应表!F:G,2,FALSE)</f>
        <v>1</v>
      </c>
      <c r="E389" s="4">
        <f>VLOOKUP(主动技能!K392,对应表!J:K,2,FALSE)</f>
        <v>1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>
        <f>主动技能!O392</f>
        <v>0</v>
      </c>
      <c r="J389">
        <f>主动技能!P392</f>
        <v>0</v>
      </c>
      <c r="K389">
        <f>主动技能!Q392</f>
        <v>0</v>
      </c>
      <c r="L389">
        <f>主动技能!R392</f>
        <v>0</v>
      </c>
      <c r="M389">
        <f>主动技能!S392</f>
        <v>0</v>
      </c>
      <c r="N389" t="str">
        <f>IF(主动技能!T392="","",主动技能!T392)</f>
        <v/>
      </c>
      <c r="O389" t="str">
        <f>IF(主动技能!U392="","",主动技能!U392)</f>
        <v>2:100:2:0</v>
      </c>
      <c r="P389">
        <f>主动技能!V392</f>
        <v>0</v>
      </c>
      <c r="Q389">
        <f>主动技能!W392</f>
        <v>0</v>
      </c>
      <c r="R389">
        <f>主动技能!X392</f>
        <v>0</v>
      </c>
      <c r="S389">
        <f>主动技能!Y392</f>
        <v>50</v>
      </c>
      <c r="T389">
        <f>主动技能!Z392</f>
        <v>125</v>
      </c>
      <c r="U389">
        <f>主动技能!AB392</f>
        <v>278</v>
      </c>
      <c r="V389">
        <f>主动技能!AC392</f>
        <v>0</v>
      </c>
      <c r="W389">
        <f>主动技能!AD392</f>
        <v>0</v>
      </c>
      <c r="X389" s="1">
        <v>0</v>
      </c>
      <c r="Y389" s="1">
        <v>0</v>
      </c>
      <c r="Z389" s="1">
        <v>0</v>
      </c>
    </row>
    <row r="390" spans="1:26" x14ac:dyDescent="0.15">
      <c r="A390">
        <f>主动技能!B393</f>
        <v>387</v>
      </c>
      <c r="B390" s="4" t="str">
        <f>主动技能!H393</f>
        <v>雷鸣咒</v>
      </c>
      <c r="C390" s="4" t="str">
        <f>主动技能!I393</f>
        <v>对敌方单体造成125%攻击力（+343）点伤害,附带眩晕。</v>
      </c>
      <c r="D390" s="4">
        <f>VLOOKUP(主动技能!J393,对应表!F:G,2,FALSE)</f>
        <v>1</v>
      </c>
      <c r="E390" s="4">
        <f>VLOOKUP(主动技能!K393,对应表!J:K,2,FALSE)</f>
        <v>1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>
        <f>主动技能!O393</f>
        <v>0</v>
      </c>
      <c r="J390">
        <f>主动技能!P393</f>
        <v>0</v>
      </c>
      <c r="K390">
        <f>主动技能!Q393</f>
        <v>0</v>
      </c>
      <c r="L390">
        <f>主动技能!R393</f>
        <v>0</v>
      </c>
      <c r="M390">
        <f>主动技能!S393</f>
        <v>0</v>
      </c>
      <c r="N390" t="str">
        <f>IF(主动技能!T393="","",主动技能!T393)</f>
        <v/>
      </c>
      <c r="O390" t="str">
        <f>IF(主动技能!U393="","",主动技能!U393)</f>
        <v>2:100:2:0</v>
      </c>
      <c r="P390">
        <f>主动技能!V393</f>
        <v>0</v>
      </c>
      <c r="Q390">
        <f>主动技能!W393</f>
        <v>0</v>
      </c>
      <c r="R390">
        <f>主动技能!X393</f>
        <v>0</v>
      </c>
      <c r="S390">
        <f>主动技能!Y393</f>
        <v>50</v>
      </c>
      <c r="T390">
        <f>主动技能!Z393</f>
        <v>125</v>
      </c>
      <c r="U390">
        <f>主动技能!AB393</f>
        <v>343</v>
      </c>
      <c r="V390">
        <f>主动技能!AC393</f>
        <v>0</v>
      </c>
      <c r="W390">
        <f>主动技能!AD393</f>
        <v>0</v>
      </c>
      <c r="X390" s="1">
        <v>0</v>
      </c>
      <c r="Y390" s="1">
        <v>0</v>
      </c>
      <c r="Z390" s="1">
        <v>0</v>
      </c>
    </row>
    <row r="391" spans="1:26" x14ac:dyDescent="0.15">
      <c r="A391">
        <f>主动技能!B394</f>
        <v>388</v>
      </c>
      <c r="B391" s="4" t="str">
        <f>主动技能!H394</f>
        <v>雷鸣咒</v>
      </c>
      <c r="C391" s="4" t="str">
        <f>主动技能!I394</f>
        <v>对敌方单体造成125%攻击力（+422）点伤害,附带眩晕。</v>
      </c>
      <c r="D391" s="4">
        <f>VLOOKUP(主动技能!J394,对应表!F:G,2,FALSE)</f>
        <v>1</v>
      </c>
      <c r="E391" s="4">
        <f>VLOOKUP(主动技能!K394,对应表!J:K,2,FALSE)</f>
        <v>1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>
        <f>主动技能!O394</f>
        <v>0</v>
      </c>
      <c r="J391">
        <f>主动技能!P394</f>
        <v>0</v>
      </c>
      <c r="K391">
        <f>主动技能!Q394</f>
        <v>0</v>
      </c>
      <c r="L391">
        <f>主动技能!R394</f>
        <v>0</v>
      </c>
      <c r="M391">
        <f>主动技能!S394</f>
        <v>0</v>
      </c>
      <c r="N391" t="str">
        <f>IF(主动技能!T394="","",主动技能!T394)</f>
        <v/>
      </c>
      <c r="O391" t="str">
        <f>IF(主动技能!U394="","",主动技能!U394)</f>
        <v>2:100:2:0</v>
      </c>
      <c r="P391">
        <f>主动技能!V394</f>
        <v>0</v>
      </c>
      <c r="Q391">
        <f>主动技能!W394</f>
        <v>0</v>
      </c>
      <c r="R391">
        <f>主动技能!X394</f>
        <v>0</v>
      </c>
      <c r="S391">
        <f>主动技能!Y394</f>
        <v>50</v>
      </c>
      <c r="T391">
        <f>主动技能!Z394</f>
        <v>125</v>
      </c>
      <c r="U391">
        <f>主动技能!AB394</f>
        <v>422</v>
      </c>
      <c r="V391">
        <f>主动技能!AC394</f>
        <v>0</v>
      </c>
      <c r="W391">
        <f>主动技能!AD394</f>
        <v>0</v>
      </c>
      <c r="X391" s="1">
        <v>0</v>
      </c>
      <c r="Y391" s="1">
        <v>0</v>
      </c>
      <c r="Z391" s="1">
        <v>0</v>
      </c>
    </row>
    <row r="392" spans="1:26" x14ac:dyDescent="0.15">
      <c r="A392">
        <f>主动技能!B395</f>
        <v>389</v>
      </c>
      <c r="B392" s="4" t="str">
        <f>主动技能!H395</f>
        <v>雷鸣咒</v>
      </c>
      <c r="C392" s="4" t="str">
        <f>主动技能!I395</f>
        <v>对敌方单体造成125%攻击力（+520）点伤害,附带眩晕。</v>
      </c>
      <c r="D392" s="4">
        <f>VLOOKUP(主动技能!J395,对应表!F:G,2,FALSE)</f>
        <v>1</v>
      </c>
      <c r="E392" s="4">
        <f>VLOOKUP(主动技能!K395,对应表!J:K,2,FALSE)</f>
        <v>1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>
        <f>主动技能!O395</f>
        <v>0</v>
      </c>
      <c r="J392">
        <f>主动技能!P395</f>
        <v>0</v>
      </c>
      <c r="K392">
        <f>主动技能!Q395</f>
        <v>0</v>
      </c>
      <c r="L392">
        <f>主动技能!R395</f>
        <v>0</v>
      </c>
      <c r="M392">
        <f>主动技能!S395</f>
        <v>0</v>
      </c>
      <c r="N392" t="str">
        <f>IF(主动技能!T395="","",主动技能!T395)</f>
        <v/>
      </c>
      <c r="O392" t="str">
        <f>IF(主动技能!U395="","",主动技能!U395)</f>
        <v>2:100:2:0</v>
      </c>
      <c r="P392">
        <f>主动技能!V395</f>
        <v>0</v>
      </c>
      <c r="Q392">
        <f>主动技能!W395</f>
        <v>0</v>
      </c>
      <c r="R392">
        <f>主动技能!X395</f>
        <v>0</v>
      </c>
      <c r="S392">
        <f>主动技能!Y395</f>
        <v>50</v>
      </c>
      <c r="T392">
        <f>主动技能!Z395</f>
        <v>125</v>
      </c>
      <c r="U392">
        <f>主动技能!AB395</f>
        <v>520</v>
      </c>
      <c r="V392">
        <f>主动技能!AC395</f>
        <v>0</v>
      </c>
      <c r="W392">
        <f>主动技能!AD395</f>
        <v>0</v>
      </c>
      <c r="X392" s="1">
        <v>0</v>
      </c>
      <c r="Y392" s="1">
        <v>0</v>
      </c>
      <c r="Z392" s="1">
        <v>0</v>
      </c>
    </row>
    <row r="393" spans="1:26" x14ac:dyDescent="0.15">
      <c r="A393">
        <f>主动技能!B396</f>
        <v>390</v>
      </c>
      <c r="B393" s="4" t="str">
        <f>主动技能!H396</f>
        <v>雷鸣咒</v>
      </c>
      <c r="C393" s="4" t="str">
        <f>主动技能!I396</f>
        <v>对敌方单体造成125%攻击力（+640）点伤害,附带眩晕。</v>
      </c>
      <c r="D393" s="4">
        <f>VLOOKUP(主动技能!J396,对应表!F:G,2,FALSE)</f>
        <v>1</v>
      </c>
      <c r="E393" s="4">
        <f>VLOOKUP(主动技能!K396,对应表!J:K,2,FALSE)</f>
        <v>1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>
        <f>主动技能!O396</f>
        <v>0</v>
      </c>
      <c r="J393">
        <f>主动技能!P396</f>
        <v>0</v>
      </c>
      <c r="K393">
        <f>主动技能!Q396</f>
        <v>0</v>
      </c>
      <c r="L393">
        <f>主动技能!R396</f>
        <v>0</v>
      </c>
      <c r="M393">
        <f>主动技能!S396</f>
        <v>0</v>
      </c>
      <c r="N393" t="str">
        <f>IF(主动技能!T396="","",主动技能!T396)</f>
        <v/>
      </c>
      <c r="O393" t="str">
        <f>IF(主动技能!U396="","",主动技能!U396)</f>
        <v>2:100:2:0</v>
      </c>
      <c r="P393">
        <f>主动技能!V396</f>
        <v>0</v>
      </c>
      <c r="Q393">
        <f>主动技能!W396</f>
        <v>0</v>
      </c>
      <c r="R393">
        <f>主动技能!X396</f>
        <v>0</v>
      </c>
      <c r="S393">
        <f>主动技能!Y396</f>
        <v>50</v>
      </c>
      <c r="T393">
        <f>主动技能!Z396</f>
        <v>125</v>
      </c>
      <c r="U393">
        <f>主动技能!AB396</f>
        <v>640</v>
      </c>
      <c r="V393">
        <f>主动技能!AC396</f>
        <v>0</v>
      </c>
      <c r="W393">
        <f>主动技能!AD396</f>
        <v>0</v>
      </c>
      <c r="X393" s="1">
        <v>0</v>
      </c>
      <c r="Y393" s="1">
        <v>0</v>
      </c>
      <c r="Z393" s="1">
        <v>0</v>
      </c>
    </row>
    <row r="394" spans="1:26" x14ac:dyDescent="0.15">
      <c r="A394">
        <f>主动技能!B397</f>
        <v>391</v>
      </c>
      <c r="B394" s="4" t="str">
        <f>主动技能!H397</f>
        <v>雷鸣咒</v>
      </c>
      <c r="C394" s="4" t="str">
        <f>主动技能!I397</f>
        <v>对敌方单体造成125%攻击力（+788）点伤害,附带眩晕。</v>
      </c>
      <c r="D394" s="4">
        <f>VLOOKUP(主动技能!J397,对应表!F:G,2,FALSE)</f>
        <v>1</v>
      </c>
      <c r="E394" s="4">
        <f>VLOOKUP(主动技能!K397,对应表!J:K,2,FALSE)</f>
        <v>1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>
        <f>主动技能!O397</f>
        <v>0</v>
      </c>
      <c r="J394">
        <f>主动技能!P397</f>
        <v>0</v>
      </c>
      <c r="K394">
        <f>主动技能!Q397</f>
        <v>0</v>
      </c>
      <c r="L394">
        <f>主动技能!R397</f>
        <v>0</v>
      </c>
      <c r="M394">
        <f>主动技能!S397</f>
        <v>0</v>
      </c>
      <c r="N394" t="str">
        <f>IF(主动技能!T397="","",主动技能!T397)</f>
        <v/>
      </c>
      <c r="O394" t="str">
        <f>IF(主动技能!U397="","",主动技能!U397)</f>
        <v>2:100:2:0</v>
      </c>
      <c r="P394">
        <f>主动技能!V397</f>
        <v>0</v>
      </c>
      <c r="Q394">
        <f>主动技能!W397</f>
        <v>0</v>
      </c>
      <c r="R394">
        <f>主动技能!X397</f>
        <v>0</v>
      </c>
      <c r="S394">
        <f>主动技能!Y397</f>
        <v>50</v>
      </c>
      <c r="T394">
        <f>主动技能!Z397</f>
        <v>125</v>
      </c>
      <c r="U394">
        <f>主动技能!AB397</f>
        <v>788</v>
      </c>
      <c r="V394">
        <f>主动技能!AC397</f>
        <v>0</v>
      </c>
      <c r="W394">
        <f>主动技能!AD397</f>
        <v>0</v>
      </c>
      <c r="X394" s="1">
        <v>0</v>
      </c>
      <c r="Y394" s="1">
        <v>0</v>
      </c>
      <c r="Z394" s="1">
        <v>0</v>
      </c>
    </row>
    <row r="395" spans="1:26" x14ac:dyDescent="0.15">
      <c r="A395">
        <f>主动技能!B398</f>
        <v>392</v>
      </c>
      <c r="B395" s="4" t="str">
        <f>主动技能!H398</f>
        <v>雷鸣咒</v>
      </c>
      <c r="C395" s="4" t="str">
        <f>主动技能!I398</f>
        <v>对敌方单体造成125%攻击力（+970）点伤害,附带眩晕。</v>
      </c>
      <c r="D395" s="4">
        <f>VLOOKUP(主动技能!J398,对应表!F:G,2,FALSE)</f>
        <v>1</v>
      </c>
      <c r="E395" s="4">
        <f>VLOOKUP(主动技能!K398,对应表!J:K,2,FALSE)</f>
        <v>1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>
        <f>主动技能!O398</f>
        <v>0</v>
      </c>
      <c r="J395">
        <f>主动技能!P398</f>
        <v>0</v>
      </c>
      <c r="K395">
        <f>主动技能!Q398</f>
        <v>0</v>
      </c>
      <c r="L395">
        <f>主动技能!R398</f>
        <v>0</v>
      </c>
      <c r="M395">
        <f>主动技能!S398</f>
        <v>0</v>
      </c>
      <c r="N395" t="str">
        <f>IF(主动技能!T398="","",主动技能!T398)</f>
        <v/>
      </c>
      <c r="O395" t="str">
        <f>IF(主动技能!U398="","",主动技能!U398)</f>
        <v>2:100:2:0</v>
      </c>
      <c r="P395">
        <f>主动技能!V398</f>
        <v>0</v>
      </c>
      <c r="Q395">
        <f>主动技能!W398</f>
        <v>0</v>
      </c>
      <c r="R395">
        <f>主动技能!X398</f>
        <v>0</v>
      </c>
      <c r="S395">
        <f>主动技能!Y398</f>
        <v>50</v>
      </c>
      <c r="T395">
        <f>主动技能!Z398</f>
        <v>125</v>
      </c>
      <c r="U395">
        <f>主动技能!AB398</f>
        <v>970</v>
      </c>
      <c r="V395">
        <f>主动技能!AC398</f>
        <v>0</v>
      </c>
      <c r="W395">
        <f>主动技能!AD398</f>
        <v>0</v>
      </c>
      <c r="X395" s="1">
        <v>0</v>
      </c>
      <c r="Y395" s="1">
        <v>0</v>
      </c>
      <c r="Z395" s="1">
        <v>0</v>
      </c>
    </row>
    <row r="396" spans="1:26" x14ac:dyDescent="0.15">
      <c r="A396">
        <f>主动技能!B399</f>
        <v>393</v>
      </c>
      <c r="B396" s="4" t="str">
        <f>主动技能!H399</f>
        <v>雷鸣咒</v>
      </c>
      <c r="C396" s="4" t="str">
        <f>主动技能!I399</f>
        <v>对敌方单体造成125%攻击力（+1195）点伤害,附带眩晕。</v>
      </c>
      <c r="D396" s="4">
        <f>VLOOKUP(主动技能!J399,对应表!F:G,2,FALSE)</f>
        <v>1</v>
      </c>
      <c r="E396" s="4">
        <f>VLOOKUP(主动技能!K399,对应表!J:K,2,FALSE)</f>
        <v>1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>
        <f>主动技能!O399</f>
        <v>0</v>
      </c>
      <c r="J396">
        <f>主动技能!P399</f>
        <v>0</v>
      </c>
      <c r="K396">
        <f>主动技能!Q399</f>
        <v>0</v>
      </c>
      <c r="L396">
        <f>主动技能!R399</f>
        <v>0</v>
      </c>
      <c r="M396">
        <f>主动技能!S399</f>
        <v>0</v>
      </c>
      <c r="N396" t="str">
        <f>IF(主动技能!T399="","",主动技能!T399)</f>
        <v/>
      </c>
      <c r="O396" t="str">
        <f>IF(主动技能!U399="","",主动技能!U399)</f>
        <v>2:100:2:0</v>
      </c>
      <c r="P396">
        <f>主动技能!V399</f>
        <v>0</v>
      </c>
      <c r="Q396">
        <f>主动技能!W399</f>
        <v>0</v>
      </c>
      <c r="R396">
        <f>主动技能!X399</f>
        <v>0</v>
      </c>
      <c r="S396">
        <f>主动技能!Y399</f>
        <v>50</v>
      </c>
      <c r="T396">
        <f>主动技能!Z399</f>
        <v>125</v>
      </c>
      <c r="U396">
        <f>主动技能!AB399</f>
        <v>1195</v>
      </c>
      <c r="V396">
        <f>主动技能!AC399</f>
        <v>0</v>
      </c>
      <c r="W396">
        <f>主动技能!AD399</f>
        <v>0</v>
      </c>
      <c r="X396" s="1">
        <v>0</v>
      </c>
      <c r="Y396" s="1">
        <v>0</v>
      </c>
      <c r="Z396" s="1">
        <v>0</v>
      </c>
    </row>
    <row r="397" spans="1:26" x14ac:dyDescent="0.15">
      <c r="A397">
        <f>主动技能!B400</f>
        <v>394</v>
      </c>
      <c r="B397" s="4" t="str">
        <f>主动技能!H400</f>
        <v>雷鸣咒</v>
      </c>
      <c r="C397" s="4" t="str">
        <f>主动技能!I400</f>
        <v>对敌方单体造成125%攻击力（+1471）点伤害,附带眩晕。</v>
      </c>
      <c r="D397" s="4">
        <f>VLOOKUP(主动技能!J400,对应表!F:G,2,FALSE)</f>
        <v>1</v>
      </c>
      <c r="E397" s="4">
        <f>VLOOKUP(主动技能!K400,对应表!J:K,2,FALSE)</f>
        <v>1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>
        <f>主动技能!O400</f>
        <v>0</v>
      </c>
      <c r="J397">
        <f>主动技能!P400</f>
        <v>0</v>
      </c>
      <c r="K397">
        <f>主动技能!Q400</f>
        <v>0</v>
      </c>
      <c r="L397">
        <f>主动技能!R400</f>
        <v>0</v>
      </c>
      <c r="M397">
        <f>主动技能!S400</f>
        <v>0</v>
      </c>
      <c r="N397" t="str">
        <f>IF(主动技能!T400="","",主动技能!T400)</f>
        <v/>
      </c>
      <c r="O397" t="str">
        <f>IF(主动技能!U400="","",主动技能!U400)</f>
        <v>2:100:2:0</v>
      </c>
      <c r="P397">
        <f>主动技能!V400</f>
        <v>0</v>
      </c>
      <c r="Q397">
        <f>主动技能!W400</f>
        <v>0</v>
      </c>
      <c r="R397">
        <f>主动技能!X400</f>
        <v>0</v>
      </c>
      <c r="S397">
        <f>主动技能!Y400</f>
        <v>50</v>
      </c>
      <c r="T397">
        <f>主动技能!Z400</f>
        <v>125</v>
      </c>
      <c r="U397">
        <f>主动技能!AB400</f>
        <v>1471</v>
      </c>
      <c r="V397">
        <f>主动技能!AC400</f>
        <v>0</v>
      </c>
      <c r="W397">
        <f>主动技能!AD400</f>
        <v>0</v>
      </c>
      <c r="X397" s="1">
        <v>0</v>
      </c>
      <c r="Y397" s="1">
        <v>0</v>
      </c>
      <c r="Z397" s="1">
        <v>0</v>
      </c>
    </row>
    <row r="398" spans="1:26" x14ac:dyDescent="0.15">
      <c r="A398">
        <f>主动技能!B401</f>
        <v>395</v>
      </c>
      <c r="B398" s="4" t="str">
        <f>主动技能!H401</f>
        <v>雷鸣咒</v>
      </c>
      <c r="C398" s="4" t="str">
        <f>主动技能!I401</f>
        <v>对敌方单体造成125%攻击力（+1812）点伤害,附带眩晕。</v>
      </c>
      <c r="D398" s="4">
        <f>VLOOKUP(主动技能!J401,对应表!F:G,2,FALSE)</f>
        <v>1</v>
      </c>
      <c r="E398" s="4">
        <f>VLOOKUP(主动技能!K401,对应表!J:K,2,FALSE)</f>
        <v>1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>
        <f>主动技能!O401</f>
        <v>0</v>
      </c>
      <c r="J398">
        <f>主动技能!P401</f>
        <v>0</v>
      </c>
      <c r="K398">
        <f>主动技能!Q401</f>
        <v>0</v>
      </c>
      <c r="L398">
        <f>主动技能!R401</f>
        <v>0</v>
      </c>
      <c r="M398">
        <f>主动技能!S401</f>
        <v>0</v>
      </c>
      <c r="N398" t="str">
        <f>IF(主动技能!T401="","",主动技能!T401)</f>
        <v/>
      </c>
      <c r="O398" t="str">
        <f>IF(主动技能!U401="","",主动技能!U401)</f>
        <v>2:100:2:0</v>
      </c>
      <c r="P398">
        <f>主动技能!V401</f>
        <v>0</v>
      </c>
      <c r="Q398">
        <f>主动技能!W401</f>
        <v>0</v>
      </c>
      <c r="R398">
        <f>主动技能!X401</f>
        <v>0</v>
      </c>
      <c r="S398">
        <f>主动技能!Y401</f>
        <v>50</v>
      </c>
      <c r="T398">
        <f>主动技能!Z401</f>
        <v>125</v>
      </c>
      <c r="U398">
        <f>主动技能!AB401</f>
        <v>1812</v>
      </c>
      <c r="V398">
        <f>主动技能!AC401</f>
        <v>0</v>
      </c>
      <c r="W398">
        <f>主动技能!AD401</f>
        <v>0</v>
      </c>
      <c r="X398" s="1">
        <v>0</v>
      </c>
      <c r="Y398" s="1">
        <v>0</v>
      </c>
      <c r="Z398" s="1">
        <v>0</v>
      </c>
    </row>
    <row r="399" spans="1:26" x14ac:dyDescent="0.15">
      <c r="A399">
        <f>主动技能!B402</f>
        <v>396</v>
      </c>
      <c r="B399" s="4" t="str">
        <f>主动技能!H402</f>
        <v>雷鸣咒</v>
      </c>
      <c r="C399" s="4" t="str">
        <f>主动技能!I402</f>
        <v>对敌方单体造成125%攻击力（+2231）点伤害,附带眩晕。</v>
      </c>
      <c r="D399" s="4">
        <f>VLOOKUP(主动技能!J402,对应表!F:G,2,FALSE)</f>
        <v>1</v>
      </c>
      <c r="E399" s="4">
        <f>VLOOKUP(主动技能!K402,对应表!J:K,2,FALSE)</f>
        <v>1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>
        <f>主动技能!O402</f>
        <v>0</v>
      </c>
      <c r="J399">
        <f>主动技能!P402</f>
        <v>0</v>
      </c>
      <c r="K399">
        <f>主动技能!Q402</f>
        <v>0</v>
      </c>
      <c r="L399">
        <f>主动技能!R402</f>
        <v>0</v>
      </c>
      <c r="M399">
        <f>主动技能!S402</f>
        <v>0</v>
      </c>
      <c r="N399" t="str">
        <f>IF(主动技能!T402="","",主动技能!T402)</f>
        <v/>
      </c>
      <c r="O399" t="str">
        <f>IF(主动技能!U402="","",主动技能!U402)</f>
        <v>2:100:2:0</v>
      </c>
      <c r="P399">
        <f>主动技能!V402</f>
        <v>0</v>
      </c>
      <c r="Q399">
        <f>主动技能!W402</f>
        <v>0</v>
      </c>
      <c r="R399">
        <f>主动技能!X402</f>
        <v>0</v>
      </c>
      <c r="S399">
        <f>主动技能!Y402</f>
        <v>50</v>
      </c>
      <c r="T399">
        <f>主动技能!Z402</f>
        <v>125</v>
      </c>
      <c r="U399">
        <f>主动技能!AB402</f>
        <v>2231</v>
      </c>
      <c r="V399">
        <f>主动技能!AC402</f>
        <v>0</v>
      </c>
      <c r="W399">
        <f>主动技能!AD402</f>
        <v>0</v>
      </c>
      <c r="X399" s="1">
        <v>0</v>
      </c>
      <c r="Y399" s="1">
        <v>0</v>
      </c>
      <c r="Z399" s="1">
        <v>0</v>
      </c>
    </row>
    <row r="400" spans="1:26" x14ac:dyDescent="0.15">
      <c r="A400">
        <f>主动技能!B403</f>
        <v>397</v>
      </c>
      <c r="B400" s="4" t="str">
        <f>主动技能!H403</f>
        <v>雷鸣咒</v>
      </c>
      <c r="C400" s="4" t="str">
        <f>主动技能!I403</f>
        <v>对敌方单体造成125%攻击力（+2747）点伤害,附带眩晕。</v>
      </c>
      <c r="D400" s="4">
        <f>VLOOKUP(主动技能!J403,对应表!F:G,2,FALSE)</f>
        <v>1</v>
      </c>
      <c r="E400" s="4">
        <f>VLOOKUP(主动技能!K403,对应表!J:K,2,FALSE)</f>
        <v>1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>
        <f>主动技能!O403</f>
        <v>0</v>
      </c>
      <c r="J400">
        <f>主动技能!P403</f>
        <v>0</v>
      </c>
      <c r="K400">
        <f>主动技能!Q403</f>
        <v>0</v>
      </c>
      <c r="L400">
        <f>主动技能!R403</f>
        <v>0</v>
      </c>
      <c r="M400">
        <f>主动技能!S403</f>
        <v>0</v>
      </c>
      <c r="N400" t="str">
        <f>IF(主动技能!T403="","",主动技能!T403)</f>
        <v/>
      </c>
      <c r="O400" t="str">
        <f>IF(主动技能!U403="","",主动技能!U403)</f>
        <v>2:100:2:0</v>
      </c>
      <c r="P400">
        <f>主动技能!V403</f>
        <v>0</v>
      </c>
      <c r="Q400">
        <f>主动技能!W403</f>
        <v>0</v>
      </c>
      <c r="R400">
        <f>主动技能!X403</f>
        <v>0</v>
      </c>
      <c r="S400">
        <f>主动技能!Y403</f>
        <v>50</v>
      </c>
      <c r="T400">
        <f>主动技能!Z403</f>
        <v>125</v>
      </c>
      <c r="U400">
        <f>主动技能!AB403</f>
        <v>2747</v>
      </c>
      <c r="V400">
        <f>主动技能!AC403</f>
        <v>0</v>
      </c>
      <c r="W400">
        <f>主动技能!AD403</f>
        <v>0</v>
      </c>
      <c r="X400" s="1">
        <v>0</v>
      </c>
      <c r="Y400" s="1">
        <v>0</v>
      </c>
      <c r="Z400" s="1">
        <v>0</v>
      </c>
    </row>
    <row r="401" spans="1:26" x14ac:dyDescent="0.15">
      <c r="A401">
        <f>主动技能!B404</f>
        <v>398</v>
      </c>
      <c r="B401" s="4" t="str">
        <f>主动技能!H404</f>
        <v>雷鸣咒</v>
      </c>
      <c r="C401" s="4" t="str">
        <f>主动技能!I404</f>
        <v>对敌方单体造成125%攻击力（+3382）点伤害,附带眩晕。</v>
      </c>
      <c r="D401" s="4">
        <f>VLOOKUP(主动技能!J404,对应表!F:G,2,FALSE)</f>
        <v>1</v>
      </c>
      <c r="E401" s="4">
        <f>VLOOKUP(主动技能!K404,对应表!J:K,2,FALSE)</f>
        <v>1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>
        <f>主动技能!O404</f>
        <v>0</v>
      </c>
      <c r="J401">
        <f>主动技能!P404</f>
        <v>0</v>
      </c>
      <c r="K401">
        <f>主动技能!Q404</f>
        <v>0</v>
      </c>
      <c r="L401">
        <f>主动技能!R404</f>
        <v>0</v>
      </c>
      <c r="M401">
        <f>主动技能!S404</f>
        <v>0</v>
      </c>
      <c r="N401" t="str">
        <f>IF(主动技能!T404="","",主动技能!T404)</f>
        <v/>
      </c>
      <c r="O401" t="str">
        <f>IF(主动技能!U404="","",主动技能!U404)</f>
        <v>2:100:2:0</v>
      </c>
      <c r="P401">
        <f>主动技能!V404</f>
        <v>0</v>
      </c>
      <c r="Q401">
        <f>主动技能!W404</f>
        <v>0</v>
      </c>
      <c r="R401">
        <f>主动技能!X404</f>
        <v>0</v>
      </c>
      <c r="S401">
        <f>主动技能!Y404</f>
        <v>50</v>
      </c>
      <c r="T401">
        <f>主动技能!Z404</f>
        <v>125</v>
      </c>
      <c r="U401">
        <f>主动技能!AB404</f>
        <v>3382</v>
      </c>
      <c r="V401">
        <f>主动技能!AC404</f>
        <v>0</v>
      </c>
      <c r="W401">
        <f>主动技能!AD404</f>
        <v>0</v>
      </c>
      <c r="X401" s="1">
        <v>0</v>
      </c>
      <c r="Y401" s="1">
        <v>0</v>
      </c>
      <c r="Z401" s="1">
        <v>0</v>
      </c>
    </row>
    <row r="402" spans="1:26" x14ac:dyDescent="0.15">
      <c r="A402">
        <f>主动技能!B405</f>
        <v>399</v>
      </c>
      <c r="B402" s="4" t="str">
        <f>主动技能!H405</f>
        <v>雷鸣咒</v>
      </c>
      <c r="C402" s="4" t="str">
        <f>主动技能!I405</f>
        <v>对敌方单体造成125%攻击力（+4164）点伤害,附带眩晕。</v>
      </c>
      <c r="D402" s="4">
        <f>VLOOKUP(主动技能!J405,对应表!F:G,2,FALSE)</f>
        <v>1</v>
      </c>
      <c r="E402" s="4">
        <f>VLOOKUP(主动技能!K405,对应表!J:K,2,FALSE)</f>
        <v>1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>
        <f>主动技能!O405</f>
        <v>0</v>
      </c>
      <c r="J402">
        <f>主动技能!P405</f>
        <v>0</v>
      </c>
      <c r="K402">
        <f>主动技能!Q405</f>
        <v>0</v>
      </c>
      <c r="L402">
        <f>主动技能!R405</f>
        <v>0</v>
      </c>
      <c r="M402">
        <f>主动技能!S405</f>
        <v>0</v>
      </c>
      <c r="N402" t="str">
        <f>IF(主动技能!T405="","",主动技能!T405)</f>
        <v/>
      </c>
      <c r="O402" t="str">
        <f>IF(主动技能!U405="","",主动技能!U405)</f>
        <v>2:100:2:0</v>
      </c>
      <c r="P402">
        <f>主动技能!V405</f>
        <v>0</v>
      </c>
      <c r="Q402">
        <f>主动技能!W405</f>
        <v>0</v>
      </c>
      <c r="R402">
        <f>主动技能!X405</f>
        <v>0</v>
      </c>
      <c r="S402">
        <f>主动技能!Y405</f>
        <v>50</v>
      </c>
      <c r="T402">
        <f>主动技能!Z405</f>
        <v>125</v>
      </c>
      <c r="U402">
        <f>主动技能!AB405</f>
        <v>4164</v>
      </c>
      <c r="V402">
        <f>主动技能!AC405</f>
        <v>0</v>
      </c>
      <c r="W402">
        <f>主动技能!AD405</f>
        <v>0</v>
      </c>
      <c r="X402" s="1">
        <v>0</v>
      </c>
      <c r="Y402" s="1">
        <v>0</v>
      </c>
      <c r="Z402" s="1">
        <v>0</v>
      </c>
    </row>
    <row r="403" spans="1:26" x14ac:dyDescent="0.15">
      <c r="A403">
        <f>主动技能!B406</f>
        <v>400</v>
      </c>
      <c r="B403" s="4" t="str">
        <f>主动技能!H406</f>
        <v>雷鸣咒</v>
      </c>
      <c r="C403" s="4" t="str">
        <f>主动技能!I406</f>
        <v>对敌方单体造成125%攻击力（+5127）点伤害,附带眩晕。</v>
      </c>
      <c r="D403" s="4">
        <f>VLOOKUP(主动技能!J406,对应表!F:G,2,FALSE)</f>
        <v>1</v>
      </c>
      <c r="E403" s="4">
        <f>VLOOKUP(主动技能!K406,对应表!J:K,2,FALSE)</f>
        <v>1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>
        <f>主动技能!O406</f>
        <v>0</v>
      </c>
      <c r="J403">
        <f>主动技能!P406</f>
        <v>0</v>
      </c>
      <c r="K403">
        <f>主动技能!Q406</f>
        <v>0</v>
      </c>
      <c r="L403">
        <f>主动技能!R406</f>
        <v>0</v>
      </c>
      <c r="M403">
        <f>主动技能!S406</f>
        <v>0</v>
      </c>
      <c r="N403" t="str">
        <f>IF(主动技能!T406="","",主动技能!T406)</f>
        <v/>
      </c>
      <c r="O403" t="str">
        <f>IF(主动技能!U406="","",主动技能!U406)</f>
        <v>2:100:2:0</v>
      </c>
      <c r="P403">
        <f>主动技能!V406</f>
        <v>0</v>
      </c>
      <c r="Q403">
        <f>主动技能!W406</f>
        <v>0</v>
      </c>
      <c r="R403">
        <f>主动技能!X406</f>
        <v>0</v>
      </c>
      <c r="S403">
        <f>主动技能!Y406</f>
        <v>50</v>
      </c>
      <c r="T403">
        <f>主动技能!Z406</f>
        <v>125</v>
      </c>
      <c r="U403">
        <f>主动技能!AB406</f>
        <v>5127</v>
      </c>
      <c r="V403">
        <f>主动技能!AC406</f>
        <v>0</v>
      </c>
      <c r="W403">
        <f>主动技能!AD406</f>
        <v>0</v>
      </c>
      <c r="X403" s="1">
        <v>0</v>
      </c>
      <c r="Y403" s="1">
        <v>0</v>
      </c>
      <c r="Z403" s="1">
        <v>0</v>
      </c>
    </row>
    <row r="404" spans="1:26" x14ac:dyDescent="0.15">
      <c r="A404">
        <f>主动技能!B407</f>
        <v>401</v>
      </c>
      <c r="B404" s="4" t="str">
        <f>主动技能!H407</f>
        <v>驱逐之乐</v>
      </c>
      <c r="C404" s="4" t="str">
        <f>主动技能!I407</f>
        <v>对敌方全体造成100%攻击力（+76）点伤害,附带减速。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>
        <f>主动技能!P407</f>
        <v>0</v>
      </c>
      <c r="K404">
        <f>主动技能!Q407</f>
        <v>0</v>
      </c>
      <c r="L404">
        <f>主动技能!R407</f>
        <v>0</v>
      </c>
      <c r="M404">
        <f>主动技能!S407</f>
        <v>0</v>
      </c>
      <c r="N404" t="str">
        <f>IF(主动技能!T407="","",主动技能!T407)</f>
        <v>3:100:2:0</v>
      </c>
      <c r="O404" t="str">
        <f>IF(主动技能!U407="","",主动技能!U407)</f>
        <v/>
      </c>
      <c r="P404">
        <f>主动技能!V407</f>
        <v>0</v>
      </c>
      <c r="Q404">
        <f>主动技能!W407</f>
        <v>0</v>
      </c>
      <c r="R404">
        <f>主动技能!X407</f>
        <v>0</v>
      </c>
      <c r="S404">
        <f>主动技能!Y407</f>
        <v>100</v>
      </c>
      <c r="T404">
        <f>主动技能!Z407</f>
        <v>100</v>
      </c>
      <c r="U404">
        <f>主动技能!AB407</f>
        <v>76</v>
      </c>
      <c r="V404">
        <f>主动技能!AC407</f>
        <v>0</v>
      </c>
      <c r="W404">
        <f>主动技能!AD407</f>
        <v>0</v>
      </c>
      <c r="X404" s="1">
        <v>0</v>
      </c>
      <c r="Y404" s="1">
        <v>0</v>
      </c>
      <c r="Z404" s="1">
        <v>0</v>
      </c>
    </row>
    <row r="405" spans="1:26" x14ac:dyDescent="0.15">
      <c r="A405">
        <f>主动技能!B408</f>
        <v>402</v>
      </c>
      <c r="B405" s="4" t="str">
        <f>主动技能!H408</f>
        <v>驱逐之乐</v>
      </c>
      <c r="C405" s="4" t="str">
        <f>主动技能!I408</f>
        <v>对敌方全体造成100%攻击力（+112）点伤害,附带减速。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>
        <f>主动技能!P408</f>
        <v>0</v>
      </c>
      <c r="K405">
        <f>主动技能!Q408</f>
        <v>0</v>
      </c>
      <c r="L405">
        <f>主动技能!R408</f>
        <v>0</v>
      </c>
      <c r="M405">
        <f>主动技能!S408</f>
        <v>0</v>
      </c>
      <c r="N405" t="str">
        <f>IF(主动技能!T408="","",主动技能!T408)</f>
        <v>3:100:2:0</v>
      </c>
      <c r="O405" t="str">
        <f>IF(主动技能!U408="","",主动技能!U408)</f>
        <v/>
      </c>
      <c r="P405">
        <f>主动技能!V408</f>
        <v>0</v>
      </c>
      <c r="Q405">
        <f>主动技能!W408</f>
        <v>0</v>
      </c>
      <c r="R405">
        <f>主动技能!X408</f>
        <v>0</v>
      </c>
      <c r="S405">
        <f>主动技能!Y408</f>
        <v>100</v>
      </c>
      <c r="T405">
        <f>主动技能!Z408</f>
        <v>100</v>
      </c>
      <c r="U405">
        <f>主动技能!AB408</f>
        <v>112</v>
      </c>
      <c r="V405">
        <f>主动技能!AC408</f>
        <v>0</v>
      </c>
      <c r="W405">
        <f>主动技能!AD408</f>
        <v>0</v>
      </c>
      <c r="X405" s="1">
        <v>0</v>
      </c>
      <c r="Y405" s="1">
        <v>0</v>
      </c>
      <c r="Z405" s="1">
        <v>0</v>
      </c>
    </row>
    <row r="406" spans="1:26" x14ac:dyDescent="0.15">
      <c r="A406">
        <f>主动技能!B409</f>
        <v>403</v>
      </c>
      <c r="B406" s="4" t="str">
        <f>主动技能!H409</f>
        <v>驱逐之乐</v>
      </c>
      <c r="C406" s="4" t="str">
        <f>主动技能!I409</f>
        <v>对敌方全体造成100%攻击力（+148）点伤害,附带减速。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>
        <f>主动技能!P409</f>
        <v>0</v>
      </c>
      <c r="K406">
        <f>主动技能!Q409</f>
        <v>0</v>
      </c>
      <c r="L406">
        <f>主动技能!R409</f>
        <v>0</v>
      </c>
      <c r="M406">
        <f>主动技能!S409</f>
        <v>0</v>
      </c>
      <c r="N406" t="str">
        <f>IF(主动技能!T409="","",主动技能!T409)</f>
        <v>3:100:2:0</v>
      </c>
      <c r="O406" t="str">
        <f>IF(主动技能!U409="","",主动技能!U409)</f>
        <v/>
      </c>
      <c r="P406">
        <f>主动技能!V409</f>
        <v>0</v>
      </c>
      <c r="Q406">
        <f>主动技能!W409</f>
        <v>0</v>
      </c>
      <c r="R406">
        <f>主动技能!X409</f>
        <v>0</v>
      </c>
      <c r="S406">
        <f>主动技能!Y409</f>
        <v>100</v>
      </c>
      <c r="T406">
        <f>主动技能!Z409</f>
        <v>100</v>
      </c>
      <c r="U406">
        <f>主动技能!AB409</f>
        <v>148</v>
      </c>
      <c r="V406">
        <f>主动技能!AC409</f>
        <v>0</v>
      </c>
      <c r="W406">
        <f>主动技能!AD409</f>
        <v>0</v>
      </c>
      <c r="X406" s="1">
        <v>0</v>
      </c>
      <c r="Y406" s="1">
        <v>0</v>
      </c>
      <c r="Z406" s="1">
        <v>0</v>
      </c>
    </row>
    <row r="407" spans="1:26" x14ac:dyDescent="0.15">
      <c r="A407">
        <f>主动技能!B410</f>
        <v>404</v>
      </c>
      <c r="B407" s="4" t="str">
        <f>主动技能!H410</f>
        <v>驱逐之乐</v>
      </c>
      <c r="C407" s="4" t="str">
        <f>主动技能!I410</f>
        <v>对敌方全体造成100%攻击力（+183）点伤害,附带减速。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>
        <f>主动技能!P410</f>
        <v>0</v>
      </c>
      <c r="K407">
        <f>主动技能!Q410</f>
        <v>0</v>
      </c>
      <c r="L407">
        <f>主动技能!R410</f>
        <v>0</v>
      </c>
      <c r="M407">
        <f>主动技能!S410</f>
        <v>0</v>
      </c>
      <c r="N407" t="str">
        <f>IF(主动技能!T410="","",主动技能!T410)</f>
        <v>3:100:2:0</v>
      </c>
      <c r="O407" t="str">
        <f>IF(主动技能!U410="","",主动技能!U410)</f>
        <v/>
      </c>
      <c r="P407">
        <f>主动技能!V410</f>
        <v>0</v>
      </c>
      <c r="Q407">
        <f>主动技能!W410</f>
        <v>0</v>
      </c>
      <c r="R407">
        <f>主动技能!X410</f>
        <v>0</v>
      </c>
      <c r="S407">
        <f>主动技能!Y410</f>
        <v>100</v>
      </c>
      <c r="T407">
        <f>主动技能!Z410</f>
        <v>100</v>
      </c>
      <c r="U407">
        <f>主动技能!AB410</f>
        <v>183</v>
      </c>
      <c r="V407">
        <f>主动技能!AC410</f>
        <v>0</v>
      </c>
      <c r="W407">
        <f>主动技能!AD410</f>
        <v>0</v>
      </c>
      <c r="X407" s="1">
        <v>0</v>
      </c>
      <c r="Y407" s="1">
        <v>0</v>
      </c>
      <c r="Z407" s="1">
        <v>0</v>
      </c>
    </row>
    <row r="408" spans="1:26" x14ac:dyDescent="0.15">
      <c r="A408">
        <f>主动技能!B411</f>
        <v>405</v>
      </c>
      <c r="B408" s="4" t="str">
        <f>主动技能!H411</f>
        <v>驱逐之乐</v>
      </c>
      <c r="C408" s="4" t="str">
        <f>主动技能!I411</f>
        <v>对敌方全体造成100%攻击力（+226）点伤害,附带减速。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>
        <f>主动技能!P411</f>
        <v>0</v>
      </c>
      <c r="K408">
        <f>主动技能!Q411</f>
        <v>0</v>
      </c>
      <c r="L408">
        <f>主动技能!R411</f>
        <v>0</v>
      </c>
      <c r="M408">
        <f>主动技能!S411</f>
        <v>0</v>
      </c>
      <c r="N408" t="str">
        <f>IF(主动技能!T411="","",主动技能!T411)</f>
        <v>3:100:2:0</v>
      </c>
      <c r="O408" t="str">
        <f>IF(主动技能!U411="","",主动技能!U411)</f>
        <v/>
      </c>
      <c r="P408">
        <f>主动技能!V411</f>
        <v>0</v>
      </c>
      <c r="Q408">
        <f>主动技能!W411</f>
        <v>0</v>
      </c>
      <c r="R408">
        <f>主动技能!X411</f>
        <v>0</v>
      </c>
      <c r="S408">
        <f>主动技能!Y411</f>
        <v>100</v>
      </c>
      <c r="T408">
        <f>主动技能!Z411</f>
        <v>100</v>
      </c>
      <c r="U408">
        <f>主动技能!AB411</f>
        <v>226</v>
      </c>
      <c r="V408">
        <f>主动技能!AC411</f>
        <v>0</v>
      </c>
      <c r="W408">
        <f>主动技能!AD411</f>
        <v>0</v>
      </c>
      <c r="X408" s="1">
        <v>0</v>
      </c>
      <c r="Y408" s="1">
        <v>0</v>
      </c>
      <c r="Z408" s="1">
        <v>0</v>
      </c>
    </row>
    <row r="409" spans="1:26" x14ac:dyDescent="0.15">
      <c r="A409">
        <f>主动技能!B412</f>
        <v>406</v>
      </c>
      <c r="B409" s="4" t="str">
        <f>主动技能!H412</f>
        <v>驱逐之乐</v>
      </c>
      <c r="C409" s="4" t="str">
        <f>主动技能!I412</f>
        <v>对敌方全体造成100%攻击力（+278）点伤害,附带减速。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>
        <f>主动技能!P412</f>
        <v>0</v>
      </c>
      <c r="K409">
        <f>主动技能!Q412</f>
        <v>0</v>
      </c>
      <c r="L409">
        <f>主动技能!R412</f>
        <v>0</v>
      </c>
      <c r="M409">
        <f>主动技能!S412</f>
        <v>0</v>
      </c>
      <c r="N409" t="str">
        <f>IF(主动技能!T412="","",主动技能!T412)</f>
        <v>3:100:2:0</v>
      </c>
      <c r="O409" t="str">
        <f>IF(主动技能!U412="","",主动技能!U412)</f>
        <v/>
      </c>
      <c r="P409">
        <f>主动技能!V412</f>
        <v>0</v>
      </c>
      <c r="Q409">
        <f>主动技能!W412</f>
        <v>0</v>
      </c>
      <c r="R409">
        <f>主动技能!X412</f>
        <v>0</v>
      </c>
      <c r="S409">
        <f>主动技能!Y412</f>
        <v>100</v>
      </c>
      <c r="T409">
        <f>主动技能!Z412</f>
        <v>100</v>
      </c>
      <c r="U409">
        <f>主动技能!AB412</f>
        <v>278</v>
      </c>
      <c r="V409">
        <f>主动技能!AC412</f>
        <v>0</v>
      </c>
      <c r="W409">
        <f>主动技能!AD412</f>
        <v>0</v>
      </c>
      <c r="X409" s="1">
        <v>0</v>
      </c>
      <c r="Y409" s="1">
        <v>0</v>
      </c>
      <c r="Z409" s="1">
        <v>0</v>
      </c>
    </row>
    <row r="410" spans="1:26" x14ac:dyDescent="0.15">
      <c r="A410">
        <f>主动技能!B413</f>
        <v>407</v>
      </c>
      <c r="B410" s="4" t="str">
        <f>主动技能!H413</f>
        <v>驱逐之乐</v>
      </c>
      <c r="C410" s="4" t="str">
        <f>主动技能!I413</f>
        <v>对敌方全体造成100%攻击力（+343）点伤害,附带减速。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>
        <f>主动技能!P413</f>
        <v>0</v>
      </c>
      <c r="K410">
        <f>主动技能!Q413</f>
        <v>0</v>
      </c>
      <c r="L410">
        <f>主动技能!R413</f>
        <v>0</v>
      </c>
      <c r="M410">
        <f>主动技能!S413</f>
        <v>0</v>
      </c>
      <c r="N410" t="str">
        <f>IF(主动技能!T413="","",主动技能!T413)</f>
        <v>3:100:2:0</v>
      </c>
      <c r="O410" t="str">
        <f>IF(主动技能!U413="","",主动技能!U413)</f>
        <v/>
      </c>
      <c r="P410">
        <f>主动技能!V413</f>
        <v>0</v>
      </c>
      <c r="Q410">
        <f>主动技能!W413</f>
        <v>0</v>
      </c>
      <c r="R410">
        <f>主动技能!X413</f>
        <v>0</v>
      </c>
      <c r="S410">
        <f>主动技能!Y413</f>
        <v>100</v>
      </c>
      <c r="T410">
        <f>主动技能!Z413</f>
        <v>100</v>
      </c>
      <c r="U410">
        <f>主动技能!AB413</f>
        <v>343</v>
      </c>
      <c r="V410">
        <f>主动技能!AC413</f>
        <v>0</v>
      </c>
      <c r="W410">
        <f>主动技能!AD413</f>
        <v>0</v>
      </c>
      <c r="X410" s="1">
        <v>0</v>
      </c>
      <c r="Y410" s="1">
        <v>0</v>
      </c>
      <c r="Z410" s="1">
        <v>0</v>
      </c>
    </row>
    <row r="411" spans="1:26" x14ac:dyDescent="0.15">
      <c r="A411">
        <f>主动技能!B414</f>
        <v>408</v>
      </c>
      <c r="B411" s="4" t="str">
        <f>主动技能!H414</f>
        <v>驱逐之乐</v>
      </c>
      <c r="C411" s="4" t="str">
        <f>主动技能!I414</f>
        <v>对敌方全体造成100%攻击力（+422）点伤害,附带减速。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>
        <f>主动技能!P414</f>
        <v>0</v>
      </c>
      <c r="K411">
        <f>主动技能!Q414</f>
        <v>0</v>
      </c>
      <c r="L411">
        <f>主动技能!R414</f>
        <v>0</v>
      </c>
      <c r="M411">
        <f>主动技能!S414</f>
        <v>0</v>
      </c>
      <c r="N411" t="str">
        <f>IF(主动技能!T414="","",主动技能!T414)</f>
        <v>3:100:2:0</v>
      </c>
      <c r="O411" t="str">
        <f>IF(主动技能!U414="","",主动技能!U414)</f>
        <v/>
      </c>
      <c r="P411">
        <f>主动技能!V414</f>
        <v>0</v>
      </c>
      <c r="Q411">
        <f>主动技能!W414</f>
        <v>0</v>
      </c>
      <c r="R411">
        <f>主动技能!X414</f>
        <v>0</v>
      </c>
      <c r="S411">
        <f>主动技能!Y414</f>
        <v>100</v>
      </c>
      <c r="T411">
        <f>主动技能!Z414</f>
        <v>100</v>
      </c>
      <c r="U411">
        <f>主动技能!AB414</f>
        <v>422</v>
      </c>
      <c r="V411">
        <f>主动技能!AC414</f>
        <v>0</v>
      </c>
      <c r="W411">
        <f>主动技能!AD414</f>
        <v>0</v>
      </c>
      <c r="X411" s="1">
        <v>0</v>
      </c>
      <c r="Y411" s="1">
        <v>0</v>
      </c>
      <c r="Z411" s="1">
        <v>0</v>
      </c>
    </row>
    <row r="412" spans="1:26" x14ac:dyDescent="0.15">
      <c r="A412">
        <f>主动技能!B415</f>
        <v>409</v>
      </c>
      <c r="B412" s="4" t="str">
        <f>主动技能!H415</f>
        <v>驱逐之乐</v>
      </c>
      <c r="C412" s="4" t="str">
        <f>主动技能!I415</f>
        <v>对敌方全体造成100%攻击力（+520）点伤害,附带减速。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>
        <f>主动技能!P415</f>
        <v>0</v>
      </c>
      <c r="K412">
        <f>主动技能!Q415</f>
        <v>0</v>
      </c>
      <c r="L412">
        <f>主动技能!R415</f>
        <v>0</v>
      </c>
      <c r="M412">
        <f>主动技能!S415</f>
        <v>0</v>
      </c>
      <c r="N412" t="str">
        <f>IF(主动技能!T415="","",主动技能!T415)</f>
        <v>3:100:2:0</v>
      </c>
      <c r="O412" t="str">
        <f>IF(主动技能!U415="","",主动技能!U415)</f>
        <v/>
      </c>
      <c r="P412">
        <f>主动技能!V415</f>
        <v>0</v>
      </c>
      <c r="Q412">
        <f>主动技能!W415</f>
        <v>0</v>
      </c>
      <c r="R412">
        <f>主动技能!X415</f>
        <v>0</v>
      </c>
      <c r="S412">
        <f>主动技能!Y415</f>
        <v>100</v>
      </c>
      <c r="T412">
        <f>主动技能!Z415</f>
        <v>100</v>
      </c>
      <c r="U412">
        <f>主动技能!AB415</f>
        <v>520</v>
      </c>
      <c r="V412">
        <f>主动技能!AC415</f>
        <v>0</v>
      </c>
      <c r="W412">
        <f>主动技能!AD415</f>
        <v>0</v>
      </c>
      <c r="X412" s="1">
        <v>0</v>
      </c>
      <c r="Y412" s="1">
        <v>0</v>
      </c>
      <c r="Z412" s="1">
        <v>0</v>
      </c>
    </row>
    <row r="413" spans="1:26" x14ac:dyDescent="0.15">
      <c r="A413">
        <f>主动技能!B416</f>
        <v>410</v>
      </c>
      <c r="B413" s="4" t="str">
        <f>主动技能!H416</f>
        <v>驱逐之乐</v>
      </c>
      <c r="C413" s="4" t="str">
        <f>主动技能!I416</f>
        <v>对敌方全体造成100%攻击力（+640）点伤害,附带减速。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>
        <f>主动技能!P416</f>
        <v>0</v>
      </c>
      <c r="K413">
        <f>主动技能!Q416</f>
        <v>0</v>
      </c>
      <c r="L413">
        <f>主动技能!R416</f>
        <v>0</v>
      </c>
      <c r="M413">
        <f>主动技能!S416</f>
        <v>0</v>
      </c>
      <c r="N413" t="str">
        <f>IF(主动技能!T416="","",主动技能!T416)</f>
        <v>3:100:2:0</v>
      </c>
      <c r="O413" t="str">
        <f>IF(主动技能!U416="","",主动技能!U416)</f>
        <v/>
      </c>
      <c r="P413">
        <f>主动技能!V416</f>
        <v>0</v>
      </c>
      <c r="Q413">
        <f>主动技能!W416</f>
        <v>0</v>
      </c>
      <c r="R413">
        <f>主动技能!X416</f>
        <v>0</v>
      </c>
      <c r="S413">
        <f>主动技能!Y416</f>
        <v>100</v>
      </c>
      <c r="T413">
        <f>主动技能!Z416</f>
        <v>100</v>
      </c>
      <c r="U413">
        <f>主动技能!AB416</f>
        <v>640</v>
      </c>
      <c r="V413">
        <f>主动技能!AC416</f>
        <v>0</v>
      </c>
      <c r="W413">
        <f>主动技能!AD416</f>
        <v>0</v>
      </c>
      <c r="X413" s="1">
        <v>0</v>
      </c>
      <c r="Y413" s="1">
        <v>0</v>
      </c>
      <c r="Z413" s="1">
        <v>0</v>
      </c>
    </row>
    <row r="414" spans="1:26" x14ac:dyDescent="0.15">
      <c r="A414">
        <f>主动技能!B417</f>
        <v>411</v>
      </c>
      <c r="B414" s="4" t="str">
        <f>主动技能!H417</f>
        <v>驱逐之乐</v>
      </c>
      <c r="C414" s="4" t="str">
        <f>主动技能!I417</f>
        <v>对敌方全体造成100%攻击力（+788）点伤害,附带减速。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>
        <f>主动技能!P417</f>
        <v>0</v>
      </c>
      <c r="K414">
        <f>主动技能!Q417</f>
        <v>0</v>
      </c>
      <c r="L414">
        <f>主动技能!R417</f>
        <v>0</v>
      </c>
      <c r="M414">
        <f>主动技能!S417</f>
        <v>0</v>
      </c>
      <c r="N414" t="str">
        <f>IF(主动技能!T417="","",主动技能!T417)</f>
        <v>3:100:2:0</v>
      </c>
      <c r="O414" t="str">
        <f>IF(主动技能!U417="","",主动技能!U417)</f>
        <v/>
      </c>
      <c r="P414">
        <f>主动技能!V417</f>
        <v>0</v>
      </c>
      <c r="Q414">
        <f>主动技能!W417</f>
        <v>0</v>
      </c>
      <c r="R414">
        <f>主动技能!X417</f>
        <v>0</v>
      </c>
      <c r="S414">
        <f>主动技能!Y417</f>
        <v>100</v>
      </c>
      <c r="T414">
        <f>主动技能!Z417</f>
        <v>100</v>
      </c>
      <c r="U414">
        <f>主动技能!AB417</f>
        <v>788</v>
      </c>
      <c r="V414">
        <f>主动技能!AC417</f>
        <v>0</v>
      </c>
      <c r="W414">
        <f>主动技能!AD417</f>
        <v>0</v>
      </c>
      <c r="X414" s="1">
        <v>0</v>
      </c>
      <c r="Y414" s="1">
        <v>0</v>
      </c>
      <c r="Z414" s="1">
        <v>0</v>
      </c>
    </row>
    <row r="415" spans="1:26" x14ac:dyDescent="0.15">
      <c r="A415">
        <f>主动技能!B418</f>
        <v>412</v>
      </c>
      <c r="B415" s="4" t="str">
        <f>主动技能!H418</f>
        <v>驱逐之乐</v>
      </c>
      <c r="C415" s="4" t="str">
        <f>主动技能!I418</f>
        <v>对敌方全体造成100%攻击力（+970）点伤害,附带减速。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>
        <f>主动技能!P418</f>
        <v>0</v>
      </c>
      <c r="K415">
        <f>主动技能!Q418</f>
        <v>0</v>
      </c>
      <c r="L415">
        <f>主动技能!R418</f>
        <v>0</v>
      </c>
      <c r="M415">
        <f>主动技能!S418</f>
        <v>0</v>
      </c>
      <c r="N415" t="str">
        <f>IF(主动技能!T418="","",主动技能!T418)</f>
        <v>3:100:2:0</v>
      </c>
      <c r="O415" t="str">
        <f>IF(主动技能!U418="","",主动技能!U418)</f>
        <v/>
      </c>
      <c r="P415">
        <f>主动技能!V418</f>
        <v>0</v>
      </c>
      <c r="Q415">
        <f>主动技能!W418</f>
        <v>0</v>
      </c>
      <c r="R415">
        <f>主动技能!X418</f>
        <v>0</v>
      </c>
      <c r="S415">
        <f>主动技能!Y418</f>
        <v>100</v>
      </c>
      <c r="T415">
        <f>主动技能!Z418</f>
        <v>100</v>
      </c>
      <c r="U415">
        <f>主动技能!AB418</f>
        <v>970</v>
      </c>
      <c r="V415">
        <f>主动技能!AC418</f>
        <v>0</v>
      </c>
      <c r="W415">
        <f>主动技能!AD418</f>
        <v>0</v>
      </c>
      <c r="X415" s="1">
        <v>0</v>
      </c>
      <c r="Y415" s="1">
        <v>0</v>
      </c>
      <c r="Z415" s="1">
        <v>0</v>
      </c>
    </row>
    <row r="416" spans="1:26" x14ac:dyDescent="0.15">
      <c r="A416">
        <f>主动技能!B419</f>
        <v>413</v>
      </c>
      <c r="B416" s="4" t="str">
        <f>主动技能!H419</f>
        <v>驱逐之乐</v>
      </c>
      <c r="C416" s="4" t="str">
        <f>主动技能!I419</f>
        <v>对敌方全体造成100%攻击力（+1195）点伤害,附带减速。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>
        <f>主动技能!P419</f>
        <v>0</v>
      </c>
      <c r="K416">
        <f>主动技能!Q419</f>
        <v>0</v>
      </c>
      <c r="L416">
        <f>主动技能!R419</f>
        <v>0</v>
      </c>
      <c r="M416">
        <f>主动技能!S419</f>
        <v>0</v>
      </c>
      <c r="N416" t="str">
        <f>IF(主动技能!T419="","",主动技能!T419)</f>
        <v>3:100:2:0</v>
      </c>
      <c r="O416" t="str">
        <f>IF(主动技能!U419="","",主动技能!U419)</f>
        <v/>
      </c>
      <c r="P416">
        <f>主动技能!V419</f>
        <v>0</v>
      </c>
      <c r="Q416">
        <f>主动技能!W419</f>
        <v>0</v>
      </c>
      <c r="R416">
        <f>主动技能!X419</f>
        <v>0</v>
      </c>
      <c r="S416">
        <f>主动技能!Y419</f>
        <v>100</v>
      </c>
      <c r="T416">
        <f>主动技能!Z419</f>
        <v>100</v>
      </c>
      <c r="U416">
        <f>主动技能!AB419</f>
        <v>1195</v>
      </c>
      <c r="V416">
        <f>主动技能!AC419</f>
        <v>0</v>
      </c>
      <c r="W416">
        <f>主动技能!AD419</f>
        <v>0</v>
      </c>
      <c r="X416" s="1">
        <v>0</v>
      </c>
      <c r="Y416" s="1">
        <v>0</v>
      </c>
      <c r="Z416" s="1">
        <v>0</v>
      </c>
    </row>
    <row r="417" spans="1:26" x14ac:dyDescent="0.15">
      <c r="A417">
        <f>主动技能!B420</f>
        <v>414</v>
      </c>
      <c r="B417" s="4" t="str">
        <f>主动技能!H420</f>
        <v>驱逐之乐</v>
      </c>
      <c r="C417" s="4" t="str">
        <f>主动技能!I420</f>
        <v>对敌方全体造成100%攻击力（+1471）点伤害,附带减速。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>
        <f>主动技能!P420</f>
        <v>0</v>
      </c>
      <c r="K417">
        <f>主动技能!Q420</f>
        <v>0</v>
      </c>
      <c r="L417">
        <f>主动技能!R420</f>
        <v>0</v>
      </c>
      <c r="M417">
        <f>主动技能!S420</f>
        <v>0</v>
      </c>
      <c r="N417" t="str">
        <f>IF(主动技能!T420="","",主动技能!T420)</f>
        <v>3:100:2:0</v>
      </c>
      <c r="O417" t="str">
        <f>IF(主动技能!U420="","",主动技能!U420)</f>
        <v/>
      </c>
      <c r="P417">
        <f>主动技能!V420</f>
        <v>0</v>
      </c>
      <c r="Q417">
        <f>主动技能!W420</f>
        <v>0</v>
      </c>
      <c r="R417">
        <f>主动技能!X420</f>
        <v>0</v>
      </c>
      <c r="S417">
        <f>主动技能!Y420</f>
        <v>100</v>
      </c>
      <c r="T417">
        <f>主动技能!Z420</f>
        <v>100</v>
      </c>
      <c r="U417">
        <f>主动技能!AB420</f>
        <v>1471</v>
      </c>
      <c r="V417">
        <f>主动技能!AC420</f>
        <v>0</v>
      </c>
      <c r="W417">
        <f>主动技能!AD420</f>
        <v>0</v>
      </c>
      <c r="X417" s="1">
        <v>0</v>
      </c>
      <c r="Y417" s="1">
        <v>0</v>
      </c>
      <c r="Z417" s="1">
        <v>0</v>
      </c>
    </row>
    <row r="418" spans="1:26" x14ac:dyDescent="0.15">
      <c r="A418">
        <f>主动技能!B421</f>
        <v>415</v>
      </c>
      <c r="B418" s="4" t="str">
        <f>主动技能!H421</f>
        <v>驱逐之乐</v>
      </c>
      <c r="C418" s="4" t="str">
        <f>主动技能!I421</f>
        <v>对敌方全体造成100%攻击力（+1812）点伤害,附带减速。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>
        <f>主动技能!P421</f>
        <v>0</v>
      </c>
      <c r="K418">
        <f>主动技能!Q421</f>
        <v>0</v>
      </c>
      <c r="L418">
        <f>主动技能!R421</f>
        <v>0</v>
      </c>
      <c r="M418">
        <f>主动技能!S421</f>
        <v>0</v>
      </c>
      <c r="N418" t="str">
        <f>IF(主动技能!T421="","",主动技能!T421)</f>
        <v>3:100:2:0</v>
      </c>
      <c r="O418" t="str">
        <f>IF(主动技能!U421="","",主动技能!U421)</f>
        <v/>
      </c>
      <c r="P418">
        <f>主动技能!V421</f>
        <v>0</v>
      </c>
      <c r="Q418">
        <f>主动技能!W421</f>
        <v>0</v>
      </c>
      <c r="R418">
        <f>主动技能!X421</f>
        <v>0</v>
      </c>
      <c r="S418">
        <f>主动技能!Y421</f>
        <v>100</v>
      </c>
      <c r="T418">
        <f>主动技能!Z421</f>
        <v>100</v>
      </c>
      <c r="U418">
        <f>主动技能!AB421</f>
        <v>1812</v>
      </c>
      <c r="V418">
        <f>主动技能!AC421</f>
        <v>0</v>
      </c>
      <c r="W418">
        <f>主动技能!AD421</f>
        <v>0</v>
      </c>
      <c r="X418" s="1">
        <v>0</v>
      </c>
      <c r="Y418" s="1">
        <v>0</v>
      </c>
      <c r="Z418" s="1">
        <v>0</v>
      </c>
    </row>
    <row r="419" spans="1:26" x14ac:dyDescent="0.15">
      <c r="A419">
        <f>主动技能!B422</f>
        <v>416</v>
      </c>
      <c r="B419" s="4" t="str">
        <f>主动技能!H422</f>
        <v>驱逐之乐</v>
      </c>
      <c r="C419" s="4" t="str">
        <f>主动技能!I422</f>
        <v>对敌方全体造成100%攻击力（+2231）点伤害,附带减速。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>
        <f>主动技能!P422</f>
        <v>0</v>
      </c>
      <c r="K419">
        <f>主动技能!Q422</f>
        <v>0</v>
      </c>
      <c r="L419">
        <f>主动技能!R422</f>
        <v>0</v>
      </c>
      <c r="M419">
        <f>主动技能!S422</f>
        <v>0</v>
      </c>
      <c r="N419" t="str">
        <f>IF(主动技能!T422="","",主动技能!T422)</f>
        <v>3:100:2:0</v>
      </c>
      <c r="O419" t="str">
        <f>IF(主动技能!U422="","",主动技能!U422)</f>
        <v/>
      </c>
      <c r="P419">
        <f>主动技能!V422</f>
        <v>0</v>
      </c>
      <c r="Q419">
        <f>主动技能!W422</f>
        <v>0</v>
      </c>
      <c r="R419">
        <f>主动技能!X422</f>
        <v>0</v>
      </c>
      <c r="S419">
        <f>主动技能!Y422</f>
        <v>100</v>
      </c>
      <c r="T419">
        <f>主动技能!Z422</f>
        <v>100</v>
      </c>
      <c r="U419">
        <f>主动技能!AB422</f>
        <v>2231</v>
      </c>
      <c r="V419">
        <f>主动技能!AC422</f>
        <v>0</v>
      </c>
      <c r="W419">
        <f>主动技能!AD422</f>
        <v>0</v>
      </c>
      <c r="X419" s="1">
        <v>0</v>
      </c>
      <c r="Y419" s="1">
        <v>0</v>
      </c>
      <c r="Z419" s="1">
        <v>0</v>
      </c>
    </row>
    <row r="420" spans="1:26" x14ac:dyDescent="0.15">
      <c r="A420">
        <f>主动技能!B423</f>
        <v>417</v>
      </c>
      <c r="B420" s="4" t="str">
        <f>主动技能!H423</f>
        <v>驱逐之乐</v>
      </c>
      <c r="C420" s="4" t="str">
        <f>主动技能!I423</f>
        <v>对敌方全体造成100%攻击力（+2747）点伤害,附带减速。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>
        <f>主动技能!P423</f>
        <v>0</v>
      </c>
      <c r="K420">
        <f>主动技能!Q423</f>
        <v>0</v>
      </c>
      <c r="L420">
        <f>主动技能!R423</f>
        <v>0</v>
      </c>
      <c r="M420">
        <f>主动技能!S423</f>
        <v>0</v>
      </c>
      <c r="N420" t="str">
        <f>IF(主动技能!T423="","",主动技能!T423)</f>
        <v>3:100:2:0</v>
      </c>
      <c r="O420" t="str">
        <f>IF(主动技能!U423="","",主动技能!U423)</f>
        <v/>
      </c>
      <c r="P420">
        <f>主动技能!V423</f>
        <v>0</v>
      </c>
      <c r="Q420">
        <f>主动技能!W423</f>
        <v>0</v>
      </c>
      <c r="R420">
        <f>主动技能!X423</f>
        <v>0</v>
      </c>
      <c r="S420">
        <f>主动技能!Y423</f>
        <v>100</v>
      </c>
      <c r="T420">
        <f>主动技能!Z423</f>
        <v>100</v>
      </c>
      <c r="U420">
        <f>主动技能!AB423</f>
        <v>2747</v>
      </c>
      <c r="V420">
        <f>主动技能!AC423</f>
        <v>0</v>
      </c>
      <c r="W420">
        <f>主动技能!AD423</f>
        <v>0</v>
      </c>
      <c r="X420" s="1">
        <v>0</v>
      </c>
      <c r="Y420" s="1">
        <v>0</v>
      </c>
      <c r="Z420" s="1">
        <v>0</v>
      </c>
    </row>
    <row r="421" spans="1:26" x14ac:dyDescent="0.15">
      <c r="A421">
        <f>主动技能!B424</f>
        <v>418</v>
      </c>
      <c r="B421" s="4" t="str">
        <f>主动技能!H424</f>
        <v>驱逐之乐</v>
      </c>
      <c r="C421" s="4" t="str">
        <f>主动技能!I424</f>
        <v>对敌方全体造成100%攻击力（+3382）点伤害,附带减速。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>
        <f>主动技能!P424</f>
        <v>0</v>
      </c>
      <c r="K421">
        <f>主动技能!Q424</f>
        <v>0</v>
      </c>
      <c r="L421">
        <f>主动技能!R424</f>
        <v>0</v>
      </c>
      <c r="M421">
        <f>主动技能!S424</f>
        <v>0</v>
      </c>
      <c r="N421" t="str">
        <f>IF(主动技能!T424="","",主动技能!T424)</f>
        <v>3:100:2:0</v>
      </c>
      <c r="O421" t="str">
        <f>IF(主动技能!U424="","",主动技能!U424)</f>
        <v/>
      </c>
      <c r="P421">
        <f>主动技能!V424</f>
        <v>0</v>
      </c>
      <c r="Q421">
        <f>主动技能!W424</f>
        <v>0</v>
      </c>
      <c r="R421">
        <f>主动技能!X424</f>
        <v>0</v>
      </c>
      <c r="S421">
        <f>主动技能!Y424</f>
        <v>100</v>
      </c>
      <c r="T421">
        <f>主动技能!Z424</f>
        <v>100</v>
      </c>
      <c r="U421">
        <f>主动技能!AB424</f>
        <v>3382</v>
      </c>
      <c r="V421">
        <f>主动技能!AC424</f>
        <v>0</v>
      </c>
      <c r="W421">
        <f>主动技能!AD424</f>
        <v>0</v>
      </c>
      <c r="X421" s="1">
        <v>0</v>
      </c>
      <c r="Y421" s="1">
        <v>0</v>
      </c>
      <c r="Z421" s="1">
        <v>0</v>
      </c>
    </row>
    <row r="422" spans="1:26" x14ac:dyDescent="0.15">
      <c r="A422">
        <f>主动技能!B425</f>
        <v>419</v>
      </c>
      <c r="B422" s="4" t="str">
        <f>主动技能!H425</f>
        <v>驱逐之乐</v>
      </c>
      <c r="C422" s="4" t="str">
        <f>主动技能!I425</f>
        <v>对敌方全体造成100%攻击力（+4164）点伤害,附带减速。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>
        <f>主动技能!P425</f>
        <v>0</v>
      </c>
      <c r="K422">
        <f>主动技能!Q425</f>
        <v>0</v>
      </c>
      <c r="L422">
        <f>主动技能!R425</f>
        <v>0</v>
      </c>
      <c r="M422">
        <f>主动技能!S425</f>
        <v>0</v>
      </c>
      <c r="N422" t="str">
        <f>IF(主动技能!T425="","",主动技能!T425)</f>
        <v>3:100:2:0</v>
      </c>
      <c r="O422" t="str">
        <f>IF(主动技能!U425="","",主动技能!U425)</f>
        <v/>
      </c>
      <c r="P422">
        <f>主动技能!V425</f>
        <v>0</v>
      </c>
      <c r="Q422">
        <f>主动技能!W425</f>
        <v>0</v>
      </c>
      <c r="R422">
        <f>主动技能!X425</f>
        <v>0</v>
      </c>
      <c r="S422">
        <f>主动技能!Y425</f>
        <v>100</v>
      </c>
      <c r="T422">
        <f>主动技能!Z425</f>
        <v>100</v>
      </c>
      <c r="U422">
        <f>主动技能!AB425</f>
        <v>4164</v>
      </c>
      <c r="V422">
        <f>主动技能!AC425</f>
        <v>0</v>
      </c>
      <c r="W422">
        <f>主动技能!AD425</f>
        <v>0</v>
      </c>
      <c r="X422" s="1">
        <v>0</v>
      </c>
      <c r="Y422" s="1">
        <v>0</v>
      </c>
      <c r="Z422" s="1">
        <v>0</v>
      </c>
    </row>
    <row r="423" spans="1:26" x14ac:dyDescent="0.15">
      <c r="A423">
        <f>主动技能!B426</f>
        <v>420</v>
      </c>
      <c r="B423" s="4" t="str">
        <f>主动技能!H426</f>
        <v>驱逐之乐</v>
      </c>
      <c r="C423" s="4" t="str">
        <f>主动技能!I426</f>
        <v>对敌方全体造成100%攻击力（+5127）点伤害,附带减速。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>
        <f>主动技能!P426</f>
        <v>0</v>
      </c>
      <c r="K423">
        <f>主动技能!Q426</f>
        <v>0</v>
      </c>
      <c r="L423">
        <f>主动技能!R426</f>
        <v>0</v>
      </c>
      <c r="M423">
        <f>主动技能!S426</f>
        <v>0</v>
      </c>
      <c r="N423" t="str">
        <f>IF(主动技能!T426="","",主动技能!T426)</f>
        <v>3:100:2:0</v>
      </c>
      <c r="O423" t="str">
        <f>IF(主动技能!U426="","",主动技能!U426)</f>
        <v/>
      </c>
      <c r="P423">
        <f>主动技能!V426</f>
        <v>0</v>
      </c>
      <c r="Q423">
        <f>主动技能!W426</f>
        <v>0</v>
      </c>
      <c r="R423">
        <f>主动技能!X426</f>
        <v>0</v>
      </c>
      <c r="S423">
        <f>主动技能!Y426</f>
        <v>100</v>
      </c>
      <c r="T423">
        <f>主动技能!Z426</f>
        <v>100</v>
      </c>
      <c r="U423">
        <f>主动技能!AB426</f>
        <v>5127</v>
      </c>
      <c r="V423">
        <f>主动技能!AC426</f>
        <v>0</v>
      </c>
      <c r="W423">
        <f>主动技能!AD426</f>
        <v>0</v>
      </c>
      <c r="X423" s="1">
        <v>0</v>
      </c>
      <c r="Y423" s="1">
        <v>0</v>
      </c>
      <c r="Z423" s="1">
        <v>0</v>
      </c>
    </row>
    <row r="424" spans="1:26" x14ac:dyDescent="0.15">
      <c r="A424">
        <f>主动技能!B427</f>
        <v>421</v>
      </c>
      <c r="B424" s="4" t="str">
        <f>主动技能!H427</f>
        <v>飞将</v>
      </c>
      <c r="C424" s="4" t="str">
        <f>主动技能!I427</f>
        <v>对敌方单体攻击，造成100%攻击力（+30）点伤害。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>
        <f>主动技能!O427</f>
        <v>0</v>
      </c>
      <c r="J424">
        <f>主动技能!P427</f>
        <v>0</v>
      </c>
      <c r="K424">
        <f>主动技能!Q427</f>
        <v>0</v>
      </c>
      <c r="L424">
        <f>主动技能!R427</f>
        <v>0</v>
      </c>
      <c r="M424">
        <f>主动技能!S427</f>
        <v>0</v>
      </c>
      <c r="N424" t="str">
        <f>IF(主动技能!T427="","",主动技能!T427)</f>
        <v/>
      </c>
      <c r="O424" t="str">
        <f>IF(主动技能!U427="","",主动技能!U427)</f>
        <v/>
      </c>
      <c r="P424">
        <f>主动技能!V427</f>
        <v>0</v>
      </c>
      <c r="Q424">
        <f>主动技能!W427</f>
        <v>0</v>
      </c>
      <c r="R424">
        <f>主动技能!X427</f>
        <v>0</v>
      </c>
      <c r="S424">
        <f>主动技能!Y427</f>
        <v>0</v>
      </c>
      <c r="T424">
        <f>主动技能!Z427</f>
        <v>100</v>
      </c>
      <c r="U424">
        <f>主动技能!AB427</f>
        <v>30</v>
      </c>
      <c r="V424">
        <f>主动技能!AC427</f>
        <v>0</v>
      </c>
      <c r="W424">
        <f>主动技能!AD427</f>
        <v>0</v>
      </c>
      <c r="X424" s="1">
        <v>0</v>
      </c>
      <c r="Y424" s="1">
        <v>0</v>
      </c>
      <c r="Z424" s="1">
        <v>0</v>
      </c>
    </row>
    <row r="425" spans="1:26" x14ac:dyDescent="0.15">
      <c r="A425">
        <f>主动技能!B428</f>
        <v>422</v>
      </c>
      <c r="B425" s="4" t="str">
        <f>主动技能!H428</f>
        <v>飞将</v>
      </c>
      <c r="C425" s="4" t="str">
        <f>主动技能!I428</f>
        <v>对敌方单体攻击，造成100%攻击力（+44）点伤害。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>
        <f>主动技能!O428</f>
        <v>0</v>
      </c>
      <c r="J425">
        <f>主动技能!P428</f>
        <v>0</v>
      </c>
      <c r="K425">
        <f>主动技能!Q428</f>
        <v>0</v>
      </c>
      <c r="L425">
        <f>主动技能!R428</f>
        <v>0</v>
      </c>
      <c r="M425">
        <f>主动技能!S428</f>
        <v>0</v>
      </c>
      <c r="N425" t="str">
        <f>IF(主动技能!T428="","",主动技能!T428)</f>
        <v/>
      </c>
      <c r="O425" t="str">
        <f>IF(主动技能!U428="","",主动技能!U428)</f>
        <v/>
      </c>
      <c r="P425">
        <f>主动技能!V428</f>
        <v>0</v>
      </c>
      <c r="Q425">
        <f>主动技能!W428</f>
        <v>0</v>
      </c>
      <c r="R425">
        <f>主动技能!X428</f>
        <v>0</v>
      </c>
      <c r="S425">
        <f>主动技能!Y428</f>
        <v>0</v>
      </c>
      <c r="T425">
        <f>主动技能!Z428</f>
        <v>100</v>
      </c>
      <c r="U425">
        <f>主动技能!AB428</f>
        <v>44</v>
      </c>
      <c r="V425">
        <f>主动技能!AC428</f>
        <v>0</v>
      </c>
      <c r="W425">
        <f>主动技能!AD428</f>
        <v>0</v>
      </c>
      <c r="X425" s="1">
        <v>0</v>
      </c>
      <c r="Y425" s="1">
        <v>0</v>
      </c>
      <c r="Z425" s="1">
        <v>0</v>
      </c>
    </row>
    <row r="426" spans="1:26" x14ac:dyDescent="0.15">
      <c r="A426">
        <f>主动技能!B429</f>
        <v>423</v>
      </c>
      <c r="B426" s="4" t="str">
        <f>主动技能!H429</f>
        <v>飞将</v>
      </c>
      <c r="C426" s="4" t="str">
        <f>主动技能!I429</f>
        <v>对敌方单体攻击，造成100%攻击力（+59）点伤害。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>
        <f>主动技能!O429</f>
        <v>0</v>
      </c>
      <c r="J426">
        <f>主动技能!P429</f>
        <v>0</v>
      </c>
      <c r="K426">
        <f>主动技能!Q429</f>
        <v>0</v>
      </c>
      <c r="L426">
        <f>主动技能!R429</f>
        <v>0</v>
      </c>
      <c r="M426">
        <f>主动技能!S429</f>
        <v>0</v>
      </c>
      <c r="N426" t="str">
        <f>IF(主动技能!T429="","",主动技能!T429)</f>
        <v/>
      </c>
      <c r="O426" t="str">
        <f>IF(主动技能!U429="","",主动技能!U429)</f>
        <v/>
      </c>
      <c r="P426">
        <f>主动技能!V429</f>
        <v>0</v>
      </c>
      <c r="Q426">
        <f>主动技能!W429</f>
        <v>0</v>
      </c>
      <c r="R426">
        <f>主动技能!X429</f>
        <v>0</v>
      </c>
      <c r="S426">
        <f>主动技能!Y429</f>
        <v>0</v>
      </c>
      <c r="T426">
        <f>主动技能!Z429</f>
        <v>100</v>
      </c>
      <c r="U426">
        <f>主动技能!AB429</f>
        <v>59</v>
      </c>
      <c r="V426">
        <f>主动技能!AC429</f>
        <v>0</v>
      </c>
      <c r="W426">
        <f>主动技能!AD429</f>
        <v>0</v>
      </c>
      <c r="X426" s="1">
        <v>0</v>
      </c>
      <c r="Y426" s="1">
        <v>0</v>
      </c>
      <c r="Z426" s="1">
        <v>0</v>
      </c>
    </row>
    <row r="427" spans="1:26" x14ac:dyDescent="0.15">
      <c r="A427">
        <f>主动技能!B430</f>
        <v>424</v>
      </c>
      <c r="B427" s="4" t="str">
        <f>主动技能!H430</f>
        <v>飞将</v>
      </c>
      <c r="C427" s="4" t="str">
        <f>主动技能!I430</f>
        <v>对敌方单体攻击，造成100%攻击力（+73）点伤害。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>
        <f>主动技能!O430</f>
        <v>0</v>
      </c>
      <c r="J427">
        <f>主动技能!P430</f>
        <v>0</v>
      </c>
      <c r="K427">
        <f>主动技能!Q430</f>
        <v>0</v>
      </c>
      <c r="L427">
        <f>主动技能!R430</f>
        <v>0</v>
      </c>
      <c r="M427">
        <f>主动技能!S430</f>
        <v>0</v>
      </c>
      <c r="N427" t="str">
        <f>IF(主动技能!T430="","",主动技能!T430)</f>
        <v/>
      </c>
      <c r="O427" t="str">
        <f>IF(主动技能!U430="","",主动技能!U430)</f>
        <v/>
      </c>
      <c r="P427">
        <f>主动技能!V430</f>
        <v>0</v>
      </c>
      <c r="Q427">
        <f>主动技能!W430</f>
        <v>0</v>
      </c>
      <c r="R427">
        <f>主动技能!X430</f>
        <v>0</v>
      </c>
      <c r="S427">
        <f>主动技能!Y430</f>
        <v>0</v>
      </c>
      <c r="T427">
        <f>主动技能!Z430</f>
        <v>100</v>
      </c>
      <c r="U427">
        <f>主动技能!AB430</f>
        <v>73</v>
      </c>
      <c r="V427">
        <f>主动技能!AC430</f>
        <v>0</v>
      </c>
      <c r="W427">
        <f>主动技能!AD430</f>
        <v>0</v>
      </c>
      <c r="X427" s="1">
        <v>0</v>
      </c>
      <c r="Y427" s="1">
        <v>0</v>
      </c>
      <c r="Z427" s="1">
        <v>0</v>
      </c>
    </row>
    <row r="428" spans="1:26" x14ac:dyDescent="0.15">
      <c r="A428">
        <f>主动技能!B431</f>
        <v>425</v>
      </c>
      <c r="B428" s="4" t="str">
        <f>主动技能!H431</f>
        <v>飞将</v>
      </c>
      <c r="C428" s="4" t="str">
        <f>主动技能!I431</f>
        <v>对敌方单体攻击，造成100%攻击力（+90）点伤害。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>
        <f>主动技能!O431</f>
        <v>0</v>
      </c>
      <c r="J428">
        <f>主动技能!P431</f>
        <v>0</v>
      </c>
      <c r="K428">
        <f>主动技能!Q431</f>
        <v>0</v>
      </c>
      <c r="L428">
        <f>主动技能!R431</f>
        <v>0</v>
      </c>
      <c r="M428">
        <f>主动技能!S431</f>
        <v>0</v>
      </c>
      <c r="N428" t="str">
        <f>IF(主动技能!T431="","",主动技能!T431)</f>
        <v/>
      </c>
      <c r="O428" t="str">
        <f>IF(主动技能!U431="","",主动技能!U431)</f>
        <v/>
      </c>
      <c r="P428">
        <f>主动技能!V431</f>
        <v>0</v>
      </c>
      <c r="Q428">
        <f>主动技能!W431</f>
        <v>0</v>
      </c>
      <c r="R428">
        <f>主动技能!X431</f>
        <v>0</v>
      </c>
      <c r="S428">
        <f>主动技能!Y431</f>
        <v>0</v>
      </c>
      <c r="T428">
        <f>主动技能!Z431</f>
        <v>100</v>
      </c>
      <c r="U428">
        <f>主动技能!AB431</f>
        <v>90</v>
      </c>
      <c r="V428">
        <f>主动技能!AC431</f>
        <v>0</v>
      </c>
      <c r="W428">
        <f>主动技能!AD431</f>
        <v>0</v>
      </c>
      <c r="X428" s="1">
        <v>0</v>
      </c>
      <c r="Y428" s="1">
        <v>0</v>
      </c>
      <c r="Z428" s="1">
        <v>0</v>
      </c>
    </row>
    <row r="429" spans="1:26" x14ac:dyDescent="0.15">
      <c r="A429">
        <f>主动技能!B432</f>
        <v>426</v>
      </c>
      <c r="B429" s="4" t="str">
        <f>主动技能!H432</f>
        <v>飞将</v>
      </c>
      <c r="C429" s="4" t="str">
        <f>主动技能!I432</f>
        <v>对敌方单体攻击，造成100%攻击力（+111）点伤害。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>
        <f>主动技能!O432</f>
        <v>0</v>
      </c>
      <c r="J429">
        <f>主动技能!P432</f>
        <v>0</v>
      </c>
      <c r="K429">
        <f>主动技能!Q432</f>
        <v>0</v>
      </c>
      <c r="L429">
        <f>主动技能!R432</f>
        <v>0</v>
      </c>
      <c r="M429">
        <f>主动技能!S432</f>
        <v>0</v>
      </c>
      <c r="N429" t="str">
        <f>IF(主动技能!T432="","",主动技能!T432)</f>
        <v/>
      </c>
      <c r="O429" t="str">
        <f>IF(主动技能!U432="","",主动技能!U432)</f>
        <v/>
      </c>
      <c r="P429">
        <f>主动技能!V432</f>
        <v>0</v>
      </c>
      <c r="Q429">
        <f>主动技能!W432</f>
        <v>0</v>
      </c>
      <c r="R429">
        <f>主动技能!X432</f>
        <v>0</v>
      </c>
      <c r="S429">
        <f>主动技能!Y432</f>
        <v>0</v>
      </c>
      <c r="T429">
        <f>主动技能!Z432</f>
        <v>100</v>
      </c>
      <c r="U429">
        <f>主动技能!AB432</f>
        <v>111</v>
      </c>
      <c r="V429">
        <f>主动技能!AC432</f>
        <v>0</v>
      </c>
      <c r="W429">
        <f>主动技能!AD432</f>
        <v>0</v>
      </c>
      <c r="X429" s="1">
        <v>0</v>
      </c>
      <c r="Y429" s="1">
        <v>0</v>
      </c>
      <c r="Z429" s="1">
        <v>0</v>
      </c>
    </row>
    <row r="430" spans="1:26" x14ac:dyDescent="0.15">
      <c r="A430">
        <f>主动技能!B433</f>
        <v>427</v>
      </c>
      <c r="B430" s="4" t="str">
        <f>主动技能!H433</f>
        <v>飞将</v>
      </c>
      <c r="C430" s="4" t="str">
        <f>主动技能!I433</f>
        <v>对敌方单体攻击，造成100%攻击力（+137）点伤害。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>
        <f>主动技能!O433</f>
        <v>0</v>
      </c>
      <c r="J430">
        <f>主动技能!P433</f>
        <v>0</v>
      </c>
      <c r="K430">
        <f>主动技能!Q433</f>
        <v>0</v>
      </c>
      <c r="L430">
        <f>主动技能!R433</f>
        <v>0</v>
      </c>
      <c r="M430">
        <f>主动技能!S433</f>
        <v>0</v>
      </c>
      <c r="N430" t="str">
        <f>IF(主动技能!T433="","",主动技能!T433)</f>
        <v/>
      </c>
      <c r="O430" t="str">
        <f>IF(主动技能!U433="","",主动技能!U433)</f>
        <v/>
      </c>
      <c r="P430">
        <f>主动技能!V433</f>
        <v>0</v>
      </c>
      <c r="Q430">
        <f>主动技能!W433</f>
        <v>0</v>
      </c>
      <c r="R430">
        <f>主动技能!X433</f>
        <v>0</v>
      </c>
      <c r="S430">
        <f>主动技能!Y433</f>
        <v>0</v>
      </c>
      <c r="T430">
        <f>主动技能!Z433</f>
        <v>100</v>
      </c>
      <c r="U430">
        <f>主动技能!AB433</f>
        <v>137</v>
      </c>
      <c r="V430">
        <f>主动技能!AC433</f>
        <v>0</v>
      </c>
      <c r="W430">
        <f>主动技能!AD433</f>
        <v>0</v>
      </c>
      <c r="X430" s="1">
        <v>0</v>
      </c>
      <c r="Y430" s="1">
        <v>0</v>
      </c>
      <c r="Z430" s="1">
        <v>0</v>
      </c>
    </row>
    <row r="431" spans="1:26" x14ac:dyDescent="0.15">
      <c r="A431">
        <f>主动技能!B434</f>
        <v>428</v>
      </c>
      <c r="B431" s="4" t="str">
        <f>主动技能!H434</f>
        <v>飞将</v>
      </c>
      <c r="C431" s="4" t="str">
        <f>主动技能!I434</f>
        <v>对敌方单体攻击，造成100%攻击力（+168）点伤害。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>
        <f>主动技能!O434</f>
        <v>0</v>
      </c>
      <c r="J431">
        <f>主动技能!P434</f>
        <v>0</v>
      </c>
      <c r="K431">
        <f>主动技能!Q434</f>
        <v>0</v>
      </c>
      <c r="L431">
        <f>主动技能!R434</f>
        <v>0</v>
      </c>
      <c r="M431">
        <f>主动技能!S434</f>
        <v>0</v>
      </c>
      <c r="N431" t="str">
        <f>IF(主动技能!T434="","",主动技能!T434)</f>
        <v/>
      </c>
      <c r="O431" t="str">
        <f>IF(主动技能!U434="","",主动技能!U434)</f>
        <v/>
      </c>
      <c r="P431">
        <f>主动技能!V434</f>
        <v>0</v>
      </c>
      <c r="Q431">
        <f>主动技能!W434</f>
        <v>0</v>
      </c>
      <c r="R431">
        <f>主动技能!X434</f>
        <v>0</v>
      </c>
      <c r="S431">
        <f>主动技能!Y434</f>
        <v>0</v>
      </c>
      <c r="T431">
        <f>主动技能!Z434</f>
        <v>100</v>
      </c>
      <c r="U431">
        <f>主动技能!AB434</f>
        <v>168</v>
      </c>
      <c r="V431">
        <f>主动技能!AC434</f>
        <v>0</v>
      </c>
      <c r="W431">
        <f>主动技能!AD434</f>
        <v>0</v>
      </c>
      <c r="X431" s="1">
        <v>0</v>
      </c>
      <c r="Y431" s="1">
        <v>0</v>
      </c>
      <c r="Z431" s="1">
        <v>0</v>
      </c>
    </row>
    <row r="432" spans="1:26" x14ac:dyDescent="0.15">
      <c r="A432">
        <f>主动技能!B435</f>
        <v>429</v>
      </c>
      <c r="B432" s="4" t="str">
        <f>主动技能!H435</f>
        <v>飞将</v>
      </c>
      <c r="C432" s="4" t="str">
        <f>主动技能!I435</f>
        <v>对敌方单体攻击，造成100%攻击力（+208）点伤害。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>
        <f>主动技能!O435</f>
        <v>0</v>
      </c>
      <c r="J432">
        <f>主动技能!P435</f>
        <v>0</v>
      </c>
      <c r="K432">
        <f>主动技能!Q435</f>
        <v>0</v>
      </c>
      <c r="L432">
        <f>主动技能!R435</f>
        <v>0</v>
      </c>
      <c r="M432">
        <f>主动技能!S435</f>
        <v>0</v>
      </c>
      <c r="N432" t="str">
        <f>IF(主动技能!T435="","",主动技能!T435)</f>
        <v/>
      </c>
      <c r="O432" t="str">
        <f>IF(主动技能!U435="","",主动技能!U435)</f>
        <v/>
      </c>
      <c r="P432">
        <f>主动技能!V435</f>
        <v>0</v>
      </c>
      <c r="Q432">
        <f>主动技能!W435</f>
        <v>0</v>
      </c>
      <c r="R432">
        <f>主动技能!X435</f>
        <v>0</v>
      </c>
      <c r="S432">
        <f>主动技能!Y435</f>
        <v>0</v>
      </c>
      <c r="T432">
        <f>主动技能!Z435</f>
        <v>100</v>
      </c>
      <c r="U432">
        <f>主动技能!AB435</f>
        <v>208</v>
      </c>
      <c r="V432">
        <f>主动技能!AC435</f>
        <v>0</v>
      </c>
      <c r="W432">
        <f>主动技能!AD435</f>
        <v>0</v>
      </c>
      <c r="X432" s="1">
        <v>0</v>
      </c>
      <c r="Y432" s="1">
        <v>0</v>
      </c>
      <c r="Z432" s="1">
        <v>0</v>
      </c>
    </row>
    <row r="433" spans="1:26" x14ac:dyDescent="0.15">
      <c r="A433">
        <f>主动技能!B436</f>
        <v>430</v>
      </c>
      <c r="B433" s="4" t="str">
        <f>主动技能!H436</f>
        <v>飞将</v>
      </c>
      <c r="C433" s="4" t="str">
        <f>主动技能!I436</f>
        <v>对敌方单体进行穿透攻击，造成100%攻击力（+256）点伤害。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2</v>
      </c>
      <c r="G433" s="4">
        <f>IF(主动技能!M436="必中",2,1)</f>
        <v>1</v>
      </c>
      <c r="H433" s="4">
        <f>主动技能!N436</f>
        <v>100</v>
      </c>
      <c r="I433" s="4">
        <f>主动技能!O436</f>
        <v>100</v>
      </c>
      <c r="J433">
        <f>主动技能!P436</f>
        <v>0</v>
      </c>
      <c r="K433">
        <f>主动技能!Q436</f>
        <v>0</v>
      </c>
      <c r="L433">
        <f>主动技能!R436</f>
        <v>0</v>
      </c>
      <c r="M433">
        <f>主动技能!S436</f>
        <v>0</v>
      </c>
      <c r="N433" t="str">
        <f>IF(主动技能!T436="","",主动技能!T436)</f>
        <v/>
      </c>
      <c r="O433" t="str">
        <f>IF(主动技能!U436="","",主动技能!U436)</f>
        <v/>
      </c>
      <c r="P433">
        <f>主动技能!V436</f>
        <v>0</v>
      </c>
      <c r="Q433">
        <f>主动技能!W436</f>
        <v>0</v>
      </c>
      <c r="R433">
        <f>主动技能!X436</f>
        <v>0</v>
      </c>
      <c r="S433">
        <f>主动技能!Y436</f>
        <v>0</v>
      </c>
      <c r="T433">
        <f>主动技能!Z436</f>
        <v>100</v>
      </c>
      <c r="U433">
        <f>主动技能!AB436</f>
        <v>256</v>
      </c>
      <c r="V433">
        <f>主动技能!AC436</f>
        <v>0</v>
      </c>
      <c r="W433">
        <f>主动技能!AD436</f>
        <v>0</v>
      </c>
      <c r="X433" s="1">
        <v>0</v>
      </c>
      <c r="Y433" s="1">
        <v>0</v>
      </c>
      <c r="Z433" s="1">
        <v>0</v>
      </c>
    </row>
    <row r="434" spans="1:26" x14ac:dyDescent="0.15">
      <c r="A434">
        <f>主动技能!B437</f>
        <v>431</v>
      </c>
      <c r="B434" s="4" t="str">
        <f>主动技能!H437</f>
        <v>飞将</v>
      </c>
      <c r="C434" s="4" t="str">
        <f>主动技能!I437</f>
        <v>对敌方单体进行穿透攻击，造成100%攻击力（+315）点伤害。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2</v>
      </c>
      <c r="G434" s="4">
        <f>IF(主动技能!M437="必中",2,1)</f>
        <v>1</v>
      </c>
      <c r="H434" s="4">
        <f>主动技能!N437</f>
        <v>100</v>
      </c>
      <c r="I434" s="4">
        <f>主动技能!O437</f>
        <v>100</v>
      </c>
      <c r="J434">
        <f>主动技能!P437</f>
        <v>0</v>
      </c>
      <c r="K434">
        <f>主动技能!Q437</f>
        <v>0</v>
      </c>
      <c r="L434">
        <f>主动技能!R437</f>
        <v>0</v>
      </c>
      <c r="M434">
        <f>主动技能!S437</f>
        <v>0</v>
      </c>
      <c r="N434" t="str">
        <f>IF(主动技能!T437="","",主动技能!T437)</f>
        <v/>
      </c>
      <c r="O434" t="str">
        <f>IF(主动技能!U437="","",主动技能!U437)</f>
        <v/>
      </c>
      <c r="P434">
        <f>主动技能!V437</f>
        <v>0</v>
      </c>
      <c r="Q434">
        <f>主动技能!W437</f>
        <v>0</v>
      </c>
      <c r="R434">
        <f>主动技能!X437</f>
        <v>0</v>
      </c>
      <c r="S434">
        <f>主动技能!Y437</f>
        <v>0</v>
      </c>
      <c r="T434">
        <f>主动技能!Z437</f>
        <v>100</v>
      </c>
      <c r="U434">
        <f>主动技能!AB437</f>
        <v>315</v>
      </c>
      <c r="V434">
        <f>主动技能!AC437</f>
        <v>0</v>
      </c>
      <c r="W434">
        <f>主动技能!AD437</f>
        <v>0</v>
      </c>
      <c r="X434" s="1">
        <v>0</v>
      </c>
      <c r="Y434" s="1">
        <v>0</v>
      </c>
      <c r="Z434" s="1">
        <v>0</v>
      </c>
    </row>
    <row r="435" spans="1:26" x14ac:dyDescent="0.15">
      <c r="A435">
        <f>主动技能!B438</f>
        <v>432</v>
      </c>
      <c r="B435" s="4" t="str">
        <f>主动技能!H438</f>
        <v>飞将</v>
      </c>
      <c r="C435" s="4" t="str">
        <f>主动技能!I438</f>
        <v>对敌方单体进行穿透攻击，造成100%攻击力（+388）点伤害。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2</v>
      </c>
      <c r="G435" s="4">
        <f>IF(主动技能!M438="必中",2,1)</f>
        <v>1</v>
      </c>
      <c r="H435" s="4">
        <f>主动技能!N438</f>
        <v>100</v>
      </c>
      <c r="I435" s="4">
        <f>主动技能!O438</f>
        <v>100</v>
      </c>
      <c r="J435">
        <f>主动技能!P438</f>
        <v>0</v>
      </c>
      <c r="K435">
        <f>主动技能!Q438</f>
        <v>0</v>
      </c>
      <c r="L435">
        <f>主动技能!R438</f>
        <v>0</v>
      </c>
      <c r="M435">
        <f>主动技能!S438</f>
        <v>0</v>
      </c>
      <c r="N435" t="str">
        <f>IF(主动技能!T438="","",主动技能!T438)</f>
        <v/>
      </c>
      <c r="O435" t="str">
        <f>IF(主动技能!U438="","",主动技能!U438)</f>
        <v/>
      </c>
      <c r="P435">
        <f>主动技能!V438</f>
        <v>0</v>
      </c>
      <c r="Q435">
        <f>主动技能!W438</f>
        <v>0</v>
      </c>
      <c r="R435">
        <f>主动技能!X438</f>
        <v>0</v>
      </c>
      <c r="S435">
        <f>主动技能!Y438</f>
        <v>0</v>
      </c>
      <c r="T435">
        <f>主动技能!Z438</f>
        <v>100</v>
      </c>
      <c r="U435">
        <f>主动技能!AB438</f>
        <v>388</v>
      </c>
      <c r="V435">
        <f>主动技能!AC438</f>
        <v>0</v>
      </c>
      <c r="W435">
        <f>主动技能!AD438</f>
        <v>0</v>
      </c>
      <c r="X435" s="1">
        <v>0</v>
      </c>
      <c r="Y435" s="1">
        <v>0</v>
      </c>
      <c r="Z435" s="1">
        <v>0</v>
      </c>
    </row>
    <row r="436" spans="1:26" x14ac:dyDescent="0.15">
      <c r="A436">
        <f>主动技能!B439</f>
        <v>433</v>
      </c>
      <c r="B436" s="4" t="str">
        <f>主动技能!H439</f>
        <v>飞将</v>
      </c>
      <c r="C436" s="4" t="str">
        <f>主动技能!I439</f>
        <v>对敌方单体进行穿透攻击，造成100%攻击力（+478）点伤害。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2</v>
      </c>
      <c r="G436" s="4">
        <f>IF(主动技能!M439="必中",2,1)</f>
        <v>1</v>
      </c>
      <c r="H436" s="4">
        <f>主动技能!N439</f>
        <v>100</v>
      </c>
      <c r="I436" s="4">
        <f>主动技能!O439</f>
        <v>100</v>
      </c>
      <c r="J436">
        <f>主动技能!P439</f>
        <v>0</v>
      </c>
      <c r="K436">
        <f>主动技能!Q439</f>
        <v>0</v>
      </c>
      <c r="L436">
        <f>主动技能!R439</f>
        <v>0</v>
      </c>
      <c r="M436">
        <f>主动技能!S439</f>
        <v>0</v>
      </c>
      <c r="N436" t="str">
        <f>IF(主动技能!T439="","",主动技能!T439)</f>
        <v/>
      </c>
      <c r="O436" t="str">
        <f>IF(主动技能!U439="","",主动技能!U439)</f>
        <v/>
      </c>
      <c r="P436">
        <f>主动技能!V439</f>
        <v>0</v>
      </c>
      <c r="Q436">
        <f>主动技能!W439</f>
        <v>0</v>
      </c>
      <c r="R436">
        <f>主动技能!X439</f>
        <v>0</v>
      </c>
      <c r="S436">
        <f>主动技能!Y439</f>
        <v>0</v>
      </c>
      <c r="T436">
        <f>主动技能!Z439</f>
        <v>100</v>
      </c>
      <c r="U436">
        <f>主动技能!AB439</f>
        <v>478</v>
      </c>
      <c r="V436">
        <f>主动技能!AC439</f>
        <v>0</v>
      </c>
      <c r="W436">
        <f>主动技能!AD439</f>
        <v>0</v>
      </c>
      <c r="X436" s="1">
        <v>0</v>
      </c>
      <c r="Y436" s="1">
        <v>0</v>
      </c>
      <c r="Z436" s="1">
        <v>0</v>
      </c>
    </row>
    <row r="437" spans="1:26" x14ac:dyDescent="0.15">
      <c r="A437">
        <f>主动技能!B440</f>
        <v>434</v>
      </c>
      <c r="B437" s="4" t="str">
        <f>主动技能!H440</f>
        <v>飞将</v>
      </c>
      <c r="C437" s="4" t="str">
        <f>主动技能!I440</f>
        <v>对敌方单体进行穿透攻击，造成100%攻击力（+588）点伤害。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2</v>
      </c>
      <c r="G437" s="4">
        <f>IF(主动技能!M440="必中",2,1)</f>
        <v>1</v>
      </c>
      <c r="H437" s="4">
        <f>主动技能!N440</f>
        <v>100</v>
      </c>
      <c r="I437" s="4">
        <f>主动技能!O440</f>
        <v>100</v>
      </c>
      <c r="J437">
        <f>主动技能!P440</f>
        <v>0</v>
      </c>
      <c r="K437">
        <f>主动技能!Q440</f>
        <v>0</v>
      </c>
      <c r="L437">
        <f>主动技能!R440</f>
        <v>0</v>
      </c>
      <c r="M437">
        <f>主动技能!S440</f>
        <v>0</v>
      </c>
      <c r="N437" t="str">
        <f>IF(主动技能!T440="","",主动技能!T440)</f>
        <v/>
      </c>
      <c r="O437" t="str">
        <f>IF(主动技能!U440="","",主动技能!U440)</f>
        <v/>
      </c>
      <c r="P437">
        <f>主动技能!V440</f>
        <v>0</v>
      </c>
      <c r="Q437">
        <f>主动技能!W440</f>
        <v>0</v>
      </c>
      <c r="R437">
        <f>主动技能!X440</f>
        <v>0</v>
      </c>
      <c r="S437">
        <f>主动技能!Y440</f>
        <v>0</v>
      </c>
      <c r="T437">
        <f>主动技能!Z440</f>
        <v>100</v>
      </c>
      <c r="U437">
        <f>主动技能!AB440</f>
        <v>588</v>
      </c>
      <c r="V437">
        <f>主动技能!AC440</f>
        <v>0</v>
      </c>
      <c r="W437">
        <f>主动技能!AD440</f>
        <v>0</v>
      </c>
      <c r="X437" s="1">
        <v>0</v>
      </c>
      <c r="Y437" s="1">
        <v>0</v>
      </c>
      <c r="Z437" s="1">
        <v>0</v>
      </c>
    </row>
    <row r="438" spans="1:26" x14ac:dyDescent="0.15">
      <c r="A438">
        <f>主动技能!B441</f>
        <v>435</v>
      </c>
      <c r="B438" s="4" t="str">
        <f>主动技能!H441</f>
        <v>飞将</v>
      </c>
      <c r="C438" s="4" t="str">
        <f>主动技能!I441</f>
        <v>对敌方单体进行穿透攻击，造成100%攻击力（+724）点伤害。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2</v>
      </c>
      <c r="G438" s="4">
        <f>IF(主动技能!M441="必中",2,1)</f>
        <v>1</v>
      </c>
      <c r="H438" s="4">
        <f>主动技能!N441</f>
        <v>100</v>
      </c>
      <c r="I438" s="4">
        <f>主动技能!O441</f>
        <v>100</v>
      </c>
      <c r="J438">
        <f>主动技能!P441</f>
        <v>0</v>
      </c>
      <c r="K438">
        <f>主动技能!Q441</f>
        <v>0</v>
      </c>
      <c r="L438">
        <f>主动技能!R441</f>
        <v>0</v>
      </c>
      <c r="M438">
        <f>主动技能!S441</f>
        <v>0</v>
      </c>
      <c r="N438" t="str">
        <f>IF(主动技能!T441="","",主动技能!T441)</f>
        <v/>
      </c>
      <c r="O438" t="str">
        <f>IF(主动技能!U441="","",主动技能!U441)</f>
        <v/>
      </c>
      <c r="P438">
        <f>主动技能!V441</f>
        <v>0</v>
      </c>
      <c r="Q438">
        <f>主动技能!W441</f>
        <v>0</v>
      </c>
      <c r="R438">
        <f>主动技能!X441</f>
        <v>0</v>
      </c>
      <c r="S438">
        <f>主动技能!Y441</f>
        <v>0</v>
      </c>
      <c r="T438">
        <f>主动技能!Z441</f>
        <v>100</v>
      </c>
      <c r="U438">
        <f>主动技能!AB441</f>
        <v>724</v>
      </c>
      <c r="V438">
        <f>主动技能!AC441</f>
        <v>0</v>
      </c>
      <c r="W438">
        <f>主动技能!AD441</f>
        <v>0</v>
      </c>
      <c r="X438" s="1">
        <v>0</v>
      </c>
      <c r="Y438" s="1">
        <v>0</v>
      </c>
      <c r="Z438" s="1">
        <v>0</v>
      </c>
    </row>
    <row r="439" spans="1:26" x14ac:dyDescent="0.15">
      <c r="A439">
        <f>主动技能!B442</f>
        <v>436</v>
      </c>
      <c r="B439" s="4" t="str">
        <f>主动技能!H442</f>
        <v>飞将</v>
      </c>
      <c r="C439" s="4" t="str">
        <f>主动技能!I442</f>
        <v>对敌方单体进行穿透攻击，造成100%攻击力（+892）点伤害。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2</v>
      </c>
      <c r="G439" s="4">
        <f>IF(主动技能!M442="必中",2,1)</f>
        <v>1</v>
      </c>
      <c r="H439" s="4">
        <f>主动技能!N442</f>
        <v>100</v>
      </c>
      <c r="I439" s="4">
        <f>主动技能!O442</f>
        <v>100</v>
      </c>
      <c r="J439">
        <f>主动技能!P442</f>
        <v>0</v>
      </c>
      <c r="K439">
        <f>主动技能!Q442</f>
        <v>0</v>
      </c>
      <c r="L439">
        <f>主动技能!R442</f>
        <v>0</v>
      </c>
      <c r="M439">
        <f>主动技能!S442</f>
        <v>0</v>
      </c>
      <c r="N439" t="str">
        <f>IF(主动技能!T442="","",主动技能!T442)</f>
        <v/>
      </c>
      <c r="O439" t="str">
        <f>IF(主动技能!U442="","",主动技能!U442)</f>
        <v/>
      </c>
      <c r="P439">
        <f>主动技能!V442</f>
        <v>0</v>
      </c>
      <c r="Q439">
        <f>主动技能!W442</f>
        <v>0</v>
      </c>
      <c r="R439">
        <f>主动技能!X442</f>
        <v>0</v>
      </c>
      <c r="S439">
        <f>主动技能!Y442</f>
        <v>0</v>
      </c>
      <c r="T439">
        <f>主动技能!Z442</f>
        <v>100</v>
      </c>
      <c r="U439">
        <f>主动技能!AB442</f>
        <v>892</v>
      </c>
      <c r="V439">
        <f>主动技能!AC442</f>
        <v>0</v>
      </c>
      <c r="W439">
        <f>主动技能!AD442</f>
        <v>0</v>
      </c>
      <c r="X439" s="1">
        <v>0</v>
      </c>
      <c r="Y439" s="1">
        <v>0</v>
      </c>
      <c r="Z439" s="1">
        <v>0</v>
      </c>
    </row>
    <row r="440" spans="1:26" x14ac:dyDescent="0.15">
      <c r="A440">
        <f>主动技能!B443</f>
        <v>437</v>
      </c>
      <c r="B440" s="4" t="str">
        <f>主动技能!H443</f>
        <v>飞将</v>
      </c>
      <c r="C440" s="4" t="str">
        <f>主动技能!I443</f>
        <v>对敌方单体进行穿透攻击，造成100%攻击力（+1098）点伤害。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2</v>
      </c>
      <c r="G440" s="4">
        <f>IF(主动技能!M443="必中",2,1)</f>
        <v>1</v>
      </c>
      <c r="H440" s="4">
        <f>主动技能!N443</f>
        <v>100</v>
      </c>
      <c r="I440" s="4">
        <f>主动技能!O443</f>
        <v>100</v>
      </c>
      <c r="J440">
        <f>主动技能!P443</f>
        <v>0</v>
      </c>
      <c r="K440">
        <f>主动技能!Q443</f>
        <v>0</v>
      </c>
      <c r="L440">
        <f>主动技能!R443</f>
        <v>0</v>
      </c>
      <c r="M440">
        <f>主动技能!S443</f>
        <v>0</v>
      </c>
      <c r="N440" t="str">
        <f>IF(主动技能!T443="","",主动技能!T443)</f>
        <v/>
      </c>
      <c r="O440" t="str">
        <f>IF(主动技能!U443="","",主动技能!U443)</f>
        <v/>
      </c>
      <c r="P440">
        <f>主动技能!V443</f>
        <v>0</v>
      </c>
      <c r="Q440">
        <f>主动技能!W443</f>
        <v>0</v>
      </c>
      <c r="R440">
        <f>主动技能!X443</f>
        <v>0</v>
      </c>
      <c r="S440">
        <f>主动技能!Y443</f>
        <v>0</v>
      </c>
      <c r="T440">
        <f>主动技能!Z443</f>
        <v>100</v>
      </c>
      <c r="U440">
        <f>主动技能!AB443</f>
        <v>1098</v>
      </c>
      <c r="V440">
        <f>主动技能!AC443</f>
        <v>0</v>
      </c>
      <c r="W440">
        <f>主动技能!AD443</f>
        <v>0</v>
      </c>
      <c r="X440" s="1">
        <v>0</v>
      </c>
      <c r="Y440" s="1">
        <v>0</v>
      </c>
      <c r="Z440" s="1">
        <v>0</v>
      </c>
    </row>
    <row r="441" spans="1:26" x14ac:dyDescent="0.15">
      <c r="A441">
        <f>主动技能!B444</f>
        <v>438</v>
      </c>
      <c r="B441" s="4" t="str">
        <f>主动技能!H444</f>
        <v>飞将</v>
      </c>
      <c r="C441" s="4" t="str">
        <f>主动技能!I444</f>
        <v>对敌方单体进行穿透攻击，造成100%攻击力（+1352）点伤害。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2</v>
      </c>
      <c r="G441" s="4">
        <f>IF(主动技能!M444="必中",2,1)</f>
        <v>1</v>
      </c>
      <c r="H441" s="4">
        <f>主动技能!N444</f>
        <v>100</v>
      </c>
      <c r="I441" s="4">
        <f>主动技能!O444</f>
        <v>100</v>
      </c>
      <c r="J441">
        <f>主动技能!P444</f>
        <v>0</v>
      </c>
      <c r="K441">
        <f>主动技能!Q444</f>
        <v>0</v>
      </c>
      <c r="L441">
        <f>主动技能!R444</f>
        <v>0</v>
      </c>
      <c r="M441">
        <f>主动技能!S444</f>
        <v>0</v>
      </c>
      <c r="N441" t="str">
        <f>IF(主动技能!T444="","",主动技能!T444)</f>
        <v/>
      </c>
      <c r="O441" t="str">
        <f>IF(主动技能!U444="","",主动技能!U444)</f>
        <v/>
      </c>
      <c r="P441">
        <f>主动技能!V444</f>
        <v>0</v>
      </c>
      <c r="Q441">
        <f>主动技能!W444</f>
        <v>0</v>
      </c>
      <c r="R441">
        <f>主动技能!X444</f>
        <v>0</v>
      </c>
      <c r="S441">
        <f>主动技能!Y444</f>
        <v>0</v>
      </c>
      <c r="T441">
        <f>主动技能!Z444</f>
        <v>100</v>
      </c>
      <c r="U441">
        <f>主动技能!AB444</f>
        <v>1352</v>
      </c>
      <c r="V441">
        <f>主动技能!AC444</f>
        <v>0</v>
      </c>
      <c r="W441">
        <f>主动技能!AD444</f>
        <v>0</v>
      </c>
      <c r="X441" s="1">
        <v>0</v>
      </c>
      <c r="Y441" s="1">
        <v>0</v>
      </c>
      <c r="Z441" s="1">
        <v>0</v>
      </c>
    </row>
    <row r="442" spans="1:26" x14ac:dyDescent="0.15">
      <c r="A442">
        <f>主动技能!B445</f>
        <v>439</v>
      </c>
      <c r="B442" s="4" t="str">
        <f>主动技能!H445</f>
        <v>飞将</v>
      </c>
      <c r="C442" s="4" t="str">
        <f>主动技能!I445</f>
        <v>对敌方单体进行穿透攻击，造成100%攻击力（+1665）点伤害。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2</v>
      </c>
      <c r="G442" s="4">
        <f>IF(主动技能!M445="必中",2,1)</f>
        <v>1</v>
      </c>
      <c r="H442" s="4">
        <f>主动技能!N445</f>
        <v>100</v>
      </c>
      <c r="I442" s="4">
        <f>主动技能!O445</f>
        <v>100</v>
      </c>
      <c r="J442">
        <f>主动技能!P445</f>
        <v>0</v>
      </c>
      <c r="K442">
        <f>主动技能!Q445</f>
        <v>0</v>
      </c>
      <c r="L442">
        <f>主动技能!R445</f>
        <v>0</v>
      </c>
      <c r="M442">
        <f>主动技能!S445</f>
        <v>0</v>
      </c>
      <c r="N442" t="str">
        <f>IF(主动技能!T445="","",主动技能!T445)</f>
        <v/>
      </c>
      <c r="O442" t="str">
        <f>IF(主动技能!U445="","",主动技能!U445)</f>
        <v/>
      </c>
      <c r="P442">
        <f>主动技能!V445</f>
        <v>0</v>
      </c>
      <c r="Q442">
        <f>主动技能!W445</f>
        <v>0</v>
      </c>
      <c r="R442">
        <f>主动技能!X445</f>
        <v>0</v>
      </c>
      <c r="S442">
        <f>主动技能!Y445</f>
        <v>0</v>
      </c>
      <c r="T442">
        <f>主动技能!Z445</f>
        <v>100</v>
      </c>
      <c r="U442">
        <f>主动技能!AB445</f>
        <v>1665</v>
      </c>
      <c r="V442">
        <f>主动技能!AC445</f>
        <v>0</v>
      </c>
      <c r="W442">
        <f>主动技能!AD445</f>
        <v>0</v>
      </c>
      <c r="X442" s="1">
        <v>0</v>
      </c>
      <c r="Y442" s="1">
        <v>0</v>
      </c>
      <c r="Z442" s="1">
        <v>0</v>
      </c>
    </row>
    <row r="443" spans="1:26" x14ac:dyDescent="0.15">
      <c r="A443">
        <f>主动技能!B446</f>
        <v>440</v>
      </c>
      <c r="B443" s="4" t="str">
        <f>主动技能!H446</f>
        <v>飞将</v>
      </c>
      <c r="C443" s="4" t="str">
        <f>主动技能!I446</f>
        <v>对敌方单体进行穿透攻击，造成100%攻击力（+2051）点伤害。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2</v>
      </c>
      <c r="G443" s="4">
        <f>IF(主动技能!M446="必中",2,1)</f>
        <v>1</v>
      </c>
      <c r="H443" s="4">
        <f>主动技能!N446</f>
        <v>100</v>
      </c>
      <c r="I443" s="4">
        <f>主动技能!O446</f>
        <v>100</v>
      </c>
      <c r="J443">
        <f>主动技能!P446</f>
        <v>0</v>
      </c>
      <c r="K443">
        <f>主动技能!Q446</f>
        <v>0</v>
      </c>
      <c r="L443">
        <f>主动技能!R446</f>
        <v>0</v>
      </c>
      <c r="M443">
        <f>主动技能!S446</f>
        <v>0</v>
      </c>
      <c r="N443" t="str">
        <f>IF(主动技能!T446="","",主动技能!T446)</f>
        <v/>
      </c>
      <c r="O443" t="str">
        <f>IF(主动技能!U446="","",主动技能!U446)</f>
        <v/>
      </c>
      <c r="P443">
        <f>主动技能!V446</f>
        <v>0</v>
      </c>
      <c r="Q443">
        <f>主动技能!W446</f>
        <v>0</v>
      </c>
      <c r="R443">
        <f>主动技能!X446</f>
        <v>0</v>
      </c>
      <c r="S443">
        <f>主动技能!Y446</f>
        <v>0</v>
      </c>
      <c r="T443">
        <f>主动技能!Z446</f>
        <v>100</v>
      </c>
      <c r="U443">
        <f>主动技能!AB446</f>
        <v>2051</v>
      </c>
      <c r="V443">
        <f>主动技能!AC446</f>
        <v>0</v>
      </c>
      <c r="W443">
        <f>主动技能!AD446</f>
        <v>0</v>
      </c>
      <c r="X443" s="1">
        <v>0</v>
      </c>
      <c r="Y443" s="1">
        <v>0</v>
      </c>
      <c r="Z443" s="1">
        <v>0</v>
      </c>
    </row>
    <row r="444" spans="1:26" x14ac:dyDescent="0.15">
      <c r="A444">
        <f>主动技能!B447</f>
        <v>441</v>
      </c>
      <c r="B444" s="4" t="str">
        <f>主动技能!H447</f>
        <v>冲击斩</v>
      </c>
      <c r="C444" s="4" t="str">
        <f>主动技能!I447</f>
        <v>对敌方单体造成125%攻击力（+76）点伤害。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>
        <f>主动技能!O447</f>
        <v>0</v>
      </c>
      <c r="J444">
        <f>主动技能!P447</f>
        <v>0</v>
      </c>
      <c r="K444">
        <f>主动技能!Q447</f>
        <v>0</v>
      </c>
      <c r="L444">
        <f>主动技能!R447</f>
        <v>0</v>
      </c>
      <c r="M444">
        <f>主动技能!S447</f>
        <v>0</v>
      </c>
      <c r="N444" t="str">
        <f>IF(主动技能!T447="","",主动技能!T447)</f>
        <v/>
      </c>
      <c r="O444" t="str">
        <f>IF(主动技能!U447="","",主动技能!U447)</f>
        <v/>
      </c>
      <c r="P444">
        <f>主动技能!V447</f>
        <v>0</v>
      </c>
      <c r="Q444">
        <f>主动技能!W447</f>
        <v>0</v>
      </c>
      <c r="R444">
        <f>主动技能!X447</f>
        <v>0</v>
      </c>
      <c r="S444">
        <f>主动技能!Y447</f>
        <v>50</v>
      </c>
      <c r="T444">
        <f>主动技能!Z447</f>
        <v>125</v>
      </c>
      <c r="U444">
        <f>主动技能!AB447</f>
        <v>76</v>
      </c>
      <c r="V444">
        <f>主动技能!AC447</f>
        <v>0</v>
      </c>
      <c r="W444">
        <f>主动技能!AD447</f>
        <v>0</v>
      </c>
      <c r="X444" s="1">
        <v>0</v>
      </c>
      <c r="Y444" s="1">
        <v>0</v>
      </c>
      <c r="Z444" s="1">
        <v>0</v>
      </c>
    </row>
    <row r="445" spans="1:26" x14ac:dyDescent="0.15">
      <c r="A445">
        <f>主动技能!B448</f>
        <v>442</v>
      </c>
      <c r="B445" s="4" t="str">
        <f>主动技能!H448</f>
        <v>冲击斩</v>
      </c>
      <c r="C445" s="4" t="str">
        <f>主动技能!I448</f>
        <v>对敌方单体造成125%攻击力（+112）点伤害。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>
        <f>主动技能!O448</f>
        <v>0</v>
      </c>
      <c r="J445">
        <f>主动技能!P448</f>
        <v>0</v>
      </c>
      <c r="K445">
        <f>主动技能!Q448</f>
        <v>0</v>
      </c>
      <c r="L445">
        <f>主动技能!R448</f>
        <v>0</v>
      </c>
      <c r="M445">
        <f>主动技能!S448</f>
        <v>0</v>
      </c>
      <c r="N445" t="str">
        <f>IF(主动技能!T448="","",主动技能!T448)</f>
        <v/>
      </c>
      <c r="O445" t="str">
        <f>IF(主动技能!U448="","",主动技能!U448)</f>
        <v/>
      </c>
      <c r="P445">
        <f>主动技能!V448</f>
        <v>0</v>
      </c>
      <c r="Q445">
        <f>主动技能!W448</f>
        <v>0</v>
      </c>
      <c r="R445">
        <f>主动技能!X448</f>
        <v>0</v>
      </c>
      <c r="S445">
        <f>主动技能!Y448</f>
        <v>50</v>
      </c>
      <c r="T445">
        <f>主动技能!Z448</f>
        <v>125</v>
      </c>
      <c r="U445">
        <f>主动技能!AB448</f>
        <v>112</v>
      </c>
      <c r="V445">
        <f>主动技能!AC448</f>
        <v>0</v>
      </c>
      <c r="W445">
        <f>主动技能!AD448</f>
        <v>0</v>
      </c>
      <c r="X445" s="1">
        <v>0</v>
      </c>
      <c r="Y445" s="1">
        <v>0</v>
      </c>
      <c r="Z445" s="1">
        <v>0</v>
      </c>
    </row>
    <row r="446" spans="1:26" x14ac:dyDescent="0.15">
      <c r="A446">
        <f>主动技能!B449</f>
        <v>443</v>
      </c>
      <c r="B446" s="4" t="str">
        <f>主动技能!H449</f>
        <v>冲击斩</v>
      </c>
      <c r="C446" s="4" t="str">
        <f>主动技能!I449</f>
        <v>对敌方单体造成125%攻击力（+148）点伤害。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>
        <f>主动技能!O449</f>
        <v>0</v>
      </c>
      <c r="J446">
        <f>主动技能!P449</f>
        <v>0</v>
      </c>
      <c r="K446">
        <f>主动技能!Q449</f>
        <v>0</v>
      </c>
      <c r="L446">
        <f>主动技能!R449</f>
        <v>0</v>
      </c>
      <c r="M446">
        <f>主动技能!S449</f>
        <v>0</v>
      </c>
      <c r="N446" t="str">
        <f>IF(主动技能!T449="","",主动技能!T449)</f>
        <v/>
      </c>
      <c r="O446" t="str">
        <f>IF(主动技能!U449="","",主动技能!U449)</f>
        <v/>
      </c>
      <c r="P446">
        <f>主动技能!V449</f>
        <v>0</v>
      </c>
      <c r="Q446">
        <f>主动技能!W449</f>
        <v>0</v>
      </c>
      <c r="R446">
        <f>主动技能!X449</f>
        <v>0</v>
      </c>
      <c r="S446">
        <f>主动技能!Y449</f>
        <v>50</v>
      </c>
      <c r="T446">
        <f>主动技能!Z449</f>
        <v>125</v>
      </c>
      <c r="U446">
        <f>主动技能!AB449</f>
        <v>148</v>
      </c>
      <c r="V446">
        <f>主动技能!AC449</f>
        <v>0</v>
      </c>
      <c r="W446">
        <f>主动技能!AD449</f>
        <v>0</v>
      </c>
      <c r="X446" s="1">
        <v>0</v>
      </c>
      <c r="Y446" s="1">
        <v>0</v>
      </c>
      <c r="Z446" s="1">
        <v>0</v>
      </c>
    </row>
    <row r="447" spans="1:26" x14ac:dyDescent="0.15">
      <c r="A447">
        <f>主动技能!B450</f>
        <v>444</v>
      </c>
      <c r="B447" s="4" t="str">
        <f>主动技能!H450</f>
        <v>冲击斩</v>
      </c>
      <c r="C447" s="4" t="str">
        <f>主动技能!I450</f>
        <v>对敌方单体造成125%攻击力（+183）点伤害。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>
        <f>主动技能!O450</f>
        <v>0</v>
      </c>
      <c r="J447">
        <f>主动技能!P450</f>
        <v>0</v>
      </c>
      <c r="K447">
        <f>主动技能!Q450</f>
        <v>0</v>
      </c>
      <c r="L447">
        <f>主动技能!R450</f>
        <v>0</v>
      </c>
      <c r="M447">
        <f>主动技能!S450</f>
        <v>0</v>
      </c>
      <c r="N447" t="str">
        <f>IF(主动技能!T450="","",主动技能!T450)</f>
        <v/>
      </c>
      <c r="O447" t="str">
        <f>IF(主动技能!U450="","",主动技能!U450)</f>
        <v/>
      </c>
      <c r="P447">
        <f>主动技能!V450</f>
        <v>0</v>
      </c>
      <c r="Q447">
        <f>主动技能!W450</f>
        <v>0</v>
      </c>
      <c r="R447">
        <f>主动技能!X450</f>
        <v>0</v>
      </c>
      <c r="S447">
        <f>主动技能!Y450</f>
        <v>50</v>
      </c>
      <c r="T447">
        <f>主动技能!Z450</f>
        <v>125</v>
      </c>
      <c r="U447">
        <f>主动技能!AB450</f>
        <v>183</v>
      </c>
      <c r="V447">
        <f>主动技能!AC450</f>
        <v>0</v>
      </c>
      <c r="W447">
        <f>主动技能!AD450</f>
        <v>0</v>
      </c>
      <c r="X447" s="1">
        <v>0</v>
      </c>
      <c r="Y447" s="1">
        <v>0</v>
      </c>
      <c r="Z447" s="1">
        <v>0</v>
      </c>
    </row>
    <row r="448" spans="1:26" x14ac:dyDescent="0.15">
      <c r="A448">
        <f>主动技能!B451</f>
        <v>445</v>
      </c>
      <c r="B448" s="4" t="str">
        <f>主动技能!H451</f>
        <v>冲击斩</v>
      </c>
      <c r="C448" s="4" t="str">
        <f>主动技能!I451</f>
        <v>对敌方单体造成125%攻击力（+226）点伤害。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>
        <f>主动技能!O451</f>
        <v>0</v>
      </c>
      <c r="J448">
        <f>主动技能!P451</f>
        <v>0</v>
      </c>
      <c r="K448">
        <f>主动技能!Q451</f>
        <v>0</v>
      </c>
      <c r="L448">
        <f>主动技能!R451</f>
        <v>0</v>
      </c>
      <c r="M448">
        <f>主动技能!S451</f>
        <v>0</v>
      </c>
      <c r="N448" t="str">
        <f>IF(主动技能!T451="","",主动技能!T451)</f>
        <v/>
      </c>
      <c r="O448" t="str">
        <f>IF(主动技能!U451="","",主动技能!U451)</f>
        <v/>
      </c>
      <c r="P448">
        <f>主动技能!V451</f>
        <v>0</v>
      </c>
      <c r="Q448">
        <f>主动技能!W451</f>
        <v>0</v>
      </c>
      <c r="R448">
        <f>主动技能!X451</f>
        <v>0</v>
      </c>
      <c r="S448">
        <f>主动技能!Y451</f>
        <v>50</v>
      </c>
      <c r="T448">
        <f>主动技能!Z451</f>
        <v>125</v>
      </c>
      <c r="U448">
        <f>主动技能!AB451</f>
        <v>226</v>
      </c>
      <c r="V448">
        <f>主动技能!AC451</f>
        <v>0</v>
      </c>
      <c r="W448">
        <f>主动技能!AD451</f>
        <v>0</v>
      </c>
      <c r="X448" s="1">
        <v>0</v>
      </c>
      <c r="Y448" s="1">
        <v>0</v>
      </c>
      <c r="Z448" s="1">
        <v>0</v>
      </c>
    </row>
    <row r="449" spans="1:26" x14ac:dyDescent="0.15">
      <c r="A449">
        <f>主动技能!B452</f>
        <v>446</v>
      </c>
      <c r="B449" s="4" t="str">
        <f>主动技能!H452</f>
        <v>冲击斩</v>
      </c>
      <c r="C449" s="4" t="str">
        <f>主动技能!I452</f>
        <v>对敌方单体造成125%攻击力（+278）点伤害。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>
        <f>主动技能!O452</f>
        <v>0</v>
      </c>
      <c r="J449">
        <f>主动技能!P452</f>
        <v>0</v>
      </c>
      <c r="K449">
        <f>主动技能!Q452</f>
        <v>0</v>
      </c>
      <c r="L449">
        <f>主动技能!R452</f>
        <v>0</v>
      </c>
      <c r="M449">
        <f>主动技能!S452</f>
        <v>0</v>
      </c>
      <c r="N449" t="str">
        <f>IF(主动技能!T452="","",主动技能!T452)</f>
        <v/>
      </c>
      <c r="O449" t="str">
        <f>IF(主动技能!U452="","",主动技能!U452)</f>
        <v/>
      </c>
      <c r="P449">
        <f>主动技能!V452</f>
        <v>0</v>
      </c>
      <c r="Q449">
        <f>主动技能!W452</f>
        <v>0</v>
      </c>
      <c r="R449">
        <f>主动技能!X452</f>
        <v>0</v>
      </c>
      <c r="S449">
        <f>主动技能!Y452</f>
        <v>50</v>
      </c>
      <c r="T449">
        <f>主动技能!Z452</f>
        <v>125</v>
      </c>
      <c r="U449">
        <f>主动技能!AB452</f>
        <v>278</v>
      </c>
      <c r="V449">
        <f>主动技能!AC452</f>
        <v>0</v>
      </c>
      <c r="W449">
        <f>主动技能!AD452</f>
        <v>0</v>
      </c>
      <c r="X449" s="1">
        <v>0</v>
      </c>
      <c r="Y449" s="1">
        <v>0</v>
      </c>
      <c r="Z449" s="1">
        <v>0</v>
      </c>
    </row>
    <row r="450" spans="1:26" x14ac:dyDescent="0.15">
      <c r="A450">
        <f>主动技能!B453</f>
        <v>447</v>
      </c>
      <c r="B450" s="4" t="str">
        <f>主动技能!H453</f>
        <v>冲击斩</v>
      </c>
      <c r="C450" s="4" t="str">
        <f>主动技能!I453</f>
        <v>对敌方单体造成125%攻击力（+343）点伤害。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>
        <f>主动技能!O453</f>
        <v>0</v>
      </c>
      <c r="J450">
        <f>主动技能!P453</f>
        <v>0</v>
      </c>
      <c r="K450">
        <f>主动技能!Q453</f>
        <v>0</v>
      </c>
      <c r="L450">
        <f>主动技能!R453</f>
        <v>0</v>
      </c>
      <c r="M450">
        <f>主动技能!S453</f>
        <v>0</v>
      </c>
      <c r="N450" t="str">
        <f>IF(主动技能!T453="","",主动技能!T453)</f>
        <v/>
      </c>
      <c r="O450" t="str">
        <f>IF(主动技能!U453="","",主动技能!U453)</f>
        <v/>
      </c>
      <c r="P450">
        <f>主动技能!V453</f>
        <v>0</v>
      </c>
      <c r="Q450">
        <f>主动技能!W453</f>
        <v>0</v>
      </c>
      <c r="R450">
        <f>主动技能!X453</f>
        <v>0</v>
      </c>
      <c r="S450">
        <f>主动技能!Y453</f>
        <v>50</v>
      </c>
      <c r="T450">
        <f>主动技能!Z453</f>
        <v>125</v>
      </c>
      <c r="U450">
        <f>主动技能!AB453</f>
        <v>343</v>
      </c>
      <c r="V450">
        <f>主动技能!AC453</f>
        <v>0</v>
      </c>
      <c r="W450">
        <f>主动技能!AD453</f>
        <v>0</v>
      </c>
      <c r="X450" s="1">
        <v>0</v>
      </c>
      <c r="Y450" s="1">
        <v>0</v>
      </c>
      <c r="Z450" s="1">
        <v>0</v>
      </c>
    </row>
    <row r="451" spans="1:26" x14ac:dyDescent="0.15">
      <c r="A451">
        <f>主动技能!B454</f>
        <v>448</v>
      </c>
      <c r="B451" s="4" t="str">
        <f>主动技能!H454</f>
        <v>冲击斩</v>
      </c>
      <c r="C451" s="4" t="str">
        <f>主动技能!I454</f>
        <v>对敌方单体造成125%攻击力（+422）点伤害。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>
        <f>主动技能!O454</f>
        <v>0</v>
      </c>
      <c r="J451">
        <f>主动技能!P454</f>
        <v>0</v>
      </c>
      <c r="K451">
        <f>主动技能!Q454</f>
        <v>0</v>
      </c>
      <c r="L451">
        <f>主动技能!R454</f>
        <v>0</v>
      </c>
      <c r="M451">
        <f>主动技能!S454</f>
        <v>0</v>
      </c>
      <c r="N451" t="str">
        <f>IF(主动技能!T454="","",主动技能!T454)</f>
        <v/>
      </c>
      <c r="O451" t="str">
        <f>IF(主动技能!U454="","",主动技能!U454)</f>
        <v/>
      </c>
      <c r="P451">
        <f>主动技能!V454</f>
        <v>0</v>
      </c>
      <c r="Q451">
        <f>主动技能!W454</f>
        <v>0</v>
      </c>
      <c r="R451">
        <f>主动技能!X454</f>
        <v>0</v>
      </c>
      <c r="S451">
        <f>主动技能!Y454</f>
        <v>50</v>
      </c>
      <c r="T451">
        <f>主动技能!Z454</f>
        <v>125</v>
      </c>
      <c r="U451">
        <f>主动技能!AB454</f>
        <v>422</v>
      </c>
      <c r="V451">
        <f>主动技能!AC454</f>
        <v>0</v>
      </c>
      <c r="W451">
        <f>主动技能!AD454</f>
        <v>0</v>
      </c>
      <c r="X451" s="1">
        <v>0</v>
      </c>
      <c r="Y451" s="1">
        <v>0</v>
      </c>
      <c r="Z451" s="1">
        <v>0</v>
      </c>
    </row>
    <row r="452" spans="1:26" x14ac:dyDescent="0.15">
      <c r="A452">
        <f>主动技能!B455</f>
        <v>449</v>
      </c>
      <c r="B452" s="4" t="str">
        <f>主动技能!H455</f>
        <v>冲击斩</v>
      </c>
      <c r="C452" s="4" t="str">
        <f>主动技能!I455</f>
        <v>对敌方单体造成125%攻击力（+520）点伤害。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>
        <f>主动技能!O455</f>
        <v>0</v>
      </c>
      <c r="J452">
        <f>主动技能!P455</f>
        <v>0</v>
      </c>
      <c r="K452">
        <f>主动技能!Q455</f>
        <v>0</v>
      </c>
      <c r="L452">
        <f>主动技能!R455</f>
        <v>0</v>
      </c>
      <c r="M452">
        <f>主动技能!S455</f>
        <v>0</v>
      </c>
      <c r="N452" t="str">
        <f>IF(主动技能!T455="","",主动技能!T455)</f>
        <v/>
      </c>
      <c r="O452" t="str">
        <f>IF(主动技能!U455="","",主动技能!U455)</f>
        <v/>
      </c>
      <c r="P452">
        <f>主动技能!V455</f>
        <v>0</v>
      </c>
      <c r="Q452">
        <f>主动技能!W455</f>
        <v>0</v>
      </c>
      <c r="R452">
        <f>主动技能!X455</f>
        <v>0</v>
      </c>
      <c r="S452">
        <f>主动技能!Y455</f>
        <v>50</v>
      </c>
      <c r="T452">
        <f>主动技能!Z455</f>
        <v>125</v>
      </c>
      <c r="U452">
        <f>主动技能!AB455</f>
        <v>520</v>
      </c>
      <c r="V452">
        <f>主动技能!AC455</f>
        <v>0</v>
      </c>
      <c r="W452">
        <f>主动技能!AD455</f>
        <v>0</v>
      </c>
      <c r="X452" s="1">
        <v>0</v>
      </c>
      <c r="Y452" s="1">
        <v>0</v>
      </c>
      <c r="Z452" s="1">
        <v>0</v>
      </c>
    </row>
    <row r="453" spans="1:26" x14ac:dyDescent="0.15">
      <c r="A453">
        <f>主动技能!B456</f>
        <v>450</v>
      </c>
      <c r="B453" s="4" t="str">
        <f>主动技能!H456</f>
        <v>冲击斩</v>
      </c>
      <c r="C453" s="4" t="str">
        <f>主动技能!I456</f>
        <v>对敌方单体造成125%攻击力（+640）点伤害。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>
        <f>主动技能!O456</f>
        <v>0</v>
      </c>
      <c r="J453">
        <f>主动技能!P456</f>
        <v>0</v>
      </c>
      <c r="K453">
        <f>主动技能!Q456</f>
        <v>0</v>
      </c>
      <c r="L453">
        <f>主动技能!R456</f>
        <v>0</v>
      </c>
      <c r="M453">
        <f>主动技能!S456</f>
        <v>0</v>
      </c>
      <c r="N453" t="str">
        <f>IF(主动技能!T456="","",主动技能!T456)</f>
        <v/>
      </c>
      <c r="O453" t="str">
        <f>IF(主动技能!U456="","",主动技能!U456)</f>
        <v/>
      </c>
      <c r="P453">
        <f>主动技能!V456</f>
        <v>0</v>
      </c>
      <c r="Q453">
        <f>主动技能!W456</f>
        <v>0</v>
      </c>
      <c r="R453">
        <f>主动技能!X456</f>
        <v>0</v>
      </c>
      <c r="S453">
        <f>主动技能!Y456</f>
        <v>50</v>
      </c>
      <c r="T453">
        <f>主动技能!Z456</f>
        <v>125</v>
      </c>
      <c r="U453">
        <f>主动技能!AB456</f>
        <v>640</v>
      </c>
      <c r="V453">
        <f>主动技能!AC456</f>
        <v>0</v>
      </c>
      <c r="W453">
        <f>主动技能!AD456</f>
        <v>0</v>
      </c>
      <c r="X453" s="1">
        <v>0</v>
      </c>
      <c r="Y453" s="1">
        <v>0</v>
      </c>
      <c r="Z453" s="1">
        <v>0</v>
      </c>
    </row>
    <row r="454" spans="1:26" x14ac:dyDescent="0.15">
      <c r="A454">
        <f>主动技能!B457</f>
        <v>451</v>
      </c>
      <c r="B454" s="4" t="str">
        <f>主动技能!H457</f>
        <v>冲击斩</v>
      </c>
      <c r="C454" s="4" t="str">
        <f>主动技能!I457</f>
        <v>对敌方单体造成125%攻击力（+788）点伤害。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>
        <f>主动技能!O457</f>
        <v>0</v>
      </c>
      <c r="J454">
        <f>主动技能!P457</f>
        <v>0</v>
      </c>
      <c r="K454">
        <f>主动技能!Q457</f>
        <v>0</v>
      </c>
      <c r="L454">
        <f>主动技能!R457</f>
        <v>0</v>
      </c>
      <c r="M454">
        <f>主动技能!S457</f>
        <v>0</v>
      </c>
      <c r="N454" t="str">
        <f>IF(主动技能!T457="","",主动技能!T457)</f>
        <v/>
      </c>
      <c r="O454" t="str">
        <f>IF(主动技能!U457="","",主动技能!U457)</f>
        <v/>
      </c>
      <c r="P454">
        <f>主动技能!V457</f>
        <v>0</v>
      </c>
      <c r="Q454">
        <f>主动技能!W457</f>
        <v>0</v>
      </c>
      <c r="R454">
        <f>主动技能!X457</f>
        <v>0</v>
      </c>
      <c r="S454">
        <f>主动技能!Y457</f>
        <v>50</v>
      </c>
      <c r="T454">
        <f>主动技能!Z457</f>
        <v>125</v>
      </c>
      <c r="U454">
        <f>主动技能!AB457</f>
        <v>788</v>
      </c>
      <c r="V454">
        <f>主动技能!AC457</f>
        <v>0</v>
      </c>
      <c r="W454">
        <f>主动技能!AD457</f>
        <v>0</v>
      </c>
      <c r="X454" s="1">
        <v>0</v>
      </c>
      <c r="Y454" s="1">
        <v>0</v>
      </c>
      <c r="Z454" s="1">
        <v>0</v>
      </c>
    </row>
    <row r="455" spans="1:26" x14ac:dyDescent="0.15">
      <c r="A455">
        <f>主动技能!B458</f>
        <v>452</v>
      </c>
      <c r="B455" s="4" t="str">
        <f>主动技能!H458</f>
        <v>冲击斩</v>
      </c>
      <c r="C455" s="4" t="str">
        <f>主动技能!I458</f>
        <v>对敌方单体造成125%攻击力（+970）点伤害。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>
        <f>主动技能!O458</f>
        <v>0</v>
      </c>
      <c r="J455">
        <f>主动技能!P458</f>
        <v>0</v>
      </c>
      <c r="K455">
        <f>主动技能!Q458</f>
        <v>0</v>
      </c>
      <c r="L455">
        <f>主动技能!R458</f>
        <v>0</v>
      </c>
      <c r="M455">
        <f>主动技能!S458</f>
        <v>0</v>
      </c>
      <c r="N455" t="str">
        <f>IF(主动技能!T458="","",主动技能!T458)</f>
        <v/>
      </c>
      <c r="O455" t="str">
        <f>IF(主动技能!U458="","",主动技能!U458)</f>
        <v/>
      </c>
      <c r="P455">
        <f>主动技能!V458</f>
        <v>0</v>
      </c>
      <c r="Q455">
        <f>主动技能!W458</f>
        <v>0</v>
      </c>
      <c r="R455">
        <f>主动技能!X458</f>
        <v>0</v>
      </c>
      <c r="S455">
        <f>主动技能!Y458</f>
        <v>50</v>
      </c>
      <c r="T455">
        <f>主动技能!Z458</f>
        <v>125</v>
      </c>
      <c r="U455">
        <f>主动技能!AB458</f>
        <v>970</v>
      </c>
      <c r="V455">
        <f>主动技能!AC458</f>
        <v>0</v>
      </c>
      <c r="W455">
        <f>主动技能!AD458</f>
        <v>0</v>
      </c>
      <c r="X455" s="1">
        <v>0</v>
      </c>
      <c r="Y455" s="1">
        <v>0</v>
      </c>
      <c r="Z455" s="1">
        <v>0</v>
      </c>
    </row>
    <row r="456" spans="1:26" x14ac:dyDescent="0.15">
      <c r="A456">
        <f>主动技能!B459</f>
        <v>453</v>
      </c>
      <c r="B456" s="4" t="str">
        <f>主动技能!H459</f>
        <v>冲击斩</v>
      </c>
      <c r="C456" s="4" t="str">
        <f>主动技能!I459</f>
        <v>对敌方单体造成125%攻击力（+1195）点伤害。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>
        <f>主动技能!O459</f>
        <v>0</v>
      </c>
      <c r="J456">
        <f>主动技能!P459</f>
        <v>0</v>
      </c>
      <c r="K456">
        <f>主动技能!Q459</f>
        <v>0</v>
      </c>
      <c r="L456">
        <f>主动技能!R459</f>
        <v>0</v>
      </c>
      <c r="M456">
        <f>主动技能!S459</f>
        <v>0</v>
      </c>
      <c r="N456" t="str">
        <f>IF(主动技能!T459="","",主动技能!T459)</f>
        <v/>
      </c>
      <c r="O456" t="str">
        <f>IF(主动技能!U459="","",主动技能!U459)</f>
        <v/>
      </c>
      <c r="P456">
        <f>主动技能!V459</f>
        <v>0</v>
      </c>
      <c r="Q456">
        <f>主动技能!W459</f>
        <v>0</v>
      </c>
      <c r="R456">
        <f>主动技能!X459</f>
        <v>0</v>
      </c>
      <c r="S456">
        <f>主动技能!Y459</f>
        <v>50</v>
      </c>
      <c r="T456">
        <f>主动技能!Z459</f>
        <v>125</v>
      </c>
      <c r="U456">
        <f>主动技能!AB459</f>
        <v>1195</v>
      </c>
      <c r="V456">
        <f>主动技能!AC459</f>
        <v>0</v>
      </c>
      <c r="W456">
        <f>主动技能!AD459</f>
        <v>0</v>
      </c>
      <c r="X456" s="1">
        <v>0</v>
      </c>
      <c r="Y456" s="1">
        <v>0</v>
      </c>
      <c r="Z456" s="1">
        <v>0</v>
      </c>
    </row>
    <row r="457" spans="1:26" x14ac:dyDescent="0.15">
      <c r="A457">
        <f>主动技能!B460</f>
        <v>454</v>
      </c>
      <c r="B457" s="4" t="str">
        <f>主动技能!H460</f>
        <v>冲击斩</v>
      </c>
      <c r="C457" s="4" t="str">
        <f>主动技能!I460</f>
        <v>对敌方单体造成125%攻击力（+1471）点伤害。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>
        <f>主动技能!O460</f>
        <v>0</v>
      </c>
      <c r="J457">
        <f>主动技能!P460</f>
        <v>0</v>
      </c>
      <c r="K457">
        <f>主动技能!Q460</f>
        <v>0</v>
      </c>
      <c r="L457">
        <f>主动技能!R460</f>
        <v>0</v>
      </c>
      <c r="M457">
        <f>主动技能!S460</f>
        <v>0</v>
      </c>
      <c r="N457" t="str">
        <f>IF(主动技能!T460="","",主动技能!T460)</f>
        <v/>
      </c>
      <c r="O457" t="str">
        <f>IF(主动技能!U460="","",主动技能!U460)</f>
        <v/>
      </c>
      <c r="P457">
        <f>主动技能!V460</f>
        <v>0</v>
      </c>
      <c r="Q457">
        <f>主动技能!W460</f>
        <v>0</v>
      </c>
      <c r="R457">
        <f>主动技能!X460</f>
        <v>0</v>
      </c>
      <c r="S457">
        <f>主动技能!Y460</f>
        <v>50</v>
      </c>
      <c r="T457">
        <f>主动技能!Z460</f>
        <v>125</v>
      </c>
      <c r="U457">
        <f>主动技能!AB460</f>
        <v>1471</v>
      </c>
      <c r="V457">
        <f>主动技能!AC460</f>
        <v>0</v>
      </c>
      <c r="W457">
        <f>主动技能!AD460</f>
        <v>0</v>
      </c>
      <c r="X457" s="1">
        <v>0</v>
      </c>
      <c r="Y457" s="1">
        <v>0</v>
      </c>
      <c r="Z457" s="1">
        <v>0</v>
      </c>
    </row>
    <row r="458" spans="1:26" x14ac:dyDescent="0.15">
      <c r="A458">
        <f>主动技能!B461</f>
        <v>455</v>
      </c>
      <c r="B458" s="4" t="str">
        <f>主动技能!H461</f>
        <v>冲击斩</v>
      </c>
      <c r="C458" s="4" t="str">
        <f>主动技能!I461</f>
        <v>对敌方单体造成125%攻击力（+1812）点伤害。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>
        <f>主动技能!O461</f>
        <v>0</v>
      </c>
      <c r="J458">
        <f>主动技能!P461</f>
        <v>0</v>
      </c>
      <c r="K458">
        <f>主动技能!Q461</f>
        <v>0</v>
      </c>
      <c r="L458">
        <f>主动技能!R461</f>
        <v>0</v>
      </c>
      <c r="M458">
        <f>主动技能!S461</f>
        <v>0</v>
      </c>
      <c r="N458" t="str">
        <f>IF(主动技能!T461="","",主动技能!T461)</f>
        <v/>
      </c>
      <c r="O458" t="str">
        <f>IF(主动技能!U461="","",主动技能!U461)</f>
        <v/>
      </c>
      <c r="P458">
        <f>主动技能!V461</f>
        <v>0</v>
      </c>
      <c r="Q458">
        <f>主动技能!W461</f>
        <v>0</v>
      </c>
      <c r="R458">
        <f>主动技能!X461</f>
        <v>0</v>
      </c>
      <c r="S458">
        <f>主动技能!Y461</f>
        <v>50</v>
      </c>
      <c r="T458">
        <f>主动技能!Z461</f>
        <v>125</v>
      </c>
      <c r="U458">
        <f>主动技能!AB461</f>
        <v>1812</v>
      </c>
      <c r="V458">
        <f>主动技能!AC461</f>
        <v>0</v>
      </c>
      <c r="W458">
        <f>主动技能!AD461</f>
        <v>0</v>
      </c>
      <c r="X458" s="1">
        <v>0</v>
      </c>
      <c r="Y458" s="1">
        <v>0</v>
      </c>
      <c r="Z458" s="1">
        <v>0</v>
      </c>
    </row>
    <row r="459" spans="1:26" x14ac:dyDescent="0.15">
      <c r="A459">
        <f>主动技能!B462</f>
        <v>456</v>
      </c>
      <c r="B459" s="4" t="str">
        <f>主动技能!H462</f>
        <v>冲击斩</v>
      </c>
      <c r="C459" s="4" t="str">
        <f>主动技能!I462</f>
        <v>对敌方单体造成125%攻击力（+2231）点伤害。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>
        <f>主动技能!O462</f>
        <v>0</v>
      </c>
      <c r="J459">
        <f>主动技能!P462</f>
        <v>0</v>
      </c>
      <c r="K459">
        <f>主动技能!Q462</f>
        <v>0</v>
      </c>
      <c r="L459">
        <f>主动技能!R462</f>
        <v>0</v>
      </c>
      <c r="M459">
        <f>主动技能!S462</f>
        <v>0</v>
      </c>
      <c r="N459" t="str">
        <f>IF(主动技能!T462="","",主动技能!T462)</f>
        <v/>
      </c>
      <c r="O459" t="str">
        <f>IF(主动技能!U462="","",主动技能!U462)</f>
        <v/>
      </c>
      <c r="P459">
        <f>主动技能!V462</f>
        <v>0</v>
      </c>
      <c r="Q459">
        <f>主动技能!W462</f>
        <v>0</v>
      </c>
      <c r="R459">
        <f>主动技能!X462</f>
        <v>0</v>
      </c>
      <c r="S459">
        <f>主动技能!Y462</f>
        <v>50</v>
      </c>
      <c r="T459">
        <f>主动技能!Z462</f>
        <v>125</v>
      </c>
      <c r="U459">
        <f>主动技能!AB462</f>
        <v>2231</v>
      </c>
      <c r="V459">
        <f>主动技能!AC462</f>
        <v>0</v>
      </c>
      <c r="W459">
        <f>主动技能!AD462</f>
        <v>0</v>
      </c>
      <c r="X459" s="1">
        <v>0</v>
      </c>
      <c r="Y459" s="1">
        <v>0</v>
      </c>
      <c r="Z459" s="1">
        <v>0</v>
      </c>
    </row>
    <row r="460" spans="1:26" x14ac:dyDescent="0.15">
      <c r="A460">
        <f>主动技能!B463</f>
        <v>457</v>
      </c>
      <c r="B460" s="4" t="str">
        <f>主动技能!H463</f>
        <v>冲击斩</v>
      </c>
      <c r="C460" s="4" t="str">
        <f>主动技能!I463</f>
        <v>对敌方单体造成125%攻击力（+2747）点伤害。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>
        <f>主动技能!O463</f>
        <v>0</v>
      </c>
      <c r="J460">
        <f>主动技能!P463</f>
        <v>0</v>
      </c>
      <c r="K460">
        <f>主动技能!Q463</f>
        <v>0</v>
      </c>
      <c r="L460">
        <f>主动技能!R463</f>
        <v>0</v>
      </c>
      <c r="M460">
        <f>主动技能!S463</f>
        <v>0</v>
      </c>
      <c r="N460" t="str">
        <f>IF(主动技能!T463="","",主动技能!T463)</f>
        <v/>
      </c>
      <c r="O460" t="str">
        <f>IF(主动技能!U463="","",主动技能!U463)</f>
        <v/>
      </c>
      <c r="P460">
        <f>主动技能!V463</f>
        <v>0</v>
      </c>
      <c r="Q460">
        <f>主动技能!W463</f>
        <v>0</v>
      </c>
      <c r="R460">
        <f>主动技能!X463</f>
        <v>0</v>
      </c>
      <c r="S460">
        <f>主动技能!Y463</f>
        <v>50</v>
      </c>
      <c r="T460">
        <f>主动技能!Z463</f>
        <v>125</v>
      </c>
      <c r="U460">
        <f>主动技能!AB463</f>
        <v>2747</v>
      </c>
      <c r="V460">
        <f>主动技能!AC463</f>
        <v>0</v>
      </c>
      <c r="W460">
        <f>主动技能!AD463</f>
        <v>0</v>
      </c>
      <c r="X460" s="1">
        <v>0</v>
      </c>
      <c r="Y460" s="1">
        <v>0</v>
      </c>
      <c r="Z460" s="1">
        <v>0</v>
      </c>
    </row>
    <row r="461" spans="1:26" x14ac:dyDescent="0.15">
      <c r="A461">
        <f>主动技能!B464</f>
        <v>458</v>
      </c>
      <c r="B461" s="4" t="str">
        <f>主动技能!H464</f>
        <v>冲击斩</v>
      </c>
      <c r="C461" s="4" t="str">
        <f>主动技能!I464</f>
        <v>对敌方单体造成125%攻击力（+3382）点伤害。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>
        <f>主动技能!O464</f>
        <v>0</v>
      </c>
      <c r="J461">
        <f>主动技能!P464</f>
        <v>0</v>
      </c>
      <c r="K461">
        <f>主动技能!Q464</f>
        <v>0</v>
      </c>
      <c r="L461">
        <f>主动技能!R464</f>
        <v>0</v>
      </c>
      <c r="M461">
        <f>主动技能!S464</f>
        <v>0</v>
      </c>
      <c r="N461" t="str">
        <f>IF(主动技能!T464="","",主动技能!T464)</f>
        <v/>
      </c>
      <c r="O461" t="str">
        <f>IF(主动技能!U464="","",主动技能!U464)</f>
        <v/>
      </c>
      <c r="P461">
        <f>主动技能!V464</f>
        <v>0</v>
      </c>
      <c r="Q461">
        <f>主动技能!W464</f>
        <v>0</v>
      </c>
      <c r="R461">
        <f>主动技能!X464</f>
        <v>0</v>
      </c>
      <c r="S461">
        <f>主动技能!Y464</f>
        <v>50</v>
      </c>
      <c r="T461">
        <f>主动技能!Z464</f>
        <v>125</v>
      </c>
      <c r="U461">
        <f>主动技能!AB464</f>
        <v>3382</v>
      </c>
      <c r="V461">
        <f>主动技能!AC464</f>
        <v>0</v>
      </c>
      <c r="W461">
        <f>主动技能!AD464</f>
        <v>0</v>
      </c>
      <c r="X461" s="1">
        <v>0</v>
      </c>
      <c r="Y461" s="1">
        <v>0</v>
      </c>
      <c r="Z461" s="1">
        <v>0</v>
      </c>
    </row>
    <row r="462" spans="1:26" x14ac:dyDescent="0.15">
      <c r="A462">
        <f>主动技能!B465</f>
        <v>459</v>
      </c>
      <c r="B462" s="4" t="str">
        <f>主动技能!H465</f>
        <v>冲击斩</v>
      </c>
      <c r="C462" s="4" t="str">
        <f>主动技能!I465</f>
        <v>对敌方单体造成125%攻击力（+4164）点伤害。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>
        <f>主动技能!O465</f>
        <v>0</v>
      </c>
      <c r="J462">
        <f>主动技能!P465</f>
        <v>0</v>
      </c>
      <c r="K462">
        <f>主动技能!Q465</f>
        <v>0</v>
      </c>
      <c r="L462">
        <f>主动技能!R465</f>
        <v>0</v>
      </c>
      <c r="M462">
        <f>主动技能!S465</f>
        <v>0</v>
      </c>
      <c r="N462" t="str">
        <f>IF(主动技能!T465="","",主动技能!T465)</f>
        <v/>
      </c>
      <c r="O462" t="str">
        <f>IF(主动技能!U465="","",主动技能!U465)</f>
        <v/>
      </c>
      <c r="P462">
        <f>主动技能!V465</f>
        <v>0</v>
      </c>
      <c r="Q462">
        <f>主动技能!W465</f>
        <v>0</v>
      </c>
      <c r="R462">
        <f>主动技能!X465</f>
        <v>0</v>
      </c>
      <c r="S462">
        <f>主动技能!Y465</f>
        <v>50</v>
      </c>
      <c r="T462">
        <f>主动技能!Z465</f>
        <v>125</v>
      </c>
      <c r="U462">
        <f>主动技能!AB465</f>
        <v>4164</v>
      </c>
      <c r="V462">
        <f>主动技能!AC465</f>
        <v>0</v>
      </c>
      <c r="W462">
        <f>主动技能!AD465</f>
        <v>0</v>
      </c>
      <c r="X462" s="1">
        <v>0</v>
      </c>
      <c r="Y462" s="1">
        <v>0</v>
      </c>
      <c r="Z462" s="1">
        <v>0</v>
      </c>
    </row>
    <row r="463" spans="1:26" x14ac:dyDescent="0.15">
      <c r="A463">
        <f>主动技能!B466</f>
        <v>460</v>
      </c>
      <c r="B463" s="4" t="str">
        <f>主动技能!H466</f>
        <v>冲击斩</v>
      </c>
      <c r="C463" s="4" t="str">
        <f>主动技能!I466</f>
        <v>对敌方单体造成125%攻击力（+5127）点伤害。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>
        <f>主动技能!O466</f>
        <v>0</v>
      </c>
      <c r="J463">
        <f>主动技能!P466</f>
        <v>0</v>
      </c>
      <c r="K463">
        <f>主动技能!Q466</f>
        <v>0</v>
      </c>
      <c r="L463">
        <f>主动技能!R466</f>
        <v>0</v>
      </c>
      <c r="M463">
        <f>主动技能!S466</f>
        <v>0</v>
      </c>
      <c r="N463" t="str">
        <f>IF(主动技能!T466="","",主动技能!T466)</f>
        <v/>
      </c>
      <c r="O463" t="str">
        <f>IF(主动技能!U466="","",主动技能!U466)</f>
        <v/>
      </c>
      <c r="P463">
        <f>主动技能!V466</f>
        <v>0</v>
      </c>
      <c r="Q463">
        <f>主动技能!W466</f>
        <v>0</v>
      </c>
      <c r="R463">
        <f>主动技能!X466</f>
        <v>0</v>
      </c>
      <c r="S463">
        <f>主动技能!Y466</f>
        <v>50</v>
      </c>
      <c r="T463">
        <f>主动技能!Z466</f>
        <v>125</v>
      </c>
      <c r="U463">
        <f>主动技能!AB466</f>
        <v>5127</v>
      </c>
      <c r="V463">
        <f>主动技能!AC466</f>
        <v>0</v>
      </c>
      <c r="W463">
        <f>主动技能!AD466</f>
        <v>0</v>
      </c>
      <c r="X463" s="1">
        <v>0</v>
      </c>
      <c r="Y463" s="1">
        <v>0</v>
      </c>
      <c r="Z463" s="1">
        <v>0</v>
      </c>
    </row>
    <row r="464" spans="1:26" x14ac:dyDescent="0.15">
      <c r="A464">
        <f>主动技能!B467</f>
        <v>461</v>
      </c>
      <c r="B464" s="4" t="str">
        <f>主动技能!H467</f>
        <v>弯月斩</v>
      </c>
      <c r="C464" s="4" t="str">
        <f>主动技能!I467</f>
        <v>对敌方1排单位造成125%攻击力（+76）伤害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6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>
        <f>主动技能!P467</f>
        <v>0</v>
      </c>
      <c r="K464">
        <f>主动技能!Q467</f>
        <v>0</v>
      </c>
      <c r="L464">
        <f>主动技能!R467</f>
        <v>0</v>
      </c>
      <c r="M464">
        <f>主动技能!S467</f>
        <v>0</v>
      </c>
      <c r="N464" t="str">
        <f>IF(主动技能!T467="","",主动技能!T467)</f>
        <v/>
      </c>
      <c r="O464" t="str">
        <f>IF(主动技能!U467="","",主动技能!U467)</f>
        <v/>
      </c>
      <c r="P464">
        <f>主动技能!V467</f>
        <v>0</v>
      </c>
      <c r="Q464">
        <f>主动技能!W467</f>
        <v>0</v>
      </c>
      <c r="R464">
        <f>主动技能!X467</f>
        <v>0</v>
      </c>
      <c r="S464">
        <f>主动技能!Y467</f>
        <v>100</v>
      </c>
      <c r="T464">
        <f>主动技能!Z467</f>
        <v>125</v>
      </c>
      <c r="U464">
        <f>主动技能!AB467</f>
        <v>76</v>
      </c>
      <c r="V464">
        <f>主动技能!AC467</f>
        <v>0</v>
      </c>
      <c r="W464">
        <f>主动技能!AD467</f>
        <v>0</v>
      </c>
      <c r="X464" s="1">
        <v>0</v>
      </c>
      <c r="Y464" s="1">
        <v>0</v>
      </c>
      <c r="Z464" s="1">
        <v>0</v>
      </c>
    </row>
    <row r="465" spans="1:26" x14ac:dyDescent="0.15">
      <c r="A465">
        <f>主动技能!B468</f>
        <v>462</v>
      </c>
      <c r="B465" s="4" t="str">
        <f>主动技能!H468</f>
        <v>弯月斩</v>
      </c>
      <c r="C465" s="4" t="str">
        <f>主动技能!I468</f>
        <v>对敌方1排单位造成125%攻击力（+112）伤害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6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>
        <f>主动技能!P468</f>
        <v>0</v>
      </c>
      <c r="K465">
        <f>主动技能!Q468</f>
        <v>0</v>
      </c>
      <c r="L465">
        <f>主动技能!R468</f>
        <v>0</v>
      </c>
      <c r="M465">
        <f>主动技能!S468</f>
        <v>0</v>
      </c>
      <c r="N465" t="str">
        <f>IF(主动技能!T468="","",主动技能!T468)</f>
        <v/>
      </c>
      <c r="O465" t="str">
        <f>IF(主动技能!U468="","",主动技能!U468)</f>
        <v/>
      </c>
      <c r="P465">
        <f>主动技能!V468</f>
        <v>0</v>
      </c>
      <c r="Q465">
        <f>主动技能!W468</f>
        <v>0</v>
      </c>
      <c r="R465">
        <f>主动技能!X468</f>
        <v>0</v>
      </c>
      <c r="S465">
        <f>主动技能!Y468</f>
        <v>100</v>
      </c>
      <c r="T465">
        <f>主动技能!Z468</f>
        <v>125</v>
      </c>
      <c r="U465">
        <f>主动技能!AB468</f>
        <v>112</v>
      </c>
      <c r="V465">
        <f>主动技能!AC468</f>
        <v>0</v>
      </c>
      <c r="W465">
        <f>主动技能!AD468</f>
        <v>0</v>
      </c>
      <c r="X465" s="1">
        <v>0</v>
      </c>
      <c r="Y465" s="1">
        <v>0</v>
      </c>
      <c r="Z465" s="1">
        <v>0</v>
      </c>
    </row>
    <row r="466" spans="1:26" x14ac:dyDescent="0.15">
      <c r="A466">
        <f>主动技能!B469</f>
        <v>463</v>
      </c>
      <c r="B466" s="4" t="str">
        <f>主动技能!H469</f>
        <v>弯月斩</v>
      </c>
      <c r="C466" s="4" t="str">
        <f>主动技能!I469</f>
        <v>对敌方1排单位造成125%攻击力（+148）伤害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6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>
        <f>主动技能!P469</f>
        <v>0</v>
      </c>
      <c r="K466">
        <f>主动技能!Q469</f>
        <v>0</v>
      </c>
      <c r="L466">
        <f>主动技能!R469</f>
        <v>0</v>
      </c>
      <c r="M466">
        <f>主动技能!S469</f>
        <v>0</v>
      </c>
      <c r="N466" t="str">
        <f>IF(主动技能!T469="","",主动技能!T469)</f>
        <v/>
      </c>
      <c r="O466" t="str">
        <f>IF(主动技能!U469="","",主动技能!U469)</f>
        <v/>
      </c>
      <c r="P466">
        <f>主动技能!V469</f>
        <v>0</v>
      </c>
      <c r="Q466">
        <f>主动技能!W469</f>
        <v>0</v>
      </c>
      <c r="R466">
        <f>主动技能!X469</f>
        <v>0</v>
      </c>
      <c r="S466">
        <f>主动技能!Y469</f>
        <v>100</v>
      </c>
      <c r="T466">
        <f>主动技能!Z469</f>
        <v>125</v>
      </c>
      <c r="U466">
        <f>主动技能!AB469</f>
        <v>148</v>
      </c>
      <c r="V466">
        <f>主动技能!AC469</f>
        <v>0</v>
      </c>
      <c r="W466">
        <f>主动技能!AD469</f>
        <v>0</v>
      </c>
      <c r="X466" s="1">
        <v>0</v>
      </c>
      <c r="Y466" s="1">
        <v>0</v>
      </c>
      <c r="Z466" s="1">
        <v>0</v>
      </c>
    </row>
    <row r="467" spans="1:26" x14ac:dyDescent="0.15">
      <c r="A467">
        <f>主动技能!B470</f>
        <v>464</v>
      </c>
      <c r="B467" s="4" t="str">
        <f>主动技能!H470</f>
        <v>弯月斩</v>
      </c>
      <c r="C467" s="4" t="str">
        <f>主动技能!I470</f>
        <v>对敌方1排单位造成125%攻击力（+183）伤害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6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>
        <f>主动技能!P470</f>
        <v>0</v>
      </c>
      <c r="K467">
        <f>主动技能!Q470</f>
        <v>0</v>
      </c>
      <c r="L467">
        <f>主动技能!R470</f>
        <v>0</v>
      </c>
      <c r="M467">
        <f>主动技能!S470</f>
        <v>0</v>
      </c>
      <c r="N467" t="str">
        <f>IF(主动技能!T470="","",主动技能!T470)</f>
        <v/>
      </c>
      <c r="O467" t="str">
        <f>IF(主动技能!U470="","",主动技能!U470)</f>
        <v/>
      </c>
      <c r="P467">
        <f>主动技能!V470</f>
        <v>0</v>
      </c>
      <c r="Q467">
        <f>主动技能!W470</f>
        <v>0</v>
      </c>
      <c r="R467">
        <f>主动技能!X470</f>
        <v>0</v>
      </c>
      <c r="S467">
        <f>主动技能!Y470</f>
        <v>100</v>
      </c>
      <c r="T467">
        <f>主动技能!Z470</f>
        <v>125</v>
      </c>
      <c r="U467">
        <f>主动技能!AB470</f>
        <v>183</v>
      </c>
      <c r="V467">
        <f>主动技能!AC470</f>
        <v>0</v>
      </c>
      <c r="W467">
        <f>主动技能!AD470</f>
        <v>0</v>
      </c>
      <c r="X467" s="1">
        <v>0</v>
      </c>
      <c r="Y467" s="1">
        <v>0</v>
      </c>
      <c r="Z467" s="1">
        <v>0</v>
      </c>
    </row>
    <row r="468" spans="1:26" x14ac:dyDescent="0.15">
      <c r="A468">
        <f>主动技能!B471</f>
        <v>465</v>
      </c>
      <c r="B468" s="4" t="str">
        <f>主动技能!H471</f>
        <v>弯月斩</v>
      </c>
      <c r="C468" s="4" t="str">
        <f>主动技能!I471</f>
        <v>对敌方1排单位造成125%攻击力（+226）伤害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6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>
        <f>主动技能!P471</f>
        <v>0</v>
      </c>
      <c r="K468">
        <f>主动技能!Q471</f>
        <v>0</v>
      </c>
      <c r="L468">
        <f>主动技能!R471</f>
        <v>0</v>
      </c>
      <c r="M468">
        <f>主动技能!S471</f>
        <v>0</v>
      </c>
      <c r="N468" t="str">
        <f>IF(主动技能!T471="","",主动技能!T471)</f>
        <v/>
      </c>
      <c r="O468" t="str">
        <f>IF(主动技能!U471="","",主动技能!U471)</f>
        <v/>
      </c>
      <c r="P468">
        <f>主动技能!V471</f>
        <v>0</v>
      </c>
      <c r="Q468">
        <f>主动技能!W471</f>
        <v>0</v>
      </c>
      <c r="R468">
        <f>主动技能!X471</f>
        <v>0</v>
      </c>
      <c r="S468">
        <f>主动技能!Y471</f>
        <v>100</v>
      </c>
      <c r="T468">
        <f>主动技能!Z471</f>
        <v>125</v>
      </c>
      <c r="U468">
        <f>主动技能!AB471</f>
        <v>226</v>
      </c>
      <c r="V468">
        <f>主动技能!AC471</f>
        <v>0</v>
      </c>
      <c r="W468">
        <f>主动技能!AD471</f>
        <v>0</v>
      </c>
      <c r="X468" s="1">
        <v>0</v>
      </c>
      <c r="Y468" s="1">
        <v>0</v>
      </c>
      <c r="Z468" s="1">
        <v>0</v>
      </c>
    </row>
    <row r="469" spans="1:26" x14ac:dyDescent="0.15">
      <c r="A469">
        <f>主动技能!B472</f>
        <v>466</v>
      </c>
      <c r="B469" s="4" t="str">
        <f>主动技能!H472</f>
        <v>弯月斩</v>
      </c>
      <c r="C469" s="4" t="str">
        <f>主动技能!I472</f>
        <v>对敌方1排单位造成125%攻击力（+278）伤害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6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>
        <f>主动技能!P472</f>
        <v>0</v>
      </c>
      <c r="K469">
        <f>主动技能!Q472</f>
        <v>0</v>
      </c>
      <c r="L469">
        <f>主动技能!R472</f>
        <v>0</v>
      </c>
      <c r="M469">
        <f>主动技能!S472</f>
        <v>0</v>
      </c>
      <c r="N469" t="str">
        <f>IF(主动技能!T472="","",主动技能!T472)</f>
        <v/>
      </c>
      <c r="O469" t="str">
        <f>IF(主动技能!U472="","",主动技能!U472)</f>
        <v/>
      </c>
      <c r="P469">
        <f>主动技能!V472</f>
        <v>0</v>
      </c>
      <c r="Q469">
        <f>主动技能!W472</f>
        <v>0</v>
      </c>
      <c r="R469">
        <f>主动技能!X472</f>
        <v>0</v>
      </c>
      <c r="S469">
        <f>主动技能!Y472</f>
        <v>100</v>
      </c>
      <c r="T469">
        <f>主动技能!Z472</f>
        <v>125</v>
      </c>
      <c r="U469">
        <f>主动技能!AB472</f>
        <v>278</v>
      </c>
      <c r="V469">
        <f>主动技能!AC472</f>
        <v>0</v>
      </c>
      <c r="W469">
        <f>主动技能!AD472</f>
        <v>0</v>
      </c>
      <c r="X469" s="1">
        <v>0</v>
      </c>
      <c r="Y469" s="1">
        <v>0</v>
      </c>
      <c r="Z469" s="1">
        <v>0</v>
      </c>
    </row>
    <row r="470" spans="1:26" x14ac:dyDescent="0.15">
      <c r="A470">
        <f>主动技能!B473</f>
        <v>467</v>
      </c>
      <c r="B470" s="4" t="str">
        <f>主动技能!H473</f>
        <v>弯月斩</v>
      </c>
      <c r="C470" s="4" t="str">
        <f>主动技能!I473</f>
        <v>对敌方1排单位造成125%攻击力（+343）伤害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6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>
        <f>主动技能!P473</f>
        <v>0</v>
      </c>
      <c r="K470">
        <f>主动技能!Q473</f>
        <v>0</v>
      </c>
      <c r="L470">
        <f>主动技能!R473</f>
        <v>0</v>
      </c>
      <c r="M470">
        <f>主动技能!S473</f>
        <v>0</v>
      </c>
      <c r="N470" t="str">
        <f>IF(主动技能!T473="","",主动技能!T473)</f>
        <v/>
      </c>
      <c r="O470" t="str">
        <f>IF(主动技能!U473="","",主动技能!U473)</f>
        <v/>
      </c>
      <c r="P470">
        <f>主动技能!V473</f>
        <v>0</v>
      </c>
      <c r="Q470">
        <f>主动技能!W473</f>
        <v>0</v>
      </c>
      <c r="R470">
        <f>主动技能!X473</f>
        <v>0</v>
      </c>
      <c r="S470">
        <f>主动技能!Y473</f>
        <v>100</v>
      </c>
      <c r="T470">
        <f>主动技能!Z473</f>
        <v>125</v>
      </c>
      <c r="U470">
        <f>主动技能!AB473</f>
        <v>343</v>
      </c>
      <c r="V470">
        <f>主动技能!AC473</f>
        <v>0</v>
      </c>
      <c r="W470">
        <f>主动技能!AD473</f>
        <v>0</v>
      </c>
      <c r="X470" s="1">
        <v>0</v>
      </c>
      <c r="Y470" s="1">
        <v>0</v>
      </c>
      <c r="Z470" s="1">
        <v>0</v>
      </c>
    </row>
    <row r="471" spans="1:26" x14ac:dyDescent="0.15">
      <c r="A471">
        <f>主动技能!B474</f>
        <v>468</v>
      </c>
      <c r="B471" s="4" t="str">
        <f>主动技能!H474</f>
        <v>弯月斩</v>
      </c>
      <c r="C471" s="4" t="str">
        <f>主动技能!I474</f>
        <v>对敌方1排单位造成125%攻击力（+422）伤害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6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>
        <f>主动技能!P474</f>
        <v>0</v>
      </c>
      <c r="K471">
        <f>主动技能!Q474</f>
        <v>0</v>
      </c>
      <c r="L471">
        <f>主动技能!R474</f>
        <v>0</v>
      </c>
      <c r="M471">
        <f>主动技能!S474</f>
        <v>0</v>
      </c>
      <c r="N471" t="str">
        <f>IF(主动技能!T474="","",主动技能!T474)</f>
        <v/>
      </c>
      <c r="O471" t="str">
        <f>IF(主动技能!U474="","",主动技能!U474)</f>
        <v/>
      </c>
      <c r="P471">
        <f>主动技能!V474</f>
        <v>0</v>
      </c>
      <c r="Q471">
        <f>主动技能!W474</f>
        <v>0</v>
      </c>
      <c r="R471">
        <f>主动技能!X474</f>
        <v>0</v>
      </c>
      <c r="S471">
        <f>主动技能!Y474</f>
        <v>100</v>
      </c>
      <c r="T471">
        <f>主动技能!Z474</f>
        <v>125</v>
      </c>
      <c r="U471">
        <f>主动技能!AB474</f>
        <v>422</v>
      </c>
      <c r="V471">
        <f>主动技能!AC474</f>
        <v>0</v>
      </c>
      <c r="W471">
        <f>主动技能!AD474</f>
        <v>0</v>
      </c>
      <c r="X471" s="1">
        <v>0</v>
      </c>
      <c r="Y471" s="1">
        <v>0</v>
      </c>
      <c r="Z471" s="1">
        <v>0</v>
      </c>
    </row>
    <row r="472" spans="1:26" x14ac:dyDescent="0.15">
      <c r="A472">
        <f>主动技能!B475</f>
        <v>469</v>
      </c>
      <c r="B472" s="4" t="str">
        <f>主动技能!H475</f>
        <v>弯月斩</v>
      </c>
      <c r="C472" s="4" t="str">
        <f>主动技能!I475</f>
        <v>对敌方1排单位造成125%攻击力（+520）伤害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6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>
        <f>主动技能!P475</f>
        <v>0</v>
      </c>
      <c r="K472">
        <f>主动技能!Q475</f>
        <v>0</v>
      </c>
      <c r="L472">
        <f>主动技能!R475</f>
        <v>0</v>
      </c>
      <c r="M472">
        <f>主动技能!S475</f>
        <v>0</v>
      </c>
      <c r="N472" t="str">
        <f>IF(主动技能!T475="","",主动技能!T475)</f>
        <v/>
      </c>
      <c r="O472" t="str">
        <f>IF(主动技能!U475="","",主动技能!U475)</f>
        <v/>
      </c>
      <c r="P472">
        <f>主动技能!V475</f>
        <v>0</v>
      </c>
      <c r="Q472">
        <f>主动技能!W475</f>
        <v>0</v>
      </c>
      <c r="R472">
        <f>主动技能!X475</f>
        <v>0</v>
      </c>
      <c r="S472">
        <f>主动技能!Y475</f>
        <v>100</v>
      </c>
      <c r="T472">
        <f>主动技能!Z475</f>
        <v>125</v>
      </c>
      <c r="U472">
        <f>主动技能!AB475</f>
        <v>520</v>
      </c>
      <c r="V472">
        <f>主动技能!AC475</f>
        <v>0</v>
      </c>
      <c r="W472">
        <f>主动技能!AD475</f>
        <v>0</v>
      </c>
      <c r="X472" s="1">
        <v>0</v>
      </c>
      <c r="Y472" s="1">
        <v>0</v>
      </c>
      <c r="Z472" s="1">
        <v>0</v>
      </c>
    </row>
    <row r="473" spans="1:26" x14ac:dyDescent="0.15">
      <c r="A473">
        <f>主动技能!B476</f>
        <v>470</v>
      </c>
      <c r="B473" s="4" t="str">
        <f>主动技能!H476</f>
        <v>弯月斩</v>
      </c>
      <c r="C473" s="4" t="str">
        <f>主动技能!I476</f>
        <v>对敌方1排单位造成125%攻击力（+640）伤害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6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>
        <f>主动技能!P476</f>
        <v>0</v>
      </c>
      <c r="K473">
        <f>主动技能!Q476</f>
        <v>0</v>
      </c>
      <c r="L473">
        <f>主动技能!R476</f>
        <v>0</v>
      </c>
      <c r="M473">
        <f>主动技能!S476</f>
        <v>0</v>
      </c>
      <c r="N473" t="str">
        <f>IF(主动技能!T476="","",主动技能!T476)</f>
        <v/>
      </c>
      <c r="O473" t="str">
        <f>IF(主动技能!U476="","",主动技能!U476)</f>
        <v/>
      </c>
      <c r="P473">
        <f>主动技能!V476</f>
        <v>0</v>
      </c>
      <c r="Q473">
        <f>主动技能!W476</f>
        <v>0</v>
      </c>
      <c r="R473">
        <f>主动技能!X476</f>
        <v>0</v>
      </c>
      <c r="S473">
        <f>主动技能!Y476</f>
        <v>100</v>
      </c>
      <c r="T473">
        <f>主动技能!Z476</f>
        <v>125</v>
      </c>
      <c r="U473">
        <f>主动技能!AB476</f>
        <v>640</v>
      </c>
      <c r="V473">
        <f>主动技能!AC476</f>
        <v>0</v>
      </c>
      <c r="W473">
        <f>主动技能!AD476</f>
        <v>0</v>
      </c>
      <c r="X473" s="1">
        <v>0</v>
      </c>
      <c r="Y473" s="1">
        <v>0</v>
      </c>
      <c r="Z473" s="1">
        <v>0</v>
      </c>
    </row>
    <row r="474" spans="1:26" x14ac:dyDescent="0.15">
      <c r="A474">
        <f>主动技能!B477</f>
        <v>471</v>
      </c>
      <c r="B474" s="4" t="str">
        <f>主动技能!H477</f>
        <v>弯月斩</v>
      </c>
      <c r="C474" s="4" t="str">
        <f>主动技能!I477</f>
        <v>对敌方1排单位造成125%攻击力（+788）伤害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6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>
        <f>主动技能!P477</f>
        <v>0</v>
      </c>
      <c r="K474">
        <f>主动技能!Q477</f>
        <v>0</v>
      </c>
      <c r="L474">
        <f>主动技能!R477</f>
        <v>0</v>
      </c>
      <c r="M474">
        <f>主动技能!S477</f>
        <v>0</v>
      </c>
      <c r="N474" t="str">
        <f>IF(主动技能!T477="","",主动技能!T477)</f>
        <v/>
      </c>
      <c r="O474" t="str">
        <f>IF(主动技能!U477="","",主动技能!U477)</f>
        <v/>
      </c>
      <c r="P474">
        <f>主动技能!V477</f>
        <v>0</v>
      </c>
      <c r="Q474">
        <f>主动技能!W477</f>
        <v>0</v>
      </c>
      <c r="R474">
        <f>主动技能!X477</f>
        <v>0</v>
      </c>
      <c r="S474">
        <f>主动技能!Y477</f>
        <v>100</v>
      </c>
      <c r="T474">
        <f>主动技能!Z477</f>
        <v>125</v>
      </c>
      <c r="U474">
        <f>主动技能!AB477</f>
        <v>788</v>
      </c>
      <c r="V474">
        <f>主动技能!AC477</f>
        <v>0</v>
      </c>
      <c r="W474">
        <f>主动技能!AD477</f>
        <v>0</v>
      </c>
      <c r="X474" s="1">
        <v>0</v>
      </c>
      <c r="Y474" s="1">
        <v>0</v>
      </c>
      <c r="Z474" s="1">
        <v>0</v>
      </c>
    </row>
    <row r="475" spans="1:26" x14ac:dyDescent="0.15">
      <c r="A475">
        <f>主动技能!B478</f>
        <v>472</v>
      </c>
      <c r="B475" s="4" t="str">
        <f>主动技能!H478</f>
        <v>弯月斩</v>
      </c>
      <c r="C475" s="4" t="str">
        <f>主动技能!I478</f>
        <v>对敌方1排单位造成125%攻击力（+970）伤害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6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>
        <f>主动技能!P478</f>
        <v>0</v>
      </c>
      <c r="K475">
        <f>主动技能!Q478</f>
        <v>0</v>
      </c>
      <c r="L475">
        <f>主动技能!R478</f>
        <v>0</v>
      </c>
      <c r="M475">
        <f>主动技能!S478</f>
        <v>0</v>
      </c>
      <c r="N475" t="str">
        <f>IF(主动技能!T478="","",主动技能!T478)</f>
        <v/>
      </c>
      <c r="O475" t="str">
        <f>IF(主动技能!U478="","",主动技能!U478)</f>
        <v/>
      </c>
      <c r="P475">
        <f>主动技能!V478</f>
        <v>0</v>
      </c>
      <c r="Q475">
        <f>主动技能!W478</f>
        <v>0</v>
      </c>
      <c r="R475">
        <f>主动技能!X478</f>
        <v>0</v>
      </c>
      <c r="S475">
        <f>主动技能!Y478</f>
        <v>100</v>
      </c>
      <c r="T475">
        <f>主动技能!Z478</f>
        <v>125</v>
      </c>
      <c r="U475">
        <f>主动技能!AB478</f>
        <v>970</v>
      </c>
      <c r="V475">
        <f>主动技能!AC478</f>
        <v>0</v>
      </c>
      <c r="W475">
        <f>主动技能!AD478</f>
        <v>0</v>
      </c>
      <c r="X475" s="1">
        <v>0</v>
      </c>
      <c r="Y475" s="1">
        <v>0</v>
      </c>
      <c r="Z475" s="1">
        <v>0</v>
      </c>
    </row>
    <row r="476" spans="1:26" x14ac:dyDescent="0.15">
      <c r="A476">
        <f>主动技能!B479</f>
        <v>473</v>
      </c>
      <c r="B476" s="4" t="str">
        <f>主动技能!H479</f>
        <v>弯月斩</v>
      </c>
      <c r="C476" s="4" t="str">
        <f>主动技能!I479</f>
        <v>对敌方1排单位造成125%攻击力（+1195）伤害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6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>
        <f>主动技能!P479</f>
        <v>0</v>
      </c>
      <c r="K476">
        <f>主动技能!Q479</f>
        <v>0</v>
      </c>
      <c r="L476">
        <f>主动技能!R479</f>
        <v>0</v>
      </c>
      <c r="M476">
        <f>主动技能!S479</f>
        <v>0</v>
      </c>
      <c r="N476" t="str">
        <f>IF(主动技能!T479="","",主动技能!T479)</f>
        <v/>
      </c>
      <c r="O476" t="str">
        <f>IF(主动技能!U479="","",主动技能!U479)</f>
        <v/>
      </c>
      <c r="P476">
        <f>主动技能!V479</f>
        <v>0</v>
      </c>
      <c r="Q476">
        <f>主动技能!W479</f>
        <v>0</v>
      </c>
      <c r="R476">
        <f>主动技能!X479</f>
        <v>0</v>
      </c>
      <c r="S476">
        <f>主动技能!Y479</f>
        <v>100</v>
      </c>
      <c r="T476">
        <f>主动技能!Z479</f>
        <v>125</v>
      </c>
      <c r="U476">
        <f>主动技能!AB479</f>
        <v>1195</v>
      </c>
      <c r="V476">
        <f>主动技能!AC479</f>
        <v>0</v>
      </c>
      <c r="W476">
        <f>主动技能!AD479</f>
        <v>0</v>
      </c>
      <c r="X476" s="1">
        <v>0</v>
      </c>
      <c r="Y476" s="1">
        <v>0</v>
      </c>
      <c r="Z476" s="1">
        <v>0</v>
      </c>
    </row>
    <row r="477" spans="1:26" x14ac:dyDescent="0.15">
      <c r="A477">
        <f>主动技能!B480</f>
        <v>474</v>
      </c>
      <c r="B477" s="4" t="str">
        <f>主动技能!H480</f>
        <v>弯月斩</v>
      </c>
      <c r="C477" s="4" t="str">
        <f>主动技能!I480</f>
        <v>对敌方1排单位造成125%攻击力（+1471）伤害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6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>
        <f>主动技能!P480</f>
        <v>0</v>
      </c>
      <c r="K477">
        <f>主动技能!Q480</f>
        <v>0</v>
      </c>
      <c r="L477">
        <f>主动技能!R480</f>
        <v>0</v>
      </c>
      <c r="M477">
        <f>主动技能!S480</f>
        <v>0</v>
      </c>
      <c r="N477" t="str">
        <f>IF(主动技能!T480="","",主动技能!T480)</f>
        <v/>
      </c>
      <c r="O477" t="str">
        <f>IF(主动技能!U480="","",主动技能!U480)</f>
        <v/>
      </c>
      <c r="P477">
        <f>主动技能!V480</f>
        <v>0</v>
      </c>
      <c r="Q477">
        <f>主动技能!W480</f>
        <v>0</v>
      </c>
      <c r="R477">
        <f>主动技能!X480</f>
        <v>0</v>
      </c>
      <c r="S477">
        <f>主动技能!Y480</f>
        <v>100</v>
      </c>
      <c r="T477">
        <f>主动技能!Z480</f>
        <v>125</v>
      </c>
      <c r="U477">
        <f>主动技能!AB480</f>
        <v>1471</v>
      </c>
      <c r="V477">
        <f>主动技能!AC480</f>
        <v>0</v>
      </c>
      <c r="W477">
        <f>主动技能!AD480</f>
        <v>0</v>
      </c>
      <c r="X477" s="1">
        <v>0</v>
      </c>
      <c r="Y477" s="1">
        <v>0</v>
      </c>
      <c r="Z477" s="1">
        <v>0</v>
      </c>
    </row>
    <row r="478" spans="1:26" x14ac:dyDescent="0.15">
      <c r="A478">
        <f>主动技能!B481</f>
        <v>475</v>
      </c>
      <c r="B478" s="4" t="str">
        <f>主动技能!H481</f>
        <v>弯月斩</v>
      </c>
      <c r="C478" s="4" t="str">
        <f>主动技能!I481</f>
        <v>对敌方1排单位造成125%攻击力（+1812）伤害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6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>
        <f>主动技能!P481</f>
        <v>0</v>
      </c>
      <c r="K478">
        <f>主动技能!Q481</f>
        <v>0</v>
      </c>
      <c r="L478">
        <f>主动技能!R481</f>
        <v>0</v>
      </c>
      <c r="M478">
        <f>主动技能!S481</f>
        <v>0</v>
      </c>
      <c r="N478" t="str">
        <f>IF(主动技能!T481="","",主动技能!T481)</f>
        <v/>
      </c>
      <c r="O478" t="str">
        <f>IF(主动技能!U481="","",主动技能!U481)</f>
        <v/>
      </c>
      <c r="P478">
        <f>主动技能!V481</f>
        <v>0</v>
      </c>
      <c r="Q478">
        <f>主动技能!W481</f>
        <v>0</v>
      </c>
      <c r="R478">
        <f>主动技能!X481</f>
        <v>0</v>
      </c>
      <c r="S478">
        <f>主动技能!Y481</f>
        <v>100</v>
      </c>
      <c r="T478">
        <f>主动技能!Z481</f>
        <v>125</v>
      </c>
      <c r="U478">
        <f>主动技能!AB481</f>
        <v>1812</v>
      </c>
      <c r="V478">
        <f>主动技能!AC481</f>
        <v>0</v>
      </c>
      <c r="W478">
        <f>主动技能!AD481</f>
        <v>0</v>
      </c>
      <c r="X478" s="1">
        <v>0</v>
      </c>
      <c r="Y478" s="1">
        <v>0</v>
      </c>
      <c r="Z478" s="1">
        <v>0</v>
      </c>
    </row>
    <row r="479" spans="1:26" x14ac:dyDescent="0.15">
      <c r="A479">
        <f>主动技能!B482</f>
        <v>476</v>
      </c>
      <c r="B479" s="4" t="str">
        <f>主动技能!H482</f>
        <v>弯月斩</v>
      </c>
      <c r="C479" s="4" t="str">
        <f>主动技能!I482</f>
        <v>对敌方1排单位造成125%攻击力（+2231）伤害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6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>
        <f>主动技能!P482</f>
        <v>0</v>
      </c>
      <c r="K479">
        <f>主动技能!Q482</f>
        <v>0</v>
      </c>
      <c r="L479">
        <f>主动技能!R482</f>
        <v>0</v>
      </c>
      <c r="M479">
        <f>主动技能!S482</f>
        <v>0</v>
      </c>
      <c r="N479" t="str">
        <f>IF(主动技能!T482="","",主动技能!T482)</f>
        <v/>
      </c>
      <c r="O479" t="str">
        <f>IF(主动技能!U482="","",主动技能!U482)</f>
        <v/>
      </c>
      <c r="P479">
        <f>主动技能!V482</f>
        <v>0</v>
      </c>
      <c r="Q479">
        <f>主动技能!W482</f>
        <v>0</v>
      </c>
      <c r="R479">
        <f>主动技能!X482</f>
        <v>0</v>
      </c>
      <c r="S479">
        <f>主动技能!Y482</f>
        <v>100</v>
      </c>
      <c r="T479">
        <f>主动技能!Z482</f>
        <v>125</v>
      </c>
      <c r="U479">
        <f>主动技能!AB482</f>
        <v>2231</v>
      </c>
      <c r="V479">
        <f>主动技能!AC482</f>
        <v>0</v>
      </c>
      <c r="W479">
        <f>主动技能!AD482</f>
        <v>0</v>
      </c>
      <c r="X479" s="1">
        <v>0</v>
      </c>
      <c r="Y479" s="1">
        <v>0</v>
      </c>
      <c r="Z479" s="1">
        <v>0</v>
      </c>
    </row>
    <row r="480" spans="1:26" x14ac:dyDescent="0.15">
      <c r="A480">
        <f>主动技能!B483</f>
        <v>477</v>
      </c>
      <c r="B480" s="4" t="str">
        <f>主动技能!H483</f>
        <v>弯月斩</v>
      </c>
      <c r="C480" s="4" t="str">
        <f>主动技能!I483</f>
        <v>对敌方1排单位造成125%攻击力（+2747）伤害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6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>
        <f>主动技能!P483</f>
        <v>0</v>
      </c>
      <c r="K480">
        <f>主动技能!Q483</f>
        <v>0</v>
      </c>
      <c r="L480">
        <f>主动技能!R483</f>
        <v>0</v>
      </c>
      <c r="M480">
        <f>主动技能!S483</f>
        <v>0</v>
      </c>
      <c r="N480" t="str">
        <f>IF(主动技能!T483="","",主动技能!T483)</f>
        <v/>
      </c>
      <c r="O480" t="str">
        <f>IF(主动技能!U483="","",主动技能!U483)</f>
        <v/>
      </c>
      <c r="P480">
        <f>主动技能!V483</f>
        <v>0</v>
      </c>
      <c r="Q480">
        <f>主动技能!W483</f>
        <v>0</v>
      </c>
      <c r="R480">
        <f>主动技能!X483</f>
        <v>0</v>
      </c>
      <c r="S480">
        <f>主动技能!Y483</f>
        <v>100</v>
      </c>
      <c r="T480">
        <f>主动技能!Z483</f>
        <v>125</v>
      </c>
      <c r="U480">
        <f>主动技能!AB483</f>
        <v>2747</v>
      </c>
      <c r="V480">
        <f>主动技能!AC483</f>
        <v>0</v>
      </c>
      <c r="W480">
        <f>主动技能!AD483</f>
        <v>0</v>
      </c>
      <c r="X480" s="1">
        <v>0</v>
      </c>
      <c r="Y480" s="1">
        <v>0</v>
      </c>
      <c r="Z480" s="1">
        <v>0</v>
      </c>
    </row>
    <row r="481" spans="1:26" x14ac:dyDescent="0.15">
      <c r="A481">
        <f>主动技能!B484</f>
        <v>478</v>
      </c>
      <c r="B481" s="4" t="str">
        <f>主动技能!H484</f>
        <v>弯月斩</v>
      </c>
      <c r="C481" s="4" t="str">
        <f>主动技能!I484</f>
        <v>对敌方1排单位造成125%攻击力（+3382）伤害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6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>
        <f>主动技能!P484</f>
        <v>0</v>
      </c>
      <c r="K481">
        <f>主动技能!Q484</f>
        <v>0</v>
      </c>
      <c r="L481">
        <f>主动技能!R484</f>
        <v>0</v>
      </c>
      <c r="M481">
        <f>主动技能!S484</f>
        <v>0</v>
      </c>
      <c r="N481" t="str">
        <f>IF(主动技能!T484="","",主动技能!T484)</f>
        <v/>
      </c>
      <c r="O481" t="str">
        <f>IF(主动技能!U484="","",主动技能!U484)</f>
        <v/>
      </c>
      <c r="P481">
        <f>主动技能!V484</f>
        <v>0</v>
      </c>
      <c r="Q481">
        <f>主动技能!W484</f>
        <v>0</v>
      </c>
      <c r="R481">
        <f>主动技能!X484</f>
        <v>0</v>
      </c>
      <c r="S481">
        <f>主动技能!Y484</f>
        <v>100</v>
      </c>
      <c r="T481">
        <f>主动技能!Z484</f>
        <v>125</v>
      </c>
      <c r="U481">
        <f>主动技能!AB484</f>
        <v>3382</v>
      </c>
      <c r="V481">
        <f>主动技能!AC484</f>
        <v>0</v>
      </c>
      <c r="W481">
        <f>主动技能!AD484</f>
        <v>0</v>
      </c>
      <c r="X481" s="1">
        <v>0</v>
      </c>
      <c r="Y481" s="1">
        <v>0</v>
      </c>
      <c r="Z481" s="1">
        <v>0</v>
      </c>
    </row>
    <row r="482" spans="1:26" x14ac:dyDescent="0.15">
      <c r="A482">
        <f>主动技能!B485</f>
        <v>479</v>
      </c>
      <c r="B482" s="4" t="str">
        <f>主动技能!H485</f>
        <v>弯月斩</v>
      </c>
      <c r="C482" s="4" t="str">
        <f>主动技能!I485</f>
        <v>对敌方1排单位造成125%攻击力（+4164）伤害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6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>
        <f>主动技能!P485</f>
        <v>0</v>
      </c>
      <c r="K482">
        <f>主动技能!Q485</f>
        <v>0</v>
      </c>
      <c r="L482">
        <f>主动技能!R485</f>
        <v>0</v>
      </c>
      <c r="M482">
        <f>主动技能!S485</f>
        <v>0</v>
      </c>
      <c r="N482" t="str">
        <f>IF(主动技能!T485="","",主动技能!T485)</f>
        <v/>
      </c>
      <c r="O482" t="str">
        <f>IF(主动技能!U485="","",主动技能!U485)</f>
        <v/>
      </c>
      <c r="P482">
        <f>主动技能!V485</f>
        <v>0</v>
      </c>
      <c r="Q482">
        <f>主动技能!W485</f>
        <v>0</v>
      </c>
      <c r="R482">
        <f>主动技能!X485</f>
        <v>0</v>
      </c>
      <c r="S482">
        <f>主动技能!Y485</f>
        <v>100</v>
      </c>
      <c r="T482">
        <f>主动技能!Z485</f>
        <v>125</v>
      </c>
      <c r="U482">
        <f>主动技能!AB485</f>
        <v>4164</v>
      </c>
      <c r="V482">
        <f>主动技能!AC485</f>
        <v>0</v>
      </c>
      <c r="W482">
        <f>主动技能!AD485</f>
        <v>0</v>
      </c>
      <c r="X482" s="1">
        <v>0</v>
      </c>
      <c r="Y482" s="1">
        <v>0</v>
      </c>
      <c r="Z482" s="1">
        <v>0</v>
      </c>
    </row>
    <row r="483" spans="1:26" x14ac:dyDescent="0.15">
      <c r="A483">
        <f>主动技能!B486</f>
        <v>480</v>
      </c>
      <c r="B483" s="4" t="str">
        <f>主动技能!H486</f>
        <v>弯月斩</v>
      </c>
      <c r="C483" s="4" t="str">
        <f>主动技能!I486</f>
        <v>对敌方1排单位造成125%攻击力（+5127）伤害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6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>
        <f>主动技能!P486</f>
        <v>0</v>
      </c>
      <c r="K483">
        <f>主动技能!Q486</f>
        <v>0</v>
      </c>
      <c r="L483">
        <f>主动技能!R486</f>
        <v>0</v>
      </c>
      <c r="M483">
        <f>主动技能!S486</f>
        <v>0</v>
      </c>
      <c r="N483" t="str">
        <f>IF(主动技能!T486="","",主动技能!T486)</f>
        <v/>
      </c>
      <c r="O483" t="str">
        <f>IF(主动技能!U486="","",主动技能!U486)</f>
        <v/>
      </c>
      <c r="P483">
        <f>主动技能!V486</f>
        <v>0</v>
      </c>
      <c r="Q483">
        <f>主动技能!W486</f>
        <v>0</v>
      </c>
      <c r="R483">
        <f>主动技能!X486</f>
        <v>0</v>
      </c>
      <c r="S483">
        <f>主动技能!Y486</f>
        <v>100</v>
      </c>
      <c r="T483">
        <f>主动技能!Z486</f>
        <v>125</v>
      </c>
      <c r="U483">
        <f>主动技能!AB486</f>
        <v>5127</v>
      </c>
      <c r="V483">
        <f>主动技能!AC486</f>
        <v>0</v>
      </c>
      <c r="W483">
        <f>主动技能!AD486</f>
        <v>0</v>
      </c>
      <c r="X483" s="1">
        <v>0</v>
      </c>
      <c r="Y483" s="1">
        <v>0</v>
      </c>
      <c r="Z483" s="1">
        <v>0</v>
      </c>
    </row>
    <row r="484" spans="1:26" x14ac:dyDescent="0.15">
      <c r="A484">
        <f>主动技能!B487</f>
        <v>481</v>
      </c>
      <c r="B484" s="4" t="str">
        <f>主动技能!H487</f>
        <v>胧月</v>
      </c>
      <c r="C484" s="4" t="str">
        <f>主动技能!I487</f>
        <v>对敌方单体攻击，造成100%攻击力（+30）点伤害。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>
        <f>主动技能!O487</f>
        <v>0</v>
      </c>
      <c r="J484">
        <f>主动技能!P487</f>
        <v>0</v>
      </c>
      <c r="K484">
        <f>主动技能!Q487</f>
        <v>0</v>
      </c>
      <c r="L484">
        <f>主动技能!R487</f>
        <v>0</v>
      </c>
      <c r="M484">
        <f>主动技能!S487</f>
        <v>0</v>
      </c>
      <c r="N484" t="str">
        <f>IF(主动技能!T487="","",主动技能!T487)</f>
        <v/>
      </c>
      <c r="O484" t="str">
        <f>IF(主动技能!U487="","",主动技能!U487)</f>
        <v/>
      </c>
      <c r="P484">
        <f>主动技能!V487</f>
        <v>0</v>
      </c>
      <c r="Q484">
        <f>主动技能!W487</f>
        <v>0</v>
      </c>
      <c r="R484">
        <f>主动技能!X487</f>
        <v>0</v>
      </c>
      <c r="S484">
        <f>主动技能!Y487</f>
        <v>0</v>
      </c>
      <c r="T484">
        <f>主动技能!Z487</f>
        <v>100</v>
      </c>
      <c r="U484">
        <f>主动技能!AB487</f>
        <v>30</v>
      </c>
      <c r="V484">
        <f>主动技能!AC487</f>
        <v>0</v>
      </c>
      <c r="W484">
        <f>主动技能!AD487</f>
        <v>0</v>
      </c>
      <c r="X484" s="1">
        <v>0</v>
      </c>
      <c r="Y484" s="1">
        <v>0</v>
      </c>
      <c r="Z484" s="1">
        <v>0</v>
      </c>
    </row>
    <row r="485" spans="1:26" x14ac:dyDescent="0.15">
      <c r="A485">
        <f>主动技能!B488</f>
        <v>482</v>
      </c>
      <c r="B485" s="4" t="str">
        <f>主动技能!H488</f>
        <v>胧月</v>
      </c>
      <c r="C485" s="4" t="str">
        <f>主动技能!I488</f>
        <v>对敌方单体攻击，造成100%攻击力（+44）点伤害。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>
        <f>主动技能!O488</f>
        <v>0</v>
      </c>
      <c r="J485">
        <f>主动技能!P488</f>
        <v>0</v>
      </c>
      <c r="K485">
        <f>主动技能!Q488</f>
        <v>0</v>
      </c>
      <c r="L485">
        <f>主动技能!R488</f>
        <v>0</v>
      </c>
      <c r="M485">
        <f>主动技能!S488</f>
        <v>0</v>
      </c>
      <c r="N485" t="str">
        <f>IF(主动技能!T488="","",主动技能!T488)</f>
        <v/>
      </c>
      <c r="O485" t="str">
        <f>IF(主动技能!U488="","",主动技能!U488)</f>
        <v/>
      </c>
      <c r="P485">
        <f>主动技能!V488</f>
        <v>0</v>
      </c>
      <c r="Q485">
        <f>主动技能!W488</f>
        <v>0</v>
      </c>
      <c r="R485">
        <f>主动技能!X488</f>
        <v>0</v>
      </c>
      <c r="S485">
        <f>主动技能!Y488</f>
        <v>0</v>
      </c>
      <c r="T485">
        <f>主动技能!Z488</f>
        <v>100</v>
      </c>
      <c r="U485">
        <f>主动技能!AB488</f>
        <v>44</v>
      </c>
      <c r="V485">
        <f>主动技能!AC488</f>
        <v>0</v>
      </c>
      <c r="W485">
        <f>主动技能!AD488</f>
        <v>0</v>
      </c>
      <c r="X485" s="1">
        <v>0</v>
      </c>
      <c r="Y485" s="1">
        <v>0</v>
      </c>
      <c r="Z485" s="1">
        <v>0</v>
      </c>
    </row>
    <row r="486" spans="1:26" x14ac:dyDescent="0.15">
      <c r="A486">
        <f>主动技能!B489</f>
        <v>483</v>
      </c>
      <c r="B486" s="4" t="str">
        <f>主动技能!H489</f>
        <v>胧月</v>
      </c>
      <c r="C486" s="4" t="str">
        <f>主动技能!I489</f>
        <v>对敌方单体攻击，造成100%攻击力（+59）点伤害。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>
        <f>主动技能!O489</f>
        <v>0</v>
      </c>
      <c r="J486">
        <f>主动技能!P489</f>
        <v>0</v>
      </c>
      <c r="K486">
        <f>主动技能!Q489</f>
        <v>0</v>
      </c>
      <c r="L486">
        <f>主动技能!R489</f>
        <v>0</v>
      </c>
      <c r="M486">
        <f>主动技能!S489</f>
        <v>0</v>
      </c>
      <c r="N486" t="str">
        <f>IF(主动技能!T489="","",主动技能!T489)</f>
        <v/>
      </c>
      <c r="O486" t="str">
        <f>IF(主动技能!U489="","",主动技能!U489)</f>
        <v/>
      </c>
      <c r="P486">
        <f>主动技能!V489</f>
        <v>0</v>
      </c>
      <c r="Q486">
        <f>主动技能!W489</f>
        <v>0</v>
      </c>
      <c r="R486">
        <f>主动技能!X489</f>
        <v>0</v>
      </c>
      <c r="S486">
        <f>主动技能!Y489</f>
        <v>0</v>
      </c>
      <c r="T486">
        <f>主动技能!Z489</f>
        <v>100</v>
      </c>
      <c r="U486">
        <f>主动技能!AB489</f>
        <v>59</v>
      </c>
      <c r="V486">
        <f>主动技能!AC489</f>
        <v>0</v>
      </c>
      <c r="W486">
        <f>主动技能!AD489</f>
        <v>0</v>
      </c>
      <c r="X486" s="1">
        <v>0</v>
      </c>
      <c r="Y486" s="1">
        <v>0</v>
      </c>
      <c r="Z486" s="1">
        <v>0</v>
      </c>
    </row>
    <row r="487" spans="1:26" x14ac:dyDescent="0.15">
      <c r="A487">
        <f>主动技能!B490</f>
        <v>484</v>
      </c>
      <c r="B487" s="4" t="str">
        <f>主动技能!H490</f>
        <v>胧月</v>
      </c>
      <c r="C487" s="4" t="str">
        <f>主动技能!I490</f>
        <v>对敌方单体攻击，造成100%攻击力（+73）点伤害。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>
        <f>主动技能!O490</f>
        <v>0</v>
      </c>
      <c r="J487">
        <f>主动技能!P490</f>
        <v>0</v>
      </c>
      <c r="K487">
        <f>主动技能!Q490</f>
        <v>0</v>
      </c>
      <c r="L487">
        <f>主动技能!R490</f>
        <v>0</v>
      </c>
      <c r="M487">
        <f>主动技能!S490</f>
        <v>0</v>
      </c>
      <c r="N487" t="str">
        <f>IF(主动技能!T490="","",主动技能!T490)</f>
        <v/>
      </c>
      <c r="O487" t="str">
        <f>IF(主动技能!U490="","",主动技能!U490)</f>
        <v/>
      </c>
      <c r="P487">
        <f>主动技能!V490</f>
        <v>0</v>
      </c>
      <c r="Q487">
        <f>主动技能!W490</f>
        <v>0</v>
      </c>
      <c r="R487">
        <f>主动技能!X490</f>
        <v>0</v>
      </c>
      <c r="S487">
        <f>主动技能!Y490</f>
        <v>0</v>
      </c>
      <c r="T487">
        <f>主动技能!Z490</f>
        <v>100</v>
      </c>
      <c r="U487">
        <f>主动技能!AB490</f>
        <v>73</v>
      </c>
      <c r="V487">
        <f>主动技能!AC490</f>
        <v>0</v>
      </c>
      <c r="W487">
        <f>主动技能!AD490</f>
        <v>0</v>
      </c>
      <c r="X487" s="1">
        <v>0</v>
      </c>
      <c r="Y487" s="1">
        <v>0</v>
      </c>
      <c r="Z487" s="1">
        <v>0</v>
      </c>
    </row>
    <row r="488" spans="1:26" x14ac:dyDescent="0.15">
      <c r="A488">
        <f>主动技能!B491</f>
        <v>485</v>
      </c>
      <c r="B488" s="4" t="str">
        <f>主动技能!H491</f>
        <v>胧月</v>
      </c>
      <c r="C488" s="4" t="str">
        <f>主动技能!I491</f>
        <v>对敌方单体攻击，造成100%攻击力（+90）点伤害。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>
        <f>主动技能!O491</f>
        <v>0</v>
      </c>
      <c r="J488">
        <f>主动技能!P491</f>
        <v>0</v>
      </c>
      <c r="K488">
        <f>主动技能!Q491</f>
        <v>0</v>
      </c>
      <c r="L488">
        <f>主动技能!R491</f>
        <v>0</v>
      </c>
      <c r="M488">
        <f>主动技能!S491</f>
        <v>0</v>
      </c>
      <c r="N488" t="str">
        <f>IF(主动技能!T491="","",主动技能!T491)</f>
        <v/>
      </c>
      <c r="O488" t="str">
        <f>IF(主动技能!U491="","",主动技能!U491)</f>
        <v/>
      </c>
      <c r="P488">
        <f>主动技能!V491</f>
        <v>0</v>
      </c>
      <c r="Q488">
        <f>主动技能!W491</f>
        <v>0</v>
      </c>
      <c r="R488">
        <f>主动技能!X491</f>
        <v>0</v>
      </c>
      <c r="S488">
        <f>主动技能!Y491</f>
        <v>0</v>
      </c>
      <c r="T488">
        <f>主动技能!Z491</f>
        <v>100</v>
      </c>
      <c r="U488">
        <f>主动技能!AB491</f>
        <v>90</v>
      </c>
      <c r="V488">
        <f>主动技能!AC491</f>
        <v>0</v>
      </c>
      <c r="W488">
        <f>主动技能!AD491</f>
        <v>0</v>
      </c>
      <c r="X488" s="1">
        <v>0</v>
      </c>
      <c r="Y488" s="1">
        <v>0</v>
      </c>
      <c r="Z488" s="1">
        <v>0</v>
      </c>
    </row>
    <row r="489" spans="1:26" x14ac:dyDescent="0.15">
      <c r="A489">
        <f>主动技能!B492</f>
        <v>486</v>
      </c>
      <c r="B489" s="4" t="str">
        <f>主动技能!H492</f>
        <v>胧月</v>
      </c>
      <c r="C489" s="4" t="str">
        <f>主动技能!I492</f>
        <v>对敌方单体攻击，造成100%攻击力（+111）点伤害。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>
        <f>主动技能!O492</f>
        <v>0</v>
      </c>
      <c r="J489">
        <f>主动技能!P492</f>
        <v>0</v>
      </c>
      <c r="K489">
        <f>主动技能!Q492</f>
        <v>0</v>
      </c>
      <c r="L489">
        <f>主动技能!R492</f>
        <v>0</v>
      </c>
      <c r="M489">
        <f>主动技能!S492</f>
        <v>0</v>
      </c>
      <c r="N489" t="str">
        <f>IF(主动技能!T492="","",主动技能!T492)</f>
        <v/>
      </c>
      <c r="O489" t="str">
        <f>IF(主动技能!U492="","",主动技能!U492)</f>
        <v/>
      </c>
      <c r="P489">
        <f>主动技能!V492</f>
        <v>0</v>
      </c>
      <c r="Q489">
        <f>主动技能!W492</f>
        <v>0</v>
      </c>
      <c r="R489">
        <f>主动技能!X492</f>
        <v>0</v>
      </c>
      <c r="S489">
        <f>主动技能!Y492</f>
        <v>0</v>
      </c>
      <c r="T489">
        <f>主动技能!Z492</f>
        <v>100</v>
      </c>
      <c r="U489">
        <f>主动技能!AB492</f>
        <v>111</v>
      </c>
      <c r="V489">
        <f>主动技能!AC492</f>
        <v>0</v>
      </c>
      <c r="W489">
        <f>主动技能!AD492</f>
        <v>0</v>
      </c>
      <c r="X489" s="1">
        <v>0</v>
      </c>
      <c r="Y489" s="1">
        <v>0</v>
      </c>
      <c r="Z489" s="1">
        <v>0</v>
      </c>
    </row>
    <row r="490" spans="1:26" x14ac:dyDescent="0.15">
      <c r="A490">
        <f>主动技能!B493</f>
        <v>487</v>
      </c>
      <c r="B490" s="4" t="str">
        <f>主动技能!H493</f>
        <v>胧月</v>
      </c>
      <c r="C490" s="4" t="str">
        <f>主动技能!I493</f>
        <v>对敌方单体攻击，造成100%攻击力（+137）点伤害。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>
        <f>主动技能!O493</f>
        <v>0</v>
      </c>
      <c r="J490">
        <f>主动技能!P493</f>
        <v>0</v>
      </c>
      <c r="K490">
        <f>主动技能!Q493</f>
        <v>0</v>
      </c>
      <c r="L490">
        <f>主动技能!R493</f>
        <v>0</v>
      </c>
      <c r="M490">
        <f>主动技能!S493</f>
        <v>0</v>
      </c>
      <c r="N490" t="str">
        <f>IF(主动技能!T493="","",主动技能!T493)</f>
        <v/>
      </c>
      <c r="O490" t="str">
        <f>IF(主动技能!U493="","",主动技能!U493)</f>
        <v/>
      </c>
      <c r="P490">
        <f>主动技能!V493</f>
        <v>0</v>
      </c>
      <c r="Q490">
        <f>主动技能!W493</f>
        <v>0</v>
      </c>
      <c r="R490">
        <f>主动技能!X493</f>
        <v>0</v>
      </c>
      <c r="S490">
        <f>主动技能!Y493</f>
        <v>0</v>
      </c>
      <c r="T490">
        <f>主动技能!Z493</f>
        <v>100</v>
      </c>
      <c r="U490">
        <f>主动技能!AB493</f>
        <v>137</v>
      </c>
      <c r="V490">
        <f>主动技能!AC493</f>
        <v>0</v>
      </c>
      <c r="W490">
        <f>主动技能!AD493</f>
        <v>0</v>
      </c>
      <c r="X490" s="1">
        <v>0</v>
      </c>
      <c r="Y490" s="1">
        <v>0</v>
      </c>
      <c r="Z490" s="1">
        <v>0</v>
      </c>
    </row>
    <row r="491" spans="1:26" x14ac:dyDescent="0.15">
      <c r="A491">
        <f>主动技能!B494</f>
        <v>488</v>
      </c>
      <c r="B491" s="4" t="str">
        <f>主动技能!H494</f>
        <v>胧月</v>
      </c>
      <c r="C491" s="4" t="str">
        <f>主动技能!I494</f>
        <v>对敌方单体攻击，造成100%攻击力（+168）点伤害。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>
        <f>主动技能!O494</f>
        <v>0</v>
      </c>
      <c r="J491">
        <f>主动技能!P494</f>
        <v>0</v>
      </c>
      <c r="K491">
        <f>主动技能!Q494</f>
        <v>0</v>
      </c>
      <c r="L491">
        <f>主动技能!R494</f>
        <v>0</v>
      </c>
      <c r="M491">
        <f>主动技能!S494</f>
        <v>0</v>
      </c>
      <c r="N491" t="str">
        <f>IF(主动技能!T494="","",主动技能!T494)</f>
        <v/>
      </c>
      <c r="O491" t="str">
        <f>IF(主动技能!U494="","",主动技能!U494)</f>
        <v/>
      </c>
      <c r="P491">
        <f>主动技能!V494</f>
        <v>0</v>
      </c>
      <c r="Q491">
        <f>主动技能!W494</f>
        <v>0</v>
      </c>
      <c r="R491">
        <f>主动技能!X494</f>
        <v>0</v>
      </c>
      <c r="S491">
        <f>主动技能!Y494</f>
        <v>0</v>
      </c>
      <c r="T491">
        <f>主动技能!Z494</f>
        <v>100</v>
      </c>
      <c r="U491">
        <f>主动技能!AB494</f>
        <v>168</v>
      </c>
      <c r="V491">
        <f>主动技能!AC494</f>
        <v>0</v>
      </c>
      <c r="W491">
        <f>主动技能!AD494</f>
        <v>0</v>
      </c>
      <c r="X491" s="1">
        <v>0</v>
      </c>
      <c r="Y491" s="1">
        <v>0</v>
      </c>
      <c r="Z491" s="1">
        <v>0</v>
      </c>
    </row>
    <row r="492" spans="1:26" x14ac:dyDescent="0.15">
      <c r="A492">
        <f>主动技能!B495</f>
        <v>489</v>
      </c>
      <c r="B492" s="4" t="str">
        <f>主动技能!H495</f>
        <v>胧月</v>
      </c>
      <c r="C492" s="4" t="str">
        <f>主动技能!I495</f>
        <v>对敌方单体攻击，造成100%攻击力（+208）点伤害。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>
        <f>主动技能!O495</f>
        <v>0</v>
      </c>
      <c r="J492">
        <f>主动技能!P495</f>
        <v>0</v>
      </c>
      <c r="K492">
        <f>主动技能!Q495</f>
        <v>0</v>
      </c>
      <c r="L492">
        <f>主动技能!R495</f>
        <v>0</v>
      </c>
      <c r="M492">
        <f>主动技能!S495</f>
        <v>0</v>
      </c>
      <c r="N492" t="str">
        <f>IF(主动技能!T495="","",主动技能!T495)</f>
        <v/>
      </c>
      <c r="O492" t="str">
        <f>IF(主动技能!U495="","",主动技能!U495)</f>
        <v/>
      </c>
      <c r="P492">
        <f>主动技能!V495</f>
        <v>0</v>
      </c>
      <c r="Q492">
        <f>主动技能!W495</f>
        <v>0</v>
      </c>
      <c r="R492">
        <f>主动技能!X495</f>
        <v>0</v>
      </c>
      <c r="S492">
        <f>主动技能!Y495</f>
        <v>0</v>
      </c>
      <c r="T492">
        <f>主动技能!Z495</f>
        <v>100</v>
      </c>
      <c r="U492">
        <f>主动技能!AB495</f>
        <v>208</v>
      </c>
      <c r="V492">
        <f>主动技能!AC495</f>
        <v>0</v>
      </c>
      <c r="W492">
        <f>主动技能!AD495</f>
        <v>0</v>
      </c>
      <c r="X492" s="1">
        <v>0</v>
      </c>
      <c r="Y492" s="1">
        <v>0</v>
      </c>
      <c r="Z492" s="1">
        <v>0</v>
      </c>
    </row>
    <row r="493" spans="1:26" x14ac:dyDescent="0.15">
      <c r="A493">
        <f>主动技能!B496</f>
        <v>490</v>
      </c>
      <c r="B493" s="4" t="str">
        <f>主动技能!H496</f>
        <v>胧月</v>
      </c>
      <c r="C493" s="4" t="str">
        <f>主动技能!I496</f>
        <v>对敌方单体攻击，造成100%攻击力（+256）点伤害。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>
        <f>主动技能!O496</f>
        <v>0</v>
      </c>
      <c r="J493">
        <f>主动技能!P496</f>
        <v>0</v>
      </c>
      <c r="K493">
        <f>主动技能!Q496</f>
        <v>0</v>
      </c>
      <c r="L493">
        <f>主动技能!R496</f>
        <v>0</v>
      </c>
      <c r="M493">
        <f>主动技能!S496</f>
        <v>0</v>
      </c>
      <c r="N493" t="str">
        <f>IF(主动技能!T496="","",主动技能!T496)</f>
        <v/>
      </c>
      <c r="O493" t="str">
        <f>IF(主动技能!U496="","",主动技能!U496)</f>
        <v/>
      </c>
      <c r="P493">
        <f>主动技能!V496</f>
        <v>0</v>
      </c>
      <c r="Q493">
        <f>主动技能!W496</f>
        <v>0</v>
      </c>
      <c r="R493">
        <f>主动技能!X496</f>
        <v>0</v>
      </c>
      <c r="S493">
        <f>主动技能!Y496</f>
        <v>0</v>
      </c>
      <c r="T493">
        <f>主动技能!Z496</f>
        <v>100</v>
      </c>
      <c r="U493">
        <f>主动技能!AB496</f>
        <v>256</v>
      </c>
      <c r="V493">
        <f>主动技能!AC496</f>
        <v>0</v>
      </c>
      <c r="W493">
        <f>主动技能!AD496</f>
        <v>0</v>
      </c>
      <c r="X493" s="1">
        <v>0</v>
      </c>
      <c r="Y493" s="1">
        <v>0</v>
      </c>
      <c r="Z493" s="1">
        <v>0</v>
      </c>
    </row>
    <row r="494" spans="1:26" x14ac:dyDescent="0.15">
      <c r="A494">
        <f>主动技能!B497</f>
        <v>491</v>
      </c>
      <c r="B494" s="4" t="str">
        <f>主动技能!H497</f>
        <v>胧月</v>
      </c>
      <c r="C494" s="4" t="str">
        <f>主动技能!I497</f>
        <v>对敌方单体攻击，造成100%攻击力（+315）点伤害。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>
        <f>主动技能!O497</f>
        <v>0</v>
      </c>
      <c r="J494">
        <f>主动技能!P497</f>
        <v>0</v>
      </c>
      <c r="K494">
        <f>主动技能!Q497</f>
        <v>0</v>
      </c>
      <c r="L494">
        <f>主动技能!R497</f>
        <v>0</v>
      </c>
      <c r="M494">
        <f>主动技能!S497</f>
        <v>0</v>
      </c>
      <c r="N494" t="str">
        <f>IF(主动技能!T497="","",主动技能!T497)</f>
        <v/>
      </c>
      <c r="O494" t="str">
        <f>IF(主动技能!U497="","",主动技能!U497)</f>
        <v/>
      </c>
      <c r="P494">
        <f>主动技能!V497</f>
        <v>0</v>
      </c>
      <c r="Q494">
        <f>主动技能!W497</f>
        <v>0</v>
      </c>
      <c r="R494">
        <f>主动技能!X497</f>
        <v>0</v>
      </c>
      <c r="S494">
        <f>主动技能!Y497</f>
        <v>0</v>
      </c>
      <c r="T494">
        <f>主动技能!Z497</f>
        <v>100</v>
      </c>
      <c r="U494">
        <f>主动技能!AB497</f>
        <v>315</v>
      </c>
      <c r="V494">
        <f>主动技能!AC497</f>
        <v>0</v>
      </c>
      <c r="W494">
        <f>主动技能!AD497</f>
        <v>0</v>
      </c>
      <c r="X494" s="1">
        <v>0</v>
      </c>
      <c r="Y494" s="1">
        <v>0</v>
      </c>
      <c r="Z494" s="1">
        <v>0</v>
      </c>
    </row>
    <row r="495" spans="1:26" x14ac:dyDescent="0.15">
      <c r="A495">
        <f>主动技能!B498</f>
        <v>492</v>
      </c>
      <c r="B495" s="4" t="str">
        <f>主动技能!H498</f>
        <v>胧月</v>
      </c>
      <c r="C495" s="4" t="str">
        <f>主动技能!I498</f>
        <v>对敌方单体攻击，造成100%攻击力（+388）点伤害。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>
        <f>主动技能!O498</f>
        <v>0</v>
      </c>
      <c r="J495">
        <f>主动技能!P498</f>
        <v>0</v>
      </c>
      <c r="K495">
        <f>主动技能!Q498</f>
        <v>0</v>
      </c>
      <c r="L495">
        <f>主动技能!R498</f>
        <v>0</v>
      </c>
      <c r="M495">
        <f>主动技能!S498</f>
        <v>0</v>
      </c>
      <c r="N495" t="str">
        <f>IF(主动技能!T498="","",主动技能!T498)</f>
        <v/>
      </c>
      <c r="O495" t="str">
        <f>IF(主动技能!U498="","",主动技能!U498)</f>
        <v/>
      </c>
      <c r="P495">
        <f>主动技能!V498</f>
        <v>0</v>
      </c>
      <c r="Q495">
        <f>主动技能!W498</f>
        <v>0</v>
      </c>
      <c r="R495">
        <f>主动技能!X498</f>
        <v>0</v>
      </c>
      <c r="S495">
        <f>主动技能!Y498</f>
        <v>0</v>
      </c>
      <c r="T495">
        <f>主动技能!Z498</f>
        <v>100</v>
      </c>
      <c r="U495">
        <f>主动技能!AB498</f>
        <v>388</v>
      </c>
      <c r="V495">
        <f>主动技能!AC498</f>
        <v>0</v>
      </c>
      <c r="W495">
        <f>主动技能!AD498</f>
        <v>0</v>
      </c>
      <c r="X495" s="1">
        <v>0</v>
      </c>
      <c r="Y495" s="1">
        <v>0</v>
      </c>
      <c r="Z495" s="1">
        <v>0</v>
      </c>
    </row>
    <row r="496" spans="1:26" x14ac:dyDescent="0.15">
      <c r="A496">
        <f>主动技能!B499</f>
        <v>493</v>
      </c>
      <c r="B496" s="4" t="str">
        <f>主动技能!H499</f>
        <v>胧月</v>
      </c>
      <c r="C496" s="4" t="str">
        <f>主动技能!I499</f>
        <v>对敌方单体攻击，造成100%攻击力（+478）点伤害。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>
        <f>主动技能!O499</f>
        <v>0</v>
      </c>
      <c r="J496">
        <f>主动技能!P499</f>
        <v>0</v>
      </c>
      <c r="K496">
        <f>主动技能!Q499</f>
        <v>0</v>
      </c>
      <c r="L496">
        <f>主动技能!R499</f>
        <v>0</v>
      </c>
      <c r="M496">
        <f>主动技能!S499</f>
        <v>0</v>
      </c>
      <c r="N496" t="str">
        <f>IF(主动技能!T499="","",主动技能!T499)</f>
        <v/>
      </c>
      <c r="O496" t="str">
        <f>IF(主动技能!U499="","",主动技能!U499)</f>
        <v/>
      </c>
      <c r="P496">
        <f>主动技能!V499</f>
        <v>0</v>
      </c>
      <c r="Q496">
        <f>主动技能!W499</f>
        <v>0</v>
      </c>
      <c r="R496">
        <f>主动技能!X499</f>
        <v>0</v>
      </c>
      <c r="S496">
        <f>主动技能!Y499</f>
        <v>0</v>
      </c>
      <c r="T496">
        <f>主动技能!Z499</f>
        <v>100</v>
      </c>
      <c r="U496">
        <f>主动技能!AB499</f>
        <v>478</v>
      </c>
      <c r="V496">
        <f>主动技能!AC499</f>
        <v>0</v>
      </c>
      <c r="W496">
        <f>主动技能!AD499</f>
        <v>0</v>
      </c>
      <c r="X496" s="1">
        <v>0</v>
      </c>
      <c r="Y496" s="1">
        <v>0</v>
      </c>
      <c r="Z496" s="1">
        <v>0</v>
      </c>
    </row>
    <row r="497" spans="1:26" x14ac:dyDescent="0.15">
      <c r="A497">
        <f>主动技能!B500</f>
        <v>494</v>
      </c>
      <c r="B497" s="4" t="str">
        <f>主动技能!H500</f>
        <v>胧月</v>
      </c>
      <c r="C497" s="4" t="str">
        <f>主动技能!I500</f>
        <v>对敌方单体攻击，造成100%攻击力（+588）点伤害。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>
        <f>主动技能!O500</f>
        <v>0</v>
      </c>
      <c r="J497">
        <f>主动技能!P500</f>
        <v>0</v>
      </c>
      <c r="K497">
        <f>主动技能!Q500</f>
        <v>0</v>
      </c>
      <c r="L497">
        <f>主动技能!R500</f>
        <v>0</v>
      </c>
      <c r="M497">
        <f>主动技能!S500</f>
        <v>0</v>
      </c>
      <c r="N497" t="str">
        <f>IF(主动技能!T500="","",主动技能!T500)</f>
        <v/>
      </c>
      <c r="O497" t="str">
        <f>IF(主动技能!U500="","",主动技能!U500)</f>
        <v/>
      </c>
      <c r="P497">
        <f>主动技能!V500</f>
        <v>0</v>
      </c>
      <c r="Q497">
        <f>主动技能!W500</f>
        <v>0</v>
      </c>
      <c r="R497">
        <f>主动技能!X500</f>
        <v>0</v>
      </c>
      <c r="S497">
        <f>主动技能!Y500</f>
        <v>0</v>
      </c>
      <c r="T497">
        <f>主动技能!Z500</f>
        <v>100</v>
      </c>
      <c r="U497">
        <f>主动技能!AB500</f>
        <v>588</v>
      </c>
      <c r="V497">
        <f>主动技能!AC500</f>
        <v>0</v>
      </c>
      <c r="W497">
        <f>主动技能!AD500</f>
        <v>0</v>
      </c>
      <c r="X497" s="1">
        <v>0</v>
      </c>
      <c r="Y497" s="1">
        <v>0</v>
      </c>
      <c r="Z497" s="1">
        <v>0</v>
      </c>
    </row>
    <row r="498" spans="1:26" x14ac:dyDescent="0.15">
      <c r="A498">
        <f>主动技能!B501</f>
        <v>495</v>
      </c>
      <c r="B498" s="4" t="str">
        <f>主动技能!H501</f>
        <v>胧月</v>
      </c>
      <c r="C498" s="4" t="str">
        <f>主动技能!I501</f>
        <v>对敌方单体攻击，造成100%攻击力（+724）点伤害。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>
        <f>主动技能!O501</f>
        <v>0</v>
      </c>
      <c r="J498">
        <f>主动技能!P501</f>
        <v>0</v>
      </c>
      <c r="K498">
        <f>主动技能!Q501</f>
        <v>0</v>
      </c>
      <c r="L498">
        <f>主动技能!R501</f>
        <v>0</v>
      </c>
      <c r="M498">
        <f>主动技能!S501</f>
        <v>0</v>
      </c>
      <c r="N498" t="str">
        <f>IF(主动技能!T501="","",主动技能!T501)</f>
        <v/>
      </c>
      <c r="O498" t="str">
        <f>IF(主动技能!U501="","",主动技能!U501)</f>
        <v/>
      </c>
      <c r="P498">
        <f>主动技能!V501</f>
        <v>0</v>
      </c>
      <c r="Q498">
        <f>主动技能!W501</f>
        <v>0</v>
      </c>
      <c r="R498">
        <f>主动技能!X501</f>
        <v>0</v>
      </c>
      <c r="S498">
        <f>主动技能!Y501</f>
        <v>0</v>
      </c>
      <c r="T498">
        <f>主动技能!Z501</f>
        <v>100</v>
      </c>
      <c r="U498">
        <f>主动技能!AB501</f>
        <v>724</v>
      </c>
      <c r="V498">
        <f>主动技能!AC501</f>
        <v>0</v>
      </c>
      <c r="W498">
        <f>主动技能!AD501</f>
        <v>0</v>
      </c>
      <c r="X498" s="1">
        <v>0</v>
      </c>
      <c r="Y498" s="1">
        <v>0</v>
      </c>
      <c r="Z498" s="1">
        <v>0</v>
      </c>
    </row>
    <row r="499" spans="1:26" x14ac:dyDescent="0.15">
      <c r="A499">
        <f>主动技能!B502</f>
        <v>496</v>
      </c>
      <c r="B499" s="4" t="str">
        <f>主动技能!H502</f>
        <v>胧月</v>
      </c>
      <c r="C499" s="4" t="str">
        <f>主动技能!I502</f>
        <v>对敌方单体攻击，造成100%攻击力（+892）点伤害。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>
        <f>主动技能!O502</f>
        <v>0</v>
      </c>
      <c r="J499">
        <f>主动技能!P502</f>
        <v>0</v>
      </c>
      <c r="K499">
        <f>主动技能!Q502</f>
        <v>0</v>
      </c>
      <c r="L499">
        <f>主动技能!R502</f>
        <v>0</v>
      </c>
      <c r="M499">
        <f>主动技能!S502</f>
        <v>0</v>
      </c>
      <c r="N499" t="str">
        <f>IF(主动技能!T502="","",主动技能!T502)</f>
        <v/>
      </c>
      <c r="O499" t="str">
        <f>IF(主动技能!U502="","",主动技能!U502)</f>
        <v/>
      </c>
      <c r="P499">
        <f>主动技能!V502</f>
        <v>0</v>
      </c>
      <c r="Q499">
        <f>主动技能!W502</f>
        <v>0</v>
      </c>
      <c r="R499">
        <f>主动技能!X502</f>
        <v>0</v>
      </c>
      <c r="S499">
        <f>主动技能!Y502</f>
        <v>0</v>
      </c>
      <c r="T499">
        <f>主动技能!Z502</f>
        <v>100</v>
      </c>
      <c r="U499">
        <f>主动技能!AB502</f>
        <v>892</v>
      </c>
      <c r="V499">
        <f>主动技能!AC502</f>
        <v>0</v>
      </c>
      <c r="W499">
        <f>主动技能!AD502</f>
        <v>0</v>
      </c>
      <c r="X499" s="1">
        <v>0</v>
      </c>
      <c r="Y499" s="1">
        <v>0</v>
      </c>
      <c r="Z499" s="1">
        <v>0</v>
      </c>
    </row>
    <row r="500" spans="1:26" x14ac:dyDescent="0.15">
      <c r="A500">
        <f>主动技能!B503</f>
        <v>497</v>
      </c>
      <c r="B500" s="4" t="str">
        <f>主动技能!H503</f>
        <v>胧月</v>
      </c>
      <c r="C500" s="4" t="str">
        <f>主动技能!I503</f>
        <v>对敌方单体攻击，造成100%攻击力（+1098）点伤害。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>
        <f>主动技能!O503</f>
        <v>0</v>
      </c>
      <c r="J500">
        <f>主动技能!P503</f>
        <v>0</v>
      </c>
      <c r="K500">
        <f>主动技能!Q503</f>
        <v>0</v>
      </c>
      <c r="L500">
        <f>主动技能!R503</f>
        <v>0</v>
      </c>
      <c r="M500">
        <f>主动技能!S503</f>
        <v>0</v>
      </c>
      <c r="N500" t="str">
        <f>IF(主动技能!T503="","",主动技能!T503)</f>
        <v/>
      </c>
      <c r="O500" t="str">
        <f>IF(主动技能!U503="","",主动技能!U503)</f>
        <v/>
      </c>
      <c r="P500">
        <f>主动技能!V503</f>
        <v>0</v>
      </c>
      <c r="Q500">
        <f>主动技能!W503</f>
        <v>0</v>
      </c>
      <c r="R500">
        <f>主动技能!X503</f>
        <v>0</v>
      </c>
      <c r="S500">
        <f>主动技能!Y503</f>
        <v>0</v>
      </c>
      <c r="T500">
        <f>主动技能!Z503</f>
        <v>100</v>
      </c>
      <c r="U500">
        <f>主动技能!AB503</f>
        <v>1098</v>
      </c>
      <c r="V500">
        <f>主动技能!AC503</f>
        <v>0</v>
      </c>
      <c r="W500">
        <f>主动技能!AD503</f>
        <v>0</v>
      </c>
      <c r="X500" s="1">
        <v>0</v>
      </c>
      <c r="Y500" s="1">
        <v>0</v>
      </c>
      <c r="Z500" s="1">
        <v>0</v>
      </c>
    </row>
    <row r="501" spans="1:26" x14ac:dyDescent="0.15">
      <c r="A501">
        <f>主动技能!B504</f>
        <v>498</v>
      </c>
      <c r="B501" s="4" t="str">
        <f>主动技能!H504</f>
        <v>胧月</v>
      </c>
      <c r="C501" s="4" t="str">
        <f>主动技能!I504</f>
        <v>对敌方单体攻击，造成100%攻击力（+1352）点伤害。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>
        <f>主动技能!O504</f>
        <v>0</v>
      </c>
      <c r="J501">
        <f>主动技能!P504</f>
        <v>0</v>
      </c>
      <c r="K501">
        <f>主动技能!Q504</f>
        <v>0</v>
      </c>
      <c r="L501">
        <f>主动技能!R504</f>
        <v>0</v>
      </c>
      <c r="M501">
        <f>主动技能!S504</f>
        <v>0</v>
      </c>
      <c r="N501" t="str">
        <f>IF(主动技能!T504="","",主动技能!T504)</f>
        <v/>
      </c>
      <c r="O501" t="str">
        <f>IF(主动技能!U504="","",主动技能!U504)</f>
        <v/>
      </c>
      <c r="P501">
        <f>主动技能!V504</f>
        <v>0</v>
      </c>
      <c r="Q501">
        <f>主动技能!W504</f>
        <v>0</v>
      </c>
      <c r="R501">
        <f>主动技能!X504</f>
        <v>0</v>
      </c>
      <c r="S501">
        <f>主动技能!Y504</f>
        <v>0</v>
      </c>
      <c r="T501">
        <f>主动技能!Z504</f>
        <v>100</v>
      </c>
      <c r="U501">
        <f>主动技能!AB504</f>
        <v>1352</v>
      </c>
      <c r="V501">
        <f>主动技能!AC504</f>
        <v>0</v>
      </c>
      <c r="W501">
        <f>主动技能!AD504</f>
        <v>0</v>
      </c>
      <c r="X501" s="1">
        <v>0</v>
      </c>
      <c r="Y501" s="1">
        <v>0</v>
      </c>
      <c r="Z501" s="1">
        <v>0</v>
      </c>
    </row>
    <row r="502" spans="1:26" x14ac:dyDescent="0.15">
      <c r="A502">
        <f>主动技能!B505</f>
        <v>499</v>
      </c>
      <c r="B502" s="4" t="str">
        <f>主动技能!H505</f>
        <v>胧月</v>
      </c>
      <c r="C502" s="4" t="str">
        <f>主动技能!I505</f>
        <v>对敌方单体攻击，造成100%攻击力（+1665）点伤害。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>
        <f>主动技能!O505</f>
        <v>0</v>
      </c>
      <c r="J502">
        <f>主动技能!P505</f>
        <v>0</v>
      </c>
      <c r="K502">
        <f>主动技能!Q505</f>
        <v>0</v>
      </c>
      <c r="L502">
        <f>主动技能!R505</f>
        <v>0</v>
      </c>
      <c r="M502">
        <f>主动技能!S505</f>
        <v>0</v>
      </c>
      <c r="N502" t="str">
        <f>IF(主动技能!T505="","",主动技能!T505)</f>
        <v/>
      </c>
      <c r="O502" t="str">
        <f>IF(主动技能!U505="","",主动技能!U505)</f>
        <v/>
      </c>
      <c r="P502">
        <f>主动技能!V505</f>
        <v>0</v>
      </c>
      <c r="Q502">
        <f>主动技能!W505</f>
        <v>0</v>
      </c>
      <c r="R502">
        <f>主动技能!X505</f>
        <v>0</v>
      </c>
      <c r="S502">
        <f>主动技能!Y505</f>
        <v>0</v>
      </c>
      <c r="T502">
        <f>主动技能!Z505</f>
        <v>100</v>
      </c>
      <c r="U502">
        <f>主动技能!AB505</f>
        <v>1665</v>
      </c>
      <c r="V502">
        <f>主动技能!AC505</f>
        <v>0</v>
      </c>
      <c r="W502">
        <f>主动技能!AD505</f>
        <v>0</v>
      </c>
      <c r="X502" s="1">
        <v>0</v>
      </c>
      <c r="Y502" s="1">
        <v>0</v>
      </c>
      <c r="Z502" s="1">
        <v>0</v>
      </c>
    </row>
    <row r="503" spans="1:26" x14ac:dyDescent="0.15">
      <c r="A503">
        <f>主动技能!B506</f>
        <v>500</v>
      </c>
      <c r="B503" s="4" t="str">
        <f>主动技能!H506</f>
        <v>胧月</v>
      </c>
      <c r="C503" s="4" t="str">
        <f>主动技能!I506</f>
        <v>对敌方单体攻击，造成100%攻击力（+2051）点伤害。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>
        <f>主动技能!O506</f>
        <v>0</v>
      </c>
      <c r="J503">
        <f>主动技能!P506</f>
        <v>0</v>
      </c>
      <c r="K503">
        <f>主动技能!Q506</f>
        <v>0</v>
      </c>
      <c r="L503">
        <f>主动技能!R506</f>
        <v>0</v>
      </c>
      <c r="M503">
        <f>主动技能!S506</f>
        <v>0</v>
      </c>
      <c r="N503" t="str">
        <f>IF(主动技能!T506="","",主动技能!T506)</f>
        <v/>
      </c>
      <c r="O503" t="str">
        <f>IF(主动技能!U506="","",主动技能!U506)</f>
        <v/>
      </c>
      <c r="P503">
        <f>主动技能!V506</f>
        <v>0</v>
      </c>
      <c r="Q503">
        <f>主动技能!W506</f>
        <v>0</v>
      </c>
      <c r="R503">
        <f>主动技能!X506</f>
        <v>0</v>
      </c>
      <c r="S503">
        <f>主动技能!Y506</f>
        <v>0</v>
      </c>
      <c r="T503">
        <f>主动技能!Z506</f>
        <v>100</v>
      </c>
      <c r="U503">
        <f>主动技能!AB506</f>
        <v>2051</v>
      </c>
      <c r="V503">
        <f>主动技能!AC506</f>
        <v>0</v>
      </c>
      <c r="W503">
        <f>主动技能!AD506</f>
        <v>0</v>
      </c>
      <c r="X503" s="1">
        <v>0</v>
      </c>
      <c r="Y503" s="1">
        <v>0</v>
      </c>
      <c r="Z503" s="1">
        <v>0</v>
      </c>
    </row>
    <row r="504" spans="1:26" x14ac:dyDescent="0.15">
      <c r="A504">
        <f>主动技能!B507</f>
        <v>501</v>
      </c>
      <c r="B504" s="4" t="str">
        <f>主动技能!H507</f>
        <v>回春术</v>
      </c>
      <c r="C504" s="4" t="str">
        <f>主动技能!I507</f>
        <v>对己方任意单体回复生命121</v>
      </c>
      <c r="D504" s="4">
        <f>VLOOKUP(主动技能!J507,对应表!F:G,2,FALSE)</f>
        <v>2</v>
      </c>
      <c r="E504" s="4">
        <f>VLOOKUP(主动技能!K507,对应表!J:K,2,FALSE)</f>
        <v>3</v>
      </c>
      <c r="F504" s="4">
        <f>VLOOKUP(主动技能!L507,对应表!N:O,2,FALSE)</f>
        <v>1</v>
      </c>
      <c r="G504" s="4">
        <f>IF(主动技能!M507="必中",2,1)</f>
        <v>2</v>
      </c>
      <c r="H504" s="4">
        <f>主动技能!N507</f>
        <v>100</v>
      </c>
      <c r="I504" s="4">
        <f>主动技能!O507</f>
        <v>0</v>
      </c>
      <c r="J504">
        <f>主动技能!P507</f>
        <v>0</v>
      </c>
      <c r="K504">
        <f>主动技能!Q507</f>
        <v>0</v>
      </c>
      <c r="L504">
        <f>主动技能!R507</f>
        <v>0</v>
      </c>
      <c r="M504">
        <f>主动技能!S507</f>
        <v>0</v>
      </c>
      <c r="N504" t="str">
        <f>IF(主动技能!T507="","",主动技能!T507)</f>
        <v>4:100:2:0</v>
      </c>
      <c r="O504" t="str">
        <f>IF(主动技能!U507="","",主动技能!U507)</f>
        <v/>
      </c>
      <c r="P504">
        <f>主动技能!V507</f>
        <v>0</v>
      </c>
      <c r="Q504">
        <f>主动技能!W507</f>
        <v>0</v>
      </c>
      <c r="R504">
        <f>主动技能!X507</f>
        <v>0</v>
      </c>
      <c r="S504">
        <f>主动技能!Y507</f>
        <v>50</v>
      </c>
      <c r="T504">
        <f>主动技能!Z507</f>
        <v>0</v>
      </c>
      <c r="U504">
        <f>主动技能!AB507</f>
        <v>0</v>
      </c>
      <c r="V504">
        <f>主动技能!AC507</f>
        <v>0</v>
      </c>
      <c r="W504">
        <f>主动技能!AD507</f>
        <v>0</v>
      </c>
      <c r="X504" s="1">
        <v>0</v>
      </c>
      <c r="Y504" s="1">
        <v>0</v>
      </c>
      <c r="Z504" s="1">
        <v>0</v>
      </c>
    </row>
    <row r="505" spans="1:26" x14ac:dyDescent="0.15">
      <c r="A505">
        <f>主动技能!B508</f>
        <v>502</v>
      </c>
      <c r="B505" s="4" t="str">
        <f>主动技能!H508</f>
        <v>回春术</v>
      </c>
      <c r="C505" s="4" t="str">
        <f>主动技能!I508</f>
        <v>对己方任意单体回复生命179</v>
      </c>
      <c r="D505" s="4">
        <f>VLOOKUP(主动技能!J508,对应表!F:G,2,FALSE)</f>
        <v>2</v>
      </c>
      <c r="E505" s="4">
        <f>VLOOKUP(主动技能!K508,对应表!J:K,2,FALSE)</f>
        <v>3</v>
      </c>
      <c r="F505" s="4">
        <f>VLOOKUP(主动技能!L508,对应表!N:O,2,FALSE)</f>
        <v>1</v>
      </c>
      <c r="G505" s="4">
        <f>IF(主动技能!M508="必中",2,1)</f>
        <v>2</v>
      </c>
      <c r="H505" s="4">
        <f>主动技能!N508</f>
        <v>100</v>
      </c>
      <c r="I505" s="4">
        <f>主动技能!O508</f>
        <v>0</v>
      </c>
      <c r="J505">
        <f>主动技能!P508</f>
        <v>0</v>
      </c>
      <c r="K505">
        <f>主动技能!Q508</f>
        <v>0</v>
      </c>
      <c r="L505">
        <f>主动技能!R508</f>
        <v>0</v>
      </c>
      <c r="M505">
        <f>主动技能!S508</f>
        <v>0</v>
      </c>
      <c r="N505" t="str">
        <f>IF(主动技能!T508="","",主动技能!T508)</f>
        <v>5:100:2:0</v>
      </c>
      <c r="O505" t="str">
        <f>IF(主动技能!U508="","",主动技能!U508)</f>
        <v/>
      </c>
      <c r="P505">
        <f>主动技能!V508</f>
        <v>0</v>
      </c>
      <c r="Q505">
        <f>主动技能!W508</f>
        <v>0</v>
      </c>
      <c r="R505">
        <f>主动技能!X508</f>
        <v>0</v>
      </c>
      <c r="S505">
        <f>主动技能!Y508</f>
        <v>50</v>
      </c>
      <c r="T505">
        <f>主动技能!Z508</f>
        <v>0</v>
      </c>
      <c r="U505">
        <f>主动技能!AB508</f>
        <v>0</v>
      </c>
      <c r="V505">
        <f>主动技能!AC508</f>
        <v>0</v>
      </c>
      <c r="W505">
        <f>主动技能!AD508</f>
        <v>0</v>
      </c>
      <c r="X505" s="1">
        <v>0</v>
      </c>
      <c r="Y505" s="1">
        <v>0</v>
      </c>
      <c r="Z505" s="1">
        <v>0</v>
      </c>
    </row>
    <row r="506" spans="1:26" x14ac:dyDescent="0.15">
      <c r="A506">
        <f>主动技能!B509</f>
        <v>503</v>
      </c>
      <c r="B506" s="4" t="str">
        <f>主动技能!H509</f>
        <v>回春术</v>
      </c>
      <c r="C506" s="4" t="str">
        <f>主动技能!I509</f>
        <v>对己方任意单体回复生命236</v>
      </c>
      <c r="D506" s="4">
        <f>VLOOKUP(主动技能!J509,对应表!F:G,2,FALSE)</f>
        <v>2</v>
      </c>
      <c r="E506" s="4">
        <f>VLOOKUP(主动技能!K509,对应表!J:K,2,FALSE)</f>
        <v>3</v>
      </c>
      <c r="F506" s="4">
        <f>VLOOKUP(主动技能!L509,对应表!N:O,2,FALSE)</f>
        <v>1</v>
      </c>
      <c r="G506" s="4">
        <f>IF(主动技能!M509="必中",2,1)</f>
        <v>2</v>
      </c>
      <c r="H506" s="4">
        <f>主动技能!N509</f>
        <v>100</v>
      </c>
      <c r="I506" s="4">
        <f>主动技能!O509</f>
        <v>0</v>
      </c>
      <c r="J506">
        <f>主动技能!P509</f>
        <v>0</v>
      </c>
      <c r="K506">
        <f>主动技能!Q509</f>
        <v>0</v>
      </c>
      <c r="L506">
        <f>主动技能!R509</f>
        <v>0</v>
      </c>
      <c r="M506">
        <f>主动技能!S509</f>
        <v>0</v>
      </c>
      <c r="N506" t="str">
        <f>IF(主动技能!T509="","",主动技能!T509)</f>
        <v>6:100:2:0</v>
      </c>
      <c r="O506" t="str">
        <f>IF(主动技能!U509="","",主动技能!U509)</f>
        <v/>
      </c>
      <c r="P506">
        <f>主动技能!V509</f>
        <v>0</v>
      </c>
      <c r="Q506">
        <f>主动技能!W509</f>
        <v>0</v>
      </c>
      <c r="R506">
        <f>主动技能!X509</f>
        <v>0</v>
      </c>
      <c r="S506">
        <f>主动技能!Y509</f>
        <v>50</v>
      </c>
      <c r="T506">
        <f>主动技能!Z509</f>
        <v>0</v>
      </c>
      <c r="U506">
        <f>主动技能!AB509</f>
        <v>0</v>
      </c>
      <c r="V506">
        <f>主动技能!AC509</f>
        <v>0</v>
      </c>
      <c r="W506">
        <f>主动技能!AD509</f>
        <v>0</v>
      </c>
      <c r="X506" s="1">
        <v>0</v>
      </c>
      <c r="Y506" s="1">
        <v>0</v>
      </c>
      <c r="Z506" s="1">
        <v>0</v>
      </c>
    </row>
    <row r="507" spans="1:26" x14ac:dyDescent="0.15">
      <c r="A507">
        <f>主动技能!B510</f>
        <v>504</v>
      </c>
      <c r="B507" s="4" t="str">
        <f>主动技能!H510</f>
        <v>回春术</v>
      </c>
      <c r="C507" s="4" t="str">
        <f>主动技能!I510</f>
        <v>对己方任意单体回复生命294</v>
      </c>
      <c r="D507" s="4">
        <f>VLOOKUP(主动技能!J510,对应表!F:G,2,FALSE)</f>
        <v>2</v>
      </c>
      <c r="E507" s="4">
        <f>VLOOKUP(主动技能!K510,对应表!J:K,2,FALSE)</f>
        <v>3</v>
      </c>
      <c r="F507" s="4">
        <f>VLOOKUP(主动技能!L510,对应表!N:O,2,FALSE)</f>
        <v>1</v>
      </c>
      <c r="G507" s="4">
        <f>IF(主动技能!M510="必中",2,1)</f>
        <v>2</v>
      </c>
      <c r="H507" s="4">
        <f>主动技能!N510</f>
        <v>100</v>
      </c>
      <c r="I507" s="4">
        <f>主动技能!O510</f>
        <v>0</v>
      </c>
      <c r="J507">
        <f>主动技能!P510</f>
        <v>0</v>
      </c>
      <c r="K507">
        <f>主动技能!Q510</f>
        <v>0</v>
      </c>
      <c r="L507">
        <f>主动技能!R510</f>
        <v>0</v>
      </c>
      <c r="M507">
        <f>主动技能!S510</f>
        <v>0</v>
      </c>
      <c r="N507" t="str">
        <f>IF(主动技能!T510="","",主动技能!T510)</f>
        <v>7:100:2:0</v>
      </c>
      <c r="O507" t="str">
        <f>IF(主动技能!U510="","",主动技能!U510)</f>
        <v/>
      </c>
      <c r="P507">
        <f>主动技能!V510</f>
        <v>0</v>
      </c>
      <c r="Q507">
        <f>主动技能!W510</f>
        <v>0</v>
      </c>
      <c r="R507">
        <f>主动技能!X510</f>
        <v>0</v>
      </c>
      <c r="S507">
        <f>主动技能!Y510</f>
        <v>50</v>
      </c>
      <c r="T507">
        <f>主动技能!Z510</f>
        <v>0</v>
      </c>
      <c r="U507">
        <f>主动技能!AB510</f>
        <v>0</v>
      </c>
      <c r="V507">
        <f>主动技能!AC510</f>
        <v>0</v>
      </c>
      <c r="W507">
        <f>主动技能!AD510</f>
        <v>0</v>
      </c>
      <c r="X507" s="1">
        <v>0</v>
      </c>
      <c r="Y507" s="1">
        <v>0</v>
      </c>
      <c r="Z507" s="1">
        <v>0</v>
      </c>
    </row>
    <row r="508" spans="1:26" x14ac:dyDescent="0.15">
      <c r="A508">
        <f>主动技能!B511</f>
        <v>505</v>
      </c>
      <c r="B508" s="4" t="str">
        <f>主动技能!H511</f>
        <v>回春术</v>
      </c>
      <c r="C508" s="4" t="str">
        <f>主动技能!I511</f>
        <v>对己方任意单体回复生命361</v>
      </c>
      <c r="D508" s="4">
        <f>VLOOKUP(主动技能!J511,对应表!F:G,2,FALSE)</f>
        <v>2</v>
      </c>
      <c r="E508" s="4">
        <f>VLOOKUP(主动技能!K511,对应表!J:K,2,FALSE)</f>
        <v>3</v>
      </c>
      <c r="F508" s="4">
        <f>VLOOKUP(主动技能!L511,对应表!N:O,2,FALSE)</f>
        <v>1</v>
      </c>
      <c r="G508" s="4">
        <f>IF(主动技能!M511="必中",2,1)</f>
        <v>2</v>
      </c>
      <c r="H508" s="4">
        <f>主动技能!N511</f>
        <v>100</v>
      </c>
      <c r="I508" s="4">
        <f>主动技能!O511</f>
        <v>0</v>
      </c>
      <c r="J508">
        <f>主动技能!P511</f>
        <v>0</v>
      </c>
      <c r="K508">
        <f>主动技能!Q511</f>
        <v>0</v>
      </c>
      <c r="L508">
        <f>主动技能!R511</f>
        <v>0</v>
      </c>
      <c r="M508">
        <f>主动技能!S511</f>
        <v>0</v>
      </c>
      <c r="N508" t="str">
        <f>IF(主动技能!T511="","",主动技能!T511)</f>
        <v>8:100:2:0</v>
      </c>
      <c r="O508" t="str">
        <f>IF(主动技能!U511="","",主动技能!U511)</f>
        <v/>
      </c>
      <c r="P508">
        <f>主动技能!V511</f>
        <v>0</v>
      </c>
      <c r="Q508">
        <f>主动技能!W511</f>
        <v>0</v>
      </c>
      <c r="R508">
        <f>主动技能!X511</f>
        <v>0</v>
      </c>
      <c r="S508">
        <f>主动技能!Y511</f>
        <v>50</v>
      </c>
      <c r="T508">
        <f>主动技能!Z511</f>
        <v>0</v>
      </c>
      <c r="U508">
        <f>主动技能!AB511</f>
        <v>0</v>
      </c>
      <c r="V508">
        <f>主动技能!AC511</f>
        <v>0</v>
      </c>
      <c r="W508">
        <f>主动技能!AD511</f>
        <v>0</v>
      </c>
      <c r="X508" s="1">
        <v>0</v>
      </c>
      <c r="Y508" s="1">
        <v>0</v>
      </c>
      <c r="Z508" s="1">
        <v>0</v>
      </c>
    </row>
    <row r="509" spans="1:26" x14ac:dyDescent="0.15">
      <c r="A509">
        <f>主动技能!B512</f>
        <v>506</v>
      </c>
      <c r="B509" s="4" t="str">
        <f>主动技能!H512</f>
        <v>回春术</v>
      </c>
      <c r="C509" s="4" t="str">
        <f>主动技能!I512</f>
        <v>对己方任意单体回复生命445</v>
      </c>
      <c r="D509" s="4">
        <f>VLOOKUP(主动技能!J512,对应表!F:G,2,FALSE)</f>
        <v>2</v>
      </c>
      <c r="E509" s="4">
        <f>VLOOKUP(主动技能!K512,对应表!J:K,2,FALSE)</f>
        <v>3</v>
      </c>
      <c r="F509" s="4">
        <f>VLOOKUP(主动技能!L512,对应表!N:O,2,FALSE)</f>
        <v>1</v>
      </c>
      <c r="G509" s="4">
        <f>IF(主动技能!M512="必中",2,1)</f>
        <v>2</v>
      </c>
      <c r="H509" s="4">
        <f>主动技能!N512</f>
        <v>100</v>
      </c>
      <c r="I509" s="4">
        <f>主动技能!O512</f>
        <v>0</v>
      </c>
      <c r="J509">
        <f>主动技能!P512</f>
        <v>0</v>
      </c>
      <c r="K509">
        <f>主动技能!Q512</f>
        <v>0</v>
      </c>
      <c r="L509">
        <f>主动技能!R512</f>
        <v>0</v>
      </c>
      <c r="M509">
        <f>主动技能!S512</f>
        <v>0</v>
      </c>
      <c r="N509" t="str">
        <f>IF(主动技能!T512="","",主动技能!T512)</f>
        <v>9:100:2:0</v>
      </c>
      <c r="O509" t="str">
        <f>IF(主动技能!U512="","",主动技能!U512)</f>
        <v/>
      </c>
      <c r="P509">
        <f>主动技能!V512</f>
        <v>0</v>
      </c>
      <c r="Q509">
        <f>主动技能!W512</f>
        <v>0</v>
      </c>
      <c r="R509">
        <f>主动技能!X512</f>
        <v>0</v>
      </c>
      <c r="S509">
        <f>主动技能!Y512</f>
        <v>50</v>
      </c>
      <c r="T509">
        <f>主动技能!Z512</f>
        <v>0</v>
      </c>
      <c r="U509">
        <f>主动技能!AB512</f>
        <v>0</v>
      </c>
      <c r="V509">
        <f>主动技能!AC512</f>
        <v>0</v>
      </c>
      <c r="W509">
        <f>主动技能!AD512</f>
        <v>0</v>
      </c>
      <c r="X509" s="1">
        <v>0</v>
      </c>
      <c r="Y509" s="1">
        <v>0</v>
      </c>
      <c r="Z509" s="1">
        <v>0</v>
      </c>
    </row>
    <row r="510" spans="1:26" x14ac:dyDescent="0.15">
      <c r="A510">
        <f>主动技能!B513</f>
        <v>507</v>
      </c>
      <c r="B510" s="4" t="str">
        <f>主动技能!H513</f>
        <v>回春术</v>
      </c>
      <c r="C510" s="4" t="str">
        <f>主动技能!I513</f>
        <v>对己方任意单体回复生命548</v>
      </c>
      <c r="D510" s="4">
        <f>VLOOKUP(主动技能!J513,对应表!F:G,2,FALSE)</f>
        <v>2</v>
      </c>
      <c r="E510" s="4">
        <f>VLOOKUP(主动技能!K513,对应表!J:K,2,FALSE)</f>
        <v>3</v>
      </c>
      <c r="F510" s="4">
        <f>VLOOKUP(主动技能!L513,对应表!N:O,2,FALSE)</f>
        <v>1</v>
      </c>
      <c r="G510" s="4">
        <f>IF(主动技能!M513="必中",2,1)</f>
        <v>2</v>
      </c>
      <c r="H510" s="4">
        <f>主动技能!N513</f>
        <v>100</v>
      </c>
      <c r="I510" s="4">
        <f>主动技能!O513</f>
        <v>0</v>
      </c>
      <c r="J510">
        <f>主动技能!P513</f>
        <v>0</v>
      </c>
      <c r="K510">
        <f>主动技能!Q513</f>
        <v>0</v>
      </c>
      <c r="L510">
        <f>主动技能!R513</f>
        <v>0</v>
      </c>
      <c r="M510">
        <f>主动技能!S513</f>
        <v>0</v>
      </c>
      <c r="N510" t="str">
        <f>IF(主动技能!T513="","",主动技能!T513)</f>
        <v>10:100:2:0</v>
      </c>
      <c r="O510" t="str">
        <f>IF(主动技能!U513="","",主动技能!U513)</f>
        <v/>
      </c>
      <c r="P510">
        <f>主动技能!V513</f>
        <v>0</v>
      </c>
      <c r="Q510">
        <f>主动技能!W513</f>
        <v>0</v>
      </c>
      <c r="R510">
        <f>主动技能!X513</f>
        <v>0</v>
      </c>
      <c r="S510">
        <f>主动技能!Y513</f>
        <v>50</v>
      </c>
      <c r="T510">
        <f>主动技能!Z513</f>
        <v>0</v>
      </c>
      <c r="U510">
        <f>主动技能!AB513</f>
        <v>0</v>
      </c>
      <c r="V510">
        <f>主动技能!AC513</f>
        <v>0</v>
      </c>
      <c r="W510">
        <f>主动技能!AD513</f>
        <v>0</v>
      </c>
      <c r="X510" s="1">
        <v>0</v>
      </c>
      <c r="Y510" s="1">
        <v>0</v>
      </c>
      <c r="Z510" s="1">
        <v>0</v>
      </c>
    </row>
    <row r="511" spans="1:26" x14ac:dyDescent="0.15">
      <c r="A511">
        <f>主动技能!B514</f>
        <v>508</v>
      </c>
      <c r="B511" s="4" t="str">
        <f>主动技能!H514</f>
        <v>回春术</v>
      </c>
      <c r="C511" s="4" t="str">
        <f>主动技能!I514</f>
        <v>对己方任意单体回复生命675</v>
      </c>
      <c r="D511" s="4">
        <f>VLOOKUP(主动技能!J514,对应表!F:G,2,FALSE)</f>
        <v>2</v>
      </c>
      <c r="E511" s="4">
        <f>VLOOKUP(主动技能!K514,对应表!J:K,2,FALSE)</f>
        <v>3</v>
      </c>
      <c r="F511" s="4">
        <f>VLOOKUP(主动技能!L514,对应表!N:O,2,FALSE)</f>
        <v>1</v>
      </c>
      <c r="G511" s="4">
        <f>IF(主动技能!M514="必中",2,1)</f>
        <v>2</v>
      </c>
      <c r="H511" s="4">
        <f>主动技能!N514</f>
        <v>100</v>
      </c>
      <c r="I511" s="4">
        <f>主动技能!O514</f>
        <v>0</v>
      </c>
      <c r="J511">
        <f>主动技能!P514</f>
        <v>0</v>
      </c>
      <c r="K511">
        <f>主动技能!Q514</f>
        <v>0</v>
      </c>
      <c r="L511">
        <f>主动技能!R514</f>
        <v>0</v>
      </c>
      <c r="M511">
        <f>主动技能!S514</f>
        <v>0</v>
      </c>
      <c r="N511" t="str">
        <f>IF(主动技能!T514="","",主动技能!T514)</f>
        <v>11:100:2:0</v>
      </c>
      <c r="O511" t="str">
        <f>IF(主动技能!U514="","",主动技能!U514)</f>
        <v/>
      </c>
      <c r="P511">
        <f>主动技能!V514</f>
        <v>0</v>
      </c>
      <c r="Q511">
        <f>主动技能!W514</f>
        <v>0</v>
      </c>
      <c r="R511">
        <f>主动技能!X514</f>
        <v>0</v>
      </c>
      <c r="S511">
        <f>主动技能!Y514</f>
        <v>50</v>
      </c>
      <c r="T511">
        <f>主动技能!Z514</f>
        <v>0</v>
      </c>
      <c r="U511">
        <f>主动技能!AB514</f>
        <v>0</v>
      </c>
      <c r="V511">
        <f>主动技能!AC514</f>
        <v>0</v>
      </c>
      <c r="W511">
        <f>主动技能!AD514</f>
        <v>0</v>
      </c>
      <c r="X511" s="1">
        <v>0</v>
      </c>
      <c r="Y511" s="1">
        <v>0</v>
      </c>
      <c r="Z511" s="1">
        <v>0</v>
      </c>
    </row>
    <row r="512" spans="1:26" x14ac:dyDescent="0.15">
      <c r="A512">
        <f>主动技能!B515</f>
        <v>509</v>
      </c>
      <c r="B512" s="4" t="str">
        <f>主动技能!H515</f>
        <v>回春术</v>
      </c>
      <c r="C512" s="4" t="str">
        <f>主动技能!I515</f>
        <v>对己方任意单体回复生命832</v>
      </c>
      <c r="D512" s="4">
        <f>VLOOKUP(主动技能!J515,对应表!F:G,2,FALSE)</f>
        <v>2</v>
      </c>
      <c r="E512" s="4">
        <f>VLOOKUP(主动技能!K515,对应表!J:K,2,FALSE)</f>
        <v>3</v>
      </c>
      <c r="F512" s="4">
        <f>VLOOKUP(主动技能!L515,对应表!N:O,2,FALSE)</f>
        <v>1</v>
      </c>
      <c r="G512" s="4">
        <f>IF(主动技能!M515="必中",2,1)</f>
        <v>2</v>
      </c>
      <c r="H512" s="4">
        <f>主动技能!N515</f>
        <v>100</v>
      </c>
      <c r="I512" s="4">
        <f>主动技能!O515</f>
        <v>0</v>
      </c>
      <c r="J512">
        <f>主动技能!P515</f>
        <v>0</v>
      </c>
      <c r="K512">
        <f>主动技能!Q515</f>
        <v>0</v>
      </c>
      <c r="L512">
        <f>主动技能!R515</f>
        <v>0</v>
      </c>
      <c r="M512">
        <f>主动技能!S515</f>
        <v>0</v>
      </c>
      <c r="N512" t="str">
        <f>IF(主动技能!T515="","",主动技能!T515)</f>
        <v>12:100:2:0</v>
      </c>
      <c r="O512" t="str">
        <f>IF(主动技能!U515="","",主动技能!U515)</f>
        <v/>
      </c>
      <c r="P512">
        <f>主动技能!V515</f>
        <v>0</v>
      </c>
      <c r="Q512">
        <f>主动技能!W515</f>
        <v>0</v>
      </c>
      <c r="R512">
        <f>主动技能!X515</f>
        <v>0</v>
      </c>
      <c r="S512">
        <f>主动技能!Y515</f>
        <v>50</v>
      </c>
      <c r="T512">
        <f>主动技能!Z515</f>
        <v>0</v>
      </c>
      <c r="U512">
        <f>主动技能!AB515</f>
        <v>0</v>
      </c>
      <c r="V512">
        <f>主动技能!AC515</f>
        <v>0</v>
      </c>
      <c r="W512">
        <f>主动技能!AD515</f>
        <v>0</v>
      </c>
      <c r="X512" s="1">
        <v>0</v>
      </c>
      <c r="Y512" s="1">
        <v>0</v>
      </c>
      <c r="Z512" s="1">
        <v>0</v>
      </c>
    </row>
    <row r="513" spans="1:26" x14ac:dyDescent="0.15">
      <c r="A513">
        <f>主动技能!B516</f>
        <v>510</v>
      </c>
      <c r="B513" s="4" t="str">
        <f>主动技能!H516</f>
        <v>回春术</v>
      </c>
      <c r="C513" s="4" t="str">
        <f>主动技能!I516</f>
        <v>对己方任意单体回复生命1024</v>
      </c>
      <c r="D513" s="4">
        <f>VLOOKUP(主动技能!J516,对应表!F:G,2,FALSE)</f>
        <v>2</v>
      </c>
      <c r="E513" s="4">
        <f>VLOOKUP(主动技能!K516,对应表!J:K,2,FALSE)</f>
        <v>3</v>
      </c>
      <c r="F513" s="4">
        <f>VLOOKUP(主动技能!L516,对应表!N:O,2,FALSE)</f>
        <v>1</v>
      </c>
      <c r="G513" s="4">
        <f>IF(主动技能!M516="必中",2,1)</f>
        <v>2</v>
      </c>
      <c r="H513" s="4">
        <f>主动技能!N516</f>
        <v>100</v>
      </c>
      <c r="I513" s="4">
        <f>主动技能!O516</f>
        <v>0</v>
      </c>
      <c r="J513">
        <f>主动技能!P516</f>
        <v>0</v>
      </c>
      <c r="K513">
        <f>主动技能!Q516</f>
        <v>0</v>
      </c>
      <c r="L513">
        <f>主动技能!R516</f>
        <v>0</v>
      </c>
      <c r="M513">
        <f>主动技能!S516</f>
        <v>0</v>
      </c>
      <c r="N513" t="str">
        <f>IF(主动技能!T516="","",主动技能!T516)</f>
        <v>13:100:2:0</v>
      </c>
      <c r="O513" t="str">
        <f>IF(主动技能!U516="","",主动技能!U516)</f>
        <v/>
      </c>
      <c r="P513">
        <f>主动技能!V516</f>
        <v>0</v>
      </c>
      <c r="Q513">
        <f>主动技能!W516</f>
        <v>0</v>
      </c>
      <c r="R513">
        <f>主动技能!X516</f>
        <v>0</v>
      </c>
      <c r="S513">
        <f>主动技能!Y516</f>
        <v>50</v>
      </c>
      <c r="T513">
        <f>主动技能!Z516</f>
        <v>0</v>
      </c>
      <c r="U513">
        <f>主动技能!AB516</f>
        <v>0</v>
      </c>
      <c r="V513">
        <f>主动技能!AC516</f>
        <v>0</v>
      </c>
      <c r="W513">
        <f>主动技能!AD516</f>
        <v>0</v>
      </c>
      <c r="X513" s="1">
        <v>0</v>
      </c>
      <c r="Y513" s="1">
        <v>0</v>
      </c>
      <c r="Z513" s="1">
        <v>0</v>
      </c>
    </row>
    <row r="514" spans="1:26" x14ac:dyDescent="0.15">
      <c r="A514">
        <f>主动技能!B517</f>
        <v>511</v>
      </c>
      <c r="B514" s="4" t="str">
        <f>主动技能!H517</f>
        <v>回春术</v>
      </c>
      <c r="C514" s="4" t="str">
        <f>主动技能!I517</f>
        <v>对己方任意单体回复生命1261</v>
      </c>
      <c r="D514" s="4">
        <f>VLOOKUP(主动技能!J517,对应表!F:G,2,FALSE)</f>
        <v>2</v>
      </c>
      <c r="E514" s="4">
        <f>VLOOKUP(主动技能!K517,对应表!J:K,2,FALSE)</f>
        <v>3</v>
      </c>
      <c r="F514" s="4">
        <f>VLOOKUP(主动技能!L517,对应表!N:O,2,FALSE)</f>
        <v>1</v>
      </c>
      <c r="G514" s="4">
        <f>IF(主动技能!M517="必中",2,1)</f>
        <v>2</v>
      </c>
      <c r="H514" s="4">
        <f>主动技能!N517</f>
        <v>100</v>
      </c>
      <c r="I514" s="4">
        <f>主动技能!O517</f>
        <v>0</v>
      </c>
      <c r="J514">
        <f>主动技能!P517</f>
        <v>0</v>
      </c>
      <c r="K514">
        <f>主动技能!Q517</f>
        <v>0</v>
      </c>
      <c r="L514">
        <f>主动技能!R517</f>
        <v>0</v>
      </c>
      <c r="M514">
        <f>主动技能!S517</f>
        <v>0</v>
      </c>
      <c r="N514" t="str">
        <f>IF(主动技能!T517="","",主动技能!T517)</f>
        <v>14:100:2:0</v>
      </c>
      <c r="O514" t="str">
        <f>IF(主动技能!U517="","",主动技能!U517)</f>
        <v/>
      </c>
      <c r="P514">
        <f>主动技能!V517</f>
        <v>0</v>
      </c>
      <c r="Q514">
        <f>主动技能!W517</f>
        <v>0</v>
      </c>
      <c r="R514">
        <f>主动技能!X517</f>
        <v>0</v>
      </c>
      <c r="S514">
        <f>主动技能!Y517</f>
        <v>50</v>
      </c>
      <c r="T514">
        <f>主动技能!Z517</f>
        <v>0</v>
      </c>
      <c r="U514">
        <f>主动技能!AB517</f>
        <v>0</v>
      </c>
      <c r="V514">
        <f>主动技能!AC517</f>
        <v>0</v>
      </c>
      <c r="W514">
        <f>主动技能!AD517</f>
        <v>0</v>
      </c>
      <c r="X514" s="1">
        <v>0</v>
      </c>
      <c r="Y514" s="1">
        <v>0</v>
      </c>
      <c r="Z514" s="1">
        <v>0</v>
      </c>
    </row>
    <row r="515" spans="1:26" x14ac:dyDescent="0.15">
      <c r="A515">
        <f>主动技能!B518</f>
        <v>512</v>
      </c>
      <c r="B515" s="4" t="str">
        <f>主动技能!H518</f>
        <v>回春术</v>
      </c>
      <c r="C515" s="4" t="str">
        <f>主动技能!I518</f>
        <v>对己方任意单体回复生命1553</v>
      </c>
      <c r="D515" s="4">
        <f>VLOOKUP(主动技能!J518,对应表!F:G,2,FALSE)</f>
        <v>2</v>
      </c>
      <c r="E515" s="4">
        <f>VLOOKUP(主动技能!K518,对应表!J:K,2,FALSE)</f>
        <v>3</v>
      </c>
      <c r="F515" s="4">
        <f>VLOOKUP(主动技能!L518,对应表!N:O,2,FALSE)</f>
        <v>1</v>
      </c>
      <c r="G515" s="4">
        <f>IF(主动技能!M518="必中",2,1)</f>
        <v>2</v>
      </c>
      <c r="H515" s="4">
        <f>主动技能!N518</f>
        <v>100</v>
      </c>
      <c r="I515" s="4">
        <f>主动技能!O518</f>
        <v>0</v>
      </c>
      <c r="J515">
        <f>主动技能!P518</f>
        <v>0</v>
      </c>
      <c r="K515">
        <f>主动技能!Q518</f>
        <v>0</v>
      </c>
      <c r="L515">
        <f>主动技能!R518</f>
        <v>0</v>
      </c>
      <c r="M515">
        <f>主动技能!S518</f>
        <v>0</v>
      </c>
      <c r="N515" t="str">
        <f>IF(主动技能!T518="","",主动技能!T518)</f>
        <v>15:100:2:0</v>
      </c>
      <c r="O515" t="str">
        <f>IF(主动技能!U518="","",主动技能!U518)</f>
        <v/>
      </c>
      <c r="P515">
        <f>主动技能!V518</f>
        <v>0</v>
      </c>
      <c r="Q515">
        <f>主动技能!W518</f>
        <v>0</v>
      </c>
      <c r="R515">
        <f>主动技能!X518</f>
        <v>0</v>
      </c>
      <c r="S515">
        <f>主动技能!Y518</f>
        <v>50</v>
      </c>
      <c r="T515">
        <f>主动技能!Z518</f>
        <v>0</v>
      </c>
      <c r="U515">
        <f>主动技能!AB518</f>
        <v>0</v>
      </c>
      <c r="V515">
        <f>主动技能!AC518</f>
        <v>0</v>
      </c>
      <c r="W515">
        <f>主动技能!AD518</f>
        <v>0</v>
      </c>
      <c r="X515" s="1">
        <v>0</v>
      </c>
      <c r="Y515" s="1">
        <v>0</v>
      </c>
      <c r="Z515" s="1">
        <v>0</v>
      </c>
    </row>
    <row r="516" spans="1:26" x14ac:dyDescent="0.15">
      <c r="A516">
        <f>主动技能!B519</f>
        <v>513</v>
      </c>
      <c r="B516" s="4" t="str">
        <f>主动技能!H519</f>
        <v>回春术</v>
      </c>
      <c r="C516" s="4" t="str">
        <f>主动技能!I519</f>
        <v>对己方任意单体回复生命1912</v>
      </c>
      <c r="D516" s="4">
        <f>VLOOKUP(主动技能!J519,对应表!F:G,2,FALSE)</f>
        <v>2</v>
      </c>
      <c r="E516" s="4">
        <f>VLOOKUP(主动技能!K519,对应表!J:K,2,FALSE)</f>
        <v>3</v>
      </c>
      <c r="F516" s="4">
        <f>VLOOKUP(主动技能!L519,对应表!N:O,2,FALSE)</f>
        <v>1</v>
      </c>
      <c r="G516" s="4">
        <f>IF(主动技能!M519="必中",2,1)</f>
        <v>2</v>
      </c>
      <c r="H516" s="4">
        <f>主动技能!N519</f>
        <v>100</v>
      </c>
      <c r="I516" s="4">
        <f>主动技能!O519</f>
        <v>0</v>
      </c>
      <c r="J516">
        <f>主动技能!P519</f>
        <v>0</v>
      </c>
      <c r="K516">
        <f>主动技能!Q519</f>
        <v>0</v>
      </c>
      <c r="L516">
        <f>主动技能!R519</f>
        <v>0</v>
      </c>
      <c r="M516">
        <f>主动技能!S519</f>
        <v>0</v>
      </c>
      <c r="N516" t="str">
        <f>IF(主动技能!T519="","",主动技能!T519)</f>
        <v>16:100:2:0</v>
      </c>
      <c r="O516" t="str">
        <f>IF(主动技能!U519="","",主动技能!U519)</f>
        <v/>
      </c>
      <c r="P516">
        <f>主动技能!V519</f>
        <v>0</v>
      </c>
      <c r="Q516">
        <f>主动技能!W519</f>
        <v>0</v>
      </c>
      <c r="R516">
        <f>主动技能!X519</f>
        <v>0</v>
      </c>
      <c r="S516">
        <f>主动技能!Y519</f>
        <v>50</v>
      </c>
      <c r="T516">
        <f>主动技能!Z519</f>
        <v>0</v>
      </c>
      <c r="U516">
        <f>主动技能!AB519</f>
        <v>0</v>
      </c>
      <c r="V516">
        <f>主动技能!AC519</f>
        <v>0</v>
      </c>
      <c r="W516">
        <f>主动技能!AD519</f>
        <v>0</v>
      </c>
      <c r="X516" s="1">
        <v>0</v>
      </c>
      <c r="Y516" s="1">
        <v>0</v>
      </c>
      <c r="Z516" s="1">
        <v>0</v>
      </c>
    </row>
    <row r="517" spans="1:26" x14ac:dyDescent="0.15">
      <c r="A517">
        <f>主动技能!B520</f>
        <v>514</v>
      </c>
      <c r="B517" s="4" t="str">
        <f>主动技能!H520</f>
        <v>回春术</v>
      </c>
      <c r="C517" s="4" t="str">
        <f>主动技能!I520</f>
        <v>对己方任意单体回复生命2354</v>
      </c>
      <c r="D517" s="4">
        <f>VLOOKUP(主动技能!J520,对应表!F:G,2,FALSE)</f>
        <v>2</v>
      </c>
      <c r="E517" s="4">
        <f>VLOOKUP(主动技能!K520,对应表!J:K,2,FALSE)</f>
        <v>3</v>
      </c>
      <c r="F517" s="4">
        <f>VLOOKUP(主动技能!L520,对应表!N:O,2,FALSE)</f>
        <v>1</v>
      </c>
      <c r="G517" s="4">
        <f>IF(主动技能!M520="必中",2,1)</f>
        <v>2</v>
      </c>
      <c r="H517" s="4">
        <f>主动技能!N520</f>
        <v>100</v>
      </c>
      <c r="I517" s="4">
        <f>主动技能!O520</f>
        <v>0</v>
      </c>
      <c r="J517">
        <f>主动技能!P520</f>
        <v>0</v>
      </c>
      <c r="K517">
        <f>主动技能!Q520</f>
        <v>0</v>
      </c>
      <c r="L517">
        <f>主动技能!R520</f>
        <v>0</v>
      </c>
      <c r="M517">
        <f>主动技能!S520</f>
        <v>0</v>
      </c>
      <c r="N517" t="str">
        <f>IF(主动技能!T520="","",主动技能!T520)</f>
        <v>17:100:2:0</v>
      </c>
      <c r="O517" t="str">
        <f>IF(主动技能!U520="","",主动技能!U520)</f>
        <v/>
      </c>
      <c r="P517">
        <f>主动技能!V520</f>
        <v>0</v>
      </c>
      <c r="Q517">
        <f>主动技能!W520</f>
        <v>0</v>
      </c>
      <c r="R517">
        <f>主动技能!X520</f>
        <v>0</v>
      </c>
      <c r="S517">
        <f>主动技能!Y520</f>
        <v>50</v>
      </c>
      <c r="T517">
        <f>主动技能!Z520</f>
        <v>0</v>
      </c>
      <c r="U517">
        <f>主动技能!AB520</f>
        <v>0</v>
      </c>
      <c r="V517">
        <f>主动技能!AC520</f>
        <v>0</v>
      </c>
      <c r="W517">
        <f>主动技能!AD520</f>
        <v>0</v>
      </c>
      <c r="X517" s="1">
        <v>0</v>
      </c>
      <c r="Y517" s="1">
        <v>0</v>
      </c>
      <c r="Z517" s="1">
        <v>0</v>
      </c>
    </row>
    <row r="518" spans="1:26" x14ac:dyDescent="0.15">
      <c r="A518">
        <f>主动技能!B521</f>
        <v>515</v>
      </c>
      <c r="B518" s="4" t="str">
        <f>主动技能!H521</f>
        <v>回春术</v>
      </c>
      <c r="C518" s="4" t="str">
        <f>主动技能!I521</f>
        <v>对己方任意单体回复生命2899</v>
      </c>
      <c r="D518" s="4">
        <f>VLOOKUP(主动技能!J521,对应表!F:G,2,FALSE)</f>
        <v>2</v>
      </c>
      <c r="E518" s="4">
        <f>VLOOKUP(主动技能!K521,对应表!J:K,2,FALSE)</f>
        <v>3</v>
      </c>
      <c r="F518" s="4">
        <f>VLOOKUP(主动技能!L521,对应表!N:O,2,FALSE)</f>
        <v>1</v>
      </c>
      <c r="G518" s="4">
        <f>IF(主动技能!M521="必中",2,1)</f>
        <v>2</v>
      </c>
      <c r="H518" s="4">
        <f>主动技能!N521</f>
        <v>100</v>
      </c>
      <c r="I518" s="4">
        <f>主动技能!O521</f>
        <v>0</v>
      </c>
      <c r="J518">
        <f>主动技能!P521</f>
        <v>0</v>
      </c>
      <c r="K518">
        <f>主动技能!Q521</f>
        <v>0</v>
      </c>
      <c r="L518">
        <f>主动技能!R521</f>
        <v>0</v>
      </c>
      <c r="M518">
        <f>主动技能!S521</f>
        <v>0</v>
      </c>
      <c r="N518" t="str">
        <f>IF(主动技能!T521="","",主动技能!T521)</f>
        <v>18:100:2:0</v>
      </c>
      <c r="O518" t="str">
        <f>IF(主动技能!U521="","",主动技能!U521)</f>
        <v/>
      </c>
      <c r="P518">
        <f>主动技能!V521</f>
        <v>0</v>
      </c>
      <c r="Q518">
        <f>主动技能!W521</f>
        <v>0</v>
      </c>
      <c r="R518">
        <f>主动技能!X521</f>
        <v>0</v>
      </c>
      <c r="S518">
        <f>主动技能!Y521</f>
        <v>50</v>
      </c>
      <c r="T518">
        <f>主动技能!Z521</f>
        <v>0</v>
      </c>
      <c r="U518">
        <f>主动技能!AB521</f>
        <v>0</v>
      </c>
      <c r="V518">
        <f>主动技能!AC521</f>
        <v>0</v>
      </c>
      <c r="W518">
        <f>主动技能!AD521</f>
        <v>0</v>
      </c>
      <c r="X518" s="1">
        <v>0</v>
      </c>
      <c r="Y518" s="1">
        <v>0</v>
      </c>
      <c r="Z518" s="1">
        <v>0</v>
      </c>
    </row>
    <row r="519" spans="1:26" x14ac:dyDescent="0.15">
      <c r="A519">
        <f>主动技能!B522</f>
        <v>516</v>
      </c>
      <c r="B519" s="4" t="str">
        <f>主动技能!H522</f>
        <v>回春术</v>
      </c>
      <c r="C519" s="4" t="str">
        <f>主动技能!I522</f>
        <v>对己方任意单体回复生命3569</v>
      </c>
      <c r="D519" s="4">
        <f>VLOOKUP(主动技能!J522,对应表!F:G,2,FALSE)</f>
        <v>2</v>
      </c>
      <c r="E519" s="4">
        <f>VLOOKUP(主动技能!K522,对应表!J:K,2,FALSE)</f>
        <v>3</v>
      </c>
      <c r="F519" s="4">
        <f>VLOOKUP(主动技能!L522,对应表!N:O,2,FALSE)</f>
        <v>1</v>
      </c>
      <c r="G519" s="4">
        <f>IF(主动技能!M522="必中",2,1)</f>
        <v>2</v>
      </c>
      <c r="H519" s="4">
        <f>主动技能!N522</f>
        <v>100</v>
      </c>
      <c r="I519" s="4">
        <f>主动技能!O522</f>
        <v>0</v>
      </c>
      <c r="J519">
        <f>主动技能!P522</f>
        <v>0</v>
      </c>
      <c r="K519">
        <f>主动技能!Q522</f>
        <v>0</v>
      </c>
      <c r="L519">
        <f>主动技能!R522</f>
        <v>0</v>
      </c>
      <c r="M519">
        <f>主动技能!S522</f>
        <v>0</v>
      </c>
      <c r="N519" t="str">
        <f>IF(主动技能!T522="","",主动技能!T522)</f>
        <v>19:100:2:0</v>
      </c>
      <c r="O519" t="str">
        <f>IF(主动技能!U522="","",主动技能!U522)</f>
        <v/>
      </c>
      <c r="P519">
        <f>主动技能!V522</f>
        <v>0</v>
      </c>
      <c r="Q519">
        <f>主动技能!W522</f>
        <v>0</v>
      </c>
      <c r="R519">
        <f>主动技能!X522</f>
        <v>0</v>
      </c>
      <c r="S519">
        <f>主动技能!Y522</f>
        <v>50</v>
      </c>
      <c r="T519">
        <f>主动技能!Z522</f>
        <v>0</v>
      </c>
      <c r="U519">
        <f>主动技能!AB522</f>
        <v>0</v>
      </c>
      <c r="V519">
        <f>主动技能!AC522</f>
        <v>0</v>
      </c>
      <c r="W519">
        <f>主动技能!AD522</f>
        <v>0</v>
      </c>
      <c r="X519" s="1">
        <v>0</v>
      </c>
      <c r="Y519" s="1">
        <v>0</v>
      </c>
      <c r="Z519" s="1">
        <v>0</v>
      </c>
    </row>
    <row r="520" spans="1:26" x14ac:dyDescent="0.15">
      <c r="A520">
        <f>主动技能!B523</f>
        <v>517</v>
      </c>
      <c r="B520" s="4" t="str">
        <f>主动技能!H523</f>
        <v>回春术</v>
      </c>
      <c r="C520" s="4" t="str">
        <f>主动技能!I523</f>
        <v>对己方任意单体回复生命4395</v>
      </c>
      <c r="D520" s="4">
        <f>VLOOKUP(主动技能!J523,对应表!F:G,2,FALSE)</f>
        <v>2</v>
      </c>
      <c r="E520" s="4">
        <f>VLOOKUP(主动技能!K523,对应表!J:K,2,FALSE)</f>
        <v>3</v>
      </c>
      <c r="F520" s="4">
        <f>VLOOKUP(主动技能!L523,对应表!N:O,2,FALSE)</f>
        <v>1</v>
      </c>
      <c r="G520" s="4">
        <f>IF(主动技能!M523="必中",2,1)</f>
        <v>2</v>
      </c>
      <c r="H520" s="4">
        <f>主动技能!N523</f>
        <v>100</v>
      </c>
      <c r="I520" s="4">
        <f>主动技能!O523</f>
        <v>0</v>
      </c>
      <c r="J520">
        <f>主动技能!P523</f>
        <v>0</v>
      </c>
      <c r="K520">
        <f>主动技能!Q523</f>
        <v>0</v>
      </c>
      <c r="L520">
        <f>主动技能!R523</f>
        <v>0</v>
      </c>
      <c r="M520">
        <f>主动技能!S523</f>
        <v>0</v>
      </c>
      <c r="N520" t="str">
        <f>IF(主动技能!T523="","",主动技能!T523)</f>
        <v>20:100:2:0</v>
      </c>
      <c r="O520" t="str">
        <f>IF(主动技能!U523="","",主动技能!U523)</f>
        <v/>
      </c>
      <c r="P520">
        <f>主动技能!V523</f>
        <v>0</v>
      </c>
      <c r="Q520">
        <f>主动技能!W523</f>
        <v>0</v>
      </c>
      <c r="R520">
        <f>主动技能!X523</f>
        <v>0</v>
      </c>
      <c r="S520">
        <f>主动技能!Y523</f>
        <v>50</v>
      </c>
      <c r="T520">
        <f>主动技能!Z523</f>
        <v>0</v>
      </c>
      <c r="U520">
        <f>主动技能!AB523</f>
        <v>0</v>
      </c>
      <c r="V520">
        <f>主动技能!AC523</f>
        <v>0</v>
      </c>
      <c r="W520">
        <f>主动技能!AD523</f>
        <v>0</v>
      </c>
      <c r="X520" s="1">
        <v>0</v>
      </c>
      <c r="Y520" s="1">
        <v>0</v>
      </c>
      <c r="Z520" s="1">
        <v>0</v>
      </c>
    </row>
    <row r="521" spans="1:26" x14ac:dyDescent="0.15">
      <c r="A521">
        <f>主动技能!B524</f>
        <v>518</v>
      </c>
      <c r="B521" s="4" t="str">
        <f>主动技能!H524</f>
        <v>回春术</v>
      </c>
      <c r="C521" s="4" t="str">
        <f>主动技能!I524</f>
        <v>对己方任意单体回复生命5411</v>
      </c>
      <c r="D521" s="4">
        <f>VLOOKUP(主动技能!J524,对应表!F:G,2,FALSE)</f>
        <v>2</v>
      </c>
      <c r="E521" s="4">
        <f>VLOOKUP(主动技能!K524,对应表!J:K,2,FALSE)</f>
        <v>3</v>
      </c>
      <c r="F521" s="4">
        <f>VLOOKUP(主动技能!L524,对应表!N:O,2,FALSE)</f>
        <v>1</v>
      </c>
      <c r="G521" s="4">
        <f>IF(主动技能!M524="必中",2,1)</f>
        <v>2</v>
      </c>
      <c r="H521" s="4">
        <f>主动技能!N524</f>
        <v>100</v>
      </c>
      <c r="I521" s="4">
        <f>主动技能!O524</f>
        <v>0</v>
      </c>
      <c r="J521">
        <f>主动技能!P524</f>
        <v>0</v>
      </c>
      <c r="K521">
        <f>主动技能!Q524</f>
        <v>0</v>
      </c>
      <c r="L521">
        <f>主动技能!R524</f>
        <v>0</v>
      </c>
      <c r="M521">
        <f>主动技能!S524</f>
        <v>0</v>
      </c>
      <c r="N521" t="str">
        <f>IF(主动技能!T524="","",主动技能!T524)</f>
        <v>21:100:2:0</v>
      </c>
      <c r="O521" t="str">
        <f>IF(主动技能!U524="","",主动技能!U524)</f>
        <v/>
      </c>
      <c r="P521">
        <f>主动技能!V524</f>
        <v>0</v>
      </c>
      <c r="Q521">
        <f>主动技能!W524</f>
        <v>0</v>
      </c>
      <c r="R521">
        <f>主动技能!X524</f>
        <v>0</v>
      </c>
      <c r="S521">
        <f>主动技能!Y524</f>
        <v>50</v>
      </c>
      <c r="T521">
        <f>主动技能!Z524</f>
        <v>0</v>
      </c>
      <c r="U521">
        <f>主动技能!AB524</f>
        <v>0</v>
      </c>
      <c r="V521">
        <f>主动技能!AC524</f>
        <v>0</v>
      </c>
      <c r="W521">
        <f>主动技能!AD524</f>
        <v>0</v>
      </c>
      <c r="X521" s="1">
        <v>0</v>
      </c>
      <c r="Y521" s="1">
        <v>0</v>
      </c>
      <c r="Z521" s="1">
        <v>0</v>
      </c>
    </row>
    <row r="522" spans="1:26" x14ac:dyDescent="0.15">
      <c r="A522">
        <f>主动技能!B525</f>
        <v>519</v>
      </c>
      <c r="B522" s="4" t="str">
        <f>主动技能!H525</f>
        <v>回春术</v>
      </c>
      <c r="C522" s="4" t="str">
        <f>主动技能!I525</f>
        <v>对己方任意单体回复生命6663</v>
      </c>
      <c r="D522" s="4">
        <f>VLOOKUP(主动技能!J525,对应表!F:G,2,FALSE)</f>
        <v>2</v>
      </c>
      <c r="E522" s="4">
        <f>VLOOKUP(主动技能!K525,对应表!J:K,2,FALSE)</f>
        <v>3</v>
      </c>
      <c r="F522" s="4">
        <f>VLOOKUP(主动技能!L525,对应表!N:O,2,FALSE)</f>
        <v>1</v>
      </c>
      <c r="G522" s="4">
        <f>IF(主动技能!M525="必中",2,1)</f>
        <v>2</v>
      </c>
      <c r="H522" s="4">
        <f>主动技能!N525</f>
        <v>100</v>
      </c>
      <c r="I522" s="4">
        <f>主动技能!O525</f>
        <v>0</v>
      </c>
      <c r="J522">
        <f>主动技能!P525</f>
        <v>0</v>
      </c>
      <c r="K522">
        <f>主动技能!Q525</f>
        <v>0</v>
      </c>
      <c r="L522">
        <f>主动技能!R525</f>
        <v>0</v>
      </c>
      <c r="M522">
        <f>主动技能!S525</f>
        <v>0</v>
      </c>
      <c r="N522" t="str">
        <f>IF(主动技能!T525="","",主动技能!T525)</f>
        <v>22:100:2:0</v>
      </c>
      <c r="O522" t="str">
        <f>IF(主动技能!U525="","",主动技能!U525)</f>
        <v/>
      </c>
      <c r="P522">
        <f>主动技能!V525</f>
        <v>0</v>
      </c>
      <c r="Q522">
        <f>主动技能!W525</f>
        <v>0</v>
      </c>
      <c r="R522">
        <f>主动技能!X525</f>
        <v>0</v>
      </c>
      <c r="S522">
        <f>主动技能!Y525</f>
        <v>50</v>
      </c>
      <c r="T522">
        <f>主动技能!Z525</f>
        <v>0</v>
      </c>
      <c r="U522">
        <f>主动技能!AB525</f>
        <v>0</v>
      </c>
      <c r="V522">
        <f>主动技能!AC525</f>
        <v>0</v>
      </c>
      <c r="W522">
        <f>主动技能!AD525</f>
        <v>0</v>
      </c>
      <c r="X522" s="1">
        <v>0</v>
      </c>
      <c r="Y522" s="1">
        <v>0</v>
      </c>
      <c r="Z522" s="1">
        <v>0</v>
      </c>
    </row>
    <row r="523" spans="1:26" x14ac:dyDescent="0.15">
      <c r="A523">
        <f>主动技能!B526</f>
        <v>520</v>
      </c>
      <c r="B523" s="4" t="str">
        <f>主动技能!H526</f>
        <v>回春术</v>
      </c>
      <c r="C523" s="4" t="str">
        <f>主动技能!I526</f>
        <v>对己方任意单体回复生命8204</v>
      </c>
      <c r="D523" s="4">
        <f>VLOOKUP(主动技能!J526,对应表!F:G,2,FALSE)</f>
        <v>2</v>
      </c>
      <c r="E523" s="4">
        <f>VLOOKUP(主动技能!K526,对应表!J:K,2,FALSE)</f>
        <v>3</v>
      </c>
      <c r="F523" s="4">
        <f>VLOOKUP(主动技能!L526,对应表!N:O,2,FALSE)</f>
        <v>1</v>
      </c>
      <c r="G523" s="4">
        <f>IF(主动技能!M526="必中",2,1)</f>
        <v>2</v>
      </c>
      <c r="H523" s="4">
        <f>主动技能!N526</f>
        <v>100</v>
      </c>
      <c r="I523" s="4">
        <f>主动技能!O526</f>
        <v>0</v>
      </c>
      <c r="J523">
        <f>主动技能!P526</f>
        <v>0</v>
      </c>
      <c r="K523">
        <f>主动技能!Q526</f>
        <v>0</v>
      </c>
      <c r="L523">
        <f>主动技能!R526</f>
        <v>0</v>
      </c>
      <c r="M523">
        <f>主动技能!S526</f>
        <v>0</v>
      </c>
      <c r="N523" t="str">
        <f>IF(主动技能!T526="","",主动技能!T526)</f>
        <v>23:100:2:0</v>
      </c>
      <c r="O523" t="str">
        <f>IF(主动技能!U526="","",主动技能!U526)</f>
        <v/>
      </c>
      <c r="P523">
        <f>主动技能!V526</f>
        <v>0</v>
      </c>
      <c r="Q523">
        <f>主动技能!W526</f>
        <v>0</v>
      </c>
      <c r="R523">
        <f>主动技能!X526</f>
        <v>0</v>
      </c>
      <c r="S523">
        <f>主动技能!Y526</f>
        <v>50</v>
      </c>
      <c r="T523">
        <f>主动技能!Z526</f>
        <v>0</v>
      </c>
      <c r="U523">
        <f>主动技能!AB526</f>
        <v>0</v>
      </c>
      <c r="V523">
        <f>主动技能!AC526</f>
        <v>0</v>
      </c>
      <c r="W523">
        <f>主动技能!AD526</f>
        <v>0</v>
      </c>
      <c r="X523" s="1">
        <v>0</v>
      </c>
      <c r="Y523" s="1">
        <v>0</v>
      </c>
      <c r="Z523" s="1">
        <v>0</v>
      </c>
    </row>
    <row r="524" spans="1:26" x14ac:dyDescent="0.15">
      <c r="A524">
        <f>主动技能!B527</f>
        <v>521</v>
      </c>
      <c r="B524" s="4" t="str">
        <f>主动技能!H527</f>
        <v>祝福术</v>
      </c>
      <c r="C524" s="4" t="str">
        <f>主动技能!I527</f>
        <v>对己方任意单体回复生命20%，并增加防御力76</v>
      </c>
      <c r="D524" s="4">
        <f>VLOOKUP(主动技能!J527,对应表!F:G,2,FALSE)</f>
        <v>2</v>
      </c>
      <c r="E524" s="4">
        <f>VLOOKUP(主动技能!K527,对应表!J:K,2,FALSE)</f>
        <v>3</v>
      </c>
      <c r="F524" s="4">
        <f>VLOOKUP(主动技能!L527,对应表!N:O,2,FALSE)</f>
        <v>1</v>
      </c>
      <c r="G524" s="4">
        <f>IF(主动技能!M527="必中",2,1)</f>
        <v>2</v>
      </c>
      <c r="H524" s="4">
        <f>主动技能!N527</f>
        <v>100</v>
      </c>
      <c r="I524" s="4">
        <f>主动技能!O527</f>
        <v>0</v>
      </c>
      <c r="J524">
        <f>主动技能!P527</f>
        <v>0</v>
      </c>
      <c r="K524">
        <f>主动技能!Q527</f>
        <v>0</v>
      </c>
      <c r="L524">
        <f>主动技能!R527</f>
        <v>0</v>
      </c>
      <c r="M524">
        <f>主动技能!S527</f>
        <v>0</v>
      </c>
      <c r="N524" t="str">
        <f>IF(主动技能!T527="","",主动技能!T527)</f>
        <v>25:100:2:0|24:100:2:0</v>
      </c>
      <c r="O524" t="str">
        <f>IF(主动技能!U527="","",主动技能!U527)</f>
        <v/>
      </c>
      <c r="P524">
        <f>主动技能!V527</f>
        <v>0</v>
      </c>
      <c r="Q524">
        <f>主动技能!W527</f>
        <v>0</v>
      </c>
      <c r="R524">
        <f>主动技能!X527</f>
        <v>0</v>
      </c>
      <c r="S524">
        <f>主动技能!Y527</f>
        <v>100</v>
      </c>
      <c r="T524">
        <f>主动技能!Z527</f>
        <v>0</v>
      </c>
      <c r="U524">
        <f>主动技能!AB527</f>
        <v>0</v>
      </c>
      <c r="V524">
        <f>主动技能!AC527</f>
        <v>0</v>
      </c>
      <c r="W524">
        <f>主动技能!AD527</f>
        <v>0</v>
      </c>
      <c r="X524" s="1">
        <v>0</v>
      </c>
      <c r="Y524" s="1">
        <v>0</v>
      </c>
      <c r="Z524" s="1">
        <v>0</v>
      </c>
    </row>
    <row r="525" spans="1:26" x14ac:dyDescent="0.15">
      <c r="A525">
        <f>主动技能!B528</f>
        <v>522</v>
      </c>
      <c r="B525" s="4" t="str">
        <f>主动技能!H528</f>
        <v>祝福术</v>
      </c>
      <c r="C525" s="4" t="str">
        <f>主动技能!I528</f>
        <v>对己方任意单体回复生命20%，并增加防御力112</v>
      </c>
      <c r="D525" s="4">
        <f>VLOOKUP(主动技能!J528,对应表!F:G,2,FALSE)</f>
        <v>2</v>
      </c>
      <c r="E525" s="4">
        <f>VLOOKUP(主动技能!K528,对应表!J:K,2,FALSE)</f>
        <v>3</v>
      </c>
      <c r="F525" s="4">
        <f>VLOOKUP(主动技能!L528,对应表!N:O,2,FALSE)</f>
        <v>1</v>
      </c>
      <c r="G525" s="4">
        <f>IF(主动技能!M528="必中",2,1)</f>
        <v>2</v>
      </c>
      <c r="H525" s="4">
        <f>主动技能!N528</f>
        <v>100</v>
      </c>
      <c r="I525" s="4">
        <f>主动技能!O528</f>
        <v>0</v>
      </c>
      <c r="J525">
        <f>主动技能!P528</f>
        <v>0</v>
      </c>
      <c r="K525">
        <f>主动技能!Q528</f>
        <v>0</v>
      </c>
      <c r="L525">
        <f>主动技能!R528</f>
        <v>0</v>
      </c>
      <c r="M525">
        <f>主动技能!S528</f>
        <v>0</v>
      </c>
      <c r="N525" t="str">
        <f>IF(主动技能!T528="","",主动技能!T528)</f>
        <v>26:100:2:0|24:100:2:0</v>
      </c>
      <c r="O525" t="str">
        <f>IF(主动技能!U528="","",主动技能!U528)</f>
        <v/>
      </c>
      <c r="P525">
        <f>主动技能!V528</f>
        <v>0</v>
      </c>
      <c r="Q525">
        <f>主动技能!W528</f>
        <v>0</v>
      </c>
      <c r="R525">
        <f>主动技能!X528</f>
        <v>0</v>
      </c>
      <c r="S525">
        <f>主动技能!Y528</f>
        <v>100</v>
      </c>
      <c r="T525">
        <f>主动技能!Z528</f>
        <v>0</v>
      </c>
      <c r="U525">
        <f>主动技能!AB528</f>
        <v>0</v>
      </c>
      <c r="V525">
        <f>主动技能!AC528</f>
        <v>0</v>
      </c>
      <c r="W525">
        <f>主动技能!AD528</f>
        <v>0</v>
      </c>
      <c r="X525" s="1">
        <v>0</v>
      </c>
      <c r="Y525" s="1">
        <v>0</v>
      </c>
      <c r="Z525" s="1">
        <v>0</v>
      </c>
    </row>
    <row r="526" spans="1:26" x14ac:dyDescent="0.15">
      <c r="A526">
        <f>主动技能!B529</f>
        <v>523</v>
      </c>
      <c r="B526" s="4" t="str">
        <f>主动技能!H529</f>
        <v>祝福术</v>
      </c>
      <c r="C526" s="4" t="str">
        <f>主动技能!I529</f>
        <v>对己方任意单体回复生命20%，并增加防御力148</v>
      </c>
      <c r="D526" s="4">
        <f>VLOOKUP(主动技能!J529,对应表!F:G,2,FALSE)</f>
        <v>2</v>
      </c>
      <c r="E526" s="4">
        <f>VLOOKUP(主动技能!K529,对应表!J:K,2,FALSE)</f>
        <v>3</v>
      </c>
      <c r="F526" s="4">
        <f>VLOOKUP(主动技能!L529,对应表!N:O,2,FALSE)</f>
        <v>1</v>
      </c>
      <c r="G526" s="4">
        <f>IF(主动技能!M529="必中",2,1)</f>
        <v>2</v>
      </c>
      <c r="H526" s="4">
        <f>主动技能!N529</f>
        <v>100</v>
      </c>
      <c r="I526" s="4">
        <f>主动技能!O529</f>
        <v>0</v>
      </c>
      <c r="J526">
        <f>主动技能!P529</f>
        <v>0</v>
      </c>
      <c r="K526">
        <f>主动技能!Q529</f>
        <v>0</v>
      </c>
      <c r="L526">
        <f>主动技能!R529</f>
        <v>0</v>
      </c>
      <c r="M526">
        <f>主动技能!S529</f>
        <v>0</v>
      </c>
      <c r="N526" t="str">
        <f>IF(主动技能!T529="","",主动技能!T529)</f>
        <v>27:100:2:0|24:100:2:0</v>
      </c>
      <c r="O526" t="str">
        <f>IF(主动技能!U529="","",主动技能!U529)</f>
        <v/>
      </c>
      <c r="P526">
        <f>主动技能!V529</f>
        <v>0</v>
      </c>
      <c r="Q526">
        <f>主动技能!W529</f>
        <v>0</v>
      </c>
      <c r="R526">
        <f>主动技能!X529</f>
        <v>0</v>
      </c>
      <c r="S526">
        <f>主动技能!Y529</f>
        <v>100</v>
      </c>
      <c r="T526">
        <f>主动技能!Z529</f>
        <v>0</v>
      </c>
      <c r="U526">
        <f>主动技能!AB529</f>
        <v>0</v>
      </c>
      <c r="V526">
        <f>主动技能!AC529</f>
        <v>0</v>
      </c>
      <c r="W526">
        <f>主动技能!AD529</f>
        <v>0</v>
      </c>
      <c r="X526" s="1">
        <v>0</v>
      </c>
      <c r="Y526" s="1">
        <v>0</v>
      </c>
      <c r="Z526" s="1">
        <v>0</v>
      </c>
    </row>
    <row r="527" spans="1:26" x14ac:dyDescent="0.15">
      <c r="A527">
        <f>主动技能!B530</f>
        <v>524</v>
      </c>
      <c r="B527" s="4" t="str">
        <f>主动技能!H530</f>
        <v>祝福术</v>
      </c>
      <c r="C527" s="4" t="str">
        <f>主动技能!I530</f>
        <v>对己方任意单体回复生命20%，并增加防御力183</v>
      </c>
      <c r="D527" s="4">
        <f>VLOOKUP(主动技能!J530,对应表!F:G,2,FALSE)</f>
        <v>2</v>
      </c>
      <c r="E527" s="4">
        <f>VLOOKUP(主动技能!K530,对应表!J:K,2,FALSE)</f>
        <v>3</v>
      </c>
      <c r="F527" s="4">
        <f>VLOOKUP(主动技能!L530,对应表!N:O,2,FALSE)</f>
        <v>1</v>
      </c>
      <c r="G527" s="4">
        <f>IF(主动技能!M530="必中",2,1)</f>
        <v>2</v>
      </c>
      <c r="H527" s="4">
        <f>主动技能!N530</f>
        <v>100</v>
      </c>
      <c r="I527" s="4">
        <f>主动技能!O530</f>
        <v>0</v>
      </c>
      <c r="J527">
        <f>主动技能!P530</f>
        <v>0</v>
      </c>
      <c r="K527">
        <f>主动技能!Q530</f>
        <v>0</v>
      </c>
      <c r="L527">
        <f>主动技能!R530</f>
        <v>0</v>
      </c>
      <c r="M527">
        <f>主动技能!S530</f>
        <v>0</v>
      </c>
      <c r="N527" t="str">
        <f>IF(主动技能!T530="","",主动技能!T530)</f>
        <v>28:100:2:0|24:100:2:0</v>
      </c>
      <c r="O527" t="str">
        <f>IF(主动技能!U530="","",主动技能!U530)</f>
        <v/>
      </c>
      <c r="P527">
        <f>主动技能!V530</f>
        <v>0</v>
      </c>
      <c r="Q527">
        <f>主动技能!W530</f>
        <v>0</v>
      </c>
      <c r="R527">
        <f>主动技能!X530</f>
        <v>0</v>
      </c>
      <c r="S527">
        <f>主动技能!Y530</f>
        <v>100</v>
      </c>
      <c r="T527">
        <f>主动技能!Z530</f>
        <v>0</v>
      </c>
      <c r="U527">
        <f>主动技能!AB530</f>
        <v>0</v>
      </c>
      <c r="V527">
        <f>主动技能!AC530</f>
        <v>0</v>
      </c>
      <c r="W527">
        <f>主动技能!AD530</f>
        <v>0</v>
      </c>
      <c r="X527" s="1">
        <v>0</v>
      </c>
      <c r="Y527" s="1">
        <v>0</v>
      </c>
      <c r="Z527" s="1">
        <v>0</v>
      </c>
    </row>
    <row r="528" spans="1:26" x14ac:dyDescent="0.15">
      <c r="A528">
        <f>主动技能!B531</f>
        <v>525</v>
      </c>
      <c r="B528" s="4" t="str">
        <f>主动技能!H531</f>
        <v>祝福术</v>
      </c>
      <c r="C528" s="4" t="str">
        <f>主动技能!I531</f>
        <v>对己方任意单体回复生命20%，并增加防御力226</v>
      </c>
      <c r="D528" s="4">
        <f>VLOOKUP(主动技能!J531,对应表!F:G,2,FALSE)</f>
        <v>2</v>
      </c>
      <c r="E528" s="4">
        <f>VLOOKUP(主动技能!K531,对应表!J:K,2,FALSE)</f>
        <v>3</v>
      </c>
      <c r="F528" s="4">
        <f>VLOOKUP(主动技能!L531,对应表!N:O,2,FALSE)</f>
        <v>1</v>
      </c>
      <c r="G528" s="4">
        <f>IF(主动技能!M531="必中",2,1)</f>
        <v>2</v>
      </c>
      <c r="H528" s="4">
        <f>主动技能!N531</f>
        <v>100</v>
      </c>
      <c r="I528" s="4">
        <f>主动技能!O531</f>
        <v>0</v>
      </c>
      <c r="J528">
        <f>主动技能!P531</f>
        <v>0</v>
      </c>
      <c r="K528">
        <f>主动技能!Q531</f>
        <v>0</v>
      </c>
      <c r="L528">
        <f>主动技能!R531</f>
        <v>0</v>
      </c>
      <c r="M528">
        <f>主动技能!S531</f>
        <v>0</v>
      </c>
      <c r="N528" t="str">
        <f>IF(主动技能!T531="","",主动技能!T531)</f>
        <v>29:100:2:0|24:100:2:0</v>
      </c>
      <c r="O528" t="str">
        <f>IF(主动技能!U531="","",主动技能!U531)</f>
        <v/>
      </c>
      <c r="P528">
        <f>主动技能!V531</f>
        <v>0</v>
      </c>
      <c r="Q528">
        <f>主动技能!W531</f>
        <v>0</v>
      </c>
      <c r="R528">
        <f>主动技能!X531</f>
        <v>0</v>
      </c>
      <c r="S528">
        <f>主动技能!Y531</f>
        <v>100</v>
      </c>
      <c r="T528">
        <f>主动技能!Z531</f>
        <v>0</v>
      </c>
      <c r="U528">
        <f>主动技能!AB531</f>
        <v>0</v>
      </c>
      <c r="V528">
        <f>主动技能!AC531</f>
        <v>0</v>
      </c>
      <c r="W528">
        <f>主动技能!AD531</f>
        <v>0</v>
      </c>
      <c r="X528" s="1">
        <v>0</v>
      </c>
      <c r="Y528" s="1">
        <v>0</v>
      </c>
      <c r="Z528" s="1">
        <v>0</v>
      </c>
    </row>
    <row r="529" spans="1:26" x14ac:dyDescent="0.15">
      <c r="A529">
        <f>主动技能!B532</f>
        <v>526</v>
      </c>
      <c r="B529" s="4" t="str">
        <f>主动技能!H532</f>
        <v>祝福术</v>
      </c>
      <c r="C529" s="4" t="str">
        <f>主动技能!I532</f>
        <v>对己方任意单体回复生命20%，并增加防御力278</v>
      </c>
      <c r="D529" s="4">
        <f>VLOOKUP(主动技能!J532,对应表!F:G,2,FALSE)</f>
        <v>2</v>
      </c>
      <c r="E529" s="4">
        <f>VLOOKUP(主动技能!K532,对应表!J:K,2,FALSE)</f>
        <v>3</v>
      </c>
      <c r="F529" s="4">
        <f>VLOOKUP(主动技能!L532,对应表!N:O,2,FALSE)</f>
        <v>1</v>
      </c>
      <c r="G529" s="4">
        <f>IF(主动技能!M532="必中",2,1)</f>
        <v>2</v>
      </c>
      <c r="H529" s="4">
        <f>主动技能!N532</f>
        <v>100</v>
      </c>
      <c r="I529" s="4">
        <f>主动技能!O532</f>
        <v>0</v>
      </c>
      <c r="J529">
        <f>主动技能!P532</f>
        <v>0</v>
      </c>
      <c r="K529">
        <f>主动技能!Q532</f>
        <v>0</v>
      </c>
      <c r="L529">
        <f>主动技能!R532</f>
        <v>0</v>
      </c>
      <c r="M529">
        <f>主动技能!S532</f>
        <v>0</v>
      </c>
      <c r="N529" t="str">
        <f>IF(主动技能!T532="","",主动技能!T532)</f>
        <v>30:100:2:0|24:100:2:0</v>
      </c>
      <c r="O529" t="str">
        <f>IF(主动技能!U532="","",主动技能!U532)</f>
        <v/>
      </c>
      <c r="P529">
        <f>主动技能!V532</f>
        <v>0</v>
      </c>
      <c r="Q529">
        <f>主动技能!W532</f>
        <v>0</v>
      </c>
      <c r="R529">
        <f>主动技能!X532</f>
        <v>0</v>
      </c>
      <c r="S529">
        <f>主动技能!Y532</f>
        <v>100</v>
      </c>
      <c r="T529">
        <f>主动技能!Z532</f>
        <v>0</v>
      </c>
      <c r="U529">
        <f>主动技能!AB532</f>
        <v>0</v>
      </c>
      <c r="V529">
        <f>主动技能!AC532</f>
        <v>0</v>
      </c>
      <c r="W529">
        <f>主动技能!AD532</f>
        <v>0</v>
      </c>
      <c r="X529" s="1">
        <v>0</v>
      </c>
      <c r="Y529" s="1">
        <v>0</v>
      </c>
      <c r="Z529" s="1">
        <v>0</v>
      </c>
    </row>
    <row r="530" spans="1:26" x14ac:dyDescent="0.15">
      <c r="A530">
        <f>主动技能!B533</f>
        <v>527</v>
      </c>
      <c r="B530" s="4" t="str">
        <f>主动技能!H533</f>
        <v>祝福术</v>
      </c>
      <c r="C530" s="4" t="str">
        <f>主动技能!I533</f>
        <v>对己方任意单体回复生命20%，并增加防御力343</v>
      </c>
      <c r="D530" s="4">
        <f>VLOOKUP(主动技能!J533,对应表!F:G,2,FALSE)</f>
        <v>2</v>
      </c>
      <c r="E530" s="4">
        <f>VLOOKUP(主动技能!K533,对应表!J:K,2,FALSE)</f>
        <v>3</v>
      </c>
      <c r="F530" s="4">
        <f>VLOOKUP(主动技能!L533,对应表!N:O,2,FALSE)</f>
        <v>1</v>
      </c>
      <c r="G530" s="4">
        <f>IF(主动技能!M533="必中",2,1)</f>
        <v>2</v>
      </c>
      <c r="H530" s="4">
        <f>主动技能!N533</f>
        <v>100</v>
      </c>
      <c r="I530" s="4">
        <f>主动技能!O533</f>
        <v>0</v>
      </c>
      <c r="J530">
        <f>主动技能!P533</f>
        <v>0</v>
      </c>
      <c r="K530">
        <f>主动技能!Q533</f>
        <v>0</v>
      </c>
      <c r="L530">
        <f>主动技能!R533</f>
        <v>0</v>
      </c>
      <c r="M530">
        <f>主动技能!S533</f>
        <v>0</v>
      </c>
      <c r="N530" t="str">
        <f>IF(主动技能!T533="","",主动技能!T533)</f>
        <v>31:100:2:0|24:100:2:0</v>
      </c>
      <c r="O530" t="str">
        <f>IF(主动技能!U533="","",主动技能!U533)</f>
        <v/>
      </c>
      <c r="P530">
        <f>主动技能!V533</f>
        <v>0</v>
      </c>
      <c r="Q530">
        <f>主动技能!W533</f>
        <v>0</v>
      </c>
      <c r="R530">
        <f>主动技能!X533</f>
        <v>0</v>
      </c>
      <c r="S530">
        <f>主动技能!Y533</f>
        <v>100</v>
      </c>
      <c r="T530">
        <f>主动技能!Z533</f>
        <v>0</v>
      </c>
      <c r="U530">
        <f>主动技能!AB533</f>
        <v>0</v>
      </c>
      <c r="V530">
        <f>主动技能!AC533</f>
        <v>0</v>
      </c>
      <c r="W530">
        <f>主动技能!AD533</f>
        <v>0</v>
      </c>
      <c r="X530" s="1">
        <v>0</v>
      </c>
      <c r="Y530" s="1">
        <v>0</v>
      </c>
      <c r="Z530" s="1">
        <v>0</v>
      </c>
    </row>
    <row r="531" spans="1:26" x14ac:dyDescent="0.15">
      <c r="A531">
        <f>主动技能!B534</f>
        <v>528</v>
      </c>
      <c r="B531" s="4" t="str">
        <f>主动技能!H534</f>
        <v>祝福术</v>
      </c>
      <c r="C531" s="4" t="str">
        <f>主动技能!I534</f>
        <v>对己方任意单体回复生命20%，并增加防御力422</v>
      </c>
      <c r="D531" s="4">
        <f>VLOOKUP(主动技能!J534,对应表!F:G,2,FALSE)</f>
        <v>2</v>
      </c>
      <c r="E531" s="4">
        <f>VLOOKUP(主动技能!K534,对应表!J:K,2,FALSE)</f>
        <v>3</v>
      </c>
      <c r="F531" s="4">
        <f>VLOOKUP(主动技能!L534,对应表!N:O,2,FALSE)</f>
        <v>1</v>
      </c>
      <c r="G531" s="4">
        <f>IF(主动技能!M534="必中",2,1)</f>
        <v>2</v>
      </c>
      <c r="H531" s="4">
        <f>主动技能!N534</f>
        <v>100</v>
      </c>
      <c r="I531" s="4">
        <f>主动技能!O534</f>
        <v>0</v>
      </c>
      <c r="J531">
        <f>主动技能!P534</f>
        <v>0</v>
      </c>
      <c r="K531">
        <f>主动技能!Q534</f>
        <v>0</v>
      </c>
      <c r="L531">
        <f>主动技能!R534</f>
        <v>0</v>
      </c>
      <c r="M531">
        <f>主动技能!S534</f>
        <v>0</v>
      </c>
      <c r="N531" t="str">
        <f>IF(主动技能!T534="","",主动技能!T534)</f>
        <v>32:100:2:0|24:100:2:0</v>
      </c>
      <c r="O531" t="str">
        <f>IF(主动技能!U534="","",主动技能!U534)</f>
        <v/>
      </c>
      <c r="P531">
        <f>主动技能!V534</f>
        <v>0</v>
      </c>
      <c r="Q531">
        <f>主动技能!W534</f>
        <v>0</v>
      </c>
      <c r="R531">
        <f>主动技能!X534</f>
        <v>0</v>
      </c>
      <c r="S531">
        <f>主动技能!Y534</f>
        <v>100</v>
      </c>
      <c r="T531">
        <f>主动技能!Z534</f>
        <v>0</v>
      </c>
      <c r="U531">
        <f>主动技能!AB534</f>
        <v>0</v>
      </c>
      <c r="V531">
        <f>主动技能!AC534</f>
        <v>0</v>
      </c>
      <c r="W531">
        <f>主动技能!AD534</f>
        <v>0</v>
      </c>
      <c r="X531" s="1">
        <v>0</v>
      </c>
      <c r="Y531" s="1">
        <v>0</v>
      </c>
      <c r="Z531" s="1">
        <v>0</v>
      </c>
    </row>
    <row r="532" spans="1:26" x14ac:dyDescent="0.15">
      <c r="A532">
        <f>主动技能!B535</f>
        <v>529</v>
      </c>
      <c r="B532" s="4" t="str">
        <f>主动技能!H535</f>
        <v>祝福术</v>
      </c>
      <c r="C532" s="4" t="str">
        <f>主动技能!I535</f>
        <v>对己方任意单体回复生命20%，并增加防御力520</v>
      </c>
      <c r="D532" s="4">
        <f>VLOOKUP(主动技能!J535,对应表!F:G,2,FALSE)</f>
        <v>2</v>
      </c>
      <c r="E532" s="4">
        <f>VLOOKUP(主动技能!K535,对应表!J:K,2,FALSE)</f>
        <v>3</v>
      </c>
      <c r="F532" s="4">
        <f>VLOOKUP(主动技能!L535,对应表!N:O,2,FALSE)</f>
        <v>1</v>
      </c>
      <c r="G532" s="4">
        <f>IF(主动技能!M535="必中",2,1)</f>
        <v>2</v>
      </c>
      <c r="H532" s="4">
        <f>主动技能!N535</f>
        <v>100</v>
      </c>
      <c r="I532" s="4">
        <f>主动技能!O535</f>
        <v>0</v>
      </c>
      <c r="J532">
        <f>主动技能!P535</f>
        <v>0</v>
      </c>
      <c r="K532">
        <f>主动技能!Q535</f>
        <v>0</v>
      </c>
      <c r="L532">
        <f>主动技能!R535</f>
        <v>0</v>
      </c>
      <c r="M532">
        <f>主动技能!S535</f>
        <v>0</v>
      </c>
      <c r="N532" t="str">
        <f>IF(主动技能!T535="","",主动技能!T535)</f>
        <v>33:100:2:0|24:100:2:0</v>
      </c>
      <c r="O532" t="str">
        <f>IF(主动技能!U535="","",主动技能!U535)</f>
        <v/>
      </c>
      <c r="P532">
        <f>主动技能!V535</f>
        <v>0</v>
      </c>
      <c r="Q532">
        <f>主动技能!W535</f>
        <v>0</v>
      </c>
      <c r="R532">
        <f>主动技能!X535</f>
        <v>0</v>
      </c>
      <c r="S532">
        <f>主动技能!Y535</f>
        <v>100</v>
      </c>
      <c r="T532">
        <f>主动技能!Z535</f>
        <v>0</v>
      </c>
      <c r="U532">
        <f>主动技能!AB535</f>
        <v>0</v>
      </c>
      <c r="V532">
        <f>主动技能!AC535</f>
        <v>0</v>
      </c>
      <c r="W532">
        <f>主动技能!AD535</f>
        <v>0</v>
      </c>
      <c r="X532" s="1">
        <v>0</v>
      </c>
      <c r="Y532" s="1">
        <v>0</v>
      </c>
      <c r="Z532" s="1">
        <v>0</v>
      </c>
    </row>
    <row r="533" spans="1:26" x14ac:dyDescent="0.15">
      <c r="A533">
        <f>主动技能!B536</f>
        <v>530</v>
      </c>
      <c r="B533" s="4" t="str">
        <f>主动技能!H536</f>
        <v>祝福术</v>
      </c>
      <c r="C533" s="4" t="str">
        <f>主动技能!I536</f>
        <v>对己方任意单体回复生命20%，并增加防御力640</v>
      </c>
      <c r="D533" s="4">
        <f>VLOOKUP(主动技能!J536,对应表!F:G,2,FALSE)</f>
        <v>2</v>
      </c>
      <c r="E533" s="4">
        <f>VLOOKUP(主动技能!K536,对应表!J:K,2,FALSE)</f>
        <v>3</v>
      </c>
      <c r="F533" s="4">
        <f>VLOOKUP(主动技能!L536,对应表!N:O,2,FALSE)</f>
        <v>1</v>
      </c>
      <c r="G533" s="4">
        <f>IF(主动技能!M536="必中",2,1)</f>
        <v>2</v>
      </c>
      <c r="H533" s="4">
        <f>主动技能!N536</f>
        <v>100</v>
      </c>
      <c r="I533" s="4">
        <f>主动技能!O536</f>
        <v>0</v>
      </c>
      <c r="J533">
        <f>主动技能!P536</f>
        <v>0</v>
      </c>
      <c r="K533">
        <f>主动技能!Q536</f>
        <v>0</v>
      </c>
      <c r="L533">
        <f>主动技能!R536</f>
        <v>0</v>
      </c>
      <c r="M533">
        <f>主动技能!S536</f>
        <v>0</v>
      </c>
      <c r="N533" t="str">
        <f>IF(主动技能!T536="","",主动技能!T536)</f>
        <v>34:100:2:0|24:100:2:0</v>
      </c>
      <c r="O533" t="str">
        <f>IF(主动技能!U536="","",主动技能!U536)</f>
        <v/>
      </c>
      <c r="P533">
        <f>主动技能!V536</f>
        <v>0</v>
      </c>
      <c r="Q533">
        <f>主动技能!W536</f>
        <v>0</v>
      </c>
      <c r="R533">
        <f>主动技能!X536</f>
        <v>0</v>
      </c>
      <c r="S533">
        <f>主动技能!Y536</f>
        <v>100</v>
      </c>
      <c r="T533">
        <f>主动技能!Z536</f>
        <v>0</v>
      </c>
      <c r="U533">
        <f>主动技能!AB536</f>
        <v>0</v>
      </c>
      <c r="V533">
        <f>主动技能!AC536</f>
        <v>0</v>
      </c>
      <c r="W533">
        <f>主动技能!AD536</f>
        <v>0</v>
      </c>
      <c r="X533" s="1">
        <v>0</v>
      </c>
      <c r="Y533" s="1">
        <v>0</v>
      </c>
      <c r="Z533" s="1">
        <v>0</v>
      </c>
    </row>
    <row r="534" spans="1:26" x14ac:dyDescent="0.15">
      <c r="A534">
        <f>主动技能!B537</f>
        <v>531</v>
      </c>
      <c r="B534" s="4" t="str">
        <f>主动技能!H537</f>
        <v>祝福术</v>
      </c>
      <c r="C534" s="4" t="str">
        <f>主动技能!I537</f>
        <v>对己方任意单体回复生命20%，并增加防御力788</v>
      </c>
      <c r="D534" s="4">
        <f>VLOOKUP(主动技能!J537,对应表!F:G,2,FALSE)</f>
        <v>2</v>
      </c>
      <c r="E534" s="4">
        <f>VLOOKUP(主动技能!K537,对应表!J:K,2,FALSE)</f>
        <v>3</v>
      </c>
      <c r="F534" s="4">
        <f>VLOOKUP(主动技能!L537,对应表!N:O,2,FALSE)</f>
        <v>1</v>
      </c>
      <c r="G534" s="4">
        <f>IF(主动技能!M537="必中",2,1)</f>
        <v>2</v>
      </c>
      <c r="H534" s="4">
        <f>主动技能!N537</f>
        <v>100</v>
      </c>
      <c r="I534" s="4">
        <f>主动技能!O537</f>
        <v>0</v>
      </c>
      <c r="J534">
        <f>主动技能!P537</f>
        <v>0</v>
      </c>
      <c r="K534">
        <f>主动技能!Q537</f>
        <v>0</v>
      </c>
      <c r="L534">
        <f>主动技能!R537</f>
        <v>0</v>
      </c>
      <c r="M534">
        <f>主动技能!S537</f>
        <v>0</v>
      </c>
      <c r="N534" t="str">
        <f>IF(主动技能!T537="","",主动技能!T537)</f>
        <v>35:100:2:0|24:100:2:0</v>
      </c>
      <c r="O534" t="str">
        <f>IF(主动技能!U537="","",主动技能!U537)</f>
        <v/>
      </c>
      <c r="P534">
        <f>主动技能!V537</f>
        <v>0</v>
      </c>
      <c r="Q534">
        <f>主动技能!W537</f>
        <v>0</v>
      </c>
      <c r="R534">
        <f>主动技能!X537</f>
        <v>0</v>
      </c>
      <c r="S534">
        <f>主动技能!Y537</f>
        <v>100</v>
      </c>
      <c r="T534">
        <f>主动技能!Z537</f>
        <v>0</v>
      </c>
      <c r="U534">
        <f>主动技能!AB537</f>
        <v>0</v>
      </c>
      <c r="V534">
        <f>主动技能!AC537</f>
        <v>0</v>
      </c>
      <c r="W534">
        <f>主动技能!AD537</f>
        <v>0</v>
      </c>
      <c r="X534" s="1">
        <v>0</v>
      </c>
      <c r="Y534" s="1">
        <v>0</v>
      </c>
      <c r="Z534" s="1">
        <v>0</v>
      </c>
    </row>
    <row r="535" spans="1:26" x14ac:dyDescent="0.15">
      <c r="A535">
        <f>主动技能!B538</f>
        <v>532</v>
      </c>
      <c r="B535" s="4" t="str">
        <f>主动技能!H538</f>
        <v>祝福术</v>
      </c>
      <c r="C535" s="4" t="str">
        <f>主动技能!I538</f>
        <v>对己方任意单体回复生命20%，并增加防御力970</v>
      </c>
      <c r="D535" s="4">
        <f>VLOOKUP(主动技能!J538,对应表!F:G,2,FALSE)</f>
        <v>2</v>
      </c>
      <c r="E535" s="4">
        <f>VLOOKUP(主动技能!K538,对应表!J:K,2,FALSE)</f>
        <v>3</v>
      </c>
      <c r="F535" s="4">
        <f>VLOOKUP(主动技能!L538,对应表!N:O,2,FALSE)</f>
        <v>1</v>
      </c>
      <c r="G535" s="4">
        <f>IF(主动技能!M538="必中",2,1)</f>
        <v>2</v>
      </c>
      <c r="H535" s="4">
        <f>主动技能!N538</f>
        <v>100</v>
      </c>
      <c r="I535" s="4">
        <f>主动技能!O538</f>
        <v>0</v>
      </c>
      <c r="J535">
        <f>主动技能!P538</f>
        <v>0</v>
      </c>
      <c r="K535">
        <f>主动技能!Q538</f>
        <v>0</v>
      </c>
      <c r="L535">
        <f>主动技能!R538</f>
        <v>0</v>
      </c>
      <c r="M535">
        <f>主动技能!S538</f>
        <v>0</v>
      </c>
      <c r="N535" t="str">
        <f>IF(主动技能!T538="","",主动技能!T538)</f>
        <v>36:100:2:0|24:100:2:0</v>
      </c>
      <c r="O535" t="str">
        <f>IF(主动技能!U538="","",主动技能!U538)</f>
        <v/>
      </c>
      <c r="P535">
        <f>主动技能!V538</f>
        <v>0</v>
      </c>
      <c r="Q535">
        <f>主动技能!W538</f>
        <v>0</v>
      </c>
      <c r="R535">
        <f>主动技能!X538</f>
        <v>0</v>
      </c>
      <c r="S535">
        <f>主动技能!Y538</f>
        <v>100</v>
      </c>
      <c r="T535">
        <f>主动技能!Z538</f>
        <v>0</v>
      </c>
      <c r="U535">
        <f>主动技能!AB538</f>
        <v>0</v>
      </c>
      <c r="V535">
        <f>主动技能!AC538</f>
        <v>0</v>
      </c>
      <c r="W535">
        <f>主动技能!AD538</f>
        <v>0</v>
      </c>
      <c r="X535" s="1">
        <v>0</v>
      </c>
      <c r="Y535" s="1">
        <v>0</v>
      </c>
      <c r="Z535" s="1">
        <v>0</v>
      </c>
    </row>
    <row r="536" spans="1:26" x14ac:dyDescent="0.15">
      <c r="A536">
        <f>主动技能!B539</f>
        <v>533</v>
      </c>
      <c r="B536" s="4" t="str">
        <f>主动技能!H539</f>
        <v>祝福术</v>
      </c>
      <c r="C536" s="4" t="str">
        <f>主动技能!I539</f>
        <v>对己方任意单体回复生命20%，并增加防御力1195</v>
      </c>
      <c r="D536" s="4">
        <f>VLOOKUP(主动技能!J539,对应表!F:G,2,FALSE)</f>
        <v>2</v>
      </c>
      <c r="E536" s="4">
        <f>VLOOKUP(主动技能!K539,对应表!J:K,2,FALSE)</f>
        <v>3</v>
      </c>
      <c r="F536" s="4">
        <f>VLOOKUP(主动技能!L539,对应表!N:O,2,FALSE)</f>
        <v>1</v>
      </c>
      <c r="G536" s="4">
        <f>IF(主动技能!M539="必中",2,1)</f>
        <v>2</v>
      </c>
      <c r="H536" s="4">
        <f>主动技能!N539</f>
        <v>100</v>
      </c>
      <c r="I536" s="4">
        <f>主动技能!O539</f>
        <v>0</v>
      </c>
      <c r="J536">
        <f>主动技能!P539</f>
        <v>0</v>
      </c>
      <c r="K536">
        <f>主动技能!Q539</f>
        <v>0</v>
      </c>
      <c r="L536">
        <f>主动技能!R539</f>
        <v>0</v>
      </c>
      <c r="M536">
        <f>主动技能!S539</f>
        <v>0</v>
      </c>
      <c r="N536" t="str">
        <f>IF(主动技能!T539="","",主动技能!T539)</f>
        <v>37:100:2:0|24:100:2:0</v>
      </c>
      <c r="O536" t="str">
        <f>IF(主动技能!U539="","",主动技能!U539)</f>
        <v/>
      </c>
      <c r="P536">
        <f>主动技能!V539</f>
        <v>0</v>
      </c>
      <c r="Q536">
        <f>主动技能!W539</f>
        <v>0</v>
      </c>
      <c r="R536">
        <f>主动技能!X539</f>
        <v>0</v>
      </c>
      <c r="S536">
        <f>主动技能!Y539</f>
        <v>100</v>
      </c>
      <c r="T536">
        <f>主动技能!Z539</f>
        <v>0</v>
      </c>
      <c r="U536">
        <f>主动技能!AB539</f>
        <v>0</v>
      </c>
      <c r="V536">
        <f>主动技能!AC539</f>
        <v>0</v>
      </c>
      <c r="W536">
        <f>主动技能!AD539</f>
        <v>0</v>
      </c>
      <c r="X536" s="1">
        <v>0</v>
      </c>
      <c r="Y536" s="1">
        <v>0</v>
      </c>
      <c r="Z536" s="1">
        <v>0</v>
      </c>
    </row>
    <row r="537" spans="1:26" x14ac:dyDescent="0.15">
      <c r="A537">
        <f>主动技能!B540</f>
        <v>534</v>
      </c>
      <c r="B537" s="4" t="str">
        <f>主动技能!H540</f>
        <v>祝福术</v>
      </c>
      <c r="C537" s="4" t="str">
        <f>主动技能!I540</f>
        <v>对己方任意单体回复生命20%，并增加防御力1471</v>
      </c>
      <c r="D537" s="4">
        <f>VLOOKUP(主动技能!J540,对应表!F:G,2,FALSE)</f>
        <v>2</v>
      </c>
      <c r="E537" s="4">
        <f>VLOOKUP(主动技能!K540,对应表!J:K,2,FALSE)</f>
        <v>3</v>
      </c>
      <c r="F537" s="4">
        <f>VLOOKUP(主动技能!L540,对应表!N:O,2,FALSE)</f>
        <v>1</v>
      </c>
      <c r="G537" s="4">
        <f>IF(主动技能!M540="必中",2,1)</f>
        <v>2</v>
      </c>
      <c r="H537" s="4">
        <f>主动技能!N540</f>
        <v>100</v>
      </c>
      <c r="I537" s="4">
        <f>主动技能!O540</f>
        <v>0</v>
      </c>
      <c r="J537">
        <f>主动技能!P540</f>
        <v>0</v>
      </c>
      <c r="K537">
        <f>主动技能!Q540</f>
        <v>0</v>
      </c>
      <c r="L537">
        <f>主动技能!R540</f>
        <v>0</v>
      </c>
      <c r="M537">
        <f>主动技能!S540</f>
        <v>0</v>
      </c>
      <c r="N537" t="str">
        <f>IF(主动技能!T540="","",主动技能!T540)</f>
        <v>38:100:2:0|24:100:2:0</v>
      </c>
      <c r="O537" t="str">
        <f>IF(主动技能!U540="","",主动技能!U540)</f>
        <v/>
      </c>
      <c r="P537">
        <f>主动技能!V540</f>
        <v>0</v>
      </c>
      <c r="Q537">
        <f>主动技能!W540</f>
        <v>0</v>
      </c>
      <c r="R537">
        <f>主动技能!X540</f>
        <v>0</v>
      </c>
      <c r="S537">
        <f>主动技能!Y540</f>
        <v>100</v>
      </c>
      <c r="T537">
        <f>主动技能!Z540</f>
        <v>0</v>
      </c>
      <c r="U537">
        <f>主动技能!AB540</f>
        <v>0</v>
      </c>
      <c r="V537">
        <f>主动技能!AC540</f>
        <v>0</v>
      </c>
      <c r="W537">
        <f>主动技能!AD540</f>
        <v>0</v>
      </c>
      <c r="X537" s="1">
        <v>0</v>
      </c>
      <c r="Y537" s="1">
        <v>0</v>
      </c>
      <c r="Z537" s="1">
        <v>0</v>
      </c>
    </row>
    <row r="538" spans="1:26" x14ac:dyDescent="0.15">
      <c r="A538">
        <f>主动技能!B541</f>
        <v>535</v>
      </c>
      <c r="B538" s="4" t="str">
        <f>主动技能!H541</f>
        <v>祝福术</v>
      </c>
      <c r="C538" s="4" t="str">
        <f>主动技能!I541</f>
        <v>对己方任意单体回复生命20%，并增加防御力1812</v>
      </c>
      <c r="D538" s="4">
        <f>VLOOKUP(主动技能!J541,对应表!F:G,2,FALSE)</f>
        <v>2</v>
      </c>
      <c r="E538" s="4">
        <f>VLOOKUP(主动技能!K541,对应表!J:K,2,FALSE)</f>
        <v>3</v>
      </c>
      <c r="F538" s="4">
        <f>VLOOKUP(主动技能!L541,对应表!N:O,2,FALSE)</f>
        <v>1</v>
      </c>
      <c r="G538" s="4">
        <f>IF(主动技能!M541="必中",2,1)</f>
        <v>2</v>
      </c>
      <c r="H538" s="4">
        <f>主动技能!N541</f>
        <v>100</v>
      </c>
      <c r="I538" s="4">
        <f>主动技能!O541</f>
        <v>0</v>
      </c>
      <c r="J538">
        <f>主动技能!P541</f>
        <v>0</v>
      </c>
      <c r="K538">
        <f>主动技能!Q541</f>
        <v>0</v>
      </c>
      <c r="L538">
        <f>主动技能!R541</f>
        <v>0</v>
      </c>
      <c r="M538">
        <f>主动技能!S541</f>
        <v>0</v>
      </c>
      <c r="N538" t="str">
        <f>IF(主动技能!T541="","",主动技能!T541)</f>
        <v>39:100:2:0|24:100:2:0</v>
      </c>
      <c r="O538" t="str">
        <f>IF(主动技能!U541="","",主动技能!U541)</f>
        <v/>
      </c>
      <c r="P538">
        <f>主动技能!V541</f>
        <v>0</v>
      </c>
      <c r="Q538">
        <f>主动技能!W541</f>
        <v>0</v>
      </c>
      <c r="R538">
        <f>主动技能!X541</f>
        <v>0</v>
      </c>
      <c r="S538">
        <f>主动技能!Y541</f>
        <v>100</v>
      </c>
      <c r="T538">
        <f>主动技能!Z541</f>
        <v>0</v>
      </c>
      <c r="U538">
        <f>主动技能!AB541</f>
        <v>0</v>
      </c>
      <c r="V538">
        <f>主动技能!AC541</f>
        <v>0</v>
      </c>
      <c r="W538">
        <f>主动技能!AD541</f>
        <v>0</v>
      </c>
      <c r="X538" s="1">
        <v>0</v>
      </c>
      <c r="Y538" s="1">
        <v>0</v>
      </c>
      <c r="Z538" s="1">
        <v>0</v>
      </c>
    </row>
    <row r="539" spans="1:26" x14ac:dyDescent="0.15">
      <c r="A539">
        <f>主动技能!B542</f>
        <v>536</v>
      </c>
      <c r="B539" s="4" t="str">
        <f>主动技能!H542</f>
        <v>祝福术</v>
      </c>
      <c r="C539" s="4" t="str">
        <f>主动技能!I542</f>
        <v>对己方任意单体回复生命20%，并增加防御力2231</v>
      </c>
      <c r="D539" s="4">
        <f>VLOOKUP(主动技能!J542,对应表!F:G,2,FALSE)</f>
        <v>2</v>
      </c>
      <c r="E539" s="4">
        <f>VLOOKUP(主动技能!K542,对应表!J:K,2,FALSE)</f>
        <v>3</v>
      </c>
      <c r="F539" s="4">
        <f>VLOOKUP(主动技能!L542,对应表!N:O,2,FALSE)</f>
        <v>1</v>
      </c>
      <c r="G539" s="4">
        <f>IF(主动技能!M542="必中",2,1)</f>
        <v>2</v>
      </c>
      <c r="H539" s="4">
        <f>主动技能!N542</f>
        <v>100</v>
      </c>
      <c r="I539" s="4">
        <f>主动技能!O542</f>
        <v>0</v>
      </c>
      <c r="J539">
        <f>主动技能!P542</f>
        <v>0</v>
      </c>
      <c r="K539">
        <f>主动技能!Q542</f>
        <v>0</v>
      </c>
      <c r="L539">
        <f>主动技能!R542</f>
        <v>0</v>
      </c>
      <c r="M539">
        <f>主动技能!S542</f>
        <v>0</v>
      </c>
      <c r="N539" t="str">
        <f>IF(主动技能!T542="","",主动技能!T542)</f>
        <v>40:100:2:0|24:100:2:0</v>
      </c>
      <c r="O539" t="str">
        <f>IF(主动技能!U542="","",主动技能!U542)</f>
        <v/>
      </c>
      <c r="P539">
        <f>主动技能!V542</f>
        <v>0</v>
      </c>
      <c r="Q539">
        <f>主动技能!W542</f>
        <v>0</v>
      </c>
      <c r="R539">
        <f>主动技能!X542</f>
        <v>0</v>
      </c>
      <c r="S539">
        <f>主动技能!Y542</f>
        <v>100</v>
      </c>
      <c r="T539">
        <f>主动技能!Z542</f>
        <v>0</v>
      </c>
      <c r="U539">
        <f>主动技能!AB542</f>
        <v>0</v>
      </c>
      <c r="V539">
        <f>主动技能!AC542</f>
        <v>0</v>
      </c>
      <c r="W539">
        <f>主动技能!AD542</f>
        <v>0</v>
      </c>
      <c r="X539" s="1">
        <v>0</v>
      </c>
      <c r="Y539" s="1">
        <v>0</v>
      </c>
      <c r="Z539" s="1">
        <v>0</v>
      </c>
    </row>
    <row r="540" spans="1:26" x14ac:dyDescent="0.15">
      <c r="A540">
        <f>主动技能!B543</f>
        <v>537</v>
      </c>
      <c r="B540" s="4" t="str">
        <f>主动技能!H543</f>
        <v>祝福术</v>
      </c>
      <c r="C540" s="4" t="str">
        <f>主动技能!I543</f>
        <v>对己方任意单体回复生命20%，并增加防御力2747</v>
      </c>
      <c r="D540" s="4">
        <f>VLOOKUP(主动技能!J543,对应表!F:G,2,FALSE)</f>
        <v>2</v>
      </c>
      <c r="E540" s="4">
        <f>VLOOKUP(主动技能!K543,对应表!J:K,2,FALSE)</f>
        <v>3</v>
      </c>
      <c r="F540" s="4">
        <f>VLOOKUP(主动技能!L543,对应表!N:O,2,FALSE)</f>
        <v>1</v>
      </c>
      <c r="G540" s="4">
        <f>IF(主动技能!M543="必中",2,1)</f>
        <v>2</v>
      </c>
      <c r="H540" s="4">
        <f>主动技能!N543</f>
        <v>100</v>
      </c>
      <c r="I540" s="4">
        <f>主动技能!O543</f>
        <v>0</v>
      </c>
      <c r="J540">
        <f>主动技能!P543</f>
        <v>0</v>
      </c>
      <c r="K540">
        <f>主动技能!Q543</f>
        <v>0</v>
      </c>
      <c r="L540">
        <f>主动技能!R543</f>
        <v>0</v>
      </c>
      <c r="M540">
        <f>主动技能!S543</f>
        <v>0</v>
      </c>
      <c r="N540" t="str">
        <f>IF(主动技能!T543="","",主动技能!T543)</f>
        <v>41:100:2:0|24:100:2:0</v>
      </c>
      <c r="O540" t="str">
        <f>IF(主动技能!U543="","",主动技能!U543)</f>
        <v/>
      </c>
      <c r="P540">
        <f>主动技能!V543</f>
        <v>0</v>
      </c>
      <c r="Q540">
        <f>主动技能!W543</f>
        <v>0</v>
      </c>
      <c r="R540">
        <f>主动技能!X543</f>
        <v>0</v>
      </c>
      <c r="S540">
        <f>主动技能!Y543</f>
        <v>100</v>
      </c>
      <c r="T540">
        <f>主动技能!Z543</f>
        <v>0</v>
      </c>
      <c r="U540">
        <f>主动技能!AB543</f>
        <v>0</v>
      </c>
      <c r="V540">
        <f>主动技能!AC543</f>
        <v>0</v>
      </c>
      <c r="W540">
        <f>主动技能!AD543</f>
        <v>0</v>
      </c>
      <c r="X540" s="1">
        <v>0</v>
      </c>
      <c r="Y540" s="1">
        <v>0</v>
      </c>
      <c r="Z540" s="1">
        <v>0</v>
      </c>
    </row>
    <row r="541" spans="1:26" x14ac:dyDescent="0.15">
      <c r="A541">
        <f>主动技能!B544</f>
        <v>538</v>
      </c>
      <c r="B541" s="4" t="str">
        <f>主动技能!H544</f>
        <v>祝福术</v>
      </c>
      <c r="C541" s="4" t="str">
        <f>主动技能!I544</f>
        <v>对己方任意单体回复生命20%，并增加防御力3382</v>
      </c>
      <c r="D541" s="4">
        <f>VLOOKUP(主动技能!J544,对应表!F:G,2,FALSE)</f>
        <v>2</v>
      </c>
      <c r="E541" s="4">
        <f>VLOOKUP(主动技能!K544,对应表!J:K,2,FALSE)</f>
        <v>3</v>
      </c>
      <c r="F541" s="4">
        <f>VLOOKUP(主动技能!L544,对应表!N:O,2,FALSE)</f>
        <v>1</v>
      </c>
      <c r="G541" s="4">
        <f>IF(主动技能!M544="必中",2,1)</f>
        <v>2</v>
      </c>
      <c r="H541" s="4">
        <f>主动技能!N544</f>
        <v>100</v>
      </c>
      <c r="I541" s="4">
        <f>主动技能!O544</f>
        <v>0</v>
      </c>
      <c r="J541">
        <f>主动技能!P544</f>
        <v>0</v>
      </c>
      <c r="K541">
        <f>主动技能!Q544</f>
        <v>0</v>
      </c>
      <c r="L541">
        <f>主动技能!R544</f>
        <v>0</v>
      </c>
      <c r="M541">
        <f>主动技能!S544</f>
        <v>0</v>
      </c>
      <c r="N541" t="str">
        <f>IF(主动技能!T544="","",主动技能!T544)</f>
        <v>42:100:2:0|24:100:2:0</v>
      </c>
      <c r="O541" t="str">
        <f>IF(主动技能!U544="","",主动技能!U544)</f>
        <v/>
      </c>
      <c r="P541">
        <f>主动技能!V544</f>
        <v>0</v>
      </c>
      <c r="Q541">
        <f>主动技能!W544</f>
        <v>0</v>
      </c>
      <c r="R541">
        <f>主动技能!X544</f>
        <v>0</v>
      </c>
      <c r="S541">
        <f>主动技能!Y544</f>
        <v>100</v>
      </c>
      <c r="T541">
        <f>主动技能!Z544</f>
        <v>0</v>
      </c>
      <c r="U541">
        <f>主动技能!AB544</f>
        <v>0</v>
      </c>
      <c r="V541">
        <f>主动技能!AC544</f>
        <v>0</v>
      </c>
      <c r="W541">
        <f>主动技能!AD544</f>
        <v>0</v>
      </c>
      <c r="X541" s="1">
        <v>0</v>
      </c>
      <c r="Y541" s="1">
        <v>0</v>
      </c>
      <c r="Z541" s="1">
        <v>0</v>
      </c>
    </row>
    <row r="542" spans="1:26" x14ac:dyDescent="0.15">
      <c r="A542">
        <f>主动技能!B545</f>
        <v>539</v>
      </c>
      <c r="B542" s="4" t="str">
        <f>主动技能!H545</f>
        <v>祝福术</v>
      </c>
      <c r="C542" s="4" t="str">
        <f>主动技能!I545</f>
        <v>对己方任意单体回复生命20%，并增加防御力4164</v>
      </c>
      <c r="D542" s="4">
        <f>VLOOKUP(主动技能!J545,对应表!F:G,2,FALSE)</f>
        <v>2</v>
      </c>
      <c r="E542" s="4">
        <f>VLOOKUP(主动技能!K545,对应表!J:K,2,FALSE)</f>
        <v>3</v>
      </c>
      <c r="F542" s="4">
        <f>VLOOKUP(主动技能!L545,对应表!N:O,2,FALSE)</f>
        <v>1</v>
      </c>
      <c r="G542" s="4">
        <f>IF(主动技能!M545="必中",2,1)</f>
        <v>2</v>
      </c>
      <c r="H542" s="4">
        <f>主动技能!N545</f>
        <v>100</v>
      </c>
      <c r="I542" s="4">
        <f>主动技能!O545</f>
        <v>0</v>
      </c>
      <c r="J542">
        <f>主动技能!P545</f>
        <v>0</v>
      </c>
      <c r="K542">
        <f>主动技能!Q545</f>
        <v>0</v>
      </c>
      <c r="L542">
        <f>主动技能!R545</f>
        <v>0</v>
      </c>
      <c r="M542">
        <f>主动技能!S545</f>
        <v>0</v>
      </c>
      <c r="N542" t="str">
        <f>IF(主动技能!T545="","",主动技能!T545)</f>
        <v>43:100:2:0|24:100:2:0</v>
      </c>
      <c r="O542" t="str">
        <f>IF(主动技能!U545="","",主动技能!U545)</f>
        <v/>
      </c>
      <c r="P542">
        <f>主动技能!V545</f>
        <v>0</v>
      </c>
      <c r="Q542">
        <f>主动技能!W545</f>
        <v>0</v>
      </c>
      <c r="R542">
        <f>主动技能!X545</f>
        <v>0</v>
      </c>
      <c r="S542">
        <f>主动技能!Y545</f>
        <v>100</v>
      </c>
      <c r="T542">
        <f>主动技能!Z545</f>
        <v>0</v>
      </c>
      <c r="U542">
        <f>主动技能!AB545</f>
        <v>0</v>
      </c>
      <c r="V542">
        <f>主动技能!AC545</f>
        <v>0</v>
      </c>
      <c r="W542">
        <f>主动技能!AD545</f>
        <v>0</v>
      </c>
      <c r="X542" s="1">
        <v>0</v>
      </c>
      <c r="Y542" s="1">
        <v>0</v>
      </c>
      <c r="Z542" s="1">
        <v>0</v>
      </c>
    </row>
    <row r="543" spans="1:26" x14ac:dyDescent="0.15">
      <c r="A543">
        <f>主动技能!B546</f>
        <v>540</v>
      </c>
      <c r="B543" s="4" t="str">
        <f>主动技能!H546</f>
        <v>祝福术</v>
      </c>
      <c r="C543" s="4" t="str">
        <f>主动技能!I546</f>
        <v>对己方任意单体回复生命20%，并增加防御力5127</v>
      </c>
      <c r="D543" s="4">
        <f>VLOOKUP(主动技能!J546,对应表!F:G,2,FALSE)</f>
        <v>2</v>
      </c>
      <c r="E543" s="4">
        <f>VLOOKUP(主动技能!K546,对应表!J:K,2,FALSE)</f>
        <v>3</v>
      </c>
      <c r="F543" s="4">
        <f>VLOOKUP(主动技能!L546,对应表!N:O,2,FALSE)</f>
        <v>1</v>
      </c>
      <c r="G543" s="4">
        <f>IF(主动技能!M546="必中",2,1)</f>
        <v>2</v>
      </c>
      <c r="H543" s="4">
        <f>主动技能!N546</f>
        <v>100</v>
      </c>
      <c r="I543" s="4">
        <f>主动技能!O546</f>
        <v>0</v>
      </c>
      <c r="J543">
        <f>主动技能!P546</f>
        <v>0</v>
      </c>
      <c r="K543">
        <f>主动技能!Q546</f>
        <v>0</v>
      </c>
      <c r="L543">
        <f>主动技能!R546</f>
        <v>0</v>
      </c>
      <c r="M543">
        <f>主动技能!S546</f>
        <v>0</v>
      </c>
      <c r="N543" t="str">
        <f>IF(主动技能!T546="","",主动技能!T546)</f>
        <v>44:100:2:0|24:100:2:0</v>
      </c>
      <c r="O543" t="str">
        <f>IF(主动技能!U546="","",主动技能!U546)</f>
        <v/>
      </c>
      <c r="P543">
        <f>主动技能!V546</f>
        <v>0</v>
      </c>
      <c r="Q543">
        <f>主动技能!W546</f>
        <v>0</v>
      </c>
      <c r="R543">
        <f>主动技能!X546</f>
        <v>0</v>
      </c>
      <c r="S543">
        <f>主动技能!Y546</f>
        <v>100</v>
      </c>
      <c r="T543">
        <f>主动技能!Z546</f>
        <v>0</v>
      </c>
      <c r="U543">
        <f>主动技能!AB546</f>
        <v>0</v>
      </c>
      <c r="V543">
        <f>主动技能!AC546</f>
        <v>0</v>
      </c>
      <c r="W543">
        <f>主动技能!AD546</f>
        <v>0</v>
      </c>
      <c r="X543" s="1">
        <v>0</v>
      </c>
      <c r="Y543" s="1">
        <v>0</v>
      </c>
      <c r="Z543" s="1">
        <v>0</v>
      </c>
    </row>
    <row r="544" spans="1:26" x14ac:dyDescent="0.15">
      <c r="A544">
        <f>主动技能!B547</f>
        <v>541</v>
      </c>
      <c r="B544" s="4" t="str">
        <f>主动技能!H547</f>
        <v>离墟</v>
      </c>
      <c r="C544" s="4" t="str">
        <f>主动技能!I547</f>
        <v>对敌方单体攻击，造成100%攻击力（+30）点伤害。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>
        <f>主动技能!O547</f>
        <v>0</v>
      </c>
      <c r="J544">
        <f>主动技能!P547</f>
        <v>0</v>
      </c>
      <c r="K544">
        <f>主动技能!Q547</f>
        <v>0</v>
      </c>
      <c r="L544">
        <f>主动技能!R547</f>
        <v>0</v>
      </c>
      <c r="M544">
        <f>主动技能!S547</f>
        <v>0</v>
      </c>
      <c r="N544" t="str">
        <f>IF(主动技能!T547="","",主动技能!T547)</f>
        <v/>
      </c>
      <c r="O544" t="str">
        <f>IF(主动技能!U547="","",主动技能!U547)</f>
        <v/>
      </c>
      <c r="P544">
        <f>主动技能!V547</f>
        <v>0</v>
      </c>
      <c r="Q544">
        <f>主动技能!W547</f>
        <v>0</v>
      </c>
      <c r="R544">
        <f>主动技能!X547</f>
        <v>0</v>
      </c>
      <c r="S544">
        <f>主动技能!Y547</f>
        <v>0</v>
      </c>
      <c r="T544">
        <f>主动技能!Z547</f>
        <v>100</v>
      </c>
      <c r="U544">
        <f>主动技能!AB547</f>
        <v>30</v>
      </c>
      <c r="V544">
        <f>主动技能!AC547</f>
        <v>0</v>
      </c>
      <c r="W544">
        <f>主动技能!AD547</f>
        <v>0</v>
      </c>
      <c r="X544" s="1">
        <v>0</v>
      </c>
      <c r="Y544" s="1">
        <v>0</v>
      </c>
      <c r="Z544" s="1">
        <v>0</v>
      </c>
    </row>
    <row r="545" spans="1:26" x14ac:dyDescent="0.15">
      <c r="A545">
        <f>主动技能!B548</f>
        <v>542</v>
      </c>
      <c r="B545" s="4" t="str">
        <f>主动技能!H548</f>
        <v>离墟</v>
      </c>
      <c r="C545" s="4" t="str">
        <f>主动技能!I548</f>
        <v>对敌方单体攻击，造成100%攻击力（+44）点伤害。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>
        <f>主动技能!O548</f>
        <v>0</v>
      </c>
      <c r="J545">
        <f>主动技能!P548</f>
        <v>0</v>
      </c>
      <c r="K545">
        <f>主动技能!Q548</f>
        <v>0</v>
      </c>
      <c r="L545">
        <f>主动技能!R548</f>
        <v>0</v>
      </c>
      <c r="M545">
        <f>主动技能!S548</f>
        <v>0</v>
      </c>
      <c r="N545" t="str">
        <f>IF(主动技能!T548="","",主动技能!T548)</f>
        <v/>
      </c>
      <c r="O545" t="str">
        <f>IF(主动技能!U548="","",主动技能!U548)</f>
        <v/>
      </c>
      <c r="P545">
        <f>主动技能!V548</f>
        <v>0</v>
      </c>
      <c r="Q545">
        <f>主动技能!W548</f>
        <v>0</v>
      </c>
      <c r="R545">
        <f>主动技能!X548</f>
        <v>0</v>
      </c>
      <c r="S545">
        <f>主动技能!Y548</f>
        <v>0</v>
      </c>
      <c r="T545">
        <f>主动技能!Z548</f>
        <v>100</v>
      </c>
      <c r="U545">
        <f>主动技能!AB548</f>
        <v>44</v>
      </c>
      <c r="V545">
        <f>主动技能!AC548</f>
        <v>0</v>
      </c>
      <c r="W545">
        <f>主动技能!AD548</f>
        <v>0</v>
      </c>
      <c r="X545" s="1">
        <v>0</v>
      </c>
      <c r="Y545" s="1">
        <v>0</v>
      </c>
      <c r="Z545" s="1">
        <v>0</v>
      </c>
    </row>
    <row r="546" spans="1:26" x14ac:dyDescent="0.15">
      <c r="A546">
        <f>主动技能!B549</f>
        <v>543</v>
      </c>
      <c r="B546" s="4" t="str">
        <f>主动技能!H549</f>
        <v>离墟</v>
      </c>
      <c r="C546" s="4" t="str">
        <f>主动技能!I549</f>
        <v>对敌方单体攻击，造成100%攻击力（+59）点伤害。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>
        <f>主动技能!O549</f>
        <v>0</v>
      </c>
      <c r="J546">
        <f>主动技能!P549</f>
        <v>0</v>
      </c>
      <c r="K546">
        <f>主动技能!Q549</f>
        <v>0</v>
      </c>
      <c r="L546">
        <f>主动技能!R549</f>
        <v>0</v>
      </c>
      <c r="M546">
        <f>主动技能!S549</f>
        <v>0</v>
      </c>
      <c r="N546" t="str">
        <f>IF(主动技能!T549="","",主动技能!T549)</f>
        <v/>
      </c>
      <c r="O546" t="str">
        <f>IF(主动技能!U549="","",主动技能!U549)</f>
        <v/>
      </c>
      <c r="P546">
        <f>主动技能!V549</f>
        <v>0</v>
      </c>
      <c r="Q546">
        <f>主动技能!W549</f>
        <v>0</v>
      </c>
      <c r="R546">
        <f>主动技能!X549</f>
        <v>0</v>
      </c>
      <c r="S546">
        <f>主动技能!Y549</f>
        <v>0</v>
      </c>
      <c r="T546">
        <f>主动技能!Z549</f>
        <v>100</v>
      </c>
      <c r="U546">
        <f>主动技能!AB549</f>
        <v>59</v>
      </c>
      <c r="V546">
        <f>主动技能!AC549</f>
        <v>0</v>
      </c>
      <c r="W546">
        <f>主动技能!AD549</f>
        <v>0</v>
      </c>
      <c r="X546" s="1">
        <v>0</v>
      </c>
      <c r="Y546" s="1">
        <v>0</v>
      </c>
      <c r="Z546" s="1">
        <v>0</v>
      </c>
    </row>
    <row r="547" spans="1:26" x14ac:dyDescent="0.15">
      <c r="A547">
        <f>主动技能!B550</f>
        <v>544</v>
      </c>
      <c r="B547" s="4" t="str">
        <f>主动技能!H550</f>
        <v>离墟</v>
      </c>
      <c r="C547" s="4" t="str">
        <f>主动技能!I550</f>
        <v>对敌方单体攻击，造成100%攻击力（+73）点伤害。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>
        <f>主动技能!O550</f>
        <v>0</v>
      </c>
      <c r="J547">
        <f>主动技能!P550</f>
        <v>0</v>
      </c>
      <c r="K547">
        <f>主动技能!Q550</f>
        <v>0</v>
      </c>
      <c r="L547">
        <f>主动技能!R550</f>
        <v>0</v>
      </c>
      <c r="M547">
        <f>主动技能!S550</f>
        <v>0</v>
      </c>
      <c r="N547" t="str">
        <f>IF(主动技能!T550="","",主动技能!T550)</f>
        <v/>
      </c>
      <c r="O547" t="str">
        <f>IF(主动技能!U550="","",主动技能!U550)</f>
        <v/>
      </c>
      <c r="P547">
        <f>主动技能!V550</f>
        <v>0</v>
      </c>
      <c r="Q547">
        <f>主动技能!W550</f>
        <v>0</v>
      </c>
      <c r="R547">
        <f>主动技能!X550</f>
        <v>0</v>
      </c>
      <c r="S547">
        <f>主动技能!Y550</f>
        <v>0</v>
      </c>
      <c r="T547">
        <f>主动技能!Z550</f>
        <v>100</v>
      </c>
      <c r="U547">
        <f>主动技能!AB550</f>
        <v>73</v>
      </c>
      <c r="V547">
        <f>主动技能!AC550</f>
        <v>0</v>
      </c>
      <c r="W547">
        <f>主动技能!AD550</f>
        <v>0</v>
      </c>
      <c r="X547" s="1">
        <v>0</v>
      </c>
      <c r="Y547" s="1">
        <v>0</v>
      </c>
      <c r="Z547" s="1">
        <v>0</v>
      </c>
    </row>
    <row r="548" spans="1:26" x14ac:dyDescent="0.15">
      <c r="A548">
        <f>主动技能!B551</f>
        <v>545</v>
      </c>
      <c r="B548" s="4" t="str">
        <f>主动技能!H551</f>
        <v>离墟</v>
      </c>
      <c r="C548" s="4" t="str">
        <f>主动技能!I551</f>
        <v>对敌方单体攻击，造成100%攻击力（+90）点伤害。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>
        <f>主动技能!O551</f>
        <v>0</v>
      </c>
      <c r="J548">
        <f>主动技能!P551</f>
        <v>0</v>
      </c>
      <c r="K548">
        <f>主动技能!Q551</f>
        <v>0</v>
      </c>
      <c r="L548">
        <f>主动技能!R551</f>
        <v>0</v>
      </c>
      <c r="M548">
        <f>主动技能!S551</f>
        <v>0</v>
      </c>
      <c r="N548" t="str">
        <f>IF(主动技能!T551="","",主动技能!T551)</f>
        <v/>
      </c>
      <c r="O548" t="str">
        <f>IF(主动技能!U551="","",主动技能!U551)</f>
        <v/>
      </c>
      <c r="P548">
        <f>主动技能!V551</f>
        <v>0</v>
      </c>
      <c r="Q548">
        <f>主动技能!W551</f>
        <v>0</v>
      </c>
      <c r="R548">
        <f>主动技能!X551</f>
        <v>0</v>
      </c>
      <c r="S548">
        <f>主动技能!Y551</f>
        <v>0</v>
      </c>
      <c r="T548">
        <f>主动技能!Z551</f>
        <v>100</v>
      </c>
      <c r="U548">
        <f>主动技能!AB551</f>
        <v>90</v>
      </c>
      <c r="V548">
        <f>主动技能!AC551</f>
        <v>0</v>
      </c>
      <c r="W548">
        <f>主动技能!AD551</f>
        <v>0</v>
      </c>
      <c r="X548" s="1">
        <v>0</v>
      </c>
      <c r="Y548" s="1">
        <v>0</v>
      </c>
      <c r="Z548" s="1">
        <v>0</v>
      </c>
    </row>
    <row r="549" spans="1:26" x14ac:dyDescent="0.15">
      <c r="A549">
        <f>主动技能!B552</f>
        <v>546</v>
      </c>
      <c r="B549" s="4" t="str">
        <f>主动技能!H552</f>
        <v>离墟</v>
      </c>
      <c r="C549" s="4" t="str">
        <f>主动技能!I552</f>
        <v>对敌方单体攻击，造成100%攻击力（+111）点伤害。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>
        <f>主动技能!O552</f>
        <v>0</v>
      </c>
      <c r="J549">
        <f>主动技能!P552</f>
        <v>0</v>
      </c>
      <c r="K549">
        <f>主动技能!Q552</f>
        <v>0</v>
      </c>
      <c r="L549">
        <f>主动技能!R552</f>
        <v>0</v>
      </c>
      <c r="M549">
        <f>主动技能!S552</f>
        <v>0</v>
      </c>
      <c r="N549" t="str">
        <f>IF(主动技能!T552="","",主动技能!T552)</f>
        <v/>
      </c>
      <c r="O549" t="str">
        <f>IF(主动技能!U552="","",主动技能!U552)</f>
        <v/>
      </c>
      <c r="P549">
        <f>主动技能!V552</f>
        <v>0</v>
      </c>
      <c r="Q549">
        <f>主动技能!W552</f>
        <v>0</v>
      </c>
      <c r="R549">
        <f>主动技能!X552</f>
        <v>0</v>
      </c>
      <c r="S549">
        <f>主动技能!Y552</f>
        <v>0</v>
      </c>
      <c r="T549">
        <f>主动技能!Z552</f>
        <v>100</v>
      </c>
      <c r="U549">
        <f>主动技能!AB552</f>
        <v>111</v>
      </c>
      <c r="V549">
        <f>主动技能!AC552</f>
        <v>0</v>
      </c>
      <c r="W549">
        <f>主动技能!AD552</f>
        <v>0</v>
      </c>
      <c r="X549" s="1">
        <v>0</v>
      </c>
      <c r="Y549" s="1">
        <v>0</v>
      </c>
      <c r="Z549" s="1">
        <v>0</v>
      </c>
    </row>
    <row r="550" spans="1:26" x14ac:dyDescent="0.15">
      <c r="A550">
        <f>主动技能!B553</f>
        <v>547</v>
      </c>
      <c r="B550" s="4" t="str">
        <f>主动技能!H553</f>
        <v>离墟</v>
      </c>
      <c r="C550" s="4" t="str">
        <f>主动技能!I553</f>
        <v>对敌方单体攻击，造成100%攻击力（+137）点伤害。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>
        <f>主动技能!O553</f>
        <v>0</v>
      </c>
      <c r="J550">
        <f>主动技能!P553</f>
        <v>0</v>
      </c>
      <c r="K550">
        <f>主动技能!Q553</f>
        <v>0</v>
      </c>
      <c r="L550">
        <f>主动技能!R553</f>
        <v>0</v>
      </c>
      <c r="M550">
        <f>主动技能!S553</f>
        <v>0</v>
      </c>
      <c r="N550" t="str">
        <f>IF(主动技能!T553="","",主动技能!T553)</f>
        <v/>
      </c>
      <c r="O550" t="str">
        <f>IF(主动技能!U553="","",主动技能!U553)</f>
        <v/>
      </c>
      <c r="P550">
        <f>主动技能!V553</f>
        <v>0</v>
      </c>
      <c r="Q550">
        <f>主动技能!W553</f>
        <v>0</v>
      </c>
      <c r="R550">
        <f>主动技能!X553</f>
        <v>0</v>
      </c>
      <c r="S550">
        <f>主动技能!Y553</f>
        <v>0</v>
      </c>
      <c r="T550">
        <f>主动技能!Z553</f>
        <v>100</v>
      </c>
      <c r="U550">
        <f>主动技能!AB553</f>
        <v>137</v>
      </c>
      <c r="V550">
        <f>主动技能!AC553</f>
        <v>0</v>
      </c>
      <c r="W550">
        <f>主动技能!AD553</f>
        <v>0</v>
      </c>
      <c r="X550" s="1">
        <v>0</v>
      </c>
      <c r="Y550" s="1">
        <v>0</v>
      </c>
      <c r="Z550" s="1">
        <v>0</v>
      </c>
    </row>
    <row r="551" spans="1:26" x14ac:dyDescent="0.15">
      <c r="A551">
        <f>主动技能!B554</f>
        <v>548</v>
      </c>
      <c r="B551" s="4" t="str">
        <f>主动技能!H554</f>
        <v>离墟</v>
      </c>
      <c r="C551" s="4" t="str">
        <f>主动技能!I554</f>
        <v>对敌方单体攻击，造成100%攻击力（+168）点伤害。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>
        <f>主动技能!O554</f>
        <v>0</v>
      </c>
      <c r="J551">
        <f>主动技能!P554</f>
        <v>0</v>
      </c>
      <c r="K551">
        <f>主动技能!Q554</f>
        <v>0</v>
      </c>
      <c r="L551">
        <f>主动技能!R554</f>
        <v>0</v>
      </c>
      <c r="M551">
        <f>主动技能!S554</f>
        <v>0</v>
      </c>
      <c r="N551" t="str">
        <f>IF(主动技能!T554="","",主动技能!T554)</f>
        <v/>
      </c>
      <c r="O551" t="str">
        <f>IF(主动技能!U554="","",主动技能!U554)</f>
        <v/>
      </c>
      <c r="P551">
        <f>主动技能!V554</f>
        <v>0</v>
      </c>
      <c r="Q551">
        <f>主动技能!W554</f>
        <v>0</v>
      </c>
      <c r="R551">
        <f>主动技能!X554</f>
        <v>0</v>
      </c>
      <c r="S551">
        <f>主动技能!Y554</f>
        <v>0</v>
      </c>
      <c r="T551">
        <f>主动技能!Z554</f>
        <v>100</v>
      </c>
      <c r="U551">
        <f>主动技能!AB554</f>
        <v>168</v>
      </c>
      <c r="V551">
        <f>主动技能!AC554</f>
        <v>0</v>
      </c>
      <c r="W551">
        <f>主动技能!AD554</f>
        <v>0</v>
      </c>
      <c r="X551" s="1">
        <v>0</v>
      </c>
      <c r="Y551" s="1">
        <v>0</v>
      </c>
      <c r="Z551" s="1">
        <v>0</v>
      </c>
    </row>
    <row r="552" spans="1:26" x14ac:dyDescent="0.15">
      <c r="A552">
        <f>主动技能!B555</f>
        <v>549</v>
      </c>
      <c r="B552" s="4" t="str">
        <f>主动技能!H555</f>
        <v>离墟</v>
      </c>
      <c r="C552" s="4" t="str">
        <f>主动技能!I555</f>
        <v>对敌方单体攻击，造成100%攻击力（+208）点伤害。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>
        <f>主动技能!O555</f>
        <v>0</v>
      </c>
      <c r="J552">
        <f>主动技能!P555</f>
        <v>0</v>
      </c>
      <c r="K552">
        <f>主动技能!Q555</f>
        <v>0</v>
      </c>
      <c r="L552">
        <f>主动技能!R555</f>
        <v>0</v>
      </c>
      <c r="M552">
        <f>主动技能!S555</f>
        <v>0</v>
      </c>
      <c r="N552" t="str">
        <f>IF(主动技能!T555="","",主动技能!T555)</f>
        <v/>
      </c>
      <c r="O552" t="str">
        <f>IF(主动技能!U555="","",主动技能!U555)</f>
        <v/>
      </c>
      <c r="P552">
        <f>主动技能!V555</f>
        <v>0</v>
      </c>
      <c r="Q552">
        <f>主动技能!W555</f>
        <v>0</v>
      </c>
      <c r="R552">
        <f>主动技能!X555</f>
        <v>0</v>
      </c>
      <c r="S552">
        <f>主动技能!Y555</f>
        <v>0</v>
      </c>
      <c r="T552">
        <f>主动技能!Z555</f>
        <v>100</v>
      </c>
      <c r="U552">
        <f>主动技能!AB555</f>
        <v>208</v>
      </c>
      <c r="V552">
        <f>主动技能!AC555</f>
        <v>0</v>
      </c>
      <c r="W552">
        <f>主动技能!AD555</f>
        <v>0</v>
      </c>
      <c r="X552" s="1">
        <v>0</v>
      </c>
      <c r="Y552" s="1">
        <v>0</v>
      </c>
      <c r="Z552" s="1">
        <v>0</v>
      </c>
    </row>
    <row r="553" spans="1:26" x14ac:dyDescent="0.15">
      <c r="A553">
        <f>主动技能!B556</f>
        <v>550</v>
      </c>
      <c r="B553" s="4" t="str">
        <f>主动技能!H556</f>
        <v>离墟</v>
      </c>
      <c r="C553" s="4" t="str">
        <f>主动技能!I556</f>
        <v>对敌方单体进行横扫攻击，造成100%攻击力（+256）点伤害。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6</v>
      </c>
      <c r="G553" s="4">
        <f>IF(主动技能!M556="必中",2,1)</f>
        <v>1</v>
      </c>
      <c r="H553" s="4">
        <f>主动技能!N556</f>
        <v>100</v>
      </c>
      <c r="I553" s="4">
        <f>主动技能!O556</f>
        <v>100</v>
      </c>
      <c r="J553">
        <f>主动技能!P556</f>
        <v>0</v>
      </c>
      <c r="K553">
        <f>主动技能!Q556</f>
        <v>0</v>
      </c>
      <c r="L553">
        <f>主动技能!R556</f>
        <v>0</v>
      </c>
      <c r="M553">
        <f>主动技能!S556</f>
        <v>0</v>
      </c>
      <c r="N553" t="str">
        <f>IF(主动技能!T556="","",主动技能!T556)</f>
        <v/>
      </c>
      <c r="O553" t="str">
        <f>IF(主动技能!U556="","",主动技能!U556)</f>
        <v/>
      </c>
      <c r="P553">
        <f>主动技能!V556</f>
        <v>0</v>
      </c>
      <c r="Q553">
        <f>主动技能!W556</f>
        <v>0</v>
      </c>
      <c r="R553">
        <f>主动技能!X556</f>
        <v>0</v>
      </c>
      <c r="S553">
        <f>主动技能!Y556</f>
        <v>0</v>
      </c>
      <c r="T553">
        <f>主动技能!Z556</f>
        <v>100</v>
      </c>
      <c r="U553">
        <f>主动技能!AB556</f>
        <v>256</v>
      </c>
      <c r="V553">
        <f>主动技能!AC556</f>
        <v>0</v>
      </c>
      <c r="W553">
        <f>主动技能!AD556</f>
        <v>0</v>
      </c>
      <c r="X553" s="1">
        <v>0</v>
      </c>
      <c r="Y553" s="1">
        <v>0</v>
      </c>
      <c r="Z553" s="1">
        <v>0</v>
      </c>
    </row>
    <row r="554" spans="1:26" x14ac:dyDescent="0.15">
      <c r="A554">
        <f>主动技能!B557</f>
        <v>551</v>
      </c>
      <c r="B554" s="4" t="str">
        <f>主动技能!H557</f>
        <v>离墟</v>
      </c>
      <c r="C554" s="4" t="str">
        <f>主动技能!I557</f>
        <v>对敌方单体进行横扫攻击，造成100%攻击力（+315）点伤害。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6</v>
      </c>
      <c r="G554" s="4">
        <f>IF(主动技能!M557="必中",2,1)</f>
        <v>1</v>
      </c>
      <c r="H554" s="4">
        <f>主动技能!N557</f>
        <v>100</v>
      </c>
      <c r="I554" s="4">
        <f>主动技能!O557</f>
        <v>100</v>
      </c>
      <c r="J554">
        <f>主动技能!P557</f>
        <v>0</v>
      </c>
      <c r="K554">
        <f>主动技能!Q557</f>
        <v>0</v>
      </c>
      <c r="L554">
        <f>主动技能!R557</f>
        <v>0</v>
      </c>
      <c r="M554">
        <f>主动技能!S557</f>
        <v>0</v>
      </c>
      <c r="N554" t="str">
        <f>IF(主动技能!T557="","",主动技能!T557)</f>
        <v/>
      </c>
      <c r="O554" t="str">
        <f>IF(主动技能!U557="","",主动技能!U557)</f>
        <v/>
      </c>
      <c r="P554">
        <f>主动技能!V557</f>
        <v>0</v>
      </c>
      <c r="Q554">
        <f>主动技能!W557</f>
        <v>0</v>
      </c>
      <c r="R554">
        <f>主动技能!X557</f>
        <v>0</v>
      </c>
      <c r="S554">
        <f>主动技能!Y557</f>
        <v>0</v>
      </c>
      <c r="T554">
        <f>主动技能!Z557</f>
        <v>100</v>
      </c>
      <c r="U554">
        <f>主动技能!AB557</f>
        <v>315</v>
      </c>
      <c r="V554">
        <f>主动技能!AC557</f>
        <v>0</v>
      </c>
      <c r="W554">
        <f>主动技能!AD557</f>
        <v>0</v>
      </c>
      <c r="X554" s="1">
        <v>0</v>
      </c>
      <c r="Y554" s="1">
        <v>0</v>
      </c>
      <c r="Z554" s="1">
        <v>0</v>
      </c>
    </row>
    <row r="555" spans="1:26" x14ac:dyDescent="0.15">
      <c r="A555">
        <f>主动技能!B558</f>
        <v>552</v>
      </c>
      <c r="B555" s="4" t="str">
        <f>主动技能!H558</f>
        <v>离墟</v>
      </c>
      <c r="C555" s="4" t="str">
        <f>主动技能!I558</f>
        <v>对敌方单体进行横扫攻击，造成100%攻击力（+388）点伤害。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6</v>
      </c>
      <c r="G555" s="4">
        <f>IF(主动技能!M558="必中",2,1)</f>
        <v>1</v>
      </c>
      <c r="H555" s="4">
        <f>主动技能!N558</f>
        <v>100</v>
      </c>
      <c r="I555" s="4">
        <f>主动技能!O558</f>
        <v>100</v>
      </c>
      <c r="J555">
        <f>主动技能!P558</f>
        <v>0</v>
      </c>
      <c r="K555">
        <f>主动技能!Q558</f>
        <v>0</v>
      </c>
      <c r="L555">
        <f>主动技能!R558</f>
        <v>0</v>
      </c>
      <c r="M555">
        <f>主动技能!S558</f>
        <v>0</v>
      </c>
      <c r="N555" t="str">
        <f>IF(主动技能!T558="","",主动技能!T558)</f>
        <v/>
      </c>
      <c r="O555" t="str">
        <f>IF(主动技能!U558="","",主动技能!U558)</f>
        <v/>
      </c>
      <c r="P555">
        <f>主动技能!V558</f>
        <v>0</v>
      </c>
      <c r="Q555">
        <f>主动技能!W558</f>
        <v>0</v>
      </c>
      <c r="R555">
        <f>主动技能!X558</f>
        <v>0</v>
      </c>
      <c r="S555">
        <f>主动技能!Y558</f>
        <v>0</v>
      </c>
      <c r="T555">
        <f>主动技能!Z558</f>
        <v>100</v>
      </c>
      <c r="U555">
        <f>主动技能!AB558</f>
        <v>388</v>
      </c>
      <c r="V555">
        <f>主动技能!AC558</f>
        <v>0</v>
      </c>
      <c r="W555">
        <f>主动技能!AD558</f>
        <v>0</v>
      </c>
      <c r="X555" s="1">
        <v>0</v>
      </c>
      <c r="Y555" s="1">
        <v>0</v>
      </c>
      <c r="Z555" s="1">
        <v>0</v>
      </c>
    </row>
    <row r="556" spans="1:26" x14ac:dyDescent="0.15">
      <c r="A556">
        <f>主动技能!B559</f>
        <v>553</v>
      </c>
      <c r="B556" s="4" t="str">
        <f>主动技能!H559</f>
        <v>离墟</v>
      </c>
      <c r="C556" s="4" t="str">
        <f>主动技能!I559</f>
        <v>对敌方单体进行横扫攻击，造成100%攻击力（+478）点伤害。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6</v>
      </c>
      <c r="G556" s="4">
        <f>IF(主动技能!M559="必中",2,1)</f>
        <v>1</v>
      </c>
      <c r="H556" s="4">
        <f>主动技能!N559</f>
        <v>100</v>
      </c>
      <c r="I556" s="4">
        <f>主动技能!O559</f>
        <v>100</v>
      </c>
      <c r="J556">
        <f>主动技能!P559</f>
        <v>0</v>
      </c>
      <c r="K556">
        <f>主动技能!Q559</f>
        <v>0</v>
      </c>
      <c r="L556">
        <f>主动技能!R559</f>
        <v>0</v>
      </c>
      <c r="M556">
        <f>主动技能!S559</f>
        <v>0</v>
      </c>
      <c r="N556" t="str">
        <f>IF(主动技能!T559="","",主动技能!T559)</f>
        <v/>
      </c>
      <c r="O556" t="str">
        <f>IF(主动技能!U559="","",主动技能!U559)</f>
        <v/>
      </c>
      <c r="P556">
        <f>主动技能!V559</f>
        <v>0</v>
      </c>
      <c r="Q556">
        <f>主动技能!W559</f>
        <v>0</v>
      </c>
      <c r="R556">
        <f>主动技能!X559</f>
        <v>0</v>
      </c>
      <c r="S556">
        <f>主动技能!Y559</f>
        <v>0</v>
      </c>
      <c r="T556">
        <f>主动技能!Z559</f>
        <v>100</v>
      </c>
      <c r="U556">
        <f>主动技能!AB559</f>
        <v>478</v>
      </c>
      <c r="V556">
        <f>主动技能!AC559</f>
        <v>0</v>
      </c>
      <c r="W556">
        <f>主动技能!AD559</f>
        <v>0</v>
      </c>
      <c r="X556" s="1">
        <v>0</v>
      </c>
      <c r="Y556" s="1">
        <v>0</v>
      </c>
      <c r="Z556" s="1">
        <v>0</v>
      </c>
    </row>
    <row r="557" spans="1:26" x14ac:dyDescent="0.15">
      <c r="A557">
        <f>主动技能!B560</f>
        <v>554</v>
      </c>
      <c r="B557" s="4" t="str">
        <f>主动技能!H560</f>
        <v>离墟</v>
      </c>
      <c r="C557" s="4" t="str">
        <f>主动技能!I560</f>
        <v>对敌方单体进行横扫攻击，造成100%攻击力（+588）点伤害。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6</v>
      </c>
      <c r="G557" s="4">
        <f>IF(主动技能!M560="必中",2,1)</f>
        <v>1</v>
      </c>
      <c r="H557" s="4">
        <f>主动技能!N560</f>
        <v>100</v>
      </c>
      <c r="I557" s="4">
        <f>主动技能!O560</f>
        <v>100</v>
      </c>
      <c r="J557">
        <f>主动技能!P560</f>
        <v>0</v>
      </c>
      <c r="K557">
        <f>主动技能!Q560</f>
        <v>0</v>
      </c>
      <c r="L557">
        <f>主动技能!R560</f>
        <v>0</v>
      </c>
      <c r="M557">
        <f>主动技能!S560</f>
        <v>0</v>
      </c>
      <c r="N557" t="str">
        <f>IF(主动技能!T560="","",主动技能!T560)</f>
        <v/>
      </c>
      <c r="O557" t="str">
        <f>IF(主动技能!U560="","",主动技能!U560)</f>
        <v/>
      </c>
      <c r="P557">
        <f>主动技能!V560</f>
        <v>0</v>
      </c>
      <c r="Q557">
        <f>主动技能!W560</f>
        <v>0</v>
      </c>
      <c r="R557">
        <f>主动技能!X560</f>
        <v>0</v>
      </c>
      <c r="S557">
        <f>主动技能!Y560</f>
        <v>0</v>
      </c>
      <c r="T557">
        <f>主动技能!Z560</f>
        <v>100</v>
      </c>
      <c r="U557">
        <f>主动技能!AB560</f>
        <v>588</v>
      </c>
      <c r="V557">
        <f>主动技能!AC560</f>
        <v>0</v>
      </c>
      <c r="W557">
        <f>主动技能!AD560</f>
        <v>0</v>
      </c>
      <c r="X557" s="1">
        <v>0</v>
      </c>
      <c r="Y557" s="1">
        <v>0</v>
      </c>
      <c r="Z557" s="1">
        <v>0</v>
      </c>
    </row>
    <row r="558" spans="1:26" x14ac:dyDescent="0.15">
      <c r="A558">
        <f>主动技能!B561</f>
        <v>555</v>
      </c>
      <c r="B558" s="4" t="str">
        <f>主动技能!H561</f>
        <v>离墟</v>
      </c>
      <c r="C558" s="4" t="str">
        <f>主动技能!I561</f>
        <v>对敌方单体进行横扫攻击，造成100%攻击力（+724）点伤害。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6</v>
      </c>
      <c r="G558" s="4">
        <f>IF(主动技能!M561="必中",2,1)</f>
        <v>1</v>
      </c>
      <c r="H558" s="4">
        <f>主动技能!N561</f>
        <v>100</v>
      </c>
      <c r="I558" s="4">
        <f>主动技能!O561</f>
        <v>100</v>
      </c>
      <c r="J558">
        <f>主动技能!P561</f>
        <v>0</v>
      </c>
      <c r="K558">
        <f>主动技能!Q561</f>
        <v>0</v>
      </c>
      <c r="L558">
        <f>主动技能!R561</f>
        <v>0</v>
      </c>
      <c r="M558">
        <f>主动技能!S561</f>
        <v>0</v>
      </c>
      <c r="N558" t="str">
        <f>IF(主动技能!T561="","",主动技能!T561)</f>
        <v/>
      </c>
      <c r="O558" t="str">
        <f>IF(主动技能!U561="","",主动技能!U561)</f>
        <v/>
      </c>
      <c r="P558">
        <f>主动技能!V561</f>
        <v>0</v>
      </c>
      <c r="Q558">
        <f>主动技能!W561</f>
        <v>0</v>
      </c>
      <c r="R558">
        <f>主动技能!X561</f>
        <v>0</v>
      </c>
      <c r="S558">
        <f>主动技能!Y561</f>
        <v>0</v>
      </c>
      <c r="T558">
        <f>主动技能!Z561</f>
        <v>100</v>
      </c>
      <c r="U558">
        <f>主动技能!AB561</f>
        <v>724</v>
      </c>
      <c r="V558">
        <f>主动技能!AC561</f>
        <v>0</v>
      </c>
      <c r="W558">
        <f>主动技能!AD561</f>
        <v>0</v>
      </c>
      <c r="X558" s="1">
        <v>0</v>
      </c>
      <c r="Y558" s="1">
        <v>0</v>
      </c>
      <c r="Z558" s="1">
        <v>0</v>
      </c>
    </row>
    <row r="559" spans="1:26" x14ac:dyDescent="0.15">
      <c r="A559">
        <f>主动技能!B562</f>
        <v>556</v>
      </c>
      <c r="B559" s="4" t="str">
        <f>主动技能!H562</f>
        <v>离墟</v>
      </c>
      <c r="C559" s="4" t="str">
        <f>主动技能!I562</f>
        <v>对敌方单体进行横扫攻击，造成100%攻击力（+892）点伤害。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6</v>
      </c>
      <c r="G559" s="4">
        <f>IF(主动技能!M562="必中",2,1)</f>
        <v>1</v>
      </c>
      <c r="H559" s="4">
        <f>主动技能!N562</f>
        <v>100</v>
      </c>
      <c r="I559" s="4">
        <f>主动技能!O562</f>
        <v>100</v>
      </c>
      <c r="J559">
        <f>主动技能!P562</f>
        <v>0</v>
      </c>
      <c r="K559">
        <f>主动技能!Q562</f>
        <v>0</v>
      </c>
      <c r="L559">
        <f>主动技能!R562</f>
        <v>0</v>
      </c>
      <c r="M559">
        <f>主动技能!S562</f>
        <v>0</v>
      </c>
      <c r="N559" t="str">
        <f>IF(主动技能!T562="","",主动技能!T562)</f>
        <v/>
      </c>
      <c r="O559" t="str">
        <f>IF(主动技能!U562="","",主动技能!U562)</f>
        <v/>
      </c>
      <c r="P559">
        <f>主动技能!V562</f>
        <v>0</v>
      </c>
      <c r="Q559">
        <f>主动技能!W562</f>
        <v>0</v>
      </c>
      <c r="R559">
        <f>主动技能!X562</f>
        <v>0</v>
      </c>
      <c r="S559">
        <f>主动技能!Y562</f>
        <v>0</v>
      </c>
      <c r="T559">
        <f>主动技能!Z562</f>
        <v>100</v>
      </c>
      <c r="U559">
        <f>主动技能!AB562</f>
        <v>892</v>
      </c>
      <c r="V559">
        <f>主动技能!AC562</f>
        <v>0</v>
      </c>
      <c r="W559">
        <f>主动技能!AD562</f>
        <v>0</v>
      </c>
      <c r="X559" s="1">
        <v>0</v>
      </c>
      <c r="Y559" s="1">
        <v>0</v>
      </c>
      <c r="Z559" s="1">
        <v>0</v>
      </c>
    </row>
    <row r="560" spans="1:26" x14ac:dyDescent="0.15">
      <c r="A560">
        <f>主动技能!B563</f>
        <v>557</v>
      </c>
      <c r="B560" s="4" t="str">
        <f>主动技能!H563</f>
        <v>离墟</v>
      </c>
      <c r="C560" s="4" t="str">
        <f>主动技能!I563</f>
        <v>对敌方单体进行横扫攻击，造成100%攻击力（+1098）点伤害。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6</v>
      </c>
      <c r="G560" s="4">
        <f>IF(主动技能!M563="必中",2,1)</f>
        <v>1</v>
      </c>
      <c r="H560" s="4">
        <f>主动技能!N563</f>
        <v>100</v>
      </c>
      <c r="I560" s="4">
        <f>主动技能!O563</f>
        <v>100</v>
      </c>
      <c r="J560">
        <f>主动技能!P563</f>
        <v>0</v>
      </c>
      <c r="K560">
        <f>主动技能!Q563</f>
        <v>0</v>
      </c>
      <c r="L560">
        <f>主动技能!R563</f>
        <v>0</v>
      </c>
      <c r="M560">
        <f>主动技能!S563</f>
        <v>0</v>
      </c>
      <c r="N560" t="str">
        <f>IF(主动技能!T563="","",主动技能!T563)</f>
        <v/>
      </c>
      <c r="O560" t="str">
        <f>IF(主动技能!U563="","",主动技能!U563)</f>
        <v/>
      </c>
      <c r="P560">
        <f>主动技能!V563</f>
        <v>0</v>
      </c>
      <c r="Q560">
        <f>主动技能!W563</f>
        <v>0</v>
      </c>
      <c r="R560">
        <f>主动技能!X563</f>
        <v>0</v>
      </c>
      <c r="S560">
        <f>主动技能!Y563</f>
        <v>0</v>
      </c>
      <c r="T560">
        <f>主动技能!Z563</f>
        <v>100</v>
      </c>
      <c r="U560">
        <f>主动技能!AB563</f>
        <v>1098</v>
      </c>
      <c r="V560">
        <f>主动技能!AC563</f>
        <v>0</v>
      </c>
      <c r="W560">
        <f>主动技能!AD563</f>
        <v>0</v>
      </c>
      <c r="X560" s="1">
        <v>0</v>
      </c>
      <c r="Y560" s="1">
        <v>0</v>
      </c>
      <c r="Z560" s="1">
        <v>0</v>
      </c>
    </row>
    <row r="561" spans="1:26" x14ac:dyDescent="0.15">
      <c r="A561">
        <f>主动技能!B564</f>
        <v>558</v>
      </c>
      <c r="B561" s="4" t="str">
        <f>主动技能!H564</f>
        <v>离墟</v>
      </c>
      <c r="C561" s="4" t="str">
        <f>主动技能!I564</f>
        <v>对敌方单体进行横扫攻击，造成100%攻击力（+1352）点伤害。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6</v>
      </c>
      <c r="G561" s="4">
        <f>IF(主动技能!M564="必中",2,1)</f>
        <v>1</v>
      </c>
      <c r="H561" s="4">
        <f>主动技能!N564</f>
        <v>100</v>
      </c>
      <c r="I561" s="4">
        <f>主动技能!O564</f>
        <v>100</v>
      </c>
      <c r="J561">
        <f>主动技能!P564</f>
        <v>0</v>
      </c>
      <c r="K561">
        <f>主动技能!Q564</f>
        <v>0</v>
      </c>
      <c r="L561">
        <f>主动技能!R564</f>
        <v>0</v>
      </c>
      <c r="M561">
        <f>主动技能!S564</f>
        <v>0</v>
      </c>
      <c r="N561" t="str">
        <f>IF(主动技能!T564="","",主动技能!T564)</f>
        <v/>
      </c>
      <c r="O561" t="str">
        <f>IF(主动技能!U564="","",主动技能!U564)</f>
        <v/>
      </c>
      <c r="P561">
        <f>主动技能!V564</f>
        <v>0</v>
      </c>
      <c r="Q561">
        <f>主动技能!W564</f>
        <v>0</v>
      </c>
      <c r="R561">
        <f>主动技能!X564</f>
        <v>0</v>
      </c>
      <c r="S561">
        <f>主动技能!Y564</f>
        <v>0</v>
      </c>
      <c r="T561">
        <f>主动技能!Z564</f>
        <v>100</v>
      </c>
      <c r="U561">
        <f>主动技能!AB564</f>
        <v>1352</v>
      </c>
      <c r="V561">
        <f>主动技能!AC564</f>
        <v>0</v>
      </c>
      <c r="W561">
        <f>主动技能!AD564</f>
        <v>0</v>
      </c>
      <c r="X561" s="1">
        <v>0</v>
      </c>
      <c r="Y561" s="1">
        <v>0</v>
      </c>
      <c r="Z561" s="1">
        <v>0</v>
      </c>
    </row>
    <row r="562" spans="1:26" x14ac:dyDescent="0.15">
      <c r="A562">
        <f>主动技能!B565</f>
        <v>559</v>
      </c>
      <c r="B562" s="4" t="str">
        <f>主动技能!H565</f>
        <v>离墟</v>
      </c>
      <c r="C562" s="4" t="str">
        <f>主动技能!I565</f>
        <v>对敌方单体进行横扫攻击，造成100%攻击力（+1665）点伤害。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6</v>
      </c>
      <c r="G562" s="4">
        <f>IF(主动技能!M565="必中",2,1)</f>
        <v>1</v>
      </c>
      <c r="H562" s="4">
        <f>主动技能!N565</f>
        <v>100</v>
      </c>
      <c r="I562" s="4">
        <f>主动技能!O565</f>
        <v>100</v>
      </c>
      <c r="J562">
        <f>主动技能!P565</f>
        <v>0</v>
      </c>
      <c r="K562">
        <f>主动技能!Q565</f>
        <v>0</v>
      </c>
      <c r="L562">
        <f>主动技能!R565</f>
        <v>0</v>
      </c>
      <c r="M562">
        <f>主动技能!S565</f>
        <v>0</v>
      </c>
      <c r="N562" t="str">
        <f>IF(主动技能!T565="","",主动技能!T565)</f>
        <v/>
      </c>
      <c r="O562" t="str">
        <f>IF(主动技能!U565="","",主动技能!U565)</f>
        <v/>
      </c>
      <c r="P562">
        <f>主动技能!V565</f>
        <v>0</v>
      </c>
      <c r="Q562">
        <f>主动技能!W565</f>
        <v>0</v>
      </c>
      <c r="R562">
        <f>主动技能!X565</f>
        <v>0</v>
      </c>
      <c r="S562">
        <f>主动技能!Y565</f>
        <v>0</v>
      </c>
      <c r="T562">
        <f>主动技能!Z565</f>
        <v>100</v>
      </c>
      <c r="U562">
        <f>主动技能!AB565</f>
        <v>1665</v>
      </c>
      <c r="V562">
        <f>主动技能!AC565</f>
        <v>0</v>
      </c>
      <c r="W562">
        <f>主动技能!AD565</f>
        <v>0</v>
      </c>
      <c r="X562" s="1">
        <v>0</v>
      </c>
      <c r="Y562" s="1">
        <v>0</v>
      </c>
      <c r="Z562" s="1">
        <v>0</v>
      </c>
    </row>
    <row r="563" spans="1:26" x14ac:dyDescent="0.15">
      <c r="A563">
        <f>主动技能!B566</f>
        <v>560</v>
      </c>
      <c r="B563" s="4" t="str">
        <f>主动技能!H566</f>
        <v>离墟</v>
      </c>
      <c r="C563" s="4" t="str">
        <f>主动技能!I566</f>
        <v>对敌方单体进行横扫攻击，造成100%攻击力（+2051）点伤害。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6</v>
      </c>
      <c r="G563" s="4">
        <f>IF(主动技能!M566="必中",2,1)</f>
        <v>1</v>
      </c>
      <c r="H563" s="4">
        <f>主动技能!N566</f>
        <v>100</v>
      </c>
      <c r="I563" s="4">
        <f>主动技能!O566</f>
        <v>100</v>
      </c>
      <c r="J563">
        <f>主动技能!P566</f>
        <v>0</v>
      </c>
      <c r="K563">
        <f>主动技能!Q566</f>
        <v>0</v>
      </c>
      <c r="L563">
        <f>主动技能!R566</f>
        <v>0</v>
      </c>
      <c r="M563">
        <f>主动技能!S566</f>
        <v>0</v>
      </c>
      <c r="N563" t="str">
        <f>IF(主动技能!T566="","",主动技能!T566)</f>
        <v/>
      </c>
      <c r="O563" t="str">
        <f>IF(主动技能!U566="","",主动技能!U566)</f>
        <v/>
      </c>
      <c r="P563">
        <f>主动技能!V566</f>
        <v>0</v>
      </c>
      <c r="Q563">
        <f>主动技能!W566</f>
        <v>0</v>
      </c>
      <c r="R563">
        <f>主动技能!X566</f>
        <v>0</v>
      </c>
      <c r="S563">
        <f>主动技能!Y566</f>
        <v>0</v>
      </c>
      <c r="T563">
        <f>主动技能!Z566</f>
        <v>100</v>
      </c>
      <c r="U563">
        <f>主动技能!AB566</f>
        <v>2051</v>
      </c>
      <c r="V563">
        <f>主动技能!AC566</f>
        <v>0</v>
      </c>
      <c r="W563">
        <f>主动技能!AD566</f>
        <v>0</v>
      </c>
      <c r="X563" s="1">
        <v>0</v>
      </c>
      <c r="Y563" s="1">
        <v>0</v>
      </c>
      <c r="Z563" s="1">
        <v>0</v>
      </c>
    </row>
    <row r="564" spans="1:26" x14ac:dyDescent="0.15">
      <c r="A564">
        <f>主动技能!B567</f>
        <v>561</v>
      </c>
      <c r="B564" s="4" t="str">
        <f>主动技能!H567</f>
        <v>冲击斩</v>
      </c>
      <c r="C564" s="4" t="str">
        <f>主动技能!I567</f>
        <v>对敌方单体造成125%攻击力（+76）点伤害。</v>
      </c>
      <c r="D564" s="4">
        <f>VLOOKUP(主动技能!J567,对应表!F:G,2,FALSE)</f>
        <v>1</v>
      </c>
      <c r="E564" s="4">
        <f>VLOOKUP(主动技能!K567,对应表!J:K,2,FALSE)</f>
        <v>1</v>
      </c>
      <c r="F564" s="4">
        <f>VLOOKUP(主动技能!L567,对应表!N:O,2,FALSE)</f>
        <v>1</v>
      </c>
      <c r="G564" s="4">
        <f>IF(主动技能!M567="必中",2,1)</f>
        <v>1</v>
      </c>
      <c r="H564" s="4">
        <f>主动技能!N567</f>
        <v>100</v>
      </c>
      <c r="I564" s="4">
        <f>主动技能!O567</f>
        <v>0</v>
      </c>
      <c r="J564">
        <f>主动技能!P567</f>
        <v>0</v>
      </c>
      <c r="K564">
        <f>主动技能!Q567</f>
        <v>0</v>
      </c>
      <c r="L564">
        <f>主动技能!R567</f>
        <v>0</v>
      </c>
      <c r="M564">
        <f>主动技能!S567</f>
        <v>0</v>
      </c>
      <c r="N564" t="str">
        <f>IF(主动技能!T567="","",主动技能!T567)</f>
        <v/>
      </c>
      <c r="O564" t="str">
        <f>IF(主动技能!U567="","",主动技能!U567)</f>
        <v/>
      </c>
      <c r="P564">
        <f>主动技能!V567</f>
        <v>0</v>
      </c>
      <c r="Q564">
        <f>主动技能!W567</f>
        <v>0</v>
      </c>
      <c r="R564">
        <f>主动技能!X567</f>
        <v>0</v>
      </c>
      <c r="S564">
        <f>主动技能!Y567</f>
        <v>50</v>
      </c>
      <c r="T564">
        <f>主动技能!Z567</f>
        <v>125</v>
      </c>
      <c r="U564">
        <f>主动技能!AB567</f>
        <v>76</v>
      </c>
      <c r="V564">
        <f>主动技能!AC567</f>
        <v>0</v>
      </c>
      <c r="W564">
        <f>主动技能!AD567</f>
        <v>0</v>
      </c>
      <c r="X564" s="1">
        <v>0</v>
      </c>
      <c r="Y564" s="1">
        <v>0</v>
      </c>
      <c r="Z564" s="1">
        <v>0</v>
      </c>
    </row>
    <row r="565" spans="1:26" x14ac:dyDescent="0.15">
      <c r="A565">
        <f>主动技能!B568</f>
        <v>562</v>
      </c>
      <c r="B565" s="4" t="str">
        <f>主动技能!H568</f>
        <v>冲击斩</v>
      </c>
      <c r="C565" s="4" t="str">
        <f>主动技能!I568</f>
        <v>对敌方单体造成125%攻击力（+112）点伤害。</v>
      </c>
      <c r="D565" s="4">
        <f>VLOOKUP(主动技能!J568,对应表!F:G,2,FALSE)</f>
        <v>1</v>
      </c>
      <c r="E565" s="4">
        <f>VLOOKUP(主动技能!K568,对应表!J:K,2,FALSE)</f>
        <v>1</v>
      </c>
      <c r="F565" s="4">
        <f>VLOOKUP(主动技能!L568,对应表!N:O,2,FALSE)</f>
        <v>1</v>
      </c>
      <c r="G565" s="4">
        <f>IF(主动技能!M568="必中",2,1)</f>
        <v>1</v>
      </c>
      <c r="H565" s="4">
        <f>主动技能!N568</f>
        <v>100</v>
      </c>
      <c r="I565" s="4">
        <f>主动技能!O568</f>
        <v>0</v>
      </c>
      <c r="J565">
        <f>主动技能!P568</f>
        <v>0</v>
      </c>
      <c r="K565">
        <f>主动技能!Q568</f>
        <v>0</v>
      </c>
      <c r="L565">
        <f>主动技能!R568</f>
        <v>0</v>
      </c>
      <c r="M565">
        <f>主动技能!S568</f>
        <v>0</v>
      </c>
      <c r="N565" t="str">
        <f>IF(主动技能!T568="","",主动技能!T568)</f>
        <v/>
      </c>
      <c r="O565" t="str">
        <f>IF(主动技能!U568="","",主动技能!U568)</f>
        <v/>
      </c>
      <c r="P565">
        <f>主动技能!V568</f>
        <v>0</v>
      </c>
      <c r="Q565">
        <f>主动技能!W568</f>
        <v>0</v>
      </c>
      <c r="R565">
        <f>主动技能!X568</f>
        <v>0</v>
      </c>
      <c r="S565">
        <f>主动技能!Y568</f>
        <v>50</v>
      </c>
      <c r="T565">
        <f>主动技能!Z568</f>
        <v>125</v>
      </c>
      <c r="U565">
        <f>主动技能!AB568</f>
        <v>112</v>
      </c>
      <c r="V565">
        <f>主动技能!AC568</f>
        <v>0</v>
      </c>
      <c r="W565">
        <f>主动技能!AD568</f>
        <v>0</v>
      </c>
      <c r="X565" s="1">
        <v>0</v>
      </c>
      <c r="Y565" s="1">
        <v>0</v>
      </c>
      <c r="Z565" s="1">
        <v>0</v>
      </c>
    </row>
    <row r="566" spans="1:26" x14ac:dyDescent="0.15">
      <c r="A566">
        <f>主动技能!B569</f>
        <v>563</v>
      </c>
      <c r="B566" s="4" t="str">
        <f>主动技能!H569</f>
        <v>冲击斩</v>
      </c>
      <c r="C566" s="4" t="str">
        <f>主动技能!I569</f>
        <v>对敌方单体造成125%攻击力（+148）点伤害。</v>
      </c>
      <c r="D566" s="4">
        <f>VLOOKUP(主动技能!J569,对应表!F:G,2,FALSE)</f>
        <v>1</v>
      </c>
      <c r="E566" s="4">
        <f>VLOOKUP(主动技能!K569,对应表!J:K,2,FALSE)</f>
        <v>1</v>
      </c>
      <c r="F566" s="4">
        <f>VLOOKUP(主动技能!L569,对应表!N:O,2,FALSE)</f>
        <v>1</v>
      </c>
      <c r="G566" s="4">
        <f>IF(主动技能!M569="必中",2,1)</f>
        <v>1</v>
      </c>
      <c r="H566" s="4">
        <f>主动技能!N569</f>
        <v>100</v>
      </c>
      <c r="I566" s="4">
        <f>主动技能!O569</f>
        <v>0</v>
      </c>
      <c r="J566">
        <f>主动技能!P569</f>
        <v>0</v>
      </c>
      <c r="K566">
        <f>主动技能!Q569</f>
        <v>0</v>
      </c>
      <c r="L566">
        <f>主动技能!R569</f>
        <v>0</v>
      </c>
      <c r="M566">
        <f>主动技能!S569</f>
        <v>0</v>
      </c>
      <c r="N566" t="str">
        <f>IF(主动技能!T569="","",主动技能!T569)</f>
        <v/>
      </c>
      <c r="O566" t="str">
        <f>IF(主动技能!U569="","",主动技能!U569)</f>
        <v/>
      </c>
      <c r="P566">
        <f>主动技能!V569</f>
        <v>0</v>
      </c>
      <c r="Q566">
        <f>主动技能!W569</f>
        <v>0</v>
      </c>
      <c r="R566">
        <f>主动技能!X569</f>
        <v>0</v>
      </c>
      <c r="S566">
        <f>主动技能!Y569</f>
        <v>50</v>
      </c>
      <c r="T566">
        <f>主动技能!Z569</f>
        <v>125</v>
      </c>
      <c r="U566">
        <f>主动技能!AB569</f>
        <v>148</v>
      </c>
      <c r="V566">
        <f>主动技能!AC569</f>
        <v>0</v>
      </c>
      <c r="W566">
        <f>主动技能!AD569</f>
        <v>0</v>
      </c>
      <c r="X566" s="1">
        <v>0</v>
      </c>
      <c r="Y566" s="1">
        <v>0</v>
      </c>
      <c r="Z566" s="1">
        <v>0</v>
      </c>
    </row>
    <row r="567" spans="1:26" x14ac:dyDescent="0.15">
      <c r="A567">
        <f>主动技能!B570</f>
        <v>564</v>
      </c>
      <c r="B567" s="4" t="str">
        <f>主动技能!H570</f>
        <v>冲击斩</v>
      </c>
      <c r="C567" s="4" t="str">
        <f>主动技能!I570</f>
        <v>对敌方单体造成125%攻击力（+183）点伤害。</v>
      </c>
      <c r="D567" s="4">
        <f>VLOOKUP(主动技能!J570,对应表!F:G,2,FALSE)</f>
        <v>1</v>
      </c>
      <c r="E567" s="4">
        <f>VLOOKUP(主动技能!K570,对应表!J:K,2,FALSE)</f>
        <v>1</v>
      </c>
      <c r="F567" s="4">
        <f>VLOOKUP(主动技能!L570,对应表!N:O,2,FALSE)</f>
        <v>1</v>
      </c>
      <c r="G567" s="4">
        <f>IF(主动技能!M570="必中",2,1)</f>
        <v>1</v>
      </c>
      <c r="H567" s="4">
        <f>主动技能!N570</f>
        <v>100</v>
      </c>
      <c r="I567" s="4">
        <f>主动技能!O570</f>
        <v>0</v>
      </c>
      <c r="J567">
        <f>主动技能!P570</f>
        <v>0</v>
      </c>
      <c r="K567">
        <f>主动技能!Q570</f>
        <v>0</v>
      </c>
      <c r="L567">
        <f>主动技能!R570</f>
        <v>0</v>
      </c>
      <c r="M567">
        <f>主动技能!S570</f>
        <v>0</v>
      </c>
      <c r="N567" t="str">
        <f>IF(主动技能!T570="","",主动技能!T570)</f>
        <v/>
      </c>
      <c r="O567" t="str">
        <f>IF(主动技能!U570="","",主动技能!U570)</f>
        <v/>
      </c>
      <c r="P567">
        <f>主动技能!V570</f>
        <v>0</v>
      </c>
      <c r="Q567">
        <f>主动技能!W570</f>
        <v>0</v>
      </c>
      <c r="R567">
        <f>主动技能!X570</f>
        <v>0</v>
      </c>
      <c r="S567">
        <f>主动技能!Y570</f>
        <v>50</v>
      </c>
      <c r="T567">
        <f>主动技能!Z570</f>
        <v>125</v>
      </c>
      <c r="U567">
        <f>主动技能!AB570</f>
        <v>183</v>
      </c>
      <c r="V567">
        <f>主动技能!AC570</f>
        <v>0</v>
      </c>
      <c r="W567">
        <f>主动技能!AD570</f>
        <v>0</v>
      </c>
      <c r="X567" s="1">
        <v>0</v>
      </c>
      <c r="Y567" s="1">
        <v>0</v>
      </c>
      <c r="Z567" s="1">
        <v>0</v>
      </c>
    </row>
    <row r="568" spans="1:26" x14ac:dyDescent="0.15">
      <c r="A568">
        <f>主动技能!B571</f>
        <v>565</v>
      </c>
      <c r="B568" s="4" t="str">
        <f>主动技能!H571</f>
        <v>冲击斩</v>
      </c>
      <c r="C568" s="4" t="str">
        <f>主动技能!I571</f>
        <v>对敌方单体造成125%攻击力（+226）点伤害。</v>
      </c>
      <c r="D568" s="4">
        <f>VLOOKUP(主动技能!J571,对应表!F:G,2,FALSE)</f>
        <v>1</v>
      </c>
      <c r="E568" s="4">
        <f>VLOOKUP(主动技能!K571,对应表!J:K,2,FALSE)</f>
        <v>1</v>
      </c>
      <c r="F568" s="4">
        <f>VLOOKUP(主动技能!L571,对应表!N:O,2,FALSE)</f>
        <v>1</v>
      </c>
      <c r="G568" s="4">
        <f>IF(主动技能!M571="必中",2,1)</f>
        <v>1</v>
      </c>
      <c r="H568" s="4">
        <f>主动技能!N571</f>
        <v>100</v>
      </c>
      <c r="I568" s="4">
        <f>主动技能!O571</f>
        <v>0</v>
      </c>
      <c r="J568">
        <f>主动技能!P571</f>
        <v>0</v>
      </c>
      <c r="K568">
        <f>主动技能!Q571</f>
        <v>0</v>
      </c>
      <c r="L568">
        <f>主动技能!R571</f>
        <v>0</v>
      </c>
      <c r="M568">
        <f>主动技能!S571</f>
        <v>0</v>
      </c>
      <c r="N568" t="str">
        <f>IF(主动技能!T571="","",主动技能!T571)</f>
        <v/>
      </c>
      <c r="O568" t="str">
        <f>IF(主动技能!U571="","",主动技能!U571)</f>
        <v/>
      </c>
      <c r="P568">
        <f>主动技能!V571</f>
        <v>0</v>
      </c>
      <c r="Q568">
        <f>主动技能!W571</f>
        <v>0</v>
      </c>
      <c r="R568">
        <f>主动技能!X571</f>
        <v>0</v>
      </c>
      <c r="S568">
        <f>主动技能!Y571</f>
        <v>50</v>
      </c>
      <c r="T568">
        <f>主动技能!Z571</f>
        <v>125</v>
      </c>
      <c r="U568">
        <f>主动技能!AB571</f>
        <v>226</v>
      </c>
      <c r="V568">
        <f>主动技能!AC571</f>
        <v>0</v>
      </c>
      <c r="W568">
        <f>主动技能!AD571</f>
        <v>0</v>
      </c>
      <c r="X568" s="1">
        <v>0</v>
      </c>
      <c r="Y568" s="1">
        <v>0</v>
      </c>
      <c r="Z568" s="1">
        <v>0</v>
      </c>
    </row>
    <row r="569" spans="1:26" x14ac:dyDescent="0.15">
      <c r="A569">
        <f>主动技能!B572</f>
        <v>566</v>
      </c>
      <c r="B569" s="4" t="str">
        <f>主动技能!H572</f>
        <v>冲击斩</v>
      </c>
      <c r="C569" s="4" t="str">
        <f>主动技能!I572</f>
        <v>对敌方单体造成125%攻击力（+278）点伤害。</v>
      </c>
      <c r="D569" s="4">
        <f>VLOOKUP(主动技能!J572,对应表!F:G,2,FALSE)</f>
        <v>1</v>
      </c>
      <c r="E569" s="4">
        <f>VLOOKUP(主动技能!K572,对应表!J:K,2,FALSE)</f>
        <v>1</v>
      </c>
      <c r="F569" s="4">
        <f>VLOOKUP(主动技能!L572,对应表!N:O,2,FALSE)</f>
        <v>1</v>
      </c>
      <c r="G569" s="4">
        <f>IF(主动技能!M572="必中",2,1)</f>
        <v>1</v>
      </c>
      <c r="H569" s="4">
        <f>主动技能!N572</f>
        <v>100</v>
      </c>
      <c r="I569" s="4">
        <f>主动技能!O572</f>
        <v>0</v>
      </c>
      <c r="J569">
        <f>主动技能!P572</f>
        <v>0</v>
      </c>
      <c r="K569">
        <f>主动技能!Q572</f>
        <v>0</v>
      </c>
      <c r="L569">
        <f>主动技能!R572</f>
        <v>0</v>
      </c>
      <c r="M569">
        <f>主动技能!S572</f>
        <v>0</v>
      </c>
      <c r="N569" t="str">
        <f>IF(主动技能!T572="","",主动技能!T572)</f>
        <v/>
      </c>
      <c r="O569" t="str">
        <f>IF(主动技能!U572="","",主动技能!U572)</f>
        <v/>
      </c>
      <c r="P569">
        <f>主动技能!V572</f>
        <v>0</v>
      </c>
      <c r="Q569">
        <f>主动技能!W572</f>
        <v>0</v>
      </c>
      <c r="R569">
        <f>主动技能!X572</f>
        <v>0</v>
      </c>
      <c r="S569">
        <f>主动技能!Y572</f>
        <v>50</v>
      </c>
      <c r="T569">
        <f>主动技能!Z572</f>
        <v>125</v>
      </c>
      <c r="U569">
        <f>主动技能!AB572</f>
        <v>278</v>
      </c>
      <c r="V569">
        <f>主动技能!AC572</f>
        <v>0</v>
      </c>
      <c r="W569">
        <f>主动技能!AD572</f>
        <v>0</v>
      </c>
      <c r="X569" s="1">
        <v>0</v>
      </c>
      <c r="Y569" s="1">
        <v>0</v>
      </c>
      <c r="Z569" s="1">
        <v>0</v>
      </c>
    </row>
    <row r="570" spans="1:26" x14ac:dyDescent="0.15">
      <c r="A570">
        <f>主动技能!B573</f>
        <v>567</v>
      </c>
      <c r="B570" s="4" t="str">
        <f>主动技能!H573</f>
        <v>冲击斩</v>
      </c>
      <c r="C570" s="4" t="str">
        <f>主动技能!I573</f>
        <v>对敌方单体造成125%攻击力（+343）点伤害。</v>
      </c>
      <c r="D570" s="4">
        <f>VLOOKUP(主动技能!J573,对应表!F:G,2,FALSE)</f>
        <v>1</v>
      </c>
      <c r="E570" s="4">
        <f>VLOOKUP(主动技能!K573,对应表!J:K,2,FALSE)</f>
        <v>1</v>
      </c>
      <c r="F570" s="4">
        <f>VLOOKUP(主动技能!L573,对应表!N:O,2,FALSE)</f>
        <v>1</v>
      </c>
      <c r="G570" s="4">
        <f>IF(主动技能!M573="必中",2,1)</f>
        <v>1</v>
      </c>
      <c r="H570" s="4">
        <f>主动技能!N573</f>
        <v>100</v>
      </c>
      <c r="I570" s="4">
        <f>主动技能!O573</f>
        <v>0</v>
      </c>
      <c r="J570">
        <f>主动技能!P573</f>
        <v>0</v>
      </c>
      <c r="K570">
        <f>主动技能!Q573</f>
        <v>0</v>
      </c>
      <c r="L570">
        <f>主动技能!R573</f>
        <v>0</v>
      </c>
      <c r="M570">
        <f>主动技能!S573</f>
        <v>0</v>
      </c>
      <c r="N570" t="str">
        <f>IF(主动技能!T573="","",主动技能!T573)</f>
        <v/>
      </c>
      <c r="O570" t="str">
        <f>IF(主动技能!U573="","",主动技能!U573)</f>
        <v/>
      </c>
      <c r="P570">
        <f>主动技能!V573</f>
        <v>0</v>
      </c>
      <c r="Q570">
        <f>主动技能!W573</f>
        <v>0</v>
      </c>
      <c r="R570">
        <f>主动技能!X573</f>
        <v>0</v>
      </c>
      <c r="S570">
        <f>主动技能!Y573</f>
        <v>50</v>
      </c>
      <c r="T570">
        <f>主动技能!Z573</f>
        <v>125</v>
      </c>
      <c r="U570">
        <f>主动技能!AB573</f>
        <v>343</v>
      </c>
      <c r="V570">
        <f>主动技能!AC573</f>
        <v>0</v>
      </c>
      <c r="W570">
        <f>主动技能!AD573</f>
        <v>0</v>
      </c>
      <c r="X570" s="1">
        <v>0</v>
      </c>
      <c r="Y570" s="1">
        <v>0</v>
      </c>
      <c r="Z570" s="1">
        <v>0</v>
      </c>
    </row>
    <row r="571" spans="1:26" x14ac:dyDescent="0.15">
      <c r="A571">
        <f>主动技能!B574</f>
        <v>568</v>
      </c>
      <c r="B571" s="4" t="str">
        <f>主动技能!H574</f>
        <v>冲击斩</v>
      </c>
      <c r="C571" s="4" t="str">
        <f>主动技能!I574</f>
        <v>对敌方单体造成125%攻击力（+422）点伤害。</v>
      </c>
      <c r="D571" s="4">
        <f>VLOOKUP(主动技能!J574,对应表!F:G,2,FALSE)</f>
        <v>1</v>
      </c>
      <c r="E571" s="4">
        <f>VLOOKUP(主动技能!K574,对应表!J:K,2,FALSE)</f>
        <v>1</v>
      </c>
      <c r="F571" s="4">
        <f>VLOOKUP(主动技能!L574,对应表!N:O,2,FALSE)</f>
        <v>1</v>
      </c>
      <c r="G571" s="4">
        <f>IF(主动技能!M574="必中",2,1)</f>
        <v>1</v>
      </c>
      <c r="H571" s="4">
        <f>主动技能!N574</f>
        <v>100</v>
      </c>
      <c r="I571" s="4">
        <f>主动技能!O574</f>
        <v>0</v>
      </c>
      <c r="J571">
        <f>主动技能!P574</f>
        <v>0</v>
      </c>
      <c r="K571">
        <f>主动技能!Q574</f>
        <v>0</v>
      </c>
      <c r="L571">
        <f>主动技能!R574</f>
        <v>0</v>
      </c>
      <c r="M571">
        <f>主动技能!S574</f>
        <v>0</v>
      </c>
      <c r="N571" t="str">
        <f>IF(主动技能!T574="","",主动技能!T574)</f>
        <v/>
      </c>
      <c r="O571" t="str">
        <f>IF(主动技能!U574="","",主动技能!U574)</f>
        <v/>
      </c>
      <c r="P571">
        <f>主动技能!V574</f>
        <v>0</v>
      </c>
      <c r="Q571">
        <f>主动技能!W574</f>
        <v>0</v>
      </c>
      <c r="R571">
        <f>主动技能!X574</f>
        <v>0</v>
      </c>
      <c r="S571">
        <f>主动技能!Y574</f>
        <v>50</v>
      </c>
      <c r="T571">
        <f>主动技能!Z574</f>
        <v>125</v>
      </c>
      <c r="U571">
        <f>主动技能!AB574</f>
        <v>422</v>
      </c>
      <c r="V571">
        <f>主动技能!AC574</f>
        <v>0</v>
      </c>
      <c r="W571">
        <f>主动技能!AD574</f>
        <v>0</v>
      </c>
      <c r="X571" s="1">
        <v>0</v>
      </c>
      <c r="Y571" s="1">
        <v>0</v>
      </c>
      <c r="Z571" s="1">
        <v>0</v>
      </c>
    </row>
    <row r="572" spans="1:26" x14ac:dyDescent="0.15">
      <c r="A572">
        <f>主动技能!B575</f>
        <v>569</v>
      </c>
      <c r="B572" s="4" t="str">
        <f>主动技能!H575</f>
        <v>冲击斩</v>
      </c>
      <c r="C572" s="4" t="str">
        <f>主动技能!I575</f>
        <v>对敌方单体造成125%攻击力（+520）点伤害。</v>
      </c>
      <c r="D572" s="4">
        <f>VLOOKUP(主动技能!J575,对应表!F:G,2,FALSE)</f>
        <v>1</v>
      </c>
      <c r="E572" s="4">
        <f>VLOOKUP(主动技能!K575,对应表!J:K,2,FALSE)</f>
        <v>1</v>
      </c>
      <c r="F572" s="4">
        <f>VLOOKUP(主动技能!L575,对应表!N:O,2,FALSE)</f>
        <v>1</v>
      </c>
      <c r="G572" s="4">
        <f>IF(主动技能!M575="必中",2,1)</f>
        <v>1</v>
      </c>
      <c r="H572" s="4">
        <f>主动技能!N575</f>
        <v>100</v>
      </c>
      <c r="I572" s="4">
        <f>主动技能!O575</f>
        <v>0</v>
      </c>
      <c r="J572">
        <f>主动技能!P575</f>
        <v>0</v>
      </c>
      <c r="K572">
        <f>主动技能!Q575</f>
        <v>0</v>
      </c>
      <c r="L572">
        <f>主动技能!R575</f>
        <v>0</v>
      </c>
      <c r="M572">
        <f>主动技能!S575</f>
        <v>0</v>
      </c>
      <c r="N572" t="str">
        <f>IF(主动技能!T575="","",主动技能!T575)</f>
        <v/>
      </c>
      <c r="O572" t="str">
        <f>IF(主动技能!U575="","",主动技能!U575)</f>
        <v/>
      </c>
      <c r="P572">
        <f>主动技能!V575</f>
        <v>0</v>
      </c>
      <c r="Q572">
        <f>主动技能!W575</f>
        <v>0</v>
      </c>
      <c r="R572">
        <f>主动技能!X575</f>
        <v>0</v>
      </c>
      <c r="S572">
        <f>主动技能!Y575</f>
        <v>50</v>
      </c>
      <c r="T572">
        <f>主动技能!Z575</f>
        <v>125</v>
      </c>
      <c r="U572">
        <f>主动技能!AB575</f>
        <v>520</v>
      </c>
      <c r="V572">
        <f>主动技能!AC575</f>
        <v>0</v>
      </c>
      <c r="W572">
        <f>主动技能!AD575</f>
        <v>0</v>
      </c>
      <c r="X572" s="1">
        <v>0</v>
      </c>
      <c r="Y572" s="1">
        <v>0</v>
      </c>
      <c r="Z572" s="1">
        <v>0</v>
      </c>
    </row>
    <row r="573" spans="1:26" x14ac:dyDescent="0.15">
      <c r="A573">
        <f>主动技能!B576</f>
        <v>570</v>
      </c>
      <c r="B573" s="4" t="str">
        <f>主动技能!H576</f>
        <v>冲击斩</v>
      </c>
      <c r="C573" s="4" t="str">
        <f>主动技能!I576</f>
        <v>对敌方单体造成125%攻击力（+640）点伤害。</v>
      </c>
      <c r="D573" s="4">
        <f>VLOOKUP(主动技能!J576,对应表!F:G,2,FALSE)</f>
        <v>1</v>
      </c>
      <c r="E573" s="4">
        <f>VLOOKUP(主动技能!K576,对应表!J:K,2,FALSE)</f>
        <v>1</v>
      </c>
      <c r="F573" s="4">
        <f>VLOOKUP(主动技能!L576,对应表!N:O,2,FALSE)</f>
        <v>1</v>
      </c>
      <c r="G573" s="4">
        <f>IF(主动技能!M576="必中",2,1)</f>
        <v>1</v>
      </c>
      <c r="H573" s="4">
        <f>主动技能!N576</f>
        <v>100</v>
      </c>
      <c r="I573" s="4">
        <f>主动技能!O576</f>
        <v>0</v>
      </c>
      <c r="J573">
        <f>主动技能!P576</f>
        <v>0</v>
      </c>
      <c r="K573">
        <f>主动技能!Q576</f>
        <v>0</v>
      </c>
      <c r="L573">
        <f>主动技能!R576</f>
        <v>0</v>
      </c>
      <c r="M573">
        <f>主动技能!S576</f>
        <v>0</v>
      </c>
      <c r="N573" t="str">
        <f>IF(主动技能!T576="","",主动技能!T576)</f>
        <v/>
      </c>
      <c r="O573" t="str">
        <f>IF(主动技能!U576="","",主动技能!U576)</f>
        <v/>
      </c>
      <c r="P573">
        <f>主动技能!V576</f>
        <v>0</v>
      </c>
      <c r="Q573">
        <f>主动技能!W576</f>
        <v>0</v>
      </c>
      <c r="R573">
        <f>主动技能!X576</f>
        <v>0</v>
      </c>
      <c r="S573">
        <f>主动技能!Y576</f>
        <v>50</v>
      </c>
      <c r="T573">
        <f>主动技能!Z576</f>
        <v>125</v>
      </c>
      <c r="U573">
        <f>主动技能!AB576</f>
        <v>640</v>
      </c>
      <c r="V573">
        <f>主动技能!AC576</f>
        <v>0</v>
      </c>
      <c r="W573">
        <f>主动技能!AD576</f>
        <v>0</v>
      </c>
      <c r="X573" s="1">
        <v>0</v>
      </c>
      <c r="Y573" s="1">
        <v>0</v>
      </c>
      <c r="Z573" s="1">
        <v>0</v>
      </c>
    </row>
    <row r="574" spans="1:26" x14ac:dyDescent="0.15">
      <c r="A574">
        <f>主动技能!B577</f>
        <v>571</v>
      </c>
      <c r="B574" s="4" t="str">
        <f>主动技能!H577</f>
        <v>冲击斩</v>
      </c>
      <c r="C574" s="4" t="str">
        <f>主动技能!I577</f>
        <v>对敌方单体造成125%攻击力（+788）点伤害。</v>
      </c>
      <c r="D574" s="4">
        <f>VLOOKUP(主动技能!J577,对应表!F:G,2,FALSE)</f>
        <v>1</v>
      </c>
      <c r="E574" s="4">
        <f>VLOOKUP(主动技能!K577,对应表!J:K,2,FALSE)</f>
        <v>1</v>
      </c>
      <c r="F574" s="4">
        <f>VLOOKUP(主动技能!L577,对应表!N:O,2,FALSE)</f>
        <v>1</v>
      </c>
      <c r="G574" s="4">
        <f>IF(主动技能!M577="必中",2,1)</f>
        <v>1</v>
      </c>
      <c r="H574" s="4">
        <f>主动技能!N577</f>
        <v>100</v>
      </c>
      <c r="I574" s="4">
        <f>主动技能!O577</f>
        <v>0</v>
      </c>
      <c r="J574">
        <f>主动技能!P577</f>
        <v>0</v>
      </c>
      <c r="K574">
        <f>主动技能!Q577</f>
        <v>0</v>
      </c>
      <c r="L574">
        <f>主动技能!R577</f>
        <v>0</v>
      </c>
      <c r="M574">
        <f>主动技能!S577</f>
        <v>0</v>
      </c>
      <c r="N574" t="str">
        <f>IF(主动技能!T577="","",主动技能!T577)</f>
        <v/>
      </c>
      <c r="O574" t="str">
        <f>IF(主动技能!U577="","",主动技能!U577)</f>
        <v/>
      </c>
      <c r="P574">
        <f>主动技能!V577</f>
        <v>0</v>
      </c>
      <c r="Q574">
        <f>主动技能!W577</f>
        <v>0</v>
      </c>
      <c r="R574">
        <f>主动技能!X577</f>
        <v>0</v>
      </c>
      <c r="S574">
        <f>主动技能!Y577</f>
        <v>50</v>
      </c>
      <c r="T574">
        <f>主动技能!Z577</f>
        <v>125</v>
      </c>
      <c r="U574">
        <f>主动技能!AB577</f>
        <v>788</v>
      </c>
      <c r="V574">
        <f>主动技能!AC577</f>
        <v>0</v>
      </c>
      <c r="W574">
        <f>主动技能!AD577</f>
        <v>0</v>
      </c>
      <c r="X574" s="1">
        <v>0</v>
      </c>
      <c r="Y574" s="1">
        <v>0</v>
      </c>
      <c r="Z574" s="1">
        <v>0</v>
      </c>
    </row>
    <row r="575" spans="1:26" x14ac:dyDescent="0.15">
      <c r="A575">
        <f>主动技能!B578</f>
        <v>572</v>
      </c>
      <c r="B575" s="4" t="str">
        <f>主动技能!H578</f>
        <v>冲击斩</v>
      </c>
      <c r="C575" s="4" t="str">
        <f>主动技能!I578</f>
        <v>对敌方单体造成125%攻击力（+970）点伤害。</v>
      </c>
      <c r="D575" s="4">
        <f>VLOOKUP(主动技能!J578,对应表!F:G,2,FALSE)</f>
        <v>1</v>
      </c>
      <c r="E575" s="4">
        <f>VLOOKUP(主动技能!K578,对应表!J:K,2,FALSE)</f>
        <v>1</v>
      </c>
      <c r="F575" s="4">
        <f>VLOOKUP(主动技能!L578,对应表!N:O,2,FALSE)</f>
        <v>1</v>
      </c>
      <c r="G575" s="4">
        <f>IF(主动技能!M578="必中",2,1)</f>
        <v>1</v>
      </c>
      <c r="H575" s="4">
        <f>主动技能!N578</f>
        <v>100</v>
      </c>
      <c r="I575" s="4">
        <f>主动技能!O578</f>
        <v>0</v>
      </c>
      <c r="J575">
        <f>主动技能!P578</f>
        <v>0</v>
      </c>
      <c r="K575">
        <f>主动技能!Q578</f>
        <v>0</v>
      </c>
      <c r="L575">
        <f>主动技能!R578</f>
        <v>0</v>
      </c>
      <c r="M575">
        <f>主动技能!S578</f>
        <v>0</v>
      </c>
      <c r="N575" t="str">
        <f>IF(主动技能!T578="","",主动技能!T578)</f>
        <v/>
      </c>
      <c r="O575" t="str">
        <f>IF(主动技能!U578="","",主动技能!U578)</f>
        <v/>
      </c>
      <c r="P575">
        <f>主动技能!V578</f>
        <v>0</v>
      </c>
      <c r="Q575">
        <f>主动技能!W578</f>
        <v>0</v>
      </c>
      <c r="R575">
        <f>主动技能!X578</f>
        <v>0</v>
      </c>
      <c r="S575">
        <f>主动技能!Y578</f>
        <v>50</v>
      </c>
      <c r="T575">
        <f>主动技能!Z578</f>
        <v>125</v>
      </c>
      <c r="U575">
        <f>主动技能!AB578</f>
        <v>970</v>
      </c>
      <c r="V575">
        <f>主动技能!AC578</f>
        <v>0</v>
      </c>
      <c r="W575">
        <f>主动技能!AD578</f>
        <v>0</v>
      </c>
      <c r="X575" s="1">
        <v>0</v>
      </c>
      <c r="Y575" s="1">
        <v>0</v>
      </c>
      <c r="Z575" s="1">
        <v>0</v>
      </c>
    </row>
    <row r="576" spans="1:26" x14ac:dyDescent="0.15">
      <c r="A576">
        <f>主动技能!B579</f>
        <v>573</v>
      </c>
      <c r="B576" s="4" t="str">
        <f>主动技能!H579</f>
        <v>冲击斩</v>
      </c>
      <c r="C576" s="4" t="str">
        <f>主动技能!I579</f>
        <v>对敌方单体造成125%攻击力（+1195）点伤害。</v>
      </c>
      <c r="D576" s="4">
        <f>VLOOKUP(主动技能!J579,对应表!F:G,2,FALSE)</f>
        <v>1</v>
      </c>
      <c r="E576" s="4">
        <f>VLOOKUP(主动技能!K579,对应表!J:K,2,FALSE)</f>
        <v>1</v>
      </c>
      <c r="F576" s="4">
        <f>VLOOKUP(主动技能!L579,对应表!N:O,2,FALSE)</f>
        <v>1</v>
      </c>
      <c r="G576" s="4">
        <f>IF(主动技能!M579="必中",2,1)</f>
        <v>1</v>
      </c>
      <c r="H576" s="4">
        <f>主动技能!N579</f>
        <v>100</v>
      </c>
      <c r="I576" s="4">
        <f>主动技能!O579</f>
        <v>0</v>
      </c>
      <c r="J576">
        <f>主动技能!P579</f>
        <v>0</v>
      </c>
      <c r="K576">
        <f>主动技能!Q579</f>
        <v>0</v>
      </c>
      <c r="L576">
        <f>主动技能!R579</f>
        <v>0</v>
      </c>
      <c r="M576">
        <f>主动技能!S579</f>
        <v>0</v>
      </c>
      <c r="N576" t="str">
        <f>IF(主动技能!T579="","",主动技能!T579)</f>
        <v/>
      </c>
      <c r="O576" t="str">
        <f>IF(主动技能!U579="","",主动技能!U579)</f>
        <v/>
      </c>
      <c r="P576">
        <f>主动技能!V579</f>
        <v>0</v>
      </c>
      <c r="Q576">
        <f>主动技能!W579</f>
        <v>0</v>
      </c>
      <c r="R576">
        <f>主动技能!X579</f>
        <v>0</v>
      </c>
      <c r="S576">
        <f>主动技能!Y579</f>
        <v>50</v>
      </c>
      <c r="T576">
        <f>主动技能!Z579</f>
        <v>125</v>
      </c>
      <c r="U576">
        <f>主动技能!AB579</f>
        <v>1195</v>
      </c>
      <c r="V576">
        <f>主动技能!AC579</f>
        <v>0</v>
      </c>
      <c r="W576">
        <f>主动技能!AD579</f>
        <v>0</v>
      </c>
      <c r="X576" s="1">
        <v>0</v>
      </c>
      <c r="Y576" s="1">
        <v>0</v>
      </c>
      <c r="Z576" s="1">
        <v>0</v>
      </c>
    </row>
    <row r="577" spans="1:26" x14ac:dyDescent="0.15">
      <c r="A577">
        <f>主动技能!B580</f>
        <v>574</v>
      </c>
      <c r="B577" s="4" t="str">
        <f>主动技能!H580</f>
        <v>冲击斩</v>
      </c>
      <c r="C577" s="4" t="str">
        <f>主动技能!I580</f>
        <v>对敌方单体造成125%攻击力（+1471）点伤害。</v>
      </c>
      <c r="D577" s="4">
        <f>VLOOKUP(主动技能!J580,对应表!F:G,2,FALSE)</f>
        <v>1</v>
      </c>
      <c r="E577" s="4">
        <f>VLOOKUP(主动技能!K580,对应表!J:K,2,FALSE)</f>
        <v>1</v>
      </c>
      <c r="F577" s="4">
        <f>VLOOKUP(主动技能!L580,对应表!N:O,2,FALSE)</f>
        <v>1</v>
      </c>
      <c r="G577" s="4">
        <f>IF(主动技能!M580="必中",2,1)</f>
        <v>1</v>
      </c>
      <c r="H577" s="4">
        <f>主动技能!N580</f>
        <v>100</v>
      </c>
      <c r="I577" s="4">
        <f>主动技能!O580</f>
        <v>0</v>
      </c>
      <c r="J577">
        <f>主动技能!P580</f>
        <v>0</v>
      </c>
      <c r="K577">
        <f>主动技能!Q580</f>
        <v>0</v>
      </c>
      <c r="L577">
        <f>主动技能!R580</f>
        <v>0</v>
      </c>
      <c r="M577">
        <f>主动技能!S580</f>
        <v>0</v>
      </c>
      <c r="N577" t="str">
        <f>IF(主动技能!T580="","",主动技能!T580)</f>
        <v/>
      </c>
      <c r="O577" t="str">
        <f>IF(主动技能!U580="","",主动技能!U580)</f>
        <v/>
      </c>
      <c r="P577">
        <f>主动技能!V580</f>
        <v>0</v>
      </c>
      <c r="Q577">
        <f>主动技能!W580</f>
        <v>0</v>
      </c>
      <c r="R577">
        <f>主动技能!X580</f>
        <v>0</v>
      </c>
      <c r="S577">
        <f>主动技能!Y580</f>
        <v>50</v>
      </c>
      <c r="T577">
        <f>主动技能!Z580</f>
        <v>125</v>
      </c>
      <c r="U577">
        <f>主动技能!AB580</f>
        <v>1471</v>
      </c>
      <c r="V577">
        <f>主动技能!AC580</f>
        <v>0</v>
      </c>
      <c r="W577">
        <f>主动技能!AD580</f>
        <v>0</v>
      </c>
      <c r="X577" s="1">
        <v>0</v>
      </c>
      <c r="Y577" s="1">
        <v>0</v>
      </c>
      <c r="Z577" s="1">
        <v>0</v>
      </c>
    </row>
    <row r="578" spans="1:26" x14ac:dyDescent="0.15">
      <c r="A578">
        <f>主动技能!B581</f>
        <v>575</v>
      </c>
      <c r="B578" s="4" t="str">
        <f>主动技能!H581</f>
        <v>冲击斩</v>
      </c>
      <c r="C578" s="4" t="str">
        <f>主动技能!I581</f>
        <v>对敌方单体造成125%攻击力（+1812）点伤害。</v>
      </c>
      <c r="D578" s="4">
        <f>VLOOKUP(主动技能!J581,对应表!F:G,2,FALSE)</f>
        <v>1</v>
      </c>
      <c r="E578" s="4">
        <f>VLOOKUP(主动技能!K581,对应表!J:K,2,FALSE)</f>
        <v>1</v>
      </c>
      <c r="F578" s="4">
        <f>VLOOKUP(主动技能!L581,对应表!N:O,2,FALSE)</f>
        <v>1</v>
      </c>
      <c r="G578" s="4">
        <f>IF(主动技能!M581="必中",2,1)</f>
        <v>1</v>
      </c>
      <c r="H578" s="4">
        <f>主动技能!N581</f>
        <v>100</v>
      </c>
      <c r="I578" s="4">
        <f>主动技能!O581</f>
        <v>0</v>
      </c>
      <c r="J578">
        <f>主动技能!P581</f>
        <v>0</v>
      </c>
      <c r="K578">
        <f>主动技能!Q581</f>
        <v>0</v>
      </c>
      <c r="L578">
        <f>主动技能!R581</f>
        <v>0</v>
      </c>
      <c r="M578">
        <f>主动技能!S581</f>
        <v>0</v>
      </c>
      <c r="N578" t="str">
        <f>IF(主动技能!T581="","",主动技能!T581)</f>
        <v/>
      </c>
      <c r="O578" t="str">
        <f>IF(主动技能!U581="","",主动技能!U581)</f>
        <v/>
      </c>
      <c r="P578">
        <f>主动技能!V581</f>
        <v>0</v>
      </c>
      <c r="Q578">
        <f>主动技能!W581</f>
        <v>0</v>
      </c>
      <c r="R578">
        <f>主动技能!X581</f>
        <v>0</v>
      </c>
      <c r="S578">
        <f>主动技能!Y581</f>
        <v>50</v>
      </c>
      <c r="T578">
        <f>主动技能!Z581</f>
        <v>125</v>
      </c>
      <c r="U578">
        <f>主动技能!AB581</f>
        <v>1812</v>
      </c>
      <c r="V578">
        <f>主动技能!AC581</f>
        <v>0</v>
      </c>
      <c r="W578">
        <f>主动技能!AD581</f>
        <v>0</v>
      </c>
      <c r="X578" s="1">
        <v>0</v>
      </c>
      <c r="Y578" s="1">
        <v>0</v>
      </c>
      <c r="Z578" s="1">
        <v>0</v>
      </c>
    </row>
    <row r="579" spans="1:26" x14ac:dyDescent="0.15">
      <c r="A579">
        <f>主动技能!B582</f>
        <v>576</v>
      </c>
      <c r="B579" s="4" t="str">
        <f>主动技能!H582</f>
        <v>冲击斩</v>
      </c>
      <c r="C579" s="4" t="str">
        <f>主动技能!I582</f>
        <v>对敌方单体造成125%攻击力（+2231）点伤害。</v>
      </c>
      <c r="D579" s="4">
        <f>VLOOKUP(主动技能!J582,对应表!F:G,2,FALSE)</f>
        <v>1</v>
      </c>
      <c r="E579" s="4">
        <f>VLOOKUP(主动技能!K582,对应表!J:K,2,FALSE)</f>
        <v>1</v>
      </c>
      <c r="F579" s="4">
        <f>VLOOKUP(主动技能!L582,对应表!N:O,2,FALSE)</f>
        <v>1</v>
      </c>
      <c r="G579" s="4">
        <f>IF(主动技能!M582="必中",2,1)</f>
        <v>1</v>
      </c>
      <c r="H579" s="4">
        <f>主动技能!N582</f>
        <v>100</v>
      </c>
      <c r="I579" s="4">
        <f>主动技能!O582</f>
        <v>0</v>
      </c>
      <c r="J579">
        <f>主动技能!P582</f>
        <v>0</v>
      </c>
      <c r="K579">
        <f>主动技能!Q582</f>
        <v>0</v>
      </c>
      <c r="L579">
        <f>主动技能!R582</f>
        <v>0</v>
      </c>
      <c r="M579">
        <f>主动技能!S582</f>
        <v>0</v>
      </c>
      <c r="N579" t="str">
        <f>IF(主动技能!T582="","",主动技能!T582)</f>
        <v/>
      </c>
      <c r="O579" t="str">
        <f>IF(主动技能!U582="","",主动技能!U582)</f>
        <v/>
      </c>
      <c r="P579">
        <f>主动技能!V582</f>
        <v>0</v>
      </c>
      <c r="Q579">
        <f>主动技能!W582</f>
        <v>0</v>
      </c>
      <c r="R579">
        <f>主动技能!X582</f>
        <v>0</v>
      </c>
      <c r="S579">
        <f>主动技能!Y582</f>
        <v>50</v>
      </c>
      <c r="T579">
        <f>主动技能!Z582</f>
        <v>125</v>
      </c>
      <c r="U579">
        <f>主动技能!AB582</f>
        <v>2231</v>
      </c>
      <c r="V579">
        <f>主动技能!AC582</f>
        <v>0</v>
      </c>
      <c r="W579">
        <f>主动技能!AD582</f>
        <v>0</v>
      </c>
      <c r="X579" s="1">
        <v>0</v>
      </c>
      <c r="Y579" s="1">
        <v>0</v>
      </c>
      <c r="Z579" s="1">
        <v>0</v>
      </c>
    </row>
    <row r="580" spans="1:26" x14ac:dyDescent="0.15">
      <c r="A580">
        <f>主动技能!B583</f>
        <v>577</v>
      </c>
      <c r="B580" s="4" t="str">
        <f>主动技能!H583</f>
        <v>冲击斩</v>
      </c>
      <c r="C580" s="4" t="str">
        <f>主动技能!I583</f>
        <v>对敌方单体造成125%攻击力（+2747）点伤害。</v>
      </c>
      <c r="D580" s="4">
        <f>VLOOKUP(主动技能!J583,对应表!F:G,2,FALSE)</f>
        <v>1</v>
      </c>
      <c r="E580" s="4">
        <f>VLOOKUP(主动技能!K583,对应表!J:K,2,FALSE)</f>
        <v>1</v>
      </c>
      <c r="F580" s="4">
        <f>VLOOKUP(主动技能!L583,对应表!N:O,2,FALSE)</f>
        <v>1</v>
      </c>
      <c r="G580" s="4">
        <f>IF(主动技能!M583="必中",2,1)</f>
        <v>1</v>
      </c>
      <c r="H580" s="4">
        <f>主动技能!N583</f>
        <v>100</v>
      </c>
      <c r="I580" s="4">
        <f>主动技能!O583</f>
        <v>0</v>
      </c>
      <c r="J580">
        <f>主动技能!P583</f>
        <v>0</v>
      </c>
      <c r="K580">
        <f>主动技能!Q583</f>
        <v>0</v>
      </c>
      <c r="L580">
        <f>主动技能!R583</f>
        <v>0</v>
      </c>
      <c r="M580">
        <f>主动技能!S583</f>
        <v>0</v>
      </c>
      <c r="N580" t="str">
        <f>IF(主动技能!T583="","",主动技能!T583)</f>
        <v/>
      </c>
      <c r="O580" t="str">
        <f>IF(主动技能!U583="","",主动技能!U583)</f>
        <v/>
      </c>
      <c r="P580">
        <f>主动技能!V583</f>
        <v>0</v>
      </c>
      <c r="Q580">
        <f>主动技能!W583</f>
        <v>0</v>
      </c>
      <c r="R580">
        <f>主动技能!X583</f>
        <v>0</v>
      </c>
      <c r="S580">
        <f>主动技能!Y583</f>
        <v>50</v>
      </c>
      <c r="T580">
        <f>主动技能!Z583</f>
        <v>125</v>
      </c>
      <c r="U580">
        <f>主动技能!AB583</f>
        <v>2747</v>
      </c>
      <c r="V580">
        <f>主动技能!AC583</f>
        <v>0</v>
      </c>
      <c r="W580">
        <f>主动技能!AD583</f>
        <v>0</v>
      </c>
      <c r="X580" s="1">
        <v>0</v>
      </c>
      <c r="Y580" s="1">
        <v>0</v>
      </c>
      <c r="Z580" s="1">
        <v>0</v>
      </c>
    </row>
    <row r="581" spans="1:26" x14ac:dyDescent="0.15">
      <c r="A581">
        <f>主动技能!B584</f>
        <v>578</v>
      </c>
      <c r="B581" s="4" t="str">
        <f>主动技能!H584</f>
        <v>冲击斩</v>
      </c>
      <c r="C581" s="4" t="str">
        <f>主动技能!I584</f>
        <v>对敌方单体造成125%攻击力（+3382）点伤害。</v>
      </c>
      <c r="D581" s="4">
        <f>VLOOKUP(主动技能!J584,对应表!F:G,2,FALSE)</f>
        <v>1</v>
      </c>
      <c r="E581" s="4">
        <f>VLOOKUP(主动技能!K584,对应表!J:K,2,FALSE)</f>
        <v>1</v>
      </c>
      <c r="F581" s="4">
        <f>VLOOKUP(主动技能!L584,对应表!N:O,2,FALSE)</f>
        <v>1</v>
      </c>
      <c r="G581" s="4">
        <f>IF(主动技能!M584="必中",2,1)</f>
        <v>1</v>
      </c>
      <c r="H581" s="4">
        <f>主动技能!N584</f>
        <v>100</v>
      </c>
      <c r="I581" s="4">
        <f>主动技能!O584</f>
        <v>0</v>
      </c>
      <c r="J581">
        <f>主动技能!P584</f>
        <v>0</v>
      </c>
      <c r="K581">
        <f>主动技能!Q584</f>
        <v>0</v>
      </c>
      <c r="L581">
        <f>主动技能!R584</f>
        <v>0</v>
      </c>
      <c r="M581">
        <f>主动技能!S584</f>
        <v>0</v>
      </c>
      <c r="N581" t="str">
        <f>IF(主动技能!T584="","",主动技能!T584)</f>
        <v/>
      </c>
      <c r="O581" t="str">
        <f>IF(主动技能!U584="","",主动技能!U584)</f>
        <v/>
      </c>
      <c r="P581">
        <f>主动技能!V584</f>
        <v>0</v>
      </c>
      <c r="Q581">
        <f>主动技能!W584</f>
        <v>0</v>
      </c>
      <c r="R581">
        <f>主动技能!X584</f>
        <v>0</v>
      </c>
      <c r="S581">
        <f>主动技能!Y584</f>
        <v>50</v>
      </c>
      <c r="T581">
        <f>主动技能!Z584</f>
        <v>125</v>
      </c>
      <c r="U581">
        <f>主动技能!AB584</f>
        <v>3382</v>
      </c>
      <c r="V581">
        <f>主动技能!AC584</f>
        <v>0</v>
      </c>
      <c r="W581">
        <f>主动技能!AD584</f>
        <v>0</v>
      </c>
      <c r="X581" s="1">
        <v>0</v>
      </c>
      <c r="Y581" s="1">
        <v>0</v>
      </c>
      <c r="Z581" s="1">
        <v>0</v>
      </c>
    </row>
    <row r="582" spans="1:26" x14ac:dyDescent="0.15">
      <c r="A582">
        <f>主动技能!B585</f>
        <v>579</v>
      </c>
      <c r="B582" s="4" t="str">
        <f>主动技能!H585</f>
        <v>冲击斩</v>
      </c>
      <c r="C582" s="4" t="str">
        <f>主动技能!I585</f>
        <v>对敌方单体造成125%攻击力（+4164）点伤害。</v>
      </c>
      <c r="D582" s="4">
        <f>VLOOKUP(主动技能!J585,对应表!F:G,2,FALSE)</f>
        <v>1</v>
      </c>
      <c r="E582" s="4">
        <f>VLOOKUP(主动技能!K585,对应表!J:K,2,FALSE)</f>
        <v>1</v>
      </c>
      <c r="F582" s="4">
        <f>VLOOKUP(主动技能!L585,对应表!N:O,2,FALSE)</f>
        <v>1</v>
      </c>
      <c r="G582" s="4">
        <f>IF(主动技能!M585="必中",2,1)</f>
        <v>1</v>
      </c>
      <c r="H582" s="4">
        <f>主动技能!N585</f>
        <v>100</v>
      </c>
      <c r="I582" s="4">
        <f>主动技能!O585</f>
        <v>0</v>
      </c>
      <c r="J582">
        <f>主动技能!P585</f>
        <v>0</v>
      </c>
      <c r="K582">
        <f>主动技能!Q585</f>
        <v>0</v>
      </c>
      <c r="L582">
        <f>主动技能!R585</f>
        <v>0</v>
      </c>
      <c r="M582">
        <f>主动技能!S585</f>
        <v>0</v>
      </c>
      <c r="N582" t="str">
        <f>IF(主动技能!T585="","",主动技能!T585)</f>
        <v/>
      </c>
      <c r="O582" t="str">
        <f>IF(主动技能!U585="","",主动技能!U585)</f>
        <v/>
      </c>
      <c r="P582">
        <f>主动技能!V585</f>
        <v>0</v>
      </c>
      <c r="Q582">
        <f>主动技能!W585</f>
        <v>0</v>
      </c>
      <c r="R582">
        <f>主动技能!X585</f>
        <v>0</v>
      </c>
      <c r="S582">
        <f>主动技能!Y585</f>
        <v>50</v>
      </c>
      <c r="T582">
        <f>主动技能!Z585</f>
        <v>125</v>
      </c>
      <c r="U582">
        <f>主动技能!AB585</f>
        <v>4164</v>
      </c>
      <c r="V582">
        <f>主动技能!AC585</f>
        <v>0</v>
      </c>
      <c r="W582">
        <f>主动技能!AD585</f>
        <v>0</v>
      </c>
      <c r="X582" s="1">
        <v>0</v>
      </c>
      <c r="Y582" s="1">
        <v>0</v>
      </c>
      <c r="Z582" s="1">
        <v>0</v>
      </c>
    </row>
    <row r="583" spans="1:26" x14ac:dyDescent="0.15">
      <c r="A583">
        <f>主动技能!B586</f>
        <v>580</v>
      </c>
      <c r="B583" s="4" t="str">
        <f>主动技能!H586</f>
        <v>冲击斩</v>
      </c>
      <c r="C583" s="4" t="str">
        <f>主动技能!I586</f>
        <v>对敌方单体造成125%攻击力（+5127）点伤害。</v>
      </c>
      <c r="D583" s="4">
        <f>VLOOKUP(主动技能!J586,对应表!F:G,2,FALSE)</f>
        <v>1</v>
      </c>
      <c r="E583" s="4">
        <f>VLOOKUP(主动技能!K586,对应表!J:K,2,FALSE)</f>
        <v>1</v>
      </c>
      <c r="F583" s="4">
        <f>VLOOKUP(主动技能!L586,对应表!N:O,2,FALSE)</f>
        <v>1</v>
      </c>
      <c r="G583" s="4">
        <f>IF(主动技能!M586="必中",2,1)</f>
        <v>1</v>
      </c>
      <c r="H583" s="4">
        <f>主动技能!N586</f>
        <v>100</v>
      </c>
      <c r="I583" s="4">
        <f>主动技能!O586</f>
        <v>0</v>
      </c>
      <c r="J583">
        <f>主动技能!P586</f>
        <v>0</v>
      </c>
      <c r="K583">
        <f>主动技能!Q586</f>
        <v>0</v>
      </c>
      <c r="L583">
        <f>主动技能!R586</f>
        <v>0</v>
      </c>
      <c r="M583">
        <f>主动技能!S586</f>
        <v>0</v>
      </c>
      <c r="N583" t="str">
        <f>IF(主动技能!T586="","",主动技能!T586)</f>
        <v/>
      </c>
      <c r="O583" t="str">
        <f>IF(主动技能!U586="","",主动技能!U586)</f>
        <v/>
      </c>
      <c r="P583">
        <f>主动技能!V586</f>
        <v>0</v>
      </c>
      <c r="Q583">
        <f>主动技能!W586</f>
        <v>0</v>
      </c>
      <c r="R583">
        <f>主动技能!X586</f>
        <v>0</v>
      </c>
      <c r="S583">
        <f>主动技能!Y586</f>
        <v>50</v>
      </c>
      <c r="T583">
        <f>主动技能!Z586</f>
        <v>125</v>
      </c>
      <c r="U583">
        <f>主动技能!AB586</f>
        <v>5127</v>
      </c>
      <c r="V583">
        <f>主动技能!AC586</f>
        <v>0</v>
      </c>
      <c r="W583">
        <f>主动技能!AD586</f>
        <v>0</v>
      </c>
      <c r="X583" s="1">
        <v>0</v>
      </c>
      <c r="Y583" s="1">
        <v>0</v>
      </c>
      <c r="Z583" s="1">
        <v>0</v>
      </c>
    </row>
    <row r="584" spans="1:26" x14ac:dyDescent="0.15">
      <c r="A584">
        <f>主动技能!B587</f>
        <v>581</v>
      </c>
      <c r="B584" s="4" t="str">
        <f>主动技能!H587</f>
        <v>守护之力</v>
      </c>
      <c r="C584" s="4" t="str">
        <f>主动技能!I587</f>
        <v>增加自身防御力266</v>
      </c>
      <c r="D584" s="4">
        <f>VLOOKUP(主动技能!J587,对应表!F:G,2,FALSE)</f>
        <v>2</v>
      </c>
      <c r="E584" s="4">
        <f>VLOOKUP(主动技能!K587,对应表!J:K,2,FALSE)</f>
        <v>4</v>
      </c>
      <c r="F584" s="4">
        <f>VLOOKUP(主动技能!L587,对应表!N:O,2,FALSE)</f>
        <v>1</v>
      </c>
      <c r="G584" s="4">
        <f>IF(主动技能!M587="必中",2,1)</f>
        <v>2</v>
      </c>
      <c r="H584" s="4">
        <f>主动技能!N587</f>
        <v>100</v>
      </c>
      <c r="I584" s="4">
        <f>主动技能!O587</f>
        <v>0</v>
      </c>
      <c r="J584">
        <f>主动技能!P587</f>
        <v>0</v>
      </c>
      <c r="K584">
        <f>主动技能!Q587</f>
        <v>0</v>
      </c>
      <c r="L584">
        <f>主动技能!R587</f>
        <v>0</v>
      </c>
      <c r="M584">
        <f>主动技能!S587</f>
        <v>0</v>
      </c>
      <c r="N584" t="str">
        <f>IF(主动技能!T587="","",主动技能!T587)</f>
        <v>45:100:2:0</v>
      </c>
      <c r="O584" t="str">
        <f>IF(主动技能!U587="","",主动技能!U587)</f>
        <v/>
      </c>
      <c r="P584">
        <f>主动技能!V587</f>
        <v>0</v>
      </c>
      <c r="Q584">
        <f>主动技能!W587</f>
        <v>0</v>
      </c>
      <c r="R584">
        <f>主动技能!X587</f>
        <v>0</v>
      </c>
      <c r="S584">
        <f>主动技能!Y587</f>
        <v>100</v>
      </c>
      <c r="T584">
        <f>主动技能!Z587</f>
        <v>0</v>
      </c>
      <c r="U584">
        <f>主动技能!AB587</f>
        <v>0</v>
      </c>
      <c r="V584">
        <f>主动技能!AC587</f>
        <v>0</v>
      </c>
      <c r="W584">
        <f>主动技能!AD587</f>
        <v>0</v>
      </c>
      <c r="X584" s="1">
        <v>0</v>
      </c>
      <c r="Y584" s="1">
        <v>0</v>
      </c>
      <c r="Z584" s="1">
        <v>0</v>
      </c>
    </row>
    <row r="585" spans="1:26" x14ac:dyDescent="0.15">
      <c r="A585">
        <f>主动技能!B588</f>
        <v>582</v>
      </c>
      <c r="B585" s="4" t="str">
        <f>主动技能!H588</f>
        <v>守护之力</v>
      </c>
      <c r="C585" s="4" t="str">
        <f>主动技能!I588</f>
        <v>增加自身防御力392</v>
      </c>
      <c r="D585" s="4">
        <f>VLOOKUP(主动技能!J588,对应表!F:G,2,FALSE)</f>
        <v>2</v>
      </c>
      <c r="E585" s="4">
        <f>VLOOKUP(主动技能!K588,对应表!J:K,2,FALSE)</f>
        <v>4</v>
      </c>
      <c r="F585" s="4">
        <f>VLOOKUP(主动技能!L588,对应表!N:O,2,FALSE)</f>
        <v>1</v>
      </c>
      <c r="G585" s="4">
        <f>IF(主动技能!M588="必中",2,1)</f>
        <v>2</v>
      </c>
      <c r="H585" s="4">
        <f>主动技能!N588</f>
        <v>100</v>
      </c>
      <c r="I585" s="4">
        <f>主动技能!O588</f>
        <v>0</v>
      </c>
      <c r="J585">
        <f>主动技能!P588</f>
        <v>0</v>
      </c>
      <c r="K585">
        <f>主动技能!Q588</f>
        <v>0</v>
      </c>
      <c r="L585">
        <f>主动技能!R588</f>
        <v>0</v>
      </c>
      <c r="M585">
        <f>主动技能!S588</f>
        <v>0</v>
      </c>
      <c r="N585" t="str">
        <f>IF(主动技能!T588="","",主动技能!T588)</f>
        <v>46:100:2:0</v>
      </c>
      <c r="O585" t="str">
        <f>IF(主动技能!U588="","",主动技能!U588)</f>
        <v/>
      </c>
      <c r="P585">
        <f>主动技能!V588</f>
        <v>0</v>
      </c>
      <c r="Q585">
        <f>主动技能!W588</f>
        <v>0</v>
      </c>
      <c r="R585">
        <f>主动技能!X588</f>
        <v>0</v>
      </c>
      <c r="S585">
        <f>主动技能!Y588</f>
        <v>100</v>
      </c>
      <c r="T585">
        <f>主动技能!Z588</f>
        <v>0</v>
      </c>
      <c r="U585">
        <f>主动技能!AB588</f>
        <v>0</v>
      </c>
      <c r="V585">
        <f>主动技能!AC588</f>
        <v>0</v>
      </c>
      <c r="W585">
        <f>主动技能!AD588</f>
        <v>0</v>
      </c>
      <c r="X585" s="1">
        <v>0</v>
      </c>
      <c r="Y585" s="1">
        <v>0</v>
      </c>
      <c r="Z585" s="1">
        <v>0</v>
      </c>
    </row>
    <row r="586" spans="1:26" x14ac:dyDescent="0.15">
      <c r="A586">
        <f>主动技能!B589</f>
        <v>583</v>
      </c>
      <c r="B586" s="4" t="str">
        <f>主动技能!H589</f>
        <v>守护之力</v>
      </c>
      <c r="C586" s="4" t="str">
        <f>主动技能!I589</f>
        <v>增加自身防御力518</v>
      </c>
      <c r="D586" s="4">
        <f>VLOOKUP(主动技能!J589,对应表!F:G,2,FALSE)</f>
        <v>2</v>
      </c>
      <c r="E586" s="4">
        <f>VLOOKUP(主动技能!K589,对应表!J:K,2,FALSE)</f>
        <v>4</v>
      </c>
      <c r="F586" s="4">
        <f>VLOOKUP(主动技能!L589,对应表!N:O,2,FALSE)</f>
        <v>1</v>
      </c>
      <c r="G586" s="4">
        <f>IF(主动技能!M589="必中",2,1)</f>
        <v>2</v>
      </c>
      <c r="H586" s="4">
        <f>主动技能!N589</f>
        <v>100</v>
      </c>
      <c r="I586" s="4">
        <f>主动技能!O589</f>
        <v>0</v>
      </c>
      <c r="J586">
        <f>主动技能!P589</f>
        <v>0</v>
      </c>
      <c r="K586">
        <f>主动技能!Q589</f>
        <v>0</v>
      </c>
      <c r="L586">
        <f>主动技能!R589</f>
        <v>0</v>
      </c>
      <c r="M586">
        <f>主动技能!S589</f>
        <v>0</v>
      </c>
      <c r="N586" t="str">
        <f>IF(主动技能!T589="","",主动技能!T589)</f>
        <v>47:100:2:0</v>
      </c>
      <c r="O586" t="str">
        <f>IF(主动技能!U589="","",主动技能!U589)</f>
        <v/>
      </c>
      <c r="P586">
        <f>主动技能!V589</f>
        <v>0</v>
      </c>
      <c r="Q586">
        <f>主动技能!W589</f>
        <v>0</v>
      </c>
      <c r="R586">
        <f>主动技能!X589</f>
        <v>0</v>
      </c>
      <c r="S586">
        <f>主动技能!Y589</f>
        <v>100</v>
      </c>
      <c r="T586">
        <f>主动技能!Z589</f>
        <v>0</v>
      </c>
      <c r="U586">
        <f>主动技能!AB589</f>
        <v>0</v>
      </c>
      <c r="V586">
        <f>主动技能!AC589</f>
        <v>0</v>
      </c>
      <c r="W586">
        <f>主动技能!AD589</f>
        <v>0</v>
      </c>
      <c r="X586" s="1">
        <v>0</v>
      </c>
      <c r="Y586" s="1">
        <v>0</v>
      </c>
      <c r="Z586" s="1">
        <v>0</v>
      </c>
    </row>
    <row r="587" spans="1:26" x14ac:dyDescent="0.15">
      <c r="A587">
        <f>主动技能!B590</f>
        <v>584</v>
      </c>
      <c r="B587" s="4" t="str">
        <f>主动技能!H590</f>
        <v>守护之力</v>
      </c>
      <c r="C587" s="4" t="str">
        <f>主动技能!I590</f>
        <v>增加自身防御力643</v>
      </c>
      <c r="D587" s="4">
        <f>VLOOKUP(主动技能!J590,对应表!F:G,2,FALSE)</f>
        <v>2</v>
      </c>
      <c r="E587" s="4">
        <f>VLOOKUP(主动技能!K590,对应表!J:K,2,FALSE)</f>
        <v>4</v>
      </c>
      <c r="F587" s="4">
        <f>VLOOKUP(主动技能!L590,对应表!N:O,2,FALSE)</f>
        <v>1</v>
      </c>
      <c r="G587" s="4">
        <f>IF(主动技能!M590="必中",2,1)</f>
        <v>2</v>
      </c>
      <c r="H587" s="4">
        <f>主动技能!N590</f>
        <v>100</v>
      </c>
      <c r="I587" s="4">
        <f>主动技能!O590</f>
        <v>0</v>
      </c>
      <c r="J587">
        <f>主动技能!P590</f>
        <v>0</v>
      </c>
      <c r="K587">
        <f>主动技能!Q590</f>
        <v>0</v>
      </c>
      <c r="L587">
        <f>主动技能!R590</f>
        <v>0</v>
      </c>
      <c r="M587">
        <f>主动技能!S590</f>
        <v>0</v>
      </c>
      <c r="N587" t="str">
        <f>IF(主动技能!T590="","",主动技能!T590)</f>
        <v>48:100:2:0</v>
      </c>
      <c r="O587" t="str">
        <f>IF(主动技能!U590="","",主动技能!U590)</f>
        <v/>
      </c>
      <c r="P587">
        <f>主动技能!V590</f>
        <v>0</v>
      </c>
      <c r="Q587">
        <f>主动技能!W590</f>
        <v>0</v>
      </c>
      <c r="R587">
        <f>主动技能!X590</f>
        <v>0</v>
      </c>
      <c r="S587">
        <f>主动技能!Y590</f>
        <v>100</v>
      </c>
      <c r="T587">
        <f>主动技能!Z590</f>
        <v>0</v>
      </c>
      <c r="U587">
        <f>主动技能!AB590</f>
        <v>0</v>
      </c>
      <c r="V587">
        <f>主动技能!AC590</f>
        <v>0</v>
      </c>
      <c r="W587">
        <f>主动技能!AD590</f>
        <v>0</v>
      </c>
      <c r="X587" s="1">
        <v>0</v>
      </c>
      <c r="Y587" s="1">
        <v>0</v>
      </c>
      <c r="Z587" s="1">
        <v>0</v>
      </c>
    </row>
    <row r="588" spans="1:26" x14ac:dyDescent="0.15">
      <c r="A588">
        <f>主动技能!B591</f>
        <v>585</v>
      </c>
      <c r="B588" s="4" t="str">
        <f>主动技能!H591</f>
        <v>守护之力</v>
      </c>
      <c r="C588" s="4" t="str">
        <f>主动技能!I591</f>
        <v>增加自身防御力791</v>
      </c>
      <c r="D588" s="4">
        <f>VLOOKUP(主动技能!J591,对应表!F:G,2,FALSE)</f>
        <v>2</v>
      </c>
      <c r="E588" s="4">
        <f>VLOOKUP(主动技能!K591,对应表!J:K,2,FALSE)</f>
        <v>4</v>
      </c>
      <c r="F588" s="4">
        <f>VLOOKUP(主动技能!L591,对应表!N:O,2,FALSE)</f>
        <v>1</v>
      </c>
      <c r="G588" s="4">
        <f>IF(主动技能!M591="必中",2,1)</f>
        <v>2</v>
      </c>
      <c r="H588" s="4">
        <f>主动技能!N591</f>
        <v>100</v>
      </c>
      <c r="I588" s="4">
        <f>主动技能!O591</f>
        <v>0</v>
      </c>
      <c r="J588">
        <f>主动技能!P591</f>
        <v>0</v>
      </c>
      <c r="K588">
        <f>主动技能!Q591</f>
        <v>0</v>
      </c>
      <c r="L588">
        <f>主动技能!R591</f>
        <v>0</v>
      </c>
      <c r="M588">
        <f>主动技能!S591</f>
        <v>0</v>
      </c>
      <c r="N588" t="str">
        <f>IF(主动技能!T591="","",主动技能!T591)</f>
        <v>49:100:2:0</v>
      </c>
      <c r="O588" t="str">
        <f>IF(主动技能!U591="","",主动技能!U591)</f>
        <v/>
      </c>
      <c r="P588">
        <f>主动技能!V591</f>
        <v>0</v>
      </c>
      <c r="Q588">
        <f>主动技能!W591</f>
        <v>0</v>
      </c>
      <c r="R588">
        <f>主动技能!X591</f>
        <v>0</v>
      </c>
      <c r="S588">
        <f>主动技能!Y591</f>
        <v>100</v>
      </c>
      <c r="T588">
        <f>主动技能!Z591</f>
        <v>0</v>
      </c>
      <c r="U588">
        <f>主动技能!AB591</f>
        <v>0</v>
      </c>
      <c r="V588">
        <f>主动技能!AC591</f>
        <v>0</v>
      </c>
      <c r="W588">
        <f>主动技能!AD591</f>
        <v>0</v>
      </c>
      <c r="X588" s="1">
        <v>0</v>
      </c>
      <c r="Y588" s="1">
        <v>0</v>
      </c>
      <c r="Z588" s="1">
        <v>0</v>
      </c>
    </row>
    <row r="589" spans="1:26" x14ac:dyDescent="0.15">
      <c r="A589">
        <f>主动技能!B592</f>
        <v>586</v>
      </c>
      <c r="B589" s="4" t="str">
        <f>主动技能!H592</f>
        <v>守护之力</v>
      </c>
      <c r="C589" s="4" t="str">
        <f>主动技能!I592</f>
        <v>增加自身防御力975</v>
      </c>
      <c r="D589" s="4">
        <f>VLOOKUP(主动技能!J592,对应表!F:G,2,FALSE)</f>
        <v>2</v>
      </c>
      <c r="E589" s="4">
        <f>VLOOKUP(主动技能!K592,对应表!J:K,2,FALSE)</f>
        <v>4</v>
      </c>
      <c r="F589" s="4">
        <f>VLOOKUP(主动技能!L592,对应表!N:O,2,FALSE)</f>
        <v>1</v>
      </c>
      <c r="G589" s="4">
        <f>IF(主动技能!M592="必中",2,1)</f>
        <v>2</v>
      </c>
      <c r="H589" s="4">
        <f>主动技能!N592</f>
        <v>100</v>
      </c>
      <c r="I589" s="4">
        <f>主动技能!O592</f>
        <v>0</v>
      </c>
      <c r="J589">
        <f>主动技能!P592</f>
        <v>0</v>
      </c>
      <c r="K589">
        <f>主动技能!Q592</f>
        <v>0</v>
      </c>
      <c r="L589">
        <f>主动技能!R592</f>
        <v>0</v>
      </c>
      <c r="M589">
        <f>主动技能!S592</f>
        <v>0</v>
      </c>
      <c r="N589" t="str">
        <f>IF(主动技能!T592="","",主动技能!T592)</f>
        <v>50:100:2:0</v>
      </c>
      <c r="O589" t="str">
        <f>IF(主动技能!U592="","",主动技能!U592)</f>
        <v/>
      </c>
      <c r="P589">
        <f>主动技能!V592</f>
        <v>0</v>
      </c>
      <c r="Q589">
        <f>主动技能!W592</f>
        <v>0</v>
      </c>
      <c r="R589">
        <f>主动技能!X592</f>
        <v>0</v>
      </c>
      <c r="S589">
        <f>主动技能!Y592</f>
        <v>100</v>
      </c>
      <c r="T589">
        <f>主动技能!Z592</f>
        <v>0</v>
      </c>
      <c r="U589">
        <f>主动技能!AB592</f>
        <v>0</v>
      </c>
      <c r="V589">
        <f>主动技能!AC592</f>
        <v>0</v>
      </c>
      <c r="W589">
        <f>主动技能!AD592</f>
        <v>0</v>
      </c>
      <c r="X589" s="1">
        <v>0</v>
      </c>
      <c r="Y589" s="1">
        <v>0</v>
      </c>
      <c r="Z589" s="1">
        <v>0</v>
      </c>
    </row>
    <row r="590" spans="1:26" x14ac:dyDescent="0.15">
      <c r="A590">
        <f>主动技能!B593</f>
        <v>587</v>
      </c>
      <c r="B590" s="4" t="str">
        <f>主动技能!H593</f>
        <v>守护之力</v>
      </c>
      <c r="C590" s="4" t="str">
        <f>主动技能!I593</f>
        <v>增加自身防御力1200</v>
      </c>
      <c r="D590" s="4">
        <f>VLOOKUP(主动技能!J593,对应表!F:G,2,FALSE)</f>
        <v>2</v>
      </c>
      <c r="E590" s="4">
        <f>VLOOKUP(主动技能!K593,对应表!J:K,2,FALSE)</f>
        <v>4</v>
      </c>
      <c r="F590" s="4">
        <f>VLOOKUP(主动技能!L593,对应表!N:O,2,FALSE)</f>
        <v>1</v>
      </c>
      <c r="G590" s="4">
        <f>IF(主动技能!M593="必中",2,1)</f>
        <v>2</v>
      </c>
      <c r="H590" s="4">
        <f>主动技能!N593</f>
        <v>100</v>
      </c>
      <c r="I590" s="4">
        <f>主动技能!O593</f>
        <v>0</v>
      </c>
      <c r="J590">
        <f>主动技能!P593</f>
        <v>0</v>
      </c>
      <c r="K590">
        <f>主动技能!Q593</f>
        <v>0</v>
      </c>
      <c r="L590">
        <f>主动技能!R593</f>
        <v>0</v>
      </c>
      <c r="M590">
        <f>主动技能!S593</f>
        <v>0</v>
      </c>
      <c r="N590" t="str">
        <f>IF(主动技能!T593="","",主动技能!T593)</f>
        <v>51:100:2:0</v>
      </c>
      <c r="O590" t="str">
        <f>IF(主动技能!U593="","",主动技能!U593)</f>
        <v/>
      </c>
      <c r="P590">
        <f>主动技能!V593</f>
        <v>0</v>
      </c>
      <c r="Q590">
        <f>主动技能!W593</f>
        <v>0</v>
      </c>
      <c r="R590">
        <f>主动技能!X593</f>
        <v>0</v>
      </c>
      <c r="S590">
        <f>主动技能!Y593</f>
        <v>100</v>
      </c>
      <c r="T590">
        <f>主动技能!Z593</f>
        <v>0</v>
      </c>
      <c r="U590">
        <f>主动技能!AB593</f>
        <v>0</v>
      </c>
      <c r="V590">
        <f>主动技能!AC593</f>
        <v>0</v>
      </c>
      <c r="W590">
        <f>主动技能!AD593</f>
        <v>0</v>
      </c>
      <c r="X590" s="1">
        <v>0</v>
      </c>
      <c r="Y590" s="1">
        <v>0</v>
      </c>
      <c r="Z590" s="1">
        <v>0</v>
      </c>
    </row>
    <row r="591" spans="1:26" x14ac:dyDescent="0.15">
      <c r="A591">
        <f>主动技能!B594</f>
        <v>588</v>
      </c>
      <c r="B591" s="4" t="str">
        <f>主动技能!H594</f>
        <v>守护之力</v>
      </c>
      <c r="C591" s="4" t="str">
        <f>主动技能!I594</f>
        <v>增加自身防御力1478</v>
      </c>
      <c r="D591" s="4">
        <f>VLOOKUP(主动技能!J594,对应表!F:G,2,FALSE)</f>
        <v>2</v>
      </c>
      <c r="E591" s="4">
        <f>VLOOKUP(主动技能!K594,对应表!J:K,2,FALSE)</f>
        <v>4</v>
      </c>
      <c r="F591" s="4">
        <f>VLOOKUP(主动技能!L594,对应表!N:O,2,FALSE)</f>
        <v>1</v>
      </c>
      <c r="G591" s="4">
        <f>IF(主动技能!M594="必中",2,1)</f>
        <v>2</v>
      </c>
      <c r="H591" s="4">
        <f>主动技能!N594</f>
        <v>100</v>
      </c>
      <c r="I591" s="4">
        <f>主动技能!O594</f>
        <v>0</v>
      </c>
      <c r="J591">
        <f>主动技能!P594</f>
        <v>0</v>
      </c>
      <c r="K591">
        <f>主动技能!Q594</f>
        <v>0</v>
      </c>
      <c r="L591">
        <f>主动技能!R594</f>
        <v>0</v>
      </c>
      <c r="M591">
        <f>主动技能!S594</f>
        <v>0</v>
      </c>
      <c r="N591" t="str">
        <f>IF(主动技能!T594="","",主动技能!T594)</f>
        <v>52:100:2:0</v>
      </c>
      <c r="O591" t="str">
        <f>IF(主动技能!U594="","",主动技能!U594)</f>
        <v/>
      </c>
      <c r="P591">
        <f>主动技能!V594</f>
        <v>0</v>
      </c>
      <c r="Q591">
        <f>主动技能!W594</f>
        <v>0</v>
      </c>
      <c r="R591">
        <f>主动技能!X594</f>
        <v>0</v>
      </c>
      <c r="S591">
        <f>主动技能!Y594</f>
        <v>100</v>
      </c>
      <c r="T591">
        <f>主动技能!Z594</f>
        <v>0</v>
      </c>
      <c r="U591">
        <f>主动技能!AB594</f>
        <v>0</v>
      </c>
      <c r="V591">
        <f>主动技能!AC594</f>
        <v>0</v>
      </c>
      <c r="W591">
        <f>主动技能!AD594</f>
        <v>0</v>
      </c>
      <c r="X591" s="1">
        <v>0</v>
      </c>
      <c r="Y591" s="1">
        <v>0</v>
      </c>
      <c r="Z591" s="1">
        <v>0</v>
      </c>
    </row>
    <row r="592" spans="1:26" x14ac:dyDescent="0.15">
      <c r="A592">
        <f>主动技能!B595</f>
        <v>589</v>
      </c>
      <c r="B592" s="4" t="str">
        <f>主动技能!H595</f>
        <v>守护之力</v>
      </c>
      <c r="C592" s="4" t="str">
        <f>主动技能!I595</f>
        <v>增加自身防御力1820</v>
      </c>
      <c r="D592" s="4">
        <f>VLOOKUP(主动技能!J595,对应表!F:G,2,FALSE)</f>
        <v>2</v>
      </c>
      <c r="E592" s="4">
        <f>VLOOKUP(主动技能!K595,对应表!J:K,2,FALSE)</f>
        <v>4</v>
      </c>
      <c r="F592" s="4">
        <f>VLOOKUP(主动技能!L595,对应表!N:O,2,FALSE)</f>
        <v>1</v>
      </c>
      <c r="G592" s="4">
        <f>IF(主动技能!M595="必中",2,1)</f>
        <v>2</v>
      </c>
      <c r="H592" s="4">
        <f>主动技能!N595</f>
        <v>100</v>
      </c>
      <c r="I592" s="4">
        <f>主动技能!O595</f>
        <v>0</v>
      </c>
      <c r="J592">
        <f>主动技能!P595</f>
        <v>0</v>
      </c>
      <c r="K592">
        <f>主动技能!Q595</f>
        <v>0</v>
      </c>
      <c r="L592">
        <f>主动技能!R595</f>
        <v>0</v>
      </c>
      <c r="M592">
        <f>主动技能!S595</f>
        <v>0</v>
      </c>
      <c r="N592" t="str">
        <f>IF(主动技能!T595="","",主动技能!T595)</f>
        <v>53:100:2:0</v>
      </c>
      <c r="O592" t="str">
        <f>IF(主动技能!U595="","",主动技能!U595)</f>
        <v/>
      </c>
      <c r="P592">
        <f>主动技能!V595</f>
        <v>0</v>
      </c>
      <c r="Q592">
        <f>主动技能!W595</f>
        <v>0</v>
      </c>
      <c r="R592">
        <f>主动技能!X595</f>
        <v>0</v>
      </c>
      <c r="S592">
        <f>主动技能!Y595</f>
        <v>100</v>
      </c>
      <c r="T592">
        <f>主动技能!Z595</f>
        <v>0</v>
      </c>
      <c r="U592">
        <f>主动技能!AB595</f>
        <v>0</v>
      </c>
      <c r="V592">
        <f>主动技能!AC595</f>
        <v>0</v>
      </c>
      <c r="W592">
        <f>主动技能!AD595</f>
        <v>0</v>
      </c>
      <c r="X592" s="1">
        <v>0</v>
      </c>
      <c r="Y592" s="1">
        <v>0</v>
      </c>
      <c r="Z592" s="1">
        <v>0</v>
      </c>
    </row>
    <row r="593" spans="1:26" x14ac:dyDescent="0.15">
      <c r="A593">
        <f>主动技能!B596</f>
        <v>590</v>
      </c>
      <c r="B593" s="4" t="str">
        <f>主动技能!H596</f>
        <v>守护之力</v>
      </c>
      <c r="C593" s="4" t="str">
        <f>主动技能!I596</f>
        <v>增加自身防御力2241</v>
      </c>
      <c r="D593" s="4">
        <f>VLOOKUP(主动技能!J596,对应表!F:G,2,FALSE)</f>
        <v>2</v>
      </c>
      <c r="E593" s="4">
        <f>VLOOKUP(主动技能!K596,对应表!J:K,2,FALSE)</f>
        <v>4</v>
      </c>
      <c r="F593" s="4">
        <f>VLOOKUP(主动技能!L596,对应表!N:O,2,FALSE)</f>
        <v>1</v>
      </c>
      <c r="G593" s="4">
        <f>IF(主动技能!M596="必中",2,1)</f>
        <v>2</v>
      </c>
      <c r="H593" s="4">
        <f>主动技能!N596</f>
        <v>100</v>
      </c>
      <c r="I593" s="4">
        <f>主动技能!O596</f>
        <v>0</v>
      </c>
      <c r="J593">
        <f>主动技能!P596</f>
        <v>0</v>
      </c>
      <c r="K593">
        <f>主动技能!Q596</f>
        <v>0</v>
      </c>
      <c r="L593">
        <f>主动技能!R596</f>
        <v>0</v>
      </c>
      <c r="M593">
        <f>主动技能!S596</f>
        <v>0</v>
      </c>
      <c r="N593" t="str">
        <f>IF(主动技能!T596="","",主动技能!T596)</f>
        <v>54:100:2:0</v>
      </c>
      <c r="O593" t="str">
        <f>IF(主动技能!U596="","",主动技能!U596)</f>
        <v/>
      </c>
      <c r="P593">
        <f>主动技能!V596</f>
        <v>0</v>
      </c>
      <c r="Q593">
        <f>主动技能!W596</f>
        <v>0</v>
      </c>
      <c r="R593">
        <f>主动技能!X596</f>
        <v>0</v>
      </c>
      <c r="S593">
        <f>主动技能!Y596</f>
        <v>100</v>
      </c>
      <c r="T593">
        <f>主动技能!Z596</f>
        <v>0</v>
      </c>
      <c r="U593">
        <f>主动技能!AB596</f>
        <v>0</v>
      </c>
      <c r="V593">
        <f>主动技能!AC596</f>
        <v>0</v>
      </c>
      <c r="W593">
        <f>主动技能!AD596</f>
        <v>0</v>
      </c>
      <c r="X593" s="1">
        <v>0</v>
      </c>
      <c r="Y593" s="1">
        <v>0</v>
      </c>
      <c r="Z593" s="1">
        <v>0</v>
      </c>
    </row>
    <row r="594" spans="1:26" x14ac:dyDescent="0.15">
      <c r="A594">
        <f>主动技能!B597</f>
        <v>591</v>
      </c>
      <c r="B594" s="4" t="str">
        <f>主动技能!H597</f>
        <v>守护之力</v>
      </c>
      <c r="C594" s="4" t="str">
        <f>主动技能!I597</f>
        <v>增加自身防御力2759</v>
      </c>
      <c r="D594" s="4">
        <f>VLOOKUP(主动技能!J597,对应表!F:G,2,FALSE)</f>
        <v>2</v>
      </c>
      <c r="E594" s="4">
        <f>VLOOKUP(主动技能!K597,对应表!J:K,2,FALSE)</f>
        <v>4</v>
      </c>
      <c r="F594" s="4">
        <f>VLOOKUP(主动技能!L597,对应表!N:O,2,FALSE)</f>
        <v>1</v>
      </c>
      <c r="G594" s="4">
        <f>IF(主动技能!M597="必中",2,1)</f>
        <v>2</v>
      </c>
      <c r="H594" s="4">
        <f>主动技能!N597</f>
        <v>100</v>
      </c>
      <c r="I594" s="4">
        <f>主动技能!O597</f>
        <v>0</v>
      </c>
      <c r="J594">
        <f>主动技能!P597</f>
        <v>0</v>
      </c>
      <c r="K594">
        <f>主动技能!Q597</f>
        <v>0</v>
      </c>
      <c r="L594">
        <f>主动技能!R597</f>
        <v>0</v>
      </c>
      <c r="M594">
        <f>主动技能!S597</f>
        <v>0</v>
      </c>
      <c r="N594" t="str">
        <f>IF(主动技能!T597="","",主动技能!T597)</f>
        <v>55:100:2:0</v>
      </c>
      <c r="O594" t="str">
        <f>IF(主动技能!U597="","",主动技能!U597)</f>
        <v/>
      </c>
      <c r="P594">
        <f>主动技能!V597</f>
        <v>0</v>
      </c>
      <c r="Q594">
        <f>主动技能!W597</f>
        <v>0</v>
      </c>
      <c r="R594">
        <f>主动技能!X597</f>
        <v>0</v>
      </c>
      <c r="S594">
        <f>主动技能!Y597</f>
        <v>100</v>
      </c>
      <c r="T594">
        <f>主动技能!Z597</f>
        <v>0</v>
      </c>
      <c r="U594">
        <f>主动技能!AB597</f>
        <v>0</v>
      </c>
      <c r="V594">
        <f>主动技能!AC597</f>
        <v>0</v>
      </c>
      <c r="W594">
        <f>主动技能!AD597</f>
        <v>0</v>
      </c>
      <c r="X594" s="1">
        <v>0</v>
      </c>
      <c r="Y594" s="1">
        <v>0</v>
      </c>
      <c r="Z594" s="1">
        <v>0</v>
      </c>
    </row>
    <row r="595" spans="1:26" x14ac:dyDescent="0.15">
      <c r="A595">
        <f>主动技能!B598</f>
        <v>592</v>
      </c>
      <c r="B595" s="4" t="str">
        <f>主动技能!H598</f>
        <v>守护之力</v>
      </c>
      <c r="C595" s="4" t="str">
        <f>主动技能!I598</f>
        <v>增加自身防御力3397</v>
      </c>
      <c r="D595" s="4">
        <f>VLOOKUP(主动技能!J598,对应表!F:G,2,FALSE)</f>
        <v>2</v>
      </c>
      <c r="E595" s="4">
        <f>VLOOKUP(主动技能!K598,对应表!J:K,2,FALSE)</f>
        <v>4</v>
      </c>
      <c r="F595" s="4">
        <f>VLOOKUP(主动技能!L598,对应表!N:O,2,FALSE)</f>
        <v>1</v>
      </c>
      <c r="G595" s="4">
        <f>IF(主动技能!M598="必中",2,1)</f>
        <v>2</v>
      </c>
      <c r="H595" s="4">
        <f>主动技能!N598</f>
        <v>100</v>
      </c>
      <c r="I595" s="4">
        <f>主动技能!O598</f>
        <v>0</v>
      </c>
      <c r="J595">
        <f>主动技能!P598</f>
        <v>0</v>
      </c>
      <c r="K595">
        <f>主动技能!Q598</f>
        <v>0</v>
      </c>
      <c r="L595">
        <f>主动技能!R598</f>
        <v>0</v>
      </c>
      <c r="M595">
        <f>主动技能!S598</f>
        <v>0</v>
      </c>
      <c r="N595" t="str">
        <f>IF(主动技能!T598="","",主动技能!T598)</f>
        <v>56:100:2:0</v>
      </c>
      <c r="O595" t="str">
        <f>IF(主动技能!U598="","",主动技能!U598)</f>
        <v/>
      </c>
      <c r="P595">
        <f>主动技能!V598</f>
        <v>0</v>
      </c>
      <c r="Q595">
        <f>主动技能!W598</f>
        <v>0</v>
      </c>
      <c r="R595">
        <f>主动技能!X598</f>
        <v>0</v>
      </c>
      <c r="S595">
        <f>主动技能!Y598</f>
        <v>100</v>
      </c>
      <c r="T595">
        <f>主动技能!Z598</f>
        <v>0</v>
      </c>
      <c r="U595">
        <f>主动技能!AB598</f>
        <v>0</v>
      </c>
      <c r="V595">
        <f>主动技能!AC598</f>
        <v>0</v>
      </c>
      <c r="W595">
        <f>主动技能!AD598</f>
        <v>0</v>
      </c>
      <c r="X595" s="1">
        <v>0</v>
      </c>
      <c r="Y595" s="1">
        <v>0</v>
      </c>
      <c r="Z595" s="1">
        <v>0</v>
      </c>
    </row>
    <row r="596" spans="1:26" x14ac:dyDescent="0.15">
      <c r="A596">
        <f>主动技能!B599</f>
        <v>593</v>
      </c>
      <c r="B596" s="4" t="str">
        <f>主动技能!H599</f>
        <v>守护之力</v>
      </c>
      <c r="C596" s="4" t="str">
        <f>主动技能!I599</f>
        <v>增加自身防御力4183</v>
      </c>
      <c r="D596" s="4">
        <f>VLOOKUP(主动技能!J599,对应表!F:G,2,FALSE)</f>
        <v>2</v>
      </c>
      <c r="E596" s="4">
        <f>VLOOKUP(主动技能!K599,对应表!J:K,2,FALSE)</f>
        <v>4</v>
      </c>
      <c r="F596" s="4">
        <f>VLOOKUP(主动技能!L599,对应表!N:O,2,FALSE)</f>
        <v>1</v>
      </c>
      <c r="G596" s="4">
        <f>IF(主动技能!M599="必中",2,1)</f>
        <v>2</v>
      </c>
      <c r="H596" s="4">
        <f>主动技能!N599</f>
        <v>100</v>
      </c>
      <c r="I596" s="4">
        <f>主动技能!O599</f>
        <v>0</v>
      </c>
      <c r="J596">
        <f>主动技能!P599</f>
        <v>0</v>
      </c>
      <c r="K596">
        <f>主动技能!Q599</f>
        <v>0</v>
      </c>
      <c r="L596">
        <f>主动技能!R599</f>
        <v>0</v>
      </c>
      <c r="M596">
        <f>主动技能!S599</f>
        <v>0</v>
      </c>
      <c r="N596" t="str">
        <f>IF(主动技能!T599="","",主动技能!T599)</f>
        <v>57:100:2:0</v>
      </c>
      <c r="O596" t="str">
        <f>IF(主动技能!U599="","",主动技能!U599)</f>
        <v/>
      </c>
      <c r="P596">
        <f>主动技能!V599</f>
        <v>0</v>
      </c>
      <c r="Q596">
        <f>主动技能!W599</f>
        <v>0</v>
      </c>
      <c r="R596">
        <f>主动技能!X599</f>
        <v>0</v>
      </c>
      <c r="S596">
        <f>主动技能!Y599</f>
        <v>100</v>
      </c>
      <c r="T596">
        <f>主动技能!Z599</f>
        <v>0</v>
      </c>
      <c r="U596">
        <f>主动技能!AB599</f>
        <v>0</v>
      </c>
      <c r="V596">
        <f>主动技能!AC599</f>
        <v>0</v>
      </c>
      <c r="W596">
        <f>主动技能!AD599</f>
        <v>0</v>
      </c>
      <c r="X596" s="1">
        <v>0</v>
      </c>
      <c r="Y596" s="1">
        <v>0</v>
      </c>
      <c r="Z596" s="1">
        <v>0</v>
      </c>
    </row>
    <row r="597" spans="1:26" x14ac:dyDescent="0.15">
      <c r="A597">
        <f>主动技能!B600</f>
        <v>594</v>
      </c>
      <c r="B597" s="4" t="str">
        <f>主动技能!H600</f>
        <v>守护之力</v>
      </c>
      <c r="C597" s="4" t="str">
        <f>主动技能!I600</f>
        <v>增加自身防御力5151</v>
      </c>
      <c r="D597" s="4">
        <f>VLOOKUP(主动技能!J600,对应表!F:G,2,FALSE)</f>
        <v>2</v>
      </c>
      <c r="E597" s="4">
        <f>VLOOKUP(主动技能!K600,对应表!J:K,2,FALSE)</f>
        <v>4</v>
      </c>
      <c r="F597" s="4">
        <f>VLOOKUP(主动技能!L600,对应表!N:O,2,FALSE)</f>
        <v>1</v>
      </c>
      <c r="G597" s="4">
        <f>IF(主动技能!M600="必中",2,1)</f>
        <v>2</v>
      </c>
      <c r="H597" s="4">
        <f>主动技能!N600</f>
        <v>100</v>
      </c>
      <c r="I597" s="4">
        <f>主动技能!O600</f>
        <v>0</v>
      </c>
      <c r="J597">
        <f>主动技能!P600</f>
        <v>0</v>
      </c>
      <c r="K597">
        <f>主动技能!Q600</f>
        <v>0</v>
      </c>
      <c r="L597">
        <f>主动技能!R600</f>
        <v>0</v>
      </c>
      <c r="M597">
        <f>主动技能!S600</f>
        <v>0</v>
      </c>
      <c r="N597" t="str">
        <f>IF(主动技能!T600="","",主动技能!T600)</f>
        <v>58:100:2:0</v>
      </c>
      <c r="O597" t="str">
        <f>IF(主动技能!U600="","",主动技能!U600)</f>
        <v/>
      </c>
      <c r="P597">
        <f>主动技能!V600</f>
        <v>0</v>
      </c>
      <c r="Q597">
        <f>主动技能!W600</f>
        <v>0</v>
      </c>
      <c r="R597">
        <f>主动技能!X600</f>
        <v>0</v>
      </c>
      <c r="S597">
        <f>主动技能!Y600</f>
        <v>100</v>
      </c>
      <c r="T597">
        <f>主动技能!Z600</f>
        <v>0</v>
      </c>
      <c r="U597">
        <f>主动技能!AB600</f>
        <v>0</v>
      </c>
      <c r="V597">
        <f>主动技能!AC600</f>
        <v>0</v>
      </c>
      <c r="W597">
        <f>主动技能!AD600</f>
        <v>0</v>
      </c>
      <c r="X597" s="1">
        <v>0</v>
      </c>
      <c r="Y597" s="1">
        <v>0</v>
      </c>
      <c r="Z597" s="1">
        <v>0</v>
      </c>
    </row>
    <row r="598" spans="1:26" x14ac:dyDescent="0.15">
      <c r="A598">
        <f>主动技能!B601</f>
        <v>595</v>
      </c>
      <c r="B598" s="4" t="str">
        <f>主动技能!H601</f>
        <v>守护之力</v>
      </c>
      <c r="C598" s="4" t="str">
        <f>主动技能!I601</f>
        <v>增加自身防御力6342</v>
      </c>
      <c r="D598" s="4">
        <f>VLOOKUP(主动技能!J601,对应表!F:G,2,FALSE)</f>
        <v>2</v>
      </c>
      <c r="E598" s="4">
        <f>VLOOKUP(主动技能!K601,对应表!J:K,2,FALSE)</f>
        <v>4</v>
      </c>
      <c r="F598" s="4">
        <f>VLOOKUP(主动技能!L601,对应表!N:O,2,FALSE)</f>
        <v>1</v>
      </c>
      <c r="G598" s="4">
        <f>IF(主动技能!M601="必中",2,1)</f>
        <v>2</v>
      </c>
      <c r="H598" s="4">
        <f>主动技能!N601</f>
        <v>100</v>
      </c>
      <c r="I598" s="4">
        <f>主动技能!O601</f>
        <v>0</v>
      </c>
      <c r="J598">
        <f>主动技能!P601</f>
        <v>0</v>
      </c>
      <c r="K598">
        <f>主动技能!Q601</f>
        <v>0</v>
      </c>
      <c r="L598">
        <f>主动技能!R601</f>
        <v>0</v>
      </c>
      <c r="M598">
        <f>主动技能!S601</f>
        <v>0</v>
      </c>
      <c r="N598" t="str">
        <f>IF(主动技能!T601="","",主动技能!T601)</f>
        <v>59:100:2:0</v>
      </c>
      <c r="O598" t="str">
        <f>IF(主动技能!U601="","",主动技能!U601)</f>
        <v/>
      </c>
      <c r="P598">
        <f>主动技能!V601</f>
        <v>0</v>
      </c>
      <c r="Q598">
        <f>主动技能!W601</f>
        <v>0</v>
      </c>
      <c r="R598">
        <f>主动技能!X601</f>
        <v>0</v>
      </c>
      <c r="S598">
        <f>主动技能!Y601</f>
        <v>100</v>
      </c>
      <c r="T598">
        <f>主动技能!Z601</f>
        <v>0</v>
      </c>
      <c r="U598">
        <f>主动技能!AB601</f>
        <v>0</v>
      </c>
      <c r="V598">
        <f>主动技能!AC601</f>
        <v>0</v>
      </c>
      <c r="W598">
        <f>主动技能!AD601</f>
        <v>0</v>
      </c>
      <c r="X598" s="1">
        <v>0</v>
      </c>
      <c r="Y598" s="1">
        <v>0</v>
      </c>
      <c r="Z598" s="1">
        <v>0</v>
      </c>
    </row>
    <row r="599" spans="1:26" x14ac:dyDescent="0.15">
      <c r="A599">
        <f>主动技能!B602</f>
        <v>596</v>
      </c>
      <c r="B599" s="4" t="str">
        <f>主动技能!H602</f>
        <v>守护之力</v>
      </c>
      <c r="C599" s="4" t="str">
        <f>主动技能!I602</f>
        <v>增加自身防御力7809</v>
      </c>
      <c r="D599" s="4">
        <f>VLOOKUP(主动技能!J602,对应表!F:G,2,FALSE)</f>
        <v>2</v>
      </c>
      <c r="E599" s="4">
        <f>VLOOKUP(主动技能!K602,对应表!J:K,2,FALSE)</f>
        <v>4</v>
      </c>
      <c r="F599" s="4">
        <f>VLOOKUP(主动技能!L602,对应表!N:O,2,FALSE)</f>
        <v>1</v>
      </c>
      <c r="G599" s="4">
        <f>IF(主动技能!M602="必中",2,1)</f>
        <v>2</v>
      </c>
      <c r="H599" s="4">
        <f>主动技能!N602</f>
        <v>100</v>
      </c>
      <c r="I599" s="4">
        <f>主动技能!O602</f>
        <v>0</v>
      </c>
      <c r="J599">
        <f>主动技能!P602</f>
        <v>0</v>
      </c>
      <c r="K599">
        <f>主动技能!Q602</f>
        <v>0</v>
      </c>
      <c r="L599">
        <f>主动技能!R602</f>
        <v>0</v>
      </c>
      <c r="M599">
        <f>主动技能!S602</f>
        <v>0</v>
      </c>
      <c r="N599" t="str">
        <f>IF(主动技能!T602="","",主动技能!T602)</f>
        <v>60:100:2:0</v>
      </c>
      <c r="O599" t="str">
        <f>IF(主动技能!U602="","",主动技能!U602)</f>
        <v/>
      </c>
      <c r="P599">
        <f>主动技能!V602</f>
        <v>0</v>
      </c>
      <c r="Q599">
        <f>主动技能!W602</f>
        <v>0</v>
      </c>
      <c r="R599">
        <f>主动技能!X602</f>
        <v>0</v>
      </c>
      <c r="S599">
        <f>主动技能!Y602</f>
        <v>100</v>
      </c>
      <c r="T599">
        <f>主动技能!Z602</f>
        <v>0</v>
      </c>
      <c r="U599">
        <f>主动技能!AB602</f>
        <v>0</v>
      </c>
      <c r="V599">
        <f>主动技能!AC602</f>
        <v>0</v>
      </c>
      <c r="W599">
        <f>主动技能!AD602</f>
        <v>0</v>
      </c>
      <c r="X599" s="1">
        <v>0</v>
      </c>
      <c r="Y599" s="1">
        <v>0</v>
      </c>
      <c r="Z599" s="1">
        <v>0</v>
      </c>
    </row>
    <row r="600" spans="1:26" x14ac:dyDescent="0.15">
      <c r="A600">
        <f>主动技能!B603</f>
        <v>597</v>
      </c>
      <c r="B600" s="4" t="str">
        <f>主动技能!H603</f>
        <v>守护之力</v>
      </c>
      <c r="C600" s="4" t="str">
        <f>主动技能!I603</f>
        <v>增加自身防御力9615</v>
      </c>
      <c r="D600" s="4">
        <f>VLOOKUP(主动技能!J603,对应表!F:G,2,FALSE)</f>
        <v>2</v>
      </c>
      <c r="E600" s="4">
        <f>VLOOKUP(主动技能!K603,对应表!J:K,2,FALSE)</f>
        <v>4</v>
      </c>
      <c r="F600" s="4">
        <f>VLOOKUP(主动技能!L603,对应表!N:O,2,FALSE)</f>
        <v>1</v>
      </c>
      <c r="G600" s="4">
        <f>IF(主动技能!M603="必中",2,1)</f>
        <v>2</v>
      </c>
      <c r="H600" s="4">
        <f>主动技能!N603</f>
        <v>100</v>
      </c>
      <c r="I600" s="4">
        <f>主动技能!O603</f>
        <v>0</v>
      </c>
      <c r="J600">
        <f>主动技能!P603</f>
        <v>0</v>
      </c>
      <c r="K600">
        <f>主动技能!Q603</f>
        <v>0</v>
      </c>
      <c r="L600">
        <f>主动技能!R603</f>
        <v>0</v>
      </c>
      <c r="M600">
        <f>主动技能!S603</f>
        <v>0</v>
      </c>
      <c r="N600" t="str">
        <f>IF(主动技能!T603="","",主动技能!T603)</f>
        <v>61:100:2:0</v>
      </c>
      <c r="O600" t="str">
        <f>IF(主动技能!U603="","",主动技能!U603)</f>
        <v/>
      </c>
      <c r="P600">
        <f>主动技能!V603</f>
        <v>0</v>
      </c>
      <c r="Q600">
        <f>主动技能!W603</f>
        <v>0</v>
      </c>
      <c r="R600">
        <f>主动技能!X603</f>
        <v>0</v>
      </c>
      <c r="S600">
        <f>主动技能!Y603</f>
        <v>100</v>
      </c>
      <c r="T600">
        <f>主动技能!Z603</f>
        <v>0</v>
      </c>
      <c r="U600">
        <f>主动技能!AB603</f>
        <v>0</v>
      </c>
      <c r="V600">
        <f>主动技能!AC603</f>
        <v>0</v>
      </c>
      <c r="W600">
        <f>主动技能!AD603</f>
        <v>0</v>
      </c>
      <c r="X600" s="1">
        <v>0</v>
      </c>
      <c r="Y600" s="1">
        <v>0</v>
      </c>
      <c r="Z600" s="1">
        <v>0</v>
      </c>
    </row>
    <row r="601" spans="1:26" x14ac:dyDescent="0.15">
      <c r="A601">
        <f>主动技能!B604</f>
        <v>598</v>
      </c>
      <c r="B601" s="4" t="str">
        <f>主动技能!H604</f>
        <v>守护之力</v>
      </c>
      <c r="C601" s="4" t="str">
        <f>主动技能!I604</f>
        <v>增加自身防御力11838</v>
      </c>
      <c r="D601" s="4">
        <f>VLOOKUP(主动技能!J604,对应表!F:G,2,FALSE)</f>
        <v>2</v>
      </c>
      <c r="E601" s="4">
        <f>VLOOKUP(主动技能!K604,对应表!J:K,2,FALSE)</f>
        <v>4</v>
      </c>
      <c r="F601" s="4">
        <f>VLOOKUP(主动技能!L604,对应表!N:O,2,FALSE)</f>
        <v>1</v>
      </c>
      <c r="G601" s="4">
        <f>IF(主动技能!M604="必中",2,1)</f>
        <v>2</v>
      </c>
      <c r="H601" s="4">
        <f>主动技能!N604</f>
        <v>100</v>
      </c>
      <c r="I601" s="4">
        <f>主动技能!O604</f>
        <v>0</v>
      </c>
      <c r="J601">
        <f>主动技能!P604</f>
        <v>0</v>
      </c>
      <c r="K601">
        <f>主动技能!Q604</f>
        <v>0</v>
      </c>
      <c r="L601">
        <f>主动技能!R604</f>
        <v>0</v>
      </c>
      <c r="M601">
        <f>主动技能!S604</f>
        <v>0</v>
      </c>
      <c r="N601" t="str">
        <f>IF(主动技能!T604="","",主动技能!T604)</f>
        <v>62:100:2:0</v>
      </c>
      <c r="O601" t="str">
        <f>IF(主动技能!U604="","",主动技能!U604)</f>
        <v/>
      </c>
      <c r="P601">
        <f>主动技能!V604</f>
        <v>0</v>
      </c>
      <c r="Q601">
        <f>主动技能!W604</f>
        <v>0</v>
      </c>
      <c r="R601">
        <f>主动技能!X604</f>
        <v>0</v>
      </c>
      <c r="S601">
        <f>主动技能!Y604</f>
        <v>100</v>
      </c>
      <c r="T601">
        <f>主动技能!Z604</f>
        <v>0</v>
      </c>
      <c r="U601">
        <f>主动技能!AB604</f>
        <v>0</v>
      </c>
      <c r="V601">
        <f>主动技能!AC604</f>
        <v>0</v>
      </c>
      <c r="W601">
        <f>主动技能!AD604</f>
        <v>0</v>
      </c>
      <c r="X601" s="1">
        <v>0</v>
      </c>
      <c r="Y601" s="1">
        <v>0</v>
      </c>
      <c r="Z601" s="1">
        <v>0</v>
      </c>
    </row>
    <row r="602" spans="1:26" x14ac:dyDescent="0.15">
      <c r="A602">
        <f>主动技能!B605</f>
        <v>599</v>
      </c>
      <c r="B602" s="4" t="str">
        <f>主动技能!H605</f>
        <v>守护之力</v>
      </c>
      <c r="C602" s="4" t="str">
        <f>主动技能!I605</f>
        <v>增加自身防御力14576</v>
      </c>
      <c r="D602" s="4">
        <f>VLOOKUP(主动技能!J605,对应表!F:G,2,FALSE)</f>
        <v>2</v>
      </c>
      <c r="E602" s="4">
        <f>VLOOKUP(主动技能!K605,对应表!J:K,2,FALSE)</f>
        <v>4</v>
      </c>
      <c r="F602" s="4">
        <f>VLOOKUP(主动技能!L605,对应表!N:O,2,FALSE)</f>
        <v>1</v>
      </c>
      <c r="G602" s="4">
        <f>IF(主动技能!M605="必中",2,1)</f>
        <v>2</v>
      </c>
      <c r="H602" s="4">
        <f>主动技能!N605</f>
        <v>100</v>
      </c>
      <c r="I602" s="4">
        <f>主动技能!O605</f>
        <v>0</v>
      </c>
      <c r="J602">
        <f>主动技能!P605</f>
        <v>0</v>
      </c>
      <c r="K602">
        <f>主动技能!Q605</f>
        <v>0</v>
      </c>
      <c r="L602">
        <f>主动技能!R605</f>
        <v>0</v>
      </c>
      <c r="M602">
        <f>主动技能!S605</f>
        <v>0</v>
      </c>
      <c r="N602" t="str">
        <f>IF(主动技能!T605="","",主动技能!T605)</f>
        <v>63:100:2:0</v>
      </c>
      <c r="O602" t="str">
        <f>IF(主动技能!U605="","",主动技能!U605)</f>
        <v/>
      </c>
      <c r="P602">
        <f>主动技能!V605</f>
        <v>0</v>
      </c>
      <c r="Q602">
        <f>主动技能!W605</f>
        <v>0</v>
      </c>
      <c r="R602">
        <f>主动技能!X605</f>
        <v>0</v>
      </c>
      <c r="S602">
        <f>主动技能!Y605</f>
        <v>100</v>
      </c>
      <c r="T602">
        <f>主动技能!Z605</f>
        <v>0</v>
      </c>
      <c r="U602">
        <f>主动技能!AB605</f>
        <v>0</v>
      </c>
      <c r="V602">
        <f>主动技能!AC605</f>
        <v>0</v>
      </c>
      <c r="W602">
        <f>主动技能!AD605</f>
        <v>0</v>
      </c>
      <c r="X602" s="1">
        <v>0</v>
      </c>
      <c r="Y602" s="1">
        <v>0</v>
      </c>
      <c r="Z602" s="1">
        <v>0</v>
      </c>
    </row>
    <row r="603" spans="1:26" x14ac:dyDescent="0.15">
      <c r="A603">
        <f>主动技能!B606</f>
        <v>600</v>
      </c>
      <c r="B603" s="4" t="str">
        <f>主动技能!H606</f>
        <v>守护之力</v>
      </c>
      <c r="C603" s="4" t="str">
        <f>主动技能!I606</f>
        <v>增加自身防御力17946</v>
      </c>
      <c r="D603" s="4">
        <f>VLOOKUP(主动技能!J606,对应表!F:G,2,FALSE)</f>
        <v>2</v>
      </c>
      <c r="E603" s="4">
        <f>VLOOKUP(主动技能!K606,对应表!J:K,2,FALSE)</f>
        <v>4</v>
      </c>
      <c r="F603" s="4">
        <f>VLOOKUP(主动技能!L606,对应表!N:O,2,FALSE)</f>
        <v>1</v>
      </c>
      <c r="G603" s="4">
        <f>IF(主动技能!M606="必中",2,1)</f>
        <v>2</v>
      </c>
      <c r="H603" s="4">
        <f>主动技能!N606</f>
        <v>100</v>
      </c>
      <c r="I603" s="4">
        <f>主动技能!O606</f>
        <v>0</v>
      </c>
      <c r="J603">
        <f>主动技能!P606</f>
        <v>0</v>
      </c>
      <c r="K603">
        <f>主动技能!Q606</f>
        <v>0</v>
      </c>
      <c r="L603">
        <f>主动技能!R606</f>
        <v>0</v>
      </c>
      <c r="M603">
        <f>主动技能!S606</f>
        <v>0</v>
      </c>
      <c r="N603" t="str">
        <f>IF(主动技能!T606="","",主动技能!T606)</f>
        <v>64:100:2:0</v>
      </c>
      <c r="O603" t="str">
        <f>IF(主动技能!U606="","",主动技能!U606)</f>
        <v/>
      </c>
      <c r="P603">
        <f>主动技能!V606</f>
        <v>0</v>
      </c>
      <c r="Q603">
        <f>主动技能!W606</f>
        <v>0</v>
      </c>
      <c r="R603">
        <f>主动技能!X606</f>
        <v>0</v>
      </c>
      <c r="S603">
        <f>主动技能!Y606</f>
        <v>100</v>
      </c>
      <c r="T603">
        <f>主动技能!Z606</f>
        <v>0</v>
      </c>
      <c r="U603">
        <f>主动技能!AB606</f>
        <v>0</v>
      </c>
      <c r="V603">
        <f>主动技能!AC606</f>
        <v>0</v>
      </c>
      <c r="W603">
        <f>主动技能!AD606</f>
        <v>0</v>
      </c>
      <c r="X603" s="1">
        <v>0</v>
      </c>
      <c r="Y603" s="1">
        <v>0</v>
      </c>
      <c r="Z603" s="1">
        <v>0</v>
      </c>
    </row>
    <row r="604" spans="1:26" x14ac:dyDescent="0.15">
      <c r="A604">
        <f>主动技能!B607</f>
        <v>601</v>
      </c>
      <c r="B604" s="4" t="str">
        <f>主动技能!H607</f>
        <v>主动技能3</v>
      </c>
      <c r="C604" s="4" t="str">
        <f>主动技能!I607</f>
        <v>对敌方单体造成1次200%攻击伤害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>
        <f>主动技能!O607</f>
        <v>0</v>
      </c>
      <c r="J604">
        <f>主动技能!P607</f>
        <v>0</v>
      </c>
      <c r="K604">
        <f>主动技能!Q607</f>
        <v>0</v>
      </c>
      <c r="L604">
        <f>主动技能!R607</f>
        <v>0</v>
      </c>
      <c r="M604">
        <f>主动技能!S607</f>
        <v>0</v>
      </c>
      <c r="N604" t="str">
        <f>IF(主动技能!T607="","",主动技能!T607)</f>
        <v/>
      </c>
      <c r="O604" t="str">
        <f>IF(主动技能!U607="","",主动技能!U607)</f>
        <v/>
      </c>
      <c r="P604">
        <f>主动技能!V607</f>
        <v>0</v>
      </c>
      <c r="Q604">
        <f>主动技能!W607</f>
        <v>0</v>
      </c>
      <c r="R604">
        <f>主动技能!X607</f>
        <v>0</v>
      </c>
      <c r="S604">
        <f>主动技能!Y607</f>
        <v>0</v>
      </c>
      <c r="T604">
        <f>主动技能!Z607</f>
        <v>100</v>
      </c>
      <c r="U604">
        <f>主动技能!AB607</f>
        <v>0</v>
      </c>
      <c r="V604">
        <f>主动技能!AC607</f>
        <v>0</v>
      </c>
      <c r="W604">
        <f>主动技能!AD607</f>
        <v>0</v>
      </c>
      <c r="X604" s="1">
        <v>0</v>
      </c>
      <c r="Y604" s="1">
        <v>0</v>
      </c>
      <c r="Z604" s="1">
        <v>0</v>
      </c>
    </row>
    <row r="605" spans="1:26" x14ac:dyDescent="0.15">
      <c r="A605">
        <f>主动技能!B608</f>
        <v>602</v>
      </c>
      <c r="B605" s="4" t="str">
        <f>主动技能!H608</f>
        <v>主动技能3</v>
      </c>
      <c r="C605" s="4" t="str">
        <f>主动技能!I608</f>
        <v>对敌方单体造成1次200%攻击伤害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>
        <f>主动技能!O608</f>
        <v>0</v>
      </c>
      <c r="J605">
        <f>主动技能!P608</f>
        <v>0</v>
      </c>
      <c r="K605">
        <f>主动技能!Q608</f>
        <v>0</v>
      </c>
      <c r="L605">
        <f>主动技能!R608</f>
        <v>0</v>
      </c>
      <c r="M605">
        <f>主动技能!S608</f>
        <v>0</v>
      </c>
      <c r="N605" t="str">
        <f>IF(主动技能!T608="","",主动技能!T608)</f>
        <v/>
      </c>
      <c r="O605" t="str">
        <f>IF(主动技能!U608="","",主动技能!U608)</f>
        <v/>
      </c>
      <c r="P605">
        <f>主动技能!V608</f>
        <v>0</v>
      </c>
      <c r="Q605">
        <f>主动技能!W608</f>
        <v>0</v>
      </c>
      <c r="R605">
        <f>主动技能!X608</f>
        <v>0</v>
      </c>
      <c r="S605">
        <f>主动技能!Y608</f>
        <v>0</v>
      </c>
      <c r="T605">
        <f>主动技能!Z608</f>
        <v>100</v>
      </c>
      <c r="U605">
        <f>主动技能!AB608</f>
        <v>0</v>
      </c>
      <c r="V605">
        <f>主动技能!AC608</f>
        <v>0</v>
      </c>
      <c r="W605">
        <f>主动技能!AD608</f>
        <v>0</v>
      </c>
      <c r="X605" s="1">
        <v>0</v>
      </c>
      <c r="Y605" s="1">
        <v>0</v>
      </c>
      <c r="Z605" s="1">
        <v>0</v>
      </c>
    </row>
    <row r="606" spans="1:26" x14ac:dyDescent="0.15">
      <c r="A606">
        <f>主动技能!B609</f>
        <v>603</v>
      </c>
      <c r="B606" s="4" t="str">
        <f>主动技能!H609</f>
        <v>主动技能3</v>
      </c>
      <c r="C606" s="4" t="str">
        <f>主动技能!I609</f>
        <v>对敌方单体造成1次200%攻击伤害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>
        <f>主动技能!O609</f>
        <v>0</v>
      </c>
      <c r="J606">
        <f>主动技能!P609</f>
        <v>0</v>
      </c>
      <c r="K606">
        <f>主动技能!Q609</f>
        <v>0</v>
      </c>
      <c r="L606">
        <f>主动技能!R609</f>
        <v>0</v>
      </c>
      <c r="M606">
        <f>主动技能!S609</f>
        <v>0</v>
      </c>
      <c r="N606" t="str">
        <f>IF(主动技能!T609="","",主动技能!T609)</f>
        <v/>
      </c>
      <c r="O606" t="str">
        <f>IF(主动技能!U609="","",主动技能!U609)</f>
        <v/>
      </c>
      <c r="P606">
        <f>主动技能!V609</f>
        <v>0</v>
      </c>
      <c r="Q606">
        <f>主动技能!W609</f>
        <v>0</v>
      </c>
      <c r="R606">
        <f>主动技能!X609</f>
        <v>0</v>
      </c>
      <c r="S606">
        <f>主动技能!Y609</f>
        <v>0</v>
      </c>
      <c r="T606">
        <f>主动技能!Z609</f>
        <v>100</v>
      </c>
      <c r="U606">
        <f>主动技能!AB609</f>
        <v>0</v>
      </c>
      <c r="V606">
        <f>主动技能!AC609</f>
        <v>0</v>
      </c>
      <c r="W606">
        <f>主动技能!AD609</f>
        <v>0</v>
      </c>
      <c r="X606" s="1">
        <v>0</v>
      </c>
      <c r="Y606" s="1">
        <v>0</v>
      </c>
      <c r="Z606" s="1">
        <v>0</v>
      </c>
    </row>
    <row r="607" spans="1:26" x14ac:dyDescent="0.15">
      <c r="A607">
        <f>主动技能!B610</f>
        <v>604</v>
      </c>
      <c r="B607" s="4" t="str">
        <f>主动技能!H610</f>
        <v>主动技能3</v>
      </c>
      <c r="C607" s="4" t="str">
        <f>主动技能!I610</f>
        <v>对敌方单体造成1次200%攻击伤害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>
        <f>主动技能!O610</f>
        <v>0</v>
      </c>
      <c r="J607">
        <f>主动技能!P610</f>
        <v>0</v>
      </c>
      <c r="K607">
        <f>主动技能!Q610</f>
        <v>0</v>
      </c>
      <c r="L607">
        <f>主动技能!R610</f>
        <v>0</v>
      </c>
      <c r="M607">
        <f>主动技能!S610</f>
        <v>0</v>
      </c>
      <c r="N607" t="str">
        <f>IF(主动技能!T610="","",主动技能!T610)</f>
        <v/>
      </c>
      <c r="O607" t="str">
        <f>IF(主动技能!U610="","",主动技能!U610)</f>
        <v/>
      </c>
      <c r="P607">
        <f>主动技能!V610</f>
        <v>0</v>
      </c>
      <c r="Q607">
        <f>主动技能!W610</f>
        <v>0</v>
      </c>
      <c r="R607">
        <f>主动技能!X610</f>
        <v>0</v>
      </c>
      <c r="S607">
        <f>主动技能!Y610</f>
        <v>0</v>
      </c>
      <c r="T607">
        <f>主动技能!Z610</f>
        <v>100</v>
      </c>
      <c r="U607">
        <f>主动技能!AB610</f>
        <v>0</v>
      </c>
      <c r="V607">
        <f>主动技能!AC610</f>
        <v>0</v>
      </c>
      <c r="W607">
        <f>主动技能!AD610</f>
        <v>0</v>
      </c>
      <c r="X607" s="1">
        <v>0</v>
      </c>
      <c r="Y607" s="1">
        <v>0</v>
      </c>
      <c r="Z607" s="1">
        <v>0</v>
      </c>
    </row>
    <row r="608" spans="1:26" x14ac:dyDescent="0.15">
      <c r="A608">
        <f>主动技能!B611</f>
        <v>605</v>
      </c>
      <c r="B608" s="4" t="str">
        <f>主动技能!H611</f>
        <v>主动技能3</v>
      </c>
      <c r="C608" s="4" t="str">
        <f>主动技能!I611</f>
        <v>对敌方单体造成1次200%攻击伤害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>
        <f>主动技能!O611</f>
        <v>0</v>
      </c>
      <c r="J608">
        <f>主动技能!P611</f>
        <v>0</v>
      </c>
      <c r="K608">
        <f>主动技能!Q611</f>
        <v>0</v>
      </c>
      <c r="L608">
        <f>主动技能!R611</f>
        <v>0</v>
      </c>
      <c r="M608">
        <f>主动技能!S611</f>
        <v>0</v>
      </c>
      <c r="N608" t="str">
        <f>IF(主动技能!T611="","",主动技能!T611)</f>
        <v/>
      </c>
      <c r="O608" t="str">
        <f>IF(主动技能!U611="","",主动技能!U611)</f>
        <v/>
      </c>
      <c r="P608">
        <f>主动技能!V611</f>
        <v>0</v>
      </c>
      <c r="Q608">
        <f>主动技能!W611</f>
        <v>0</v>
      </c>
      <c r="R608">
        <f>主动技能!X611</f>
        <v>0</v>
      </c>
      <c r="S608">
        <f>主动技能!Y611</f>
        <v>0</v>
      </c>
      <c r="T608">
        <f>主动技能!Z611</f>
        <v>100</v>
      </c>
      <c r="U608">
        <f>主动技能!AB611</f>
        <v>0</v>
      </c>
      <c r="V608">
        <f>主动技能!AC611</f>
        <v>0</v>
      </c>
      <c r="W608">
        <f>主动技能!AD611</f>
        <v>0</v>
      </c>
      <c r="X608" s="1">
        <v>0</v>
      </c>
      <c r="Y608" s="1">
        <v>0</v>
      </c>
      <c r="Z608" s="1">
        <v>0</v>
      </c>
    </row>
    <row r="609" spans="1:26" x14ac:dyDescent="0.15">
      <c r="A609">
        <f>主动技能!B612</f>
        <v>606</v>
      </c>
      <c r="B609" s="4" t="str">
        <f>主动技能!H612</f>
        <v>主动技能3</v>
      </c>
      <c r="C609" s="4" t="str">
        <f>主动技能!I612</f>
        <v>对敌方单体造成1次200%攻击伤害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>
        <f>主动技能!O612</f>
        <v>0</v>
      </c>
      <c r="J609">
        <f>主动技能!P612</f>
        <v>0</v>
      </c>
      <c r="K609">
        <f>主动技能!Q612</f>
        <v>0</v>
      </c>
      <c r="L609">
        <f>主动技能!R612</f>
        <v>0</v>
      </c>
      <c r="M609">
        <f>主动技能!S612</f>
        <v>0</v>
      </c>
      <c r="N609" t="str">
        <f>IF(主动技能!T612="","",主动技能!T612)</f>
        <v/>
      </c>
      <c r="O609" t="str">
        <f>IF(主动技能!U612="","",主动技能!U612)</f>
        <v/>
      </c>
      <c r="P609">
        <f>主动技能!V612</f>
        <v>0</v>
      </c>
      <c r="Q609">
        <f>主动技能!W612</f>
        <v>0</v>
      </c>
      <c r="R609">
        <f>主动技能!X612</f>
        <v>0</v>
      </c>
      <c r="S609">
        <f>主动技能!Y612</f>
        <v>0</v>
      </c>
      <c r="T609">
        <f>主动技能!Z612</f>
        <v>100</v>
      </c>
      <c r="U609">
        <f>主动技能!AB612</f>
        <v>0</v>
      </c>
      <c r="V609">
        <f>主动技能!AC612</f>
        <v>0</v>
      </c>
      <c r="W609">
        <f>主动技能!AD612</f>
        <v>0</v>
      </c>
      <c r="X609" s="1">
        <v>0</v>
      </c>
      <c r="Y609" s="1">
        <v>0</v>
      </c>
      <c r="Z609" s="1">
        <v>0</v>
      </c>
    </row>
    <row r="610" spans="1:26" x14ac:dyDescent="0.15">
      <c r="A610">
        <f>主动技能!B613</f>
        <v>607</v>
      </c>
      <c r="B610" s="4" t="str">
        <f>主动技能!H613</f>
        <v>主动技能3</v>
      </c>
      <c r="C610" s="4" t="str">
        <f>主动技能!I613</f>
        <v>对敌方单体造成1次200%攻击伤害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>
        <f>主动技能!O613</f>
        <v>0</v>
      </c>
      <c r="J610">
        <f>主动技能!P613</f>
        <v>0</v>
      </c>
      <c r="K610">
        <f>主动技能!Q613</f>
        <v>0</v>
      </c>
      <c r="L610">
        <f>主动技能!R613</f>
        <v>0</v>
      </c>
      <c r="M610">
        <f>主动技能!S613</f>
        <v>0</v>
      </c>
      <c r="N610" t="str">
        <f>IF(主动技能!T613="","",主动技能!T613)</f>
        <v/>
      </c>
      <c r="O610" t="str">
        <f>IF(主动技能!U613="","",主动技能!U613)</f>
        <v/>
      </c>
      <c r="P610">
        <f>主动技能!V613</f>
        <v>0</v>
      </c>
      <c r="Q610">
        <f>主动技能!W613</f>
        <v>0</v>
      </c>
      <c r="R610">
        <f>主动技能!X613</f>
        <v>0</v>
      </c>
      <c r="S610">
        <f>主动技能!Y613</f>
        <v>0</v>
      </c>
      <c r="T610">
        <f>主动技能!Z613</f>
        <v>100</v>
      </c>
      <c r="U610">
        <f>主动技能!AB613</f>
        <v>0</v>
      </c>
      <c r="V610">
        <f>主动技能!AC613</f>
        <v>0</v>
      </c>
      <c r="W610">
        <f>主动技能!AD613</f>
        <v>0</v>
      </c>
      <c r="X610" s="1">
        <v>0</v>
      </c>
      <c r="Y610" s="1">
        <v>0</v>
      </c>
      <c r="Z610" s="1">
        <v>0</v>
      </c>
    </row>
    <row r="611" spans="1:26" x14ac:dyDescent="0.15">
      <c r="A611">
        <f>主动技能!B614</f>
        <v>608</v>
      </c>
      <c r="B611" s="4" t="str">
        <f>主动技能!H614</f>
        <v>主动技能3</v>
      </c>
      <c r="C611" s="4" t="str">
        <f>主动技能!I614</f>
        <v>对敌方单体造成1次200%攻击伤害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>
        <f>主动技能!O614</f>
        <v>0</v>
      </c>
      <c r="J611">
        <f>主动技能!P614</f>
        <v>0</v>
      </c>
      <c r="K611">
        <f>主动技能!Q614</f>
        <v>0</v>
      </c>
      <c r="L611">
        <f>主动技能!R614</f>
        <v>0</v>
      </c>
      <c r="M611">
        <f>主动技能!S614</f>
        <v>0</v>
      </c>
      <c r="N611" t="str">
        <f>IF(主动技能!T614="","",主动技能!T614)</f>
        <v/>
      </c>
      <c r="O611" t="str">
        <f>IF(主动技能!U614="","",主动技能!U614)</f>
        <v/>
      </c>
      <c r="P611">
        <f>主动技能!V614</f>
        <v>0</v>
      </c>
      <c r="Q611">
        <f>主动技能!W614</f>
        <v>0</v>
      </c>
      <c r="R611">
        <f>主动技能!X614</f>
        <v>0</v>
      </c>
      <c r="S611">
        <f>主动技能!Y614</f>
        <v>0</v>
      </c>
      <c r="T611">
        <f>主动技能!Z614</f>
        <v>100</v>
      </c>
      <c r="U611">
        <f>主动技能!AB614</f>
        <v>0</v>
      </c>
      <c r="V611">
        <f>主动技能!AC614</f>
        <v>0</v>
      </c>
      <c r="W611">
        <f>主动技能!AD614</f>
        <v>0</v>
      </c>
      <c r="X611" s="1">
        <v>0</v>
      </c>
      <c r="Y611" s="1">
        <v>0</v>
      </c>
      <c r="Z611" s="1">
        <v>0</v>
      </c>
    </row>
    <row r="612" spans="1:26" x14ac:dyDescent="0.15">
      <c r="A612">
        <f>主动技能!B615</f>
        <v>609</v>
      </c>
      <c r="B612" s="4" t="str">
        <f>主动技能!H615</f>
        <v>主动技能3</v>
      </c>
      <c r="C612" s="4" t="str">
        <f>主动技能!I615</f>
        <v>对敌方单体造成1次200%攻击伤害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>
        <f>主动技能!O615</f>
        <v>0</v>
      </c>
      <c r="J612">
        <f>主动技能!P615</f>
        <v>0</v>
      </c>
      <c r="K612">
        <f>主动技能!Q615</f>
        <v>0</v>
      </c>
      <c r="L612">
        <f>主动技能!R615</f>
        <v>0</v>
      </c>
      <c r="M612">
        <f>主动技能!S615</f>
        <v>0</v>
      </c>
      <c r="N612" t="str">
        <f>IF(主动技能!T615="","",主动技能!T615)</f>
        <v/>
      </c>
      <c r="O612" t="str">
        <f>IF(主动技能!U615="","",主动技能!U615)</f>
        <v/>
      </c>
      <c r="P612">
        <f>主动技能!V615</f>
        <v>0</v>
      </c>
      <c r="Q612">
        <f>主动技能!W615</f>
        <v>0</v>
      </c>
      <c r="R612">
        <f>主动技能!X615</f>
        <v>0</v>
      </c>
      <c r="S612">
        <f>主动技能!Y615</f>
        <v>0</v>
      </c>
      <c r="T612">
        <f>主动技能!Z615</f>
        <v>100</v>
      </c>
      <c r="U612">
        <f>主动技能!AB615</f>
        <v>0</v>
      </c>
      <c r="V612">
        <f>主动技能!AC615</f>
        <v>0</v>
      </c>
      <c r="W612">
        <f>主动技能!AD615</f>
        <v>0</v>
      </c>
      <c r="X612" s="1">
        <v>0</v>
      </c>
      <c r="Y612" s="1">
        <v>0</v>
      </c>
      <c r="Z612" s="1">
        <v>0</v>
      </c>
    </row>
    <row r="613" spans="1:26" x14ac:dyDescent="0.15">
      <c r="A613">
        <f>主动技能!B616</f>
        <v>610</v>
      </c>
      <c r="B613" s="4" t="str">
        <f>主动技能!H616</f>
        <v>主动技能3</v>
      </c>
      <c r="C613" s="4" t="str">
        <f>主动技能!I616</f>
        <v>对敌方单体造成1次200%攻击伤害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>
        <f>主动技能!O616</f>
        <v>0</v>
      </c>
      <c r="J613">
        <f>主动技能!P616</f>
        <v>0</v>
      </c>
      <c r="K613">
        <f>主动技能!Q616</f>
        <v>0</v>
      </c>
      <c r="L613">
        <f>主动技能!R616</f>
        <v>0</v>
      </c>
      <c r="M613">
        <f>主动技能!S616</f>
        <v>0</v>
      </c>
      <c r="N613" t="str">
        <f>IF(主动技能!T616="","",主动技能!T616)</f>
        <v/>
      </c>
      <c r="O613" t="str">
        <f>IF(主动技能!U616="","",主动技能!U616)</f>
        <v/>
      </c>
      <c r="P613">
        <f>主动技能!V616</f>
        <v>0</v>
      </c>
      <c r="Q613">
        <f>主动技能!W616</f>
        <v>0</v>
      </c>
      <c r="R613">
        <f>主动技能!X616</f>
        <v>0</v>
      </c>
      <c r="S613">
        <f>主动技能!Y616</f>
        <v>0</v>
      </c>
      <c r="T613">
        <f>主动技能!Z616</f>
        <v>100</v>
      </c>
      <c r="U613">
        <f>主动技能!AB616</f>
        <v>0</v>
      </c>
      <c r="V613">
        <f>主动技能!AC616</f>
        <v>0</v>
      </c>
      <c r="W613">
        <f>主动技能!AD616</f>
        <v>0</v>
      </c>
      <c r="X613" s="1">
        <v>0</v>
      </c>
      <c r="Y613" s="1">
        <v>0</v>
      </c>
      <c r="Z613" s="1">
        <v>0</v>
      </c>
    </row>
    <row r="614" spans="1:26" x14ac:dyDescent="0.15">
      <c r="A614">
        <f>主动技能!B617</f>
        <v>611</v>
      </c>
      <c r="B614" s="4" t="str">
        <f>主动技能!H617</f>
        <v>主动技能3</v>
      </c>
      <c r="C614" s="4" t="str">
        <f>主动技能!I617</f>
        <v>对敌方单体造成1次200%攻击伤害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>
        <f>主动技能!O617</f>
        <v>0</v>
      </c>
      <c r="J614">
        <f>主动技能!P617</f>
        <v>0</v>
      </c>
      <c r="K614">
        <f>主动技能!Q617</f>
        <v>0</v>
      </c>
      <c r="L614">
        <f>主动技能!R617</f>
        <v>0</v>
      </c>
      <c r="M614">
        <f>主动技能!S617</f>
        <v>0</v>
      </c>
      <c r="N614" t="str">
        <f>IF(主动技能!T617="","",主动技能!T617)</f>
        <v/>
      </c>
      <c r="O614" t="str">
        <f>IF(主动技能!U617="","",主动技能!U617)</f>
        <v/>
      </c>
      <c r="P614">
        <f>主动技能!V617</f>
        <v>0</v>
      </c>
      <c r="Q614">
        <f>主动技能!W617</f>
        <v>0</v>
      </c>
      <c r="R614">
        <f>主动技能!X617</f>
        <v>0</v>
      </c>
      <c r="S614">
        <f>主动技能!Y617</f>
        <v>0</v>
      </c>
      <c r="T614">
        <f>主动技能!Z617</f>
        <v>100</v>
      </c>
      <c r="U614">
        <f>主动技能!AB617</f>
        <v>0</v>
      </c>
      <c r="V614">
        <f>主动技能!AC617</f>
        <v>0</v>
      </c>
      <c r="W614">
        <f>主动技能!AD617</f>
        <v>0</v>
      </c>
      <c r="X614" s="1">
        <v>0</v>
      </c>
      <c r="Y614" s="1">
        <v>0</v>
      </c>
      <c r="Z614" s="1">
        <v>0</v>
      </c>
    </row>
    <row r="615" spans="1:26" x14ac:dyDescent="0.15">
      <c r="A615">
        <f>主动技能!B618</f>
        <v>612</v>
      </c>
      <c r="B615" s="4" t="str">
        <f>主动技能!H618</f>
        <v>主动技能3</v>
      </c>
      <c r="C615" s="4" t="str">
        <f>主动技能!I618</f>
        <v>对敌方单体造成1次200%攻击伤害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>
        <f>主动技能!O618</f>
        <v>0</v>
      </c>
      <c r="J615">
        <f>主动技能!P618</f>
        <v>0</v>
      </c>
      <c r="K615">
        <f>主动技能!Q618</f>
        <v>0</v>
      </c>
      <c r="L615">
        <f>主动技能!R618</f>
        <v>0</v>
      </c>
      <c r="M615">
        <f>主动技能!S618</f>
        <v>0</v>
      </c>
      <c r="N615" t="str">
        <f>IF(主动技能!T618="","",主动技能!T618)</f>
        <v/>
      </c>
      <c r="O615" t="str">
        <f>IF(主动技能!U618="","",主动技能!U618)</f>
        <v/>
      </c>
      <c r="P615">
        <f>主动技能!V618</f>
        <v>0</v>
      </c>
      <c r="Q615">
        <f>主动技能!W618</f>
        <v>0</v>
      </c>
      <c r="R615">
        <f>主动技能!X618</f>
        <v>0</v>
      </c>
      <c r="S615">
        <f>主动技能!Y618</f>
        <v>0</v>
      </c>
      <c r="T615">
        <f>主动技能!Z618</f>
        <v>100</v>
      </c>
      <c r="U615">
        <f>主动技能!AB618</f>
        <v>0</v>
      </c>
      <c r="V615">
        <f>主动技能!AC618</f>
        <v>0</v>
      </c>
      <c r="W615">
        <f>主动技能!AD618</f>
        <v>0</v>
      </c>
      <c r="X615" s="1">
        <v>0</v>
      </c>
      <c r="Y615" s="1">
        <v>0</v>
      </c>
      <c r="Z615" s="1">
        <v>0</v>
      </c>
    </row>
    <row r="616" spans="1:26" x14ac:dyDescent="0.15">
      <c r="A616">
        <f>主动技能!B619</f>
        <v>613</v>
      </c>
      <c r="B616" s="4" t="str">
        <f>主动技能!H619</f>
        <v>主动技能3</v>
      </c>
      <c r="C616" s="4" t="str">
        <f>主动技能!I619</f>
        <v>对敌方单体造成1次200%攻击伤害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>
        <f>主动技能!O619</f>
        <v>0</v>
      </c>
      <c r="J616">
        <f>主动技能!P619</f>
        <v>0</v>
      </c>
      <c r="K616">
        <f>主动技能!Q619</f>
        <v>0</v>
      </c>
      <c r="L616">
        <f>主动技能!R619</f>
        <v>0</v>
      </c>
      <c r="M616">
        <f>主动技能!S619</f>
        <v>0</v>
      </c>
      <c r="N616" t="str">
        <f>IF(主动技能!T619="","",主动技能!T619)</f>
        <v/>
      </c>
      <c r="O616" t="str">
        <f>IF(主动技能!U619="","",主动技能!U619)</f>
        <v/>
      </c>
      <c r="P616">
        <f>主动技能!V619</f>
        <v>0</v>
      </c>
      <c r="Q616">
        <f>主动技能!W619</f>
        <v>0</v>
      </c>
      <c r="R616">
        <f>主动技能!X619</f>
        <v>0</v>
      </c>
      <c r="S616">
        <f>主动技能!Y619</f>
        <v>0</v>
      </c>
      <c r="T616">
        <f>主动技能!Z619</f>
        <v>100</v>
      </c>
      <c r="U616">
        <f>主动技能!AB619</f>
        <v>0</v>
      </c>
      <c r="V616">
        <f>主动技能!AC619</f>
        <v>0</v>
      </c>
      <c r="W616">
        <f>主动技能!AD619</f>
        <v>0</v>
      </c>
      <c r="X616" s="1">
        <v>0</v>
      </c>
      <c r="Y616" s="1">
        <v>0</v>
      </c>
      <c r="Z616" s="1">
        <v>0</v>
      </c>
    </row>
    <row r="617" spans="1:26" x14ac:dyDescent="0.15">
      <c r="A617">
        <f>主动技能!B620</f>
        <v>614</v>
      </c>
      <c r="B617" s="4" t="str">
        <f>主动技能!H620</f>
        <v>主动技能3</v>
      </c>
      <c r="C617" s="4" t="str">
        <f>主动技能!I620</f>
        <v>对敌方单体造成1次200%攻击伤害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>
        <f>主动技能!O620</f>
        <v>0</v>
      </c>
      <c r="J617">
        <f>主动技能!P620</f>
        <v>0</v>
      </c>
      <c r="K617">
        <f>主动技能!Q620</f>
        <v>0</v>
      </c>
      <c r="L617">
        <f>主动技能!R620</f>
        <v>0</v>
      </c>
      <c r="M617">
        <f>主动技能!S620</f>
        <v>0</v>
      </c>
      <c r="N617" t="str">
        <f>IF(主动技能!T620="","",主动技能!T620)</f>
        <v/>
      </c>
      <c r="O617" t="str">
        <f>IF(主动技能!U620="","",主动技能!U620)</f>
        <v/>
      </c>
      <c r="P617">
        <f>主动技能!V620</f>
        <v>0</v>
      </c>
      <c r="Q617">
        <f>主动技能!W620</f>
        <v>0</v>
      </c>
      <c r="R617">
        <f>主动技能!X620</f>
        <v>0</v>
      </c>
      <c r="S617">
        <f>主动技能!Y620</f>
        <v>0</v>
      </c>
      <c r="T617">
        <f>主动技能!Z620</f>
        <v>100</v>
      </c>
      <c r="U617">
        <f>主动技能!AB620</f>
        <v>0</v>
      </c>
      <c r="V617">
        <f>主动技能!AC620</f>
        <v>0</v>
      </c>
      <c r="W617">
        <f>主动技能!AD620</f>
        <v>0</v>
      </c>
      <c r="X617" s="1">
        <v>0</v>
      </c>
      <c r="Y617" s="1">
        <v>0</v>
      </c>
      <c r="Z617" s="1">
        <v>0</v>
      </c>
    </row>
    <row r="618" spans="1:26" x14ac:dyDescent="0.15">
      <c r="A618">
        <f>主动技能!B621</f>
        <v>615</v>
      </c>
      <c r="B618" s="4" t="str">
        <f>主动技能!H621</f>
        <v>主动技能3</v>
      </c>
      <c r="C618" s="4" t="str">
        <f>主动技能!I621</f>
        <v>对敌方单体造成1次200%攻击伤害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>
        <f>主动技能!O621</f>
        <v>0</v>
      </c>
      <c r="J618">
        <f>主动技能!P621</f>
        <v>0</v>
      </c>
      <c r="K618">
        <f>主动技能!Q621</f>
        <v>0</v>
      </c>
      <c r="L618">
        <f>主动技能!R621</f>
        <v>0</v>
      </c>
      <c r="M618">
        <f>主动技能!S621</f>
        <v>0</v>
      </c>
      <c r="N618" t="str">
        <f>IF(主动技能!T621="","",主动技能!T621)</f>
        <v/>
      </c>
      <c r="O618" t="str">
        <f>IF(主动技能!U621="","",主动技能!U621)</f>
        <v/>
      </c>
      <c r="P618">
        <f>主动技能!V621</f>
        <v>0</v>
      </c>
      <c r="Q618">
        <f>主动技能!W621</f>
        <v>0</v>
      </c>
      <c r="R618">
        <f>主动技能!X621</f>
        <v>0</v>
      </c>
      <c r="S618">
        <f>主动技能!Y621</f>
        <v>0</v>
      </c>
      <c r="T618">
        <f>主动技能!Z621</f>
        <v>100</v>
      </c>
      <c r="U618">
        <f>主动技能!AB621</f>
        <v>0</v>
      </c>
      <c r="V618">
        <f>主动技能!AC621</f>
        <v>0</v>
      </c>
      <c r="W618">
        <f>主动技能!AD621</f>
        <v>0</v>
      </c>
      <c r="X618" s="1">
        <v>0</v>
      </c>
      <c r="Y618" s="1">
        <v>0</v>
      </c>
      <c r="Z618" s="1">
        <v>0</v>
      </c>
    </row>
    <row r="619" spans="1:26" x14ac:dyDescent="0.15">
      <c r="A619">
        <f>主动技能!B622</f>
        <v>616</v>
      </c>
      <c r="B619" s="4" t="str">
        <f>主动技能!H622</f>
        <v>主动技能3</v>
      </c>
      <c r="C619" s="4" t="str">
        <f>主动技能!I622</f>
        <v>对敌方单体造成1次200%攻击伤害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>
        <f>主动技能!O622</f>
        <v>0</v>
      </c>
      <c r="J619">
        <f>主动技能!P622</f>
        <v>0</v>
      </c>
      <c r="K619">
        <f>主动技能!Q622</f>
        <v>0</v>
      </c>
      <c r="L619">
        <f>主动技能!R622</f>
        <v>0</v>
      </c>
      <c r="M619">
        <f>主动技能!S622</f>
        <v>0</v>
      </c>
      <c r="N619" t="str">
        <f>IF(主动技能!T622="","",主动技能!T622)</f>
        <v/>
      </c>
      <c r="O619" t="str">
        <f>IF(主动技能!U622="","",主动技能!U622)</f>
        <v/>
      </c>
      <c r="P619">
        <f>主动技能!V622</f>
        <v>0</v>
      </c>
      <c r="Q619">
        <f>主动技能!W622</f>
        <v>0</v>
      </c>
      <c r="R619">
        <f>主动技能!X622</f>
        <v>0</v>
      </c>
      <c r="S619">
        <f>主动技能!Y622</f>
        <v>0</v>
      </c>
      <c r="T619">
        <f>主动技能!Z622</f>
        <v>100</v>
      </c>
      <c r="U619">
        <f>主动技能!AB622</f>
        <v>0</v>
      </c>
      <c r="V619">
        <f>主动技能!AC622</f>
        <v>0</v>
      </c>
      <c r="W619">
        <f>主动技能!AD622</f>
        <v>0</v>
      </c>
      <c r="X619" s="1">
        <v>0</v>
      </c>
      <c r="Y619" s="1">
        <v>0</v>
      </c>
      <c r="Z619" s="1">
        <v>0</v>
      </c>
    </row>
    <row r="620" spans="1:26" x14ac:dyDescent="0.15">
      <c r="A620">
        <f>主动技能!B623</f>
        <v>617</v>
      </c>
      <c r="B620" s="4" t="str">
        <f>主动技能!H623</f>
        <v>主动技能3</v>
      </c>
      <c r="C620" s="4" t="str">
        <f>主动技能!I623</f>
        <v>对敌方单体造成1次200%攻击伤害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>
        <f>主动技能!O623</f>
        <v>0</v>
      </c>
      <c r="J620">
        <f>主动技能!P623</f>
        <v>0</v>
      </c>
      <c r="K620">
        <f>主动技能!Q623</f>
        <v>0</v>
      </c>
      <c r="L620">
        <f>主动技能!R623</f>
        <v>0</v>
      </c>
      <c r="M620">
        <f>主动技能!S623</f>
        <v>0</v>
      </c>
      <c r="N620" t="str">
        <f>IF(主动技能!T623="","",主动技能!T623)</f>
        <v/>
      </c>
      <c r="O620" t="str">
        <f>IF(主动技能!U623="","",主动技能!U623)</f>
        <v/>
      </c>
      <c r="P620">
        <f>主动技能!V623</f>
        <v>0</v>
      </c>
      <c r="Q620">
        <f>主动技能!W623</f>
        <v>0</v>
      </c>
      <c r="R620">
        <f>主动技能!X623</f>
        <v>0</v>
      </c>
      <c r="S620">
        <f>主动技能!Y623</f>
        <v>0</v>
      </c>
      <c r="T620">
        <f>主动技能!Z623</f>
        <v>100</v>
      </c>
      <c r="U620">
        <f>主动技能!AB623</f>
        <v>0</v>
      </c>
      <c r="V620">
        <f>主动技能!AC623</f>
        <v>0</v>
      </c>
      <c r="W620">
        <f>主动技能!AD623</f>
        <v>0</v>
      </c>
      <c r="X620" s="1">
        <v>0</v>
      </c>
      <c r="Y620" s="1">
        <v>0</v>
      </c>
      <c r="Z620" s="1">
        <v>0</v>
      </c>
    </row>
    <row r="621" spans="1:26" x14ac:dyDescent="0.15">
      <c r="A621">
        <f>主动技能!B624</f>
        <v>618</v>
      </c>
      <c r="B621" s="4" t="str">
        <f>主动技能!H624</f>
        <v>主动技能3</v>
      </c>
      <c r="C621" s="4" t="str">
        <f>主动技能!I624</f>
        <v>对敌方单体造成1次200%攻击伤害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>
        <f>主动技能!O624</f>
        <v>0</v>
      </c>
      <c r="J621">
        <f>主动技能!P624</f>
        <v>0</v>
      </c>
      <c r="K621">
        <f>主动技能!Q624</f>
        <v>0</v>
      </c>
      <c r="L621">
        <f>主动技能!R624</f>
        <v>0</v>
      </c>
      <c r="M621">
        <f>主动技能!S624</f>
        <v>0</v>
      </c>
      <c r="N621" t="str">
        <f>IF(主动技能!T624="","",主动技能!T624)</f>
        <v/>
      </c>
      <c r="O621" t="str">
        <f>IF(主动技能!U624="","",主动技能!U624)</f>
        <v/>
      </c>
      <c r="P621">
        <f>主动技能!V624</f>
        <v>0</v>
      </c>
      <c r="Q621">
        <f>主动技能!W624</f>
        <v>0</v>
      </c>
      <c r="R621">
        <f>主动技能!X624</f>
        <v>0</v>
      </c>
      <c r="S621">
        <f>主动技能!Y624</f>
        <v>0</v>
      </c>
      <c r="T621">
        <f>主动技能!Z624</f>
        <v>100</v>
      </c>
      <c r="U621">
        <f>主动技能!AB624</f>
        <v>0</v>
      </c>
      <c r="V621">
        <f>主动技能!AC624</f>
        <v>0</v>
      </c>
      <c r="W621">
        <f>主动技能!AD624</f>
        <v>0</v>
      </c>
      <c r="X621" s="1">
        <v>0</v>
      </c>
      <c r="Y621" s="1">
        <v>0</v>
      </c>
      <c r="Z621" s="1">
        <v>0</v>
      </c>
    </row>
    <row r="622" spans="1:26" x14ac:dyDescent="0.15">
      <c r="A622">
        <f>主动技能!B625</f>
        <v>619</v>
      </c>
      <c r="B622" s="4" t="str">
        <f>主动技能!H625</f>
        <v>主动技能3</v>
      </c>
      <c r="C622" s="4" t="str">
        <f>主动技能!I625</f>
        <v>对敌方单体造成1次200%攻击伤害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>
        <f>主动技能!O625</f>
        <v>0</v>
      </c>
      <c r="J622">
        <f>主动技能!P625</f>
        <v>0</v>
      </c>
      <c r="K622">
        <f>主动技能!Q625</f>
        <v>0</v>
      </c>
      <c r="L622">
        <f>主动技能!R625</f>
        <v>0</v>
      </c>
      <c r="M622">
        <f>主动技能!S625</f>
        <v>0</v>
      </c>
      <c r="N622" t="str">
        <f>IF(主动技能!T625="","",主动技能!T625)</f>
        <v/>
      </c>
      <c r="O622" t="str">
        <f>IF(主动技能!U625="","",主动技能!U625)</f>
        <v/>
      </c>
      <c r="P622">
        <f>主动技能!V625</f>
        <v>0</v>
      </c>
      <c r="Q622">
        <f>主动技能!W625</f>
        <v>0</v>
      </c>
      <c r="R622">
        <f>主动技能!X625</f>
        <v>0</v>
      </c>
      <c r="S622">
        <f>主动技能!Y625</f>
        <v>0</v>
      </c>
      <c r="T622">
        <f>主动技能!Z625</f>
        <v>100</v>
      </c>
      <c r="U622">
        <f>主动技能!AB625</f>
        <v>0</v>
      </c>
      <c r="V622">
        <f>主动技能!AC625</f>
        <v>0</v>
      </c>
      <c r="W622">
        <f>主动技能!AD625</f>
        <v>0</v>
      </c>
      <c r="X622" s="1">
        <v>0</v>
      </c>
      <c r="Y622" s="1">
        <v>0</v>
      </c>
      <c r="Z622" s="1">
        <v>0</v>
      </c>
    </row>
    <row r="623" spans="1:26" x14ac:dyDescent="0.15">
      <c r="A623">
        <f>主动技能!B626</f>
        <v>620</v>
      </c>
      <c r="B623" s="4" t="str">
        <f>主动技能!H626</f>
        <v>主动技能3</v>
      </c>
      <c r="C623" s="4" t="str">
        <f>主动技能!I626</f>
        <v>对敌方单体造成1次200%攻击伤害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>
        <f>主动技能!O626</f>
        <v>0</v>
      </c>
      <c r="J623">
        <f>主动技能!P626</f>
        <v>0</v>
      </c>
      <c r="K623">
        <f>主动技能!Q626</f>
        <v>0</v>
      </c>
      <c r="L623">
        <f>主动技能!R626</f>
        <v>0</v>
      </c>
      <c r="M623">
        <f>主动技能!S626</f>
        <v>0</v>
      </c>
      <c r="N623" t="str">
        <f>IF(主动技能!T626="","",主动技能!T626)</f>
        <v/>
      </c>
      <c r="O623" t="str">
        <f>IF(主动技能!U626="","",主动技能!U626)</f>
        <v/>
      </c>
      <c r="P623">
        <f>主动技能!V626</f>
        <v>0</v>
      </c>
      <c r="Q623">
        <f>主动技能!W626</f>
        <v>0</v>
      </c>
      <c r="R623">
        <f>主动技能!X626</f>
        <v>0</v>
      </c>
      <c r="S623">
        <f>主动技能!Y626</f>
        <v>0</v>
      </c>
      <c r="T623">
        <f>主动技能!Z626</f>
        <v>100</v>
      </c>
      <c r="U623">
        <f>主动技能!AB626</f>
        <v>0</v>
      </c>
      <c r="V623">
        <f>主动技能!AC626</f>
        <v>0</v>
      </c>
      <c r="W623">
        <f>主动技能!AD626</f>
        <v>0</v>
      </c>
      <c r="X623" s="1">
        <v>0</v>
      </c>
      <c r="Y623" s="1">
        <v>0</v>
      </c>
      <c r="Z623" s="1">
        <v>0</v>
      </c>
    </row>
    <row r="624" spans="1:26" x14ac:dyDescent="0.15">
      <c r="A624">
        <f>主动技能!B627</f>
        <v>621</v>
      </c>
      <c r="B624" s="4" t="str">
        <f>主动技能!H627</f>
        <v>主动技能3</v>
      </c>
      <c r="C624" s="4" t="str">
        <f>主动技能!I627</f>
        <v>对敌方单体造成1次200%攻击伤害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>
        <f>主动技能!O627</f>
        <v>0</v>
      </c>
      <c r="J624">
        <f>主动技能!P627</f>
        <v>0</v>
      </c>
      <c r="K624">
        <f>主动技能!Q627</f>
        <v>0</v>
      </c>
      <c r="L624">
        <f>主动技能!R627</f>
        <v>0</v>
      </c>
      <c r="M624">
        <f>主动技能!S627</f>
        <v>0</v>
      </c>
      <c r="N624" t="str">
        <f>IF(主动技能!T627="","",主动技能!T627)</f>
        <v/>
      </c>
      <c r="O624" t="str">
        <f>IF(主动技能!U627="","",主动技能!U627)</f>
        <v/>
      </c>
      <c r="P624">
        <f>主动技能!V627</f>
        <v>0</v>
      </c>
      <c r="Q624">
        <f>主动技能!W627</f>
        <v>0</v>
      </c>
      <c r="R624">
        <f>主动技能!X627</f>
        <v>0</v>
      </c>
      <c r="S624">
        <f>主动技能!Y627</f>
        <v>50</v>
      </c>
      <c r="T624">
        <f>主动技能!Z627</f>
        <v>100</v>
      </c>
      <c r="U624">
        <f>主动技能!AB627</f>
        <v>0</v>
      </c>
      <c r="V624">
        <f>主动技能!AC627</f>
        <v>0</v>
      </c>
      <c r="W624">
        <f>主动技能!AD627</f>
        <v>0</v>
      </c>
      <c r="X624" s="1">
        <v>0</v>
      </c>
      <c r="Y624" s="1">
        <v>0</v>
      </c>
      <c r="Z624" s="1">
        <v>0</v>
      </c>
    </row>
    <row r="625" spans="1:26" x14ac:dyDescent="0.15">
      <c r="A625">
        <f>主动技能!B628</f>
        <v>622</v>
      </c>
      <c r="B625" s="4" t="str">
        <f>主动技能!H628</f>
        <v>主动技能3</v>
      </c>
      <c r="C625" s="4" t="str">
        <f>主动技能!I628</f>
        <v>对敌方单体造成1次200%攻击伤害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>
        <f>主动技能!O628</f>
        <v>0</v>
      </c>
      <c r="J625">
        <f>主动技能!P628</f>
        <v>0</v>
      </c>
      <c r="K625">
        <f>主动技能!Q628</f>
        <v>0</v>
      </c>
      <c r="L625">
        <f>主动技能!R628</f>
        <v>0</v>
      </c>
      <c r="M625">
        <f>主动技能!S628</f>
        <v>0</v>
      </c>
      <c r="N625" t="str">
        <f>IF(主动技能!T628="","",主动技能!T628)</f>
        <v/>
      </c>
      <c r="O625" t="str">
        <f>IF(主动技能!U628="","",主动技能!U628)</f>
        <v/>
      </c>
      <c r="P625">
        <f>主动技能!V628</f>
        <v>0</v>
      </c>
      <c r="Q625">
        <f>主动技能!W628</f>
        <v>0</v>
      </c>
      <c r="R625">
        <f>主动技能!X628</f>
        <v>0</v>
      </c>
      <c r="S625">
        <f>主动技能!Y628</f>
        <v>50</v>
      </c>
      <c r="T625">
        <f>主动技能!Z628</f>
        <v>100</v>
      </c>
      <c r="U625">
        <f>主动技能!AB628</f>
        <v>0</v>
      </c>
      <c r="V625">
        <f>主动技能!AC628</f>
        <v>0</v>
      </c>
      <c r="W625">
        <f>主动技能!AD628</f>
        <v>0</v>
      </c>
      <c r="X625" s="1">
        <v>0</v>
      </c>
      <c r="Y625" s="1">
        <v>0</v>
      </c>
      <c r="Z625" s="1">
        <v>0</v>
      </c>
    </row>
    <row r="626" spans="1:26" x14ac:dyDescent="0.15">
      <c r="A626">
        <f>主动技能!B629</f>
        <v>623</v>
      </c>
      <c r="B626" s="4" t="str">
        <f>主动技能!H629</f>
        <v>主动技能3</v>
      </c>
      <c r="C626" s="4" t="str">
        <f>主动技能!I629</f>
        <v>对敌方单体造成1次200%攻击伤害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>
        <f>主动技能!O629</f>
        <v>0</v>
      </c>
      <c r="J626">
        <f>主动技能!P629</f>
        <v>0</v>
      </c>
      <c r="K626">
        <f>主动技能!Q629</f>
        <v>0</v>
      </c>
      <c r="L626">
        <f>主动技能!R629</f>
        <v>0</v>
      </c>
      <c r="M626">
        <f>主动技能!S629</f>
        <v>0</v>
      </c>
      <c r="N626" t="str">
        <f>IF(主动技能!T629="","",主动技能!T629)</f>
        <v/>
      </c>
      <c r="O626" t="str">
        <f>IF(主动技能!U629="","",主动技能!U629)</f>
        <v/>
      </c>
      <c r="P626">
        <f>主动技能!V629</f>
        <v>0</v>
      </c>
      <c r="Q626">
        <f>主动技能!W629</f>
        <v>0</v>
      </c>
      <c r="R626">
        <f>主动技能!X629</f>
        <v>0</v>
      </c>
      <c r="S626">
        <f>主动技能!Y629</f>
        <v>50</v>
      </c>
      <c r="T626">
        <f>主动技能!Z629</f>
        <v>100</v>
      </c>
      <c r="U626">
        <f>主动技能!AB629</f>
        <v>0</v>
      </c>
      <c r="V626">
        <f>主动技能!AC629</f>
        <v>0</v>
      </c>
      <c r="W626">
        <f>主动技能!AD629</f>
        <v>0</v>
      </c>
      <c r="X626" s="1">
        <v>0</v>
      </c>
      <c r="Y626" s="1">
        <v>0</v>
      </c>
      <c r="Z626" s="1">
        <v>0</v>
      </c>
    </row>
    <row r="627" spans="1:26" x14ac:dyDescent="0.15">
      <c r="A627">
        <f>主动技能!B630</f>
        <v>624</v>
      </c>
      <c r="B627" s="4" t="str">
        <f>主动技能!H630</f>
        <v>主动技能3</v>
      </c>
      <c r="C627" s="4" t="str">
        <f>主动技能!I630</f>
        <v>对敌方单体造成1次200%攻击伤害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>
        <f>主动技能!O630</f>
        <v>0</v>
      </c>
      <c r="J627">
        <f>主动技能!P630</f>
        <v>0</v>
      </c>
      <c r="K627">
        <f>主动技能!Q630</f>
        <v>0</v>
      </c>
      <c r="L627">
        <f>主动技能!R630</f>
        <v>0</v>
      </c>
      <c r="M627">
        <f>主动技能!S630</f>
        <v>0</v>
      </c>
      <c r="N627" t="str">
        <f>IF(主动技能!T630="","",主动技能!T630)</f>
        <v/>
      </c>
      <c r="O627" t="str">
        <f>IF(主动技能!U630="","",主动技能!U630)</f>
        <v/>
      </c>
      <c r="P627">
        <f>主动技能!V630</f>
        <v>0</v>
      </c>
      <c r="Q627">
        <f>主动技能!W630</f>
        <v>0</v>
      </c>
      <c r="R627">
        <f>主动技能!X630</f>
        <v>0</v>
      </c>
      <c r="S627">
        <f>主动技能!Y630</f>
        <v>50</v>
      </c>
      <c r="T627">
        <f>主动技能!Z630</f>
        <v>100</v>
      </c>
      <c r="U627">
        <f>主动技能!AB630</f>
        <v>0</v>
      </c>
      <c r="V627">
        <f>主动技能!AC630</f>
        <v>0</v>
      </c>
      <c r="W627">
        <f>主动技能!AD630</f>
        <v>0</v>
      </c>
      <c r="X627" s="1">
        <v>0</v>
      </c>
      <c r="Y627" s="1">
        <v>0</v>
      </c>
      <c r="Z627" s="1">
        <v>0</v>
      </c>
    </row>
    <row r="628" spans="1:26" x14ac:dyDescent="0.15">
      <c r="A628">
        <f>主动技能!B631</f>
        <v>625</v>
      </c>
      <c r="B628" s="4" t="str">
        <f>主动技能!H631</f>
        <v>主动技能3</v>
      </c>
      <c r="C628" s="4" t="str">
        <f>主动技能!I631</f>
        <v>对敌方单体造成1次200%攻击伤害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>
        <f>主动技能!O631</f>
        <v>0</v>
      </c>
      <c r="J628">
        <f>主动技能!P631</f>
        <v>0</v>
      </c>
      <c r="K628">
        <f>主动技能!Q631</f>
        <v>0</v>
      </c>
      <c r="L628">
        <f>主动技能!R631</f>
        <v>0</v>
      </c>
      <c r="M628">
        <f>主动技能!S631</f>
        <v>0</v>
      </c>
      <c r="N628" t="str">
        <f>IF(主动技能!T631="","",主动技能!T631)</f>
        <v/>
      </c>
      <c r="O628" t="str">
        <f>IF(主动技能!U631="","",主动技能!U631)</f>
        <v/>
      </c>
      <c r="P628">
        <f>主动技能!V631</f>
        <v>0</v>
      </c>
      <c r="Q628">
        <f>主动技能!W631</f>
        <v>0</v>
      </c>
      <c r="R628">
        <f>主动技能!X631</f>
        <v>0</v>
      </c>
      <c r="S628">
        <f>主动技能!Y631</f>
        <v>50</v>
      </c>
      <c r="T628">
        <f>主动技能!Z631</f>
        <v>100</v>
      </c>
      <c r="U628">
        <f>主动技能!AB631</f>
        <v>0</v>
      </c>
      <c r="V628">
        <f>主动技能!AC631</f>
        <v>0</v>
      </c>
      <c r="W628">
        <f>主动技能!AD631</f>
        <v>0</v>
      </c>
      <c r="X628" s="1">
        <v>0</v>
      </c>
      <c r="Y628" s="1">
        <v>0</v>
      </c>
      <c r="Z628" s="1">
        <v>0</v>
      </c>
    </row>
    <row r="629" spans="1:26" x14ac:dyDescent="0.15">
      <c r="A629">
        <f>主动技能!B632</f>
        <v>626</v>
      </c>
      <c r="B629" s="4" t="str">
        <f>主动技能!H632</f>
        <v>主动技能3</v>
      </c>
      <c r="C629" s="4" t="str">
        <f>主动技能!I632</f>
        <v>对敌方单体造成1次200%攻击伤害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>
        <f>主动技能!O632</f>
        <v>0</v>
      </c>
      <c r="J629">
        <f>主动技能!P632</f>
        <v>0</v>
      </c>
      <c r="K629">
        <f>主动技能!Q632</f>
        <v>0</v>
      </c>
      <c r="L629">
        <f>主动技能!R632</f>
        <v>0</v>
      </c>
      <c r="M629">
        <f>主动技能!S632</f>
        <v>0</v>
      </c>
      <c r="N629" t="str">
        <f>IF(主动技能!T632="","",主动技能!T632)</f>
        <v/>
      </c>
      <c r="O629" t="str">
        <f>IF(主动技能!U632="","",主动技能!U632)</f>
        <v/>
      </c>
      <c r="P629">
        <f>主动技能!V632</f>
        <v>0</v>
      </c>
      <c r="Q629">
        <f>主动技能!W632</f>
        <v>0</v>
      </c>
      <c r="R629">
        <f>主动技能!X632</f>
        <v>0</v>
      </c>
      <c r="S629">
        <f>主动技能!Y632</f>
        <v>50</v>
      </c>
      <c r="T629">
        <f>主动技能!Z632</f>
        <v>100</v>
      </c>
      <c r="U629">
        <f>主动技能!AB632</f>
        <v>0</v>
      </c>
      <c r="V629">
        <f>主动技能!AC632</f>
        <v>0</v>
      </c>
      <c r="W629">
        <f>主动技能!AD632</f>
        <v>0</v>
      </c>
      <c r="X629" s="1">
        <v>0</v>
      </c>
      <c r="Y629" s="1">
        <v>0</v>
      </c>
      <c r="Z629" s="1">
        <v>0</v>
      </c>
    </row>
    <row r="630" spans="1:26" x14ac:dyDescent="0.15">
      <c r="A630">
        <f>主动技能!B633</f>
        <v>627</v>
      </c>
      <c r="B630" s="4" t="str">
        <f>主动技能!H633</f>
        <v>主动技能3</v>
      </c>
      <c r="C630" s="4" t="str">
        <f>主动技能!I633</f>
        <v>对敌方单体造成1次200%攻击伤害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>
        <f>主动技能!O633</f>
        <v>0</v>
      </c>
      <c r="J630">
        <f>主动技能!P633</f>
        <v>0</v>
      </c>
      <c r="K630">
        <f>主动技能!Q633</f>
        <v>0</v>
      </c>
      <c r="L630">
        <f>主动技能!R633</f>
        <v>0</v>
      </c>
      <c r="M630">
        <f>主动技能!S633</f>
        <v>0</v>
      </c>
      <c r="N630" t="str">
        <f>IF(主动技能!T633="","",主动技能!T633)</f>
        <v/>
      </c>
      <c r="O630" t="str">
        <f>IF(主动技能!U633="","",主动技能!U633)</f>
        <v/>
      </c>
      <c r="P630">
        <f>主动技能!V633</f>
        <v>0</v>
      </c>
      <c r="Q630">
        <f>主动技能!W633</f>
        <v>0</v>
      </c>
      <c r="R630">
        <f>主动技能!X633</f>
        <v>0</v>
      </c>
      <c r="S630">
        <f>主动技能!Y633</f>
        <v>50</v>
      </c>
      <c r="T630">
        <f>主动技能!Z633</f>
        <v>100</v>
      </c>
      <c r="U630">
        <f>主动技能!AB633</f>
        <v>0</v>
      </c>
      <c r="V630">
        <f>主动技能!AC633</f>
        <v>0</v>
      </c>
      <c r="W630">
        <f>主动技能!AD633</f>
        <v>0</v>
      </c>
      <c r="X630" s="1">
        <v>0</v>
      </c>
      <c r="Y630" s="1">
        <v>0</v>
      </c>
      <c r="Z630" s="1">
        <v>0</v>
      </c>
    </row>
    <row r="631" spans="1:26" x14ac:dyDescent="0.15">
      <c r="A631">
        <f>主动技能!B634</f>
        <v>628</v>
      </c>
      <c r="B631" s="4" t="str">
        <f>主动技能!H634</f>
        <v>主动技能3</v>
      </c>
      <c r="C631" s="4" t="str">
        <f>主动技能!I634</f>
        <v>对敌方单体造成1次200%攻击伤害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>
        <f>主动技能!O634</f>
        <v>0</v>
      </c>
      <c r="J631">
        <f>主动技能!P634</f>
        <v>0</v>
      </c>
      <c r="K631">
        <f>主动技能!Q634</f>
        <v>0</v>
      </c>
      <c r="L631">
        <f>主动技能!R634</f>
        <v>0</v>
      </c>
      <c r="M631">
        <f>主动技能!S634</f>
        <v>0</v>
      </c>
      <c r="N631" t="str">
        <f>IF(主动技能!T634="","",主动技能!T634)</f>
        <v/>
      </c>
      <c r="O631" t="str">
        <f>IF(主动技能!U634="","",主动技能!U634)</f>
        <v/>
      </c>
      <c r="P631">
        <f>主动技能!V634</f>
        <v>0</v>
      </c>
      <c r="Q631">
        <f>主动技能!W634</f>
        <v>0</v>
      </c>
      <c r="R631">
        <f>主动技能!X634</f>
        <v>0</v>
      </c>
      <c r="S631">
        <f>主动技能!Y634</f>
        <v>50</v>
      </c>
      <c r="T631">
        <f>主动技能!Z634</f>
        <v>100</v>
      </c>
      <c r="U631">
        <f>主动技能!AB634</f>
        <v>0</v>
      </c>
      <c r="V631">
        <f>主动技能!AC634</f>
        <v>0</v>
      </c>
      <c r="W631">
        <f>主动技能!AD634</f>
        <v>0</v>
      </c>
      <c r="X631" s="1">
        <v>0</v>
      </c>
      <c r="Y631" s="1">
        <v>0</v>
      </c>
      <c r="Z631" s="1">
        <v>0</v>
      </c>
    </row>
    <row r="632" spans="1:26" x14ac:dyDescent="0.15">
      <c r="A632">
        <f>主动技能!B635</f>
        <v>629</v>
      </c>
      <c r="B632" s="4" t="str">
        <f>主动技能!H635</f>
        <v>主动技能3</v>
      </c>
      <c r="C632" s="4" t="str">
        <f>主动技能!I635</f>
        <v>对敌方单体造成1次200%攻击伤害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>
        <f>主动技能!O635</f>
        <v>0</v>
      </c>
      <c r="J632">
        <f>主动技能!P635</f>
        <v>0</v>
      </c>
      <c r="K632">
        <f>主动技能!Q635</f>
        <v>0</v>
      </c>
      <c r="L632">
        <f>主动技能!R635</f>
        <v>0</v>
      </c>
      <c r="M632">
        <f>主动技能!S635</f>
        <v>0</v>
      </c>
      <c r="N632" t="str">
        <f>IF(主动技能!T635="","",主动技能!T635)</f>
        <v/>
      </c>
      <c r="O632" t="str">
        <f>IF(主动技能!U635="","",主动技能!U635)</f>
        <v/>
      </c>
      <c r="P632">
        <f>主动技能!V635</f>
        <v>0</v>
      </c>
      <c r="Q632">
        <f>主动技能!W635</f>
        <v>0</v>
      </c>
      <c r="R632">
        <f>主动技能!X635</f>
        <v>0</v>
      </c>
      <c r="S632">
        <f>主动技能!Y635</f>
        <v>50</v>
      </c>
      <c r="T632">
        <f>主动技能!Z635</f>
        <v>100</v>
      </c>
      <c r="U632">
        <f>主动技能!AB635</f>
        <v>0</v>
      </c>
      <c r="V632">
        <f>主动技能!AC635</f>
        <v>0</v>
      </c>
      <c r="W632">
        <f>主动技能!AD635</f>
        <v>0</v>
      </c>
      <c r="X632" s="1">
        <v>0</v>
      </c>
      <c r="Y632" s="1">
        <v>0</v>
      </c>
      <c r="Z632" s="1">
        <v>0</v>
      </c>
    </row>
    <row r="633" spans="1:26" x14ac:dyDescent="0.15">
      <c r="A633">
        <f>主动技能!B636</f>
        <v>630</v>
      </c>
      <c r="B633" s="4" t="str">
        <f>主动技能!H636</f>
        <v>主动技能3</v>
      </c>
      <c r="C633" s="4" t="str">
        <f>主动技能!I636</f>
        <v>对敌方单体造成1次200%攻击伤害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>
        <f>主动技能!O636</f>
        <v>0</v>
      </c>
      <c r="J633">
        <f>主动技能!P636</f>
        <v>0</v>
      </c>
      <c r="K633">
        <f>主动技能!Q636</f>
        <v>0</v>
      </c>
      <c r="L633">
        <f>主动技能!R636</f>
        <v>0</v>
      </c>
      <c r="M633">
        <f>主动技能!S636</f>
        <v>0</v>
      </c>
      <c r="N633" t="str">
        <f>IF(主动技能!T636="","",主动技能!T636)</f>
        <v/>
      </c>
      <c r="O633" t="str">
        <f>IF(主动技能!U636="","",主动技能!U636)</f>
        <v/>
      </c>
      <c r="P633">
        <f>主动技能!V636</f>
        <v>0</v>
      </c>
      <c r="Q633">
        <f>主动技能!W636</f>
        <v>0</v>
      </c>
      <c r="R633">
        <f>主动技能!X636</f>
        <v>0</v>
      </c>
      <c r="S633">
        <f>主动技能!Y636</f>
        <v>50</v>
      </c>
      <c r="T633">
        <f>主动技能!Z636</f>
        <v>100</v>
      </c>
      <c r="U633">
        <f>主动技能!AB636</f>
        <v>0</v>
      </c>
      <c r="V633">
        <f>主动技能!AC636</f>
        <v>0</v>
      </c>
      <c r="W633">
        <f>主动技能!AD636</f>
        <v>0</v>
      </c>
      <c r="X633" s="1">
        <v>0</v>
      </c>
      <c r="Y633" s="1">
        <v>0</v>
      </c>
      <c r="Z633" s="1">
        <v>0</v>
      </c>
    </row>
    <row r="634" spans="1:26" x14ac:dyDescent="0.15">
      <c r="A634">
        <f>主动技能!B637</f>
        <v>631</v>
      </c>
      <c r="B634" s="4" t="str">
        <f>主动技能!H637</f>
        <v>主动技能3</v>
      </c>
      <c r="C634" s="4" t="str">
        <f>主动技能!I637</f>
        <v>对敌方单体造成1次200%攻击伤害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>
        <f>主动技能!O637</f>
        <v>0</v>
      </c>
      <c r="J634">
        <f>主动技能!P637</f>
        <v>0</v>
      </c>
      <c r="K634">
        <f>主动技能!Q637</f>
        <v>0</v>
      </c>
      <c r="L634">
        <f>主动技能!R637</f>
        <v>0</v>
      </c>
      <c r="M634">
        <f>主动技能!S637</f>
        <v>0</v>
      </c>
      <c r="N634" t="str">
        <f>IF(主动技能!T637="","",主动技能!T637)</f>
        <v/>
      </c>
      <c r="O634" t="str">
        <f>IF(主动技能!U637="","",主动技能!U637)</f>
        <v/>
      </c>
      <c r="P634">
        <f>主动技能!V637</f>
        <v>0</v>
      </c>
      <c r="Q634">
        <f>主动技能!W637</f>
        <v>0</v>
      </c>
      <c r="R634">
        <f>主动技能!X637</f>
        <v>0</v>
      </c>
      <c r="S634">
        <f>主动技能!Y637</f>
        <v>50</v>
      </c>
      <c r="T634">
        <f>主动技能!Z637</f>
        <v>100</v>
      </c>
      <c r="U634">
        <f>主动技能!AB637</f>
        <v>0</v>
      </c>
      <c r="V634">
        <f>主动技能!AC637</f>
        <v>0</v>
      </c>
      <c r="W634">
        <f>主动技能!AD637</f>
        <v>0</v>
      </c>
      <c r="X634" s="1">
        <v>0</v>
      </c>
      <c r="Y634" s="1">
        <v>0</v>
      </c>
      <c r="Z634" s="1">
        <v>0</v>
      </c>
    </row>
    <row r="635" spans="1:26" x14ac:dyDescent="0.15">
      <c r="A635">
        <f>主动技能!B638</f>
        <v>632</v>
      </c>
      <c r="B635" s="4" t="str">
        <f>主动技能!H638</f>
        <v>主动技能3</v>
      </c>
      <c r="C635" s="4" t="str">
        <f>主动技能!I638</f>
        <v>对敌方单体造成1次200%攻击伤害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>
        <f>主动技能!O638</f>
        <v>0</v>
      </c>
      <c r="J635">
        <f>主动技能!P638</f>
        <v>0</v>
      </c>
      <c r="K635">
        <f>主动技能!Q638</f>
        <v>0</v>
      </c>
      <c r="L635">
        <f>主动技能!R638</f>
        <v>0</v>
      </c>
      <c r="M635">
        <f>主动技能!S638</f>
        <v>0</v>
      </c>
      <c r="N635" t="str">
        <f>IF(主动技能!T638="","",主动技能!T638)</f>
        <v/>
      </c>
      <c r="O635" t="str">
        <f>IF(主动技能!U638="","",主动技能!U638)</f>
        <v/>
      </c>
      <c r="P635">
        <f>主动技能!V638</f>
        <v>0</v>
      </c>
      <c r="Q635">
        <f>主动技能!W638</f>
        <v>0</v>
      </c>
      <c r="R635">
        <f>主动技能!X638</f>
        <v>0</v>
      </c>
      <c r="S635">
        <f>主动技能!Y638</f>
        <v>50</v>
      </c>
      <c r="T635">
        <f>主动技能!Z638</f>
        <v>100</v>
      </c>
      <c r="U635">
        <f>主动技能!AB638</f>
        <v>0</v>
      </c>
      <c r="V635">
        <f>主动技能!AC638</f>
        <v>0</v>
      </c>
      <c r="W635">
        <f>主动技能!AD638</f>
        <v>0</v>
      </c>
      <c r="X635" s="1">
        <v>0</v>
      </c>
      <c r="Y635" s="1">
        <v>0</v>
      </c>
      <c r="Z635" s="1">
        <v>0</v>
      </c>
    </row>
    <row r="636" spans="1:26" x14ac:dyDescent="0.15">
      <c r="A636">
        <f>主动技能!B639</f>
        <v>633</v>
      </c>
      <c r="B636" s="4" t="str">
        <f>主动技能!H639</f>
        <v>主动技能3</v>
      </c>
      <c r="C636" s="4" t="str">
        <f>主动技能!I639</f>
        <v>对敌方单体造成1次200%攻击伤害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>
        <f>主动技能!O639</f>
        <v>0</v>
      </c>
      <c r="J636">
        <f>主动技能!P639</f>
        <v>0</v>
      </c>
      <c r="K636">
        <f>主动技能!Q639</f>
        <v>0</v>
      </c>
      <c r="L636">
        <f>主动技能!R639</f>
        <v>0</v>
      </c>
      <c r="M636">
        <f>主动技能!S639</f>
        <v>0</v>
      </c>
      <c r="N636" t="str">
        <f>IF(主动技能!T639="","",主动技能!T639)</f>
        <v/>
      </c>
      <c r="O636" t="str">
        <f>IF(主动技能!U639="","",主动技能!U639)</f>
        <v/>
      </c>
      <c r="P636">
        <f>主动技能!V639</f>
        <v>0</v>
      </c>
      <c r="Q636">
        <f>主动技能!W639</f>
        <v>0</v>
      </c>
      <c r="R636">
        <f>主动技能!X639</f>
        <v>0</v>
      </c>
      <c r="S636">
        <f>主动技能!Y639</f>
        <v>50</v>
      </c>
      <c r="T636">
        <f>主动技能!Z639</f>
        <v>100</v>
      </c>
      <c r="U636">
        <f>主动技能!AB639</f>
        <v>0</v>
      </c>
      <c r="V636">
        <f>主动技能!AC639</f>
        <v>0</v>
      </c>
      <c r="W636">
        <f>主动技能!AD639</f>
        <v>0</v>
      </c>
      <c r="X636" s="1">
        <v>0</v>
      </c>
      <c r="Y636" s="1">
        <v>0</v>
      </c>
      <c r="Z636" s="1">
        <v>0</v>
      </c>
    </row>
    <row r="637" spans="1:26" x14ac:dyDescent="0.15">
      <c r="A637">
        <f>主动技能!B640</f>
        <v>634</v>
      </c>
      <c r="B637" s="4" t="str">
        <f>主动技能!H640</f>
        <v>主动技能3</v>
      </c>
      <c r="C637" s="4" t="str">
        <f>主动技能!I640</f>
        <v>对敌方单体造成1次200%攻击伤害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>
        <f>主动技能!O640</f>
        <v>0</v>
      </c>
      <c r="J637">
        <f>主动技能!P640</f>
        <v>0</v>
      </c>
      <c r="K637">
        <f>主动技能!Q640</f>
        <v>0</v>
      </c>
      <c r="L637">
        <f>主动技能!R640</f>
        <v>0</v>
      </c>
      <c r="M637">
        <f>主动技能!S640</f>
        <v>0</v>
      </c>
      <c r="N637" t="str">
        <f>IF(主动技能!T640="","",主动技能!T640)</f>
        <v/>
      </c>
      <c r="O637" t="str">
        <f>IF(主动技能!U640="","",主动技能!U640)</f>
        <v/>
      </c>
      <c r="P637">
        <f>主动技能!V640</f>
        <v>0</v>
      </c>
      <c r="Q637">
        <f>主动技能!W640</f>
        <v>0</v>
      </c>
      <c r="R637">
        <f>主动技能!X640</f>
        <v>0</v>
      </c>
      <c r="S637">
        <f>主动技能!Y640</f>
        <v>50</v>
      </c>
      <c r="T637">
        <f>主动技能!Z640</f>
        <v>100</v>
      </c>
      <c r="U637">
        <f>主动技能!AB640</f>
        <v>0</v>
      </c>
      <c r="V637">
        <f>主动技能!AC640</f>
        <v>0</v>
      </c>
      <c r="W637">
        <f>主动技能!AD640</f>
        <v>0</v>
      </c>
      <c r="X637" s="1">
        <v>0</v>
      </c>
      <c r="Y637" s="1">
        <v>0</v>
      </c>
      <c r="Z637" s="1">
        <v>0</v>
      </c>
    </row>
    <row r="638" spans="1:26" x14ac:dyDescent="0.15">
      <c r="A638">
        <f>主动技能!B641</f>
        <v>635</v>
      </c>
      <c r="B638" s="4" t="str">
        <f>主动技能!H641</f>
        <v>主动技能3</v>
      </c>
      <c r="C638" s="4" t="str">
        <f>主动技能!I641</f>
        <v>对敌方单体造成1次200%攻击伤害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>
        <f>主动技能!O641</f>
        <v>0</v>
      </c>
      <c r="J638">
        <f>主动技能!P641</f>
        <v>0</v>
      </c>
      <c r="K638">
        <f>主动技能!Q641</f>
        <v>0</v>
      </c>
      <c r="L638">
        <f>主动技能!R641</f>
        <v>0</v>
      </c>
      <c r="M638">
        <f>主动技能!S641</f>
        <v>0</v>
      </c>
      <c r="N638" t="str">
        <f>IF(主动技能!T641="","",主动技能!T641)</f>
        <v/>
      </c>
      <c r="O638" t="str">
        <f>IF(主动技能!U641="","",主动技能!U641)</f>
        <v/>
      </c>
      <c r="P638">
        <f>主动技能!V641</f>
        <v>0</v>
      </c>
      <c r="Q638">
        <f>主动技能!W641</f>
        <v>0</v>
      </c>
      <c r="R638">
        <f>主动技能!X641</f>
        <v>0</v>
      </c>
      <c r="S638">
        <f>主动技能!Y641</f>
        <v>50</v>
      </c>
      <c r="T638">
        <f>主动技能!Z641</f>
        <v>100</v>
      </c>
      <c r="U638">
        <f>主动技能!AB641</f>
        <v>0</v>
      </c>
      <c r="V638">
        <f>主动技能!AC641</f>
        <v>0</v>
      </c>
      <c r="W638">
        <f>主动技能!AD641</f>
        <v>0</v>
      </c>
      <c r="X638" s="1">
        <v>0</v>
      </c>
      <c r="Y638" s="1">
        <v>0</v>
      </c>
      <c r="Z638" s="1">
        <v>0</v>
      </c>
    </row>
    <row r="639" spans="1:26" x14ac:dyDescent="0.15">
      <c r="A639">
        <f>主动技能!B642</f>
        <v>636</v>
      </c>
      <c r="B639" s="4" t="str">
        <f>主动技能!H642</f>
        <v>主动技能3</v>
      </c>
      <c r="C639" s="4" t="str">
        <f>主动技能!I642</f>
        <v>对敌方单体造成1次200%攻击伤害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>
        <f>主动技能!O642</f>
        <v>0</v>
      </c>
      <c r="J639">
        <f>主动技能!P642</f>
        <v>0</v>
      </c>
      <c r="K639">
        <f>主动技能!Q642</f>
        <v>0</v>
      </c>
      <c r="L639">
        <f>主动技能!R642</f>
        <v>0</v>
      </c>
      <c r="M639">
        <f>主动技能!S642</f>
        <v>0</v>
      </c>
      <c r="N639" t="str">
        <f>IF(主动技能!T642="","",主动技能!T642)</f>
        <v/>
      </c>
      <c r="O639" t="str">
        <f>IF(主动技能!U642="","",主动技能!U642)</f>
        <v/>
      </c>
      <c r="P639">
        <f>主动技能!V642</f>
        <v>0</v>
      </c>
      <c r="Q639">
        <f>主动技能!W642</f>
        <v>0</v>
      </c>
      <c r="R639">
        <f>主动技能!X642</f>
        <v>0</v>
      </c>
      <c r="S639">
        <f>主动技能!Y642</f>
        <v>50</v>
      </c>
      <c r="T639">
        <f>主动技能!Z642</f>
        <v>100</v>
      </c>
      <c r="U639">
        <f>主动技能!AB642</f>
        <v>0</v>
      </c>
      <c r="V639">
        <f>主动技能!AC642</f>
        <v>0</v>
      </c>
      <c r="W639">
        <f>主动技能!AD642</f>
        <v>0</v>
      </c>
      <c r="X639" s="1">
        <v>0</v>
      </c>
      <c r="Y639" s="1">
        <v>0</v>
      </c>
      <c r="Z639" s="1">
        <v>0</v>
      </c>
    </row>
    <row r="640" spans="1:26" x14ac:dyDescent="0.15">
      <c r="A640">
        <f>主动技能!B643</f>
        <v>637</v>
      </c>
      <c r="B640" s="4" t="str">
        <f>主动技能!H643</f>
        <v>主动技能3</v>
      </c>
      <c r="C640" s="4" t="str">
        <f>主动技能!I643</f>
        <v>对敌方单体造成1次200%攻击伤害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>
        <f>主动技能!O643</f>
        <v>0</v>
      </c>
      <c r="J640">
        <f>主动技能!P643</f>
        <v>0</v>
      </c>
      <c r="K640">
        <f>主动技能!Q643</f>
        <v>0</v>
      </c>
      <c r="L640">
        <f>主动技能!R643</f>
        <v>0</v>
      </c>
      <c r="M640">
        <f>主动技能!S643</f>
        <v>0</v>
      </c>
      <c r="N640" t="str">
        <f>IF(主动技能!T643="","",主动技能!T643)</f>
        <v/>
      </c>
      <c r="O640" t="str">
        <f>IF(主动技能!U643="","",主动技能!U643)</f>
        <v/>
      </c>
      <c r="P640">
        <f>主动技能!V643</f>
        <v>0</v>
      </c>
      <c r="Q640">
        <f>主动技能!W643</f>
        <v>0</v>
      </c>
      <c r="R640">
        <f>主动技能!X643</f>
        <v>0</v>
      </c>
      <c r="S640">
        <f>主动技能!Y643</f>
        <v>50</v>
      </c>
      <c r="T640">
        <f>主动技能!Z643</f>
        <v>100</v>
      </c>
      <c r="U640">
        <f>主动技能!AB643</f>
        <v>0</v>
      </c>
      <c r="V640">
        <f>主动技能!AC643</f>
        <v>0</v>
      </c>
      <c r="W640">
        <f>主动技能!AD643</f>
        <v>0</v>
      </c>
      <c r="X640" s="1">
        <v>0</v>
      </c>
      <c r="Y640" s="1">
        <v>0</v>
      </c>
      <c r="Z640" s="1">
        <v>0</v>
      </c>
    </row>
    <row r="641" spans="1:26" x14ac:dyDescent="0.15">
      <c r="A641">
        <f>主动技能!B644</f>
        <v>638</v>
      </c>
      <c r="B641" s="4" t="str">
        <f>主动技能!H644</f>
        <v>主动技能3</v>
      </c>
      <c r="C641" s="4" t="str">
        <f>主动技能!I644</f>
        <v>对敌方单体造成1次200%攻击伤害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>
        <f>主动技能!O644</f>
        <v>0</v>
      </c>
      <c r="J641">
        <f>主动技能!P644</f>
        <v>0</v>
      </c>
      <c r="K641">
        <f>主动技能!Q644</f>
        <v>0</v>
      </c>
      <c r="L641">
        <f>主动技能!R644</f>
        <v>0</v>
      </c>
      <c r="M641">
        <f>主动技能!S644</f>
        <v>0</v>
      </c>
      <c r="N641" t="str">
        <f>IF(主动技能!T644="","",主动技能!T644)</f>
        <v/>
      </c>
      <c r="O641" t="str">
        <f>IF(主动技能!U644="","",主动技能!U644)</f>
        <v/>
      </c>
      <c r="P641">
        <f>主动技能!V644</f>
        <v>0</v>
      </c>
      <c r="Q641">
        <f>主动技能!W644</f>
        <v>0</v>
      </c>
      <c r="R641">
        <f>主动技能!X644</f>
        <v>0</v>
      </c>
      <c r="S641">
        <f>主动技能!Y644</f>
        <v>50</v>
      </c>
      <c r="T641">
        <f>主动技能!Z644</f>
        <v>100</v>
      </c>
      <c r="U641">
        <f>主动技能!AB644</f>
        <v>0</v>
      </c>
      <c r="V641">
        <f>主动技能!AC644</f>
        <v>0</v>
      </c>
      <c r="W641">
        <f>主动技能!AD644</f>
        <v>0</v>
      </c>
      <c r="X641" s="1">
        <v>0</v>
      </c>
      <c r="Y641" s="1">
        <v>0</v>
      </c>
      <c r="Z641" s="1">
        <v>0</v>
      </c>
    </row>
    <row r="642" spans="1:26" x14ac:dyDescent="0.15">
      <c r="A642">
        <f>主动技能!B645</f>
        <v>639</v>
      </c>
      <c r="B642" s="4" t="str">
        <f>主动技能!H645</f>
        <v>主动技能3</v>
      </c>
      <c r="C642" s="4" t="str">
        <f>主动技能!I645</f>
        <v>对敌方单体造成1次200%攻击伤害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>
        <f>主动技能!O645</f>
        <v>0</v>
      </c>
      <c r="J642">
        <f>主动技能!P645</f>
        <v>0</v>
      </c>
      <c r="K642">
        <f>主动技能!Q645</f>
        <v>0</v>
      </c>
      <c r="L642">
        <f>主动技能!R645</f>
        <v>0</v>
      </c>
      <c r="M642">
        <f>主动技能!S645</f>
        <v>0</v>
      </c>
      <c r="N642" t="str">
        <f>IF(主动技能!T645="","",主动技能!T645)</f>
        <v/>
      </c>
      <c r="O642" t="str">
        <f>IF(主动技能!U645="","",主动技能!U645)</f>
        <v/>
      </c>
      <c r="P642">
        <f>主动技能!V645</f>
        <v>0</v>
      </c>
      <c r="Q642">
        <f>主动技能!W645</f>
        <v>0</v>
      </c>
      <c r="R642">
        <f>主动技能!X645</f>
        <v>0</v>
      </c>
      <c r="S642">
        <f>主动技能!Y645</f>
        <v>50</v>
      </c>
      <c r="T642">
        <f>主动技能!Z645</f>
        <v>100</v>
      </c>
      <c r="U642">
        <f>主动技能!AB645</f>
        <v>0</v>
      </c>
      <c r="V642">
        <f>主动技能!AC645</f>
        <v>0</v>
      </c>
      <c r="W642">
        <f>主动技能!AD645</f>
        <v>0</v>
      </c>
      <c r="X642" s="1">
        <v>0</v>
      </c>
      <c r="Y642" s="1">
        <v>0</v>
      </c>
      <c r="Z642" s="1">
        <v>0</v>
      </c>
    </row>
    <row r="643" spans="1:26" x14ac:dyDescent="0.15">
      <c r="A643">
        <f>主动技能!B646</f>
        <v>640</v>
      </c>
      <c r="B643" s="4" t="str">
        <f>主动技能!H646</f>
        <v>主动技能3</v>
      </c>
      <c r="C643" s="4" t="str">
        <f>主动技能!I646</f>
        <v>对敌方单体造成1次200%攻击伤害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>
        <f>主动技能!O646</f>
        <v>0</v>
      </c>
      <c r="J643">
        <f>主动技能!P646</f>
        <v>0</v>
      </c>
      <c r="K643">
        <f>主动技能!Q646</f>
        <v>0</v>
      </c>
      <c r="L643">
        <f>主动技能!R646</f>
        <v>0</v>
      </c>
      <c r="M643">
        <f>主动技能!S646</f>
        <v>0</v>
      </c>
      <c r="N643" t="str">
        <f>IF(主动技能!T646="","",主动技能!T646)</f>
        <v/>
      </c>
      <c r="O643" t="str">
        <f>IF(主动技能!U646="","",主动技能!U646)</f>
        <v/>
      </c>
      <c r="P643">
        <f>主动技能!V646</f>
        <v>0</v>
      </c>
      <c r="Q643">
        <f>主动技能!W646</f>
        <v>0</v>
      </c>
      <c r="R643">
        <f>主动技能!X646</f>
        <v>0</v>
      </c>
      <c r="S643">
        <f>主动技能!Y646</f>
        <v>50</v>
      </c>
      <c r="T643">
        <f>主动技能!Z646</f>
        <v>100</v>
      </c>
      <c r="U643">
        <f>主动技能!AB646</f>
        <v>0</v>
      </c>
      <c r="V643">
        <f>主动技能!AC646</f>
        <v>0</v>
      </c>
      <c r="W643">
        <f>主动技能!AD646</f>
        <v>0</v>
      </c>
      <c r="X643" s="1">
        <v>0</v>
      </c>
      <c r="Y643" s="1">
        <v>0</v>
      </c>
      <c r="Z643" s="1">
        <v>0</v>
      </c>
    </row>
    <row r="644" spans="1:26" x14ac:dyDescent="0.15">
      <c r="A644">
        <f>主动技能!B647</f>
        <v>641</v>
      </c>
      <c r="B644" s="4" t="str">
        <f>主动技能!H647</f>
        <v>主动技能3</v>
      </c>
      <c r="C644" s="4" t="str">
        <f>主动技能!I647</f>
        <v>对敌方单体造成1次200%攻击伤害</v>
      </c>
      <c r="D644" s="4">
        <f>VLOOKUP(主动技能!J647,对应表!F:G,2,FALSE)</f>
        <v>1</v>
      </c>
      <c r="E644" s="4">
        <f>VLOOKUP(主动技能!K647,对应表!J:K,2,FALSE)</f>
        <v>1</v>
      </c>
      <c r="F644" s="4">
        <f>VLOOKUP(主动技能!L647,对应表!N:O,2,FALSE)</f>
        <v>1</v>
      </c>
      <c r="G644" s="4">
        <f>IF(主动技能!M647="必中",2,1)</f>
        <v>1</v>
      </c>
      <c r="H644" s="4">
        <f>主动技能!N647</f>
        <v>100</v>
      </c>
      <c r="I644" s="4">
        <f>主动技能!O647</f>
        <v>0</v>
      </c>
      <c r="J644">
        <f>主动技能!P647</f>
        <v>0</v>
      </c>
      <c r="K644">
        <f>主动技能!Q647</f>
        <v>0</v>
      </c>
      <c r="L644">
        <f>主动技能!R647</f>
        <v>0</v>
      </c>
      <c r="M644">
        <f>主动技能!S647</f>
        <v>0</v>
      </c>
      <c r="N644" t="str">
        <f>IF(主动技能!T647="","",主动技能!T647)</f>
        <v/>
      </c>
      <c r="O644" t="str">
        <f>IF(主动技能!U647="","",主动技能!U647)</f>
        <v/>
      </c>
      <c r="P644">
        <f>主动技能!V647</f>
        <v>0</v>
      </c>
      <c r="Q644">
        <f>主动技能!W647</f>
        <v>0</v>
      </c>
      <c r="R644">
        <f>主动技能!X647</f>
        <v>0</v>
      </c>
      <c r="S644">
        <f>主动技能!Y647</f>
        <v>100</v>
      </c>
      <c r="T644">
        <f>主动技能!Z647</f>
        <v>100</v>
      </c>
      <c r="U644">
        <f>主动技能!AB647</f>
        <v>0</v>
      </c>
      <c r="V644">
        <f>主动技能!AC647</f>
        <v>0</v>
      </c>
      <c r="W644">
        <f>主动技能!AD647</f>
        <v>0</v>
      </c>
      <c r="X644" s="1">
        <v>0</v>
      </c>
      <c r="Y644" s="1">
        <v>0</v>
      </c>
      <c r="Z644" s="1">
        <v>0</v>
      </c>
    </row>
    <row r="645" spans="1:26" x14ac:dyDescent="0.15">
      <c r="A645">
        <f>主动技能!B648</f>
        <v>642</v>
      </c>
      <c r="B645" s="4" t="str">
        <f>主动技能!H648</f>
        <v>主动技能3</v>
      </c>
      <c r="C645" s="4" t="str">
        <f>主动技能!I648</f>
        <v>对敌方单体造成1次200%攻击伤害</v>
      </c>
      <c r="D645" s="4">
        <f>VLOOKUP(主动技能!J648,对应表!F:G,2,FALSE)</f>
        <v>1</v>
      </c>
      <c r="E645" s="4">
        <f>VLOOKUP(主动技能!K648,对应表!J:K,2,FALSE)</f>
        <v>1</v>
      </c>
      <c r="F645" s="4">
        <f>VLOOKUP(主动技能!L648,对应表!N:O,2,FALSE)</f>
        <v>1</v>
      </c>
      <c r="G645" s="4">
        <f>IF(主动技能!M648="必中",2,1)</f>
        <v>1</v>
      </c>
      <c r="H645" s="4">
        <f>主动技能!N648</f>
        <v>100</v>
      </c>
      <c r="I645" s="4">
        <f>主动技能!O648</f>
        <v>0</v>
      </c>
      <c r="J645">
        <f>主动技能!P648</f>
        <v>0</v>
      </c>
      <c r="K645">
        <f>主动技能!Q648</f>
        <v>0</v>
      </c>
      <c r="L645">
        <f>主动技能!R648</f>
        <v>0</v>
      </c>
      <c r="M645">
        <f>主动技能!S648</f>
        <v>0</v>
      </c>
      <c r="N645" t="str">
        <f>IF(主动技能!T648="","",主动技能!T648)</f>
        <v/>
      </c>
      <c r="O645" t="str">
        <f>IF(主动技能!U648="","",主动技能!U648)</f>
        <v/>
      </c>
      <c r="P645">
        <f>主动技能!V648</f>
        <v>0</v>
      </c>
      <c r="Q645">
        <f>主动技能!W648</f>
        <v>0</v>
      </c>
      <c r="R645">
        <f>主动技能!X648</f>
        <v>0</v>
      </c>
      <c r="S645">
        <f>主动技能!Y648</f>
        <v>100</v>
      </c>
      <c r="T645">
        <f>主动技能!Z648</f>
        <v>100</v>
      </c>
      <c r="U645">
        <f>主动技能!AB648</f>
        <v>0</v>
      </c>
      <c r="V645">
        <f>主动技能!AC648</f>
        <v>0</v>
      </c>
      <c r="W645">
        <f>主动技能!AD648</f>
        <v>0</v>
      </c>
      <c r="X645" s="1">
        <v>0</v>
      </c>
      <c r="Y645" s="1">
        <v>0</v>
      </c>
      <c r="Z645" s="1">
        <v>0</v>
      </c>
    </row>
    <row r="646" spans="1:26" x14ac:dyDescent="0.15">
      <c r="A646">
        <f>主动技能!B649</f>
        <v>643</v>
      </c>
      <c r="B646" s="4" t="str">
        <f>主动技能!H649</f>
        <v>主动技能3</v>
      </c>
      <c r="C646" s="4" t="str">
        <f>主动技能!I649</f>
        <v>对敌方单体造成1次200%攻击伤害</v>
      </c>
      <c r="D646" s="4">
        <f>VLOOKUP(主动技能!J649,对应表!F:G,2,FALSE)</f>
        <v>1</v>
      </c>
      <c r="E646" s="4">
        <f>VLOOKUP(主动技能!K649,对应表!J:K,2,FALSE)</f>
        <v>1</v>
      </c>
      <c r="F646" s="4">
        <f>VLOOKUP(主动技能!L649,对应表!N:O,2,FALSE)</f>
        <v>1</v>
      </c>
      <c r="G646" s="4">
        <f>IF(主动技能!M649="必中",2,1)</f>
        <v>1</v>
      </c>
      <c r="H646" s="4">
        <f>主动技能!N649</f>
        <v>100</v>
      </c>
      <c r="I646" s="4">
        <f>主动技能!O649</f>
        <v>0</v>
      </c>
      <c r="J646">
        <f>主动技能!P649</f>
        <v>0</v>
      </c>
      <c r="K646">
        <f>主动技能!Q649</f>
        <v>0</v>
      </c>
      <c r="L646">
        <f>主动技能!R649</f>
        <v>0</v>
      </c>
      <c r="M646">
        <f>主动技能!S649</f>
        <v>0</v>
      </c>
      <c r="N646" t="str">
        <f>IF(主动技能!T649="","",主动技能!T649)</f>
        <v/>
      </c>
      <c r="O646" t="str">
        <f>IF(主动技能!U649="","",主动技能!U649)</f>
        <v/>
      </c>
      <c r="P646">
        <f>主动技能!V649</f>
        <v>0</v>
      </c>
      <c r="Q646">
        <f>主动技能!W649</f>
        <v>0</v>
      </c>
      <c r="R646">
        <f>主动技能!X649</f>
        <v>0</v>
      </c>
      <c r="S646">
        <f>主动技能!Y649</f>
        <v>100</v>
      </c>
      <c r="T646">
        <f>主动技能!Z649</f>
        <v>100</v>
      </c>
      <c r="U646">
        <f>主动技能!AB649</f>
        <v>0</v>
      </c>
      <c r="V646">
        <f>主动技能!AC649</f>
        <v>0</v>
      </c>
      <c r="W646">
        <f>主动技能!AD649</f>
        <v>0</v>
      </c>
      <c r="X646" s="1">
        <v>0</v>
      </c>
      <c r="Y646" s="1">
        <v>0</v>
      </c>
      <c r="Z646" s="1">
        <v>0</v>
      </c>
    </row>
    <row r="647" spans="1:26" x14ac:dyDescent="0.15">
      <c r="A647">
        <f>主动技能!B650</f>
        <v>644</v>
      </c>
      <c r="B647" s="4" t="str">
        <f>主动技能!H650</f>
        <v>主动技能3</v>
      </c>
      <c r="C647" s="4" t="str">
        <f>主动技能!I650</f>
        <v>对敌方单体造成1次200%攻击伤害</v>
      </c>
      <c r="D647" s="4">
        <f>VLOOKUP(主动技能!J650,对应表!F:G,2,FALSE)</f>
        <v>1</v>
      </c>
      <c r="E647" s="4">
        <f>VLOOKUP(主动技能!K650,对应表!J:K,2,FALSE)</f>
        <v>1</v>
      </c>
      <c r="F647" s="4">
        <f>VLOOKUP(主动技能!L650,对应表!N:O,2,FALSE)</f>
        <v>1</v>
      </c>
      <c r="G647" s="4">
        <f>IF(主动技能!M650="必中",2,1)</f>
        <v>1</v>
      </c>
      <c r="H647" s="4">
        <f>主动技能!N650</f>
        <v>100</v>
      </c>
      <c r="I647" s="4">
        <f>主动技能!O650</f>
        <v>0</v>
      </c>
      <c r="J647">
        <f>主动技能!P650</f>
        <v>0</v>
      </c>
      <c r="K647">
        <f>主动技能!Q650</f>
        <v>0</v>
      </c>
      <c r="L647">
        <f>主动技能!R650</f>
        <v>0</v>
      </c>
      <c r="M647">
        <f>主动技能!S650</f>
        <v>0</v>
      </c>
      <c r="N647" t="str">
        <f>IF(主动技能!T650="","",主动技能!T650)</f>
        <v/>
      </c>
      <c r="O647" t="str">
        <f>IF(主动技能!U650="","",主动技能!U650)</f>
        <v/>
      </c>
      <c r="P647">
        <f>主动技能!V650</f>
        <v>0</v>
      </c>
      <c r="Q647">
        <f>主动技能!W650</f>
        <v>0</v>
      </c>
      <c r="R647">
        <f>主动技能!X650</f>
        <v>0</v>
      </c>
      <c r="S647">
        <f>主动技能!Y650</f>
        <v>100</v>
      </c>
      <c r="T647">
        <f>主动技能!Z650</f>
        <v>100</v>
      </c>
      <c r="U647">
        <f>主动技能!AB650</f>
        <v>0</v>
      </c>
      <c r="V647">
        <f>主动技能!AC650</f>
        <v>0</v>
      </c>
      <c r="W647">
        <f>主动技能!AD650</f>
        <v>0</v>
      </c>
      <c r="X647" s="1">
        <v>0</v>
      </c>
      <c r="Y647" s="1">
        <v>0</v>
      </c>
      <c r="Z647" s="1">
        <v>0</v>
      </c>
    </row>
    <row r="648" spans="1:26" x14ac:dyDescent="0.15">
      <c r="A648">
        <f>主动技能!B651</f>
        <v>645</v>
      </c>
      <c r="B648" s="4" t="str">
        <f>主动技能!H651</f>
        <v>主动技能3</v>
      </c>
      <c r="C648" s="4" t="str">
        <f>主动技能!I651</f>
        <v>对敌方单体造成1次200%攻击伤害</v>
      </c>
      <c r="D648" s="4">
        <f>VLOOKUP(主动技能!J651,对应表!F:G,2,FALSE)</f>
        <v>1</v>
      </c>
      <c r="E648" s="4">
        <f>VLOOKUP(主动技能!K651,对应表!J:K,2,FALSE)</f>
        <v>1</v>
      </c>
      <c r="F648" s="4">
        <f>VLOOKUP(主动技能!L651,对应表!N:O,2,FALSE)</f>
        <v>1</v>
      </c>
      <c r="G648" s="4">
        <f>IF(主动技能!M651="必中",2,1)</f>
        <v>1</v>
      </c>
      <c r="H648" s="4">
        <f>主动技能!N651</f>
        <v>100</v>
      </c>
      <c r="I648" s="4">
        <f>主动技能!O651</f>
        <v>0</v>
      </c>
      <c r="J648">
        <f>主动技能!P651</f>
        <v>0</v>
      </c>
      <c r="K648">
        <f>主动技能!Q651</f>
        <v>0</v>
      </c>
      <c r="L648">
        <f>主动技能!R651</f>
        <v>0</v>
      </c>
      <c r="M648">
        <f>主动技能!S651</f>
        <v>0</v>
      </c>
      <c r="N648" t="str">
        <f>IF(主动技能!T651="","",主动技能!T651)</f>
        <v/>
      </c>
      <c r="O648" t="str">
        <f>IF(主动技能!U651="","",主动技能!U651)</f>
        <v/>
      </c>
      <c r="P648">
        <f>主动技能!V651</f>
        <v>0</v>
      </c>
      <c r="Q648">
        <f>主动技能!W651</f>
        <v>0</v>
      </c>
      <c r="R648">
        <f>主动技能!X651</f>
        <v>0</v>
      </c>
      <c r="S648">
        <f>主动技能!Y651</f>
        <v>100</v>
      </c>
      <c r="T648">
        <f>主动技能!Z651</f>
        <v>100</v>
      </c>
      <c r="U648">
        <f>主动技能!AB651</f>
        <v>0</v>
      </c>
      <c r="V648">
        <f>主动技能!AC651</f>
        <v>0</v>
      </c>
      <c r="W648">
        <f>主动技能!AD651</f>
        <v>0</v>
      </c>
      <c r="X648" s="1">
        <v>0</v>
      </c>
      <c r="Y648" s="1">
        <v>0</v>
      </c>
      <c r="Z648" s="1">
        <v>0</v>
      </c>
    </row>
    <row r="649" spans="1:26" x14ac:dyDescent="0.15">
      <c r="A649">
        <f>主动技能!B652</f>
        <v>646</v>
      </c>
      <c r="B649" s="4" t="str">
        <f>主动技能!H652</f>
        <v>主动技能3</v>
      </c>
      <c r="C649" s="4" t="str">
        <f>主动技能!I652</f>
        <v>对敌方单体造成1次200%攻击伤害</v>
      </c>
      <c r="D649" s="4">
        <f>VLOOKUP(主动技能!J652,对应表!F:G,2,FALSE)</f>
        <v>1</v>
      </c>
      <c r="E649" s="4">
        <f>VLOOKUP(主动技能!K652,对应表!J:K,2,FALSE)</f>
        <v>1</v>
      </c>
      <c r="F649" s="4">
        <f>VLOOKUP(主动技能!L652,对应表!N:O,2,FALSE)</f>
        <v>1</v>
      </c>
      <c r="G649" s="4">
        <f>IF(主动技能!M652="必中",2,1)</f>
        <v>1</v>
      </c>
      <c r="H649" s="4">
        <f>主动技能!N652</f>
        <v>100</v>
      </c>
      <c r="I649" s="4">
        <f>主动技能!O652</f>
        <v>0</v>
      </c>
      <c r="J649">
        <f>主动技能!P652</f>
        <v>0</v>
      </c>
      <c r="K649">
        <f>主动技能!Q652</f>
        <v>0</v>
      </c>
      <c r="L649">
        <f>主动技能!R652</f>
        <v>0</v>
      </c>
      <c r="M649">
        <f>主动技能!S652</f>
        <v>0</v>
      </c>
      <c r="N649" t="str">
        <f>IF(主动技能!T652="","",主动技能!T652)</f>
        <v/>
      </c>
      <c r="O649" t="str">
        <f>IF(主动技能!U652="","",主动技能!U652)</f>
        <v/>
      </c>
      <c r="P649">
        <f>主动技能!V652</f>
        <v>0</v>
      </c>
      <c r="Q649">
        <f>主动技能!W652</f>
        <v>0</v>
      </c>
      <c r="R649">
        <f>主动技能!X652</f>
        <v>0</v>
      </c>
      <c r="S649">
        <f>主动技能!Y652</f>
        <v>100</v>
      </c>
      <c r="T649">
        <f>主动技能!Z652</f>
        <v>100</v>
      </c>
      <c r="U649">
        <f>主动技能!AB652</f>
        <v>0</v>
      </c>
      <c r="V649">
        <f>主动技能!AC652</f>
        <v>0</v>
      </c>
      <c r="W649">
        <f>主动技能!AD652</f>
        <v>0</v>
      </c>
      <c r="X649" s="1">
        <v>0</v>
      </c>
      <c r="Y649" s="1">
        <v>0</v>
      </c>
      <c r="Z649" s="1">
        <v>0</v>
      </c>
    </row>
    <row r="650" spans="1:26" x14ac:dyDescent="0.15">
      <c r="A650">
        <f>主动技能!B653</f>
        <v>647</v>
      </c>
      <c r="B650" s="4" t="str">
        <f>主动技能!H653</f>
        <v>主动技能3</v>
      </c>
      <c r="C650" s="4" t="str">
        <f>主动技能!I653</f>
        <v>对敌方单体造成1次200%攻击伤害</v>
      </c>
      <c r="D650" s="4">
        <f>VLOOKUP(主动技能!J653,对应表!F:G,2,FALSE)</f>
        <v>1</v>
      </c>
      <c r="E650" s="4">
        <f>VLOOKUP(主动技能!K653,对应表!J:K,2,FALSE)</f>
        <v>1</v>
      </c>
      <c r="F650" s="4">
        <f>VLOOKUP(主动技能!L653,对应表!N:O,2,FALSE)</f>
        <v>1</v>
      </c>
      <c r="G650" s="4">
        <f>IF(主动技能!M653="必中",2,1)</f>
        <v>1</v>
      </c>
      <c r="H650" s="4">
        <f>主动技能!N653</f>
        <v>100</v>
      </c>
      <c r="I650" s="4">
        <f>主动技能!O653</f>
        <v>0</v>
      </c>
      <c r="J650">
        <f>主动技能!P653</f>
        <v>0</v>
      </c>
      <c r="K650">
        <f>主动技能!Q653</f>
        <v>0</v>
      </c>
      <c r="L650">
        <f>主动技能!R653</f>
        <v>0</v>
      </c>
      <c r="M650">
        <f>主动技能!S653</f>
        <v>0</v>
      </c>
      <c r="N650" t="str">
        <f>IF(主动技能!T653="","",主动技能!T653)</f>
        <v/>
      </c>
      <c r="O650" t="str">
        <f>IF(主动技能!U653="","",主动技能!U653)</f>
        <v/>
      </c>
      <c r="P650">
        <f>主动技能!V653</f>
        <v>0</v>
      </c>
      <c r="Q650">
        <f>主动技能!W653</f>
        <v>0</v>
      </c>
      <c r="R650">
        <f>主动技能!X653</f>
        <v>0</v>
      </c>
      <c r="S650">
        <f>主动技能!Y653</f>
        <v>100</v>
      </c>
      <c r="T650">
        <f>主动技能!Z653</f>
        <v>100</v>
      </c>
      <c r="U650">
        <f>主动技能!AB653</f>
        <v>0</v>
      </c>
      <c r="V650">
        <f>主动技能!AC653</f>
        <v>0</v>
      </c>
      <c r="W650">
        <f>主动技能!AD653</f>
        <v>0</v>
      </c>
      <c r="X650" s="1">
        <v>0</v>
      </c>
      <c r="Y650" s="1">
        <v>0</v>
      </c>
      <c r="Z650" s="1">
        <v>0</v>
      </c>
    </row>
    <row r="651" spans="1:26" x14ac:dyDescent="0.15">
      <c r="A651">
        <f>主动技能!B654</f>
        <v>648</v>
      </c>
      <c r="B651" s="4" t="str">
        <f>主动技能!H654</f>
        <v>主动技能3</v>
      </c>
      <c r="C651" s="4" t="str">
        <f>主动技能!I654</f>
        <v>对敌方单体造成1次200%攻击伤害</v>
      </c>
      <c r="D651" s="4">
        <f>VLOOKUP(主动技能!J654,对应表!F:G,2,FALSE)</f>
        <v>1</v>
      </c>
      <c r="E651" s="4">
        <f>VLOOKUP(主动技能!K654,对应表!J:K,2,FALSE)</f>
        <v>1</v>
      </c>
      <c r="F651" s="4">
        <f>VLOOKUP(主动技能!L654,对应表!N:O,2,FALSE)</f>
        <v>1</v>
      </c>
      <c r="G651" s="4">
        <f>IF(主动技能!M654="必中",2,1)</f>
        <v>1</v>
      </c>
      <c r="H651" s="4">
        <f>主动技能!N654</f>
        <v>100</v>
      </c>
      <c r="I651" s="4">
        <f>主动技能!O654</f>
        <v>0</v>
      </c>
      <c r="J651">
        <f>主动技能!P654</f>
        <v>0</v>
      </c>
      <c r="K651">
        <f>主动技能!Q654</f>
        <v>0</v>
      </c>
      <c r="L651">
        <f>主动技能!R654</f>
        <v>0</v>
      </c>
      <c r="M651">
        <f>主动技能!S654</f>
        <v>0</v>
      </c>
      <c r="N651" t="str">
        <f>IF(主动技能!T654="","",主动技能!T654)</f>
        <v/>
      </c>
      <c r="O651" t="str">
        <f>IF(主动技能!U654="","",主动技能!U654)</f>
        <v/>
      </c>
      <c r="P651">
        <f>主动技能!V654</f>
        <v>0</v>
      </c>
      <c r="Q651">
        <f>主动技能!W654</f>
        <v>0</v>
      </c>
      <c r="R651">
        <f>主动技能!X654</f>
        <v>0</v>
      </c>
      <c r="S651">
        <f>主动技能!Y654</f>
        <v>100</v>
      </c>
      <c r="T651">
        <f>主动技能!Z654</f>
        <v>100</v>
      </c>
      <c r="U651">
        <f>主动技能!AB654</f>
        <v>0</v>
      </c>
      <c r="V651">
        <f>主动技能!AC654</f>
        <v>0</v>
      </c>
      <c r="W651">
        <f>主动技能!AD654</f>
        <v>0</v>
      </c>
      <c r="X651" s="1">
        <v>0</v>
      </c>
      <c r="Y651" s="1">
        <v>0</v>
      </c>
      <c r="Z651" s="1">
        <v>0</v>
      </c>
    </row>
    <row r="652" spans="1:26" x14ac:dyDescent="0.15">
      <c r="A652">
        <f>主动技能!B655</f>
        <v>649</v>
      </c>
      <c r="B652" s="4" t="str">
        <f>主动技能!H655</f>
        <v>主动技能3</v>
      </c>
      <c r="C652" s="4" t="str">
        <f>主动技能!I655</f>
        <v>对敌方单体造成1次200%攻击伤害</v>
      </c>
      <c r="D652" s="4">
        <f>VLOOKUP(主动技能!J655,对应表!F:G,2,FALSE)</f>
        <v>1</v>
      </c>
      <c r="E652" s="4">
        <f>VLOOKUP(主动技能!K655,对应表!J:K,2,FALSE)</f>
        <v>1</v>
      </c>
      <c r="F652" s="4">
        <f>VLOOKUP(主动技能!L655,对应表!N:O,2,FALSE)</f>
        <v>1</v>
      </c>
      <c r="G652" s="4">
        <f>IF(主动技能!M655="必中",2,1)</f>
        <v>1</v>
      </c>
      <c r="H652" s="4">
        <f>主动技能!N655</f>
        <v>100</v>
      </c>
      <c r="I652" s="4">
        <f>主动技能!O655</f>
        <v>0</v>
      </c>
      <c r="J652">
        <f>主动技能!P655</f>
        <v>0</v>
      </c>
      <c r="K652">
        <f>主动技能!Q655</f>
        <v>0</v>
      </c>
      <c r="L652">
        <f>主动技能!R655</f>
        <v>0</v>
      </c>
      <c r="M652">
        <f>主动技能!S655</f>
        <v>0</v>
      </c>
      <c r="N652" t="str">
        <f>IF(主动技能!T655="","",主动技能!T655)</f>
        <v/>
      </c>
      <c r="O652" t="str">
        <f>IF(主动技能!U655="","",主动技能!U655)</f>
        <v/>
      </c>
      <c r="P652">
        <f>主动技能!V655</f>
        <v>0</v>
      </c>
      <c r="Q652">
        <f>主动技能!W655</f>
        <v>0</v>
      </c>
      <c r="R652">
        <f>主动技能!X655</f>
        <v>0</v>
      </c>
      <c r="S652">
        <f>主动技能!Y655</f>
        <v>100</v>
      </c>
      <c r="T652">
        <f>主动技能!Z655</f>
        <v>100</v>
      </c>
      <c r="U652">
        <f>主动技能!AB655</f>
        <v>0</v>
      </c>
      <c r="V652">
        <f>主动技能!AC655</f>
        <v>0</v>
      </c>
      <c r="W652">
        <f>主动技能!AD655</f>
        <v>0</v>
      </c>
      <c r="X652" s="1">
        <v>0</v>
      </c>
      <c r="Y652" s="1">
        <v>0</v>
      </c>
      <c r="Z652" s="1">
        <v>0</v>
      </c>
    </row>
    <row r="653" spans="1:26" x14ac:dyDescent="0.15">
      <c r="A653">
        <f>主动技能!B656</f>
        <v>650</v>
      </c>
      <c r="B653" s="4" t="str">
        <f>主动技能!H656</f>
        <v>主动技能3</v>
      </c>
      <c r="C653" s="4" t="str">
        <f>主动技能!I656</f>
        <v>对敌方单体造成1次200%攻击伤害</v>
      </c>
      <c r="D653" s="4">
        <f>VLOOKUP(主动技能!J656,对应表!F:G,2,FALSE)</f>
        <v>1</v>
      </c>
      <c r="E653" s="4">
        <f>VLOOKUP(主动技能!K656,对应表!J:K,2,FALSE)</f>
        <v>1</v>
      </c>
      <c r="F653" s="4">
        <f>VLOOKUP(主动技能!L656,对应表!N:O,2,FALSE)</f>
        <v>1</v>
      </c>
      <c r="G653" s="4">
        <f>IF(主动技能!M656="必中",2,1)</f>
        <v>1</v>
      </c>
      <c r="H653" s="4">
        <f>主动技能!N656</f>
        <v>100</v>
      </c>
      <c r="I653" s="4">
        <f>主动技能!O656</f>
        <v>0</v>
      </c>
      <c r="J653">
        <f>主动技能!P656</f>
        <v>0</v>
      </c>
      <c r="K653">
        <f>主动技能!Q656</f>
        <v>0</v>
      </c>
      <c r="L653">
        <f>主动技能!R656</f>
        <v>0</v>
      </c>
      <c r="M653">
        <f>主动技能!S656</f>
        <v>0</v>
      </c>
      <c r="N653" t="str">
        <f>IF(主动技能!T656="","",主动技能!T656)</f>
        <v/>
      </c>
      <c r="O653" t="str">
        <f>IF(主动技能!U656="","",主动技能!U656)</f>
        <v/>
      </c>
      <c r="P653">
        <f>主动技能!V656</f>
        <v>0</v>
      </c>
      <c r="Q653">
        <f>主动技能!W656</f>
        <v>0</v>
      </c>
      <c r="R653">
        <f>主动技能!X656</f>
        <v>0</v>
      </c>
      <c r="S653">
        <f>主动技能!Y656</f>
        <v>100</v>
      </c>
      <c r="T653">
        <f>主动技能!Z656</f>
        <v>100</v>
      </c>
      <c r="U653">
        <f>主动技能!AB656</f>
        <v>0</v>
      </c>
      <c r="V653">
        <f>主动技能!AC656</f>
        <v>0</v>
      </c>
      <c r="W653">
        <f>主动技能!AD656</f>
        <v>0</v>
      </c>
      <c r="X653" s="1">
        <v>0</v>
      </c>
      <c r="Y653" s="1">
        <v>0</v>
      </c>
      <c r="Z653" s="1">
        <v>0</v>
      </c>
    </row>
    <row r="654" spans="1:26" x14ac:dyDescent="0.15">
      <c r="A654">
        <f>主动技能!B657</f>
        <v>651</v>
      </c>
      <c r="B654" s="4" t="str">
        <f>主动技能!H657</f>
        <v>主动技能3</v>
      </c>
      <c r="C654" s="4" t="str">
        <f>主动技能!I657</f>
        <v>对敌方单体造成1次200%攻击伤害</v>
      </c>
      <c r="D654" s="4">
        <f>VLOOKUP(主动技能!J657,对应表!F:G,2,FALSE)</f>
        <v>1</v>
      </c>
      <c r="E654" s="4">
        <f>VLOOKUP(主动技能!K657,对应表!J:K,2,FALSE)</f>
        <v>1</v>
      </c>
      <c r="F654" s="4">
        <f>VLOOKUP(主动技能!L657,对应表!N:O,2,FALSE)</f>
        <v>1</v>
      </c>
      <c r="G654" s="4">
        <f>IF(主动技能!M657="必中",2,1)</f>
        <v>1</v>
      </c>
      <c r="H654" s="4">
        <f>主动技能!N657</f>
        <v>100</v>
      </c>
      <c r="I654" s="4">
        <f>主动技能!O657</f>
        <v>0</v>
      </c>
      <c r="J654">
        <f>主动技能!P657</f>
        <v>0</v>
      </c>
      <c r="K654">
        <f>主动技能!Q657</f>
        <v>0</v>
      </c>
      <c r="L654">
        <f>主动技能!R657</f>
        <v>0</v>
      </c>
      <c r="M654">
        <f>主动技能!S657</f>
        <v>0</v>
      </c>
      <c r="N654" t="str">
        <f>IF(主动技能!T657="","",主动技能!T657)</f>
        <v/>
      </c>
      <c r="O654" t="str">
        <f>IF(主动技能!U657="","",主动技能!U657)</f>
        <v/>
      </c>
      <c r="P654">
        <f>主动技能!V657</f>
        <v>0</v>
      </c>
      <c r="Q654">
        <f>主动技能!W657</f>
        <v>0</v>
      </c>
      <c r="R654">
        <f>主动技能!X657</f>
        <v>0</v>
      </c>
      <c r="S654">
        <f>主动技能!Y657</f>
        <v>100</v>
      </c>
      <c r="T654">
        <f>主动技能!Z657</f>
        <v>100</v>
      </c>
      <c r="U654">
        <f>主动技能!AB657</f>
        <v>0</v>
      </c>
      <c r="V654">
        <f>主动技能!AC657</f>
        <v>0</v>
      </c>
      <c r="W654">
        <f>主动技能!AD657</f>
        <v>0</v>
      </c>
      <c r="X654" s="1">
        <v>0</v>
      </c>
      <c r="Y654" s="1">
        <v>0</v>
      </c>
      <c r="Z654" s="1">
        <v>0</v>
      </c>
    </row>
    <row r="655" spans="1:26" x14ac:dyDescent="0.15">
      <c r="A655">
        <f>主动技能!B658</f>
        <v>652</v>
      </c>
      <c r="B655" s="4" t="str">
        <f>主动技能!H658</f>
        <v>主动技能3</v>
      </c>
      <c r="C655" s="4" t="str">
        <f>主动技能!I658</f>
        <v>对敌方单体造成1次200%攻击伤害</v>
      </c>
      <c r="D655" s="4">
        <f>VLOOKUP(主动技能!J658,对应表!F:G,2,FALSE)</f>
        <v>1</v>
      </c>
      <c r="E655" s="4">
        <f>VLOOKUP(主动技能!K658,对应表!J:K,2,FALSE)</f>
        <v>1</v>
      </c>
      <c r="F655" s="4">
        <f>VLOOKUP(主动技能!L658,对应表!N:O,2,FALSE)</f>
        <v>1</v>
      </c>
      <c r="G655" s="4">
        <f>IF(主动技能!M658="必中",2,1)</f>
        <v>1</v>
      </c>
      <c r="H655" s="4">
        <f>主动技能!N658</f>
        <v>100</v>
      </c>
      <c r="I655" s="4">
        <f>主动技能!O658</f>
        <v>0</v>
      </c>
      <c r="J655">
        <f>主动技能!P658</f>
        <v>0</v>
      </c>
      <c r="K655">
        <f>主动技能!Q658</f>
        <v>0</v>
      </c>
      <c r="L655">
        <f>主动技能!R658</f>
        <v>0</v>
      </c>
      <c r="M655">
        <f>主动技能!S658</f>
        <v>0</v>
      </c>
      <c r="N655" t="str">
        <f>IF(主动技能!T658="","",主动技能!T658)</f>
        <v/>
      </c>
      <c r="O655" t="str">
        <f>IF(主动技能!U658="","",主动技能!U658)</f>
        <v/>
      </c>
      <c r="P655">
        <f>主动技能!V658</f>
        <v>0</v>
      </c>
      <c r="Q655">
        <f>主动技能!W658</f>
        <v>0</v>
      </c>
      <c r="R655">
        <f>主动技能!X658</f>
        <v>0</v>
      </c>
      <c r="S655">
        <f>主动技能!Y658</f>
        <v>100</v>
      </c>
      <c r="T655">
        <f>主动技能!Z658</f>
        <v>100</v>
      </c>
      <c r="U655">
        <f>主动技能!AB658</f>
        <v>0</v>
      </c>
      <c r="V655">
        <f>主动技能!AC658</f>
        <v>0</v>
      </c>
      <c r="W655">
        <f>主动技能!AD658</f>
        <v>0</v>
      </c>
      <c r="X655" s="1">
        <v>0</v>
      </c>
      <c r="Y655" s="1">
        <v>0</v>
      </c>
      <c r="Z655" s="1">
        <v>0</v>
      </c>
    </row>
    <row r="656" spans="1:26" x14ac:dyDescent="0.15">
      <c r="A656">
        <f>主动技能!B659</f>
        <v>653</v>
      </c>
      <c r="B656" s="4" t="str">
        <f>主动技能!H659</f>
        <v>主动技能3</v>
      </c>
      <c r="C656" s="4" t="str">
        <f>主动技能!I659</f>
        <v>对敌方单体造成1次200%攻击伤害</v>
      </c>
      <c r="D656" s="4">
        <f>VLOOKUP(主动技能!J659,对应表!F:G,2,FALSE)</f>
        <v>1</v>
      </c>
      <c r="E656" s="4">
        <f>VLOOKUP(主动技能!K659,对应表!J:K,2,FALSE)</f>
        <v>1</v>
      </c>
      <c r="F656" s="4">
        <f>VLOOKUP(主动技能!L659,对应表!N:O,2,FALSE)</f>
        <v>1</v>
      </c>
      <c r="G656" s="4">
        <f>IF(主动技能!M659="必中",2,1)</f>
        <v>1</v>
      </c>
      <c r="H656" s="4">
        <f>主动技能!N659</f>
        <v>100</v>
      </c>
      <c r="I656" s="4">
        <f>主动技能!O659</f>
        <v>0</v>
      </c>
      <c r="J656">
        <f>主动技能!P659</f>
        <v>0</v>
      </c>
      <c r="K656">
        <f>主动技能!Q659</f>
        <v>0</v>
      </c>
      <c r="L656">
        <f>主动技能!R659</f>
        <v>0</v>
      </c>
      <c r="M656">
        <f>主动技能!S659</f>
        <v>0</v>
      </c>
      <c r="N656" t="str">
        <f>IF(主动技能!T659="","",主动技能!T659)</f>
        <v/>
      </c>
      <c r="O656" t="str">
        <f>IF(主动技能!U659="","",主动技能!U659)</f>
        <v/>
      </c>
      <c r="P656">
        <f>主动技能!V659</f>
        <v>0</v>
      </c>
      <c r="Q656">
        <f>主动技能!W659</f>
        <v>0</v>
      </c>
      <c r="R656">
        <f>主动技能!X659</f>
        <v>0</v>
      </c>
      <c r="S656">
        <f>主动技能!Y659</f>
        <v>100</v>
      </c>
      <c r="T656">
        <f>主动技能!Z659</f>
        <v>100</v>
      </c>
      <c r="U656">
        <f>主动技能!AB659</f>
        <v>0</v>
      </c>
      <c r="V656">
        <f>主动技能!AC659</f>
        <v>0</v>
      </c>
      <c r="W656">
        <f>主动技能!AD659</f>
        <v>0</v>
      </c>
      <c r="X656" s="1">
        <v>0</v>
      </c>
      <c r="Y656" s="1">
        <v>0</v>
      </c>
      <c r="Z656" s="1">
        <v>0</v>
      </c>
    </row>
    <row r="657" spans="1:26" x14ac:dyDescent="0.15">
      <c r="A657">
        <f>主动技能!B660</f>
        <v>654</v>
      </c>
      <c r="B657" s="4" t="str">
        <f>主动技能!H660</f>
        <v>主动技能3</v>
      </c>
      <c r="C657" s="4" t="str">
        <f>主动技能!I660</f>
        <v>对敌方单体造成1次200%攻击伤害</v>
      </c>
      <c r="D657" s="4">
        <f>VLOOKUP(主动技能!J660,对应表!F:G,2,FALSE)</f>
        <v>1</v>
      </c>
      <c r="E657" s="4">
        <f>VLOOKUP(主动技能!K660,对应表!J:K,2,FALSE)</f>
        <v>1</v>
      </c>
      <c r="F657" s="4">
        <f>VLOOKUP(主动技能!L660,对应表!N:O,2,FALSE)</f>
        <v>1</v>
      </c>
      <c r="G657" s="4">
        <f>IF(主动技能!M660="必中",2,1)</f>
        <v>1</v>
      </c>
      <c r="H657" s="4">
        <f>主动技能!N660</f>
        <v>100</v>
      </c>
      <c r="I657" s="4">
        <f>主动技能!O660</f>
        <v>0</v>
      </c>
      <c r="J657">
        <f>主动技能!P660</f>
        <v>0</v>
      </c>
      <c r="K657">
        <f>主动技能!Q660</f>
        <v>0</v>
      </c>
      <c r="L657">
        <f>主动技能!R660</f>
        <v>0</v>
      </c>
      <c r="M657">
        <f>主动技能!S660</f>
        <v>0</v>
      </c>
      <c r="N657" t="str">
        <f>IF(主动技能!T660="","",主动技能!T660)</f>
        <v/>
      </c>
      <c r="O657" t="str">
        <f>IF(主动技能!U660="","",主动技能!U660)</f>
        <v/>
      </c>
      <c r="P657">
        <f>主动技能!V660</f>
        <v>0</v>
      </c>
      <c r="Q657">
        <f>主动技能!W660</f>
        <v>0</v>
      </c>
      <c r="R657">
        <f>主动技能!X660</f>
        <v>0</v>
      </c>
      <c r="S657">
        <f>主动技能!Y660</f>
        <v>100</v>
      </c>
      <c r="T657">
        <f>主动技能!Z660</f>
        <v>100</v>
      </c>
      <c r="U657">
        <f>主动技能!AB660</f>
        <v>0</v>
      </c>
      <c r="V657">
        <f>主动技能!AC660</f>
        <v>0</v>
      </c>
      <c r="W657">
        <f>主动技能!AD660</f>
        <v>0</v>
      </c>
      <c r="X657" s="1">
        <v>0</v>
      </c>
      <c r="Y657" s="1">
        <v>0</v>
      </c>
      <c r="Z657" s="1">
        <v>0</v>
      </c>
    </row>
    <row r="658" spans="1:26" x14ac:dyDescent="0.15">
      <c r="A658">
        <f>主动技能!B661</f>
        <v>655</v>
      </c>
      <c r="B658" s="4" t="str">
        <f>主动技能!H661</f>
        <v>主动技能3</v>
      </c>
      <c r="C658" s="4" t="str">
        <f>主动技能!I661</f>
        <v>对敌方单体造成1次200%攻击伤害</v>
      </c>
      <c r="D658" s="4">
        <f>VLOOKUP(主动技能!J661,对应表!F:G,2,FALSE)</f>
        <v>1</v>
      </c>
      <c r="E658" s="4">
        <f>VLOOKUP(主动技能!K661,对应表!J:K,2,FALSE)</f>
        <v>1</v>
      </c>
      <c r="F658" s="4">
        <f>VLOOKUP(主动技能!L661,对应表!N:O,2,FALSE)</f>
        <v>1</v>
      </c>
      <c r="G658" s="4">
        <f>IF(主动技能!M661="必中",2,1)</f>
        <v>1</v>
      </c>
      <c r="H658" s="4">
        <f>主动技能!N661</f>
        <v>100</v>
      </c>
      <c r="I658" s="4">
        <f>主动技能!O661</f>
        <v>0</v>
      </c>
      <c r="J658">
        <f>主动技能!P661</f>
        <v>0</v>
      </c>
      <c r="K658">
        <f>主动技能!Q661</f>
        <v>0</v>
      </c>
      <c r="L658">
        <f>主动技能!R661</f>
        <v>0</v>
      </c>
      <c r="M658">
        <f>主动技能!S661</f>
        <v>0</v>
      </c>
      <c r="N658" t="str">
        <f>IF(主动技能!T661="","",主动技能!T661)</f>
        <v/>
      </c>
      <c r="O658" t="str">
        <f>IF(主动技能!U661="","",主动技能!U661)</f>
        <v/>
      </c>
      <c r="P658">
        <f>主动技能!V661</f>
        <v>0</v>
      </c>
      <c r="Q658">
        <f>主动技能!W661</f>
        <v>0</v>
      </c>
      <c r="R658">
        <f>主动技能!X661</f>
        <v>0</v>
      </c>
      <c r="S658">
        <f>主动技能!Y661</f>
        <v>100</v>
      </c>
      <c r="T658">
        <f>主动技能!Z661</f>
        <v>100</v>
      </c>
      <c r="U658">
        <f>主动技能!AB661</f>
        <v>0</v>
      </c>
      <c r="V658">
        <f>主动技能!AC661</f>
        <v>0</v>
      </c>
      <c r="W658">
        <f>主动技能!AD661</f>
        <v>0</v>
      </c>
      <c r="X658" s="1">
        <v>0</v>
      </c>
      <c r="Y658" s="1">
        <v>0</v>
      </c>
      <c r="Z658" s="1">
        <v>0</v>
      </c>
    </row>
    <row r="659" spans="1:26" x14ac:dyDescent="0.15">
      <c r="A659">
        <f>主动技能!B662</f>
        <v>656</v>
      </c>
      <c r="B659" s="4" t="str">
        <f>主动技能!H662</f>
        <v>主动技能3</v>
      </c>
      <c r="C659" s="4" t="str">
        <f>主动技能!I662</f>
        <v>对敌方单体造成1次200%攻击伤害</v>
      </c>
      <c r="D659" s="4">
        <f>VLOOKUP(主动技能!J662,对应表!F:G,2,FALSE)</f>
        <v>1</v>
      </c>
      <c r="E659" s="4">
        <f>VLOOKUP(主动技能!K662,对应表!J:K,2,FALSE)</f>
        <v>1</v>
      </c>
      <c r="F659" s="4">
        <f>VLOOKUP(主动技能!L662,对应表!N:O,2,FALSE)</f>
        <v>1</v>
      </c>
      <c r="G659" s="4">
        <f>IF(主动技能!M662="必中",2,1)</f>
        <v>1</v>
      </c>
      <c r="H659" s="4">
        <f>主动技能!N662</f>
        <v>100</v>
      </c>
      <c r="I659" s="4">
        <f>主动技能!O662</f>
        <v>0</v>
      </c>
      <c r="J659">
        <f>主动技能!P662</f>
        <v>0</v>
      </c>
      <c r="K659">
        <f>主动技能!Q662</f>
        <v>0</v>
      </c>
      <c r="L659">
        <f>主动技能!R662</f>
        <v>0</v>
      </c>
      <c r="M659">
        <f>主动技能!S662</f>
        <v>0</v>
      </c>
      <c r="N659" t="str">
        <f>IF(主动技能!T662="","",主动技能!T662)</f>
        <v/>
      </c>
      <c r="O659" t="str">
        <f>IF(主动技能!U662="","",主动技能!U662)</f>
        <v/>
      </c>
      <c r="P659">
        <f>主动技能!V662</f>
        <v>0</v>
      </c>
      <c r="Q659">
        <f>主动技能!W662</f>
        <v>0</v>
      </c>
      <c r="R659">
        <f>主动技能!X662</f>
        <v>0</v>
      </c>
      <c r="S659">
        <f>主动技能!Y662</f>
        <v>100</v>
      </c>
      <c r="T659">
        <f>主动技能!Z662</f>
        <v>100</v>
      </c>
      <c r="U659">
        <f>主动技能!AB662</f>
        <v>0</v>
      </c>
      <c r="V659">
        <f>主动技能!AC662</f>
        <v>0</v>
      </c>
      <c r="W659">
        <f>主动技能!AD662</f>
        <v>0</v>
      </c>
      <c r="X659" s="1">
        <v>0</v>
      </c>
      <c r="Y659" s="1">
        <v>0</v>
      </c>
      <c r="Z659" s="1">
        <v>0</v>
      </c>
    </row>
    <row r="660" spans="1:26" x14ac:dyDescent="0.15">
      <c r="A660">
        <f>主动技能!B663</f>
        <v>657</v>
      </c>
      <c r="B660" s="4" t="str">
        <f>主动技能!H663</f>
        <v>主动技能3</v>
      </c>
      <c r="C660" s="4" t="str">
        <f>主动技能!I663</f>
        <v>对敌方单体造成1次200%攻击伤害</v>
      </c>
      <c r="D660" s="4">
        <f>VLOOKUP(主动技能!J663,对应表!F:G,2,FALSE)</f>
        <v>1</v>
      </c>
      <c r="E660" s="4">
        <f>VLOOKUP(主动技能!K663,对应表!J:K,2,FALSE)</f>
        <v>1</v>
      </c>
      <c r="F660" s="4">
        <f>VLOOKUP(主动技能!L663,对应表!N:O,2,FALSE)</f>
        <v>1</v>
      </c>
      <c r="G660" s="4">
        <f>IF(主动技能!M663="必中",2,1)</f>
        <v>1</v>
      </c>
      <c r="H660" s="4">
        <f>主动技能!N663</f>
        <v>100</v>
      </c>
      <c r="I660" s="4">
        <f>主动技能!O663</f>
        <v>0</v>
      </c>
      <c r="J660">
        <f>主动技能!P663</f>
        <v>0</v>
      </c>
      <c r="K660">
        <f>主动技能!Q663</f>
        <v>0</v>
      </c>
      <c r="L660">
        <f>主动技能!R663</f>
        <v>0</v>
      </c>
      <c r="M660">
        <f>主动技能!S663</f>
        <v>0</v>
      </c>
      <c r="N660" t="str">
        <f>IF(主动技能!T663="","",主动技能!T663)</f>
        <v/>
      </c>
      <c r="O660" t="str">
        <f>IF(主动技能!U663="","",主动技能!U663)</f>
        <v/>
      </c>
      <c r="P660">
        <f>主动技能!V663</f>
        <v>0</v>
      </c>
      <c r="Q660">
        <f>主动技能!W663</f>
        <v>0</v>
      </c>
      <c r="R660">
        <f>主动技能!X663</f>
        <v>0</v>
      </c>
      <c r="S660">
        <f>主动技能!Y663</f>
        <v>100</v>
      </c>
      <c r="T660">
        <f>主动技能!Z663</f>
        <v>100</v>
      </c>
      <c r="U660">
        <f>主动技能!AB663</f>
        <v>0</v>
      </c>
      <c r="V660">
        <f>主动技能!AC663</f>
        <v>0</v>
      </c>
      <c r="W660">
        <f>主动技能!AD663</f>
        <v>0</v>
      </c>
      <c r="X660" s="1">
        <v>0</v>
      </c>
      <c r="Y660" s="1">
        <v>0</v>
      </c>
      <c r="Z660" s="1">
        <v>0</v>
      </c>
    </row>
    <row r="661" spans="1:26" x14ac:dyDescent="0.15">
      <c r="A661">
        <f>主动技能!B664</f>
        <v>658</v>
      </c>
      <c r="B661" s="4" t="str">
        <f>主动技能!H664</f>
        <v>主动技能3</v>
      </c>
      <c r="C661" s="4" t="str">
        <f>主动技能!I664</f>
        <v>对敌方单体造成1次200%攻击伤害</v>
      </c>
      <c r="D661" s="4">
        <f>VLOOKUP(主动技能!J664,对应表!F:G,2,FALSE)</f>
        <v>1</v>
      </c>
      <c r="E661" s="4">
        <f>VLOOKUP(主动技能!K664,对应表!J:K,2,FALSE)</f>
        <v>1</v>
      </c>
      <c r="F661" s="4">
        <f>VLOOKUP(主动技能!L664,对应表!N:O,2,FALSE)</f>
        <v>1</v>
      </c>
      <c r="G661" s="4">
        <f>IF(主动技能!M664="必中",2,1)</f>
        <v>1</v>
      </c>
      <c r="H661" s="4">
        <f>主动技能!N664</f>
        <v>100</v>
      </c>
      <c r="I661" s="4">
        <f>主动技能!O664</f>
        <v>0</v>
      </c>
      <c r="J661">
        <f>主动技能!P664</f>
        <v>0</v>
      </c>
      <c r="K661">
        <f>主动技能!Q664</f>
        <v>0</v>
      </c>
      <c r="L661">
        <f>主动技能!R664</f>
        <v>0</v>
      </c>
      <c r="M661">
        <f>主动技能!S664</f>
        <v>0</v>
      </c>
      <c r="N661" t="str">
        <f>IF(主动技能!T664="","",主动技能!T664)</f>
        <v/>
      </c>
      <c r="O661" t="str">
        <f>IF(主动技能!U664="","",主动技能!U664)</f>
        <v/>
      </c>
      <c r="P661">
        <f>主动技能!V664</f>
        <v>0</v>
      </c>
      <c r="Q661">
        <f>主动技能!W664</f>
        <v>0</v>
      </c>
      <c r="R661">
        <f>主动技能!X664</f>
        <v>0</v>
      </c>
      <c r="S661">
        <f>主动技能!Y664</f>
        <v>100</v>
      </c>
      <c r="T661">
        <f>主动技能!Z664</f>
        <v>100</v>
      </c>
      <c r="U661">
        <f>主动技能!AB664</f>
        <v>0</v>
      </c>
      <c r="V661">
        <f>主动技能!AC664</f>
        <v>0</v>
      </c>
      <c r="W661">
        <f>主动技能!AD664</f>
        <v>0</v>
      </c>
      <c r="X661" s="1">
        <v>0</v>
      </c>
      <c r="Y661" s="1">
        <v>0</v>
      </c>
      <c r="Z661" s="1">
        <v>0</v>
      </c>
    </row>
    <row r="662" spans="1:26" x14ac:dyDescent="0.15">
      <c r="A662">
        <f>主动技能!B665</f>
        <v>659</v>
      </c>
      <c r="B662" s="4" t="str">
        <f>主动技能!H665</f>
        <v>主动技能3</v>
      </c>
      <c r="C662" s="4" t="str">
        <f>主动技能!I665</f>
        <v>对敌方单体造成1次200%攻击伤害</v>
      </c>
      <c r="D662" s="4">
        <f>VLOOKUP(主动技能!J665,对应表!F:G,2,FALSE)</f>
        <v>1</v>
      </c>
      <c r="E662" s="4">
        <f>VLOOKUP(主动技能!K665,对应表!J:K,2,FALSE)</f>
        <v>1</v>
      </c>
      <c r="F662" s="4">
        <f>VLOOKUP(主动技能!L665,对应表!N:O,2,FALSE)</f>
        <v>1</v>
      </c>
      <c r="G662" s="4">
        <f>IF(主动技能!M665="必中",2,1)</f>
        <v>1</v>
      </c>
      <c r="H662" s="4">
        <f>主动技能!N665</f>
        <v>100</v>
      </c>
      <c r="I662" s="4">
        <f>主动技能!O665</f>
        <v>0</v>
      </c>
      <c r="J662">
        <f>主动技能!P665</f>
        <v>0</v>
      </c>
      <c r="K662">
        <f>主动技能!Q665</f>
        <v>0</v>
      </c>
      <c r="L662">
        <f>主动技能!R665</f>
        <v>0</v>
      </c>
      <c r="M662">
        <f>主动技能!S665</f>
        <v>0</v>
      </c>
      <c r="N662" t="str">
        <f>IF(主动技能!T665="","",主动技能!T665)</f>
        <v/>
      </c>
      <c r="O662" t="str">
        <f>IF(主动技能!U665="","",主动技能!U665)</f>
        <v/>
      </c>
      <c r="P662">
        <f>主动技能!V665</f>
        <v>0</v>
      </c>
      <c r="Q662">
        <f>主动技能!W665</f>
        <v>0</v>
      </c>
      <c r="R662">
        <f>主动技能!X665</f>
        <v>0</v>
      </c>
      <c r="S662">
        <f>主动技能!Y665</f>
        <v>100</v>
      </c>
      <c r="T662">
        <f>主动技能!Z665</f>
        <v>100</v>
      </c>
      <c r="U662">
        <f>主动技能!AB665</f>
        <v>0</v>
      </c>
      <c r="V662">
        <f>主动技能!AC665</f>
        <v>0</v>
      </c>
      <c r="W662">
        <f>主动技能!AD665</f>
        <v>0</v>
      </c>
      <c r="X662" s="1">
        <v>0</v>
      </c>
      <c r="Y662" s="1">
        <v>0</v>
      </c>
      <c r="Z662" s="1">
        <v>0</v>
      </c>
    </row>
    <row r="663" spans="1:26" x14ac:dyDescent="0.15">
      <c r="A663">
        <f>主动技能!B666</f>
        <v>660</v>
      </c>
      <c r="B663" s="4" t="str">
        <f>主动技能!H666</f>
        <v>主动技能3</v>
      </c>
      <c r="C663" s="4" t="str">
        <f>主动技能!I666</f>
        <v>对敌方单体造成1次200%攻击伤害</v>
      </c>
      <c r="D663" s="4">
        <f>VLOOKUP(主动技能!J666,对应表!F:G,2,FALSE)</f>
        <v>1</v>
      </c>
      <c r="E663" s="4">
        <f>VLOOKUP(主动技能!K666,对应表!J:K,2,FALSE)</f>
        <v>1</v>
      </c>
      <c r="F663" s="4">
        <f>VLOOKUP(主动技能!L666,对应表!N:O,2,FALSE)</f>
        <v>1</v>
      </c>
      <c r="G663" s="4">
        <f>IF(主动技能!M666="必中",2,1)</f>
        <v>1</v>
      </c>
      <c r="H663" s="4">
        <f>主动技能!N666</f>
        <v>100</v>
      </c>
      <c r="I663" s="4">
        <f>主动技能!O666</f>
        <v>0</v>
      </c>
      <c r="J663">
        <f>主动技能!P666</f>
        <v>0</v>
      </c>
      <c r="K663">
        <f>主动技能!Q666</f>
        <v>0</v>
      </c>
      <c r="L663">
        <f>主动技能!R666</f>
        <v>0</v>
      </c>
      <c r="M663">
        <f>主动技能!S666</f>
        <v>0</v>
      </c>
      <c r="N663" t="str">
        <f>IF(主动技能!T666="","",主动技能!T666)</f>
        <v/>
      </c>
      <c r="O663" t="str">
        <f>IF(主动技能!U666="","",主动技能!U666)</f>
        <v/>
      </c>
      <c r="P663">
        <f>主动技能!V666</f>
        <v>0</v>
      </c>
      <c r="Q663">
        <f>主动技能!W666</f>
        <v>0</v>
      </c>
      <c r="R663">
        <f>主动技能!X666</f>
        <v>0</v>
      </c>
      <c r="S663">
        <f>主动技能!Y666</f>
        <v>100</v>
      </c>
      <c r="T663">
        <f>主动技能!Z666</f>
        <v>100</v>
      </c>
      <c r="U663">
        <f>主动技能!AB666</f>
        <v>0</v>
      </c>
      <c r="V663">
        <f>主动技能!AC666</f>
        <v>0</v>
      </c>
      <c r="W663">
        <f>主动技能!AD666</f>
        <v>0</v>
      </c>
      <c r="X663" s="1">
        <v>0</v>
      </c>
      <c r="Y663" s="1">
        <v>0</v>
      </c>
      <c r="Z663" s="1">
        <v>0</v>
      </c>
    </row>
    <row r="664" spans="1:26" x14ac:dyDescent="0.15">
      <c r="A664">
        <f>主动技能!B667</f>
        <v>661</v>
      </c>
      <c r="B664" s="4" t="str">
        <f>主动技能!H667</f>
        <v>岚汐</v>
      </c>
      <c r="C664" s="4" t="str">
        <f>主动技能!I667</f>
        <v>对敌方后排单体造成100%攻击力（+30）点伤害。</v>
      </c>
      <c r="D664" s="4">
        <f>VLOOKUP(主动技能!J667,对应表!F:G,2,FALSE)</f>
        <v>1</v>
      </c>
      <c r="E664" s="4">
        <f>VLOOKUP(主动技能!K667,对应表!J:K,2,FALSE)</f>
        <v>2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>
        <f>主动技能!O667</f>
        <v>0</v>
      </c>
      <c r="J664">
        <f>主动技能!P667</f>
        <v>0</v>
      </c>
      <c r="K664">
        <f>主动技能!Q667</f>
        <v>0</v>
      </c>
      <c r="L664">
        <f>主动技能!R667</f>
        <v>0</v>
      </c>
      <c r="M664">
        <f>主动技能!S667</f>
        <v>0</v>
      </c>
      <c r="N664" t="str">
        <f>IF(主动技能!T667="","",主动技能!T667)</f>
        <v/>
      </c>
      <c r="O664" t="str">
        <f>IF(主动技能!U667="","",主动技能!U667)</f>
        <v/>
      </c>
      <c r="P664">
        <f>主动技能!V667</f>
        <v>0</v>
      </c>
      <c r="Q664">
        <f>主动技能!W667</f>
        <v>0</v>
      </c>
      <c r="R664">
        <f>主动技能!X667</f>
        <v>0</v>
      </c>
      <c r="S664">
        <f>主动技能!Y667</f>
        <v>0</v>
      </c>
      <c r="T664">
        <f>主动技能!Z667</f>
        <v>100</v>
      </c>
      <c r="U664">
        <f>主动技能!AB667</f>
        <v>30</v>
      </c>
      <c r="V664">
        <f>主动技能!AC667</f>
        <v>0</v>
      </c>
      <c r="W664">
        <f>主动技能!AD667</f>
        <v>0</v>
      </c>
      <c r="X664" s="1">
        <v>0</v>
      </c>
      <c r="Y664" s="1">
        <v>0</v>
      </c>
      <c r="Z664" s="1">
        <v>0</v>
      </c>
    </row>
    <row r="665" spans="1:26" x14ac:dyDescent="0.15">
      <c r="A665">
        <f>主动技能!B668</f>
        <v>662</v>
      </c>
      <c r="B665" s="4" t="str">
        <f>主动技能!H668</f>
        <v>岚汐</v>
      </c>
      <c r="C665" s="4" t="str">
        <f>主动技能!I668</f>
        <v>对敌方后排单体造成100%攻击力（+44）点伤害。</v>
      </c>
      <c r="D665" s="4">
        <f>VLOOKUP(主动技能!J668,对应表!F:G,2,FALSE)</f>
        <v>1</v>
      </c>
      <c r="E665" s="4">
        <f>VLOOKUP(主动技能!K668,对应表!J:K,2,FALSE)</f>
        <v>2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>
        <f>主动技能!O668</f>
        <v>0</v>
      </c>
      <c r="J665">
        <f>主动技能!P668</f>
        <v>0</v>
      </c>
      <c r="K665">
        <f>主动技能!Q668</f>
        <v>0</v>
      </c>
      <c r="L665">
        <f>主动技能!R668</f>
        <v>0</v>
      </c>
      <c r="M665">
        <f>主动技能!S668</f>
        <v>0</v>
      </c>
      <c r="N665" t="str">
        <f>IF(主动技能!T668="","",主动技能!T668)</f>
        <v/>
      </c>
      <c r="O665" t="str">
        <f>IF(主动技能!U668="","",主动技能!U668)</f>
        <v/>
      </c>
      <c r="P665">
        <f>主动技能!V668</f>
        <v>0</v>
      </c>
      <c r="Q665">
        <f>主动技能!W668</f>
        <v>0</v>
      </c>
      <c r="R665">
        <f>主动技能!X668</f>
        <v>0</v>
      </c>
      <c r="S665">
        <f>主动技能!Y668</f>
        <v>0</v>
      </c>
      <c r="T665">
        <f>主动技能!Z668</f>
        <v>100</v>
      </c>
      <c r="U665">
        <f>主动技能!AB668</f>
        <v>44</v>
      </c>
      <c r="V665">
        <f>主动技能!AC668</f>
        <v>0</v>
      </c>
      <c r="W665">
        <f>主动技能!AD668</f>
        <v>0</v>
      </c>
      <c r="X665" s="1">
        <v>0</v>
      </c>
      <c r="Y665" s="1">
        <v>0</v>
      </c>
      <c r="Z665" s="1">
        <v>0</v>
      </c>
    </row>
    <row r="666" spans="1:26" x14ac:dyDescent="0.15">
      <c r="A666">
        <f>主动技能!B669</f>
        <v>663</v>
      </c>
      <c r="B666" s="4" t="str">
        <f>主动技能!H669</f>
        <v>岚汐</v>
      </c>
      <c r="C666" s="4" t="str">
        <f>主动技能!I669</f>
        <v>对敌方后排单体造成100%攻击力（+59）点伤害。</v>
      </c>
      <c r="D666" s="4">
        <f>VLOOKUP(主动技能!J669,对应表!F:G,2,FALSE)</f>
        <v>1</v>
      </c>
      <c r="E666" s="4">
        <f>VLOOKUP(主动技能!K669,对应表!J:K,2,FALSE)</f>
        <v>2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>
        <f>主动技能!O669</f>
        <v>0</v>
      </c>
      <c r="J666">
        <f>主动技能!P669</f>
        <v>0</v>
      </c>
      <c r="K666">
        <f>主动技能!Q669</f>
        <v>0</v>
      </c>
      <c r="L666">
        <f>主动技能!R669</f>
        <v>0</v>
      </c>
      <c r="M666">
        <f>主动技能!S669</f>
        <v>0</v>
      </c>
      <c r="N666" t="str">
        <f>IF(主动技能!T669="","",主动技能!T669)</f>
        <v/>
      </c>
      <c r="O666" t="str">
        <f>IF(主动技能!U669="","",主动技能!U669)</f>
        <v/>
      </c>
      <c r="P666">
        <f>主动技能!V669</f>
        <v>0</v>
      </c>
      <c r="Q666">
        <f>主动技能!W669</f>
        <v>0</v>
      </c>
      <c r="R666">
        <f>主动技能!X669</f>
        <v>0</v>
      </c>
      <c r="S666">
        <f>主动技能!Y669</f>
        <v>0</v>
      </c>
      <c r="T666">
        <f>主动技能!Z669</f>
        <v>100</v>
      </c>
      <c r="U666">
        <f>主动技能!AB669</f>
        <v>59</v>
      </c>
      <c r="V666">
        <f>主动技能!AC669</f>
        <v>0</v>
      </c>
      <c r="W666">
        <f>主动技能!AD669</f>
        <v>0</v>
      </c>
      <c r="X666" s="1">
        <v>0</v>
      </c>
      <c r="Y666" s="1">
        <v>0</v>
      </c>
      <c r="Z666" s="1">
        <v>0</v>
      </c>
    </row>
    <row r="667" spans="1:26" x14ac:dyDescent="0.15">
      <c r="A667">
        <f>主动技能!B670</f>
        <v>664</v>
      </c>
      <c r="B667" s="4" t="str">
        <f>主动技能!H670</f>
        <v>岚汐</v>
      </c>
      <c r="C667" s="4" t="str">
        <f>主动技能!I670</f>
        <v>对敌方后排单体造成100%攻击力（+73）点伤害。</v>
      </c>
      <c r="D667" s="4">
        <f>VLOOKUP(主动技能!J670,对应表!F:G,2,FALSE)</f>
        <v>1</v>
      </c>
      <c r="E667" s="4">
        <f>VLOOKUP(主动技能!K670,对应表!J:K,2,FALSE)</f>
        <v>2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>
        <f>主动技能!O670</f>
        <v>0</v>
      </c>
      <c r="J667">
        <f>主动技能!P670</f>
        <v>0</v>
      </c>
      <c r="K667">
        <f>主动技能!Q670</f>
        <v>0</v>
      </c>
      <c r="L667">
        <f>主动技能!R670</f>
        <v>0</v>
      </c>
      <c r="M667">
        <f>主动技能!S670</f>
        <v>0</v>
      </c>
      <c r="N667" t="str">
        <f>IF(主动技能!T670="","",主动技能!T670)</f>
        <v/>
      </c>
      <c r="O667" t="str">
        <f>IF(主动技能!U670="","",主动技能!U670)</f>
        <v/>
      </c>
      <c r="P667">
        <f>主动技能!V670</f>
        <v>0</v>
      </c>
      <c r="Q667">
        <f>主动技能!W670</f>
        <v>0</v>
      </c>
      <c r="R667">
        <f>主动技能!X670</f>
        <v>0</v>
      </c>
      <c r="S667">
        <f>主动技能!Y670</f>
        <v>0</v>
      </c>
      <c r="T667">
        <f>主动技能!Z670</f>
        <v>100</v>
      </c>
      <c r="U667">
        <f>主动技能!AB670</f>
        <v>73</v>
      </c>
      <c r="V667">
        <f>主动技能!AC670</f>
        <v>0</v>
      </c>
      <c r="W667">
        <f>主动技能!AD670</f>
        <v>0</v>
      </c>
      <c r="X667" s="1">
        <v>0</v>
      </c>
      <c r="Y667" s="1">
        <v>0</v>
      </c>
      <c r="Z667" s="1">
        <v>0</v>
      </c>
    </row>
    <row r="668" spans="1:26" x14ac:dyDescent="0.15">
      <c r="A668">
        <f>主动技能!B671</f>
        <v>665</v>
      </c>
      <c r="B668" s="4" t="str">
        <f>主动技能!H671</f>
        <v>岚汐</v>
      </c>
      <c r="C668" s="4" t="str">
        <f>主动技能!I671</f>
        <v>对敌方后排单体造成100%攻击力（+90）点伤害。</v>
      </c>
      <c r="D668" s="4">
        <f>VLOOKUP(主动技能!J671,对应表!F:G,2,FALSE)</f>
        <v>1</v>
      </c>
      <c r="E668" s="4">
        <f>VLOOKUP(主动技能!K671,对应表!J:K,2,FALSE)</f>
        <v>2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>
        <f>主动技能!O671</f>
        <v>0</v>
      </c>
      <c r="J668">
        <f>主动技能!P671</f>
        <v>0</v>
      </c>
      <c r="K668">
        <f>主动技能!Q671</f>
        <v>0</v>
      </c>
      <c r="L668">
        <f>主动技能!R671</f>
        <v>0</v>
      </c>
      <c r="M668">
        <f>主动技能!S671</f>
        <v>0</v>
      </c>
      <c r="N668" t="str">
        <f>IF(主动技能!T671="","",主动技能!T671)</f>
        <v/>
      </c>
      <c r="O668" t="str">
        <f>IF(主动技能!U671="","",主动技能!U671)</f>
        <v/>
      </c>
      <c r="P668">
        <f>主动技能!V671</f>
        <v>0</v>
      </c>
      <c r="Q668">
        <f>主动技能!W671</f>
        <v>0</v>
      </c>
      <c r="R668">
        <f>主动技能!X671</f>
        <v>0</v>
      </c>
      <c r="S668">
        <f>主动技能!Y671</f>
        <v>0</v>
      </c>
      <c r="T668">
        <f>主动技能!Z671</f>
        <v>100</v>
      </c>
      <c r="U668">
        <f>主动技能!AB671</f>
        <v>90</v>
      </c>
      <c r="V668">
        <f>主动技能!AC671</f>
        <v>0</v>
      </c>
      <c r="W668">
        <f>主动技能!AD671</f>
        <v>0</v>
      </c>
      <c r="X668" s="1">
        <v>0</v>
      </c>
      <c r="Y668" s="1">
        <v>0</v>
      </c>
      <c r="Z668" s="1">
        <v>0</v>
      </c>
    </row>
    <row r="669" spans="1:26" x14ac:dyDescent="0.15">
      <c r="A669">
        <f>主动技能!B672</f>
        <v>666</v>
      </c>
      <c r="B669" s="4" t="str">
        <f>主动技能!H672</f>
        <v>岚汐</v>
      </c>
      <c r="C669" s="4" t="str">
        <f>主动技能!I672</f>
        <v>对敌方后排单体造成100%攻击力（+111）点伤害。</v>
      </c>
      <c r="D669" s="4">
        <f>VLOOKUP(主动技能!J672,对应表!F:G,2,FALSE)</f>
        <v>1</v>
      </c>
      <c r="E669" s="4">
        <f>VLOOKUP(主动技能!K672,对应表!J:K,2,FALSE)</f>
        <v>2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>
        <f>主动技能!O672</f>
        <v>0</v>
      </c>
      <c r="J669">
        <f>主动技能!P672</f>
        <v>0</v>
      </c>
      <c r="K669">
        <f>主动技能!Q672</f>
        <v>0</v>
      </c>
      <c r="L669">
        <f>主动技能!R672</f>
        <v>0</v>
      </c>
      <c r="M669">
        <f>主动技能!S672</f>
        <v>0</v>
      </c>
      <c r="N669" t="str">
        <f>IF(主动技能!T672="","",主动技能!T672)</f>
        <v/>
      </c>
      <c r="O669" t="str">
        <f>IF(主动技能!U672="","",主动技能!U672)</f>
        <v/>
      </c>
      <c r="P669">
        <f>主动技能!V672</f>
        <v>0</v>
      </c>
      <c r="Q669">
        <f>主动技能!W672</f>
        <v>0</v>
      </c>
      <c r="R669">
        <f>主动技能!X672</f>
        <v>0</v>
      </c>
      <c r="S669">
        <f>主动技能!Y672</f>
        <v>0</v>
      </c>
      <c r="T669">
        <f>主动技能!Z672</f>
        <v>100</v>
      </c>
      <c r="U669">
        <f>主动技能!AB672</f>
        <v>111</v>
      </c>
      <c r="V669">
        <f>主动技能!AC672</f>
        <v>0</v>
      </c>
      <c r="W669">
        <f>主动技能!AD672</f>
        <v>0</v>
      </c>
      <c r="X669" s="1">
        <v>0</v>
      </c>
      <c r="Y669" s="1">
        <v>0</v>
      </c>
      <c r="Z669" s="1">
        <v>0</v>
      </c>
    </row>
    <row r="670" spans="1:26" x14ac:dyDescent="0.15">
      <c r="A670">
        <f>主动技能!B673</f>
        <v>667</v>
      </c>
      <c r="B670" s="4" t="str">
        <f>主动技能!H673</f>
        <v>岚汐</v>
      </c>
      <c r="C670" s="4" t="str">
        <f>主动技能!I673</f>
        <v>对敌方后排单体造成100%攻击力（+137）点伤害。</v>
      </c>
      <c r="D670" s="4">
        <f>VLOOKUP(主动技能!J673,对应表!F:G,2,FALSE)</f>
        <v>1</v>
      </c>
      <c r="E670" s="4">
        <f>VLOOKUP(主动技能!K673,对应表!J:K,2,FALSE)</f>
        <v>2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>
        <f>主动技能!O673</f>
        <v>0</v>
      </c>
      <c r="J670">
        <f>主动技能!P673</f>
        <v>0</v>
      </c>
      <c r="K670">
        <f>主动技能!Q673</f>
        <v>0</v>
      </c>
      <c r="L670">
        <f>主动技能!R673</f>
        <v>0</v>
      </c>
      <c r="M670">
        <f>主动技能!S673</f>
        <v>0</v>
      </c>
      <c r="N670" t="str">
        <f>IF(主动技能!T673="","",主动技能!T673)</f>
        <v/>
      </c>
      <c r="O670" t="str">
        <f>IF(主动技能!U673="","",主动技能!U673)</f>
        <v/>
      </c>
      <c r="P670">
        <f>主动技能!V673</f>
        <v>0</v>
      </c>
      <c r="Q670">
        <f>主动技能!W673</f>
        <v>0</v>
      </c>
      <c r="R670">
        <f>主动技能!X673</f>
        <v>0</v>
      </c>
      <c r="S670">
        <f>主动技能!Y673</f>
        <v>0</v>
      </c>
      <c r="T670">
        <f>主动技能!Z673</f>
        <v>100</v>
      </c>
      <c r="U670">
        <f>主动技能!AB673</f>
        <v>137</v>
      </c>
      <c r="V670">
        <f>主动技能!AC673</f>
        <v>0</v>
      </c>
      <c r="W670">
        <f>主动技能!AD673</f>
        <v>0</v>
      </c>
      <c r="X670" s="1">
        <v>0</v>
      </c>
      <c r="Y670" s="1">
        <v>0</v>
      </c>
      <c r="Z670" s="1">
        <v>0</v>
      </c>
    </row>
    <row r="671" spans="1:26" x14ac:dyDescent="0.15">
      <c r="A671">
        <f>主动技能!B674</f>
        <v>668</v>
      </c>
      <c r="B671" s="4" t="str">
        <f>主动技能!H674</f>
        <v>岚汐</v>
      </c>
      <c r="C671" s="4" t="str">
        <f>主动技能!I674</f>
        <v>对敌方后排单体造成100%攻击力（+168）点伤害。</v>
      </c>
      <c r="D671" s="4">
        <f>VLOOKUP(主动技能!J674,对应表!F:G,2,FALSE)</f>
        <v>1</v>
      </c>
      <c r="E671" s="4">
        <f>VLOOKUP(主动技能!K674,对应表!J:K,2,FALSE)</f>
        <v>2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>
        <f>主动技能!O674</f>
        <v>0</v>
      </c>
      <c r="J671">
        <f>主动技能!P674</f>
        <v>0</v>
      </c>
      <c r="K671">
        <f>主动技能!Q674</f>
        <v>0</v>
      </c>
      <c r="L671">
        <f>主动技能!R674</f>
        <v>0</v>
      </c>
      <c r="M671">
        <f>主动技能!S674</f>
        <v>0</v>
      </c>
      <c r="N671" t="str">
        <f>IF(主动技能!T674="","",主动技能!T674)</f>
        <v/>
      </c>
      <c r="O671" t="str">
        <f>IF(主动技能!U674="","",主动技能!U674)</f>
        <v/>
      </c>
      <c r="P671">
        <f>主动技能!V674</f>
        <v>0</v>
      </c>
      <c r="Q671">
        <f>主动技能!W674</f>
        <v>0</v>
      </c>
      <c r="R671">
        <f>主动技能!X674</f>
        <v>0</v>
      </c>
      <c r="S671">
        <f>主动技能!Y674</f>
        <v>0</v>
      </c>
      <c r="T671">
        <f>主动技能!Z674</f>
        <v>100</v>
      </c>
      <c r="U671">
        <f>主动技能!AB674</f>
        <v>168</v>
      </c>
      <c r="V671">
        <f>主动技能!AC674</f>
        <v>0</v>
      </c>
      <c r="W671">
        <f>主动技能!AD674</f>
        <v>0</v>
      </c>
      <c r="X671" s="1">
        <v>0</v>
      </c>
      <c r="Y671" s="1">
        <v>0</v>
      </c>
      <c r="Z671" s="1">
        <v>0</v>
      </c>
    </row>
    <row r="672" spans="1:26" x14ac:dyDescent="0.15">
      <c r="A672">
        <f>主动技能!B675</f>
        <v>669</v>
      </c>
      <c r="B672" s="4" t="str">
        <f>主动技能!H675</f>
        <v>岚汐</v>
      </c>
      <c r="C672" s="4" t="str">
        <f>主动技能!I675</f>
        <v>对敌方后排单体造成100%攻击力（+208）点伤害。</v>
      </c>
      <c r="D672" s="4">
        <f>VLOOKUP(主动技能!J675,对应表!F:G,2,FALSE)</f>
        <v>1</v>
      </c>
      <c r="E672" s="4">
        <f>VLOOKUP(主动技能!K675,对应表!J:K,2,FALSE)</f>
        <v>2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>
        <f>主动技能!O675</f>
        <v>0</v>
      </c>
      <c r="J672">
        <f>主动技能!P675</f>
        <v>0</v>
      </c>
      <c r="K672">
        <f>主动技能!Q675</f>
        <v>0</v>
      </c>
      <c r="L672">
        <f>主动技能!R675</f>
        <v>0</v>
      </c>
      <c r="M672">
        <f>主动技能!S675</f>
        <v>0</v>
      </c>
      <c r="N672" t="str">
        <f>IF(主动技能!T675="","",主动技能!T675)</f>
        <v/>
      </c>
      <c r="O672" t="str">
        <f>IF(主动技能!U675="","",主动技能!U675)</f>
        <v/>
      </c>
      <c r="P672">
        <f>主动技能!V675</f>
        <v>0</v>
      </c>
      <c r="Q672">
        <f>主动技能!W675</f>
        <v>0</v>
      </c>
      <c r="R672">
        <f>主动技能!X675</f>
        <v>0</v>
      </c>
      <c r="S672">
        <f>主动技能!Y675</f>
        <v>0</v>
      </c>
      <c r="T672">
        <f>主动技能!Z675</f>
        <v>100</v>
      </c>
      <c r="U672">
        <f>主动技能!AB675</f>
        <v>208</v>
      </c>
      <c r="V672">
        <f>主动技能!AC675</f>
        <v>0</v>
      </c>
      <c r="W672">
        <f>主动技能!AD675</f>
        <v>0</v>
      </c>
      <c r="X672" s="1">
        <v>0</v>
      </c>
      <c r="Y672" s="1">
        <v>0</v>
      </c>
      <c r="Z672" s="1">
        <v>0</v>
      </c>
    </row>
    <row r="673" spans="1:26" x14ac:dyDescent="0.15">
      <c r="A673">
        <f>主动技能!B676</f>
        <v>670</v>
      </c>
      <c r="B673" s="4" t="str">
        <f>主动技能!H676</f>
        <v>岚汐</v>
      </c>
      <c r="C673" s="4" t="str">
        <f>主动技能!I676</f>
        <v>对敌方后排单体造成100%攻击力（+256）点伤害。</v>
      </c>
      <c r="D673" s="4">
        <f>VLOOKUP(主动技能!J676,对应表!F:G,2,FALSE)</f>
        <v>1</v>
      </c>
      <c r="E673" s="4">
        <f>VLOOKUP(主动技能!K676,对应表!J:K,2,FALSE)</f>
        <v>3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>
        <f>主动技能!O676</f>
        <v>0</v>
      </c>
      <c r="J673">
        <f>主动技能!P676</f>
        <v>0</v>
      </c>
      <c r="K673">
        <f>主动技能!Q676</f>
        <v>0</v>
      </c>
      <c r="L673">
        <f>主动技能!R676</f>
        <v>0</v>
      </c>
      <c r="M673">
        <f>主动技能!S676</f>
        <v>0</v>
      </c>
      <c r="N673" t="str">
        <f>IF(主动技能!T676="","",主动技能!T676)</f>
        <v/>
      </c>
      <c r="O673" t="str">
        <f>IF(主动技能!U676="","",主动技能!U676)</f>
        <v/>
      </c>
      <c r="P673">
        <f>主动技能!V676</f>
        <v>0</v>
      </c>
      <c r="Q673">
        <f>主动技能!W676</f>
        <v>0</v>
      </c>
      <c r="R673">
        <f>主动技能!X676</f>
        <v>0</v>
      </c>
      <c r="S673">
        <f>主动技能!Y676</f>
        <v>0</v>
      </c>
      <c r="T673">
        <f>主动技能!Z676</f>
        <v>100</v>
      </c>
      <c r="U673">
        <f>主动技能!AB676</f>
        <v>256</v>
      </c>
      <c r="V673">
        <f>主动技能!AC676</f>
        <v>0</v>
      </c>
      <c r="W673">
        <f>主动技能!AD676</f>
        <v>0</v>
      </c>
      <c r="X673" s="1">
        <v>0</v>
      </c>
      <c r="Y673" s="1">
        <v>0</v>
      </c>
      <c r="Z673" s="1">
        <v>0</v>
      </c>
    </row>
    <row r="674" spans="1:26" x14ac:dyDescent="0.15">
      <c r="A674">
        <f>主动技能!B677</f>
        <v>671</v>
      </c>
      <c r="B674" s="4" t="str">
        <f>主动技能!H677</f>
        <v>岚汐</v>
      </c>
      <c r="C674" s="4" t="str">
        <f>主动技能!I677</f>
        <v>对敌方任意单体造成100%攻击力（+315）点伤害。</v>
      </c>
      <c r="D674" s="4">
        <f>VLOOKUP(主动技能!J677,对应表!F:G,2,FALSE)</f>
        <v>1</v>
      </c>
      <c r="E674" s="4">
        <f>VLOOKUP(主动技能!K677,对应表!J:K,2,FALSE)</f>
        <v>3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>
        <f>主动技能!O677</f>
        <v>0</v>
      </c>
      <c r="J674">
        <f>主动技能!P677</f>
        <v>0</v>
      </c>
      <c r="K674">
        <f>主动技能!Q677</f>
        <v>0</v>
      </c>
      <c r="L674">
        <f>主动技能!R677</f>
        <v>0</v>
      </c>
      <c r="M674">
        <f>主动技能!S677</f>
        <v>0</v>
      </c>
      <c r="N674" t="str">
        <f>IF(主动技能!T677="","",主动技能!T677)</f>
        <v/>
      </c>
      <c r="O674" t="str">
        <f>IF(主动技能!U677="","",主动技能!U677)</f>
        <v/>
      </c>
      <c r="P674">
        <f>主动技能!V677</f>
        <v>0</v>
      </c>
      <c r="Q674">
        <f>主动技能!W677</f>
        <v>0</v>
      </c>
      <c r="R674">
        <f>主动技能!X677</f>
        <v>0</v>
      </c>
      <c r="S674">
        <f>主动技能!Y677</f>
        <v>0</v>
      </c>
      <c r="T674">
        <f>主动技能!Z677</f>
        <v>100</v>
      </c>
      <c r="U674">
        <f>主动技能!AB677</f>
        <v>315</v>
      </c>
      <c r="V674">
        <f>主动技能!AC677</f>
        <v>0</v>
      </c>
      <c r="W674">
        <f>主动技能!AD677</f>
        <v>0</v>
      </c>
      <c r="X674" s="1">
        <v>0</v>
      </c>
      <c r="Y674" s="1">
        <v>0</v>
      </c>
      <c r="Z674" s="1">
        <v>0</v>
      </c>
    </row>
    <row r="675" spans="1:26" x14ac:dyDescent="0.15">
      <c r="A675">
        <f>主动技能!B678</f>
        <v>672</v>
      </c>
      <c r="B675" s="4" t="str">
        <f>主动技能!H678</f>
        <v>岚汐</v>
      </c>
      <c r="C675" s="4" t="str">
        <f>主动技能!I678</f>
        <v>对敌方任意单体造成100%攻击力（+388）点伤害。</v>
      </c>
      <c r="D675" s="4">
        <f>VLOOKUP(主动技能!J678,对应表!F:G,2,FALSE)</f>
        <v>1</v>
      </c>
      <c r="E675" s="4">
        <f>VLOOKUP(主动技能!K678,对应表!J:K,2,FALSE)</f>
        <v>3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>
        <f>主动技能!O678</f>
        <v>0</v>
      </c>
      <c r="J675">
        <f>主动技能!P678</f>
        <v>0</v>
      </c>
      <c r="K675">
        <f>主动技能!Q678</f>
        <v>0</v>
      </c>
      <c r="L675">
        <f>主动技能!R678</f>
        <v>0</v>
      </c>
      <c r="M675">
        <f>主动技能!S678</f>
        <v>0</v>
      </c>
      <c r="N675" t="str">
        <f>IF(主动技能!T678="","",主动技能!T678)</f>
        <v/>
      </c>
      <c r="O675" t="str">
        <f>IF(主动技能!U678="","",主动技能!U678)</f>
        <v/>
      </c>
      <c r="P675">
        <f>主动技能!V678</f>
        <v>0</v>
      </c>
      <c r="Q675">
        <f>主动技能!W678</f>
        <v>0</v>
      </c>
      <c r="R675">
        <f>主动技能!X678</f>
        <v>0</v>
      </c>
      <c r="S675">
        <f>主动技能!Y678</f>
        <v>0</v>
      </c>
      <c r="T675">
        <f>主动技能!Z678</f>
        <v>100</v>
      </c>
      <c r="U675">
        <f>主动技能!AB678</f>
        <v>388</v>
      </c>
      <c r="V675">
        <f>主动技能!AC678</f>
        <v>0</v>
      </c>
      <c r="W675">
        <f>主动技能!AD678</f>
        <v>0</v>
      </c>
      <c r="X675" s="1">
        <v>0</v>
      </c>
      <c r="Y675" s="1">
        <v>0</v>
      </c>
      <c r="Z675" s="1">
        <v>0</v>
      </c>
    </row>
    <row r="676" spans="1:26" x14ac:dyDescent="0.15">
      <c r="A676">
        <f>主动技能!B679</f>
        <v>673</v>
      </c>
      <c r="B676" s="4" t="str">
        <f>主动技能!H679</f>
        <v>岚汐</v>
      </c>
      <c r="C676" s="4" t="str">
        <f>主动技能!I679</f>
        <v>对敌方任意单体造成100%攻击力（+478）点伤害。</v>
      </c>
      <c r="D676" s="4">
        <f>VLOOKUP(主动技能!J679,对应表!F:G,2,FALSE)</f>
        <v>1</v>
      </c>
      <c r="E676" s="4">
        <f>VLOOKUP(主动技能!K679,对应表!J:K,2,FALSE)</f>
        <v>3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>
        <f>主动技能!O679</f>
        <v>0</v>
      </c>
      <c r="J676">
        <f>主动技能!P679</f>
        <v>0</v>
      </c>
      <c r="K676">
        <f>主动技能!Q679</f>
        <v>0</v>
      </c>
      <c r="L676">
        <f>主动技能!R679</f>
        <v>0</v>
      </c>
      <c r="M676">
        <f>主动技能!S679</f>
        <v>0</v>
      </c>
      <c r="N676" t="str">
        <f>IF(主动技能!T679="","",主动技能!T679)</f>
        <v/>
      </c>
      <c r="O676" t="str">
        <f>IF(主动技能!U679="","",主动技能!U679)</f>
        <v/>
      </c>
      <c r="P676">
        <f>主动技能!V679</f>
        <v>0</v>
      </c>
      <c r="Q676">
        <f>主动技能!W679</f>
        <v>0</v>
      </c>
      <c r="R676">
        <f>主动技能!X679</f>
        <v>0</v>
      </c>
      <c r="S676">
        <f>主动技能!Y679</f>
        <v>0</v>
      </c>
      <c r="T676">
        <f>主动技能!Z679</f>
        <v>100</v>
      </c>
      <c r="U676">
        <f>主动技能!AB679</f>
        <v>478</v>
      </c>
      <c r="V676">
        <f>主动技能!AC679</f>
        <v>0</v>
      </c>
      <c r="W676">
        <f>主动技能!AD679</f>
        <v>0</v>
      </c>
      <c r="X676" s="1">
        <v>0</v>
      </c>
      <c r="Y676" s="1">
        <v>0</v>
      </c>
      <c r="Z676" s="1">
        <v>0</v>
      </c>
    </row>
    <row r="677" spans="1:26" x14ac:dyDescent="0.15">
      <c r="A677">
        <f>主动技能!B680</f>
        <v>674</v>
      </c>
      <c r="B677" s="4" t="str">
        <f>主动技能!H680</f>
        <v>岚汐</v>
      </c>
      <c r="C677" s="4" t="str">
        <f>主动技能!I680</f>
        <v>对敌方任意单体造成100%攻击力（+588）点伤害。</v>
      </c>
      <c r="D677" s="4">
        <f>VLOOKUP(主动技能!J680,对应表!F:G,2,FALSE)</f>
        <v>1</v>
      </c>
      <c r="E677" s="4">
        <f>VLOOKUP(主动技能!K680,对应表!J:K,2,FALSE)</f>
        <v>3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>
        <f>主动技能!O680</f>
        <v>0</v>
      </c>
      <c r="J677">
        <f>主动技能!P680</f>
        <v>0</v>
      </c>
      <c r="K677">
        <f>主动技能!Q680</f>
        <v>0</v>
      </c>
      <c r="L677">
        <f>主动技能!R680</f>
        <v>0</v>
      </c>
      <c r="M677">
        <f>主动技能!S680</f>
        <v>0</v>
      </c>
      <c r="N677" t="str">
        <f>IF(主动技能!T680="","",主动技能!T680)</f>
        <v/>
      </c>
      <c r="O677" t="str">
        <f>IF(主动技能!U680="","",主动技能!U680)</f>
        <v/>
      </c>
      <c r="P677">
        <f>主动技能!V680</f>
        <v>0</v>
      </c>
      <c r="Q677">
        <f>主动技能!W680</f>
        <v>0</v>
      </c>
      <c r="R677">
        <f>主动技能!X680</f>
        <v>0</v>
      </c>
      <c r="S677">
        <f>主动技能!Y680</f>
        <v>0</v>
      </c>
      <c r="T677">
        <f>主动技能!Z680</f>
        <v>100</v>
      </c>
      <c r="U677">
        <f>主动技能!AB680</f>
        <v>588</v>
      </c>
      <c r="V677">
        <f>主动技能!AC680</f>
        <v>0</v>
      </c>
      <c r="W677">
        <f>主动技能!AD680</f>
        <v>0</v>
      </c>
      <c r="X677" s="1">
        <v>0</v>
      </c>
      <c r="Y677" s="1">
        <v>0</v>
      </c>
      <c r="Z677" s="1">
        <v>0</v>
      </c>
    </row>
    <row r="678" spans="1:26" x14ac:dyDescent="0.15">
      <c r="A678">
        <f>主动技能!B681</f>
        <v>675</v>
      </c>
      <c r="B678" s="4" t="str">
        <f>主动技能!H681</f>
        <v>岚汐</v>
      </c>
      <c r="C678" s="4" t="str">
        <f>主动技能!I681</f>
        <v>对敌方任意单体造成100%攻击力（+724）点伤害。</v>
      </c>
      <c r="D678" s="4">
        <f>VLOOKUP(主动技能!J681,对应表!F:G,2,FALSE)</f>
        <v>1</v>
      </c>
      <c r="E678" s="4">
        <f>VLOOKUP(主动技能!K681,对应表!J:K,2,FALSE)</f>
        <v>3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>
        <f>主动技能!O681</f>
        <v>0</v>
      </c>
      <c r="J678">
        <f>主动技能!P681</f>
        <v>0</v>
      </c>
      <c r="K678">
        <f>主动技能!Q681</f>
        <v>0</v>
      </c>
      <c r="L678">
        <f>主动技能!R681</f>
        <v>0</v>
      </c>
      <c r="M678">
        <f>主动技能!S681</f>
        <v>0</v>
      </c>
      <c r="N678" t="str">
        <f>IF(主动技能!T681="","",主动技能!T681)</f>
        <v/>
      </c>
      <c r="O678" t="str">
        <f>IF(主动技能!U681="","",主动技能!U681)</f>
        <v/>
      </c>
      <c r="P678">
        <f>主动技能!V681</f>
        <v>0</v>
      </c>
      <c r="Q678">
        <f>主动技能!W681</f>
        <v>0</v>
      </c>
      <c r="R678">
        <f>主动技能!X681</f>
        <v>0</v>
      </c>
      <c r="S678">
        <f>主动技能!Y681</f>
        <v>0</v>
      </c>
      <c r="T678">
        <f>主动技能!Z681</f>
        <v>100</v>
      </c>
      <c r="U678">
        <f>主动技能!AB681</f>
        <v>724</v>
      </c>
      <c r="V678">
        <f>主动技能!AC681</f>
        <v>0</v>
      </c>
      <c r="W678">
        <f>主动技能!AD681</f>
        <v>0</v>
      </c>
      <c r="X678" s="1">
        <v>0</v>
      </c>
      <c r="Y678" s="1">
        <v>0</v>
      </c>
      <c r="Z678" s="1">
        <v>0</v>
      </c>
    </row>
    <row r="679" spans="1:26" x14ac:dyDescent="0.15">
      <c r="A679">
        <f>主动技能!B682</f>
        <v>676</v>
      </c>
      <c r="B679" s="4" t="str">
        <f>主动技能!H682</f>
        <v>岚汐</v>
      </c>
      <c r="C679" s="4" t="str">
        <f>主动技能!I682</f>
        <v>对敌方任意单体造成100%攻击力（+892）点伤害。</v>
      </c>
      <c r="D679" s="4">
        <f>VLOOKUP(主动技能!J682,对应表!F:G,2,FALSE)</f>
        <v>1</v>
      </c>
      <c r="E679" s="4">
        <f>VLOOKUP(主动技能!K682,对应表!J:K,2,FALSE)</f>
        <v>3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>
        <f>主动技能!O682</f>
        <v>0</v>
      </c>
      <c r="J679">
        <f>主动技能!P682</f>
        <v>0</v>
      </c>
      <c r="K679">
        <f>主动技能!Q682</f>
        <v>0</v>
      </c>
      <c r="L679">
        <f>主动技能!R682</f>
        <v>0</v>
      </c>
      <c r="M679">
        <f>主动技能!S682</f>
        <v>0</v>
      </c>
      <c r="N679" t="str">
        <f>IF(主动技能!T682="","",主动技能!T682)</f>
        <v/>
      </c>
      <c r="O679" t="str">
        <f>IF(主动技能!U682="","",主动技能!U682)</f>
        <v/>
      </c>
      <c r="P679">
        <f>主动技能!V682</f>
        <v>0</v>
      </c>
      <c r="Q679">
        <f>主动技能!W682</f>
        <v>0</v>
      </c>
      <c r="R679">
        <f>主动技能!X682</f>
        <v>0</v>
      </c>
      <c r="S679">
        <f>主动技能!Y682</f>
        <v>0</v>
      </c>
      <c r="T679">
        <f>主动技能!Z682</f>
        <v>100</v>
      </c>
      <c r="U679">
        <f>主动技能!AB682</f>
        <v>892</v>
      </c>
      <c r="V679">
        <f>主动技能!AC682</f>
        <v>0</v>
      </c>
      <c r="W679">
        <f>主动技能!AD682</f>
        <v>0</v>
      </c>
      <c r="X679" s="1">
        <v>0</v>
      </c>
      <c r="Y679" s="1">
        <v>0</v>
      </c>
      <c r="Z679" s="1">
        <v>0</v>
      </c>
    </row>
    <row r="680" spans="1:26" x14ac:dyDescent="0.15">
      <c r="A680">
        <f>主动技能!B683</f>
        <v>677</v>
      </c>
      <c r="B680" s="4" t="str">
        <f>主动技能!H683</f>
        <v>岚汐</v>
      </c>
      <c r="C680" s="4" t="str">
        <f>主动技能!I683</f>
        <v>对敌方任意单体造成100%攻击力（+1098）点伤害。</v>
      </c>
      <c r="D680" s="4">
        <f>VLOOKUP(主动技能!J683,对应表!F:G,2,FALSE)</f>
        <v>1</v>
      </c>
      <c r="E680" s="4">
        <f>VLOOKUP(主动技能!K683,对应表!J:K,2,FALSE)</f>
        <v>3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>
        <f>主动技能!O683</f>
        <v>0</v>
      </c>
      <c r="J680">
        <f>主动技能!P683</f>
        <v>0</v>
      </c>
      <c r="K680">
        <f>主动技能!Q683</f>
        <v>0</v>
      </c>
      <c r="L680">
        <f>主动技能!R683</f>
        <v>0</v>
      </c>
      <c r="M680">
        <f>主动技能!S683</f>
        <v>0</v>
      </c>
      <c r="N680" t="str">
        <f>IF(主动技能!T683="","",主动技能!T683)</f>
        <v/>
      </c>
      <c r="O680" t="str">
        <f>IF(主动技能!U683="","",主动技能!U683)</f>
        <v/>
      </c>
      <c r="P680">
        <f>主动技能!V683</f>
        <v>0</v>
      </c>
      <c r="Q680">
        <f>主动技能!W683</f>
        <v>0</v>
      </c>
      <c r="R680">
        <f>主动技能!X683</f>
        <v>0</v>
      </c>
      <c r="S680">
        <f>主动技能!Y683</f>
        <v>0</v>
      </c>
      <c r="T680">
        <f>主动技能!Z683</f>
        <v>100</v>
      </c>
      <c r="U680">
        <f>主动技能!AB683</f>
        <v>1098</v>
      </c>
      <c r="V680">
        <f>主动技能!AC683</f>
        <v>0</v>
      </c>
      <c r="W680">
        <f>主动技能!AD683</f>
        <v>0</v>
      </c>
      <c r="X680" s="1">
        <v>0</v>
      </c>
      <c r="Y680" s="1">
        <v>0</v>
      </c>
      <c r="Z680" s="1">
        <v>0</v>
      </c>
    </row>
    <row r="681" spans="1:26" x14ac:dyDescent="0.15">
      <c r="A681">
        <f>主动技能!B684</f>
        <v>678</v>
      </c>
      <c r="B681" s="4" t="str">
        <f>主动技能!H684</f>
        <v>岚汐</v>
      </c>
      <c r="C681" s="4" t="str">
        <f>主动技能!I684</f>
        <v>对敌方任意单体造成100%攻击力（+1352）点伤害。</v>
      </c>
      <c r="D681" s="4">
        <f>VLOOKUP(主动技能!J684,对应表!F:G,2,FALSE)</f>
        <v>1</v>
      </c>
      <c r="E681" s="4">
        <f>VLOOKUP(主动技能!K684,对应表!J:K,2,FALSE)</f>
        <v>3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>
        <f>主动技能!O684</f>
        <v>0</v>
      </c>
      <c r="J681">
        <f>主动技能!P684</f>
        <v>0</v>
      </c>
      <c r="K681">
        <f>主动技能!Q684</f>
        <v>0</v>
      </c>
      <c r="L681">
        <f>主动技能!R684</f>
        <v>0</v>
      </c>
      <c r="M681">
        <f>主动技能!S684</f>
        <v>0</v>
      </c>
      <c r="N681" t="str">
        <f>IF(主动技能!T684="","",主动技能!T684)</f>
        <v/>
      </c>
      <c r="O681" t="str">
        <f>IF(主动技能!U684="","",主动技能!U684)</f>
        <v/>
      </c>
      <c r="P681">
        <f>主动技能!V684</f>
        <v>0</v>
      </c>
      <c r="Q681">
        <f>主动技能!W684</f>
        <v>0</v>
      </c>
      <c r="R681">
        <f>主动技能!X684</f>
        <v>0</v>
      </c>
      <c r="S681">
        <f>主动技能!Y684</f>
        <v>0</v>
      </c>
      <c r="T681">
        <f>主动技能!Z684</f>
        <v>100</v>
      </c>
      <c r="U681">
        <f>主动技能!AB684</f>
        <v>1352</v>
      </c>
      <c r="V681">
        <f>主动技能!AC684</f>
        <v>0</v>
      </c>
      <c r="W681">
        <f>主动技能!AD684</f>
        <v>0</v>
      </c>
      <c r="X681" s="1">
        <v>0</v>
      </c>
      <c r="Y681" s="1">
        <v>0</v>
      </c>
      <c r="Z681" s="1">
        <v>0</v>
      </c>
    </row>
    <row r="682" spans="1:26" x14ac:dyDescent="0.15">
      <c r="A682">
        <f>主动技能!B685</f>
        <v>679</v>
      </c>
      <c r="B682" s="4" t="str">
        <f>主动技能!H685</f>
        <v>岚汐</v>
      </c>
      <c r="C682" s="4" t="str">
        <f>主动技能!I685</f>
        <v>对敌方任意单体造成100%攻击力（+1665）点伤害。</v>
      </c>
      <c r="D682" s="4">
        <f>VLOOKUP(主动技能!J685,对应表!F:G,2,FALSE)</f>
        <v>1</v>
      </c>
      <c r="E682" s="4">
        <f>VLOOKUP(主动技能!K685,对应表!J:K,2,FALSE)</f>
        <v>3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>
        <f>主动技能!O685</f>
        <v>0</v>
      </c>
      <c r="J682">
        <f>主动技能!P685</f>
        <v>0</v>
      </c>
      <c r="K682">
        <f>主动技能!Q685</f>
        <v>0</v>
      </c>
      <c r="L682">
        <f>主动技能!R685</f>
        <v>0</v>
      </c>
      <c r="M682">
        <f>主动技能!S685</f>
        <v>0</v>
      </c>
      <c r="N682" t="str">
        <f>IF(主动技能!T685="","",主动技能!T685)</f>
        <v/>
      </c>
      <c r="O682" t="str">
        <f>IF(主动技能!U685="","",主动技能!U685)</f>
        <v/>
      </c>
      <c r="P682">
        <f>主动技能!V685</f>
        <v>0</v>
      </c>
      <c r="Q682">
        <f>主动技能!W685</f>
        <v>0</v>
      </c>
      <c r="R682">
        <f>主动技能!X685</f>
        <v>0</v>
      </c>
      <c r="S682">
        <f>主动技能!Y685</f>
        <v>0</v>
      </c>
      <c r="T682">
        <f>主动技能!Z685</f>
        <v>100</v>
      </c>
      <c r="U682">
        <f>主动技能!AB685</f>
        <v>1665</v>
      </c>
      <c r="V682">
        <f>主动技能!AC685</f>
        <v>0</v>
      </c>
      <c r="W682">
        <f>主动技能!AD685</f>
        <v>0</v>
      </c>
      <c r="X682" s="1">
        <v>0</v>
      </c>
      <c r="Y682" s="1">
        <v>0</v>
      </c>
      <c r="Z682" s="1">
        <v>0</v>
      </c>
    </row>
    <row r="683" spans="1:26" x14ac:dyDescent="0.15">
      <c r="A683">
        <f>主动技能!B686</f>
        <v>680</v>
      </c>
      <c r="B683" s="4" t="str">
        <f>主动技能!H686</f>
        <v>岚汐</v>
      </c>
      <c r="C683" s="4" t="str">
        <f>主动技能!I686</f>
        <v>对敌方任意单体造成100%攻击力（+2051）点伤害。</v>
      </c>
      <c r="D683" s="4">
        <f>VLOOKUP(主动技能!J686,对应表!F:G,2,FALSE)</f>
        <v>1</v>
      </c>
      <c r="E683" s="4">
        <f>VLOOKUP(主动技能!K686,对应表!J:K,2,FALSE)</f>
        <v>3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>
        <f>主动技能!O686</f>
        <v>0</v>
      </c>
      <c r="J683">
        <f>主动技能!P686</f>
        <v>0</v>
      </c>
      <c r="K683">
        <f>主动技能!Q686</f>
        <v>0</v>
      </c>
      <c r="L683">
        <f>主动技能!R686</f>
        <v>0</v>
      </c>
      <c r="M683">
        <f>主动技能!S686</f>
        <v>0</v>
      </c>
      <c r="N683" t="str">
        <f>IF(主动技能!T686="","",主动技能!T686)</f>
        <v/>
      </c>
      <c r="O683" t="str">
        <f>IF(主动技能!U686="","",主动技能!U686)</f>
        <v/>
      </c>
      <c r="P683">
        <f>主动技能!V686</f>
        <v>0</v>
      </c>
      <c r="Q683">
        <f>主动技能!W686</f>
        <v>0</v>
      </c>
      <c r="R683">
        <f>主动技能!X686</f>
        <v>0</v>
      </c>
      <c r="S683">
        <f>主动技能!Y686</f>
        <v>0</v>
      </c>
      <c r="T683">
        <f>主动技能!Z686</f>
        <v>100</v>
      </c>
      <c r="U683">
        <f>主动技能!AB686</f>
        <v>2051</v>
      </c>
      <c r="V683">
        <f>主动技能!AC686</f>
        <v>0</v>
      </c>
      <c r="W683">
        <f>主动技能!AD686</f>
        <v>0</v>
      </c>
      <c r="X683" s="1">
        <v>0</v>
      </c>
      <c r="Y683" s="1">
        <v>0</v>
      </c>
      <c r="Z683" s="1">
        <v>0</v>
      </c>
    </row>
    <row r="684" spans="1:26" x14ac:dyDescent="0.15">
      <c r="A684">
        <f>主动技能!B687</f>
        <v>681</v>
      </c>
      <c r="B684" s="4" t="str">
        <f>主动技能!H687</f>
        <v>弯月斩</v>
      </c>
      <c r="C684" s="4" t="str">
        <f>主动技能!I687</f>
        <v>对敌方1排单位造成125%攻击力（+76）伤害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6</v>
      </c>
      <c r="G684" s="4">
        <f>IF(主动技能!M687="必中",2,1)</f>
        <v>1</v>
      </c>
      <c r="H684" s="4">
        <f>主动技能!N687</f>
        <v>100</v>
      </c>
      <c r="I684" s="4">
        <f>主动技能!O687</f>
        <v>100</v>
      </c>
      <c r="J684">
        <f>主动技能!P687</f>
        <v>0</v>
      </c>
      <c r="K684">
        <f>主动技能!Q687</f>
        <v>0</v>
      </c>
      <c r="L684">
        <f>主动技能!R687</f>
        <v>0</v>
      </c>
      <c r="M684">
        <f>主动技能!S687</f>
        <v>0</v>
      </c>
      <c r="N684" t="str">
        <f>IF(主动技能!T687="","",主动技能!T687)</f>
        <v/>
      </c>
      <c r="O684" t="str">
        <f>IF(主动技能!U687="","",主动技能!U687)</f>
        <v/>
      </c>
      <c r="P684">
        <f>主动技能!V687</f>
        <v>0</v>
      </c>
      <c r="Q684">
        <f>主动技能!W687</f>
        <v>0</v>
      </c>
      <c r="R684">
        <f>主动技能!X687</f>
        <v>0</v>
      </c>
      <c r="S684">
        <f>主动技能!Y687</f>
        <v>50</v>
      </c>
      <c r="T684">
        <f>主动技能!Z687</f>
        <v>125</v>
      </c>
      <c r="U684">
        <f>主动技能!AB687</f>
        <v>76</v>
      </c>
      <c r="V684">
        <f>主动技能!AC687</f>
        <v>0</v>
      </c>
      <c r="W684">
        <f>主动技能!AD687</f>
        <v>0</v>
      </c>
      <c r="X684" s="1">
        <v>0</v>
      </c>
      <c r="Y684" s="1">
        <v>0</v>
      </c>
      <c r="Z684" s="1">
        <v>0</v>
      </c>
    </row>
    <row r="685" spans="1:26" x14ac:dyDescent="0.15">
      <c r="A685">
        <f>主动技能!B688</f>
        <v>682</v>
      </c>
      <c r="B685" s="4" t="str">
        <f>主动技能!H688</f>
        <v>弯月斩</v>
      </c>
      <c r="C685" s="4" t="str">
        <f>主动技能!I688</f>
        <v>对敌方1排单位造成125%攻击力（+112）伤害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6</v>
      </c>
      <c r="G685" s="4">
        <f>IF(主动技能!M688="必中",2,1)</f>
        <v>1</v>
      </c>
      <c r="H685" s="4">
        <f>主动技能!N688</f>
        <v>100</v>
      </c>
      <c r="I685" s="4">
        <f>主动技能!O688</f>
        <v>100</v>
      </c>
      <c r="J685">
        <f>主动技能!P688</f>
        <v>0</v>
      </c>
      <c r="K685">
        <f>主动技能!Q688</f>
        <v>0</v>
      </c>
      <c r="L685">
        <f>主动技能!R688</f>
        <v>0</v>
      </c>
      <c r="M685">
        <f>主动技能!S688</f>
        <v>0</v>
      </c>
      <c r="N685" t="str">
        <f>IF(主动技能!T688="","",主动技能!T688)</f>
        <v/>
      </c>
      <c r="O685" t="str">
        <f>IF(主动技能!U688="","",主动技能!U688)</f>
        <v/>
      </c>
      <c r="P685">
        <f>主动技能!V688</f>
        <v>0</v>
      </c>
      <c r="Q685">
        <f>主动技能!W688</f>
        <v>0</v>
      </c>
      <c r="R685">
        <f>主动技能!X688</f>
        <v>0</v>
      </c>
      <c r="S685">
        <f>主动技能!Y688</f>
        <v>50</v>
      </c>
      <c r="T685">
        <f>主动技能!Z688</f>
        <v>125</v>
      </c>
      <c r="U685">
        <f>主动技能!AB688</f>
        <v>112</v>
      </c>
      <c r="V685">
        <f>主动技能!AC688</f>
        <v>0</v>
      </c>
      <c r="W685">
        <f>主动技能!AD688</f>
        <v>0</v>
      </c>
      <c r="X685" s="1">
        <v>0</v>
      </c>
      <c r="Y685" s="1">
        <v>0</v>
      </c>
      <c r="Z685" s="1">
        <v>0</v>
      </c>
    </row>
    <row r="686" spans="1:26" x14ac:dyDescent="0.15">
      <c r="A686">
        <f>主动技能!B689</f>
        <v>683</v>
      </c>
      <c r="B686" s="4" t="str">
        <f>主动技能!H689</f>
        <v>弯月斩</v>
      </c>
      <c r="C686" s="4" t="str">
        <f>主动技能!I689</f>
        <v>对敌方1排单位造成125%攻击力（+148）伤害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6</v>
      </c>
      <c r="G686" s="4">
        <f>IF(主动技能!M689="必中",2,1)</f>
        <v>1</v>
      </c>
      <c r="H686" s="4">
        <f>主动技能!N689</f>
        <v>100</v>
      </c>
      <c r="I686" s="4">
        <f>主动技能!O689</f>
        <v>100</v>
      </c>
      <c r="J686">
        <f>主动技能!P689</f>
        <v>0</v>
      </c>
      <c r="K686">
        <f>主动技能!Q689</f>
        <v>0</v>
      </c>
      <c r="L686">
        <f>主动技能!R689</f>
        <v>0</v>
      </c>
      <c r="M686">
        <f>主动技能!S689</f>
        <v>0</v>
      </c>
      <c r="N686" t="str">
        <f>IF(主动技能!T689="","",主动技能!T689)</f>
        <v/>
      </c>
      <c r="O686" t="str">
        <f>IF(主动技能!U689="","",主动技能!U689)</f>
        <v/>
      </c>
      <c r="P686">
        <f>主动技能!V689</f>
        <v>0</v>
      </c>
      <c r="Q686">
        <f>主动技能!W689</f>
        <v>0</v>
      </c>
      <c r="R686">
        <f>主动技能!X689</f>
        <v>0</v>
      </c>
      <c r="S686">
        <f>主动技能!Y689</f>
        <v>50</v>
      </c>
      <c r="T686">
        <f>主动技能!Z689</f>
        <v>125</v>
      </c>
      <c r="U686">
        <f>主动技能!AB689</f>
        <v>148</v>
      </c>
      <c r="V686">
        <f>主动技能!AC689</f>
        <v>0</v>
      </c>
      <c r="W686">
        <f>主动技能!AD689</f>
        <v>0</v>
      </c>
      <c r="X686" s="1">
        <v>0</v>
      </c>
      <c r="Y686" s="1">
        <v>0</v>
      </c>
      <c r="Z686" s="1">
        <v>0</v>
      </c>
    </row>
    <row r="687" spans="1:26" x14ac:dyDescent="0.15">
      <c r="A687">
        <f>主动技能!B690</f>
        <v>684</v>
      </c>
      <c r="B687" s="4" t="str">
        <f>主动技能!H690</f>
        <v>弯月斩</v>
      </c>
      <c r="C687" s="4" t="str">
        <f>主动技能!I690</f>
        <v>对敌方1排单位造成125%攻击力（+183）伤害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6</v>
      </c>
      <c r="G687" s="4">
        <f>IF(主动技能!M690="必中",2,1)</f>
        <v>1</v>
      </c>
      <c r="H687" s="4">
        <f>主动技能!N690</f>
        <v>100</v>
      </c>
      <c r="I687" s="4">
        <f>主动技能!O690</f>
        <v>100</v>
      </c>
      <c r="J687">
        <f>主动技能!P690</f>
        <v>0</v>
      </c>
      <c r="K687">
        <f>主动技能!Q690</f>
        <v>0</v>
      </c>
      <c r="L687">
        <f>主动技能!R690</f>
        <v>0</v>
      </c>
      <c r="M687">
        <f>主动技能!S690</f>
        <v>0</v>
      </c>
      <c r="N687" t="str">
        <f>IF(主动技能!T690="","",主动技能!T690)</f>
        <v/>
      </c>
      <c r="O687" t="str">
        <f>IF(主动技能!U690="","",主动技能!U690)</f>
        <v/>
      </c>
      <c r="P687">
        <f>主动技能!V690</f>
        <v>0</v>
      </c>
      <c r="Q687">
        <f>主动技能!W690</f>
        <v>0</v>
      </c>
      <c r="R687">
        <f>主动技能!X690</f>
        <v>0</v>
      </c>
      <c r="S687">
        <f>主动技能!Y690</f>
        <v>50</v>
      </c>
      <c r="T687">
        <f>主动技能!Z690</f>
        <v>125</v>
      </c>
      <c r="U687">
        <f>主动技能!AB690</f>
        <v>183</v>
      </c>
      <c r="V687">
        <f>主动技能!AC690</f>
        <v>0</v>
      </c>
      <c r="W687">
        <f>主动技能!AD690</f>
        <v>0</v>
      </c>
      <c r="X687" s="1">
        <v>0</v>
      </c>
      <c r="Y687" s="1">
        <v>0</v>
      </c>
      <c r="Z687" s="1">
        <v>0</v>
      </c>
    </row>
    <row r="688" spans="1:26" x14ac:dyDescent="0.15">
      <c r="A688">
        <f>主动技能!B691</f>
        <v>685</v>
      </c>
      <c r="B688" s="4" t="str">
        <f>主动技能!H691</f>
        <v>弯月斩</v>
      </c>
      <c r="C688" s="4" t="str">
        <f>主动技能!I691</f>
        <v>对敌方1排单位造成125%攻击力（+226）伤害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6</v>
      </c>
      <c r="G688" s="4">
        <f>IF(主动技能!M691="必中",2,1)</f>
        <v>1</v>
      </c>
      <c r="H688" s="4">
        <f>主动技能!N691</f>
        <v>100</v>
      </c>
      <c r="I688" s="4">
        <f>主动技能!O691</f>
        <v>100</v>
      </c>
      <c r="J688">
        <f>主动技能!P691</f>
        <v>0</v>
      </c>
      <c r="K688">
        <f>主动技能!Q691</f>
        <v>0</v>
      </c>
      <c r="L688">
        <f>主动技能!R691</f>
        <v>0</v>
      </c>
      <c r="M688">
        <f>主动技能!S691</f>
        <v>0</v>
      </c>
      <c r="N688" t="str">
        <f>IF(主动技能!T691="","",主动技能!T691)</f>
        <v/>
      </c>
      <c r="O688" t="str">
        <f>IF(主动技能!U691="","",主动技能!U691)</f>
        <v/>
      </c>
      <c r="P688">
        <f>主动技能!V691</f>
        <v>0</v>
      </c>
      <c r="Q688">
        <f>主动技能!W691</f>
        <v>0</v>
      </c>
      <c r="R688">
        <f>主动技能!X691</f>
        <v>0</v>
      </c>
      <c r="S688">
        <f>主动技能!Y691</f>
        <v>50</v>
      </c>
      <c r="T688">
        <f>主动技能!Z691</f>
        <v>125</v>
      </c>
      <c r="U688">
        <f>主动技能!AB691</f>
        <v>226</v>
      </c>
      <c r="V688">
        <f>主动技能!AC691</f>
        <v>0</v>
      </c>
      <c r="W688">
        <f>主动技能!AD691</f>
        <v>0</v>
      </c>
      <c r="X688" s="1">
        <v>0</v>
      </c>
      <c r="Y688" s="1">
        <v>0</v>
      </c>
      <c r="Z688" s="1">
        <v>0</v>
      </c>
    </row>
    <row r="689" spans="1:26" x14ac:dyDescent="0.15">
      <c r="A689">
        <f>主动技能!B692</f>
        <v>686</v>
      </c>
      <c r="B689" s="4" t="str">
        <f>主动技能!H692</f>
        <v>弯月斩</v>
      </c>
      <c r="C689" s="4" t="str">
        <f>主动技能!I692</f>
        <v>对敌方1排单位造成125%攻击力（+278）伤害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6</v>
      </c>
      <c r="G689" s="4">
        <f>IF(主动技能!M692="必中",2,1)</f>
        <v>1</v>
      </c>
      <c r="H689" s="4">
        <f>主动技能!N692</f>
        <v>100</v>
      </c>
      <c r="I689" s="4">
        <f>主动技能!O692</f>
        <v>100</v>
      </c>
      <c r="J689">
        <f>主动技能!P692</f>
        <v>0</v>
      </c>
      <c r="K689">
        <f>主动技能!Q692</f>
        <v>0</v>
      </c>
      <c r="L689">
        <f>主动技能!R692</f>
        <v>0</v>
      </c>
      <c r="M689">
        <f>主动技能!S692</f>
        <v>0</v>
      </c>
      <c r="N689" t="str">
        <f>IF(主动技能!T692="","",主动技能!T692)</f>
        <v/>
      </c>
      <c r="O689" t="str">
        <f>IF(主动技能!U692="","",主动技能!U692)</f>
        <v/>
      </c>
      <c r="P689">
        <f>主动技能!V692</f>
        <v>0</v>
      </c>
      <c r="Q689">
        <f>主动技能!W692</f>
        <v>0</v>
      </c>
      <c r="R689">
        <f>主动技能!X692</f>
        <v>0</v>
      </c>
      <c r="S689">
        <f>主动技能!Y692</f>
        <v>50</v>
      </c>
      <c r="T689">
        <f>主动技能!Z692</f>
        <v>125</v>
      </c>
      <c r="U689">
        <f>主动技能!AB692</f>
        <v>278</v>
      </c>
      <c r="V689">
        <f>主动技能!AC692</f>
        <v>0</v>
      </c>
      <c r="W689">
        <f>主动技能!AD692</f>
        <v>0</v>
      </c>
      <c r="X689" s="1">
        <v>0</v>
      </c>
      <c r="Y689" s="1">
        <v>0</v>
      </c>
      <c r="Z689" s="1">
        <v>0</v>
      </c>
    </row>
    <row r="690" spans="1:26" x14ac:dyDescent="0.15">
      <c r="A690">
        <f>主动技能!B693</f>
        <v>687</v>
      </c>
      <c r="B690" s="4" t="str">
        <f>主动技能!H693</f>
        <v>弯月斩</v>
      </c>
      <c r="C690" s="4" t="str">
        <f>主动技能!I693</f>
        <v>对敌方1排单位造成125%攻击力（+343）伤害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6</v>
      </c>
      <c r="G690" s="4">
        <f>IF(主动技能!M693="必中",2,1)</f>
        <v>1</v>
      </c>
      <c r="H690" s="4">
        <f>主动技能!N693</f>
        <v>100</v>
      </c>
      <c r="I690" s="4">
        <f>主动技能!O693</f>
        <v>100</v>
      </c>
      <c r="J690">
        <f>主动技能!P693</f>
        <v>0</v>
      </c>
      <c r="K690">
        <f>主动技能!Q693</f>
        <v>0</v>
      </c>
      <c r="L690">
        <f>主动技能!R693</f>
        <v>0</v>
      </c>
      <c r="M690">
        <f>主动技能!S693</f>
        <v>0</v>
      </c>
      <c r="N690" t="str">
        <f>IF(主动技能!T693="","",主动技能!T693)</f>
        <v/>
      </c>
      <c r="O690" t="str">
        <f>IF(主动技能!U693="","",主动技能!U693)</f>
        <v/>
      </c>
      <c r="P690">
        <f>主动技能!V693</f>
        <v>0</v>
      </c>
      <c r="Q690">
        <f>主动技能!W693</f>
        <v>0</v>
      </c>
      <c r="R690">
        <f>主动技能!X693</f>
        <v>0</v>
      </c>
      <c r="S690">
        <f>主动技能!Y693</f>
        <v>50</v>
      </c>
      <c r="T690">
        <f>主动技能!Z693</f>
        <v>125</v>
      </c>
      <c r="U690">
        <f>主动技能!AB693</f>
        <v>343</v>
      </c>
      <c r="V690">
        <f>主动技能!AC693</f>
        <v>0</v>
      </c>
      <c r="W690">
        <f>主动技能!AD693</f>
        <v>0</v>
      </c>
      <c r="X690" s="1">
        <v>0</v>
      </c>
      <c r="Y690" s="1">
        <v>0</v>
      </c>
      <c r="Z690" s="1">
        <v>0</v>
      </c>
    </row>
    <row r="691" spans="1:26" x14ac:dyDescent="0.15">
      <c r="A691">
        <f>主动技能!B694</f>
        <v>688</v>
      </c>
      <c r="B691" s="4" t="str">
        <f>主动技能!H694</f>
        <v>弯月斩</v>
      </c>
      <c r="C691" s="4" t="str">
        <f>主动技能!I694</f>
        <v>对敌方1排单位造成125%攻击力（+422）伤害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6</v>
      </c>
      <c r="G691" s="4">
        <f>IF(主动技能!M694="必中",2,1)</f>
        <v>1</v>
      </c>
      <c r="H691" s="4">
        <f>主动技能!N694</f>
        <v>100</v>
      </c>
      <c r="I691" s="4">
        <f>主动技能!O694</f>
        <v>100</v>
      </c>
      <c r="J691">
        <f>主动技能!P694</f>
        <v>0</v>
      </c>
      <c r="K691">
        <f>主动技能!Q694</f>
        <v>0</v>
      </c>
      <c r="L691">
        <f>主动技能!R694</f>
        <v>0</v>
      </c>
      <c r="M691">
        <f>主动技能!S694</f>
        <v>0</v>
      </c>
      <c r="N691" t="str">
        <f>IF(主动技能!T694="","",主动技能!T694)</f>
        <v/>
      </c>
      <c r="O691" t="str">
        <f>IF(主动技能!U694="","",主动技能!U694)</f>
        <v/>
      </c>
      <c r="P691">
        <f>主动技能!V694</f>
        <v>0</v>
      </c>
      <c r="Q691">
        <f>主动技能!W694</f>
        <v>0</v>
      </c>
      <c r="R691">
        <f>主动技能!X694</f>
        <v>0</v>
      </c>
      <c r="S691">
        <f>主动技能!Y694</f>
        <v>50</v>
      </c>
      <c r="T691">
        <f>主动技能!Z694</f>
        <v>125</v>
      </c>
      <c r="U691">
        <f>主动技能!AB694</f>
        <v>422</v>
      </c>
      <c r="V691">
        <f>主动技能!AC694</f>
        <v>0</v>
      </c>
      <c r="W691">
        <f>主动技能!AD694</f>
        <v>0</v>
      </c>
      <c r="X691" s="1">
        <v>0</v>
      </c>
      <c r="Y691" s="1">
        <v>0</v>
      </c>
      <c r="Z691" s="1">
        <v>0</v>
      </c>
    </row>
    <row r="692" spans="1:26" x14ac:dyDescent="0.15">
      <c r="A692">
        <f>主动技能!B695</f>
        <v>689</v>
      </c>
      <c r="B692" s="4" t="str">
        <f>主动技能!H695</f>
        <v>弯月斩</v>
      </c>
      <c r="C692" s="4" t="str">
        <f>主动技能!I695</f>
        <v>对敌方1排单位造成125%攻击力（+520）伤害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6</v>
      </c>
      <c r="G692" s="4">
        <f>IF(主动技能!M695="必中",2,1)</f>
        <v>1</v>
      </c>
      <c r="H692" s="4">
        <f>主动技能!N695</f>
        <v>100</v>
      </c>
      <c r="I692" s="4">
        <f>主动技能!O695</f>
        <v>100</v>
      </c>
      <c r="J692">
        <f>主动技能!P695</f>
        <v>0</v>
      </c>
      <c r="K692">
        <f>主动技能!Q695</f>
        <v>0</v>
      </c>
      <c r="L692">
        <f>主动技能!R695</f>
        <v>0</v>
      </c>
      <c r="M692">
        <f>主动技能!S695</f>
        <v>0</v>
      </c>
      <c r="N692" t="str">
        <f>IF(主动技能!T695="","",主动技能!T695)</f>
        <v/>
      </c>
      <c r="O692" t="str">
        <f>IF(主动技能!U695="","",主动技能!U695)</f>
        <v/>
      </c>
      <c r="P692">
        <f>主动技能!V695</f>
        <v>0</v>
      </c>
      <c r="Q692">
        <f>主动技能!W695</f>
        <v>0</v>
      </c>
      <c r="R692">
        <f>主动技能!X695</f>
        <v>0</v>
      </c>
      <c r="S692">
        <f>主动技能!Y695</f>
        <v>50</v>
      </c>
      <c r="T692">
        <f>主动技能!Z695</f>
        <v>125</v>
      </c>
      <c r="U692">
        <f>主动技能!AB695</f>
        <v>520</v>
      </c>
      <c r="V692">
        <f>主动技能!AC695</f>
        <v>0</v>
      </c>
      <c r="W692">
        <f>主动技能!AD695</f>
        <v>0</v>
      </c>
      <c r="X692" s="1">
        <v>0</v>
      </c>
      <c r="Y692" s="1">
        <v>0</v>
      </c>
      <c r="Z692" s="1">
        <v>0</v>
      </c>
    </row>
    <row r="693" spans="1:26" x14ac:dyDescent="0.15">
      <c r="A693">
        <f>主动技能!B696</f>
        <v>690</v>
      </c>
      <c r="B693" s="4" t="str">
        <f>主动技能!H696</f>
        <v>弯月斩</v>
      </c>
      <c r="C693" s="4" t="str">
        <f>主动技能!I696</f>
        <v>对敌方1排单位造成125%攻击力（+640）伤害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6</v>
      </c>
      <c r="G693" s="4">
        <f>IF(主动技能!M696="必中",2,1)</f>
        <v>1</v>
      </c>
      <c r="H693" s="4">
        <f>主动技能!N696</f>
        <v>100</v>
      </c>
      <c r="I693" s="4">
        <f>主动技能!O696</f>
        <v>100</v>
      </c>
      <c r="J693">
        <f>主动技能!P696</f>
        <v>0</v>
      </c>
      <c r="K693">
        <f>主动技能!Q696</f>
        <v>0</v>
      </c>
      <c r="L693">
        <f>主动技能!R696</f>
        <v>0</v>
      </c>
      <c r="M693">
        <f>主动技能!S696</f>
        <v>0</v>
      </c>
      <c r="N693" t="str">
        <f>IF(主动技能!T696="","",主动技能!T696)</f>
        <v/>
      </c>
      <c r="O693" t="str">
        <f>IF(主动技能!U696="","",主动技能!U696)</f>
        <v/>
      </c>
      <c r="P693">
        <f>主动技能!V696</f>
        <v>0</v>
      </c>
      <c r="Q693">
        <f>主动技能!W696</f>
        <v>0</v>
      </c>
      <c r="R693">
        <f>主动技能!X696</f>
        <v>0</v>
      </c>
      <c r="S693">
        <f>主动技能!Y696</f>
        <v>50</v>
      </c>
      <c r="T693">
        <f>主动技能!Z696</f>
        <v>125</v>
      </c>
      <c r="U693">
        <f>主动技能!AB696</f>
        <v>640</v>
      </c>
      <c r="V693">
        <f>主动技能!AC696</f>
        <v>0</v>
      </c>
      <c r="W693">
        <f>主动技能!AD696</f>
        <v>0</v>
      </c>
      <c r="X693" s="1">
        <v>0</v>
      </c>
      <c r="Y693" s="1">
        <v>0</v>
      </c>
      <c r="Z693" s="1">
        <v>0</v>
      </c>
    </row>
    <row r="694" spans="1:26" x14ac:dyDescent="0.15">
      <c r="A694">
        <f>主动技能!B697</f>
        <v>691</v>
      </c>
      <c r="B694" s="4" t="str">
        <f>主动技能!H697</f>
        <v>弯月斩</v>
      </c>
      <c r="C694" s="4" t="str">
        <f>主动技能!I697</f>
        <v>对敌方1排单位造成125%攻击力（+788）伤害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6</v>
      </c>
      <c r="G694" s="4">
        <f>IF(主动技能!M697="必中",2,1)</f>
        <v>1</v>
      </c>
      <c r="H694" s="4">
        <f>主动技能!N697</f>
        <v>100</v>
      </c>
      <c r="I694" s="4">
        <f>主动技能!O697</f>
        <v>100</v>
      </c>
      <c r="J694">
        <f>主动技能!P697</f>
        <v>0</v>
      </c>
      <c r="K694">
        <f>主动技能!Q697</f>
        <v>0</v>
      </c>
      <c r="L694">
        <f>主动技能!R697</f>
        <v>0</v>
      </c>
      <c r="M694">
        <f>主动技能!S697</f>
        <v>0</v>
      </c>
      <c r="N694" t="str">
        <f>IF(主动技能!T697="","",主动技能!T697)</f>
        <v/>
      </c>
      <c r="O694" t="str">
        <f>IF(主动技能!U697="","",主动技能!U697)</f>
        <v/>
      </c>
      <c r="P694">
        <f>主动技能!V697</f>
        <v>0</v>
      </c>
      <c r="Q694">
        <f>主动技能!W697</f>
        <v>0</v>
      </c>
      <c r="R694">
        <f>主动技能!X697</f>
        <v>0</v>
      </c>
      <c r="S694">
        <f>主动技能!Y697</f>
        <v>50</v>
      </c>
      <c r="T694">
        <f>主动技能!Z697</f>
        <v>125</v>
      </c>
      <c r="U694">
        <f>主动技能!AB697</f>
        <v>788</v>
      </c>
      <c r="V694">
        <f>主动技能!AC697</f>
        <v>0</v>
      </c>
      <c r="W694">
        <f>主动技能!AD697</f>
        <v>0</v>
      </c>
      <c r="X694" s="1">
        <v>0</v>
      </c>
      <c r="Y694" s="1">
        <v>0</v>
      </c>
      <c r="Z694" s="1">
        <v>0</v>
      </c>
    </row>
    <row r="695" spans="1:26" x14ac:dyDescent="0.15">
      <c r="A695">
        <f>主动技能!B698</f>
        <v>692</v>
      </c>
      <c r="B695" s="4" t="str">
        <f>主动技能!H698</f>
        <v>弯月斩</v>
      </c>
      <c r="C695" s="4" t="str">
        <f>主动技能!I698</f>
        <v>对敌方1排单位造成125%攻击力（+970）伤害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6</v>
      </c>
      <c r="G695" s="4">
        <f>IF(主动技能!M698="必中",2,1)</f>
        <v>1</v>
      </c>
      <c r="H695" s="4">
        <f>主动技能!N698</f>
        <v>100</v>
      </c>
      <c r="I695" s="4">
        <f>主动技能!O698</f>
        <v>100</v>
      </c>
      <c r="J695">
        <f>主动技能!P698</f>
        <v>0</v>
      </c>
      <c r="K695">
        <f>主动技能!Q698</f>
        <v>0</v>
      </c>
      <c r="L695">
        <f>主动技能!R698</f>
        <v>0</v>
      </c>
      <c r="M695">
        <f>主动技能!S698</f>
        <v>0</v>
      </c>
      <c r="N695" t="str">
        <f>IF(主动技能!T698="","",主动技能!T698)</f>
        <v/>
      </c>
      <c r="O695" t="str">
        <f>IF(主动技能!U698="","",主动技能!U698)</f>
        <v/>
      </c>
      <c r="P695">
        <f>主动技能!V698</f>
        <v>0</v>
      </c>
      <c r="Q695">
        <f>主动技能!W698</f>
        <v>0</v>
      </c>
      <c r="R695">
        <f>主动技能!X698</f>
        <v>0</v>
      </c>
      <c r="S695">
        <f>主动技能!Y698</f>
        <v>50</v>
      </c>
      <c r="T695">
        <f>主动技能!Z698</f>
        <v>125</v>
      </c>
      <c r="U695">
        <f>主动技能!AB698</f>
        <v>970</v>
      </c>
      <c r="V695">
        <f>主动技能!AC698</f>
        <v>0</v>
      </c>
      <c r="W695">
        <f>主动技能!AD698</f>
        <v>0</v>
      </c>
      <c r="X695" s="1">
        <v>0</v>
      </c>
      <c r="Y695" s="1">
        <v>0</v>
      </c>
      <c r="Z695" s="1">
        <v>0</v>
      </c>
    </row>
    <row r="696" spans="1:26" x14ac:dyDescent="0.15">
      <c r="A696">
        <f>主动技能!B699</f>
        <v>693</v>
      </c>
      <c r="B696" s="4" t="str">
        <f>主动技能!H699</f>
        <v>弯月斩</v>
      </c>
      <c r="C696" s="4" t="str">
        <f>主动技能!I699</f>
        <v>对敌方1排单位造成125%攻击力（+1195）伤害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6</v>
      </c>
      <c r="G696" s="4">
        <f>IF(主动技能!M699="必中",2,1)</f>
        <v>1</v>
      </c>
      <c r="H696" s="4">
        <f>主动技能!N699</f>
        <v>100</v>
      </c>
      <c r="I696" s="4">
        <f>主动技能!O699</f>
        <v>100</v>
      </c>
      <c r="J696">
        <f>主动技能!P699</f>
        <v>0</v>
      </c>
      <c r="K696">
        <f>主动技能!Q699</f>
        <v>0</v>
      </c>
      <c r="L696">
        <f>主动技能!R699</f>
        <v>0</v>
      </c>
      <c r="M696">
        <f>主动技能!S699</f>
        <v>0</v>
      </c>
      <c r="N696" t="str">
        <f>IF(主动技能!T699="","",主动技能!T699)</f>
        <v/>
      </c>
      <c r="O696" t="str">
        <f>IF(主动技能!U699="","",主动技能!U699)</f>
        <v/>
      </c>
      <c r="P696">
        <f>主动技能!V699</f>
        <v>0</v>
      </c>
      <c r="Q696">
        <f>主动技能!W699</f>
        <v>0</v>
      </c>
      <c r="R696">
        <f>主动技能!X699</f>
        <v>0</v>
      </c>
      <c r="S696">
        <f>主动技能!Y699</f>
        <v>50</v>
      </c>
      <c r="T696">
        <f>主动技能!Z699</f>
        <v>125</v>
      </c>
      <c r="U696">
        <f>主动技能!AB699</f>
        <v>1195</v>
      </c>
      <c r="V696">
        <f>主动技能!AC699</f>
        <v>0</v>
      </c>
      <c r="W696">
        <f>主动技能!AD699</f>
        <v>0</v>
      </c>
      <c r="X696" s="1">
        <v>0</v>
      </c>
      <c r="Y696" s="1">
        <v>0</v>
      </c>
      <c r="Z696" s="1">
        <v>0</v>
      </c>
    </row>
    <row r="697" spans="1:26" x14ac:dyDescent="0.15">
      <c r="A697">
        <f>主动技能!B700</f>
        <v>694</v>
      </c>
      <c r="B697" s="4" t="str">
        <f>主动技能!H700</f>
        <v>弯月斩</v>
      </c>
      <c r="C697" s="4" t="str">
        <f>主动技能!I700</f>
        <v>对敌方1排单位造成125%攻击力（+1471）伤害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6</v>
      </c>
      <c r="G697" s="4">
        <f>IF(主动技能!M700="必中",2,1)</f>
        <v>1</v>
      </c>
      <c r="H697" s="4">
        <f>主动技能!N700</f>
        <v>100</v>
      </c>
      <c r="I697" s="4">
        <f>主动技能!O700</f>
        <v>100</v>
      </c>
      <c r="J697">
        <f>主动技能!P700</f>
        <v>0</v>
      </c>
      <c r="K697">
        <f>主动技能!Q700</f>
        <v>0</v>
      </c>
      <c r="L697">
        <f>主动技能!R700</f>
        <v>0</v>
      </c>
      <c r="M697">
        <f>主动技能!S700</f>
        <v>0</v>
      </c>
      <c r="N697" t="str">
        <f>IF(主动技能!T700="","",主动技能!T700)</f>
        <v/>
      </c>
      <c r="O697" t="str">
        <f>IF(主动技能!U700="","",主动技能!U700)</f>
        <v/>
      </c>
      <c r="P697">
        <f>主动技能!V700</f>
        <v>0</v>
      </c>
      <c r="Q697">
        <f>主动技能!W700</f>
        <v>0</v>
      </c>
      <c r="R697">
        <f>主动技能!X700</f>
        <v>0</v>
      </c>
      <c r="S697">
        <f>主动技能!Y700</f>
        <v>50</v>
      </c>
      <c r="T697">
        <f>主动技能!Z700</f>
        <v>125</v>
      </c>
      <c r="U697">
        <f>主动技能!AB700</f>
        <v>1471</v>
      </c>
      <c r="V697">
        <f>主动技能!AC700</f>
        <v>0</v>
      </c>
      <c r="W697">
        <f>主动技能!AD700</f>
        <v>0</v>
      </c>
      <c r="X697" s="1">
        <v>0</v>
      </c>
      <c r="Y697" s="1">
        <v>0</v>
      </c>
      <c r="Z697" s="1">
        <v>0</v>
      </c>
    </row>
    <row r="698" spans="1:26" x14ac:dyDescent="0.15">
      <c r="A698">
        <f>主动技能!B701</f>
        <v>695</v>
      </c>
      <c r="B698" s="4" t="str">
        <f>主动技能!H701</f>
        <v>弯月斩</v>
      </c>
      <c r="C698" s="4" t="str">
        <f>主动技能!I701</f>
        <v>对敌方1排单位造成125%攻击力（+1812）伤害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6</v>
      </c>
      <c r="G698" s="4">
        <f>IF(主动技能!M701="必中",2,1)</f>
        <v>1</v>
      </c>
      <c r="H698" s="4">
        <f>主动技能!N701</f>
        <v>100</v>
      </c>
      <c r="I698" s="4">
        <f>主动技能!O701</f>
        <v>100</v>
      </c>
      <c r="J698">
        <f>主动技能!P701</f>
        <v>0</v>
      </c>
      <c r="K698">
        <f>主动技能!Q701</f>
        <v>0</v>
      </c>
      <c r="L698">
        <f>主动技能!R701</f>
        <v>0</v>
      </c>
      <c r="M698">
        <f>主动技能!S701</f>
        <v>0</v>
      </c>
      <c r="N698" t="str">
        <f>IF(主动技能!T701="","",主动技能!T701)</f>
        <v/>
      </c>
      <c r="O698" t="str">
        <f>IF(主动技能!U701="","",主动技能!U701)</f>
        <v/>
      </c>
      <c r="P698">
        <f>主动技能!V701</f>
        <v>0</v>
      </c>
      <c r="Q698">
        <f>主动技能!W701</f>
        <v>0</v>
      </c>
      <c r="R698">
        <f>主动技能!X701</f>
        <v>0</v>
      </c>
      <c r="S698">
        <f>主动技能!Y701</f>
        <v>50</v>
      </c>
      <c r="T698">
        <f>主动技能!Z701</f>
        <v>125</v>
      </c>
      <c r="U698">
        <f>主动技能!AB701</f>
        <v>1812</v>
      </c>
      <c r="V698">
        <f>主动技能!AC701</f>
        <v>0</v>
      </c>
      <c r="W698">
        <f>主动技能!AD701</f>
        <v>0</v>
      </c>
      <c r="X698" s="1">
        <v>0</v>
      </c>
      <c r="Y698" s="1">
        <v>0</v>
      </c>
      <c r="Z698" s="1">
        <v>0</v>
      </c>
    </row>
    <row r="699" spans="1:26" x14ac:dyDescent="0.15">
      <c r="A699">
        <f>主动技能!B702</f>
        <v>696</v>
      </c>
      <c r="B699" s="4" t="str">
        <f>主动技能!H702</f>
        <v>弯月斩</v>
      </c>
      <c r="C699" s="4" t="str">
        <f>主动技能!I702</f>
        <v>对敌方1排单位造成125%攻击力（+2231）伤害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6</v>
      </c>
      <c r="G699" s="4">
        <f>IF(主动技能!M702="必中",2,1)</f>
        <v>1</v>
      </c>
      <c r="H699" s="4">
        <f>主动技能!N702</f>
        <v>100</v>
      </c>
      <c r="I699" s="4">
        <f>主动技能!O702</f>
        <v>100</v>
      </c>
      <c r="J699">
        <f>主动技能!P702</f>
        <v>0</v>
      </c>
      <c r="K699">
        <f>主动技能!Q702</f>
        <v>0</v>
      </c>
      <c r="L699">
        <f>主动技能!R702</f>
        <v>0</v>
      </c>
      <c r="M699">
        <f>主动技能!S702</f>
        <v>0</v>
      </c>
      <c r="N699" t="str">
        <f>IF(主动技能!T702="","",主动技能!T702)</f>
        <v/>
      </c>
      <c r="O699" t="str">
        <f>IF(主动技能!U702="","",主动技能!U702)</f>
        <v/>
      </c>
      <c r="P699">
        <f>主动技能!V702</f>
        <v>0</v>
      </c>
      <c r="Q699">
        <f>主动技能!W702</f>
        <v>0</v>
      </c>
      <c r="R699">
        <f>主动技能!X702</f>
        <v>0</v>
      </c>
      <c r="S699">
        <f>主动技能!Y702</f>
        <v>50</v>
      </c>
      <c r="T699">
        <f>主动技能!Z702</f>
        <v>125</v>
      </c>
      <c r="U699">
        <f>主动技能!AB702</f>
        <v>2231</v>
      </c>
      <c r="V699">
        <f>主动技能!AC702</f>
        <v>0</v>
      </c>
      <c r="W699">
        <f>主动技能!AD702</f>
        <v>0</v>
      </c>
      <c r="X699" s="1">
        <v>0</v>
      </c>
      <c r="Y699" s="1">
        <v>0</v>
      </c>
      <c r="Z699" s="1">
        <v>0</v>
      </c>
    </row>
    <row r="700" spans="1:26" x14ac:dyDescent="0.15">
      <c r="A700">
        <f>主动技能!B703</f>
        <v>697</v>
      </c>
      <c r="B700" s="4" t="str">
        <f>主动技能!H703</f>
        <v>弯月斩</v>
      </c>
      <c r="C700" s="4" t="str">
        <f>主动技能!I703</f>
        <v>对敌方1排单位造成125%攻击力（+2747）伤害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6</v>
      </c>
      <c r="G700" s="4">
        <f>IF(主动技能!M703="必中",2,1)</f>
        <v>1</v>
      </c>
      <c r="H700" s="4">
        <f>主动技能!N703</f>
        <v>100</v>
      </c>
      <c r="I700" s="4">
        <f>主动技能!O703</f>
        <v>100</v>
      </c>
      <c r="J700">
        <f>主动技能!P703</f>
        <v>0</v>
      </c>
      <c r="K700">
        <f>主动技能!Q703</f>
        <v>0</v>
      </c>
      <c r="L700">
        <f>主动技能!R703</f>
        <v>0</v>
      </c>
      <c r="M700">
        <f>主动技能!S703</f>
        <v>0</v>
      </c>
      <c r="N700" t="str">
        <f>IF(主动技能!T703="","",主动技能!T703)</f>
        <v/>
      </c>
      <c r="O700" t="str">
        <f>IF(主动技能!U703="","",主动技能!U703)</f>
        <v/>
      </c>
      <c r="P700">
        <f>主动技能!V703</f>
        <v>0</v>
      </c>
      <c r="Q700">
        <f>主动技能!W703</f>
        <v>0</v>
      </c>
      <c r="R700">
        <f>主动技能!X703</f>
        <v>0</v>
      </c>
      <c r="S700">
        <f>主动技能!Y703</f>
        <v>50</v>
      </c>
      <c r="T700">
        <f>主动技能!Z703</f>
        <v>125</v>
      </c>
      <c r="U700">
        <f>主动技能!AB703</f>
        <v>2747</v>
      </c>
      <c r="V700">
        <f>主动技能!AC703</f>
        <v>0</v>
      </c>
      <c r="W700">
        <f>主动技能!AD703</f>
        <v>0</v>
      </c>
      <c r="X700" s="1">
        <v>0</v>
      </c>
      <c r="Y700" s="1">
        <v>0</v>
      </c>
      <c r="Z700" s="1">
        <v>0</v>
      </c>
    </row>
    <row r="701" spans="1:26" x14ac:dyDescent="0.15">
      <c r="A701">
        <f>主动技能!B704</f>
        <v>698</v>
      </c>
      <c r="B701" s="4" t="str">
        <f>主动技能!H704</f>
        <v>弯月斩</v>
      </c>
      <c r="C701" s="4" t="str">
        <f>主动技能!I704</f>
        <v>对敌方1排单位造成125%攻击力（+3382）伤害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6</v>
      </c>
      <c r="G701" s="4">
        <f>IF(主动技能!M704="必中",2,1)</f>
        <v>1</v>
      </c>
      <c r="H701" s="4">
        <f>主动技能!N704</f>
        <v>100</v>
      </c>
      <c r="I701" s="4">
        <f>主动技能!O704</f>
        <v>100</v>
      </c>
      <c r="J701">
        <f>主动技能!P704</f>
        <v>0</v>
      </c>
      <c r="K701">
        <f>主动技能!Q704</f>
        <v>0</v>
      </c>
      <c r="L701">
        <f>主动技能!R704</f>
        <v>0</v>
      </c>
      <c r="M701">
        <f>主动技能!S704</f>
        <v>0</v>
      </c>
      <c r="N701" t="str">
        <f>IF(主动技能!T704="","",主动技能!T704)</f>
        <v/>
      </c>
      <c r="O701" t="str">
        <f>IF(主动技能!U704="","",主动技能!U704)</f>
        <v/>
      </c>
      <c r="P701">
        <f>主动技能!V704</f>
        <v>0</v>
      </c>
      <c r="Q701">
        <f>主动技能!W704</f>
        <v>0</v>
      </c>
      <c r="R701">
        <f>主动技能!X704</f>
        <v>0</v>
      </c>
      <c r="S701">
        <f>主动技能!Y704</f>
        <v>50</v>
      </c>
      <c r="T701">
        <f>主动技能!Z704</f>
        <v>125</v>
      </c>
      <c r="U701">
        <f>主动技能!AB704</f>
        <v>3382</v>
      </c>
      <c r="V701">
        <f>主动技能!AC704</f>
        <v>0</v>
      </c>
      <c r="W701">
        <f>主动技能!AD704</f>
        <v>0</v>
      </c>
      <c r="X701" s="1">
        <v>0</v>
      </c>
      <c r="Y701" s="1">
        <v>0</v>
      </c>
      <c r="Z701" s="1">
        <v>0</v>
      </c>
    </row>
    <row r="702" spans="1:26" x14ac:dyDescent="0.15">
      <c r="A702">
        <f>主动技能!B705</f>
        <v>699</v>
      </c>
      <c r="B702" s="4" t="str">
        <f>主动技能!H705</f>
        <v>弯月斩</v>
      </c>
      <c r="C702" s="4" t="str">
        <f>主动技能!I705</f>
        <v>对敌方1排单位造成125%攻击力（+4164）伤害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6</v>
      </c>
      <c r="G702" s="4">
        <f>IF(主动技能!M705="必中",2,1)</f>
        <v>1</v>
      </c>
      <c r="H702" s="4">
        <f>主动技能!N705</f>
        <v>100</v>
      </c>
      <c r="I702" s="4">
        <f>主动技能!O705</f>
        <v>100</v>
      </c>
      <c r="J702">
        <f>主动技能!P705</f>
        <v>0</v>
      </c>
      <c r="K702">
        <f>主动技能!Q705</f>
        <v>0</v>
      </c>
      <c r="L702">
        <f>主动技能!R705</f>
        <v>0</v>
      </c>
      <c r="M702">
        <f>主动技能!S705</f>
        <v>0</v>
      </c>
      <c r="N702" t="str">
        <f>IF(主动技能!T705="","",主动技能!T705)</f>
        <v/>
      </c>
      <c r="O702" t="str">
        <f>IF(主动技能!U705="","",主动技能!U705)</f>
        <v/>
      </c>
      <c r="P702">
        <f>主动技能!V705</f>
        <v>0</v>
      </c>
      <c r="Q702">
        <f>主动技能!W705</f>
        <v>0</v>
      </c>
      <c r="R702">
        <f>主动技能!X705</f>
        <v>0</v>
      </c>
      <c r="S702">
        <f>主动技能!Y705</f>
        <v>50</v>
      </c>
      <c r="T702">
        <f>主动技能!Z705</f>
        <v>125</v>
      </c>
      <c r="U702">
        <f>主动技能!AB705</f>
        <v>4164</v>
      </c>
      <c r="V702">
        <f>主动技能!AC705</f>
        <v>0</v>
      </c>
      <c r="W702">
        <f>主动技能!AD705</f>
        <v>0</v>
      </c>
      <c r="X702" s="1">
        <v>0</v>
      </c>
      <c r="Y702" s="1">
        <v>0</v>
      </c>
      <c r="Z702" s="1">
        <v>0</v>
      </c>
    </row>
    <row r="703" spans="1:26" x14ac:dyDescent="0.15">
      <c r="A703">
        <f>主动技能!B706</f>
        <v>700</v>
      </c>
      <c r="B703" s="4" t="str">
        <f>主动技能!H706</f>
        <v>弯月斩</v>
      </c>
      <c r="C703" s="4" t="str">
        <f>主动技能!I706</f>
        <v>对敌方1排单位造成125%攻击力（+5127）伤害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6</v>
      </c>
      <c r="G703" s="4">
        <f>IF(主动技能!M706="必中",2,1)</f>
        <v>1</v>
      </c>
      <c r="H703" s="4">
        <f>主动技能!N706</f>
        <v>100</v>
      </c>
      <c r="I703" s="4">
        <f>主动技能!O706</f>
        <v>100</v>
      </c>
      <c r="J703">
        <f>主动技能!P706</f>
        <v>0</v>
      </c>
      <c r="K703">
        <f>主动技能!Q706</f>
        <v>0</v>
      </c>
      <c r="L703">
        <f>主动技能!R706</f>
        <v>0</v>
      </c>
      <c r="M703">
        <f>主动技能!S706</f>
        <v>0</v>
      </c>
      <c r="N703" t="str">
        <f>IF(主动技能!T706="","",主动技能!T706)</f>
        <v/>
      </c>
      <c r="O703" t="str">
        <f>IF(主动技能!U706="","",主动技能!U706)</f>
        <v/>
      </c>
      <c r="P703">
        <f>主动技能!V706</f>
        <v>0</v>
      </c>
      <c r="Q703">
        <f>主动技能!W706</f>
        <v>0</v>
      </c>
      <c r="R703">
        <f>主动技能!X706</f>
        <v>0</v>
      </c>
      <c r="S703">
        <f>主动技能!Y706</f>
        <v>50</v>
      </c>
      <c r="T703">
        <f>主动技能!Z706</f>
        <v>125</v>
      </c>
      <c r="U703">
        <f>主动技能!AB706</f>
        <v>5127</v>
      </c>
      <c r="V703">
        <f>主动技能!AC706</f>
        <v>0</v>
      </c>
      <c r="W703">
        <f>主动技能!AD706</f>
        <v>0</v>
      </c>
      <c r="X703" s="1">
        <v>0</v>
      </c>
      <c r="Y703" s="1">
        <v>0</v>
      </c>
      <c r="Z703" s="1">
        <v>0</v>
      </c>
    </row>
    <row r="704" spans="1:26" x14ac:dyDescent="0.15">
      <c r="A704">
        <f>主动技能!B707</f>
        <v>701</v>
      </c>
      <c r="B704" s="4" t="str">
        <f>主动技能!H707</f>
        <v>人鱼之怒</v>
      </c>
      <c r="C704" s="4" t="str">
        <f>主动技能!I707</f>
        <v>对敌方后排单体造成125%攻击力（+152）点伤害。并附带流血。</v>
      </c>
      <c r="D704" s="4">
        <f>VLOOKUP(主动技能!J707,对应表!F:G,2,FALSE)</f>
        <v>1</v>
      </c>
      <c r="E704" s="4">
        <f>VLOOKUP(主动技能!K707,对应表!J:K,2,FALSE)</f>
        <v>2</v>
      </c>
      <c r="F704" s="4">
        <f>VLOOKUP(主动技能!L707,对应表!N:O,2,FALSE)</f>
        <v>1</v>
      </c>
      <c r="G704" s="4">
        <f>IF(主动技能!M707="必中",2,1)</f>
        <v>1</v>
      </c>
      <c r="H704" s="4">
        <f>主动技能!N707</f>
        <v>100</v>
      </c>
      <c r="I704" s="4">
        <f>主动技能!O707</f>
        <v>0</v>
      </c>
      <c r="J704">
        <f>主动技能!P707</f>
        <v>0</v>
      </c>
      <c r="K704">
        <f>主动技能!Q707</f>
        <v>0</v>
      </c>
      <c r="L704">
        <f>主动技能!R707</f>
        <v>0</v>
      </c>
      <c r="M704">
        <f>主动技能!S707</f>
        <v>0</v>
      </c>
      <c r="N704" t="str">
        <f>IF(主动技能!T707="","",主动技能!T707)</f>
        <v>1:100:2:0</v>
      </c>
      <c r="O704" t="str">
        <f>IF(主动技能!U707="","",主动技能!U707)</f>
        <v/>
      </c>
      <c r="P704">
        <f>主动技能!V707</f>
        <v>0</v>
      </c>
      <c r="Q704">
        <f>主动技能!W707</f>
        <v>0</v>
      </c>
      <c r="R704">
        <f>主动技能!X707</f>
        <v>0</v>
      </c>
      <c r="S704">
        <f>主动技能!Y707</f>
        <v>100</v>
      </c>
      <c r="T704">
        <f>主动技能!Z707</f>
        <v>125</v>
      </c>
      <c r="U704">
        <f>主动技能!AB707</f>
        <v>152</v>
      </c>
      <c r="V704">
        <f>主动技能!AC707</f>
        <v>0</v>
      </c>
      <c r="W704">
        <f>主动技能!AD707</f>
        <v>0</v>
      </c>
      <c r="X704" s="1">
        <v>0</v>
      </c>
      <c r="Y704" s="1">
        <v>0</v>
      </c>
      <c r="Z704" s="1">
        <v>0</v>
      </c>
    </row>
    <row r="705" spans="1:26" x14ac:dyDescent="0.15">
      <c r="A705">
        <f>主动技能!B708</f>
        <v>702</v>
      </c>
      <c r="B705" s="4" t="str">
        <f>主动技能!H708</f>
        <v>人鱼之怒</v>
      </c>
      <c r="C705" s="4" t="str">
        <f>主动技能!I708</f>
        <v>对敌方后排单体造成125%攻击力（+224）点伤害。并附带流血。</v>
      </c>
      <c r="D705" s="4">
        <f>VLOOKUP(主动技能!J708,对应表!F:G,2,FALSE)</f>
        <v>1</v>
      </c>
      <c r="E705" s="4">
        <f>VLOOKUP(主动技能!K708,对应表!J:K,2,FALSE)</f>
        <v>2</v>
      </c>
      <c r="F705" s="4">
        <f>VLOOKUP(主动技能!L708,对应表!N:O,2,FALSE)</f>
        <v>1</v>
      </c>
      <c r="G705" s="4">
        <f>IF(主动技能!M708="必中",2,1)</f>
        <v>1</v>
      </c>
      <c r="H705" s="4">
        <f>主动技能!N708</f>
        <v>100</v>
      </c>
      <c r="I705" s="4">
        <f>主动技能!O708</f>
        <v>0</v>
      </c>
      <c r="J705">
        <f>主动技能!P708</f>
        <v>0</v>
      </c>
      <c r="K705">
        <f>主动技能!Q708</f>
        <v>0</v>
      </c>
      <c r="L705">
        <f>主动技能!R708</f>
        <v>0</v>
      </c>
      <c r="M705">
        <f>主动技能!S708</f>
        <v>0</v>
      </c>
      <c r="N705" t="str">
        <f>IF(主动技能!T708="","",主动技能!T708)</f>
        <v>1:100:2:0</v>
      </c>
      <c r="O705" t="str">
        <f>IF(主动技能!U708="","",主动技能!U708)</f>
        <v/>
      </c>
      <c r="P705">
        <f>主动技能!V708</f>
        <v>0</v>
      </c>
      <c r="Q705">
        <f>主动技能!W708</f>
        <v>0</v>
      </c>
      <c r="R705">
        <f>主动技能!X708</f>
        <v>0</v>
      </c>
      <c r="S705">
        <f>主动技能!Y708</f>
        <v>100</v>
      </c>
      <c r="T705">
        <f>主动技能!Z708</f>
        <v>125</v>
      </c>
      <c r="U705">
        <f>主动技能!AB708</f>
        <v>224</v>
      </c>
      <c r="V705">
        <f>主动技能!AC708</f>
        <v>0</v>
      </c>
      <c r="W705">
        <f>主动技能!AD708</f>
        <v>0</v>
      </c>
      <c r="X705" s="1">
        <v>0</v>
      </c>
      <c r="Y705" s="1">
        <v>0</v>
      </c>
      <c r="Z705" s="1">
        <v>0</v>
      </c>
    </row>
    <row r="706" spans="1:26" x14ac:dyDescent="0.15">
      <c r="A706">
        <f>主动技能!B709</f>
        <v>703</v>
      </c>
      <c r="B706" s="4" t="str">
        <f>主动技能!H709</f>
        <v>人鱼之怒</v>
      </c>
      <c r="C706" s="4" t="str">
        <f>主动技能!I709</f>
        <v>对敌方后排单体造成125%攻击力（+296）点伤害。并附带流血。</v>
      </c>
      <c r="D706" s="4">
        <f>VLOOKUP(主动技能!J709,对应表!F:G,2,FALSE)</f>
        <v>1</v>
      </c>
      <c r="E706" s="4">
        <f>VLOOKUP(主动技能!K709,对应表!J:K,2,FALSE)</f>
        <v>2</v>
      </c>
      <c r="F706" s="4">
        <f>VLOOKUP(主动技能!L709,对应表!N:O,2,FALSE)</f>
        <v>1</v>
      </c>
      <c r="G706" s="4">
        <f>IF(主动技能!M709="必中",2,1)</f>
        <v>1</v>
      </c>
      <c r="H706" s="4">
        <f>主动技能!N709</f>
        <v>100</v>
      </c>
      <c r="I706" s="4">
        <f>主动技能!O709</f>
        <v>0</v>
      </c>
      <c r="J706">
        <f>主动技能!P709</f>
        <v>0</v>
      </c>
      <c r="K706">
        <f>主动技能!Q709</f>
        <v>0</v>
      </c>
      <c r="L706">
        <f>主动技能!R709</f>
        <v>0</v>
      </c>
      <c r="M706">
        <f>主动技能!S709</f>
        <v>0</v>
      </c>
      <c r="N706" t="str">
        <f>IF(主动技能!T709="","",主动技能!T709)</f>
        <v>1:100:2:0</v>
      </c>
      <c r="O706" t="str">
        <f>IF(主动技能!U709="","",主动技能!U709)</f>
        <v/>
      </c>
      <c r="P706">
        <f>主动技能!V709</f>
        <v>0</v>
      </c>
      <c r="Q706">
        <f>主动技能!W709</f>
        <v>0</v>
      </c>
      <c r="R706">
        <f>主动技能!X709</f>
        <v>0</v>
      </c>
      <c r="S706">
        <f>主动技能!Y709</f>
        <v>100</v>
      </c>
      <c r="T706">
        <f>主动技能!Z709</f>
        <v>125</v>
      </c>
      <c r="U706">
        <f>主动技能!AB709</f>
        <v>296</v>
      </c>
      <c r="V706">
        <f>主动技能!AC709</f>
        <v>0</v>
      </c>
      <c r="W706">
        <f>主动技能!AD709</f>
        <v>0</v>
      </c>
      <c r="X706" s="1">
        <v>0</v>
      </c>
      <c r="Y706" s="1">
        <v>0</v>
      </c>
      <c r="Z706" s="1">
        <v>0</v>
      </c>
    </row>
    <row r="707" spans="1:26" x14ac:dyDescent="0.15">
      <c r="A707">
        <f>主动技能!B710</f>
        <v>704</v>
      </c>
      <c r="B707" s="4" t="str">
        <f>主动技能!H710</f>
        <v>人鱼之怒</v>
      </c>
      <c r="C707" s="4" t="str">
        <f>主动技能!I710</f>
        <v>对敌方后排单体造成125%攻击力（+367）点伤害。并附带流血。</v>
      </c>
      <c r="D707" s="4">
        <f>VLOOKUP(主动技能!J710,对应表!F:G,2,FALSE)</f>
        <v>1</v>
      </c>
      <c r="E707" s="4">
        <f>VLOOKUP(主动技能!K710,对应表!J:K,2,FALSE)</f>
        <v>2</v>
      </c>
      <c r="F707" s="4">
        <f>VLOOKUP(主动技能!L710,对应表!N:O,2,FALSE)</f>
        <v>1</v>
      </c>
      <c r="G707" s="4">
        <f>IF(主动技能!M710="必中",2,1)</f>
        <v>1</v>
      </c>
      <c r="H707" s="4">
        <f>主动技能!N710</f>
        <v>100</v>
      </c>
      <c r="I707" s="4">
        <f>主动技能!O710</f>
        <v>0</v>
      </c>
      <c r="J707">
        <f>主动技能!P710</f>
        <v>0</v>
      </c>
      <c r="K707">
        <f>主动技能!Q710</f>
        <v>0</v>
      </c>
      <c r="L707">
        <f>主动技能!R710</f>
        <v>0</v>
      </c>
      <c r="M707">
        <f>主动技能!S710</f>
        <v>0</v>
      </c>
      <c r="N707" t="str">
        <f>IF(主动技能!T710="","",主动技能!T710)</f>
        <v>1:100:2:0</v>
      </c>
      <c r="O707" t="str">
        <f>IF(主动技能!U710="","",主动技能!U710)</f>
        <v/>
      </c>
      <c r="P707">
        <f>主动技能!V710</f>
        <v>0</v>
      </c>
      <c r="Q707">
        <f>主动技能!W710</f>
        <v>0</v>
      </c>
      <c r="R707">
        <f>主动技能!X710</f>
        <v>0</v>
      </c>
      <c r="S707">
        <f>主动技能!Y710</f>
        <v>100</v>
      </c>
      <c r="T707">
        <f>主动技能!Z710</f>
        <v>125</v>
      </c>
      <c r="U707">
        <f>主动技能!AB710</f>
        <v>367</v>
      </c>
      <c r="V707">
        <f>主动技能!AC710</f>
        <v>0</v>
      </c>
      <c r="W707">
        <f>主动技能!AD710</f>
        <v>0</v>
      </c>
      <c r="X707" s="1">
        <v>0</v>
      </c>
      <c r="Y707" s="1">
        <v>0</v>
      </c>
      <c r="Z707" s="1">
        <v>0</v>
      </c>
    </row>
    <row r="708" spans="1:26" x14ac:dyDescent="0.15">
      <c r="A708">
        <f>主动技能!B711</f>
        <v>705</v>
      </c>
      <c r="B708" s="4" t="str">
        <f>主动技能!H711</f>
        <v>人鱼之怒</v>
      </c>
      <c r="C708" s="4" t="str">
        <f>主动技能!I711</f>
        <v>对敌方后排单体造成125%攻击力（+452）点伤害。并附带流血。</v>
      </c>
      <c r="D708" s="4">
        <f>VLOOKUP(主动技能!J711,对应表!F:G,2,FALSE)</f>
        <v>1</v>
      </c>
      <c r="E708" s="4">
        <f>VLOOKUP(主动技能!K711,对应表!J:K,2,FALSE)</f>
        <v>2</v>
      </c>
      <c r="F708" s="4">
        <f>VLOOKUP(主动技能!L711,对应表!N:O,2,FALSE)</f>
        <v>1</v>
      </c>
      <c r="G708" s="4">
        <f>IF(主动技能!M711="必中",2,1)</f>
        <v>1</v>
      </c>
      <c r="H708" s="4">
        <f>主动技能!N711</f>
        <v>100</v>
      </c>
      <c r="I708" s="4">
        <f>主动技能!O711</f>
        <v>0</v>
      </c>
      <c r="J708">
        <f>主动技能!P711</f>
        <v>0</v>
      </c>
      <c r="K708">
        <f>主动技能!Q711</f>
        <v>0</v>
      </c>
      <c r="L708">
        <f>主动技能!R711</f>
        <v>0</v>
      </c>
      <c r="M708">
        <f>主动技能!S711</f>
        <v>0</v>
      </c>
      <c r="N708" t="str">
        <f>IF(主动技能!T711="","",主动技能!T711)</f>
        <v>1:100:2:0</v>
      </c>
      <c r="O708" t="str">
        <f>IF(主动技能!U711="","",主动技能!U711)</f>
        <v/>
      </c>
      <c r="P708">
        <f>主动技能!V711</f>
        <v>0</v>
      </c>
      <c r="Q708">
        <f>主动技能!W711</f>
        <v>0</v>
      </c>
      <c r="R708">
        <f>主动技能!X711</f>
        <v>0</v>
      </c>
      <c r="S708">
        <f>主动技能!Y711</f>
        <v>100</v>
      </c>
      <c r="T708">
        <f>主动技能!Z711</f>
        <v>125</v>
      </c>
      <c r="U708">
        <f>主动技能!AB711</f>
        <v>452</v>
      </c>
      <c r="V708">
        <f>主动技能!AC711</f>
        <v>0</v>
      </c>
      <c r="W708">
        <f>主动技能!AD711</f>
        <v>0</v>
      </c>
      <c r="X708" s="1">
        <v>0</v>
      </c>
      <c r="Y708" s="1">
        <v>0</v>
      </c>
      <c r="Z708" s="1">
        <v>0</v>
      </c>
    </row>
    <row r="709" spans="1:26" x14ac:dyDescent="0.15">
      <c r="A709">
        <f>主动技能!B712</f>
        <v>706</v>
      </c>
      <c r="B709" s="4" t="str">
        <f>主动技能!H712</f>
        <v>人鱼之怒</v>
      </c>
      <c r="C709" s="4" t="str">
        <f>主动技能!I712</f>
        <v>对敌方后排单体造成125%攻击力（+557）点伤害。并附带流血。</v>
      </c>
      <c r="D709" s="4">
        <f>VLOOKUP(主动技能!J712,对应表!F:G,2,FALSE)</f>
        <v>1</v>
      </c>
      <c r="E709" s="4">
        <f>VLOOKUP(主动技能!K712,对应表!J:K,2,FALSE)</f>
        <v>2</v>
      </c>
      <c r="F709" s="4">
        <f>VLOOKUP(主动技能!L712,对应表!N:O,2,FALSE)</f>
        <v>1</v>
      </c>
      <c r="G709" s="4">
        <f>IF(主动技能!M712="必中",2,1)</f>
        <v>1</v>
      </c>
      <c r="H709" s="4">
        <f>主动技能!N712</f>
        <v>100</v>
      </c>
      <c r="I709" s="4">
        <f>主动技能!O712</f>
        <v>0</v>
      </c>
      <c r="J709">
        <f>主动技能!P712</f>
        <v>0</v>
      </c>
      <c r="K709">
        <f>主动技能!Q712</f>
        <v>0</v>
      </c>
      <c r="L709">
        <f>主动技能!R712</f>
        <v>0</v>
      </c>
      <c r="M709">
        <f>主动技能!S712</f>
        <v>0</v>
      </c>
      <c r="N709" t="str">
        <f>IF(主动技能!T712="","",主动技能!T712)</f>
        <v>1:100:2:0</v>
      </c>
      <c r="O709" t="str">
        <f>IF(主动技能!U712="","",主动技能!U712)</f>
        <v/>
      </c>
      <c r="P709">
        <f>主动技能!V712</f>
        <v>0</v>
      </c>
      <c r="Q709">
        <f>主动技能!W712</f>
        <v>0</v>
      </c>
      <c r="R709">
        <f>主动技能!X712</f>
        <v>0</v>
      </c>
      <c r="S709">
        <f>主动技能!Y712</f>
        <v>100</v>
      </c>
      <c r="T709">
        <f>主动技能!Z712</f>
        <v>125</v>
      </c>
      <c r="U709">
        <f>主动技能!AB712</f>
        <v>557</v>
      </c>
      <c r="V709">
        <f>主动技能!AC712</f>
        <v>0</v>
      </c>
      <c r="W709">
        <f>主动技能!AD712</f>
        <v>0</v>
      </c>
      <c r="X709" s="1">
        <v>0</v>
      </c>
      <c r="Y709" s="1">
        <v>0</v>
      </c>
      <c r="Z709" s="1">
        <v>0</v>
      </c>
    </row>
    <row r="710" spans="1:26" x14ac:dyDescent="0.15">
      <c r="A710">
        <f>主动技能!B713</f>
        <v>707</v>
      </c>
      <c r="B710" s="4" t="str">
        <f>主动技能!H713</f>
        <v>人鱼之怒</v>
      </c>
      <c r="C710" s="4" t="str">
        <f>主动技能!I713</f>
        <v>对敌方后排单体造成125%攻击力（+686）点伤害。并附带流血。</v>
      </c>
      <c r="D710" s="4">
        <f>VLOOKUP(主动技能!J713,对应表!F:G,2,FALSE)</f>
        <v>1</v>
      </c>
      <c r="E710" s="4">
        <f>VLOOKUP(主动技能!K713,对应表!J:K,2,FALSE)</f>
        <v>2</v>
      </c>
      <c r="F710" s="4">
        <f>VLOOKUP(主动技能!L713,对应表!N:O,2,FALSE)</f>
        <v>1</v>
      </c>
      <c r="G710" s="4">
        <f>IF(主动技能!M713="必中",2,1)</f>
        <v>1</v>
      </c>
      <c r="H710" s="4">
        <f>主动技能!N713</f>
        <v>100</v>
      </c>
      <c r="I710" s="4">
        <f>主动技能!O713</f>
        <v>0</v>
      </c>
      <c r="J710">
        <f>主动技能!P713</f>
        <v>0</v>
      </c>
      <c r="K710">
        <f>主动技能!Q713</f>
        <v>0</v>
      </c>
      <c r="L710">
        <f>主动技能!R713</f>
        <v>0</v>
      </c>
      <c r="M710">
        <f>主动技能!S713</f>
        <v>0</v>
      </c>
      <c r="N710" t="str">
        <f>IF(主动技能!T713="","",主动技能!T713)</f>
        <v>1:100:2:0</v>
      </c>
      <c r="O710" t="str">
        <f>IF(主动技能!U713="","",主动技能!U713)</f>
        <v/>
      </c>
      <c r="P710">
        <f>主动技能!V713</f>
        <v>0</v>
      </c>
      <c r="Q710">
        <f>主动技能!W713</f>
        <v>0</v>
      </c>
      <c r="R710">
        <f>主动技能!X713</f>
        <v>0</v>
      </c>
      <c r="S710">
        <f>主动技能!Y713</f>
        <v>100</v>
      </c>
      <c r="T710">
        <f>主动技能!Z713</f>
        <v>125</v>
      </c>
      <c r="U710">
        <f>主动技能!AB713</f>
        <v>686</v>
      </c>
      <c r="V710">
        <f>主动技能!AC713</f>
        <v>0</v>
      </c>
      <c r="W710">
        <f>主动技能!AD713</f>
        <v>0</v>
      </c>
      <c r="X710" s="1">
        <v>0</v>
      </c>
      <c r="Y710" s="1">
        <v>0</v>
      </c>
      <c r="Z710" s="1">
        <v>0</v>
      </c>
    </row>
    <row r="711" spans="1:26" x14ac:dyDescent="0.15">
      <c r="A711">
        <f>主动技能!B714</f>
        <v>708</v>
      </c>
      <c r="B711" s="4" t="str">
        <f>主动技能!H714</f>
        <v>人鱼之怒</v>
      </c>
      <c r="C711" s="4" t="str">
        <f>主动技能!I714</f>
        <v>对敌方后排单体造成125%攻击力（+844）点伤害。并附带流血。</v>
      </c>
      <c r="D711" s="4">
        <f>VLOOKUP(主动技能!J714,对应表!F:G,2,FALSE)</f>
        <v>1</v>
      </c>
      <c r="E711" s="4">
        <f>VLOOKUP(主动技能!K714,对应表!J:K,2,FALSE)</f>
        <v>2</v>
      </c>
      <c r="F711" s="4">
        <f>VLOOKUP(主动技能!L714,对应表!N:O,2,FALSE)</f>
        <v>1</v>
      </c>
      <c r="G711" s="4">
        <f>IF(主动技能!M714="必中",2,1)</f>
        <v>1</v>
      </c>
      <c r="H711" s="4">
        <f>主动技能!N714</f>
        <v>100</v>
      </c>
      <c r="I711" s="4">
        <f>主动技能!O714</f>
        <v>0</v>
      </c>
      <c r="J711">
        <f>主动技能!P714</f>
        <v>0</v>
      </c>
      <c r="K711">
        <f>主动技能!Q714</f>
        <v>0</v>
      </c>
      <c r="L711">
        <f>主动技能!R714</f>
        <v>0</v>
      </c>
      <c r="M711">
        <f>主动技能!S714</f>
        <v>0</v>
      </c>
      <c r="N711" t="str">
        <f>IF(主动技能!T714="","",主动技能!T714)</f>
        <v>1:100:2:0</v>
      </c>
      <c r="O711" t="str">
        <f>IF(主动技能!U714="","",主动技能!U714)</f>
        <v/>
      </c>
      <c r="P711">
        <f>主动技能!V714</f>
        <v>0</v>
      </c>
      <c r="Q711">
        <f>主动技能!W714</f>
        <v>0</v>
      </c>
      <c r="R711">
        <f>主动技能!X714</f>
        <v>0</v>
      </c>
      <c r="S711">
        <f>主动技能!Y714</f>
        <v>100</v>
      </c>
      <c r="T711">
        <f>主动技能!Z714</f>
        <v>125</v>
      </c>
      <c r="U711">
        <f>主动技能!AB714</f>
        <v>844</v>
      </c>
      <c r="V711">
        <f>主动技能!AC714</f>
        <v>0</v>
      </c>
      <c r="W711">
        <f>主动技能!AD714</f>
        <v>0</v>
      </c>
      <c r="X711" s="1">
        <v>0</v>
      </c>
      <c r="Y711" s="1">
        <v>0</v>
      </c>
      <c r="Z711" s="1">
        <v>0</v>
      </c>
    </row>
    <row r="712" spans="1:26" x14ac:dyDescent="0.15">
      <c r="A712">
        <f>主动技能!B715</f>
        <v>709</v>
      </c>
      <c r="B712" s="4" t="str">
        <f>主动技能!H715</f>
        <v>人鱼之怒</v>
      </c>
      <c r="C712" s="4" t="str">
        <f>主动技能!I715</f>
        <v>对敌方后排单体造成125%攻击力（+1040）点伤害。并附带流血。</v>
      </c>
      <c r="D712" s="4">
        <f>VLOOKUP(主动技能!J715,对应表!F:G,2,FALSE)</f>
        <v>1</v>
      </c>
      <c r="E712" s="4">
        <f>VLOOKUP(主动技能!K715,对应表!J:K,2,FALSE)</f>
        <v>2</v>
      </c>
      <c r="F712" s="4">
        <f>VLOOKUP(主动技能!L715,对应表!N:O,2,FALSE)</f>
        <v>1</v>
      </c>
      <c r="G712" s="4">
        <f>IF(主动技能!M715="必中",2,1)</f>
        <v>1</v>
      </c>
      <c r="H712" s="4">
        <f>主动技能!N715</f>
        <v>100</v>
      </c>
      <c r="I712" s="4">
        <f>主动技能!O715</f>
        <v>0</v>
      </c>
      <c r="J712">
        <f>主动技能!P715</f>
        <v>0</v>
      </c>
      <c r="K712">
        <f>主动技能!Q715</f>
        <v>0</v>
      </c>
      <c r="L712">
        <f>主动技能!R715</f>
        <v>0</v>
      </c>
      <c r="M712">
        <f>主动技能!S715</f>
        <v>0</v>
      </c>
      <c r="N712" t="str">
        <f>IF(主动技能!T715="","",主动技能!T715)</f>
        <v>1:100:2:0</v>
      </c>
      <c r="O712" t="str">
        <f>IF(主动技能!U715="","",主动技能!U715)</f>
        <v/>
      </c>
      <c r="P712">
        <f>主动技能!V715</f>
        <v>0</v>
      </c>
      <c r="Q712">
        <f>主动技能!W715</f>
        <v>0</v>
      </c>
      <c r="R712">
        <f>主动技能!X715</f>
        <v>0</v>
      </c>
      <c r="S712">
        <f>主动技能!Y715</f>
        <v>100</v>
      </c>
      <c r="T712">
        <f>主动技能!Z715</f>
        <v>125</v>
      </c>
      <c r="U712">
        <f>主动技能!AB715</f>
        <v>1040</v>
      </c>
      <c r="V712">
        <f>主动技能!AC715</f>
        <v>0</v>
      </c>
      <c r="W712">
        <f>主动技能!AD715</f>
        <v>0</v>
      </c>
      <c r="X712" s="1">
        <v>0</v>
      </c>
      <c r="Y712" s="1">
        <v>0</v>
      </c>
      <c r="Z712" s="1">
        <v>0</v>
      </c>
    </row>
    <row r="713" spans="1:26" x14ac:dyDescent="0.15">
      <c r="A713">
        <f>主动技能!B716</f>
        <v>710</v>
      </c>
      <c r="B713" s="4" t="str">
        <f>主动技能!H716</f>
        <v>人鱼之怒</v>
      </c>
      <c r="C713" s="4" t="str">
        <f>主动技能!I716</f>
        <v>对敌方后排单体造成125%攻击力（+1280）点伤害。并附带流血。</v>
      </c>
      <c r="D713" s="4">
        <f>VLOOKUP(主动技能!J716,对应表!F:G,2,FALSE)</f>
        <v>1</v>
      </c>
      <c r="E713" s="4">
        <f>VLOOKUP(主动技能!K716,对应表!J:K,2,FALSE)</f>
        <v>2</v>
      </c>
      <c r="F713" s="4">
        <f>VLOOKUP(主动技能!L716,对应表!N:O,2,FALSE)</f>
        <v>1</v>
      </c>
      <c r="G713" s="4">
        <f>IF(主动技能!M716="必中",2,1)</f>
        <v>1</v>
      </c>
      <c r="H713" s="4">
        <f>主动技能!N716</f>
        <v>100</v>
      </c>
      <c r="I713" s="4">
        <f>主动技能!O716</f>
        <v>0</v>
      </c>
      <c r="J713">
        <f>主动技能!P716</f>
        <v>0</v>
      </c>
      <c r="K713">
        <f>主动技能!Q716</f>
        <v>0</v>
      </c>
      <c r="L713">
        <f>主动技能!R716</f>
        <v>0</v>
      </c>
      <c r="M713">
        <f>主动技能!S716</f>
        <v>0</v>
      </c>
      <c r="N713" t="str">
        <f>IF(主动技能!T716="","",主动技能!T716)</f>
        <v>1:100:2:0</v>
      </c>
      <c r="O713" t="str">
        <f>IF(主动技能!U716="","",主动技能!U716)</f>
        <v/>
      </c>
      <c r="P713">
        <f>主动技能!V716</f>
        <v>0</v>
      </c>
      <c r="Q713">
        <f>主动技能!W716</f>
        <v>0</v>
      </c>
      <c r="R713">
        <f>主动技能!X716</f>
        <v>0</v>
      </c>
      <c r="S713">
        <f>主动技能!Y716</f>
        <v>100</v>
      </c>
      <c r="T713">
        <f>主动技能!Z716</f>
        <v>125</v>
      </c>
      <c r="U713">
        <f>主动技能!AB716</f>
        <v>1280</v>
      </c>
      <c r="V713">
        <f>主动技能!AC716</f>
        <v>0</v>
      </c>
      <c r="W713">
        <f>主动技能!AD716</f>
        <v>0</v>
      </c>
      <c r="X713" s="1">
        <v>0</v>
      </c>
      <c r="Y713" s="1">
        <v>0</v>
      </c>
      <c r="Z713" s="1">
        <v>0</v>
      </c>
    </row>
    <row r="714" spans="1:26" x14ac:dyDescent="0.15">
      <c r="A714">
        <f>主动技能!B717</f>
        <v>711</v>
      </c>
      <c r="B714" s="4" t="str">
        <f>主动技能!H717</f>
        <v>人鱼之怒</v>
      </c>
      <c r="C714" s="4" t="str">
        <f>主动技能!I717</f>
        <v>对敌方后排单体造成125%攻击力（+1576）点伤害。并附带流血。</v>
      </c>
      <c r="D714" s="4">
        <f>VLOOKUP(主动技能!J717,对应表!F:G,2,FALSE)</f>
        <v>1</v>
      </c>
      <c r="E714" s="4">
        <f>VLOOKUP(主动技能!K717,对应表!J:K,2,FALSE)</f>
        <v>2</v>
      </c>
      <c r="F714" s="4">
        <f>VLOOKUP(主动技能!L717,对应表!N:O,2,FALSE)</f>
        <v>1</v>
      </c>
      <c r="G714" s="4">
        <f>IF(主动技能!M717="必中",2,1)</f>
        <v>1</v>
      </c>
      <c r="H714" s="4">
        <f>主动技能!N717</f>
        <v>100</v>
      </c>
      <c r="I714" s="4">
        <f>主动技能!O717</f>
        <v>0</v>
      </c>
      <c r="J714">
        <f>主动技能!P717</f>
        <v>0</v>
      </c>
      <c r="K714">
        <f>主动技能!Q717</f>
        <v>0</v>
      </c>
      <c r="L714">
        <f>主动技能!R717</f>
        <v>0</v>
      </c>
      <c r="M714">
        <f>主动技能!S717</f>
        <v>0</v>
      </c>
      <c r="N714" t="str">
        <f>IF(主动技能!T717="","",主动技能!T717)</f>
        <v>1:100:2:0</v>
      </c>
      <c r="O714" t="str">
        <f>IF(主动技能!U717="","",主动技能!U717)</f>
        <v/>
      </c>
      <c r="P714">
        <f>主动技能!V717</f>
        <v>0</v>
      </c>
      <c r="Q714">
        <f>主动技能!W717</f>
        <v>0</v>
      </c>
      <c r="R714">
        <f>主动技能!X717</f>
        <v>0</v>
      </c>
      <c r="S714">
        <f>主动技能!Y717</f>
        <v>100</v>
      </c>
      <c r="T714">
        <f>主动技能!Z717</f>
        <v>125</v>
      </c>
      <c r="U714">
        <f>主动技能!AB717</f>
        <v>1576</v>
      </c>
      <c r="V714">
        <f>主动技能!AC717</f>
        <v>0</v>
      </c>
      <c r="W714">
        <f>主动技能!AD717</f>
        <v>0</v>
      </c>
      <c r="X714" s="1">
        <v>0</v>
      </c>
      <c r="Y714" s="1">
        <v>0</v>
      </c>
      <c r="Z714" s="1">
        <v>0</v>
      </c>
    </row>
    <row r="715" spans="1:26" x14ac:dyDescent="0.15">
      <c r="A715">
        <f>主动技能!B718</f>
        <v>712</v>
      </c>
      <c r="B715" s="4" t="str">
        <f>主动技能!H718</f>
        <v>人鱼之怒</v>
      </c>
      <c r="C715" s="4" t="str">
        <f>主动技能!I718</f>
        <v>对敌方后排单体造成125%攻击力（+1941）点伤害。并附带流血。</v>
      </c>
      <c r="D715" s="4">
        <f>VLOOKUP(主动技能!J718,对应表!F:G,2,FALSE)</f>
        <v>1</v>
      </c>
      <c r="E715" s="4">
        <f>VLOOKUP(主动技能!K718,对应表!J:K,2,FALSE)</f>
        <v>2</v>
      </c>
      <c r="F715" s="4">
        <f>VLOOKUP(主动技能!L718,对应表!N:O,2,FALSE)</f>
        <v>1</v>
      </c>
      <c r="G715" s="4">
        <f>IF(主动技能!M718="必中",2,1)</f>
        <v>1</v>
      </c>
      <c r="H715" s="4">
        <f>主动技能!N718</f>
        <v>100</v>
      </c>
      <c r="I715" s="4">
        <f>主动技能!O718</f>
        <v>0</v>
      </c>
      <c r="J715">
        <f>主动技能!P718</f>
        <v>0</v>
      </c>
      <c r="K715">
        <f>主动技能!Q718</f>
        <v>0</v>
      </c>
      <c r="L715">
        <f>主动技能!R718</f>
        <v>0</v>
      </c>
      <c r="M715">
        <f>主动技能!S718</f>
        <v>0</v>
      </c>
      <c r="N715" t="str">
        <f>IF(主动技能!T718="","",主动技能!T718)</f>
        <v>1:100:2:0</v>
      </c>
      <c r="O715" t="str">
        <f>IF(主动技能!U718="","",主动技能!U718)</f>
        <v/>
      </c>
      <c r="P715">
        <f>主动技能!V718</f>
        <v>0</v>
      </c>
      <c r="Q715">
        <f>主动技能!W718</f>
        <v>0</v>
      </c>
      <c r="R715">
        <f>主动技能!X718</f>
        <v>0</v>
      </c>
      <c r="S715">
        <f>主动技能!Y718</f>
        <v>100</v>
      </c>
      <c r="T715">
        <f>主动技能!Z718</f>
        <v>125</v>
      </c>
      <c r="U715">
        <f>主动技能!AB718</f>
        <v>1941</v>
      </c>
      <c r="V715">
        <f>主动技能!AC718</f>
        <v>0</v>
      </c>
      <c r="W715">
        <f>主动技能!AD718</f>
        <v>0</v>
      </c>
      <c r="X715" s="1">
        <v>0</v>
      </c>
      <c r="Y715" s="1">
        <v>0</v>
      </c>
      <c r="Z715" s="1">
        <v>0</v>
      </c>
    </row>
    <row r="716" spans="1:26" x14ac:dyDescent="0.15">
      <c r="A716">
        <f>主动技能!B719</f>
        <v>713</v>
      </c>
      <c r="B716" s="4" t="str">
        <f>主动技能!H719</f>
        <v>人鱼之怒</v>
      </c>
      <c r="C716" s="4" t="str">
        <f>主动技能!I719</f>
        <v>对敌方后排单体造成125%攻击力（+2390）点伤害。并附带流血。</v>
      </c>
      <c r="D716" s="4">
        <f>VLOOKUP(主动技能!J719,对应表!F:G,2,FALSE)</f>
        <v>1</v>
      </c>
      <c r="E716" s="4">
        <f>VLOOKUP(主动技能!K719,对应表!J:K,2,FALSE)</f>
        <v>2</v>
      </c>
      <c r="F716" s="4">
        <f>VLOOKUP(主动技能!L719,对应表!N:O,2,FALSE)</f>
        <v>1</v>
      </c>
      <c r="G716" s="4">
        <f>IF(主动技能!M719="必中",2,1)</f>
        <v>1</v>
      </c>
      <c r="H716" s="4">
        <f>主动技能!N719</f>
        <v>100</v>
      </c>
      <c r="I716" s="4">
        <f>主动技能!O719</f>
        <v>0</v>
      </c>
      <c r="J716">
        <f>主动技能!P719</f>
        <v>0</v>
      </c>
      <c r="K716">
        <f>主动技能!Q719</f>
        <v>0</v>
      </c>
      <c r="L716">
        <f>主动技能!R719</f>
        <v>0</v>
      </c>
      <c r="M716">
        <f>主动技能!S719</f>
        <v>0</v>
      </c>
      <c r="N716" t="str">
        <f>IF(主动技能!T719="","",主动技能!T719)</f>
        <v>1:100:2:0</v>
      </c>
      <c r="O716" t="str">
        <f>IF(主动技能!U719="","",主动技能!U719)</f>
        <v/>
      </c>
      <c r="P716">
        <f>主动技能!V719</f>
        <v>0</v>
      </c>
      <c r="Q716">
        <f>主动技能!W719</f>
        <v>0</v>
      </c>
      <c r="R716">
        <f>主动技能!X719</f>
        <v>0</v>
      </c>
      <c r="S716">
        <f>主动技能!Y719</f>
        <v>100</v>
      </c>
      <c r="T716">
        <f>主动技能!Z719</f>
        <v>125</v>
      </c>
      <c r="U716">
        <f>主动技能!AB719</f>
        <v>2390</v>
      </c>
      <c r="V716">
        <f>主动技能!AC719</f>
        <v>0</v>
      </c>
      <c r="W716">
        <f>主动技能!AD719</f>
        <v>0</v>
      </c>
      <c r="X716" s="1">
        <v>0</v>
      </c>
      <c r="Y716" s="1">
        <v>0</v>
      </c>
      <c r="Z716" s="1">
        <v>0</v>
      </c>
    </row>
    <row r="717" spans="1:26" x14ac:dyDescent="0.15">
      <c r="A717">
        <f>主动技能!B720</f>
        <v>714</v>
      </c>
      <c r="B717" s="4" t="str">
        <f>主动技能!H720</f>
        <v>人鱼之怒</v>
      </c>
      <c r="C717" s="4" t="str">
        <f>主动技能!I720</f>
        <v>对敌方后排单体造成125%攻击力（+2943）点伤害。并附带流血。</v>
      </c>
      <c r="D717" s="4">
        <f>VLOOKUP(主动技能!J720,对应表!F:G,2,FALSE)</f>
        <v>1</v>
      </c>
      <c r="E717" s="4">
        <f>VLOOKUP(主动技能!K720,对应表!J:K,2,FALSE)</f>
        <v>2</v>
      </c>
      <c r="F717" s="4">
        <f>VLOOKUP(主动技能!L720,对应表!N:O,2,FALSE)</f>
        <v>1</v>
      </c>
      <c r="G717" s="4">
        <f>IF(主动技能!M720="必中",2,1)</f>
        <v>1</v>
      </c>
      <c r="H717" s="4">
        <f>主动技能!N720</f>
        <v>100</v>
      </c>
      <c r="I717" s="4">
        <f>主动技能!O720</f>
        <v>0</v>
      </c>
      <c r="J717">
        <f>主动技能!P720</f>
        <v>0</v>
      </c>
      <c r="K717">
        <f>主动技能!Q720</f>
        <v>0</v>
      </c>
      <c r="L717">
        <f>主动技能!R720</f>
        <v>0</v>
      </c>
      <c r="M717">
        <f>主动技能!S720</f>
        <v>0</v>
      </c>
      <c r="N717" t="str">
        <f>IF(主动技能!T720="","",主动技能!T720)</f>
        <v>1:100:2:0</v>
      </c>
      <c r="O717" t="str">
        <f>IF(主动技能!U720="","",主动技能!U720)</f>
        <v/>
      </c>
      <c r="P717">
        <f>主动技能!V720</f>
        <v>0</v>
      </c>
      <c r="Q717">
        <f>主动技能!W720</f>
        <v>0</v>
      </c>
      <c r="R717">
        <f>主动技能!X720</f>
        <v>0</v>
      </c>
      <c r="S717">
        <f>主动技能!Y720</f>
        <v>100</v>
      </c>
      <c r="T717">
        <f>主动技能!Z720</f>
        <v>125</v>
      </c>
      <c r="U717">
        <f>主动技能!AB720</f>
        <v>2943</v>
      </c>
      <c r="V717">
        <f>主动技能!AC720</f>
        <v>0</v>
      </c>
      <c r="W717">
        <f>主动技能!AD720</f>
        <v>0</v>
      </c>
      <c r="X717" s="1">
        <v>0</v>
      </c>
      <c r="Y717" s="1">
        <v>0</v>
      </c>
      <c r="Z717" s="1">
        <v>0</v>
      </c>
    </row>
    <row r="718" spans="1:26" x14ac:dyDescent="0.15">
      <c r="A718">
        <f>主动技能!B721</f>
        <v>715</v>
      </c>
      <c r="B718" s="4" t="str">
        <f>主动技能!H721</f>
        <v>人鱼之怒</v>
      </c>
      <c r="C718" s="4" t="str">
        <f>主动技能!I721</f>
        <v>对敌方后排单体造成125%攻击力（+3624）点伤害。并附带流血。</v>
      </c>
      <c r="D718" s="4">
        <f>VLOOKUP(主动技能!J721,对应表!F:G,2,FALSE)</f>
        <v>1</v>
      </c>
      <c r="E718" s="4">
        <f>VLOOKUP(主动技能!K721,对应表!J:K,2,FALSE)</f>
        <v>2</v>
      </c>
      <c r="F718" s="4">
        <f>VLOOKUP(主动技能!L721,对应表!N:O,2,FALSE)</f>
        <v>1</v>
      </c>
      <c r="G718" s="4">
        <f>IF(主动技能!M721="必中",2,1)</f>
        <v>1</v>
      </c>
      <c r="H718" s="4">
        <f>主动技能!N721</f>
        <v>100</v>
      </c>
      <c r="I718" s="4">
        <f>主动技能!O721</f>
        <v>0</v>
      </c>
      <c r="J718">
        <f>主动技能!P721</f>
        <v>0</v>
      </c>
      <c r="K718">
        <f>主动技能!Q721</f>
        <v>0</v>
      </c>
      <c r="L718">
        <f>主动技能!R721</f>
        <v>0</v>
      </c>
      <c r="M718">
        <f>主动技能!S721</f>
        <v>0</v>
      </c>
      <c r="N718" t="str">
        <f>IF(主动技能!T721="","",主动技能!T721)</f>
        <v>1:100:2:0</v>
      </c>
      <c r="O718" t="str">
        <f>IF(主动技能!U721="","",主动技能!U721)</f>
        <v/>
      </c>
      <c r="P718">
        <f>主动技能!V721</f>
        <v>0</v>
      </c>
      <c r="Q718">
        <f>主动技能!W721</f>
        <v>0</v>
      </c>
      <c r="R718">
        <f>主动技能!X721</f>
        <v>0</v>
      </c>
      <c r="S718">
        <f>主动技能!Y721</f>
        <v>100</v>
      </c>
      <c r="T718">
        <f>主动技能!Z721</f>
        <v>125</v>
      </c>
      <c r="U718">
        <f>主动技能!AB721</f>
        <v>3624</v>
      </c>
      <c r="V718">
        <f>主动技能!AC721</f>
        <v>0</v>
      </c>
      <c r="W718">
        <f>主动技能!AD721</f>
        <v>0</v>
      </c>
      <c r="X718" s="1">
        <v>0</v>
      </c>
      <c r="Y718" s="1">
        <v>0</v>
      </c>
      <c r="Z718" s="1">
        <v>0</v>
      </c>
    </row>
    <row r="719" spans="1:26" x14ac:dyDescent="0.15">
      <c r="A719">
        <f>主动技能!B722</f>
        <v>716</v>
      </c>
      <c r="B719" s="4" t="str">
        <f>主动技能!H722</f>
        <v>人鱼之怒</v>
      </c>
      <c r="C719" s="4" t="str">
        <f>主动技能!I722</f>
        <v>对敌方后排单体造成125%攻击力（+4462）点伤害。并附带流血。</v>
      </c>
      <c r="D719" s="4">
        <f>VLOOKUP(主动技能!J722,对应表!F:G,2,FALSE)</f>
        <v>1</v>
      </c>
      <c r="E719" s="4">
        <f>VLOOKUP(主动技能!K722,对应表!J:K,2,FALSE)</f>
        <v>2</v>
      </c>
      <c r="F719" s="4">
        <f>VLOOKUP(主动技能!L722,对应表!N:O,2,FALSE)</f>
        <v>1</v>
      </c>
      <c r="G719" s="4">
        <f>IF(主动技能!M722="必中",2,1)</f>
        <v>1</v>
      </c>
      <c r="H719" s="4">
        <f>主动技能!N722</f>
        <v>100</v>
      </c>
      <c r="I719" s="4">
        <f>主动技能!O722</f>
        <v>0</v>
      </c>
      <c r="J719">
        <f>主动技能!P722</f>
        <v>0</v>
      </c>
      <c r="K719">
        <f>主动技能!Q722</f>
        <v>0</v>
      </c>
      <c r="L719">
        <f>主动技能!R722</f>
        <v>0</v>
      </c>
      <c r="M719">
        <f>主动技能!S722</f>
        <v>0</v>
      </c>
      <c r="N719" t="str">
        <f>IF(主动技能!T722="","",主动技能!T722)</f>
        <v>1:100:2:0</v>
      </c>
      <c r="O719" t="str">
        <f>IF(主动技能!U722="","",主动技能!U722)</f>
        <v/>
      </c>
      <c r="P719">
        <f>主动技能!V722</f>
        <v>0</v>
      </c>
      <c r="Q719">
        <f>主动技能!W722</f>
        <v>0</v>
      </c>
      <c r="R719">
        <f>主动技能!X722</f>
        <v>0</v>
      </c>
      <c r="S719">
        <f>主动技能!Y722</f>
        <v>100</v>
      </c>
      <c r="T719">
        <f>主动技能!Z722</f>
        <v>125</v>
      </c>
      <c r="U719">
        <f>主动技能!AB722</f>
        <v>4462</v>
      </c>
      <c r="V719">
        <f>主动技能!AC722</f>
        <v>0</v>
      </c>
      <c r="W719">
        <f>主动技能!AD722</f>
        <v>0</v>
      </c>
      <c r="X719" s="1">
        <v>0</v>
      </c>
      <c r="Y719" s="1">
        <v>0</v>
      </c>
      <c r="Z719" s="1">
        <v>0</v>
      </c>
    </row>
    <row r="720" spans="1:26" x14ac:dyDescent="0.15">
      <c r="A720">
        <f>主动技能!B723</f>
        <v>717</v>
      </c>
      <c r="B720" s="4" t="str">
        <f>主动技能!H723</f>
        <v>人鱼之怒</v>
      </c>
      <c r="C720" s="4" t="str">
        <f>主动技能!I723</f>
        <v>对敌方后排单体造成125%攻击力（+5494）点伤害。并附带流血。</v>
      </c>
      <c r="D720" s="4">
        <f>VLOOKUP(主动技能!J723,对应表!F:G,2,FALSE)</f>
        <v>1</v>
      </c>
      <c r="E720" s="4">
        <f>VLOOKUP(主动技能!K723,对应表!J:K,2,FALSE)</f>
        <v>2</v>
      </c>
      <c r="F720" s="4">
        <f>VLOOKUP(主动技能!L723,对应表!N:O,2,FALSE)</f>
        <v>1</v>
      </c>
      <c r="G720" s="4">
        <f>IF(主动技能!M723="必中",2,1)</f>
        <v>1</v>
      </c>
      <c r="H720" s="4">
        <f>主动技能!N723</f>
        <v>100</v>
      </c>
      <c r="I720" s="4">
        <f>主动技能!O723</f>
        <v>0</v>
      </c>
      <c r="J720">
        <f>主动技能!P723</f>
        <v>0</v>
      </c>
      <c r="K720">
        <f>主动技能!Q723</f>
        <v>0</v>
      </c>
      <c r="L720">
        <f>主动技能!R723</f>
        <v>0</v>
      </c>
      <c r="M720">
        <f>主动技能!S723</f>
        <v>0</v>
      </c>
      <c r="N720" t="str">
        <f>IF(主动技能!T723="","",主动技能!T723)</f>
        <v>1:100:2:0</v>
      </c>
      <c r="O720" t="str">
        <f>IF(主动技能!U723="","",主动技能!U723)</f>
        <v/>
      </c>
      <c r="P720">
        <f>主动技能!V723</f>
        <v>0</v>
      </c>
      <c r="Q720">
        <f>主动技能!W723</f>
        <v>0</v>
      </c>
      <c r="R720">
        <f>主动技能!X723</f>
        <v>0</v>
      </c>
      <c r="S720">
        <f>主动技能!Y723</f>
        <v>100</v>
      </c>
      <c r="T720">
        <f>主动技能!Z723</f>
        <v>125</v>
      </c>
      <c r="U720">
        <f>主动技能!AB723</f>
        <v>5494</v>
      </c>
      <c r="V720">
        <f>主动技能!AC723</f>
        <v>0</v>
      </c>
      <c r="W720">
        <f>主动技能!AD723</f>
        <v>0</v>
      </c>
      <c r="X720" s="1">
        <v>0</v>
      </c>
      <c r="Y720" s="1">
        <v>0</v>
      </c>
      <c r="Z720" s="1">
        <v>0</v>
      </c>
    </row>
    <row r="721" spans="1:26" x14ac:dyDescent="0.15">
      <c r="A721">
        <f>主动技能!B724</f>
        <v>718</v>
      </c>
      <c r="B721" s="4" t="str">
        <f>主动技能!H724</f>
        <v>人鱼之怒</v>
      </c>
      <c r="C721" s="4" t="str">
        <f>主动技能!I724</f>
        <v>对敌方后排单体造成125%攻击力（+6764）点伤害。并附带流血。</v>
      </c>
      <c r="D721" s="4">
        <f>VLOOKUP(主动技能!J724,对应表!F:G,2,FALSE)</f>
        <v>1</v>
      </c>
      <c r="E721" s="4">
        <f>VLOOKUP(主动技能!K724,对应表!J:K,2,FALSE)</f>
        <v>2</v>
      </c>
      <c r="F721" s="4">
        <f>VLOOKUP(主动技能!L724,对应表!N:O,2,FALSE)</f>
        <v>1</v>
      </c>
      <c r="G721" s="4">
        <f>IF(主动技能!M724="必中",2,1)</f>
        <v>1</v>
      </c>
      <c r="H721" s="4">
        <f>主动技能!N724</f>
        <v>100</v>
      </c>
      <c r="I721" s="4">
        <f>主动技能!O724</f>
        <v>0</v>
      </c>
      <c r="J721">
        <f>主动技能!P724</f>
        <v>0</v>
      </c>
      <c r="K721">
        <f>主动技能!Q724</f>
        <v>0</v>
      </c>
      <c r="L721">
        <f>主动技能!R724</f>
        <v>0</v>
      </c>
      <c r="M721">
        <f>主动技能!S724</f>
        <v>0</v>
      </c>
      <c r="N721" t="str">
        <f>IF(主动技能!T724="","",主动技能!T724)</f>
        <v>1:100:2:0</v>
      </c>
      <c r="O721" t="str">
        <f>IF(主动技能!U724="","",主动技能!U724)</f>
        <v/>
      </c>
      <c r="P721">
        <f>主动技能!V724</f>
        <v>0</v>
      </c>
      <c r="Q721">
        <f>主动技能!W724</f>
        <v>0</v>
      </c>
      <c r="R721">
        <f>主动技能!X724</f>
        <v>0</v>
      </c>
      <c r="S721">
        <f>主动技能!Y724</f>
        <v>100</v>
      </c>
      <c r="T721">
        <f>主动技能!Z724</f>
        <v>125</v>
      </c>
      <c r="U721">
        <f>主动技能!AB724</f>
        <v>6764</v>
      </c>
      <c r="V721">
        <f>主动技能!AC724</f>
        <v>0</v>
      </c>
      <c r="W721">
        <f>主动技能!AD724</f>
        <v>0</v>
      </c>
      <c r="X721" s="1">
        <v>0</v>
      </c>
      <c r="Y721" s="1">
        <v>0</v>
      </c>
      <c r="Z721" s="1">
        <v>0</v>
      </c>
    </row>
    <row r="722" spans="1:26" x14ac:dyDescent="0.15">
      <c r="A722">
        <f>主动技能!B725</f>
        <v>719</v>
      </c>
      <c r="B722" s="4" t="str">
        <f>主动技能!H725</f>
        <v>人鱼之怒</v>
      </c>
      <c r="C722" s="4" t="str">
        <f>主动技能!I725</f>
        <v>对敌方后排单体造成125%攻击力（+8329）点伤害。并附带流血。</v>
      </c>
      <c r="D722" s="4">
        <f>VLOOKUP(主动技能!J725,对应表!F:G,2,FALSE)</f>
        <v>1</v>
      </c>
      <c r="E722" s="4">
        <f>VLOOKUP(主动技能!K725,对应表!J:K,2,FALSE)</f>
        <v>2</v>
      </c>
      <c r="F722" s="4">
        <f>VLOOKUP(主动技能!L725,对应表!N:O,2,FALSE)</f>
        <v>1</v>
      </c>
      <c r="G722" s="4">
        <f>IF(主动技能!M725="必中",2,1)</f>
        <v>1</v>
      </c>
      <c r="H722" s="4">
        <f>主动技能!N725</f>
        <v>100</v>
      </c>
      <c r="I722" s="4">
        <f>主动技能!O725</f>
        <v>0</v>
      </c>
      <c r="J722">
        <f>主动技能!P725</f>
        <v>0</v>
      </c>
      <c r="K722">
        <f>主动技能!Q725</f>
        <v>0</v>
      </c>
      <c r="L722">
        <f>主动技能!R725</f>
        <v>0</v>
      </c>
      <c r="M722">
        <f>主动技能!S725</f>
        <v>0</v>
      </c>
      <c r="N722" t="str">
        <f>IF(主动技能!T725="","",主动技能!T725)</f>
        <v>1:100:2:0</v>
      </c>
      <c r="O722" t="str">
        <f>IF(主动技能!U725="","",主动技能!U725)</f>
        <v/>
      </c>
      <c r="P722">
        <f>主动技能!V725</f>
        <v>0</v>
      </c>
      <c r="Q722">
        <f>主动技能!W725</f>
        <v>0</v>
      </c>
      <c r="R722">
        <f>主动技能!X725</f>
        <v>0</v>
      </c>
      <c r="S722">
        <f>主动技能!Y725</f>
        <v>100</v>
      </c>
      <c r="T722">
        <f>主动技能!Z725</f>
        <v>125</v>
      </c>
      <c r="U722">
        <f>主动技能!AB725</f>
        <v>8329</v>
      </c>
      <c r="V722">
        <f>主动技能!AC725</f>
        <v>0</v>
      </c>
      <c r="W722">
        <f>主动技能!AD725</f>
        <v>0</v>
      </c>
      <c r="X722" s="1">
        <v>0</v>
      </c>
      <c r="Y722" s="1">
        <v>0</v>
      </c>
      <c r="Z722" s="1">
        <v>0</v>
      </c>
    </row>
    <row r="723" spans="1:26" x14ac:dyDescent="0.15">
      <c r="A723">
        <f>主动技能!B726</f>
        <v>720</v>
      </c>
      <c r="B723" s="4" t="str">
        <f>主动技能!H726</f>
        <v>人鱼之怒</v>
      </c>
      <c r="C723" s="4" t="str">
        <f>主动技能!I726</f>
        <v>对敌方后排单体造成125%攻击力（+10255）点伤害。并附带流血。</v>
      </c>
      <c r="D723" s="4">
        <f>VLOOKUP(主动技能!J726,对应表!F:G,2,FALSE)</f>
        <v>1</v>
      </c>
      <c r="E723" s="4">
        <f>VLOOKUP(主动技能!K726,对应表!J:K,2,FALSE)</f>
        <v>2</v>
      </c>
      <c r="F723" s="4">
        <f>VLOOKUP(主动技能!L726,对应表!N:O,2,FALSE)</f>
        <v>1</v>
      </c>
      <c r="G723" s="4">
        <f>IF(主动技能!M726="必中",2,1)</f>
        <v>1</v>
      </c>
      <c r="H723" s="4">
        <f>主动技能!N726</f>
        <v>100</v>
      </c>
      <c r="I723" s="4">
        <f>主动技能!O726</f>
        <v>0</v>
      </c>
      <c r="J723">
        <f>主动技能!P726</f>
        <v>0</v>
      </c>
      <c r="K723">
        <f>主动技能!Q726</f>
        <v>0</v>
      </c>
      <c r="L723">
        <f>主动技能!R726</f>
        <v>0</v>
      </c>
      <c r="M723">
        <f>主动技能!S726</f>
        <v>0</v>
      </c>
      <c r="N723" t="str">
        <f>IF(主动技能!T726="","",主动技能!T726)</f>
        <v>1:100:2:0</v>
      </c>
      <c r="O723" t="str">
        <f>IF(主动技能!U726="","",主动技能!U726)</f>
        <v/>
      </c>
      <c r="P723">
        <f>主动技能!V726</f>
        <v>0</v>
      </c>
      <c r="Q723">
        <f>主动技能!W726</f>
        <v>0</v>
      </c>
      <c r="R723">
        <f>主动技能!X726</f>
        <v>0</v>
      </c>
      <c r="S723">
        <f>主动技能!Y726</f>
        <v>100</v>
      </c>
      <c r="T723">
        <f>主动技能!Z726</f>
        <v>125</v>
      </c>
      <c r="U723">
        <f>主动技能!AB726</f>
        <v>10255</v>
      </c>
      <c r="V723">
        <f>主动技能!AC726</f>
        <v>0</v>
      </c>
      <c r="W723">
        <f>主动技能!AD726</f>
        <v>0</v>
      </c>
      <c r="X723" s="1">
        <v>0</v>
      </c>
      <c r="Y723" s="1">
        <v>0</v>
      </c>
      <c r="Z723" s="1">
        <v>0</v>
      </c>
    </row>
    <row r="724" spans="1:26" x14ac:dyDescent="0.15">
      <c r="A724">
        <f>主动技能!B727</f>
        <v>721</v>
      </c>
      <c r="B724" s="4" t="str">
        <f>主动技能!H727</f>
        <v>玄法</v>
      </c>
      <c r="C724" s="4" t="str">
        <f>主动技能!I727</f>
        <v>对敌方单体攻击，造成100%攻击力（+30）点伤害。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>
        <f>主动技能!O727</f>
        <v>0</v>
      </c>
      <c r="J724">
        <f>主动技能!P727</f>
        <v>0</v>
      </c>
      <c r="K724">
        <f>主动技能!Q727</f>
        <v>0</v>
      </c>
      <c r="L724">
        <f>主动技能!R727</f>
        <v>0</v>
      </c>
      <c r="M724">
        <f>主动技能!S727</f>
        <v>0</v>
      </c>
      <c r="N724" t="str">
        <f>IF(主动技能!T727="","",主动技能!T727)</f>
        <v/>
      </c>
      <c r="O724" t="str">
        <f>IF(主动技能!U727="","",主动技能!U727)</f>
        <v/>
      </c>
      <c r="P724">
        <f>主动技能!V727</f>
        <v>0</v>
      </c>
      <c r="Q724">
        <f>主动技能!W727</f>
        <v>0</v>
      </c>
      <c r="R724">
        <f>主动技能!X727</f>
        <v>0</v>
      </c>
      <c r="S724">
        <f>主动技能!Y727</f>
        <v>0</v>
      </c>
      <c r="T724">
        <f>主动技能!Z727</f>
        <v>100</v>
      </c>
      <c r="U724">
        <f>主动技能!AB727</f>
        <v>30</v>
      </c>
      <c r="V724">
        <f>主动技能!AC727</f>
        <v>0</v>
      </c>
      <c r="W724">
        <f>主动技能!AD727</f>
        <v>0</v>
      </c>
      <c r="X724" s="1">
        <v>0</v>
      </c>
      <c r="Y724" s="1">
        <v>0</v>
      </c>
      <c r="Z724" s="1">
        <v>0</v>
      </c>
    </row>
    <row r="725" spans="1:26" x14ac:dyDescent="0.15">
      <c r="A725">
        <f>主动技能!B728</f>
        <v>722</v>
      </c>
      <c r="B725" s="4" t="str">
        <f>主动技能!H728</f>
        <v>玄法</v>
      </c>
      <c r="C725" s="4" t="str">
        <f>主动技能!I728</f>
        <v>对敌方单体攻击，造成100%攻击力（+44）点伤害。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>
        <f>主动技能!O728</f>
        <v>0</v>
      </c>
      <c r="J725">
        <f>主动技能!P728</f>
        <v>0</v>
      </c>
      <c r="K725">
        <f>主动技能!Q728</f>
        <v>0</v>
      </c>
      <c r="L725">
        <f>主动技能!R728</f>
        <v>0</v>
      </c>
      <c r="M725">
        <f>主动技能!S728</f>
        <v>0</v>
      </c>
      <c r="N725" t="str">
        <f>IF(主动技能!T728="","",主动技能!T728)</f>
        <v/>
      </c>
      <c r="O725" t="str">
        <f>IF(主动技能!U728="","",主动技能!U728)</f>
        <v/>
      </c>
      <c r="P725">
        <f>主动技能!V728</f>
        <v>0</v>
      </c>
      <c r="Q725">
        <f>主动技能!W728</f>
        <v>0</v>
      </c>
      <c r="R725">
        <f>主动技能!X728</f>
        <v>0</v>
      </c>
      <c r="S725">
        <f>主动技能!Y728</f>
        <v>0</v>
      </c>
      <c r="T725">
        <f>主动技能!Z728</f>
        <v>100</v>
      </c>
      <c r="U725">
        <f>主动技能!AB728</f>
        <v>44</v>
      </c>
      <c r="V725">
        <f>主动技能!AC728</f>
        <v>0</v>
      </c>
      <c r="W725">
        <f>主动技能!AD728</f>
        <v>0</v>
      </c>
      <c r="X725" s="1">
        <v>0</v>
      </c>
      <c r="Y725" s="1">
        <v>0</v>
      </c>
      <c r="Z725" s="1">
        <v>0</v>
      </c>
    </row>
    <row r="726" spans="1:26" x14ac:dyDescent="0.15">
      <c r="A726">
        <f>主动技能!B729</f>
        <v>723</v>
      </c>
      <c r="B726" s="4" t="str">
        <f>主动技能!H729</f>
        <v>玄法</v>
      </c>
      <c r="C726" s="4" t="str">
        <f>主动技能!I729</f>
        <v>对敌方单体攻击，造成100%攻击力（+59）点伤害。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>
        <f>主动技能!O729</f>
        <v>0</v>
      </c>
      <c r="J726">
        <f>主动技能!P729</f>
        <v>0</v>
      </c>
      <c r="K726">
        <f>主动技能!Q729</f>
        <v>0</v>
      </c>
      <c r="L726">
        <f>主动技能!R729</f>
        <v>0</v>
      </c>
      <c r="M726">
        <f>主动技能!S729</f>
        <v>0</v>
      </c>
      <c r="N726" t="str">
        <f>IF(主动技能!T729="","",主动技能!T729)</f>
        <v/>
      </c>
      <c r="O726" t="str">
        <f>IF(主动技能!U729="","",主动技能!U729)</f>
        <v/>
      </c>
      <c r="P726">
        <f>主动技能!V729</f>
        <v>0</v>
      </c>
      <c r="Q726">
        <f>主动技能!W729</f>
        <v>0</v>
      </c>
      <c r="R726">
        <f>主动技能!X729</f>
        <v>0</v>
      </c>
      <c r="S726">
        <f>主动技能!Y729</f>
        <v>0</v>
      </c>
      <c r="T726">
        <f>主动技能!Z729</f>
        <v>100</v>
      </c>
      <c r="U726">
        <f>主动技能!AB729</f>
        <v>59</v>
      </c>
      <c r="V726">
        <f>主动技能!AC729</f>
        <v>0</v>
      </c>
      <c r="W726">
        <f>主动技能!AD729</f>
        <v>0</v>
      </c>
      <c r="X726" s="1">
        <v>0</v>
      </c>
      <c r="Y726" s="1">
        <v>0</v>
      </c>
      <c r="Z726" s="1">
        <v>0</v>
      </c>
    </row>
    <row r="727" spans="1:26" x14ac:dyDescent="0.15">
      <c r="A727">
        <f>主动技能!B730</f>
        <v>724</v>
      </c>
      <c r="B727" s="4" t="str">
        <f>主动技能!H730</f>
        <v>玄法</v>
      </c>
      <c r="C727" s="4" t="str">
        <f>主动技能!I730</f>
        <v>对敌方单体攻击，造成100%攻击力（+73）点伤害。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>
        <f>主动技能!O730</f>
        <v>0</v>
      </c>
      <c r="J727">
        <f>主动技能!P730</f>
        <v>0</v>
      </c>
      <c r="K727">
        <f>主动技能!Q730</f>
        <v>0</v>
      </c>
      <c r="L727">
        <f>主动技能!R730</f>
        <v>0</v>
      </c>
      <c r="M727">
        <f>主动技能!S730</f>
        <v>0</v>
      </c>
      <c r="N727" t="str">
        <f>IF(主动技能!T730="","",主动技能!T730)</f>
        <v/>
      </c>
      <c r="O727" t="str">
        <f>IF(主动技能!U730="","",主动技能!U730)</f>
        <v/>
      </c>
      <c r="P727">
        <f>主动技能!V730</f>
        <v>0</v>
      </c>
      <c r="Q727">
        <f>主动技能!W730</f>
        <v>0</v>
      </c>
      <c r="R727">
        <f>主动技能!X730</f>
        <v>0</v>
      </c>
      <c r="S727">
        <f>主动技能!Y730</f>
        <v>0</v>
      </c>
      <c r="T727">
        <f>主动技能!Z730</f>
        <v>100</v>
      </c>
      <c r="U727">
        <f>主动技能!AB730</f>
        <v>73</v>
      </c>
      <c r="V727">
        <f>主动技能!AC730</f>
        <v>0</v>
      </c>
      <c r="W727">
        <f>主动技能!AD730</f>
        <v>0</v>
      </c>
      <c r="X727" s="1">
        <v>0</v>
      </c>
      <c r="Y727" s="1">
        <v>0</v>
      </c>
      <c r="Z727" s="1">
        <v>0</v>
      </c>
    </row>
    <row r="728" spans="1:26" x14ac:dyDescent="0.15">
      <c r="A728">
        <f>主动技能!B731</f>
        <v>725</v>
      </c>
      <c r="B728" s="4" t="str">
        <f>主动技能!H731</f>
        <v>玄法</v>
      </c>
      <c r="C728" s="4" t="str">
        <f>主动技能!I731</f>
        <v>对敌方单体攻击，造成100%攻击力（+90）点伤害。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>
        <f>主动技能!O731</f>
        <v>0</v>
      </c>
      <c r="J728">
        <f>主动技能!P731</f>
        <v>0</v>
      </c>
      <c r="K728">
        <f>主动技能!Q731</f>
        <v>0</v>
      </c>
      <c r="L728">
        <f>主动技能!R731</f>
        <v>0</v>
      </c>
      <c r="M728">
        <f>主动技能!S731</f>
        <v>0</v>
      </c>
      <c r="N728" t="str">
        <f>IF(主动技能!T731="","",主动技能!T731)</f>
        <v/>
      </c>
      <c r="O728" t="str">
        <f>IF(主动技能!U731="","",主动技能!U731)</f>
        <v/>
      </c>
      <c r="P728">
        <f>主动技能!V731</f>
        <v>0</v>
      </c>
      <c r="Q728">
        <f>主动技能!W731</f>
        <v>0</v>
      </c>
      <c r="R728">
        <f>主动技能!X731</f>
        <v>0</v>
      </c>
      <c r="S728">
        <f>主动技能!Y731</f>
        <v>0</v>
      </c>
      <c r="T728">
        <f>主动技能!Z731</f>
        <v>100</v>
      </c>
      <c r="U728">
        <f>主动技能!AB731</f>
        <v>90</v>
      </c>
      <c r="V728">
        <f>主动技能!AC731</f>
        <v>0</v>
      </c>
      <c r="W728">
        <f>主动技能!AD731</f>
        <v>0</v>
      </c>
      <c r="X728" s="1">
        <v>0</v>
      </c>
      <c r="Y728" s="1">
        <v>0</v>
      </c>
      <c r="Z728" s="1">
        <v>0</v>
      </c>
    </row>
    <row r="729" spans="1:26" x14ac:dyDescent="0.15">
      <c r="A729">
        <f>主动技能!B732</f>
        <v>726</v>
      </c>
      <c r="B729" s="4" t="str">
        <f>主动技能!H732</f>
        <v>玄法</v>
      </c>
      <c r="C729" s="4" t="str">
        <f>主动技能!I732</f>
        <v>对敌方单体攻击，造成100%攻击力（+111）点伤害。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>
        <f>主动技能!O732</f>
        <v>0</v>
      </c>
      <c r="J729">
        <f>主动技能!P732</f>
        <v>0</v>
      </c>
      <c r="K729">
        <f>主动技能!Q732</f>
        <v>0</v>
      </c>
      <c r="L729">
        <f>主动技能!R732</f>
        <v>0</v>
      </c>
      <c r="M729">
        <f>主动技能!S732</f>
        <v>0</v>
      </c>
      <c r="N729" t="str">
        <f>IF(主动技能!T732="","",主动技能!T732)</f>
        <v/>
      </c>
      <c r="O729" t="str">
        <f>IF(主动技能!U732="","",主动技能!U732)</f>
        <v/>
      </c>
      <c r="P729">
        <f>主动技能!V732</f>
        <v>0</v>
      </c>
      <c r="Q729">
        <f>主动技能!W732</f>
        <v>0</v>
      </c>
      <c r="R729">
        <f>主动技能!X732</f>
        <v>0</v>
      </c>
      <c r="S729">
        <f>主动技能!Y732</f>
        <v>0</v>
      </c>
      <c r="T729">
        <f>主动技能!Z732</f>
        <v>100</v>
      </c>
      <c r="U729">
        <f>主动技能!AB732</f>
        <v>111</v>
      </c>
      <c r="V729">
        <f>主动技能!AC732</f>
        <v>0</v>
      </c>
      <c r="W729">
        <f>主动技能!AD732</f>
        <v>0</v>
      </c>
      <c r="X729" s="1">
        <v>0</v>
      </c>
      <c r="Y729" s="1">
        <v>0</v>
      </c>
      <c r="Z729" s="1">
        <v>0</v>
      </c>
    </row>
    <row r="730" spans="1:26" x14ac:dyDescent="0.15">
      <c r="A730">
        <f>主动技能!B733</f>
        <v>727</v>
      </c>
      <c r="B730" s="4" t="str">
        <f>主动技能!H733</f>
        <v>玄法</v>
      </c>
      <c r="C730" s="4" t="str">
        <f>主动技能!I733</f>
        <v>对敌方单体攻击，造成100%攻击力（+137）点伤害。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>
        <f>主动技能!O733</f>
        <v>0</v>
      </c>
      <c r="J730">
        <f>主动技能!P733</f>
        <v>0</v>
      </c>
      <c r="K730">
        <f>主动技能!Q733</f>
        <v>0</v>
      </c>
      <c r="L730">
        <f>主动技能!R733</f>
        <v>0</v>
      </c>
      <c r="M730">
        <f>主动技能!S733</f>
        <v>0</v>
      </c>
      <c r="N730" t="str">
        <f>IF(主动技能!T733="","",主动技能!T733)</f>
        <v/>
      </c>
      <c r="O730" t="str">
        <f>IF(主动技能!U733="","",主动技能!U733)</f>
        <v/>
      </c>
      <c r="P730">
        <f>主动技能!V733</f>
        <v>0</v>
      </c>
      <c r="Q730">
        <f>主动技能!W733</f>
        <v>0</v>
      </c>
      <c r="R730">
        <f>主动技能!X733</f>
        <v>0</v>
      </c>
      <c r="S730">
        <f>主动技能!Y733</f>
        <v>0</v>
      </c>
      <c r="T730">
        <f>主动技能!Z733</f>
        <v>100</v>
      </c>
      <c r="U730">
        <f>主动技能!AB733</f>
        <v>137</v>
      </c>
      <c r="V730">
        <f>主动技能!AC733</f>
        <v>0</v>
      </c>
      <c r="W730">
        <f>主动技能!AD733</f>
        <v>0</v>
      </c>
      <c r="X730" s="1">
        <v>0</v>
      </c>
      <c r="Y730" s="1">
        <v>0</v>
      </c>
      <c r="Z730" s="1">
        <v>0</v>
      </c>
    </row>
    <row r="731" spans="1:26" x14ac:dyDescent="0.15">
      <c r="A731">
        <f>主动技能!B734</f>
        <v>728</v>
      </c>
      <c r="B731" s="4" t="str">
        <f>主动技能!H734</f>
        <v>玄法</v>
      </c>
      <c r="C731" s="4" t="str">
        <f>主动技能!I734</f>
        <v>对敌方单体攻击，造成100%攻击力（+168）点伤害。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>
        <f>主动技能!O734</f>
        <v>0</v>
      </c>
      <c r="J731">
        <f>主动技能!P734</f>
        <v>0</v>
      </c>
      <c r="K731">
        <f>主动技能!Q734</f>
        <v>0</v>
      </c>
      <c r="L731">
        <f>主动技能!R734</f>
        <v>0</v>
      </c>
      <c r="M731">
        <f>主动技能!S734</f>
        <v>0</v>
      </c>
      <c r="N731" t="str">
        <f>IF(主动技能!T734="","",主动技能!T734)</f>
        <v/>
      </c>
      <c r="O731" t="str">
        <f>IF(主动技能!U734="","",主动技能!U734)</f>
        <v/>
      </c>
      <c r="P731">
        <f>主动技能!V734</f>
        <v>0</v>
      </c>
      <c r="Q731">
        <f>主动技能!W734</f>
        <v>0</v>
      </c>
      <c r="R731">
        <f>主动技能!X734</f>
        <v>0</v>
      </c>
      <c r="S731">
        <f>主动技能!Y734</f>
        <v>0</v>
      </c>
      <c r="T731">
        <f>主动技能!Z734</f>
        <v>100</v>
      </c>
      <c r="U731">
        <f>主动技能!AB734</f>
        <v>168</v>
      </c>
      <c r="V731">
        <f>主动技能!AC734</f>
        <v>0</v>
      </c>
      <c r="W731">
        <f>主动技能!AD734</f>
        <v>0</v>
      </c>
      <c r="X731" s="1">
        <v>0</v>
      </c>
      <c r="Y731" s="1">
        <v>0</v>
      </c>
      <c r="Z731" s="1">
        <v>0</v>
      </c>
    </row>
    <row r="732" spans="1:26" x14ac:dyDescent="0.15">
      <c r="A732">
        <f>主动技能!B735</f>
        <v>729</v>
      </c>
      <c r="B732" s="4" t="str">
        <f>主动技能!H735</f>
        <v>玄法</v>
      </c>
      <c r="C732" s="4" t="str">
        <f>主动技能!I735</f>
        <v>对敌方单体攻击，造成100%攻击力（+208）点伤害。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>
        <f>主动技能!O735</f>
        <v>0</v>
      </c>
      <c r="J732">
        <f>主动技能!P735</f>
        <v>0</v>
      </c>
      <c r="K732">
        <f>主动技能!Q735</f>
        <v>0</v>
      </c>
      <c r="L732">
        <f>主动技能!R735</f>
        <v>0</v>
      </c>
      <c r="M732">
        <f>主动技能!S735</f>
        <v>0</v>
      </c>
      <c r="N732" t="str">
        <f>IF(主动技能!T735="","",主动技能!T735)</f>
        <v/>
      </c>
      <c r="O732" t="str">
        <f>IF(主动技能!U735="","",主动技能!U735)</f>
        <v/>
      </c>
      <c r="P732">
        <f>主动技能!V735</f>
        <v>0</v>
      </c>
      <c r="Q732">
        <f>主动技能!W735</f>
        <v>0</v>
      </c>
      <c r="R732">
        <f>主动技能!X735</f>
        <v>0</v>
      </c>
      <c r="S732">
        <f>主动技能!Y735</f>
        <v>0</v>
      </c>
      <c r="T732">
        <f>主动技能!Z735</f>
        <v>100</v>
      </c>
      <c r="U732">
        <f>主动技能!AB735</f>
        <v>208</v>
      </c>
      <c r="V732">
        <f>主动技能!AC735</f>
        <v>0</v>
      </c>
      <c r="W732">
        <f>主动技能!AD735</f>
        <v>0</v>
      </c>
      <c r="X732" s="1">
        <v>0</v>
      </c>
      <c r="Y732" s="1">
        <v>0</v>
      </c>
      <c r="Z732" s="1">
        <v>0</v>
      </c>
    </row>
    <row r="733" spans="1:26" x14ac:dyDescent="0.15">
      <c r="A733">
        <f>主动技能!B736</f>
        <v>730</v>
      </c>
      <c r="B733" s="4" t="str">
        <f>主动技能!H736</f>
        <v>玄法</v>
      </c>
      <c r="C733" s="4" t="str">
        <f>主动技能!I736</f>
        <v>对敌方单体攻击，造成100%攻击力（+256）点伤害。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>
        <f>主动技能!O736</f>
        <v>0</v>
      </c>
      <c r="J733">
        <f>主动技能!P736</f>
        <v>0</v>
      </c>
      <c r="K733">
        <f>主动技能!Q736</f>
        <v>0</v>
      </c>
      <c r="L733">
        <f>主动技能!R736</f>
        <v>0</v>
      </c>
      <c r="M733">
        <f>主动技能!S736</f>
        <v>0</v>
      </c>
      <c r="N733" t="str">
        <f>IF(主动技能!T736="","",主动技能!T736)</f>
        <v/>
      </c>
      <c r="O733" t="str">
        <f>IF(主动技能!U736="","",主动技能!U736)</f>
        <v/>
      </c>
      <c r="P733">
        <f>主动技能!V736</f>
        <v>0</v>
      </c>
      <c r="Q733">
        <f>主动技能!W736</f>
        <v>0</v>
      </c>
      <c r="R733">
        <f>主动技能!X736</f>
        <v>0</v>
      </c>
      <c r="S733">
        <f>主动技能!Y736</f>
        <v>0</v>
      </c>
      <c r="T733">
        <f>主动技能!Z736</f>
        <v>100</v>
      </c>
      <c r="U733">
        <f>主动技能!AB736</f>
        <v>256</v>
      </c>
      <c r="V733">
        <f>主动技能!AC736</f>
        <v>0</v>
      </c>
      <c r="W733">
        <f>主动技能!AD736</f>
        <v>0</v>
      </c>
      <c r="X733" s="1">
        <v>0</v>
      </c>
      <c r="Y733" s="1">
        <v>0</v>
      </c>
      <c r="Z733" s="1">
        <v>0</v>
      </c>
    </row>
    <row r="734" spans="1:26" x14ac:dyDescent="0.15">
      <c r="A734">
        <f>主动技能!B737</f>
        <v>731</v>
      </c>
      <c r="B734" s="4" t="str">
        <f>主动技能!H737</f>
        <v>玄法</v>
      </c>
      <c r="C734" s="4" t="str">
        <f>主动技能!I737</f>
        <v>对敌方单体攻击，造成100%攻击力（+315）点伤害。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>
        <f>主动技能!O737</f>
        <v>0</v>
      </c>
      <c r="J734">
        <f>主动技能!P737</f>
        <v>0</v>
      </c>
      <c r="K734">
        <f>主动技能!Q737</f>
        <v>0</v>
      </c>
      <c r="L734">
        <f>主动技能!R737</f>
        <v>0</v>
      </c>
      <c r="M734">
        <f>主动技能!S737</f>
        <v>0</v>
      </c>
      <c r="N734" t="str">
        <f>IF(主动技能!T737="","",主动技能!T737)</f>
        <v/>
      </c>
      <c r="O734" t="str">
        <f>IF(主动技能!U737="","",主动技能!U737)</f>
        <v/>
      </c>
      <c r="P734">
        <f>主动技能!V737</f>
        <v>0</v>
      </c>
      <c r="Q734">
        <f>主动技能!W737</f>
        <v>0</v>
      </c>
      <c r="R734">
        <f>主动技能!X737</f>
        <v>0</v>
      </c>
      <c r="S734">
        <f>主动技能!Y737</f>
        <v>0</v>
      </c>
      <c r="T734">
        <f>主动技能!Z737</f>
        <v>100</v>
      </c>
      <c r="U734">
        <f>主动技能!AB737</f>
        <v>315</v>
      </c>
      <c r="V734">
        <f>主动技能!AC737</f>
        <v>0</v>
      </c>
      <c r="W734">
        <f>主动技能!AD737</f>
        <v>0</v>
      </c>
      <c r="X734" s="1">
        <v>0</v>
      </c>
      <c r="Y734" s="1">
        <v>0</v>
      </c>
      <c r="Z734" s="1">
        <v>0</v>
      </c>
    </row>
    <row r="735" spans="1:26" x14ac:dyDescent="0.15">
      <c r="A735">
        <f>主动技能!B738</f>
        <v>732</v>
      </c>
      <c r="B735" s="4" t="str">
        <f>主动技能!H738</f>
        <v>玄法</v>
      </c>
      <c r="C735" s="4" t="str">
        <f>主动技能!I738</f>
        <v>对敌方单体攻击，造成100%攻击力（+388）点伤害。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>
        <f>主动技能!O738</f>
        <v>0</v>
      </c>
      <c r="J735">
        <f>主动技能!P738</f>
        <v>0</v>
      </c>
      <c r="K735">
        <f>主动技能!Q738</f>
        <v>0</v>
      </c>
      <c r="L735">
        <f>主动技能!R738</f>
        <v>0</v>
      </c>
      <c r="M735">
        <f>主动技能!S738</f>
        <v>0</v>
      </c>
      <c r="N735" t="str">
        <f>IF(主动技能!T738="","",主动技能!T738)</f>
        <v/>
      </c>
      <c r="O735" t="str">
        <f>IF(主动技能!U738="","",主动技能!U738)</f>
        <v/>
      </c>
      <c r="P735">
        <f>主动技能!V738</f>
        <v>0</v>
      </c>
      <c r="Q735">
        <f>主动技能!W738</f>
        <v>0</v>
      </c>
      <c r="R735">
        <f>主动技能!X738</f>
        <v>0</v>
      </c>
      <c r="S735">
        <f>主动技能!Y738</f>
        <v>0</v>
      </c>
      <c r="T735">
        <f>主动技能!Z738</f>
        <v>100</v>
      </c>
      <c r="U735">
        <f>主动技能!AB738</f>
        <v>388</v>
      </c>
      <c r="V735">
        <f>主动技能!AC738</f>
        <v>0</v>
      </c>
      <c r="W735">
        <f>主动技能!AD738</f>
        <v>0</v>
      </c>
      <c r="X735" s="1">
        <v>0</v>
      </c>
      <c r="Y735" s="1">
        <v>0</v>
      </c>
      <c r="Z735" s="1">
        <v>0</v>
      </c>
    </row>
    <row r="736" spans="1:26" x14ac:dyDescent="0.15">
      <c r="A736">
        <f>主动技能!B739</f>
        <v>733</v>
      </c>
      <c r="B736" s="4" t="str">
        <f>主动技能!H739</f>
        <v>玄法</v>
      </c>
      <c r="C736" s="4" t="str">
        <f>主动技能!I739</f>
        <v>对敌方单体攻击，造成100%攻击力（+478）点伤害。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>
        <f>主动技能!O739</f>
        <v>0</v>
      </c>
      <c r="J736">
        <f>主动技能!P739</f>
        <v>0</v>
      </c>
      <c r="K736">
        <f>主动技能!Q739</f>
        <v>0</v>
      </c>
      <c r="L736">
        <f>主动技能!R739</f>
        <v>0</v>
      </c>
      <c r="M736">
        <f>主动技能!S739</f>
        <v>0</v>
      </c>
      <c r="N736" t="str">
        <f>IF(主动技能!T739="","",主动技能!T739)</f>
        <v/>
      </c>
      <c r="O736" t="str">
        <f>IF(主动技能!U739="","",主动技能!U739)</f>
        <v/>
      </c>
      <c r="P736">
        <f>主动技能!V739</f>
        <v>0</v>
      </c>
      <c r="Q736">
        <f>主动技能!W739</f>
        <v>0</v>
      </c>
      <c r="R736">
        <f>主动技能!X739</f>
        <v>0</v>
      </c>
      <c r="S736">
        <f>主动技能!Y739</f>
        <v>0</v>
      </c>
      <c r="T736">
        <f>主动技能!Z739</f>
        <v>100</v>
      </c>
      <c r="U736">
        <f>主动技能!AB739</f>
        <v>478</v>
      </c>
      <c r="V736">
        <f>主动技能!AC739</f>
        <v>0</v>
      </c>
      <c r="W736">
        <f>主动技能!AD739</f>
        <v>0</v>
      </c>
      <c r="X736" s="1">
        <v>0</v>
      </c>
      <c r="Y736" s="1">
        <v>0</v>
      </c>
      <c r="Z736" s="1">
        <v>0</v>
      </c>
    </row>
    <row r="737" spans="1:26" x14ac:dyDescent="0.15">
      <c r="A737">
        <f>主动技能!B740</f>
        <v>734</v>
      </c>
      <c r="B737" s="4" t="str">
        <f>主动技能!H740</f>
        <v>玄法</v>
      </c>
      <c r="C737" s="4" t="str">
        <f>主动技能!I740</f>
        <v>对敌方单体攻击，造成100%攻击力（+588）点伤害。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>
        <f>主动技能!O740</f>
        <v>0</v>
      </c>
      <c r="J737">
        <f>主动技能!P740</f>
        <v>0</v>
      </c>
      <c r="K737">
        <f>主动技能!Q740</f>
        <v>0</v>
      </c>
      <c r="L737">
        <f>主动技能!R740</f>
        <v>0</v>
      </c>
      <c r="M737">
        <f>主动技能!S740</f>
        <v>0</v>
      </c>
      <c r="N737" t="str">
        <f>IF(主动技能!T740="","",主动技能!T740)</f>
        <v/>
      </c>
      <c r="O737" t="str">
        <f>IF(主动技能!U740="","",主动技能!U740)</f>
        <v/>
      </c>
      <c r="P737">
        <f>主动技能!V740</f>
        <v>0</v>
      </c>
      <c r="Q737">
        <f>主动技能!W740</f>
        <v>0</v>
      </c>
      <c r="R737">
        <f>主动技能!X740</f>
        <v>0</v>
      </c>
      <c r="S737">
        <f>主动技能!Y740</f>
        <v>0</v>
      </c>
      <c r="T737">
        <f>主动技能!Z740</f>
        <v>100</v>
      </c>
      <c r="U737">
        <f>主动技能!AB740</f>
        <v>588</v>
      </c>
      <c r="V737">
        <f>主动技能!AC740</f>
        <v>0</v>
      </c>
      <c r="W737">
        <f>主动技能!AD740</f>
        <v>0</v>
      </c>
      <c r="X737" s="1">
        <v>0</v>
      </c>
      <c r="Y737" s="1">
        <v>0</v>
      </c>
      <c r="Z737" s="1">
        <v>0</v>
      </c>
    </row>
    <row r="738" spans="1:26" x14ac:dyDescent="0.15">
      <c r="A738">
        <f>主动技能!B741</f>
        <v>735</v>
      </c>
      <c r="B738" s="4" t="str">
        <f>主动技能!H741</f>
        <v>玄法</v>
      </c>
      <c r="C738" s="4" t="str">
        <f>主动技能!I741</f>
        <v>对敌方单体攻击，造成100%攻击力（+724）点伤害。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>
        <f>主动技能!O741</f>
        <v>0</v>
      </c>
      <c r="J738">
        <f>主动技能!P741</f>
        <v>0</v>
      </c>
      <c r="K738">
        <f>主动技能!Q741</f>
        <v>0</v>
      </c>
      <c r="L738">
        <f>主动技能!R741</f>
        <v>0</v>
      </c>
      <c r="M738">
        <f>主动技能!S741</f>
        <v>0</v>
      </c>
      <c r="N738" t="str">
        <f>IF(主动技能!T741="","",主动技能!T741)</f>
        <v/>
      </c>
      <c r="O738" t="str">
        <f>IF(主动技能!U741="","",主动技能!U741)</f>
        <v/>
      </c>
      <c r="P738">
        <f>主动技能!V741</f>
        <v>0</v>
      </c>
      <c r="Q738">
        <f>主动技能!W741</f>
        <v>0</v>
      </c>
      <c r="R738">
        <f>主动技能!X741</f>
        <v>0</v>
      </c>
      <c r="S738">
        <f>主动技能!Y741</f>
        <v>0</v>
      </c>
      <c r="T738">
        <f>主动技能!Z741</f>
        <v>100</v>
      </c>
      <c r="U738">
        <f>主动技能!AB741</f>
        <v>724</v>
      </c>
      <c r="V738">
        <f>主动技能!AC741</f>
        <v>0</v>
      </c>
      <c r="W738">
        <f>主动技能!AD741</f>
        <v>0</v>
      </c>
      <c r="X738" s="1">
        <v>0</v>
      </c>
      <c r="Y738" s="1">
        <v>0</v>
      </c>
      <c r="Z738" s="1">
        <v>0</v>
      </c>
    </row>
    <row r="739" spans="1:26" x14ac:dyDescent="0.15">
      <c r="A739">
        <f>主动技能!B742</f>
        <v>736</v>
      </c>
      <c r="B739" s="4" t="str">
        <f>主动技能!H742</f>
        <v>玄法</v>
      </c>
      <c r="C739" s="4" t="str">
        <f>主动技能!I742</f>
        <v>对敌方单体攻击，造成100%攻击力（+892）点伤害。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>
        <f>主动技能!O742</f>
        <v>0</v>
      </c>
      <c r="J739">
        <f>主动技能!P742</f>
        <v>0</v>
      </c>
      <c r="K739">
        <f>主动技能!Q742</f>
        <v>0</v>
      </c>
      <c r="L739">
        <f>主动技能!R742</f>
        <v>0</v>
      </c>
      <c r="M739">
        <f>主动技能!S742</f>
        <v>0</v>
      </c>
      <c r="N739" t="str">
        <f>IF(主动技能!T742="","",主动技能!T742)</f>
        <v/>
      </c>
      <c r="O739" t="str">
        <f>IF(主动技能!U742="","",主动技能!U742)</f>
        <v/>
      </c>
      <c r="P739">
        <f>主动技能!V742</f>
        <v>0</v>
      </c>
      <c r="Q739">
        <f>主动技能!W742</f>
        <v>0</v>
      </c>
      <c r="R739">
        <f>主动技能!X742</f>
        <v>0</v>
      </c>
      <c r="S739">
        <f>主动技能!Y742</f>
        <v>0</v>
      </c>
      <c r="T739">
        <f>主动技能!Z742</f>
        <v>100</v>
      </c>
      <c r="U739">
        <f>主动技能!AB742</f>
        <v>892</v>
      </c>
      <c r="V739">
        <f>主动技能!AC742</f>
        <v>0</v>
      </c>
      <c r="W739">
        <f>主动技能!AD742</f>
        <v>0</v>
      </c>
      <c r="X739" s="1">
        <v>0</v>
      </c>
      <c r="Y739" s="1">
        <v>0</v>
      </c>
      <c r="Z739" s="1">
        <v>0</v>
      </c>
    </row>
    <row r="740" spans="1:26" x14ac:dyDescent="0.15">
      <c r="A740">
        <f>主动技能!B743</f>
        <v>737</v>
      </c>
      <c r="B740" s="4" t="str">
        <f>主动技能!H743</f>
        <v>玄法</v>
      </c>
      <c r="C740" s="4" t="str">
        <f>主动技能!I743</f>
        <v>对敌方单体攻击，造成100%攻击力（+1098）点伤害。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>
        <f>主动技能!O743</f>
        <v>0</v>
      </c>
      <c r="J740">
        <f>主动技能!P743</f>
        <v>0</v>
      </c>
      <c r="K740">
        <f>主动技能!Q743</f>
        <v>0</v>
      </c>
      <c r="L740">
        <f>主动技能!R743</f>
        <v>0</v>
      </c>
      <c r="M740">
        <f>主动技能!S743</f>
        <v>0</v>
      </c>
      <c r="N740" t="str">
        <f>IF(主动技能!T743="","",主动技能!T743)</f>
        <v/>
      </c>
      <c r="O740" t="str">
        <f>IF(主动技能!U743="","",主动技能!U743)</f>
        <v/>
      </c>
      <c r="P740">
        <f>主动技能!V743</f>
        <v>0</v>
      </c>
      <c r="Q740">
        <f>主动技能!W743</f>
        <v>0</v>
      </c>
      <c r="R740">
        <f>主动技能!X743</f>
        <v>0</v>
      </c>
      <c r="S740">
        <f>主动技能!Y743</f>
        <v>0</v>
      </c>
      <c r="T740">
        <f>主动技能!Z743</f>
        <v>100</v>
      </c>
      <c r="U740">
        <f>主动技能!AB743</f>
        <v>1098</v>
      </c>
      <c r="V740">
        <f>主动技能!AC743</f>
        <v>0</v>
      </c>
      <c r="W740">
        <f>主动技能!AD743</f>
        <v>0</v>
      </c>
      <c r="X740" s="1">
        <v>0</v>
      </c>
      <c r="Y740" s="1">
        <v>0</v>
      </c>
      <c r="Z740" s="1">
        <v>0</v>
      </c>
    </row>
    <row r="741" spans="1:26" x14ac:dyDescent="0.15">
      <c r="A741">
        <f>主动技能!B744</f>
        <v>738</v>
      </c>
      <c r="B741" s="4" t="str">
        <f>主动技能!H744</f>
        <v>玄法</v>
      </c>
      <c r="C741" s="4" t="str">
        <f>主动技能!I744</f>
        <v>对敌方单体攻击，造成100%攻击力（+1352）点伤害。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>
        <f>主动技能!O744</f>
        <v>0</v>
      </c>
      <c r="J741">
        <f>主动技能!P744</f>
        <v>0</v>
      </c>
      <c r="K741">
        <f>主动技能!Q744</f>
        <v>0</v>
      </c>
      <c r="L741">
        <f>主动技能!R744</f>
        <v>0</v>
      </c>
      <c r="M741">
        <f>主动技能!S744</f>
        <v>0</v>
      </c>
      <c r="N741" t="str">
        <f>IF(主动技能!T744="","",主动技能!T744)</f>
        <v/>
      </c>
      <c r="O741" t="str">
        <f>IF(主动技能!U744="","",主动技能!U744)</f>
        <v/>
      </c>
      <c r="P741">
        <f>主动技能!V744</f>
        <v>0</v>
      </c>
      <c r="Q741">
        <f>主动技能!W744</f>
        <v>0</v>
      </c>
      <c r="R741">
        <f>主动技能!X744</f>
        <v>0</v>
      </c>
      <c r="S741">
        <f>主动技能!Y744</f>
        <v>0</v>
      </c>
      <c r="T741">
        <f>主动技能!Z744</f>
        <v>100</v>
      </c>
      <c r="U741">
        <f>主动技能!AB744</f>
        <v>1352</v>
      </c>
      <c r="V741">
        <f>主动技能!AC744</f>
        <v>0</v>
      </c>
      <c r="W741">
        <f>主动技能!AD744</f>
        <v>0</v>
      </c>
      <c r="X741" s="1">
        <v>0</v>
      </c>
      <c r="Y741" s="1">
        <v>0</v>
      </c>
      <c r="Z741" s="1">
        <v>0</v>
      </c>
    </row>
    <row r="742" spans="1:26" x14ac:dyDescent="0.15">
      <c r="A742">
        <f>主动技能!B745</f>
        <v>739</v>
      </c>
      <c r="B742" s="4" t="str">
        <f>主动技能!H745</f>
        <v>玄法</v>
      </c>
      <c r="C742" s="4" t="str">
        <f>主动技能!I745</f>
        <v>对敌方单体攻击，造成100%攻击力（+1665）点伤害。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>
        <f>主动技能!O745</f>
        <v>0</v>
      </c>
      <c r="J742">
        <f>主动技能!P745</f>
        <v>0</v>
      </c>
      <c r="K742">
        <f>主动技能!Q745</f>
        <v>0</v>
      </c>
      <c r="L742">
        <f>主动技能!R745</f>
        <v>0</v>
      </c>
      <c r="M742">
        <f>主动技能!S745</f>
        <v>0</v>
      </c>
      <c r="N742" t="str">
        <f>IF(主动技能!T745="","",主动技能!T745)</f>
        <v/>
      </c>
      <c r="O742" t="str">
        <f>IF(主动技能!U745="","",主动技能!U745)</f>
        <v/>
      </c>
      <c r="P742">
        <f>主动技能!V745</f>
        <v>0</v>
      </c>
      <c r="Q742">
        <f>主动技能!W745</f>
        <v>0</v>
      </c>
      <c r="R742">
        <f>主动技能!X745</f>
        <v>0</v>
      </c>
      <c r="S742">
        <f>主动技能!Y745</f>
        <v>0</v>
      </c>
      <c r="T742">
        <f>主动技能!Z745</f>
        <v>100</v>
      </c>
      <c r="U742">
        <f>主动技能!AB745</f>
        <v>1665</v>
      </c>
      <c r="V742">
        <f>主动技能!AC745</f>
        <v>0</v>
      </c>
      <c r="W742">
        <f>主动技能!AD745</f>
        <v>0</v>
      </c>
      <c r="X742" s="1">
        <v>0</v>
      </c>
      <c r="Y742" s="1">
        <v>0</v>
      </c>
      <c r="Z742" s="1">
        <v>0</v>
      </c>
    </row>
    <row r="743" spans="1:26" x14ac:dyDescent="0.15">
      <c r="A743">
        <f>主动技能!B746</f>
        <v>740</v>
      </c>
      <c r="B743" s="4" t="str">
        <f>主动技能!H746</f>
        <v>玄法</v>
      </c>
      <c r="C743" s="4" t="str">
        <f>主动技能!I746</f>
        <v>对敌方单体攻击，造成100%攻击力（+2051）点伤害。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>
        <f>主动技能!O746</f>
        <v>0</v>
      </c>
      <c r="J743">
        <f>主动技能!P746</f>
        <v>0</v>
      </c>
      <c r="K743">
        <f>主动技能!Q746</f>
        <v>0</v>
      </c>
      <c r="L743">
        <f>主动技能!R746</f>
        <v>0</v>
      </c>
      <c r="M743">
        <f>主动技能!S746</f>
        <v>0</v>
      </c>
      <c r="N743" t="str">
        <f>IF(主动技能!T746="","",主动技能!T746)</f>
        <v/>
      </c>
      <c r="O743" t="str">
        <f>IF(主动技能!U746="","",主动技能!U746)</f>
        <v/>
      </c>
      <c r="P743">
        <f>主动技能!V746</f>
        <v>0</v>
      </c>
      <c r="Q743">
        <f>主动技能!W746</f>
        <v>0</v>
      </c>
      <c r="R743">
        <f>主动技能!X746</f>
        <v>0</v>
      </c>
      <c r="S743">
        <f>主动技能!Y746</f>
        <v>0</v>
      </c>
      <c r="T743">
        <f>主动技能!Z746</f>
        <v>100</v>
      </c>
      <c r="U743">
        <f>主动技能!AB746</f>
        <v>2051</v>
      </c>
      <c r="V743">
        <f>主动技能!AC746</f>
        <v>0</v>
      </c>
      <c r="W743">
        <f>主动技能!AD746</f>
        <v>0</v>
      </c>
      <c r="X743" s="1">
        <v>0</v>
      </c>
      <c r="Y743" s="1">
        <v>0</v>
      </c>
      <c r="Z743" s="1">
        <v>0</v>
      </c>
    </row>
    <row r="744" spans="1:26" x14ac:dyDescent="0.15">
      <c r="A744">
        <f>主动技能!B747</f>
        <v>741</v>
      </c>
      <c r="B744" s="4" t="str">
        <f>主动技能!H747</f>
        <v>玄冰箭</v>
      </c>
      <c r="C744" s="4" t="str">
        <f>主动技能!I747</f>
        <v>对敌方单体造成125%攻击力（+76）点伤害。</v>
      </c>
      <c r="D744" s="4">
        <f>VLOOKUP(主动技能!J747,对应表!F:G,2,FALSE)</f>
        <v>1</v>
      </c>
      <c r="E744" s="4">
        <f>VLOOKUP(主动技能!K747,对应表!J:K,2,FALSE)</f>
        <v>1</v>
      </c>
      <c r="F744" s="4">
        <f>VLOOKUP(主动技能!L747,对应表!N:O,2,FALSE)</f>
        <v>1</v>
      </c>
      <c r="G744" s="4">
        <f>IF(主动技能!M747="必中",2,1)</f>
        <v>1</v>
      </c>
      <c r="H744" s="4">
        <f>主动技能!N747</f>
        <v>100</v>
      </c>
      <c r="I744" s="4">
        <f>主动技能!O747</f>
        <v>0</v>
      </c>
      <c r="J744">
        <f>主动技能!P747</f>
        <v>0</v>
      </c>
      <c r="K744">
        <f>主动技能!Q747</f>
        <v>0</v>
      </c>
      <c r="L744">
        <f>主动技能!R747</f>
        <v>0</v>
      </c>
      <c r="M744">
        <f>主动技能!S747</f>
        <v>0</v>
      </c>
      <c r="N744" t="str">
        <f>IF(主动技能!T747="","",主动技能!T747)</f>
        <v/>
      </c>
      <c r="O744" t="str">
        <f>IF(主动技能!U747="","",主动技能!U747)</f>
        <v/>
      </c>
      <c r="P744">
        <f>主动技能!V747</f>
        <v>0</v>
      </c>
      <c r="Q744">
        <f>主动技能!W747</f>
        <v>0</v>
      </c>
      <c r="R744">
        <f>主动技能!X747</f>
        <v>0</v>
      </c>
      <c r="S744">
        <f>主动技能!Y747</f>
        <v>50</v>
      </c>
      <c r="T744">
        <f>主动技能!Z747</f>
        <v>125</v>
      </c>
      <c r="U744">
        <f>主动技能!AB747</f>
        <v>76</v>
      </c>
      <c r="V744">
        <f>主动技能!AC747</f>
        <v>0</v>
      </c>
      <c r="W744">
        <f>主动技能!AD747</f>
        <v>0</v>
      </c>
      <c r="X744" s="1">
        <v>0</v>
      </c>
      <c r="Y744" s="1">
        <v>0</v>
      </c>
      <c r="Z744" s="1">
        <v>0</v>
      </c>
    </row>
    <row r="745" spans="1:26" x14ac:dyDescent="0.15">
      <c r="A745">
        <f>主动技能!B748</f>
        <v>742</v>
      </c>
      <c r="B745" s="4" t="str">
        <f>主动技能!H748</f>
        <v>玄冰箭</v>
      </c>
      <c r="C745" s="4" t="str">
        <f>主动技能!I748</f>
        <v>对敌方单体造成125%攻击力（+112）点伤害。</v>
      </c>
      <c r="D745" s="4">
        <f>VLOOKUP(主动技能!J748,对应表!F:G,2,FALSE)</f>
        <v>1</v>
      </c>
      <c r="E745" s="4">
        <f>VLOOKUP(主动技能!K748,对应表!J:K,2,FALSE)</f>
        <v>1</v>
      </c>
      <c r="F745" s="4">
        <f>VLOOKUP(主动技能!L748,对应表!N:O,2,FALSE)</f>
        <v>1</v>
      </c>
      <c r="G745" s="4">
        <f>IF(主动技能!M748="必中",2,1)</f>
        <v>1</v>
      </c>
      <c r="H745" s="4">
        <f>主动技能!N748</f>
        <v>100</v>
      </c>
      <c r="I745" s="4">
        <f>主动技能!O748</f>
        <v>0</v>
      </c>
      <c r="J745">
        <f>主动技能!P748</f>
        <v>0</v>
      </c>
      <c r="K745">
        <f>主动技能!Q748</f>
        <v>0</v>
      </c>
      <c r="L745">
        <f>主动技能!R748</f>
        <v>0</v>
      </c>
      <c r="M745">
        <f>主动技能!S748</f>
        <v>0</v>
      </c>
      <c r="N745" t="str">
        <f>IF(主动技能!T748="","",主动技能!T748)</f>
        <v/>
      </c>
      <c r="O745" t="str">
        <f>IF(主动技能!U748="","",主动技能!U748)</f>
        <v/>
      </c>
      <c r="P745">
        <f>主动技能!V748</f>
        <v>0</v>
      </c>
      <c r="Q745">
        <f>主动技能!W748</f>
        <v>0</v>
      </c>
      <c r="R745">
        <f>主动技能!X748</f>
        <v>0</v>
      </c>
      <c r="S745">
        <f>主动技能!Y748</f>
        <v>50</v>
      </c>
      <c r="T745">
        <f>主动技能!Z748</f>
        <v>125</v>
      </c>
      <c r="U745">
        <f>主动技能!AB748</f>
        <v>112</v>
      </c>
      <c r="V745">
        <f>主动技能!AC748</f>
        <v>0</v>
      </c>
      <c r="W745">
        <f>主动技能!AD748</f>
        <v>0</v>
      </c>
      <c r="X745" s="1">
        <v>0</v>
      </c>
      <c r="Y745" s="1">
        <v>0</v>
      </c>
      <c r="Z745" s="1">
        <v>0</v>
      </c>
    </row>
    <row r="746" spans="1:26" x14ac:dyDescent="0.15">
      <c r="A746">
        <f>主动技能!B749</f>
        <v>743</v>
      </c>
      <c r="B746" s="4" t="str">
        <f>主动技能!H749</f>
        <v>玄冰箭</v>
      </c>
      <c r="C746" s="4" t="str">
        <f>主动技能!I749</f>
        <v>对敌方单体造成125%攻击力（+148）点伤害。</v>
      </c>
      <c r="D746" s="4">
        <f>VLOOKUP(主动技能!J749,对应表!F:G,2,FALSE)</f>
        <v>1</v>
      </c>
      <c r="E746" s="4">
        <f>VLOOKUP(主动技能!K749,对应表!J:K,2,FALSE)</f>
        <v>1</v>
      </c>
      <c r="F746" s="4">
        <f>VLOOKUP(主动技能!L749,对应表!N:O,2,FALSE)</f>
        <v>1</v>
      </c>
      <c r="G746" s="4">
        <f>IF(主动技能!M749="必中",2,1)</f>
        <v>1</v>
      </c>
      <c r="H746" s="4">
        <f>主动技能!N749</f>
        <v>100</v>
      </c>
      <c r="I746" s="4">
        <f>主动技能!O749</f>
        <v>0</v>
      </c>
      <c r="J746">
        <f>主动技能!P749</f>
        <v>0</v>
      </c>
      <c r="K746">
        <f>主动技能!Q749</f>
        <v>0</v>
      </c>
      <c r="L746">
        <f>主动技能!R749</f>
        <v>0</v>
      </c>
      <c r="M746">
        <f>主动技能!S749</f>
        <v>0</v>
      </c>
      <c r="N746" t="str">
        <f>IF(主动技能!T749="","",主动技能!T749)</f>
        <v/>
      </c>
      <c r="O746" t="str">
        <f>IF(主动技能!U749="","",主动技能!U749)</f>
        <v/>
      </c>
      <c r="P746">
        <f>主动技能!V749</f>
        <v>0</v>
      </c>
      <c r="Q746">
        <f>主动技能!W749</f>
        <v>0</v>
      </c>
      <c r="R746">
        <f>主动技能!X749</f>
        <v>0</v>
      </c>
      <c r="S746">
        <f>主动技能!Y749</f>
        <v>50</v>
      </c>
      <c r="T746">
        <f>主动技能!Z749</f>
        <v>125</v>
      </c>
      <c r="U746">
        <f>主动技能!AB749</f>
        <v>148</v>
      </c>
      <c r="V746">
        <f>主动技能!AC749</f>
        <v>0</v>
      </c>
      <c r="W746">
        <f>主动技能!AD749</f>
        <v>0</v>
      </c>
      <c r="X746" s="1">
        <v>0</v>
      </c>
      <c r="Y746" s="1">
        <v>0</v>
      </c>
      <c r="Z746" s="1">
        <v>0</v>
      </c>
    </row>
    <row r="747" spans="1:26" x14ac:dyDescent="0.15">
      <c r="A747">
        <f>主动技能!B750</f>
        <v>744</v>
      </c>
      <c r="B747" s="4" t="str">
        <f>主动技能!H750</f>
        <v>玄冰箭</v>
      </c>
      <c r="C747" s="4" t="str">
        <f>主动技能!I750</f>
        <v>对敌方单体造成125%攻击力（+183）点伤害。</v>
      </c>
      <c r="D747" s="4">
        <f>VLOOKUP(主动技能!J750,对应表!F:G,2,FALSE)</f>
        <v>1</v>
      </c>
      <c r="E747" s="4">
        <f>VLOOKUP(主动技能!K750,对应表!J:K,2,FALSE)</f>
        <v>1</v>
      </c>
      <c r="F747" s="4">
        <f>VLOOKUP(主动技能!L750,对应表!N:O,2,FALSE)</f>
        <v>1</v>
      </c>
      <c r="G747" s="4">
        <f>IF(主动技能!M750="必中",2,1)</f>
        <v>1</v>
      </c>
      <c r="H747" s="4">
        <f>主动技能!N750</f>
        <v>100</v>
      </c>
      <c r="I747" s="4">
        <f>主动技能!O750</f>
        <v>0</v>
      </c>
      <c r="J747">
        <f>主动技能!P750</f>
        <v>0</v>
      </c>
      <c r="K747">
        <f>主动技能!Q750</f>
        <v>0</v>
      </c>
      <c r="L747">
        <f>主动技能!R750</f>
        <v>0</v>
      </c>
      <c r="M747">
        <f>主动技能!S750</f>
        <v>0</v>
      </c>
      <c r="N747" t="str">
        <f>IF(主动技能!T750="","",主动技能!T750)</f>
        <v/>
      </c>
      <c r="O747" t="str">
        <f>IF(主动技能!U750="","",主动技能!U750)</f>
        <v/>
      </c>
      <c r="P747">
        <f>主动技能!V750</f>
        <v>0</v>
      </c>
      <c r="Q747">
        <f>主动技能!W750</f>
        <v>0</v>
      </c>
      <c r="R747">
        <f>主动技能!X750</f>
        <v>0</v>
      </c>
      <c r="S747">
        <f>主动技能!Y750</f>
        <v>50</v>
      </c>
      <c r="T747">
        <f>主动技能!Z750</f>
        <v>125</v>
      </c>
      <c r="U747">
        <f>主动技能!AB750</f>
        <v>183</v>
      </c>
      <c r="V747">
        <f>主动技能!AC750</f>
        <v>0</v>
      </c>
      <c r="W747">
        <f>主动技能!AD750</f>
        <v>0</v>
      </c>
      <c r="X747" s="1">
        <v>0</v>
      </c>
      <c r="Y747" s="1">
        <v>0</v>
      </c>
      <c r="Z747" s="1">
        <v>0</v>
      </c>
    </row>
    <row r="748" spans="1:26" x14ac:dyDescent="0.15">
      <c r="A748">
        <f>主动技能!B751</f>
        <v>745</v>
      </c>
      <c r="B748" s="4" t="str">
        <f>主动技能!H751</f>
        <v>玄冰箭</v>
      </c>
      <c r="C748" s="4" t="str">
        <f>主动技能!I751</f>
        <v>对敌方单体造成125%攻击力（+226）点伤害。</v>
      </c>
      <c r="D748" s="4">
        <f>VLOOKUP(主动技能!J751,对应表!F:G,2,FALSE)</f>
        <v>1</v>
      </c>
      <c r="E748" s="4">
        <f>VLOOKUP(主动技能!K751,对应表!J:K,2,FALSE)</f>
        <v>1</v>
      </c>
      <c r="F748" s="4">
        <f>VLOOKUP(主动技能!L751,对应表!N:O,2,FALSE)</f>
        <v>1</v>
      </c>
      <c r="G748" s="4">
        <f>IF(主动技能!M751="必中",2,1)</f>
        <v>1</v>
      </c>
      <c r="H748" s="4">
        <f>主动技能!N751</f>
        <v>100</v>
      </c>
      <c r="I748" s="4">
        <f>主动技能!O751</f>
        <v>0</v>
      </c>
      <c r="J748">
        <f>主动技能!P751</f>
        <v>0</v>
      </c>
      <c r="K748">
        <f>主动技能!Q751</f>
        <v>0</v>
      </c>
      <c r="L748">
        <f>主动技能!R751</f>
        <v>0</v>
      </c>
      <c r="M748">
        <f>主动技能!S751</f>
        <v>0</v>
      </c>
      <c r="N748" t="str">
        <f>IF(主动技能!T751="","",主动技能!T751)</f>
        <v/>
      </c>
      <c r="O748" t="str">
        <f>IF(主动技能!U751="","",主动技能!U751)</f>
        <v/>
      </c>
      <c r="P748">
        <f>主动技能!V751</f>
        <v>0</v>
      </c>
      <c r="Q748">
        <f>主动技能!W751</f>
        <v>0</v>
      </c>
      <c r="R748">
        <f>主动技能!X751</f>
        <v>0</v>
      </c>
      <c r="S748">
        <f>主动技能!Y751</f>
        <v>50</v>
      </c>
      <c r="T748">
        <f>主动技能!Z751</f>
        <v>125</v>
      </c>
      <c r="U748">
        <f>主动技能!AB751</f>
        <v>226</v>
      </c>
      <c r="V748">
        <f>主动技能!AC751</f>
        <v>0</v>
      </c>
      <c r="W748">
        <f>主动技能!AD751</f>
        <v>0</v>
      </c>
      <c r="X748" s="1">
        <v>0</v>
      </c>
      <c r="Y748" s="1">
        <v>0</v>
      </c>
      <c r="Z748" s="1">
        <v>0</v>
      </c>
    </row>
    <row r="749" spans="1:26" x14ac:dyDescent="0.15">
      <c r="A749">
        <f>主动技能!B752</f>
        <v>746</v>
      </c>
      <c r="B749" s="4" t="str">
        <f>主动技能!H752</f>
        <v>玄冰箭</v>
      </c>
      <c r="C749" s="4" t="str">
        <f>主动技能!I752</f>
        <v>对敌方单体造成125%攻击力（+278）点伤害。</v>
      </c>
      <c r="D749" s="4">
        <f>VLOOKUP(主动技能!J752,对应表!F:G,2,FALSE)</f>
        <v>1</v>
      </c>
      <c r="E749" s="4">
        <f>VLOOKUP(主动技能!K752,对应表!J:K,2,FALSE)</f>
        <v>1</v>
      </c>
      <c r="F749" s="4">
        <f>VLOOKUP(主动技能!L752,对应表!N:O,2,FALSE)</f>
        <v>1</v>
      </c>
      <c r="G749" s="4">
        <f>IF(主动技能!M752="必中",2,1)</f>
        <v>1</v>
      </c>
      <c r="H749" s="4">
        <f>主动技能!N752</f>
        <v>100</v>
      </c>
      <c r="I749" s="4">
        <f>主动技能!O752</f>
        <v>0</v>
      </c>
      <c r="J749">
        <f>主动技能!P752</f>
        <v>0</v>
      </c>
      <c r="K749">
        <f>主动技能!Q752</f>
        <v>0</v>
      </c>
      <c r="L749">
        <f>主动技能!R752</f>
        <v>0</v>
      </c>
      <c r="M749">
        <f>主动技能!S752</f>
        <v>0</v>
      </c>
      <c r="N749" t="str">
        <f>IF(主动技能!T752="","",主动技能!T752)</f>
        <v/>
      </c>
      <c r="O749" t="str">
        <f>IF(主动技能!U752="","",主动技能!U752)</f>
        <v/>
      </c>
      <c r="P749">
        <f>主动技能!V752</f>
        <v>0</v>
      </c>
      <c r="Q749">
        <f>主动技能!W752</f>
        <v>0</v>
      </c>
      <c r="R749">
        <f>主动技能!X752</f>
        <v>0</v>
      </c>
      <c r="S749">
        <f>主动技能!Y752</f>
        <v>50</v>
      </c>
      <c r="T749">
        <f>主动技能!Z752</f>
        <v>125</v>
      </c>
      <c r="U749">
        <f>主动技能!AB752</f>
        <v>278</v>
      </c>
      <c r="V749">
        <f>主动技能!AC752</f>
        <v>0</v>
      </c>
      <c r="W749">
        <f>主动技能!AD752</f>
        <v>0</v>
      </c>
      <c r="X749" s="1">
        <v>0</v>
      </c>
      <c r="Y749" s="1">
        <v>0</v>
      </c>
      <c r="Z749" s="1">
        <v>0</v>
      </c>
    </row>
    <row r="750" spans="1:26" x14ac:dyDescent="0.15">
      <c r="A750">
        <f>主动技能!B753</f>
        <v>747</v>
      </c>
      <c r="B750" s="4" t="str">
        <f>主动技能!H753</f>
        <v>玄冰箭</v>
      </c>
      <c r="C750" s="4" t="str">
        <f>主动技能!I753</f>
        <v>对敌方单体造成125%攻击力（+343）点伤害。</v>
      </c>
      <c r="D750" s="4">
        <f>VLOOKUP(主动技能!J753,对应表!F:G,2,FALSE)</f>
        <v>1</v>
      </c>
      <c r="E750" s="4">
        <f>VLOOKUP(主动技能!K753,对应表!J:K,2,FALSE)</f>
        <v>1</v>
      </c>
      <c r="F750" s="4">
        <f>VLOOKUP(主动技能!L753,对应表!N:O,2,FALSE)</f>
        <v>1</v>
      </c>
      <c r="G750" s="4">
        <f>IF(主动技能!M753="必中",2,1)</f>
        <v>1</v>
      </c>
      <c r="H750" s="4">
        <f>主动技能!N753</f>
        <v>100</v>
      </c>
      <c r="I750" s="4">
        <f>主动技能!O753</f>
        <v>0</v>
      </c>
      <c r="J750">
        <f>主动技能!P753</f>
        <v>0</v>
      </c>
      <c r="K750">
        <f>主动技能!Q753</f>
        <v>0</v>
      </c>
      <c r="L750">
        <f>主动技能!R753</f>
        <v>0</v>
      </c>
      <c r="M750">
        <f>主动技能!S753</f>
        <v>0</v>
      </c>
      <c r="N750" t="str">
        <f>IF(主动技能!T753="","",主动技能!T753)</f>
        <v/>
      </c>
      <c r="O750" t="str">
        <f>IF(主动技能!U753="","",主动技能!U753)</f>
        <v/>
      </c>
      <c r="P750">
        <f>主动技能!V753</f>
        <v>0</v>
      </c>
      <c r="Q750">
        <f>主动技能!W753</f>
        <v>0</v>
      </c>
      <c r="R750">
        <f>主动技能!X753</f>
        <v>0</v>
      </c>
      <c r="S750">
        <f>主动技能!Y753</f>
        <v>50</v>
      </c>
      <c r="T750">
        <f>主动技能!Z753</f>
        <v>125</v>
      </c>
      <c r="U750">
        <f>主动技能!AB753</f>
        <v>343</v>
      </c>
      <c r="V750">
        <f>主动技能!AC753</f>
        <v>0</v>
      </c>
      <c r="W750">
        <f>主动技能!AD753</f>
        <v>0</v>
      </c>
      <c r="X750" s="1">
        <v>0</v>
      </c>
      <c r="Y750" s="1">
        <v>0</v>
      </c>
      <c r="Z750" s="1">
        <v>0</v>
      </c>
    </row>
    <row r="751" spans="1:26" x14ac:dyDescent="0.15">
      <c r="A751">
        <f>主动技能!B754</f>
        <v>748</v>
      </c>
      <c r="B751" s="4" t="str">
        <f>主动技能!H754</f>
        <v>玄冰箭</v>
      </c>
      <c r="C751" s="4" t="str">
        <f>主动技能!I754</f>
        <v>对敌方单体造成125%攻击力（+422）点伤害。</v>
      </c>
      <c r="D751" s="4">
        <f>VLOOKUP(主动技能!J754,对应表!F:G,2,FALSE)</f>
        <v>1</v>
      </c>
      <c r="E751" s="4">
        <f>VLOOKUP(主动技能!K754,对应表!J:K,2,FALSE)</f>
        <v>1</v>
      </c>
      <c r="F751" s="4">
        <f>VLOOKUP(主动技能!L754,对应表!N:O,2,FALSE)</f>
        <v>1</v>
      </c>
      <c r="G751" s="4">
        <f>IF(主动技能!M754="必中",2,1)</f>
        <v>1</v>
      </c>
      <c r="H751" s="4">
        <f>主动技能!N754</f>
        <v>100</v>
      </c>
      <c r="I751" s="4">
        <f>主动技能!O754</f>
        <v>0</v>
      </c>
      <c r="J751">
        <f>主动技能!P754</f>
        <v>0</v>
      </c>
      <c r="K751">
        <f>主动技能!Q754</f>
        <v>0</v>
      </c>
      <c r="L751">
        <f>主动技能!R754</f>
        <v>0</v>
      </c>
      <c r="M751">
        <f>主动技能!S754</f>
        <v>0</v>
      </c>
      <c r="N751" t="str">
        <f>IF(主动技能!T754="","",主动技能!T754)</f>
        <v/>
      </c>
      <c r="O751" t="str">
        <f>IF(主动技能!U754="","",主动技能!U754)</f>
        <v/>
      </c>
      <c r="P751">
        <f>主动技能!V754</f>
        <v>0</v>
      </c>
      <c r="Q751">
        <f>主动技能!W754</f>
        <v>0</v>
      </c>
      <c r="R751">
        <f>主动技能!X754</f>
        <v>0</v>
      </c>
      <c r="S751">
        <f>主动技能!Y754</f>
        <v>50</v>
      </c>
      <c r="T751">
        <f>主动技能!Z754</f>
        <v>125</v>
      </c>
      <c r="U751">
        <f>主动技能!AB754</f>
        <v>422</v>
      </c>
      <c r="V751">
        <f>主动技能!AC754</f>
        <v>0</v>
      </c>
      <c r="W751">
        <f>主动技能!AD754</f>
        <v>0</v>
      </c>
      <c r="X751" s="1">
        <v>0</v>
      </c>
      <c r="Y751" s="1">
        <v>0</v>
      </c>
      <c r="Z751" s="1">
        <v>0</v>
      </c>
    </row>
    <row r="752" spans="1:26" x14ac:dyDescent="0.15">
      <c r="A752">
        <f>主动技能!B755</f>
        <v>749</v>
      </c>
      <c r="B752" s="4" t="str">
        <f>主动技能!H755</f>
        <v>玄冰箭</v>
      </c>
      <c r="C752" s="4" t="str">
        <f>主动技能!I755</f>
        <v>对敌方单体造成125%攻击力（+520）点伤害。</v>
      </c>
      <c r="D752" s="4">
        <f>VLOOKUP(主动技能!J755,对应表!F:G,2,FALSE)</f>
        <v>1</v>
      </c>
      <c r="E752" s="4">
        <f>VLOOKUP(主动技能!K755,对应表!J:K,2,FALSE)</f>
        <v>1</v>
      </c>
      <c r="F752" s="4">
        <f>VLOOKUP(主动技能!L755,对应表!N:O,2,FALSE)</f>
        <v>1</v>
      </c>
      <c r="G752" s="4">
        <f>IF(主动技能!M755="必中",2,1)</f>
        <v>1</v>
      </c>
      <c r="H752" s="4">
        <f>主动技能!N755</f>
        <v>100</v>
      </c>
      <c r="I752" s="4">
        <f>主动技能!O755</f>
        <v>0</v>
      </c>
      <c r="J752">
        <f>主动技能!P755</f>
        <v>0</v>
      </c>
      <c r="K752">
        <f>主动技能!Q755</f>
        <v>0</v>
      </c>
      <c r="L752">
        <f>主动技能!R755</f>
        <v>0</v>
      </c>
      <c r="M752">
        <f>主动技能!S755</f>
        <v>0</v>
      </c>
      <c r="N752" t="str">
        <f>IF(主动技能!T755="","",主动技能!T755)</f>
        <v/>
      </c>
      <c r="O752" t="str">
        <f>IF(主动技能!U755="","",主动技能!U755)</f>
        <v/>
      </c>
      <c r="P752">
        <f>主动技能!V755</f>
        <v>0</v>
      </c>
      <c r="Q752">
        <f>主动技能!W755</f>
        <v>0</v>
      </c>
      <c r="R752">
        <f>主动技能!X755</f>
        <v>0</v>
      </c>
      <c r="S752">
        <f>主动技能!Y755</f>
        <v>50</v>
      </c>
      <c r="T752">
        <f>主动技能!Z755</f>
        <v>125</v>
      </c>
      <c r="U752">
        <f>主动技能!AB755</f>
        <v>520</v>
      </c>
      <c r="V752">
        <f>主动技能!AC755</f>
        <v>0</v>
      </c>
      <c r="W752">
        <f>主动技能!AD755</f>
        <v>0</v>
      </c>
      <c r="X752" s="1">
        <v>0</v>
      </c>
      <c r="Y752" s="1">
        <v>0</v>
      </c>
      <c r="Z752" s="1">
        <v>0</v>
      </c>
    </row>
    <row r="753" spans="1:26" x14ac:dyDescent="0.15">
      <c r="A753">
        <f>主动技能!B756</f>
        <v>750</v>
      </c>
      <c r="B753" s="4" t="str">
        <f>主动技能!H756</f>
        <v>玄冰箭</v>
      </c>
      <c r="C753" s="4" t="str">
        <f>主动技能!I756</f>
        <v>对敌方单体造成125%攻击力（+640）点伤害。</v>
      </c>
      <c r="D753" s="4">
        <f>VLOOKUP(主动技能!J756,对应表!F:G,2,FALSE)</f>
        <v>1</v>
      </c>
      <c r="E753" s="4">
        <f>VLOOKUP(主动技能!K756,对应表!J:K,2,FALSE)</f>
        <v>1</v>
      </c>
      <c r="F753" s="4">
        <f>VLOOKUP(主动技能!L756,对应表!N:O,2,FALSE)</f>
        <v>1</v>
      </c>
      <c r="G753" s="4">
        <f>IF(主动技能!M756="必中",2,1)</f>
        <v>1</v>
      </c>
      <c r="H753" s="4">
        <f>主动技能!N756</f>
        <v>100</v>
      </c>
      <c r="I753" s="4">
        <f>主动技能!O756</f>
        <v>0</v>
      </c>
      <c r="J753">
        <f>主动技能!P756</f>
        <v>0</v>
      </c>
      <c r="K753">
        <f>主动技能!Q756</f>
        <v>0</v>
      </c>
      <c r="L753">
        <f>主动技能!R756</f>
        <v>0</v>
      </c>
      <c r="M753">
        <f>主动技能!S756</f>
        <v>0</v>
      </c>
      <c r="N753" t="str">
        <f>IF(主动技能!T756="","",主动技能!T756)</f>
        <v/>
      </c>
      <c r="O753" t="str">
        <f>IF(主动技能!U756="","",主动技能!U756)</f>
        <v/>
      </c>
      <c r="P753">
        <f>主动技能!V756</f>
        <v>0</v>
      </c>
      <c r="Q753">
        <f>主动技能!W756</f>
        <v>0</v>
      </c>
      <c r="R753">
        <f>主动技能!X756</f>
        <v>0</v>
      </c>
      <c r="S753">
        <f>主动技能!Y756</f>
        <v>50</v>
      </c>
      <c r="T753">
        <f>主动技能!Z756</f>
        <v>125</v>
      </c>
      <c r="U753">
        <f>主动技能!AB756</f>
        <v>640</v>
      </c>
      <c r="V753">
        <f>主动技能!AC756</f>
        <v>0</v>
      </c>
      <c r="W753">
        <f>主动技能!AD756</f>
        <v>0</v>
      </c>
      <c r="X753" s="1">
        <v>0</v>
      </c>
      <c r="Y753" s="1">
        <v>0</v>
      </c>
      <c r="Z753" s="1">
        <v>0</v>
      </c>
    </row>
    <row r="754" spans="1:26" x14ac:dyDescent="0.15">
      <c r="A754">
        <f>主动技能!B757</f>
        <v>751</v>
      </c>
      <c r="B754" s="4" t="str">
        <f>主动技能!H757</f>
        <v>玄冰箭</v>
      </c>
      <c r="C754" s="4" t="str">
        <f>主动技能!I757</f>
        <v>对敌方单体造成125%攻击力（+788）点伤害。</v>
      </c>
      <c r="D754" s="4">
        <f>VLOOKUP(主动技能!J757,对应表!F:G,2,FALSE)</f>
        <v>1</v>
      </c>
      <c r="E754" s="4">
        <f>VLOOKUP(主动技能!K757,对应表!J:K,2,FALSE)</f>
        <v>1</v>
      </c>
      <c r="F754" s="4">
        <f>VLOOKUP(主动技能!L757,对应表!N:O,2,FALSE)</f>
        <v>1</v>
      </c>
      <c r="G754" s="4">
        <f>IF(主动技能!M757="必中",2,1)</f>
        <v>1</v>
      </c>
      <c r="H754" s="4">
        <f>主动技能!N757</f>
        <v>100</v>
      </c>
      <c r="I754" s="4">
        <f>主动技能!O757</f>
        <v>0</v>
      </c>
      <c r="J754">
        <f>主动技能!P757</f>
        <v>0</v>
      </c>
      <c r="K754">
        <f>主动技能!Q757</f>
        <v>0</v>
      </c>
      <c r="L754">
        <f>主动技能!R757</f>
        <v>0</v>
      </c>
      <c r="M754">
        <f>主动技能!S757</f>
        <v>0</v>
      </c>
      <c r="N754" t="str">
        <f>IF(主动技能!T757="","",主动技能!T757)</f>
        <v/>
      </c>
      <c r="O754" t="str">
        <f>IF(主动技能!U757="","",主动技能!U757)</f>
        <v/>
      </c>
      <c r="P754">
        <f>主动技能!V757</f>
        <v>0</v>
      </c>
      <c r="Q754">
        <f>主动技能!W757</f>
        <v>0</v>
      </c>
      <c r="R754">
        <f>主动技能!X757</f>
        <v>0</v>
      </c>
      <c r="S754">
        <f>主动技能!Y757</f>
        <v>50</v>
      </c>
      <c r="T754">
        <f>主动技能!Z757</f>
        <v>125</v>
      </c>
      <c r="U754">
        <f>主动技能!AB757</f>
        <v>788</v>
      </c>
      <c r="V754">
        <f>主动技能!AC757</f>
        <v>0</v>
      </c>
      <c r="W754">
        <f>主动技能!AD757</f>
        <v>0</v>
      </c>
      <c r="X754" s="1">
        <v>0</v>
      </c>
      <c r="Y754" s="1">
        <v>0</v>
      </c>
      <c r="Z754" s="1">
        <v>0</v>
      </c>
    </row>
    <row r="755" spans="1:26" x14ac:dyDescent="0.15">
      <c r="A755">
        <f>主动技能!B758</f>
        <v>752</v>
      </c>
      <c r="B755" s="4" t="str">
        <f>主动技能!H758</f>
        <v>玄冰箭</v>
      </c>
      <c r="C755" s="4" t="str">
        <f>主动技能!I758</f>
        <v>对敌方单体造成125%攻击力（+970）点伤害。</v>
      </c>
      <c r="D755" s="4">
        <f>VLOOKUP(主动技能!J758,对应表!F:G,2,FALSE)</f>
        <v>1</v>
      </c>
      <c r="E755" s="4">
        <f>VLOOKUP(主动技能!K758,对应表!J:K,2,FALSE)</f>
        <v>1</v>
      </c>
      <c r="F755" s="4">
        <f>VLOOKUP(主动技能!L758,对应表!N:O,2,FALSE)</f>
        <v>1</v>
      </c>
      <c r="G755" s="4">
        <f>IF(主动技能!M758="必中",2,1)</f>
        <v>1</v>
      </c>
      <c r="H755" s="4">
        <f>主动技能!N758</f>
        <v>100</v>
      </c>
      <c r="I755" s="4">
        <f>主动技能!O758</f>
        <v>0</v>
      </c>
      <c r="J755">
        <f>主动技能!P758</f>
        <v>0</v>
      </c>
      <c r="K755">
        <f>主动技能!Q758</f>
        <v>0</v>
      </c>
      <c r="L755">
        <f>主动技能!R758</f>
        <v>0</v>
      </c>
      <c r="M755">
        <f>主动技能!S758</f>
        <v>0</v>
      </c>
      <c r="N755" t="str">
        <f>IF(主动技能!T758="","",主动技能!T758)</f>
        <v/>
      </c>
      <c r="O755" t="str">
        <f>IF(主动技能!U758="","",主动技能!U758)</f>
        <v/>
      </c>
      <c r="P755">
        <f>主动技能!V758</f>
        <v>0</v>
      </c>
      <c r="Q755">
        <f>主动技能!W758</f>
        <v>0</v>
      </c>
      <c r="R755">
        <f>主动技能!X758</f>
        <v>0</v>
      </c>
      <c r="S755">
        <f>主动技能!Y758</f>
        <v>50</v>
      </c>
      <c r="T755">
        <f>主动技能!Z758</f>
        <v>125</v>
      </c>
      <c r="U755">
        <f>主动技能!AB758</f>
        <v>970</v>
      </c>
      <c r="V755">
        <f>主动技能!AC758</f>
        <v>0</v>
      </c>
      <c r="W755">
        <f>主动技能!AD758</f>
        <v>0</v>
      </c>
      <c r="X755" s="1">
        <v>0</v>
      </c>
      <c r="Y755" s="1">
        <v>0</v>
      </c>
      <c r="Z755" s="1">
        <v>0</v>
      </c>
    </row>
    <row r="756" spans="1:26" x14ac:dyDescent="0.15">
      <c r="A756">
        <f>主动技能!B759</f>
        <v>753</v>
      </c>
      <c r="B756" s="4" t="str">
        <f>主动技能!H759</f>
        <v>玄冰箭</v>
      </c>
      <c r="C756" s="4" t="str">
        <f>主动技能!I759</f>
        <v>对敌方单体造成125%攻击力（+1195）点伤害。</v>
      </c>
      <c r="D756" s="4">
        <f>VLOOKUP(主动技能!J759,对应表!F:G,2,FALSE)</f>
        <v>1</v>
      </c>
      <c r="E756" s="4">
        <f>VLOOKUP(主动技能!K759,对应表!J:K,2,FALSE)</f>
        <v>1</v>
      </c>
      <c r="F756" s="4">
        <f>VLOOKUP(主动技能!L759,对应表!N:O,2,FALSE)</f>
        <v>1</v>
      </c>
      <c r="G756" s="4">
        <f>IF(主动技能!M759="必中",2,1)</f>
        <v>1</v>
      </c>
      <c r="H756" s="4">
        <f>主动技能!N759</f>
        <v>100</v>
      </c>
      <c r="I756" s="4">
        <f>主动技能!O759</f>
        <v>0</v>
      </c>
      <c r="J756">
        <f>主动技能!P759</f>
        <v>0</v>
      </c>
      <c r="K756">
        <f>主动技能!Q759</f>
        <v>0</v>
      </c>
      <c r="L756">
        <f>主动技能!R759</f>
        <v>0</v>
      </c>
      <c r="M756">
        <f>主动技能!S759</f>
        <v>0</v>
      </c>
      <c r="N756" t="str">
        <f>IF(主动技能!T759="","",主动技能!T759)</f>
        <v/>
      </c>
      <c r="O756" t="str">
        <f>IF(主动技能!U759="","",主动技能!U759)</f>
        <v/>
      </c>
      <c r="P756">
        <f>主动技能!V759</f>
        <v>0</v>
      </c>
      <c r="Q756">
        <f>主动技能!W759</f>
        <v>0</v>
      </c>
      <c r="R756">
        <f>主动技能!X759</f>
        <v>0</v>
      </c>
      <c r="S756">
        <f>主动技能!Y759</f>
        <v>50</v>
      </c>
      <c r="T756">
        <f>主动技能!Z759</f>
        <v>125</v>
      </c>
      <c r="U756">
        <f>主动技能!AB759</f>
        <v>1195</v>
      </c>
      <c r="V756">
        <f>主动技能!AC759</f>
        <v>0</v>
      </c>
      <c r="W756">
        <f>主动技能!AD759</f>
        <v>0</v>
      </c>
      <c r="X756" s="1">
        <v>0</v>
      </c>
      <c r="Y756" s="1">
        <v>0</v>
      </c>
      <c r="Z756" s="1">
        <v>0</v>
      </c>
    </row>
    <row r="757" spans="1:26" x14ac:dyDescent="0.15">
      <c r="A757">
        <f>主动技能!B760</f>
        <v>754</v>
      </c>
      <c r="B757" s="4" t="str">
        <f>主动技能!H760</f>
        <v>玄冰箭</v>
      </c>
      <c r="C757" s="4" t="str">
        <f>主动技能!I760</f>
        <v>对敌方单体造成125%攻击力（+1471）点伤害。</v>
      </c>
      <c r="D757" s="4">
        <f>VLOOKUP(主动技能!J760,对应表!F:G,2,FALSE)</f>
        <v>1</v>
      </c>
      <c r="E757" s="4">
        <f>VLOOKUP(主动技能!K760,对应表!J:K,2,FALSE)</f>
        <v>1</v>
      </c>
      <c r="F757" s="4">
        <f>VLOOKUP(主动技能!L760,对应表!N:O,2,FALSE)</f>
        <v>1</v>
      </c>
      <c r="G757" s="4">
        <f>IF(主动技能!M760="必中",2,1)</f>
        <v>1</v>
      </c>
      <c r="H757" s="4">
        <f>主动技能!N760</f>
        <v>100</v>
      </c>
      <c r="I757" s="4">
        <f>主动技能!O760</f>
        <v>0</v>
      </c>
      <c r="J757">
        <f>主动技能!P760</f>
        <v>0</v>
      </c>
      <c r="K757">
        <f>主动技能!Q760</f>
        <v>0</v>
      </c>
      <c r="L757">
        <f>主动技能!R760</f>
        <v>0</v>
      </c>
      <c r="M757">
        <f>主动技能!S760</f>
        <v>0</v>
      </c>
      <c r="N757" t="str">
        <f>IF(主动技能!T760="","",主动技能!T760)</f>
        <v/>
      </c>
      <c r="O757" t="str">
        <f>IF(主动技能!U760="","",主动技能!U760)</f>
        <v/>
      </c>
      <c r="P757">
        <f>主动技能!V760</f>
        <v>0</v>
      </c>
      <c r="Q757">
        <f>主动技能!W760</f>
        <v>0</v>
      </c>
      <c r="R757">
        <f>主动技能!X760</f>
        <v>0</v>
      </c>
      <c r="S757">
        <f>主动技能!Y760</f>
        <v>50</v>
      </c>
      <c r="T757">
        <f>主动技能!Z760</f>
        <v>125</v>
      </c>
      <c r="U757">
        <f>主动技能!AB760</f>
        <v>1471</v>
      </c>
      <c r="V757">
        <f>主动技能!AC760</f>
        <v>0</v>
      </c>
      <c r="W757">
        <f>主动技能!AD760</f>
        <v>0</v>
      </c>
      <c r="X757" s="1">
        <v>0</v>
      </c>
      <c r="Y757" s="1">
        <v>0</v>
      </c>
      <c r="Z757" s="1">
        <v>0</v>
      </c>
    </row>
    <row r="758" spans="1:26" x14ac:dyDescent="0.15">
      <c r="A758">
        <f>主动技能!B761</f>
        <v>755</v>
      </c>
      <c r="B758" s="4" t="str">
        <f>主动技能!H761</f>
        <v>玄冰箭</v>
      </c>
      <c r="C758" s="4" t="str">
        <f>主动技能!I761</f>
        <v>对敌方单体造成125%攻击力（+1812）点伤害。</v>
      </c>
      <c r="D758" s="4">
        <f>VLOOKUP(主动技能!J761,对应表!F:G,2,FALSE)</f>
        <v>1</v>
      </c>
      <c r="E758" s="4">
        <f>VLOOKUP(主动技能!K761,对应表!J:K,2,FALSE)</f>
        <v>1</v>
      </c>
      <c r="F758" s="4">
        <f>VLOOKUP(主动技能!L761,对应表!N:O,2,FALSE)</f>
        <v>1</v>
      </c>
      <c r="G758" s="4">
        <f>IF(主动技能!M761="必中",2,1)</f>
        <v>1</v>
      </c>
      <c r="H758" s="4">
        <f>主动技能!N761</f>
        <v>100</v>
      </c>
      <c r="I758" s="4">
        <f>主动技能!O761</f>
        <v>0</v>
      </c>
      <c r="J758">
        <f>主动技能!P761</f>
        <v>0</v>
      </c>
      <c r="K758">
        <f>主动技能!Q761</f>
        <v>0</v>
      </c>
      <c r="L758">
        <f>主动技能!R761</f>
        <v>0</v>
      </c>
      <c r="M758">
        <f>主动技能!S761</f>
        <v>0</v>
      </c>
      <c r="N758" t="str">
        <f>IF(主动技能!T761="","",主动技能!T761)</f>
        <v/>
      </c>
      <c r="O758" t="str">
        <f>IF(主动技能!U761="","",主动技能!U761)</f>
        <v/>
      </c>
      <c r="P758">
        <f>主动技能!V761</f>
        <v>0</v>
      </c>
      <c r="Q758">
        <f>主动技能!W761</f>
        <v>0</v>
      </c>
      <c r="R758">
        <f>主动技能!X761</f>
        <v>0</v>
      </c>
      <c r="S758">
        <f>主动技能!Y761</f>
        <v>50</v>
      </c>
      <c r="T758">
        <f>主动技能!Z761</f>
        <v>125</v>
      </c>
      <c r="U758">
        <f>主动技能!AB761</f>
        <v>1812</v>
      </c>
      <c r="V758">
        <f>主动技能!AC761</f>
        <v>0</v>
      </c>
      <c r="W758">
        <f>主动技能!AD761</f>
        <v>0</v>
      </c>
      <c r="X758" s="1">
        <v>0</v>
      </c>
      <c r="Y758" s="1">
        <v>0</v>
      </c>
      <c r="Z758" s="1">
        <v>0</v>
      </c>
    </row>
    <row r="759" spans="1:26" x14ac:dyDescent="0.15">
      <c r="A759">
        <f>主动技能!B762</f>
        <v>756</v>
      </c>
      <c r="B759" s="4" t="str">
        <f>主动技能!H762</f>
        <v>玄冰箭</v>
      </c>
      <c r="C759" s="4" t="str">
        <f>主动技能!I762</f>
        <v>对敌方单体造成125%攻击力（+2231）点伤害。</v>
      </c>
      <c r="D759" s="4">
        <f>VLOOKUP(主动技能!J762,对应表!F:G,2,FALSE)</f>
        <v>1</v>
      </c>
      <c r="E759" s="4">
        <f>VLOOKUP(主动技能!K762,对应表!J:K,2,FALSE)</f>
        <v>1</v>
      </c>
      <c r="F759" s="4">
        <f>VLOOKUP(主动技能!L762,对应表!N:O,2,FALSE)</f>
        <v>1</v>
      </c>
      <c r="G759" s="4">
        <f>IF(主动技能!M762="必中",2,1)</f>
        <v>1</v>
      </c>
      <c r="H759" s="4">
        <f>主动技能!N762</f>
        <v>100</v>
      </c>
      <c r="I759" s="4">
        <f>主动技能!O762</f>
        <v>0</v>
      </c>
      <c r="J759">
        <f>主动技能!P762</f>
        <v>0</v>
      </c>
      <c r="K759">
        <f>主动技能!Q762</f>
        <v>0</v>
      </c>
      <c r="L759">
        <f>主动技能!R762</f>
        <v>0</v>
      </c>
      <c r="M759">
        <f>主动技能!S762</f>
        <v>0</v>
      </c>
      <c r="N759" t="str">
        <f>IF(主动技能!T762="","",主动技能!T762)</f>
        <v/>
      </c>
      <c r="O759" t="str">
        <f>IF(主动技能!U762="","",主动技能!U762)</f>
        <v/>
      </c>
      <c r="P759">
        <f>主动技能!V762</f>
        <v>0</v>
      </c>
      <c r="Q759">
        <f>主动技能!W762</f>
        <v>0</v>
      </c>
      <c r="R759">
        <f>主动技能!X762</f>
        <v>0</v>
      </c>
      <c r="S759">
        <f>主动技能!Y762</f>
        <v>50</v>
      </c>
      <c r="T759">
        <f>主动技能!Z762</f>
        <v>125</v>
      </c>
      <c r="U759">
        <f>主动技能!AB762</f>
        <v>2231</v>
      </c>
      <c r="V759">
        <f>主动技能!AC762</f>
        <v>0</v>
      </c>
      <c r="W759">
        <f>主动技能!AD762</f>
        <v>0</v>
      </c>
      <c r="X759" s="1">
        <v>0</v>
      </c>
      <c r="Y759" s="1">
        <v>0</v>
      </c>
      <c r="Z759" s="1">
        <v>0</v>
      </c>
    </row>
    <row r="760" spans="1:26" x14ac:dyDescent="0.15">
      <c r="A760">
        <f>主动技能!B763</f>
        <v>757</v>
      </c>
      <c r="B760" s="4" t="str">
        <f>主动技能!H763</f>
        <v>玄冰箭</v>
      </c>
      <c r="C760" s="4" t="str">
        <f>主动技能!I763</f>
        <v>对敌方单体造成125%攻击力（+2747）点伤害。</v>
      </c>
      <c r="D760" s="4">
        <f>VLOOKUP(主动技能!J763,对应表!F:G,2,FALSE)</f>
        <v>1</v>
      </c>
      <c r="E760" s="4">
        <f>VLOOKUP(主动技能!K763,对应表!J:K,2,FALSE)</f>
        <v>1</v>
      </c>
      <c r="F760" s="4">
        <f>VLOOKUP(主动技能!L763,对应表!N:O,2,FALSE)</f>
        <v>1</v>
      </c>
      <c r="G760" s="4">
        <f>IF(主动技能!M763="必中",2,1)</f>
        <v>1</v>
      </c>
      <c r="H760" s="4">
        <f>主动技能!N763</f>
        <v>100</v>
      </c>
      <c r="I760" s="4">
        <f>主动技能!O763</f>
        <v>0</v>
      </c>
      <c r="J760">
        <f>主动技能!P763</f>
        <v>0</v>
      </c>
      <c r="K760">
        <f>主动技能!Q763</f>
        <v>0</v>
      </c>
      <c r="L760">
        <f>主动技能!R763</f>
        <v>0</v>
      </c>
      <c r="M760">
        <f>主动技能!S763</f>
        <v>0</v>
      </c>
      <c r="N760" t="str">
        <f>IF(主动技能!T763="","",主动技能!T763)</f>
        <v/>
      </c>
      <c r="O760" t="str">
        <f>IF(主动技能!U763="","",主动技能!U763)</f>
        <v/>
      </c>
      <c r="P760">
        <f>主动技能!V763</f>
        <v>0</v>
      </c>
      <c r="Q760">
        <f>主动技能!W763</f>
        <v>0</v>
      </c>
      <c r="R760">
        <f>主动技能!X763</f>
        <v>0</v>
      </c>
      <c r="S760">
        <f>主动技能!Y763</f>
        <v>50</v>
      </c>
      <c r="T760">
        <f>主动技能!Z763</f>
        <v>125</v>
      </c>
      <c r="U760">
        <f>主动技能!AB763</f>
        <v>2747</v>
      </c>
      <c r="V760">
        <f>主动技能!AC763</f>
        <v>0</v>
      </c>
      <c r="W760">
        <f>主动技能!AD763</f>
        <v>0</v>
      </c>
      <c r="X760" s="1">
        <v>0</v>
      </c>
      <c r="Y760" s="1">
        <v>0</v>
      </c>
      <c r="Z760" s="1">
        <v>0</v>
      </c>
    </row>
    <row r="761" spans="1:26" x14ac:dyDescent="0.15">
      <c r="A761">
        <f>主动技能!B764</f>
        <v>758</v>
      </c>
      <c r="B761" s="4" t="str">
        <f>主动技能!H764</f>
        <v>玄冰箭</v>
      </c>
      <c r="C761" s="4" t="str">
        <f>主动技能!I764</f>
        <v>对敌方单体造成125%攻击力（+3382）点伤害。</v>
      </c>
      <c r="D761" s="4">
        <f>VLOOKUP(主动技能!J764,对应表!F:G,2,FALSE)</f>
        <v>1</v>
      </c>
      <c r="E761" s="4">
        <f>VLOOKUP(主动技能!K764,对应表!J:K,2,FALSE)</f>
        <v>1</v>
      </c>
      <c r="F761" s="4">
        <f>VLOOKUP(主动技能!L764,对应表!N:O,2,FALSE)</f>
        <v>1</v>
      </c>
      <c r="G761" s="4">
        <f>IF(主动技能!M764="必中",2,1)</f>
        <v>1</v>
      </c>
      <c r="H761" s="4">
        <f>主动技能!N764</f>
        <v>100</v>
      </c>
      <c r="I761" s="4">
        <f>主动技能!O764</f>
        <v>0</v>
      </c>
      <c r="J761">
        <f>主动技能!P764</f>
        <v>0</v>
      </c>
      <c r="K761">
        <f>主动技能!Q764</f>
        <v>0</v>
      </c>
      <c r="L761">
        <f>主动技能!R764</f>
        <v>0</v>
      </c>
      <c r="M761">
        <f>主动技能!S764</f>
        <v>0</v>
      </c>
      <c r="N761" t="str">
        <f>IF(主动技能!T764="","",主动技能!T764)</f>
        <v/>
      </c>
      <c r="O761" t="str">
        <f>IF(主动技能!U764="","",主动技能!U764)</f>
        <v/>
      </c>
      <c r="P761">
        <f>主动技能!V764</f>
        <v>0</v>
      </c>
      <c r="Q761">
        <f>主动技能!W764</f>
        <v>0</v>
      </c>
      <c r="R761">
        <f>主动技能!X764</f>
        <v>0</v>
      </c>
      <c r="S761">
        <f>主动技能!Y764</f>
        <v>50</v>
      </c>
      <c r="T761">
        <f>主动技能!Z764</f>
        <v>125</v>
      </c>
      <c r="U761">
        <f>主动技能!AB764</f>
        <v>3382</v>
      </c>
      <c r="V761">
        <f>主动技能!AC764</f>
        <v>0</v>
      </c>
      <c r="W761">
        <f>主动技能!AD764</f>
        <v>0</v>
      </c>
      <c r="X761" s="1">
        <v>0</v>
      </c>
      <c r="Y761" s="1">
        <v>0</v>
      </c>
      <c r="Z761" s="1">
        <v>0</v>
      </c>
    </row>
    <row r="762" spans="1:26" x14ac:dyDescent="0.15">
      <c r="A762">
        <f>主动技能!B765</f>
        <v>759</v>
      </c>
      <c r="B762" s="4" t="str">
        <f>主动技能!H765</f>
        <v>玄冰箭</v>
      </c>
      <c r="C762" s="4" t="str">
        <f>主动技能!I765</f>
        <v>对敌方单体造成125%攻击力（+4164）点伤害。</v>
      </c>
      <c r="D762" s="4">
        <f>VLOOKUP(主动技能!J765,对应表!F:G,2,FALSE)</f>
        <v>1</v>
      </c>
      <c r="E762" s="4">
        <f>VLOOKUP(主动技能!K765,对应表!J:K,2,FALSE)</f>
        <v>1</v>
      </c>
      <c r="F762" s="4">
        <f>VLOOKUP(主动技能!L765,对应表!N:O,2,FALSE)</f>
        <v>1</v>
      </c>
      <c r="G762" s="4">
        <f>IF(主动技能!M765="必中",2,1)</f>
        <v>1</v>
      </c>
      <c r="H762" s="4">
        <f>主动技能!N765</f>
        <v>100</v>
      </c>
      <c r="I762" s="4">
        <f>主动技能!O765</f>
        <v>0</v>
      </c>
      <c r="J762">
        <f>主动技能!P765</f>
        <v>0</v>
      </c>
      <c r="K762">
        <f>主动技能!Q765</f>
        <v>0</v>
      </c>
      <c r="L762">
        <f>主动技能!R765</f>
        <v>0</v>
      </c>
      <c r="M762">
        <f>主动技能!S765</f>
        <v>0</v>
      </c>
      <c r="N762" t="str">
        <f>IF(主动技能!T765="","",主动技能!T765)</f>
        <v/>
      </c>
      <c r="O762" t="str">
        <f>IF(主动技能!U765="","",主动技能!U765)</f>
        <v/>
      </c>
      <c r="P762">
        <f>主动技能!V765</f>
        <v>0</v>
      </c>
      <c r="Q762">
        <f>主动技能!W765</f>
        <v>0</v>
      </c>
      <c r="R762">
        <f>主动技能!X765</f>
        <v>0</v>
      </c>
      <c r="S762">
        <f>主动技能!Y765</f>
        <v>50</v>
      </c>
      <c r="T762">
        <f>主动技能!Z765</f>
        <v>125</v>
      </c>
      <c r="U762">
        <f>主动技能!AB765</f>
        <v>4164</v>
      </c>
      <c r="V762">
        <f>主动技能!AC765</f>
        <v>0</v>
      </c>
      <c r="W762">
        <f>主动技能!AD765</f>
        <v>0</v>
      </c>
      <c r="X762" s="1">
        <v>0</v>
      </c>
      <c r="Y762" s="1">
        <v>0</v>
      </c>
      <c r="Z762" s="1">
        <v>0</v>
      </c>
    </row>
    <row r="763" spans="1:26" x14ac:dyDescent="0.15">
      <c r="A763">
        <f>主动技能!B766</f>
        <v>760</v>
      </c>
      <c r="B763" s="4" t="str">
        <f>主动技能!H766</f>
        <v>玄冰箭</v>
      </c>
      <c r="C763" s="4" t="str">
        <f>主动技能!I766</f>
        <v>对敌方单体造成125%攻击力（+5127）点伤害。</v>
      </c>
      <c r="D763" s="4">
        <f>VLOOKUP(主动技能!J766,对应表!F:G,2,FALSE)</f>
        <v>1</v>
      </c>
      <c r="E763" s="4">
        <f>VLOOKUP(主动技能!K766,对应表!J:K,2,FALSE)</f>
        <v>1</v>
      </c>
      <c r="F763" s="4">
        <f>VLOOKUP(主动技能!L766,对应表!N:O,2,FALSE)</f>
        <v>1</v>
      </c>
      <c r="G763" s="4">
        <f>IF(主动技能!M766="必中",2,1)</f>
        <v>1</v>
      </c>
      <c r="H763" s="4">
        <f>主动技能!N766</f>
        <v>100</v>
      </c>
      <c r="I763" s="4">
        <f>主动技能!O766</f>
        <v>0</v>
      </c>
      <c r="J763">
        <f>主动技能!P766</f>
        <v>0</v>
      </c>
      <c r="K763">
        <f>主动技能!Q766</f>
        <v>0</v>
      </c>
      <c r="L763">
        <f>主动技能!R766</f>
        <v>0</v>
      </c>
      <c r="M763">
        <f>主动技能!S766</f>
        <v>0</v>
      </c>
      <c r="N763" t="str">
        <f>IF(主动技能!T766="","",主动技能!T766)</f>
        <v/>
      </c>
      <c r="O763" t="str">
        <f>IF(主动技能!U766="","",主动技能!U766)</f>
        <v/>
      </c>
      <c r="P763">
        <f>主动技能!V766</f>
        <v>0</v>
      </c>
      <c r="Q763">
        <f>主动技能!W766</f>
        <v>0</v>
      </c>
      <c r="R763">
        <f>主动技能!X766</f>
        <v>0</v>
      </c>
      <c r="S763">
        <f>主动技能!Y766</f>
        <v>50</v>
      </c>
      <c r="T763">
        <f>主动技能!Z766</f>
        <v>125</v>
      </c>
      <c r="U763">
        <f>主动技能!AB766</f>
        <v>5127</v>
      </c>
      <c r="V763">
        <f>主动技能!AC766</f>
        <v>0</v>
      </c>
      <c r="W763">
        <f>主动技能!AD766</f>
        <v>0</v>
      </c>
      <c r="X763" s="1">
        <v>0</v>
      </c>
      <c r="Y763" s="1">
        <v>0</v>
      </c>
      <c r="Z763" s="1">
        <v>0</v>
      </c>
    </row>
    <row r="764" spans="1:26" x14ac:dyDescent="0.15">
      <c r="A764">
        <f>主动技能!B767</f>
        <v>761</v>
      </c>
      <c r="B764" s="4" t="str">
        <f>主动技能!H767</f>
        <v>雷击</v>
      </c>
      <c r="C764" s="4" t="str">
        <f>主动技能!I767</f>
        <v>对敌方单体造成150%攻击力（+152）点伤害。并附带眩晕。</v>
      </c>
      <c r="D764" s="4">
        <f>VLOOKUP(主动技能!J767,对应表!F:G,2,FALSE)</f>
        <v>1</v>
      </c>
      <c r="E764" s="4">
        <f>VLOOKUP(主动技能!K767,对应表!J:K,2,FALSE)</f>
        <v>1</v>
      </c>
      <c r="F764" s="4">
        <f>VLOOKUP(主动技能!L767,对应表!N:O,2,FALSE)</f>
        <v>1</v>
      </c>
      <c r="G764" s="4">
        <f>IF(主动技能!M767="必中",2,1)</f>
        <v>1</v>
      </c>
      <c r="H764" s="4">
        <f>主动技能!N767</f>
        <v>100</v>
      </c>
      <c r="I764" s="4">
        <f>主动技能!O767</f>
        <v>0</v>
      </c>
      <c r="J764">
        <f>主动技能!P767</f>
        <v>0</v>
      </c>
      <c r="K764">
        <f>主动技能!Q767</f>
        <v>0</v>
      </c>
      <c r="L764">
        <f>主动技能!R767</f>
        <v>0</v>
      </c>
      <c r="M764">
        <f>主动技能!S767</f>
        <v>0</v>
      </c>
      <c r="N764" t="str">
        <f>IF(主动技能!T767="","",主动技能!T767)</f>
        <v>2:100:2:0</v>
      </c>
      <c r="O764" t="str">
        <f>IF(主动技能!U767="","",主动技能!U767)</f>
        <v/>
      </c>
      <c r="P764">
        <f>主动技能!V767</f>
        <v>0</v>
      </c>
      <c r="Q764">
        <f>主动技能!W767</f>
        <v>0</v>
      </c>
      <c r="R764">
        <f>主动技能!X767</f>
        <v>0</v>
      </c>
      <c r="S764">
        <f>主动技能!Y767</f>
        <v>100</v>
      </c>
      <c r="T764">
        <f>主动技能!Z767</f>
        <v>150</v>
      </c>
      <c r="U764">
        <f>主动技能!AB767</f>
        <v>152</v>
      </c>
      <c r="V764">
        <f>主动技能!AC767</f>
        <v>0</v>
      </c>
      <c r="W764">
        <f>主动技能!AD767</f>
        <v>0</v>
      </c>
      <c r="X764" s="1">
        <v>0</v>
      </c>
      <c r="Y764" s="1">
        <v>0</v>
      </c>
      <c r="Z764" s="1">
        <v>0</v>
      </c>
    </row>
    <row r="765" spans="1:26" x14ac:dyDescent="0.15">
      <c r="A765">
        <f>主动技能!B768</f>
        <v>762</v>
      </c>
      <c r="B765" s="4" t="str">
        <f>主动技能!H768</f>
        <v>雷击</v>
      </c>
      <c r="C765" s="4" t="str">
        <f>主动技能!I768</f>
        <v>对敌方单体造成150%攻击力（+224）点伤害。并附带眩晕。</v>
      </c>
      <c r="D765" s="4">
        <f>VLOOKUP(主动技能!J768,对应表!F:G,2,FALSE)</f>
        <v>1</v>
      </c>
      <c r="E765" s="4">
        <f>VLOOKUP(主动技能!K768,对应表!J:K,2,FALSE)</f>
        <v>1</v>
      </c>
      <c r="F765" s="4">
        <f>VLOOKUP(主动技能!L768,对应表!N:O,2,FALSE)</f>
        <v>1</v>
      </c>
      <c r="G765" s="4">
        <f>IF(主动技能!M768="必中",2,1)</f>
        <v>1</v>
      </c>
      <c r="H765" s="4">
        <f>主动技能!N768</f>
        <v>100</v>
      </c>
      <c r="I765" s="4">
        <f>主动技能!O768</f>
        <v>0</v>
      </c>
      <c r="J765">
        <f>主动技能!P768</f>
        <v>0</v>
      </c>
      <c r="K765">
        <f>主动技能!Q768</f>
        <v>0</v>
      </c>
      <c r="L765">
        <f>主动技能!R768</f>
        <v>0</v>
      </c>
      <c r="M765">
        <f>主动技能!S768</f>
        <v>0</v>
      </c>
      <c r="N765" t="str">
        <f>IF(主动技能!T768="","",主动技能!T768)</f>
        <v>2:100:2:0</v>
      </c>
      <c r="O765" t="str">
        <f>IF(主动技能!U768="","",主动技能!U768)</f>
        <v/>
      </c>
      <c r="P765">
        <f>主动技能!V768</f>
        <v>0</v>
      </c>
      <c r="Q765">
        <f>主动技能!W768</f>
        <v>0</v>
      </c>
      <c r="R765">
        <f>主动技能!X768</f>
        <v>0</v>
      </c>
      <c r="S765">
        <f>主动技能!Y768</f>
        <v>100</v>
      </c>
      <c r="T765">
        <f>主动技能!Z768</f>
        <v>150</v>
      </c>
      <c r="U765">
        <f>主动技能!AB768</f>
        <v>224</v>
      </c>
      <c r="V765">
        <f>主动技能!AC768</f>
        <v>0</v>
      </c>
      <c r="W765">
        <f>主动技能!AD768</f>
        <v>0</v>
      </c>
      <c r="X765" s="1">
        <v>0</v>
      </c>
      <c r="Y765" s="1">
        <v>0</v>
      </c>
      <c r="Z765" s="1">
        <v>0</v>
      </c>
    </row>
    <row r="766" spans="1:26" x14ac:dyDescent="0.15">
      <c r="A766">
        <f>主动技能!B769</f>
        <v>763</v>
      </c>
      <c r="B766" s="4" t="str">
        <f>主动技能!H769</f>
        <v>雷击</v>
      </c>
      <c r="C766" s="4" t="str">
        <f>主动技能!I769</f>
        <v>对敌方单体造成150%攻击力（+296）点伤害。并附带眩晕。</v>
      </c>
      <c r="D766" s="4">
        <f>VLOOKUP(主动技能!J769,对应表!F:G,2,FALSE)</f>
        <v>1</v>
      </c>
      <c r="E766" s="4">
        <f>VLOOKUP(主动技能!K769,对应表!J:K,2,FALSE)</f>
        <v>1</v>
      </c>
      <c r="F766" s="4">
        <f>VLOOKUP(主动技能!L769,对应表!N:O,2,FALSE)</f>
        <v>1</v>
      </c>
      <c r="G766" s="4">
        <f>IF(主动技能!M769="必中",2,1)</f>
        <v>1</v>
      </c>
      <c r="H766" s="4">
        <f>主动技能!N769</f>
        <v>100</v>
      </c>
      <c r="I766" s="4">
        <f>主动技能!O769</f>
        <v>0</v>
      </c>
      <c r="J766">
        <f>主动技能!P769</f>
        <v>0</v>
      </c>
      <c r="K766">
        <f>主动技能!Q769</f>
        <v>0</v>
      </c>
      <c r="L766">
        <f>主动技能!R769</f>
        <v>0</v>
      </c>
      <c r="M766">
        <f>主动技能!S769</f>
        <v>0</v>
      </c>
      <c r="N766" t="str">
        <f>IF(主动技能!T769="","",主动技能!T769)</f>
        <v>2:100:2:0</v>
      </c>
      <c r="O766" t="str">
        <f>IF(主动技能!U769="","",主动技能!U769)</f>
        <v/>
      </c>
      <c r="P766">
        <f>主动技能!V769</f>
        <v>0</v>
      </c>
      <c r="Q766">
        <f>主动技能!W769</f>
        <v>0</v>
      </c>
      <c r="R766">
        <f>主动技能!X769</f>
        <v>0</v>
      </c>
      <c r="S766">
        <f>主动技能!Y769</f>
        <v>100</v>
      </c>
      <c r="T766">
        <f>主动技能!Z769</f>
        <v>150</v>
      </c>
      <c r="U766">
        <f>主动技能!AB769</f>
        <v>296</v>
      </c>
      <c r="V766">
        <f>主动技能!AC769</f>
        <v>0</v>
      </c>
      <c r="W766">
        <f>主动技能!AD769</f>
        <v>0</v>
      </c>
      <c r="X766" s="1">
        <v>0</v>
      </c>
      <c r="Y766" s="1">
        <v>0</v>
      </c>
      <c r="Z766" s="1">
        <v>0</v>
      </c>
    </row>
    <row r="767" spans="1:26" x14ac:dyDescent="0.15">
      <c r="A767">
        <f>主动技能!B770</f>
        <v>764</v>
      </c>
      <c r="B767" s="4" t="str">
        <f>主动技能!H770</f>
        <v>雷击</v>
      </c>
      <c r="C767" s="4" t="str">
        <f>主动技能!I770</f>
        <v>对敌方单体造成150%攻击力（+367）点伤害。并附带眩晕。</v>
      </c>
      <c r="D767" s="4">
        <f>VLOOKUP(主动技能!J770,对应表!F:G,2,FALSE)</f>
        <v>1</v>
      </c>
      <c r="E767" s="4">
        <f>VLOOKUP(主动技能!K770,对应表!J:K,2,FALSE)</f>
        <v>1</v>
      </c>
      <c r="F767" s="4">
        <f>VLOOKUP(主动技能!L770,对应表!N:O,2,FALSE)</f>
        <v>1</v>
      </c>
      <c r="G767" s="4">
        <f>IF(主动技能!M770="必中",2,1)</f>
        <v>1</v>
      </c>
      <c r="H767" s="4">
        <f>主动技能!N770</f>
        <v>100</v>
      </c>
      <c r="I767" s="4">
        <f>主动技能!O770</f>
        <v>0</v>
      </c>
      <c r="J767">
        <f>主动技能!P770</f>
        <v>0</v>
      </c>
      <c r="K767">
        <f>主动技能!Q770</f>
        <v>0</v>
      </c>
      <c r="L767">
        <f>主动技能!R770</f>
        <v>0</v>
      </c>
      <c r="M767">
        <f>主动技能!S770</f>
        <v>0</v>
      </c>
      <c r="N767" t="str">
        <f>IF(主动技能!T770="","",主动技能!T770)</f>
        <v>2:100:2:0</v>
      </c>
      <c r="O767" t="str">
        <f>IF(主动技能!U770="","",主动技能!U770)</f>
        <v/>
      </c>
      <c r="P767">
        <f>主动技能!V770</f>
        <v>0</v>
      </c>
      <c r="Q767">
        <f>主动技能!W770</f>
        <v>0</v>
      </c>
      <c r="R767">
        <f>主动技能!X770</f>
        <v>0</v>
      </c>
      <c r="S767">
        <f>主动技能!Y770</f>
        <v>100</v>
      </c>
      <c r="T767">
        <f>主动技能!Z770</f>
        <v>150</v>
      </c>
      <c r="U767">
        <f>主动技能!AB770</f>
        <v>367</v>
      </c>
      <c r="V767">
        <f>主动技能!AC770</f>
        <v>0</v>
      </c>
      <c r="W767">
        <f>主动技能!AD770</f>
        <v>0</v>
      </c>
      <c r="X767" s="1">
        <v>0</v>
      </c>
      <c r="Y767" s="1">
        <v>0</v>
      </c>
      <c r="Z767" s="1">
        <v>0</v>
      </c>
    </row>
    <row r="768" spans="1:26" x14ac:dyDescent="0.15">
      <c r="A768">
        <f>主动技能!B771</f>
        <v>765</v>
      </c>
      <c r="B768" s="4" t="str">
        <f>主动技能!H771</f>
        <v>雷击</v>
      </c>
      <c r="C768" s="4" t="str">
        <f>主动技能!I771</f>
        <v>对敌方单体造成150%攻击力（+452）点伤害。并附带眩晕。</v>
      </c>
      <c r="D768" s="4">
        <f>VLOOKUP(主动技能!J771,对应表!F:G,2,FALSE)</f>
        <v>1</v>
      </c>
      <c r="E768" s="4">
        <f>VLOOKUP(主动技能!K771,对应表!J:K,2,FALSE)</f>
        <v>1</v>
      </c>
      <c r="F768" s="4">
        <f>VLOOKUP(主动技能!L771,对应表!N:O,2,FALSE)</f>
        <v>1</v>
      </c>
      <c r="G768" s="4">
        <f>IF(主动技能!M771="必中",2,1)</f>
        <v>1</v>
      </c>
      <c r="H768" s="4">
        <f>主动技能!N771</f>
        <v>100</v>
      </c>
      <c r="I768" s="4">
        <f>主动技能!O771</f>
        <v>0</v>
      </c>
      <c r="J768">
        <f>主动技能!P771</f>
        <v>0</v>
      </c>
      <c r="K768">
        <f>主动技能!Q771</f>
        <v>0</v>
      </c>
      <c r="L768">
        <f>主动技能!R771</f>
        <v>0</v>
      </c>
      <c r="M768">
        <f>主动技能!S771</f>
        <v>0</v>
      </c>
      <c r="N768" t="str">
        <f>IF(主动技能!T771="","",主动技能!T771)</f>
        <v>2:100:2:0</v>
      </c>
      <c r="O768" t="str">
        <f>IF(主动技能!U771="","",主动技能!U771)</f>
        <v/>
      </c>
      <c r="P768">
        <f>主动技能!V771</f>
        <v>0</v>
      </c>
      <c r="Q768">
        <f>主动技能!W771</f>
        <v>0</v>
      </c>
      <c r="R768">
        <f>主动技能!X771</f>
        <v>0</v>
      </c>
      <c r="S768">
        <f>主动技能!Y771</f>
        <v>100</v>
      </c>
      <c r="T768">
        <f>主动技能!Z771</f>
        <v>150</v>
      </c>
      <c r="U768">
        <f>主动技能!AB771</f>
        <v>452</v>
      </c>
      <c r="V768">
        <f>主动技能!AC771</f>
        <v>0</v>
      </c>
      <c r="W768">
        <f>主动技能!AD771</f>
        <v>0</v>
      </c>
      <c r="X768" s="1">
        <v>0</v>
      </c>
      <c r="Y768" s="1">
        <v>0</v>
      </c>
      <c r="Z768" s="1">
        <v>0</v>
      </c>
    </row>
    <row r="769" spans="1:26" x14ac:dyDescent="0.15">
      <c r="A769">
        <f>主动技能!B772</f>
        <v>766</v>
      </c>
      <c r="B769" s="4" t="str">
        <f>主动技能!H772</f>
        <v>雷击</v>
      </c>
      <c r="C769" s="4" t="str">
        <f>主动技能!I772</f>
        <v>对敌方单体造成150%攻击力（+557）点伤害。并附带眩晕。</v>
      </c>
      <c r="D769" s="4">
        <f>VLOOKUP(主动技能!J772,对应表!F:G,2,FALSE)</f>
        <v>1</v>
      </c>
      <c r="E769" s="4">
        <f>VLOOKUP(主动技能!K772,对应表!J:K,2,FALSE)</f>
        <v>1</v>
      </c>
      <c r="F769" s="4">
        <f>VLOOKUP(主动技能!L772,对应表!N:O,2,FALSE)</f>
        <v>1</v>
      </c>
      <c r="G769" s="4">
        <f>IF(主动技能!M772="必中",2,1)</f>
        <v>1</v>
      </c>
      <c r="H769" s="4">
        <f>主动技能!N772</f>
        <v>100</v>
      </c>
      <c r="I769" s="4">
        <f>主动技能!O772</f>
        <v>0</v>
      </c>
      <c r="J769">
        <f>主动技能!P772</f>
        <v>0</v>
      </c>
      <c r="K769">
        <f>主动技能!Q772</f>
        <v>0</v>
      </c>
      <c r="L769">
        <f>主动技能!R772</f>
        <v>0</v>
      </c>
      <c r="M769">
        <f>主动技能!S772</f>
        <v>0</v>
      </c>
      <c r="N769" t="str">
        <f>IF(主动技能!T772="","",主动技能!T772)</f>
        <v>2:100:2:0</v>
      </c>
      <c r="O769" t="str">
        <f>IF(主动技能!U772="","",主动技能!U772)</f>
        <v/>
      </c>
      <c r="P769">
        <f>主动技能!V772</f>
        <v>0</v>
      </c>
      <c r="Q769">
        <f>主动技能!W772</f>
        <v>0</v>
      </c>
      <c r="R769">
        <f>主动技能!X772</f>
        <v>0</v>
      </c>
      <c r="S769">
        <f>主动技能!Y772</f>
        <v>100</v>
      </c>
      <c r="T769">
        <f>主动技能!Z772</f>
        <v>150</v>
      </c>
      <c r="U769">
        <f>主动技能!AB772</f>
        <v>557</v>
      </c>
      <c r="V769">
        <f>主动技能!AC772</f>
        <v>0</v>
      </c>
      <c r="W769">
        <f>主动技能!AD772</f>
        <v>0</v>
      </c>
      <c r="X769" s="1">
        <v>0</v>
      </c>
      <c r="Y769" s="1">
        <v>0</v>
      </c>
      <c r="Z769" s="1">
        <v>0</v>
      </c>
    </row>
    <row r="770" spans="1:26" x14ac:dyDescent="0.15">
      <c r="A770">
        <f>主动技能!B773</f>
        <v>767</v>
      </c>
      <c r="B770" s="4" t="str">
        <f>主动技能!H773</f>
        <v>雷击</v>
      </c>
      <c r="C770" s="4" t="str">
        <f>主动技能!I773</f>
        <v>对敌方单体造成150%攻击力（+686）点伤害。并附带眩晕。</v>
      </c>
      <c r="D770" s="4">
        <f>VLOOKUP(主动技能!J773,对应表!F:G,2,FALSE)</f>
        <v>1</v>
      </c>
      <c r="E770" s="4">
        <f>VLOOKUP(主动技能!K773,对应表!J:K,2,FALSE)</f>
        <v>1</v>
      </c>
      <c r="F770" s="4">
        <f>VLOOKUP(主动技能!L773,对应表!N:O,2,FALSE)</f>
        <v>1</v>
      </c>
      <c r="G770" s="4">
        <f>IF(主动技能!M773="必中",2,1)</f>
        <v>1</v>
      </c>
      <c r="H770" s="4">
        <f>主动技能!N773</f>
        <v>100</v>
      </c>
      <c r="I770" s="4">
        <f>主动技能!O773</f>
        <v>0</v>
      </c>
      <c r="J770">
        <f>主动技能!P773</f>
        <v>0</v>
      </c>
      <c r="K770">
        <f>主动技能!Q773</f>
        <v>0</v>
      </c>
      <c r="L770">
        <f>主动技能!R773</f>
        <v>0</v>
      </c>
      <c r="M770">
        <f>主动技能!S773</f>
        <v>0</v>
      </c>
      <c r="N770" t="str">
        <f>IF(主动技能!T773="","",主动技能!T773)</f>
        <v>2:100:2:0</v>
      </c>
      <c r="O770" t="str">
        <f>IF(主动技能!U773="","",主动技能!U773)</f>
        <v/>
      </c>
      <c r="P770">
        <f>主动技能!V773</f>
        <v>0</v>
      </c>
      <c r="Q770">
        <f>主动技能!W773</f>
        <v>0</v>
      </c>
      <c r="R770">
        <f>主动技能!X773</f>
        <v>0</v>
      </c>
      <c r="S770">
        <f>主动技能!Y773</f>
        <v>100</v>
      </c>
      <c r="T770">
        <f>主动技能!Z773</f>
        <v>150</v>
      </c>
      <c r="U770">
        <f>主动技能!AB773</f>
        <v>686</v>
      </c>
      <c r="V770">
        <f>主动技能!AC773</f>
        <v>0</v>
      </c>
      <c r="W770">
        <f>主动技能!AD773</f>
        <v>0</v>
      </c>
      <c r="X770" s="1">
        <v>0</v>
      </c>
      <c r="Y770" s="1">
        <v>0</v>
      </c>
      <c r="Z770" s="1">
        <v>0</v>
      </c>
    </row>
    <row r="771" spans="1:26" x14ac:dyDescent="0.15">
      <c r="A771">
        <f>主动技能!B774</f>
        <v>768</v>
      </c>
      <c r="B771" s="4" t="str">
        <f>主动技能!H774</f>
        <v>雷击</v>
      </c>
      <c r="C771" s="4" t="str">
        <f>主动技能!I774</f>
        <v>对敌方单体造成150%攻击力（+844）点伤害。并附带眩晕。</v>
      </c>
      <c r="D771" s="4">
        <f>VLOOKUP(主动技能!J774,对应表!F:G,2,FALSE)</f>
        <v>1</v>
      </c>
      <c r="E771" s="4">
        <f>VLOOKUP(主动技能!K774,对应表!J:K,2,FALSE)</f>
        <v>1</v>
      </c>
      <c r="F771" s="4">
        <f>VLOOKUP(主动技能!L774,对应表!N:O,2,FALSE)</f>
        <v>1</v>
      </c>
      <c r="G771" s="4">
        <f>IF(主动技能!M774="必中",2,1)</f>
        <v>1</v>
      </c>
      <c r="H771" s="4">
        <f>主动技能!N774</f>
        <v>100</v>
      </c>
      <c r="I771" s="4">
        <f>主动技能!O774</f>
        <v>0</v>
      </c>
      <c r="J771">
        <f>主动技能!P774</f>
        <v>0</v>
      </c>
      <c r="K771">
        <f>主动技能!Q774</f>
        <v>0</v>
      </c>
      <c r="L771">
        <f>主动技能!R774</f>
        <v>0</v>
      </c>
      <c r="M771">
        <f>主动技能!S774</f>
        <v>0</v>
      </c>
      <c r="N771" t="str">
        <f>IF(主动技能!T774="","",主动技能!T774)</f>
        <v>2:100:2:0</v>
      </c>
      <c r="O771" t="str">
        <f>IF(主动技能!U774="","",主动技能!U774)</f>
        <v/>
      </c>
      <c r="P771">
        <f>主动技能!V774</f>
        <v>0</v>
      </c>
      <c r="Q771">
        <f>主动技能!W774</f>
        <v>0</v>
      </c>
      <c r="R771">
        <f>主动技能!X774</f>
        <v>0</v>
      </c>
      <c r="S771">
        <f>主动技能!Y774</f>
        <v>100</v>
      </c>
      <c r="T771">
        <f>主动技能!Z774</f>
        <v>150</v>
      </c>
      <c r="U771">
        <f>主动技能!AB774</f>
        <v>844</v>
      </c>
      <c r="V771">
        <f>主动技能!AC774</f>
        <v>0</v>
      </c>
      <c r="W771">
        <f>主动技能!AD774</f>
        <v>0</v>
      </c>
      <c r="X771" s="1">
        <v>0</v>
      </c>
      <c r="Y771" s="1">
        <v>0</v>
      </c>
      <c r="Z771" s="1">
        <v>0</v>
      </c>
    </row>
    <row r="772" spans="1:26" x14ac:dyDescent="0.15">
      <c r="A772">
        <f>主动技能!B775</f>
        <v>769</v>
      </c>
      <c r="B772" s="4" t="str">
        <f>主动技能!H775</f>
        <v>雷击</v>
      </c>
      <c r="C772" s="4" t="str">
        <f>主动技能!I775</f>
        <v>对敌方单体造成150%攻击力（+1040）点伤害。并附带眩晕。</v>
      </c>
      <c r="D772" s="4">
        <f>VLOOKUP(主动技能!J775,对应表!F:G,2,FALSE)</f>
        <v>1</v>
      </c>
      <c r="E772" s="4">
        <f>VLOOKUP(主动技能!K775,对应表!J:K,2,FALSE)</f>
        <v>1</v>
      </c>
      <c r="F772" s="4">
        <f>VLOOKUP(主动技能!L775,对应表!N:O,2,FALSE)</f>
        <v>1</v>
      </c>
      <c r="G772" s="4">
        <f>IF(主动技能!M775="必中",2,1)</f>
        <v>1</v>
      </c>
      <c r="H772" s="4">
        <f>主动技能!N775</f>
        <v>100</v>
      </c>
      <c r="I772" s="4">
        <f>主动技能!O775</f>
        <v>0</v>
      </c>
      <c r="J772">
        <f>主动技能!P775</f>
        <v>0</v>
      </c>
      <c r="K772">
        <f>主动技能!Q775</f>
        <v>0</v>
      </c>
      <c r="L772">
        <f>主动技能!R775</f>
        <v>0</v>
      </c>
      <c r="M772">
        <f>主动技能!S775</f>
        <v>0</v>
      </c>
      <c r="N772" t="str">
        <f>IF(主动技能!T775="","",主动技能!T775)</f>
        <v>2:100:2:0</v>
      </c>
      <c r="O772" t="str">
        <f>IF(主动技能!U775="","",主动技能!U775)</f>
        <v/>
      </c>
      <c r="P772">
        <f>主动技能!V775</f>
        <v>0</v>
      </c>
      <c r="Q772">
        <f>主动技能!W775</f>
        <v>0</v>
      </c>
      <c r="R772">
        <f>主动技能!X775</f>
        <v>0</v>
      </c>
      <c r="S772">
        <f>主动技能!Y775</f>
        <v>100</v>
      </c>
      <c r="T772">
        <f>主动技能!Z775</f>
        <v>150</v>
      </c>
      <c r="U772">
        <f>主动技能!AB775</f>
        <v>1040</v>
      </c>
      <c r="V772">
        <f>主动技能!AC775</f>
        <v>0</v>
      </c>
      <c r="W772">
        <f>主动技能!AD775</f>
        <v>0</v>
      </c>
      <c r="X772" s="1">
        <v>0</v>
      </c>
      <c r="Y772" s="1">
        <v>0</v>
      </c>
      <c r="Z772" s="1">
        <v>0</v>
      </c>
    </row>
    <row r="773" spans="1:26" x14ac:dyDescent="0.15">
      <c r="A773">
        <f>主动技能!B776</f>
        <v>770</v>
      </c>
      <c r="B773" s="4" t="str">
        <f>主动技能!H776</f>
        <v>雷击</v>
      </c>
      <c r="C773" s="4" t="str">
        <f>主动技能!I776</f>
        <v>对敌方单体造成150%攻击力（+1280）点伤害。并附带眩晕。</v>
      </c>
      <c r="D773" s="4">
        <f>VLOOKUP(主动技能!J776,对应表!F:G,2,FALSE)</f>
        <v>1</v>
      </c>
      <c r="E773" s="4">
        <f>VLOOKUP(主动技能!K776,对应表!J:K,2,FALSE)</f>
        <v>1</v>
      </c>
      <c r="F773" s="4">
        <f>VLOOKUP(主动技能!L776,对应表!N:O,2,FALSE)</f>
        <v>1</v>
      </c>
      <c r="G773" s="4">
        <f>IF(主动技能!M776="必中",2,1)</f>
        <v>1</v>
      </c>
      <c r="H773" s="4">
        <f>主动技能!N776</f>
        <v>100</v>
      </c>
      <c r="I773" s="4">
        <f>主动技能!O776</f>
        <v>0</v>
      </c>
      <c r="J773">
        <f>主动技能!P776</f>
        <v>0</v>
      </c>
      <c r="K773">
        <f>主动技能!Q776</f>
        <v>0</v>
      </c>
      <c r="L773">
        <f>主动技能!R776</f>
        <v>0</v>
      </c>
      <c r="M773">
        <f>主动技能!S776</f>
        <v>0</v>
      </c>
      <c r="N773" t="str">
        <f>IF(主动技能!T776="","",主动技能!T776)</f>
        <v>2:100:2:0</v>
      </c>
      <c r="O773" t="str">
        <f>IF(主动技能!U776="","",主动技能!U776)</f>
        <v/>
      </c>
      <c r="P773">
        <f>主动技能!V776</f>
        <v>0</v>
      </c>
      <c r="Q773">
        <f>主动技能!W776</f>
        <v>0</v>
      </c>
      <c r="R773">
        <f>主动技能!X776</f>
        <v>0</v>
      </c>
      <c r="S773">
        <f>主动技能!Y776</f>
        <v>100</v>
      </c>
      <c r="T773">
        <f>主动技能!Z776</f>
        <v>150</v>
      </c>
      <c r="U773">
        <f>主动技能!AB776</f>
        <v>1280</v>
      </c>
      <c r="V773">
        <f>主动技能!AC776</f>
        <v>0</v>
      </c>
      <c r="W773">
        <f>主动技能!AD776</f>
        <v>0</v>
      </c>
      <c r="X773" s="1">
        <v>0</v>
      </c>
      <c r="Y773" s="1">
        <v>0</v>
      </c>
      <c r="Z773" s="1">
        <v>0</v>
      </c>
    </row>
    <row r="774" spans="1:26" x14ac:dyDescent="0.15">
      <c r="A774">
        <f>主动技能!B777</f>
        <v>771</v>
      </c>
      <c r="B774" s="4" t="str">
        <f>主动技能!H777</f>
        <v>雷击</v>
      </c>
      <c r="C774" s="4" t="str">
        <f>主动技能!I777</f>
        <v>对敌方单体造成150%攻击力（+1576）点伤害。并附带眩晕。</v>
      </c>
      <c r="D774" s="4">
        <f>VLOOKUP(主动技能!J777,对应表!F:G,2,FALSE)</f>
        <v>1</v>
      </c>
      <c r="E774" s="4">
        <f>VLOOKUP(主动技能!K777,对应表!J:K,2,FALSE)</f>
        <v>1</v>
      </c>
      <c r="F774" s="4">
        <f>VLOOKUP(主动技能!L777,对应表!N:O,2,FALSE)</f>
        <v>1</v>
      </c>
      <c r="G774" s="4">
        <f>IF(主动技能!M777="必中",2,1)</f>
        <v>1</v>
      </c>
      <c r="H774" s="4">
        <f>主动技能!N777</f>
        <v>100</v>
      </c>
      <c r="I774" s="4">
        <f>主动技能!O777</f>
        <v>0</v>
      </c>
      <c r="J774">
        <f>主动技能!P777</f>
        <v>0</v>
      </c>
      <c r="K774">
        <f>主动技能!Q777</f>
        <v>0</v>
      </c>
      <c r="L774">
        <f>主动技能!R777</f>
        <v>0</v>
      </c>
      <c r="M774">
        <f>主动技能!S777</f>
        <v>0</v>
      </c>
      <c r="N774" t="str">
        <f>IF(主动技能!T777="","",主动技能!T777)</f>
        <v>2:100:2:0</v>
      </c>
      <c r="O774" t="str">
        <f>IF(主动技能!U777="","",主动技能!U777)</f>
        <v/>
      </c>
      <c r="P774">
        <f>主动技能!V777</f>
        <v>0</v>
      </c>
      <c r="Q774">
        <f>主动技能!W777</f>
        <v>0</v>
      </c>
      <c r="R774">
        <f>主动技能!X777</f>
        <v>0</v>
      </c>
      <c r="S774">
        <f>主动技能!Y777</f>
        <v>100</v>
      </c>
      <c r="T774">
        <f>主动技能!Z777</f>
        <v>150</v>
      </c>
      <c r="U774">
        <f>主动技能!AB777</f>
        <v>1576</v>
      </c>
      <c r="V774">
        <f>主动技能!AC777</f>
        <v>0</v>
      </c>
      <c r="W774">
        <f>主动技能!AD777</f>
        <v>0</v>
      </c>
      <c r="X774" s="1">
        <v>0</v>
      </c>
      <c r="Y774" s="1">
        <v>0</v>
      </c>
      <c r="Z774" s="1">
        <v>0</v>
      </c>
    </row>
    <row r="775" spans="1:26" x14ac:dyDescent="0.15">
      <c r="A775">
        <f>主动技能!B778</f>
        <v>772</v>
      </c>
      <c r="B775" s="4" t="str">
        <f>主动技能!H778</f>
        <v>雷击</v>
      </c>
      <c r="C775" s="4" t="str">
        <f>主动技能!I778</f>
        <v>对敌方单体造成150%攻击力（+1941）点伤害。并附带眩晕。</v>
      </c>
      <c r="D775" s="4">
        <f>VLOOKUP(主动技能!J778,对应表!F:G,2,FALSE)</f>
        <v>1</v>
      </c>
      <c r="E775" s="4">
        <f>VLOOKUP(主动技能!K778,对应表!J:K,2,FALSE)</f>
        <v>1</v>
      </c>
      <c r="F775" s="4">
        <f>VLOOKUP(主动技能!L778,对应表!N:O,2,FALSE)</f>
        <v>1</v>
      </c>
      <c r="G775" s="4">
        <f>IF(主动技能!M778="必中",2,1)</f>
        <v>1</v>
      </c>
      <c r="H775" s="4">
        <f>主动技能!N778</f>
        <v>100</v>
      </c>
      <c r="I775" s="4">
        <f>主动技能!O778</f>
        <v>0</v>
      </c>
      <c r="J775">
        <f>主动技能!P778</f>
        <v>0</v>
      </c>
      <c r="K775">
        <f>主动技能!Q778</f>
        <v>0</v>
      </c>
      <c r="L775">
        <f>主动技能!R778</f>
        <v>0</v>
      </c>
      <c r="M775">
        <f>主动技能!S778</f>
        <v>0</v>
      </c>
      <c r="N775" t="str">
        <f>IF(主动技能!T778="","",主动技能!T778)</f>
        <v>2:100:2:0</v>
      </c>
      <c r="O775" t="str">
        <f>IF(主动技能!U778="","",主动技能!U778)</f>
        <v/>
      </c>
      <c r="P775">
        <f>主动技能!V778</f>
        <v>0</v>
      </c>
      <c r="Q775">
        <f>主动技能!W778</f>
        <v>0</v>
      </c>
      <c r="R775">
        <f>主动技能!X778</f>
        <v>0</v>
      </c>
      <c r="S775">
        <f>主动技能!Y778</f>
        <v>100</v>
      </c>
      <c r="T775">
        <f>主动技能!Z778</f>
        <v>150</v>
      </c>
      <c r="U775">
        <f>主动技能!AB778</f>
        <v>1941</v>
      </c>
      <c r="V775">
        <f>主动技能!AC778</f>
        <v>0</v>
      </c>
      <c r="W775">
        <f>主动技能!AD778</f>
        <v>0</v>
      </c>
      <c r="X775" s="1">
        <v>0</v>
      </c>
      <c r="Y775" s="1">
        <v>0</v>
      </c>
      <c r="Z775" s="1">
        <v>0</v>
      </c>
    </row>
    <row r="776" spans="1:26" x14ac:dyDescent="0.15">
      <c r="A776">
        <f>主动技能!B779</f>
        <v>773</v>
      </c>
      <c r="B776" s="4" t="str">
        <f>主动技能!H779</f>
        <v>雷击</v>
      </c>
      <c r="C776" s="4" t="str">
        <f>主动技能!I779</f>
        <v>对敌方单体造成150%攻击力（+2390）点伤害。并附带眩晕。</v>
      </c>
      <c r="D776" s="4">
        <f>VLOOKUP(主动技能!J779,对应表!F:G,2,FALSE)</f>
        <v>1</v>
      </c>
      <c r="E776" s="4">
        <f>VLOOKUP(主动技能!K779,对应表!J:K,2,FALSE)</f>
        <v>1</v>
      </c>
      <c r="F776" s="4">
        <f>VLOOKUP(主动技能!L779,对应表!N:O,2,FALSE)</f>
        <v>1</v>
      </c>
      <c r="G776" s="4">
        <f>IF(主动技能!M779="必中",2,1)</f>
        <v>1</v>
      </c>
      <c r="H776" s="4">
        <f>主动技能!N779</f>
        <v>100</v>
      </c>
      <c r="I776" s="4">
        <f>主动技能!O779</f>
        <v>0</v>
      </c>
      <c r="J776">
        <f>主动技能!P779</f>
        <v>0</v>
      </c>
      <c r="K776">
        <f>主动技能!Q779</f>
        <v>0</v>
      </c>
      <c r="L776">
        <f>主动技能!R779</f>
        <v>0</v>
      </c>
      <c r="M776">
        <f>主动技能!S779</f>
        <v>0</v>
      </c>
      <c r="N776" t="str">
        <f>IF(主动技能!T779="","",主动技能!T779)</f>
        <v>2:100:2:0</v>
      </c>
      <c r="O776" t="str">
        <f>IF(主动技能!U779="","",主动技能!U779)</f>
        <v/>
      </c>
      <c r="P776">
        <f>主动技能!V779</f>
        <v>0</v>
      </c>
      <c r="Q776">
        <f>主动技能!W779</f>
        <v>0</v>
      </c>
      <c r="R776">
        <f>主动技能!X779</f>
        <v>0</v>
      </c>
      <c r="S776">
        <f>主动技能!Y779</f>
        <v>100</v>
      </c>
      <c r="T776">
        <f>主动技能!Z779</f>
        <v>150</v>
      </c>
      <c r="U776">
        <f>主动技能!AB779</f>
        <v>2390</v>
      </c>
      <c r="V776">
        <f>主动技能!AC779</f>
        <v>0</v>
      </c>
      <c r="W776">
        <f>主动技能!AD779</f>
        <v>0</v>
      </c>
      <c r="X776" s="1">
        <v>0</v>
      </c>
      <c r="Y776" s="1">
        <v>0</v>
      </c>
      <c r="Z776" s="1">
        <v>0</v>
      </c>
    </row>
    <row r="777" spans="1:26" x14ac:dyDescent="0.15">
      <c r="A777">
        <f>主动技能!B780</f>
        <v>774</v>
      </c>
      <c r="B777" s="4" t="str">
        <f>主动技能!H780</f>
        <v>雷击</v>
      </c>
      <c r="C777" s="4" t="str">
        <f>主动技能!I780</f>
        <v>对敌方单体造成150%攻击力（+2943）点伤害。并附带眩晕。</v>
      </c>
      <c r="D777" s="4">
        <f>VLOOKUP(主动技能!J780,对应表!F:G,2,FALSE)</f>
        <v>1</v>
      </c>
      <c r="E777" s="4">
        <f>VLOOKUP(主动技能!K780,对应表!J:K,2,FALSE)</f>
        <v>1</v>
      </c>
      <c r="F777" s="4">
        <f>VLOOKUP(主动技能!L780,对应表!N:O,2,FALSE)</f>
        <v>1</v>
      </c>
      <c r="G777" s="4">
        <f>IF(主动技能!M780="必中",2,1)</f>
        <v>1</v>
      </c>
      <c r="H777" s="4">
        <f>主动技能!N780</f>
        <v>100</v>
      </c>
      <c r="I777" s="4">
        <f>主动技能!O780</f>
        <v>0</v>
      </c>
      <c r="J777">
        <f>主动技能!P780</f>
        <v>0</v>
      </c>
      <c r="K777">
        <f>主动技能!Q780</f>
        <v>0</v>
      </c>
      <c r="L777">
        <f>主动技能!R780</f>
        <v>0</v>
      </c>
      <c r="M777">
        <f>主动技能!S780</f>
        <v>0</v>
      </c>
      <c r="N777" t="str">
        <f>IF(主动技能!T780="","",主动技能!T780)</f>
        <v>2:100:2:0</v>
      </c>
      <c r="O777" t="str">
        <f>IF(主动技能!U780="","",主动技能!U780)</f>
        <v/>
      </c>
      <c r="P777">
        <f>主动技能!V780</f>
        <v>0</v>
      </c>
      <c r="Q777">
        <f>主动技能!W780</f>
        <v>0</v>
      </c>
      <c r="R777">
        <f>主动技能!X780</f>
        <v>0</v>
      </c>
      <c r="S777">
        <f>主动技能!Y780</f>
        <v>100</v>
      </c>
      <c r="T777">
        <f>主动技能!Z780</f>
        <v>150</v>
      </c>
      <c r="U777">
        <f>主动技能!AB780</f>
        <v>2943</v>
      </c>
      <c r="V777">
        <f>主动技能!AC780</f>
        <v>0</v>
      </c>
      <c r="W777">
        <f>主动技能!AD780</f>
        <v>0</v>
      </c>
      <c r="X777" s="1">
        <v>0</v>
      </c>
      <c r="Y777" s="1">
        <v>0</v>
      </c>
      <c r="Z777" s="1">
        <v>0</v>
      </c>
    </row>
    <row r="778" spans="1:26" x14ac:dyDescent="0.15">
      <c r="A778">
        <f>主动技能!B781</f>
        <v>775</v>
      </c>
      <c r="B778" s="4" t="str">
        <f>主动技能!H781</f>
        <v>雷击</v>
      </c>
      <c r="C778" s="4" t="str">
        <f>主动技能!I781</f>
        <v>对敌方单体造成150%攻击力（+3624）点伤害。并附带眩晕。</v>
      </c>
      <c r="D778" s="4">
        <f>VLOOKUP(主动技能!J781,对应表!F:G,2,FALSE)</f>
        <v>1</v>
      </c>
      <c r="E778" s="4">
        <f>VLOOKUP(主动技能!K781,对应表!J:K,2,FALSE)</f>
        <v>1</v>
      </c>
      <c r="F778" s="4">
        <f>VLOOKUP(主动技能!L781,对应表!N:O,2,FALSE)</f>
        <v>1</v>
      </c>
      <c r="G778" s="4">
        <f>IF(主动技能!M781="必中",2,1)</f>
        <v>1</v>
      </c>
      <c r="H778" s="4">
        <f>主动技能!N781</f>
        <v>100</v>
      </c>
      <c r="I778" s="4">
        <f>主动技能!O781</f>
        <v>0</v>
      </c>
      <c r="J778">
        <f>主动技能!P781</f>
        <v>0</v>
      </c>
      <c r="K778">
        <f>主动技能!Q781</f>
        <v>0</v>
      </c>
      <c r="L778">
        <f>主动技能!R781</f>
        <v>0</v>
      </c>
      <c r="M778">
        <f>主动技能!S781</f>
        <v>0</v>
      </c>
      <c r="N778" t="str">
        <f>IF(主动技能!T781="","",主动技能!T781)</f>
        <v>2:100:2:0</v>
      </c>
      <c r="O778" t="str">
        <f>IF(主动技能!U781="","",主动技能!U781)</f>
        <v/>
      </c>
      <c r="P778">
        <f>主动技能!V781</f>
        <v>0</v>
      </c>
      <c r="Q778">
        <f>主动技能!W781</f>
        <v>0</v>
      </c>
      <c r="R778">
        <f>主动技能!X781</f>
        <v>0</v>
      </c>
      <c r="S778">
        <f>主动技能!Y781</f>
        <v>100</v>
      </c>
      <c r="T778">
        <f>主动技能!Z781</f>
        <v>150</v>
      </c>
      <c r="U778">
        <f>主动技能!AB781</f>
        <v>3624</v>
      </c>
      <c r="V778">
        <f>主动技能!AC781</f>
        <v>0</v>
      </c>
      <c r="W778">
        <f>主动技能!AD781</f>
        <v>0</v>
      </c>
      <c r="X778" s="1">
        <v>0</v>
      </c>
      <c r="Y778" s="1">
        <v>0</v>
      </c>
      <c r="Z778" s="1">
        <v>0</v>
      </c>
    </row>
    <row r="779" spans="1:26" x14ac:dyDescent="0.15">
      <c r="A779">
        <f>主动技能!B782</f>
        <v>776</v>
      </c>
      <c r="B779" s="4" t="str">
        <f>主动技能!H782</f>
        <v>雷击</v>
      </c>
      <c r="C779" s="4" t="str">
        <f>主动技能!I782</f>
        <v>对敌方单体造成150%攻击力（+4462）点伤害。并附带眩晕。</v>
      </c>
      <c r="D779" s="4">
        <f>VLOOKUP(主动技能!J782,对应表!F:G,2,FALSE)</f>
        <v>1</v>
      </c>
      <c r="E779" s="4">
        <f>VLOOKUP(主动技能!K782,对应表!J:K,2,FALSE)</f>
        <v>1</v>
      </c>
      <c r="F779" s="4">
        <f>VLOOKUP(主动技能!L782,对应表!N:O,2,FALSE)</f>
        <v>1</v>
      </c>
      <c r="G779" s="4">
        <f>IF(主动技能!M782="必中",2,1)</f>
        <v>1</v>
      </c>
      <c r="H779" s="4">
        <f>主动技能!N782</f>
        <v>100</v>
      </c>
      <c r="I779" s="4">
        <f>主动技能!O782</f>
        <v>0</v>
      </c>
      <c r="J779">
        <f>主动技能!P782</f>
        <v>0</v>
      </c>
      <c r="K779">
        <f>主动技能!Q782</f>
        <v>0</v>
      </c>
      <c r="L779">
        <f>主动技能!R782</f>
        <v>0</v>
      </c>
      <c r="M779">
        <f>主动技能!S782</f>
        <v>0</v>
      </c>
      <c r="N779" t="str">
        <f>IF(主动技能!T782="","",主动技能!T782)</f>
        <v>2:100:2:0</v>
      </c>
      <c r="O779" t="str">
        <f>IF(主动技能!U782="","",主动技能!U782)</f>
        <v/>
      </c>
      <c r="P779">
        <f>主动技能!V782</f>
        <v>0</v>
      </c>
      <c r="Q779">
        <f>主动技能!W782</f>
        <v>0</v>
      </c>
      <c r="R779">
        <f>主动技能!X782</f>
        <v>0</v>
      </c>
      <c r="S779">
        <f>主动技能!Y782</f>
        <v>100</v>
      </c>
      <c r="T779">
        <f>主动技能!Z782</f>
        <v>150</v>
      </c>
      <c r="U779">
        <f>主动技能!AB782</f>
        <v>4462</v>
      </c>
      <c r="V779">
        <f>主动技能!AC782</f>
        <v>0</v>
      </c>
      <c r="W779">
        <f>主动技能!AD782</f>
        <v>0</v>
      </c>
      <c r="X779" s="1">
        <v>0</v>
      </c>
      <c r="Y779" s="1">
        <v>0</v>
      </c>
      <c r="Z779" s="1">
        <v>0</v>
      </c>
    </row>
    <row r="780" spans="1:26" x14ac:dyDescent="0.15">
      <c r="A780">
        <f>主动技能!B783</f>
        <v>777</v>
      </c>
      <c r="B780" s="4" t="str">
        <f>主动技能!H783</f>
        <v>雷击</v>
      </c>
      <c r="C780" s="4" t="str">
        <f>主动技能!I783</f>
        <v>对敌方单体造成150%攻击力（+5494）点伤害。并附带眩晕。</v>
      </c>
      <c r="D780" s="4">
        <f>VLOOKUP(主动技能!J783,对应表!F:G,2,FALSE)</f>
        <v>1</v>
      </c>
      <c r="E780" s="4">
        <f>VLOOKUP(主动技能!K783,对应表!J:K,2,FALSE)</f>
        <v>1</v>
      </c>
      <c r="F780" s="4">
        <f>VLOOKUP(主动技能!L783,对应表!N:O,2,FALSE)</f>
        <v>1</v>
      </c>
      <c r="G780" s="4">
        <f>IF(主动技能!M783="必中",2,1)</f>
        <v>1</v>
      </c>
      <c r="H780" s="4">
        <f>主动技能!N783</f>
        <v>100</v>
      </c>
      <c r="I780" s="4">
        <f>主动技能!O783</f>
        <v>0</v>
      </c>
      <c r="J780">
        <f>主动技能!P783</f>
        <v>0</v>
      </c>
      <c r="K780">
        <f>主动技能!Q783</f>
        <v>0</v>
      </c>
      <c r="L780">
        <f>主动技能!R783</f>
        <v>0</v>
      </c>
      <c r="M780">
        <f>主动技能!S783</f>
        <v>0</v>
      </c>
      <c r="N780" t="str">
        <f>IF(主动技能!T783="","",主动技能!T783)</f>
        <v>2:100:2:0</v>
      </c>
      <c r="O780" t="str">
        <f>IF(主动技能!U783="","",主动技能!U783)</f>
        <v/>
      </c>
      <c r="P780">
        <f>主动技能!V783</f>
        <v>0</v>
      </c>
      <c r="Q780">
        <f>主动技能!W783</f>
        <v>0</v>
      </c>
      <c r="R780">
        <f>主动技能!X783</f>
        <v>0</v>
      </c>
      <c r="S780">
        <f>主动技能!Y783</f>
        <v>100</v>
      </c>
      <c r="T780">
        <f>主动技能!Z783</f>
        <v>150</v>
      </c>
      <c r="U780">
        <f>主动技能!AB783</f>
        <v>5494</v>
      </c>
      <c r="V780">
        <f>主动技能!AC783</f>
        <v>0</v>
      </c>
      <c r="W780">
        <f>主动技能!AD783</f>
        <v>0</v>
      </c>
      <c r="X780" s="1">
        <v>0</v>
      </c>
      <c r="Y780" s="1">
        <v>0</v>
      </c>
      <c r="Z780" s="1">
        <v>0</v>
      </c>
    </row>
    <row r="781" spans="1:26" x14ac:dyDescent="0.15">
      <c r="A781">
        <f>主动技能!B784</f>
        <v>778</v>
      </c>
      <c r="B781" s="4" t="str">
        <f>主动技能!H784</f>
        <v>雷击</v>
      </c>
      <c r="C781" s="4" t="str">
        <f>主动技能!I784</f>
        <v>对敌方单体造成150%攻击力（+6764）点伤害。并附带眩晕。</v>
      </c>
      <c r="D781" s="4">
        <f>VLOOKUP(主动技能!J784,对应表!F:G,2,FALSE)</f>
        <v>1</v>
      </c>
      <c r="E781" s="4">
        <f>VLOOKUP(主动技能!K784,对应表!J:K,2,FALSE)</f>
        <v>1</v>
      </c>
      <c r="F781" s="4">
        <f>VLOOKUP(主动技能!L784,对应表!N:O,2,FALSE)</f>
        <v>1</v>
      </c>
      <c r="G781" s="4">
        <f>IF(主动技能!M784="必中",2,1)</f>
        <v>1</v>
      </c>
      <c r="H781" s="4">
        <f>主动技能!N784</f>
        <v>100</v>
      </c>
      <c r="I781" s="4">
        <f>主动技能!O784</f>
        <v>0</v>
      </c>
      <c r="J781">
        <f>主动技能!P784</f>
        <v>0</v>
      </c>
      <c r="K781">
        <f>主动技能!Q784</f>
        <v>0</v>
      </c>
      <c r="L781">
        <f>主动技能!R784</f>
        <v>0</v>
      </c>
      <c r="M781">
        <f>主动技能!S784</f>
        <v>0</v>
      </c>
      <c r="N781" t="str">
        <f>IF(主动技能!T784="","",主动技能!T784)</f>
        <v>2:100:2:0</v>
      </c>
      <c r="O781" t="str">
        <f>IF(主动技能!U784="","",主动技能!U784)</f>
        <v/>
      </c>
      <c r="P781">
        <f>主动技能!V784</f>
        <v>0</v>
      </c>
      <c r="Q781">
        <f>主动技能!W784</f>
        <v>0</v>
      </c>
      <c r="R781">
        <f>主动技能!X784</f>
        <v>0</v>
      </c>
      <c r="S781">
        <f>主动技能!Y784</f>
        <v>100</v>
      </c>
      <c r="T781">
        <f>主动技能!Z784</f>
        <v>150</v>
      </c>
      <c r="U781">
        <f>主动技能!AB784</f>
        <v>6764</v>
      </c>
      <c r="V781">
        <f>主动技能!AC784</f>
        <v>0</v>
      </c>
      <c r="W781">
        <f>主动技能!AD784</f>
        <v>0</v>
      </c>
      <c r="X781" s="1">
        <v>0</v>
      </c>
      <c r="Y781" s="1">
        <v>0</v>
      </c>
      <c r="Z781" s="1">
        <v>0</v>
      </c>
    </row>
    <row r="782" spans="1:26" x14ac:dyDescent="0.15">
      <c r="A782">
        <f>主动技能!B785</f>
        <v>779</v>
      </c>
      <c r="B782" s="4" t="str">
        <f>主动技能!H785</f>
        <v>雷击</v>
      </c>
      <c r="C782" s="4" t="str">
        <f>主动技能!I785</f>
        <v>对敌方单体造成150%攻击力（+8329）点伤害。并附带眩晕。</v>
      </c>
      <c r="D782" s="4">
        <f>VLOOKUP(主动技能!J785,对应表!F:G,2,FALSE)</f>
        <v>1</v>
      </c>
      <c r="E782" s="4">
        <f>VLOOKUP(主动技能!K785,对应表!J:K,2,FALSE)</f>
        <v>1</v>
      </c>
      <c r="F782" s="4">
        <f>VLOOKUP(主动技能!L785,对应表!N:O,2,FALSE)</f>
        <v>1</v>
      </c>
      <c r="G782" s="4">
        <f>IF(主动技能!M785="必中",2,1)</f>
        <v>1</v>
      </c>
      <c r="H782" s="4">
        <f>主动技能!N785</f>
        <v>100</v>
      </c>
      <c r="I782" s="4">
        <f>主动技能!O785</f>
        <v>0</v>
      </c>
      <c r="J782">
        <f>主动技能!P785</f>
        <v>0</v>
      </c>
      <c r="K782">
        <f>主动技能!Q785</f>
        <v>0</v>
      </c>
      <c r="L782">
        <f>主动技能!R785</f>
        <v>0</v>
      </c>
      <c r="M782">
        <f>主动技能!S785</f>
        <v>0</v>
      </c>
      <c r="N782" t="str">
        <f>IF(主动技能!T785="","",主动技能!T785)</f>
        <v>2:100:2:0</v>
      </c>
      <c r="O782" t="str">
        <f>IF(主动技能!U785="","",主动技能!U785)</f>
        <v/>
      </c>
      <c r="P782">
        <f>主动技能!V785</f>
        <v>0</v>
      </c>
      <c r="Q782">
        <f>主动技能!W785</f>
        <v>0</v>
      </c>
      <c r="R782">
        <f>主动技能!X785</f>
        <v>0</v>
      </c>
      <c r="S782">
        <f>主动技能!Y785</f>
        <v>100</v>
      </c>
      <c r="T782">
        <f>主动技能!Z785</f>
        <v>150</v>
      </c>
      <c r="U782">
        <f>主动技能!AB785</f>
        <v>8329</v>
      </c>
      <c r="V782">
        <f>主动技能!AC785</f>
        <v>0</v>
      </c>
      <c r="W782">
        <f>主动技能!AD785</f>
        <v>0</v>
      </c>
      <c r="X782" s="1">
        <v>0</v>
      </c>
      <c r="Y782" s="1">
        <v>0</v>
      </c>
      <c r="Z782" s="1">
        <v>0</v>
      </c>
    </row>
    <row r="783" spans="1:26" x14ac:dyDescent="0.15">
      <c r="A783">
        <f>主动技能!B786</f>
        <v>780</v>
      </c>
      <c r="B783" s="4" t="str">
        <f>主动技能!H786</f>
        <v>雷击</v>
      </c>
      <c r="C783" s="4" t="str">
        <f>主动技能!I786</f>
        <v>对敌方单体造成150%攻击力（+10255）点伤害。并附带眩晕。</v>
      </c>
      <c r="D783" s="4">
        <f>VLOOKUP(主动技能!J786,对应表!F:G,2,FALSE)</f>
        <v>1</v>
      </c>
      <c r="E783" s="4">
        <f>VLOOKUP(主动技能!K786,对应表!J:K,2,FALSE)</f>
        <v>1</v>
      </c>
      <c r="F783" s="4">
        <f>VLOOKUP(主动技能!L786,对应表!N:O,2,FALSE)</f>
        <v>1</v>
      </c>
      <c r="G783" s="4">
        <f>IF(主动技能!M786="必中",2,1)</f>
        <v>1</v>
      </c>
      <c r="H783" s="4">
        <f>主动技能!N786</f>
        <v>100</v>
      </c>
      <c r="I783" s="4">
        <f>主动技能!O786</f>
        <v>0</v>
      </c>
      <c r="J783">
        <f>主动技能!P786</f>
        <v>0</v>
      </c>
      <c r="K783">
        <f>主动技能!Q786</f>
        <v>0</v>
      </c>
      <c r="L783">
        <f>主动技能!R786</f>
        <v>0</v>
      </c>
      <c r="M783">
        <f>主动技能!S786</f>
        <v>0</v>
      </c>
      <c r="N783" t="str">
        <f>IF(主动技能!T786="","",主动技能!T786)</f>
        <v>2:100:2:0</v>
      </c>
      <c r="O783" t="str">
        <f>IF(主动技能!U786="","",主动技能!U786)</f>
        <v/>
      </c>
      <c r="P783">
        <f>主动技能!V786</f>
        <v>0</v>
      </c>
      <c r="Q783">
        <f>主动技能!W786</f>
        <v>0</v>
      </c>
      <c r="R783">
        <f>主动技能!X786</f>
        <v>0</v>
      </c>
      <c r="S783">
        <f>主动技能!Y786</f>
        <v>100</v>
      </c>
      <c r="T783">
        <f>主动技能!Z786</f>
        <v>150</v>
      </c>
      <c r="U783">
        <f>主动技能!AB786</f>
        <v>10255</v>
      </c>
      <c r="V783">
        <f>主动技能!AC786</f>
        <v>0</v>
      </c>
      <c r="W783">
        <f>主动技能!AD786</f>
        <v>0</v>
      </c>
      <c r="X783" s="1">
        <v>0</v>
      </c>
      <c r="Y783" s="1">
        <v>0</v>
      </c>
      <c r="Z783" s="1">
        <v>0</v>
      </c>
    </row>
    <row r="784" spans="1:26" x14ac:dyDescent="0.15">
      <c r="A784">
        <f>主动技能!B787</f>
        <v>781</v>
      </c>
      <c r="B784" s="4" t="str">
        <f>主动技能!H787</f>
        <v>岚依</v>
      </c>
      <c r="C784" s="4" t="str">
        <f>主动技能!I787</f>
        <v>对敌方后排单体造成100%攻击力（+38）点伤害。</v>
      </c>
      <c r="D784" s="4">
        <f>VLOOKUP(主动技能!J787,对应表!F:G,2,FALSE)</f>
        <v>1</v>
      </c>
      <c r="E784" s="4">
        <f>VLOOKUP(主动技能!K787,对应表!J:K,2,FALSE)</f>
        <v>2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>
        <f>主动技能!O787</f>
        <v>0</v>
      </c>
      <c r="J784">
        <f>主动技能!P787</f>
        <v>0</v>
      </c>
      <c r="K784">
        <f>主动技能!Q787</f>
        <v>0</v>
      </c>
      <c r="L784">
        <f>主动技能!R787</f>
        <v>0</v>
      </c>
      <c r="M784">
        <f>主动技能!S787</f>
        <v>0</v>
      </c>
      <c r="N784" t="str">
        <f>IF(主动技能!T787="","",主动技能!T787)</f>
        <v/>
      </c>
      <c r="O784" t="str">
        <f>IF(主动技能!U787="","",主动技能!U787)</f>
        <v/>
      </c>
      <c r="P784">
        <f>主动技能!V787</f>
        <v>0</v>
      </c>
      <c r="Q784">
        <f>主动技能!W787</f>
        <v>0</v>
      </c>
      <c r="R784">
        <f>主动技能!X787</f>
        <v>0</v>
      </c>
      <c r="S784">
        <f>主动技能!Y787</f>
        <v>0</v>
      </c>
      <c r="T784">
        <f>主动技能!Z787</f>
        <v>100</v>
      </c>
      <c r="U784">
        <f>主动技能!AB787</f>
        <v>38</v>
      </c>
      <c r="V784">
        <f>主动技能!AC787</f>
        <v>0</v>
      </c>
      <c r="W784">
        <f>主动技能!AD787</f>
        <v>0</v>
      </c>
      <c r="X784" s="1">
        <v>0</v>
      </c>
      <c r="Y784" s="1">
        <v>0</v>
      </c>
      <c r="Z784" s="1">
        <v>0</v>
      </c>
    </row>
    <row r="785" spans="1:26" x14ac:dyDescent="0.15">
      <c r="A785">
        <f>主动技能!B788</f>
        <v>782</v>
      </c>
      <c r="B785" s="4" t="str">
        <f>主动技能!H788</f>
        <v>岚依</v>
      </c>
      <c r="C785" s="4" t="str">
        <f>主动技能!I788</f>
        <v>对敌方后排单体造成100%攻击力（+56）点伤害。</v>
      </c>
      <c r="D785" s="4">
        <f>VLOOKUP(主动技能!J788,对应表!F:G,2,FALSE)</f>
        <v>1</v>
      </c>
      <c r="E785" s="4">
        <f>VLOOKUP(主动技能!K788,对应表!J:K,2,FALSE)</f>
        <v>2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>
        <f>主动技能!O788</f>
        <v>0</v>
      </c>
      <c r="J785">
        <f>主动技能!P788</f>
        <v>0</v>
      </c>
      <c r="K785">
        <f>主动技能!Q788</f>
        <v>0</v>
      </c>
      <c r="L785">
        <f>主动技能!R788</f>
        <v>0</v>
      </c>
      <c r="M785">
        <f>主动技能!S788</f>
        <v>0</v>
      </c>
      <c r="N785" t="str">
        <f>IF(主动技能!T788="","",主动技能!T788)</f>
        <v/>
      </c>
      <c r="O785" t="str">
        <f>IF(主动技能!U788="","",主动技能!U788)</f>
        <v/>
      </c>
      <c r="P785">
        <f>主动技能!V788</f>
        <v>0</v>
      </c>
      <c r="Q785">
        <f>主动技能!W788</f>
        <v>0</v>
      </c>
      <c r="R785">
        <f>主动技能!X788</f>
        <v>0</v>
      </c>
      <c r="S785">
        <f>主动技能!Y788</f>
        <v>0</v>
      </c>
      <c r="T785">
        <f>主动技能!Z788</f>
        <v>100</v>
      </c>
      <c r="U785">
        <f>主动技能!AB788</f>
        <v>56</v>
      </c>
      <c r="V785">
        <f>主动技能!AC788</f>
        <v>0</v>
      </c>
      <c r="W785">
        <f>主动技能!AD788</f>
        <v>0</v>
      </c>
      <c r="X785" s="1">
        <v>0</v>
      </c>
      <c r="Y785" s="1">
        <v>0</v>
      </c>
      <c r="Z785" s="1">
        <v>0</v>
      </c>
    </row>
    <row r="786" spans="1:26" x14ac:dyDescent="0.15">
      <c r="A786">
        <f>主动技能!B789</f>
        <v>783</v>
      </c>
      <c r="B786" s="4" t="str">
        <f>主动技能!H789</f>
        <v>岚依</v>
      </c>
      <c r="C786" s="4" t="str">
        <f>主动技能!I789</f>
        <v>对敌方后排单体造成100%攻击力（+74）点伤害。</v>
      </c>
      <c r="D786" s="4">
        <f>VLOOKUP(主动技能!J789,对应表!F:G,2,FALSE)</f>
        <v>1</v>
      </c>
      <c r="E786" s="4">
        <f>VLOOKUP(主动技能!K789,对应表!J:K,2,FALSE)</f>
        <v>2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>
        <f>主动技能!O789</f>
        <v>0</v>
      </c>
      <c r="J786">
        <f>主动技能!P789</f>
        <v>0</v>
      </c>
      <c r="K786">
        <f>主动技能!Q789</f>
        <v>0</v>
      </c>
      <c r="L786">
        <f>主动技能!R789</f>
        <v>0</v>
      </c>
      <c r="M786">
        <f>主动技能!S789</f>
        <v>0</v>
      </c>
      <c r="N786" t="str">
        <f>IF(主动技能!T789="","",主动技能!T789)</f>
        <v/>
      </c>
      <c r="O786" t="str">
        <f>IF(主动技能!U789="","",主动技能!U789)</f>
        <v/>
      </c>
      <c r="P786">
        <f>主动技能!V789</f>
        <v>0</v>
      </c>
      <c r="Q786">
        <f>主动技能!W789</f>
        <v>0</v>
      </c>
      <c r="R786">
        <f>主动技能!X789</f>
        <v>0</v>
      </c>
      <c r="S786">
        <f>主动技能!Y789</f>
        <v>0</v>
      </c>
      <c r="T786">
        <f>主动技能!Z789</f>
        <v>100</v>
      </c>
      <c r="U786">
        <f>主动技能!AB789</f>
        <v>74</v>
      </c>
      <c r="V786">
        <f>主动技能!AC789</f>
        <v>0</v>
      </c>
      <c r="W786">
        <f>主动技能!AD789</f>
        <v>0</v>
      </c>
      <c r="X786" s="1">
        <v>0</v>
      </c>
      <c r="Y786" s="1">
        <v>0</v>
      </c>
      <c r="Z786" s="1">
        <v>0</v>
      </c>
    </row>
    <row r="787" spans="1:26" x14ac:dyDescent="0.15">
      <c r="A787">
        <f>主动技能!B790</f>
        <v>784</v>
      </c>
      <c r="B787" s="4" t="str">
        <f>主动技能!H790</f>
        <v>岚依</v>
      </c>
      <c r="C787" s="4" t="str">
        <f>主动技能!I790</f>
        <v>对敌方后排单体造成100%攻击力（+91）点伤害。</v>
      </c>
      <c r="D787" s="4">
        <f>VLOOKUP(主动技能!J790,对应表!F:G,2,FALSE)</f>
        <v>1</v>
      </c>
      <c r="E787" s="4">
        <f>VLOOKUP(主动技能!K790,对应表!J:K,2,FALSE)</f>
        <v>2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>
        <f>主动技能!O790</f>
        <v>0</v>
      </c>
      <c r="J787">
        <f>主动技能!P790</f>
        <v>0</v>
      </c>
      <c r="K787">
        <f>主动技能!Q790</f>
        <v>0</v>
      </c>
      <c r="L787">
        <f>主动技能!R790</f>
        <v>0</v>
      </c>
      <c r="M787">
        <f>主动技能!S790</f>
        <v>0</v>
      </c>
      <c r="N787" t="str">
        <f>IF(主动技能!T790="","",主动技能!T790)</f>
        <v/>
      </c>
      <c r="O787" t="str">
        <f>IF(主动技能!U790="","",主动技能!U790)</f>
        <v/>
      </c>
      <c r="P787">
        <f>主动技能!V790</f>
        <v>0</v>
      </c>
      <c r="Q787">
        <f>主动技能!W790</f>
        <v>0</v>
      </c>
      <c r="R787">
        <f>主动技能!X790</f>
        <v>0</v>
      </c>
      <c r="S787">
        <f>主动技能!Y790</f>
        <v>0</v>
      </c>
      <c r="T787">
        <f>主动技能!Z790</f>
        <v>100</v>
      </c>
      <c r="U787">
        <f>主动技能!AB790</f>
        <v>91</v>
      </c>
      <c r="V787">
        <f>主动技能!AC790</f>
        <v>0</v>
      </c>
      <c r="W787">
        <f>主动技能!AD790</f>
        <v>0</v>
      </c>
      <c r="X787" s="1">
        <v>0</v>
      </c>
      <c r="Y787" s="1">
        <v>0</v>
      </c>
      <c r="Z787" s="1">
        <v>0</v>
      </c>
    </row>
    <row r="788" spans="1:26" x14ac:dyDescent="0.15">
      <c r="A788">
        <f>主动技能!B791</f>
        <v>785</v>
      </c>
      <c r="B788" s="4" t="str">
        <f>主动技能!H791</f>
        <v>岚依</v>
      </c>
      <c r="C788" s="4" t="str">
        <f>主动技能!I791</f>
        <v>对敌方后排单体造成100%攻击力（+113）点伤害。</v>
      </c>
      <c r="D788" s="4">
        <f>VLOOKUP(主动技能!J791,对应表!F:G,2,FALSE)</f>
        <v>1</v>
      </c>
      <c r="E788" s="4">
        <f>VLOOKUP(主动技能!K791,对应表!J:K,2,FALSE)</f>
        <v>2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>
        <f>主动技能!O791</f>
        <v>0</v>
      </c>
      <c r="J788">
        <f>主动技能!P791</f>
        <v>0</v>
      </c>
      <c r="K788">
        <f>主动技能!Q791</f>
        <v>0</v>
      </c>
      <c r="L788">
        <f>主动技能!R791</f>
        <v>0</v>
      </c>
      <c r="M788">
        <f>主动技能!S791</f>
        <v>0</v>
      </c>
      <c r="N788" t="str">
        <f>IF(主动技能!T791="","",主动技能!T791)</f>
        <v/>
      </c>
      <c r="O788" t="str">
        <f>IF(主动技能!U791="","",主动技能!U791)</f>
        <v/>
      </c>
      <c r="P788">
        <f>主动技能!V791</f>
        <v>0</v>
      </c>
      <c r="Q788">
        <f>主动技能!W791</f>
        <v>0</v>
      </c>
      <c r="R788">
        <f>主动技能!X791</f>
        <v>0</v>
      </c>
      <c r="S788">
        <f>主动技能!Y791</f>
        <v>0</v>
      </c>
      <c r="T788">
        <f>主动技能!Z791</f>
        <v>100</v>
      </c>
      <c r="U788">
        <f>主动技能!AB791</f>
        <v>113</v>
      </c>
      <c r="V788">
        <f>主动技能!AC791</f>
        <v>0</v>
      </c>
      <c r="W788">
        <f>主动技能!AD791</f>
        <v>0</v>
      </c>
      <c r="X788" s="1">
        <v>0</v>
      </c>
      <c r="Y788" s="1">
        <v>0</v>
      </c>
      <c r="Z788" s="1">
        <v>0</v>
      </c>
    </row>
    <row r="789" spans="1:26" x14ac:dyDescent="0.15">
      <c r="A789">
        <f>主动技能!B792</f>
        <v>786</v>
      </c>
      <c r="B789" s="4" t="str">
        <f>主动技能!H792</f>
        <v>岚依</v>
      </c>
      <c r="C789" s="4" t="str">
        <f>主动技能!I792</f>
        <v>对敌方后排单体造成100%攻击力（+139）点伤害。</v>
      </c>
      <c r="D789" s="4">
        <f>VLOOKUP(主动技能!J792,对应表!F:G,2,FALSE)</f>
        <v>1</v>
      </c>
      <c r="E789" s="4">
        <f>VLOOKUP(主动技能!K792,对应表!J:K,2,FALSE)</f>
        <v>2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>
        <f>主动技能!O792</f>
        <v>0</v>
      </c>
      <c r="J789">
        <f>主动技能!P792</f>
        <v>0</v>
      </c>
      <c r="K789">
        <f>主动技能!Q792</f>
        <v>0</v>
      </c>
      <c r="L789">
        <f>主动技能!R792</f>
        <v>0</v>
      </c>
      <c r="M789">
        <f>主动技能!S792</f>
        <v>0</v>
      </c>
      <c r="N789" t="str">
        <f>IF(主动技能!T792="","",主动技能!T792)</f>
        <v/>
      </c>
      <c r="O789" t="str">
        <f>IF(主动技能!U792="","",主动技能!U792)</f>
        <v/>
      </c>
      <c r="P789">
        <f>主动技能!V792</f>
        <v>0</v>
      </c>
      <c r="Q789">
        <f>主动技能!W792</f>
        <v>0</v>
      </c>
      <c r="R789">
        <f>主动技能!X792</f>
        <v>0</v>
      </c>
      <c r="S789">
        <f>主动技能!Y792</f>
        <v>0</v>
      </c>
      <c r="T789">
        <f>主动技能!Z792</f>
        <v>100</v>
      </c>
      <c r="U789">
        <f>主动技能!AB792</f>
        <v>139</v>
      </c>
      <c r="V789">
        <f>主动技能!AC792</f>
        <v>0</v>
      </c>
      <c r="W789">
        <f>主动技能!AD792</f>
        <v>0</v>
      </c>
      <c r="X789" s="1">
        <v>0</v>
      </c>
      <c r="Y789" s="1">
        <v>0</v>
      </c>
      <c r="Z789" s="1">
        <v>0</v>
      </c>
    </row>
    <row r="790" spans="1:26" x14ac:dyDescent="0.15">
      <c r="A790">
        <f>主动技能!B793</f>
        <v>787</v>
      </c>
      <c r="B790" s="4" t="str">
        <f>主动技能!H793</f>
        <v>岚依</v>
      </c>
      <c r="C790" s="4" t="str">
        <f>主动技能!I793</f>
        <v>对敌方后排单体造成100%攻击力（+171）点伤害。</v>
      </c>
      <c r="D790" s="4">
        <f>VLOOKUP(主动技能!J793,对应表!F:G,2,FALSE)</f>
        <v>1</v>
      </c>
      <c r="E790" s="4">
        <f>VLOOKUP(主动技能!K793,对应表!J:K,2,FALSE)</f>
        <v>2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>
        <f>主动技能!O793</f>
        <v>0</v>
      </c>
      <c r="J790">
        <f>主动技能!P793</f>
        <v>0</v>
      </c>
      <c r="K790">
        <f>主动技能!Q793</f>
        <v>0</v>
      </c>
      <c r="L790">
        <f>主动技能!R793</f>
        <v>0</v>
      </c>
      <c r="M790">
        <f>主动技能!S793</f>
        <v>0</v>
      </c>
      <c r="N790" t="str">
        <f>IF(主动技能!T793="","",主动技能!T793)</f>
        <v/>
      </c>
      <c r="O790" t="str">
        <f>IF(主动技能!U793="","",主动技能!U793)</f>
        <v/>
      </c>
      <c r="P790">
        <f>主动技能!V793</f>
        <v>0</v>
      </c>
      <c r="Q790">
        <f>主动技能!W793</f>
        <v>0</v>
      </c>
      <c r="R790">
        <f>主动技能!X793</f>
        <v>0</v>
      </c>
      <c r="S790">
        <f>主动技能!Y793</f>
        <v>0</v>
      </c>
      <c r="T790">
        <f>主动技能!Z793</f>
        <v>100</v>
      </c>
      <c r="U790">
        <f>主动技能!AB793</f>
        <v>171</v>
      </c>
      <c r="V790">
        <f>主动技能!AC793</f>
        <v>0</v>
      </c>
      <c r="W790">
        <f>主动技能!AD793</f>
        <v>0</v>
      </c>
      <c r="X790" s="1">
        <v>0</v>
      </c>
      <c r="Y790" s="1">
        <v>0</v>
      </c>
      <c r="Z790" s="1">
        <v>0</v>
      </c>
    </row>
    <row r="791" spans="1:26" x14ac:dyDescent="0.15">
      <c r="A791">
        <f>主动技能!B794</f>
        <v>788</v>
      </c>
      <c r="B791" s="4" t="str">
        <f>主动技能!H794</f>
        <v>岚依</v>
      </c>
      <c r="C791" s="4" t="str">
        <f>主动技能!I794</f>
        <v>对敌方后排单体造成100%攻击力（+211）点伤害。</v>
      </c>
      <c r="D791" s="4">
        <f>VLOOKUP(主动技能!J794,对应表!F:G,2,FALSE)</f>
        <v>1</v>
      </c>
      <c r="E791" s="4">
        <f>VLOOKUP(主动技能!K794,对应表!J:K,2,FALSE)</f>
        <v>2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>
        <f>主动技能!O794</f>
        <v>0</v>
      </c>
      <c r="J791">
        <f>主动技能!P794</f>
        <v>0</v>
      </c>
      <c r="K791">
        <f>主动技能!Q794</f>
        <v>0</v>
      </c>
      <c r="L791">
        <f>主动技能!R794</f>
        <v>0</v>
      </c>
      <c r="M791">
        <f>主动技能!S794</f>
        <v>0</v>
      </c>
      <c r="N791" t="str">
        <f>IF(主动技能!T794="","",主动技能!T794)</f>
        <v/>
      </c>
      <c r="O791" t="str">
        <f>IF(主动技能!U794="","",主动技能!U794)</f>
        <v/>
      </c>
      <c r="P791">
        <f>主动技能!V794</f>
        <v>0</v>
      </c>
      <c r="Q791">
        <f>主动技能!W794</f>
        <v>0</v>
      </c>
      <c r="R791">
        <f>主动技能!X794</f>
        <v>0</v>
      </c>
      <c r="S791">
        <f>主动技能!Y794</f>
        <v>0</v>
      </c>
      <c r="T791">
        <f>主动技能!Z794</f>
        <v>100</v>
      </c>
      <c r="U791">
        <f>主动技能!AB794</f>
        <v>211</v>
      </c>
      <c r="V791">
        <f>主动技能!AC794</f>
        <v>0</v>
      </c>
      <c r="W791">
        <f>主动技能!AD794</f>
        <v>0</v>
      </c>
      <c r="X791" s="1">
        <v>0</v>
      </c>
      <c r="Y791" s="1">
        <v>0</v>
      </c>
      <c r="Z791" s="1">
        <v>0</v>
      </c>
    </row>
    <row r="792" spans="1:26" x14ac:dyDescent="0.15">
      <c r="A792">
        <f>主动技能!B795</f>
        <v>789</v>
      </c>
      <c r="B792" s="4" t="str">
        <f>主动技能!H795</f>
        <v>岚依</v>
      </c>
      <c r="C792" s="4" t="str">
        <f>主动技能!I795</f>
        <v>对敌方后排单体造成100%攻击力（+260）点伤害。</v>
      </c>
      <c r="D792" s="4">
        <f>VLOOKUP(主动技能!J795,对应表!F:G,2,FALSE)</f>
        <v>1</v>
      </c>
      <c r="E792" s="4">
        <f>VLOOKUP(主动技能!K795,对应表!J:K,2,FALSE)</f>
        <v>2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>
        <f>主动技能!O795</f>
        <v>0</v>
      </c>
      <c r="J792">
        <f>主动技能!P795</f>
        <v>0</v>
      </c>
      <c r="K792">
        <f>主动技能!Q795</f>
        <v>0</v>
      </c>
      <c r="L792">
        <f>主动技能!R795</f>
        <v>0</v>
      </c>
      <c r="M792">
        <f>主动技能!S795</f>
        <v>0</v>
      </c>
      <c r="N792" t="str">
        <f>IF(主动技能!T795="","",主动技能!T795)</f>
        <v/>
      </c>
      <c r="O792" t="str">
        <f>IF(主动技能!U795="","",主动技能!U795)</f>
        <v/>
      </c>
      <c r="P792">
        <f>主动技能!V795</f>
        <v>0</v>
      </c>
      <c r="Q792">
        <f>主动技能!W795</f>
        <v>0</v>
      </c>
      <c r="R792">
        <f>主动技能!X795</f>
        <v>0</v>
      </c>
      <c r="S792">
        <f>主动技能!Y795</f>
        <v>0</v>
      </c>
      <c r="T792">
        <f>主动技能!Z795</f>
        <v>100</v>
      </c>
      <c r="U792">
        <f>主动技能!AB795</f>
        <v>260</v>
      </c>
      <c r="V792">
        <f>主动技能!AC795</f>
        <v>0</v>
      </c>
      <c r="W792">
        <f>主动技能!AD795</f>
        <v>0</v>
      </c>
      <c r="X792" s="1">
        <v>0</v>
      </c>
      <c r="Y792" s="1">
        <v>0</v>
      </c>
      <c r="Z792" s="1">
        <v>0</v>
      </c>
    </row>
    <row r="793" spans="1:26" x14ac:dyDescent="0.15">
      <c r="A793">
        <f>主动技能!B796</f>
        <v>790</v>
      </c>
      <c r="B793" s="4" t="str">
        <f>主动技能!H796</f>
        <v>岚依</v>
      </c>
      <c r="C793" s="4" t="str">
        <f>主动技能!I796</f>
        <v>对敌方后排单体造成100%攻击力（+320）点伤害。</v>
      </c>
      <c r="D793" s="4">
        <f>VLOOKUP(主动技能!J796,对应表!F:G,2,FALSE)</f>
        <v>1</v>
      </c>
      <c r="E793" s="4">
        <f>VLOOKUP(主动技能!K796,对应表!J:K,2,FALSE)</f>
        <v>3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>
        <f>主动技能!O796</f>
        <v>0</v>
      </c>
      <c r="J793">
        <f>主动技能!P796</f>
        <v>0</v>
      </c>
      <c r="K793">
        <f>主动技能!Q796</f>
        <v>0</v>
      </c>
      <c r="L793">
        <f>主动技能!R796</f>
        <v>0</v>
      </c>
      <c r="M793">
        <f>主动技能!S796</f>
        <v>0</v>
      </c>
      <c r="N793" t="str">
        <f>IF(主动技能!T796="","",主动技能!T796)</f>
        <v/>
      </c>
      <c r="O793" t="str">
        <f>IF(主动技能!U796="","",主动技能!U796)</f>
        <v/>
      </c>
      <c r="P793">
        <f>主动技能!V796</f>
        <v>0</v>
      </c>
      <c r="Q793">
        <f>主动技能!W796</f>
        <v>0</v>
      </c>
      <c r="R793">
        <f>主动技能!X796</f>
        <v>0</v>
      </c>
      <c r="S793">
        <f>主动技能!Y796</f>
        <v>0</v>
      </c>
      <c r="T793">
        <f>主动技能!Z796</f>
        <v>100</v>
      </c>
      <c r="U793">
        <f>主动技能!AB796</f>
        <v>320</v>
      </c>
      <c r="V793">
        <f>主动技能!AC796</f>
        <v>0</v>
      </c>
      <c r="W793">
        <f>主动技能!AD796</f>
        <v>0</v>
      </c>
      <c r="X793" s="1">
        <v>0</v>
      </c>
      <c r="Y793" s="1">
        <v>0</v>
      </c>
      <c r="Z793" s="1">
        <v>0</v>
      </c>
    </row>
    <row r="794" spans="1:26" x14ac:dyDescent="0.15">
      <c r="A794">
        <f>主动技能!B797</f>
        <v>791</v>
      </c>
      <c r="B794" s="4" t="str">
        <f>主动技能!H797</f>
        <v>岚依</v>
      </c>
      <c r="C794" s="4" t="str">
        <f>主动技能!I797</f>
        <v>对敌方任意单体造成100%攻击力（+394）点伤害。</v>
      </c>
      <c r="D794" s="4">
        <f>VLOOKUP(主动技能!J797,对应表!F:G,2,FALSE)</f>
        <v>1</v>
      </c>
      <c r="E794" s="4">
        <f>VLOOKUP(主动技能!K797,对应表!J:K,2,FALSE)</f>
        <v>3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>
        <f>主动技能!O797</f>
        <v>0</v>
      </c>
      <c r="J794">
        <f>主动技能!P797</f>
        <v>0</v>
      </c>
      <c r="K794">
        <f>主动技能!Q797</f>
        <v>0</v>
      </c>
      <c r="L794">
        <f>主动技能!R797</f>
        <v>0</v>
      </c>
      <c r="M794">
        <f>主动技能!S797</f>
        <v>0</v>
      </c>
      <c r="N794" t="str">
        <f>IF(主动技能!T797="","",主动技能!T797)</f>
        <v/>
      </c>
      <c r="O794" t="str">
        <f>IF(主动技能!U797="","",主动技能!U797)</f>
        <v/>
      </c>
      <c r="P794">
        <f>主动技能!V797</f>
        <v>0</v>
      </c>
      <c r="Q794">
        <f>主动技能!W797</f>
        <v>0</v>
      </c>
      <c r="R794">
        <f>主动技能!X797</f>
        <v>0</v>
      </c>
      <c r="S794">
        <f>主动技能!Y797</f>
        <v>0</v>
      </c>
      <c r="T794">
        <f>主动技能!Z797</f>
        <v>100</v>
      </c>
      <c r="U794">
        <f>主动技能!AB797</f>
        <v>394</v>
      </c>
      <c r="V794">
        <f>主动技能!AC797</f>
        <v>0</v>
      </c>
      <c r="W794">
        <f>主动技能!AD797</f>
        <v>0</v>
      </c>
      <c r="X794" s="1">
        <v>0</v>
      </c>
      <c r="Y794" s="1">
        <v>0</v>
      </c>
      <c r="Z794" s="1">
        <v>0</v>
      </c>
    </row>
    <row r="795" spans="1:26" x14ac:dyDescent="0.15">
      <c r="A795">
        <f>主动技能!B798</f>
        <v>792</v>
      </c>
      <c r="B795" s="4" t="str">
        <f>主动技能!H798</f>
        <v>岚依</v>
      </c>
      <c r="C795" s="4" t="str">
        <f>主动技能!I798</f>
        <v>对敌方任意单体造成100%攻击力（+485）点伤害。</v>
      </c>
      <c r="D795" s="4">
        <f>VLOOKUP(主动技能!J798,对应表!F:G,2,FALSE)</f>
        <v>1</v>
      </c>
      <c r="E795" s="4">
        <f>VLOOKUP(主动技能!K798,对应表!J:K,2,FALSE)</f>
        <v>3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>
        <f>主动技能!O798</f>
        <v>0</v>
      </c>
      <c r="J795">
        <f>主动技能!P798</f>
        <v>0</v>
      </c>
      <c r="K795">
        <f>主动技能!Q798</f>
        <v>0</v>
      </c>
      <c r="L795">
        <f>主动技能!R798</f>
        <v>0</v>
      </c>
      <c r="M795">
        <f>主动技能!S798</f>
        <v>0</v>
      </c>
      <c r="N795" t="str">
        <f>IF(主动技能!T798="","",主动技能!T798)</f>
        <v/>
      </c>
      <c r="O795" t="str">
        <f>IF(主动技能!U798="","",主动技能!U798)</f>
        <v/>
      </c>
      <c r="P795">
        <f>主动技能!V798</f>
        <v>0</v>
      </c>
      <c r="Q795">
        <f>主动技能!W798</f>
        <v>0</v>
      </c>
      <c r="R795">
        <f>主动技能!X798</f>
        <v>0</v>
      </c>
      <c r="S795">
        <f>主动技能!Y798</f>
        <v>0</v>
      </c>
      <c r="T795">
        <f>主动技能!Z798</f>
        <v>100</v>
      </c>
      <c r="U795">
        <f>主动技能!AB798</f>
        <v>485</v>
      </c>
      <c r="V795">
        <f>主动技能!AC798</f>
        <v>0</v>
      </c>
      <c r="W795">
        <f>主动技能!AD798</f>
        <v>0</v>
      </c>
      <c r="X795" s="1">
        <v>0</v>
      </c>
      <c r="Y795" s="1">
        <v>0</v>
      </c>
      <c r="Z795" s="1">
        <v>0</v>
      </c>
    </row>
    <row r="796" spans="1:26" x14ac:dyDescent="0.15">
      <c r="A796">
        <f>主动技能!B799</f>
        <v>793</v>
      </c>
      <c r="B796" s="4" t="str">
        <f>主动技能!H799</f>
        <v>岚依</v>
      </c>
      <c r="C796" s="4" t="str">
        <f>主动技能!I799</f>
        <v>对敌方任意单体造成100%攻击力（+597）点伤害。</v>
      </c>
      <c r="D796" s="4">
        <f>VLOOKUP(主动技能!J799,对应表!F:G,2,FALSE)</f>
        <v>1</v>
      </c>
      <c r="E796" s="4">
        <f>VLOOKUP(主动技能!K799,对应表!J:K,2,FALSE)</f>
        <v>3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>
        <f>主动技能!O799</f>
        <v>0</v>
      </c>
      <c r="J796">
        <f>主动技能!P799</f>
        <v>0</v>
      </c>
      <c r="K796">
        <f>主动技能!Q799</f>
        <v>0</v>
      </c>
      <c r="L796">
        <f>主动技能!R799</f>
        <v>0</v>
      </c>
      <c r="M796">
        <f>主动技能!S799</f>
        <v>0</v>
      </c>
      <c r="N796" t="str">
        <f>IF(主动技能!T799="","",主动技能!T799)</f>
        <v/>
      </c>
      <c r="O796" t="str">
        <f>IF(主动技能!U799="","",主动技能!U799)</f>
        <v/>
      </c>
      <c r="P796">
        <f>主动技能!V799</f>
        <v>0</v>
      </c>
      <c r="Q796">
        <f>主动技能!W799</f>
        <v>0</v>
      </c>
      <c r="R796">
        <f>主动技能!X799</f>
        <v>0</v>
      </c>
      <c r="S796">
        <f>主动技能!Y799</f>
        <v>0</v>
      </c>
      <c r="T796">
        <f>主动技能!Z799</f>
        <v>100</v>
      </c>
      <c r="U796">
        <f>主动技能!AB799</f>
        <v>597</v>
      </c>
      <c r="V796">
        <f>主动技能!AC799</f>
        <v>0</v>
      </c>
      <c r="W796">
        <f>主动技能!AD799</f>
        <v>0</v>
      </c>
      <c r="X796" s="1">
        <v>0</v>
      </c>
      <c r="Y796" s="1">
        <v>0</v>
      </c>
      <c r="Z796" s="1">
        <v>0</v>
      </c>
    </row>
    <row r="797" spans="1:26" x14ac:dyDescent="0.15">
      <c r="A797">
        <f>主动技能!B800</f>
        <v>794</v>
      </c>
      <c r="B797" s="4" t="str">
        <f>主动技能!H800</f>
        <v>岚依</v>
      </c>
      <c r="C797" s="4" t="str">
        <f>主动技能!I800</f>
        <v>对敌方任意单体造成100%攻击力（+735）点伤害。</v>
      </c>
      <c r="D797" s="4">
        <f>VLOOKUP(主动技能!J800,对应表!F:G,2,FALSE)</f>
        <v>1</v>
      </c>
      <c r="E797" s="4">
        <f>VLOOKUP(主动技能!K800,对应表!J:K,2,FALSE)</f>
        <v>3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>
        <f>主动技能!O800</f>
        <v>0</v>
      </c>
      <c r="J797">
        <f>主动技能!P800</f>
        <v>0</v>
      </c>
      <c r="K797">
        <f>主动技能!Q800</f>
        <v>0</v>
      </c>
      <c r="L797">
        <f>主动技能!R800</f>
        <v>0</v>
      </c>
      <c r="M797">
        <f>主动技能!S800</f>
        <v>0</v>
      </c>
      <c r="N797" t="str">
        <f>IF(主动技能!T800="","",主动技能!T800)</f>
        <v/>
      </c>
      <c r="O797" t="str">
        <f>IF(主动技能!U800="","",主动技能!U800)</f>
        <v/>
      </c>
      <c r="P797">
        <f>主动技能!V800</f>
        <v>0</v>
      </c>
      <c r="Q797">
        <f>主动技能!W800</f>
        <v>0</v>
      </c>
      <c r="R797">
        <f>主动技能!X800</f>
        <v>0</v>
      </c>
      <c r="S797">
        <f>主动技能!Y800</f>
        <v>0</v>
      </c>
      <c r="T797">
        <f>主动技能!Z800</f>
        <v>100</v>
      </c>
      <c r="U797">
        <f>主动技能!AB800</f>
        <v>735</v>
      </c>
      <c r="V797">
        <f>主动技能!AC800</f>
        <v>0</v>
      </c>
      <c r="W797">
        <f>主动技能!AD800</f>
        <v>0</v>
      </c>
      <c r="X797" s="1">
        <v>0</v>
      </c>
      <c r="Y797" s="1">
        <v>0</v>
      </c>
      <c r="Z797" s="1">
        <v>0</v>
      </c>
    </row>
    <row r="798" spans="1:26" x14ac:dyDescent="0.15">
      <c r="A798">
        <f>主动技能!B801</f>
        <v>795</v>
      </c>
      <c r="B798" s="4" t="str">
        <f>主动技能!H801</f>
        <v>岚依</v>
      </c>
      <c r="C798" s="4" t="str">
        <f>主动技能!I801</f>
        <v>对敌方任意单体造成100%攻击力（+906）点伤害。</v>
      </c>
      <c r="D798" s="4">
        <f>VLOOKUP(主动技能!J801,对应表!F:G,2,FALSE)</f>
        <v>1</v>
      </c>
      <c r="E798" s="4">
        <f>VLOOKUP(主动技能!K801,对应表!J:K,2,FALSE)</f>
        <v>3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>
        <f>主动技能!O801</f>
        <v>0</v>
      </c>
      <c r="J798">
        <f>主动技能!P801</f>
        <v>0</v>
      </c>
      <c r="K798">
        <f>主动技能!Q801</f>
        <v>0</v>
      </c>
      <c r="L798">
        <f>主动技能!R801</f>
        <v>0</v>
      </c>
      <c r="M798">
        <f>主动技能!S801</f>
        <v>0</v>
      </c>
      <c r="N798" t="str">
        <f>IF(主动技能!T801="","",主动技能!T801)</f>
        <v/>
      </c>
      <c r="O798" t="str">
        <f>IF(主动技能!U801="","",主动技能!U801)</f>
        <v/>
      </c>
      <c r="P798">
        <f>主动技能!V801</f>
        <v>0</v>
      </c>
      <c r="Q798">
        <f>主动技能!W801</f>
        <v>0</v>
      </c>
      <c r="R798">
        <f>主动技能!X801</f>
        <v>0</v>
      </c>
      <c r="S798">
        <f>主动技能!Y801</f>
        <v>0</v>
      </c>
      <c r="T798">
        <f>主动技能!Z801</f>
        <v>100</v>
      </c>
      <c r="U798">
        <f>主动技能!AB801</f>
        <v>906</v>
      </c>
      <c r="V798">
        <f>主动技能!AC801</f>
        <v>0</v>
      </c>
      <c r="W798">
        <f>主动技能!AD801</f>
        <v>0</v>
      </c>
      <c r="X798" s="1">
        <v>0</v>
      </c>
      <c r="Y798" s="1">
        <v>0</v>
      </c>
      <c r="Z798" s="1">
        <v>0</v>
      </c>
    </row>
    <row r="799" spans="1:26" x14ac:dyDescent="0.15">
      <c r="A799">
        <f>主动技能!B802</f>
        <v>796</v>
      </c>
      <c r="B799" s="4" t="str">
        <f>主动技能!H802</f>
        <v>岚依</v>
      </c>
      <c r="C799" s="4" t="str">
        <f>主动技能!I802</f>
        <v>对敌方任意单体造成100%攻击力（+1115）点伤害。</v>
      </c>
      <c r="D799" s="4">
        <f>VLOOKUP(主动技能!J802,对应表!F:G,2,FALSE)</f>
        <v>1</v>
      </c>
      <c r="E799" s="4">
        <f>VLOOKUP(主动技能!K802,对应表!J:K,2,FALSE)</f>
        <v>3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>
        <f>主动技能!O802</f>
        <v>0</v>
      </c>
      <c r="J799">
        <f>主动技能!P802</f>
        <v>0</v>
      </c>
      <c r="K799">
        <f>主动技能!Q802</f>
        <v>0</v>
      </c>
      <c r="L799">
        <f>主动技能!R802</f>
        <v>0</v>
      </c>
      <c r="M799">
        <f>主动技能!S802</f>
        <v>0</v>
      </c>
      <c r="N799" t="str">
        <f>IF(主动技能!T802="","",主动技能!T802)</f>
        <v/>
      </c>
      <c r="O799" t="str">
        <f>IF(主动技能!U802="","",主动技能!U802)</f>
        <v/>
      </c>
      <c r="P799">
        <f>主动技能!V802</f>
        <v>0</v>
      </c>
      <c r="Q799">
        <f>主动技能!W802</f>
        <v>0</v>
      </c>
      <c r="R799">
        <f>主动技能!X802</f>
        <v>0</v>
      </c>
      <c r="S799">
        <f>主动技能!Y802</f>
        <v>0</v>
      </c>
      <c r="T799">
        <f>主动技能!Z802</f>
        <v>100</v>
      </c>
      <c r="U799">
        <f>主动技能!AB802</f>
        <v>1115</v>
      </c>
      <c r="V799">
        <f>主动技能!AC802</f>
        <v>0</v>
      </c>
      <c r="W799">
        <f>主动技能!AD802</f>
        <v>0</v>
      </c>
      <c r="X799" s="1">
        <v>0</v>
      </c>
      <c r="Y799" s="1">
        <v>0</v>
      </c>
      <c r="Z799" s="1">
        <v>0</v>
      </c>
    </row>
    <row r="800" spans="1:26" x14ac:dyDescent="0.15">
      <c r="A800">
        <f>主动技能!B803</f>
        <v>797</v>
      </c>
      <c r="B800" s="4" t="str">
        <f>主动技能!H803</f>
        <v>岚依</v>
      </c>
      <c r="C800" s="4" t="str">
        <f>主动技能!I803</f>
        <v>对敌方任意单体造成100%攻击力（+1373）点伤害。</v>
      </c>
      <c r="D800" s="4">
        <f>VLOOKUP(主动技能!J803,对应表!F:G,2,FALSE)</f>
        <v>1</v>
      </c>
      <c r="E800" s="4">
        <f>VLOOKUP(主动技能!K803,对应表!J:K,2,FALSE)</f>
        <v>3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>
        <f>主动技能!O803</f>
        <v>0</v>
      </c>
      <c r="J800">
        <f>主动技能!P803</f>
        <v>0</v>
      </c>
      <c r="K800">
        <f>主动技能!Q803</f>
        <v>0</v>
      </c>
      <c r="L800">
        <f>主动技能!R803</f>
        <v>0</v>
      </c>
      <c r="M800">
        <f>主动技能!S803</f>
        <v>0</v>
      </c>
      <c r="N800" t="str">
        <f>IF(主动技能!T803="","",主动技能!T803)</f>
        <v/>
      </c>
      <c r="O800" t="str">
        <f>IF(主动技能!U803="","",主动技能!U803)</f>
        <v/>
      </c>
      <c r="P800">
        <f>主动技能!V803</f>
        <v>0</v>
      </c>
      <c r="Q800">
        <f>主动技能!W803</f>
        <v>0</v>
      </c>
      <c r="R800">
        <f>主动技能!X803</f>
        <v>0</v>
      </c>
      <c r="S800">
        <f>主动技能!Y803</f>
        <v>0</v>
      </c>
      <c r="T800">
        <f>主动技能!Z803</f>
        <v>100</v>
      </c>
      <c r="U800">
        <f>主动技能!AB803</f>
        <v>1373</v>
      </c>
      <c r="V800">
        <f>主动技能!AC803</f>
        <v>0</v>
      </c>
      <c r="W800">
        <f>主动技能!AD803</f>
        <v>0</v>
      </c>
      <c r="X800" s="1">
        <v>0</v>
      </c>
      <c r="Y800" s="1">
        <v>0</v>
      </c>
      <c r="Z800" s="1">
        <v>0</v>
      </c>
    </row>
    <row r="801" spans="1:26" x14ac:dyDescent="0.15">
      <c r="A801">
        <f>主动技能!B804</f>
        <v>798</v>
      </c>
      <c r="B801" s="4" t="str">
        <f>主动技能!H804</f>
        <v>岚依</v>
      </c>
      <c r="C801" s="4" t="str">
        <f>主动技能!I804</f>
        <v>对敌方任意单体造成100%攻击力（+1691）点伤害。</v>
      </c>
      <c r="D801" s="4">
        <f>VLOOKUP(主动技能!J804,对应表!F:G,2,FALSE)</f>
        <v>1</v>
      </c>
      <c r="E801" s="4">
        <f>VLOOKUP(主动技能!K804,对应表!J:K,2,FALSE)</f>
        <v>3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>
        <f>主动技能!O804</f>
        <v>0</v>
      </c>
      <c r="J801">
        <f>主动技能!P804</f>
        <v>0</v>
      </c>
      <c r="K801">
        <f>主动技能!Q804</f>
        <v>0</v>
      </c>
      <c r="L801">
        <f>主动技能!R804</f>
        <v>0</v>
      </c>
      <c r="M801">
        <f>主动技能!S804</f>
        <v>0</v>
      </c>
      <c r="N801" t="str">
        <f>IF(主动技能!T804="","",主动技能!T804)</f>
        <v/>
      </c>
      <c r="O801" t="str">
        <f>IF(主动技能!U804="","",主动技能!U804)</f>
        <v/>
      </c>
      <c r="P801">
        <f>主动技能!V804</f>
        <v>0</v>
      </c>
      <c r="Q801">
        <f>主动技能!W804</f>
        <v>0</v>
      </c>
      <c r="R801">
        <f>主动技能!X804</f>
        <v>0</v>
      </c>
      <c r="S801">
        <f>主动技能!Y804</f>
        <v>0</v>
      </c>
      <c r="T801">
        <f>主动技能!Z804</f>
        <v>100</v>
      </c>
      <c r="U801">
        <f>主动技能!AB804</f>
        <v>1691</v>
      </c>
      <c r="V801">
        <f>主动技能!AC804</f>
        <v>0</v>
      </c>
      <c r="W801">
        <f>主动技能!AD804</f>
        <v>0</v>
      </c>
      <c r="X801" s="1">
        <v>0</v>
      </c>
      <c r="Y801" s="1">
        <v>0</v>
      </c>
      <c r="Z801" s="1">
        <v>0</v>
      </c>
    </row>
    <row r="802" spans="1:26" x14ac:dyDescent="0.15">
      <c r="A802">
        <f>主动技能!B805</f>
        <v>799</v>
      </c>
      <c r="B802" s="4" t="str">
        <f>主动技能!H805</f>
        <v>岚依</v>
      </c>
      <c r="C802" s="4" t="str">
        <f>主动技能!I805</f>
        <v>对敌方任意单体造成100%攻击力（+2082）点伤害。</v>
      </c>
      <c r="D802" s="4">
        <f>VLOOKUP(主动技能!J805,对应表!F:G,2,FALSE)</f>
        <v>1</v>
      </c>
      <c r="E802" s="4">
        <f>VLOOKUP(主动技能!K805,对应表!J:K,2,FALSE)</f>
        <v>3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>
        <f>主动技能!O805</f>
        <v>0</v>
      </c>
      <c r="J802">
        <f>主动技能!P805</f>
        <v>0</v>
      </c>
      <c r="K802">
        <f>主动技能!Q805</f>
        <v>0</v>
      </c>
      <c r="L802">
        <f>主动技能!R805</f>
        <v>0</v>
      </c>
      <c r="M802">
        <f>主动技能!S805</f>
        <v>0</v>
      </c>
      <c r="N802" t="str">
        <f>IF(主动技能!T805="","",主动技能!T805)</f>
        <v/>
      </c>
      <c r="O802" t="str">
        <f>IF(主动技能!U805="","",主动技能!U805)</f>
        <v/>
      </c>
      <c r="P802">
        <f>主动技能!V805</f>
        <v>0</v>
      </c>
      <c r="Q802">
        <f>主动技能!W805</f>
        <v>0</v>
      </c>
      <c r="R802">
        <f>主动技能!X805</f>
        <v>0</v>
      </c>
      <c r="S802">
        <f>主动技能!Y805</f>
        <v>0</v>
      </c>
      <c r="T802">
        <f>主动技能!Z805</f>
        <v>100</v>
      </c>
      <c r="U802">
        <f>主动技能!AB805</f>
        <v>2082</v>
      </c>
      <c r="V802">
        <f>主动技能!AC805</f>
        <v>0</v>
      </c>
      <c r="W802">
        <f>主动技能!AD805</f>
        <v>0</v>
      </c>
      <c r="X802" s="1">
        <v>0</v>
      </c>
      <c r="Y802" s="1">
        <v>0</v>
      </c>
      <c r="Z802" s="1">
        <v>0</v>
      </c>
    </row>
    <row r="803" spans="1:26" x14ac:dyDescent="0.15">
      <c r="A803">
        <f>主动技能!B806</f>
        <v>800</v>
      </c>
      <c r="B803" s="4" t="str">
        <f>主动技能!H806</f>
        <v>岚依</v>
      </c>
      <c r="C803" s="4" t="str">
        <f>主动技能!I806</f>
        <v>对敌方任意单体造成100%攻击力（+2563）点伤害。</v>
      </c>
      <c r="D803" s="4">
        <f>VLOOKUP(主动技能!J806,对应表!F:G,2,FALSE)</f>
        <v>1</v>
      </c>
      <c r="E803" s="4">
        <f>VLOOKUP(主动技能!K806,对应表!J:K,2,FALSE)</f>
        <v>3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>
        <f>主动技能!O806</f>
        <v>0</v>
      </c>
      <c r="J803">
        <f>主动技能!P806</f>
        <v>0</v>
      </c>
      <c r="K803">
        <f>主动技能!Q806</f>
        <v>0</v>
      </c>
      <c r="L803">
        <f>主动技能!R806</f>
        <v>0</v>
      </c>
      <c r="M803">
        <f>主动技能!S806</f>
        <v>0</v>
      </c>
      <c r="N803" t="str">
        <f>IF(主动技能!T806="","",主动技能!T806)</f>
        <v/>
      </c>
      <c r="O803" t="str">
        <f>IF(主动技能!U806="","",主动技能!U806)</f>
        <v/>
      </c>
      <c r="P803">
        <f>主动技能!V806</f>
        <v>0</v>
      </c>
      <c r="Q803">
        <f>主动技能!W806</f>
        <v>0</v>
      </c>
      <c r="R803">
        <f>主动技能!X806</f>
        <v>0</v>
      </c>
      <c r="S803">
        <f>主动技能!Y806</f>
        <v>0</v>
      </c>
      <c r="T803">
        <f>主动技能!Z806</f>
        <v>100</v>
      </c>
      <c r="U803">
        <f>主动技能!AB806</f>
        <v>2563</v>
      </c>
      <c r="V803">
        <f>主动技能!AC806</f>
        <v>0</v>
      </c>
      <c r="W803">
        <f>主动技能!AD806</f>
        <v>0</v>
      </c>
      <c r="X803" s="1">
        <v>0</v>
      </c>
      <c r="Y803" s="1">
        <v>0</v>
      </c>
      <c r="Z803" s="1">
        <v>0</v>
      </c>
    </row>
    <row r="804" spans="1:26" x14ac:dyDescent="0.15">
      <c r="A804">
        <f>主动技能!B807</f>
        <v>801</v>
      </c>
      <c r="B804" s="4" t="str">
        <f>主动技能!H807</f>
        <v>冲击斩</v>
      </c>
      <c r="C804" s="4" t="str">
        <f>主动技能!I807</f>
        <v>对敌方单体造成125%攻击力（+95）点伤害。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>
        <f>主动技能!O807</f>
        <v>0</v>
      </c>
      <c r="J804">
        <f>主动技能!P807</f>
        <v>0</v>
      </c>
      <c r="K804">
        <f>主动技能!Q807</f>
        <v>0</v>
      </c>
      <c r="L804">
        <f>主动技能!R807</f>
        <v>0</v>
      </c>
      <c r="M804">
        <f>主动技能!S807</f>
        <v>0</v>
      </c>
      <c r="N804" t="str">
        <f>IF(主动技能!T807="","",主动技能!T807)</f>
        <v/>
      </c>
      <c r="O804" t="str">
        <f>IF(主动技能!U807="","",主动技能!U807)</f>
        <v/>
      </c>
      <c r="P804">
        <f>主动技能!V807</f>
        <v>0</v>
      </c>
      <c r="Q804">
        <f>主动技能!W807</f>
        <v>0</v>
      </c>
      <c r="R804">
        <f>主动技能!X807</f>
        <v>0</v>
      </c>
      <c r="S804">
        <f>主动技能!Y807</f>
        <v>50</v>
      </c>
      <c r="T804">
        <f>主动技能!Z807</f>
        <v>125</v>
      </c>
      <c r="U804">
        <f>主动技能!AB807</f>
        <v>95</v>
      </c>
      <c r="V804">
        <f>主动技能!AC807</f>
        <v>0</v>
      </c>
      <c r="W804">
        <f>主动技能!AD807</f>
        <v>0</v>
      </c>
      <c r="X804" s="1">
        <v>0</v>
      </c>
      <c r="Y804" s="1">
        <v>0</v>
      </c>
      <c r="Z804" s="1">
        <v>0</v>
      </c>
    </row>
    <row r="805" spans="1:26" x14ac:dyDescent="0.15">
      <c r="A805">
        <f>主动技能!B808</f>
        <v>802</v>
      </c>
      <c r="B805" s="4" t="str">
        <f>主动技能!H808</f>
        <v>冲击斩</v>
      </c>
      <c r="C805" s="4" t="str">
        <f>主动技能!I808</f>
        <v>对敌方单体造成125%攻击力（+140）点伤害。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>
        <f>主动技能!O808</f>
        <v>0</v>
      </c>
      <c r="J805">
        <f>主动技能!P808</f>
        <v>0</v>
      </c>
      <c r="K805">
        <f>主动技能!Q808</f>
        <v>0</v>
      </c>
      <c r="L805">
        <f>主动技能!R808</f>
        <v>0</v>
      </c>
      <c r="M805">
        <f>主动技能!S808</f>
        <v>0</v>
      </c>
      <c r="N805" t="str">
        <f>IF(主动技能!T808="","",主动技能!T808)</f>
        <v/>
      </c>
      <c r="O805" t="str">
        <f>IF(主动技能!U808="","",主动技能!U808)</f>
        <v/>
      </c>
      <c r="P805">
        <f>主动技能!V808</f>
        <v>0</v>
      </c>
      <c r="Q805">
        <f>主动技能!W808</f>
        <v>0</v>
      </c>
      <c r="R805">
        <f>主动技能!X808</f>
        <v>0</v>
      </c>
      <c r="S805">
        <f>主动技能!Y808</f>
        <v>50</v>
      </c>
      <c r="T805">
        <f>主动技能!Z808</f>
        <v>125</v>
      </c>
      <c r="U805">
        <f>主动技能!AB808</f>
        <v>140</v>
      </c>
      <c r="V805">
        <f>主动技能!AC808</f>
        <v>0</v>
      </c>
      <c r="W805">
        <f>主动技能!AD808</f>
        <v>0</v>
      </c>
      <c r="X805" s="1">
        <v>0</v>
      </c>
      <c r="Y805" s="1">
        <v>0</v>
      </c>
      <c r="Z805" s="1">
        <v>0</v>
      </c>
    </row>
    <row r="806" spans="1:26" x14ac:dyDescent="0.15">
      <c r="A806">
        <f>主动技能!B809</f>
        <v>803</v>
      </c>
      <c r="B806" s="4" t="str">
        <f>主动技能!H809</f>
        <v>冲击斩</v>
      </c>
      <c r="C806" s="4" t="str">
        <f>主动技能!I809</f>
        <v>对敌方单体造成125%攻击力（+185）点伤害。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>
        <f>主动技能!O809</f>
        <v>0</v>
      </c>
      <c r="J806">
        <f>主动技能!P809</f>
        <v>0</v>
      </c>
      <c r="K806">
        <f>主动技能!Q809</f>
        <v>0</v>
      </c>
      <c r="L806">
        <f>主动技能!R809</f>
        <v>0</v>
      </c>
      <c r="M806">
        <f>主动技能!S809</f>
        <v>0</v>
      </c>
      <c r="N806" t="str">
        <f>IF(主动技能!T809="","",主动技能!T809)</f>
        <v/>
      </c>
      <c r="O806" t="str">
        <f>IF(主动技能!U809="","",主动技能!U809)</f>
        <v/>
      </c>
      <c r="P806">
        <f>主动技能!V809</f>
        <v>0</v>
      </c>
      <c r="Q806">
        <f>主动技能!W809</f>
        <v>0</v>
      </c>
      <c r="R806">
        <f>主动技能!X809</f>
        <v>0</v>
      </c>
      <c r="S806">
        <f>主动技能!Y809</f>
        <v>50</v>
      </c>
      <c r="T806">
        <f>主动技能!Z809</f>
        <v>125</v>
      </c>
      <c r="U806">
        <f>主动技能!AB809</f>
        <v>185</v>
      </c>
      <c r="V806">
        <f>主动技能!AC809</f>
        <v>0</v>
      </c>
      <c r="W806">
        <f>主动技能!AD809</f>
        <v>0</v>
      </c>
      <c r="X806" s="1">
        <v>0</v>
      </c>
      <c r="Y806" s="1">
        <v>0</v>
      </c>
      <c r="Z806" s="1">
        <v>0</v>
      </c>
    </row>
    <row r="807" spans="1:26" x14ac:dyDescent="0.15">
      <c r="A807">
        <f>主动技能!B810</f>
        <v>804</v>
      </c>
      <c r="B807" s="4" t="str">
        <f>主动技能!H810</f>
        <v>冲击斩</v>
      </c>
      <c r="C807" s="4" t="str">
        <f>主动技能!I810</f>
        <v>对敌方单体造成125%攻击力（+229）点伤害。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>
        <f>主动技能!O810</f>
        <v>0</v>
      </c>
      <c r="J807">
        <f>主动技能!P810</f>
        <v>0</v>
      </c>
      <c r="K807">
        <f>主动技能!Q810</f>
        <v>0</v>
      </c>
      <c r="L807">
        <f>主动技能!R810</f>
        <v>0</v>
      </c>
      <c r="M807">
        <f>主动技能!S810</f>
        <v>0</v>
      </c>
      <c r="N807" t="str">
        <f>IF(主动技能!T810="","",主动技能!T810)</f>
        <v/>
      </c>
      <c r="O807" t="str">
        <f>IF(主动技能!U810="","",主动技能!U810)</f>
        <v/>
      </c>
      <c r="P807">
        <f>主动技能!V810</f>
        <v>0</v>
      </c>
      <c r="Q807">
        <f>主动技能!W810</f>
        <v>0</v>
      </c>
      <c r="R807">
        <f>主动技能!X810</f>
        <v>0</v>
      </c>
      <c r="S807">
        <f>主动技能!Y810</f>
        <v>50</v>
      </c>
      <c r="T807">
        <f>主动技能!Z810</f>
        <v>125</v>
      </c>
      <c r="U807">
        <f>主动技能!AB810</f>
        <v>229</v>
      </c>
      <c r="V807">
        <f>主动技能!AC810</f>
        <v>0</v>
      </c>
      <c r="W807">
        <f>主动技能!AD810</f>
        <v>0</v>
      </c>
      <c r="X807" s="1">
        <v>0</v>
      </c>
      <c r="Y807" s="1">
        <v>0</v>
      </c>
      <c r="Z807" s="1">
        <v>0</v>
      </c>
    </row>
    <row r="808" spans="1:26" x14ac:dyDescent="0.15">
      <c r="A808">
        <f>主动技能!B811</f>
        <v>805</v>
      </c>
      <c r="B808" s="4" t="str">
        <f>主动技能!H811</f>
        <v>冲击斩</v>
      </c>
      <c r="C808" s="4" t="str">
        <f>主动技能!I811</f>
        <v>对敌方单体造成125%攻击力（+282）点伤害。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>
        <f>主动技能!O811</f>
        <v>0</v>
      </c>
      <c r="J808">
        <f>主动技能!P811</f>
        <v>0</v>
      </c>
      <c r="K808">
        <f>主动技能!Q811</f>
        <v>0</v>
      </c>
      <c r="L808">
        <f>主动技能!R811</f>
        <v>0</v>
      </c>
      <c r="M808">
        <f>主动技能!S811</f>
        <v>0</v>
      </c>
      <c r="N808" t="str">
        <f>IF(主动技能!T811="","",主动技能!T811)</f>
        <v/>
      </c>
      <c r="O808" t="str">
        <f>IF(主动技能!U811="","",主动技能!U811)</f>
        <v/>
      </c>
      <c r="P808">
        <f>主动技能!V811</f>
        <v>0</v>
      </c>
      <c r="Q808">
        <f>主动技能!W811</f>
        <v>0</v>
      </c>
      <c r="R808">
        <f>主动技能!X811</f>
        <v>0</v>
      </c>
      <c r="S808">
        <f>主动技能!Y811</f>
        <v>50</v>
      </c>
      <c r="T808">
        <f>主动技能!Z811</f>
        <v>125</v>
      </c>
      <c r="U808">
        <f>主动技能!AB811</f>
        <v>282</v>
      </c>
      <c r="V808">
        <f>主动技能!AC811</f>
        <v>0</v>
      </c>
      <c r="W808">
        <f>主动技能!AD811</f>
        <v>0</v>
      </c>
      <c r="X808" s="1">
        <v>0</v>
      </c>
      <c r="Y808" s="1">
        <v>0</v>
      </c>
      <c r="Z808" s="1">
        <v>0</v>
      </c>
    </row>
    <row r="809" spans="1:26" x14ac:dyDescent="0.15">
      <c r="A809">
        <f>主动技能!B812</f>
        <v>806</v>
      </c>
      <c r="B809" s="4" t="str">
        <f>主动技能!H812</f>
        <v>冲击斩</v>
      </c>
      <c r="C809" s="4" t="str">
        <f>主动技能!I812</f>
        <v>对敌方单体造成125%攻击力（+348）点伤害。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>
        <f>主动技能!O812</f>
        <v>0</v>
      </c>
      <c r="J809">
        <f>主动技能!P812</f>
        <v>0</v>
      </c>
      <c r="K809">
        <f>主动技能!Q812</f>
        <v>0</v>
      </c>
      <c r="L809">
        <f>主动技能!R812</f>
        <v>0</v>
      </c>
      <c r="M809">
        <f>主动技能!S812</f>
        <v>0</v>
      </c>
      <c r="N809" t="str">
        <f>IF(主动技能!T812="","",主动技能!T812)</f>
        <v/>
      </c>
      <c r="O809" t="str">
        <f>IF(主动技能!U812="","",主动技能!U812)</f>
        <v/>
      </c>
      <c r="P809">
        <f>主动技能!V812</f>
        <v>0</v>
      </c>
      <c r="Q809">
        <f>主动技能!W812</f>
        <v>0</v>
      </c>
      <c r="R809">
        <f>主动技能!X812</f>
        <v>0</v>
      </c>
      <c r="S809">
        <f>主动技能!Y812</f>
        <v>50</v>
      </c>
      <c r="T809">
        <f>主动技能!Z812</f>
        <v>125</v>
      </c>
      <c r="U809">
        <f>主动技能!AB812</f>
        <v>348</v>
      </c>
      <c r="V809">
        <f>主动技能!AC812</f>
        <v>0</v>
      </c>
      <c r="W809">
        <f>主动技能!AD812</f>
        <v>0</v>
      </c>
      <c r="X809" s="1">
        <v>0</v>
      </c>
      <c r="Y809" s="1">
        <v>0</v>
      </c>
      <c r="Z809" s="1">
        <v>0</v>
      </c>
    </row>
    <row r="810" spans="1:26" x14ac:dyDescent="0.15">
      <c r="A810">
        <f>主动技能!B813</f>
        <v>807</v>
      </c>
      <c r="B810" s="4" t="str">
        <f>主动技能!H813</f>
        <v>冲击斩</v>
      </c>
      <c r="C810" s="4" t="str">
        <f>主动技能!I813</f>
        <v>对敌方单体造成125%攻击力（+428）点伤害。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>
        <f>主动技能!O813</f>
        <v>0</v>
      </c>
      <c r="J810">
        <f>主动技能!P813</f>
        <v>0</v>
      </c>
      <c r="K810">
        <f>主动技能!Q813</f>
        <v>0</v>
      </c>
      <c r="L810">
        <f>主动技能!R813</f>
        <v>0</v>
      </c>
      <c r="M810">
        <f>主动技能!S813</f>
        <v>0</v>
      </c>
      <c r="N810" t="str">
        <f>IF(主动技能!T813="","",主动技能!T813)</f>
        <v/>
      </c>
      <c r="O810" t="str">
        <f>IF(主动技能!U813="","",主动技能!U813)</f>
        <v/>
      </c>
      <c r="P810">
        <f>主动技能!V813</f>
        <v>0</v>
      </c>
      <c r="Q810">
        <f>主动技能!W813</f>
        <v>0</v>
      </c>
      <c r="R810">
        <f>主动技能!X813</f>
        <v>0</v>
      </c>
      <c r="S810">
        <f>主动技能!Y813</f>
        <v>50</v>
      </c>
      <c r="T810">
        <f>主动技能!Z813</f>
        <v>125</v>
      </c>
      <c r="U810">
        <f>主动技能!AB813</f>
        <v>428</v>
      </c>
      <c r="V810">
        <f>主动技能!AC813</f>
        <v>0</v>
      </c>
      <c r="W810">
        <f>主动技能!AD813</f>
        <v>0</v>
      </c>
      <c r="X810" s="1">
        <v>0</v>
      </c>
      <c r="Y810" s="1">
        <v>0</v>
      </c>
      <c r="Z810" s="1">
        <v>0</v>
      </c>
    </row>
    <row r="811" spans="1:26" x14ac:dyDescent="0.15">
      <c r="A811">
        <f>主动技能!B814</f>
        <v>808</v>
      </c>
      <c r="B811" s="4" t="str">
        <f>主动技能!H814</f>
        <v>冲击斩</v>
      </c>
      <c r="C811" s="4" t="str">
        <f>主动技能!I814</f>
        <v>对敌方单体造成125%攻击力（+528）点伤害。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>
        <f>主动技能!O814</f>
        <v>0</v>
      </c>
      <c r="J811">
        <f>主动技能!P814</f>
        <v>0</v>
      </c>
      <c r="K811">
        <f>主动技能!Q814</f>
        <v>0</v>
      </c>
      <c r="L811">
        <f>主动技能!R814</f>
        <v>0</v>
      </c>
      <c r="M811">
        <f>主动技能!S814</f>
        <v>0</v>
      </c>
      <c r="N811" t="str">
        <f>IF(主动技能!T814="","",主动技能!T814)</f>
        <v/>
      </c>
      <c r="O811" t="str">
        <f>IF(主动技能!U814="","",主动技能!U814)</f>
        <v/>
      </c>
      <c r="P811">
        <f>主动技能!V814</f>
        <v>0</v>
      </c>
      <c r="Q811">
        <f>主动技能!W814</f>
        <v>0</v>
      </c>
      <c r="R811">
        <f>主动技能!X814</f>
        <v>0</v>
      </c>
      <c r="S811">
        <f>主动技能!Y814</f>
        <v>50</v>
      </c>
      <c r="T811">
        <f>主动技能!Z814</f>
        <v>125</v>
      </c>
      <c r="U811">
        <f>主动技能!AB814</f>
        <v>528</v>
      </c>
      <c r="V811">
        <f>主动技能!AC814</f>
        <v>0</v>
      </c>
      <c r="W811">
        <f>主动技能!AD814</f>
        <v>0</v>
      </c>
      <c r="X811" s="1">
        <v>0</v>
      </c>
      <c r="Y811" s="1">
        <v>0</v>
      </c>
      <c r="Z811" s="1">
        <v>0</v>
      </c>
    </row>
    <row r="812" spans="1:26" x14ac:dyDescent="0.15">
      <c r="A812">
        <f>主动技能!B815</f>
        <v>809</v>
      </c>
      <c r="B812" s="4" t="str">
        <f>主动技能!H815</f>
        <v>冲击斩</v>
      </c>
      <c r="C812" s="4" t="str">
        <f>主动技能!I815</f>
        <v>对敌方单体造成125%攻击力（+650）点伤害。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>
        <f>主动技能!O815</f>
        <v>0</v>
      </c>
      <c r="J812">
        <f>主动技能!P815</f>
        <v>0</v>
      </c>
      <c r="K812">
        <f>主动技能!Q815</f>
        <v>0</v>
      </c>
      <c r="L812">
        <f>主动技能!R815</f>
        <v>0</v>
      </c>
      <c r="M812">
        <f>主动技能!S815</f>
        <v>0</v>
      </c>
      <c r="N812" t="str">
        <f>IF(主动技能!T815="","",主动技能!T815)</f>
        <v/>
      </c>
      <c r="O812" t="str">
        <f>IF(主动技能!U815="","",主动技能!U815)</f>
        <v/>
      </c>
      <c r="P812">
        <f>主动技能!V815</f>
        <v>0</v>
      </c>
      <c r="Q812">
        <f>主动技能!W815</f>
        <v>0</v>
      </c>
      <c r="R812">
        <f>主动技能!X815</f>
        <v>0</v>
      </c>
      <c r="S812">
        <f>主动技能!Y815</f>
        <v>50</v>
      </c>
      <c r="T812">
        <f>主动技能!Z815</f>
        <v>125</v>
      </c>
      <c r="U812">
        <f>主动技能!AB815</f>
        <v>650</v>
      </c>
      <c r="V812">
        <f>主动技能!AC815</f>
        <v>0</v>
      </c>
      <c r="W812">
        <f>主动技能!AD815</f>
        <v>0</v>
      </c>
      <c r="X812" s="1">
        <v>0</v>
      </c>
      <c r="Y812" s="1">
        <v>0</v>
      </c>
      <c r="Z812" s="1">
        <v>0</v>
      </c>
    </row>
    <row r="813" spans="1:26" x14ac:dyDescent="0.15">
      <c r="A813">
        <f>主动技能!B816</f>
        <v>810</v>
      </c>
      <c r="B813" s="4" t="str">
        <f>主动技能!H816</f>
        <v>冲击斩</v>
      </c>
      <c r="C813" s="4" t="str">
        <f>主动技能!I816</f>
        <v>对敌方单体造成125%攻击力（+800）点伤害。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>
        <f>主动技能!O816</f>
        <v>0</v>
      </c>
      <c r="J813">
        <f>主动技能!P816</f>
        <v>0</v>
      </c>
      <c r="K813">
        <f>主动技能!Q816</f>
        <v>0</v>
      </c>
      <c r="L813">
        <f>主动技能!R816</f>
        <v>0</v>
      </c>
      <c r="M813">
        <f>主动技能!S816</f>
        <v>0</v>
      </c>
      <c r="N813" t="str">
        <f>IF(主动技能!T816="","",主动技能!T816)</f>
        <v/>
      </c>
      <c r="O813" t="str">
        <f>IF(主动技能!U816="","",主动技能!U816)</f>
        <v/>
      </c>
      <c r="P813">
        <f>主动技能!V816</f>
        <v>0</v>
      </c>
      <c r="Q813">
        <f>主动技能!W816</f>
        <v>0</v>
      </c>
      <c r="R813">
        <f>主动技能!X816</f>
        <v>0</v>
      </c>
      <c r="S813">
        <f>主动技能!Y816</f>
        <v>50</v>
      </c>
      <c r="T813">
        <f>主动技能!Z816</f>
        <v>125</v>
      </c>
      <c r="U813">
        <f>主动技能!AB816</f>
        <v>800</v>
      </c>
      <c r="V813">
        <f>主动技能!AC816</f>
        <v>0</v>
      </c>
      <c r="W813">
        <f>主动技能!AD816</f>
        <v>0</v>
      </c>
      <c r="X813" s="1">
        <v>0</v>
      </c>
      <c r="Y813" s="1">
        <v>0</v>
      </c>
      <c r="Z813" s="1">
        <v>0</v>
      </c>
    </row>
    <row r="814" spans="1:26" x14ac:dyDescent="0.15">
      <c r="A814">
        <f>主动技能!B817</f>
        <v>811</v>
      </c>
      <c r="B814" s="4" t="str">
        <f>主动技能!H817</f>
        <v>冲击斩</v>
      </c>
      <c r="C814" s="4" t="str">
        <f>主动技能!I817</f>
        <v>对敌方单体造成125%攻击力（+985）点伤害。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>
        <f>主动技能!O817</f>
        <v>0</v>
      </c>
      <c r="J814">
        <f>主动技能!P817</f>
        <v>0</v>
      </c>
      <c r="K814">
        <f>主动技能!Q817</f>
        <v>0</v>
      </c>
      <c r="L814">
        <f>主动技能!R817</f>
        <v>0</v>
      </c>
      <c r="M814">
        <f>主动技能!S817</f>
        <v>0</v>
      </c>
      <c r="N814" t="str">
        <f>IF(主动技能!T817="","",主动技能!T817)</f>
        <v/>
      </c>
      <c r="O814" t="str">
        <f>IF(主动技能!U817="","",主动技能!U817)</f>
        <v/>
      </c>
      <c r="P814">
        <f>主动技能!V817</f>
        <v>0</v>
      </c>
      <c r="Q814">
        <f>主动技能!W817</f>
        <v>0</v>
      </c>
      <c r="R814">
        <f>主动技能!X817</f>
        <v>0</v>
      </c>
      <c r="S814">
        <f>主动技能!Y817</f>
        <v>50</v>
      </c>
      <c r="T814">
        <f>主动技能!Z817</f>
        <v>125</v>
      </c>
      <c r="U814">
        <f>主动技能!AB817</f>
        <v>985</v>
      </c>
      <c r="V814">
        <f>主动技能!AC817</f>
        <v>0</v>
      </c>
      <c r="W814">
        <f>主动技能!AD817</f>
        <v>0</v>
      </c>
      <c r="X814" s="1">
        <v>0</v>
      </c>
      <c r="Y814" s="1">
        <v>0</v>
      </c>
      <c r="Z814" s="1">
        <v>0</v>
      </c>
    </row>
    <row r="815" spans="1:26" x14ac:dyDescent="0.15">
      <c r="A815">
        <f>主动技能!B818</f>
        <v>812</v>
      </c>
      <c r="B815" s="4" t="str">
        <f>主动技能!H818</f>
        <v>冲击斩</v>
      </c>
      <c r="C815" s="4" t="str">
        <f>主动技能!I818</f>
        <v>对敌方单体造成125%攻击力（+1213）点伤害。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>
        <f>主动技能!O818</f>
        <v>0</v>
      </c>
      <c r="J815">
        <f>主动技能!P818</f>
        <v>0</v>
      </c>
      <c r="K815">
        <f>主动技能!Q818</f>
        <v>0</v>
      </c>
      <c r="L815">
        <f>主动技能!R818</f>
        <v>0</v>
      </c>
      <c r="M815">
        <f>主动技能!S818</f>
        <v>0</v>
      </c>
      <c r="N815" t="str">
        <f>IF(主动技能!T818="","",主动技能!T818)</f>
        <v/>
      </c>
      <c r="O815" t="str">
        <f>IF(主动技能!U818="","",主动技能!U818)</f>
        <v/>
      </c>
      <c r="P815">
        <f>主动技能!V818</f>
        <v>0</v>
      </c>
      <c r="Q815">
        <f>主动技能!W818</f>
        <v>0</v>
      </c>
      <c r="R815">
        <f>主动技能!X818</f>
        <v>0</v>
      </c>
      <c r="S815">
        <f>主动技能!Y818</f>
        <v>50</v>
      </c>
      <c r="T815">
        <f>主动技能!Z818</f>
        <v>125</v>
      </c>
      <c r="U815">
        <f>主动技能!AB818</f>
        <v>1213</v>
      </c>
      <c r="V815">
        <f>主动技能!AC818</f>
        <v>0</v>
      </c>
      <c r="W815">
        <f>主动技能!AD818</f>
        <v>0</v>
      </c>
      <c r="X815" s="1">
        <v>0</v>
      </c>
      <c r="Y815" s="1">
        <v>0</v>
      </c>
      <c r="Z815" s="1">
        <v>0</v>
      </c>
    </row>
    <row r="816" spans="1:26" x14ac:dyDescent="0.15">
      <c r="A816">
        <f>主动技能!B819</f>
        <v>813</v>
      </c>
      <c r="B816" s="4" t="str">
        <f>主动技能!H819</f>
        <v>冲击斩</v>
      </c>
      <c r="C816" s="4" t="str">
        <f>主动技能!I819</f>
        <v>对敌方单体造成125%攻击力（+1494）点伤害。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>
        <f>主动技能!O819</f>
        <v>0</v>
      </c>
      <c r="J816">
        <f>主动技能!P819</f>
        <v>0</v>
      </c>
      <c r="K816">
        <f>主动技能!Q819</f>
        <v>0</v>
      </c>
      <c r="L816">
        <f>主动技能!R819</f>
        <v>0</v>
      </c>
      <c r="M816">
        <f>主动技能!S819</f>
        <v>0</v>
      </c>
      <c r="N816" t="str">
        <f>IF(主动技能!T819="","",主动技能!T819)</f>
        <v/>
      </c>
      <c r="O816" t="str">
        <f>IF(主动技能!U819="","",主动技能!U819)</f>
        <v/>
      </c>
      <c r="P816">
        <f>主动技能!V819</f>
        <v>0</v>
      </c>
      <c r="Q816">
        <f>主动技能!W819</f>
        <v>0</v>
      </c>
      <c r="R816">
        <f>主动技能!X819</f>
        <v>0</v>
      </c>
      <c r="S816">
        <f>主动技能!Y819</f>
        <v>50</v>
      </c>
      <c r="T816">
        <f>主动技能!Z819</f>
        <v>125</v>
      </c>
      <c r="U816">
        <f>主动技能!AB819</f>
        <v>1494</v>
      </c>
      <c r="V816">
        <f>主动技能!AC819</f>
        <v>0</v>
      </c>
      <c r="W816">
        <f>主动技能!AD819</f>
        <v>0</v>
      </c>
      <c r="X816" s="1">
        <v>0</v>
      </c>
      <c r="Y816" s="1">
        <v>0</v>
      </c>
      <c r="Z816" s="1">
        <v>0</v>
      </c>
    </row>
    <row r="817" spans="1:26" x14ac:dyDescent="0.15">
      <c r="A817">
        <f>主动技能!B820</f>
        <v>814</v>
      </c>
      <c r="B817" s="4" t="str">
        <f>主动技能!H820</f>
        <v>冲击斩</v>
      </c>
      <c r="C817" s="4" t="str">
        <f>主动技能!I820</f>
        <v>对敌方单体造成125%攻击力（+1839）点伤害。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>
        <f>主动技能!O820</f>
        <v>0</v>
      </c>
      <c r="J817">
        <f>主动技能!P820</f>
        <v>0</v>
      </c>
      <c r="K817">
        <f>主动技能!Q820</f>
        <v>0</v>
      </c>
      <c r="L817">
        <f>主动技能!R820</f>
        <v>0</v>
      </c>
      <c r="M817">
        <f>主动技能!S820</f>
        <v>0</v>
      </c>
      <c r="N817" t="str">
        <f>IF(主动技能!T820="","",主动技能!T820)</f>
        <v/>
      </c>
      <c r="O817" t="str">
        <f>IF(主动技能!U820="","",主动技能!U820)</f>
        <v/>
      </c>
      <c r="P817">
        <f>主动技能!V820</f>
        <v>0</v>
      </c>
      <c r="Q817">
        <f>主动技能!W820</f>
        <v>0</v>
      </c>
      <c r="R817">
        <f>主动技能!X820</f>
        <v>0</v>
      </c>
      <c r="S817">
        <f>主动技能!Y820</f>
        <v>50</v>
      </c>
      <c r="T817">
        <f>主动技能!Z820</f>
        <v>125</v>
      </c>
      <c r="U817">
        <f>主动技能!AB820</f>
        <v>1839</v>
      </c>
      <c r="V817">
        <f>主动技能!AC820</f>
        <v>0</v>
      </c>
      <c r="W817">
        <f>主动技能!AD820</f>
        <v>0</v>
      </c>
      <c r="X817" s="1">
        <v>0</v>
      </c>
      <c r="Y817" s="1">
        <v>0</v>
      </c>
      <c r="Z817" s="1">
        <v>0</v>
      </c>
    </row>
    <row r="818" spans="1:26" x14ac:dyDescent="0.15">
      <c r="A818">
        <f>主动技能!B821</f>
        <v>815</v>
      </c>
      <c r="B818" s="4" t="str">
        <f>主动技能!H821</f>
        <v>冲击斩</v>
      </c>
      <c r="C818" s="4" t="str">
        <f>主动技能!I821</f>
        <v>对敌方单体造成125%攻击力（+2265）点伤害。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>
        <f>主动技能!O821</f>
        <v>0</v>
      </c>
      <c r="J818">
        <f>主动技能!P821</f>
        <v>0</v>
      </c>
      <c r="K818">
        <f>主动技能!Q821</f>
        <v>0</v>
      </c>
      <c r="L818">
        <f>主动技能!R821</f>
        <v>0</v>
      </c>
      <c r="M818">
        <f>主动技能!S821</f>
        <v>0</v>
      </c>
      <c r="N818" t="str">
        <f>IF(主动技能!T821="","",主动技能!T821)</f>
        <v/>
      </c>
      <c r="O818" t="str">
        <f>IF(主动技能!U821="","",主动技能!U821)</f>
        <v/>
      </c>
      <c r="P818">
        <f>主动技能!V821</f>
        <v>0</v>
      </c>
      <c r="Q818">
        <f>主动技能!W821</f>
        <v>0</v>
      </c>
      <c r="R818">
        <f>主动技能!X821</f>
        <v>0</v>
      </c>
      <c r="S818">
        <f>主动技能!Y821</f>
        <v>50</v>
      </c>
      <c r="T818">
        <f>主动技能!Z821</f>
        <v>125</v>
      </c>
      <c r="U818">
        <f>主动技能!AB821</f>
        <v>2265</v>
      </c>
      <c r="V818">
        <f>主动技能!AC821</f>
        <v>0</v>
      </c>
      <c r="W818">
        <f>主动技能!AD821</f>
        <v>0</v>
      </c>
      <c r="X818" s="1">
        <v>0</v>
      </c>
      <c r="Y818" s="1">
        <v>0</v>
      </c>
      <c r="Z818" s="1">
        <v>0</v>
      </c>
    </row>
    <row r="819" spans="1:26" x14ac:dyDescent="0.15">
      <c r="A819">
        <f>主动技能!B822</f>
        <v>816</v>
      </c>
      <c r="B819" s="4" t="str">
        <f>主动技能!H822</f>
        <v>冲击斩</v>
      </c>
      <c r="C819" s="4" t="str">
        <f>主动技能!I822</f>
        <v>对敌方单体造成125%攻击力（+2789）点伤害。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>
        <f>主动技能!O822</f>
        <v>0</v>
      </c>
      <c r="J819">
        <f>主动技能!P822</f>
        <v>0</v>
      </c>
      <c r="K819">
        <f>主动技能!Q822</f>
        <v>0</v>
      </c>
      <c r="L819">
        <f>主动技能!R822</f>
        <v>0</v>
      </c>
      <c r="M819">
        <f>主动技能!S822</f>
        <v>0</v>
      </c>
      <c r="N819" t="str">
        <f>IF(主动技能!T822="","",主动技能!T822)</f>
        <v/>
      </c>
      <c r="O819" t="str">
        <f>IF(主动技能!U822="","",主动技能!U822)</f>
        <v/>
      </c>
      <c r="P819">
        <f>主动技能!V822</f>
        <v>0</v>
      </c>
      <c r="Q819">
        <f>主动技能!W822</f>
        <v>0</v>
      </c>
      <c r="R819">
        <f>主动技能!X822</f>
        <v>0</v>
      </c>
      <c r="S819">
        <f>主动技能!Y822</f>
        <v>50</v>
      </c>
      <c r="T819">
        <f>主动技能!Z822</f>
        <v>125</v>
      </c>
      <c r="U819">
        <f>主动技能!AB822</f>
        <v>2789</v>
      </c>
      <c r="V819">
        <f>主动技能!AC822</f>
        <v>0</v>
      </c>
      <c r="W819">
        <f>主动技能!AD822</f>
        <v>0</v>
      </c>
      <c r="X819" s="1">
        <v>0</v>
      </c>
      <c r="Y819" s="1">
        <v>0</v>
      </c>
      <c r="Z819" s="1">
        <v>0</v>
      </c>
    </row>
    <row r="820" spans="1:26" x14ac:dyDescent="0.15">
      <c r="A820">
        <f>主动技能!B823</f>
        <v>817</v>
      </c>
      <c r="B820" s="4" t="str">
        <f>主动技能!H823</f>
        <v>冲击斩</v>
      </c>
      <c r="C820" s="4" t="str">
        <f>主动技能!I823</f>
        <v>对敌方单体造成125%攻击力（+3434）点伤害。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>
        <f>主动技能!O823</f>
        <v>0</v>
      </c>
      <c r="J820">
        <f>主动技能!P823</f>
        <v>0</v>
      </c>
      <c r="K820">
        <f>主动技能!Q823</f>
        <v>0</v>
      </c>
      <c r="L820">
        <f>主动技能!R823</f>
        <v>0</v>
      </c>
      <c r="M820">
        <f>主动技能!S823</f>
        <v>0</v>
      </c>
      <c r="N820" t="str">
        <f>IF(主动技能!T823="","",主动技能!T823)</f>
        <v/>
      </c>
      <c r="O820" t="str">
        <f>IF(主动技能!U823="","",主动技能!U823)</f>
        <v/>
      </c>
      <c r="P820">
        <f>主动技能!V823</f>
        <v>0</v>
      </c>
      <c r="Q820">
        <f>主动技能!W823</f>
        <v>0</v>
      </c>
      <c r="R820">
        <f>主动技能!X823</f>
        <v>0</v>
      </c>
      <c r="S820">
        <f>主动技能!Y823</f>
        <v>50</v>
      </c>
      <c r="T820">
        <f>主动技能!Z823</f>
        <v>125</v>
      </c>
      <c r="U820">
        <f>主动技能!AB823</f>
        <v>3434</v>
      </c>
      <c r="V820">
        <f>主动技能!AC823</f>
        <v>0</v>
      </c>
      <c r="W820">
        <f>主动技能!AD823</f>
        <v>0</v>
      </c>
      <c r="X820" s="1">
        <v>0</v>
      </c>
      <c r="Y820" s="1">
        <v>0</v>
      </c>
      <c r="Z820" s="1">
        <v>0</v>
      </c>
    </row>
    <row r="821" spans="1:26" x14ac:dyDescent="0.15">
      <c r="A821">
        <f>主动技能!B824</f>
        <v>818</v>
      </c>
      <c r="B821" s="4" t="str">
        <f>主动技能!H824</f>
        <v>冲击斩</v>
      </c>
      <c r="C821" s="4" t="str">
        <f>主动技能!I824</f>
        <v>对敌方单体造成125%攻击力（+4228）点伤害。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>
        <f>主动技能!O824</f>
        <v>0</v>
      </c>
      <c r="J821">
        <f>主动技能!P824</f>
        <v>0</v>
      </c>
      <c r="K821">
        <f>主动技能!Q824</f>
        <v>0</v>
      </c>
      <c r="L821">
        <f>主动技能!R824</f>
        <v>0</v>
      </c>
      <c r="M821">
        <f>主动技能!S824</f>
        <v>0</v>
      </c>
      <c r="N821" t="str">
        <f>IF(主动技能!T824="","",主动技能!T824)</f>
        <v/>
      </c>
      <c r="O821" t="str">
        <f>IF(主动技能!U824="","",主动技能!U824)</f>
        <v/>
      </c>
      <c r="P821">
        <f>主动技能!V824</f>
        <v>0</v>
      </c>
      <c r="Q821">
        <f>主动技能!W824</f>
        <v>0</v>
      </c>
      <c r="R821">
        <f>主动技能!X824</f>
        <v>0</v>
      </c>
      <c r="S821">
        <f>主动技能!Y824</f>
        <v>50</v>
      </c>
      <c r="T821">
        <f>主动技能!Z824</f>
        <v>125</v>
      </c>
      <c r="U821">
        <f>主动技能!AB824</f>
        <v>4228</v>
      </c>
      <c r="V821">
        <f>主动技能!AC824</f>
        <v>0</v>
      </c>
      <c r="W821">
        <f>主动技能!AD824</f>
        <v>0</v>
      </c>
      <c r="X821" s="1">
        <v>0</v>
      </c>
      <c r="Y821" s="1">
        <v>0</v>
      </c>
      <c r="Z821" s="1">
        <v>0</v>
      </c>
    </row>
    <row r="822" spans="1:26" x14ac:dyDescent="0.15">
      <c r="A822">
        <f>主动技能!B825</f>
        <v>819</v>
      </c>
      <c r="B822" s="4" t="str">
        <f>主动技能!H825</f>
        <v>冲击斩</v>
      </c>
      <c r="C822" s="4" t="str">
        <f>主动技能!I825</f>
        <v>对敌方单体造成125%攻击力（+5205）点伤害。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>
        <f>主动技能!O825</f>
        <v>0</v>
      </c>
      <c r="J822">
        <f>主动技能!P825</f>
        <v>0</v>
      </c>
      <c r="K822">
        <f>主动技能!Q825</f>
        <v>0</v>
      </c>
      <c r="L822">
        <f>主动技能!R825</f>
        <v>0</v>
      </c>
      <c r="M822">
        <f>主动技能!S825</f>
        <v>0</v>
      </c>
      <c r="N822" t="str">
        <f>IF(主动技能!T825="","",主动技能!T825)</f>
        <v/>
      </c>
      <c r="O822" t="str">
        <f>IF(主动技能!U825="","",主动技能!U825)</f>
        <v/>
      </c>
      <c r="P822">
        <f>主动技能!V825</f>
        <v>0</v>
      </c>
      <c r="Q822">
        <f>主动技能!W825</f>
        <v>0</v>
      </c>
      <c r="R822">
        <f>主动技能!X825</f>
        <v>0</v>
      </c>
      <c r="S822">
        <f>主动技能!Y825</f>
        <v>50</v>
      </c>
      <c r="T822">
        <f>主动技能!Z825</f>
        <v>125</v>
      </c>
      <c r="U822">
        <f>主动技能!AB825</f>
        <v>5205</v>
      </c>
      <c r="V822">
        <f>主动技能!AC825</f>
        <v>0</v>
      </c>
      <c r="W822">
        <f>主动技能!AD825</f>
        <v>0</v>
      </c>
      <c r="X822" s="1">
        <v>0</v>
      </c>
      <c r="Y822" s="1">
        <v>0</v>
      </c>
      <c r="Z822" s="1">
        <v>0</v>
      </c>
    </row>
    <row r="823" spans="1:26" x14ac:dyDescent="0.15">
      <c r="A823">
        <f>主动技能!B826</f>
        <v>820</v>
      </c>
      <c r="B823" s="4" t="str">
        <f>主动技能!H826</f>
        <v>冲击斩</v>
      </c>
      <c r="C823" s="4" t="str">
        <f>主动技能!I826</f>
        <v>对敌方单体造成125%攻击力（+6409）点伤害。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>
        <f>主动技能!O826</f>
        <v>0</v>
      </c>
      <c r="J823">
        <f>主动技能!P826</f>
        <v>0</v>
      </c>
      <c r="K823">
        <f>主动技能!Q826</f>
        <v>0</v>
      </c>
      <c r="L823">
        <f>主动技能!R826</f>
        <v>0</v>
      </c>
      <c r="M823">
        <f>主动技能!S826</f>
        <v>0</v>
      </c>
      <c r="N823" t="str">
        <f>IF(主动技能!T826="","",主动技能!T826)</f>
        <v/>
      </c>
      <c r="O823" t="str">
        <f>IF(主动技能!U826="","",主动技能!U826)</f>
        <v/>
      </c>
      <c r="P823">
        <f>主动技能!V826</f>
        <v>0</v>
      </c>
      <c r="Q823">
        <f>主动技能!W826</f>
        <v>0</v>
      </c>
      <c r="R823">
        <f>主动技能!X826</f>
        <v>0</v>
      </c>
      <c r="S823">
        <f>主动技能!Y826</f>
        <v>50</v>
      </c>
      <c r="T823">
        <f>主动技能!Z826</f>
        <v>125</v>
      </c>
      <c r="U823">
        <f>主动技能!AB826</f>
        <v>6409</v>
      </c>
      <c r="V823">
        <f>主动技能!AC826</f>
        <v>0</v>
      </c>
      <c r="W823">
        <f>主动技能!AD826</f>
        <v>0</v>
      </c>
      <c r="X823" s="1">
        <v>0</v>
      </c>
      <c r="Y823" s="1">
        <v>0</v>
      </c>
      <c r="Z823" s="1">
        <v>0</v>
      </c>
    </row>
    <row r="824" spans="1:26" x14ac:dyDescent="0.15">
      <c r="A824">
        <f>主动技能!B827</f>
        <v>821</v>
      </c>
      <c r="B824" s="4" t="str">
        <f>主动技能!H827</f>
        <v>人鱼之怒</v>
      </c>
      <c r="C824" s="4" t="str">
        <f>主动技能!I827</f>
        <v>对敌方后排单体造成125%攻击力（+190）点伤害。并附带流血。</v>
      </c>
      <c r="D824" s="4">
        <f>VLOOKUP(主动技能!J827,对应表!F:G,2,FALSE)</f>
        <v>1</v>
      </c>
      <c r="E824" s="4">
        <f>VLOOKUP(主动技能!K827,对应表!J:K,2,FALSE)</f>
        <v>2</v>
      </c>
      <c r="F824" s="4">
        <f>VLOOKUP(主动技能!L827,对应表!N:O,2,FALSE)</f>
        <v>1</v>
      </c>
      <c r="G824" s="4">
        <f>IF(主动技能!M827="必中",2,1)</f>
        <v>1</v>
      </c>
      <c r="H824" s="4">
        <f>主动技能!N827</f>
        <v>100</v>
      </c>
      <c r="I824" s="4">
        <f>主动技能!O827</f>
        <v>0</v>
      </c>
      <c r="J824">
        <f>主动技能!P827</f>
        <v>0</v>
      </c>
      <c r="K824">
        <f>主动技能!Q827</f>
        <v>0</v>
      </c>
      <c r="L824">
        <f>主动技能!R827</f>
        <v>0</v>
      </c>
      <c r="M824">
        <f>主动技能!S827</f>
        <v>0</v>
      </c>
      <c r="N824" t="str">
        <f>IF(主动技能!T827="","",主动技能!T827)</f>
        <v>1:100:2:0</v>
      </c>
      <c r="O824" t="str">
        <f>IF(主动技能!U827="","",主动技能!U827)</f>
        <v/>
      </c>
      <c r="P824">
        <f>主动技能!V827</f>
        <v>0</v>
      </c>
      <c r="Q824">
        <f>主动技能!W827</f>
        <v>0</v>
      </c>
      <c r="R824">
        <f>主动技能!X827</f>
        <v>0</v>
      </c>
      <c r="S824">
        <f>主动技能!Y827</f>
        <v>100</v>
      </c>
      <c r="T824">
        <f>主动技能!Z827</f>
        <v>125</v>
      </c>
      <c r="U824">
        <f>主动技能!AB827</f>
        <v>190</v>
      </c>
      <c r="V824">
        <f>主动技能!AC827</f>
        <v>0</v>
      </c>
      <c r="W824">
        <f>主动技能!AD827</f>
        <v>0</v>
      </c>
      <c r="X824" s="1">
        <v>0</v>
      </c>
      <c r="Y824" s="1">
        <v>0</v>
      </c>
      <c r="Z824" s="1">
        <v>0</v>
      </c>
    </row>
    <row r="825" spans="1:26" x14ac:dyDescent="0.15">
      <c r="A825">
        <f>主动技能!B828</f>
        <v>822</v>
      </c>
      <c r="B825" s="4" t="str">
        <f>主动技能!H828</f>
        <v>人鱼之怒</v>
      </c>
      <c r="C825" s="4" t="str">
        <f>主动技能!I828</f>
        <v>对敌方后排单体造成125%攻击力（+280）点伤害。并附带流血。</v>
      </c>
      <c r="D825" s="4">
        <f>VLOOKUP(主动技能!J828,对应表!F:G,2,FALSE)</f>
        <v>1</v>
      </c>
      <c r="E825" s="4">
        <f>VLOOKUP(主动技能!K828,对应表!J:K,2,FALSE)</f>
        <v>2</v>
      </c>
      <c r="F825" s="4">
        <f>VLOOKUP(主动技能!L828,对应表!N:O,2,FALSE)</f>
        <v>1</v>
      </c>
      <c r="G825" s="4">
        <f>IF(主动技能!M828="必中",2,1)</f>
        <v>1</v>
      </c>
      <c r="H825" s="4">
        <f>主动技能!N828</f>
        <v>100</v>
      </c>
      <c r="I825" s="4">
        <f>主动技能!O828</f>
        <v>0</v>
      </c>
      <c r="J825">
        <f>主动技能!P828</f>
        <v>0</v>
      </c>
      <c r="K825">
        <f>主动技能!Q828</f>
        <v>0</v>
      </c>
      <c r="L825">
        <f>主动技能!R828</f>
        <v>0</v>
      </c>
      <c r="M825">
        <f>主动技能!S828</f>
        <v>0</v>
      </c>
      <c r="N825" t="str">
        <f>IF(主动技能!T828="","",主动技能!T828)</f>
        <v>1:100:2:0</v>
      </c>
      <c r="O825" t="str">
        <f>IF(主动技能!U828="","",主动技能!U828)</f>
        <v/>
      </c>
      <c r="P825">
        <f>主动技能!V828</f>
        <v>0</v>
      </c>
      <c r="Q825">
        <f>主动技能!W828</f>
        <v>0</v>
      </c>
      <c r="R825">
        <f>主动技能!X828</f>
        <v>0</v>
      </c>
      <c r="S825">
        <f>主动技能!Y828</f>
        <v>100</v>
      </c>
      <c r="T825">
        <f>主动技能!Z828</f>
        <v>125</v>
      </c>
      <c r="U825">
        <f>主动技能!AB828</f>
        <v>280</v>
      </c>
      <c r="V825">
        <f>主动技能!AC828</f>
        <v>0</v>
      </c>
      <c r="W825">
        <f>主动技能!AD828</f>
        <v>0</v>
      </c>
      <c r="X825" s="1">
        <v>0</v>
      </c>
      <c r="Y825" s="1">
        <v>0</v>
      </c>
      <c r="Z825" s="1">
        <v>0</v>
      </c>
    </row>
    <row r="826" spans="1:26" x14ac:dyDescent="0.15">
      <c r="A826">
        <f>主动技能!B829</f>
        <v>823</v>
      </c>
      <c r="B826" s="4" t="str">
        <f>主动技能!H829</f>
        <v>人鱼之怒</v>
      </c>
      <c r="C826" s="4" t="str">
        <f>主动技能!I829</f>
        <v>对敌方后排单体造成125%攻击力（+370）点伤害。并附带流血。</v>
      </c>
      <c r="D826" s="4">
        <f>VLOOKUP(主动技能!J829,对应表!F:G,2,FALSE)</f>
        <v>1</v>
      </c>
      <c r="E826" s="4">
        <f>VLOOKUP(主动技能!K829,对应表!J:K,2,FALSE)</f>
        <v>2</v>
      </c>
      <c r="F826" s="4">
        <f>VLOOKUP(主动技能!L829,对应表!N:O,2,FALSE)</f>
        <v>1</v>
      </c>
      <c r="G826" s="4">
        <f>IF(主动技能!M829="必中",2,1)</f>
        <v>1</v>
      </c>
      <c r="H826" s="4">
        <f>主动技能!N829</f>
        <v>100</v>
      </c>
      <c r="I826" s="4">
        <f>主动技能!O829</f>
        <v>0</v>
      </c>
      <c r="J826">
        <f>主动技能!P829</f>
        <v>0</v>
      </c>
      <c r="K826">
        <f>主动技能!Q829</f>
        <v>0</v>
      </c>
      <c r="L826">
        <f>主动技能!R829</f>
        <v>0</v>
      </c>
      <c r="M826">
        <f>主动技能!S829</f>
        <v>0</v>
      </c>
      <c r="N826" t="str">
        <f>IF(主动技能!T829="","",主动技能!T829)</f>
        <v>1:100:2:0</v>
      </c>
      <c r="O826" t="str">
        <f>IF(主动技能!U829="","",主动技能!U829)</f>
        <v/>
      </c>
      <c r="P826">
        <f>主动技能!V829</f>
        <v>0</v>
      </c>
      <c r="Q826">
        <f>主动技能!W829</f>
        <v>0</v>
      </c>
      <c r="R826">
        <f>主动技能!X829</f>
        <v>0</v>
      </c>
      <c r="S826">
        <f>主动技能!Y829</f>
        <v>100</v>
      </c>
      <c r="T826">
        <f>主动技能!Z829</f>
        <v>125</v>
      </c>
      <c r="U826">
        <f>主动技能!AB829</f>
        <v>370</v>
      </c>
      <c r="V826">
        <f>主动技能!AC829</f>
        <v>0</v>
      </c>
      <c r="W826">
        <f>主动技能!AD829</f>
        <v>0</v>
      </c>
      <c r="X826" s="1">
        <v>0</v>
      </c>
      <c r="Y826" s="1">
        <v>0</v>
      </c>
      <c r="Z826" s="1">
        <v>0</v>
      </c>
    </row>
    <row r="827" spans="1:26" x14ac:dyDescent="0.15">
      <c r="A827">
        <f>主动技能!B830</f>
        <v>824</v>
      </c>
      <c r="B827" s="4" t="str">
        <f>主动技能!H830</f>
        <v>人鱼之怒</v>
      </c>
      <c r="C827" s="4" t="str">
        <f>主动技能!I830</f>
        <v>对敌方后排单体造成125%攻击力（+459）点伤害。并附带流血。</v>
      </c>
      <c r="D827" s="4">
        <f>VLOOKUP(主动技能!J830,对应表!F:G,2,FALSE)</f>
        <v>1</v>
      </c>
      <c r="E827" s="4">
        <f>VLOOKUP(主动技能!K830,对应表!J:K,2,FALSE)</f>
        <v>2</v>
      </c>
      <c r="F827" s="4">
        <f>VLOOKUP(主动技能!L830,对应表!N:O,2,FALSE)</f>
        <v>1</v>
      </c>
      <c r="G827" s="4">
        <f>IF(主动技能!M830="必中",2,1)</f>
        <v>1</v>
      </c>
      <c r="H827" s="4">
        <f>主动技能!N830</f>
        <v>100</v>
      </c>
      <c r="I827" s="4">
        <f>主动技能!O830</f>
        <v>0</v>
      </c>
      <c r="J827">
        <f>主动技能!P830</f>
        <v>0</v>
      </c>
      <c r="K827">
        <f>主动技能!Q830</f>
        <v>0</v>
      </c>
      <c r="L827">
        <f>主动技能!R830</f>
        <v>0</v>
      </c>
      <c r="M827">
        <f>主动技能!S830</f>
        <v>0</v>
      </c>
      <c r="N827" t="str">
        <f>IF(主动技能!T830="","",主动技能!T830)</f>
        <v>1:100:2:0</v>
      </c>
      <c r="O827" t="str">
        <f>IF(主动技能!U830="","",主动技能!U830)</f>
        <v/>
      </c>
      <c r="P827">
        <f>主动技能!V830</f>
        <v>0</v>
      </c>
      <c r="Q827">
        <f>主动技能!W830</f>
        <v>0</v>
      </c>
      <c r="R827">
        <f>主动技能!X830</f>
        <v>0</v>
      </c>
      <c r="S827">
        <f>主动技能!Y830</f>
        <v>100</v>
      </c>
      <c r="T827">
        <f>主动技能!Z830</f>
        <v>125</v>
      </c>
      <c r="U827">
        <f>主动技能!AB830</f>
        <v>459</v>
      </c>
      <c r="V827">
        <f>主动技能!AC830</f>
        <v>0</v>
      </c>
      <c r="W827">
        <f>主动技能!AD830</f>
        <v>0</v>
      </c>
      <c r="X827" s="1">
        <v>0</v>
      </c>
      <c r="Y827" s="1">
        <v>0</v>
      </c>
      <c r="Z827" s="1">
        <v>0</v>
      </c>
    </row>
    <row r="828" spans="1:26" x14ac:dyDescent="0.15">
      <c r="A828">
        <f>主动技能!B831</f>
        <v>825</v>
      </c>
      <c r="B828" s="4" t="str">
        <f>主动技能!H831</f>
        <v>人鱼之怒</v>
      </c>
      <c r="C828" s="4" t="str">
        <f>主动技能!I831</f>
        <v>对敌方后排单体造成125%攻击力（+565）点伤害。并附带流血。</v>
      </c>
      <c r="D828" s="4">
        <f>VLOOKUP(主动技能!J831,对应表!F:G,2,FALSE)</f>
        <v>1</v>
      </c>
      <c r="E828" s="4">
        <f>VLOOKUP(主动技能!K831,对应表!J:K,2,FALSE)</f>
        <v>2</v>
      </c>
      <c r="F828" s="4">
        <f>VLOOKUP(主动技能!L831,对应表!N:O,2,FALSE)</f>
        <v>1</v>
      </c>
      <c r="G828" s="4">
        <f>IF(主动技能!M831="必中",2,1)</f>
        <v>1</v>
      </c>
      <c r="H828" s="4">
        <f>主动技能!N831</f>
        <v>100</v>
      </c>
      <c r="I828" s="4">
        <f>主动技能!O831</f>
        <v>0</v>
      </c>
      <c r="J828">
        <f>主动技能!P831</f>
        <v>0</v>
      </c>
      <c r="K828">
        <f>主动技能!Q831</f>
        <v>0</v>
      </c>
      <c r="L828">
        <f>主动技能!R831</f>
        <v>0</v>
      </c>
      <c r="M828">
        <f>主动技能!S831</f>
        <v>0</v>
      </c>
      <c r="N828" t="str">
        <f>IF(主动技能!T831="","",主动技能!T831)</f>
        <v>1:100:2:0</v>
      </c>
      <c r="O828" t="str">
        <f>IF(主动技能!U831="","",主动技能!U831)</f>
        <v/>
      </c>
      <c r="P828">
        <f>主动技能!V831</f>
        <v>0</v>
      </c>
      <c r="Q828">
        <f>主动技能!W831</f>
        <v>0</v>
      </c>
      <c r="R828">
        <f>主动技能!X831</f>
        <v>0</v>
      </c>
      <c r="S828">
        <f>主动技能!Y831</f>
        <v>100</v>
      </c>
      <c r="T828">
        <f>主动技能!Z831</f>
        <v>125</v>
      </c>
      <c r="U828">
        <f>主动技能!AB831</f>
        <v>565</v>
      </c>
      <c r="V828">
        <f>主动技能!AC831</f>
        <v>0</v>
      </c>
      <c r="W828">
        <f>主动技能!AD831</f>
        <v>0</v>
      </c>
      <c r="X828" s="1">
        <v>0</v>
      </c>
      <c r="Y828" s="1">
        <v>0</v>
      </c>
      <c r="Z828" s="1">
        <v>0</v>
      </c>
    </row>
    <row r="829" spans="1:26" x14ac:dyDescent="0.15">
      <c r="A829">
        <f>主动技能!B832</f>
        <v>826</v>
      </c>
      <c r="B829" s="4" t="str">
        <f>主动技能!H832</f>
        <v>人鱼之怒</v>
      </c>
      <c r="C829" s="4" t="str">
        <f>主动技能!I832</f>
        <v>对敌方后排单体造成125%攻击力（+696）点伤害。并附带流血。</v>
      </c>
      <c r="D829" s="4">
        <f>VLOOKUP(主动技能!J832,对应表!F:G,2,FALSE)</f>
        <v>1</v>
      </c>
      <c r="E829" s="4">
        <f>VLOOKUP(主动技能!K832,对应表!J:K,2,FALSE)</f>
        <v>2</v>
      </c>
      <c r="F829" s="4">
        <f>VLOOKUP(主动技能!L832,对应表!N:O,2,FALSE)</f>
        <v>1</v>
      </c>
      <c r="G829" s="4">
        <f>IF(主动技能!M832="必中",2,1)</f>
        <v>1</v>
      </c>
      <c r="H829" s="4">
        <f>主动技能!N832</f>
        <v>100</v>
      </c>
      <c r="I829" s="4">
        <f>主动技能!O832</f>
        <v>0</v>
      </c>
      <c r="J829">
        <f>主动技能!P832</f>
        <v>0</v>
      </c>
      <c r="K829">
        <f>主动技能!Q832</f>
        <v>0</v>
      </c>
      <c r="L829">
        <f>主动技能!R832</f>
        <v>0</v>
      </c>
      <c r="M829">
        <f>主动技能!S832</f>
        <v>0</v>
      </c>
      <c r="N829" t="str">
        <f>IF(主动技能!T832="","",主动技能!T832)</f>
        <v>1:100:2:0</v>
      </c>
      <c r="O829" t="str">
        <f>IF(主动技能!U832="","",主动技能!U832)</f>
        <v/>
      </c>
      <c r="P829">
        <f>主动技能!V832</f>
        <v>0</v>
      </c>
      <c r="Q829">
        <f>主动技能!W832</f>
        <v>0</v>
      </c>
      <c r="R829">
        <f>主动技能!X832</f>
        <v>0</v>
      </c>
      <c r="S829">
        <f>主动技能!Y832</f>
        <v>100</v>
      </c>
      <c r="T829">
        <f>主动技能!Z832</f>
        <v>125</v>
      </c>
      <c r="U829">
        <f>主动技能!AB832</f>
        <v>696</v>
      </c>
      <c r="V829">
        <f>主动技能!AC832</f>
        <v>0</v>
      </c>
      <c r="W829">
        <f>主动技能!AD832</f>
        <v>0</v>
      </c>
      <c r="X829" s="1">
        <v>0</v>
      </c>
      <c r="Y829" s="1">
        <v>0</v>
      </c>
      <c r="Z829" s="1">
        <v>0</v>
      </c>
    </row>
    <row r="830" spans="1:26" x14ac:dyDescent="0.15">
      <c r="A830">
        <f>主动技能!B833</f>
        <v>827</v>
      </c>
      <c r="B830" s="4" t="str">
        <f>主动技能!H833</f>
        <v>人鱼之怒</v>
      </c>
      <c r="C830" s="4" t="str">
        <f>主动技能!I833</f>
        <v>对敌方后排单体造成125%攻击力（+857）点伤害。并附带流血。</v>
      </c>
      <c r="D830" s="4">
        <f>VLOOKUP(主动技能!J833,对应表!F:G,2,FALSE)</f>
        <v>1</v>
      </c>
      <c r="E830" s="4">
        <f>VLOOKUP(主动技能!K833,对应表!J:K,2,FALSE)</f>
        <v>2</v>
      </c>
      <c r="F830" s="4">
        <f>VLOOKUP(主动技能!L833,对应表!N:O,2,FALSE)</f>
        <v>1</v>
      </c>
      <c r="G830" s="4">
        <f>IF(主动技能!M833="必中",2,1)</f>
        <v>1</v>
      </c>
      <c r="H830" s="4">
        <f>主动技能!N833</f>
        <v>100</v>
      </c>
      <c r="I830" s="4">
        <f>主动技能!O833</f>
        <v>0</v>
      </c>
      <c r="J830">
        <f>主动技能!P833</f>
        <v>0</v>
      </c>
      <c r="K830">
        <f>主动技能!Q833</f>
        <v>0</v>
      </c>
      <c r="L830">
        <f>主动技能!R833</f>
        <v>0</v>
      </c>
      <c r="M830">
        <f>主动技能!S833</f>
        <v>0</v>
      </c>
      <c r="N830" t="str">
        <f>IF(主动技能!T833="","",主动技能!T833)</f>
        <v>1:100:2:0</v>
      </c>
      <c r="O830" t="str">
        <f>IF(主动技能!U833="","",主动技能!U833)</f>
        <v/>
      </c>
      <c r="P830">
        <f>主动技能!V833</f>
        <v>0</v>
      </c>
      <c r="Q830">
        <f>主动技能!W833</f>
        <v>0</v>
      </c>
      <c r="R830">
        <f>主动技能!X833</f>
        <v>0</v>
      </c>
      <c r="S830">
        <f>主动技能!Y833</f>
        <v>100</v>
      </c>
      <c r="T830">
        <f>主动技能!Z833</f>
        <v>125</v>
      </c>
      <c r="U830">
        <f>主动技能!AB833</f>
        <v>857</v>
      </c>
      <c r="V830">
        <f>主动技能!AC833</f>
        <v>0</v>
      </c>
      <c r="W830">
        <f>主动技能!AD833</f>
        <v>0</v>
      </c>
      <c r="X830" s="1">
        <v>0</v>
      </c>
      <c r="Y830" s="1">
        <v>0</v>
      </c>
      <c r="Z830" s="1">
        <v>0</v>
      </c>
    </row>
    <row r="831" spans="1:26" x14ac:dyDescent="0.15">
      <c r="A831">
        <f>主动技能!B834</f>
        <v>828</v>
      </c>
      <c r="B831" s="4" t="str">
        <f>主动技能!H834</f>
        <v>人鱼之怒</v>
      </c>
      <c r="C831" s="4" t="str">
        <f>主动技能!I834</f>
        <v>对敌方后排单体造成125%攻击力（+1056）点伤害。并附带流血。</v>
      </c>
      <c r="D831" s="4">
        <f>VLOOKUP(主动技能!J834,对应表!F:G,2,FALSE)</f>
        <v>1</v>
      </c>
      <c r="E831" s="4">
        <f>VLOOKUP(主动技能!K834,对应表!J:K,2,FALSE)</f>
        <v>2</v>
      </c>
      <c r="F831" s="4">
        <f>VLOOKUP(主动技能!L834,对应表!N:O,2,FALSE)</f>
        <v>1</v>
      </c>
      <c r="G831" s="4">
        <f>IF(主动技能!M834="必中",2,1)</f>
        <v>1</v>
      </c>
      <c r="H831" s="4">
        <f>主动技能!N834</f>
        <v>100</v>
      </c>
      <c r="I831" s="4">
        <f>主动技能!O834</f>
        <v>0</v>
      </c>
      <c r="J831">
        <f>主动技能!P834</f>
        <v>0</v>
      </c>
      <c r="K831">
        <f>主动技能!Q834</f>
        <v>0</v>
      </c>
      <c r="L831">
        <f>主动技能!R834</f>
        <v>0</v>
      </c>
      <c r="M831">
        <f>主动技能!S834</f>
        <v>0</v>
      </c>
      <c r="N831" t="str">
        <f>IF(主动技能!T834="","",主动技能!T834)</f>
        <v>1:100:2:0</v>
      </c>
      <c r="O831" t="str">
        <f>IF(主动技能!U834="","",主动技能!U834)</f>
        <v/>
      </c>
      <c r="P831">
        <f>主动技能!V834</f>
        <v>0</v>
      </c>
      <c r="Q831">
        <f>主动技能!W834</f>
        <v>0</v>
      </c>
      <c r="R831">
        <f>主动技能!X834</f>
        <v>0</v>
      </c>
      <c r="S831">
        <f>主动技能!Y834</f>
        <v>100</v>
      </c>
      <c r="T831">
        <f>主动技能!Z834</f>
        <v>125</v>
      </c>
      <c r="U831">
        <f>主动技能!AB834</f>
        <v>1056</v>
      </c>
      <c r="V831">
        <f>主动技能!AC834</f>
        <v>0</v>
      </c>
      <c r="W831">
        <f>主动技能!AD834</f>
        <v>0</v>
      </c>
      <c r="X831" s="1">
        <v>0</v>
      </c>
      <c r="Y831" s="1">
        <v>0</v>
      </c>
      <c r="Z831" s="1">
        <v>0</v>
      </c>
    </row>
    <row r="832" spans="1:26" x14ac:dyDescent="0.15">
      <c r="A832">
        <f>主动技能!B835</f>
        <v>829</v>
      </c>
      <c r="B832" s="4" t="str">
        <f>主动技能!H835</f>
        <v>人鱼之怒</v>
      </c>
      <c r="C832" s="4" t="str">
        <f>主动技能!I835</f>
        <v>对敌方后排单体造成125%攻击力（+1300）点伤害。并附带流血。</v>
      </c>
      <c r="D832" s="4">
        <f>VLOOKUP(主动技能!J835,对应表!F:G,2,FALSE)</f>
        <v>1</v>
      </c>
      <c r="E832" s="4">
        <f>VLOOKUP(主动技能!K835,对应表!J:K,2,FALSE)</f>
        <v>2</v>
      </c>
      <c r="F832" s="4">
        <f>VLOOKUP(主动技能!L835,对应表!N:O,2,FALSE)</f>
        <v>1</v>
      </c>
      <c r="G832" s="4">
        <f>IF(主动技能!M835="必中",2,1)</f>
        <v>1</v>
      </c>
      <c r="H832" s="4">
        <f>主动技能!N835</f>
        <v>100</v>
      </c>
      <c r="I832" s="4">
        <f>主动技能!O835</f>
        <v>0</v>
      </c>
      <c r="J832">
        <f>主动技能!P835</f>
        <v>0</v>
      </c>
      <c r="K832">
        <f>主动技能!Q835</f>
        <v>0</v>
      </c>
      <c r="L832">
        <f>主动技能!R835</f>
        <v>0</v>
      </c>
      <c r="M832">
        <f>主动技能!S835</f>
        <v>0</v>
      </c>
      <c r="N832" t="str">
        <f>IF(主动技能!T835="","",主动技能!T835)</f>
        <v>1:100:2:0</v>
      </c>
      <c r="O832" t="str">
        <f>IF(主动技能!U835="","",主动技能!U835)</f>
        <v/>
      </c>
      <c r="P832">
        <f>主动技能!V835</f>
        <v>0</v>
      </c>
      <c r="Q832">
        <f>主动技能!W835</f>
        <v>0</v>
      </c>
      <c r="R832">
        <f>主动技能!X835</f>
        <v>0</v>
      </c>
      <c r="S832">
        <f>主动技能!Y835</f>
        <v>100</v>
      </c>
      <c r="T832">
        <f>主动技能!Z835</f>
        <v>125</v>
      </c>
      <c r="U832">
        <f>主动技能!AB835</f>
        <v>1300</v>
      </c>
      <c r="V832">
        <f>主动技能!AC835</f>
        <v>0</v>
      </c>
      <c r="W832">
        <f>主动技能!AD835</f>
        <v>0</v>
      </c>
      <c r="X832" s="1">
        <v>0</v>
      </c>
      <c r="Y832" s="1">
        <v>0</v>
      </c>
      <c r="Z832" s="1">
        <v>0</v>
      </c>
    </row>
    <row r="833" spans="1:26" x14ac:dyDescent="0.15">
      <c r="A833">
        <f>主动技能!B836</f>
        <v>830</v>
      </c>
      <c r="B833" s="4" t="str">
        <f>主动技能!H836</f>
        <v>人鱼之怒</v>
      </c>
      <c r="C833" s="4" t="str">
        <f>主动技能!I836</f>
        <v>对敌方后排单体造成125%攻击力（+1601）点伤害。并附带流血。</v>
      </c>
      <c r="D833" s="4">
        <f>VLOOKUP(主动技能!J836,对应表!F:G,2,FALSE)</f>
        <v>1</v>
      </c>
      <c r="E833" s="4">
        <f>VLOOKUP(主动技能!K836,对应表!J:K,2,FALSE)</f>
        <v>2</v>
      </c>
      <c r="F833" s="4">
        <f>VLOOKUP(主动技能!L836,对应表!N:O,2,FALSE)</f>
        <v>1</v>
      </c>
      <c r="G833" s="4">
        <f>IF(主动技能!M836="必中",2,1)</f>
        <v>1</v>
      </c>
      <c r="H833" s="4">
        <f>主动技能!N836</f>
        <v>100</v>
      </c>
      <c r="I833" s="4">
        <f>主动技能!O836</f>
        <v>0</v>
      </c>
      <c r="J833">
        <f>主动技能!P836</f>
        <v>0</v>
      </c>
      <c r="K833">
        <f>主动技能!Q836</f>
        <v>0</v>
      </c>
      <c r="L833">
        <f>主动技能!R836</f>
        <v>0</v>
      </c>
      <c r="M833">
        <f>主动技能!S836</f>
        <v>0</v>
      </c>
      <c r="N833" t="str">
        <f>IF(主动技能!T836="","",主动技能!T836)</f>
        <v>1:100:2:0</v>
      </c>
      <c r="O833" t="str">
        <f>IF(主动技能!U836="","",主动技能!U836)</f>
        <v/>
      </c>
      <c r="P833">
        <f>主动技能!V836</f>
        <v>0</v>
      </c>
      <c r="Q833">
        <f>主动技能!W836</f>
        <v>0</v>
      </c>
      <c r="R833">
        <f>主动技能!X836</f>
        <v>0</v>
      </c>
      <c r="S833">
        <f>主动技能!Y836</f>
        <v>100</v>
      </c>
      <c r="T833">
        <f>主动技能!Z836</f>
        <v>125</v>
      </c>
      <c r="U833">
        <f>主动技能!AB836</f>
        <v>1601</v>
      </c>
      <c r="V833">
        <f>主动技能!AC836</f>
        <v>0</v>
      </c>
      <c r="W833">
        <f>主动技能!AD836</f>
        <v>0</v>
      </c>
      <c r="X833" s="1">
        <v>0</v>
      </c>
      <c r="Y833" s="1">
        <v>0</v>
      </c>
      <c r="Z833" s="1">
        <v>0</v>
      </c>
    </row>
    <row r="834" spans="1:26" x14ac:dyDescent="0.15">
      <c r="A834">
        <f>主动技能!B837</f>
        <v>831</v>
      </c>
      <c r="B834" s="4" t="str">
        <f>主动技能!H837</f>
        <v>人鱼之怒</v>
      </c>
      <c r="C834" s="4" t="str">
        <f>主动技能!I837</f>
        <v>对敌方后排单体造成125%攻击力（+1971）点伤害。并附带流血。</v>
      </c>
      <c r="D834" s="4">
        <f>VLOOKUP(主动技能!J837,对应表!F:G,2,FALSE)</f>
        <v>1</v>
      </c>
      <c r="E834" s="4">
        <f>VLOOKUP(主动技能!K837,对应表!J:K,2,FALSE)</f>
        <v>2</v>
      </c>
      <c r="F834" s="4">
        <f>VLOOKUP(主动技能!L837,对应表!N:O,2,FALSE)</f>
        <v>1</v>
      </c>
      <c r="G834" s="4">
        <f>IF(主动技能!M837="必中",2,1)</f>
        <v>1</v>
      </c>
      <c r="H834" s="4">
        <f>主动技能!N837</f>
        <v>100</v>
      </c>
      <c r="I834" s="4">
        <f>主动技能!O837</f>
        <v>0</v>
      </c>
      <c r="J834">
        <f>主动技能!P837</f>
        <v>0</v>
      </c>
      <c r="K834">
        <f>主动技能!Q837</f>
        <v>0</v>
      </c>
      <c r="L834">
        <f>主动技能!R837</f>
        <v>0</v>
      </c>
      <c r="M834">
        <f>主动技能!S837</f>
        <v>0</v>
      </c>
      <c r="N834" t="str">
        <f>IF(主动技能!T837="","",主动技能!T837)</f>
        <v>1:100:2:0</v>
      </c>
      <c r="O834" t="str">
        <f>IF(主动技能!U837="","",主动技能!U837)</f>
        <v/>
      </c>
      <c r="P834">
        <f>主动技能!V837</f>
        <v>0</v>
      </c>
      <c r="Q834">
        <f>主动技能!W837</f>
        <v>0</v>
      </c>
      <c r="R834">
        <f>主动技能!X837</f>
        <v>0</v>
      </c>
      <c r="S834">
        <f>主动技能!Y837</f>
        <v>100</v>
      </c>
      <c r="T834">
        <f>主动技能!Z837</f>
        <v>125</v>
      </c>
      <c r="U834">
        <f>主动技能!AB837</f>
        <v>1971</v>
      </c>
      <c r="V834">
        <f>主动技能!AC837</f>
        <v>0</v>
      </c>
      <c r="W834">
        <f>主动技能!AD837</f>
        <v>0</v>
      </c>
      <c r="X834" s="1">
        <v>0</v>
      </c>
      <c r="Y834" s="1">
        <v>0</v>
      </c>
      <c r="Z834" s="1">
        <v>0</v>
      </c>
    </row>
    <row r="835" spans="1:26" x14ac:dyDescent="0.15">
      <c r="A835">
        <f>主动技能!B838</f>
        <v>832</v>
      </c>
      <c r="B835" s="4" t="str">
        <f>主动技能!H838</f>
        <v>人鱼之怒</v>
      </c>
      <c r="C835" s="4" t="str">
        <f>主动技能!I838</f>
        <v>对敌方后排单体造成125%攻击力（+2427）点伤害。并附带流血。</v>
      </c>
      <c r="D835" s="4">
        <f>VLOOKUP(主动技能!J838,对应表!F:G,2,FALSE)</f>
        <v>1</v>
      </c>
      <c r="E835" s="4">
        <f>VLOOKUP(主动技能!K838,对应表!J:K,2,FALSE)</f>
        <v>2</v>
      </c>
      <c r="F835" s="4">
        <f>VLOOKUP(主动技能!L838,对应表!N:O,2,FALSE)</f>
        <v>1</v>
      </c>
      <c r="G835" s="4">
        <f>IF(主动技能!M838="必中",2,1)</f>
        <v>1</v>
      </c>
      <c r="H835" s="4">
        <f>主动技能!N838</f>
        <v>100</v>
      </c>
      <c r="I835" s="4">
        <f>主动技能!O838</f>
        <v>0</v>
      </c>
      <c r="J835">
        <f>主动技能!P838</f>
        <v>0</v>
      </c>
      <c r="K835">
        <f>主动技能!Q838</f>
        <v>0</v>
      </c>
      <c r="L835">
        <f>主动技能!R838</f>
        <v>0</v>
      </c>
      <c r="M835">
        <f>主动技能!S838</f>
        <v>0</v>
      </c>
      <c r="N835" t="str">
        <f>IF(主动技能!T838="","",主动技能!T838)</f>
        <v>1:100:2:0</v>
      </c>
      <c r="O835" t="str">
        <f>IF(主动技能!U838="","",主动技能!U838)</f>
        <v/>
      </c>
      <c r="P835">
        <f>主动技能!V838</f>
        <v>0</v>
      </c>
      <c r="Q835">
        <f>主动技能!W838</f>
        <v>0</v>
      </c>
      <c r="R835">
        <f>主动技能!X838</f>
        <v>0</v>
      </c>
      <c r="S835">
        <f>主动技能!Y838</f>
        <v>100</v>
      </c>
      <c r="T835">
        <f>主动技能!Z838</f>
        <v>125</v>
      </c>
      <c r="U835">
        <f>主动技能!AB838</f>
        <v>2427</v>
      </c>
      <c r="V835">
        <f>主动技能!AC838</f>
        <v>0</v>
      </c>
      <c r="W835">
        <f>主动技能!AD838</f>
        <v>0</v>
      </c>
      <c r="X835" s="1">
        <v>0</v>
      </c>
      <c r="Y835" s="1">
        <v>0</v>
      </c>
      <c r="Z835" s="1">
        <v>0</v>
      </c>
    </row>
    <row r="836" spans="1:26" x14ac:dyDescent="0.15">
      <c r="A836">
        <f>主动技能!B839</f>
        <v>833</v>
      </c>
      <c r="B836" s="4" t="str">
        <f>主动技能!H839</f>
        <v>人鱼之怒</v>
      </c>
      <c r="C836" s="4" t="str">
        <f>主动技能!I839</f>
        <v>对敌方后排单体造成125%攻击力（+2988）点伤害。并附带流血。</v>
      </c>
      <c r="D836" s="4">
        <f>VLOOKUP(主动技能!J839,对应表!F:G,2,FALSE)</f>
        <v>1</v>
      </c>
      <c r="E836" s="4">
        <f>VLOOKUP(主动技能!K839,对应表!J:K,2,FALSE)</f>
        <v>2</v>
      </c>
      <c r="F836" s="4">
        <f>VLOOKUP(主动技能!L839,对应表!N:O,2,FALSE)</f>
        <v>1</v>
      </c>
      <c r="G836" s="4">
        <f>IF(主动技能!M839="必中",2,1)</f>
        <v>1</v>
      </c>
      <c r="H836" s="4">
        <f>主动技能!N839</f>
        <v>100</v>
      </c>
      <c r="I836" s="4">
        <f>主动技能!O839</f>
        <v>0</v>
      </c>
      <c r="J836">
        <f>主动技能!P839</f>
        <v>0</v>
      </c>
      <c r="K836">
        <f>主动技能!Q839</f>
        <v>0</v>
      </c>
      <c r="L836">
        <f>主动技能!R839</f>
        <v>0</v>
      </c>
      <c r="M836">
        <f>主动技能!S839</f>
        <v>0</v>
      </c>
      <c r="N836" t="str">
        <f>IF(主动技能!T839="","",主动技能!T839)</f>
        <v>1:100:2:0</v>
      </c>
      <c r="O836" t="str">
        <f>IF(主动技能!U839="","",主动技能!U839)</f>
        <v/>
      </c>
      <c r="P836">
        <f>主动技能!V839</f>
        <v>0</v>
      </c>
      <c r="Q836">
        <f>主动技能!W839</f>
        <v>0</v>
      </c>
      <c r="R836">
        <f>主动技能!X839</f>
        <v>0</v>
      </c>
      <c r="S836">
        <f>主动技能!Y839</f>
        <v>100</v>
      </c>
      <c r="T836">
        <f>主动技能!Z839</f>
        <v>125</v>
      </c>
      <c r="U836">
        <f>主动技能!AB839</f>
        <v>2988</v>
      </c>
      <c r="V836">
        <f>主动技能!AC839</f>
        <v>0</v>
      </c>
      <c r="W836">
        <f>主动技能!AD839</f>
        <v>0</v>
      </c>
      <c r="X836" s="1">
        <v>0</v>
      </c>
      <c r="Y836" s="1">
        <v>0</v>
      </c>
      <c r="Z836" s="1">
        <v>0</v>
      </c>
    </row>
    <row r="837" spans="1:26" x14ac:dyDescent="0.15">
      <c r="A837">
        <f>主动技能!B840</f>
        <v>834</v>
      </c>
      <c r="B837" s="4" t="str">
        <f>主动技能!H840</f>
        <v>人鱼之怒</v>
      </c>
      <c r="C837" s="4" t="str">
        <f>主动技能!I840</f>
        <v>对敌方后排单体造成125%攻击力（+3679）点伤害。并附带流血。</v>
      </c>
      <c r="D837" s="4">
        <f>VLOOKUP(主动技能!J840,对应表!F:G,2,FALSE)</f>
        <v>1</v>
      </c>
      <c r="E837" s="4">
        <f>VLOOKUP(主动技能!K840,对应表!J:K,2,FALSE)</f>
        <v>2</v>
      </c>
      <c r="F837" s="4">
        <f>VLOOKUP(主动技能!L840,对应表!N:O,2,FALSE)</f>
        <v>1</v>
      </c>
      <c r="G837" s="4">
        <f>IF(主动技能!M840="必中",2,1)</f>
        <v>1</v>
      </c>
      <c r="H837" s="4">
        <f>主动技能!N840</f>
        <v>100</v>
      </c>
      <c r="I837" s="4">
        <f>主动技能!O840</f>
        <v>0</v>
      </c>
      <c r="J837">
        <f>主动技能!P840</f>
        <v>0</v>
      </c>
      <c r="K837">
        <f>主动技能!Q840</f>
        <v>0</v>
      </c>
      <c r="L837">
        <f>主动技能!R840</f>
        <v>0</v>
      </c>
      <c r="M837">
        <f>主动技能!S840</f>
        <v>0</v>
      </c>
      <c r="N837" t="str">
        <f>IF(主动技能!T840="","",主动技能!T840)</f>
        <v>1:100:2:0</v>
      </c>
      <c r="O837" t="str">
        <f>IF(主动技能!U840="","",主动技能!U840)</f>
        <v/>
      </c>
      <c r="P837">
        <f>主动技能!V840</f>
        <v>0</v>
      </c>
      <c r="Q837">
        <f>主动技能!W840</f>
        <v>0</v>
      </c>
      <c r="R837">
        <f>主动技能!X840</f>
        <v>0</v>
      </c>
      <c r="S837">
        <f>主动技能!Y840</f>
        <v>100</v>
      </c>
      <c r="T837">
        <f>主动技能!Z840</f>
        <v>125</v>
      </c>
      <c r="U837">
        <f>主动技能!AB840</f>
        <v>3679</v>
      </c>
      <c r="V837">
        <f>主动技能!AC840</f>
        <v>0</v>
      </c>
      <c r="W837">
        <f>主动技能!AD840</f>
        <v>0</v>
      </c>
      <c r="X837" s="1">
        <v>0</v>
      </c>
      <c r="Y837" s="1">
        <v>0</v>
      </c>
      <c r="Z837" s="1">
        <v>0</v>
      </c>
    </row>
    <row r="838" spans="1:26" x14ac:dyDescent="0.15">
      <c r="A838">
        <f>主动技能!B841</f>
        <v>835</v>
      </c>
      <c r="B838" s="4" t="str">
        <f>主动技能!H841</f>
        <v>人鱼之怒</v>
      </c>
      <c r="C838" s="4" t="str">
        <f>主动技能!I841</f>
        <v>对敌方后排单体造成125%攻击力（+4530）点伤害。并附带流血。</v>
      </c>
      <c r="D838" s="4">
        <f>VLOOKUP(主动技能!J841,对应表!F:G,2,FALSE)</f>
        <v>1</v>
      </c>
      <c r="E838" s="4">
        <f>VLOOKUP(主动技能!K841,对应表!J:K,2,FALSE)</f>
        <v>2</v>
      </c>
      <c r="F838" s="4">
        <f>VLOOKUP(主动技能!L841,对应表!N:O,2,FALSE)</f>
        <v>1</v>
      </c>
      <c r="G838" s="4">
        <f>IF(主动技能!M841="必中",2,1)</f>
        <v>1</v>
      </c>
      <c r="H838" s="4">
        <f>主动技能!N841</f>
        <v>100</v>
      </c>
      <c r="I838" s="4">
        <f>主动技能!O841</f>
        <v>0</v>
      </c>
      <c r="J838">
        <f>主动技能!P841</f>
        <v>0</v>
      </c>
      <c r="K838">
        <f>主动技能!Q841</f>
        <v>0</v>
      </c>
      <c r="L838">
        <f>主动技能!R841</f>
        <v>0</v>
      </c>
      <c r="M838">
        <f>主动技能!S841</f>
        <v>0</v>
      </c>
      <c r="N838" t="str">
        <f>IF(主动技能!T841="","",主动技能!T841)</f>
        <v>1:100:2:0</v>
      </c>
      <c r="O838" t="str">
        <f>IF(主动技能!U841="","",主动技能!U841)</f>
        <v/>
      </c>
      <c r="P838">
        <f>主动技能!V841</f>
        <v>0</v>
      </c>
      <c r="Q838">
        <f>主动技能!W841</f>
        <v>0</v>
      </c>
      <c r="R838">
        <f>主动技能!X841</f>
        <v>0</v>
      </c>
      <c r="S838">
        <f>主动技能!Y841</f>
        <v>100</v>
      </c>
      <c r="T838">
        <f>主动技能!Z841</f>
        <v>125</v>
      </c>
      <c r="U838">
        <f>主动技能!AB841</f>
        <v>4530</v>
      </c>
      <c r="V838">
        <f>主动技能!AC841</f>
        <v>0</v>
      </c>
      <c r="W838">
        <f>主动技能!AD841</f>
        <v>0</v>
      </c>
      <c r="X838" s="1">
        <v>0</v>
      </c>
      <c r="Y838" s="1">
        <v>0</v>
      </c>
      <c r="Z838" s="1">
        <v>0</v>
      </c>
    </row>
    <row r="839" spans="1:26" x14ac:dyDescent="0.15">
      <c r="A839">
        <f>主动技能!B842</f>
        <v>836</v>
      </c>
      <c r="B839" s="4" t="str">
        <f>主动技能!H842</f>
        <v>人鱼之怒</v>
      </c>
      <c r="C839" s="4" t="str">
        <f>主动技能!I842</f>
        <v>对敌方后排单体造成125%攻击力（+5578）点伤害。并附带流血。</v>
      </c>
      <c r="D839" s="4">
        <f>VLOOKUP(主动技能!J842,对应表!F:G,2,FALSE)</f>
        <v>1</v>
      </c>
      <c r="E839" s="4">
        <f>VLOOKUP(主动技能!K842,对应表!J:K,2,FALSE)</f>
        <v>2</v>
      </c>
      <c r="F839" s="4">
        <f>VLOOKUP(主动技能!L842,对应表!N:O,2,FALSE)</f>
        <v>1</v>
      </c>
      <c r="G839" s="4">
        <f>IF(主动技能!M842="必中",2,1)</f>
        <v>1</v>
      </c>
      <c r="H839" s="4">
        <f>主动技能!N842</f>
        <v>100</v>
      </c>
      <c r="I839" s="4">
        <f>主动技能!O842</f>
        <v>0</v>
      </c>
      <c r="J839">
        <f>主动技能!P842</f>
        <v>0</v>
      </c>
      <c r="K839">
        <f>主动技能!Q842</f>
        <v>0</v>
      </c>
      <c r="L839">
        <f>主动技能!R842</f>
        <v>0</v>
      </c>
      <c r="M839">
        <f>主动技能!S842</f>
        <v>0</v>
      </c>
      <c r="N839" t="str">
        <f>IF(主动技能!T842="","",主动技能!T842)</f>
        <v>1:100:2:0</v>
      </c>
      <c r="O839" t="str">
        <f>IF(主动技能!U842="","",主动技能!U842)</f>
        <v/>
      </c>
      <c r="P839">
        <f>主动技能!V842</f>
        <v>0</v>
      </c>
      <c r="Q839">
        <f>主动技能!W842</f>
        <v>0</v>
      </c>
      <c r="R839">
        <f>主动技能!X842</f>
        <v>0</v>
      </c>
      <c r="S839">
        <f>主动技能!Y842</f>
        <v>100</v>
      </c>
      <c r="T839">
        <f>主动技能!Z842</f>
        <v>125</v>
      </c>
      <c r="U839">
        <f>主动技能!AB842</f>
        <v>5578</v>
      </c>
      <c r="V839">
        <f>主动技能!AC842</f>
        <v>0</v>
      </c>
      <c r="W839">
        <f>主动技能!AD842</f>
        <v>0</v>
      </c>
      <c r="X839" s="1">
        <v>0</v>
      </c>
      <c r="Y839" s="1">
        <v>0</v>
      </c>
      <c r="Z839" s="1">
        <v>0</v>
      </c>
    </row>
    <row r="840" spans="1:26" x14ac:dyDescent="0.15">
      <c r="A840">
        <f>主动技能!B843</f>
        <v>837</v>
      </c>
      <c r="B840" s="4" t="str">
        <f>主动技能!H843</f>
        <v>人鱼之怒</v>
      </c>
      <c r="C840" s="4" t="str">
        <f>主动技能!I843</f>
        <v>对敌方后排单体造成125%攻击力（+6868）点伤害。并附带流血。</v>
      </c>
      <c r="D840" s="4">
        <f>VLOOKUP(主动技能!J843,对应表!F:G,2,FALSE)</f>
        <v>1</v>
      </c>
      <c r="E840" s="4">
        <f>VLOOKUP(主动技能!K843,对应表!J:K,2,FALSE)</f>
        <v>2</v>
      </c>
      <c r="F840" s="4">
        <f>VLOOKUP(主动技能!L843,对应表!N:O,2,FALSE)</f>
        <v>1</v>
      </c>
      <c r="G840" s="4">
        <f>IF(主动技能!M843="必中",2,1)</f>
        <v>1</v>
      </c>
      <c r="H840" s="4">
        <f>主动技能!N843</f>
        <v>100</v>
      </c>
      <c r="I840" s="4">
        <f>主动技能!O843</f>
        <v>0</v>
      </c>
      <c r="J840">
        <f>主动技能!P843</f>
        <v>0</v>
      </c>
      <c r="K840">
        <f>主动技能!Q843</f>
        <v>0</v>
      </c>
      <c r="L840">
        <f>主动技能!R843</f>
        <v>0</v>
      </c>
      <c r="M840">
        <f>主动技能!S843</f>
        <v>0</v>
      </c>
      <c r="N840" t="str">
        <f>IF(主动技能!T843="","",主动技能!T843)</f>
        <v>1:100:2:0</v>
      </c>
      <c r="O840" t="str">
        <f>IF(主动技能!U843="","",主动技能!U843)</f>
        <v/>
      </c>
      <c r="P840">
        <f>主动技能!V843</f>
        <v>0</v>
      </c>
      <c r="Q840">
        <f>主动技能!W843</f>
        <v>0</v>
      </c>
      <c r="R840">
        <f>主动技能!X843</f>
        <v>0</v>
      </c>
      <c r="S840">
        <f>主动技能!Y843</f>
        <v>100</v>
      </c>
      <c r="T840">
        <f>主动技能!Z843</f>
        <v>125</v>
      </c>
      <c r="U840">
        <f>主动技能!AB843</f>
        <v>6868</v>
      </c>
      <c r="V840">
        <f>主动技能!AC843</f>
        <v>0</v>
      </c>
      <c r="W840">
        <f>主动技能!AD843</f>
        <v>0</v>
      </c>
      <c r="X840" s="1">
        <v>0</v>
      </c>
      <c r="Y840" s="1">
        <v>0</v>
      </c>
      <c r="Z840" s="1">
        <v>0</v>
      </c>
    </row>
    <row r="841" spans="1:26" x14ac:dyDescent="0.15">
      <c r="A841">
        <f>主动技能!B844</f>
        <v>838</v>
      </c>
      <c r="B841" s="4" t="str">
        <f>主动技能!H844</f>
        <v>人鱼之怒</v>
      </c>
      <c r="C841" s="4" t="str">
        <f>主动技能!I844</f>
        <v>对敌方后排单体造成125%攻击力（+8456）点伤害。并附带流血。</v>
      </c>
      <c r="D841" s="4">
        <f>VLOOKUP(主动技能!J844,对应表!F:G,2,FALSE)</f>
        <v>1</v>
      </c>
      <c r="E841" s="4">
        <f>VLOOKUP(主动技能!K844,对应表!J:K,2,FALSE)</f>
        <v>2</v>
      </c>
      <c r="F841" s="4">
        <f>VLOOKUP(主动技能!L844,对应表!N:O,2,FALSE)</f>
        <v>1</v>
      </c>
      <c r="G841" s="4">
        <f>IF(主动技能!M844="必中",2,1)</f>
        <v>1</v>
      </c>
      <c r="H841" s="4">
        <f>主动技能!N844</f>
        <v>100</v>
      </c>
      <c r="I841" s="4">
        <f>主动技能!O844</f>
        <v>0</v>
      </c>
      <c r="J841">
        <f>主动技能!P844</f>
        <v>0</v>
      </c>
      <c r="K841">
        <f>主动技能!Q844</f>
        <v>0</v>
      </c>
      <c r="L841">
        <f>主动技能!R844</f>
        <v>0</v>
      </c>
      <c r="M841">
        <f>主动技能!S844</f>
        <v>0</v>
      </c>
      <c r="N841" t="str">
        <f>IF(主动技能!T844="","",主动技能!T844)</f>
        <v>1:100:2:0</v>
      </c>
      <c r="O841" t="str">
        <f>IF(主动技能!U844="","",主动技能!U844)</f>
        <v/>
      </c>
      <c r="P841">
        <f>主动技能!V844</f>
        <v>0</v>
      </c>
      <c r="Q841">
        <f>主动技能!W844</f>
        <v>0</v>
      </c>
      <c r="R841">
        <f>主动技能!X844</f>
        <v>0</v>
      </c>
      <c r="S841">
        <f>主动技能!Y844</f>
        <v>100</v>
      </c>
      <c r="T841">
        <f>主动技能!Z844</f>
        <v>125</v>
      </c>
      <c r="U841">
        <f>主动技能!AB844</f>
        <v>8456</v>
      </c>
      <c r="V841">
        <f>主动技能!AC844</f>
        <v>0</v>
      </c>
      <c r="W841">
        <f>主动技能!AD844</f>
        <v>0</v>
      </c>
      <c r="X841" s="1">
        <v>0</v>
      </c>
      <c r="Y841" s="1">
        <v>0</v>
      </c>
      <c r="Z841" s="1">
        <v>0</v>
      </c>
    </row>
    <row r="842" spans="1:26" x14ac:dyDescent="0.15">
      <c r="A842">
        <f>主动技能!B845</f>
        <v>839</v>
      </c>
      <c r="B842" s="4" t="str">
        <f>主动技能!H845</f>
        <v>人鱼之怒</v>
      </c>
      <c r="C842" s="4" t="str">
        <f>主动技能!I845</f>
        <v>对敌方后排单体造成125%攻击力（+10411）点伤害。并附带流血。</v>
      </c>
      <c r="D842" s="4">
        <f>VLOOKUP(主动技能!J845,对应表!F:G,2,FALSE)</f>
        <v>1</v>
      </c>
      <c r="E842" s="4">
        <f>VLOOKUP(主动技能!K845,对应表!J:K,2,FALSE)</f>
        <v>2</v>
      </c>
      <c r="F842" s="4">
        <f>VLOOKUP(主动技能!L845,对应表!N:O,2,FALSE)</f>
        <v>1</v>
      </c>
      <c r="G842" s="4">
        <f>IF(主动技能!M845="必中",2,1)</f>
        <v>1</v>
      </c>
      <c r="H842" s="4">
        <f>主动技能!N845</f>
        <v>100</v>
      </c>
      <c r="I842" s="4">
        <f>主动技能!O845</f>
        <v>0</v>
      </c>
      <c r="J842">
        <f>主动技能!P845</f>
        <v>0</v>
      </c>
      <c r="K842">
        <f>主动技能!Q845</f>
        <v>0</v>
      </c>
      <c r="L842">
        <f>主动技能!R845</f>
        <v>0</v>
      </c>
      <c r="M842">
        <f>主动技能!S845</f>
        <v>0</v>
      </c>
      <c r="N842" t="str">
        <f>IF(主动技能!T845="","",主动技能!T845)</f>
        <v>1:100:2:0</v>
      </c>
      <c r="O842" t="str">
        <f>IF(主动技能!U845="","",主动技能!U845)</f>
        <v/>
      </c>
      <c r="P842">
        <f>主动技能!V845</f>
        <v>0</v>
      </c>
      <c r="Q842">
        <f>主动技能!W845</f>
        <v>0</v>
      </c>
      <c r="R842">
        <f>主动技能!X845</f>
        <v>0</v>
      </c>
      <c r="S842">
        <f>主动技能!Y845</f>
        <v>100</v>
      </c>
      <c r="T842">
        <f>主动技能!Z845</f>
        <v>125</v>
      </c>
      <c r="U842">
        <f>主动技能!AB845</f>
        <v>10411</v>
      </c>
      <c r="V842">
        <f>主动技能!AC845</f>
        <v>0</v>
      </c>
      <c r="W842">
        <f>主动技能!AD845</f>
        <v>0</v>
      </c>
      <c r="X842" s="1">
        <v>0</v>
      </c>
      <c r="Y842" s="1">
        <v>0</v>
      </c>
      <c r="Z842" s="1">
        <v>0</v>
      </c>
    </row>
    <row r="843" spans="1:26" x14ac:dyDescent="0.15">
      <c r="A843">
        <f>主动技能!B846</f>
        <v>840</v>
      </c>
      <c r="B843" s="4" t="str">
        <f>主动技能!H846</f>
        <v>人鱼之怒</v>
      </c>
      <c r="C843" s="4" t="str">
        <f>主动技能!I846</f>
        <v>对敌方后排单体造成125%攻击力（+12819）点伤害。并附带流血。</v>
      </c>
      <c r="D843" s="4">
        <f>VLOOKUP(主动技能!J846,对应表!F:G,2,FALSE)</f>
        <v>1</v>
      </c>
      <c r="E843" s="4">
        <f>VLOOKUP(主动技能!K846,对应表!J:K,2,FALSE)</f>
        <v>2</v>
      </c>
      <c r="F843" s="4">
        <f>VLOOKUP(主动技能!L846,对应表!N:O,2,FALSE)</f>
        <v>1</v>
      </c>
      <c r="G843" s="4">
        <f>IF(主动技能!M846="必中",2,1)</f>
        <v>1</v>
      </c>
      <c r="H843" s="4">
        <f>主动技能!N846</f>
        <v>100</v>
      </c>
      <c r="I843" s="4">
        <f>主动技能!O846</f>
        <v>0</v>
      </c>
      <c r="J843">
        <f>主动技能!P846</f>
        <v>0</v>
      </c>
      <c r="K843">
        <f>主动技能!Q846</f>
        <v>0</v>
      </c>
      <c r="L843">
        <f>主动技能!R846</f>
        <v>0</v>
      </c>
      <c r="M843">
        <f>主动技能!S846</f>
        <v>0</v>
      </c>
      <c r="N843" t="str">
        <f>IF(主动技能!T846="","",主动技能!T846)</f>
        <v>1:100:2:0</v>
      </c>
      <c r="O843" t="str">
        <f>IF(主动技能!U846="","",主动技能!U846)</f>
        <v/>
      </c>
      <c r="P843">
        <f>主动技能!V846</f>
        <v>0</v>
      </c>
      <c r="Q843">
        <f>主动技能!W846</f>
        <v>0</v>
      </c>
      <c r="R843">
        <f>主动技能!X846</f>
        <v>0</v>
      </c>
      <c r="S843">
        <f>主动技能!Y846</f>
        <v>100</v>
      </c>
      <c r="T843">
        <f>主动技能!Z846</f>
        <v>125</v>
      </c>
      <c r="U843">
        <f>主动技能!AB846</f>
        <v>12819</v>
      </c>
      <c r="V843">
        <f>主动技能!AC846</f>
        <v>0</v>
      </c>
      <c r="W843">
        <f>主动技能!AD846</f>
        <v>0</v>
      </c>
      <c r="X843" s="1">
        <v>0</v>
      </c>
      <c r="Y843" s="1">
        <v>0</v>
      </c>
      <c r="Z843" s="1">
        <v>0</v>
      </c>
    </row>
    <row r="844" spans="1:26" x14ac:dyDescent="0.15">
      <c r="A844">
        <f>主动技能!B847</f>
        <v>841</v>
      </c>
      <c r="B844" s="4" t="str">
        <f>主动技能!H847</f>
        <v>炀烈</v>
      </c>
      <c r="C844" s="4" t="str">
        <f>主动技能!I847</f>
        <v>对敌方单体攻击，造成100%攻击力（+38）点伤害。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>
        <f>主动技能!O847</f>
        <v>0</v>
      </c>
      <c r="J844">
        <f>主动技能!P847</f>
        <v>0</v>
      </c>
      <c r="K844">
        <f>主动技能!Q847</f>
        <v>0</v>
      </c>
      <c r="L844">
        <f>主动技能!R847</f>
        <v>0</v>
      </c>
      <c r="M844">
        <f>主动技能!S847</f>
        <v>0</v>
      </c>
      <c r="N844" t="str">
        <f>IF(主动技能!T847="","",主动技能!T847)</f>
        <v/>
      </c>
      <c r="O844" t="str">
        <f>IF(主动技能!U847="","",主动技能!U847)</f>
        <v/>
      </c>
      <c r="P844">
        <f>主动技能!V847</f>
        <v>0</v>
      </c>
      <c r="Q844">
        <f>主动技能!W847</f>
        <v>0</v>
      </c>
      <c r="R844">
        <f>主动技能!X847</f>
        <v>0</v>
      </c>
      <c r="S844">
        <f>主动技能!Y847</f>
        <v>0</v>
      </c>
      <c r="T844">
        <f>主动技能!Z847</f>
        <v>100</v>
      </c>
      <c r="U844">
        <f>主动技能!AB847</f>
        <v>38</v>
      </c>
      <c r="V844">
        <f>主动技能!AC847</f>
        <v>0</v>
      </c>
      <c r="W844">
        <f>主动技能!AD847</f>
        <v>0</v>
      </c>
      <c r="X844" s="1">
        <v>0</v>
      </c>
      <c r="Y844" s="1">
        <v>0</v>
      </c>
      <c r="Z844" s="1">
        <v>0</v>
      </c>
    </row>
    <row r="845" spans="1:26" x14ac:dyDescent="0.15">
      <c r="A845">
        <f>主动技能!B848</f>
        <v>842</v>
      </c>
      <c r="B845" s="4" t="str">
        <f>主动技能!H848</f>
        <v>炀烈</v>
      </c>
      <c r="C845" s="4" t="str">
        <f>主动技能!I848</f>
        <v>对敌方单体攻击，造成100%攻击力（+56）点伤害。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>
        <f>主动技能!O848</f>
        <v>0</v>
      </c>
      <c r="J845">
        <f>主动技能!P848</f>
        <v>0</v>
      </c>
      <c r="K845">
        <f>主动技能!Q848</f>
        <v>0</v>
      </c>
      <c r="L845">
        <f>主动技能!R848</f>
        <v>0</v>
      </c>
      <c r="M845">
        <f>主动技能!S848</f>
        <v>0</v>
      </c>
      <c r="N845" t="str">
        <f>IF(主动技能!T848="","",主动技能!T848)</f>
        <v/>
      </c>
      <c r="O845" t="str">
        <f>IF(主动技能!U848="","",主动技能!U848)</f>
        <v/>
      </c>
      <c r="P845">
        <f>主动技能!V848</f>
        <v>0</v>
      </c>
      <c r="Q845">
        <f>主动技能!W848</f>
        <v>0</v>
      </c>
      <c r="R845">
        <f>主动技能!X848</f>
        <v>0</v>
      </c>
      <c r="S845">
        <f>主动技能!Y848</f>
        <v>0</v>
      </c>
      <c r="T845">
        <f>主动技能!Z848</f>
        <v>100</v>
      </c>
      <c r="U845">
        <f>主动技能!AB848</f>
        <v>56</v>
      </c>
      <c r="V845">
        <f>主动技能!AC848</f>
        <v>0</v>
      </c>
      <c r="W845">
        <f>主动技能!AD848</f>
        <v>0</v>
      </c>
      <c r="X845" s="1">
        <v>0</v>
      </c>
      <c r="Y845" s="1">
        <v>0</v>
      </c>
      <c r="Z845" s="1">
        <v>0</v>
      </c>
    </row>
    <row r="846" spans="1:26" x14ac:dyDescent="0.15">
      <c r="A846">
        <f>主动技能!B849</f>
        <v>843</v>
      </c>
      <c r="B846" s="4" t="str">
        <f>主动技能!H849</f>
        <v>炀烈</v>
      </c>
      <c r="C846" s="4" t="str">
        <f>主动技能!I849</f>
        <v>对敌方单体攻击，造成100%攻击力（+74）点伤害。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>
        <f>主动技能!O849</f>
        <v>0</v>
      </c>
      <c r="J846">
        <f>主动技能!P849</f>
        <v>0</v>
      </c>
      <c r="K846">
        <f>主动技能!Q849</f>
        <v>0</v>
      </c>
      <c r="L846">
        <f>主动技能!R849</f>
        <v>0</v>
      </c>
      <c r="M846">
        <f>主动技能!S849</f>
        <v>0</v>
      </c>
      <c r="N846" t="str">
        <f>IF(主动技能!T849="","",主动技能!T849)</f>
        <v/>
      </c>
      <c r="O846" t="str">
        <f>IF(主动技能!U849="","",主动技能!U849)</f>
        <v/>
      </c>
      <c r="P846">
        <f>主动技能!V849</f>
        <v>0</v>
      </c>
      <c r="Q846">
        <f>主动技能!W849</f>
        <v>0</v>
      </c>
      <c r="R846">
        <f>主动技能!X849</f>
        <v>0</v>
      </c>
      <c r="S846">
        <f>主动技能!Y849</f>
        <v>0</v>
      </c>
      <c r="T846">
        <f>主动技能!Z849</f>
        <v>100</v>
      </c>
      <c r="U846">
        <f>主动技能!AB849</f>
        <v>74</v>
      </c>
      <c r="V846">
        <f>主动技能!AC849</f>
        <v>0</v>
      </c>
      <c r="W846">
        <f>主动技能!AD849</f>
        <v>0</v>
      </c>
      <c r="X846" s="1">
        <v>0</v>
      </c>
      <c r="Y846" s="1">
        <v>0</v>
      </c>
      <c r="Z846" s="1">
        <v>0</v>
      </c>
    </row>
    <row r="847" spans="1:26" x14ac:dyDescent="0.15">
      <c r="A847">
        <f>主动技能!B850</f>
        <v>844</v>
      </c>
      <c r="B847" s="4" t="str">
        <f>主动技能!H850</f>
        <v>炀烈</v>
      </c>
      <c r="C847" s="4" t="str">
        <f>主动技能!I850</f>
        <v>对敌方单体攻击，造成100%攻击力（+91）点伤害。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>
        <f>主动技能!O850</f>
        <v>0</v>
      </c>
      <c r="J847">
        <f>主动技能!P850</f>
        <v>0</v>
      </c>
      <c r="K847">
        <f>主动技能!Q850</f>
        <v>0</v>
      </c>
      <c r="L847">
        <f>主动技能!R850</f>
        <v>0</v>
      </c>
      <c r="M847">
        <f>主动技能!S850</f>
        <v>0</v>
      </c>
      <c r="N847" t="str">
        <f>IF(主动技能!T850="","",主动技能!T850)</f>
        <v/>
      </c>
      <c r="O847" t="str">
        <f>IF(主动技能!U850="","",主动技能!U850)</f>
        <v/>
      </c>
      <c r="P847">
        <f>主动技能!V850</f>
        <v>0</v>
      </c>
      <c r="Q847">
        <f>主动技能!W850</f>
        <v>0</v>
      </c>
      <c r="R847">
        <f>主动技能!X850</f>
        <v>0</v>
      </c>
      <c r="S847">
        <f>主动技能!Y850</f>
        <v>0</v>
      </c>
      <c r="T847">
        <f>主动技能!Z850</f>
        <v>100</v>
      </c>
      <c r="U847">
        <f>主动技能!AB850</f>
        <v>91</v>
      </c>
      <c r="V847">
        <f>主动技能!AC850</f>
        <v>0</v>
      </c>
      <c r="W847">
        <f>主动技能!AD850</f>
        <v>0</v>
      </c>
      <c r="X847" s="1">
        <v>0</v>
      </c>
      <c r="Y847" s="1">
        <v>0</v>
      </c>
      <c r="Z847" s="1">
        <v>0</v>
      </c>
    </row>
    <row r="848" spans="1:26" x14ac:dyDescent="0.15">
      <c r="A848">
        <f>主动技能!B851</f>
        <v>845</v>
      </c>
      <c r="B848" s="4" t="str">
        <f>主动技能!H851</f>
        <v>炀烈</v>
      </c>
      <c r="C848" s="4" t="str">
        <f>主动技能!I851</f>
        <v>对敌方单体攻击，造成100%攻击力（+113）点伤害。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>
        <f>主动技能!O851</f>
        <v>0</v>
      </c>
      <c r="J848">
        <f>主动技能!P851</f>
        <v>0</v>
      </c>
      <c r="K848">
        <f>主动技能!Q851</f>
        <v>0</v>
      </c>
      <c r="L848">
        <f>主动技能!R851</f>
        <v>0</v>
      </c>
      <c r="M848">
        <f>主动技能!S851</f>
        <v>0</v>
      </c>
      <c r="N848" t="str">
        <f>IF(主动技能!T851="","",主动技能!T851)</f>
        <v/>
      </c>
      <c r="O848" t="str">
        <f>IF(主动技能!U851="","",主动技能!U851)</f>
        <v/>
      </c>
      <c r="P848">
        <f>主动技能!V851</f>
        <v>0</v>
      </c>
      <c r="Q848">
        <f>主动技能!W851</f>
        <v>0</v>
      </c>
      <c r="R848">
        <f>主动技能!X851</f>
        <v>0</v>
      </c>
      <c r="S848">
        <f>主动技能!Y851</f>
        <v>0</v>
      </c>
      <c r="T848">
        <f>主动技能!Z851</f>
        <v>100</v>
      </c>
      <c r="U848">
        <f>主动技能!AB851</f>
        <v>113</v>
      </c>
      <c r="V848">
        <f>主动技能!AC851</f>
        <v>0</v>
      </c>
      <c r="W848">
        <f>主动技能!AD851</f>
        <v>0</v>
      </c>
      <c r="X848" s="1">
        <v>0</v>
      </c>
      <c r="Y848" s="1">
        <v>0</v>
      </c>
      <c r="Z848" s="1">
        <v>0</v>
      </c>
    </row>
    <row r="849" spans="1:26" x14ac:dyDescent="0.15">
      <c r="A849">
        <f>主动技能!B852</f>
        <v>846</v>
      </c>
      <c r="B849" s="4" t="str">
        <f>主动技能!H852</f>
        <v>炀烈</v>
      </c>
      <c r="C849" s="4" t="str">
        <f>主动技能!I852</f>
        <v>对敌方单体攻击，造成100%攻击力（+139）点伤害。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>
        <f>主动技能!O852</f>
        <v>0</v>
      </c>
      <c r="J849">
        <f>主动技能!P852</f>
        <v>0</v>
      </c>
      <c r="K849">
        <f>主动技能!Q852</f>
        <v>0</v>
      </c>
      <c r="L849">
        <f>主动技能!R852</f>
        <v>0</v>
      </c>
      <c r="M849">
        <f>主动技能!S852</f>
        <v>0</v>
      </c>
      <c r="N849" t="str">
        <f>IF(主动技能!T852="","",主动技能!T852)</f>
        <v/>
      </c>
      <c r="O849" t="str">
        <f>IF(主动技能!U852="","",主动技能!U852)</f>
        <v/>
      </c>
      <c r="P849">
        <f>主动技能!V852</f>
        <v>0</v>
      </c>
      <c r="Q849">
        <f>主动技能!W852</f>
        <v>0</v>
      </c>
      <c r="R849">
        <f>主动技能!X852</f>
        <v>0</v>
      </c>
      <c r="S849">
        <f>主动技能!Y852</f>
        <v>0</v>
      </c>
      <c r="T849">
        <f>主动技能!Z852</f>
        <v>100</v>
      </c>
      <c r="U849">
        <f>主动技能!AB852</f>
        <v>139</v>
      </c>
      <c r="V849">
        <f>主动技能!AC852</f>
        <v>0</v>
      </c>
      <c r="W849">
        <f>主动技能!AD852</f>
        <v>0</v>
      </c>
      <c r="X849" s="1">
        <v>0</v>
      </c>
      <c r="Y849" s="1">
        <v>0</v>
      </c>
      <c r="Z849" s="1">
        <v>0</v>
      </c>
    </row>
    <row r="850" spans="1:26" x14ac:dyDescent="0.15">
      <c r="A850">
        <f>主动技能!B853</f>
        <v>847</v>
      </c>
      <c r="B850" s="4" t="str">
        <f>主动技能!H853</f>
        <v>炀烈</v>
      </c>
      <c r="C850" s="4" t="str">
        <f>主动技能!I853</f>
        <v>对敌方单体攻击，造成100%攻击力（+171）点伤害。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>
        <f>主动技能!O853</f>
        <v>0</v>
      </c>
      <c r="J850">
        <f>主动技能!P853</f>
        <v>0</v>
      </c>
      <c r="K850">
        <f>主动技能!Q853</f>
        <v>0</v>
      </c>
      <c r="L850">
        <f>主动技能!R853</f>
        <v>0</v>
      </c>
      <c r="M850">
        <f>主动技能!S853</f>
        <v>0</v>
      </c>
      <c r="N850" t="str">
        <f>IF(主动技能!T853="","",主动技能!T853)</f>
        <v/>
      </c>
      <c r="O850" t="str">
        <f>IF(主动技能!U853="","",主动技能!U853)</f>
        <v/>
      </c>
      <c r="P850">
        <f>主动技能!V853</f>
        <v>0</v>
      </c>
      <c r="Q850">
        <f>主动技能!W853</f>
        <v>0</v>
      </c>
      <c r="R850">
        <f>主动技能!X853</f>
        <v>0</v>
      </c>
      <c r="S850">
        <f>主动技能!Y853</f>
        <v>0</v>
      </c>
      <c r="T850">
        <f>主动技能!Z853</f>
        <v>100</v>
      </c>
      <c r="U850">
        <f>主动技能!AB853</f>
        <v>171</v>
      </c>
      <c r="V850">
        <f>主动技能!AC853</f>
        <v>0</v>
      </c>
      <c r="W850">
        <f>主动技能!AD853</f>
        <v>0</v>
      </c>
      <c r="X850" s="1">
        <v>0</v>
      </c>
      <c r="Y850" s="1">
        <v>0</v>
      </c>
      <c r="Z850" s="1">
        <v>0</v>
      </c>
    </row>
    <row r="851" spans="1:26" x14ac:dyDescent="0.15">
      <c r="A851">
        <f>主动技能!B854</f>
        <v>848</v>
      </c>
      <c r="B851" s="4" t="str">
        <f>主动技能!H854</f>
        <v>炀烈</v>
      </c>
      <c r="C851" s="4" t="str">
        <f>主动技能!I854</f>
        <v>对敌方单体攻击，造成100%攻击力（+211）点伤害。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>
        <f>主动技能!O854</f>
        <v>0</v>
      </c>
      <c r="J851">
        <f>主动技能!P854</f>
        <v>0</v>
      </c>
      <c r="K851">
        <f>主动技能!Q854</f>
        <v>0</v>
      </c>
      <c r="L851">
        <f>主动技能!R854</f>
        <v>0</v>
      </c>
      <c r="M851">
        <f>主动技能!S854</f>
        <v>0</v>
      </c>
      <c r="N851" t="str">
        <f>IF(主动技能!T854="","",主动技能!T854)</f>
        <v/>
      </c>
      <c r="O851" t="str">
        <f>IF(主动技能!U854="","",主动技能!U854)</f>
        <v/>
      </c>
      <c r="P851">
        <f>主动技能!V854</f>
        <v>0</v>
      </c>
      <c r="Q851">
        <f>主动技能!W854</f>
        <v>0</v>
      </c>
      <c r="R851">
        <f>主动技能!X854</f>
        <v>0</v>
      </c>
      <c r="S851">
        <f>主动技能!Y854</f>
        <v>0</v>
      </c>
      <c r="T851">
        <f>主动技能!Z854</f>
        <v>100</v>
      </c>
      <c r="U851">
        <f>主动技能!AB854</f>
        <v>211</v>
      </c>
      <c r="V851">
        <f>主动技能!AC854</f>
        <v>0</v>
      </c>
      <c r="W851">
        <f>主动技能!AD854</f>
        <v>0</v>
      </c>
      <c r="X851" s="1">
        <v>0</v>
      </c>
      <c r="Y851" s="1">
        <v>0</v>
      </c>
      <c r="Z851" s="1">
        <v>0</v>
      </c>
    </row>
    <row r="852" spans="1:26" x14ac:dyDescent="0.15">
      <c r="A852">
        <f>主动技能!B855</f>
        <v>849</v>
      </c>
      <c r="B852" s="4" t="str">
        <f>主动技能!H855</f>
        <v>炀烈</v>
      </c>
      <c r="C852" s="4" t="str">
        <f>主动技能!I855</f>
        <v>对敌方单体攻击，造成100%攻击力（+260）点伤害。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>
        <f>主动技能!O855</f>
        <v>0</v>
      </c>
      <c r="J852">
        <f>主动技能!P855</f>
        <v>0</v>
      </c>
      <c r="K852">
        <f>主动技能!Q855</f>
        <v>0</v>
      </c>
      <c r="L852">
        <f>主动技能!R855</f>
        <v>0</v>
      </c>
      <c r="M852">
        <f>主动技能!S855</f>
        <v>0</v>
      </c>
      <c r="N852" t="str">
        <f>IF(主动技能!T855="","",主动技能!T855)</f>
        <v/>
      </c>
      <c r="O852" t="str">
        <f>IF(主动技能!U855="","",主动技能!U855)</f>
        <v/>
      </c>
      <c r="P852">
        <f>主动技能!V855</f>
        <v>0</v>
      </c>
      <c r="Q852">
        <f>主动技能!W855</f>
        <v>0</v>
      </c>
      <c r="R852">
        <f>主动技能!X855</f>
        <v>0</v>
      </c>
      <c r="S852">
        <f>主动技能!Y855</f>
        <v>0</v>
      </c>
      <c r="T852">
        <f>主动技能!Z855</f>
        <v>100</v>
      </c>
      <c r="U852">
        <f>主动技能!AB855</f>
        <v>260</v>
      </c>
      <c r="V852">
        <f>主动技能!AC855</f>
        <v>0</v>
      </c>
      <c r="W852">
        <f>主动技能!AD855</f>
        <v>0</v>
      </c>
      <c r="X852" s="1">
        <v>0</v>
      </c>
      <c r="Y852" s="1">
        <v>0</v>
      </c>
      <c r="Z852" s="1">
        <v>0</v>
      </c>
    </row>
    <row r="853" spans="1:26" x14ac:dyDescent="0.15">
      <c r="A853">
        <f>主动技能!B856</f>
        <v>850</v>
      </c>
      <c r="B853" s="4" t="str">
        <f>主动技能!H856</f>
        <v>炀烈</v>
      </c>
      <c r="C853" s="4" t="str">
        <f>主动技能!I856</f>
        <v>对敌方单体进行横扫攻击，造成100%攻击力（+320）点伤害。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6</v>
      </c>
      <c r="G853" s="4">
        <f>IF(主动技能!M856="必中",2,1)</f>
        <v>1</v>
      </c>
      <c r="H853" s="4">
        <f>主动技能!N856</f>
        <v>100</v>
      </c>
      <c r="I853" s="4">
        <f>主动技能!O856</f>
        <v>100</v>
      </c>
      <c r="J853">
        <f>主动技能!P856</f>
        <v>0</v>
      </c>
      <c r="K853">
        <f>主动技能!Q856</f>
        <v>0</v>
      </c>
      <c r="L853">
        <f>主动技能!R856</f>
        <v>0</v>
      </c>
      <c r="M853">
        <f>主动技能!S856</f>
        <v>0</v>
      </c>
      <c r="N853" t="str">
        <f>IF(主动技能!T856="","",主动技能!T856)</f>
        <v/>
      </c>
      <c r="O853" t="str">
        <f>IF(主动技能!U856="","",主动技能!U856)</f>
        <v/>
      </c>
      <c r="P853">
        <f>主动技能!V856</f>
        <v>0</v>
      </c>
      <c r="Q853">
        <f>主动技能!W856</f>
        <v>0</v>
      </c>
      <c r="R853">
        <f>主动技能!X856</f>
        <v>0</v>
      </c>
      <c r="S853">
        <f>主动技能!Y856</f>
        <v>0</v>
      </c>
      <c r="T853">
        <f>主动技能!Z856</f>
        <v>100</v>
      </c>
      <c r="U853">
        <f>主动技能!AB856</f>
        <v>320</v>
      </c>
      <c r="V853">
        <f>主动技能!AC856</f>
        <v>0</v>
      </c>
      <c r="W853">
        <f>主动技能!AD856</f>
        <v>0</v>
      </c>
      <c r="X853" s="1">
        <v>0</v>
      </c>
      <c r="Y853" s="1">
        <v>0</v>
      </c>
      <c r="Z853" s="1">
        <v>0</v>
      </c>
    </row>
    <row r="854" spans="1:26" x14ac:dyDescent="0.15">
      <c r="A854">
        <f>主动技能!B857</f>
        <v>851</v>
      </c>
      <c r="B854" s="4" t="str">
        <f>主动技能!H857</f>
        <v>炀烈</v>
      </c>
      <c r="C854" s="4" t="str">
        <f>主动技能!I857</f>
        <v>对敌方单体进行横扫攻击，造成100%攻击力（+394）点伤害。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6</v>
      </c>
      <c r="G854" s="4">
        <f>IF(主动技能!M857="必中",2,1)</f>
        <v>1</v>
      </c>
      <c r="H854" s="4">
        <f>主动技能!N857</f>
        <v>100</v>
      </c>
      <c r="I854" s="4">
        <f>主动技能!O857</f>
        <v>100</v>
      </c>
      <c r="J854">
        <f>主动技能!P857</f>
        <v>0</v>
      </c>
      <c r="K854">
        <f>主动技能!Q857</f>
        <v>0</v>
      </c>
      <c r="L854">
        <f>主动技能!R857</f>
        <v>0</v>
      </c>
      <c r="M854">
        <f>主动技能!S857</f>
        <v>0</v>
      </c>
      <c r="N854" t="str">
        <f>IF(主动技能!T857="","",主动技能!T857)</f>
        <v/>
      </c>
      <c r="O854" t="str">
        <f>IF(主动技能!U857="","",主动技能!U857)</f>
        <v/>
      </c>
      <c r="P854">
        <f>主动技能!V857</f>
        <v>0</v>
      </c>
      <c r="Q854">
        <f>主动技能!W857</f>
        <v>0</v>
      </c>
      <c r="R854">
        <f>主动技能!X857</f>
        <v>0</v>
      </c>
      <c r="S854">
        <f>主动技能!Y857</f>
        <v>0</v>
      </c>
      <c r="T854">
        <f>主动技能!Z857</f>
        <v>100</v>
      </c>
      <c r="U854">
        <f>主动技能!AB857</f>
        <v>394</v>
      </c>
      <c r="V854">
        <f>主动技能!AC857</f>
        <v>0</v>
      </c>
      <c r="W854">
        <f>主动技能!AD857</f>
        <v>0</v>
      </c>
      <c r="X854" s="1">
        <v>0</v>
      </c>
      <c r="Y854" s="1">
        <v>0</v>
      </c>
      <c r="Z854" s="1">
        <v>0</v>
      </c>
    </row>
    <row r="855" spans="1:26" x14ac:dyDescent="0.15">
      <c r="A855">
        <f>主动技能!B858</f>
        <v>852</v>
      </c>
      <c r="B855" s="4" t="str">
        <f>主动技能!H858</f>
        <v>炀烈</v>
      </c>
      <c r="C855" s="4" t="str">
        <f>主动技能!I858</f>
        <v>对敌方单体进行横扫攻击，造成100%攻击力（+485）点伤害。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6</v>
      </c>
      <c r="G855" s="4">
        <f>IF(主动技能!M858="必中",2,1)</f>
        <v>1</v>
      </c>
      <c r="H855" s="4">
        <f>主动技能!N858</f>
        <v>100</v>
      </c>
      <c r="I855" s="4">
        <f>主动技能!O858</f>
        <v>100</v>
      </c>
      <c r="J855">
        <f>主动技能!P858</f>
        <v>0</v>
      </c>
      <c r="K855">
        <f>主动技能!Q858</f>
        <v>0</v>
      </c>
      <c r="L855">
        <f>主动技能!R858</f>
        <v>0</v>
      </c>
      <c r="M855">
        <f>主动技能!S858</f>
        <v>0</v>
      </c>
      <c r="N855" t="str">
        <f>IF(主动技能!T858="","",主动技能!T858)</f>
        <v/>
      </c>
      <c r="O855" t="str">
        <f>IF(主动技能!U858="","",主动技能!U858)</f>
        <v/>
      </c>
      <c r="P855">
        <f>主动技能!V858</f>
        <v>0</v>
      </c>
      <c r="Q855">
        <f>主动技能!W858</f>
        <v>0</v>
      </c>
      <c r="R855">
        <f>主动技能!X858</f>
        <v>0</v>
      </c>
      <c r="S855">
        <f>主动技能!Y858</f>
        <v>0</v>
      </c>
      <c r="T855">
        <f>主动技能!Z858</f>
        <v>100</v>
      </c>
      <c r="U855">
        <f>主动技能!AB858</f>
        <v>485</v>
      </c>
      <c r="V855">
        <f>主动技能!AC858</f>
        <v>0</v>
      </c>
      <c r="W855">
        <f>主动技能!AD858</f>
        <v>0</v>
      </c>
      <c r="X855" s="1">
        <v>0</v>
      </c>
      <c r="Y855" s="1">
        <v>0</v>
      </c>
      <c r="Z855" s="1">
        <v>0</v>
      </c>
    </row>
    <row r="856" spans="1:26" x14ac:dyDescent="0.15">
      <c r="A856">
        <f>主动技能!B859</f>
        <v>853</v>
      </c>
      <c r="B856" s="4" t="str">
        <f>主动技能!H859</f>
        <v>炀烈</v>
      </c>
      <c r="C856" s="4" t="str">
        <f>主动技能!I859</f>
        <v>对敌方单体进行横扫攻击，造成100%攻击力（+597）点伤害。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6</v>
      </c>
      <c r="G856" s="4">
        <f>IF(主动技能!M859="必中",2,1)</f>
        <v>1</v>
      </c>
      <c r="H856" s="4">
        <f>主动技能!N859</f>
        <v>100</v>
      </c>
      <c r="I856" s="4">
        <f>主动技能!O859</f>
        <v>100</v>
      </c>
      <c r="J856">
        <f>主动技能!P859</f>
        <v>0</v>
      </c>
      <c r="K856">
        <f>主动技能!Q859</f>
        <v>0</v>
      </c>
      <c r="L856">
        <f>主动技能!R859</f>
        <v>0</v>
      </c>
      <c r="M856">
        <f>主动技能!S859</f>
        <v>0</v>
      </c>
      <c r="N856" t="str">
        <f>IF(主动技能!T859="","",主动技能!T859)</f>
        <v/>
      </c>
      <c r="O856" t="str">
        <f>IF(主动技能!U859="","",主动技能!U859)</f>
        <v/>
      </c>
      <c r="P856">
        <f>主动技能!V859</f>
        <v>0</v>
      </c>
      <c r="Q856">
        <f>主动技能!W859</f>
        <v>0</v>
      </c>
      <c r="R856">
        <f>主动技能!X859</f>
        <v>0</v>
      </c>
      <c r="S856">
        <f>主动技能!Y859</f>
        <v>0</v>
      </c>
      <c r="T856">
        <f>主动技能!Z859</f>
        <v>100</v>
      </c>
      <c r="U856">
        <f>主动技能!AB859</f>
        <v>597</v>
      </c>
      <c r="V856">
        <f>主动技能!AC859</f>
        <v>0</v>
      </c>
      <c r="W856">
        <f>主动技能!AD859</f>
        <v>0</v>
      </c>
      <c r="X856" s="1">
        <v>0</v>
      </c>
      <c r="Y856" s="1">
        <v>0</v>
      </c>
      <c r="Z856" s="1">
        <v>0</v>
      </c>
    </row>
    <row r="857" spans="1:26" x14ac:dyDescent="0.15">
      <c r="A857">
        <f>主动技能!B860</f>
        <v>854</v>
      </c>
      <c r="B857" s="4" t="str">
        <f>主动技能!H860</f>
        <v>炀烈</v>
      </c>
      <c r="C857" s="4" t="str">
        <f>主动技能!I860</f>
        <v>对敌方单体进行横扫攻击，造成100%攻击力（+735）点伤害。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6</v>
      </c>
      <c r="G857" s="4">
        <f>IF(主动技能!M860="必中",2,1)</f>
        <v>1</v>
      </c>
      <c r="H857" s="4">
        <f>主动技能!N860</f>
        <v>100</v>
      </c>
      <c r="I857" s="4">
        <f>主动技能!O860</f>
        <v>100</v>
      </c>
      <c r="J857">
        <f>主动技能!P860</f>
        <v>0</v>
      </c>
      <c r="K857">
        <f>主动技能!Q860</f>
        <v>0</v>
      </c>
      <c r="L857">
        <f>主动技能!R860</f>
        <v>0</v>
      </c>
      <c r="M857">
        <f>主动技能!S860</f>
        <v>0</v>
      </c>
      <c r="N857" t="str">
        <f>IF(主动技能!T860="","",主动技能!T860)</f>
        <v/>
      </c>
      <c r="O857" t="str">
        <f>IF(主动技能!U860="","",主动技能!U860)</f>
        <v/>
      </c>
      <c r="P857">
        <f>主动技能!V860</f>
        <v>0</v>
      </c>
      <c r="Q857">
        <f>主动技能!W860</f>
        <v>0</v>
      </c>
      <c r="R857">
        <f>主动技能!X860</f>
        <v>0</v>
      </c>
      <c r="S857">
        <f>主动技能!Y860</f>
        <v>0</v>
      </c>
      <c r="T857">
        <f>主动技能!Z860</f>
        <v>100</v>
      </c>
      <c r="U857">
        <f>主动技能!AB860</f>
        <v>735</v>
      </c>
      <c r="V857">
        <f>主动技能!AC860</f>
        <v>0</v>
      </c>
      <c r="W857">
        <f>主动技能!AD860</f>
        <v>0</v>
      </c>
      <c r="X857" s="1">
        <v>0</v>
      </c>
      <c r="Y857" s="1">
        <v>0</v>
      </c>
      <c r="Z857" s="1">
        <v>0</v>
      </c>
    </row>
    <row r="858" spans="1:26" x14ac:dyDescent="0.15">
      <c r="A858">
        <f>主动技能!B861</f>
        <v>855</v>
      </c>
      <c r="B858" s="4" t="str">
        <f>主动技能!H861</f>
        <v>炀烈</v>
      </c>
      <c r="C858" s="4" t="str">
        <f>主动技能!I861</f>
        <v>对敌方单体进行横扫攻击，造成100%攻击力（+906）点伤害。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6</v>
      </c>
      <c r="G858" s="4">
        <f>IF(主动技能!M861="必中",2,1)</f>
        <v>1</v>
      </c>
      <c r="H858" s="4">
        <f>主动技能!N861</f>
        <v>100</v>
      </c>
      <c r="I858" s="4">
        <f>主动技能!O861</f>
        <v>100</v>
      </c>
      <c r="J858">
        <f>主动技能!P861</f>
        <v>0</v>
      </c>
      <c r="K858">
        <f>主动技能!Q861</f>
        <v>0</v>
      </c>
      <c r="L858">
        <f>主动技能!R861</f>
        <v>0</v>
      </c>
      <c r="M858">
        <f>主动技能!S861</f>
        <v>0</v>
      </c>
      <c r="N858" t="str">
        <f>IF(主动技能!T861="","",主动技能!T861)</f>
        <v/>
      </c>
      <c r="O858" t="str">
        <f>IF(主动技能!U861="","",主动技能!U861)</f>
        <v/>
      </c>
      <c r="P858">
        <f>主动技能!V861</f>
        <v>0</v>
      </c>
      <c r="Q858">
        <f>主动技能!W861</f>
        <v>0</v>
      </c>
      <c r="R858">
        <f>主动技能!X861</f>
        <v>0</v>
      </c>
      <c r="S858">
        <f>主动技能!Y861</f>
        <v>0</v>
      </c>
      <c r="T858">
        <f>主动技能!Z861</f>
        <v>100</v>
      </c>
      <c r="U858">
        <f>主动技能!AB861</f>
        <v>906</v>
      </c>
      <c r="V858">
        <f>主动技能!AC861</f>
        <v>0</v>
      </c>
      <c r="W858">
        <f>主动技能!AD861</f>
        <v>0</v>
      </c>
      <c r="X858" s="1">
        <v>0</v>
      </c>
      <c r="Y858" s="1">
        <v>0</v>
      </c>
      <c r="Z858" s="1">
        <v>0</v>
      </c>
    </row>
    <row r="859" spans="1:26" x14ac:dyDescent="0.15">
      <c r="A859">
        <f>主动技能!B862</f>
        <v>856</v>
      </c>
      <c r="B859" s="4" t="str">
        <f>主动技能!H862</f>
        <v>炀烈</v>
      </c>
      <c r="C859" s="4" t="str">
        <f>主动技能!I862</f>
        <v>对敌方单体进行横扫攻击，造成100%攻击力（+1115）点伤害。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6</v>
      </c>
      <c r="G859" s="4">
        <f>IF(主动技能!M862="必中",2,1)</f>
        <v>1</v>
      </c>
      <c r="H859" s="4">
        <f>主动技能!N862</f>
        <v>100</v>
      </c>
      <c r="I859" s="4">
        <f>主动技能!O862</f>
        <v>100</v>
      </c>
      <c r="J859">
        <f>主动技能!P862</f>
        <v>0</v>
      </c>
      <c r="K859">
        <f>主动技能!Q862</f>
        <v>0</v>
      </c>
      <c r="L859">
        <f>主动技能!R862</f>
        <v>0</v>
      </c>
      <c r="M859">
        <f>主动技能!S862</f>
        <v>0</v>
      </c>
      <c r="N859" t="str">
        <f>IF(主动技能!T862="","",主动技能!T862)</f>
        <v/>
      </c>
      <c r="O859" t="str">
        <f>IF(主动技能!U862="","",主动技能!U862)</f>
        <v/>
      </c>
      <c r="P859">
        <f>主动技能!V862</f>
        <v>0</v>
      </c>
      <c r="Q859">
        <f>主动技能!W862</f>
        <v>0</v>
      </c>
      <c r="R859">
        <f>主动技能!X862</f>
        <v>0</v>
      </c>
      <c r="S859">
        <f>主动技能!Y862</f>
        <v>0</v>
      </c>
      <c r="T859">
        <f>主动技能!Z862</f>
        <v>100</v>
      </c>
      <c r="U859">
        <f>主动技能!AB862</f>
        <v>1115</v>
      </c>
      <c r="V859">
        <f>主动技能!AC862</f>
        <v>0</v>
      </c>
      <c r="W859">
        <f>主动技能!AD862</f>
        <v>0</v>
      </c>
      <c r="X859" s="1">
        <v>0</v>
      </c>
      <c r="Y859" s="1">
        <v>0</v>
      </c>
      <c r="Z859" s="1">
        <v>0</v>
      </c>
    </row>
    <row r="860" spans="1:26" x14ac:dyDescent="0.15">
      <c r="A860">
        <f>主动技能!B863</f>
        <v>857</v>
      </c>
      <c r="B860" s="4" t="str">
        <f>主动技能!H863</f>
        <v>炀烈</v>
      </c>
      <c r="C860" s="4" t="str">
        <f>主动技能!I863</f>
        <v>对敌方单体进行横扫攻击，造成100%攻击力（+1373）点伤害。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6</v>
      </c>
      <c r="G860" s="4">
        <f>IF(主动技能!M863="必中",2,1)</f>
        <v>1</v>
      </c>
      <c r="H860" s="4">
        <f>主动技能!N863</f>
        <v>100</v>
      </c>
      <c r="I860" s="4">
        <f>主动技能!O863</f>
        <v>100</v>
      </c>
      <c r="J860">
        <f>主动技能!P863</f>
        <v>0</v>
      </c>
      <c r="K860">
        <f>主动技能!Q863</f>
        <v>0</v>
      </c>
      <c r="L860">
        <f>主动技能!R863</f>
        <v>0</v>
      </c>
      <c r="M860">
        <f>主动技能!S863</f>
        <v>0</v>
      </c>
      <c r="N860" t="str">
        <f>IF(主动技能!T863="","",主动技能!T863)</f>
        <v/>
      </c>
      <c r="O860" t="str">
        <f>IF(主动技能!U863="","",主动技能!U863)</f>
        <v/>
      </c>
      <c r="P860">
        <f>主动技能!V863</f>
        <v>0</v>
      </c>
      <c r="Q860">
        <f>主动技能!W863</f>
        <v>0</v>
      </c>
      <c r="R860">
        <f>主动技能!X863</f>
        <v>0</v>
      </c>
      <c r="S860">
        <f>主动技能!Y863</f>
        <v>0</v>
      </c>
      <c r="T860">
        <f>主动技能!Z863</f>
        <v>100</v>
      </c>
      <c r="U860">
        <f>主动技能!AB863</f>
        <v>1373</v>
      </c>
      <c r="V860">
        <f>主动技能!AC863</f>
        <v>0</v>
      </c>
      <c r="W860">
        <f>主动技能!AD863</f>
        <v>0</v>
      </c>
      <c r="X860" s="1">
        <v>0</v>
      </c>
      <c r="Y860" s="1">
        <v>0</v>
      </c>
      <c r="Z860" s="1">
        <v>0</v>
      </c>
    </row>
    <row r="861" spans="1:26" x14ac:dyDescent="0.15">
      <c r="A861">
        <f>主动技能!B864</f>
        <v>858</v>
      </c>
      <c r="B861" s="4" t="str">
        <f>主动技能!H864</f>
        <v>炀烈</v>
      </c>
      <c r="C861" s="4" t="str">
        <f>主动技能!I864</f>
        <v>对敌方单体进行横扫攻击，造成100%攻击力（+1691）点伤害。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6</v>
      </c>
      <c r="G861" s="4">
        <f>IF(主动技能!M864="必中",2,1)</f>
        <v>1</v>
      </c>
      <c r="H861" s="4">
        <f>主动技能!N864</f>
        <v>100</v>
      </c>
      <c r="I861" s="4">
        <f>主动技能!O864</f>
        <v>100</v>
      </c>
      <c r="J861">
        <f>主动技能!P864</f>
        <v>0</v>
      </c>
      <c r="K861">
        <f>主动技能!Q864</f>
        <v>0</v>
      </c>
      <c r="L861">
        <f>主动技能!R864</f>
        <v>0</v>
      </c>
      <c r="M861">
        <f>主动技能!S864</f>
        <v>0</v>
      </c>
      <c r="N861" t="str">
        <f>IF(主动技能!T864="","",主动技能!T864)</f>
        <v/>
      </c>
      <c r="O861" t="str">
        <f>IF(主动技能!U864="","",主动技能!U864)</f>
        <v/>
      </c>
      <c r="P861">
        <f>主动技能!V864</f>
        <v>0</v>
      </c>
      <c r="Q861">
        <f>主动技能!W864</f>
        <v>0</v>
      </c>
      <c r="R861">
        <f>主动技能!X864</f>
        <v>0</v>
      </c>
      <c r="S861">
        <f>主动技能!Y864</f>
        <v>0</v>
      </c>
      <c r="T861">
        <f>主动技能!Z864</f>
        <v>100</v>
      </c>
      <c r="U861">
        <f>主动技能!AB864</f>
        <v>1691</v>
      </c>
      <c r="V861">
        <f>主动技能!AC864</f>
        <v>0</v>
      </c>
      <c r="W861">
        <f>主动技能!AD864</f>
        <v>0</v>
      </c>
      <c r="X861" s="1">
        <v>0</v>
      </c>
      <c r="Y861" s="1">
        <v>0</v>
      </c>
      <c r="Z861" s="1">
        <v>0</v>
      </c>
    </row>
    <row r="862" spans="1:26" x14ac:dyDescent="0.15">
      <c r="A862">
        <f>主动技能!B865</f>
        <v>859</v>
      </c>
      <c r="B862" s="4" t="str">
        <f>主动技能!H865</f>
        <v>炀烈</v>
      </c>
      <c r="C862" s="4" t="str">
        <f>主动技能!I865</f>
        <v>对敌方单体进行横扫攻击，造成100%攻击力（+2082）点伤害。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6</v>
      </c>
      <c r="G862" s="4">
        <f>IF(主动技能!M865="必中",2,1)</f>
        <v>1</v>
      </c>
      <c r="H862" s="4">
        <f>主动技能!N865</f>
        <v>100</v>
      </c>
      <c r="I862" s="4">
        <f>主动技能!O865</f>
        <v>100</v>
      </c>
      <c r="J862">
        <f>主动技能!P865</f>
        <v>0</v>
      </c>
      <c r="K862">
        <f>主动技能!Q865</f>
        <v>0</v>
      </c>
      <c r="L862">
        <f>主动技能!R865</f>
        <v>0</v>
      </c>
      <c r="M862">
        <f>主动技能!S865</f>
        <v>0</v>
      </c>
      <c r="N862" t="str">
        <f>IF(主动技能!T865="","",主动技能!T865)</f>
        <v/>
      </c>
      <c r="O862" t="str">
        <f>IF(主动技能!U865="","",主动技能!U865)</f>
        <v/>
      </c>
      <c r="P862">
        <f>主动技能!V865</f>
        <v>0</v>
      </c>
      <c r="Q862">
        <f>主动技能!W865</f>
        <v>0</v>
      </c>
      <c r="R862">
        <f>主动技能!X865</f>
        <v>0</v>
      </c>
      <c r="S862">
        <f>主动技能!Y865</f>
        <v>0</v>
      </c>
      <c r="T862">
        <f>主动技能!Z865</f>
        <v>100</v>
      </c>
      <c r="U862">
        <f>主动技能!AB865</f>
        <v>2082</v>
      </c>
      <c r="V862">
        <f>主动技能!AC865</f>
        <v>0</v>
      </c>
      <c r="W862">
        <f>主动技能!AD865</f>
        <v>0</v>
      </c>
      <c r="X862" s="1">
        <v>0</v>
      </c>
      <c r="Y862" s="1">
        <v>0</v>
      </c>
      <c r="Z862" s="1">
        <v>0</v>
      </c>
    </row>
    <row r="863" spans="1:26" x14ac:dyDescent="0.15">
      <c r="A863">
        <f>主动技能!B866</f>
        <v>860</v>
      </c>
      <c r="B863" s="4" t="str">
        <f>主动技能!H866</f>
        <v>炀烈</v>
      </c>
      <c r="C863" s="4" t="str">
        <f>主动技能!I866</f>
        <v>对敌方单体进行横扫攻击，造成100%攻击力（+2563）点伤害。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6</v>
      </c>
      <c r="G863" s="4">
        <f>IF(主动技能!M866="必中",2,1)</f>
        <v>1</v>
      </c>
      <c r="H863" s="4">
        <f>主动技能!N866</f>
        <v>100</v>
      </c>
      <c r="I863" s="4">
        <f>主动技能!O866</f>
        <v>100</v>
      </c>
      <c r="J863">
        <f>主动技能!P866</f>
        <v>0</v>
      </c>
      <c r="K863">
        <f>主动技能!Q866</f>
        <v>0</v>
      </c>
      <c r="L863">
        <f>主动技能!R866</f>
        <v>0</v>
      </c>
      <c r="M863">
        <f>主动技能!S866</f>
        <v>0</v>
      </c>
      <c r="N863" t="str">
        <f>IF(主动技能!T866="","",主动技能!T866)</f>
        <v/>
      </c>
      <c r="O863" t="str">
        <f>IF(主动技能!U866="","",主动技能!U866)</f>
        <v/>
      </c>
      <c r="P863">
        <f>主动技能!V866</f>
        <v>0</v>
      </c>
      <c r="Q863">
        <f>主动技能!W866</f>
        <v>0</v>
      </c>
      <c r="R863">
        <f>主动技能!X866</f>
        <v>0</v>
      </c>
      <c r="S863">
        <f>主动技能!Y866</f>
        <v>0</v>
      </c>
      <c r="T863">
        <f>主动技能!Z866</f>
        <v>100</v>
      </c>
      <c r="U863">
        <f>主动技能!AB866</f>
        <v>2563</v>
      </c>
      <c r="V863">
        <f>主动技能!AC866</f>
        <v>0</v>
      </c>
      <c r="W863">
        <f>主动技能!AD866</f>
        <v>0</v>
      </c>
      <c r="X863" s="1">
        <v>0</v>
      </c>
      <c r="Y863" s="1">
        <v>0</v>
      </c>
      <c r="Z863" s="1">
        <v>0</v>
      </c>
    </row>
    <row r="864" spans="1:26" x14ac:dyDescent="0.15">
      <c r="A864">
        <f>主动技能!B867</f>
        <v>861</v>
      </c>
      <c r="B864" s="4" t="str">
        <f>主动技能!H867</f>
        <v>弯月斩</v>
      </c>
      <c r="C864" s="4" t="str">
        <f>主动技能!I867</f>
        <v>对敌方1排单位造成125%攻击力（+95）伤害</v>
      </c>
      <c r="D864" s="4">
        <f>VLOOKUP(主动技能!J867,对应表!F:G,2,FALSE)</f>
        <v>1</v>
      </c>
      <c r="E864" s="4">
        <f>VLOOKUP(主动技能!K867,对应表!J:K,2,FALSE)</f>
        <v>1</v>
      </c>
      <c r="F864" s="4">
        <f>VLOOKUP(主动技能!L867,对应表!N:O,2,FALSE)</f>
        <v>6</v>
      </c>
      <c r="G864" s="4">
        <f>IF(主动技能!M867="必中",2,1)</f>
        <v>1</v>
      </c>
      <c r="H864" s="4">
        <f>主动技能!N867</f>
        <v>100</v>
      </c>
      <c r="I864" s="4">
        <f>主动技能!O867</f>
        <v>100</v>
      </c>
      <c r="J864">
        <f>主动技能!P867</f>
        <v>0</v>
      </c>
      <c r="K864">
        <f>主动技能!Q867</f>
        <v>0</v>
      </c>
      <c r="L864">
        <f>主动技能!R867</f>
        <v>0</v>
      </c>
      <c r="M864">
        <f>主动技能!S867</f>
        <v>0</v>
      </c>
      <c r="N864" t="str">
        <f>IF(主动技能!T867="","",主动技能!T867)</f>
        <v/>
      </c>
      <c r="O864" t="str">
        <f>IF(主动技能!U867="","",主动技能!U867)</f>
        <v/>
      </c>
      <c r="P864">
        <f>主动技能!V867</f>
        <v>0</v>
      </c>
      <c r="Q864">
        <f>主动技能!W867</f>
        <v>0</v>
      </c>
      <c r="R864">
        <f>主动技能!X867</f>
        <v>0</v>
      </c>
      <c r="S864">
        <f>主动技能!Y867</f>
        <v>50</v>
      </c>
      <c r="T864">
        <f>主动技能!Z867</f>
        <v>125</v>
      </c>
      <c r="U864">
        <f>主动技能!AB867</f>
        <v>95</v>
      </c>
      <c r="V864">
        <f>主动技能!AC867</f>
        <v>0</v>
      </c>
      <c r="W864">
        <f>主动技能!AD867</f>
        <v>0</v>
      </c>
      <c r="X864" s="1">
        <v>0</v>
      </c>
      <c r="Y864" s="1">
        <v>0</v>
      </c>
      <c r="Z864" s="1">
        <v>0</v>
      </c>
    </row>
    <row r="865" spans="1:26" x14ac:dyDescent="0.15">
      <c r="A865">
        <f>主动技能!B868</f>
        <v>862</v>
      </c>
      <c r="B865" s="4" t="str">
        <f>主动技能!H868</f>
        <v>弯月斩</v>
      </c>
      <c r="C865" s="4" t="str">
        <f>主动技能!I868</f>
        <v>对敌方1排单位造成125%攻击力（+140）伤害</v>
      </c>
      <c r="D865" s="4">
        <f>VLOOKUP(主动技能!J868,对应表!F:G,2,FALSE)</f>
        <v>1</v>
      </c>
      <c r="E865" s="4">
        <f>VLOOKUP(主动技能!K868,对应表!J:K,2,FALSE)</f>
        <v>1</v>
      </c>
      <c r="F865" s="4">
        <f>VLOOKUP(主动技能!L868,对应表!N:O,2,FALSE)</f>
        <v>6</v>
      </c>
      <c r="G865" s="4">
        <f>IF(主动技能!M868="必中",2,1)</f>
        <v>1</v>
      </c>
      <c r="H865" s="4">
        <f>主动技能!N868</f>
        <v>100</v>
      </c>
      <c r="I865" s="4">
        <f>主动技能!O868</f>
        <v>100</v>
      </c>
      <c r="J865">
        <f>主动技能!P868</f>
        <v>0</v>
      </c>
      <c r="K865">
        <f>主动技能!Q868</f>
        <v>0</v>
      </c>
      <c r="L865">
        <f>主动技能!R868</f>
        <v>0</v>
      </c>
      <c r="M865">
        <f>主动技能!S868</f>
        <v>0</v>
      </c>
      <c r="N865" t="str">
        <f>IF(主动技能!T868="","",主动技能!T868)</f>
        <v/>
      </c>
      <c r="O865" t="str">
        <f>IF(主动技能!U868="","",主动技能!U868)</f>
        <v/>
      </c>
      <c r="P865">
        <f>主动技能!V868</f>
        <v>0</v>
      </c>
      <c r="Q865">
        <f>主动技能!W868</f>
        <v>0</v>
      </c>
      <c r="R865">
        <f>主动技能!X868</f>
        <v>0</v>
      </c>
      <c r="S865">
        <f>主动技能!Y868</f>
        <v>50</v>
      </c>
      <c r="T865">
        <f>主动技能!Z868</f>
        <v>125</v>
      </c>
      <c r="U865">
        <f>主动技能!AB868</f>
        <v>140</v>
      </c>
      <c r="V865">
        <f>主动技能!AC868</f>
        <v>0</v>
      </c>
      <c r="W865">
        <f>主动技能!AD868</f>
        <v>0</v>
      </c>
      <c r="X865" s="1">
        <v>0</v>
      </c>
      <c r="Y865" s="1">
        <v>0</v>
      </c>
      <c r="Z865" s="1">
        <v>0</v>
      </c>
    </row>
    <row r="866" spans="1:26" x14ac:dyDescent="0.15">
      <c r="A866">
        <f>主动技能!B869</f>
        <v>863</v>
      </c>
      <c r="B866" s="4" t="str">
        <f>主动技能!H869</f>
        <v>弯月斩</v>
      </c>
      <c r="C866" s="4" t="str">
        <f>主动技能!I869</f>
        <v>对敌方1排单位造成125%攻击力（+185）伤害</v>
      </c>
      <c r="D866" s="4">
        <f>VLOOKUP(主动技能!J869,对应表!F:G,2,FALSE)</f>
        <v>1</v>
      </c>
      <c r="E866" s="4">
        <f>VLOOKUP(主动技能!K869,对应表!J:K,2,FALSE)</f>
        <v>1</v>
      </c>
      <c r="F866" s="4">
        <f>VLOOKUP(主动技能!L869,对应表!N:O,2,FALSE)</f>
        <v>6</v>
      </c>
      <c r="G866" s="4">
        <f>IF(主动技能!M869="必中",2,1)</f>
        <v>1</v>
      </c>
      <c r="H866" s="4">
        <f>主动技能!N869</f>
        <v>100</v>
      </c>
      <c r="I866" s="4">
        <f>主动技能!O869</f>
        <v>100</v>
      </c>
      <c r="J866">
        <f>主动技能!P869</f>
        <v>0</v>
      </c>
      <c r="K866">
        <f>主动技能!Q869</f>
        <v>0</v>
      </c>
      <c r="L866">
        <f>主动技能!R869</f>
        <v>0</v>
      </c>
      <c r="M866">
        <f>主动技能!S869</f>
        <v>0</v>
      </c>
      <c r="N866" t="str">
        <f>IF(主动技能!T869="","",主动技能!T869)</f>
        <v/>
      </c>
      <c r="O866" t="str">
        <f>IF(主动技能!U869="","",主动技能!U869)</f>
        <v/>
      </c>
      <c r="P866">
        <f>主动技能!V869</f>
        <v>0</v>
      </c>
      <c r="Q866">
        <f>主动技能!W869</f>
        <v>0</v>
      </c>
      <c r="R866">
        <f>主动技能!X869</f>
        <v>0</v>
      </c>
      <c r="S866">
        <f>主动技能!Y869</f>
        <v>50</v>
      </c>
      <c r="T866">
        <f>主动技能!Z869</f>
        <v>125</v>
      </c>
      <c r="U866">
        <f>主动技能!AB869</f>
        <v>185</v>
      </c>
      <c r="V866">
        <f>主动技能!AC869</f>
        <v>0</v>
      </c>
      <c r="W866">
        <f>主动技能!AD869</f>
        <v>0</v>
      </c>
      <c r="X866" s="1">
        <v>0</v>
      </c>
      <c r="Y866" s="1">
        <v>0</v>
      </c>
      <c r="Z866" s="1">
        <v>0</v>
      </c>
    </row>
    <row r="867" spans="1:26" x14ac:dyDescent="0.15">
      <c r="A867">
        <f>主动技能!B870</f>
        <v>864</v>
      </c>
      <c r="B867" s="4" t="str">
        <f>主动技能!H870</f>
        <v>弯月斩</v>
      </c>
      <c r="C867" s="4" t="str">
        <f>主动技能!I870</f>
        <v>对敌方1排单位造成125%攻击力（+229）伤害</v>
      </c>
      <c r="D867" s="4">
        <f>VLOOKUP(主动技能!J870,对应表!F:G,2,FALSE)</f>
        <v>1</v>
      </c>
      <c r="E867" s="4">
        <f>VLOOKUP(主动技能!K870,对应表!J:K,2,FALSE)</f>
        <v>1</v>
      </c>
      <c r="F867" s="4">
        <f>VLOOKUP(主动技能!L870,对应表!N:O,2,FALSE)</f>
        <v>6</v>
      </c>
      <c r="G867" s="4">
        <f>IF(主动技能!M870="必中",2,1)</f>
        <v>1</v>
      </c>
      <c r="H867" s="4">
        <f>主动技能!N870</f>
        <v>100</v>
      </c>
      <c r="I867" s="4">
        <f>主动技能!O870</f>
        <v>100</v>
      </c>
      <c r="J867">
        <f>主动技能!P870</f>
        <v>0</v>
      </c>
      <c r="K867">
        <f>主动技能!Q870</f>
        <v>0</v>
      </c>
      <c r="L867">
        <f>主动技能!R870</f>
        <v>0</v>
      </c>
      <c r="M867">
        <f>主动技能!S870</f>
        <v>0</v>
      </c>
      <c r="N867" t="str">
        <f>IF(主动技能!T870="","",主动技能!T870)</f>
        <v/>
      </c>
      <c r="O867" t="str">
        <f>IF(主动技能!U870="","",主动技能!U870)</f>
        <v/>
      </c>
      <c r="P867">
        <f>主动技能!V870</f>
        <v>0</v>
      </c>
      <c r="Q867">
        <f>主动技能!W870</f>
        <v>0</v>
      </c>
      <c r="R867">
        <f>主动技能!X870</f>
        <v>0</v>
      </c>
      <c r="S867">
        <f>主动技能!Y870</f>
        <v>50</v>
      </c>
      <c r="T867">
        <f>主动技能!Z870</f>
        <v>125</v>
      </c>
      <c r="U867">
        <f>主动技能!AB870</f>
        <v>229</v>
      </c>
      <c r="V867">
        <f>主动技能!AC870</f>
        <v>0</v>
      </c>
      <c r="W867">
        <f>主动技能!AD870</f>
        <v>0</v>
      </c>
      <c r="X867" s="1">
        <v>0</v>
      </c>
      <c r="Y867" s="1">
        <v>0</v>
      </c>
      <c r="Z867" s="1">
        <v>0</v>
      </c>
    </row>
    <row r="868" spans="1:26" x14ac:dyDescent="0.15">
      <c r="A868">
        <f>主动技能!B871</f>
        <v>865</v>
      </c>
      <c r="B868" s="4" t="str">
        <f>主动技能!H871</f>
        <v>弯月斩</v>
      </c>
      <c r="C868" s="4" t="str">
        <f>主动技能!I871</f>
        <v>对敌方1排单位造成125%攻击力（+282）伤害</v>
      </c>
      <c r="D868" s="4">
        <f>VLOOKUP(主动技能!J871,对应表!F:G,2,FALSE)</f>
        <v>1</v>
      </c>
      <c r="E868" s="4">
        <f>VLOOKUP(主动技能!K871,对应表!J:K,2,FALSE)</f>
        <v>1</v>
      </c>
      <c r="F868" s="4">
        <f>VLOOKUP(主动技能!L871,对应表!N:O,2,FALSE)</f>
        <v>6</v>
      </c>
      <c r="G868" s="4">
        <f>IF(主动技能!M871="必中",2,1)</f>
        <v>1</v>
      </c>
      <c r="H868" s="4">
        <f>主动技能!N871</f>
        <v>100</v>
      </c>
      <c r="I868" s="4">
        <f>主动技能!O871</f>
        <v>100</v>
      </c>
      <c r="J868">
        <f>主动技能!P871</f>
        <v>0</v>
      </c>
      <c r="K868">
        <f>主动技能!Q871</f>
        <v>0</v>
      </c>
      <c r="L868">
        <f>主动技能!R871</f>
        <v>0</v>
      </c>
      <c r="M868">
        <f>主动技能!S871</f>
        <v>0</v>
      </c>
      <c r="N868" t="str">
        <f>IF(主动技能!T871="","",主动技能!T871)</f>
        <v/>
      </c>
      <c r="O868" t="str">
        <f>IF(主动技能!U871="","",主动技能!U871)</f>
        <v/>
      </c>
      <c r="P868">
        <f>主动技能!V871</f>
        <v>0</v>
      </c>
      <c r="Q868">
        <f>主动技能!W871</f>
        <v>0</v>
      </c>
      <c r="R868">
        <f>主动技能!X871</f>
        <v>0</v>
      </c>
      <c r="S868">
        <f>主动技能!Y871</f>
        <v>50</v>
      </c>
      <c r="T868">
        <f>主动技能!Z871</f>
        <v>125</v>
      </c>
      <c r="U868">
        <f>主动技能!AB871</f>
        <v>282</v>
      </c>
      <c r="V868">
        <f>主动技能!AC871</f>
        <v>0</v>
      </c>
      <c r="W868">
        <f>主动技能!AD871</f>
        <v>0</v>
      </c>
      <c r="X868" s="1">
        <v>0</v>
      </c>
      <c r="Y868" s="1">
        <v>0</v>
      </c>
      <c r="Z868" s="1">
        <v>0</v>
      </c>
    </row>
    <row r="869" spans="1:26" x14ac:dyDescent="0.15">
      <c r="A869">
        <f>主动技能!B872</f>
        <v>866</v>
      </c>
      <c r="B869" s="4" t="str">
        <f>主动技能!H872</f>
        <v>弯月斩</v>
      </c>
      <c r="C869" s="4" t="str">
        <f>主动技能!I872</f>
        <v>对敌方1排单位造成125%攻击力（+348）伤害</v>
      </c>
      <c r="D869" s="4">
        <f>VLOOKUP(主动技能!J872,对应表!F:G,2,FALSE)</f>
        <v>1</v>
      </c>
      <c r="E869" s="4">
        <f>VLOOKUP(主动技能!K872,对应表!J:K,2,FALSE)</f>
        <v>1</v>
      </c>
      <c r="F869" s="4">
        <f>VLOOKUP(主动技能!L872,对应表!N:O,2,FALSE)</f>
        <v>6</v>
      </c>
      <c r="G869" s="4">
        <f>IF(主动技能!M872="必中",2,1)</f>
        <v>1</v>
      </c>
      <c r="H869" s="4">
        <f>主动技能!N872</f>
        <v>100</v>
      </c>
      <c r="I869" s="4">
        <f>主动技能!O872</f>
        <v>100</v>
      </c>
      <c r="J869">
        <f>主动技能!P872</f>
        <v>0</v>
      </c>
      <c r="K869">
        <f>主动技能!Q872</f>
        <v>0</v>
      </c>
      <c r="L869">
        <f>主动技能!R872</f>
        <v>0</v>
      </c>
      <c r="M869">
        <f>主动技能!S872</f>
        <v>0</v>
      </c>
      <c r="N869" t="str">
        <f>IF(主动技能!T872="","",主动技能!T872)</f>
        <v/>
      </c>
      <c r="O869" t="str">
        <f>IF(主动技能!U872="","",主动技能!U872)</f>
        <v/>
      </c>
      <c r="P869">
        <f>主动技能!V872</f>
        <v>0</v>
      </c>
      <c r="Q869">
        <f>主动技能!W872</f>
        <v>0</v>
      </c>
      <c r="R869">
        <f>主动技能!X872</f>
        <v>0</v>
      </c>
      <c r="S869">
        <f>主动技能!Y872</f>
        <v>50</v>
      </c>
      <c r="T869">
        <f>主动技能!Z872</f>
        <v>125</v>
      </c>
      <c r="U869">
        <f>主动技能!AB872</f>
        <v>348</v>
      </c>
      <c r="V869">
        <f>主动技能!AC872</f>
        <v>0</v>
      </c>
      <c r="W869">
        <f>主动技能!AD872</f>
        <v>0</v>
      </c>
      <c r="X869" s="1">
        <v>0</v>
      </c>
      <c r="Y869" s="1">
        <v>0</v>
      </c>
      <c r="Z869" s="1">
        <v>0</v>
      </c>
    </row>
    <row r="870" spans="1:26" x14ac:dyDescent="0.15">
      <c r="A870">
        <f>主动技能!B873</f>
        <v>867</v>
      </c>
      <c r="B870" s="4" t="str">
        <f>主动技能!H873</f>
        <v>弯月斩</v>
      </c>
      <c r="C870" s="4" t="str">
        <f>主动技能!I873</f>
        <v>对敌方1排单位造成125%攻击力（+428）伤害</v>
      </c>
      <c r="D870" s="4">
        <f>VLOOKUP(主动技能!J873,对应表!F:G,2,FALSE)</f>
        <v>1</v>
      </c>
      <c r="E870" s="4">
        <f>VLOOKUP(主动技能!K873,对应表!J:K,2,FALSE)</f>
        <v>1</v>
      </c>
      <c r="F870" s="4">
        <f>VLOOKUP(主动技能!L873,对应表!N:O,2,FALSE)</f>
        <v>6</v>
      </c>
      <c r="G870" s="4">
        <f>IF(主动技能!M873="必中",2,1)</f>
        <v>1</v>
      </c>
      <c r="H870" s="4">
        <f>主动技能!N873</f>
        <v>100</v>
      </c>
      <c r="I870" s="4">
        <f>主动技能!O873</f>
        <v>100</v>
      </c>
      <c r="J870">
        <f>主动技能!P873</f>
        <v>0</v>
      </c>
      <c r="K870">
        <f>主动技能!Q873</f>
        <v>0</v>
      </c>
      <c r="L870">
        <f>主动技能!R873</f>
        <v>0</v>
      </c>
      <c r="M870">
        <f>主动技能!S873</f>
        <v>0</v>
      </c>
      <c r="N870" t="str">
        <f>IF(主动技能!T873="","",主动技能!T873)</f>
        <v/>
      </c>
      <c r="O870" t="str">
        <f>IF(主动技能!U873="","",主动技能!U873)</f>
        <v/>
      </c>
      <c r="P870">
        <f>主动技能!V873</f>
        <v>0</v>
      </c>
      <c r="Q870">
        <f>主动技能!W873</f>
        <v>0</v>
      </c>
      <c r="R870">
        <f>主动技能!X873</f>
        <v>0</v>
      </c>
      <c r="S870">
        <f>主动技能!Y873</f>
        <v>50</v>
      </c>
      <c r="T870">
        <f>主动技能!Z873</f>
        <v>125</v>
      </c>
      <c r="U870">
        <f>主动技能!AB873</f>
        <v>428</v>
      </c>
      <c r="V870">
        <f>主动技能!AC873</f>
        <v>0</v>
      </c>
      <c r="W870">
        <f>主动技能!AD873</f>
        <v>0</v>
      </c>
      <c r="X870" s="1">
        <v>0</v>
      </c>
      <c r="Y870" s="1">
        <v>0</v>
      </c>
      <c r="Z870" s="1">
        <v>0</v>
      </c>
    </row>
    <row r="871" spans="1:26" x14ac:dyDescent="0.15">
      <c r="A871">
        <f>主动技能!B874</f>
        <v>868</v>
      </c>
      <c r="B871" s="4" t="str">
        <f>主动技能!H874</f>
        <v>弯月斩</v>
      </c>
      <c r="C871" s="4" t="str">
        <f>主动技能!I874</f>
        <v>对敌方1排单位造成125%攻击力（+528）伤害</v>
      </c>
      <c r="D871" s="4">
        <f>VLOOKUP(主动技能!J874,对应表!F:G,2,FALSE)</f>
        <v>1</v>
      </c>
      <c r="E871" s="4">
        <f>VLOOKUP(主动技能!K874,对应表!J:K,2,FALSE)</f>
        <v>1</v>
      </c>
      <c r="F871" s="4">
        <f>VLOOKUP(主动技能!L874,对应表!N:O,2,FALSE)</f>
        <v>6</v>
      </c>
      <c r="G871" s="4">
        <f>IF(主动技能!M874="必中",2,1)</f>
        <v>1</v>
      </c>
      <c r="H871" s="4">
        <f>主动技能!N874</f>
        <v>100</v>
      </c>
      <c r="I871" s="4">
        <f>主动技能!O874</f>
        <v>100</v>
      </c>
      <c r="J871">
        <f>主动技能!P874</f>
        <v>0</v>
      </c>
      <c r="K871">
        <f>主动技能!Q874</f>
        <v>0</v>
      </c>
      <c r="L871">
        <f>主动技能!R874</f>
        <v>0</v>
      </c>
      <c r="M871">
        <f>主动技能!S874</f>
        <v>0</v>
      </c>
      <c r="N871" t="str">
        <f>IF(主动技能!T874="","",主动技能!T874)</f>
        <v/>
      </c>
      <c r="O871" t="str">
        <f>IF(主动技能!U874="","",主动技能!U874)</f>
        <v/>
      </c>
      <c r="P871">
        <f>主动技能!V874</f>
        <v>0</v>
      </c>
      <c r="Q871">
        <f>主动技能!W874</f>
        <v>0</v>
      </c>
      <c r="R871">
        <f>主动技能!X874</f>
        <v>0</v>
      </c>
      <c r="S871">
        <f>主动技能!Y874</f>
        <v>50</v>
      </c>
      <c r="T871">
        <f>主动技能!Z874</f>
        <v>125</v>
      </c>
      <c r="U871">
        <f>主动技能!AB874</f>
        <v>528</v>
      </c>
      <c r="V871">
        <f>主动技能!AC874</f>
        <v>0</v>
      </c>
      <c r="W871">
        <f>主动技能!AD874</f>
        <v>0</v>
      </c>
      <c r="X871" s="1">
        <v>0</v>
      </c>
      <c r="Y871" s="1">
        <v>0</v>
      </c>
      <c r="Z871" s="1">
        <v>0</v>
      </c>
    </row>
    <row r="872" spans="1:26" x14ac:dyDescent="0.15">
      <c r="A872">
        <f>主动技能!B875</f>
        <v>869</v>
      </c>
      <c r="B872" s="4" t="str">
        <f>主动技能!H875</f>
        <v>弯月斩</v>
      </c>
      <c r="C872" s="4" t="str">
        <f>主动技能!I875</f>
        <v>对敌方1排单位造成125%攻击力（+650）伤害</v>
      </c>
      <c r="D872" s="4">
        <f>VLOOKUP(主动技能!J875,对应表!F:G,2,FALSE)</f>
        <v>1</v>
      </c>
      <c r="E872" s="4">
        <f>VLOOKUP(主动技能!K875,对应表!J:K,2,FALSE)</f>
        <v>1</v>
      </c>
      <c r="F872" s="4">
        <f>VLOOKUP(主动技能!L875,对应表!N:O,2,FALSE)</f>
        <v>6</v>
      </c>
      <c r="G872" s="4">
        <f>IF(主动技能!M875="必中",2,1)</f>
        <v>1</v>
      </c>
      <c r="H872" s="4">
        <f>主动技能!N875</f>
        <v>100</v>
      </c>
      <c r="I872" s="4">
        <f>主动技能!O875</f>
        <v>100</v>
      </c>
      <c r="J872">
        <f>主动技能!P875</f>
        <v>0</v>
      </c>
      <c r="K872">
        <f>主动技能!Q875</f>
        <v>0</v>
      </c>
      <c r="L872">
        <f>主动技能!R875</f>
        <v>0</v>
      </c>
      <c r="M872">
        <f>主动技能!S875</f>
        <v>0</v>
      </c>
      <c r="N872" t="str">
        <f>IF(主动技能!T875="","",主动技能!T875)</f>
        <v/>
      </c>
      <c r="O872" t="str">
        <f>IF(主动技能!U875="","",主动技能!U875)</f>
        <v/>
      </c>
      <c r="P872">
        <f>主动技能!V875</f>
        <v>0</v>
      </c>
      <c r="Q872">
        <f>主动技能!W875</f>
        <v>0</v>
      </c>
      <c r="R872">
        <f>主动技能!X875</f>
        <v>0</v>
      </c>
      <c r="S872">
        <f>主动技能!Y875</f>
        <v>50</v>
      </c>
      <c r="T872">
        <f>主动技能!Z875</f>
        <v>125</v>
      </c>
      <c r="U872">
        <f>主动技能!AB875</f>
        <v>650</v>
      </c>
      <c r="V872">
        <f>主动技能!AC875</f>
        <v>0</v>
      </c>
      <c r="W872">
        <f>主动技能!AD875</f>
        <v>0</v>
      </c>
      <c r="X872" s="1">
        <v>0</v>
      </c>
      <c r="Y872" s="1">
        <v>0</v>
      </c>
      <c r="Z872" s="1">
        <v>0</v>
      </c>
    </row>
    <row r="873" spans="1:26" x14ac:dyDescent="0.15">
      <c r="A873">
        <f>主动技能!B876</f>
        <v>870</v>
      </c>
      <c r="B873" s="4" t="str">
        <f>主动技能!H876</f>
        <v>弯月斩</v>
      </c>
      <c r="C873" s="4" t="str">
        <f>主动技能!I876</f>
        <v>对敌方1排单位造成125%攻击力（+800）伤害</v>
      </c>
      <c r="D873" s="4">
        <f>VLOOKUP(主动技能!J876,对应表!F:G,2,FALSE)</f>
        <v>1</v>
      </c>
      <c r="E873" s="4">
        <f>VLOOKUP(主动技能!K876,对应表!J:K,2,FALSE)</f>
        <v>1</v>
      </c>
      <c r="F873" s="4">
        <f>VLOOKUP(主动技能!L876,对应表!N:O,2,FALSE)</f>
        <v>6</v>
      </c>
      <c r="G873" s="4">
        <f>IF(主动技能!M876="必中",2,1)</f>
        <v>1</v>
      </c>
      <c r="H873" s="4">
        <f>主动技能!N876</f>
        <v>100</v>
      </c>
      <c r="I873" s="4">
        <f>主动技能!O876</f>
        <v>100</v>
      </c>
      <c r="J873">
        <f>主动技能!P876</f>
        <v>0</v>
      </c>
      <c r="K873">
        <f>主动技能!Q876</f>
        <v>0</v>
      </c>
      <c r="L873">
        <f>主动技能!R876</f>
        <v>0</v>
      </c>
      <c r="M873">
        <f>主动技能!S876</f>
        <v>0</v>
      </c>
      <c r="N873" t="str">
        <f>IF(主动技能!T876="","",主动技能!T876)</f>
        <v/>
      </c>
      <c r="O873" t="str">
        <f>IF(主动技能!U876="","",主动技能!U876)</f>
        <v/>
      </c>
      <c r="P873">
        <f>主动技能!V876</f>
        <v>0</v>
      </c>
      <c r="Q873">
        <f>主动技能!W876</f>
        <v>0</v>
      </c>
      <c r="R873">
        <f>主动技能!X876</f>
        <v>0</v>
      </c>
      <c r="S873">
        <f>主动技能!Y876</f>
        <v>50</v>
      </c>
      <c r="T873">
        <f>主动技能!Z876</f>
        <v>125</v>
      </c>
      <c r="U873">
        <f>主动技能!AB876</f>
        <v>800</v>
      </c>
      <c r="V873">
        <f>主动技能!AC876</f>
        <v>0</v>
      </c>
      <c r="W873">
        <f>主动技能!AD876</f>
        <v>0</v>
      </c>
      <c r="X873" s="1">
        <v>0</v>
      </c>
      <c r="Y873" s="1">
        <v>0</v>
      </c>
      <c r="Z873" s="1">
        <v>0</v>
      </c>
    </row>
    <row r="874" spans="1:26" x14ac:dyDescent="0.15">
      <c r="A874">
        <f>主动技能!B877</f>
        <v>871</v>
      </c>
      <c r="B874" s="4" t="str">
        <f>主动技能!H877</f>
        <v>弯月斩</v>
      </c>
      <c r="C874" s="4" t="str">
        <f>主动技能!I877</f>
        <v>对敌方1排单位造成125%攻击力（+985）伤害</v>
      </c>
      <c r="D874" s="4">
        <f>VLOOKUP(主动技能!J877,对应表!F:G,2,FALSE)</f>
        <v>1</v>
      </c>
      <c r="E874" s="4">
        <f>VLOOKUP(主动技能!K877,对应表!J:K,2,FALSE)</f>
        <v>1</v>
      </c>
      <c r="F874" s="4">
        <f>VLOOKUP(主动技能!L877,对应表!N:O,2,FALSE)</f>
        <v>6</v>
      </c>
      <c r="G874" s="4">
        <f>IF(主动技能!M877="必中",2,1)</f>
        <v>1</v>
      </c>
      <c r="H874" s="4">
        <f>主动技能!N877</f>
        <v>100</v>
      </c>
      <c r="I874" s="4">
        <f>主动技能!O877</f>
        <v>100</v>
      </c>
      <c r="J874">
        <f>主动技能!P877</f>
        <v>0</v>
      </c>
      <c r="K874">
        <f>主动技能!Q877</f>
        <v>0</v>
      </c>
      <c r="L874">
        <f>主动技能!R877</f>
        <v>0</v>
      </c>
      <c r="M874">
        <f>主动技能!S877</f>
        <v>0</v>
      </c>
      <c r="N874" t="str">
        <f>IF(主动技能!T877="","",主动技能!T877)</f>
        <v/>
      </c>
      <c r="O874" t="str">
        <f>IF(主动技能!U877="","",主动技能!U877)</f>
        <v/>
      </c>
      <c r="P874">
        <f>主动技能!V877</f>
        <v>0</v>
      </c>
      <c r="Q874">
        <f>主动技能!W877</f>
        <v>0</v>
      </c>
      <c r="R874">
        <f>主动技能!X877</f>
        <v>0</v>
      </c>
      <c r="S874">
        <f>主动技能!Y877</f>
        <v>50</v>
      </c>
      <c r="T874">
        <f>主动技能!Z877</f>
        <v>125</v>
      </c>
      <c r="U874">
        <f>主动技能!AB877</f>
        <v>985</v>
      </c>
      <c r="V874">
        <f>主动技能!AC877</f>
        <v>0</v>
      </c>
      <c r="W874">
        <f>主动技能!AD877</f>
        <v>0</v>
      </c>
      <c r="X874" s="1">
        <v>0</v>
      </c>
      <c r="Y874" s="1">
        <v>0</v>
      </c>
      <c r="Z874" s="1">
        <v>0</v>
      </c>
    </row>
    <row r="875" spans="1:26" x14ac:dyDescent="0.15">
      <c r="A875">
        <f>主动技能!B878</f>
        <v>872</v>
      </c>
      <c r="B875" s="4" t="str">
        <f>主动技能!H878</f>
        <v>弯月斩</v>
      </c>
      <c r="C875" s="4" t="str">
        <f>主动技能!I878</f>
        <v>对敌方1排单位造成125%攻击力（+1213）伤害</v>
      </c>
      <c r="D875" s="4">
        <f>VLOOKUP(主动技能!J878,对应表!F:G,2,FALSE)</f>
        <v>1</v>
      </c>
      <c r="E875" s="4">
        <f>VLOOKUP(主动技能!K878,对应表!J:K,2,FALSE)</f>
        <v>1</v>
      </c>
      <c r="F875" s="4">
        <f>VLOOKUP(主动技能!L878,对应表!N:O,2,FALSE)</f>
        <v>6</v>
      </c>
      <c r="G875" s="4">
        <f>IF(主动技能!M878="必中",2,1)</f>
        <v>1</v>
      </c>
      <c r="H875" s="4">
        <f>主动技能!N878</f>
        <v>100</v>
      </c>
      <c r="I875" s="4">
        <f>主动技能!O878</f>
        <v>100</v>
      </c>
      <c r="J875">
        <f>主动技能!P878</f>
        <v>0</v>
      </c>
      <c r="K875">
        <f>主动技能!Q878</f>
        <v>0</v>
      </c>
      <c r="L875">
        <f>主动技能!R878</f>
        <v>0</v>
      </c>
      <c r="M875">
        <f>主动技能!S878</f>
        <v>0</v>
      </c>
      <c r="N875" t="str">
        <f>IF(主动技能!T878="","",主动技能!T878)</f>
        <v/>
      </c>
      <c r="O875" t="str">
        <f>IF(主动技能!U878="","",主动技能!U878)</f>
        <v/>
      </c>
      <c r="P875">
        <f>主动技能!V878</f>
        <v>0</v>
      </c>
      <c r="Q875">
        <f>主动技能!W878</f>
        <v>0</v>
      </c>
      <c r="R875">
        <f>主动技能!X878</f>
        <v>0</v>
      </c>
      <c r="S875">
        <f>主动技能!Y878</f>
        <v>50</v>
      </c>
      <c r="T875">
        <f>主动技能!Z878</f>
        <v>125</v>
      </c>
      <c r="U875">
        <f>主动技能!AB878</f>
        <v>1213</v>
      </c>
      <c r="V875">
        <f>主动技能!AC878</f>
        <v>0</v>
      </c>
      <c r="W875">
        <f>主动技能!AD878</f>
        <v>0</v>
      </c>
      <c r="X875" s="1">
        <v>0</v>
      </c>
      <c r="Y875" s="1">
        <v>0</v>
      </c>
      <c r="Z875" s="1">
        <v>0</v>
      </c>
    </row>
    <row r="876" spans="1:26" x14ac:dyDescent="0.15">
      <c r="A876">
        <f>主动技能!B879</f>
        <v>873</v>
      </c>
      <c r="B876" s="4" t="str">
        <f>主动技能!H879</f>
        <v>弯月斩</v>
      </c>
      <c r="C876" s="4" t="str">
        <f>主动技能!I879</f>
        <v>对敌方1排单位造成125%攻击力（+1494）伤害</v>
      </c>
      <c r="D876" s="4">
        <f>VLOOKUP(主动技能!J879,对应表!F:G,2,FALSE)</f>
        <v>1</v>
      </c>
      <c r="E876" s="4">
        <f>VLOOKUP(主动技能!K879,对应表!J:K,2,FALSE)</f>
        <v>1</v>
      </c>
      <c r="F876" s="4">
        <f>VLOOKUP(主动技能!L879,对应表!N:O,2,FALSE)</f>
        <v>6</v>
      </c>
      <c r="G876" s="4">
        <f>IF(主动技能!M879="必中",2,1)</f>
        <v>1</v>
      </c>
      <c r="H876" s="4">
        <f>主动技能!N879</f>
        <v>100</v>
      </c>
      <c r="I876" s="4">
        <f>主动技能!O879</f>
        <v>100</v>
      </c>
      <c r="J876">
        <f>主动技能!P879</f>
        <v>0</v>
      </c>
      <c r="K876">
        <f>主动技能!Q879</f>
        <v>0</v>
      </c>
      <c r="L876">
        <f>主动技能!R879</f>
        <v>0</v>
      </c>
      <c r="M876">
        <f>主动技能!S879</f>
        <v>0</v>
      </c>
      <c r="N876" t="str">
        <f>IF(主动技能!T879="","",主动技能!T879)</f>
        <v/>
      </c>
      <c r="O876" t="str">
        <f>IF(主动技能!U879="","",主动技能!U879)</f>
        <v/>
      </c>
      <c r="P876">
        <f>主动技能!V879</f>
        <v>0</v>
      </c>
      <c r="Q876">
        <f>主动技能!W879</f>
        <v>0</v>
      </c>
      <c r="R876">
        <f>主动技能!X879</f>
        <v>0</v>
      </c>
      <c r="S876">
        <f>主动技能!Y879</f>
        <v>50</v>
      </c>
      <c r="T876">
        <f>主动技能!Z879</f>
        <v>125</v>
      </c>
      <c r="U876">
        <f>主动技能!AB879</f>
        <v>1494</v>
      </c>
      <c r="V876">
        <f>主动技能!AC879</f>
        <v>0</v>
      </c>
      <c r="W876">
        <f>主动技能!AD879</f>
        <v>0</v>
      </c>
      <c r="X876" s="1">
        <v>0</v>
      </c>
      <c r="Y876" s="1">
        <v>0</v>
      </c>
      <c r="Z876" s="1">
        <v>0</v>
      </c>
    </row>
    <row r="877" spans="1:26" x14ac:dyDescent="0.15">
      <c r="A877">
        <f>主动技能!B880</f>
        <v>874</v>
      </c>
      <c r="B877" s="4" t="str">
        <f>主动技能!H880</f>
        <v>弯月斩</v>
      </c>
      <c r="C877" s="4" t="str">
        <f>主动技能!I880</f>
        <v>对敌方1排单位造成125%攻击力（+1839）伤害</v>
      </c>
      <c r="D877" s="4">
        <f>VLOOKUP(主动技能!J880,对应表!F:G,2,FALSE)</f>
        <v>1</v>
      </c>
      <c r="E877" s="4">
        <f>VLOOKUP(主动技能!K880,对应表!J:K,2,FALSE)</f>
        <v>1</v>
      </c>
      <c r="F877" s="4">
        <f>VLOOKUP(主动技能!L880,对应表!N:O,2,FALSE)</f>
        <v>6</v>
      </c>
      <c r="G877" s="4">
        <f>IF(主动技能!M880="必中",2,1)</f>
        <v>1</v>
      </c>
      <c r="H877" s="4">
        <f>主动技能!N880</f>
        <v>100</v>
      </c>
      <c r="I877" s="4">
        <f>主动技能!O880</f>
        <v>100</v>
      </c>
      <c r="J877">
        <f>主动技能!P880</f>
        <v>0</v>
      </c>
      <c r="K877">
        <f>主动技能!Q880</f>
        <v>0</v>
      </c>
      <c r="L877">
        <f>主动技能!R880</f>
        <v>0</v>
      </c>
      <c r="M877">
        <f>主动技能!S880</f>
        <v>0</v>
      </c>
      <c r="N877" t="str">
        <f>IF(主动技能!T880="","",主动技能!T880)</f>
        <v/>
      </c>
      <c r="O877" t="str">
        <f>IF(主动技能!U880="","",主动技能!U880)</f>
        <v/>
      </c>
      <c r="P877">
        <f>主动技能!V880</f>
        <v>0</v>
      </c>
      <c r="Q877">
        <f>主动技能!W880</f>
        <v>0</v>
      </c>
      <c r="R877">
        <f>主动技能!X880</f>
        <v>0</v>
      </c>
      <c r="S877">
        <f>主动技能!Y880</f>
        <v>50</v>
      </c>
      <c r="T877">
        <f>主动技能!Z880</f>
        <v>125</v>
      </c>
      <c r="U877">
        <f>主动技能!AB880</f>
        <v>1839</v>
      </c>
      <c r="V877">
        <f>主动技能!AC880</f>
        <v>0</v>
      </c>
      <c r="W877">
        <f>主动技能!AD880</f>
        <v>0</v>
      </c>
      <c r="X877" s="1">
        <v>0</v>
      </c>
      <c r="Y877" s="1">
        <v>0</v>
      </c>
      <c r="Z877" s="1">
        <v>0</v>
      </c>
    </row>
    <row r="878" spans="1:26" x14ac:dyDescent="0.15">
      <c r="A878">
        <f>主动技能!B881</f>
        <v>875</v>
      </c>
      <c r="B878" s="4" t="str">
        <f>主动技能!H881</f>
        <v>弯月斩</v>
      </c>
      <c r="C878" s="4" t="str">
        <f>主动技能!I881</f>
        <v>对敌方1排单位造成125%攻击力（+2265）伤害</v>
      </c>
      <c r="D878" s="4">
        <f>VLOOKUP(主动技能!J881,对应表!F:G,2,FALSE)</f>
        <v>1</v>
      </c>
      <c r="E878" s="4">
        <f>VLOOKUP(主动技能!K881,对应表!J:K,2,FALSE)</f>
        <v>1</v>
      </c>
      <c r="F878" s="4">
        <f>VLOOKUP(主动技能!L881,对应表!N:O,2,FALSE)</f>
        <v>6</v>
      </c>
      <c r="G878" s="4">
        <f>IF(主动技能!M881="必中",2,1)</f>
        <v>1</v>
      </c>
      <c r="H878" s="4">
        <f>主动技能!N881</f>
        <v>100</v>
      </c>
      <c r="I878" s="4">
        <f>主动技能!O881</f>
        <v>100</v>
      </c>
      <c r="J878">
        <f>主动技能!P881</f>
        <v>0</v>
      </c>
      <c r="K878">
        <f>主动技能!Q881</f>
        <v>0</v>
      </c>
      <c r="L878">
        <f>主动技能!R881</f>
        <v>0</v>
      </c>
      <c r="M878">
        <f>主动技能!S881</f>
        <v>0</v>
      </c>
      <c r="N878" t="str">
        <f>IF(主动技能!T881="","",主动技能!T881)</f>
        <v/>
      </c>
      <c r="O878" t="str">
        <f>IF(主动技能!U881="","",主动技能!U881)</f>
        <v/>
      </c>
      <c r="P878">
        <f>主动技能!V881</f>
        <v>0</v>
      </c>
      <c r="Q878">
        <f>主动技能!W881</f>
        <v>0</v>
      </c>
      <c r="R878">
        <f>主动技能!X881</f>
        <v>0</v>
      </c>
      <c r="S878">
        <f>主动技能!Y881</f>
        <v>50</v>
      </c>
      <c r="T878">
        <f>主动技能!Z881</f>
        <v>125</v>
      </c>
      <c r="U878">
        <f>主动技能!AB881</f>
        <v>2265</v>
      </c>
      <c r="V878">
        <f>主动技能!AC881</f>
        <v>0</v>
      </c>
      <c r="W878">
        <f>主动技能!AD881</f>
        <v>0</v>
      </c>
      <c r="X878" s="1">
        <v>0</v>
      </c>
      <c r="Y878" s="1">
        <v>0</v>
      </c>
      <c r="Z878" s="1">
        <v>0</v>
      </c>
    </row>
    <row r="879" spans="1:26" x14ac:dyDescent="0.15">
      <c r="A879">
        <f>主动技能!B882</f>
        <v>876</v>
      </c>
      <c r="B879" s="4" t="str">
        <f>主动技能!H882</f>
        <v>弯月斩</v>
      </c>
      <c r="C879" s="4" t="str">
        <f>主动技能!I882</f>
        <v>对敌方1排单位造成125%攻击力（+2789）伤害</v>
      </c>
      <c r="D879" s="4">
        <f>VLOOKUP(主动技能!J882,对应表!F:G,2,FALSE)</f>
        <v>1</v>
      </c>
      <c r="E879" s="4">
        <f>VLOOKUP(主动技能!K882,对应表!J:K,2,FALSE)</f>
        <v>1</v>
      </c>
      <c r="F879" s="4">
        <f>VLOOKUP(主动技能!L882,对应表!N:O,2,FALSE)</f>
        <v>6</v>
      </c>
      <c r="G879" s="4">
        <f>IF(主动技能!M882="必中",2,1)</f>
        <v>1</v>
      </c>
      <c r="H879" s="4">
        <f>主动技能!N882</f>
        <v>100</v>
      </c>
      <c r="I879" s="4">
        <f>主动技能!O882</f>
        <v>100</v>
      </c>
      <c r="J879">
        <f>主动技能!P882</f>
        <v>0</v>
      </c>
      <c r="K879">
        <f>主动技能!Q882</f>
        <v>0</v>
      </c>
      <c r="L879">
        <f>主动技能!R882</f>
        <v>0</v>
      </c>
      <c r="M879">
        <f>主动技能!S882</f>
        <v>0</v>
      </c>
      <c r="N879" t="str">
        <f>IF(主动技能!T882="","",主动技能!T882)</f>
        <v/>
      </c>
      <c r="O879" t="str">
        <f>IF(主动技能!U882="","",主动技能!U882)</f>
        <v/>
      </c>
      <c r="P879">
        <f>主动技能!V882</f>
        <v>0</v>
      </c>
      <c r="Q879">
        <f>主动技能!W882</f>
        <v>0</v>
      </c>
      <c r="R879">
        <f>主动技能!X882</f>
        <v>0</v>
      </c>
      <c r="S879">
        <f>主动技能!Y882</f>
        <v>50</v>
      </c>
      <c r="T879">
        <f>主动技能!Z882</f>
        <v>125</v>
      </c>
      <c r="U879">
        <f>主动技能!AB882</f>
        <v>2789</v>
      </c>
      <c r="V879">
        <f>主动技能!AC882</f>
        <v>0</v>
      </c>
      <c r="W879">
        <f>主动技能!AD882</f>
        <v>0</v>
      </c>
      <c r="X879" s="1">
        <v>0</v>
      </c>
      <c r="Y879" s="1">
        <v>0</v>
      </c>
      <c r="Z879" s="1">
        <v>0</v>
      </c>
    </row>
    <row r="880" spans="1:26" x14ac:dyDescent="0.15">
      <c r="A880">
        <f>主动技能!B883</f>
        <v>877</v>
      </c>
      <c r="B880" s="4" t="str">
        <f>主动技能!H883</f>
        <v>弯月斩</v>
      </c>
      <c r="C880" s="4" t="str">
        <f>主动技能!I883</f>
        <v>对敌方1排单位造成125%攻击力（+3434）伤害</v>
      </c>
      <c r="D880" s="4">
        <f>VLOOKUP(主动技能!J883,对应表!F:G,2,FALSE)</f>
        <v>1</v>
      </c>
      <c r="E880" s="4">
        <f>VLOOKUP(主动技能!K883,对应表!J:K,2,FALSE)</f>
        <v>1</v>
      </c>
      <c r="F880" s="4">
        <f>VLOOKUP(主动技能!L883,对应表!N:O,2,FALSE)</f>
        <v>6</v>
      </c>
      <c r="G880" s="4">
        <f>IF(主动技能!M883="必中",2,1)</f>
        <v>1</v>
      </c>
      <c r="H880" s="4">
        <f>主动技能!N883</f>
        <v>100</v>
      </c>
      <c r="I880" s="4">
        <f>主动技能!O883</f>
        <v>100</v>
      </c>
      <c r="J880">
        <f>主动技能!P883</f>
        <v>0</v>
      </c>
      <c r="K880">
        <f>主动技能!Q883</f>
        <v>0</v>
      </c>
      <c r="L880">
        <f>主动技能!R883</f>
        <v>0</v>
      </c>
      <c r="M880">
        <f>主动技能!S883</f>
        <v>0</v>
      </c>
      <c r="N880" t="str">
        <f>IF(主动技能!T883="","",主动技能!T883)</f>
        <v/>
      </c>
      <c r="O880" t="str">
        <f>IF(主动技能!U883="","",主动技能!U883)</f>
        <v/>
      </c>
      <c r="P880">
        <f>主动技能!V883</f>
        <v>0</v>
      </c>
      <c r="Q880">
        <f>主动技能!W883</f>
        <v>0</v>
      </c>
      <c r="R880">
        <f>主动技能!X883</f>
        <v>0</v>
      </c>
      <c r="S880">
        <f>主动技能!Y883</f>
        <v>50</v>
      </c>
      <c r="T880">
        <f>主动技能!Z883</f>
        <v>125</v>
      </c>
      <c r="U880">
        <f>主动技能!AB883</f>
        <v>3434</v>
      </c>
      <c r="V880">
        <f>主动技能!AC883</f>
        <v>0</v>
      </c>
      <c r="W880">
        <f>主动技能!AD883</f>
        <v>0</v>
      </c>
      <c r="X880" s="1">
        <v>0</v>
      </c>
      <c r="Y880" s="1">
        <v>0</v>
      </c>
      <c r="Z880" s="1">
        <v>0</v>
      </c>
    </row>
    <row r="881" spans="1:26" x14ac:dyDescent="0.15">
      <c r="A881">
        <f>主动技能!B884</f>
        <v>878</v>
      </c>
      <c r="B881" s="4" t="str">
        <f>主动技能!H884</f>
        <v>弯月斩</v>
      </c>
      <c r="C881" s="4" t="str">
        <f>主动技能!I884</f>
        <v>对敌方1排单位造成125%攻击力（+4228）伤害</v>
      </c>
      <c r="D881" s="4">
        <f>VLOOKUP(主动技能!J884,对应表!F:G,2,FALSE)</f>
        <v>1</v>
      </c>
      <c r="E881" s="4">
        <f>VLOOKUP(主动技能!K884,对应表!J:K,2,FALSE)</f>
        <v>1</v>
      </c>
      <c r="F881" s="4">
        <f>VLOOKUP(主动技能!L884,对应表!N:O,2,FALSE)</f>
        <v>6</v>
      </c>
      <c r="G881" s="4">
        <f>IF(主动技能!M884="必中",2,1)</f>
        <v>1</v>
      </c>
      <c r="H881" s="4">
        <f>主动技能!N884</f>
        <v>100</v>
      </c>
      <c r="I881" s="4">
        <f>主动技能!O884</f>
        <v>100</v>
      </c>
      <c r="J881">
        <f>主动技能!P884</f>
        <v>0</v>
      </c>
      <c r="K881">
        <f>主动技能!Q884</f>
        <v>0</v>
      </c>
      <c r="L881">
        <f>主动技能!R884</f>
        <v>0</v>
      </c>
      <c r="M881">
        <f>主动技能!S884</f>
        <v>0</v>
      </c>
      <c r="N881" t="str">
        <f>IF(主动技能!T884="","",主动技能!T884)</f>
        <v/>
      </c>
      <c r="O881" t="str">
        <f>IF(主动技能!U884="","",主动技能!U884)</f>
        <v/>
      </c>
      <c r="P881">
        <f>主动技能!V884</f>
        <v>0</v>
      </c>
      <c r="Q881">
        <f>主动技能!W884</f>
        <v>0</v>
      </c>
      <c r="R881">
        <f>主动技能!X884</f>
        <v>0</v>
      </c>
      <c r="S881">
        <f>主动技能!Y884</f>
        <v>50</v>
      </c>
      <c r="T881">
        <f>主动技能!Z884</f>
        <v>125</v>
      </c>
      <c r="U881">
        <f>主动技能!AB884</f>
        <v>4228</v>
      </c>
      <c r="V881">
        <f>主动技能!AC884</f>
        <v>0</v>
      </c>
      <c r="W881">
        <f>主动技能!AD884</f>
        <v>0</v>
      </c>
      <c r="X881" s="1">
        <v>0</v>
      </c>
      <c r="Y881" s="1">
        <v>0</v>
      </c>
      <c r="Z881" s="1">
        <v>0</v>
      </c>
    </row>
    <row r="882" spans="1:26" x14ac:dyDescent="0.15">
      <c r="A882">
        <f>主动技能!B885</f>
        <v>879</v>
      </c>
      <c r="B882" s="4" t="str">
        <f>主动技能!H885</f>
        <v>弯月斩</v>
      </c>
      <c r="C882" s="4" t="str">
        <f>主动技能!I885</f>
        <v>对敌方1排单位造成125%攻击力（+5205）伤害</v>
      </c>
      <c r="D882" s="4">
        <f>VLOOKUP(主动技能!J885,对应表!F:G,2,FALSE)</f>
        <v>1</v>
      </c>
      <c r="E882" s="4">
        <f>VLOOKUP(主动技能!K885,对应表!J:K,2,FALSE)</f>
        <v>1</v>
      </c>
      <c r="F882" s="4">
        <f>VLOOKUP(主动技能!L885,对应表!N:O,2,FALSE)</f>
        <v>6</v>
      </c>
      <c r="G882" s="4">
        <f>IF(主动技能!M885="必中",2,1)</f>
        <v>1</v>
      </c>
      <c r="H882" s="4">
        <f>主动技能!N885</f>
        <v>100</v>
      </c>
      <c r="I882" s="4">
        <f>主动技能!O885</f>
        <v>100</v>
      </c>
      <c r="J882">
        <f>主动技能!P885</f>
        <v>0</v>
      </c>
      <c r="K882">
        <f>主动技能!Q885</f>
        <v>0</v>
      </c>
      <c r="L882">
        <f>主动技能!R885</f>
        <v>0</v>
      </c>
      <c r="M882">
        <f>主动技能!S885</f>
        <v>0</v>
      </c>
      <c r="N882" t="str">
        <f>IF(主动技能!T885="","",主动技能!T885)</f>
        <v/>
      </c>
      <c r="O882" t="str">
        <f>IF(主动技能!U885="","",主动技能!U885)</f>
        <v/>
      </c>
      <c r="P882">
        <f>主动技能!V885</f>
        <v>0</v>
      </c>
      <c r="Q882">
        <f>主动技能!W885</f>
        <v>0</v>
      </c>
      <c r="R882">
        <f>主动技能!X885</f>
        <v>0</v>
      </c>
      <c r="S882">
        <f>主动技能!Y885</f>
        <v>50</v>
      </c>
      <c r="T882">
        <f>主动技能!Z885</f>
        <v>125</v>
      </c>
      <c r="U882">
        <f>主动技能!AB885</f>
        <v>5205</v>
      </c>
      <c r="V882">
        <f>主动技能!AC885</f>
        <v>0</v>
      </c>
      <c r="W882">
        <f>主动技能!AD885</f>
        <v>0</v>
      </c>
      <c r="X882" s="1">
        <v>0</v>
      </c>
      <c r="Y882" s="1">
        <v>0</v>
      </c>
      <c r="Z882" s="1">
        <v>0</v>
      </c>
    </row>
    <row r="883" spans="1:26" x14ac:dyDescent="0.15">
      <c r="A883">
        <f>主动技能!B886</f>
        <v>880</v>
      </c>
      <c r="B883" s="4" t="str">
        <f>主动技能!H886</f>
        <v>弯月斩</v>
      </c>
      <c r="C883" s="4" t="str">
        <f>主动技能!I886</f>
        <v>对敌方1排单位造成125%攻击力（+6409）伤害</v>
      </c>
      <c r="D883" s="4">
        <f>VLOOKUP(主动技能!J886,对应表!F:G,2,FALSE)</f>
        <v>1</v>
      </c>
      <c r="E883" s="4">
        <f>VLOOKUP(主动技能!K886,对应表!J:K,2,FALSE)</f>
        <v>1</v>
      </c>
      <c r="F883" s="4">
        <f>VLOOKUP(主动技能!L886,对应表!N:O,2,FALSE)</f>
        <v>6</v>
      </c>
      <c r="G883" s="4">
        <f>IF(主动技能!M886="必中",2,1)</f>
        <v>1</v>
      </c>
      <c r="H883" s="4">
        <f>主动技能!N886</f>
        <v>100</v>
      </c>
      <c r="I883" s="4">
        <f>主动技能!O886</f>
        <v>100</v>
      </c>
      <c r="J883">
        <f>主动技能!P886</f>
        <v>0</v>
      </c>
      <c r="K883">
        <f>主动技能!Q886</f>
        <v>0</v>
      </c>
      <c r="L883">
        <f>主动技能!R886</f>
        <v>0</v>
      </c>
      <c r="M883">
        <f>主动技能!S886</f>
        <v>0</v>
      </c>
      <c r="N883" t="str">
        <f>IF(主动技能!T886="","",主动技能!T886)</f>
        <v/>
      </c>
      <c r="O883" t="str">
        <f>IF(主动技能!U886="","",主动技能!U886)</f>
        <v/>
      </c>
      <c r="P883">
        <f>主动技能!V886</f>
        <v>0</v>
      </c>
      <c r="Q883">
        <f>主动技能!W886</f>
        <v>0</v>
      </c>
      <c r="R883">
        <f>主动技能!X886</f>
        <v>0</v>
      </c>
      <c r="S883">
        <f>主动技能!Y886</f>
        <v>50</v>
      </c>
      <c r="T883">
        <f>主动技能!Z886</f>
        <v>125</v>
      </c>
      <c r="U883">
        <f>主动技能!AB886</f>
        <v>6409</v>
      </c>
      <c r="V883">
        <f>主动技能!AC886</f>
        <v>0</v>
      </c>
      <c r="W883">
        <f>主动技能!AD886</f>
        <v>0</v>
      </c>
      <c r="X883" s="1">
        <v>0</v>
      </c>
      <c r="Y883" s="1">
        <v>0</v>
      </c>
      <c r="Z883" s="1">
        <v>0</v>
      </c>
    </row>
    <row r="884" spans="1:26" x14ac:dyDescent="0.15">
      <c r="A884">
        <f>主动技能!B887</f>
        <v>881</v>
      </c>
      <c r="B884" s="4" t="str">
        <f>主动技能!H887</f>
        <v>怒焰斩击</v>
      </c>
      <c r="C884" s="4" t="str">
        <f>主动技能!I887</f>
        <v>对敌方1排单位造成125%攻击力（+190）伤害，附带减防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4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>
        <f>主动技能!P887</f>
        <v>0</v>
      </c>
      <c r="K884">
        <f>主动技能!Q887</f>
        <v>0</v>
      </c>
      <c r="L884">
        <f>主动技能!R887</f>
        <v>0</v>
      </c>
      <c r="M884">
        <f>主动技能!S887</f>
        <v>0</v>
      </c>
      <c r="N884" t="str">
        <f>IF(主动技能!T887="","",主动技能!T887)</f>
        <v>65:100:2:0</v>
      </c>
      <c r="O884" t="str">
        <f>IF(主动技能!U887="","",主动技能!U887)</f>
        <v/>
      </c>
      <c r="P884">
        <f>主动技能!V887</f>
        <v>0</v>
      </c>
      <c r="Q884">
        <f>主动技能!W887</f>
        <v>0</v>
      </c>
      <c r="R884">
        <f>主动技能!X887</f>
        <v>0</v>
      </c>
      <c r="S884">
        <f>主动技能!Y887</f>
        <v>100</v>
      </c>
      <c r="T884">
        <f>主动技能!Z887</f>
        <v>125</v>
      </c>
      <c r="U884">
        <f>主动技能!AB887</f>
        <v>190</v>
      </c>
      <c r="V884">
        <f>主动技能!AC887</f>
        <v>0</v>
      </c>
      <c r="W884">
        <f>主动技能!AD887</f>
        <v>0</v>
      </c>
      <c r="X884" s="1">
        <v>0</v>
      </c>
      <c r="Y884" s="1">
        <v>0</v>
      </c>
      <c r="Z884" s="1">
        <v>0</v>
      </c>
    </row>
    <row r="885" spans="1:26" x14ac:dyDescent="0.15">
      <c r="A885">
        <f>主动技能!B888</f>
        <v>882</v>
      </c>
      <c r="B885" s="4" t="str">
        <f>主动技能!H888</f>
        <v>怒焰斩击</v>
      </c>
      <c r="C885" s="4" t="str">
        <f>主动技能!I888</f>
        <v>对敌方1排单位造成125%攻击力（+280）伤害，附带减防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4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>
        <f>主动技能!P888</f>
        <v>0</v>
      </c>
      <c r="K885">
        <f>主动技能!Q888</f>
        <v>0</v>
      </c>
      <c r="L885">
        <f>主动技能!R888</f>
        <v>0</v>
      </c>
      <c r="M885">
        <f>主动技能!S888</f>
        <v>0</v>
      </c>
      <c r="N885" t="str">
        <f>IF(主动技能!T888="","",主动技能!T888)</f>
        <v>65:100:2:0</v>
      </c>
      <c r="O885" t="str">
        <f>IF(主动技能!U888="","",主动技能!U888)</f>
        <v/>
      </c>
      <c r="P885">
        <f>主动技能!V888</f>
        <v>0</v>
      </c>
      <c r="Q885">
        <f>主动技能!W888</f>
        <v>0</v>
      </c>
      <c r="R885">
        <f>主动技能!X888</f>
        <v>0</v>
      </c>
      <c r="S885">
        <f>主动技能!Y888</f>
        <v>100</v>
      </c>
      <c r="T885">
        <f>主动技能!Z888</f>
        <v>125</v>
      </c>
      <c r="U885">
        <f>主动技能!AB888</f>
        <v>280</v>
      </c>
      <c r="V885">
        <f>主动技能!AC888</f>
        <v>0</v>
      </c>
      <c r="W885">
        <f>主动技能!AD888</f>
        <v>0</v>
      </c>
      <c r="X885" s="1">
        <v>0</v>
      </c>
      <c r="Y885" s="1">
        <v>0</v>
      </c>
      <c r="Z885" s="1">
        <v>0</v>
      </c>
    </row>
    <row r="886" spans="1:26" x14ac:dyDescent="0.15">
      <c r="A886">
        <f>主动技能!B889</f>
        <v>883</v>
      </c>
      <c r="B886" s="4" t="str">
        <f>主动技能!H889</f>
        <v>怒焰斩击</v>
      </c>
      <c r="C886" s="4" t="str">
        <f>主动技能!I889</f>
        <v>对敌方1排单位造成125%攻击力（+370）伤害，附带减防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4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>
        <f>主动技能!P889</f>
        <v>0</v>
      </c>
      <c r="K886">
        <f>主动技能!Q889</f>
        <v>0</v>
      </c>
      <c r="L886">
        <f>主动技能!R889</f>
        <v>0</v>
      </c>
      <c r="M886">
        <f>主动技能!S889</f>
        <v>0</v>
      </c>
      <c r="N886" t="str">
        <f>IF(主动技能!T889="","",主动技能!T889)</f>
        <v>65:100:2:0</v>
      </c>
      <c r="O886" t="str">
        <f>IF(主动技能!U889="","",主动技能!U889)</f>
        <v/>
      </c>
      <c r="P886">
        <f>主动技能!V889</f>
        <v>0</v>
      </c>
      <c r="Q886">
        <f>主动技能!W889</f>
        <v>0</v>
      </c>
      <c r="R886">
        <f>主动技能!X889</f>
        <v>0</v>
      </c>
      <c r="S886">
        <f>主动技能!Y889</f>
        <v>100</v>
      </c>
      <c r="T886">
        <f>主动技能!Z889</f>
        <v>125</v>
      </c>
      <c r="U886">
        <f>主动技能!AB889</f>
        <v>370</v>
      </c>
      <c r="V886">
        <f>主动技能!AC889</f>
        <v>0</v>
      </c>
      <c r="W886">
        <f>主动技能!AD889</f>
        <v>0</v>
      </c>
      <c r="X886" s="1">
        <v>0</v>
      </c>
      <c r="Y886" s="1">
        <v>0</v>
      </c>
      <c r="Z886" s="1">
        <v>0</v>
      </c>
    </row>
    <row r="887" spans="1:26" x14ac:dyDescent="0.15">
      <c r="A887">
        <f>主动技能!B890</f>
        <v>884</v>
      </c>
      <c r="B887" s="4" t="str">
        <f>主动技能!H890</f>
        <v>怒焰斩击</v>
      </c>
      <c r="C887" s="4" t="str">
        <f>主动技能!I890</f>
        <v>对敌方1排单位造成125%攻击力（+459）伤害，附带减防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4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>
        <f>主动技能!P890</f>
        <v>0</v>
      </c>
      <c r="K887">
        <f>主动技能!Q890</f>
        <v>0</v>
      </c>
      <c r="L887">
        <f>主动技能!R890</f>
        <v>0</v>
      </c>
      <c r="M887">
        <f>主动技能!S890</f>
        <v>0</v>
      </c>
      <c r="N887" t="str">
        <f>IF(主动技能!T890="","",主动技能!T890)</f>
        <v>65:100:2:0</v>
      </c>
      <c r="O887" t="str">
        <f>IF(主动技能!U890="","",主动技能!U890)</f>
        <v/>
      </c>
      <c r="P887">
        <f>主动技能!V890</f>
        <v>0</v>
      </c>
      <c r="Q887">
        <f>主动技能!W890</f>
        <v>0</v>
      </c>
      <c r="R887">
        <f>主动技能!X890</f>
        <v>0</v>
      </c>
      <c r="S887">
        <f>主动技能!Y890</f>
        <v>100</v>
      </c>
      <c r="T887">
        <f>主动技能!Z890</f>
        <v>125</v>
      </c>
      <c r="U887">
        <f>主动技能!AB890</f>
        <v>459</v>
      </c>
      <c r="V887">
        <f>主动技能!AC890</f>
        <v>0</v>
      </c>
      <c r="W887">
        <f>主动技能!AD890</f>
        <v>0</v>
      </c>
      <c r="X887" s="1">
        <v>0</v>
      </c>
      <c r="Y887" s="1">
        <v>0</v>
      </c>
      <c r="Z887" s="1">
        <v>0</v>
      </c>
    </row>
    <row r="888" spans="1:26" x14ac:dyDescent="0.15">
      <c r="A888">
        <f>主动技能!B891</f>
        <v>885</v>
      </c>
      <c r="B888" s="4" t="str">
        <f>主动技能!H891</f>
        <v>怒焰斩击</v>
      </c>
      <c r="C888" s="4" t="str">
        <f>主动技能!I891</f>
        <v>对敌方1排单位造成125%攻击力（+565）伤害，附带减防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4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>
        <f>主动技能!P891</f>
        <v>0</v>
      </c>
      <c r="K888">
        <f>主动技能!Q891</f>
        <v>0</v>
      </c>
      <c r="L888">
        <f>主动技能!R891</f>
        <v>0</v>
      </c>
      <c r="M888">
        <f>主动技能!S891</f>
        <v>0</v>
      </c>
      <c r="N888" t="str">
        <f>IF(主动技能!T891="","",主动技能!T891)</f>
        <v>65:100:2:0</v>
      </c>
      <c r="O888" t="str">
        <f>IF(主动技能!U891="","",主动技能!U891)</f>
        <v/>
      </c>
      <c r="P888">
        <f>主动技能!V891</f>
        <v>0</v>
      </c>
      <c r="Q888">
        <f>主动技能!W891</f>
        <v>0</v>
      </c>
      <c r="R888">
        <f>主动技能!X891</f>
        <v>0</v>
      </c>
      <c r="S888">
        <f>主动技能!Y891</f>
        <v>100</v>
      </c>
      <c r="T888">
        <f>主动技能!Z891</f>
        <v>125</v>
      </c>
      <c r="U888">
        <f>主动技能!AB891</f>
        <v>565</v>
      </c>
      <c r="V888">
        <f>主动技能!AC891</f>
        <v>0</v>
      </c>
      <c r="W888">
        <f>主动技能!AD891</f>
        <v>0</v>
      </c>
      <c r="X888" s="1">
        <v>0</v>
      </c>
      <c r="Y888" s="1">
        <v>0</v>
      </c>
      <c r="Z888" s="1">
        <v>0</v>
      </c>
    </row>
    <row r="889" spans="1:26" x14ac:dyDescent="0.15">
      <c r="A889">
        <f>主动技能!B892</f>
        <v>886</v>
      </c>
      <c r="B889" s="4" t="str">
        <f>主动技能!H892</f>
        <v>怒焰斩击</v>
      </c>
      <c r="C889" s="4" t="str">
        <f>主动技能!I892</f>
        <v>对敌方1排单位造成125%攻击力（+696）伤害，附带减防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4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>
        <f>主动技能!P892</f>
        <v>0</v>
      </c>
      <c r="K889">
        <f>主动技能!Q892</f>
        <v>0</v>
      </c>
      <c r="L889">
        <f>主动技能!R892</f>
        <v>0</v>
      </c>
      <c r="M889">
        <f>主动技能!S892</f>
        <v>0</v>
      </c>
      <c r="N889" t="str">
        <f>IF(主动技能!T892="","",主动技能!T892)</f>
        <v>65:100:2:0</v>
      </c>
      <c r="O889" t="str">
        <f>IF(主动技能!U892="","",主动技能!U892)</f>
        <v/>
      </c>
      <c r="P889">
        <f>主动技能!V892</f>
        <v>0</v>
      </c>
      <c r="Q889">
        <f>主动技能!W892</f>
        <v>0</v>
      </c>
      <c r="R889">
        <f>主动技能!X892</f>
        <v>0</v>
      </c>
      <c r="S889">
        <f>主动技能!Y892</f>
        <v>100</v>
      </c>
      <c r="T889">
        <f>主动技能!Z892</f>
        <v>125</v>
      </c>
      <c r="U889">
        <f>主动技能!AB892</f>
        <v>696</v>
      </c>
      <c r="V889">
        <f>主动技能!AC892</f>
        <v>0</v>
      </c>
      <c r="W889">
        <f>主动技能!AD892</f>
        <v>0</v>
      </c>
      <c r="X889" s="1">
        <v>0</v>
      </c>
      <c r="Y889" s="1">
        <v>0</v>
      </c>
      <c r="Z889" s="1">
        <v>0</v>
      </c>
    </row>
    <row r="890" spans="1:26" x14ac:dyDescent="0.15">
      <c r="A890">
        <f>主动技能!B893</f>
        <v>887</v>
      </c>
      <c r="B890" s="4" t="str">
        <f>主动技能!H893</f>
        <v>怒焰斩击</v>
      </c>
      <c r="C890" s="4" t="str">
        <f>主动技能!I893</f>
        <v>对敌方1排单位造成125%攻击力（+857）伤害，附带减防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4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>
        <f>主动技能!P893</f>
        <v>0</v>
      </c>
      <c r="K890">
        <f>主动技能!Q893</f>
        <v>0</v>
      </c>
      <c r="L890">
        <f>主动技能!R893</f>
        <v>0</v>
      </c>
      <c r="M890">
        <f>主动技能!S893</f>
        <v>0</v>
      </c>
      <c r="N890" t="str">
        <f>IF(主动技能!T893="","",主动技能!T893)</f>
        <v>65:100:2:0</v>
      </c>
      <c r="O890" t="str">
        <f>IF(主动技能!U893="","",主动技能!U893)</f>
        <v/>
      </c>
      <c r="P890">
        <f>主动技能!V893</f>
        <v>0</v>
      </c>
      <c r="Q890">
        <f>主动技能!W893</f>
        <v>0</v>
      </c>
      <c r="R890">
        <f>主动技能!X893</f>
        <v>0</v>
      </c>
      <c r="S890">
        <f>主动技能!Y893</f>
        <v>100</v>
      </c>
      <c r="T890">
        <f>主动技能!Z893</f>
        <v>125</v>
      </c>
      <c r="U890">
        <f>主动技能!AB893</f>
        <v>857</v>
      </c>
      <c r="V890">
        <f>主动技能!AC893</f>
        <v>0</v>
      </c>
      <c r="W890">
        <f>主动技能!AD893</f>
        <v>0</v>
      </c>
      <c r="X890" s="1">
        <v>0</v>
      </c>
      <c r="Y890" s="1">
        <v>0</v>
      </c>
      <c r="Z890" s="1">
        <v>0</v>
      </c>
    </row>
    <row r="891" spans="1:26" x14ac:dyDescent="0.15">
      <c r="A891">
        <f>主动技能!B894</f>
        <v>888</v>
      </c>
      <c r="B891" s="4" t="str">
        <f>主动技能!H894</f>
        <v>怒焰斩击</v>
      </c>
      <c r="C891" s="4" t="str">
        <f>主动技能!I894</f>
        <v>对敌方1排单位造成125%攻击力（+1056）伤害，附带减防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4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>
        <f>主动技能!P894</f>
        <v>0</v>
      </c>
      <c r="K891">
        <f>主动技能!Q894</f>
        <v>0</v>
      </c>
      <c r="L891">
        <f>主动技能!R894</f>
        <v>0</v>
      </c>
      <c r="M891">
        <f>主动技能!S894</f>
        <v>0</v>
      </c>
      <c r="N891" t="str">
        <f>IF(主动技能!T894="","",主动技能!T894)</f>
        <v>65:100:2:0</v>
      </c>
      <c r="O891" t="str">
        <f>IF(主动技能!U894="","",主动技能!U894)</f>
        <v/>
      </c>
      <c r="P891">
        <f>主动技能!V894</f>
        <v>0</v>
      </c>
      <c r="Q891">
        <f>主动技能!W894</f>
        <v>0</v>
      </c>
      <c r="R891">
        <f>主动技能!X894</f>
        <v>0</v>
      </c>
      <c r="S891">
        <f>主动技能!Y894</f>
        <v>100</v>
      </c>
      <c r="T891">
        <f>主动技能!Z894</f>
        <v>125</v>
      </c>
      <c r="U891">
        <f>主动技能!AB894</f>
        <v>1056</v>
      </c>
      <c r="V891">
        <f>主动技能!AC894</f>
        <v>0</v>
      </c>
      <c r="W891">
        <f>主动技能!AD894</f>
        <v>0</v>
      </c>
      <c r="X891" s="1">
        <v>0</v>
      </c>
      <c r="Y891" s="1">
        <v>0</v>
      </c>
      <c r="Z891" s="1">
        <v>0</v>
      </c>
    </row>
    <row r="892" spans="1:26" x14ac:dyDescent="0.15">
      <c r="A892">
        <f>主动技能!B895</f>
        <v>889</v>
      </c>
      <c r="B892" s="4" t="str">
        <f>主动技能!H895</f>
        <v>怒焰斩击</v>
      </c>
      <c r="C892" s="4" t="str">
        <f>主动技能!I895</f>
        <v>对敌方1排单位造成125%攻击力（+1300）伤害，附带减防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4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>
        <f>主动技能!P895</f>
        <v>0</v>
      </c>
      <c r="K892">
        <f>主动技能!Q895</f>
        <v>0</v>
      </c>
      <c r="L892">
        <f>主动技能!R895</f>
        <v>0</v>
      </c>
      <c r="M892">
        <f>主动技能!S895</f>
        <v>0</v>
      </c>
      <c r="N892" t="str">
        <f>IF(主动技能!T895="","",主动技能!T895)</f>
        <v>65:100:2:0</v>
      </c>
      <c r="O892" t="str">
        <f>IF(主动技能!U895="","",主动技能!U895)</f>
        <v/>
      </c>
      <c r="P892">
        <f>主动技能!V895</f>
        <v>0</v>
      </c>
      <c r="Q892">
        <f>主动技能!W895</f>
        <v>0</v>
      </c>
      <c r="R892">
        <f>主动技能!X895</f>
        <v>0</v>
      </c>
      <c r="S892">
        <f>主动技能!Y895</f>
        <v>100</v>
      </c>
      <c r="T892">
        <f>主动技能!Z895</f>
        <v>125</v>
      </c>
      <c r="U892">
        <f>主动技能!AB895</f>
        <v>1300</v>
      </c>
      <c r="V892">
        <f>主动技能!AC895</f>
        <v>0</v>
      </c>
      <c r="W892">
        <f>主动技能!AD895</f>
        <v>0</v>
      </c>
      <c r="X892" s="1">
        <v>0</v>
      </c>
      <c r="Y892" s="1">
        <v>0</v>
      </c>
      <c r="Z892" s="1">
        <v>0</v>
      </c>
    </row>
    <row r="893" spans="1:26" x14ac:dyDescent="0.15">
      <c r="A893">
        <f>主动技能!B896</f>
        <v>890</v>
      </c>
      <c r="B893" s="4" t="str">
        <f>主动技能!H896</f>
        <v>怒焰斩击</v>
      </c>
      <c r="C893" s="4" t="str">
        <f>主动技能!I896</f>
        <v>对敌方1排单位造成125%攻击力（+1601）伤害，附带减防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4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>
        <f>主动技能!P896</f>
        <v>0</v>
      </c>
      <c r="K893">
        <f>主动技能!Q896</f>
        <v>0</v>
      </c>
      <c r="L893">
        <f>主动技能!R896</f>
        <v>0</v>
      </c>
      <c r="M893">
        <f>主动技能!S896</f>
        <v>0</v>
      </c>
      <c r="N893" t="str">
        <f>IF(主动技能!T896="","",主动技能!T896)</f>
        <v>65:100:2:0</v>
      </c>
      <c r="O893" t="str">
        <f>IF(主动技能!U896="","",主动技能!U896)</f>
        <v/>
      </c>
      <c r="P893">
        <f>主动技能!V896</f>
        <v>0</v>
      </c>
      <c r="Q893">
        <f>主动技能!W896</f>
        <v>0</v>
      </c>
      <c r="R893">
        <f>主动技能!X896</f>
        <v>0</v>
      </c>
      <c r="S893">
        <f>主动技能!Y896</f>
        <v>100</v>
      </c>
      <c r="T893">
        <f>主动技能!Z896</f>
        <v>125</v>
      </c>
      <c r="U893">
        <f>主动技能!AB896</f>
        <v>1601</v>
      </c>
      <c r="V893">
        <f>主动技能!AC896</f>
        <v>0</v>
      </c>
      <c r="W893">
        <f>主动技能!AD896</f>
        <v>0</v>
      </c>
      <c r="X893" s="1">
        <v>0</v>
      </c>
      <c r="Y893" s="1">
        <v>0</v>
      </c>
      <c r="Z893" s="1">
        <v>0</v>
      </c>
    </row>
    <row r="894" spans="1:26" x14ac:dyDescent="0.15">
      <c r="A894">
        <f>主动技能!B897</f>
        <v>891</v>
      </c>
      <c r="B894" s="4" t="str">
        <f>主动技能!H897</f>
        <v>怒焰斩击</v>
      </c>
      <c r="C894" s="4" t="str">
        <f>主动技能!I897</f>
        <v>对敌方1排单位造成125%攻击力（+1971）伤害，附带减防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4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>
        <f>主动技能!P897</f>
        <v>0</v>
      </c>
      <c r="K894">
        <f>主动技能!Q897</f>
        <v>0</v>
      </c>
      <c r="L894">
        <f>主动技能!R897</f>
        <v>0</v>
      </c>
      <c r="M894">
        <f>主动技能!S897</f>
        <v>0</v>
      </c>
      <c r="N894" t="str">
        <f>IF(主动技能!T897="","",主动技能!T897)</f>
        <v>65:100:2:0</v>
      </c>
      <c r="O894" t="str">
        <f>IF(主动技能!U897="","",主动技能!U897)</f>
        <v/>
      </c>
      <c r="P894">
        <f>主动技能!V897</f>
        <v>0</v>
      </c>
      <c r="Q894">
        <f>主动技能!W897</f>
        <v>0</v>
      </c>
      <c r="R894">
        <f>主动技能!X897</f>
        <v>0</v>
      </c>
      <c r="S894">
        <f>主动技能!Y897</f>
        <v>100</v>
      </c>
      <c r="T894">
        <f>主动技能!Z897</f>
        <v>125</v>
      </c>
      <c r="U894">
        <f>主动技能!AB897</f>
        <v>1971</v>
      </c>
      <c r="V894">
        <f>主动技能!AC897</f>
        <v>0</v>
      </c>
      <c r="W894">
        <f>主动技能!AD897</f>
        <v>0</v>
      </c>
      <c r="X894" s="1">
        <v>0</v>
      </c>
      <c r="Y894" s="1">
        <v>0</v>
      </c>
      <c r="Z894" s="1">
        <v>0</v>
      </c>
    </row>
    <row r="895" spans="1:26" x14ac:dyDescent="0.15">
      <c r="A895">
        <f>主动技能!B898</f>
        <v>892</v>
      </c>
      <c r="B895" s="4" t="str">
        <f>主动技能!H898</f>
        <v>怒焰斩击</v>
      </c>
      <c r="C895" s="4" t="str">
        <f>主动技能!I898</f>
        <v>对敌方1排单位造成125%攻击力（+2427）伤害，附带减防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4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>
        <f>主动技能!P898</f>
        <v>0</v>
      </c>
      <c r="K895">
        <f>主动技能!Q898</f>
        <v>0</v>
      </c>
      <c r="L895">
        <f>主动技能!R898</f>
        <v>0</v>
      </c>
      <c r="M895">
        <f>主动技能!S898</f>
        <v>0</v>
      </c>
      <c r="N895" t="str">
        <f>IF(主动技能!T898="","",主动技能!T898)</f>
        <v>65:100:2:0</v>
      </c>
      <c r="O895" t="str">
        <f>IF(主动技能!U898="","",主动技能!U898)</f>
        <v/>
      </c>
      <c r="P895">
        <f>主动技能!V898</f>
        <v>0</v>
      </c>
      <c r="Q895">
        <f>主动技能!W898</f>
        <v>0</v>
      </c>
      <c r="R895">
        <f>主动技能!X898</f>
        <v>0</v>
      </c>
      <c r="S895">
        <f>主动技能!Y898</f>
        <v>100</v>
      </c>
      <c r="T895">
        <f>主动技能!Z898</f>
        <v>125</v>
      </c>
      <c r="U895">
        <f>主动技能!AB898</f>
        <v>2427</v>
      </c>
      <c r="V895">
        <f>主动技能!AC898</f>
        <v>0</v>
      </c>
      <c r="W895">
        <f>主动技能!AD898</f>
        <v>0</v>
      </c>
      <c r="X895" s="1">
        <v>0</v>
      </c>
      <c r="Y895" s="1">
        <v>0</v>
      </c>
      <c r="Z895" s="1">
        <v>0</v>
      </c>
    </row>
    <row r="896" spans="1:26" x14ac:dyDescent="0.15">
      <c r="A896">
        <f>主动技能!B899</f>
        <v>893</v>
      </c>
      <c r="B896" s="4" t="str">
        <f>主动技能!H899</f>
        <v>怒焰斩击</v>
      </c>
      <c r="C896" s="4" t="str">
        <f>主动技能!I899</f>
        <v>对敌方1排单位造成125%攻击力（+2988）伤害，附带减防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4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>
        <f>主动技能!P899</f>
        <v>0</v>
      </c>
      <c r="K896">
        <f>主动技能!Q899</f>
        <v>0</v>
      </c>
      <c r="L896">
        <f>主动技能!R899</f>
        <v>0</v>
      </c>
      <c r="M896">
        <f>主动技能!S899</f>
        <v>0</v>
      </c>
      <c r="N896" t="str">
        <f>IF(主动技能!T899="","",主动技能!T899)</f>
        <v>65:100:2:0</v>
      </c>
      <c r="O896" t="str">
        <f>IF(主动技能!U899="","",主动技能!U899)</f>
        <v/>
      </c>
      <c r="P896">
        <f>主动技能!V899</f>
        <v>0</v>
      </c>
      <c r="Q896">
        <f>主动技能!W899</f>
        <v>0</v>
      </c>
      <c r="R896">
        <f>主动技能!X899</f>
        <v>0</v>
      </c>
      <c r="S896">
        <f>主动技能!Y899</f>
        <v>100</v>
      </c>
      <c r="T896">
        <f>主动技能!Z899</f>
        <v>125</v>
      </c>
      <c r="U896">
        <f>主动技能!AB899</f>
        <v>2988</v>
      </c>
      <c r="V896">
        <f>主动技能!AC899</f>
        <v>0</v>
      </c>
      <c r="W896">
        <f>主动技能!AD899</f>
        <v>0</v>
      </c>
      <c r="X896" s="1">
        <v>0</v>
      </c>
      <c r="Y896" s="1">
        <v>0</v>
      </c>
      <c r="Z896" s="1">
        <v>0</v>
      </c>
    </row>
    <row r="897" spans="1:26" x14ac:dyDescent="0.15">
      <c r="A897">
        <f>主动技能!B900</f>
        <v>894</v>
      </c>
      <c r="B897" s="4" t="str">
        <f>主动技能!H900</f>
        <v>怒焰斩击</v>
      </c>
      <c r="C897" s="4" t="str">
        <f>主动技能!I900</f>
        <v>对敌方1排单位造成125%攻击力（+3679）伤害，附带减防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4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>
        <f>主动技能!P900</f>
        <v>0</v>
      </c>
      <c r="K897">
        <f>主动技能!Q900</f>
        <v>0</v>
      </c>
      <c r="L897">
        <f>主动技能!R900</f>
        <v>0</v>
      </c>
      <c r="M897">
        <f>主动技能!S900</f>
        <v>0</v>
      </c>
      <c r="N897" t="str">
        <f>IF(主动技能!T900="","",主动技能!T900)</f>
        <v>65:100:2:0</v>
      </c>
      <c r="O897" t="str">
        <f>IF(主动技能!U900="","",主动技能!U900)</f>
        <v/>
      </c>
      <c r="P897">
        <f>主动技能!V900</f>
        <v>0</v>
      </c>
      <c r="Q897">
        <f>主动技能!W900</f>
        <v>0</v>
      </c>
      <c r="R897">
        <f>主动技能!X900</f>
        <v>0</v>
      </c>
      <c r="S897">
        <f>主动技能!Y900</f>
        <v>100</v>
      </c>
      <c r="T897">
        <f>主动技能!Z900</f>
        <v>125</v>
      </c>
      <c r="U897">
        <f>主动技能!AB900</f>
        <v>3679</v>
      </c>
      <c r="V897">
        <f>主动技能!AC900</f>
        <v>0</v>
      </c>
      <c r="W897">
        <f>主动技能!AD900</f>
        <v>0</v>
      </c>
      <c r="X897" s="1">
        <v>0</v>
      </c>
      <c r="Y897" s="1">
        <v>0</v>
      </c>
      <c r="Z897" s="1">
        <v>0</v>
      </c>
    </row>
    <row r="898" spans="1:26" x14ac:dyDescent="0.15">
      <c r="A898">
        <f>主动技能!B901</f>
        <v>895</v>
      </c>
      <c r="B898" s="4" t="str">
        <f>主动技能!H901</f>
        <v>怒焰斩击</v>
      </c>
      <c r="C898" s="4" t="str">
        <f>主动技能!I901</f>
        <v>对敌方1排单位造成125%攻击力（+4530）伤害，附带减防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4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>
        <f>主动技能!P901</f>
        <v>0</v>
      </c>
      <c r="K898">
        <f>主动技能!Q901</f>
        <v>0</v>
      </c>
      <c r="L898">
        <f>主动技能!R901</f>
        <v>0</v>
      </c>
      <c r="M898">
        <f>主动技能!S901</f>
        <v>0</v>
      </c>
      <c r="N898" t="str">
        <f>IF(主动技能!T901="","",主动技能!T901)</f>
        <v>65:100:2:0</v>
      </c>
      <c r="O898" t="str">
        <f>IF(主动技能!U901="","",主动技能!U901)</f>
        <v/>
      </c>
      <c r="P898">
        <f>主动技能!V901</f>
        <v>0</v>
      </c>
      <c r="Q898">
        <f>主动技能!W901</f>
        <v>0</v>
      </c>
      <c r="R898">
        <f>主动技能!X901</f>
        <v>0</v>
      </c>
      <c r="S898">
        <f>主动技能!Y901</f>
        <v>100</v>
      </c>
      <c r="T898">
        <f>主动技能!Z901</f>
        <v>125</v>
      </c>
      <c r="U898">
        <f>主动技能!AB901</f>
        <v>4530</v>
      </c>
      <c r="V898">
        <f>主动技能!AC901</f>
        <v>0</v>
      </c>
      <c r="W898">
        <f>主动技能!AD901</f>
        <v>0</v>
      </c>
      <c r="X898" s="1">
        <v>0</v>
      </c>
      <c r="Y898" s="1">
        <v>0</v>
      </c>
      <c r="Z898" s="1">
        <v>0</v>
      </c>
    </row>
    <row r="899" spans="1:26" x14ac:dyDescent="0.15">
      <c r="A899">
        <f>主动技能!B902</f>
        <v>896</v>
      </c>
      <c r="B899" s="4" t="str">
        <f>主动技能!H902</f>
        <v>怒焰斩击</v>
      </c>
      <c r="C899" s="4" t="str">
        <f>主动技能!I902</f>
        <v>对敌方1排单位造成125%攻击力（+5578）伤害，附带减防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4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>
        <f>主动技能!P902</f>
        <v>0</v>
      </c>
      <c r="K899">
        <f>主动技能!Q902</f>
        <v>0</v>
      </c>
      <c r="L899">
        <f>主动技能!R902</f>
        <v>0</v>
      </c>
      <c r="M899">
        <f>主动技能!S902</f>
        <v>0</v>
      </c>
      <c r="N899" t="str">
        <f>IF(主动技能!T902="","",主动技能!T902)</f>
        <v>65:100:2:0</v>
      </c>
      <c r="O899" t="str">
        <f>IF(主动技能!U902="","",主动技能!U902)</f>
        <v/>
      </c>
      <c r="P899">
        <f>主动技能!V902</f>
        <v>0</v>
      </c>
      <c r="Q899">
        <f>主动技能!W902</f>
        <v>0</v>
      </c>
      <c r="R899">
        <f>主动技能!X902</f>
        <v>0</v>
      </c>
      <c r="S899">
        <f>主动技能!Y902</f>
        <v>100</v>
      </c>
      <c r="T899">
        <f>主动技能!Z902</f>
        <v>125</v>
      </c>
      <c r="U899">
        <f>主动技能!AB902</f>
        <v>5578</v>
      </c>
      <c r="V899">
        <f>主动技能!AC902</f>
        <v>0</v>
      </c>
      <c r="W899">
        <f>主动技能!AD902</f>
        <v>0</v>
      </c>
      <c r="X899" s="1">
        <v>0</v>
      </c>
      <c r="Y899" s="1">
        <v>0</v>
      </c>
      <c r="Z899" s="1">
        <v>0</v>
      </c>
    </row>
    <row r="900" spans="1:26" x14ac:dyDescent="0.15">
      <c r="A900">
        <f>主动技能!B903</f>
        <v>897</v>
      </c>
      <c r="B900" s="4" t="str">
        <f>主动技能!H903</f>
        <v>怒焰斩击</v>
      </c>
      <c r="C900" s="4" t="str">
        <f>主动技能!I903</f>
        <v>对敌方1排单位造成125%攻击力（+6868）伤害，附带减防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4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>
        <f>主动技能!P903</f>
        <v>0</v>
      </c>
      <c r="K900">
        <f>主动技能!Q903</f>
        <v>0</v>
      </c>
      <c r="L900">
        <f>主动技能!R903</f>
        <v>0</v>
      </c>
      <c r="M900">
        <f>主动技能!S903</f>
        <v>0</v>
      </c>
      <c r="N900" t="str">
        <f>IF(主动技能!T903="","",主动技能!T903)</f>
        <v>65:100:2:0</v>
      </c>
      <c r="O900" t="str">
        <f>IF(主动技能!U903="","",主动技能!U903)</f>
        <v/>
      </c>
      <c r="P900">
        <f>主动技能!V903</f>
        <v>0</v>
      </c>
      <c r="Q900">
        <f>主动技能!W903</f>
        <v>0</v>
      </c>
      <c r="R900">
        <f>主动技能!X903</f>
        <v>0</v>
      </c>
      <c r="S900">
        <f>主动技能!Y903</f>
        <v>100</v>
      </c>
      <c r="T900">
        <f>主动技能!Z903</f>
        <v>125</v>
      </c>
      <c r="U900">
        <f>主动技能!AB903</f>
        <v>6868</v>
      </c>
      <c r="V900">
        <f>主动技能!AC903</f>
        <v>0</v>
      </c>
      <c r="W900">
        <f>主动技能!AD903</f>
        <v>0</v>
      </c>
      <c r="X900" s="1">
        <v>0</v>
      </c>
      <c r="Y900" s="1">
        <v>0</v>
      </c>
      <c r="Z900" s="1">
        <v>0</v>
      </c>
    </row>
    <row r="901" spans="1:26" x14ac:dyDescent="0.15">
      <c r="A901">
        <f>主动技能!B904</f>
        <v>898</v>
      </c>
      <c r="B901" s="4" t="str">
        <f>主动技能!H904</f>
        <v>怒焰斩击</v>
      </c>
      <c r="C901" s="4" t="str">
        <f>主动技能!I904</f>
        <v>对敌方1排单位造成125%攻击力（+8456）伤害，附带减防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4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>
        <f>主动技能!P904</f>
        <v>0</v>
      </c>
      <c r="K901">
        <f>主动技能!Q904</f>
        <v>0</v>
      </c>
      <c r="L901">
        <f>主动技能!R904</f>
        <v>0</v>
      </c>
      <c r="M901">
        <f>主动技能!S904</f>
        <v>0</v>
      </c>
      <c r="N901" t="str">
        <f>IF(主动技能!T904="","",主动技能!T904)</f>
        <v>65:100:2:0</v>
      </c>
      <c r="O901" t="str">
        <f>IF(主动技能!U904="","",主动技能!U904)</f>
        <v/>
      </c>
      <c r="P901">
        <f>主动技能!V904</f>
        <v>0</v>
      </c>
      <c r="Q901">
        <f>主动技能!W904</f>
        <v>0</v>
      </c>
      <c r="R901">
        <f>主动技能!X904</f>
        <v>0</v>
      </c>
      <c r="S901">
        <f>主动技能!Y904</f>
        <v>100</v>
      </c>
      <c r="T901">
        <f>主动技能!Z904</f>
        <v>125</v>
      </c>
      <c r="U901">
        <f>主动技能!AB904</f>
        <v>8456</v>
      </c>
      <c r="V901">
        <f>主动技能!AC904</f>
        <v>0</v>
      </c>
      <c r="W901">
        <f>主动技能!AD904</f>
        <v>0</v>
      </c>
      <c r="X901" s="1">
        <v>0</v>
      </c>
      <c r="Y901" s="1">
        <v>0</v>
      </c>
      <c r="Z901" s="1">
        <v>0</v>
      </c>
    </row>
    <row r="902" spans="1:26" x14ac:dyDescent="0.15">
      <c r="A902">
        <f>主动技能!B905</f>
        <v>899</v>
      </c>
      <c r="B902" s="4" t="str">
        <f>主动技能!H905</f>
        <v>怒焰斩击</v>
      </c>
      <c r="C902" s="4" t="str">
        <f>主动技能!I905</f>
        <v>对敌方1排单位造成125%攻击力（+10411）伤害，附带减防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4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>
        <f>主动技能!P905</f>
        <v>0</v>
      </c>
      <c r="K902">
        <f>主动技能!Q905</f>
        <v>0</v>
      </c>
      <c r="L902">
        <f>主动技能!R905</f>
        <v>0</v>
      </c>
      <c r="M902">
        <f>主动技能!S905</f>
        <v>0</v>
      </c>
      <c r="N902" t="str">
        <f>IF(主动技能!T905="","",主动技能!T905)</f>
        <v>65:100:2:0</v>
      </c>
      <c r="O902" t="str">
        <f>IF(主动技能!U905="","",主动技能!U905)</f>
        <v/>
      </c>
      <c r="P902">
        <f>主动技能!V905</f>
        <v>0</v>
      </c>
      <c r="Q902">
        <f>主动技能!W905</f>
        <v>0</v>
      </c>
      <c r="R902">
        <f>主动技能!X905</f>
        <v>0</v>
      </c>
      <c r="S902">
        <f>主动技能!Y905</f>
        <v>100</v>
      </c>
      <c r="T902">
        <f>主动技能!Z905</f>
        <v>125</v>
      </c>
      <c r="U902">
        <f>主动技能!AB905</f>
        <v>10411</v>
      </c>
      <c r="V902">
        <f>主动技能!AC905</f>
        <v>0</v>
      </c>
      <c r="W902">
        <f>主动技能!AD905</f>
        <v>0</v>
      </c>
      <c r="X902" s="1">
        <v>0</v>
      </c>
      <c r="Y902" s="1">
        <v>0</v>
      </c>
      <c r="Z902" s="1">
        <v>0</v>
      </c>
    </row>
    <row r="903" spans="1:26" x14ac:dyDescent="0.15">
      <c r="A903">
        <f>主动技能!B906</f>
        <v>900</v>
      </c>
      <c r="B903" s="4" t="str">
        <f>主动技能!H906</f>
        <v>怒焰斩击</v>
      </c>
      <c r="C903" s="4" t="str">
        <f>主动技能!I906</f>
        <v>对敌方1排单位造成125%攻击力（+12819）伤害，附带减防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4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>
        <f>主动技能!P906</f>
        <v>0</v>
      </c>
      <c r="K903">
        <f>主动技能!Q906</f>
        <v>0</v>
      </c>
      <c r="L903">
        <f>主动技能!R906</f>
        <v>0</v>
      </c>
      <c r="M903">
        <f>主动技能!S906</f>
        <v>0</v>
      </c>
      <c r="N903" t="str">
        <f>IF(主动技能!T906="","",主动技能!T906)</f>
        <v>65:100:2:0</v>
      </c>
      <c r="O903" t="str">
        <f>IF(主动技能!U906="","",主动技能!U906)</f>
        <v/>
      </c>
      <c r="P903">
        <f>主动技能!V906</f>
        <v>0</v>
      </c>
      <c r="Q903">
        <f>主动技能!W906</f>
        <v>0</v>
      </c>
      <c r="R903">
        <f>主动技能!X906</f>
        <v>0</v>
      </c>
      <c r="S903">
        <f>主动技能!Y906</f>
        <v>100</v>
      </c>
      <c r="T903">
        <f>主动技能!Z906</f>
        <v>125</v>
      </c>
      <c r="U903">
        <f>主动技能!AB906</f>
        <v>12819</v>
      </c>
      <c r="V903">
        <f>主动技能!AC906</f>
        <v>0</v>
      </c>
      <c r="W903">
        <f>主动技能!AD906</f>
        <v>0</v>
      </c>
      <c r="X903" s="1">
        <v>0</v>
      </c>
      <c r="Y903" s="1">
        <v>0</v>
      </c>
      <c r="Z903" s="1">
        <v>0</v>
      </c>
    </row>
    <row r="904" spans="1:26" x14ac:dyDescent="0.15">
      <c r="A904">
        <f>主动技能!B907</f>
        <v>901</v>
      </c>
      <c r="B904" s="4" t="str">
        <f>主动技能!H907</f>
        <v>炘诀</v>
      </c>
      <c r="C904" s="4" t="str">
        <f>主动技能!I907</f>
        <v>对敌方单体攻击，造成100%攻击力（+38）点伤害。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>
        <f>主动技能!O907</f>
        <v>0</v>
      </c>
      <c r="J904">
        <f>主动技能!P907</f>
        <v>0</v>
      </c>
      <c r="K904">
        <f>主动技能!Q907</f>
        <v>0</v>
      </c>
      <c r="L904">
        <f>主动技能!R907</f>
        <v>0</v>
      </c>
      <c r="M904">
        <f>主动技能!S907</f>
        <v>0</v>
      </c>
      <c r="N904" t="str">
        <f>IF(主动技能!T907="","",主动技能!T907)</f>
        <v/>
      </c>
      <c r="O904" t="str">
        <f>IF(主动技能!U907="","",主动技能!U907)</f>
        <v/>
      </c>
      <c r="P904">
        <f>主动技能!V907</f>
        <v>0</v>
      </c>
      <c r="Q904">
        <f>主动技能!W907</f>
        <v>0</v>
      </c>
      <c r="R904">
        <f>主动技能!X907</f>
        <v>0</v>
      </c>
      <c r="S904">
        <f>主动技能!Y907</f>
        <v>0</v>
      </c>
      <c r="T904">
        <f>主动技能!Z907</f>
        <v>100</v>
      </c>
      <c r="U904">
        <f>主动技能!AB907</f>
        <v>38</v>
      </c>
      <c r="V904">
        <f>主动技能!AC907</f>
        <v>0</v>
      </c>
      <c r="W904">
        <f>主动技能!AD907</f>
        <v>0</v>
      </c>
      <c r="X904" s="1">
        <v>0</v>
      </c>
      <c r="Y904" s="1">
        <v>0</v>
      </c>
      <c r="Z904" s="1">
        <v>0</v>
      </c>
    </row>
    <row r="905" spans="1:26" x14ac:dyDescent="0.15">
      <c r="A905">
        <f>主动技能!B908</f>
        <v>902</v>
      </c>
      <c r="B905" s="4" t="str">
        <f>主动技能!H908</f>
        <v>炘诀</v>
      </c>
      <c r="C905" s="4" t="str">
        <f>主动技能!I908</f>
        <v>对敌方单体攻击，造成100%攻击力（+56）点伤害。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>
        <f>主动技能!O908</f>
        <v>0</v>
      </c>
      <c r="J905">
        <f>主动技能!P908</f>
        <v>0</v>
      </c>
      <c r="K905">
        <f>主动技能!Q908</f>
        <v>0</v>
      </c>
      <c r="L905">
        <f>主动技能!R908</f>
        <v>0</v>
      </c>
      <c r="M905">
        <f>主动技能!S908</f>
        <v>0</v>
      </c>
      <c r="N905" t="str">
        <f>IF(主动技能!T908="","",主动技能!T908)</f>
        <v/>
      </c>
      <c r="O905" t="str">
        <f>IF(主动技能!U908="","",主动技能!U908)</f>
        <v/>
      </c>
      <c r="P905">
        <f>主动技能!V908</f>
        <v>0</v>
      </c>
      <c r="Q905">
        <f>主动技能!W908</f>
        <v>0</v>
      </c>
      <c r="R905">
        <f>主动技能!X908</f>
        <v>0</v>
      </c>
      <c r="S905">
        <f>主动技能!Y908</f>
        <v>0</v>
      </c>
      <c r="T905">
        <f>主动技能!Z908</f>
        <v>100</v>
      </c>
      <c r="U905">
        <f>主动技能!AB908</f>
        <v>56</v>
      </c>
      <c r="V905">
        <f>主动技能!AC908</f>
        <v>0</v>
      </c>
      <c r="W905">
        <f>主动技能!AD908</f>
        <v>0</v>
      </c>
      <c r="X905" s="1">
        <v>0</v>
      </c>
      <c r="Y905" s="1">
        <v>0</v>
      </c>
      <c r="Z905" s="1">
        <v>0</v>
      </c>
    </row>
    <row r="906" spans="1:26" x14ac:dyDescent="0.15">
      <c r="A906">
        <f>主动技能!B909</f>
        <v>903</v>
      </c>
      <c r="B906" s="4" t="str">
        <f>主动技能!H909</f>
        <v>炘诀</v>
      </c>
      <c r="C906" s="4" t="str">
        <f>主动技能!I909</f>
        <v>对敌方单体攻击，造成100%攻击力（+74）点伤害。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>
        <f>主动技能!O909</f>
        <v>0</v>
      </c>
      <c r="J906">
        <f>主动技能!P909</f>
        <v>0</v>
      </c>
      <c r="K906">
        <f>主动技能!Q909</f>
        <v>0</v>
      </c>
      <c r="L906">
        <f>主动技能!R909</f>
        <v>0</v>
      </c>
      <c r="M906">
        <f>主动技能!S909</f>
        <v>0</v>
      </c>
      <c r="N906" t="str">
        <f>IF(主动技能!T909="","",主动技能!T909)</f>
        <v/>
      </c>
      <c r="O906" t="str">
        <f>IF(主动技能!U909="","",主动技能!U909)</f>
        <v/>
      </c>
      <c r="P906">
        <f>主动技能!V909</f>
        <v>0</v>
      </c>
      <c r="Q906">
        <f>主动技能!W909</f>
        <v>0</v>
      </c>
      <c r="R906">
        <f>主动技能!X909</f>
        <v>0</v>
      </c>
      <c r="S906">
        <f>主动技能!Y909</f>
        <v>0</v>
      </c>
      <c r="T906">
        <f>主动技能!Z909</f>
        <v>100</v>
      </c>
      <c r="U906">
        <f>主动技能!AB909</f>
        <v>74</v>
      </c>
      <c r="V906">
        <f>主动技能!AC909</f>
        <v>0</v>
      </c>
      <c r="W906">
        <f>主动技能!AD909</f>
        <v>0</v>
      </c>
      <c r="X906" s="1">
        <v>0</v>
      </c>
      <c r="Y906" s="1">
        <v>0</v>
      </c>
      <c r="Z906" s="1">
        <v>0</v>
      </c>
    </row>
    <row r="907" spans="1:26" x14ac:dyDescent="0.15">
      <c r="A907">
        <f>主动技能!B910</f>
        <v>904</v>
      </c>
      <c r="B907" s="4" t="str">
        <f>主动技能!H910</f>
        <v>炘诀</v>
      </c>
      <c r="C907" s="4" t="str">
        <f>主动技能!I910</f>
        <v>对敌方单体攻击，造成100%攻击力（+91）点伤害。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>
        <f>主动技能!O910</f>
        <v>0</v>
      </c>
      <c r="J907">
        <f>主动技能!P910</f>
        <v>0</v>
      </c>
      <c r="K907">
        <f>主动技能!Q910</f>
        <v>0</v>
      </c>
      <c r="L907">
        <f>主动技能!R910</f>
        <v>0</v>
      </c>
      <c r="M907">
        <f>主动技能!S910</f>
        <v>0</v>
      </c>
      <c r="N907" t="str">
        <f>IF(主动技能!T910="","",主动技能!T910)</f>
        <v/>
      </c>
      <c r="O907" t="str">
        <f>IF(主动技能!U910="","",主动技能!U910)</f>
        <v/>
      </c>
      <c r="P907">
        <f>主动技能!V910</f>
        <v>0</v>
      </c>
      <c r="Q907">
        <f>主动技能!W910</f>
        <v>0</v>
      </c>
      <c r="R907">
        <f>主动技能!X910</f>
        <v>0</v>
      </c>
      <c r="S907">
        <f>主动技能!Y910</f>
        <v>0</v>
      </c>
      <c r="T907">
        <f>主动技能!Z910</f>
        <v>100</v>
      </c>
      <c r="U907">
        <f>主动技能!AB910</f>
        <v>91</v>
      </c>
      <c r="V907">
        <f>主动技能!AC910</f>
        <v>0</v>
      </c>
      <c r="W907">
        <f>主动技能!AD910</f>
        <v>0</v>
      </c>
      <c r="X907" s="1">
        <v>0</v>
      </c>
      <c r="Y907" s="1">
        <v>0</v>
      </c>
      <c r="Z907" s="1">
        <v>0</v>
      </c>
    </row>
    <row r="908" spans="1:26" x14ac:dyDescent="0.15">
      <c r="A908">
        <f>主动技能!B911</f>
        <v>905</v>
      </c>
      <c r="B908" s="4" t="str">
        <f>主动技能!H911</f>
        <v>炘诀</v>
      </c>
      <c r="C908" s="4" t="str">
        <f>主动技能!I911</f>
        <v>对敌方单体攻击，造成100%攻击力（+113）点伤害。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>
        <f>主动技能!O911</f>
        <v>0</v>
      </c>
      <c r="J908">
        <f>主动技能!P911</f>
        <v>0</v>
      </c>
      <c r="K908">
        <f>主动技能!Q911</f>
        <v>0</v>
      </c>
      <c r="L908">
        <f>主动技能!R911</f>
        <v>0</v>
      </c>
      <c r="M908">
        <f>主动技能!S911</f>
        <v>0</v>
      </c>
      <c r="N908" t="str">
        <f>IF(主动技能!T911="","",主动技能!T911)</f>
        <v/>
      </c>
      <c r="O908" t="str">
        <f>IF(主动技能!U911="","",主动技能!U911)</f>
        <v/>
      </c>
      <c r="P908">
        <f>主动技能!V911</f>
        <v>0</v>
      </c>
      <c r="Q908">
        <f>主动技能!W911</f>
        <v>0</v>
      </c>
      <c r="R908">
        <f>主动技能!X911</f>
        <v>0</v>
      </c>
      <c r="S908">
        <f>主动技能!Y911</f>
        <v>0</v>
      </c>
      <c r="T908">
        <f>主动技能!Z911</f>
        <v>100</v>
      </c>
      <c r="U908">
        <f>主动技能!AB911</f>
        <v>113</v>
      </c>
      <c r="V908">
        <f>主动技能!AC911</f>
        <v>0</v>
      </c>
      <c r="W908">
        <f>主动技能!AD911</f>
        <v>0</v>
      </c>
      <c r="X908" s="1">
        <v>0</v>
      </c>
      <c r="Y908" s="1">
        <v>0</v>
      </c>
      <c r="Z908" s="1">
        <v>0</v>
      </c>
    </row>
    <row r="909" spans="1:26" x14ac:dyDescent="0.15">
      <c r="A909">
        <f>主动技能!B912</f>
        <v>906</v>
      </c>
      <c r="B909" s="4" t="str">
        <f>主动技能!H912</f>
        <v>炘诀</v>
      </c>
      <c r="C909" s="4" t="str">
        <f>主动技能!I912</f>
        <v>对敌方单体攻击，造成100%攻击力（+139）点伤害。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>
        <f>主动技能!O912</f>
        <v>0</v>
      </c>
      <c r="J909">
        <f>主动技能!P912</f>
        <v>0</v>
      </c>
      <c r="K909">
        <f>主动技能!Q912</f>
        <v>0</v>
      </c>
      <c r="L909">
        <f>主动技能!R912</f>
        <v>0</v>
      </c>
      <c r="M909">
        <f>主动技能!S912</f>
        <v>0</v>
      </c>
      <c r="N909" t="str">
        <f>IF(主动技能!T912="","",主动技能!T912)</f>
        <v/>
      </c>
      <c r="O909" t="str">
        <f>IF(主动技能!U912="","",主动技能!U912)</f>
        <v/>
      </c>
      <c r="P909">
        <f>主动技能!V912</f>
        <v>0</v>
      </c>
      <c r="Q909">
        <f>主动技能!W912</f>
        <v>0</v>
      </c>
      <c r="R909">
        <f>主动技能!X912</f>
        <v>0</v>
      </c>
      <c r="S909">
        <f>主动技能!Y912</f>
        <v>0</v>
      </c>
      <c r="T909">
        <f>主动技能!Z912</f>
        <v>100</v>
      </c>
      <c r="U909">
        <f>主动技能!AB912</f>
        <v>139</v>
      </c>
      <c r="V909">
        <f>主动技能!AC912</f>
        <v>0</v>
      </c>
      <c r="W909">
        <f>主动技能!AD912</f>
        <v>0</v>
      </c>
      <c r="X909" s="1">
        <v>0</v>
      </c>
      <c r="Y909" s="1">
        <v>0</v>
      </c>
      <c r="Z909" s="1">
        <v>0</v>
      </c>
    </row>
    <row r="910" spans="1:26" x14ac:dyDescent="0.15">
      <c r="A910">
        <f>主动技能!B913</f>
        <v>907</v>
      </c>
      <c r="B910" s="4" t="str">
        <f>主动技能!H913</f>
        <v>炘诀</v>
      </c>
      <c r="C910" s="4" t="str">
        <f>主动技能!I913</f>
        <v>对敌方单体攻击，造成100%攻击力（+171）点伤害。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>
        <f>主动技能!O913</f>
        <v>0</v>
      </c>
      <c r="J910">
        <f>主动技能!P913</f>
        <v>0</v>
      </c>
      <c r="K910">
        <f>主动技能!Q913</f>
        <v>0</v>
      </c>
      <c r="L910">
        <f>主动技能!R913</f>
        <v>0</v>
      </c>
      <c r="M910">
        <f>主动技能!S913</f>
        <v>0</v>
      </c>
      <c r="N910" t="str">
        <f>IF(主动技能!T913="","",主动技能!T913)</f>
        <v/>
      </c>
      <c r="O910" t="str">
        <f>IF(主动技能!U913="","",主动技能!U913)</f>
        <v/>
      </c>
      <c r="P910">
        <f>主动技能!V913</f>
        <v>0</v>
      </c>
      <c r="Q910">
        <f>主动技能!W913</f>
        <v>0</v>
      </c>
      <c r="R910">
        <f>主动技能!X913</f>
        <v>0</v>
      </c>
      <c r="S910">
        <f>主动技能!Y913</f>
        <v>0</v>
      </c>
      <c r="T910">
        <f>主动技能!Z913</f>
        <v>100</v>
      </c>
      <c r="U910">
        <f>主动技能!AB913</f>
        <v>171</v>
      </c>
      <c r="V910">
        <f>主动技能!AC913</f>
        <v>0</v>
      </c>
      <c r="W910">
        <f>主动技能!AD913</f>
        <v>0</v>
      </c>
      <c r="X910" s="1">
        <v>0</v>
      </c>
      <c r="Y910" s="1">
        <v>0</v>
      </c>
      <c r="Z910" s="1">
        <v>0</v>
      </c>
    </row>
    <row r="911" spans="1:26" x14ac:dyDescent="0.15">
      <c r="A911">
        <f>主动技能!B914</f>
        <v>908</v>
      </c>
      <c r="B911" s="4" t="str">
        <f>主动技能!H914</f>
        <v>炘诀</v>
      </c>
      <c r="C911" s="4" t="str">
        <f>主动技能!I914</f>
        <v>对敌方单体攻击，造成100%攻击力（+211）点伤害。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>
        <f>主动技能!O914</f>
        <v>0</v>
      </c>
      <c r="J911">
        <f>主动技能!P914</f>
        <v>0</v>
      </c>
      <c r="K911">
        <f>主动技能!Q914</f>
        <v>0</v>
      </c>
      <c r="L911">
        <f>主动技能!R914</f>
        <v>0</v>
      </c>
      <c r="M911">
        <f>主动技能!S914</f>
        <v>0</v>
      </c>
      <c r="N911" t="str">
        <f>IF(主动技能!T914="","",主动技能!T914)</f>
        <v/>
      </c>
      <c r="O911" t="str">
        <f>IF(主动技能!U914="","",主动技能!U914)</f>
        <v/>
      </c>
      <c r="P911">
        <f>主动技能!V914</f>
        <v>0</v>
      </c>
      <c r="Q911">
        <f>主动技能!W914</f>
        <v>0</v>
      </c>
      <c r="R911">
        <f>主动技能!X914</f>
        <v>0</v>
      </c>
      <c r="S911">
        <f>主动技能!Y914</f>
        <v>0</v>
      </c>
      <c r="T911">
        <f>主动技能!Z914</f>
        <v>100</v>
      </c>
      <c r="U911">
        <f>主动技能!AB914</f>
        <v>211</v>
      </c>
      <c r="V911">
        <f>主动技能!AC914</f>
        <v>0</v>
      </c>
      <c r="W911">
        <f>主动技能!AD914</f>
        <v>0</v>
      </c>
      <c r="X911" s="1">
        <v>0</v>
      </c>
      <c r="Y911" s="1">
        <v>0</v>
      </c>
      <c r="Z911" s="1">
        <v>0</v>
      </c>
    </row>
    <row r="912" spans="1:26" x14ac:dyDescent="0.15">
      <c r="A912">
        <f>主动技能!B915</f>
        <v>909</v>
      </c>
      <c r="B912" s="4" t="str">
        <f>主动技能!H915</f>
        <v>炘诀</v>
      </c>
      <c r="C912" s="4" t="str">
        <f>主动技能!I915</f>
        <v>对敌方单体攻击，造成100%攻击力（+260）点伤害。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>
        <f>主动技能!O915</f>
        <v>0</v>
      </c>
      <c r="J912">
        <f>主动技能!P915</f>
        <v>0</v>
      </c>
      <c r="K912">
        <f>主动技能!Q915</f>
        <v>0</v>
      </c>
      <c r="L912">
        <f>主动技能!R915</f>
        <v>0</v>
      </c>
      <c r="M912">
        <f>主动技能!S915</f>
        <v>0</v>
      </c>
      <c r="N912" t="str">
        <f>IF(主动技能!T915="","",主动技能!T915)</f>
        <v/>
      </c>
      <c r="O912" t="str">
        <f>IF(主动技能!U915="","",主动技能!U915)</f>
        <v/>
      </c>
      <c r="P912">
        <f>主动技能!V915</f>
        <v>0</v>
      </c>
      <c r="Q912">
        <f>主动技能!W915</f>
        <v>0</v>
      </c>
      <c r="R912">
        <f>主动技能!X915</f>
        <v>0</v>
      </c>
      <c r="S912">
        <f>主动技能!Y915</f>
        <v>0</v>
      </c>
      <c r="T912">
        <f>主动技能!Z915</f>
        <v>100</v>
      </c>
      <c r="U912">
        <f>主动技能!AB915</f>
        <v>260</v>
      </c>
      <c r="V912">
        <f>主动技能!AC915</f>
        <v>0</v>
      </c>
      <c r="W912">
        <f>主动技能!AD915</f>
        <v>0</v>
      </c>
      <c r="X912" s="1">
        <v>0</v>
      </c>
      <c r="Y912" s="1">
        <v>0</v>
      </c>
      <c r="Z912" s="1">
        <v>0</v>
      </c>
    </row>
    <row r="913" spans="1:26" x14ac:dyDescent="0.15">
      <c r="A913">
        <f>主动技能!B916</f>
        <v>910</v>
      </c>
      <c r="B913" s="4" t="str">
        <f>主动技能!H916</f>
        <v>炘诀</v>
      </c>
      <c r="C913" s="4" t="str">
        <f>主动技能!I916</f>
        <v>对敌方单体进行穿透攻击，造成100%攻击力（+320）点伤害。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2</v>
      </c>
      <c r="G913" s="4">
        <f>IF(主动技能!M916="必中",2,1)</f>
        <v>1</v>
      </c>
      <c r="H913" s="4">
        <f>主动技能!N916</f>
        <v>100</v>
      </c>
      <c r="I913" s="4">
        <f>主动技能!O916</f>
        <v>100</v>
      </c>
      <c r="J913">
        <f>主动技能!P916</f>
        <v>0</v>
      </c>
      <c r="K913">
        <f>主动技能!Q916</f>
        <v>0</v>
      </c>
      <c r="L913">
        <f>主动技能!R916</f>
        <v>0</v>
      </c>
      <c r="M913">
        <f>主动技能!S916</f>
        <v>0</v>
      </c>
      <c r="N913" t="str">
        <f>IF(主动技能!T916="","",主动技能!T916)</f>
        <v/>
      </c>
      <c r="O913" t="str">
        <f>IF(主动技能!U916="","",主动技能!U916)</f>
        <v/>
      </c>
      <c r="P913">
        <f>主动技能!V916</f>
        <v>0</v>
      </c>
      <c r="Q913">
        <f>主动技能!W916</f>
        <v>0</v>
      </c>
      <c r="R913">
        <f>主动技能!X916</f>
        <v>0</v>
      </c>
      <c r="S913">
        <f>主动技能!Y916</f>
        <v>0</v>
      </c>
      <c r="T913">
        <f>主动技能!Z916</f>
        <v>100</v>
      </c>
      <c r="U913">
        <f>主动技能!AB916</f>
        <v>320</v>
      </c>
      <c r="V913">
        <f>主动技能!AC916</f>
        <v>0</v>
      </c>
      <c r="W913">
        <f>主动技能!AD916</f>
        <v>0</v>
      </c>
      <c r="X913" s="1">
        <v>0</v>
      </c>
      <c r="Y913" s="1">
        <v>0</v>
      </c>
      <c r="Z913" s="1">
        <v>0</v>
      </c>
    </row>
    <row r="914" spans="1:26" x14ac:dyDescent="0.15">
      <c r="A914">
        <f>主动技能!B917</f>
        <v>911</v>
      </c>
      <c r="B914" s="4" t="str">
        <f>主动技能!H917</f>
        <v>炘诀</v>
      </c>
      <c r="C914" s="4" t="str">
        <f>主动技能!I917</f>
        <v>对敌方单体进行穿透攻击，造成100%攻击力（+394）点伤害。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2</v>
      </c>
      <c r="G914" s="4">
        <f>IF(主动技能!M917="必中",2,1)</f>
        <v>1</v>
      </c>
      <c r="H914" s="4">
        <f>主动技能!N917</f>
        <v>100</v>
      </c>
      <c r="I914" s="4">
        <f>主动技能!O917</f>
        <v>100</v>
      </c>
      <c r="J914">
        <f>主动技能!P917</f>
        <v>0</v>
      </c>
      <c r="K914">
        <f>主动技能!Q917</f>
        <v>0</v>
      </c>
      <c r="L914">
        <f>主动技能!R917</f>
        <v>0</v>
      </c>
      <c r="M914">
        <f>主动技能!S917</f>
        <v>0</v>
      </c>
      <c r="N914" t="str">
        <f>IF(主动技能!T917="","",主动技能!T917)</f>
        <v/>
      </c>
      <c r="O914" t="str">
        <f>IF(主动技能!U917="","",主动技能!U917)</f>
        <v/>
      </c>
      <c r="P914">
        <f>主动技能!V917</f>
        <v>0</v>
      </c>
      <c r="Q914">
        <f>主动技能!W917</f>
        <v>0</v>
      </c>
      <c r="R914">
        <f>主动技能!X917</f>
        <v>0</v>
      </c>
      <c r="S914">
        <f>主动技能!Y917</f>
        <v>0</v>
      </c>
      <c r="T914">
        <f>主动技能!Z917</f>
        <v>100</v>
      </c>
      <c r="U914">
        <f>主动技能!AB917</f>
        <v>394</v>
      </c>
      <c r="V914">
        <f>主动技能!AC917</f>
        <v>0</v>
      </c>
      <c r="W914">
        <f>主动技能!AD917</f>
        <v>0</v>
      </c>
      <c r="X914" s="1">
        <v>0</v>
      </c>
      <c r="Y914" s="1">
        <v>0</v>
      </c>
      <c r="Z914" s="1">
        <v>0</v>
      </c>
    </row>
    <row r="915" spans="1:26" x14ac:dyDescent="0.15">
      <c r="A915">
        <f>主动技能!B918</f>
        <v>912</v>
      </c>
      <c r="B915" s="4" t="str">
        <f>主动技能!H918</f>
        <v>炘诀</v>
      </c>
      <c r="C915" s="4" t="str">
        <f>主动技能!I918</f>
        <v>对敌方单体进行穿透攻击，造成100%攻击力（+485）点伤害。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2</v>
      </c>
      <c r="G915" s="4">
        <f>IF(主动技能!M918="必中",2,1)</f>
        <v>1</v>
      </c>
      <c r="H915" s="4">
        <f>主动技能!N918</f>
        <v>100</v>
      </c>
      <c r="I915" s="4">
        <f>主动技能!O918</f>
        <v>100</v>
      </c>
      <c r="J915">
        <f>主动技能!P918</f>
        <v>0</v>
      </c>
      <c r="K915">
        <f>主动技能!Q918</f>
        <v>0</v>
      </c>
      <c r="L915">
        <f>主动技能!R918</f>
        <v>0</v>
      </c>
      <c r="M915">
        <f>主动技能!S918</f>
        <v>0</v>
      </c>
      <c r="N915" t="str">
        <f>IF(主动技能!T918="","",主动技能!T918)</f>
        <v/>
      </c>
      <c r="O915" t="str">
        <f>IF(主动技能!U918="","",主动技能!U918)</f>
        <v/>
      </c>
      <c r="P915">
        <f>主动技能!V918</f>
        <v>0</v>
      </c>
      <c r="Q915">
        <f>主动技能!W918</f>
        <v>0</v>
      </c>
      <c r="R915">
        <f>主动技能!X918</f>
        <v>0</v>
      </c>
      <c r="S915">
        <f>主动技能!Y918</f>
        <v>0</v>
      </c>
      <c r="T915">
        <f>主动技能!Z918</f>
        <v>100</v>
      </c>
      <c r="U915">
        <f>主动技能!AB918</f>
        <v>485</v>
      </c>
      <c r="V915">
        <f>主动技能!AC918</f>
        <v>0</v>
      </c>
      <c r="W915">
        <f>主动技能!AD918</f>
        <v>0</v>
      </c>
      <c r="X915" s="1">
        <v>0</v>
      </c>
      <c r="Y915" s="1">
        <v>0</v>
      </c>
      <c r="Z915" s="1">
        <v>0</v>
      </c>
    </row>
    <row r="916" spans="1:26" x14ac:dyDescent="0.15">
      <c r="A916">
        <f>主动技能!B919</f>
        <v>913</v>
      </c>
      <c r="B916" s="4" t="str">
        <f>主动技能!H919</f>
        <v>炘诀</v>
      </c>
      <c r="C916" s="4" t="str">
        <f>主动技能!I919</f>
        <v>对敌方单体进行穿透攻击，造成100%攻击力（+597）点伤害。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2</v>
      </c>
      <c r="G916" s="4">
        <f>IF(主动技能!M919="必中",2,1)</f>
        <v>1</v>
      </c>
      <c r="H916" s="4">
        <f>主动技能!N919</f>
        <v>100</v>
      </c>
      <c r="I916" s="4">
        <f>主动技能!O919</f>
        <v>100</v>
      </c>
      <c r="J916">
        <f>主动技能!P919</f>
        <v>0</v>
      </c>
      <c r="K916">
        <f>主动技能!Q919</f>
        <v>0</v>
      </c>
      <c r="L916">
        <f>主动技能!R919</f>
        <v>0</v>
      </c>
      <c r="M916">
        <f>主动技能!S919</f>
        <v>0</v>
      </c>
      <c r="N916" t="str">
        <f>IF(主动技能!T919="","",主动技能!T919)</f>
        <v/>
      </c>
      <c r="O916" t="str">
        <f>IF(主动技能!U919="","",主动技能!U919)</f>
        <v/>
      </c>
      <c r="P916">
        <f>主动技能!V919</f>
        <v>0</v>
      </c>
      <c r="Q916">
        <f>主动技能!W919</f>
        <v>0</v>
      </c>
      <c r="R916">
        <f>主动技能!X919</f>
        <v>0</v>
      </c>
      <c r="S916">
        <f>主动技能!Y919</f>
        <v>0</v>
      </c>
      <c r="T916">
        <f>主动技能!Z919</f>
        <v>100</v>
      </c>
      <c r="U916">
        <f>主动技能!AB919</f>
        <v>597</v>
      </c>
      <c r="V916">
        <f>主动技能!AC919</f>
        <v>0</v>
      </c>
      <c r="W916">
        <f>主动技能!AD919</f>
        <v>0</v>
      </c>
      <c r="X916" s="1">
        <v>0</v>
      </c>
      <c r="Y916" s="1">
        <v>0</v>
      </c>
      <c r="Z916" s="1">
        <v>0</v>
      </c>
    </row>
    <row r="917" spans="1:26" x14ac:dyDescent="0.15">
      <c r="A917">
        <f>主动技能!B920</f>
        <v>914</v>
      </c>
      <c r="B917" s="4" t="str">
        <f>主动技能!H920</f>
        <v>炘诀</v>
      </c>
      <c r="C917" s="4" t="str">
        <f>主动技能!I920</f>
        <v>对敌方单体进行穿透攻击，造成100%攻击力（+735）点伤害。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2</v>
      </c>
      <c r="G917" s="4">
        <f>IF(主动技能!M920="必中",2,1)</f>
        <v>1</v>
      </c>
      <c r="H917" s="4">
        <f>主动技能!N920</f>
        <v>100</v>
      </c>
      <c r="I917" s="4">
        <f>主动技能!O920</f>
        <v>100</v>
      </c>
      <c r="J917">
        <f>主动技能!P920</f>
        <v>0</v>
      </c>
      <c r="K917">
        <f>主动技能!Q920</f>
        <v>0</v>
      </c>
      <c r="L917">
        <f>主动技能!R920</f>
        <v>0</v>
      </c>
      <c r="M917">
        <f>主动技能!S920</f>
        <v>0</v>
      </c>
      <c r="N917" t="str">
        <f>IF(主动技能!T920="","",主动技能!T920)</f>
        <v/>
      </c>
      <c r="O917" t="str">
        <f>IF(主动技能!U920="","",主动技能!U920)</f>
        <v/>
      </c>
      <c r="P917">
        <f>主动技能!V920</f>
        <v>0</v>
      </c>
      <c r="Q917">
        <f>主动技能!W920</f>
        <v>0</v>
      </c>
      <c r="R917">
        <f>主动技能!X920</f>
        <v>0</v>
      </c>
      <c r="S917">
        <f>主动技能!Y920</f>
        <v>0</v>
      </c>
      <c r="T917">
        <f>主动技能!Z920</f>
        <v>100</v>
      </c>
      <c r="U917">
        <f>主动技能!AB920</f>
        <v>735</v>
      </c>
      <c r="V917">
        <f>主动技能!AC920</f>
        <v>0</v>
      </c>
      <c r="W917">
        <f>主动技能!AD920</f>
        <v>0</v>
      </c>
      <c r="X917" s="1">
        <v>0</v>
      </c>
      <c r="Y917" s="1">
        <v>0</v>
      </c>
      <c r="Z917" s="1">
        <v>0</v>
      </c>
    </row>
    <row r="918" spans="1:26" x14ac:dyDescent="0.15">
      <c r="A918">
        <f>主动技能!B921</f>
        <v>915</v>
      </c>
      <c r="B918" s="4" t="str">
        <f>主动技能!H921</f>
        <v>炘诀</v>
      </c>
      <c r="C918" s="4" t="str">
        <f>主动技能!I921</f>
        <v>对敌方单体进行穿透攻击，造成100%攻击力（+906）点伤害。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2</v>
      </c>
      <c r="G918" s="4">
        <f>IF(主动技能!M921="必中",2,1)</f>
        <v>1</v>
      </c>
      <c r="H918" s="4">
        <f>主动技能!N921</f>
        <v>100</v>
      </c>
      <c r="I918" s="4">
        <f>主动技能!O921</f>
        <v>100</v>
      </c>
      <c r="J918">
        <f>主动技能!P921</f>
        <v>0</v>
      </c>
      <c r="K918">
        <f>主动技能!Q921</f>
        <v>0</v>
      </c>
      <c r="L918">
        <f>主动技能!R921</f>
        <v>0</v>
      </c>
      <c r="M918">
        <f>主动技能!S921</f>
        <v>0</v>
      </c>
      <c r="N918" t="str">
        <f>IF(主动技能!T921="","",主动技能!T921)</f>
        <v/>
      </c>
      <c r="O918" t="str">
        <f>IF(主动技能!U921="","",主动技能!U921)</f>
        <v/>
      </c>
      <c r="P918">
        <f>主动技能!V921</f>
        <v>0</v>
      </c>
      <c r="Q918">
        <f>主动技能!W921</f>
        <v>0</v>
      </c>
      <c r="R918">
        <f>主动技能!X921</f>
        <v>0</v>
      </c>
      <c r="S918">
        <f>主动技能!Y921</f>
        <v>0</v>
      </c>
      <c r="T918">
        <f>主动技能!Z921</f>
        <v>100</v>
      </c>
      <c r="U918">
        <f>主动技能!AB921</f>
        <v>906</v>
      </c>
      <c r="V918">
        <f>主动技能!AC921</f>
        <v>0</v>
      </c>
      <c r="W918">
        <f>主动技能!AD921</f>
        <v>0</v>
      </c>
      <c r="X918" s="1">
        <v>0</v>
      </c>
      <c r="Y918" s="1">
        <v>0</v>
      </c>
      <c r="Z918" s="1">
        <v>0</v>
      </c>
    </row>
    <row r="919" spans="1:26" x14ac:dyDescent="0.15">
      <c r="A919">
        <f>主动技能!B922</f>
        <v>916</v>
      </c>
      <c r="B919" s="4" t="str">
        <f>主动技能!H922</f>
        <v>炘诀</v>
      </c>
      <c r="C919" s="4" t="str">
        <f>主动技能!I922</f>
        <v>对敌方单体进行穿透攻击，造成100%攻击力（+1115）点伤害。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2</v>
      </c>
      <c r="G919" s="4">
        <f>IF(主动技能!M922="必中",2,1)</f>
        <v>1</v>
      </c>
      <c r="H919" s="4">
        <f>主动技能!N922</f>
        <v>100</v>
      </c>
      <c r="I919" s="4">
        <f>主动技能!O922</f>
        <v>100</v>
      </c>
      <c r="J919">
        <f>主动技能!P922</f>
        <v>0</v>
      </c>
      <c r="K919">
        <f>主动技能!Q922</f>
        <v>0</v>
      </c>
      <c r="L919">
        <f>主动技能!R922</f>
        <v>0</v>
      </c>
      <c r="M919">
        <f>主动技能!S922</f>
        <v>0</v>
      </c>
      <c r="N919" t="str">
        <f>IF(主动技能!T922="","",主动技能!T922)</f>
        <v/>
      </c>
      <c r="O919" t="str">
        <f>IF(主动技能!U922="","",主动技能!U922)</f>
        <v/>
      </c>
      <c r="P919">
        <f>主动技能!V922</f>
        <v>0</v>
      </c>
      <c r="Q919">
        <f>主动技能!W922</f>
        <v>0</v>
      </c>
      <c r="R919">
        <f>主动技能!X922</f>
        <v>0</v>
      </c>
      <c r="S919">
        <f>主动技能!Y922</f>
        <v>0</v>
      </c>
      <c r="T919">
        <f>主动技能!Z922</f>
        <v>100</v>
      </c>
      <c r="U919">
        <f>主动技能!AB922</f>
        <v>1115</v>
      </c>
      <c r="V919">
        <f>主动技能!AC922</f>
        <v>0</v>
      </c>
      <c r="W919">
        <f>主动技能!AD922</f>
        <v>0</v>
      </c>
      <c r="X919" s="1">
        <v>0</v>
      </c>
      <c r="Y919" s="1">
        <v>0</v>
      </c>
      <c r="Z919" s="1">
        <v>0</v>
      </c>
    </row>
    <row r="920" spans="1:26" x14ac:dyDescent="0.15">
      <c r="A920">
        <f>主动技能!B923</f>
        <v>917</v>
      </c>
      <c r="B920" s="4" t="str">
        <f>主动技能!H923</f>
        <v>炘诀</v>
      </c>
      <c r="C920" s="4" t="str">
        <f>主动技能!I923</f>
        <v>对敌方单体进行穿透攻击，造成100%攻击力（+1373）点伤害。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2</v>
      </c>
      <c r="G920" s="4">
        <f>IF(主动技能!M923="必中",2,1)</f>
        <v>1</v>
      </c>
      <c r="H920" s="4">
        <f>主动技能!N923</f>
        <v>100</v>
      </c>
      <c r="I920" s="4">
        <f>主动技能!O923</f>
        <v>100</v>
      </c>
      <c r="J920">
        <f>主动技能!P923</f>
        <v>0</v>
      </c>
      <c r="K920">
        <f>主动技能!Q923</f>
        <v>0</v>
      </c>
      <c r="L920">
        <f>主动技能!R923</f>
        <v>0</v>
      </c>
      <c r="M920">
        <f>主动技能!S923</f>
        <v>0</v>
      </c>
      <c r="N920" t="str">
        <f>IF(主动技能!T923="","",主动技能!T923)</f>
        <v/>
      </c>
      <c r="O920" t="str">
        <f>IF(主动技能!U923="","",主动技能!U923)</f>
        <v/>
      </c>
      <c r="P920">
        <f>主动技能!V923</f>
        <v>0</v>
      </c>
      <c r="Q920">
        <f>主动技能!W923</f>
        <v>0</v>
      </c>
      <c r="R920">
        <f>主动技能!X923</f>
        <v>0</v>
      </c>
      <c r="S920">
        <f>主动技能!Y923</f>
        <v>0</v>
      </c>
      <c r="T920">
        <f>主动技能!Z923</f>
        <v>100</v>
      </c>
      <c r="U920">
        <f>主动技能!AB923</f>
        <v>1373</v>
      </c>
      <c r="V920">
        <f>主动技能!AC923</f>
        <v>0</v>
      </c>
      <c r="W920">
        <f>主动技能!AD923</f>
        <v>0</v>
      </c>
      <c r="X920" s="1">
        <v>0</v>
      </c>
      <c r="Y920" s="1">
        <v>0</v>
      </c>
      <c r="Z920" s="1">
        <v>0</v>
      </c>
    </row>
    <row r="921" spans="1:26" x14ac:dyDescent="0.15">
      <c r="A921">
        <f>主动技能!B924</f>
        <v>918</v>
      </c>
      <c r="B921" s="4" t="str">
        <f>主动技能!H924</f>
        <v>炘诀</v>
      </c>
      <c r="C921" s="4" t="str">
        <f>主动技能!I924</f>
        <v>对敌方单体进行穿透攻击，造成100%攻击力（+1691）点伤害。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2</v>
      </c>
      <c r="G921" s="4">
        <f>IF(主动技能!M924="必中",2,1)</f>
        <v>1</v>
      </c>
      <c r="H921" s="4">
        <f>主动技能!N924</f>
        <v>100</v>
      </c>
      <c r="I921" s="4">
        <f>主动技能!O924</f>
        <v>100</v>
      </c>
      <c r="J921">
        <f>主动技能!P924</f>
        <v>0</v>
      </c>
      <c r="K921">
        <f>主动技能!Q924</f>
        <v>0</v>
      </c>
      <c r="L921">
        <f>主动技能!R924</f>
        <v>0</v>
      </c>
      <c r="M921">
        <f>主动技能!S924</f>
        <v>0</v>
      </c>
      <c r="N921" t="str">
        <f>IF(主动技能!T924="","",主动技能!T924)</f>
        <v/>
      </c>
      <c r="O921" t="str">
        <f>IF(主动技能!U924="","",主动技能!U924)</f>
        <v/>
      </c>
      <c r="P921">
        <f>主动技能!V924</f>
        <v>0</v>
      </c>
      <c r="Q921">
        <f>主动技能!W924</f>
        <v>0</v>
      </c>
      <c r="R921">
        <f>主动技能!X924</f>
        <v>0</v>
      </c>
      <c r="S921">
        <f>主动技能!Y924</f>
        <v>0</v>
      </c>
      <c r="T921">
        <f>主动技能!Z924</f>
        <v>100</v>
      </c>
      <c r="U921">
        <f>主动技能!AB924</f>
        <v>1691</v>
      </c>
      <c r="V921">
        <f>主动技能!AC924</f>
        <v>0</v>
      </c>
      <c r="W921">
        <f>主动技能!AD924</f>
        <v>0</v>
      </c>
      <c r="X921" s="1">
        <v>0</v>
      </c>
      <c r="Y921" s="1">
        <v>0</v>
      </c>
      <c r="Z921" s="1">
        <v>0</v>
      </c>
    </row>
    <row r="922" spans="1:26" x14ac:dyDescent="0.15">
      <c r="A922">
        <f>主动技能!B925</f>
        <v>919</v>
      </c>
      <c r="B922" s="4" t="str">
        <f>主动技能!H925</f>
        <v>炘诀</v>
      </c>
      <c r="C922" s="4" t="str">
        <f>主动技能!I925</f>
        <v>对敌方单体进行穿透攻击，造成100%攻击力（+2082）点伤害。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2</v>
      </c>
      <c r="G922" s="4">
        <f>IF(主动技能!M925="必中",2,1)</f>
        <v>1</v>
      </c>
      <c r="H922" s="4">
        <f>主动技能!N925</f>
        <v>100</v>
      </c>
      <c r="I922" s="4">
        <f>主动技能!O925</f>
        <v>100</v>
      </c>
      <c r="J922">
        <f>主动技能!P925</f>
        <v>0</v>
      </c>
      <c r="K922">
        <f>主动技能!Q925</f>
        <v>0</v>
      </c>
      <c r="L922">
        <f>主动技能!R925</f>
        <v>0</v>
      </c>
      <c r="M922">
        <f>主动技能!S925</f>
        <v>0</v>
      </c>
      <c r="N922" t="str">
        <f>IF(主动技能!T925="","",主动技能!T925)</f>
        <v/>
      </c>
      <c r="O922" t="str">
        <f>IF(主动技能!U925="","",主动技能!U925)</f>
        <v/>
      </c>
      <c r="P922">
        <f>主动技能!V925</f>
        <v>0</v>
      </c>
      <c r="Q922">
        <f>主动技能!W925</f>
        <v>0</v>
      </c>
      <c r="R922">
        <f>主动技能!X925</f>
        <v>0</v>
      </c>
      <c r="S922">
        <f>主动技能!Y925</f>
        <v>0</v>
      </c>
      <c r="T922">
        <f>主动技能!Z925</f>
        <v>100</v>
      </c>
      <c r="U922">
        <f>主动技能!AB925</f>
        <v>2082</v>
      </c>
      <c r="V922">
        <f>主动技能!AC925</f>
        <v>0</v>
      </c>
      <c r="W922">
        <f>主动技能!AD925</f>
        <v>0</v>
      </c>
      <c r="X922" s="1">
        <v>0</v>
      </c>
      <c r="Y922" s="1">
        <v>0</v>
      </c>
      <c r="Z922" s="1">
        <v>0</v>
      </c>
    </row>
    <row r="923" spans="1:26" x14ac:dyDescent="0.15">
      <c r="A923">
        <f>主动技能!B926</f>
        <v>920</v>
      </c>
      <c r="B923" s="4" t="str">
        <f>主动技能!H926</f>
        <v>炘诀</v>
      </c>
      <c r="C923" s="4" t="str">
        <f>主动技能!I926</f>
        <v>对敌方单体进行穿透攻击，造成100%攻击力（+2563）点伤害。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2</v>
      </c>
      <c r="G923" s="4">
        <f>IF(主动技能!M926="必中",2,1)</f>
        <v>1</v>
      </c>
      <c r="H923" s="4">
        <f>主动技能!N926</f>
        <v>100</v>
      </c>
      <c r="I923" s="4">
        <f>主动技能!O926</f>
        <v>100</v>
      </c>
      <c r="J923">
        <f>主动技能!P926</f>
        <v>0</v>
      </c>
      <c r="K923">
        <f>主动技能!Q926</f>
        <v>0</v>
      </c>
      <c r="L923">
        <f>主动技能!R926</f>
        <v>0</v>
      </c>
      <c r="M923">
        <f>主动技能!S926</f>
        <v>0</v>
      </c>
      <c r="N923" t="str">
        <f>IF(主动技能!T926="","",主动技能!T926)</f>
        <v/>
      </c>
      <c r="O923" t="str">
        <f>IF(主动技能!U926="","",主动技能!U926)</f>
        <v/>
      </c>
      <c r="P923">
        <f>主动技能!V926</f>
        <v>0</v>
      </c>
      <c r="Q923">
        <f>主动技能!W926</f>
        <v>0</v>
      </c>
      <c r="R923">
        <f>主动技能!X926</f>
        <v>0</v>
      </c>
      <c r="S923">
        <f>主动技能!Y926</f>
        <v>0</v>
      </c>
      <c r="T923">
        <f>主动技能!Z926</f>
        <v>100</v>
      </c>
      <c r="U923">
        <f>主动技能!AB926</f>
        <v>2563</v>
      </c>
      <c r="V923">
        <f>主动技能!AC926</f>
        <v>0</v>
      </c>
      <c r="W923">
        <f>主动技能!AD926</f>
        <v>0</v>
      </c>
      <c r="X923" s="1">
        <v>0</v>
      </c>
      <c r="Y923" s="1">
        <v>0</v>
      </c>
      <c r="Z923" s="1">
        <v>0</v>
      </c>
    </row>
    <row r="924" spans="1:26" x14ac:dyDescent="0.15">
      <c r="A924">
        <f>主动技能!B927</f>
        <v>921</v>
      </c>
      <c r="B924" s="4" t="str">
        <f>主动技能!H927</f>
        <v>守护之力</v>
      </c>
      <c r="C924" s="4" t="str">
        <f>主动技能!I927</f>
        <v>增加自身防御力266</v>
      </c>
      <c r="D924" s="4">
        <f>VLOOKUP(主动技能!J927,对应表!F:G,2,FALSE)</f>
        <v>2</v>
      </c>
      <c r="E924" s="4">
        <f>VLOOKUP(主动技能!K927,对应表!J:K,2,FALSE)</f>
        <v>4</v>
      </c>
      <c r="F924" s="4">
        <f>VLOOKUP(主动技能!L927,对应表!N:O,2,FALSE)</f>
        <v>1</v>
      </c>
      <c r="G924" s="4">
        <f>IF(主动技能!M927="必中",2,1)</f>
        <v>2</v>
      </c>
      <c r="H924" s="4">
        <f>主动技能!N927</f>
        <v>100</v>
      </c>
      <c r="I924" s="4">
        <f>主动技能!O927</f>
        <v>0</v>
      </c>
      <c r="J924">
        <f>主动技能!P927</f>
        <v>0</v>
      </c>
      <c r="K924">
        <f>主动技能!Q927</f>
        <v>0</v>
      </c>
      <c r="L924">
        <f>主动技能!R927</f>
        <v>0</v>
      </c>
      <c r="M924">
        <f>主动技能!S927</f>
        <v>0</v>
      </c>
      <c r="N924" t="str">
        <f>IF(主动技能!T927="","",主动技能!T927)</f>
        <v>45:100:2:0</v>
      </c>
      <c r="O924" t="str">
        <f>IF(主动技能!U927="","",主动技能!U927)</f>
        <v/>
      </c>
      <c r="P924">
        <f>主动技能!V927</f>
        <v>0</v>
      </c>
      <c r="Q924">
        <f>主动技能!W927</f>
        <v>0</v>
      </c>
      <c r="R924">
        <f>主动技能!X927</f>
        <v>0</v>
      </c>
      <c r="S924">
        <f>主动技能!Y927</f>
        <v>50</v>
      </c>
      <c r="T924">
        <f>主动技能!Z927</f>
        <v>0</v>
      </c>
      <c r="U924">
        <f>主动技能!AB927</f>
        <v>0</v>
      </c>
      <c r="V924">
        <f>主动技能!AC927</f>
        <v>0</v>
      </c>
      <c r="W924">
        <f>主动技能!AD927</f>
        <v>0</v>
      </c>
      <c r="X924" s="1">
        <v>0</v>
      </c>
      <c r="Y924" s="1">
        <v>0</v>
      </c>
      <c r="Z924" s="1">
        <v>0</v>
      </c>
    </row>
    <row r="925" spans="1:26" x14ac:dyDescent="0.15">
      <c r="A925">
        <f>主动技能!B928</f>
        <v>922</v>
      </c>
      <c r="B925" s="4" t="str">
        <f>主动技能!H928</f>
        <v>守护之力</v>
      </c>
      <c r="C925" s="4" t="str">
        <f>主动技能!I928</f>
        <v>增加自身防御力392</v>
      </c>
      <c r="D925" s="4">
        <f>VLOOKUP(主动技能!J928,对应表!F:G,2,FALSE)</f>
        <v>2</v>
      </c>
      <c r="E925" s="4">
        <f>VLOOKUP(主动技能!K928,对应表!J:K,2,FALSE)</f>
        <v>4</v>
      </c>
      <c r="F925" s="4">
        <f>VLOOKUP(主动技能!L928,对应表!N:O,2,FALSE)</f>
        <v>1</v>
      </c>
      <c r="G925" s="4">
        <f>IF(主动技能!M928="必中",2,1)</f>
        <v>2</v>
      </c>
      <c r="H925" s="4">
        <f>主动技能!N928</f>
        <v>100</v>
      </c>
      <c r="I925" s="4">
        <f>主动技能!O928</f>
        <v>0</v>
      </c>
      <c r="J925">
        <f>主动技能!P928</f>
        <v>0</v>
      </c>
      <c r="K925">
        <f>主动技能!Q928</f>
        <v>0</v>
      </c>
      <c r="L925">
        <f>主动技能!R928</f>
        <v>0</v>
      </c>
      <c r="M925">
        <f>主动技能!S928</f>
        <v>0</v>
      </c>
      <c r="N925" t="str">
        <f>IF(主动技能!T928="","",主动技能!T928)</f>
        <v>46:100:2:0</v>
      </c>
      <c r="O925" t="str">
        <f>IF(主动技能!U928="","",主动技能!U928)</f>
        <v/>
      </c>
      <c r="P925">
        <f>主动技能!V928</f>
        <v>0</v>
      </c>
      <c r="Q925">
        <f>主动技能!W928</f>
        <v>0</v>
      </c>
      <c r="R925">
        <f>主动技能!X928</f>
        <v>0</v>
      </c>
      <c r="S925">
        <f>主动技能!Y928</f>
        <v>50</v>
      </c>
      <c r="T925">
        <f>主动技能!Z928</f>
        <v>0</v>
      </c>
      <c r="U925">
        <f>主动技能!AB928</f>
        <v>0</v>
      </c>
      <c r="V925">
        <f>主动技能!AC928</f>
        <v>0</v>
      </c>
      <c r="W925">
        <f>主动技能!AD928</f>
        <v>0</v>
      </c>
      <c r="X925" s="1">
        <v>0</v>
      </c>
      <c r="Y925" s="1">
        <v>0</v>
      </c>
      <c r="Z925" s="1">
        <v>0</v>
      </c>
    </row>
    <row r="926" spans="1:26" x14ac:dyDescent="0.15">
      <c r="A926">
        <f>主动技能!B929</f>
        <v>923</v>
      </c>
      <c r="B926" s="4" t="str">
        <f>主动技能!H929</f>
        <v>守护之力</v>
      </c>
      <c r="C926" s="4" t="str">
        <f>主动技能!I929</f>
        <v>增加自身防御力518</v>
      </c>
      <c r="D926" s="4">
        <f>VLOOKUP(主动技能!J929,对应表!F:G,2,FALSE)</f>
        <v>2</v>
      </c>
      <c r="E926" s="4">
        <f>VLOOKUP(主动技能!K929,对应表!J:K,2,FALSE)</f>
        <v>4</v>
      </c>
      <c r="F926" s="4">
        <f>VLOOKUP(主动技能!L929,对应表!N:O,2,FALSE)</f>
        <v>1</v>
      </c>
      <c r="G926" s="4">
        <f>IF(主动技能!M929="必中",2,1)</f>
        <v>2</v>
      </c>
      <c r="H926" s="4">
        <f>主动技能!N929</f>
        <v>100</v>
      </c>
      <c r="I926" s="4">
        <f>主动技能!O929</f>
        <v>0</v>
      </c>
      <c r="J926">
        <f>主动技能!P929</f>
        <v>0</v>
      </c>
      <c r="K926">
        <f>主动技能!Q929</f>
        <v>0</v>
      </c>
      <c r="L926">
        <f>主动技能!R929</f>
        <v>0</v>
      </c>
      <c r="M926">
        <f>主动技能!S929</f>
        <v>0</v>
      </c>
      <c r="N926" t="str">
        <f>IF(主动技能!T929="","",主动技能!T929)</f>
        <v>47:100:2:0</v>
      </c>
      <c r="O926" t="str">
        <f>IF(主动技能!U929="","",主动技能!U929)</f>
        <v/>
      </c>
      <c r="P926">
        <f>主动技能!V929</f>
        <v>0</v>
      </c>
      <c r="Q926">
        <f>主动技能!W929</f>
        <v>0</v>
      </c>
      <c r="R926">
        <f>主动技能!X929</f>
        <v>0</v>
      </c>
      <c r="S926">
        <f>主动技能!Y929</f>
        <v>50</v>
      </c>
      <c r="T926">
        <f>主动技能!Z929</f>
        <v>0</v>
      </c>
      <c r="U926">
        <f>主动技能!AB929</f>
        <v>0</v>
      </c>
      <c r="V926">
        <f>主动技能!AC929</f>
        <v>0</v>
      </c>
      <c r="W926">
        <f>主动技能!AD929</f>
        <v>0</v>
      </c>
      <c r="X926" s="1">
        <v>0</v>
      </c>
      <c r="Y926" s="1">
        <v>0</v>
      </c>
      <c r="Z926" s="1">
        <v>0</v>
      </c>
    </row>
    <row r="927" spans="1:26" x14ac:dyDescent="0.15">
      <c r="A927">
        <f>主动技能!B930</f>
        <v>924</v>
      </c>
      <c r="B927" s="4" t="str">
        <f>主动技能!H930</f>
        <v>守护之力</v>
      </c>
      <c r="C927" s="4" t="str">
        <f>主动技能!I930</f>
        <v>增加自身防御力643</v>
      </c>
      <c r="D927" s="4">
        <f>VLOOKUP(主动技能!J930,对应表!F:G,2,FALSE)</f>
        <v>2</v>
      </c>
      <c r="E927" s="4">
        <f>VLOOKUP(主动技能!K930,对应表!J:K,2,FALSE)</f>
        <v>4</v>
      </c>
      <c r="F927" s="4">
        <f>VLOOKUP(主动技能!L930,对应表!N:O,2,FALSE)</f>
        <v>1</v>
      </c>
      <c r="G927" s="4">
        <f>IF(主动技能!M930="必中",2,1)</f>
        <v>2</v>
      </c>
      <c r="H927" s="4">
        <f>主动技能!N930</f>
        <v>100</v>
      </c>
      <c r="I927" s="4">
        <f>主动技能!O930</f>
        <v>0</v>
      </c>
      <c r="J927">
        <f>主动技能!P930</f>
        <v>0</v>
      </c>
      <c r="K927">
        <f>主动技能!Q930</f>
        <v>0</v>
      </c>
      <c r="L927">
        <f>主动技能!R930</f>
        <v>0</v>
      </c>
      <c r="M927">
        <f>主动技能!S930</f>
        <v>0</v>
      </c>
      <c r="N927" t="str">
        <f>IF(主动技能!T930="","",主动技能!T930)</f>
        <v>48:100:2:0</v>
      </c>
      <c r="O927" t="str">
        <f>IF(主动技能!U930="","",主动技能!U930)</f>
        <v/>
      </c>
      <c r="P927">
        <f>主动技能!V930</f>
        <v>0</v>
      </c>
      <c r="Q927">
        <f>主动技能!W930</f>
        <v>0</v>
      </c>
      <c r="R927">
        <f>主动技能!X930</f>
        <v>0</v>
      </c>
      <c r="S927">
        <f>主动技能!Y930</f>
        <v>50</v>
      </c>
      <c r="T927">
        <f>主动技能!Z930</f>
        <v>0</v>
      </c>
      <c r="U927">
        <f>主动技能!AB930</f>
        <v>0</v>
      </c>
      <c r="V927">
        <f>主动技能!AC930</f>
        <v>0</v>
      </c>
      <c r="W927">
        <f>主动技能!AD930</f>
        <v>0</v>
      </c>
      <c r="X927" s="1">
        <v>0</v>
      </c>
      <c r="Y927" s="1">
        <v>0</v>
      </c>
      <c r="Z927" s="1">
        <v>0</v>
      </c>
    </row>
    <row r="928" spans="1:26" x14ac:dyDescent="0.15">
      <c r="A928">
        <f>主动技能!B931</f>
        <v>925</v>
      </c>
      <c r="B928" s="4" t="str">
        <f>主动技能!H931</f>
        <v>守护之力</v>
      </c>
      <c r="C928" s="4" t="str">
        <f>主动技能!I931</f>
        <v>增加自身防御力791</v>
      </c>
      <c r="D928" s="4">
        <f>VLOOKUP(主动技能!J931,对应表!F:G,2,FALSE)</f>
        <v>2</v>
      </c>
      <c r="E928" s="4">
        <f>VLOOKUP(主动技能!K931,对应表!J:K,2,FALSE)</f>
        <v>4</v>
      </c>
      <c r="F928" s="4">
        <f>VLOOKUP(主动技能!L931,对应表!N:O,2,FALSE)</f>
        <v>1</v>
      </c>
      <c r="G928" s="4">
        <f>IF(主动技能!M931="必中",2,1)</f>
        <v>2</v>
      </c>
      <c r="H928" s="4">
        <f>主动技能!N931</f>
        <v>100</v>
      </c>
      <c r="I928" s="4">
        <f>主动技能!O931</f>
        <v>0</v>
      </c>
      <c r="J928">
        <f>主动技能!P931</f>
        <v>0</v>
      </c>
      <c r="K928">
        <f>主动技能!Q931</f>
        <v>0</v>
      </c>
      <c r="L928">
        <f>主动技能!R931</f>
        <v>0</v>
      </c>
      <c r="M928">
        <f>主动技能!S931</f>
        <v>0</v>
      </c>
      <c r="N928" t="str">
        <f>IF(主动技能!T931="","",主动技能!T931)</f>
        <v>49:100:2:0</v>
      </c>
      <c r="O928" t="str">
        <f>IF(主动技能!U931="","",主动技能!U931)</f>
        <v/>
      </c>
      <c r="P928">
        <f>主动技能!V931</f>
        <v>0</v>
      </c>
      <c r="Q928">
        <f>主动技能!W931</f>
        <v>0</v>
      </c>
      <c r="R928">
        <f>主动技能!X931</f>
        <v>0</v>
      </c>
      <c r="S928">
        <f>主动技能!Y931</f>
        <v>50</v>
      </c>
      <c r="T928">
        <f>主动技能!Z931</f>
        <v>0</v>
      </c>
      <c r="U928">
        <f>主动技能!AB931</f>
        <v>0</v>
      </c>
      <c r="V928">
        <f>主动技能!AC931</f>
        <v>0</v>
      </c>
      <c r="W928">
        <f>主动技能!AD931</f>
        <v>0</v>
      </c>
      <c r="X928" s="1">
        <v>0</v>
      </c>
      <c r="Y928" s="1">
        <v>0</v>
      </c>
      <c r="Z928" s="1">
        <v>0</v>
      </c>
    </row>
    <row r="929" spans="1:26" x14ac:dyDescent="0.15">
      <c r="A929">
        <f>主动技能!B932</f>
        <v>926</v>
      </c>
      <c r="B929" s="4" t="str">
        <f>主动技能!H932</f>
        <v>守护之力</v>
      </c>
      <c r="C929" s="4" t="str">
        <f>主动技能!I932</f>
        <v>增加自身防御力975</v>
      </c>
      <c r="D929" s="4">
        <f>VLOOKUP(主动技能!J932,对应表!F:G,2,FALSE)</f>
        <v>2</v>
      </c>
      <c r="E929" s="4">
        <f>VLOOKUP(主动技能!K932,对应表!J:K,2,FALSE)</f>
        <v>4</v>
      </c>
      <c r="F929" s="4">
        <f>VLOOKUP(主动技能!L932,对应表!N:O,2,FALSE)</f>
        <v>1</v>
      </c>
      <c r="G929" s="4">
        <f>IF(主动技能!M932="必中",2,1)</f>
        <v>2</v>
      </c>
      <c r="H929" s="4">
        <f>主动技能!N932</f>
        <v>100</v>
      </c>
      <c r="I929" s="4">
        <f>主动技能!O932</f>
        <v>0</v>
      </c>
      <c r="J929">
        <f>主动技能!P932</f>
        <v>0</v>
      </c>
      <c r="K929">
        <f>主动技能!Q932</f>
        <v>0</v>
      </c>
      <c r="L929">
        <f>主动技能!R932</f>
        <v>0</v>
      </c>
      <c r="M929">
        <f>主动技能!S932</f>
        <v>0</v>
      </c>
      <c r="N929" t="str">
        <f>IF(主动技能!T932="","",主动技能!T932)</f>
        <v>50:100:2:0</v>
      </c>
      <c r="O929" t="str">
        <f>IF(主动技能!U932="","",主动技能!U932)</f>
        <v/>
      </c>
      <c r="P929">
        <f>主动技能!V932</f>
        <v>0</v>
      </c>
      <c r="Q929">
        <f>主动技能!W932</f>
        <v>0</v>
      </c>
      <c r="R929">
        <f>主动技能!X932</f>
        <v>0</v>
      </c>
      <c r="S929">
        <f>主动技能!Y932</f>
        <v>50</v>
      </c>
      <c r="T929">
        <f>主动技能!Z932</f>
        <v>0</v>
      </c>
      <c r="U929">
        <f>主动技能!AB932</f>
        <v>0</v>
      </c>
      <c r="V929">
        <f>主动技能!AC932</f>
        <v>0</v>
      </c>
      <c r="W929">
        <f>主动技能!AD932</f>
        <v>0</v>
      </c>
      <c r="X929" s="1">
        <v>0</v>
      </c>
      <c r="Y929" s="1">
        <v>0</v>
      </c>
      <c r="Z929" s="1">
        <v>0</v>
      </c>
    </row>
    <row r="930" spans="1:26" x14ac:dyDescent="0.15">
      <c r="A930">
        <f>主动技能!B933</f>
        <v>927</v>
      </c>
      <c r="B930" s="4" t="str">
        <f>主动技能!H933</f>
        <v>守护之力</v>
      </c>
      <c r="C930" s="4" t="str">
        <f>主动技能!I933</f>
        <v>增加自身防御力1200</v>
      </c>
      <c r="D930" s="4">
        <f>VLOOKUP(主动技能!J933,对应表!F:G,2,FALSE)</f>
        <v>2</v>
      </c>
      <c r="E930" s="4">
        <f>VLOOKUP(主动技能!K933,对应表!J:K,2,FALSE)</f>
        <v>4</v>
      </c>
      <c r="F930" s="4">
        <f>VLOOKUP(主动技能!L933,对应表!N:O,2,FALSE)</f>
        <v>1</v>
      </c>
      <c r="G930" s="4">
        <f>IF(主动技能!M933="必中",2,1)</f>
        <v>2</v>
      </c>
      <c r="H930" s="4">
        <f>主动技能!N933</f>
        <v>100</v>
      </c>
      <c r="I930" s="4">
        <f>主动技能!O933</f>
        <v>0</v>
      </c>
      <c r="J930">
        <f>主动技能!P933</f>
        <v>0</v>
      </c>
      <c r="K930">
        <f>主动技能!Q933</f>
        <v>0</v>
      </c>
      <c r="L930">
        <f>主动技能!R933</f>
        <v>0</v>
      </c>
      <c r="M930">
        <f>主动技能!S933</f>
        <v>0</v>
      </c>
      <c r="N930" t="str">
        <f>IF(主动技能!T933="","",主动技能!T933)</f>
        <v>51:100:2:0</v>
      </c>
      <c r="O930" t="str">
        <f>IF(主动技能!U933="","",主动技能!U933)</f>
        <v/>
      </c>
      <c r="P930">
        <f>主动技能!V933</f>
        <v>0</v>
      </c>
      <c r="Q930">
        <f>主动技能!W933</f>
        <v>0</v>
      </c>
      <c r="R930">
        <f>主动技能!X933</f>
        <v>0</v>
      </c>
      <c r="S930">
        <f>主动技能!Y933</f>
        <v>50</v>
      </c>
      <c r="T930">
        <f>主动技能!Z933</f>
        <v>0</v>
      </c>
      <c r="U930">
        <f>主动技能!AB933</f>
        <v>0</v>
      </c>
      <c r="V930">
        <f>主动技能!AC933</f>
        <v>0</v>
      </c>
      <c r="W930">
        <f>主动技能!AD933</f>
        <v>0</v>
      </c>
      <c r="X930" s="1">
        <v>0</v>
      </c>
      <c r="Y930" s="1">
        <v>0</v>
      </c>
      <c r="Z930" s="1">
        <v>0</v>
      </c>
    </row>
    <row r="931" spans="1:26" x14ac:dyDescent="0.15">
      <c r="A931">
        <f>主动技能!B934</f>
        <v>928</v>
      </c>
      <c r="B931" s="4" t="str">
        <f>主动技能!H934</f>
        <v>守护之力</v>
      </c>
      <c r="C931" s="4" t="str">
        <f>主动技能!I934</f>
        <v>增加自身防御力1478</v>
      </c>
      <c r="D931" s="4">
        <f>VLOOKUP(主动技能!J934,对应表!F:G,2,FALSE)</f>
        <v>2</v>
      </c>
      <c r="E931" s="4">
        <f>VLOOKUP(主动技能!K934,对应表!J:K,2,FALSE)</f>
        <v>4</v>
      </c>
      <c r="F931" s="4">
        <f>VLOOKUP(主动技能!L934,对应表!N:O,2,FALSE)</f>
        <v>1</v>
      </c>
      <c r="G931" s="4">
        <f>IF(主动技能!M934="必中",2,1)</f>
        <v>2</v>
      </c>
      <c r="H931" s="4">
        <f>主动技能!N934</f>
        <v>100</v>
      </c>
      <c r="I931" s="4">
        <f>主动技能!O934</f>
        <v>0</v>
      </c>
      <c r="J931">
        <f>主动技能!P934</f>
        <v>0</v>
      </c>
      <c r="K931">
        <f>主动技能!Q934</f>
        <v>0</v>
      </c>
      <c r="L931">
        <f>主动技能!R934</f>
        <v>0</v>
      </c>
      <c r="M931">
        <f>主动技能!S934</f>
        <v>0</v>
      </c>
      <c r="N931" t="str">
        <f>IF(主动技能!T934="","",主动技能!T934)</f>
        <v>52:100:2:0</v>
      </c>
      <c r="O931" t="str">
        <f>IF(主动技能!U934="","",主动技能!U934)</f>
        <v/>
      </c>
      <c r="P931">
        <f>主动技能!V934</f>
        <v>0</v>
      </c>
      <c r="Q931">
        <f>主动技能!W934</f>
        <v>0</v>
      </c>
      <c r="R931">
        <f>主动技能!X934</f>
        <v>0</v>
      </c>
      <c r="S931">
        <f>主动技能!Y934</f>
        <v>50</v>
      </c>
      <c r="T931">
        <f>主动技能!Z934</f>
        <v>0</v>
      </c>
      <c r="U931">
        <f>主动技能!AB934</f>
        <v>0</v>
      </c>
      <c r="V931">
        <f>主动技能!AC934</f>
        <v>0</v>
      </c>
      <c r="W931">
        <f>主动技能!AD934</f>
        <v>0</v>
      </c>
      <c r="X931" s="1">
        <v>0</v>
      </c>
      <c r="Y931" s="1">
        <v>0</v>
      </c>
      <c r="Z931" s="1">
        <v>0</v>
      </c>
    </row>
    <row r="932" spans="1:26" x14ac:dyDescent="0.15">
      <c r="A932">
        <f>主动技能!B935</f>
        <v>929</v>
      </c>
      <c r="B932" s="4" t="str">
        <f>主动技能!H935</f>
        <v>守护之力</v>
      </c>
      <c r="C932" s="4" t="str">
        <f>主动技能!I935</f>
        <v>增加自身防御力1820</v>
      </c>
      <c r="D932" s="4">
        <f>VLOOKUP(主动技能!J935,对应表!F:G,2,FALSE)</f>
        <v>2</v>
      </c>
      <c r="E932" s="4">
        <f>VLOOKUP(主动技能!K935,对应表!J:K,2,FALSE)</f>
        <v>4</v>
      </c>
      <c r="F932" s="4">
        <f>VLOOKUP(主动技能!L935,对应表!N:O,2,FALSE)</f>
        <v>1</v>
      </c>
      <c r="G932" s="4">
        <f>IF(主动技能!M935="必中",2,1)</f>
        <v>2</v>
      </c>
      <c r="H932" s="4">
        <f>主动技能!N935</f>
        <v>100</v>
      </c>
      <c r="I932" s="4">
        <f>主动技能!O935</f>
        <v>0</v>
      </c>
      <c r="J932">
        <f>主动技能!P935</f>
        <v>0</v>
      </c>
      <c r="K932">
        <f>主动技能!Q935</f>
        <v>0</v>
      </c>
      <c r="L932">
        <f>主动技能!R935</f>
        <v>0</v>
      </c>
      <c r="M932">
        <f>主动技能!S935</f>
        <v>0</v>
      </c>
      <c r="N932" t="str">
        <f>IF(主动技能!T935="","",主动技能!T935)</f>
        <v>53:100:2:0</v>
      </c>
      <c r="O932" t="str">
        <f>IF(主动技能!U935="","",主动技能!U935)</f>
        <v/>
      </c>
      <c r="P932">
        <f>主动技能!V935</f>
        <v>0</v>
      </c>
      <c r="Q932">
        <f>主动技能!W935</f>
        <v>0</v>
      </c>
      <c r="R932">
        <f>主动技能!X935</f>
        <v>0</v>
      </c>
      <c r="S932">
        <f>主动技能!Y935</f>
        <v>50</v>
      </c>
      <c r="T932">
        <f>主动技能!Z935</f>
        <v>0</v>
      </c>
      <c r="U932">
        <f>主动技能!AB935</f>
        <v>0</v>
      </c>
      <c r="V932">
        <f>主动技能!AC935</f>
        <v>0</v>
      </c>
      <c r="W932">
        <f>主动技能!AD935</f>
        <v>0</v>
      </c>
      <c r="X932" s="1">
        <v>0</v>
      </c>
      <c r="Y932" s="1">
        <v>0</v>
      </c>
      <c r="Z932" s="1">
        <v>0</v>
      </c>
    </row>
    <row r="933" spans="1:26" x14ac:dyDescent="0.15">
      <c r="A933">
        <f>主动技能!B936</f>
        <v>930</v>
      </c>
      <c r="B933" s="4" t="str">
        <f>主动技能!H936</f>
        <v>守护之力</v>
      </c>
      <c r="C933" s="4" t="str">
        <f>主动技能!I936</f>
        <v>增加自身防御力2241</v>
      </c>
      <c r="D933" s="4">
        <f>VLOOKUP(主动技能!J936,对应表!F:G,2,FALSE)</f>
        <v>2</v>
      </c>
      <c r="E933" s="4">
        <f>VLOOKUP(主动技能!K936,对应表!J:K,2,FALSE)</f>
        <v>4</v>
      </c>
      <c r="F933" s="4">
        <f>VLOOKUP(主动技能!L936,对应表!N:O,2,FALSE)</f>
        <v>1</v>
      </c>
      <c r="G933" s="4">
        <f>IF(主动技能!M936="必中",2,1)</f>
        <v>2</v>
      </c>
      <c r="H933" s="4">
        <f>主动技能!N936</f>
        <v>100</v>
      </c>
      <c r="I933" s="4">
        <f>主动技能!O936</f>
        <v>0</v>
      </c>
      <c r="J933">
        <f>主动技能!P936</f>
        <v>0</v>
      </c>
      <c r="K933">
        <f>主动技能!Q936</f>
        <v>0</v>
      </c>
      <c r="L933">
        <f>主动技能!R936</f>
        <v>0</v>
      </c>
      <c r="M933">
        <f>主动技能!S936</f>
        <v>0</v>
      </c>
      <c r="N933" t="str">
        <f>IF(主动技能!T936="","",主动技能!T936)</f>
        <v>54:100:2:0</v>
      </c>
      <c r="O933" t="str">
        <f>IF(主动技能!U936="","",主动技能!U936)</f>
        <v/>
      </c>
      <c r="P933">
        <f>主动技能!V936</f>
        <v>0</v>
      </c>
      <c r="Q933">
        <f>主动技能!W936</f>
        <v>0</v>
      </c>
      <c r="R933">
        <f>主动技能!X936</f>
        <v>0</v>
      </c>
      <c r="S933">
        <f>主动技能!Y936</f>
        <v>50</v>
      </c>
      <c r="T933">
        <f>主动技能!Z936</f>
        <v>0</v>
      </c>
      <c r="U933">
        <f>主动技能!AB936</f>
        <v>0</v>
      </c>
      <c r="V933">
        <f>主动技能!AC936</f>
        <v>0</v>
      </c>
      <c r="W933">
        <f>主动技能!AD936</f>
        <v>0</v>
      </c>
      <c r="X933" s="1">
        <v>0</v>
      </c>
      <c r="Y933" s="1">
        <v>0</v>
      </c>
      <c r="Z933" s="1">
        <v>0</v>
      </c>
    </row>
    <row r="934" spans="1:26" x14ac:dyDescent="0.15">
      <c r="A934">
        <f>主动技能!B937</f>
        <v>931</v>
      </c>
      <c r="B934" s="4" t="str">
        <f>主动技能!H937</f>
        <v>守护之力</v>
      </c>
      <c r="C934" s="4" t="str">
        <f>主动技能!I937</f>
        <v>增加自身防御力2759</v>
      </c>
      <c r="D934" s="4">
        <f>VLOOKUP(主动技能!J937,对应表!F:G,2,FALSE)</f>
        <v>2</v>
      </c>
      <c r="E934" s="4">
        <f>VLOOKUP(主动技能!K937,对应表!J:K,2,FALSE)</f>
        <v>4</v>
      </c>
      <c r="F934" s="4">
        <f>VLOOKUP(主动技能!L937,对应表!N:O,2,FALSE)</f>
        <v>1</v>
      </c>
      <c r="G934" s="4">
        <f>IF(主动技能!M937="必中",2,1)</f>
        <v>2</v>
      </c>
      <c r="H934" s="4">
        <f>主动技能!N937</f>
        <v>100</v>
      </c>
      <c r="I934" s="4">
        <f>主动技能!O937</f>
        <v>0</v>
      </c>
      <c r="J934">
        <f>主动技能!P937</f>
        <v>0</v>
      </c>
      <c r="K934">
        <f>主动技能!Q937</f>
        <v>0</v>
      </c>
      <c r="L934">
        <f>主动技能!R937</f>
        <v>0</v>
      </c>
      <c r="M934">
        <f>主动技能!S937</f>
        <v>0</v>
      </c>
      <c r="N934" t="str">
        <f>IF(主动技能!T937="","",主动技能!T937)</f>
        <v>55:100:2:0</v>
      </c>
      <c r="O934" t="str">
        <f>IF(主动技能!U937="","",主动技能!U937)</f>
        <v/>
      </c>
      <c r="P934">
        <f>主动技能!V937</f>
        <v>0</v>
      </c>
      <c r="Q934">
        <f>主动技能!W937</f>
        <v>0</v>
      </c>
      <c r="R934">
        <f>主动技能!X937</f>
        <v>0</v>
      </c>
      <c r="S934">
        <f>主动技能!Y937</f>
        <v>50</v>
      </c>
      <c r="T934">
        <f>主动技能!Z937</f>
        <v>0</v>
      </c>
      <c r="U934">
        <f>主动技能!AB937</f>
        <v>0</v>
      </c>
      <c r="V934">
        <f>主动技能!AC937</f>
        <v>0</v>
      </c>
      <c r="W934">
        <f>主动技能!AD937</f>
        <v>0</v>
      </c>
      <c r="X934" s="1">
        <v>0</v>
      </c>
      <c r="Y934" s="1">
        <v>0</v>
      </c>
      <c r="Z934" s="1">
        <v>0</v>
      </c>
    </row>
    <row r="935" spans="1:26" x14ac:dyDescent="0.15">
      <c r="A935">
        <f>主动技能!B938</f>
        <v>932</v>
      </c>
      <c r="B935" s="4" t="str">
        <f>主动技能!H938</f>
        <v>守护之力</v>
      </c>
      <c r="C935" s="4" t="str">
        <f>主动技能!I938</f>
        <v>增加自身防御力3397</v>
      </c>
      <c r="D935" s="4">
        <f>VLOOKUP(主动技能!J938,对应表!F:G,2,FALSE)</f>
        <v>2</v>
      </c>
      <c r="E935" s="4">
        <f>VLOOKUP(主动技能!K938,对应表!J:K,2,FALSE)</f>
        <v>4</v>
      </c>
      <c r="F935" s="4">
        <f>VLOOKUP(主动技能!L938,对应表!N:O,2,FALSE)</f>
        <v>1</v>
      </c>
      <c r="G935" s="4">
        <f>IF(主动技能!M938="必中",2,1)</f>
        <v>2</v>
      </c>
      <c r="H935" s="4">
        <f>主动技能!N938</f>
        <v>100</v>
      </c>
      <c r="I935" s="4">
        <f>主动技能!O938</f>
        <v>0</v>
      </c>
      <c r="J935">
        <f>主动技能!P938</f>
        <v>0</v>
      </c>
      <c r="K935">
        <f>主动技能!Q938</f>
        <v>0</v>
      </c>
      <c r="L935">
        <f>主动技能!R938</f>
        <v>0</v>
      </c>
      <c r="M935">
        <f>主动技能!S938</f>
        <v>0</v>
      </c>
      <c r="N935" t="str">
        <f>IF(主动技能!T938="","",主动技能!T938)</f>
        <v>56:100:2:0</v>
      </c>
      <c r="O935" t="str">
        <f>IF(主动技能!U938="","",主动技能!U938)</f>
        <v/>
      </c>
      <c r="P935">
        <f>主动技能!V938</f>
        <v>0</v>
      </c>
      <c r="Q935">
        <f>主动技能!W938</f>
        <v>0</v>
      </c>
      <c r="R935">
        <f>主动技能!X938</f>
        <v>0</v>
      </c>
      <c r="S935">
        <f>主动技能!Y938</f>
        <v>50</v>
      </c>
      <c r="T935">
        <f>主动技能!Z938</f>
        <v>0</v>
      </c>
      <c r="U935">
        <f>主动技能!AB938</f>
        <v>0</v>
      </c>
      <c r="V935">
        <f>主动技能!AC938</f>
        <v>0</v>
      </c>
      <c r="W935">
        <f>主动技能!AD938</f>
        <v>0</v>
      </c>
      <c r="X935" s="1">
        <v>0</v>
      </c>
      <c r="Y935" s="1">
        <v>0</v>
      </c>
      <c r="Z935" s="1">
        <v>0</v>
      </c>
    </row>
    <row r="936" spans="1:26" x14ac:dyDescent="0.15">
      <c r="A936">
        <f>主动技能!B939</f>
        <v>933</v>
      </c>
      <c r="B936" s="4" t="str">
        <f>主动技能!H939</f>
        <v>守护之力</v>
      </c>
      <c r="C936" s="4" t="str">
        <f>主动技能!I939</f>
        <v>增加自身防御力4183</v>
      </c>
      <c r="D936" s="4">
        <f>VLOOKUP(主动技能!J939,对应表!F:G,2,FALSE)</f>
        <v>2</v>
      </c>
      <c r="E936" s="4">
        <f>VLOOKUP(主动技能!K939,对应表!J:K,2,FALSE)</f>
        <v>4</v>
      </c>
      <c r="F936" s="4">
        <f>VLOOKUP(主动技能!L939,对应表!N:O,2,FALSE)</f>
        <v>1</v>
      </c>
      <c r="G936" s="4">
        <f>IF(主动技能!M939="必中",2,1)</f>
        <v>2</v>
      </c>
      <c r="H936" s="4">
        <f>主动技能!N939</f>
        <v>100</v>
      </c>
      <c r="I936" s="4">
        <f>主动技能!O939</f>
        <v>0</v>
      </c>
      <c r="J936">
        <f>主动技能!P939</f>
        <v>0</v>
      </c>
      <c r="K936">
        <f>主动技能!Q939</f>
        <v>0</v>
      </c>
      <c r="L936">
        <f>主动技能!R939</f>
        <v>0</v>
      </c>
      <c r="M936">
        <f>主动技能!S939</f>
        <v>0</v>
      </c>
      <c r="N936" t="str">
        <f>IF(主动技能!T939="","",主动技能!T939)</f>
        <v>57:100:2:0</v>
      </c>
      <c r="O936" t="str">
        <f>IF(主动技能!U939="","",主动技能!U939)</f>
        <v/>
      </c>
      <c r="P936">
        <f>主动技能!V939</f>
        <v>0</v>
      </c>
      <c r="Q936">
        <f>主动技能!W939</f>
        <v>0</v>
      </c>
      <c r="R936">
        <f>主动技能!X939</f>
        <v>0</v>
      </c>
      <c r="S936">
        <f>主动技能!Y939</f>
        <v>50</v>
      </c>
      <c r="T936">
        <f>主动技能!Z939</f>
        <v>0</v>
      </c>
      <c r="U936">
        <f>主动技能!AB939</f>
        <v>0</v>
      </c>
      <c r="V936">
        <f>主动技能!AC939</f>
        <v>0</v>
      </c>
      <c r="W936">
        <f>主动技能!AD939</f>
        <v>0</v>
      </c>
      <c r="X936" s="1">
        <v>0</v>
      </c>
      <c r="Y936" s="1">
        <v>0</v>
      </c>
      <c r="Z936" s="1">
        <v>0</v>
      </c>
    </row>
    <row r="937" spans="1:26" x14ac:dyDescent="0.15">
      <c r="A937">
        <f>主动技能!B940</f>
        <v>934</v>
      </c>
      <c r="B937" s="4" t="str">
        <f>主动技能!H940</f>
        <v>守护之力</v>
      </c>
      <c r="C937" s="4" t="str">
        <f>主动技能!I940</f>
        <v>增加自身防御力5151</v>
      </c>
      <c r="D937" s="4">
        <f>VLOOKUP(主动技能!J940,对应表!F:G,2,FALSE)</f>
        <v>2</v>
      </c>
      <c r="E937" s="4">
        <f>VLOOKUP(主动技能!K940,对应表!J:K,2,FALSE)</f>
        <v>4</v>
      </c>
      <c r="F937" s="4">
        <f>VLOOKUP(主动技能!L940,对应表!N:O,2,FALSE)</f>
        <v>1</v>
      </c>
      <c r="G937" s="4">
        <f>IF(主动技能!M940="必中",2,1)</f>
        <v>2</v>
      </c>
      <c r="H937" s="4">
        <f>主动技能!N940</f>
        <v>100</v>
      </c>
      <c r="I937" s="4">
        <f>主动技能!O940</f>
        <v>0</v>
      </c>
      <c r="J937">
        <f>主动技能!P940</f>
        <v>0</v>
      </c>
      <c r="K937">
        <f>主动技能!Q940</f>
        <v>0</v>
      </c>
      <c r="L937">
        <f>主动技能!R940</f>
        <v>0</v>
      </c>
      <c r="M937">
        <f>主动技能!S940</f>
        <v>0</v>
      </c>
      <c r="N937" t="str">
        <f>IF(主动技能!T940="","",主动技能!T940)</f>
        <v>58:100:2:0</v>
      </c>
      <c r="O937" t="str">
        <f>IF(主动技能!U940="","",主动技能!U940)</f>
        <v/>
      </c>
      <c r="P937">
        <f>主动技能!V940</f>
        <v>0</v>
      </c>
      <c r="Q937">
        <f>主动技能!W940</f>
        <v>0</v>
      </c>
      <c r="R937">
        <f>主动技能!X940</f>
        <v>0</v>
      </c>
      <c r="S937">
        <f>主动技能!Y940</f>
        <v>50</v>
      </c>
      <c r="T937">
        <f>主动技能!Z940</f>
        <v>0</v>
      </c>
      <c r="U937">
        <f>主动技能!AB940</f>
        <v>0</v>
      </c>
      <c r="V937">
        <f>主动技能!AC940</f>
        <v>0</v>
      </c>
      <c r="W937">
        <f>主动技能!AD940</f>
        <v>0</v>
      </c>
      <c r="X937" s="1">
        <v>0</v>
      </c>
      <c r="Y937" s="1">
        <v>0</v>
      </c>
      <c r="Z937" s="1">
        <v>0</v>
      </c>
    </row>
    <row r="938" spans="1:26" x14ac:dyDescent="0.15">
      <c r="A938">
        <f>主动技能!B941</f>
        <v>935</v>
      </c>
      <c r="B938" s="4" t="str">
        <f>主动技能!H941</f>
        <v>守护之力</v>
      </c>
      <c r="C938" s="4" t="str">
        <f>主动技能!I941</f>
        <v>增加自身防御力6342</v>
      </c>
      <c r="D938" s="4">
        <f>VLOOKUP(主动技能!J941,对应表!F:G,2,FALSE)</f>
        <v>2</v>
      </c>
      <c r="E938" s="4">
        <f>VLOOKUP(主动技能!K941,对应表!J:K,2,FALSE)</f>
        <v>4</v>
      </c>
      <c r="F938" s="4">
        <f>VLOOKUP(主动技能!L941,对应表!N:O,2,FALSE)</f>
        <v>1</v>
      </c>
      <c r="G938" s="4">
        <f>IF(主动技能!M941="必中",2,1)</f>
        <v>2</v>
      </c>
      <c r="H938" s="4">
        <f>主动技能!N941</f>
        <v>100</v>
      </c>
      <c r="I938" s="4">
        <f>主动技能!O941</f>
        <v>0</v>
      </c>
      <c r="J938">
        <f>主动技能!P941</f>
        <v>0</v>
      </c>
      <c r="K938">
        <f>主动技能!Q941</f>
        <v>0</v>
      </c>
      <c r="L938">
        <f>主动技能!R941</f>
        <v>0</v>
      </c>
      <c r="M938">
        <f>主动技能!S941</f>
        <v>0</v>
      </c>
      <c r="N938" t="str">
        <f>IF(主动技能!T941="","",主动技能!T941)</f>
        <v>59:100:2:0</v>
      </c>
      <c r="O938" t="str">
        <f>IF(主动技能!U941="","",主动技能!U941)</f>
        <v/>
      </c>
      <c r="P938">
        <f>主动技能!V941</f>
        <v>0</v>
      </c>
      <c r="Q938">
        <f>主动技能!W941</f>
        <v>0</v>
      </c>
      <c r="R938">
        <f>主动技能!X941</f>
        <v>0</v>
      </c>
      <c r="S938">
        <f>主动技能!Y941</f>
        <v>50</v>
      </c>
      <c r="T938">
        <f>主动技能!Z941</f>
        <v>0</v>
      </c>
      <c r="U938">
        <f>主动技能!AB941</f>
        <v>0</v>
      </c>
      <c r="V938">
        <f>主动技能!AC941</f>
        <v>0</v>
      </c>
      <c r="W938">
        <f>主动技能!AD941</f>
        <v>0</v>
      </c>
      <c r="X938" s="1">
        <v>0</v>
      </c>
      <c r="Y938" s="1">
        <v>0</v>
      </c>
      <c r="Z938" s="1">
        <v>0</v>
      </c>
    </row>
    <row r="939" spans="1:26" x14ac:dyDescent="0.15">
      <c r="A939">
        <f>主动技能!B942</f>
        <v>936</v>
      </c>
      <c r="B939" s="4" t="str">
        <f>主动技能!H942</f>
        <v>守护之力</v>
      </c>
      <c r="C939" s="4" t="str">
        <f>主动技能!I942</f>
        <v>增加自身防御力7809</v>
      </c>
      <c r="D939" s="4">
        <f>VLOOKUP(主动技能!J942,对应表!F:G,2,FALSE)</f>
        <v>2</v>
      </c>
      <c r="E939" s="4">
        <f>VLOOKUP(主动技能!K942,对应表!J:K,2,FALSE)</f>
        <v>4</v>
      </c>
      <c r="F939" s="4">
        <f>VLOOKUP(主动技能!L942,对应表!N:O,2,FALSE)</f>
        <v>1</v>
      </c>
      <c r="G939" s="4">
        <f>IF(主动技能!M942="必中",2,1)</f>
        <v>2</v>
      </c>
      <c r="H939" s="4">
        <f>主动技能!N942</f>
        <v>100</v>
      </c>
      <c r="I939" s="4">
        <f>主动技能!O942</f>
        <v>0</v>
      </c>
      <c r="J939">
        <f>主动技能!P942</f>
        <v>0</v>
      </c>
      <c r="K939">
        <f>主动技能!Q942</f>
        <v>0</v>
      </c>
      <c r="L939">
        <f>主动技能!R942</f>
        <v>0</v>
      </c>
      <c r="M939">
        <f>主动技能!S942</f>
        <v>0</v>
      </c>
      <c r="N939" t="str">
        <f>IF(主动技能!T942="","",主动技能!T942)</f>
        <v>60:100:2:0</v>
      </c>
      <c r="O939" t="str">
        <f>IF(主动技能!U942="","",主动技能!U942)</f>
        <v/>
      </c>
      <c r="P939">
        <f>主动技能!V942</f>
        <v>0</v>
      </c>
      <c r="Q939">
        <f>主动技能!W942</f>
        <v>0</v>
      </c>
      <c r="R939">
        <f>主动技能!X942</f>
        <v>0</v>
      </c>
      <c r="S939">
        <f>主动技能!Y942</f>
        <v>50</v>
      </c>
      <c r="T939">
        <f>主动技能!Z942</f>
        <v>0</v>
      </c>
      <c r="U939">
        <f>主动技能!AB942</f>
        <v>0</v>
      </c>
      <c r="V939">
        <f>主动技能!AC942</f>
        <v>0</v>
      </c>
      <c r="W939">
        <f>主动技能!AD942</f>
        <v>0</v>
      </c>
      <c r="X939" s="1">
        <v>0</v>
      </c>
      <c r="Y939" s="1">
        <v>0</v>
      </c>
      <c r="Z939" s="1">
        <v>0</v>
      </c>
    </row>
    <row r="940" spans="1:26" x14ac:dyDescent="0.15">
      <c r="A940">
        <f>主动技能!B943</f>
        <v>937</v>
      </c>
      <c r="B940" s="4" t="str">
        <f>主动技能!H943</f>
        <v>守护之力</v>
      </c>
      <c r="C940" s="4" t="str">
        <f>主动技能!I943</f>
        <v>增加自身防御力9615</v>
      </c>
      <c r="D940" s="4">
        <f>VLOOKUP(主动技能!J943,对应表!F:G,2,FALSE)</f>
        <v>2</v>
      </c>
      <c r="E940" s="4">
        <f>VLOOKUP(主动技能!K943,对应表!J:K,2,FALSE)</f>
        <v>4</v>
      </c>
      <c r="F940" s="4">
        <f>VLOOKUP(主动技能!L943,对应表!N:O,2,FALSE)</f>
        <v>1</v>
      </c>
      <c r="G940" s="4">
        <f>IF(主动技能!M943="必中",2,1)</f>
        <v>2</v>
      </c>
      <c r="H940" s="4">
        <f>主动技能!N943</f>
        <v>100</v>
      </c>
      <c r="I940" s="4">
        <f>主动技能!O943</f>
        <v>0</v>
      </c>
      <c r="J940">
        <f>主动技能!P943</f>
        <v>0</v>
      </c>
      <c r="K940">
        <f>主动技能!Q943</f>
        <v>0</v>
      </c>
      <c r="L940">
        <f>主动技能!R943</f>
        <v>0</v>
      </c>
      <c r="M940">
        <f>主动技能!S943</f>
        <v>0</v>
      </c>
      <c r="N940" t="str">
        <f>IF(主动技能!T943="","",主动技能!T943)</f>
        <v>61:100:2:0</v>
      </c>
      <c r="O940" t="str">
        <f>IF(主动技能!U943="","",主动技能!U943)</f>
        <v/>
      </c>
      <c r="P940">
        <f>主动技能!V943</f>
        <v>0</v>
      </c>
      <c r="Q940">
        <f>主动技能!W943</f>
        <v>0</v>
      </c>
      <c r="R940">
        <f>主动技能!X943</f>
        <v>0</v>
      </c>
      <c r="S940">
        <f>主动技能!Y943</f>
        <v>50</v>
      </c>
      <c r="T940">
        <f>主动技能!Z943</f>
        <v>0</v>
      </c>
      <c r="U940">
        <f>主动技能!AB943</f>
        <v>0</v>
      </c>
      <c r="V940">
        <f>主动技能!AC943</f>
        <v>0</v>
      </c>
      <c r="W940">
        <f>主动技能!AD943</f>
        <v>0</v>
      </c>
      <c r="X940" s="1">
        <v>0</v>
      </c>
      <c r="Y940" s="1">
        <v>0</v>
      </c>
      <c r="Z940" s="1">
        <v>0</v>
      </c>
    </row>
    <row r="941" spans="1:26" x14ac:dyDescent="0.15">
      <c r="A941">
        <f>主动技能!B944</f>
        <v>938</v>
      </c>
      <c r="B941" s="4" t="str">
        <f>主动技能!H944</f>
        <v>守护之力</v>
      </c>
      <c r="C941" s="4" t="str">
        <f>主动技能!I944</f>
        <v>增加自身防御力11838</v>
      </c>
      <c r="D941" s="4">
        <f>VLOOKUP(主动技能!J944,对应表!F:G,2,FALSE)</f>
        <v>2</v>
      </c>
      <c r="E941" s="4">
        <f>VLOOKUP(主动技能!K944,对应表!J:K,2,FALSE)</f>
        <v>4</v>
      </c>
      <c r="F941" s="4">
        <f>VLOOKUP(主动技能!L944,对应表!N:O,2,FALSE)</f>
        <v>1</v>
      </c>
      <c r="G941" s="4">
        <f>IF(主动技能!M944="必中",2,1)</f>
        <v>2</v>
      </c>
      <c r="H941" s="4">
        <f>主动技能!N944</f>
        <v>100</v>
      </c>
      <c r="I941" s="4">
        <f>主动技能!O944</f>
        <v>0</v>
      </c>
      <c r="J941">
        <f>主动技能!P944</f>
        <v>0</v>
      </c>
      <c r="K941">
        <f>主动技能!Q944</f>
        <v>0</v>
      </c>
      <c r="L941">
        <f>主动技能!R944</f>
        <v>0</v>
      </c>
      <c r="M941">
        <f>主动技能!S944</f>
        <v>0</v>
      </c>
      <c r="N941" t="str">
        <f>IF(主动技能!T944="","",主动技能!T944)</f>
        <v>62:100:2:0</v>
      </c>
      <c r="O941" t="str">
        <f>IF(主动技能!U944="","",主动技能!U944)</f>
        <v/>
      </c>
      <c r="P941">
        <f>主动技能!V944</f>
        <v>0</v>
      </c>
      <c r="Q941">
        <f>主动技能!W944</f>
        <v>0</v>
      </c>
      <c r="R941">
        <f>主动技能!X944</f>
        <v>0</v>
      </c>
      <c r="S941">
        <f>主动技能!Y944</f>
        <v>50</v>
      </c>
      <c r="T941">
        <f>主动技能!Z944</f>
        <v>0</v>
      </c>
      <c r="U941">
        <f>主动技能!AB944</f>
        <v>0</v>
      </c>
      <c r="V941">
        <f>主动技能!AC944</f>
        <v>0</v>
      </c>
      <c r="W941">
        <f>主动技能!AD944</f>
        <v>0</v>
      </c>
      <c r="X941" s="1">
        <v>0</v>
      </c>
      <c r="Y941" s="1">
        <v>0</v>
      </c>
      <c r="Z941" s="1">
        <v>0</v>
      </c>
    </row>
    <row r="942" spans="1:26" x14ac:dyDescent="0.15">
      <c r="A942">
        <f>主动技能!B945</f>
        <v>939</v>
      </c>
      <c r="B942" s="4" t="str">
        <f>主动技能!H945</f>
        <v>守护之力</v>
      </c>
      <c r="C942" s="4" t="str">
        <f>主动技能!I945</f>
        <v>增加自身防御力14576</v>
      </c>
      <c r="D942" s="4">
        <f>VLOOKUP(主动技能!J945,对应表!F:G,2,FALSE)</f>
        <v>2</v>
      </c>
      <c r="E942" s="4">
        <f>VLOOKUP(主动技能!K945,对应表!J:K,2,FALSE)</f>
        <v>4</v>
      </c>
      <c r="F942" s="4">
        <f>VLOOKUP(主动技能!L945,对应表!N:O,2,FALSE)</f>
        <v>1</v>
      </c>
      <c r="G942" s="4">
        <f>IF(主动技能!M945="必中",2,1)</f>
        <v>2</v>
      </c>
      <c r="H942" s="4">
        <f>主动技能!N945</f>
        <v>100</v>
      </c>
      <c r="I942" s="4">
        <f>主动技能!O945</f>
        <v>0</v>
      </c>
      <c r="J942">
        <f>主动技能!P945</f>
        <v>0</v>
      </c>
      <c r="K942">
        <f>主动技能!Q945</f>
        <v>0</v>
      </c>
      <c r="L942">
        <f>主动技能!R945</f>
        <v>0</v>
      </c>
      <c r="M942">
        <f>主动技能!S945</f>
        <v>0</v>
      </c>
      <c r="N942" t="str">
        <f>IF(主动技能!T945="","",主动技能!T945)</f>
        <v>63:100:2:0</v>
      </c>
      <c r="O942" t="str">
        <f>IF(主动技能!U945="","",主动技能!U945)</f>
        <v/>
      </c>
      <c r="P942">
        <f>主动技能!V945</f>
        <v>0</v>
      </c>
      <c r="Q942">
        <f>主动技能!W945</f>
        <v>0</v>
      </c>
      <c r="R942">
        <f>主动技能!X945</f>
        <v>0</v>
      </c>
      <c r="S942">
        <f>主动技能!Y945</f>
        <v>50</v>
      </c>
      <c r="T942">
        <f>主动技能!Z945</f>
        <v>0</v>
      </c>
      <c r="U942">
        <f>主动技能!AB945</f>
        <v>0</v>
      </c>
      <c r="V942">
        <f>主动技能!AC945</f>
        <v>0</v>
      </c>
      <c r="W942">
        <f>主动技能!AD945</f>
        <v>0</v>
      </c>
      <c r="X942" s="1">
        <v>0</v>
      </c>
      <c r="Y942" s="1">
        <v>0</v>
      </c>
      <c r="Z942" s="1">
        <v>0</v>
      </c>
    </row>
    <row r="943" spans="1:26" x14ac:dyDescent="0.15">
      <c r="A943">
        <f>主动技能!B946</f>
        <v>940</v>
      </c>
      <c r="B943" s="4" t="str">
        <f>主动技能!H946</f>
        <v>守护之力</v>
      </c>
      <c r="C943" s="4" t="str">
        <f>主动技能!I946</f>
        <v>增加自身防御力17946</v>
      </c>
      <c r="D943" s="4">
        <f>VLOOKUP(主动技能!J946,对应表!F:G,2,FALSE)</f>
        <v>2</v>
      </c>
      <c r="E943" s="4">
        <f>VLOOKUP(主动技能!K946,对应表!J:K,2,FALSE)</f>
        <v>4</v>
      </c>
      <c r="F943" s="4">
        <f>VLOOKUP(主动技能!L946,对应表!N:O,2,FALSE)</f>
        <v>1</v>
      </c>
      <c r="G943" s="4">
        <f>IF(主动技能!M946="必中",2,1)</f>
        <v>2</v>
      </c>
      <c r="H943" s="4">
        <f>主动技能!N946</f>
        <v>100</v>
      </c>
      <c r="I943" s="4">
        <f>主动技能!O946</f>
        <v>0</v>
      </c>
      <c r="J943">
        <f>主动技能!P946</f>
        <v>0</v>
      </c>
      <c r="K943">
        <f>主动技能!Q946</f>
        <v>0</v>
      </c>
      <c r="L943">
        <f>主动技能!R946</f>
        <v>0</v>
      </c>
      <c r="M943">
        <f>主动技能!S946</f>
        <v>0</v>
      </c>
      <c r="N943" t="str">
        <f>IF(主动技能!T946="","",主动技能!T946)</f>
        <v>64:100:2:0</v>
      </c>
      <c r="O943" t="str">
        <f>IF(主动技能!U946="","",主动技能!U946)</f>
        <v/>
      </c>
      <c r="P943">
        <f>主动技能!V946</f>
        <v>0</v>
      </c>
      <c r="Q943">
        <f>主动技能!W946</f>
        <v>0</v>
      </c>
      <c r="R943">
        <f>主动技能!X946</f>
        <v>0</v>
      </c>
      <c r="S943">
        <f>主动技能!Y946</f>
        <v>50</v>
      </c>
      <c r="T943">
        <f>主动技能!Z946</f>
        <v>0</v>
      </c>
      <c r="U943">
        <f>主动技能!AB946</f>
        <v>0</v>
      </c>
      <c r="V943">
        <f>主动技能!AC946</f>
        <v>0</v>
      </c>
      <c r="W943">
        <f>主动技能!AD946</f>
        <v>0</v>
      </c>
      <c r="X943" s="1">
        <v>0</v>
      </c>
      <c r="Y943" s="1">
        <v>0</v>
      </c>
      <c r="Z943" s="1">
        <v>0</v>
      </c>
    </row>
    <row r="944" spans="1:26" x14ac:dyDescent="0.15">
      <c r="A944">
        <f>主动技能!B947</f>
        <v>941</v>
      </c>
      <c r="B944" s="4" t="str">
        <f>主动技能!H947</f>
        <v>怒焰斩击</v>
      </c>
      <c r="C944" s="4" t="str">
        <f>主动技能!I947</f>
        <v>对敌方1排单位造成125%攻击力（+190）伤害，附带减防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4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>
        <f>主动技能!P947</f>
        <v>0</v>
      </c>
      <c r="K944">
        <f>主动技能!Q947</f>
        <v>0</v>
      </c>
      <c r="L944">
        <f>主动技能!R947</f>
        <v>0</v>
      </c>
      <c r="M944">
        <f>主动技能!S947</f>
        <v>0</v>
      </c>
      <c r="N944" t="str">
        <f>IF(主动技能!T947="","",主动技能!T947)</f>
        <v>65:100:2:0</v>
      </c>
      <c r="O944" t="str">
        <f>IF(主动技能!U947="","",主动技能!U947)</f>
        <v/>
      </c>
      <c r="P944">
        <f>主动技能!V947</f>
        <v>0</v>
      </c>
      <c r="Q944">
        <f>主动技能!W947</f>
        <v>0</v>
      </c>
      <c r="R944">
        <f>主动技能!X947</f>
        <v>0</v>
      </c>
      <c r="S944">
        <f>主动技能!Y947</f>
        <v>100</v>
      </c>
      <c r="T944">
        <f>主动技能!Z947</f>
        <v>125</v>
      </c>
      <c r="U944">
        <f>主动技能!AB947</f>
        <v>190</v>
      </c>
      <c r="V944">
        <f>主动技能!AC947</f>
        <v>0</v>
      </c>
      <c r="W944">
        <f>主动技能!AD947</f>
        <v>0</v>
      </c>
      <c r="X944" s="1">
        <v>0</v>
      </c>
      <c r="Y944" s="1">
        <v>0</v>
      </c>
      <c r="Z944" s="1">
        <v>0</v>
      </c>
    </row>
    <row r="945" spans="1:26" x14ac:dyDescent="0.15">
      <c r="A945">
        <f>主动技能!B948</f>
        <v>942</v>
      </c>
      <c r="B945" s="4" t="str">
        <f>主动技能!H948</f>
        <v>怒焰斩击</v>
      </c>
      <c r="C945" s="4" t="str">
        <f>主动技能!I948</f>
        <v>对敌方1排单位造成125%攻击力（+280）伤害，附带减防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4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>
        <f>主动技能!P948</f>
        <v>0</v>
      </c>
      <c r="K945">
        <f>主动技能!Q948</f>
        <v>0</v>
      </c>
      <c r="L945">
        <f>主动技能!R948</f>
        <v>0</v>
      </c>
      <c r="M945">
        <f>主动技能!S948</f>
        <v>0</v>
      </c>
      <c r="N945" t="str">
        <f>IF(主动技能!T948="","",主动技能!T948)</f>
        <v>65:100:2:0</v>
      </c>
      <c r="O945" t="str">
        <f>IF(主动技能!U948="","",主动技能!U948)</f>
        <v/>
      </c>
      <c r="P945">
        <f>主动技能!V948</f>
        <v>0</v>
      </c>
      <c r="Q945">
        <f>主动技能!W948</f>
        <v>0</v>
      </c>
      <c r="R945">
        <f>主动技能!X948</f>
        <v>0</v>
      </c>
      <c r="S945">
        <f>主动技能!Y948</f>
        <v>100</v>
      </c>
      <c r="T945">
        <f>主动技能!Z948</f>
        <v>125</v>
      </c>
      <c r="U945">
        <f>主动技能!AB948</f>
        <v>280</v>
      </c>
      <c r="V945">
        <f>主动技能!AC948</f>
        <v>0</v>
      </c>
      <c r="W945">
        <f>主动技能!AD948</f>
        <v>0</v>
      </c>
      <c r="X945" s="1">
        <v>0</v>
      </c>
      <c r="Y945" s="1">
        <v>0</v>
      </c>
      <c r="Z945" s="1">
        <v>0</v>
      </c>
    </row>
    <row r="946" spans="1:26" x14ac:dyDescent="0.15">
      <c r="A946">
        <f>主动技能!B949</f>
        <v>943</v>
      </c>
      <c r="B946" s="4" t="str">
        <f>主动技能!H949</f>
        <v>怒焰斩击</v>
      </c>
      <c r="C946" s="4" t="str">
        <f>主动技能!I949</f>
        <v>对敌方1排单位造成125%攻击力（+370）伤害，附带减防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4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>
        <f>主动技能!P949</f>
        <v>0</v>
      </c>
      <c r="K946">
        <f>主动技能!Q949</f>
        <v>0</v>
      </c>
      <c r="L946">
        <f>主动技能!R949</f>
        <v>0</v>
      </c>
      <c r="M946">
        <f>主动技能!S949</f>
        <v>0</v>
      </c>
      <c r="N946" t="str">
        <f>IF(主动技能!T949="","",主动技能!T949)</f>
        <v>65:100:2:0</v>
      </c>
      <c r="O946" t="str">
        <f>IF(主动技能!U949="","",主动技能!U949)</f>
        <v/>
      </c>
      <c r="P946">
        <f>主动技能!V949</f>
        <v>0</v>
      </c>
      <c r="Q946">
        <f>主动技能!W949</f>
        <v>0</v>
      </c>
      <c r="R946">
        <f>主动技能!X949</f>
        <v>0</v>
      </c>
      <c r="S946">
        <f>主动技能!Y949</f>
        <v>100</v>
      </c>
      <c r="T946">
        <f>主动技能!Z949</f>
        <v>125</v>
      </c>
      <c r="U946">
        <f>主动技能!AB949</f>
        <v>370</v>
      </c>
      <c r="V946">
        <f>主动技能!AC949</f>
        <v>0</v>
      </c>
      <c r="W946">
        <f>主动技能!AD949</f>
        <v>0</v>
      </c>
      <c r="X946" s="1">
        <v>0</v>
      </c>
      <c r="Y946" s="1">
        <v>0</v>
      </c>
      <c r="Z946" s="1">
        <v>0</v>
      </c>
    </row>
    <row r="947" spans="1:26" x14ac:dyDescent="0.15">
      <c r="A947">
        <f>主动技能!B950</f>
        <v>944</v>
      </c>
      <c r="B947" s="4" t="str">
        <f>主动技能!H950</f>
        <v>怒焰斩击</v>
      </c>
      <c r="C947" s="4" t="str">
        <f>主动技能!I950</f>
        <v>对敌方1排单位造成125%攻击力（+459）伤害，附带减防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4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>
        <f>主动技能!P950</f>
        <v>0</v>
      </c>
      <c r="K947">
        <f>主动技能!Q950</f>
        <v>0</v>
      </c>
      <c r="L947">
        <f>主动技能!R950</f>
        <v>0</v>
      </c>
      <c r="M947">
        <f>主动技能!S950</f>
        <v>0</v>
      </c>
      <c r="N947" t="str">
        <f>IF(主动技能!T950="","",主动技能!T950)</f>
        <v>65:100:2:0</v>
      </c>
      <c r="O947" t="str">
        <f>IF(主动技能!U950="","",主动技能!U950)</f>
        <v/>
      </c>
      <c r="P947">
        <f>主动技能!V950</f>
        <v>0</v>
      </c>
      <c r="Q947">
        <f>主动技能!W950</f>
        <v>0</v>
      </c>
      <c r="R947">
        <f>主动技能!X950</f>
        <v>0</v>
      </c>
      <c r="S947">
        <f>主动技能!Y950</f>
        <v>100</v>
      </c>
      <c r="T947">
        <f>主动技能!Z950</f>
        <v>125</v>
      </c>
      <c r="U947">
        <f>主动技能!AB950</f>
        <v>459</v>
      </c>
      <c r="V947">
        <f>主动技能!AC950</f>
        <v>0</v>
      </c>
      <c r="W947">
        <f>主动技能!AD950</f>
        <v>0</v>
      </c>
      <c r="X947" s="1">
        <v>0</v>
      </c>
      <c r="Y947" s="1">
        <v>0</v>
      </c>
      <c r="Z947" s="1">
        <v>0</v>
      </c>
    </row>
    <row r="948" spans="1:26" x14ac:dyDescent="0.15">
      <c r="A948">
        <f>主动技能!B951</f>
        <v>945</v>
      </c>
      <c r="B948" s="4" t="str">
        <f>主动技能!H951</f>
        <v>怒焰斩击</v>
      </c>
      <c r="C948" s="4" t="str">
        <f>主动技能!I951</f>
        <v>对敌方1排单位造成125%攻击力（+565）伤害，附带减防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4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>
        <f>主动技能!P951</f>
        <v>0</v>
      </c>
      <c r="K948">
        <f>主动技能!Q951</f>
        <v>0</v>
      </c>
      <c r="L948">
        <f>主动技能!R951</f>
        <v>0</v>
      </c>
      <c r="M948">
        <f>主动技能!S951</f>
        <v>0</v>
      </c>
      <c r="N948" t="str">
        <f>IF(主动技能!T951="","",主动技能!T951)</f>
        <v>65:100:2:0</v>
      </c>
      <c r="O948" t="str">
        <f>IF(主动技能!U951="","",主动技能!U951)</f>
        <v/>
      </c>
      <c r="P948">
        <f>主动技能!V951</f>
        <v>0</v>
      </c>
      <c r="Q948">
        <f>主动技能!W951</f>
        <v>0</v>
      </c>
      <c r="R948">
        <f>主动技能!X951</f>
        <v>0</v>
      </c>
      <c r="S948">
        <f>主动技能!Y951</f>
        <v>100</v>
      </c>
      <c r="T948">
        <f>主动技能!Z951</f>
        <v>125</v>
      </c>
      <c r="U948">
        <f>主动技能!AB951</f>
        <v>565</v>
      </c>
      <c r="V948">
        <f>主动技能!AC951</f>
        <v>0</v>
      </c>
      <c r="W948">
        <f>主动技能!AD951</f>
        <v>0</v>
      </c>
      <c r="X948" s="1">
        <v>0</v>
      </c>
      <c r="Y948" s="1">
        <v>0</v>
      </c>
      <c r="Z948" s="1">
        <v>0</v>
      </c>
    </row>
    <row r="949" spans="1:26" x14ac:dyDescent="0.15">
      <c r="A949">
        <f>主动技能!B952</f>
        <v>946</v>
      </c>
      <c r="B949" s="4" t="str">
        <f>主动技能!H952</f>
        <v>怒焰斩击</v>
      </c>
      <c r="C949" s="4" t="str">
        <f>主动技能!I952</f>
        <v>对敌方1排单位造成125%攻击力（+696）伤害，附带减防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4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>
        <f>主动技能!P952</f>
        <v>0</v>
      </c>
      <c r="K949">
        <f>主动技能!Q952</f>
        <v>0</v>
      </c>
      <c r="L949">
        <f>主动技能!R952</f>
        <v>0</v>
      </c>
      <c r="M949">
        <f>主动技能!S952</f>
        <v>0</v>
      </c>
      <c r="N949" t="str">
        <f>IF(主动技能!T952="","",主动技能!T952)</f>
        <v>65:100:2:0</v>
      </c>
      <c r="O949" t="str">
        <f>IF(主动技能!U952="","",主动技能!U952)</f>
        <v/>
      </c>
      <c r="P949">
        <f>主动技能!V952</f>
        <v>0</v>
      </c>
      <c r="Q949">
        <f>主动技能!W952</f>
        <v>0</v>
      </c>
      <c r="R949">
        <f>主动技能!X952</f>
        <v>0</v>
      </c>
      <c r="S949">
        <f>主动技能!Y952</f>
        <v>100</v>
      </c>
      <c r="T949">
        <f>主动技能!Z952</f>
        <v>125</v>
      </c>
      <c r="U949">
        <f>主动技能!AB952</f>
        <v>696</v>
      </c>
      <c r="V949">
        <f>主动技能!AC952</f>
        <v>0</v>
      </c>
      <c r="W949">
        <f>主动技能!AD952</f>
        <v>0</v>
      </c>
      <c r="X949" s="1">
        <v>0</v>
      </c>
      <c r="Y949" s="1">
        <v>0</v>
      </c>
      <c r="Z949" s="1">
        <v>0</v>
      </c>
    </row>
    <row r="950" spans="1:26" x14ac:dyDescent="0.15">
      <c r="A950">
        <f>主动技能!B953</f>
        <v>947</v>
      </c>
      <c r="B950" s="4" t="str">
        <f>主动技能!H953</f>
        <v>怒焰斩击</v>
      </c>
      <c r="C950" s="4" t="str">
        <f>主动技能!I953</f>
        <v>对敌方1排单位造成125%攻击力（+857）伤害，附带减防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4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>
        <f>主动技能!P953</f>
        <v>0</v>
      </c>
      <c r="K950">
        <f>主动技能!Q953</f>
        <v>0</v>
      </c>
      <c r="L950">
        <f>主动技能!R953</f>
        <v>0</v>
      </c>
      <c r="M950">
        <f>主动技能!S953</f>
        <v>0</v>
      </c>
      <c r="N950" t="str">
        <f>IF(主动技能!T953="","",主动技能!T953)</f>
        <v>65:100:2:0</v>
      </c>
      <c r="O950" t="str">
        <f>IF(主动技能!U953="","",主动技能!U953)</f>
        <v/>
      </c>
      <c r="P950">
        <f>主动技能!V953</f>
        <v>0</v>
      </c>
      <c r="Q950">
        <f>主动技能!W953</f>
        <v>0</v>
      </c>
      <c r="R950">
        <f>主动技能!X953</f>
        <v>0</v>
      </c>
      <c r="S950">
        <f>主动技能!Y953</f>
        <v>100</v>
      </c>
      <c r="T950">
        <f>主动技能!Z953</f>
        <v>125</v>
      </c>
      <c r="U950">
        <f>主动技能!AB953</f>
        <v>857</v>
      </c>
      <c r="V950">
        <f>主动技能!AC953</f>
        <v>0</v>
      </c>
      <c r="W950">
        <f>主动技能!AD953</f>
        <v>0</v>
      </c>
      <c r="X950" s="1">
        <v>0</v>
      </c>
      <c r="Y950" s="1">
        <v>0</v>
      </c>
      <c r="Z950" s="1">
        <v>0</v>
      </c>
    </row>
    <row r="951" spans="1:26" x14ac:dyDescent="0.15">
      <c r="A951">
        <f>主动技能!B954</f>
        <v>948</v>
      </c>
      <c r="B951" s="4" t="str">
        <f>主动技能!H954</f>
        <v>怒焰斩击</v>
      </c>
      <c r="C951" s="4" t="str">
        <f>主动技能!I954</f>
        <v>对敌方1排单位造成125%攻击力（+1056）伤害，附带减防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4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>
        <f>主动技能!P954</f>
        <v>0</v>
      </c>
      <c r="K951">
        <f>主动技能!Q954</f>
        <v>0</v>
      </c>
      <c r="L951">
        <f>主动技能!R954</f>
        <v>0</v>
      </c>
      <c r="M951">
        <f>主动技能!S954</f>
        <v>0</v>
      </c>
      <c r="N951" t="str">
        <f>IF(主动技能!T954="","",主动技能!T954)</f>
        <v>65:100:2:0</v>
      </c>
      <c r="O951" t="str">
        <f>IF(主动技能!U954="","",主动技能!U954)</f>
        <v/>
      </c>
      <c r="P951">
        <f>主动技能!V954</f>
        <v>0</v>
      </c>
      <c r="Q951">
        <f>主动技能!W954</f>
        <v>0</v>
      </c>
      <c r="R951">
        <f>主动技能!X954</f>
        <v>0</v>
      </c>
      <c r="S951">
        <f>主动技能!Y954</f>
        <v>100</v>
      </c>
      <c r="T951">
        <f>主动技能!Z954</f>
        <v>125</v>
      </c>
      <c r="U951">
        <f>主动技能!AB954</f>
        <v>1056</v>
      </c>
      <c r="V951">
        <f>主动技能!AC954</f>
        <v>0</v>
      </c>
      <c r="W951">
        <f>主动技能!AD954</f>
        <v>0</v>
      </c>
      <c r="X951" s="1">
        <v>0</v>
      </c>
      <c r="Y951" s="1">
        <v>0</v>
      </c>
      <c r="Z951" s="1">
        <v>0</v>
      </c>
    </row>
    <row r="952" spans="1:26" x14ac:dyDescent="0.15">
      <c r="A952">
        <f>主动技能!B955</f>
        <v>949</v>
      </c>
      <c r="B952" s="4" t="str">
        <f>主动技能!H955</f>
        <v>怒焰斩击</v>
      </c>
      <c r="C952" s="4" t="str">
        <f>主动技能!I955</f>
        <v>对敌方1排单位造成125%攻击力（+1300）伤害，附带减防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4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>
        <f>主动技能!P955</f>
        <v>0</v>
      </c>
      <c r="K952">
        <f>主动技能!Q955</f>
        <v>0</v>
      </c>
      <c r="L952">
        <f>主动技能!R955</f>
        <v>0</v>
      </c>
      <c r="M952">
        <f>主动技能!S955</f>
        <v>0</v>
      </c>
      <c r="N952" t="str">
        <f>IF(主动技能!T955="","",主动技能!T955)</f>
        <v>65:100:2:0</v>
      </c>
      <c r="O952" t="str">
        <f>IF(主动技能!U955="","",主动技能!U955)</f>
        <v/>
      </c>
      <c r="P952">
        <f>主动技能!V955</f>
        <v>0</v>
      </c>
      <c r="Q952">
        <f>主动技能!W955</f>
        <v>0</v>
      </c>
      <c r="R952">
        <f>主动技能!X955</f>
        <v>0</v>
      </c>
      <c r="S952">
        <f>主动技能!Y955</f>
        <v>100</v>
      </c>
      <c r="T952">
        <f>主动技能!Z955</f>
        <v>125</v>
      </c>
      <c r="U952">
        <f>主动技能!AB955</f>
        <v>1300</v>
      </c>
      <c r="V952">
        <f>主动技能!AC955</f>
        <v>0</v>
      </c>
      <c r="W952">
        <f>主动技能!AD955</f>
        <v>0</v>
      </c>
      <c r="X952" s="1">
        <v>0</v>
      </c>
      <c r="Y952" s="1">
        <v>0</v>
      </c>
      <c r="Z952" s="1">
        <v>0</v>
      </c>
    </row>
    <row r="953" spans="1:26" x14ac:dyDescent="0.15">
      <c r="A953">
        <f>主动技能!B956</f>
        <v>950</v>
      </c>
      <c r="B953" s="4" t="str">
        <f>主动技能!H956</f>
        <v>怒焰斩击</v>
      </c>
      <c r="C953" s="4" t="str">
        <f>主动技能!I956</f>
        <v>对敌方1排单位造成125%攻击力（+1601）伤害，附带减防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4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>
        <f>主动技能!P956</f>
        <v>0</v>
      </c>
      <c r="K953">
        <f>主动技能!Q956</f>
        <v>0</v>
      </c>
      <c r="L953">
        <f>主动技能!R956</f>
        <v>0</v>
      </c>
      <c r="M953">
        <f>主动技能!S956</f>
        <v>0</v>
      </c>
      <c r="N953" t="str">
        <f>IF(主动技能!T956="","",主动技能!T956)</f>
        <v>65:100:2:0</v>
      </c>
      <c r="O953" t="str">
        <f>IF(主动技能!U956="","",主动技能!U956)</f>
        <v/>
      </c>
      <c r="P953">
        <f>主动技能!V956</f>
        <v>0</v>
      </c>
      <c r="Q953">
        <f>主动技能!W956</f>
        <v>0</v>
      </c>
      <c r="R953">
        <f>主动技能!X956</f>
        <v>0</v>
      </c>
      <c r="S953">
        <f>主动技能!Y956</f>
        <v>100</v>
      </c>
      <c r="T953">
        <f>主动技能!Z956</f>
        <v>125</v>
      </c>
      <c r="U953">
        <f>主动技能!AB956</f>
        <v>1601</v>
      </c>
      <c r="V953">
        <f>主动技能!AC956</f>
        <v>0</v>
      </c>
      <c r="W953">
        <f>主动技能!AD956</f>
        <v>0</v>
      </c>
      <c r="X953" s="1">
        <v>0</v>
      </c>
      <c r="Y953" s="1">
        <v>0</v>
      </c>
      <c r="Z953" s="1">
        <v>0</v>
      </c>
    </row>
    <row r="954" spans="1:26" x14ac:dyDescent="0.15">
      <c r="A954">
        <f>主动技能!B957</f>
        <v>951</v>
      </c>
      <c r="B954" s="4" t="str">
        <f>主动技能!H957</f>
        <v>怒焰斩击</v>
      </c>
      <c r="C954" s="4" t="str">
        <f>主动技能!I957</f>
        <v>对敌方1排单位造成125%攻击力（+1971）伤害，附带减防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4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>
        <f>主动技能!P957</f>
        <v>0</v>
      </c>
      <c r="K954">
        <f>主动技能!Q957</f>
        <v>0</v>
      </c>
      <c r="L954">
        <f>主动技能!R957</f>
        <v>0</v>
      </c>
      <c r="M954">
        <f>主动技能!S957</f>
        <v>0</v>
      </c>
      <c r="N954" t="str">
        <f>IF(主动技能!T957="","",主动技能!T957)</f>
        <v>65:100:2:0</v>
      </c>
      <c r="O954" t="str">
        <f>IF(主动技能!U957="","",主动技能!U957)</f>
        <v/>
      </c>
      <c r="P954">
        <f>主动技能!V957</f>
        <v>0</v>
      </c>
      <c r="Q954">
        <f>主动技能!W957</f>
        <v>0</v>
      </c>
      <c r="R954">
        <f>主动技能!X957</f>
        <v>0</v>
      </c>
      <c r="S954">
        <f>主动技能!Y957</f>
        <v>100</v>
      </c>
      <c r="T954">
        <f>主动技能!Z957</f>
        <v>125</v>
      </c>
      <c r="U954">
        <f>主动技能!AB957</f>
        <v>1971</v>
      </c>
      <c r="V954">
        <f>主动技能!AC957</f>
        <v>0</v>
      </c>
      <c r="W954">
        <f>主动技能!AD957</f>
        <v>0</v>
      </c>
      <c r="X954" s="1">
        <v>0</v>
      </c>
      <c r="Y954" s="1">
        <v>0</v>
      </c>
      <c r="Z954" s="1">
        <v>0</v>
      </c>
    </row>
    <row r="955" spans="1:26" x14ac:dyDescent="0.15">
      <c r="A955">
        <f>主动技能!B958</f>
        <v>952</v>
      </c>
      <c r="B955" s="4" t="str">
        <f>主动技能!H958</f>
        <v>怒焰斩击</v>
      </c>
      <c r="C955" s="4" t="str">
        <f>主动技能!I958</f>
        <v>对敌方1排单位造成125%攻击力（+2427）伤害，附带减防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4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>
        <f>主动技能!P958</f>
        <v>0</v>
      </c>
      <c r="K955">
        <f>主动技能!Q958</f>
        <v>0</v>
      </c>
      <c r="L955">
        <f>主动技能!R958</f>
        <v>0</v>
      </c>
      <c r="M955">
        <f>主动技能!S958</f>
        <v>0</v>
      </c>
      <c r="N955" t="str">
        <f>IF(主动技能!T958="","",主动技能!T958)</f>
        <v>65:100:2:0</v>
      </c>
      <c r="O955" t="str">
        <f>IF(主动技能!U958="","",主动技能!U958)</f>
        <v/>
      </c>
      <c r="P955">
        <f>主动技能!V958</f>
        <v>0</v>
      </c>
      <c r="Q955">
        <f>主动技能!W958</f>
        <v>0</v>
      </c>
      <c r="R955">
        <f>主动技能!X958</f>
        <v>0</v>
      </c>
      <c r="S955">
        <f>主动技能!Y958</f>
        <v>100</v>
      </c>
      <c r="T955">
        <f>主动技能!Z958</f>
        <v>125</v>
      </c>
      <c r="U955">
        <f>主动技能!AB958</f>
        <v>2427</v>
      </c>
      <c r="V955">
        <f>主动技能!AC958</f>
        <v>0</v>
      </c>
      <c r="W955">
        <f>主动技能!AD958</f>
        <v>0</v>
      </c>
      <c r="X955" s="1">
        <v>0</v>
      </c>
      <c r="Y955" s="1">
        <v>0</v>
      </c>
      <c r="Z955" s="1">
        <v>0</v>
      </c>
    </row>
    <row r="956" spans="1:26" x14ac:dyDescent="0.15">
      <c r="A956">
        <f>主动技能!B959</f>
        <v>953</v>
      </c>
      <c r="B956" s="4" t="str">
        <f>主动技能!H959</f>
        <v>怒焰斩击</v>
      </c>
      <c r="C956" s="4" t="str">
        <f>主动技能!I959</f>
        <v>对敌方1排单位造成125%攻击力（+2988）伤害，附带减防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4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>
        <f>主动技能!P959</f>
        <v>0</v>
      </c>
      <c r="K956">
        <f>主动技能!Q959</f>
        <v>0</v>
      </c>
      <c r="L956">
        <f>主动技能!R959</f>
        <v>0</v>
      </c>
      <c r="M956">
        <f>主动技能!S959</f>
        <v>0</v>
      </c>
      <c r="N956" t="str">
        <f>IF(主动技能!T959="","",主动技能!T959)</f>
        <v>65:100:2:0</v>
      </c>
      <c r="O956" t="str">
        <f>IF(主动技能!U959="","",主动技能!U959)</f>
        <v/>
      </c>
      <c r="P956">
        <f>主动技能!V959</f>
        <v>0</v>
      </c>
      <c r="Q956">
        <f>主动技能!W959</f>
        <v>0</v>
      </c>
      <c r="R956">
        <f>主动技能!X959</f>
        <v>0</v>
      </c>
      <c r="S956">
        <f>主动技能!Y959</f>
        <v>100</v>
      </c>
      <c r="T956">
        <f>主动技能!Z959</f>
        <v>125</v>
      </c>
      <c r="U956">
        <f>主动技能!AB959</f>
        <v>2988</v>
      </c>
      <c r="V956">
        <f>主动技能!AC959</f>
        <v>0</v>
      </c>
      <c r="W956">
        <f>主动技能!AD959</f>
        <v>0</v>
      </c>
      <c r="X956" s="1">
        <v>0</v>
      </c>
      <c r="Y956" s="1">
        <v>0</v>
      </c>
      <c r="Z956" s="1">
        <v>0</v>
      </c>
    </row>
    <row r="957" spans="1:26" x14ac:dyDescent="0.15">
      <c r="A957">
        <f>主动技能!B960</f>
        <v>954</v>
      </c>
      <c r="B957" s="4" t="str">
        <f>主动技能!H960</f>
        <v>怒焰斩击</v>
      </c>
      <c r="C957" s="4" t="str">
        <f>主动技能!I960</f>
        <v>对敌方1排单位造成125%攻击力（+3679）伤害，附带减防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4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>
        <f>主动技能!P960</f>
        <v>0</v>
      </c>
      <c r="K957">
        <f>主动技能!Q960</f>
        <v>0</v>
      </c>
      <c r="L957">
        <f>主动技能!R960</f>
        <v>0</v>
      </c>
      <c r="M957">
        <f>主动技能!S960</f>
        <v>0</v>
      </c>
      <c r="N957" t="str">
        <f>IF(主动技能!T960="","",主动技能!T960)</f>
        <v>65:100:2:0</v>
      </c>
      <c r="O957" t="str">
        <f>IF(主动技能!U960="","",主动技能!U960)</f>
        <v/>
      </c>
      <c r="P957">
        <f>主动技能!V960</f>
        <v>0</v>
      </c>
      <c r="Q957">
        <f>主动技能!W960</f>
        <v>0</v>
      </c>
      <c r="R957">
        <f>主动技能!X960</f>
        <v>0</v>
      </c>
      <c r="S957">
        <f>主动技能!Y960</f>
        <v>100</v>
      </c>
      <c r="T957">
        <f>主动技能!Z960</f>
        <v>125</v>
      </c>
      <c r="U957">
        <f>主动技能!AB960</f>
        <v>3679</v>
      </c>
      <c r="V957">
        <f>主动技能!AC960</f>
        <v>0</v>
      </c>
      <c r="W957">
        <f>主动技能!AD960</f>
        <v>0</v>
      </c>
      <c r="X957" s="1">
        <v>0</v>
      </c>
      <c r="Y957" s="1">
        <v>0</v>
      </c>
      <c r="Z957" s="1">
        <v>0</v>
      </c>
    </row>
    <row r="958" spans="1:26" x14ac:dyDescent="0.15">
      <c r="A958">
        <f>主动技能!B961</f>
        <v>955</v>
      </c>
      <c r="B958" s="4" t="str">
        <f>主动技能!H961</f>
        <v>怒焰斩击</v>
      </c>
      <c r="C958" s="4" t="str">
        <f>主动技能!I961</f>
        <v>对敌方1排单位造成125%攻击力（+4530）伤害，附带减防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4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>
        <f>主动技能!P961</f>
        <v>0</v>
      </c>
      <c r="K958">
        <f>主动技能!Q961</f>
        <v>0</v>
      </c>
      <c r="L958">
        <f>主动技能!R961</f>
        <v>0</v>
      </c>
      <c r="M958">
        <f>主动技能!S961</f>
        <v>0</v>
      </c>
      <c r="N958" t="str">
        <f>IF(主动技能!T961="","",主动技能!T961)</f>
        <v>65:100:2:0</v>
      </c>
      <c r="O958" t="str">
        <f>IF(主动技能!U961="","",主动技能!U961)</f>
        <v/>
      </c>
      <c r="P958">
        <f>主动技能!V961</f>
        <v>0</v>
      </c>
      <c r="Q958">
        <f>主动技能!W961</f>
        <v>0</v>
      </c>
      <c r="R958">
        <f>主动技能!X961</f>
        <v>0</v>
      </c>
      <c r="S958">
        <f>主动技能!Y961</f>
        <v>100</v>
      </c>
      <c r="T958">
        <f>主动技能!Z961</f>
        <v>125</v>
      </c>
      <c r="U958">
        <f>主动技能!AB961</f>
        <v>4530</v>
      </c>
      <c r="V958">
        <f>主动技能!AC961</f>
        <v>0</v>
      </c>
      <c r="W958">
        <f>主动技能!AD961</f>
        <v>0</v>
      </c>
      <c r="X958" s="1">
        <v>0</v>
      </c>
      <c r="Y958" s="1">
        <v>0</v>
      </c>
      <c r="Z958" s="1">
        <v>0</v>
      </c>
    </row>
    <row r="959" spans="1:26" x14ac:dyDescent="0.15">
      <c r="A959">
        <f>主动技能!B962</f>
        <v>956</v>
      </c>
      <c r="B959" s="4" t="str">
        <f>主动技能!H962</f>
        <v>怒焰斩击</v>
      </c>
      <c r="C959" s="4" t="str">
        <f>主动技能!I962</f>
        <v>对敌方1排单位造成125%攻击力（+5578）伤害，附带减防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4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>
        <f>主动技能!P962</f>
        <v>0</v>
      </c>
      <c r="K959">
        <f>主动技能!Q962</f>
        <v>0</v>
      </c>
      <c r="L959">
        <f>主动技能!R962</f>
        <v>0</v>
      </c>
      <c r="M959">
        <f>主动技能!S962</f>
        <v>0</v>
      </c>
      <c r="N959" t="str">
        <f>IF(主动技能!T962="","",主动技能!T962)</f>
        <v>65:100:2:0</v>
      </c>
      <c r="O959" t="str">
        <f>IF(主动技能!U962="","",主动技能!U962)</f>
        <v/>
      </c>
      <c r="P959">
        <f>主动技能!V962</f>
        <v>0</v>
      </c>
      <c r="Q959">
        <f>主动技能!W962</f>
        <v>0</v>
      </c>
      <c r="R959">
        <f>主动技能!X962</f>
        <v>0</v>
      </c>
      <c r="S959">
        <f>主动技能!Y962</f>
        <v>100</v>
      </c>
      <c r="T959">
        <f>主动技能!Z962</f>
        <v>125</v>
      </c>
      <c r="U959">
        <f>主动技能!AB962</f>
        <v>5578</v>
      </c>
      <c r="V959">
        <f>主动技能!AC962</f>
        <v>0</v>
      </c>
      <c r="W959">
        <f>主动技能!AD962</f>
        <v>0</v>
      </c>
      <c r="X959" s="1">
        <v>0</v>
      </c>
      <c r="Y959" s="1">
        <v>0</v>
      </c>
      <c r="Z959" s="1">
        <v>0</v>
      </c>
    </row>
    <row r="960" spans="1:26" x14ac:dyDescent="0.15">
      <c r="A960">
        <f>主动技能!B963</f>
        <v>957</v>
      </c>
      <c r="B960" s="4" t="str">
        <f>主动技能!H963</f>
        <v>怒焰斩击</v>
      </c>
      <c r="C960" s="4" t="str">
        <f>主动技能!I963</f>
        <v>对敌方1排单位造成125%攻击力（+6868）伤害，附带减防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4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>
        <f>主动技能!P963</f>
        <v>0</v>
      </c>
      <c r="K960">
        <f>主动技能!Q963</f>
        <v>0</v>
      </c>
      <c r="L960">
        <f>主动技能!R963</f>
        <v>0</v>
      </c>
      <c r="M960">
        <f>主动技能!S963</f>
        <v>0</v>
      </c>
      <c r="N960" t="str">
        <f>IF(主动技能!T963="","",主动技能!T963)</f>
        <v>65:100:2:0</v>
      </c>
      <c r="O960" t="str">
        <f>IF(主动技能!U963="","",主动技能!U963)</f>
        <v/>
      </c>
      <c r="P960">
        <f>主动技能!V963</f>
        <v>0</v>
      </c>
      <c r="Q960">
        <f>主动技能!W963</f>
        <v>0</v>
      </c>
      <c r="R960">
        <f>主动技能!X963</f>
        <v>0</v>
      </c>
      <c r="S960">
        <f>主动技能!Y963</f>
        <v>100</v>
      </c>
      <c r="T960">
        <f>主动技能!Z963</f>
        <v>125</v>
      </c>
      <c r="U960">
        <f>主动技能!AB963</f>
        <v>6868</v>
      </c>
      <c r="V960">
        <f>主动技能!AC963</f>
        <v>0</v>
      </c>
      <c r="W960">
        <f>主动技能!AD963</f>
        <v>0</v>
      </c>
      <c r="X960" s="1">
        <v>0</v>
      </c>
      <c r="Y960" s="1">
        <v>0</v>
      </c>
      <c r="Z960" s="1">
        <v>0</v>
      </c>
    </row>
    <row r="961" spans="1:26" x14ac:dyDescent="0.15">
      <c r="A961">
        <f>主动技能!B964</f>
        <v>958</v>
      </c>
      <c r="B961" s="4" t="str">
        <f>主动技能!H964</f>
        <v>怒焰斩击</v>
      </c>
      <c r="C961" s="4" t="str">
        <f>主动技能!I964</f>
        <v>对敌方1排单位造成125%攻击力（+8456）伤害，附带减防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4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>
        <f>主动技能!P964</f>
        <v>0</v>
      </c>
      <c r="K961">
        <f>主动技能!Q964</f>
        <v>0</v>
      </c>
      <c r="L961">
        <f>主动技能!R964</f>
        <v>0</v>
      </c>
      <c r="M961">
        <f>主动技能!S964</f>
        <v>0</v>
      </c>
      <c r="N961" t="str">
        <f>IF(主动技能!T964="","",主动技能!T964)</f>
        <v>65:100:2:0</v>
      </c>
      <c r="O961" t="str">
        <f>IF(主动技能!U964="","",主动技能!U964)</f>
        <v/>
      </c>
      <c r="P961">
        <f>主动技能!V964</f>
        <v>0</v>
      </c>
      <c r="Q961">
        <f>主动技能!W964</f>
        <v>0</v>
      </c>
      <c r="R961">
        <f>主动技能!X964</f>
        <v>0</v>
      </c>
      <c r="S961">
        <f>主动技能!Y964</f>
        <v>100</v>
      </c>
      <c r="T961">
        <f>主动技能!Z964</f>
        <v>125</v>
      </c>
      <c r="U961">
        <f>主动技能!AB964</f>
        <v>8456</v>
      </c>
      <c r="V961">
        <f>主动技能!AC964</f>
        <v>0</v>
      </c>
      <c r="W961">
        <f>主动技能!AD964</f>
        <v>0</v>
      </c>
      <c r="X961" s="1">
        <v>0</v>
      </c>
      <c r="Y961" s="1">
        <v>0</v>
      </c>
      <c r="Z961" s="1">
        <v>0</v>
      </c>
    </row>
    <row r="962" spans="1:26" x14ac:dyDescent="0.15">
      <c r="A962">
        <f>主动技能!B965</f>
        <v>959</v>
      </c>
      <c r="B962" s="4" t="str">
        <f>主动技能!H965</f>
        <v>怒焰斩击</v>
      </c>
      <c r="C962" s="4" t="str">
        <f>主动技能!I965</f>
        <v>对敌方1排单位造成125%攻击力（+10411）伤害，附带减防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4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>
        <f>主动技能!P965</f>
        <v>0</v>
      </c>
      <c r="K962">
        <f>主动技能!Q965</f>
        <v>0</v>
      </c>
      <c r="L962">
        <f>主动技能!R965</f>
        <v>0</v>
      </c>
      <c r="M962">
        <f>主动技能!S965</f>
        <v>0</v>
      </c>
      <c r="N962" t="str">
        <f>IF(主动技能!T965="","",主动技能!T965)</f>
        <v>65:100:2:0</v>
      </c>
      <c r="O962" t="str">
        <f>IF(主动技能!U965="","",主动技能!U965)</f>
        <v/>
      </c>
      <c r="P962">
        <f>主动技能!V965</f>
        <v>0</v>
      </c>
      <c r="Q962">
        <f>主动技能!W965</f>
        <v>0</v>
      </c>
      <c r="R962">
        <f>主动技能!X965</f>
        <v>0</v>
      </c>
      <c r="S962">
        <f>主动技能!Y965</f>
        <v>100</v>
      </c>
      <c r="T962">
        <f>主动技能!Z965</f>
        <v>125</v>
      </c>
      <c r="U962">
        <f>主动技能!AB965</f>
        <v>10411</v>
      </c>
      <c r="V962">
        <f>主动技能!AC965</f>
        <v>0</v>
      </c>
      <c r="W962">
        <f>主动技能!AD965</f>
        <v>0</v>
      </c>
      <c r="X962" s="1">
        <v>0</v>
      </c>
      <c r="Y962" s="1">
        <v>0</v>
      </c>
      <c r="Z962" s="1">
        <v>0</v>
      </c>
    </row>
    <row r="963" spans="1:26" x14ac:dyDescent="0.15">
      <c r="A963">
        <f>主动技能!B966</f>
        <v>960</v>
      </c>
      <c r="B963" s="4" t="str">
        <f>主动技能!H966</f>
        <v>怒焰斩击</v>
      </c>
      <c r="C963" s="4" t="str">
        <f>主动技能!I966</f>
        <v>对敌方1排单位造成125%攻击力（+12819）伤害，附带减防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4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>
        <f>主动技能!P966</f>
        <v>0</v>
      </c>
      <c r="K963">
        <f>主动技能!Q966</f>
        <v>0</v>
      </c>
      <c r="L963">
        <f>主动技能!R966</f>
        <v>0</v>
      </c>
      <c r="M963">
        <f>主动技能!S966</f>
        <v>0</v>
      </c>
      <c r="N963" t="str">
        <f>IF(主动技能!T966="","",主动技能!T966)</f>
        <v>65:100:2:0</v>
      </c>
      <c r="O963" t="str">
        <f>IF(主动技能!U966="","",主动技能!U966)</f>
        <v/>
      </c>
      <c r="P963">
        <f>主动技能!V966</f>
        <v>0</v>
      </c>
      <c r="Q963">
        <f>主动技能!W966</f>
        <v>0</v>
      </c>
      <c r="R963">
        <f>主动技能!X966</f>
        <v>0</v>
      </c>
      <c r="S963">
        <f>主动技能!Y966</f>
        <v>100</v>
      </c>
      <c r="T963">
        <f>主动技能!Z966</f>
        <v>125</v>
      </c>
      <c r="U963">
        <f>主动技能!AB966</f>
        <v>12819</v>
      </c>
      <c r="V963">
        <f>主动技能!AC966</f>
        <v>0</v>
      </c>
      <c r="W963">
        <f>主动技能!AD966</f>
        <v>0</v>
      </c>
      <c r="X963" s="1">
        <v>0</v>
      </c>
      <c r="Y963" s="1">
        <v>0</v>
      </c>
      <c r="Z963" s="1">
        <v>0</v>
      </c>
    </row>
    <row r="964" spans="1:26" x14ac:dyDescent="0.15">
      <c r="A964">
        <f>主动技能!B967</f>
        <v>961</v>
      </c>
      <c r="B964" s="4" t="str">
        <f>主动技能!H967</f>
        <v>奈落</v>
      </c>
      <c r="C964" s="4" t="str">
        <f>主动技能!I967</f>
        <v>对敌方单体攻击，造成100%攻击力（+38）点伤害。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>
        <f>主动技能!O967</f>
        <v>0</v>
      </c>
      <c r="J964">
        <f>主动技能!P967</f>
        <v>0</v>
      </c>
      <c r="K964">
        <f>主动技能!Q967</f>
        <v>0</v>
      </c>
      <c r="L964">
        <f>主动技能!R967</f>
        <v>0</v>
      </c>
      <c r="M964">
        <f>主动技能!S967</f>
        <v>0</v>
      </c>
      <c r="N964" t="str">
        <f>IF(主动技能!T967="","",主动技能!T967)</f>
        <v/>
      </c>
      <c r="O964" t="str">
        <f>IF(主动技能!U967="","",主动技能!U967)</f>
        <v/>
      </c>
      <c r="P964">
        <f>主动技能!V967</f>
        <v>0</v>
      </c>
      <c r="Q964">
        <f>主动技能!W967</f>
        <v>0</v>
      </c>
      <c r="R964">
        <f>主动技能!X967</f>
        <v>0</v>
      </c>
      <c r="S964">
        <f>主动技能!Y967</f>
        <v>0</v>
      </c>
      <c r="T964">
        <f>主动技能!Z967</f>
        <v>100</v>
      </c>
      <c r="U964">
        <f>主动技能!AB967</f>
        <v>38</v>
      </c>
      <c r="V964">
        <f>主动技能!AC967</f>
        <v>0</v>
      </c>
      <c r="W964">
        <f>主动技能!AD967</f>
        <v>0</v>
      </c>
      <c r="X964" s="1">
        <v>0</v>
      </c>
      <c r="Y964" s="1">
        <v>0</v>
      </c>
      <c r="Z964" s="1">
        <v>0</v>
      </c>
    </row>
    <row r="965" spans="1:26" x14ac:dyDescent="0.15">
      <c r="A965">
        <f>主动技能!B968</f>
        <v>962</v>
      </c>
      <c r="B965" s="4" t="str">
        <f>主动技能!H968</f>
        <v>奈落</v>
      </c>
      <c r="C965" s="4" t="str">
        <f>主动技能!I968</f>
        <v>对敌方单体攻击，造成100%攻击力（+56）点伤害。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>
        <f>主动技能!O968</f>
        <v>0</v>
      </c>
      <c r="J965">
        <f>主动技能!P968</f>
        <v>0</v>
      </c>
      <c r="K965">
        <f>主动技能!Q968</f>
        <v>0</v>
      </c>
      <c r="L965">
        <f>主动技能!R968</f>
        <v>0</v>
      </c>
      <c r="M965">
        <f>主动技能!S968</f>
        <v>0</v>
      </c>
      <c r="N965" t="str">
        <f>IF(主动技能!T968="","",主动技能!T968)</f>
        <v/>
      </c>
      <c r="O965" t="str">
        <f>IF(主动技能!U968="","",主动技能!U968)</f>
        <v/>
      </c>
      <c r="P965">
        <f>主动技能!V968</f>
        <v>0</v>
      </c>
      <c r="Q965">
        <f>主动技能!W968</f>
        <v>0</v>
      </c>
      <c r="R965">
        <f>主动技能!X968</f>
        <v>0</v>
      </c>
      <c r="S965">
        <f>主动技能!Y968</f>
        <v>0</v>
      </c>
      <c r="T965">
        <f>主动技能!Z968</f>
        <v>100</v>
      </c>
      <c r="U965">
        <f>主动技能!AB968</f>
        <v>56</v>
      </c>
      <c r="V965">
        <f>主动技能!AC968</f>
        <v>0</v>
      </c>
      <c r="W965">
        <f>主动技能!AD968</f>
        <v>0</v>
      </c>
      <c r="X965" s="1">
        <v>0</v>
      </c>
      <c r="Y965" s="1">
        <v>0</v>
      </c>
      <c r="Z965" s="1">
        <v>0</v>
      </c>
    </row>
    <row r="966" spans="1:26" x14ac:dyDescent="0.15">
      <c r="A966">
        <f>主动技能!B969</f>
        <v>963</v>
      </c>
      <c r="B966" s="4" t="str">
        <f>主动技能!H969</f>
        <v>奈落</v>
      </c>
      <c r="C966" s="4" t="str">
        <f>主动技能!I969</f>
        <v>对敌方单体攻击，造成100%攻击力（+74）点伤害。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>
        <f>主动技能!O969</f>
        <v>0</v>
      </c>
      <c r="J966">
        <f>主动技能!P969</f>
        <v>0</v>
      </c>
      <c r="K966">
        <f>主动技能!Q969</f>
        <v>0</v>
      </c>
      <c r="L966">
        <f>主动技能!R969</f>
        <v>0</v>
      </c>
      <c r="M966">
        <f>主动技能!S969</f>
        <v>0</v>
      </c>
      <c r="N966" t="str">
        <f>IF(主动技能!T969="","",主动技能!T969)</f>
        <v/>
      </c>
      <c r="O966" t="str">
        <f>IF(主动技能!U969="","",主动技能!U969)</f>
        <v/>
      </c>
      <c r="P966">
        <f>主动技能!V969</f>
        <v>0</v>
      </c>
      <c r="Q966">
        <f>主动技能!W969</f>
        <v>0</v>
      </c>
      <c r="R966">
        <f>主动技能!X969</f>
        <v>0</v>
      </c>
      <c r="S966">
        <f>主动技能!Y969</f>
        <v>0</v>
      </c>
      <c r="T966">
        <f>主动技能!Z969</f>
        <v>100</v>
      </c>
      <c r="U966">
        <f>主动技能!AB969</f>
        <v>74</v>
      </c>
      <c r="V966">
        <f>主动技能!AC969</f>
        <v>0</v>
      </c>
      <c r="W966">
        <f>主动技能!AD969</f>
        <v>0</v>
      </c>
      <c r="X966" s="1">
        <v>0</v>
      </c>
      <c r="Y966" s="1">
        <v>0</v>
      </c>
      <c r="Z966" s="1">
        <v>0</v>
      </c>
    </row>
    <row r="967" spans="1:26" x14ac:dyDescent="0.15">
      <c r="A967">
        <f>主动技能!B970</f>
        <v>964</v>
      </c>
      <c r="B967" s="4" t="str">
        <f>主动技能!H970</f>
        <v>奈落</v>
      </c>
      <c r="C967" s="4" t="str">
        <f>主动技能!I970</f>
        <v>对敌方单体攻击，造成100%攻击力（+91）点伤害。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>
        <f>主动技能!O970</f>
        <v>0</v>
      </c>
      <c r="J967">
        <f>主动技能!P970</f>
        <v>0</v>
      </c>
      <c r="K967">
        <f>主动技能!Q970</f>
        <v>0</v>
      </c>
      <c r="L967">
        <f>主动技能!R970</f>
        <v>0</v>
      </c>
      <c r="M967">
        <f>主动技能!S970</f>
        <v>0</v>
      </c>
      <c r="N967" t="str">
        <f>IF(主动技能!T970="","",主动技能!T970)</f>
        <v/>
      </c>
      <c r="O967" t="str">
        <f>IF(主动技能!U970="","",主动技能!U970)</f>
        <v/>
      </c>
      <c r="P967">
        <f>主动技能!V970</f>
        <v>0</v>
      </c>
      <c r="Q967">
        <f>主动技能!W970</f>
        <v>0</v>
      </c>
      <c r="R967">
        <f>主动技能!X970</f>
        <v>0</v>
      </c>
      <c r="S967">
        <f>主动技能!Y970</f>
        <v>0</v>
      </c>
      <c r="T967">
        <f>主动技能!Z970</f>
        <v>100</v>
      </c>
      <c r="U967">
        <f>主动技能!AB970</f>
        <v>91</v>
      </c>
      <c r="V967">
        <f>主动技能!AC970</f>
        <v>0</v>
      </c>
      <c r="W967">
        <f>主动技能!AD970</f>
        <v>0</v>
      </c>
      <c r="X967" s="1">
        <v>0</v>
      </c>
      <c r="Y967" s="1">
        <v>0</v>
      </c>
      <c r="Z967" s="1">
        <v>0</v>
      </c>
    </row>
    <row r="968" spans="1:26" x14ac:dyDescent="0.15">
      <c r="A968">
        <f>主动技能!B971</f>
        <v>965</v>
      </c>
      <c r="B968" s="4" t="str">
        <f>主动技能!H971</f>
        <v>奈落</v>
      </c>
      <c r="C968" s="4" t="str">
        <f>主动技能!I971</f>
        <v>对敌方单体攻击，造成100%攻击力（+113）点伤害。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>
        <f>主动技能!O971</f>
        <v>0</v>
      </c>
      <c r="J968">
        <f>主动技能!P971</f>
        <v>0</v>
      </c>
      <c r="K968">
        <f>主动技能!Q971</f>
        <v>0</v>
      </c>
      <c r="L968">
        <f>主动技能!R971</f>
        <v>0</v>
      </c>
      <c r="M968">
        <f>主动技能!S971</f>
        <v>0</v>
      </c>
      <c r="N968" t="str">
        <f>IF(主动技能!T971="","",主动技能!T971)</f>
        <v/>
      </c>
      <c r="O968" t="str">
        <f>IF(主动技能!U971="","",主动技能!U971)</f>
        <v/>
      </c>
      <c r="P968">
        <f>主动技能!V971</f>
        <v>0</v>
      </c>
      <c r="Q968">
        <f>主动技能!W971</f>
        <v>0</v>
      </c>
      <c r="R968">
        <f>主动技能!X971</f>
        <v>0</v>
      </c>
      <c r="S968">
        <f>主动技能!Y971</f>
        <v>0</v>
      </c>
      <c r="T968">
        <f>主动技能!Z971</f>
        <v>100</v>
      </c>
      <c r="U968">
        <f>主动技能!AB971</f>
        <v>113</v>
      </c>
      <c r="V968">
        <f>主动技能!AC971</f>
        <v>0</v>
      </c>
      <c r="W968">
        <f>主动技能!AD971</f>
        <v>0</v>
      </c>
      <c r="X968" s="1">
        <v>0</v>
      </c>
      <c r="Y968" s="1">
        <v>0</v>
      </c>
      <c r="Z968" s="1">
        <v>0</v>
      </c>
    </row>
    <row r="969" spans="1:26" x14ac:dyDescent="0.15">
      <c r="A969">
        <f>主动技能!B972</f>
        <v>966</v>
      </c>
      <c r="B969" s="4" t="str">
        <f>主动技能!H972</f>
        <v>奈落</v>
      </c>
      <c r="C969" s="4" t="str">
        <f>主动技能!I972</f>
        <v>对敌方单体攻击，造成100%攻击力（+139）点伤害。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>
        <f>主动技能!O972</f>
        <v>0</v>
      </c>
      <c r="J969">
        <f>主动技能!P972</f>
        <v>0</v>
      </c>
      <c r="K969">
        <f>主动技能!Q972</f>
        <v>0</v>
      </c>
      <c r="L969">
        <f>主动技能!R972</f>
        <v>0</v>
      </c>
      <c r="M969">
        <f>主动技能!S972</f>
        <v>0</v>
      </c>
      <c r="N969" t="str">
        <f>IF(主动技能!T972="","",主动技能!T972)</f>
        <v/>
      </c>
      <c r="O969" t="str">
        <f>IF(主动技能!U972="","",主动技能!U972)</f>
        <v/>
      </c>
      <c r="P969">
        <f>主动技能!V972</f>
        <v>0</v>
      </c>
      <c r="Q969">
        <f>主动技能!W972</f>
        <v>0</v>
      </c>
      <c r="R969">
        <f>主动技能!X972</f>
        <v>0</v>
      </c>
      <c r="S969">
        <f>主动技能!Y972</f>
        <v>0</v>
      </c>
      <c r="T969">
        <f>主动技能!Z972</f>
        <v>100</v>
      </c>
      <c r="U969">
        <f>主动技能!AB972</f>
        <v>139</v>
      </c>
      <c r="V969">
        <f>主动技能!AC972</f>
        <v>0</v>
      </c>
      <c r="W969">
        <f>主动技能!AD972</f>
        <v>0</v>
      </c>
      <c r="X969" s="1">
        <v>0</v>
      </c>
      <c r="Y969" s="1">
        <v>0</v>
      </c>
      <c r="Z969" s="1">
        <v>0</v>
      </c>
    </row>
    <row r="970" spans="1:26" x14ac:dyDescent="0.15">
      <c r="A970">
        <f>主动技能!B973</f>
        <v>967</v>
      </c>
      <c r="B970" s="4" t="str">
        <f>主动技能!H973</f>
        <v>奈落</v>
      </c>
      <c r="C970" s="4" t="str">
        <f>主动技能!I973</f>
        <v>对敌方单体攻击，造成100%攻击力（+171）点伤害。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>
        <f>主动技能!O973</f>
        <v>0</v>
      </c>
      <c r="J970">
        <f>主动技能!P973</f>
        <v>0</v>
      </c>
      <c r="K970">
        <f>主动技能!Q973</f>
        <v>0</v>
      </c>
      <c r="L970">
        <f>主动技能!R973</f>
        <v>0</v>
      </c>
      <c r="M970">
        <f>主动技能!S973</f>
        <v>0</v>
      </c>
      <c r="N970" t="str">
        <f>IF(主动技能!T973="","",主动技能!T973)</f>
        <v/>
      </c>
      <c r="O970" t="str">
        <f>IF(主动技能!U973="","",主动技能!U973)</f>
        <v/>
      </c>
      <c r="P970">
        <f>主动技能!V973</f>
        <v>0</v>
      </c>
      <c r="Q970">
        <f>主动技能!W973</f>
        <v>0</v>
      </c>
      <c r="R970">
        <f>主动技能!X973</f>
        <v>0</v>
      </c>
      <c r="S970">
        <f>主动技能!Y973</f>
        <v>0</v>
      </c>
      <c r="T970">
        <f>主动技能!Z973</f>
        <v>100</v>
      </c>
      <c r="U970">
        <f>主动技能!AB973</f>
        <v>171</v>
      </c>
      <c r="V970">
        <f>主动技能!AC973</f>
        <v>0</v>
      </c>
      <c r="W970">
        <f>主动技能!AD973</f>
        <v>0</v>
      </c>
      <c r="X970" s="1">
        <v>0</v>
      </c>
      <c r="Y970" s="1">
        <v>0</v>
      </c>
      <c r="Z970" s="1">
        <v>0</v>
      </c>
    </row>
    <row r="971" spans="1:26" x14ac:dyDescent="0.15">
      <c r="A971">
        <f>主动技能!B974</f>
        <v>968</v>
      </c>
      <c r="B971" s="4" t="str">
        <f>主动技能!H974</f>
        <v>奈落</v>
      </c>
      <c r="C971" s="4" t="str">
        <f>主动技能!I974</f>
        <v>对敌方单体攻击，造成100%攻击力（+211）点伤害。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>
        <f>主动技能!O974</f>
        <v>0</v>
      </c>
      <c r="J971">
        <f>主动技能!P974</f>
        <v>0</v>
      </c>
      <c r="K971">
        <f>主动技能!Q974</f>
        <v>0</v>
      </c>
      <c r="L971">
        <f>主动技能!R974</f>
        <v>0</v>
      </c>
      <c r="M971">
        <f>主动技能!S974</f>
        <v>0</v>
      </c>
      <c r="N971" t="str">
        <f>IF(主动技能!T974="","",主动技能!T974)</f>
        <v/>
      </c>
      <c r="O971" t="str">
        <f>IF(主动技能!U974="","",主动技能!U974)</f>
        <v/>
      </c>
      <c r="P971">
        <f>主动技能!V974</f>
        <v>0</v>
      </c>
      <c r="Q971">
        <f>主动技能!W974</f>
        <v>0</v>
      </c>
      <c r="R971">
        <f>主动技能!X974</f>
        <v>0</v>
      </c>
      <c r="S971">
        <f>主动技能!Y974</f>
        <v>0</v>
      </c>
      <c r="T971">
        <f>主动技能!Z974</f>
        <v>100</v>
      </c>
      <c r="U971">
        <f>主动技能!AB974</f>
        <v>211</v>
      </c>
      <c r="V971">
        <f>主动技能!AC974</f>
        <v>0</v>
      </c>
      <c r="W971">
        <f>主动技能!AD974</f>
        <v>0</v>
      </c>
      <c r="X971" s="1">
        <v>0</v>
      </c>
      <c r="Y971" s="1">
        <v>0</v>
      </c>
      <c r="Z971" s="1">
        <v>0</v>
      </c>
    </row>
    <row r="972" spans="1:26" x14ac:dyDescent="0.15">
      <c r="A972">
        <f>主动技能!B975</f>
        <v>969</v>
      </c>
      <c r="B972" s="4" t="str">
        <f>主动技能!H975</f>
        <v>奈落</v>
      </c>
      <c r="C972" s="4" t="str">
        <f>主动技能!I975</f>
        <v>对敌方单体攻击，造成100%攻击力（+260）点伤害。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>
        <f>主动技能!O975</f>
        <v>0</v>
      </c>
      <c r="J972">
        <f>主动技能!P975</f>
        <v>0</v>
      </c>
      <c r="K972">
        <f>主动技能!Q975</f>
        <v>0</v>
      </c>
      <c r="L972">
        <f>主动技能!R975</f>
        <v>0</v>
      </c>
      <c r="M972">
        <f>主动技能!S975</f>
        <v>0</v>
      </c>
      <c r="N972" t="str">
        <f>IF(主动技能!T975="","",主动技能!T975)</f>
        <v/>
      </c>
      <c r="O972" t="str">
        <f>IF(主动技能!U975="","",主动技能!U975)</f>
        <v/>
      </c>
      <c r="P972">
        <f>主动技能!V975</f>
        <v>0</v>
      </c>
      <c r="Q972">
        <f>主动技能!W975</f>
        <v>0</v>
      </c>
      <c r="R972">
        <f>主动技能!X975</f>
        <v>0</v>
      </c>
      <c r="S972">
        <f>主动技能!Y975</f>
        <v>0</v>
      </c>
      <c r="T972">
        <f>主动技能!Z975</f>
        <v>100</v>
      </c>
      <c r="U972">
        <f>主动技能!AB975</f>
        <v>260</v>
      </c>
      <c r="V972">
        <f>主动技能!AC975</f>
        <v>0</v>
      </c>
      <c r="W972">
        <f>主动技能!AD975</f>
        <v>0</v>
      </c>
      <c r="X972" s="1">
        <v>0</v>
      </c>
      <c r="Y972" s="1">
        <v>0</v>
      </c>
      <c r="Z972" s="1">
        <v>0</v>
      </c>
    </row>
    <row r="973" spans="1:26" x14ac:dyDescent="0.15">
      <c r="A973">
        <f>主动技能!B976</f>
        <v>970</v>
      </c>
      <c r="B973" s="4" t="str">
        <f>主动技能!H976</f>
        <v>奈落</v>
      </c>
      <c r="C973" s="4" t="str">
        <f>主动技能!I976</f>
        <v>对敌方单体攻击，造成100%攻击力（+320）点伤害。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>
        <f>主动技能!O976</f>
        <v>0</v>
      </c>
      <c r="J973">
        <f>主动技能!P976</f>
        <v>0</v>
      </c>
      <c r="K973">
        <f>主动技能!Q976</f>
        <v>0</v>
      </c>
      <c r="L973">
        <f>主动技能!R976</f>
        <v>0</v>
      </c>
      <c r="M973">
        <f>主动技能!S976</f>
        <v>0</v>
      </c>
      <c r="N973" t="str">
        <f>IF(主动技能!T976="","",主动技能!T976)</f>
        <v/>
      </c>
      <c r="O973" t="str">
        <f>IF(主动技能!U976="","",主动技能!U976)</f>
        <v/>
      </c>
      <c r="P973">
        <f>主动技能!V976</f>
        <v>0</v>
      </c>
      <c r="Q973">
        <f>主动技能!W976</f>
        <v>0</v>
      </c>
      <c r="R973">
        <f>主动技能!X976</f>
        <v>0</v>
      </c>
      <c r="S973">
        <f>主动技能!Y976</f>
        <v>0</v>
      </c>
      <c r="T973">
        <f>主动技能!Z976</f>
        <v>100</v>
      </c>
      <c r="U973">
        <f>主动技能!AB976</f>
        <v>320</v>
      </c>
      <c r="V973">
        <f>主动技能!AC976</f>
        <v>0</v>
      </c>
      <c r="W973">
        <f>主动技能!AD976</f>
        <v>0</v>
      </c>
      <c r="X973" s="1">
        <v>0</v>
      </c>
      <c r="Y973" s="1">
        <v>0</v>
      </c>
      <c r="Z973" s="1">
        <v>0</v>
      </c>
    </row>
    <row r="974" spans="1:26" x14ac:dyDescent="0.15">
      <c r="A974">
        <f>主动技能!B977</f>
        <v>971</v>
      </c>
      <c r="B974" s="4" t="str">
        <f>主动技能!H977</f>
        <v>奈落</v>
      </c>
      <c r="C974" s="4" t="str">
        <f>主动技能!I977</f>
        <v>对敌方单体攻击，造成100%攻击力（+394）点伤害。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>
        <f>主动技能!O977</f>
        <v>0</v>
      </c>
      <c r="J974">
        <f>主动技能!P977</f>
        <v>0</v>
      </c>
      <c r="K974">
        <f>主动技能!Q977</f>
        <v>0</v>
      </c>
      <c r="L974">
        <f>主动技能!R977</f>
        <v>0</v>
      </c>
      <c r="M974">
        <f>主动技能!S977</f>
        <v>0</v>
      </c>
      <c r="N974" t="str">
        <f>IF(主动技能!T977="","",主动技能!T977)</f>
        <v/>
      </c>
      <c r="O974" t="str">
        <f>IF(主动技能!U977="","",主动技能!U977)</f>
        <v/>
      </c>
      <c r="P974">
        <f>主动技能!V977</f>
        <v>0</v>
      </c>
      <c r="Q974">
        <f>主动技能!W977</f>
        <v>0</v>
      </c>
      <c r="R974">
        <f>主动技能!X977</f>
        <v>0</v>
      </c>
      <c r="S974">
        <f>主动技能!Y977</f>
        <v>0</v>
      </c>
      <c r="T974">
        <f>主动技能!Z977</f>
        <v>100</v>
      </c>
      <c r="U974">
        <f>主动技能!AB977</f>
        <v>394</v>
      </c>
      <c r="V974">
        <f>主动技能!AC977</f>
        <v>0</v>
      </c>
      <c r="W974">
        <f>主动技能!AD977</f>
        <v>0</v>
      </c>
      <c r="X974" s="1">
        <v>0</v>
      </c>
      <c r="Y974" s="1">
        <v>0</v>
      </c>
      <c r="Z974" s="1">
        <v>0</v>
      </c>
    </row>
    <row r="975" spans="1:26" x14ac:dyDescent="0.15">
      <c r="A975">
        <f>主动技能!B978</f>
        <v>972</v>
      </c>
      <c r="B975" s="4" t="str">
        <f>主动技能!H978</f>
        <v>奈落</v>
      </c>
      <c r="C975" s="4" t="str">
        <f>主动技能!I978</f>
        <v>对敌方单体攻击，造成100%攻击力（+485）点伤害。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>
        <f>主动技能!O978</f>
        <v>0</v>
      </c>
      <c r="J975">
        <f>主动技能!P978</f>
        <v>0</v>
      </c>
      <c r="K975">
        <f>主动技能!Q978</f>
        <v>0</v>
      </c>
      <c r="L975">
        <f>主动技能!R978</f>
        <v>0</v>
      </c>
      <c r="M975">
        <f>主动技能!S978</f>
        <v>0</v>
      </c>
      <c r="N975" t="str">
        <f>IF(主动技能!T978="","",主动技能!T978)</f>
        <v/>
      </c>
      <c r="O975" t="str">
        <f>IF(主动技能!U978="","",主动技能!U978)</f>
        <v/>
      </c>
      <c r="P975">
        <f>主动技能!V978</f>
        <v>0</v>
      </c>
      <c r="Q975">
        <f>主动技能!W978</f>
        <v>0</v>
      </c>
      <c r="R975">
        <f>主动技能!X978</f>
        <v>0</v>
      </c>
      <c r="S975">
        <f>主动技能!Y978</f>
        <v>0</v>
      </c>
      <c r="T975">
        <f>主动技能!Z978</f>
        <v>100</v>
      </c>
      <c r="U975">
        <f>主动技能!AB978</f>
        <v>485</v>
      </c>
      <c r="V975">
        <f>主动技能!AC978</f>
        <v>0</v>
      </c>
      <c r="W975">
        <f>主动技能!AD978</f>
        <v>0</v>
      </c>
      <c r="X975" s="1">
        <v>0</v>
      </c>
      <c r="Y975" s="1">
        <v>0</v>
      </c>
      <c r="Z975" s="1">
        <v>0</v>
      </c>
    </row>
    <row r="976" spans="1:26" x14ac:dyDescent="0.15">
      <c r="A976">
        <f>主动技能!B979</f>
        <v>973</v>
      </c>
      <c r="B976" s="4" t="str">
        <f>主动技能!H979</f>
        <v>奈落</v>
      </c>
      <c r="C976" s="4" t="str">
        <f>主动技能!I979</f>
        <v>对敌方单体攻击，造成100%攻击力（+597）点伤害。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>
        <f>主动技能!O979</f>
        <v>0</v>
      </c>
      <c r="J976">
        <f>主动技能!P979</f>
        <v>0</v>
      </c>
      <c r="K976">
        <f>主动技能!Q979</f>
        <v>0</v>
      </c>
      <c r="L976">
        <f>主动技能!R979</f>
        <v>0</v>
      </c>
      <c r="M976">
        <f>主动技能!S979</f>
        <v>0</v>
      </c>
      <c r="N976" t="str">
        <f>IF(主动技能!T979="","",主动技能!T979)</f>
        <v/>
      </c>
      <c r="O976" t="str">
        <f>IF(主动技能!U979="","",主动技能!U979)</f>
        <v/>
      </c>
      <c r="P976">
        <f>主动技能!V979</f>
        <v>0</v>
      </c>
      <c r="Q976">
        <f>主动技能!W979</f>
        <v>0</v>
      </c>
      <c r="R976">
        <f>主动技能!X979</f>
        <v>0</v>
      </c>
      <c r="S976">
        <f>主动技能!Y979</f>
        <v>0</v>
      </c>
      <c r="T976">
        <f>主动技能!Z979</f>
        <v>100</v>
      </c>
      <c r="U976">
        <f>主动技能!AB979</f>
        <v>597</v>
      </c>
      <c r="V976">
        <f>主动技能!AC979</f>
        <v>0</v>
      </c>
      <c r="W976">
        <f>主动技能!AD979</f>
        <v>0</v>
      </c>
      <c r="X976" s="1">
        <v>0</v>
      </c>
      <c r="Y976" s="1">
        <v>0</v>
      </c>
      <c r="Z976" s="1">
        <v>0</v>
      </c>
    </row>
    <row r="977" spans="1:26" x14ac:dyDescent="0.15">
      <c r="A977">
        <f>主动技能!B980</f>
        <v>974</v>
      </c>
      <c r="B977" s="4" t="str">
        <f>主动技能!H980</f>
        <v>奈落</v>
      </c>
      <c r="C977" s="4" t="str">
        <f>主动技能!I980</f>
        <v>对敌方单体攻击，造成100%攻击力（+735）点伤害。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>
        <f>主动技能!O980</f>
        <v>0</v>
      </c>
      <c r="J977">
        <f>主动技能!P980</f>
        <v>0</v>
      </c>
      <c r="K977">
        <f>主动技能!Q980</f>
        <v>0</v>
      </c>
      <c r="L977">
        <f>主动技能!R980</f>
        <v>0</v>
      </c>
      <c r="M977">
        <f>主动技能!S980</f>
        <v>0</v>
      </c>
      <c r="N977" t="str">
        <f>IF(主动技能!T980="","",主动技能!T980)</f>
        <v/>
      </c>
      <c r="O977" t="str">
        <f>IF(主动技能!U980="","",主动技能!U980)</f>
        <v/>
      </c>
      <c r="P977">
        <f>主动技能!V980</f>
        <v>0</v>
      </c>
      <c r="Q977">
        <f>主动技能!W980</f>
        <v>0</v>
      </c>
      <c r="R977">
        <f>主动技能!X980</f>
        <v>0</v>
      </c>
      <c r="S977">
        <f>主动技能!Y980</f>
        <v>0</v>
      </c>
      <c r="T977">
        <f>主动技能!Z980</f>
        <v>100</v>
      </c>
      <c r="U977">
        <f>主动技能!AB980</f>
        <v>735</v>
      </c>
      <c r="V977">
        <f>主动技能!AC980</f>
        <v>0</v>
      </c>
      <c r="W977">
        <f>主动技能!AD980</f>
        <v>0</v>
      </c>
      <c r="X977" s="1">
        <v>0</v>
      </c>
      <c r="Y977" s="1">
        <v>0</v>
      </c>
      <c r="Z977" s="1">
        <v>0</v>
      </c>
    </row>
    <row r="978" spans="1:26" x14ac:dyDescent="0.15">
      <c r="A978">
        <f>主动技能!B981</f>
        <v>975</v>
      </c>
      <c r="B978" s="4" t="str">
        <f>主动技能!H981</f>
        <v>奈落</v>
      </c>
      <c r="C978" s="4" t="str">
        <f>主动技能!I981</f>
        <v>对敌方单体攻击，造成100%攻击力（+906）点伤害。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>
        <f>主动技能!O981</f>
        <v>0</v>
      </c>
      <c r="J978">
        <f>主动技能!P981</f>
        <v>0</v>
      </c>
      <c r="K978">
        <f>主动技能!Q981</f>
        <v>0</v>
      </c>
      <c r="L978">
        <f>主动技能!R981</f>
        <v>0</v>
      </c>
      <c r="M978">
        <f>主动技能!S981</f>
        <v>0</v>
      </c>
      <c r="N978" t="str">
        <f>IF(主动技能!T981="","",主动技能!T981)</f>
        <v/>
      </c>
      <c r="O978" t="str">
        <f>IF(主动技能!U981="","",主动技能!U981)</f>
        <v/>
      </c>
      <c r="P978">
        <f>主动技能!V981</f>
        <v>0</v>
      </c>
      <c r="Q978">
        <f>主动技能!W981</f>
        <v>0</v>
      </c>
      <c r="R978">
        <f>主动技能!X981</f>
        <v>0</v>
      </c>
      <c r="S978">
        <f>主动技能!Y981</f>
        <v>0</v>
      </c>
      <c r="T978">
        <f>主动技能!Z981</f>
        <v>100</v>
      </c>
      <c r="U978">
        <f>主动技能!AB981</f>
        <v>906</v>
      </c>
      <c r="V978">
        <f>主动技能!AC981</f>
        <v>0</v>
      </c>
      <c r="W978">
        <f>主动技能!AD981</f>
        <v>0</v>
      </c>
      <c r="X978" s="1">
        <v>0</v>
      </c>
      <c r="Y978" s="1">
        <v>0</v>
      </c>
      <c r="Z978" s="1">
        <v>0</v>
      </c>
    </row>
    <row r="979" spans="1:26" x14ac:dyDescent="0.15">
      <c r="A979">
        <f>主动技能!B982</f>
        <v>976</v>
      </c>
      <c r="B979" s="4" t="str">
        <f>主动技能!H982</f>
        <v>奈落</v>
      </c>
      <c r="C979" s="4" t="str">
        <f>主动技能!I982</f>
        <v>对敌方单体攻击，造成100%攻击力（+1115）点伤害。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>
        <f>主动技能!O982</f>
        <v>0</v>
      </c>
      <c r="J979">
        <f>主动技能!P982</f>
        <v>0</v>
      </c>
      <c r="K979">
        <f>主动技能!Q982</f>
        <v>0</v>
      </c>
      <c r="L979">
        <f>主动技能!R982</f>
        <v>0</v>
      </c>
      <c r="M979">
        <f>主动技能!S982</f>
        <v>0</v>
      </c>
      <c r="N979" t="str">
        <f>IF(主动技能!T982="","",主动技能!T982)</f>
        <v/>
      </c>
      <c r="O979" t="str">
        <f>IF(主动技能!U982="","",主动技能!U982)</f>
        <v/>
      </c>
      <c r="P979">
        <f>主动技能!V982</f>
        <v>0</v>
      </c>
      <c r="Q979">
        <f>主动技能!W982</f>
        <v>0</v>
      </c>
      <c r="R979">
        <f>主动技能!X982</f>
        <v>0</v>
      </c>
      <c r="S979">
        <f>主动技能!Y982</f>
        <v>0</v>
      </c>
      <c r="T979">
        <f>主动技能!Z982</f>
        <v>100</v>
      </c>
      <c r="U979">
        <f>主动技能!AB982</f>
        <v>1115</v>
      </c>
      <c r="V979">
        <f>主动技能!AC982</f>
        <v>0</v>
      </c>
      <c r="W979">
        <f>主动技能!AD982</f>
        <v>0</v>
      </c>
      <c r="X979" s="1">
        <v>0</v>
      </c>
      <c r="Y979" s="1">
        <v>0</v>
      </c>
      <c r="Z979" s="1">
        <v>0</v>
      </c>
    </row>
    <row r="980" spans="1:26" x14ac:dyDescent="0.15">
      <c r="A980">
        <f>主动技能!B983</f>
        <v>977</v>
      </c>
      <c r="B980" s="4" t="str">
        <f>主动技能!H983</f>
        <v>奈落</v>
      </c>
      <c r="C980" s="4" t="str">
        <f>主动技能!I983</f>
        <v>对敌方单体攻击，造成100%攻击力（+1373）点伤害。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>
        <f>主动技能!O983</f>
        <v>0</v>
      </c>
      <c r="J980">
        <f>主动技能!P983</f>
        <v>0</v>
      </c>
      <c r="K980">
        <f>主动技能!Q983</f>
        <v>0</v>
      </c>
      <c r="L980">
        <f>主动技能!R983</f>
        <v>0</v>
      </c>
      <c r="M980">
        <f>主动技能!S983</f>
        <v>0</v>
      </c>
      <c r="N980" t="str">
        <f>IF(主动技能!T983="","",主动技能!T983)</f>
        <v/>
      </c>
      <c r="O980" t="str">
        <f>IF(主动技能!U983="","",主动技能!U983)</f>
        <v/>
      </c>
      <c r="P980">
        <f>主动技能!V983</f>
        <v>0</v>
      </c>
      <c r="Q980">
        <f>主动技能!W983</f>
        <v>0</v>
      </c>
      <c r="R980">
        <f>主动技能!X983</f>
        <v>0</v>
      </c>
      <c r="S980">
        <f>主动技能!Y983</f>
        <v>0</v>
      </c>
      <c r="T980">
        <f>主动技能!Z983</f>
        <v>100</v>
      </c>
      <c r="U980">
        <f>主动技能!AB983</f>
        <v>1373</v>
      </c>
      <c r="V980">
        <f>主动技能!AC983</f>
        <v>0</v>
      </c>
      <c r="W980">
        <f>主动技能!AD983</f>
        <v>0</v>
      </c>
      <c r="X980" s="1">
        <v>0</v>
      </c>
      <c r="Y980" s="1">
        <v>0</v>
      </c>
      <c r="Z980" s="1">
        <v>0</v>
      </c>
    </row>
    <row r="981" spans="1:26" x14ac:dyDescent="0.15">
      <c r="A981">
        <f>主动技能!B984</f>
        <v>978</v>
      </c>
      <c r="B981" s="4" t="str">
        <f>主动技能!H984</f>
        <v>奈落</v>
      </c>
      <c r="C981" s="4" t="str">
        <f>主动技能!I984</f>
        <v>对敌方单体攻击，造成100%攻击力（+1691）点伤害。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>
        <f>主动技能!O984</f>
        <v>0</v>
      </c>
      <c r="J981">
        <f>主动技能!P984</f>
        <v>0</v>
      </c>
      <c r="K981">
        <f>主动技能!Q984</f>
        <v>0</v>
      </c>
      <c r="L981">
        <f>主动技能!R984</f>
        <v>0</v>
      </c>
      <c r="M981">
        <f>主动技能!S984</f>
        <v>0</v>
      </c>
      <c r="N981" t="str">
        <f>IF(主动技能!T984="","",主动技能!T984)</f>
        <v/>
      </c>
      <c r="O981" t="str">
        <f>IF(主动技能!U984="","",主动技能!U984)</f>
        <v/>
      </c>
      <c r="P981">
        <f>主动技能!V984</f>
        <v>0</v>
      </c>
      <c r="Q981">
        <f>主动技能!W984</f>
        <v>0</v>
      </c>
      <c r="R981">
        <f>主动技能!X984</f>
        <v>0</v>
      </c>
      <c r="S981">
        <f>主动技能!Y984</f>
        <v>0</v>
      </c>
      <c r="T981">
        <f>主动技能!Z984</f>
        <v>100</v>
      </c>
      <c r="U981">
        <f>主动技能!AB984</f>
        <v>1691</v>
      </c>
      <c r="V981">
        <f>主动技能!AC984</f>
        <v>0</v>
      </c>
      <c r="W981">
        <f>主动技能!AD984</f>
        <v>0</v>
      </c>
      <c r="X981" s="1">
        <v>0</v>
      </c>
      <c r="Y981" s="1">
        <v>0</v>
      </c>
      <c r="Z981" s="1">
        <v>0</v>
      </c>
    </row>
    <row r="982" spans="1:26" x14ac:dyDescent="0.15">
      <c r="A982">
        <f>主动技能!B985</f>
        <v>979</v>
      </c>
      <c r="B982" s="4" t="str">
        <f>主动技能!H985</f>
        <v>奈落</v>
      </c>
      <c r="C982" s="4" t="str">
        <f>主动技能!I985</f>
        <v>对敌方单体攻击，造成100%攻击力（+2082）点伤害。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>
        <f>主动技能!O985</f>
        <v>0</v>
      </c>
      <c r="J982">
        <f>主动技能!P985</f>
        <v>0</v>
      </c>
      <c r="K982">
        <f>主动技能!Q985</f>
        <v>0</v>
      </c>
      <c r="L982">
        <f>主动技能!R985</f>
        <v>0</v>
      </c>
      <c r="M982">
        <f>主动技能!S985</f>
        <v>0</v>
      </c>
      <c r="N982" t="str">
        <f>IF(主动技能!T985="","",主动技能!T985)</f>
        <v/>
      </c>
      <c r="O982" t="str">
        <f>IF(主动技能!U985="","",主动技能!U985)</f>
        <v/>
      </c>
      <c r="P982">
        <f>主动技能!V985</f>
        <v>0</v>
      </c>
      <c r="Q982">
        <f>主动技能!W985</f>
        <v>0</v>
      </c>
      <c r="R982">
        <f>主动技能!X985</f>
        <v>0</v>
      </c>
      <c r="S982">
        <f>主动技能!Y985</f>
        <v>0</v>
      </c>
      <c r="T982">
        <f>主动技能!Z985</f>
        <v>100</v>
      </c>
      <c r="U982">
        <f>主动技能!AB985</f>
        <v>2082</v>
      </c>
      <c r="V982">
        <f>主动技能!AC985</f>
        <v>0</v>
      </c>
      <c r="W982">
        <f>主动技能!AD985</f>
        <v>0</v>
      </c>
      <c r="X982" s="1">
        <v>0</v>
      </c>
      <c r="Y982" s="1">
        <v>0</v>
      </c>
      <c r="Z982" s="1">
        <v>0</v>
      </c>
    </row>
    <row r="983" spans="1:26" x14ac:dyDescent="0.15">
      <c r="A983">
        <f>主动技能!B986</f>
        <v>980</v>
      </c>
      <c r="B983" s="4" t="str">
        <f>主动技能!H986</f>
        <v>奈落</v>
      </c>
      <c r="C983" s="4" t="str">
        <f>主动技能!I986</f>
        <v>对敌方单体攻击，造成100%攻击力（+2563）点伤害。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>
        <f>主动技能!O986</f>
        <v>0</v>
      </c>
      <c r="J983">
        <f>主动技能!P986</f>
        <v>0</v>
      </c>
      <c r="K983">
        <f>主动技能!Q986</f>
        <v>0</v>
      </c>
      <c r="L983">
        <f>主动技能!R986</f>
        <v>0</v>
      </c>
      <c r="M983">
        <f>主动技能!S986</f>
        <v>0</v>
      </c>
      <c r="N983" t="str">
        <f>IF(主动技能!T986="","",主动技能!T986)</f>
        <v/>
      </c>
      <c r="O983" t="str">
        <f>IF(主动技能!U986="","",主动技能!U986)</f>
        <v/>
      </c>
      <c r="P983">
        <f>主动技能!V986</f>
        <v>0</v>
      </c>
      <c r="Q983">
        <f>主动技能!W986</f>
        <v>0</v>
      </c>
      <c r="R983">
        <f>主动技能!X986</f>
        <v>0</v>
      </c>
      <c r="S983">
        <f>主动技能!Y986</f>
        <v>0</v>
      </c>
      <c r="T983">
        <f>主动技能!Z986</f>
        <v>100</v>
      </c>
      <c r="U983">
        <f>主动技能!AB986</f>
        <v>2563</v>
      </c>
      <c r="V983">
        <f>主动技能!AC986</f>
        <v>0</v>
      </c>
      <c r="W983">
        <f>主动技能!AD986</f>
        <v>0</v>
      </c>
      <c r="X983" s="1">
        <v>0</v>
      </c>
      <c r="Y983" s="1">
        <v>0</v>
      </c>
      <c r="Z983" s="1">
        <v>0</v>
      </c>
    </row>
    <row r="984" spans="1:26" x14ac:dyDescent="0.15">
      <c r="A984">
        <f>主动技能!B987</f>
        <v>981</v>
      </c>
      <c r="B984" s="4" t="str">
        <f>主动技能!H987</f>
        <v>冰突刺</v>
      </c>
      <c r="C984" s="4" t="str">
        <f>主动技能!I987</f>
        <v>对敌方单体攻击，造成125%攻击力（+95）点伤害。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>
        <f>主动技能!O987</f>
        <v>0</v>
      </c>
      <c r="J984">
        <f>主动技能!P987</f>
        <v>0</v>
      </c>
      <c r="K984">
        <f>主动技能!Q987</f>
        <v>0</v>
      </c>
      <c r="L984">
        <f>主动技能!R987</f>
        <v>0</v>
      </c>
      <c r="M984">
        <f>主动技能!S987</f>
        <v>0</v>
      </c>
      <c r="N984" t="str">
        <f>IF(主动技能!T987="","",主动技能!T987)</f>
        <v/>
      </c>
      <c r="O984" t="str">
        <f>IF(主动技能!U987="","",主动技能!U987)</f>
        <v/>
      </c>
      <c r="P984">
        <f>主动技能!V987</f>
        <v>0</v>
      </c>
      <c r="Q984">
        <f>主动技能!W987</f>
        <v>0</v>
      </c>
      <c r="R984">
        <f>主动技能!X987</f>
        <v>0</v>
      </c>
      <c r="S984">
        <f>主动技能!Y987</f>
        <v>50</v>
      </c>
      <c r="T984">
        <f>主动技能!Z987</f>
        <v>125</v>
      </c>
      <c r="U984">
        <f>主动技能!AB987</f>
        <v>95</v>
      </c>
      <c r="V984">
        <f>主动技能!AC987</f>
        <v>0</v>
      </c>
      <c r="W984">
        <f>主动技能!AD987</f>
        <v>0</v>
      </c>
      <c r="X984" s="1">
        <v>0</v>
      </c>
      <c r="Y984" s="1">
        <v>0</v>
      </c>
      <c r="Z984" s="1">
        <v>0</v>
      </c>
    </row>
    <row r="985" spans="1:26" x14ac:dyDescent="0.15">
      <c r="A985">
        <f>主动技能!B988</f>
        <v>982</v>
      </c>
      <c r="B985" s="4" t="str">
        <f>主动技能!H988</f>
        <v>冰突刺</v>
      </c>
      <c r="C985" s="4" t="str">
        <f>主动技能!I988</f>
        <v>对敌方单体攻击，造成125%攻击力（+140）点伤害。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>
        <f>主动技能!O988</f>
        <v>0</v>
      </c>
      <c r="J985">
        <f>主动技能!P988</f>
        <v>0</v>
      </c>
      <c r="K985">
        <f>主动技能!Q988</f>
        <v>0</v>
      </c>
      <c r="L985">
        <f>主动技能!R988</f>
        <v>0</v>
      </c>
      <c r="M985">
        <f>主动技能!S988</f>
        <v>0</v>
      </c>
      <c r="N985" t="str">
        <f>IF(主动技能!T988="","",主动技能!T988)</f>
        <v/>
      </c>
      <c r="O985" t="str">
        <f>IF(主动技能!U988="","",主动技能!U988)</f>
        <v/>
      </c>
      <c r="P985">
        <f>主动技能!V988</f>
        <v>0</v>
      </c>
      <c r="Q985">
        <f>主动技能!W988</f>
        <v>0</v>
      </c>
      <c r="R985">
        <f>主动技能!X988</f>
        <v>0</v>
      </c>
      <c r="S985">
        <f>主动技能!Y988</f>
        <v>50</v>
      </c>
      <c r="T985">
        <f>主动技能!Z988</f>
        <v>125</v>
      </c>
      <c r="U985">
        <f>主动技能!AB988</f>
        <v>140</v>
      </c>
      <c r="V985">
        <f>主动技能!AC988</f>
        <v>0</v>
      </c>
      <c r="W985">
        <f>主动技能!AD988</f>
        <v>0</v>
      </c>
      <c r="X985" s="1">
        <v>0</v>
      </c>
      <c r="Y985" s="1">
        <v>0</v>
      </c>
      <c r="Z985" s="1">
        <v>0</v>
      </c>
    </row>
    <row r="986" spans="1:26" x14ac:dyDescent="0.15">
      <c r="A986">
        <f>主动技能!B989</f>
        <v>983</v>
      </c>
      <c r="B986" s="4" t="str">
        <f>主动技能!H989</f>
        <v>冰突刺</v>
      </c>
      <c r="C986" s="4" t="str">
        <f>主动技能!I989</f>
        <v>对敌方单体攻击，造成125%攻击力（+185）点伤害。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>
        <f>主动技能!O989</f>
        <v>0</v>
      </c>
      <c r="J986">
        <f>主动技能!P989</f>
        <v>0</v>
      </c>
      <c r="K986">
        <f>主动技能!Q989</f>
        <v>0</v>
      </c>
      <c r="L986">
        <f>主动技能!R989</f>
        <v>0</v>
      </c>
      <c r="M986">
        <f>主动技能!S989</f>
        <v>0</v>
      </c>
      <c r="N986" t="str">
        <f>IF(主动技能!T989="","",主动技能!T989)</f>
        <v/>
      </c>
      <c r="O986" t="str">
        <f>IF(主动技能!U989="","",主动技能!U989)</f>
        <v/>
      </c>
      <c r="P986">
        <f>主动技能!V989</f>
        <v>0</v>
      </c>
      <c r="Q986">
        <f>主动技能!W989</f>
        <v>0</v>
      </c>
      <c r="R986">
        <f>主动技能!X989</f>
        <v>0</v>
      </c>
      <c r="S986">
        <f>主动技能!Y989</f>
        <v>50</v>
      </c>
      <c r="T986">
        <f>主动技能!Z989</f>
        <v>125</v>
      </c>
      <c r="U986">
        <f>主动技能!AB989</f>
        <v>185</v>
      </c>
      <c r="V986">
        <f>主动技能!AC989</f>
        <v>0</v>
      </c>
      <c r="W986">
        <f>主动技能!AD989</f>
        <v>0</v>
      </c>
      <c r="X986" s="1">
        <v>0</v>
      </c>
      <c r="Y986" s="1">
        <v>0</v>
      </c>
      <c r="Z986" s="1">
        <v>0</v>
      </c>
    </row>
    <row r="987" spans="1:26" x14ac:dyDescent="0.15">
      <c r="A987">
        <f>主动技能!B990</f>
        <v>984</v>
      </c>
      <c r="B987" s="4" t="str">
        <f>主动技能!H990</f>
        <v>冰突刺</v>
      </c>
      <c r="C987" s="4" t="str">
        <f>主动技能!I990</f>
        <v>对敌方单体攻击，造成125%攻击力（+229）点伤害。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>
        <f>主动技能!O990</f>
        <v>0</v>
      </c>
      <c r="J987">
        <f>主动技能!P990</f>
        <v>0</v>
      </c>
      <c r="K987">
        <f>主动技能!Q990</f>
        <v>0</v>
      </c>
      <c r="L987">
        <f>主动技能!R990</f>
        <v>0</v>
      </c>
      <c r="M987">
        <f>主动技能!S990</f>
        <v>0</v>
      </c>
      <c r="N987" t="str">
        <f>IF(主动技能!T990="","",主动技能!T990)</f>
        <v/>
      </c>
      <c r="O987" t="str">
        <f>IF(主动技能!U990="","",主动技能!U990)</f>
        <v/>
      </c>
      <c r="P987">
        <f>主动技能!V990</f>
        <v>0</v>
      </c>
      <c r="Q987">
        <f>主动技能!W990</f>
        <v>0</v>
      </c>
      <c r="R987">
        <f>主动技能!X990</f>
        <v>0</v>
      </c>
      <c r="S987">
        <f>主动技能!Y990</f>
        <v>50</v>
      </c>
      <c r="T987">
        <f>主动技能!Z990</f>
        <v>125</v>
      </c>
      <c r="U987">
        <f>主动技能!AB990</f>
        <v>229</v>
      </c>
      <c r="V987">
        <f>主动技能!AC990</f>
        <v>0</v>
      </c>
      <c r="W987">
        <f>主动技能!AD990</f>
        <v>0</v>
      </c>
      <c r="X987" s="1">
        <v>0</v>
      </c>
      <c r="Y987" s="1">
        <v>0</v>
      </c>
      <c r="Z987" s="1">
        <v>0</v>
      </c>
    </row>
    <row r="988" spans="1:26" x14ac:dyDescent="0.15">
      <c r="A988">
        <f>主动技能!B991</f>
        <v>985</v>
      </c>
      <c r="B988" s="4" t="str">
        <f>主动技能!H991</f>
        <v>冰突刺</v>
      </c>
      <c r="C988" s="4" t="str">
        <f>主动技能!I991</f>
        <v>对敌方单体攻击，造成125%攻击力（+282）点伤害。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>
        <f>主动技能!O991</f>
        <v>0</v>
      </c>
      <c r="J988">
        <f>主动技能!P991</f>
        <v>0</v>
      </c>
      <c r="K988">
        <f>主动技能!Q991</f>
        <v>0</v>
      </c>
      <c r="L988">
        <f>主动技能!R991</f>
        <v>0</v>
      </c>
      <c r="M988">
        <f>主动技能!S991</f>
        <v>0</v>
      </c>
      <c r="N988" t="str">
        <f>IF(主动技能!T991="","",主动技能!T991)</f>
        <v/>
      </c>
      <c r="O988" t="str">
        <f>IF(主动技能!U991="","",主动技能!U991)</f>
        <v/>
      </c>
      <c r="P988">
        <f>主动技能!V991</f>
        <v>0</v>
      </c>
      <c r="Q988">
        <f>主动技能!W991</f>
        <v>0</v>
      </c>
      <c r="R988">
        <f>主动技能!X991</f>
        <v>0</v>
      </c>
      <c r="S988">
        <f>主动技能!Y991</f>
        <v>50</v>
      </c>
      <c r="T988">
        <f>主动技能!Z991</f>
        <v>125</v>
      </c>
      <c r="U988">
        <f>主动技能!AB991</f>
        <v>282</v>
      </c>
      <c r="V988">
        <f>主动技能!AC991</f>
        <v>0</v>
      </c>
      <c r="W988">
        <f>主动技能!AD991</f>
        <v>0</v>
      </c>
      <c r="X988" s="1">
        <v>0</v>
      </c>
      <c r="Y988" s="1">
        <v>0</v>
      </c>
      <c r="Z988" s="1">
        <v>0</v>
      </c>
    </row>
    <row r="989" spans="1:26" x14ac:dyDescent="0.15">
      <c r="A989">
        <f>主动技能!B992</f>
        <v>986</v>
      </c>
      <c r="B989" s="4" t="str">
        <f>主动技能!H992</f>
        <v>冰突刺</v>
      </c>
      <c r="C989" s="4" t="str">
        <f>主动技能!I992</f>
        <v>对敌方单体攻击，造成125%攻击力（+348）点伤害。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>
        <f>主动技能!O992</f>
        <v>0</v>
      </c>
      <c r="J989">
        <f>主动技能!P992</f>
        <v>0</v>
      </c>
      <c r="K989">
        <f>主动技能!Q992</f>
        <v>0</v>
      </c>
      <c r="L989">
        <f>主动技能!R992</f>
        <v>0</v>
      </c>
      <c r="M989">
        <f>主动技能!S992</f>
        <v>0</v>
      </c>
      <c r="N989" t="str">
        <f>IF(主动技能!T992="","",主动技能!T992)</f>
        <v/>
      </c>
      <c r="O989" t="str">
        <f>IF(主动技能!U992="","",主动技能!U992)</f>
        <v/>
      </c>
      <c r="P989">
        <f>主动技能!V992</f>
        <v>0</v>
      </c>
      <c r="Q989">
        <f>主动技能!W992</f>
        <v>0</v>
      </c>
      <c r="R989">
        <f>主动技能!X992</f>
        <v>0</v>
      </c>
      <c r="S989">
        <f>主动技能!Y992</f>
        <v>50</v>
      </c>
      <c r="T989">
        <f>主动技能!Z992</f>
        <v>125</v>
      </c>
      <c r="U989">
        <f>主动技能!AB992</f>
        <v>348</v>
      </c>
      <c r="V989">
        <f>主动技能!AC992</f>
        <v>0</v>
      </c>
      <c r="W989">
        <f>主动技能!AD992</f>
        <v>0</v>
      </c>
      <c r="X989" s="1">
        <v>0</v>
      </c>
      <c r="Y989" s="1">
        <v>0</v>
      </c>
      <c r="Z989" s="1">
        <v>0</v>
      </c>
    </row>
    <row r="990" spans="1:26" x14ac:dyDescent="0.15">
      <c r="A990">
        <f>主动技能!B993</f>
        <v>987</v>
      </c>
      <c r="B990" s="4" t="str">
        <f>主动技能!H993</f>
        <v>冰突刺</v>
      </c>
      <c r="C990" s="4" t="str">
        <f>主动技能!I993</f>
        <v>对敌方单体攻击，造成125%攻击力（+428）点伤害。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>
        <f>主动技能!O993</f>
        <v>0</v>
      </c>
      <c r="J990">
        <f>主动技能!P993</f>
        <v>0</v>
      </c>
      <c r="K990">
        <f>主动技能!Q993</f>
        <v>0</v>
      </c>
      <c r="L990">
        <f>主动技能!R993</f>
        <v>0</v>
      </c>
      <c r="M990">
        <f>主动技能!S993</f>
        <v>0</v>
      </c>
      <c r="N990" t="str">
        <f>IF(主动技能!T993="","",主动技能!T993)</f>
        <v/>
      </c>
      <c r="O990" t="str">
        <f>IF(主动技能!U993="","",主动技能!U993)</f>
        <v/>
      </c>
      <c r="P990">
        <f>主动技能!V993</f>
        <v>0</v>
      </c>
      <c r="Q990">
        <f>主动技能!W993</f>
        <v>0</v>
      </c>
      <c r="R990">
        <f>主动技能!X993</f>
        <v>0</v>
      </c>
      <c r="S990">
        <f>主动技能!Y993</f>
        <v>50</v>
      </c>
      <c r="T990">
        <f>主动技能!Z993</f>
        <v>125</v>
      </c>
      <c r="U990">
        <f>主动技能!AB993</f>
        <v>428</v>
      </c>
      <c r="V990">
        <f>主动技能!AC993</f>
        <v>0</v>
      </c>
      <c r="W990">
        <f>主动技能!AD993</f>
        <v>0</v>
      </c>
      <c r="X990" s="1">
        <v>0</v>
      </c>
      <c r="Y990" s="1">
        <v>0</v>
      </c>
      <c r="Z990" s="1">
        <v>0</v>
      </c>
    </row>
    <row r="991" spans="1:26" x14ac:dyDescent="0.15">
      <c r="A991">
        <f>主动技能!B994</f>
        <v>988</v>
      </c>
      <c r="B991" s="4" t="str">
        <f>主动技能!H994</f>
        <v>冰突刺</v>
      </c>
      <c r="C991" s="4" t="str">
        <f>主动技能!I994</f>
        <v>对敌方单体攻击，造成125%攻击力（+528）点伤害。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>
        <f>主动技能!O994</f>
        <v>0</v>
      </c>
      <c r="J991">
        <f>主动技能!P994</f>
        <v>0</v>
      </c>
      <c r="K991">
        <f>主动技能!Q994</f>
        <v>0</v>
      </c>
      <c r="L991">
        <f>主动技能!R994</f>
        <v>0</v>
      </c>
      <c r="M991">
        <f>主动技能!S994</f>
        <v>0</v>
      </c>
      <c r="N991" t="str">
        <f>IF(主动技能!T994="","",主动技能!T994)</f>
        <v/>
      </c>
      <c r="O991" t="str">
        <f>IF(主动技能!U994="","",主动技能!U994)</f>
        <v/>
      </c>
      <c r="P991">
        <f>主动技能!V994</f>
        <v>0</v>
      </c>
      <c r="Q991">
        <f>主动技能!W994</f>
        <v>0</v>
      </c>
      <c r="R991">
        <f>主动技能!X994</f>
        <v>0</v>
      </c>
      <c r="S991">
        <f>主动技能!Y994</f>
        <v>50</v>
      </c>
      <c r="T991">
        <f>主动技能!Z994</f>
        <v>125</v>
      </c>
      <c r="U991">
        <f>主动技能!AB994</f>
        <v>528</v>
      </c>
      <c r="V991">
        <f>主动技能!AC994</f>
        <v>0</v>
      </c>
      <c r="W991">
        <f>主动技能!AD994</f>
        <v>0</v>
      </c>
      <c r="X991" s="1">
        <v>0</v>
      </c>
      <c r="Y991" s="1">
        <v>0</v>
      </c>
      <c r="Z991" s="1">
        <v>0</v>
      </c>
    </row>
    <row r="992" spans="1:26" x14ac:dyDescent="0.15">
      <c r="A992">
        <f>主动技能!B995</f>
        <v>989</v>
      </c>
      <c r="B992" s="4" t="str">
        <f>主动技能!H995</f>
        <v>冰突刺</v>
      </c>
      <c r="C992" s="4" t="str">
        <f>主动技能!I995</f>
        <v>对敌方单体攻击，造成125%攻击力（+650）点伤害。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>
        <f>主动技能!O995</f>
        <v>0</v>
      </c>
      <c r="J992">
        <f>主动技能!P995</f>
        <v>0</v>
      </c>
      <c r="K992">
        <f>主动技能!Q995</f>
        <v>0</v>
      </c>
      <c r="L992">
        <f>主动技能!R995</f>
        <v>0</v>
      </c>
      <c r="M992">
        <f>主动技能!S995</f>
        <v>0</v>
      </c>
      <c r="N992" t="str">
        <f>IF(主动技能!T995="","",主动技能!T995)</f>
        <v/>
      </c>
      <c r="O992" t="str">
        <f>IF(主动技能!U995="","",主动技能!U995)</f>
        <v/>
      </c>
      <c r="P992">
        <f>主动技能!V995</f>
        <v>0</v>
      </c>
      <c r="Q992">
        <f>主动技能!W995</f>
        <v>0</v>
      </c>
      <c r="R992">
        <f>主动技能!X995</f>
        <v>0</v>
      </c>
      <c r="S992">
        <f>主动技能!Y995</f>
        <v>50</v>
      </c>
      <c r="T992">
        <f>主动技能!Z995</f>
        <v>125</v>
      </c>
      <c r="U992">
        <f>主动技能!AB995</f>
        <v>650</v>
      </c>
      <c r="V992">
        <f>主动技能!AC995</f>
        <v>0</v>
      </c>
      <c r="W992">
        <f>主动技能!AD995</f>
        <v>0</v>
      </c>
      <c r="X992" s="1">
        <v>0</v>
      </c>
      <c r="Y992" s="1">
        <v>0</v>
      </c>
      <c r="Z992" s="1">
        <v>0</v>
      </c>
    </row>
    <row r="993" spans="1:26" x14ac:dyDescent="0.15">
      <c r="A993">
        <f>主动技能!B996</f>
        <v>990</v>
      </c>
      <c r="B993" s="4" t="str">
        <f>主动技能!H996</f>
        <v>冰突刺</v>
      </c>
      <c r="C993" s="4" t="str">
        <f>主动技能!I996</f>
        <v>对敌方单体攻击，造成125%攻击力（+800）点伤害。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>
        <f>主动技能!O996</f>
        <v>0</v>
      </c>
      <c r="J993">
        <f>主动技能!P996</f>
        <v>0</v>
      </c>
      <c r="K993">
        <f>主动技能!Q996</f>
        <v>0</v>
      </c>
      <c r="L993">
        <f>主动技能!R996</f>
        <v>0</v>
      </c>
      <c r="M993">
        <f>主动技能!S996</f>
        <v>0</v>
      </c>
      <c r="N993" t="str">
        <f>IF(主动技能!T996="","",主动技能!T996)</f>
        <v/>
      </c>
      <c r="O993" t="str">
        <f>IF(主动技能!U996="","",主动技能!U996)</f>
        <v/>
      </c>
      <c r="P993">
        <f>主动技能!V996</f>
        <v>0</v>
      </c>
      <c r="Q993">
        <f>主动技能!W996</f>
        <v>0</v>
      </c>
      <c r="R993">
        <f>主动技能!X996</f>
        <v>0</v>
      </c>
      <c r="S993">
        <f>主动技能!Y996</f>
        <v>50</v>
      </c>
      <c r="T993">
        <f>主动技能!Z996</f>
        <v>125</v>
      </c>
      <c r="U993">
        <f>主动技能!AB996</f>
        <v>800</v>
      </c>
      <c r="V993">
        <f>主动技能!AC996</f>
        <v>0</v>
      </c>
      <c r="W993">
        <f>主动技能!AD996</f>
        <v>0</v>
      </c>
      <c r="X993" s="1">
        <v>0</v>
      </c>
      <c r="Y993" s="1">
        <v>0</v>
      </c>
      <c r="Z993" s="1">
        <v>0</v>
      </c>
    </row>
    <row r="994" spans="1:26" x14ac:dyDescent="0.15">
      <c r="A994">
        <f>主动技能!B997</f>
        <v>991</v>
      </c>
      <c r="B994" s="4" t="str">
        <f>主动技能!H997</f>
        <v>冰突刺</v>
      </c>
      <c r="C994" s="4" t="str">
        <f>主动技能!I997</f>
        <v>对敌方单体攻击，造成125%攻击力（+985）点伤害。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>
        <f>主动技能!O997</f>
        <v>0</v>
      </c>
      <c r="J994">
        <f>主动技能!P997</f>
        <v>0</v>
      </c>
      <c r="K994">
        <f>主动技能!Q997</f>
        <v>0</v>
      </c>
      <c r="L994">
        <f>主动技能!R997</f>
        <v>0</v>
      </c>
      <c r="M994">
        <f>主动技能!S997</f>
        <v>0</v>
      </c>
      <c r="N994" t="str">
        <f>IF(主动技能!T997="","",主动技能!T997)</f>
        <v/>
      </c>
      <c r="O994" t="str">
        <f>IF(主动技能!U997="","",主动技能!U997)</f>
        <v/>
      </c>
      <c r="P994">
        <f>主动技能!V997</f>
        <v>0</v>
      </c>
      <c r="Q994">
        <f>主动技能!W997</f>
        <v>0</v>
      </c>
      <c r="R994">
        <f>主动技能!X997</f>
        <v>0</v>
      </c>
      <c r="S994">
        <f>主动技能!Y997</f>
        <v>50</v>
      </c>
      <c r="T994">
        <f>主动技能!Z997</f>
        <v>125</v>
      </c>
      <c r="U994">
        <f>主动技能!AB997</f>
        <v>985</v>
      </c>
      <c r="V994">
        <f>主动技能!AC997</f>
        <v>0</v>
      </c>
      <c r="W994">
        <f>主动技能!AD997</f>
        <v>0</v>
      </c>
      <c r="X994" s="1">
        <v>0</v>
      </c>
      <c r="Y994" s="1">
        <v>0</v>
      </c>
      <c r="Z994" s="1">
        <v>0</v>
      </c>
    </row>
    <row r="995" spans="1:26" x14ac:dyDescent="0.15">
      <c r="A995">
        <f>主动技能!B998</f>
        <v>992</v>
      </c>
      <c r="B995" s="4" t="str">
        <f>主动技能!H998</f>
        <v>冰突刺</v>
      </c>
      <c r="C995" s="4" t="str">
        <f>主动技能!I998</f>
        <v>对敌方单体攻击，造成125%攻击力（+1213）点伤害。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>
        <f>主动技能!O998</f>
        <v>0</v>
      </c>
      <c r="J995">
        <f>主动技能!P998</f>
        <v>0</v>
      </c>
      <c r="K995">
        <f>主动技能!Q998</f>
        <v>0</v>
      </c>
      <c r="L995">
        <f>主动技能!R998</f>
        <v>0</v>
      </c>
      <c r="M995">
        <f>主动技能!S998</f>
        <v>0</v>
      </c>
      <c r="N995" t="str">
        <f>IF(主动技能!T998="","",主动技能!T998)</f>
        <v/>
      </c>
      <c r="O995" t="str">
        <f>IF(主动技能!U998="","",主动技能!U998)</f>
        <v/>
      </c>
      <c r="P995">
        <f>主动技能!V998</f>
        <v>0</v>
      </c>
      <c r="Q995">
        <f>主动技能!W998</f>
        <v>0</v>
      </c>
      <c r="R995">
        <f>主动技能!X998</f>
        <v>0</v>
      </c>
      <c r="S995">
        <f>主动技能!Y998</f>
        <v>50</v>
      </c>
      <c r="T995">
        <f>主动技能!Z998</f>
        <v>125</v>
      </c>
      <c r="U995">
        <f>主动技能!AB998</f>
        <v>1213</v>
      </c>
      <c r="V995">
        <f>主动技能!AC998</f>
        <v>0</v>
      </c>
      <c r="W995">
        <f>主动技能!AD998</f>
        <v>0</v>
      </c>
      <c r="X995" s="1">
        <v>0</v>
      </c>
      <c r="Y995" s="1">
        <v>0</v>
      </c>
      <c r="Z995" s="1">
        <v>0</v>
      </c>
    </row>
    <row r="996" spans="1:26" x14ac:dyDescent="0.15">
      <c r="A996">
        <f>主动技能!B999</f>
        <v>993</v>
      </c>
      <c r="B996" s="4" t="str">
        <f>主动技能!H999</f>
        <v>冰突刺</v>
      </c>
      <c r="C996" s="4" t="str">
        <f>主动技能!I999</f>
        <v>对敌方单体攻击，造成125%攻击力（+1494）点伤害。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>
        <f>主动技能!O999</f>
        <v>0</v>
      </c>
      <c r="J996">
        <f>主动技能!P999</f>
        <v>0</v>
      </c>
      <c r="K996">
        <f>主动技能!Q999</f>
        <v>0</v>
      </c>
      <c r="L996">
        <f>主动技能!R999</f>
        <v>0</v>
      </c>
      <c r="M996">
        <f>主动技能!S999</f>
        <v>0</v>
      </c>
      <c r="N996" t="str">
        <f>IF(主动技能!T999="","",主动技能!T999)</f>
        <v/>
      </c>
      <c r="O996" t="str">
        <f>IF(主动技能!U999="","",主动技能!U999)</f>
        <v/>
      </c>
      <c r="P996">
        <f>主动技能!V999</f>
        <v>0</v>
      </c>
      <c r="Q996">
        <f>主动技能!W999</f>
        <v>0</v>
      </c>
      <c r="R996">
        <f>主动技能!X999</f>
        <v>0</v>
      </c>
      <c r="S996">
        <f>主动技能!Y999</f>
        <v>50</v>
      </c>
      <c r="T996">
        <f>主动技能!Z999</f>
        <v>125</v>
      </c>
      <c r="U996">
        <f>主动技能!AB999</f>
        <v>1494</v>
      </c>
      <c r="V996">
        <f>主动技能!AC999</f>
        <v>0</v>
      </c>
      <c r="W996">
        <f>主动技能!AD999</f>
        <v>0</v>
      </c>
      <c r="X996" s="1">
        <v>0</v>
      </c>
      <c r="Y996" s="1">
        <v>0</v>
      </c>
      <c r="Z996" s="1">
        <v>0</v>
      </c>
    </row>
    <row r="997" spans="1:26" x14ac:dyDescent="0.15">
      <c r="A997">
        <f>主动技能!B1000</f>
        <v>994</v>
      </c>
      <c r="B997" s="4" t="str">
        <f>主动技能!H1000</f>
        <v>冰突刺</v>
      </c>
      <c r="C997" s="4" t="str">
        <f>主动技能!I1000</f>
        <v>对敌方单体攻击，造成125%攻击力（+1839）点伤害。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>
        <f>主动技能!O1000</f>
        <v>0</v>
      </c>
      <c r="J997">
        <f>主动技能!P1000</f>
        <v>0</v>
      </c>
      <c r="K997">
        <f>主动技能!Q1000</f>
        <v>0</v>
      </c>
      <c r="L997">
        <f>主动技能!R1000</f>
        <v>0</v>
      </c>
      <c r="M997">
        <f>主动技能!S1000</f>
        <v>0</v>
      </c>
      <c r="N997" t="str">
        <f>IF(主动技能!T1000="","",主动技能!T1000)</f>
        <v/>
      </c>
      <c r="O997" t="str">
        <f>IF(主动技能!U1000="","",主动技能!U1000)</f>
        <v/>
      </c>
      <c r="P997">
        <f>主动技能!V1000</f>
        <v>0</v>
      </c>
      <c r="Q997">
        <f>主动技能!W1000</f>
        <v>0</v>
      </c>
      <c r="R997">
        <f>主动技能!X1000</f>
        <v>0</v>
      </c>
      <c r="S997">
        <f>主动技能!Y1000</f>
        <v>50</v>
      </c>
      <c r="T997">
        <f>主动技能!Z1000</f>
        <v>125</v>
      </c>
      <c r="U997">
        <f>主动技能!AB1000</f>
        <v>1839</v>
      </c>
      <c r="V997">
        <f>主动技能!AC1000</f>
        <v>0</v>
      </c>
      <c r="W997">
        <f>主动技能!AD1000</f>
        <v>0</v>
      </c>
      <c r="X997" s="1">
        <v>0</v>
      </c>
      <c r="Y997" s="1">
        <v>0</v>
      </c>
      <c r="Z997" s="1">
        <v>0</v>
      </c>
    </row>
    <row r="998" spans="1:26" x14ac:dyDescent="0.15">
      <c r="A998">
        <f>主动技能!B1001</f>
        <v>995</v>
      </c>
      <c r="B998" s="4" t="str">
        <f>主动技能!H1001</f>
        <v>冰突刺</v>
      </c>
      <c r="C998" s="4" t="str">
        <f>主动技能!I1001</f>
        <v>对敌方单体攻击，造成125%攻击力（+2265）点伤害。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>
        <f>主动技能!O1001</f>
        <v>0</v>
      </c>
      <c r="J998">
        <f>主动技能!P1001</f>
        <v>0</v>
      </c>
      <c r="K998">
        <f>主动技能!Q1001</f>
        <v>0</v>
      </c>
      <c r="L998">
        <f>主动技能!R1001</f>
        <v>0</v>
      </c>
      <c r="M998">
        <f>主动技能!S1001</f>
        <v>0</v>
      </c>
      <c r="N998" t="str">
        <f>IF(主动技能!T1001="","",主动技能!T1001)</f>
        <v/>
      </c>
      <c r="O998" t="str">
        <f>IF(主动技能!U1001="","",主动技能!U1001)</f>
        <v/>
      </c>
      <c r="P998">
        <f>主动技能!V1001</f>
        <v>0</v>
      </c>
      <c r="Q998">
        <f>主动技能!W1001</f>
        <v>0</v>
      </c>
      <c r="R998">
        <f>主动技能!X1001</f>
        <v>0</v>
      </c>
      <c r="S998">
        <f>主动技能!Y1001</f>
        <v>50</v>
      </c>
      <c r="T998">
        <f>主动技能!Z1001</f>
        <v>125</v>
      </c>
      <c r="U998">
        <f>主动技能!AB1001</f>
        <v>2265</v>
      </c>
      <c r="V998">
        <f>主动技能!AC1001</f>
        <v>0</v>
      </c>
      <c r="W998">
        <f>主动技能!AD1001</f>
        <v>0</v>
      </c>
      <c r="X998" s="1">
        <v>0</v>
      </c>
      <c r="Y998" s="1">
        <v>0</v>
      </c>
      <c r="Z998" s="1">
        <v>0</v>
      </c>
    </row>
    <row r="999" spans="1:26" x14ac:dyDescent="0.15">
      <c r="A999">
        <f>主动技能!B1002</f>
        <v>996</v>
      </c>
      <c r="B999" s="4" t="str">
        <f>主动技能!H1002</f>
        <v>冰突刺</v>
      </c>
      <c r="C999" s="4" t="str">
        <f>主动技能!I1002</f>
        <v>对敌方单体攻击，造成125%攻击力（+2789）点伤害。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>
        <f>主动技能!O1002</f>
        <v>0</v>
      </c>
      <c r="J999">
        <f>主动技能!P1002</f>
        <v>0</v>
      </c>
      <c r="K999">
        <f>主动技能!Q1002</f>
        <v>0</v>
      </c>
      <c r="L999">
        <f>主动技能!R1002</f>
        <v>0</v>
      </c>
      <c r="M999">
        <f>主动技能!S1002</f>
        <v>0</v>
      </c>
      <c r="N999" t="str">
        <f>IF(主动技能!T1002="","",主动技能!T1002)</f>
        <v/>
      </c>
      <c r="O999" t="str">
        <f>IF(主动技能!U1002="","",主动技能!U1002)</f>
        <v/>
      </c>
      <c r="P999">
        <f>主动技能!V1002</f>
        <v>0</v>
      </c>
      <c r="Q999">
        <f>主动技能!W1002</f>
        <v>0</v>
      </c>
      <c r="R999">
        <f>主动技能!X1002</f>
        <v>0</v>
      </c>
      <c r="S999">
        <f>主动技能!Y1002</f>
        <v>50</v>
      </c>
      <c r="T999">
        <f>主动技能!Z1002</f>
        <v>125</v>
      </c>
      <c r="U999">
        <f>主动技能!AB1002</f>
        <v>2789</v>
      </c>
      <c r="V999">
        <f>主动技能!AC1002</f>
        <v>0</v>
      </c>
      <c r="W999">
        <f>主动技能!AD1002</f>
        <v>0</v>
      </c>
      <c r="X999" s="1">
        <v>0</v>
      </c>
      <c r="Y999" s="1">
        <v>0</v>
      </c>
      <c r="Z999" s="1">
        <v>0</v>
      </c>
    </row>
    <row r="1000" spans="1:26" x14ac:dyDescent="0.15">
      <c r="A1000">
        <f>主动技能!B1003</f>
        <v>997</v>
      </c>
      <c r="B1000" s="4" t="str">
        <f>主动技能!H1003</f>
        <v>冰突刺</v>
      </c>
      <c r="C1000" s="4" t="str">
        <f>主动技能!I1003</f>
        <v>对敌方单体攻击，造成125%攻击力（+3434）点伤害。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>
        <f>主动技能!O1003</f>
        <v>0</v>
      </c>
      <c r="J1000">
        <f>主动技能!P1003</f>
        <v>0</v>
      </c>
      <c r="K1000">
        <f>主动技能!Q1003</f>
        <v>0</v>
      </c>
      <c r="L1000">
        <f>主动技能!R1003</f>
        <v>0</v>
      </c>
      <c r="M1000">
        <f>主动技能!S1003</f>
        <v>0</v>
      </c>
      <c r="N1000" t="str">
        <f>IF(主动技能!T1003="","",主动技能!T1003)</f>
        <v/>
      </c>
      <c r="O1000" t="str">
        <f>IF(主动技能!U1003="","",主动技能!U1003)</f>
        <v/>
      </c>
      <c r="P1000">
        <f>主动技能!V1003</f>
        <v>0</v>
      </c>
      <c r="Q1000">
        <f>主动技能!W1003</f>
        <v>0</v>
      </c>
      <c r="R1000">
        <f>主动技能!X1003</f>
        <v>0</v>
      </c>
      <c r="S1000">
        <f>主动技能!Y1003</f>
        <v>50</v>
      </c>
      <c r="T1000">
        <f>主动技能!Z1003</f>
        <v>125</v>
      </c>
      <c r="U1000">
        <f>主动技能!AB1003</f>
        <v>3434</v>
      </c>
      <c r="V1000">
        <f>主动技能!AC1003</f>
        <v>0</v>
      </c>
      <c r="W1000">
        <f>主动技能!AD1003</f>
        <v>0</v>
      </c>
      <c r="X1000" s="1">
        <v>0</v>
      </c>
      <c r="Y1000" s="1">
        <v>0</v>
      </c>
      <c r="Z1000" s="1">
        <v>0</v>
      </c>
    </row>
    <row r="1001" spans="1:26" x14ac:dyDescent="0.15">
      <c r="A1001">
        <f>主动技能!B1004</f>
        <v>998</v>
      </c>
      <c r="B1001" s="4" t="str">
        <f>主动技能!H1004</f>
        <v>冰突刺</v>
      </c>
      <c r="C1001" s="4" t="str">
        <f>主动技能!I1004</f>
        <v>对敌方单体攻击，造成125%攻击力（+4228）点伤害。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>
        <f>主动技能!O1004</f>
        <v>0</v>
      </c>
      <c r="J1001">
        <f>主动技能!P1004</f>
        <v>0</v>
      </c>
      <c r="K1001">
        <f>主动技能!Q1004</f>
        <v>0</v>
      </c>
      <c r="L1001">
        <f>主动技能!R1004</f>
        <v>0</v>
      </c>
      <c r="M1001">
        <f>主动技能!S1004</f>
        <v>0</v>
      </c>
      <c r="N1001" t="str">
        <f>IF(主动技能!T1004="","",主动技能!T1004)</f>
        <v/>
      </c>
      <c r="O1001" t="str">
        <f>IF(主动技能!U1004="","",主动技能!U1004)</f>
        <v/>
      </c>
      <c r="P1001">
        <f>主动技能!V1004</f>
        <v>0</v>
      </c>
      <c r="Q1001">
        <f>主动技能!W1004</f>
        <v>0</v>
      </c>
      <c r="R1001">
        <f>主动技能!X1004</f>
        <v>0</v>
      </c>
      <c r="S1001">
        <f>主动技能!Y1004</f>
        <v>50</v>
      </c>
      <c r="T1001">
        <f>主动技能!Z1004</f>
        <v>125</v>
      </c>
      <c r="U1001">
        <f>主动技能!AB1004</f>
        <v>4228</v>
      </c>
      <c r="V1001">
        <f>主动技能!AC1004</f>
        <v>0</v>
      </c>
      <c r="W1001">
        <f>主动技能!AD1004</f>
        <v>0</v>
      </c>
      <c r="X1001" s="1">
        <v>0</v>
      </c>
      <c r="Y1001" s="1">
        <v>0</v>
      </c>
      <c r="Z1001" s="1">
        <v>0</v>
      </c>
    </row>
    <row r="1002" spans="1:26" x14ac:dyDescent="0.15">
      <c r="A1002">
        <f>主动技能!B1005</f>
        <v>999</v>
      </c>
      <c r="B1002" s="4" t="str">
        <f>主动技能!H1005</f>
        <v>冰突刺</v>
      </c>
      <c r="C1002" s="4" t="str">
        <f>主动技能!I1005</f>
        <v>对敌方单体攻击，造成125%攻击力（+5205）点伤害。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>
        <f>主动技能!O1005</f>
        <v>0</v>
      </c>
      <c r="J1002">
        <f>主动技能!P1005</f>
        <v>0</v>
      </c>
      <c r="K1002">
        <f>主动技能!Q1005</f>
        <v>0</v>
      </c>
      <c r="L1002">
        <f>主动技能!R1005</f>
        <v>0</v>
      </c>
      <c r="M1002">
        <f>主动技能!S1005</f>
        <v>0</v>
      </c>
      <c r="N1002" t="str">
        <f>IF(主动技能!T1005="","",主动技能!T1005)</f>
        <v/>
      </c>
      <c r="O1002" t="str">
        <f>IF(主动技能!U1005="","",主动技能!U1005)</f>
        <v/>
      </c>
      <c r="P1002">
        <f>主动技能!V1005</f>
        <v>0</v>
      </c>
      <c r="Q1002">
        <f>主动技能!W1005</f>
        <v>0</v>
      </c>
      <c r="R1002">
        <f>主动技能!X1005</f>
        <v>0</v>
      </c>
      <c r="S1002">
        <f>主动技能!Y1005</f>
        <v>50</v>
      </c>
      <c r="T1002">
        <f>主动技能!Z1005</f>
        <v>125</v>
      </c>
      <c r="U1002">
        <f>主动技能!AB1005</f>
        <v>5205</v>
      </c>
      <c r="V1002">
        <f>主动技能!AC1005</f>
        <v>0</v>
      </c>
      <c r="W1002">
        <f>主动技能!AD1005</f>
        <v>0</v>
      </c>
      <c r="X1002" s="1">
        <v>0</v>
      </c>
      <c r="Y1002" s="1">
        <v>0</v>
      </c>
      <c r="Z1002" s="1">
        <v>0</v>
      </c>
    </row>
    <row r="1003" spans="1:26" x14ac:dyDescent="0.15">
      <c r="A1003">
        <f>主动技能!B1006</f>
        <v>1000</v>
      </c>
      <c r="B1003" s="4" t="str">
        <f>主动技能!H1006</f>
        <v>冰突刺</v>
      </c>
      <c r="C1003" s="4" t="str">
        <f>主动技能!I1006</f>
        <v>对敌方单体攻击，造成125%攻击力（+6409）点伤害。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>
        <f>主动技能!O1006</f>
        <v>0</v>
      </c>
      <c r="J1003">
        <f>主动技能!P1006</f>
        <v>0</v>
      </c>
      <c r="K1003">
        <f>主动技能!Q1006</f>
        <v>0</v>
      </c>
      <c r="L1003">
        <f>主动技能!R1006</f>
        <v>0</v>
      </c>
      <c r="M1003">
        <f>主动技能!S1006</f>
        <v>0</v>
      </c>
      <c r="N1003" t="str">
        <f>IF(主动技能!T1006="","",主动技能!T1006)</f>
        <v/>
      </c>
      <c r="O1003" t="str">
        <f>IF(主动技能!U1006="","",主动技能!U1006)</f>
        <v/>
      </c>
      <c r="P1003">
        <f>主动技能!V1006</f>
        <v>0</v>
      </c>
      <c r="Q1003">
        <f>主动技能!W1006</f>
        <v>0</v>
      </c>
      <c r="R1003">
        <f>主动技能!X1006</f>
        <v>0</v>
      </c>
      <c r="S1003">
        <f>主动技能!Y1006</f>
        <v>50</v>
      </c>
      <c r="T1003">
        <f>主动技能!Z1006</f>
        <v>125</v>
      </c>
      <c r="U1003">
        <f>主动技能!AB1006</f>
        <v>6409</v>
      </c>
      <c r="V1003">
        <f>主动技能!AC1006</f>
        <v>0</v>
      </c>
      <c r="W1003">
        <f>主动技能!AD1006</f>
        <v>0</v>
      </c>
      <c r="X1003" s="1">
        <v>0</v>
      </c>
      <c r="Y1003" s="1">
        <v>0</v>
      </c>
      <c r="Z1003" s="1">
        <v>0</v>
      </c>
    </row>
    <row r="1004" spans="1:26" x14ac:dyDescent="0.15">
      <c r="A1004">
        <f>主动技能!B1007</f>
        <v>1001</v>
      </c>
      <c r="B1004" s="4" t="str">
        <f>主动技能!H1007</f>
        <v>雪飘千里</v>
      </c>
      <c r="C1004" s="4" t="str">
        <f>主动技能!I1007</f>
        <v>对敌方单体攻击，造成100%攻击力（+98）点伤害。并减少目标攻击。</v>
      </c>
      <c r="D1004" s="4">
        <f>VLOOKUP(主动技能!J1007,对应表!F:G,2,FALSE)</f>
        <v>1</v>
      </c>
      <c r="E1004" s="4">
        <f>VLOOKUP(主动技能!K1007,对应表!J:K,2,FALSE)</f>
        <v>3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>
        <f>主动技能!P1007</f>
        <v>0</v>
      </c>
      <c r="K1004">
        <f>主动技能!Q1007</f>
        <v>0</v>
      </c>
      <c r="L1004">
        <f>主动技能!R1007</f>
        <v>0</v>
      </c>
      <c r="M1004">
        <f>主动技能!S1007</f>
        <v>0</v>
      </c>
      <c r="N1004" t="str">
        <f>IF(主动技能!T1007="","",主动技能!T1007)</f>
        <v>66:100:2:0</v>
      </c>
      <c r="O1004" t="str">
        <f>IF(主动技能!U1007="","",主动技能!U1007)</f>
        <v/>
      </c>
      <c r="P1004">
        <f>主动技能!V1007</f>
        <v>0</v>
      </c>
      <c r="Q1004">
        <f>主动技能!W1007</f>
        <v>0</v>
      </c>
      <c r="R1004">
        <f>主动技能!X1007</f>
        <v>0</v>
      </c>
      <c r="S1004">
        <f>主动技能!Y1007</f>
        <v>100</v>
      </c>
      <c r="T1004">
        <f>主动技能!Z1007</f>
        <v>100</v>
      </c>
      <c r="U1004">
        <f>主动技能!AB1007</f>
        <v>98</v>
      </c>
      <c r="V1004">
        <f>主动技能!AC1007</f>
        <v>0</v>
      </c>
      <c r="W1004">
        <f>主动技能!AD1007</f>
        <v>0</v>
      </c>
      <c r="X1004" s="1">
        <v>0</v>
      </c>
      <c r="Y1004" s="1">
        <v>0</v>
      </c>
      <c r="Z1004" s="1">
        <v>0</v>
      </c>
    </row>
    <row r="1005" spans="1:26" x14ac:dyDescent="0.15">
      <c r="A1005">
        <f>主动技能!B1008</f>
        <v>1002</v>
      </c>
      <c r="B1005" s="4" t="str">
        <f>主动技能!H1008</f>
        <v>雪飘千里</v>
      </c>
      <c r="C1005" s="4" t="str">
        <f>主动技能!I1008</f>
        <v>对敌方单体攻击，造成100%攻击力（+151）点伤害。并减少目标攻击。</v>
      </c>
      <c r="D1005" s="4">
        <f>VLOOKUP(主动技能!J1008,对应表!F:G,2,FALSE)</f>
        <v>1</v>
      </c>
      <c r="E1005" s="4">
        <f>VLOOKUP(主动技能!K1008,对应表!J:K,2,FALSE)</f>
        <v>3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>
        <f>主动技能!P1008</f>
        <v>0</v>
      </c>
      <c r="K1005">
        <f>主动技能!Q1008</f>
        <v>0</v>
      </c>
      <c r="L1005">
        <f>主动技能!R1008</f>
        <v>0</v>
      </c>
      <c r="M1005">
        <f>主动技能!S1008</f>
        <v>0</v>
      </c>
      <c r="N1005" t="str">
        <f>IF(主动技能!T1008="","",主动技能!T1008)</f>
        <v>66:100:2:0</v>
      </c>
      <c r="O1005" t="str">
        <f>IF(主动技能!U1008="","",主动技能!U1008)</f>
        <v/>
      </c>
      <c r="P1005">
        <f>主动技能!V1008</f>
        <v>0</v>
      </c>
      <c r="Q1005">
        <f>主动技能!W1008</f>
        <v>0</v>
      </c>
      <c r="R1005">
        <f>主动技能!X1008</f>
        <v>0</v>
      </c>
      <c r="S1005">
        <f>主动技能!Y1008</f>
        <v>100</v>
      </c>
      <c r="T1005">
        <f>主动技能!Z1008</f>
        <v>100</v>
      </c>
      <c r="U1005">
        <f>主动技能!AB1008</f>
        <v>151</v>
      </c>
      <c r="V1005">
        <f>主动技能!AC1008</f>
        <v>0</v>
      </c>
      <c r="W1005">
        <f>主动技能!AD1008</f>
        <v>0</v>
      </c>
      <c r="X1005" s="1">
        <v>0</v>
      </c>
      <c r="Y1005" s="1">
        <v>0</v>
      </c>
      <c r="Z1005" s="1">
        <v>0</v>
      </c>
    </row>
    <row r="1006" spans="1:26" x14ac:dyDescent="0.15">
      <c r="A1006">
        <f>主动技能!B1009</f>
        <v>1003</v>
      </c>
      <c r="B1006" s="4" t="str">
        <f>主动技能!H1009</f>
        <v>雪飘千里</v>
      </c>
      <c r="C1006" s="4" t="str">
        <f>主动技能!I1009</f>
        <v>对敌方单体攻击，造成100%攻击力（+207）点伤害。并减少目标攻击。</v>
      </c>
      <c r="D1006" s="4">
        <f>VLOOKUP(主动技能!J1009,对应表!F:G,2,FALSE)</f>
        <v>1</v>
      </c>
      <c r="E1006" s="4">
        <f>VLOOKUP(主动技能!K1009,对应表!J:K,2,FALSE)</f>
        <v>3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>
        <f>主动技能!P1009</f>
        <v>0</v>
      </c>
      <c r="K1006">
        <f>主动技能!Q1009</f>
        <v>0</v>
      </c>
      <c r="L1006">
        <f>主动技能!R1009</f>
        <v>0</v>
      </c>
      <c r="M1006">
        <f>主动技能!S1009</f>
        <v>0</v>
      </c>
      <c r="N1006" t="str">
        <f>IF(主动技能!T1009="","",主动技能!T1009)</f>
        <v>66:100:2:0</v>
      </c>
      <c r="O1006" t="str">
        <f>IF(主动技能!U1009="","",主动技能!U1009)</f>
        <v/>
      </c>
      <c r="P1006">
        <f>主动技能!V1009</f>
        <v>0</v>
      </c>
      <c r="Q1006">
        <f>主动技能!W1009</f>
        <v>0</v>
      </c>
      <c r="R1006">
        <f>主动技能!X1009</f>
        <v>0</v>
      </c>
      <c r="S1006">
        <f>主动技能!Y1009</f>
        <v>100</v>
      </c>
      <c r="T1006">
        <f>主动技能!Z1009</f>
        <v>100</v>
      </c>
      <c r="U1006">
        <f>主动技能!AB1009</f>
        <v>207</v>
      </c>
      <c r="V1006">
        <f>主动技能!AC1009</f>
        <v>0</v>
      </c>
      <c r="W1006">
        <f>主动技能!AD1009</f>
        <v>0</v>
      </c>
      <c r="X1006" s="1">
        <v>0</v>
      </c>
      <c r="Y1006" s="1">
        <v>0</v>
      </c>
      <c r="Z1006" s="1">
        <v>0</v>
      </c>
    </row>
    <row r="1007" spans="1:26" x14ac:dyDescent="0.15">
      <c r="A1007">
        <f>主动技能!B1010</f>
        <v>1004</v>
      </c>
      <c r="B1007" s="4" t="str">
        <f>主动技能!H1010</f>
        <v>雪飘千里</v>
      </c>
      <c r="C1007" s="4" t="str">
        <f>主动技能!I1010</f>
        <v>对敌方单体攻击，造成100%攻击力（+266）点伤害。并减少目标攻击。</v>
      </c>
      <c r="D1007" s="4">
        <f>VLOOKUP(主动技能!J1010,对应表!F:G,2,FALSE)</f>
        <v>1</v>
      </c>
      <c r="E1007" s="4">
        <f>VLOOKUP(主动技能!K1010,对应表!J:K,2,FALSE)</f>
        <v>3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>
        <f>主动技能!P1010</f>
        <v>0</v>
      </c>
      <c r="K1007">
        <f>主动技能!Q1010</f>
        <v>0</v>
      </c>
      <c r="L1007">
        <f>主动技能!R1010</f>
        <v>0</v>
      </c>
      <c r="M1007">
        <f>主动技能!S1010</f>
        <v>0</v>
      </c>
      <c r="N1007" t="str">
        <f>IF(主动技能!T1010="","",主动技能!T1010)</f>
        <v>66:100:2:0</v>
      </c>
      <c r="O1007" t="str">
        <f>IF(主动技能!U1010="","",主动技能!U1010)</f>
        <v/>
      </c>
      <c r="P1007">
        <f>主动技能!V1010</f>
        <v>0</v>
      </c>
      <c r="Q1007">
        <f>主动技能!W1010</f>
        <v>0</v>
      </c>
      <c r="R1007">
        <f>主动技能!X1010</f>
        <v>0</v>
      </c>
      <c r="S1007">
        <f>主动技能!Y1010</f>
        <v>100</v>
      </c>
      <c r="T1007">
        <f>主动技能!Z1010</f>
        <v>100</v>
      </c>
      <c r="U1007">
        <f>主动技能!AB1010</f>
        <v>266</v>
      </c>
      <c r="V1007">
        <f>主动技能!AC1010</f>
        <v>0</v>
      </c>
      <c r="W1007">
        <f>主动技能!AD1010</f>
        <v>0</v>
      </c>
      <c r="X1007" s="1">
        <v>0</v>
      </c>
      <c r="Y1007" s="1">
        <v>0</v>
      </c>
      <c r="Z1007" s="1">
        <v>0</v>
      </c>
    </row>
    <row r="1008" spans="1:26" x14ac:dyDescent="0.15">
      <c r="A1008">
        <f>主动技能!B1011</f>
        <v>1005</v>
      </c>
      <c r="B1008" s="4" t="str">
        <f>主动技能!H1011</f>
        <v>雪飘千里</v>
      </c>
      <c r="C1008" s="4" t="str">
        <f>主动技能!I1011</f>
        <v>对敌方单体攻击，造成100%攻击力（+339）点伤害。并减少目标攻击。</v>
      </c>
      <c r="D1008" s="4">
        <f>VLOOKUP(主动技能!J1011,对应表!F:G,2,FALSE)</f>
        <v>1</v>
      </c>
      <c r="E1008" s="4">
        <f>VLOOKUP(主动技能!K1011,对应表!J:K,2,FALSE)</f>
        <v>3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>
        <f>主动技能!P1011</f>
        <v>0</v>
      </c>
      <c r="K1008">
        <f>主动技能!Q1011</f>
        <v>0</v>
      </c>
      <c r="L1008">
        <f>主动技能!R1011</f>
        <v>0</v>
      </c>
      <c r="M1008">
        <f>主动技能!S1011</f>
        <v>0</v>
      </c>
      <c r="N1008" t="str">
        <f>IF(主动技能!T1011="","",主动技能!T1011)</f>
        <v>66:100:2:0</v>
      </c>
      <c r="O1008" t="str">
        <f>IF(主动技能!U1011="","",主动技能!U1011)</f>
        <v/>
      </c>
      <c r="P1008">
        <f>主动技能!V1011</f>
        <v>0</v>
      </c>
      <c r="Q1008">
        <f>主动技能!W1011</f>
        <v>0</v>
      </c>
      <c r="R1008">
        <f>主动技能!X1011</f>
        <v>0</v>
      </c>
      <c r="S1008">
        <f>主动技能!Y1011</f>
        <v>100</v>
      </c>
      <c r="T1008">
        <f>主动技能!Z1011</f>
        <v>100</v>
      </c>
      <c r="U1008">
        <f>主动技能!AB1011</f>
        <v>339</v>
      </c>
      <c r="V1008">
        <f>主动技能!AC1011</f>
        <v>0</v>
      </c>
      <c r="W1008">
        <f>主动技能!AD1011</f>
        <v>0</v>
      </c>
      <c r="X1008" s="1">
        <v>0</v>
      </c>
      <c r="Y1008" s="1">
        <v>0</v>
      </c>
      <c r="Z1008" s="1">
        <v>0</v>
      </c>
    </row>
    <row r="1009" spans="1:26" x14ac:dyDescent="0.15">
      <c r="A1009">
        <f>主动技能!B1012</f>
        <v>1006</v>
      </c>
      <c r="B1009" s="4" t="str">
        <f>主动技能!H1012</f>
        <v>雪飘千里</v>
      </c>
      <c r="C1009" s="4" t="str">
        <f>主动技能!I1012</f>
        <v>对敌方单体攻击，造成100%攻击力（+431）点伤害。并减少目标攻击。</v>
      </c>
      <c r="D1009" s="4">
        <f>VLOOKUP(主动技能!J1012,对应表!F:G,2,FALSE)</f>
        <v>1</v>
      </c>
      <c r="E1009" s="4">
        <f>VLOOKUP(主动技能!K1012,对应表!J:K,2,FALSE)</f>
        <v>3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>
        <f>主动技能!P1012</f>
        <v>0</v>
      </c>
      <c r="K1009">
        <f>主动技能!Q1012</f>
        <v>0</v>
      </c>
      <c r="L1009">
        <f>主动技能!R1012</f>
        <v>0</v>
      </c>
      <c r="M1009">
        <f>主动技能!S1012</f>
        <v>0</v>
      </c>
      <c r="N1009" t="str">
        <f>IF(主动技能!T1012="","",主动技能!T1012)</f>
        <v>66:100:2:0</v>
      </c>
      <c r="O1009" t="str">
        <f>IF(主动技能!U1012="","",主动技能!U1012)</f>
        <v/>
      </c>
      <c r="P1009">
        <f>主动技能!V1012</f>
        <v>0</v>
      </c>
      <c r="Q1009">
        <f>主动技能!W1012</f>
        <v>0</v>
      </c>
      <c r="R1009">
        <f>主动技能!X1012</f>
        <v>0</v>
      </c>
      <c r="S1009">
        <f>主动技能!Y1012</f>
        <v>100</v>
      </c>
      <c r="T1009">
        <f>主动技能!Z1012</f>
        <v>100</v>
      </c>
      <c r="U1009">
        <f>主动技能!AB1012</f>
        <v>431</v>
      </c>
      <c r="V1009">
        <f>主动技能!AC1012</f>
        <v>0</v>
      </c>
      <c r="W1009">
        <f>主动技能!AD1012</f>
        <v>0</v>
      </c>
      <c r="X1009" s="1">
        <v>0</v>
      </c>
      <c r="Y1009" s="1">
        <v>0</v>
      </c>
      <c r="Z1009" s="1">
        <v>0</v>
      </c>
    </row>
    <row r="1010" spans="1:26" x14ac:dyDescent="0.15">
      <c r="A1010">
        <f>主动技能!B1013</f>
        <v>1007</v>
      </c>
      <c r="B1010" s="4" t="str">
        <f>主动技能!H1013</f>
        <v>雪飘千里</v>
      </c>
      <c r="C1010" s="4" t="str">
        <f>主动技能!I1013</f>
        <v>对敌方单体攻击，造成100%攻击力（+548）点伤害。并减少目标攻击。</v>
      </c>
      <c r="D1010" s="4">
        <f>VLOOKUP(主动技能!J1013,对应表!F:G,2,FALSE)</f>
        <v>1</v>
      </c>
      <c r="E1010" s="4">
        <f>VLOOKUP(主动技能!K1013,对应表!J:K,2,FALSE)</f>
        <v>3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>
        <f>主动技能!P1013</f>
        <v>0</v>
      </c>
      <c r="K1010">
        <f>主动技能!Q1013</f>
        <v>0</v>
      </c>
      <c r="L1010">
        <f>主动技能!R1013</f>
        <v>0</v>
      </c>
      <c r="M1010">
        <f>主动技能!S1013</f>
        <v>0</v>
      </c>
      <c r="N1010" t="str">
        <f>IF(主动技能!T1013="","",主动技能!T1013)</f>
        <v>66:100:2:0</v>
      </c>
      <c r="O1010" t="str">
        <f>IF(主动技能!U1013="","",主动技能!U1013)</f>
        <v/>
      </c>
      <c r="P1010">
        <f>主动技能!V1013</f>
        <v>0</v>
      </c>
      <c r="Q1010">
        <f>主动技能!W1013</f>
        <v>0</v>
      </c>
      <c r="R1010">
        <f>主动技能!X1013</f>
        <v>0</v>
      </c>
      <c r="S1010">
        <f>主动技能!Y1013</f>
        <v>100</v>
      </c>
      <c r="T1010">
        <f>主动技能!Z1013</f>
        <v>100</v>
      </c>
      <c r="U1010">
        <f>主动技能!AB1013</f>
        <v>548</v>
      </c>
      <c r="V1010">
        <f>主动技能!AC1013</f>
        <v>0</v>
      </c>
      <c r="W1010">
        <f>主动技能!AD1013</f>
        <v>0</v>
      </c>
      <c r="X1010" s="1">
        <v>0</v>
      </c>
      <c r="Y1010" s="1">
        <v>0</v>
      </c>
      <c r="Z1010" s="1">
        <v>0</v>
      </c>
    </row>
    <row r="1011" spans="1:26" x14ac:dyDescent="0.15">
      <c r="A1011">
        <f>主动技能!B1014</f>
        <v>1008</v>
      </c>
      <c r="B1011" s="4" t="str">
        <f>主动技能!H1014</f>
        <v>雪飘千里</v>
      </c>
      <c r="C1011" s="4" t="str">
        <f>主动技能!I1014</f>
        <v>对敌方单体攻击，造成100%攻击力（+696）点伤害。并减少目标攻击。</v>
      </c>
      <c r="D1011" s="4">
        <f>VLOOKUP(主动技能!J1014,对应表!F:G,2,FALSE)</f>
        <v>1</v>
      </c>
      <c r="E1011" s="4">
        <f>VLOOKUP(主动技能!K1014,对应表!J:K,2,FALSE)</f>
        <v>3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>
        <f>主动技能!P1014</f>
        <v>0</v>
      </c>
      <c r="K1011">
        <f>主动技能!Q1014</f>
        <v>0</v>
      </c>
      <c r="L1011">
        <f>主动技能!R1014</f>
        <v>0</v>
      </c>
      <c r="M1011">
        <f>主动技能!S1014</f>
        <v>0</v>
      </c>
      <c r="N1011" t="str">
        <f>IF(主动技能!T1014="","",主动技能!T1014)</f>
        <v>66:100:2:0</v>
      </c>
      <c r="O1011" t="str">
        <f>IF(主动技能!U1014="","",主动技能!U1014)</f>
        <v/>
      </c>
      <c r="P1011">
        <f>主动技能!V1014</f>
        <v>0</v>
      </c>
      <c r="Q1011">
        <f>主动技能!W1014</f>
        <v>0</v>
      </c>
      <c r="R1011">
        <f>主动技能!X1014</f>
        <v>0</v>
      </c>
      <c r="S1011">
        <f>主动技能!Y1014</f>
        <v>100</v>
      </c>
      <c r="T1011">
        <f>主动技能!Z1014</f>
        <v>100</v>
      </c>
      <c r="U1011">
        <f>主动技能!AB1014</f>
        <v>696</v>
      </c>
      <c r="V1011">
        <f>主动技能!AC1014</f>
        <v>0</v>
      </c>
      <c r="W1011">
        <f>主动技能!AD1014</f>
        <v>0</v>
      </c>
      <c r="X1011" s="1">
        <v>0</v>
      </c>
      <c r="Y1011" s="1">
        <v>0</v>
      </c>
      <c r="Z1011" s="1">
        <v>0</v>
      </c>
    </row>
    <row r="1012" spans="1:26" x14ac:dyDescent="0.15">
      <c r="A1012">
        <f>主动技能!B1015</f>
        <v>1009</v>
      </c>
      <c r="B1012" s="4" t="str">
        <f>主动技能!H1015</f>
        <v>雪飘千里</v>
      </c>
      <c r="C1012" s="4" t="str">
        <f>主动技能!I1015</f>
        <v>对敌方单体攻击，造成100%攻击力（+884）点伤害。并减少目标攻击。</v>
      </c>
      <c r="D1012" s="4">
        <f>VLOOKUP(主动技能!J1015,对应表!F:G,2,FALSE)</f>
        <v>1</v>
      </c>
      <c r="E1012" s="4">
        <f>VLOOKUP(主动技能!K1015,对应表!J:K,2,FALSE)</f>
        <v>3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>
        <f>主动技能!P1015</f>
        <v>0</v>
      </c>
      <c r="K1012">
        <f>主动技能!Q1015</f>
        <v>0</v>
      </c>
      <c r="L1012">
        <f>主动技能!R1015</f>
        <v>0</v>
      </c>
      <c r="M1012">
        <f>主动技能!S1015</f>
        <v>0</v>
      </c>
      <c r="N1012" t="str">
        <f>IF(主动技能!T1015="","",主动技能!T1015)</f>
        <v>66:100:2:0</v>
      </c>
      <c r="O1012" t="str">
        <f>IF(主动技能!U1015="","",主动技能!U1015)</f>
        <v/>
      </c>
      <c r="P1012">
        <f>主动技能!V1015</f>
        <v>0</v>
      </c>
      <c r="Q1012">
        <f>主动技能!W1015</f>
        <v>0</v>
      </c>
      <c r="R1012">
        <f>主动技能!X1015</f>
        <v>0</v>
      </c>
      <c r="S1012">
        <f>主动技能!Y1015</f>
        <v>100</v>
      </c>
      <c r="T1012">
        <f>主动技能!Z1015</f>
        <v>100</v>
      </c>
      <c r="U1012">
        <f>主动技能!AB1015</f>
        <v>884</v>
      </c>
      <c r="V1012">
        <f>主动技能!AC1015</f>
        <v>0</v>
      </c>
      <c r="W1012">
        <f>主动技能!AD1015</f>
        <v>0</v>
      </c>
      <c r="X1012" s="1">
        <v>0</v>
      </c>
      <c r="Y1012" s="1">
        <v>0</v>
      </c>
      <c r="Z1012" s="1">
        <v>0</v>
      </c>
    </row>
    <row r="1013" spans="1:26" x14ac:dyDescent="0.15">
      <c r="A1013">
        <f>主动技能!B1016</f>
        <v>1010</v>
      </c>
      <c r="B1013" s="4" t="str">
        <f>主动技能!H1016</f>
        <v>雪飘千里</v>
      </c>
      <c r="C1013" s="4" t="str">
        <f>主动技能!I1016</f>
        <v>对敌方单体攻击，造成100%攻击力（+1120）点伤害。并减少目标攻击。</v>
      </c>
      <c r="D1013" s="4">
        <f>VLOOKUP(主动技能!J1016,对应表!F:G,2,FALSE)</f>
        <v>1</v>
      </c>
      <c r="E1013" s="4">
        <f>VLOOKUP(主动技能!K1016,对应表!J:K,2,FALSE)</f>
        <v>3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>
        <f>主动技能!P1016</f>
        <v>0</v>
      </c>
      <c r="K1013">
        <f>主动技能!Q1016</f>
        <v>0</v>
      </c>
      <c r="L1013">
        <f>主动技能!R1016</f>
        <v>0</v>
      </c>
      <c r="M1013">
        <f>主动技能!S1016</f>
        <v>0</v>
      </c>
      <c r="N1013" t="str">
        <f>IF(主动技能!T1016="","",主动技能!T1016)</f>
        <v>66:100:2:0</v>
      </c>
      <c r="O1013" t="str">
        <f>IF(主动技能!U1016="","",主动技能!U1016)</f>
        <v/>
      </c>
      <c r="P1013">
        <f>主动技能!V1016</f>
        <v>0</v>
      </c>
      <c r="Q1013">
        <f>主动技能!W1016</f>
        <v>0</v>
      </c>
      <c r="R1013">
        <f>主动技能!X1016</f>
        <v>0</v>
      </c>
      <c r="S1013">
        <f>主动技能!Y1016</f>
        <v>100</v>
      </c>
      <c r="T1013">
        <f>主动技能!Z1016</f>
        <v>100</v>
      </c>
      <c r="U1013">
        <f>主动技能!AB1016</f>
        <v>1120</v>
      </c>
      <c r="V1013">
        <f>主动技能!AC1016</f>
        <v>0</v>
      </c>
      <c r="W1013">
        <f>主动技能!AD1016</f>
        <v>0</v>
      </c>
      <c r="X1013" s="1">
        <v>0</v>
      </c>
      <c r="Y1013" s="1">
        <v>0</v>
      </c>
      <c r="Z1013" s="1">
        <v>0</v>
      </c>
    </row>
    <row r="1014" spans="1:26" x14ac:dyDescent="0.15">
      <c r="A1014">
        <f>主动技能!B1017</f>
        <v>1011</v>
      </c>
      <c r="B1014" s="4" t="str">
        <f>主动技能!H1017</f>
        <v>雪飘千里</v>
      </c>
      <c r="C1014" s="4" t="str">
        <f>主动技能!I1017</f>
        <v>对敌方单体攻击，造成100%攻击力（+1419）点伤害。并减少目标攻击。</v>
      </c>
      <c r="D1014" s="4">
        <f>VLOOKUP(主动技能!J1017,对应表!F:G,2,FALSE)</f>
        <v>1</v>
      </c>
      <c r="E1014" s="4">
        <f>VLOOKUP(主动技能!K1017,对应表!J:K,2,FALSE)</f>
        <v>3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>
        <f>主动技能!P1017</f>
        <v>0</v>
      </c>
      <c r="K1014">
        <f>主动技能!Q1017</f>
        <v>0</v>
      </c>
      <c r="L1014">
        <f>主动技能!R1017</f>
        <v>0</v>
      </c>
      <c r="M1014">
        <f>主动技能!S1017</f>
        <v>0</v>
      </c>
      <c r="N1014" t="str">
        <f>IF(主动技能!T1017="","",主动技能!T1017)</f>
        <v>66:100:2:0</v>
      </c>
      <c r="O1014" t="str">
        <f>IF(主动技能!U1017="","",主动技能!U1017)</f>
        <v/>
      </c>
      <c r="P1014">
        <f>主动技能!V1017</f>
        <v>0</v>
      </c>
      <c r="Q1014">
        <f>主动技能!W1017</f>
        <v>0</v>
      </c>
      <c r="R1014">
        <f>主动技能!X1017</f>
        <v>0</v>
      </c>
      <c r="S1014">
        <f>主动技能!Y1017</f>
        <v>100</v>
      </c>
      <c r="T1014">
        <f>主动技能!Z1017</f>
        <v>100</v>
      </c>
      <c r="U1014">
        <f>主动技能!AB1017</f>
        <v>1419</v>
      </c>
      <c r="V1014">
        <f>主动技能!AC1017</f>
        <v>0</v>
      </c>
      <c r="W1014">
        <f>主动技能!AD1017</f>
        <v>0</v>
      </c>
      <c r="X1014" s="1">
        <v>0</v>
      </c>
      <c r="Y1014" s="1">
        <v>0</v>
      </c>
      <c r="Z1014" s="1">
        <v>0</v>
      </c>
    </row>
    <row r="1015" spans="1:26" x14ac:dyDescent="0.15">
      <c r="A1015">
        <f>主动技能!B1018</f>
        <v>1012</v>
      </c>
      <c r="B1015" s="4" t="str">
        <f>主动技能!H1018</f>
        <v>雪飘千里</v>
      </c>
      <c r="C1015" s="4" t="str">
        <f>主动技能!I1018</f>
        <v>对敌方单体攻击，造成100%攻击力（+1795）点伤害。并减少目标攻击。</v>
      </c>
      <c r="D1015" s="4">
        <f>VLOOKUP(主动技能!J1018,对应表!F:G,2,FALSE)</f>
        <v>1</v>
      </c>
      <c r="E1015" s="4">
        <f>VLOOKUP(主动技能!K1018,对应表!J:K,2,FALSE)</f>
        <v>3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>
        <f>主动技能!P1018</f>
        <v>0</v>
      </c>
      <c r="K1015">
        <f>主动技能!Q1018</f>
        <v>0</v>
      </c>
      <c r="L1015">
        <f>主动技能!R1018</f>
        <v>0</v>
      </c>
      <c r="M1015">
        <f>主动技能!S1018</f>
        <v>0</v>
      </c>
      <c r="N1015" t="str">
        <f>IF(主动技能!T1018="","",主动技能!T1018)</f>
        <v>66:100:2:0</v>
      </c>
      <c r="O1015" t="str">
        <f>IF(主动技能!U1018="","",主动技能!U1018)</f>
        <v/>
      </c>
      <c r="P1015">
        <f>主动技能!V1018</f>
        <v>0</v>
      </c>
      <c r="Q1015">
        <f>主动技能!W1018</f>
        <v>0</v>
      </c>
      <c r="R1015">
        <f>主动技能!X1018</f>
        <v>0</v>
      </c>
      <c r="S1015">
        <f>主动技能!Y1018</f>
        <v>100</v>
      </c>
      <c r="T1015">
        <f>主动技能!Z1018</f>
        <v>100</v>
      </c>
      <c r="U1015">
        <f>主动技能!AB1018</f>
        <v>1795</v>
      </c>
      <c r="V1015">
        <f>主动技能!AC1018</f>
        <v>0</v>
      </c>
      <c r="W1015">
        <f>主动技能!AD1018</f>
        <v>0</v>
      </c>
      <c r="X1015" s="1">
        <v>0</v>
      </c>
      <c r="Y1015" s="1">
        <v>0</v>
      </c>
      <c r="Z1015" s="1">
        <v>0</v>
      </c>
    </row>
    <row r="1016" spans="1:26" x14ac:dyDescent="0.15">
      <c r="A1016">
        <f>主动技能!B1019</f>
        <v>1013</v>
      </c>
      <c r="B1016" s="4" t="str">
        <f>主动技能!H1019</f>
        <v>雪飘千里</v>
      </c>
      <c r="C1016" s="4" t="str">
        <f>主动技能!I1019</f>
        <v>对敌方单体攻击，造成100%攻击力（+2271）点伤害。并减少目标攻击。</v>
      </c>
      <c r="D1016" s="4">
        <f>VLOOKUP(主动技能!J1019,对应表!F:G,2,FALSE)</f>
        <v>1</v>
      </c>
      <c r="E1016" s="4">
        <f>VLOOKUP(主动技能!K1019,对应表!J:K,2,FALSE)</f>
        <v>3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>
        <f>主动技能!P1019</f>
        <v>0</v>
      </c>
      <c r="K1016">
        <f>主动技能!Q1019</f>
        <v>0</v>
      </c>
      <c r="L1016">
        <f>主动技能!R1019</f>
        <v>0</v>
      </c>
      <c r="M1016">
        <f>主动技能!S1019</f>
        <v>0</v>
      </c>
      <c r="N1016" t="str">
        <f>IF(主动技能!T1019="","",主动技能!T1019)</f>
        <v>66:100:2:0</v>
      </c>
      <c r="O1016" t="str">
        <f>IF(主动技能!U1019="","",主动技能!U1019)</f>
        <v/>
      </c>
      <c r="P1016">
        <f>主动技能!V1019</f>
        <v>0</v>
      </c>
      <c r="Q1016">
        <f>主动技能!W1019</f>
        <v>0</v>
      </c>
      <c r="R1016">
        <f>主动技能!X1019</f>
        <v>0</v>
      </c>
      <c r="S1016">
        <f>主动技能!Y1019</f>
        <v>100</v>
      </c>
      <c r="T1016">
        <f>主动技能!Z1019</f>
        <v>100</v>
      </c>
      <c r="U1016">
        <f>主动技能!AB1019</f>
        <v>2271</v>
      </c>
      <c r="V1016">
        <f>主动技能!AC1019</f>
        <v>0</v>
      </c>
      <c r="W1016">
        <f>主动技能!AD1019</f>
        <v>0</v>
      </c>
      <c r="X1016" s="1">
        <v>0</v>
      </c>
      <c r="Y1016" s="1">
        <v>0</v>
      </c>
      <c r="Z1016" s="1">
        <v>0</v>
      </c>
    </row>
    <row r="1017" spans="1:26" x14ac:dyDescent="0.15">
      <c r="A1017">
        <f>主动技能!B1020</f>
        <v>1014</v>
      </c>
      <c r="B1017" s="4" t="str">
        <f>主动技能!H1020</f>
        <v>雪飘千里</v>
      </c>
      <c r="C1017" s="4" t="str">
        <f>主动技能!I1020</f>
        <v>对敌方单体攻击，造成100%攻击力（+2870）点伤害。并减少目标攻击。</v>
      </c>
      <c r="D1017" s="4">
        <f>VLOOKUP(主动技能!J1020,对应表!F:G,2,FALSE)</f>
        <v>1</v>
      </c>
      <c r="E1017" s="4">
        <f>VLOOKUP(主动技能!K1020,对应表!J:K,2,FALSE)</f>
        <v>3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>
        <f>主动技能!P1020</f>
        <v>0</v>
      </c>
      <c r="K1017">
        <f>主动技能!Q1020</f>
        <v>0</v>
      </c>
      <c r="L1017">
        <f>主动技能!R1020</f>
        <v>0</v>
      </c>
      <c r="M1017">
        <f>主动技能!S1020</f>
        <v>0</v>
      </c>
      <c r="N1017" t="str">
        <f>IF(主动技能!T1020="","",主动技能!T1020)</f>
        <v>66:100:2:0</v>
      </c>
      <c r="O1017" t="str">
        <f>IF(主动技能!U1020="","",主动技能!U1020)</f>
        <v/>
      </c>
      <c r="P1017">
        <f>主动技能!V1020</f>
        <v>0</v>
      </c>
      <c r="Q1017">
        <f>主动技能!W1020</f>
        <v>0</v>
      </c>
      <c r="R1017">
        <f>主动技能!X1020</f>
        <v>0</v>
      </c>
      <c r="S1017">
        <f>主动技能!Y1020</f>
        <v>100</v>
      </c>
      <c r="T1017">
        <f>主动技能!Z1020</f>
        <v>100</v>
      </c>
      <c r="U1017">
        <f>主动技能!AB1020</f>
        <v>2870</v>
      </c>
      <c r="V1017">
        <f>主动技能!AC1020</f>
        <v>0</v>
      </c>
      <c r="W1017">
        <f>主动技能!AD1020</f>
        <v>0</v>
      </c>
      <c r="X1017" s="1">
        <v>0</v>
      </c>
      <c r="Y1017" s="1">
        <v>0</v>
      </c>
      <c r="Z1017" s="1">
        <v>0</v>
      </c>
    </row>
    <row r="1018" spans="1:26" x14ac:dyDescent="0.15">
      <c r="A1018">
        <f>主动技能!B1021</f>
        <v>1015</v>
      </c>
      <c r="B1018" s="4" t="str">
        <f>主动技能!H1021</f>
        <v>雪飘千里</v>
      </c>
      <c r="C1018" s="4" t="str">
        <f>主动技能!I1021</f>
        <v>对敌方单体攻击，造成100%攻击力（+3624）点伤害。并减少目标攻击。</v>
      </c>
      <c r="D1018" s="4">
        <f>VLOOKUP(主动技能!J1021,对应表!F:G,2,FALSE)</f>
        <v>1</v>
      </c>
      <c r="E1018" s="4">
        <f>VLOOKUP(主动技能!K1021,对应表!J:K,2,FALSE)</f>
        <v>3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>
        <f>主动技能!P1021</f>
        <v>0</v>
      </c>
      <c r="K1018">
        <f>主动技能!Q1021</f>
        <v>0</v>
      </c>
      <c r="L1018">
        <f>主动技能!R1021</f>
        <v>0</v>
      </c>
      <c r="M1018">
        <f>主动技能!S1021</f>
        <v>0</v>
      </c>
      <c r="N1018" t="str">
        <f>IF(主动技能!T1021="","",主动技能!T1021)</f>
        <v>66:100:2:0</v>
      </c>
      <c r="O1018" t="str">
        <f>IF(主动技能!U1021="","",主动技能!U1021)</f>
        <v/>
      </c>
      <c r="P1018">
        <f>主动技能!V1021</f>
        <v>0</v>
      </c>
      <c r="Q1018">
        <f>主动技能!W1021</f>
        <v>0</v>
      </c>
      <c r="R1018">
        <f>主动技能!X1021</f>
        <v>0</v>
      </c>
      <c r="S1018">
        <f>主动技能!Y1021</f>
        <v>100</v>
      </c>
      <c r="T1018">
        <f>主动技能!Z1021</f>
        <v>100</v>
      </c>
      <c r="U1018">
        <f>主动技能!AB1021</f>
        <v>3624</v>
      </c>
      <c r="V1018">
        <f>主动技能!AC1021</f>
        <v>0</v>
      </c>
      <c r="W1018">
        <f>主动技能!AD1021</f>
        <v>0</v>
      </c>
      <c r="X1018" s="1">
        <v>0</v>
      </c>
      <c r="Y1018" s="1">
        <v>0</v>
      </c>
      <c r="Z1018" s="1">
        <v>0</v>
      </c>
    </row>
    <row r="1019" spans="1:26" x14ac:dyDescent="0.15">
      <c r="A1019">
        <f>主动技能!B1022</f>
        <v>1016</v>
      </c>
      <c r="B1019" s="4" t="str">
        <f>主动技能!H1022</f>
        <v>雪飘千里</v>
      </c>
      <c r="C1019" s="4" t="str">
        <f>主动技能!I1022</f>
        <v>对敌方单体攻击，造成100%攻击力（+4573）点伤害。并减少目标攻击。</v>
      </c>
      <c r="D1019" s="4">
        <f>VLOOKUP(主动技能!J1022,对应表!F:G,2,FALSE)</f>
        <v>1</v>
      </c>
      <c r="E1019" s="4">
        <f>VLOOKUP(主动技能!K1022,对应表!J:K,2,FALSE)</f>
        <v>3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>
        <f>主动技能!P1022</f>
        <v>0</v>
      </c>
      <c r="K1019">
        <f>主动技能!Q1022</f>
        <v>0</v>
      </c>
      <c r="L1019">
        <f>主动技能!R1022</f>
        <v>0</v>
      </c>
      <c r="M1019">
        <f>主动技能!S1022</f>
        <v>0</v>
      </c>
      <c r="N1019" t="str">
        <f>IF(主动技能!T1022="","",主动技能!T1022)</f>
        <v>66:100:2:0</v>
      </c>
      <c r="O1019" t="str">
        <f>IF(主动技能!U1022="","",主动技能!U1022)</f>
        <v/>
      </c>
      <c r="P1019">
        <f>主动技能!V1022</f>
        <v>0</v>
      </c>
      <c r="Q1019">
        <f>主动技能!W1022</f>
        <v>0</v>
      </c>
      <c r="R1019">
        <f>主动技能!X1022</f>
        <v>0</v>
      </c>
      <c r="S1019">
        <f>主动技能!Y1022</f>
        <v>100</v>
      </c>
      <c r="T1019">
        <f>主动技能!Z1022</f>
        <v>100</v>
      </c>
      <c r="U1019">
        <f>主动技能!AB1022</f>
        <v>4573</v>
      </c>
      <c r="V1019">
        <f>主动技能!AC1022</f>
        <v>0</v>
      </c>
      <c r="W1019">
        <f>主动技能!AD1022</f>
        <v>0</v>
      </c>
      <c r="X1019" s="1">
        <v>0</v>
      </c>
      <c r="Y1019" s="1">
        <v>0</v>
      </c>
      <c r="Z1019" s="1">
        <v>0</v>
      </c>
    </row>
    <row r="1020" spans="1:26" x14ac:dyDescent="0.15">
      <c r="A1020">
        <f>主动技能!B1023</f>
        <v>1017</v>
      </c>
      <c r="B1020" s="4" t="str">
        <f>主动技能!H1023</f>
        <v>雪飘千里</v>
      </c>
      <c r="C1020" s="4" t="str">
        <f>主动技能!I1023</f>
        <v>对敌方单体攻击，造成100%攻击力（+5769）点伤害。并减少目标攻击。</v>
      </c>
      <c r="D1020" s="4">
        <f>VLOOKUP(主动技能!J1023,对应表!F:G,2,FALSE)</f>
        <v>1</v>
      </c>
      <c r="E1020" s="4">
        <f>VLOOKUP(主动技能!K1023,对应表!J:K,2,FALSE)</f>
        <v>3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>
        <f>主动技能!P1023</f>
        <v>0</v>
      </c>
      <c r="K1020">
        <f>主动技能!Q1023</f>
        <v>0</v>
      </c>
      <c r="L1020">
        <f>主动技能!R1023</f>
        <v>0</v>
      </c>
      <c r="M1020">
        <f>主动技能!S1023</f>
        <v>0</v>
      </c>
      <c r="N1020" t="str">
        <f>IF(主动技能!T1023="","",主动技能!T1023)</f>
        <v>66:100:2:0</v>
      </c>
      <c r="O1020" t="str">
        <f>IF(主动技能!U1023="","",主动技能!U1023)</f>
        <v/>
      </c>
      <c r="P1020">
        <f>主动技能!V1023</f>
        <v>0</v>
      </c>
      <c r="Q1020">
        <f>主动技能!W1023</f>
        <v>0</v>
      </c>
      <c r="R1020">
        <f>主动技能!X1023</f>
        <v>0</v>
      </c>
      <c r="S1020">
        <f>主动技能!Y1023</f>
        <v>100</v>
      </c>
      <c r="T1020">
        <f>主动技能!Z1023</f>
        <v>100</v>
      </c>
      <c r="U1020">
        <f>主动技能!AB1023</f>
        <v>5769</v>
      </c>
      <c r="V1020">
        <f>主动技能!AC1023</f>
        <v>0</v>
      </c>
      <c r="W1020">
        <f>主动技能!AD1023</f>
        <v>0</v>
      </c>
      <c r="X1020" s="1">
        <v>0</v>
      </c>
      <c r="Y1020" s="1">
        <v>0</v>
      </c>
      <c r="Z1020" s="1">
        <v>0</v>
      </c>
    </row>
    <row r="1021" spans="1:26" x14ac:dyDescent="0.15">
      <c r="A1021">
        <f>主动技能!B1024</f>
        <v>1018</v>
      </c>
      <c r="B1021" s="4" t="str">
        <f>主动技能!H1024</f>
        <v>雪飘千里</v>
      </c>
      <c r="C1021" s="4" t="str">
        <f>主动技能!I1024</f>
        <v>对敌方单体攻击，造成100%攻击力（+7272）点伤害。并减少目标攻击。</v>
      </c>
      <c r="D1021" s="4">
        <f>VLOOKUP(主动技能!J1024,对应表!F:G,2,FALSE)</f>
        <v>1</v>
      </c>
      <c r="E1021" s="4">
        <f>VLOOKUP(主动技能!K1024,对应表!J:K,2,FALSE)</f>
        <v>3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>
        <f>主动技能!P1024</f>
        <v>0</v>
      </c>
      <c r="K1021">
        <f>主动技能!Q1024</f>
        <v>0</v>
      </c>
      <c r="L1021">
        <f>主动技能!R1024</f>
        <v>0</v>
      </c>
      <c r="M1021">
        <f>主动技能!S1024</f>
        <v>0</v>
      </c>
      <c r="N1021" t="str">
        <f>IF(主动技能!T1024="","",主动技能!T1024)</f>
        <v>66:100:2:0</v>
      </c>
      <c r="O1021" t="str">
        <f>IF(主动技能!U1024="","",主动技能!U1024)</f>
        <v/>
      </c>
      <c r="P1021">
        <f>主动技能!V1024</f>
        <v>0</v>
      </c>
      <c r="Q1021">
        <f>主动技能!W1024</f>
        <v>0</v>
      </c>
      <c r="R1021">
        <f>主动技能!X1024</f>
        <v>0</v>
      </c>
      <c r="S1021">
        <f>主动技能!Y1024</f>
        <v>100</v>
      </c>
      <c r="T1021">
        <f>主动技能!Z1024</f>
        <v>100</v>
      </c>
      <c r="U1021">
        <f>主动技能!AB1024</f>
        <v>7272</v>
      </c>
      <c r="V1021">
        <f>主动技能!AC1024</f>
        <v>0</v>
      </c>
      <c r="W1021">
        <f>主动技能!AD1024</f>
        <v>0</v>
      </c>
      <c r="X1021" s="1">
        <v>0</v>
      </c>
      <c r="Y1021" s="1">
        <v>0</v>
      </c>
      <c r="Z1021" s="1">
        <v>0</v>
      </c>
    </row>
    <row r="1022" spans="1:26" x14ac:dyDescent="0.15">
      <c r="A1022">
        <f>主动技能!B1025</f>
        <v>1019</v>
      </c>
      <c r="B1022" s="4" t="str">
        <f>主动技能!H1025</f>
        <v>雪飘千里</v>
      </c>
      <c r="C1022" s="4" t="str">
        <f>主动技能!I1025</f>
        <v>对敌方单体攻击，造成100%攻击力（+9162）点伤害。并减少目标攻击。</v>
      </c>
      <c r="D1022" s="4">
        <f>VLOOKUP(主动技能!J1025,对应表!F:G,2,FALSE)</f>
        <v>1</v>
      </c>
      <c r="E1022" s="4">
        <f>VLOOKUP(主动技能!K1025,对应表!J:K,2,FALSE)</f>
        <v>3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>
        <f>主动技能!P1025</f>
        <v>0</v>
      </c>
      <c r="K1022">
        <f>主动技能!Q1025</f>
        <v>0</v>
      </c>
      <c r="L1022">
        <f>主动技能!R1025</f>
        <v>0</v>
      </c>
      <c r="M1022">
        <f>主动技能!S1025</f>
        <v>0</v>
      </c>
      <c r="N1022" t="str">
        <f>IF(主动技能!T1025="","",主动技能!T1025)</f>
        <v>66:100:2:0</v>
      </c>
      <c r="O1022" t="str">
        <f>IF(主动技能!U1025="","",主动技能!U1025)</f>
        <v/>
      </c>
      <c r="P1022">
        <f>主动技能!V1025</f>
        <v>0</v>
      </c>
      <c r="Q1022">
        <f>主动技能!W1025</f>
        <v>0</v>
      </c>
      <c r="R1022">
        <f>主动技能!X1025</f>
        <v>0</v>
      </c>
      <c r="S1022">
        <f>主动技能!Y1025</f>
        <v>100</v>
      </c>
      <c r="T1022">
        <f>主动技能!Z1025</f>
        <v>100</v>
      </c>
      <c r="U1022">
        <f>主动技能!AB1025</f>
        <v>9162</v>
      </c>
      <c r="V1022">
        <f>主动技能!AC1025</f>
        <v>0</v>
      </c>
      <c r="W1022">
        <f>主动技能!AD1025</f>
        <v>0</v>
      </c>
      <c r="X1022" s="1">
        <v>0</v>
      </c>
      <c r="Y1022" s="1">
        <v>0</v>
      </c>
      <c r="Z1022" s="1">
        <v>0</v>
      </c>
    </row>
    <row r="1023" spans="1:26" x14ac:dyDescent="0.15">
      <c r="A1023">
        <f>主动技能!B1026</f>
        <v>1020</v>
      </c>
      <c r="B1023" s="4" t="str">
        <f>主动技能!H1026</f>
        <v>雪飘千里</v>
      </c>
      <c r="C1023" s="4" t="str">
        <f>主动技能!I1026</f>
        <v>对敌方单体攻击，造成100%攻击力（+11537）点伤害。并减少目标攻击。</v>
      </c>
      <c r="D1023" s="4">
        <f>VLOOKUP(主动技能!J1026,对应表!F:G,2,FALSE)</f>
        <v>1</v>
      </c>
      <c r="E1023" s="4">
        <f>VLOOKUP(主动技能!K1026,对应表!J:K,2,FALSE)</f>
        <v>3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>
        <f>主动技能!P1026</f>
        <v>0</v>
      </c>
      <c r="K1023">
        <f>主动技能!Q1026</f>
        <v>0</v>
      </c>
      <c r="L1023">
        <f>主动技能!R1026</f>
        <v>0</v>
      </c>
      <c r="M1023">
        <f>主动技能!S1026</f>
        <v>0</v>
      </c>
      <c r="N1023" t="str">
        <f>IF(主动技能!T1026="","",主动技能!T1026)</f>
        <v>66:100:2:0</v>
      </c>
      <c r="O1023" t="str">
        <f>IF(主动技能!U1026="","",主动技能!U1026)</f>
        <v/>
      </c>
      <c r="P1023">
        <f>主动技能!V1026</f>
        <v>0</v>
      </c>
      <c r="Q1023">
        <f>主动技能!W1026</f>
        <v>0</v>
      </c>
      <c r="R1023">
        <f>主动技能!X1026</f>
        <v>0</v>
      </c>
      <c r="S1023">
        <f>主动技能!Y1026</f>
        <v>100</v>
      </c>
      <c r="T1023">
        <f>主动技能!Z1026</f>
        <v>100</v>
      </c>
      <c r="U1023">
        <f>主动技能!AB1026</f>
        <v>11537</v>
      </c>
      <c r="V1023">
        <f>主动技能!AC1026</f>
        <v>0</v>
      </c>
      <c r="W1023">
        <f>主动技能!AD1026</f>
        <v>0</v>
      </c>
      <c r="X1023" s="1">
        <v>0</v>
      </c>
      <c r="Y1023" s="1">
        <v>0</v>
      </c>
      <c r="Z1023" s="1">
        <v>0</v>
      </c>
    </row>
    <row r="1024" spans="1:26" x14ac:dyDescent="0.15">
      <c r="A1024">
        <f>主动技能!B1027</f>
        <v>1021</v>
      </c>
      <c r="B1024" s="4" t="str">
        <f>主动技能!H1027</f>
        <v>卡尔</v>
      </c>
      <c r="C1024" s="4" t="str">
        <f>主动技能!I1027</f>
        <v>对敌方单体攻击，造成100%攻击力（+38）点伤害。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>
        <f>主动技能!O1027</f>
        <v>0</v>
      </c>
      <c r="J1024">
        <f>主动技能!P1027</f>
        <v>0</v>
      </c>
      <c r="K1024">
        <f>主动技能!Q1027</f>
        <v>0</v>
      </c>
      <c r="L1024">
        <f>主动技能!R1027</f>
        <v>0</v>
      </c>
      <c r="M1024">
        <f>主动技能!S1027</f>
        <v>0</v>
      </c>
      <c r="N1024" t="str">
        <f>IF(主动技能!T1027="","",主动技能!T1027)</f>
        <v/>
      </c>
      <c r="O1024" t="str">
        <f>IF(主动技能!U1027="","",主动技能!U1027)</f>
        <v/>
      </c>
      <c r="P1024">
        <f>主动技能!V1027</f>
        <v>0</v>
      </c>
      <c r="Q1024">
        <f>主动技能!W1027</f>
        <v>0</v>
      </c>
      <c r="R1024">
        <f>主动技能!X1027</f>
        <v>0</v>
      </c>
      <c r="S1024">
        <f>主动技能!Y1027</f>
        <v>0</v>
      </c>
      <c r="T1024">
        <f>主动技能!Z1027</f>
        <v>100</v>
      </c>
      <c r="U1024">
        <f>主动技能!AB1027</f>
        <v>38</v>
      </c>
      <c r="V1024">
        <f>主动技能!AC1027</f>
        <v>0</v>
      </c>
      <c r="W1024">
        <f>主动技能!AD1027</f>
        <v>0</v>
      </c>
      <c r="X1024" s="1">
        <v>0</v>
      </c>
      <c r="Y1024" s="1">
        <v>0</v>
      </c>
      <c r="Z1024" s="1">
        <v>0</v>
      </c>
    </row>
    <row r="1025" spans="1:26" x14ac:dyDescent="0.15">
      <c r="A1025">
        <f>主动技能!B1028</f>
        <v>1022</v>
      </c>
      <c r="B1025" s="4" t="str">
        <f>主动技能!H1028</f>
        <v>卡尔</v>
      </c>
      <c r="C1025" s="4" t="str">
        <f>主动技能!I1028</f>
        <v>对敌方单体攻击，造成100%攻击力（+56）点伤害。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>
        <f>主动技能!O1028</f>
        <v>0</v>
      </c>
      <c r="J1025">
        <f>主动技能!P1028</f>
        <v>0</v>
      </c>
      <c r="K1025">
        <f>主动技能!Q1028</f>
        <v>0</v>
      </c>
      <c r="L1025">
        <f>主动技能!R1028</f>
        <v>0</v>
      </c>
      <c r="M1025">
        <f>主动技能!S1028</f>
        <v>0</v>
      </c>
      <c r="N1025" t="str">
        <f>IF(主动技能!T1028="","",主动技能!T1028)</f>
        <v/>
      </c>
      <c r="O1025" t="str">
        <f>IF(主动技能!U1028="","",主动技能!U1028)</f>
        <v/>
      </c>
      <c r="P1025">
        <f>主动技能!V1028</f>
        <v>0</v>
      </c>
      <c r="Q1025">
        <f>主动技能!W1028</f>
        <v>0</v>
      </c>
      <c r="R1025">
        <f>主动技能!X1028</f>
        <v>0</v>
      </c>
      <c r="S1025">
        <f>主动技能!Y1028</f>
        <v>0</v>
      </c>
      <c r="T1025">
        <f>主动技能!Z1028</f>
        <v>100</v>
      </c>
      <c r="U1025">
        <f>主动技能!AB1028</f>
        <v>56</v>
      </c>
      <c r="V1025">
        <f>主动技能!AC1028</f>
        <v>0</v>
      </c>
      <c r="W1025">
        <f>主动技能!AD1028</f>
        <v>0</v>
      </c>
      <c r="X1025" s="1">
        <v>0</v>
      </c>
      <c r="Y1025" s="1">
        <v>0</v>
      </c>
      <c r="Z1025" s="1">
        <v>0</v>
      </c>
    </row>
    <row r="1026" spans="1:26" x14ac:dyDescent="0.15">
      <c r="A1026">
        <f>主动技能!B1029</f>
        <v>1023</v>
      </c>
      <c r="B1026" s="4" t="str">
        <f>主动技能!H1029</f>
        <v>卡尔</v>
      </c>
      <c r="C1026" s="4" t="str">
        <f>主动技能!I1029</f>
        <v>对敌方单体攻击，造成100%攻击力（+74）点伤害。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>
        <f>主动技能!O1029</f>
        <v>0</v>
      </c>
      <c r="J1026">
        <f>主动技能!P1029</f>
        <v>0</v>
      </c>
      <c r="K1026">
        <f>主动技能!Q1029</f>
        <v>0</v>
      </c>
      <c r="L1026">
        <f>主动技能!R1029</f>
        <v>0</v>
      </c>
      <c r="M1026">
        <f>主动技能!S1029</f>
        <v>0</v>
      </c>
      <c r="N1026" t="str">
        <f>IF(主动技能!T1029="","",主动技能!T1029)</f>
        <v/>
      </c>
      <c r="O1026" t="str">
        <f>IF(主动技能!U1029="","",主动技能!U1029)</f>
        <v/>
      </c>
      <c r="P1026">
        <f>主动技能!V1029</f>
        <v>0</v>
      </c>
      <c r="Q1026">
        <f>主动技能!W1029</f>
        <v>0</v>
      </c>
      <c r="R1026">
        <f>主动技能!X1029</f>
        <v>0</v>
      </c>
      <c r="S1026">
        <f>主动技能!Y1029</f>
        <v>0</v>
      </c>
      <c r="T1026">
        <f>主动技能!Z1029</f>
        <v>100</v>
      </c>
      <c r="U1026">
        <f>主动技能!AB1029</f>
        <v>74</v>
      </c>
      <c r="V1026">
        <f>主动技能!AC1029</f>
        <v>0</v>
      </c>
      <c r="W1026">
        <f>主动技能!AD1029</f>
        <v>0</v>
      </c>
      <c r="X1026" s="1">
        <v>0</v>
      </c>
      <c r="Y1026" s="1">
        <v>0</v>
      </c>
      <c r="Z1026" s="1">
        <v>0</v>
      </c>
    </row>
    <row r="1027" spans="1:26" x14ac:dyDescent="0.15">
      <c r="A1027">
        <f>主动技能!B1030</f>
        <v>1024</v>
      </c>
      <c r="B1027" s="4" t="str">
        <f>主动技能!H1030</f>
        <v>卡尔</v>
      </c>
      <c r="C1027" s="4" t="str">
        <f>主动技能!I1030</f>
        <v>对敌方单体攻击，造成100%攻击力（+91）点伤害。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>
        <f>主动技能!O1030</f>
        <v>0</v>
      </c>
      <c r="J1027">
        <f>主动技能!P1030</f>
        <v>0</v>
      </c>
      <c r="K1027">
        <f>主动技能!Q1030</f>
        <v>0</v>
      </c>
      <c r="L1027">
        <f>主动技能!R1030</f>
        <v>0</v>
      </c>
      <c r="M1027">
        <f>主动技能!S1030</f>
        <v>0</v>
      </c>
      <c r="N1027" t="str">
        <f>IF(主动技能!T1030="","",主动技能!T1030)</f>
        <v/>
      </c>
      <c r="O1027" t="str">
        <f>IF(主动技能!U1030="","",主动技能!U1030)</f>
        <v/>
      </c>
      <c r="P1027">
        <f>主动技能!V1030</f>
        <v>0</v>
      </c>
      <c r="Q1027">
        <f>主动技能!W1030</f>
        <v>0</v>
      </c>
      <c r="R1027">
        <f>主动技能!X1030</f>
        <v>0</v>
      </c>
      <c r="S1027">
        <f>主动技能!Y1030</f>
        <v>0</v>
      </c>
      <c r="T1027">
        <f>主动技能!Z1030</f>
        <v>100</v>
      </c>
      <c r="U1027">
        <f>主动技能!AB1030</f>
        <v>91</v>
      </c>
      <c r="V1027">
        <f>主动技能!AC1030</f>
        <v>0</v>
      </c>
      <c r="W1027">
        <f>主动技能!AD1030</f>
        <v>0</v>
      </c>
      <c r="X1027" s="1">
        <v>0</v>
      </c>
      <c r="Y1027" s="1">
        <v>0</v>
      </c>
      <c r="Z1027" s="1">
        <v>0</v>
      </c>
    </row>
    <row r="1028" spans="1:26" x14ac:dyDescent="0.15">
      <c r="A1028">
        <f>主动技能!B1031</f>
        <v>1025</v>
      </c>
      <c r="B1028" s="4" t="str">
        <f>主动技能!H1031</f>
        <v>卡尔</v>
      </c>
      <c r="C1028" s="4" t="str">
        <f>主动技能!I1031</f>
        <v>对敌方单体攻击，造成100%攻击力（+113）点伤害。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>
        <f>主动技能!O1031</f>
        <v>0</v>
      </c>
      <c r="J1028">
        <f>主动技能!P1031</f>
        <v>0</v>
      </c>
      <c r="K1028">
        <f>主动技能!Q1031</f>
        <v>0</v>
      </c>
      <c r="L1028">
        <f>主动技能!R1031</f>
        <v>0</v>
      </c>
      <c r="M1028">
        <f>主动技能!S1031</f>
        <v>0</v>
      </c>
      <c r="N1028" t="str">
        <f>IF(主动技能!T1031="","",主动技能!T1031)</f>
        <v/>
      </c>
      <c r="O1028" t="str">
        <f>IF(主动技能!U1031="","",主动技能!U1031)</f>
        <v/>
      </c>
      <c r="P1028">
        <f>主动技能!V1031</f>
        <v>0</v>
      </c>
      <c r="Q1028">
        <f>主动技能!W1031</f>
        <v>0</v>
      </c>
      <c r="R1028">
        <f>主动技能!X1031</f>
        <v>0</v>
      </c>
      <c r="S1028">
        <f>主动技能!Y1031</f>
        <v>0</v>
      </c>
      <c r="T1028">
        <f>主动技能!Z1031</f>
        <v>100</v>
      </c>
      <c r="U1028">
        <f>主动技能!AB1031</f>
        <v>113</v>
      </c>
      <c r="V1028">
        <f>主动技能!AC1031</f>
        <v>0</v>
      </c>
      <c r="W1028">
        <f>主动技能!AD1031</f>
        <v>0</v>
      </c>
      <c r="X1028" s="1">
        <v>0</v>
      </c>
      <c r="Y1028" s="1">
        <v>0</v>
      </c>
      <c r="Z1028" s="1">
        <v>0</v>
      </c>
    </row>
    <row r="1029" spans="1:26" x14ac:dyDescent="0.15">
      <c r="A1029">
        <f>主动技能!B1032</f>
        <v>1026</v>
      </c>
      <c r="B1029" s="4" t="str">
        <f>主动技能!H1032</f>
        <v>卡尔</v>
      </c>
      <c r="C1029" s="4" t="str">
        <f>主动技能!I1032</f>
        <v>对敌方单体攻击，造成100%攻击力（+139）点伤害。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>
        <f>主动技能!O1032</f>
        <v>0</v>
      </c>
      <c r="J1029">
        <f>主动技能!P1032</f>
        <v>0</v>
      </c>
      <c r="K1029">
        <f>主动技能!Q1032</f>
        <v>0</v>
      </c>
      <c r="L1029">
        <f>主动技能!R1032</f>
        <v>0</v>
      </c>
      <c r="M1029">
        <f>主动技能!S1032</f>
        <v>0</v>
      </c>
      <c r="N1029" t="str">
        <f>IF(主动技能!T1032="","",主动技能!T1032)</f>
        <v/>
      </c>
      <c r="O1029" t="str">
        <f>IF(主动技能!U1032="","",主动技能!U1032)</f>
        <v/>
      </c>
      <c r="P1029">
        <f>主动技能!V1032</f>
        <v>0</v>
      </c>
      <c r="Q1029">
        <f>主动技能!W1032</f>
        <v>0</v>
      </c>
      <c r="R1029">
        <f>主动技能!X1032</f>
        <v>0</v>
      </c>
      <c r="S1029">
        <f>主动技能!Y1032</f>
        <v>0</v>
      </c>
      <c r="T1029">
        <f>主动技能!Z1032</f>
        <v>100</v>
      </c>
      <c r="U1029">
        <f>主动技能!AB1032</f>
        <v>139</v>
      </c>
      <c r="V1029">
        <f>主动技能!AC1032</f>
        <v>0</v>
      </c>
      <c r="W1029">
        <f>主动技能!AD1032</f>
        <v>0</v>
      </c>
      <c r="X1029" s="1">
        <v>0</v>
      </c>
      <c r="Y1029" s="1">
        <v>0</v>
      </c>
      <c r="Z1029" s="1">
        <v>0</v>
      </c>
    </row>
    <row r="1030" spans="1:26" x14ac:dyDescent="0.15">
      <c r="A1030">
        <f>主动技能!B1033</f>
        <v>1027</v>
      </c>
      <c r="B1030" s="4" t="str">
        <f>主动技能!H1033</f>
        <v>卡尔</v>
      </c>
      <c r="C1030" s="4" t="str">
        <f>主动技能!I1033</f>
        <v>对敌方单体攻击，造成100%攻击力（+171）点伤害。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>
        <f>主动技能!O1033</f>
        <v>0</v>
      </c>
      <c r="J1030">
        <f>主动技能!P1033</f>
        <v>0</v>
      </c>
      <c r="K1030">
        <f>主动技能!Q1033</f>
        <v>0</v>
      </c>
      <c r="L1030">
        <f>主动技能!R1033</f>
        <v>0</v>
      </c>
      <c r="M1030">
        <f>主动技能!S1033</f>
        <v>0</v>
      </c>
      <c r="N1030" t="str">
        <f>IF(主动技能!T1033="","",主动技能!T1033)</f>
        <v/>
      </c>
      <c r="O1030" t="str">
        <f>IF(主动技能!U1033="","",主动技能!U1033)</f>
        <v/>
      </c>
      <c r="P1030">
        <f>主动技能!V1033</f>
        <v>0</v>
      </c>
      <c r="Q1030">
        <f>主动技能!W1033</f>
        <v>0</v>
      </c>
      <c r="R1030">
        <f>主动技能!X1033</f>
        <v>0</v>
      </c>
      <c r="S1030">
        <f>主动技能!Y1033</f>
        <v>0</v>
      </c>
      <c r="T1030">
        <f>主动技能!Z1033</f>
        <v>100</v>
      </c>
      <c r="U1030">
        <f>主动技能!AB1033</f>
        <v>171</v>
      </c>
      <c r="V1030">
        <f>主动技能!AC1033</f>
        <v>0</v>
      </c>
      <c r="W1030">
        <f>主动技能!AD1033</f>
        <v>0</v>
      </c>
      <c r="X1030" s="1">
        <v>0</v>
      </c>
      <c r="Y1030" s="1">
        <v>0</v>
      </c>
      <c r="Z1030" s="1">
        <v>0</v>
      </c>
    </row>
    <row r="1031" spans="1:26" x14ac:dyDescent="0.15">
      <c r="A1031">
        <f>主动技能!B1034</f>
        <v>1028</v>
      </c>
      <c r="B1031" s="4" t="str">
        <f>主动技能!H1034</f>
        <v>卡尔</v>
      </c>
      <c r="C1031" s="4" t="str">
        <f>主动技能!I1034</f>
        <v>对敌方单体攻击，造成100%攻击力（+211）点伤害。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>
        <f>主动技能!O1034</f>
        <v>0</v>
      </c>
      <c r="J1031">
        <f>主动技能!P1034</f>
        <v>0</v>
      </c>
      <c r="K1031">
        <f>主动技能!Q1034</f>
        <v>0</v>
      </c>
      <c r="L1031">
        <f>主动技能!R1034</f>
        <v>0</v>
      </c>
      <c r="M1031">
        <f>主动技能!S1034</f>
        <v>0</v>
      </c>
      <c r="N1031" t="str">
        <f>IF(主动技能!T1034="","",主动技能!T1034)</f>
        <v/>
      </c>
      <c r="O1031" t="str">
        <f>IF(主动技能!U1034="","",主动技能!U1034)</f>
        <v/>
      </c>
      <c r="P1031">
        <f>主动技能!V1034</f>
        <v>0</v>
      </c>
      <c r="Q1031">
        <f>主动技能!W1034</f>
        <v>0</v>
      </c>
      <c r="R1031">
        <f>主动技能!X1034</f>
        <v>0</v>
      </c>
      <c r="S1031">
        <f>主动技能!Y1034</f>
        <v>0</v>
      </c>
      <c r="T1031">
        <f>主动技能!Z1034</f>
        <v>100</v>
      </c>
      <c r="U1031">
        <f>主动技能!AB1034</f>
        <v>211</v>
      </c>
      <c r="V1031">
        <f>主动技能!AC1034</f>
        <v>0</v>
      </c>
      <c r="W1031">
        <f>主动技能!AD1034</f>
        <v>0</v>
      </c>
      <c r="X1031" s="1">
        <v>0</v>
      </c>
      <c r="Y1031" s="1">
        <v>0</v>
      </c>
      <c r="Z1031" s="1">
        <v>0</v>
      </c>
    </row>
    <row r="1032" spans="1:26" x14ac:dyDescent="0.15">
      <c r="A1032">
        <f>主动技能!B1035</f>
        <v>1029</v>
      </c>
      <c r="B1032" s="4" t="str">
        <f>主动技能!H1035</f>
        <v>卡尔</v>
      </c>
      <c r="C1032" s="4" t="str">
        <f>主动技能!I1035</f>
        <v>对敌方单体攻击，造成100%攻击力（+260）点伤害。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>
        <f>主动技能!O1035</f>
        <v>0</v>
      </c>
      <c r="J1032">
        <f>主动技能!P1035</f>
        <v>0</v>
      </c>
      <c r="K1032">
        <f>主动技能!Q1035</f>
        <v>0</v>
      </c>
      <c r="L1032">
        <f>主动技能!R1035</f>
        <v>0</v>
      </c>
      <c r="M1032">
        <f>主动技能!S1035</f>
        <v>0</v>
      </c>
      <c r="N1032" t="str">
        <f>IF(主动技能!T1035="","",主动技能!T1035)</f>
        <v/>
      </c>
      <c r="O1032" t="str">
        <f>IF(主动技能!U1035="","",主动技能!U1035)</f>
        <v/>
      </c>
      <c r="P1032">
        <f>主动技能!V1035</f>
        <v>0</v>
      </c>
      <c r="Q1032">
        <f>主动技能!W1035</f>
        <v>0</v>
      </c>
      <c r="R1032">
        <f>主动技能!X1035</f>
        <v>0</v>
      </c>
      <c r="S1032">
        <f>主动技能!Y1035</f>
        <v>0</v>
      </c>
      <c r="T1032">
        <f>主动技能!Z1035</f>
        <v>100</v>
      </c>
      <c r="U1032">
        <f>主动技能!AB1035</f>
        <v>260</v>
      </c>
      <c r="V1032">
        <f>主动技能!AC1035</f>
        <v>0</v>
      </c>
      <c r="W1032">
        <f>主动技能!AD1035</f>
        <v>0</v>
      </c>
      <c r="X1032" s="1">
        <v>0</v>
      </c>
      <c r="Y1032" s="1">
        <v>0</v>
      </c>
      <c r="Z1032" s="1">
        <v>0</v>
      </c>
    </row>
    <row r="1033" spans="1:26" x14ac:dyDescent="0.15">
      <c r="A1033">
        <f>主动技能!B1036</f>
        <v>1030</v>
      </c>
      <c r="B1033" s="4" t="str">
        <f>主动技能!H1036</f>
        <v>卡尔</v>
      </c>
      <c r="C1033" s="4" t="str">
        <f>主动技能!I1036</f>
        <v>对敌方单体攻击，造成100%攻击力（+320）点伤害。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>
        <f>主动技能!O1036</f>
        <v>0</v>
      </c>
      <c r="J1033">
        <f>主动技能!P1036</f>
        <v>0</v>
      </c>
      <c r="K1033">
        <f>主动技能!Q1036</f>
        <v>0</v>
      </c>
      <c r="L1033">
        <f>主动技能!R1036</f>
        <v>0</v>
      </c>
      <c r="M1033">
        <f>主动技能!S1036</f>
        <v>0</v>
      </c>
      <c r="N1033" t="str">
        <f>IF(主动技能!T1036="","",主动技能!T1036)</f>
        <v/>
      </c>
      <c r="O1033" t="str">
        <f>IF(主动技能!U1036="","",主动技能!U1036)</f>
        <v/>
      </c>
      <c r="P1033">
        <f>主动技能!V1036</f>
        <v>0</v>
      </c>
      <c r="Q1033">
        <f>主动技能!W1036</f>
        <v>0</v>
      </c>
      <c r="R1033">
        <f>主动技能!X1036</f>
        <v>0</v>
      </c>
      <c r="S1033">
        <f>主动技能!Y1036</f>
        <v>0</v>
      </c>
      <c r="T1033">
        <f>主动技能!Z1036</f>
        <v>100</v>
      </c>
      <c r="U1033">
        <f>主动技能!AB1036</f>
        <v>320</v>
      </c>
      <c r="V1033">
        <f>主动技能!AC1036</f>
        <v>0</v>
      </c>
      <c r="W1033">
        <f>主动技能!AD1036</f>
        <v>0</v>
      </c>
      <c r="X1033" s="1">
        <v>0</v>
      </c>
      <c r="Y1033" s="1">
        <v>0</v>
      </c>
      <c r="Z1033" s="1">
        <v>0</v>
      </c>
    </row>
    <row r="1034" spans="1:26" x14ac:dyDescent="0.15">
      <c r="A1034">
        <f>主动技能!B1037</f>
        <v>1031</v>
      </c>
      <c r="B1034" s="4" t="str">
        <f>主动技能!H1037</f>
        <v>卡尔</v>
      </c>
      <c r="C1034" s="4" t="str">
        <f>主动技能!I1037</f>
        <v>对敌方单体攻击，造成100%攻击力（+394）点伤害。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>
        <f>主动技能!O1037</f>
        <v>0</v>
      </c>
      <c r="J1034">
        <f>主动技能!P1037</f>
        <v>0</v>
      </c>
      <c r="K1034">
        <f>主动技能!Q1037</f>
        <v>0</v>
      </c>
      <c r="L1034">
        <f>主动技能!R1037</f>
        <v>0</v>
      </c>
      <c r="M1034">
        <f>主动技能!S1037</f>
        <v>0</v>
      </c>
      <c r="N1034" t="str">
        <f>IF(主动技能!T1037="","",主动技能!T1037)</f>
        <v/>
      </c>
      <c r="O1034" t="str">
        <f>IF(主动技能!U1037="","",主动技能!U1037)</f>
        <v/>
      </c>
      <c r="P1034">
        <f>主动技能!V1037</f>
        <v>0</v>
      </c>
      <c r="Q1034">
        <f>主动技能!W1037</f>
        <v>0</v>
      </c>
      <c r="R1034">
        <f>主动技能!X1037</f>
        <v>0</v>
      </c>
      <c r="S1034">
        <f>主动技能!Y1037</f>
        <v>0</v>
      </c>
      <c r="T1034">
        <f>主动技能!Z1037</f>
        <v>100</v>
      </c>
      <c r="U1034">
        <f>主动技能!AB1037</f>
        <v>394</v>
      </c>
      <c r="V1034">
        <f>主动技能!AC1037</f>
        <v>0</v>
      </c>
      <c r="W1034">
        <f>主动技能!AD1037</f>
        <v>0</v>
      </c>
      <c r="X1034" s="1">
        <v>0</v>
      </c>
      <c r="Y1034" s="1">
        <v>0</v>
      </c>
      <c r="Z1034" s="1">
        <v>0</v>
      </c>
    </row>
    <row r="1035" spans="1:26" x14ac:dyDescent="0.15">
      <c r="A1035">
        <f>主动技能!B1038</f>
        <v>1032</v>
      </c>
      <c r="B1035" s="4" t="str">
        <f>主动技能!H1038</f>
        <v>卡尔</v>
      </c>
      <c r="C1035" s="4" t="str">
        <f>主动技能!I1038</f>
        <v>对敌方单体攻击，造成100%攻击力（+485）点伤害。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>
        <f>主动技能!O1038</f>
        <v>0</v>
      </c>
      <c r="J1035">
        <f>主动技能!P1038</f>
        <v>0</v>
      </c>
      <c r="K1035">
        <f>主动技能!Q1038</f>
        <v>0</v>
      </c>
      <c r="L1035">
        <f>主动技能!R1038</f>
        <v>0</v>
      </c>
      <c r="M1035">
        <f>主动技能!S1038</f>
        <v>0</v>
      </c>
      <c r="N1035" t="str">
        <f>IF(主动技能!T1038="","",主动技能!T1038)</f>
        <v/>
      </c>
      <c r="O1035" t="str">
        <f>IF(主动技能!U1038="","",主动技能!U1038)</f>
        <v/>
      </c>
      <c r="P1035">
        <f>主动技能!V1038</f>
        <v>0</v>
      </c>
      <c r="Q1035">
        <f>主动技能!W1038</f>
        <v>0</v>
      </c>
      <c r="R1035">
        <f>主动技能!X1038</f>
        <v>0</v>
      </c>
      <c r="S1035">
        <f>主动技能!Y1038</f>
        <v>0</v>
      </c>
      <c r="T1035">
        <f>主动技能!Z1038</f>
        <v>100</v>
      </c>
      <c r="U1035">
        <f>主动技能!AB1038</f>
        <v>485</v>
      </c>
      <c r="V1035">
        <f>主动技能!AC1038</f>
        <v>0</v>
      </c>
      <c r="W1035">
        <f>主动技能!AD1038</f>
        <v>0</v>
      </c>
      <c r="X1035" s="1">
        <v>0</v>
      </c>
      <c r="Y1035" s="1">
        <v>0</v>
      </c>
      <c r="Z1035" s="1">
        <v>0</v>
      </c>
    </row>
    <row r="1036" spans="1:26" x14ac:dyDescent="0.15">
      <c r="A1036">
        <f>主动技能!B1039</f>
        <v>1033</v>
      </c>
      <c r="B1036" s="4" t="str">
        <f>主动技能!H1039</f>
        <v>卡尔</v>
      </c>
      <c r="C1036" s="4" t="str">
        <f>主动技能!I1039</f>
        <v>对敌方单体攻击，造成100%攻击力（+597）点伤害。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>
        <f>主动技能!O1039</f>
        <v>0</v>
      </c>
      <c r="J1036">
        <f>主动技能!P1039</f>
        <v>0</v>
      </c>
      <c r="K1036">
        <f>主动技能!Q1039</f>
        <v>0</v>
      </c>
      <c r="L1036">
        <f>主动技能!R1039</f>
        <v>0</v>
      </c>
      <c r="M1036">
        <f>主动技能!S1039</f>
        <v>0</v>
      </c>
      <c r="N1036" t="str">
        <f>IF(主动技能!T1039="","",主动技能!T1039)</f>
        <v/>
      </c>
      <c r="O1036" t="str">
        <f>IF(主动技能!U1039="","",主动技能!U1039)</f>
        <v/>
      </c>
      <c r="P1036">
        <f>主动技能!V1039</f>
        <v>0</v>
      </c>
      <c r="Q1036">
        <f>主动技能!W1039</f>
        <v>0</v>
      </c>
      <c r="R1036">
        <f>主动技能!X1039</f>
        <v>0</v>
      </c>
      <c r="S1036">
        <f>主动技能!Y1039</f>
        <v>0</v>
      </c>
      <c r="T1036">
        <f>主动技能!Z1039</f>
        <v>100</v>
      </c>
      <c r="U1036">
        <f>主动技能!AB1039</f>
        <v>597</v>
      </c>
      <c r="V1036">
        <f>主动技能!AC1039</f>
        <v>0</v>
      </c>
      <c r="W1036">
        <f>主动技能!AD1039</f>
        <v>0</v>
      </c>
      <c r="X1036" s="1">
        <v>0</v>
      </c>
      <c r="Y1036" s="1">
        <v>0</v>
      </c>
      <c r="Z1036" s="1">
        <v>0</v>
      </c>
    </row>
    <row r="1037" spans="1:26" x14ac:dyDescent="0.15">
      <c r="A1037">
        <f>主动技能!B1040</f>
        <v>1034</v>
      </c>
      <c r="B1037" s="4" t="str">
        <f>主动技能!H1040</f>
        <v>卡尔</v>
      </c>
      <c r="C1037" s="4" t="str">
        <f>主动技能!I1040</f>
        <v>对敌方单体攻击，造成100%攻击力（+735）点伤害。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>
        <f>主动技能!O1040</f>
        <v>0</v>
      </c>
      <c r="J1037">
        <f>主动技能!P1040</f>
        <v>0</v>
      </c>
      <c r="K1037">
        <f>主动技能!Q1040</f>
        <v>0</v>
      </c>
      <c r="L1037">
        <f>主动技能!R1040</f>
        <v>0</v>
      </c>
      <c r="M1037">
        <f>主动技能!S1040</f>
        <v>0</v>
      </c>
      <c r="N1037" t="str">
        <f>IF(主动技能!T1040="","",主动技能!T1040)</f>
        <v/>
      </c>
      <c r="O1037" t="str">
        <f>IF(主动技能!U1040="","",主动技能!U1040)</f>
        <v/>
      </c>
      <c r="P1037">
        <f>主动技能!V1040</f>
        <v>0</v>
      </c>
      <c r="Q1037">
        <f>主动技能!W1040</f>
        <v>0</v>
      </c>
      <c r="R1037">
        <f>主动技能!X1040</f>
        <v>0</v>
      </c>
      <c r="S1037">
        <f>主动技能!Y1040</f>
        <v>0</v>
      </c>
      <c r="T1037">
        <f>主动技能!Z1040</f>
        <v>100</v>
      </c>
      <c r="U1037">
        <f>主动技能!AB1040</f>
        <v>735</v>
      </c>
      <c r="V1037">
        <f>主动技能!AC1040</f>
        <v>0</v>
      </c>
      <c r="W1037">
        <f>主动技能!AD1040</f>
        <v>0</v>
      </c>
      <c r="X1037" s="1">
        <v>0</v>
      </c>
      <c r="Y1037" s="1">
        <v>0</v>
      </c>
      <c r="Z1037" s="1">
        <v>0</v>
      </c>
    </row>
    <row r="1038" spans="1:26" x14ac:dyDescent="0.15">
      <c r="A1038">
        <f>主动技能!B1041</f>
        <v>1035</v>
      </c>
      <c r="B1038" s="4" t="str">
        <f>主动技能!H1041</f>
        <v>卡尔</v>
      </c>
      <c r="C1038" s="4" t="str">
        <f>主动技能!I1041</f>
        <v>对敌方单体攻击，造成100%攻击力（+906）点伤害。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>
        <f>主动技能!O1041</f>
        <v>0</v>
      </c>
      <c r="J1038">
        <f>主动技能!P1041</f>
        <v>0</v>
      </c>
      <c r="K1038">
        <f>主动技能!Q1041</f>
        <v>0</v>
      </c>
      <c r="L1038">
        <f>主动技能!R1041</f>
        <v>0</v>
      </c>
      <c r="M1038">
        <f>主动技能!S1041</f>
        <v>0</v>
      </c>
      <c r="N1038" t="str">
        <f>IF(主动技能!T1041="","",主动技能!T1041)</f>
        <v/>
      </c>
      <c r="O1038" t="str">
        <f>IF(主动技能!U1041="","",主动技能!U1041)</f>
        <v/>
      </c>
      <c r="P1038">
        <f>主动技能!V1041</f>
        <v>0</v>
      </c>
      <c r="Q1038">
        <f>主动技能!W1041</f>
        <v>0</v>
      </c>
      <c r="R1038">
        <f>主动技能!X1041</f>
        <v>0</v>
      </c>
      <c r="S1038">
        <f>主动技能!Y1041</f>
        <v>0</v>
      </c>
      <c r="T1038">
        <f>主动技能!Z1041</f>
        <v>100</v>
      </c>
      <c r="U1038">
        <f>主动技能!AB1041</f>
        <v>906</v>
      </c>
      <c r="V1038">
        <f>主动技能!AC1041</f>
        <v>0</v>
      </c>
      <c r="W1038">
        <f>主动技能!AD1041</f>
        <v>0</v>
      </c>
      <c r="X1038" s="1">
        <v>0</v>
      </c>
      <c r="Y1038" s="1">
        <v>0</v>
      </c>
      <c r="Z1038" s="1">
        <v>0</v>
      </c>
    </row>
    <row r="1039" spans="1:26" x14ac:dyDescent="0.15">
      <c r="A1039">
        <f>主动技能!B1042</f>
        <v>1036</v>
      </c>
      <c r="B1039" s="4" t="str">
        <f>主动技能!H1042</f>
        <v>卡尔</v>
      </c>
      <c r="C1039" s="4" t="str">
        <f>主动技能!I1042</f>
        <v>对敌方单体攻击，造成100%攻击力（+1115）点伤害。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>
        <f>主动技能!O1042</f>
        <v>0</v>
      </c>
      <c r="J1039">
        <f>主动技能!P1042</f>
        <v>0</v>
      </c>
      <c r="K1039">
        <f>主动技能!Q1042</f>
        <v>0</v>
      </c>
      <c r="L1039">
        <f>主动技能!R1042</f>
        <v>0</v>
      </c>
      <c r="M1039">
        <f>主动技能!S1042</f>
        <v>0</v>
      </c>
      <c r="N1039" t="str">
        <f>IF(主动技能!T1042="","",主动技能!T1042)</f>
        <v/>
      </c>
      <c r="O1039" t="str">
        <f>IF(主动技能!U1042="","",主动技能!U1042)</f>
        <v/>
      </c>
      <c r="P1039">
        <f>主动技能!V1042</f>
        <v>0</v>
      </c>
      <c r="Q1039">
        <f>主动技能!W1042</f>
        <v>0</v>
      </c>
      <c r="R1039">
        <f>主动技能!X1042</f>
        <v>0</v>
      </c>
      <c r="S1039">
        <f>主动技能!Y1042</f>
        <v>0</v>
      </c>
      <c r="T1039">
        <f>主动技能!Z1042</f>
        <v>100</v>
      </c>
      <c r="U1039">
        <f>主动技能!AB1042</f>
        <v>1115</v>
      </c>
      <c r="V1039">
        <f>主动技能!AC1042</f>
        <v>0</v>
      </c>
      <c r="W1039">
        <f>主动技能!AD1042</f>
        <v>0</v>
      </c>
      <c r="X1039" s="1">
        <v>0</v>
      </c>
      <c r="Y1039" s="1">
        <v>0</v>
      </c>
      <c r="Z1039" s="1">
        <v>0</v>
      </c>
    </row>
    <row r="1040" spans="1:26" x14ac:dyDescent="0.15">
      <c r="A1040">
        <f>主动技能!B1043</f>
        <v>1037</v>
      </c>
      <c r="B1040" s="4" t="str">
        <f>主动技能!H1043</f>
        <v>卡尔</v>
      </c>
      <c r="C1040" s="4" t="str">
        <f>主动技能!I1043</f>
        <v>对敌方单体攻击，造成100%攻击力（+1373）点伤害。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>
        <f>主动技能!O1043</f>
        <v>0</v>
      </c>
      <c r="J1040">
        <f>主动技能!P1043</f>
        <v>0</v>
      </c>
      <c r="K1040">
        <f>主动技能!Q1043</f>
        <v>0</v>
      </c>
      <c r="L1040">
        <f>主动技能!R1043</f>
        <v>0</v>
      </c>
      <c r="M1040">
        <f>主动技能!S1043</f>
        <v>0</v>
      </c>
      <c r="N1040" t="str">
        <f>IF(主动技能!T1043="","",主动技能!T1043)</f>
        <v/>
      </c>
      <c r="O1040" t="str">
        <f>IF(主动技能!U1043="","",主动技能!U1043)</f>
        <v/>
      </c>
      <c r="P1040">
        <f>主动技能!V1043</f>
        <v>0</v>
      </c>
      <c r="Q1040">
        <f>主动技能!W1043</f>
        <v>0</v>
      </c>
      <c r="R1040">
        <f>主动技能!X1043</f>
        <v>0</v>
      </c>
      <c r="S1040">
        <f>主动技能!Y1043</f>
        <v>0</v>
      </c>
      <c r="T1040">
        <f>主动技能!Z1043</f>
        <v>100</v>
      </c>
      <c r="U1040">
        <f>主动技能!AB1043</f>
        <v>1373</v>
      </c>
      <c r="V1040">
        <f>主动技能!AC1043</f>
        <v>0</v>
      </c>
      <c r="W1040">
        <f>主动技能!AD1043</f>
        <v>0</v>
      </c>
      <c r="X1040" s="1">
        <v>0</v>
      </c>
      <c r="Y1040" s="1">
        <v>0</v>
      </c>
      <c r="Z1040" s="1">
        <v>0</v>
      </c>
    </row>
    <row r="1041" spans="1:26" x14ac:dyDescent="0.15">
      <c r="A1041">
        <f>主动技能!B1044</f>
        <v>1038</v>
      </c>
      <c r="B1041" s="4" t="str">
        <f>主动技能!H1044</f>
        <v>卡尔</v>
      </c>
      <c r="C1041" s="4" t="str">
        <f>主动技能!I1044</f>
        <v>对敌方单体攻击，造成100%攻击力（+1691）点伤害。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>
        <f>主动技能!O1044</f>
        <v>0</v>
      </c>
      <c r="J1041">
        <f>主动技能!P1044</f>
        <v>0</v>
      </c>
      <c r="K1041">
        <f>主动技能!Q1044</f>
        <v>0</v>
      </c>
      <c r="L1041">
        <f>主动技能!R1044</f>
        <v>0</v>
      </c>
      <c r="M1041">
        <f>主动技能!S1044</f>
        <v>0</v>
      </c>
      <c r="N1041" t="str">
        <f>IF(主动技能!T1044="","",主动技能!T1044)</f>
        <v/>
      </c>
      <c r="O1041" t="str">
        <f>IF(主动技能!U1044="","",主动技能!U1044)</f>
        <v/>
      </c>
      <c r="P1041">
        <f>主动技能!V1044</f>
        <v>0</v>
      </c>
      <c r="Q1041">
        <f>主动技能!W1044</f>
        <v>0</v>
      </c>
      <c r="R1041">
        <f>主动技能!X1044</f>
        <v>0</v>
      </c>
      <c r="S1041">
        <f>主动技能!Y1044</f>
        <v>0</v>
      </c>
      <c r="T1041">
        <f>主动技能!Z1044</f>
        <v>100</v>
      </c>
      <c r="U1041">
        <f>主动技能!AB1044</f>
        <v>1691</v>
      </c>
      <c r="V1041">
        <f>主动技能!AC1044</f>
        <v>0</v>
      </c>
      <c r="W1041">
        <f>主动技能!AD1044</f>
        <v>0</v>
      </c>
      <c r="X1041" s="1">
        <v>0</v>
      </c>
      <c r="Y1041" s="1">
        <v>0</v>
      </c>
      <c r="Z1041" s="1">
        <v>0</v>
      </c>
    </row>
    <row r="1042" spans="1:26" x14ac:dyDescent="0.15">
      <c r="A1042">
        <f>主动技能!B1045</f>
        <v>1039</v>
      </c>
      <c r="B1042" s="4" t="str">
        <f>主动技能!H1045</f>
        <v>卡尔</v>
      </c>
      <c r="C1042" s="4" t="str">
        <f>主动技能!I1045</f>
        <v>对敌方单体攻击，造成100%攻击力（+2082）点伤害。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>
        <f>主动技能!O1045</f>
        <v>0</v>
      </c>
      <c r="J1042">
        <f>主动技能!P1045</f>
        <v>0</v>
      </c>
      <c r="K1042">
        <f>主动技能!Q1045</f>
        <v>0</v>
      </c>
      <c r="L1042">
        <f>主动技能!R1045</f>
        <v>0</v>
      </c>
      <c r="M1042">
        <f>主动技能!S1045</f>
        <v>0</v>
      </c>
      <c r="N1042" t="str">
        <f>IF(主动技能!T1045="","",主动技能!T1045)</f>
        <v/>
      </c>
      <c r="O1042" t="str">
        <f>IF(主动技能!U1045="","",主动技能!U1045)</f>
        <v/>
      </c>
      <c r="P1042">
        <f>主动技能!V1045</f>
        <v>0</v>
      </c>
      <c r="Q1042">
        <f>主动技能!W1045</f>
        <v>0</v>
      </c>
      <c r="R1042">
        <f>主动技能!X1045</f>
        <v>0</v>
      </c>
      <c r="S1042">
        <f>主动技能!Y1045</f>
        <v>0</v>
      </c>
      <c r="T1042">
        <f>主动技能!Z1045</f>
        <v>100</v>
      </c>
      <c r="U1042">
        <f>主动技能!AB1045</f>
        <v>2082</v>
      </c>
      <c r="V1042">
        <f>主动技能!AC1045</f>
        <v>0</v>
      </c>
      <c r="W1042">
        <f>主动技能!AD1045</f>
        <v>0</v>
      </c>
      <c r="X1042" s="1">
        <v>0</v>
      </c>
      <c r="Y1042" s="1">
        <v>0</v>
      </c>
      <c r="Z1042" s="1">
        <v>0</v>
      </c>
    </row>
    <row r="1043" spans="1:26" x14ac:dyDescent="0.15">
      <c r="A1043">
        <f>主动技能!B1046</f>
        <v>1040</v>
      </c>
      <c r="B1043" s="4" t="str">
        <f>主动技能!H1046</f>
        <v>卡尔</v>
      </c>
      <c r="C1043" s="4" t="str">
        <f>主动技能!I1046</f>
        <v>对敌方单体攻击，造成100%攻击力（+2563）点伤害。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>
        <f>主动技能!O1046</f>
        <v>0</v>
      </c>
      <c r="J1043">
        <f>主动技能!P1046</f>
        <v>0</v>
      </c>
      <c r="K1043">
        <f>主动技能!Q1046</f>
        <v>0</v>
      </c>
      <c r="L1043">
        <f>主动技能!R1046</f>
        <v>0</v>
      </c>
      <c r="M1043">
        <f>主动技能!S1046</f>
        <v>0</v>
      </c>
      <c r="N1043" t="str">
        <f>IF(主动技能!T1046="","",主动技能!T1046)</f>
        <v/>
      </c>
      <c r="O1043" t="str">
        <f>IF(主动技能!U1046="","",主动技能!U1046)</f>
        <v/>
      </c>
      <c r="P1043">
        <f>主动技能!V1046</f>
        <v>0</v>
      </c>
      <c r="Q1043">
        <f>主动技能!W1046</f>
        <v>0</v>
      </c>
      <c r="R1043">
        <f>主动技能!X1046</f>
        <v>0</v>
      </c>
      <c r="S1043">
        <f>主动技能!Y1046</f>
        <v>0</v>
      </c>
      <c r="T1043">
        <f>主动技能!Z1046</f>
        <v>100</v>
      </c>
      <c r="U1043">
        <f>主动技能!AB1046</f>
        <v>2563</v>
      </c>
      <c r="V1043">
        <f>主动技能!AC1046</f>
        <v>0</v>
      </c>
      <c r="W1043">
        <f>主动技能!AD1046</f>
        <v>0</v>
      </c>
      <c r="X1043" s="1">
        <v>0</v>
      </c>
      <c r="Y1043" s="1">
        <v>0</v>
      </c>
      <c r="Z1043" s="1">
        <v>0</v>
      </c>
    </row>
    <row r="1044" spans="1:26" x14ac:dyDescent="0.15">
      <c r="A1044">
        <f>主动技能!B1047</f>
        <v>1041</v>
      </c>
      <c r="B1044" s="4" t="str">
        <f>主动技能!H1047</f>
        <v>玄冰剑</v>
      </c>
      <c r="C1044" s="4" t="str">
        <f>主动技能!I1047</f>
        <v>对敌方单体造成125%攻击力（+95）伤害，附带减防</v>
      </c>
      <c r="D1044" s="4">
        <f>VLOOKUP(主动技能!J1047,对应表!F:G,2,FALSE)</f>
        <v>1</v>
      </c>
      <c r="E1044" s="4">
        <f>VLOOKUP(主动技能!K1047,对应表!J:K,2,FALSE)</f>
        <v>1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>
        <f>主动技能!O1047</f>
        <v>0</v>
      </c>
      <c r="J1044">
        <f>主动技能!P1047</f>
        <v>0</v>
      </c>
      <c r="K1044">
        <f>主动技能!Q1047</f>
        <v>0</v>
      </c>
      <c r="L1044">
        <f>主动技能!R1047</f>
        <v>0</v>
      </c>
      <c r="M1044">
        <f>主动技能!S1047</f>
        <v>0</v>
      </c>
      <c r="N1044" t="str">
        <f>IF(主动技能!T1047="","",主动技能!T1047)</f>
        <v>65:100:2:0</v>
      </c>
      <c r="O1044" t="str">
        <f>IF(主动技能!U1047="","",主动技能!U1047)</f>
        <v/>
      </c>
      <c r="P1044">
        <f>主动技能!V1047</f>
        <v>0</v>
      </c>
      <c r="Q1044">
        <f>主动技能!W1047</f>
        <v>0</v>
      </c>
      <c r="R1044">
        <f>主动技能!X1047</f>
        <v>0</v>
      </c>
      <c r="S1044">
        <f>主动技能!Y1047</f>
        <v>50</v>
      </c>
      <c r="T1044">
        <f>主动技能!Z1047</f>
        <v>125</v>
      </c>
      <c r="U1044">
        <f>主动技能!AB1047</f>
        <v>95</v>
      </c>
      <c r="V1044">
        <f>主动技能!AC1047</f>
        <v>0</v>
      </c>
      <c r="W1044">
        <f>主动技能!AD1047</f>
        <v>0</v>
      </c>
      <c r="X1044" s="1">
        <v>0</v>
      </c>
      <c r="Y1044" s="1">
        <v>0</v>
      </c>
      <c r="Z1044" s="1">
        <v>0</v>
      </c>
    </row>
    <row r="1045" spans="1:26" x14ac:dyDescent="0.15">
      <c r="A1045">
        <f>主动技能!B1048</f>
        <v>1042</v>
      </c>
      <c r="B1045" s="4" t="str">
        <f>主动技能!H1048</f>
        <v>玄冰剑</v>
      </c>
      <c r="C1045" s="4" t="str">
        <f>主动技能!I1048</f>
        <v>对敌方单体造成125%攻击力（+140）伤害，附带减防</v>
      </c>
      <c r="D1045" s="4">
        <f>VLOOKUP(主动技能!J1048,对应表!F:G,2,FALSE)</f>
        <v>1</v>
      </c>
      <c r="E1045" s="4">
        <f>VLOOKUP(主动技能!K1048,对应表!J:K,2,FALSE)</f>
        <v>1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>
        <f>主动技能!O1048</f>
        <v>0</v>
      </c>
      <c r="J1045">
        <f>主动技能!P1048</f>
        <v>0</v>
      </c>
      <c r="K1045">
        <f>主动技能!Q1048</f>
        <v>0</v>
      </c>
      <c r="L1045">
        <f>主动技能!R1048</f>
        <v>0</v>
      </c>
      <c r="M1045">
        <f>主动技能!S1048</f>
        <v>0</v>
      </c>
      <c r="N1045" t="str">
        <f>IF(主动技能!T1048="","",主动技能!T1048)</f>
        <v>65:100:2:0</v>
      </c>
      <c r="O1045" t="str">
        <f>IF(主动技能!U1048="","",主动技能!U1048)</f>
        <v/>
      </c>
      <c r="P1045">
        <f>主动技能!V1048</f>
        <v>0</v>
      </c>
      <c r="Q1045">
        <f>主动技能!W1048</f>
        <v>0</v>
      </c>
      <c r="R1045">
        <f>主动技能!X1048</f>
        <v>0</v>
      </c>
      <c r="S1045">
        <f>主动技能!Y1048</f>
        <v>50</v>
      </c>
      <c r="T1045">
        <f>主动技能!Z1048</f>
        <v>125</v>
      </c>
      <c r="U1045">
        <f>主动技能!AB1048</f>
        <v>140</v>
      </c>
      <c r="V1045">
        <f>主动技能!AC1048</f>
        <v>0</v>
      </c>
      <c r="W1045">
        <f>主动技能!AD1048</f>
        <v>0</v>
      </c>
      <c r="X1045" s="1">
        <v>0</v>
      </c>
      <c r="Y1045" s="1">
        <v>0</v>
      </c>
      <c r="Z1045" s="1">
        <v>0</v>
      </c>
    </row>
    <row r="1046" spans="1:26" x14ac:dyDescent="0.15">
      <c r="A1046">
        <f>主动技能!B1049</f>
        <v>1043</v>
      </c>
      <c r="B1046" s="4" t="str">
        <f>主动技能!H1049</f>
        <v>玄冰剑</v>
      </c>
      <c r="C1046" s="4" t="str">
        <f>主动技能!I1049</f>
        <v>对敌方单体造成125%攻击力（+185）伤害，附带减防</v>
      </c>
      <c r="D1046" s="4">
        <f>VLOOKUP(主动技能!J1049,对应表!F:G,2,FALSE)</f>
        <v>1</v>
      </c>
      <c r="E1046" s="4">
        <f>VLOOKUP(主动技能!K1049,对应表!J:K,2,FALSE)</f>
        <v>1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>
        <f>主动技能!O1049</f>
        <v>0</v>
      </c>
      <c r="J1046">
        <f>主动技能!P1049</f>
        <v>0</v>
      </c>
      <c r="K1046">
        <f>主动技能!Q1049</f>
        <v>0</v>
      </c>
      <c r="L1046">
        <f>主动技能!R1049</f>
        <v>0</v>
      </c>
      <c r="M1046">
        <f>主动技能!S1049</f>
        <v>0</v>
      </c>
      <c r="N1046" t="str">
        <f>IF(主动技能!T1049="","",主动技能!T1049)</f>
        <v>65:100:2:0</v>
      </c>
      <c r="O1046" t="str">
        <f>IF(主动技能!U1049="","",主动技能!U1049)</f>
        <v/>
      </c>
      <c r="P1046">
        <f>主动技能!V1049</f>
        <v>0</v>
      </c>
      <c r="Q1046">
        <f>主动技能!W1049</f>
        <v>0</v>
      </c>
      <c r="R1046">
        <f>主动技能!X1049</f>
        <v>0</v>
      </c>
      <c r="S1046">
        <f>主动技能!Y1049</f>
        <v>50</v>
      </c>
      <c r="T1046">
        <f>主动技能!Z1049</f>
        <v>125</v>
      </c>
      <c r="U1046">
        <f>主动技能!AB1049</f>
        <v>185</v>
      </c>
      <c r="V1046">
        <f>主动技能!AC1049</f>
        <v>0</v>
      </c>
      <c r="W1046">
        <f>主动技能!AD1049</f>
        <v>0</v>
      </c>
      <c r="X1046" s="1">
        <v>0</v>
      </c>
      <c r="Y1046" s="1">
        <v>0</v>
      </c>
      <c r="Z1046" s="1">
        <v>0</v>
      </c>
    </row>
    <row r="1047" spans="1:26" x14ac:dyDescent="0.15">
      <c r="A1047">
        <f>主动技能!B1050</f>
        <v>1044</v>
      </c>
      <c r="B1047" s="4" t="str">
        <f>主动技能!H1050</f>
        <v>玄冰剑</v>
      </c>
      <c r="C1047" s="4" t="str">
        <f>主动技能!I1050</f>
        <v>对敌方单体造成125%攻击力（+229）伤害，附带减防</v>
      </c>
      <c r="D1047" s="4">
        <f>VLOOKUP(主动技能!J1050,对应表!F:G,2,FALSE)</f>
        <v>1</v>
      </c>
      <c r="E1047" s="4">
        <f>VLOOKUP(主动技能!K1050,对应表!J:K,2,FALSE)</f>
        <v>1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>
        <f>主动技能!O1050</f>
        <v>0</v>
      </c>
      <c r="J1047">
        <f>主动技能!P1050</f>
        <v>0</v>
      </c>
      <c r="K1047">
        <f>主动技能!Q1050</f>
        <v>0</v>
      </c>
      <c r="L1047">
        <f>主动技能!R1050</f>
        <v>0</v>
      </c>
      <c r="M1047">
        <f>主动技能!S1050</f>
        <v>0</v>
      </c>
      <c r="N1047" t="str">
        <f>IF(主动技能!T1050="","",主动技能!T1050)</f>
        <v>65:100:2:0</v>
      </c>
      <c r="O1047" t="str">
        <f>IF(主动技能!U1050="","",主动技能!U1050)</f>
        <v/>
      </c>
      <c r="P1047">
        <f>主动技能!V1050</f>
        <v>0</v>
      </c>
      <c r="Q1047">
        <f>主动技能!W1050</f>
        <v>0</v>
      </c>
      <c r="R1047">
        <f>主动技能!X1050</f>
        <v>0</v>
      </c>
      <c r="S1047">
        <f>主动技能!Y1050</f>
        <v>50</v>
      </c>
      <c r="T1047">
        <f>主动技能!Z1050</f>
        <v>125</v>
      </c>
      <c r="U1047">
        <f>主动技能!AB1050</f>
        <v>229</v>
      </c>
      <c r="V1047">
        <f>主动技能!AC1050</f>
        <v>0</v>
      </c>
      <c r="W1047">
        <f>主动技能!AD1050</f>
        <v>0</v>
      </c>
      <c r="X1047" s="1">
        <v>0</v>
      </c>
      <c r="Y1047" s="1">
        <v>0</v>
      </c>
      <c r="Z1047" s="1">
        <v>0</v>
      </c>
    </row>
    <row r="1048" spans="1:26" x14ac:dyDescent="0.15">
      <c r="A1048">
        <f>主动技能!B1051</f>
        <v>1045</v>
      </c>
      <c r="B1048" s="4" t="str">
        <f>主动技能!H1051</f>
        <v>玄冰剑</v>
      </c>
      <c r="C1048" s="4" t="str">
        <f>主动技能!I1051</f>
        <v>对敌方单体造成125%攻击力（+282）伤害，附带减防</v>
      </c>
      <c r="D1048" s="4">
        <f>VLOOKUP(主动技能!J1051,对应表!F:G,2,FALSE)</f>
        <v>1</v>
      </c>
      <c r="E1048" s="4">
        <f>VLOOKUP(主动技能!K1051,对应表!J:K,2,FALSE)</f>
        <v>1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>
        <f>主动技能!O1051</f>
        <v>0</v>
      </c>
      <c r="J1048">
        <f>主动技能!P1051</f>
        <v>0</v>
      </c>
      <c r="K1048">
        <f>主动技能!Q1051</f>
        <v>0</v>
      </c>
      <c r="L1048">
        <f>主动技能!R1051</f>
        <v>0</v>
      </c>
      <c r="M1048">
        <f>主动技能!S1051</f>
        <v>0</v>
      </c>
      <c r="N1048" t="str">
        <f>IF(主动技能!T1051="","",主动技能!T1051)</f>
        <v>65:100:2:0</v>
      </c>
      <c r="O1048" t="str">
        <f>IF(主动技能!U1051="","",主动技能!U1051)</f>
        <v/>
      </c>
      <c r="P1048">
        <f>主动技能!V1051</f>
        <v>0</v>
      </c>
      <c r="Q1048">
        <f>主动技能!W1051</f>
        <v>0</v>
      </c>
      <c r="R1048">
        <f>主动技能!X1051</f>
        <v>0</v>
      </c>
      <c r="S1048">
        <f>主动技能!Y1051</f>
        <v>50</v>
      </c>
      <c r="T1048">
        <f>主动技能!Z1051</f>
        <v>125</v>
      </c>
      <c r="U1048">
        <f>主动技能!AB1051</f>
        <v>282</v>
      </c>
      <c r="V1048">
        <f>主动技能!AC1051</f>
        <v>0</v>
      </c>
      <c r="W1048">
        <f>主动技能!AD1051</f>
        <v>0</v>
      </c>
      <c r="X1048" s="1">
        <v>0</v>
      </c>
      <c r="Y1048" s="1">
        <v>0</v>
      </c>
      <c r="Z1048" s="1">
        <v>0</v>
      </c>
    </row>
    <row r="1049" spans="1:26" x14ac:dyDescent="0.15">
      <c r="A1049">
        <f>主动技能!B1052</f>
        <v>1046</v>
      </c>
      <c r="B1049" s="4" t="str">
        <f>主动技能!H1052</f>
        <v>玄冰剑</v>
      </c>
      <c r="C1049" s="4" t="str">
        <f>主动技能!I1052</f>
        <v>对敌方单体造成125%攻击力（+348）伤害，附带减防</v>
      </c>
      <c r="D1049" s="4">
        <f>VLOOKUP(主动技能!J1052,对应表!F:G,2,FALSE)</f>
        <v>1</v>
      </c>
      <c r="E1049" s="4">
        <f>VLOOKUP(主动技能!K1052,对应表!J:K,2,FALSE)</f>
        <v>1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>
        <f>主动技能!O1052</f>
        <v>0</v>
      </c>
      <c r="J1049">
        <f>主动技能!P1052</f>
        <v>0</v>
      </c>
      <c r="K1049">
        <f>主动技能!Q1052</f>
        <v>0</v>
      </c>
      <c r="L1049">
        <f>主动技能!R1052</f>
        <v>0</v>
      </c>
      <c r="M1049">
        <f>主动技能!S1052</f>
        <v>0</v>
      </c>
      <c r="N1049" t="str">
        <f>IF(主动技能!T1052="","",主动技能!T1052)</f>
        <v>65:100:2:0</v>
      </c>
      <c r="O1049" t="str">
        <f>IF(主动技能!U1052="","",主动技能!U1052)</f>
        <v/>
      </c>
      <c r="P1049">
        <f>主动技能!V1052</f>
        <v>0</v>
      </c>
      <c r="Q1049">
        <f>主动技能!W1052</f>
        <v>0</v>
      </c>
      <c r="R1049">
        <f>主动技能!X1052</f>
        <v>0</v>
      </c>
      <c r="S1049">
        <f>主动技能!Y1052</f>
        <v>50</v>
      </c>
      <c r="T1049">
        <f>主动技能!Z1052</f>
        <v>125</v>
      </c>
      <c r="U1049">
        <f>主动技能!AB1052</f>
        <v>348</v>
      </c>
      <c r="V1049">
        <f>主动技能!AC1052</f>
        <v>0</v>
      </c>
      <c r="W1049">
        <f>主动技能!AD1052</f>
        <v>0</v>
      </c>
      <c r="X1049" s="1">
        <v>0</v>
      </c>
      <c r="Y1049" s="1">
        <v>0</v>
      </c>
      <c r="Z1049" s="1">
        <v>0</v>
      </c>
    </row>
    <row r="1050" spans="1:26" x14ac:dyDescent="0.15">
      <c r="A1050">
        <f>主动技能!B1053</f>
        <v>1047</v>
      </c>
      <c r="B1050" s="4" t="str">
        <f>主动技能!H1053</f>
        <v>玄冰剑</v>
      </c>
      <c r="C1050" s="4" t="str">
        <f>主动技能!I1053</f>
        <v>对敌方单体造成125%攻击力（+428）伤害，附带减防</v>
      </c>
      <c r="D1050" s="4">
        <f>VLOOKUP(主动技能!J1053,对应表!F:G,2,FALSE)</f>
        <v>1</v>
      </c>
      <c r="E1050" s="4">
        <f>VLOOKUP(主动技能!K1053,对应表!J:K,2,FALSE)</f>
        <v>1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>
        <f>主动技能!O1053</f>
        <v>0</v>
      </c>
      <c r="J1050">
        <f>主动技能!P1053</f>
        <v>0</v>
      </c>
      <c r="K1050">
        <f>主动技能!Q1053</f>
        <v>0</v>
      </c>
      <c r="L1050">
        <f>主动技能!R1053</f>
        <v>0</v>
      </c>
      <c r="M1050">
        <f>主动技能!S1053</f>
        <v>0</v>
      </c>
      <c r="N1050" t="str">
        <f>IF(主动技能!T1053="","",主动技能!T1053)</f>
        <v>65:100:2:0</v>
      </c>
      <c r="O1050" t="str">
        <f>IF(主动技能!U1053="","",主动技能!U1053)</f>
        <v/>
      </c>
      <c r="P1050">
        <f>主动技能!V1053</f>
        <v>0</v>
      </c>
      <c r="Q1050">
        <f>主动技能!W1053</f>
        <v>0</v>
      </c>
      <c r="R1050">
        <f>主动技能!X1053</f>
        <v>0</v>
      </c>
      <c r="S1050">
        <f>主动技能!Y1053</f>
        <v>50</v>
      </c>
      <c r="T1050">
        <f>主动技能!Z1053</f>
        <v>125</v>
      </c>
      <c r="U1050">
        <f>主动技能!AB1053</f>
        <v>428</v>
      </c>
      <c r="V1050">
        <f>主动技能!AC1053</f>
        <v>0</v>
      </c>
      <c r="W1050">
        <f>主动技能!AD1053</f>
        <v>0</v>
      </c>
      <c r="X1050" s="1">
        <v>0</v>
      </c>
      <c r="Y1050" s="1">
        <v>0</v>
      </c>
      <c r="Z1050" s="1">
        <v>0</v>
      </c>
    </row>
    <row r="1051" spans="1:26" x14ac:dyDescent="0.15">
      <c r="A1051">
        <f>主动技能!B1054</f>
        <v>1048</v>
      </c>
      <c r="B1051" s="4" t="str">
        <f>主动技能!H1054</f>
        <v>玄冰剑</v>
      </c>
      <c r="C1051" s="4" t="str">
        <f>主动技能!I1054</f>
        <v>对敌方单体造成125%攻击力（+528）伤害，附带减防</v>
      </c>
      <c r="D1051" s="4">
        <f>VLOOKUP(主动技能!J1054,对应表!F:G,2,FALSE)</f>
        <v>1</v>
      </c>
      <c r="E1051" s="4">
        <f>VLOOKUP(主动技能!K1054,对应表!J:K,2,FALSE)</f>
        <v>1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>
        <f>主动技能!O1054</f>
        <v>0</v>
      </c>
      <c r="J1051">
        <f>主动技能!P1054</f>
        <v>0</v>
      </c>
      <c r="K1051">
        <f>主动技能!Q1054</f>
        <v>0</v>
      </c>
      <c r="L1051">
        <f>主动技能!R1054</f>
        <v>0</v>
      </c>
      <c r="M1051">
        <f>主动技能!S1054</f>
        <v>0</v>
      </c>
      <c r="N1051" t="str">
        <f>IF(主动技能!T1054="","",主动技能!T1054)</f>
        <v>65:100:2:0</v>
      </c>
      <c r="O1051" t="str">
        <f>IF(主动技能!U1054="","",主动技能!U1054)</f>
        <v/>
      </c>
      <c r="P1051">
        <f>主动技能!V1054</f>
        <v>0</v>
      </c>
      <c r="Q1051">
        <f>主动技能!W1054</f>
        <v>0</v>
      </c>
      <c r="R1051">
        <f>主动技能!X1054</f>
        <v>0</v>
      </c>
      <c r="S1051">
        <f>主动技能!Y1054</f>
        <v>50</v>
      </c>
      <c r="T1051">
        <f>主动技能!Z1054</f>
        <v>125</v>
      </c>
      <c r="U1051">
        <f>主动技能!AB1054</f>
        <v>528</v>
      </c>
      <c r="V1051">
        <f>主动技能!AC1054</f>
        <v>0</v>
      </c>
      <c r="W1051">
        <f>主动技能!AD1054</f>
        <v>0</v>
      </c>
      <c r="X1051" s="1">
        <v>0</v>
      </c>
      <c r="Y1051" s="1">
        <v>0</v>
      </c>
      <c r="Z1051" s="1">
        <v>0</v>
      </c>
    </row>
    <row r="1052" spans="1:26" x14ac:dyDescent="0.15">
      <c r="A1052">
        <f>主动技能!B1055</f>
        <v>1049</v>
      </c>
      <c r="B1052" s="4" t="str">
        <f>主动技能!H1055</f>
        <v>玄冰剑</v>
      </c>
      <c r="C1052" s="4" t="str">
        <f>主动技能!I1055</f>
        <v>对敌方单体造成125%攻击力（+650）伤害，附带减防</v>
      </c>
      <c r="D1052" s="4">
        <f>VLOOKUP(主动技能!J1055,对应表!F:G,2,FALSE)</f>
        <v>1</v>
      </c>
      <c r="E1052" s="4">
        <f>VLOOKUP(主动技能!K1055,对应表!J:K,2,FALSE)</f>
        <v>1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>
        <f>主动技能!O1055</f>
        <v>0</v>
      </c>
      <c r="J1052">
        <f>主动技能!P1055</f>
        <v>0</v>
      </c>
      <c r="K1052">
        <f>主动技能!Q1055</f>
        <v>0</v>
      </c>
      <c r="L1052">
        <f>主动技能!R1055</f>
        <v>0</v>
      </c>
      <c r="M1052">
        <f>主动技能!S1055</f>
        <v>0</v>
      </c>
      <c r="N1052" t="str">
        <f>IF(主动技能!T1055="","",主动技能!T1055)</f>
        <v>65:100:2:0</v>
      </c>
      <c r="O1052" t="str">
        <f>IF(主动技能!U1055="","",主动技能!U1055)</f>
        <v/>
      </c>
      <c r="P1052">
        <f>主动技能!V1055</f>
        <v>0</v>
      </c>
      <c r="Q1052">
        <f>主动技能!W1055</f>
        <v>0</v>
      </c>
      <c r="R1052">
        <f>主动技能!X1055</f>
        <v>0</v>
      </c>
      <c r="S1052">
        <f>主动技能!Y1055</f>
        <v>50</v>
      </c>
      <c r="T1052">
        <f>主动技能!Z1055</f>
        <v>125</v>
      </c>
      <c r="U1052">
        <f>主动技能!AB1055</f>
        <v>650</v>
      </c>
      <c r="V1052">
        <f>主动技能!AC1055</f>
        <v>0</v>
      </c>
      <c r="W1052">
        <f>主动技能!AD1055</f>
        <v>0</v>
      </c>
      <c r="X1052" s="1">
        <v>0</v>
      </c>
      <c r="Y1052" s="1">
        <v>0</v>
      </c>
      <c r="Z1052" s="1">
        <v>0</v>
      </c>
    </row>
    <row r="1053" spans="1:26" x14ac:dyDescent="0.15">
      <c r="A1053">
        <f>主动技能!B1056</f>
        <v>1050</v>
      </c>
      <c r="B1053" s="4" t="str">
        <f>主动技能!H1056</f>
        <v>玄冰剑</v>
      </c>
      <c r="C1053" s="4" t="str">
        <f>主动技能!I1056</f>
        <v>对敌方单体造成125%攻击力（+800）伤害，附带减防</v>
      </c>
      <c r="D1053" s="4">
        <f>VLOOKUP(主动技能!J1056,对应表!F:G,2,FALSE)</f>
        <v>1</v>
      </c>
      <c r="E1053" s="4">
        <f>VLOOKUP(主动技能!K1056,对应表!J:K,2,FALSE)</f>
        <v>1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>
        <f>主动技能!O1056</f>
        <v>0</v>
      </c>
      <c r="J1053">
        <f>主动技能!P1056</f>
        <v>0</v>
      </c>
      <c r="K1053">
        <f>主动技能!Q1056</f>
        <v>0</v>
      </c>
      <c r="L1053">
        <f>主动技能!R1056</f>
        <v>0</v>
      </c>
      <c r="M1053">
        <f>主动技能!S1056</f>
        <v>0</v>
      </c>
      <c r="N1053" t="str">
        <f>IF(主动技能!T1056="","",主动技能!T1056)</f>
        <v>65:100:2:0</v>
      </c>
      <c r="O1053" t="str">
        <f>IF(主动技能!U1056="","",主动技能!U1056)</f>
        <v/>
      </c>
      <c r="P1053">
        <f>主动技能!V1056</f>
        <v>0</v>
      </c>
      <c r="Q1053">
        <f>主动技能!W1056</f>
        <v>0</v>
      </c>
      <c r="R1053">
        <f>主动技能!X1056</f>
        <v>0</v>
      </c>
      <c r="S1053">
        <f>主动技能!Y1056</f>
        <v>50</v>
      </c>
      <c r="T1053">
        <f>主动技能!Z1056</f>
        <v>125</v>
      </c>
      <c r="U1053">
        <f>主动技能!AB1056</f>
        <v>800</v>
      </c>
      <c r="V1053">
        <f>主动技能!AC1056</f>
        <v>0</v>
      </c>
      <c r="W1053">
        <f>主动技能!AD1056</f>
        <v>0</v>
      </c>
      <c r="X1053" s="1">
        <v>0</v>
      </c>
      <c r="Y1053" s="1">
        <v>0</v>
      </c>
      <c r="Z1053" s="1">
        <v>0</v>
      </c>
    </row>
    <row r="1054" spans="1:26" x14ac:dyDescent="0.15">
      <c r="A1054">
        <f>主动技能!B1057</f>
        <v>1051</v>
      </c>
      <c r="B1054" s="4" t="str">
        <f>主动技能!H1057</f>
        <v>玄冰剑</v>
      </c>
      <c r="C1054" s="4" t="str">
        <f>主动技能!I1057</f>
        <v>对敌方单体造成125%攻击力（+985）伤害，附带减防</v>
      </c>
      <c r="D1054" s="4">
        <f>VLOOKUP(主动技能!J1057,对应表!F:G,2,FALSE)</f>
        <v>1</v>
      </c>
      <c r="E1054" s="4">
        <f>VLOOKUP(主动技能!K1057,对应表!J:K,2,FALSE)</f>
        <v>1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>
        <f>主动技能!O1057</f>
        <v>0</v>
      </c>
      <c r="J1054">
        <f>主动技能!P1057</f>
        <v>0</v>
      </c>
      <c r="K1054">
        <f>主动技能!Q1057</f>
        <v>0</v>
      </c>
      <c r="L1054">
        <f>主动技能!R1057</f>
        <v>0</v>
      </c>
      <c r="M1054">
        <f>主动技能!S1057</f>
        <v>0</v>
      </c>
      <c r="N1054" t="str">
        <f>IF(主动技能!T1057="","",主动技能!T1057)</f>
        <v>65:100:2:0</v>
      </c>
      <c r="O1054" t="str">
        <f>IF(主动技能!U1057="","",主动技能!U1057)</f>
        <v/>
      </c>
      <c r="P1054">
        <f>主动技能!V1057</f>
        <v>0</v>
      </c>
      <c r="Q1054">
        <f>主动技能!W1057</f>
        <v>0</v>
      </c>
      <c r="R1054">
        <f>主动技能!X1057</f>
        <v>0</v>
      </c>
      <c r="S1054">
        <f>主动技能!Y1057</f>
        <v>50</v>
      </c>
      <c r="T1054">
        <f>主动技能!Z1057</f>
        <v>125</v>
      </c>
      <c r="U1054">
        <f>主动技能!AB1057</f>
        <v>985</v>
      </c>
      <c r="V1054">
        <f>主动技能!AC1057</f>
        <v>0</v>
      </c>
      <c r="W1054">
        <f>主动技能!AD1057</f>
        <v>0</v>
      </c>
      <c r="X1054" s="1">
        <v>0</v>
      </c>
      <c r="Y1054" s="1">
        <v>0</v>
      </c>
      <c r="Z1054" s="1">
        <v>0</v>
      </c>
    </row>
    <row r="1055" spans="1:26" x14ac:dyDescent="0.15">
      <c r="A1055">
        <f>主动技能!B1058</f>
        <v>1052</v>
      </c>
      <c r="B1055" s="4" t="str">
        <f>主动技能!H1058</f>
        <v>玄冰剑</v>
      </c>
      <c r="C1055" s="4" t="str">
        <f>主动技能!I1058</f>
        <v>对敌方单体造成125%攻击力（+1213）伤害，附带减防</v>
      </c>
      <c r="D1055" s="4">
        <f>VLOOKUP(主动技能!J1058,对应表!F:G,2,FALSE)</f>
        <v>1</v>
      </c>
      <c r="E1055" s="4">
        <f>VLOOKUP(主动技能!K1058,对应表!J:K,2,FALSE)</f>
        <v>1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>
        <f>主动技能!O1058</f>
        <v>0</v>
      </c>
      <c r="J1055">
        <f>主动技能!P1058</f>
        <v>0</v>
      </c>
      <c r="K1055">
        <f>主动技能!Q1058</f>
        <v>0</v>
      </c>
      <c r="L1055">
        <f>主动技能!R1058</f>
        <v>0</v>
      </c>
      <c r="M1055">
        <f>主动技能!S1058</f>
        <v>0</v>
      </c>
      <c r="N1055" t="str">
        <f>IF(主动技能!T1058="","",主动技能!T1058)</f>
        <v>65:100:2:0</v>
      </c>
      <c r="O1055" t="str">
        <f>IF(主动技能!U1058="","",主动技能!U1058)</f>
        <v/>
      </c>
      <c r="P1055">
        <f>主动技能!V1058</f>
        <v>0</v>
      </c>
      <c r="Q1055">
        <f>主动技能!W1058</f>
        <v>0</v>
      </c>
      <c r="R1055">
        <f>主动技能!X1058</f>
        <v>0</v>
      </c>
      <c r="S1055">
        <f>主动技能!Y1058</f>
        <v>50</v>
      </c>
      <c r="T1055">
        <f>主动技能!Z1058</f>
        <v>125</v>
      </c>
      <c r="U1055">
        <f>主动技能!AB1058</f>
        <v>1213</v>
      </c>
      <c r="V1055">
        <f>主动技能!AC1058</f>
        <v>0</v>
      </c>
      <c r="W1055">
        <f>主动技能!AD1058</f>
        <v>0</v>
      </c>
      <c r="X1055" s="1">
        <v>0</v>
      </c>
      <c r="Y1055" s="1">
        <v>0</v>
      </c>
      <c r="Z1055" s="1">
        <v>0</v>
      </c>
    </row>
    <row r="1056" spans="1:26" x14ac:dyDescent="0.15">
      <c r="A1056">
        <f>主动技能!B1059</f>
        <v>1053</v>
      </c>
      <c r="B1056" s="4" t="str">
        <f>主动技能!H1059</f>
        <v>玄冰剑</v>
      </c>
      <c r="C1056" s="4" t="str">
        <f>主动技能!I1059</f>
        <v>对敌方单体造成125%攻击力（+1494）伤害，附带减防</v>
      </c>
      <c r="D1056" s="4">
        <f>VLOOKUP(主动技能!J1059,对应表!F:G,2,FALSE)</f>
        <v>1</v>
      </c>
      <c r="E1056" s="4">
        <f>VLOOKUP(主动技能!K1059,对应表!J:K,2,FALSE)</f>
        <v>1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>
        <f>主动技能!O1059</f>
        <v>0</v>
      </c>
      <c r="J1056">
        <f>主动技能!P1059</f>
        <v>0</v>
      </c>
      <c r="K1056">
        <f>主动技能!Q1059</f>
        <v>0</v>
      </c>
      <c r="L1056">
        <f>主动技能!R1059</f>
        <v>0</v>
      </c>
      <c r="M1056">
        <f>主动技能!S1059</f>
        <v>0</v>
      </c>
      <c r="N1056" t="str">
        <f>IF(主动技能!T1059="","",主动技能!T1059)</f>
        <v>65:100:2:0</v>
      </c>
      <c r="O1056" t="str">
        <f>IF(主动技能!U1059="","",主动技能!U1059)</f>
        <v/>
      </c>
      <c r="P1056">
        <f>主动技能!V1059</f>
        <v>0</v>
      </c>
      <c r="Q1056">
        <f>主动技能!W1059</f>
        <v>0</v>
      </c>
      <c r="R1056">
        <f>主动技能!X1059</f>
        <v>0</v>
      </c>
      <c r="S1056">
        <f>主动技能!Y1059</f>
        <v>50</v>
      </c>
      <c r="T1056">
        <f>主动技能!Z1059</f>
        <v>125</v>
      </c>
      <c r="U1056">
        <f>主动技能!AB1059</f>
        <v>1494</v>
      </c>
      <c r="V1056">
        <f>主动技能!AC1059</f>
        <v>0</v>
      </c>
      <c r="W1056">
        <f>主动技能!AD1059</f>
        <v>0</v>
      </c>
      <c r="X1056" s="1">
        <v>0</v>
      </c>
      <c r="Y1056" s="1">
        <v>0</v>
      </c>
      <c r="Z1056" s="1">
        <v>0</v>
      </c>
    </row>
    <row r="1057" spans="1:26" x14ac:dyDescent="0.15">
      <c r="A1057">
        <f>主动技能!B1060</f>
        <v>1054</v>
      </c>
      <c r="B1057" s="4" t="str">
        <f>主动技能!H1060</f>
        <v>玄冰剑</v>
      </c>
      <c r="C1057" s="4" t="str">
        <f>主动技能!I1060</f>
        <v>对敌方单体造成125%攻击力（+1839）伤害，附带减防</v>
      </c>
      <c r="D1057" s="4">
        <f>VLOOKUP(主动技能!J1060,对应表!F:G,2,FALSE)</f>
        <v>1</v>
      </c>
      <c r="E1057" s="4">
        <f>VLOOKUP(主动技能!K1060,对应表!J:K,2,FALSE)</f>
        <v>1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>
        <f>主动技能!O1060</f>
        <v>0</v>
      </c>
      <c r="J1057">
        <f>主动技能!P1060</f>
        <v>0</v>
      </c>
      <c r="K1057">
        <f>主动技能!Q1060</f>
        <v>0</v>
      </c>
      <c r="L1057">
        <f>主动技能!R1060</f>
        <v>0</v>
      </c>
      <c r="M1057">
        <f>主动技能!S1060</f>
        <v>0</v>
      </c>
      <c r="N1057" t="str">
        <f>IF(主动技能!T1060="","",主动技能!T1060)</f>
        <v>65:100:2:0</v>
      </c>
      <c r="O1057" t="str">
        <f>IF(主动技能!U1060="","",主动技能!U1060)</f>
        <v/>
      </c>
      <c r="P1057">
        <f>主动技能!V1060</f>
        <v>0</v>
      </c>
      <c r="Q1057">
        <f>主动技能!W1060</f>
        <v>0</v>
      </c>
      <c r="R1057">
        <f>主动技能!X1060</f>
        <v>0</v>
      </c>
      <c r="S1057">
        <f>主动技能!Y1060</f>
        <v>50</v>
      </c>
      <c r="T1057">
        <f>主动技能!Z1060</f>
        <v>125</v>
      </c>
      <c r="U1057">
        <f>主动技能!AB1060</f>
        <v>1839</v>
      </c>
      <c r="V1057">
        <f>主动技能!AC1060</f>
        <v>0</v>
      </c>
      <c r="W1057">
        <f>主动技能!AD1060</f>
        <v>0</v>
      </c>
      <c r="X1057" s="1">
        <v>0</v>
      </c>
      <c r="Y1057" s="1">
        <v>0</v>
      </c>
      <c r="Z1057" s="1">
        <v>0</v>
      </c>
    </row>
    <row r="1058" spans="1:26" x14ac:dyDescent="0.15">
      <c r="A1058">
        <f>主动技能!B1061</f>
        <v>1055</v>
      </c>
      <c r="B1058" s="4" t="str">
        <f>主动技能!H1061</f>
        <v>玄冰剑</v>
      </c>
      <c r="C1058" s="4" t="str">
        <f>主动技能!I1061</f>
        <v>对敌方单体造成125%攻击力（+2265）伤害，附带减防</v>
      </c>
      <c r="D1058" s="4">
        <f>VLOOKUP(主动技能!J1061,对应表!F:G,2,FALSE)</f>
        <v>1</v>
      </c>
      <c r="E1058" s="4">
        <f>VLOOKUP(主动技能!K1061,对应表!J:K,2,FALSE)</f>
        <v>1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>
        <f>主动技能!O1061</f>
        <v>0</v>
      </c>
      <c r="J1058">
        <f>主动技能!P1061</f>
        <v>0</v>
      </c>
      <c r="K1058">
        <f>主动技能!Q1061</f>
        <v>0</v>
      </c>
      <c r="L1058">
        <f>主动技能!R1061</f>
        <v>0</v>
      </c>
      <c r="M1058">
        <f>主动技能!S1061</f>
        <v>0</v>
      </c>
      <c r="N1058" t="str">
        <f>IF(主动技能!T1061="","",主动技能!T1061)</f>
        <v>65:100:2:0</v>
      </c>
      <c r="O1058" t="str">
        <f>IF(主动技能!U1061="","",主动技能!U1061)</f>
        <v/>
      </c>
      <c r="P1058">
        <f>主动技能!V1061</f>
        <v>0</v>
      </c>
      <c r="Q1058">
        <f>主动技能!W1061</f>
        <v>0</v>
      </c>
      <c r="R1058">
        <f>主动技能!X1061</f>
        <v>0</v>
      </c>
      <c r="S1058">
        <f>主动技能!Y1061</f>
        <v>50</v>
      </c>
      <c r="T1058">
        <f>主动技能!Z1061</f>
        <v>125</v>
      </c>
      <c r="U1058">
        <f>主动技能!AB1061</f>
        <v>2265</v>
      </c>
      <c r="V1058">
        <f>主动技能!AC1061</f>
        <v>0</v>
      </c>
      <c r="W1058">
        <f>主动技能!AD1061</f>
        <v>0</v>
      </c>
      <c r="X1058" s="1">
        <v>0</v>
      </c>
      <c r="Y1058" s="1">
        <v>0</v>
      </c>
      <c r="Z1058" s="1">
        <v>0</v>
      </c>
    </row>
    <row r="1059" spans="1:26" x14ac:dyDescent="0.15">
      <c r="A1059">
        <f>主动技能!B1062</f>
        <v>1056</v>
      </c>
      <c r="B1059" s="4" t="str">
        <f>主动技能!H1062</f>
        <v>玄冰剑</v>
      </c>
      <c r="C1059" s="4" t="str">
        <f>主动技能!I1062</f>
        <v>对敌方单体造成125%攻击力（+2789）伤害，附带减防</v>
      </c>
      <c r="D1059" s="4">
        <f>VLOOKUP(主动技能!J1062,对应表!F:G,2,FALSE)</f>
        <v>1</v>
      </c>
      <c r="E1059" s="4">
        <f>VLOOKUP(主动技能!K1062,对应表!J:K,2,FALSE)</f>
        <v>1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>
        <f>主动技能!O1062</f>
        <v>0</v>
      </c>
      <c r="J1059">
        <f>主动技能!P1062</f>
        <v>0</v>
      </c>
      <c r="K1059">
        <f>主动技能!Q1062</f>
        <v>0</v>
      </c>
      <c r="L1059">
        <f>主动技能!R1062</f>
        <v>0</v>
      </c>
      <c r="M1059">
        <f>主动技能!S1062</f>
        <v>0</v>
      </c>
      <c r="N1059" t="str">
        <f>IF(主动技能!T1062="","",主动技能!T1062)</f>
        <v>65:100:2:0</v>
      </c>
      <c r="O1059" t="str">
        <f>IF(主动技能!U1062="","",主动技能!U1062)</f>
        <v/>
      </c>
      <c r="P1059">
        <f>主动技能!V1062</f>
        <v>0</v>
      </c>
      <c r="Q1059">
        <f>主动技能!W1062</f>
        <v>0</v>
      </c>
      <c r="R1059">
        <f>主动技能!X1062</f>
        <v>0</v>
      </c>
      <c r="S1059">
        <f>主动技能!Y1062</f>
        <v>50</v>
      </c>
      <c r="T1059">
        <f>主动技能!Z1062</f>
        <v>125</v>
      </c>
      <c r="U1059">
        <f>主动技能!AB1062</f>
        <v>2789</v>
      </c>
      <c r="V1059">
        <f>主动技能!AC1062</f>
        <v>0</v>
      </c>
      <c r="W1059">
        <f>主动技能!AD1062</f>
        <v>0</v>
      </c>
      <c r="X1059" s="1">
        <v>0</v>
      </c>
      <c r="Y1059" s="1">
        <v>0</v>
      </c>
      <c r="Z1059" s="1">
        <v>0</v>
      </c>
    </row>
    <row r="1060" spans="1:26" x14ac:dyDescent="0.15">
      <c r="A1060">
        <f>主动技能!B1063</f>
        <v>1057</v>
      </c>
      <c r="B1060" s="4" t="str">
        <f>主动技能!H1063</f>
        <v>玄冰剑</v>
      </c>
      <c r="C1060" s="4" t="str">
        <f>主动技能!I1063</f>
        <v>对敌方单体造成125%攻击力（+3434）伤害，附带减防</v>
      </c>
      <c r="D1060" s="4">
        <f>VLOOKUP(主动技能!J1063,对应表!F:G,2,FALSE)</f>
        <v>1</v>
      </c>
      <c r="E1060" s="4">
        <f>VLOOKUP(主动技能!K1063,对应表!J:K,2,FALSE)</f>
        <v>1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>
        <f>主动技能!O1063</f>
        <v>0</v>
      </c>
      <c r="J1060">
        <f>主动技能!P1063</f>
        <v>0</v>
      </c>
      <c r="K1060">
        <f>主动技能!Q1063</f>
        <v>0</v>
      </c>
      <c r="L1060">
        <f>主动技能!R1063</f>
        <v>0</v>
      </c>
      <c r="M1060">
        <f>主动技能!S1063</f>
        <v>0</v>
      </c>
      <c r="N1060" t="str">
        <f>IF(主动技能!T1063="","",主动技能!T1063)</f>
        <v>65:100:2:0</v>
      </c>
      <c r="O1060" t="str">
        <f>IF(主动技能!U1063="","",主动技能!U1063)</f>
        <v/>
      </c>
      <c r="P1060">
        <f>主动技能!V1063</f>
        <v>0</v>
      </c>
      <c r="Q1060">
        <f>主动技能!W1063</f>
        <v>0</v>
      </c>
      <c r="R1060">
        <f>主动技能!X1063</f>
        <v>0</v>
      </c>
      <c r="S1060">
        <f>主动技能!Y1063</f>
        <v>50</v>
      </c>
      <c r="T1060">
        <f>主动技能!Z1063</f>
        <v>125</v>
      </c>
      <c r="U1060">
        <f>主动技能!AB1063</f>
        <v>3434</v>
      </c>
      <c r="V1060">
        <f>主动技能!AC1063</f>
        <v>0</v>
      </c>
      <c r="W1060">
        <f>主动技能!AD1063</f>
        <v>0</v>
      </c>
      <c r="X1060" s="1">
        <v>0</v>
      </c>
      <c r="Y1060" s="1">
        <v>0</v>
      </c>
      <c r="Z1060" s="1">
        <v>0</v>
      </c>
    </row>
    <row r="1061" spans="1:26" x14ac:dyDescent="0.15">
      <c r="A1061">
        <f>主动技能!B1064</f>
        <v>1058</v>
      </c>
      <c r="B1061" s="4" t="str">
        <f>主动技能!H1064</f>
        <v>玄冰剑</v>
      </c>
      <c r="C1061" s="4" t="str">
        <f>主动技能!I1064</f>
        <v>对敌方单体造成125%攻击力（+4228）伤害，附带减防</v>
      </c>
      <c r="D1061" s="4">
        <f>VLOOKUP(主动技能!J1064,对应表!F:G,2,FALSE)</f>
        <v>1</v>
      </c>
      <c r="E1061" s="4">
        <f>VLOOKUP(主动技能!K1064,对应表!J:K,2,FALSE)</f>
        <v>1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>
        <f>主动技能!O1064</f>
        <v>0</v>
      </c>
      <c r="J1061">
        <f>主动技能!P1064</f>
        <v>0</v>
      </c>
      <c r="K1061">
        <f>主动技能!Q1064</f>
        <v>0</v>
      </c>
      <c r="L1061">
        <f>主动技能!R1064</f>
        <v>0</v>
      </c>
      <c r="M1061">
        <f>主动技能!S1064</f>
        <v>0</v>
      </c>
      <c r="N1061" t="str">
        <f>IF(主动技能!T1064="","",主动技能!T1064)</f>
        <v>65:100:2:0</v>
      </c>
      <c r="O1061" t="str">
        <f>IF(主动技能!U1064="","",主动技能!U1064)</f>
        <v/>
      </c>
      <c r="P1061">
        <f>主动技能!V1064</f>
        <v>0</v>
      </c>
      <c r="Q1061">
        <f>主动技能!W1064</f>
        <v>0</v>
      </c>
      <c r="R1061">
        <f>主动技能!X1064</f>
        <v>0</v>
      </c>
      <c r="S1061">
        <f>主动技能!Y1064</f>
        <v>50</v>
      </c>
      <c r="T1061">
        <f>主动技能!Z1064</f>
        <v>125</v>
      </c>
      <c r="U1061">
        <f>主动技能!AB1064</f>
        <v>4228</v>
      </c>
      <c r="V1061">
        <f>主动技能!AC1064</f>
        <v>0</v>
      </c>
      <c r="W1061">
        <f>主动技能!AD1064</f>
        <v>0</v>
      </c>
      <c r="X1061" s="1">
        <v>0</v>
      </c>
      <c r="Y1061" s="1">
        <v>0</v>
      </c>
      <c r="Z1061" s="1">
        <v>0</v>
      </c>
    </row>
    <row r="1062" spans="1:26" x14ac:dyDescent="0.15">
      <c r="A1062">
        <f>主动技能!B1065</f>
        <v>1059</v>
      </c>
      <c r="B1062" s="4" t="str">
        <f>主动技能!H1065</f>
        <v>玄冰剑</v>
      </c>
      <c r="C1062" s="4" t="str">
        <f>主动技能!I1065</f>
        <v>对敌方单体造成125%攻击力（+5205）伤害，附带减防</v>
      </c>
      <c r="D1062" s="4">
        <f>VLOOKUP(主动技能!J1065,对应表!F:G,2,FALSE)</f>
        <v>1</v>
      </c>
      <c r="E1062" s="4">
        <f>VLOOKUP(主动技能!K1065,对应表!J:K,2,FALSE)</f>
        <v>1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>
        <f>主动技能!O1065</f>
        <v>0</v>
      </c>
      <c r="J1062">
        <f>主动技能!P1065</f>
        <v>0</v>
      </c>
      <c r="K1062">
        <f>主动技能!Q1065</f>
        <v>0</v>
      </c>
      <c r="L1062">
        <f>主动技能!R1065</f>
        <v>0</v>
      </c>
      <c r="M1062">
        <f>主动技能!S1065</f>
        <v>0</v>
      </c>
      <c r="N1062" t="str">
        <f>IF(主动技能!T1065="","",主动技能!T1065)</f>
        <v>65:100:2:0</v>
      </c>
      <c r="O1062" t="str">
        <f>IF(主动技能!U1065="","",主动技能!U1065)</f>
        <v/>
      </c>
      <c r="P1062">
        <f>主动技能!V1065</f>
        <v>0</v>
      </c>
      <c r="Q1062">
        <f>主动技能!W1065</f>
        <v>0</v>
      </c>
      <c r="R1062">
        <f>主动技能!X1065</f>
        <v>0</v>
      </c>
      <c r="S1062">
        <f>主动技能!Y1065</f>
        <v>50</v>
      </c>
      <c r="T1062">
        <f>主动技能!Z1065</f>
        <v>125</v>
      </c>
      <c r="U1062">
        <f>主动技能!AB1065</f>
        <v>5205</v>
      </c>
      <c r="V1062">
        <f>主动技能!AC1065</f>
        <v>0</v>
      </c>
      <c r="W1062">
        <f>主动技能!AD1065</f>
        <v>0</v>
      </c>
      <c r="X1062" s="1">
        <v>0</v>
      </c>
      <c r="Y1062" s="1">
        <v>0</v>
      </c>
      <c r="Z1062" s="1">
        <v>0</v>
      </c>
    </row>
    <row r="1063" spans="1:26" x14ac:dyDescent="0.15">
      <c r="A1063">
        <f>主动技能!B1066</f>
        <v>1060</v>
      </c>
      <c r="B1063" s="4" t="str">
        <f>主动技能!H1066</f>
        <v>玄冰剑</v>
      </c>
      <c r="C1063" s="4" t="str">
        <f>主动技能!I1066</f>
        <v>对敌方单体造成125%攻击力（+6409）伤害，附带减防</v>
      </c>
      <c r="D1063" s="4">
        <f>VLOOKUP(主动技能!J1066,对应表!F:G,2,FALSE)</f>
        <v>1</v>
      </c>
      <c r="E1063" s="4">
        <f>VLOOKUP(主动技能!K1066,对应表!J:K,2,FALSE)</f>
        <v>1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>
        <f>主动技能!O1066</f>
        <v>0</v>
      </c>
      <c r="J1063">
        <f>主动技能!P1066</f>
        <v>0</v>
      </c>
      <c r="K1063">
        <f>主动技能!Q1066</f>
        <v>0</v>
      </c>
      <c r="L1063">
        <f>主动技能!R1066</f>
        <v>0</v>
      </c>
      <c r="M1063">
        <f>主动技能!S1066</f>
        <v>0</v>
      </c>
      <c r="N1063" t="str">
        <f>IF(主动技能!T1066="","",主动技能!T1066)</f>
        <v>65:100:2:0</v>
      </c>
      <c r="O1063" t="str">
        <f>IF(主动技能!U1066="","",主动技能!U1066)</f>
        <v/>
      </c>
      <c r="P1063">
        <f>主动技能!V1066</f>
        <v>0</v>
      </c>
      <c r="Q1063">
        <f>主动技能!W1066</f>
        <v>0</v>
      </c>
      <c r="R1063">
        <f>主动技能!X1066</f>
        <v>0</v>
      </c>
      <c r="S1063">
        <f>主动技能!Y1066</f>
        <v>50</v>
      </c>
      <c r="T1063">
        <f>主动技能!Z1066</f>
        <v>125</v>
      </c>
      <c r="U1063">
        <f>主动技能!AB1066</f>
        <v>6409</v>
      </c>
      <c r="V1063">
        <f>主动技能!AC1066</f>
        <v>0</v>
      </c>
      <c r="W1063">
        <f>主动技能!AD1066</f>
        <v>0</v>
      </c>
      <c r="X1063" s="1">
        <v>0</v>
      </c>
      <c r="Y1063" s="1">
        <v>0</v>
      </c>
      <c r="Z1063" s="1">
        <v>0</v>
      </c>
    </row>
    <row r="1064" spans="1:26" x14ac:dyDescent="0.15">
      <c r="A1064">
        <f>主动技能!B1067</f>
        <v>1061</v>
      </c>
      <c r="B1064" s="4" t="str">
        <f>主动技能!H1067</f>
        <v>玄冰巨浪</v>
      </c>
      <c r="C1064" s="4" t="str">
        <f>主动技能!I1067</f>
        <v>对敌方全体造成100%攻击力（+95）伤害</v>
      </c>
      <c r="D1064" s="4">
        <f>VLOOKUP(主动技能!J1067,对应表!F:G,2,FALSE)</f>
        <v>1</v>
      </c>
      <c r="E1064" s="4">
        <f>VLOOKUP(主动技能!K1067,对应表!J:K,2,FALSE)</f>
        <v>3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0</v>
      </c>
      <c r="J1064">
        <f>主动技能!P1067</f>
        <v>0</v>
      </c>
      <c r="K1064">
        <f>主动技能!Q1067</f>
        <v>0</v>
      </c>
      <c r="L1064">
        <f>主动技能!R1067</f>
        <v>0</v>
      </c>
      <c r="M1064">
        <f>主动技能!S1067</f>
        <v>0</v>
      </c>
      <c r="N1064" t="str">
        <f>IF(主动技能!T1067="","",主动技能!T1067)</f>
        <v/>
      </c>
      <c r="O1064" t="str">
        <f>IF(主动技能!U1067="","",主动技能!U1067)</f>
        <v/>
      </c>
      <c r="P1064">
        <f>主动技能!V1067</f>
        <v>0</v>
      </c>
      <c r="Q1064">
        <f>主动技能!W1067</f>
        <v>0</v>
      </c>
      <c r="R1064">
        <f>主动技能!X1067</f>
        <v>0</v>
      </c>
      <c r="S1064">
        <f>主动技能!Y1067</f>
        <v>100</v>
      </c>
      <c r="T1064">
        <f>主动技能!Z1067</f>
        <v>100</v>
      </c>
      <c r="U1064">
        <f>主动技能!AB1067</f>
        <v>95</v>
      </c>
      <c r="V1064">
        <f>主动技能!AC1067</f>
        <v>0</v>
      </c>
      <c r="W1064">
        <f>主动技能!AD1067</f>
        <v>0</v>
      </c>
      <c r="X1064" s="1">
        <v>0</v>
      </c>
      <c r="Y1064" s="1">
        <v>0</v>
      </c>
      <c r="Z1064" s="1">
        <v>0</v>
      </c>
    </row>
    <row r="1065" spans="1:26" x14ac:dyDescent="0.15">
      <c r="A1065">
        <f>主动技能!B1068</f>
        <v>1062</v>
      </c>
      <c r="B1065" s="4" t="str">
        <f>主动技能!H1068</f>
        <v>玄冰巨浪</v>
      </c>
      <c r="C1065" s="4" t="str">
        <f>主动技能!I1068</f>
        <v>对敌方全体造成100%攻击力（+140）伤害</v>
      </c>
      <c r="D1065" s="4">
        <f>VLOOKUP(主动技能!J1068,对应表!F:G,2,FALSE)</f>
        <v>1</v>
      </c>
      <c r="E1065" s="4">
        <f>VLOOKUP(主动技能!K1068,对应表!J:K,2,FALSE)</f>
        <v>3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0</v>
      </c>
      <c r="J1065">
        <f>主动技能!P1068</f>
        <v>0</v>
      </c>
      <c r="K1065">
        <f>主动技能!Q1068</f>
        <v>0</v>
      </c>
      <c r="L1065">
        <f>主动技能!R1068</f>
        <v>0</v>
      </c>
      <c r="M1065">
        <f>主动技能!S1068</f>
        <v>0</v>
      </c>
      <c r="N1065" t="str">
        <f>IF(主动技能!T1068="","",主动技能!T1068)</f>
        <v/>
      </c>
      <c r="O1065" t="str">
        <f>IF(主动技能!U1068="","",主动技能!U1068)</f>
        <v/>
      </c>
      <c r="P1065">
        <f>主动技能!V1068</f>
        <v>0</v>
      </c>
      <c r="Q1065">
        <f>主动技能!W1068</f>
        <v>0</v>
      </c>
      <c r="R1065">
        <f>主动技能!X1068</f>
        <v>0</v>
      </c>
      <c r="S1065">
        <f>主动技能!Y1068</f>
        <v>100</v>
      </c>
      <c r="T1065">
        <f>主动技能!Z1068</f>
        <v>100</v>
      </c>
      <c r="U1065">
        <f>主动技能!AB1068</f>
        <v>140</v>
      </c>
      <c r="V1065">
        <f>主动技能!AC1068</f>
        <v>0</v>
      </c>
      <c r="W1065">
        <f>主动技能!AD1068</f>
        <v>0</v>
      </c>
      <c r="X1065" s="1">
        <v>0</v>
      </c>
      <c r="Y1065" s="1">
        <v>0</v>
      </c>
      <c r="Z1065" s="1">
        <v>0</v>
      </c>
    </row>
    <row r="1066" spans="1:26" x14ac:dyDescent="0.15">
      <c r="A1066">
        <f>主动技能!B1069</f>
        <v>1063</v>
      </c>
      <c r="B1066" s="4" t="str">
        <f>主动技能!H1069</f>
        <v>玄冰巨浪</v>
      </c>
      <c r="C1066" s="4" t="str">
        <f>主动技能!I1069</f>
        <v>对敌方全体造成100%攻击力（+185）伤害</v>
      </c>
      <c r="D1066" s="4">
        <f>VLOOKUP(主动技能!J1069,对应表!F:G,2,FALSE)</f>
        <v>1</v>
      </c>
      <c r="E1066" s="4">
        <f>VLOOKUP(主动技能!K1069,对应表!J:K,2,FALSE)</f>
        <v>3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0</v>
      </c>
      <c r="J1066">
        <f>主动技能!P1069</f>
        <v>0</v>
      </c>
      <c r="K1066">
        <f>主动技能!Q1069</f>
        <v>0</v>
      </c>
      <c r="L1066">
        <f>主动技能!R1069</f>
        <v>0</v>
      </c>
      <c r="M1066">
        <f>主动技能!S1069</f>
        <v>0</v>
      </c>
      <c r="N1066" t="str">
        <f>IF(主动技能!T1069="","",主动技能!T1069)</f>
        <v/>
      </c>
      <c r="O1066" t="str">
        <f>IF(主动技能!U1069="","",主动技能!U1069)</f>
        <v/>
      </c>
      <c r="P1066">
        <f>主动技能!V1069</f>
        <v>0</v>
      </c>
      <c r="Q1066">
        <f>主动技能!W1069</f>
        <v>0</v>
      </c>
      <c r="R1066">
        <f>主动技能!X1069</f>
        <v>0</v>
      </c>
      <c r="S1066">
        <f>主动技能!Y1069</f>
        <v>100</v>
      </c>
      <c r="T1066">
        <f>主动技能!Z1069</f>
        <v>100</v>
      </c>
      <c r="U1066">
        <f>主动技能!AB1069</f>
        <v>185</v>
      </c>
      <c r="V1066">
        <f>主动技能!AC1069</f>
        <v>0</v>
      </c>
      <c r="W1066">
        <f>主动技能!AD1069</f>
        <v>0</v>
      </c>
      <c r="X1066" s="1">
        <v>0</v>
      </c>
      <c r="Y1066" s="1">
        <v>0</v>
      </c>
      <c r="Z1066" s="1">
        <v>0</v>
      </c>
    </row>
    <row r="1067" spans="1:26" x14ac:dyDescent="0.15">
      <c r="A1067">
        <f>主动技能!B1070</f>
        <v>1064</v>
      </c>
      <c r="B1067" s="4" t="str">
        <f>主动技能!H1070</f>
        <v>玄冰巨浪</v>
      </c>
      <c r="C1067" s="4" t="str">
        <f>主动技能!I1070</f>
        <v>对敌方全体造成100%攻击力（+229）伤害</v>
      </c>
      <c r="D1067" s="4">
        <f>VLOOKUP(主动技能!J1070,对应表!F:G,2,FALSE)</f>
        <v>1</v>
      </c>
      <c r="E1067" s="4">
        <f>VLOOKUP(主动技能!K1070,对应表!J:K,2,FALSE)</f>
        <v>3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0</v>
      </c>
      <c r="J1067">
        <f>主动技能!P1070</f>
        <v>0</v>
      </c>
      <c r="K1067">
        <f>主动技能!Q1070</f>
        <v>0</v>
      </c>
      <c r="L1067">
        <f>主动技能!R1070</f>
        <v>0</v>
      </c>
      <c r="M1067">
        <f>主动技能!S1070</f>
        <v>0</v>
      </c>
      <c r="N1067" t="str">
        <f>IF(主动技能!T1070="","",主动技能!T1070)</f>
        <v/>
      </c>
      <c r="O1067" t="str">
        <f>IF(主动技能!U1070="","",主动技能!U1070)</f>
        <v/>
      </c>
      <c r="P1067">
        <f>主动技能!V1070</f>
        <v>0</v>
      </c>
      <c r="Q1067">
        <f>主动技能!W1070</f>
        <v>0</v>
      </c>
      <c r="R1067">
        <f>主动技能!X1070</f>
        <v>0</v>
      </c>
      <c r="S1067">
        <f>主动技能!Y1070</f>
        <v>100</v>
      </c>
      <c r="T1067">
        <f>主动技能!Z1070</f>
        <v>100</v>
      </c>
      <c r="U1067">
        <f>主动技能!AB1070</f>
        <v>229</v>
      </c>
      <c r="V1067">
        <f>主动技能!AC1070</f>
        <v>0</v>
      </c>
      <c r="W1067">
        <f>主动技能!AD1070</f>
        <v>0</v>
      </c>
      <c r="X1067" s="1">
        <v>0</v>
      </c>
      <c r="Y1067" s="1">
        <v>0</v>
      </c>
      <c r="Z1067" s="1">
        <v>0</v>
      </c>
    </row>
    <row r="1068" spans="1:26" x14ac:dyDescent="0.15">
      <c r="A1068">
        <f>主动技能!B1071</f>
        <v>1065</v>
      </c>
      <c r="B1068" s="4" t="str">
        <f>主动技能!H1071</f>
        <v>玄冰巨浪</v>
      </c>
      <c r="C1068" s="4" t="str">
        <f>主动技能!I1071</f>
        <v>对敌方全体造成100%攻击力（+282）伤害</v>
      </c>
      <c r="D1068" s="4">
        <f>VLOOKUP(主动技能!J1071,对应表!F:G,2,FALSE)</f>
        <v>1</v>
      </c>
      <c r="E1068" s="4">
        <f>VLOOKUP(主动技能!K1071,对应表!J:K,2,FALSE)</f>
        <v>3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0</v>
      </c>
      <c r="J1068">
        <f>主动技能!P1071</f>
        <v>0</v>
      </c>
      <c r="K1068">
        <f>主动技能!Q1071</f>
        <v>0</v>
      </c>
      <c r="L1068">
        <f>主动技能!R1071</f>
        <v>0</v>
      </c>
      <c r="M1068">
        <f>主动技能!S1071</f>
        <v>0</v>
      </c>
      <c r="N1068" t="str">
        <f>IF(主动技能!T1071="","",主动技能!T1071)</f>
        <v/>
      </c>
      <c r="O1068" t="str">
        <f>IF(主动技能!U1071="","",主动技能!U1071)</f>
        <v/>
      </c>
      <c r="P1068">
        <f>主动技能!V1071</f>
        <v>0</v>
      </c>
      <c r="Q1068">
        <f>主动技能!W1071</f>
        <v>0</v>
      </c>
      <c r="R1068">
        <f>主动技能!X1071</f>
        <v>0</v>
      </c>
      <c r="S1068">
        <f>主动技能!Y1071</f>
        <v>100</v>
      </c>
      <c r="T1068">
        <f>主动技能!Z1071</f>
        <v>100</v>
      </c>
      <c r="U1068">
        <f>主动技能!AB1071</f>
        <v>282</v>
      </c>
      <c r="V1068">
        <f>主动技能!AC1071</f>
        <v>0</v>
      </c>
      <c r="W1068">
        <f>主动技能!AD1071</f>
        <v>0</v>
      </c>
      <c r="X1068" s="1">
        <v>0</v>
      </c>
      <c r="Y1068" s="1">
        <v>0</v>
      </c>
      <c r="Z1068" s="1">
        <v>0</v>
      </c>
    </row>
    <row r="1069" spans="1:26" x14ac:dyDescent="0.15">
      <c r="A1069">
        <f>主动技能!B1072</f>
        <v>1066</v>
      </c>
      <c r="B1069" s="4" t="str">
        <f>主动技能!H1072</f>
        <v>玄冰巨浪</v>
      </c>
      <c r="C1069" s="4" t="str">
        <f>主动技能!I1072</f>
        <v>对敌方全体造成100%攻击力（+348）伤害</v>
      </c>
      <c r="D1069" s="4">
        <f>VLOOKUP(主动技能!J1072,对应表!F:G,2,FALSE)</f>
        <v>1</v>
      </c>
      <c r="E1069" s="4">
        <f>VLOOKUP(主动技能!K1072,对应表!J:K,2,FALSE)</f>
        <v>3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0</v>
      </c>
      <c r="J1069">
        <f>主动技能!P1072</f>
        <v>0</v>
      </c>
      <c r="K1069">
        <f>主动技能!Q1072</f>
        <v>0</v>
      </c>
      <c r="L1069">
        <f>主动技能!R1072</f>
        <v>0</v>
      </c>
      <c r="M1069">
        <f>主动技能!S1072</f>
        <v>0</v>
      </c>
      <c r="N1069" t="str">
        <f>IF(主动技能!T1072="","",主动技能!T1072)</f>
        <v/>
      </c>
      <c r="O1069" t="str">
        <f>IF(主动技能!U1072="","",主动技能!U1072)</f>
        <v/>
      </c>
      <c r="P1069">
        <f>主动技能!V1072</f>
        <v>0</v>
      </c>
      <c r="Q1069">
        <f>主动技能!W1072</f>
        <v>0</v>
      </c>
      <c r="R1069">
        <f>主动技能!X1072</f>
        <v>0</v>
      </c>
      <c r="S1069">
        <f>主动技能!Y1072</f>
        <v>100</v>
      </c>
      <c r="T1069">
        <f>主动技能!Z1072</f>
        <v>100</v>
      </c>
      <c r="U1069">
        <f>主动技能!AB1072</f>
        <v>348</v>
      </c>
      <c r="V1069">
        <f>主动技能!AC1072</f>
        <v>0</v>
      </c>
      <c r="W1069">
        <f>主动技能!AD1072</f>
        <v>0</v>
      </c>
      <c r="X1069" s="1">
        <v>0</v>
      </c>
      <c r="Y1069" s="1">
        <v>0</v>
      </c>
      <c r="Z1069" s="1">
        <v>0</v>
      </c>
    </row>
    <row r="1070" spans="1:26" x14ac:dyDescent="0.15">
      <c r="A1070">
        <f>主动技能!B1073</f>
        <v>1067</v>
      </c>
      <c r="B1070" s="4" t="str">
        <f>主动技能!H1073</f>
        <v>玄冰巨浪</v>
      </c>
      <c r="C1070" s="4" t="str">
        <f>主动技能!I1073</f>
        <v>对敌方全体造成100%攻击力（+428）伤害</v>
      </c>
      <c r="D1070" s="4">
        <f>VLOOKUP(主动技能!J1073,对应表!F:G,2,FALSE)</f>
        <v>1</v>
      </c>
      <c r="E1070" s="4">
        <f>VLOOKUP(主动技能!K1073,对应表!J:K,2,FALSE)</f>
        <v>3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0</v>
      </c>
      <c r="J1070">
        <f>主动技能!P1073</f>
        <v>0</v>
      </c>
      <c r="K1070">
        <f>主动技能!Q1073</f>
        <v>0</v>
      </c>
      <c r="L1070">
        <f>主动技能!R1073</f>
        <v>0</v>
      </c>
      <c r="M1070">
        <f>主动技能!S1073</f>
        <v>0</v>
      </c>
      <c r="N1070" t="str">
        <f>IF(主动技能!T1073="","",主动技能!T1073)</f>
        <v/>
      </c>
      <c r="O1070" t="str">
        <f>IF(主动技能!U1073="","",主动技能!U1073)</f>
        <v/>
      </c>
      <c r="P1070">
        <f>主动技能!V1073</f>
        <v>0</v>
      </c>
      <c r="Q1070">
        <f>主动技能!W1073</f>
        <v>0</v>
      </c>
      <c r="R1070">
        <f>主动技能!X1073</f>
        <v>0</v>
      </c>
      <c r="S1070">
        <f>主动技能!Y1073</f>
        <v>100</v>
      </c>
      <c r="T1070">
        <f>主动技能!Z1073</f>
        <v>100</v>
      </c>
      <c r="U1070">
        <f>主动技能!AB1073</f>
        <v>428</v>
      </c>
      <c r="V1070">
        <f>主动技能!AC1073</f>
        <v>0</v>
      </c>
      <c r="W1070">
        <f>主动技能!AD1073</f>
        <v>0</v>
      </c>
      <c r="X1070" s="1">
        <v>0</v>
      </c>
      <c r="Y1070" s="1">
        <v>0</v>
      </c>
      <c r="Z1070" s="1">
        <v>0</v>
      </c>
    </row>
    <row r="1071" spans="1:26" x14ac:dyDescent="0.15">
      <c r="A1071">
        <f>主动技能!B1074</f>
        <v>1068</v>
      </c>
      <c r="B1071" s="4" t="str">
        <f>主动技能!H1074</f>
        <v>玄冰巨浪</v>
      </c>
      <c r="C1071" s="4" t="str">
        <f>主动技能!I1074</f>
        <v>对敌方全体造成100%攻击力（+528）伤害</v>
      </c>
      <c r="D1071" s="4">
        <f>VLOOKUP(主动技能!J1074,对应表!F:G,2,FALSE)</f>
        <v>1</v>
      </c>
      <c r="E1071" s="4">
        <f>VLOOKUP(主动技能!K1074,对应表!J:K,2,FALSE)</f>
        <v>3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0</v>
      </c>
      <c r="J1071">
        <f>主动技能!P1074</f>
        <v>0</v>
      </c>
      <c r="K1071">
        <f>主动技能!Q1074</f>
        <v>0</v>
      </c>
      <c r="L1071">
        <f>主动技能!R1074</f>
        <v>0</v>
      </c>
      <c r="M1071">
        <f>主动技能!S1074</f>
        <v>0</v>
      </c>
      <c r="N1071" t="str">
        <f>IF(主动技能!T1074="","",主动技能!T1074)</f>
        <v/>
      </c>
      <c r="O1071" t="str">
        <f>IF(主动技能!U1074="","",主动技能!U1074)</f>
        <v/>
      </c>
      <c r="P1071">
        <f>主动技能!V1074</f>
        <v>0</v>
      </c>
      <c r="Q1071">
        <f>主动技能!W1074</f>
        <v>0</v>
      </c>
      <c r="R1071">
        <f>主动技能!X1074</f>
        <v>0</v>
      </c>
      <c r="S1071">
        <f>主动技能!Y1074</f>
        <v>100</v>
      </c>
      <c r="T1071">
        <f>主动技能!Z1074</f>
        <v>100</v>
      </c>
      <c r="U1071">
        <f>主动技能!AB1074</f>
        <v>528</v>
      </c>
      <c r="V1071">
        <f>主动技能!AC1074</f>
        <v>0</v>
      </c>
      <c r="W1071">
        <f>主动技能!AD1074</f>
        <v>0</v>
      </c>
      <c r="X1071" s="1">
        <v>0</v>
      </c>
      <c r="Y1071" s="1">
        <v>0</v>
      </c>
      <c r="Z1071" s="1">
        <v>0</v>
      </c>
    </row>
    <row r="1072" spans="1:26" x14ac:dyDescent="0.15">
      <c r="A1072">
        <f>主动技能!B1075</f>
        <v>1069</v>
      </c>
      <c r="B1072" s="4" t="str">
        <f>主动技能!H1075</f>
        <v>玄冰巨浪</v>
      </c>
      <c r="C1072" s="4" t="str">
        <f>主动技能!I1075</f>
        <v>对敌方全体造成100%攻击力（+650）伤害</v>
      </c>
      <c r="D1072" s="4">
        <f>VLOOKUP(主动技能!J1075,对应表!F:G,2,FALSE)</f>
        <v>1</v>
      </c>
      <c r="E1072" s="4">
        <f>VLOOKUP(主动技能!K1075,对应表!J:K,2,FALSE)</f>
        <v>3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0</v>
      </c>
      <c r="J1072">
        <f>主动技能!P1075</f>
        <v>0</v>
      </c>
      <c r="K1072">
        <f>主动技能!Q1075</f>
        <v>0</v>
      </c>
      <c r="L1072">
        <f>主动技能!R1075</f>
        <v>0</v>
      </c>
      <c r="M1072">
        <f>主动技能!S1075</f>
        <v>0</v>
      </c>
      <c r="N1072" t="str">
        <f>IF(主动技能!T1075="","",主动技能!T1075)</f>
        <v/>
      </c>
      <c r="O1072" t="str">
        <f>IF(主动技能!U1075="","",主动技能!U1075)</f>
        <v/>
      </c>
      <c r="P1072">
        <f>主动技能!V1075</f>
        <v>0</v>
      </c>
      <c r="Q1072">
        <f>主动技能!W1075</f>
        <v>0</v>
      </c>
      <c r="R1072">
        <f>主动技能!X1075</f>
        <v>0</v>
      </c>
      <c r="S1072">
        <f>主动技能!Y1075</f>
        <v>100</v>
      </c>
      <c r="T1072">
        <f>主动技能!Z1075</f>
        <v>100</v>
      </c>
      <c r="U1072">
        <f>主动技能!AB1075</f>
        <v>650</v>
      </c>
      <c r="V1072">
        <f>主动技能!AC1075</f>
        <v>0</v>
      </c>
      <c r="W1072">
        <f>主动技能!AD1075</f>
        <v>0</v>
      </c>
      <c r="X1072" s="1">
        <v>0</v>
      </c>
      <c r="Y1072" s="1">
        <v>0</v>
      </c>
      <c r="Z1072" s="1">
        <v>0</v>
      </c>
    </row>
    <row r="1073" spans="1:26" x14ac:dyDescent="0.15">
      <c r="A1073">
        <f>主动技能!B1076</f>
        <v>1070</v>
      </c>
      <c r="B1073" s="4" t="str">
        <f>主动技能!H1076</f>
        <v>玄冰巨浪</v>
      </c>
      <c r="C1073" s="4" t="str">
        <f>主动技能!I1076</f>
        <v>对敌方全体造成100%攻击力（+800）伤害</v>
      </c>
      <c r="D1073" s="4">
        <f>VLOOKUP(主动技能!J1076,对应表!F:G,2,FALSE)</f>
        <v>1</v>
      </c>
      <c r="E1073" s="4">
        <f>VLOOKUP(主动技能!K1076,对应表!J:K,2,FALSE)</f>
        <v>3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0</v>
      </c>
      <c r="J1073">
        <f>主动技能!P1076</f>
        <v>0</v>
      </c>
      <c r="K1073">
        <f>主动技能!Q1076</f>
        <v>0</v>
      </c>
      <c r="L1073">
        <f>主动技能!R1076</f>
        <v>0</v>
      </c>
      <c r="M1073">
        <f>主动技能!S1076</f>
        <v>0</v>
      </c>
      <c r="N1073" t="str">
        <f>IF(主动技能!T1076="","",主动技能!T1076)</f>
        <v/>
      </c>
      <c r="O1073" t="str">
        <f>IF(主动技能!U1076="","",主动技能!U1076)</f>
        <v/>
      </c>
      <c r="P1073">
        <f>主动技能!V1076</f>
        <v>0</v>
      </c>
      <c r="Q1073">
        <f>主动技能!W1076</f>
        <v>0</v>
      </c>
      <c r="R1073">
        <f>主动技能!X1076</f>
        <v>0</v>
      </c>
      <c r="S1073">
        <f>主动技能!Y1076</f>
        <v>100</v>
      </c>
      <c r="T1073">
        <f>主动技能!Z1076</f>
        <v>100</v>
      </c>
      <c r="U1073">
        <f>主动技能!AB1076</f>
        <v>800</v>
      </c>
      <c r="V1073">
        <f>主动技能!AC1076</f>
        <v>0</v>
      </c>
      <c r="W1073">
        <f>主动技能!AD1076</f>
        <v>0</v>
      </c>
      <c r="X1073" s="1">
        <v>0</v>
      </c>
      <c r="Y1073" s="1">
        <v>0</v>
      </c>
      <c r="Z1073" s="1">
        <v>0</v>
      </c>
    </row>
    <row r="1074" spans="1:26" x14ac:dyDescent="0.15">
      <c r="A1074">
        <f>主动技能!B1077</f>
        <v>1071</v>
      </c>
      <c r="B1074" s="4" t="str">
        <f>主动技能!H1077</f>
        <v>玄冰巨浪</v>
      </c>
      <c r="C1074" s="4" t="str">
        <f>主动技能!I1077</f>
        <v>对敌方全体造成100%攻击力（+985）伤害</v>
      </c>
      <c r="D1074" s="4">
        <f>VLOOKUP(主动技能!J1077,对应表!F:G,2,FALSE)</f>
        <v>1</v>
      </c>
      <c r="E1074" s="4">
        <f>VLOOKUP(主动技能!K1077,对应表!J:K,2,FALSE)</f>
        <v>3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0</v>
      </c>
      <c r="J1074">
        <f>主动技能!P1077</f>
        <v>0</v>
      </c>
      <c r="K1074">
        <f>主动技能!Q1077</f>
        <v>0</v>
      </c>
      <c r="L1074">
        <f>主动技能!R1077</f>
        <v>0</v>
      </c>
      <c r="M1074">
        <f>主动技能!S1077</f>
        <v>0</v>
      </c>
      <c r="N1074" t="str">
        <f>IF(主动技能!T1077="","",主动技能!T1077)</f>
        <v/>
      </c>
      <c r="O1074" t="str">
        <f>IF(主动技能!U1077="","",主动技能!U1077)</f>
        <v/>
      </c>
      <c r="P1074">
        <f>主动技能!V1077</f>
        <v>0</v>
      </c>
      <c r="Q1074">
        <f>主动技能!W1077</f>
        <v>0</v>
      </c>
      <c r="R1074">
        <f>主动技能!X1077</f>
        <v>0</v>
      </c>
      <c r="S1074">
        <f>主动技能!Y1077</f>
        <v>100</v>
      </c>
      <c r="T1074">
        <f>主动技能!Z1077</f>
        <v>100</v>
      </c>
      <c r="U1074">
        <f>主动技能!AB1077</f>
        <v>985</v>
      </c>
      <c r="V1074">
        <f>主动技能!AC1077</f>
        <v>0</v>
      </c>
      <c r="W1074">
        <f>主动技能!AD1077</f>
        <v>0</v>
      </c>
      <c r="X1074" s="1">
        <v>0</v>
      </c>
      <c r="Y1074" s="1">
        <v>0</v>
      </c>
      <c r="Z1074" s="1">
        <v>0</v>
      </c>
    </row>
    <row r="1075" spans="1:26" x14ac:dyDescent="0.15">
      <c r="A1075">
        <f>主动技能!B1078</f>
        <v>1072</v>
      </c>
      <c r="B1075" s="4" t="str">
        <f>主动技能!H1078</f>
        <v>玄冰巨浪</v>
      </c>
      <c r="C1075" s="4" t="str">
        <f>主动技能!I1078</f>
        <v>对敌方全体造成100%攻击力（+1213）伤害</v>
      </c>
      <c r="D1075" s="4">
        <f>VLOOKUP(主动技能!J1078,对应表!F:G,2,FALSE)</f>
        <v>1</v>
      </c>
      <c r="E1075" s="4">
        <f>VLOOKUP(主动技能!K1078,对应表!J:K,2,FALSE)</f>
        <v>3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0</v>
      </c>
      <c r="J1075">
        <f>主动技能!P1078</f>
        <v>0</v>
      </c>
      <c r="K1075">
        <f>主动技能!Q1078</f>
        <v>0</v>
      </c>
      <c r="L1075">
        <f>主动技能!R1078</f>
        <v>0</v>
      </c>
      <c r="M1075">
        <f>主动技能!S1078</f>
        <v>0</v>
      </c>
      <c r="N1075" t="str">
        <f>IF(主动技能!T1078="","",主动技能!T1078)</f>
        <v/>
      </c>
      <c r="O1075" t="str">
        <f>IF(主动技能!U1078="","",主动技能!U1078)</f>
        <v/>
      </c>
      <c r="P1075">
        <f>主动技能!V1078</f>
        <v>0</v>
      </c>
      <c r="Q1075">
        <f>主动技能!W1078</f>
        <v>0</v>
      </c>
      <c r="R1075">
        <f>主动技能!X1078</f>
        <v>0</v>
      </c>
      <c r="S1075">
        <f>主动技能!Y1078</f>
        <v>100</v>
      </c>
      <c r="T1075">
        <f>主动技能!Z1078</f>
        <v>100</v>
      </c>
      <c r="U1075">
        <f>主动技能!AB1078</f>
        <v>1213</v>
      </c>
      <c r="V1075">
        <f>主动技能!AC1078</f>
        <v>0</v>
      </c>
      <c r="W1075">
        <f>主动技能!AD1078</f>
        <v>0</v>
      </c>
      <c r="X1075" s="1">
        <v>0</v>
      </c>
      <c r="Y1075" s="1">
        <v>0</v>
      </c>
      <c r="Z1075" s="1">
        <v>0</v>
      </c>
    </row>
    <row r="1076" spans="1:26" x14ac:dyDescent="0.15">
      <c r="A1076">
        <f>主动技能!B1079</f>
        <v>1073</v>
      </c>
      <c r="B1076" s="4" t="str">
        <f>主动技能!H1079</f>
        <v>玄冰巨浪</v>
      </c>
      <c r="C1076" s="4" t="str">
        <f>主动技能!I1079</f>
        <v>对敌方全体造成100%攻击力（+1494）伤害</v>
      </c>
      <c r="D1076" s="4">
        <f>VLOOKUP(主动技能!J1079,对应表!F:G,2,FALSE)</f>
        <v>1</v>
      </c>
      <c r="E1076" s="4">
        <f>VLOOKUP(主动技能!K1079,对应表!J:K,2,FALSE)</f>
        <v>3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0</v>
      </c>
      <c r="J1076">
        <f>主动技能!P1079</f>
        <v>0</v>
      </c>
      <c r="K1076">
        <f>主动技能!Q1079</f>
        <v>0</v>
      </c>
      <c r="L1076">
        <f>主动技能!R1079</f>
        <v>0</v>
      </c>
      <c r="M1076">
        <f>主动技能!S1079</f>
        <v>0</v>
      </c>
      <c r="N1076" t="str">
        <f>IF(主动技能!T1079="","",主动技能!T1079)</f>
        <v/>
      </c>
      <c r="O1076" t="str">
        <f>IF(主动技能!U1079="","",主动技能!U1079)</f>
        <v/>
      </c>
      <c r="P1076">
        <f>主动技能!V1079</f>
        <v>0</v>
      </c>
      <c r="Q1076">
        <f>主动技能!W1079</f>
        <v>0</v>
      </c>
      <c r="R1076">
        <f>主动技能!X1079</f>
        <v>0</v>
      </c>
      <c r="S1076">
        <f>主动技能!Y1079</f>
        <v>100</v>
      </c>
      <c r="T1076">
        <f>主动技能!Z1079</f>
        <v>100</v>
      </c>
      <c r="U1076">
        <f>主动技能!AB1079</f>
        <v>1494</v>
      </c>
      <c r="V1076">
        <f>主动技能!AC1079</f>
        <v>0</v>
      </c>
      <c r="W1076">
        <f>主动技能!AD1079</f>
        <v>0</v>
      </c>
      <c r="X1076" s="1">
        <v>0</v>
      </c>
      <c r="Y1076" s="1">
        <v>0</v>
      </c>
      <c r="Z1076" s="1">
        <v>0</v>
      </c>
    </row>
    <row r="1077" spans="1:26" x14ac:dyDescent="0.15">
      <c r="A1077">
        <f>主动技能!B1080</f>
        <v>1074</v>
      </c>
      <c r="B1077" s="4" t="str">
        <f>主动技能!H1080</f>
        <v>玄冰巨浪</v>
      </c>
      <c r="C1077" s="4" t="str">
        <f>主动技能!I1080</f>
        <v>对敌方全体造成100%攻击力（+1839）伤害</v>
      </c>
      <c r="D1077" s="4">
        <f>VLOOKUP(主动技能!J1080,对应表!F:G,2,FALSE)</f>
        <v>1</v>
      </c>
      <c r="E1077" s="4">
        <f>VLOOKUP(主动技能!K1080,对应表!J:K,2,FALSE)</f>
        <v>3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0</v>
      </c>
      <c r="J1077">
        <f>主动技能!P1080</f>
        <v>0</v>
      </c>
      <c r="K1077">
        <f>主动技能!Q1080</f>
        <v>0</v>
      </c>
      <c r="L1077">
        <f>主动技能!R1080</f>
        <v>0</v>
      </c>
      <c r="M1077">
        <f>主动技能!S1080</f>
        <v>0</v>
      </c>
      <c r="N1077" t="str">
        <f>IF(主动技能!T1080="","",主动技能!T1080)</f>
        <v/>
      </c>
      <c r="O1077" t="str">
        <f>IF(主动技能!U1080="","",主动技能!U1080)</f>
        <v/>
      </c>
      <c r="P1077">
        <f>主动技能!V1080</f>
        <v>0</v>
      </c>
      <c r="Q1077">
        <f>主动技能!W1080</f>
        <v>0</v>
      </c>
      <c r="R1077">
        <f>主动技能!X1080</f>
        <v>0</v>
      </c>
      <c r="S1077">
        <f>主动技能!Y1080</f>
        <v>100</v>
      </c>
      <c r="T1077">
        <f>主动技能!Z1080</f>
        <v>100</v>
      </c>
      <c r="U1077">
        <f>主动技能!AB1080</f>
        <v>1839</v>
      </c>
      <c r="V1077">
        <f>主动技能!AC1080</f>
        <v>0</v>
      </c>
      <c r="W1077">
        <f>主动技能!AD1080</f>
        <v>0</v>
      </c>
      <c r="X1077" s="1">
        <v>0</v>
      </c>
      <c r="Y1077" s="1">
        <v>0</v>
      </c>
      <c r="Z1077" s="1">
        <v>0</v>
      </c>
    </row>
    <row r="1078" spans="1:26" x14ac:dyDescent="0.15">
      <c r="A1078">
        <f>主动技能!B1081</f>
        <v>1075</v>
      </c>
      <c r="B1078" s="4" t="str">
        <f>主动技能!H1081</f>
        <v>玄冰巨浪</v>
      </c>
      <c r="C1078" s="4" t="str">
        <f>主动技能!I1081</f>
        <v>对敌方全体造成100%攻击力（+2265）伤害</v>
      </c>
      <c r="D1078" s="4">
        <f>VLOOKUP(主动技能!J1081,对应表!F:G,2,FALSE)</f>
        <v>1</v>
      </c>
      <c r="E1078" s="4">
        <f>VLOOKUP(主动技能!K1081,对应表!J:K,2,FALSE)</f>
        <v>3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0</v>
      </c>
      <c r="J1078">
        <f>主动技能!P1081</f>
        <v>0</v>
      </c>
      <c r="K1078">
        <f>主动技能!Q1081</f>
        <v>0</v>
      </c>
      <c r="L1078">
        <f>主动技能!R1081</f>
        <v>0</v>
      </c>
      <c r="M1078">
        <f>主动技能!S1081</f>
        <v>0</v>
      </c>
      <c r="N1078" t="str">
        <f>IF(主动技能!T1081="","",主动技能!T1081)</f>
        <v/>
      </c>
      <c r="O1078" t="str">
        <f>IF(主动技能!U1081="","",主动技能!U1081)</f>
        <v/>
      </c>
      <c r="P1078">
        <f>主动技能!V1081</f>
        <v>0</v>
      </c>
      <c r="Q1078">
        <f>主动技能!W1081</f>
        <v>0</v>
      </c>
      <c r="R1078">
        <f>主动技能!X1081</f>
        <v>0</v>
      </c>
      <c r="S1078">
        <f>主动技能!Y1081</f>
        <v>100</v>
      </c>
      <c r="T1078">
        <f>主动技能!Z1081</f>
        <v>100</v>
      </c>
      <c r="U1078">
        <f>主动技能!AB1081</f>
        <v>2265</v>
      </c>
      <c r="V1078">
        <f>主动技能!AC1081</f>
        <v>0</v>
      </c>
      <c r="W1078">
        <f>主动技能!AD1081</f>
        <v>0</v>
      </c>
      <c r="X1078" s="1">
        <v>0</v>
      </c>
      <c r="Y1078" s="1">
        <v>0</v>
      </c>
      <c r="Z1078" s="1">
        <v>0</v>
      </c>
    </row>
    <row r="1079" spans="1:26" x14ac:dyDescent="0.15">
      <c r="A1079">
        <f>主动技能!B1082</f>
        <v>1076</v>
      </c>
      <c r="B1079" s="4" t="str">
        <f>主动技能!H1082</f>
        <v>玄冰巨浪</v>
      </c>
      <c r="C1079" s="4" t="str">
        <f>主动技能!I1082</f>
        <v>对敌方全体造成100%攻击力（+2789）伤害</v>
      </c>
      <c r="D1079" s="4">
        <f>VLOOKUP(主动技能!J1082,对应表!F:G,2,FALSE)</f>
        <v>1</v>
      </c>
      <c r="E1079" s="4">
        <f>VLOOKUP(主动技能!K1082,对应表!J:K,2,FALSE)</f>
        <v>3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0</v>
      </c>
      <c r="J1079">
        <f>主动技能!P1082</f>
        <v>0</v>
      </c>
      <c r="K1079">
        <f>主动技能!Q1082</f>
        <v>0</v>
      </c>
      <c r="L1079">
        <f>主动技能!R1082</f>
        <v>0</v>
      </c>
      <c r="M1079">
        <f>主动技能!S1082</f>
        <v>0</v>
      </c>
      <c r="N1079" t="str">
        <f>IF(主动技能!T1082="","",主动技能!T1082)</f>
        <v/>
      </c>
      <c r="O1079" t="str">
        <f>IF(主动技能!U1082="","",主动技能!U1082)</f>
        <v/>
      </c>
      <c r="P1079">
        <f>主动技能!V1082</f>
        <v>0</v>
      </c>
      <c r="Q1079">
        <f>主动技能!W1082</f>
        <v>0</v>
      </c>
      <c r="R1079">
        <f>主动技能!X1082</f>
        <v>0</v>
      </c>
      <c r="S1079">
        <f>主动技能!Y1082</f>
        <v>100</v>
      </c>
      <c r="T1079">
        <f>主动技能!Z1082</f>
        <v>100</v>
      </c>
      <c r="U1079">
        <f>主动技能!AB1082</f>
        <v>2789</v>
      </c>
      <c r="V1079">
        <f>主动技能!AC1082</f>
        <v>0</v>
      </c>
      <c r="W1079">
        <f>主动技能!AD1082</f>
        <v>0</v>
      </c>
      <c r="X1079" s="1">
        <v>0</v>
      </c>
      <c r="Y1079" s="1">
        <v>0</v>
      </c>
      <c r="Z1079" s="1">
        <v>0</v>
      </c>
    </row>
    <row r="1080" spans="1:26" x14ac:dyDescent="0.15">
      <c r="A1080">
        <f>主动技能!B1083</f>
        <v>1077</v>
      </c>
      <c r="B1080" s="4" t="str">
        <f>主动技能!H1083</f>
        <v>玄冰巨浪</v>
      </c>
      <c r="C1080" s="4" t="str">
        <f>主动技能!I1083</f>
        <v>对敌方全体造成100%攻击力（+3434）伤害</v>
      </c>
      <c r="D1080" s="4">
        <f>VLOOKUP(主动技能!J1083,对应表!F:G,2,FALSE)</f>
        <v>1</v>
      </c>
      <c r="E1080" s="4">
        <f>VLOOKUP(主动技能!K1083,对应表!J:K,2,FALSE)</f>
        <v>3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0</v>
      </c>
      <c r="J1080">
        <f>主动技能!P1083</f>
        <v>0</v>
      </c>
      <c r="K1080">
        <f>主动技能!Q1083</f>
        <v>0</v>
      </c>
      <c r="L1080">
        <f>主动技能!R1083</f>
        <v>0</v>
      </c>
      <c r="M1080">
        <f>主动技能!S1083</f>
        <v>0</v>
      </c>
      <c r="N1080" t="str">
        <f>IF(主动技能!T1083="","",主动技能!T1083)</f>
        <v/>
      </c>
      <c r="O1080" t="str">
        <f>IF(主动技能!U1083="","",主动技能!U1083)</f>
        <v/>
      </c>
      <c r="P1080">
        <f>主动技能!V1083</f>
        <v>0</v>
      </c>
      <c r="Q1080">
        <f>主动技能!W1083</f>
        <v>0</v>
      </c>
      <c r="R1080">
        <f>主动技能!X1083</f>
        <v>0</v>
      </c>
      <c r="S1080">
        <f>主动技能!Y1083</f>
        <v>100</v>
      </c>
      <c r="T1080">
        <f>主动技能!Z1083</f>
        <v>100</v>
      </c>
      <c r="U1080">
        <f>主动技能!AB1083</f>
        <v>3434</v>
      </c>
      <c r="V1080">
        <f>主动技能!AC1083</f>
        <v>0</v>
      </c>
      <c r="W1080">
        <f>主动技能!AD1083</f>
        <v>0</v>
      </c>
      <c r="X1080" s="1">
        <v>0</v>
      </c>
      <c r="Y1080" s="1">
        <v>0</v>
      </c>
      <c r="Z1080" s="1">
        <v>0</v>
      </c>
    </row>
    <row r="1081" spans="1:26" x14ac:dyDescent="0.15">
      <c r="A1081">
        <f>主动技能!B1084</f>
        <v>1078</v>
      </c>
      <c r="B1081" s="4" t="str">
        <f>主动技能!H1084</f>
        <v>玄冰巨浪</v>
      </c>
      <c r="C1081" s="4" t="str">
        <f>主动技能!I1084</f>
        <v>对敌方全体造成100%攻击力（+4228）伤害</v>
      </c>
      <c r="D1081" s="4">
        <f>VLOOKUP(主动技能!J1084,对应表!F:G,2,FALSE)</f>
        <v>1</v>
      </c>
      <c r="E1081" s="4">
        <f>VLOOKUP(主动技能!K1084,对应表!J:K,2,FALSE)</f>
        <v>3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0</v>
      </c>
      <c r="J1081">
        <f>主动技能!P1084</f>
        <v>0</v>
      </c>
      <c r="K1081">
        <f>主动技能!Q1084</f>
        <v>0</v>
      </c>
      <c r="L1081">
        <f>主动技能!R1084</f>
        <v>0</v>
      </c>
      <c r="M1081">
        <f>主动技能!S1084</f>
        <v>0</v>
      </c>
      <c r="N1081" t="str">
        <f>IF(主动技能!T1084="","",主动技能!T1084)</f>
        <v/>
      </c>
      <c r="O1081" t="str">
        <f>IF(主动技能!U1084="","",主动技能!U1084)</f>
        <v/>
      </c>
      <c r="P1081">
        <f>主动技能!V1084</f>
        <v>0</v>
      </c>
      <c r="Q1081">
        <f>主动技能!W1084</f>
        <v>0</v>
      </c>
      <c r="R1081">
        <f>主动技能!X1084</f>
        <v>0</v>
      </c>
      <c r="S1081">
        <f>主动技能!Y1084</f>
        <v>100</v>
      </c>
      <c r="T1081">
        <f>主动技能!Z1084</f>
        <v>100</v>
      </c>
      <c r="U1081">
        <f>主动技能!AB1084</f>
        <v>4228</v>
      </c>
      <c r="V1081">
        <f>主动技能!AC1084</f>
        <v>0</v>
      </c>
      <c r="W1081">
        <f>主动技能!AD1084</f>
        <v>0</v>
      </c>
      <c r="X1081" s="1">
        <v>0</v>
      </c>
      <c r="Y1081" s="1">
        <v>0</v>
      </c>
      <c r="Z1081" s="1">
        <v>0</v>
      </c>
    </row>
    <row r="1082" spans="1:26" x14ac:dyDescent="0.15">
      <c r="A1082">
        <f>主动技能!B1085</f>
        <v>1079</v>
      </c>
      <c r="B1082" s="4" t="str">
        <f>主动技能!H1085</f>
        <v>玄冰巨浪</v>
      </c>
      <c r="C1082" s="4" t="str">
        <f>主动技能!I1085</f>
        <v>对敌方全体造成100%攻击力（+5205）伤害</v>
      </c>
      <c r="D1082" s="4">
        <f>VLOOKUP(主动技能!J1085,对应表!F:G,2,FALSE)</f>
        <v>1</v>
      </c>
      <c r="E1082" s="4">
        <f>VLOOKUP(主动技能!K1085,对应表!J:K,2,FALSE)</f>
        <v>3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0</v>
      </c>
      <c r="J1082">
        <f>主动技能!P1085</f>
        <v>0</v>
      </c>
      <c r="K1082">
        <f>主动技能!Q1085</f>
        <v>0</v>
      </c>
      <c r="L1082">
        <f>主动技能!R1085</f>
        <v>0</v>
      </c>
      <c r="M1082">
        <f>主动技能!S1085</f>
        <v>0</v>
      </c>
      <c r="N1082" t="str">
        <f>IF(主动技能!T1085="","",主动技能!T1085)</f>
        <v/>
      </c>
      <c r="O1082" t="str">
        <f>IF(主动技能!U1085="","",主动技能!U1085)</f>
        <v/>
      </c>
      <c r="P1082">
        <f>主动技能!V1085</f>
        <v>0</v>
      </c>
      <c r="Q1082">
        <f>主动技能!W1085</f>
        <v>0</v>
      </c>
      <c r="R1082">
        <f>主动技能!X1085</f>
        <v>0</v>
      </c>
      <c r="S1082">
        <f>主动技能!Y1085</f>
        <v>100</v>
      </c>
      <c r="T1082">
        <f>主动技能!Z1085</f>
        <v>100</v>
      </c>
      <c r="U1082">
        <f>主动技能!AB1085</f>
        <v>5205</v>
      </c>
      <c r="V1082">
        <f>主动技能!AC1085</f>
        <v>0</v>
      </c>
      <c r="W1082">
        <f>主动技能!AD1085</f>
        <v>0</v>
      </c>
      <c r="X1082" s="1">
        <v>0</v>
      </c>
      <c r="Y1082" s="1">
        <v>0</v>
      </c>
      <c r="Z1082" s="1">
        <v>0</v>
      </c>
    </row>
    <row r="1083" spans="1:26" x14ac:dyDescent="0.15">
      <c r="A1083">
        <f>主动技能!B1086</f>
        <v>1080</v>
      </c>
      <c r="B1083" s="4" t="str">
        <f>主动技能!H1086</f>
        <v>玄冰巨浪</v>
      </c>
      <c r="C1083" s="4" t="str">
        <f>主动技能!I1086</f>
        <v>对敌方全体造成100%攻击力（+6409）伤害</v>
      </c>
      <c r="D1083" s="4">
        <f>VLOOKUP(主动技能!J1086,对应表!F:G,2,FALSE)</f>
        <v>1</v>
      </c>
      <c r="E1083" s="4">
        <f>VLOOKUP(主动技能!K1086,对应表!J:K,2,FALSE)</f>
        <v>3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0</v>
      </c>
      <c r="J1083">
        <f>主动技能!P1086</f>
        <v>0</v>
      </c>
      <c r="K1083">
        <f>主动技能!Q1086</f>
        <v>0</v>
      </c>
      <c r="L1083">
        <f>主动技能!R1086</f>
        <v>0</v>
      </c>
      <c r="M1083">
        <f>主动技能!S1086</f>
        <v>0</v>
      </c>
      <c r="N1083" t="str">
        <f>IF(主动技能!T1086="","",主动技能!T1086)</f>
        <v/>
      </c>
      <c r="O1083" t="str">
        <f>IF(主动技能!U1086="","",主动技能!U1086)</f>
        <v/>
      </c>
      <c r="P1083">
        <f>主动技能!V1086</f>
        <v>0</v>
      </c>
      <c r="Q1083">
        <f>主动技能!W1086</f>
        <v>0</v>
      </c>
      <c r="R1083">
        <f>主动技能!X1086</f>
        <v>0</v>
      </c>
      <c r="S1083">
        <f>主动技能!Y1086</f>
        <v>100</v>
      </c>
      <c r="T1083">
        <f>主动技能!Z1086</f>
        <v>100</v>
      </c>
      <c r="U1083">
        <f>主动技能!AB1086</f>
        <v>6409</v>
      </c>
      <c r="V1083">
        <f>主动技能!AC1086</f>
        <v>0</v>
      </c>
      <c r="W1083">
        <f>主动技能!AD1086</f>
        <v>0</v>
      </c>
      <c r="X1083" s="1">
        <v>0</v>
      </c>
      <c r="Y1083" s="1">
        <v>0</v>
      </c>
      <c r="Z1083" s="1">
        <v>0</v>
      </c>
    </row>
    <row r="1084" spans="1:26" x14ac:dyDescent="0.15">
      <c r="A1084">
        <f>主动技能!B1087</f>
        <v>1081</v>
      </c>
      <c r="B1084" s="4" t="str">
        <f>主动技能!H1087</f>
        <v>星泽</v>
      </c>
      <c r="C1084" s="4" t="str">
        <f>主动技能!I1087</f>
        <v>对敌方单体攻击，造成100%攻击力（+38）点伤害。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>
        <f>主动技能!O1087</f>
        <v>0</v>
      </c>
      <c r="J1084">
        <f>主动技能!P1087</f>
        <v>0</v>
      </c>
      <c r="K1084">
        <f>主动技能!Q1087</f>
        <v>0</v>
      </c>
      <c r="L1084">
        <f>主动技能!R1087</f>
        <v>0</v>
      </c>
      <c r="M1084">
        <f>主动技能!S1087</f>
        <v>0</v>
      </c>
      <c r="N1084" t="str">
        <f>IF(主动技能!T1087="","",主动技能!T1087)</f>
        <v/>
      </c>
      <c r="O1084" t="str">
        <f>IF(主动技能!U1087="","",主动技能!U1087)</f>
        <v/>
      </c>
      <c r="P1084">
        <f>主动技能!V1087</f>
        <v>0</v>
      </c>
      <c r="Q1084">
        <f>主动技能!W1087</f>
        <v>0</v>
      </c>
      <c r="R1084">
        <f>主动技能!X1087</f>
        <v>0</v>
      </c>
      <c r="S1084">
        <f>主动技能!Y1087</f>
        <v>0</v>
      </c>
      <c r="T1084">
        <f>主动技能!Z1087</f>
        <v>100</v>
      </c>
      <c r="U1084">
        <f>主动技能!AB1087</f>
        <v>38</v>
      </c>
      <c r="V1084">
        <f>主动技能!AC1087</f>
        <v>0</v>
      </c>
      <c r="W1084">
        <f>主动技能!AD1087</f>
        <v>0</v>
      </c>
      <c r="X1084" s="1">
        <v>0</v>
      </c>
      <c r="Y1084" s="1">
        <v>0</v>
      </c>
      <c r="Z1084" s="1">
        <v>0</v>
      </c>
    </row>
    <row r="1085" spans="1:26" x14ac:dyDescent="0.15">
      <c r="A1085">
        <f>主动技能!B1088</f>
        <v>1082</v>
      </c>
      <c r="B1085" s="4" t="str">
        <f>主动技能!H1088</f>
        <v>星泽</v>
      </c>
      <c r="C1085" s="4" t="str">
        <f>主动技能!I1088</f>
        <v>对敌方单体攻击，造成100%攻击力（+56）点伤害。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>
        <f>主动技能!O1088</f>
        <v>0</v>
      </c>
      <c r="J1085">
        <f>主动技能!P1088</f>
        <v>0</v>
      </c>
      <c r="K1085">
        <f>主动技能!Q1088</f>
        <v>0</v>
      </c>
      <c r="L1085">
        <f>主动技能!R1088</f>
        <v>0</v>
      </c>
      <c r="M1085">
        <f>主动技能!S1088</f>
        <v>0</v>
      </c>
      <c r="N1085" t="str">
        <f>IF(主动技能!T1088="","",主动技能!T1088)</f>
        <v/>
      </c>
      <c r="O1085" t="str">
        <f>IF(主动技能!U1088="","",主动技能!U1088)</f>
        <v/>
      </c>
      <c r="P1085">
        <f>主动技能!V1088</f>
        <v>0</v>
      </c>
      <c r="Q1085">
        <f>主动技能!W1088</f>
        <v>0</v>
      </c>
      <c r="R1085">
        <f>主动技能!X1088</f>
        <v>0</v>
      </c>
      <c r="S1085">
        <f>主动技能!Y1088</f>
        <v>0</v>
      </c>
      <c r="T1085">
        <f>主动技能!Z1088</f>
        <v>100</v>
      </c>
      <c r="U1085">
        <f>主动技能!AB1088</f>
        <v>56</v>
      </c>
      <c r="V1085">
        <f>主动技能!AC1088</f>
        <v>0</v>
      </c>
      <c r="W1085">
        <f>主动技能!AD1088</f>
        <v>0</v>
      </c>
      <c r="X1085" s="1">
        <v>0</v>
      </c>
      <c r="Y1085" s="1">
        <v>0</v>
      </c>
      <c r="Z1085" s="1">
        <v>0</v>
      </c>
    </row>
    <row r="1086" spans="1:26" x14ac:dyDescent="0.15">
      <c r="A1086">
        <f>主动技能!B1089</f>
        <v>1083</v>
      </c>
      <c r="B1086" s="4" t="str">
        <f>主动技能!H1089</f>
        <v>星泽</v>
      </c>
      <c r="C1086" s="4" t="str">
        <f>主动技能!I1089</f>
        <v>对敌方单体攻击，造成100%攻击力（+74）点伤害。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>
        <f>主动技能!O1089</f>
        <v>0</v>
      </c>
      <c r="J1086">
        <f>主动技能!P1089</f>
        <v>0</v>
      </c>
      <c r="K1086">
        <f>主动技能!Q1089</f>
        <v>0</v>
      </c>
      <c r="L1086">
        <f>主动技能!R1089</f>
        <v>0</v>
      </c>
      <c r="M1086">
        <f>主动技能!S1089</f>
        <v>0</v>
      </c>
      <c r="N1086" t="str">
        <f>IF(主动技能!T1089="","",主动技能!T1089)</f>
        <v/>
      </c>
      <c r="O1086" t="str">
        <f>IF(主动技能!U1089="","",主动技能!U1089)</f>
        <v/>
      </c>
      <c r="P1086">
        <f>主动技能!V1089</f>
        <v>0</v>
      </c>
      <c r="Q1086">
        <f>主动技能!W1089</f>
        <v>0</v>
      </c>
      <c r="R1086">
        <f>主动技能!X1089</f>
        <v>0</v>
      </c>
      <c r="S1086">
        <f>主动技能!Y1089</f>
        <v>0</v>
      </c>
      <c r="T1086">
        <f>主动技能!Z1089</f>
        <v>100</v>
      </c>
      <c r="U1086">
        <f>主动技能!AB1089</f>
        <v>74</v>
      </c>
      <c r="V1086">
        <f>主动技能!AC1089</f>
        <v>0</v>
      </c>
      <c r="W1086">
        <f>主动技能!AD1089</f>
        <v>0</v>
      </c>
      <c r="X1086" s="1">
        <v>0</v>
      </c>
      <c r="Y1086" s="1">
        <v>0</v>
      </c>
      <c r="Z1086" s="1">
        <v>0</v>
      </c>
    </row>
    <row r="1087" spans="1:26" x14ac:dyDescent="0.15">
      <c r="A1087">
        <f>主动技能!B1090</f>
        <v>1084</v>
      </c>
      <c r="B1087" s="4" t="str">
        <f>主动技能!H1090</f>
        <v>星泽</v>
      </c>
      <c r="C1087" s="4" t="str">
        <f>主动技能!I1090</f>
        <v>对敌方单体攻击，造成100%攻击力（+91）点伤害。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>
        <f>主动技能!O1090</f>
        <v>0</v>
      </c>
      <c r="J1087">
        <f>主动技能!P1090</f>
        <v>0</v>
      </c>
      <c r="K1087">
        <f>主动技能!Q1090</f>
        <v>0</v>
      </c>
      <c r="L1087">
        <f>主动技能!R1090</f>
        <v>0</v>
      </c>
      <c r="M1087">
        <f>主动技能!S1090</f>
        <v>0</v>
      </c>
      <c r="N1087" t="str">
        <f>IF(主动技能!T1090="","",主动技能!T1090)</f>
        <v/>
      </c>
      <c r="O1087" t="str">
        <f>IF(主动技能!U1090="","",主动技能!U1090)</f>
        <v/>
      </c>
      <c r="P1087">
        <f>主动技能!V1090</f>
        <v>0</v>
      </c>
      <c r="Q1087">
        <f>主动技能!W1090</f>
        <v>0</v>
      </c>
      <c r="R1087">
        <f>主动技能!X1090</f>
        <v>0</v>
      </c>
      <c r="S1087">
        <f>主动技能!Y1090</f>
        <v>0</v>
      </c>
      <c r="T1087">
        <f>主动技能!Z1090</f>
        <v>100</v>
      </c>
      <c r="U1087">
        <f>主动技能!AB1090</f>
        <v>91</v>
      </c>
      <c r="V1087">
        <f>主动技能!AC1090</f>
        <v>0</v>
      </c>
      <c r="W1087">
        <f>主动技能!AD1090</f>
        <v>0</v>
      </c>
      <c r="X1087" s="1">
        <v>0</v>
      </c>
      <c r="Y1087" s="1">
        <v>0</v>
      </c>
      <c r="Z1087" s="1">
        <v>0</v>
      </c>
    </row>
    <row r="1088" spans="1:26" x14ac:dyDescent="0.15">
      <c r="A1088">
        <f>主动技能!B1091</f>
        <v>1085</v>
      </c>
      <c r="B1088" s="4" t="str">
        <f>主动技能!H1091</f>
        <v>星泽</v>
      </c>
      <c r="C1088" s="4" t="str">
        <f>主动技能!I1091</f>
        <v>对敌方单体攻击，造成100%攻击力（+113）点伤害。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>
        <f>主动技能!O1091</f>
        <v>0</v>
      </c>
      <c r="J1088">
        <f>主动技能!P1091</f>
        <v>0</v>
      </c>
      <c r="K1088">
        <f>主动技能!Q1091</f>
        <v>0</v>
      </c>
      <c r="L1088">
        <f>主动技能!R1091</f>
        <v>0</v>
      </c>
      <c r="M1088">
        <f>主动技能!S1091</f>
        <v>0</v>
      </c>
      <c r="N1088" t="str">
        <f>IF(主动技能!T1091="","",主动技能!T1091)</f>
        <v/>
      </c>
      <c r="O1088" t="str">
        <f>IF(主动技能!U1091="","",主动技能!U1091)</f>
        <v/>
      </c>
      <c r="P1088">
        <f>主动技能!V1091</f>
        <v>0</v>
      </c>
      <c r="Q1088">
        <f>主动技能!W1091</f>
        <v>0</v>
      </c>
      <c r="R1088">
        <f>主动技能!X1091</f>
        <v>0</v>
      </c>
      <c r="S1088">
        <f>主动技能!Y1091</f>
        <v>0</v>
      </c>
      <c r="T1088">
        <f>主动技能!Z1091</f>
        <v>100</v>
      </c>
      <c r="U1088">
        <f>主动技能!AB1091</f>
        <v>113</v>
      </c>
      <c r="V1088">
        <f>主动技能!AC1091</f>
        <v>0</v>
      </c>
      <c r="W1088">
        <f>主动技能!AD1091</f>
        <v>0</v>
      </c>
      <c r="X1088" s="1">
        <v>0</v>
      </c>
      <c r="Y1088" s="1">
        <v>0</v>
      </c>
      <c r="Z1088" s="1">
        <v>0</v>
      </c>
    </row>
    <row r="1089" spans="1:26" x14ac:dyDescent="0.15">
      <c r="A1089">
        <f>主动技能!B1092</f>
        <v>1086</v>
      </c>
      <c r="B1089" s="4" t="str">
        <f>主动技能!H1092</f>
        <v>星泽</v>
      </c>
      <c r="C1089" s="4" t="str">
        <f>主动技能!I1092</f>
        <v>对敌方单体攻击，造成100%攻击力（+139）点伤害。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>
        <f>主动技能!O1092</f>
        <v>0</v>
      </c>
      <c r="J1089">
        <f>主动技能!P1092</f>
        <v>0</v>
      </c>
      <c r="K1089">
        <f>主动技能!Q1092</f>
        <v>0</v>
      </c>
      <c r="L1089">
        <f>主动技能!R1092</f>
        <v>0</v>
      </c>
      <c r="M1089">
        <f>主动技能!S1092</f>
        <v>0</v>
      </c>
      <c r="N1089" t="str">
        <f>IF(主动技能!T1092="","",主动技能!T1092)</f>
        <v/>
      </c>
      <c r="O1089" t="str">
        <f>IF(主动技能!U1092="","",主动技能!U1092)</f>
        <v/>
      </c>
      <c r="P1089">
        <f>主动技能!V1092</f>
        <v>0</v>
      </c>
      <c r="Q1089">
        <f>主动技能!W1092</f>
        <v>0</v>
      </c>
      <c r="R1089">
        <f>主动技能!X1092</f>
        <v>0</v>
      </c>
      <c r="S1089">
        <f>主动技能!Y1092</f>
        <v>0</v>
      </c>
      <c r="T1089">
        <f>主动技能!Z1092</f>
        <v>100</v>
      </c>
      <c r="U1089">
        <f>主动技能!AB1092</f>
        <v>139</v>
      </c>
      <c r="V1089">
        <f>主动技能!AC1092</f>
        <v>0</v>
      </c>
      <c r="W1089">
        <f>主动技能!AD1092</f>
        <v>0</v>
      </c>
      <c r="X1089" s="1">
        <v>0</v>
      </c>
      <c r="Y1089" s="1">
        <v>0</v>
      </c>
      <c r="Z1089" s="1">
        <v>0</v>
      </c>
    </row>
    <row r="1090" spans="1:26" x14ac:dyDescent="0.15">
      <c r="A1090">
        <f>主动技能!B1093</f>
        <v>1087</v>
      </c>
      <c r="B1090" s="4" t="str">
        <f>主动技能!H1093</f>
        <v>星泽</v>
      </c>
      <c r="C1090" s="4" t="str">
        <f>主动技能!I1093</f>
        <v>对敌方单体攻击，造成100%攻击力（+171）点伤害。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>
        <f>主动技能!O1093</f>
        <v>0</v>
      </c>
      <c r="J1090">
        <f>主动技能!P1093</f>
        <v>0</v>
      </c>
      <c r="K1090">
        <f>主动技能!Q1093</f>
        <v>0</v>
      </c>
      <c r="L1090">
        <f>主动技能!R1093</f>
        <v>0</v>
      </c>
      <c r="M1090">
        <f>主动技能!S1093</f>
        <v>0</v>
      </c>
      <c r="N1090" t="str">
        <f>IF(主动技能!T1093="","",主动技能!T1093)</f>
        <v/>
      </c>
      <c r="O1090" t="str">
        <f>IF(主动技能!U1093="","",主动技能!U1093)</f>
        <v/>
      </c>
      <c r="P1090">
        <f>主动技能!V1093</f>
        <v>0</v>
      </c>
      <c r="Q1090">
        <f>主动技能!W1093</f>
        <v>0</v>
      </c>
      <c r="R1090">
        <f>主动技能!X1093</f>
        <v>0</v>
      </c>
      <c r="S1090">
        <f>主动技能!Y1093</f>
        <v>0</v>
      </c>
      <c r="T1090">
        <f>主动技能!Z1093</f>
        <v>100</v>
      </c>
      <c r="U1090">
        <f>主动技能!AB1093</f>
        <v>171</v>
      </c>
      <c r="V1090">
        <f>主动技能!AC1093</f>
        <v>0</v>
      </c>
      <c r="W1090">
        <f>主动技能!AD1093</f>
        <v>0</v>
      </c>
      <c r="X1090" s="1">
        <v>0</v>
      </c>
      <c r="Y1090" s="1">
        <v>0</v>
      </c>
      <c r="Z1090" s="1">
        <v>0</v>
      </c>
    </row>
    <row r="1091" spans="1:26" x14ac:dyDescent="0.15">
      <c r="A1091">
        <f>主动技能!B1094</f>
        <v>1088</v>
      </c>
      <c r="B1091" s="4" t="str">
        <f>主动技能!H1094</f>
        <v>星泽</v>
      </c>
      <c r="C1091" s="4" t="str">
        <f>主动技能!I1094</f>
        <v>对敌方单体攻击，造成100%攻击力（+211）点伤害。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>
        <f>主动技能!O1094</f>
        <v>0</v>
      </c>
      <c r="J1091">
        <f>主动技能!P1094</f>
        <v>0</v>
      </c>
      <c r="K1091">
        <f>主动技能!Q1094</f>
        <v>0</v>
      </c>
      <c r="L1091">
        <f>主动技能!R1094</f>
        <v>0</v>
      </c>
      <c r="M1091">
        <f>主动技能!S1094</f>
        <v>0</v>
      </c>
      <c r="N1091" t="str">
        <f>IF(主动技能!T1094="","",主动技能!T1094)</f>
        <v/>
      </c>
      <c r="O1091" t="str">
        <f>IF(主动技能!U1094="","",主动技能!U1094)</f>
        <v/>
      </c>
      <c r="P1091">
        <f>主动技能!V1094</f>
        <v>0</v>
      </c>
      <c r="Q1091">
        <f>主动技能!W1094</f>
        <v>0</v>
      </c>
      <c r="R1091">
        <f>主动技能!X1094</f>
        <v>0</v>
      </c>
      <c r="S1091">
        <f>主动技能!Y1094</f>
        <v>0</v>
      </c>
      <c r="T1091">
        <f>主动技能!Z1094</f>
        <v>100</v>
      </c>
      <c r="U1091">
        <f>主动技能!AB1094</f>
        <v>211</v>
      </c>
      <c r="V1091">
        <f>主动技能!AC1094</f>
        <v>0</v>
      </c>
      <c r="W1091">
        <f>主动技能!AD1094</f>
        <v>0</v>
      </c>
      <c r="X1091" s="1">
        <v>0</v>
      </c>
      <c r="Y1091" s="1">
        <v>0</v>
      </c>
      <c r="Z1091" s="1">
        <v>0</v>
      </c>
    </row>
    <row r="1092" spans="1:26" x14ac:dyDescent="0.15">
      <c r="A1092">
        <f>主动技能!B1095</f>
        <v>1089</v>
      </c>
      <c r="B1092" s="4" t="str">
        <f>主动技能!H1095</f>
        <v>星泽</v>
      </c>
      <c r="C1092" s="4" t="str">
        <f>主动技能!I1095</f>
        <v>对敌方单体攻击，造成100%攻击力（+260）点伤害。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>
        <f>主动技能!O1095</f>
        <v>0</v>
      </c>
      <c r="J1092">
        <f>主动技能!P1095</f>
        <v>0</v>
      </c>
      <c r="K1092">
        <f>主动技能!Q1095</f>
        <v>0</v>
      </c>
      <c r="L1092">
        <f>主动技能!R1095</f>
        <v>0</v>
      </c>
      <c r="M1092">
        <f>主动技能!S1095</f>
        <v>0</v>
      </c>
      <c r="N1092" t="str">
        <f>IF(主动技能!T1095="","",主动技能!T1095)</f>
        <v/>
      </c>
      <c r="O1092" t="str">
        <f>IF(主动技能!U1095="","",主动技能!U1095)</f>
        <v/>
      </c>
      <c r="P1092">
        <f>主动技能!V1095</f>
        <v>0</v>
      </c>
      <c r="Q1092">
        <f>主动技能!W1095</f>
        <v>0</v>
      </c>
      <c r="R1092">
        <f>主动技能!X1095</f>
        <v>0</v>
      </c>
      <c r="S1092">
        <f>主动技能!Y1095</f>
        <v>0</v>
      </c>
      <c r="T1092">
        <f>主动技能!Z1095</f>
        <v>100</v>
      </c>
      <c r="U1092">
        <f>主动技能!AB1095</f>
        <v>260</v>
      </c>
      <c r="V1092">
        <f>主动技能!AC1095</f>
        <v>0</v>
      </c>
      <c r="W1092">
        <f>主动技能!AD1095</f>
        <v>0</v>
      </c>
      <c r="X1092" s="1">
        <v>0</v>
      </c>
      <c r="Y1092" s="1">
        <v>0</v>
      </c>
      <c r="Z1092" s="1">
        <v>0</v>
      </c>
    </row>
    <row r="1093" spans="1:26" x14ac:dyDescent="0.15">
      <c r="A1093">
        <f>主动技能!B1096</f>
        <v>1090</v>
      </c>
      <c r="B1093" s="4" t="str">
        <f>主动技能!H1096</f>
        <v>星泽</v>
      </c>
      <c r="C1093" s="4" t="str">
        <f>主动技能!I1096</f>
        <v>对敌方单体攻击，造成100%攻击力（+320）点伤害。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>
        <f>主动技能!O1096</f>
        <v>0</v>
      </c>
      <c r="J1093">
        <f>主动技能!P1096</f>
        <v>0</v>
      </c>
      <c r="K1093">
        <f>主动技能!Q1096</f>
        <v>0</v>
      </c>
      <c r="L1093">
        <f>主动技能!R1096</f>
        <v>0</v>
      </c>
      <c r="M1093">
        <f>主动技能!S1096</f>
        <v>0</v>
      </c>
      <c r="N1093" t="str">
        <f>IF(主动技能!T1096="","",主动技能!T1096)</f>
        <v/>
      </c>
      <c r="O1093" t="str">
        <f>IF(主动技能!U1096="","",主动技能!U1096)</f>
        <v/>
      </c>
      <c r="P1093">
        <f>主动技能!V1096</f>
        <v>0</v>
      </c>
      <c r="Q1093">
        <f>主动技能!W1096</f>
        <v>0</v>
      </c>
      <c r="R1093">
        <f>主动技能!X1096</f>
        <v>0</v>
      </c>
      <c r="S1093">
        <f>主动技能!Y1096</f>
        <v>0</v>
      </c>
      <c r="T1093">
        <f>主动技能!Z1096</f>
        <v>100</v>
      </c>
      <c r="U1093">
        <f>主动技能!AB1096</f>
        <v>320</v>
      </c>
      <c r="V1093">
        <f>主动技能!AC1096</f>
        <v>0</v>
      </c>
      <c r="W1093">
        <f>主动技能!AD1096</f>
        <v>0</v>
      </c>
      <c r="X1093" s="1">
        <v>0</v>
      </c>
      <c r="Y1093" s="1">
        <v>0</v>
      </c>
      <c r="Z1093" s="1">
        <v>0</v>
      </c>
    </row>
    <row r="1094" spans="1:26" x14ac:dyDescent="0.15">
      <c r="A1094">
        <f>主动技能!B1097</f>
        <v>1091</v>
      </c>
      <c r="B1094" s="4" t="str">
        <f>主动技能!H1097</f>
        <v>星泽</v>
      </c>
      <c r="C1094" s="4" t="str">
        <f>主动技能!I1097</f>
        <v>对敌方单体攻击，造成100%攻击力（+394）点伤害。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>
        <f>主动技能!O1097</f>
        <v>0</v>
      </c>
      <c r="J1094">
        <f>主动技能!P1097</f>
        <v>0</v>
      </c>
      <c r="K1094">
        <f>主动技能!Q1097</f>
        <v>0</v>
      </c>
      <c r="L1094">
        <f>主动技能!R1097</f>
        <v>0</v>
      </c>
      <c r="M1094">
        <f>主动技能!S1097</f>
        <v>0</v>
      </c>
      <c r="N1094" t="str">
        <f>IF(主动技能!T1097="","",主动技能!T1097)</f>
        <v/>
      </c>
      <c r="O1094" t="str">
        <f>IF(主动技能!U1097="","",主动技能!U1097)</f>
        <v/>
      </c>
      <c r="P1094">
        <f>主动技能!V1097</f>
        <v>0</v>
      </c>
      <c r="Q1094">
        <f>主动技能!W1097</f>
        <v>0</v>
      </c>
      <c r="R1094">
        <f>主动技能!X1097</f>
        <v>0</v>
      </c>
      <c r="S1094">
        <f>主动技能!Y1097</f>
        <v>0</v>
      </c>
      <c r="T1094">
        <f>主动技能!Z1097</f>
        <v>100</v>
      </c>
      <c r="U1094">
        <f>主动技能!AB1097</f>
        <v>394</v>
      </c>
      <c r="V1094">
        <f>主动技能!AC1097</f>
        <v>0</v>
      </c>
      <c r="W1094">
        <f>主动技能!AD1097</f>
        <v>0</v>
      </c>
      <c r="X1094" s="1">
        <v>0</v>
      </c>
      <c r="Y1094" s="1">
        <v>0</v>
      </c>
      <c r="Z1094" s="1">
        <v>0</v>
      </c>
    </row>
    <row r="1095" spans="1:26" x14ac:dyDescent="0.15">
      <c r="A1095">
        <f>主动技能!B1098</f>
        <v>1092</v>
      </c>
      <c r="B1095" s="4" t="str">
        <f>主动技能!H1098</f>
        <v>星泽</v>
      </c>
      <c r="C1095" s="4" t="str">
        <f>主动技能!I1098</f>
        <v>对敌方单体攻击，造成100%攻击力（+485）点伤害。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>
        <f>主动技能!O1098</f>
        <v>0</v>
      </c>
      <c r="J1095">
        <f>主动技能!P1098</f>
        <v>0</v>
      </c>
      <c r="K1095">
        <f>主动技能!Q1098</f>
        <v>0</v>
      </c>
      <c r="L1095">
        <f>主动技能!R1098</f>
        <v>0</v>
      </c>
      <c r="M1095">
        <f>主动技能!S1098</f>
        <v>0</v>
      </c>
      <c r="N1095" t="str">
        <f>IF(主动技能!T1098="","",主动技能!T1098)</f>
        <v/>
      </c>
      <c r="O1095" t="str">
        <f>IF(主动技能!U1098="","",主动技能!U1098)</f>
        <v/>
      </c>
      <c r="P1095">
        <f>主动技能!V1098</f>
        <v>0</v>
      </c>
      <c r="Q1095">
        <f>主动技能!W1098</f>
        <v>0</v>
      </c>
      <c r="R1095">
        <f>主动技能!X1098</f>
        <v>0</v>
      </c>
      <c r="S1095">
        <f>主动技能!Y1098</f>
        <v>0</v>
      </c>
      <c r="T1095">
        <f>主动技能!Z1098</f>
        <v>100</v>
      </c>
      <c r="U1095">
        <f>主动技能!AB1098</f>
        <v>485</v>
      </c>
      <c r="V1095">
        <f>主动技能!AC1098</f>
        <v>0</v>
      </c>
      <c r="W1095">
        <f>主动技能!AD1098</f>
        <v>0</v>
      </c>
      <c r="X1095" s="1">
        <v>0</v>
      </c>
      <c r="Y1095" s="1">
        <v>0</v>
      </c>
      <c r="Z1095" s="1">
        <v>0</v>
      </c>
    </row>
    <row r="1096" spans="1:26" x14ac:dyDescent="0.15">
      <c r="A1096">
        <f>主动技能!B1099</f>
        <v>1093</v>
      </c>
      <c r="B1096" s="4" t="str">
        <f>主动技能!H1099</f>
        <v>星泽</v>
      </c>
      <c r="C1096" s="4" t="str">
        <f>主动技能!I1099</f>
        <v>对敌方单体攻击，造成100%攻击力（+597）点伤害。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>
        <f>主动技能!O1099</f>
        <v>0</v>
      </c>
      <c r="J1096">
        <f>主动技能!P1099</f>
        <v>0</v>
      </c>
      <c r="K1096">
        <f>主动技能!Q1099</f>
        <v>0</v>
      </c>
      <c r="L1096">
        <f>主动技能!R1099</f>
        <v>0</v>
      </c>
      <c r="M1096">
        <f>主动技能!S1099</f>
        <v>0</v>
      </c>
      <c r="N1096" t="str">
        <f>IF(主动技能!T1099="","",主动技能!T1099)</f>
        <v/>
      </c>
      <c r="O1096" t="str">
        <f>IF(主动技能!U1099="","",主动技能!U1099)</f>
        <v/>
      </c>
      <c r="P1096">
        <f>主动技能!V1099</f>
        <v>0</v>
      </c>
      <c r="Q1096">
        <f>主动技能!W1099</f>
        <v>0</v>
      </c>
      <c r="R1096">
        <f>主动技能!X1099</f>
        <v>0</v>
      </c>
      <c r="S1096">
        <f>主动技能!Y1099</f>
        <v>0</v>
      </c>
      <c r="T1096">
        <f>主动技能!Z1099</f>
        <v>100</v>
      </c>
      <c r="U1096">
        <f>主动技能!AB1099</f>
        <v>597</v>
      </c>
      <c r="V1096">
        <f>主动技能!AC1099</f>
        <v>0</v>
      </c>
      <c r="W1096">
        <f>主动技能!AD1099</f>
        <v>0</v>
      </c>
      <c r="X1096" s="1">
        <v>0</v>
      </c>
      <c r="Y1096" s="1">
        <v>0</v>
      </c>
      <c r="Z1096" s="1">
        <v>0</v>
      </c>
    </row>
    <row r="1097" spans="1:26" x14ac:dyDescent="0.15">
      <c r="A1097">
        <f>主动技能!B1100</f>
        <v>1094</v>
      </c>
      <c r="B1097" s="4" t="str">
        <f>主动技能!H1100</f>
        <v>星泽</v>
      </c>
      <c r="C1097" s="4" t="str">
        <f>主动技能!I1100</f>
        <v>对敌方单体攻击，造成100%攻击力（+735）点伤害。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>
        <f>主动技能!O1100</f>
        <v>0</v>
      </c>
      <c r="J1097">
        <f>主动技能!P1100</f>
        <v>0</v>
      </c>
      <c r="K1097">
        <f>主动技能!Q1100</f>
        <v>0</v>
      </c>
      <c r="L1097">
        <f>主动技能!R1100</f>
        <v>0</v>
      </c>
      <c r="M1097">
        <f>主动技能!S1100</f>
        <v>0</v>
      </c>
      <c r="N1097" t="str">
        <f>IF(主动技能!T1100="","",主动技能!T1100)</f>
        <v/>
      </c>
      <c r="O1097" t="str">
        <f>IF(主动技能!U1100="","",主动技能!U1100)</f>
        <v/>
      </c>
      <c r="P1097">
        <f>主动技能!V1100</f>
        <v>0</v>
      </c>
      <c r="Q1097">
        <f>主动技能!W1100</f>
        <v>0</v>
      </c>
      <c r="R1097">
        <f>主动技能!X1100</f>
        <v>0</v>
      </c>
      <c r="S1097">
        <f>主动技能!Y1100</f>
        <v>0</v>
      </c>
      <c r="T1097">
        <f>主动技能!Z1100</f>
        <v>100</v>
      </c>
      <c r="U1097">
        <f>主动技能!AB1100</f>
        <v>735</v>
      </c>
      <c r="V1097">
        <f>主动技能!AC1100</f>
        <v>0</v>
      </c>
      <c r="W1097">
        <f>主动技能!AD1100</f>
        <v>0</v>
      </c>
      <c r="X1097" s="1">
        <v>0</v>
      </c>
      <c r="Y1097" s="1">
        <v>0</v>
      </c>
      <c r="Z1097" s="1">
        <v>0</v>
      </c>
    </row>
    <row r="1098" spans="1:26" x14ac:dyDescent="0.15">
      <c r="A1098">
        <f>主动技能!B1101</f>
        <v>1095</v>
      </c>
      <c r="B1098" s="4" t="str">
        <f>主动技能!H1101</f>
        <v>星泽</v>
      </c>
      <c r="C1098" s="4" t="str">
        <f>主动技能!I1101</f>
        <v>对敌方单体攻击，造成100%攻击力（+906）点伤害。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>
        <f>主动技能!O1101</f>
        <v>0</v>
      </c>
      <c r="J1098">
        <f>主动技能!P1101</f>
        <v>0</v>
      </c>
      <c r="K1098">
        <f>主动技能!Q1101</f>
        <v>0</v>
      </c>
      <c r="L1098">
        <f>主动技能!R1101</f>
        <v>0</v>
      </c>
      <c r="M1098">
        <f>主动技能!S1101</f>
        <v>0</v>
      </c>
      <c r="N1098" t="str">
        <f>IF(主动技能!T1101="","",主动技能!T1101)</f>
        <v/>
      </c>
      <c r="O1098" t="str">
        <f>IF(主动技能!U1101="","",主动技能!U1101)</f>
        <v/>
      </c>
      <c r="P1098">
        <f>主动技能!V1101</f>
        <v>0</v>
      </c>
      <c r="Q1098">
        <f>主动技能!W1101</f>
        <v>0</v>
      </c>
      <c r="R1098">
        <f>主动技能!X1101</f>
        <v>0</v>
      </c>
      <c r="S1098">
        <f>主动技能!Y1101</f>
        <v>0</v>
      </c>
      <c r="T1098">
        <f>主动技能!Z1101</f>
        <v>100</v>
      </c>
      <c r="U1098">
        <f>主动技能!AB1101</f>
        <v>906</v>
      </c>
      <c r="V1098">
        <f>主动技能!AC1101</f>
        <v>0</v>
      </c>
      <c r="W1098">
        <f>主动技能!AD1101</f>
        <v>0</v>
      </c>
      <c r="X1098" s="1">
        <v>0</v>
      </c>
      <c r="Y1098" s="1">
        <v>0</v>
      </c>
      <c r="Z1098" s="1">
        <v>0</v>
      </c>
    </row>
    <row r="1099" spans="1:26" x14ac:dyDescent="0.15">
      <c r="A1099">
        <f>主动技能!B1102</f>
        <v>1096</v>
      </c>
      <c r="B1099" s="4" t="str">
        <f>主动技能!H1102</f>
        <v>星泽</v>
      </c>
      <c r="C1099" s="4" t="str">
        <f>主动技能!I1102</f>
        <v>对敌方单体攻击，造成100%攻击力（+1115）点伤害。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>
        <f>主动技能!O1102</f>
        <v>0</v>
      </c>
      <c r="J1099">
        <f>主动技能!P1102</f>
        <v>0</v>
      </c>
      <c r="K1099">
        <f>主动技能!Q1102</f>
        <v>0</v>
      </c>
      <c r="L1099">
        <f>主动技能!R1102</f>
        <v>0</v>
      </c>
      <c r="M1099">
        <f>主动技能!S1102</f>
        <v>0</v>
      </c>
      <c r="N1099" t="str">
        <f>IF(主动技能!T1102="","",主动技能!T1102)</f>
        <v/>
      </c>
      <c r="O1099" t="str">
        <f>IF(主动技能!U1102="","",主动技能!U1102)</f>
        <v/>
      </c>
      <c r="P1099">
        <f>主动技能!V1102</f>
        <v>0</v>
      </c>
      <c r="Q1099">
        <f>主动技能!W1102</f>
        <v>0</v>
      </c>
      <c r="R1099">
        <f>主动技能!X1102</f>
        <v>0</v>
      </c>
      <c r="S1099">
        <f>主动技能!Y1102</f>
        <v>0</v>
      </c>
      <c r="T1099">
        <f>主动技能!Z1102</f>
        <v>100</v>
      </c>
      <c r="U1099">
        <f>主动技能!AB1102</f>
        <v>1115</v>
      </c>
      <c r="V1099">
        <f>主动技能!AC1102</f>
        <v>0</v>
      </c>
      <c r="W1099">
        <f>主动技能!AD1102</f>
        <v>0</v>
      </c>
      <c r="X1099" s="1">
        <v>0</v>
      </c>
      <c r="Y1099" s="1">
        <v>0</v>
      </c>
      <c r="Z1099" s="1">
        <v>0</v>
      </c>
    </row>
    <row r="1100" spans="1:26" x14ac:dyDescent="0.15">
      <c r="A1100">
        <f>主动技能!B1103</f>
        <v>1097</v>
      </c>
      <c r="B1100" s="4" t="str">
        <f>主动技能!H1103</f>
        <v>星泽</v>
      </c>
      <c r="C1100" s="4" t="str">
        <f>主动技能!I1103</f>
        <v>对敌方单体攻击，造成100%攻击力（+1373）点伤害。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>
        <f>主动技能!O1103</f>
        <v>0</v>
      </c>
      <c r="J1100">
        <f>主动技能!P1103</f>
        <v>0</v>
      </c>
      <c r="K1100">
        <f>主动技能!Q1103</f>
        <v>0</v>
      </c>
      <c r="L1100">
        <f>主动技能!R1103</f>
        <v>0</v>
      </c>
      <c r="M1100">
        <f>主动技能!S1103</f>
        <v>0</v>
      </c>
      <c r="N1100" t="str">
        <f>IF(主动技能!T1103="","",主动技能!T1103)</f>
        <v/>
      </c>
      <c r="O1100" t="str">
        <f>IF(主动技能!U1103="","",主动技能!U1103)</f>
        <v/>
      </c>
      <c r="P1100">
        <f>主动技能!V1103</f>
        <v>0</v>
      </c>
      <c r="Q1100">
        <f>主动技能!W1103</f>
        <v>0</v>
      </c>
      <c r="R1100">
        <f>主动技能!X1103</f>
        <v>0</v>
      </c>
      <c r="S1100">
        <f>主动技能!Y1103</f>
        <v>0</v>
      </c>
      <c r="T1100">
        <f>主动技能!Z1103</f>
        <v>100</v>
      </c>
      <c r="U1100">
        <f>主动技能!AB1103</f>
        <v>1373</v>
      </c>
      <c r="V1100">
        <f>主动技能!AC1103</f>
        <v>0</v>
      </c>
      <c r="W1100">
        <f>主动技能!AD1103</f>
        <v>0</v>
      </c>
      <c r="X1100" s="1">
        <v>0</v>
      </c>
      <c r="Y1100" s="1">
        <v>0</v>
      </c>
      <c r="Z1100" s="1">
        <v>0</v>
      </c>
    </row>
    <row r="1101" spans="1:26" x14ac:dyDescent="0.15">
      <c r="A1101">
        <f>主动技能!B1104</f>
        <v>1098</v>
      </c>
      <c r="B1101" s="4" t="str">
        <f>主动技能!H1104</f>
        <v>星泽</v>
      </c>
      <c r="C1101" s="4" t="str">
        <f>主动技能!I1104</f>
        <v>对敌方单体攻击，造成100%攻击力（+1691）点伤害。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>
        <f>主动技能!O1104</f>
        <v>0</v>
      </c>
      <c r="J1101">
        <f>主动技能!P1104</f>
        <v>0</v>
      </c>
      <c r="K1101">
        <f>主动技能!Q1104</f>
        <v>0</v>
      </c>
      <c r="L1101">
        <f>主动技能!R1104</f>
        <v>0</v>
      </c>
      <c r="M1101">
        <f>主动技能!S1104</f>
        <v>0</v>
      </c>
      <c r="N1101" t="str">
        <f>IF(主动技能!T1104="","",主动技能!T1104)</f>
        <v/>
      </c>
      <c r="O1101" t="str">
        <f>IF(主动技能!U1104="","",主动技能!U1104)</f>
        <v/>
      </c>
      <c r="P1101">
        <f>主动技能!V1104</f>
        <v>0</v>
      </c>
      <c r="Q1101">
        <f>主动技能!W1104</f>
        <v>0</v>
      </c>
      <c r="R1101">
        <f>主动技能!X1104</f>
        <v>0</v>
      </c>
      <c r="S1101">
        <f>主动技能!Y1104</f>
        <v>0</v>
      </c>
      <c r="T1101">
        <f>主动技能!Z1104</f>
        <v>100</v>
      </c>
      <c r="U1101">
        <f>主动技能!AB1104</f>
        <v>1691</v>
      </c>
      <c r="V1101">
        <f>主动技能!AC1104</f>
        <v>0</v>
      </c>
      <c r="W1101">
        <f>主动技能!AD1104</f>
        <v>0</v>
      </c>
      <c r="X1101" s="1">
        <v>0</v>
      </c>
      <c r="Y1101" s="1">
        <v>0</v>
      </c>
      <c r="Z1101" s="1">
        <v>0</v>
      </c>
    </row>
    <row r="1102" spans="1:26" x14ac:dyDescent="0.15">
      <c r="A1102">
        <f>主动技能!B1105</f>
        <v>1099</v>
      </c>
      <c r="B1102" s="4" t="str">
        <f>主动技能!H1105</f>
        <v>星泽</v>
      </c>
      <c r="C1102" s="4" t="str">
        <f>主动技能!I1105</f>
        <v>对敌方单体攻击，造成100%攻击力（+2082）点伤害。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>
        <f>主动技能!O1105</f>
        <v>0</v>
      </c>
      <c r="J1102">
        <f>主动技能!P1105</f>
        <v>0</v>
      </c>
      <c r="K1102">
        <f>主动技能!Q1105</f>
        <v>0</v>
      </c>
      <c r="L1102">
        <f>主动技能!R1105</f>
        <v>0</v>
      </c>
      <c r="M1102">
        <f>主动技能!S1105</f>
        <v>0</v>
      </c>
      <c r="N1102" t="str">
        <f>IF(主动技能!T1105="","",主动技能!T1105)</f>
        <v/>
      </c>
      <c r="O1102" t="str">
        <f>IF(主动技能!U1105="","",主动技能!U1105)</f>
        <v/>
      </c>
      <c r="P1102">
        <f>主动技能!V1105</f>
        <v>0</v>
      </c>
      <c r="Q1102">
        <f>主动技能!W1105</f>
        <v>0</v>
      </c>
      <c r="R1102">
        <f>主动技能!X1105</f>
        <v>0</v>
      </c>
      <c r="S1102">
        <f>主动技能!Y1105</f>
        <v>0</v>
      </c>
      <c r="T1102">
        <f>主动技能!Z1105</f>
        <v>100</v>
      </c>
      <c r="U1102">
        <f>主动技能!AB1105</f>
        <v>2082</v>
      </c>
      <c r="V1102">
        <f>主动技能!AC1105</f>
        <v>0</v>
      </c>
      <c r="W1102">
        <f>主动技能!AD1105</f>
        <v>0</v>
      </c>
      <c r="X1102" s="1">
        <v>0</v>
      </c>
      <c r="Y1102" s="1">
        <v>0</v>
      </c>
      <c r="Z1102" s="1">
        <v>0</v>
      </c>
    </row>
    <row r="1103" spans="1:26" x14ac:dyDescent="0.15">
      <c r="A1103">
        <f>主动技能!B1106</f>
        <v>1100</v>
      </c>
      <c r="B1103" s="4" t="str">
        <f>主动技能!H1106</f>
        <v>星泽</v>
      </c>
      <c r="C1103" s="4" t="str">
        <f>主动技能!I1106</f>
        <v>对敌方单体攻击，造成100%攻击力（+2563）点伤害。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>
        <f>主动技能!O1106</f>
        <v>0</v>
      </c>
      <c r="J1103">
        <f>主动技能!P1106</f>
        <v>0</v>
      </c>
      <c r="K1103">
        <f>主动技能!Q1106</f>
        <v>0</v>
      </c>
      <c r="L1103">
        <f>主动技能!R1106</f>
        <v>0</v>
      </c>
      <c r="M1103">
        <f>主动技能!S1106</f>
        <v>0</v>
      </c>
      <c r="N1103" t="str">
        <f>IF(主动技能!T1106="","",主动技能!T1106)</f>
        <v/>
      </c>
      <c r="O1103" t="str">
        <f>IF(主动技能!U1106="","",主动技能!U1106)</f>
        <v/>
      </c>
      <c r="P1103">
        <f>主动技能!V1106</f>
        <v>0</v>
      </c>
      <c r="Q1103">
        <f>主动技能!W1106</f>
        <v>0</v>
      </c>
      <c r="R1103">
        <f>主动技能!X1106</f>
        <v>0</v>
      </c>
      <c r="S1103">
        <f>主动技能!Y1106</f>
        <v>0</v>
      </c>
      <c r="T1103">
        <f>主动技能!Z1106</f>
        <v>100</v>
      </c>
      <c r="U1103">
        <f>主动技能!AB1106</f>
        <v>2563</v>
      </c>
      <c r="V1103">
        <f>主动技能!AC1106</f>
        <v>0</v>
      </c>
      <c r="W1103">
        <f>主动技能!AD1106</f>
        <v>0</v>
      </c>
      <c r="X1103" s="1">
        <v>0</v>
      </c>
      <c r="Y1103" s="1">
        <v>0</v>
      </c>
      <c r="Z1103" s="1">
        <v>0</v>
      </c>
    </row>
    <row r="1104" spans="1:26" x14ac:dyDescent="0.15">
      <c r="A1104">
        <f>主动技能!B1107</f>
        <v>1101</v>
      </c>
      <c r="B1104" s="4" t="str">
        <f>主动技能!H1107</f>
        <v>光辉之力</v>
      </c>
      <c r="C1104" s="4" t="str">
        <f>主动技能!I1107</f>
        <v>提升己方随机3人防御114攻击10%</v>
      </c>
      <c r="D1104" s="4">
        <f>VLOOKUP(主动技能!J1107,对应表!F:G,2,FALSE)</f>
        <v>2</v>
      </c>
      <c r="E1104" s="4">
        <f>VLOOKUP(主动技能!K1107,对应表!J:K,2,FALSE)</f>
        <v>3</v>
      </c>
      <c r="F1104" s="4">
        <f>VLOOKUP(主动技能!L1107,对应表!N:O,2,FALSE)</f>
        <v>1</v>
      </c>
      <c r="G1104" s="4">
        <f>IF(主动技能!M1107="必中",2,1)</f>
        <v>2</v>
      </c>
      <c r="H1104" s="4">
        <f>主动技能!N1107</f>
        <v>100</v>
      </c>
      <c r="I1104" s="4">
        <f>主动技能!O1107</f>
        <v>0</v>
      </c>
      <c r="J1104">
        <f>主动技能!P1107</f>
        <v>0</v>
      </c>
      <c r="K1104">
        <f>主动技能!Q1107</f>
        <v>0</v>
      </c>
      <c r="L1104">
        <f>主动技能!R1107</f>
        <v>0</v>
      </c>
      <c r="M1104">
        <f>主动技能!S1107</f>
        <v>0</v>
      </c>
      <c r="N1104" t="str">
        <f>IF(主动技能!T1107="","",主动技能!T1107)</f>
        <v>67:100:3:3</v>
      </c>
      <c r="O1104" t="str">
        <f>IF(主动技能!U1107="","",主动技能!U1107)</f>
        <v/>
      </c>
      <c r="P1104">
        <f>主动技能!V1107</f>
        <v>0</v>
      </c>
      <c r="Q1104">
        <f>主动技能!W1107</f>
        <v>0</v>
      </c>
      <c r="R1104">
        <f>主动技能!X1107</f>
        <v>0</v>
      </c>
      <c r="S1104">
        <f>主动技能!Y1107</f>
        <v>50</v>
      </c>
      <c r="T1104">
        <f>主动技能!Z1107</f>
        <v>0</v>
      </c>
      <c r="U1104">
        <f>主动技能!AB1107</f>
        <v>0</v>
      </c>
      <c r="V1104">
        <f>主动技能!AC1107</f>
        <v>0</v>
      </c>
      <c r="W1104">
        <f>主动技能!AD1107</f>
        <v>0</v>
      </c>
      <c r="X1104" s="1">
        <v>0</v>
      </c>
      <c r="Y1104" s="1">
        <v>0</v>
      </c>
      <c r="Z1104" s="1">
        <v>0</v>
      </c>
    </row>
    <row r="1105" spans="1:26" x14ac:dyDescent="0.15">
      <c r="A1105">
        <f>主动技能!B1108</f>
        <v>1102</v>
      </c>
      <c r="B1105" s="4" t="str">
        <f>主动技能!H1108</f>
        <v>光辉之力</v>
      </c>
      <c r="C1105" s="4" t="str">
        <f>主动技能!I1108</f>
        <v>提升己方随机3人防御168攻击10%</v>
      </c>
      <c r="D1105" s="4">
        <f>VLOOKUP(主动技能!J1108,对应表!F:G,2,FALSE)</f>
        <v>2</v>
      </c>
      <c r="E1105" s="4">
        <f>VLOOKUP(主动技能!K1108,对应表!J:K,2,FALSE)</f>
        <v>3</v>
      </c>
      <c r="F1105" s="4">
        <f>VLOOKUP(主动技能!L1108,对应表!N:O,2,FALSE)</f>
        <v>1</v>
      </c>
      <c r="G1105" s="4">
        <f>IF(主动技能!M1108="必中",2,1)</f>
        <v>2</v>
      </c>
      <c r="H1105" s="4">
        <f>主动技能!N1108</f>
        <v>100</v>
      </c>
      <c r="I1105" s="4">
        <f>主动技能!O1108</f>
        <v>0</v>
      </c>
      <c r="J1105">
        <f>主动技能!P1108</f>
        <v>0</v>
      </c>
      <c r="K1105">
        <f>主动技能!Q1108</f>
        <v>0</v>
      </c>
      <c r="L1105">
        <f>主动技能!R1108</f>
        <v>0</v>
      </c>
      <c r="M1105">
        <f>主动技能!S1108</f>
        <v>0</v>
      </c>
      <c r="N1105" t="str">
        <f>IF(主动技能!T1108="","",主动技能!T1108)</f>
        <v>68:100:3:3</v>
      </c>
      <c r="O1105" t="str">
        <f>IF(主动技能!U1108="","",主动技能!U1108)</f>
        <v/>
      </c>
      <c r="P1105">
        <f>主动技能!V1108</f>
        <v>0</v>
      </c>
      <c r="Q1105">
        <f>主动技能!W1108</f>
        <v>0</v>
      </c>
      <c r="R1105">
        <f>主动技能!X1108</f>
        <v>0</v>
      </c>
      <c r="S1105">
        <f>主动技能!Y1108</f>
        <v>50</v>
      </c>
      <c r="T1105">
        <f>主动技能!Z1108</f>
        <v>0</v>
      </c>
      <c r="U1105">
        <f>主动技能!AB1108</f>
        <v>0</v>
      </c>
      <c r="V1105">
        <f>主动技能!AC1108</f>
        <v>0</v>
      </c>
      <c r="W1105">
        <f>主动技能!AD1108</f>
        <v>0</v>
      </c>
      <c r="X1105" s="1">
        <v>0</v>
      </c>
      <c r="Y1105" s="1">
        <v>0</v>
      </c>
      <c r="Z1105" s="1">
        <v>0</v>
      </c>
    </row>
    <row r="1106" spans="1:26" x14ac:dyDescent="0.15">
      <c r="A1106">
        <f>主动技能!B1109</f>
        <v>1103</v>
      </c>
      <c r="B1106" s="4" t="str">
        <f>主动技能!H1109</f>
        <v>光辉之力</v>
      </c>
      <c r="C1106" s="4" t="str">
        <f>主动技能!I1109</f>
        <v>提升己方随机3人防御222攻击10%</v>
      </c>
      <c r="D1106" s="4">
        <f>VLOOKUP(主动技能!J1109,对应表!F:G,2,FALSE)</f>
        <v>2</v>
      </c>
      <c r="E1106" s="4">
        <f>VLOOKUP(主动技能!K1109,对应表!J:K,2,FALSE)</f>
        <v>3</v>
      </c>
      <c r="F1106" s="4">
        <f>VLOOKUP(主动技能!L1109,对应表!N:O,2,FALSE)</f>
        <v>1</v>
      </c>
      <c r="G1106" s="4">
        <f>IF(主动技能!M1109="必中",2,1)</f>
        <v>2</v>
      </c>
      <c r="H1106" s="4">
        <f>主动技能!N1109</f>
        <v>100</v>
      </c>
      <c r="I1106" s="4">
        <f>主动技能!O1109</f>
        <v>0</v>
      </c>
      <c r="J1106">
        <f>主动技能!P1109</f>
        <v>0</v>
      </c>
      <c r="K1106">
        <f>主动技能!Q1109</f>
        <v>0</v>
      </c>
      <c r="L1106">
        <f>主动技能!R1109</f>
        <v>0</v>
      </c>
      <c r="M1106">
        <f>主动技能!S1109</f>
        <v>0</v>
      </c>
      <c r="N1106" t="str">
        <f>IF(主动技能!T1109="","",主动技能!T1109)</f>
        <v>69:100:3:3</v>
      </c>
      <c r="O1106" t="str">
        <f>IF(主动技能!U1109="","",主动技能!U1109)</f>
        <v/>
      </c>
      <c r="P1106">
        <f>主动技能!V1109</f>
        <v>0</v>
      </c>
      <c r="Q1106">
        <f>主动技能!W1109</f>
        <v>0</v>
      </c>
      <c r="R1106">
        <f>主动技能!X1109</f>
        <v>0</v>
      </c>
      <c r="S1106">
        <f>主动技能!Y1109</f>
        <v>50</v>
      </c>
      <c r="T1106">
        <f>主动技能!Z1109</f>
        <v>0</v>
      </c>
      <c r="U1106">
        <f>主动技能!AB1109</f>
        <v>0</v>
      </c>
      <c r="V1106">
        <f>主动技能!AC1109</f>
        <v>0</v>
      </c>
      <c r="W1106">
        <f>主动技能!AD1109</f>
        <v>0</v>
      </c>
      <c r="X1106" s="1">
        <v>0</v>
      </c>
      <c r="Y1106" s="1">
        <v>0</v>
      </c>
      <c r="Z1106" s="1">
        <v>0</v>
      </c>
    </row>
    <row r="1107" spans="1:26" x14ac:dyDescent="0.15">
      <c r="A1107">
        <f>主动技能!B1110</f>
        <v>1104</v>
      </c>
      <c r="B1107" s="4" t="str">
        <f>主动技能!H1110</f>
        <v>光辉之力</v>
      </c>
      <c r="C1107" s="4" t="str">
        <f>主动技能!I1110</f>
        <v>提升己方随机3人防御275攻击10%</v>
      </c>
      <c r="D1107" s="4">
        <f>VLOOKUP(主动技能!J1110,对应表!F:G,2,FALSE)</f>
        <v>2</v>
      </c>
      <c r="E1107" s="4">
        <f>VLOOKUP(主动技能!K1110,对应表!J:K,2,FALSE)</f>
        <v>3</v>
      </c>
      <c r="F1107" s="4">
        <f>VLOOKUP(主动技能!L1110,对应表!N:O,2,FALSE)</f>
        <v>1</v>
      </c>
      <c r="G1107" s="4">
        <f>IF(主动技能!M1110="必中",2,1)</f>
        <v>2</v>
      </c>
      <c r="H1107" s="4">
        <f>主动技能!N1110</f>
        <v>100</v>
      </c>
      <c r="I1107" s="4">
        <f>主动技能!O1110</f>
        <v>0</v>
      </c>
      <c r="J1107">
        <f>主动技能!P1110</f>
        <v>0</v>
      </c>
      <c r="K1107">
        <f>主动技能!Q1110</f>
        <v>0</v>
      </c>
      <c r="L1107">
        <f>主动技能!R1110</f>
        <v>0</v>
      </c>
      <c r="M1107">
        <f>主动技能!S1110</f>
        <v>0</v>
      </c>
      <c r="N1107" t="str">
        <f>IF(主动技能!T1110="","",主动技能!T1110)</f>
        <v>70:100:3:3</v>
      </c>
      <c r="O1107" t="str">
        <f>IF(主动技能!U1110="","",主动技能!U1110)</f>
        <v/>
      </c>
      <c r="P1107">
        <f>主动技能!V1110</f>
        <v>0</v>
      </c>
      <c r="Q1107">
        <f>主动技能!W1110</f>
        <v>0</v>
      </c>
      <c r="R1107">
        <f>主动技能!X1110</f>
        <v>0</v>
      </c>
      <c r="S1107">
        <f>主动技能!Y1110</f>
        <v>50</v>
      </c>
      <c r="T1107">
        <f>主动技能!Z1110</f>
        <v>0</v>
      </c>
      <c r="U1107">
        <f>主动技能!AB1110</f>
        <v>0</v>
      </c>
      <c r="V1107">
        <f>主动技能!AC1110</f>
        <v>0</v>
      </c>
      <c r="W1107">
        <f>主动技能!AD1110</f>
        <v>0</v>
      </c>
      <c r="X1107" s="1">
        <v>0</v>
      </c>
      <c r="Y1107" s="1">
        <v>0</v>
      </c>
      <c r="Z1107" s="1">
        <v>0</v>
      </c>
    </row>
    <row r="1108" spans="1:26" x14ac:dyDescent="0.15">
      <c r="A1108">
        <f>主动技能!B1111</f>
        <v>1105</v>
      </c>
      <c r="B1108" s="4" t="str">
        <f>主动技能!H1111</f>
        <v>光辉之力</v>
      </c>
      <c r="C1108" s="4" t="str">
        <f>主动技能!I1111</f>
        <v>提升己方随机3人防御339攻击10%</v>
      </c>
      <c r="D1108" s="4">
        <f>VLOOKUP(主动技能!J1111,对应表!F:G,2,FALSE)</f>
        <v>2</v>
      </c>
      <c r="E1108" s="4">
        <f>VLOOKUP(主动技能!K1111,对应表!J:K,2,FALSE)</f>
        <v>3</v>
      </c>
      <c r="F1108" s="4">
        <f>VLOOKUP(主动技能!L1111,对应表!N:O,2,FALSE)</f>
        <v>1</v>
      </c>
      <c r="G1108" s="4">
        <f>IF(主动技能!M1111="必中",2,1)</f>
        <v>2</v>
      </c>
      <c r="H1108" s="4">
        <f>主动技能!N1111</f>
        <v>100</v>
      </c>
      <c r="I1108" s="4">
        <f>主动技能!O1111</f>
        <v>0</v>
      </c>
      <c r="J1108">
        <f>主动技能!P1111</f>
        <v>0</v>
      </c>
      <c r="K1108">
        <f>主动技能!Q1111</f>
        <v>0</v>
      </c>
      <c r="L1108">
        <f>主动技能!R1111</f>
        <v>0</v>
      </c>
      <c r="M1108">
        <f>主动技能!S1111</f>
        <v>0</v>
      </c>
      <c r="N1108" t="str">
        <f>IF(主动技能!T1111="","",主动技能!T1111)</f>
        <v>71:100:3:3</v>
      </c>
      <c r="O1108" t="str">
        <f>IF(主动技能!U1111="","",主动技能!U1111)</f>
        <v/>
      </c>
      <c r="P1108">
        <f>主动技能!V1111</f>
        <v>0</v>
      </c>
      <c r="Q1108">
        <f>主动技能!W1111</f>
        <v>0</v>
      </c>
      <c r="R1108">
        <f>主动技能!X1111</f>
        <v>0</v>
      </c>
      <c r="S1108">
        <f>主动技能!Y1111</f>
        <v>50</v>
      </c>
      <c r="T1108">
        <f>主动技能!Z1111</f>
        <v>0</v>
      </c>
      <c r="U1108">
        <f>主动技能!AB1111</f>
        <v>0</v>
      </c>
      <c r="V1108">
        <f>主动技能!AC1111</f>
        <v>0</v>
      </c>
      <c r="W1108">
        <f>主动技能!AD1111</f>
        <v>0</v>
      </c>
      <c r="X1108" s="1">
        <v>0</v>
      </c>
      <c r="Y1108" s="1">
        <v>0</v>
      </c>
      <c r="Z1108" s="1">
        <v>0</v>
      </c>
    </row>
    <row r="1109" spans="1:26" x14ac:dyDescent="0.15">
      <c r="A1109">
        <f>主动技能!B1112</f>
        <v>1106</v>
      </c>
      <c r="B1109" s="4" t="str">
        <f>主动技能!H1112</f>
        <v>光辉之力</v>
      </c>
      <c r="C1109" s="4" t="str">
        <f>主动技能!I1112</f>
        <v>提升己方随机3人防御417攻击10%</v>
      </c>
      <c r="D1109" s="4">
        <f>VLOOKUP(主动技能!J1112,对应表!F:G,2,FALSE)</f>
        <v>2</v>
      </c>
      <c r="E1109" s="4">
        <f>VLOOKUP(主动技能!K1112,对应表!J:K,2,FALSE)</f>
        <v>3</v>
      </c>
      <c r="F1109" s="4">
        <f>VLOOKUP(主动技能!L1112,对应表!N:O,2,FALSE)</f>
        <v>1</v>
      </c>
      <c r="G1109" s="4">
        <f>IF(主动技能!M1112="必中",2,1)</f>
        <v>2</v>
      </c>
      <c r="H1109" s="4">
        <f>主动技能!N1112</f>
        <v>100</v>
      </c>
      <c r="I1109" s="4">
        <f>主动技能!O1112</f>
        <v>0</v>
      </c>
      <c r="J1109">
        <f>主动技能!P1112</f>
        <v>0</v>
      </c>
      <c r="K1109">
        <f>主动技能!Q1112</f>
        <v>0</v>
      </c>
      <c r="L1109">
        <f>主动技能!R1112</f>
        <v>0</v>
      </c>
      <c r="M1109">
        <f>主动技能!S1112</f>
        <v>0</v>
      </c>
      <c r="N1109" t="str">
        <f>IF(主动技能!T1112="","",主动技能!T1112)</f>
        <v>72:100:3:3</v>
      </c>
      <c r="O1109" t="str">
        <f>IF(主动技能!U1112="","",主动技能!U1112)</f>
        <v/>
      </c>
      <c r="P1109">
        <f>主动技能!V1112</f>
        <v>0</v>
      </c>
      <c r="Q1109">
        <f>主动技能!W1112</f>
        <v>0</v>
      </c>
      <c r="R1109">
        <f>主动技能!X1112</f>
        <v>0</v>
      </c>
      <c r="S1109">
        <f>主动技能!Y1112</f>
        <v>50</v>
      </c>
      <c r="T1109">
        <f>主动技能!Z1112</f>
        <v>0</v>
      </c>
      <c r="U1109">
        <f>主动技能!AB1112</f>
        <v>0</v>
      </c>
      <c r="V1109">
        <f>主动技能!AC1112</f>
        <v>0</v>
      </c>
      <c r="W1109">
        <f>主动技能!AD1112</f>
        <v>0</v>
      </c>
      <c r="X1109" s="1">
        <v>0</v>
      </c>
      <c r="Y1109" s="1">
        <v>0</v>
      </c>
      <c r="Z1109" s="1">
        <v>0</v>
      </c>
    </row>
    <row r="1110" spans="1:26" x14ac:dyDescent="0.15">
      <c r="A1110">
        <f>主动技能!B1113</f>
        <v>1107</v>
      </c>
      <c r="B1110" s="4" t="str">
        <f>主动技能!H1113</f>
        <v>光辉之力</v>
      </c>
      <c r="C1110" s="4" t="str">
        <f>主动技能!I1113</f>
        <v>提升己方随机3人防御514攻击10%</v>
      </c>
      <c r="D1110" s="4">
        <f>VLOOKUP(主动技能!J1113,对应表!F:G,2,FALSE)</f>
        <v>2</v>
      </c>
      <c r="E1110" s="4">
        <f>VLOOKUP(主动技能!K1113,对应表!J:K,2,FALSE)</f>
        <v>3</v>
      </c>
      <c r="F1110" s="4">
        <f>VLOOKUP(主动技能!L1113,对应表!N:O,2,FALSE)</f>
        <v>1</v>
      </c>
      <c r="G1110" s="4">
        <f>IF(主动技能!M1113="必中",2,1)</f>
        <v>2</v>
      </c>
      <c r="H1110" s="4">
        <f>主动技能!N1113</f>
        <v>100</v>
      </c>
      <c r="I1110" s="4">
        <f>主动技能!O1113</f>
        <v>0</v>
      </c>
      <c r="J1110">
        <f>主动技能!P1113</f>
        <v>0</v>
      </c>
      <c r="K1110">
        <f>主动技能!Q1113</f>
        <v>0</v>
      </c>
      <c r="L1110">
        <f>主动技能!R1113</f>
        <v>0</v>
      </c>
      <c r="M1110">
        <f>主动技能!S1113</f>
        <v>0</v>
      </c>
      <c r="N1110" t="str">
        <f>IF(主动技能!T1113="","",主动技能!T1113)</f>
        <v>73:100:3:3</v>
      </c>
      <c r="O1110" t="str">
        <f>IF(主动技能!U1113="","",主动技能!U1113)</f>
        <v/>
      </c>
      <c r="P1110">
        <f>主动技能!V1113</f>
        <v>0</v>
      </c>
      <c r="Q1110">
        <f>主动技能!W1113</f>
        <v>0</v>
      </c>
      <c r="R1110">
        <f>主动技能!X1113</f>
        <v>0</v>
      </c>
      <c r="S1110">
        <f>主动技能!Y1113</f>
        <v>50</v>
      </c>
      <c r="T1110">
        <f>主动技能!Z1113</f>
        <v>0</v>
      </c>
      <c r="U1110">
        <f>主动技能!AB1113</f>
        <v>0</v>
      </c>
      <c r="V1110">
        <f>主动技能!AC1113</f>
        <v>0</v>
      </c>
      <c r="W1110">
        <f>主动技能!AD1113</f>
        <v>0</v>
      </c>
      <c r="X1110" s="1">
        <v>0</v>
      </c>
      <c r="Y1110" s="1">
        <v>0</v>
      </c>
      <c r="Z1110" s="1">
        <v>0</v>
      </c>
    </row>
    <row r="1111" spans="1:26" x14ac:dyDescent="0.15">
      <c r="A1111">
        <f>主动技能!B1114</f>
        <v>1108</v>
      </c>
      <c r="B1111" s="4" t="str">
        <f>主动技能!H1114</f>
        <v>光辉之力</v>
      </c>
      <c r="C1111" s="4" t="str">
        <f>主动技能!I1114</f>
        <v>提升己方随机3人防御633攻击10%</v>
      </c>
      <c r="D1111" s="4">
        <f>VLOOKUP(主动技能!J1114,对应表!F:G,2,FALSE)</f>
        <v>2</v>
      </c>
      <c r="E1111" s="4">
        <f>VLOOKUP(主动技能!K1114,对应表!J:K,2,FALSE)</f>
        <v>3</v>
      </c>
      <c r="F1111" s="4">
        <f>VLOOKUP(主动技能!L1114,对应表!N:O,2,FALSE)</f>
        <v>1</v>
      </c>
      <c r="G1111" s="4">
        <f>IF(主动技能!M1114="必中",2,1)</f>
        <v>2</v>
      </c>
      <c r="H1111" s="4">
        <f>主动技能!N1114</f>
        <v>100</v>
      </c>
      <c r="I1111" s="4">
        <f>主动技能!O1114</f>
        <v>0</v>
      </c>
      <c r="J1111">
        <f>主动技能!P1114</f>
        <v>0</v>
      </c>
      <c r="K1111">
        <f>主动技能!Q1114</f>
        <v>0</v>
      </c>
      <c r="L1111">
        <f>主动技能!R1114</f>
        <v>0</v>
      </c>
      <c r="M1111">
        <f>主动技能!S1114</f>
        <v>0</v>
      </c>
      <c r="N1111" t="str">
        <f>IF(主动技能!T1114="","",主动技能!T1114)</f>
        <v>74:100:3:3</v>
      </c>
      <c r="O1111" t="str">
        <f>IF(主动技能!U1114="","",主动技能!U1114)</f>
        <v/>
      </c>
      <c r="P1111">
        <f>主动技能!V1114</f>
        <v>0</v>
      </c>
      <c r="Q1111">
        <f>主动技能!W1114</f>
        <v>0</v>
      </c>
      <c r="R1111">
        <f>主动技能!X1114</f>
        <v>0</v>
      </c>
      <c r="S1111">
        <f>主动技能!Y1114</f>
        <v>50</v>
      </c>
      <c r="T1111">
        <f>主动技能!Z1114</f>
        <v>0</v>
      </c>
      <c r="U1111">
        <f>主动技能!AB1114</f>
        <v>0</v>
      </c>
      <c r="V1111">
        <f>主动技能!AC1114</f>
        <v>0</v>
      </c>
      <c r="W1111">
        <f>主动技能!AD1114</f>
        <v>0</v>
      </c>
      <c r="X1111" s="1">
        <v>0</v>
      </c>
      <c r="Y1111" s="1">
        <v>0</v>
      </c>
      <c r="Z1111" s="1">
        <v>0</v>
      </c>
    </row>
    <row r="1112" spans="1:26" x14ac:dyDescent="0.15">
      <c r="A1112">
        <f>主动技能!B1115</f>
        <v>1109</v>
      </c>
      <c r="B1112" s="4" t="str">
        <f>主动技能!H1115</f>
        <v>光辉之力</v>
      </c>
      <c r="C1112" s="4" t="str">
        <f>主动技能!I1115</f>
        <v>提升己方随机3人防御780攻击10%</v>
      </c>
      <c r="D1112" s="4">
        <f>VLOOKUP(主动技能!J1115,对应表!F:G,2,FALSE)</f>
        <v>2</v>
      </c>
      <c r="E1112" s="4">
        <f>VLOOKUP(主动技能!K1115,对应表!J:K,2,FALSE)</f>
        <v>3</v>
      </c>
      <c r="F1112" s="4">
        <f>VLOOKUP(主动技能!L1115,对应表!N:O,2,FALSE)</f>
        <v>1</v>
      </c>
      <c r="G1112" s="4">
        <f>IF(主动技能!M1115="必中",2,1)</f>
        <v>2</v>
      </c>
      <c r="H1112" s="4">
        <f>主动技能!N1115</f>
        <v>100</v>
      </c>
      <c r="I1112" s="4">
        <f>主动技能!O1115</f>
        <v>0</v>
      </c>
      <c r="J1112">
        <f>主动技能!P1115</f>
        <v>0</v>
      </c>
      <c r="K1112">
        <f>主动技能!Q1115</f>
        <v>0</v>
      </c>
      <c r="L1112">
        <f>主动技能!R1115</f>
        <v>0</v>
      </c>
      <c r="M1112">
        <f>主动技能!S1115</f>
        <v>0</v>
      </c>
      <c r="N1112" t="str">
        <f>IF(主动技能!T1115="","",主动技能!T1115)</f>
        <v>75:100:3:3</v>
      </c>
      <c r="O1112" t="str">
        <f>IF(主动技能!U1115="","",主动技能!U1115)</f>
        <v/>
      </c>
      <c r="P1112">
        <f>主动技能!V1115</f>
        <v>0</v>
      </c>
      <c r="Q1112">
        <f>主动技能!W1115</f>
        <v>0</v>
      </c>
      <c r="R1112">
        <f>主动技能!X1115</f>
        <v>0</v>
      </c>
      <c r="S1112">
        <f>主动技能!Y1115</f>
        <v>50</v>
      </c>
      <c r="T1112">
        <f>主动技能!Z1115</f>
        <v>0</v>
      </c>
      <c r="U1112">
        <f>主动技能!AB1115</f>
        <v>0</v>
      </c>
      <c r="V1112">
        <f>主动技能!AC1115</f>
        <v>0</v>
      </c>
      <c r="W1112">
        <f>主动技能!AD1115</f>
        <v>0</v>
      </c>
      <c r="X1112" s="1">
        <v>0</v>
      </c>
      <c r="Y1112" s="1">
        <v>0</v>
      </c>
      <c r="Z1112" s="1">
        <v>0</v>
      </c>
    </row>
    <row r="1113" spans="1:26" x14ac:dyDescent="0.15">
      <c r="A1113">
        <f>主动技能!B1116</f>
        <v>1110</v>
      </c>
      <c r="B1113" s="4" t="str">
        <f>主动技能!H1116</f>
        <v>光辉之力</v>
      </c>
      <c r="C1113" s="4" t="str">
        <f>主动技能!I1116</f>
        <v>提升己方随机3人防御960攻击10%</v>
      </c>
      <c r="D1113" s="4">
        <f>VLOOKUP(主动技能!J1116,对应表!F:G,2,FALSE)</f>
        <v>2</v>
      </c>
      <c r="E1113" s="4">
        <f>VLOOKUP(主动技能!K1116,对应表!J:K,2,FALSE)</f>
        <v>3</v>
      </c>
      <c r="F1113" s="4">
        <f>VLOOKUP(主动技能!L1116,对应表!N:O,2,FALSE)</f>
        <v>1</v>
      </c>
      <c r="G1113" s="4">
        <f>IF(主动技能!M1116="必中",2,1)</f>
        <v>2</v>
      </c>
      <c r="H1113" s="4">
        <f>主动技能!N1116</f>
        <v>100</v>
      </c>
      <c r="I1113" s="4">
        <f>主动技能!O1116</f>
        <v>0</v>
      </c>
      <c r="J1113">
        <f>主动技能!P1116</f>
        <v>0</v>
      </c>
      <c r="K1113">
        <f>主动技能!Q1116</f>
        <v>0</v>
      </c>
      <c r="L1113">
        <f>主动技能!R1116</f>
        <v>0</v>
      </c>
      <c r="M1113">
        <f>主动技能!S1116</f>
        <v>0</v>
      </c>
      <c r="N1113" t="str">
        <f>IF(主动技能!T1116="","",主动技能!T1116)</f>
        <v>76:100:3:3</v>
      </c>
      <c r="O1113" t="str">
        <f>IF(主动技能!U1116="","",主动技能!U1116)</f>
        <v/>
      </c>
      <c r="P1113">
        <f>主动技能!V1116</f>
        <v>0</v>
      </c>
      <c r="Q1113">
        <f>主动技能!W1116</f>
        <v>0</v>
      </c>
      <c r="R1113">
        <f>主动技能!X1116</f>
        <v>0</v>
      </c>
      <c r="S1113">
        <f>主动技能!Y1116</f>
        <v>50</v>
      </c>
      <c r="T1113">
        <f>主动技能!Z1116</f>
        <v>0</v>
      </c>
      <c r="U1113">
        <f>主动技能!AB1116</f>
        <v>0</v>
      </c>
      <c r="V1113">
        <f>主动技能!AC1116</f>
        <v>0</v>
      </c>
      <c r="W1113">
        <f>主动技能!AD1116</f>
        <v>0</v>
      </c>
      <c r="X1113" s="1">
        <v>0</v>
      </c>
      <c r="Y1113" s="1">
        <v>0</v>
      </c>
      <c r="Z1113" s="1">
        <v>0</v>
      </c>
    </row>
    <row r="1114" spans="1:26" x14ac:dyDescent="0.15">
      <c r="A1114">
        <f>主动技能!B1117</f>
        <v>1111</v>
      </c>
      <c r="B1114" s="4" t="str">
        <f>主动技能!H1117</f>
        <v>光辉之力</v>
      </c>
      <c r="C1114" s="4" t="str">
        <f>主动技能!I1117</f>
        <v>提升己方随机3人防御1182攻击10%</v>
      </c>
      <c r="D1114" s="4">
        <f>VLOOKUP(主动技能!J1117,对应表!F:G,2,FALSE)</f>
        <v>2</v>
      </c>
      <c r="E1114" s="4">
        <f>VLOOKUP(主动技能!K1117,对应表!J:K,2,FALSE)</f>
        <v>3</v>
      </c>
      <c r="F1114" s="4">
        <f>VLOOKUP(主动技能!L1117,对应表!N:O,2,FALSE)</f>
        <v>1</v>
      </c>
      <c r="G1114" s="4">
        <f>IF(主动技能!M1117="必中",2,1)</f>
        <v>2</v>
      </c>
      <c r="H1114" s="4">
        <f>主动技能!N1117</f>
        <v>100</v>
      </c>
      <c r="I1114" s="4">
        <f>主动技能!O1117</f>
        <v>0</v>
      </c>
      <c r="J1114">
        <f>主动技能!P1117</f>
        <v>0</v>
      </c>
      <c r="K1114">
        <f>主动技能!Q1117</f>
        <v>0</v>
      </c>
      <c r="L1114">
        <f>主动技能!R1117</f>
        <v>0</v>
      </c>
      <c r="M1114">
        <f>主动技能!S1117</f>
        <v>0</v>
      </c>
      <c r="N1114" t="str">
        <f>IF(主动技能!T1117="","",主动技能!T1117)</f>
        <v>77:100:3:3</v>
      </c>
      <c r="O1114" t="str">
        <f>IF(主动技能!U1117="","",主动技能!U1117)</f>
        <v/>
      </c>
      <c r="P1114">
        <f>主动技能!V1117</f>
        <v>0</v>
      </c>
      <c r="Q1114">
        <f>主动技能!W1117</f>
        <v>0</v>
      </c>
      <c r="R1114">
        <f>主动技能!X1117</f>
        <v>0</v>
      </c>
      <c r="S1114">
        <f>主动技能!Y1117</f>
        <v>50</v>
      </c>
      <c r="T1114">
        <f>主动技能!Z1117</f>
        <v>0</v>
      </c>
      <c r="U1114">
        <f>主动技能!AB1117</f>
        <v>0</v>
      </c>
      <c r="V1114">
        <f>主动技能!AC1117</f>
        <v>0</v>
      </c>
      <c r="W1114">
        <f>主动技能!AD1117</f>
        <v>0</v>
      </c>
      <c r="X1114" s="1">
        <v>0</v>
      </c>
      <c r="Y1114" s="1">
        <v>0</v>
      </c>
      <c r="Z1114" s="1">
        <v>0</v>
      </c>
    </row>
    <row r="1115" spans="1:26" x14ac:dyDescent="0.15">
      <c r="A1115">
        <f>主动技能!B1118</f>
        <v>1112</v>
      </c>
      <c r="B1115" s="4" t="str">
        <f>主动技能!H1118</f>
        <v>光辉之力</v>
      </c>
      <c r="C1115" s="4" t="str">
        <f>主动技能!I1118</f>
        <v>提升己方随机3人防御1456攻击10%</v>
      </c>
      <c r="D1115" s="4">
        <f>VLOOKUP(主动技能!J1118,对应表!F:G,2,FALSE)</f>
        <v>2</v>
      </c>
      <c r="E1115" s="4">
        <f>VLOOKUP(主动技能!K1118,对应表!J:K,2,FALSE)</f>
        <v>3</v>
      </c>
      <c r="F1115" s="4">
        <f>VLOOKUP(主动技能!L1118,对应表!N:O,2,FALSE)</f>
        <v>1</v>
      </c>
      <c r="G1115" s="4">
        <f>IF(主动技能!M1118="必中",2,1)</f>
        <v>2</v>
      </c>
      <c r="H1115" s="4">
        <f>主动技能!N1118</f>
        <v>100</v>
      </c>
      <c r="I1115" s="4">
        <f>主动技能!O1118</f>
        <v>0</v>
      </c>
      <c r="J1115">
        <f>主动技能!P1118</f>
        <v>0</v>
      </c>
      <c r="K1115">
        <f>主动技能!Q1118</f>
        <v>0</v>
      </c>
      <c r="L1115">
        <f>主动技能!R1118</f>
        <v>0</v>
      </c>
      <c r="M1115">
        <f>主动技能!S1118</f>
        <v>0</v>
      </c>
      <c r="N1115" t="str">
        <f>IF(主动技能!T1118="","",主动技能!T1118)</f>
        <v>78:100:3:3</v>
      </c>
      <c r="O1115" t="str">
        <f>IF(主动技能!U1118="","",主动技能!U1118)</f>
        <v/>
      </c>
      <c r="P1115">
        <f>主动技能!V1118</f>
        <v>0</v>
      </c>
      <c r="Q1115">
        <f>主动技能!W1118</f>
        <v>0</v>
      </c>
      <c r="R1115">
        <f>主动技能!X1118</f>
        <v>0</v>
      </c>
      <c r="S1115">
        <f>主动技能!Y1118</f>
        <v>50</v>
      </c>
      <c r="T1115">
        <f>主动技能!Z1118</f>
        <v>0</v>
      </c>
      <c r="U1115">
        <f>主动技能!AB1118</f>
        <v>0</v>
      </c>
      <c r="V1115">
        <f>主动技能!AC1118</f>
        <v>0</v>
      </c>
      <c r="W1115">
        <f>主动技能!AD1118</f>
        <v>0</v>
      </c>
      <c r="X1115" s="1">
        <v>0</v>
      </c>
      <c r="Y1115" s="1">
        <v>0</v>
      </c>
      <c r="Z1115" s="1">
        <v>0</v>
      </c>
    </row>
    <row r="1116" spans="1:26" x14ac:dyDescent="0.15">
      <c r="A1116">
        <f>主动技能!B1119</f>
        <v>1113</v>
      </c>
      <c r="B1116" s="4" t="str">
        <f>主动技能!H1119</f>
        <v>光辉之力</v>
      </c>
      <c r="C1116" s="4" t="str">
        <f>主动技能!I1119</f>
        <v>提升己方随机3人防御1793攻击10%</v>
      </c>
      <c r="D1116" s="4">
        <f>VLOOKUP(主动技能!J1119,对应表!F:G,2,FALSE)</f>
        <v>2</v>
      </c>
      <c r="E1116" s="4">
        <f>VLOOKUP(主动技能!K1119,对应表!J:K,2,FALSE)</f>
        <v>3</v>
      </c>
      <c r="F1116" s="4">
        <f>VLOOKUP(主动技能!L1119,对应表!N:O,2,FALSE)</f>
        <v>1</v>
      </c>
      <c r="G1116" s="4">
        <f>IF(主动技能!M1119="必中",2,1)</f>
        <v>2</v>
      </c>
      <c r="H1116" s="4">
        <f>主动技能!N1119</f>
        <v>100</v>
      </c>
      <c r="I1116" s="4">
        <f>主动技能!O1119</f>
        <v>0</v>
      </c>
      <c r="J1116">
        <f>主动技能!P1119</f>
        <v>0</v>
      </c>
      <c r="K1116">
        <f>主动技能!Q1119</f>
        <v>0</v>
      </c>
      <c r="L1116">
        <f>主动技能!R1119</f>
        <v>0</v>
      </c>
      <c r="M1116">
        <f>主动技能!S1119</f>
        <v>0</v>
      </c>
      <c r="N1116" t="str">
        <f>IF(主动技能!T1119="","",主动技能!T1119)</f>
        <v>79:100:3:3</v>
      </c>
      <c r="O1116" t="str">
        <f>IF(主动技能!U1119="","",主动技能!U1119)</f>
        <v/>
      </c>
      <c r="P1116">
        <f>主动技能!V1119</f>
        <v>0</v>
      </c>
      <c r="Q1116">
        <f>主动技能!W1119</f>
        <v>0</v>
      </c>
      <c r="R1116">
        <f>主动技能!X1119</f>
        <v>0</v>
      </c>
      <c r="S1116">
        <f>主动技能!Y1119</f>
        <v>50</v>
      </c>
      <c r="T1116">
        <f>主动技能!Z1119</f>
        <v>0</v>
      </c>
      <c r="U1116">
        <f>主动技能!AB1119</f>
        <v>0</v>
      </c>
      <c r="V1116">
        <f>主动技能!AC1119</f>
        <v>0</v>
      </c>
      <c r="W1116">
        <f>主动技能!AD1119</f>
        <v>0</v>
      </c>
      <c r="X1116" s="1">
        <v>0</v>
      </c>
      <c r="Y1116" s="1">
        <v>0</v>
      </c>
      <c r="Z1116" s="1">
        <v>0</v>
      </c>
    </row>
    <row r="1117" spans="1:26" x14ac:dyDescent="0.15">
      <c r="A1117">
        <f>主动技能!B1120</f>
        <v>1114</v>
      </c>
      <c r="B1117" s="4" t="str">
        <f>主动技能!H1120</f>
        <v>光辉之力</v>
      </c>
      <c r="C1117" s="4" t="str">
        <f>主动技能!I1120</f>
        <v>提升己方随机3人防御2207攻击10%</v>
      </c>
      <c r="D1117" s="4">
        <f>VLOOKUP(主动技能!J1120,对应表!F:G,2,FALSE)</f>
        <v>2</v>
      </c>
      <c r="E1117" s="4">
        <f>VLOOKUP(主动技能!K1120,对应表!J:K,2,FALSE)</f>
        <v>3</v>
      </c>
      <c r="F1117" s="4">
        <f>VLOOKUP(主动技能!L1120,对应表!N:O,2,FALSE)</f>
        <v>1</v>
      </c>
      <c r="G1117" s="4">
        <f>IF(主动技能!M1120="必中",2,1)</f>
        <v>2</v>
      </c>
      <c r="H1117" s="4">
        <f>主动技能!N1120</f>
        <v>100</v>
      </c>
      <c r="I1117" s="4">
        <f>主动技能!O1120</f>
        <v>0</v>
      </c>
      <c r="J1117">
        <f>主动技能!P1120</f>
        <v>0</v>
      </c>
      <c r="K1117">
        <f>主动技能!Q1120</f>
        <v>0</v>
      </c>
      <c r="L1117">
        <f>主动技能!R1120</f>
        <v>0</v>
      </c>
      <c r="M1117">
        <f>主动技能!S1120</f>
        <v>0</v>
      </c>
      <c r="N1117" t="str">
        <f>IF(主动技能!T1120="","",主动技能!T1120)</f>
        <v>80:100:3:3</v>
      </c>
      <c r="O1117" t="str">
        <f>IF(主动技能!U1120="","",主动技能!U1120)</f>
        <v/>
      </c>
      <c r="P1117">
        <f>主动技能!V1120</f>
        <v>0</v>
      </c>
      <c r="Q1117">
        <f>主动技能!W1120</f>
        <v>0</v>
      </c>
      <c r="R1117">
        <f>主动技能!X1120</f>
        <v>0</v>
      </c>
      <c r="S1117">
        <f>主动技能!Y1120</f>
        <v>50</v>
      </c>
      <c r="T1117">
        <f>主动技能!Z1120</f>
        <v>0</v>
      </c>
      <c r="U1117">
        <f>主动技能!AB1120</f>
        <v>0</v>
      </c>
      <c r="V1117">
        <f>主动技能!AC1120</f>
        <v>0</v>
      </c>
      <c r="W1117">
        <f>主动技能!AD1120</f>
        <v>0</v>
      </c>
      <c r="X1117" s="1">
        <v>0</v>
      </c>
      <c r="Y1117" s="1">
        <v>0</v>
      </c>
      <c r="Z1117" s="1">
        <v>0</v>
      </c>
    </row>
    <row r="1118" spans="1:26" x14ac:dyDescent="0.15">
      <c r="A1118">
        <f>主动技能!B1121</f>
        <v>1115</v>
      </c>
      <c r="B1118" s="4" t="str">
        <f>主动技能!H1121</f>
        <v>光辉之力</v>
      </c>
      <c r="C1118" s="4" t="str">
        <f>主动技能!I1121</f>
        <v>提升己方随机3人防御2718攻击10%</v>
      </c>
      <c r="D1118" s="4">
        <f>VLOOKUP(主动技能!J1121,对应表!F:G,2,FALSE)</f>
        <v>2</v>
      </c>
      <c r="E1118" s="4">
        <f>VLOOKUP(主动技能!K1121,对应表!J:K,2,FALSE)</f>
        <v>3</v>
      </c>
      <c r="F1118" s="4">
        <f>VLOOKUP(主动技能!L1121,对应表!N:O,2,FALSE)</f>
        <v>1</v>
      </c>
      <c r="G1118" s="4">
        <f>IF(主动技能!M1121="必中",2,1)</f>
        <v>2</v>
      </c>
      <c r="H1118" s="4">
        <f>主动技能!N1121</f>
        <v>100</v>
      </c>
      <c r="I1118" s="4">
        <f>主动技能!O1121</f>
        <v>0</v>
      </c>
      <c r="J1118">
        <f>主动技能!P1121</f>
        <v>0</v>
      </c>
      <c r="K1118">
        <f>主动技能!Q1121</f>
        <v>0</v>
      </c>
      <c r="L1118">
        <f>主动技能!R1121</f>
        <v>0</v>
      </c>
      <c r="M1118">
        <f>主动技能!S1121</f>
        <v>0</v>
      </c>
      <c r="N1118" t="str">
        <f>IF(主动技能!T1121="","",主动技能!T1121)</f>
        <v>81:100:3:3</v>
      </c>
      <c r="O1118" t="str">
        <f>IF(主动技能!U1121="","",主动技能!U1121)</f>
        <v/>
      </c>
      <c r="P1118">
        <f>主动技能!V1121</f>
        <v>0</v>
      </c>
      <c r="Q1118">
        <f>主动技能!W1121</f>
        <v>0</v>
      </c>
      <c r="R1118">
        <f>主动技能!X1121</f>
        <v>0</v>
      </c>
      <c r="S1118">
        <f>主动技能!Y1121</f>
        <v>50</v>
      </c>
      <c r="T1118">
        <f>主动技能!Z1121</f>
        <v>0</v>
      </c>
      <c r="U1118">
        <f>主动技能!AB1121</f>
        <v>0</v>
      </c>
      <c r="V1118">
        <f>主动技能!AC1121</f>
        <v>0</v>
      </c>
      <c r="W1118">
        <f>主动技能!AD1121</f>
        <v>0</v>
      </c>
      <c r="X1118" s="1">
        <v>0</v>
      </c>
      <c r="Y1118" s="1">
        <v>0</v>
      </c>
      <c r="Z1118" s="1">
        <v>0</v>
      </c>
    </row>
    <row r="1119" spans="1:26" x14ac:dyDescent="0.15">
      <c r="A1119">
        <f>主动技能!B1122</f>
        <v>1116</v>
      </c>
      <c r="B1119" s="4" t="str">
        <f>主动技能!H1122</f>
        <v>光辉之力</v>
      </c>
      <c r="C1119" s="4" t="str">
        <f>主动技能!I1122</f>
        <v>提升己方随机3人防御3346攻击10%</v>
      </c>
      <c r="D1119" s="4">
        <f>VLOOKUP(主动技能!J1122,对应表!F:G,2,FALSE)</f>
        <v>2</v>
      </c>
      <c r="E1119" s="4">
        <f>VLOOKUP(主动技能!K1122,对应表!J:K,2,FALSE)</f>
        <v>3</v>
      </c>
      <c r="F1119" s="4">
        <f>VLOOKUP(主动技能!L1122,对应表!N:O,2,FALSE)</f>
        <v>1</v>
      </c>
      <c r="G1119" s="4">
        <f>IF(主动技能!M1122="必中",2,1)</f>
        <v>2</v>
      </c>
      <c r="H1119" s="4">
        <f>主动技能!N1122</f>
        <v>100</v>
      </c>
      <c r="I1119" s="4">
        <f>主动技能!O1122</f>
        <v>0</v>
      </c>
      <c r="J1119">
        <f>主动技能!P1122</f>
        <v>0</v>
      </c>
      <c r="K1119">
        <f>主动技能!Q1122</f>
        <v>0</v>
      </c>
      <c r="L1119">
        <f>主动技能!R1122</f>
        <v>0</v>
      </c>
      <c r="M1119">
        <f>主动技能!S1122</f>
        <v>0</v>
      </c>
      <c r="N1119" t="str">
        <f>IF(主动技能!T1122="","",主动技能!T1122)</f>
        <v>82:100:3:3</v>
      </c>
      <c r="O1119" t="str">
        <f>IF(主动技能!U1122="","",主动技能!U1122)</f>
        <v/>
      </c>
      <c r="P1119">
        <f>主动技能!V1122</f>
        <v>0</v>
      </c>
      <c r="Q1119">
        <f>主动技能!W1122</f>
        <v>0</v>
      </c>
      <c r="R1119">
        <f>主动技能!X1122</f>
        <v>0</v>
      </c>
      <c r="S1119">
        <f>主动技能!Y1122</f>
        <v>50</v>
      </c>
      <c r="T1119">
        <f>主动技能!Z1122</f>
        <v>0</v>
      </c>
      <c r="U1119">
        <f>主动技能!AB1122</f>
        <v>0</v>
      </c>
      <c r="V1119">
        <f>主动技能!AC1122</f>
        <v>0</v>
      </c>
      <c r="W1119">
        <f>主动技能!AD1122</f>
        <v>0</v>
      </c>
      <c r="X1119" s="1">
        <v>0</v>
      </c>
      <c r="Y1119" s="1">
        <v>0</v>
      </c>
      <c r="Z1119" s="1">
        <v>0</v>
      </c>
    </row>
    <row r="1120" spans="1:26" x14ac:dyDescent="0.15">
      <c r="A1120">
        <f>主动技能!B1123</f>
        <v>1117</v>
      </c>
      <c r="B1120" s="4" t="str">
        <f>主动技能!H1123</f>
        <v>光辉之力</v>
      </c>
      <c r="C1120" s="4" t="str">
        <f>主动技能!I1123</f>
        <v>提升己方随机3人防御4120攻击10%</v>
      </c>
      <c r="D1120" s="4">
        <f>VLOOKUP(主动技能!J1123,对应表!F:G,2,FALSE)</f>
        <v>2</v>
      </c>
      <c r="E1120" s="4">
        <f>VLOOKUP(主动技能!K1123,对应表!J:K,2,FALSE)</f>
        <v>3</v>
      </c>
      <c r="F1120" s="4">
        <f>VLOOKUP(主动技能!L1123,对应表!N:O,2,FALSE)</f>
        <v>1</v>
      </c>
      <c r="G1120" s="4">
        <f>IF(主动技能!M1123="必中",2,1)</f>
        <v>2</v>
      </c>
      <c r="H1120" s="4">
        <f>主动技能!N1123</f>
        <v>100</v>
      </c>
      <c r="I1120" s="4">
        <f>主动技能!O1123</f>
        <v>0</v>
      </c>
      <c r="J1120">
        <f>主动技能!P1123</f>
        <v>0</v>
      </c>
      <c r="K1120">
        <f>主动技能!Q1123</f>
        <v>0</v>
      </c>
      <c r="L1120">
        <f>主动技能!R1123</f>
        <v>0</v>
      </c>
      <c r="M1120">
        <f>主动技能!S1123</f>
        <v>0</v>
      </c>
      <c r="N1120" t="str">
        <f>IF(主动技能!T1123="","",主动技能!T1123)</f>
        <v>83:100:3:3</v>
      </c>
      <c r="O1120" t="str">
        <f>IF(主动技能!U1123="","",主动技能!U1123)</f>
        <v/>
      </c>
      <c r="P1120">
        <f>主动技能!V1123</f>
        <v>0</v>
      </c>
      <c r="Q1120">
        <f>主动技能!W1123</f>
        <v>0</v>
      </c>
      <c r="R1120">
        <f>主动技能!X1123</f>
        <v>0</v>
      </c>
      <c r="S1120">
        <f>主动技能!Y1123</f>
        <v>50</v>
      </c>
      <c r="T1120">
        <f>主动技能!Z1123</f>
        <v>0</v>
      </c>
      <c r="U1120">
        <f>主动技能!AB1123</f>
        <v>0</v>
      </c>
      <c r="V1120">
        <f>主动技能!AC1123</f>
        <v>0</v>
      </c>
      <c r="W1120">
        <f>主动技能!AD1123</f>
        <v>0</v>
      </c>
      <c r="X1120" s="1">
        <v>0</v>
      </c>
      <c r="Y1120" s="1">
        <v>0</v>
      </c>
      <c r="Z1120" s="1">
        <v>0</v>
      </c>
    </row>
    <row r="1121" spans="1:26" x14ac:dyDescent="0.15">
      <c r="A1121">
        <f>主动技能!B1124</f>
        <v>1118</v>
      </c>
      <c r="B1121" s="4" t="str">
        <f>主动技能!H1124</f>
        <v>光辉之力</v>
      </c>
      <c r="C1121" s="4" t="str">
        <f>主动技能!I1124</f>
        <v>提升己方随机3人防御5073攻击10%</v>
      </c>
      <c r="D1121" s="4">
        <f>VLOOKUP(主动技能!J1124,对应表!F:G,2,FALSE)</f>
        <v>2</v>
      </c>
      <c r="E1121" s="4">
        <f>VLOOKUP(主动技能!K1124,对应表!J:K,2,FALSE)</f>
        <v>3</v>
      </c>
      <c r="F1121" s="4">
        <f>VLOOKUP(主动技能!L1124,对应表!N:O,2,FALSE)</f>
        <v>1</v>
      </c>
      <c r="G1121" s="4">
        <f>IF(主动技能!M1124="必中",2,1)</f>
        <v>2</v>
      </c>
      <c r="H1121" s="4">
        <f>主动技能!N1124</f>
        <v>100</v>
      </c>
      <c r="I1121" s="4">
        <f>主动技能!O1124</f>
        <v>0</v>
      </c>
      <c r="J1121">
        <f>主动技能!P1124</f>
        <v>0</v>
      </c>
      <c r="K1121">
        <f>主动技能!Q1124</f>
        <v>0</v>
      </c>
      <c r="L1121">
        <f>主动技能!R1124</f>
        <v>0</v>
      </c>
      <c r="M1121">
        <f>主动技能!S1124</f>
        <v>0</v>
      </c>
      <c r="N1121" t="str">
        <f>IF(主动技能!T1124="","",主动技能!T1124)</f>
        <v>84:100:3:3</v>
      </c>
      <c r="O1121" t="str">
        <f>IF(主动技能!U1124="","",主动技能!U1124)</f>
        <v/>
      </c>
      <c r="P1121">
        <f>主动技能!V1124</f>
        <v>0</v>
      </c>
      <c r="Q1121">
        <f>主动技能!W1124</f>
        <v>0</v>
      </c>
      <c r="R1121">
        <f>主动技能!X1124</f>
        <v>0</v>
      </c>
      <c r="S1121">
        <f>主动技能!Y1124</f>
        <v>50</v>
      </c>
      <c r="T1121">
        <f>主动技能!Z1124</f>
        <v>0</v>
      </c>
      <c r="U1121">
        <f>主动技能!AB1124</f>
        <v>0</v>
      </c>
      <c r="V1121">
        <f>主动技能!AC1124</f>
        <v>0</v>
      </c>
      <c r="W1121">
        <f>主动技能!AD1124</f>
        <v>0</v>
      </c>
      <c r="X1121" s="1">
        <v>0</v>
      </c>
      <c r="Y1121" s="1">
        <v>0</v>
      </c>
      <c r="Z1121" s="1">
        <v>0</v>
      </c>
    </row>
    <row r="1122" spans="1:26" x14ac:dyDescent="0.15">
      <c r="A1122">
        <f>主动技能!B1125</f>
        <v>1119</v>
      </c>
      <c r="B1122" s="4" t="str">
        <f>主动技能!H1125</f>
        <v>光辉之力</v>
      </c>
      <c r="C1122" s="4" t="str">
        <f>主动技能!I1125</f>
        <v>提升己方随机3人防御6246攻击10%</v>
      </c>
      <c r="D1122" s="4">
        <f>VLOOKUP(主动技能!J1125,对应表!F:G,2,FALSE)</f>
        <v>2</v>
      </c>
      <c r="E1122" s="4">
        <f>VLOOKUP(主动技能!K1125,对应表!J:K,2,FALSE)</f>
        <v>3</v>
      </c>
      <c r="F1122" s="4">
        <f>VLOOKUP(主动技能!L1125,对应表!N:O,2,FALSE)</f>
        <v>1</v>
      </c>
      <c r="G1122" s="4">
        <f>IF(主动技能!M1125="必中",2,1)</f>
        <v>2</v>
      </c>
      <c r="H1122" s="4">
        <f>主动技能!N1125</f>
        <v>100</v>
      </c>
      <c r="I1122" s="4">
        <f>主动技能!O1125</f>
        <v>0</v>
      </c>
      <c r="J1122">
        <f>主动技能!P1125</f>
        <v>0</v>
      </c>
      <c r="K1122">
        <f>主动技能!Q1125</f>
        <v>0</v>
      </c>
      <c r="L1122">
        <f>主动技能!R1125</f>
        <v>0</v>
      </c>
      <c r="M1122">
        <f>主动技能!S1125</f>
        <v>0</v>
      </c>
      <c r="N1122" t="str">
        <f>IF(主动技能!T1125="","",主动技能!T1125)</f>
        <v>85:100:3:3</v>
      </c>
      <c r="O1122" t="str">
        <f>IF(主动技能!U1125="","",主动技能!U1125)</f>
        <v/>
      </c>
      <c r="P1122">
        <f>主动技能!V1125</f>
        <v>0</v>
      </c>
      <c r="Q1122">
        <f>主动技能!W1125</f>
        <v>0</v>
      </c>
      <c r="R1122">
        <f>主动技能!X1125</f>
        <v>0</v>
      </c>
      <c r="S1122">
        <f>主动技能!Y1125</f>
        <v>50</v>
      </c>
      <c r="T1122">
        <f>主动技能!Z1125</f>
        <v>0</v>
      </c>
      <c r="U1122">
        <f>主动技能!AB1125</f>
        <v>0</v>
      </c>
      <c r="V1122">
        <f>主动技能!AC1125</f>
        <v>0</v>
      </c>
      <c r="W1122">
        <f>主动技能!AD1125</f>
        <v>0</v>
      </c>
      <c r="X1122" s="1">
        <v>0</v>
      </c>
      <c r="Y1122" s="1">
        <v>0</v>
      </c>
      <c r="Z1122" s="1">
        <v>0</v>
      </c>
    </row>
    <row r="1123" spans="1:26" x14ac:dyDescent="0.15">
      <c r="A1123">
        <f>主动技能!B1126</f>
        <v>1120</v>
      </c>
      <c r="B1123" s="4" t="str">
        <f>主动技能!H1126</f>
        <v>光辉之力</v>
      </c>
      <c r="C1123" s="4" t="str">
        <f>主动技能!I1126</f>
        <v>提升己方随机3人防御7691攻击10%</v>
      </c>
      <c r="D1123" s="4">
        <f>VLOOKUP(主动技能!J1126,对应表!F:G,2,FALSE)</f>
        <v>2</v>
      </c>
      <c r="E1123" s="4">
        <f>VLOOKUP(主动技能!K1126,对应表!J:K,2,FALSE)</f>
        <v>3</v>
      </c>
      <c r="F1123" s="4">
        <f>VLOOKUP(主动技能!L1126,对应表!N:O,2,FALSE)</f>
        <v>1</v>
      </c>
      <c r="G1123" s="4">
        <f>IF(主动技能!M1126="必中",2,1)</f>
        <v>2</v>
      </c>
      <c r="H1123" s="4">
        <f>主动技能!N1126</f>
        <v>100</v>
      </c>
      <c r="I1123" s="4">
        <f>主动技能!O1126</f>
        <v>0</v>
      </c>
      <c r="J1123">
        <f>主动技能!P1126</f>
        <v>0</v>
      </c>
      <c r="K1123">
        <f>主动技能!Q1126</f>
        <v>0</v>
      </c>
      <c r="L1123">
        <f>主动技能!R1126</f>
        <v>0</v>
      </c>
      <c r="M1123">
        <f>主动技能!S1126</f>
        <v>0</v>
      </c>
      <c r="N1123" t="str">
        <f>IF(主动技能!T1126="","",主动技能!T1126)</f>
        <v>86:100:3:3</v>
      </c>
      <c r="O1123" t="str">
        <f>IF(主动技能!U1126="","",主动技能!U1126)</f>
        <v/>
      </c>
      <c r="P1123">
        <f>主动技能!V1126</f>
        <v>0</v>
      </c>
      <c r="Q1123">
        <f>主动技能!W1126</f>
        <v>0</v>
      </c>
      <c r="R1123">
        <f>主动技能!X1126</f>
        <v>0</v>
      </c>
      <c r="S1123">
        <f>主动技能!Y1126</f>
        <v>50</v>
      </c>
      <c r="T1123">
        <f>主动技能!Z1126</f>
        <v>0</v>
      </c>
      <c r="U1123">
        <f>主动技能!AB1126</f>
        <v>0</v>
      </c>
      <c r="V1123">
        <f>主动技能!AC1126</f>
        <v>0</v>
      </c>
      <c r="W1123">
        <f>主动技能!AD1126</f>
        <v>0</v>
      </c>
      <c r="X1123" s="1">
        <v>0</v>
      </c>
      <c r="Y1123" s="1">
        <v>0</v>
      </c>
      <c r="Z1123" s="1">
        <v>0</v>
      </c>
    </row>
    <row r="1124" spans="1:26" x14ac:dyDescent="0.15">
      <c r="A1124">
        <f>主动技能!B1127</f>
        <v>1121</v>
      </c>
      <c r="B1124" s="4" t="str">
        <f>主动技能!H1127</f>
        <v>束缚之乐</v>
      </c>
      <c r="C1124" s="4" t="str">
        <f>主动技能!I1127</f>
        <v>对敌方单体造成125%攻击力（+95）点伤害,附带眩晕。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1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0</v>
      </c>
      <c r="J1124">
        <f>主动技能!P1127</f>
        <v>0</v>
      </c>
      <c r="K1124">
        <f>主动技能!Q1127</f>
        <v>0</v>
      </c>
      <c r="L1124">
        <f>主动技能!R1127</f>
        <v>0</v>
      </c>
      <c r="M1124">
        <f>主动技能!S1127</f>
        <v>0</v>
      </c>
      <c r="N1124" t="str">
        <f>IF(主动技能!T1127="","",主动技能!T1127)</f>
        <v/>
      </c>
      <c r="O1124" t="str">
        <f>IF(主动技能!U1127="","",主动技能!U1127)</f>
        <v>2:100:2:0</v>
      </c>
      <c r="P1124">
        <f>主动技能!V1127</f>
        <v>0</v>
      </c>
      <c r="Q1124">
        <f>主动技能!W1127</f>
        <v>0</v>
      </c>
      <c r="R1124">
        <f>主动技能!X1127</f>
        <v>0</v>
      </c>
      <c r="S1124">
        <f>主动技能!Y1127</f>
        <v>100</v>
      </c>
      <c r="T1124">
        <f>主动技能!Z1127</f>
        <v>125</v>
      </c>
      <c r="U1124">
        <f>主动技能!AB1127</f>
        <v>95</v>
      </c>
      <c r="V1124">
        <f>主动技能!AC1127</f>
        <v>0</v>
      </c>
      <c r="W1124">
        <f>主动技能!AD1127</f>
        <v>0</v>
      </c>
      <c r="X1124" s="1">
        <v>0</v>
      </c>
      <c r="Y1124" s="1">
        <v>0</v>
      </c>
      <c r="Z1124" s="1">
        <v>0</v>
      </c>
    </row>
    <row r="1125" spans="1:26" x14ac:dyDescent="0.15">
      <c r="A1125">
        <f>主动技能!B1128</f>
        <v>1122</v>
      </c>
      <c r="B1125" s="4" t="str">
        <f>主动技能!H1128</f>
        <v>束缚之乐</v>
      </c>
      <c r="C1125" s="4" t="str">
        <f>主动技能!I1128</f>
        <v>对敌方单体造成125%攻击力（+140）点伤害,附带眩晕。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1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0</v>
      </c>
      <c r="J1125">
        <f>主动技能!P1128</f>
        <v>0</v>
      </c>
      <c r="K1125">
        <f>主动技能!Q1128</f>
        <v>0</v>
      </c>
      <c r="L1125">
        <f>主动技能!R1128</f>
        <v>0</v>
      </c>
      <c r="M1125">
        <f>主动技能!S1128</f>
        <v>0</v>
      </c>
      <c r="N1125" t="str">
        <f>IF(主动技能!T1128="","",主动技能!T1128)</f>
        <v/>
      </c>
      <c r="O1125" t="str">
        <f>IF(主动技能!U1128="","",主动技能!U1128)</f>
        <v>2:100:2:0</v>
      </c>
      <c r="P1125">
        <f>主动技能!V1128</f>
        <v>0</v>
      </c>
      <c r="Q1125">
        <f>主动技能!W1128</f>
        <v>0</v>
      </c>
      <c r="R1125">
        <f>主动技能!X1128</f>
        <v>0</v>
      </c>
      <c r="S1125">
        <f>主动技能!Y1128</f>
        <v>100</v>
      </c>
      <c r="T1125">
        <f>主动技能!Z1128</f>
        <v>125</v>
      </c>
      <c r="U1125">
        <f>主动技能!AB1128</f>
        <v>140</v>
      </c>
      <c r="V1125">
        <f>主动技能!AC1128</f>
        <v>0</v>
      </c>
      <c r="W1125">
        <f>主动技能!AD1128</f>
        <v>0</v>
      </c>
      <c r="X1125" s="1">
        <v>0</v>
      </c>
      <c r="Y1125" s="1">
        <v>0</v>
      </c>
      <c r="Z1125" s="1">
        <v>0</v>
      </c>
    </row>
    <row r="1126" spans="1:26" x14ac:dyDescent="0.15">
      <c r="A1126">
        <f>主动技能!B1129</f>
        <v>1123</v>
      </c>
      <c r="B1126" s="4" t="str">
        <f>主动技能!H1129</f>
        <v>束缚之乐</v>
      </c>
      <c r="C1126" s="4" t="str">
        <f>主动技能!I1129</f>
        <v>对敌方单体造成125%攻击力（+185）点伤害,附带眩晕。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1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0</v>
      </c>
      <c r="J1126">
        <f>主动技能!P1129</f>
        <v>0</v>
      </c>
      <c r="K1126">
        <f>主动技能!Q1129</f>
        <v>0</v>
      </c>
      <c r="L1126">
        <f>主动技能!R1129</f>
        <v>0</v>
      </c>
      <c r="M1126">
        <f>主动技能!S1129</f>
        <v>0</v>
      </c>
      <c r="N1126" t="str">
        <f>IF(主动技能!T1129="","",主动技能!T1129)</f>
        <v/>
      </c>
      <c r="O1126" t="str">
        <f>IF(主动技能!U1129="","",主动技能!U1129)</f>
        <v>2:100:2:0</v>
      </c>
      <c r="P1126">
        <f>主动技能!V1129</f>
        <v>0</v>
      </c>
      <c r="Q1126">
        <f>主动技能!W1129</f>
        <v>0</v>
      </c>
      <c r="R1126">
        <f>主动技能!X1129</f>
        <v>0</v>
      </c>
      <c r="S1126">
        <f>主动技能!Y1129</f>
        <v>100</v>
      </c>
      <c r="T1126">
        <f>主动技能!Z1129</f>
        <v>125</v>
      </c>
      <c r="U1126">
        <f>主动技能!AB1129</f>
        <v>185</v>
      </c>
      <c r="V1126">
        <f>主动技能!AC1129</f>
        <v>0</v>
      </c>
      <c r="W1126">
        <f>主动技能!AD1129</f>
        <v>0</v>
      </c>
      <c r="X1126" s="1">
        <v>0</v>
      </c>
      <c r="Y1126" s="1">
        <v>0</v>
      </c>
      <c r="Z1126" s="1">
        <v>0</v>
      </c>
    </row>
    <row r="1127" spans="1:26" x14ac:dyDescent="0.15">
      <c r="A1127">
        <f>主动技能!B1130</f>
        <v>1124</v>
      </c>
      <c r="B1127" s="4" t="str">
        <f>主动技能!H1130</f>
        <v>束缚之乐</v>
      </c>
      <c r="C1127" s="4" t="str">
        <f>主动技能!I1130</f>
        <v>对敌方单体造成125%攻击力（+229）点伤害,附带眩晕。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1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0</v>
      </c>
      <c r="J1127">
        <f>主动技能!P1130</f>
        <v>0</v>
      </c>
      <c r="K1127">
        <f>主动技能!Q1130</f>
        <v>0</v>
      </c>
      <c r="L1127">
        <f>主动技能!R1130</f>
        <v>0</v>
      </c>
      <c r="M1127">
        <f>主动技能!S1130</f>
        <v>0</v>
      </c>
      <c r="N1127" t="str">
        <f>IF(主动技能!T1130="","",主动技能!T1130)</f>
        <v/>
      </c>
      <c r="O1127" t="str">
        <f>IF(主动技能!U1130="","",主动技能!U1130)</f>
        <v>2:100:2:0</v>
      </c>
      <c r="P1127">
        <f>主动技能!V1130</f>
        <v>0</v>
      </c>
      <c r="Q1127">
        <f>主动技能!W1130</f>
        <v>0</v>
      </c>
      <c r="R1127">
        <f>主动技能!X1130</f>
        <v>0</v>
      </c>
      <c r="S1127">
        <f>主动技能!Y1130</f>
        <v>100</v>
      </c>
      <c r="T1127">
        <f>主动技能!Z1130</f>
        <v>125</v>
      </c>
      <c r="U1127">
        <f>主动技能!AB1130</f>
        <v>229</v>
      </c>
      <c r="V1127">
        <f>主动技能!AC1130</f>
        <v>0</v>
      </c>
      <c r="W1127">
        <f>主动技能!AD1130</f>
        <v>0</v>
      </c>
      <c r="X1127" s="1">
        <v>0</v>
      </c>
      <c r="Y1127" s="1">
        <v>0</v>
      </c>
      <c r="Z1127" s="1">
        <v>0</v>
      </c>
    </row>
    <row r="1128" spans="1:26" x14ac:dyDescent="0.15">
      <c r="A1128">
        <f>主动技能!B1131</f>
        <v>1125</v>
      </c>
      <c r="B1128" s="4" t="str">
        <f>主动技能!H1131</f>
        <v>束缚之乐</v>
      </c>
      <c r="C1128" s="4" t="str">
        <f>主动技能!I1131</f>
        <v>对敌方单体造成125%攻击力（+282）点伤害,附带眩晕。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1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0</v>
      </c>
      <c r="J1128">
        <f>主动技能!P1131</f>
        <v>0</v>
      </c>
      <c r="K1128">
        <f>主动技能!Q1131</f>
        <v>0</v>
      </c>
      <c r="L1128">
        <f>主动技能!R1131</f>
        <v>0</v>
      </c>
      <c r="M1128">
        <f>主动技能!S1131</f>
        <v>0</v>
      </c>
      <c r="N1128" t="str">
        <f>IF(主动技能!T1131="","",主动技能!T1131)</f>
        <v/>
      </c>
      <c r="O1128" t="str">
        <f>IF(主动技能!U1131="","",主动技能!U1131)</f>
        <v>2:100:2:0</v>
      </c>
      <c r="P1128">
        <f>主动技能!V1131</f>
        <v>0</v>
      </c>
      <c r="Q1128">
        <f>主动技能!W1131</f>
        <v>0</v>
      </c>
      <c r="R1128">
        <f>主动技能!X1131</f>
        <v>0</v>
      </c>
      <c r="S1128">
        <f>主动技能!Y1131</f>
        <v>100</v>
      </c>
      <c r="T1128">
        <f>主动技能!Z1131</f>
        <v>125</v>
      </c>
      <c r="U1128">
        <f>主动技能!AB1131</f>
        <v>282</v>
      </c>
      <c r="V1128">
        <f>主动技能!AC1131</f>
        <v>0</v>
      </c>
      <c r="W1128">
        <f>主动技能!AD1131</f>
        <v>0</v>
      </c>
      <c r="X1128" s="1">
        <v>0</v>
      </c>
      <c r="Y1128" s="1">
        <v>0</v>
      </c>
      <c r="Z1128" s="1">
        <v>0</v>
      </c>
    </row>
    <row r="1129" spans="1:26" x14ac:dyDescent="0.15">
      <c r="A1129">
        <f>主动技能!B1132</f>
        <v>1126</v>
      </c>
      <c r="B1129" s="4" t="str">
        <f>主动技能!H1132</f>
        <v>束缚之乐</v>
      </c>
      <c r="C1129" s="4" t="str">
        <f>主动技能!I1132</f>
        <v>对敌方单体造成125%攻击力（+348）点伤害,附带眩晕。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1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0</v>
      </c>
      <c r="J1129">
        <f>主动技能!P1132</f>
        <v>0</v>
      </c>
      <c r="K1129">
        <f>主动技能!Q1132</f>
        <v>0</v>
      </c>
      <c r="L1129">
        <f>主动技能!R1132</f>
        <v>0</v>
      </c>
      <c r="M1129">
        <f>主动技能!S1132</f>
        <v>0</v>
      </c>
      <c r="N1129" t="str">
        <f>IF(主动技能!T1132="","",主动技能!T1132)</f>
        <v/>
      </c>
      <c r="O1129" t="str">
        <f>IF(主动技能!U1132="","",主动技能!U1132)</f>
        <v>2:100:2:0</v>
      </c>
      <c r="P1129">
        <f>主动技能!V1132</f>
        <v>0</v>
      </c>
      <c r="Q1129">
        <f>主动技能!W1132</f>
        <v>0</v>
      </c>
      <c r="R1129">
        <f>主动技能!X1132</f>
        <v>0</v>
      </c>
      <c r="S1129">
        <f>主动技能!Y1132</f>
        <v>100</v>
      </c>
      <c r="T1129">
        <f>主动技能!Z1132</f>
        <v>125</v>
      </c>
      <c r="U1129">
        <f>主动技能!AB1132</f>
        <v>348</v>
      </c>
      <c r="V1129">
        <f>主动技能!AC1132</f>
        <v>0</v>
      </c>
      <c r="W1129">
        <f>主动技能!AD1132</f>
        <v>0</v>
      </c>
      <c r="X1129" s="1">
        <v>0</v>
      </c>
      <c r="Y1129" s="1">
        <v>0</v>
      </c>
      <c r="Z1129" s="1">
        <v>0</v>
      </c>
    </row>
    <row r="1130" spans="1:26" x14ac:dyDescent="0.15">
      <c r="A1130">
        <f>主动技能!B1133</f>
        <v>1127</v>
      </c>
      <c r="B1130" s="4" t="str">
        <f>主动技能!H1133</f>
        <v>束缚之乐</v>
      </c>
      <c r="C1130" s="4" t="str">
        <f>主动技能!I1133</f>
        <v>对敌方单体造成125%攻击力（+428）点伤害,附带眩晕。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1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0</v>
      </c>
      <c r="J1130">
        <f>主动技能!P1133</f>
        <v>0</v>
      </c>
      <c r="K1130">
        <f>主动技能!Q1133</f>
        <v>0</v>
      </c>
      <c r="L1130">
        <f>主动技能!R1133</f>
        <v>0</v>
      </c>
      <c r="M1130">
        <f>主动技能!S1133</f>
        <v>0</v>
      </c>
      <c r="N1130" t="str">
        <f>IF(主动技能!T1133="","",主动技能!T1133)</f>
        <v/>
      </c>
      <c r="O1130" t="str">
        <f>IF(主动技能!U1133="","",主动技能!U1133)</f>
        <v>2:100:2:0</v>
      </c>
      <c r="P1130">
        <f>主动技能!V1133</f>
        <v>0</v>
      </c>
      <c r="Q1130">
        <f>主动技能!W1133</f>
        <v>0</v>
      </c>
      <c r="R1130">
        <f>主动技能!X1133</f>
        <v>0</v>
      </c>
      <c r="S1130">
        <f>主动技能!Y1133</f>
        <v>100</v>
      </c>
      <c r="T1130">
        <f>主动技能!Z1133</f>
        <v>125</v>
      </c>
      <c r="U1130">
        <f>主动技能!AB1133</f>
        <v>428</v>
      </c>
      <c r="V1130">
        <f>主动技能!AC1133</f>
        <v>0</v>
      </c>
      <c r="W1130">
        <f>主动技能!AD1133</f>
        <v>0</v>
      </c>
      <c r="X1130" s="1">
        <v>0</v>
      </c>
      <c r="Y1130" s="1">
        <v>0</v>
      </c>
      <c r="Z1130" s="1">
        <v>0</v>
      </c>
    </row>
    <row r="1131" spans="1:26" x14ac:dyDescent="0.15">
      <c r="A1131">
        <f>主动技能!B1134</f>
        <v>1128</v>
      </c>
      <c r="B1131" s="4" t="str">
        <f>主动技能!H1134</f>
        <v>束缚之乐</v>
      </c>
      <c r="C1131" s="4" t="str">
        <f>主动技能!I1134</f>
        <v>对敌方单体造成125%攻击力（+528）点伤害,附带眩晕。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1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0</v>
      </c>
      <c r="J1131">
        <f>主动技能!P1134</f>
        <v>0</v>
      </c>
      <c r="K1131">
        <f>主动技能!Q1134</f>
        <v>0</v>
      </c>
      <c r="L1131">
        <f>主动技能!R1134</f>
        <v>0</v>
      </c>
      <c r="M1131">
        <f>主动技能!S1134</f>
        <v>0</v>
      </c>
      <c r="N1131" t="str">
        <f>IF(主动技能!T1134="","",主动技能!T1134)</f>
        <v/>
      </c>
      <c r="O1131" t="str">
        <f>IF(主动技能!U1134="","",主动技能!U1134)</f>
        <v>2:100:2:0</v>
      </c>
      <c r="P1131">
        <f>主动技能!V1134</f>
        <v>0</v>
      </c>
      <c r="Q1131">
        <f>主动技能!W1134</f>
        <v>0</v>
      </c>
      <c r="R1131">
        <f>主动技能!X1134</f>
        <v>0</v>
      </c>
      <c r="S1131">
        <f>主动技能!Y1134</f>
        <v>100</v>
      </c>
      <c r="T1131">
        <f>主动技能!Z1134</f>
        <v>125</v>
      </c>
      <c r="U1131">
        <f>主动技能!AB1134</f>
        <v>528</v>
      </c>
      <c r="V1131">
        <f>主动技能!AC1134</f>
        <v>0</v>
      </c>
      <c r="W1131">
        <f>主动技能!AD1134</f>
        <v>0</v>
      </c>
      <c r="X1131" s="1">
        <v>0</v>
      </c>
      <c r="Y1131" s="1">
        <v>0</v>
      </c>
      <c r="Z1131" s="1">
        <v>0</v>
      </c>
    </row>
    <row r="1132" spans="1:26" x14ac:dyDescent="0.15">
      <c r="A1132">
        <f>主动技能!B1135</f>
        <v>1129</v>
      </c>
      <c r="B1132" s="4" t="str">
        <f>主动技能!H1135</f>
        <v>束缚之乐</v>
      </c>
      <c r="C1132" s="4" t="str">
        <f>主动技能!I1135</f>
        <v>对敌方单体造成125%攻击力（+650）点伤害,附带眩晕。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1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0</v>
      </c>
      <c r="J1132">
        <f>主动技能!P1135</f>
        <v>0</v>
      </c>
      <c r="K1132">
        <f>主动技能!Q1135</f>
        <v>0</v>
      </c>
      <c r="L1132">
        <f>主动技能!R1135</f>
        <v>0</v>
      </c>
      <c r="M1132">
        <f>主动技能!S1135</f>
        <v>0</v>
      </c>
      <c r="N1132" t="str">
        <f>IF(主动技能!T1135="","",主动技能!T1135)</f>
        <v/>
      </c>
      <c r="O1132" t="str">
        <f>IF(主动技能!U1135="","",主动技能!U1135)</f>
        <v>2:100:2:0</v>
      </c>
      <c r="P1132">
        <f>主动技能!V1135</f>
        <v>0</v>
      </c>
      <c r="Q1132">
        <f>主动技能!W1135</f>
        <v>0</v>
      </c>
      <c r="R1132">
        <f>主动技能!X1135</f>
        <v>0</v>
      </c>
      <c r="S1132">
        <f>主动技能!Y1135</f>
        <v>100</v>
      </c>
      <c r="T1132">
        <f>主动技能!Z1135</f>
        <v>125</v>
      </c>
      <c r="U1132">
        <f>主动技能!AB1135</f>
        <v>650</v>
      </c>
      <c r="V1132">
        <f>主动技能!AC1135</f>
        <v>0</v>
      </c>
      <c r="W1132">
        <f>主动技能!AD1135</f>
        <v>0</v>
      </c>
      <c r="X1132" s="1">
        <v>0</v>
      </c>
      <c r="Y1132" s="1">
        <v>0</v>
      </c>
      <c r="Z1132" s="1">
        <v>0</v>
      </c>
    </row>
    <row r="1133" spans="1:26" x14ac:dyDescent="0.15">
      <c r="A1133">
        <f>主动技能!B1136</f>
        <v>1130</v>
      </c>
      <c r="B1133" s="4" t="str">
        <f>主动技能!H1136</f>
        <v>束缚之乐</v>
      </c>
      <c r="C1133" s="4" t="str">
        <f>主动技能!I1136</f>
        <v>对敌方单体造成125%攻击力（+800）点伤害,附带眩晕。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1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0</v>
      </c>
      <c r="J1133">
        <f>主动技能!P1136</f>
        <v>0</v>
      </c>
      <c r="K1133">
        <f>主动技能!Q1136</f>
        <v>0</v>
      </c>
      <c r="L1133">
        <f>主动技能!R1136</f>
        <v>0</v>
      </c>
      <c r="M1133">
        <f>主动技能!S1136</f>
        <v>0</v>
      </c>
      <c r="N1133" t="str">
        <f>IF(主动技能!T1136="","",主动技能!T1136)</f>
        <v/>
      </c>
      <c r="O1133" t="str">
        <f>IF(主动技能!U1136="","",主动技能!U1136)</f>
        <v>2:100:2:0</v>
      </c>
      <c r="P1133">
        <f>主动技能!V1136</f>
        <v>0</v>
      </c>
      <c r="Q1133">
        <f>主动技能!W1136</f>
        <v>0</v>
      </c>
      <c r="R1133">
        <f>主动技能!X1136</f>
        <v>0</v>
      </c>
      <c r="S1133">
        <f>主动技能!Y1136</f>
        <v>100</v>
      </c>
      <c r="T1133">
        <f>主动技能!Z1136</f>
        <v>125</v>
      </c>
      <c r="U1133">
        <f>主动技能!AB1136</f>
        <v>800</v>
      </c>
      <c r="V1133">
        <f>主动技能!AC1136</f>
        <v>0</v>
      </c>
      <c r="W1133">
        <f>主动技能!AD1136</f>
        <v>0</v>
      </c>
      <c r="X1133" s="1">
        <v>0</v>
      </c>
      <c r="Y1133" s="1">
        <v>0</v>
      </c>
      <c r="Z1133" s="1">
        <v>0</v>
      </c>
    </row>
    <row r="1134" spans="1:26" x14ac:dyDescent="0.15">
      <c r="A1134">
        <f>主动技能!B1137</f>
        <v>1131</v>
      </c>
      <c r="B1134" s="4" t="str">
        <f>主动技能!H1137</f>
        <v>束缚之乐</v>
      </c>
      <c r="C1134" s="4" t="str">
        <f>主动技能!I1137</f>
        <v>对敌方单体造成125%攻击力（+985）点伤害,附带眩晕。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1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0</v>
      </c>
      <c r="J1134">
        <f>主动技能!P1137</f>
        <v>0</v>
      </c>
      <c r="K1134">
        <f>主动技能!Q1137</f>
        <v>0</v>
      </c>
      <c r="L1134">
        <f>主动技能!R1137</f>
        <v>0</v>
      </c>
      <c r="M1134">
        <f>主动技能!S1137</f>
        <v>0</v>
      </c>
      <c r="N1134" t="str">
        <f>IF(主动技能!T1137="","",主动技能!T1137)</f>
        <v/>
      </c>
      <c r="O1134" t="str">
        <f>IF(主动技能!U1137="","",主动技能!U1137)</f>
        <v>2:100:2:0</v>
      </c>
      <c r="P1134">
        <f>主动技能!V1137</f>
        <v>0</v>
      </c>
      <c r="Q1134">
        <f>主动技能!W1137</f>
        <v>0</v>
      </c>
      <c r="R1134">
        <f>主动技能!X1137</f>
        <v>0</v>
      </c>
      <c r="S1134">
        <f>主动技能!Y1137</f>
        <v>100</v>
      </c>
      <c r="T1134">
        <f>主动技能!Z1137</f>
        <v>125</v>
      </c>
      <c r="U1134">
        <f>主动技能!AB1137</f>
        <v>985</v>
      </c>
      <c r="V1134">
        <f>主动技能!AC1137</f>
        <v>0</v>
      </c>
      <c r="W1134">
        <f>主动技能!AD1137</f>
        <v>0</v>
      </c>
      <c r="X1134" s="1">
        <v>0</v>
      </c>
      <c r="Y1134" s="1">
        <v>0</v>
      </c>
      <c r="Z1134" s="1">
        <v>0</v>
      </c>
    </row>
    <row r="1135" spans="1:26" x14ac:dyDescent="0.15">
      <c r="A1135">
        <f>主动技能!B1138</f>
        <v>1132</v>
      </c>
      <c r="B1135" s="4" t="str">
        <f>主动技能!H1138</f>
        <v>束缚之乐</v>
      </c>
      <c r="C1135" s="4" t="str">
        <f>主动技能!I1138</f>
        <v>对敌方单体造成125%攻击力（+1213）点伤害,附带眩晕。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1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0</v>
      </c>
      <c r="J1135">
        <f>主动技能!P1138</f>
        <v>0</v>
      </c>
      <c r="K1135">
        <f>主动技能!Q1138</f>
        <v>0</v>
      </c>
      <c r="L1135">
        <f>主动技能!R1138</f>
        <v>0</v>
      </c>
      <c r="M1135">
        <f>主动技能!S1138</f>
        <v>0</v>
      </c>
      <c r="N1135" t="str">
        <f>IF(主动技能!T1138="","",主动技能!T1138)</f>
        <v/>
      </c>
      <c r="O1135" t="str">
        <f>IF(主动技能!U1138="","",主动技能!U1138)</f>
        <v>2:100:2:0</v>
      </c>
      <c r="P1135">
        <f>主动技能!V1138</f>
        <v>0</v>
      </c>
      <c r="Q1135">
        <f>主动技能!W1138</f>
        <v>0</v>
      </c>
      <c r="R1135">
        <f>主动技能!X1138</f>
        <v>0</v>
      </c>
      <c r="S1135">
        <f>主动技能!Y1138</f>
        <v>100</v>
      </c>
      <c r="T1135">
        <f>主动技能!Z1138</f>
        <v>125</v>
      </c>
      <c r="U1135">
        <f>主动技能!AB1138</f>
        <v>1213</v>
      </c>
      <c r="V1135">
        <f>主动技能!AC1138</f>
        <v>0</v>
      </c>
      <c r="W1135">
        <f>主动技能!AD1138</f>
        <v>0</v>
      </c>
      <c r="X1135" s="1">
        <v>0</v>
      </c>
      <c r="Y1135" s="1">
        <v>0</v>
      </c>
      <c r="Z1135" s="1">
        <v>0</v>
      </c>
    </row>
    <row r="1136" spans="1:26" x14ac:dyDescent="0.15">
      <c r="A1136">
        <f>主动技能!B1139</f>
        <v>1133</v>
      </c>
      <c r="B1136" s="4" t="str">
        <f>主动技能!H1139</f>
        <v>束缚之乐</v>
      </c>
      <c r="C1136" s="4" t="str">
        <f>主动技能!I1139</f>
        <v>对敌方单体造成125%攻击力（+1494）点伤害,附带眩晕。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1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0</v>
      </c>
      <c r="J1136">
        <f>主动技能!P1139</f>
        <v>0</v>
      </c>
      <c r="K1136">
        <f>主动技能!Q1139</f>
        <v>0</v>
      </c>
      <c r="L1136">
        <f>主动技能!R1139</f>
        <v>0</v>
      </c>
      <c r="M1136">
        <f>主动技能!S1139</f>
        <v>0</v>
      </c>
      <c r="N1136" t="str">
        <f>IF(主动技能!T1139="","",主动技能!T1139)</f>
        <v/>
      </c>
      <c r="O1136" t="str">
        <f>IF(主动技能!U1139="","",主动技能!U1139)</f>
        <v>2:100:2:0</v>
      </c>
      <c r="P1136">
        <f>主动技能!V1139</f>
        <v>0</v>
      </c>
      <c r="Q1136">
        <f>主动技能!W1139</f>
        <v>0</v>
      </c>
      <c r="R1136">
        <f>主动技能!X1139</f>
        <v>0</v>
      </c>
      <c r="S1136">
        <f>主动技能!Y1139</f>
        <v>100</v>
      </c>
      <c r="T1136">
        <f>主动技能!Z1139</f>
        <v>125</v>
      </c>
      <c r="U1136">
        <f>主动技能!AB1139</f>
        <v>1494</v>
      </c>
      <c r="V1136">
        <f>主动技能!AC1139</f>
        <v>0</v>
      </c>
      <c r="W1136">
        <f>主动技能!AD1139</f>
        <v>0</v>
      </c>
      <c r="X1136" s="1">
        <v>0</v>
      </c>
      <c r="Y1136" s="1">
        <v>0</v>
      </c>
      <c r="Z1136" s="1">
        <v>0</v>
      </c>
    </row>
    <row r="1137" spans="1:26" x14ac:dyDescent="0.15">
      <c r="A1137">
        <f>主动技能!B1140</f>
        <v>1134</v>
      </c>
      <c r="B1137" s="4" t="str">
        <f>主动技能!H1140</f>
        <v>束缚之乐</v>
      </c>
      <c r="C1137" s="4" t="str">
        <f>主动技能!I1140</f>
        <v>对敌方单体造成125%攻击力（+1839）点伤害,附带眩晕。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1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0</v>
      </c>
      <c r="J1137">
        <f>主动技能!P1140</f>
        <v>0</v>
      </c>
      <c r="K1137">
        <f>主动技能!Q1140</f>
        <v>0</v>
      </c>
      <c r="L1137">
        <f>主动技能!R1140</f>
        <v>0</v>
      </c>
      <c r="M1137">
        <f>主动技能!S1140</f>
        <v>0</v>
      </c>
      <c r="N1137" t="str">
        <f>IF(主动技能!T1140="","",主动技能!T1140)</f>
        <v/>
      </c>
      <c r="O1137" t="str">
        <f>IF(主动技能!U1140="","",主动技能!U1140)</f>
        <v>2:100:2:0</v>
      </c>
      <c r="P1137">
        <f>主动技能!V1140</f>
        <v>0</v>
      </c>
      <c r="Q1137">
        <f>主动技能!W1140</f>
        <v>0</v>
      </c>
      <c r="R1137">
        <f>主动技能!X1140</f>
        <v>0</v>
      </c>
      <c r="S1137">
        <f>主动技能!Y1140</f>
        <v>100</v>
      </c>
      <c r="T1137">
        <f>主动技能!Z1140</f>
        <v>125</v>
      </c>
      <c r="U1137">
        <f>主动技能!AB1140</f>
        <v>1839</v>
      </c>
      <c r="V1137">
        <f>主动技能!AC1140</f>
        <v>0</v>
      </c>
      <c r="W1137">
        <f>主动技能!AD1140</f>
        <v>0</v>
      </c>
      <c r="X1137" s="1">
        <v>0</v>
      </c>
      <c r="Y1137" s="1">
        <v>0</v>
      </c>
      <c r="Z1137" s="1">
        <v>0</v>
      </c>
    </row>
    <row r="1138" spans="1:26" x14ac:dyDescent="0.15">
      <c r="A1138">
        <f>主动技能!B1141</f>
        <v>1135</v>
      </c>
      <c r="B1138" s="4" t="str">
        <f>主动技能!H1141</f>
        <v>束缚之乐</v>
      </c>
      <c r="C1138" s="4" t="str">
        <f>主动技能!I1141</f>
        <v>对敌方单体造成125%攻击力（+2265）点伤害,附带眩晕。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1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0</v>
      </c>
      <c r="J1138">
        <f>主动技能!P1141</f>
        <v>0</v>
      </c>
      <c r="K1138">
        <f>主动技能!Q1141</f>
        <v>0</v>
      </c>
      <c r="L1138">
        <f>主动技能!R1141</f>
        <v>0</v>
      </c>
      <c r="M1138">
        <f>主动技能!S1141</f>
        <v>0</v>
      </c>
      <c r="N1138" t="str">
        <f>IF(主动技能!T1141="","",主动技能!T1141)</f>
        <v/>
      </c>
      <c r="O1138" t="str">
        <f>IF(主动技能!U1141="","",主动技能!U1141)</f>
        <v>2:100:2:0</v>
      </c>
      <c r="P1138">
        <f>主动技能!V1141</f>
        <v>0</v>
      </c>
      <c r="Q1138">
        <f>主动技能!W1141</f>
        <v>0</v>
      </c>
      <c r="R1138">
        <f>主动技能!X1141</f>
        <v>0</v>
      </c>
      <c r="S1138">
        <f>主动技能!Y1141</f>
        <v>100</v>
      </c>
      <c r="T1138">
        <f>主动技能!Z1141</f>
        <v>125</v>
      </c>
      <c r="U1138">
        <f>主动技能!AB1141</f>
        <v>2265</v>
      </c>
      <c r="V1138">
        <f>主动技能!AC1141</f>
        <v>0</v>
      </c>
      <c r="W1138">
        <f>主动技能!AD1141</f>
        <v>0</v>
      </c>
      <c r="X1138" s="1">
        <v>0</v>
      </c>
      <c r="Y1138" s="1">
        <v>0</v>
      </c>
      <c r="Z1138" s="1">
        <v>0</v>
      </c>
    </row>
    <row r="1139" spans="1:26" x14ac:dyDescent="0.15">
      <c r="A1139">
        <f>主动技能!B1142</f>
        <v>1136</v>
      </c>
      <c r="B1139" s="4" t="str">
        <f>主动技能!H1142</f>
        <v>束缚之乐</v>
      </c>
      <c r="C1139" s="4" t="str">
        <f>主动技能!I1142</f>
        <v>对敌方单体造成125%攻击力（+2789）点伤害,附带眩晕。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1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0</v>
      </c>
      <c r="J1139">
        <f>主动技能!P1142</f>
        <v>0</v>
      </c>
      <c r="K1139">
        <f>主动技能!Q1142</f>
        <v>0</v>
      </c>
      <c r="L1139">
        <f>主动技能!R1142</f>
        <v>0</v>
      </c>
      <c r="M1139">
        <f>主动技能!S1142</f>
        <v>0</v>
      </c>
      <c r="N1139" t="str">
        <f>IF(主动技能!T1142="","",主动技能!T1142)</f>
        <v/>
      </c>
      <c r="O1139" t="str">
        <f>IF(主动技能!U1142="","",主动技能!U1142)</f>
        <v>2:100:2:0</v>
      </c>
      <c r="P1139">
        <f>主动技能!V1142</f>
        <v>0</v>
      </c>
      <c r="Q1139">
        <f>主动技能!W1142</f>
        <v>0</v>
      </c>
      <c r="R1139">
        <f>主动技能!X1142</f>
        <v>0</v>
      </c>
      <c r="S1139">
        <f>主动技能!Y1142</f>
        <v>100</v>
      </c>
      <c r="T1139">
        <f>主动技能!Z1142</f>
        <v>125</v>
      </c>
      <c r="U1139">
        <f>主动技能!AB1142</f>
        <v>2789</v>
      </c>
      <c r="V1139">
        <f>主动技能!AC1142</f>
        <v>0</v>
      </c>
      <c r="W1139">
        <f>主动技能!AD1142</f>
        <v>0</v>
      </c>
      <c r="X1139" s="1">
        <v>0</v>
      </c>
      <c r="Y1139" s="1">
        <v>0</v>
      </c>
      <c r="Z1139" s="1">
        <v>0</v>
      </c>
    </row>
    <row r="1140" spans="1:26" x14ac:dyDescent="0.15">
      <c r="A1140">
        <f>主动技能!B1143</f>
        <v>1137</v>
      </c>
      <c r="B1140" s="4" t="str">
        <f>主动技能!H1143</f>
        <v>束缚之乐</v>
      </c>
      <c r="C1140" s="4" t="str">
        <f>主动技能!I1143</f>
        <v>对敌方单体造成125%攻击力（+3434）点伤害,附带眩晕。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1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0</v>
      </c>
      <c r="J1140">
        <f>主动技能!P1143</f>
        <v>0</v>
      </c>
      <c r="K1140">
        <f>主动技能!Q1143</f>
        <v>0</v>
      </c>
      <c r="L1140">
        <f>主动技能!R1143</f>
        <v>0</v>
      </c>
      <c r="M1140">
        <f>主动技能!S1143</f>
        <v>0</v>
      </c>
      <c r="N1140" t="str">
        <f>IF(主动技能!T1143="","",主动技能!T1143)</f>
        <v/>
      </c>
      <c r="O1140" t="str">
        <f>IF(主动技能!U1143="","",主动技能!U1143)</f>
        <v>2:100:2:0</v>
      </c>
      <c r="P1140">
        <f>主动技能!V1143</f>
        <v>0</v>
      </c>
      <c r="Q1140">
        <f>主动技能!W1143</f>
        <v>0</v>
      </c>
      <c r="R1140">
        <f>主动技能!X1143</f>
        <v>0</v>
      </c>
      <c r="S1140">
        <f>主动技能!Y1143</f>
        <v>100</v>
      </c>
      <c r="T1140">
        <f>主动技能!Z1143</f>
        <v>125</v>
      </c>
      <c r="U1140">
        <f>主动技能!AB1143</f>
        <v>3434</v>
      </c>
      <c r="V1140">
        <f>主动技能!AC1143</f>
        <v>0</v>
      </c>
      <c r="W1140">
        <f>主动技能!AD1143</f>
        <v>0</v>
      </c>
      <c r="X1140" s="1">
        <v>0</v>
      </c>
      <c r="Y1140" s="1">
        <v>0</v>
      </c>
      <c r="Z1140" s="1">
        <v>0</v>
      </c>
    </row>
    <row r="1141" spans="1:26" x14ac:dyDescent="0.15">
      <c r="A1141">
        <f>主动技能!B1144</f>
        <v>1138</v>
      </c>
      <c r="B1141" s="4" t="str">
        <f>主动技能!H1144</f>
        <v>束缚之乐</v>
      </c>
      <c r="C1141" s="4" t="str">
        <f>主动技能!I1144</f>
        <v>对敌方单体造成125%攻击力（+4228）点伤害,附带眩晕。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1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0</v>
      </c>
      <c r="J1141">
        <f>主动技能!P1144</f>
        <v>0</v>
      </c>
      <c r="K1141">
        <f>主动技能!Q1144</f>
        <v>0</v>
      </c>
      <c r="L1141">
        <f>主动技能!R1144</f>
        <v>0</v>
      </c>
      <c r="M1141">
        <f>主动技能!S1144</f>
        <v>0</v>
      </c>
      <c r="N1141" t="str">
        <f>IF(主动技能!T1144="","",主动技能!T1144)</f>
        <v/>
      </c>
      <c r="O1141" t="str">
        <f>IF(主动技能!U1144="","",主动技能!U1144)</f>
        <v>2:100:2:0</v>
      </c>
      <c r="P1141">
        <f>主动技能!V1144</f>
        <v>0</v>
      </c>
      <c r="Q1141">
        <f>主动技能!W1144</f>
        <v>0</v>
      </c>
      <c r="R1141">
        <f>主动技能!X1144</f>
        <v>0</v>
      </c>
      <c r="S1141">
        <f>主动技能!Y1144</f>
        <v>100</v>
      </c>
      <c r="T1141">
        <f>主动技能!Z1144</f>
        <v>125</v>
      </c>
      <c r="U1141">
        <f>主动技能!AB1144</f>
        <v>4228</v>
      </c>
      <c r="V1141">
        <f>主动技能!AC1144</f>
        <v>0</v>
      </c>
      <c r="W1141">
        <f>主动技能!AD1144</f>
        <v>0</v>
      </c>
      <c r="X1141" s="1">
        <v>0</v>
      </c>
      <c r="Y1141" s="1">
        <v>0</v>
      </c>
      <c r="Z1141" s="1">
        <v>0</v>
      </c>
    </row>
    <row r="1142" spans="1:26" x14ac:dyDescent="0.15">
      <c r="A1142">
        <f>主动技能!B1145</f>
        <v>1139</v>
      </c>
      <c r="B1142" s="4" t="str">
        <f>主动技能!H1145</f>
        <v>束缚之乐</v>
      </c>
      <c r="C1142" s="4" t="str">
        <f>主动技能!I1145</f>
        <v>对敌方单体造成125%攻击力（+5205）点伤害,附带眩晕。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1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0</v>
      </c>
      <c r="J1142">
        <f>主动技能!P1145</f>
        <v>0</v>
      </c>
      <c r="K1142">
        <f>主动技能!Q1145</f>
        <v>0</v>
      </c>
      <c r="L1142">
        <f>主动技能!R1145</f>
        <v>0</v>
      </c>
      <c r="M1142">
        <f>主动技能!S1145</f>
        <v>0</v>
      </c>
      <c r="N1142" t="str">
        <f>IF(主动技能!T1145="","",主动技能!T1145)</f>
        <v/>
      </c>
      <c r="O1142" t="str">
        <f>IF(主动技能!U1145="","",主动技能!U1145)</f>
        <v>2:100:2:0</v>
      </c>
      <c r="P1142">
        <f>主动技能!V1145</f>
        <v>0</v>
      </c>
      <c r="Q1142">
        <f>主动技能!W1145</f>
        <v>0</v>
      </c>
      <c r="R1142">
        <f>主动技能!X1145</f>
        <v>0</v>
      </c>
      <c r="S1142">
        <f>主动技能!Y1145</f>
        <v>100</v>
      </c>
      <c r="T1142">
        <f>主动技能!Z1145</f>
        <v>125</v>
      </c>
      <c r="U1142">
        <f>主动技能!AB1145</f>
        <v>5205</v>
      </c>
      <c r="V1142">
        <f>主动技能!AC1145</f>
        <v>0</v>
      </c>
      <c r="W1142">
        <f>主动技能!AD1145</f>
        <v>0</v>
      </c>
      <c r="X1142" s="1">
        <v>0</v>
      </c>
      <c r="Y1142" s="1">
        <v>0</v>
      </c>
      <c r="Z1142" s="1">
        <v>0</v>
      </c>
    </row>
    <row r="1143" spans="1:26" x14ac:dyDescent="0.15">
      <c r="A1143">
        <f>主动技能!B1146</f>
        <v>1140</v>
      </c>
      <c r="B1143" s="4" t="str">
        <f>主动技能!H1146</f>
        <v>束缚之乐</v>
      </c>
      <c r="C1143" s="4" t="str">
        <f>主动技能!I1146</f>
        <v>对敌方单体造成125%攻击力（+6409）点伤害,附带眩晕。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1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0</v>
      </c>
      <c r="J1143">
        <f>主动技能!P1146</f>
        <v>0</v>
      </c>
      <c r="K1143">
        <f>主动技能!Q1146</f>
        <v>0</v>
      </c>
      <c r="L1143">
        <f>主动技能!R1146</f>
        <v>0</v>
      </c>
      <c r="M1143">
        <f>主动技能!S1146</f>
        <v>0</v>
      </c>
      <c r="N1143" t="str">
        <f>IF(主动技能!T1146="","",主动技能!T1146)</f>
        <v/>
      </c>
      <c r="O1143" t="str">
        <f>IF(主动技能!U1146="","",主动技能!U1146)</f>
        <v>2:100:2:0</v>
      </c>
      <c r="P1143">
        <f>主动技能!V1146</f>
        <v>0</v>
      </c>
      <c r="Q1143">
        <f>主动技能!W1146</f>
        <v>0</v>
      </c>
      <c r="R1143">
        <f>主动技能!X1146</f>
        <v>0</v>
      </c>
      <c r="S1143">
        <f>主动技能!Y1146</f>
        <v>100</v>
      </c>
      <c r="T1143">
        <f>主动技能!Z1146</f>
        <v>125</v>
      </c>
      <c r="U1143">
        <f>主动技能!AB1146</f>
        <v>6409</v>
      </c>
      <c r="V1143">
        <f>主动技能!AC1146</f>
        <v>0</v>
      </c>
      <c r="W1143">
        <f>主动技能!AD1146</f>
        <v>0</v>
      </c>
      <c r="X1143" s="1">
        <v>0</v>
      </c>
      <c r="Y1143" s="1">
        <v>0</v>
      </c>
      <c r="Z1143" s="1">
        <v>0</v>
      </c>
    </row>
    <row r="1144" spans="1:26" x14ac:dyDescent="0.15">
      <c r="A1144">
        <f>主动技能!B1147</f>
        <v>1141</v>
      </c>
      <c r="B1144" s="4" t="str">
        <f>主动技能!H1147</f>
        <v>释</v>
      </c>
      <c r="C1144" s="4" t="str">
        <f>主动技能!I1147</f>
        <v>对敌方单体攻击，造成100%攻击力（+38）点伤害。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>
        <f>主动技能!O1147</f>
        <v>0</v>
      </c>
      <c r="J1144">
        <f>主动技能!P1147</f>
        <v>0</v>
      </c>
      <c r="K1144">
        <f>主动技能!Q1147</f>
        <v>0</v>
      </c>
      <c r="L1144">
        <f>主动技能!R1147</f>
        <v>0</v>
      </c>
      <c r="M1144">
        <f>主动技能!S1147</f>
        <v>0</v>
      </c>
      <c r="N1144" t="str">
        <f>IF(主动技能!T1147="","",主动技能!T1147)</f>
        <v/>
      </c>
      <c r="O1144" t="str">
        <f>IF(主动技能!U1147="","",主动技能!U1147)</f>
        <v/>
      </c>
      <c r="P1144">
        <f>主动技能!V1147</f>
        <v>0</v>
      </c>
      <c r="Q1144">
        <f>主动技能!W1147</f>
        <v>0</v>
      </c>
      <c r="R1144">
        <f>主动技能!X1147</f>
        <v>0</v>
      </c>
      <c r="S1144">
        <f>主动技能!Y1147</f>
        <v>0</v>
      </c>
      <c r="T1144">
        <f>主动技能!Z1147</f>
        <v>100</v>
      </c>
      <c r="U1144">
        <f>主动技能!AB1147</f>
        <v>38</v>
      </c>
      <c r="V1144">
        <f>主动技能!AC1147</f>
        <v>0</v>
      </c>
      <c r="W1144">
        <f>主动技能!AD1147</f>
        <v>0</v>
      </c>
      <c r="X1144" s="1">
        <v>0</v>
      </c>
      <c r="Y1144" s="1">
        <v>0</v>
      </c>
      <c r="Z1144" s="1">
        <v>0</v>
      </c>
    </row>
    <row r="1145" spans="1:26" x14ac:dyDescent="0.15">
      <c r="A1145">
        <f>主动技能!B1148</f>
        <v>1142</v>
      </c>
      <c r="B1145" s="4" t="str">
        <f>主动技能!H1148</f>
        <v>释</v>
      </c>
      <c r="C1145" s="4" t="str">
        <f>主动技能!I1148</f>
        <v>对敌方单体攻击，造成100%攻击力（+56）点伤害。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>
        <f>主动技能!O1148</f>
        <v>0</v>
      </c>
      <c r="J1145">
        <f>主动技能!P1148</f>
        <v>0</v>
      </c>
      <c r="K1145">
        <f>主动技能!Q1148</f>
        <v>0</v>
      </c>
      <c r="L1145">
        <f>主动技能!R1148</f>
        <v>0</v>
      </c>
      <c r="M1145">
        <f>主动技能!S1148</f>
        <v>0</v>
      </c>
      <c r="N1145" t="str">
        <f>IF(主动技能!T1148="","",主动技能!T1148)</f>
        <v/>
      </c>
      <c r="O1145" t="str">
        <f>IF(主动技能!U1148="","",主动技能!U1148)</f>
        <v/>
      </c>
      <c r="P1145">
        <f>主动技能!V1148</f>
        <v>0</v>
      </c>
      <c r="Q1145">
        <f>主动技能!W1148</f>
        <v>0</v>
      </c>
      <c r="R1145">
        <f>主动技能!X1148</f>
        <v>0</v>
      </c>
      <c r="S1145">
        <f>主动技能!Y1148</f>
        <v>0</v>
      </c>
      <c r="T1145">
        <f>主动技能!Z1148</f>
        <v>100</v>
      </c>
      <c r="U1145">
        <f>主动技能!AB1148</f>
        <v>56</v>
      </c>
      <c r="V1145">
        <f>主动技能!AC1148</f>
        <v>0</v>
      </c>
      <c r="W1145">
        <f>主动技能!AD1148</f>
        <v>0</v>
      </c>
      <c r="X1145" s="1">
        <v>0</v>
      </c>
      <c r="Y1145" s="1">
        <v>0</v>
      </c>
      <c r="Z1145" s="1">
        <v>0</v>
      </c>
    </row>
    <row r="1146" spans="1:26" x14ac:dyDescent="0.15">
      <c r="A1146">
        <f>主动技能!B1149</f>
        <v>1143</v>
      </c>
      <c r="B1146" s="4" t="str">
        <f>主动技能!H1149</f>
        <v>释</v>
      </c>
      <c r="C1146" s="4" t="str">
        <f>主动技能!I1149</f>
        <v>对敌方单体攻击，造成100%攻击力（+74）点伤害。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>
        <f>主动技能!O1149</f>
        <v>0</v>
      </c>
      <c r="J1146">
        <f>主动技能!P1149</f>
        <v>0</v>
      </c>
      <c r="K1146">
        <f>主动技能!Q1149</f>
        <v>0</v>
      </c>
      <c r="L1146">
        <f>主动技能!R1149</f>
        <v>0</v>
      </c>
      <c r="M1146">
        <f>主动技能!S1149</f>
        <v>0</v>
      </c>
      <c r="N1146" t="str">
        <f>IF(主动技能!T1149="","",主动技能!T1149)</f>
        <v/>
      </c>
      <c r="O1146" t="str">
        <f>IF(主动技能!U1149="","",主动技能!U1149)</f>
        <v/>
      </c>
      <c r="P1146">
        <f>主动技能!V1149</f>
        <v>0</v>
      </c>
      <c r="Q1146">
        <f>主动技能!W1149</f>
        <v>0</v>
      </c>
      <c r="R1146">
        <f>主动技能!X1149</f>
        <v>0</v>
      </c>
      <c r="S1146">
        <f>主动技能!Y1149</f>
        <v>0</v>
      </c>
      <c r="T1146">
        <f>主动技能!Z1149</f>
        <v>100</v>
      </c>
      <c r="U1146">
        <f>主动技能!AB1149</f>
        <v>74</v>
      </c>
      <c r="V1146">
        <f>主动技能!AC1149</f>
        <v>0</v>
      </c>
      <c r="W1146">
        <f>主动技能!AD1149</f>
        <v>0</v>
      </c>
      <c r="X1146" s="1">
        <v>0</v>
      </c>
      <c r="Y1146" s="1">
        <v>0</v>
      </c>
      <c r="Z1146" s="1">
        <v>0</v>
      </c>
    </row>
    <row r="1147" spans="1:26" x14ac:dyDescent="0.15">
      <c r="A1147">
        <f>主动技能!B1150</f>
        <v>1144</v>
      </c>
      <c r="B1147" s="4" t="str">
        <f>主动技能!H1150</f>
        <v>释</v>
      </c>
      <c r="C1147" s="4" t="str">
        <f>主动技能!I1150</f>
        <v>对敌方单体攻击，造成100%攻击力（+91）点伤害。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>
        <f>主动技能!O1150</f>
        <v>0</v>
      </c>
      <c r="J1147">
        <f>主动技能!P1150</f>
        <v>0</v>
      </c>
      <c r="K1147">
        <f>主动技能!Q1150</f>
        <v>0</v>
      </c>
      <c r="L1147">
        <f>主动技能!R1150</f>
        <v>0</v>
      </c>
      <c r="M1147">
        <f>主动技能!S1150</f>
        <v>0</v>
      </c>
      <c r="N1147" t="str">
        <f>IF(主动技能!T1150="","",主动技能!T1150)</f>
        <v/>
      </c>
      <c r="O1147" t="str">
        <f>IF(主动技能!U1150="","",主动技能!U1150)</f>
        <v/>
      </c>
      <c r="P1147">
        <f>主动技能!V1150</f>
        <v>0</v>
      </c>
      <c r="Q1147">
        <f>主动技能!W1150</f>
        <v>0</v>
      </c>
      <c r="R1147">
        <f>主动技能!X1150</f>
        <v>0</v>
      </c>
      <c r="S1147">
        <f>主动技能!Y1150</f>
        <v>0</v>
      </c>
      <c r="T1147">
        <f>主动技能!Z1150</f>
        <v>100</v>
      </c>
      <c r="U1147">
        <f>主动技能!AB1150</f>
        <v>91</v>
      </c>
      <c r="V1147">
        <f>主动技能!AC1150</f>
        <v>0</v>
      </c>
      <c r="W1147">
        <f>主动技能!AD1150</f>
        <v>0</v>
      </c>
      <c r="X1147" s="1">
        <v>0</v>
      </c>
      <c r="Y1147" s="1">
        <v>0</v>
      </c>
      <c r="Z1147" s="1">
        <v>0</v>
      </c>
    </row>
    <row r="1148" spans="1:26" x14ac:dyDescent="0.15">
      <c r="A1148">
        <f>主动技能!B1151</f>
        <v>1145</v>
      </c>
      <c r="B1148" s="4" t="str">
        <f>主动技能!H1151</f>
        <v>释</v>
      </c>
      <c r="C1148" s="4" t="str">
        <f>主动技能!I1151</f>
        <v>对敌方单体攻击，造成100%攻击力（+113）点伤害。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>
        <f>主动技能!O1151</f>
        <v>0</v>
      </c>
      <c r="J1148">
        <f>主动技能!P1151</f>
        <v>0</v>
      </c>
      <c r="K1148">
        <f>主动技能!Q1151</f>
        <v>0</v>
      </c>
      <c r="L1148">
        <f>主动技能!R1151</f>
        <v>0</v>
      </c>
      <c r="M1148">
        <f>主动技能!S1151</f>
        <v>0</v>
      </c>
      <c r="N1148" t="str">
        <f>IF(主动技能!T1151="","",主动技能!T1151)</f>
        <v/>
      </c>
      <c r="O1148" t="str">
        <f>IF(主动技能!U1151="","",主动技能!U1151)</f>
        <v/>
      </c>
      <c r="P1148">
        <f>主动技能!V1151</f>
        <v>0</v>
      </c>
      <c r="Q1148">
        <f>主动技能!W1151</f>
        <v>0</v>
      </c>
      <c r="R1148">
        <f>主动技能!X1151</f>
        <v>0</v>
      </c>
      <c r="S1148">
        <f>主动技能!Y1151</f>
        <v>0</v>
      </c>
      <c r="T1148">
        <f>主动技能!Z1151</f>
        <v>100</v>
      </c>
      <c r="U1148">
        <f>主动技能!AB1151</f>
        <v>113</v>
      </c>
      <c r="V1148">
        <f>主动技能!AC1151</f>
        <v>0</v>
      </c>
      <c r="W1148">
        <f>主动技能!AD1151</f>
        <v>0</v>
      </c>
      <c r="X1148" s="1">
        <v>0</v>
      </c>
      <c r="Y1148" s="1">
        <v>0</v>
      </c>
      <c r="Z1148" s="1">
        <v>0</v>
      </c>
    </row>
    <row r="1149" spans="1:26" x14ac:dyDescent="0.15">
      <c r="A1149">
        <f>主动技能!B1152</f>
        <v>1146</v>
      </c>
      <c r="B1149" s="4" t="str">
        <f>主动技能!H1152</f>
        <v>释</v>
      </c>
      <c r="C1149" s="4" t="str">
        <f>主动技能!I1152</f>
        <v>对敌方单体攻击，造成100%攻击力（+139）点伤害。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>
        <f>主动技能!O1152</f>
        <v>0</v>
      </c>
      <c r="J1149">
        <f>主动技能!P1152</f>
        <v>0</v>
      </c>
      <c r="K1149">
        <f>主动技能!Q1152</f>
        <v>0</v>
      </c>
      <c r="L1149">
        <f>主动技能!R1152</f>
        <v>0</v>
      </c>
      <c r="M1149">
        <f>主动技能!S1152</f>
        <v>0</v>
      </c>
      <c r="N1149" t="str">
        <f>IF(主动技能!T1152="","",主动技能!T1152)</f>
        <v/>
      </c>
      <c r="O1149" t="str">
        <f>IF(主动技能!U1152="","",主动技能!U1152)</f>
        <v/>
      </c>
      <c r="P1149">
        <f>主动技能!V1152</f>
        <v>0</v>
      </c>
      <c r="Q1149">
        <f>主动技能!W1152</f>
        <v>0</v>
      </c>
      <c r="R1149">
        <f>主动技能!X1152</f>
        <v>0</v>
      </c>
      <c r="S1149">
        <f>主动技能!Y1152</f>
        <v>0</v>
      </c>
      <c r="T1149">
        <f>主动技能!Z1152</f>
        <v>100</v>
      </c>
      <c r="U1149">
        <f>主动技能!AB1152</f>
        <v>139</v>
      </c>
      <c r="V1149">
        <f>主动技能!AC1152</f>
        <v>0</v>
      </c>
      <c r="W1149">
        <f>主动技能!AD1152</f>
        <v>0</v>
      </c>
      <c r="X1149" s="1">
        <v>0</v>
      </c>
      <c r="Y1149" s="1">
        <v>0</v>
      </c>
      <c r="Z1149" s="1">
        <v>0</v>
      </c>
    </row>
    <row r="1150" spans="1:26" x14ac:dyDescent="0.15">
      <c r="A1150">
        <f>主动技能!B1153</f>
        <v>1147</v>
      </c>
      <c r="B1150" s="4" t="str">
        <f>主动技能!H1153</f>
        <v>释</v>
      </c>
      <c r="C1150" s="4" t="str">
        <f>主动技能!I1153</f>
        <v>对敌方单体攻击，造成100%攻击力（+171）点伤害。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>
        <f>主动技能!O1153</f>
        <v>0</v>
      </c>
      <c r="J1150">
        <f>主动技能!P1153</f>
        <v>0</v>
      </c>
      <c r="K1150">
        <f>主动技能!Q1153</f>
        <v>0</v>
      </c>
      <c r="L1150">
        <f>主动技能!R1153</f>
        <v>0</v>
      </c>
      <c r="M1150">
        <f>主动技能!S1153</f>
        <v>0</v>
      </c>
      <c r="N1150" t="str">
        <f>IF(主动技能!T1153="","",主动技能!T1153)</f>
        <v/>
      </c>
      <c r="O1150" t="str">
        <f>IF(主动技能!U1153="","",主动技能!U1153)</f>
        <v/>
      </c>
      <c r="P1150">
        <f>主动技能!V1153</f>
        <v>0</v>
      </c>
      <c r="Q1150">
        <f>主动技能!W1153</f>
        <v>0</v>
      </c>
      <c r="R1150">
        <f>主动技能!X1153</f>
        <v>0</v>
      </c>
      <c r="S1150">
        <f>主动技能!Y1153</f>
        <v>0</v>
      </c>
      <c r="T1150">
        <f>主动技能!Z1153</f>
        <v>100</v>
      </c>
      <c r="U1150">
        <f>主动技能!AB1153</f>
        <v>171</v>
      </c>
      <c r="V1150">
        <f>主动技能!AC1153</f>
        <v>0</v>
      </c>
      <c r="W1150">
        <f>主动技能!AD1153</f>
        <v>0</v>
      </c>
      <c r="X1150" s="1">
        <v>0</v>
      </c>
      <c r="Y1150" s="1">
        <v>0</v>
      </c>
      <c r="Z1150" s="1">
        <v>0</v>
      </c>
    </row>
    <row r="1151" spans="1:26" x14ac:dyDescent="0.15">
      <c r="A1151">
        <f>主动技能!B1154</f>
        <v>1148</v>
      </c>
      <c r="B1151" s="4" t="str">
        <f>主动技能!H1154</f>
        <v>释</v>
      </c>
      <c r="C1151" s="4" t="str">
        <f>主动技能!I1154</f>
        <v>对敌方单体攻击，造成100%攻击力（+211）点伤害。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>
        <f>主动技能!O1154</f>
        <v>0</v>
      </c>
      <c r="J1151">
        <f>主动技能!P1154</f>
        <v>0</v>
      </c>
      <c r="K1151">
        <f>主动技能!Q1154</f>
        <v>0</v>
      </c>
      <c r="L1151">
        <f>主动技能!R1154</f>
        <v>0</v>
      </c>
      <c r="M1151">
        <f>主动技能!S1154</f>
        <v>0</v>
      </c>
      <c r="N1151" t="str">
        <f>IF(主动技能!T1154="","",主动技能!T1154)</f>
        <v/>
      </c>
      <c r="O1151" t="str">
        <f>IF(主动技能!U1154="","",主动技能!U1154)</f>
        <v/>
      </c>
      <c r="P1151">
        <f>主动技能!V1154</f>
        <v>0</v>
      </c>
      <c r="Q1151">
        <f>主动技能!W1154</f>
        <v>0</v>
      </c>
      <c r="R1151">
        <f>主动技能!X1154</f>
        <v>0</v>
      </c>
      <c r="S1151">
        <f>主动技能!Y1154</f>
        <v>0</v>
      </c>
      <c r="T1151">
        <f>主动技能!Z1154</f>
        <v>100</v>
      </c>
      <c r="U1151">
        <f>主动技能!AB1154</f>
        <v>211</v>
      </c>
      <c r="V1151">
        <f>主动技能!AC1154</f>
        <v>0</v>
      </c>
      <c r="W1151">
        <f>主动技能!AD1154</f>
        <v>0</v>
      </c>
      <c r="X1151" s="1">
        <v>0</v>
      </c>
      <c r="Y1151" s="1">
        <v>0</v>
      </c>
      <c r="Z1151" s="1">
        <v>0</v>
      </c>
    </row>
    <row r="1152" spans="1:26" x14ac:dyDescent="0.15">
      <c r="A1152">
        <f>主动技能!B1155</f>
        <v>1149</v>
      </c>
      <c r="B1152" s="4" t="str">
        <f>主动技能!H1155</f>
        <v>释</v>
      </c>
      <c r="C1152" s="4" t="str">
        <f>主动技能!I1155</f>
        <v>对敌方单体攻击，造成100%攻击力（+260）点伤害。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>
        <f>主动技能!O1155</f>
        <v>0</v>
      </c>
      <c r="J1152">
        <f>主动技能!P1155</f>
        <v>0</v>
      </c>
      <c r="K1152">
        <f>主动技能!Q1155</f>
        <v>0</v>
      </c>
      <c r="L1152">
        <f>主动技能!R1155</f>
        <v>0</v>
      </c>
      <c r="M1152">
        <f>主动技能!S1155</f>
        <v>0</v>
      </c>
      <c r="N1152" t="str">
        <f>IF(主动技能!T1155="","",主动技能!T1155)</f>
        <v/>
      </c>
      <c r="O1152" t="str">
        <f>IF(主动技能!U1155="","",主动技能!U1155)</f>
        <v/>
      </c>
      <c r="P1152">
        <f>主动技能!V1155</f>
        <v>0</v>
      </c>
      <c r="Q1152">
        <f>主动技能!W1155</f>
        <v>0</v>
      </c>
      <c r="R1152">
        <f>主动技能!X1155</f>
        <v>0</v>
      </c>
      <c r="S1152">
        <f>主动技能!Y1155</f>
        <v>0</v>
      </c>
      <c r="T1152">
        <f>主动技能!Z1155</f>
        <v>100</v>
      </c>
      <c r="U1152">
        <f>主动技能!AB1155</f>
        <v>260</v>
      </c>
      <c r="V1152">
        <f>主动技能!AC1155</f>
        <v>0</v>
      </c>
      <c r="W1152">
        <f>主动技能!AD1155</f>
        <v>0</v>
      </c>
      <c r="X1152" s="1">
        <v>0</v>
      </c>
      <c r="Y1152" s="1">
        <v>0</v>
      </c>
      <c r="Z1152" s="1">
        <v>0</v>
      </c>
    </row>
    <row r="1153" spans="1:26" x14ac:dyDescent="0.15">
      <c r="A1153">
        <f>主动技能!B1156</f>
        <v>1150</v>
      </c>
      <c r="B1153" s="4" t="str">
        <f>主动技能!H1156</f>
        <v>释</v>
      </c>
      <c r="C1153" s="4" t="str">
        <f>主动技能!I1156</f>
        <v>对敌方单体进行穿透攻击，造成100%攻击力（+320）点伤害。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2</v>
      </c>
      <c r="G1153" s="4">
        <f>IF(主动技能!M1156="必中",2,1)</f>
        <v>1</v>
      </c>
      <c r="H1153" s="4">
        <f>主动技能!N1156</f>
        <v>100</v>
      </c>
      <c r="I1153" s="4">
        <f>主动技能!O1156</f>
        <v>100</v>
      </c>
      <c r="J1153">
        <f>主动技能!P1156</f>
        <v>0</v>
      </c>
      <c r="K1153">
        <f>主动技能!Q1156</f>
        <v>0</v>
      </c>
      <c r="L1153">
        <f>主动技能!R1156</f>
        <v>0</v>
      </c>
      <c r="M1153">
        <f>主动技能!S1156</f>
        <v>0</v>
      </c>
      <c r="N1153" t="str">
        <f>IF(主动技能!T1156="","",主动技能!T1156)</f>
        <v/>
      </c>
      <c r="O1153" t="str">
        <f>IF(主动技能!U1156="","",主动技能!U1156)</f>
        <v/>
      </c>
      <c r="P1153">
        <f>主动技能!V1156</f>
        <v>0</v>
      </c>
      <c r="Q1153">
        <f>主动技能!W1156</f>
        <v>0</v>
      </c>
      <c r="R1153">
        <f>主动技能!X1156</f>
        <v>0</v>
      </c>
      <c r="S1153">
        <f>主动技能!Y1156</f>
        <v>0</v>
      </c>
      <c r="T1153">
        <f>主动技能!Z1156</f>
        <v>100</v>
      </c>
      <c r="U1153">
        <f>主动技能!AB1156</f>
        <v>320</v>
      </c>
      <c r="V1153">
        <f>主动技能!AC1156</f>
        <v>0</v>
      </c>
      <c r="W1153">
        <f>主动技能!AD1156</f>
        <v>0</v>
      </c>
      <c r="X1153" s="1">
        <v>0</v>
      </c>
      <c r="Y1153" s="1">
        <v>0</v>
      </c>
      <c r="Z1153" s="1">
        <v>0</v>
      </c>
    </row>
    <row r="1154" spans="1:26" x14ac:dyDescent="0.15">
      <c r="A1154">
        <f>主动技能!B1157</f>
        <v>1151</v>
      </c>
      <c r="B1154" s="4" t="str">
        <f>主动技能!H1157</f>
        <v>释</v>
      </c>
      <c r="C1154" s="4" t="str">
        <f>主动技能!I1157</f>
        <v>对敌方单体进行穿透攻击，造成100%攻击力（+394）点伤害。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2</v>
      </c>
      <c r="G1154" s="4">
        <f>IF(主动技能!M1157="必中",2,1)</f>
        <v>1</v>
      </c>
      <c r="H1154" s="4">
        <f>主动技能!N1157</f>
        <v>100</v>
      </c>
      <c r="I1154" s="4">
        <f>主动技能!O1157</f>
        <v>100</v>
      </c>
      <c r="J1154">
        <f>主动技能!P1157</f>
        <v>0</v>
      </c>
      <c r="K1154">
        <f>主动技能!Q1157</f>
        <v>0</v>
      </c>
      <c r="L1154">
        <f>主动技能!R1157</f>
        <v>0</v>
      </c>
      <c r="M1154">
        <f>主动技能!S1157</f>
        <v>0</v>
      </c>
      <c r="N1154" t="str">
        <f>IF(主动技能!T1157="","",主动技能!T1157)</f>
        <v/>
      </c>
      <c r="O1154" t="str">
        <f>IF(主动技能!U1157="","",主动技能!U1157)</f>
        <v/>
      </c>
      <c r="P1154">
        <f>主动技能!V1157</f>
        <v>0</v>
      </c>
      <c r="Q1154">
        <f>主动技能!W1157</f>
        <v>0</v>
      </c>
      <c r="R1154">
        <f>主动技能!X1157</f>
        <v>0</v>
      </c>
      <c r="S1154">
        <f>主动技能!Y1157</f>
        <v>0</v>
      </c>
      <c r="T1154">
        <f>主动技能!Z1157</f>
        <v>100</v>
      </c>
      <c r="U1154">
        <f>主动技能!AB1157</f>
        <v>394</v>
      </c>
      <c r="V1154">
        <f>主动技能!AC1157</f>
        <v>0</v>
      </c>
      <c r="W1154">
        <f>主动技能!AD1157</f>
        <v>0</v>
      </c>
      <c r="X1154" s="1">
        <v>0</v>
      </c>
      <c r="Y1154" s="1">
        <v>0</v>
      </c>
      <c r="Z1154" s="1">
        <v>0</v>
      </c>
    </row>
    <row r="1155" spans="1:26" x14ac:dyDescent="0.15">
      <c r="A1155">
        <f>主动技能!B1158</f>
        <v>1152</v>
      </c>
      <c r="B1155" s="4" t="str">
        <f>主动技能!H1158</f>
        <v>释</v>
      </c>
      <c r="C1155" s="4" t="str">
        <f>主动技能!I1158</f>
        <v>对敌方单体进行穿透攻击，造成100%攻击力（+485）点伤害。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2</v>
      </c>
      <c r="G1155" s="4">
        <f>IF(主动技能!M1158="必中",2,1)</f>
        <v>1</v>
      </c>
      <c r="H1155" s="4">
        <f>主动技能!N1158</f>
        <v>100</v>
      </c>
      <c r="I1155" s="4">
        <f>主动技能!O1158</f>
        <v>100</v>
      </c>
      <c r="J1155">
        <f>主动技能!P1158</f>
        <v>0</v>
      </c>
      <c r="K1155">
        <f>主动技能!Q1158</f>
        <v>0</v>
      </c>
      <c r="L1155">
        <f>主动技能!R1158</f>
        <v>0</v>
      </c>
      <c r="M1155">
        <f>主动技能!S1158</f>
        <v>0</v>
      </c>
      <c r="N1155" t="str">
        <f>IF(主动技能!T1158="","",主动技能!T1158)</f>
        <v/>
      </c>
      <c r="O1155" t="str">
        <f>IF(主动技能!U1158="","",主动技能!U1158)</f>
        <v/>
      </c>
      <c r="P1155">
        <f>主动技能!V1158</f>
        <v>0</v>
      </c>
      <c r="Q1155">
        <f>主动技能!W1158</f>
        <v>0</v>
      </c>
      <c r="R1155">
        <f>主动技能!X1158</f>
        <v>0</v>
      </c>
      <c r="S1155">
        <f>主动技能!Y1158</f>
        <v>0</v>
      </c>
      <c r="T1155">
        <f>主动技能!Z1158</f>
        <v>100</v>
      </c>
      <c r="U1155">
        <f>主动技能!AB1158</f>
        <v>485</v>
      </c>
      <c r="V1155">
        <f>主动技能!AC1158</f>
        <v>0</v>
      </c>
      <c r="W1155">
        <f>主动技能!AD1158</f>
        <v>0</v>
      </c>
      <c r="X1155" s="1">
        <v>0</v>
      </c>
      <c r="Y1155" s="1">
        <v>0</v>
      </c>
      <c r="Z1155" s="1">
        <v>0</v>
      </c>
    </row>
    <row r="1156" spans="1:26" x14ac:dyDescent="0.15">
      <c r="A1156">
        <f>主动技能!B1159</f>
        <v>1153</v>
      </c>
      <c r="B1156" s="4" t="str">
        <f>主动技能!H1159</f>
        <v>释</v>
      </c>
      <c r="C1156" s="4" t="str">
        <f>主动技能!I1159</f>
        <v>对敌方单体进行穿透攻击，造成100%攻击力（+597）点伤害。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2</v>
      </c>
      <c r="G1156" s="4">
        <f>IF(主动技能!M1159="必中",2,1)</f>
        <v>1</v>
      </c>
      <c r="H1156" s="4">
        <f>主动技能!N1159</f>
        <v>100</v>
      </c>
      <c r="I1156" s="4">
        <f>主动技能!O1159</f>
        <v>100</v>
      </c>
      <c r="J1156">
        <f>主动技能!P1159</f>
        <v>0</v>
      </c>
      <c r="K1156">
        <f>主动技能!Q1159</f>
        <v>0</v>
      </c>
      <c r="L1156">
        <f>主动技能!R1159</f>
        <v>0</v>
      </c>
      <c r="M1156">
        <f>主动技能!S1159</f>
        <v>0</v>
      </c>
      <c r="N1156" t="str">
        <f>IF(主动技能!T1159="","",主动技能!T1159)</f>
        <v/>
      </c>
      <c r="O1156" t="str">
        <f>IF(主动技能!U1159="","",主动技能!U1159)</f>
        <v/>
      </c>
      <c r="P1156">
        <f>主动技能!V1159</f>
        <v>0</v>
      </c>
      <c r="Q1156">
        <f>主动技能!W1159</f>
        <v>0</v>
      </c>
      <c r="R1156">
        <f>主动技能!X1159</f>
        <v>0</v>
      </c>
      <c r="S1156">
        <f>主动技能!Y1159</f>
        <v>0</v>
      </c>
      <c r="T1156">
        <f>主动技能!Z1159</f>
        <v>100</v>
      </c>
      <c r="U1156">
        <f>主动技能!AB1159</f>
        <v>597</v>
      </c>
      <c r="V1156">
        <f>主动技能!AC1159</f>
        <v>0</v>
      </c>
      <c r="W1156">
        <f>主动技能!AD1159</f>
        <v>0</v>
      </c>
      <c r="X1156" s="1">
        <v>0</v>
      </c>
      <c r="Y1156" s="1">
        <v>0</v>
      </c>
      <c r="Z1156" s="1">
        <v>0</v>
      </c>
    </row>
    <row r="1157" spans="1:26" x14ac:dyDescent="0.15">
      <c r="A1157">
        <f>主动技能!B1160</f>
        <v>1154</v>
      </c>
      <c r="B1157" s="4" t="str">
        <f>主动技能!H1160</f>
        <v>释</v>
      </c>
      <c r="C1157" s="4" t="str">
        <f>主动技能!I1160</f>
        <v>对敌方单体进行穿透攻击，造成100%攻击力（+735）点伤害。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2</v>
      </c>
      <c r="G1157" s="4">
        <f>IF(主动技能!M1160="必中",2,1)</f>
        <v>1</v>
      </c>
      <c r="H1157" s="4">
        <f>主动技能!N1160</f>
        <v>100</v>
      </c>
      <c r="I1157" s="4">
        <f>主动技能!O1160</f>
        <v>100</v>
      </c>
      <c r="J1157">
        <f>主动技能!P1160</f>
        <v>0</v>
      </c>
      <c r="K1157">
        <f>主动技能!Q1160</f>
        <v>0</v>
      </c>
      <c r="L1157">
        <f>主动技能!R1160</f>
        <v>0</v>
      </c>
      <c r="M1157">
        <f>主动技能!S1160</f>
        <v>0</v>
      </c>
      <c r="N1157" t="str">
        <f>IF(主动技能!T1160="","",主动技能!T1160)</f>
        <v/>
      </c>
      <c r="O1157" t="str">
        <f>IF(主动技能!U1160="","",主动技能!U1160)</f>
        <v/>
      </c>
      <c r="P1157">
        <f>主动技能!V1160</f>
        <v>0</v>
      </c>
      <c r="Q1157">
        <f>主动技能!W1160</f>
        <v>0</v>
      </c>
      <c r="R1157">
        <f>主动技能!X1160</f>
        <v>0</v>
      </c>
      <c r="S1157">
        <f>主动技能!Y1160</f>
        <v>0</v>
      </c>
      <c r="T1157">
        <f>主动技能!Z1160</f>
        <v>100</v>
      </c>
      <c r="U1157">
        <f>主动技能!AB1160</f>
        <v>735</v>
      </c>
      <c r="V1157">
        <f>主动技能!AC1160</f>
        <v>0</v>
      </c>
      <c r="W1157">
        <f>主动技能!AD1160</f>
        <v>0</v>
      </c>
      <c r="X1157" s="1">
        <v>0</v>
      </c>
      <c r="Y1157" s="1">
        <v>0</v>
      </c>
      <c r="Z1157" s="1">
        <v>0</v>
      </c>
    </row>
    <row r="1158" spans="1:26" x14ac:dyDescent="0.15">
      <c r="A1158">
        <f>主动技能!B1161</f>
        <v>1155</v>
      </c>
      <c r="B1158" s="4" t="str">
        <f>主动技能!H1161</f>
        <v>释</v>
      </c>
      <c r="C1158" s="4" t="str">
        <f>主动技能!I1161</f>
        <v>对敌方单体进行穿透攻击，造成100%攻击力（+906）点伤害。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2</v>
      </c>
      <c r="G1158" s="4">
        <f>IF(主动技能!M1161="必中",2,1)</f>
        <v>1</v>
      </c>
      <c r="H1158" s="4">
        <f>主动技能!N1161</f>
        <v>100</v>
      </c>
      <c r="I1158" s="4">
        <f>主动技能!O1161</f>
        <v>100</v>
      </c>
      <c r="J1158">
        <f>主动技能!P1161</f>
        <v>0</v>
      </c>
      <c r="K1158">
        <f>主动技能!Q1161</f>
        <v>0</v>
      </c>
      <c r="L1158">
        <f>主动技能!R1161</f>
        <v>0</v>
      </c>
      <c r="M1158">
        <f>主动技能!S1161</f>
        <v>0</v>
      </c>
      <c r="N1158" t="str">
        <f>IF(主动技能!T1161="","",主动技能!T1161)</f>
        <v/>
      </c>
      <c r="O1158" t="str">
        <f>IF(主动技能!U1161="","",主动技能!U1161)</f>
        <v/>
      </c>
      <c r="P1158">
        <f>主动技能!V1161</f>
        <v>0</v>
      </c>
      <c r="Q1158">
        <f>主动技能!W1161</f>
        <v>0</v>
      </c>
      <c r="R1158">
        <f>主动技能!X1161</f>
        <v>0</v>
      </c>
      <c r="S1158">
        <f>主动技能!Y1161</f>
        <v>0</v>
      </c>
      <c r="T1158">
        <f>主动技能!Z1161</f>
        <v>100</v>
      </c>
      <c r="U1158">
        <f>主动技能!AB1161</f>
        <v>906</v>
      </c>
      <c r="V1158">
        <f>主动技能!AC1161</f>
        <v>0</v>
      </c>
      <c r="W1158">
        <f>主动技能!AD1161</f>
        <v>0</v>
      </c>
      <c r="X1158" s="1">
        <v>0</v>
      </c>
      <c r="Y1158" s="1">
        <v>0</v>
      </c>
      <c r="Z1158" s="1">
        <v>0</v>
      </c>
    </row>
    <row r="1159" spans="1:26" x14ac:dyDescent="0.15">
      <c r="A1159">
        <f>主动技能!B1162</f>
        <v>1156</v>
      </c>
      <c r="B1159" s="4" t="str">
        <f>主动技能!H1162</f>
        <v>释</v>
      </c>
      <c r="C1159" s="4" t="str">
        <f>主动技能!I1162</f>
        <v>对敌方单体进行穿透攻击，造成100%攻击力（+1115）点伤害。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2</v>
      </c>
      <c r="G1159" s="4">
        <f>IF(主动技能!M1162="必中",2,1)</f>
        <v>1</v>
      </c>
      <c r="H1159" s="4">
        <f>主动技能!N1162</f>
        <v>100</v>
      </c>
      <c r="I1159" s="4">
        <f>主动技能!O1162</f>
        <v>100</v>
      </c>
      <c r="J1159">
        <f>主动技能!P1162</f>
        <v>0</v>
      </c>
      <c r="K1159">
        <f>主动技能!Q1162</f>
        <v>0</v>
      </c>
      <c r="L1159">
        <f>主动技能!R1162</f>
        <v>0</v>
      </c>
      <c r="M1159">
        <f>主动技能!S1162</f>
        <v>0</v>
      </c>
      <c r="N1159" t="str">
        <f>IF(主动技能!T1162="","",主动技能!T1162)</f>
        <v/>
      </c>
      <c r="O1159" t="str">
        <f>IF(主动技能!U1162="","",主动技能!U1162)</f>
        <v/>
      </c>
      <c r="P1159">
        <f>主动技能!V1162</f>
        <v>0</v>
      </c>
      <c r="Q1159">
        <f>主动技能!W1162</f>
        <v>0</v>
      </c>
      <c r="R1159">
        <f>主动技能!X1162</f>
        <v>0</v>
      </c>
      <c r="S1159">
        <f>主动技能!Y1162</f>
        <v>0</v>
      </c>
      <c r="T1159">
        <f>主动技能!Z1162</f>
        <v>100</v>
      </c>
      <c r="U1159">
        <f>主动技能!AB1162</f>
        <v>1115</v>
      </c>
      <c r="V1159">
        <f>主动技能!AC1162</f>
        <v>0</v>
      </c>
      <c r="W1159">
        <f>主动技能!AD1162</f>
        <v>0</v>
      </c>
      <c r="X1159" s="1">
        <v>0</v>
      </c>
      <c r="Y1159" s="1">
        <v>0</v>
      </c>
      <c r="Z1159" s="1">
        <v>0</v>
      </c>
    </row>
    <row r="1160" spans="1:26" x14ac:dyDescent="0.15">
      <c r="A1160">
        <f>主动技能!B1163</f>
        <v>1157</v>
      </c>
      <c r="B1160" s="4" t="str">
        <f>主动技能!H1163</f>
        <v>释</v>
      </c>
      <c r="C1160" s="4" t="str">
        <f>主动技能!I1163</f>
        <v>对敌方单体进行穿透攻击，造成100%攻击力（+1373）点伤害。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2</v>
      </c>
      <c r="G1160" s="4">
        <f>IF(主动技能!M1163="必中",2,1)</f>
        <v>1</v>
      </c>
      <c r="H1160" s="4">
        <f>主动技能!N1163</f>
        <v>100</v>
      </c>
      <c r="I1160" s="4">
        <f>主动技能!O1163</f>
        <v>100</v>
      </c>
      <c r="J1160">
        <f>主动技能!P1163</f>
        <v>0</v>
      </c>
      <c r="K1160">
        <f>主动技能!Q1163</f>
        <v>0</v>
      </c>
      <c r="L1160">
        <f>主动技能!R1163</f>
        <v>0</v>
      </c>
      <c r="M1160">
        <f>主动技能!S1163</f>
        <v>0</v>
      </c>
      <c r="N1160" t="str">
        <f>IF(主动技能!T1163="","",主动技能!T1163)</f>
        <v/>
      </c>
      <c r="O1160" t="str">
        <f>IF(主动技能!U1163="","",主动技能!U1163)</f>
        <v/>
      </c>
      <c r="P1160">
        <f>主动技能!V1163</f>
        <v>0</v>
      </c>
      <c r="Q1160">
        <f>主动技能!W1163</f>
        <v>0</v>
      </c>
      <c r="R1160">
        <f>主动技能!X1163</f>
        <v>0</v>
      </c>
      <c r="S1160">
        <f>主动技能!Y1163</f>
        <v>0</v>
      </c>
      <c r="T1160">
        <f>主动技能!Z1163</f>
        <v>100</v>
      </c>
      <c r="U1160">
        <f>主动技能!AB1163</f>
        <v>1373</v>
      </c>
      <c r="V1160">
        <f>主动技能!AC1163</f>
        <v>0</v>
      </c>
      <c r="W1160">
        <f>主动技能!AD1163</f>
        <v>0</v>
      </c>
      <c r="X1160" s="1">
        <v>0</v>
      </c>
      <c r="Y1160" s="1">
        <v>0</v>
      </c>
      <c r="Z1160" s="1">
        <v>0</v>
      </c>
    </row>
    <row r="1161" spans="1:26" x14ac:dyDescent="0.15">
      <c r="A1161">
        <f>主动技能!B1164</f>
        <v>1158</v>
      </c>
      <c r="B1161" s="4" t="str">
        <f>主动技能!H1164</f>
        <v>释</v>
      </c>
      <c r="C1161" s="4" t="str">
        <f>主动技能!I1164</f>
        <v>对敌方单体进行穿透攻击，造成100%攻击力（+1691）点伤害。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2</v>
      </c>
      <c r="G1161" s="4">
        <f>IF(主动技能!M1164="必中",2,1)</f>
        <v>1</v>
      </c>
      <c r="H1161" s="4">
        <f>主动技能!N1164</f>
        <v>100</v>
      </c>
      <c r="I1161" s="4">
        <f>主动技能!O1164</f>
        <v>100</v>
      </c>
      <c r="J1161">
        <f>主动技能!P1164</f>
        <v>0</v>
      </c>
      <c r="K1161">
        <f>主动技能!Q1164</f>
        <v>0</v>
      </c>
      <c r="L1161">
        <f>主动技能!R1164</f>
        <v>0</v>
      </c>
      <c r="M1161">
        <f>主动技能!S1164</f>
        <v>0</v>
      </c>
      <c r="N1161" t="str">
        <f>IF(主动技能!T1164="","",主动技能!T1164)</f>
        <v/>
      </c>
      <c r="O1161" t="str">
        <f>IF(主动技能!U1164="","",主动技能!U1164)</f>
        <v/>
      </c>
      <c r="P1161">
        <f>主动技能!V1164</f>
        <v>0</v>
      </c>
      <c r="Q1161">
        <f>主动技能!W1164</f>
        <v>0</v>
      </c>
      <c r="R1161">
        <f>主动技能!X1164</f>
        <v>0</v>
      </c>
      <c r="S1161">
        <f>主动技能!Y1164</f>
        <v>0</v>
      </c>
      <c r="T1161">
        <f>主动技能!Z1164</f>
        <v>100</v>
      </c>
      <c r="U1161">
        <f>主动技能!AB1164</f>
        <v>1691</v>
      </c>
      <c r="V1161">
        <f>主动技能!AC1164</f>
        <v>0</v>
      </c>
      <c r="W1161">
        <f>主动技能!AD1164</f>
        <v>0</v>
      </c>
      <c r="X1161" s="1">
        <v>0</v>
      </c>
      <c r="Y1161" s="1">
        <v>0</v>
      </c>
      <c r="Z1161" s="1">
        <v>0</v>
      </c>
    </row>
    <row r="1162" spans="1:26" x14ac:dyDescent="0.15">
      <c r="A1162">
        <f>主动技能!B1165</f>
        <v>1159</v>
      </c>
      <c r="B1162" s="4" t="str">
        <f>主动技能!H1165</f>
        <v>释</v>
      </c>
      <c r="C1162" s="4" t="str">
        <f>主动技能!I1165</f>
        <v>对敌方单体进行穿透攻击，造成100%攻击力（+2082）点伤害。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2</v>
      </c>
      <c r="G1162" s="4">
        <f>IF(主动技能!M1165="必中",2,1)</f>
        <v>1</v>
      </c>
      <c r="H1162" s="4">
        <f>主动技能!N1165</f>
        <v>100</v>
      </c>
      <c r="I1162" s="4">
        <f>主动技能!O1165</f>
        <v>100</v>
      </c>
      <c r="J1162">
        <f>主动技能!P1165</f>
        <v>0</v>
      </c>
      <c r="K1162">
        <f>主动技能!Q1165</f>
        <v>0</v>
      </c>
      <c r="L1162">
        <f>主动技能!R1165</f>
        <v>0</v>
      </c>
      <c r="M1162">
        <f>主动技能!S1165</f>
        <v>0</v>
      </c>
      <c r="N1162" t="str">
        <f>IF(主动技能!T1165="","",主动技能!T1165)</f>
        <v/>
      </c>
      <c r="O1162" t="str">
        <f>IF(主动技能!U1165="","",主动技能!U1165)</f>
        <v/>
      </c>
      <c r="P1162">
        <f>主动技能!V1165</f>
        <v>0</v>
      </c>
      <c r="Q1162">
        <f>主动技能!W1165</f>
        <v>0</v>
      </c>
      <c r="R1162">
        <f>主动技能!X1165</f>
        <v>0</v>
      </c>
      <c r="S1162">
        <f>主动技能!Y1165</f>
        <v>0</v>
      </c>
      <c r="T1162">
        <f>主动技能!Z1165</f>
        <v>100</v>
      </c>
      <c r="U1162">
        <f>主动技能!AB1165</f>
        <v>2082</v>
      </c>
      <c r="V1162">
        <f>主动技能!AC1165</f>
        <v>0</v>
      </c>
      <c r="W1162">
        <f>主动技能!AD1165</f>
        <v>0</v>
      </c>
      <c r="X1162" s="1">
        <v>0</v>
      </c>
      <c r="Y1162" s="1">
        <v>0</v>
      </c>
      <c r="Z1162" s="1">
        <v>0</v>
      </c>
    </row>
    <row r="1163" spans="1:26" x14ac:dyDescent="0.15">
      <c r="A1163">
        <f>主动技能!B1166</f>
        <v>1160</v>
      </c>
      <c r="B1163" s="4" t="str">
        <f>主动技能!H1166</f>
        <v>释</v>
      </c>
      <c r="C1163" s="4" t="str">
        <f>主动技能!I1166</f>
        <v>对敌方单体进行穿透攻击，造成100%攻击力（+2563）点伤害。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2</v>
      </c>
      <c r="G1163" s="4">
        <f>IF(主动技能!M1166="必中",2,1)</f>
        <v>1</v>
      </c>
      <c r="H1163" s="4">
        <f>主动技能!N1166</f>
        <v>100</v>
      </c>
      <c r="I1163" s="4">
        <f>主动技能!O1166</f>
        <v>100</v>
      </c>
      <c r="J1163">
        <f>主动技能!P1166</f>
        <v>0</v>
      </c>
      <c r="K1163">
        <f>主动技能!Q1166</f>
        <v>0</v>
      </c>
      <c r="L1163">
        <f>主动技能!R1166</f>
        <v>0</v>
      </c>
      <c r="M1163">
        <f>主动技能!S1166</f>
        <v>0</v>
      </c>
      <c r="N1163" t="str">
        <f>IF(主动技能!T1166="","",主动技能!T1166)</f>
        <v/>
      </c>
      <c r="O1163" t="str">
        <f>IF(主动技能!U1166="","",主动技能!U1166)</f>
        <v/>
      </c>
      <c r="P1163">
        <f>主动技能!V1166</f>
        <v>0</v>
      </c>
      <c r="Q1163">
        <f>主动技能!W1166</f>
        <v>0</v>
      </c>
      <c r="R1163">
        <f>主动技能!X1166</f>
        <v>0</v>
      </c>
      <c r="S1163">
        <f>主动技能!Y1166</f>
        <v>0</v>
      </c>
      <c r="T1163">
        <f>主动技能!Z1166</f>
        <v>100</v>
      </c>
      <c r="U1163">
        <f>主动技能!AB1166</f>
        <v>2563</v>
      </c>
      <c r="V1163">
        <f>主动技能!AC1166</f>
        <v>0</v>
      </c>
      <c r="W1163">
        <f>主动技能!AD1166</f>
        <v>0</v>
      </c>
      <c r="X1163" s="1">
        <v>0</v>
      </c>
      <c r="Y1163" s="1">
        <v>0</v>
      </c>
      <c r="Z1163" s="1">
        <v>0</v>
      </c>
    </row>
    <row r="1164" spans="1:26" x14ac:dyDescent="0.15">
      <c r="A1164">
        <f>主动技能!B1167</f>
        <v>1161</v>
      </c>
      <c r="B1164" s="4" t="str">
        <f>主动技能!H1167</f>
        <v>弯月斩</v>
      </c>
      <c r="C1164" s="4" t="str">
        <f>主动技能!I1167</f>
        <v>对敌方1排单位造成100%攻击力（+95）伤害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>
        <f>主动技能!P1167</f>
        <v>0</v>
      </c>
      <c r="K1164">
        <f>主动技能!Q1167</f>
        <v>0</v>
      </c>
      <c r="L1164">
        <f>主动技能!R1167</f>
        <v>0</v>
      </c>
      <c r="M1164">
        <f>主动技能!S1167</f>
        <v>0</v>
      </c>
      <c r="N1164" t="str">
        <f>IF(主动技能!T1167="","",主动技能!T1167)</f>
        <v/>
      </c>
      <c r="O1164" t="str">
        <f>IF(主动技能!U1167="","",主动技能!U1167)</f>
        <v/>
      </c>
      <c r="P1164">
        <f>主动技能!V1167</f>
        <v>0</v>
      </c>
      <c r="Q1164">
        <f>主动技能!W1167</f>
        <v>0</v>
      </c>
      <c r="R1164">
        <f>主动技能!X1167</f>
        <v>0</v>
      </c>
      <c r="S1164">
        <f>主动技能!Y1167</f>
        <v>50</v>
      </c>
      <c r="T1164">
        <f>主动技能!Z1167</f>
        <v>100</v>
      </c>
      <c r="U1164">
        <f>主动技能!AB1167</f>
        <v>95</v>
      </c>
      <c r="V1164">
        <f>主动技能!AC1167</f>
        <v>0</v>
      </c>
      <c r="W1164">
        <f>主动技能!AD1167</f>
        <v>0</v>
      </c>
      <c r="X1164" s="1">
        <v>0</v>
      </c>
      <c r="Y1164" s="1">
        <v>0</v>
      </c>
      <c r="Z1164" s="1">
        <v>0</v>
      </c>
    </row>
    <row r="1165" spans="1:26" x14ac:dyDescent="0.15">
      <c r="A1165">
        <f>主动技能!B1168</f>
        <v>1162</v>
      </c>
      <c r="B1165" s="4" t="str">
        <f>主动技能!H1168</f>
        <v>弯月斩</v>
      </c>
      <c r="C1165" s="4" t="str">
        <f>主动技能!I1168</f>
        <v>对敌方1排单位造成100%攻击力（+140）伤害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>
        <f>主动技能!P1168</f>
        <v>0</v>
      </c>
      <c r="K1165">
        <f>主动技能!Q1168</f>
        <v>0</v>
      </c>
      <c r="L1165">
        <f>主动技能!R1168</f>
        <v>0</v>
      </c>
      <c r="M1165">
        <f>主动技能!S1168</f>
        <v>0</v>
      </c>
      <c r="N1165" t="str">
        <f>IF(主动技能!T1168="","",主动技能!T1168)</f>
        <v/>
      </c>
      <c r="O1165" t="str">
        <f>IF(主动技能!U1168="","",主动技能!U1168)</f>
        <v/>
      </c>
      <c r="P1165">
        <f>主动技能!V1168</f>
        <v>0</v>
      </c>
      <c r="Q1165">
        <f>主动技能!W1168</f>
        <v>0</v>
      </c>
      <c r="R1165">
        <f>主动技能!X1168</f>
        <v>0</v>
      </c>
      <c r="S1165">
        <f>主动技能!Y1168</f>
        <v>50</v>
      </c>
      <c r="T1165">
        <f>主动技能!Z1168</f>
        <v>100</v>
      </c>
      <c r="U1165">
        <f>主动技能!AB1168</f>
        <v>140</v>
      </c>
      <c r="V1165">
        <f>主动技能!AC1168</f>
        <v>0</v>
      </c>
      <c r="W1165">
        <f>主动技能!AD1168</f>
        <v>0</v>
      </c>
      <c r="X1165" s="1">
        <v>0</v>
      </c>
      <c r="Y1165" s="1">
        <v>0</v>
      </c>
      <c r="Z1165" s="1">
        <v>0</v>
      </c>
    </row>
    <row r="1166" spans="1:26" x14ac:dyDescent="0.15">
      <c r="A1166">
        <f>主动技能!B1169</f>
        <v>1163</v>
      </c>
      <c r="B1166" s="4" t="str">
        <f>主动技能!H1169</f>
        <v>弯月斩</v>
      </c>
      <c r="C1166" s="4" t="str">
        <f>主动技能!I1169</f>
        <v>对敌方1排单位造成100%攻击力（+185）伤害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>
        <f>主动技能!P1169</f>
        <v>0</v>
      </c>
      <c r="K1166">
        <f>主动技能!Q1169</f>
        <v>0</v>
      </c>
      <c r="L1166">
        <f>主动技能!R1169</f>
        <v>0</v>
      </c>
      <c r="M1166">
        <f>主动技能!S1169</f>
        <v>0</v>
      </c>
      <c r="N1166" t="str">
        <f>IF(主动技能!T1169="","",主动技能!T1169)</f>
        <v/>
      </c>
      <c r="O1166" t="str">
        <f>IF(主动技能!U1169="","",主动技能!U1169)</f>
        <v/>
      </c>
      <c r="P1166">
        <f>主动技能!V1169</f>
        <v>0</v>
      </c>
      <c r="Q1166">
        <f>主动技能!W1169</f>
        <v>0</v>
      </c>
      <c r="R1166">
        <f>主动技能!X1169</f>
        <v>0</v>
      </c>
      <c r="S1166">
        <f>主动技能!Y1169</f>
        <v>50</v>
      </c>
      <c r="T1166">
        <f>主动技能!Z1169</f>
        <v>100</v>
      </c>
      <c r="U1166">
        <f>主动技能!AB1169</f>
        <v>185</v>
      </c>
      <c r="V1166">
        <f>主动技能!AC1169</f>
        <v>0</v>
      </c>
      <c r="W1166">
        <f>主动技能!AD1169</f>
        <v>0</v>
      </c>
      <c r="X1166" s="1">
        <v>0</v>
      </c>
      <c r="Y1166" s="1">
        <v>0</v>
      </c>
      <c r="Z1166" s="1">
        <v>0</v>
      </c>
    </row>
    <row r="1167" spans="1:26" x14ac:dyDescent="0.15">
      <c r="A1167">
        <f>主动技能!B1170</f>
        <v>1164</v>
      </c>
      <c r="B1167" s="4" t="str">
        <f>主动技能!H1170</f>
        <v>弯月斩</v>
      </c>
      <c r="C1167" s="4" t="str">
        <f>主动技能!I1170</f>
        <v>对敌方1排单位造成100%攻击力（+229）伤害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>
        <f>主动技能!P1170</f>
        <v>0</v>
      </c>
      <c r="K1167">
        <f>主动技能!Q1170</f>
        <v>0</v>
      </c>
      <c r="L1167">
        <f>主动技能!R1170</f>
        <v>0</v>
      </c>
      <c r="M1167">
        <f>主动技能!S1170</f>
        <v>0</v>
      </c>
      <c r="N1167" t="str">
        <f>IF(主动技能!T1170="","",主动技能!T1170)</f>
        <v/>
      </c>
      <c r="O1167" t="str">
        <f>IF(主动技能!U1170="","",主动技能!U1170)</f>
        <v/>
      </c>
      <c r="P1167">
        <f>主动技能!V1170</f>
        <v>0</v>
      </c>
      <c r="Q1167">
        <f>主动技能!W1170</f>
        <v>0</v>
      </c>
      <c r="R1167">
        <f>主动技能!X1170</f>
        <v>0</v>
      </c>
      <c r="S1167">
        <f>主动技能!Y1170</f>
        <v>50</v>
      </c>
      <c r="T1167">
        <f>主动技能!Z1170</f>
        <v>100</v>
      </c>
      <c r="U1167">
        <f>主动技能!AB1170</f>
        <v>229</v>
      </c>
      <c r="V1167">
        <f>主动技能!AC1170</f>
        <v>0</v>
      </c>
      <c r="W1167">
        <f>主动技能!AD1170</f>
        <v>0</v>
      </c>
      <c r="X1167" s="1">
        <v>0</v>
      </c>
      <c r="Y1167" s="1">
        <v>0</v>
      </c>
      <c r="Z1167" s="1">
        <v>0</v>
      </c>
    </row>
    <row r="1168" spans="1:26" x14ac:dyDescent="0.15">
      <c r="A1168">
        <f>主动技能!B1171</f>
        <v>1165</v>
      </c>
      <c r="B1168" s="4" t="str">
        <f>主动技能!H1171</f>
        <v>弯月斩</v>
      </c>
      <c r="C1168" s="4" t="str">
        <f>主动技能!I1171</f>
        <v>对敌方1排单位造成100%攻击力（+282）伤害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>
        <f>主动技能!P1171</f>
        <v>0</v>
      </c>
      <c r="K1168">
        <f>主动技能!Q1171</f>
        <v>0</v>
      </c>
      <c r="L1168">
        <f>主动技能!R1171</f>
        <v>0</v>
      </c>
      <c r="M1168">
        <f>主动技能!S1171</f>
        <v>0</v>
      </c>
      <c r="N1168" t="str">
        <f>IF(主动技能!T1171="","",主动技能!T1171)</f>
        <v/>
      </c>
      <c r="O1168" t="str">
        <f>IF(主动技能!U1171="","",主动技能!U1171)</f>
        <v/>
      </c>
      <c r="P1168">
        <f>主动技能!V1171</f>
        <v>0</v>
      </c>
      <c r="Q1168">
        <f>主动技能!W1171</f>
        <v>0</v>
      </c>
      <c r="R1168">
        <f>主动技能!X1171</f>
        <v>0</v>
      </c>
      <c r="S1168">
        <f>主动技能!Y1171</f>
        <v>50</v>
      </c>
      <c r="T1168">
        <f>主动技能!Z1171</f>
        <v>100</v>
      </c>
      <c r="U1168">
        <f>主动技能!AB1171</f>
        <v>282</v>
      </c>
      <c r="V1168">
        <f>主动技能!AC1171</f>
        <v>0</v>
      </c>
      <c r="W1168">
        <f>主动技能!AD1171</f>
        <v>0</v>
      </c>
      <c r="X1168" s="1">
        <v>0</v>
      </c>
      <c r="Y1168" s="1">
        <v>0</v>
      </c>
      <c r="Z1168" s="1">
        <v>0</v>
      </c>
    </row>
    <row r="1169" spans="1:26" x14ac:dyDescent="0.15">
      <c r="A1169">
        <f>主动技能!B1172</f>
        <v>1166</v>
      </c>
      <c r="B1169" s="4" t="str">
        <f>主动技能!H1172</f>
        <v>弯月斩</v>
      </c>
      <c r="C1169" s="4" t="str">
        <f>主动技能!I1172</f>
        <v>对敌方1排单位造成100%攻击力（+348）伤害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>
        <f>主动技能!P1172</f>
        <v>0</v>
      </c>
      <c r="K1169">
        <f>主动技能!Q1172</f>
        <v>0</v>
      </c>
      <c r="L1169">
        <f>主动技能!R1172</f>
        <v>0</v>
      </c>
      <c r="M1169">
        <f>主动技能!S1172</f>
        <v>0</v>
      </c>
      <c r="N1169" t="str">
        <f>IF(主动技能!T1172="","",主动技能!T1172)</f>
        <v/>
      </c>
      <c r="O1169" t="str">
        <f>IF(主动技能!U1172="","",主动技能!U1172)</f>
        <v/>
      </c>
      <c r="P1169">
        <f>主动技能!V1172</f>
        <v>0</v>
      </c>
      <c r="Q1169">
        <f>主动技能!W1172</f>
        <v>0</v>
      </c>
      <c r="R1169">
        <f>主动技能!X1172</f>
        <v>0</v>
      </c>
      <c r="S1169">
        <f>主动技能!Y1172</f>
        <v>50</v>
      </c>
      <c r="T1169">
        <f>主动技能!Z1172</f>
        <v>100</v>
      </c>
      <c r="U1169">
        <f>主动技能!AB1172</f>
        <v>348</v>
      </c>
      <c r="V1169">
        <f>主动技能!AC1172</f>
        <v>0</v>
      </c>
      <c r="W1169">
        <f>主动技能!AD1172</f>
        <v>0</v>
      </c>
      <c r="X1169" s="1">
        <v>0</v>
      </c>
      <c r="Y1169" s="1">
        <v>0</v>
      </c>
      <c r="Z1169" s="1">
        <v>0</v>
      </c>
    </row>
    <row r="1170" spans="1:26" x14ac:dyDescent="0.15">
      <c r="A1170">
        <f>主动技能!B1173</f>
        <v>1167</v>
      </c>
      <c r="B1170" s="4" t="str">
        <f>主动技能!H1173</f>
        <v>弯月斩</v>
      </c>
      <c r="C1170" s="4" t="str">
        <f>主动技能!I1173</f>
        <v>对敌方1排单位造成100%攻击力（+428）伤害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>
        <f>主动技能!P1173</f>
        <v>0</v>
      </c>
      <c r="K1170">
        <f>主动技能!Q1173</f>
        <v>0</v>
      </c>
      <c r="L1170">
        <f>主动技能!R1173</f>
        <v>0</v>
      </c>
      <c r="M1170">
        <f>主动技能!S1173</f>
        <v>0</v>
      </c>
      <c r="N1170" t="str">
        <f>IF(主动技能!T1173="","",主动技能!T1173)</f>
        <v/>
      </c>
      <c r="O1170" t="str">
        <f>IF(主动技能!U1173="","",主动技能!U1173)</f>
        <v/>
      </c>
      <c r="P1170">
        <f>主动技能!V1173</f>
        <v>0</v>
      </c>
      <c r="Q1170">
        <f>主动技能!W1173</f>
        <v>0</v>
      </c>
      <c r="R1170">
        <f>主动技能!X1173</f>
        <v>0</v>
      </c>
      <c r="S1170">
        <f>主动技能!Y1173</f>
        <v>50</v>
      </c>
      <c r="T1170">
        <f>主动技能!Z1173</f>
        <v>100</v>
      </c>
      <c r="U1170">
        <f>主动技能!AB1173</f>
        <v>428</v>
      </c>
      <c r="V1170">
        <f>主动技能!AC1173</f>
        <v>0</v>
      </c>
      <c r="W1170">
        <f>主动技能!AD1173</f>
        <v>0</v>
      </c>
      <c r="X1170" s="1">
        <v>0</v>
      </c>
      <c r="Y1170" s="1">
        <v>0</v>
      </c>
      <c r="Z1170" s="1">
        <v>0</v>
      </c>
    </row>
    <row r="1171" spans="1:26" x14ac:dyDescent="0.15">
      <c r="A1171">
        <f>主动技能!B1174</f>
        <v>1168</v>
      </c>
      <c r="B1171" s="4" t="str">
        <f>主动技能!H1174</f>
        <v>弯月斩</v>
      </c>
      <c r="C1171" s="4" t="str">
        <f>主动技能!I1174</f>
        <v>对敌方1排单位造成100%攻击力（+528）伤害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>
        <f>主动技能!P1174</f>
        <v>0</v>
      </c>
      <c r="K1171">
        <f>主动技能!Q1174</f>
        <v>0</v>
      </c>
      <c r="L1171">
        <f>主动技能!R1174</f>
        <v>0</v>
      </c>
      <c r="M1171">
        <f>主动技能!S1174</f>
        <v>0</v>
      </c>
      <c r="N1171" t="str">
        <f>IF(主动技能!T1174="","",主动技能!T1174)</f>
        <v/>
      </c>
      <c r="O1171" t="str">
        <f>IF(主动技能!U1174="","",主动技能!U1174)</f>
        <v/>
      </c>
      <c r="P1171">
        <f>主动技能!V1174</f>
        <v>0</v>
      </c>
      <c r="Q1171">
        <f>主动技能!W1174</f>
        <v>0</v>
      </c>
      <c r="R1171">
        <f>主动技能!X1174</f>
        <v>0</v>
      </c>
      <c r="S1171">
        <f>主动技能!Y1174</f>
        <v>50</v>
      </c>
      <c r="T1171">
        <f>主动技能!Z1174</f>
        <v>100</v>
      </c>
      <c r="U1171">
        <f>主动技能!AB1174</f>
        <v>528</v>
      </c>
      <c r="V1171">
        <f>主动技能!AC1174</f>
        <v>0</v>
      </c>
      <c r="W1171">
        <f>主动技能!AD1174</f>
        <v>0</v>
      </c>
      <c r="X1171" s="1">
        <v>0</v>
      </c>
      <c r="Y1171" s="1">
        <v>0</v>
      </c>
      <c r="Z1171" s="1">
        <v>0</v>
      </c>
    </row>
    <row r="1172" spans="1:26" x14ac:dyDescent="0.15">
      <c r="A1172">
        <f>主动技能!B1175</f>
        <v>1169</v>
      </c>
      <c r="B1172" s="4" t="str">
        <f>主动技能!H1175</f>
        <v>弯月斩</v>
      </c>
      <c r="C1172" s="4" t="str">
        <f>主动技能!I1175</f>
        <v>对敌方1排单位造成100%攻击力（+650）伤害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>
        <f>主动技能!P1175</f>
        <v>0</v>
      </c>
      <c r="K1172">
        <f>主动技能!Q1175</f>
        <v>0</v>
      </c>
      <c r="L1172">
        <f>主动技能!R1175</f>
        <v>0</v>
      </c>
      <c r="M1172">
        <f>主动技能!S1175</f>
        <v>0</v>
      </c>
      <c r="N1172" t="str">
        <f>IF(主动技能!T1175="","",主动技能!T1175)</f>
        <v/>
      </c>
      <c r="O1172" t="str">
        <f>IF(主动技能!U1175="","",主动技能!U1175)</f>
        <v/>
      </c>
      <c r="P1172">
        <f>主动技能!V1175</f>
        <v>0</v>
      </c>
      <c r="Q1172">
        <f>主动技能!W1175</f>
        <v>0</v>
      </c>
      <c r="R1172">
        <f>主动技能!X1175</f>
        <v>0</v>
      </c>
      <c r="S1172">
        <f>主动技能!Y1175</f>
        <v>50</v>
      </c>
      <c r="T1172">
        <f>主动技能!Z1175</f>
        <v>100</v>
      </c>
      <c r="U1172">
        <f>主动技能!AB1175</f>
        <v>650</v>
      </c>
      <c r="V1172">
        <f>主动技能!AC1175</f>
        <v>0</v>
      </c>
      <c r="W1172">
        <f>主动技能!AD1175</f>
        <v>0</v>
      </c>
      <c r="X1172" s="1">
        <v>0</v>
      </c>
      <c r="Y1172" s="1">
        <v>0</v>
      </c>
      <c r="Z1172" s="1">
        <v>0</v>
      </c>
    </row>
    <row r="1173" spans="1:26" x14ac:dyDescent="0.15">
      <c r="A1173">
        <f>主动技能!B1176</f>
        <v>1170</v>
      </c>
      <c r="B1173" s="4" t="str">
        <f>主动技能!H1176</f>
        <v>弯月斩</v>
      </c>
      <c r="C1173" s="4" t="str">
        <f>主动技能!I1176</f>
        <v>对敌方1排单位造成100%攻击力（+800）伤害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>
        <f>主动技能!P1176</f>
        <v>0</v>
      </c>
      <c r="K1173">
        <f>主动技能!Q1176</f>
        <v>0</v>
      </c>
      <c r="L1173">
        <f>主动技能!R1176</f>
        <v>0</v>
      </c>
      <c r="M1173">
        <f>主动技能!S1176</f>
        <v>0</v>
      </c>
      <c r="N1173" t="str">
        <f>IF(主动技能!T1176="","",主动技能!T1176)</f>
        <v/>
      </c>
      <c r="O1173" t="str">
        <f>IF(主动技能!U1176="","",主动技能!U1176)</f>
        <v/>
      </c>
      <c r="P1173">
        <f>主动技能!V1176</f>
        <v>0</v>
      </c>
      <c r="Q1173">
        <f>主动技能!W1176</f>
        <v>0</v>
      </c>
      <c r="R1173">
        <f>主动技能!X1176</f>
        <v>0</v>
      </c>
      <c r="S1173">
        <f>主动技能!Y1176</f>
        <v>50</v>
      </c>
      <c r="T1173">
        <f>主动技能!Z1176</f>
        <v>100</v>
      </c>
      <c r="U1173">
        <f>主动技能!AB1176</f>
        <v>800</v>
      </c>
      <c r="V1173">
        <f>主动技能!AC1176</f>
        <v>0</v>
      </c>
      <c r="W1173">
        <f>主动技能!AD1176</f>
        <v>0</v>
      </c>
      <c r="X1173" s="1">
        <v>0</v>
      </c>
      <c r="Y1173" s="1">
        <v>0</v>
      </c>
      <c r="Z1173" s="1">
        <v>0</v>
      </c>
    </row>
    <row r="1174" spans="1:26" x14ac:dyDescent="0.15">
      <c r="A1174">
        <f>主动技能!B1177</f>
        <v>1171</v>
      </c>
      <c r="B1174" s="4" t="str">
        <f>主动技能!H1177</f>
        <v>弯月斩</v>
      </c>
      <c r="C1174" s="4" t="str">
        <f>主动技能!I1177</f>
        <v>对敌方1排单位造成100%攻击力（+985）伤害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>
        <f>主动技能!P1177</f>
        <v>0</v>
      </c>
      <c r="K1174">
        <f>主动技能!Q1177</f>
        <v>0</v>
      </c>
      <c r="L1174">
        <f>主动技能!R1177</f>
        <v>0</v>
      </c>
      <c r="M1174">
        <f>主动技能!S1177</f>
        <v>0</v>
      </c>
      <c r="N1174" t="str">
        <f>IF(主动技能!T1177="","",主动技能!T1177)</f>
        <v/>
      </c>
      <c r="O1174" t="str">
        <f>IF(主动技能!U1177="","",主动技能!U1177)</f>
        <v/>
      </c>
      <c r="P1174">
        <f>主动技能!V1177</f>
        <v>0</v>
      </c>
      <c r="Q1174">
        <f>主动技能!W1177</f>
        <v>0</v>
      </c>
      <c r="R1174">
        <f>主动技能!X1177</f>
        <v>0</v>
      </c>
      <c r="S1174">
        <f>主动技能!Y1177</f>
        <v>50</v>
      </c>
      <c r="T1174">
        <f>主动技能!Z1177</f>
        <v>100</v>
      </c>
      <c r="U1174">
        <f>主动技能!AB1177</f>
        <v>985</v>
      </c>
      <c r="V1174">
        <f>主动技能!AC1177</f>
        <v>0</v>
      </c>
      <c r="W1174">
        <f>主动技能!AD1177</f>
        <v>0</v>
      </c>
      <c r="X1174" s="1">
        <v>0</v>
      </c>
      <c r="Y1174" s="1">
        <v>0</v>
      </c>
      <c r="Z1174" s="1">
        <v>0</v>
      </c>
    </row>
    <row r="1175" spans="1:26" x14ac:dyDescent="0.15">
      <c r="A1175">
        <f>主动技能!B1178</f>
        <v>1172</v>
      </c>
      <c r="B1175" s="4" t="str">
        <f>主动技能!H1178</f>
        <v>弯月斩</v>
      </c>
      <c r="C1175" s="4" t="str">
        <f>主动技能!I1178</f>
        <v>对敌方1排单位造成100%攻击力（+1213）伤害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>
        <f>主动技能!P1178</f>
        <v>0</v>
      </c>
      <c r="K1175">
        <f>主动技能!Q1178</f>
        <v>0</v>
      </c>
      <c r="L1175">
        <f>主动技能!R1178</f>
        <v>0</v>
      </c>
      <c r="M1175">
        <f>主动技能!S1178</f>
        <v>0</v>
      </c>
      <c r="N1175" t="str">
        <f>IF(主动技能!T1178="","",主动技能!T1178)</f>
        <v/>
      </c>
      <c r="O1175" t="str">
        <f>IF(主动技能!U1178="","",主动技能!U1178)</f>
        <v/>
      </c>
      <c r="P1175">
        <f>主动技能!V1178</f>
        <v>0</v>
      </c>
      <c r="Q1175">
        <f>主动技能!W1178</f>
        <v>0</v>
      </c>
      <c r="R1175">
        <f>主动技能!X1178</f>
        <v>0</v>
      </c>
      <c r="S1175">
        <f>主动技能!Y1178</f>
        <v>50</v>
      </c>
      <c r="T1175">
        <f>主动技能!Z1178</f>
        <v>100</v>
      </c>
      <c r="U1175">
        <f>主动技能!AB1178</f>
        <v>1213</v>
      </c>
      <c r="V1175">
        <f>主动技能!AC1178</f>
        <v>0</v>
      </c>
      <c r="W1175">
        <f>主动技能!AD1178</f>
        <v>0</v>
      </c>
      <c r="X1175" s="1">
        <v>0</v>
      </c>
      <c r="Y1175" s="1">
        <v>0</v>
      </c>
      <c r="Z1175" s="1">
        <v>0</v>
      </c>
    </row>
    <row r="1176" spans="1:26" x14ac:dyDescent="0.15">
      <c r="A1176">
        <f>主动技能!B1179</f>
        <v>1173</v>
      </c>
      <c r="B1176" s="4" t="str">
        <f>主动技能!H1179</f>
        <v>弯月斩</v>
      </c>
      <c r="C1176" s="4" t="str">
        <f>主动技能!I1179</f>
        <v>对敌方1排单位造成100%攻击力（+1494）伤害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>
        <f>主动技能!P1179</f>
        <v>0</v>
      </c>
      <c r="K1176">
        <f>主动技能!Q1179</f>
        <v>0</v>
      </c>
      <c r="L1176">
        <f>主动技能!R1179</f>
        <v>0</v>
      </c>
      <c r="M1176">
        <f>主动技能!S1179</f>
        <v>0</v>
      </c>
      <c r="N1176" t="str">
        <f>IF(主动技能!T1179="","",主动技能!T1179)</f>
        <v/>
      </c>
      <c r="O1176" t="str">
        <f>IF(主动技能!U1179="","",主动技能!U1179)</f>
        <v/>
      </c>
      <c r="P1176">
        <f>主动技能!V1179</f>
        <v>0</v>
      </c>
      <c r="Q1176">
        <f>主动技能!W1179</f>
        <v>0</v>
      </c>
      <c r="R1176">
        <f>主动技能!X1179</f>
        <v>0</v>
      </c>
      <c r="S1176">
        <f>主动技能!Y1179</f>
        <v>50</v>
      </c>
      <c r="T1176">
        <f>主动技能!Z1179</f>
        <v>100</v>
      </c>
      <c r="U1176">
        <f>主动技能!AB1179</f>
        <v>1494</v>
      </c>
      <c r="V1176">
        <f>主动技能!AC1179</f>
        <v>0</v>
      </c>
      <c r="W1176">
        <f>主动技能!AD1179</f>
        <v>0</v>
      </c>
      <c r="X1176" s="1">
        <v>0</v>
      </c>
      <c r="Y1176" s="1">
        <v>0</v>
      </c>
      <c r="Z1176" s="1">
        <v>0</v>
      </c>
    </row>
    <row r="1177" spans="1:26" x14ac:dyDescent="0.15">
      <c r="A1177">
        <f>主动技能!B1180</f>
        <v>1174</v>
      </c>
      <c r="B1177" s="4" t="str">
        <f>主动技能!H1180</f>
        <v>弯月斩</v>
      </c>
      <c r="C1177" s="4" t="str">
        <f>主动技能!I1180</f>
        <v>对敌方1排单位造成100%攻击力（+1839）伤害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>
        <f>主动技能!P1180</f>
        <v>0</v>
      </c>
      <c r="K1177">
        <f>主动技能!Q1180</f>
        <v>0</v>
      </c>
      <c r="L1177">
        <f>主动技能!R1180</f>
        <v>0</v>
      </c>
      <c r="M1177">
        <f>主动技能!S1180</f>
        <v>0</v>
      </c>
      <c r="N1177" t="str">
        <f>IF(主动技能!T1180="","",主动技能!T1180)</f>
        <v/>
      </c>
      <c r="O1177" t="str">
        <f>IF(主动技能!U1180="","",主动技能!U1180)</f>
        <v/>
      </c>
      <c r="P1177">
        <f>主动技能!V1180</f>
        <v>0</v>
      </c>
      <c r="Q1177">
        <f>主动技能!W1180</f>
        <v>0</v>
      </c>
      <c r="R1177">
        <f>主动技能!X1180</f>
        <v>0</v>
      </c>
      <c r="S1177">
        <f>主动技能!Y1180</f>
        <v>50</v>
      </c>
      <c r="T1177">
        <f>主动技能!Z1180</f>
        <v>100</v>
      </c>
      <c r="U1177">
        <f>主动技能!AB1180</f>
        <v>1839</v>
      </c>
      <c r="V1177">
        <f>主动技能!AC1180</f>
        <v>0</v>
      </c>
      <c r="W1177">
        <f>主动技能!AD1180</f>
        <v>0</v>
      </c>
      <c r="X1177" s="1">
        <v>0</v>
      </c>
      <c r="Y1177" s="1">
        <v>0</v>
      </c>
      <c r="Z1177" s="1">
        <v>0</v>
      </c>
    </row>
    <row r="1178" spans="1:26" x14ac:dyDescent="0.15">
      <c r="A1178">
        <f>主动技能!B1181</f>
        <v>1175</v>
      </c>
      <c r="B1178" s="4" t="str">
        <f>主动技能!H1181</f>
        <v>弯月斩</v>
      </c>
      <c r="C1178" s="4" t="str">
        <f>主动技能!I1181</f>
        <v>对敌方1排单位造成100%攻击力（+2265）伤害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>
        <f>主动技能!P1181</f>
        <v>0</v>
      </c>
      <c r="K1178">
        <f>主动技能!Q1181</f>
        <v>0</v>
      </c>
      <c r="L1178">
        <f>主动技能!R1181</f>
        <v>0</v>
      </c>
      <c r="M1178">
        <f>主动技能!S1181</f>
        <v>0</v>
      </c>
      <c r="N1178" t="str">
        <f>IF(主动技能!T1181="","",主动技能!T1181)</f>
        <v/>
      </c>
      <c r="O1178" t="str">
        <f>IF(主动技能!U1181="","",主动技能!U1181)</f>
        <v/>
      </c>
      <c r="P1178">
        <f>主动技能!V1181</f>
        <v>0</v>
      </c>
      <c r="Q1178">
        <f>主动技能!W1181</f>
        <v>0</v>
      </c>
      <c r="R1178">
        <f>主动技能!X1181</f>
        <v>0</v>
      </c>
      <c r="S1178">
        <f>主动技能!Y1181</f>
        <v>50</v>
      </c>
      <c r="T1178">
        <f>主动技能!Z1181</f>
        <v>100</v>
      </c>
      <c r="U1178">
        <f>主动技能!AB1181</f>
        <v>2265</v>
      </c>
      <c r="V1178">
        <f>主动技能!AC1181</f>
        <v>0</v>
      </c>
      <c r="W1178">
        <f>主动技能!AD1181</f>
        <v>0</v>
      </c>
      <c r="X1178" s="1">
        <v>0</v>
      </c>
      <c r="Y1178" s="1">
        <v>0</v>
      </c>
      <c r="Z1178" s="1">
        <v>0</v>
      </c>
    </row>
    <row r="1179" spans="1:26" x14ac:dyDescent="0.15">
      <c r="A1179">
        <f>主动技能!B1182</f>
        <v>1176</v>
      </c>
      <c r="B1179" s="4" t="str">
        <f>主动技能!H1182</f>
        <v>弯月斩</v>
      </c>
      <c r="C1179" s="4" t="str">
        <f>主动技能!I1182</f>
        <v>对敌方1排单位造成100%攻击力（+2789）伤害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>
        <f>主动技能!P1182</f>
        <v>0</v>
      </c>
      <c r="K1179">
        <f>主动技能!Q1182</f>
        <v>0</v>
      </c>
      <c r="L1179">
        <f>主动技能!R1182</f>
        <v>0</v>
      </c>
      <c r="M1179">
        <f>主动技能!S1182</f>
        <v>0</v>
      </c>
      <c r="N1179" t="str">
        <f>IF(主动技能!T1182="","",主动技能!T1182)</f>
        <v/>
      </c>
      <c r="O1179" t="str">
        <f>IF(主动技能!U1182="","",主动技能!U1182)</f>
        <v/>
      </c>
      <c r="P1179">
        <f>主动技能!V1182</f>
        <v>0</v>
      </c>
      <c r="Q1179">
        <f>主动技能!W1182</f>
        <v>0</v>
      </c>
      <c r="R1179">
        <f>主动技能!X1182</f>
        <v>0</v>
      </c>
      <c r="S1179">
        <f>主动技能!Y1182</f>
        <v>50</v>
      </c>
      <c r="T1179">
        <f>主动技能!Z1182</f>
        <v>100</v>
      </c>
      <c r="U1179">
        <f>主动技能!AB1182</f>
        <v>2789</v>
      </c>
      <c r="V1179">
        <f>主动技能!AC1182</f>
        <v>0</v>
      </c>
      <c r="W1179">
        <f>主动技能!AD1182</f>
        <v>0</v>
      </c>
      <c r="X1179" s="1">
        <v>0</v>
      </c>
      <c r="Y1179" s="1">
        <v>0</v>
      </c>
      <c r="Z1179" s="1">
        <v>0</v>
      </c>
    </row>
    <row r="1180" spans="1:26" x14ac:dyDescent="0.15">
      <c r="A1180">
        <f>主动技能!B1183</f>
        <v>1177</v>
      </c>
      <c r="B1180" s="4" t="str">
        <f>主动技能!H1183</f>
        <v>弯月斩</v>
      </c>
      <c r="C1180" s="4" t="str">
        <f>主动技能!I1183</f>
        <v>对敌方1排单位造成100%攻击力（+3434）伤害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>
        <f>主动技能!P1183</f>
        <v>0</v>
      </c>
      <c r="K1180">
        <f>主动技能!Q1183</f>
        <v>0</v>
      </c>
      <c r="L1180">
        <f>主动技能!R1183</f>
        <v>0</v>
      </c>
      <c r="M1180">
        <f>主动技能!S1183</f>
        <v>0</v>
      </c>
      <c r="N1180" t="str">
        <f>IF(主动技能!T1183="","",主动技能!T1183)</f>
        <v/>
      </c>
      <c r="O1180" t="str">
        <f>IF(主动技能!U1183="","",主动技能!U1183)</f>
        <v/>
      </c>
      <c r="P1180">
        <f>主动技能!V1183</f>
        <v>0</v>
      </c>
      <c r="Q1180">
        <f>主动技能!W1183</f>
        <v>0</v>
      </c>
      <c r="R1180">
        <f>主动技能!X1183</f>
        <v>0</v>
      </c>
      <c r="S1180">
        <f>主动技能!Y1183</f>
        <v>50</v>
      </c>
      <c r="T1180">
        <f>主动技能!Z1183</f>
        <v>100</v>
      </c>
      <c r="U1180">
        <f>主动技能!AB1183</f>
        <v>3434</v>
      </c>
      <c r="V1180">
        <f>主动技能!AC1183</f>
        <v>0</v>
      </c>
      <c r="W1180">
        <f>主动技能!AD1183</f>
        <v>0</v>
      </c>
      <c r="X1180" s="1">
        <v>0</v>
      </c>
      <c r="Y1180" s="1">
        <v>0</v>
      </c>
      <c r="Z1180" s="1">
        <v>0</v>
      </c>
    </row>
    <row r="1181" spans="1:26" x14ac:dyDescent="0.15">
      <c r="A1181">
        <f>主动技能!B1184</f>
        <v>1178</v>
      </c>
      <c r="B1181" s="4" t="str">
        <f>主动技能!H1184</f>
        <v>弯月斩</v>
      </c>
      <c r="C1181" s="4" t="str">
        <f>主动技能!I1184</f>
        <v>对敌方1排单位造成100%攻击力（+4228）伤害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>
        <f>主动技能!P1184</f>
        <v>0</v>
      </c>
      <c r="K1181">
        <f>主动技能!Q1184</f>
        <v>0</v>
      </c>
      <c r="L1181">
        <f>主动技能!R1184</f>
        <v>0</v>
      </c>
      <c r="M1181">
        <f>主动技能!S1184</f>
        <v>0</v>
      </c>
      <c r="N1181" t="str">
        <f>IF(主动技能!T1184="","",主动技能!T1184)</f>
        <v/>
      </c>
      <c r="O1181" t="str">
        <f>IF(主动技能!U1184="","",主动技能!U1184)</f>
        <v/>
      </c>
      <c r="P1181">
        <f>主动技能!V1184</f>
        <v>0</v>
      </c>
      <c r="Q1181">
        <f>主动技能!W1184</f>
        <v>0</v>
      </c>
      <c r="R1181">
        <f>主动技能!X1184</f>
        <v>0</v>
      </c>
      <c r="S1181">
        <f>主动技能!Y1184</f>
        <v>50</v>
      </c>
      <c r="T1181">
        <f>主动技能!Z1184</f>
        <v>100</v>
      </c>
      <c r="U1181">
        <f>主动技能!AB1184</f>
        <v>4228</v>
      </c>
      <c r="V1181">
        <f>主动技能!AC1184</f>
        <v>0</v>
      </c>
      <c r="W1181">
        <f>主动技能!AD1184</f>
        <v>0</v>
      </c>
      <c r="X1181" s="1">
        <v>0</v>
      </c>
      <c r="Y1181" s="1">
        <v>0</v>
      </c>
      <c r="Z1181" s="1">
        <v>0</v>
      </c>
    </row>
    <row r="1182" spans="1:26" x14ac:dyDescent="0.15">
      <c r="A1182">
        <f>主动技能!B1185</f>
        <v>1179</v>
      </c>
      <c r="B1182" s="4" t="str">
        <f>主动技能!H1185</f>
        <v>弯月斩</v>
      </c>
      <c r="C1182" s="4" t="str">
        <f>主动技能!I1185</f>
        <v>对敌方1排单位造成100%攻击力（+5205）伤害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>
        <f>主动技能!P1185</f>
        <v>0</v>
      </c>
      <c r="K1182">
        <f>主动技能!Q1185</f>
        <v>0</v>
      </c>
      <c r="L1182">
        <f>主动技能!R1185</f>
        <v>0</v>
      </c>
      <c r="M1182">
        <f>主动技能!S1185</f>
        <v>0</v>
      </c>
      <c r="N1182" t="str">
        <f>IF(主动技能!T1185="","",主动技能!T1185)</f>
        <v/>
      </c>
      <c r="O1182" t="str">
        <f>IF(主动技能!U1185="","",主动技能!U1185)</f>
        <v/>
      </c>
      <c r="P1182">
        <f>主动技能!V1185</f>
        <v>0</v>
      </c>
      <c r="Q1182">
        <f>主动技能!W1185</f>
        <v>0</v>
      </c>
      <c r="R1182">
        <f>主动技能!X1185</f>
        <v>0</v>
      </c>
      <c r="S1182">
        <f>主动技能!Y1185</f>
        <v>50</v>
      </c>
      <c r="T1182">
        <f>主动技能!Z1185</f>
        <v>100</v>
      </c>
      <c r="U1182">
        <f>主动技能!AB1185</f>
        <v>5205</v>
      </c>
      <c r="V1182">
        <f>主动技能!AC1185</f>
        <v>0</v>
      </c>
      <c r="W1182">
        <f>主动技能!AD1185</f>
        <v>0</v>
      </c>
      <c r="X1182" s="1">
        <v>0</v>
      </c>
      <c r="Y1182" s="1">
        <v>0</v>
      </c>
      <c r="Z1182" s="1">
        <v>0</v>
      </c>
    </row>
    <row r="1183" spans="1:26" x14ac:dyDescent="0.15">
      <c r="A1183">
        <f>主动技能!B1186</f>
        <v>1180</v>
      </c>
      <c r="B1183" s="4" t="str">
        <f>主动技能!H1186</f>
        <v>弯月斩</v>
      </c>
      <c r="C1183" s="4" t="str">
        <f>主动技能!I1186</f>
        <v>对敌方1排单位造成100%攻击力（+6409）伤害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>
        <f>主动技能!P1186</f>
        <v>0</v>
      </c>
      <c r="K1183">
        <f>主动技能!Q1186</f>
        <v>0</v>
      </c>
      <c r="L1183">
        <f>主动技能!R1186</f>
        <v>0</v>
      </c>
      <c r="M1183">
        <f>主动技能!S1186</f>
        <v>0</v>
      </c>
      <c r="N1183" t="str">
        <f>IF(主动技能!T1186="","",主动技能!T1186)</f>
        <v/>
      </c>
      <c r="O1183" t="str">
        <f>IF(主动技能!U1186="","",主动技能!U1186)</f>
        <v/>
      </c>
      <c r="P1183">
        <f>主动技能!V1186</f>
        <v>0</v>
      </c>
      <c r="Q1183">
        <f>主动技能!W1186</f>
        <v>0</v>
      </c>
      <c r="R1183">
        <f>主动技能!X1186</f>
        <v>0</v>
      </c>
      <c r="S1183">
        <f>主动技能!Y1186</f>
        <v>50</v>
      </c>
      <c r="T1183">
        <f>主动技能!Z1186</f>
        <v>100</v>
      </c>
      <c r="U1183">
        <f>主动技能!AB1186</f>
        <v>6409</v>
      </c>
      <c r="V1183">
        <f>主动技能!AC1186</f>
        <v>0</v>
      </c>
      <c r="W1183">
        <f>主动技能!AD1186</f>
        <v>0</v>
      </c>
      <c r="X1183" s="1">
        <v>0</v>
      </c>
      <c r="Y1183" s="1">
        <v>0</v>
      </c>
      <c r="Z1183" s="1">
        <v>0</v>
      </c>
    </row>
    <row r="1184" spans="1:26" x14ac:dyDescent="0.15">
      <c r="A1184">
        <f>主动技能!B1187</f>
        <v>1181</v>
      </c>
      <c r="B1184" s="4" t="str">
        <f>主动技能!H1187</f>
        <v>狂龙刺</v>
      </c>
      <c r="C1184" s="4" t="str">
        <f>主动技能!I1187</f>
        <v>对敌方造成125%（+95）贯穿伤害并概率混乱。</v>
      </c>
      <c r="D1184" s="4">
        <f>VLOOKUP(主动技能!J1187,对应表!F:G,2,FALSE)</f>
        <v>1</v>
      </c>
      <c r="E1184" s="4">
        <f>VLOOKUP(主动技能!K1187,对应表!J:K,2,FALSE)</f>
        <v>1</v>
      </c>
      <c r="F1184" s="4">
        <f>VLOOKUP(主动技能!L1187,对应表!N:O,2,FALSE)</f>
        <v>5</v>
      </c>
      <c r="G1184" s="4">
        <f>IF(主动技能!M1187="必中",2,1)</f>
        <v>1</v>
      </c>
      <c r="H1184" s="4">
        <f>主动技能!N1187</f>
        <v>100</v>
      </c>
      <c r="I1184" s="4">
        <f>主动技能!O1187</f>
        <v>100</v>
      </c>
      <c r="J1184">
        <f>主动技能!P1187</f>
        <v>0</v>
      </c>
      <c r="K1184">
        <f>主动技能!Q1187</f>
        <v>0</v>
      </c>
      <c r="L1184">
        <f>主动技能!R1187</f>
        <v>0</v>
      </c>
      <c r="M1184">
        <f>主动技能!S1187</f>
        <v>0</v>
      </c>
      <c r="N1184" t="str">
        <f>IF(主动技能!T1187="","",主动技能!T1187)</f>
        <v/>
      </c>
      <c r="O1184" t="str">
        <f>IF(主动技能!U1187="","",主动技能!U1187)</f>
        <v>87:30:2:0</v>
      </c>
      <c r="P1184">
        <f>主动技能!V1187</f>
        <v>0</v>
      </c>
      <c r="Q1184">
        <f>主动技能!W1187</f>
        <v>0</v>
      </c>
      <c r="R1184">
        <f>主动技能!X1187</f>
        <v>0</v>
      </c>
      <c r="S1184">
        <f>主动技能!Y1187</f>
        <v>100</v>
      </c>
      <c r="T1184">
        <f>主动技能!Z1187</f>
        <v>125</v>
      </c>
      <c r="U1184">
        <f>主动技能!AB1187</f>
        <v>95</v>
      </c>
      <c r="V1184">
        <f>主动技能!AC1187</f>
        <v>0</v>
      </c>
      <c r="W1184">
        <f>主动技能!AD1187</f>
        <v>0</v>
      </c>
      <c r="X1184" s="1">
        <v>0</v>
      </c>
      <c r="Y1184" s="1">
        <v>0</v>
      </c>
      <c r="Z1184" s="1">
        <v>0</v>
      </c>
    </row>
    <row r="1185" spans="1:26" x14ac:dyDescent="0.15">
      <c r="A1185">
        <f>主动技能!B1188</f>
        <v>1182</v>
      </c>
      <c r="B1185" s="4" t="str">
        <f>主动技能!H1188</f>
        <v>狂龙刺</v>
      </c>
      <c r="C1185" s="4" t="str">
        <f>主动技能!I1188</f>
        <v>对敌方造成125%（+140）贯穿伤害并概率混乱。</v>
      </c>
      <c r="D1185" s="4">
        <f>VLOOKUP(主动技能!J1188,对应表!F:G,2,FALSE)</f>
        <v>1</v>
      </c>
      <c r="E1185" s="4">
        <f>VLOOKUP(主动技能!K1188,对应表!J:K,2,FALSE)</f>
        <v>1</v>
      </c>
      <c r="F1185" s="4">
        <f>VLOOKUP(主动技能!L1188,对应表!N:O,2,FALSE)</f>
        <v>5</v>
      </c>
      <c r="G1185" s="4">
        <f>IF(主动技能!M1188="必中",2,1)</f>
        <v>1</v>
      </c>
      <c r="H1185" s="4">
        <f>主动技能!N1188</f>
        <v>100</v>
      </c>
      <c r="I1185" s="4">
        <f>主动技能!O1188</f>
        <v>100</v>
      </c>
      <c r="J1185">
        <f>主动技能!P1188</f>
        <v>0</v>
      </c>
      <c r="K1185">
        <f>主动技能!Q1188</f>
        <v>0</v>
      </c>
      <c r="L1185">
        <f>主动技能!R1188</f>
        <v>0</v>
      </c>
      <c r="M1185">
        <f>主动技能!S1188</f>
        <v>0</v>
      </c>
      <c r="N1185" t="str">
        <f>IF(主动技能!T1188="","",主动技能!T1188)</f>
        <v/>
      </c>
      <c r="O1185" t="str">
        <f>IF(主动技能!U1188="","",主动技能!U1188)</f>
        <v>87:30:2:0</v>
      </c>
      <c r="P1185">
        <f>主动技能!V1188</f>
        <v>0</v>
      </c>
      <c r="Q1185">
        <f>主动技能!W1188</f>
        <v>0</v>
      </c>
      <c r="R1185">
        <f>主动技能!X1188</f>
        <v>0</v>
      </c>
      <c r="S1185">
        <f>主动技能!Y1188</f>
        <v>100</v>
      </c>
      <c r="T1185">
        <f>主动技能!Z1188</f>
        <v>125</v>
      </c>
      <c r="U1185">
        <f>主动技能!AB1188</f>
        <v>140</v>
      </c>
      <c r="V1185">
        <f>主动技能!AC1188</f>
        <v>0</v>
      </c>
      <c r="W1185">
        <f>主动技能!AD1188</f>
        <v>0</v>
      </c>
      <c r="X1185" s="1">
        <v>0</v>
      </c>
      <c r="Y1185" s="1">
        <v>0</v>
      </c>
      <c r="Z1185" s="1">
        <v>0</v>
      </c>
    </row>
    <row r="1186" spans="1:26" x14ac:dyDescent="0.15">
      <c r="A1186">
        <f>主动技能!B1189</f>
        <v>1183</v>
      </c>
      <c r="B1186" s="4" t="str">
        <f>主动技能!H1189</f>
        <v>狂龙刺</v>
      </c>
      <c r="C1186" s="4" t="str">
        <f>主动技能!I1189</f>
        <v>对敌方造成125%（+185）贯穿伤害并概率混乱。</v>
      </c>
      <c r="D1186" s="4">
        <f>VLOOKUP(主动技能!J1189,对应表!F:G,2,FALSE)</f>
        <v>1</v>
      </c>
      <c r="E1186" s="4">
        <f>VLOOKUP(主动技能!K1189,对应表!J:K,2,FALSE)</f>
        <v>1</v>
      </c>
      <c r="F1186" s="4">
        <f>VLOOKUP(主动技能!L1189,对应表!N:O,2,FALSE)</f>
        <v>5</v>
      </c>
      <c r="G1186" s="4">
        <f>IF(主动技能!M1189="必中",2,1)</f>
        <v>1</v>
      </c>
      <c r="H1186" s="4">
        <f>主动技能!N1189</f>
        <v>100</v>
      </c>
      <c r="I1186" s="4">
        <f>主动技能!O1189</f>
        <v>100</v>
      </c>
      <c r="J1186">
        <f>主动技能!P1189</f>
        <v>0</v>
      </c>
      <c r="K1186">
        <f>主动技能!Q1189</f>
        <v>0</v>
      </c>
      <c r="L1186">
        <f>主动技能!R1189</f>
        <v>0</v>
      </c>
      <c r="M1186">
        <f>主动技能!S1189</f>
        <v>0</v>
      </c>
      <c r="N1186" t="str">
        <f>IF(主动技能!T1189="","",主动技能!T1189)</f>
        <v/>
      </c>
      <c r="O1186" t="str">
        <f>IF(主动技能!U1189="","",主动技能!U1189)</f>
        <v>87:30:2:0</v>
      </c>
      <c r="P1186">
        <f>主动技能!V1189</f>
        <v>0</v>
      </c>
      <c r="Q1186">
        <f>主动技能!W1189</f>
        <v>0</v>
      </c>
      <c r="R1186">
        <f>主动技能!X1189</f>
        <v>0</v>
      </c>
      <c r="S1186">
        <f>主动技能!Y1189</f>
        <v>100</v>
      </c>
      <c r="T1186">
        <f>主动技能!Z1189</f>
        <v>125</v>
      </c>
      <c r="U1186">
        <f>主动技能!AB1189</f>
        <v>185</v>
      </c>
      <c r="V1186">
        <f>主动技能!AC1189</f>
        <v>0</v>
      </c>
      <c r="W1186">
        <f>主动技能!AD1189</f>
        <v>0</v>
      </c>
      <c r="X1186" s="1">
        <v>0</v>
      </c>
      <c r="Y1186" s="1">
        <v>0</v>
      </c>
      <c r="Z1186" s="1">
        <v>0</v>
      </c>
    </row>
    <row r="1187" spans="1:26" x14ac:dyDescent="0.15">
      <c r="A1187">
        <f>主动技能!B1190</f>
        <v>1184</v>
      </c>
      <c r="B1187" s="4" t="str">
        <f>主动技能!H1190</f>
        <v>狂龙刺</v>
      </c>
      <c r="C1187" s="4" t="str">
        <f>主动技能!I1190</f>
        <v>对敌方造成125%（+229）贯穿伤害并概率混乱。</v>
      </c>
      <c r="D1187" s="4">
        <f>VLOOKUP(主动技能!J1190,对应表!F:G,2,FALSE)</f>
        <v>1</v>
      </c>
      <c r="E1187" s="4">
        <f>VLOOKUP(主动技能!K1190,对应表!J:K,2,FALSE)</f>
        <v>1</v>
      </c>
      <c r="F1187" s="4">
        <f>VLOOKUP(主动技能!L1190,对应表!N:O,2,FALSE)</f>
        <v>5</v>
      </c>
      <c r="G1187" s="4">
        <f>IF(主动技能!M1190="必中",2,1)</f>
        <v>1</v>
      </c>
      <c r="H1187" s="4">
        <f>主动技能!N1190</f>
        <v>100</v>
      </c>
      <c r="I1187" s="4">
        <f>主动技能!O1190</f>
        <v>100</v>
      </c>
      <c r="J1187">
        <f>主动技能!P1190</f>
        <v>0</v>
      </c>
      <c r="K1187">
        <f>主动技能!Q1190</f>
        <v>0</v>
      </c>
      <c r="L1187">
        <f>主动技能!R1190</f>
        <v>0</v>
      </c>
      <c r="M1187">
        <f>主动技能!S1190</f>
        <v>0</v>
      </c>
      <c r="N1187" t="str">
        <f>IF(主动技能!T1190="","",主动技能!T1190)</f>
        <v/>
      </c>
      <c r="O1187" t="str">
        <f>IF(主动技能!U1190="","",主动技能!U1190)</f>
        <v>87:30:2:0</v>
      </c>
      <c r="P1187">
        <f>主动技能!V1190</f>
        <v>0</v>
      </c>
      <c r="Q1187">
        <f>主动技能!W1190</f>
        <v>0</v>
      </c>
      <c r="R1187">
        <f>主动技能!X1190</f>
        <v>0</v>
      </c>
      <c r="S1187">
        <f>主动技能!Y1190</f>
        <v>100</v>
      </c>
      <c r="T1187">
        <f>主动技能!Z1190</f>
        <v>125</v>
      </c>
      <c r="U1187">
        <f>主动技能!AB1190</f>
        <v>229</v>
      </c>
      <c r="V1187">
        <f>主动技能!AC1190</f>
        <v>0</v>
      </c>
      <c r="W1187">
        <f>主动技能!AD1190</f>
        <v>0</v>
      </c>
      <c r="X1187" s="1">
        <v>0</v>
      </c>
      <c r="Y1187" s="1">
        <v>0</v>
      </c>
      <c r="Z1187" s="1">
        <v>0</v>
      </c>
    </row>
    <row r="1188" spans="1:26" x14ac:dyDescent="0.15">
      <c r="A1188">
        <f>主动技能!B1191</f>
        <v>1185</v>
      </c>
      <c r="B1188" s="4" t="str">
        <f>主动技能!H1191</f>
        <v>狂龙刺</v>
      </c>
      <c r="C1188" s="4" t="str">
        <f>主动技能!I1191</f>
        <v>对敌方造成125%（+282）贯穿伤害并概率混乱。</v>
      </c>
      <c r="D1188" s="4">
        <f>VLOOKUP(主动技能!J1191,对应表!F:G,2,FALSE)</f>
        <v>1</v>
      </c>
      <c r="E1188" s="4">
        <f>VLOOKUP(主动技能!K1191,对应表!J:K,2,FALSE)</f>
        <v>1</v>
      </c>
      <c r="F1188" s="4">
        <f>VLOOKUP(主动技能!L1191,对应表!N:O,2,FALSE)</f>
        <v>5</v>
      </c>
      <c r="G1188" s="4">
        <f>IF(主动技能!M1191="必中",2,1)</f>
        <v>1</v>
      </c>
      <c r="H1188" s="4">
        <f>主动技能!N1191</f>
        <v>100</v>
      </c>
      <c r="I1188" s="4">
        <f>主动技能!O1191</f>
        <v>100</v>
      </c>
      <c r="J1188">
        <f>主动技能!P1191</f>
        <v>0</v>
      </c>
      <c r="K1188">
        <f>主动技能!Q1191</f>
        <v>0</v>
      </c>
      <c r="L1188">
        <f>主动技能!R1191</f>
        <v>0</v>
      </c>
      <c r="M1188">
        <f>主动技能!S1191</f>
        <v>0</v>
      </c>
      <c r="N1188" t="str">
        <f>IF(主动技能!T1191="","",主动技能!T1191)</f>
        <v/>
      </c>
      <c r="O1188" t="str">
        <f>IF(主动技能!U1191="","",主动技能!U1191)</f>
        <v>87:30:2:0</v>
      </c>
      <c r="P1188">
        <f>主动技能!V1191</f>
        <v>0</v>
      </c>
      <c r="Q1188">
        <f>主动技能!W1191</f>
        <v>0</v>
      </c>
      <c r="R1188">
        <f>主动技能!X1191</f>
        <v>0</v>
      </c>
      <c r="S1188">
        <f>主动技能!Y1191</f>
        <v>100</v>
      </c>
      <c r="T1188">
        <f>主动技能!Z1191</f>
        <v>125</v>
      </c>
      <c r="U1188">
        <f>主动技能!AB1191</f>
        <v>282</v>
      </c>
      <c r="V1188">
        <f>主动技能!AC1191</f>
        <v>0</v>
      </c>
      <c r="W1188">
        <f>主动技能!AD1191</f>
        <v>0</v>
      </c>
      <c r="X1188" s="1">
        <v>0</v>
      </c>
      <c r="Y1188" s="1">
        <v>0</v>
      </c>
      <c r="Z1188" s="1">
        <v>0</v>
      </c>
    </row>
    <row r="1189" spans="1:26" x14ac:dyDescent="0.15">
      <c r="A1189">
        <f>主动技能!B1192</f>
        <v>1186</v>
      </c>
      <c r="B1189" s="4" t="str">
        <f>主动技能!H1192</f>
        <v>狂龙刺</v>
      </c>
      <c r="C1189" s="4" t="str">
        <f>主动技能!I1192</f>
        <v>对敌方造成125%（+348）贯穿伤害并概率混乱。</v>
      </c>
      <c r="D1189" s="4">
        <f>VLOOKUP(主动技能!J1192,对应表!F:G,2,FALSE)</f>
        <v>1</v>
      </c>
      <c r="E1189" s="4">
        <f>VLOOKUP(主动技能!K1192,对应表!J:K,2,FALSE)</f>
        <v>1</v>
      </c>
      <c r="F1189" s="4">
        <f>VLOOKUP(主动技能!L1192,对应表!N:O,2,FALSE)</f>
        <v>5</v>
      </c>
      <c r="G1189" s="4">
        <f>IF(主动技能!M1192="必中",2,1)</f>
        <v>1</v>
      </c>
      <c r="H1189" s="4">
        <f>主动技能!N1192</f>
        <v>100</v>
      </c>
      <c r="I1189" s="4">
        <f>主动技能!O1192</f>
        <v>100</v>
      </c>
      <c r="J1189">
        <f>主动技能!P1192</f>
        <v>0</v>
      </c>
      <c r="K1189">
        <f>主动技能!Q1192</f>
        <v>0</v>
      </c>
      <c r="L1189">
        <f>主动技能!R1192</f>
        <v>0</v>
      </c>
      <c r="M1189">
        <f>主动技能!S1192</f>
        <v>0</v>
      </c>
      <c r="N1189" t="str">
        <f>IF(主动技能!T1192="","",主动技能!T1192)</f>
        <v/>
      </c>
      <c r="O1189" t="str">
        <f>IF(主动技能!U1192="","",主动技能!U1192)</f>
        <v>87:30:2:0</v>
      </c>
      <c r="P1189">
        <f>主动技能!V1192</f>
        <v>0</v>
      </c>
      <c r="Q1189">
        <f>主动技能!W1192</f>
        <v>0</v>
      </c>
      <c r="R1189">
        <f>主动技能!X1192</f>
        <v>0</v>
      </c>
      <c r="S1189">
        <f>主动技能!Y1192</f>
        <v>100</v>
      </c>
      <c r="T1189">
        <f>主动技能!Z1192</f>
        <v>125</v>
      </c>
      <c r="U1189">
        <f>主动技能!AB1192</f>
        <v>348</v>
      </c>
      <c r="V1189">
        <f>主动技能!AC1192</f>
        <v>0</v>
      </c>
      <c r="W1189">
        <f>主动技能!AD1192</f>
        <v>0</v>
      </c>
      <c r="X1189" s="1">
        <v>0</v>
      </c>
      <c r="Y1189" s="1">
        <v>0</v>
      </c>
      <c r="Z1189" s="1">
        <v>0</v>
      </c>
    </row>
    <row r="1190" spans="1:26" x14ac:dyDescent="0.15">
      <c r="A1190">
        <f>主动技能!B1193</f>
        <v>1187</v>
      </c>
      <c r="B1190" s="4" t="str">
        <f>主动技能!H1193</f>
        <v>狂龙刺</v>
      </c>
      <c r="C1190" s="4" t="str">
        <f>主动技能!I1193</f>
        <v>对敌方造成125%（+428）贯穿伤害并概率混乱。</v>
      </c>
      <c r="D1190" s="4">
        <f>VLOOKUP(主动技能!J1193,对应表!F:G,2,FALSE)</f>
        <v>1</v>
      </c>
      <c r="E1190" s="4">
        <f>VLOOKUP(主动技能!K1193,对应表!J:K,2,FALSE)</f>
        <v>1</v>
      </c>
      <c r="F1190" s="4">
        <f>VLOOKUP(主动技能!L1193,对应表!N:O,2,FALSE)</f>
        <v>5</v>
      </c>
      <c r="G1190" s="4">
        <f>IF(主动技能!M1193="必中",2,1)</f>
        <v>1</v>
      </c>
      <c r="H1190" s="4">
        <f>主动技能!N1193</f>
        <v>100</v>
      </c>
      <c r="I1190" s="4">
        <f>主动技能!O1193</f>
        <v>100</v>
      </c>
      <c r="J1190">
        <f>主动技能!P1193</f>
        <v>0</v>
      </c>
      <c r="K1190">
        <f>主动技能!Q1193</f>
        <v>0</v>
      </c>
      <c r="L1190">
        <f>主动技能!R1193</f>
        <v>0</v>
      </c>
      <c r="M1190">
        <f>主动技能!S1193</f>
        <v>0</v>
      </c>
      <c r="N1190" t="str">
        <f>IF(主动技能!T1193="","",主动技能!T1193)</f>
        <v/>
      </c>
      <c r="O1190" t="str">
        <f>IF(主动技能!U1193="","",主动技能!U1193)</f>
        <v>87:30:2:0</v>
      </c>
      <c r="P1190">
        <f>主动技能!V1193</f>
        <v>0</v>
      </c>
      <c r="Q1190">
        <f>主动技能!W1193</f>
        <v>0</v>
      </c>
      <c r="R1190">
        <f>主动技能!X1193</f>
        <v>0</v>
      </c>
      <c r="S1190">
        <f>主动技能!Y1193</f>
        <v>100</v>
      </c>
      <c r="T1190">
        <f>主动技能!Z1193</f>
        <v>125</v>
      </c>
      <c r="U1190">
        <f>主动技能!AB1193</f>
        <v>428</v>
      </c>
      <c r="V1190">
        <f>主动技能!AC1193</f>
        <v>0</v>
      </c>
      <c r="W1190">
        <f>主动技能!AD1193</f>
        <v>0</v>
      </c>
      <c r="X1190" s="1">
        <v>0</v>
      </c>
      <c r="Y1190" s="1">
        <v>0</v>
      </c>
      <c r="Z1190" s="1">
        <v>0</v>
      </c>
    </row>
    <row r="1191" spans="1:26" x14ac:dyDescent="0.15">
      <c r="A1191">
        <f>主动技能!B1194</f>
        <v>1188</v>
      </c>
      <c r="B1191" s="4" t="str">
        <f>主动技能!H1194</f>
        <v>狂龙刺</v>
      </c>
      <c r="C1191" s="4" t="str">
        <f>主动技能!I1194</f>
        <v>对敌方造成125%（+528）贯穿伤害并概率混乱。</v>
      </c>
      <c r="D1191" s="4">
        <f>VLOOKUP(主动技能!J1194,对应表!F:G,2,FALSE)</f>
        <v>1</v>
      </c>
      <c r="E1191" s="4">
        <f>VLOOKUP(主动技能!K1194,对应表!J:K,2,FALSE)</f>
        <v>1</v>
      </c>
      <c r="F1191" s="4">
        <f>VLOOKUP(主动技能!L1194,对应表!N:O,2,FALSE)</f>
        <v>5</v>
      </c>
      <c r="G1191" s="4">
        <f>IF(主动技能!M1194="必中",2,1)</f>
        <v>1</v>
      </c>
      <c r="H1191" s="4">
        <f>主动技能!N1194</f>
        <v>100</v>
      </c>
      <c r="I1191" s="4">
        <f>主动技能!O1194</f>
        <v>100</v>
      </c>
      <c r="J1191">
        <f>主动技能!P1194</f>
        <v>0</v>
      </c>
      <c r="K1191">
        <f>主动技能!Q1194</f>
        <v>0</v>
      </c>
      <c r="L1191">
        <f>主动技能!R1194</f>
        <v>0</v>
      </c>
      <c r="M1191">
        <f>主动技能!S1194</f>
        <v>0</v>
      </c>
      <c r="N1191" t="str">
        <f>IF(主动技能!T1194="","",主动技能!T1194)</f>
        <v/>
      </c>
      <c r="O1191" t="str">
        <f>IF(主动技能!U1194="","",主动技能!U1194)</f>
        <v>87:30:2:0</v>
      </c>
      <c r="P1191">
        <f>主动技能!V1194</f>
        <v>0</v>
      </c>
      <c r="Q1191">
        <f>主动技能!W1194</f>
        <v>0</v>
      </c>
      <c r="R1191">
        <f>主动技能!X1194</f>
        <v>0</v>
      </c>
      <c r="S1191">
        <f>主动技能!Y1194</f>
        <v>100</v>
      </c>
      <c r="T1191">
        <f>主动技能!Z1194</f>
        <v>125</v>
      </c>
      <c r="U1191">
        <f>主动技能!AB1194</f>
        <v>528</v>
      </c>
      <c r="V1191">
        <f>主动技能!AC1194</f>
        <v>0</v>
      </c>
      <c r="W1191">
        <f>主动技能!AD1194</f>
        <v>0</v>
      </c>
      <c r="X1191" s="1">
        <v>0</v>
      </c>
      <c r="Y1191" s="1">
        <v>0</v>
      </c>
      <c r="Z1191" s="1">
        <v>0</v>
      </c>
    </row>
    <row r="1192" spans="1:26" x14ac:dyDescent="0.15">
      <c r="A1192">
        <f>主动技能!B1195</f>
        <v>1189</v>
      </c>
      <c r="B1192" s="4" t="str">
        <f>主动技能!H1195</f>
        <v>狂龙刺</v>
      </c>
      <c r="C1192" s="4" t="str">
        <f>主动技能!I1195</f>
        <v>对敌方造成125%（+650）贯穿伤害并概率混乱。</v>
      </c>
      <c r="D1192" s="4">
        <f>VLOOKUP(主动技能!J1195,对应表!F:G,2,FALSE)</f>
        <v>1</v>
      </c>
      <c r="E1192" s="4">
        <f>VLOOKUP(主动技能!K1195,对应表!J:K,2,FALSE)</f>
        <v>1</v>
      </c>
      <c r="F1192" s="4">
        <f>VLOOKUP(主动技能!L1195,对应表!N:O,2,FALSE)</f>
        <v>5</v>
      </c>
      <c r="G1192" s="4">
        <f>IF(主动技能!M1195="必中",2,1)</f>
        <v>1</v>
      </c>
      <c r="H1192" s="4">
        <f>主动技能!N1195</f>
        <v>100</v>
      </c>
      <c r="I1192" s="4">
        <f>主动技能!O1195</f>
        <v>100</v>
      </c>
      <c r="J1192">
        <f>主动技能!P1195</f>
        <v>0</v>
      </c>
      <c r="K1192">
        <f>主动技能!Q1195</f>
        <v>0</v>
      </c>
      <c r="L1192">
        <f>主动技能!R1195</f>
        <v>0</v>
      </c>
      <c r="M1192">
        <f>主动技能!S1195</f>
        <v>0</v>
      </c>
      <c r="N1192" t="str">
        <f>IF(主动技能!T1195="","",主动技能!T1195)</f>
        <v/>
      </c>
      <c r="O1192" t="str">
        <f>IF(主动技能!U1195="","",主动技能!U1195)</f>
        <v>87:30:2:0</v>
      </c>
      <c r="P1192">
        <f>主动技能!V1195</f>
        <v>0</v>
      </c>
      <c r="Q1192">
        <f>主动技能!W1195</f>
        <v>0</v>
      </c>
      <c r="R1192">
        <f>主动技能!X1195</f>
        <v>0</v>
      </c>
      <c r="S1192">
        <f>主动技能!Y1195</f>
        <v>100</v>
      </c>
      <c r="T1192">
        <f>主动技能!Z1195</f>
        <v>125</v>
      </c>
      <c r="U1192">
        <f>主动技能!AB1195</f>
        <v>650</v>
      </c>
      <c r="V1192">
        <f>主动技能!AC1195</f>
        <v>0</v>
      </c>
      <c r="W1192">
        <f>主动技能!AD1195</f>
        <v>0</v>
      </c>
      <c r="X1192" s="1">
        <v>0</v>
      </c>
      <c r="Y1192" s="1">
        <v>0</v>
      </c>
      <c r="Z1192" s="1">
        <v>0</v>
      </c>
    </row>
    <row r="1193" spans="1:26" x14ac:dyDescent="0.15">
      <c r="A1193">
        <f>主动技能!B1196</f>
        <v>1190</v>
      </c>
      <c r="B1193" s="4" t="str">
        <f>主动技能!H1196</f>
        <v>狂龙刺</v>
      </c>
      <c r="C1193" s="4" t="str">
        <f>主动技能!I1196</f>
        <v>对敌方造成125%（+800）贯穿伤害并概率混乱。</v>
      </c>
      <c r="D1193" s="4">
        <f>VLOOKUP(主动技能!J1196,对应表!F:G,2,FALSE)</f>
        <v>1</v>
      </c>
      <c r="E1193" s="4">
        <f>VLOOKUP(主动技能!K1196,对应表!J:K,2,FALSE)</f>
        <v>1</v>
      </c>
      <c r="F1193" s="4">
        <f>VLOOKUP(主动技能!L1196,对应表!N:O,2,FALSE)</f>
        <v>5</v>
      </c>
      <c r="G1193" s="4">
        <f>IF(主动技能!M1196="必中",2,1)</f>
        <v>1</v>
      </c>
      <c r="H1193" s="4">
        <f>主动技能!N1196</f>
        <v>100</v>
      </c>
      <c r="I1193" s="4">
        <f>主动技能!O1196</f>
        <v>100</v>
      </c>
      <c r="J1193">
        <f>主动技能!P1196</f>
        <v>0</v>
      </c>
      <c r="K1193">
        <f>主动技能!Q1196</f>
        <v>0</v>
      </c>
      <c r="L1193">
        <f>主动技能!R1196</f>
        <v>0</v>
      </c>
      <c r="M1193">
        <f>主动技能!S1196</f>
        <v>0</v>
      </c>
      <c r="N1193" t="str">
        <f>IF(主动技能!T1196="","",主动技能!T1196)</f>
        <v/>
      </c>
      <c r="O1193" t="str">
        <f>IF(主动技能!U1196="","",主动技能!U1196)</f>
        <v>87:30:2:0</v>
      </c>
      <c r="P1193">
        <f>主动技能!V1196</f>
        <v>0</v>
      </c>
      <c r="Q1193">
        <f>主动技能!W1196</f>
        <v>0</v>
      </c>
      <c r="R1193">
        <f>主动技能!X1196</f>
        <v>0</v>
      </c>
      <c r="S1193">
        <f>主动技能!Y1196</f>
        <v>100</v>
      </c>
      <c r="T1193">
        <f>主动技能!Z1196</f>
        <v>125</v>
      </c>
      <c r="U1193">
        <f>主动技能!AB1196</f>
        <v>800</v>
      </c>
      <c r="V1193">
        <f>主动技能!AC1196</f>
        <v>0</v>
      </c>
      <c r="W1193">
        <f>主动技能!AD1196</f>
        <v>0</v>
      </c>
      <c r="X1193" s="1">
        <v>0</v>
      </c>
      <c r="Y1193" s="1">
        <v>0</v>
      </c>
      <c r="Z1193" s="1">
        <v>0</v>
      </c>
    </row>
    <row r="1194" spans="1:26" x14ac:dyDescent="0.15">
      <c r="A1194">
        <f>主动技能!B1197</f>
        <v>1191</v>
      </c>
      <c r="B1194" s="4" t="str">
        <f>主动技能!H1197</f>
        <v>狂龙刺</v>
      </c>
      <c r="C1194" s="4" t="str">
        <f>主动技能!I1197</f>
        <v>对敌方造成125%（+985）贯穿伤害并概率混乱。</v>
      </c>
      <c r="D1194" s="4">
        <f>VLOOKUP(主动技能!J1197,对应表!F:G,2,FALSE)</f>
        <v>1</v>
      </c>
      <c r="E1194" s="4">
        <f>VLOOKUP(主动技能!K1197,对应表!J:K,2,FALSE)</f>
        <v>1</v>
      </c>
      <c r="F1194" s="4">
        <f>VLOOKUP(主动技能!L1197,对应表!N:O,2,FALSE)</f>
        <v>5</v>
      </c>
      <c r="G1194" s="4">
        <f>IF(主动技能!M1197="必中",2,1)</f>
        <v>1</v>
      </c>
      <c r="H1194" s="4">
        <f>主动技能!N1197</f>
        <v>100</v>
      </c>
      <c r="I1194" s="4">
        <f>主动技能!O1197</f>
        <v>100</v>
      </c>
      <c r="J1194">
        <f>主动技能!P1197</f>
        <v>0</v>
      </c>
      <c r="K1194">
        <f>主动技能!Q1197</f>
        <v>0</v>
      </c>
      <c r="L1194">
        <f>主动技能!R1197</f>
        <v>0</v>
      </c>
      <c r="M1194">
        <f>主动技能!S1197</f>
        <v>0</v>
      </c>
      <c r="N1194" t="str">
        <f>IF(主动技能!T1197="","",主动技能!T1197)</f>
        <v/>
      </c>
      <c r="O1194" t="str">
        <f>IF(主动技能!U1197="","",主动技能!U1197)</f>
        <v>87:30:2:0</v>
      </c>
      <c r="P1194">
        <f>主动技能!V1197</f>
        <v>0</v>
      </c>
      <c r="Q1194">
        <f>主动技能!W1197</f>
        <v>0</v>
      </c>
      <c r="R1194">
        <f>主动技能!X1197</f>
        <v>0</v>
      </c>
      <c r="S1194">
        <f>主动技能!Y1197</f>
        <v>100</v>
      </c>
      <c r="T1194">
        <f>主动技能!Z1197</f>
        <v>125</v>
      </c>
      <c r="U1194">
        <f>主动技能!AB1197</f>
        <v>985</v>
      </c>
      <c r="V1194">
        <f>主动技能!AC1197</f>
        <v>0</v>
      </c>
      <c r="W1194">
        <f>主动技能!AD1197</f>
        <v>0</v>
      </c>
      <c r="X1194" s="1">
        <v>0</v>
      </c>
      <c r="Y1194" s="1">
        <v>0</v>
      </c>
      <c r="Z1194" s="1">
        <v>0</v>
      </c>
    </row>
    <row r="1195" spans="1:26" x14ac:dyDescent="0.15">
      <c r="A1195">
        <f>主动技能!B1198</f>
        <v>1192</v>
      </c>
      <c r="B1195" s="4" t="str">
        <f>主动技能!H1198</f>
        <v>狂龙刺</v>
      </c>
      <c r="C1195" s="4" t="str">
        <f>主动技能!I1198</f>
        <v>对敌方造成125%（+1213）贯穿伤害并概率混乱。</v>
      </c>
      <c r="D1195" s="4">
        <f>VLOOKUP(主动技能!J1198,对应表!F:G,2,FALSE)</f>
        <v>1</v>
      </c>
      <c r="E1195" s="4">
        <f>VLOOKUP(主动技能!K1198,对应表!J:K,2,FALSE)</f>
        <v>1</v>
      </c>
      <c r="F1195" s="4">
        <f>VLOOKUP(主动技能!L1198,对应表!N:O,2,FALSE)</f>
        <v>5</v>
      </c>
      <c r="G1195" s="4">
        <f>IF(主动技能!M1198="必中",2,1)</f>
        <v>1</v>
      </c>
      <c r="H1195" s="4">
        <f>主动技能!N1198</f>
        <v>100</v>
      </c>
      <c r="I1195" s="4">
        <f>主动技能!O1198</f>
        <v>100</v>
      </c>
      <c r="J1195">
        <f>主动技能!P1198</f>
        <v>0</v>
      </c>
      <c r="K1195">
        <f>主动技能!Q1198</f>
        <v>0</v>
      </c>
      <c r="L1195">
        <f>主动技能!R1198</f>
        <v>0</v>
      </c>
      <c r="M1195">
        <f>主动技能!S1198</f>
        <v>0</v>
      </c>
      <c r="N1195" t="str">
        <f>IF(主动技能!T1198="","",主动技能!T1198)</f>
        <v/>
      </c>
      <c r="O1195" t="str">
        <f>IF(主动技能!U1198="","",主动技能!U1198)</f>
        <v>87:30:2:0</v>
      </c>
      <c r="P1195">
        <f>主动技能!V1198</f>
        <v>0</v>
      </c>
      <c r="Q1195">
        <f>主动技能!W1198</f>
        <v>0</v>
      </c>
      <c r="R1195">
        <f>主动技能!X1198</f>
        <v>0</v>
      </c>
      <c r="S1195">
        <f>主动技能!Y1198</f>
        <v>100</v>
      </c>
      <c r="T1195">
        <f>主动技能!Z1198</f>
        <v>125</v>
      </c>
      <c r="U1195">
        <f>主动技能!AB1198</f>
        <v>1213</v>
      </c>
      <c r="V1195">
        <f>主动技能!AC1198</f>
        <v>0</v>
      </c>
      <c r="W1195">
        <f>主动技能!AD1198</f>
        <v>0</v>
      </c>
      <c r="X1195" s="1">
        <v>0</v>
      </c>
      <c r="Y1195" s="1">
        <v>0</v>
      </c>
      <c r="Z1195" s="1">
        <v>0</v>
      </c>
    </row>
    <row r="1196" spans="1:26" x14ac:dyDescent="0.15">
      <c r="A1196">
        <f>主动技能!B1199</f>
        <v>1193</v>
      </c>
      <c r="B1196" s="4" t="str">
        <f>主动技能!H1199</f>
        <v>狂龙刺</v>
      </c>
      <c r="C1196" s="4" t="str">
        <f>主动技能!I1199</f>
        <v>对敌方造成125%（+1494）贯穿伤害并概率混乱。</v>
      </c>
      <c r="D1196" s="4">
        <f>VLOOKUP(主动技能!J1199,对应表!F:G,2,FALSE)</f>
        <v>1</v>
      </c>
      <c r="E1196" s="4">
        <f>VLOOKUP(主动技能!K1199,对应表!J:K,2,FALSE)</f>
        <v>1</v>
      </c>
      <c r="F1196" s="4">
        <f>VLOOKUP(主动技能!L1199,对应表!N:O,2,FALSE)</f>
        <v>5</v>
      </c>
      <c r="G1196" s="4">
        <f>IF(主动技能!M1199="必中",2,1)</f>
        <v>1</v>
      </c>
      <c r="H1196" s="4">
        <f>主动技能!N1199</f>
        <v>100</v>
      </c>
      <c r="I1196" s="4">
        <f>主动技能!O1199</f>
        <v>100</v>
      </c>
      <c r="J1196">
        <f>主动技能!P1199</f>
        <v>0</v>
      </c>
      <c r="K1196">
        <f>主动技能!Q1199</f>
        <v>0</v>
      </c>
      <c r="L1196">
        <f>主动技能!R1199</f>
        <v>0</v>
      </c>
      <c r="M1196">
        <f>主动技能!S1199</f>
        <v>0</v>
      </c>
      <c r="N1196" t="str">
        <f>IF(主动技能!T1199="","",主动技能!T1199)</f>
        <v/>
      </c>
      <c r="O1196" t="str">
        <f>IF(主动技能!U1199="","",主动技能!U1199)</f>
        <v>87:30:2:0</v>
      </c>
      <c r="P1196">
        <f>主动技能!V1199</f>
        <v>0</v>
      </c>
      <c r="Q1196">
        <f>主动技能!W1199</f>
        <v>0</v>
      </c>
      <c r="R1196">
        <f>主动技能!X1199</f>
        <v>0</v>
      </c>
      <c r="S1196">
        <f>主动技能!Y1199</f>
        <v>100</v>
      </c>
      <c r="T1196">
        <f>主动技能!Z1199</f>
        <v>125</v>
      </c>
      <c r="U1196">
        <f>主动技能!AB1199</f>
        <v>1494</v>
      </c>
      <c r="V1196">
        <f>主动技能!AC1199</f>
        <v>0</v>
      </c>
      <c r="W1196">
        <f>主动技能!AD1199</f>
        <v>0</v>
      </c>
      <c r="X1196" s="1">
        <v>0</v>
      </c>
      <c r="Y1196" s="1">
        <v>0</v>
      </c>
      <c r="Z1196" s="1">
        <v>0</v>
      </c>
    </row>
    <row r="1197" spans="1:26" x14ac:dyDescent="0.15">
      <c r="A1197">
        <f>主动技能!B1200</f>
        <v>1194</v>
      </c>
      <c r="B1197" s="4" t="str">
        <f>主动技能!H1200</f>
        <v>狂龙刺</v>
      </c>
      <c r="C1197" s="4" t="str">
        <f>主动技能!I1200</f>
        <v>对敌方造成125%（+1839）贯穿伤害并概率混乱。</v>
      </c>
      <c r="D1197" s="4">
        <f>VLOOKUP(主动技能!J1200,对应表!F:G,2,FALSE)</f>
        <v>1</v>
      </c>
      <c r="E1197" s="4">
        <f>VLOOKUP(主动技能!K1200,对应表!J:K,2,FALSE)</f>
        <v>1</v>
      </c>
      <c r="F1197" s="4">
        <f>VLOOKUP(主动技能!L1200,对应表!N:O,2,FALSE)</f>
        <v>5</v>
      </c>
      <c r="G1197" s="4">
        <f>IF(主动技能!M1200="必中",2,1)</f>
        <v>1</v>
      </c>
      <c r="H1197" s="4">
        <f>主动技能!N1200</f>
        <v>100</v>
      </c>
      <c r="I1197" s="4">
        <f>主动技能!O1200</f>
        <v>100</v>
      </c>
      <c r="J1197">
        <f>主动技能!P1200</f>
        <v>0</v>
      </c>
      <c r="K1197">
        <f>主动技能!Q1200</f>
        <v>0</v>
      </c>
      <c r="L1197">
        <f>主动技能!R1200</f>
        <v>0</v>
      </c>
      <c r="M1197">
        <f>主动技能!S1200</f>
        <v>0</v>
      </c>
      <c r="N1197" t="str">
        <f>IF(主动技能!T1200="","",主动技能!T1200)</f>
        <v/>
      </c>
      <c r="O1197" t="str">
        <f>IF(主动技能!U1200="","",主动技能!U1200)</f>
        <v>87:30:2:0</v>
      </c>
      <c r="P1197">
        <f>主动技能!V1200</f>
        <v>0</v>
      </c>
      <c r="Q1197">
        <f>主动技能!W1200</f>
        <v>0</v>
      </c>
      <c r="R1197">
        <f>主动技能!X1200</f>
        <v>0</v>
      </c>
      <c r="S1197">
        <f>主动技能!Y1200</f>
        <v>100</v>
      </c>
      <c r="T1197">
        <f>主动技能!Z1200</f>
        <v>125</v>
      </c>
      <c r="U1197">
        <f>主动技能!AB1200</f>
        <v>1839</v>
      </c>
      <c r="V1197">
        <f>主动技能!AC1200</f>
        <v>0</v>
      </c>
      <c r="W1197">
        <f>主动技能!AD1200</f>
        <v>0</v>
      </c>
      <c r="X1197" s="1">
        <v>0</v>
      </c>
      <c r="Y1197" s="1">
        <v>0</v>
      </c>
      <c r="Z1197" s="1">
        <v>0</v>
      </c>
    </row>
    <row r="1198" spans="1:26" x14ac:dyDescent="0.15">
      <c r="A1198">
        <f>主动技能!B1201</f>
        <v>1195</v>
      </c>
      <c r="B1198" s="4" t="str">
        <f>主动技能!H1201</f>
        <v>狂龙刺</v>
      </c>
      <c r="C1198" s="4" t="str">
        <f>主动技能!I1201</f>
        <v>对敌方造成125%（+2265）贯穿伤害并概率混乱。</v>
      </c>
      <c r="D1198" s="4">
        <f>VLOOKUP(主动技能!J1201,对应表!F:G,2,FALSE)</f>
        <v>1</v>
      </c>
      <c r="E1198" s="4">
        <f>VLOOKUP(主动技能!K1201,对应表!J:K,2,FALSE)</f>
        <v>1</v>
      </c>
      <c r="F1198" s="4">
        <f>VLOOKUP(主动技能!L1201,对应表!N:O,2,FALSE)</f>
        <v>5</v>
      </c>
      <c r="G1198" s="4">
        <f>IF(主动技能!M1201="必中",2,1)</f>
        <v>1</v>
      </c>
      <c r="H1198" s="4">
        <f>主动技能!N1201</f>
        <v>100</v>
      </c>
      <c r="I1198" s="4">
        <f>主动技能!O1201</f>
        <v>100</v>
      </c>
      <c r="J1198">
        <f>主动技能!P1201</f>
        <v>0</v>
      </c>
      <c r="K1198">
        <f>主动技能!Q1201</f>
        <v>0</v>
      </c>
      <c r="L1198">
        <f>主动技能!R1201</f>
        <v>0</v>
      </c>
      <c r="M1198">
        <f>主动技能!S1201</f>
        <v>0</v>
      </c>
      <c r="N1198" t="str">
        <f>IF(主动技能!T1201="","",主动技能!T1201)</f>
        <v/>
      </c>
      <c r="O1198" t="str">
        <f>IF(主动技能!U1201="","",主动技能!U1201)</f>
        <v>87:30:2:0</v>
      </c>
      <c r="P1198">
        <f>主动技能!V1201</f>
        <v>0</v>
      </c>
      <c r="Q1198">
        <f>主动技能!W1201</f>
        <v>0</v>
      </c>
      <c r="R1198">
        <f>主动技能!X1201</f>
        <v>0</v>
      </c>
      <c r="S1198">
        <f>主动技能!Y1201</f>
        <v>100</v>
      </c>
      <c r="T1198">
        <f>主动技能!Z1201</f>
        <v>125</v>
      </c>
      <c r="U1198">
        <f>主动技能!AB1201</f>
        <v>2265</v>
      </c>
      <c r="V1198">
        <f>主动技能!AC1201</f>
        <v>0</v>
      </c>
      <c r="W1198">
        <f>主动技能!AD1201</f>
        <v>0</v>
      </c>
      <c r="X1198" s="1">
        <v>0</v>
      </c>
      <c r="Y1198" s="1">
        <v>0</v>
      </c>
      <c r="Z1198" s="1">
        <v>0</v>
      </c>
    </row>
    <row r="1199" spans="1:26" x14ac:dyDescent="0.15">
      <c r="A1199">
        <f>主动技能!B1202</f>
        <v>1196</v>
      </c>
      <c r="B1199" s="4" t="str">
        <f>主动技能!H1202</f>
        <v>狂龙刺</v>
      </c>
      <c r="C1199" s="4" t="str">
        <f>主动技能!I1202</f>
        <v>对敌方造成125%（+2789）贯穿伤害并概率混乱。</v>
      </c>
      <c r="D1199" s="4">
        <f>VLOOKUP(主动技能!J1202,对应表!F:G,2,FALSE)</f>
        <v>1</v>
      </c>
      <c r="E1199" s="4">
        <f>VLOOKUP(主动技能!K1202,对应表!J:K,2,FALSE)</f>
        <v>1</v>
      </c>
      <c r="F1199" s="4">
        <f>VLOOKUP(主动技能!L1202,对应表!N:O,2,FALSE)</f>
        <v>5</v>
      </c>
      <c r="G1199" s="4">
        <f>IF(主动技能!M1202="必中",2,1)</f>
        <v>1</v>
      </c>
      <c r="H1199" s="4">
        <f>主动技能!N1202</f>
        <v>100</v>
      </c>
      <c r="I1199" s="4">
        <f>主动技能!O1202</f>
        <v>100</v>
      </c>
      <c r="J1199">
        <f>主动技能!P1202</f>
        <v>0</v>
      </c>
      <c r="K1199">
        <f>主动技能!Q1202</f>
        <v>0</v>
      </c>
      <c r="L1199">
        <f>主动技能!R1202</f>
        <v>0</v>
      </c>
      <c r="M1199">
        <f>主动技能!S1202</f>
        <v>0</v>
      </c>
      <c r="N1199" t="str">
        <f>IF(主动技能!T1202="","",主动技能!T1202)</f>
        <v/>
      </c>
      <c r="O1199" t="str">
        <f>IF(主动技能!U1202="","",主动技能!U1202)</f>
        <v>87:30:2:0</v>
      </c>
      <c r="P1199">
        <f>主动技能!V1202</f>
        <v>0</v>
      </c>
      <c r="Q1199">
        <f>主动技能!W1202</f>
        <v>0</v>
      </c>
      <c r="R1199">
        <f>主动技能!X1202</f>
        <v>0</v>
      </c>
      <c r="S1199">
        <f>主动技能!Y1202</f>
        <v>100</v>
      </c>
      <c r="T1199">
        <f>主动技能!Z1202</f>
        <v>125</v>
      </c>
      <c r="U1199">
        <f>主动技能!AB1202</f>
        <v>2789</v>
      </c>
      <c r="V1199">
        <f>主动技能!AC1202</f>
        <v>0</v>
      </c>
      <c r="W1199">
        <f>主动技能!AD1202</f>
        <v>0</v>
      </c>
      <c r="X1199" s="1">
        <v>0</v>
      </c>
      <c r="Y1199" s="1">
        <v>0</v>
      </c>
      <c r="Z1199" s="1">
        <v>0</v>
      </c>
    </row>
    <row r="1200" spans="1:26" x14ac:dyDescent="0.15">
      <c r="A1200">
        <f>主动技能!B1203</f>
        <v>1197</v>
      </c>
      <c r="B1200" s="4" t="str">
        <f>主动技能!H1203</f>
        <v>狂龙刺</v>
      </c>
      <c r="C1200" s="4" t="str">
        <f>主动技能!I1203</f>
        <v>对敌方造成125%（+3434）贯穿伤害并概率混乱。</v>
      </c>
      <c r="D1200" s="4">
        <f>VLOOKUP(主动技能!J1203,对应表!F:G,2,FALSE)</f>
        <v>1</v>
      </c>
      <c r="E1200" s="4">
        <f>VLOOKUP(主动技能!K1203,对应表!J:K,2,FALSE)</f>
        <v>1</v>
      </c>
      <c r="F1200" s="4">
        <f>VLOOKUP(主动技能!L1203,对应表!N:O,2,FALSE)</f>
        <v>5</v>
      </c>
      <c r="G1200" s="4">
        <f>IF(主动技能!M1203="必中",2,1)</f>
        <v>1</v>
      </c>
      <c r="H1200" s="4">
        <f>主动技能!N1203</f>
        <v>100</v>
      </c>
      <c r="I1200" s="4">
        <f>主动技能!O1203</f>
        <v>100</v>
      </c>
      <c r="J1200">
        <f>主动技能!P1203</f>
        <v>0</v>
      </c>
      <c r="K1200">
        <f>主动技能!Q1203</f>
        <v>0</v>
      </c>
      <c r="L1200">
        <f>主动技能!R1203</f>
        <v>0</v>
      </c>
      <c r="M1200">
        <f>主动技能!S1203</f>
        <v>0</v>
      </c>
      <c r="N1200" t="str">
        <f>IF(主动技能!T1203="","",主动技能!T1203)</f>
        <v/>
      </c>
      <c r="O1200" t="str">
        <f>IF(主动技能!U1203="","",主动技能!U1203)</f>
        <v>87:30:2:0</v>
      </c>
      <c r="P1200">
        <f>主动技能!V1203</f>
        <v>0</v>
      </c>
      <c r="Q1200">
        <f>主动技能!W1203</f>
        <v>0</v>
      </c>
      <c r="R1200">
        <f>主动技能!X1203</f>
        <v>0</v>
      </c>
      <c r="S1200">
        <f>主动技能!Y1203</f>
        <v>100</v>
      </c>
      <c r="T1200">
        <f>主动技能!Z1203</f>
        <v>125</v>
      </c>
      <c r="U1200">
        <f>主动技能!AB1203</f>
        <v>3434</v>
      </c>
      <c r="V1200">
        <f>主动技能!AC1203</f>
        <v>0</v>
      </c>
      <c r="W1200">
        <f>主动技能!AD1203</f>
        <v>0</v>
      </c>
      <c r="X1200" s="1">
        <v>0</v>
      </c>
      <c r="Y1200" s="1">
        <v>0</v>
      </c>
      <c r="Z1200" s="1">
        <v>0</v>
      </c>
    </row>
    <row r="1201" spans="1:26" x14ac:dyDescent="0.15">
      <c r="A1201">
        <f>主动技能!B1204</f>
        <v>1198</v>
      </c>
      <c r="B1201" s="4" t="str">
        <f>主动技能!H1204</f>
        <v>狂龙刺</v>
      </c>
      <c r="C1201" s="4" t="str">
        <f>主动技能!I1204</f>
        <v>对敌方造成125%（+4228）贯穿伤害并概率混乱。</v>
      </c>
      <c r="D1201" s="4">
        <f>VLOOKUP(主动技能!J1204,对应表!F:G,2,FALSE)</f>
        <v>1</v>
      </c>
      <c r="E1201" s="4">
        <f>VLOOKUP(主动技能!K1204,对应表!J:K,2,FALSE)</f>
        <v>1</v>
      </c>
      <c r="F1201" s="4">
        <f>VLOOKUP(主动技能!L1204,对应表!N:O,2,FALSE)</f>
        <v>5</v>
      </c>
      <c r="G1201" s="4">
        <f>IF(主动技能!M1204="必中",2,1)</f>
        <v>1</v>
      </c>
      <c r="H1201" s="4">
        <f>主动技能!N1204</f>
        <v>100</v>
      </c>
      <c r="I1201" s="4">
        <f>主动技能!O1204</f>
        <v>100</v>
      </c>
      <c r="J1201">
        <f>主动技能!P1204</f>
        <v>0</v>
      </c>
      <c r="K1201">
        <f>主动技能!Q1204</f>
        <v>0</v>
      </c>
      <c r="L1201">
        <f>主动技能!R1204</f>
        <v>0</v>
      </c>
      <c r="M1201">
        <f>主动技能!S1204</f>
        <v>0</v>
      </c>
      <c r="N1201" t="str">
        <f>IF(主动技能!T1204="","",主动技能!T1204)</f>
        <v/>
      </c>
      <c r="O1201" t="str">
        <f>IF(主动技能!U1204="","",主动技能!U1204)</f>
        <v>87:30:2:0</v>
      </c>
      <c r="P1201">
        <f>主动技能!V1204</f>
        <v>0</v>
      </c>
      <c r="Q1201">
        <f>主动技能!W1204</f>
        <v>0</v>
      </c>
      <c r="R1201">
        <f>主动技能!X1204</f>
        <v>0</v>
      </c>
      <c r="S1201">
        <f>主动技能!Y1204</f>
        <v>100</v>
      </c>
      <c r="T1201">
        <f>主动技能!Z1204</f>
        <v>125</v>
      </c>
      <c r="U1201">
        <f>主动技能!AB1204</f>
        <v>4228</v>
      </c>
      <c r="V1201">
        <f>主动技能!AC1204</f>
        <v>0</v>
      </c>
      <c r="W1201">
        <f>主动技能!AD1204</f>
        <v>0</v>
      </c>
      <c r="X1201" s="1">
        <v>0</v>
      </c>
      <c r="Y1201" s="1">
        <v>0</v>
      </c>
      <c r="Z1201" s="1">
        <v>0</v>
      </c>
    </row>
    <row r="1202" spans="1:26" x14ac:dyDescent="0.15">
      <c r="A1202">
        <f>主动技能!B1205</f>
        <v>1199</v>
      </c>
      <c r="B1202" s="4" t="str">
        <f>主动技能!H1205</f>
        <v>狂龙刺</v>
      </c>
      <c r="C1202" s="4" t="str">
        <f>主动技能!I1205</f>
        <v>对敌方造成125%（+5205）贯穿伤害并概率混乱。</v>
      </c>
      <c r="D1202" s="4">
        <f>VLOOKUP(主动技能!J1205,对应表!F:G,2,FALSE)</f>
        <v>1</v>
      </c>
      <c r="E1202" s="4">
        <f>VLOOKUP(主动技能!K1205,对应表!J:K,2,FALSE)</f>
        <v>1</v>
      </c>
      <c r="F1202" s="4">
        <f>VLOOKUP(主动技能!L1205,对应表!N:O,2,FALSE)</f>
        <v>5</v>
      </c>
      <c r="G1202" s="4">
        <f>IF(主动技能!M1205="必中",2,1)</f>
        <v>1</v>
      </c>
      <c r="H1202" s="4">
        <f>主动技能!N1205</f>
        <v>100</v>
      </c>
      <c r="I1202" s="4">
        <f>主动技能!O1205</f>
        <v>100</v>
      </c>
      <c r="J1202">
        <f>主动技能!P1205</f>
        <v>0</v>
      </c>
      <c r="K1202">
        <f>主动技能!Q1205</f>
        <v>0</v>
      </c>
      <c r="L1202">
        <f>主动技能!R1205</f>
        <v>0</v>
      </c>
      <c r="M1202">
        <f>主动技能!S1205</f>
        <v>0</v>
      </c>
      <c r="N1202" t="str">
        <f>IF(主动技能!T1205="","",主动技能!T1205)</f>
        <v/>
      </c>
      <c r="O1202" t="str">
        <f>IF(主动技能!U1205="","",主动技能!U1205)</f>
        <v>87:30:2:0</v>
      </c>
      <c r="P1202">
        <f>主动技能!V1205</f>
        <v>0</v>
      </c>
      <c r="Q1202">
        <f>主动技能!W1205</f>
        <v>0</v>
      </c>
      <c r="R1202">
        <f>主动技能!X1205</f>
        <v>0</v>
      </c>
      <c r="S1202">
        <f>主动技能!Y1205</f>
        <v>100</v>
      </c>
      <c r="T1202">
        <f>主动技能!Z1205</f>
        <v>125</v>
      </c>
      <c r="U1202">
        <f>主动技能!AB1205</f>
        <v>5205</v>
      </c>
      <c r="V1202">
        <f>主动技能!AC1205</f>
        <v>0</v>
      </c>
      <c r="W1202">
        <f>主动技能!AD1205</f>
        <v>0</v>
      </c>
      <c r="X1202" s="1">
        <v>0</v>
      </c>
      <c r="Y1202" s="1">
        <v>0</v>
      </c>
      <c r="Z1202" s="1">
        <v>0</v>
      </c>
    </row>
    <row r="1203" spans="1:26" x14ac:dyDescent="0.15">
      <c r="A1203">
        <f>主动技能!B1206</f>
        <v>1200</v>
      </c>
      <c r="B1203" s="4" t="str">
        <f>主动技能!H1206</f>
        <v>狂龙刺</v>
      </c>
      <c r="C1203" s="4" t="str">
        <f>主动技能!I1206</f>
        <v>对敌方造成125%（+6409）贯穿伤害并概率混乱。</v>
      </c>
      <c r="D1203" s="4">
        <f>VLOOKUP(主动技能!J1206,对应表!F:G,2,FALSE)</f>
        <v>1</v>
      </c>
      <c r="E1203" s="4">
        <f>VLOOKUP(主动技能!K1206,对应表!J:K,2,FALSE)</f>
        <v>1</v>
      </c>
      <c r="F1203" s="4">
        <f>VLOOKUP(主动技能!L1206,对应表!N:O,2,FALSE)</f>
        <v>5</v>
      </c>
      <c r="G1203" s="4">
        <f>IF(主动技能!M1206="必中",2,1)</f>
        <v>1</v>
      </c>
      <c r="H1203" s="4">
        <f>主动技能!N1206</f>
        <v>100</v>
      </c>
      <c r="I1203" s="4">
        <f>主动技能!O1206</f>
        <v>100</v>
      </c>
      <c r="J1203">
        <f>主动技能!P1206</f>
        <v>0</v>
      </c>
      <c r="K1203">
        <f>主动技能!Q1206</f>
        <v>0</v>
      </c>
      <c r="L1203">
        <f>主动技能!R1206</f>
        <v>0</v>
      </c>
      <c r="M1203">
        <f>主动技能!S1206</f>
        <v>0</v>
      </c>
      <c r="N1203" t="str">
        <f>IF(主动技能!T1206="","",主动技能!T1206)</f>
        <v/>
      </c>
      <c r="O1203" t="str">
        <f>IF(主动技能!U1206="","",主动技能!U1206)</f>
        <v>87:30:2:0</v>
      </c>
      <c r="P1203">
        <f>主动技能!V1206</f>
        <v>0</v>
      </c>
      <c r="Q1203">
        <f>主动技能!W1206</f>
        <v>0</v>
      </c>
      <c r="R1203">
        <f>主动技能!X1206</f>
        <v>0</v>
      </c>
      <c r="S1203">
        <f>主动技能!Y1206</f>
        <v>100</v>
      </c>
      <c r="T1203">
        <f>主动技能!Z1206</f>
        <v>125</v>
      </c>
      <c r="U1203">
        <f>主动技能!AB1206</f>
        <v>6409</v>
      </c>
      <c r="V1203">
        <f>主动技能!AC1206</f>
        <v>0</v>
      </c>
      <c r="W1203">
        <f>主动技能!AD1206</f>
        <v>0</v>
      </c>
      <c r="X1203" s="1">
        <v>0</v>
      </c>
      <c r="Y1203" s="1">
        <v>0</v>
      </c>
      <c r="Z1203" s="1">
        <v>0</v>
      </c>
    </row>
    <row r="1204" spans="1:26" x14ac:dyDescent="0.15">
      <c r="A1204">
        <f>主动技能!B1207</f>
        <v>1201</v>
      </c>
      <c r="B1204" s="4" t="str">
        <f>主动技能!H1207</f>
        <v>凰邪</v>
      </c>
      <c r="C1204" s="4" t="str">
        <f>主动技能!I1207</f>
        <v>对敌方单体攻击，造成100%攻击力（+38）点伤害。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>
        <f>主动技能!O1207</f>
        <v>0</v>
      </c>
      <c r="J1204">
        <f>主动技能!P1207</f>
        <v>0</v>
      </c>
      <c r="K1204">
        <f>主动技能!Q1207</f>
        <v>0</v>
      </c>
      <c r="L1204">
        <f>主动技能!R1207</f>
        <v>0</v>
      </c>
      <c r="M1204">
        <f>主动技能!S1207</f>
        <v>0</v>
      </c>
      <c r="N1204" t="str">
        <f>IF(主动技能!T1207="","",主动技能!T1207)</f>
        <v/>
      </c>
      <c r="O1204" t="str">
        <f>IF(主动技能!U1207="","",主动技能!U1207)</f>
        <v/>
      </c>
      <c r="P1204">
        <f>主动技能!V1207</f>
        <v>0</v>
      </c>
      <c r="Q1204">
        <f>主动技能!W1207</f>
        <v>0</v>
      </c>
      <c r="R1204">
        <f>主动技能!X1207</f>
        <v>0</v>
      </c>
      <c r="S1204">
        <f>主动技能!Y1207</f>
        <v>0</v>
      </c>
      <c r="T1204">
        <f>主动技能!Z1207</f>
        <v>100</v>
      </c>
      <c r="U1204">
        <f>主动技能!AB1207</f>
        <v>38</v>
      </c>
      <c r="V1204">
        <f>主动技能!AC1207</f>
        <v>0</v>
      </c>
      <c r="W1204">
        <f>主动技能!AD1207</f>
        <v>0</v>
      </c>
      <c r="X1204" s="1">
        <v>0</v>
      </c>
      <c r="Y1204" s="1">
        <v>0</v>
      </c>
      <c r="Z1204" s="1">
        <v>0</v>
      </c>
    </row>
    <row r="1205" spans="1:26" x14ac:dyDescent="0.15">
      <c r="A1205">
        <f>主动技能!B1208</f>
        <v>1202</v>
      </c>
      <c r="B1205" s="4" t="str">
        <f>主动技能!H1208</f>
        <v>凰邪</v>
      </c>
      <c r="C1205" s="4" t="str">
        <f>主动技能!I1208</f>
        <v>对敌方单体攻击，造成100%攻击力（+56）点伤害。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>
        <f>主动技能!O1208</f>
        <v>0</v>
      </c>
      <c r="J1205">
        <f>主动技能!P1208</f>
        <v>0</v>
      </c>
      <c r="K1205">
        <f>主动技能!Q1208</f>
        <v>0</v>
      </c>
      <c r="L1205">
        <f>主动技能!R1208</f>
        <v>0</v>
      </c>
      <c r="M1205">
        <f>主动技能!S1208</f>
        <v>0</v>
      </c>
      <c r="N1205" t="str">
        <f>IF(主动技能!T1208="","",主动技能!T1208)</f>
        <v/>
      </c>
      <c r="O1205" t="str">
        <f>IF(主动技能!U1208="","",主动技能!U1208)</f>
        <v/>
      </c>
      <c r="P1205">
        <f>主动技能!V1208</f>
        <v>0</v>
      </c>
      <c r="Q1205">
        <f>主动技能!W1208</f>
        <v>0</v>
      </c>
      <c r="R1205">
        <f>主动技能!X1208</f>
        <v>0</v>
      </c>
      <c r="S1205">
        <f>主动技能!Y1208</f>
        <v>0</v>
      </c>
      <c r="T1205">
        <f>主动技能!Z1208</f>
        <v>100</v>
      </c>
      <c r="U1205">
        <f>主动技能!AB1208</f>
        <v>56</v>
      </c>
      <c r="V1205">
        <f>主动技能!AC1208</f>
        <v>0</v>
      </c>
      <c r="W1205">
        <f>主动技能!AD1208</f>
        <v>0</v>
      </c>
      <c r="X1205" s="1">
        <v>0</v>
      </c>
      <c r="Y1205" s="1">
        <v>0</v>
      </c>
      <c r="Z1205" s="1">
        <v>0</v>
      </c>
    </row>
    <row r="1206" spans="1:26" x14ac:dyDescent="0.15">
      <c r="A1206">
        <f>主动技能!B1209</f>
        <v>1203</v>
      </c>
      <c r="B1206" s="4" t="str">
        <f>主动技能!H1209</f>
        <v>凰邪</v>
      </c>
      <c r="C1206" s="4" t="str">
        <f>主动技能!I1209</f>
        <v>对敌方单体攻击，造成100%攻击力（+74）点伤害。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>
        <f>主动技能!O1209</f>
        <v>0</v>
      </c>
      <c r="J1206">
        <f>主动技能!P1209</f>
        <v>0</v>
      </c>
      <c r="K1206">
        <f>主动技能!Q1209</f>
        <v>0</v>
      </c>
      <c r="L1206">
        <f>主动技能!R1209</f>
        <v>0</v>
      </c>
      <c r="M1206">
        <f>主动技能!S1209</f>
        <v>0</v>
      </c>
      <c r="N1206" t="str">
        <f>IF(主动技能!T1209="","",主动技能!T1209)</f>
        <v/>
      </c>
      <c r="O1206" t="str">
        <f>IF(主动技能!U1209="","",主动技能!U1209)</f>
        <v/>
      </c>
      <c r="P1206">
        <f>主动技能!V1209</f>
        <v>0</v>
      </c>
      <c r="Q1206">
        <f>主动技能!W1209</f>
        <v>0</v>
      </c>
      <c r="R1206">
        <f>主动技能!X1209</f>
        <v>0</v>
      </c>
      <c r="S1206">
        <f>主动技能!Y1209</f>
        <v>0</v>
      </c>
      <c r="T1206">
        <f>主动技能!Z1209</f>
        <v>100</v>
      </c>
      <c r="U1206">
        <f>主动技能!AB1209</f>
        <v>74</v>
      </c>
      <c r="V1206">
        <f>主动技能!AC1209</f>
        <v>0</v>
      </c>
      <c r="W1206">
        <f>主动技能!AD1209</f>
        <v>0</v>
      </c>
      <c r="X1206" s="1">
        <v>0</v>
      </c>
      <c r="Y1206" s="1">
        <v>0</v>
      </c>
      <c r="Z1206" s="1">
        <v>0</v>
      </c>
    </row>
    <row r="1207" spans="1:26" x14ac:dyDescent="0.15">
      <c r="A1207">
        <f>主动技能!B1210</f>
        <v>1204</v>
      </c>
      <c r="B1207" s="4" t="str">
        <f>主动技能!H1210</f>
        <v>凰邪</v>
      </c>
      <c r="C1207" s="4" t="str">
        <f>主动技能!I1210</f>
        <v>对敌方单体攻击，造成100%攻击力（+91）点伤害。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>
        <f>主动技能!O1210</f>
        <v>0</v>
      </c>
      <c r="J1207">
        <f>主动技能!P1210</f>
        <v>0</v>
      </c>
      <c r="K1207">
        <f>主动技能!Q1210</f>
        <v>0</v>
      </c>
      <c r="L1207">
        <f>主动技能!R1210</f>
        <v>0</v>
      </c>
      <c r="M1207">
        <f>主动技能!S1210</f>
        <v>0</v>
      </c>
      <c r="N1207" t="str">
        <f>IF(主动技能!T1210="","",主动技能!T1210)</f>
        <v/>
      </c>
      <c r="O1207" t="str">
        <f>IF(主动技能!U1210="","",主动技能!U1210)</f>
        <v/>
      </c>
      <c r="P1207">
        <f>主动技能!V1210</f>
        <v>0</v>
      </c>
      <c r="Q1207">
        <f>主动技能!W1210</f>
        <v>0</v>
      </c>
      <c r="R1207">
        <f>主动技能!X1210</f>
        <v>0</v>
      </c>
      <c r="S1207">
        <f>主动技能!Y1210</f>
        <v>0</v>
      </c>
      <c r="T1207">
        <f>主动技能!Z1210</f>
        <v>100</v>
      </c>
      <c r="U1207">
        <f>主动技能!AB1210</f>
        <v>91</v>
      </c>
      <c r="V1207">
        <f>主动技能!AC1210</f>
        <v>0</v>
      </c>
      <c r="W1207">
        <f>主动技能!AD1210</f>
        <v>0</v>
      </c>
      <c r="X1207" s="1">
        <v>0</v>
      </c>
      <c r="Y1207" s="1">
        <v>0</v>
      </c>
      <c r="Z1207" s="1">
        <v>0</v>
      </c>
    </row>
    <row r="1208" spans="1:26" x14ac:dyDescent="0.15">
      <c r="A1208">
        <f>主动技能!B1211</f>
        <v>1205</v>
      </c>
      <c r="B1208" s="4" t="str">
        <f>主动技能!H1211</f>
        <v>凰邪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>
        <f>主动技能!O1211</f>
        <v>0</v>
      </c>
      <c r="J1208">
        <f>主动技能!P1211</f>
        <v>0</v>
      </c>
      <c r="K1208">
        <f>主动技能!Q1211</f>
        <v>0</v>
      </c>
      <c r="L1208">
        <f>主动技能!R1211</f>
        <v>0</v>
      </c>
      <c r="M1208">
        <f>主动技能!S1211</f>
        <v>0</v>
      </c>
      <c r="N1208" t="str">
        <f>IF(主动技能!T1211="","",主动技能!T1211)</f>
        <v/>
      </c>
      <c r="O1208" t="str">
        <f>IF(主动技能!U1211="","",主动技能!U1211)</f>
        <v/>
      </c>
      <c r="P1208">
        <f>主动技能!V1211</f>
        <v>0</v>
      </c>
      <c r="Q1208">
        <f>主动技能!W1211</f>
        <v>0</v>
      </c>
      <c r="R1208">
        <f>主动技能!X1211</f>
        <v>0</v>
      </c>
      <c r="S1208">
        <f>主动技能!Y1211</f>
        <v>0</v>
      </c>
      <c r="T1208">
        <f>主动技能!Z1211</f>
        <v>100</v>
      </c>
      <c r="U1208">
        <f>主动技能!AB1211</f>
        <v>113</v>
      </c>
      <c r="V1208">
        <f>主动技能!AC1211</f>
        <v>0</v>
      </c>
      <c r="W1208">
        <f>主动技能!AD1211</f>
        <v>0</v>
      </c>
      <c r="X1208" s="1">
        <v>0</v>
      </c>
      <c r="Y1208" s="1">
        <v>0</v>
      </c>
      <c r="Z1208" s="1">
        <v>0</v>
      </c>
    </row>
    <row r="1209" spans="1:26" x14ac:dyDescent="0.15">
      <c r="A1209">
        <f>主动技能!B1212</f>
        <v>1206</v>
      </c>
      <c r="B1209" s="4" t="str">
        <f>主动技能!H1212</f>
        <v>凰邪</v>
      </c>
      <c r="C1209" s="4" t="str">
        <f>主动技能!I1212</f>
        <v>对敌方单体攻击，造成100%攻击力（+139）点伤害。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>
        <f>主动技能!O1212</f>
        <v>0</v>
      </c>
      <c r="J1209">
        <f>主动技能!P1212</f>
        <v>0</v>
      </c>
      <c r="K1209">
        <f>主动技能!Q1212</f>
        <v>0</v>
      </c>
      <c r="L1209">
        <f>主动技能!R1212</f>
        <v>0</v>
      </c>
      <c r="M1209">
        <f>主动技能!S1212</f>
        <v>0</v>
      </c>
      <c r="N1209" t="str">
        <f>IF(主动技能!T1212="","",主动技能!T1212)</f>
        <v/>
      </c>
      <c r="O1209" t="str">
        <f>IF(主动技能!U1212="","",主动技能!U1212)</f>
        <v/>
      </c>
      <c r="P1209">
        <f>主动技能!V1212</f>
        <v>0</v>
      </c>
      <c r="Q1209">
        <f>主动技能!W1212</f>
        <v>0</v>
      </c>
      <c r="R1209">
        <f>主动技能!X1212</f>
        <v>0</v>
      </c>
      <c r="S1209">
        <f>主动技能!Y1212</f>
        <v>0</v>
      </c>
      <c r="T1209">
        <f>主动技能!Z1212</f>
        <v>100</v>
      </c>
      <c r="U1209">
        <f>主动技能!AB1212</f>
        <v>139</v>
      </c>
      <c r="V1209">
        <f>主动技能!AC1212</f>
        <v>0</v>
      </c>
      <c r="W1209">
        <f>主动技能!AD1212</f>
        <v>0</v>
      </c>
      <c r="X1209" s="1">
        <v>0</v>
      </c>
      <c r="Y1209" s="1">
        <v>0</v>
      </c>
      <c r="Z1209" s="1">
        <v>0</v>
      </c>
    </row>
    <row r="1210" spans="1:26" x14ac:dyDescent="0.15">
      <c r="A1210">
        <f>主动技能!B1213</f>
        <v>1207</v>
      </c>
      <c r="B1210" s="4" t="str">
        <f>主动技能!H1213</f>
        <v>凰邪</v>
      </c>
      <c r="C1210" s="4" t="str">
        <f>主动技能!I1213</f>
        <v>对敌方单体攻击，造成100%攻击力（+171）点伤害。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>
        <f>主动技能!O1213</f>
        <v>0</v>
      </c>
      <c r="J1210">
        <f>主动技能!P1213</f>
        <v>0</v>
      </c>
      <c r="K1210">
        <f>主动技能!Q1213</f>
        <v>0</v>
      </c>
      <c r="L1210">
        <f>主动技能!R1213</f>
        <v>0</v>
      </c>
      <c r="M1210">
        <f>主动技能!S1213</f>
        <v>0</v>
      </c>
      <c r="N1210" t="str">
        <f>IF(主动技能!T1213="","",主动技能!T1213)</f>
        <v/>
      </c>
      <c r="O1210" t="str">
        <f>IF(主动技能!U1213="","",主动技能!U1213)</f>
        <v/>
      </c>
      <c r="P1210">
        <f>主动技能!V1213</f>
        <v>0</v>
      </c>
      <c r="Q1210">
        <f>主动技能!W1213</f>
        <v>0</v>
      </c>
      <c r="R1210">
        <f>主动技能!X1213</f>
        <v>0</v>
      </c>
      <c r="S1210">
        <f>主动技能!Y1213</f>
        <v>0</v>
      </c>
      <c r="T1210">
        <f>主动技能!Z1213</f>
        <v>100</v>
      </c>
      <c r="U1210">
        <f>主动技能!AB1213</f>
        <v>171</v>
      </c>
      <c r="V1210">
        <f>主动技能!AC1213</f>
        <v>0</v>
      </c>
      <c r="W1210">
        <f>主动技能!AD1213</f>
        <v>0</v>
      </c>
      <c r="X1210" s="1">
        <v>0</v>
      </c>
      <c r="Y1210" s="1">
        <v>0</v>
      </c>
      <c r="Z1210" s="1">
        <v>0</v>
      </c>
    </row>
    <row r="1211" spans="1:26" x14ac:dyDescent="0.15">
      <c r="A1211">
        <f>主动技能!B1214</f>
        <v>1208</v>
      </c>
      <c r="B1211" s="4" t="str">
        <f>主动技能!H1214</f>
        <v>凰邪</v>
      </c>
      <c r="C1211" s="4" t="str">
        <f>主动技能!I1214</f>
        <v>对敌方单体攻击，造成100%攻击力（+211）点伤害。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>
        <f>主动技能!O1214</f>
        <v>0</v>
      </c>
      <c r="J1211">
        <f>主动技能!P1214</f>
        <v>0</v>
      </c>
      <c r="K1211">
        <f>主动技能!Q1214</f>
        <v>0</v>
      </c>
      <c r="L1211">
        <f>主动技能!R1214</f>
        <v>0</v>
      </c>
      <c r="M1211">
        <f>主动技能!S1214</f>
        <v>0</v>
      </c>
      <c r="N1211" t="str">
        <f>IF(主动技能!T1214="","",主动技能!T1214)</f>
        <v/>
      </c>
      <c r="O1211" t="str">
        <f>IF(主动技能!U1214="","",主动技能!U1214)</f>
        <v/>
      </c>
      <c r="P1211">
        <f>主动技能!V1214</f>
        <v>0</v>
      </c>
      <c r="Q1211">
        <f>主动技能!W1214</f>
        <v>0</v>
      </c>
      <c r="R1211">
        <f>主动技能!X1214</f>
        <v>0</v>
      </c>
      <c r="S1211">
        <f>主动技能!Y1214</f>
        <v>0</v>
      </c>
      <c r="T1211">
        <f>主动技能!Z1214</f>
        <v>100</v>
      </c>
      <c r="U1211">
        <f>主动技能!AB1214</f>
        <v>211</v>
      </c>
      <c r="V1211">
        <f>主动技能!AC1214</f>
        <v>0</v>
      </c>
      <c r="W1211">
        <f>主动技能!AD1214</f>
        <v>0</v>
      </c>
      <c r="X1211" s="1">
        <v>0</v>
      </c>
      <c r="Y1211" s="1">
        <v>0</v>
      </c>
      <c r="Z1211" s="1">
        <v>0</v>
      </c>
    </row>
    <row r="1212" spans="1:26" x14ac:dyDescent="0.15">
      <c r="A1212">
        <f>主动技能!B1215</f>
        <v>1209</v>
      </c>
      <c r="B1212" s="4" t="str">
        <f>主动技能!H1215</f>
        <v>凰邪</v>
      </c>
      <c r="C1212" s="4" t="str">
        <f>主动技能!I1215</f>
        <v>对敌方单体攻击，造成100%攻击力（+260）点伤害。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>
        <f>主动技能!O1215</f>
        <v>0</v>
      </c>
      <c r="J1212">
        <f>主动技能!P1215</f>
        <v>0</v>
      </c>
      <c r="K1212">
        <f>主动技能!Q1215</f>
        <v>0</v>
      </c>
      <c r="L1212">
        <f>主动技能!R1215</f>
        <v>0</v>
      </c>
      <c r="M1212">
        <f>主动技能!S1215</f>
        <v>0</v>
      </c>
      <c r="N1212" t="str">
        <f>IF(主动技能!T1215="","",主动技能!T1215)</f>
        <v/>
      </c>
      <c r="O1212" t="str">
        <f>IF(主动技能!U1215="","",主动技能!U1215)</f>
        <v/>
      </c>
      <c r="P1212">
        <f>主动技能!V1215</f>
        <v>0</v>
      </c>
      <c r="Q1212">
        <f>主动技能!W1215</f>
        <v>0</v>
      </c>
      <c r="R1212">
        <f>主动技能!X1215</f>
        <v>0</v>
      </c>
      <c r="S1212">
        <f>主动技能!Y1215</f>
        <v>0</v>
      </c>
      <c r="T1212">
        <f>主动技能!Z1215</f>
        <v>100</v>
      </c>
      <c r="U1212">
        <f>主动技能!AB1215</f>
        <v>260</v>
      </c>
      <c r="V1212">
        <f>主动技能!AC1215</f>
        <v>0</v>
      </c>
      <c r="W1212">
        <f>主动技能!AD1215</f>
        <v>0</v>
      </c>
      <c r="X1212" s="1">
        <v>0</v>
      </c>
      <c r="Y1212" s="1">
        <v>0</v>
      </c>
      <c r="Z1212" s="1">
        <v>0</v>
      </c>
    </row>
    <row r="1213" spans="1:26" x14ac:dyDescent="0.15">
      <c r="A1213">
        <f>主动技能!B1216</f>
        <v>1210</v>
      </c>
      <c r="B1213" s="4" t="str">
        <f>主动技能!H1216</f>
        <v>凰邪</v>
      </c>
      <c r="C1213" s="4" t="str">
        <f>主动技能!I1216</f>
        <v>对敌方单体攻击，造成100%攻击力（+320）点伤害。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>
        <f>主动技能!O1216</f>
        <v>0</v>
      </c>
      <c r="J1213">
        <f>主动技能!P1216</f>
        <v>0</v>
      </c>
      <c r="K1213">
        <f>主动技能!Q1216</f>
        <v>0</v>
      </c>
      <c r="L1213">
        <f>主动技能!R1216</f>
        <v>0</v>
      </c>
      <c r="M1213">
        <f>主动技能!S1216</f>
        <v>0</v>
      </c>
      <c r="N1213" t="str">
        <f>IF(主动技能!T1216="","",主动技能!T1216)</f>
        <v/>
      </c>
      <c r="O1213" t="str">
        <f>IF(主动技能!U1216="","",主动技能!U1216)</f>
        <v/>
      </c>
      <c r="P1213">
        <f>主动技能!V1216</f>
        <v>0</v>
      </c>
      <c r="Q1213">
        <f>主动技能!W1216</f>
        <v>0</v>
      </c>
      <c r="R1213">
        <f>主动技能!X1216</f>
        <v>0</v>
      </c>
      <c r="S1213">
        <f>主动技能!Y1216</f>
        <v>0</v>
      </c>
      <c r="T1213">
        <f>主动技能!Z1216</f>
        <v>100</v>
      </c>
      <c r="U1213">
        <f>主动技能!AB1216</f>
        <v>320</v>
      </c>
      <c r="V1213">
        <f>主动技能!AC1216</f>
        <v>0</v>
      </c>
      <c r="W1213">
        <f>主动技能!AD1216</f>
        <v>0</v>
      </c>
      <c r="X1213" s="1">
        <v>0</v>
      </c>
      <c r="Y1213" s="1">
        <v>0</v>
      </c>
      <c r="Z1213" s="1">
        <v>0</v>
      </c>
    </row>
    <row r="1214" spans="1:26" x14ac:dyDescent="0.15">
      <c r="A1214">
        <f>主动技能!B1217</f>
        <v>1211</v>
      </c>
      <c r="B1214" s="4" t="str">
        <f>主动技能!H1217</f>
        <v>凰邪</v>
      </c>
      <c r="C1214" s="4" t="str">
        <f>主动技能!I1217</f>
        <v>对敌方单体攻击，造成100%攻击力（+394）点伤害。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>
        <f>主动技能!O1217</f>
        <v>0</v>
      </c>
      <c r="J1214">
        <f>主动技能!P1217</f>
        <v>0</v>
      </c>
      <c r="K1214">
        <f>主动技能!Q1217</f>
        <v>0</v>
      </c>
      <c r="L1214">
        <f>主动技能!R1217</f>
        <v>0</v>
      </c>
      <c r="M1214">
        <f>主动技能!S1217</f>
        <v>0</v>
      </c>
      <c r="N1214" t="str">
        <f>IF(主动技能!T1217="","",主动技能!T1217)</f>
        <v/>
      </c>
      <c r="O1214" t="str">
        <f>IF(主动技能!U1217="","",主动技能!U1217)</f>
        <v/>
      </c>
      <c r="P1214">
        <f>主动技能!V1217</f>
        <v>0</v>
      </c>
      <c r="Q1214">
        <f>主动技能!W1217</f>
        <v>0</v>
      </c>
      <c r="R1214">
        <f>主动技能!X1217</f>
        <v>0</v>
      </c>
      <c r="S1214">
        <f>主动技能!Y1217</f>
        <v>0</v>
      </c>
      <c r="T1214">
        <f>主动技能!Z1217</f>
        <v>100</v>
      </c>
      <c r="U1214">
        <f>主动技能!AB1217</f>
        <v>394</v>
      </c>
      <c r="V1214">
        <f>主动技能!AC1217</f>
        <v>0</v>
      </c>
      <c r="W1214">
        <f>主动技能!AD1217</f>
        <v>0</v>
      </c>
      <c r="X1214" s="1">
        <v>0</v>
      </c>
      <c r="Y1214" s="1">
        <v>0</v>
      </c>
      <c r="Z1214" s="1">
        <v>0</v>
      </c>
    </row>
    <row r="1215" spans="1:26" x14ac:dyDescent="0.15">
      <c r="A1215">
        <f>主动技能!B1218</f>
        <v>1212</v>
      </c>
      <c r="B1215" s="4" t="str">
        <f>主动技能!H1218</f>
        <v>凰邪</v>
      </c>
      <c r="C1215" s="4" t="str">
        <f>主动技能!I1218</f>
        <v>对敌方单体攻击，造成100%攻击力（+485）点伤害。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>
        <f>主动技能!O1218</f>
        <v>0</v>
      </c>
      <c r="J1215">
        <f>主动技能!P1218</f>
        <v>0</v>
      </c>
      <c r="K1215">
        <f>主动技能!Q1218</f>
        <v>0</v>
      </c>
      <c r="L1215">
        <f>主动技能!R1218</f>
        <v>0</v>
      </c>
      <c r="M1215">
        <f>主动技能!S1218</f>
        <v>0</v>
      </c>
      <c r="N1215" t="str">
        <f>IF(主动技能!T1218="","",主动技能!T1218)</f>
        <v/>
      </c>
      <c r="O1215" t="str">
        <f>IF(主动技能!U1218="","",主动技能!U1218)</f>
        <v/>
      </c>
      <c r="P1215">
        <f>主动技能!V1218</f>
        <v>0</v>
      </c>
      <c r="Q1215">
        <f>主动技能!W1218</f>
        <v>0</v>
      </c>
      <c r="R1215">
        <f>主动技能!X1218</f>
        <v>0</v>
      </c>
      <c r="S1215">
        <f>主动技能!Y1218</f>
        <v>0</v>
      </c>
      <c r="T1215">
        <f>主动技能!Z1218</f>
        <v>100</v>
      </c>
      <c r="U1215">
        <f>主动技能!AB1218</f>
        <v>485</v>
      </c>
      <c r="V1215">
        <f>主动技能!AC1218</f>
        <v>0</v>
      </c>
      <c r="W1215">
        <f>主动技能!AD1218</f>
        <v>0</v>
      </c>
      <c r="X1215" s="1">
        <v>0</v>
      </c>
      <c r="Y1215" s="1">
        <v>0</v>
      </c>
      <c r="Z1215" s="1">
        <v>0</v>
      </c>
    </row>
    <row r="1216" spans="1:26" x14ac:dyDescent="0.15">
      <c r="A1216">
        <f>主动技能!B1219</f>
        <v>1213</v>
      </c>
      <c r="B1216" s="4" t="str">
        <f>主动技能!H1219</f>
        <v>凰邪</v>
      </c>
      <c r="C1216" s="4" t="str">
        <f>主动技能!I1219</f>
        <v>对敌方单体攻击，造成100%攻击力（+597）点伤害。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>
        <f>主动技能!O1219</f>
        <v>0</v>
      </c>
      <c r="J1216">
        <f>主动技能!P1219</f>
        <v>0</v>
      </c>
      <c r="K1216">
        <f>主动技能!Q1219</f>
        <v>0</v>
      </c>
      <c r="L1216">
        <f>主动技能!R1219</f>
        <v>0</v>
      </c>
      <c r="M1216">
        <f>主动技能!S1219</f>
        <v>0</v>
      </c>
      <c r="N1216" t="str">
        <f>IF(主动技能!T1219="","",主动技能!T1219)</f>
        <v/>
      </c>
      <c r="O1216" t="str">
        <f>IF(主动技能!U1219="","",主动技能!U1219)</f>
        <v/>
      </c>
      <c r="P1216">
        <f>主动技能!V1219</f>
        <v>0</v>
      </c>
      <c r="Q1216">
        <f>主动技能!W1219</f>
        <v>0</v>
      </c>
      <c r="R1216">
        <f>主动技能!X1219</f>
        <v>0</v>
      </c>
      <c r="S1216">
        <f>主动技能!Y1219</f>
        <v>0</v>
      </c>
      <c r="T1216">
        <f>主动技能!Z1219</f>
        <v>100</v>
      </c>
      <c r="U1216">
        <f>主动技能!AB1219</f>
        <v>597</v>
      </c>
      <c r="V1216">
        <f>主动技能!AC1219</f>
        <v>0</v>
      </c>
      <c r="W1216">
        <f>主动技能!AD1219</f>
        <v>0</v>
      </c>
      <c r="X1216" s="1">
        <v>0</v>
      </c>
      <c r="Y1216" s="1">
        <v>0</v>
      </c>
      <c r="Z1216" s="1">
        <v>0</v>
      </c>
    </row>
    <row r="1217" spans="1:26" x14ac:dyDescent="0.15">
      <c r="A1217">
        <f>主动技能!B1220</f>
        <v>1214</v>
      </c>
      <c r="B1217" s="4" t="str">
        <f>主动技能!H1220</f>
        <v>凰邪</v>
      </c>
      <c r="C1217" s="4" t="str">
        <f>主动技能!I1220</f>
        <v>对敌方单体攻击，造成100%攻击力（+735）点伤害。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>
        <f>主动技能!O1220</f>
        <v>0</v>
      </c>
      <c r="J1217">
        <f>主动技能!P1220</f>
        <v>0</v>
      </c>
      <c r="K1217">
        <f>主动技能!Q1220</f>
        <v>0</v>
      </c>
      <c r="L1217">
        <f>主动技能!R1220</f>
        <v>0</v>
      </c>
      <c r="M1217">
        <f>主动技能!S1220</f>
        <v>0</v>
      </c>
      <c r="N1217" t="str">
        <f>IF(主动技能!T1220="","",主动技能!T1220)</f>
        <v/>
      </c>
      <c r="O1217" t="str">
        <f>IF(主动技能!U1220="","",主动技能!U1220)</f>
        <v/>
      </c>
      <c r="P1217">
        <f>主动技能!V1220</f>
        <v>0</v>
      </c>
      <c r="Q1217">
        <f>主动技能!W1220</f>
        <v>0</v>
      </c>
      <c r="R1217">
        <f>主动技能!X1220</f>
        <v>0</v>
      </c>
      <c r="S1217">
        <f>主动技能!Y1220</f>
        <v>0</v>
      </c>
      <c r="T1217">
        <f>主动技能!Z1220</f>
        <v>100</v>
      </c>
      <c r="U1217">
        <f>主动技能!AB1220</f>
        <v>735</v>
      </c>
      <c r="V1217">
        <f>主动技能!AC1220</f>
        <v>0</v>
      </c>
      <c r="W1217">
        <f>主动技能!AD1220</f>
        <v>0</v>
      </c>
      <c r="X1217" s="1">
        <v>0</v>
      </c>
      <c r="Y1217" s="1">
        <v>0</v>
      </c>
      <c r="Z1217" s="1">
        <v>0</v>
      </c>
    </row>
    <row r="1218" spans="1:26" x14ac:dyDescent="0.15">
      <c r="A1218">
        <f>主动技能!B1221</f>
        <v>1215</v>
      </c>
      <c r="B1218" s="4" t="str">
        <f>主动技能!H1221</f>
        <v>凰邪</v>
      </c>
      <c r="C1218" s="4" t="str">
        <f>主动技能!I1221</f>
        <v>对敌方单体攻击，造成100%攻击力（+906）点伤害。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>
        <f>主动技能!O1221</f>
        <v>0</v>
      </c>
      <c r="J1218">
        <f>主动技能!P1221</f>
        <v>0</v>
      </c>
      <c r="K1218">
        <f>主动技能!Q1221</f>
        <v>0</v>
      </c>
      <c r="L1218">
        <f>主动技能!R1221</f>
        <v>0</v>
      </c>
      <c r="M1218">
        <f>主动技能!S1221</f>
        <v>0</v>
      </c>
      <c r="N1218" t="str">
        <f>IF(主动技能!T1221="","",主动技能!T1221)</f>
        <v/>
      </c>
      <c r="O1218" t="str">
        <f>IF(主动技能!U1221="","",主动技能!U1221)</f>
        <v/>
      </c>
      <c r="P1218">
        <f>主动技能!V1221</f>
        <v>0</v>
      </c>
      <c r="Q1218">
        <f>主动技能!W1221</f>
        <v>0</v>
      </c>
      <c r="R1218">
        <f>主动技能!X1221</f>
        <v>0</v>
      </c>
      <c r="S1218">
        <f>主动技能!Y1221</f>
        <v>0</v>
      </c>
      <c r="T1218">
        <f>主动技能!Z1221</f>
        <v>100</v>
      </c>
      <c r="U1218">
        <f>主动技能!AB1221</f>
        <v>906</v>
      </c>
      <c r="V1218">
        <f>主动技能!AC1221</f>
        <v>0</v>
      </c>
      <c r="W1218">
        <f>主动技能!AD1221</f>
        <v>0</v>
      </c>
      <c r="X1218" s="1">
        <v>0</v>
      </c>
      <c r="Y1218" s="1">
        <v>0</v>
      </c>
      <c r="Z1218" s="1">
        <v>0</v>
      </c>
    </row>
    <row r="1219" spans="1:26" x14ac:dyDescent="0.15">
      <c r="A1219">
        <f>主动技能!B1222</f>
        <v>1216</v>
      </c>
      <c r="B1219" s="4" t="str">
        <f>主动技能!H1222</f>
        <v>凰邪</v>
      </c>
      <c r="C1219" s="4" t="str">
        <f>主动技能!I1222</f>
        <v>对敌方单体攻击，造成100%攻击力（+1115）点伤害。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>
        <f>主动技能!O1222</f>
        <v>0</v>
      </c>
      <c r="J1219">
        <f>主动技能!P1222</f>
        <v>0</v>
      </c>
      <c r="K1219">
        <f>主动技能!Q1222</f>
        <v>0</v>
      </c>
      <c r="L1219">
        <f>主动技能!R1222</f>
        <v>0</v>
      </c>
      <c r="M1219">
        <f>主动技能!S1222</f>
        <v>0</v>
      </c>
      <c r="N1219" t="str">
        <f>IF(主动技能!T1222="","",主动技能!T1222)</f>
        <v/>
      </c>
      <c r="O1219" t="str">
        <f>IF(主动技能!U1222="","",主动技能!U1222)</f>
        <v/>
      </c>
      <c r="P1219">
        <f>主动技能!V1222</f>
        <v>0</v>
      </c>
      <c r="Q1219">
        <f>主动技能!W1222</f>
        <v>0</v>
      </c>
      <c r="R1219">
        <f>主动技能!X1222</f>
        <v>0</v>
      </c>
      <c r="S1219">
        <f>主动技能!Y1222</f>
        <v>0</v>
      </c>
      <c r="T1219">
        <f>主动技能!Z1222</f>
        <v>100</v>
      </c>
      <c r="U1219">
        <f>主动技能!AB1222</f>
        <v>1115</v>
      </c>
      <c r="V1219">
        <f>主动技能!AC1222</f>
        <v>0</v>
      </c>
      <c r="W1219">
        <f>主动技能!AD1222</f>
        <v>0</v>
      </c>
      <c r="X1219" s="1">
        <v>0</v>
      </c>
      <c r="Y1219" s="1">
        <v>0</v>
      </c>
      <c r="Z1219" s="1">
        <v>0</v>
      </c>
    </row>
    <row r="1220" spans="1:26" x14ac:dyDescent="0.15">
      <c r="A1220">
        <f>主动技能!B1223</f>
        <v>1217</v>
      </c>
      <c r="B1220" s="4" t="str">
        <f>主动技能!H1223</f>
        <v>凰邪</v>
      </c>
      <c r="C1220" s="4" t="str">
        <f>主动技能!I1223</f>
        <v>对敌方单体攻击，造成100%攻击力（+1373）点伤害。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>
        <f>主动技能!O1223</f>
        <v>0</v>
      </c>
      <c r="J1220">
        <f>主动技能!P1223</f>
        <v>0</v>
      </c>
      <c r="K1220">
        <f>主动技能!Q1223</f>
        <v>0</v>
      </c>
      <c r="L1220">
        <f>主动技能!R1223</f>
        <v>0</v>
      </c>
      <c r="M1220">
        <f>主动技能!S1223</f>
        <v>0</v>
      </c>
      <c r="N1220" t="str">
        <f>IF(主动技能!T1223="","",主动技能!T1223)</f>
        <v/>
      </c>
      <c r="O1220" t="str">
        <f>IF(主动技能!U1223="","",主动技能!U1223)</f>
        <v/>
      </c>
      <c r="P1220">
        <f>主动技能!V1223</f>
        <v>0</v>
      </c>
      <c r="Q1220">
        <f>主动技能!W1223</f>
        <v>0</v>
      </c>
      <c r="R1220">
        <f>主动技能!X1223</f>
        <v>0</v>
      </c>
      <c r="S1220">
        <f>主动技能!Y1223</f>
        <v>0</v>
      </c>
      <c r="T1220">
        <f>主动技能!Z1223</f>
        <v>100</v>
      </c>
      <c r="U1220">
        <f>主动技能!AB1223</f>
        <v>1373</v>
      </c>
      <c r="V1220">
        <f>主动技能!AC1223</f>
        <v>0</v>
      </c>
      <c r="W1220">
        <f>主动技能!AD1223</f>
        <v>0</v>
      </c>
      <c r="X1220" s="1">
        <v>0</v>
      </c>
      <c r="Y1220" s="1">
        <v>0</v>
      </c>
      <c r="Z1220" s="1">
        <v>0</v>
      </c>
    </row>
    <row r="1221" spans="1:26" x14ac:dyDescent="0.15">
      <c r="A1221">
        <f>主动技能!B1224</f>
        <v>1218</v>
      </c>
      <c r="B1221" s="4" t="str">
        <f>主动技能!H1224</f>
        <v>凰邪</v>
      </c>
      <c r="C1221" s="4" t="str">
        <f>主动技能!I1224</f>
        <v>对敌方单体攻击，造成100%攻击力（+1691）点伤害。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>
        <f>主动技能!O1224</f>
        <v>0</v>
      </c>
      <c r="J1221">
        <f>主动技能!P1224</f>
        <v>0</v>
      </c>
      <c r="K1221">
        <f>主动技能!Q1224</f>
        <v>0</v>
      </c>
      <c r="L1221">
        <f>主动技能!R1224</f>
        <v>0</v>
      </c>
      <c r="M1221">
        <f>主动技能!S1224</f>
        <v>0</v>
      </c>
      <c r="N1221" t="str">
        <f>IF(主动技能!T1224="","",主动技能!T1224)</f>
        <v/>
      </c>
      <c r="O1221" t="str">
        <f>IF(主动技能!U1224="","",主动技能!U1224)</f>
        <v/>
      </c>
      <c r="P1221">
        <f>主动技能!V1224</f>
        <v>0</v>
      </c>
      <c r="Q1221">
        <f>主动技能!W1224</f>
        <v>0</v>
      </c>
      <c r="R1221">
        <f>主动技能!X1224</f>
        <v>0</v>
      </c>
      <c r="S1221">
        <f>主动技能!Y1224</f>
        <v>0</v>
      </c>
      <c r="T1221">
        <f>主动技能!Z1224</f>
        <v>100</v>
      </c>
      <c r="U1221">
        <f>主动技能!AB1224</f>
        <v>1691</v>
      </c>
      <c r="V1221">
        <f>主动技能!AC1224</f>
        <v>0</v>
      </c>
      <c r="W1221">
        <f>主动技能!AD1224</f>
        <v>0</v>
      </c>
      <c r="X1221" s="1">
        <v>0</v>
      </c>
      <c r="Y1221" s="1">
        <v>0</v>
      </c>
      <c r="Z1221" s="1">
        <v>0</v>
      </c>
    </row>
    <row r="1222" spans="1:26" x14ac:dyDescent="0.15">
      <c r="A1222">
        <f>主动技能!B1225</f>
        <v>1219</v>
      </c>
      <c r="B1222" s="4" t="str">
        <f>主动技能!H1225</f>
        <v>凰邪</v>
      </c>
      <c r="C1222" s="4" t="str">
        <f>主动技能!I1225</f>
        <v>对敌方单体攻击，造成100%攻击力（+2082）点伤害。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>
        <f>主动技能!O1225</f>
        <v>0</v>
      </c>
      <c r="J1222">
        <f>主动技能!P1225</f>
        <v>0</v>
      </c>
      <c r="K1222">
        <f>主动技能!Q1225</f>
        <v>0</v>
      </c>
      <c r="L1222">
        <f>主动技能!R1225</f>
        <v>0</v>
      </c>
      <c r="M1222">
        <f>主动技能!S1225</f>
        <v>0</v>
      </c>
      <c r="N1222" t="str">
        <f>IF(主动技能!T1225="","",主动技能!T1225)</f>
        <v/>
      </c>
      <c r="O1222" t="str">
        <f>IF(主动技能!U1225="","",主动技能!U1225)</f>
        <v/>
      </c>
      <c r="P1222">
        <f>主动技能!V1225</f>
        <v>0</v>
      </c>
      <c r="Q1222">
        <f>主动技能!W1225</f>
        <v>0</v>
      </c>
      <c r="R1222">
        <f>主动技能!X1225</f>
        <v>0</v>
      </c>
      <c r="S1222">
        <f>主动技能!Y1225</f>
        <v>0</v>
      </c>
      <c r="T1222">
        <f>主动技能!Z1225</f>
        <v>100</v>
      </c>
      <c r="U1222">
        <f>主动技能!AB1225</f>
        <v>2082</v>
      </c>
      <c r="V1222">
        <f>主动技能!AC1225</f>
        <v>0</v>
      </c>
      <c r="W1222">
        <f>主动技能!AD1225</f>
        <v>0</v>
      </c>
      <c r="X1222" s="1">
        <v>0</v>
      </c>
      <c r="Y1222" s="1">
        <v>0</v>
      </c>
      <c r="Z1222" s="1">
        <v>0</v>
      </c>
    </row>
    <row r="1223" spans="1:26" x14ac:dyDescent="0.15">
      <c r="A1223">
        <f>主动技能!B1226</f>
        <v>1220</v>
      </c>
      <c r="B1223" s="4" t="str">
        <f>主动技能!H1226</f>
        <v>凰邪</v>
      </c>
      <c r="C1223" s="4" t="str">
        <f>主动技能!I1226</f>
        <v>对敌方单体攻击，造成100%攻击力（+2563）点伤害。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>
        <f>主动技能!O1226</f>
        <v>0</v>
      </c>
      <c r="J1223">
        <f>主动技能!P1226</f>
        <v>0</v>
      </c>
      <c r="K1223">
        <f>主动技能!Q1226</f>
        <v>0</v>
      </c>
      <c r="L1223">
        <f>主动技能!R1226</f>
        <v>0</v>
      </c>
      <c r="M1223">
        <f>主动技能!S1226</f>
        <v>0</v>
      </c>
      <c r="N1223" t="str">
        <f>IF(主动技能!T1226="","",主动技能!T1226)</f>
        <v/>
      </c>
      <c r="O1223" t="str">
        <f>IF(主动技能!U1226="","",主动技能!U1226)</f>
        <v/>
      </c>
      <c r="P1223">
        <f>主动技能!V1226</f>
        <v>0</v>
      </c>
      <c r="Q1223">
        <f>主动技能!W1226</f>
        <v>0</v>
      </c>
      <c r="R1223">
        <f>主动技能!X1226</f>
        <v>0</v>
      </c>
      <c r="S1223">
        <f>主动技能!Y1226</f>
        <v>0</v>
      </c>
      <c r="T1223">
        <f>主动技能!Z1226</f>
        <v>100</v>
      </c>
      <c r="U1223">
        <f>主动技能!AB1226</f>
        <v>2563</v>
      </c>
      <c r="V1223">
        <f>主动技能!AC1226</f>
        <v>0</v>
      </c>
      <c r="W1223">
        <f>主动技能!AD1226</f>
        <v>0</v>
      </c>
      <c r="X1223" s="1">
        <v>0</v>
      </c>
      <c r="Y1223" s="1">
        <v>0</v>
      </c>
      <c r="Z1223" s="1">
        <v>0</v>
      </c>
    </row>
    <row r="1224" spans="1:26" x14ac:dyDescent="0.15">
      <c r="A1224">
        <f>主动技能!B1227</f>
        <v>1221</v>
      </c>
      <c r="B1224" s="4" t="str">
        <f>主动技能!H1227</f>
        <v>回春术</v>
      </c>
      <c r="C1224" s="4" t="str">
        <f>主动技能!I1227</f>
        <v>对己方任意单体回复生命121</v>
      </c>
      <c r="D1224" s="4">
        <f>VLOOKUP(主动技能!J1227,对应表!F:G,2,FALSE)</f>
        <v>2</v>
      </c>
      <c r="E1224" s="4">
        <f>VLOOKUP(主动技能!K1227,对应表!J:K,2,FALSE)</f>
        <v>3</v>
      </c>
      <c r="F1224" s="4">
        <f>VLOOKUP(主动技能!L1227,对应表!N:O,2,FALSE)</f>
        <v>1</v>
      </c>
      <c r="G1224" s="4">
        <f>IF(主动技能!M1227="必中",2,1)</f>
        <v>2</v>
      </c>
      <c r="H1224" s="4">
        <f>主动技能!N1227</f>
        <v>100</v>
      </c>
      <c r="I1224" s="4">
        <f>主动技能!O1227</f>
        <v>0</v>
      </c>
      <c r="J1224">
        <f>主动技能!P1227</f>
        <v>0</v>
      </c>
      <c r="K1224">
        <f>主动技能!Q1227</f>
        <v>0</v>
      </c>
      <c r="L1224">
        <f>主动技能!R1227</f>
        <v>0</v>
      </c>
      <c r="M1224">
        <f>主动技能!S1227</f>
        <v>0</v>
      </c>
      <c r="N1224" t="str">
        <f>IF(主动技能!T1227="","",主动技能!T1227)</f>
        <v>4:100:2:0</v>
      </c>
      <c r="O1224" t="str">
        <f>IF(主动技能!U1227="","",主动技能!U1227)</f>
        <v/>
      </c>
      <c r="P1224">
        <f>主动技能!V1227</f>
        <v>0</v>
      </c>
      <c r="Q1224">
        <f>主动技能!W1227</f>
        <v>0</v>
      </c>
      <c r="R1224">
        <f>主动技能!X1227</f>
        <v>0</v>
      </c>
      <c r="S1224">
        <f>主动技能!Y1227</f>
        <v>50</v>
      </c>
      <c r="T1224">
        <f>主动技能!Z1227</f>
        <v>0</v>
      </c>
      <c r="U1224">
        <f>主动技能!AB1227</f>
        <v>0</v>
      </c>
      <c r="V1224">
        <f>主动技能!AC1227</f>
        <v>0</v>
      </c>
      <c r="W1224">
        <f>主动技能!AD1227</f>
        <v>0</v>
      </c>
      <c r="X1224" s="1">
        <v>0</v>
      </c>
      <c r="Y1224" s="1">
        <v>0</v>
      </c>
      <c r="Z1224" s="1">
        <v>0</v>
      </c>
    </row>
    <row r="1225" spans="1:26" x14ac:dyDescent="0.15">
      <c r="A1225">
        <f>主动技能!B1228</f>
        <v>1222</v>
      </c>
      <c r="B1225" s="4" t="str">
        <f>主动技能!H1228</f>
        <v>回春术</v>
      </c>
      <c r="C1225" s="4" t="str">
        <f>主动技能!I1228</f>
        <v>对己方任意单体回复生命179</v>
      </c>
      <c r="D1225" s="4">
        <f>VLOOKUP(主动技能!J1228,对应表!F:G,2,FALSE)</f>
        <v>2</v>
      </c>
      <c r="E1225" s="4">
        <f>VLOOKUP(主动技能!K1228,对应表!J:K,2,FALSE)</f>
        <v>3</v>
      </c>
      <c r="F1225" s="4">
        <f>VLOOKUP(主动技能!L1228,对应表!N:O,2,FALSE)</f>
        <v>1</v>
      </c>
      <c r="G1225" s="4">
        <f>IF(主动技能!M1228="必中",2,1)</f>
        <v>2</v>
      </c>
      <c r="H1225" s="4">
        <f>主动技能!N1228</f>
        <v>100</v>
      </c>
      <c r="I1225" s="4">
        <f>主动技能!O1228</f>
        <v>0</v>
      </c>
      <c r="J1225">
        <f>主动技能!P1228</f>
        <v>0</v>
      </c>
      <c r="K1225">
        <f>主动技能!Q1228</f>
        <v>0</v>
      </c>
      <c r="L1225">
        <f>主动技能!R1228</f>
        <v>0</v>
      </c>
      <c r="M1225">
        <f>主动技能!S1228</f>
        <v>0</v>
      </c>
      <c r="N1225" t="str">
        <f>IF(主动技能!T1228="","",主动技能!T1228)</f>
        <v>5:100:2:0</v>
      </c>
      <c r="O1225" t="str">
        <f>IF(主动技能!U1228="","",主动技能!U1228)</f>
        <v/>
      </c>
      <c r="P1225">
        <f>主动技能!V1228</f>
        <v>0</v>
      </c>
      <c r="Q1225">
        <f>主动技能!W1228</f>
        <v>0</v>
      </c>
      <c r="R1225">
        <f>主动技能!X1228</f>
        <v>0</v>
      </c>
      <c r="S1225">
        <f>主动技能!Y1228</f>
        <v>50</v>
      </c>
      <c r="T1225">
        <f>主动技能!Z1228</f>
        <v>0</v>
      </c>
      <c r="U1225">
        <f>主动技能!AB1228</f>
        <v>0</v>
      </c>
      <c r="V1225">
        <f>主动技能!AC1228</f>
        <v>0</v>
      </c>
      <c r="W1225">
        <f>主动技能!AD1228</f>
        <v>0</v>
      </c>
      <c r="X1225" s="1">
        <v>0</v>
      </c>
      <c r="Y1225" s="1">
        <v>0</v>
      </c>
      <c r="Z1225" s="1">
        <v>0</v>
      </c>
    </row>
    <row r="1226" spans="1:26" x14ac:dyDescent="0.15">
      <c r="A1226">
        <f>主动技能!B1229</f>
        <v>1223</v>
      </c>
      <c r="B1226" s="4" t="str">
        <f>主动技能!H1229</f>
        <v>回春术</v>
      </c>
      <c r="C1226" s="4" t="str">
        <f>主动技能!I1229</f>
        <v>对己方任意单体回复生命236</v>
      </c>
      <c r="D1226" s="4">
        <f>VLOOKUP(主动技能!J1229,对应表!F:G,2,FALSE)</f>
        <v>2</v>
      </c>
      <c r="E1226" s="4">
        <f>VLOOKUP(主动技能!K1229,对应表!J:K,2,FALSE)</f>
        <v>3</v>
      </c>
      <c r="F1226" s="4">
        <f>VLOOKUP(主动技能!L1229,对应表!N:O,2,FALSE)</f>
        <v>1</v>
      </c>
      <c r="G1226" s="4">
        <f>IF(主动技能!M1229="必中",2,1)</f>
        <v>2</v>
      </c>
      <c r="H1226" s="4">
        <f>主动技能!N1229</f>
        <v>100</v>
      </c>
      <c r="I1226" s="4">
        <f>主动技能!O1229</f>
        <v>0</v>
      </c>
      <c r="J1226">
        <f>主动技能!P1229</f>
        <v>0</v>
      </c>
      <c r="K1226">
        <f>主动技能!Q1229</f>
        <v>0</v>
      </c>
      <c r="L1226">
        <f>主动技能!R1229</f>
        <v>0</v>
      </c>
      <c r="M1226">
        <f>主动技能!S1229</f>
        <v>0</v>
      </c>
      <c r="N1226" t="str">
        <f>IF(主动技能!T1229="","",主动技能!T1229)</f>
        <v>6:100:2:0</v>
      </c>
      <c r="O1226" t="str">
        <f>IF(主动技能!U1229="","",主动技能!U1229)</f>
        <v/>
      </c>
      <c r="P1226">
        <f>主动技能!V1229</f>
        <v>0</v>
      </c>
      <c r="Q1226">
        <f>主动技能!W1229</f>
        <v>0</v>
      </c>
      <c r="R1226">
        <f>主动技能!X1229</f>
        <v>0</v>
      </c>
      <c r="S1226">
        <f>主动技能!Y1229</f>
        <v>50</v>
      </c>
      <c r="T1226">
        <f>主动技能!Z1229</f>
        <v>0</v>
      </c>
      <c r="U1226">
        <f>主动技能!AB1229</f>
        <v>0</v>
      </c>
      <c r="V1226">
        <f>主动技能!AC1229</f>
        <v>0</v>
      </c>
      <c r="W1226">
        <f>主动技能!AD1229</f>
        <v>0</v>
      </c>
      <c r="X1226" s="1">
        <v>0</v>
      </c>
      <c r="Y1226" s="1">
        <v>0</v>
      </c>
      <c r="Z1226" s="1">
        <v>0</v>
      </c>
    </row>
    <row r="1227" spans="1:26" x14ac:dyDescent="0.15">
      <c r="A1227">
        <f>主动技能!B1230</f>
        <v>1224</v>
      </c>
      <c r="B1227" s="4" t="str">
        <f>主动技能!H1230</f>
        <v>回春术</v>
      </c>
      <c r="C1227" s="4" t="str">
        <f>主动技能!I1230</f>
        <v>对己方任意单体回复生命294</v>
      </c>
      <c r="D1227" s="4">
        <f>VLOOKUP(主动技能!J1230,对应表!F:G,2,FALSE)</f>
        <v>2</v>
      </c>
      <c r="E1227" s="4">
        <f>VLOOKUP(主动技能!K1230,对应表!J:K,2,FALSE)</f>
        <v>3</v>
      </c>
      <c r="F1227" s="4">
        <f>VLOOKUP(主动技能!L1230,对应表!N:O,2,FALSE)</f>
        <v>1</v>
      </c>
      <c r="G1227" s="4">
        <f>IF(主动技能!M1230="必中",2,1)</f>
        <v>2</v>
      </c>
      <c r="H1227" s="4">
        <f>主动技能!N1230</f>
        <v>100</v>
      </c>
      <c r="I1227" s="4">
        <f>主动技能!O1230</f>
        <v>0</v>
      </c>
      <c r="J1227">
        <f>主动技能!P1230</f>
        <v>0</v>
      </c>
      <c r="K1227">
        <f>主动技能!Q1230</f>
        <v>0</v>
      </c>
      <c r="L1227">
        <f>主动技能!R1230</f>
        <v>0</v>
      </c>
      <c r="M1227">
        <f>主动技能!S1230</f>
        <v>0</v>
      </c>
      <c r="N1227" t="str">
        <f>IF(主动技能!T1230="","",主动技能!T1230)</f>
        <v>7:100:2:0</v>
      </c>
      <c r="O1227" t="str">
        <f>IF(主动技能!U1230="","",主动技能!U1230)</f>
        <v/>
      </c>
      <c r="P1227">
        <f>主动技能!V1230</f>
        <v>0</v>
      </c>
      <c r="Q1227">
        <f>主动技能!W1230</f>
        <v>0</v>
      </c>
      <c r="R1227">
        <f>主动技能!X1230</f>
        <v>0</v>
      </c>
      <c r="S1227">
        <f>主动技能!Y1230</f>
        <v>50</v>
      </c>
      <c r="T1227">
        <f>主动技能!Z1230</f>
        <v>0</v>
      </c>
      <c r="U1227">
        <f>主动技能!AB1230</f>
        <v>0</v>
      </c>
      <c r="V1227">
        <f>主动技能!AC1230</f>
        <v>0</v>
      </c>
      <c r="W1227">
        <f>主动技能!AD1230</f>
        <v>0</v>
      </c>
      <c r="X1227" s="1">
        <v>0</v>
      </c>
      <c r="Y1227" s="1">
        <v>0</v>
      </c>
      <c r="Z1227" s="1">
        <v>0</v>
      </c>
    </row>
    <row r="1228" spans="1:26" x14ac:dyDescent="0.15">
      <c r="A1228">
        <f>主动技能!B1231</f>
        <v>1225</v>
      </c>
      <c r="B1228" s="4" t="str">
        <f>主动技能!H1231</f>
        <v>回春术</v>
      </c>
      <c r="C1228" s="4" t="str">
        <f>主动技能!I1231</f>
        <v>对己方任意单体回复生命361</v>
      </c>
      <c r="D1228" s="4">
        <f>VLOOKUP(主动技能!J1231,对应表!F:G,2,FALSE)</f>
        <v>2</v>
      </c>
      <c r="E1228" s="4">
        <f>VLOOKUP(主动技能!K1231,对应表!J:K,2,FALSE)</f>
        <v>3</v>
      </c>
      <c r="F1228" s="4">
        <f>VLOOKUP(主动技能!L1231,对应表!N:O,2,FALSE)</f>
        <v>1</v>
      </c>
      <c r="G1228" s="4">
        <f>IF(主动技能!M1231="必中",2,1)</f>
        <v>2</v>
      </c>
      <c r="H1228" s="4">
        <f>主动技能!N1231</f>
        <v>100</v>
      </c>
      <c r="I1228" s="4">
        <f>主动技能!O1231</f>
        <v>0</v>
      </c>
      <c r="J1228">
        <f>主动技能!P1231</f>
        <v>0</v>
      </c>
      <c r="K1228">
        <f>主动技能!Q1231</f>
        <v>0</v>
      </c>
      <c r="L1228">
        <f>主动技能!R1231</f>
        <v>0</v>
      </c>
      <c r="M1228">
        <f>主动技能!S1231</f>
        <v>0</v>
      </c>
      <c r="N1228" t="str">
        <f>IF(主动技能!T1231="","",主动技能!T1231)</f>
        <v>8:100:2:0</v>
      </c>
      <c r="O1228" t="str">
        <f>IF(主动技能!U1231="","",主动技能!U1231)</f>
        <v/>
      </c>
      <c r="P1228">
        <f>主动技能!V1231</f>
        <v>0</v>
      </c>
      <c r="Q1228">
        <f>主动技能!W1231</f>
        <v>0</v>
      </c>
      <c r="R1228">
        <f>主动技能!X1231</f>
        <v>0</v>
      </c>
      <c r="S1228">
        <f>主动技能!Y1231</f>
        <v>50</v>
      </c>
      <c r="T1228">
        <f>主动技能!Z1231</f>
        <v>0</v>
      </c>
      <c r="U1228">
        <f>主动技能!AB1231</f>
        <v>0</v>
      </c>
      <c r="V1228">
        <f>主动技能!AC1231</f>
        <v>0</v>
      </c>
      <c r="W1228">
        <f>主动技能!AD1231</f>
        <v>0</v>
      </c>
      <c r="X1228" s="1">
        <v>0</v>
      </c>
      <c r="Y1228" s="1">
        <v>0</v>
      </c>
      <c r="Z1228" s="1">
        <v>0</v>
      </c>
    </row>
    <row r="1229" spans="1:26" x14ac:dyDescent="0.15">
      <c r="A1229">
        <f>主动技能!B1232</f>
        <v>1226</v>
      </c>
      <c r="B1229" s="4" t="str">
        <f>主动技能!H1232</f>
        <v>回春术</v>
      </c>
      <c r="C1229" s="4" t="str">
        <f>主动技能!I1232</f>
        <v>对己方任意单体回复生命445</v>
      </c>
      <c r="D1229" s="4">
        <f>VLOOKUP(主动技能!J1232,对应表!F:G,2,FALSE)</f>
        <v>2</v>
      </c>
      <c r="E1229" s="4">
        <f>VLOOKUP(主动技能!K1232,对应表!J:K,2,FALSE)</f>
        <v>3</v>
      </c>
      <c r="F1229" s="4">
        <f>VLOOKUP(主动技能!L1232,对应表!N:O,2,FALSE)</f>
        <v>1</v>
      </c>
      <c r="G1229" s="4">
        <f>IF(主动技能!M1232="必中",2,1)</f>
        <v>2</v>
      </c>
      <c r="H1229" s="4">
        <f>主动技能!N1232</f>
        <v>100</v>
      </c>
      <c r="I1229" s="4">
        <f>主动技能!O1232</f>
        <v>0</v>
      </c>
      <c r="J1229">
        <f>主动技能!P1232</f>
        <v>0</v>
      </c>
      <c r="K1229">
        <f>主动技能!Q1232</f>
        <v>0</v>
      </c>
      <c r="L1229">
        <f>主动技能!R1232</f>
        <v>0</v>
      </c>
      <c r="M1229">
        <f>主动技能!S1232</f>
        <v>0</v>
      </c>
      <c r="N1229" t="str">
        <f>IF(主动技能!T1232="","",主动技能!T1232)</f>
        <v>9:100:2:0</v>
      </c>
      <c r="O1229" t="str">
        <f>IF(主动技能!U1232="","",主动技能!U1232)</f>
        <v/>
      </c>
      <c r="P1229">
        <f>主动技能!V1232</f>
        <v>0</v>
      </c>
      <c r="Q1229">
        <f>主动技能!W1232</f>
        <v>0</v>
      </c>
      <c r="R1229">
        <f>主动技能!X1232</f>
        <v>0</v>
      </c>
      <c r="S1229">
        <f>主动技能!Y1232</f>
        <v>50</v>
      </c>
      <c r="T1229">
        <f>主动技能!Z1232</f>
        <v>0</v>
      </c>
      <c r="U1229">
        <f>主动技能!AB1232</f>
        <v>0</v>
      </c>
      <c r="V1229">
        <f>主动技能!AC1232</f>
        <v>0</v>
      </c>
      <c r="W1229">
        <f>主动技能!AD1232</f>
        <v>0</v>
      </c>
      <c r="X1229" s="1">
        <v>0</v>
      </c>
      <c r="Y1229" s="1">
        <v>0</v>
      </c>
      <c r="Z1229" s="1">
        <v>0</v>
      </c>
    </row>
    <row r="1230" spans="1:26" x14ac:dyDescent="0.15">
      <c r="A1230">
        <f>主动技能!B1233</f>
        <v>1227</v>
      </c>
      <c r="B1230" s="4" t="str">
        <f>主动技能!H1233</f>
        <v>回春术</v>
      </c>
      <c r="C1230" s="4" t="str">
        <f>主动技能!I1233</f>
        <v>对己方任意单体回复生命548</v>
      </c>
      <c r="D1230" s="4">
        <f>VLOOKUP(主动技能!J1233,对应表!F:G,2,FALSE)</f>
        <v>2</v>
      </c>
      <c r="E1230" s="4">
        <f>VLOOKUP(主动技能!K1233,对应表!J:K,2,FALSE)</f>
        <v>3</v>
      </c>
      <c r="F1230" s="4">
        <f>VLOOKUP(主动技能!L1233,对应表!N:O,2,FALSE)</f>
        <v>1</v>
      </c>
      <c r="G1230" s="4">
        <f>IF(主动技能!M1233="必中",2,1)</f>
        <v>2</v>
      </c>
      <c r="H1230" s="4">
        <f>主动技能!N1233</f>
        <v>100</v>
      </c>
      <c r="I1230" s="4">
        <f>主动技能!O1233</f>
        <v>0</v>
      </c>
      <c r="J1230">
        <f>主动技能!P1233</f>
        <v>0</v>
      </c>
      <c r="K1230">
        <f>主动技能!Q1233</f>
        <v>0</v>
      </c>
      <c r="L1230">
        <f>主动技能!R1233</f>
        <v>0</v>
      </c>
      <c r="M1230">
        <f>主动技能!S1233</f>
        <v>0</v>
      </c>
      <c r="N1230" t="str">
        <f>IF(主动技能!T1233="","",主动技能!T1233)</f>
        <v>10:100:2:0</v>
      </c>
      <c r="O1230" t="str">
        <f>IF(主动技能!U1233="","",主动技能!U1233)</f>
        <v/>
      </c>
      <c r="P1230">
        <f>主动技能!V1233</f>
        <v>0</v>
      </c>
      <c r="Q1230">
        <f>主动技能!W1233</f>
        <v>0</v>
      </c>
      <c r="R1230">
        <f>主动技能!X1233</f>
        <v>0</v>
      </c>
      <c r="S1230">
        <f>主动技能!Y1233</f>
        <v>50</v>
      </c>
      <c r="T1230">
        <f>主动技能!Z1233</f>
        <v>0</v>
      </c>
      <c r="U1230">
        <f>主动技能!AB1233</f>
        <v>0</v>
      </c>
      <c r="V1230">
        <f>主动技能!AC1233</f>
        <v>0</v>
      </c>
      <c r="W1230">
        <f>主动技能!AD1233</f>
        <v>0</v>
      </c>
      <c r="X1230" s="1">
        <v>0</v>
      </c>
      <c r="Y1230" s="1">
        <v>0</v>
      </c>
      <c r="Z1230" s="1">
        <v>0</v>
      </c>
    </row>
    <row r="1231" spans="1:26" x14ac:dyDescent="0.15">
      <c r="A1231">
        <f>主动技能!B1234</f>
        <v>1228</v>
      </c>
      <c r="B1231" s="4" t="str">
        <f>主动技能!H1234</f>
        <v>回春术</v>
      </c>
      <c r="C1231" s="4" t="str">
        <f>主动技能!I1234</f>
        <v>对己方任意单体回复生命675</v>
      </c>
      <c r="D1231" s="4">
        <f>VLOOKUP(主动技能!J1234,对应表!F:G,2,FALSE)</f>
        <v>2</v>
      </c>
      <c r="E1231" s="4">
        <f>VLOOKUP(主动技能!K1234,对应表!J:K,2,FALSE)</f>
        <v>3</v>
      </c>
      <c r="F1231" s="4">
        <f>VLOOKUP(主动技能!L1234,对应表!N:O,2,FALSE)</f>
        <v>1</v>
      </c>
      <c r="G1231" s="4">
        <f>IF(主动技能!M1234="必中",2,1)</f>
        <v>2</v>
      </c>
      <c r="H1231" s="4">
        <f>主动技能!N1234</f>
        <v>100</v>
      </c>
      <c r="I1231" s="4">
        <f>主动技能!O1234</f>
        <v>0</v>
      </c>
      <c r="J1231">
        <f>主动技能!P1234</f>
        <v>0</v>
      </c>
      <c r="K1231">
        <f>主动技能!Q1234</f>
        <v>0</v>
      </c>
      <c r="L1231">
        <f>主动技能!R1234</f>
        <v>0</v>
      </c>
      <c r="M1231">
        <f>主动技能!S1234</f>
        <v>0</v>
      </c>
      <c r="N1231" t="str">
        <f>IF(主动技能!T1234="","",主动技能!T1234)</f>
        <v>11:100:2:0</v>
      </c>
      <c r="O1231" t="str">
        <f>IF(主动技能!U1234="","",主动技能!U1234)</f>
        <v/>
      </c>
      <c r="P1231">
        <f>主动技能!V1234</f>
        <v>0</v>
      </c>
      <c r="Q1231">
        <f>主动技能!W1234</f>
        <v>0</v>
      </c>
      <c r="R1231">
        <f>主动技能!X1234</f>
        <v>0</v>
      </c>
      <c r="S1231">
        <f>主动技能!Y1234</f>
        <v>50</v>
      </c>
      <c r="T1231">
        <f>主动技能!Z1234</f>
        <v>0</v>
      </c>
      <c r="U1231">
        <f>主动技能!AB1234</f>
        <v>0</v>
      </c>
      <c r="V1231">
        <f>主动技能!AC1234</f>
        <v>0</v>
      </c>
      <c r="W1231">
        <f>主动技能!AD1234</f>
        <v>0</v>
      </c>
      <c r="X1231" s="1">
        <v>0</v>
      </c>
      <c r="Y1231" s="1">
        <v>0</v>
      </c>
      <c r="Z1231" s="1">
        <v>0</v>
      </c>
    </row>
    <row r="1232" spans="1:26" x14ac:dyDescent="0.15">
      <c r="A1232">
        <f>主动技能!B1235</f>
        <v>1229</v>
      </c>
      <c r="B1232" s="4" t="str">
        <f>主动技能!H1235</f>
        <v>回春术</v>
      </c>
      <c r="C1232" s="4" t="str">
        <f>主动技能!I1235</f>
        <v>对己方任意单体回复生命832</v>
      </c>
      <c r="D1232" s="4">
        <f>VLOOKUP(主动技能!J1235,对应表!F:G,2,FALSE)</f>
        <v>2</v>
      </c>
      <c r="E1232" s="4">
        <f>VLOOKUP(主动技能!K1235,对应表!J:K,2,FALSE)</f>
        <v>3</v>
      </c>
      <c r="F1232" s="4">
        <f>VLOOKUP(主动技能!L1235,对应表!N:O,2,FALSE)</f>
        <v>1</v>
      </c>
      <c r="G1232" s="4">
        <f>IF(主动技能!M1235="必中",2,1)</f>
        <v>2</v>
      </c>
      <c r="H1232" s="4">
        <f>主动技能!N1235</f>
        <v>100</v>
      </c>
      <c r="I1232" s="4">
        <f>主动技能!O1235</f>
        <v>0</v>
      </c>
      <c r="J1232">
        <f>主动技能!P1235</f>
        <v>0</v>
      </c>
      <c r="K1232">
        <f>主动技能!Q1235</f>
        <v>0</v>
      </c>
      <c r="L1232">
        <f>主动技能!R1235</f>
        <v>0</v>
      </c>
      <c r="M1232">
        <f>主动技能!S1235</f>
        <v>0</v>
      </c>
      <c r="N1232" t="str">
        <f>IF(主动技能!T1235="","",主动技能!T1235)</f>
        <v>12:100:2:0</v>
      </c>
      <c r="O1232" t="str">
        <f>IF(主动技能!U1235="","",主动技能!U1235)</f>
        <v/>
      </c>
      <c r="P1232">
        <f>主动技能!V1235</f>
        <v>0</v>
      </c>
      <c r="Q1232">
        <f>主动技能!W1235</f>
        <v>0</v>
      </c>
      <c r="R1232">
        <f>主动技能!X1235</f>
        <v>0</v>
      </c>
      <c r="S1232">
        <f>主动技能!Y1235</f>
        <v>50</v>
      </c>
      <c r="T1232">
        <f>主动技能!Z1235</f>
        <v>0</v>
      </c>
      <c r="U1232">
        <f>主动技能!AB1235</f>
        <v>0</v>
      </c>
      <c r="V1232">
        <f>主动技能!AC1235</f>
        <v>0</v>
      </c>
      <c r="W1232">
        <f>主动技能!AD1235</f>
        <v>0</v>
      </c>
      <c r="X1232" s="1">
        <v>0</v>
      </c>
      <c r="Y1232" s="1">
        <v>0</v>
      </c>
      <c r="Z1232" s="1">
        <v>0</v>
      </c>
    </row>
    <row r="1233" spans="1:26" x14ac:dyDescent="0.15">
      <c r="A1233">
        <f>主动技能!B1236</f>
        <v>1230</v>
      </c>
      <c r="B1233" s="4" t="str">
        <f>主动技能!H1236</f>
        <v>回春术</v>
      </c>
      <c r="C1233" s="4" t="str">
        <f>主动技能!I1236</f>
        <v>对己方任意单体回复生命1024</v>
      </c>
      <c r="D1233" s="4">
        <f>VLOOKUP(主动技能!J1236,对应表!F:G,2,FALSE)</f>
        <v>2</v>
      </c>
      <c r="E1233" s="4">
        <f>VLOOKUP(主动技能!K1236,对应表!J:K,2,FALSE)</f>
        <v>3</v>
      </c>
      <c r="F1233" s="4">
        <f>VLOOKUP(主动技能!L1236,对应表!N:O,2,FALSE)</f>
        <v>1</v>
      </c>
      <c r="G1233" s="4">
        <f>IF(主动技能!M1236="必中",2,1)</f>
        <v>2</v>
      </c>
      <c r="H1233" s="4">
        <f>主动技能!N1236</f>
        <v>100</v>
      </c>
      <c r="I1233" s="4">
        <f>主动技能!O1236</f>
        <v>0</v>
      </c>
      <c r="J1233">
        <f>主动技能!P1236</f>
        <v>0</v>
      </c>
      <c r="K1233">
        <f>主动技能!Q1236</f>
        <v>0</v>
      </c>
      <c r="L1233">
        <f>主动技能!R1236</f>
        <v>0</v>
      </c>
      <c r="M1233">
        <f>主动技能!S1236</f>
        <v>0</v>
      </c>
      <c r="N1233" t="str">
        <f>IF(主动技能!T1236="","",主动技能!T1236)</f>
        <v>13:100:2:0</v>
      </c>
      <c r="O1233" t="str">
        <f>IF(主动技能!U1236="","",主动技能!U1236)</f>
        <v/>
      </c>
      <c r="P1233">
        <f>主动技能!V1236</f>
        <v>0</v>
      </c>
      <c r="Q1233">
        <f>主动技能!W1236</f>
        <v>0</v>
      </c>
      <c r="R1233">
        <f>主动技能!X1236</f>
        <v>0</v>
      </c>
      <c r="S1233">
        <f>主动技能!Y1236</f>
        <v>50</v>
      </c>
      <c r="T1233">
        <f>主动技能!Z1236</f>
        <v>0</v>
      </c>
      <c r="U1233">
        <f>主动技能!AB1236</f>
        <v>0</v>
      </c>
      <c r="V1233">
        <f>主动技能!AC1236</f>
        <v>0</v>
      </c>
      <c r="W1233">
        <f>主动技能!AD1236</f>
        <v>0</v>
      </c>
      <c r="X1233" s="1">
        <v>0</v>
      </c>
      <c r="Y1233" s="1">
        <v>0</v>
      </c>
      <c r="Z1233" s="1">
        <v>0</v>
      </c>
    </row>
    <row r="1234" spans="1:26" x14ac:dyDescent="0.15">
      <c r="A1234">
        <f>主动技能!B1237</f>
        <v>1231</v>
      </c>
      <c r="B1234" s="4" t="str">
        <f>主动技能!H1237</f>
        <v>回春术</v>
      </c>
      <c r="C1234" s="4" t="str">
        <f>主动技能!I1237</f>
        <v>对己方任意单体回复生命1261</v>
      </c>
      <c r="D1234" s="4">
        <f>VLOOKUP(主动技能!J1237,对应表!F:G,2,FALSE)</f>
        <v>2</v>
      </c>
      <c r="E1234" s="4">
        <f>VLOOKUP(主动技能!K1237,对应表!J:K,2,FALSE)</f>
        <v>3</v>
      </c>
      <c r="F1234" s="4">
        <f>VLOOKUP(主动技能!L1237,对应表!N:O,2,FALSE)</f>
        <v>1</v>
      </c>
      <c r="G1234" s="4">
        <f>IF(主动技能!M1237="必中",2,1)</f>
        <v>2</v>
      </c>
      <c r="H1234" s="4">
        <f>主动技能!N1237</f>
        <v>100</v>
      </c>
      <c r="I1234" s="4">
        <f>主动技能!O1237</f>
        <v>0</v>
      </c>
      <c r="J1234">
        <f>主动技能!P1237</f>
        <v>0</v>
      </c>
      <c r="K1234">
        <f>主动技能!Q1237</f>
        <v>0</v>
      </c>
      <c r="L1234">
        <f>主动技能!R1237</f>
        <v>0</v>
      </c>
      <c r="M1234">
        <f>主动技能!S1237</f>
        <v>0</v>
      </c>
      <c r="N1234" t="str">
        <f>IF(主动技能!T1237="","",主动技能!T1237)</f>
        <v>14:100:2:0</v>
      </c>
      <c r="O1234" t="str">
        <f>IF(主动技能!U1237="","",主动技能!U1237)</f>
        <v/>
      </c>
      <c r="P1234">
        <f>主动技能!V1237</f>
        <v>0</v>
      </c>
      <c r="Q1234">
        <f>主动技能!W1237</f>
        <v>0</v>
      </c>
      <c r="R1234">
        <f>主动技能!X1237</f>
        <v>0</v>
      </c>
      <c r="S1234">
        <f>主动技能!Y1237</f>
        <v>50</v>
      </c>
      <c r="T1234">
        <f>主动技能!Z1237</f>
        <v>0</v>
      </c>
      <c r="U1234">
        <f>主动技能!AB1237</f>
        <v>0</v>
      </c>
      <c r="V1234">
        <f>主动技能!AC1237</f>
        <v>0</v>
      </c>
      <c r="W1234">
        <f>主动技能!AD1237</f>
        <v>0</v>
      </c>
      <c r="X1234" s="1">
        <v>0</v>
      </c>
      <c r="Y1234" s="1">
        <v>0</v>
      </c>
      <c r="Z1234" s="1">
        <v>0</v>
      </c>
    </row>
    <row r="1235" spans="1:26" x14ac:dyDescent="0.15">
      <c r="A1235">
        <f>主动技能!B1238</f>
        <v>1232</v>
      </c>
      <c r="B1235" s="4" t="str">
        <f>主动技能!H1238</f>
        <v>回春术</v>
      </c>
      <c r="C1235" s="4" t="str">
        <f>主动技能!I1238</f>
        <v>对己方任意单体回复生命1553</v>
      </c>
      <c r="D1235" s="4">
        <f>VLOOKUP(主动技能!J1238,对应表!F:G,2,FALSE)</f>
        <v>2</v>
      </c>
      <c r="E1235" s="4">
        <f>VLOOKUP(主动技能!K1238,对应表!J:K,2,FALSE)</f>
        <v>3</v>
      </c>
      <c r="F1235" s="4">
        <f>VLOOKUP(主动技能!L1238,对应表!N:O,2,FALSE)</f>
        <v>1</v>
      </c>
      <c r="G1235" s="4">
        <f>IF(主动技能!M1238="必中",2,1)</f>
        <v>2</v>
      </c>
      <c r="H1235" s="4">
        <f>主动技能!N1238</f>
        <v>100</v>
      </c>
      <c r="I1235" s="4">
        <f>主动技能!O1238</f>
        <v>0</v>
      </c>
      <c r="J1235">
        <f>主动技能!P1238</f>
        <v>0</v>
      </c>
      <c r="K1235">
        <f>主动技能!Q1238</f>
        <v>0</v>
      </c>
      <c r="L1235">
        <f>主动技能!R1238</f>
        <v>0</v>
      </c>
      <c r="M1235">
        <f>主动技能!S1238</f>
        <v>0</v>
      </c>
      <c r="N1235" t="str">
        <f>IF(主动技能!T1238="","",主动技能!T1238)</f>
        <v>15:100:2:0</v>
      </c>
      <c r="O1235" t="str">
        <f>IF(主动技能!U1238="","",主动技能!U1238)</f>
        <v/>
      </c>
      <c r="P1235">
        <f>主动技能!V1238</f>
        <v>0</v>
      </c>
      <c r="Q1235">
        <f>主动技能!W1238</f>
        <v>0</v>
      </c>
      <c r="R1235">
        <f>主动技能!X1238</f>
        <v>0</v>
      </c>
      <c r="S1235">
        <f>主动技能!Y1238</f>
        <v>50</v>
      </c>
      <c r="T1235">
        <f>主动技能!Z1238</f>
        <v>0</v>
      </c>
      <c r="U1235">
        <f>主动技能!AB1238</f>
        <v>0</v>
      </c>
      <c r="V1235">
        <f>主动技能!AC1238</f>
        <v>0</v>
      </c>
      <c r="W1235">
        <f>主动技能!AD1238</f>
        <v>0</v>
      </c>
      <c r="X1235" s="1">
        <v>0</v>
      </c>
      <c r="Y1235" s="1">
        <v>0</v>
      </c>
      <c r="Z1235" s="1">
        <v>0</v>
      </c>
    </row>
    <row r="1236" spans="1:26" x14ac:dyDescent="0.15">
      <c r="A1236">
        <f>主动技能!B1239</f>
        <v>1233</v>
      </c>
      <c r="B1236" s="4" t="str">
        <f>主动技能!H1239</f>
        <v>回春术</v>
      </c>
      <c r="C1236" s="4" t="str">
        <f>主动技能!I1239</f>
        <v>对己方任意单体回复生命1912</v>
      </c>
      <c r="D1236" s="4">
        <f>VLOOKUP(主动技能!J1239,对应表!F:G,2,FALSE)</f>
        <v>2</v>
      </c>
      <c r="E1236" s="4">
        <f>VLOOKUP(主动技能!K1239,对应表!J:K,2,FALSE)</f>
        <v>3</v>
      </c>
      <c r="F1236" s="4">
        <f>VLOOKUP(主动技能!L1239,对应表!N:O,2,FALSE)</f>
        <v>1</v>
      </c>
      <c r="G1236" s="4">
        <f>IF(主动技能!M1239="必中",2,1)</f>
        <v>2</v>
      </c>
      <c r="H1236" s="4">
        <f>主动技能!N1239</f>
        <v>100</v>
      </c>
      <c r="I1236" s="4">
        <f>主动技能!O1239</f>
        <v>0</v>
      </c>
      <c r="J1236">
        <f>主动技能!P1239</f>
        <v>0</v>
      </c>
      <c r="K1236">
        <f>主动技能!Q1239</f>
        <v>0</v>
      </c>
      <c r="L1236">
        <f>主动技能!R1239</f>
        <v>0</v>
      </c>
      <c r="M1236">
        <f>主动技能!S1239</f>
        <v>0</v>
      </c>
      <c r="N1236" t="str">
        <f>IF(主动技能!T1239="","",主动技能!T1239)</f>
        <v>16:100:2:0</v>
      </c>
      <c r="O1236" t="str">
        <f>IF(主动技能!U1239="","",主动技能!U1239)</f>
        <v/>
      </c>
      <c r="P1236">
        <f>主动技能!V1239</f>
        <v>0</v>
      </c>
      <c r="Q1236">
        <f>主动技能!W1239</f>
        <v>0</v>
      </c>
      <c r="R1236">
        <f>主动技能!X1239</f>
        <v>0</v>
      </c>
      <c r="S1236">
        <f>主动技能!Y1239</f>
        <v>50</v>
      </c>
      <c r="T1236">
        <f>主动技能!Z1239</f>
        <v>0</v>
      </c>
      <c r="U1236">
        <f>主动技能!AB1239</f>
        <v>0</v>
      </c>
      <c r="V1236">
        <f>主动技能!AC1239</f>
        <v>0</v>
      </c>
      <c r="W1236">
        <f>主动技能!AD1239</f>
        <v>0</v>
      </c>
      <c r="X1236" s="1">
        <v>0</v>
      </c>
      <c r="Y1236" s="1">
        <v>0</v>
      </c>
      <c r="Z1236" s="1">
        <v>0</v>
      </c>
    </row>
    <row r="1237" spans="1:26" x14ac:dyDescent="0.15">
      <c r="A1237">
        <f>主动技能!B1240</f>
        <v>1234</v>
      </c>
      <c r="B1237" s="4" t="str">
        <f>主动技能!H1240</f>
        <v>回春术</v>
      </c>
      <c r="C1237" s="4" t="str">
        <f>主动技能!I1240</f>
        <v>对己方任意单体回复生命2354</v>
      </c>
      <c r="D1237" s="4">
        <f>VLOOKUP(主动技能!J1240,对应表!F:G,2,FALSE)</f>
        <v>2</v>
      </c>
      <c r="E1237" s="4">
        <f>VLOOKUP(主动技能!K1240,对应表!J:K,2,FALSE)</f>
        <v>3</v>
      </c>
      <c r="F1237" s="4">
        <f>VLOOKUP(主动技能!L1240,对应表!N:O,2,FALSE)</f>
        <v>1</v>
      </c>
      <c r="G1237" s="4">
        <f>IF(主动技能!M1240="必中",2,1)</f>
        <v>2</v>
      </c>
      <c r="H1237" s="4">
        <f>主动技能!N1240</f>
        <v>100</v>
      </c>
      <c r="I1237" s="4">
        <f>主动技能!O1240</f>
        <v>0</v>
      </c>
      <c r="J1237">
        <f>主动技能!P1240</f>
        <v>0</v>
      </c>
      <c r="K1237">
        <f>主动技能!Q1240</f>
        <v>0</v>
      </c>
      <c r="L1237">
        <f>主动技能!R1240</f>
        <v>0</v>
      </c>
      <c r="M1237">
        <f>主动技能!S1240</f>
        <v>0</v>
      </c>
      <c r="N1237" t="str">
        <f>IF(主动技能!T1240="","",主动技能!T1240)</f>
        <v>17:100:2:0</v>
      </c>
      <c r="O1237" t="str">
        <f>IF(主动技能!U1240="","",主动技能!U1240)</f>
        <v/>
      </c>
      <c r="P1237">
        <f>主动技能!V1240</f>
        <v>0</v>
      </c>
      <c r="Q1237">
        <f>主动技能!W1240</f>
        <v>0</v>
      </c>
      <c r="R1237">
        <f>主动技能!X1240</f>
        <v>0</v>
      </c>
      <c r="S1237">
        <f>主动技能!Y1240</f>
        <v>50</v>
      </c>
      <c r="T1237">
        <f>主动技能!Z1240</f>
        <v>0</v>
      </c>
      <c r="U1237">
        <f>主动技能!AB1240</f>
        <v>0</v>
      </c>
      <c r="V1237">
        <f>主动技能!AC1240</f>
        <v>0</v>
      </c>
      <c r="W1237">
        <f>主动技能!AD1240</f>
        <v>0</v>
      </c>
      <c r="X1237" s="1">
        <v>0</v>
      </c>
      <c r="Y1237" s="1">
        <v>0</v>
      </c>
      <c r="Z1237" s="1">
        <v>0</v>
      </c>
    </row>
    <row r="1238" spans="1:26" x14ac:dyDescent="0.15">
      <c r="A1238">
        <f>主动技能!B1241</f>
        <v>1235</v>
      </c>
      <c r="B1238" s="4" t="str">
        <f>主动技能!H1241</f>
        <v>回春术</v>
      </c>
      <c r="C1238" s="4" t="str">
        <f>主动技能!I1241</f>
        <v>对己方任意单体回复生命2899</v>
      </c>
      <c r="D1238" s="4">
        <f>VLOOKUP(主动技能!J1241,对应表!F:G,2,FALSE)</f>
        <v>2</v>
      </c>
      <c r="E1238" s="4">
        <f>VLOOKUP(主动技能!K1241,对应表!J:K,2,FALSE)</f>
        <v>3</v>
      </c>
      <c r="F1238" s="4">
        <f>VLOOKUP(主动技能!L1241,对应表!N:O,2,FALSE)</f>
        <v>1</v>
      </c>
      <c r="G1238" s="4">
        <f>IF(主动技能!M1241="必中",2,1)</f>
        <v>2</v>
      </c>
      <c r="H1238" s="4">
        <f>主动技能!N1241</f>
        <v>100</v>
      </c>
      <c r="I1238" s="4">
        <f>主动技能!O1241</f>
        <v>0</v>
      </c>
      <c r="J1238">
        <f>主动技能!P1241</f>
        <v>0</v>
      </c>
      <c r="K1238">
        <f>主动技能!Q1241</f>
        <v>0</v>
      </c>
      <c r="L1238">
        <f>主动技能!R1241</f>
        <v>0</v>
      </c>
      <c r="M1238">
        <f>主动技能!S1241</f>
        <v>0</v>
      </c>
      <c r="N1238" t="str">
        <f>IF(主动技能!T1241="","",主动技能!T1241)</f>
        <v>18:100:2:0</v>
      </c>
      <c r="O1238" t="str">
        <f>IF(主动技能!U1241="","",主动技能!U1241)</f>
        <v/>
      </c>
      <c r="P1238">
        <f>主动技能!V1241</f>
        <v>0</v>
      </c>
      <c r="Q1238">
        <f>主动技能!W1241</f>
        <v>0</v>
      </c>
      <c r="R1238">
        <f>主动技能!X1241</f>
        <v>0</v>
      </c>
      <c r="S1238">
        <f>主动技能!Y1241</f>
        <v>50</v>
      </c>
      <c r="T1238">
        <f>主动技能!Z1241</f>
        <v>0</v>
      </c>
      <c r="U1238">
        <f>主动技能!AB1241</f>
        <v>0</v>
      </c>
      <c r="V1238">
        <f>主动技能!AC1241</f>
        <v>0</v>
      </c>
      <c r="W1238">
        <f>主动技能!AD1241</f>
        <v>0</v>
      </c>
      <c r="X1238" s="1">
        <v>0</v>
      </c>
      <c r="Y1238" s="1">
        <v>0</v>
      </c>
      <c r="Z1238" s="1">
        <v>0</v>
      </c>
    </row>
    <row r="1239" spans="1:26" x14ac:dyDescent="0.15">
      <c r="A1239">
        <f>主动技能!B1242</f>
        <v>1236</v>
      </c>
      <c r="B1239" s="4" t="str">
        <f>主动技能!H1242</f>
        <v>回春术</v>
      </c>
      <c r="C1239" s="4" t="str">
        <f>主动技能!I1242</f>
        <v>对己方任意单体回复生命3569</v>
      </c>
      <c r="D1239" s="4">
        <f>VLOOKUP(主动技能!J1242,对应表!F:G,2,FALSE)</f>
        <v>2</v>
      </c>
      <c r="E1239" s="4">
        <f>VLOOKUP(主动技能!K1242,对应表!J:K,2,FALSE)</f>
        <v>3</v>
      </c>
      <c r="F1239" s="4">
        <f>VLOOKUP(主动技能!L1242,对应表!N:O,2,FALSE)</f>
        <v>1</v>
      </c>
      <c r="G1239" s="4">
        <f>IF(主动技能!M1242="必中",2,1)</f>
        <v>2</v>
      </c>
      <c r="H1239" s="4">
        <f>主动技能!N1242</f>
        <v>100</v>
      </c>
      <c r="I1239" s="4">
        <f>主动技能!O1242</f>
        <v>0</v>
      </c>
      <c r="J1239">
        <f>主动技能!P1242</f>
        <v>0</v>
      </c>
      <c r="K1239">
        <f>主动技能!Q1242</f>
        <v>0</v>
      </c>
      <c r="L1239">
        <f>主动技能!R1242</f>
        <v>0</v>
      </c>
      <c r="M1239">
        <f>主动技能!S1242</f>
        <v>0</v>
      </c>
      <c r="N1239" t="str">
        <f>IF(主动技能!T1242="","",主动技能!T1242)</f>
        <v>19:100:2:0</v>
      </c>
      <c r="O1239" t="str">
        <f>IF(主动技能!U1242="","",主动技能!U1242)</f>
        <v/>
      </c>
      <c r="P1239">
        <f>主动技能!V1242</f>
        <v>0</v>
      </c>
      <c r="Q1239">
        <f>主动技能!W1242</f>
        <v>0</v>
      </c>
      <c r="R1239">
        <f>主动技能!X1242</f>
        <v>0</v>
      </c>
      <c r="S1239">
        <f>主动技能!Y1242</f>
        <v>50</v>
      </c>
      <c r="T1239">
        <f>主动技能!Z1242</f>
        <v>0</v>
      </c>
      <c r="U1239">
        <f>主动技能!AB1242</f>
        <v>0</v>
      </c>
      <c r="V1239">
        <f>主动技能!AC1242</f>
        <v>0</v>
      </c>
      <c r="W1239">
        <f>主动技能!AD1242</f>
        <v>0</v>
      </c>
      <c r="X1239" s="1">
        <v>0</v>
      </c>
      <c r="Y1239" s="1">
        <v>0</v>
      </c>
      <c r="Z1239" s="1">
        <v>0</v>
      </c>
    </row>
    <row r="1240" spans="1:26" x14ac:dyDescent="0.15">
      <c r="A1240">
        <f>主动技能!B1243</f>
        <v>1237</v>
      </c>
      <c r="B1240" s="4" t="str">
        <f>主动技能!H1243</f>
        <v>回春术</v>
      </c>
      <c r="C1240" s="4" t="str">
        <f>主动技能!I1243</f>
        <v>对己方任意单体回复生命4395</v>
      </c>
      <c r="D1240" s="4">
        <f>VLOOKUP(主动技能!J1243,对应表!F:G,2,FALSE)</f>
        <v>2</v>
      </c>
      <c r="E1240" s="4">
        <f>VLOOKUP(主动技能!K1243,对应表!J:K,2,FALSE)</f>
        <v>3</v>
      </c>
      <c r="F1240" s="4">
        <f>VLOOKUP(主动技能!L1243,对应表!N:O,2,FALSE)</f>
        <v>1</v>
      </c>
      <c r="G1240" s="4">
        <f>IF(主动技能!M1243="必中",2,1)</f>
        <v>2</v>
      </c>
      <c r="H1240" s="4">
        <f>主动技能!N1243</f>
        <v>100</v>
      </c>
      <c r="I1240" s="4">
        <f>主动技能!O1243</f>
        <v>0</v>
      </c>
      <c r="J1240">
        <f>主动技能!P1243</f>
        <v>0</v>
      </c>
      <c r="K1240">
        <f>主动技能!Q1243</f>
        <v>0</v>
      </c>
      <c r="L1240">
        <f>主动技能!R1243</f>
        <v>0</v>
      </c>
      <c r="M1240">
        <f>主动技能!S1243</f>
        <v>0</v>
      </c>
      <c r="N1240" t="str">
        <f>IF(主动技能!T1243="","",主动技能!T1243)</f>
        <v>20:100:2:0</v>
      </c>
      <c r="O1240" t="str">
        <f>IF(主动技能!U1243="","",主动技能!U1243)</f>
        <v/>
      </c>
      <c r="P1240">
        <f>主动技能!V1243</f>
        <v>0</v>
      </c>
      <c r="Q1240">
        <f>主动技能!W1243</f>
        <v>0</v>
      </c>
      <c r="R1240">
        <f>主动技能!X1243</f>
        <v>0</v>
      </c>
      <c r="S1240">
        <f>主动技能!Y1243</f>
        <v>50</v>
      </c>
      <c r="T1240">
        <f>主动技能!Z1243</f>
        <v>0</v>
      </c>
      <c r="U1240">
        <f>主动技能!AB1243</f>
        <v>0</v>
      </c>
      <c r="V1240">
        <f>主动技能!AC1243</f>
        <v>0</v>
      </c>
      <c r="W1240">
        <f>主动技能!AD1243</f>
        <v>0</v>
      </c>
      <c r="X1240" s="1">
        <v>0</v>
      </c>
      <c r="Y1240" s="1">
        <v>0</v>
      </c>
      <c r="Z1240" s="1">
        <v>0</v>
      </c>
    </row>
    <row r="1241" spans="1:26" x14ac:dyDescent="0.15">
      <c r="A1241">
        <f>主动技能!B1244</f>
        <v>1238</v>
      </c>
      <c r="B1241" s="4" t="str">
        <f>主动技能!H1244</f>
        <v>回春术</v>
      </c>
      <c r="C1241" s="4" t="str">
        <f>主动技能!I1244</f>
        <v>对己方任意单体回复生命5411</v>
      </c>
      <c r="D1241" s="4">
        <f>VLOOKUP(主动技能!J1244,对应表!F:G,2,FALSE)</f>
        <v>2</v>
      </c>
      <c r="E1241" s="4">
        <f>VLOOKUP(主动技能!K1244,对应表!J:K,2,FALSE)</f>
        <v>3</v>
      </c>
      <c r="F1241" s="4">
        <f>VLOOKUP(主动技能!L1244,对应表!N:O,2,FALSE)</f>
        <v>1</v>
      </c>
      <c r="G1241" s="4">
        <f>IF(主动技能!M1244="必中",2,1)</f>
        <v>2</v>
      </c>
      <c r="H1241" s="4">
        <f>主动技能!N1244</f>
        <v>100</v>
      </c>
      <c r="I1241" s="4">
        <f>主动技能!O1244</f>
        <v>0</v>
      </c>
      <c r="J1241">
        <f>主动技能!P1244</f>
        <v>0</v>
      </c>
      <c r="K1241">
        <f>主动技能!Q1244</f>
        <v>0</v>
      </c>
      <c r="L1241">
        <f>主动技能!R1244</f>
        <v>0</v>
      </c>
      <c r="M1241">
        <f>主动技能!S1244</f>
        <v>0</v>
      </c>
      <c r="N1241" t="str">
        <f>IF(主动技能!T1244="","",主动技能!T1244)</f>
        <v>21:100:2:0</v>
      </c>
      <c r="O1241" t="str">
        <f>IF(主动技能!U1244="","",主动技能!U1244)</f>
        <v/>
      </c>
      <c r="P1241">
        <f>主动技能!V1244</f>
        <v>0</v>
      </c>
      <c r="Q1241">
        <f>主动技能!W1244</f>
        <v>0</v>
      </c>
      <c r="R1241">
        <f>主动技能!X1244</f>
        <v>0</v>
      </c>
      <c r="S1241">
        <f>主动技能!Y1244</f>
        <v>50</v>
      </c>
      <c r="T1241">
        <f>主动技能!Z1244</f>
        <v>0</v>
      </c>
      <c r="U1241">
        <f>主动技能!AB1244</f>
        <v>0</v>
      </c>
      <c r="V1241">
        <f>主动技能!AC1244</f>
        <v>0</v>
      </c>
      <c r="W1241">
        <f>主动技能!AD1244</f>
        <v>0</v>
      </c>
      <c r="X1241" s="1">
        <v>0</v>
      </c>
      <c r="Y1241" s="1">
        <v>0</v>
      </c>
      <c r="Z1241" s="1">
        <v>0</v>
      </c>
    </row>
    <row r="1242" spans="1:26" x14ac:dyDescent="0.15">
      <c r="A1242">
        <f>主动技能!B1245</f>
        <v>1239</v>
      </c>
      <c r="B1242" s="4" t="str">
        <f>主动技能!H1245</f>
        <v>回春术</v>
      </c>
      <c r="C1242" s="4" t="str">
        <f>主动技能!I1245</f>
        <v>对己方任意单体回复生命6663</v>
      </c>
      <c r="D1242" s="4">
        <f>VLOOKUP(主动技能!J1245,对应表!F:G,2,FALSE)</f>
        <v>2</v>
      </c>
      <c r="E1242" s="4">
        <f>VLOOKUP(主动技能!K1245,对应表!J:K,2,FALSE)</f>
        <v>3</v>
      </c>
      <c r="F1242" s="4">
        <f>VLOOKUP(主动技能!L1245,对应表!N:O,2,FALSE)</f>
        <v>1</v>
      </c>
      <c r="G1242" s="4">
        <f>IF(主动技能!M1245="必中",2,1)</f>
        <v>2</v>
      </c>
      <c r="H1242" s="4">
        <f>主动技能!N1245</f>
        <v>100</v>
      </c>
      <c r="I1242" s="4">
        <f>主动技能!O1245</f>
        <v>0</v>
      </c>
      <c r="J1242">
        <f>主动技能!P1245</f>
        <v>0</v>
      </c>
      <c r="K1242">
        <f>主动技能!Q1245</f>
        <v>0</v>
      </c>
      <c r="L1242">
        <f>主动技能!R1245</f>
        <v>0</v>
      </c>
      <c r="M1242">
        <f>主动技能!S1245</f>
        <v>0</v>
      </c>
      <c r="N1242" t="str">
        <f>IF(主动技能!T1245="","",主动技能!T1245)</f>
        <v>22:100:2:0</v>
      </c>
      <c r="O1242" t="str">
        <f>IF(主动技能!U1245="","",主动技能!U1245)</f>
        <v/>
      </c>
      <c r="P1242">
        <f>主动技能!V1245</f>
        <v>0</v>
      </c>
      <c r="Q1242">
        <f>主动技能!W1245</f>
        <v>0</v>
      </c>
      <c r="R1242">
        <f>主动技能!X1245</f>
        <v>0</v>
      </c>
      <c r="S1242">
        <f>主动技能!Y1245</f>
        <v>50</v>
      </c>
      <c r="T1242">
        <f>主动技能!Z1245</f>
        <v>0</v>
      </c>
      <c r="U1242">
        <f>主动技能!AB1245</f>
        <v>0</v>
      </c>
      <c r="V1242">
        <f>主动技能!AC1245</f>
        <v>0</v>
      </c>
      <c r="W1242">
        <f>主动技能!AD1245</f>
        <v>0</v>
      </c>
      <c r="X1242" s="1">
        <v>0</v>
      </c>
      <c r="Y1242" s="1">
        <v>0</v>
      </c>
      <c r="Z1242" s="1">
        <v>0</v>
      </c>
    </row>
    <row r="1243" spans="1:26" x14ac:dyDescent="0.15">
      <c r="A1243">
        <f>主动技能!B1246</f>
        <v>1240</v>
      </c>
      <c r="B1243" s="4" t="str">
        <f>主动技能!H1246</f>
        <v>回春术</v>
      </c>
      <c r="C1243" s="4" t="str">
        <f>主动技能!I1246</f>
        <v>对己方任意单体回复生命8204</v>
      </c>
      <c r="D1243" s="4">
        <f>VLOOKUP(主动技能!J1246,对应表!F:G,2,FALSE)</f>
        <v>2</v>
      </c>
      <c r="E1243" s="4">
        <f>VLOOKUP(主动技能!K1246,对应表!J:K,2,FALSE)</f>
        <v>3</v>
      </c>
      <c r="F1243" s="4">
        <f>VLOOKUP(主动技能!L1246,对应表!N:O,2,FALSE)</f>
        <v>1</v>
      </c>
      <c r="G1243" s="4">
        <f>IF(主动技能!M1246="必中",2,1)</f>
        <v>2</v>
      </c>
      <c r="H1243" s="4">
        <f>主动技能!N1246</f>
        <v>100</v>
      </c>
      <c r="I1243" s="4">
        <f>主动技能!O1246</f>
        <v>0</v>
      </c>
      <c r="J1243">
        <f>主动技能!P1246</f>
        <v>0</v>
      </c>
      <c r="K1243">
        <f>主动技能!Q1246</f>
        <v>0</v>
      </c>
      <c r="L1243">
        <f>主动技能!R1246</f>
        <v>0</v>
      </c>
      <c r="M1243">
        <f>主动技能!S1246</f>
        <v>0</v>
      </c>
      <c r="N1243" t="str">
        <f>IF(主动技能!T1246="","",主动技能!T1246)</f>
        <v>23:100:2:0</v>
      </c>
      <c r="O1243" t="str">
        <f>IF(主动技能!U1246="","",主动技能!U1246)</f>
        <v/>
      </c>
      <c r="P1243">
        <f>主动技能!V1246</f>
        <v>0</v>
      </c>
      <c r="Q1243">
        <f>主动技能!W1246</f>
        <v>0</v>
      </c>
      <c r="R1243">
        <f>主动技能!X1246</f>
        <v>0</v>
      </c>
      <c r="S1243">
        <f>主动技能!Y1246</f>
        <v>50</v>
      </c>
      <c r="T1243">
        <f>主动技能!Z1246</f>
        <v>0</v>
      </c>
      <c r="U1243">
        <f>主动技能!AB1246</f>
        <v>0</v>
      </c>
      <c r="V1243">
        <f>主动技能!AC1246</f>
        <v>0</v>
      </c>
      <c r="W1243">
        <f>主动技能!AD1246</f>
        <v>0</v>
      </c>
      <c r="X1243" s="1">
        <v>0</v>
      </c>
      <c r="Y1243" s="1">
        <v>0</v>
      </c>
      <c r="Z1243" s="1">
        <v>0</v>
      </c>
    </row>
    <row r="1244" spans="1:26" x14ac:dyDescent="0.15">
      <c r="A1244">
        <f>主动技能!B1247</f>
        <v>1241</v>
      </c>
      <c r="B1244" s="4" t="str">
        <f>主动技能!H1247</f>
        <v>女神祝福</v>
      </c>
      <c r="C1244" s="4" t="str">
        <f>主动技能!I1247</f>
        <v>对己方任意单体回复生命121，并增加防御力20%攻击力20%</v>
      </c>
      <c r="D1244" s="4">
        <f>VLOOKUP(主动技能!J1247,对应表!F:G,2,FALSE)</f>
        <v>2</v>
      </c>
      <c r="E1244" s="4">
        <f>VLOOKUP(主动技能!K1247,对应表!J:K,2,FALSE)</f>
        <v>3</v>
      </c>
      <c r="F1244" s="4">
        <f>VLOOKUP(主动技能!L1247,对应表!N:O,2,FALSE)</f>
        <v>1</v>
      </c>
      <c r="G1244" s="4">
        <f>IF(主动技能!M1247="必中",2,1)</f>
        <v>2</v>
      </c>
      <c r="H1244" s="4">
        <f>主动技能!N1247</f>
        <v>100</v>
      </c>
      <c r="I1244" s="4">
        <f>主动技能!O1247</f>
        <v>0</v>
      </c>
      <c r="J1244">
        <f>主动技能!P1247</f>
        <v>0</v>
      </c>
      <c r="K1244">
        <f>主动技能!Q1247</f>
        <v>0</v>
      </c>
      <c r="L1244">
        <f>主动技能!R1247</f>
        <v>0</v>
      </c>
      <c r="M1244">
        <f>主动技能!S1247</f>
        <v>0</v>
      </c>
      <c r="N1244" t="str">
        <f>IF(主动技能!T1247="","",主动技能!T1247)</f>
        <v>4:100:2:0|88:100:2:0|90:100:2:0</v>
      </c>
      <c r="O1244" t="str">
        <f>IF(主动技能!U1247="","",主动技能!U1247)</f>
        <v/>
      </c>
      <c r="P1244">
        <f>主动技能!V1247</f>
        <v>0</v>
      </c>
      <c r="Q1244">
        <f>主动技能!W1247</f>
        <v>0</v>
      </c>
      <c r="R1244">
        <f>主动技能!X1247</f>
        <v>0</v>
      </c>
      <c r="S1244">
        <f>主动技能!Y1247</f>
        <v>100</v>
      </c>
      <c r="T1244">
        <f>主动技能!Z1247</f>
        <v>0</v>
      </c>
      <c r="U1244">
        <f>主动技能!AB1247</f>
        <v>0</v>
      </c>
      <c r="V1244">
        <f>主动技能!AC1247</f>
        <v>0</v>
      </c>
      <c r="W1244">
        <f>主动技能!AD1247</f>
        <v>0</v>
      </c>
      <c r="X1244" s="1">
        <v>0</v>
      </c>
      <c r="Y1244" s="1">
        <v>0</v>
      </c>
      <c r="Z1244" s="1">
        <v>0</v>
      </c>
    </row>
    <row r="1245" spans="1:26" x14ac:dyDescent="0.15">
      <c r="A1245">
        <f>主动技能!B1248</f>
        <v>1242</v>
      </c>
      <c r="B1245" s="4" t="str">
        <f>主动技能!H1248</f>
        <v>女神祝福</v>
      </c>
      <c r="C1245" s="4" t="str">
        <f>主动技能!I1248</f>
        <v>对己方任意单体回复生命179，并增加防御力20%攻击力20%</v>
      </c>
      <c r="D1245" s="4">
        <f>VLOOKUP(主动技能!J1248,对应表!F:G,2,FALSE)</f>
        <v>2</v>
      </c>
      <c r="E1245" s="4">
        <f>VLOOKUP(主动技能!K1248,对应表!J:K,2,FALSE)</f>
        <v>3</v>
      </c>
      <c r="F1245" s="4">
        <f>VLOOKUP(主动技能!L1248,对应表!N:O,2,FALSE)</f>
        <v>1</v>
      </c>
      <c r="G1245" s="4">
        <f>IF(主动技能!M1248="必中",2,1)</f>
        <v>2</v>
      </c>
      <c r="H1245" s="4">
        <f>主动技能!N1248</f>
        <v>100</v>
      </c>
      <c r="I1245" s="4">
        <f>主动技能!O1248</f>
        <v>0</v>
      </c>
      <c r="J1245">
        <f>主动技能!P1248</f>
        <v>0</v>
      </c>
      <c r="K1245">
        <f>主动技能!Q1248</f>
        <v>0</v>
      </c>
      <c r="L1245">
        <f>主动技能!R1248</f>
        <v>0</v>
      </c>
      <c r="M1245">
        <f>主动技能!S1248</f>
        <v>0</v>
      </c>
      <c r="N1245" t="str">
        <f>IF(主动技能!T1248="","",主动技能!T1248)</f>
        <v>5:100:2:0|88:100:2:0|90:100:2:0</v>
      </c>
      <c r="O1245" t="str">
        <f>IF(主动技能!U1248="","",主动技能!U1248)</f>
        <v/>
      </c>
      <c r="P1245">
        <f>主动技能!V1248</f>
        <v>0</v>
      </c>
      <c r="Q1245">
        <f>主动技能!W1248</f>
        <v>0</v>
      </c>
      <c r="R1245">
        <f>主动技能!X1248</f>
        <v>0</v>
      </c>
      <c r="S1245">
        <f>主动技能!Y1248</f>
        <v>100</v>
      </c>
      <c r="T1245">
        <f>主动技能!Z1248</f>
        <v>0</v>
      </c>
      <c r="U1245">
        <f>主动技能!AB1248</f>
        <v>0</v>
      </c>
      <c r="V1245">
        <f>主动技能!AC1248</f>
        <v>0</v>
      </c>
      <c r="W1245">
        <f>主动技能!AD1248</f>
        <v>0</v>
      </c>
      <c r="X1245" s="1">
        <v>0</v>
      </c>
      <c r="Y1245" s="1">
        <v>0</v>
      </c>
      <c r="Z1245" s="1">
        <v>0</v>
      </c>
    </row>
    <row r="1246" spans="1:26" x14ac:dyDescent="0.15">
      <c r="A1246">
        <f>主动技能!B1249</f>
        <v>1243</v>
      </c>
      <c r="B1246" s="4" t="str">
        <f>主动技能!H1249</f>
        <v>女神祝福</v>
      </c>
      <c r="C1246" s="4" t="str">
        <f>主动技能!I1249</f>
        <v>对己方任意单体回复生命236，并增加防御力20%攻击力20%</v>
      </c>
      <c r="D1246" s="4">
        <f>VLOOKUP(主动技能!J1249,对应表!F:G,2,FALSE)</f>
        <v>2</v>
      </c>
      <c r="E1246" s="4">
        <f>VLOOKUP(主动技能!K1249,对应表!J:K,2,FALSE)</f>
        <v>3</v>
      </c>
      <c r="F1246" s="4">
        <f>VLOOKUP(主动技能!L1249,对应表!N:O,2,FALSE)</f>
        <v>1</v>
      </c>
      <c r="G1246" s="4">
        <f>IF(主动技能!M1249="必中",2,1)</f>
        <v>2</v>
      </c>
      <c r="H1246" s="4">
        <f>主动技能!N1249</f>
        <v>100</v>
      </c>
      <c r="I1246" s="4">
        <f>主动技能!O1249</f>
        <v>0</v>
      </c>
      <c r="J1246">
        <f>主动技能!P1249</f>
        <v>0</v>
      </c>
      <c r="K1246">
        <f>主动技能!Q1249</f>
        <v>0</v>
      </c>
      <c r="L1246">
        <f>主动技能!R1249</f>
        <v>0</v>
      </c>
      <c r="M1246">
        <f>主动技能!S1249</f>
        <v>0</v>
      </c>
      <c r="N1246" t="str">
        <f>IF(主动技能!T1249="","",主动技能!T1249)</f>
        <v>6:100:2:0|88:100:2:0|90:100:2:0</v>
      </c>
      <c r="O1246" t="str">
        <f>IF(主动技能!U1249="","",主动技能!U1249)</f>
        <v/>
      </c>
      <c r="P1246">
        <f>主动技能!V1249</f>
        <v>0</v>
      </c>
      <c r="Q1246">
        <f>主动技能!W1249</f>
        <v>0</v>
      </c>
      <c r="R1246">
        <f>主动技能!X1249</f>
        <v>0</v>
      </c>
      <c r="S1246">
        <f>主动技能!Y1249</f>
        <v>100</v>
      </c>
      <c r="T1246">
        <f>主动技能!Z1249</f>
        <v>0</v>
      </c>
      <c r="U1246">
        <f>主动技能!AB1249</f>
        <v>0</v>
      </c>
      <c r="V1246">
        <f>主动技能!AC1249</f>
        <v>0</v>
      </c>
      <c r="W1246">
        <f>主动技能!AD1249</f>
        <v>0</v>
      </c>
      <c r="X1246" s="1">
        <v>0</v>
      </c>
      <c r="Y1246" s="1">
        <v>0</v>
      </c>
      <c r="Z1246" s="1">
        <v>0</v>
      </c>
    </row>
    <row r="1247" spans="1:26" x14ac:dyDescent="0.15">
      <c r="A1247">
        <f>主动技能!B1250</f>
        <v>1244</v>
      </c>
      <c r="B1247" s="4" t="str">
        <f>主动技能!H1250</f>
        <v>女神祝福</v>
      </c>
      <c r="C1247" s="4" t="str">
        <f>主动技能!I1250</f>
        <v>对己方任意单体回复生命294，并增加防御力20%攻击力20%</v>
      </c>
      <c r="D1247" s="4">
        <f>VLOOKUP(主动技能!J1250,对应表!F:G,2,FALSE)</f>
        <v>2</v>
      </c>
      <c r="E1247" s="4">
        <f>VLOOKUP(主动技能!K1250,对应表!J:K,2,FALSE)</f>
        <v>3</v>
      </c>
      <c r="F1247" s="4">
        <f>VLOOKUP(主动技能!L1250,对应表!N:O,2,FALSE)</f>
        <v>1</v>
      </c>
      <c r="G1247" s="4">
        <f>IF(主动技能!M1250="必中",2,1)</f>
        <v>2</v>
      </c>
      <c r="H1247" s="4">
        <f>主动技能!N1250</f>
        <v>100</v>
      </c>
      <c r="I1247" s="4">
        <f>主动技能!O1250</f>
        <v>0</v>
      </c>
      <c r="J1247">
        <f>主动技能!P1250</f>
        <v>0</v>
      </c>
      <c r="K1247">
        <f>主动技能!Q1250</f>
        <v>0</v>
      </c>
      <c r="L1247">
        <f>主动技能!R1250</f>
        <v>0</v>
      </c>
      <c r="M1247">
        <f>主动技能!S1250</f>
        <v>0</v>
      </c>
      <c r="N1247" t="str">
        <f>IF(主动技能!T1250="","",主动技能!T1250)</f>
        <v>7:100:2:0|88:100:2:0|90:100:2:0</v>
      </c>
      <c r="O1247" t="str">
        <f>IF(主动技能!U1250="","",主动技能!U1250)</f>
        <v/>
      </c>
      <c r="P1247">
        <f>主动技能!V1250</f>
        <v>0</v>
      </c>
      <c r="Q1247">
        <f>主动技能!W1250</f>
        <v>0</v>
      </c>
      <c r="R1247">
        <f>主动技能!X1250</f>
        <v>0</v>
      </c>
      <c r="S1247">
        <f>主动技能!Y1250</f>
        <v>100</v>
      </c>
      <c r="T1247">
        <f>主动技能!Z1250</f>
        <v>0</v>
      </c>
      <c r="U1247">
        <f>主动技能!AB1250</f>
        <v>0</v>
      </c>
      <c r="V1247">
        <f>主动技能!AC1250</f>
        <v>0</v>
      </c>
      <c r="W1247">
        <f>主动技能!AD1250</f>
        <v>0</v>
      </c>
      <c r="X1247" s="1">
        <v>0</v>
      </c>
      <c r="Y1247" s="1">
        <v>0</v>
      </c>
      <c r="Z1247" s="1">
        <v>0</v>
      </c>
    </row>
    <row r="1248" spans="1:26" x14ac:dyDescent="0.15">
      <c r="A1248">
        <f>主动技能!B1251</f>
        <v>1245</v>
      </c>
      <c r="B1248" s="4" t="str">
        <f>主动技能!H1251</f>
        <v>女神祝福</v>
      </c>
      <c r="C1248" s="4" t="str">
        <f>主动技能!I1251</f>
        <v>对己方任意单体回复生命361，并增加防御力20%攻击力20%</v>
      </c>
      <c r="D1248" s="4">
        <f>VLOOKUP(主动技能!J1251,对应表!F:G,2,FALSE)</f>
        <v>2</v>
      </c>
      <c r="E1248" s="4">
        <f>VLOOKUP(主动技能!K1251,对应表!J:K,2,FALSE)</f>
        <v>3</v>
      </c>
      <c r="F1248" s="4">
        <f>VLOOKUP(主动技能!L1251,对应表!N:O,2,FALSE)</f>
        <v>1</v>
      </c>
      <c r="G1248" s="4">
        <f>IF(主动技能!M1251="必中",2,1)</f>
        <v>2</v>
      </c>
      <c r="H1248" s="4">
        <f>主动技能!N1251</f>
        <v>100</v>
      </c>
      <c r="I1248" s="4">
        <f>主动技能!O1251</f>
        <v>0</v>
      </c>
      <c r="J1248">
        <f>主动技能!P1251</f>
        <v>0</v>
      </c>
      <c r="K1248">
        <f>主动技能!Q1251</f>
        <v>0</v>
      </c>
      <c r="L1248">
        <f>主动技能!R1251</f>
        <v>0</v>
      </c>
      <c r="M1248">
        <f>主动技能!S1251</f>
        <v>0</v>
      </c>
      <c r="N1248" t="str">
        <f>IF(主动技能!T1251="","",主动技能!T1251)</f>
        <v>8:100:2:0|88:100:2:0|90:100:2:0</v>
      </c>
      <c r="O1248" t="str">
        <f>IF(主动技能!U1251="","",主动技能!U1251)</f>
        <v/>
      </c>
      <c r="P1248">
        <f>主动技能!V1251</f>
        <v>0</v>
      </c>
      <c r="Q1248">
        <f>主动技能!W1251</f>
        <v>0</v>
      </c>
      <c r="R1248">
        <f>主动技能!X1251</f>
        <v>0</v>
      </c>
      <c r="S1248">
        <f>主动技能!Y1251</f>
        <v>100</v>
      </c>
      <c r="T1248">
        <f>主动技能!Z1251</f>
        <v>0</v>
      </c>
      <c r="U1248">
        <f>主动技能!AB1251</f>
        <v>0</v>
      </c>
      <c r="V1248">
        <f>主动技能!AC1251</f>
        <v>0</v>
      </c>
      <c r="W1248">
        <f>主动技能!AD1251</f>
        <v>0</v>
      </c>
      <c r="X1248" s="1">
        <v>0</v>
      </c>
      <c r="Y1248" s="1">
        <v>0</v>
      </c>
      <c r="Z1248" s="1">
        <v>0</v>
      </c>
    </row>
    <row r="1249" spans="1:26" x14ac:dyDescent="0.15">
      <c r="A1249">
        <f>主动技能!B1252</f>
        <v>1246</v>
      </c>
      <c r="B1249" s="4" t="str">
        <f>主动技能!H1252</f>
        <v>女神祝福</v>
      </c>
      <c r="C1249" s="4" t="str">
        <f>主动技能!I1252</f>
        <v>对己方任意单体回复生命445，并增加防御力20%攻击力20%</v>
      </c>
      <c r="D1249" s="4">
        <f>VLOOKUP(主动技能!J1252,对应表!F:G,2,FALSE)</f>
        <v>2</v>
      </c>
      <c r="E1249" s="4">
        <f>VLOOKUP(主动技能!K1252,对应表!J:K,2,FALSE)</f>
        <v>3</v>
      </c>
      <c r="F1249" s="4">
        <f>VLOOKUP(主动技能!L1252,对应表!N:O,2,FALSE)</f>
        <v>1</v>
      </c>
      <c r="G1249" s="4">
        <f>IF(主动技能!M1252="必中",2,1)</f>
        <v>2</v>
      </c>
      <c r="H1249" s="4">
        <f>主动技能!N1252</f>
        <v>100</v>
      </c>
      <c r="I1249" s="4">
        <f>主动技能!O1252</f>
        <v>0</v>
      </c>
      <c r="J1249">
        <f>主动技能!P1252</f>
        <v>0</v>
      </c>
      <c r="K1249">
        <f>主动技能!Q1252</f>
        <v>0</v>
      </c>
      <c r="L1249">
        <f>主动技能!R1252</f>
        <v>0</v>
      </c>
      <c r="M1249">
        <f>主动技能!S1252</f>
        <v>0</v>
      </c>
      <c r="N1249" t="str">
        <f>IF(主动技能!T1252="","",主动技能!T1252)</f>
        <v>9:100:2:0|88:100:2:0|90:100:2:0</v>
      </c>
      <c r="O1249" t="str">
        <f>IF(主动技能!U1252="","",主动技能!U1252)</f>
        <v/>
      </c>
      <c r="P1249">
        <f>主动技能!V1252</f>
        <v>0</v>
      </c>
      <c r="Q1249">
        <f>主动技能!W1252</f>
        <v>0</v>
      </c>
      <c r="R1249">
        <f>主动技能!X1252</f>
        <v>0</v>
      </c>
      <c r="S1249">
        <f>主动技能!Y1252</f>
        <v>100</v>
      </c>
      <c r="T1249">
        <f>主动技能!Z1252</f>
        <v>0</v>
      </c>
      <c r="U1249">
        <f>主动技能!AB1252</f>
        <v>0</v>
      </c>
      <c r="V1249">
        <f>主动技能!AC1252</f>
        <v>0</v>
      </c>
      <c r="W1249">
        <f>主动技能!AD1252</f>
        <v>0</v>
      </c>
      <c r="X1249" s="1">
        <v>0</v>
      </c>
      <c r="Y1249" s="1">
        <v>0</v>
      </c>
      <c r="Z1249" s="1">
        <v>0</v>
      </c>
    </row>
    <row r="1250" spans="1:26" x14ac:dyDescent="0.15">
      <c r="A1250">
        <f>主动技能!B1253</f>
        <v>1247</v>
      </c>
      <c r="B1250" s="4" t="str">
        <f>主动技能!H1253</f>
        <v>女神祝福</v>
      </c>
      <c r="C1250" s="4" t="str">
        <f>主动技能!I1253</f>
        <v>对己方任意单体回复生命548，并增加防御力20%攻击力20%</v>
      </c>
      <c r="D1250" s="4">
        <f>VLOOKUP(主动技能!J1253,对应表!F:G,2,FALSE)</f>
        <v>2</v>
      </c>
      <c r="E1250" s="4">
        <f>VLOOKUP(主动技能!K1253,对应表!J:K,2,FALSE)</f>
        <v>3</v>
      </c>
      <c r="F1250" s="4">
        <f>VLOOKUP(主动技能!L1253,对应表!N:O,2,FALSE)</f>
        <v>1</v>
      </c>
      <c r="G1250" s="4">
        <f>IF(主动技能!M1253="必中",2,1)</f>
        <v>2</v>
      </c>
      <c r="H1250" s="4">
        <f>主动技能!N1253</f>
        <v>100</v>
      </c>
      <c r="I1250" s="4">
        <f>主动技能!O1253</f>
        <v>0</v>
      </c>
      <c r="J1250">
        <f>主动技能!P1253</f>
        <v>0</v>
      </c>
      <c r="K1250">
        <f>主动技能!Q1253</f>
        <v>0</v>
      </c>
      <c r="L1250">
        <f>主动技能!R1253</f>
        <v>0</v>
      </c>
      <c r="M1250">
        <f>主动技能!S1253</f>
        <v>0</v>
      </c>
      <c r="N1250" t="str">
        <f>IF(主动技能!T1253="","",主动技能!T1253)</f>
        <v>10:100:2:0|88:100:2:0|90:100:2:0</v>
      </c>
      <c r="O1250" t="str">
        <f>IF(主动技能!U1253="","",主动技能!U1253)</f>
        <v/>
      </c>
      <c r="P1250">
        <f>主动技能!V1253</f>
        <v>0</v>
      </c>
      <c r="Q1250">
        <f>主动技能!W1253</f>
        <v>0</v>
      </c>
      <c r="R1250">
        <f>主动技能!X1253</f>
        <v>0</v>
      </c>
      <c r="S1250">
        <f>主动技能!Y1253</f>
        <v>100</v>
      </c>
      <c r="T1250">
        <f>主动技能!Z1253</f>
        <v>0</v>
      </c>
      <c r="U1250">
        <f>主动技能!AB1253</f>
        <v>0</v>
      </c>
      <c r="V1250">
        <f>主动技能!AC1253</f>
        <v>0</v>
      </c>
      <c r="W1250">
        <f>主动技能!AD1253</f>
        <v>0</v>
      </c>
      <c r="X1250" s="1">
        <v>0</v>
      </c>
      <c r="Y1250" s="1">
        <v>0</v>
      </c>
      <c r="Z1250" s="1">
        <v>0</v>
      </c>
    </row>
    <row r="1251" spans="1:26" x14ac:dyDescent="0.15">
      <c r="A1251">
        <f>主动技能!B1254</f>
        <v>1248</v>
      </c>
      <c r="B1251" s="4" t="str">
        <f>主动技能!H1254</f>
        <v>女神祝福</v>
      </c>
      <c r="C1251" s="4" t="str">
        <f>主动技能!I1254</f>
        <v>对己方任意单体回复生命675，并增加防御力20%攻击力20%</v>
      </c>
      <c r="D1251" s="4">
        <f>VLOOKUP(主动技能!J1254,对应表!F:G,2,FALSE)</f>
        <v>2</v>
      </c>
      <c r="E1251" s="4">
        <f>VLOOKUP(主动技能!K1254,对应表!J:K,2,FALSE)</f>
        <v>3</v>
      </c>
      <c r="F1251" s="4">
        <f>VLOOKUP(主动技能!L1254,对应表!N:O,2,FALSE)</f>
        <v>1</v>
      </c>
      <c r="G1251" s="4">
        <f>IF(主动技能!M1254="必中",2,1)</f>
        <v>2</v>
      </c>
      <c r="H1251" s="4">
        <f>主动技能!N1254</f>
        <v>100</v>
      </c>
      <c r="I1251" s="4">
        <f>主动技能!O1254</f>
        <v>0</v>
      </c>
      <c r="J1251">
        <f>主动技能!P1254</f>
        <v>0</v>
      </c>
      <c r="K1251">
        <f>主动技能!Q1254</f>
        <v>0</v>
      </c>
      <c r="L1251">
        <f>主动技能!R1254</f>
        <v>0</v>
      </c>
      <c r="M1251">
        <f>主动技能!S1254</f>
        <v>0</v>
      </c>
      <c r="N1251" t="str">
        <f>IF(主动技能!T1254="","",主动技能!T1254)</f>
        <v>11:100:2:0|88:100:2:0|90:100:2:0</v>
      </c>
      <c r="O1251" t="str">
        <f>IF(主动技能!U1254="","",主动技能!U1254)</f>
        <v/>
      </c>
      <c r="P1251">
        <f>主动技能!V1254</f>
        <v>0</v>
      </c>
      <c r="Q1251">
        <f>主动技能!W1254</f>
        <v>0</v>
      </c>
      <c r="R1251">
        <f>主动技能!X1254</f>
        <v>0</v>
      </c>
      <c r="S1251">
        <f>主动技能!Y1254</f>
        <v>100</v>
      </c>
      <c r="T1251">
        <f>主动技能!Z1254</f>
        <v>0</v>
      </c>
      <c r="U1251">
        <f>主动技能!AB1254</f>
        <v>0</v>
      </c>
      <c r="V1251">
        <f>主动技能!AC1254</f>
        <v>0</v>
      </c>
      <c r="W1251">
        <f>主动技能!AD1254</f>
        <v>0</v>
      </c>
      <c r="X1251" s="1">
        <v>0</v>
      </c>
      <c r="Y1251" s="1">
        <v>0</v>
      </c>
      <c r="Z1251" s="1">
        <v>0</v>
      </c>
    </row>
    <row r="1252" spans="1:26" x14ac:dyDescent="0.15">
      <c r="A1252">
        <f>主动技能!B1255</f>
        <v>1249</v>
      </c>
      <c r="B1252" s="4" t="str">
        <f>主动技能!H1255</f>
        <v>女神祝福</v>
      </c>
      <c r="C1252" s="4" t="str">
        <f>主动技能!I1255</f>
        <v>对己方任意单体回复生命832，并增加防御力20%攻击力20%</v>
      </c>
      <c r="D1252" s="4">
        <f>VLOOKUP(主动技能!J1255,对应表!F:G,2,FALSE)</f>
        <v>2</v>
      </c>
      <c r="E1252" s="4">
        <f>VLOOKUP(主动技能!K1255,对应表!J:K,2,FALSE)</f>
        <v>3</v>
      </c>
      <c r="F1252" s="4">
        <f>VLOOKUP(主动技能!L1255,对应表!N:O,2,FALSE)</f>
        <v>1</v>
      </c>
      <c r="G1252" s="4">
        <f>IF(主动技能!M1255="必中",2,1)</f>
        <v>2</v>
      </c>
      <c r="H1252" s="4">
        <f>主动技能!N1255</f>
        <v>100</v>
      </c>
      <c r="I1252" s="4">
        <f>主动技能!O1255</f>
        <v>0</v>
      </c>
      <c r="J1252">
        <f>主动技能!P1255</f>
        <v>0</v>
      </c>
      <c r="K1252">
        <f>主动技能!Q1255</f>
        <v>0</v>
      </c>
      <c r="L1252">
        <f>主动技能!R1255</f>
        <v>0</v>
      </c>
      <c r="M1252">
        <f>主动技能!S1255</f>
        <v>0</v>
      </c>
      <c r="N1252" t="str">
        <f>IF(主动技能!T1255="","",主动技能!T1255)</f>
        <v>12:100:2:0|88:100:2:0|90:100:2:0</v>
      </c>
      <c r="O1252" t="str">
        <f>IF(主动技能!U1255="","",主动技能!U1255)</f>
        <v/>
      </c>
      <c r="P1252">
        <f>主动技能!V1255</f>
        <v>0</v>
      </c>
      <c r="Q1252">
        <f>主动技能!W1255</f>
        <v>0</v>
      </c>
      <c r="R1252">
        <f>主动技能!X1255</f>
        <v>0</v>
      </c>
      <c r="S1252">
        <f>主动技能!Y1255</f>
        <v>100</v>
      </c>
      <c r="T1252">
        <f>主动技能!Z1255</f>
        <v>0</v>
      </c>
      <c r="U1252">
        <f>主动技能!AB1255</f>
        <v>0</v>
      </c>
      <c r="V1252">
        <f>主动技能!AC1255</f>
        <v>0</v>
      </c>
      <c r="W1252">
        <f>主动技能!AD1255</f>
        <v>0</v>
      </c>
      <c r="X1252" s="1">
        <v>0</v>
      </c>
      <c r="Y1252" s="1">
        <v>0</v>
      </c>
      <c r="Z1252" s="1">
        <v>0</v>
      </c>
    </row>
    <row r="1253" spans="1:26" x14ac:dyDescent="0.15">
      <c r="A1253">
        <f>主动技能!B1256</f>
        <v>1250</v>
      </c>
      <c r="B1253" s="4" t="str">
        <f>主动技能!H1256</f>
        <v>女神祝福</v>
      </c>
      <c r="C1253" s="4" t="str">
        <f>主动技能!I1256</f>
        <v>对己方任意单体回复生命1024，并增加防御力20%攻击力20%</v>
      </c>
      <c r="D1253" s="4">
        <f>VLOOKUP(主动技能!J1256,对应表!F:G,2,FALSE)</f>
        <v>2</v>
      </c>
      <c r="E1253" s="4">
        <f>VLOOKUP(主动技能!K1256,对应表!J:K,2,FALSE)</f>
        <v>3</v>
      </c>
      <c r="F1253" s="4">
        <f>VLOOKUP(主动技能!L1256,对应表!N:O,2,FALSE)</f>
        <v>1</v>
      </c>
      <c r="G1253" s="4">
        <f>IF(主动技能!M1256="必中",2,1)</f>
        <v>2</v>
      </c>
      <c r="H1253" s="4">
        <f>主动技能!N1256</f>
        <v>100</v>
      </c>
      <c r="I1253" s="4">
        <f>主动技能!O1256</f>
        <v>0</v>
      </c>
      <c r="J1253">
        <f>主动技能!P1256</f>
        <v>0</v>
      </c>
      <c r="K1253">
        <f>主动技能!Q1256</f>
        <v>0</v>
      </c>
      <c r="L1253">
        <f>主动技能!R1256</f>
        <v>0</v>
      </c>
      <c r="M1253">
        <f>主动技能!S1256</f>
        <v>0</v>
      </c>
      <c r="N1253" t="str">
        <f>IF(主动技能!T1256="","",主动技能!T1256)</f>
        <v>13:100:2:0|88:100:2:0|90:100:2:0</v>
      </c>
      <c r="O1253" t="str">
        <f>IF(主动技能!U1256="","",主动技能!U1256)</f>
        <v/>
      </c>
      <c r="P1253">
        <f>主动技能!V1256</f>
        <v>0</v>
      </c>
      <c r="Q1253">
        <f>主动技能!W1256</f>
        <v>0</v>
      </c>
      <c r="R1253">
        <f>主动技能!X1256</f>
        <v>0</v>
      </c>
      <c r="S1253">
        <f>主动技能!Y1256</f>
        <v>100</v>
      </c>
      <c r="T1253">
        <f>主动技能!Z1256</f>
        <v>0</v>
      </c>
      <c r="U1253">
        <f>主动技能!AB1256</f>
        <v>0</v>
      </c>
      <c r="V1253">
        <f>主动技能!AC1256</f>
        <v>0</v>
      </c>
      <c r="W1253">
        <f>主动技能!AD1256</f>
        <v>0</v>
      </c>
      <c r="X1253" s="1">
        <v>0</v>
      </c>
      <c r="Y1253" s="1">
        <v>0</v>
      </c>
      <c r="Z1253" s="1">
        <v>0</v>
      </c>
    </row>
    <row r="1254" spans="1:26" x14ac:dyDescent="0.15">
      <c r="A1254">
        <f>主动技能!B1257</f>
        <v>1251</v>
      </c>
      <c r="B1254" s="4" t="str">
        <f>主动技能!H1257</f>
        <v>女神祝福</v>
      </c>
      <c r="C1254" s="4" t="str">
        <f>主动技能!I1257</f>
        <v>对己方任意单体回复生命1261，并增加防御力20%攻击力20%</v>
      </c>
      <c r="D1254" s="4">
        <f>VLOOKUP(主动技能!J1257,对应表!F:G,2,FALSE)</f>
        <v>2</v>
      </c>
      <c r="E1254" s="4">
        <f>VLOOKUP(主动技能!K1257,对应表!J:K,2,FALSE)</f>
        <v>3</v>
      </c>
      <c r="F1254" s="4">
        <f>VLOOKUP(主动技能!L1257,对应表!N:O,2,FALSE)</f>
        <v>1</v>
      </c>
      <c r="G1254" s="4">
        <f>IF(主动技能!M1257="必中",2,1)</f>
        <v>2</v>
      </c>
      <c r="H1254" s="4">
        <f>主动技能!N1257</f>
        <v>100</v>
      </c>
      <c r="I1254" s="4">
        <f>主动技能!O1257</f>
        <v>0</v>
      </c>
      <c r="J1254">
        <f>主动技能!P1257</f>
        <v>0</v>
      </c>
      <c r="K1254">
        <f>主动技能!Q1257</f>
        <v>0</v>
      </c>
      <c r="L1254">
        <f>主动技能!R1257</f>
        <v>0</v>
      </c>
      <c r="M1254">
        <f>主动技能!S1257</f>
        <v>0</v>
      </c>
      <c r="N1254" t="str">
        <f>IF(主动技能!T1257="","",主动技能!T1257)</f>
        <v>14:100:2:0|88:100:2:0|90:100:2:0</v>
      </c>
      <c r="O1254" t="str">
        <f>IF(主动技能!U1257="","",主动技能!U1257)</f>
        <v/>
      </c>
      <c r="P1254">
        <f>主动技能!V1257</f>
        <v>0</v>
      </c>
      <c r="Q1254">
        <f>主动技能!W1257</f>
        <v>0</v>
      </c>
      <c r="R1254">
        <f>主动技能!X1257</f>
        <v>0</v>
      </c>
      <c r="S1254">
        <f>主动技能!Y1257</f>
        <v>100</v>
      </c>
      <c r="T1254">
        <f>主动技能!Z1257</f>
        <v>0</v>
      </c>
      <c r="U1254">
        <f>主动技能!AB1257</f>
        <v>0</v>
      </c>
      <c r="V1254">
        <f>主动技能!AC1257</f>
        <v>0</v>
      </c>
      <c r="W1254">
        <f>主动技能!AD1257</f>
        <v>0</v>
      </c>
      <c r="X1254" s="1">
        <v>0</v>
      </c>
      <c r="Y1254" s="1">
        <v>0</v>
      </c>
      <c r="Z1254" s="1">
        <v>0</v>
      </c>
    </row>
    <row r="1255" spans="1:26" x14ac:dyDescent="0.15">
      <c r="A1255">
        <f>主动技能!B1258</f>
        <v>1252</v>
      </c>
      <c r="B1255" s="4" t="str">
        <f>主动技能!H1258</f>
        <v>女神祝福</v>
      </c>
      <c r="C1255" s="4" t="str">
        <f>主动技能!I1258</f>
        <v>对己方任意单体回复生命1553，并增加防御力20%攻击力20%</v>
      </c>
      <c r="D1255" s="4">
        <f>VLOOKUP(主动技能!J1258,对应表!F:G,2,FALSE)</f>
        <v>2</v>
      </c>
      <c r="E1255" s="4">
        <f>VLOOKUP(主动技能!K1258,对应表!J:K,2,FALSE)</f>
        <v>3</v>
      </c>
      <c r="F1255" s="4">
        <f>VLOOKUP(主动技能!L1258,对应表!N:O,2,FALSE)</f>
        <v>1</v>
      </c>
      <c r="G1255" s="4">
        <f>IF(主动技能!M1258="必中",2,1)</f>
        <v>2</v>
      </c>
      <c r="H1255" s="4">
        <f>主动技能!N1258</f>
        <v>100</v>
      </c>
      <c r="I1255" s="4">
        <f>主动技能!O1258</f>
        <v>0</v>
      </c>
      <c r="J1255">
        <f>主动技能!P1258</f>
        <v>0</v>
      </c>
      <c r="K1255">
        <f>主动技能!Q1258</f>
        <v>0</v>
      </c>
      <c r="L1255">
        <f>主动技能!R1258</f>
        <v>0</v>
      </c>
      <c r="M1255">
        <f>主动技能!S1258</f>
        <v>0</v>
      </c>
      <c r="N1255" t="str">
        <f>IF(主动技能!T1258="","",主动技能!T1258)</f>
        <v>15:100:2:0|88:100:2:0|90:100:2:0</v>
      </c>
      <c r="O1255" t="str">
        <f>IF(主动技能!U1258="","",主动技能!U1258)</f>
        <v/>
      </c>
      <c r="P1255">
        <f>主动技能!V1258</f>
        <v>0</v>
      </c>
      <c r="Q1255">
        <f>主动技能!W1258</f>
        <v>0</v>
      </c>
      <c r="R1255">
        <f>主动技能!X1258</f>
        <v>0</v>
      </c>
      <c r="S1255">
        <f>主动技能!Y1258</f>
        <v>100</v>
      </c>
      <c r="T1255">
        <f>主动技能!Z1258</f>
        <v>0</v>
      </c>
      <c r="U1255">
        <f>主动技能!AB1258</f>
        <v>0</v>
      </c>
      <c r="V1255">
        <f>主动技能!AC1258</f>
        <v>0</v>
      </c>
      <c r="W1255">
        <f>主动技能!AD1258</f>
        <v>0</v>
      </c>
      <c r="X1255" s="1">
        <v>0</v>
      </c>
      <c r="Y1255" s="1">
        <v>0</v>
      </c>
      <c r="Z1255" s="1">
        <v>0</v>
      </c>
    </row>
    <row r="1256" spans="1:26" x14ac:dyDescent="0.15">
      <c r="A1256">
        <f>主动技能!B1259</f>
        <v>1253</v>
      </c>
      <c r="B1256" s="4" t="str">
        <f>主动技能!H1259</f>
        <v>女神祝福</v>
      </c>
      <c r="C1256" s="4" t="str">
        <f>主动技能!I1259</f>
        <v>对己方任意单体回复生命1912，并增加防御力20%攻击力20%</v>
      </c>
      <c r="D1256" s="4">
        <f>VLOOKUP(主动技能!J1259,对应表!F:G,2,FALSE)</f>
        <v>2</v>
      </c>
      <c r="E1256" s="4">
        <f>VLOOKUP(主动技能!K1259,对应表!J:K,2,FALSE)</f>
        <v>3</v>
      </c>
      <c r="F1256" s="4">
        <f>VLOOKUP(主动技能!L1259,对应表!N:O,2,FALSE)</f>
        <v>1</v>
      </c>
      <c r="G1256" s="4">
        <f>IF(主动技能!M1259="必中",2,1)</f>
        <v>2</v>
      </c>
      <c r="H1256" s="4">
        <f>主动技能!N1259</f>
        <v>100</v>
      </c>
      <c r="I1256" s="4">
        <f>主动技能!O1259</f>
        <v>0</v>
      </c>
      <c r="J1256">
        <f>主动技能!P1259</f>
        <v>0</v>
      </c>
      <c r="K1256">
        <f>主动技能!Q1259</f>
        <v>0</v>
      </c>
      <c r="L1256">
        <f>主动技能!R1259</f>
        <v>0</v>
      </c>
      <c r="M1256">
        <f>主动技能!S1259</f>
        <v>0</v>
      </c>
      <c r="N1256" t="str">
        <f>IF(主动技能!T1259="","",主动技能!T1259)</f>
        <v>16:100:2:0|88:100:2:0|90:100:2:0</v>
      </c>
      <c r="O1256" t="str">
        <f>IF(主动技能!U1259="","",主动技能!U1259)</f>
        <v/>
      </c>
      <c r="P1256">
        <f>主动技能!V1259</f>
        <v>0</v>
      </c>
      <c r="Q1256">
        <f>主动技能!W1259</f>
        <v>0</v>
      </c>
      <c r="R1256">
        <f>主动技能!X1259</f>
        <v>0</v>
      </c>
      <c r="S1256">
        <f>主动技能!Y1259</f>
        <v>100</v>
      </c>
      <c r="T1256">
        <f>主动技能!Z1259</f>
        <v>0</v>
      </c>
      <c r="U1256">
        <f>主动技能!AB1259</f>
        <v>0</v>
      </c>
      <c r="V1256">
        <f>主动技能!AC1259</f>
        <v>0</v>
      </c>
      <c r="W1256">
        <f>主动技能!AD1259</f>
        <v>0</v>
      </c>
      <c r="X1256" s="1">
        <v>0</v>
      </c>
      <c r="Y1256" s="1">
        <v>0</v>
      </c>
      <c r="Z1256" s="1">
        <v>0</v>
      </c>
    </row>
    <row r="1257" spans="1:26" x14ac:dyDescent="0.15">
      <c r="A1257">
        <f>主动技能!B1260</f>
        <v>1254</v>
      </c>
      <c r="B1257" s="4" t="str">
        <f>主动技能!H1260</f>
        <v>女神祝福</v>
      </c>
      <c r="C1257" s="4" t="str">
        <f>主动技能!I1260</f>
        <v>对己方任意单体回复生命2354，并增加防御力20%攻击力20%</v>
      </c>
      <c r="D1257" s="4">
        <f>VLOOKUP(主动技能!J1260,对应表!F:G,2,FALSE)</f>
        <v>2</v>
      </c>
      <c r="E1257" s="4">
        <f>VLOOKUP(主动技能!K1260,对应表!J:K,2,FALSE)</f>
        <v>3</v>
      </c>
      <c r="F1257" s="4">
        <f>VLOOKUP(主动技能!L1260,对应表!N:O,2,FALSE)</f>
        <v>1</v>
      </c>
      <c r="G1257" s="4">
        <f>IF(主动技能!M1260="必中",2,1)</f>
        <v>2</v>
      </c>
      <c r="H1257" s="4">
        <f>主动技能!N1260</f>
        <v>100</v>
      </c>
      <c r="I1257" s="4">
        <f>主动技能!O1260</f>
        <v>0</v>
      </c>
      <c r="J1257">
        <f>主动技能!P1260</f>
        <v>0</v>
      </c>
      <c r="K1257">
        <f>主动技能!Q1260</f>
        <v>0</v>
      </c>
      <c r="L1257">
        <f>主动技能!R1260</f>
        <v>0</v>
      </c>
      <c r="M1257">
        <f>主动技能!S1260</f>
        <v>0</v>
      </c>
      <c r="N1257" t="str">
        <f>IF(主动技能!T1260="","",主动技能!T1260)</f>
        <v>17:100:2:0|88:100:2:0|90:100:2:0</v>
      </c>
      <c r="O1257" t="str">
        <f>IF(主动技能!U1260="","",主动技能!U1260)</f>
        <v/>
      </c>
      <c r="P1257">
        <f>主动技能!V1260</f>
        <v>0</v>
      </c>
      <c r="Q1257">
        <f>主动技能!W1260</f>
        <v>0</v>
      </c>
      <c r="R1257">
        <f>主动技能!X1260</f>
        <v>0</v>
      </c>
      <c r="S1257">
        <f>主动技能!Y1260</f>
        <v>100</v>
      </c>
      <c r="T1257">
        <f>主动技能!Z1260</f>
        <v>0</v>
      </c>
      <c r="U1257">
        <f>主动技能!AB1260</f>
        <v>0</v>
      </c>
      <c r="V1257">
        <f>主动技能!AC1260</f>
        <v>0</v>
      </c>
      <c r="W1257">
        <f>主动技能!AD1260</f>
        <v>0</v>
      </c>
      <c r="X1257" s="1">
        <v>0</v>
      </c>
      <c r="Y1257" s="1">
        <v>0</v>
      </c>
      <c r="Z1257" s="1">
        <v>0</v>
      </c>
    </row>
    <row r="1258" spans="1:26" x14ac:dyDescent="0.15">
      <c r="A1258">
        <f>主动技能!B1261</f>
        <v>1255</v>
      </c>
      <c r="B1258" s="4" t="str">
        <f>主动技能!H1261</f>
        <v>女神祝福</v>
      </c>
      <c r="C1258" s="4" t="str">
        <f>主动技能!I1261</f>
        <v>对己方任意单体回复生命2899，并增加防御力20%攻击力20%</v>
      </c>
      <c r="D1258" s="4">
        <f>VLOOKUP(主动技能!J1261,对应表!F:G,2,FALSE)</f>
        <v>2</v>
      </c>
      <c r="E1258" s="4">
        <f>VLOOKUP(主动技能!K1261,对应表!J:K,2,FALSE)</f>
        <v>3</v>
      </c>
      <c r="F1258" s="4">
        <f>VLOOKUP(主动技能!L1261,对应表!N:O,2,FALSE)</f>
        <v>1</v>
      </c>
      <c r="G1258" s="4">
        <f>IF(主动技能!M1261="必中",2,1)</f>
        <v>2</v>
      </c>
      <c r="H1258" s="4">
        <f>主动技能!N1261</f>
        <v>100</v>
      </c>
      <c r="I1258" s="4">
        <f>主动技能!O1261</f>
        <v>0</v>
      </c>
      <c r="J1258">
        <f>主动技能!P1261</f>
        <v>0</v>
      </c>
      <c r="K1258">
        <f>主动技能!Q1261</f>
        <v>0</v>
      </c>
      <c r="L1258">
        <f>主动技能!R1261</f>
        <v>0</v>
      </c>
      <c r="M1258">
        <f>主动技能!S1261</f>
        <v>0</v>
      </c>
      <c r="N1258" t="str">
        <f>IF(主动技能!T1261="","",主动技能!T1261)</f>
        <v>18:100:2:0|88:100:2:0|90:100:2:0</v>
      </c>
      <c r="O1258" t="str">
        <f>IF(主动技能!U1261="","",主动技能!U1261)</f>
        <v/>
      </c>
      <c r="P1258">
        <f>主动技能!V1261</f>
        <v>0</v>
      </c>
      <c r="Q1258">
        <f>主动技能!W1261</f>
        <v>0</v>
      </c>
      <c r="R1258">
        <f>主动技能!X1261</f>
        <v>0</v>
      </c>
      <c r="S1258">
        <f>主动技能!Y1261</f>
        <v>100</v>
      </c>
      <c r="T1258">
        <f>主动技能!Z1261</f>
        <v>0</v>
      </c>
      <c r="U1258">
        <f>主动技能!AB1261</f>
        <v>0</v>
      </c>
      <c r="V1258">
        <f>主动技能!AC1261</f>
        <v>0</v>
      </c>
      <c r="W1258">
        <f>主动技能!AD1261</f>
        <v>0</v>
      </c>
      <c r="X1258" s="1">
        <v>0</v>
      </c>
      <c r="Y1258" s="1">
        <v>0</v>
      </c>
      <c r="Z1258" s="1">
        <v>0</v>
      </c>
    </row>
    <row r="1259" spans="1:26" x14ac:dyDescent="0.15">
      <c r="A1259">
        <f>主动技能!B1262</f>
        <v>1256</v>
      </c>
      <c r="B1259" s="4" t="str">
        <f>主动技能!H1262</f>
        <v>女神祝福</v>
      </c>
      <c r="C1259" s="4" t="str">
        <f>主动技能!I1262</f>
        <v>对己方任意单体回复生命3569，并增加防御力20%攻击力20%</v>
      </c>
      <c r="D1259" s="4">
        <f>VLOOKUP(主动技能!J1262,对应表!F:G,2,FALSE)</f>
        <v>2</v>
      </c>
      <c r="E1259" s="4">
        <f>VLOOKUP(主动技能!K1262,对应表!J:K,2,FALSE)</f>
        <v>3</v>
      </c>
      <c r="F1259" s="4">
        <f>VLOOKUP(主动技能!L1262,对应表!N:O,2,FALSE)</f>
        <v>1</v>
      </c>
      <c r="G1259" s="4">
        <f>IF(主动技能!M1262="必中",2,1)</f>
        <v>2</v>
      </c>
      <c r="H1259" s="4">
        <f>主动技能!N1262</f>
        <v>100</v>
      </c>
      <c r="I1259" s="4">
        <f>主动技能!O1262</f>
        <v>0</v>
      </c>
      <c r="J1259">
        <f>主动技能!P1262</f>
        <v>0</v>
      </c>
      <c r="K1259">
        <f>主动技能!Q1262</f>
        <v>0</v>
      </c>
      <c r="L1259">
        <f>主动技能!R1262</f>
        <v>0</v>
      </c>
      <c r="M1259">
        <f>主动技能!S1262</f>
        <v>0</v>
      </c>
      <c r="N1259" t="str">
        <f>IF(主动技能!T1262="","",主动技能!T1262)</f>
        <v>19:100:2:0|88:100:2:0|90:100:2:0</v>
      </c>
      <c r="O1259" t="str">
        <f>IF(主动技能!U1262="","",主动技能!U1262)</f>
        <v/>
      </c>
      <c r="P1259">
        <f>主动技能!V1262</f>
        <v>0</v>
      </c>
      <c r="Q1259">
        <f>主动技能!W1262</f>
        <v>0</v>
      </c>
      <c r="R1259">
        <f>主动技能!X1262</f>
        <v>0</v>
      </c>
      <c r="S1259">
        <f>主动技能!Y1262</f>
        <v>100</v>
      </c>
      <c r="T1259">
        <f>主动技能!Z1262</f>
        <v>0</v>
      </c>
      <c r="U1259">
        <f>主动技能!AB1262</f>
        <v>0</v>
      </c>
      <c r="V1259">
        <f>主动技能!AC1262</f>
        <v>0</v>
      </c>
      <c r="W1259">
        <f>主动技能!AD1262</f>
        <v>0</v>
      </c>
      <c r="X1259" s="1">
        <v>0</v>
      </c>
      <c r="Y1259" s="1">
        <v>0</v>
      </c>
      <c r="Z1259" s="1">
        <v>0</v>
      </c>
    </row>
    <row r="1260" spans="1:26" x14ac:dyDescent="0.15">
      <c r="A1260">
        <f>主动技能!B1263</f>
        <v>1257</v>
      </c>
      <c r="B1260" s="4" t="str">
        <f>主动技能!H1263</f>
        <v>女神祝福</v>
      </c>
      <c r="C1260" s="4" t="str">
        <f>主动技能!I1263</f>
        <v>对己方任意单体回复生命4395，并增加防御力20%攻击力20%</v>
      </c>
      <c r="D1260" s="4">
        <f>VLOOKUP(主动技能!J1263,对应表!F:G,2,FALSE)</f>
        <v>2</v>
      </c>
      <c r="E1260" s="4">
        <f>VLOOKUP(主动技能!K1263,对应表!J:K,2,FALSE)</f>
        <v>3</v>
      </c>
      <c r="F1260" s="4">
        <f>VLOOKUP(主动技能!L1263,对应表!N:O,2,FALSE)</f>
        <v>1</v>
      </c>
      <c r="G1260" s="4">
        <f>IF(主动技能!M1263="必中",2,1)</f>
        <v>2</v>
      </c>
      <c r="H1260" s="4">
        <f>主动技能!N1263</f>
        <v>100</v>
      </c>
      <c r="I1260" s="4">
        <f>主动技能!O1263</f>
        <v>0</v>
      </c>
      <c r="J1260">
        <f>主动技能!P1263</f>
        <v>0</v>
      </c>
      <c r="K1260">
        <f>主动技能!Q1263</f>
        <v>0</v>
      </c>
      <c r="L1260">
        <f>主动技能!R1263</f>
        <v>0</v>
      </c>
      <c r="M1260">
        <f>主动技能!S1263</f>
        <v>0</v>
      </c>
      <c r="N1260" t="str">
        <f>IF(主动技能!T1263="","",主动技能!T1263)</f>
        <v>20:100:2:0|88:100:2:0|90:100:2:0</v>
      </c>
      <c r="O1260" t="str">
        <f>IF(主动技能!U1263="","",主动技能!U1263)</f>
        <v/>
      </c>
      <c r="P1260">
        <f>主动技能!V1263</f>
        <v>0</v>
      </c>
      <c r="Q1260">
        <f>主动技能!W1263</f>
        <v>0</v>
      </c>
      <c r="R1260">
        <f>主动技能!X1263</f>
        <v>0</v>
      </c>
      <c r="S1260">
        <f>主动技能!Y1263</f>
        <v>100</v>
      </c>
      <c r="T1260">
        <f>主动技能!Z1263</f>
        <v>0</v>
      </c>
      <c r="U1260">
        <f>主动技能!AB1263</f>
        <v>0</v>
      </c>
      <c r="V1260">
        <f>主动技能!AC1263</f>
        <v>0</v>
      </c>
      <c r="W1260">
        <f>主动技能!AD1263</f>
        <v>0</v>
      </c>
      <c r="X1260" s="1">
        <v>0</v>
      </c>
      <c r="Y1260" s="1">
        <v>0</v>
      </c>
      <c r="Z1260" s="1">
        <v>0</v>
      </c>
    </row>
    <row r="1261" spans="1:26" x14ac:dyDescent="0.15">
      <c r="A1261">
        <f>主动技能!B1264</f>
        <v>1258</v>
      </c>
      <c r="B1261" s="4" t="str">
        <f>主动技能!H1264</f>
        <v>女神祝福</v>
      </c>
      <c r="C1261" s="4" t="str">
        <f>主动技能!I1264</f>
        <v>对己方任意单体回复生命5411，并增加防御力20%攻击力20%</v>
      </c>
      <c r="D1261" s="4">
        <f>VLOOKUP(主动技能!J1264,对应表!F:G,2,FALSE)</f>
        <v>2</v>
      </c>
      <c r="E1261" s="4">
        <f>VLOOKUP(主动技能!K1264,对应表!J:K,2,FALSE)</f>
        <v>3</v>
      </c>
      <c r="F1261" s="4">
        <f>VLOOKUP(主动技能!L1264,对应表!N:O,2,FALSE)</f>
        <v>1</v>
      </c>
      <c r="G1261" s="4">
        <f>IF(主动技能!M1264="必中",2,1)</f>
        <v>2</v>
      </c>
      <c r="H1261" s="4">
        <f>主动技能!N1264</f>
        <v>100</v>
      </c>
      <c r="I1261" s="4">
        <f>主动技能!O1264</f>
        <v>0</v>
      </c>
      <c r="J1261">
        <f>主动技能!P1264</f>
        <v>0</v>
      </c>
      <c r="K1261">
        <f>主动技能!Q1264</f>
        <v>0</v>
      </c>
      <c r="L1261">
        <f>主动技能!R1264</f>
        <v>0</v>
      </c>
      <c r="M1261">
        <f>主动技能!S1264</f>
        <v>0</v>
      </c>
      <c r="N1261" t="str">
        <f>IF(主动技能!T1264="","",主动技能!T1264)</f>
        <v>21:100:2:0|88:100:2:0|90:100:2:0</v>
      </c>
      <c r="O1261" t="str">
        <f>IF(主动技能!U1264="","",主动技能!U1264)</f>
        <v/>
      </c>
      <c r="P1261">
        <f>主动技能!V1264</f>
        <v>0</v>
      </c>
      <c r="Q1261">
        <f>主动技能!W1264</f>
        <v>0</v>
      </c>
      <c r="R1261">
        <f>主动技能!X1264</f>
        <v>0</v>
      </c>
      <c r="S1261">
        <f>主动技能!Y1264</f>
        <v>100</v>
      </c>
      <c r="T1261">
        <f>主动技能!Z1264</f>
        <v>0</v>
      </c>
      <c r="U1261">
        <f>主动技能!AB1264</f>
        <v>0</v>
      </c>
      <c r="V1261">
        <f>主动技能!AC1264</f>
        <v>0</v>
      </c>
      <c r="W1261">
        <f>主动技能!AD1264</f>
        <v>0</v>
      </c>
      <c r="X1261" s="1">
        <v>0</v>
      </c>
      <c r="Y1261" s="1">
        <v>0</v>
      </c>
      <c r="Z1261" s="1">
        <v>0</v>
      </c>
    </row>
    <row r="1262" spans="1:26" x14ac:dyDescent="0.15">
      <c r="A1262">
        <f>主动技能!B1265</f>
        <v>1259</v>
      </c>
      <c r="B1262" s="4" t="str">
        <f>主动技能!H1265</f>
        <v>女神祝福</v>
      </c>
      <c r="C1262" s="4" t="str">
        <f>主动技能!I1265</f>
        <v>对己方任意单体回复生命6663，并增加防御力20%攻击力20%</v>
      </c>
      <c r="D1262" s="4">
        <f>VLOOKUP(主动技能!J1265,对应表!F:G,2,FALSE)</f>
        <v>2</v>
      </c>
      <c r="E1262" s="4">
        <f>VLOOKUP(主动技能!K1265,对应表!J:K,2,FALSE)</f>
        <v>3</v>
      </c>
      <c r="F1262" s="4">
        <f>VLOOKUP(主动技能!L1265,对应表!N:O,2,FALSE)</f>
        <v>1</v>
      </c>
      <c r="G1262" s="4">
        <f>IF(主动技能!M1265="必中",2,1)</f>
        <v>2</v>
      </c>
      <c r="H1262" s="4">
        <f>主动技能!N1265</f>
        <v>100</v>
      </c>
      <c r="I1262" s="4">
        <f>主动技能!O1265</f>
        <v>0</v>
      </c>
      <c r="J1262">
        <f>主动技能!P1265</f>
        <v>0</v>
      </c>
      <c r="K1262">
        <f>主动技能!Q1265</f>
        <v>0</v>
      </c>
      <c r="L1262">
        <f>主动技能!R1265</f>
        <v>0</v>
      </c>
      <c r="M1262">
        <f>主动技能!S1265</f>
        <v>0</v>
      </c>
      <c r="N1262" t="str">
        <f>IF(主动技能!T1265="","",主动技能!T1265)</f>
        <v>22:100:2:0|88:100:2:0|90:100:2:0</v>
      </c>
      <c r="O1262" t="str">
        <f>IF(主动技能!U1265="","",主动技能!U1265)</f>
        <v/>
      </c>
      <c r="P1262">
        <f>主动技能!V1265</f>
        <v>0</v>
      </c>
      <c r="Q1262">
        <f>主动技能!W1265</f>
        <v>0</v>
      </c>
      <c r="R1262">
        <f>主动技能!X1265</f>
        <v>0</v>
      </c>
      <c r="S1262">
        <f>主动技能!Y1265</f>
        <v>100</v>
      </c>
      <c r="T1262">
        <f>主动技能!Z1265</f>
        <v>0</v>
      </c>
      <c r="U1262">
        <f>主动技能!AB1265</f>
        <v>0</v>
      </c>
      <c r="V1262">
        <f>主动技能!AC1265</f>
        <v>0</v>
      </c>
      <c r="W1262">
        <f>主动技能!AD1265</f>
        <v>0</v>
      </c>
      <c r="X1262" s="1">
        <v>0</v>
      </c>
      <c r="Y1262" s="1">
        <v>0</v>
      </c>
      <c r="Z1262" s="1">
        <v>0</v>
      </c>
    </row>
    <row r="1263" spans="1:26" x14ac:dyDescent="0.15">
      <c r="A1263">
        <f>主动技能!B1266</f>
        <v>1260</v>
      </c>
      <c r="B1263" s="4" t="str">
        <f>主动技能!H1266</f>
        <v>女神祝福</v>
      </c>
      <c r="C1263" s="4" t="str">
        <f>主动技能!I1266</f>
        <v>对己方任意单体回复生命8204，并增加防御力20%攻击力20%</v>
      </c>
      <c r="D1263" s="4">
        <f>VLOOKUP(主动技能!J1266,对应表!F:G,2,FALSE)</f>
        <v>2</v>
      </c>
      <c r="E1263" s="4">
        <f>VLOOKUP(主动技能!K1266,对应表!J:K,2,FALSE)</f>
        <v>3</v>
      </c>
      <c r="F1263" s="4">
        <f>VLOOKUP(主动技能!L1266,对应表!N:O,2,FALSE)</f>
        <v>1</v>
      </c>
      <c r="G1263" s="4">
        <f>IF(主动技能!M1266="必中",2,1)</f>
        <v>2</v>
      </c>
      <c r="H1263" s="4">
        <f>主动技能!N1266</f>
        <v>100</v>
      </c>
      <c r="I1263" s="4">
        <f>主动技能!O1266</f>
        <v>0</v>
      </c>
      <c r="J1263">
        <f>主动技能!P1266</f>
        <v>0</v>
      </c>
      <c r="K1263">
        <f>主动技能!Q1266</f>
        <v>0</v>
      </c>
      <c r="L1263">
        <f>主动技能!R1266</f>
        <v>0</v>
      </c>
      <c r="M1263">
        <f>主动技能!S1266</f>
        <v>0</v>
      </c>
      <c r="N1263" t="str">
        <f>IF(主动技能!T1266="","",主动技能!T1266)</f>
        <v>23:100:2:0|88:100:2:0|90:100:2:0</v>
      </c>
      <c r="O1263" t="str">
        <f>IF(主动技能!U1266="","",主动技能!U1266)</f>
        <v/>
      </c>
      <c r="P1263">
        <f>主动技能!V1266</f>
        <v>0</v>
      </c>
      <c r="Q1263">
        <f>主动技能!W1266</f>
        <v>0</v>
      </c>
      <c r="R1263">
        <f>主动技能!X1266</f>
        <v>0</v>
      </c>
      <c r="S1263">
        <f>主动技能!Y1266</f>
        <v>100</v>
      </c>
      <c r="T1263">
        <f>主动技能!Z1266</f>
        <v>0</v>
      </c>
      <c r="U1263">
        <f>主动技能!AB1266</f>
        <v>0</v>
      </c>
      <c r="V1263">
        <f>主动技能!AC1266</f>
        <v>0</v>
      </c>
      <c r="W1263">
        <f>主动技能!AD1266</f>
        <v>0</v>
      </c>
      <c r="X1263" s="1">
        <v>0</v>
      </c>
      <c r="Y1263" s="1">
        <v>0</v>
      </c>
      <c r="Z1263" s="1">
        <v>0</v>
      </c>
    </row>
    <row r="1264" spans="1:26" x14ac:dyDescent="0.15">
      <c r="A1264">
        <f>主动技能!B1267</f>
        <v>1261</v>
      </c>
      <c r="B1264" s="4" t="str">
        <f>主动技能!H1267</f>
        <v>猎风</v>
      </c>
      <c r="C1264" s="4" t="str">
        <f>主动技能!I1267</f>
        <v>对敌方单体攻击，造成100%攻击力（+47）点伤害。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>
        <f>主动技能!O1267</f>
        <v>0</v>
      </c>
      <c r="J1264">
        <f>主动技能!P1267</f>
        <v>0</v>
      </c>
      <c r="K1264">
        <f>主动技能!Q1267</f>
        <v>0</v>
      </c>
      <c r="L1264">
        <f>主动技能!R1267</f>
        <v>0</v>
      </c>
      <c r="M1264">
        <f>主动技能!S1267</f>
        <v>0</v>
      </c>
      <c r="N1264" t="str">
        <f>IF(主动技能!T1267="","",主动技能!T1267)</f>
        <v/>
      </c>
      <c r="O1264" t="str">
        <f>IF(主动技能!U1267="","",主动技能!U1267)</f>
        <v/>
      </c>
      <c r="P1264">
        <f>主动技能!V1267</f>
        <v>0</v>
      </c>
      <c r="Q1264">
        <f>主动技能!W1267</f>
        <v>0</v>
      </c>
      <c r="R1264">
        <f>主动技能!X1267</f>
        <v>0</v>
      </c>
      <c r="S1264">
        <f>主动技能!Y1267</f>
        <v>0</v>
      </c>
      <c r="T1264">
        <f>主动技能!Z1267</f>
        <v>100</v>
      </c>
      <c r="U1264">
        <f>主动技能!AB1267</f>
        <v>47</v>
      </c>
      <c r="V1264">
        <f>主动技能!AC1267</f>
        <v>0</v>
      </c>
      <c r="W1264">
        <f>主动技能!AD1267</f>
        <v>0</v>
      </c>
      <c r="X1264" s="1">
        <v>0</v>
      </c>
      <c r="Y1264" s="1">
        <v>0</v>
      </c>
      <c r="Z1264" s="1">
        <v>0</v>
      </c>
    </row>
    <row r="1265" spans="1:26" x14ac:dyDescent="0.15">
      <c r="A1265">
        <f>主动技能!B1268</f>
        <v>1262</v>
      </c>
      <c r="B1265" s="4" t="str">
        <f>主动技能!H1268</f>
        <v>猎风</v>
      </c>
      <c r="C1265" s="4" t="str">
        <f>主动技能!I1268</f>
        <v>对敌方单体攻击，造成100%攻击力（+70）点伤害。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>
        <f>主动技能!O1268</f>
        <v>0</v>
      </c>
      <c r="J1265">
        <f>主动技能!P1268</f>
        <v>0</v>
      </c>
      <c r="K1265">
        <f>主动技能!Q1268</f>
        <v>0</v>
      </c>
      <c r="L1265">
        <f>主动技能!R1268</f>
        <v>0</v>
      </c>
      <c r="M1265">
        <f>主动技能!S1268</f>
        <v>0</v>
      </c>
      <c r="N1265" t="str">
        <f>IF(主动技能!T1268="","",主动技能!T1268)</f>
        <v/>
      </c>
      <c r="O1265" t="str">
        <f>IF(主动技能!U1268="","",主动技能!U1268)</f>
        <v/>
      </c>
      <c r="P1265">
        <f>主动技能!V1268</f>
        <v>0</v>
      </c>
      <c r="Q1265">
        <f>主动技能!W1268</f>
        <v>0</v>
      </c>
      <c r="R1265">
        <f>主动技能!X1268</f>
        <v>0</v>
      </c>
      <c r="S1265">
        <f>主动技能!Y1268</f>
        <v>0</v>
      </c>
      <c r="T1265">
        <f>主动技能!Z1268</f>
        <v>100</v>
      </c>
      <c r="U1265">
        <f>主动技能!AB1268</f>
        <v>70</v>
      </c>
      <c r="V1265">
        <f>主动技能!AC1268</f>
        <v>0</v>
      </c>
      <c r="W1265">
        <f>主动技能!AD1268</f>
        <v>0</v>
      </c>
      <c r="X1265" s="1">
        <v>0</v>
      </c>
      <c r="Y1265" s="1">
        <v>0</v>
      </c>
      <c r="Z1265" s="1">
        <v>0</v>
      </c>
    </row>
    <row r="1266" spans="1:26" x14ac:dyDescent="0.15">
      <c r="A1266">
        <f>主动技能!B1269</f>
        <v>1263</v>
      </c>
      <c r="B1266" s="4" t="str">
        <f>主动技能!H1269</f>
        <v>猎风</v>
      </c>
      <c r="C1266" s="4" t="str">
        <f>主动技能!I1269</f>
        <v>对敌方单体攻击，造成100%攻击力（+92）点伤害。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>
        <f>主动技能!O1269</f>
        <v>0</v>
      </c>
      <c r="J1266">
        <f>主动技能!P1269</f>
        <v>0</v>
      </c>
      <c r="K1266">
        <f>主动技能!Q1269</f>
        <v>0</v>
      </c>
      <c r="L1266">
        <f>主动技能!R1269</f>
        <v>0</v>
      </c>
      <c r="M1266">
        <f>主动技能!S1269</f>
        <v>0</v>
      </c>
      <c r="N1266" t="str">
        <f>IF(主动技能!T1269="","",主动技能!T1269)</f>
        <v/>
      </c>
      <c r="O1266" t="str">
        <f>IF(主动技能!U1269="","",主动技能!U1269)</f>
        <v/>
      </c>
      <c r="P1266">
        <f>主动技能!V1269</f>
        <v>0</v>
      </c>
      <c r="Q1266">
        <f>主动技能!W1269</f>
        <v>0</v>
      </c>
      <c r="R1266">
        <f>主动技能!X1269</f>
        <v>0</v>
      </c>
      <c r="S1266">
        <f>主动技能!Y1269</f>
        <v>0</v>
      </c>
      <c r="T1266">
        <f>主动技能!Z1269</f>
        <v>100</v>
      </c>
      <c r="U1266">
        <f>主动技能!AB1269</f>
        <v>92</v>
      </c>
      <c r="V1266">
        <f>主动技能!AC1269</f>
        <v>0</v>
      </c>
      <c r="W1266">
        <f>主动技能!AD1269</f>
        <v>0</v>
      </c>
      <c r="X1266" s="1">
        <v>0</v>
      </c>
      <c r="Y1266" s="1">
        <v>0</v>
      </c>
      <c r="Z1266" s="1">
        <v>0</v>
      </c>
    </row>
    <row r="1267" spans="1:26" x14ac:dyDescent="0.15">
      <c r="A1267">
        <f>主动技能!B1270</f>
        <v>1264</v>
      </c>
      <c r="B1267" s="4" t="str">
        <f>主动技能!H1270</f>
        <v>猎风</v>
      </c>
      <c r="C1267" s="4" t="str">
        <f>主动技能!I1270</f>
        <v>对敌方单体攻击，造成100%攻击力（+114）点伤害。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>
        <f>主动技能!O1270</f>
        <v>0</v>
      </c>
      <c r="J1267">
        <f>主动技能!P1270</f>
        <v>0</v>
      </c>
      <c r="K1267">
        <f>主动技能!Q1270</f>
        <v>0</v>
      </c>
      <c r="L1267">
        <f>主动技能!R1270</f>
        <v>0</v>
      </c>
      <c r="M1267">
        <f>主动技能!S1270</f>
        <v>0</v>
      </c>
      <c r="N1267" t="str">
        <f>IF(主动技能!T1270="","",主动技能!T1270)</f>
        <v/>
      </c>
      <c r="O1267" t="str">
        <f>IF(主动技能!U1270="","",主动技能!U1270)</f>
        <v/>
      </c>
      <c r="P1267">
        <f>主动技能!V1270</f>
        <v>0</v>
      </c>
      <c r="Q1267">
        <f>主动技能!W1270</f>
        <v>0</v>
      </c>
      <c r="R1267">
        <f>主动技能!X1270</f>
        <v>0</v>
      </c>
      <c r="S1267">
        <f>主动技能!Y1270</f>
        <v>0</v>
      </c>
      <c r="T1267">
        <f>主动技能!Z1270</f>
        <v>100</v>
      </c>
      <c r="U1267">
        <f>主动技能!AB1270</f>
        <v>114</v>
      </c>
      <c r="V1267">
        <f>主动技能!AC1270</f>
        <v>0</v>
      </c>
      <c r="W1267">
        <f>主动技能!AD1270</f>
        <v>0</v>
      </c>
      <c r="X1267" s="1">
        <v>0</v>
      </c>
      <c r="Y1267" s="1">
        <v>0</v>
      </c>
      <c r="Z1267" s="1">
        <v>0</v>
      </c>
    </row>
    <row r="1268" spans="1:26" x14ac:dyDescent="0.15">
      <c r="A1268">
        <f>主动技能!B1271</f>
        <v>1265</v>
      </c>
      <c r="B1268" s="4" t="str">
        <f>主动技能!H1271</f>
        <v>猎风</v>
      </c>
      <c r="C1268" s="4" t="str">
        <f>主动技能!I1271</f>
        <v>对敌方单体攻击，造成100%攻击力（+141）点伤害。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>
        <f>主动技能!O1271</f>
        <v>0</v>
      </c>
      <c r="J1268">
        <f>主动技能!P1271</f>
        <v>0</v>
      </c>
      <c r="K1268">
        <f>主动技能!Q1271</f>
        <v>0</v>
      </c>
      <c r="L1268">
        <f>主动技能!R1271</f>
        <v>0</v>
      </c>
      <c r="M1268">
        <f>主动技能!S1271</f>
        <v>0</v>
      </c>
      <c r="N1268" t="str">
        <f>IF(主动技能!T1271="","",主动技能!T1271)</f>
        <v/>
      </c>
      <c r="O1268" t="str">
        <f>IF(主动技能!U1271="","",主动技能!U1271)</f>
        <v/>
      </c>
      <c r="P1268">
        <f>主动技能!V1271</f>
        <v>0</v>
      </c>
      <c r="Q1268">
        <f>主动技能!W1271</f>
        <v>0</v>
      </c>
      <c r="R1268">
        <f>主动技能!X1271</f>
        <v>0</v>
      </c>
      <c r="S1268">
        <f>主动技能!Y1271</f>
        <v>0</v>
      </c>
      <c r="T1268">
        <f>主动技能!Z1271</f>
        <v>100</v>
      </c>
      <c r="U1268">
        <f>主动技能!AB1271</f>
        <v>141</v>
      </c>
      <c r="V1268">
        <f>主动技能!AC1271</f>
        <v>0</v>
      </c>
      <c r="W1268">
        <f>主动技能!AD1271</f>
        <v>0</v>
      </c>
      <c r="X1268" s="1">
        <v>0</v>
      </c>
      <c r="Y1268" s="1">
        <v>0</v>
      </c>
      <c r="Z1268" s="1">
        <v>0</v>
      </c>
    </row>
    <row r="1269" spans="1:26" x14ac:dyDescent="0.15">
      <c r="A1269">
        <f>主动技能!B1272</f>
        <v>1266</v>
      </c>
      <c r="B1269" s="4" t="str">
        <f>主动技能!H1272</f>
        <v>猎风</v>
      </c>
      <c r="C1269" s="4" t="str">
        <f>主动技能!I1272</f>
        <v>对敌方单体攻击，造成100%攻击力（+174）点伤害。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>
        <f>主动技能!O1272</f>
        <v>0</v>
      </c>
      <c r="J1269">
        <f>主动技能!P1272</f>
        <v>0</v>
      </c>
      <c r="K1269">
        <f>主动技能!Q1272</f>
        <v>0</v>
      </c>
      <c r="L1269">
        <f>主动技能!R1272</f>
        <v>0</v>
      </c>
      <c r="M1269">
        <f>主动技能!S1272</f>
        <v>0</v>
      </c>
      <c r="N1269" t="str">
        <f>IF(主动技能!T1272="","",主动技能!T1272)</f>
        <v/>
      </c>
      <c r="O1269" t="str">
        <f>IF(主动技能!U1272="","",主动技能!U1272)</f>
        <v/>
      </c>
      <c r="P1269">
        <f>主动技能!V1272</f>
        <v>0</v>
      </c>
      <c r="Q1269">
        <f>主动技能!W1272</f>
        <v>0</v>
      </c>
      <c r="R1269">
        <f>主动技能!X1272</f>
        <v>0</v>
      </c>
      <c r="S1269">
        <f>主动技能!Y1272</f>
        <v>0</v>
      </c>
      <c r="T1269">
        <f>主动技能!Z1272</f>
        <v>100</v>
      </c>
      <c r="U1269">
        <f>主动技能!AB1272</f>
        <v>174</v>
      </c>
      <c r="V1269">
        <f>主动技能!AC1272</f>
        <v>0</v>
      </c>
      <c r="W1269">
        <f>主动技能!AD1272</f>
        <v>0</v>
      </c>
      <c r="X1269" s="1">
        <v>0</v>
      </c>
      <c r="Y1269" s="1">
        <v>0</v>
      </c>
      <c r="Z1269" s="1">
        <v>0</v>
      </c>
    </row>
    <row r="1270" spans="1:26" x14ac:dyDescent="0.15">
      <c r="A1270">
        <f>主动技能!B1273</f>
        <v>1267</v>
      </c>
      <c r="B1270" s="4" t="str">
        <f>主动技能!H1273</f>
        <v>猎风</v>
      </c>
      <c r="C1270" s="4" t="str">
        <f>主动技能!I1273</f>
        <v>对敌方单体攻击，造成100%攻击力（+214）点伤害。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>
        <f>主动技能!O1273</f>
        <v>0</v>
      </c>
      <c r="J1270">
        <f>主动技能!P1273</f>
        <v>0</v>
      </c>
      <c r="K1270">
        <f>主动技能!Q1273</f>
        <v>0</v>
      </c>
      <c r="L1270">
        <f>主动技能!R1273</f>
        <v>0</v>
      </c>
      <c r="M1270">
        <f>主动技能!S1273</f>
        <v>0</v>
      </c>
      <c r="N1270" t="str">
        <f>IF(主动技能!T1273="","",主动技能!T1273)</f>
        <v/>
      </c>
      <c r="O1270" t="str">
        <f>IF(主动技能!U1273="","",主动技能!U1273)</f>
        <v/>
      </c>
      <c r="P1270">
        <f>主动技能!V1273</f>
        <v>0</v>
      </c>
      <c r="Q1270">
        <f>主动技能!W1273</f>
        <v>0</v>
      </c>
      <c r="R1270">
        <f>主动技能!X1273</f>
        <v>0</v>
      </c>
      <c r="S1270">
        <f>主动技能!Y1273</f>
        <v>0</v>
      </c>
      <c r="T1270">
        <f>主动技能!Z1273</f>
        <v>100</v>
      </c>
      <c r="U1270">
        <f>主动技能!AB1273</f>
        <v>214</v>
      </c>
      <c r="V1270">
        <f>主动技能!AC1273</f>
        <v>0</v>
      </c>
      <c r="W1270">
        <f>主动技能!AD1273</f>
        <v>0</v>
      </c>
      <c r="X1270" s="1">
        <v>0</v>
      </c>
      <c r="Y1270" s="1">
        <v>0</v>
      </c>
      <c r="Z1270" s="1">
        <v>0</v>
      </c>
    </row>
    <row r="1271" spans="1:26" x14ac:dyDescent="0.15">
      <c r="A1271">
        <f>主动技能!B1274</f>
        <v>1268</v>
      </c>
      <c r="B1271" s="4" t="str">
        <f>主动技能!H1274</f>
        <v>猎风</v>
      </c>
      <c r="C1271" s="4" t="str">
        <f>主动技能!I1274</f>
        <v>对敌方单体攻击，造成100%攻击力（+264）点伤害。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>
        <f>主动技能!O1274</f>
        <v>0</v>
      </c>
      <c r="J1271">
        <f>主动技能!P1274</f>
        <v>0</v>
      </c>
      <c r="K1271">
        <f>主动技能!Q1274</f>
        <v>0</v>
      </c>
      <c r="L1271">
        <f>主动技能!R1274</f>
        <v>0</v>
      </c>
      <c r="M1271">
        <f>主动技能!S1274</f>
        <v>0</v>
      </c>
      <c r="N1271" t="str">
        <f>IF(主动技能!T1274="","",主动技能!T1274)</f>
        <v/>
      </c>
      <c r="O1271" t="str">
        <f>IF(主动技能!U1274="","",主动技能!U1274)</f>
        <v/>
      </c>
      <c r="P1271">
        <f>主动技能!V1274</f>
        <v>0</v>
      </c>
      <c r="Q1271">
        <f>主动技能!W1274</f>
        <v>0</v>
      </c>
      <c r="R1271">
        <f>主动技能!X1274</f>
        <v>0</v>
      </c>
      <c r="S1271">
        <f>主动技能!Y1274</f>
        <v>0</v>
      </c>
      <c r="T1271">
        <f>主动技能!Z1274</f>
        <v>100</v>
      </c>
      <c r="U1271">
        <f>主动技能!AB1274</f>
        <v>264</v>
      </c>
      <c r="V1271">
        <f>主动技能!AC1274</f>
        <v>0</v>
      </c>
      <c r="W1271">
        <f>主动技能!AD1274</f>
        <v>0</v>
      </c>
      <c r="X1271" s="1">
        <v>0</v>
      </c>
      <c r="Y1271" s="1">
        <v>0</v>
      </c>
      <c r="Z1271" s="1">
        <v>0</v>
      </c>
    </row>
    <row r="1272" spans="1:26" x14ac:dyDescent="0.15">
      <c r="A1272">
        <f>主动技能!B1275</f>
        <v>1269</v>
      </c>
      <c r="B1272" s="4" t="str">
        <f>主动技能!H1275</f>
        <v>猎风</v>
      </c>
      <c r="C1272" s="4" t="str">
        <f>主动技能!I1275</f>
        <v>对敌方单体攻击，造成100%攻击力（+325）点伤害。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>
        <f>主动技能!O1275</f>
        <v>0</v>
      </c>
      <c r="J1272">
        <f>主动技能!P1275</f>
        <v>0</v>
      </c>
      <c r="K1272">
        <f>主动技能!Q1275</f>
        <v>0</v>
      </c>
      <c r="L1272">
        <f>主动技能!R1275</f>
        <v>0</v>
      </c>
      <c r="M1272">
        <f>主动技能!S1275</f>
        <v>0</v>
      </c>
      <c r="N1272" t="str">
        <f>IF(主动技能!T1275="","",主动技能!T1275)</f>
        <v/>
      </c>
      <c r="O1272" t="str">
        <f>IF(主动技能!U1275="","",主动技能!U1275)</f>
        <v/>
      </c>
      <c r="P1272">
        <f>主动技能!V1275</f>
        <v>0</v>
      </c>
      <c r="Q1272">
        <f>主动技能!W1275</f>
        <v>0</v>
      </c>
      <c r="R1272">
        <f>主动技能!X1275</f>
        <v>0</v>
      </c>
      <c r="S1272">
        <f>主动技能!Y1275</f>
        <v>0</v>
      </c>
      <c r="T1272">
        <f>主动技能!Z1275</f>
        <v>100</v>
      </c>
      <c r="U1272">
        <f>主动技能!AB1275</f>
        <v>325</v>
      </c>
      <c r="V1272">
        <f>主动技能!AC1275</f>
        <v>0</v>
      </c>
      <c r="W1272">
        <f>主动技能!AD1275</f>
        <v>0</v>
      </c>
      <c r="X1272" s="1">
        <v>0</v>
      </c>
      <c r="Y1272" s="1">
        <v>0</v>
      </c>
      <c r="Z1272" s="1">
        <v>0</v>
      </c>
    </row>
    <row r="1273" spans="1:26" x14ac:dyDescent="0.15">
      <c r="A1273">
        <f>主动技能!B1276</f>
        <v>1270</v>
      </c>
      <c r="B1273" s="4" t="str">
        <f>主动技能!H1276</f>
        <v>猎风</v>
      </c>
      <c r="C1273" s="4" t="str">
        <f>主动技能!I1276</f>
        <v>对敌方任意单体攻击，造成100%攻击力（+400）点伤害。</v>
      </c>
      <c r="D1273" s="4">
        <f>VLOOKUP(主动技能!J1276,对应表!F:G,2,FALSE)</f>
        <v>1</v>
      </c>
      <c r="E1273" s="4">
        <f>VLOOKUP(主动技能!K1276,对应表!J:K,2,FALSE)</f>
        <v>3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>
        <f>主动技能!O1276</f>
        <v>0</v>
      </c>
      <c r="J1273">
        <f>主动技能!P1276</f>
        <v>0</v>
      </c>
      <c r="K1273">
        <f>主动技能!Q1276</f>
        <v>0</v>
      </c>
      <c r="L1273">
        <f>主动技能!R1276</f>
        <v>0</v>
      </c>
      <c r="M1273">
        <f>主动技能!S1276</f>
        <v>0</v>
      </c>
      <c r="N1273" t="str">
        <f>IF(主动技能!T1276="","",主动技能!T1276)</f>
        <v/>
      </c>
      <c r="O1273" t="str">
        <f>IF(主动技能!U1276="","",主动技能!U1276)</f>
        <v/>
      </c>
      <c r="P1273">
        <f>主动技能!V1276</f>
        <v>0</v>
      </c>
      <c r="Q1273">
        <f>主动技能!W1276</f>
        <v>0</v>
      </c>
      <c r="R1273">
        <f>主动技能!X1276</f>
        <v>0</v>
      </c>
      <c r="S1273">
        <f>主动技能!Y1276</f>
        <v>0</v>
      </c>
      <c r="T1273">
        <f>主动技能!Z1276</f>
        <v>100</v>
      </c>
      <c r="U1273">
        <f>主动技能!AB1276</f>
        <v>400</v>
      </c>
      <c r="V1273">
        <f>主动技能!AC1276</f>
        <v>0</v>
      </c>
      <c r="W1273">
        <f>主动技能!AD1276</f>
        <v>0</v>
      </c>
      <c r="X1273" s="1">
        <v>0</v>
      </c>
      <c r="Y1273" s="1">
        <v>0</v>
      </c>
      <c r="Z1273" s="1">
        <v>0</v>
      </c>
    </row>
    <row r="1274" spans="1:26" x14ac:dyDescent="0.15">
      <c r="A1274">
        <f>主动技能!B1277</f>
        <v>1271</v>
      </c>
      <c r="B1274" s="4" t="str">
        <f>主动技能!H1277</f>
        <v>猎风</v>
      </c>
      <c r="C1274" s="4" t="str">
        <f>主动技能!I1277</f>
        <v>对敌方任意单体攻击，造成100%攻击力（+492）点伤害。</v>
      </c>
      <c r="D1274" s="4">
        <f>VLOOKUP(主动技能!J1277,对应表!F:G,2,FALSE)</f>
        <v>1</v>
      </c>
      <c r="E1274" s="4">
        <f>VLOOKUP(主动技能!K1277,对应表!J:K,2,FALSE)</f>
        <v>3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>
        <f>主动技能!O1277</f>
        <v>0</v>
      </c>
      <c r="J1274">
        <f>主动技能!P1277</f>
        <v>0</v>
      </c>
      <c r="K1274">
        <f>主动技能!Q1277</f>
        <v>0</v>
      </c>
      <c r="L1274">
        <f>主动技能!R1277</f>
        <v>0</v>
      </c>
      <c r="M1274">
        <f>主动技能!S1277</f>
        <v>0</v>
      </c>
      <c r="N1274" t="str">
        <f>IF(主动技能!T1277="","",主动技能!T1277)</f>
        <v/>
      </c>
      <c r="O1274" t="str">
        <f>IF(主动技能!U1277="","",主动技能!U1277)</f>
        <v/>
      </c>
      <c r="P1274">
        <f>主动技能!V1277</f>
        <v>0</v>
      </c>
      <c r="Q1274">
        <f>主动技能!W1277</f>
        <v>0</v>
      </c>
      <c r="R1274">
        <f>主动技能!X1277</f>
        <v>0</v>
      </c>
      <c r="S1274">
        <f>主动技能!Y1277</f>
        <v>0</v>
      </c>
      <c r="T1274">
        <f>主动技能!Z1277</f>
        <v>100</v>
      </c>
      <c r="U1274">
        <f>主动技能!AB1277</f>
        <v>492</v>
      </c>
      <c r="V1274">
        <f>主动技能!AC1277</f>
        <v>0</v>
      </c>
      <c r="W1274">
        <f>主动技能!AD1277</f>
        <v>0</v>
      </c>
      <c r="X1274" s="1">
        <v>0</v>
      </c>
      <c r="Y1274" s="1">
        <v>0</v>
      </c>
      <c r="Z1274" s="1">
        <v>0</v>
      </c>
    </row>
    <row r="1275" spans="1:26" x14ac:dyDescent="0.15">
      <c r="A1275">
        <f>主动技能!B1278</f>
        <v>1272</v>
      </c>
      <c r="B1275" s="4" t="str">
        <f>主动技能!H1278</f>
        <v>猎风</v>
      </c>
      <c r="C1275" s="4" t="str">
        <f>主动技能!I1278</f>
        <v>对敌方任意单体攻击，造成100%攻击力（+606）点伤害。</v>
      </c>
      <c r="D1275" s="4">
        <f>VLOOKUP(主动技能!J1278,对应表!F:G,2,FALSE)</f>
        <v>1</v>
      </c>
      <c r="E1275" s="4">
        <f>VLOOKUP(主动技能!K1278,对应表!J:K,2,FALSE)</f>
        <v>3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>
        <f>主动技能!O1278</f>
        <v>0</v>
      </c>
      <c r="J1275">
        <f>主动技能!P1278</f>
        <v>0</v>
      </c>
      <c r="K1275">
        <f>主动技能!Q1278</f>
        <v>0</v>
      </c>
      <c r="L1275">
        <f>主动技能!R1278</f>
        <v>0</v>
      </c>
      <c r="M1275">
        <f>主动技能!S1278</f>
        <v>0</v>
      </c>
      <c r="N1275" t="str">
        <f>IF(主动技能!T1278="","",主动技能!T1278)</f>
        <v/>
      </c>
      <c r="O1275" t="str">
        <f>IF(主动技能!U1278="","",主动技能!U1278)</f>
        <v/>
      </c>
      <c r="P1275">
        <f>主动技能!V1278</f>
        <v>0</v>
      </c>
      <c r="Q1275">
        <f>主动技能!W1278</f>
        <v>0</v>
      </c>
      <c r="R1275">
        <f>主动技能!X1278</f>
        <v>0</v>
      </c>
      <c r="S1275">
        <f>主动技能!Y1278</f>
        <v>0</v>
      </c>
      <c r="T1275">
        <f>主动技能!Z1278</f>
        <v>100</v>
      </c>
      <c r="U1275">
        <f>主动技能!AB1278</f>
        <v>606</v>
      </c>
      <c r="V1275">
        <f>主动技能!AC1278</f>
        <v>0</v>
      </c>
      <c r="W1275">
        <f>主动技能!AD1278</f>
        <v>0</v>
      </c>
      <c r="X1275" s="1">
        <v>0</v>
      </c>
      <c r="Y1275" s="1">
        <v>0</v>
      </c>
      <c r="Z1275" s="1">
        <v>0</v>
      </c>
    </row>
    <row r="1276" spans="1:26" x14ac:dyDescent="0.15">
      <c r="A1276">
        <f>主动技能!B1279</f>
        <v>1273</v>
      </c>
      <c r="B1276" s="4" t="str">
        <f>主动技能!H1279</f>
        <v>猎风</v>
      </c>
      <c r="C1276" s="4" t="str">
        <f>主动技能!I1279</f>
        <v>对敌方任意单体攻击，造成100%攻击力（+747）点伤害。</v>
      </c>
      <c r="D1276" s="4">
        <f>VLOOKUP(主动技能!J1279,对应表!F:G,2,FALSE)</f>
        <v>1</v>
      </c>
      <c r="E1276" s="4">
        <f>VLOOKUP(主动技能!K1279,对应表!J:K,2,FALSE)</f>
        <v>3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>
        <f>主动技能!O1279</f>
        <v>0</v>
      </c>
      <c r="J1276">
        <f>主动技能!P1279</f>
        <v>0</v>
      </c>
      <c r="K1276">
        <f>主动技能!Q1279</f>
        <v>0</v>
      </c>
      <c r="L1276">
        <f>主动技能!R1279</f>
        <v>0</v>
      </c>
      <c r="M1276">
        <f>主动技能!S1279</f>
        <v>0</v>
      </c>
      <c r="N1276" t="str">
        <f>IF(主动技能!T1279="","",主动技能!T1279)</f>
        <v/>
      </c>
      <c r="O1276" t="str">
        <f>IF(主动技能!U1279="","",主动技能!U1279)</f>
        <v/>
      </c>
      <c r="P1276">
        <f>主动技能!V1279</f>
        <v>0</v>
      </c>
      <c r="Q1276">
        <f>主动技能!W1279</f>
        <v>0</v>
      </c>
      <c r="R1276">
        <f>主动技能!X1279</f>
        <v>0</v>
      </c>
      <c r="S1276">
        <f>主动技能!Y1279</f>
        <v>0</v>
      </c>
      <c r="T1276">
        <f>主动技能!Z1279</f>
        <v>100</v>
      </c>
      <c r="U1276">
        <f>主动技能!AB1279</f>
        <v>747</v>
      </c>
      <c r="V1276">
        <f>主动技能!AC1279</f>
        <v>0</v>
      </c>
      <c r="W1276">
        <f>主动技能!AD1279</f>
        <v>0</v>
      </c>
      <c r="X1276" s="1">
        <v>0</v>
      </c>
      <c r="Y1276" s="1">
        <v>0</v>
      </c>
      <c r="Z1276" s="1">
        <v>0</v>
      </c>
    </row>
    <row r="1277" spans="1:26" x14ac:dyDescent="0.15">
      <c r="A1277">
        <f>主动技能!B1280</f>
        <v>1274</v>
      </c>
      <c r="B1277" s="4" t="str">
        <f>主动技能!H1280</f>
        <v>猎风</v>
      </c>
      <c r="C1277" s="4" t="str">
        <f>主动技能!I1280</f>
        <v>对敌方任意单体攻击，造成100%攻击力（+919）点伤害。</v>
      </c>
      <c r="D1277" s="4">
        <f>VLOOKUP(主动技能!J1280,对应表!F:G,2,FALSE)</f>
        <v>1</v>
      </c>
      <c r="E1277" s="4">
        <f>VLOOKUP(主动技能!K1280,对应表!J:K,2,FALSE)</f>
        <v>3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>
        <f>主动技能!O1280</f>
        <v>0</v>
      </c>
      <c r="J1277">
        <f>主动技能!P1280</f>
        <v>0</v>
      </c>
      <c r="K1277">
        <f>主动技能!Q1280</f>
        <v>0</v>
      </c>
      <c r="L1277">
        <f>主动技能!R1280</f>
        <v>0</v>
      </c>
      <c r="M1277">
        <f>主动技能!S1280</f>
        <v>0</v>
      </c>
      <c r="N1277" t="str">
        <f>IF(主动技能!T1280="","",主动技能!T1280)</f>
        <v/>
      </c>
      <c r="O1277" t="str">
        <f>IF(主动技能!U1280="","",主动技能!U1280)</f>
        <v/>
      </c>
      <c r="P1277">
        <f>主动技能!V1280</f>
        <v>0</v>
      </c>
      <c r="Q1277">
        <f>主动技能!W1280</f>
        <v>0</v>
      </c>
      <c r="R1277">
        <f>主动技能!X1280</f>
        <v>0</v>
      </c>
      <c r="S1277">
        <f>主动技能!Y1280</f>
        <v>0</v>
      </c>
      <c r="T1277">
        <f>主动技能!Z1280</f>
        <v>100</v>
      </c>
      <c r="U1277">
        <f>主动技能!AB1280</f>
        <v>919</v>
      </c>
      <c r="V1277">
        <f>主动技能!AC1280</f>
        <v>0</v>
      </c>
      <c r="W1277">
        <f>主动技能!AD1280</f>
        <v>0</v>
      </c>
      <c r="X1277" s="1">
        <v>0</v>
      </c>
      <c r="Y1277" s="1">
        <v>0</v>
      </c>
      <c r="Z1277" s="1">
        <v>0</v>
      </c>
    </row>
    <row r="1278" spans="1:26" x14ac:dyDescent="0.15">
      <c r="A1278">
        <f>主动技能!B1281</f>
        <v>1275</v>
      </c>
      <c r="B1278" s="4" t="str">
        <f>主动技能!H1281</f>
        <v>猎风</v>
      </c>
      <c r="C1278" s="4" t="str">
        <f>主动技能!I1281</f>
        <v>对敌方任意单体攻击，造成100%攻击力（+1132）点伤害。</v>
      </c>
      <c r="D1278" s="4">
        <f>VLOOKUP(主动技能!J1281,对应表!F:G,2,FALSE)</f>
        <v>1</v>
      </c>
      <c r="E1278" s="4">
        <f>VLOOKUP(主动技能!K1281,对应表!J:K,2,FALSE)</f>
        <v>3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>
        <f>主动技能!O1281</f>
        <v>0</v>
      </c>
      <c r="J1278">
        <f>主动技能!P1281</f>
        <v>0</v>
      </c>
      <c r="K1278">
        <f>主动技能!Q1281</f>
        <v>0</v>
      </c>
      <c r="L1278">
        <f>主动技能!R1281</f>
        <v>0</v>
      </c>
      <c r="M1278">
        <f>主动技能!S1281</f>
        <v>0</v>
      </c>
      <c r="N1278" t="str">
        <f>IF(主动技能!T1281="","",主动技能!T1281)</f>
        <v/>
      </c>
      <c r="O1278" t="str">
        <f>IF(主动技能!U1281="","",主动技能!U1281)</f>
        <v/>
      </c>
      <c r="P1278">
        <f>主动技能!V1281</f>
        <v>0</v>
      </c>
      <c r="Q1278">
        <f>主动技能!W1281</f>
        <v>0</v>
      </c>
      <c r="R1278">
        <f>主动技能!X1281</f>
        <v>0</v>
      </c>
      <c r="S1278">
        <f>主动技能!Y1281</f>
        <v>0</v>
      </c>
      <c r="T1278">
        <f>主动技能!Z1281</f>
        <v>100</v>
      </c>
      <c r="U1278">
        <f>主动技能!AB1281</f>
        <v>1132</v>
      </c>
      <c r="V1278">
        <f>主动技能!AC1281</f>
        <v>0</v>
      </c>
      <c r="W1278">
        <f>主动技能!AD1281</f>
        <v>0</v>
      </c>
      <c r="X1278" s="1">
        <v>0</v>
      </c>
      <c r="Y1278" s="1">
        <v>0</v>
      </c>
      <c r="Z1278" s="1">
        <v>0</v>
      </c>
    </row>
    <row r="1279" spans="1:26" x14ac:dyDescent="0.15">
      <c r="A1279">
        <f>主动技能!B1282</f>
        <v>1276</v>
      </c>
      <c r="B1279" s="4" t="str">
        <f>主动技能!H1282</f>
        <v>猎风</v>
      </c>
      <c r="C1279" s="4" t="str">
        <f>主动技能!I1282</f>
        <v>对敌方任意单体攻击，造成100%攻击力（+1394）点伤害。</v>
      </c>
      <c r="D1279" s="4">
        <f>VLOOKUP(主动技能!J1282,对应表!F:G,2,FALSE)</f>
        <v>1</v>
      </c>
      <c r="E1279" s="4">
        <f>VLOOKUP(主动技能!K1282,对应表!J:K,2,FALSE)</f>
        <v>3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>
        <f>主动技能!O1282</f>
        <v>0</v>
      </c>
      <c r="J1279">
        <f>主动技能!P1282</f>
        <v>0</v>
      </c>
      <c r="K1279">
        <f>主动技能!Q1282</f>
        <v>0</v>
      </c>
      <c r="L1279">
        <f>主动技能!R1282</f>
        <v>0</v>
      </c>
      <c r="M1279">
        <f>主动技能!S1282</f>
        <v>0</v>
      </c>
      <c r="N1279" t="str">
        <f>IF(主动技能!T1282="","",主动技能!T1282)</f>
        <v/>
      </c>
      <c r="O1279" t="str">
        <f>IF(主动技能!U1282="","",主动技能!U1282)</f>
        <v/>
      </c>
      <c r="P1279">
        <f>主动技能!V1282</f>
        <v>0</v>
      </c>
      <c r="Q1279">
        <f>主动技能!W1282</f>
        <v>0</v>
      </c>
      <c r="R1279">
        <f>主动技能!X1282</f>
        <v>0</v>
      </c>
      <c r="S1279">
        <f>主动技能!Y1282</f>
        <v>0</v>
      </c>
      <c r="T1279">
        <f>主动技能!Z1282</f>
        <v>100</v>
      </c>
      <c r="U1279">
        <f>主动技能!AB1282</f>
        <v>1394</v>
      </c>
      <c r="V1279">
        <f>主动技能!AC1282</f>
        <v>0</v>
      </c>
      <c r="W1279">
        <f>主动技能!AD1282</f>
        <v>0</v>
      </c>
      <c r="X1279" s="1">
        <v>0</v>
      </c>
      <c r="Y1279" s="1">
        <v>0</v>
      </c>
      <c r="Z1279" s="1">
        <v>0</v>
      </c>
    </row>
    <row r="1280" spans="1:26" x14ac:dyDescent="0.15">
      <c r="A1280">
        <f>主动技能!B1283</f>
        <v>1277</v>
      </c>
      <c r="B1280" s="4" t="str">
        <f>主动技能!H1283</f>
        <v>猎风</v>
      </c>
      <c r="C1280" s="4" t="str">
        <f>主动技能!I1283</f>
        <v>对敌方任意单体攻击，造成100%攻击力（+1717）点伤害。</v>
      </c>
      <c r="D1280" s="4">
        <f>VLOOKUP(主动技能!J1283,对应表!F:G,2,FALSE)</f>
        <v>1</v>
      </c>
      <c r="E1280" s="4">
        <f>VLOOKUP(主动技能!K1283,对应表!J:K,2,FALSE)</f>
        <v>3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>
        <f>主动技能!O1283</f>
        <v>0</v>
      </c>
      <c r="J1280">
        <f>主动技能!P1283</f>
        <v>0</v>
      </c>
      <c r="K1280">
        <f>主动技能!Q1283</f>
        <v>0</v>
      </c>
      <c r="L1280">
        <f>主动技能!R1283</f>
        <v>0</v>
      </c>
      <c r="M1280">
        <f>主动技能!S1283</f>
        <v>0</v>
      </c>
      <c r="N1280" t="str">
        <f>IF(主动技能!T1283="","",主动技能!T1283)</f>
        <v/>
      </c>
      <c r="O1280" t="str">
        <f>IF(主动技能!U1283="","",主动技能!U1283)</f>
        <v/>
      </c>
      <c r="P1280">
        <f>主动技能!V1283</f>
        <v>0</v>
      </c>
      <c r="Q1280">
        <f>主动技能!W1283</f>
        <v>0</v>
      </c>
      <c r="R1280">
        <f>主动技能!X1283</f>
        <v>0</v>
      </c>
      <c r="S1280">
        <f>主动技能!Y1283</f>
        <v>0</v>
      </c>
      <c r="T1280">
        <f>主动技能!Z1283</f>
        <v>100</v>
      </c>
      <c r="U1280">
        <f>主动技能!AB1283</f>
        <v>1717</v>
      </c>
      <c r="V1280">
        <f>主动技能!AC1283</f>
        <v>0</v>
      </c>
      <c r="W1280">
        <f>主动技能!AD1283</f>
        <v>0</v>
      </c>
      <c r="X1280" s="1">
        <v>0</v>
      </c>
      <c r="Y1280" s="1">
        <v>0</v>
      </c>
      <c r="Z1280" s="1">
        <v>0</v>
      </c>
    </row>
    <row r="1281" spans="1:26" x14ac:dyDescent="0.15">
      <c r="A1281">
        <f>主动技能!B1284</f>
        <v>1278</v>
      </c>
      <c r="B1281" s="4" t="str">
        <f>主动技能!H1284</f>
        <v>猎风</v>
      </c>
      <c r="C1281" s="4" t="str">
        <f>主动技能!I1284</f>
        <v>对敌方任意单体攻击，造成100%攻击力（+2114）点伤害。</v>
      </c>
      <c r="D1281" s="4">
        <f>VLOOKUP(主动技能!J1284,对应表!F:G,2,FALSE)</f>
        <v>1</v>
      </c>
      <c r="E1281" s="4">
        <f>VLOOKUP(主动技能!K1284,对应表!J:K,2,FALSE)</f>
        <v>3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>
        <f>主动技能!O1284</f>
        <v>0</v>
      </c>
      <c r="J1281">
        <f>主动技能!P1284</f>
        <v>0</v>
      </c>
      <c r="K1281">
        <f>主动技能!Q1284</f>
        <v>0</v>
      </c>
      <c r="L1281">
        <f>主动技能!R1284</f>
        <v>0</v>
      </c>
      <c r="M1281">
        <f>主动技能!S1284</f>
        <v>0</v>
      </c>
      <c r="N1281" t="str">
        <f>IF(主动技能!T1284="","",主动技能!T1284)</f>
        <v/>
      </c>
      <c r="O1281" t="str">
        <f>IF(主动技能!U1284="","",主动技能!U1284)</f>
        <v/>
      </c>
      <c r="P1281">
        <f>主动技能!V1284</f>
        <v>0</v>
      </c>
      <c r="Q1281">
        <f>主动技能!W1284</f>
        <v>0</v>
      </c>
      <c r="R1281">
        <f>主动技能!X1284</f>
        <v>0</v>
      </c>
      <c r="S1281">
        <f>主动技能!Y1284</f>
        <v>0</v>
      </c>
      <c r="T1281">
        <f>主动技能!Z1284</f>
        <v>100</v>
      </c>
      <c r="U1281">
        <f>主动技能!AB1284</f>
        <v>2114</v>
      </c>
      <c r="V1281">
        <f>主动技能!AC1284</f>
        <v>0</v>
      </c>
      <c r="W1281">
        <f>主动技能!AD1284</f>
        <v>0</v>
      </c>
      <c r="X1281" s="1">
        <v>0</v>
      </c>
      <c r="Y1281" s="1">
        <v>0</v>
      </c>
      <c r="Z1281" s="1">
        <v>0</v>
      </c>
    </row>
    <row r="1282" spans="1:26" x14ac:dyDescent="0.15">
      <c r="A1282">
        <f>主动技能!B1285</f>
        <v>1279</v>
      </c>
      <c r="B1282" s="4" t="str">
        <f>主动技能!H1285</f>
        <v>猎风</v>
      </c>
      <c r="C1282" s="4" t="str">
        <f>主动技能!I1285</f>
        <v>对敌方任意单体攻击，造成100%攻击力（+2602）点伤害。</v>
      </c>
      <c r="D1282" s="4">
        <f>VLOOKUP(主动技能!J1285,对应表!F:G,2,FALSE)</f>
        <v>1</v>
      </c>
      <c r="E1282" s="4">
        <f>VLOOKUP(主动技能!K1285,对应表!J:K,2,FALSE)</f>
        <v>3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>
        <f>主动技能!O1285</f>
        <v>0</v>
      </c>
      <c r="J1282">
        <f>主动技能!P1285</f>
        <v>0</v>
      </c>
      <c r="K1282">
        <f>主动技能!Q1285</f>
        <v>0</v>
      </c>
      <c r="L1282">
        <f>主动技能!R1285</f>
        <v>0</v>
      </c>
      <c r="M1282">
        <f>主动技能!S1285</f>
        <v>0</v>
      </c>
      <c r="N1282" t="str">
        <f>IF(主动技能!T1285="","",主动技能!T1285)</f>
        <v/>
      </c>
      <c r="O1282" t="str">
        <f>IF(主动技能!U1285="","",主动技能!U1285)</f>
        <v/>
      </c>
      <c r="P1282">
        <f>主动技能!V1285</f>
        <v>0</v>
      </c>
      <c r="Q1282">
        <f>主动技能!W1285</f>
        <v>0</v>
      </c>
      <c r="R1282">
        <f>主动技能!X1285</f>
        <v>0</v>
      </c>
      <c r="S1282">
        <f>主动技能!Y1285</f>
        <v>0</v>
      </c>
      <c r="T1282">
        <f>主动技能!Z1285</f>
        <v>100</v>
      </c>
      <c r="U1282">
        <f>主动技能!AB1285</f>
        <v>2602</v>
      </c>
      <c r="V1282">
        <f>主动技能!AC1285</f>
        <v>0</v>
      </c>
      <c r="W1282">
        <f>主动技能!AD1285</f>
        <v>0</v>
      </c>
      <c r="X1282" s="1">
        <v>0</v>
      </c>
      <c r="Y1282" s="1">
        <v>0</v>
      </c>
      <c r="Z1282" s="1">
        <v>0</v>
      </c>
    </row>
    <row r="1283" spans="1:26" x14ac:dyDescent="0.15">
      <c r="A1283">
        <f>主动技能!B1286</f>
        <v>1280</v>
      </c>
      <c r="B1283" s="4" t="str">
        <f>主动技能!H1286</f>
        <v>猎风</v>
      </c>
      <c r="C1283" s="4" t="str">
        <f>主动技能!I1286</f>
        <v>对敌方任意单体攻击，造成100%攻击力（+3204）点伤害。</v>
      </c>
      <c r="D1283" s="4">
        <f>VLOOKUP(主动技能!J1286,对应表!F:G,2,FALSE)</f>
        <v>1</v>
      </c>
      <c r="E1283" s="4">
        <f>VLOOKUP(主动技能!K1286,对应表!J:K,2,FALSE)</f>
        <v>3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>
        <f>主动技能!O1286</f>
        <v>0</v>
      </c>
      <c r="J1283">
        <f>主动技能!P1286</f>
        <v>0</v>
      </c>
      <c r="K1283">
        <f>主动技能!Q1286</f>
        <v>0</v>
      </c>
      <c r="L1283">
        <f>主动技能!R1286</f>
        <v>0</v>
      </c>
      <c r="M1283">
        <f>主动技能!S1286</f>
        <v>0</v>
      </c>
      <c r="N1283" t="str">
        <f>IF(主动技能!T1286="","",主动技能!T1286)</f>
        <v/>
      </c>
      <c r="O1283" t="str">
        <f>IF(主动技能!U1286="","",主动技能!U1286)</f>
        <v/>
      </c>
      <c r="P1283">
        <f>主动技能!V1286</f>
        <v>0</v>
      </c>
      <c r="Q1283">
        <f>主动技能!W1286</f>
        <v>0</v>
      </c>
      <c r="R1283">
        <f>主动技能!X1286</f>
        <v>0</v>
      </c>
      <c r="S1283">
        <f>主动技能!Y1286</f>
        <v>0</v>
      </c>
      <c r="T1283">
        <f>主动技能!Z1286</f>
        <v>100</v>
      </c>
      <c r="U1283">
        <f>主动技能!AB1286</f>
        <v>3204</v>
      </c>
      <c r="V1283">
        <f>主动技能!AC1286</f>
        <v>0</v>
      </c>
      <c r="W1283">
        <f>主动技能!AD1286</f>
        <v>0</v>
      </c>
      <c r="X1283" s="1">
        <v>0</v>
      </c>
      <c r="Y1283" s="1">
        <v>0</v>
      </c>
      <c r="Z1283" s="1">
        <v>0</v>
      </c>
    </row>
    <row r="1284" spans="1:26" x14ac:dyDescent="0.15">
      <c r="A1284">
        <f>主动技能!B1287</f>
        <v>1281</v>
      </c>
      <c r="B1284" s="4" t="str">
        <f>主动技能!H1287</f>
        <v>黑龙卷风</v>
      </c>
      <c r="C1284" s="4" t="str">
        <f>主动技能!I1287</f>
        <v>对敌方全体造成100%攻击力（+118)伤害</v>
      </c>
      <c r="D1284" s="4">
        <f>VLOOKUP(主动技能!J1287,对应表!F:G,2,FALSE)</f>
        <v>1</v>
      </c>
      <c r="E1284" s="4">
        <f>VLOOKUP(主动技能!K1287,对应表!J:K,2,FALSE)</f>
        <v>3</v>
      </c>
      <c r="F1284" s="4">
        <f>VLOOKUP(主动技能!L1287,对应表!N:O,2,FALSE)</f>
        <v>9</v>
      </c>
      <c r="G1284" s="4">
        <f>IF(主动技能!M1287="必中",2,1)</f>
        <v>1</v>
      </c>
      <c r="H1284" s="4">
        <f>主动技能!N1287</f>
        <v>100</v>
      </c>
      <c r="I1284" s="4">
        <f>主动技能!O1287</f>
        <v>0</v>
      </c>
      <c r="J1284">
        <f>主动技能!P1287</f>
        <v>0</v>
      </c>
      <c r="K1284">
        <f>主动技能!Q1287</f>
        <v>0</v>
      </c>
      <c r="L1284">
        <f>主动技能!R1287</f>
        <v>0</v>
      </c>
      <c r="M1284">
        <f>主动技能!S1287</f>
        <v>0</v>
      </c>
      <c r="N1284" t="str">
        <f>IF(主动技能!T1287="","",主动技能!T1287)</f>
        <v/>
      </c>
      <c r="O1284" t="str">
        <f>IF(主动技能!U1287="","",主动技能!U1287)</f>
        <v/>
      </c>
      <c r="P1284">
        <f>主动技能!V1287</f>
        <v>0</v>
      </c>
      <c r="Q1284">
        <f>主动技能!W1287</f>
        <v>0</v>
      </c>
      <c r="R1284">
        <f>主动技能!X1287</f>
        <v>0</v>
      </c>
      <c r="S1284">
        <f>主动技能!Y1287</f>
        <v>50</v>
      </c>
      <c r="T1284">
        <f>主动技能!Z1287</f>
        <v>100</v>
      </c>
      <c r="U1284">
        <f>主动技能!AB1287</f>
        <v>118</v>
      </c>
      <c r="V1284">
        <f>主动技能!AC1287</f>
        <v>0</v>
      </c>
      <c r="W1284">
        <f>主动技能!AD1287</f>
        <v>0</v>
      </c>
      <c r="X1284" s="1">
        <v>0</v>
      </c>
      <c r="Y1284" s="1">
        <v>0</v>
      </c>
      <c r="Z1284" s="1">
        <v>0</v>
      </c>
    </row>
    <row r="1285" spans="1:26" x14ac:dyDescent="0.15">
      <c r="A1285">
        <f>主动技能!B1288</f>
        <v>1282</v>
      </c>
      <c r="B1285" s="4" t="str">
        <f>主动技能!H1288</f>
        <v>黑龙卷风</v>
      </c>
      <c r="C1285" s="4" t="str">
        <f>主动技能!I1288</f>
        <v>对敌方全体造成100%攻击力（+175)伤害</v>
      </c>
      <c r="D1285" s="4">
        <f>VLOOKUP(主动技能!J1288,对应表!F:G,2,FALSE)</f>
        <v>1</v>
      </c>
      <c r="E1285" s="4">
        <f>VLOOKUP(主动技能!K1288,对应表!J:K,2,FALSE)</f>
        <v>3</v>
      </c>
      <c r="F1285" s="4">
        <f>VLOOKUP(主动技能!L1288,对应表!N:O,2,FALSE)</f>
        <v>9</v>
      </c>
      <c r="G1285" s="4">
        <f>IF(主动技能!M1288="必中",2,1)</f>
        <v>1</v>
      </c>
      <c r="H1285" s="4">
        <f>主动技能!N1288</f>
        <v>100</v>
      </c>
      <c r="I1285" s="4">
        <f>主动技能!O1288</f>
        <v>0</v>
      </c>
      <c r="J1285">
        <f>主动技能!P1288</f>
        <v>0</v>
      </c>
      <c r="K1285">
        <f>主动技能!Q1288</f>
        <v>0</v>
      </c>
      <c r="L1285">
        <f>主动技能!R1288</f>
        <v>0</v>
      </c>
      <c r="M1285">
        <f>主动技能!S1288</f>
        <v>0</v>
      </c>
      <c r="N1285" t="str">
        <f>IF(主动技能!T1288="","",主动技能!T1288)</f>
        <v/>
      </c>
      <c r="O1285" t="str">
        <f>IF(主动技能!U1288="","",主动技能!U1288)</f>
        <v/>
      </c>
      <c r="P1285">
        <f>主动技能!V1288</f>
        <v>0</v>
      </c>
      <c r="Q1285">
        <f>主动技能!W1288</f>
        <v>0</v>
      </c>
      <c r="R1285">
        <f>主动技能!X1288</f>
        <v>0</v>
      </c>
      <c r="S1285">
        <f>主动技能!Y1288</f>
        <v>50</v>
      </c>
      <c r="T1285">
        <f>主动技能!Z1288</f>
        <v>100</v>
      </c>
      <c r="U1285">
        <f>主动技能!AB1288</f>
        <v>175</v>
      </c>
      <c r="V1285">
        <f>主动技能!AC1288</f>
        <v>0</v>
      </c>
      <c r="W1285">
        <f>主动技能!AD1288</f>
        <v>0</v>
      </c>
      <c r="X1285" s="1">
        <v>0</v>
      </c>
      <c r="Y1285" s="1">
        <v>0</v>
      </c>
      <c r="Z1285" s="1">
        <v>0</v>
      </c>
    </row>
    <row r="1286" spans="1:26" x14ac:dyDescent="0.15">
      <c r="A1286">
        <f>主动技能!B1289</f>
        <v>1283</v>
      </c>
      <c r="B1286" s="4" t="str">
        <f>主动技能!H1289</f>
        <v>黑龙卷风</v>
      </c>
      <c r="C1286" s="4" t="str">
        <f>主动技能!I1289</f>
        <v>对敌方全体造成100%攻击力（+231)伤害</v>
      </c>
      <c r="D1286" s="4">
        <f>VLOOKUP(主动技能!J1289,对应表!F:G,2,FALSE)</f>
        <v>1</v>
      </c>
      <c r="E1286" s="4">
        <f>VLOOKUP(主动技能!K1289,对应表!J:K,2,FALSE)</f>
        <v>3</v>
      </c>
      <c r="F1286" s="4">
        <f>VLOOKUP(主动技能!L1289,对应表!N:O,2,FALSE)</f>
        <v>9</v>
      </c>
      <c r="G1286" s="4">
        <f>IF(主动技能!M1289="必中",2,1)</f>
        <v>1</v>
      </c>
      <c r="H1286" s="4">
        <f>主动技能!N1289</f>
        <v>100</v>
      </c>
      <c r="I1286" s="4">
        <f>主动技能!O1289</f>
        <v>0</v>
      </c>
      <c r="J1286">
        <f>主动技能!P1289</f>
        <v>0</v>
      </c>
      <c r="K1286">
        <f>主动技能!Q1289</f>
        <v>0</v>
      </c>
      <c r="L1286">
        <f>主动技能!R1289</f>
        <v>0</v>
      </c>
      <c r="M1286">
        <f>主动技能!S1289</f>
        <v>0</v>
      </c>
      <c r="N1286" t="str">
        <f>IF(主动技能!T1289="","",主动技能!T1289)</f>
        <v/>
      </c>
      <c r="O1286" t="str">
        <f>IF(主动技能!U1289="","",主动技能!U1289)</f>
        <v/>
      </c>
      <c r="P1286">
        <f>主动技能!V1289</f>
        <v>0</v>
      </c>
      <c r="Q1286">
        <f>主动技能!W1289</f>
        <v>0</v>
      </c>
      <c r="R1286">
        <f>主动技能!X1289</f>
        <v>0</v>
      </c>
      <c r="S1286">
        <f>主动技能!Y1289</f>
        <v>50</v>
      </c>
      <c r="T1286">
        <f>主动技能!Z1289</f>
        <v>100</v>
      </c>
      <c r="U1286">
        <f>主动技能!AB1289</f>
        <v>231</v>
      </c>
      <c r="V1286">
        <f>主动技能!AC1289</f>
        <v>0</v>
      </c>
      <c r="W1286">
        <f>主动技能!AD1289</f>
        <v>0</v>
      </c>
      <c r="X1286" s="1">
        <v>0</v>
      </c>
      <c r="Y1286" s="1">
        <v>0</v>
      </c>
      <c r="Z1286" s="1">
        <v>0</v>
      </c>
    </row>
    <row r="1287" spans="1:26" x14ac:dyDescent="0.15">
      <c r="A1287">
        <f>主动技能!B1290</f>
        <v>1284</v>
      </c>
      <c r="B1287" s="4" t="str">
        <f>主动技能!H1290</f>
        <v>黑龙卷风</v>
      </c>
      <c r="C1287" s="4" t="str">
        <f>主动技能!I1290</f>
        <v>对敌方全体造成100%攻击力（+287)伤害</v>
      </c>
      <c r="D1287" s="4">
        <f>VLOOKUP(主动技能!J1290,对应表!F:G,2,FALSE)</f>
        <v>1</v>
      </c>
      <c r="E1287" s="4">
        <f>VLOOKUP(主动技能!K1290,对应表!J:K,2,FALSE)</f>
        <v>3</v>
      </c>
      <c r="F1287" s="4">
        <f>VLOOKUP(主动技能!L1290,对应表!N:O,2,FALSE)</f>
        <v>9</v>
      </c>
      <c r="G1287" s="4">
        <f>IF(主动技能!M1290="必中",2,1)</f>
        <v>1</v>
      </c>
      <c r="H1287" s="4">
        <f>主动技能!N1290</f>
        <v>100</v>
      </c>
      <c r="I1287" s="4">
        <f>主动技能!O1290</f>
        <v>0</v>
      </c>
      <c r="J1287">
        <f>主动技能!P1290</f>
        <v>0</v>
      </c>
      <c r="K1287">
        <f>主动技能!Q1290</f>
        <v>0</v>
      </c>
      <c r="L1287">
        <f>主动技能!R1290</f>
        <v>0</v>
      </c>
      <c r="M1287">
        <f>主动技能!S1290</f>
        <v>0</v>
      </c>
      <c r="N1287" t="str">
        <f>IF(主动技能!T1290="","",主动技能!T1290)</f>
        <v/>
      </c>
      <c r="O1287" t="str">
        <f>IF(主动技能!U1290="","",主动技能!U1290)</f>
        <v/>
      </c>
      <c r="P1287">
        <f>主动技能!V1290</f>
        <v>0</v>
      </c>
      <c r="Q1287">
        <f>主动技能!W1290</f>
        <v>0</v>
      </c>
      <c r="R1287">
        <f>主动技能!X1290</f>
        <v>0</v>
      </c>
      <c r="S1287">
        <f>主动技能!Y1290</f>
        <v>50</v>
      </c>
      <c r="T1287">
        <f>主动技能!Z1290</f>
        <v>100</v>
      </c>
      <c r="U1287">
        <f>主动技能!AB1290</f>
        <v>287</v>
      </c>
      <c r="V1287">
        <f>主动技能!AC1290</f>
        <v>0</v>
      </c>
      <c r="W1287">
        <f>主动技能!AD1290</f>
        <v>0</v>
      </c>
      <c r="X1287" s="1">
        <v>0</v>
      </c>
      <c r="Y1287" s="1">
        <v>0</v>
      </c>
      <c r="Z1287" s="1">
        <v>0</v>
      </c>
    </row>
    <row r="1288" spans="1:26" x14ac:dyDescent="0.15">
      <c r="A1288">
        <f>主动技能!B1291</f>
        <v>1285</v>
      </c>
      <c r="B1288" s="4" t="str">
        <f>主动技能!H1291</f>
        <v>黑龙卷风</v>
      </c>
      <c r="C1288" s="4" t="str">
        <f>主动技能!I1291</f>
        <v>对敌方全体造成100%攻击力（+353)伤害</v>
      </c>
      <c r="D1288" s="4">
        <f>VLOOKUP(主动技能!J1291,对应表!F:G,2,FALSE)</f>
        <v>1</v>
      </c>
      <c r="E1288" s="4">
        <f>VLOOKUP(主动技能!K1291,对应表!J:K,2,FALSE)</f>
        <v>3</v>
      </c>
      <c r="F1288" s="4">
        <f>VLOOKUP(主动技能!L1291,对应表!N:O,2,FALSE)</f>
        <v>9</v>
      </c>
      <c r="G1288" s="4">
        <f>IF(主动技能!M1291="必中",2,1)</f>
        <v>1</v>
      </c>
      <c r="H1288" s="4">
        <f>主动技能!N1291</f>
        <v>100</v>
      </c>
      <c r="I1288" s="4">
        <f>主动技能!O1291</f>
        <v>0</v>
      </c>
      <c r="J1288">
        <f>主动技能!P1291</f>
        <v>0</v>
      </c>
      <c r="K1288">
        <f>主动技能!Q1291</f>
        <v>0</v>
      </c>
      <c r="L1288">
        <f>主动技能!R1291</f>
        <v>0</v>
      </c>
      <c r="M1288">
        <f>主动技能!S1291</f>
        <v>0</v>
      </c>
      <c r="N1288" t="str">
        <f>IF(主动技能!T1291="","",主动技能!T1291)</f>
        <v/>
      </c>
      <c r="O1288" t="str">
        <f>IF(主动技能!U1291="","",主动技能!U1291)</f>
        <v/>
      </c>
      <c r="P1288">
        <f>主动技能!V1291</f>
        <v>0</v>
      </c>
      <c r="Q1288">
        <f>主动技能!W1291</f>
        <v>0</v>
      </c>
      <c r="R1288">
        <f>主动技能!X1291</f>
        <v>0</v>
      </c>
      <c r="S1288">
        <f>主动技能!Y1291</f>
        <v>50</v>
      </c>
      <c r="T1288">
        <f>主动技能!Z1291</f>
        <v>100</v>
      </c>
      <c r="U1288">
        <f>主动技能!AB1291</f>
        <v>353</v>
      </c>
      <c r="V1288">
        <f>主动技能!AC1291</f>
        <v>0</v>
      </c>
      <c r="W1288">
        <f>主动技能!AD1291</f>
        <v>0</v>
      </c>
      <c r="X1288" s="1">
        <v>0</v>
      </c>
      <c r="Y1288" s="1">
        <v>0</v>
      </c>
      <c r="Z1288" s="1">
        <v>0</v>
      </c>
    </row>
    <row r="1289" spans="1:26" x14ac:dyDescent="0.15">
      <c r="A1289">
        <f>主动技能!B1292</f>
        <v>1286</v>
      </c>
      <c r="B1289" s="4" t="str">
        <f>主动技能!H1292</f>
        <v>黑龙卷风</v>
      </c>
      <c r="C1289" s="4" t="str">
        <f>主动技能!I1292</f>
        <v>对敌方全体造成100%攻击力（+435)伤害</v>
      </c>
      <c r="D1289" s="4">
        <f>VLOOKUP(主动技能!J1292,对应表!F:G,2,FALSE)</f>
        <v>1</v>
      </c>
      <c r="E1289" s="4">
        <f>VLOOKUP(主动技能!K1292,对应表!J:K,2,FALSE)</f>
        <v>3</v>
      </c>
      <c r="F1289" s="4">
        <f>VLOOKUP(主动技能!L1292,对应表!N:O,2,FALSE)</f>
        <v>9</v>
      </c>
      <c r="G1289" s="4">
        <f>IF(主动技能!M1292="必中",2,1)</f>
        <v>1</v>
      </c>
      <c r="H1289" s="4">
        <f>主动技能!N1292</f>
        <v>100</v>
      </c>
      <c r="I1289" s="4">
        <f>主动技能!O1292</f>
        <v>0</v>
      </c>
      <c r="J1289">
        <f>主动技能!P1292</f>
        <v>0</v>
      </c>
      <c r="K1289">
        <f>主动技能!Q1292</f>
        <v>0</v>
      </c>
      <c r="L1289">
        <f>主动技能!R1292</f>
        <v>0</v>
      </c>
      <c r="M1289">
        <f>主动技能!S1292</f>
        <v>0</v>
      </c>
      <c r="N1289" t="str">
        <f>IF(主动技能!T1292="","",主动技能!T1292)</f>
        <v/>
      </c>
      <c r="O1289" t="str">
        <f>IF(主动技能!U1292="","",主动技能!U1292)</f>
        <v/>
      </c>
      <c r="P1289">
        <f>主动技能!V1292</f>
        <v>0</v>
      </c>
      <c r="Q1289">
        <f>主动技能!W1292</f>
        <v>0</v>
      </c>
      <c r="R1289">
        <f>主动技能!X1292</f>
        <v>0</v>
      </c>
      <c r="S1289">
        <f>主动技能!Y1292</f>
        <v>50</v>
      </c>
      <c r="T1289">
        <f>主动技能!Z1292</f>
        <v>100</v>
      </c>
      <c r="U1289">
        <f>主动技能!AB1292</f>
        <v>435</v>
      </c>
      <c r="V1289">
        <f>主动技能!AC1292</f>
        <v>0</v>
      </c>
      <c r="W1289">
        <f>主动技能!AD1292</f>
        <v>0</v>
      </c>
      <c r="X1289" s="1">
        <v>0</v>
      </c>
      <c r="Y1289" s="1">
        <v>0</v>
      </c>
      <c r="Z1289" s="1">
        <v>0</v>
      </c>
    </row>
    <row r="1290" spans="1:26" x14ac:dyDescent="0.15">
      <c r="A1290">
        <f>主动技能!B1293</f>
        <v>1287</v>
      </c>
      <c r="B1290" s="4" t="str">
        <f>主动技能!H1293</f>
        <v>黑龙卷风</v>
      </c>
      <c r="C1290" s="4" t="str">
        <f>主动技能!I1293</f>
        <v>对敌方全体造成100%攻击力（+535)伤害</v>
      </c>
      <c r="D1290" s="4">
        <f>VLOOKUP(主动技能!J1293,对应表!F:G,2,FALSE)</f>
        <v>1</v>
      </c>
      <c r="E1290" s="4">
        <f>VLOOKUP(主动技能!K1293,对应表!J:K,2,FALSE)</f>
        <v>3</v>
      </c>
      <c r="F1290" s="4">
        <f>VLOOKUP(主动技能!L1293,对应表!N:O,2,FALSE)</f>
        <v>9</v>
      </c>
      <c r="G1290" s="4">
        <f>IF(主动技能!M1293="必中",2,1)</f>
        <v>1</v>
      </c>
      <c r="H1290" s="4">
        <f>主动技能!N1293</f>
        <v>100</v>
      </c>
      <c r="I1290" s="4">
        <f>主动技能!O1293</f>
        <v>0</v>
      </c>
      <c r="J1290">
        <f>主动技能!P1293</f>
        <v>0</v>
      </c>
      <c r="K1290">
        <f>主动技能!Q1293</f>
        <v>0</v>
      </c>
      <c r="L1290">
        <f>主动技能!R1293</f>
        <v>0</v>
      </c>
      <c r="M1290">
        <f>主动技能!S1293</f>
        <v>0</v>
      </c>
      <c r="N1290" t="str">
        <f>IF(主动技能!T1293="","",主动技能!T1293)</f>
        <v/>
      </c>
      <c r="O1290" t="str">
        <f>IF(主动技能!U1293="","",主动技能!U1293)</f>
        <v/>
      </c>
      <c r="P1290">
        <f>主动技能!V1293</f>
        <v>0</v>
      </c>
      <c r="Q1290">
        <f>主动技能!W1293</f>
        <v>0</v>
      </c>
      <c r="R1290">
        <f>主动技能!X1293</f>
        <v>0</v>
      </c>
      <c r="S1290">
        <f>主动技能!Y1293</f>
        <v>50</v>
      </c>
      <c r="T1290">
        <f>主动技能!Z1293</f>
        <v>100</v>
      </c>
      <c r="U1290">
        <f>主动技能!AB1293</f>
        <v>535</v>
      </c>
      <c r="V1290">
        <f>主动技能!AC1293</f>
        <v>0</v>
      </c>
      <c r="W1290">
        <f>主动技能!AD1293</f>
        <v>0</v>
      </c>
      <c r="X1290" s="1">
        <v>0</v>
      </c>
      <c r="Y1290" s="1">
        <v>0</v>
      </c>
      <c r="Z1290" s="1">
        <v>0</v>
      </c>
    </row>
    <row r="1291" spans="1:26" x14ac:dyDescent="0.15">
      <c r="A1291">
        <f>主动技能!B1294</f>
        <v>1288</v>
      </c>
      <c r="B1291" s="4" t="str">
        <f>主动技能!H1294</f>
        <v>黑龙卷风</v>
      </c>
      <c r="C1291" s="4" t="str">
        <f>主动技能!I1294</f>
        <v>对敌方全体造成100%攻击力（+660)伤害</v>
      </c>
      <c r="D1291" s="4">
        <f>VLOOKUP(主动技能!J1294,对应表!F:G,2,FALSE)</f>
        <v>1</v>
      </c>
      <c r="E1291" s="4">
        <f>VLOOKUP(主动技能!K1294,对应表!J:K,2,FALSE)</f>
        <v>3</v>
      </c>
      <c r="F1291" s="4">
        <f>VLOOKUP(主动技能!L1294,对应表!N:O,2,FALSE)</f>
        <v>9</v>
      </c>
      <c r="G1291" s="4">
        <f>IF(主动技能!M1294="必中",2,1)</f>
        <v>1</v>
      </c>
      <c r="H1291" s="4">
        <f>主动技能!N1294</f>
        <v>100</v>
      </c>
      <c r="I1291" s="4">
        <f>主动技能!O1294</f>
        <v>0</v>
      </c>
      <c r="J1291">
        <f>主动技能!P1294</f>
        <v>0</v>
      </c>
      <c r="K1291">
        <f>主动技能!Q1294</f>
        <v>0</v>
      </c>
      <c r="L1291">
        <f>主动技能!R1294</f>
        <v>0</v>
      </c>
      <c r="M1291">
        <f>主动技能!S1294</f>
        <v>0</v>
      </c>
      <c r="N1291" t="str">
        <f>IF(主动技能!T1294="","",主动技能!T1294)</f>
        <v/>
      </c>
      <c r="O1291" t="str">
        <f>IF(主动技能!U1294="","",主动技能!U1294)</f>
        <v/>
      </c>
      <c r="P1291">
        <f>主动技能!V1294</f>
        <v>0</v>
      </c>
      <c r="Q1291">
        <f>主动技能!W1294</f>
        <v>0</v>
      </c>
      <c r="R1291">
        <f>主动技能!X1294</f>
        <v>0</v>
      </c>
      <c r="S1291">
        <f>主动技能!Y1294</f>
        <v>50</v>
      </c>
      <c r="T1291">
        <f>主动技能!Z1294</f>
        <v>100</v>
      </c>
      <c r="U1291">
        <f>主动技能!AB1294</f>
        <v>660</v>
      </c>
      <c r="V1291">
        <f>主动技能!AC1294</f>
        <v>0</v>
      </c>
      <c r="W1291">
        <f>主动技能!AD1294</f>
        <v>0</v>
      </c>
      <c r="X1291" s="1">
        <v>0</v>
      </c>
      <c r="Y1291" s="1">
        <v>0</v>
      </c>
      <c r="Z1291" s="1">
        <v>0</v>
      </c>
    </row>
    <row r="1292" spans="1:26" x14ac:dyDescent="0.15">
      <c r="A1292">
        <f>主动技能!B1295</f>
        <v>1289</v>
      </c>
      <c r="B1292" s="4" t="str">
        <f>主动技能!H1295</f>
        <v>黑龙卷风</v>
      </c>
      <c r="C1292" s="4" t="str">
        <f>主动技能!I1295</f>
        <v>对敌方全体造成100%攻击力（+812)伤害</v>
      </c>
      <c r="D1292" s="4">
        <f>VLOOKUP(主动技能!J1295,对应表!F:G,2,FALSE)</f>
        <v>1</v>
      </c>
      <c r="E1292" s="4">
        <f>VLOOKUP(主动技能!K1295,对应表!J:K,2,FALSE)</f>
        <v>3</v>
      </c>
      <c r="F1292" s="4">
        <f>VLOOKUP(主动技能!L1295,对应表!N:O,2,FALSE)</f>
        <v>9</v>
      </c>
      <c r="G1292" s="4">
        <f>IF(主动技能!M1295="必中",2,1)</f>
        <v>1</v>
      </c>
      <c r="H1292" s="4">
        <f>主动技能!N1295</f>
        <v>100</v>
      </c>
      <c r="I1292" s="4">
        <f>主动技能!O1295</f>
        <v>0</v>
      </c>
      <c r="J1292">
        <f>主动技能!P1295</f>
        <v>0</v>
      </c>
      <c r="K1292">
        <f>主动技能!Q1295</f>
        <v>0</v>
      </c>
      <c r="L1292">
        <f>主动技能!R1295</f>
        <v>0</v>
      </c>
      <c r="M1292">
        <f>主动技能!S1295</f>
        <v>0</v>
      </c>
      <c r="N1292" t="str">
        <f>IF(主动技能!T1295="","",主动技能!T1295)</f>
        <v/>
      </c>
      <c r="O1292" t="str">
        <f>IF(主动技能!U1295="","",主动技能!U1295)</f>
        <v/>
      </c>
      <c r="P1292">
        <f>主动技能!V1295</f>
        <v>0</v>
      </c>
      <c r="Q1292">
        <f>主动技能!W1295</f>
        <v>0</v>
      </c>
      <c r="R1292">
        <f>主动技能!X1295</f>
        <v>0</v>
      </c>
      <c r="S1292">
        <f>主动技能!Y1295</f>
        <v>50</v>
      </c>
      <c r="T1292">
        <f>主动技能!Z1295</f>
        <v>100</v>
      </c>
      <c r="U1292">
        <f>主动技能!AB1295</f>
        <v>812</v>
      </c>
      <c r="V1292">
        <f>主动技能!AC1295</f>
        <v>0</v>
      </c>
      <c r="W1292">
        <f>主动技能!AD1295</f>
        <v>0</v>
      </c>
      <c r="X1292" s="1">
        <v>0</v>
      </c>
      <c r="Y1292" s="1">
        <v>0</v>
      </c>
      <c r="Z1292" s="1">
        <v>0</v>
      </c>
    </row>
    <row r="1293" spans="1:26" x14ac:dyDescent="0.15">
      <c r="A1293">
        <f>主动技能!B1296</f>
        <v>1290</v>
      </c>
      <c r="B1293" s="4" t="str">
        <f>主动技能!H1296</f>
        <v>黑龙卷风</v>
      </c>
      <c r="C1293" s="4" t="str">
        <f>主动技能!I1296</f>
        <v>对敌方全体造成100%攻击力（+1000)伤害</v>
      </c>
      <c r="D1293" s="4">
        <f>VLOOKUP(主动技能!J1296,对应表!F:G,2,FALSE)</f>
        <v>1</v>
      </c>
      <c r="E1293" s="4">
        <f>VLOOKUP(主动技能!K1296,对应表!J:K,2,FALSE)</f>
        <v>3</v>
      </c>
      <c r="F1293" s="4">
        <f>VLOOKUP(主动技能!L1296,对应表!N:O,2,FALSE)</f>
        <v>9</v>
      </c>
      <c r="G1293" s="4">
        <f>IF(主动技能!M1296="必中",2,1)</f>
        <v>1</v>
      </c>
      <c r="H1293" s="4">
        <f>主动技能!N1296</f>
        <v>100</v>
      </c>
      <c r="I1293" s="4">
        <f>主动技能!O1296</f>
        <v>0</v>
      </c>
      <c r="J1293">
        <f>主动技能!P1296</f>
        <v>0</v>
      </c>
      <c r="K1293">
        <f>主动技能!Q1296</f>
        <v>0</v>
      </c>
      <c r="L1293">
        <f>主动技能!R1296</f>
        <v>0</v>
      </c>
      <c r="M1293">
        <f>主动技能!S1296</f>
        <v>0</v>
      </c>
      <c r="N1293" t="str">
        <f>IF(主动技能!T1296="","",主动技能!T1296)</f>
        <v/>
      </c>
      <c r="O1293" t="str">
        <f>IF(主动技能!U1296="","",主动技能!U1296)</f>
        <v/>
      </c>
      <c r="P1293">
        <f>主动技能!V1296</f>
        <v>0</v>
      </c>
      <c r="Q1293">
        <f>主动技能!W1296</f>
        <v>0</v>
      </c>
      <c r="R1293">
        <f>主动技能!X1296</f>
        <v>0</v>
      </c>
      <c r="S1293">
        <f>主动技能!Y1296</f>
        <v>50</v>
      </c>
      <c r="T1293">
        <f>主动技能!Z1296</f>
        <v>100</v>
      </c>
      <c r="U1293">
        <f>主动技能!AB1296</f>
        <v>1000</v>
      </c>
      <c r="V1293">
        <f>主动技能!AC1296</f>
        <v>0</v>
      </c>
      <c r="W1293">
        <f>主动技能!AD1296</f>
        <v>0</v>
      </c>
      <c r="X1293" s="1">
        <v>0</v>
      </c>
      <c r="Y1293" s="1">
        <v>0</v>
      </c>
      <c r="Z1293" s="1">
        <v>0</v>
      </c>
    </row>
    <row r="1294" spans="1:26" x14ac:dyDescent="0.15">
      <c r="A1294">
        <f>主动技能!B1297</f>
        <v>1291</v>
      </c>
      <c r="B1294" s="4" t="str">
        <f>主动技能!H1297</f>
        <v>黑龙卷风</v>
      </c>
      <c r="C1294" s="4" t="str">
        <f>主动技能!I1297</f>
        <v>对敌方全体造成100%攻击力（+1231)伤害</v>
      </c>
      <c r="D1294" s="4">
        <f>VLOOKUP(主动技能!J1297,对应表!F:G,2,FALSE)</f>
        <v>1</v>
      </c>
      <c r="E1294" s="4">
        <f>VLOOKUP(主动技能!K1297,对应表!J:K,2,FALSE)</f>
        <v>3</v>
      </c>
      <c r="F1294" s="4">
        <f>VLOOKUP(主动技能!L1297,对应表!N:O,2,FALSE)</f>
        <v>9</v>
      </c>
      <c r="G1294" s="4">
        <f>IF(主动技能!M1297="必中",2,1)</f>
        <v>1</v>
      </c>
      <c r="H1294" s="4">
        <f>主动技能!N1297</f>
        <v>100</v>
      </c>
      <c r="I1294" s="4">
        <f>主动技能!O1297</f>
        <v>0</v>
      </c>
      <c r="J1294">
        <f>主动技能!P1297</f>
        <v>0</v>
      </c>
      <c r="K1294">
        <f>主动技能!Q1297</f>
        <v>0</v>
      </c>
      <c r="L1294">
        <f>主动技能!R1297</f>
        <v>0</v>
      </c>
      <c r="M1294">
        <f>主动技能!S1297</f>
        <v>0</v>
      </c>
      <c r="N1294" t="str">
        <f>IF(主动技能!T1297="","",主动技能!T1297)</f>
        <v/>
      </c>
      <c r="O1294" t="str">
        <f>IF(主动技能!U1297="","",主动技能!U1297)</f>
        <v/>
      </c>
      <c r="P1294">
        <f>主动技能!V1297</f>
        <v>0</v>
      </c>
      <c r="Q1294">
        <f>主动技能!W1297</f>
        <v>0</v>
      </c>
      <c r="R1294">
        <f>主动技能!X1297</f>
        <v>0</v>
      </c>
      <c r="S1294">
        <f>主动技能!Y1297</f>
        <v>50</v>
      </c>
      <c r="T1294">
        <f>主动技能!Z1297</f>
        <v>100</v>
      </c>
      <c r="U1294">
        <f>主动技能!AB1297</f>
        <v>1231</v>
      </c>
      <c r="V1294">
        <f>主动技能!AC1297</f>
        <v>0</v>
      </c>
      <c r="W1294">
        <f>主动技能!AD1297</f>
        <v>0</v>
      </c>
      <c r="X1294" s="1">
        <v>0</v>
      </c>
      <c r="Y1294" s="1">
        <v>0</v>
      </c>
      <c r="Z1294" s="1">
        <v>0</v>
      </c>
    </row>
    <row r="1295" spans="1:26" x14ac:dyDescent="0.15">
      <c r="A1295">
        <f>主动技能!B1298</f>
        <v>1292</v>
      </c>
      <c r="B1295" s="4" t="str">
        <f>主动技能!H1298</f>
        <v>黑龙卷风</v>
      </c>
      <c r="C1295" s="4" t="str">
        <f>主动技能!I1298</f>
        <v>对敌方全体造成100%攻击力（+1516)伤害</v>
      </c>
      <c r="D1295" s="4">
        <f>VLOOKUP(主动技能!J1298,对应表!F:G,2,FALSE)</f>
        <v>1</v>
      </c>
      <c r="E1295" s="4">
        <f>VLOOKUP(主动技能!K1298,对应表!J:K,2,FALSE)</f>
        <v>3</v>
      </c>
      <c r="F1295" s="4">
        <f>VLOOKUP(主动技能!L1298,对应表!N:O,2,FALSE)</f>
        <v>9</v>
      </c>
      <c r="G1295" s="4">
        <f>IF(主动技能!M1298="必中",2,1)</f>
        <v>1</v>
      </c>
      <c r="H1295" s="4">
        <f>主动技能!N1298</f>
        <v>100</v>
      </c>
      <c r="I1295" s="4">
        <f>主动技能!O1298</f>
        <v>0</v>
      </c>
      <c r="J1295">
        <f>主动技能!P1298</f>
        <v>0</v>
      </c>
      <c r="K1295">
        <f>主动技能!Q1298</f>
        <v>0</v>
      </c>
      <c r="L1295">
        <f>主动技能!R1298</f>
        <v>0</v>
      </c>
      <c r="M1295">
        <f>主动技能!S1298</f>
        <v>0</v>
      </c>
      <c r="N1295" t="str">
        <f>IF(主动技能!T1298="","",主动技能!T1298)</f>
        <v/>
      </c>
      <c r="O1295" t="str">
        <f>IF(主动技能!U1298="","",主动技能!U1298)</f>
        <v/>
      </c>
      <c r="P1295">
        <f>主动技能!V1298</f>
        <v>0</v>
      </c>
      <c r="Q1295">
        <f>主动技能!W1298</f>
        <v>0</v>
      </c>
      <c r="R1295">
        <f>主动技能!X1298</f>
        <v>0</v>
      </c>
      <c r="S1295">
        <f>主动技能!Y1298</f>
        <v>50</v>
      </c>
      <c r="T1295">
        <f>主动技能!Z1298</f>
        <v>100</v>
      </c>
      <c r="U1295">
        <f>主动技能!AB1298</f>
        <v>1516</v>
      </c>
      <c r="V1295">
        <f>主动技能!AC1298</f>
        <v>0</v>
      </c>
      <c r="W1295">
        <f>主动技能!AD1298</f>
        <v>0</v>
      </c>
      <c r="X1295" s="1">
        <v>0</v>
      </c>
      <c r="Y1295" s="1">
        <v>0</v>
      </c>
      <c r="Z1295" s="1">
        <v>0</v>
      </c>
    </row>
    <row r="1296" spans="1:26" x14ac:dyDescent="0.15">
      <c r="A1296">
        <f>主动技能!B1299</f>
        <v>1293</v>
      </c>
      <c r="B1296" s="4" t="str">
        <f>主动技能!H1299</f>
        <v>黑龙卷风</v>
      </c>
      <c r="C1296" s="4" t="str">
        <f>主动技能!I1299</f>
        <v>对敌方全体造成100%攻击力（+1867)伤害</v>
      </c>
      <c r="D1296" s="4">
        <f>VLOOKUP(主动技能!J1299,对应表!F:G,2,FALSE)</f>
        <v>1</v>
      </c>
      <c r="E1296" s="4">
        <f>VLOOKUP(主动技能!K1299,对应表!J:K,2,FALSE)</f>
        <v>3</v>
      </c>
      <c r="F1296" s="4">
        <f>VLOOKUP(主动技能!L1299,对应表!N:O,2,FALSE)</f>
        <v>9</v>
      </c>
      <c r="G1296" s="4">
        <f>IF(主动技能!M1299="必中",2,1)</f>
        <v>1</v>
      </c>
      <c r="H1296" s="4">
        <f>主动技能!N1299</f>
        <v>100</v>
      </c>
      <c r="I1296" s="4">
        <f>主动技能!O1299</f>
        <v>0</v>
      </c>
      <c r="J1296">
        <f>主动技能!P1299</f>
        <v>0</v>
      </c>
      <c r="K1296">
        <f>主动技能!Q1299</f>
        <v>0</v>
      </c>
      <c r="L1296">
        <f>主动技能!R1299</f>
        <v>0</v>
      </c>
      <c r="M1296">
        <f>主动技能!S1299</f>
        <v>0</v>
      </c>
      <c r="N1296" t="str">
        <f>IF(主动技能!T1299="","",主动技能!T1299)</f>
        <v/>
      </c>
      <c r="O1296" t="str">
        <f>IF(主动技能!U1299="","",主动技能!U1299)</f>
        <v/>
      </c>
      <c r="P1296">
        <f>主动技能!V1299</f>
        <v>0</v>
      </c>
      <c r="Q1296">
        <f>主动技能!W1299</f>
        <v>0</v>
      </c>
      <c r="R1296">
        <f>主动技能!X1299</f>
        <v>0</v>
      </c>
      <c r="S1296">
        <f>主动技能!Y1299</f>
        <v>50</v>
      </c>
      <c r="T1296">
        <f>主动技能!Z1299</f>
        <v>100</v>
      </c>
      <c r="U1296">
        <f>主动技能!AB1299</f>
        <v>1867</v>
      </c>
      <c r="V1296">
        <f>主动技能!AC1299</f>
        <v>0</v>
      </c>
      <c r="W1296">
        <f>主动技能!AD1299</f>
        <v>0</v>
      </c>
      <c r="X1296" s="1">
        <v>0</v>
      </c>
      <c r="Y1296" s="1">
        <v>0</v>
      </c>
      <c r="Z1296" s="1">
        <v>0</v>
      </c>
    </row>
    <row r="1297" spans="1:26" x14ac:dyDescent="0.15">
      <c r="A1297">
        <f>主动技能!B1300</f>
        <v>1294</v>
      </c>
      <c r="B1297" s="4" t="str">
        <f>主动技能!H1300</f>
        <v>黑龙卷风</v>
      </c>
      <c r="C1297" s="4" t="str">
        <f>主动技能!I1300</f>
        <v>对敌方全体造成100%攻击力（+2299)伤害</v>
      </c>
      <c r="D1297" s="4">
        <f>VLOOKUP(主动技能!J1300,对应表!F:G,2,FALSE)</f>
        <v>1</v>
      </c>
      <c r="E1297" s="4">
        <f>VLOOKUP(主动技能!K1300,对应表!J:K,2,FALSE)</f>
        <v>3</v>
      </c>
      <c r="F1297" s="4">
        <f>VLOOKUP(主动技能!L1300,对应表!N:O,2,FALSE)</f>
        <v>9</v>
      </c>
      <c r="G1297" s="4">
        <f>IF(主动技能!M1300="必中",2,1)</f>
        <v>1</v>
      </c>
      <c r="H1297" s="4">
        <f>主动技能!N1300</f>
        <v>100</v>
      </c>
      <c r="I1297" s="4">
        <f>主动技能!O1300</f>
        <v>0</v>
      </c>
      <c r="J1297">
        <f>主动技能!P1300</f>
        <v>0</v>
      </c>
      <c r="K1297">
        <f>主动技能!Q1300</f>
        <v>0</v>
      </c>
      <c r="L1297">
        <f>主动技能!R1300</f>
        <v>0</v>
      </c>
      <c r="M1297">
        <f>主动技能!S1300</f>
        <v>0</v>
      </c>
      <c r="N1297" t="str">
        <f>IF(主动技能!T1300="","",主动技能!T1300)</f>
        <v/>
      </c>
      <c r="O1297" t="str">
        <f>IF(主动技能!U1300="","",主动技能!U1300)</f>
        <v/>
      </c>
      <c r="P1297">
        <f>主动技能!V1300</f>
        <v>0</v>
      </c>
      <c r="Q1297">
        <f>主动技能!W1300</f>
        <v>0</v>
      </c>
      <c r="R1297">
        <f>主动技能!X1300</f>
        <v>0</v>
      </c>
      <c r="S1297">
        <f>主动技能!Y1300</f>
        <v>50</v>
      </c>
      <c r="T1297">
        <f>主动技能!Z1300</f>
        <v>100</v>
      </c>
      <c r="U1297">
        <f>主动技能!AB1300</f>
        <v>2299</v>
      </c>
      <c r="V1297">
        <f>主动技能!AC1300</f>
        <v>0</v>
      </c>
      <c r="W1297">
        <f>主动技能!AD1300</f>
        <v>0</v>
      </c>
      <c r="X1297" s="1">
        <v>0</v>
      </c>
      <c r="Y1297" s="1">
        <v>0</v>
      </c>
      <c r="Z1297" s="1">
        <v>0</v>
      </c>
    </row>
    <row r="1298" spans="1:26" x14ac:dyDescent="0.15">
      <c r="A1298">
        <f>主动技能!B1301</f>
        <v>1295</v>
      </c>
      <c r="B1298" s="4" t="str">
        <f>主动技能!H1301</f>
        <v>黑龙卷风</v>
      </c>
      <c r="C1298" s="4" t="str">
        <f>主动技能!I1301</f>
        <v>对敌方全体造成100%攻击力（+2831)伤害</v>
      </c>
      <c r="D1298" s="4">
        <f>VLOOKUP(主动技能!J1301,对应表!F:G,2,FALSE)</f>
        <v>1</v>
      </c>
      <c r="E1298" s="4">
        <f>VLOOKUP(主动技能!K1301,对应表!J:K,2,FALSE)</f>
        <v>3</v>
      </c>
      <c r="F1298" s="4">
        <f>VLOOKUP(主动技能!L1301,对应表!N:O,2,FALSE)</f>
        <v>9</v>
      </c>
      <c r="G1298" s="4">
        <f>IF(主动技能!M1301="必中",2,1)</f>
        <v>1</v>
      </c>
      <c r="H1298" s="4">
        <f>主动技能!N1301</f>
        <v>100</v>
      </c>
      <c r="I1298" s="4">
        <f>主动技能!O1301</f>
        <v>0</v>
      </c>
      <c r="J1298">
        <f>主动技能!P1301</f>
        <v>0</v>
      </c>
      <c r="K1298">
        <f>主动技能!Q1301</f>
        <v>0</v>
      </c>
      <c r="L1298">
        <f>主动技能!R1301</f>
        <v>0</v>
      </c>
      <c r="M1298">
        <f>主动技能!S1301</f>
        <v>0</v>
      </c>
      <c r="N1298" t="str">
        <f>IF(主动技能!T1301="","",主动技能!T1301)</f>
        <v/>
      </c>
      <c r="O1298" t="str">
        <f>IF(主动技能!U1301="","",主动技能!U1301)</f>
        <v/>
      </c>
      <c r="P1298">
        <f>主动技能!V1301</f>
        <v>0</v>
      </c>
      <c r="Q1298">
        <f>主动技能!W1301</f>
        <v>0</v>
      </c>
      <c r="R1298">
        <f>主动技能!X1301</f>
        <v>0</v>
      </c>
      <c r="S1298">
        <f>主动技能!Y1301</f>
        <v>50</v>
      </c>
      <c r="T1298">
        <f>主动技能!Z1301</f>
        <v>100</v>
      </c>
      <c r="U1298">
        <f>主动技能!AB1301</f>
        <v>2831</v>
      </c>
      <c r="V1298">
        <f>主动技能!AC1301</f>
        <v>0</v>
      </c>
      <c r="W1298">
        <f>主动技能!AD1301</f>
        <v>0</v>
      </c>
      <c r="X1298" s="1">
        <v>0</v>
      </c>
      <c r="Y1298" s="1">
        <v>0</v>
      </c>
      <c r="Z1298" s="1">
        <v>0</v>
      </c>
    </row>
    <row r="1299" spans="1:26" x14ac:dyDescent="0.15">
      <c r="A1299">
        <f>主动技能!B1302</f>
        <v>1296</v>
      </c>
      <c r="B1299" s="4" t="str">
        <f>主动技能!H1302</f>
        <v>黑龙卷风</v>
      </c>
      <c r="C1299" s="4" t="str">
        <f>主动技能!I1302</f>
        <v>对敌方全体造成100%攻击力（+3486)伤害</v>
      </c>
      <c r="D1299" s="4">
        <f>VLOOKUP(主动技能!J1302,对应表!F:G,2,FALSE)</f>
        <v>1</v>
      </c>
      <c r="E1299" s="4">
        <f>VLOOKUP(主动技能!K1302,对应表!J:K,2,FALSE)</f>
        <v>3</v>
      </c>
      <c r="F1299" s="4">
        <f>VLOOKUP(主动技能!L1302,对应表!N:O,2,FALSE)</f>
        <v>9</v>
      </c>
      <c r="G1299" s="4">
        <f>IF(主动技能!M1302="必中",2,1)</f>
        <v>1</v>
      </c>
      <c r="H1299" s="4">
        <f>主动技能!N1302</f>
        <v>100</v>
      </c>
      <c r="I1299" s="4">
        <f>主动技能!O1302</f>
        <v>0</v>
      </c>
      <c r="J1299">
        <f>主动技能!P1302</f>
        <v>0</v>
      </c>
      <c r="K1299">
        <f>主动技能!Q1302</f>
        <v>0</v>
      </c>
      <c r="L1299">
        <f>主动技能!R1302</f>
        <v>0</v>
      </c>
      <c r="M1299">
        <f>主动技能!S1302</f>
        <v>0</v>
      </c>
      <c r="N1299" t="str">
        <f>IF(主动技能!T1302="","",主动技能!T1302)</f>
        <v/>
      </c>
      <c r="O1299" t="str">
        <f>IF(主动技能!U1302="","",主动技能!U1302)</f>
        <v/>
      </c>
      <c r="P1299">
        <f>主动技能!V1302</f>
        <v>0</v>
      </c>
      <c r="Q1299">
        <f>主动技能!W1302</f>
        <v>0</v>
      </c>
      <c r="R1299">
        <f>主动技能!X1302</f>
        <v>0</v>
      </c>
      <c r="S1299">
        <f>主动技能!Y1302</f>
        <v>50</v>
      </c>
      <c r="T1299">
        <f>主动技能!Z1302</f>
        <v>100</v>
      </c>
      <c r="U1299">
        <f>主动技能!AB1302</f>
        <v>3486</v>
      </c>
      <c r="V1299">
        <f>主动技能!AC1302</f>
        <v>0</v>
      </c>
      <c r="W1299">
        <f>主动技能!AD1302</f>
        <v>0</v>
      </c>
      <c r="X1299" s="1">
        <v>0</v>
      </c>
      <c r="Y1299" s="1">
        <v>0</v>
      </c>
      <c r="Z1299" s="1">
        <v>0</v>
      </c>
    </row>
    <row r="1300" spans="1:26" x14ac:dyDescent="0.15">
      <c r="A1300">
        <f>主动技能!B1303</f>
        <v>1297</v>
      </c>
      <c r="B1300" s="4" t="str">
        <f>主动技能!H1303</f>
        <v>黑龙卷风</v>
      </c>
      <c r="C1300" s="4" t="str">
        <f>主动技能!I1303</f>
        <v>对敌方全体造成100%攻击力（+4292)伤害</v>
      </c>
      <c r="D1300" s="4">
        <f>VLOOKUP(主动技能!J1303,对应表!F:G,2,FALSE)</f>
        <v>1</v>
      </c>
      <c r="E1300" s="4">
        <f>VLOOKUP(主动技能!K1303,对应表!J:K,2,FALSE)</f>
        <v>3</v>
      </c>
      <c r="F1300" s="4">
        <f>VLOOKUP(主动技能!L1303,对应表!N:O,2,FALSE)</f>
        <v>9</v>
      </c>
      <c r="G1300" s="4">
        <f>IF(主动技能!M1303="必中",2,1)</f>
        <v>1</v>
      </c>
      <c r="H1300" s="4">
        <f>主动技能!N1303</f>
        <v>100</v>
      </c>
      <c r="I1300" s="4">
        <f>主动技能!O1303</f>
        <v>0</v>
      </c>
      <c r="J1300">
        <f>主动技能!P1303</f>
        <v>0</v>
      </c>
      <c r="K1300">
        <f>主动技能!Q1303</f>
        <v>0</v>
      </c>
      <c r="L1300">
        <f>主动技能!R1303</f>
        <v>0</v>
      </c>
      <c r="M1300">
        <f>主动技能!S1303</f>
        <v>0</v>
      </c>
      <c r="N1300" t="str">
        <f>IF(主动技能!T1303="","",主动技能!T1303)</f>
        <v/>
      </c>
      <c r="O1300" t="str">
        <f>IF(主动技能!U1303="","",主动技能!U1303)</f>
        <v/>
      </c>
      <c r="P1300">
        <f>主动技能!V1303</f>
        <v>0</v>
      </c>
      <c r="Q1300">
        <f>主动技能!W1303</f>
        <v>0</v>
      </c>
      <c r="R1300">
        <f>主动技能!X1303</f>
        <v>0</v>
      </c>
      <c r="S1300">
        <f>主动技能!Y1303</f>
        <v>50</v>
      </c>
      <c r="T1300">
        <f>主动技能!Z1303</f>
        <v>100</v>
      </c>
      <c r="U1300">
        <f>主动技能!AB1303</f>
        <v>4292</v>
      </c>
      <c r="V1300">
        <f>主动技能!AC1303</f>
        <v>0</v>
      </c>
      <c r="W1300">
        <f>主动技能!AD1303</f>
        <v>0</v>
      </c>
      <c r="X1300" s="1">
        <v>0</v>
      </c>
      <c r="Y1300" s="1">
        <v>0</v>
      </c>
      <c r="Z1300" s="1">
        <v>0</v>
      </c>
    </row>
    <row r="1301" spans="1:26" x14ac:dyDescent="0.15">
      <c r="A1301">
        <f>主动技能!B1304</f>
        <v>1298</v>
      </c>
      <c r="B1301" s="4" t="str">
        <f>主动技能!H1304</f>
        <v>黑龙卷风</v>
      </c>
      <c r="C1301" s="4" t="str">
        <f>主动技能!I1304</f>
        <v>对敌方全体造成100%攻击力（+5285)伤害</v>
      </c>
      <c r="D1301" s="4">
        <f>VLOOKUP(主动技能!J1304,对应表!F:G,2,FALSE)</f>
        <v>1</v>
      </c>
      <c r="E1301" s="4">
        <f>VLOOKUP(主动技能!K1304,对应表!J:K,2,FALSE)</f>
        <v>3</v>
      </c>
      <c r="F1301" s="4">
        <f>VLOOKUP(主动技能!L1304,对应表!N:O,2,FALSE)</f>
        <v>9</v>
      </c>
      <c r="G1301" s="4">
        <f>IF(主动技能!M1304="必中",2,1)</f>
        <v>1</v>
      </c>
      <c r="H1301" s="4">
        <f>主动技能!N1304</f>
        <v>100</v>
      </c>
      <c r="I1301" s="4">
        <f>主动技能!O1304</f>
        <v>0</v>
      </c>
      <c r="J1301">
        <f>主动技能!P1304</f>
        <v>0</v>
      </c>
      <c r="K1301">
        <f>主动技能!Q1304</f>
        <v>0</v>
      </c>
      <c r="L1301">
        <f>主动技能!R1304</f>
        <v>0</v>
      </c>
      <c r="M1301">
        <f>主动技能!S1304</f>
        <v>0</v>
      </c>
      <c r="N1301" t="str">
        <f>IF(主动技能!T1304="","",主动技能!T1304)</f>
        <v/>
      </c>
      <c r="O1301" t="str">
        <f>IF(主动技能!U1304="","",主动技能!U1304)</f>
        <v/>
      </c>
      <c r="P1301">
        <f>主动技能!V1304</f>
        <v>0</v>
      </c>
      <c r="Q1301">
        <f>主动技能!W1304</f>
        <v>0</v>
      </c>
      <c r="R1301">
        <f>主动技能!X1304</f>
        <v>0</v>
      </c>
      <c r="S1301">
        <f>主动技能!Y1304</f>
        <v>50</v>
      </c>
      <c r="T1301">
        <f>主动技能!Z1304</f>
        <v>100</v>
      </c>
      <c r="U1301">
        <f>主动技能!AB1304</f>
        <v>5285</v>
      </c>
      <c r="V1301">
        <f>主动技能!AC1304</f>
        <v>0</v>
      </c>
      <c r="W1301">
        <f>主动技能!AD1304</f>
        <v>0</v>
      </c>
      <c r="X1301" s="1">
        <v>0</v>
      </c>
      <c r="Y1301" s="1">
        <v>0</v>
      </c>
      <c r="Z1301" s="1">
        <v>0</v>
      </c>
    </row>
    <row r="1302" spans="1:26" x14ac:dyDescent="0.15">
      <c r="A1302">
        <f>主动技能!B1305</f>
        <v>1299</v>
      </c>
      <c r="B1302" s="4" t="str">
        <f>主动技能!H1305</f>
        <v>黑龙卷风</v>
      </c>
      <c r="C1302" s="4" t="str">
        <f>主动技能!I1305</f>
        <v>对敌方全体造成100%攻击力（+6507)伤害</v>
      </c>
      <c r="D1302" s="4">
        <f>VLOOKUP(主动技能!J1305,对应表!F:G,2,FALSE)</f>
        <v>1</v>
      </c>
      <c r="E1302" s="4">
        <f>VLOOKUP(主动技能!K1305,对应表!J:K,2,FALSE)</f>
        <v>3</v>
      </c>
      <c r="F1302" s="4">
        <f>VLOOKUP(主动技能!L1305,对应表!N:O,2,FALSE)</f>
        <v>9</v>
      </c>
      <c r="G1302" s="4">
        <f>IF(主动技能!M1305="必中",2,1)</f>
        <v>1</v>
      </c>
      <c r="H1302" s="4">
        <f>主动技能!N1305</f>
        <v>100</v>
      </c>
      <c r="I1302" s="4">
        <f>主动技能!O1305</f>
        <v>0</v>
      </c>
      <c r="J1302">
        <f>主动技能!P1305</f>
        <v>0</v>
      </c>
      <c r="K1302">
        <f>主动技能!Q1305</f>
        <v>0</v>
      </c>
      <c r="L1302">
        <f>主动技能!R1305</f>
        <v>0</v>
      </c>
      <c r="M1302">
        <f>主动技能!S1305</f>
        <v>0</v>
      </c>
      <c r="N1302" t="str">
        <f>IF(主动技能!T1305="","",主动技能!T1305)</f>
        <v/>
      </c>
      <c r="O1302" t="str">
        <f>IF(主动技能!U1305="","",主动技能!U1305)</f>
        <v/>
      </c>
      <c r="P1302">
        <f>主动技能!V1305</f>
        <v>0</v>
      </c>
      <c r="Q1302">
        <f>主动技能!W1305</f>
        <v>0</v>
      </c>
      <c r="R1302">
        <f>主动技能!X1305</f>
        <v>0</v>
      </c>
      <c r="S1302">
        <f>主动技能!Y1305</f>
        <v>50</v>
      </c>
      <c r="T1302">
        <f>主动技能!Z1305</f>
        <v>100</v>
      </c>
      <c r="U1302">
        <f>主动技能!AB1305</f>
        <v>6507</v>
      </c>
      <c r="V1302">
        <f>主动技能!AC1305</f>
        <v>0</v>
      </c>
      <c r="W1302">
        <f>主动技能!AD1305</f>
        <v>0</v>
      </c>
      <c r="X1302" s="1">
        <v>0</v>
      </c>
      <c r="Y1302" s="1">
        <v>0</v>
      </c>
      <c r="Z1302" s="1">
        <v>0</v>
      </c>
    </row>
    <row r="1303" spans="1:26" x14ac:dyDescent="0.15">
      <c r="A1303">
        <f>主动技能!B1306</f>
        <v>1300</v>
      </c>
      <c r="B1303" s="4" t="str">
        <f>主动技能!H1306</f>
        <v>黑龙卷风</v>
      </c>
      <c r="C1303" s="4" t="str">
        <f>主动技能!I1306</f>
        <v>对敌方全体造成100%攻击力（+8011)伤害</v>
      </c>
      <c r="D1303" s="4">
        <f>VLOOKUP(主动技能!J1306,对应表!F:G,2,FALSE)</f>
        <v>1</v>
      </c>
      <c r="E1303" s="4">
        <f>VLOOKUP(主动技能!K1306,对应表!J:K,2,FALSE)</f>
        <v>3</v>
      </c>
      <c r="F1303" s="4">
        <f>VLOOKUP(主动技能!L1306,对应表!N:O,2,FALSE)</f>
        <v>9</v>
      </c>
      <c r="G1303" s="4">
        <f>IF(主动技能!M1306="必中",2,1)</f>
        <v>1</v>
      </c>
      <c r="H1303" s="4">
        <f>主动技能!N1306</f>
        <v>100</v>
      </c>
      <c r="I1303" s="4">
        <f>主动技能!O1306</f>
        <v>0</v>
      </c>
      <c r="J1303">
        <f>主动技能!P1306</f>
        <v>0</v>
      </c>
      <c r="K1303">
        <f>主动技能!Q1306</f>
        <v>0</v>
      </c>
      <c r="L1303">
        <f>主动技能!R1306</f>
        <v>0</v>
      </c>
      <c r="M1303">
        <f>主动技能!S1306</f>
        <v>0</v>
      </c>
      <c r="N1303" t="str">
        <f>IF(主动技能!T1306="","",主动技能!T1306)</f>
        <v/>
      </c>
      <c r="O1303" t="str">
        <f>IF(主动技能!U1306="","",主动技能!U1306)</f>
        <v/>
      </c>
      <c r="P1303">
        <f>主动技能!V1306</f>
        <v>0</v>
      </c>
      <c r="Q1303">
        <f>主动技能!W1306</f>
        <v>0</v>
      </c>
      <c r="R1303">
        <f>主动技能!X1306</f>
        <v>0</v>
      </c>
      <c r="S1303">
        <f>主动技能!Y1306</f>
        <v>50</v>
      </c>
      <c r="T1303">
        <f>主动技能!Z1306</f>
        <v>100</v>
      </c>
      <c r="U1303">
        <f>主动技能!AB1306</f>
        <v>8011</v>
      </c>
      <c r="V1303">
        <f>主动技能!AC1306</f>
        <v>0</v>
      </c>
      <c r="W1303">
        <f>主动技能!AD1306</f>
        <v>0</v>
      </c>
      <c r="X1303" s="1">
        <v>0</v>
      </c>
      <c r="Y1303" s="1">
        <v>0</v>
      </c>
      <c r="Z1303" s="1">
        <v>0</v>
      </c>
    </row>
    <row r="1304" spans="1:26" x14ac:dyDescent="0.15">
      <c r="A1304">
        <f>主动技能!B1307</f>
        <v>1301</v>
      </c>
      <c r="B1304" s="4" t="str">
        <f>主动技能!H1307</f>
        <v>星雨降临</v>
      </c>
      <c r="C1304" s="4" t="str">
        <f>主动技能!I1307</f>
        <v>对敌方全体造成125%攻击力（+118)伤害并减速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1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0</v>
      </c>
      <c r="J1304">
        <f>主动技能!P1307</f>
        <v>0</v>
      </c>
      <c r="K1304">
        <f>主动技能!Q1307</f>
        <v>0</v>
      </c>
      <c r="L1304">
        <f>主动技能!R1307</f>
        <v>0</v>
      </c>
      <c r="M1304">
        <f>主动技能!S1307</f>
        <v>0</v>
      </c>
      <c r="N1304" t="str">
        <f>IF(主动技能!T1307="","",主动技能!T1307)</f>
        <v>3:100:2:0</v>
      </c>
      <c r="O1304" t="str">
        <f>IF(主动技能!U1307="","",主动技能!U1307)</f>
        <v/>
      </c>
      <c r="P1304">
        <f>主动技能!V1307</f>
        <v>0</v>
      </c>
      <c r="Q1304">
        <f>主动技能!W1307</f>
        <v>0</v>
      </c>
      <c r="R1304">
        <f>主动技能!X1307</f>
        <v>0</v>
      </c>
      <c r="S1304">
        <f>主动技能!Y1307</f>
        <v>100</v>
      </c>
      <c r="T1304">
        <f>主动技能!Z1307</f>
        <v>125</v>
      </c>
      <c r="U1304">
        <f>主动技能!AB1307</f>
        <v>118</v>
      </c>
      <c r="V1304">
        <f>主动技能!AC1307</f>
        <v>0</v>
      </c>
      <c r="W1304">
        <f>主动技能!AD1307</f>
        <v>0</v>
      </c>
      <c r="X1304" s="1">
        <v>0</v>
      </c>
      <c r="Y1304" s="1">
        <v>0</v>
      </c>
      <c r="Z1304" s="1">
        <v>0</v>
      </c>
    </row>
    <row r="1305" spans="1:26" x14ac:dyDescent="0.15">
      <c r="A1305">
        <f>主动技能!B1308</f>
        <v>1302</v>
      </c>
      <c r="B1305" s="4" t="str">
        <f>主动技能!H1308</f>
        <v>星雨降临</v>
      </c>
      <c r="C1305" s="4" t="str">
        <f>主动技能!I1308</f>
        <v>对敌方全体造成125%攻击力（+175)伤害并减速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1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0</v>
      </c>
      <c r="J1305">
        <f>主动技能!P1308</f>
        <v>0</v>
      </c>
      <c r="K1305">
        <f>主动技能!Q1308</f>
        <v>0</v>
      </c>
      <c r="L1305">
        <f>主动技能!R1308</f>
        <v>0</v>
      </c>
      <c r="M1305">
        <f>主动技能!S1308</f>
        <v>0</v>
      </c>
      <c r="N1305" t="str">
        <f>IF(主动技能!T1308="","",主动技能!T1308)</f>
        <v>3:100:2:0</v>
      </c>
      <c r="O1305" t="str">
        <f>IF(主动技能!U1308="","",主动技能!U1308)</f>
        <v/>
      </c>
      <c r="P1305">
        <f>主动技能!V1308</f>
        <v>0</v>
      </c>
      <c r="Q1305">
        <f>主动技能!W1308</f>
        <v>0</v>
      </c>
      <c r="R1305">
        <f>主动技能!X1308</f>
        <v>0</v>
      </c>
      <c r="S1305">
        <f>主动技能!Y1308</f>
        <v>100</v>
      </c>
      <c r="T1305">
        <f>主动技能!Z1308</f>
        <v>125</v>
      </c>
      <c r="U1305">
        <f>主动技能!AB1308</f>
        <v>175</v>
      </c>
      <c r="V1305">
        <f>主动技能!AC1308</f>
        <v>0</v>
      </c>
      <c r="W1305">
        <f>主动技能!AD1308</f>
        <v>0</v>
      </c>
      <c r="X1305" s="1">
        <v>0</v>
      </c>
      <c r="Y1305" s="1">
        <v>0</v>
      </c>
      <c r="Z1305" s="1">
        <v>0</v>
      </c>
    </row>
    <row r="1306" spans="1:26" x14ac:dyDescent="0.15">
      <c r="A1306">
        <f>主动技能!B1309</f>
        <v>1303</v>
      </c>
      <c r="B1306" s="4" t="str">
        <f>主动技能!H1309</f>
        <v>星雨降临</v>
      </c>
      <c r="C1306" s="4" t="str">
        <f>主动技能!I1309</f>
        <v>对敌方全体造成125%攻击力（+231)伤害并减速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1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0</v>
      </c>
      <c r="J1306">
        <f>主动技能!P1309</f>
        <v>0</v>
      </c>
      <c r="K1306">
        <f>主动技能!Q1309</f>
        <v>0</v>
      </c>
      <c r="L1306">
        <f>主动技能!R1309</f>
        <v>0</v>
      </c>
      <c r="M1306">
        <f>主动技能!S1309</f>
        <v>0</v>
      </c>
      <c r="N1306" t="str">
        <f>IF(主动技能!T1309="","",主动技能!T1309)</f>
        <v>3:100:2:0</v>
      </c>
      <c r="O1306" t="str">
        <f>IF(主动技能!U1309="","",主动技能!U1309)</f>
        <v/>
      </c>
      <c r="P1306">
        <f>主动技能!V1309</f>
        <v>0</v>
      </c>
      <c r="Q1306">
        <f>主动技能!W1309</f>
        <v>0</v>
      </c>
      <c r="R1306">
        <f>主动技能!X1309</f>
        <v>0</v>
      </c>
      <c r="S1306">
        <f>主动技能!Y1309</f>
        <v>100</v>
      </c>
      <c r="T1306">
        <f>主动技能!Z1309</f>
        <v>125</v>
      </c>
      <c r="U1306">
        <f>主动技能!AB1309</f>
        <v>231</v>
      </c>
      <c r="V1306">
        <f>主动技能!AC1309</f>
        <v>0</v>
      </c>
      <c r="W1306">
        <f>主动技能!AD1309</f>
        <v>0</v>
      </c>
      <c r="X1306" s="1">
        <v>0</v>
      </c>
      <c r="Y1306" s="1">
        <v>0</v>
      </c>
      <c r="Z1306" s="1">
        <v>0</v>
      </c>
    </row>
    <row r="1307" spans="1:26" x14ac:dyDescent="0.15">
      <c r="A1307">
        <f>主动技能!B1310</f>
        <v>1304</v>
      </c>
      <c r="B1307" s="4" t="str">
        <f>主动技能!H1310</f>
        <v>星雨降临</v>
      </c>
      <c r="C1307" s="4" t="str">
        <f>主动技能!I1310</f>
        <v>对敌方全体造成125%攻击力（+287)伤害并减速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1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0</v>
      </c>
      <c r="J1307">
        <f>主动技能!P1310</f>
        <v>0</v>
      </c>
      <c r="K1307">
        <f>主动技能!Q1310</f>
        <v>0</v>
      </c>
      <c r="L1307">
        <f>主动技能!R1310</f>
        <v>0</v>
      </c>
      <c r="M1307">
        <f>主动技能!S1310</f>
        <v>0</v>
      </c>
      <c r="N1307" t="str">
        <f>IF(主动技能!T1310="","",主动技能!T1310)</f>
        <v>3:100:2:0</v>
      </c>
      <c r="O1307" t="str">
        <f>IF(主动技能!U1310="","",主动技能!U1310)</f>
        <v/>
      </c>
      <c r="P1307">
        <f>主动技能!V1310</f>
        <v>0</v>
      </c>
      <c r="Q1307">
        <f>主动技能!W1310</f>
        <v>0</v>
      </c>
      <c r="R1307">
        <f>主动技能!X1310</f>
        <v>0</v>
      </c>
      <c r="S1307">
        <f>主动技能!Y1310</f>
        <v>100</v>
      </c>
      <c r="T1307">
        <f>主动技能!Z1310</f>
        <v>125</v>
      </c>
      <c r="U1307">
        <f>主动技能!AB1310</f>
        <v>287</v>
      </c>
      <c r="V1307">
        <f>主动技能!AC1310</f>
        <v>0</v>
      </c>
      <c r="W1307">
        <f>主动技能!AD1310</f>
        <v>0</v>
      </c>
      <c r="X1307" s="1">
        <v>0</v>
      </c>
      <c r="Y1307" s="1">
        <v>0</v>
      </c>
      <c r="Z1307" s="1">
        <v>0</v>
      </c>
    </row>
    <row r="1308" spans="1:26" x14ac:dyDescent="0.15">
      <c r="A1308">
        <f>主动技能!B1311</f>
        <v>1305</v>
      </c>
      <c r="B1308" s="4" t="str">
        <f>主动技能!H1311</f>
        <v>星雨降临</v>
      </c>
      <c r="C1308" s="4" t="str">
        <f>主动技能!I1311</f>
        <v>对敌方全体造成125%攻击力（+353)伤害并减速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1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0</v>
      </c>
      <c r="J1308">
        <f>主动技能!P1311</f>
        <v>0</v>
      </c>
      <c r="K1308">
        <f>主动技能!Q1311</f>
        <v>0</v>
      </c>
      <c r="L1308">
        <f>主动技能!R1311</f>
        <v>0</v>
      </c>
      <c r="M1308">
        <f>主动技能!S1311</f>
        <v>0</v>
      </c>
      <c r="N1308" t="str">
        <f>IF(主动技能!T1311="","",主动技能!T1311)</f>
        <v>3:100:2:0</v>
      </c>
      <c r="O1308" t="str">
        <f>IF(主动技能!U1311="","",主动技能!U1311)</f>
        <v/>
      </c>
      <c r="P1308">
        <f>主动技能!V1311</f>
        <v>0</v>
      </c>
      <c r="Q1308">
        <f>主动技能!W1311</f>
        <v>0</v>
      </c>
      <c r="R1308">
        <f>主动技能!X1311</f>
        <v>0</v>
      </c>
      <c r="S1308">
        <f>主动技能!Y1311</f>
        <v>100</v>
      </c>
      <c r="T1308">
        <f>主动技能!Z1311</f>
        <v>125</v>
      </c>
      <c r="U1308">
        <f>主动技能!AB1311</f>
        <v>353</v>
      </c>
      <c r="V1308">
        <f>主动技能!AC1311</f>
        <v>0</v>
      </c>
      <c r="W1308">
        <f>主动技能!AD1311</f>
        <v>0</v>
      </c>
      <c r="X1308" s="1">
        <v>0</v>
      </c>
      <c r="Y1308" s="1">
        <v>0</v>
      </c>
      <c r="Z1308" s="1">
        <v>0</v>
      </c>
    </row>
    <row r="1309" spans="1:26" x14ac:dyDescent="0.15">
      <c r="A1309">
        <f>主动技能!B1312</f>
        <v>1306</v>
      </c>
      <c r="B1309" s="4" t="str">
        <f>主动技能!H1312</f>
        <v>星雨降临</v>
      </c>
      <c r="C1309" s="4" t="str">
        <f>主动技能!I1312</f>
        <v>对敌方全体造成125%攻击力（+435)伤害并减速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1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0</v>
      </c>
      <c r="J1309">
        <f>主动技能!P1312</f>
        <v>0</v>
      </c>
      <c r="K1309">
        <f>主动技能!Q1312</f>
        <v>0</v>
      </c>
      <c r="L1309">
        <f>主动技能!R1312</f>
        <v>0</v>
      </c>
      <c r="M1309">
        <f>主动技能!S1312</f>
        <v>0</v>
      </c>
      <c r="N1309" t="str">
        <f>IF(主动技能!T1312="","",主动技能!T1312)</f>
        <v>3:100:2:0</v>
      </c>
      <c r="O1309" t="str">
        <f>IF(主动技能!U1312="","",主动技能!U1312)</f>
        <v/>
      </c>
      <c r="P1309">
        <f>主动技能!V1312</f>
        <v>0</v>
      </c>
      <c r="Q1309">
        <f>主动技能!W1312</f>
        <v>0</v>
      </c>
      <c r="R1309">
        <f>主动技能!X1312</f>
        <v>0</v>
      </c>
      <c r="S1309">
        <f>主动技能!Y1312</f>
        <v>100</v>
      </c>
      <c r="T1309">
        <f>主动技能!Z1312</f>
        <v>125</v>
      </c>
      <c r="U1309">
        <f>主动技能!AB1312</f>
        <v>435</v>
      </c>
      <c r="V1309">
        <f>主动技能!AC1312</f>
        <v>0</v>
      </c>
      <c r="W1309">
        <f>主动技能!AD1312</f>
        <v>0</v>
      </c>
      <c r="X1309" s="1">
        <v>0</v>
      </c>
      <c r="Y1309" s="1">
        <v>0</v>
      </c>
      <c r="Z1309" s="1">
        <v>0</v>
      </c>
    </row>
    <row r="1310" spans="1:26" x14ac:dyDescent="0.15">
      <c r="A1310">
        <f>主动技能!B1313</f>
        <v>1307</v>
      </c>
      <c r="B1310" s="4" t="str">
        <f>主动技能!H1313</f>
        <v>星雨降临</v>
      </c>
      <c r="C1310" s="4" t="str">
        <f>主动技能!I1313</f>
        <v>对敌方全体造成125%攻击力（+535)伤害并减速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1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0</v>
      </c>
      <c r="J1310">
        <f>主动技能!P1313</f>
        <v>0</v>
      </c>
      <c r="K1310">
        <f>主动技能!Q1313</f>
        <v>0</v>
      </c>
      <c r="L1310">
        <f>主动技能!R1313</f>
        <v>0</v>
      </c>
      <c r="M1310">
        <f>主动技能!S1313</f>
        <v>0</v>
      </c>
      <c r="N1310" t="str">
        <f>IF(主动技能!T1313="","",主动技能!T1313)</f>
        <v>3:100:2:0</v>
      </c>
      <c r="O1310" t="str">
        <f>IF(主动技能!U1313="","",主动技能!U1313)</f>
        <v/>
      </c>
      <c r="P1310">
        <f>主动技能!V1313</f>
        <v>0</v>
      </c>
      <c r="Q1310">
        <f>主动技能!W1313</f>
        <v>0</v>
      </c>
      <c r="R1310">
        <f>主动技能!X1313</f>
        <v>0</v>
      </c>
      <c r="S1310">
        <f>主动技能!Y1313</f>
        <v>100</v>
      </c>
      <c r="T1310">
        <f>主动技能!Z1313</f>
        <v>125</v>
      </c>
      <c r="U1310">
        <f>主动技能!AB1313</f>
        <v>535</v>
      </c>
      <c r="V1310">
        <f>主动技能!AC1313</f>
        <v>0</v>
      </c>
      <c r="W1310">
        <f>主动技能!AD1313</f>
        <v>0</v>
      </c>
      <c r="X1310" s="1">
        <v>0</v>
      </c>
      <c r="Y1310" s="1">
        <v>0</v>
      </c>
      <c r="Z1310" s="1">
        <v>0</v>
      </c>
    </row>
    <row r="1311" spans="1:26" x14ac:dyDescent="0.15">
      <c r="A1311">
        <f>主动技能!B1314</f>
        <v>1308</v>
      </c>
      <c r="B1311" s="4" t="str">
        <f>主动技能!H1314</f>
        <v>星雨降临</v>
      </c>
      <c r="C1311" s="4" t="str">
        <f>主动技能!I1314</f>
        <v>对敌方全体造成125%攻击力（+660)伤害并减速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1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0</v>
      </c>
      <c r="J1311">
        <f>主动技能!P1314</f>
        <v>0</v>
      </c>
      <c r="K1311">
        <f>主动技能!Q1314</f>
        <v>0</v>
      </c>
      <c r="L1311">
        <f>主动技能!R1314</f>
        <v>0</v>
      </c>
      <c r="M1311">
        <f>主动技能!S1314</f>
        <v>0</v>
      </c>
      <c r="N1311" t="str">
        <f>IF(主动技能!T1314="","",主动技能!T1314)</f>
        <v>3:100:2:0</v>
      </c>
      <c r="O1311" t="str">
        <f>IF(主动技能!U1314="","",主动技能!U1314)</f>
        <v/>
      </c>
      <c r="P1311">
        <f>主动技能!V1314</f>
        <v>0</v>
      </c>
      <c r="Q1311">
        <f>主动技能!W1314</f>
        <v>0</v>
      </c>
      <c r="R1311">
        <f>主动技能!X1314</f>
        <v>0</v>
      </c>
      <c r="S1311">
        <f>主动技能!Y1314</f>
        <v>100</v>
      </c>
      <c r="T1311">
        <f>主动技能!Z1314</f>
        <v>125</v>
      </c>
      <c r="U1311">
        <f>主动技能!AB1314</f>
        <v>660</v>
      </c>
      <c r="V1311">
        <f>主动技能!AC1314</f>
        <v>0</v>
      </c>
      <c r="W1311">
        <f>主动技能!AD1314</f>
        <v>0</v>
      </c>
      <c r="X1311" s="1">
        <v>0</v>
      </c>
      <c r="Y1311" s="1">
        <v>0</v>
      </c>
      <c r="Z1311" s="1">
        <v>0</v>
      </c>
    </row>
    <row r="1312" spans="1:26" x14ac:dyDescent="0.15">
      <c r="A1312">
        <f>主动技能!B1315</f>
        <v>1309</v>
      </c>
      <c r="B1312" s="4" t="str">
        <f>主动技能!H1315</f>
        <v>星雨降临</v>
      </c>
      <c r="C1312" s="4" t="str">
        <f>主动技能!I1315</f>
        <v>对敌方全体造成125%攻击力（+812)伤害并减速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1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0</v>
      </c>
      <c r="J1312">
        <f>主动技能!P1315</f>
        <v>0</v>
      </c>
      <c r="K1312">
        <f>主动技能!Q1315</f>
        <v>0</v>
      </c>
      <c r="L1312">
        <f>主动技能!R1315</f>
        <v>0</v>
      </c>
      <c r="M1312">
        <f>主动技能!S1315</f>
        <v>0</v>
      </c>
      <c r="N1312" t="str">
        <f>IF(主动技能!T1315="","",主动技能!T1315)</f>
        <v>3:100:2:0</v>
      </c>
      <c r="O1312" t="str">
        <f>IF(主动技能!U1315="","",主动技能!U1315)</f>
        <v/>
      </c>
      <c r="P1312">
        <f>主动技能!V1315</f>
        <v>0</v>
      </c>
      <c r="Q1312">
        <f>主动技能!W1315</f>
        <v>0</v>
      </c>
      <c r="R1312">
        <f>主动技能!X1315</f>
        <v>0</v>
      </c>
      <c r="S1312">
        <f>主动技能!Y1315</f>
        <v>100</v>
      </c>
      <c r="T1312">
        <f>主动技能!Z1315</f>
        <v>125</v>
      </c>
      <c r="U1312">
        <f>主动技能!AB1315</f>
        <v>812</v>
      </c>
      <c r="V1312">
        <f>主动技能!AC1315</f>
        <v>0</v>
      </c>
      <c r="W1312">
        <f>主动技能!AD1315</f>
        <v>0</v>
      </c>
      <c r="X1312" s="1">
        <v>0</v>
      </c>
      <c r="Y1312" s="1">
        <v>0</v>
      </c>
      <c r="Z1312" s="1">
        <v>0</v>
      </c>
    </row>
    <row r="1313" spans="1:26" x14ac:dyDescent="0.15">
      <c r="A1313">
        <f>主动技能!B1316</f>
        <v>1310</v>
      </c>
      <c r="B1313" s="4" t="str">
        <f>主动技能!H1316</f>
        <v>星雨降临</v>
      </c>
      <c r="C1313" s="4" t="str">
        <f>主动技能!I1316</f>
        <v>对敌方全体造成125%攻击力（+1000)伤害并减速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1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0</v>
      </c>
      <c r="J1313">
        <f>主动技能!P1316</f>
        <v>0</v>
      </c>
      <c r="K1313">
        <f>主动技能!Q1316</f>
        <v>0</v>
      </c>
      <c r="L1313">
        <f>主动技能!R1316</f>
        <v>0</v>
      </c>
      <c r="M1313">
        <f>主动技能!S1316</f>
        <v>0</v>
      </c>
      <c r="N1313" t="str">
        <f>IF(主动技能!T1316="","",主动技能!T1316)</f>
        <v>3:100:2:0</v>
      </c>
      <c r="O1313" t="str">
        <f>IF(主动技能!U1316="","",主动技能!U1316)</f>
        <v/>
      </c>
      <c r="P1313">
        <f>主动技能!V1316</f>
        <v>0</v>
      </c>
      <c r="Q1313">
        <f>主动技能!W1316</f>
        <v>0</v>
      </c>
      <c r="R1313">
        <f>主动技能!X1316</f>
        <v>0</v>
      </c>
      <c r="S1313">
        <f>主动技能!Y1316</f>
        <v>100</v>
      </c>
      <c r="T1313">
        <f>主动技能!Z1316</f>
        <v>125</v>
      </c>
      <c r="U1313">
        <f>主动技能!AB1316</f>
        <v>1000</v>
      </c>
      <c r="V1313">
        <f>主动技能!AC1316</f>
        <v>0</v>
      </c>
      <c r="W1313">
        <f>主动技能!AD1316</f>
        <v>0</v>
      </c>
      <c r="X1313" s="1">
        <v>0</v>
      </c>
      <c r="Y1313" s="1">
        <v>0</v>
      </c>
      <c r="Z1313" s="1">
        <v>0</v>
      </c>
    </row>
    <row r="1314" spans="1:26" x14ac:dyDescent="0.15">
      <c r="A1314">
        <f>主动技能!B1317</f>
        <v>1311</v>
      </c>
      <c r="B1314" s="4" t="str">
        <f>主动技能!H1317</f>
        <v>星雨降临</v>
      </c>
      <c r="C1314" s="4" t="str">
        <f>主动技能!I1317</f>
        <v>对敌方全体造成125%攻击力（+1231)伤害并减速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1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0</v>
      </c>
      <c r="J1314">
        <f>主动技能!P1317</f>
        <v>0</v>
      </c>
      <c r="K1314">
        <f>主动技能!Q1317</f>
        <v>0</v>
      </c>
      <c r="L1314">
        <f>主动技能!R1317</f>
        <v>0</v>
      </c>
      <c r="M1314">
        <f>主动技能!S1317</f>
        <v>0</v>
      </c>
      <c r="N1314" t="str">
        <f>IF(主动技能!T1317="","",主动技能!T1317)</f>
        <v>3:100:2:0</v>
      </c>
      <c r="O1314" t="str">
        <f>IF(主动技能!U1317="","",主动技能!U1317)</f>
        <v/>
      </c>
      <c r="P1314">
        <f>主动技能!V1317</f>
        <v>0</v>
      </c>
      <c r="Q1314">
        <f>主动技能!W1317</f>
        <v>0</v>
      </c>
      <c r="R1314">
        <f>主动技能!X1317</f>
        <v>0</v>
      </c>
      <c r="S1314">
        <f>主动技能!Y1317</f>
        <v>100</v>
      </c>
      <c r="T1314">
        <f>主动技能!Z1317</f>
        <v>125</v>
      </c>
      <c r="U1314">
        <f>主动技能!AB1317</f>
        <v>1231</v>
      </c>
      <c r="V1314">
        <f>主动技能!AC1317</f>
        <v>0</v>
      </c>
      <c r="W1314">
        <f>主动技能!AD1317</f>
        <v>0</v>
      </c>
      <c r="X1314" s="1">
        <v>0</v>
      </c>
      <c r="Y1314" s="1">
        <v>0</v>
      </c>
      <c r="Z1314" s="1">
        <v>0</v>
      </c>
    </row>
    <row r="1315" spans="1:26" x14ac:dyDescent="0.15">
      <c r="A1315">
        <f>主动技能!B1318</f>
        <v>1312</v>
      </c>
      <c r="B1315" s="4" t="str">
        <f>主动技能!H1318</f>
        <v>星雨降临</v>
      </c>
      <c r="C1315" s="4" t="str">
        <f>主动技能!I1318</f>
        <v>对敌方全体造成125%攻击力（+1516)伤害并减速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1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0</v>
      </c>
      <c r="J1315">
        <f>主动技能!P1318</f>
        <v>0</v>
      </c>
      <c r="K1315">
        <f>主动技能!Q1318</f>
        <v>0</v>
      </c>
      <c r="L1315">
        <f>主动技能!R1318</f>
        <v>0</v>
      </c>
      <c r="M1315">
        <f>主动技能!S1318</f>
        <v>0</v>
      </c>
      <c r="N1315" t="str">
        <f>IF(主动技能!T1318="","",主动技能!T1318)</f>
        <v>3:100:2:0</v>
      </c>
      <c r="O1315" t="str">
        <f>IF(主动技能!U1318="","",主动技能!U1318)</f>
        <v/>
      </c>
      <c r="P1315">
        <f>主动技能!V1318</f>
        <v>0</v>
      </c>
      <c r="Q1315">
        <f>主动技能!W1318</f>
        <v>0</v>
      </c>
      <c r="R1315">
        <f>主动技能!X1318</f>
        <v>0</v>
      </c>
      <c r="S1315">
        <f>主动技能!Y1318</f>
        <v>100</v>
      </c>
      <c r="T1315">
        <f>主动技能!Z1318</f>
        <v>125</v>
      </c>
      <c r="U1315">
        <f>主动技能!AB1318</f>
        <v>1516</v>
      </c>
      <c r="V1315">
        <f>主动技能!AC1318</f>
        <v>0</v>
      </c>
      <c r="W1315">
        <f>主动技能!AD1318</f>
        <v>0</v>
      </c>
      <c r="X1315" s="1">
        <v>0</v>
      </c>
      <c r="Y1315" s="1">
        <v>0</v>
      </c>
      <c r="Z1315" s="1">
        <v>0</v>
      </c>
    </row>
    <row r="1316" spans="1:26" x14ac:dyDescent="0.15">
      <c r="A1316">
        <f>主动技能!B1319</f>
        <v>1313</v>
      </c>
      <c r="B1316" s="4" t="str">
        <f>主动技能!H1319</f>
        <v>星雨降临</v>
      </c>
      <c r="C1316" s="4" t="str">
        <f>主动技能!I1319</f>
        <v>对敌方全体造成125%攻击力（+1867)伤害并减速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1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0</v>
      </c>
      <c r="J1316">
        <f>主动技能!P1319</f>
        <v>0</v>
      </c>
      <c r="K1316">
        <f>主动技能!Q1319</f>
        <v>0</v>
      </c>
      <c r="L1316">
        <f>主动技能!R1319</f>
        <v>0</v>
      </c>
      <c r="M1316">
        <f>主动技能!S1319</f>
        <v>0</v>
      </c>
      <c r="N1316" t="str">
        <f>IF(主动技能!T1319="","",主动技能!T1319)</f>
        <v>3:100:2:0</v>
      </c>
      <c r="O1316" t="str">
        <f>IF(主动技能!U1319="","",主动技能!U1319)</f>
        <v/>
      </c>
      <c r="P1316">
        <f>主动技能!V1319</f>
        <v>0</v>
      </c>
      <c r="Q1316">
        <f>主动技能!W1319</f>
        <v>0</v>
      </c>
      <c r="R1316">
        <f>主动技能!X1319</f>
        <v>0</v>
      </c>
      <c r="S1316">
        <f>主动技能!Y1319</f>
        <v>100</v>
      </c>
      <c r="T1316">
        <f>主动技能!Z1319</f>
        <v>125</v>
      </c>
      <c r="U1316">
        <f>主动技能!AB1319</f>
        <v>1867</v>
      </c>
      <c r="V1316">
        <f>主动技能!AC1319</f>
        <v>0</v>
      </c>
      <c r="W1316">
        <f>主动技能!AD1319</f>
        <v>0</v>
      </c>
      <c r="X1316" s="1">
        <v>0</v>
      </c>
      <c r="Y1316" s="1">
        <v>0</v>
      </c>
      <c r="Z1316" s="1">
        <v>0</v>
      </c>
    </row>
    <row r="1317" spans="1:26" x14ac:dyDescent="0.15">
      <c r="A1317">
        <f>主动技能!B1320</f>
        <v>1314</v>
      </c>
      <c r="B1317" s="4" t="str">
        <f>主动技能!H1320</f>
        <v>星雨降临</v>
      </c>
      <c r="C1317" s="4" t="str">
        <f>主动技能!I1320</f>
        <v>对敌方全体造成125%攻击力（+2299)伤害并减速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1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0</v>
      </c>
      <c r="J1317">
        <f>主动技能!P1320</f>
        <v>0</v>
      </c>
      <c r="K1317">
        <f>主动技能!Q1320</f>
        <v>0</v>
      </c>
      <c r="L1317">
        <f>主动技能!R1320</f>
        <v>0</v>
      </c>
      <c r="M1317">
        <f>主动技能!S1320</f>
        <v>0</v>
      </c>
      <c r="N1317" t="str">
        <f>IF(主动技能!T1320="","",主动技能!T1320)</f>
        <v>3:100:2:0</v>
      </c>
      <c r="O1317" t="str">
        <f>IF(主动技能!U1320="","",主动技能!U1320)</f>
        <v/>
      </c>
      <c r="P1317">
        <f>主动技能!V1320</f>
        <v>0</v>
      </c>
      <c r="Q1317">
        <f>主动技能!W1320</f>
        <v>0</v>
      </c>
      <c r="R1317">
        <f>主动技能!X1320</f>
        <v>0</v>
      </c>
      <c r="S1317">
        <f>主动技能!Y1320</f>
        <v>100</v>
      </c>
      <c r="T1317">
        <f>主动技能!Z1320</f>
        <v>125</v>
      </c>
      <c r="U1317">
        <f>主动技能!AB1320</f>
        <v>2299</v>
      </c>
      <c r="V1317">
        <f>主动技能!AC1320</f>
        <v>0</v>
      </c>
      <c r="W1317">
        <f>主动技能!AD1320</f>
        <v>0</v>
      </c>
      <c r="X1317" s="1">
        <v>0</v>
      </c>
      <c r="Y1317" s="1">
        <v>0</v>
      </c>
      <c r="Z1317" s="1">
        <v>0</v>
      </c>
    </row>
    <row r="1318" spans="1:26" x14ac:dyDescent="0.15">
      <c r="A1318">
        <f>主动技能!B1321</f>
        <v>1315</v>
      </c>
      <c r="B1318" s="4" t="str">
        <f>主动技能!H1321</f>
        <v>星雨降临</v>
      </c>
      <c r="C1318" s="4" t="str">
        <f>主动技能!I1321</f>
        <v>对敌方全体造成125%攻击力（+2831)伤害并减速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1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0</v>
      </c>
      <c r="J1318">
        <f>主动技能!P1321</f>
        <v>0</v>
      </c>
      <c r="K1318">
        <f>主动技能!Q1321</f>
        <v>0</v>
      </c>
      <c r="L1318">
        <f>主动技能!R1321</f>
        <v>0</v>
      </c>
      <c r="M1318">
        <f>主动技能!S1321</f>
        <v>0</v>
      </c>
      <c r="N1318" t="str">
        <f>IF(主动技能!T1321="","",主动技能!T1321)</f>
        <v>3:100:2:0</v>
      </c>
      <c r="O1318" t="str">
        <f>IF(主动技能!U1321="","",主动技能!U1321)</f>
        <v/>
      </c>
      <c r="P1318">
        <f>主动技能!V1321</f>
        <v>0</v>
      </c>
      <c r="Q1318">
        <f>主动技能!W1321</f>
        <v>0</v>
      </c>
      <c r="R1318">
        <f>主动技能!X1321</f>
        <v>0</v>
      </c>
      <c r="S1318">
        <f>主动技能!Y1321</f>
        <v>100</v>
      </c>
      <c r="T1318">
        <f>主动技能!Z1321</f>
        <v>125</v>
      </c>
      <c r="U1318">
        <f>主动技能!AB1321</f>
        <v>2831</v>
      </c>
      <c r="V1318">
        <f>主动技能!AC1321</f>
        <v>0</v>
      </c>
      <c r="W1318">
        <f>主动技能!AD1321</f>
        <v>0</v>
      </c>
      <c r="X1318" s="1">
        <v>0</v>
      </c>
      <c r="Y1318" s="1">
        <v>0</v>
      </c>
      <c r="Z1318" s="1">
        <v>0</v>
      </c>
    </row>
    <row r="1319" spans="1:26" x14ac:dyDescent="0.15">
      <c r="A1319">
        <f>主动技能!B1322</f>
        <v>1316</v>
      </c>
      <c r="B1319" s="4" t="str">
        <f>主动技能!H1322</f>
        <v>星雨降临</v>
      </c>
      <c r="C1319" s="4" t="str">
        <f>主动技能!I1322</f>
        <v>对敌方全体造成125%攻击力（+3486)伤害并减速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1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0</v>
      </c>
      <c r="J1319">
        <f>主动技能!P1322</f>
        <v>0</v>
      </c>
      <c r="K1319">
        <f>主动技能!Q1322</f>
        <v>0</v>
      </c>
      <c r="L1319">
        <f>主动技能!R1322</f>
        <v>0</v>
      </c>
      <c r="M1319">
        <f>主动技能!S1322</f>
        <v>0</v>
      </c>
      <c r="N1319" t="str">
        <f>IF(主动技能!T1322="","",主动技能!T1322)</f>
        <v>3:100:2:0</v>
      </c>
      <c r="O1319" t="str">
        <f>IF(主动技能!U1322="","",主动技能!U1322)</f>
        <v/>
      </c>
      <c r="P1319">
        <f>主动技能!V1322</f>
        <v>0</v>
      </c>
      <c r="Q1319">
        <f>主动技能!W1322</f>
        <v>0</v>
      </c>
      <c r="R1319">
        <f>主动技能!X1322</f>
        <v>0</v>
      </c>
      <c r="S1319">
        <f>主动技能!Y1322</f>
        <v>100</v>
      </c>
      <c r="T1319">
        <f>主动技能!Z1322</f>
        <v>125</v>
      </c>
      <c r="U1319">
        <f>主动技能!AB1322</f>
        <v>3486</v>
      </c>
      <c r="V1319">
        <f>主动技能!AC1322</f>
        <v>0</v>
      </c>
      <c r="W1319">
        <f>主动技能!AD1322</f>
        <v>0</v>
      </c>
      <c r="X1319" s="1">
        <v>0</v>
      </c>
      <c r="Y1319" s="1">
        <v>0</v>
      </c>
      <c r="Z1319" s="1">
        <v>0</v>
      </c>
    </row>
    <row r="1320" spans="1:26" x14ac:dyDescent="0.15">
      <c r="A1320">
        <f>主动技能!B1323</f>
        <v>1317</v>
      </c>
      <c r="B1320" s="4" t="str">
        <f>主动技能!H1323</f>
        <v>星雨降临</v>
      </c>
      <c r="C1320" s="4" t="str">
        <f>主动技能!I1323</f>
        <v>对敌方全体造成125%攻击力（+4292)伤害并减速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1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0</v>
      </c>
      <c r="J1320">
        <f>主动技能!P1323</f>
        <v>0</v>
      </c>
      <c r="K1320">
        <f>主动技能!Q1323</f>
        <v>0</v>
      </c>
      <c r="L1320">
        <f>主动技能!R1323</f>
        <v>0</v>
      </c>
      <c r="M1320">
        <f>主动技能!S1323</f>
        <v>0</v>
      </c>
      <c r="N1320" t="str">
        <f>IF(主动技能!T1323="","",主动技能!T1323)</f>
        <v>3:100:2:0</v>
      </c>
      <c r="O1320" t="str">
        <f>IF(主动技能!U1323="","",主动技能!U1323)</f>
        <v/>
      </c>
      <c r="P1320">
        <f>主动技能!V1323</f>
        <v>0</v>
      </c>
      <c r="Q1320">
        <f>主动技能!W1323</f>
        <v>0</v>
      </c>
      <c r="R1320">
        <f>主动技能!X1323</f>
        <v>0</v>
      </c>
      <c r="S1320">
        <f>主动技能!Y1323</f>
        <v>100</v>
      </c>
      <c r="T1320">
        <f>主动技能!Z1323</f>
        <v>125</v>
      </c>
      <c r="U1320">
        <f>主动技能!AB1323</f>
        <v>4292</v>
      </c>
      <c r="V1320">
        <f>主动技能!AC1323</f>
        <v>0</v>
      </c>
      <c r="W1320">
        <f>主动技能!AD1323</f>
        <v>0</v>
      </c>
      <c r="X1320" s="1">
        <v>0</v>
      </c>
      <c r="Y1320" s="1">
        <v>0</v>
      </c>
      <c r="Z1320" s="1">
        <v>0</v>
      </c>
    </row>
    <row r="1321" spans="1:26" x14ac:dyDescent="0.15">
      <c r="A1321">
        <f>主动技能!B1324</f>
        <v>1318</v>
      </c>
      <c r="B1321" s="4" t="str">
        <f>主动技能!H1324</f>
        <v>星雨降临</v>
      </c>
      <c r="C1321" s="4" t="str">
        <f>主动技能!I1324</f>
        <v>对敌方全体造成125%攻击力（+5285)伤害并减速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1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0</v>
      </c>
      <c r="J1321">
        <f>主动技能!P1324</f>
        <v>0</v>
      </c>
      <c r="K1321">
        <f>主动技能!Q1324</f>
        <v>0</v>
      </c>
      <c r="L1321">
        <f>主动技能!R1324</f>
        <v>0</v>
      </c>
      <c r="M1321">
        <f>主动技能!S1324</f>
        <v>0</v>
      </c>
      <c r="N1321" t="str">
        <f>IF(主动技能!T1324="","",主动技能!T1324)</f>
        <v>3:100:2:0</v>
      </c>
      <c r="O1321" t="str">
        <f>IF(主动技能!U1324="","",主动技能!U1324)</f>
        <v/>
      </c>
      <c r="P1321">
        <f>主动技能!V1324</f>
        <v>0</v>
      </c>
      <c r="Q1321">
        <f>主动技能!W1324</f>
        <v>0</v>
      </c>
      <c r="R1321">
        <f>主动技能!X1324</f>
        <v>0</v>
      </c>
      <c r="S1321">
        <f>主动技能!Y1324</f>
        <v>100</v>
      </c>
      <c r="T1321">
        <f>主动技能!Z1324</f>
        <v>125</v>
      </c>
      <c r="U1321">
        <f>主动技能!AB1324</f>
        <v>5285</v>
      </c>
      <c r="V1321">
        <f>主动技能!AC1324</f>
        <v>0</v>
      </c>
      <c r="W1321">
        <f>主动技能!AD1324</f>
        <v>0</v>
      </c>
      <c r="X1321" s="1">
        <v>0</v>
      </c>
      <c r="Y1321" s="1">
        <v>0</v>
      </c>
      <c r="Z1321" s="1">
        <v>0</v>
      </c>
    </row>
    <row r="1322" spans="1:26" x14ac:dyDescent="0.15">
      <c r="A1322">
        <f>主动技能!B1325</f>
        <v>1319</v>
      </c>
      <c r="B1322" s="4" t="str">
        <f>主动技能!H1325</f>
        <v>星雨降临</v>
      </c>
      <c r="C1322" s="4" t="str">
        <f>主动技能!I1325</f>
        <v>对敌方全体造成125%攻击力（+6507)伤害并减速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1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0</v>
      </c>
      <c r="J1322">
        <f>主动技能!P1325</f>
        <v>0</v>
      </c>
      <c r="K1322">
        <f>主动技能!Q1325</f>
        <v>0</v>
      </c>
      <c r="L1322">
        <f>主动技能!R1325</f>
        <v>0</v>
      </c>
      <c r="M1322">
        <f>主动技能!S1325</f>
        <v>0</v>
      </c>
      <c r="N1322" t="str">
        <f>IF(主动技能!T1325="","",主动技能!T1325)</f>
        <v>3:100:2:0</v>
      </c>
      <c r="O1322" t="str">
        <f>IF(主动技能!U1325="","",主动技能!U1325)</f>
        <v/>
      </c>
      <c r="P1322">
        <f>主动技能!V1325</f>
        <v>0</v>
      </c>
      <c r="Q1322">
        <f>主动技能!W1325</f>
        <v>0</v>
      </c>
      <c r="R1322">
        <f>主动技能!X1325</f>
        <v>0</v>
      </c>
      <c r="S1322">
        <f>主动技能!Y1325</f>
        <v>100</v>
      </c>
      <c r="T1322">
        <f>主动技能!Z1325</f>
        <v>125</v>
      </c>
      <c r="U1322">
        <f>主动技能!AB1325</f>
        <v>6507</v>
      </c>
      <c r="V1322">
        <f>主动技能!AC1325</f>
        <v>0</v>
      </c>
      <c r="W1322">
        <f>主动技能!AD1325</f>
        <v>0</v>
      </c>
      <c r="X1322" s="1">
        <v>0</v>
      </c>
      <c r="Y1322" s="1">
        <v>0</v>
      </c>
      <c r="Z1322" s="1">
        <v>0</v>
      </c>
    </row>
    <row r="1323" spans="1:26" x14ac:dyDescent="0.15">
      <c r="A1323">
        <f>主动技能!B1326</f>
        <v>1320</v>
      </c>
      <c r="B1323" s="4" t="str">
        <f>主动技能!H1326</f>
        <v>星雨降临</v>
      </c>
      <c r="C1323" s="4" t="str">
        <f>主动技能!I1326</f>
        <v>对敌方全体造成125%攻击力（+8011)伤害并减速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1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0</v>
      </c>
      <c r="J1323">
        <f>主动技能!P1326</f>
        <v>0</v>
      </c>
      <c r="K1323">
        <f>主动技能!Q1326</f>
        <v>0</v>
      </c>
      <c r="L1323">
        <f>主动技能!R1326</f>
        <v>0</v>
      </c>
      <c r="M1323">
        <f>主动技能!S1326</f>
        <v>0</v>
      </c>
      <c r="N1323" t="str">
        <f>IF(主动技能!T1326="","",主动技能!T1326)</f>
        <v>3:100:2:0</v>
      </c>
      <c r="O1323" t="str">
        <f>IF(主动技能!U1326="","",主动技能!U1326)</f>
        <v/>
      </c>
      <c r="P1323">
        <f>主动技能!V1326</f>
        <v>0</v>
      </c>
      <c r="Q1323">
        <f>主动技能!W1326</f>
        <v>0</v>
      </c>
      <c r="R1323">
        <f>主动技能!X1326</f>
        <v>0</v>
      </c>
      <c r="S1323">
        <f>主动技能!Y1326</f>
        <v>100</v>
      </c>
      <c r="T1323">
        <f>主动技能!Z1326</f>
        <v>125</v>
      </c>
      <c r="U1323">
        <f>主动技能!AB1326</f>
        <v>8011</v>
      </c>
      <c r="V1323">
        <f>主动技能!AC1326</f>
        <v>0</v>
      </c>
      <c r="W1323">
        <f>主动技能!AD1326</f>
        <v>0</v>
      </c>
      <c r="X1323" s="1">
        <v>0</v>
      </c>
      <c r="Y1323" s="1">
        <v>0</v>
      </c>
      <c r="Z1323" s="1">
        <v>0</v>
      </c>
    </row>
    <row r="1324" spans="1:26" x14ac:dyDescent="0.15">
      <c r="A1324">
        <f>主动技能!B1327</f>
        <v>1321</v>
      </c>
      <c r="B1324" s="4" t="str">
        <f>主动技能!H1327</f>
        <v>夜音</v>
      </c>
      <c r="C1324" s="4" t="str">
        <f>主动技能!I1327</f>
        <v>对敌方后排单体造成100%攻击力（+47）点伤害。</v>
      </c>
      <c r="D1324" s="4">
        <f>VLOOKUP(主动技能!J1327,对应表!F:G,2,FALSE)</f>
        <v>1</v>
      </c>
      <c r="E1324" s="4">
        <f>VLOOKUP(主动技能!K1327,对应表!J:K,2,FALSE)</f>
        <v>2</v>
      </c>
      <c r="F1324" s="4">
        <f>VLOOKUP(主动技能!L1327,对应表!N:O,2,FALSE)</f>
        <v>1</v>
      </c>
      <c r="G1324" s="4">
        <f>IF(主动技能!M1327="必中",2,1)</f>
        <v>1</v>
      </c>
      <c r="H1324" s="4">
        <f>主动技能!N1327</f>
        <v>100</v>
      </c>
      <c r="I1324" s="4">
        <f>主动技能!O1327</f>
        <v>0</v>
      </c>
      <c r="J1324">
        <f>主动技能!P1327</f>
        <v>0</v>
      </c>
      <c r="K1324">
        <f>主动技能!Q1327</f>
        <v>0</v>
      </c>
      <c r="L1324">
        <f>主动技能!R1327</f>
        <v>0</v>
      </c>
      <c r="M1324">
        <f>主动技能!S1327</f>
        <v>0</v>
      </c>
      <c r="N1324" t="str">
        <f>IF(主动技能!T1327="","",主动技能!T1327)</f>
        <v/>
      </c>
      <c r="O1324" t="str">
        <f>IF(主动技能!U1327="","",主动技能!U1327)</f>
        <v/>
      </c>
      <c r="P1324">
        <f>主动技能!V1327</f>
        <v>0</v>
      </c>
      <c r="Q1324">
        <f>主动技能!W1327</f>
        <v>0</v>
      </c>
      <c r="R1324">
        <f>主动技能!X1327</f>
        <v>0</v>
      </c>
      <c r="S1324">
        <f>主动技能!Y1327</f>
        <v>0</v>
      </c>
      <c r="T1324">
        <f>主动技能!Z1327</f>
        <v>100</v>
      </c>
      <c r="U1324">
        <f>主动技能!AB1327</f>
        <v>47</v>
      </c>
      <c r="V1324">
        <f>主动技能!AC1327</f>
        <v>0</v>
      </c>
      <c r="W1324">
        <f>主动技能!AD1327</f>
        <v>0</v>
      </c>
      <c r="X1324" s="1">
        <v>0</v>
      </c>
      <c r="Y1324" s="1">
        <v>0</v>
      </c>
      <c r="Z1324" s="1">
        <v>0</v>
      </c>
    </row>
    <row r="1325" spans="1:26" x14ac:dyDescent="0.15">
      <c r="A1325">
        <f>主动技能!B1328</f>
        <v>1322</v>
      </c>
      <c r="B1325" s="4" t="str">
        <f>主动技能!H1328</f>
        <v>夜音</v>
      </c>
      <c r="C1325" s="4" t="str">
        <f>主动技能!I1328</f>
        <v>对敌方后排单体造成100%攻击力（+70）点伤害。</v>
      </c>
      <c r="D1325" s="4">
        <f>VLOOKUP(主动技能!J1328,对应表!F:G,2,FALSE)</f>
        <v>1</v>
      </c>
      <c r="E1325" s="4">
        <f>VLOOKUP(主动技能!K1328,对应表!J:K,2,FALSE)</f>
        <v>2</v>
      </c>
      <c r="F1325" s="4">
        <f>VLOOKUP(主动技能!L1328,对应表!N:O,2,FALSE)</f>
        <v>1</v>
      </c>
      <c r="G1325" s="4">
        <f>IF(主动技能!M1328="必中",2,1)</f>
        <v>1</v>
      </c>
      <c r="H1325" s="4">
        <f>主动技能!N1328</f>
        <v>100</v>
      </c>
      <c r="I1325" s="4">
        <f>主动技能!O1328</f>
        <v>0</v>
      </c>
      <c r="J1325">
        <f>主动技能!P1328</f>
        <v>0</v>
      </c>
      <c r="K1325">
        <f>主动技能!Q1328</f>
        <v>0</v>
      </c>
      <c r="L1325">
        <f>主动技能!R1328</f>
        <v>0</v>
      </c>
      <c r="M1325">
        <f>主动技能!S1328</f>
        <v>0</v>
      </c>
      <c r="N1325" t="str">
        <f>IF(主动技能!T1328="","",主动技能!T1328)</f>
        <v/>
      </c>
      <c r="O1325" t="str">
        <f>IF(主动技能!U1328="","",主动技能!U1328)</f>
        <v/>
      </c>
      <c r="P1325">
        <f>主动技能!V1328</f>
        <v>0</v>
      </c>
      <c r="Q1325">
        <f>主动技能!W1328</f>
        <v>0</v>
      </c>
      <c r="R1325">
        <f>主动技能!X1328</f>
        <v>0</v>
      </c>
      <c r="S1325">
        <f>主动技能!Y1328</f>
        <v>0</v>
      </c>
      <c r="T1325">
        <f>主动技能!Z1328</f>
        <v>100</v>
      </c>
      <c r="U1325">
        <f>主动技能!AB1328</f>
        <v>70</v>
      </c>
      <c r="V1325">
        <f>主动技能!AC1328</f>
        <v>0</v>
      </c>
      <c r="W1325">
        <f>主动技能!AD1328</f>
        <v>0</v>
      </c>
      <c r="X1325" s="1">
        <v>0</v>
      </c>
      <c r="Y1325" s="1">
        <v>0</v>
      </c>
      <c r="Z1325" s="1">
        <v>0</v>
      </c>
    </row>
    <row r="1326" spans="1:26" x14ac:dyDescent="0.15">
      <c r="A1326">
        <f>主动技能!B1329</f>
        <v>1323</v>
      </c>
      <c r="B1326" s="4" t="str">
        <f>主动技能!H1329</f>
        <v>夜音</v>
      </c>
      <c r="C1326" s="4" t="str">
        <f>主动技能!I1329</f>
        <v>对敌方后排单体造成100%攻击力（+92）点伤害。</v>
      </c>
      <c r="D1326" s="4">
        <f>VLOOKUP(主动技能!J1329,对应表!F:G,2,FALSE)</f>
        <v>1</v>
      </c>
      <c r="E1326" s="4">
        <f>VLOOKUP(主动技能!K1329,对应表!J:K,2,FALSE)</f>
        <v>2</v>
      </c>
      <c r="F1326" s="4">
        <f>VLOOKUP(主动技能!L1329,对应表!N:O,2,FALSE)</f>
        <v>1</v>
      </c>
      <c r="G1326" s="4">
        <f>IF(主动技能!M1329="必中",2,1)</f>
        <v>1</v>
      </c>
      <c r="H1326" s="4">
        <f>主动技能!N1329</f>
        <v>100</v>
      </c>
      <c r="I1326" s="4">
        <f>主动技能!O1329</f>
        <v>0</v>
      </c>
      <c r="J1326">
        <f>主动技能!P1329</f>
        <v>0</v>
      </c>
      <c r="K1326">
        <f>主动技能!Q1329</f>
        <v>0</v>
      </c>
      <c r="L1326">
        <f>主动技能!R1329</f>
        <v>0</v>
      </c>
      <c r="M1326">
        <f>主动技能!S1329</f>
        <v>0</v>
      </c>
      <c r="N1326" t="str">
        <f>IF(主动技能!T1329="","",主动技能!T1329)</f>
        <v/>
      </c>
      <c r="O1326" t="str">
        <f>IF(主动技能!U1329="","",主动技能!U1329)</f>
        <v/>
      </c>
      <c r="P1326">
        <f>主动技能!V1329</f>
        <v>0</v>
      </c>
      <c r="Q1326">
        <f>主动技能!W1329</f>
        <v>0</v>
      </c>
      <c r="R1326">
        <f>主动技能!X1329</f>
        <v>0</v>
      </c>
      <c r="S1326">
        <f>主动技能!Y1329</f>
        <v>0</v>
      </c>
      <c r="T1326">
        <f>主动技能!Z1329</f>
        <v>100</v>
      </c>
      <c r="U1326">
        <f>主动技能!AB1329</f>
        <v>92</v>
      </c>
      <c r="V1326">
        <f>主动技能!AC1329</f>
        <v>0</v>
      </c>
      <c r="W1326">
        <f>主动技能!AD1329</f>
        <v>0</v>
      </c>
      <c r="X1326" s="1">
        <v>0</v>
      </c>
      <c r="Y1326" s="1">
        <v>0</v>
      </c>
      <c r="Z1326" s="1">
        <v>0</v>
      </c>
    </row>
    <row r="1327" spans="1:26" x14ac:dyDescent="0.15">
      <c r="A1327">
        <f>主动技能!B1330</f>
        <v>1324</v>
      </c>
      <c r="B1327" s="4" t="str">
        <f>主动技能!H1330</f>
        <v>夜音</v>
      </c>
      <c r="C1327" s="4" t="str">
        <f>主动技能!I1330</f>
        <v>对敌方后排单体造成100%攻击力（+114）点伤害。</v>
      </c>
      <c r="D1327" s="4">
        <f>VLOOKUP(主动技能!J1330,对应表!F:G,2,FALSE)</f>
        <v>1</v>
      </c>
      <c r="E1327" s="4">
        <f>VLOOKUP(主动技能!K1330,对应表!J:K,2,FALSE)</f>
        <v>2</v>
      </c>
      <c r="F1327" s="4">
        <f>VLOOKUP(主动技能!L1330,对应表!N:O,2,FALSE)</f>
        <v>1</v>
      </c>
      <c r="G1327" s="4">
        <f>IF(主动技能!M1330="必中",2,1)</f>
        <v>1</v>
      </c>
      <c r="H1327" s="4">
        <f>主动技能!N1330</f>
        <v>100</v>
      </c>
      <c r="I1327" s="4">
        <f>主动技能!O1330</f>
        <v>0</v>
      </c>
      <c r="J1327">
        <f>主动技能!P1330</f>
        <v>0</v>
      </c>
      <c r="K1327">
        <f>主动技能!Q1330</f>
        <v>0</v>
      </c>
      <c r="L1327">
        <f>主动技能!R1330</f>
        <v>0</v>
      </c>
      <c r="M1327">
        <f>主动技能!S1330</f>
        <v>0</v>
      </c>
      <c r="N1327" t="str">
        <f>IF(主动技能!T1330="","",主动技能!T1330)</f>
        <v/>
      </c>
      <c r="O1327" t="str">
        <f>IF(主动技能!U1330="","",主动技能!U1330)</f>
        <v/>
      </c>
      <c r="P1327">
        <f>主动技能!V1330</f>
        <v>0</v>
      </c>
      <c r="Q1327">
        <f>主动技能!W1330</f>
        <v>0</v>
      </c>
      <c r="R1327">
        <f>主动技能!X1330</f>
        <v>0</v>
      </c>
      <c r="S1327">
        <f>主动技能!Y1330</f>
        <v>0</v>
      </c>
      <c r="T1327">
        <f>主动技能!Z1330</f>
        <v>100</v>
      </c>
      <c r="U1327">
        <f>主动技能!AB1330</f>
        <v>114</v>
      </c>
      <c r="V1327">
        <f>主动技能!AC1330</f>
        <v>0</v>
      </c>
      <c r="W1327">
        <f>主动技能!AD1330</f>
        <v>0</v>
      </c>
      <c r="X1327" s="1">
        <v>0</v>
      </c>
      <c r="Y1327" s="1">
        <v>0</v>
      </c>
      <c r="Z1327" s="1">
        <v>0</v>
      </c>
    </row>
    <row r="1328" spans="1:26" x14ac:dyDescent="0.15">
      <c r="A1328">
        <f>主动技能!B1331</f>
        <v>1325</v>
      </c>
      <c r="B1328" s="4" t="str">
        <f>主动技能!H1331</f>
        <v>夜音</v>
      </c>
      <c r="C1328" s="4" t="str">
        <f>主动技能!I1331</f>
        <v>对敌方后排单体造成100%攻击力（+141）点伤害。</v>
      </c>
      <c r="D1328" s="4">
        <f>VLOOKUP(主动技能!J1331,对应表!F:G,2,FALSE)</f>
        <v>1</v>
      </c>
      <c r="E1328" s="4">
        <f>VLOOKUP(主动技能!K1331,对应表!J:K,2,FALSE)</f>
        <v>2</v>
      </c>
      <c r="F1328" s="4">
        <f>VLOOKUP(主动技能!L1331,对应表!N:O,2,FALSE)</f>
        <v>1</v>
      </c>
      <c r="G1328" s="4">
        <f>IF(主动技能!M1331="必中",2,1)</f>
        <v>1</v>
      </c>
      <c r="H1328" s="4">
        <f>主动技能!N1331</f>
        <v>100</v>
      </c>
      <c r="I1328" s="4">
        <f>主动技能!O1331</f>
        <v>0</v>
      </c>
      <c r="J1328">
        <f>主动技能!P1331</f>
        <v>0</v>
      </c>
      <c r="K1328">
        <f>主动技能!Q1331</f>
        <v>0</v>
      </c>
      <c r="L1328">
        <f>主动技能!R1331</f>
        <v>0</v>
      </c>
      <c r="M1328">
        <f>主动技能!S1331</f>
        <v>0</v>
      </c>
      <c r="N1328" t="str">
        <f>IF(主动技能!T1331="","",主动技能!T1331)</f>
        <v/>
      </c>
      <c r="O1328" t="str">
        <f>IF(主动技能!U1331="","",主动技能!U1331)</f>
        <v/>
      </c>
      <c r="P1328">
        <f>主动技能!V1331</f>
        <v>0</v>
      </c>
      <c r="Q1328">
        <f>主动技能!W1331</f>
        <v>0</v>
      </c>
      <c r="R1328">
        <f>主动技能!X1331</f>
        <v>0</v>
      </c>
      <c r="S1328">
        <f>主动技能!Y1331</f>
        <v>0</v>
      </c>
      <c r="T1328">
        <f>主动技能!Z1331</f>
        <v>100</v>
      </c>
      <c r="U1328">
        <f>主动技能!AB1331</f>
        <v>141</v>
      </c>
      <c r="V1328">
        <f>主动技能!AC1331</f>
        <v>0</v>
      </c>
      <c r="W1328">
        <f>主动技能!AD1331</f>
        <v>0</v>
      </c>
      <c r="X1328" s="1">
        <v>0</v>
      </c>
      <c r="Y1328" s="1">
        <v>0</v>
      </c>
      <c r="Z1328" s="1">
        <v>0</v>
      </c>
    </row>
    <row r="1329" spans="1:26" x14ac:dyDescent="0.15">
      <c r="A1329">
        <f>主动技能!B1332</f>
        <v>1326</v>
      </c>
      <c r="B1329" s="4" t="str">
        <f>主动技能!H1332</f>
        <v>夜音</v>
      </c>
      <c r="C1329" s="4" t="str">
        <f>主动技能!I1332</f>
        <v>对敌方后排单体造成100%攻击力（+174）点伤害。</v>
      </c>
      <c r="D1329" s="4">
        <f>VLOOKUP(主动技能!J1332,对应表!F:G,2,FALSE)</f>
        <v>1</v>
      </c>
      <c r="E1329" s="4">
        <f>VLOOKUP(主动技能!K1332,对应表!J:K,2,FALSE)</f>
        <v>2</v>
      </c>
      <c r="F1329" s="4">
        <f>VLOOKUP(主动技能!L1332,对应表!N:O,2,FALSE)</f>
        <v>1</v>
      </c>
      <c r="G1329" s="4">
        <f>IF(主动技能!M1332="必中",2,1)</f>
        <v>1</v>
      </c>
      <c r="H1329" s="4">
        <f>主动技能!N1332</f>
        <v>100</v>
      </c>
      <c r="I1329" s="4">
        <f>主动技能!O1332</f>
        <v>0</v>
      </c>
      <c r="J1329">
        <f>主动技能!P1332</f>
        <v>0</v>
      </c>
      <c r="K1329">
        <f>主动技能!Q1332</f>
        <v>0</v>
      </c>
      <c r="L1329">
        <f>主动技能!R1332</f>
        <v>0</v>
      </c>
      <c r="M1329">
        <f>主动技能!S1332</f>
        <v>0</v>
      </c>
      <c r="N1329" t="str">
        <f>IF(主动技能!T1332="","",主动技能!T1332)</f>
        <v/>
      </c>
      <c r="O1329" t="str">
        <f>IF(主动技能!U1332="","",主动技能!U1332)</f>
        <v/>
      </c>
      <c r="P1329">
        <f>主动技能!V1332</f>
        <v>0</v>
      </c>
      <c r="Q1329">
        <f>主动技能!W1332</f>
        <v>0</v>
      </c>
      <c r="R1329">
        <f>主动技能!X1332</f>
        <v>0</v>
      </c>
      <c r="S1329">
        <f>主动技能!Y1332</f>
        <v>0</v>
      </c>
      <c r="T1329">
        <f>主动技能!Z1332</f>
        <v>100</v>
      </c>
      <c r="U1329">
        <f>主动技能!AB1332</f>
        <v>174</v>
      </c>
      <c r="V1329">
        <f>主动技能!AC1332</f>
        <v>0</v>
      </c>
      <c r="W1329">
        <f>主动技能!AD1332</f>
        <v>0</v>
      </c>
      <c r="X1329" s="1">
        <v>0</v>
      </c>
      <c r="Y1329" s="1">
        <v>0</v>
      </c>
      <c r="Z1329" s="1">
        <v>0</v>
      </c>
    </row>
    <row r="1330" spans="1:26" x14ac:dyDescent="0.15">
      <c r="A1330">
        <f>主动技能!B1333</f>
        <v>1327</v>
      </c>
      <c r="B1330" s="4" t="str">
        <f>主动技能!H1333</f>
        <v>夜音</v>
      </c>
      <c r="C1330" s="4" t="str">
        <f>主动技能!I1333</f>
        <v>对敌方后排单体造成100%攻击力（+214）点伤害。</v>
      </c>
      <c r="D1330" s="4">
        <f>VLOOKUP(主动技能!J1333,对应表!F:G,2,FALSE)</f>
        <v>1</v>
      </c>
      <c r="E1330" s="4">
        <f>VLOOKUP(主动技能!K1333,对应表!J:K,2,FALSE)</f>
        <v>2</v>
      </c>
      <c r="F1330" s="4">
        <f>VLOOKUP(主动技能!L1333,对应表!N:O,2,FALSE)</f>
        <v>1</v>
      </c>
      <c r="G1330" s="4">
        <f>IF(主动技能!M1333="必中",2,1)</f>
        <v>1</v>
      </c>
      <c r="H1330" s="4">
        <f>主动技能!N1333</f>
        <v>100</v>
      </c>
      <c r="I1330" s="4">
        <f>主动技能!O1333</f>
        <v>0</v>
      </c>
      <c r="J1330">
        <f>主动技能!P1333</f>
        <v>0</v>
      </c>
      <c r="K1330">
        <f>主动技能!Q1333</f>
        <v>0</v>
      </c>
      <c r="L1330">
        <f>主动技能!R1333</f>
        <v>0</v>
      </c>
      <c r="M1330">
        <f>主动技能!S1333</f>
        <v>0</v>
      </c>
      <c r="N1330" t="str">
        <f>IF(主动技能!T1333="","",主动技能!T1333)</f>
        <v/>
      </c>
      <c r="O1330" t="str">
        <f>IF(主动技能!U1333="","",主动技能!U1333)</f>
        <v/>
      </c>
      <c r="P1330">
        <f>主动技能!V1333</f>
        <v>0</v>
      </c>
      <c r="Q1330">
        <f>主动技能!W1333</f>
        <v>0</v>
      </c>
      <c r="R1330">
        <f>主动技能!X1333</f>
        <v>0</v>
      </c>
      <c r="S1330">
        <f>主动技能!Y1333</f>
        <v>0</v>
      </c>
      <c r="T1330">
        <f>主动技能!Z1333</f>
        <v>100</v>
      </c>
      <c r="U1330">
        <f>主动技能!AB1333</f>
        <v>214</v>
      </c>
      <c r="V1330">
        <f>主动技能!AC1333</f>
        <v>0</v>
      </c>
      <c r="W1330">
        <f>主动技能!AD1333</f>
        <v>0</v>
      </c>
      <c r="X1330" s="1">
        <v>0</v>
      </c>
      <c r="Y1330" s="1">
        <v>0</v>
      </c>
      <c r="Z1330" s="1">
        <v>0</v>
      </c>
    </row>
    <row r="1331" spans="1:26" x14ac:dyDescent="0.15">
      <c r="A1331">
        <f>主动技能!B1334</f>
        <v>1328</v>
      </c>
      <c r="B1331" s="4" t="str">
        <f>主动技能!H1334</f>
        <v>夜音</v>
      </c>
      <c r="C1331" s="4" t="str">
        <f>主动技能!I1334</f>
        <v>对敌方后排单体造成100%攻击力（+264）点伤害。</v>
      </c>
      <c r="D1331" s="4">
        <f>VLOOKUP(主动技能!J1334,对应表!F:G,2,FALSE)</f>
        <v>1</v>
      </c>
      <c r="E1331" s="4">
        <f>VLOOKUP(主动技能!K1334,对应表!J:K,2,FALSE)</f>
        <v>2</v>
      </c>
      <c r="F1331" s="4">
        <f>VLOOKUP(主动技能!L1334,对应表!N:O,2,FALSE)</f>
        <v>1</v>
      </c>
      <c r="G1331" s="4">
        <f>IF(主动技能!M1334="必中",2,1)</f>
        <v>1</v>
      </c>
      <c r="H1331" s="4">
        <f>主动技能!N1334</f>
        <v>100</v>
      </c>
      <c r="I1331" s="4">
        <f>主动技能!O1334</f>
        <v>0</v>
      </c>
      <c r="J1331">
        <f>主动技能!P1334</f>
        <v>0</v>
      </c>
      <c r="K1331">
        <f>主动技能!Q1334</f>
        <v>0</v>
      </c>
      <c r="L1331">
        <f>主动技能!R1334</f>
        <v>0</v>
      </c>
      <c r="M1331">
        <f>主动技能!S1334</f>
        <v>0</v>
      </c>
      <c r="N1331" t="str">
        <f>IF(主动技能!T1334="","",主动技能!T1334)</f>
        <v/>
      </c>
      <c r="O1331" t="str">
        <f>IF(主动技能!U1334="","",主动技能!U1334)</f>
        <v/>
      </c>
      <c r="P1331">
        <f>主动技能!V1334</f>
        <v>0</v>
      </c>
      <c r="Q1331">
        <f>主动技能!W1334</f>
        <v>0</v>
      </c>
      <c r="R1331">
        <f>主动技能!X1334</f>
        <v>0</v>
      </c>
      <c r="S1331">
        <f>主动技能!Y1334</f>
        <v>0</v>
      </c>
      <c r="T1331">
        <f>主动技能!Z1334</f>
        <v>100</v>
      </c>
      <c r="U1331">
        <f>主动技能!AB1334</f>
        <v>264</v>
      </c>
      <c r="V1331">
        <f>主动技能!AC1334</f>
        <v>0</v>
      </c>
      <c r="W1331">
        <f>主动技能!AD1334</f>
        <v>0</v>
      </c>
      <c r="X1331" s="1">
        <v>0</v>
      </c>
      <c r="Y1331" s="1">
        <v>0</v>
      </c>
      <c r="Z1331" s="1">
        <v>0</v>
      </c>
    </row>
    <row r="1332" spans="1:26" x14ac:dyDescent="0.15">
      <c r="A1332">
        <f>主动技能!B1335</f>
        <v>1329</v>
      </c>
      <c r="B1332" s="4" t="str">
        <f>主动技能!H1335</f>
        <v>夜音</v>
      </c>
      <c r="C1332" s="4" t="str">
        <f>主动技能!I1335</f>
        <v>对敌方后排单体造成100%攻击力（+325）点伤害。</v>
      </c>
      <c r="D1332" s="4">
        <f>VLOOKUP(主动技能!J1335,对应表!F:G,2,FALSE)</f>
        <v>1</v>
      </c>
      <c r="E1332" s="4">
        <f>VLOOKUP(主动技能!K1335,对应表!J:K,2,FALSE)</f>
        <v>2</v>
      </c>
      <c r="F1332" s="4">
        <f>VLOOKUP(主动技能!L1335,对应表!N:O,2,FALSE)</f>
        <v>1</v>
      </c>
      <c r="G1332" s="4">
        <f>IF(主动技能!M1335="必中",2,1)</f>
        <v>1</v>
      </c>
      <c r="H1332" s="4">
        <f>主动技能!N1335</f>
        <v>100</v>
      </c>
      <c r="I1332" s="4">
        <f>主动技能!O1335</f>
        <v>0</v>
      </c>
      <c r="J1332">
        <f>主动技能!P1335</f>
        <v>0</v>
      </c>
      <c r="K1332">
        <f>主动技能!Q1335</f>
        <v>0</v>
      </c>
      <c r="L1332">
        <f>主动技能!R1335</f>
        <v>0</v>
      </c>
      <c r="M1332">
        <f>主动技能!S1335</f>
        <v>0</v>
      </c>
      <c r="N1332" t="str">
        <f>IF(主动技能!T1335="","",主动技能!T1335)</f>
        <v/>
      </c>
      <c r="O1332" t="str">
        <f>IF(主动技能!U1335="","",主动技能!U1335)</f>
        <v/>
      </c>
      <c r="P1332">
        <f>主动技能!V1335</f>
        <v>0</v>
      </c>
      <c r="Q1332">
        <f>主动技能!W1335</f>
        <v>0</v>
      </c>
      <c r="R1332">
        <f>主动技能!X1335</f>
        <v>0</v>
      </c>
      <c r="S1332">
        <f>主动技能!Y1335</f>
        <v>0</v>
      </c>
      <c r="T1332">
        <f>主动技能!Z1335</f>
        <v>100</v>
      </c>
      <c r="U1332">
        <f>主动技能!AB1335</f>
        <v>325</v>
      </c>
      <c r="V1332">
        <f>主动技能!AC1335</f>
        <v>0</v>
      </c>
      <c r="W1332">
        <f>主动技能!AD1335</f>
        <v>0</v>
      </c>
      <c r="X1332" s="1">
        <v>0</v>
      </c>
      <c r="Y1332" s="1">
        <v>0</v>
      </c>
      <c r="Z1332" s="1">
        <v>0</v>
      </c>
    </row>
    <row r="1333" spans="1:26" x14ac:dyDescent="0.15">
      <c r="A1333">
        <f>主动技能!B1336</f>
        <v>1330</v>
      </c>
      <c r="B1333" s="4" t="str">
        <f>主动技能!H1336</f>
        <v>夜音</v>
      </c>
      <c r="C1333" s="4" t="str">
        <f>主动技能!I1336</f>
        <v>对敌方后排单体造成100%攻击力（+400）点伤害。</v>
      </c>
      <c r="D1333" s="4">
        <f>VLOOKUP(主动技能!J1336,对应表!F:G,2,FALSE)</f>
        <v>1</v>
      </c>
      <c r="E1333" s="4">
        <f>VLOOKUP(主动技能!K1336,对应表!J:K,2,FALSE)</f>
        <v>3</v>
      </c>
      <c r="F1333" s="4">
        <f>VLOOKUP(主动技能!L1336,对应表!N:O,2,FALSE)</f>
        <v>1</v>
      </c>
      <c r="G1333" s="4">
        <f>IF(主动技能!M1336="必中",2,1)</f>
        <v>1</v>
      </c>
      <c r="H1333" s="4">
        <f>主动技能!N1336</f>
        <v>100</v>
      </c>
      <c r="I1333" s="4">
        <f>主动技能!O1336</f>
        <v>0</v>
      </c>
      <c r="J1333">
        <f>主动技能!P1336</f>
        <v>0</v>
      </c>
      <c r="K1333">
        <f>主动技能!Q1336</f>
        <v>0</v>
      </c>
      <c r="L1333">
        <f>主动技能!R1336</f>
        <v>0</v>
      </c>
      <c r="M1333">
        <f>主动技能!S1336</f>
        <v>0</v>
      </c>
      <c r="N1333" t="str">
        <f>IF(主动技能!T1336="","",主动技能!T1336)</f>
        <v/>
      </c>
      <c r="O1333" t="str">
        <f>IF(主动技能!U1336="","",主动技能!U1336)</f>
        <v/>
      </c>
      <c r="P1333">
        <f>主动技能!V1336</f>
        <v>0</v>
      </c>
      <c r="Q1333">
        <f>主动技能!W1336</f>
        <v>0</v>
      </c>
      <c r="R1333">
        <f>主动技能!X1336</f>
        <v>0</v>
      </c>
      <c r="S1333">
        <f>主动技能!Y1336</f>
        <v>0</v>
      </c>
      <c r="T1333">
        <f>主动技能!Z1336</f>
        <v>100</v>
      </c>
      <c r="U1333">
        <f>主动技能!AB1336</f>
        <v>400</v>
      </c>
      <c r="V1333">
        <f>主动技能!AC1336</f>
        <v>0</v>
      </c>
      <c r="W1333">
        <f>主动技能!AD1336</f>
        <v>0</v>
      </c>
      <c r="X1333" s="1">
        <v>0</v>
      </c>
      <c r="Y1333" s="1">
        <v>0</v>
      </c>
      <c r="Z1333" s="1">
        <v>0</v>
      </c>
    </row>
    <row r="1334" spans="1:26" x14ac:dyDescent="0.15">
      <c r="A1334">
        <f>主动技能!B1337</f>
        <v>1331</v>
      </c>
      <c r="B1334" s="4" t="str">
        <f>主动技能!H1337</f>
        <v>夜音</v>
      </c>
      <c r="C1334" s="4" t="str">
        <f>主动技能!I1337</f>
        <v>对敌方任意单体造成100%攻击力（+492）点伤害。</v>
      </c>
      <c r="D1334" s="4">
        <f>VLOOKUP(主动技能!J1337,对应表!F:G,2,FALSE)</f>
        <v>1</v>
      </c>
      <c r="E1334" s="4">
        <f>VLOOKUP(主动技能!K1337,对应表!J:K,2,FALSE)</f>
        <v>3</v>
      </c>
      <c r="F1334" s="4">
        <f>VLOOKUP(主动技能!L1337,对应表!N:O,2,FALSE)</f>
        <v>1</v>
      </c>
      <c r="G1334" s="4">
        <f>IF(主动技能!M1337="必中",2,1)</f>
        <v>1</v>
      </c>
      <c r="H1334" s="4">
        <f>主动技能!N1337</f>
        <v>100</v>
      </c>
      <c r="I1334" s="4">
        <f>主动技能!O1337</f>
        <v>0</v>
      </c>
      <c r="J1334">
        <f>主动技能!P1337</f>
        <v>0</v>
      </c>
      <c r="K1334">
        <f>主动技能!Q1337</f>
        <v>0</v>
      </c>
      <c r="L1334">
        <f>主动技能!R1337</f>
        <v>0</v>
      </c>
      <c r="M1334">
        <f>主动技能!S1337</f>
        <v>0</v>
      </c>
      <c r="N1334" t="str">
        <f>IF(主动技能!T1337="","",主动技能!T1337)</f>
        <v/>
      </c>
      <c r="O1334" t="str">
        <f>IF(主动技能!U1337="","",主动技能!U1337)</f>
        <v/>
      </c>
      <c r="P1334">
        <f>主动技能!V1337</f>
        <v>0</v>
      </c>
      <c r="Q1334">
        <f>主动技能!W1337</f>
        <v>0</v>
      </c>
      <c r="R1334">
        <f>主动技能!X1337</f>
        <v>0</v>
      </c>
      <c r="S1334">
        <f>主动技能!Y1337</f>
        <v>0</v>
      </c>
      <c r="T1334">
        <f>主动技能!Z1337</f>
        <v>100</v>
      </c>
      <c r="U1334">
        <f>主动技能!AB1337</f>
        <v>492</v>
      </c>
      <c r="V1334">
        <f>主动技能!AC1337</f>
        <v>0</v>
      </c>
      <c r="W1334">
        <f>主动技能!AD1337</f>
        <v>0</v>
      </c>
      <c r="X1334" s="1">
        <v>0</v>
      </c>
      <c r="Y1334" s="1">
        <v>0</v>
      </c>
      <c r="Z1334" s="1">
        <v>0</v>
      </c>
    </row>
    <row r="1335" spans="1:26" x14ac:dyDescent="0.15">
      <c r="A1335">
        <f>主动技能!B1338</f>
        <v>1332</v>
      </c>
      <c r="B1335" s="4" t="str">
        <f>主动技能!H1338</f>
        <v>夜音</v>
      </c>
      <c r="C1335" s="4" t="str">
        <f>主动技能!I1338</f>
        <v>对敌方任意单体造成100%攻击力（+606）点伤害。</v>
      </c>
      <c r="D1335" s="4">
        <f>VLOOKUP(主动技能!J1338,对应表!F:G,2,FALSE)</f>
        <v>1</v>
      </c>
      <c r="E1335" s="4">
        <f>VLOOKUP(主动技能!K1338,对应表!J:K,2,FALSE)</f>
        <v>3</v>
      </c>
      <c r="F1335" s="4">
        <f>VLOOKUP(主动技能!L1338,对应表!N:O,2,FALSE)</f>
        <v>1</v>
      </c>
      <c r="G1335" s="4">
        <f>IF(主动技能!M1338="必中",2,1)</f>
        <v>1</v>
      </c>
      <c r="H1335" s="4">
        <f>主动技能!N1338</f>
        <v>100</v>
      </c>
      <c r="I1335" s="4">
        <f>主动技能!O1338</f>
        <v>0</v>
      </c>
      <c r="J1335">
        <f>主动技能!P1338</f>
        <v>0</v>
      </c>
      <c r="K1335">
        <f>主动技能!Q1338</f>
        <v>0</v>
      </c>
      <c r="L1335">
        <f>主动技能!R1338</f>
        <v>0</v>
      </c>
      <c r="M1335">
        <f>主动技能!S1338</f>
        <v>0</v>
      </c>
      <c r="N1335" t="str">
        <f>IF(主动技能!T1338="","",主动技能!T1338)</f>
        <v/>
      </c>
      <c r="O1335" t="str">
        <f>IF(主动技能!U1338="","",主动技能!U1338)</f>
        <v/>
      </c>
      <c r="P1335">
        <f>主动技能!V1338</f>
        <v>0</v>
      </c>
      <c r="Q1335">
        <f>主动技能!W1338</f>
        <v>0</v>
      </c>
      <c r="R1335">
        <f>主动技能!X1338</f>
        <v>0</v>
      </c>
      <c r="S1335">
        <f>主动技能!Y1338</f>
        <v>0</v>
      </c>
      <c r="T1335">
        <f>主动技能!Z1338</f>
        <v>100</v>
      </c>
      <c r="U1335">
        <f>主动技能!AB1338</f>
        <v>606</v>
      </c>
      <c r="V1335">
        <f>主动技能!AC1338</f>
        <v>0</v>
      </c>
      <c r="W1335">
        <f>主动技能!AD1338</f>
        <v>0</v>
      </c>
      <c r="X1335" s="1">
        <v>0</v>
      </c>
      <c r="Y1335" s="1">
        <v>0</v>
      </c>
      <c r="Z1335" s="1">
        <v>0</v>
      </c>
    </row>
    <row r="1336" spans="1:26" x14ac:dyDescent="0.15">
      <c r="A1336">
        <f>主动技能!B1339</f>
        <v>1333</v>
      </c>
      <c r="B1336" s="4" t="str">
        <f>主动技能!H1339</f>
        <v>夜音</v>
      </c>
      <c r="C1336" s="4" t="str">
        <f>主动技能!I1339</f>
        <v>对敌方任意单体造成100%攻击力（+747）点伤害。</v>
      </c>
      <c r="D1336" s="4">
        <f>VLOOKUP(主动技能!J1339,对应表!F:G,2,FALSE)</f>
        <v>1</v>
      </c>
      <c r="E1336" s="4">
        <f>VLOOKUP(主动技能!K1339,对应表!J:K,2,FALSE)</f>
        <v>3</v>
      </c>
      <c r="F1336" s="4">
        <f>VLOOKUP(主动技能!L1339,对应表!N:O,2,FALSE)</f>
        <v>1</v>
      </c>
      <c r="G1336" s="4">
        <f>IF(主动技能!M1339="必中",2,1)</f>
        <v>1</v>
      </c>
      <c r="H1336" s="4">
        <f>主动技能!N1339</f>
        <v>100</v>
      </c>
      <c r="I1336" s="4">
        <f>主动技能!O1339</f>
        <v>0</v>
      </c>
      <c r="J1336">
        <f>主动技能!P1339</f>
        <v>0</v>
      </c>
      <c r="K1336">
        <f>主动技能!Q1339</f>
        <v>0</v>
      </c>
      <c r="L1336">
        <f>主动技能!R1339</f>
        <v>0</v>
      </c>
      <c r="M1336">
        <f>主动技能!S1339</f>
        <v>0</v>
      </c>
      <c r="N1336" t="str">
        <f>IF(主动技能!T1339="","",主动技能!T1339)</f>
        <v/>
      </c>
      <c r="O1336" t="str">
        <f>IF(主动技能!U1339="","",主动技能!U1339)</f>
        <v/>
      </c>
      <c r="P1336">
        <f>主动技能!V1339</f>
        <v>0</v>
      </c>
      <c r="Q1336">
        <f>主动技能!W1339</f>
        <v>0</v>
      </c>
      <c r="R1336">
        <f>主动技能!X1339</f>
        <v>0</v>
      </c>
      <c r="S1336">
        <f>主动技能!Y1339</f>
        <v>0</v>
      </c>
      <c r="T1336">
        <f>主动技能!Z1339</f>
        <v>100</v>
      </c>
      <c r="U1336">
        <f>主动技能!AB1339</f>
        <v>747</v>
      </c>
      <c r="V1336">
        <f>主动技能!AC1339</f>
        <v>0</v>
      </c>
      <c r="W1336">
        <f>主动技能!AD1339</f>
        <v>0</v>
      </c>
      <c r="X1336" s="1">
        <v>0</v>
      </c>
      <c r="Y1336" s="1">
        <v>0</v>
      </c>
      <c r="Z1336" s="1">
        <v>0</v>
      </c>
    </row>
    <row r="1337" spans="1:26" x14ac:dyDescent="0.15">
      <c r="A1337">
        <f>主动技能!B1340</f>
        <v>1334</v>
      </c>
      <c r="B1337" s="4" t="str">
        <f>主动技能!H1340</f>
        <v>夜音</v>
      </c>
      <c r="C1337" s="4" t="str">
        <f>主动技能!I1340</f>
        <v>对敌方任意单体造成100%攻击力（+919）点伤害。</v>
      </c>
      <c r="D1337" s="4">
        <f>VLOOKUP(主动技能!J1340,对应表!F:G,2,FALSE)</f>
        <v>1</v>
      </c>
      <c r="E1337" s="4">
        <f>VLOOKUP(主动技能!K1340,对应表!J:K,2,FALSE)</f>
        <v>3</v>
      </c>
      <c r="F1337" s="4">
        <f>VLOOKUP(主动技能!L1340,对应表!N:O,2,FALSE)</f>
        <v>1</v>
      </c>
      <c r="G1337" s="4">
        <f>IF(主动技能!M1340="必中",2,1)</f>
        <v>1</v>
      </c>
      <c r="H1337" s="4">
        <f>主动技能!N1340</f>
        <v>100</v>
      </c>
      <c r="I1337" s="4">
        <f>主动技能!O1340</f>
        <v>0</v>
      </c>
      <c r="J1337">
        <f>主动技能!P1340</f>
        <v>0</v>
      </c>
      <c r="K1337">
        <f>主动技能!Q1340</f>
        <v>0</v>
      </c>
      <c r="L1337">
        <f>主动技能!R1340</f>
        <v>0</v>
      </c>
      <c r="M1337">
        <f>主动技能!S1340</f>
        <v>0</v>
      </c>
      <c r="N1337" t="str">
        <f>IF(主动技能!T1340="","",主动技能!T1340)</f>
        <v/>
      </c>
      <c r="O1337" t="str">
        <f>IF(主动技能!U1340="","",主动技能!U1340)</f>
        <v/>
      </c>
      <c r="P1337">
        <f>主动技能!V1340</f>
        <v>0</v>
      </c>
      <c r="Q1337">
        <f>主动技能!W1340</f>
        <v>0</v>
      </c>
      <c r="R1337">
        <f>主动技能!X1340</f>
        <v>0</v>
      </c>
      <c r="S1337">
        <f>主动技能!Y1340</f>
        <v>0</v>
      </c>
      <c r="T1337">
        <f>主动技能!Z1340</f>
        <v>100</v>
      </c>
      <c r="U1337">
        <f>主动技能!AB1340</f>
        <v>919</v>
      </c>
      <c r="V1337">
        <f>主动技能!AC1340</f>
        <v>0</v>
      </c>
      <c r="W1337">
        <f>主动技能!AD1340</f>
        <v>0</v>
      </c>
      <c r="X1337" s="1">
        <v>0</v>
      </c>
      <c r="Y1337" s="1">
        <v>0</v>
      </c>
      <c r="Z1337" s="1">
        <v>0</v>
      </c>
    </row>
    <row r="1338" spans="1:26" x14ac:dyDescent="0.15">
      <c r="A1338">
        <f>主动技能!B1341</f>
        <v>1335</v>
      </c>
      <c r="B1338" s="4" t="str">
        <f>主动技能!H1341</f>
        <v>夜音</v>
      </c>
      <c r="C1338" s="4" t="str">
        <f>主动技能!I1341</f>
        <v>对敌方任意单体造成100%攻击力（+1132）点伤害。</v>
      </c>
      <c r="D1338" s="4">
        <f>VLOOKUP(主动技能!J1341,对应表!F:G,2,FALSE)</f>
        <v>1</v>
      </c>
      <c r="E1338" s="4">
        <f>VLOOKUP(主动技能!K1341,对应表!J:K,2,FALSE)</f>
        <v>3</v>
      </c>
      <c r="F1338" s="4">
        <f>VLOOKUP(主动技能!L1341,对应表!N:O,2,FALSE)</f>
        <v>1</v>
      </c>
      <c r="G1338" s="4">
        <f>IF(主动技能!M1341="必中",2,1)</f>
        <v>1</v>
      </c>
      <c r="H1338" s="4">
        <f>主动技能!N1341</f>
        <v>100</v>
      </c>
      <c r="I1338" s="4">
        <f>主动技能!O1341</f>
        <v>0</v>
      </c>
      <c r="J1338">
        <f>主动技能!P1341</f>
        <v>0</v>
      </c>
      <c r="K1338">
        <f>主动技能!Q1341</f>
        <v>0</v>
      </c>
      <c r="L1338">
        <f>主动技能!R1341</f>
        <v>0</v>
      </c>
      <c r="M1338">
        <f>主动技能!S1341</f>
        <v>0</v>
      </c>
      <c r="N1338" t="str">
        <f>IF(主动技能!T1341="","",主动技能!T1341)</f>
        <v/>
      </c>
      <c r="O1338" t="str">
        <f>IF(主动技能!U1341="","",主动技能!U1341)</f>
        <v/>
      </c>
      <c r="P1338">
        <f>主动技能!V1341</f>
        <v>0</v>
      </c>
      <c r="Q1338">
        <f>主动技能!W1341</f>
        <v>0</v>
      </c>
      <c r="R1338">
        <f>主动技能!X1341</f>
        <v>0</v>
      </c>
      <c r="S1338">
        <f>主动技能!Y1341</f>
        <v>0</v>
      </c>
      <c r="T1338">
        <f>主动技能!Z1341</f>
        <v>100</v>
      </c>
      <c r="U1338">
        <f>主动技能!AB1341</f>
        <v>1132</v>
      </c>
      <c r="V1338">
        <f>主动技能!AC1341</f>
        <v>0</v>
      </c>
      <c r="W1338">
        <f>主动技能!AD1341</f>
        <v>0</v>
      </c>
      <c r="X1338" s="1">
        <v>0</v>
      </c>
      <c r="Y1338" s="1">
        <v>0</v>
      </c>
      <c r="Z1338" s="1">
        <v>0</v>
      </c>
    </row>
    <row r="1339" spans="1:26" x14ac:dyDescent="0.15">
      <c r="A1339">
        <f>主动技能!B1342</f>
        <v>1336</v>
      </c>
      <c r="B1339" s="4" t="str">
        <f>主动技能!H1342</f>
        <v>夜音</v>
      </c>
      <c r="C1339" s="4" t="str">
        <f>主动技能!I1342</f>
        <v>对敌方任意单体造成100%攻击力（+1394）点伤害。</v>
      </c>
      <c r="D1339" s="4">
        <f>VLOOKUP(主动技能!J1342,对应表!F:G,2,FALSE)</f>
        <v>1</v>
      </c>
      <c r="E1339" s="4">
        <f>VLOOKUP(主动技能!K1342,对应表!J:K,2,FALSE)</f>
        <v>3</v>
      </c>
      <c r="F1339" s="4">
        <f>VLOOKUP(主动技能!L1342,对应表!N:O,2,FALSE)</f>
        <v>1</v>
      </c>
      <c r="G1339" s="4">
        <f>IF(主动技能!M1342="必中",2,1)</f>
        <v>1</v>
      </c>
      <c r="H1339" s="4">
        <f>主动技能!N1342</f>
        <v>100</v>
      </c>
      <c r="I1339" s="4">
        <f>主动技能!O1342</f>
        <v>0</v>
      </c>
      <c r="J1339">
        <f>主动技能!P1342</f>
        <v>0</v>
      </c>
      <c r="K1339">
        <f>主动技能!Q1342</f>
        <v>0</v>
      </c>
      <c r="L1339">
        <f>主动技能!R1342</f>
        <v>0</v>
      </c>
      <c r="M1339">
        <f>主动技能!S1342</f>
        <v>0</v>
      </c>
      <c r="N1339" t="str">
        <f>IF(主动技能!T1342="","",主动技能!T1342)</f>
        <v/>
      </c>
      <c r="O1339" t="str">
        <f>IF(主动技能!U1342="","",主动技能!U1342)</f>
        <v/>
      </c>
      <c r="P1339">
        <f>主动技能!V1342</f>
        <v>0</v>
      </c>
      <c r="Q1339">
        <f>主动技能!W1342</f>
        <v>0</v>
      </c>
      <c r="R1339">
        <f>主动技能!X1342</f>
        <v>0</v>
      </c>
      <c r="S1339">
        <f>主动技能!Y1342</f>
        <v>0</v>
      </c>
      <c r="T1339">
        <f>主动技能!Z1342</f>
        <v>100</v>
      </c>
      <c r="U1339">
        <f>主动技能!AB1342</f>
        <v>1394</v>
      </c>
      <c r="V1339">
        <f>主动技能!AC1342</f>
        <v>0</v>
      </c>
      <c r="W1339">
        <f>主动技能!AD1342</f>
        <v>0</v>
      </c>
      <c r="X1339" s="1">
        <v>0</v>
      </c>
      <c r="Y1339" s="1">
        <v>0</v>
      </c>
      <c r="Z1339" s="1">
        <v>0</v>
      </c>
    </row>
    <row r="1340" spans="1:26" x14ac:dyDescent="0.15">
      <c r="A1340">
        <f>主动技能!B1343</f>
        <v>1337</v>
      </c>
      <c r="B1340" s="4" t="str">
        <f>主动技能!H1343</f>
        <v>夜音</v>
      </c>
      <c r="C1340" s="4" t="str">
        <f>主动技能!I1343</f>
        <v>对敌方任意单体造成100%攻击力（+1717）点伤害。</v>
      </c>
      <c r="D1340" s="4">
        <f>VLOOKUP(主动技能!J1343,对应表!F:G,2,FALSE)</f>
        <v>1</v>
      </c>
      <c r="E1340" s="4">
        <f>VLOOKUP(主动技能!K1343,对应表!J:K,2,FALSE)</f>
        <v>3</v>
      </c>
      <c r="F1340" s="4">
        <f>VLOOKUP(主动技能!L1343,对应表!N:O,2,FALSE)</f>
        <v>1</v>
      </c>
      <c r="G1340" s="4">
        <f>IF(主动技能!M1343="必中",2,1)</f>
        <v>1</v>
      </c>
      <c r="H1340" s="4">
        <f>主动技能!N1343</f>
        <v>100</v>
      </c>
      <c r="I1340" s="4">
        <f>主动技能!O1343</f>
        <v>0</v>
      </c>
      <c r="J1340">
        <f>主动技能!P1343</f>
        <v>0</v>
      </c>
      <c r="K1340">
        <f>主动技能!Q1343</f>
        <v>0</v>
      </c>
      <c r="L1340">
        <f>主动技能!R1343</f>
        <v>0</v>
      </c>
      <c r="M1340">
        <f>主动技能!S1343</f>
        <v>0</v>
      </c>
      <c r="N1340" t="str">
        <f>IF(主动技能!T1343="","",主动技能!T1343)</f>
        <v/>
      </c>
      <c r="O1340" t="str">
        <f>IF(主动技能!U1343="","",主动技能!U1343)</f>
        <v/>
      </c>
      <c r="P1340">
        <f>主动技能!V1343</f>
        <v>0</v>
      </c>
      <c r="Q1340">
        <f>主动技能!W1343</f>
        <v>0</v>
      </c>
      <c r="R1340">
        <f>主动技能!X1343</f>
        <v>0</v>
      </c>
      <c r="S1340">
        <f>主动技能!Y1343</f>
        <v>0</v>
      </c>
      <c r="T1340">
        <f>主动技能!Z1343</f>
        <v>100</v>
      </c>
      <c r="U1340">
        <f>主动技能!AB1343</f>
        <v>1717</v>
      </c>
      <c r="V1340">
        <f>主动技能!AC1343</f>
        <v>0</v>
      </c>
      <c r="W1340">
        <f>主动技能!AD1343</f>
        <v>0</v>
      </c>
      <c r="X1340" s="1">
        <v>0</v>
      </c>
      <c r="Y1340" s="1">
        <v>0</v>
      </c>
      <c r="Z1340" s="1">
        <v>0</v>
      </c>
    </row>
    <row r="1341" spans="1:26" x14ac:dyDescent="0.15">
      <c r="A1341">
        <f>主动技能!B1344</f>
        <v>1338</v>
      </c>
      <c r="B1341" s="4" t="str">
        <f>主动技能!H1344</f>
        <v>夜音</v>
      </c>
      <c r="C1341" s="4" t="str">
        <f>主动技能!I1344</f>
        <v>对敌方任意单体造成100%攻击力（+2114）点伤害。</v>
      </c>
      <c r="D1341" s="4">
        <f>VLOOKUP(主动技能!J1344,对应表!F:G,2,FALSE)</f>
        <v>1</v>
      </c>
      <c r="E1341" s="4">
        <f>VLOOKUP(主动技能!K1344,对应表!J:K,2,FALSE)</f>
        <v>3</v>
      </c>
      <c r="F1341" s="4">
        <f>VLOOKUP(主动技能!L1344,对应表!N:O,2,FALSE)</f>
        <v>1</v>
      </c>
      <c r="G1341" s="4">
        <f>IF(主动技能!M1344="必中",2,1)</f>
        <v>1</v>
      </c>
      <c r="H1341" s="4">
        <f>主动技能!N1344</f>
        <v>100</v>
      </c>
      <c r="I1341" s="4">
        <f>主动技能!O1344</f>
        <v>0</v>
      </c>
      <c r="J1341">
        <f>主动技能!P1344</f>
        <v>0</v>
      </c>
      <c r="K1341">
        <f>主动技能!Q1344</f>
        <v>0</v>
      </c>
      <c r="L1341">
        <f>主动技能!R1344</f>
        <v>0</v>
      </c>
      <c r="M1341">
        <f>主动技能!S1344</f>
        <v>0</v>
      </c>
      <c r="N1341" t="str">
        <f>IF(主动技能!T1344="","",主动技能!T1344)</f>
        <v/>
      </c>
      <c r="O1341" t="str">
        <f>IF(主动技能!U1344="","",主动技能!U1344)</f>
        <v/>
      </c>
      <c r="P1341">
        <f>主动技能!V1344</f>
        <v>0</v>
      </c>
      <c r="Q1341">
        <f>主动技能!W1344</f>
        <v>0</v>
      </c>
      <c r="R1341">
        <f>主动技能!X1344</f>
        <v>0</v>
      </c>
      <c r="S1341">
        <f>主动技能!Y1344</f>
        <v>0</v>
      </c>
      <c r="T1341">
        <f>主动技能!Z1344</f>
        <v>100</v>
      </c>
      <c r="U1341">
        <f>主动技能!AB1344</f>
        <v>2114</v>
      </c>
      <c r="V1341">
        <f>主动技能!AC1344</f>
        <v>0</v>
      </c>
      <c r="W1341">
        <f>主动技能!AD1344</f>
        <v>0</v>
      </c>
      <c r="X1341" s="1">
        <v>0</v>
      </c>
      <c r="Y1341" s="1">
        <v>0</v>
      </c>
      <c r="Z1341" s="1">
        <v>0</v>
      </c>
    </row>
    <row r="1342" spans="1:26" x14ac:dyDescent="0.15">
      <c r="A1342">
        <f>主动技能!B1345</f>
        <v>1339</v>
      </c>
      <c r="B1342" s="4" t="str">
        <f>主动技能!H1345</f>
        <v>夜音</v>
      </c>
      <c r="C1342" s="4" t="str">
        <f>主动技能!I1345</f>
        <v>对敌方任意单体造成100%攻击力（+2602）点伤害。</v>
      </c>
      <c r="D1342" s="4">
        <f>VLOOKUP(主动技能!J1345,对应表!F:G,2,FALSE)</f>
        <v>1</v>
      </c>
      <c r="E1342" s="4">
        <f>VLOOKUP(主动技能!K1345,对应表!J:K,2,FALSE)</f>
        <v>3</v>
      </c>
      <c r="F1342" s="4">
        <f>VLOOKUP(主动技能!L1345,对应表!N:O,2,FALSE)</f>
        <v>1</v>
      </c>
      <c r="G1342" s="4">
        <f>IF(主动技能!M1345="必中",2,1)</f>
        <v>1</v>
      </c>
      <c r="H1342" s="4">
        <f>主动技能!N1345</f>
        <v>100</v>
      </c>
      <c r="I1342" s="4">
        <f>主动技能!O1345</f>
        <v>0</v>
      </c>
      <c r="J1342">
        <f>主动技能!P1345</f>
        <v>0</v>
      </c>
      <c r="K1342">
        <f>主动技能!Q1345</f>
        <v>0</v>
      </c>
      <c r="L1342">
        <f>主动技能!R1345</f>
        <v>0</v>
      </c>
      <c r="M1342">
        <f>主动技能!S1345</f>
        <v>0</v>
      </c>
      <c r="N1342" t="str">
        <f>IF(主动技能!T1345="","",主动技能!T1345)</f>
        <v/>
      </c>
      <c r="O1342" t="str">
        <f>IF(主动技能!U1345="","",主动技能!U1345)</f>
        <v/>
      </c>
      <c r="P1342">
        <f>主动技能!V1345</f>
        <v>0</v>
      </c>
      <c r="Q1342">
        <f>主动技能!W1345</f>
        <v>0</v>
      </c>
      <c r="R1342">
        <f>主动技能!X1345</f>
        <v>0</v>
      </c>
      <c r="S1342">
        <f>主动技能!Y1345</f>
        <v>0</v>
      </c>
      <c r="T1342">
        <f>主动技能!Z1345</f>
        <v>100</v>
      </c>
      <c r="U1342">
        <f>主动技能!AB1345</f>
        <v>2602</v>
      </c>
      <c r="V1342">
        <f>主动技能!AC1345</f>
        <v>0</v>
      </c>
      <c r="W1342">
        <f>主动技能!AD1345</f>
        <v>0</v>
      </c>
      <c r="X1342" s="1">
        <v>0</v>
      </c>
      <c r="Y1342" s="1">
        <v>0</v>
      </c>
      <c r="Z1342" s="1">
        <v>0</v>
      </c>
    </row>
    <row r="1343" spans="1:26" x14ac:dyDescent="0.15">
      <c r="A1343">
        <f>主动技能!B1346</f>
        <v>1340</v>
      </c>
      <c r="B1343" s="4" t="str">
        <f>主动技能!H1346</f>
        <v>夜音</v>
      </c>
      <c r="C1343" s="4" t="str">
        <f>主动技能!I1346</f>
        <v>对敌方任意单体造成100%攻击力（+3204）点伤害。</v>
      </c>
      <c r="D1343" s="4">
        <f>VLOOKUP(主动技能!J1346,对应表!F:G,2,FALSE)</f>
        <v>1</v>
      </c>
      <c r="E1343" s="4">
        <f>VLOOKUP(主动技能!K1346,对应表!J:K,2,FALSE)</f>
        <v>3</v>
      </c>
      <c r="F1343" s="4">
        <f>VLOOKUP(主动技能!L1346,对应表!N:O,2,FALSE)</f>
        <v>1</v>
      </c>
      <c r="G1343" s="4">
        <f>IF(主动技能!M1346="必中",2,1)</f>
        <v>1</v>
      </c>
      <c r="H1343" s="4">
        <f>主动技能!N1346</f>
        <v>100</v>
      </c>
      <c r="I1343" s="4">
        <f>主动技能!O1346</f>
        <v>0</v>
      </c>
      <c r="J1343">
        <f>主动技能!P1346</f>
        <v>0</v>
      </c>
      <c r="K1343">
        <f>主动技能!Q1346</f>
        <v>0</v>
      </c>
      <c r="L1343">
        <f>主动技能!R1346</f>
        <v>0</v>
      </c>
      <c r="M1343">
        <f>主动技能!S1346</f>
        <v>0</v>
      </c>
      <c r="N1343" t="str">
        <f>IF(主动技能!T1346="","",主动技能!T1346)</f>
        <v/>
      </c>
      <c r="O1343" t="str">
        <f>IF(主动技能!U1346="","",主动技能!U1346)</f>
        <v/>
      </c>
      <c r="P1343">
        <f>主动技能!V1346</f>
        <v>0</v>
      </c>
      <c r="Q1343">
        <f>主动技能!W1346</f>
        <v>0</v>
      </c>
      <c r="R1343">
        <f>主动技能!X1346</f>
        <v>0</v>
      </c>
      <c r="S1343">
        <f>主动技能!Y1346</f>
        <v>0</v>
      </c>
      <c r="T1343">
        <f>主动技能!Z1346</f>
        <v>100</v>
      </c>
      <c r="U1343">
        <f>主动技能!AB1346</f>
        <v>3204</v>
      </c>
      <c r="V1343">
        <f>主动技能!AC1346</f>
        <v>0</v>
      </c>
      <c r="W1343">
        <f>主动技能!AD1346</f>
        <v>0</v>
      </c>
      <c r="X1343" s="1">
        <v>0</v>
      </c>
      <c r="Y1343" s="1">
        <v>0</v>
      </c>
      <c r="Z1343" s="1">
        <v>0</v>
      </c>
    </row>
    <row r="1344" spans="1:26" x14ac:dyDescent="0.15">
      <c r="A1344">
        <f>主动技能!B1347</f>
        <v>1341</v>
      </c>
      <c r="B1344" s="4" t="str">
        <f>主动技能!H1347</f>
        <v>冲击斩</v>
      </c>
      <c r="C1344" s="4" t="str">
        <f>主动技能!I1347</f>
        <v>对敌方单体造成125%攻击力（+118）点伤害。</v>
      </c>
      <c r="D1344" s="4">
        <f>VLOOKUP(主动技能!J1347,对应表!F:G,2,FALSE)</f>
        <v>1</v>
      </c>
      <c r="E1344" s="4">
        <f>VLOOKUP(主动技能!K1347,对应表!J:K,2,FALSE)</f>
        <v>1</v>
      </c>
      <c r="F1344" s="4">
        <f>VLOOKUP(主动技能!L1347,对应表!N:O,2,FALSE)</f>
        <v>1</v>
      </c>
      <c r="G1344" s="4">
        <f>IF(主动技能!M1347="必中",2,1)</f>
        <v>1</v>
      </c>
      <c r="H1344" s="4">
        <f>主动技能!N1347</f>
        <v>100</v>
      </c>
      <c r="I1344" s="4">
        <f>主动技能!O1347</f>
        <v>0</v>
      </c>
      <c r="J1344">
        <f>主动技能!P1347</f>
        <v>0</v>
      </c>
      <c r="K1344">
        <f>主动技能!Q1347</f>
        <v>0</v>
      </c>
      <c r="L1344">
        <f>主动技能!R1347</f>
        <v>0</v>
      </c>
      <c r="M1344">
        <f>主动技能!S1347</f>
        <v>0</v>
      </c>
      <c r="N1344" t="str">
        <f>IF(主动技能!T1347="","",主动技能!T1347)</f>
        <v/>
      </c>
      <c r="O1344" t="str">
        <f>IF(主动技能!U1347="","",主动技能!U1347)</f>
        <v/>
      </c>
      <c r="P1344">
        <f>主动技能!V1347</f>
        <v>0</v>
      </c>
      <c r="Q1344">
        <f>主动技能!W1347</f>
        <v>0</v>
      </c>
      <c r="R1344">
        <f>主动技能!X1347</f>
        <v>0</v>
      </c>
      <c r="S1344">
        <f>主动技能!Y1347</f>
        <v>50</v>
      </c>
      <c r="T1344">
        <f>主动技能!Z1347</f>
        <v>125</v>
      </c>
      <c r="U1344">
        <f>主动技能!AB1347</f>
        <v>118</v>
      </c>
      <c r="V1344">
        <f>主动技能!AC1347</f>
        <v>0</v>
      </c>
      <c r="W1344">
        <f>主动技能!AD1347</f>
        <v>0</v>
      </c>
      <c r="X1344" s="1">
        <v>0</v>
      </c>
      <c r="Y1344" s="1">
        <v>0</v>
      </c>
      <c r="Z1344" s="1">
        <v>0</v>
      </c>
    </row>
    <row r="1345" spans="1:26" x14ac:dyDescent="0.15">
      <c r="A1345">
        <f>主动技能!B1348</f>
        <v>1342</v>
      </c>
      <c r="B1345" s="4" t="str">
        <f>主动技能!H1348</f>
        <v>冲击斩</v>
      </c>
      <c r="C1345" s="4" t="str">
        <f>主动技能!I1348</f>
        <v>对敌方单体造成125%攻击力（+175）点伤害。</v>
      </c>
      <c r="D1345" s="4">
        <f>VLOOKUP(主动技能!J1348,对应表!F:G,2,FALSE)</f>
        <v>1</v>
      </c>
      <c r="E1345" s="4">
        <f>VLOOKUP(主动技能!K1348,对应表!J:K,2,FALSE)</f>
        <v>1</v>
      </c>
      <c r="F1345" s="4">
        <f>VLOOKUP(主动技能!L1348,对应表!N:O,2,FALSE)</f>
        <v>1</v>
      </c>
      <c r="G1345" s="4">
        <f>IF(主动技能!M1348="必中",2,1)</f>
        <v>1</v>
      </c>
      <c r="H1345" s="4">
        <f>主动技能!N1348</f>
        <v>100</v>
      </c>
      <c r="I1345" s="4">
        <f>主动技能!O1348</f>
        <v>0</v>
      </c>
      <c r="J1345">
        <f>主动技能!P1348</f>
        <v>0</v>
      </c>
      <c r="K1345">
        <f>主动技能!Q1348</f>
        <v>0</v>
      </c>
      <c r="L1345">
        <f>主动技能!R1348</f>
        <v>0</v>
      </c>
      <c r="M1345">
        <f>主动技能!S1348</f>
        <v>0</v>
      </c>
      <c r="N1345" t="str">
        <f>IF(主动技能!T1348="","",主动技能!T1348)</f>
        <v/>
      </c>
      <c r="O1345" t="str">
        <f>IF(主动技能!U1348="","",主动技能!U1348)</f>
        <v/>
      </c>
      <c r="P1345">
        <f>主动技能!V1348</f>
        <v>0</v>
      </c>
      <c r="Q1345">
        <f>主动技能!W1348</f>
        <v>0</v>
      </c>
      <c r="R1345">
        <f>主动技能!X1348</f>
        <v>0</v>
      </c>
      <c r="S1345">
        <f>主动技能!Y1348</f>
        <v>50</v>
      </c>
      <c r="T1345">
        <f>主动技能!Z1348</f>
        <v>125</v>
      </c>
      <c r="U1345">
        <f>主动技能!AB1348</f>
        <v>175</v>
      </c>
      <c r="V1345">
        <f>主动技能!AC1348</f>
        <v>0</v>
      </c>
      <c r="W1345">
        <f>主动技能!AD1348</f>
        <v>0</v>
      </c>
      <c r="X1345" s="1">
        <v>0</v>
      </c>
      <c r="Y1345" s="1">
        <v>0</v>
      </c>
      <c r="Z1345" s="1">
        <v>0</v>
      </c>
    </row>
    <row r="1346" spans="1:26" x14ac:dyDescent="0.15">
      <c r="A1346">
        <f>主动技能!B1349</f>
        <v>1343</v>
      </c>
      <c r="B1346" s="4" t="str">
        <f>主动技能!H1349</f>
        <v>冲击斩</v>
      </c>
      <c r="C1346" s="4" t="str">
        <f>主动技能!I1349</f>
        <v>对敌方单体造成125%攻击力（+231）点伤害。</v>
      </c>
      <c r="D1346" s="4">
        <f>VLOOKUP(主动技能!J1349,对应表!F:G,2,FALSE)</f>
        <v>1</v>
      </c>
      <c r="E1346" s="4">
        <f>VLOOKUP(主动技能!K1349,对应表!J:K,2,FALSE)</f>
        <v>1</v>
      </c>
      <c r="F1346" s="4">
        <f>VLOOKUP(主动技能!L1349,对应表!N:O,2,FALSE)</f>
        <v>1</v>
      </c>
      <c r="G1346" s="4">
        <f>IF(主动技能!M1349="必中",2,1)</f>
        <v>1</v>
      </c>
      <c r="H1346" s="4">
        <f>主动技能!N1349</f>
        <v>100</v>
      </c>
      <c r="I1346" s="4">
        <f>主动技能!O1349</f>
        <v>0</v>
      </c>
      <c r="J1346">
        <f>主动技能!P1349</f>
        <v>0</v>
      </c>
      <c r="K1346">
        <f>主动技能!Q1349</f>
        <v>0</v>
      </c>
      <c r="L1346">
        <f>主动技能!R1349</f>
        <v>0</v>
      </c>
      <c r="M1346">
        <f>主动技能!S1349</f>
        <v>0</v>
      </c>
      <c r="N1346" t="str">
        <f>IF(主动技能!T1349="","",主动技能!T1349)</f>
        <v/>
      </c>
      <c r="O1346" t="str">
        <f>IF(主动技能!U1349="","",主动技能!U1349)</f>
        <v/>
      </c>
      <c r="P1346">
        <f>主动技能!V1349</f>
        <v>0</v>
      </c>
      <c r="Q1346">
        <f>主动技能!W1349</f>
        <v>0</v>
      </c>
      <c r="R1346">
        <f>主动技能!X1349</f>
        <v>0</v>
      </c>
      <c r="S1346">
        <f>主动技能!Y1349</f>
        <v>50</v>
      </c>
      <c r="T1346">
        <f>主动技能!Z1349</f>
        <v>125</v>
      </c>
      <c r="U1346">
        <f>主动技能!AB1349</f>
        <v>231</v>
      </c>
      <c r="V1346">
        <f>主动技能!AC1349</f>
        <v>0</v>
      </c>
      <c r="W1346">
        <f>主动技能!AD1349</f>
        <v>0</v>
      </c>
      <c r="X1346" s="1">
        <v>0</v>
      </c>
      <c r="Y1346" s="1">
        <v>0</v>
      </c>
      <c r="Z1346" s="1">
        <v>0</v>
      </c>
    </row>
    <row r="1347" spans="1:26" x14ac:dyDescent="0.15">
      <c r="A1347">
        <f>主动技能!B1350</f>
        <v>1344</v>
      </c>
      <c r="B1347" s="4" t="str">
        <f>主动技能!H1350</f>
        <v>冲击斩</v>
      </c>
      <c r="C1347" s="4" t="str">
        <f>主动技能!I1350</f>
        <v>对敌方单体造成125%攻击力（+287）点伤害。</v>
      </c>
      <c r="D1347" s="4">
        <f>VLOOKUP(主动技能!J1350,对应表!F:G,2,FALSE)</f>
        <v>1</v>
      </c>
      <c r="E1347" s="4">
        <f>VLOOKUP(主动技能!K1350,对应表!J:K,2,FALSE)</f>
        <v>1</v>
      </c>
      <c r="F1347" s="4">
        <f>VLOOKUP(主动技能!L1350,对应表!N:O,2,FALSE)</f>
        <v>1</v>
      </c>
      <c r="G1347" s="4">
        <f>IF(主动技能!M1350="必中",2,1)</f>
        <v>1</v>
      </c>
      <c r="H1347" s="4">
        <f>主动技能!N1350</f>
        <v>100</v>
      </c>
      <c r="I1347" s="4">
        <f>主动技能!O1350</f>
        <v>0</v>
      </c>
      <c r="J1347">
        <f>主动技能!P1350</f>
        <v>0</v>
      </c>
      <c r="K1347">
        <f>主动技能!Q1350</f>
        <v>0</v>
      </c>
      <c r="L1347">
        <f>主动技能!R1350</f>
        <v>0</v>
      </c>
      <c r="M1347">
        <f>主动技能!S1350</f>
        <v>0</v>
      </c>
      <c r="N1347" t="str">
        <f>IF(主动技能!T1350="","",主动技能!T1350)</f>
        <v/>
      </c>
      <c r="O1347" t="str">
        <f>IF(主动技能!U1350="","",主动技能!U1350)</f>
        <v/>
      </c>
      <c r="P1347">
        <f>主动技能!V1350</f>
        <v>0</v>
      </c>
      <c r="Q1347">
        <f>主动技能!W1350</f>
        <v>0</v>
      </c>
      <c r="R1347">
        <f>主动技能!X1350</f>
        <v>0</v>
      </c>
      <c r="S1347">
        <f>主动技能!Y1350</f>
        <v>50</v>
      </c>
      <c r="T1347">
        <f>主动技能!Z1350</f>
        <v>125</v>
      </c>
      <c r="U1347">
        <f>主动技能!AB1350</f>
        <v>287</v>
      </c>
      <c r="V1347">
        <f>主动技能!AC1350</f>
        <v>0</v>
      </c>
      <c r="W1347">
        <f>主动技能!AD1350</f>
        <v>0</v>
      </c>
      <c r="X1347" s="1">
        <v>0</v>
      </c>
      <c r="Y1347" s="1">
        <v>0</v>
      </c>
      <c r="Z1347" s="1">
        <v>0</v>
      </c>
    </row>
    <row r="1348" spans="1:26" x14ac:dyDescent="0.15">
      <c r="A1348">
        <f>主动技能!B1351</f>
        <v>1345</v>
      </c>
      <c r="B1348" s="4" t="str">
        <f>主动技能!H1351</f>
        <v>冲击斩</v>
      </c>
      <c r="C1348" s="4" t="str">
        <f>主动技能!I1351</f>
        <v>对敌方单体造成125%攻击力（+353）点伤害。</v>
      </c>
      <c r="D1348" s="4">
        <f>VLOOKUP(主动技能!J1351,对应表!F:G,2,FALSE)</f>
        <v>1</v>
      </c>
      <c r="E1348" s="4">
        <f>VLOOKUP(主动技能!K1351,对应表!J:K,2,FALSE)</f>
        <v>1</v>
      </c>
      <c r="F1348" s="4">
        <f>VLOOKUP(主动技能!L1351,对应表!N:O,2,FALSE)</f>
        <v>1</v>
      </c>
      <c r="G1348" s="4">
        <f>IF(主动技能!M1351="必中",2,1)</f>
        <v>1</v>
      </c>
      <c r="H1348" s="4">
        <f>主动技能!N1351</f>
        <v>100</v>
      </c>
      <c r="I1348" s="4">
        <f>主动技能!O1351</f>
        <v>0</v>
      </c>
      <c r="J1348">
        <f>主动技能!P1351</f>
        <v>0</v>
      </c>
      <c r="K1348">
        <f>主动技能!Q1351</f>
        <v>0</v>
      </c>
      <c r="L1348">
        <f>主动技能!R1351</f>
        <v>0</v>
      </c>
      <c r="M1348">
        <f>主动技能!S1351</f>
        <v>0</v>
      </c>
      <c r="N1348" t="str">
        <f>IF(主动技能!T1351="","",主动技能!T1351)</f>
        <v/>
      </c>
      <c r="O1348" t="str">
        <f>IF(主动技能!U1351="","",主动技能!U1351)</f>
        <v/>
      </c>
      <c r="P1348">
        <f>主动技能!V1351</f>
        <v>0</v>
      </c>
      <c r="Q1348">
        <f>主动技能!W1351</f>
        <v>0</v>
      </c>
      <c r="R1348">
        <f>主动技能!X1351</f>
        <v>0</v>
      </c>
      <c r="S1348">
        <f>主动技能!Y1351</f>
        <v>50</v>
      </c>
      <c r="T1348">
        <f>主动技能!Z1351</f>
        <v>125</v>
      </c>
      <c r="U1348">
        <f>主动技能!AB1351</f>
        <v>353</v>
      </c>
      <c r="V1348">
        <f>主动技能!AC1351</f>
        <v>0</v>
      </c>
      <c r="W1348">
        <f>主动技能!AD1351</f>
        <v>0</v>
      </c>
      <c r="X1348" s="1">
        <v>0</v>
      </c>
      <c r="Y1348" s="1">
        <v>0</v>
      </c>
      <c r="Z1348" s="1">
        <v>0</v>
      </c>
    </row>
    <row r="1349" spans="1:26" x14ac:dyDescent="0.15">
      <c r="A1349">
        <f>主动技能!B1352</f>
        <v>1346</v>
      </c>
      <c r="B1349" s="4" t="str">
        <f>主动技能!H1352</f>
        <v>冲击斩</v>
      </c>
      <c r="C1349" s="4" t="str">
        <f>主动技能!I1352</f>
        <v>对敌方单体造成125%攻击力（+435）点伤害。</v>
      </c>
      <c r="D1349" s="4">
        <f>VLOOKUP(主动技能!J1352,对应表!F:G,2,FALSE)</f>
        <v>1</v>
      </c>
      <c r="E1349" s="4">
        <f>VLOOKUP(主动技能!K1352,对应表!J:K,2,FALSE)</f>
        <v>1</v>
      </c>
      <c r="F1349" s="4">
        <f>VLOOKUP(主动技能!L1352,对应表!N:O,2,FALSE)</f>
        <v>1</v>
      </c>
      <c r="G1349" s="4">
        <f>IF(主动技能!M1352="必中",2,1)</f>
        <v>1</v>
      </c>
      <c r="H1349" s="4">
        <f>主动技能!N1352</f>
        <v>100</v>
      </c>
      <c r="I1349" s="4">
        <f>主动技能!O1352</f>
        <v>0</v>
      </c>
      <c r="J1349">
        <f>主动技能!P1352</f>
        <v>0</v>
      </c>
      <c r="K1349">
        <f>主动技能!Q1352</f>
        <v>0</v>
      </c>
      <c r="L1349">
        <f>主动技能!R1352</f>
        <v>0</v>
      </c>
      <c r="M1349">
        <f>主动技能!S1352</f>
        <v>0</v>
      </c>
      <c r="N1349" t="str">
        <f>IF(主动技能!T1352="","",主动技能!T1352)</f>
        <v/>
      </c>
      <c r="O1349" t="str">
        <f>IF(主动技能!U1352="","",主动技能!U1352)</f>
        <v/>
      </c>
      <c r="P1349">
        <f>主动技能!V1352</f>
        <v>0</v>
      </c>
      <c r="Q1349">
        <f>主动技能!W1352</f>
        <v>0</v>
      </c>
      <c r="R1349">
        <f>主动技能!X1352</f>
        <v>0</v>
      </c>
      <c r="S1349">
        <f>主动技能!Y1352</f>
        <v>50</v>
      </c>
      <c r="T1349">
        <f>主动技能!Z1352</f>
        <v>125</v>
      </c>
      <c r="U1349">
        <f>主动技能!AB1352</f>
        <v>435</v>
      </c>
      <c r="V1349">
        <f>主动技能!AC1352</f>
        <v>0</v>
      </c>
      <c r="W1349">
        <f>主动技能!AD1352</f>
        <v>0</v>
      </c>
      <c r="X1349" s="1">
        <v>0</v>
      </c>
      <c r="Y1349" s="1">
        <v>0</v>
      </c>
      <c r="Z1349" s="1">
        <v>0</v>
      </c>
    </row>
    <row r="1350" spans="1:26" x14ac:dyDescent="0.15">
      <c r="A1350">
        <f>主动技能!B1353</f>
        <v>1347</v>
      </c>
      <c r="B1350" s="4" t="str">
        <f>主动技能!H1353</f>
        <v>冲击斩</v>
      </c>
      <c r="C1350" s="4" t="str">
        <f>主动技能!I1353</f>
        <v>对敌方单体造成125%攻击力（+535）点伤害。</v>
      </c>
      <c r="D1350" s="4">
        <f>VLOOKUP(主动技能!J1353,对应表!F:G,2,FALSE)</f>
        <v>1</v>
      </c>
      <c r="E1350" s="4">
        <f>VLOOKUP(主动技能!K1353,对应表!J:K,2,FALSE)</f>
        <v>1</v>
      </c>
      <c r="F1350" s="4">
        <f>VLOOKUP(主动技能!L1353,对应表!N:O,2,FALSE)</f>
        <v>1</v>
      </c>
      <c r="G1350" s="4">
        <f>IF(主动技能!M1353="必中",2,1)</f>
        <v>1</v>
      </c>
      <c r="H1350" s="4">
        <f>主动技能!N1353</f>
        <v>100</v>
      </c>
      <c r="I1350" s="4">
        <f>主动技能!O1353</f>
        <v>0</v>
      </c>
      <c r="J1350">
        <f>主动技能!P1353</f>
        <v>0</v>
      </c>
      <c r="K1350">
        <f>主动技能!Q1353</f>
        <v>0</v>
      </c>
      <c r="L1350">
        <f>主动技能!R1353</f>
        <v>0</v>
      </c>
      <c r="M1350">
        <f>主动技能!S1353</f>
        <v>0</v>
      </c>
      <c r="N1350" t="str">
        <f>IF(主动技能!T1353="","",主动技能!T1353)</f>
        <v/>
      </c>
      <c r="O1350" t="str">
        <f>IF(主动技能!U1353="","",主动技能!U1353)</f>
        <v/>
      </c>
      <c r="P1350">
        <f>主动技能!V1353</f>
        <v>0</v>
      </c>
      <c r="Q1350">
        <f>主动技能!W1353</f>
        <v>0</v>
      </c>
      <c r="R1350">
        <f>主动技能!X1353</f>
        <v>0</v>
      </c>
      <c r="S1350">
        <f>主动技能!Y1353</f>
        <v>50</v>
      </c>
      <c r="T1350">
        <f>主动技能!Z1353</f>
        <v>125</v>
      </c>
      <c r="U1350">
        <f>主动技能!AB1353</f>
        <v>535</v>
      </c>
      <c r="V1350">
        <f>主动技能!AC1353</f>
        <v>0</v>
      </c>
      <c r="W1350">
        <f>主动技能!AD1353</f>
        <v>0</v>
      </c>
      <c r="X1350" s="1">
        <v>0</v>
      </c>
      <c r="Y1350" s="1">
        <v>0</v>
      </c>
      <c r="Z1350" s="1">
        <v>0</v>
      </c>
    </row>
    <row r="1351" spans="1:26" x14ac:dyDescent="0.15">
      <c r="A1351">
        <f>主动技能!B1354</f>
        <v>1348</v>
      </c>
      <c r="B1351" s="4" t="str">
        <f>主动技能!H1354</f>
        <v>冲击斩</v>
      </c>
      <c r="C1351" s="4" t="str">
        <f>主动技能!I1354</f>
        <v>对敌方单体造成125%攻击力（+660）点伤害。</v>
      </c>
      <c r="D1351" s="4">
        <f>VLOOKUP(主动技能!J1354,对应表!F:G,2,FALSE)</f>
        <v>1</v>
      </c>
      <c r="E1351" s="4">
        <f>VLOOKUP(主动技能!K1354,对应表!J:K,2,FALSE)</f>
        <v>1</v>
      </c>
      <c r="F1351" s="4">
        <f>VLOOKUP(主动技能!L1354,对应表!N:O,2,FALSE)</f>
        <v>1</v>
      </c>
      <c r="G1351" s="4">
        <f>IF(主动技能!M1354="必中",2,1)</f>
        <v>1</v>
      </c>
      <c r="H1351" s="4">
        <f>主动技能!N1354</f>
        <v>100</v>
      </c>
      <c r="I1351" s="4">
        <f>主动技能!O1354</f>
        <v>0</v>
      </c>
      <c r="J1351">
        <f>主动技能!P1354</f>
        <v>0</v>
      </c>
      <c r="K1351">
        <f>主动技能!Q1354</f>
        <v>0</v>
      </c>
      <c r="L1351">
        <f>主动技能!R1354</f>
        <v>0</v>
      </c>
      <c r="M1351">
        <f>主动技能!S1354</f>
        <v>0</v>
      </c>
      <c r="N1351" t="str">
        <f>IF(主动技能!T1354="","",主动技能!T1354)</f>
        <v/>
      </c>
      <c r="O1351" t="str">
        <f>IF(主动技能!U1354="","",主动技能!U1354)</f>
        <v/>
      </c>
      <c r="P1351">
        <f>主动技能!V1354</f>
        <v>0</v>
      </c>
      <c r="Q1351">
        <f>主动技能!W1354</f>
        <v>0</v>
      </c>
      <c r="R1351">
        <f>主动技能!X1354</f>
        <v>0</v>
      </c>
      <c r="S1351">
        <f>主动技能!Y1354</f>
        <v>50</v>
      </c>
      <c r="T1351">
        <f>主动技能!Z1354</f>
        <v>125</v>
      </c>
      <c r="U1351">
        <f>主动技能!AB1354</f>
        <v>660</v>
      </c>
      <c r="V1351">
        <f>主动技能!AC1354</f>
        <v>0</v>
      </c>
      <c r="W1351">
        <f>主动技能!AD1354</f>
        <v>0</v>
      </c>
      <c r="X1351" s="1">
        <v>0</v>
      </c>
      <c r="Y1351" s="1">
        <v>0</v>
      </c>
      <c r="Z1351" s="1">
        <v>0</v>
      </c>
    </row>
    <row r="1352" spans="1:26" x14ac:dyDescent="0.15">
      <c r="A1352">
        <f>主动技能!B1355</f>
        <v>1349</v>
      </c>
      <c r="B1352" s="4" t="str">
        <f>主动技能!H1355</f>
        <v>冲击斩</v>
      </c>
      <c r="C1352" s="4" t="str">
        <f>主动技能!I1355</f>
        <v>对敌方单体造成125%攻击力（+812）点伤害。</v>
      </c>
      <c r="D1352" s="4">
        <f>VLOOKUP(主动技能!J1355,对应表!F:G,2,FALSE)</f>
        <v>1</v>
      </c>
      <c r="E1352" s="4">
        <f>VLOOKUP(主动技能!K1355,对应表!J:K,2,FALSE)</f>
        <v>1</v>
      </c>
      <c r="F1352" s="4">
        <f>VLOOKUP(主动技能!L1355,对应表!N:O,2,FALSE)</f>
        <v>1</v>
      </c>
      <c r="G1352" s="4">
        <f>IF(主动技能!M1355="必中",2,1)</f>
        <v>1</v>
      </c>
      <c r="H1352" s="4">
        <f>主动技能!N1355</f>
        <v>100</v>
      </c>
      <c r="I1352" s="4">
        <f>主动技能!O1355</f>
        <v>0</v>
      </c>
      <c r="J1352">
        <f>主动技能!P1355</f>
        <v>0</v>
      </c>
      <c r="K1352">
        <f>主动技能!Q1355</f>
        <v>0</v>
      </c>
      <c r="L1352">
        <f>主动技能!R1355</f>
        <v>0</v>
      </c>
      <c r="M1352">
        <f>主动技能!S1355</f>
        <v>0</v>
      </c>
      <c r="N1352" t="str">
        <f>IF(主动技能!T1355="","",主动技能!T1355)</f>
        <v/>
      </c>
      <c r="O1352" t="str">
        <f>IF(主动技能!U1355="","",主动技能!U1355)</f>
        <v/>
      </c>
      <c r="P1352">
        <f>主动技能!V1355</f>
        <v>0</v>
      </c>
      <c r="Q1352">
        <f>主动技能!W1355</f>
        <v>0</v>
      </c>
      <c r="R1352">
        <f>主动技能!X1355</f>
        <v>0</v>
      </c>
      <c r="S1352">
        <f>主动技能!Y1355</f>
        <v>50</v>
      </c>
      <c r="T1352">
        <f>主动技能!Z1355</f>
        <v>125</v>
      </c>
      <c r="U1352">
        <f>主动技能!AB1355</f>
        <v>812</v>
      </c>
      <c r="V1352">
        <f>主动技能!AC1355</f>
        <v>0</v>
      </c>
      <c r="W1352">
        <f>主动技能!AD1355</f>
        <v>0</v>
      </c>
      <c r="X1352" s="1">
        <v>0</v>
      </c>
      <c r="Y1352" s="1">
        <v>0</v>
      </c>
      <c r="Z1352" s="1">
        <v>0</v>
      </c>
    </row>
    <row r="1353" spans="1:26" x14ac:dyDescent="0.15">
      <c r="A1353">
        <f>主动技能!B1356</f>
        <v>1350</v>
      </c>
      <c r="B1353" s="4" t="str">
        <f>主动技能!H1356</f>
        <v>冲击斩</v>
      </c>
      <c r="C1353" s="4" t="str">
        <f>主动技能!I1356</f>
        <v>对敌方单体造成125%攻击力（+1000）点伤害。</v>
      </c>
      <c r="D1353" s="4">
        <f>VLOOKUP(主动技能!J1356,对应表!F:G,2,FALSE)</f>
        <v>1</v>
      </c>
      <c r="E1353" s="4">
        <f>VLOOKUP(主动技能!K1356,对应表!J:K,2,FALSE)</f>
        <v>1</v>
      </c>
      <c r="F1353" s="4">
        <f>VLOOKUP(主动技能!L1356,对应表!N:O,2,FALSE)</f>
        <v>1</v>
      </c>
      <c r="G1353" s="4">
        <f>IF(主动技能!M1356="必中",2,1)</f>
        <v>1</v>
      </c>
      <c r="H1353" s="4">
        <f>主动技能!N1356</f>
        <v>100</v>
      </c>
      <c r="I1353" s="4">
        <f>主动技能!O1356</f>
        <v>0</v>
      </c>
      <c r="J1353">
        <f>主动技能!P1356</f>
        <v>0</v>
      </c>
      <c r="K1353">
        <f>主动技能!Q1356</f>
        <v>0</v>
      </c>
      <c r="L1353">
        <f>主动技能!R1356</f>
        <v>0</v>
      </c>
      <c r="M1353">
        <f>主动技能!S1356</f>
        <v>0</v>
      </c>
      <c r="N1353" t="str">
        <f>IF(主动技能!T1356="","",主动技能!T1356)</f>
        <v/>
      </c>
      <c r="O1353" t="str">
        <f>IF(主动技能!U1356="","",主动技能!U1356)</f>
        <v/>
      </c>
      <c r="P1353">
        <f>主动技能!V1356</f>
        <v>0</v>
      </c>
      <c r="Q1353">
        <f>主动技能!W1356</f>
        <v>0</v>
      </c>
      <c r="R1353">
        <f>主动技能!X1356</f>
        <v>0</v>
      </c>
      <c r="S1353">
        <f>主动技能!Y1356</f>
        <v>50</v>
      </c>
      <c r="T1353">
        <f>主动技能!Z1356</f>
        <v>125</v>
      </c>
      <c r="U1353">
        <f>主动技能!AB1356</f>
        <v>1000</v>
      </c>
      <c r="V1353">
        <f>主动技能!AC1356</f>
        <v>0</v>
      </c>
      <c r="W1353">
        <f>主动技能!AD1356</f>
        <v>0</v>
      </c>
      <c r="X1353" s="1">
        <v>0</v>
      </c>
      <c r="Y1353" s="1">
        <v>0</v>
      </c>
      <c r="Z1353" s="1">
        <v>0</v>
      </c>
    </row>
    <row r="1354" spans="1:26" x14ac:dyDescent="0.15">
      <c r="A1354">
        <f>主动技能!B1357</f>
        <v>1351</v>
      </c>
      <c r="B1354" s="4" t="str">
        <f>主动技能!H1357</f>
        <v>冲击斩</v>
      </c>
      <c r="C1354" s="4" t="str">
        <f>主动技能!I1357</f>
        <v>对敌方单体造成125%攻击力（+1231）点伤害。</v>
      </c>
      <c r="D1354" s="4">
        <f>VLOOKUP(主动技能!J1357,对应表!F:G,2,FALSE)</f>
        <v>1</v>
      </c>
      <c r="E1354" s="4">
        <f>VLOOKUP(主动技能!K1357,对应表!J:K,2,FALSE)</f>
        <v>1</v>
      </c>
      <c r="F1354" s="4">
        <f>VLOOKUP(主动技能!L1357,对应表!N:O,2,FALSE)</f>
        <v>1</v>
      </c>
      <c r="G1354" s="4">
        <f>IF(主动技能!M1357="必中",2,1)</f>
        <v>1</v>
      </c>
      <c r="H1354" s="4">
        <f>主动技能!N1357</f>
        <v>100</v>
      </c>
      <c r="I1354" s="4">
        <f>主动技能!O1357</f>
        <v>0</v>
      </c>
      <c r="J1354">
        <f>主动技能!P1357</f>
        <v>0</v>
      </c>
      <c r="K1354">
        <f>主动技能!Q1357</f>
        <v>0</v>
      </c>
      <c r="L1354">
        <f>主动技能!R1357</f>
        <v>0</v>
      </c>
      <c r="M1354">
        <f>主动技能!S1357</f>
        <v>0</v>
      </c>
      <c r="N1354" t="str">
        <f>IF(主动技能!T1357="","",主动技能!T1357)</f>
        <v/>
      </c>
      <c r="O1354" t="str">
        <f>IF(主动技能!U1357="","",主动技能!U1357)</f>
        <v/>
      </c>
      <c r="P1354">
        <f>主动技能!V1357</f>
        <v>0</v>
      </c>
      <c r="Q1354">
        <f>主动技能!W1357</f>
        <v>0</v>
      </c>
      <c r="R1354">
        <f>主动技能!X1357</f>
        <v>0</v>
      </c>
      <c r="S1354">
        <f>主动技能!Y1357</f>
        <v>50</v>
      </c>
      <c r="T1354">
        <f>主动技能!Z1357</f>
        <v>125</v>
      </c>
      <c r="U1354">
        <f>主动技能!AB1357</f>
        <v>1231</v>
      </c>
      <c r="V1354">
        <f>主动技能!AC1357</f>
        <v>0</v>
      </c>
      <c r="W1354">
        <f>主动技能!AD1357</f>
        <v>0</v>
      </c>
      <c r="X1354" s="1">
        <v>0</v>
      </c>
      <c r="Y1354" s="1">
        <v>0</v>
      </c>
      <c r="Z1354" s="1">
        <v>0</v>
      </c>
    </row>
    <row r="1355" spans="1:26" x14ac:dyDescent="0.15">
      <c r="A1355">
        <f>主动技能!B1358</f>
        <v>1352</v>
      </c>
      <c r="B1355" s="4" t="str">
        <f>主动技能!H1358</f>
        <v>冲击斩</v>
      </c>
      <c r="C1355" s="4" t="str">
        <f>主动技能!I1358</f>
        <v>对敌方单体造成125%攻击力（+1516）点伤害。</v>
      </c>
      <c r="D1355" s="4">
        <f>VLOOKUP(主动技能!J1358,对应表!F:G,2,FALSE)</f>
        <v>1</v>
      </c>
      <c r="E1355" s="4">
        <f>VLOOKUP(主动技能!K1358,对应表!J:K,2,FALSE)</f>
        <v>1</v>
      </c>
      <c r="F1355" s="4">
        <f>VLOOKUP(主动技能!L1358,对应表!N:O,2,FALSE)</f>
        <v>1</v>
      </c>
      <c r="G1355" s="4">
        <f>IF(主动技能!M1358="必中",2,1)</f>
        <v>1</v>
      </c>
      <c r="H1355" s="4">
        <f>主动技能!N1358</f>
        <v>100</v>
      </c>
      <c r="I1355" s="4">
        <f>主动技能!O1358</f>
        <v>0</v>
      </c>
      <c r="J1355">
        <f>主动技能!P1358</f>
        <v>0</v>
      </c>
      <c r="K1355">
        <f>主动技能!Q1358</f>
        <v>0</v>
      </c>
      <c r="L1355">
        <f>主动技能!R1358</f>
        <v>0</v>
      </c>
      <c r="M1355">
        <f>主动技能!S1358</f>
        <v>0</v>
      </c>
      <c r="N1355" t="str">
        <f>IF(主动技能!T1358="","",主动技能!T1358)</f>
        <v/>
      </c>
      <c r="O1355" t="str">
        <f>IF(主动技能!U1358="","",主动技能!U1358)</f>
        <v/>
      </c>
      <c r="P1355">
        <f>主动技能!V1358</f>
        <v>0</v>
      </c>
      <c r="Q1355">
        <f>主动技能!W1358</f>
        <v>0</v>
      </c>
      <c r="R1355">
        <f>主动技能!X1358</f>
        <v>0</v>
      </c>
      <c r="S1355">
        <f>主动技能!Y1358</f>
        <v>50</v>
      </c>
      <c r="T1355">
        <f>主动技能!Z1358</f>
        <v>125</v>
      </c>
      <c r="U1355">
        <f>主动技能!AB1358</f>
        <v>1516</v>
      </c>
      <c r="V1355">
        <f>主动技能!AC1358</f>
        <v>0</v>
      </c>
      <c r="W1355">
        <f>主动技能!AD1358</f>
        <v>0</v>
      </c>
      <c r="X1355" s="1">
        <v>0</v>
      </c>
      <c r="Y1355" s="1">
        <v>0</v>
      </c>
      <c r="Z1355" s="1">
        <v>0</v>
      </c>
    </row>
    <row r="1356" spans="1:26" x14ac:dyDescent="0.15">
      <c r="A1356">
        <f>主动技能!B1359</f>
        <v>1353</v>
      </c>
      <c r="B1356" s="4" t="str">
        <f>主动技能!H1359</f>
        <v>冲击斩</v>
      </c>
      <c r="C1356" s="4" t="str">
        <f>主动技能!I1359</f>
        <v>对敌方单体造成125%攻击力（+1867）点伤害。</v>
      </c>
      <c r="D1356" s="4">
        <f>VLOOKUP(主动技能!J1359,对应表!F:G,2,FALSE)</f>
        <v>1</v>
      </c>
      <c r="E1356" s="4">
        <f>VLOOKUP(主动技能!K1359,对应表!J:K,2,FALSE)</f>
        <v>1</v>
      </c>
      <c r="F1356" s="4">
        <f>VLOOKUP(主动技能!L1359,对应表!N:O,2,FALSE)</f>
        <v>1</v>
      </c>
      <c r="G1356" s="4">
        <f>IF(主动技能!M1359="必中",2,1)</f>
        <v>1</v>
      </c>
      <c r="H1356" s="4">
        <f>主动技能!N1359</f>
        <v>100</v>
      </c>
      <c r="I1356" s="4">
        <f>主动技能!O1359</f>
        <v>0</v>
      </c>
      <c r="J1356">
        <f>主动技能!P1359</f>
        <v>0</v>
      </c>
      <c r="K1356">
        <f>主动技能!Q1359</f>
        <v>0</v>
      </c>
      <c r="L1356">
        <f>主动技能!R1359</f>
        <v>0</v>
      </c>
      <c r="M1356">
        <f>主动技能!S1359</f>
        <v>0</v>
      </c>
      <c r="N1356" t="str">
        <f>IF(主动技能!T1359="","",主动技能!T1359)</f>
        <v/>
      </c>
      <c r="O1356" t="str">
        <f>IF(主动技能!U1359="","",主动技能!U1359)</f>
        <v/>
      </c>
      <c r="P1356">
        <f>主动技能!V1359</f>
        <v>0</v>
      </c>
      <c r="Q1356">
        <f>主动技能!W1359</f>
        <v>0</v>
      </c>
      <c r="R1356">
        <f>主动技能!X1359</f>
        <v>0</v>
      </c>
      <c r="S1356">
        <f>主动技能!Y1359</f>
        <v>50</v>
      </c>
      <c r="T1356">
        <f>主动技能!Z1359</f>
        <v>125</v>
      </c>
      <c r="U1356">
        <f>主动技能!AB1359</f>
        <v>1867</v>
      </c>
      <c r="V1356">
        <f>主动技能!AC1359</f>
        <v>0</v>
      </c>
      <c r="W1356">
        <f>主动技能!AD1359</f>
        <v>0</v>
      </c>
      <c r="X1356" s="1">
        <v>0</v>
      </c>
      <c r="Y1356" s="1">
        <v>0</v>
      </c>
      <c r="Z1356" s="1">
        <v>0</v>
      </c>
    </row>
    <row r="1357" spans="1:26" x14ac:dyDescent="0.15">
      <c r="A1357">
        <f>主动技能!B1360</f>
        <v>1354</v>
      </c>
      <c r="B1357" s="4" t="str">
        <f>主动技能!H1360</f>
        <v>冲击斩</v>
      </c>
      <c r="C1357" s="4" t="str">
        <f>主动技能!I1360</f>
        <v>对敌方单体造成125%攻击力（+2299）点伤害。</v>
      </c>
      <c r="D1357" s="4">
        <f>VLOOKUP(主动技能!J1360,对应表!F:G,2,FALSE)</f>
        <v>1</v>
      </c>
      <c r="E1357" s="4">
        <f>VLOOKUP(主动技能!K1360,对应表!J:K,2,FALSE)</f>
        <v>1</v>
      </c>
      <c r="F1357" s="4">
        <f>VLOOKUP(主动技能!L1360,对应表!N:O,2,FALSE)</f>
        <v>1</v>
      </c>
      <c r="G1357" s="4">
        <f>IF(主动技能!M1360="必中",2,1)</f>
        <v>1</v>
      </c>
      <c r="H1357" s="4">
        <f>主动技能!N1360</f>
        <v>100</v>
      </c>
      <c r="I1357" s="4">
        <f>主动技能!O1360</f>
        <v>0</v>
      </c>
      <c r="J1357">
        <f>主动技能!P1360</f>
        <v>0</v>
      </c>
      <c r="K1357">
        <f>主动技能!Q1360</f>
        <v>0</v>
      </c>
      <c r="L1357">
        <f>主动技能!R1360</f>
        <v>0</v>
      </c>
      <c r="M1357">
        <f>主动技能!S1360</f>
        <v>0</v>
      </c>
      <c r="N1357" t="str">
        <f>IF(主动技能!T1360="","",主动技能!T1360)</f>
        <v/>
      </c>
      <c r="O1357" t="str">
        <f>IF(主动技能!U1360="","",主动技能!U1360)</f>
        <v/>
      </c>
      <c r="P1357">
        <f>主动技能!V1360</f>
        <v>0</v>
      </c>
      <c r="Q1357">
        <f>主动技能!W1360</f>
        <v>0</v>
      </c>
      <c r="R1357">
        <f>主动技能!X1360</f>
        <v>0</v>
      </c>
      <c r="S1357">
        <f>主动技能!Y1360</f>
        <v>50</v>
      </c>
      <c r="T1357">
        <f>主动技能!Z1360</f>
        <v>125</v>
      </c>
      <c r="U1357">
        <f>主动技能!AB1360</f>
        <v>2299</v>
      </c>
      <c r="V1357">
        <f>主动技能!AC1360</f>
        <v>0</v>
      </c>
      <c r="W1357">
        <f>主动技能!AD1360</f>
        <v>0</v>
      </c>
      <c r="X1357" s="1">
        <v>0</v>
      </c>
      <c r="Y1357" s="1">
        <v>0</v>
      </c>
      <c r="Z1357" s="1">
        <v>0</v>
      </c>
    </row>
    <row r="1358" spans="1:26" x14ac:dyDescent="0.15">
      <c r="A1358">
        <f>主动技能!B1361</f>
        <v>1355</v>
      </c>
      <c r="B1358" s="4" t="str">
        <f>主动技能!H1361</f>
        <v>冲击斩</v>
      </c>
      <c r="C1358" s="4" t="str">
        <f>主动技能!I1361</f>
        <v>对敌方单体造成125%攻击力（+2831）点伤害。</v>
      </c>
      <c r="D1358" s="4">
        <f>VLOOKUP(主动技能!J1361,对应表!F:G,2,FALSE)</f>
        <v>1</v>
      </c>
      <c r="E1358" s="4">
        <f>VLOOKUP(主动技能!K1361,对应表!J:K,2,FALSE)</f>
        <v>1</v>
      </c>
      <c r="F1358" s="4">
        <f>VLOOKUP(主动技能!L1361,对应表!N:O,2,FALSE)</f>
        <v>1</v>
      </c>
      <c r="G1358" s="4">
        <f>IF(主动技能!M1361="必中",2,1)</f>
        <v>1</v>
      </c>
      <c r="H1358" s="4">
        <f>主动技能!N1361</f>
        <v>100</v>
      </c>
      <c r="I1358" s="4">
        <f>主动技能!O1361</f>
        <v>0</v>
      </c>
      <c r="J1358">
        <f>主动技能!P1361</f>
        <v>0</v>
      </c>
      <c r="K1358">
        <f>主动技能!Q1361</f>
        <v>0</v>
      </c>
      <c r="L1358">
        <f>主动技能!R1361</f>
        <v>0</v>
      </c>
      <c r="M1358">
        <f>主动技能!S1361</f>
        <v>0</v>
      </c>
      <c r="N1358" t="str">
        <f>IF(主动技能!T1361="","",主动技能!T1361)</f>
        <v/>
      </c>
      <c r="O1358" t="str">
        <f>IF(主动技能!U1361="","",主动技能!U1361)</f>
        <v/>
      </c>
      <c r="P1358">
        <f>主动技能!V1361</f>
        <v>0</v>
      </c>
      <c r="Q1358">
        <f>主动技能!W1361</f>
        <v>0</v>
      </c>
      <c r="R1358">
        <f>主动技能!X1361</f>
        <v>0</v>
      </c>
      <c r="S1358">
        <f>主动技能!Y1361</f>
        <v>50</v>
      </c>
      <c r="T1358">
        <f>主动技能!Z1361</f>
        <v>125</v>
      </c>
      <c r="U1358">
        <f>主动技能!AB1361</f>
        <v>2831</v>
      </c>
      <c r="V1358">
        <f>主动技能!AC1361</f>
        <v>0</v>
      </c>
      <c r="W1358">
        <f>主动技能!AD1361</f>
        <v>0</v>
      </c>
      <c r="X1358" s="1">
        <v>0</v>
      </c>
      <c r="Y1358" s="1">
        <v>0</v>
      </c>
      <c r="Z1358" s="1">
        <v>0</v>
      </c>
    </row>
    <row r="1359" spans="1:26" x14ac:dyDescent="0.15">
      <c r="A1359">
        <f>主动技能!B1362</f>
        <v>1356</v>
      </c>
      <c r="B1359" s="4" t="str">
        <f>主动技能!H1362</f>
        <v>冲击斩</v>
      </c>
      <c r="C1359" s="4" t="str">
        <f>主动技能!I1362</f>
        <v>对敌方单体造成125%攻击力（+3486）点伤害。</v>
      </c>
      <c r="D1359" s="4">
        <f>VLOOKUP(主动技能!J1362,对应表!F:G,2,FALSE)</f>
        <v>1</v>
      </c>
      <c r="E1359" s="4">
        <f>VLOOKUP(主动技能!K1362,对应表!J:K,2,FALSE)</f>
        <v>1</v>
      </c>
      <c r="F1359" s="4">
        <f>VLOOKUP(主动技能!L1362,对应表!N:O,2,FALSE)</f>
        <v>1</v>
      </c>
      <c r="G1359" s="4">
        <f>IF(主动技能!M1362="必中",2,1)</f>
        <v>1</v>
      </c>
      <c r="H1359" s="4">
        <f>主动技能!N1362</f>
        <v>100</v>
      </c>
      <c r="I1359" s="4">
        <f>主动技能!O1362</f>
        <v>0</v>
      </c>
      <c r="J1359">
        <f>主动技能!P1362</f>
        <v>0</v>
      </c>
      <c r="K1359">
        <f>主动技能!Q1362</f>
        <v>0</v>
      </c>
      <c r="L1359">
        <f>主动技能!R1362</f>
        <v>0</v>
      </c>
      <c r="M1359">
        <f>主动技能!S1362</f>
        <v>0</v>
      </c>
      <c r="N1359" t="str">
        <f>IF(主动技能!T1362="","",主动技能!T1362)</f>
        <v/>
      </c>
      <c r="O1359" t="str">
        <f>IF(主动技能!U1362="","",主动技能!U1362)</f>
        <v/>
      </c>
      <c r="P1359">
        <f>主动技能!V1362</f>
        <v>0</v>
      </c>
      <c r="Q1359">
        <f>主动技能!W1362</f>
        <v>0</v>
      </c>
      <c r="R1359">
        <f>主动技能!X1362</f>
        <v>0</v>
      </c>
      <c r="S1359">
        <f>主动技能!Y1362</f>
        <v>50</v>
      </c>
      <c r="T1359">
        <f>主动技能!Z1362</f>
        <v>125</v>
      </c>
      <c r="U1359">
        <f>主动技能!AB1362</f>
        <v>3486</v>
      </c>
      <c r="V1359">
        <f>主动技能!AC1362</f>
        <v>0</v>
      </c>
      <c r="W1359">
        <f>主动技能!AD1362</f>
        <v>0</v>
      </c>
      <c r="X1359" s="1">
        <v>0</v>
      </c>
      <c r="Y1359" s="1">
        <v>0</v>
      </c>
      <c r="Z1359" s="1">
        <v>0</v>
      </c>
    </row>
    <row r="1360" spans="1:26" x14ac:dyDescent="0.15">
      <c r="A1360">
        <f>主动技能!B1363</f>
        <v>1357</v>
      </c>
      <c r="B1360" s="4" t="str">
        <f>主动技能!H1363</f>
        <v>冲击斩</v>
      </c>
      <c r="C1360" s="4" t="str">
        <f>主动技能!I1363</f>
        <v>对敌方单体造成125%攻击力（+4292）点伤害。</v>
      </c>
      <c r="D1360" s="4">
        <f>VLOOKUP(主动技能!J1363,对应表!F:G,2,FALSE)</f>
        <v>1</v>
      </c>
      <c r="E1360" s="4">
        <f>VLOOKUP(主动技能!K1363,对应表!J:K,2,FALSE)</f>
        <v>1</v>
      </c>
      <c r="F1360" s="4">
        <f>VLOOKUP(主动技能!L1363,对应表!N:O,2,FALSE)</f>
        <v>1</v>
      </c>
      <c r="G1360" s="4">
        <f>IF(主动技能!M1363="必中",2,1)</f>
        <v>1</v>
      </c>
      <c r="H1360" s="4">
        <f>主动技能!N1363</f>
        <v>100</v>
      </c>
      <c r="I1360" s="4">
        <f>主动技能!O1363</f>
        <v>0</v>
      </c>
      <c r="J1360">
        <f>主动技能!P1363</f>
        <v>0</v>
      </c>
      <c r="K1360">
        <f>主动技能!Q1363</f>
        <v>0</v>
      </c>
      <c r="L1360">
        <f>主动技能!R1363</f>
        <v>0</v>
      </c>
      <c r="M1360">
        <f>主动技能!S1363</f>
        <v>0</v>
      </c>
      <c r="N1360" t="str">
        <f>IF(主动技能!T1363="","",主动技能!T1363)</f>
        <v/>
      </c>
      <c r="O1360" t="str">
        <f>IF(主动技能!U1363="","",主动技能!U1363)</f>
        <v/>
      </c>
      <c r="P1360">
        <f>主动技能!V1363</f>
        <v>0</v>
      </c>
      <c r="Q1360">
        <f>主动技能!W1363</f>
        <v>0</v>
      </c>
      <c r="R1360">
        <f>主动技能!X1363</f>
        <v>0</v>
      </c>
      <c r="S1360">
        <f>主动技能!Y1363</f>
        <v>50</v>
      </c>
      <c r="T1360">
        <f>主动技能!Z1363</f>
        <v>125</v>
      </c>
      <c r="U1360">
        <f>主动技能!AB1363</f>
        <v>4292</v>
      </c>
      <c r="V1360">
        <f>主动技能!AC1363</f>
        <v>0</v>
      </c>
      <c r="W1360">
        <f>主动技能!AD1363</f>
        <v>0</v>
      </c>
      <c r="X1360" s="1">
        <v>0</v>
      </c>
      <c r="Y1360" s="1">
        <v>0</v>
      </c>
      <c r="Z1360" s="1">
        <v>0</v>
      </c>
    </row>
    <row r="1361" spans="1:26" x14ac:dyDescent="0.15">
      <c r="A1361">
        <f>主动技能!B1364</f>
        <v>1358</v>
      </c>
      <c r="B1361" s="4" t="str">
        <f>主动技能!H1364</f>
        <v>冲击斩</v>
      </c>
      <c r="C1361" s="4" t="str">
        <f>主动技能!I1364</f>
        <v>对敌方单体造成125%攻击力（+5285）点伤害。</v>
      </c>
      <c r="D1361" s="4">
        <f>VLOOKUP(主动技能!J1364,对应表!F:G,2,FALSE)</f>
        <v>1</v>
      </c>
      <c r="E1361" s="4">
        <f>VLOOKUP(主动技能!K1364,对应表!J:K,2,FALSE)</f>
        <v>1</v>
      </c>
      <c r="F1361" s="4">
        <f>VLOOKUP(主动技能!L1364,对应表!N:O,2,FALSE)</f>
        <v>1</v>
      </c>
      <c r="G1361" s="4">
        <f>IF(主动技能!M1364="必中",2,1)</f>
        <v>1</v>
      </c>
      <c r="H1361" s="4">
        <f>主动技能!N1364</f>
        <v>100</v>
      </c>
      <c r="I1361" s="4">
        <f>主动技能!O1364</f>
        <v>0</v>
      </c>
      <c r="J1361">
        <f>主动技能!P1364</f>
        <v>0</v>
      </c>
      <c r="K1361">
        <f>主动技能!Q1364</f>
        <v>0</v>
      </c>
      <c r="L1361">
        <f>主动技能!R1364</f>
        <v>0</v>
      </c>
      <c r="M1361">
        <f>主动技能!S1364</f>
        <v>0</v>
      </c>
      <c r="N1361" t="str">
        <f>IF(主动技能!T1364="","",主动技能!T1364)</f>
        <v/>
      </c>
      <c r="O1361" t="str">
        <f>IF(主动技能!U1364="","",主动技能!U1364)</f>
        <v/>
      </c>
      <c r="P1361">
        <f>主动技能!V1364</f>
        <v>0</v>
      </c>
      <c r="Q1361">
        <f>主动技能!W1364</f>
        <v>0</v>
      </c>
      <c r="R1361">
        <f>主动技能!X1364</f>
        <v>0</v>
      </c>
      <c r="S1361">
        <f>主动技能!Y1364</f>
        <v>50</v>
      </c>
      <c r="T1361">
        <f>主动技能!Z1364</f>
        <v>125</v>
      </c>
      <c r="U1361">
        <f>主动技能!AB1364</f>
        <v>5285</v>
      </c>
      <c r="V1361">
        <f>主动技能!AC1364</f>
        <v>0</v>
      </c>
      <c r="W1361">
        <f>主动技能!AD1364</f>
        <v>0</v>
      </c>
      <c r="X1361" s="1">
        <v>0</v>
      </c>
      <c r="Y1361" s="1">
        <v>0</v>
      </c>
      <c r="Z1361" s="1">
        <v>0</v>
      </c>
    </row>
    <row r="1362" spans="1:26" x14ac:dyDescent="0.15">
      <c r="A1362">
        <f>主动技能!B1365</f>
        <v>1359</v>
      </c>
      <c r="B1362" s="4" t="str">
        <f>主动技能!H1365</f>
        <v>冲击斩</v>
      </c>
      <c r="C1362" s="4" t="str">
        <f>主动技能!I1365</f>
        <v>对敌方单体造成125%攻击力（+6507）点伤害。</v>
      </c>
      <c r="D1362" s="4">
        <f>VLOOKUP(主动技能!J1365,对应表!F:G,2,FALSE)</f>
        <v>1</v>
      </c>
      <c r="E1362" s="4">
        <f>VLOOKUP(主动技能!K1365,对应表!J:K,2,FALSE)</f>
        <v>1</v>
      </c>
      <c r="F1362" s="4">
        <f>VLOOKUP(主动技能!L1365,对应表!N:O,2,FALSE)</f>
        <v>1</v>
      </c>
      <c r="G1362" s="4">
        <f>IF(主动技能!M1365="必中",2,1)</f>
        <v>1</v>
      </c>
      <c r="H1362" s="4">
        <f>主动技能!N1365</f>
        <v>100</v>
      </c>
      <c r="I1362" s="4">
        <f>主动技能!O1365</f>
        <v>0</v>
      </c>
      <c r="J1362">
        <f>主动技能!P1365</f>
        <v>0</v>
      </c>
      <c r="K1362">
        <f>主动技能!Q1365</f>
        <v>0</v>
      </c>
      <c r="L1362">
        <f>主动技能!R1365</f>
        <v>0</v>
      </c>
      <c r="M1362">
        <f>主动技能!S1365</f>
        <v>0</v>
      </c>
      <c r="N1362" t="str">
        <f>IF(主动技能!T1365="","",主动技能!T1365)</f>
        <v/>
      </c>
      <c r="O1362" t="str">
        <f>IF(主动技能!U1365="","",主动技能!U1365)</f>
        <v/>
      </c>
      <c r="P1362">
        <f>主动技能!V1365</f>
        <v>0</v>
      </c>
      <c r="Q1362">
        <f>主动技能!W1365</f>
        <v>0</v>
      </c>
      <c r="R1362">
        <f>主动技能!X1365</f>
        <v>0</v>
      </c>
      <c r="S1362">
        <f>主动技能!Y1365</f>
        <v>50</v>
      </c>
      <c r="T1362">
        <f>主动技能!Z1365</f>
        <v>125</v>
      </c>
      <c r="U1362">
        <f>主动技能!AB1365</f>
        <v>6507</v>
      </c>
      <c r="V1362">
        <f>主动技能!AC1365</f>
        <v>0</v>
      </c>
      <c r="W1362">
        <f>主动技能!AD1365</f>
        <v>0</v>
      </c>
      <c r="X1362" s="1">
        <v>0</v>
      </c>
      <c r="Y1362" s="1">
        <v>0</v>
      </c>
      <c r="Z1362" s="1">
        <v>0</v>
      </c>
    </row>
    <row r="1363" spans="1:26" x14ac:dyDescent="0.15">
      <c r="A1363">
        <f>主动技能!B1366</f>
        <v>1360</v>
      </c>
      <c r="B1363" s="4" t="str">
        <f>主动技能!H1366</f>
        <v>冲击斩</v>
      </c>
      <c r="C1363" s="4" t="str">
        <f>主动技能!I1366</f>
        <v>对敌方单体造成125%攻击力（+8011）点伤害。</v>
      </c>
      <c r="D1363" s="4">
        <f>VLOOKUP(主动技能!J1366,对应表!F:G,2,FALSE)</f>
        <v>1</v>
      </c>
      <c r="E1363" s="4">
        <f>VLOOKUP(主动技能!K1366,对应表!J:K,2,FALSE)</f>
        <v>1</v>
      </c>
      <c r="F1363" s="4">
        <f>VLOOKUP(主动技能!L1366,对应表!N:O,2,FALSE)</f>
        <v>1</v>
      </c>
      <c r="G1363" s="4">
        <f>IF(主动技能!M1366="必中",2,1)</f>
        <v>1</v>
      </c>
      <c r="H1363" s="4">
        <f>主动技能!N1366</f>
        <v>100</v>
      </c>
      <c r="I1363" s="4">
        <f>主动技能!O1366</f>
        <v>0</v>
      </c>
      <c r="J1363">
        <f>主动技能!P1366</f>
        <v>0</v>
      </c>
      <c r="K1363">
        <f>主动技能!Q1366</f>
        <v>0</v>
      </c>
      <c r="L1363">
        <f>主动技能!R1366</f>
        <v>0</v>
      </c>
      <c r="M1363">
        <f>主动技能!S1366</f>
        <v>0</v>
      </c>
      <c r="N1363" t="str">
        <f>IF(主动技能!T1366="","",主动技能!T1366)</f>
        <v/>
      </c>
      <c r="O1363" t="str">
        <f>IF(主动技能!U1366="","",主动技能!U1366)</f>
        <v/>
      </c>
      <c r="P1363">
        <f>主动技能!V1366</f>
        <v>0</v>
      </c>
      <c r="Q1363">
        <f>主动技能!W1366</f>
        <v>0</v>
      </c>
      <c r="R1363">
        <f>主动技能!X1366</f>
        <v>0</v>
      </c>
      <c r="S1363">
        <f>主动技能!Y1366</f>
        <v>50</v>
      </c>
      <c r="T1363">
        <f>主动技能!Z1366</f>
        <v>125</v>
      </c>
      <c r="U1363">
        <f>主动技能!AB1366</f>
        <v>8011</v>
      </c>
      <c r="V1363">
        <f>主动技能!AC1366</f>
        <v>0</v>
      </c>
      <c r="W1363">
        <f>主动技能!AD1366</f>
        <v>0</v>
      </c>
      <c r="X1363" s="1">
        <v>0</v>
      </c>
      <c r="Y1363" s="1">
        <v>0</v>
      </c>
      <c r="Z1363" s="1">
        <v>0</v>
      </c>
    </row>
    <row r="1364" spans="1:26" x14ac:dyDescent="0.15">
      <c r="A1364">
        <f>主动技能!B1367</f>
        <v>1361</v>
      </c>
      <c r="B1364" s="4" t="str">
        <f>主动技能!H1367</f>
        <v>死神之舞</v>
      </c>
      <c r="C1364" s="4" t="str">
        <f>主动技能!I1367</f>
        <v>对敌方单体造成125%攻击力（+237）点伤害。并附带流血，且标记目标，如果目标死亡则回复自身生命。</v>
      </c>
      <c r="D1364" s="4">
        <f>VLOOKUP(主动技能!J1367,对应表!F:G,2,FALSE)</f>
        <v>1</v>
      </c>
      <c r="E1364" s="4">
        <f>VLOOKUP(主动技能!K1367,对应表!J:K,2,FALSE)</f>
        <v>2</v>
      </c>
      <c r="F1364" s="4">
        <f>VLOOKUP(主动技能!L1367,对应表!N:O,2,FALSE)</f>
        <v>1</v>
      </c>
      <c r="G1364" s="4">
        <f>IF(主动技能!M1367="必中",2,1)</f>
        <v>1</v>
      </c>
      <c r="H1364" s="4">
        <f>主动技能!N1367</f>
        <v>100</v>
      </c>
      <c r="I1364" s="4">
        <f>主动技能!O1367</f>
        <v>0</v>
      </c>
      <c r="J1364">
        <f>主动技能!P1367</f>
        <v>0</v>
      </c>
      <c r="K1364">
        <f>主动技能!Q1367</f>
        <v>0</v>
      </c>
      <c r="L1364">
        <f>主动技能!R1367</f>
        <v>0</v>
      </c>
      <c r="M1364">
        <f>主动技能!S1367</f>
        <v>0</v>
      </c>
      <c r="N1364" t="str">
        <f>IF(主动技能!T1367="","",主动技能!T1367)</f>
        <v>1:100:2:0|91:100:5:0</v>
      </c>
      <c r="O1364" t="str">
        <f>IF(主动技能!U1367="","",主动技能!U1367)</f>
        <v/>
      </c>
      <c r="P1364">
        <f>主动技能!V1367</f>
        <v>0</v>
      </c>
      <c r="Q1364">
        <f>主动技能!W1367</f>
        <v>0</v>
      </c>
      <c r="R1364">
        <f>主动技能!X1367</f>
        <v>0</v>
      </c>
      <c r="S1364">
        <f>主动技能!Y1367</f>
        <v>100</v>
      </c>
      <c r="T1364">
        <f>主动技能!Z1367</f>
        <v>125</v>
      </c>
      <c r="U1364">
        <f>主动技能!AB1367</f>
        <v>237</v>
      </c>
      <c r="V1364">
        <f>主动技能!AC1367</f>
        <v>0</v>
      </c>
      <c r="W1364">
        <f>主动技能!AD1367</f>
        <v>0</v>
      </c>
      <c r="X1364" s="1">
        <v>0</v>
      </c>
      <c r="Y1364" s="1">
        <v>0</v>
      </c>
      <c r="Z1364" s="1">
        <v>0</v>
      </c>
    </row>
    <row r="1365" spans="1:26" x14ac:dyDescent="0.15">
      <c r="A1365">
        <f>主动技能!B1368</f>
        <v>1362</v>
      </c>
      <c r="B1365" s="4" t="str">
        <f>主动技能!H1368</f>
        <v>死神之舞</v>
      </c>
      <c r="C1365" s="4" t="str">
        <f>主动技能!I1368</f>
        <v>对敌方单体造成125%攻击力（+350）点伤害。并附带流血，且标记目标，如果目标死亡则回复自身生命。</v>
      </c>
      <c r="D1365" s="4">
        <f>VLOOKUP(主动技能!J1368,对应表!F:G,2,FALSE)</f>
        <v>1</v>
      </c>
      <c r="E1365" s="4">
        <f>VLOOKUP(主动技能!K1368,对应表!J:K,2,FALSE)</f>
        <v>2</v>
      </c>
      <c r="F1365" s="4">
        <f>VLOOKUP(主动技能!L1368,对应表!N:O,2,FALSE)</f>
        <v>1</v>
      </c>
      <c r="G1365" s="4">
        <f>IF(主动技能!M1368="必中",2,1)</f>
        <v>1</v>
      </c>
      <c r="H1365" s="4">
        <f>主动技能!N1368</f>
        <v>100</v>
      </c>
      <c r="I1365" s="4">
        <f>主动技能!O1368</f>
        <v>0</v>
      </c>
      <c r="J1365">
        <f>主动技能!P1368</f>
        <v>0</v>
      </c>
      <c r="K1365">
        <f>主动技能!Q1368</f>
        <v>0</v>
      </c>
      <c r="L1365">
        <f>主动技能!R1368</f>
        <v>0</v>
      </c>
      <c r="M1365">
        <f>主动技能!S1368</f>
        <v>0</v>
      </c>
      <c r="N1365" t="str">
        <f>IF(主动技能!T1368="","",主动技能!T1368)</f>
        <v>1:100:2:0|91:100:5:0</v>
      </c>
      <c r="O1365" t="str">
        <f>IF(主动技能!U1368="","",主动技能!U1368)</f>
        <v/>
      </c>
      <c r="P1365">
        <f>主动技能!V1368</f>
        <v>0</v>
      </c>
      <c r="Q1365">
        <f>主动技能!W1368</f>
        <v>0</v>
      </c>
      <c r="R1365">
        <f>主动技能!X1368</f>
        <v>0</v>
      </c>
      <c r="S1365">
        <f>主动技能!Y1368</f>
        <v>100</v>
      </c>
      <c r="T1365">
        <f>主动技能!Z1368</f>
        <v>125</v>
      </c>
      <c r="U1365">
        <f>主动技能!AB1368</f>
        <v>350</v>
      </c>
      <c r="V1365">
        <f>主动技能!AC1368</f>
        <v>0</v>
      </c>
      <c r="W1365">
        <f>主动技能!AD1368</f>
        <v>0</v>
      </c>
      <c r="X1365" s="1">
        <v>0</v>
      </c>
      <c r="Y1365" s="1">
        <v>0</v>
      </c>
      <c r="Z1365" s="1">
        <v>0</v>
      </c>
    </row>
    <row r="1366" spans="1:26" x14ac:dyDescent="0.15">
      <c r="A1366">
        <f>主动技能!B1369</f>
        <v>1363</v>
      </c>
      <c r="B1366" s="4" t="str">
        <f>主动技能!H1369</f>
        <v>死神之舞</v>
      </c>
      <c r="C1366" s="4" t="str">
        <f>主动技能!I1369</f>
        <v>对敌方单体造成125%攻击力（+462）点伤害。并附带流血，且标记目标，如果目标死亡则回复自身生命。</v>
      </c>
      <c r="D1366" s="4">
        <f>VLOOKUP(主动技能!J1369,对应表!F:G,2,FALSE)</f>
        <v>1</v>
      </c>
      <c r="E1366" s="4">
        <f>VLOOKUP(主动技能!K1369,对应表!J:K,2,FALSE)</f>
        <v>2</v>
      </c>
      <c r="F1366" s="4">
        <f>VLOOKUP(主动技能!L1369,对应表!N:O,2,FALSE)</f>
        <v>1</v>
      </c>
      <c r="G1366" s="4">
        <f>IF(主动技能!M1369="必中",2,1)</f>
        <v>1</v>
      </c>
      <c r="H1366" s="4">
        <f>主动技能!N1369</f>
        <v>100</v>
      </c>
      <c r="I1366" s="4">
        <f>主动技能!O1369</f>
        <v>0</v>
      </c>
      <c r="J1366">
        <f>主动技能!P1369</f>
        <v>0</v>
      </c>
      <c r="K1366">
        <f>主动技能!Q1369</f>
        <v>0</v>
      </c>
      <c r="L1366">
        <f>主动技能!R1369</f>
        <v>0</v>
      </c>
      <c r="M1366">
        <f>主动技能!S1369</f>
        <v>0</v>
      </c>
      <c r="N1366" t="str">
        <f>IF(主动技能!T1369="","",主动技能!T1369)</f>
        <v>1:100:2:0|91:100:5:0</v>
      </c>
      <c r="O1366" t="str">
        <f>IF(主动技能!U1369="","",主动技能!U1369)</f>
        <v/>
      </c>
      <c r="P1366">
        <f>主动技能!V1369</f>
        <v>0</v>
      </c>
      <c r="Q1366">
        <f>主动技能!W1369</f>
        <v>0</v>
      </c>
      <c r="R1366">
        <f>主动技能!X1369</f>
        <v>0</v>
      </c>
      <c r="S1366">
        <f>主动技能!Y1369</f>
        <v>100</v>
      </c>
      <c r="T1366">
        <f>主动技能!Z1369</f>
        <v>125</v>
      </c>
      <c r="U1366">
        <f>主动技能!AB1369</f>
        <v>462</v>
      </c>
      <c r="V1366">
        <f>主动技能!AC1369</f>
        <v>0</v>
      </c>
      <c r="W1366">
        <f>主动技能!AD1369</f>
        <v>0</v>
      </c>
      <c r="X1366" s="1">
        <v>0</v>
      </c>
      <c r="Y1366" s="1">
        <v>0</v>
      </c>
      <c r="Z1366" s="1">
        <v>0</v>
      </c>
    </row>
    <row r="1367" spans="1:26" x14ac:dyDescent="0.15">
      <c r="A1367">
        <f>主动技能!B1370</f>
        <v>1364</v>
      </c>
      <c r="B1367" s="4" t="str">
        <f>主动技能!H1370</f>
        <v>死神之舞</v>
      </c>
      <c r="C1367" s="4" t="str">
        <f>主动技能!I1370</f>
        <v>对敌方单体造成125%攻击力（+574）点伤害。并附带流血，且标记目标，如果目标死亡则回复自身生命。</v>
      </c>
      <c r="D1367" s="4">
        <f>VLOOKUP(主动技能!J1370,对应表!F:G,2,FALSE)</f>
        <v>1</v>
      </c>
      <c r="E1367" s="4">
        <f>VLOOKUP(主动技能!K1370,对应表!J:K,2,FALSE)</f>
        <v>2</v>
      </c>
      <c r="F1367" s="4">
        <f>VLOOKUP(主动技能!L1370,对应表!N:O,2,FALSE)</f>
        <v>1</v>
      </c>
      <c r="G1367" s="4">
        <f>IF(主动技能!M1370="必中",2,1)</f>
        <v>1</v>
      </c>
      <c r="H1367" s="4">
        <f>主动技能!N1370</f>
        <v>100</v>
      </c>
      <c r="I1367" s="4">
        <f>主动技能!O1370</f>
        <v>0</v>
      </c>
      <c r="J1367">
        <f>主动技能!P1370</f>
        <v>0</v>
      </c>
      <c r="K1367">
        <f>主动技能!Q1370</f>
        <v>0</v>
      </c>
      <c r="L1367">
        <f>主动技能!R1370</f>
        <v>0</v>
      </c>
      <c r="M1367">
        <f>主动技能!S1370</f>
        <v>0</v>
      </c>
      <c r="N1367" t="str">
        <f>IF(主动技能!T1370="","",主动技能!T1370)</f>
        <v>1:100:2:0|91:100:5:0</v>
      </c>
      <c r="O1367" t="str">
        <f>IF(主动技能!U1370="","",主动技能!U1370)</f>
        <v/>
      </c>
      <c r="P1367">
        <f>主动技能!V1370</f>
        <v>0</v>
      </c>
      <c r="Q1367">
        <f>主动技能!W1370</f>
        <v>0</v>
      </c>
      <c r="R1367">
        <f>主动技能!X1370</f>
        <v>0</v>
      </c>
      <c r="S1367">
        <f>主动技能!Y1370</f>
        <v>100</v>
      </c>
      <c r="T1367">
        <f>主动技能!Z1370</f>
        <v>125</v>
      </c>
      <c r="U1367">
        <f>主动技能!AB1370</f>
        <v>574</v>
      </c>
      <c r="V1367">
        <f>主动技能!AC1370</f>
        <v>0</v>
      </c>
      <c r="W1367">
        <f>主动技能!AD1370</f>
        <v>0</v>
      </c>
      <c r="X1367" s="1">
        <v>0</v>
      </c>
      <c r="Y1367" s="1">
        <v>0</v>
      </c>
      <c r="Z1367" s="1">
        <v>0</v>
      </c>
    </row>
    <row r="1368" spans="1:26" x14ac:dyDescent="0.15">
      <c r="A1368">
        <f>主动技能!B1371</f>
        <v>1365</v>
      </c>
      <c r="B1368" s="4" t="str">
        <f>主动技能!H1371</f>
        <v>死神之舞</v>
      </c>
      <c r="C1368" s="4" t="str">
        <f>主动技能!I1371</f>
        <v>对敌方单体造成125%攻击力（+706）点伤害。并附带流血，且标记目标，如果目标死亡则回复自身生命。</v>
      </c>
      <c r="D1368" s="4">
        <f>VLOOKUP(主动技能!J1371,对应表!F:G,2,FALSE)</f>
        <v>1</v>
      </c>
      <c r="E1368" s="4">
        <f>VLOOKUP(主动技能!K1371,对应表!J:K,2,FALSE)</f>
        <v>2</v>
      </c>
      <c r="F1368" s="4">
        <f>VLOOKUP(主动技能!L1371,对应表!N:O,2,FALSE)</f>
        <v>1</v>
      </c>
      <c r="G1368" s="4">
        <f>IF(主动技能!M1371="必中",2,1)</f>
        <v>1</v>
      </c>
      <c r="H1368" s="4">
        <f>主动技能!N1371</f>
        <v>100</v>
      </c>
      <c r="I1368" s="4">
        <f>主动技能!O1371</f>
        <v>0</v>
      </c>
      <c r="J1368">
        <f>主动技能!P1371</f>
        <v>0</v>
      </c>
      <c r="K1368">
        <f>主动技能!Q1371</f>
        <v>0</v>
      </c>
      <c r="L1368">
        <f>主动技能!R1371</f>
        <v>0</v>
      </c>
      <c r="M1368">
        <f>主动技能!S1371</f>
        <v>0</v>
      </c>
      <c r="N1368" t="str">
        <f>IF(主动技能!T1371="","",主动技能!T1371)</f>
        <v>1:100:2:0|91:100:5:0</v>
      </c>
      <c r="O1368" t="str">
        <f>IF(主动技能!U1371="","",主动技能!U1371)</f>
        <v/>
      </c>
      <c r="P1368">
        <f>主动技能!V1371</f>
        <v>0</v>
      </c>
      <c r="Q1368">
        <f>主动技能!W1371</f>
        <v>0</v>
      </c>
      <c r="R1368">
        <f>主动技能!X1371</f>
        <v>0</v>
      </c>
      <c r="S1368">
        <f>主动技能!Y1371</f>
        <v>100</v>
      </c>
      <c r="T1368">
        <f>主动技能!Z1371</f>
        <v>125</v>
      </c>
      <c r="U1368">
        <f>主动技能!AB1371</f>
        <v>706</v>
      </c>
      <c r="V1368">
        <f>主动技能!AC1371</f>
        <v>0</v>
      </c>
      <c r="W1368">
        <f>主动技能!AD1371</f>
        <v>0</v>
      </c>
      <c r="X1368" s="1">
        <v>0</v>
      </c>
      <c r="Y1368" s="1">
        <v>0</v>
      </c>
      <c r="Z1368" s="1">
        <v>0</v>
      </c>
    </row>
    <row r="1369" spans="1:26" x14ac:dyDescent="0.15">
      <c r="A1369">
        <f>主动技能!B1372</f>
        <v>1366</v>
      </c>
      <c r="B1369" s="4" t="str">
        <f>主动技能!H1372</f>
        <v>死神之舞</v>
      </c>
      <c r="C1369" s="4" t="str">
        <f>主动技能!I1372</f>
        <v>对敌方单体造成125%攻击力（+870）点伤害。并附带流血，且标记目标，如果目标死亡则回复自身生命。</v>
      </c>
      <c r="D1369" s="4">
        <f>VLOOKUP(主动技能!J1372,对应表!F:G,2,FALSE)</f>
        <v>1</v>
      </c>
      <c r="E1369" s="4">
        <f>VLOOKUP(主动技能!K1372,对应表!J:K,2,FALSE)</f>
        <v>2</v>
      </c>
      <c r="F1369" s="4">
        <f>VLOOKUP(主动技能!L1372,对应表!N:O,2,FALSE)</f>
        <v>1</v>
      </c>
      <c r="G1369" s="4">
        <f>IF(主动技能!M1372="必中",2,1)</f>
        <v>1</v>
      </c>
      <c r="H1369" s="4">
        <f>主动技能!N1372</f>
        <v>100</v>
      </c>
      <c r="I1369" s="4">
        <f>主动技能!O1372</f>
        <v>0</v>
      </c>
      <c r="J1369">
        <f>主动技能!P1372</f>
        <v>0</v>
      </c>
      <c r="K1369">
        <f>主动技能!Q1372</f>
        <v>0</v>
      </c>
      <c r="L1369">
        <f>主动技能!R1372</f>
        <v>0</v>
      </c>
      <c r="M1369">
        <f>主动技能!S1372</f>
        <v>0</v>
      </c>
      <c r="N1369" t="str">
        <f>IF(主动技能!T1372="","",主动技能!T1372)</f>
        <v>1:100:2:0|91:100:5:0</v>
      </c>
      <c r="O1369" t="str">
        <f>IF(主动技能!U1372="","",主动技能!U1372)</f>
        <v/>
      </c>
      <c r="P1369">
        <f>主动技能!V1372</f>
        <v>0</v>
      </c>
      <c r="Q1369">
        <f>主动技能!W1372</f>
        <v>0</v>
      </c>
      <c r="R1369">
        <f>主动技能!X1372</f>
        <v>0</v>
      </c>
      <c r="S1369">
        <f>主动技能!Y1372</f>
        <v>100</v>
      </c>
      <c r="T1369">
        <f>主动技能!Z1372</f>
        <v>125</v>
      </c>
      <c r="U1369">
        <f>主动技能!AB1372</f>
        <v>870</v>
      </c>
      <c r="V1369">
        <f>主动技能!AC1372</f>
        <v>0</v>
      </c>
      <c r="W1369">
        <f>主动技能!AD1372</f>
        <v>0</v>
      </c>
      <c r="X1369" s="1">
        <v>0</v>
      </c>
      <c r="Y1369" s="1">
        <v>0</v>
      </c>
      <c r="Z1369" s="1">
        <v>0</v>
      </c>
    </row>
    <row r="1370" spans="1:26" x14ac:dyDescent="0.15">
      <c r="A1370">
        <f>主动技能!B1373</f>
        <v>1367</v>
      </c>
      <c r="B1370" s="4" t="str">
        <f>主动技能!H1373</f>
        <v>死神之舞</v>
      </c>
      <c r="C1370" s="4" t="str">
        <f>主动技能!I1373</f>
        <v>对敌方单体造成125%攻击力（+1071）点伤害。并附带流血，且标记目标，如果目标死亡则回复自身生命。</v>
      </c>
      <c r="D1370" s="4">
        <f>VLOOKUP(主动技能!J1373,对应表!F:G,2,FALSE)</f>
        <v>1</v>
      </c>
      <c r="E1370" s="4">
        <f>VLOOKUP(主动技能!K1373,对应表!J:K,2,FALSE)</f>
        <v>2</v>
      </c>
      <c r="F1370" s="4">
        <f>VLOOKUP(主动技能!L1373,对应表!N:O,2,FALSE)</f>
        <v>1</v>
      </c>
      <c r="G1370" s="4">
        <f>IF(主动技能!M1373="必中",2,1)</f>
        <v>1</v>
      </c>
      <c r="H1370" s="4">
        <f>主动技能!N1373</f>
        <v>100</v>
      </c>
      <c r="I1370" s="4">
        <f>主动技能!O1373</f>
        <v>0</v>
      </c>
      <c r="J1370">
        <f>主动技能!P1373</f>
        <v>0</v>
      </c>
      <c r="K1370">
        <f>主动技能!Q1373</f>
        <v>0</v>
      </c>
      <c r="L1370">
        <f>主动技能!R1373</f>
        <v>0</v>
      </c>
      <c r="M1370">
        <f>主动技能!S1373</f>
        <v>0</v>
      </c>
      <c r="N1370" t="str">
        <f>IF(主动技能!T1373="","",主动技能!T1373)</f>
        <v>1:100:2:0|91:100:5:0</v>
      </c>
      <c r="O1370" t="str">
        <f>IF(主动技能!U1373="","",主动技能!U1373)</f>
        <v/>
      </c>
      <c r="P1370">
        <f>主动技能!V1373</f>
        <v>0</v>
      </c>
      <c r="Q1370">
        <f>主动技能!W1373</f>
        <v>0</v>
      </c>
      <c r="R1370">
        <f>主动技能!X1373</f>
        <v>0</v>
      </c>
      <c r="S1370">
        <f>主动技能!Y1373</f>
        <v>100</v>
      </c>
      <c r="T1370">
        <f>主动技能!Z1373</f>
        <v>125</v>
      </c>
      <c r="U1370">
        <f>主动技能!AB1373</f>
        <v>1071</v>
      </c>
      <c r="V1370">
        <f>主动技能!AC1373</f>
        <v>0</v>
      </c>
      <c r="W1370">
        <f>主动技能!AD1373</f>
        <v>0</v>
      </c>
      <c r="X1370" s="1">
        <v>0</v>
      </c>
      <c r="Y1370" s="1">
        <v>0</v>
      </c>
      <c r="Z1370" s="1">
        <v>0</v>
      </c>
    </row>
    <row r="1371" spans="1:26" x14ac:dyDescent="0.15">
      <c r="A1371">
        <f>主动技能!B1374</f>
        <v>1368</v>
      </c>
      <c r="B1371" s="4" t="str">
        <f>主动技能!H1374</f>
        <v>死神之舞</v>
      </c>
      <c r="C1371" s="4" t="str">
        <f>主动技能!I1374</f>
        <v>对敌方单体造成125%攻击力（+1320）点伤害。并附带流血，且标记目标，如果目标死亡则回复自身生命。</v>
      </c>
      <c r="D1371" s="4">
        <f>VLOOKUP(主动技能!J1374,对应表!F:G,2,FALSE)</f>
        <v>1</v>
      </c>
      <c r="E1371" s="4">
        <f>VLOOKUP(主动技能!K1374,对应表!J:K,2,FALSE)</f>
        <v>2</v>
      </c>
      <c r="F1371" s="4">
        <f>VLOOKUP(主动技能!L1374,对应表!N:O,2,FALSE)</f>
        <v>1</v>
      </c>
      <c r="G1371" s="4">
        <f>IF(主动技能!M1374="必中",2,1)</f>
        <v>1</v>
      </c>
      <c r="H1371" s="4">
        <f>主动技能!N1374</f>
        <v>100</v>
      </c>
      <c r="I1371" s="4">
        <f>主动技能!O1374</f>
        <v>0</v>
      </c>
      <c r="J1371">
        <f>主动技能!P1374</f>
        <v>0</v>
      </c>
      <c r="K1371">
        <f>主动技能!Q1374</f>
        <v>0</v>
      </c>
      <c r="L1371">
        <f>主动技能!R1374</f>
        <v>0</v>
      </c>
      <c r="M1371">
        <f>主动技能!S1374</f>
        <v>0</v>
      </c>
      <c r="N1371" t="str">
        <f>IF(主动技能!T1374="","",主动技能!T1374)</f>
        <v>1:100:2:0|91:100:5:0</v>
      </c>
      <c r="O1371" t="str">
        <f>IF(主动技能!U1374="","",主动技能!U1374)</f>
        <v/>
      </c>
      <c r="P1371">
        <f>主动技能!V1374</f>
        <v>0</v>
      </c>
      <c r="Q1371">
        <f>主动技能!W1374</f>
        <v>0</v>
      </c>
      <c r="R1371">
        <f>主动技能!X1374</f>
        <v>0</v>
      </c>
      <c r="S1371">
        <f>主动技能!Y1374</f>
        <v>100</v>
      </c>
      <c r="T1371">
        <f>主动技能!Z1374</f>
        <v>125</v>
      </c>
      <c r="U1371">
        <f>主动技能!AB1374</f>
        <v>1320</v>
      </c>
      <c r="V1371">
        <f>主动技能!AC1374</f>
        <v>0</v>
      </c>
      <c r="W1371">
        <f>主动技能!AD1374</f>
        <v>0</v>
      </c>
      <c r="X1371" s="1">
        <v>0</v>
      </c>
      <c r="Y1371" s="1">
        <v>0</v>
      </c>
      <c r="Z1371" s="1">
        <v>0</v>
      </c>
    </row>
    <row r="1372" spans="1:26" x14ac:dyDescent="0.15">
      <c r="A1372">
        <f>主动技能!B1375</f>
        <v>1369</v>
      </c>
      <c r="B1372" s="4" t="str">
        <f>主动技能!H1375</f>
        <v>死神之舞</v>
      </c>
      <c r="C1372" s="4" t="str">
        <f>主动技能!I1375</f>
        <v>对敌方单体造成125%攻击力（+1625）点伤害。并附带流血，且标记目标，如果目标死亡则回复自身生命。</v>
      </c>
      <c r="D1372" s="4">
        <f>VLOOKUP(主动技能!J1375,对应表!F:G,2,FALSE)</f>
        <v>1</v>
      </c>
      <c r="E1372" s="4">
        <f>VLOOKUP(主动技能!K1375,对应表!J:K,2,FALSE)</f>
        <v>2</v>
      </c>
      <c r="F1372" s="4">
        <f>VLOOKUP(主动技能!L1375,对应表!N:O,2,FALSE)</f>
        <v>1</v>
      </c>
      <c r="G1372" s="4">
        <f>IF(主动技能!M1375="必中",2,1)</f>
        <v>1</v>
      </c>
      <c r="H1372" s="4">
        <f>主动技能!N1375</f>
        <v>100</v>
      </c>
      <c r="I1372" s="4">
        <f>主动技能!O1375</f>
        <v>0</v>
      </c>
      <c r="J1372">
        <f>主动技能!P1375</f>
        <v>0</v>
      </c>
      <c r="K1372">
        <f>主动技能!Q1375</f>
        <v>0</v>
      </c>
      <c r="L1372">
        <f>主动技能!R1375</f>
        <v>0</v>
      </c>
      <c r="M1372">
        <f>主动技能!S1375</f>
        <v>0</v>
      </c>
      <c r="N1372" t="str">
        <f>IF(主动技能!T1375="","",主动技能!T1375)</f>
        <v>1:100:2:0|91:100:5:0</v>
      </c>
      <c r="O1372" t="str">
        <f>IF(主动技能!U1375="","",主动技能!U1375)</f>
        <v/>
      </c>
      <c r="P1372">
        <f>主动技能!V1375</f>
        <v>0</v>
      </c>
      <c r="Q1372">
        <f>主动技能!W1375</f>
        <v>0</v>
      </c>
      <c r="R1372">
        <f>主动技能!X1375</f>
        <v>0</v>
      </c>
      <c r="S1372">
        <f>主动技能!Y1375</f>
        <v>100</v>
      </c>
      <c r="T1372">
        <f>主动技能!Z1375</f>
        <v>125</v>
      </c>
      <c r="U1372">
        <f>主动技能!AB1375</f>
        <v>1625</v>
      </c>
      <c r="V1372">
        <f>主动技能!AC1375</f>
        <v>0</v>
      </c>
      <c r="W1372">
        <f>主动技能!AD1375</f>
        <v>0</v>
      </c>
      <c r="X1372" s="1">
        <v>0</v>
      </c>
      <c r="Y1372" s="1">
        <v>0</v>
      </c>
      <c r="Z1372" s="1">
        <v>0</v>
      </c>
    </row>
    <row r="1373" spans="1:26" x14ac:dyDescent="0.15">
      <c r="A1373">
        <f>主动技能!B1376</f>
        <v>1370</v>
      </c>
      <c r="B1373" s="4" t="str">
        <f>主动技能!H1376</f>
        <v>死神之舞</v>
      </c>
      <c r="C1373" s="4" t="str">
        <f>主动技能!I1376</f>
        <v>对敌方单体造成125%攻击力（+2001）点伤害。并附带流血，且标记目标，如果目标死亡则回复自身生命。</v>
      </c>
      <c r="D1373" s="4">
        <f>VLOOKUP(主动技能!J1376,对应表!F:G,2,FALSE)</f>
        <v>1</v>
      </c>
      <c r="E1373" s="4">
        <f>VLOOKUP(主动技能!K1376,对应表!J:K,2,FALSE)</f>
        <v>2</v>
      </c>
      <c r="F1373" s="4">
        <f>VLOOKUP(主动技能!L1376,对应表!N:O,2,FALSE)</f>
        <v>1</v>
      </c>
      <c r="G1373" s="4">
        <f>IF(主动技能!M1376="必中",2,1)</f>
        <v>1</v>
      </c>
      <c r="H1373" s="4">
        <f>主动技能!N1376</f>
        <v>100</v>
      </c>
      <c r="I1373" s="4">
        <f>主动技能!O1376</f>
        <v>0</v>
      </c>
      <c r="J1373">
        <f>主动技能!P1376</f>
        <v>0</v>
      </c>
      <c r="K1373">
        <f>主动技能!Q1376</f>
        <v>0</v>
      </c>
      <c r="L1373">
        <f>主动技能!R1376</f>
        <v>0</v>
      </c>
      <c r="M1373">
        <f>主动技能!S1376</f>
        <v>0</v>
      </c>
      <c r="N1373" t="str">
        <f>IF(主动技能!T1376="","",主动技能!T1376)</f>
        <v>1:100:2:0|91:100:5:0</v>
      </c>
      <c r="O1373" t="str">
        <f>IF(主动技能!U1376="","",主动技能!U1376)</f>
        <v/>
      </c>
      <c r="P1373">
        <f>主动技能!V1376</f>
        <v>0</v>
      </c>
      <c r="Q1373">
        <f>主动技能!W1376</f>
        <v>0</v>
      </c>
      <c r="R1373">
        <f>主动技能!X1376</f>
        <v>0</v>
      </c>
      <c r="S1373">
        <f>主动技能!Y1376</f>
        <v>100</v>
      </c>
      <c r="T1373">
        <f>主动技能!Z1376</f>
        <v>125</v>
      </c>
      <c r="U1373">
        <f>主动技能!AB1376</f>
        <v>2001</v>
      </c>
      <c r="V1373">
        <f>主动技能!AC1376</f>
        <v>0</v>
      </c>
      <c r="W1373">
        <f>主动技能!AD1376</f>
        <v>0</v>
      </c>
      <c r="X1373" s="1">
        <v>0</v>
      </c>
      <c r="Y1373" s="1">
        <v>0</v>
      </c>
      <c r="Z1373" s="1">
        <v>0</v>
      </c>
    </row>
    <row r="1374" spans="1:26" x14ac:dyDescent="0.15">
      <c r="A1374">
        <f>主动技能!B1377</f>
        <v>1371</v>
      </c>
      <c r="B1374" s="4" t="str">
        <f>主动技能!H1377</f>
        <v>死神之舞</v>
      </c>
      <c r="C1374" s="4" t="str">
        <f>主动技能!I1377</f>
        <v>对敌方单体造成125%攻击力（+2463）点伤害。并附带流血，且标记目标，如果目标死亡则回复自身生命。</v>
      </c>
      <c r="D1374" s="4">
        <f>VLOOKUP(主动技能!J1377,对应表!F:G,2,FALSE)</f>
        <v>1</v>
      </c>
      <c r="E1374" s="4">
        <f>VLOOKUP(主动技能!K1377,对应表!J:K,2,FALSE)</f>
        <v>2</v>
      </c>
      <c r="F1374" s="4">
        <f>VLOOKUP(主动技能!L1377,对应表!N:O,2,FALSE)</f>
        <v>1</v>
      </c>
      <c r="G1374" s="4">
        <f>IF(主动技能!M1377="必中",2,1)</f>
        <v>1</v>
      </c>
      <c r="H1374" s="4">
        <f>主动技能!N1377</f>
        <v>100</v>
      </c>
      <c r="I1374" s="4">
        <f>主动技能!O1377</f>
        <v>0</v>
      </c>
      <c r="J1374">
        <f>主动技能!P1377</f>
        <v>0</v>
      </c>
      <c r="K1374">
        <f>主动技能!Q1377</f>
        <v>0</v>
      </c>
      <c r="L1374">
        <f>主动技能!R1377</f>
        <v>0</v>
      </c>
      <c r="M1374">
        <f>主动技能!S1377</f>
        <v>0</v>
      </c>
      <c r="N1374" t="str">
        <f>IF(主动技能!T1377="","",主动技能!T1377)</f>
        <v>1:100:2:0|91:100:5:0</v>
      </c>
      <c r="O1374" t="str">
        <f>IF(主动技能!U1377="","",主动技能!U1377)</f>
        <v/>
      </c>
      <c r="P1374">
        <f>主动技能!V1377</f>
        <v>0</v>
      </c>
      <c r="Q1374">
        <f>主动技能!W1377</f>
        <v>0</v>
      </c>
      <c r="R1374">
        <f>主动技能!X1377</f>
        <v>0</v>
      </c>
      <c r="S1374">
        <f>主动技能!Y1377</f>
        <v>100</v>
      </c>
      <c r="T1374">
        <f>主动技能!Z1377</f>
        <v>125</v>
      </c>
      <c r="U1374">
        <f>主动技能!AB1377</f>
        <v>2463</v>
      </c>
      <c r="V1374">
        <f>主动技能!AC1377</f>
        <v>0</v>
      </c>
      <c r="W1374">
        <f>主动技能!AD1377</f>
        <v>0</v>
      </c>
      <c r="X1374" s="1">
        <v>0</v>
      </c>
      <c r="Y1374" s="1">
        <v>0</v>
      </c>
      <c r="Z1374" s="1">
        <v>0</v>
      </c>
    </row>
    <row r="1375" spans="1:26" x14ac:dyDescent="0.15">
      <c r="A1375">
        <f>主动技能!B1378</f>
        <v>1372</v>
      </c>
      <c r="B1375" s="4" t="str">
        <f>主动技能!H1378</f>
        <v>死神之舞</v>
      </c>
      <c r="C1375" s="4" t="str">
        <f>主动技能!I1378</f>
        <v>对敌方单体造成125%攻击力（+3033）点伤害。并附带流血，且标记目标，如果目标死亡则回复自身生命。</v>
      </c>
      <c r="D1375" s="4">
        <f>VLOOKUP(主动技能!J1378,对应表!F:G,2,FALSE)</f>
        <v>1</v>
      </c>
      <c r="E1375" s="4">
        <f>VLOOKUP(主动技能!K1378,对应表!J:K,2,FALSE)</f>
        <v>2</v>
      </c>
      <c r="F1375" s="4">
        <f>VLOOKUP(主动技能!L1378,对应表!N:O,2,FALSE)</f>
        <v>1</v>
      </c>
      <c r="G1375" s="4">
        <f>IF(主动技能!M1378="必中",2,1)</f>
        <v>1</v>
      </c>
      <c r="H1375" s="4">
        <f>主动技能!N1378</f>
        <v>100</v>
      </c>
      <c r="I1375" s="4">
        <f>主动技能!O1378</f>
        <v>0</v>
      </c>
      <c r="J1375">
        <f>主动技能!P1378</f>
        <v>0</v>
      </c>
      <c r="K1375">
        <f>主动技能!Q1378</f>
        <v>0</v>
      </c>
      <c r="L1375">
        <f>主动技能!R1378</f>
        <v>0</v>
      </c>
      <c r="M1375">
        <f>主动技能!S1378</f>
        <v>0</v>
      </c>
      <c r="N1375" t="str">
        <f>IF(主动技能!T1378="","",主动技能!T1378)</f>
        <v>1:100:2:0|91:100:5:0</v>
      </c>
      <c r="O1375" t="str">
        <f>IF(主动技能!U1378="","",主动技能!U1378)</f>
        <v/>
      </c>
      <c r="P1375">
        <f>主动技能!V1378</f>
        <v>0</v>
      </c>
      <c r="Q1375">
        <f>主动技能!W1378</f>
        <v>0</v>
      </c>
      <c r="R1375">
        <f>主动技能!X1378</f>
        <v>0</v>
      </c>
      <c r="S1375">
        <f>主动技能!Y1378</f>
        <v>100</v>
      </c>
      <c r="T1375">
        <f>主动技能!Z1378</f>
        <v>125</v>
      </c>
      <c r="U1375">
        <f>主动技能!AB1378</f>
        <v>3033</v>
      </c>
      <c r="V1375">
        <f>主动技能!AC1378</f>
        <v>0</v>
      </c>
      <c r="W1375">
        <f>主动技能!AD1378</f>
        <v>0</v>
      </c>
      <c r="X1375" s="1">
        <v>0</v>
      </c>
      <c r="Y1375" s="1">
        <v>0</v>
      </c>
      <c r="Z1375" s="1">
        <v>0</v>
      </c>
    </row>
    <row r="1376" spans="1:26" x14ac:dyDescent="0.15">
      <c r="A1376">
        <f>主动技能!B1379</f>
        <v>1373</v>
      </c>
      <c r="B1376" s="4" t="str">
        <f>主动技能!H1379</f>
        <v>死神之舞</v>
      </c>
      <c r="C1376" s="4" t="str">
        <f>主动技能!I1379</f>
        <v>对敌方单体造成125%攻击力（+3735）点伤害。并附带流血，且标记目标，如果目标死亡则回复自身生命。</v>
      </c>
      <c r="D1376" s="4">
        <f>VLOOKUP(主动技能!J1379,对应表!F:G,2,FALSE)</f>
        <v>1</v>
      </c>
      <c r="E1376" s="4">
        <f>VLOOKUP(主动技能!K1379,对应表!J:K,2,FALSE)</f>
        <v>2</v>
      </c>
      <c r="F1376" s="4">
        <f>VLOOKUP(主动技能!L1379,对应表!N:O,2,FALSE)</f>
        <v>1</v>
      </c>
      <c r="G1376" s="4">
        <f>IF(主动技能!M1379="必中",2,1)</f>
        <v>1</v>
      </c>
      <c r="H1376" s="4">
        <f>主动技能!N1379</f>
        <v>100</v>
      </c>
      <c r="I1376" s="4">
        <f>主动技能!O1379</f>
        <v>0</v>
      </c>
      <c r="J1376">
        <f>主动技能!P1379</f>
        <v>0</v>
      </c>
      <c r="K1376">
        <f>主动技能!Q1379</f>
        <v>0</v>
      </c>
      <c r="L1376">
        <f>主动技能!R1379</f>
        <v>0</v>
      </c>
      <c r="M1376">
        <f>主动技能!S1379</f>
        <v>0</v>
      </c>
      <c r="N1376" t="str">
        <f>IF(主动技能!T1379="","",主动技能!T1379)</f>
        <v>1:100:2:0|91:100:5:0</v>
      </c>
      <c r="O1376" t="str">
        <f>IF(主动技能!U1379="","",主动技能!U1379)</f>
        <v/>
      </c>
      <c r="P1376">
        <f>主动技能!V1379</f>
        <v>0</v>
      </c>
      <c r="Q1376">
        <f>主动技能!W1379</f>
        <v>0</v>
      </c>
      <c r="R1376">
        <f>主动技能!X1379</f>
        <v>0</v>
      </c>
      <c r="S1376">
        <f>主动技能!Y1379</f>
        <v>100</v>
      </c>
      <c r="T1376">
        <f>主动技能!Z1379</f>
        <v>125</v>
      </c>
      <c r="U1376">
        <f>主动技能!AB1379</f>
        <v>3735</v>
      </c>
      <c r="V1376">
        <f>主动技能!AC1379</f>
        <v>0</v>
      </c>
      <c r="W1376">
        <f>主动技能!AD1379</f>
        <v>0</v>
      </c>
      <c r="X1376" s="1">
        <v>0</v>
      </c>
      <c r="Y1376" s="1">
        <v>0</v>
      </c>
      <c r="Z1376" s="1">
        <v>0</v>
      </c>
    </row>
    <row r="1377" spans="1:26" x14ac:dyDescent="0.15">
      <c r="A1377">
        <f>主动技能!B1380</f>
        <v>1374</v>
      </c>
      <c r="B1377" s="4" t="str">
        <f>主动技能!H1380</f>
        <v>死神之舞</v>
      </c>
      <c r="C1377" s="4" t="str">
        <f>主动技能!I1380</f>
        <v>对敌方单体造成125%攻击力（+4599）点伤害。并附带流血，且标记目标，如果目标死亡则回复自身生命。</v>
      </c>
      <c r="D1377" s="4">
        <f>VLOOKUP(主动技能!J1380,对应表!F:G,2,FALSE)</f>
        <v>1</v>
      </c>
      <c r="E1377" s="4">
        <f>VLOOKUP(主动技能!K1380,对应表!J:K,2,FALSE)</f>
        <v>2</v>
      </c>
      <c r="F1377" s="4">
        <f>VLOOKUP(主动技能!L1380,对应表!N:O,2,FALSE)</f>
        <v>1</v>
      </c>
      <c r="G1377" s="4">
        <f>IF(主动技能!M1380="必中",2,1)</f>
        <v>1</v>
      </c>
      <c r="H1377" s="4">
        <f>主动技能!N1380</f>
        <v>100</v>
      </c>
      <c r="I1377" s="4">
        <f>主动技能!O1380</f>
        <v>0</v>
      </c>
      <c r="J1377">
        <f>主动技能!P1380</f>
        <v>0</v>
      </c>
      <c r="K1377">
        <f>主动技能!Q1380</f>
        <v>0</v>
      </c>
      <c r="L1377">
        <f>主动技能!R1380</f>
        <v>0</v>
      </c>
      <c r="M1377">
        <f>主动技能!S1380</f>
        <v>0</v>
      </c>
      <c r="N1377" t="str">
        <f>IF(主动技能!T1380="","",主动技能!T1380)</f>
        <v>1:100:2:0|91:100:5:0</v>
      </c>
      <c r="O1377" t="str">
        <f>IF(主动技能!U1380="","",主动技能!U1380)</f>
        <v/>
      </c>
      <c r="P1377">
        <f>主动技能!V1380</f>
        <v>0</v>
      </c>
      <c r="Q1377">
        <f>主动技能!W1380</f>
        <v>0</v>
      </c>
      <c r="R1377">
        <f>主动技能!X1380</f>
        <v>0</v>
      </c>
      <c r="S1377">
        <f>主动技能!Y1380</f>
        <v>100</v>
      </c>
      <c r="T1377">
        <f>主动技能!Z1380</f>
        <v>125</v>
      </c>
      <c r="U1377">
        <f>主动技能!AB1380</f>
        <v>4599</v>
      </c>
      <c r="V1377">
        <f>主动技能!AC1380</f>
        <v>0</v>
      </c>
      <c r="W1377">
        <f>主动技能!AD1380</f>
        <v>0</v>
      </c>
      <c r="X1377" s="1">
        <v>0</v>
      </c>
      <c r="Y1377" s="1">
        <v>0</v>
      </c>
      <c r="Z1377" s="1">
        <v>0</v>
      </c>
    </row>
    <row r="1378" spans="1:26" x14ac:dyDescent="0.15">
      <c r="A1378">
        <f>主动技能!B1381</f>
        <v>1375</v>
      </c>
      <c r="B1378" s="4" t="str">
        <f>主动技能!H1381</f>
        <v>死神之舞</v>
      </c>
      <c r="C1378" s="4" t="str">
        <f>主动技能!I1381</f>
        <v>对敌方单体造成125%攻击力（+5663）点伤害。并附带流血，且标记目标，如果目标死亡则回复自身生命。</v>
      </c>
      <c r="D1378" s="4">
        <f>VLOOKUP(主动技能!J1381,对应表!F:G,2,FALSE)</f>
        <v>1</v>
      </c>
      <c r="E1378" s="4">
        <f>VLOOKUP(主动技能!K1381,对应表!J:K,2,FALSE)</f>
        <v>2</v>
      </c>
      <c r="F1378" s="4">
        <f>VLOOKUP(主动技能!L1381,对应表!N:O,2,FALSE)</f>
        <v>1</v>
      </c>
      <c r="G1378" s="4">
        <f>IF(主动技能!M1381="必中",2,1)</f>
        <v>1</v>
      </c>
      <c r="H1378" s="4">
        <f>主动技能!N1381</f>
        <v>100</v>
      </c>
      <c r="I1378" s="4">
        <f>主动技能!O1381</f>
        <v>0</v>
      </c>
      <c r="J1378">
        <f>主动技能!P1381</f>
        <v>0</v>
      </c>
      <c r="K1378">
        <f>主动技能!Q1381</f>
        <v>0</v>
      </c>
      <c r="L1378">
        <f>主动技能!R1381</f>
        <v>0</v>
      </c>
      <c r="M1378">
        <f>主动技能!S1381</f>
        <v>0</v>
      </c>
      <c r="N1378" t="str">
        <f>IF(主动技能!T1381="","",主动技能!T1381)</f>
        <v>1:100:2:0|91:100:5:0</v>
      </c>
      <c r="O1378" t="str">
        <f>IF(主动技能!U1381="","",主动技能!U1381)</f>
        <v/>
      </c>
      <c r="P1378">
        <f>主动技能!V1381</f>
        <v>0</v>
      </c>
      <c r="Q1378">
        <f>主动技能!W1381</f>
        <v>0</v>
      </c>
      <c r="R1378">
        <f>主动技能!X1381</f>
        <v>0</v>
      </c>
      <c r="S1378">
        <f>主动技能!Y1381</f>
        <v>100</v>
      </c>
      <c r="T1378">
        <f>主动技能!Z1381</f>
        <v>125</v>
      </c>
      <c r="U1378">
        <f>主动技能!AB1381</f>
        <v>5663</v>
      </c>
      <c r="V1378">
        <f>主动技能!AC1381</f>
        <v>0</v>
      </c>
      <c r="W1378">
        <f>主动技能!AD1381</f>
        <v>0</v>
      </c>
      <c r="X1378" s="1">
        <v>0</v>
      </c>
      <c r="Y1378" s="1">
        <v>0</v>
      </c>
      <c r="Z1378" s="1">
        <v>0</v>
      </c>
    </row>
    <row r="1379" spans="1:26" x14ac:dyDescent="0.15">
      <c r="A1379">
        <f>主动技能!B1382</f>
        <v>1376</v>
      </c>
      <c r="B1379" s="4" t="str">
        <f>主动技能!H1382</f>
        <v>死神之舞</v>
      </c>
      <c r="C1379" s="4" t="str">
        <f>主动技能!I1382</f>
        <v>对敌方单体造成125%攻击力（+6972）点伤害。并附带流血，且标记目标，如果目标死亡则回复自身生命。</v>
      </c>
      <c r="D1379" s="4">
        <f>VLOOKUP(主动技能!J1382,对应表!F:G,2,FALSE)</f>
        <v>1</v>
      </c>
      <c r="E1379" s="4">
        <f>VLOOKUP(主动技能!K1382,对应表!J:K,2,FALSE)</f>
        <v>2</v>
      </c>
      <c r="F1379" s="4">
        <f>VLOOKUP(主动技能!L1382,对应表!N:O,2,FALSE)</f>
        <v>1</v>
      </c>
      <c r="G1379" s="4">
        <f>IF(主动技能!M1382="必中",2,1)</f>
        <v>1</v>
      </c>
      <c r="H1379" s="4">
        <f>主动技能!N1382</f>
        <v>100</v>
      </c>
      <c r="I1379" s="4">
        <f>主动技能!O1382</f>
        <v>0</v>
      </c>
      <c r="J1379">
        <f>主动技能!P1382</f>
        <v>0</v>
      </c>
      <c r="K1379">
        <f>主动技能!Q1382</f>
        <v>0</v>
      </c>
      <c r="L1379">
        <f>主动技能!R1382</f>
        <v>0</v>
      </c>
      <c r="M1379">
        <f>主动技能!S1382</f>
        <v>0</v>
      </c>
      <c r="N1379" t="str">
        <f>IF(主动技能!T1382="","",主动技能!T1382)</f>
        <v>1:100:2:0|91:100:5:0</v>
      </c>
      <c r="O1379" t="str">
        <f>IF(主动技能!U1382="","",主动技能!U1382)</f>
        <v/>
      </c>
      <c r="P1379">
        <f>主动技能!V1382</f>
        <v>0</v>
      </c>
      <c r="Q1379">
        <f>主动技能!W1382</f>
        <v>0</v>
      </c>
      <c r="R1379">
        <f>主动技能!X1382</f>
        <v>0</v>
      </c>
      <c r="S1379">
        <f>主动技能!Y1382</f>
        <v>100</v>
      </c>
      <c r="T1379">
        <f>主动技能!Z1382</f>
        <v>125</v>
      </c>
      <c r="U1379">
        <f>主动技能!AB1382</f>
        <v>6972</v>
      </c>
      <c r="V1379">
        <f>主动技能!AC1382</f>
        <v>0</v>
      </c>
      <c r="W1379">
        <f>主动技能!AD1382</f>
        <v>0</v>
      </c>
      <c r="X1379" s="1">
        <v>0</v>
      </c>
      <c r="Y1379" s="1">
        <v>0</v>
      </c>
      <c r="Z1379" s="1">
        <v>0</v>
      </c>
    </row>
    <row r="1380" spans="1:26" x14ac:dyDescent="0.15">
      <c r="A1380">
        <f>主动技能!B1383</f>
        <v>1377</v>
      </c>
      <c r="B1380" s="4" t="str">
        <f>主动技能!H1383</f>
        <v>死神之舞</v>
      </c>
      <c r="C1380" s="4" t="str">
        <f>主动技能!I1383</f>
        <v>对敌方单体造成125%攻击力（+8585）点伤害。并附带流血，且标记目标，如果目标死亡则回复自身生命。</v>
      </c>
      <c r="D1380" s="4">
        <f>VLOOKUP(主动技能!J1383,对应表!F:G,2,FALSE)</f>
        <v>1</v>
      </c>
      <c r="E1380" s="4">
        <f>VLOOKUP(主动技能!K1383,对应表!J:K,2,FALSE)</f>
        <v>2</v>
      </c>
      <c r="F1380" s="4">
        <f>VLOOKUP(主动技能!L1383,对应表!N:O,2,FALSE)</f>
        <v>1</v>
      </c>
      <c r="G1380" s="4">
        <f>IF(主动技能!M1383="必中",2,1)</f>
        <v>1</v>
      </c>
      <c r="H1380" s="4">
        <f>主动技能!N1383</f>
        <v>100</v>
      </c>
      <c r="I1380" s="4">
        <f>主动技能!O1383</f>
        <v>0</v>
      </c>
      <c r="J1380">
        <f>主动技能!P1383</f>
        <v>0</v>
      </c>
      <c r="K1380">
        <f>主动技能!Q1383</f>
        <v>0</v>
      </c>
      <c r="L1380">
        <f>主动技能!R1383</f>
        <v>0</v>
      </c>
      <c r="M1380">
        <f>主动技能!S1383</f>
        <v>0</v>
      </c>
      <c r="N1380" t="str">
        <f>IF(主动技能!T1383="","",主动技能!T1383)</f>
        <v>1:100:2:0|91:100:5:0</v>
      </c>
      <c r="O1380" t="str">
        <f>IF(主动技能!U1383="","",主动技能!U1383)</f>
        <v/>
      </c>
      <c r="P1380">
        <f>主动技能!V1383</f>
        <v>0</v>
      </c>
      <c r="Q1380">
        <f>主动技能!W1383</f>
        <v>0</v>
      </c>
      <c r="R1380">
        <f>主动技能!X1383</f>
        <v>0</v>
      </c>
      <c r="S1380">
        <f>主动技能!Y1383</f>
        <v>100</v>
      </c>
      <c r="T1380">
        <f>主动技能!Z1383</f>
        <v>125</v>
      </c>
      <c r="U1380">
        <f>主动技能!AB1383</f>
        <v>8585</v>
      </c>
      <c r="V1380">
        <f>主动技能!AC1383</f>
        <v>0</v>
      </c>
      <c r="W1380">
        <f>主动技能!AD1383</f>
        <v>0</v>
      </c>
      <c r="X1380" s="1">
        <v>0</v>
      </c>
      <c r="Y1380" s="1">
        <v>0</v>
      </c>
      <c r="Z1380" s="1">
        <v>0</v>
      </c>
    </row>
    <row r="1381" spans="1:26" x14ac:dyDescent="0.15">
      <c r="A1381">
        <f>主动技能!B1384</f>
        <v>1378</v>
      </c>
      <c r="B1381" s="4" t="str">
        <f>主动技能!H1384</f>
        <v>死神之舞</v>
      </c>
      <c r="C1381" s="4" t="str">
        <f>主动技能!I1384</f>
        <v>对敌方单体造成125%攻击力（+10570）点伤害。并附带流血，且标记目标，如果目标死亡则回复自身生命。</v>
      </c>
      <c r="D1381" s="4">
        <f>VLOOKUP(主动技能!J1384,对应表!F:G,2,FALSE)</f>
        <v>1</v>
      </c>
      <c r="E1381" s="4">
        <f>VLOOKUP(主动技能!K1384,对应表!J:K,2,FALSE)</f>
        <v>2</v>
      </c>
      <c r="F1381" s="4">
        <f>VLOOKUP(主动技能!L1384,对应表!N:O,2,FALSE)</f>
        <v>1</v>
      </c>
      <c r="G1381" s="4">
        <f>IF(主动技能!M1384="必中",2,1)</f>
        <v>1</v>
      </c>
      <c r="H1381" s="4">
        <f>主动技能!N1384</f>
        <v>100</v>
      </c>
      <c r="I1381" s="4">
        <f>主动技能!O1384</f>
        <v>0</v>
      </c>
      <c r="J1381">
        <f>主动技能!P1384</f>
        <v>0</v>
      </c>
      <c r="K1381">
        <f>主动技能!Q1384</f>
        <v>0</v>
      </c>
      <c r="L1381">
        <f>主动技能!R1384</f>
        <v>0</v>
      </c>
      <c r="M1381">
        <f>主动技能!S1384</f>
        <v>0</v>
      </c>
      <c r="N1381" t="str">
        <f>IF(主动技能!T1384="","",主动技能!T1384)</f>
        <v>1:100:2:0|91:100:5:0</v>
      </c>
      <c r="O1381" t="str">
        <f>IF(主动技能!U1384="","",主动技能!U1384)</f>
        <v/>
      </c>
      <c r="P1381">
        <f>主动技能!V1384</f>
        <v>0</v>
      </c>
      <c r="Q1381">
        <f>主动技能!W1384</f>
        <v>0</v>
      </c>
      <c r="R1381">
        <f>主动技能!X1384</f>
        <v>0</v>
      </c>
      <c r="S1381">
        <f>主动技能!Y1384</f>
        <v>100</v>
      </c>
      <c r="T1381">
        <f>主动技能!Z1384</f>
        <v>125</v>
      </c>
      <c r="U1381">
        <f>主动技能!AB1384</f>
        <v>10570</v>
      </c>
      <c r="V1381">
        <f>主动技能!AC1384</f>
        <v>0</v>
      </c>
      <c r="W1381">
        <f>主动技能!AD1384</f>
        <v>0</v>
      </c>
      <c r="X1381" s="1">
        <v>0</v>
      </c>
      <c r="Y1381" s="1">
        <v>0</v>
      </c>
      <c r="Z1381" s="1">
        <v>0</v>
      </c>
    </row>
    <row r="1382" spans="1:26" x14ac:dyDescent="0.15">
      <c r="A1382">
        <f>主动技能!B1385</f>
        <v>1379</v>
      </c>
      <c r="B1382" s="4" t="str">
        <f>主动技能!H1385</f>
        <v>死神之舞</v>
      </c>
      <c r="C1382" s="4" t="str">
        <f>主动技能!I1385</f>
        <v>对敌方单体造成125%攻击力（+13014）点伤害。并附带流血，且标记目标，如果目标死亡则回复自身生命。</v>
      </c>
      <c r="D1382" s="4">
        <f>VLOOKUP(主动技能!J1385,对应表!F:G,2,FALSE)</f>
        <v>1</v>
      </c>
      <c r="E1382" s="4">
        <f>VLOOKUP(主动技能!K1385,对应表!J:K,2,FALSE)</f>
        <v>2</v>
      </c>
      <c r="F1382" s="4">
        <f>VLOOKUP(主动技能!L1385,对应表!N:O,2,FALSE)</f>
        <v>1</v>
      </c>
      <c r="G1382" s="4">
        <f>IF(主动技能!M1385="必中",2,1)</f>
        <v>1</v>
      </c>
      <c r="H1382" s="4">
        <f>主动技能!N1385</f>
        <v>100</v>
      </c>
      <c r="I1382" s="4">
        <f>主动技能!O1385</f>
        <v>0</v>
      </c>
      <c r="J1382">
        <f>主动技能!P1385</f>
        <v>0</v>
      </c>
      <c r="K1382">
        <f>主动技能!Q1385</f>
        <v>0</v>
      </c>
      <c r="L1382">
        <f>主动技能!R1385</f>
        <v>0</v>
      </c>
      <c r="M1382">
        <f>主动技能!S1385</f>
        <v>0</v>
      </c>
      <c r="N1382" t="str">
        <f>IF(主动技能!T1385="","",主动技能!T1385)</f>
        <v>1:100:2:0|91:100:5:0</v>
      </c>
      <c r="O1382" t="str">
        <f>IF(主动技能!U1385="","",主动技能!U1385)</f>
        <v/>
      </c>
      <c r="P1382">
        <f>主动技能!V1385</f>
        <v>0</v>
      </c>
      <c r="Q1382">
        <f>主动技能!W1385</f>
        <v>0</v>
      </c>
      <c r="R1382">
        <f>主动技能!X1385</f>
        <v>0</v>
      </c>
      <c r="S1382">
        <f>主动技能!Y1385</f>
        <v>100</v>
      </c>
      <c r="T1382">
        <f>主动技能!Z1385</f>
        <v>125</v>
      </c>
      <c r="U1382">
        <f>主动技能!AB1385</f>
        <v>13014</v>
      </c>
      <c r="V1382">
        <f>主动技能!AC1385</f>
        <v>0</v>
      </c>
      <c r="W1382">
        <f>主动技能!AD1385</f>
        <v>0</v>
      </c>
      <c r="X1382" s="1">
        <v>0</v>
      </c>
      <c r="Y1382" s="1">
        <v>0</v>
      </c>
      <c r="Z1382" s="1">
        <v>0</v>
      </c>
    </row>
    <row r="1383" spans="1:26" x14ac:dyDescent="0.15">
      <c r="A1383">
        <f>主动技能!B1386</f>
        <v>1380</v>
      </c>
      <c r="B1383" s="4" t="str">
        <f>主动技能!H1386</f>
        <v>死神之舞</v>
      </c>
      <c r="C1383" s="4" t="str">
        <f>主动技能!I1386</f>
        <v>对敌方单体造成125%攻击力（+16023）点伤害。并附带流血，且标记目标，如果目标死亡则回复自身生命。</v>
      </c>
      <c r="D1383" s="4">
        <f>VLOOKUP(主动技能!J1386,对应表!F:G,2,FALSE)</f>
        <v>1</v>
      </c>
      <c r="E1383" s="4">
        <f>VLOOKUP(主动技能!K1386,对应表!J:K,2,FALSE)</f>
        <v>2</v>
      </c>
      <c r="F1383" s="4">
        <f>VLOOKUP(主动技能!L1386,对应表!N:O,2,FALSE)</f>
        <v>1</v>
      </c>
      <c r="G1383" s="4">
        <f>IF(主动技能!M1386="必中",2,1)</f>
        <v>1</v>
      </c>
      <c r="H1383" s="4">
        <f>主动技能!N1386</f>
        <v>100</v>
      </c>
      <c r="I1383" s="4">
        <f>主动技能!O1386</f>
        <v>0</v>
      </c>
      <c r="J1383">
        <f>主动技能!P1386</f>
        <v>0</v>
      </c>
      <c r="K1383">
        <f>主动技能!Q1386</f>
        <v>0</v>
      </c>
      <c r="L1383">
        <f>主动技能!R1386</f>
        <v>0</v>
      </c>
      <c r="M1383">
        <f>主动技能!S1386</f>
        <v>0</v>
      </c>
      <c r="N1383" t="str">
        <f>IF(主动技能!T1386="","",主动技能!T1386)</f>
        <v>1:100:2:0|91:100:5:0</v>
      </c>
      <c r="O1383" t="str">
        <f>IF(主动技能!U1386="","",主动技能!U1386)</f>
        <v/>
      </c>
      <c r="P1383">
        <f>主动技能!V1386</f>
        <v>0</v>
      </c>
      <c r="Q1383">
        <f>主动技能!W1386</f>
        <v>0</v>
      </c>
      <c r="R1383">
        <f>主动技能!X1386</f>
        <v>0</v>
      </c>
      <c r="S1383">
        <f>主动技能!Y1386</f>
        <v>100</v>
      </c>
      <c r="T1383">
        <f>主动技能!Z1386</f>
        <v>125</v>
      </c>
      <c r="U1383">
        <f>主动技能!AB1386</f>
        <v>16023</v>
      </c>
      <c r="V1383">
        <f>主动技能!AC1386</f>
        <v>0</v>
      </c>
      <c r="W1383">
        <f>主动技能!AD1386</f>
        <v>0</v>
      </c>
      <c r="X1383" s="1">
        <v>0</v>
      </c>
      <c r="Y1383" s="1">
        <v>0</v>
      </c>
      <c r="Z1383" s="1">
        <v>0</v>
      </c>
    </row>
    <row r="1384" spans="1:26" x14ac:dyDescent="0.15">
      <c r="A1384">
        <f>主动技能!B1387</f>
        <v>1381</v>
      </c>
      <c r="B1384" s="4" t="str">
        <f>主动技能!H1387</f>
        <v>琅琊</v>
      </c>
      <c r="C1384" s="4" t="str">
        <f>主动技能!I1387</f>
        <v>对敌方单体攻击，造成100%攻击力（+47）点伤害。</v>
      </c>
      <c r="D1384" s="4">
        <f>VLOOKUP(主动技能!J1387,对应表!F:G,2,FALSE)</f>
        <v>1</v>
      </c>
      <c r="E1384" s="4">
        <f>VLOOKUP(主动技能!K1387,对应表!J:K,2,FALSE)</f>
        <v>1</v>
      </c>
      <c r="F1384" s="4">
        <f>VLOOKUP(主动技能!L1387,对应表!N:O,2,FALSE)</f>
        <v>1</v>
      </c>
      <c r="G1384" s="4">
        <f>IF(主动技能!M1387="必中",2,1)</f>
        <v>1</v>
      </c>
      <c r="H1384" s="4">
        <f>主动技能!N1387</f>
        <v>100</v>
      </c>
      <c r="I1384" s="4">
        <f>主动技能!O1387</f>
        <v>0</v>
      </c>
      <c r="J1384">
        <f>主动技能!P1387</f>
        <v>0</v>
      </c>
      <c r="K1384">
        <f>主动技能!Q1387</f>
        <v>0</v>
      </c>
      <c r="L1384">
        <f>主动技能!R1387</f>
        <v>0</v>
      </c>
      <c r="M1384">
        <f>主动技能!S1387</f>
        <v>0</v>
      </c>
      <c r="N1384" t="str">
        <f>IF(主动技能!T1387="","",主动技能!T1387)</f>
        <v/>
      </c>
      <c r="O1384" t="str">
        <f>IF(主动技能!U1387="","",主动技能!U1387)</f>
        <v/>
      </c>
      <c r="P1384">
        <f>主动技能!V1387</f>
        <v>0</v>
      </c>
      <c r="Q1384">
        <f>主动技能!W1387</f>
        <v>0</v>
      </c>
      <c r="R1384">
        <f>主动技能!X1387</f>
        <v>0</v>
      </c>
      <c r="S1384">
        <f>主动技能!Y1387</f>
        <v>0</v>
      </c>
      <c r="T1384">
        <f>主动技能!Z1387</f>
        <v>100</v>
      </c>
      <c r="U1384">
        <f>主动技能!AB1387</f>
        <v>47</v>
      </c>
      <c r="V1384">
        <f>主动技能!AC1387</f>
        <v>0</v>
      </c>
      <c r="W1384">
        <f>主动技能!AD1387</f>
        <v>0</v>
      </c>
      <c r="X1384" s="1">
        <v>0</v>
      </c>
      <c r="Y1384" s="1">
        <v>0</v>
      </c>
      <c r="Z1384" s="1">
        <v>0</v>
      </c>
    </row>
    <row r="1385" spans="1:26" x14ac:dyDescent="0.15">
      <c r="A1385">
        <f>主动技能!B1388</f>
        <v>1382</v>
      </c>
      <c r="B1385" s="4" t="str">
        <f>主动技能!H1388</f>
        <v>琅琊</v>
      </c>
      <c r="C1385" s="4" t="str">
        <f>主动技能!I1388</f>
        <v>对敌方单体攻击，造成100%攻击力（+70）点伤害。</v>
      </c>
      <c r="D1385" s="4">
        <f>VLOOKUP(主动技能!J1388,对应表!F:G,2,FALSE)</f>
        <v>1</v>
      </c>
      <c r="E1385" s="4">
        <f>VLOOKUP(主动技能!K1388,对应表!J:K,2,FALSE)</f>
        <v>1</v>
      </c>
      <c r="F1385" s="4">
        <f>VLOOKUP(主动技能!L1388,对应表!N:O,2,FALSE)</f>
        <v>1</v>
      </c>
      <c r="G1385" s="4">
        <f>IF(主动技能!M1388="必中",2,1)</f>
        <v>1</v>
      </c>
      <c r="H1385" s="4">
        <f>主动技能!N1388</f>
        <v>100</v>
      </c>
      <c r="I1385" s="4">
        <f>主动技能!O1388</f>
        <v>0</v>
      </c>
      <c r="J1385">
        <f>主动技能!P1388</f>
        <v>0</v>
      </c>
      <c r="K1385">
        <f>主动技能!Q1388</f>
        <v>0</v>
      </c>
      <c r="L1385">
        <f>主动技能!R1388</f>
        <v>0</v>
      </c>
      <c r="M1385">
        <f>主动技能!S1388</f>
        <v>0</v>
      </c>
      <c r="N1385" t="str">
        <f>IF(主动技能!T1388="","",主动技能!T1388)</f>
        <v/>
      </c>
      <c r="O1385" t="str">
        <f>IF(主动技能!U1388="","",主动技能!U1388)</f>
        <v/>
      </c>
      <c r="P1385">
        <f>主动技能!V1388</f>
        <v>0</v>
      </c>
      <c r="Q1385">
        <f>主动技能!W1388</f>
        <v>0</v>
      </c>
      <c r="R1385">
        <f>主动技能!X1388</f>
        <v>0</v>
      </c>
      <c r="S1385">
        <f>主动技能!Y1388</f>
        <v>0</v>
      </c>
      <c r="T1385">
        <f>主动技能!Z1388</f>
        <v>100</v>
      </c>
      <c r="U1385">
        <f>主动技能!AB1388</f>
        <v>70</v>
      </c>
      <c r="V1385">
        <f>主动技能!AC1388</f>
        <v>0</v>
      </c>
      <c r="W1385">
        <f>主动技能!AD1388</f>
        <v>0</v>
      </c>
      <c r="X1385" s="1">
        <v>0</v>
      </c>
      <c r="Y1385" s="1">
        <v>0</v>
      </c>
      <c r="Z1385" s="1">
        <v>0</v>
      </c>
    </row>
    <row r="1386" spans="1:26" x14ac:dyDescent="0.15">
      <c r="A1386">
        <f>主动技能!B1389</f>
        <v>1383</v>
      </c>
      <c r="B1386" s="4" t="str">
        <f>主动技能!H1389</f>
        <v>琅琊</v>
      </c>
      <c r="C1386" s="4" t="str">
        <f>主动技能!I1389</f>
        <v>对敌方单体攻击，造成100%攻击力（+92）点伤害。</v>
      </c>
      <c r="D1386" s="4">
        <f>VLOOKUP(主动技能!J1389,对应表!F:G,2,FALSE)</f>
        <v>1</v>
      </c>
      <c r="E1386" s="4">
        <f>VLOOKUP(主动技能!K1389,对应表!J:K,2,FALSE)</f>
        <v>1</v>
      </c>
      <c r="F1386" s="4">
        <f>VLOOKUP(主动技能!L1389,对应表!N:O,2,FALSE)</f>
        <v>1</v>
      </c>
      <c r="G1386" s="4">
        <f>IF(主动技能!M1389="必中",2,1)</f>
        <v>1</v>
      </c>
      <c r="H1386" s="4">
        <f>主动技能!N1389</f>
        <v>100</v>
      </c>
      <c r="I1386" s="4">
        <f>主动技能!O1389</f>
        <v>0</v>
      </c>
      <c r="J1386">
        <f>主动技能!P1389</f>
        <v>0</v>
      </c>
      <c r="K1386">
        <f>主动技能!Q1389</f>
        <v>0</v>
      </c>
      <c r="L1386">
        <f>主动技能!R1389</f>
        <v>0</v>
      </c>
      <c r="M1386">
        <f>主动技能!S1389</f>
        <v>0</v>
      </c>
      <c r="N1386" t="str">
        <f>IF(主动技能!T1389="","",主动技能!T1389)</f>
        <v/>
      </c>
      <c r="O1386" t="str">
        <f>IF(主动技能!U1389="","",主动技能!U1389)</f>
        <v/>
      </c>
      <c r="P1386">
        <f>主动技能!V1389</f>
        <v>0</v>
      </c>
      <c r="Q1386">
        <f>主动技能!W1389</f>
        <v>0</v>
      </c>
      <c r="R1386">
        <f>主动技能!X1389</f>
        <v>0</v>
      </c>
      <c r="S1386">
        <f>主动技能!Y1389</f>
        <v>0</v>
      </c>
      <c r="T1386">
        <f>主动技能!Z1389</f>
        <v>100</v>
      </c>
      <c r="U1386">
        <f>主动技能!AB1389</f>
        <v>92</v>
      </c>
      <c r="V1386">
        <f>主动技能!AC1389</f>
        <v>0</v>
      </c>
      <c r="W1386">
        <f>主动技能!AD1389</f>
        <v>0</v>
      </c>
      <c r="X1386" s="1">
        <v>0</v>
      </c>
      <c r="Y1386" s="1">
        <v>0</v>
      </c>
      <c r="Z1386" s="1">
        <v>0</v>
      </c>
    </row>
    <row r="1387" spans="1:26" x14ac:dyDescent="0.15">
      <c r="A1387">
        <f>主动技能!B1390</f>
        <v>1384</v>
      </c>
      <c r="B1387" s="4" t="str">
        <f>主动技能!H1390</f>
        <v>琅琊</v>
      </c>
      <c r="C1387" s="4" t="str">
        <f>主动技能!I1390</f>
        <v>对敌方单体攻击，造成100%攻击力（+114）点伤害。</v>
      </c>
      <c r="D1387" s="4">
        <f>VLOOKUP(主动技能!J1390,对应表!F:G,2,FALSE)</f>
        <v>1</v>
      </c>
      <c r="E1387" s="4">
        <f>VLOOKUP(主动技能!K1390,对应表!J:K,2,FALSE)</f>
        <v>1</v>
      </c>
      <c r="F1387" s="4">
        <f>VLOOKUP(主动技能!L1390,对应表!N:O,2,FALSE)</f>
        <v>1</v>
      </c>
      <c r="G1387" s="4">
        <f>IF(主动技能!M1390="必中",2,1)</f>
        <v>1</v>
      </c>
      <c r="H1387" s="4">
        <f>主动技能!N1390</f>
        <v>100</v>
      </c>
      <c r="I1387" s="4">
        <f>主动技能!O1390</f>
        <v>0</v>
      </c>
      <c r="J1387">
        <f>主动技能!P1390</f>
        <v>0</v>
      </c>
      <c r="K1387">
        <f>主动技能!Q1390</f>
        <v>0</v>
      </c>
      <c r="L1387">
        <f>主动技能!R1390</f>
        <v>0</v>
      </c>
      <c r="M1387">
        <f>主动技能!S1390</f>
        <v>0</v>
      </c>
      <c r="N1387" t="str">
        <f>IF(主动技能!T1390="","",主动技能!T1390)</f>
        <v/>
      </c>
      <c r="O1387" t="str">
        <f>IF(主动技能!U1390="","",主动技能!U1390)</f>
        <v/>
      </c>
      <c r="P1387">
        <f>主动技能!V1390</f>
        <v>0</v>
      </c>
      <c r="Q1387">
        <f>主动技能!W1390</f>
        <v>0</v>
      </c>
      <c r="R1387">
        <f>主动技能!X1390</f>
        <v>0</v>
      </c>
      <c r="S1387">
        <f>主动技能!Y1390</f>
        <v>0</v>
      </c>
      <c r="T1387">
        <f>主动技能!Z1390</f>
        <v>100</v>
      </c>
      <c r="U1387">
        <f>主动技能!AB1390</f>
        <v>114</v>
      </c>
      <c r="V1387">
        <f>主动技能!AC1390</f>
        <v>0</v>
      </c>
      <c r="W1387">
        <f>主动技能!AD1390</f>
        <v>0</v>
      </c>
      <c r="X1387" s="1">
        <v>0</v>
      </c>
      <c r="Y1387" s="1">
        <v>0</v>
      </c>
      <c r="Z1387" s="1">
        <v>0</v>
      </c>
    </row>
    <row r="1388" spans="1:26" x14ac:dyDescent="0.15">
      <c r="A1388">
        <f>主动技能!B1391</f>
        <v>1385</v>
      </c>
      <c r="B1388" s="4" t="str">
        <f>主动技能!H1391</f>
        <v>琅琊</v>
      </c>
      <c r="C1388" s="4" t="str">
        <f>主动技能!I1391</f>
        <v>对敌方单体攻击，造成100%攻击力（+141）点伤害。</v>
      </c>
      <c r="D1388" s="4">
        <f>VLOOKUP(主动技能!J1391,对应表!F:G,2,FALSE)</f>
        <v>1</v>
      </c>
      <c r="E1388" s="4">
        <f>VLOOKUP(主动技能!K1391,对应表!J:K,2,FALSE)</f>
        <v>1</v>
      </c>
      <c r="F1388" s="4">
        <f>VLOOKUP(主动技能!L1391,对应表!N:O,2,FALSE)</f>
        <v>1</v>
      </c>
      <c r="G1388" s="4">
        <f>IF(主动技能!M1391="必中",2,1)</f>
        <v>1</v>
      </c>
      <c r="H1388" s="4">
        <f>主动技能!N1391</f>
        <v>100</v>
      </c>
      <c r="I1388" s="4">
        <f>主动技能!O1391</f>
        <v>0</v>
      </c>
      <c r="J1388">
        <f>主动技能!P1391</f>
        <v>0</v>
      </c>
      <c r="K1388">
        <f>主动技能!Q1391</f>
        <v>0</v>
      </c>
      <c r="L1388">
        <f>主动技能!R1391</f>
        <v>0</v>
      </c>
      <c r="M1388">
        <f>主动技能!S1391</f>
        <v>0</v>
      </c>
      <c r="N1388" t="str">
        <f>IF(主动技能!T1391="","",主动技能!T1391)</f>
        <v/>
      </c>
      <c r="O1388" t="str">
        <f>IF(主动技能!U1391="","",主动技能!U1391)</f>
        <v/>
      </c>
      <c r="P1388">
        <f>主动技能!V1391</f>
        <v>0</v>
      </c>
      <c r="Q1388">
        <f>主动技能!W1391</f>
        <v>0</v>
      </c>
      <c r="R1388">
        <f>主动技能!X1391</f>
        <v>0</v>
      </c>
      <c r="S1388">
        <f>主动技能!Y1391</f>
        <v>0</v>
      </c>
      <c r="T1388">
        <f>主动技能!Z1391</f>
        <v>100</v>
      </c>
      <c r="U1388">
        <f>主动技能!AB1391</f>
        <v>141</v>
      </c>
      <c r="V1388">
        <f>主动技能!AC1391</f>
        <v>0</v>
      </c>
      <c r="W1388">
        <f>主动技能!AD1391</f>
        <v>0</v>
      </c>
      <c r="X1388" s="1">
        <v>0</v>
      </c>
      <c r="Y1388" s="1">
        <v>0</v>
      </c>
      <c r="Z1388" s="1">
        <v>0</v>
      </c>
    </row>
    <row r="1389" spans="1:26" x14ac:dyDescent="0.15">
      <c r="A1389">
        <f>主动技能!B1392</f>
        <v>1386</v>
      </c>
      <c r="B1389" s="4" t="str">
        <f>主动技能!H1392</f>
        <v>琅琊</v>
      </c>
      <c r="C1389" s="4" t="str">
        <f>主动技能!I1392</f>
        <v>对敌方单体攻击，造成100%攻击力（+174）点伤害。</v>
      </c>
      <c r="D1389" s="4">
        <f>VLOOKUP(主动技能!J1392,对应表!F:G,2,FALSE)</f>
        <v>1</v>
      </c>
      <c r="E1389" s="4">
        <f>VLOOKUP(主动技能!K1392,对应表!J:K,2,FALSE)</f>
        <v>1</v>
      </c>
      <c r="F1389" s="4">
        <f>VLOOKUP(主动技能!L1392,对应表!N:O,2,FALSE)</f>
        <v>1</v>
      </c>
      <c r="G1389" s="4">
        <f>IF(主动技能!M1392="必中",2,1)</f>
        <v>1</v>
      </c>
      <c r="H1389" s="4">
        <f>主动技能!N1392</f>
        <v>100</v>
      </c>
      <c r="I1389" s="4">
        <f>主动技能!O1392</f>
        <v>0</v>
      </c>
      <c r="J1389">
        <f>主动技能!P1392</f>
        <v>0</v>
      </c>
      <c r="K1389">
        <f>主动技能!Q1392</f>
        <v>0</v>
      </c>
      <c r="L1389">
        <f>主动技能!R1392</f>
        <v>0</v>
      </c>
      <c r="M1389">
        <f>主动技能!S1392</f>
        <v>0</v>
      </c>
      <c r="N1389" t="str">
        <f>IF(主动技能!T1392="","",主动技能!T1392)</f>
        <v/>
      </c>
      <c r="O1389" t="str">
        <f>IF(主动技能!U1392="","",主动技能!U1392)</f>
        <v/>
      </c>
      <c r="P1389">
        <f>主动技能!V1392</f>
        <v>0</v>
      </c>
      <c r="Q1389">
        <f>主动技能!W1392</f>
        <v>0</v>
      </c>
      <c r="R1389">
        <f>主动技能!X1392</f>
        <v>0</v>
      </c>
      <c r="S1389">
        <f>主动技能!Y1392</f>
        <v>0</v>
      </c>
      <c r="T1389">
        <f>主动技能!Z1392</f>
        <v>100</v>
      </c>
      <c r="U1389">
        <f>主动技能!AB1392</f>
        <v>174</v>
      </c>
      <c r="V1389">
        <f>主动技能!AC1392</f>
        <v>0</v>
      </c>
      <c r="W1389">
        <f>主动技能!AD1392</f>
        <v>0</v>
      </c>
      <c r="X1389" s="1">
        <v>0</v>
      </c>
      <c r="Y1389" s="1">
        <v>0</v>
      </c>
      <c r="Z1389" s="1">
        <v>0</v>
      </c>
    </row>
    <row r="1390" spans="1:26" x14ac:dyDescent="0.15">
      <c r="A1390">
        <f>主动技能!B1393</f>
        <v>1387</v>
      </c>
      <c r="B1390" s="4" t="str">
        <f>主动技能!H1393</f>
        <v>琅琊</v>
      </c>
      <c r="C1390" s="4" t="str">
        <f>主动技能!I1393</f>
        <v>对敌方单体攻击，造成100%攻击力（+214）点伤害。</v>
      </c>
      <c r="D1390" s="4">
        <f>VLOOKUP(主动技能!J1393,对应表!F:G,2,FALSE)</f>
        <v>1</v>
      </c>
      <c r="E1390" s="4">
        <f>VLOOKUP(主动技能!K1393,对应表!J:K,2,FALSE)</f>
        <v>1</v>
      </c>
      <c r="F1390" s="4">
        <f>VLOOKUP(主动技能!L1393,对应表!N:O,2,FALSE)</f>
        <v>1</v>
      </c>
      <c r="G1390" s="4">
        <f>IF(主动技能!M1393="必中",2,1)</f>
        <v>1</v>
      </c>
      <c r="H1390" s="4">
        <f>主动技能!N1393</f>
        <v>100</v>
      </c>
      <c r="I1390" s="4">
        <f>主动技能!O1393</f>
        <v>0</v>
      </c>
      <c r="J1390">
        <f>主动技能!P1393</f>
        <v>0</v>
      </c>
      <c r="K1390">
        <f>主动技能!Q1393</f>
        <v>0</v>
      </c>
      <c r="L1390">
        <f>主动技能!R1393</f>
        <v>0</v>
      </c>
      <c r="M1390">
        <f>主动技能!S1393</f>
        <v>0</v>
      </c>
      <c r="N1390" t="str">
        <f>IF(主动技能!T1393="","",主动技能!T1393)</f>
        <v/>
      </c>
      <c r="O1390" t="str">
        <f>IF(主动技能!U1393="","",主动技能!U1393)</f>
        <v/>
      </c>
      <c r="P1390">
        <f>主动技能!V1393</f>
        <v>0</v>
      </c>
      <c r="Q1390">
        <f>主动技能!W1393</f>
        <v>0</v>
      </c>
      <c r="R1390">
        <f>主动技能!X1393</f>
        <v>0</v>
      </c>
      <c r="S1390">
        <f>主动技能!Y1393</f>
        <v>0</v>
      </c>
      <c r="T1390">
        <f>主动技能!Z1393</f>
        <v>100</v>
      </c>
      <c r="U1390">
        <f>主动技能!AB1393</f>
        <v>214</v>
      </c>
      <c r="V1390">
        <f>主动技能!AC1393</f>
        <v>0</v>
      </c>
      <c r="W1390">
        <f>主动技能!AD1393</f>
        <v>0</v>
      </c>
      <c r="X1390" s="1">
        <v>0</v>
      </c>
      <c r="Y1390" s="1">
        <v>0</v>
      </c>
      <c r="Z1390" s="1">
        <v>0</v>
      </c>
    </row>
    <row r="1391" spans="1:26" x14ac:dyDescent="0.15">
      <c r="A1391">
        <f>主动技能!B1394</f>
        <v>1388</v>
      </c>
      <c r="B1391" s="4" t="str">
        <f>主动技能!H1394</f>
        <v>琅琊</v>
      </c>
      <c r="C1391" s="4" t="str">
        <f>主动技能!I1394</f>
        <v>对敌方单体攻击，造成100%攻击力（+264）点伤害。</v>
      </c>
      <c r="D1391" s="4">
        <f>VLOOKUP(主动技能!J1394,对应表!F:G,2,FALSE)</f>
        <v>1</v>
      </c>
      <c r="E1391" s="4">
        <f>VLOOKUP(主动技能!K1394,对应表!J:K,2,FALSE)</f>
        <v>1</v>
      </c>
      <c r="F1391" s="4">
        <f>VLOOKUP(主动技能!L1394,对应表!N:O,2,FALSE)</f>
        <v>1</v>
      </c>
      <c r="G1391" s="4">
        <f>IF(主动技能!M1394="必中",2,1)</f>
        <v>1</v>
      </c>
      <c r="H1391" s="4">
        <f>主动技能!N1394</f>
        <v>100</v>
      </c>
      <c r="I1391" s="4">
        <f>主动技能!O1394</f>
        <v>0</v>
      </c>
      <c r="J1391">
        <f>主动技能!P1394</f>
        <v>0</v>
      </c>
      <c r="K1391">
        <f>主动技能!Q1394</f>
        <v>0</v>
      </c>
      <c r="L1391">
        <f>主动技能!R1394</f>
        <v>0</v>
      </c>
      <c r="M1391">
        <f>主动技能!S1394</f>
        <v>0</v>
      </c>
      <c r="N1391" t="str">
        <f>IF(主动技能!T1394="","",主动技能!T1394)</f>
        <v/>
      </c>
      <c r="O1391" t="str">
        <f>IF(主动技能!U1394="","",主动技能!U1394)</f>
        <v/>
      </c>
      <c r="P1391">
        <f>主动技能!V1394</f>
        <v>0</v>
      </c>
      <c r="Q1391">
        <f>主动技能!W1394</f>
        <v>0</v>
      </c>
      <c r="R1391">
        <f>主动技能!X1394</f>
        <v>0</v>
      </c>
      <c r="S1391">
        <f>主动技能!Y1394</f>
        <v>0</v>
      </c>
      <c r="T1391">
        <f>主动技能!Z1394</f>
        <v>100</v>
      </c>
      <c r="U1391">
        <f>主动技能!AB1394</f>
        <v>264</v>
      </c>
      <c r="V1391">
        <f>主动技能!AC1394</f>
        <v>0</v>
      </c>
      <c r="W1391">
        <f>主动技能!AD1394</f>
        <v>0</v>
      </c>
      <c r="X1391" s="1">
        <v>0</v>
      </c>
      <c r="Y1391" s="1">
        <v>0</v>
      </c>
      <c r="Z1391" s="1">
        <v>0</v>
      </c>
    </row>
    <row r="1392" spans="1:26" x14ac:dyDescent="0.15">
      <c r="A1392">
        <f>主动技能!B1395</f>
        <v>1389</v>
      </c>
      <c r="B1392" s="4" t="str">
        <f>主动技能!H1395</f>
        <v>琅琊</v>
      </c>
      <c r="C1392" s="4" t="str">
        <f>主动技能!I1395</f>
        <v>对敌方单体攻击，造成100%攻击力（+325）点伤害。</v>
      </c>
      <c r="D1392" s="4">
        <f>VLOOKUP(主动技能!J1395,对应表!F:G,2,FALSE)</f>
        <v>1</v>
      </c>
      <c r="E1392" s="4">
        <f>VLOOKUP(主动技能!K1395,对应表!J:K,2,FALSE)</f>
        <v>1</v>
      </c>
      <c r="F1392" s="4">
        <f>VLOOKUP(主动技能!L1395,对应表!N:O,2,FALSE)</f>
        <v>1</v>
      </c>
      <c r="G1392" s="4">
        <f>IF(主动技能!M1395="必中",2,1)</f>
        <v>1</v>
      </c>
      <c r="H1392" s="4">
        <f>主动技能!N1395</f>
        <v>100</v>
      </c>
      <c r="I1392" s="4">
        <f>主动技能!O1395</f>
        <v>0</v>
      </c>
      <c r="J1392">
        <f>主动技能!P1395</f>
        <v>0</v>
      </c>
      <c r="K1392">
        <f>主动技能!Q1395</f>
        <v>0</v>
      </c>
      <c r="L1392">
        <f>主动技能!R1395</f>
        <v>0</v>
      </c>
      <c r="M1392">
        <f>主动技能!S1395</f>
        <v>0</v>
      </c>
      <c r="N1392" t="str">
        <f>IF(主动技能!T1395="","",主动技能!T1395)</f>
        <v/>
      </c>
      <c r="O1392" t="str">
        <f>IF(主动技能!U1395="","",主动技能!U1395)</f>
        <v/>
      </c>
      <c r="P1392">
        <f>主动技能!V1395</f>
        <v>0</v>
      </c>
      <c r="Q1392">
        <f>主动技能!W1395</f>
        <v>0</v>
      </c>
      <c r="R1392">
        <f>主动技能!X1395</f>
        <v>0</v>
      </c>
      <c r="S1392">
        <f>主动技能!Y1395</f>
        <v>0</v>
      </c>
      <c r="T1392">
        <f>主动技能!Z1395</f>
        <v>100</v>
      </c>
      <c r="U1392">
        <f>主动技能!AB1395</f>
        <v>325</v>
      </c>
      <c r="V1392">
        <f>主动技能!AC1395</f>
        <v>0</v>
      </c>
      <c r="W1392">
        <f>主动技能!AD1395</f>
        <v>0</v>
      </c>
      <c r="X1392" s="1">
        <v>0</v>
      </c>
      <c r="Y1392" s="1">
        <v>0</v>
      </c>
      <c r="Z1392" s="1">
        <v>0</v>
      </c>
    </row>
    <row r="1393" spans="1:26" x14ac:dyDescent="0.15">
      <c r="A1393">
        <f>主动技能!B1396</f>
        <v>1390</v>
      </c>
      <c r="B1393" s="4" t="str">
        <f>主动技能!H1396</f>
        <v>琅琊</v>
      </c>
      <c r="C1393" s="4" t="str">
        <f>主动技能!I1396</f>
        <v>对敌方单体攻击，造成100%攻击力（+400）点伤害。</v>
      </c>
      <c r="D1393" s="4">
        <f>VLOOKUP(主动技能!J1396,对应表!F:G,2,FALSE)</f>
        <v>1</v>
      </c>
      <c r="E1393" s="4">
        <f>VLOOKUP(主动技能!K1396,对应表!J:K,2,FALSE)</f>
        <v>1</v>
      </c>
      <c r="F1393" s="4">
        <f>VLOOKUP(主动技能!L1396,对应表!N:O,2,FALSE)</f>
        <v>1</v>
      </c>
      <c r="G1393" s="4">
        <f>IF(主动技能!M1396="必中",2,1)</f>
        <v>1</v>
      </c>
      <c r="H1393" s="4">
        <f>主动技能!N1396</f>
        <v>100</v>
      </c>
      <c r="I1393" s="4">
        <f>主动技能!O1396</f>
        <v>0</v>
      </c>
      <c r="J1393">
        <f>主动技能!P1396</f>
        <v>0</v>
      </c>
      <c r="K1393">
        <f>主动技能!Q1396</f>
        <v>0</v>
      </c>
      <c r="L1393">
        <f>主动技能!R1396</f>
        <v>0</v>
      </c>
      <c r="M1393">
        <f>主动技能!S1396</f>
        <v>0</v>
      </c>
      <c r="N1393" t="str">
        <f>IF(主动技能!T1396="","",主动技能!T1396)</f>
        <v/>
      </c>
      <c r="O1393" t="str">
        <f>IF(主动技能!U1396="","",主动技能!U1396)</f>
        <v/>
      </c>
      <c r="P1393">
        <f>主动技能!V1396</f>
        <v>0</v>
      </c>
      <c r="Q1393">
        <f>主动技能!W1396</f>
        <v>0</v>
      </c>
      <c r="R1393">
        <f>主动技能!X1396</f>
        <v>0</v>
      </c>
      <c r="S1393">
        <f>主动技能!Y1396</f>
        <v>0</v>
      </c>
      <c r="T1393">
        <f>主动技能!Z1396</f>
        <v>100</v>
      </c>
      <c r="U1393">
        <f>主动技能!AB1396</f>
        <v>400</v>
      </c>
      <c r="V1393">
        <f>主动技能!AC1396</f>
        <v>0</v>
      </c>
      <c r="W1393">
        <f>主动技能!AD1396</f>
        <v>0</v>
      </c>
      <c r="X1393" s="1">
        <v>0</v>
      </c>
      <c r="Y1393" s="1">
        <v>0</v>
      </c>
      <c r="Z1393" s="1">
        <v>0</v>
      </c>
    </row>
    <row r="1394" spans="1:26" x14ac:dyDescent="0.15">
      <c r="A1394">
        <f>主动技能!B1397</f>
        <v>1391</v>
      </c>
      <c r="B1394" s="4" t="str">
        <f>主动技能!H1397</f>
        <v>琅琊</v>
      </c>
      <c r="C1394" s="4" t="str">
        <f>主动技能!I1397</f>
        <v>对敌方单体攻击，造成100%攻击力（+492）点伤害。</v>
      </c>
      <c r="D1394" s="4">
        <f>VLOOKUP(主动技能!J1397,对应表!F:G,2,FALSE)</f>
        <v>1</v>
      </c>
      <c r="E1394" s="4">
        <f>VLOOKUP(主动技能!K1397,对应表!J:K,2,FALSE)</f>
        <v>1</v>
      </c>
      <c r="F1394" s="4">
        <f>VLOOKUP(主动技能!L1397,对应表!N:O,2,FALSE)</f>
        <v>1</v>
      </c>
      <c r="G1394" s="4">
        <f>IF(主动技能!M1397="必中",2,1)</f>
        <v>1</v>
      </c>
      <c r="H1394" s="4">
        <f>主动技能!N1397</f>
        <v>100</v>
      </c>
      <c r="I1394" s="4">
        <f>主动技能!O1397</f>
        <v>0</v>
      </c>
      <c r="J1394">
        <f>主动技能!P1397</f>
        <v>0</v>
      </c>
      <c r="K1394">
        <f>主动技能!Q1397</f>
        <v>0</v>
      </c>
      <c r="L1394">
        <f>主动技能!R1397</f>
        <v>0</v>
      </c>
      <c r="M1394">
        <f>主动技能!S1397</f>
        <v>0</v>
      </c>
      <c r="N1394" t="str">
        <f>IF(主动技能!T1397="","",主动技能!T1397)</f>
        <v/>
      </c>
      <c r="O1394" t="str">
        <f>IF(主动技能!U1397="","",主动技能!U1397)</f>
        <v/>
      </c>
      <c r="P1394">
        <f>主动技能!V1397</f>
        <v>0</v>
      </c>
      <c r="Q1394">
        <f>主动技能!W1397</f>
        <v>0</v>
      </c>
      <c r="R1394">
        <f>主动技能!X1397</f>
        <v>0</v>
      </c>
      <c r="S1394">
        <f>主动技能!Y1397</f>
        <v>0</v>
      </c>
      <c r="T1394">
        <f>主动技能!Z1397</f>
        <v>100</v>
      </c>
      <c r="U1394">
        <f>主动技能!AB1397</f>
        <v>492</v>
      </c>
      <c r="V1394">
        <f>主动技能!AC1397</f>
        <v>0</v>
      </c>
      <c r="W1394">
        <f>主动技能!AD1397</f>
        <v>0</v>
      </c>
      <c r="X1394" s="1">
        <v>0</v>
      </c>
      <c r="Y1394" s="1">
        <v>0</v>
      </c>
      <c r="Z1394" s="1">
        <v>0</v>
      </c>
    </row>
    <row r="1395" spans="1:26" x14ac:dyDescent="0.15">
      <c r="A1395">
        <f>主动技能!B1398</f>
        <v>1392</v>
      </c>
      <c r="B1395" s="4" t="str">
        <f>主动技能!H1398</f>
        <v>琅琊</v>
      </c>
      <c r="C1395" s="4" t="str">
        <f>主动技能!I1398</f>
        <v>对敌方单体攻击，造成100%攻击力（+606）点伤害。</v>
      </c>
      <c r="D1395" s="4">
        <f>VLOOKUP(主动技能!J1398,对应表!F:G,2,FALSE)</f>
        <v>1</v>
      </c>
      <c r="E1395" s="4">
        <f>VLOOKUP(主动技能!K1398,对应表!J:K,2,FALSE)</f>
        <v>1</v>
      </c>
      <c r="F1395" s="4">
        <f>VLOOKUP(主动技能!L1398,对应表!N:O,2,FALSE)</f>
        <v>1</v>
      </c>
      <c r="G1395" s="4">
        <f>IF(主动技能!M1398="必中",2,1)</f>
        <v>1</v>
      </c>
      <c r="H1395" s="4">
        <f>主动技能!N1398</f>
        <v>100</v>
      </c>
      <c r="I1395" s="4">
        <f>主动技能!O1398</f>
        <v>0</v>
      </c>
      <c r="J1395">
        <f>主动技能!P1398</f>
        <v>0</v>
      </c>
      <c r="K1395">
        <f>主动技能!Q1398</f>
        <v>0</v>
      </c>
      <c r="L1395">
        <f>主动技能!R1398</f>
        <v>0</v>
      </c>
      <c r="M1395">
        <f>主动技能!S1398</f>
        <v>0</v>
      </c>
      <c r="N1395" t="str">
        <f>IF(主动技能!T1398="","",主动技能!T1398)</f>
        <v/>
      </c>
      <c r="O1395" t="str">
        <f>IF(主动技能!U1398="","",主动技能!U1398)</f>
        <v/>
      </c>
      <c r="P1395">
        <f>主动技能!V1398</f>
        <v>0</v>
      </c>
      <c r="Q1395">
        <f>主动技能!W1398</f>
        <v>0</v>
      </c>
      <c r="R1395">
        <f>主动技能!X1398</f>
        <v>0</v>
      </c>
      <c r="S1395">
        <f>主动技能!Y1398</f>
        <v>0</v>
      </c>
      <c r="T1395">
        <f>主动技能!Z1398</f>
        <v>100</v>
      </c>
      <c r="U1395">
        <f>主动技能!AB1398</f>
        <v>606</v>
      </c>
      <c r="V1395">
        <f>主动技能!AC1398</f>
        <v>0</v>
      </c>
      <c r="W1395">
        <f>主动技能!AD1398</f>
        <v>0</v>
      </c>
      <c r="X1395" s="1">
        <v>0</v>
      </c>
      <c r="Y1395" s="1">
        <v>0</v>
      </c>
      <c r="Z1395" s="1">
        <v>0</v>
      </c>
    </row>
    <row r="1396" spans="1:26" x14ac:dyDescent="0.15">
      <c r="A1396">
        <f>主动技能!B1399</f>
        <v>1393</v>
      </c>
      <c r="B1396" s="4" t="str">
        <f>主动技能!H1399</f>
        <v>琅琊</v>
      </c>
      <c r="C1396" s="4" t="str">
        <f>主动技能!I1399</f>
        <v>对敌方单体攻击，造成100%攻击力（+747）点伤害。</v>
      </c>
      <c r="D1396" s="4">
        <f>VLOOKUP(主动技能!J1399,对应表!F:G,2,FALSE)</f>
        <v>1</v>
      </c>
      <c r="E1396" s="4">
        <f>VLOOKUP(主动技能!K1399,对应表!J:K,2,FALSE)</f>
        <v>1</v>
      </c>
      <c r="F1396" s="4">
        <f>VLOOKUP(主动技能!L1399,对应表!N:O,2,FALSE)</f>
        <v>1</v>
      </c>
      <c r="G1396" s="4">
        <f>IF(主动技能!M1399="必中",2,1)</f>
        <v>1</v>
      </c>
      <c r="H1396" s="4">
        <f>主动技能!N1399</f>
        <v>100</v>
      </c>
      <c r="I1396" s="4">
        <f>主动技能!O1399</f>
        <v>0</v>
      </c>
      <c r="J1396">
        <f>主动技能!P1399</f>
        <v>0</v>
      </c>
      <c r="K1396">
        <f>主动技能!Q1399</f>
        <v>0</v>
      </c>
      <c r="L1396">
        <f>主动技能!R1399</f>
        <v>0</v>
      </c>
      <c r="M1396">
        <f>主动技能!S1399</f>
        <v>0</v>
      </c>
      <c r="N1396" t="str">
        <f>IF(主动技能!T1399="","",主动技能!T1399)</f>
        <v/>
      </c>
      <c r="O1396" t="str">
        <f>IF(主动技能!U1399="","",主动技能!U1399)</f>
        <v/>
      </c>
      <c r="P1396">
        <f>主动技能!V1399</f>
        <v>0</v>
      </c>
      <c r="Q1396">
        <f>主动技能!W1399</f>
        <v>0</v>
      </c>
      <c r="R1396">
        <f>主动技能!X1399</f>
        <v>0</v>
      </c>
      <c r="S1396">
        <f>主动技能!Y1399</f>
        <v>0</v>
      </c>
      <c r="T1396">
        <f>主动技能!Z1399</f>
        <v>100</v>
      </c>
      <c r="U1396">
        <f>主动技能!AB1399</f>
        <v>747</v>
      </c>
      <c r="V1396">
        <f>主动技能!AC1399</f>
        <v>0</v>
      </c>
      <c r="W1396">
        <f>主动技能!AD1399</f>
        <v>0</v>
      </c>
      <c r="X1396" s="1">
        <v>0</v>
      </c>
      <c r="Y1396" s="1">
        <v>0</v>
      </c>
      <c r="Z1396" s="1">
        <v>0</v>
      </c>
    </row>
    <row r="1397" spans="1:26" x14ac:dyDescent="0.15">
      <c r="A1397">
        <f>主动技能!B1400</f>
        <v>1394</v>
      </c>
      <c r="B1397" s="4" t="str">
        <f>主动技能!H1400</f>
        <v>琅琊</v>
      </c>
      <c r="C1397" s="4" t="str">
        <f>主动技能!I1400</f>
        <v>对敌方单体攻击，造成100%攻击力（+919）点伤害。</v>
      </c>
      <c r="D1397" s="4">
        <f>VLOOKUP(主动技能!J1400,对应表!F:G,2,FALSE)</f>
        <v>1</v>
      </c>
      <c r="E1397" s="4">
        <f>VLOOKUP(主动技能!K1400,对应表!J:K,2,FALSE)</f>
        <v>1</v>
      </c>
      <c r="F1397" s="4">
        <f>VLOOKUP(主动技能!L1400,对应表!N:O,2,FALSE)</f>
        <v>1</v>
      </c>
      <c r="G1397" s="4">
        <f>IF(主动技能!M1400="必中",2,1)</f>
        <v>1</v>
      </c>
      <c r="H1397" s="4">
        <f>主动技能!N1400</f>
        <v>100</v>
      </c>
      <c r="I1397" s="4">
        <f>主动技能!O1400</f>
        <v>0</v>
      </c>
      <c r="J1397">
        <f>主动技能!P1400</f>
        <v>0</v>
      </c>
      <c r="K1397">
        <f>主动技能!Q1400</f>
        <v>0</v>
      </c>
      <c r="L1397">
        <f>主动技能!R1400</f>
        <v>0</v>
      </c>
      <c r="M1397">
        <f>主动技能!S1400</f>
        <v>0</v>
      </c>
      <c r="N1397" t="str">
        <f>IF(主动技能!T1400="","",主动技能!T1400)</f>
        <v/>
      </c>
      <c r="O1397" t="str">
        <f>IF(主动技能!U1400="","",主动技能!U1400)</f>
        <v/>
      </c>
      <c r="P1397">
        <f>主动技能!V1400</f>
        <v>0</v>
      </c>
      <c r="Q1397">
        <f>主动技能!W1400</f>
        <v>0</v>
      </c>
      <c r="R1397">
        <f>主动技能!X1400</f>
        <v>0</v>
      </c>
      <c r="S1397">
        <f>主动技能!Y1400</f>
        <v>0</v>
      </c>
      <c r="T1397">
        <f>主动技能!Z1400</f>
        <v>100</v>
      </c>
      <c r="U1397">
        <f>主动技能!AB1400</f>
        <v>919</v>
      </c>
      <c r="V1397">
        <f>主动技能!AC1400</f>
        <v>0</v>
      </c>
      <c r="W1397">
        <f>主动技能!AD1400</f>
        <v>0</v>
      </c>
      <c r="X1397" s="1">
        <v>0</v>
      </c>
      <c r="Y1397" s="1">
        <v>0</v>
      </c>
      <c r="Z1397" s="1">
        <v>0</v>
      </c>
    </row>
    <row r="1398" spans="1:26" x14ac:dyDescent="0.15">
      <c r="A1398">
        <f>主动技能!B1401</f>
        <v>1395</v>
      </c>
      <c r="B1398" s="4" t="str">
        <f>主动技能!H1401</f>
        <v>琅琊</v>
      </c>
      <c r="C1398" s="4" t="str">
        <f>主动技能!I1401</f>
        <v>对敌方单体攻击，造成100%攻击力（+1132）点伤害。</v>
      </c>
      <c r="D1398" s="4">
        <f>VLOOKUP(主动技能!J1401,对应表!F:G,2,FALSE)</f>
        <v>1</v>
      </c>
      <c r="E1398" s="4">
        <f>VLOOKUP(主动技能!K1401,对应表!J:K,2,FALSE)</f>
        <v>1</v>
      </c>
      <c r="F1398" s="4">
        <f>VLOOKUP(主动技能!L1401,对应表!N:O,2,FALSE)</f>
        <v>1</v>
      </c>
      <c r="G1398" s="4">
        <f>IF(主动技能!M1401="必中",2,1)</f>
        <v>1</v>
      </c>
      <c r="H1398" s="4">
        <f>主动技能!N1401</f>
        <v>100</v>
      </c>
      <c r="I1398" s="4">
        <f>主动技能!O1401</f>
        <v>0</v>
      </c>
      <c r="J1398">
        <f>主动技能!P1401</f>
        <v>0</v>
      </c>
      <c r="K1398">
        <f>主动技能!Q1401</f>
        <v>0</v>
      </c>
      <c r="L1398">
        <f>主动技能!R1401</f>
        <v>0</v>
      </c>
      <c r="M1398">
        <f>主动技能!S1401</f>
        <v>0</v>
      </c>
      <c r="N1398" t="str">
        <f>IF(主动技能!T1401="","",主动技能!T1401)</f>
        <v/>
      </c>
      <c r="O1398" t="str">
        <f>IF(主动技能!U1401="","",主动技能!U1401)</f>
        <v/>
      </c>
      <c r="P1398">
        <f>主动技能!V1401</f>
        <v>0</v>
      </c>
      <c r="Q1398">
        <f>主动技能!W1401</f>
        <v>0</v>
      </c>
      <c r="R1398">
        <f>主动技能!X1401</f>
        <v>0</v>
      </c>
      <c r="S1398">
        <f>主动技能!Y1401</f>
        <v>0</v>
      </c>
      <c r="T1398">
        <f>主动技能!Z1401</f>
        <v>100</v>
      </c>
      <c r="U1398">
        <f>主动技能!AB1401</f>
        <v>1132</v>
      </c>
      <c r="V1398">
        <f>主动技能!AC1401</f>
        <v>0</v>
      </c>
      <c r="W1398">
        <f>主动技能!AD1401</f>
        <v>0</v>
      </c>
      <c r="X1398" s="1">
        <v>0</v>
      </c>
      <c r="Y1398" s="1">
        <v>0</v>
      </c>
      <c r="Z1398" s="1">
        <v>0</v>
      </c>
    </row>
    <row r="1399" spans="1:26" x14ac:dyDescent="0.15">
      <c r="A1399">
        <f>主动技能!B1402</f>
        <v>1396</v>
      </c>
      <c r="B1399" s="4" t="str">
        <f>主动技能!H1402</f>
        <v>琅琊</v>
      </c>
      <c r="C1399" s="4" t="str">
        <f>主动技能!I1402</f>
        <v>对敌方单体攻击，造成100%攻击力（+1394）点伤害。</v>
      </c>
      <c r="D1399" s="4">
        <f>VLOOKUP(主动技能!J1402,对应表!F:G,2,FALSE)</f>
        <v>1</v>
      </c>
      <c r="E1399" s="4">
        <f>VLOOKUP(主动技能!K1402,对应表!J:K,2,FALSE)</f>
        <v>1</v>
      </c>
      <c r="F1399" s="4">
        <f>VLOOKUP(主动技能!L1402,对应表!N:O,2,FALSE)</f>
        <v>1</v>
      </c>
      <c r="G1399" s="4">
        <f>IF(主动技能!M1402="必中",2,1)</f>
        <v>1</v>
      </c>
      <c r="H1399" s="4">
        <f>主动技能!N1402</f>
        <v>100</v>
      </c>
      <c r="I1399" s="4">
        <f>主动技能!O1402</f>
        <v>0</v>
      </c>
      <c r="J1399">
        <f>主动技能!P1402</f>
        <v>0</v>
      </c>
      <c r="K1399">
        <f>主动技能!Q1402</f>
        <v>0</v>
      </c>
      <c r="L1399">
        <f>主动技能!R1402</f>
        <v>0</v>
      </c>
      <c r="M1399">
        <f>主动技能!S1402</f>
        <v>0</v>
      </c>
      <c r="N1399" t="str">
        <f>IF(主动技能!T1402="","",主动技能!T1402)</f>
        <v/>
      </c>
      <c r="O1399" t="str">
        <f>IF(主动技能!U1402="","",主动技能!U1402)</f>
        <v/>
      </c>
      <c r="P1399">
        <f>主动技能!V1402</f>
        <v>0</v>
      </c>
      <c r="Q1399">
        <f>主动技能!W1402</f>
        <v>0</v>
      </c>
      <c r="R1399">
        <f>主动技能!X1402</f>
        <v>0</v>
      </c>
      <c r="S1399">
        <f>主动技能!Y1402</f>
        <v>0</v>
      </c>
      <c r="T1399">
        <f>主动技能!Z1402</f>
        <v>100</v>
      </c>
      <c r="U1399">
        <f>主动技能!AB1402</f>
        <v>1394</v>
      </c>
      <c r="V1399">
        <f>主动技能!AC1402</f>
        <v>0</v>
      </c>
      <c r="W1399">
        <f>主动技能!AD1402</f>
        <v>0</v>
      </c>
      <c r="X1399" s="1">
        <v>0</v>
      </c>
      <c r="Y1399" s="1">
        <v>0</v>
      </c>
      <c r="Z1399" s="1">
        <v>0</v>
      </c>
    </row>
    <row r="1400" spans="1:26" x14ac:dyDescent="0.15">
      <c r="A1400">
        <f>主动技能!B1403</f>
        <v>1397</v>
      </c>
      <c r="B1400" s="4" t="str">
        <f>主动技能!H1403</f>
        <v>琅琊</v>
      </c>
      <c r="C1400" s="4" t="str">
        <f>主动技能!I1403</f>
        <v>对敌方单体攻击，造成100%攻击力（+1717）点伤害。</v>
      </c>
      <c r="D1400" s="4">
        <f>VLOOKUP(主动技能!J1403,对应表!F:G,2,FALSE)</f>
        <v>1</v>
      </c>
      <c r="E1400" s="4">
        <f>VLOOKUP(主动技能!K1403,对应表!J:K,2,FALSE)</f>
        <v>1</v>
      </c>
      <c r="F1400" s="4">
        <f>VLOOKUP(主动技能!L1403,对应表!N:O,2,FALSE)</f>
        <v>1</v>
      </c>
      <c r="G1400" s="4">
        <f>IF(主动技能!M1403="必中",2,1)</f>
        <v>1</v>
      </c>
      <c r="H1400" s="4">
        <f>主动技能!N1403</f>
        <v>100</v>
      </c>
      <c r="I1400" s="4">
        <f>主动技能!O1403</f>
        <v>0</v>
      </c>
      <c r="J1400">
        <f>主动技能!P1403</f>
        <v>0</v>
      </c>
      <c r="K1400">
        <f>主动技能!Q1403</f>
        <v>0</v>
      </c>
      <c r="L1400">
        <f>主动技能!R1403</f>
        <v>0</v>
      </c>
      <c r="M1400">
        <f>主动技能!S1403</f>
        <v>0</v>
      </c>
      <c r="N1400" t="str">
        <f>IF(主动技能!T1403="","",主动技能!T1403)</f>
        <v/>
      </c>
      <c r="O1400" t="str">
        <f>IF(主动技能!U1403="","",主动技能!U1403)</f>
        <v/>
      </c>
      <c r="P1400">
        <f>主动技能!V1403</f>
        <v>0</v>
      </c>
      <c r="Q1400">
        <f>主动技能!W1403</f>
        <v>0</v>
      </c>
      <c r="R1400">
        <f>主动技能!X1403</f>
        <v>0</v>
      </c>
      <c r="S1400">
        <f>主动技能!Y1403</f>
        <v>0</v>
      </c>
      <c r="T1400">
        <f>主动技能!Z1403</f>
        <v>100</v>
      </c>
      <c r="U1400">
        <f>主动技能!AB1403</f>
        <v>1717</v>
      </c>
      <c r="V1400">
        <f>主动技能!AC1403</f>
        <v>0</v>
      </c>
      <c r="W1400">
        <f>主动技能!AD1403</f>
        <v>0</v>
      </c>
      <c r="X1400" s="1">
        <v>0</v>
      </c>
      <c r="Y1400" s="1">
        <v>0</v>
      </c>
      <c r="Z1400" s="1">
        <v>0</v>
      </c>
    </row>
    <row r="1401" spans="1:26" x14ac:dyDescent="0.15">
      <c r="A1401">
        <f>主动技能!B1404</f>
        <v>1398</v>
      </c>
      <c r="B1401" s="4" t="str">
        <f>主动技能!H1404</f>
        <v>琅琊</v>
      </c>
      <c r="C1401" s="4" t="str">
        <f>主动技能!I1404</f>
        <v>对敌方单体攻击，造成100%攻击力（+2114）点伤害。</v>
      </c>
      <c r="D1401" s="4">
        <f>VLOOKUP(主动技能!J1404,对应表!F:G,2,FALSE)</f>
        <v>1</v>
      </c>
      <c r="E1401" s="4">
        <f>VLOOKUP(主动技能!K1404,对应表!J:K,2,FALSE)</f>
        <v>1</v>
      </c>
      <c r="F1401" s="4">
        <f>VLOOKUP(主动技能!L1404,对应表!N:O,2,FALSE)</f>
        <v>1</v>
      </c>
      <c r="G1401" s="4">
        <f>IF(主动技能!M1404="必中",2,1)</f>
        <v>1</v>
      </c>
      <c r="H1401" s="4">
        <f>主动技能!N1404</f>
        <v>100</v>
      </c>
      <c r="I1401" s="4">
        <f>主动技能!O1404</f>
        <v>0</v>
      </c>
      <c r="J1401">
        <f>主动技能!P1404</f>
        <v>0</v>
      </c>
      <c r="K1401">
        <f>主动技能!Q1404</f>
        <v>0</v>
      </c>
      <c r="L1401">
        <f>主动技能!R1404</f>
        <v>0</v>
      </c>
      <c r="M1401">
        <f>主动技能!S1404</f>
        <v>0</v>
      </c>
      <c r="N1401" t="str">
        <f>IF(主动技能!T1404="","",主动技能!T1404)</f>
        <v/>
      </c>
      <c r="O1401" t="str">
        <f>IF(主动技能!U1404="","",主动技能!U1404)</f>
        <v/>
      </c>
      <c r="P1401">
        <f>主动技能!V1404</f>
        <v>0</v>
      </c>
      <c r="Q1401">
        <f>主动技能!W1404</f>
        <v>0</v>
      </c>
      <c r="R1401">
        <f>主动技能!X1404</f>
        <v>0</v>
      </c>
      <c r="S1401">
        <f>主动技能!Y1404</f>
        <v>0</v>
      </c>
      <c r="T1401">
        <f>主动技能!Z1404</f>
        <v>100</v>
      </c>
      <c r="U1401">
        <f>主动技能!AB1404</f>
        <v>2114</v>
      </c>
      <c r="V1401">
        <f>主动技能!AC1404</f>
        <v>0</v>
      </c>
      <c r="W1401">
        <f>主动技能!AD1404</f>
        <v>0</v>
      </c>
      <c r="X1401" s="1">
        <v>0</v>
      </c>
      <c r="Y1401" s="1">
        <v>0</v>
      </c>
      <c r="Z1401" s="1">
        <v>0</v>
      </c>
    </row>
    <row r="1402" spans="1:26" x14ac:dyDescent="0.15">
      <c r="A1402">
        <f>主动技能!B1405</f>
        <v>1399</v>
      </c>
      <c r="B1402" s="4" t="str">
        <f>主动技能!H1405</f>
        <v>琅琊</v>
      </c>
      <c r="C1402" s="4" t="str">
        <f>主动技能!I1405</f>
        <v>对敌方单体攻击，造成100%攻击力（+2602）点伤害。</v>
      </c>
      <c r="D1402" s="4">
        <f>VLOOKUP(主动技能!J1405,对应表!F:G,2,FALSE)</f>
        <v>1</v>
      </c>
      <c r="E1402" s="4">
        <f>VLOOKUP(主动技能!K1405,对应表!J:K,2,FALSE)</f>
        <v>1</v>
      </c>
      <c r="F1402" s="4">
        <f>VLOOKUP(主动技能!L1405,对应表!N:O,2,FALSE)</f>
        <v>1</v>
      </c>
      <c r="G1402" s="4">
        <f>IF(主动技能!M1405="必中",2,1)</f>
        <v>1</v>
      </c>
      <c r="H1402" s="4">
        <f>主动技能!N1405</f>
        <v>100</v>
      </c>
      <c r="I1402" s="4">
        <f>主动技能!O1405</f>
        <v>0</v>
      </c>
      <c r="J1402">
        <f>主动技能!P1405</f>
        <v>0</v>
      </c>
      <c r="K1402">
        <f>主动技能!Q1405</f>
        <v>0</v>
      </c>
      <c r="L1402">
        <f>主动技能!R1405</f>
        <v>0</v>
      </c>
      <c r="M1402">
        <f>主动技能!S1405</f>
        <v>0</v>
      </c>
      <c r="N1402" t="str">
        <f>IF(主动技能!T1405="","",主动技能!T1405)</f>
        <v/>
      </c>
      <c r="O1402" t="str">
        <f>IF(主动技能!U1405="","",主动技能!U1405)</f>
        <v/>
      </c>
      <c r="P1402">
        <f>主动技能!V1405</f>
        <v>0</v>
      </c>
      <c r="Q1402">
        <f>主动技能!W1405</f>
        <v>0</v>
      </c>
      <c r="R1402">
        <f>主动技能!X1405</f>
        <v>0</v>
      </c>
      <c r="S1402">
        <f>主动技能!Y1405</f>
        <v>0</v>
      </c>
      <c r="T1402">
        <f>主动技能!Z1405</f>
        <v>100</v>
      </c>
      <c r="U1402">
        <f>主动技能!AB1405</f>
        <v>2602</v>
      </c>
      <c r="V1402">
        <f>主动技能!AC1405</f>
        <v>0</v>
      </c>
      <c r="W1402">
        <f>主动技能!AD1405</f>
        <v>0</v>
      </c>
      <c r="X1402" s="1">
        <v>0</v>
      </c>
      <c r="Y1402" s="1">
        <v>0</v>
      </c>
      <c r="Z1402" s="1">
        <v>0</v>
      </c>
    </row>
    <row r="1403" spans="1:26" x14ac:dyDescent="0.15">
      <c r="A1403">
        <f>主动技能!B1406</f>
        <v>1400</v>
      </c>
      <c r="B1403" s="4" t="str">
        <f>主动技能!H1406</f>
        <v>琅琊</v>
      </c>
      <c r="C1403" s="4" t="str">
        <f>主动技能!I1406</f>
        <v>对敌方单体攻击，造成100%攻击力（+3204）点伤害。</v>
      </c>
      <c r="D1403" s="4">
        <f>VLOOKUP(主动技能!J1406,对应表!F:G,2,FALSE)</f>
        <v>1</v>
      </c>
      <c r="E1403" s="4">
        <f>VLOOKUP(主动技能!K1406,对应表!J:K,2,FALSE)</f>
        <v>1</v>
      </c>
      <c r="F1403" s="4">
        <f>VLOOKUP(主动技能!L1406,对应表!N:O,2,FALSE)</f>
        <v>1</v>
      </c>
      <c r="G1403" s="4">
        <f>IF(主动技能!M1406="必中",2,1)</f>
        <v>1</v>
      </c>
      <c r="H1403" s="4">
        <f>主动技能!N1406</f>
        <v>100</v>
      </c>
      <c r="I1403" s="4">
        <f>主动技能!O1406</f>
        <v>0</v>
      </c>
      <c r="J1403">
        <f>主动技能!P1406</f>
        <v>0</v>
      </c>
      <c r="K1403">
        <f>主动技能!Q1406</f>
        <v>0</v>
      </c>
      <c r="L1403">
        <f>主动技能!R1406</f>
        <v>0</v>
      </c>
      <c r="M1403">
        <f>主动技能!S1406</f>
        <v>0</v>
      </c>
      <c r="N1403" t="str">
        <f>IF(主动技能!T1406="","",主动技能!T1406)</f>
        <v/>
      </c>
      <c r="O1403" t="str">
        <f>IF(主动技能!U1406="","",主动技能!U1406)</f>
        <v/>
      </c>
      <c r="P1403">
        <f>主动技能!V1406</f>
        <v>0</v>
      </c>
      <c r="Q1403">
        <f>主动技能!W1406</f>
        <v>0</v>
      </c>
      <c r="R1403">
        <f>主动技能!X1406</f>
        <v>0</v>
      </c>
      <c r="S1403">
        <f>主动技能!Y1406</f>
        <v>0</v>
      </c>
      <c r="T1403">
        <f>主动技能!Z1406</f>
        <v>100</v>
      </c>
      <c r="U1403">
        <f>主动技能!AB1406</f>
        <v>3204</v>
      </c>
      <c r="V1403">
        <f>主动技能!AC1406</f>
        <v>0</v>
      </c>
      <c r="W1403">
        <f>主动技能!AD1406</f>
        <v>0</v>
      </c>
      <c r="X1403" s="1">
        <v>0</v>
      </c>
      <c r="Y1403" s="1">
        <v>0</v>
      </c>
      <c r="Z1403" s="1">
        <v>0</v>
      </c>
    </row>
    <row r="1404" spans="1:26" x14ac:dyDescent="0.15">
      <c r="A1404">
        <f>主动技能!B1407</f>
        <v>1401</v>
      </c>
      <c r="B1404" s="4" t="str">
        <f>主动技能!H1407</f>
        <v>大回春术</v>
      </c>
      <c r="C1404" s="4" t="str">
        <f>主动技能!I1407</f>
        <v>对己方随机3个单位回复生命121</v>
      </c>
      <c r="D1404" s="4">
        <f>VLOOKUP(主动技能!J1407,对应表!F:G,2,FALSE)</f>
        <v>2</v>
      </c>
      <c r="E1404" s="4">
        <f>VLOOKUP(主动技能!K1407,对应表!J:K,2,FALSE)</f>
        <v>3</v>
      </c>
      <c r="F1404" s="4">
        <f>VLOOKUP(主动技能!L1407,对应表!N:O,2,FALSE)</f>
        <v>1</v>
      </c>
      <c r="G1404" s="4">
        <f>IF(主动技能!M1407="必中",2,1)</f>
        <v>2</v>
      </c>
      <c r="H1404" s="4">
        <f>主动技能!N1407</f>
        <v>100</v>
      </c>
      <c r="I1404" s="4">
        <f>主动技能!O1407</f>
        <v>0</v>
      </c>
      <c r="J1404">
        <f>主动技能!P1407</f>
        <v>0</v>
      </c>
      <c r="K1404">
        <f>主动技能!Q1407</f>
        <v>0</v>
      </c>
      <c r="L1404">
        <f>主动技能!R1407</f>
        <v>0</v>
      </c>
      <c r="M1404">
        <f>主动技能!S1407</f>
        <v>0</v>
      </c>
      <c r="N1404" t="str">
        <f>IF(主动技能!T1407="","",主动技能!T1407)</f>
        <v>92:100:3:3</v>
      </c>
      <c r="O1404" t="str">
        <f>IF(主动技能!U1407="","",主动技能!U1407)</f>
        <v/>
      </c>
      <c r="P1404">
        <f>主动技能!V1407</f>
        <v>0</v>
      </c>
      <c r="Q1404">
        <f>主动技能!W1407</f>
        <v>0</v>
      </c>
      <c r="R1404">
        <f>主动技能!X1407</f>
        <v>0</v>
      </c>
      <c r="S1404">
        <f>主动技能!Y1407</f>
        <v>50</v>
      </c>
      <c r="T1404">
        <f>主动技能!Z1407</f>
        <v>0</v>
      </c>
      <c r="U1404">
        <f>主动技能!AB1407</f>
        <v>0</v>
      </c>
      <c r="V1404">
        <f>主动技能!AC1407</f>
        <v>0</v>
      </c>
      <c r="W1404">
        <f>主动技能!AD1407</f>
        <v>0</v>
      </c>
      <c r="X1404" s="1">
        <v>0</v>
      </c>
      <c r="Y1404" s="1">
        <v>0</v>
      </c>
      <c r="Z1404" s="1">
        <v>0</v>
      </c>
    </row>
    <row r="1405" spans="1:26" x14ac:dyDescent="0.15">
      <c r="A1405">
        <f>主动技能!B1408</f>
        <v>1402</v>
      </c>
      <c r="B1405" s="4" t="str">
        <f>主动技能!H1408</f>
        <v>大回春术</v>
      </c>
      <c r="C1405" s="4" t="str">
        <f>主动技能!I1408</f>
        <v>对己方随机3个单位回复生命179</v>
      </c>
      <c r="D1405" s="4">
        <f>VLOOKUP(主动技能!J1408,对应表!F:G,2,FALSE)</f>
        <v>2</v>
      </c>
      <c r="E1405" s="4">
        <f>VLOOKUP(主动技能!K1408,对应表!J:K,2,FALSE)</f>
        <v>3</v>
      </c>
      <c r="F1405" s="4">
        <f>VLOOKUP(主动技能!L1408,对应表!N:O,2,FALSE)</f>
        <v>1</v>
      </c>
      <c r="G1405" s="4">
        <f>IF(主动技能!M1408="必中",2,1)</f>
        <v>2</v>
      </c>
      <c r="H1405" s="4">
        <f>主动技能!N1408</f>
        <v>100</v>
      </c>
      <c r="I1405" s="4">
        <f>主动技能!O1408</f>
        <v>0</v>
      </c>
      <c r="J1405">
        <f>主动技能!P1408</f>
        <v>0</v>
      </c>
      <c r="K1405">
        <f>主动技能!Q1408</f>
        <v>0</v>
      </c>
      <c r="L1405">
        <f>主动技能!R1408</f>
        <v>0</v>
      </c>
      <c r="M1405">
        <f>主动技能!S1408</f>
        <v>0</v>
      </c>
      <c r="N1405" t="str">
        <f>IF(主动技能!T1408="","",主动技能!T1408)</f>
        <v>93:100:3:3</v>
      </c>
      <c r="O1405" t="str">
        <f>IF(主动技能!U1408="","",主动技能!U1408)</f>
        <v/>
      </c>
      <c r="P1405">
        <f>主动技能!V1408</f>
        <v>0</v>
      </c>
      <c r="Q1405">
        <f>主动技能!W1408</f>
        <v>0</v>
      </c>
      <c r="R1405">
        <f>主动技能!X1408</f>
        <v>0</v>
      </c>
      <c r="S1405">
        <f>主动技能!Y1408</f>
        <v>50</v>
      </c>
      <c r="T1405">
        <f>主动技能!Z1408</f>
        <v>0</v>
      </c>
      <c r="U1405">
        <f>主动技能!AB1408</f>
        <v>0</v>
      </c>
      <c r="V1405">
        <f>主动技能!AC1408</f>
        <v>0</v>
      </c>
      <c r="W1405">
        <f>主动技能!AD1408</f>
        <v>0</v>
      </c>
      <c r="X1405" s="1">
        <v>0</v>
      </c>
      <c r="Y1405" s="1">
        <v>0</v>
      </c>
      <c r="Z1405" s="1">
        <v>0</v>
      </c>
    </row>
    <row r="1406" spans="1:26" x14ac:dyDescent="0.15">
      <c r="A1406">
        <f>主动技能!B1409</f>
        <v>1403</v>
      </c>
      <c r="B1406" s="4" t="str">
        <f>主动技能!H1409</f>
        <v>大回春术</v>
      </c>
      <c r="C1406" s="4" t="str">
        <f>主动技能!I1409</f>
        <v>对己方随机3个单位回复生命236</v>
      </c>
      <c r="D1406" s="4">
        <f>VLOOKUP(主动技能!J1409,对应表!F:G,2,FALSE)</f>
        <v>2</v>
      </c>
      <c r="E1406" s="4">
        <f>VLOOKUP(主动技能!K1409,对应表!J:K,2,FALSE)</f>
        <v>3</v>
      </c>
      <c r="F1406" s="4">
        <f>VLOOKUP(主动技能!L1409,对应表!N:O,2,FALSE)</f>
        <v>1</v>
      </c>
      <c r="G1406" s="4">
        <f>IF(主动技能!M1409="必中",2,1)</f>
        <v>2</v>
      </c>
      <c r="H1406" s="4">
        <f>主动技能!N1409</f>
        <v>100</v>
      </c>
      <c r="I1406" s="4">
        <f>主动技能!O1409</f>
        <v>0</v>
      </c>
      <c r="J1406">
        <f>主动技能!P1409</f>
        <v>0</v>
      </c>
      <c r="K1406">
        <f>主动技能!Q1409</f>
        <v>0</v>
      </c>
      <c r="L1406">
        <f>主动技能!R1409</f>
        <v>0</v>
      </c>
      <c r="M1406">
        <f>主动技能!S1409</f>
        <v>0</v>
      </c>
      <c r="N1406" t="str">
        <f>IF(主动技能!T1409="","",主动技能!T1409)</f>
        <v>94:100:3:3</v>
      </c>
      <c r="O1406" t="str">
        <f>IF(主动技能!U1409="","",主动技能!U1409)</f>
        <v/>
      </c>
      <c r="P1406">
        <f>主动技能!V1409</f>
        <v>0</v>
      </c>
      <c r="Q1406">
        <f>主动技能!W1409</f>
        <v>0</v>
      </c>
      <c r="R1406">
        <f>主动技能!X1409</f>
        <v>0</v>
      </c>
      <c r="S1406">
        <f>主动技能!Y1409</f>
        <v>50</v>
      </c>
      <c r="T1406">
        <f>主动技能!Z1409</f>
        <v>0</v>
      </c>
      <c r="U1406">
        <f>主动技能!AB1409</f>
        <v>0</v>
      </c>
      <c r="V1406">
        <f>主动技能!AC1409</f>
        <v>0</v>
      </c>
      <c r="W1406">
        <f>主动技能!AD1409</f>
        <v>0</v>
      </c>
      <c r="X1406" s="1">
        <v>0</v>
      </c>
      <c r="Y1406" s="1">
        <v>0</v>
      </c>
      <c r="Z1406" s="1">
        <v>0</v>
      </c>
    </row>
    <row r="1407" spans="1:26" x14ac:dyDescent="0.15">
      <c r="A1407">
        <f>主动技能!B1410</f>
        <v>1404</v>
      </c>
      <c r="B1407" s="4" t="str">
        <f>主动技能!H1410</f>
        <v>大回春术</v>
      </c>
      <c r="C1407" s="4" t="str">
        <f>主动技能!I1410</f>
        <v>对己方随机3个单位回复生命294</v>
      </c>
      <c r="D1407" s="4">
        <f>VLOOKUP(主动技能!J1410,对应表!F:G,2,FALSE)</f>
        <v>2</v>
      </c>
      <c r="E1407" s="4">
        <f>VLOOKUP(主动技能!K1410,对应表!J:K,2,FALSE)</f>
        <v>3</v>
      </c>
      <c r="F1407" s="4">
        <f>VLOOKUP(主动技能!L1410,对应表!N:O,2,FALSE)</f>
        <v>1</v>
      </c>
      <c r="G1407" s="4">
        <f>IF(主动技能!M1410="必中",2,1)</f>
        <v>2</v>
      </c>
      <c r="H1407" s="4">
        <f>主动技能!N1410</f>
        <v>100</v>
      </c>
      <c r="I1407" s="4">
        <f>主动技能!O1410</f>
        <v>0</v>
      </c>
      <c r="J1407">
        <f>主动技能!P1410</f>
        <v>0</v>
      </c>
      <c r="K1407">
        <f>主动技能!Q1410</f>
        <v>0</v>
      </c>
      <c r="L1407">
        <f>主动技能!R1410</f>
        <v>0</v>
      </c>
      <c r="M1407">
        <f>主动技能!S1410</f>
        <v>0</v>
      </c>
      <c r="N1407" t="str">
        <f>IF(主动技能!T1410="","",主动技能!T1410)</f>
        <v>95:100:3:3</v>
      </c>
      <c r="O1407" t="str">
        <f>IF(主动技能!U1410="","",主动技能!U1410)</f>
        <v/>
      </c>
      <c r="P1407">
        <f>主动技能!V1410</f>
        <v>0</v>
      </c>
      <c r="Q1407">
        <f>主动技能!W1410</f>
        <v>0</v>
      </c>
      <c r="R1407">
        <f>主动技能!X1410</f>
        <v>0</v>
      </c>
      <c r="S1407">
        <f>主动技能!Y1410</f>
        <v>50</v>
      </c>
      <c r="T1407">
        <f>主动技能!Z1410</f>
        <v>0</v>
      </c>
      <c r="U1407">
        <f>主动技能!AB1410</f>
        <v>0</v>
      </c>
      <c r="V1407">
        <f>主动技能!AC1410</f>
        <v>0</v>
      </c>
      <c r="W1407">
        <f>主动技能!AD1410</f>
        <v>0</v>
      </c>
      <c r="X1407" s="1">
        <v>0</v>
      </c>
      <c r="Y1407" s="1">
        <v>0</v>
      </c>
      <c r="Z1407" s="1">
        <v>0</v>
      </c>
    </row>
    <row r="1408" spans="1:26" x14ac:dyDescent="0.15">
      <c r="A1408">
        <f>主动技能!B1411</f>
        <v>1405</v>
      </c>
      <c r="B1408" s="4" t="str">
        <f>主动技能!H1411</f>
        <v>大回春术</v>
      </c>
      <c r="C1408" s="4" t="str">
        <f>主动技能!I1411</f>
        <v>对己方随机3个单位回复生命361</v>
      </c>
      <c r="D1408" s="4">
        <f>VLOOKUP(主动技能!J1411,对应表!F:G,2,FALSE)</f>
        <v>2</v>
      </c>
      <c r="E1408" s="4">
        <f>VLOOKUP(主动技能!K1411,对应表!J:K,2,FALSE)</f>
        <v>3</v>
      </c>
      <c r="F1408" s="4">
        <f>VLOOKUP(主动技能!L1411,对应表!N:O,2,FALSE)</f>
        <v>1</v>
      </c>
      <c r="G1408" s="4">
        <f>IF(主动技能!M1411="必中",2,1)</f>
        <v>2</v>
      </c>
      <c r="H1408" s="4">
        <f>主动技能!N1411</f>
        <v>100</v>
      </c>
      <c r="I1408" s="4">
        <f>主动技能!O1411</f>
        <v>0</v>
      </c>
      <c r="J1408">
        <f>主动技能!P1411</f>
        <v>0</v>
      </c>
      <c r="K1408">
        <f>主动技能!Q1411</f>
        <v>0</v>
      </c>
      <c r="L1408">
        <f>主动技能!R1411</f>
        <v>0</v>
      </c>
      <c r="M1408">
        <f>主动技能!S1411</f>
        <v>0</v>
      </c>
      <c r="N1408" t="str">
        <f>IF(主动技能!T1411="","",主动技能!T1411)</f>
        <v>96:100:3:3</v>
      </c>
      <c r="O1408" t="str">
        <f>IF(主动技能!U1411="","",主动技能!U1411)</f>
        <v/>
      </c>
      <c r="P1408">
        <f>主动技能!V1411</f>
        <v>0</v>
      </c>
      <c r="Q1408">
        <f>主动技能!W1411</f>
        <v>0</v>
      </c>
      <c r="R1408">
        <f>主动技能!X1411</f>
        <v>0</v>
      </c>
      <c r="S1408">
        <f>主动技能!Y1411</f>
        <v>50</v>
      </c>
      <c r="T1408">
        <f>主动技能!Z1411</f>
        <v>0</v>
      </c>
      <c r="U1408">
        <f>主动技能!AB1411</f>
        <v>0</v>
      </c>
      <c r="V1408">
        <f>主动技能!AC1411</f>
        <v>0</v>
      </c>
      <c r="W1408">
        <f>主动技能!AD1411</f>
        <v>0</v>
      </c>
      <c r="X1408" s="1">
        <v>0</v>
      </c>
      <c r="Y1408" s="1">
        <v>0</v>
      </c>
      <c r="Z1408" s="1">
        <v>0</v>
      </c>
    </row>
    <row r="1409" spans="1:26" x14ac:dyDescent="0.15">
      <c r="A1409">
        <f>主动技能!B1412</f>
        <v>1406</v>
      </c>
      <c r="B1409" s="4" t="str">
        <f>主动技能!H1412</f>
        <v>大回春术</v>
      </c>
      <c r="C1409" s="4" t="str">
        <f>主动技能!I1412</f>
        <v>对己方随机3个单位回复生命445</v>
      </c>
      <c r="D1409" s="4">
        <f>VLOOKUP(主动技能!J1412,对应表!F:G,2,FALSE)</f>
        <v>2</v>
      </c>
      <c r="E1409" s="4">
        <f>VLOOKUP(主动技能!K1412,对应表!J:K,2,FALSE)</f>
        <v>3</v>
      </c>
      <c r="F1409" s="4">
        <f>VLOOKUP(主动技能!L1412,对应表!N:O,2,FALSE)</f>
        <v>1</v>
      </c>
      <c r="G1409" s="4">
        <f>IF(主动技能!M1412="必中",2,1)</f>
        <v>2</v>
      </c>
      <c r="H1409" s="4">
        <f>主动技能!N1412</f>
        <v>100</v>
      </c>
      <c r="I1409" s="4">
        <f>主动技能!O1412</f>
        <v>0</v>
      </c>
      <c r="J1409">
        <f>主动技能!P1412</f>
        <v>0</v>
      </c>
      <c r="K1409">
        <f>主动技能!Q1412</f>
        <v>0</v>
      </c>
      <c r="L1409">
        <f>主动技能!R1412</f>
        <v>0</v>
      </c>
      <c r="M1409">
        <f>主动技能!S1412</f>
        <v>0</v>
      </c>
      <c r="N1409" t="str">
        <f>IF(主动技能!T1412="","",主动技能!T1412)</f>
        <v>97:100:3:3</v>
      </c>
      <c r="O1409" t="str">
        <f>IF(主动技能!U1412="","",主动技能!U1412)</f>
        <v/>
      </c>
      <c r="P1409">
        <f>主动技能!V1412</f>
        <v>0</v>
      </c>
      <c r="Q1409">
        <f>主动技能!W1412</f>
        <v>0</v>
      </c>
      <c r="R1409">
        <f>主动技能!X1412</f>
        <v>0</v>
      </c>
      <c r="S1409">
        <f>主动技能!Y1412</f>
        <v>50</v>
      </c>
      <c r="T1409">
        <f>主动技能!Z1412</f>
        <v>0</v>
      </c>
      <c r="U1409">
        <f>主动技能!AB1412</f>
        <v>0</v>
      </c>
      <c r="V1409">
        <f>主动技能!AC1412</f>
        <v>0</v>
      </c>
      <c r="W1409">
        <f>主动技能!AD1412</f>
        <v>0</v>
      </c>
      <c r="X1409" s="1">
        <v>0</v>
      </c>
      <c r="Y1409" s="1">
        <v>0</v>
      </c>
      <c r="Z1409" s="1">
        <v>0</v>
      </c>
    </row>
    <row r="1410" spans="1:26" x14ac:dyDescent="0.15">
      <c r="A1410">
        <f>主动技能!B1413</f>
        <v>1407</v>
      </c>
      <c r="B1410" s="4" t="str">
        <f>主动技能!H1413</f>
        <v>大回春术</v>
      </c>
      <c r="C1410" s="4" t="str">
        <f>主动技能!I1413</f>
        <v>对己方随机3个单位回复生命548</v>
      </c>
      <c r="D1410" s="4">
        <f>VLOOKUP(主动技能!J1413,对应表!F:G,2,FALSE)</f>
        <v>2</v>
      </c>
      <c r="E1410" s="4">
        <f>VLOOKUP(主动技能!K1413,对应表!J:K,2,FALSE)</f>
        <v>3</v>
      </c>
      <c r="F1410" s="4">
        <f>VLOOKUP(主动技能!L1413,对应表!N:O,2,FALSE)</f>
        <v>1</v>
      </c>
      <c r="G1410" s="4">
        <f>IF(主动技能!M1413="必中",2,1)</f>
        <v>2</v>
      </c>
      <c r="H1410" s="4">
        <f>主动技能!N1413</f>
        <v>100</v>
      </c>
      <c r="I1410" s="4">
        <f>主动技能!O1413</f>
        <v>0</v>
      </c>
      <c r="J1410">
        <f>主动技能!P1413</f>
        <v>0</v>
      </c>
      <c r="K1410">
        <f>主动技能!Q1413</f>
        <v>0</v>
      </c>
      <c r="L1410">
        <f>主动技能!R1413</f>
        <v>0</v>
      </c>
      <c r="M1410">
        <f>主动技能!S1413</f>
        <v>0</v>
      </c>
      <c r="N1410" t="str">
        <f>IF(主动技能!T1413="","",主动技能!T1413)</f>
        <v>98:100:3:3</v>
      </c>
      <c r="O1410" t="str">
        <f>IF(主动技能!U1413="","",主动技能!U1413)</f>
        <v/>
      </c>
      <c r="P1410">
        <f>主动技能!V1413</f>
        <v>0</v>
      </c>
      <c r="Q1410">
        <f>主动技能!W1413</f>
        <v>0</v>
      </c>
      <c r="R1410">
        <f>主动技能!X1413</f>
        <v>0</v>
      </c>
      <c r="S1410">
        <f>主动技能!Y1413</f>
        <v>50</v>
      </c>
      <c r="T1410">
        <f>主动技能!Z1413</f>
        <v>0</v>
      </c>
      <c r="U1410">
        <f>主动技能!AB1413</f>
        <v>0</v>
      </c>
      <c r="V1410">
        <f>主动技能!AC1413</f>
        <v>0</v>
      </c>
      <c r="W1410">
        <f>主动技能!AD1413</f>
        <v>0</v>
      </c>
      <c r="X1410" s="1">
        <v>0</v>
      </c>
      <c r="Y1410" s="1">
        <v>0</v>
      </c>
      <c r="Z1410" s="1">
        <v>0</v>
      </c>
    </row>
    <row r="1411" spans="1:26" x14ac:dyDescent="0.15">
      <c r="A1411">
        <f>主动技能!B1414</f>
        <v>1408</v>
      </c>
      <c r="B1411" s="4" t="str">
        <f>主动技能!H1414</f>
        <v>大回春术</v>
      </c>
      <c r="C1411" s="4" t="str">
        <f>主动技能!I1414</f>
        <v>对己方随机3个单位回复生命675</v>
      </c>
      <c r="D1411" s="4">
        <f>VLOOKUP(主动技能!J1414,对应表!F:G,2,FALSE)</f>
        <v>2</v>
      </c>
      <c r="E1411" s="4">
        <f>VLOOKUP(主动技能!K1414,对应表!J:K,2,FALSE)</f>
        <v>3</v>
      </c>
      <c r="F1411" s="4">
        <f>VLOOKUP(主动技能!L1414,对应表!N:O,2,FALSE)</f>
        <v>1</v>
      </c>
      <c r="G1411" s="4">
        <f>IF(主动技能!M1414="必中",2,1)</f>
        <v>2</v>
      </c>
      <c r="H1411" s="4">
        <f>主动技能!N1414</f>
        <v>100</v>
      </c>
      <c r="I1411" s="4">
        <f>主动技能!O1414</f>
        <v>0</v>
      </c>
      <c r="J1411">
        <f>主动技能!P1414</f>
        <v>0</v>
      </c>
      <c r="K1411">
        <f>主动技能!Q1414</f>
        <v>0</v>
      </c>
      <c r="L1411">
        <f>主动技能!R1414</f>
        <v>0</v>
      </c>
      <c r="M1411">
        <f>主动技能!S1414</f>
        <v>0</v>
      </c>
      <c r="N1411" t="str">
        <f>IF(主动技能!T1414="","",主动技能!T1414)</f>
        <v>99:100:3:3</v>
      </c>
      <c r="O1411" t="str">
        <f>IF(主动技能!U1414="","",主动技能!U1414)</f>
        <v/>
      </c>
      <c r="P1411">
        <f>主动技能!V1414</f>
        <v>0</v>
      </c>
      <c r="Q1411">
        <f>主动技能!W1414</f>
        <v>0</v>
      </c>
      <c r="R1411">
        <f>主动技能!X1414</f>
        <v>0</v>
      </c>
      <c r="S1411">
        <f>主动技能!Y1414</f>
        <v>50</v>
      </c>
      <c r="T1411">
        <f>主动技能!Z1414</f>
        <v>0</v>
      </c>
      <c r="U1411">
        <f>主动技能!AB1414</f>
        <v>0</v>
      </c>
      <c r="V1411">
        <f>主动技能!AC1414</f>
        <v>0</v>
      </c>
      <c r="W1411">
        <f>主动技能!AD1414</f>
        <v>0</v>
      </c>
      <c r="X1411" s="1">
        <v>0</v>
      </c>
      <c r="Y1411" s="1">
        <v>0</v>
      </c>
      <c r="Z1411" s="1">
        <v>0</v>
      </c>
    </row>
    <row r="1412" spans="1:26" x14ac:dyDescent="0.15">
      <c r="A1412">
        <f>主动技能!B1415</f>
        <v>1409</v>
      </c>
      <c r="B1412" s="4" t="str">
        <f>主动技能!H1415</f>
        <v>大回春术</v>
      </c>
      <c r="C1412" s="4" t="str">
        <f>主动技能!I1415</f>
        <v>对己方随机3个单位回复生命832</v>
      </c>
      <c r="D1412" s="4">
        <f>VLOOKUP(主动技能!J1415,对应表!F:G,2,FALSE)</f>
        <v>2</v>
      </c>
      <c r="E1412" s="4">
        <f>VLOOKUP(主动技能!K1415,对应表!J:K,2,FALSE)</f>
        <v>3</v>
      </c>
      <c r="F1412" s="4">
        <f>VLOOKUP(主动技能!L1415,对应表!N:O,2,FALSE)</f>
        <v>1</v>
      </c>
      <c r="G1412" s="4">
        <f>IF(主动技能!M1415="必中",2,1)</f>
        <v>2</v>
      </c>
      <c r="H1412" s="4">
        <f>主动技能!N1415</f>
        <v>100</v>
      </c>
      <c r="I1412" s="4">
        <f>主动技能!O1415</f>
        <v>0</v>
      </c>
      <c r="J1412">
        <f>主动技能!P1415</f>
        <v>0</v>
      </c>
      <c r="K1412">
        <f>主动技能!Q1415</f>
        <v>0</v>
      </c>
      <c r="L1412">
        <f>主动技能!R1415</f>
        <v>0</v>
      </c>
      <c r="M1412">
        <f>主动技能!S1415</f>
        <v>0</v>
      </c>
      <c r="N1412" t="str">
        <f>IF(主动技能!T1415="","",主动技能!T1415)</f>
        <v>100:100:3:3</v>
      </c>
      <c r="O1412" t="str">
        <f>IF(主动技能!U1415="","",主动技能!U1415)</f>
        <v/>
      </c>
      <c r="P1412">
        <f>主动技能!V1415</f>
        <v>0</v>
      </c>
      <c r="Q1412">
        <f>主动技能!W1415</f>
        <v>0</v>
      </c>
      <c r="R1412">
        <f>主动技能!X1415</f>
        <v>0</v>
      </c>
      <c r="S1412">
        <f>主动技能!Y1415</f>
        <v>50</v>
      </c>
      <c r="T1412">
        <f>主动技能!Z1415</f>
        <v>0</v>
      </c>
      <c r="U1412">
        <f>主动技能!AB1415</f>
        <v>0</v>
      </c>
      <c r="V1412">
        <f>主动技能!AC1415</f>
        <v>0</v>
      </c>
      <c r="W1412">
        <f>主动技能!AD1415</f>
        <v>0</v>
      </c>
      <c r="X1412" s="1">
        <v>0</v>
      </c>
      <c r="Y1412" s="1">
        <v>0</v>
      </c>
      <c r="Z1412" s="1">
        <v>0</v>
      </c>
    </row>
    <row r="1413" spans="1:26" x14ac:dyDescent="0.15">
      <c r="A1413">
        <f>主动技能!B1416</f>
        <v>1410</v>
      </c>
      <c r="B1413" s="4" t="str">
        <f>主动技能!H1416</f>
        <v>大回春术</v>
      </c>
      <c r="C1413" s="4" t="str">
        <f>主动技能!I1416</f>
        <v>对己方随机3个单位回复生命1024</v>
      </c>
      <c r="D1413" s="4">
        <f>VLOOKUP(主动技能!J1416,对应表!F:G,2,FALSE)</f>
        <v>2</v>
      </c>
      <c r="E1413" s="4">
        <f>VLOOKUP(主动技能!K1416,对应表!J:K,2,FALSE)</f>
        <v>3</v>
      </c>
      <c r="F1413" s="4">
        <f>VLOOKUP(主动技能!L1416,对应表!N:O,2,FALSE)</f>
        <v>1</v>
      </c>
      <c r="G1413" s="4">
        <f>IF(主动技能!M1416="必中",2,1)</f>
        <v>2</v>
      </c>
      <c r="H1413" s="4">
        <f>主动技能!N1416</f>
        <v>100</v>
      </c>
      <c r="I1413" s="4">
        <f>主动技能!O1416</f>
        <v>0</v>
      </c>
      <c r="J1413">
        <f>主动技能!P1416</f>
        <v>0</v>
      </c>
      <c r="K1413">
        <f>主动技能!Q1416</f>
        <v>0</v>
      </c>
      <c r="L1413">
        <f>主动技能!R1416</f>
        <v>0</v>
      </c>
      <c r="M1413">
        <f>主动技能!S1416</f>
        <v>0</v>
      </c>
      <c r="N1413" t="str">
        <f>IF(主动技能!T1416="","",主动技能!T1416)</f>
        <v>101:100:3:3</v>
      </c>
      <c r="O1413" t="str">
        <f>IF(主动技能!U1416="","",主动技能!U1416)</f>
        <v/>
      </c>
      <c r="P1413">
        <f>主动技能!V1416</f>
        <v>0</v>
      </c>
      <c r="Q1413">
        <f>主动技能!W1416</f>
        <v>0</v>
      </c>
      <c r="R1413">
        <f>主动技能!X1416</f>
        <v>0</v>
      </c>
      <c r="S1413">
        <f>主动技能!Y1416</f>
        <v>50</v>
      </c>
      <c r="T1413">
        <f>主动技能!Z1416</f>
        <v>0</v>
      </c>
      <c r="U1413">
        <f>主动技能!AB1416</f>
        <v>0</v>
      </c>
      <c r="V1413">
        <f>主动技能!AC1416</f>
        <v>0</v>
      </c>
      <c r="W1413">
        <f>主动技能!AD1416</f>
        <v>0</v>
      </c>
      <c r="X1413" s="1">
        <v>0</v>
      </c>
      <c r="Y1413" s="1">
        <v>0</v>
      </c>
      <c r="Z1413" s="1">
        <v>0</v>
      </c>
    </row>
    <row r="1414" spans="1:26" x14ac:dyDescent="0.15">
      <c r="A1414">
        <f>主动技能!B1417</f>
        <v>1411</v>
      </c>
      <c r="B1414" s="4" t="str">
        <f>主动技能!H1417</f>
        <v>大回春术</v>
      </c>
      <c r="C1414" s="4" t="str">
        <f>主动技能!I1417</f>
        <v>对己方随机3个单位回复生命1261</v>
      </c>
      <c r="D1414" s="4">
        <f>VLOOKUP(主动技能!J1417,对应表!F:G,2,FALSE)</f>
        <v>2</v>
      </c>
      <c r="E1414" s="4">
        <f>VLOOKUP(主动技能!K1417,对应表!J:K,2,FALSE)</f>
        <v>3</v>
      </c>
      <c r="F1414" s="4">
        <f>VLOOKUP(主动技能!L1417,对应表!N:O,2,FALSE)</f>
        <v>1</v>
      </c>
      <c r="G1414" s="4">
        <f>IF(主动技能!M1417="必中",2,1)</f>
        <v>2</v>
      </c>
      <c r="H1414" s="4">
        <f>主动技能!N1417</f>
        <v>100</v>
      </c>
      <c r="I1414" s="4">
        <f>主动技能!O1417</f>
        <v>0</v>
      </c>
      <c r="J1414">
        <f>主动技能!P1417</f>
        <v>0</v>
      </c>
      <c r="K1414">
        <f>主动技能!Q1417</f>
        <v>0</v>
      </c>
      <c r="L1414">
        <f>主动技能!R1417</f>
        <v>0</v>
      </c>
      <c r="M1414">
        <f>主动技能!S1417</f>
        <v>0</v>
      </c>
      <c r="N1414" t="str">
        <f>IF(主动技能!T1417="","",主动技能!T1417)</f>
        <v>102:100:3:3</v>
      </c>
      <c r="O1414" t="str">
        <f>IF(主动技能!U1417="","",主动技能!U1417)</f>
        <v/>
      </c>
      <c r="P1414">
        <f>主动技能!V1417</f>
        <v>0</v>
      </c>
      <c r="Q1414">
        <f>主动技能!W1417</f>
        <v>0</v>
      </c>
      <c r="R1414">
        <f>主动技能!X1417</f>
        <v>0</v>
      </c>
      <c r="S1414">
        <f>主动技能!Y1417</f>
        <v>50</v>
      </c>
      <c r="T1414">
        <f>主动技能!Z1417</f>
        <v>0</v>
      </c>
      <c r="U1414">
        <f>主动技能!AB1417</f>
        <v>0</v>
      </c>
      <c r="V1414">
        <f>主动技能!AC1417</f>
        <v>0</v>
      </c>
      <c r="W1414">
        <f>主动技能!AD1417</f>
        <v>0</v>
      </c>
      <c r="X1414" s="1">
        <v>0</v>
      </c>
      <c r="Y1414" s="1">
        <v>0</v>
      </c>
      <c r="Z1414" s="1">
        <v>0</v>
      </c>
    </row>
    <row r="1415" spans="1:26" x14ac:dyDescent="0.15">
      <c r="A1415">
        <f>主动技能!B1418</f>
        <v>1412</v>
      </c>
      <c r="B1415" s="4" t="str">
        <f>主动技能!H1418</f>
        <v>大回春术</v>
      </c>
      <c r="C1415" s="4" t="str">
        <f>主动技能!I1418</f>
        <v>对己方随机3个单位回复生命1553</v>
      </c>
      <c r="D1415" s="4">
        <f>VLOOKUP(主动技能!J1418,对应表!F:G,2,FALSE)</f>
        <v>2</v>
      </c>
      <c r="E1415" s="4">
        <f>VLOOKUP(主动技能!K1418,对应表!J:K,2,FALSE)</f>
        <v>3</v>
      </c>
      <c r="F1415" s="4">
        <f>VLOOKUP(主动技能!L1418,对应表!N:O,2,FALSE)</f>
        <v>1</v>
      </c>
      <c r="G1415" s="4">
        <f>IF(主动技能!M1418="必中",2,1)</f>
        <v>2</v>
      </c>
      <c r="H1415" s="4">
        <f>主动技能!N1418</f>
        <v>100</v>
      </c>
      <c r="I1415" s="4">
        <f>主动技能!O1418</f>
        <v>0</v>
      </c>
      <c r="J1415">
        <f>主动技能!P1418</f>
        <v>0</v>
      </c>
      <c r="K1415">
        <f>主动技能!Q1418</f>
        <v>0</v>
      </c>
      <c r="L1415">
        <f>主动技能!R1418</f>
        <v>0</v>
      </c>
      <c r="M1415">
        <f>主动技能!S1418</f>
        <v>0</v>
      </c>
      <c r="N1415" t="str">
        <f>IF(主动技能!T1418="","",主动技能!T1418)</f>
        <v>103:100:3:3</v>
      </c>
      <c r="O1415" t="str">
        <f>IF(主动技能!U1418="","",主动技能!U1418)</f>
        <v/>
      </c>
      <c r="P1415">
        <f>主动技能!V1418</f>
        <v>0</v>
      </c>
      <c r="Q1415">
        <f>主动技能!W1418</f>
        <v>0</v>
      </c>
      <c r="R1415">
        <f>主动技能!X1418</f>
        <v>0</v>
      </c>
      <c r="S1415">
        <f>主动技能!Y1418</f>
        <v>50</v>
      </c>
      <c r="T1415">
        <f>主动技能!Z1418</f>
        <v>0</v>
      </c>
      <c r="U1415">
        <f>主动技能!AB1418</f>
        <v>0</v>
      </c>
      <c r="V1415">
        <f>主动技能!AC1418</f>
        <v>0</v>
      </c>
      <c r="W1415">
        <f>主动技能!AD1418</f>
        <v>0</v>
      </c>
      <c r="X1415" s="1">
        <v>0</v>
      </c>
      <c r="Y1415" s="1">
        <v>0</v>
      </c>
      <c r="Z1415" s="1">
        <v>0</v>
      </c>
    </row>
    <row r="1416" spans="1:26" x14ac:dyDescent="0.15">
      <c r="A1416">
        <f>主动技能!B1419</f>
        <v>1413</v>
      </c>
      <c r="B1416" s="4" t="str">
        <f>主动技能!H1419</f>
        <v>大回春术</v>
      </c>
      <c r="C1416" s="4" t="str">
        <f>主动技能!I1419</f>
        <v>对己方随机3个单位回复生命1912</v>
      </c>
      <c r="D1416" s="4">
        <f>VLOOKUP(主动技能!J1419,对应表!F:G,2,FALSE)</f>
        <v>2</v>
      </c>
      <c r="E1416" s="4">
        <f>VLOOKUP(主动技能!K1419,对应表!J:K,2,FALSE)</f>
        <v>3</v>
      </c>
      <c r="F1416" s="4">
        <f>VLOOKUP(主动技能!L1419,对应表!N:O,2,FALSE)</f>
        <v>1</v>
      </c>
      <c r="G1416" s="4">
        <f>IF(主动技能!M1419="必中",2,1)</f>
        <v>2</v>
      </c>
      <c r="H1416" s="4">
        <f>主动技能!N1419</f>
        <v>100</v>
      </c>
      <c r="I1416" s="4">
        <f>主动技能!O1419</f>
        <v>0</v>
      </c>
      <c r="J1416">
        <f>主动技能!P1419</f>
        <v>0</v>
      </c>
      <c r="K1416">
        <f>主动技能!Q1419</f>
        <v>0</v>
      </c>
      <c r="L1416">
        <f>主动技能!R1419</f>
        <v>0</v>
      </c>
      <c r="M1416">
        <f>主动技能!S1419</f>
        <v>0</v>
      </c>
      <c r="N1416" t="str">
        <f>IF(主动技能!T1419="","",主动技能!T1419)</f>
        <v>104:100:3:3</v>
      </c>
      <c r="O1416" t="str">
        <f>IF(主动技能!U1419="","",主动技能!U1419)</f>
        <v/>
      </c>
      <c r="P1416">
        <f>主动技能!V1419</f>
        <v>0</v>
      </c>
      <c r="Q1416">
        <f>主动技能!W1419</f>
        <v>0</v>
      </c>
      <c r="R1416">
        <f>主动技能!X1419</f>
        <v>0</v>
      </c>
      <c r="S1416">
        <f>主动技能!Y1419</f>
        <v>50</v>
      </c>
      <c r="T1416">
        <f>主动技能!Z1419</f>
        <v>0</v>
      </c>
      <c r="U1416">
        <f>主动技能!AB1419</f>
        <v>0</v>
      </c>
      <c r="V1416">
        <f>主动技能!AC1419</f>
        <v>0</v>
      </c>
      <c r="W1416">
        <f>主动技能!AD1419</f>
        <v>0</v>
      </c>
      <c r="X1416" s="1">
        <v>0</v>
      </c>
      <c r="Y1416" s="1">
        <v>0</v>
      </c>
      <c r="Z1416" s="1">
        <v>0</v>
      </c>
    </row>
    <row r="1417" spans="1:26" x14ac:dyDescent="0.15">
      <c r="A1417">
        <f>主动技能!B1420</f>
        <v>1414</v>
      </c>
      <c r="B1417" s="4" t="str">
        <f>主动技能!H1420</f>
        <v>大回春术</v>
      </c>
      <c r="C1417" s="4" t="str">
        <f>主动技能!I1420</f>
        <v>对己方随机3个单位回复生命2354</v>
      </c>
      <c r="D1417" s="4">
        <f>VLOOKUP(主动技能!J1420,对应表!F:G,2,FALSE)</f>
        <v>2</v>
      </c>
      <c r="E1417" s="4">
        <f>VLOOKUP(主动技能!K1420,对应表!J:K,2,FALSE)</f>
        <v>3</v>
      </c>
      <c r="F1417" s="4">
        <f>VLOOKUP(主动技能!L1420,对应表!N:O,2,FALSE)</f>
        <v>1</v>
      </c>
      <c r="G1417" s="4">
        <f>IF(主动技能!M1420="必中",2,1)</f>
        <v>2</v>
      </c>
      <c r="H1417" s="4">
        <f>主动技能!N1420</f>
        <v>100</v>
      </c>
      <c r="I1417" s="4">
        <f>主动技能!O1420</f>
        <v>0</v>
      </c>
      <c r="J1417">
        <f>主动技能!P1420</f>
        <v>0</v>
      </c>
      <c r="K1417">
        <f>主动技能!Q1420</f>
        <v>0</v>
      </c>
      <c r="L1417">
        <f>主动技能!R1420</f>
        <v>0</v>
      </c>
      <c r="M1417">
        <f>主动技能!S1420</f>
        <v>0</v>
      </c>
      <c r="N1417" t="str">
        <f>IF(主动技能!T1420="","",主动技能!T1420)</f>
        <v>105:100:3:3</v>
      </c>
      <c r="O1417" t="str">
        <f>IF(主动技能!U1420="","",主动技能!U1420)</f>
        <v/>
      </c>
      <c r="P1417">
        <f>主动技能!V1420</f>
        <v>0</v>
      </c>
      <c r="Q1417">
        <f>主动技能!W1420</f>
        <v>0</v>
      </c>
      <c r="R1417">
        <f>主动技能!X1420</f>
        <v>0</v>
      </c>
      <c r="S1417">
        <f>主动技能!Y1420</f>
        <v>50</v>
      </c>
      <c r="T1417">
        <f>主动技能!Z1420</f>
        <v>0</v>
      </c>
      <c r="U1417">
        <f>主动技能!AB1420</f>
        <v>0</v>
      </c>
      <c r="V1417">
        <f>主动技能!AC1420</f>
        <v>0</v>
      </c>
      <c r="W1417">
        <f>主动技能!AD1420</f>
        <v>0</v>
      </c>
      <c r="X1417" s="1">
        <v>0</v>
      </c>
      <c r="Y1417" s="1">
        <v>0</v>
      </c>
      <c r="Z1417" s="1">
        <v>0</v>
      </c>
    </row>
    <row r="1418" spans="1:26" x14ac:dyDescent="0.15">
      <c r="A1418">
        <f>主动技能!B1421</f>
        <v>1415</v>
      </c>
      <c r="B1418" s="4" t="str">
        <f>主动技能!H1421</f>
        <v>大回春术</v>
      </c>
      <c r="C1418" s="4" t="str">
        <f>主动技能!I1421</f>
        <v>对己方随机3个单位回复生命2899</v>
      </c>
      <c r="D1418" s="4">
        <f>VLOOKUP(主动技能!J1421,对应表!F:G,2,FALSE)</f>
        <v>2</v>
      </c>
      <c r="E1418" s="4">
        <f>VLOOKUP(主动技能!K1421,对应表!J:K,2,FALSE)</f>
        <v>3</v>
      </c>
      <c r="F1418" s="4">
        <f>VLOOKUP(主动技能!L1421,对应表!N:O,2,FALSE)</f>
        <v>1</v>
      </c>
      <c r="G1418" s="4">
        <f>IF(主动技能!M1421="必中",2,1)</f>
        <v>2</v>
      </c>
      <c r="H1418" s="4">
        <f>主动技能!N1421</f>
        <v>100</v>
      </c>
      <c r="I1418" s="4">
        <f>主动技能!O1421</f>
        <v>0</v>
      </c>
      <c r="J1418">
        <f>主动技能!P1421</f>
        <v>0</v>
      </c>
      <c r="K1418">
        <f>主动技能!Q1421</f>
        <v>0</v>
      </c>
      <c r="L1418">
        <f>主动技能!R1421</f>
        <v>0</v>
      </c>
      <c r="M1418">
        <f>主动技能!S1421</f>
        <v>0</v>
      </c>
      <c r="N1418" t="str">
        <f>IF(主动技能!T1421="","",主动技能!T1421)</f>
        <v>106:100:3:3</v>
      </c>
      <c r="O1418" t="str">
        <f>IF(主动技能!U1421="","",主动技能!U1421)</f>
        <v/>
      </c>
      <c r="P1418">
        <f>主动技能!V1421</f>
        <v>0</v>
      </c>
      <c r="Q1418">
        <f>主动技能!W1421</f>
        <v>0</v>
      </c>
      <c r="R1418">
        <f>主动技能!X1421</f>
        <v>0</v>
      </c>
      <c r="S1418">
        <f>主动技能!Y1421</f>
        <v>50</v>
      </c>
      <c r="T1418">
        <f>主动技能!Z1421</f>
        <v>0</v>
      </c>
      <c r="U1418">
        <f>主动技能!AB1421</f>
        <v>0</v>
      </c>
      <c r="V1418">
        <f>主动技能!AC1421</f>
        <v>0</v>
      </c>
      <c r="W1418">
        <f>主动技能!AD1421</f>
        <v>0</v>
      </c>
      <c r="X1418" s="1">
        <v>0</v>
      </c>
      <c r="Y1418" s="1">
        <v>0</v>
      </c>
      <c r="Z1418" s="1">
        <v>0</v>
      </c>
    </row>
    <row r="1419" spans="1:26" x14ac:dyDescent="0.15">
      <c r="A1419">
        <f>主动技能!B1422</f>
        <v>1416</v>
      </c>
      <c r="B1419" s="4" t="str">
        <f>主动技能!H1422</f>
        <v>大回春术</v>
      </c>
      <c r="C1419" s="4" t="str">
        <f>主动技能!I1422</f>
        <v>对己方随机3个单位回复生命3569</v>
      </c>
      <c r="D1419" s="4">
        <f>VLOOKUP(主动技能!J1422,对应表!F:G,2,FALSE)</f>
        <v>2</v>
      </c>
      <c r="E1419" s="4">
        <f>VLOOKUP(主动技能!K1422,对应表!J:K,2,FALSE)</f>
        <v>3</v>
      </c>
      <c r="F1419" s="4">
        <f>VLOOKUP(主动技能!L1422,对应表!N:O,2,FALSE)</f>
        <v>1</v>
      </c>
      <c r="G1419" s="4">
        <f>IF(主动技能!M1422="必中",2,1)</f>
        <v>2</v>
      </c>
      <c r="H1419" s="4">
        <f>主动技能!N1422</f>
        <v>100</v>
      </c>
      <c r="I1419" s="4">
        <f>主动技能!O1422</f>
        <v>0</v>
      </c>
      <c r="J1419">
        <f>主动技能!P1422</f>
        <v>0</v>
      </c>
      <c r="K1419">
        <f>主动技能!Q1422</f>
        <v>0</v>
      </c>
      <c r="L1419">
        <f>主动技能!R1422</f>
        <v>0</v>
      </c>
      <c r="M1419">
        <f>主动技能!S1422</f>
        <v>0</v>
      </c>
      <c r="N1419" t="str">
        <f>IF(主动技能!T1422="","",主动技能!T1422)</f>
        <v>107:100:3:3</v>
      </c>
      <c r="O1419" t="str">
        <f>IF(主动技能!U1422="","",主动技能!U1422)</f>
        <v/>
      </c>
      <c r="P1419">
        <f>主动技能!V1422</f>
        <v>0</v>
      </c>
      <c r="Q1419">
        <f>主动技能!W1422</f>
        <v>0</v>
      </c>
      <c r="R1419">
        <f>主动技能!X1422</f>
        <v>0</v>
      </c>
      <c r="S1419">
        <f>主动技能!Y1422</f>
        <v>50</v>
      </c>
      <c r="T1419">
        <f>主动技能!Z1422</f>
        <v>0</v>
      </c>
      <c r="U1419">
        <f>主动技能!AB1422</f>
        <v>0</v>
      </c>
      <c r="V1419">
        <f>主动技能!AC1422</f>
        <v>0</v>
      </c>
      <c r="W1419">
        <f>主动技能!AD1422</f>
        <v>0</v>
      </c>
      <c r="X1419" s="1">
        <v>0</v>
      </c>
      <c r="Y1419" s="1">
        <v>0</v>
      </c>
      <c r="Z1419" s="1">
        <v>0</v>
      </c>
    </row>
    <row r="1420" spans="1:26" x14ac:dyDescent="0.15">
      <c r="A1420">
        <f>主动技能!B1423</f>
        <v>1417</v>
      </c>
      <c r="B1420" s="4" t="str">
        <f>主动技能!H1423</f>
        <v>大回春术</v>
      </c>
      <c r="C1420" s="4" t="str">
        <f>主动技能!I1423</f>
        <v>对己方随机3个单位回复生命4395</v>
      </c>
      <c r="D1420" s="4">
        <f>VLOOKUP(主动技能!J1423,对应表!F:G,2,FALSE)</f>
        <v>2</v>
      </c>
      <c r="E1420" s="4">
        <f>VLOOKUP(主动技能!K1423,对应表!J:K,2,FALSE)</f>
        <v>3</v>
      </c>
      <c r="F1420" s="4">
        <f>VLOOKUP(主动技能!L1423,对应表!N:O,2,FALSE)</f>
        <v>1</v>
      </c>
      <c r="G1420" s="4">
        <f>IF(主动技能!M1423="必中",2,1)</f>
        <v>2</v>
      </c>
      <c r="H1420" s="4">
        <f>主动技能!N1423</f>
        <v>100</v>
      </c>
      <c r="I1420" s="4">
        <f>主动技能!O1423</f>
        <v>0</v>
      </c>
      <c r="J1420">
        <f>主动技能!P1423</f>
        <v>0</v>
      </c>
      <c r="K1420">
        <f>主动技能!Q1423</f>
        <v>0</v>
      </c>
      <c r="L1420">
        <f>主动技能!R1423</f>
        <v>0</v>
      </c>
      <c r="M1420">
        <f>主动技能!S1423</f>
        <v>0</v>
      </c>
      <c r="N1420" t="str">
        <f>IF(主动技能!T1423="","",主动技能!T1423)</f>
        <v>108:100:3:3</v>
      </c>
      <c r="O1420" t="str">
        <f>IF(主动技能!U1423="","",主动技能!U1423)</f>
        <v/>
      </c>
      <c r="P1420">
        <f>主动技能!V1423</f>
        <v>0</v>
      </c>
      <c r="Q1420">
        <f>主动技能!W1423</f>
        <v>0</v>
      </c>
      <c r="R1420">
        <f>主动技能!X1423</f>
        <v>0</v>
      </c>
      <c r="S1420">
        <f>主动技能!Y1423</f>
        <v>50</v>
      </c>
      <c r="T1420">
        <f>主动技能!Z1423</f>
        <v>0</v>
      </c>
      <c r="U1420">
        <f>主动技能!AB1423</f>
        <v>0</v>
      </c>
      <c r="V1420">
        <f>主动技能!AC1423</f>
        <v>0</v>
      </c>
      <c r="W1420">
        <f>主动技能!AD1423</f>
        <v>0</v>
      </c>
      <c r="X1420" s="1">
        <v>0</v>
      </c>
      <c r="Y1420" s="1">
        <v>0</v>
      </c>
      <c r="Z1420" s="1">
        <v>0</v>
      </c>
    </row>
    <row r="1421" spans="1:26" x14ac:dyDescent="0.15">
      <c r="A1421">
        <f>主动技能!B1424</f>
        <v>1418</v>
      </c>
      <c r="B1421" s="4" t="str">
        <f>主动技能!H1424</f>
        <v>大回春术</v>
      </c>
      <c r="C1421" s="4" t="str">
        <f>主动技能!I1424</f>
        <v>对己方随机3个单位回复生命5411</v>
      </c>
      <c r="D1421" s="4">
        <f>VLOOKUP(主动技能!J1424,对应表!F:G,2,FALSE)</f>
        <v>2</v>
      </c>
      <c r="E1421" s="4">
        <f>VLOOKUP(主动技能!K1424,对应表!J:K,2,FALSE)</f>
        <v>3</v>
      </c>
      <c r="F1421" s="4">
        <f>VLOOKUP(主动技能!L1424,对应表!N:O,2,FALSE)</f>
        <v>1</v>
      </c>
      <c r="G1421" s="4">
        <f>IF(主动技能!M1424="必中",2,1)</f>
        <v>2</v>
      </c>
      <c r="H1421" s="4">
        <f>主动技能!N1424</f>
        <v>100</v>
      </c>
      <c r="I1421" s="4">
        <f>主动技能!O1424</f>
        <v>0</v>
      </c>
      <c r="J1421">
        <f>主动技能!P1424</f>
        <v>0</v>
      </c>
      <c r="K1421">
        <f>主动技能!Q1424</f>
        <v>0</v>
      </c>
      <c r="L1421">
        <f>主动技能!R1424</f>
        <v>0</v>
      </c>
      <c r="M1421">
        <f>主动技能!S1424</f>
        <v>0</v>
      </c>
      <c r="N1421" t="str">
        <f>IF(主动技能!T1424="","",主动技能!T1424)</f>
        <v>109:100:3:3</v>
      </c>
      <c r="O1421" t="str">
        <f>IF(主动技能!U1424="","",主动技能!U1424)</f>
        <v/>
      </c>
      <c r="P1421">
        <f>主动技能!V1424</f>
        <v>0</v>
      </c>
      <c r="Q1421">
        <f>主动技能!W1424</f>
        <v>0</v>
      </c>
      <c r="R1421">
        <f>主动技能!X1424</f>
        <v>0</v>
      </c>
      <c r="S1421">
        <f>主动技能!Y1424</f>
        <v>50</v>
      </c>
      <c r="T1421">
        <f>主动技能!Z1424</f>
        <v>0</v>
      </c>
      <c r="U1421">
        <f>主动技能!AB1424</f>
        <v>0</v>
      </c>
      <c r="V1421">
        <f>主动技能!AC1424</f>
        <v>0</v>
      </c>
      <c r="W1421">
        <f>主动技能!AD1424</f>
        <v>0</v>
      </c>
      <c r="X1421" s="1">
        <v>0</v>
      </c>
      <c r="Y1421" s="1">
        <v>0</v>
      </c>
      <c r="Z1421" s="1">
        <v>0</v>
      </c>
    </row>
    <row r="1422" spans="1:26" x14ac:dyDescent="0.15">
      <c r="A1422">
        <f>主动技能!B1425</f>
        <v>1419</v>
      </c>
      <c r="B1422" s="4" t="str">
        <f>主动技能!H1425</f>
        <v>大回春术</v>
      </c>
      <c r="C1422" s="4" t="str">
        <f>主动技能!I1425</f>
        <v>对己方随机3个单位回复生命6663</v>
      </c>
      <c r="D1422" s="4">
        <f>VLOOKUP(主动技能!J1425,对应表!F:G,2,FALSE)</f>
        <v>2</v>
      </c>
      <c r="E1422" s="4">
        <f>VLOOKUP(主动技能!K1425,对应表!J:K,2,FALSE)</f>
        <v>3</v>
      </c>
      <c r="F1422" s="4">
        <f>VLOOKUP(主动技能!L1425,对应表!N:O,2,FALSE)</f>
        <v>1</v>
      </c>
      <c r="G1422" s="4">
        <f>IF(主动技能!M1425="必中",2,1)</f>
        <v>2</v>
      </c>
      <c r="H1422" s="4">
        <f>主动技能!N1425</f>
        <v>100</v>
      </c>
      <c r="I1422" s="4">
        <f>主动技能!O1425</f>
        <v>0</v>
      </c>
      <c r="J1422">
        <f>主动技能!P1425</f>
        <v>0</v>
      </c>
      <c r="K1422">
        <f>主动技能!Q1425</f>
        <v>0</v>
      </c>
      <c r="L1422">
        <f>主动技能!R1425</f>
        <v>0</v>
      </c>
      <c r="M1422">
        <f>主动技能!S1425</f>
        <v>0</v>
      </c>
      <c r="N1422" t="str">
        <f>IF(主动技能!T1425="","",主动技能!T1425)</f>
        <v>110:100:3:3</v>
      </c>
      <c r="O1422" t="str">
        <f>IF(主动技能!U1425="","",主动技能!U1425)</f>
        <v/>
      </c>
      <c r="P1422">
        <f>主动技能!V1425</f>
        <v>0</v>
      </c>
      <c r="Q1422">
        <f>主动技能!W1425</f>
        <v>0</v>
      </c>
      <c r="R1422">
        <f>主动技能!X1425</f>
        <v>0</v>
      </c>
      <c r="S1422">
        <f>主动技能!Y1425</f>
        <v>50</v>
      </c>
      <c r="T1422">
        <f>主动技能!Z1425</f>
        <v>0</v>
      </c>
      <c r="U1422">
        <f>主动技能!AB1425</f>
        <v>0</v>
      </c>
      <c r="V1422">
        <f>主动技能!AC1425</f>
        <v>0</v>
      </c>
      <c r="W1422">
        <f>主动技能!AD1425</f>
        <v>0</v>
      </c>
      <c r="X1422" s="1">
        <v>0</v>
      </c>
      <c r="Y1422" s="1">
        <v>0</v>
      </c>
      <c r="Z1422" s="1">
        <v>0</v>
      </c>
    </row>
    <row r="1423" spans="1:26" x14ac:dyDescent="0.15">
      <c r="A1423">
        <f>主动技能!B1426</f>
        <v>1420</v>
      </c>
      <c r="B1423" s="4" t="str">
        <f>主动技能!H1426</f>
        <v>大回春术</v>
      </c>
      <c r="C1423" s="4" t="str">
        <f>主动技能!I1426</f>
        <v>对己方随机3个单位回复生命8204</v>
      </c>
      <c r="D1423" s="4">
        <f>VLOOKUP(主动技能!J1426,对应表!F:G,2,FALSE)</f>
        <v>2</v>
      </c>
      <c r="E1423" s="4">
        <f>VLOOKUP(主动技能!K1426,对应表!J:K,2,FALSE)</f>
        <v>3</v>
      </c>
      <c r="F1423" s="4">
        <f>VLOOKUP(主动技能!L1426,对应表!N:O,2,FALSE)</f>
        <v>1</v>
      </c>
      <c r="G1423" s="4">
        <f>IF(主动技能!M1426="必中",2,1)</f>
        <v>2</v>
      </c>
      <c r="H1423" s="4">
        <f>主动技能!N1426</f>
        <v>100</v>
      </c>
      <c r="I1423" s="4">
        <f>主动技能!O1426</f>
        <v>0</v>
      </c>
      <c r="J1423">
        <f>主动技能!P1426</f>
        <v>0</v>
      </c>
      <c r="K1423">
        <f>主动技能!Q1426</f>
        <v>0</v>
      </c>
      <c r="L1423">
        <f>主动技能!R1426</f>
        <v>0</v>
      </c>
      <c r="M1423">
        <f>主动技能!S1426</f>
        <v>0</v>
      </c>
      <c r="N1423" t="str">
        <f>IF(主动技能!T1426="","",主动技能!T1426)</f>
        <v>111:100:3:3</v>
      </c>
      <c r="O1423" t="str">
        <f>IF(主动技能!U1426="","",主动技能!U1426)</f>
        <v/>
      </c>
      <c r="P1423">
        <f>主动技能!V1426</f>
        <v>0</v>
      </c>
      <c r="Q1423">
        <f>主动技能!W1426</f>
        <v>0</v>
      </c>
      <c r="R1423">
        <f>主动技能!X1426</f>
        <v>0</v>
      </c>
      <c r="S1423">
        <f>主动技能!Y1426</f>
        <v>50</v>
      </c>
      <c r="T1423">
        <f>主动技能!Z1426</f>
        <v>0</v>
      </c>
      <c r="U1423">
        <f>主动技能!AB1426</f>
        <v>0</v>
      </c>
      <c r="V1423">
        <f>主动技能!AC1426</f>
        <v>0</v>
      </c>
      <c r="W1423">
        <f>主动技能!AD1426</f>
        <v>0</v>
      </c>
      <c r="X1423" s="1">
        <v>0</v>
      </c>
      <c r="Y1423" s="1">
        <v>0</v>
      </c>
      <c r="Z1423" s="1">
        <v>0</v>
      </c>
    </row>
    <row r="1424" spans="1:26" x14ac:dyDescent="0.15">
      <c r="A1424">
        <f>主动技能!B1427</f>
        <v>1421</v>
      </c>
      <c r="B1424" s="4" t="str">
        <f>主动技能!H1427</f>
        <v>自然馈赠</v>
      </c>
      <c r="C1424" s="4" t="str">
        <f>主动技能!I1427</f>
        <v>对己方全体回复生命121,并每回合回复5%生命</v>
      </c>
      <c r="D1424" s="4">
        <f>VLOOKUP(主动技能!J1427,对应表!F:G,2,FALSE)</f>
        <v>2</v>
      </c>
      <c r="E1424" s="4">
        <f>VLOOKUP(主动技能!K1427,对应表!J:K,2,FALSE)</f>
        <v>3</v>
      </c>
      <c r="F1424" s="4">
        <f>VLOOKUP(主动技能!L1427,对应表!N:O,2,FALSE)</f>
        <v>9</v>
      </c>
      <c r="G1424" s="4">
        <f>IF(主动技能!M1427="必中",2,1)</f>
        <v>2</v>
      </c>
      <c r="H1424" s="4">
        <f>主动技能!N1427</f>
        <v>100</v>
      </c>
      <c r="I1424" s="4">
        <f>主动技能!O1427</f>
        <v>0</v>
      </c>
      <c r="J1424">
        <f>主动技能!P1427</f>
        <v>0</v>
      </c>
      <c r="K1424">
        <f>主动技能!Q1427</f>
        <v>0</v>
      </c>
      <c r="L1424">
        <f>主动技能!R1427</f>
        <v>0</v>
      </c>
      <c r="M1424">
        <f>主动技能!S1427</f>
        <v>0</v>
      </c>
      <c r="N1424" t="str">
        <f>IF(主动技能!T1427="","",主动技能!T1427)</f>
        <v>4:100:2:0|112:100:2:0</v>
      </c>
      <c r="O1424" t="str">
        <f>IF(主动技能!U1427="","",主动技能!U1427)</f>
        <v/>
      </c>
      <c r="P1424">
        <f>主动技能!V1427</f>
        <v>0</v>
      </c>
      <c r="Q1424">
        <f>主动技能!W1427</f>
        <v>0</v>
      </c>
      <c r="R1424">
        <f>主动技能!X1427</f>
        <v>0</v>
      </c>
      <c r="S1424">
        <f>主动技能!Y1427</f>
        <v>100</v>
      </c>
      <c r="T1424">
        <f>主动技能!Z1427</f>
        <v>0</v>
      </c>
      <c r="U1424">
        <f>主动技能!AB1427</f>
        <v>0</v>
      </c>
      <c r="V1424">
        <f>主动技能!AC1427</f>
        <v>0</v>
      </c>
      <c r="W1424">
        <f>主动技能!AD1427</f>
        <v>0</v>
      </c>
      <c r="X1424" s="1">
        <v>0</v>
      </c>
      <c r="Y1424" s="1">
        <v>0</v>
      </c>
      <c r="Z1424" s="1">
        <v>0</v>
      </c>
    </row>
    <row r="1425" spans="1:26" x14ac:dyDescent="0.15">
      <c r="A1425">
        <f>主动技能!B1428</f>
        <v>1422</v>
      </c>
      <c r="B1425" s="4" t="str">
        <f>主动技能!H1428</f>
        <v>自然馈赠</v>
      </c>
      <c r="C1425" s="4" t="str">
        <f>主动技能!I1428</f>
        <v>对己方全体回复生命179,并每回合回复5%生命</v>
      </c>
      <c r="D1425" s="4">
        <f>VLOOKUP(主动技能!J1428,对应表!F:G,2,FALSE)</f>
        <v>2</v>
      </c>
      <c r="E1425" s="4">
        <f>VLOOKUP(主动技能!K1428,对应表!J:K,2,FALSE)</f>
        <v>3</v>
      </c>
      <c r="F1425" s="4">
        <f>VLOOKUP(主动技能!L1428,对应表!N:O,2,FALSE)</f>
        <v>9</v>
      </c>
      <c r="G1425" s="4">
        <f>IF(主动技能!M1428="必中",2,1)</f>
        <v>2</v>
      </c>
      <c r="H1425" s="4">
        <f>主动技能!N1428</f>
        <v>100</v>
      </c>
      <c r="I1425" s="4">
        <f>主动技能!O1428</f>
        <v>0</v>
      </c>
      <c r="J1425">
        <f>主动技能!P1428</f>
        <v>0</v>
      </c>
      <c r="K1425">
        <f>主动技能!Q1428</f>
        <v>0</v>
      </c>
      <c r="L1425">
        <f>主动技能!R1428</f>
        <v>0</v>
      </c>
      <c r="M1425">
        <f>主动技能!S1428</f>
        <v>0</v>
      </c>
      <c r="N1425" t="str">
        <f>IF(主动技能!T1428="","",主动技能!T1428)</f>
        <v>5:100:2:0|112:100:2:0</v>
      </c>
      <c r="O1425" t="str">
        <f>IF(主动技能!U1428="","",主动技能!U1428)</f>
        <v/>
      </c>
      <c r="P1425">
        <f>主动技能!V1428</f>
        <v>0</v>
      </c>
      <c r="Q1425">
        <f>主动技能!W1428</f>
        <v>0</v>
      </c>
      <c r="R1425">
        <f>主动技能!X1428</f>
        <v>0</v>
      </c>
      <c r="S1425">
        <f>主动技能!Y1428</f>
        <v>100</v>
      </c>
      <c r="T1425">
        <f>主动技能!Z1428</f>
        <v>0</v>
      </c>
      <c r="U1425">
        <f>主动技能!AB1428</f>
        <v>0</v>
      </c>
      <c r="V1425">
        <f>主动技能!AC1428</f>
        <v>0</v>
      </c>
      <c r="W1425">
        <f>主动技能!AD1428</f>
        <v>0</v>
      </c>
      <c r="X1425" s="1">
        <v>0</v>
      </c>
      <c r="Y1425" s="1">
        <v>0</v>
      </c>
      <c r="Z1425" s="1">
        <v>0</v>
      </c>
    </row>
    <row r="1426" spans="1:26" x14ac:dyDescent="0.15">
      <c r="A1426">
        <f>主动技能!B1429</f>
        <v>1423</v>
      </c>
      <c r="B1426" s="4" t="str">
        <f>主动技能!H1429</f>
        <v>自然馈赠</v>
      </c>
      <c r="C1426" s="4" t="str">
        <f>主动技能!I1429</f>
        <v>对己方全体回复生命236,并每回合回复5%生命</v>
      </c>
      <c r="D1426" s="4">
        <f>VLOOKUP(主动技能!J1429,对应表!F:G,2,FALSE)</f>
        <v>2</v>
      </c>
      <c r="E1426" s="4">
        <f>VLOOKUP(主动技能!K1429,对应表!J:K,2,FALSE)</f>
        <v>3</v>
      </c>
      <c r="F1426" s="4">
        <f>VLOOKUP(主动技能!L1429,对应表!N:O,2,FALSE)</f>
        <v>9</v>
      </c>
      <c r="G1426" s="4">
        <f>IF(主动技能!M1429="必中",2,1)</f>
        <v>2</v>
      </c>
      <c r="H1426" s="4">
        <f>主动技能!N1429</f>
        <v>100</v>
      </c>
      <c r="I1426" s="4">
        <f>主动技能!O1429</f>
        <v>0</v>
      </c>
      <c r="J1426">
        <f>主动技能!P1429</f>
        <v>0</v>
      </c>
      <c r="K1426">
        <f>主动技能!Q1429</f>
        <v>0</v>
      </c>
      <c r="L1426">
        <f>主动技能!R1429</f>
        <v>0</v>
      </c>
      <c r="M1426">
        <f>主动技能!S1429</f>
        <v>0</v>
      </c>
      <c r="N1426" t="str">
        <f>IF(主动技能!T1429="","",主动技能!T1429)</f>
        <v>6:100:2:0|112:100:2:0</v>
      </c>
      <c r="O1426" t="str">
        <f>IF(主动技能!U1429="","",主动技能!U1429)</f>
        <v/>
      </c>
      <c r="P1426">
        <f>主动技能!V1429</f>
        <v>0</v>
      </c>
      <c r="Q1426">
        <f>主动技能!W1429</f>
        <v>0</v>
      </c>
      <c r="R1426">
        <f>主动技能!X1429</f>
        <v>0</v>
      </c>
      <c r="S1426">
        <f>主动技能!Y1429</f>
        <v>100</v>
      </c>
      <c r="T1426">
        <f>主动技能!Z1429</f>
        <v>0</v>
      </c>
      <c r="U1426">
        <f>主动技能!AB1429</f>
        <v>0</v>
      </c>
      <c r="V1426">
        <f>主动技能!AC1429</f>
        <v>0</v>
      </c>
      <c r="W1426">
        <f>主动技能!AD1429</f>
        <v>0</v>
      </c>
      <c r="X1426" s="1">
        <v>0</v>
      </c>
      <c r="Y1426" s="1">
        <v>0</v>
      </c>
      <c r="Z1426" s="1">
        <v>0</v>
      </c>
    </row>
    <row r="1427" spans="1:26" x14ac:dyDescent="0.15">
      <c r="A1427">
        <f>主动技能!B1430</f>
        <v>1424</v>
      </c>
      <c r="B1427" s="4" t="str">
        <f>主动技能!H1430</f>
        <v>自然馈赠</v>
      </c>
      <c r="C1427" s="4" t="str">
        <f>主动技能!I1430</f>
        <v>对己方全体回复生命294,并每回合回复5%生命</v>
      </c>
      <c r="D1427" s="4">
        <f>VLOOKUP(主动技能!J1430,对应表!F:G,2,FALSE)</f>
        <v>2</v>
      </c>
      <c r="E1427" s="4">
        <f>VLOOKUP(主动技能!K1430,对应表!J:K,2,FALSE)</f>
        <v>3</v>
      </c>
      <c r="F1427" s="4">
        <f>VLOOKUP(主动技能!L1430,对应表!N:O,2,FALSE)</f>
        <v>9</v>
      </c>
      <c r="G1427" s="4">
        <f>IF(主动技能!M1430="必中",2,1)</f>
        <v>2</v>
      </c>
      <c r="H1427" s="4">
        <f>主动技能!N1430</f>
        <v>100</v>
      </c>
      <c r="I1427" s="4">
        <f>主动技能!O1430</f>
        <v>0</v>
      </c>
      <c r="J1427">
        <f>主动技能!P1430</f>
        <v>0</v>
      </c>
      <c r="K1427">
        <f>主动技能!Q1430</f>
        <v>0</v>
      </c>
      <c r="L1427">
        <f>主动技能!R1430</f>
        <v>0</v>
      </c>
      <c r="M1427">
        <f>主动技能!S1430</f>
        <v>0</v>
      </c>
      <c r="N1427" t="str">
        <f>IF(主动技能!T1430="","",主动技能!T1430)</f>
        <v>7:100:2:0|112:100:2:0</v>
      </c>
      <c r="O1427" t="str">
        <f>IF(主动技能!U1430="","",主动技能!U1430)</f>
        <v/>
      </c>
      <c r="P1427">
        <f>主动技能!V1430</f>
        <v>0</v>
      </c>
      <c r="Q1427">
        <f>主动技能!W1430</f>
        <v>0</v>
      </c>
      <c r="R1427">
        <f>主动技能!X1430</f>
        <v>0</v>
      </c>
      <c r="S1427">
        <f>主动技能!Y1430</f>
        <v>100</v>
      </c>
      <c r="T1427">
        <f>主动技能!Z1430</f>
        <v>0</v>
      </c>
      <c r="U1427">
        <f>主动技能!AB1430</f>
        <v>0</v>
      </c>
      <c r="V1427">
        <f>主动技能!AC1430</f>
        <v>0</v>
      </c>
      <c r="W1427">
        <f>主动技能!AD1430</f>
        <v>0</v>
      </c>
      <c r="X1427" s="1">
        <v>0</v>
      </c>
      <c r="Y1427" s="1">
        <v>0</v>
      </c>
      <c r="Z1427" s="1">
        <v>0</v>
      </c>
    </row>
    <row r="1428" spans="1:26" x14ac:dyDescent="0.15">
      <c r="A1428">
        <f>主动技能!B1431</f>
        <v>1425</v>
      </c>
      <c r="B1428" s="4" t="str">
        <f>主动技能!H1431</f>
        <v>自然馈赠</v>
      </c>
      <c r="C1428" s="4" t="str">
        <f>主动技能!I1431</f>
        <v>对己方全体回复生命361,并每回合回复5%生命</v>
      </c>
      <c r="D1428" s="4">
        <f>VLOOKUP(主动技能!J1431,对应表!F:G,2,FALSE)</f>
        <v>2</v>
      </c>
      <c r="E1428" s="4">
        <f>VLOOKUP(主动技能!K1431,对应表!J:K,2,FALSE)</f>
        <v>3</v>
      </c>
      <c r="F1428" s="4">
        <f>VLOOKUP(主动技能!L1431,对应表!N:O,2,FALSE)</f>
        <v>9</v>
      </c>
      <c r="G1428" s="4">
        <f>IF(主动技能!M1431="必中",2,1)</f>
        <v>2</v>
      </c>
      <c r="H1428" s="4">
        <f>主动技能!N1431</f>
        <v>100</v>
      </c>
      <c r="I1428" s="4">
        <f>主动技能!O1431</f>
        <v>0</v>
      </c>
      <c r="J1428">
        <f>主动技能!P1431</f>
        <v>0</v>
      </c>
      <c r="K1428">
        <f>主动技能!Q1431</f>
        <v>0</v>
      </c>
      <c r="L1428">
        <f>主动技能!R1431</f>
        <v>0</v>
      </c>
      <c r="M1428">
        <f>主动技能!S1431</f>
        <v>0</v>
      </c>
      <c r="N1428" t="str">
        <f>IF(主动技能!T1431="","",主动技能!T1431)</f>
        <v>8:100:2:0|112:100:2:0</v>
      </c>
      <c r="O1428" t="str">
        <f>IF(主动技能!U1431="","",主动技能!U1431)</f>
        <v/>
      </c>
      <c r="P1428">
        <f>主动技能!V1431</f>
        <v>0</v>
      </c>
      <c r="Q1428">
        <f>主动技能!W1431</f>
        <v>0</v>
      </c>
      <c r="R1428">
        <f>主动技能!X1431</f>
        <v>0</v>
      </c>
      <c r="S1428">
        <f>主动技能!Y1431</f>
        <v>100</v>
      </c>
      <c r="T1428">
        <f>主动技能!Z1431</f>
        <v>0</v>
      </c>
      <c r="U1428">
        <f>主动技能!AB1431</f>
        <v>0</v>
      </c>
      <c r="V1428">
        <f>主动技能!AC1431</f>
        <v>0</v>
      </c>
      <c r="W1428">
        <f>主动技能!AD1431</f>
        <v>0</v>
      </c>
      <c r="X1428" s="1">
        <v>0</v>
      </c>
      <c r="Y1428" s="1">
        <v>0</v>
      </c>
      <c r="Z1428" s="1">
        <v>0</v>
      </c>
    </row>
    <row r="1429" spans="1:26" x14ac:dyDescent="0.15">
      <c r="A1429">
        <f>主动技能!B1432</f>
        <v>1426</v>
      </c>
      <c r="B1429" s="4" t="str">
        <f>主动技能!H1432</f>
        <v>自然馈赠</v>
      </c>
      <c r="C1429" s="4" t="str">
        <f>主动技能!I1432</f>
        <v>对己方全体回复生命445,并每回合回复5%生命</v>
      </c>
      <c r="D1429" s="4">
        <f>VLOOKUP(主动技能!J1432,对应表!F:G,2,FALSE)</f>
        <v>2</v>
      </c>
      <c r="E1429" s="4">
        <f>VLOOKUP(主动技能!K1432,对应表!J:K,2,FALSE)</f>
        <v>3</v>
      </c>
      <c r="F1429" s="4">
        <f>VLOOKUP(主动技能!L1432,对应表!N:O,2,FALSE)</f>
        <v>9</v>
      </c>
      <c r="G1429" s="4">
        <f>IF(主动技能!M1432="必中",2,1)</f>
        <v>2</v>
      </c>
      <c r="H1429" s="4">
        <f>主动技能!N1432</f>
        <v>100</v>
      </c>
      <c r="I1429" s="4">
        <f>主动技能!O1432</f>
        <v>0</v>
      </c>
      <c r="J1429">
        <f>主动技能!P1432</f>
        <v>0</v>
      </c>
      <c r="K1429">
        <f>主动技能!Q1432</f>
        <v>0</v>
      </c>
      <c r="L1429">
        <f>主动技能!R1432</f>
        <v>0</v>
      </c>
      <c r="M1429">
        <f>主动技能!S1432</f>
        <v>0</v>
      </c>
      <c r="N1429" t="str">
        <f>IF(主动技能!T1432="","",主动技能!T1432)</f>
        <v>9:100:2:0|112:100:2:0</v>
      </c>
      <c r="O1429" t="str">
        <f>IF(主动技能!U1432="","",主动技能!U1432)</f>
        <v/>
      </c>
      <c r="P1429">
        <f>主动技能!V1432</f>
        <v>0</v>
      </c>
      <c r="Q1429">
        <f>主动技能!W1432</f>
        <v>0</v>
      </c>
      <c r="R1429">
        <f>主动技能!X1432</f>
        <v>0</v>
      </c>
      <c r="S1429">
        <f>主动技能!Y1432</f>
        <v>100</v>
      </c>
      <c r="T1429">
        <f>主动技能!Z1432</f>
        <v>0</v>
      </c>
      <c r="U1429">
        <f>主动技能!AB1432</f>
        <v>0</v>
      </c>
      <c r="V1429">
        <f>主动技能!AC1432</f>
        <v>0</v>
      </c>
      <c r="W1429">
        <f>主动技能!AD1432</f>
        <v>0</v>
      </c>
      <c r="X1429" s="1">
        <v>0</v>
      </c>
      <c r="Y1429" s="1">
        <v>0</v>
      </c>
      <c r="Z1429" s="1">
        <v>0</v>
      </c>
    </row>
    <row r="1430" spans="1:26" x14ac:dyDescent="0.15">
      <c r="A1430">
        <f>主动技能!B1433</f>
        <v>1427</v>
      </c>
      <c r="B1430" s="4" t="str">
        <f>主动技能!H1433</f>
        <v>自然馈赠</v>
      </c>
      <c r="C1430" s="4" t="str">
        <f>主动技能!I1433</f>
        <v>对己方全体回复生命548,并每回合回复5%生命</v>
      </c>
      <c r="D1430" s="4">
        <f>VLOOKUP(主动技能!J1433,对应表!F:G,2,FALSE)</f>
        <v>2</v>
      </c>
      <c r="E1430" s="4">
        <f>VLOOKUP(主动技能!K1433,对应表!J:K,2,FALSE)</f>
        <v>3</v>
      </c>
      <c r="F1430" s="4">
        <f>VLOOKUP(主动技能!L1433,对应表!N:O,2,FALSE)</f>
        <v>9</v>
      </c>
      <c r="G1430" s="4">
        <f>IF(主动技能!M1433="必中",2,1)</f>
        <v>2</v>
      </c>
      <c r="H1430" s="4">
        <f>主动技能!N1433</f>
        <v>100</v>
      </c>
      <c r="I1430" s="4">
        <f>主动技能!O1433</f>
        <v>0</v>
      </c>
      <c r="J1430">
        <f>主动技能!P1433</f>
        <v>0</v>
      </c>
      <c r="K1430">
        <f>主动技能!Q1433</f>
        <v>0</v>
      </c>
      <c r="L1430">
        <f>主动技能!R1433</f>
        <v>0</v>
      </c>
      <c r="M1430">
        <f>主动技能!S1433</f>
        <v>0</v>
      </c>
      <c r="N1430" t="str">
        <f>IF(主动技能!T1433="","",主动技能!T1433)</f>
        <v>10:100:2:0|112:100:2:0</v>
      </c>
      <c r="O1430" t="str">
        <f>IF(主动技能!U1433="","",主动技能!U1433)</f>
        <v/>
      </c>
      <c r="P1430">
        <f>主动技能!V1433</f>
        <v>0</v>
      </c>
      <c r="Q1430">
        <f>主动技能!W1433</f>
        <v>0</v>
      </c>
      <c r="R1430">
        <f>主动技能!X1433</f>
        <v>0</v>
      </c>
      <c r="S1430">
        <f>主动技能!Y1433</f>
        <v>100</v>
      </c>
      <c r="T1430">
        <f>主动技能!Z1433</f>
        <v>0</v>
      </c>
      <c r="U1430">
        <f>主动技能!AB1433</f>
        <v>0</v>
      </c>
      <c r="V1430">
        <f>主动技能!AC1433</f>
        <v>0</v>
      </c>
      <c r="W1430">
        <f>主动技能!AD1433</f>
        <v>0</v>
      </c>
      <c r="X1430" s="1">
        <v>0</v>
      </c>
      <c r="Y1430" s="1">
        <v>0</v>
      </c>
      <c r="Z1430" s="1">
        <v>0</v>
      </c>
    </row>
    <row r="1431" spans="1:26" x14ac:dyDescent="0.15">
      <c r="A1431">
        <f>主动技能!B1434</f>
        <v>1428</v>
      </c>
      <c r="B1431" s="4" t="str">
        <f>主动技能!H1434</f>
        <v>自然馈赠</v>
      </c>
      <c r="C1431" s="4" t="str">
        <f>主动技能!I1434</f>
        <v>对己方全体回复生命675,并每回合回复5%生命</v>
      </c>
      <c r="D1431" s="4">
        <f>VLOOKUP(主动技能!J1434,对应表!F:G,2,FALSE)</f>
        <v>2</v>
      </c>
      <c r="E1431" s="4">
        <f>VLOOKUP(主动技能!K1434,对应表!J:K,2,FALSE)</f>
        <v>3</v>
      </c>
      <c r="F1431" s="4">
        <f>VLOOKUP(主动技能!L1434,对应表!N:O,2,FALSE)</f>
        <v>9</v>
      </c>
      <c r="G1431" s="4">
        <f>IF(主动技能!M1434="必中",2,1)</f>
        <v>2</v>
      </c>
      <c r="H1431" s="4">
        <f>主动技能!N1434</f>
        <v>100</v>
      </c>
      <c r="I1431" s="4">
        <f>主动技能!O1434</f>
        <v>0</v>
      </c>
      <c r="J1431">
        <f>主动技能!P1434</f>
        <v>0</v>
      </c>
      <c r="K1431">
        <f>主动技能!Q1434</f>
        <v>0</v>
      </c>
      <c r="L1431">
        <f>主动技能!R1434</f>
        <v>0</v>
      </c>
      <c r="M1431">
        <f>主动技能!S1434</f>
        <v>0</v>
      </c>
      <c r="N1431" t="str">
        <f>IF(主动技能!T1434="","",主动技能!T1434)</f>
        <v>11:100:2:0|112:100:2:0</v>
      </c>
      <c r="O1431" t="str">
        <f>IF(主动技能!U1434="","",主动技能!U1434)</f>
        <v/>
      </c>
      <c r="P1431">
        <f>主动技能!V1434</f>
        <v>0</v>
      </c>
      <c r="Q1431">
        <f>主动技能!W1434</f>
        <v>0</v>
      </c>
      <c r="R1431">
        <f>主动技能!X1434</f>
        <v>0</v>
      </c>
      <c r="S1431">
        <f>主动技能!Y1434</f>
        <v>100</v>
      </c>
      <c r="T1431">
        <f>主动技能!Z1434</f>
        <v>0</v>
      </c>
      <c r="U1431">
        <f>主动技能!AB1434</f>
        <v>0</v>
      </c>
      <c r="V1431">
        <f>主动技能!AC1434</f>
        <v>0</v>
      </c>
      <c r="W1431">
        <f>主动技能!AD1434</f>
        <v>0</v>
      </c>
      <c r="X1431" s="1">
        <v>0</v>
      </c>
      <c r="Y1431" s="1">
        <v>0</v>
      </c>
      <c r="Z1431" s="1">
        <v>0</v>
      </c>
    </row>
    <row r="1432" spans="1:26" x14ac:dyDescent="0.15">
      <c r="A1432">
        <f>主动技能!B1435</f>
        <v>1429</v>
      </c>
      <c r="B1432" s="4" t="str">
        <f>主动技能!H1435</f>
        <v>自然馈赠</v>
      </c>
      <c r="C1432" s="4" t="str">
        <f>主动技能!I1435</f>
        <v>对己方全体回复生命832,并每回合回复5%生命</v>
      </c>
      <c r="D1432" s="4">
        <f>VLOOKUP(主动技能!J1435,对应表!F:G,2,FALSE)</f>
        <v>2</v>
      </c>
      <c r="E1432" s="4">
        <f>VLOOKUP(主动技能!K1435,对应表!J:K,2,FALSE)</f>
        <v>3</v>
      </c>
      <c r="F1432" s="4">
        <f>VLOOKUP(主动技能!L1435,对应表!N:O,2,FALSE)</f>
        <v>9</v>
      </c>
      <c r="G1432" s="4">
        <f>IF(主动技能!M1435="必中",2,1)</f>
        <v>2</v>
      </c>
      <c r="H1432" s="4">
        <f>主动技能!N1435</f>
        <v>100</v>
      </c>
      <c r="I1432" s="4">
        <f>主动技能!O1435</f>
        <v>0</v>
      </c>
      <c r="J1432">
        <f>主动技能!P1435</f>
        <v>0</v>
      </c>
      <c r="K1432">
        <f>主动技能!Q1435</f>
        <v>0</v>
      </c>
      <c r="L1432">
        <f>主动技能!R1435</f>
        <v>0</v>
      </c>
      <c r="M1432">
        <f>主动技能!S1435</f>
        <v>0</v>
      </c>
      <c r="N1432" t="str">
        <f>IF(主动技能!T1435="","",主动技能!T1435)</f>
        <v>12:100:2:0|112:100:2:0</v>
      </c>
      <c r="O1432" t="str">
        <f>IF(主动技能!U1435="","",主动技能!U1435)</f>
        <v/>
      </c>
      <c r="P1432">
        <f>主动技能!V1435</f>
        <v>0</v>
      </c>
      <c r="Q1432">
        <f>主动技能!W1435</f>
        <v>0</v>
      </c>
      <c r="R1432">
        <f>主动技能!X1435</f>
        <v>0</v>
      </c>
      <c r="S1432">
        <f>主动技能!Y1435</f>
        <v>100</v>
      </c>
      <c r="T1432">
        <f>主动技能!Z1435</f>
        <v>0</v>
      </c>
      <c r="U1432">
        <f>主动技能!AB1435</f>
        <v>0</v>
      </c>
      <c r="V1432">
        <f>主动技能!AC1435</f>
        <v>0</v>
      </c>
      <c r="W1432">
        <f>主动技能!AD1435</f>
        <v>0</v>
      </c>
      <c r="X1432" s="1">
        <v>0</v>
      </c>
      <c r="Y1432" s="1">
        <v>0</v>
      </c>
      <c r="Z1432" s="1">
        <v>0</v>
      </c>
    </row>
    <row r="1433" spans="1:26" x14ac:dyDescent="0.15">
      <c r="A1433">
        <f>主动技能!B1436</f>
        <v>1430</v>
      </c>
      <c r="B1433" s="4" t="str">
        <f>主动技能!H1436</f>
        <v>自然馈赠</v>
      </c>
      <c r="C1433" s="4" t="str">
        <f>主动技能!I1436</f>
        <v>对己方全体回复生命1024,并每回合回复5%生命</v>
      </c>
      <c r="D1433" s="4">
        <f>VLOOKUP(主动技能!J1436,对应表!F:G,2,FALSE)</f>
        <v>2</v>
      </c>
      <c r="E1433" s="4">
        <f>VLOOKUP(主动技能!K1436,对应表!J:K,2,FALSE)</f>
        <v>3</v>
      </c>
      <c r="F1433" s="4">
        <f>VLOOKUP(主动技能!L1436,对应表!N:O,2,FALSE)</f>
        <v>9</v>
      </c>
      <c r="G1433" s="4">
        <f>IF(主动技能!M1436="必中",2,1)</f>
        <v>2</v>
      </c>
      <c r="H1433" s="4">
        <f>主动技能!N1436</f>
        <v>100</v>
      </c>
      <c r="I1433" s="4">
        <f>主动技能!O1436</f>
        <v>0</v>
      </c>
      <c r="J1433">
        <f>主动技能!P1436</f>
        <v>0</v>
      </c>
      <c r="K1433">
        <f>主动技能!Q1436</f>
        <v>0</v>
      </c>
      <c r="L1433">
        <f>主动技能!R1436</f>
        <v>0</v>
      </c>
      <c r="M1433">
        <f>主动技能!S1436</f>
        <v>0</v>
      </c>
      <c r="N1433" t="str">
        <f>IF(主动技能!T1436="","",主动技能!T1436)</f>
        <v>13:100:2:0|112:100:2:0</v>
      </c>
      <c r="O1433" t="str">
        <f>IF(主动技能!U1436="","",主动技能!U1436)</f>
        <v/>
      </c>
      <c r="P1433">
        <f>主动技能!V1436</f>
        <v>0</v>
      </c>
      <c r="Q1433">
        <f>主动技能!W1436</f>
        <v>0</v>
      </c>
      <c r="R1433">
        <f>主动技能!X1436</f>
        <v>0</v>
      </c>
      <c r="S1433">
        <f>主动技能!Y1436</f>
        <v>100</v>
      </c>
      <c r="T1433">
        <f>主动技能!Z1436</f>
        <v>0</v>
      </c>
      <c r="U1433">
        <f>主动技能!AB1436</f>
        <v>0</v>
      </c>
      <c r="V1433">
        <f>主动技能!AC1436</f>
        <v>0</v>
      </c>
      <c r="W1433">
        <f>主动技能!AD1436</f>
        <v>0</v>
      </c>
      <c r="X1433" s="1">
        <v>0</v>
      </c>
      <c r="Y1433" s="1">
        <v>0</v>
      </c>
      <c r="Z1433" s="1">
        <v>0</v>
      </c>
    </row>
    <row r="1434" spans="1:26" x14ac:dyDescent="0.15">
      <c r="A1434">
        <f>主动技能!B1437</f>
        <v>1431</v>
      </c>
      <c r="B1434" s="4" t="str">
        <f>主动技能!H1437</f>
        <v>自然馈赠</v>
      </c>
      <c r="C1434" s="4" t="str">
        <f>主动技能!I1437</f>
        <v>对己方全体回复生命1261,并每回合回复5%生命</v>
      </c>
      <c r="D1434" s="4">
        <f>VLOOKUP(主动技能!J1437,对应表!F:G,2,FALSE)</f>
        <v>2</v>
      </c>
      <c r="E1434" s="4">
        <f>VLOOKUP(主动技能!K1437,对应表!J:K,2,FALSE)</f>
        <v>3</v>
      </c>
      <c r="F1434" s="4">
        <f>VLOOKUP(主动技能!L1437,对应表!N:O,2,FALSE)</f>
        <v>9</v>
      </c>
      <c r="G1434" s="4">
        <f>IF(主动技能!M1437="必中",2,1)</f>
        <v>2</v>
      </c>
      <c r="H1434" s="4">
        <f>主动技能!N1437</f>
        <v>100</v>
      </c>
      <c r="I1434" s="4">
        <f>主动技能!O1437</f>
        <v>0</v>
      </c>
      <c r="J1434">
        <f>主动技能!P1437</f>
        <v>0</v>
      </c>
      <c r="K1434">
        <f>主动技能!Q1437</f>
        <v>0</v>
      </c>
      <c r="L1434">
        <f>主动技能!R1437</f>
        <v>0</v>
      </c>
      <c r="M1434">
        <f>主动技能!S1437</f>
        <v>0</v>
      </c>
      <c r="N1434" t="str">
        <f>IF(主动技能!T1437="","",主动技能!T1437)</f>
        <v>14:100:2:0|112:100:2:0</v>
      </c>
      <c r="O1434" t="str">
        <f>IF(主动技能!U1437="","",主动技能!U1437)</f>
        <v/>
      </c>
      <c r="P1434">
        <f>主动技能!V1437</f>
        <v>0</v>
      </c>
      <c r="Q1434">
        <f>主动技能!W1437</f>
        <v>0</v>
      </c>
      <c r="R1434">
        <f>主动技能!X1437</f>
        <v>0</v>
      </c>
      <c r="S1434">
        <f>主动技能!Y1437</f>
        <v>100</v>
      </c>
      <c r="T1434">
        <f>主动技能!Z1437</f>
        <v>0</v>
      </c>
      <c r="U1434">
        <f>主动技能!AB1437</f>
        <v>0</v>
      </c>
      <c r="V1434">
        <f>主动技能!AC1437</f>
        <v>0</v>
      </c>
      <c r="W1434">
        <f>主动技能!AD1437</f>
        <v>0</v>
      </c>
      <c r="X1434" s="1">
        <v>0</v>
      </c>
      <c r="Y1434" s="1">
        <v>0</v>
      </c>
      <c r="Z1434" s="1">
        <v>0</v>
      </c>
    </row>
    <row r="1435" spans="1:26" x14ac:dyDescent="0.15">
      <c r="A1435">
        <f>主动技能!B1438</f>
        <v>1432</v>
      </c>
      <c r="B1435" s="4" t="str">
        <f>主动技能!H1438</f>
        <v>自然馈赠</v>
      </c>
      <c r="C1435" s="4" t="str">
        <f>主动技能!I1438</f>
        <v>对己方全体回复生命1553,并每回合回复5%生命</v>
      </c>
      <c r="D1435" s="4">
        <f>VLOOKUP(主动技能!J1438,对应表!F:G,2,FALSE)</f>
        <v>2</v>
      </c>
      <c r="E1435" s="4">
        <f>VLOOKUP(主动技能!K1438,对应表!J:K,2,FALSE)</f>
        <v>3</v>
      </c>
      <c r="F1435" s="4">
        <f>VLOOKUP(主动技能!L1438,对应表!N:O,2,FALSE)</f>
        <v>9</v>
      </c>
      <c r="G1435" s="4">
        <f>IF(主动技能!M1438="必中",2,1)</f>
        <v>2</v>
      </c>
      <c r="H1435" s="4">
        <f>主动技能!N1438</f>
        <v>100</v>
      </c>
      <c r="I1435" s="4">
        <f>主动技能!O1438</f>
        <v>0</v>
      </c>
      <c r="J1435">
        <f>主动技能!P1438</f>
        <v>0</v>
      </c>
      <c r="K1435">
        <f>主动技能!Q1438</f>
        <v>0</v>
      </c>
      <c r="L1435">
        <f>主动技能!R1438</f>
        <v>0</v>
      </c>
      <c r="M1435">
        <f>主动技能!S1438</f>
        <v>0</v>
      </c>
      <c r="N1435" t="str">
        <f>IF(主动技能!T1438="","",主动技能!T1438)</f>
        <v>15:100:2:0|112:100:2:0</v>
      </c>
      <c r="O1435" t="str">
        <f>IF(主动技能!U1438="","",主动技能!U1438)</f>
        <v/>
      </c>
      <c r="P1435">
        <f>主动技能!V1438</f>
        <v>0</v>
      </c>
      <c r="Q1435">
        <f>主动技能!W1438</f>
        <v>0</v>
      </c>
      <c r="R1435">
        <f>主动技能!X1438</f>
        <v>0</v>
      </c>
      <c r="S1435">
        <f>主动技能!Y1438</f>
        <v>100</v>
      </c>
      <c r="T1435">
        <f>主动技能!Z1438</f>
        <v>0</v>
      </c>
      <c r="U1435">
        <f>主动技能!AB1438</f>
        <v>0</v>
      </c>
      <c r="V1435">
        <f>主动技能!AC1438</f>
        <v>0</v>
      </c>
      <c r="W1435">
        <f>主动技能!AD1438</f>
        <v>0</v>
      </c>
      <c r="X1435" s="1">
        <v>0</v>
      </c>
      <c r="Y1435" s="1">
        <v>0</v>
      </c>
      <c r="Z1435" s="1">
        <v>0</v>
      </c>
    </row>
    <row r="1436" spans="1:26" x14ac:dyDescent="0.15">
      <c r="A1436">
        <f>主动技能!B1439</f>
        <v>1433</v>
      </c>
      <c r="B1436" s="4" t="str">
        <f>主动技能!H1439</f>
        <v>自然馈赠</v>
      </c>
      <c r="C1436" s="4" t="str">
        <f>主动技能!I1439</f>
        <v>对己方全体回复生命1912,并每回合回复5%生命</v>
      </c>
      <c r="D1436" s="4">
        <f>VLOOKUP(主动技能!J1439,对应表!F:G,2,FALSE)</f>
        <v>2</v>
      </c>
      <c r="E1436" s="4">
        <f>VLOOKUP(主动技能!K1439,对应表!J:K,2,FALSE)</f>
        <v>3</v>
      </c>
      <c r="F1436" s="4">
        <f>VLOOKUP(主动技能!L1439,对应表!N:O,2,FALSE)</f>
        <v>9</v>
      </c>
      <c r="G1436" s="4">
        <f>IF(主动技能!M1439="必中",2,1)</f>
        <v>2</v>
      </c>
      <c r="H1436" s="4">
        <f>主动技能!N1439</f>
        <v>100</v>
      </c>
      <c r="I1436" s="4">
        <f>主动技能!O1439</f>
        <v>0</v>
      </c>
      <c r="J1436">
        <f>主动技能!P1439</f>
        <v>0</v>
      </c>
      <c r="K1436">
        <f>主动技能!Q1439</f>
        <v>0</v>
      </c>
      <c r="L1436">
        <f>主动技能!R1439</f>
        <v>0</v>
      </c>
      <c r="M1436">
        <f>主动技能!S1439</f>
        <v>0</v>
      </c>
      <c r="N1436" t="str">
        <f>IF(主动技能!T1439="","",主动技能!T1439)</f>
        <v>16:100:2:0|112:100:2:0</v>
      </c>
      <c r="O1436" t="str">
        <f>IF(主动技能!U1439="","",主动技能!U1439)</f>
        <v/>
      </c>
      <c r="P1436">
        <f>主动技能!V1439</f>
        <v>0</v>
      </c>
      <c r="Q1436">
        <f>主动技能!W1439</f>
        <v>0</v>
      </c>
      <c r="R1436">
        <f>主动技能!X1439</f>
        <v>0</v>
      </c>
      <c r="S1436">
        <f>主动技能!Y1439</f>
        <v>100</v>
      </c>
      <c r="T1436">
        <f>主动技能!Z1439</f>
        <v>0</v>
      </c>
      <c r="U1436">
        <f>主动技能!AB1439</f>
        <v>0</v>
      </c>
      <c r="V1436">
        <f>主动技能!AC1439</f>
        <v>0</v>
      </c>
      <c r="W1436">
        <f>主动技能!AD1439</f>
        <v>0</v>
      </c>
      <c r="X1436" s="1">
        <v>0</v>
      </c>
      <c r="Y1436" s="1">
        <v>0</v>
      </c>
      <c r="Z1436" s="1">
        <v>0</v>
      </c>
    </row>
    <row r="1437" spans="1:26" x14ac:dyDescent="0.15">
      <c r="A1437">
        <f>主动技能!B1440</f>
        <v>1434</v>
      </c>
      <c r="B1437" s="4" t="str">
        <f>主动技能!H1440</f>
        <v>自然馈赠</v>
      </c>
      <c r="C1437" s="4" t="str">
        <f>主动技能!I1440</f>
        <v>对己方全体回复生命2354,并每回合回复5%生命</v>
      </c>
      <c r="D1437" s="4">
        <f>VLOOKUP(主动技能!J1440,对应表!F:G,2,FALSE)</f>
        <v>2</v>
      </c>
      <c r="E1437" s="4">
        <f>VLOOKUP(主动技能!K1440,对应表!J:K,2,FALSE)</f>
        <v>3</v>
      </c>
      <c r="F1437" s="4">
        <f>VLOOKUP(主动技能!L1440,对应表!N:O,2,FALSE)</f>
        <v>9</v>
      </c>
      <c r="G1437" s="4">
        <f>IF(主动技能!M1440="必中",2,1)</f>
        <v>2</v>
      </c>
      <c r="H1437" s="4">
        <f>主动技能!N1440</f>
        <v>100</v>
      </c>
      <c r="I1437" s="4">
        <f>主动技能!O1440</f>
        <v>0</v>
      </c>
      <c r="J1437">
        <f>主动技能!P1440</f>
        <v>0</v>
      </c>
      <c r="K1437">
        <f>主动技能!Q1440</f>
        <v>0</v>
      </c>
      <c r="L1437">
        <f>主动技能!R1440</f>
        <v>0</v>
      </c>
      <c r="M1437">
        <f>主动技能!S1440</f>
        <v>0</v>
      </c>
      <c r="N1437" t="str">
        <f>IF(主动技能!T1440="","",主动技能!T1440)</f>
        <v>17:100:2:0|112:100:2:0</v>
      </c>
      <c r="O1437" t="str">
        <f>IF(主动技能!U1440="","",主动技能!U1440)</f>
        <v/>
      </c>
      <c r="P1437">
        <f>主动技能!V1440</f>
        <v>0</v>
      </c>
      <c r="Q1437">
        <f>主动技能!W1440</f>
        <v>0</v>
      </c>
      <c r="R1437">
        <f>主动技能!X1440</f>
        <v>0</v>
      </c>
      <c r="S1437">
        <f>主动技能!Y1440</f>
        <v>100</v>
      </c>
      <c r="T1437">
        <f>主动技能!Z1440</f>
        <v>0</v>
      </c>
      <c r="U1437">
        <f>主动技能!AB1440</f>
        <v>0</v>
      </c>
      <c r="V1437">
        <f>主动技能!AC1440</f>
        <v>0</v>
      </c>
      <c r="W1437">
        <f>主动技能!AD1440</f>
        <v>0</v>
      </c>
      <c r="X1437" s="1">
        <v>0</v>
      </c>
      <c r="Y1437" s="1">
        <v>0</v>
      </c>
      <c r="Z1437" s="1">
        <v>0</v>
      </c>
    </row>
    <row r="1438" spans="1:26" x14ac:dyDescent="0.15">
      <c r="A1438">
        <f>主动技能!B1441</f>
        <v>1435</v>
      </c>
      <c r="B1438" s="4" t="str">
        <f>主动技能!H1441</f>
        <v>自然馈赠</v>
      </c>
      <c r="C1438" s="4" t="str">
        <f>主动技能!I1441</f>
        <v>对己方全体回复生命2899,并每回合回复5%生命</v>
      </c>
      <c r="D1438" s="4">
        <f>VLOOKUP(主动技能!J1441,对应表!F:G,2,FALSE)</f>
        <v>2</v>
      </c>
      <c r="E1438" s="4">
        <f>VLOOKUP(主动技能!K1441,对应表!J:K,2,FALSE)</f>
        <v>3</v>
      </c>
      <c r="F1438" s="4">
        <f>VLOOKUP(主动技能!L1441,对应表!N:O,2,FALSE)</f>
        <v>9</v>
      </c>
      <c r="G1438" s="4">
        <f>IF(主动技能!M1441="必中",2,1)</f>
        <v>2</v>
      </c>
      <c r="H1438" s="4">
        <f>主动技能!N1441</f>
        <v>100</v>
      </c>
      <c r="I1438" s="4">
        <f>主动技能!O1441</f>
        <v>0</v>
      </c>
      <c r="J1438">
        <f>主动技能!P1441</f>
        <v>0</v>
      </c>
      <c r="K1438">
        <f>主动技能!Q1441</f>
        <v>0</v>
      </c>
      <c r="L1438">
        <f>主动技能!R1441</f>
        <v>0</v>
      </c>
      <c r="M1438">
        <f>主动技能!S1441</f>
        <v>0</v>
      </c>
      <c r="N1438" t="str">
        <f>IF(主动技能!T1441="","",主动技能!T1441)</f>
        <v>18:100:2:0|112:100:2:0</v>
      </c>
      <c r="O1438" t="str">
        <f>IF(主动技能!U1441="","",主动技能!U1441)</f>
        <v/>
      </c>
      <c r="P1438">
        <f>主动技能!V1441</f>
        <v>0</v>
      </c>
      <c r="Q1438">
        <f>主动技能!W1441</f>
        <v>0</v>
      </c>
      <c r="R1438">
        <f>主动技能!X1441</f>
        <v>0</v>
      </c>
      <c r="S1438">
        <f>主动技能!Y1441</f>
        <v>100</v>
      </c>
      <c r="T1438">
        <f>主动技能!Z1441</f>
        <v>0</v>
      </c>
      <c r="U1438">
        <f>主动技能!AB1441</f>
        <v>0</v>
      </c>
      <c r="V1438">
        <f>主动技能!AC1441</f>
        <v>0</v>
      </c>
      <c r="W1438">
        <f>主动技能!AD1441</f>
        <v>0</v>
      </c>
      <c r="X1438" s="1">
        <v>0</v>
      </c>
      <c r="Y1438" s="1">
        <v>0</v>
      </c>
      <c r="Z1438" s="1">
        <v>0</v>
      </c>
    </row>
    <row r="1439" spans="1:26" x14ac:dyDescent="0.15">
      <c r="A1439">
        <f>主动技能!B1442</f>
        <v>1436</v>
      </c>
      <c r="B1439" s="4" t="str">
        <f>主动技能!H1442</f>
        <v>自然馈赠</v>
      </c>
      <c r="C1439" s="4" t="str">
        <f>主动技能!I1442</f>
        <v>对己方全体回复生命3569,并每回合回复5%生命</v>
      </c>
      <c r="D1439" s="4">
        <f>VLOOKUP(主动技能!J1442,对应表!F:G,2,FALSE)</f>
        <v>2</v>
      </c>
      <c r="E1439" s="4">
        <f>VLOOKUP(主动技能!K1442,对应表!J:K,2,FALSE)</f>
        <v>3</v>
      </c>
      <c r="F1439" s="4">
        <f>VLOOKUP(主动技能!L1442,对应表!N:O,2,FALSE)</f>
        <v>9</v>
      </c>
      <c r="G1439" s="4">
        <f>IF(主动技能!M1442="必中",2,1)</f>
        <v>2</v>
      </c>
      <c r="H1439" s="4">
        <f>主动技能!N1442</f>
        <v>100</v>
      </c>
      <c r="I1439" s="4">
        <f>主动技能!O1442</f>
        <v>0</v>
      </c>
      <c r="J1439">
        <f>主动技能!P1442</f>
        <v>0</v>
      </c>
      <c r="K1439">
        <f>主动技能!Q1442</f>
        <v>0</v>
      </c>
      <c r="L1439">
        <f>主动技能!R1442</f>
        <v>0</v>
      </c>
      <c r="M1439">
        <f>主动技能!S1442</f>
        <v>0</v>
      </c>
      <c r="N1439" t="str">
        <f>IF(主动技能!T1442="","",主动技能!T1442)</f>
        <v>19:100:2:0|112:100:2:0</v>
      </c>
      <c r="O1439" t="str">
        <f>IF(主动技能!U1442="","",主动技能!U1442)</f>
        <v/>
      </c>
      <c r="P1439">
        <f>主动技能!V1442</f>
        <v>0</v>
      </c>
      <c r="Q1439">
        <f>主动技能!W1442</f>
        <v>0</v>
      </c>
      <c r="R1439">
        <f>主动技能!X1442</f>
        <v>0</v>
      </c>
      <c r="S1439">
        <f>主动技能!Y1442</f>
        <v>100</v>
      </c>
      <c r="T1439">
        <f>主动技能!Z1442</f>
        <v>0</v>
      </c>
      <c r="U1439">
        <f>主动技能!AB1442</f>
        <v>0</v>
      </c>
      <c r="V1439">
        <f>主动技能!AC1442</f>
        <v>0</v>
      </c>
      <c r="W1439">
        <f>主动技能!AD1442</f>
        <v>0</v>
      </c>
      <c r="X1439" s="1">
        <v>0</v>
      </c>
      <c r="Y1439" s="1">
        <v>0</v>
      </c>
      <c r="Z1439" s="1">
        <v>0</v>
      </c>
    </row>
    <row r="1440" spans="1:26" x14ac:dyDescent="0.15">
      <c r="A1440">
        <f>主动技能!B1443</f>
        <v>1437</v>
      </c>
      <c r="B1440" s="4" t="str">
        <f>主动技能!H1443</f>
        <v>自然馈赠</v>
      </c>
      <c r="C1440" s="4" t="str">
        <f>主动技能!I1443</f>
        <v>对己方全体回复生命4395,并每回合回复5%生命</v>
      </c>
      <c r="D1440" s="4">
        <f>VLOOKUP(主动技能!J1443,对应表!F:G,2,FALSE)</f>
        <v>2</v>
      </c>
      <c r="E1440" s="4">
        <f>VLOOKUP(主动技能!K1443,对应表!J:K,2,FALSE)</f>
        <v>3</v>
      </c>
      <c r="F1440" s="4">
        <f>VLOOKUP(主动技能!L1443,对应表!N:O,2,FALSE)</f>
        <v>9</v>
      </c>
      <c r="G1440" s="4">
        <f>IF(主动技能!M1443="必中",2,1)</f>
        <v>2</v>
      </c>
      <c r="H1440" s="4">
        <f>主动技能!N1443</f>
        <v>100</v>
      </c>
      <c r="I1440" s="4">
        <f>主动技能!O1443</f>
        <v>0</v>
      </c>
      <c r="J1440">
        <f>主动技能!P1443</f>
        <v>0</v>
      </c>
      <c r="K1440">
        <f>主动技能!Q1443</f>
        <v>0</v>
      </c>
      <c r="L1440">
        <f>主动技能!R1443</f>
        <v>0</v>
      </c>
      <c r="M1440">
        <f>主动技能!S1443</f>
        <v>0</v>
      </c>
      <c r="N1440" t="str">
        <f>IF(主动技能!T1443="","",主动技能!T1443)</f>
        <v>20:100:2:0|112:100:2:0</v>
      </c>
      <c r="O1440" t="str">
        <f>IF(主动技能!U1443="","",主动技能!U1443)</f>
        <v/>
      </c>
      <c r="P1440">
        <f>主动技能!V1443</f>
        <v>0</v>
      </c>
      <c r="Q1440">
        <f>主动技能!W1443</f>
        <v>0</v>
      </c>
      <c r="R1440">
        <f>主动技能!X1443</f>
        <v>0</v>
      </c>
      <c r="S1440">
        <f>主动技能!Y1443</f>
        <v>100</v>
      </c>
      <c r="T1440">
        <f>主动技能!Z1443</f>
        <v>0</v>
      </c>
      <c r="U1440">
        <f>主动技能!AB1443</f>
        <v>0</v>
      </c>
      <c r="V1440">
        <f>主动技能!AC1443</f>
        <v>0</v>
      </c>
      <c r="W1440">
        <f>主动技能!AD1443</f>
        <v>0</v>
      </c>
      <c r="X1440" s="1">
        <v>0</v>
      </c>
      <c r="Y1440" s="1">
        <v>0</v>
      </c>
      <c r="Z1440" s="1">
        <v>0</v>
      </c>
    </row>
    <row r="1441" spans="1:26" x14ac:dyDescent="0.15">
      <c r="A1441">
        <f>主动技能!B1444</f>
        <v>1438</v>
      </c>
      <c r="B1441" s="4" t="str">
        <f>主动技能!H1444</f>
        <v>自然馈赠</v>
      </c>
      <c r="C1441" s="4" t="str">
        <f>主动技能!I1444</f>
        <v>对己方全体回复生命5411,并每回合回复5%生命</v>
      </c>
      <c r="D1441" s="4">
        <f>VLOOKUP(主动技能!J1444,对应表!F:G,2,FALSE)</f>
        <v>2</v>
      </c>
      <c r="E1441" s="4">
        <f>VLOOKUP(主动技能!K1444,对应表!J:K,2,FALSE)</f>
        <v>3</v>
      </c>
      <c r="F1441" s="4">
        <f>VLOOKUP(主动技能!L1444,对应表!N:O,2,FALSE)</f>
        <v>9</v>
      </c>
      <c r="G1441" s="4">
        <f>IF(主动技能!M1444="必中",2,1)</f>
        <v>2</v>
      </c>
      <c r="H1441" s="4">
        <f>主动技能!N1444</f>
        <v>100</v>
      </c>
      <c r="I1441" s="4">
        <f>主动技能!O1444</f>
        <v>0</v>
      </c>
      <c r="J1441">
        <f>主动技能!P1444</f>
        <v>0</v>
      </c>
      <c r="K1441">
        <f>主动技能!Q1444</f>
        <v>0</v>
      </c>
      <c r="L1441">
        <f>主动技能!R1444</f>
        <v>0</v>
      </c>
      <c r="M1441">
        <f>主动技能!S1444</f>
        <v>0</v>
      </c>
      <c r="N1441" t="str">
        <f>IF(主动技能!T1444="","",主动技能!T1444)</f>
        <v>21:100:2:0|112:100:2:0</v>
      </c>
      <c r="O1441" t="str">
        <f>IF(主动技能!U1444="","",主动技能!U1444)</f>
        <v/>
      </c>
      <c r="P1441">
        <f>主动技能!V1444</f>
        <v>0</v>
      </c>
      <c r="Q1441">
        <f>主动技能!W1444</f>
        <v>0</v>
      </c>
      <c r="R1441">
        <f>主动技能!X1444</f>
        <v>0</v>
      </c>
      <c r="S1441">
        <f>主动技能!Y1444</f>
        <v>100</v>
      </c>
      <c r="T1441">
        <f>主动技能!Z1444</f>
        <v>0</v>
      </c>
      <c r="U1441">
        <f>主动技能!AB1444</f>
        <v>0</v>
      </c>
      <c r="V1441">
        <f>主动技能!AC1444</f>
        <v>0</v>
      </c>
      <c r="W1441">
        <f>主动技能!AD1444</f>
        <v>0</v>
      </c>
      <c r="X1441" s="1">
        <v>0</v>
      </c>
      <c r="Y1441" s="1">
        <v>0</v>
      </c>
      <c r="Z1441" s="1">
        <v>0</v>
      </c>
    </row>
    <row r="1442" spans="1:26" x14ac:dyDescent="0.15">
      <c r="A1442">
        <f>主动技能!B1445</f>
        <v>1439</v>
      </c>
      <c r="B1442" s="4" t="str">
        <f>主动技能!H1445</f>
        <v>自然馈赠</v>
      </c>
      <c r="C1442" s="4" t="str">
        <f>主动技能!I1445</f>
        <v>对己方全体回复生命6663,并每回合回复5%生命</v>
      </c>
      <c r="D1442" s="4">
        <f>VLOOKUP(主动技能!J1445,对应表!F:G,2,FALSE)</f>
        <v>2</v>
      </c>
      <c r="E1442" s="4">
        <f>VLOOKUP(主动技能!K1445,对应表!J:K,2,FALSE)</f>
        <v>3</v>
      </c>
      <c r="F1442" s="4">
        <f>VLOOKUP(主动技能!L1445,对应表!N:O,2,FALSE)</f>
        <v>9</v>
      </c>
      <c r="G1442" s="4">
        <f>IF(主动技能!M1445="必中",2,1)</f>
        <v>2</v>
      </c>
      <c r="H1442" s="4">
        <f>主动技能!N1445</f>
        <v>100</v>
      </c>
      <c r="I1442" s="4">
        <f>主动技能!O1445</f>
        <v>0</v>
      </c>
      <c r="J1442">
        <f>主动技能!P1445</f>
        <v>0</v>
      </c>
      <c r="K1442">
        <f>主动技能!Q1445</f>
        <v>0</v>
      </c>
      <c r="L1442">
        <f>主动技能!R1445</f>
        <v>0</v>
      </c>
      <c r="M1442">
        <f>主动技能!S1445</f>
        <v>0</v>
      </c>
      <c r="N1442" t="str">
        <f>IF(主动技能!T1445="","",主动技能!T1445)</f>
        <v>22:100:2:0|112:100:2:0</v>
      </c>
      <c r="O1442" t="str">
        <f>IF(主动技能!U1445="","",主动技能!U1445)</f>
        <v/>
      </c>
      <c r="P1442">
        <f>主动技能!V1445</f>
        <v>0</v>
      </c>
      <c r="Q1442">
        <f>主动技能!W1445</f>
        <v>0</v>
      </c>
      <c r="R1442">
        <f>主动技能!X1445</f>
        <v>0</v>
      </c>
      <c r="S1442">
        <f>主动技能!Y1445</f>
        <v>100</v>
      </c>
      <c r="T1442">
        <f>主动技能!Z1445</f>
        <v>0</v>
      </c>
      <c r="U1442">
        <f>主动技能!AB1445</f>
        <v>0</v>
      </c>
      <c r="V1442">
        <f>主动技能!AC1445</f>
        <v>0</v>
      </c>
      <c r="W1442">
        <f>主动技能!AD1445</f>
        <v>0</v>
      </c>
      <c r="X1442" s="1">
        <v>0</v>
      </c>
      <c r="Y1442" s="1">
        <v>0</v>
      </c>
      <c r="Z1442" s="1">
        <v>0</v>
      </c>
    </row>
    <row r="1443" spans="1:26" x14ac:dyDescent="0.15">
      <c r="A1443">
        <f>主动技能!B1446</f>
        <v>1440</v>
      </c>
      <c r="B1443" s="4" t="str">
        <f>主动技能!H1446</f>
        <v>自然馈赠</v>
      </c>
      <c r="C1443" s="4" t="str">
        <f>主动技能!I1446</f>
        <v>对己方全体回复生命8204,并每回合回复5%生命</v>
      </c>
      <c r="D1443" s="4">
        <f>VLOOKUP(主动技能!J1446,对应表!F:G,2,FALSE)</f>
        <v>2</v>
      </c>
      <c r="E1443" s="4">
        <f>VLOOKUP(主动技能!K1446,对应表!J:K,2,FALSE)</f>
        <v>3</v>
      </c>
      <c r="F1443" s="4">
        <f>VLOOKUP(主动技能!L1446,对应表!N:O,2,FALSE)</f>
        <v>9</v>
      </c>
      <c r="G1443" s="4">
        <f>IF(主动技能!M1446="必中",2,1)</f>
        <v>2</v>
      </c>
      <c r="H1443" s="4">
        <f>主动技能!N1446</f>
        <v>100</v>
      </c>
      <c r="I1443" s="4">
        <f>主动技能!O1446</f>
        <v>0</v>
      </c>
      <c r="J1443">
        <f>主动技能!P1446</f>
        <v>0</v>
      </c>
      <c r="K1443">
        <f>主动技能!Q1446</f>
        <v>0</v>
      </c>
      <c r="L1443">
        <f>主动技能!R1446</f>
        <v>0</v>
      </c>
      <c r="M1443">
        <f>主动技能!S1446</f>
        <v>0</v>
      </c>
      <c r="N1443" t="str">
        <f>IF(主动技能!T1446="","",主动技能!T1446)</f>
        <v>23:100:2:0|112:100:2:0</v>
      </c>
      <c r="O1443" t="str">
        <f>IF(主动技能!U1446="","",主动技能!U1446)</f>
        <v/>
      </c>
      <c r="P1443">
        <f>主动技能!V1446</f>
        <v>0</v>
      </c>
      <c r="Q1443">
        <f>主动技能!W1446</f>
        <v>0</v>
      </c>
      <c r="R1443">
        <f>主动技能!X1446</f>
        <v>0</v>
      </c>
      <c r="S1443">
        <f>主动技能!Y1446</f>
        <v>100</v>
      </c>
      <c r="T1443">
        <f>主动技能!Z1446</f>
        <v>0</v>
      </c>
      <c r="U1443">
        <f>主动技能!AB1446</f>
        <v>0</v>
      </c>
      <c r="V1443">
        <f>主动技能!AC1446</f>
        <v>0</v>
      </c>
      <c r="W1443">
        <f>主动技能!AD1446</f>
        <v>0</v>
      </c>
      <c r="X1443" s="1">
        <v>0</v>
      </c>
      <c r="Y1443" s="1">
        <v>0</v>
      </c>
      <c r="Z1443" s="1">
        <v>0</v>
      </c>
    </row>
    <row r="1444" spans="1:26" x14ac:dyDescent="0.15">
      <c r="A1444">
        <f>主动技能!B1447</f>
        <v>1441</v>
      </c>
      <c r="B1444" s="4" t="str">
        <f>主动技能!H1447</f>
        <v>乐涯</v>
      </c>
      <c r="C1444" s="4" t="str">
        <f>主动技能!I1447</f>
        <v>对敌方单体攻击，造成100%攻击力（+47）点伤害。</v>
      </c>
      <c r="D1444" s="4">
        <f>VLOOKUP(主动技能!J1447,对应表!F:G,2,FALSE)</f>
        <v>1</v>
      </c>
      <c r="E1444" s="4">
        <f>VLOOKUP(主动技能!K1447,对应表!J:K,2,FALSE)</f>
        <v>1</v>
      </c>
      <c r="F1444" s="4">
        <f>VLOOKUP(主动技能!L1447,对应表!N:O,2,FALSE)</f>
        <v>1</v>
      </c>
      <c r="G1444" s="4">
        <f>IF(主动技能!M1447="必中",2,1)</f>
        <v>1</v>
      </c>
      <c r="H1444" s="4">
        <f>主动技能!N1447</f>
        <v>100</v>
      </c>
      <c r="I1444" s="4">
        <f>主动技能!O1447</f>
        <v>0</v>
      </c>
      <c r="J1444">
        <f>主动技能!P1447</f>
        <v>0</v>
      </c>
      <c r="K1444">
        <f>主动技能!Q1447</f>
        <v>0</v>
      </c>
      <c r="L1444">
        <f>主动技能!R1447</f>
        <v>0</v>
      </c>
      <c r="M1444">
        <f>主动技能!S1447</f>
        <v>0</v>
      </c>
      <c r="N1444" t="str">
        <f>IF(主动技能!T1447="","",主动技能!T1447)</f>
        <v/>
      </c>
      <c r="O1444" t="str">
        <f>IF(主动技能!U1447="","",主动技能!U1447)</f>
        <v/>
      </c>
      <c r="P1444">
        <f>主动技能!V1447</f>
        <v>0</v>
      </c>
      <c r="Q1444">
        <f>主动技能!W1447</f>
        <v>0</v>
      </c>
      <c r="R1444">
        <f>主动技能!X1447</f>
        <v>0</v>
      </c>
      <c r="S1444">
        <f>主动技能!Y1447</f>
        <v>0</v>
      </c>
      <c r="T1444">
        <f>主动技能!Z1447</f>
        <v>100</v>
      </c>
      <c r="U1444">
        <f>主动技能!AB1447</f>
        <v>47</v>
      </c>
      <c r="V1444">
        <f>主动技能!AC1447</f>
        <v>0</v>
      </c>
      <c r="W1444">
        <f>主动技能!AD1447</f>
        <v>0</v>
      </c>
      <c r="X1444" s="1">
        <v>0</v>
      </c>
      <c r="Y1444" s="1">
        <v>0</v>
      </c>
      <c r="Z1444" s="1">
        <v>0</v>
      </c>
    </row>
    <row r="1445" spans="1:26" x14ac:dyDescent="0.15">
      <c r="A1445">
        <f>主动技能!B1448</f>
        <v>1442</v>
      </c>
      <c r="B1445" s="4" t="str">
        <f>主动技能!H1448</f>
        <v>乐涯</v>
      </c>
      <c r="C1445" s="4" t="str">
        <f>主动技能!I1448</f>
        <v>对敌方单体攻击，造成100%攻击力（+70）点伤害。</v>
      </c>
      <c r="D1445" s="4">
        <f>VLOOKUP(主动技能!J1448,对应表!F:G,2,FALSE)</f>
        <v>1</v>
      </c>
      <c r="E1445" s="4">
        <f>VLOOKUP(主动技能!K1448,对应表!J:K,2,FALSE)</f>
        <v>1</v>
      </c>
      <c r="F1445" s="4">
        <f>VLOOKUP(主动技能!L1448,对应表!N:O,2,FALSE)</f>
        <v>1</v>
      </c>
      <c r="G1445" s="4">
        <f>IF(主动技能!M1448="必中",2,1)</f>
        <v>1</v>
      </c>
      <c r="H1445" s="4">
        <f>主动技能!N1448</f>
        <v>100</v>
      </c>
      <c r="I1445" s="4">
        <f>主动技能!O1448</f>
        <v>0</v>
      </c>
      <c r="J1445">
        <f>主动技能!P1448</f>
        <v>0</v>
      </c>
      <c r="K1445">
        <f>主动技能!Q1448</f>
        <v>0</v>
      </c>
      <c r="L1445">
        <f>主动技能!R1448</f>
        <v>0</v>
      </c>
      <c r="M1445">
        <f>主动技能!S1448</f>
        <v>0</v>
      </c>
      <c r="N1445" t="str">
        <f>IF(主动技能!T1448="","",主动技能!T1448)</f>
        <v/>
      </c>
      <c r="O1445" t="str">
        <f>IF(主动技能!U1448="","",主动技能!U1448)</f>
        <v/>
      </c>
      <c r="P1445">
        <f>主动技能!V1448</f>
        <v>0</v>
      </c>
      <c r="Q1445">
        <f>主动技能!W1448</f>
        <v>0</v>
      </c>
      <c r="R1445">
        <f>主动技能!X1448</f>
        <v>0</v>
      </c>
      <c r="S1445">
        <f>主动技能!Y1448</f>
        <v>0</v>
      </c>
      <c r="T1445">
        <f>主动技能!Z1448</f>
        <v>100</v>
      </c>
      <c r="U1445">
        <f>主动技能!AB1448</f>
        <v>70</v>
      </c>
      <c r="V1445">
        <f>主动技能!AC1448</f>
        <v>0</v>
      </c>
      <c r="W1445">
        <f>主动技能!AD1448</f>
        <v>0</v>
      </c>
      <c r="X1445" s="1">
        <v>0</v>
      </c>
      <c r="Y1445" s="1">
        <v>0</v>
      </c>
      <c r="Z1445" s="1">
        <v>0</v>
      </c>
    </row>
    <row r="1446" spans="1:26" x14ac:dyDescent="0.15">
      <c r="A1446">
        <f>主动技能!B1449</f>
        <v>1443</v>
      </c>
      <c r="B1446" s="4" t="str">
        <f>主动技能!H1449</f>
        <v>乐涯</v>
      </c>
      <c r="C1446" s="4" t="str">
        <f>主动技能!I1449</f>
        <v>对敌方单体攻击，造成100%攻击力（+92）点伤害。</v>
      </c>
      <c r="D1446" s="4">
        <f>VLOOKUP(主动技能!J1449,对应表!F:G,2,FALSE)</f>
        <v>1</v>
      </c>
      <c r="E1446" s="4">
        <f>VLOOKUP(主动技能!K1449,对应表!J:K,2,FALSE)</f>
        <v>1</v>
      </c>
      <c r="F1446" s="4">
        <f>VLOOKUP(主动技能!L1449,对应表!N:O,2,FALSE)</f>
        <v>1</v>
      </c>
      <c r="G1446" s="4">
        <f>IF(主动技能!M1449="必中",2,1)</f>
        <v>1</v>
      </c>
      <c r="H1446" s="4">
        <f>主动技能!N1449</f>
        <v>100</v>
      </c>
      <c r="I1446" s="4">
        <f>主动技能!O1449</f>
        <v>0</v>
      </c>
      <c r="J1446">
        <f>主动技能!P1449</f>
        <v>0</v>
      </c>
      <c r="K1446">
        <f>主动技能!Q1449</f>
        <v>0</v>
      </c>
      <c r="L1446">
        <f>主动技能!R1449</f>
        <v>0</v>
      </c>
      <c r="M1446">
        <f>主动技能!S1449</f>
        <v>0</v>
      </c>
      <c r="N1446" t="str">
        <f>IF(主动技能!T1449="","",主动技能!T1449)</f>
        <v/>
      </c>
      <c r="O1446" t="str">
        <f>IF(主动技能!U1449="","",主动技能!U1449)</f>
        <v/>
      </c>
      <c r="P1446">
        <f>主动技能!V1449</f>
        <v>0</v>
      </c>
      <c r="Q1446">
        <f>主动技能!W1449</f>
        <v>0</v>
      </c>
      <c r="R1446">
        <f>主动技能!X1449</f>
        <v>0</v>
      </c>
      <c r="S1446">
        <f>主动技能!Y1449</f>
        <v>0</v>
      </c>
      <c r="T1446">
        <f>主动技能!Z1449</f>
        <v>100</v>
      </c>
      <c r="U1446">
        <f>主动技能!AB1449</f>
        <v>92</v>
      </c>
      <c r="V1446">
        <f>主动技能!AC1449</f>
        <v>0</v>
      </c>
      <c r="W1446">
        <f>主动技能!AD1449</f>
        <v>0</v>
      </c>
      <c r="X1446" s="1">
        <v>0</v>
      </c>
      <c r="Y1446" s="1">
        <v>0</v>
      </c>
      <c r="Z1446" s="1">
        <v>0</v>
      </c>
    </row>
    <row r="1447" spans="1:26" x14ac:dyDescent="0.15">
      <c r="A1447">
        <f>主动技能!B1450</f>
        <v>1444</v>
      </c>
      <c r="B1447" s="4" t="str">
        <f>主动技能!H1450</f>
        <v>乐涯</v>
      </c>
      <c r="C1447" s="4" t="str">
        <f>主动技能!I1450</f>
        <v>对敌方单体攻击，造成100%攻击力（+114）点伤害。</v>
      </c>
      <c r="D1447" s="4">
        <f>VLOOKUP(主动技能!J1450,对应表!F:G,2,FALSE)</f>
        <v>1</v>
      </c>
      <c r="E1447" s="4">
        <f>VLOOKUP(主动技能!K1450,对应表!J:K,2,FALSE)</f>
        <v>1</v>
      </c>
      <c r="F1447" s="4">
        <f>VLOOKUP(主动技能!L1450,对应表!N:O,2,FALSE)</f>
        <v>1</v>
      </c>
      <c r="G1447" s="4">
        <f>IF(主动技能!M1450="必中",2,1)</f>
        <v>1</v>
      </c>
      <c r="H1447" s="4">
        <f>主动技能!N1450</f>
        <v>100</v>
      </c>
      <c r="I1447" s="4">
        <f>主动技能!O1450</f>
        <v>0</v>
      </c>
      <c r="J1447">
        <f>主动技能!P1450</f>
        <v>0</v>
      </c>
      <c r="K1447">
        <f>主动技能!Q1450</f>
        <v>0</v>
      </c>
      <c r="L1447">
        <f>主动技能!R1450</f>
        <v>0</v>
      </c>
      <c r="M1447">
        <f>主动技能!S1450</f>
        <v>0</v>
      </c>
      <c r="N1447" t="str">
        <f>IF(主动技能!T1450="","",主动技能!T1450)</f>
        <v/>
      </c>
      <c r="O1447" t="str">
        <f>IF(主动技能!U1450="","",主动技能!U1450)</f>
        <v/>
      </c>
      <c r="P1447">
        <f>主动技能!V1450</f>
        <v>0</v>
      </c>
      <c r="Q1447">
        <f>主动技能!W1450</f>
        <v>0</v>
      </c>
      <c r="R1447">
        <f>主动技能!X1450</f>
        <v>0</v>
      </c>
      <c r="S1447">
        <f>主动技能!Y1450</f>
        <v>0</v>
      </c>
      <c r="T1447">
        <f>主动技能!Z1450</f>
        <v>100</v>
      </c>
      <c r="U1447">
        <f>主动技能!AB1450</f>
        <v>114</v>
      </c>
      <c r="V1447">
        <f>主动技能!AC1450</f>
        <v>0</v>
      </c>
      <c r="W1447">
        <f>主动技能!AD1450</f>
        <v>0</v>
      </c>
      <c r="X1447" s="1">
        <v>0</v>
      </c>
      <c r="Y1447" s="1">
        <v>0</v>
      </c>
      <c r="Z1447" s="1">
        <v>0</v>
      </c>
    </row>
    <row r="1448" spans="1:26" x14ac:dyDescent="0.15">
      <c r="A1448">
        <f>主动技能!B1451</f>
        <v>1445</v>
      </c>
      <c r="B1448" s="4" t="str">
        <f>主动技能!H1451</f>
        <v>乐涯</v>
      </c>
      <c r="C1448" s="4" t="str">
        <f>主动技能!I1451</f>
        <v>对敌方单体攻击，造成100%攻击力（+141）点伤害。</v>
      </c>
      <c r="D1448" s="4">
        <f>VLOOKUP(主动技能!J1451,对应表!F:G,2,FALSE)</f>
        <v>1</v>
      </c>
      <c r="E1448" s="4">
        <f>VLOOKUP(主动技能!K1451,对应表!J:K,2,FALSE)</f>
        <v>1</v>
      </c>
      <c r="F1448" s="4">
        <f>VLOOKUP(主动技能!L1451,对应表!N:O,2,FALSE)</f>
        <v>1</v>
      </c>
      <c r="G1448" s="4">
        <f>IF(主动技能!M1451="必中",2,1)</f>
        <v>1</v>
      </c>
      <c r="H1448" s="4">
        <f>主动技能!N1451</f>
        <v>100</v>
      </c>
      <c r="I1448" s="4">
        <f>主动技能!O1451</f>
        <v>0</v>
      </c>
      <c r="J1448">
        <f>主动技能!P1451</f>
        <v>0</v>
      </c>
      <c r="K1448">
        <f>主动技能!Q1451</f>
        <v>0</v>
      </c>
      <c r="L1448">
        <f>主动技能!R1451</f>
        <v>0</v>
      </c>
      <c r="M1448">
        <f>主动技能!S1451</f>
        <v>0</v>
      </c>
      <c r="N1448" t="str">
        <f>IF(主动技能!T1451="","",主动技能!T1451)</f>
        <v/>
      </c>
      <c r="O1448" t="str">
        <f>IF(主动技能!U1451="","",主动技能!U1451)</f>
        <v/>
      </c>
      <c r="P1448">
        <f>主动技能!V1451</f>
        <v>0</v>
      </c>
      <c r="Q1448">
        <f>主动技能!W1451</f>
        <v>0</v>
      </c>
      <c r="R1448">
        <f>主动技能!X1451</f>
        <v>0</v>
      </c>
      <c r="S1448">
        <f>主动技能!Y1451</f>
        <v>0</v>
      </c>
      <c r="T1448">
        <f>主动技能!Z1451</f>
        <v>100</v>
      </c>
      <c r="U1448">
        <f>主动技能!AB1451</f>
        <v>141</v>
      </c>
      <c r="V1448">
        <f>主动技能!AC1451</f>
        <v>0</v>
      </c>
      <c r="W1448">
        <f>主动技能!AD1451</f>
        <v>0</v>
      </c>
      <c r="X1448" s="1">
        <v>0</v>
      </c>
      <c r="Y1448" s="1">
        <v>0</v>
      </c>
      <c r="Z1448" s="1">
        <v>0</v>
      </c>
    </row>
    <row r="1449" spans="1:26" x14ac:dyDescent="0.15">
      <c r="A1449">
        <f>主动技能!B1452</f>
        <v>1446</v>
      </c>
      <c r="B1449" s="4" t="str">
        <f>主动技能!H1452</f>
        <v>乐涯</v>
      </c>
      <c r="C1449" s="4" t="str">
        <f>主动技能!I1452</f>
        <v>对敌方单体攻击，造成100%攻击力（+174）点伤害。</v>
      </c>
      <c r="D1449" s="4">
        <f>VLOOKUP(主动技能!J1452,对应表!F:G,2,FALSE)</f>
        <v>1</v>
      </c>
      <c r="E1449" s="4">
        <f>VLOOKUP(主动技能!K1452,对应表!J:K,2,FALSE)</f>
        <v>1</v>
      </c>
      <c r="F1449" s="4">
        <f>VLOOKUP(主动技能!L1452,对应表!N:O,2,FALSE)</f>
        <v>1</v>
      </c>
      <c r="G1449" s="4">
        <f>IF(主动技能!M1452="必中",2,1)</f>
        <v>1</v>
      </c>
      <c r="H1449" s="4">
        <f>主动技能!N1452</f>
        <v>100</v>
      </c>
      <c r="I1449" s="4">
        <f>主动技能!O1452</f>
        <v>0</v>
      </c>
      <c r="J1449">
        <f>主动技能!P1452</f>
        <v>0</v>
      </c>
      <c r="K1449">
        <f>主动技能!Q1452</f>
        <v>0</v>
      </c>
      <c r="L1449">
        <f>主动技能!R1452</f>
        <v>0</v>
      </c>
      <c r="M1449">
        <f>主动技能!S1452</f>
        <v>0</v>
      </c>
      <c r="N1449" t="str">
        <f>IF(主动技能!T1452="","",主动技能!T1452)</f>
        <v/>
      </c>
      <c r="O1449" t="str">
        <f>IF(主动技能!U1452="","",主动技能!U1452)</f>
        <v/>
      </c>
      <c r="P1449">
        <f>主动技能!V1452</f>
        <v>0</v>
      </c>
      <c r="Q1449">
        <f>主动技能!W1452</f>
        <v>0</v>
      </c>
      <c r="R1449">
        <f>主动技能!X1452</f>
        <v>0</v>
      </c>
      <c r="S1449">
        <f>主动技能!Y1452</f>
        <v>0</v>
      </c>
      <c r="T1449">
        <f>主动技能!Z1452</f>
        <v>100</v>
      </c>
      <c r="U1449">
        <f>主动技能!AB1452</f>
        <v>174</v>
      </c>
      <c r="V1449">
        <f>主动技能!AC1452</f>
        <v>0</v>
      </c>
      <c r="W1449">
        <f>主动技能!AD1452</f>
        <v>0</v>
      </c>
      <c r="X1449" s="1">
        <v>0</v>
      </c>
      <c r="Y1449" s="1">
        <v>0</v>
      </c>
      <c r="Z1449" s="1">
        <v>0</v>
      </c>
    </row>
    <row r="1450" spans="1:26" x14ac:dyDescent="0.15">
      <c r="A1450">
        <f>主动技能!B1453</f>
        <v>1447</v>
      </c>
      <c r="B1450" s="4" t="str">
        <f>主动技能!H1453</f>
        <v>乐涯</v>
      </c>
      <c r="C1450" s="4" t="str">
        <f>主动技能!I1453</f>
        <v>对敌方单体攻击，造成100%攻击力（+214）点伤害。</v>
      </c>
      <c r="D1450" s="4">
        <f>VLOOKUP(主动技能!J1453,对应表!F:G,2,FALSE)</f>
        <v>1</v>
      </c>
      <c r="E1450" s="4">
        <f>VLOOKUP(主动技能!K1453,对应表!J:K,2,FALSE)</f>
        <v>1</v>
      </c>
      <c r="F1450" s="4">
        <f>VLOOKUP(主动技能!L1453,对应表!N:O,2,FALSE)</f>
        <v>1</v>
      </c>
      <c r="G1450" s="4">
        <f>IF(主动技能!M1453="必中",2,1)</f>
        <v>1</v>
      </c>
      <c r="H1450" s="4">
        <f>主动技能!N1453</f>
        <v>100</v>
      </c>
      <c r="I1450" s="4">
        <f>主动技能!O1453</f>
        <v>0</v>
      </c>
      <c r="J1450">
        <f>主动技能!P1453</f>
        <v>0</v>
      </c>
      <c r="K1450">
        <f>主动技能!Q1453</f>
        <v>0</v>
      </c>
      <c r="L1450">
        <f>主动技能!R1453</f>
        <v>0</v>
      </c>
      <c r="M1450">
        <f>主动技能!S1453</f>
        <v>0</v>
      </c>
      <c r="N1450" t="str">
        <f>IF(主动技能!T1453="","",主动技能!T1453)</f>
        <v/>
      </c>
      <c r="O1450" t="str">
        <f>IF(主动技能!U1453="","",主动技能!U1453)</f>
        <v/>
      </c>
      <c r="P1450">
        <f>主动技能!V1453</f>
        <v>0</v>
      </c>
      <c r="Q1450">
        <f>主动技能!W1453</f>
        <v>0</v>
      </c>
      <c r="R1450">
        <f>主动技能!X1453</f>
        <v>0</v>
      </c>
      <c r="S1450">
        <f>主动技能!Y1453</f>
        <v>0</v>
      </c>
      <c r="T1450">
        <f>主动技能!Z1453</f>
        <v>100</v>
      </c>
      <c r="U1450">
        <f>主动技能!AB1453</f>
        <v>214</v>
      </c>
      <c r="V1450">
        <f>主动技能!AC1453</f>
        <v>0</v>
      </c>
      <c r="W1450">
        <f>主动技能!AD1453</f>
        <v>0</v>
      </c>
      <c r="X1450" s="1">
        <v>0</v>
      </c>
      <c r="Y1450" s="1">
        <v>0</v>
      </c>
      <c r="Z1450" s="1">
        <v>0</v>
      </c>
    </row>
    <row r="1451" spans="1:26" x14ac:dyDescent="0.15">
      <c r="A1451">
        <f>主动技能!B1454</f>
        <v>1448</v>
      </c>
      <c r="B1451" s="4" t="str">
        <f>主动技能!H1454</f>
        <v>乐涯</v>
      </c>
      <c r="C1451" s="4" t="str">
        <f>主动技能!I1454</f>
        <v>对敌方单体攻击，造成100%攻击力（+264）点伤害。</v>
      </c>
      <c r="D1451" s="4">
        <f>VLOOKUP(主动技能!J1454,对应表!F:G,2,FALSE)</f>
        <v>1</v>
      </c>
      <c r="E1451" s="4">
        <f>VLOOKUP(主动技能!K1454,对应表!J:K,2,FALSE)</f>
        <v>1</v>
      </c>
      <c r="F1451" s="4">
        <f>VLOOKUP(主动技能!L1454,对应表!N:O,2,FALSE)</f>
        <v>1</v>
      </c>
      <c r="G1451" s="4">
        <f>IF(主动技能!M1454="必中",2,1)</f>
        <v>1</v>
      </c>
      <c r="H1451" s="4">
        <f>主动技能!N1454</f>
        <v>100</v>
      </c>
      <c r="I1451" s="4">
        <f>主动技能!O1454</f>
        <v>0</v>
      </c>
      <c r="J1451">
        <f>主动技能!P1454</f>
        <v>0</v>
      </c>
      <c r="K1451">
        <f>主动技能!Q1454</f>
        <v>0</v>
      </c>
      <c r="L1451">
        <f>主动技能!R1454</f>
        <v>0</v>
      </c>
      <c r="M1451">
        <f>主动技能!S1454</f>
        <v>0</v>
      </c>
      <c r="N1451" t="str">
        <f>IF(主动技能!T1454="","",主动技能!T1454)</f>
        <v/>
      </c>
      <c r="O1451" t="str">
        <f>IF(主动技能!U1454="","",主动技能!U1454)</f>
        <v/>
      </c>
      <c r="P1451">
        <f>主动技能!V1454</f>
        <v>0</v>
      </c>
      <c r="Q1451">
        <f>主动技能!W1454</f>
        <v>0</v>
      </c>
      <c r="R1451">
        <f>主动技能!X1454</f>
        <v>0</v>
      </c>
      <c r="S1451">
        <f>主动技能!Y1454</f>
        <v>0</v>
      </c>
      <c r="T1451">
        <f>主动技能!Z1454</f>
        <v>100</v>
      </c>
      <c r="U1451">
        <f>主动技能!AB1454</f>
        <v>264</v>
      </c>
      <c r="V1451">
        <f>主动技能!AC1454</f>
        <v>0</v>
      </c>
      <c r="W1451">
        <f>主动技能!AD1454</f>
        <v>0</v>
      </c>
      <c r="X1451" s="1">
        <v>0</v>
      </c>
      <c r="Y1451" s="1">
        <v>0</v>
      </c>
      <c r="Z1451" s="1">
        <v>0</v>
      </c>
    </row>
    <row r="1452" spans="1:26" x14ac:dyDescent="0.15">
      <c r="A1452">
        <f>主动技能!B1455</f>
        <v>1449</v>
      </c>
      <c r="B1452" s="4" t="str">
        <f>主动技能!H1455</f>
        <v>乐涯</v>
      </c>
      <c r="C1452" s="4" t="str">
        <f>主动技能!I1455</f>
        <v>对敌方单体攻击，造成100%攻击力（+325）点伤害。</v>
      </c>
      <c r="D1452" s="4">
        <f>VLOOKUP(主动技能!J1455,对应表!F:G,2,FALSE)</f>
        <v>1</v>
      </c>
      <c r="E1452" s="4">
        <f>VLOOKUP(主动技能!K1455,对应表!J:K,2,FALSE)</f>
        <v>1</v>
      </c>
      <c r="F1452" s="4">
        <f>VLOOKUP(主动技能!L1455,对应表!N:O,2,FALSE)</f>
        <v>1</v>
      </c>
      <c r="G1452" s="4">
        <f>IF(主动技能!M1455="必中",2,1)</f>
        <v>1</v>
      </c>
      <c r="H1452" s="4">
        <f>主动技能!N1455</f>
        <v>100</v>
      </c>
      <c r="I1452" s="4">
        <f>主动技能!O1455</f>
        <v>0</v>
      </c>
      <c r="J1452">
        <f>主动技能!P1455</f>
        <v>0</v>
      </c>
      <c r="K1452">
        <f>主动技能!Q1455</f>
        <v>0</v>
      </c>
      <c r="L1452">
        <f>主动技能!R1455</f>
        <v>0</v>
      </c>
      <c r="M1452">
        <f>主动技能!S1455</f>
        <v>0</v>
      </c>
      <c r="N1452" t="str">
        <f>IF(主动技能!T1455="","",主动技能!T1455)</f>
        <v/>
      </c>
      <c r="O1452" t="str">
        <f>IF(主动技能!U1455="","",主动技能!U1455)</f>
        <v/>
      </c>
      <c r="P1452">
        <f>主动技能!V1455</f>
        <v>0</v>
      </c>
      <c r="Q1452">
        <f>主动技能!W1455</f>
        <v>0</v>
      </c>
      <c r="R1452">
        <f>主动技能!X1455</f>
        <v>0</v>
      </c>
      <c r="S1452">
        <f>主动技能!Y1455</f>
        <v>0</v>
      </c>
      <c r="T1452">
        <f>主动技能!Z1455</f>
        <v>100</v>
      </c>
      <c r="U1452">
        <f>主动技能!AB1455</f>
        <v>325</v>
      </c>
      <c r="V1452">
        <f>主动技能!AC1455</f>
        <v>0</v>
      </c>
      <c r="W1452">
        <f>主动技能!AD1455</f>
        <v>0</v>
      </c>
      <c r="X1452" s="1">
        <v>0</v>
      </c>
      <c r="Y1452" s="1">
        <v>0</v>
      </c>
      <c r="Z1452" s="1">
        <v>0</v>
      </c>
    </row>
    <row r="1453" spans="1:26" x14ac:dyDescent="0.15">
      <c r="A1453">
        <f>主动技能!B1456</f>
        <v>1450</v>
      </c>
      <c r="B1453" s="4" t="str">
        <f>主动技能!H1456</f>
        <v>乐涯</v>
      </c>
      <c r="C1453" s="4" t="str">
        <f>主动技能!I1456</f>
        <v>对敌方单体攻击，造成100%攻击力（+400）点伤害。</v>
      </c>
      <c r="D1453" s="4">
        <f>VLOOKUP(主动技能!J1456,对应表!F:G,2,FALSE)</f>
        <v>1</v>
      </c>
      <c r="E1453" s="4">
        <f>VLOOKUP(主动技能!K1456,对应表!J:K,2,FALSE)</f>
        <v>1</v>
      </c>
      <c r="F1453" s="4">
        <f>VLOOKUP(主动技能!L1456,对应表!N:O,2,FALSE)</f>
        <v>1</v>
      </c>
      <c r="G1453" s="4">
        <f>IF(主动技能!M1456="必中",2,1)</f>
        <v>1</v>
      </c>
      <c r="H1453" s="4">
        <f>主动技能!N1456</f>
        <v>100</v>
      </c>
      <c r="I1453" s="4">
        <f>主动技能!O1456</f>
        <v>0</v>
      </c>
      <c r="J1453">
        <f>主动技能!P1456</f>
        <v>0</v>
      </c>
      <c r="K1453">
        <f>主动技能!Q1456</f>
        <v>0</v>
      </c>
      <c r="L1453">
        <f>主动技能!R1456</f>
        <v>0</v>
      </c>
      <c r="M1453">
        <f>主动技能!S1456</f>
        <v>0</v>
      </c>
      <c r="N1453" t="str">
        <f>IF(主动技能!T1456="","",主动技能!T1456)</f>
        <v/>
      </c>
      <c r="O1453" t="str">
        <f>IF(主动技能!U1456="","",主动技能!U1456)</f>
        <v/>
      </c>
      <c r="P1453">
        <f>主动技能!V1456</f>
        <v>0</v>
      </c>
      <c r="Q1453">
        <f>主动技能!W1456</f>
        <v>0</v>
      </c>
      <c r="R1453">
        <f>主动技能!X1456</f>
        <v>0</v>
      </c>
      <c r="S1453">
        <f>主动技能!Y1456</f>
        <v>0</v>
      </c>
      <c r="T1453">
        <f>主动技能!Z1456</f>
        <v>100</v>
      </c>
      <c r="U1453">
        <f>主动技能!AB1456</f>
        <v>400</v>
      </c>
      <c r="V1453">
        <f>主动技能!AC1456</f>
        <v>0</v>
      </c>
      <c r="W1453">
        <f>主动技能!AD1456</f>
        <v>0</v>
      </c>
      <c r="X1453" s="1">
        <v>0</v>
      </c>
      <c r="Y1453" s="1">
        <v>0</v>
      </c>
      <c r="Z1453" s="1">
        <v>0</v>
      </c>
    </row>
    <row r="1454" spans="1:26" x14ac:dyDescent="0.15">
      <c r="A1454">
        <f>主动技能!B1457</f>
        <v>1451</v>
      </c>
      <c r="B1454" s="4" t="str">
        <f>主动技能!H1457</f>
        <v>乐涯</v>
      </c>
      <c r="C1454" s="4" t="str">
        <f>主动技能!I1457</f>
        <v>对敌方单体攻击，造成100%攻击力（+492）点伤害。</v>
      </c>
      <c r="D1454" s="4">
        <f>VLOOKUP(主动技能!J1457,对应表!F:G,2,FALSE)</f>
        <v>1</v>
      </c>
      <c r="E1454" s="4">
        <f>VLOOKUP(主动技能!K1457,对应表!J:K,2,FALSE)</f>
        <v>1</v>
      </c>
      <c r="F1454" s="4">
        <f>VLOOKUP(主动技能!L1457,对应表!N:O,2,FALSE)</f>
        <v>1</v>
      </c>
      <c r="G1454" s="4">
        <f>IF(主动技能!M1457="必中",2,1)</f>
        <v>1</v>
      </c>
      <c r="H1454" s="4">
        <f>主动技能!N1457</f>
        <v>100</v>
      </c>
      <c r="I1454" s="4">
        <f>主动技能!O1457</f>
        <v>0</v>
      </c>
      <c r="J1454">
        <f>主动技能!P1457</f>
        <v>0</v>
      </c>
      <c r="K1454">
        <f>主动技能!Q1457</f>
        <v>0</v>
      </c>
      <c r="L1454">
        <f>主动技能!R1457</f>
        <v>0</v>
      </c>
      <c r="M1454">
        <f>主动技能!S1457</f>
        <v>0</v>
      </c>
      <c r="N1454" t="str">
        <f>IF(主动技能!T1457="","",主动技能!T1457)</f>
        <v/>
      </c>
      <c r="O1454" t="str">
        <f>IF(主动技能!U1457="","",主动技能!U1457)</f>
        <v/>
      </c>
      <c r="P1454">
        <f>主动技能!V1457</f>
        <v>0</v>
      </c>
      <c r="Q1454">
        <f>主动技能!W1457</f>
        <v>0</v>
      </c>
      <c r="R1454">
        <f>主动技能!X1457</f>
        <v>0</v>
      </c>
      <c r="S1454">
        <f>主动技能!Y1457</f>
        <v>0</v>
      </c>
      <c r="T1454">
        <f>主动技能!Z1457</f>
        <v>100</v>
      </c>
      <c r="U1454">
        <f>主动技能!AB1457</f>
        <v>492</v>
      </c>
      <c r="V1454">
        <f>主动技能!AC1457</f>
        <v>0</v>
      </c>
      <c r="W1454">
        <f>主动技能!AD1457</f>
        <v>0</v>
      </c>
      <c r="X1454" s="1">
        <v>0</v>
      </c>
      <c r="Y1454" s="1">
        <v>0</v>
      </c>
      <c r="Z1454" s="1">
        <v>0</v>
      </c>
    </row>
    <row r="1455" spans="1:26" x14ac:dyDescent="0.15">
      <c r="A1455">
        <f>主动技能!B1458</f>
        <v>1452</v>
      </c>
      <c r="B1455" s="4" t="str">
        <f>主动技能!H1458</f>
        <v>乐涯</v>
      </c>
      <c r="C1455" s="4" t="str">
        <f>主动技能!I1458</f>
        <v>对敌方单体攻击，造成100%攻击力（+606）点伤害。</v>
      </c>
      <c r="D1455" s="4">
        <f>VLOOKUP(主动技能!J1458,对应表!F:G,2,FALSE)</f>
        <v>1</v>
      </c>
      <c r="E1455" s="4">
        <f>VLOOKUP(主动技能!K1458,对应表!J:K,2,FALSE)</f>
        <v>1</v>
      </c>
      <c r="F1455" s="4">
        <f>VLOOKUP(主动技能!L1458,对应表!N:O,2,FALSE)</f>
        <v>1</v>
      </c>
      <c r="G1455" s="4">
        <f>IF(主动技能!M1458="必中",2,1)</f>
        <v>1</v>
      </c>
      <c r="H1455" s="4">
        <f>主动技能!N1458</f>
        <v>100</v>
      </c>
      <c r="I1455" s="4">
        <f>主动技能!O1458</f>
        <v>0</v>
      </c>
      <c r="J1455">
        <f>主动技能!P1458</f>
        <v>0</v>
      </c>
      <c r="K1455">
        <f>主动技能!Q1458</f>
        <v>0</v>
      </c>
      <c r="L1455">
        <f>主动技能!R1458</f>
        <v>0</v>
      </c>
      <c r="M1455">
        <f>主动技能!S1458</f>
        <v>0</v>
      </c>
      <c r="N1455" t="str">
        <f>IF(主动技能!T1458="","",主动技能!T1458)</f>
        <v/>
      </c>
      <c r="O1455" t="str">
        <f>IF(主动技能!U1458="","",主动技能!U1458)</f>
        <v/>
      </c>
      <c r="P1455">
        <f>主动技能!V1458</f>
        <v>0</v>
      </c>
      <c r="Q1455">
        <f>主动技能!W1458</f>
        <v>0</v>
      </c>
      <c r="R1455">
        <f>主动技能!X1458</f>
        <v>0</v>
      </c>
      <c r="S1455">
        <f>主动技能!Y1458</f>
        <v>0</v>
      </c>
      <c r="T1455">
        <f>主动技能!Z1458</f>
        <v>100</v>
      </c>
      <c r="U1455">
        <f>主动技能!AB1458</f>
        <v>606</v>
      </c>
      <c r="V1455">
        <f>主动技能!AC1458</f>
        <v>0</v>
      </c>
      <c r="W1455">
        <f>主动技能!AD1458</f>
        <v>0</v>
      </c>
      <c r="X1455" s="1">
        <v>0</v>
      </c>
      <c r="Y1455" s="1">
        <v>0</v>
      </c>
      <c r="Z1455" s="1">
        <v>0</v>
      </c>
    </row>
    <row r="1456" spans="1:26" x14ac:dyDescent="0.15">
      <c r="A1456">
        <f>主动技能!B1459</f>
        <v>1453</v>
      </c>
      <c r="B1456" s="4" t="str">
        <f>主动技能!H1459</f>
        <v>乐涯</v>
      </c>
      <c r="C1456" s="4" t="str">
        <f>主动技能!I1459</f>
        <v>对敌方单体攻击，造成100%攻击力（+747）点伤害。</v>
      </c>
      <c r="D1456" s="4">
        <f>VLOOKUP(主动技能!J1459,对应表!F:G,2,FALSE)</f>
        <v>1</v>
      </c>
      <c r="E1456" s="4">
        <f>VLOOKUP(主动技能!K1459,对应表!J:K,2,FALSE)</f>
        <v>1</v>
      </c>
      <c r="F1456" s="4">
        <f>VLOOKUP(主动技能!L1459,对应表!N:O,2,FALSE)</f>
        <v>1</v>
      </c>
      <c r="G1456" s="4">
        <f>IF(主动技能!M1459="必中",2,1)</f>
        <v>1</v>
      </c>
      <c r="H1456" s="4">
        <f>主动技能!N1459</f>
        <v>100</v>
      </c>
      <c r="I1456" s="4">
        <f>主动技能!O1459</f>
        <v>0</v>
      </c>
      <c r="J1456">
        <f>主动技能!P1459</f>
        <v>0</v>
      </c>
      <c r="K1456">
        <f>主动技能!Q1459</f>
        <v>0</v>
      </c>
      <c r="L1456">
        <f>主动技能!R1459</f>
        <v>0</v>
      </c>
      <c r="M1456">
        <f>主动技能!S1459</f>
        <v>0</v>
      </c>
      <c r="N1456" t="str">
        <f>IF(主动技能!T1459="","",主动技能!T1459)</f>
        <v/>
      </c>
      <c r="O1456" t="str">
        <f>IF(主动技能!U1459="","",主动技能!U1459)</f>
        <v/>
      </c>
      <c r="P1456">
        <f>主动技能!V1459</f>
        <v>0</v>
      </c>
      <c r="Q1456">
        <f>主动技能!W1459</f>
        <v>0</v>
      </c>
      <c r="R1456">
        <f>主动技能!X1459</f>
        <v>0</v>
      </c>
      <c r="S1456">
        <f>主动技能!Y1459</f>
        <v>0</v>
      </c>
      <c r="T1456">
        <f>主动技能!Z1459</f>
        <v>100</v>
      </c>
      <c r="U1456">
        <f>主动技能!AB1459</f>
        <v>747</v>
      </c>
      <c r="V1456">
        <f>主动技能!AC1459</f>
        <v>0</v>
      </c>
      <c r="W1456">
        <f>主动技能!AD1459</f>
        <v>0</v>
      </c>
      <c r="X1456" s="1">
        <v>0</v>
      </c>
      <c r="Y1456" s="1">
        <v>0</v>
      </c>
      <c r="Z1456" s="1">
        <v>0</v>
      </c>
    </row>
    <row r="1457" spans="1:26" x14ac:dyDescent="0.15">
      <c r="A1457">
        <f>主动技能!B1460</f>
        <v>1454</v>
      </c>
      <c r="B1457" s="4" t="str">
        <f>主动技能!H1460</f>
        <v>乐涯</v>
      </c>
      <c r="C1457" s="4" t="str">
        <f>主动技能!I1460</f>
        <v>对敌方单体攻击，造成100%攻击力（+919）点伤害。</v>
      </c>
      <c r="D1457" s="4">
        <f>VLOOKUP(主动技能!J1460,对应表!F:G,2,FALSE)</f>
        <v>1</v>
      </c>
      <c r="E1457" s="4">
        <f>VLOOKUP(主动技能!K1460,对应表!J:K,2,FALSE)</f>
        <v>1</v>
      </c>
      <c r="F1457" s="4">
        <f>VLOOKUP(主动技能!L1460,对应表!N:O,2,FALSE)</f>
        <v>1</v>
      </c>
      <c r="G1457" s="4">
        <f>IF(主动技能!M1460="必中",2,1)</f>
        <v>1</v>
      </c>
      <c r="H1457" s="4">
        <f>主动技能!N1460</f>
        <v>100</v>
      </c>
      <c r="I1457" s="4">
        <f>主动技能!O1460</f>
        <v>0</v>
      </c>
      <c r="J1457">
        <f>主动技能!P1460</f>
        <v>0</v>
      </c>
      <c r="K1457">
        <f>主动技能!Q1460</f>
        <v>0</v>
      </c>
      <c r="L1457">
        <f>主动技能!R1460</f>
        <v>0</v>
      </c>
      <c r="M1457">
        <f>主动技能!S1460</f>
        <v>0</v>
      </c>
      <c r="N1457" t="str">
        <f>IF(主动技能!T1460="","",主动技能!T1460)</f>
        <v/>
      </c>
      <c r="O1457" t="str">
        <f>IF(主动技能!U1460="","",主动技能!U1460)</f>
        <v/>
      </c>
      <c r="P1457">
        <f>主动技能!V1460</f>
        <v>0</v>
      </c>
      <c r="Q1457">
        <f>主动技能!W1460</f>
        <v>0</v>
      </c>
      <c r="R1457">
        <f>主动技能!X1460</f>
        <v>0</v>
      </c>
      <c r="S1457">
        <f>主动技能!Y1460</f>
        <v>0</v>
      </c>
      <c r="T1457">
        <f>主动技能!Z1460</f>
        <v>100</v>
      </c>
      <c r="U1457">
        <f>主动技能!AB1460</f>
        <v>919</v>
      </c>
      <c r="V1457">
        <f>主动技能!AC1460</f>
        <v>0</v>
      </c>
      <c r="W1457">
        <f>主动技能!AD1460</f>
        <v>0</v>
      </c>
      <c r="X1457" s="1">
        <v>0</v>
      </c>
      <c r="Y1457" s="1">
        <v>0</v>
      </c>
      <c r="Z1457" s="1">
        <v>0</v>
      </c>
    </row>
    <row r="1458" spans="1:26" x14ac:dyDescent="0.15">
      <c r="A1458">
        <f>主动技能!B1461</f>
        <v>1455</v>
      </c>
      <c r="B1458" s="4" t="str">
        <f>主动技能!H1461</f>
        <v>乐涯</v>
      </c>
      <c r="C1458" s="4" t="str">
        <f>主动技能!I1461</f>
        <v>对敌方单体攻击，造成100%攻击力（+1132）点伤害。</v>
      </c>
      <c r="D1458" s="4">
        <f>VLOOKUP(主动技能!J1461,对应表!F:G,2,FALSE)</f>
        <v>1</v>
      </c>
      <c r="E1458" s="4">
        <f>VLOOKUP(主动技能!K1461,对应表!J:K,2,FALSE)</f>
        <v>1</v>
      </c>
      <c r="F1458" s="4">
        <f>VLOOKUP(主动技能!L1461,对应表!N:O,2,FALSE)</f>
        <v>1</v>
      </c>
      <c r="G1458" s="4">
        <f>IF(主动技能!M1461="必中",2,1)</f>
        <v>1</v>
      </c>
      <c r="H1458" s="4">
        <f>主动技能!N1461</f>
        <v>100</v>
      </c>
      <c r="I1458" s="4">
        <f>主动技能!O1461</f>
        <v>0</v>
      </c>
      <c r="J1458">
        <f>主动技能!P1461</f>
        <v>0</v>
      </c>
      <c r="K1458">
        <f>主动技能!Q1461</f>
        <v>0</v>
      </c>
      <c r="L1458">
        <f>主动技能!R1461</f>
        <v>0</v>
      </c>
      <c r="M1458">
        <f>主动技能!S1461</f>
        <v>0</v>
      </c>
      <c r="N1458" t="str">
        <f>IF(主动技能!T1461="","",主动技能!T1461)</f>
        <v/>
      </c>
      <c r="O1458" t="str">
        <f>IF(主动技能!U1461="","",主动技能!U1461)</f>
        <v/>
      </c>
      <c r="P1458">
        <f>主动技能!V1461</f>
        <v>0</v>
      </c>
      <c r="Q1458">
        <f>主动技能!W1461</f>
        <v>0</v>
      </c>
      <c r="R1458">
        <f>主动技能!X1461</f>
        <v>0</v>
      </c>
      <c r="S1458">
        <f>主动技能!Y1461</f>
        <v>0</v>
      </c>
      <c r="T1458">
        <f>主动技能!Z1461</f>
        <v>100</v>
      </c>
      <c r="U1458">
        <f>主动技能!AB1461</f>
        <v>1132</v>
      </c>
      <c r="V1458">
        <f>主动技能!AC1461</f>
        <v>0</v>
      </c>
      <c r="W1458">
        <f>主动技能!AD1461</f>
        <v>0</v>
      </c>
      <c r="X1458" s="1">
        <v>0</v>
      </c>
      <c r="Y1458" s="1">
        <v>0</v>
      </c>
      <c r="Z1458" s="1">
        <v>0</v>
      </c>
    </row>
    <row r="1459" spans="1:26" x14ac:dyDescent="0.15">
      <c r="A1459">
        <f>主动技能!B1462</f>
        <v>1456</v>
      </c>
      <c r="B1459" s="4" t="str">
        <f>主动技能!H1462</f>
        <v>乐涯</v>
      </c>
      <c r="C1459" s="4" t="str">
        <f>主动技能!I1462</f>
        <v>对敌方单体攻击，造成100%攻击力（+1394）点伤害。</v>
      </c>
      <c r="D1459" s="4">
        <f>VLOOKUP(主动技能!J1462,对应表!F:G,2,FALSE)</f>
        <v>1</v>
      </c>
      <c r="E1459" s="4">
        <f>VLOOKUP(主动技能!K1462,对应表!J:K,2,FALSE)</f>
        <v>1</v>
      </c>
      <c r="F1459" s="4">
        <f>VLOOKUP(主动技能!L1462,对应表!N:O,2,FALSE)</f>
        <v>1</v>
      </c>
      <c r="G1459" s="4">
        <f>IF(主动技能!M1462="必中",2,1)</f>
        <v>1</v>
      </c>
      <c r="H1459" s="4">
        <f>主动技能!N1462</f>
        <v>100</v>
      </c>
      <c r="I1459" s="4">
        <f>主动技能!O1462</f>
        <v>0</v>
      </c>
      <c r="J1459">
        <f>主动技能!P1462</f>
        <v>0</v>
      </c>
      <c r="K1459">
        <f>主动技能!Q1462</f>
        <v>0</v>
      </c>
      <c r="L1459">
        <f>主动技能!R1462</f>
        <v>0</v>
      </c>
      <c r="M1459">
        <f>主动技能!S1462</f>
        <v>0</v>
      </c>
      <c r="N1459" t="str">
        <f>IF(主动技能!T1462="","",主动技能!T1462)</f>
        <v/>
      </c>
      <c r="O1459" t="str">
        <f>IF(主动技能!U1462="","",主动技能!U1462)</f>
        <v/>
      </c>
      <c r="P1459">
        <f>主动技能!V1462</f>
        <v>0</v>
      </c>
      <c r="Q1459">
        <f>主动技能!W1462</f>
        <v>0</v>
      </c>
      <c r="R1459">
        <f>主动技能!X1462</f>
        <v>0</v>
      </c>
      <c r="S1459">
        <f>主动技能!Y1462</f>
        <v>0</v>
      </c>
      <c r="T1459">
        <f>主动技能!Z1462</f>
        <v>100</v>
      </c>
      <c r="U1459">
        <f>主动技能!AB1462</f>
        <v>1394</v>
      </c>
      <c r="V1459">
        <f>主动技能!AC1462</f>
        <v>0</v>
      </c>
      <c r="W1459">
        <f>主动技能!AD1462</f>
        <v>0</v>
      </c>
      <c r="X1459" s="1">
        <v>0</v>
      </c>
      <c r="Y1459" s="1">
        <v>0</v>
      </c>
      <c r="Z1459" s="1">
        <v>0</v>
      </c>
    </row>
    <row r="1460" spans="1:26" x14ac:dyDescent="0.15">
      <c r="A1460">
        <f>主动技能!B1463</f>
        <v>1457</v>
      </c>
      <c r="B1460" s="4" t="str">
        <f>主动技能!H1463</f>
        <v>乐涯</v>
      </c>
      <c r="C1460" s="4" t="str">
        <f>主动技能!I1463</f>
        <v>对敌方单体攻击，造成100%攻击力（+1717）点伤害。</v>
      </c>
      <c r="D1460" s="4">
        <f>VLOOKUP(主动技能!J1463,对应表!F:G,2,FALSE)</f>
        <v>1</v>
      </c>
      <c r="E1460" s="4">
        <f>VLOOKUP(主动技能!K1463,对应表!J:K,2,FALSE)</f>
        <v>1</v>
      </c>
      <c r="F1460" s="4">
        <f>VLOOKUP(主动技能!L1463,对应表!N:O,2,FALSE)</f>
        <v>1</v>
      </c>
      <c r="G1460" s="4">
        <f>IF(主动技能!M1463="必中",2,1)</f>
        <v>1</v>
      </c>
      <c r="H1460" s="4">
        <f>主动技能!N1463</f>
        <v>100</v>
      </c>
      <c r="I1460" s="4">
        <f>主动技能!O1463</f>
        <v>0</v>
      </c>
      <c r="J1460">
        <f>主动技能!P1463</f>
        <v>0</v>
      </c>
      <c r="K1460">
        <f>主动技能!Q1463</f>
        <v>0</v>
      </c>
      <c r="L1460">
        <f>主动技能!R1463</f>
        <v>0</v>
      </c>
      <c r="M1460">
        <f>主动技能!S1463</f>
        <v>0</v>
      </c>
      <c r="N1460" t="str">
        <f>IF(主动技能!T1463="","",主动技能!T1463)</f>
        <v/>
      </c>
      <c r="O1460" t="str">
        <f>IF(主动技能!U1463="","",主动技能!U1463)</f>
        <v/>
      </c>
      <c r="P1460">
        <f>主动技能!V1463</f>
        <v>0</v>
      </c>
      <c r="Q1460">
        <f>主动技能!W1463</f>
        <v>0</v>
      </c>
      <c r="R1460">
        <f>主动技能!X1463</f>
        <v>0</v>
      </c>
      <c r="S1460">
        <f>主动技能!Y1463</f>
        <v>0</v>
      </c>
      <c r="T1460">
        <f>主动技能!Z1463</f>
        <v>100</v>
      </c>
      <c r="U1460">
        <f>主动技能!AB1463</f>
        <v>1717</v>
      </c>
      <c r="V1460">
        <f>主动技能!AC1463</f>
        <v>0</v>
      </c>
      <c r="W1460">
        <f>主动技能!AD1463</f>
        <v>0</v>
      </c>
      <c r="X1460" s="1">
        <v>0</v>
      </c>
      <c r="Y1460" s="1">
        <v>0</v>
      </c>
      <c r="Z1460" s="1">
        <v>0</v>
      </c>
    </row>
    <row r="1461" spans="1:26" x14ac:dyDescent="0.15">
      <c r="A1461">
        <f>主动技能!B1464</f>
        <v>1458</v>
      </c>
      <c r="B1461" s="4" t="str">
        <f>主动技能!H1464</f>
        <v>乐涯</v>
      </c>
      <c r="C1461" s="4" t="str">
        <f>主动技能!I1464</f>
        <v>对敌方单体攻击，造成100%攻击力（+2114）点伤害。</v>
      </c>
      <c r="D1461" s="4">
        <f>VLOOKUP(主动技能!J1464,对应表!F:G,2,FALSE)</f>
        <v>1</v>
      </c>
      <c r="E1461" s="4">
        <f>VLOOKUP(主动技能!K1464,对应表!J:K,2,FALSE)</f>
        <v>1</v>
      </c>
      <c r="F1461" s="4">
        <f>VLOOKUP(主动技能!L1464,对应表!N:O,2,FALSE)</f>
        <v>1</v>
      </c>
      <c r="G1461" s="4">
        <f>IF(主动技能!M1464="必中",2,1)</f>
        <v>1</v>
      </c>
      <c r="H1461" s="4">
        <f>主动技能!N1464</f>
        <v>100</v>
      </c>
      <c r="I1461" s="4">
        <f>主动技能!O1464</f>
        <v>0</v>
      </c>
      <c r="J1461">
        <f>主动技能!P1464</f>
        <v>0</v>
      </c>
      <c r="K1461">
        <f>主动技能!Q1464</f>
        <v>0</v>
      </c>
      <c r="L1461">
        <f>主动技能!R1464</f>
        <v>0</v>
      </c>
      <c r="M1461">
        <f>主动技能!S1464</f>
        <v>0</v>
      </c>
      <c r="N1461" t="str">
        <f>IF(主动技能!T1464="","",主动技能!T1464)</f>
        <v/>
      </c>
      <c r="O1461" t="str">
        <f>IF(主动技能!U1464="","",主动技能!U1464)</f>
        <v/>
      </c>
      <c r="P1461">
        <f>主动技能!V1464</f>
        <v>0</v>
      </c>
      <c r="Q1461">
        <f>主动技能!W1464</f>
        <v>0</v>
      </c>
      <c r="R1461">
        <f>主动技能!X1464</f>
        <v>0</v>
      </c>
      <c r="S1461">
        <f>主动技能!Y1464</f>
        <v>0</v>
      </c>
      <c r="T1461">
        <f>主动技能!Z1464</f>
        <v>100</v>
      </c>
      <c r="U1461">
        <f>主动技能!AB1464</f>
        <v>2114</v>
      </c>
      <c r="V1461">
        <f>主动技能!AC1464</f>
        <v>0</v>
      </c>
      <c r="W1461">
        <f>主动技能!AD1464</f>
        <v>0</v>
      </c>
      <c r="X1461" s="1">
        <v>0</v>
      </c>
      <c r="Y1461" s="1">
        <v>0</v>
      </c>
      <c r="Z1461" s="1">
        <v>0</v>
      </c>
    </row>
    <row r="1462" spans="1:26" x14ac:dyDescent="0.15">
      <c r="A1462">
        <f>主动技能!B1465</f>
        <v>1459</v>
      </c>
      <c r="B1462" s="4" t="str">
        <f>主动技能!H1465</f>
        <v>乐涯</v>
      </c>
      <c r="C1462" s="4" t="str">
        <f>主动技能!I1465</f>
        <v>对敌方单体攻击，造成100%攻击力（+2602）点伤害。</v>
      </c>
      <c r="D1462" s="4">
        <f>VLOOKUP(主动技能!J1465,对应表!F:G,2,FALSE)</f>
        <v>1</v>
      </c>
      <c r="E1462" s="4">
        <f>VLOOKUP(主动技能!K1465,对应表!J:K,2,FALSE)</f>
        <v>1</v>
      </c>
      <c r="F1462" s="4">
        <f>VLOOKUP(主动技能!L1465,对应表!N:O,2,FALSE)</f>
        <v>1</v>
      </c>
      <c r="G1462" s="4">
        <f>IF(主动技能!M1465="必中",2,1)</f>
        <v>1</v>
      </c>
      <c r="H1462" s="4">
        <f>主动技能!N1465</f>
        <v>100</v>
      </c>
      <c r="I1462" s="4">
        <f>主动技能!O1465</f>
        <v>0</v>
      </c>
      <c r="J1462">
        <f>主动技能!P1465</f>
        <v>0</v>
      </c>
      <c r="K1462">
        <f>主动技能!Q1465</f>
        <v>0</v>
      </c>
      <c r="L1462">
        <f>主动技能!R1465</f>
        <v>0</v>
      </c>
      <c r="M1462">
        <f>主动技能!S1465</f>
        <v>0</v>
      </c>
      <c r="N1462" t="str">
        <f>IF(主动技能!T1465="","",主动技能!T1465)</f>
        <v/>
      </c>
      <c r="O1462" t="str">
        <f>IF(主动技能!U1465="","",主动技能!U1465)</f>
        <v/>
      </c>
      <c r="P1462">
        <f>主动技能!V1465</f>
        <v>0</v>
      </c>
      <c r="Q1462">
        <f>主动技能!W1465</f>
        <v>0</v>
      </c>
      <c r="R1462">
        <f>主动技能!X1465</f>
        <v>0</v>
      </c>
      <c r="S1462">
        <f>主动技能!Y1465</f>
        <v>0</v>
      </c>
      <c r="T1462">
        <f>主动技能!Z1465</f>
        <v>100</v>
      </c>
      <c r="U1462">
        <f>主动技能!AB1465</f>
        <v>2602</v>
      </c>
      <c r="V1462">
        <f>主动技能!AC1465</f>
        <v>0</v>
      </c>
      <c r="W1462">
        <f>主动技能!AD1465</f>
        <v>0</v>
      </c>
      <c r="X1462" s="1">
        <v>0</v>
      </c>
      <c r="Y1462" s="1">
        <v>0</v>
      </c>
      <c r="Z1462" s="1">
        <v>0</v>
      </c>
    </row>
    <row r="1463" spans="1:26" x14ac:dyDescent="0.15">
      <c r="A1463">
        <f>主动技能!B1466</f>
        <v>1460</v>
      </c>
      <c r="B1463" s="4" t="str">
        <f>主动技能!H1466</f>
        <v>乐涯</v>
      </c>
      <c r="C1463" s="4" t="str">
        <f>主动技能!I1466</f>
        <v>对敌方单体攻击，造成100%攻击力（+3204）点伤害。</v>
      </c>
      <c r="D1463" s="4">
        <f>VLOOKUP(主动技能!J1466,对应表!F:G,2,FALSE)</f>
        <v>1</v>
      </c>
      <c r="E1463" s="4">
        <f>VLOOKUP(主动技能!K1466,对应表!J:K,2,FALSE)</f>
        <v>1</v>
      </c>
      <c r="F1463" s="4">
        <f>VLOOKUP(主动技能!L1466,对应表!N:O,2,FALSE)</f>
        <v>1</v>
      </c>
      <c r="G1463" s="4">
        <f>IF(主动技能!M1466="必中",2,1)</f>
        <v>1</v>
      </c>
      <c r="H1463" s="4">
        <f>主动技能!N1466</f>
        <v>100</v>
      </c>
      <c r="I1463" s="4">
        <f>主动技能!O1466</f>
        <v>0</v>
      </c>
      <c r="J1463">
        <f>主动技能!P1466</f>
        <v>0</v>
      </c>
      <c r="K1463">
        <f>主动技能!Q1466</f>
        <v>0</v>
      </c>
      <c r="L1463">
        <f>主动技能!R1466</f>
        <v>0</v>
      </c>
      <c r="M1463">
        <f>主动技能!S1466</f>
        <v>0</v>
      </c>
      <c r="N1463" t="str">
        <f>IF(主动技能!T1466="","",主动技能!T1466)</f>
        <v/>
      </c>
      <c r="O1463" t="str">
        <f>IF(主动技能!U1466="","",主动技能!U1466)</f>
        <v/>
      </c>
      <c r="P1463">
        <f>主动技能!V1466</f>
        <v>0</v>
      </c>
      <c r="Q1463">
        <f>主动技能!W1466</f>
        <v>0</v>
      </c>
      <c r="R1463">
        <f>主动技能!X1466</f>
        <v>0</v>
      </c>
      <c r="S1463">
        <f>主动技能!Y1466</f>
        <v>0</v>
      </c>
      <c r="T1463">
        <f>主动技能!Z1466</f>
        <v>100</v>
      </c>
      <c r="U1463">
        <f>主动技能!AB1466</f>
        <v>3204</v>
      </c>
      <c r="V1463">
        <f>主动技能!AC1466</f>
        <v>0</v>
      </c>
      <c r="W1463">
        <f>主动技能!AD1466</f>
        <v>0</v>
      </c>
      <c r="X1463" s="1">
        <v>0</v>
      </c>
      <c r="Y1463" s="1">
        <v>0</v>
      </c>
      <c r="Z1463" s="1">
        <v>0</v>
      </c>
    </row>
    <row r="1464" spans="1:26" x14ac:dyDescent="0.15">
      <c r="A1464">
        <f>主动技能!B1467</f>
        <v>1461</v>
      </c>
      <c r="B1464" s="4" t="str">
        <f>主动技能!H1467</f>
        <v>巫诅之阵</v>
      </c>
      <c r="C1464" s="4" t="str">
        <f>主动技能!I1467</f>
        <v>对敌方全体速度-20%,防御-76</v>
      </c>
      <c r="D1464" s="4">
        <f>VLOOKUP(主动技能!J1467,对应表!F:G,2,FALSE)</f>
        <v>1</v>
      </c>
      <c r="E1464" s="4">
        <f>VLOOKUP(主动技能!K1467,对应表!J:K,2,FALSE)</f>
        <v>3</v>
      </c>
      <c r="F1464" s="4">
        <f>VLOOKUP(主动技能!L1467,对应表!N:O,2,FALSE)</f>
        <v>9</v>
      </c>
      <c r="G1464" s="4">
        <f>IF(主动技能!M1467="必中",2,1)</f>
        <v>1</v>
      </c>
      <c r="H1464" s="4">
        <f>主动技能!N1467</f>
        <v>100</v>
      </c>
      <c r="I1464" s="4">
        <f>主动技能!O1467</f>
        <v>0</v>
      </c>
      <c r="J1464">
        <f>主动技能!P1467</f>
        <v>0</v>
      </c>
      <c r="K1464">
        <f>主动技能!Q1467</f>
        <v>0</v>
      </c>
      <c r="L1464">
        <f>主动技能!R1467</f>
        <v>0</v>
      </c>
      <c r="M1464">
        <f>主动技能!S1467</f>
        <v>0</v>
      </c>
      <c r="N1464" t="str">
        <f>IF(主动技能!T1467="","",主动技能!T1467)</f>
        <v>113:100:2:0|3:100:2:0</v>
      </c>
      <c r="O1464" t="str">
        <f>IF(主动技能!U1467="","",主动技能!U1467)</f>
        <v/>
      </c>
      <c r="P1464">
        <f>主动技能!V1467</f>
        <v>0</v>
      </c>
      <c r="Q1464">
        <f>主动技能!W1467</f>
        <v>0</v>
      </c>
      <c r="R1464">
        <f>主动技能!X1467</f>
        <v>0</v>
      </c>
      <c r="S1464">
        <f>主动技能!Y1467</f>
        <v>50</v>
      </c>
      <c r="T1464">
        <f>主动技能!Z1467</f>
        <v>0</v>
      </c>
      <c r="U1464">
        <f>主动技能!AB1467</f>
        <v>0</v>
      </c>
      <c r="V1464">
        <f>主动技能!AC1467</f>
        <v>0</v>
      </c>
      <c r="W1464">
        <f>主动技能!AD1467</f>
        <v>0</v>
      </c>
      <c r="X1464" s="1">
        <v>0</v>
      </c>
      <c r="Y1464" s="1">
        <v>0</v>
      </c>
      <c r="Z1464" s="1">
        <v>0</v>
      </c>
    </row>
    <row r="1465" spans="1:26" x14ac:dyDescent="0.15">
      <c r="A1465">
        <f>主动技能!B1468</f>
        <v>1462</v>
      </c>
      <c r="B1465" s="4" t="str">
        <f>主动技能!H1468</f>
        <v>巫诅之阵</v>
      </c>
      <c r="C1465" s="4" t="str">
        <f>主动技能!I1468</f>
        <v>对敌方全体速度-20%,防御-112</v>
      </c>
      <c r="D1465" s="4">
        <f>VLOOKUP(主动技能!J1468,对应表!F:G,2,FALSE)</f>
        <v>1</v>
      </c>
      <c r="E1465" s="4">
        <f>VLOOKUP(主动技能!K1468,对应表!J:K,2,FALSE)</f>
        <v>3</v>
      </c>
      <c r="F1465" s="4">
        <f>VLOOKUP(主动技能!L1468,对应表!N:O,2,FALSE)</f>
        <v>9</v>
      </c>
      <c r="G1465" s="4">
        <f>IF(主动技能!M1468="必中",2,1)</f>
        <v>1</v>
      </c>
      <c r="H1465" s="4">
        <f>主动技能!N1468</f>
        <v>100</v>
      </c>
      <c r="I1465" s="4">
        <f>主动技能!O1468</f>
        <v>0</v>
      </c>
      <c r="J1465">
        <f>主动技能!P1468</f>
        <v>0</v>
      </c>
      <c r="K1465">
        <f>主动技能!Q1468</f>
        <v>0</v>
      </c>
      <c r="L1465">
        <f>主动技能!R1468</f>
        <v>0</v>
      </c>
      <c r="M1465">
        <f>主动技能!S1468</f>
        <v>0</v>
      </c>
      <c r="N1465" t="str">
        <f>IF(主动技能!T1468="","",主动技能!T1468)</f>
        <v>114:100:2:0|3:100:2:0</v>
      </c>
      <c r="O1465" t="str">
        <f>IF(主动技能!U1468="","",主动技能!U1468)</f>
        <v/>
      </c>
      <c r="P1465">
        <f>主动技能!V1468</f>
        <v>0</v>
      </c>
      <c r="Q1465">
        <f>主动技能!W1468</f>
        <v>0</v>
      </c>
      <c r="R1465">
        <f>主动技能!X1468</f>
        <v>0</v>
      </c>
      <c r="S1465">
        <f>主动技能!Y1468</f>
        <v>50</v>
      </c>
      <c r="T1465">
        <f>主动技能!Z1468</f>
        <v>0</v>
      </c>
      <c r="U1465">
        <f>主动技能!AB1468</f>
        <v>0</v>
      </c>
      <c r="V1465">
        <f>主动技能!AC1468</f>
        <v>0</v>
      </c>
      <c r="W1465">
        <f>主动技能!AD1468</f>
        <v>0</v>
      </c>
      <c r="X1465" s="1">
        <v>0</v>
      </c>
      <c r="Y1465" s="1">
        <v>0</v>
      </c>
      <c r="Z1465" s="1">
        <v>0</v>
      </c>
    </row>
    <row r="1466" spans="1:26" x14ac:dyDescent="0.15">
      <c r="A1466">
        <f>主动技能!B1469</f>
        <v>1463</v>
      </c>
      <c r="B1466" s="4" t="str">
        <f>主动技能!H1469</f>
        <v>巫诅之阵</v>
      </c>
      <c r="C1466" s="4" t="str">
        <f>主动技能!I1469</f>
        <v>对敌方全体速度-20%,防御-148</v>
      </c>
      <c r="D1466" s="4">
        <f>VLOOKUP(主动技能!J1469,对应表!F:G,2,FALSE)</f>
        <v>1</v>
      </c>
      <c r="E1466" s="4">
        <f>VLOOKUP(主动技能!K1469,对应表!J:K,2,FALSE)</f>
        <v>3</v>
      </c>
      <c r="F1466" s="4">
        <f>VLOOKUP(主动技能!L1469,对应表!N:O,2,FALSE)</f>
        <v>9</v>
      </c>
      <c r="G1466" s="4">
        <f>IF(主动技能!M1469="必中",2,1)</f>
        <v>1</v>
      </c>
      <c r="H1466" s="4">
        <f>主动技能!N1469</f>
        <v>100</v>
      </c>
      <c r="I1466" s="4">
        <f>主动技能!O1469</f>
        <v>0</v>
      </c>
      <c r="J1466">
        <f>主动技能!P1469</f>
        <v>0</v>
      </c>
      <c r="K1466">
        <f>主动技能!Q1469</f>
        <v>0</v>
      </c>
      <c r="L1466">
        <f>主动技能!R1469</f>
        <v>0</v>
      </c>
      <c r="M1466">
        <f>主动技能!S1469</f>
        <v>0</v>
      </c>
      <c r="N1466" t="str">
        <f>IF(主动技能!T1469="","",主动技能!T1469)</f>
        <v>115:100:2:0|3:100:2:0</v>
      </c>
      <c r="O1466" t="str">
        <f>IF(主动技能!U1469="","",主动技能!U1469)</f>
        <v/>
      </c>
      <c r="P1466">
        <f>主动技能!V1469</f>
        <v>0</v>
      </c>
      <c r="Q1466">
        <f>主动技能!W1469</f>
        <v>0</v>
      </c>
      <c r="R1466">
        <f>主动技能!X1469</f>
        <v>0</v>
      </c>
      <c r="S1466">
        <f>主动技能!Y1469</f>
        <v>50</v>
      </c>
      <c r="T1466">
        <f>主动技能!Z1469</f>
        <v>0</v>
      </c>
      <c r="U1466">
        <f>主动技能!AB1469</f>
        <v>0</v>
      </c>
      <c r="V1466">
        <f>主动技能!AC1469</f>
        <v>0</v>
      </c>
      <c r="W1466">
        <f>主动技能!AD1469</f>
        <v>0</v>
      </c>
      <c r="X1466" s="1">
        <v>0</v>
      </c>
      <c r="Y1466" s="1">
        <v>0</v>
      </c>
      <c r="Z1466" s="1">
        <v>0</v>
      </c>
    </row>
    <row r="1467" spans="1:26" x14ac:dyDescent="0.15">
      <c r="A1467">
        <f>主动技能!B1470</f>
        <v>1464</v>
      </c>
      <c r="B1467" s="4" t="str">
        <f>主动技能!H1470</f>
        <v>巫诅之阵</v>
      </c>
      <c r="C1467" s="4" t="str">
        <f>主动技能!I1470</f>
        <v>对敌方全体速度-20%,防御-184</v>
      </c>
      <c r="D1467" s="4">
        <f>VLOOKUP(主动技能!J1470,对应表!F:G,2,FALSE)</f>
        <v>1</v>
      </c>
      <c r="E1467" s="4">
        <f>VLOOKUP(主动技能!K1470,对应表!J:K,2,FALSE)</f>
        <v>3</v>
      </c>
      <c r="F1467" s="4">
        <f>VLOOKUP(主动技能!L1470,对应表!N:O,2,FALSE)</f>
        <v>9</v>
      </c>
      <c r="G1467" s="4">
        <f>IF(主动技能!M1470="必中",2,1)</f>
        <v>1</v>
      </c>
      <c r="H1467" s="4">
        <f>主动技能!N1470</f>
        <v>100</v>
      </c>
      <c r="I1467" s="4">
        <f>主动技能!O1470</f>
        <v>0</v>
      </c>
      <c r="J1467">
        <f>主动技能!P1470</f>
        <v>0</v>
      </c>
      <c r="K1467">
        <f>主动技能!Q1470</f>
        <v>0</v>
      </c>
      <c r="L1467">
        <f>主动技能!R1470</f>
        <v>0</v>
      </c>
      <c r="M1467">
        <f>主动技能!S1470</f>
        <v>0</v>
      </c>
      <c r="N1467" t="str">
        <f>IF(主动技能!T1470="","",主动技能!T1470)</f>
        <v>116:100:2:0|3:100:2:0</v>
      </c>
      <c r="O1467" t="str">
        <f>IF(主动技能!U1470="","",主动技能!U1470)</f>
        <v/>
      </c>
      <c r="P1467">
        <f>主动技能!V1470</f>
        <v>0</v>
      </c>
      <c r="Q1467">
        <f>主动技能!W1470</f>
        <v>0</v>
      </c>
      <c r="R1467">
        <f>主动技能!X1470</f>
        <v>0</v>
      </c>
      <c r="S1467">
        <f>主动技能!Y1470</f>
        <v>50</v>
      </c>
      <c r="T1467">
        <f>主动技能!Z1470</f>
        <v>0</v>
      </c>
      <c r="U1467">
        <f>主动技能!AB1470</f>
        <v>0</v>
      </c>
      <c r="V1467">
        <f>主动技能!AC1470</f>
        <v>0</v>
      </c>
      <c r="W1467">
        <f>主动技能!AD1470</f>
        <v>0</v>
      </c>
      <c r="X1467" s="1">
        <v>0</v>
      </c>
      <c r="Y1467" s="1">
        <v>0</v>
      </c>
      <c r="Z1467" s="1">
        <v>0</v>
      </c>
    </row>
    <row r="1468" spans="1:26" x14ac:dyDescent="0.15">
      <c r="A1468">
        <f>主动技能!B1471</f>
        <v>1465</v>
      </c>
      <c r="B1468" s="4" t="str">
        <f>主动技能!H1471</f>
        <v>巫诅之阵</v>
      </c>
      <c r="C1468" s="4" t="str">
        <f>主动技能!I1471</f>
        <v>对敌方全体速度-20%,防御-227</v>
      </c>
      <c r="D1468" s="4">
        <f>VLOOKUP(主动技能!J1471,对应表!F:G,2,FALSE)</f>
        <v>1</v>
      </c>
      <c r="E1468" s="4">
        <f>VLOOKUP(主动技能!K1471,对应表!J:K,2,FALSE)</f>
        <v>3</v>
      </c>
      <c r="F1468" s="4">
        <f>VLOOKUP(主动技能!L1471,对应表!N:O,2,FALSE)</f>
        <v>9</v>
      </c>
      <c r="G1468" s="4">
        <f>IF(主动技能!M1471="必中",2,1)</f>
        <v>1</v>
      </c>
      <c r="H1468" s="4">
        <f>主动技能!N1471</f>
        <v>100</v>
      </c>
      <c r="I1468" s="4">
        <f>主动技能!O1471</f>
        <v>0</v>
      </c>
      <c r="J1468">
        <f>主动技能!P1471</f>
        <v>0</v>
      </c>
      <c r="K1468">
        <f>主动技能!Q1471</f>
        <v>0</v>
      </c>
      <c r="L1468">
        <f>主动技能!R1471</f>
        <v>0</v>
      </c>
      <c r="M1468">
        <f>主动技能!S1471</f>
        <v>0</v>
      </c>
      <c r="N1468" t="str">
        <f>IF(主动技能!T1471="","",主动技能!T1471)</f>
        <v>117:100:2:0|3:100:2:0</v>
      </c>
      <c r="O1468" t="str">
        <f>IF(主动技能!U1471="","",主动技能!U1471)</f>
        <v/>
      </c>
      <c r="P1468">
        <f>主动技能!V1471</f>
        <v>0</v>
      </c>
      <c r="Q1468">
        <f>主动技能!W1471</f>
        <v>0</v>
      </c>
      <c r="R1468">
        <f>主动技能!X1471</f>
        <v>0</v>
      </c>
      <c r="S1468">
        <f>主动技能!Y1471</f>
        <v>50</v>
      </c>
      <c r="T1468">
        <f>主动技能!Z1471</f>
        <v>0</v>
      </c>
      <c r="U1468">
        <f>主动技能!AB1471</f>
        <v>0</v>
      </c>
      <c r="V1468">
        <f>主动技能!AC1471</f>
        <v>0</v>
      </c>
      <c r="W1468">
        <f>主动技能!AD1471</f>
        <v>0</v>
      </c>
      <c r="X1468" s="1">
        <v>0</v>
      </c>
      <c r="Y1468" s="1">
        <v>0</v>
      </c>
      <c r="Z1468" s="1">
        <v>0</v>
      </c>
    </row>
    <row r="1469" spans="1:26" x14ac:dyDescent="0.15">
      <c r="A1469">
        <f>主动技能!B1472</f>
        <v>1466</v>
      </c>
      <c r="B1469" s="4" t="str">
        <f>主动技能!H1472</f>
        <v>巫诅之阵</v>
      </c>
      <c r="C1469" s="4" t="str">
        <f>主动技能!I1472</f>
        <v>对敌方全体速度-20%,防御-279</v>
      </c>
      <c r="D1469" s="4">
        <f>VLOOKUP(主动技能!J1472,对应表!F:G,2,FALSE)</f>
        <v>1</v>
      </c>
      <c r="E1469" s="4">
        <f>VLOOKUP(主动技能!K1472,对应表!J:K,2,FALSE)</f>
        <v>3</v>
      </c>
      <c r="F1469" s="4">
        <f>VLOOKUP(主动技能!L1472,对应表!N:O,2,FALSE)</f>
        <v>9</v>
      </c>
      <c r="G1469" s="4">
        <f>IF(主动技能!M1472="必中",2,1)</f>
        <v>1</v>
      </c>
      <c r="H1469" s="4">
        <f>主动技能!N1472</f>
        <v>100</v>
      </c>
      <c r="I1469" s="4">
        <f>主动技能!O1472</f>
        <v>0</v>
      </c>
      <c r="J1469">
        <f>主动技能!P1472</f>
        <v>0</v>
      </c>
      <c r="K1469">
        <f>主动技能!Q1472</f>
        <v>0</v>
      </c>
      <c r="L1469">
        <f>主动技能!R1472</f>
        <v>0</v>
      </c>
      <c r="M1469">
        <f>主动技能!S1472</f>
        <v>0</v>
      </c>
      <c r="N1469" t="str">
        <f>IF(主动技能!T1472="","",主动技能!T1472)</f>
        <v>118:100:2:0|3:100:2:0</v>
      </c>
      <c r="O1469" t="str">
        <f>IF(主动技能!U1472="","",主动技能!U1472)</f>
        <v/>
      </c>
      <c r="P1469">
        <f>主动技能!V1472</f>
        <v>0</v>
      </c>
      <c r="Q1469">
        <f>主动技能!W1472</f>
        <v>0</v>
      </c>
      <c r="R1469">
        <f>主动技能!X1472</f>
        <v>0</v>
      </c>
      <c r="S1469">
        <f>主动技能!Y1472</f>
        <v>50</v>
      </c>
      <c r="T1469">
        <f>主动技能!Z1472</f>
        <v>0</v>
      </c>
      <c r="U1469">
        <f>主动技能!AB1472</f>
        <v>0</v>
      </c>
      <c r="V1469">
        <f>主动技能!AC1472</f>
        <v>0</v>
      </c>
      <c r="W1469">
        <f>主动技能!AD1472</f>
        <v>0</v>
      </c>
      <c r="X1469" s="1">
        <v>0</v>
      </c>
      <c r="Y1469" s="1">
        <v>0</v>
      </c>
      <c r="Z1469" s="1">
        <v>0</v>
      </c>
    </row>
    <row r="1470" spans="1:26" x14ac:dyDescent="0.15">
      <c r="A1470">
        <f>主动技能!B1473</f>
        <v>1467</v>
      </c>
      <c r="B1470" s="4" t="str">
        <f>主动技能!H1473</f>
        <v>巫诅之阵</v>
      </c>
      <c r="C1470" s="4" t="str">
        <f>主动技能!I1473</f>
        <v>对敌方全体速度-20%,防御-343</v>
      </c>
      <c r="D1470" s="4">
        <f>VLOOKUP(主动技能!J1473,对应表!F:G,2,FALSE)</f>
        <v>1</v>
      </c>
      <c r="E1470" s="4">
        <f>VLOOKUP(主动技能!K1473,对应表!J:K,2,FALSE)</f>
        <v>3</v>
      </c>
      <c r="F1470" s="4">
        <f>VLOOKUP(主动技能!L1473,对应表!N:O,2,FALSE)</f>
        <v>9</v>
      </c>
      <c r="G1470" s="4">
        <f>IF(主动技能!M1473="必中",2,1)</f>
        <v>1</v>
      </c>
      <c r="H1470" s="4">
        <f>主动技能!N1473</f>
        <v>100</v>
      </c>
      <c r="I1470" s="4">
        <f>主动技能!O1473</f>
        <v>0</v>
      </c>
      <c r="J1470">
        <f>主动技能!P1473</f>
        <v>0</v>
      </c>
      <c r="K1470">
        <f>主动技能!Q1473</f>
        <v>0</v>
      </c>
      <c r="L1470">
        <f>主动技能!R1473</f>
        <v>0</v>
      </c>
      <c r="M1470">
        <f>主动技能!S1473</f>
        <v>0</v>
      </c>
      <c r="N1470" t="str">
        <f>IF(主动技能!T1473="","",主动技能!T1473)</f>
        <v>119:100:2:0|3:100:2:0</v>
      </c>
      <c r="O1470" t="str">
        <f>IF(主动技能!U1473="","",主动技能!U1473)</f>
        <v/>
      </c>
      <c r="P1470">
        <f>主动技能!V1473</f>
        <v>0</v>
      </c>
      <c r="Q1470">
        <f>主动技能!W1473</f>
        <v>0</v>
      </c>
      <c r="R1470">
        <f>主动技能!X1473</f>
        <v>0</v>
      </c>
      <c r="S1470">
        <f>主动技能!Y1473</f>
        <v>50</v>
      </c>
      <c r="T1470">
        <f>主动技能!Z1473</f>
        <v>0</v>
      </c>
      <c r="U1470">
        <f>主动技能!AB1473</f>
        <v>0</v>
      </c>
      <c r="V1470">
        <f>主动技能!AC1473</f>
        <v>0</v>
      </c>
      <c r="W1470">
        <f>主动技能!AD1473</f>
        <v>0</v>
      </c>
      <c r="X1470" s="1">
        <v>0</v>
      </c>
      <c r="Y1470" s="1">
        <v>0</v>
      </c>
      <c r="Z1470" s="1">
        <v>0</v>
      </c>
    </row>
    <row r="1471" spans="1:26" x14ac:dyDescent="0.15">
      <c r="A1471">
        <f>主动技能!B1474</f>
        <v>1468</v>
      </c>
      <c r="B1471" s="4" t="str">
        <f>主动技能!H1474</f>
        <v>巫诅之阵</v>
      </c>
      <c r="C1471" s="4" t="str">
        <f>主动技能!I1474</f>
        <v>对敌方全体速度-20%,防御-423</v>
      </c>
      <c r="D1471" s="4">
        <f>VLOOKUP(主动技能!J1474,对应表!F:G,2,FALSE)</f>
        <v>1</v>
      </c>
      <c r="E1471" s="4">
        <f>VLOOKUP(主动技能!K1474,对应表!J:K,2,FALSE)</f>
        <v>3</v>
      </c>
      <c r="F1471" s="4">
        <f>VLOOKUP(主动技能!L1474,对应表!N:O,2,FALSE)</f>
        <v>9</v>
      </c>
      <c r="G1471" s="4">
        <f>IF(主动技能!M1474="必中",2,1)</f>
        <v>1</v>
      </c>
      <c r="H1471" s="4">
        <f>主动技能!N1474</f>
        <v>100</v>
      </c>
      <c r="I1471" s="4">
        <f>主动技能!O1474</f>
        <v>0</v>
      </c>
      <c r="J1471">
        <f>主动技能!P1474</f>
        <v>0</v>
      </c>
      <c r="K1471">
        <f>主动技能!Q1474</f>
        <v>0</v>
      </c>
      <c r="L1471">
        <f>主动技能!R1474</f>
        <v>0</v>
      </c>
      <c r="M1471">
        <f>主动技能!S1474</f>
        <v>0</v>
      </c>
      <c r="N1471" t="str">
        <f>IF(主动技能!T1474="","",主动技能!T1474)</f>
        <v>120:100:2:0|3:100:2:0</v>
      </c>
      <c r="O1471" t="str">
        <f>IF(主动技能!U1474="","",主动技能!U1474)</f>
        <v/>
      </c>
      <c r="P1471">
        <f>主动技能!V1474</f>
        <v>0</v>
      </c>
      <c r="Q1471">
        <f>主动技能!W1474</f>
        <v>0</v>
      </c>
      <c r="R1471">
        <f>主动技能!X1474</f>
        <v>0</v>
      </c>
      <c r="S1471">
        <f>主动技能!Y1474</f>
        <v>50</v>
      </c>
      <c r="T1471">
        <f>主动技能!Z1474</f>
        <v>0</v>
      </c>
      <c r="U1471">
        <f>主动技能!AB1474</f>
        <v>0</v>
      </c>
      <c r="V1471">
        <f>主动技能!AC1474</f>
        <v>0</v>
      </c>
      <c r="W1471">
        <f>主动技能!AD1474</f>
        <v>0</v>
      </c>
      <c r="X1471" s="1">
        <v>0</v>
      </c>
      <c r="Y1471" s="1">
        <v>0</v>
      </c>
      <c r="Z1471" s="1">
        <v>0</v>
      </c>
    </row>
    <row r="1472" spans="1:26" x14ac:dyDescent="0.15">
      <c r="A1472">
        <f>主动技能!B1475</f>
        <v>1469</v>
      </c>
      <c r="B1472" s="4" t="str">
        <f>主动技能!H1475</f>
        <v>巫诅之阵</v>
      </c>
      <c r="C1472" s="4" t="str">
        <f>主动技能!I1475</f>
        <v>对敌方全体速度-20%,防御-520</v>
      </c>
      <c r="D1472" s="4">
        <f>VLOOKUP(主动技能!J1475,对应表!F:G,2,FALSE)</f>
        <v>1</v>
      </c>
      <c r="E1472" s="4">
        <f>VLOOKUP(主动技能!K1475,对应表!J:K,2,FALSE)</f>
        <v>3</v>
      </c>
      <c r="F1472" s="4">
        <f>VLOOKUP(主动技能!L1475,对应表!N:O,2,FALSE)</f>
        <v>9</v>
      </c>
      <c r="G1472" s="4">
        <f>IF(主动技能!M1475="必中",2,1)</f>
        <v>1</v>
      </c>
      <c r="H1472" s="4">
        <f>主动技能!N1475</f>
        <v>100</v>
      </c>
      <c r="I1472" s="4">
        <f>主动技能!O1475</f>
        <v>0</v>
      </c>
      <c r="J1472">
        <f>主动技能!P1475</f>
        <v>0</v>
      </c>
      <c r="K1472">
        <f>主动技能!Q1475</f>
        <v>0</v>
      </c>
      <c r="L1472">
        <f>主动技能!R1475</f>
        <v>0</v>
      </c>
      <c r="M1472">
        <f>主动技能!S1475</f>
        <v>0</v>
      </c>
      <c r="N1472" t="str">
        <f>IF(主动技能!T1475="","",主动技能!T1475)</f>
        <v>121:100:2:0|3:100:2:0</v>
      </c>
      <c r="O1472" t="str">
        <f>IF(主动技能!U1475="","",主动技能!U1475)</f>
        <v/>
      </c>
      <c r="P1472">
        <f>主动技能!V1475</f>
        <v>0</v>
      </c>
      <c r="Q1472">
        <f>主动技能!W1475</f>
        <v>0</v>
      </c>
      <c r="R1472">
        <f>主动技能!X1475</f>
        <v>0</v>
      </c>
      <c r="S1472">
        <f>主动技能!Y1475</f>
        <v>50</v>
      </c>
      <c r="T1472">
        <f>主动技能!Z1475</f>
        <v>0</v>
      </c>
      <c r="U1472">
        <f>主动技能!AB1475</f>
        <v>0</v>
      </c>
      <c r="V1472">
        <f>主动技能!AC1475</f>
        <v>0</v>
      </c>
      <c r="W1472">
        <f>主动技能!AD1475</f>
        <v>0</v>
      </c>
      <c r="X1472" s="1">
        <v>0</v>
      </c>
      <c r="Y1472" s="1">
        <v>0</v>
      </c>
      <c r="Z1472" s="1">
        <v>0</v>
      </c>
    </row>
    <row r="1473" spans="1:26" x14ac:dyDescent="0.15">
      <c r="A1473">
        <f>主动技能!B1476</f>
        <v>1470</v>
      </c>
      <c r="B1473" s="4" t="str">
        <f>主动技能!H1476</f>
        <v>巫诅之阵</v>
      </c>
      <c r="C1473" s="4" t="str">
        <f>主动技能!I1476</f>
        <v>对敌方全体速度-20%,防御-641</v>
      </c>
      <c r="D1473" s="4">
        <f>VLOOKUP(主动技能!J1476,对应表!F:G,2,FALSE)</f>
        <v>1</v>
      </c>
      <c r="E1473" s="4">
        <f>VLOOKUP(主动技能!K1476,对应表!J:K,2,FALSE)</f>
        <v>3</v>
      </c>
      <c r="F1473" s="4">
        <f>VLOOKUP(主动技能!L1476,对应表!N:O,2,FALSE)</f>
        <v>9</v>
      </c>
      <c r="G1473" s="4">
        <f>IF(主动技能!M1476="必中",2,1)</f>
        <v>1</v>
      </c>
      <c r="H1473" s="4">
        <f>主动技能!N1476</f>
        <v>100</v>
      </c>
      <c r="I1473" s="4">
        <f>主动技能!O1476</f>
        <v>0</v>
      </c>
      <c r="J1473">
        <f>主动技能!P1476</f>
        <v>0</v>
      </c>
      <c r="K1473">
        <f>主动技能!Q1476</f>
        <v>0</v>
      </c>
      <c r="L1473">
        <f>主动技能!R1476</f>
        <v>0</v>
      </c>
      <c r="M1473">
        <f>主动技能!S1476</f>
        <v>0</v>
      </c>
      <c r="N1473" t="str">
        <f>IF(主动技能!T1476="","",主动技能!T1476)</f>
        <v>122:100:2:0|3:100:2:0</v>
      </c>
      <c r="O1473" t="str">
        <f>IF(主动技能!U1476="","",主动技能!U1476)</f>
        <v/>
      </c>
      <c r="P1473">
        <f>主动技能!V1476</f>
        <v>0</v>
      </c>
      <c r="Q1473">
        <f>主动技能!W1476</f>
        <v>0</v>
      </c>
      <c r="R1473">
        <f>主动技能!X1476</f>
        <v>0</v>
      </c>
      <c r="S1473">
        <f>主动技能!Y1476</f>
        <v>50</v>
      </c>
      <c r="T1473">
        <f>主动技能!Z1476</f>
        <v>0</v>
      </c>
      <c r="U1473">
        <f>主动技能!AB1476</f>
        <v>0</v>
      </c>
      <c r="V1473">
        <f>主动技能!AC1476</f>
        <v>0</v>
      </c>
      <c r="W1473">
        <f>主动技能!AD1476</f>
        <v>0</v>
      </c>
      <c r="X1473" s="1">
        <v>0</v>
      </c>
      <c r="Y1473" s="1">
        <v>0</v>
      </c>
      <c r="Z1473" s="1">
        <v>0</v>
      </c>
    </row>
    <row r="1474" spans="1:26" x14ac:dyDescent="0.15">
      <c r="A1474">
        <f>主动技能!B1477</f>
        <v>1471</v>
      </c>
      <c r="B1474" s="4" t="str">
        <f>主动技能!H1477</f>
        <v>巫诅之阵</v>
      </c>
      <c r="C1474" s="4" t="str">
        <f>主动技能!I1477</f>
        <v>对敌方全体速度-20%,防御-789</v>
      </c>
      <c r="D1474" s="4">
        <f>VLOOKUP(主动技能!J1477,对应表!F:G,2,FALSE)</f>
        <v>1</v>
      </c>
      <c r="E1474" s="4">
        <f>VLOOKUP(主动技能!K1477,对应表!J:K,2,FALSE)</f>
        <v>3</v>
      </c>
      <c r="F1474" s="4">
        <f>VLOOKUP(主动技能!L1477,对应表!N:O,2,FALSE)</f>
        <v>9</v>
      </c>
      <c r="G1474" s="4">
        <f>IF(主动技能!M1477="必中",2,1)</f>
        <v>1</v>
      </c>
      <c r="H1474" s="4">
        <f>主动技能!N1477</f>
        <v>100</v>
      </c>
      <c r="I1474" s="4">
        <f>主动技能!O1477</f>
        <v>0</v>
      </c>
      <c r="J1474">
        <f>主动技能!P1477</f>
        <v>0</v>
      </c>
      <c r="K1474">
        <f>主动技能!Q1477</f>
        <v>0</v>
      </c>
      <c r="L1474">
        <f>主动技能!R1477</f>
        <v>0</v>
      </c>
      <c r="M1474">
        <f>主动技能!S1477</f>
        <v>0</v>
      </c>
      <c r="N1474" t="str">
        <f>IF(主动技能!T1477="","",主动技能!T1477)</f>
        <v>123:100:2:0|3:100:2:0</v>
      </c>
      <c r="O1474" t="str">
        <f>IF(主动技能!U1477="","",主动技能!U1477)</f>
        <v/>
      </c>
      <c r="P1474">
        <f>主动技能!V1477</f>
        <v>0</v>
      </c>
      <c r="Q1474">
        <f>主动技能!W1477</f>
        <v>0</v>
      </c>
      <c r="R1474">
        <f>主动技能!X1477</f>
        <v>0</v>
      </c>
      <c r="S1474">
        <f>主动技能!Y1477</f>
        <v>50</v>
      </c>
      <c r="T1474">
        <f>主动技能!Z1477</f>
        <v>0</v>
      </c>
      <c r="U1474">
        <f>主动技能!AB1477</f>
        <v>0</v>
      </c>
      <c r="V1474">
        <f>主动技能!AC1477</f>
        <v>0</v>
      </c>
      <c r="W1474">
        <f>主动技能!AD1477</f>
        <v>0</v>
      </c>
      <c r="X1474" s="1">
        <v>0</v>
      </c>
      <c r="Y1474" s="1">
        <v>0</v>
      </c>
      <c r="Z1474" s="1">
        <v>0</v>
      </c>
    </row>
    <row r="1475" spans="1:26" x14ac:dyDescent="0.15">
      <c r="A1475">
        <f>主动技能!B1478</f>
        <v>1472</v>
      </c>
      <c r="B1475" s="4" t="str">
        <f>主动技能!H1478</f>
        <v>巫诅之阵</v>
      </c>
      <c r="C1475" s="4" t="str">
        <f>主动技能!I1478</f>
        <v>对敌方全体速度-20%,防御-971</v>
      </c>
      <c r="D1475" s="4">
        <f>VLOOKUP(主动技能!J1478,对应表!F:G,2,FALSE)</f>
        <v>1</v>
      </c>
      <c r="E1475" s="4">
        <f>VLOOKUP(主动技能!K1478,对应表!J:K,2,FALSE)</f>
        <v>3</v>
      </c>
      <c r="F1475" s="4">
        <f>VLOOKUP(主动技能!L1478,对应表!N:O,2,FALSE)</f>
        <v>9</v>
      </c>
      <c r="G1475" s="4">
        <f>IF(主动技能!M1478="必中",2,1)</f>
        <v>1</v>
      </c>
      <c r="H1475" s="4">
        <f>主动技能!N1478</f>
        <v>100</v>
      </c>
      <c r="I1475" s="4">
        <f>主动技能!O1478</f>
        <v>0</v>
      </c>
      <c r="J1475">
        <f>主动技能!P1478</f>
        <v>0</v>
      </c>
      <c r="K1475">
        <f>主动技能!Q1478</f>
        <v>0</v>
      </c>
      <c r="L1475">
        <f>主动技能!R1478</f>
        <v>0</v>
      </c>
      <c r="M1475">
        <f>主动技能!S1478</f>
        <v>0</v>
      </c>
      <c r="N1475" t="str">
        <f>IF(主动技能!T1478="","",主动技能!T1478)</f>
        <v>124:100:2:0|3:100:2:0</v>
      </c>
      <c r="O1475" t="str">
        <f>IF(主动技能!U1478="","",主动技能!U1478)</f>
        <v/>
      </c>
      <c r="P1475">
        <f>主动技能!V1478</f>
        <v>0</v>
      </c>
      <c r="Q1475">
        <f>主动技能!W1478</f>
        <v>0</v>
      </c>
      <c r="R1475">
        <f>主动技能!X1478</f>
        <v>0</v>
      </c>
      <c r="S1475">
        <f>主动技能!Y1478</f>
        <v>50</v>
      </c>
      <c r="T1475">
        <f>主动技能!Z1478</f>
        <v>0</v>
      </c>
      <c r="U1475">
        <f>主动技能!AB1478</f>
        <v>0</v>
      </c>
      <c r="V1475">
        <f>主动技能!AC1478</f>
        <v>0</v>
      </c>
      <c r="W1475">
        <f>主动技能!AD1478</f>
        <v>0</v>
      </c>
      <c r="X1475" s="1">
        <v>0</v>
      </c>
      <c r="Y1475" s="1">
        <v>0</v>
      </c>
      <c r="Z1475" s="1">
        <v>0</v>
      </c>
    </row>
    <row r="1476" spans="1:26" x14ac:dyDescent="0.15">
      <c r="A1476">
        <f>主动技能!B1479</f>
        <v>1473</v>
      </c>
      <c r="B1476" s="4" t="str">
        <f>主动技能!H1479</f>
        <v>巫诅之阵</v>
      </c>
      <c r="C1476" s="4" t="str">
        <f>主动技能!I1479</f>
        <v>对敌方全体速度-20%,防御-1196</v>
      </c>
      <c r="D1476" s="4">
        <f>VLOOKUP(主动技能!J1479,对应表!F:G,2,FALSE)</f>
        <v>1</v>
      </c>
      <c r="E1476" s="4">
        <f>VLOOKUP(主动技能!K1479,对应表!J:K,2,FALSE)</f>
        <v>3</v>
      </c>
      <c r="F1476" s="4">
        <f>VLOOKUP(主动技能!L1479,对应表!N:O,2,FALSE)</f>
        <v>9</v>
      </c>
      <c r="G1476" s="4">
        <f>IF(主动技能!M1479="必中",2,1)</f>
        <v>1</v>
      </c>
      <c r="H1476" s="4">
        <f>主动技能!N1479</f>
        <v>100</v>
      </c>
      <c r="I1476" s="4">
        <f>主动技能!O1479</f>
        <v>0</v>
      </c>
      <c r="J1476">
        <f>主动技能!P1479</f>
        <v>0</v>
      </c>
      <c r="K1476">
        <f>主动技能!Q1479</f>
        <v>0</v>
      </c>
      <c r="L1476">
        <f>主动技能!R1479</f>
        <v>0</v>
      </c>
      <c r="M1476">
        <f>主动技能!S1479</f>
        <v>0</v>
      </c>
      <c r="N1476" t="str">
        <f>IF(主动技能!T1479="","",主动技能!T1479)</f>
        <v>125:100:2:0|3:100:2:0</v>
      </c>
      <c r="O1476" t="str">
        <f>IF(主动技能!U1479="","",主动技能!U1479)</f>
        <v/>
      </c>
      <c r="P1476">
        <f>主动技能!V1479</f>
        <v>0</v>
      </c>
      <c r="Q1476">
        <f>主动技能!W1479</f>
        <v>0</v>
      </c>
      <c r="R1476">
        <f>主动技能!X1479</f>
        <v>0</v>
      </c>
      <c r="S1476">
        <f>主动技能!Y1479</f>
        <v>50</v>
      </c>
      <c r="T1476">
        <f>主动技能!Z1479</f>
        <v>0</v>
      </c>
      <c r="U1476">
        <f>主动技能!AB1479</f>
        <v>0</v>
      </c>
      <c r="V1476">
        <f>主动技能!AC1479</f>
        <v>0</v>
      </c>
      <c r="W1476">
        <f>主动技能!AD1479</f>
        <v>0</v>
      </c>
      <c r="X1476" s="1">
        <v>0</v>
      </c>
      <c r="Y1476" s="1">
        <v>0</v>
      </c>
      <c r="Z1476" s="1">
        <v>0</v>
      </c>
    </row>
    <row r="1477" spans="1:26" x14ac:dyDescent="0.15">
      <c r="A1477">
        <f>主动技能!B1480</f>
        <v>1474</v>
      </c>
      <c r="B1477" s="4" t="str">
        <f>主动技能!H1480</f>
        <v>巫诅之阵</v>
      </c>
      <c r="C1477" s="4" t="str">
        <f>主动技能!I1480</f>
        <v>对敌方全体速度-20%,防御-1472</v>
      </c>
      <c r="D1477" s="4">
        <f>VLOOKUP(主动技能!J1480,对应表!F:G,2,FALSE)</f>
        <v>1</v>
      </c>
      <c r="E1477" s="4">
        <f>VLOOKUP(主动技能!K1480,对应表!J:K,2,FALSE)</f>
        <v>3</v>
      </c>
      <c r="F1477" s="4">
        <f>VLOOKUP(主动技能!L1480,对应表!N:O,2,FALSE)</f>
        <v>9</v>
      </c>
      <c r="G1477" s="4">
        <f>IF(主动技能!M1480="必中",2,1)</f>
        <v>1</v>
      </c>
      <c r="H1477" s="4">
        <f>主动技能!N1480</f>
        <v>100</v>
      </c>
      <c r="I1477" s="4">
        <f>主动技能!O1480</f>
        <v>0</v>
      </c>
      <c r="J1477">
        <f>主动技能!P1480</f>
        <v>0</v>
      </c>
      <c r="K1477">
        <f>主动技能!Q1480</f>
        <v>0</v>
      </c>
      <c r="L1477">
        <f>主动技能!R1480</f>
        <v>0</v>
      </c>
      <c r="M1477">
        <f>主动技能!S1480</f>
        <v>0</v>
      </c>
      <c r="N1477" t="str">
        <f>IF(主动技能!T1480="","",主动技能!T1480)</f>
        <v>126:100:2:0|3:100:2:0</v>
      </c>
      <c r="O1477" t="str">
        <f>IF(主动技能!U1480="","",主动技能!U1480)</f>
        <v/>
      </c>
      <c r="P1477">
        <f>主动技能!V1480</f>
        <v>0</v>
      </c>
      <c r="Q1477">
        <f>主动技能!W1480</f>
        <v>0</v>
      </c>
      <c r="R1477">
        <f>主动技能!X1480</f>
        <v>0</v>
      </c>
      <c r="S1477">
        <f>主动技能!Y1480</f>
        <v>50</v>
      </c>
      <c r="T1477">
        <f>主动技能!Z1480</f>
        <v>0</v>
      </c>
      <c r="U1477">
        <f>主动技能!AB1480</f>
        <v>0</v>
      </c>
      <c r="V1477">
        <f>主动技能!AC1480</f>
        <v>0</v>
      </c>
      <c r="W1477">
        <f>主动技能!AD1480</f>
        <v>0</v>
      </c>
      <c r="X1477" s="1">
        <v>0</v>
      </c>
      <c r="Y1477" s="1">
        <v>0</v>
      </c>
      <c r="Z1477" s="1">
        <v>0</v>
      </c>
    </row>
    <row r="1478" spans="1:26" x14ac:dyDescent="0.15">
      <c r="A1478">
        <f>主动技能!B1481</f>
        <v>1475</v>
      </c>
      <c r="B1478" s="4" t="str">
        <f>主动技能!H1481</f>
        <v>巫诅之阵</v>
      </c>
      <c r="C1478" s="4" t="str">
        <f>主动技能!I1481</f>
        <v>对敌方全体速度-20%,防御-1813</v>
      </c>
      <c r="D1478" s="4">
        <f>VLOOKUP(主动技能!J1481,对应表!F:G,2,FALSE)</f>
        <v>1</v>
      </c>
      <c r="E1478" s="4">
        <f>VLOOKUP(主动技能!K1481,对应表!J:K,2,FALSE)</f>
        <v>3</v>
      </c>
      <c r="F1478" s="4">
        <f>VLOOKUP(主动技能!L1481,对应表!N:O,2,FALSE)</f>
        <v>9</v>
      </c>
      <c r="G1478" s="4">
        <f>IF(主动技能!M1481="必中",2,1)</f>
        <v>1</v>
      </c>
      <c r="H1478" s="4">
        <f>主动技能!N1481</f>
        <v>100</v>
      </c>
      <c r="I1478" s="4">
        <f>主动技能!O1481</f>
        <v>0</v>
      </c>
      <c r="J1478">
        <f>主动技能!P1481</f>
        <v>0</v>
      </c>
      <c r="K1478">
        <f>主动技能!Q1481</f>
        <v>0</v>
      </c>
      <c r="L1478">
        <f>主动技能!R1481</f>
        <v>0</v>
      </c>
      <c r="M1478">
        <f>主动技能!S1481</f>
        <v>0</v>
      </c>
      <c r="N1478" t="str">
        <f>IF(主动技能!T1481="","",主动技能!T1481)</f>
        <v>127:100:2:0|3:100:2:0</v>
      </c>
      <c r="O1478" t="str">
        <f>IF(主动技能!U1481="","",主动技能!U1481)</f>
        <v/>
      </c>
      <c r="P1478">
        <f>主动技能!V1481</f>
        <v>0</v>
      </c>
      <c r="Q1478">
        <f>主动技能!W1481</f>
        <v>0</v>
      </c>
      <c r="R1478">
        <f>主动技能!X1481</f>
        <v>0</v>
      </c>
      <c r="S1478">
        <f>主动技能!Y1481</f>
        <v>50</v>
      </c>
      <c r="T1478">
        <f>主动技能!Z1481</f>
        <v>0</v>
      </c>
      <c r="U1478">
        <f>主动技能!AB1481</f>
        <v>0</v>
      </c>
      <c r="V1478">
        <f>主动技能!AC1481</f>
        <v>0</v>
      </c>
      <c r="W1478">
        <f>主动技能!AD1481</f>
        <v>0</v>
      </c>
      <c r="X1478" s="1">
        <v>0</v>
      </c>
      <c r="Y1478" s="1">
        <v>0</v>
      </c>
      <c r="Z1478" s="1">
        <v>0</v>
      </c>
    </row>
    <row r="1479" spans="1:26" x14ac:dyDescent="0.15">
      <c r="A1479">
        <f>主动技能!B1482</f>
        <v>1476</v>
      </c>
      <c r="B1479" s="4" t="str">
        <f>主动技能!H1482</f>
        <v>巫诅之阵</v>
      </c>
      <c r="C1479" s="4" t="str">
        <f>主动技能!I1482</f>
        <v>对敌方全体速度-20%,防御-2232</v>
      </c>
      <c r="D1479" s="4">
        <f>VLOOKUP(主动技能!J1482,对应表!F:G,2,FALSE)</f>
        <v>1</v>
      </c>
      <c r="E1479" s="4">
        <f>VLOOKUP(主动技能!K1482,对应表!J:K,2,FALSE)</f>
        <v>3</v>
      </c>
      <c r="F1479" s="4">
        <f>VLOOKUP(主动技能!L1482,对应表!N:O,2,FALSE)</f>
        <v>9</v>
      </c>
      <c r="G1479" s="4">
        <f>IF(主动技能!M1482="必中",2,1)</f>
        <v>1</v>
      </c>
      <c r="H1479" s="4">
        <f>主动技能!N1482</f>
        <v>100</v>
      </c>
      <c r="I1479" s="4">
        <f>主动技能!O1482</f>
        <v>0</v>
      </c>
      <c r="J1479">
        <f>主动技能!P1482</f>
        <v>0</v>
      </c>
      <c r="K1479">
        <f>主动技能!Q1482</f>
        <v>0</v>
      </c>
      <c r="L1479">
        <f>主动技能!R1482</f>
        <v>0</v>
      </c>
      <c r="M1479">
        <f>主动技能!S1482</f>
        <v>0</v>
      </c>
      <c r="N1479" t="str">
        <f>IF(主动技能!T1482="","",主动技能!T1482)</f>
        <v>128:100:2:0|3:100:2:0</v>
      </c>
      <c r="O1479" t="str">
        <f>IF(主动技能!U1482="","",主动技能!U1482)</f>
        <v/>
      </c>
      <c r="P1479">
        <f>主动技能!V1482</f>
        <v>0</v>
      </c>
      <c r="Q1479">
        <f>主动技能!W1482</f>
        <v>0</v>
      </c>
      <c r="R1479">
        <f>主动技能!X1482</f>
        <v>0</v>
      </c>
      <c r="S1479">
        <f>主动技能!Y1482</f>
        <v>50</v>
      </c>
      <c r="T1479">
        <f>主动技能!Z1482</f>
        <v>0</v>
      </c>
      <c r="U1479">
        <f>主动技能!AB1482</f>
        <v>0</v>
      </c>
      <c r="V1479">
        <f>主动技能!AC1482</f>
        <v>0</v>
      </c>
      <c r="W1479">
        <f>主动技能!AD1482</f>
        <v>0</v>
      </c>
      <c r="X1479" s="1">
        <v>0</v>
      </c>
      <c r="Y1479" s="1">
        <v>0</v>
      </c>
      <c r="Z1479" s="1">
        <v>0</v>
      </c>
    </row>
    <row r="1480" spans="1:26" x14ac:dyDescent="0.15">
      <c r="A1480">
        <f>主动技能!B1483</f>
        <v>1477</v>
      </c>
      <c r="B1480" s="4" t="str">
        <f>主动技能!H1483</f>
        <v>巫诅之阵</v>
      </c>
      <c r="C1480" s="4" t="str">
        <f>主动技能!I1483</f>
        <v>对敌方全体速度-20%,防御-2748</v>
      </c>
      <c r="D1480" s="4">
        <f>VLOOKUP(主动技能!J1483,对应表!F:G,2,FALSE)</f>
        <v>1</v>
      </c>
      <c r="E1480" s="4">
        <f>VLOOKUP(主动技能!K1483,对应表!J:K,2,FALSE)</f>
        <v>3</v>
      </c>
      <c r="F1480" s="4">
        <f>VLOOKUP(主动技能!L1483,对应表!N:O,2,FALSE)</f>
        <v>9</v>
      </c>
      <c r="G1480" s="4">
        <f>IF(主动技能!M1483="必中",2,1)</f>
        <v>1</v>
      </c>
      <c r="H1480" s="4">
        <f>主动技能!N1483</f>
        <v>100</v>
      </c>
      <c r="I1480" s="4">
        <f>主动技能!O1483</f>
        <v>0</v>
      </c>
      <c r="J1480">
        <f>主动技能!P1483</f>
        <v>0</v>
      </c>
      <c r="K1480">
        <f>主动技能!Q1483</f>
        <v>0</v>
      </c>
      <c r="L1480">
        <f>主动技能!R1483</f>
        <v>0</v>
      </c>
      <c r="M1480">
        <f>主动技能!S1483</f>
        <v>0</v>
      </c>
      <c r="N1480" t="str">
        <f>IF(主动技能!T1483="","",主动技能!T1483)</f>
        <v>129:100:2:0|3:100:2:0</v>
      </c>
      <c r="O1480" t="str">
        <f>IF(主动技能!U1483="","",主动技能!U1483)</f>
        <v/>
      </c>
      <c r="P1480">
        <f>主动技能!V1483</f>
        <v>0</v>
      </c>
      <c r="Q1480">
        <f>主动技能!W1483</f>
        <v>0</v>
      </c>
      <c r="R1480">
        <f>主动技能!X1483</f>
        <v>0</v>
      </c>
      <c r="S1480">
        <f>主动技能!Y1483</f>
        <v>50</v>
      </c>
      <c r="T1480">
        <f>主动技能!Z1483</f>
        <v>0</v>
      </c>
      <c r="U1480">
        <f>主动技能!AB1483</f>
        <v>0</v>
      </c>
      <c r="V1480">
        <f>主动技能!AC1483</f>
        <v>0</v>
      </c>
      <c r="W1480">
        <f>主动技能!AD1483</f>
        <v>0</v>
      </c>
      <c r="X1480" s="1">
        <v>0</v>
      </c>
      <c r="Y1480" s="1">
        <v>0</v>
      </c>
      <c r="Z1480" s="1">
        <v>0</v>
      </c>
    </row>
    <row r="1481" spans="1:26" x14ac:dyDescent="0.15">
      <c r="A1481">
        <f>主动技能!B1484</f>
        <v>1478</v>
      </c>
      <c r="B1481" s="4" t="str">
        <f>主动技能!H1484</f>
        <v>巫诅之阵</v>
      </c>
      <c r="C1481" s="4" t="str">
        <f>主动技能!I1484</f>
        <v>对敌方全体速度-20%,防御-3383</v>
      </c>
      <c r="D1481" s="4">
        <f>VLOOKUP(主动技能!J1484,对应表!F:G,2,FALSE)</f>
        <v>1</v>
      </c>
      <c r="E1481" s="4">
        <f>VLOOKUP(主动技能!K1484,对应表!J:K,2,FALSE)</f>
        <v>3</v>
      </c>
      <c r="F1481" s="4">
        <f>VLOOKUP(主动技能!L1484,对应表!N:O,2,FALSE)</f>
        <v>9</v>
      </c>
      <c r="G1481" s="4">
        <f>IF(主动技能!M1484="必中",2,1)</f>
        <v>1</v>
      </c>
      <c r="H1481" s="4">
        <f>主动技能!N1484</f>
        <v>100</v>
      </c>
      <c r="I1481" s="4">
        <f>主动技能!O1484</f>
        <v>0</v>
      </c>
      <c r="J1481">
        <f>主动技能!P1484</f>
        <v>0</v>
      </c>
      <c r="K1481">
        <f>主动技能!Q1484</f>
        <v>0</v>
      </c>
      <c r="L1481">
        <f>主动技能!R1484</f>
        <v>0</v>
      </c>
      <c r="M1481">
        <f>主动技能!S1484</f>
        <v>0</v>
      </c>
      <c r="N1481" t="str">
        <f>IF(主动技能!T1484="","",主动技能!T1484)</f>
        <v>130:100:2:0|3:100:2:0</v>
      </c>
      <c r="O1481" t="str">
        <f>IF(主动技能!U1484="","",主动技能!U1484)</f>
        <v/>
      </c>
      <c r="P1481">
        <f>主动技能!V1484</f>
        <v>0</v>
      </c>
      <c r="Q1481">
        <f>主动技能!W1484</f>
        <v>0</v>
      </c>
      <c r="R1481">
        <f>主动技能!X1484</f>
        <v>0</v>
      </c>
      <c r="S1481">
        <f>主动技能!Y1484</f>
        <v>50</v>
      </c>
      <c r="T1481">
        <f>主动技能!Z1484</f>
        <v>0</v>
      </c>
      <c r="U1481">
        <f>主动技能!AB1484</f>
        <v>0</v>
      </c>
      <c r="V1481">
        <f>主动技能!AC1484</f>
        <v>0</v>
      </c>
      <c r="W1481">
        <f>主动技能!AD1484</f>
        <v>0</v>
      </c>
      <c r="X1481" s="1">
        <v>0</v>
      </c>
      <c r="Y1481" s="1">
        <v>0</v>
      </c>
      <c r="Z1481" s="1">
        <v>0</v>
      </c>
    </row>
    <row r="1482" spans="1:26" x14ac:dyDescent="0.15">
      <c r="A1482">
        <f>主动技能!B1485</f>
        <v>1479</v>
      </c>
      <c r="B1482" s="4" t="str">
        <f>主动技能!H1485</f>
        <v>巫诅之阵</v>
      </c>
      <c r="C1482" s="4" t="str">
        <f>主动技能!I1485</f>
        <v>对敌方全体速度-20%,防御-4165</v>
      </c>
      <c r="D1482" s="4">
        <f>VLOOKUP(主动技能!J1485,对应表!F:G,2,FALSE)</f>
        <v>1</v>
      </c>
      <c r="E1482" s="4">
        <f>VLOOKUP(主动技能!K1485,对应表!J:K,2,FALSE)</f>
        <v>3</v>
      </c>
      <c r="F1482" s="4">
        <f>VLOOKUP(主动技能!L1485,对应表!N:O,2,FALSE)</f>
        <v>9</v>
      </c>
      <c r="G1482" s="4">
        <f>IF(主动技能!M1485="必中",2,1)</f>
        <v>1</v>
      </c>
      <c r="H1482" s="4">
        <f>主动技能!N1485</f>
        <v>100</v>
      </c>
      <c r="I1482" s="4">
        <f>主动技能!O1485</f>
        <v>0</v>
      </c>
      <c r="J1482">
        <f>主动技能!P1485</f>
        <v>0</v>
      </c>
      <c r="K1482">
        <f>主动技能!Q1485</f>
        <v>0</v>
      </c>
      <c r="L1482">
        <f>主动技能!R1485</f>
        <v>0</v>
      </c>
      <c r="M1482">
        <f>主动技能!S1485</f>
        <v>0</v>
      </c>
      <c r="N1482" t="str">
        <f>IF(主动技能!T1485="","",主动技能!T1485)</f>
        <v>131:100:2:0|3:100:2:0</v>
      </c>
      <c r="O1482" t="str">
        <f>IF(主动技能!U1485="","",主动技能!U1485)</f>
        <v/>
      </c>
      <c r="P1482">
        <f>主动技能!V1485</f>
        <v>0</v>
      </c>
      <c r="Q1482">
        <f>主动技能!W1485</f>
        <v>0</v>
      </c>
      <c r="R1482">
        <f>主动技能!X1485</f>
        <v>0</v>
      </c>
      <c r="S1482">
        <f>主动技能!Y1485</f>
        <v>50</v>
      </c>
      <c r="T1482">
        <f>主动技能!Z1485</f>
        <v>0</v>
      </c>
      <c r="U1482">
        <f>主动技能!AB1485</f>
        <v>0</v>
      </c>
      <c r="V1482">
        <f>主动技能!AC1485</f>
        <v>0</v>
      </c>
      <c r="W1482">
        <f>主动技能!AD1485</f>
        <v>0</v>
      </c>
      <c r="X1482" s="1">
        <v>0</v>
      </c>
      <c r="Y1482" s="1">
        <v>0</v>
      </c>
      <c r="Z1482" s="1">
        <v>0</v>
      </c>
    </row>
    <row r="1483" spans="1:26" x14ac:dyDescent="0.15">
      <c r="A1483">
        <f>主动技能!B1486</f>
        <v>1480</v>
      </c>
      <c r="B1483" s="4" t="str">
        <f>主动技能!H1486</f>
        <v>巫诅之阵</v>
      </c>
      <c r="C1483" s="4" t="str">
        <f>主动技能!I1486</f>
        <v>对敌方全体速度-20%,防御-5128</v>
      </c>
      <c r="D1483" s="4">
        <f>VLOOKUP(主动技能!J1486,对应表!F:G,2,FALSE)</f>
        <v>1</v>
      </c>
      <c r="E1483" s="4">
        <f>VLOOKUP(主动技能!K1486,对应表!J:K,2,FALSE)</f>
        <v>3</v>
      </c>
      <c r="F1483" s="4">
        <f>VLOOKUP(主动技能!L1486,对应表!N:O,2,FALSE)</f>
        <v>9</v>
      </c>
      <c r="G1483" s="4">
        <f>IF(主动技能!M1486="必中",2,1)</f>
        <v>1</v>
      </c>
      <c r="H1483" s="4">
        <f>主动技能!N1486</f>
        <v>100</v>
      </c>
      <c r="I1483" s="4">
        <f>主动技能!O1486</f>
        <v>0</v>
      </c>
      <c r="J1483">
        <f>主动技能!P1486</f>
        <v>0</v>
      </c>
      <c r="K1483">
        <f>主动技能!Q1486</f>
        <v>0</v>
      </c>
      <c r="L1483">
        <f>主动技能!R1486</f>
        <v>0</v>
      </c>
      <c r="M1483">
        <f>主动技能!S1486</f>
        <v>0</v>
      </c>
      <c r="N1483" t="str">
        <f>IF(主动技能!T1486="","",主动技能!T1486)</f>
        <v>132:100:2:0|3:100:2:0</v>
      </c>
      <c r="O1483" t="str">
        <f>IF(主动技能!U1486="","",主动技能!U1486)</f>
        <v/>
      </c>
      <c r="P1483">
        <f>主动技能!V1486</f>
        <v>0</v>
      </c>
      <c r="Q1483">
        <f>主动技能!W1486</f>
        <v>0</v>
      </c>
      <c r="R1483">
        <f>主动技能!X1486</f>
        <v>0</v>
      </c>
      <c r="S1483">
        <f>主动技能!Y1486</f>
        <v>50</v>
      </c>
      <c r="T1483">
        <f>主动技能!Z1486</f>
        <v>0</v>
      </c>
      <c r="U1483">
        <f>主动技能!AB1486</f>
        <v>0</v>
      </c>
      <c r="V1483">
        <f>主动技能!AC1486</f>
        <v>0</v>
      </c>
      <c r="W1483">
        <f>主动技能!AD1486</f>
        <v>0</v>
      </c>
      <c r="X1483" s="1">
        <v>0</v>
      </c>
      <c r="Y1483" s="1">
        <v>0</v>
      </c>
      <c r="Z1483" s="1">
        <v>0</v>
      </c>
    </row>
    <row r="1484" spans="1:26" x14ac:dyDescent="0.15">
      <c r="A1484">
        <f>主动技能!B1487</f>
        <v>1481</v>
      </c>
      <c r="B1484" s="4" t="str">
        <f>主动技能!H1487</f>
        <v>神乐之华彩</v>
      </c>
      <c r="C1484" s="4" t="str">
        <f>主动技能!I1487</f>
        <v>对己方全体增加攻击20%防御76速度20%</v>
      </c>
      <c r="D1484" s="4">
        <f>VLOOKUP(主动技能!J1487,对应表!F:G,2,FALSE)</f>
        <v>2</v>
      </c>
      <c r="E1484" s="4">
        <f>VLOOKUP(主动技能!K1487,对应表!J:K,2,FALSE)</f>
        <v>3</v>
      </c>
      <c r="F1484" s="4">
        <f>VLOOKUP(主动技能!L1487,对应表!N:O,2,FALSE)</f>
        <v>9</v>
      </c>
      <c r="G1484" s="4">
        <f>IF(主动技能!M1487="必中",2,1)</f>
        <v>2</v>
      </c>
      <c r="H1484" s="4">
        <f>主动技能!N1487</f>
        <v>100</v>
      </c>
      <c r="I1484" s="4">
        <f>主动技能!O1487</f>
        <v>0</v>
      </c>
      <c r="J1484">
        <f>主动技能!P1487</f>
        <v>0</v>
      </c>
      <c r="K1484">
        <f>主动技能!Q1487</f>
        <v>0</v>
      </c>
      <c r="L1484">
        <f>主动技能!R1487</f>
        <v>0</v>
      </c>
      <c r="M1484">
        <f>主动技能!S1487</f>
        <v>0</v>
      </c>
      <c r="N1484" t="str">
        <f>IF(主动技能!T1487="","",主动技能!T1487)</f>
        <v>25:100:2:0|90:100:2:0|133:100:2:0</v>
      </c>
      <c r="O1484" t="str">
        <f>IF(主动技能!U1487="","",主动技能!U1487)</f>
        <v/>
      </c>
      <c r="P1484">
        <f>主动技能!V1487</f>
        <v>0</v>
      </c>
      <c r="Q1484">
        <f>主动技能!W1487</f>
        <v>0</v>
      </c>
      <c r="R1484">
        <f>主动技能!X1487</f>
        <v>0</v>
      </c>
      <c r="S1484">
        <f>主动技能!Y1487</f>
        <v>100</v>
      </c>
      <c r="T1484">
        <f>主动技能!Z1487</f>
        <v>0</v>
      </c>
      <c r="U1484">
        <f>主动技能!AB1487</f>
        <v>0</v>
      </c>
      <c r="V1484">
        <f>主动技能!AC1487</f>
        <v>0</v>
      </c>
      <c r="W1484">
        <f>主动技能!AD1487</f>
        <v>0</v>
      </c>
      <c r="X1484" s="1">
        <v>0</v>
      </c>
      <c r="Y1484" s="1">
        <v>0</v>
      </c>
      <c r="Z1484" s="1">
        <v>0</v>
      </c>
    </row>
    <row r="1485" spans="1:26" x14ac:dyDescent="0.15">
      <c r="A1485">
        <f>主动技能!B1488</f>
        <v>1482</v>
      </c>
      <c r="B1485" s="4" t="str">
        <f>主动技能!H1488</f>
        <v>神乐之华彩</v>
      </c>
      <c r="C1485" s="4" t="str">
        <f>主动技能!I1488</f>
        <v>对己方全体增加攻击20%防御112速度20%</v>
      </c>
      <c r="D1485" s="4">
        <f>VLOOKUP(主动技能!J1488,对应表!F:G,2,FALSE)</f>
        <v>2</v>
      </c>
      <c r="E1485" s="4">
        <f>VLOOKUP(主动技能!K1488,对应表!J:K,2,FALSE)</f>
        <v>3</v>
      </c>
      <c r="F1485" s="4">
        <f>VLOOKUP(主动技能!L1488,对应表!N:O,2,FALSE)</f>
        <v>9</v>
      </c>
      <c r="G1485" s="4">
        <f>IF(主动技能!M1488="必中",2,1)</f>
        <v>2</v>
      </c>
      <c r="H1485" s="4">
        <f>主动技能!N1488</f>
        <v>100</v>
      </c>
      <c r="I1485" s="4">
        <f>主动技能!O1488</f>
        <v>0</v>
      </c>
      <c r="J1485">
        <f>主动技能!P1488</f>
        <v>0</v>
      </c>
      <c r="K1485">
        <f>主动技能!Q1488</f>
        <v>0</v>
      </c>
      <c r="L1485">
        <f>主动技能!R1488</f>
        <v>0</v>
      </c>
      <c r="M1485">
        <f>主动技能!S1488</f>
        <v>0</v>
      </c>
      <c r="N1485" t="str">
        <f>IF(主动技能!T1488="","",主动技能!T1488)</f>
        <v>26:100:2:0|90:100:2:0|133:100:2:0</v>
      </c>
      <c r="O1485" t="str">
        <f>IF(主动技能!U1488="","",主动技能!U1488)</f>
        <v/>
      </c>
      <c r="P1485">
        <f>主动技能!V1488</f>
        <v>0</v>
      </c>
      <c r="Q1485">
        <f>主动技能!W1488</f>
        <v>0</v>
      </c>
      <c r="R1485">
        <f>主动技能!X1488</f>
        <v>0</v>
      </c>
      <c r="S1485">
        <f>主动技能!Y1488</f>
        <v>100</v>
      </c>
      <c r="T1485">
        <f>主动技能!Z1488</f>
        <v>0</v>
      </c>
      <c r="U1485">
        <f>主动技能!AB1488</f>
        <v>0</v>
      </c>
      <c r="V1485">
        <f>主动技能!AC1488</f>
        <v>0</v>
      </c>
      <c r="W1485">
        <f>主动技能!AD1488</f>
        <v>0</v>
      </c>
      <c r="X1485" s="1">
        <v>0</v>
      </c>
      <c r="Y1485" s="1">
        <v>0</v>
      </c>
      <c r="Z1485" s="1">
        <v>0</v>
      </c>
    </row>
    <row r="1486" spans="1:26" x14ac:dyDescent="0.15">
      <c r="A1486">
        <f>主动技能!B1489</f>
        <v>1483</v>
      </c>
      <c r="B1486" s="4" t="str">
        <f>主动技能!H1489</f>
        <v>神乐之华彩</v>
      </c>
      <c r="C1486" s="4" t="str">
        <f>主动技能!I1489</f>
        <v>对己方全体增加攻击20%防御148速度20%</v>
      </c>
      <c r="D1486" s="4">
        <f>VLOOKUP(主动技能!J1489,对应表!F:G,2,FALSE)</f>
        <v>2</v>
      </c>
      <c r="E1486" s="4">
        <f>VLOOKUP(主动技能!K1489,对应表!J:K,2,FALSE)</f>
        <v>3</v>
      </c>
      <c r="F1486" s="4">
        <f>VLOOKUP(主动技能!L1489,对应表!N:O,2,FALSE)</f>
        <v>9</v>
      </c>
      <c r="G1486" s="4">
        <f>IF(主动技能!M1489="必中",2,1)</f>
        <v>2</v>
      </c>
      <c r="H1486" s="4">
        <f>主动技能!N1489</f>
        <v>100</v>
      </c>
      <c r="I1486" s="4">
        <f>主动技能!O1489</f>
        <v>0</v>
      </c>
      <c r="J1486">
        <f>主动技能!P1489</f>
        <v>0</v>
      </c>
      <c r="K1486">
        <f>主动技能!Q1489</f>
        <v>0</v>
      </c>
      <c r="L1486">
        <f>主动技能!R1489</f>
        <v>0</v>
      </c>
      <c r="M1486">
        <f>主动技能!S1489</f>
        <v>0</v>
      </c>
      <c r="N1486" t="str">
        <f>IF(主动技能!T1489="","",主动技能!T1489)</f>
        <v>27:100:2:0|90:100:2:0|133:100:2:0</v>
      </c>
      <c r="O1486" t="str">
        <f>IF(主动技能!U1489="","",主动技能!U1489)</f>
        <v/>
      </c>
      <c r="P1486">
        <f>主动技能!V1489</f>
        <v>0</v>
      </c>
      <c r="Q1486">
        <f>主动技能!W1489</f>
        <v>0</v>
      </c>
      <c r="R1486">
        <f>主动技能!X1489</f>
        <v>0</v>
      </c>
      <c r="S1486">
        <f>主动技能!Y1489</f>
        <v>100</v>
      </c>
      <c r="T1486">
        <f>主动技能!Z1489</f>
        <v>0</v>
      </c>
      <c r="U1486">
        <f>主动技能!AB1489</f>
        <v>0</v>
      </c>
      <c r="V1486">
        <f>主动技能!AC1489</f>
        <v>0</v>
      </c>
      <c r="W1486">
        <f>主动技能!AD1489</f>
        <v>0</v>
      </c>
      <c r="X1486" s="1">
        <v>0</v>
      </c>
      <c r="Y1486" s="1">
        <v>0</v>
      </c>
      <c r="Z1486" s="1">
        <v>0</v>
      </c>
    </row>
    <row r="1487" spans="1:26" x14ac:dyDescent="0.15">
      <c r="A1487">
        <f>主动技能!B1490</f>
        <v>1484</v>
      </c>
      <c r="B1487" s="4" t="str">
        <f>主动技能!H1490</f>
        <v>神乐之华彩</v>
      </c>
      <c r="C1487" s="4" t="str">
        <f>主动技能!I1490</f>
        <v>对己方全体增加攻击20%防御183速度20%</v>
      </c>
      <c r="D1487" s="4">
        <f>VLOOKUP(主动技能!J1490,对应表!F:G,2,FALSE)</f>
        <v>2</v>
      </c>
      <c r="E1487" s="4">
        <f>VLOOKUP(主动技能!K1490,对应表!J:K,2,FALSE)</f>
        <v>3</v>
      </c>
      <c r="F1487" s="4">
        <f>VLOOKUP(主动技能!L1490,对应表!N:O,2,FALSE)</f>
        <v>9</v>
      </c>
      <c r="G1487" s="4">
        <f>IF(主动技能!M1490="必中",2,1)</f>
        <v>2</v>
      </c>
      <c r="H1487" s="4">
        <f>主动技能!N1490</f>
        <v>100</v>
      </c>
      <c r="I1487" s="4">
        <f>主动技能!O1490</f>
        <v>0</v>
      </c>
      <c r="J1487">
        <f>主动技能!P1490</f>
        <v>0</v>
      </c>
      <c r="K1487">
        <f>主动技能!Q1490</f>
        <v>0</v>
      </c>
      <c r="L1487">
        <f>主动技能!R1490</f>
        <v>0</v>
      </c>
      <c r="M1487">
        <f>主动技能!S1490</f>
        <v>0</v>
      </c>
      <c r="N1487" t="str">
        <f>IF(主动技能!T1490="","",主动技能!T1490)</f>
        <v>28:100:2:0|90:100:2:0|133:100:2:0</v>
      </c>
      <c r="O1487" t="str">
        <f>IF(主动技能!U1490="","",主动技能!U1490)</f>
        <v/>
      </c>
      <c r="P1487">
        <f>主动技能!V1490</f>
        <v>0</v>
      </c>
      <c r="Q1487">
        <f>主动技能!W1490</f>
        <v>0</v>
      </c>
      <c r="R1487">
        <f>主动技能!X1490</f>
        <v>0</v>
      </c>
      <c r="S1487">
        <f>主动技能!Y1490</f>
        <v>100</v>
      </c>
      <c r="T1487">
        <f>主动技能!Z1490</f>
        <v>0</v>
      </c>
      <c r="U1487">
        <f>主动技能!AB1490</f>
        <v>0</v>
      </c>
      <c r="V1487">
        <f>主动技能!AC1490</f>
        <v>0</v>
      </c>
      <c r="W1487">
        <f>主动技能!AD1490</f>
        <v>0</v>
      </c>
      <c r="X1487" s="1">
        <v>0</v>
      </c>
      <c r="Y1487" s="1">
        <v>0</v>
      </c>
      <c r="Z1487" s="1">
        <v>0</v>
      </c>
    </row>
    <row r="1488" spans="1:26" x14ac:dyDescent="0.15">
      <c r="A1488">
        <f>主动技能!B1491</f>
        <v>1485</v>
      </c>
      <c r="B1488" s="4" t="str">
        <f>主动技能!H1491</f>
        <v>神乐之华彩</v>
      </c>
      <c r="C1488" s="4" t="str">
        <f>主动技能!I1491</f>
        <v>对己方全体增加攻击20%防御226速度20%</v>
      </c>
      <c r="D1488" s="4">
        <f>VLOOKUP(主动技能!J1491,对应表!F:G,2,FALSE)</f>
        <v>2</v>
      </c>
      <c r="E1488" s="4">
        <f>VLOOKUP(主动技能!K1491,对应表!J:K,2,FALSE)</f>
        <v>3</v>
      </c>
      <c r="F1488" s="4">
        <f>VLOOKUP(主动技能!L1491,对应表!N:O,2,FALSE)</f>
        <v>9</v>
      </c>
      <c r="G1488" s="4">
        <f>IF(主动技能!M1491="必中",2,1)</f>
        <v>2</v>
      </c>
      <c r="H1488" s="4">
        <f>主动技能!N1491</f>
        <v>100</v>
      </c>
      <c r="I1488" s="4">
        <f>主动技能!O1491</f>
        <v>0</v>
      </c>
      <c r="J1488">
        <f>主动技能!P1491</f>
        <v>0</v>
      </c>
      <c r="K1488">
        <f>主动技能!Q1491</f>
        <v>0</v>
      </c>
      <c r="L1488">
        <f>主动技能!R1491</f>
        <v>0</v>
      </c>
      <c r="M1488">
        <f>主动技能!S1491</f>
        <v>0</v>
      </c>
      <c r="N1488" t="str">
        <f>IF(主动技能!T1491="","",主动技能!T1491)</f>
        <v>29:100:2:0|90:100:2:0|133:100:2:0</v>
      </c>
      <c r="O1488" t="str">
        <f>IF(主动技能!U1491="","",主动技能!U1491)</f>
        <v/>
      </c>
      <c r="P1488">
        <f>主动技能!V1491</f>
        <v>0</v>
      </c>
      <c r="Q1488">
        <f>主动技能!W1491</f>
        <v>0</v>
      </c>
      <c r="R1488">
        <f>主动技能!X1491</f>
        <v>0</v>
      </c>
      <c r="S1488">
        <f>主动技能!Y1491</f>
        <v>100</v>
      </c>
      <c r="T1488">
        <f>主动技能!Z1491</f>
        <v>0</v>
      </c>
      <c r="U1488">
        <f>主动技能!AB1491</f>
        <v>0</v>
      </c>
      <c r="V1488">
        <f>主动技能!AC1491</f>
        <v>0</v>
      </c>
      <c r="W1488">
        <f>主动技能!AD1491</f>
        <v>0</v>
      </c>
      <c r="X1488" s="1">
        <v>0</v>
      </c>
      <c r="Y1488" s="1">
        <v>0</v>
      </c>
      <c r="Z1488" s="1">
        <v>0</v>
      </c>
    </row>
    <row r="1489" spans="1:26" x14ac:dyDescent="0.15">
      <c r="A1489">
        <f>主动技能!B1492</f>
        <v>1486</v>
      </c>
      <c r="B1489" s="4" t="str">
        <f>主动技能!H1492</f>
        <v>神乐之华彩</v>
      </c>
      <c r="C1489" s="4" t="str">
        <f>主动技能!I1492</f>
        <v>对己方全体增加攻击20%防御278速度20%</v>
      </c>
      <c r="D1489" s="4">
        <f>VLOOKUP(主动技能!J1492,对应表!F:G,2,FALSE)</f>
        <v>2</v>
      </c>
      <c r="E1489" s="4">
        <f>VLOOKUP(主动技能!K1492,对应表!J:K,2,FALSE)</f>
        <v>3</v>
      </c>
      <c r="F1489" s="4">
        <f>VLOOKUP(主动技能!L1492,对应表!N:O,2,FALSE)</f>
        <v>9</v>
      </c>
      <c r="G1489" s="4">
        <f>IF(主动技能!M1492="必中",2,1)</f>
        <v>2</v>
      </c>
      <c r="H1489" s="4">
        <f>主动技能!N1492</f>
        <v>100</v>
      </c>
      <c r="I1489" s="4">
        <f>主动技能!O1492</f>
        <v>0</v>
      </c>
      <c r="J1489">
        <f>主动技能!P1492</f>
        <v>0</v>
      </c>
      <c r="K1489">
        <f>主动技能!Q1492</f>
        <v>0</v>
      </c>
      <c r="L1489">
        <f>主动技能!R1492</f>
        <v>0</v>
      </c>
      <c r="M1489">
        <f>主动技能!S1492</f>
        <v>0</v>
      </c>
      <c r="N1489" t="str">
        <f>IF(主动技能!T1492="","",主动技能!T1492)</f>
        <v>30:100:2:0|90:100:2:0|133:100:2:0</v>
      </c>
      <c r="O1489" t="str">
        <f>IF(主动技能!U1492="","",主动技能!U1492)</f>
        <v/>
      </c>
      <c r="P1489">
        <f>主动技能!V1492</f>
        <v>0</v>
      </c>
      <c r="Q1489">
        <f>主动技能!W1492</f>
        <v>0</v>
      </c>
      <c r="R1489">
        <f>主动技能!X1492</f>
        <v>0</v>
      </c>
      <c r="S1489">
        <f>主动技能!Y1492</f>
        <v>100</v>
      </c>
      <c r="T1489">
        <f>主动技能!Z1492</f>
        <v>0</v>
      </c>
      <c r="U1489">
        <f>主动技能!AB1492</f>
        <v>0</v>
      </c>
      <c r="V1489">
        <f>主动技能!AC1492</f>
        <v>0</v>
      </c>
      <c r="W1489">
        <f>主动技能!AD1492</f>
        <v>0</v>
      </c>
      <c r="X1489" s="1">
        <v>0</v>
      </c>
      <c r="Y1489" s="1">
        <v>0</v>
      </c>
      <c r="Z1489" s="1">
        <v>0</v>
      </c>
    </row>
    <row r="1490" spans="1:26" x14ac:dyDescent="0.15">
      <c r="A1490">
        <f>主动技能!B1493</f>
        <v>1487</v>
      </c>
      <c r="B1490" s="4" t="str">
        <f>主动技能!H1493</f>
        <v>神乐之华彩</v>
      </c>
      <c r="C1490" s="4" t="str">
        <f>主动技能!I1493</f>
        <v>对己方全体增加攻击20%防御343速度20%</v>
      </c>
      <c r="D1490" s="4">
        <f>VLOOKUP(主动技能!J1493,对应表!F:G,2,FALSE)</f>
        <v>2</v>
      </c>
      <c r="E1490" s="4">
        <f>VLOOKUP(主动技能!K1493,对应表!J:K,2,FALSE)</f>
        <v>3</v>
      </c>
      <c r="F1490" s="4">
        <f>VLOOKUP(主动技能!L1493,对应表!N:O,2,FALSE)</f>
        <v>9</v>
      </c>
      <c r="G1490" s="4">
        <f>IF(主动技能!M1493="必中",2,1)</f>
        <v>2</v>
      </c>
      <c r="H1490" s="4">
        <f>主动技能!N1493</f>
        <v>100</v>
      </c>
      <c r="I1490" s="4">
        <f>主动技能!O1493</f>
        <v>0</v>
      </c>
      <c r="J1490">
        <f>主动技能!P1493</f>
        <v>0</v>
      </c>
      <c r="K1490">
        <f>主动技能!Q1493</f>
        <v>0</v>
      </c>
      <c r="L1490">
        <f>主动技能!R1493</f>
        <v>0</v>
      </c>
      <c r="M1490">
        <f>主动技能!S1493</f>
        <v>0</v>
      </c>
      <c r="N1490" t="str">
        <f>IF(主动技能!T1493="","",主动技能!T1493)</f>
        <v>31:100:2:0|90:100:2:0|133:100:2:0</v>
      </c>
      <c r="O1490" t="str">
        <f>IF(主动技能!U1493="","",主动技能!U1493)</f>
        <v/>
      </c>
      <c r="P1490">
        <f>主动技能!V1493</f>
        <v>0</v>
      </c>
      <c r="Q1490">
        <f>主动技能!W1493</f>
        <v>0</v>
      </c>
      <c r="R1490">
        <f>主动技能!X1493</f>
        <v>0</v>
      </c>
      <c r="S1490">
        <f>主动技能!Y1493</f>
        <v>100</v>
      </c>
      <c r="T1490">
        <f>主动技能!Z1493</f>
        <v>0</v>
      </c>
      <c r="U1490">
        <f>主动技能!AB1493</f>
        <v>0</v>
      </c>
      <c r="V1490">
        <f>主动技能!AC1493</f>
        <v>0</v>
      </c>
      <c r="W1490">
        <f>主动技能!AD1493</f>
        <v>0</v>
      </c>
      <c r="X1490" s="1">
        <v>0</v>
      </c>
      <c r="Y1490" s="1">
        <v>0</v>
      </c>
      <c r="Z1490" s="1">
        <v>0</v>
      </c>
    </row>
    <row r="1491" spans="1:26" x14ac:dyDescent="0.15">
      <c r="A1491">
        <f>主动技能!B1494</f>
        <v>1488</v>
      </c>
      <c r="B1491" s="4" t="str">
        <f>主动技能!H1494</f>
        <v>神乐之华彩</v>
      </c>
      <c r="C1491" s="4" t="str">
        <f>主动技能!I1494</f>
        <v>对己方全体增加攻击20%防御422速度20%</v>
      </c>
      <c r="D1491" s="4">
        <f>VLOOKUP(主动技能!J1494,对应表!F:G,2,FALSE)</f>
        <v>2</v>
      </c>
      <c r="E1491" s="4">
        <f>VLOOKUP(主动技能!K1494,对应表!J:K,2,FALSE)</f>
        <v>3</v>
      </c>
      <c r="F1491" s="4">
        <f>VLOOKUP(主动技能!L1494,对应表!N:O,2,FALSE)</f>
        <v>9</v>
      </c>
      <c r="G1491" s="4">
        <f>IF(主动技能!M1494="必中",2,1)</f>
        <v>2</v>
      </c>
      <c r="H1491" s="4">
        <f>主动技能!N1494</f>
        <v>100</v>
      </c>
      <c r="I1491" s="4">
        <f>主动技能!O1494</f>
        <v>0</v>
      </c>
      <c r="J1491">
        <f>主动技能!P1494</f>
        <v>0</v>
      </c>
      <c r="K1491">
        <f>主动技能!Q1494</f>
        <v>0</v>
      </c>
      <c r="L1491">
        <f>主动技能!R1494</f>
        <v>0</v>
      </c>
      <c r="M1491">
        <f>主动技能!S1494</f>
        <v>0</v>
      </c>
      <c r="N1491" t="str">
        <f>IF(主动技能!T1494="","",主动技能!T1494)</f>
        <v>32:100:2:0|90:100:2:0|133:100:2:0</v>
      </c>
      <c r="O1491" t="str">
        <f>IF(主动技能!U1494="","",主动技能!U1494)</f>
        <v/>
      </c>
      <c r="P1491">
        <f>主动技能!V1494</f>
        <v>0</v>
      </c>
      <c r="Q1491">
        <f>主动技能!W1494</f>
        <v>0</v>
      </c>
      <c r="R1491">
        <f>主动技能!X1494</f>
        <v>0</v>
      </c>
      <c r="S1491">
        <f>主动技能!Y1494</f>
        <v>100</v>
      </c>
      <c r="T1491">
        <f>主动技能!Z1494</f>
        <v>0</v>
      </c>
      <c r="U1491">
        <f>主动技能!AB1494</f>
        <v>0</v>
      </c>
      <c r="V1491">
        <f>主动技能!AC1494</f>
        <v>0</v>
      </c>
      <c r="W1491">
        <f>主动技能!AD1494</f>
        <v>0</v>
      </c>
      <c r="X1491" s="1">
        <v>0</v>
      </c>
      <c r="Y1491" s="1">
        <v>0</v>
      </c>
      <c r="Z1491" s="1">
        <v>0</v>
      </c>
    </row>
    <row r="1492" spans="1:26" x14ac:dyDescent="0.15">
      <c r="A1492">
        <f>主动技能!B1495</f>
        <v>1489</v>
      </c>
      <c r="B1492" s="4" t="str">
        <f>主动技能!H1495</f>
        <v>神乐之华彩</v>
      </c>
      <c r="C1492" s="4" t="str">
        <f>主动技能!I1495</f>
        <v>对己方全体增加攻击20%防御520速度20%</v>
      </c>
      <c r="D1492" s="4">
        <f>VLOOKUP(主动技能!J1495,对应表!F:G,2,FALSE)</f>
        <v>2</v>
      </c>
      <c r="E1492" s="4">
        <f>VLOOKUP(主动技能!K1495,对应表!J:K,2,FALSE)</f>
        <v>3</v>
      </c>
      <c r="F1492" s="4">
        <f>VLOOKUP(主动技能!L1495,对应表!N:O,2,FALSE)</f>
        <v>9</v>
      </c>
      <c r="G1492" s="4">
        <f>IF(主动技能!M1495="必中",2,1)</f>
        <v>2</v>
      </c>
      <c r="H1492" s="4">
        <f>主动技能!N1495</f>
        <v>100</v>
      </c>
      <c r="I1492" s="4">
        <f>主动技能!O1495</f>
        <v>0</v>
      </c>
      <c r="J1492">
        <f>主动技能!P1495</f>
        <v>0</v>
      </c>
      <c r="K1492">
        <f>主动技能!Q1495</f>
        <v>0</v>
      </c>
      <c r="L1492">
        <f>主动技能!R1495</f>
        <v>0</v>
      </c>
      <c r="M1492">
        <f>主动技能!S1495</f>
        <v>0</v>
      </c>
      <c r="N1492" t="str">
        <f>IF(主动技能!T1495="","",主动技能!T1495)</f>
        <v>33:100:2:0|90:100:2:0|133:100:2:0</v>
      </c>
      <c r="O1492" t="str">
        <f>IF(主动技能!U1495="","",主动技能!U1495)</f>
        <v/>
      </c>
      <c r="P1492">
        <f>主动技能!V1495</f>
        <v>0</v>
      </c>
      <c r="Q1492">
        <f>主动技能!W1495</f>
        <v>0</v>
      </c>
      <c r="R1492">
        <f>主动技能!X1495</f>
        <v>0</v>
      </c>
      <c r="S1492">
        <f>主动技能!Y1495</f>
        <v>100</v>
      </c>
      <c r="T1492">
        <f>主动技能!Z1495</f>
        <v>0</v>
      </c>
      <c r="U1492">
        <f>主动技能!AB1495</f>
        <v>0</v>
      </c>
      <c r="V1492">
        <f>主动技能!AC1495</f>
        <v>0</v>
      </c>
      <c r="W1492">
        <f>主动技能!AD1495</f>
        <v>0</v>
      </c>
      <c r="X1492" s="1">
        <v>0</v>
      </c>
      <c r="Y1492" s="1">
        <v>0</v>
      </c>
      <c r="Z1492" s="1">
        <v>0</v>
      </c>
    </row>
    <row r="1493" spans="1:26" x14ac:dyDescent="0.15">
      <c r="A1493">
        <f>主动技能!B1496</f>
        <v>1490</v>
      </c>
      <c r="B1493" s="4" t="str">
        <f>主动技能!H1496</f>
        <v>神乐之华彩</v>
      </c>
      <c r="C1493" s="4" t="str">
        <f>主动技能!I1496</f>
        <v>对己方全体增加攻击20%防御640速度20%</v>
      </c>
      <c r="D1493" s="4">
        <f>VLOOKUP(主动技能!J1496,对应表!F:G,2,FALSE)</f>
        <v>2</v>
      </c>
      <c r="E1493" s="4">
        <f>VLOOKUP(主动技能!K1496,对应表!J:K,2,FALSE)</f>
        <v>3</v>
      </c>
      <c r="F1493" s="4">
        <f>VLOOKUP(主动技能!L1496,对应表!N:O,2,FALSE)</f>
        <v>9</v>
      </c>
      <c r="G1493" s="4">
        <f>IF(主动技能!M1496="必中",2,1)</f>
        <v>2</v>
      </c>
      <c r="H1493" s="4">
        <f>主动技能!N1496</f>
        <v>100</v>
      </c>
      <c r="I1493" s="4">
        <f>主动技能!O1496</f>
        <v>0</v>
      </c>
      <c r="J1493">
        <f>主动技能!P1496</f>
        <v>0</v>
      </c>
      <c r="K1493">
        <f>主动技能!Q1496</f>
        <v>0</v>
      </c>
      <c r="L1493">
        <f>主动技能!R1496</f>
        <v>0</v>
      </c>
      <c r="M1493">
        <f>主动技能!S1496</f>
        <v>0</v>
      </c>
      <c r="N1493" t="str">
        <f>IF(主动技能!T1496="","",主动技能!T1496)</f>
        <v>34:100:2:0|90:100:2:0|133:100:2:0</v>
      </c>
      <c r="O1493" t="str">
        <f>IF(主动技能!U1496="","",主动技能!U1496)</f>
        <v/>
      </c>
      <c r="P1493">
        <f>主动技能!V1496</f>
        <v>0</v>
      </c>
      <c r="Q1493">
        <f>主动技能!W1496</f>
        <v>0</v>
      </c>
      <c r="R1493">
        <f>主动技能!X1496</f>
        <v>0</v>
      </c>
      <c r="S1493">
        <f>主动技能!Y1496</f>
        <v>100</v>
      </c>
      <c r="T1493">
        <f>主动技能!Z1496</f>
        <v>0</v>
      </c>
      <c r="U1493">
        <f>主动技能!AB1496</f>
        <v>0</v>
      </c>
      <c r="V1493">
        <f>主动技能!AC1496</f>
        <v>0</v>
      </c>
      <c r="W1493">
        <f>主动技能!AD1496</f>
        <v>0</v>
      </c>
      <c r="X1493" s="1">
        <v>0</v>
      </c>
      <c r="Y1493" s="1">
        <v>0</v>
      </c>
      <c r="Z1493" s="1">
        <v>0</v>
      </c>
    </row>
    <row r="1494" spans="1:26" x14ac:dyDescent="0.15">
      <c r="A1494">
        <f>主动技能!B1497</f>
        <v>1491</v>
      </c>
      <c r="B1494" s="4" t="str">
        <f>主动技能!H1497</f>
        <v>神乐之华彩</v>
      </c>
      <c r="C1494" s="4" t="str">
        <f>主动技能!I1497</f>
        <v>对己方全体增加攻击20%防御788速度20%</v>
      </c>
      <c r="D1494" s="4">
        <f>VLOOKUP(主动技能!J1497,对应表!F:G,2,FALSE)</f>
        <v>2</v>
      </c>
      <c r="E1494" s="4">
        <f>VLOOKUP(主动技能!K1497,对应表!J:K,2,FALSE)</f>
        <v>3</v>
      </c>
      <c r="F1494" s="4">
        <f>VLOOKUP(主动技能!L1497,对应表!N:O,2,FALSE)</f>
        <v>9</v>
      </c>
      <c r="G1494" s="4">
        <f>IF(主动技能!M1497="必中",2,1)</f>
        <v>2</v>
      </c>
      <c r="H1494" s="4">
        <f>主动技能!N1497</f>
        <v>100</v>
      </c>
      <c r="I1494" s="4">
        <f>主动技能!O1497</f>
        <v>0</v>
      </c>
      <c r="J1494">
        <f>主动技能!P1497</f>
        <v>0</v>
      </c>
      <c r="K1494">
        <f>主动技能!Q1497</f>
        <v>0</v>
      </c>
      <c r="L1494">
        <f>主动技能!R1497</f>
        <v>0</v>
      </c>
      <c r="M1494">
        <f>主动技能!S1497</f>
        <v>0</v>
      </c>
      <c r="N1494" t="str">
        <f>IF(主动技能!T1497="","",主动技能!T1497)</f>
        <v>35:100:2:0|90:100:2:0|133:100:2:0</v>
      </c>
      <c r="O1494" t="str">
        <f>IF(主动技能!U1497="","",主动技能!U1497)</f>
        <v/>
      </c>
      <c r="P1494">
        <f>主动技能!V1497</f>
        <v>0</v>
      </c>
      <c r="Q1494">
        <f>主动技能!W1497</f>
        <v>0</v>
      </c>
      <c r="R1494">
        <f>主动技能!X1497</f>
        <v>0</v>
      </c>
      <c r="S1494">
        <f>主动技能!Y1497</f>
        <v>100</v>
      </c>
      <c r="T1494">
        <f>主动技能!Z1497</f>
        <v>0</v>
      </c>
      <c r="U1494">
        <f>主动技能!AB1497</f>
        <v>0</v>
      </c>
      <c r="V1494">
        <f>主动技能!AC1497</f>
        <v>0</v>
      </c>
      <c r="W1494">
        <f>主动技能!AD1497</f>
        <v>0</v>
      </c>
      <c r="X1494" s="1">
        <v>0</v>
      </c>
      <c r="Y1494" s="1">
        <v>0</v>
      </c>
      <c r="Z1494" s="1">
        <v>0</v>
      </c>
    </row>
    <row r="1495" spans="1:26" x14ac:dyDescent="0.15">
      <c r="A1495">
        <f>主动技能!B1498</f>
        <v>1492</v>
      </c>
      <c r="B1495" s="4" t="str">
        <f>主动技能!H1498</f>
        <v>神乐之华彩</v>
      </c>
      <c r="C1495" s="4" t="str">
        <f>主动技能!I1498</f>
        <v>对己方全体增加攻击20%防御970速度20%</v>
      </c>
      <c r="D1495" s="4">
        <f>VLOOKUP(主动技能!J1498,对应表!F:G,2,FALSE)</f>
        <v>2</v>
      </c>
      <c r="E1495" s="4">
        <f>VLOOKUP(主动技能!K1498,对应表!J:K,2,FALSE)</f>
        <v>3</v>
      </c>
      <c r="F1495" s="4">
        <f>VLOOKUP(主动技能!L1498,对应表!N:O,2,FALSE)</f>
        <v>9</v>
      </c>
      <c r="G1495" s="4">
        <f>IF(主动技能!M1498="必中",2,1)</f>
        <v>2</v>
      </c>
      <c r="H1495" s="4">
        <f>主动技能!N1498</f>
        <v>100</v>
      </c>
      <c r="I1495" s="4">
        <f>主动技能!O1498</f>
        <v>0</v>
      </c>
      <c r="J1495">
        <f>主动技能!P1498</f>
        <v>0</v>
      </c>
      <c r="K1495">
        <f>主动技能!Q1498</f>
        <v>0</v>
      </c>
      <c r="L1495">
        <f>主动技能!R1498</f>
        <v>0</v>
      </c>
      <c r="M1495">
        <f>主动技能!S1498</f>
        <v>0</v>
      </c>
      <c r="N1495" t="str">
        <f>IF(主动技能!T1498="","",主动技能!T1498)</f>
        <v>36:100:2:0|90:100:2:0|133:100:2:0</v>
      </c>
      <c r="O1495" t="str">
        <f>IF(主动技能!U1498="","",主动技能!U1498)</f>
        <v/>
      </c>
      <c r="P1495">
        <f>主动技能!V1498</f>
        <v>0</v>
      </c>
      <c r="Q1495">
        <f>主动技能!W1498</f>
        <v>0</v>
      </c>
      <c r="R1495">
        <f>主动技能!X1498</f>
        <v>0</v>
      </c>
      <c r="S1495">
        <f>主动技能!Y1498</f>
        <v>100</v>
      </c>
      <c r="T1495">
        <f>主动技能!Z1498</f>
        <v>0</v>
      </c>
      <c r="U1495">
        <f>主动技能!AB1498</f>
        <v>0</v>
      </c>
      <c r="V1495">
        <f>主动技能!AC1498</f>
        <v>0</v>
      </c>
      <c r="W1495">
        <f>主动技能!AD1498</f>
        <v>0</v>
      </c>
      <c r="X1495" s="1">
        <v>0</v>
      </c>
      <c r="Y1495" s="1">
        <v>0</v>
      </c>
      <c r="Z1495" s="1">
        <v>0</v>
      </c>
    </row>
    <row r="1496" spans="1:26" x14ac:dyDescent="0.15">
      <c r="A1496">
        <f>主动技能!B1499</f>
        <v>1493</v>
      </c>
      <c r="B1496" s="4" t="str">
        <f>主动技能!H1499</f>
        <v>神乐之华彩</v>
      </c>
      <c r="C1496" s="4" t="str">
        <f>主动技能!I1499</f>
        <v>对己方全体增加攻击20%防御1195速度20%</v>
      </c>
      <c r="D1496" s="4">
        <f>VLOOKUP(主动技能!J1499,对应表!F:G,2,FALSE)</f>
        <v>2</v>
      </c>
      <c r="E1496" s="4">
        <f>VLOOKUP(主动技能!K1499,对应表!J:K,2,FALSE)</f>
        <v>3</v>
      </c>
      <c r="F1496" s="4">
        <f>VLOOKUP(主动技能!L1499,对应表!N:O,2,FALSE)</f>
        <v>9</v>
      </c>
      <c r="G1496" s="4">
        <f>IF(主动技能!M1499="必中",2,1)</f>
        <v>2</v>
      </c>
      <c r="H1496" s="4">
        <f>主动技能!N1499</f>
        <v>100</v>
      </c>
      <c r="I1496" s="4">
        <f>主动技能!O1499</f>
        <v>0</v>
      </c>
      <c r="J1496">
        <f>主动技能!P1499</f>
        <v>0</v>
      </c>
      <c r="K1496">
        <f>主动技能!Q1499</f>
        <v>0</v>
      </c>
      <c r="L1496">
        <f>主动技能!R1499</f>
        <v>0</v>
      </c>
      <c r="M1496">
        <f>主动技能!S1499</f>
        <v>0</v>
      </c>
      <c r="N1496" t="str">
        <f>IF(主动技能!T1499="","",主动技能!T1499)</f>
        <v>37:100:2:0|90:100:2:0|133:100:2:0</v>
      </c>
      <c r="O1496" t="str">
        <f>IF(主动技能!U1499="","",主动技能!U1499)</f>
        <v/>
      </c>
      <c r="P1496">
        <f>主动技能!V1499</f>
        <v>0</v>
      </c>
      <c r="Q1496">
        <f>主动技能!W1499</f>
        <v>0</v>
      </c>
      <c r="R1496">
        <f>主动技能!X1499</f>
        <v>0</v>
      </c>
      <c r="S1496">
        <f>主动技能!Y1499</f>
        <v>100</v>
      </c>
      <c r="T1496">
        <f>主动技能!Z1499</f>
        <v>0</v>
      </c>
      <c r="U1496">
        <f>主动技能!AB1499</f>
        <v>0</v>
      </c>
      <c r="V1496">
        <f>主动技能!AC1499</f>
        <v>0</v>
      </c>
      <c r="W1496">
        <f>主动技能!AD1499</f>
        <v>0</v>
      </c>
      <c r="X1496" s="1">
        <v>0</v>
      </c>
      <c r="Y1496" s="1">
        <v>0</v>
      </c>
      <c r="Z1496" s="1">
        <v>0</v>
      </c>
    </row>
    <row r="1497" spans="1:26" x14ac:dyDescent="0.15">
      <c r="A1497">
        <f>主动技能!B1500</f>
        <v>1494</v>
      </c>
      <c r="B1497" s="4" t="str">
        <f>主动技能!H1500</f>
        <v>神乐之华彩</v>
      </c>
      <c r="C1497" s="4" t="str">
        <f>主动技能!I1500</f>
        <v>对己方全体增加攻击20%防御1471速度20%</v>
      </c>
      <c r="D1497" s="4">
        <f>VLOOKUP(主动技能!J1500,对应表!F:G,2,FALSE)</f>
        <v>2</v>
      </c>
      <c r="E1497" s="4">
        <f>VLOOKUP(主动技能!K1500,对应表!J:K,2,FALSE)</f>
        <v>3</v>
      </c>
      <c r="F1497" s="4">
        <f>VLOOKUP(主动技能!L1500,对应表!N:O,2,FALSE)</f>
        <v>9</v>
      </c>
      <c r="G1497" s="4">
        <f>IF(主动技能!M1500="必中",2,1)</f>
        <v>2</v>
      </c>
      <c r="H1497" s="4">
        <f>主动技能!N1500</f>
        <v>100</v>
      </c>
      <c r="I1497" s="4">
        <f>主动技能!O1500</f>
        <v>0</v>
      </c>
      <c r="J1497">
        <f>主动技能!P1500</f>
        <v>0</v>
      </c>
      <c r="K1497">
        <f>主动技能!Q1500</f>
        <v>0</v>
      </c>
      <c r="L1497">
        <f>主动技能!R1500</f>
        <v>0</v>
      </c>
      <c r="M1497">
        <f>主动技能!S1500</f>
        <v>0</v>
      </c>
      <c r="N1497" t="str">
        <f>IF(主动技能!T1500="","",主动技能!T1500)</f>
        <v>38:100:2:0|90:100:2:0|133:100:2:0</v>
      </c>
      <c r="O1497" t="str">
        <f>IF(主动技能!U1500="","",主动技能!U1500)</f>
        <v/>
      </c>
      <c r="P1497">
        <f>主动技能!V1500</f>
        <v>0</v>
      </c>
      <c r="Q1497">
        <f>主动技能!W1500</f>
        <v>0</v>
      </c>
      <c r="R1497">
        <f>主动技能!X1500</f>
        <v>0</v>
      </c>
      <c r="S1497">
        <f>主动技能!Y1500</f>
        <v>100</v>
      </c>
      <c r="T1497">
        <f>主动技能!Z1500</f>
        <v>0</v>
      </c>
      <c r="U1497">
        <f>主动技能!AB1500</f>
        <v>0</v>
      </c>
      <c r="V1497">
        <f>主动技能!AC1500</f>
        <v>0</v>
      </c>
      <c r="W1497">
        <f>主动技能!AD1500</f>
        <v>0</v>
      </c>
      <c r="X1497" s="1">
        <v>0</v>
      </c>
      <c r="Y1497" s="1">
        <v>0</v>
      </c>
      <c r="Z1497" s="1">
        <v>0</v>
      </c>
    </row>
    <row r="1498" spans="1:26" x14ac:dyDescent="0.15">
      <c r="A1498">
        <f>主动技能!B1501</f>
        <v>1495</v>
      </c>
      <c r="B1498" s="4" t="str">
        <f>主动技能!H1501</f>
        <v>神乐之华彩</v>
      </c>
      <c r="C1498" s="4" t="str">
        <f>主动技能!I1501</f>
        <v>对己方全体增加攻击20%防御1812速度20%</v>
      </c>
      <c r="D1498" s="4">
        <f>VLOOKUP(主动技能!J1501,对应表!F:G,2,FALSE)</f>
        <v>2</v>
      </c>
      <c r="E1498" s="4">
        <f>VLOOKUP(主动技能!K1501,对应表!J:K,2,FALSE)</f>
        <v>3</v>
      </c>
      <c r="F1498" s="4">
        <f>VLOOKUP(主动技能!L1501,对应表!N:O,2,FALSE)</f>
        <v>9</v>
      </c>
      <c r="G1498" s="4">
        <f>IF(主动技能!M1501="必中",2,1)</f>
        <v>2</v>
      </c>
      <c r="H1498" s="4">
        <f>主动技能!N1501</f>
        <v>100</v>
      </c>
      <c r="I1498" s="4">
        <f>主动技能!O1501</f>
        <v>0</v>
      </c>
      <c r="J1498">
        <f>主动技能!P1501</f>
        <v>0</v>
      </c>
      <c r="K1498">
        <f>主动技能!Q1501</f>
        <v>0</v>
      </c>
      <c r="L1498">
        <f>主动技能!R1501</f>
        <v>0</v>
      </c>
      <c r="M1498">
        <f>主动技能!S1501</f>
        <v>0</v>
      </c>
      <c r="N1498" t="str">
        <f>IF(主动技能!T1501="","",主动技能!T1501)</f>
        <v>39:100:2:0|90:100:2:0|133:100:2:0</v>
      </c>
      <c r="O1498" t="str">
        <f>IF(主动技能!U1501="","",主动技能!U1501)</f>
        <v/>
      </c>
      <c r="P1498">
        <f>主动技能!V1501</f>
        <v>0</v>
      </c>
      <c r="Q1498">
        <f>主动技能!W1501</f>
        <v>0</v>
      </c>
      <c r="R1498">
        <f>主动技能!X1501</f>
        <v>0</v>
      </c>
      <c r="S1498">
        <f>主动技能!Y1501</f>
        <v>100</v>
      </c>
      <c r="T1498">
        <f>主动技能!Z1501</f>
        <v>0</v>
      </c>
      <c r="U1498">
        <f>主动技能!AB1501</f>
        <v>0</v>
      </c>
      <c r="V1498">
        <f>主动技能!AC1501</f>
        <v>0</v>
      </c>
      <c r="W1498">
        <f>主动技能!AD1501</f>
        <v>0</v>
      </c>
      <c r="X1498" s="1">
        <v>0</v>
      </c>
      <c r="Y1498" s="1">
        <v>0</v>
      </c>
      <c r="Z1498" s="1">
        <v>0</v>
      </c>
    </row>
    <row r="1499" spans="1:26" x14ac:dyDescent="0.15">
      <c r="A1499">
        <f>主动技能!B1502</f>
        <v>1496</v>
      </c>
      <c r="B1499" s="4" t="str">
        <f>主动技能!H1502</f>
        <v>神乐之华彩</v>
      </c>
      <c r="C1499" s="4" t="str">
        <f>主动技能!I1502</f>
        <v>对己方全体增加攻击20%防御2231速度20%</v>
      </c>
      <c r="D1499" s="4">
        <f>VLOOKUP(主动技能!J1502,对应表!F:G,2,FALSE)</f>
        <v>2</v>
      </c>
      <c r="E1499" s="4">
        <f>VLOOKUP(主动技能!K1502,对应表!J:K,2,FALSE)</f>
        <v>3</v>
      </c>
      <c r="F1499" s="4">
        <f>VLOOKUP(主动技能!L1502,对应表!N:O,2,FALSE)</f>
        <v>9</v>
      </c>
      <c r="G1499" s="4">
        <f>IF(主动技能!M1502="必中",2,1)</f>
        <v>2</v>
      </c>
      <c r="H1499" s="4">
        <f>主动技能!N1502</f>
        <v>100</v>
      </c>
      <c r="I1499" s="4">
        <f>主动技能!O1502</f>
        <v>0</v>
      </c>
      <c r="J1499">
        <f>主动技能!P1502</f>
        <v>0</v>
      </c>
      <c r="K1499">
        <f>主动技能!Q1502</f>
        <v>0</v>
      </c>
      <c r="L1499">
        <f>主动技能!R1502</f>
        <v>0</v>
      </c>
      <c r="M1499">
        <f>主动技能!S1502</f>
        <v>0</v>
      </c>
      <c r="N1499" t="str">
        <f>IF(主动技能!T1502="","",主动技能!T1502)</f>
        <v>40:100:2:0|90:100:2:0|133:100:2:0</v>
      </c>
      <c r="O1499" t="str">
        <f>IF(主动技能!U1502="","",主动技能!U1502)</f>
        <v/>
      </c>
      <c r="P1499">
        <f>主动技能!V1502</f>
        <v>0</v>
      </c>
      <c r="Q1499">
        <f>主动技能!W1502</f>
        <v>0</v>
      </c>
      <c r="R1499">
        <f>主动技能!X1502</f>
        <v>0</v>
      </c>
      <c r="S1499">
        <f>主动技能!Y1502</f>
        <v>100</v>
      </c>
      <c r="T1499">
        <f>主动技能!Z1502</f>
        <v>0</v>
      </c>
      <c r="U1499">
        <f>主动技能!AB1502</f>
        <v>0</v>
      </c>
      <c r="V1499">
        <f>主动技能!AC1502</f>
        <v>0</v>
      </c>
      <c r="W1499">
        <f>主动技能!AD1502</f>
        <v>0</v>
      </c>
      <c r="X1499" s="1">
        <v>0</v>
      </c>
      <c r="Y1499" s="1">
        <v>0</v>
      </c>
      <c r="Z1499" s="1">
        <v>0</v>
      </c>
    </row>
    <row r="1500" spans="1:26" x14ac:dyDescent="0.15">
      <c r="A1500">
        <f>主动技能!B1503</f>
        <v>1497</v>
      </c>
      <c r="B1500" s="4" t="str">
        <f>主动技能!H1503</f>
        <v>神乐之华彩</v>
      </c>
      <c r="C1500" s="4" t="str">
        <f>主动技能!I1503</f>
        <v>对己方全体增加攻击20%防御2747速度20%</v>
      </c>
      <c r="D1500" s="4">
        <f>VLOOKUP(主动技能!J1503,对应表!F:G,2,FALSE)</f>
        <v>2</v>
      </c>
      <c r="E1500" s="4">
        <f>VLOOKUP(主动技能!K1503,对应表!J:K,2,FALSE)</f>
        <v>3</v>
      </c>
      <c r="F1500" s="4">
        <f>VLOOKUP(主动技能!L1503,对应表!N:O,2,FALSE)</f>
        <v>9</v>
      </c>
      <c r="G1500" s="4">
        <f>IF(主动技能!M1503="必中",2,1)</f>
        <v>2</v>
      </c>
      <c r="H1500" s="4">
        <f>主动技能!N1503</f>
        <v>100</v>
      </c>
      <c r="I1500" s="4">
        <f>主动技能!O1503</f>
        <v>0</v>
      </c>
      <c r="J1500">
        <f>主动技能!P1503</f>
        <v>0</v>
      </c>
      <c r="K1500">
        <f>主动技能!Q1503</f>
        <v>0</v>
      </c>
      <c r="L1500">
        <f>主动技能!R1503</f>
        <v>0</v>
      </c>
      <c r="M1500">
        <f>主动技能!S1503</f>
        <v>0</v>
      </c>
      <c r="N1500" t="str">
        <f>IF(主动技能!T1503="","",主动技能!T1503)</f>
        <v>41:100:2:0|90:100:2:0|133:100:2:0</v>
      </c>
      <c r="O1500" t="str">
        <f>IF(主动技能!U1503="","",主动技能!U1503)</f>
        <v/>
      </c>
      <c r="P1500">
        <f>主动技能!V1503</f>
        <v>0</v>
      </c>
      <c r="Q1500">
        <f>主动技能!W1503</f>
        <v>0</v>
      </c>
      <c r="R1500">
        <f>主动技能!X1503</f>
        <v>0</v>
      </c>
      <c r="S1500">
        <f>主动技能!Y1503</f>
        <v>100</v>
      </c>
      <c r="T1500">
        <f>主动技能!Z1503</f>
        <v>0</v>
      </c>
      <c r="U1500">
        <f>主动技能!AB1503</f>
        <v>0</v>
      </c>
      <c r="V1500">
        <f>主动技能!AC1503</f>
        <v>0</v>
      </c>
      <c r="W1500">
        <f>主动技能!AD1503</f>
        <v>0</v>
      </c>
      <c r="X1500" s="1">
        <v>0</v>
      </c>
      <c r="Y1500" s="1">
        <v>0</v>
      </c>
      <c r="Z1500" s="1">
        <v>0</v>
      </c>
    </row>
    <row r="1501" spans="1:26" x14ac:dyDescent="0.15">
      <c r="A1501">
        <f>主动技能!B1504</f>
        <v>1498</v>
      </c>
      <c r="B1501" s="4" t="str">
        <f>主动技能!H1504</f>
        <v>神乐之华彩</v>
      </c>
      <c r="C1501" s="4" t="str">
        <f>主动技能!I1504</f>
        <v>对己方全体增加攻击20%防御3382速度20%</v>
      </c>
      <c r="D1501" s="4">
        <f>VLOOKUP(主动技能!J1504,对应表!F:G,2,FALSE)</f>
        <v>2</v>
      </c>
      <c r="E1501" s="4">
        <f>VLOOKUP(主动技能!K1504,对应表!J:K,2,FALSE)</f>
        <v>3</v>
      </c>
      <c r="F1501" s="4">
        <f>VLOOKUP(主动技能!L1504,对应表!N:O,2,FALSE)</f>
        <v>9</v>
      </c>
      <c r="G1501" s="4">
        <f>IF(主动技能!M1504="必中",2,1)</f>
        <v>2</v>
      </c>
      <c r="H1501" s="4">
        <f>主动技能!N1504</f>
        <v>100</v>
      </c>
      <c r="I1501" s="4">
        <f>主动技能!O1504</f>
        <v>0</v>
      </c>
      <c r="J1501">
        <f>主动技能!P1504</f>
        <v>0</v>
      </c>
      <c r="K1501">
        <f>主动技能!Q1504</f>
        <v>0</v>
      </c>
      <c r="L1501">
        <f>主动技能!R1504</f>
        <v>0</v>
      </c>
      <c r="M1501">
        <f>主动技能!S1504</f>
        <v>0</v>
      </c>
      <c r="N1501" t="str">
        <f>IF(主动技能!T1504="","",主动技能!T1504)</f>
        <v>42:100:2:0|90:100:2:0|133:100:2:0</v>
      </c>
      <c r="O1501" t="str">
        <f>IF(主动技能!U1504="","",主动技能!U1504)</f>
        <v/>
      </c>
      <c r="P1501">
        <f>主动技能!V1504</f>
        <v>0</v>
      </c>
      <c r="Q1501">
        <f>主动技能!W1504</f>
        <v>0</v>
      </c>
      <c r="R1501">
        <f>主动技能!X1504</f>
        <v>0</v>
      </c>
      <c r="S1501">
        <f>主动技能!Y1504</f>
        <v>100</v>
      </c>
      <c r="T1501">
        <f>主动技能!Z1504</f>
        <v>0</v>
      </c>
      <c r="U1501">
        <f>主动技能!AB1504</f>
        <v>0</v>
      </c>
      <c r="V1501">
        <f>主动技能!AC1504</f>
        <v>0</v>
      </c>
      <c r="W1501">
        <f>主动技能!AD1504</f>
        <v>0</v>
      </c>
      <c r="X1501" s="1">
        <v>0</v>
      </c>
      <c r="Y1501" s="1">
        <v>0</v>
      </c>
      <c r="Z1501" s="1">
        <v>0</v>
      </c>
    </row>
    <row r="1502" spans="1:26" x14ac:dyDescent="0.15">
      <c r="A1502">
        <f>主动技能!B1505</f>
        <v>1499</v>
      </c>
      <c r="B1502" s="4" t="str">
        <f>主动技能!H1505</f>
        <v>神乐之华彩</v>
      </c>
      <c r="C1502" s="4" t="str">
        <f>主动技能!I1505</f>
        <v>对己方全体增加攻击20%防御4164速度20%</v>
      </c>
      <c r="D1502" s="4">
        <f>VLOOKUP(主动技能!J1505,对应表!F:G,2,FALSE)</f>
        <v>2</v>
      </c>
      <c r="E1502" s="4">
        <f>VLOOKUP(主动技能!K1505,对应表!J:K,2,FALSE)</f>
        <v>3</v>
      </c>
      <c r="F1502" s="4">
        <f>VLOOKUP(主动技能!L1505,对应表!N:O,2,FALSE)</f>
        <v>9</v>
      </c>
      <c r="G1502" s="4">
        <f>IF(主动技能!M1505="必中",2,1)</f>
        <v>2</v>
      </c>
      <c r="H1502" s="4">
        <f>主动技能!N1505</f>
        <v>100</v>
      </c>
      <c r="I1502" s="4">
        <f>主动技能!O1505</f>
        <v>0</v>
      </c>
      <c r="J1502">
        <f>主动技能!P1505</f>
        <v>0</v>
      </c>
      <c r="K1502">
        <f>主动技能!Q1505</f>
        <v>0</v>
      </c>
      <c r="L1502">
        <f>主动技能!R1505</f>
        <v>0</v>
      </c>
      <c r="M1502">
        <f>主动技能!S1505</f>
        <v>0</v>
      </c>
      <c r="N1502" t="str">
        <f>IF(主动技能!T1505="","",主动技能!T1505)</f>
        <v>43:100:2:0|90:100:2:0|133:100:2:0</v>
      </c>
      <c r="O1502" t="str">
        <f>IF(主动技能!U1505="","",主动技能!U1505)</f>
        <v/>
      </c>
      <c r="P1502">
        <f>主动技能!V1505</f>
        <v>0</v>
      </c>
      <c r="Q1502">
        <f>主动技能!W1505</f>
        <v>0</v>
      </c>
      <c r="R1502">
        <f>主动技能!X1505</f>
        <v>0</v>
      </c>
      <c r="S1502">
        <f>主动技能!Y1505</f>
        <v>100</v>
      </c>
      <c r="T1502">
        <f>主动技能!Z1505</f>
        <v>0</v>
      </c>
      <c r="U1502">
        <f>主动技能!AB1505</f>
        <v>0</v>
      </c>
      <c r="V1502">
        <f>主动技能!AC1505</f>
        <v>0</v>
      </c>
      <c r="W1502">
        <f>主动技能!AD1505</f>
        <v>0</v>
      </c>
      <c r="X1502" s="1">
        <v>0</v>
      </c>
      <c r="Y1502" s="1">
        <v>0</v>
      </c>
      <c r="Z1502" s="1">
        <v>0</v>
      </c>
    </row>
    <row r="1503" spans="1:26" x14ac:dyDescent="0.15">
      <c r="A1503">
        <f>主动技能!B1506</f>
        <v>1500</v>
      </c>
      <c r="B1503" s="4" t="str">
        <f>主动技能!H1506</f>
        <v>神乐之华彩</v>
      </c>
      <c r="C1503" s="4" t="str">
        <f>主动技能!I1506</f>
        <v>对己方全体增加攻击20%防御5127速度20%</v>
      </c>
      <c r="D1503" s="4">
        <f>VLOOKUP(主动技能!J1506,对应表!F:G,2,FALSE)</f>
        <v>2</v>
      </c>
      <c r="E1503" s="4">
        <f>VLOOKUP(主动技能!K1506,对应表!J:K,2,FALSE)</f>
        <v>3</v>
      </c>
      <c r="F1503" s="4">
        <f>VLOOKUP(主动技能!L1506,对应表!N:O,2,FALSE)</f>
        <v>9</v>
      </c>
      <c r="G1503" s="4">
        <f>IF(主动技能!M1506="必中",2,1)</f>
        <v>2</v>
      </c>
      <c r="H1503" s="4">
        <f>主动技能!N1506</f>
        <v>100</v>
      </c>
      <c r="I1503" s="4">
        <f>主动技能!O1506</f>
        <v>0</v>
      </c>
      <c r="J1503">
        <f>主动技能!P1506</f>
        <v>0</v>
      </c>
      <c r="K1503">
        <f>主动技能!Q1506</f>
        <v>0</v>
      </c>
      <c r="L1503">
        <f>主动技能!R1506</f>
        <v>0</v>
      </c>
      <c r="M1503">
        <f>主动技能!S1506</f>
        <v>0</v>
      </c>
      <c r="N1503" t="str">
        <f>IF(主动技能!T1506="","",主动技能!T1506)</f>
        <v>44:100:2:0|90:100:2:0|133:100:2:0</v>
      </c>
      <c r="O1503" t="str">
        <f>IF(主动技能!U1506="","",主动技能!U1506)</f>
        <v/>
      </c>
      <c r="P1503">
        <f>主动技能!V1506</f>
        <v>0</v>
      </c>
      <c r="Q1503">
        <f>主动技能!W1506</f>
        <v>0</v>
      </c>
      <c r="R1503">
        <f>主动技能!X1506</f>
        <v>0</v>
      </c>
      <c r="S1503">
        <f>主动技能!Y1506</f>
        <v>100</v>
      </c>
      <c r="T1503">
        <f>主动技能!Z1506</f>
        <v>0</v>
      </c>
      <c r="U1503">
        <f>主动技能!AB1506</f>
        <v>0</v>
      </c>
      <c r="V1503">
        <f>主动技能!AC1506</f>
        <v>0</v>
      </c>
      <c r="W1503">
        <f>主动技能!AD1506</f>
        <v>0</v>
      </c>
      <c r="X1503" s="1">
        <v>0</v>
      </c>
      <c r="Y1503" s="1">
        <v>0</v>
      </c>
      <c r="Z1503" s="1">
        <v>0</v>
      </c>
    </row>
    <row r="1504" spans="1:26" x14ac:dyDescent="0.15">
      <c r="A1504">
        <f>主动技能!B1507</f>
        <v>1501</v>
      </c>
      <c r="B1504" s="4" t="str">
        <f>主动技能!H1507</f>
        <v>辽</v>
      </c>
      <c r="C1504" s="4" t="str">
        <f>主动技能!I1507</f>
        <v>对敌方单体攻击，造成100%攻击力（+47）点伤害。</v>
      </c>
      <c r="D1504" s="4">
        <f>VLOOKUP(主动技能!J1507,对应表!F:G,2,FALSE)</f>
        <v>1</v>
      </c>
      <c r="E1504" s="4">
        <f>VLOOKUP(主动技能!K1507,对应表!J:K,2,FALSE)</f>
        <v>1</v>
      </c>
      <c r="F1504" s="4">
        <f>VLOOKUP(主动技能!L1507,对应表!N:O,2,FALSE)</f>
        <v>1</v>
      </c>
      <c r="G1504" s="4">
        <f>IF(主动技能!M1507="必中",2,1)</f>
        <v>1</v>
      </c>
      <c r="H1504" s="4">
        <f>主动技能!N1507</f>
        <v>100</v>
      </c>
      <c r="I1504" s="4">
        <f>主动技能!O1507</f>
        <v>0</v>
      </c>
      <c r="J1504">
        <f>主动技能!P1507</f>
        <v>0</v>
      </c>
      <c r="K1504">
        <f>主动技能!Q1507</f>
        <v>0</v>
      </c>
      <c r="L1504">
        <f>主动技能!R1507</f>
        <v>0</v>
      </c>
      <c r="M1504">
        <f>主动技能!S1507</f>
        <v>0</v>
      </c>
      <c r="N1504" t="str">
        <f>IF(主动技能!T1507="","",主动技能!T1507)</f>
        <v/>
      </c>
      <c r="O1504" t="str">
        <f>IF(主动技能!U1507="","",主动技能!U1507)</f>
        <v/>
      </c>
      <c r="P1504">
        <f>主动技能!V1507</f>
        <v>0</v>
      </c>
      <c r="Q1504">
        <f>主动技能!W1507</f>
        <v>0</v>
      </c>
      <c r="R1504">
        <f>主动技能!X1507</f>
        <v>0</v>
      </c>
      <c r="S1504">
        <f>主动技能!Y1507</f>
        <v>0</v>
      </c>
      <c r="T1504">
        <f>主动技能!Z1507</f>
        <v>100</v>
      </c>
      <c r="U1504">
        <f>主动技能!AB1507</f>
        <v>47</v>
      </c>
      <c r="V1504">
        <f>主动技能!AC1507</f>
        <v>0</v>
      </c>
      <c r="W1504">
        <f>主动技能!AD1507</f>
        <v>0</v>
      </c>
      <c r="X1504" s="1">
        <v>0</v>
      </c>
      <c r="Y1504" s="1">
        <v>0</v>
      </c>
      <c r="Z1504" s="1">
        <v>0</v>
      </c>
    </row>
    <row r="1505" spans="1:26" x14ac:dyDescent="0.15">
      <c r="A1505">
        <f>主动技能!B1508</f>
        <v>1502</v>
      </c>
      <c r="B1505" s="4" t="str">
        <f>主动技能!H1508</f>
        <v>辽</v>
      </c>
      <c r="C1505" s="4" t="str">
        <f>主动技能!I1508</f>
        <v>对敌方单体攻击，造成100%攻击力（+70）点伤害。</v>
      </c>
      <c r="D1505" s="4">
        <f>VLOOKUP(主动技能!J1508,对应表!F:G,2,FALSE)</f>
        <v>1</v>
      </c>
      <c r="E1505" s="4">
        <f>VLOOKUP(主动技能!K1508,对应表!J:K,2,FALSE)</f>
        <v>1</v>
      </c>
      <c r="F1505" s="4">
        <f>VLOOKUP(主动技能!L1508,对应表!N:O,2,FALSE)</f>
        <v>1</v>
      </c>
      <c r="G1505" s="4">
        <f>IF(主动技能!M1508="必中",2,1)</f>
        <v>1</v>
      </c>
      <c r="H1505" s="4">
        <f>主动技能!N1508</f>
        <v>100</v>
      </c>
      <c r="I1505" s="4">
        <f>主动技能!O1508</f>
        <v>0</v>
      </c>
      <c r="J1505">
        <f>主动技能!P1508</f>
        <v>0</v>
      </c>
      <c r="K1505">
        <f>主动技能!Q1508</f>
        <v>0</v>
      </c>
      <c r="L1505">
        <f>主动技能!R1508</f>
        <v>0</v>
      </c>
      <c r="M1505">
        <f>主动技能!S1508</f>
        <v>0</v>
      </c>
      <c r="N1505" t="str">
        <f>IF(主动技能!T1508="","",主动技能!T1508)</f>
        <v/>
      </c>
      <c r="O1505" t="str">
        <f>IF(主动技能!U1508="","",主动技能!U1508)</f>
        <v/>
      </c>
      <c r="P1505">
        <f>主动技能!V1508</f>
        <v>0</v>
      </c>
      <c r="Q1505">
        <f>主动技能!W1508</f>
        <v>0</v>
      </c>
      <c r="R1505">
        <f>主动技能!X1508</f>
        <v>0</v>
      </c>
      <c r="S1505">
        <f>主动技能!Y1508</f>
        <v>0</v>
      </c>
      <c r="T1505">
        <f>主动技能!Z1508</f>
        <v>100</v>
      </c>
      <c r="U1505">
        <f>主动技能!AB1508</f>
        <v>70</v>
      </c>
      <c r="V1505">
        <f>主动技能!AC1508</f>
        <v>0</v>
      </c>
      <c r="W1505">
        <f>主动技能!AD1508</f>
        <v>0</v>
      </c>
      <c r="X1505" s="1">
        <v>0</v>
      </c>
      <c r="Y1505" s="1">
        <v>0</v>
      </c>
      <c r="Z1505" s="1">
        <v>0</v>
      </c>
    </row>
    <row r="1506" spans="1:26" x14ac:dyDescent="0.15">
      <c r="A1506">
        <f>主动技能!B1509</f>
        <v>1503</v>
      </c>
      <c r="B1506" s="4" t="str">
        <f>主动技能!H1509</f>
        <v>辽</v>
      </c>
      <c r="C1506" s="4" t="str">
        <f>主动技能!I1509</f>
        <v>对敌方单体攻击，造成100%攻击力（+92）点伤害。</v>
      </c>
      <c r="D1506" s="4">
        <f>VLOOKUP(主动技能!J1509,对应表!F:G,2,FALSE)</f>
        <v>1</v>
      </c>
      <c r="E1506" s="4">
        <f>VLOOKUP(主动技能!K1509,对应表!J:K,2,FALSE)</f>
        <v>1</v>
      </c>
      <c r="F1506" s="4">
        <f>VLOOKUP(主动技能!L1509,对应表!N:O,2,FALSE)</f>
        <v>1</v>
      </c>
      <c r="G1506" s="4">
        <f>IF(主动技能!M1509="必中",2,1)</f>
        <v>1</v>
      </c>
      <c r="H1506" s="4">
        <f>主动技能!N1509</f>
        <v>100</v>
      </c>
      <c r="I1506" s="4">
        <f>主动技能!O1509</f>
        <v>0</v>
      </c>
      <c r="J1506">
        <f>主动技能!P1509</f>
        <v>0</v>
      </c>
      <c r="K1506">
        <f>主动技能!Q1509</f>
        <v>0</v>
      </c>
      <c r="L1506">
        <f>主动技能!R1509</f>
        <v>0</v>
      </c>
      <c r="M1506">
        <f>主动技能!S1509</f>
        <v>0</v>
      </c>
      <c r="N1506" t="str">
        <f>IF(主动技能!T1509="","",主动技能!T1509)</f>
        <v/>
      </c>
      <c r="O1506" t="str">
        <f>IF(主动技能!U1509="","",主动技能!U1509)</f>
        <v/>
      </c>
      <c r="P1506">
        <f>主动技能!V1509</f>
        <v>0</v>
      </c>
      <c r="Q1506">
        <f>主动技能!W1509</f>
        <v>0</v>
      </c>
      <c r="R1506">
        <f>主动技能!X1509</f>
        <v>0</v>
      </c>
      <c r="S1506">
        <f>主动技能!Y1509</f>
        <v>0</v>
      </c>
      <c r="T1506">
        <f>主动技能!Z1509</f>
        <v>100</v>
      </c>
      <c r="U1506">
        <f>主动技能!AB1509</f>
        <v>92</v>
      </c>
      <c r="V1506">
        <f>主动技能!AC1509</f>
        <v>0</v>
      </c>
      <c r="W1506">
        <f>主动技能!AD1509</f>
        <v>0</v>
      </c>
      <c r="X1506" s="1">
        <v>0</v>
      </c>
      <c r="Y1506" s="1">
        <v>0</v>
      </c>
      <c r="Z1506" s="1">
        <v>0</v>
      </c>
    </row>
    <row r="1507" spans="1:26" x14ac:dyDescent="0.15">
      <c r="A1507">
        <f>主动技能!B1510</f>
        <v>1504</v>
      </c>
      <c r="B1507" s="4" t="str">
        <f>主动技能!H1510</f>
        <v>辽</v>
      </c>
      <c r="C1507" s="4" t="str">
        <f>主动技能!I1510</f>
        <v>对敌方单体攻击，造成100%攻击力（+114）点伤害。</v>
      </c>
      <c r="D1507" s="4">
        <f>VLOOKUP(主动技能!J1510,对应表!F:G,2,FALSE)</f>
        <v>1</v>
      </c>
      <c r="E1507" s="4">
        <f>VLOOKUP(主动技能!K1510,对应表!J:K,2,FALSE)</f>
        <v>1</v>
      </c>
      <c r="F1507" s="4">
        <f>VLOOKUP(主动技能!L1510,对应表!N:O,2,FALSE)</f>
        <v>1</v>
      </c>
      <c r="G1507" s="4">
        <f>IF(主动技能!M1510="必中",2,1)</f>
        <v>1</v>
      </c>
      <c r="H1507" s="4">
        <f>主动技能!N1510</f>
        <v>100</v>
      </c>
      <c r="I1507" s="4">
        <f>主动技能!O1510</f>
        <v>0</v>
      </c>
      <c r="J1507">
        <f>主动技能!P1510</f>
        <v>0</v>
      </c>
      <c r="K1507">
        <f>主动技能!Q1510</f>
        <v>0</v>
      </c>
      <c r="L1507">
        <f>主动技能!R1510</f>
        <v>0</v>
      </c>
      <c r="M1507">
        <f>主动技能!S1510</f>
        <v>0</v>
      </c>
      <c r="N1507" t="str">
        <f>IF(主动技能!T1510="","",主动技能!T1510)</f>
        <v/>
      </c>
      <c r="O1507" t="str">
        <f>IF(主动技能!U1510="","",主动技能!U1510)</f>
        <v/>
      </c>
      <c r="P1507">
        <f>主动技能!V1510</f>
        <v>0</v>
      </c>
      <c r="Q1507">
        <f>主动技能!W1510</f>
        <v>0</v>
      </c>
      <c r="R1507">
        <f>主动技能!X1510</f>
        <v>0</v>
      </c>
      <c r="S1507">
        <f>主动技能!Y1510</f>
        <v>0</v>
      </c>
      <c r="T1507">
        <f>主动技能!Z1510</f>
        <v>100</v>
      </c>
      <c r="U1507">
        <f>主动技能!AB1510</f>
        <v>114</v>
      </c>
      <c r="V1507">
        <f>主动技能!AC1510</f>
        <v>0</v>
      </c>
      <c r="W1507">
        <f>主动技能!AD1510</f>
        <v>0</v>
      </c>
      <c r="X1507" s="1">
        <v>0</v>
      </c>
      <c r="Y1507" s="1">
        <v>0</v>
      </c>
      <c r="Z1507" s="1">
        <v>0</v>
      </c>
    </row>
    <row r="1508" spans="1:26" x14ac:dyDescent="0.15">
      <c r="A1508">
        <f>主动技能!B1511</f>
        <v>1505</v>
      </c>
      <c r="B1508" s="4" t="str">
        <f>主动技能!H1511</f>
        <v>辽</v>
      </c>
      <c r="C1508" s="4" t="str">
        <f>主动技能!I1511</f>
        <v>对敌方单体攻击，造成100%攻击力（+141）点伤害。</v>
      </c>
      <c r="D1508" s="4">
        <f>VLOOKUP(主动技能!J1511,对应表!F:G,2,FALSE)</f>
        <v>1</v>
      </c>
      <c r="E1508" s="4">
        <f>VLOOKUP(主动技能!K1511,对应表!J:K,2,FALSE)</f>
        <v>1</v>
      </c>
      <c r="F1508" s="4">
        <f>VLOOKUP(主动技能!L1511,对应表!N:O,2,FALSE)</f>
        <v>1</v>
      </c>
      <c r="G1508" s="4">
        <f>IF(主动技能!M1511="必中",2,1)</f>
        <v>1</v>
      </c>
      <c r="H1508" s="4">
        <f>主动技能!N1511</f>
        <v>100</v>
      </c>
      <c r="I1508" s="4">
        <f>主动技能!O1511</f>
        <v>0</v>
      </c>
      <c r="J1508">
        <f>主动技能!P1511</f>
        <v>0</v>
      </c>
      <c r="K1508">
        <f>主动技能!Q1511</f>
        <v>0</v>
      </c>
      <c r="L1508">
        <f>主动技能!R1511</f>
        <v>0</v>
      </c>
      <c r="M1508">
        <f>主动技能!S1511</f>
        <v>0</v>
      </c>
      <c r="N1508" t="str">
        <f>IF(主动技能!T1511="","",主动技能!T1511)</f>
        <v/>
      </c>
      <c r="O1508" t="str">
        <f>IF(主动技能!U1511="","",主动技能!U1511)</f>
        <v/>
      </c>
      <c r="P1508">
        <f>主动技能!V1511</f>
        <v>0</v>
      </c>
      <c r="Q1508">
        <f>主动技能!W1511</f>
        <v>0</v>
      </c>
      <c r="R1508">
        <f>主动技能!X1511</f>
        <v>0</v>
      </c>
      <c r="S1508">
        <f>主动技能!Y1511</f>
        <v>0</v>
      </c>
      <c r="T1508">
        <f>主动技能!Z1511</f>
        <v>100</v>
      </c>
      <c r="U1508">
        <f>主动技能!AB1511</f>
        <v>141</v>
      </c>
      <c r="V1508">
        <f>主动技能!AC1511</f>
        <v>0</v>
      </c>
      <c r="W1508">
        <f>主动技能!AD1511</f>
        <v>0</v>
      </c>
      <c r="X1508" s="1">
        <v>0</v>
      </c>
      <c r="Y1508" s="1">
        <v>0</v>
      </c>
      <c r="Z1508" s="1">
        <v>0</v>
      </c>
    </row>
    <row r="1509" spans="1:26" x14ac:dyDescent="0.15">
      <c r="A1509">
        <f>主动技能!B1512</f>
        <v>1506</v>
      </c>
      <c r="B1509" s="4" t="str">
        <f>主动技能!H1512</f>
        <v>辽</v>
      </c>
      <c r="C1509" s="4" t="str">
        <f>主动技能!I1512</f>
        <v>对敌方单体攻击，造成100%攻击力（+174）点伤害。</v>
      </c>
      <c r="D1509" s="4">
        <f>VLOOKUP(主动技能!J1512,对应表!F:G,2,FALSE)</f>
        <v>1</v>
      </c>
      <c r="E1509" s="4">
        <f>VLOOKUP(主动技能!K1512,对应表!J:K,2,FALSE)</f>
        <v>1</v>
      </c>
      <c r="F1509" s="4">
        <f>VLOOKUP(主动技能!L1512,对应表!N:O,2,FALSE)</f>
        <v>1</v>
      </c>
      <c r="G1509" s="4">
        <f>IF(主动技能!M1512="必中",2,1)</f>
        <v>1</v>
      </c>
      <c r="H1509" s="4">
        <f>主动技能!N1512</f>
        <v>100</v>
      </c>
      <c r="I1509" s="4">
        <f>主动技能!O1512</f>
        <v>0</v>
      </c>
      <c r="J1509">
        <f>主动技能!P1512</f>
        <v>0</v>
      </c>
      <c r="K1509">
        <f>主动技能!Q1512</f>
        <v>0</v>
      </c>
      <c r="L1509">
        <f>主动技能!R1512</f>
        <v>0</v>
      </c>
      <c r="M1509">
        <f>主动技能!S1512</f>
        <v>0</v>
      </c>
      <c r="N1509" t="str">
        <f>IF(主动技能!T1512="","",主动技能!T1512)</f>
        <v/>
      </c>
      <c r="O1509" t="str">
        <f>IF(主动技能!U1512="","",主动技能!U1512)</f>
        <v/>
      </c>
      <c r="P1509">
        <f>主动技能!V1512</f>
        <v>0</v>
      </c>
      <c r="Q1509">
        <f>主动技能!W1512</f>
        <v>0</v>
      </c>
      <c r="R1509">
        <f>主动技能!X1512</f>
        <v>0</v>
      </c>
      <c r="S1509">
        <f>主动技能!Y1512</f>
        <v>0</v>
      </c>
      <c r="T1509">
        <f>主动技能!Z1512</f>
        <v>100</v>
      </c>
      <c r="U1509">
        <f>主动技能!AB1512</f>
        <v>174</v>
      </c>
      <c r="V1509">
        <f>主动技能!AC1512</f>
        <v>0</v>
      </c>
      <c r="W1509">
        <f>主动技能!AD1512</f>
        <v>0</v>
      </c>
      <c r="X1509" s="1">
        <v>0</v>
      </c>
      <c r="Y1509" s="1">
        <v>0</v>
      </c>
      <c r="Z1509" s="1">
        <v>0</v>
      </c>
    </row>
    <row r="1510" spans="1:26" x14ac:dyDescent="0.15">
      <c r="A1510">
        <f>主动技能!B1513</f>
        <v>1507</v>
      </c>
      <c r="B1510" s="4" t="str">
        <f>主动技能!H1513</f>
        <v>辽</v>
      </c>
      <c r="C1510" s="4" t="str">
        <f>主动技能!I1513</f>
        <v>对敌方单体攻击，造成100%攻击力（+214）点伤害。</v>
      </c>
      <c r="D1510" s="4">
        <f>VLOOKUP(主动技能!J1513,对应表!F:G,2,FALSE)</f>
        <v>1</v>
      </c>
      <c r="E1510" s="4">
        <f>VLOOKUP(主动技能!K1513,对应表!J:K,2,FALSE)</f>
        <v>1</v>
      </c>
      <c r="F1510" s="4">
        <f>VLOOKUP(主动技能!L1513,对应表!N:O,2,FALSE)</f>
        <v>1</v>
      </c>
      <c r="G1510" s="4">
        <f>IF(主动技能!M1513="必中",2,1)</f>
        <v>1</v>
      </c>
      <c r="H1510" s="4">
        <f>主动技能!N1513</f>
        <v>100</v>
      </c>
      <c r="I1510" s="4">
        <f>主动技能!O1513</f>
        <v>0</v>
      </c>
      <c r="J1510">
        <f>主动技能!P1513</f>
        <v>0</v>
      </c>
      <c r="K1510">
        <f>主动技能!Q1513</f>
        <v>0</v>
      </c>
      <c r="L1510">
        <f>主动技能!R1513</f>
        <v>0</v>
      </c>
      <c r="M1510">
        <f>主动技能!S1513</f>
        <v>0</v>
      </c>
      <c r="N1510" t="str">
        <f>IF(主动技能!T1513="","",主动技能!T1513)</f>
        <v/>
      </c>
      <c r="O1510" t="str">
        <f>IF(主动技能!U1513="","",主动技能!U1513)</f>
        <v/>
      </c>
      <c r="P1510">
        <f>主动技能!V1513</f>
        <v>0</v>
      </c>
      <c r="Q1510">
        <f>主动技能!W1513</f>
        <v>0</v>
      </c>
      <c r="R1510">
        <f>主动技能!X1513</f>
        <v>0</v>
      </c>
      <c r="S1510">
        <f>主动技能!Y1513</f>
        <v>0</v>
      </c>
      <c r="T1510">
        <f>主动技能!Z1513</f>
        <v>100</v>
      </c>
      <c r="U1510">
        <f>主动技能!AB1513</f>
        <v>214</v>
      </c>
      <c r="V1510">
        <f>主动技能!AC1513</f>
        <v>0</v>
      </c>
      <c r="W1510">
        <f>主动技能!AD1513</f>
        <v>0</v>
      </c>
      <c r="X1510" s="1">
        <v>0</v>
      </c>
      <c r="Y1510" s="1">
        <v>0</v>
      </c>
      <c r="Z1510" s="1">
        <v>0</v>
      </c>
    </row>
    <row r="1511" spans="1:26" x14ac:dyDescent="0.15">
      <c r="A1511">
        <f>主动技能!B1514</f>
        <v>1508</v>
      </c>
      <c r="B1511" s="4" t="str">
        <f>主动技能!H1514</f>
        <v>辽</v>
      </c>
      <c r="C1511" s="4" t="str">
        <f>主动技能!I1514</f>
        <v>对敌方单体攻击，造成100%攻击力（+264）点伤害。</v>
      </c>
      <c r="D1511" s="4">
        <f>VLOOKUP(主动技能!J1514,对应表!F:G,2,FALSE)</f>
        <v>1</v>
      </c>
      <c r="E1511" s="4">
        <f>VLOOKUP(主动技能!K1514,对应表!J:K,2,FALSE)</f>
        <v>1</v>
      </c>
      <c r="F1511" s="4">
        <f>VLOOKUP(主动技能!L1514,对应表!N:O,2,FALSE)</f>
        <v>1</v>
      </c>
      <c r="G1511" s="4">
        <f>IF(主动技能!M1514="必中",2,1)</f>
        <v>1</v>
      </c>
      <c r="H1511" s="4">
        <f>主动技能!N1514</f>
        <v>100</v>
      </c>
      <c r="I1511" s="4">
        <f>主动技能!O1514</f>
        <v>0</v>
      </c>
      <c r="J1511">
        <f>主动技能!P1514</f>
        <v>0</v>
      </c>
      <c r="K1511">
        <f>主动技能!Q1514</f>
        <v>0</v>
      </c>
      <c r="L1511">
        <f>主动技能!R1514</f>
        <v>0</v>
      </c>
      <c r="M1511">
        <f>主动技能!S1514</f>
        <v>0</v>
      </c>
      <c r="N1511" t="str">
        <f>IF(主动技能!T1514="","",主动技能!T1514)</f>
        <v/>
      </c>
      <c r="O1511" t="str">
        <f>IF(主动技能!U1514="","",主动技能!U1514)</f>
        <v/>
      </c>
      <c r="P1511">
        <f>主动技能!V1514</f>
        <v>0</v>
      </c>
      <c r="Q1511">
        <f>主动技能!W1514</f>
        <v>0</v>
      </c>
      <c r="R1511">
        <f>主动技能!X1514</f>
        <v>0</v>
      </c>
      <c r="S1511">
        <f>主动技能!Y1514</f>
        <v>0</v>
      </c>
      <c r="T1511">
        <f>主动技能!Z1514</f>
        <v>100</v>
      </c>
      <c r="U1511">
        <f>主动技能!AB1514</f>
        <v>264</v>
      </c>
      <c r="V1511">
        <f>主动技能!AC1514</f>
        <v>0</v>
      </c>
      <c r="W1511">
        <f>主动技能!AD1514</f>
        <v>0</v>
      </c>
      <c r="X1511" s="1">
        <v>0</v>
      </c>
      <c r="Y1511" s="1">
        <v>0</v>
      </c>
      <c r="Z1511" s="1">
        <v>0</v>
      </c>
    </row>
    <row r="1512" spans="1:26" x14ac:dyDescent="0.15">
      <c r="A1512">
        <f>主动技能!B1515</f>
        <v>1509</v>
      </c>
      <c r="B1512" s="4" t="str">
        <f>主动技能!H1515</f>
        <v>辽</v>
      </c>
      <c r="C1512" s="4" t="str">
        <f>主动技能!I1515</f>
        <v>对敌方单体攻击，造成100%攻击力（+325）点伤害。</v>
      </c>
      <c r="D1512" s="4">
        <f>VLOOKUP(主动技能!J1515,对应表!F:G,2,FALSE)</f>
        <v>1</v>
      </c>
      <c r="E1512" s="4">
        <f>VLOOKUP(主动技能!K1515,对应表!J:K,2,FALSE)</f>
        <v>1</v>
      </c>
      <c r="F1512" s="4">
        <f>VLOOKUP(主动技能!L1515,对应表!N:O,2,FALSE)</f>
        <v>1</v>
      </c>
      <c r="G1512" s="4">
        <f>IF(主动技能!M1515="必中",2,1)</f>
        <v>1</v>
      </c>
      <c r="H1512" s="4">
        <f>主动技能!N1515</f>
        <v>100</v>
      </c>
      <c r="I1512" s="4">
        <f>主动技能!O1515</f>
        <v>0</v>
      </c>
      <c r="J1512">
        <f>主动技能!P1515</f>
        <v>0</v>
      </c>
      <c r="K1512">
        <f>主动技能!Q1515</f>
        <v>0</v>
      </c>
      <c r="L1512">
        <f>主动技能!R1515</f>
        <v>0</v>
      </c>
      <c r="M1512">
        <f>主动技能!S1515</f>
        <v>0</v>
      </c>
      <c r="N1512" t="str">
        <f>IF(主动技能!T1515="","",主动技能!T1515)</f>
        <v/>
      </c>
      <c r="O1512" t="str">
        <f>IF(主动技能!U1515="","",主动技能!U1515)</f>
        <v/>
      </c>
      <c r="P1512">
        <f>主动技能!V1515</f>
        <v>0</v>
      </c>
      <c r="Q1512">
        <f>主动技能!W1515</f>
        <v>0</v>
      </c>
      <c r="R1512">
        <f>主动技能!X1515</f>
        <v>0</v>
      </c>
      <c r="S1512">
        <f>主动技能!Y1515</f>
        <v>0</v>
      </c>
      <c r="T1512">
        <f>主动技能!Z1515</f>
        <v>100</v>
      </c>
      <c r="U1512">
        <f>主动技能!AB1515</f>
        <v>325</v>
      </c>
      <c r="V1512">
        <f>主动技能!AC1515</f>
        <v>0</v>
      </c>
      <c r="W1512">
        <f>主动技能!AD1515</f>
        <v>0</v>
      </c>
      <c r="X1512" s="1">
        <v>0</v>
      </c>
      <c r="Y1512" s="1">
        <v>0</v>
      </c>
      <c r="Z1512" s="1">
        <v>0</v>
      </c>
    </row>
    <row r="1513" spans="1:26" x14ac:dyDescent="0.15">
      <c r="A1513">
        <f>主动技能!B1516</f>
        <v>1510</v>
      </c>
      <c r="B1513" s="4" t="str">
        <f>主动技能!H1516</f>
        <v>辽</v>
      </c>
      <c r="C1513" s="4" t="str">
        <f>主动技能!I1516</f>
        <v>对敌方单体进行横扫攻击，造成100%攻击力（+400）点伤害。</v>
      </c>
      <c r="D1513" s="4">
        <f>VLOOKUP(主动技能!J1516,对应表!F:G,2,FALSE)</f>
        <v>1</v>
      </c>
      <c r="E1513" s="4">
        <f>VLOOKUP(主动技能!K1516,对应表!J:K,2,FALSE)</f>
        <v>1</v>
      </c>
      <c r="F1513" s="4">
        <f>VLOOKUP(主动技能!L1516,对应表!N:O,2,FALSE)</f>
        <v>6</v>
      </c>
      <c r="G1513" s="4">
        <f>IF(主动技能!M1516="必中",2,1)</f>
        <v>1</v>
      </c>
      <c r="H1513" s="4">
        <f>主动技能!N1516</f>
        <v>100</v>
      </c>
      <c r="I1513" s="4">
        <f>主动技能!O1516</f>
        <v>100</v>
      </c>
      <c r="J1513">
        <f>主动技能!P1516</f>
        <v>0</v>
      </c>
      <c r="K1513">
        <f>主动技能!Q1516</f>
        <v>0</v>
      </c>
      <c r="L1513">
        <f>主动技能!R1516</f>
        <v>0</v>
      </c>
      <c r="M1513">
        <f>主动技能!S1516</f>
        <v>0</v>
      </c>
      <c r="N1513" t="str">
        <f>IF(主动技能!T1516="","",主动技能!T1516)</f>
        <v/>
      </c>
      <c r="O1513" t="str">
        <f>IF(主动技能!U1516="","",主动技能!U1516)</f>
        <v/>
      </c>
      <c r="P1513">
        <f>主动技能!V1516</f>
        <v>0</v>
      </c>
      <c r="Q1513">
        <f>主动技能!W1516</f>
        <v>0</v>
      </c>
      <c r="R1513">
        <f>主动技能!X1516</f>
        <v>0</v>
      </c>
      <c r="S1513">
        <f>主动技能!Y1516</f>
        <v>0</v>
      </c>
      <c r="T1513">
        <f>主动技能!Z1516</f>
        <v>100</v>
      </c>
      <c r="U1513">
        <f>主动技能!AB1516</f>
        <v>400</v>
      </c>
      <c r="V1513">
        <f>主动技能!AC1516</f>
        <v>0</v>
      </c>
      <c r="W1513">
        <f>主动技能!AD1516</f>
        <v>0</v>
      </c>
      <c r="X1513" s="1">
        <v>0</v>
      </c>
      <c r="Y1513" s="1">
        <v>0</v>
      </c>
      <c r="Z1513" s="1">
        <v>0</v>
      </c>
    </row>
    <row r="1514" spans="1:26" x14ac:dyDescent="0.15">
      <c r="A1514">
        <f>主动技能!B1517</f>
        <v>1511</v>
      </c>
      <c r="B1514" s="4" t="str">
        <f>主动技能!H1517</f>
        <v>辽</v>
      </c>
      <c r="C1514" s="4" t="str">
        <f>主动技能!I1517</f>
        <v>对敌方单体进行横扫攻击，造成100%攻击力（+492）点伤害。</v>
      </c>
      <c r="D1514" s="4">
        <f>VLOOKUP(主动技能!J1517,对应表!F:G,2,FALSE)</f>
        <v>1</v>
      </c>
      <c r="E1514" s="4">
        <f>VLOOKUP(主动技能!K1517,对应表!J:K,2,FALSE)</f>
        <v>1</v>
      </c>
      <c r="F1514" s="4">
        <f>VLOOKUP(主动技能!L1517,对应表!N:O,2,FALSE)</f>
        <v>6</v>
      </c>
      <c r="G1514" s="4">
        <f>IF(主动技能!M1517="必中",2,1)</f>
        <v>1</v>
      </c>
      <c r="H1514" s="4">
        <f>主动技能!N1517</f>
        <v>100</v>
      </c>
      <c r="I1514" s="4">
        <f>主动技能!O1517</f>
        <v>100</v>
      </c>
      <c r="J1514">
        <f>主动技能!P1517</f>
        <v>0</v>
      </c>
      <c r="K1514">
        <f>主动技能!Q1517</f>
        <v>0</v>
      </c>
      <c r="L1514">
        <f>主动技能!R1517</f>
        <v>0</v>
      </c>
      <c r="M1514">
        <f>主动技能!S1517</f>
        <v>0</v>
      </c>
      <c r="N1514" t="str">
        <f>IF(主动技能!T1517="","",主动技能!T1517)</f>
        <v/>
      </c>
      <c r="O1514" t="str">
        <f>IF(主动技能!U1517="","",主动技能!U1517)</f>
        <v/>
      </c>
      <c r="P1514">
        <f>主动技能!V1517</f>
        <v>0</v>
      </c>
      <c r="Q1514">
        <f>主动技能!W1517</f>
        <v>0</v>
      </c>
      <c r="R1514">
        <f>主动技能!X1517</f>
        <v>0</v>
      </c>
      <c r="S1514">
        <f>主动技能!Y1517</f>
        <v>0</v>
      </c>
      <c r="T1514">
        <f>主动技能!Z1517</f>
        <v>100</v>
      </c>
      <c r="U1514">
        <f>主动技能!AB1517</f>
        <v>492</v>
      </c>
      <c r="V1514">
        <f>主动技能!AC1517</f>
        <v>0</v>
      </c>
      <c r="W1514">
        <f>主动技能!AD1517</f>
        <v>0</v>
      </c>
      <c r="X1514" s="1">
        <v>0</v>
      </c>
      <c r="Y1514" s="1">
        <v>0</v>
      </c>
      <c r="Z1514" s="1">
        <v>0</v>
      </c>
    </row>
    <row r="1515" spans="1:26" x14ac:dyDescent="0.15">
      <c r="A1515">
        <f>主动技能!B1518</f>
        <v>1512</v>
      </c>
      <c r="B1515" s="4" t="str">
        <f>主动技能!H1518</f>
        <v>辽</v>
      </c>
      <c r="C1515" s="4" t="str">
        <f>主动技能!I1518</f>
        <v>对敌方单体进行横扫攻击，造成100%攻击力（+606）点伤害。</v>
      </c>
      <c r="D1515" s="4">
        <f>VLOOKUP(主动技能!J1518,对应表!F:G,2,FALSE)</f>
        <v>1</v>
      </c>
      <c r="E1515" s="4">
        <f>VLOOKUP(主动技能!K1518,对应表!J:K,2,FALSE)</f>
        <v>1</v>
      </c>
      <c r="F1515" s="4">
        <f>VLOOKUP(主动技能!L1518,对应表!N:O,2,FALSE)</f>
        <v>6</v>
      </c>
      <c r="G1515" s="4">
        <f>IF(主动技能!M1518="必中",2,1)</f>
        <v>1</v>
      </c>
      <c r="H1515" s="4">
        <f>主动技能!N1518</f>
        <v>100</v>
      </c>
      <c r="I1515" s="4">
        <f>主动技能!O1518</f>
        <v>100</v>
      </c>
      <c r="J1515">
        <f>主动技能!P1518</f>
        <v>0</v>
      </c>
      <c r="K1515">
        <f>主动技能!Q1518</f>
        <v>0</v>
      </c>
      <c r="L1515">
        <f>主动技能!R1518</f>
        <v>0</v>
      </c>
      <c r="M1515">
        <f>主动技能!S1518</f>
        <v>0</v>
      </c>
      <c r="N1515" t="str">
        <f>IF(主动技能!T1518="","",主动技能!T1518)</f>
        <v/>
      </c>
      <c r="O1515" t="str">
        <f>IF(主动技能!U1518="","",主动技能!U1518)</f>
        <v/>
      </c>
      <c r="P1515">
        <f>主动技能!V1518</f>
        <v>0</v>
      </c>
      <c r="Q1515">
        <f>主动技能!W1518</f>
        <v>0</v>
      </c>
      <c r="R1515">
        <f>主动技能!X1518</f>
        <v>0</v>
      </c>
      <c r="S1515">
        <f>主动技能!Y1518</f>
        <v>0</v>
      </c>
      <c r="T1515">
        <f>主动技能!Z1518</f>
        <v>100</v>
      </c>
      <c r="U1515">
        <f>主动技能!AB1518</f>
        <v>606</v>
      </c>
      <c r="V1515">
        <f>主动技能!AC1518</f>
        <v>0</v>
      </c>
      <c r="W1515">
        <f>主动技能!AD1518</f>
        <v>0</v>
      </c>
      <c r="X1515" s="1">
        <v>0</v>
      </c>
      <c r="Y1515" s="1">
        <v>0</v>
      </c>
      <c r="Z1515" s="1">
        <v>0</v>
      </c>
    </row>
    <row r="1516" spans="1:26" x14ac:dyDescent="0.15">
      <c r="A1516">
        <f>主动技能!B1519</f>
        <v>1513</v>
      </c>
      <c r="B1516" s="4" t="str">
        <f>主动技能!H1519</f>
        <v>辽</v>
      </c>
      <c r="C1516" s="4" t="str">
        <f>主动技能!I1519</f>
        <v>对敌方单体进行横扫攻击，造成100%攻击力（+747）点伤害。</v>
      </c>
      <c r="D1516" s="4">
        <f>VLOOKUP(主动技能!J1519,对应表!F:G,2,FALSE)</f>
        <v>1</v>
      </c>
      <c r="E1516" s="4">
        <f>VLOOKUP(主动技能!K1519,对应表!J:K,2,FALSE)</f>
        <v>1</v>
      </c>
      <c r="F1516" s="4">
        <f>VLOOKUP(主动技能!L1519,对应表!N:O,2,FALSE)</f>
        <v>6</v>
      </c>
      <c r="G1516" s="4">
        <f>IF(主动技能!M1519="必中",2,1)</f>
        <v>1</v>
      </c>
      <c r="H1516" s="4">
        <f>主动技能!N1519</f>
        <v>100</v>
      </c>
      <c r="I1516" s="4">
        <f>主动技能!O1519</f>
        <v>100</v>
      </c>
      <c r="J1516">
        <f>主动技能!P1519</f>
        <v>0</v>
      </c>
      <c r="K1516">
        <f>主动技能!Q1519</f>
        <v>0</v>
      </c>
      <c r="L1516">
        <f>主动技能!R1519</f>
        <v>0</v>
      </c>
      <c r="M1516">
        <f>主动技能!S1519</f>
        <v>0</v>
      </c>
      <c r="N1516" t="str">
        <f>IF(主动技能!T1519="","",主动技能!T1519)</f>
        <v/>
      </c>
      <c r="O1516" t="str">
        <f>IF(主动技能!U1519="","",主动技能!U1519)</f>
        <v/>
      </c>
      <c r="P1516">
        <f>主动技能!V1519</f>
        <v>0</v>
      </c>
      <c r="Q1516">
        <f>主动技能!W1519</f>
        <v>0</v>
      </c>
      <c r="R1516">
        <f>主动技能!X1519</f>
        <v>0</v>
      </c>
      <c r="S1516">
        <f>主动技能!Y1519</f>
        <v>0</v>
      </c>
      <c r="T1516">
        <f>主动技能!Z1519</f>
        <v>100</v>
      </c>
      <c r="U1516">
        <f>主动技能!AB1519</f>
        <v>747</v>
      </c>
      <c r="V1516">
        <f>主动技能!AC1519</f>
        <v>0</v>
      </c>
      <c r="W1516">
        <f>主动技能!AD1519</f>
        <v>0</v>
      </c>
      <c r="X1516" s="1">
        <v>0</v>
      </c>
      <c r="Y1516" s="1">
        <v>0</v>
      </c>
      <c r="Z1516" s="1">
        <v>0</v>
      </c>
    </row>
    <row r="1517" spans="1:26" x14ac:dyDescent="0.15">
      <c r="A1517">
        <f>主动技能!B1520</f>
        <v>1514</v>
      </c>
      <c r="B1517" s="4" t="str">
        <f>主动技能!H1520</f>
        <v>辽</v>
      </c>
      <c r="C1517" s="4" t="str">
        <f>主动技能!I1520</f>
        <v>对敌方单体进行横扫攻击，造成100%攻击力（+919）点伤害。</v>
      </c>
      <c r="D1517" s="4">
        <f>VLOOKUP(主动技能!J1520,对应表!F:G,2,FALSE)</f>
        <v>1</v>
      </c>
      <c r="E1517" s="4">
        <f>VLOOKUP(主动技能!K1520,对应表!J:K,2,FALSE)</f>
        <v>1</v>
      </c>
      <c r="F1517" s="4">
        <f>VLOOKUP(主动技能!L1520,对应表!N:O,2,FALSE)</f>
        <v>6</v>
      </c>
      <c r="G1517" s="4">
        <f>IF(主动技能!M1520="必中",2,1)</f>
        <v>1</v>
      </c>
      <c r="H1517" s="4">
        <f>主动技能!N1520</f>
        <v>100</v>
      </c>
      <c r="I1517" s="4">
        <f>主动技能!O1520</f>
        <v>100</v>
      </c>
      <c r="J1517">
        <f>主动技能!P1520</f>
        <v>0</v>
      </c>
      <c r="K1517">
        <f>主动技能!Q1520</f>
        <v>0</v>
      </c>
      <c r="L1517">
        <f>主动技能!R1520</f>
        <v>0</v>
      </c>
      <c r="M1517">
        <f>主动技能!S1520</f>
        <v>0</v>
      </c>
      <c r="N1517" t="str">
        <f>IF(主动技能!T1520="","",主动技能!T1520)</f>
        <v/>
      </c>
      <c r="O1517" t="str">
        <f>IF(主动技能!U1520="","",主动技能!U1520)</f>
        <v/>
      </c>
      <c r="P1517">
        <f>主动技能!V1520</f>
        <v>0</v>
      </c>
      <c r="Q1517">
        <f>主动技能!W1520</f>
        <v>0</v>
      </c>
      <c r="R1517">
        <f>主动技能!X1520</f>
        <v>0</v>
      </c>
      <c r="S1517">
        <f>主动技能!Y1520</f>
        <v>0</v>
      </c>
      <c r="T1517">
        <f>主动技能!Z1520</f>
        <v>100</v>
      </c>
      <c r="U1517">
        <f>主动技能!AB1520</f>
        <v>919</v>
      </c>
      <c r="V1517">
        <f>主动技能!AC1520</f>
        <v>0</v>
      </c>
      <c r="W1517">
        <f>主动技能!AD1520</f>
        <v>0</v>
      </c>
      <c r="X1517" s="1">
        <v>0</v>
      </c>
      <c r="Y1517" s="1">
        <v>0</v>
      </c>
      <c r="Z1517" s="1">
        <v>0</v>
      </c>
    </row>
    <row r="1518" spans="1:26" x14ac:dyDescent="0.15">
      <c r="A1518">
        <f>主动技能!B1521</f>
        <v>1515</v>
      </c>
      <c r="B1518" s="4" t="str">
        <f>主动技能!H1521</f>
        <v>辽</v>
      </c>
      <c r="C1518" s="4" t="str">
        <f>主动技能!I1521</f>
        <v>对敌方单体进行横扫攻击，造成100%攻击力（+1132）点伤害。</v>
      </c>
      <c r="D1518" s="4">
        <f>VLOOKUP(主动技能!J1521,对应表!F:G,2,FALSE)</f>
        <v>1</v>
      </c>
      <c r="E1518" s="4">
        <f>VLOOKUP(主动技能!K1521,对应表!J:K,2,FALSE)</f>
        <v>1</v>
      </c>
      <c r="F1518" s="4">
        <f>VLOOKUP(主动技能!L1521,对应表!N:O,2,FALSE)</f>
        <v>6</v>
      </c>
      <c r="G1518" s="4">
        <f>IF(主动技能!M1521="必中",2,1)</f>
        <v>1</v>
      </c>
      <c r="H1518" s="4">
        <f>主动技能!N1521</f>
        <v>100</v>
      </c>
      <c r="I1518" s="4">
        <f>主动技能!O1521</f>
        <v>100</v>
      </c>
      <c r="J1518">
        <f>主动技能!P1521</f>
        <v>0</v>
      </c>
      <c r="K1518">
        <f>主动技能!Q1521</f>
        <v>0</v>
      </c>
      <c r="L1518">
        <f>主动技能!R1521</f>
        <v>0</v>
      </c>
      <c r="M1518">
        <f>主动技能!S1521</f>
        <v>0</v>
      </c>
      <c r="N1518" t="str">
        <f>IF(主动技能!T1521="","",主动技能!T1521)</f>
        <v/>
      </c>
      <c r="O1518" t="str">
        <f>IF(主动技能!U1521="","",主动技能!U1521)</f>
        <v/>
      </c>
      <c r="P1518">
        <f>主动技能!V1521</f>
        <v>0</v>
      </c>
      <c r="Q1518">
        <f>主动技能!W1521</f>
        <v>0</v>
      </c>
      <c r="R1518">
        <f>主动技能!X1521</f>
        <v>0</v>
      </c>
      <c r="S1518">
        <f>主动技能!Y1521</f>
        <v>0</v>
      </c>
      <c r="T1518">
        <f>主动技能!Z1521</f>
        <v>100</v>
      </c>
      <c r="U1518">
        <f>主动技能!AB1521</f>
        <v>1132</v>
      </c>
      <c r="V1518">
        <f>主动技能!AC1521</f>
        <v>0</v>
      </c>
      <c r="W1518">
        <f>主动技能!AD1521</f>
        <v>0</v>
      </c>
      <c r="X1518" s="1">
        <v>0</v>
      </c>
      <c r="Y1518" s="1">
        <v>0</v>
      </c>
      <c r="Z1518" s="1">
        <v>0</v>
      </c>
    </row>
    <row r="1519" spans="1:26" x14ac:dyDescent="0.15">
      <c r="A1519">
        <f>主动技能!B1522</f>
        <v>1516</v>
      </c>
      <c r="B1519" s="4" t="str">
        <f>主动技能!H1522</f>
        <v>辽</v>
      </c>
      <c r="C1519" s="4" t="str">
        <f>主动技能!I1522</f>
        <v>对敌方单体进行横扫攻击，造成100%攻击力（+1394）点伤害。</v>
      </c>
      <c r="D1519" s="4">
        <f>VLOOKUP(主动技能!J1522,对应表!F:G,2,FALSE)</f>
        <v>1</v>
      </c>
      <c r="E1519" s="4">
        <f>VLOOKUP(主动技能!K1522,对应表!J:K,2,FALSE)</f>
        <v>1</v>
      </c>
      <c r="F1519" s="4">
        <f>VLOOKUP(主动技能!L1522,对应表!N:O,2,FALSE)</f>
        <v>6</v>
      </c>
      <c r="G1519" s="4">
        <f>IF(主动技能!M1522="必中",2,1)</f>
        <v>1</v>
      </c>
      <c r="H1519" s="4">
        <f>主动技能!N1522</f>
        <v>100</v>
      </c>
      <c r="I1519" s="4">
        <f>主动技能!O1522</f>
        <v>100</v>
      </c>
      <c r="J1519">
        <f>主动技能!P1522</f>
        <v>0</v>
      </c>
      <c r="K1519">
        <f>主动技能!Q1522</f>
        <v>0</v>
      </c>
      <c r="L1519">
        <f>主动技能!R1522</f>
        <v>0</v>
      </c>
      <c r="M1519">
        <f>主动技能!S1522</f>
        <v>0</v>
      </c>
      <c r="N1519" t="str">
        <f>IF(主动技能!T1522="","",主动技能!T1522)</f>
        <v/>
      </c>
      <c r="O1519" t="str">
        <f>IF(主动技能!U1522="","",主动技能!U1522)</f>
        <v/>
      </c>
      <c r="P1519">
        <f>主动技能!V1522</f>
        <v>0</v>
      </c>
      <c r="Q1519">
        <f>主动技能!W1522</f>
        <v>0</v>
      </c>
      <c r="R1519">
        <f>主动技能!X1522</f>
        <v>0</v>
      </c>
      <c r="S1519">
        <f>主动技能!Y1522</f>
        <v>0</v>
      </c>
      <c r="T1519">
        <f>主动技能!Z1522</f>
        <v>100</v>
      </c>
      <c r="U1519">
        <f>主动技能!AB1522</f>
        <v>1394</v>
      </c>
      <c r="V1519">
        <f>主动技能!AC1522</f>
        <v>0</v>
      </c>
      <c r="W1519">
        <f>主动技能!AD1522</f>
        <v>0</v>
      </c>
      <c r="X1519" s="1">
        <v>0</v>
      </c>
      <c r="Y1519" s="1">
        <v>0</v>
      </c>
      <c r="Z1519" s="1">
        <v>0</v>
      </c>
    </row>
    <row r="1520" spans="1:26" x14ac:dyDescent="0.15">
      <c r="A1520">
        <f>主动技能!B1523</f>
        <v>1517</v>
      </c>
      <c r="B1520" s="4" t="str">
        <f>主动技能!H1523</f>
        <v>辽</v>
      </c>
      <c r="C1520" s="4" t="str">
        <f>主动技能!I1523</f>
        <v>对敌方单体进行横扫攻击，造成100%攻击力（+1717）点伤害。</v>
      </c>
      <c r="D1520" s="4">
        <f>VLOOKUP(主动技能!J1523,对应表!F:G,2,FALSE)</f>
        <v>1</v>
      </c>
      <c r="E1520" s="4">
        <f>VLOOKUP(主动技能!K1523,对应表!J:K,2,FALSE)</f>
        <v>1</v>
      </c>
      <c r="F1520" s="4">
        <f>VLOOKUP(主动技能!L1523,对应表!N:O,2,FALSE)</f>
        <v>6</v>
      </c>
      <c r="G1520" s="4">
        <f>IF(主动技能!M1523="必中",2,1)</f>
        <v>1</v>
      </c>
      <c r="H1520" s="4">
        <f>主动技能!N1523</f>
        <v>100</v>
      </c>
      <c r="I1520" s="4">
        <f>主动技能!O1523</f>
        <v>100</v>
      </c>
      <c r="J1520">
        <f>主动技能!P1523</f>
        <v>0</v>
      </c>
      <c r="K1520">
        <f>主动技能!Q1523</f>
        <v>0</v>
      </c>
      <c r="L1520">
        <f>主动技能!R1523</f>
        <v>0</v>
      </c>
      <c r="M1520">
        <f>主动技能!S1523</f>
        <v>0</v>
      </c>
      <c r="N1520" t="str">
        <f>IF(主动技能!T1523="","",主动技能!T1523)</f>
        <v/>
      </c>
      <c r="O1520" t="str">
        <f>IF(主动技能!U1523="","",主动技能!U1523)</f>
        <v/>
      </c>
      <c r="P1520">
        <f>主动技能!V1523</f>
        <v>0</v>
      </c>
      <c r="Q1520">
        <f>主动技能!W1523</f>
        <v>0</v>
      </c>
      <c r="R1520">
        <f>主动技能!X1523</f>
        <v>0</v>
      </c>
      <c r="S1520">
        <f>主动技能!Y1523</f>
        <v>0</v>
      </c>
      <c r="T1520">
        <f>主动技能!Z1523</f>
        <v>100</v>
      </c>
      <c r="U1520">
        <f>主动技能!AB1523</f>
        <v>1717</v>
      </c>
      <c r="V1520">
        <f>主动技能!AC1523</f>
        <v>0</v>
      </c>
      <c r="W1520">
        <f>主动技能!AD1523</f>
        <v>0</v>
      </c>
      <c r="X1520" s="1">
        <v>0</v>
      </c>
      <c r="Y1520" s="1">
        <v>0</v>
      </c>
      <c r="Z1520" s="1">
        <v>0</v>
      </c>
    </row>
    <row r="1521" spans="1:26" x14ac:dyDescent="0.15">
      <c r="A1521">
        <f>主动技能!B1524</f>
        <v>1518</v>
      </c>
      <c r="B1521" s="4" t="str">
        <f>主动技能!H1524</f>
        <v>辽</v>
      </c>
      <c r="C1521" s="4" t="str">
        <f>主动技能!I1524</f>
        <v>对敌方单体进行横扫攻击，造成100%攻击力（+2114）点伤害。</v>
      </c>
      <c r="D1521" s="4">
        <f>VLOOKUP(主动技能!J1524,对应表!F:G,2,FALSE)</f>
        <v>1</v>
      </c>
      <c r="E1521" s="4">
        <f>VLOOKUP(主动技能!K1524,对应表!J:K,2,FALSE)</f>
        <v>1</v>
      </c>
      <c r="F1521" s="4">
        <f>VLOOKUP(主动技能!L1524,对应表!N:O,2,FALSE)</f>
        <v>6</v>
      </c>
      <c r="G1521" s="4">
        <f>IF(主动技能!M1524="必中",2,1)</f>
        <v>1</v>
      </c>
      <c r="H1521" s="4">
        <f>主动技能!N1524</f>
        <v>100</v>
      </c>
      <c r="I1521" s="4">
        <f>主动技能!O1524</f>
        <v>100</v>
      </c>
      <c r="J1521">
        <f>主动技能!P1524</f>
        <v>0</v>
      </c>
      <c r="K1521">
        <f>主动技能!Q1524</f>
        <v>0</v>
      </c>
      <c r="L1521">
        <f>主动技能!R1524</f>
        <v>0</v>
      </c>
      <c r="M1521">
        <f>主动技能!S1524</f>
        <v>0</v>
      </c>
      <c r="N1521" t="str">
        <f>IF(主动技能!T1524="","",主动技能!T1524)</f>
        <v/>
      </c>
      <c r="O1521" t="str">
        <f>IF(主动技能!U1524="","",主动技能!U1524)</f>
        <v/>
      </c>
      <c r="P1521">
        <f>主动技能!V1524</f>
        <v>0</v>
      </c>
      <c r="Q1521">
        <f>主动技能!W1524</f>
        <v>0</v>
      </c>
      <c r="R1521">
        <f>主动技能!X1524</f>
        <v>0</v>
      </c>
      <c r="S1521">
        <f>主动技能!Y1524</f>
        <v>0</v>
      </c>
      <c r="T1521">
        <f>主动技能!Z1524</f>
        <v>100</v>
      </c>
      <c r="U1521">
        <f>主动技能!AB1524</f>
        <v>2114</v>
      </c>
      <c r="V1521">
        <f>主动技能!AC1524</f>
        <v>0</v>
      </c>
      <c r="W1521">
        <f>主动技能!AD1524</f>
        <v>0</v>
      </c>
      <c r="X1521" s="1">
        <v>0</v>
      </c>
      <c r="Y1521" s="1">
        <v>0</v>
      </c>
      <c r="Z1521" s="1">
        <v>0</v>
      </c>
    </row>
    <row r="1522" spans="1:26" x14ac:dyDescent="0.15">
      <c r="A1522">
        <f>主动技能!B1525</f>
        <v>1519</v>
      </c>
      <c r="B1522" s="4" t="str">
        <f>主动技能!H1525</f>
        <v>辽</v>
      </c>
      <c r="C1522" s="4" t="str">
        <f>主动技能!I1525</f>
        <v>对敌方单体进行横扫攻击，造成100%攻击力（+2602）点伤害。</v>
      </c>
      <c r="D1522" s="4">
        <f>VLOOKUP(主动技能!J1525,对应表!F:G,2,FALSE)</f>
        <v>1</v>
      </c>
      <c r="E1522" s="4">
        <f>VLOOKUP(主动技能!K1525,对应表!J:K,2,FALSE)</f>
        <v>1</v>
      </c>
      <c r="F1522" s="4">
        <f>VLOOKUP(主动技能!L1525,对应表!N:O,2,FALSE)</f>
        <v>6</v>
      </c>
      <c r="G1522" s="4">
        <f>IF(主动技能!M1525="必中",2,1)</f>
        <v>1</v>
      </c>
      <c r="H1522" s="4">
        <f>主动技能!N1525</f>
        <v>100</v>
      </c>
      <c r="I1522" s="4">
        <f>主动技能!O1525</f>
        <v>100</v>
      </c>
      <c r="J1522">
        <f>主动技能!P1525</f>
        <v>0</v>
      </c>
      <c r="K1522">
        <f>主动技能!Q1525</f>
        <v>0</v>
      </c>
      <c r="L1522">
        <f>主动技能!R1525</f>
        <v>0</v>
      </c>
      <c r="M1522">
        <f>主动技能!S1525</f>
        <v>0</v>
      </c>
      <c r="N1522" t="str">
        <f>IF(主动技能!T1525="","",主动技能!T1525)</f>
        <v/>
      </c>
      <c r="O1522" t="str">
        <f>IF(主动技能!U1525="","",主动技能!U1525)</f>
        <v/>
      </c>
      <c r="P1522">
        <f>主动技能!V1525</f>
        <v>0</v>
      </c>
      <c r="Q1522">
        <f>主动技能!W1525</f>
        <v>0</v>
      </c>
      <c r="R1522">
        <f>主动技能!X1525</f>
        <v>0</v>
      </c>
      <c r="S1522">
        <f>主动技能!Y1525</f>
        <v>0</v>
      </c>
      <c r="T1522">
        <f>主动技能!Z1525</f>
        <v>100</v>
      </c>
      <c r="U1522">
        <f>主动技能!AB1525</f>
        <v>2602</v>
      </c>
      <c r="V1522">
        <f>主动技能!AC1525</f>
        <v>0</v>
      </c>
      <c r="W1522">
        <f>主动技能!AD1525</f>
        <v>0</v>
      </c>
      <c r="X1522" s="1">
        <v>0</v>
      </c>
      <c r="Y1522" s="1">
        <v>0</v>
      </c>
      <c r="Z1522" s="1">
        <v>0</v>
      </c>
    </row>
    <row r="1523" spans="1:26" x14ac:dyDescent="0.15">
      <c r="A1523">
        <f>主动技能!B1526</f>
        <v>1520</v>
      </c>
      <c r="B1523" s="4" t="str">
        <f>主动技能!H1526</f>
        <v>辽</v>
      </c>
      <c r="C1523" s="4" t="str">
        <f>主动技能!I1526</f>
        <v>对敌方单体进行横扫攻击，造成100%攻击力（+3204）点伤害。</v>
      </c>
      <c r="D1523" s="4">
        <f>VLOOKUP(主动技能!J1526,对应表!F:G,2,FALSE)</f>
        <v>1</v>
      </c>
      <c r="E1523" s="4">
        <f>VLOOKUP(主动技能!K1526,对应表!J:K,2,FALSE)</f>
        <v>1</v>
      </c>
      <c r="F1523" s="4">
        <f>VLOOKUP(主动技能!L1526,对应表!N:O,2,FALSE)</f>
        <v>6</v>
      </c>
      <c r="G1523" s="4">
        <f>IF(主动技能!M1526="必中",2,1)</f>
        <v>1</v>
      </c>
      <c r="H1523" s="4">
        <f>主动技能!N1526</f>
        <v>100</v>
      </c>
      <c r="I1523" s="4">
        <f>主动技能!O1526</f>
        <v>100</v>
      </c>
      <c r="J1523">
        <f>主动技能!P1526</f>
        <v>0</v>
      </c>
      <c r="K1523">
        <f>主动技能!Q1526</f>
        <v>0</v>
      </c>
      <c r="L1523">
        <f>主动技能!R1526</f>
        <v>0</v>
      </c>
      <c r="M1523">
        <f>主动技能!S1526</f>
        <v>0</v>
      </c>
      <c r="N1523" t="str">
        <f>IF(主动技能!T1526="","",主动技能!T1526)</f>
        <v/>
      </c>
      <c r="O1523" t="str">
        <f>IF(主动技能!U1526="","",主动技能!U1526)</f>
        <v/>
      </c>
      <c r="P1523">
        <f>主动技能!V1526</f>
        <v>0</v>
      </c>
      <c r="Q1523">
        <f>主动技能!W1526</f>
        <v>0</v>
      </c>
      <c r="R1523">
        <f>主动技能!X1526</f>
        <v>0</v>
      </c>
      <c r="S1523">
        <f>主动技能!Y1526</f>
        <v>0</v>
      </c>
      <c r="T1523">
        <f>主动技能!Z1526</f>
        <v>100</v>
      </c>
      <c r="U1523">
        <f>主动技能!AB1526</f>
        <v>3204</v>
      </c>
      <c r="V1523">
        <f>主动技能!AC1526</f>
        <v>0</v>
      </c>
      <c r="W1523">
        <f>主动技能!AD1526</f>
        <v>0</v>
      </c>
      <c r="X1523" s="1">
        <v>0</v>
      </c>
      <c r="Y1523" s="1">
        <v>0</v>
      </c>
      <c r="Z1523" s="1">
        <v>0</v>
      </c>
    </row>
    <row r="1524" spans="1:26" x14ac:dyDescent="0.15">
      <c r="A1524">
        <f>主动技能!B1527</f>
        <v>1521</v>
      </c>
      <c r="B1524" s="4" t="str">
        <f>主动技能!H1527</f>
        <v>弯月斩</v>
      </c>
      <c r="C1524" s="4" t="str">
        <f>主动技能!I1527</f>
        <v>对敌方1排单位造成125%攻击力（+118）伤害</v>
      </c>
      <c r="D1524" s="4">
        <f>VLOOKUP(主动技能!J1527,对应表!F:G,2,FALSE)</f>
        <v>1</v>
      </c>
      <c r="E1524" s="4">
        <f>VLOOKUP(主动技能!K1527,对应表!J:K,2,FALSE)</f>
        <v>1</v>
      </c>
      <c r="F1524" s="4">
        <f>VLOOKUP(主动技能!L1527,对应表!N:O,2,FALSE)</f>
        <v>6</v>
      </c>
      <c r="G1524" s="4">
        <f>IF(主动技能!M1527="必中",2,1)</f>
        <v>1</v>
      </c>
      <c r="H1524" s="4">
        <f>主动技能!N1527</f>
        <v>100</v>
      </c>
      <c r="I1524" s="4">
        <f>主动技能!O1527</f>
        <v>100</v>
      </c>
      <c r="J1524">
        <f>主动技能!P1527</f>
        <v>0</v>
      </c>
      <c r="K1524">
        <f>主动技能!Q1527</f>
        <v>0</v>
      </c>
      <c r="L1524">
        <f>主动技能!R1527</f>
        <v>0</v>
      </c>
      <c r="M1524">
        <f>主动技能!S1527</f>
        <v>0</v>
      </c>
      <c r="N1524" t="str">
        <f>IF(主动技能!T1527="","",主动技能!T1527)</f>
        <v/>
      </c>
      <c r="O1524" t="str">
        <f>IF(主动技能!U1527="","",主动技能!U1527)</f>
        <v/>
      </c>
      <c r="P1524">
        <f>主动技能!V1527</f>
        <v>0</v>
      </c>
      <c r="Q1524">
        <f>主动技能!W1527</f>
        <v>0</v>
      </c>
      <c r="R1524">
        <f>主动技能!X1527</f>
        <v>0</v>
      </c>
      <c r="S1524">
        <f>主动技能!Y1527</f>
        <v>50</v>
      </c>
      <c r="T1524">
        <f>主动技能!Z1527</f>
        <v>125</v>
      </c>
      <c r="U1524">
        <f>主动技能!AB1527</f>
        <v>118</v>
      </c>
      <c r="V1524">
        <f>主动技能!AC1527</f>
        <v>0</v>
      </c>
      <c r="W1524">
        <f>主动技能!AD1527</f>
        <v>0</v>
      </c>
      <c r="X1524" s="1">
        <v>0</v>
      </c>
      <c r="Y1524" s="1">
        <v>0</v>
      </c>
      <c r="Z1524" s="1">
        <v>0</v>
      </c>
    </row>
    <row r="1525" spans="1:26" x14ac:dyDescent="0.15">
      <c r="A1525">
        <f>主动技能!B1528</f>
        <v>1522</v>
      </c>
      <c r="B1525" s="4" t="str">
        <f>主动技能!H1528</f>
        <v>弯月斩</v>
      </c>
      <c r="C1525" s="4" t="str">
        <f>主动技能!I1528</f>
        <v>对敌方1排单位造成125%攻击力（+175）伤害</v>
      </c>
      <c r="D1525" s="4">
        <f>VLOOKUP(主动技能!J1528,对应表!F:G,2,FALSE)</f>
        <v>1</v>
      </c>
      <c r="E1525" s="4">
        <f>VLOOKUP(主动技能!K1528,对应表!J:K,2,FALSE)</f>
        <v>1</v>
      </c>
      <c r="F1525" s="4">
        <f>VLOOKUP(主动技能!L1528,对应表!N:O,2,FALSE)</f>
        <v>6</v>
      </c>
      <c r="G1525" s="4">
        <f>IF(主动技能!M1528="必中",2,1)</f>
        <v>1</v>
      </c>
      <c r="H1525" s="4">
        <f>主动技能!N1528</f>
        <v>100</v>
      </c>
      <c r="I1525" s="4">
        <f>主动技能!O1528</f>
        <v>100</v>
      </c>
      <c r="J1525">
        <f>主动技能!P1528</f>
        <v>0</v>
      </c>
      <c r="K1525">
        <f>主动技能!Q1528</f>
        <v>0</v>
      </c>
      <c r="L1525">
        <f>主动技能!R1528</f>
        <v>0</v>
      </c>
      <c r="M1525">
        <f>主动技能!S1528</f>
        <v>0</v>
      </c>
      <c r="N1525" t="str">
        <f>IF(主动技能!T1528="","",主动技能!T1528)</f>
        <v/>
      </c>
      <c r="O1525" t="str">
        <f>IF(主动技能!U1528="","",主动技能!U1528)</f>
        <v/>
      </c>
      <c r="P1525">
        <f>主动技能!V1528</f>
        <v>0</v>
      </c>
      <c r="Q1525">
        <f>主动技能!W1528</f>
        <v>0</v>
      </c>
      <c r="R1525">
        <f>主动技能!X1528</f>
        <v>0</v>
      </c>
      <c r="S1525">
        <f>主动技能!Y1528</f>
        <v>50</v>
      </c>
      <c r="T1525">
        <f>主动技能!Z1528</f>
        <v>125</v>
      </c>
      <c r="U1525">
        <f>主动技能!AB1528</f>
        <v>175</v>
      </c>
      <c r="V1525">
        <f>主动技能!AC1528</f>
        <v>0</v>
      </c>
      <c r="W1525">
        <f>主动技能!AD1528</f>
        <v>0</v>
      </c>
      <c r="X1525" s="1">
        <v>0</v>
      </c>
      <c r="Y1525" s="1">
        <v>0</v>
      </c>
      <c r="Z1525" s="1">
        <v>0</v>
      </c>
    </row>
    <row r="1526" spans="1:26" x14ac:dyDescent="0.15">
      <c r="A1526">
        <f>主动技能!B1529</f>
        <v>1523</v>
      </c>
      <c r="B1526" s="4" t="str">
        <f>主动技能!H1529</f>
        <v>弯月斩</v>
      </c>
      <c r="C1526" s="4" t="str">
        <f>主动技能!I1529</f>
        <v>对敌方1排单位造成125%攻击力（+231）伤害</v>
      </c>
      <c r="D1526" s="4">
        <f>VLOOKUP(主动技能!J1529,对应表!F:G,2,FALSE)</f>
        <v>1</v>
      </c>
      <c r="E1526" s="4">
        <f>VLOOKUP(主动技能!K1529,对应表!J:K,2,FALSE)</f>
        <v>1</v>
      </c>
      <c r="F1526" s="4">
        <f>VLOOKUP(主动技能!L1529,对应表!N:O,2,FALSE)</f>
        <v>6</v>
      </c>
      <c r="G1526" s="4">
        <f>IF(主动技能!M1529="必中",2,1)</f>
        <v>1</v>
      </c>
      <c r="H1526" s="4">
        <f>主动技能!N1529</f>
        <v>100</v>
      </c>
      <c r="I1526" s="4">
        <f>主动技能!O1529</f>
        <v>100</v>
      </c>
      <c r="J1526">
        <f>主动技能!P1529</f>
        <v>0</v>
      </c>
      <c r="K1526">
        <f>主动技能!Q1529</f>
        <v>0</v>
      </c>
      <c r="L1526">
        <f>主动技能!R1529</f>
        <v>0</v>
      </c>
      <c r="M1526">
        <f>主动技能!S1529</f>
        <v>0</v>
      </c>
      <c r="N1526" t="str">
        <f>IF(主动技能!T1529="","",主动技能!T1529)</f>
        <v/>
      </c>
      <c r="O1526" t="str">
        <f>IF(主动技能!U1529="","",主动技能!U1529)</f>
        <v/>
      </c>
      <c r="P1526">
        <f>主动技能!V1529</f>
        <v>0</v>
      </c>
      <c r="Q1526">
        <f>主动技能!W1529</f>
        <v>0</v>
      </c>
      <c r="R1526">
        <f>主动技能!X1529</f>
        <v>0</v>
      </c>
      <c r="S1526">
        <f>主动技能!Y1529</f>
        <v>50</v>
      </c>
      <c r="T1526">
        <f>主动技能!Z1529</f>
        <v>125</v>
      </c>
      <c r="U1526">
        <f>主动技能!AB1529</f>
        <v>231</v>
      </c>
      <c r="V1526">
        <f>主动技能!AC1529</f>
        <v>0</v>
      </c>
      <c r="W1526">
        <f>主动技能!AD1529</f>
        <v>0</v>
      </c>
      <c r="X1526" s="1">
        <v>0</v>
      </c>
      <c r="Y1526" s="1">
        <v>0</v>
      </c>
      <c r="Z1526" s="1">
        <v>0</v>
      </c>
    </row>
    <row r="1527" spans="1:26" x14ac:dyDescent="0.15">
      <c r="A1527">
        <f>主动技能!B1530</f>
        <v>1524</v>
      </c>
      <c r="B1527" s="4" t="str">
        <f>主动技能!H1530</f>
        <v>弯月斩</v>
      </c>
      <c r="C1527" s="4" t="str">
        <f>主动技能!I1530</f>
        <v>对敌方1排单位造成125%攻击力（+287）伤害</v>
      </c>
      <c r="D1527" s="4">
        <f>VLOOKUP(主动技能!J1530,对应表!F:G,2,FALSE)</f>
        <v>1</v>
      </c>
      <c r="E1527" s="4">
        <f>VLOOKUP(主动技能!K1530,对应表!J:K,2,FALSE)</f>
        <v>1</v>
      </c>
      <c r="F1527" s="4">
        <f>VLOOKUP(主动技能!L1530,对应表!N:O,2,FALSE)</f>
        <v>6</v>
      </c>
      <c r="G1527" s="4">
        <f>IF(主动技能!M1530="必中",2,1)</f>
        <v>1</v>
      </c>
      <c r="H1527" s="4">
        <f>主动技能!N1530</f>
        <v>100</v>
      </c>
      <c r="I1527" s="4">
        <f>主动技能!O1530</f>
        <v>100</v>
      </c>
      <c r="J1527">
        <f>主动技能!P1530</f>
        <v>0</v>
      </c>
      <c r="K1527">
        <f>主动技能!Q1530</f>
        <v>0</v>
      </c>
      <c r="L1527">
        <f>主动技能!R1530</f>
        <v>0</v>
      </c>
      <c r="M1527">
        <f>主动技能!S1530</f>
        <v>0</v>
      </c>
      <c r="N1527" t="str">
        <f>IF(主动技能!T1530="","",主动技能!T1530)</f>
        <v/>
      </c>
      <c r="O1527" t="str">
        <f>IF(主动技能!U1530="","",主动技能!U1530)</f>
        <v/>
      </c>
      <c r="P1527">
        <f>主动技能!V1530</f>
        <v>0</v>
      </c>
      <c r="Q1527">
        <f>主动技能!W1530</f>
        <v>0</v>
      </c>
      <c r="R1527">
        <f>主动技能!X1530</f>
        <v>0</v>
      </c>
      <c r="S1527">
        <f>主动技能!Y1530</f>
        <v>50</v>
      </c>
      <c r="T1527">
        <f>主动技能!Z1530</f>
        <v>125</v>
      </c>
      <c r="U1527">
        <f>主动技能!AB1530</f>
        <v>287</v>
      </c>
      <c r="V1527">
        <f>主动技能!AC1530</f>
        <v>0</v>
      </c>
      <c r="W1527">
        <f>主动技能!AD1530</f>
        <v>0</v>
      </c>
      <c r="X1527" s="1">
        <v>0</v>
      </c>
      <c r="Y1527" s="1">
        <v>0</v>
      </c>
      <c r="Z1527" s="1">
        <v>0</v>
      </c>
    </row>
    <row r="1528" spans="1:26" x14ac:dyDescent="0.15">
      <c r="A1528">
        <f>主动技能!B1531</f>
        <v>1525</v>
      </c>
      <c r="B1528" s="4" t="str">
        <f>主动技能!H1531</f>
        <v>弯月斩</v>
      </c>
      <c r="C1528" s="4" t="str">
        <f>主动技能!I1531</f>
        <v>对敌方1排单位造成125%攻击力（+353）伤害</v>
      </c>
      <c r="D1528" s="4">
        <f>VLOOKUP(主动技能!J1531,对应表!F:G,2,FALSE)</f>
        <v>1</v>
      </c>
      <c r="E1528" s="4">
        <f>VLOOKUP(主动技能!K1531,对应表!J:K,2,FALSE)</f>
        <v>1</v>
      </c>
      <c r="F1528" s="4">
        <f>VLOOKUP(主动技能!L1531,对应表!N:O,2,FALSE)</f>
        <v>6</v>
      </c>
      <c r="G1528" s="4">
        <f>IF(主动技能!M1531="必中",2,1)</f>
        <v>1</v>
      </c>
      <c r="H1528" s="4">
        <f>主动技能!N1531</f>
        <v>100</v>
      </c>
      <c r="I1528" s="4">
        <f>主动技能!O1531</f>
        <v>100</v>
      </c>
      <c r="J1528">
        <f>主动技能!P1531</f>
        <v>0</v>
      </c>
      <c r="K1528">
        <f>主动技能!Q1531</f>
        <v>0</v>
      </c>
      <c r="L1528">
        <f>主动技能!R1531</f>
        <v>0</v>
      </c>
      <c r="M1528">
        <f>主动技能!S1531</f>
        <v>0</v>
      </c>
      <c r="N1528" t="str">
        <f>IF(主动技能!T1531="","",主动技能!T1531)</f>
        <v/>
      </c>
      <c r="O1528" t="str">
        <f>IF(主动技能!U1531="","",主动技能!U1531)</f>
        <v/>
      </c>
      <c r="P1528">
        <f>主动技能!V1531</f>
        <v>0</v>
      </c>
      <c r="Q1528">
        <f>主动技能!W1531</f>
        <v>0</v>
      </c>
      <c r="R1528">
        <f>主动技能!X1531</f>
        <v>0</v>
      </c>
      <c r="S1528">
        <f>主动技能!Y1531</f>
        <v>50</v>
      </c>
      <c r="T1528">
        <f>主动技能!Z1531</f>
        <v>125</v>
      </c>
      <c r="U1528">
        <f>主动技能!AB1531</f>
        <v>353</v>
      </c>
      <c r="V1528">
        <f>主动技能!AC1531</f>
        <v>0</v>
      </c>
      <c r="W1528">
        <f>主动技能!AD1531</f>
        <v>0</v>
      </c>
      <c r="X1528" s="1">
        <v>0</v>
      </c>
      <c r="Y1528" s="1">
        <v>0</v>
      </c>
      <c r="Z1528" s="1">
        <v>0</v>
      </c>
    </row>
    <row r="1529" spans="1:26" x14ac:dyDescent="0.15">
      <c r="A1529">
        <f>主动技能!B1532</f>
        <v>1526</v>
      </c>
      <c r="B1529" s="4" t="str">
        <f>主动技能!H1532</f>
        <v>弯月斩</v>
      </c>
      <c r="C1529" s="4" t="str">
        <f>主动技能!I1532</f>
        <v>对敌方1排单位造成125%攻击力（+435）伤害</v>
      </c>
      <c r="D1529" s="4">
        <f>VLOOKUP(主动技能!J1532,对应表!F:G,2,FALSE)</f>
        <v>1</v>
      </c>
      <c r="E1529" s="4">
        <f>VLOOKUP(主动技能!K1532,对应表!J:K,2,FALSE)</f>
        <v>1</v>
      </c>
      <c r="F1529" s="4">
        <f>VLOOKUP(主动技能!L1532,对应表!N:O,2,FALSE)</f>
        <v>6</v>
      </c>
      <c r="G1529" s="4">
        <f>IF(主动技能!M1532="必中",2,1)</f>
        <v>1</v>
      </c>
      <c r="H1529" s="4">
        <f>主动技能!N1532</f>
        <v>100</v>
      </c>
      <c r="I1529" s="4">
        <f>主动技能!O1532</f>
        <v>100</v>
      </c>
      <c r="J1529">
        <f>主动技能!P1532</f>
        <v>0</v>
      </c>
      <c r="K1529">
        <f>主动技能!Q1532</f>
        <v>0</v>
      </c>
      <c r="L1529">
        <f>主动技能!R1532</f>
        <v>0</v>
      </c>
      <c r="M1529">
        <f>主动技能!S1532</f>
        <v>0</v>
      </c>
      <c r="N1529" t="str">
        <f>IF(主动技能!T1532="","",主动技能!T1532)</f>
        <v/>
      </c>
      <c r="O1529" t="str">
        <f>IF(主动技能!U1532="","",主动技能!U1532)</f>
        <v/>
      </c>
      <c r="P1529">
        <f>主动技能!V1532</f>
        <v>0</v>
      </c>
      <c r="Q1529">
        <f>主动技能!W1532</f>
        <v>0</v>
      </c>
      <c r="R1529">
        <f>主动技能!X1532</f>
        <v>0</v>
      </c>
      <c r="S1529">
        <f>主动技能!Y1532</f>
        <v>50</v>
      </c>
      <c r="T1529">
        <f>主动技能!Z1532</f>
        <v>125</v>
      </c>
      <c r="U1529">
        <f>主动技能!AB1532</f>
        <v>435</v>
      </c>
      <c r="V1529">
        <f>主动技能!AC1532</f>
        <v>0</v>
      </c>
      <c r="W1529">
        <f>主动技能!AD1532</f>
        <v>0</v>
      </c>
      <c r="X1529" s="1">
        <v>0</v>
      </c>
      <c r="Y1529" s="1">
        <v>0</v>
      </c>
      <c r="Z1529" s="1">
        <v>0</v>
      </c>
    </row>
    <row r="1530" spans="1:26" x14ac:dyDescent="0.15">
      <c r="A1530">
        <f>主动技能!B1533</f>
        <v>1527</v>
      </c>
      <c r="B1530" s="4" t="str">
        <f>主动技能!H1533</f>
        <v>弯月斩</v>
      </c>
      <c r="C1530" s="4" t="str">
        <f>主动技能!I1533</f>
        <v>对敌方1排单位造成125%攻击力（+535）伤害</v>
      </c>
      <c r="D1530" s="4">
        <f>VLOOKUP(主动技能!J1533,对应表!F:G,2,FALSE)</f>
        <v>1</v>
      </c>
      <c r="E1530" s="4">
        <f>VLOOKUP(主动技能!K1533,对应表!J:K,2,FALSE)</f>
        <v>1</v>
      </c>
      <c r="F1530" s="4">
        <f>VLOOKUP(主动技能!L1533,对应表!N:O,2,FALSE)</f>
        <v>6</v>
      </c>
      <c r="G1530" s="4">
        <f>IF(主动技能!M1533="必中",2,1)</f>
        <v>1</v>
      </c>
      <c r="H1530" s="4">
        <f>主动技能!N1533</f>
        <v>100</v>
      </c>
      <c r="I1530" s="4">
        <f>主动技能!O1533</f>
        <v>100</v>
      </c>
      <c r="J1530">
        <f>主动技能!P1533</f>
        <v>0</v>
      </c>
      <c r="K1530">
        <f>主动技能!Q1533</f>
        <v>0</v>
      </c>
      <c r="L1530">
        <f>主动技能!R1533</f>
        <v>0</v>
      </c>
      <c r="M1530">
        <f>主动技能!S1533</f>
        <v>0</v>
      </c>
      <c r="N1530" t="str">
        <f>IF(主动技能!T1533="","",主动技能!T1533)</f>
        <v/>
      </c>
      <c r="O1530" t="str">
        <f>IF(主动技能!U1533="","",主动技能!U1533)</f>
        <v/>
      </c>
      <c r="P1530">
        <f>主动技能!V1533</f>
        <v>0</v>
      </c>
      <c r="Q1530">
        <f>主动技能!W1533</f>
        <v>0</v>
      </c>
      <c r="R1530">
        <f>主动技能!X1533</f>
        <v>0</v>
      </c>
      <c r="S1530">
        <f>主动技能!Y1533</f>
        <v>50</v>
      </c>
      <c r="T1530">
        <f>主动技能!Z1533</f>
        <v>125</v>
      </c>
      <c r="U1530">
        <f>主动技能!AB1533</f>
        <v>535</v>
      </c>
      <c r="V1530">
        <f>主动技能!AC1533</f>
        <v>0</v>
      </c>
      <c r="W1530">
        <f>主动技能!AD1533</f>
        <v>0</v>
      </c>
      <c r="X1530" s="1">
        <v>0</v>
      </c>
      <c r="Y1530" s="1">
        <v>0</v>
      </c>
      <c r="Z1530" s="1">
        <v>0</v>
      </c>
    </row>
    <row r="1531" spans="1:26" x14ac:dyDescent="0.15">
      <c r="A1531">
        <f>主动技能!B1534</f>
        <v>1528</v>
      </c>
      <c r="B1531" s="4" t="str">
        <f>主动技能!H1534</f>
        <v>弯月斩</v>
      </c>
      <c r="C1531" s="4" t="str">
        <f>主动技能!I1534</f>
        <v>对敌方1排单位造成125%攻击力（+660）伤害</v>
      </c>
      <c r="D1531" s="4">
        <f>VLOOKUP(主动技能!J1534,对应表!F:G,2,FALSE)</f>
        <v>1</v>
      </c>
      <c r="E1531" s="4">
        <f>VLOOKUP(主动技能!K1534,对应表!J:K,2,FALSE)</f>
        <v>1</v>
      </c>
      <c r="F1531" s="4">
        <f>VLOOKUP(主动技能!L1534,对应表!N:O,2,FALSE)</f>
        <v>6</v>
      </c>
      <c r="G1531" s="4">
        <f>IF(主动技能!M1534="必中",2,1)</f>
        <v>1</v>
      </c>
      <c r="H1531" s="4">
        <f>主动技能!N1534</f>
        <v>100</v>
      </c>
      <c r="I1531" s="4">
        <f>主动技能!O1534</f>
        <v>100</v>
      </c>
      <c r="J1531">
        <f>主动技能!P1534</f>
        <v>0</v>
      </c>
      <c r="K1531">
        <f>主动技能!Q1534</f>
        <v>0</v>
      </c>
      <c r="L1531">
        <f>主动技能!R1534</f>
        <v>0</v>
      </c>
      <c r="M1531">
        <f>主动技能!S1534</f>
        <v>0</v>
      </c>
      <c r="N1531" t="str">
        <f>IF(主动技能!T1534="","",主动技能!T1534)</f>
        <v/>
      </c>
      <c r="O1531" t="str">
        <f>IF(主动技能!U1534="","",主动技能!U1534)</f>
        <v/>
      </c>
      <c r="P1531">
        <f>主动技能!V1534</f>
        <v>0</v>
      </c>
      <c r="Q1531">
        <f>主动技能!W1534</f>
        <v>0</v>
      </c>
      <c r="R1531">
        <f>主动技能!X1534</f>
        <v>0</v>
      </c>
      <c r="S1531">
        <f>主动技能!Y1534</f>
        <v>50</v>
      </c>
      <c r="T1531">
        <f>主动技能!Z1534</f>
        <v>125</v>
      </c>
      <c r="U1531">
        <f>主动技能!AB1534</f>
        <v>660</v>
      </c>
      <c r="V1531">
        <f>主动技能!AC1534</f>
        <v>0</v>
      </c>
      <c r="W1531">
        <f>主动技能!AD1534</f>
        <v>0</v>
      </c>
      <c r="X1531" s="1">
        <v>0</v>
      </c>
      <c r="Y1531" s="1">
        <v>0</v>
      </c>
      <c r="Z1531" s="1">
        <v>0</v>
      </c>
    </row>
    <row r="1532" spans="1:26" x14ac:dyDescent="0.15">
      <c r="A1532">
        <f>主动技能!B1535</f>
        <v>1529</v>
      </c>
      <c r="B1532" s="4" t="str">
        <f>主动技能!H1535</f>
        <v>弯月斩</v>
      </c>
      <c r="C1532" s="4" t="str">
        <f>主动技能!I1535</f>
        <v>对敌方1排单位造成125%攻击力（+812）伤害</v>
      </c>
      <c r="D1532" s="4">
        <f>VLOOKUP(主动技能!J1535,对应表!F:G,2,FALSE)</f>
        <v>1</v>
      </c>
      <c r="E1532" s="4">
        <f>VLOOKUP(主动技能!K1535,对应表!J:K,2,FALSE)</f>
        <v>1</v>
      </c>
      <c r="F1532" s="4">
        <f>VLOOKUP(主动技能!L1535,对应表!N:O,2,FALSE)</f>
        <v>6</v>
      </c>
      <c r="G1532" s="4">
        <f>IF(主动技能!M1535="必中",2,1)</f>
        <v>1</v>
      </c>
      <c r="H1532" s="4">
        <f>主动技能!N1535</f>
        <v>100</v>
      </c>
      <c r="I1532" s="4">
        <f>主动技能!O1535</f>
        <v>100</v>
      </c>
      <c r="J1532">
        <f>主动技能!P1535</f>
        <v>0</v>
      </c>
      <c r="K1532">
        <f>主动技能!Q1535</f>
        <v>0</v>
      </c>
      <c r="L1532">
        <f>主动技能!R1535</f>
        <v>0</v>
      </c>
      <c r="M1532">
        <f>主动技能!S1535</f>
        <v>0</v>
      </c>
      <c r="N1532" t="str">
        <f>IF(主动技能!T1535="","",主动技能!T1535)</f>
        <v/>
      </c>
      <c r="O1532" t="str">
        <f>IF(主动技能!U1535="","",主动技能!U1535)</f>
        <v/>
      </c>
      <c r="P1532">
        <f>主动技能!V1535</f>
        <v>0</v>
      </c>
      <c r="Q1532">
        <f>主动技能!W1535</f>
        <v>0</v>
      </c>
      <c r="R1532">
        <f>主动技能!X1535</f>
        <v>0</v>
      </c>
      <c r="S1532">
        <f>主动技能!Y1535</f>
        <v>50</v>
      </c>
      <c r="T1532">
        <f>主动技能!Z1535</f>
        <v>125</v>
      </c>
      <c r="U1532">
        <f>主动技能!AB1535</f>
        <v>812</v>
      </c>
      <c r="V1532">
        <f>主动技能!AC1535</f>
        <v>0</v>
      </c>
      <c r="W1532">
        <f>主动技能!AD1535</f>
        <v>0</v>
      </c>
      <c r="X1532" s="1">
        <v>0</v>
      </c>
      <c r="Y1532" s="1">
        <v>0</v>
      </c>
      <c r="Z1532" s="1">
        <v>0</v>
      </c>
    </row>
    <row r="1533" spans="1:26" x14ac:dyDescent="0.15">
      <c r="A1533">
        <f>主动技能!B1536</f>
        <v>1530</v>
      </c>
      <c r="B1533" s="4" t="str">
        <f>主动技能!H1536</f>
        <v>弯月斩</v>
      </c>
      <c r="C1533" s="4" t="str">
        <f>主动技能!I1536</f>
        <v>对敌方1排单位造成125%攻击力（+1000）伤害</v>
      </c>
      <c r="D1533" s="4">
        <f>VLOOKUP(主动技能!J1536,对应表!F:G,2,FALSE)</f>
        <v>1</v>
      </c>
      <c r="E1533" s="4">
        <f>VLOOKUP(主动技能!K1536,对应表!J:K,2,FALSE)</f>
        <v>1</v>
      </c>
      <c r="F1533" s="4">
        <f>VLOOKUP(主动技能!L1536,对应表!N:O,2,FALSE)</f>
        <v>6</v>
      </c>
      <c r="G1533" s="4">
        <f>IF(主动技能!M1536="必中",2,1)</f>
        <v>1</v>
      </c>
      <c r="H1533" s="4">
        <f>主动技能!N1536</f>
        <v>100</v>
      </c>
      <c r="I1533" s="4">
        <f>主动技能!O1536</f>
        <v>100</v>
      </c>
      <c r="J1533">
        <f>主动技能!P1536</f>
        <v>0</v>
      </c>
      <c r="K1533">
        <f>主动技能!Q1536</f>
        <v>0</v>
      </c>
      <c r="L1533">
        <f>主动技能!R1536</f>
        <v>0</v>
      </c>
      <c r="M1533">
        <f>主动技能!S1536</f>
        <v>0</v>
      </c>
      <c r="N1533" t="str">
        <f>IF(主动技能!T1536="","",主动技能!T1536)</f>
        <v/>
      </c>
      <c r="O1533" t="str">
        <f>IF(主动技能!U1536="","",主动技能!U1536)</f>
        <v/>
      </c>
      <c r="P1533">
        <f>主动技能!V1536</f>
        <v>0</v>
      </c>
      <c r="Q1533">
        <f>主动技能!W1536</f>
        <v>0</v>
      </c>
      <c r="R1533">
        <f>主动技能!X1536</f>
        <v>0</v>
      </c>
      <c r="S1533">
        <f>主动技能!Y1536</f>
        <v>50</v>
      </c>
      <c r="T1533">
        <f>主动技能!Z1536</f>
        <v>125</v>
      </c>
      <c r="U1533">
        <f>主动技能!AB1536</f>
        <v>1000</v>
      </c>
      <c r="V1533">
        <f>主动技能!AC1536</f>
        <v>0</v>
      </c>
      <c r="W1533">
        <f>主动技能!AD1536</f>
        <v>0</v>
      </c>
      <c r="X1533" s="1">
        <v>0</v>
      </c>
      <c r="Y1533" s="1">
        <v>0</v>
      </c>
      <c r="Z1533" s="1">
        <v>0</v>
      </c>
    </row>
    <row r="1534" spans="1:26" x14ac:dyDescent="0.15">
      <c r="A1534">
        <f>主动技能!B1537</f>
        <v>1531</v>
      </c>
      <c r="B1534" s="4" t="str">
        <f>主动技能!H1537</f>
        <v>弯月斩</v>
      </c>
      <c r="C1534" s="4" t="str">
        <f>主动技能!I1537</f>
        <v>对敌方1排单位造成125%攻击力（+1231）伤害</v>
      </c>
      <c r="D1534" s="4">
        <f>VLOOKUP(主动技能!J1537,对应表!F:G,2,FALSE)</f>
        <v>1</v>
      </c>
      <c r="E1534" s="4">
        <f>VLOOKUP(主动技能!K1537,对应表!J:K,2,FALSE)</f>
        <v>1</v>
      </c>
      <c r="F1534" s="4">
        <f>VLOOKUP(主动技能!L1537,对应表!N:O,2,FALSE)</f>
        <v>6</v>
      </c>
      <c r="G1534" s="4">
        <f>IF(主动技能!M1537="必中",2,1)</f>
        <v>1</v>
      </c>
      <c r="H1534" s="4">
        <f>主动技能!N1537</f>
        <v>100</v>
      </c>
      <c r="I1534" s="4">
        <f>主动技能!O1537</f>
        <v>100</v>
      </c>
      <c r="J1534">
        <f>主动技能!P1537</f>
        <v>0</v>
      </c>
      <c r="K1534">
        <f>主动技能!Q1537</f>
        <v>0</v>
      </c>
      <c r="L1534">
        <f>主动技能!R1537</f>
        <v>0</v>
      </c>
      <c r="M1534">
        <f>主动技能!S1537</f>
        <v>0</v>
      </c>
      <c r="N1534" t="str">
        <f>IF(主动技能!T1537="","",主动技能!T1537)</f>
        <v/>
      </c>
      <c r="O1534" t="str">
        <f>IF(主动技能!U1537="","",主动技能!U1537)</f>
        <v/>
      </c>
      <c r="P1534">
        <f>主动技能!V1537</f>
        <v>0</v>
      </c>
      <c r="Q1534">
        <f>主动技能!W1537</f>
        <v>0</v>
      </c>
      <c r="R1534">
        <f>主动技能!X1537</f>
        <v>0</v>
      </c>
      <c r="S1534">
        <f>主动技能!Y1537</f>
        <v>50</v>
      </c>
      <c r="T1534">
        <f>主动技能!Z1537</f>
        <v>125</v>
      </c>
      <c r="U1534">
        <f>主动技能!AB1537</f>
        <v>1231</v>
      </c>
      <c r="V1534">
        <f>主动技能!AC1537</f>
        <v>0</v>
      </c>
      <c r="W1534">
        <f>主动技能!AD1537</f>
        <v>0</v>
      </c>
      <c r="X1534" s="1">
        <v>0</v>
      </c>
      <c r="Y1534" s="1">
        <v>0</v>
      </c>
      <c r="Z1534" s="1">
        <v>0</v>
      </c>
    </row>
    <row r="1535" spans="1:26" x14ac:dyDescent="0.15">
      <c r="A1535">
        <f>主动技能!B1538</f>
        <v>1532</v>
      </c>
      <c r="B1535" s="4" t="str">
        <f>主动技能!H1538</f>
        <v>弯月斩</v>
      </c>
      <c r="C1535" s="4" t="str">
        <f>主动技能!I1538</f>
        <v>对敌方1排单位造成125%攻击力（+1516）伤害</v>
      </c>
      <c r="D1535" s="4">
        <f>VLOOKUP(主动技能!J1538,对应表!F:G,2,FALSE)</f>
        <v>1</v>
      </c>
      <c r="E1535" s="4">
        <f>VLOOKUP(主动技能!K1538,对应表!J:K,2,FALSE)</f>
        <v>1</v>
      </c>
      <c r="F1535" s="4">
        <f>VLOOKUP(主动技能!L1538,对应表!N:O,2,FALSE)</f>
        <v>6</v>
      </c>
      <c r="G1535" s="4">
        <f>IF(主动技能!M1538="必中",2,1)</f>
        <v>1</v>
      </c>
      <c r="H1535" s="4">
        <f>主动技能!N1538</f>
        <v>100</v>
      </c>
      <c r="I1535" s="4">
        <f>主动技能!O1538</f>
        <v>100</v>
      </c>
      <c r="J1535">
        <f>主动技能!P1538</f>
        <v>0</v>
      </c>
      <c r="K1535">
        <f>主动技能!Q1538</f>
        <v>0</v>
      </c>
      <c r="L1535">
        <f>主动技能!R1538</f>
        <v>0</v>
      </c>
      <c r="M1535">
        <f>主动技能!S1538</f>
        <v>0</v>
      </c>
      <c r="N1535" t="str">
        <f>IF(主动技能!T1538="","",主动技能!T1538)</f>
        <v/>
      </c>
      <c r="O1535" t="str">
        <f>IF(主动技能!U1538="","",主动技能!U1538)</f>
        <v/>
      </c>
      <c r="P1535">
        <f>主动技能!V1538</f>
        <v>0</v>
      </c>
      <c r="Q1535">
        <f>主动技能!W1538</f>
        <v>0</v>
      </c>
      <c r="R1535">
        <f>主动技能!X1538</f>
        <v>0</v>
      </c>
      <c r="S1535">
        <f>主动技能!Y1538</f>
        <v>50</v>
      </c>
      <c r="T1535">
        <f>主动技能!Z1538</f>
        <v>125</v>
      </c>
      <c r="U1535">
        <f>主动技能!AB1538</f>
        <v>1516</v>
      </c>
      <c r="V1535">
        <f>主动技能!AC1538</f>
        <v>0</v>
      </c>
      <c r="W1535">
        <f>主动技能!AD1538</f>
        <v>0</v>
      </c>
      <c r="X1535" s="1">
        <v>0</v>
      </c>
      <c r="Y1535" s="1">
        <v>0</v>
      </c>
      <c r="Z1535" s="1">
        <v>0</v>
      </c>
    </row>
    <row r="1536" spans="1:26" x14ac:dyDescent="0.15">
      <c r="A1536">
        <f>主动技能!B1539</f>
        <v>1533</v>
      </c>
      <c r="B1536" s="4" t="str">
        <f>主动技能!H1539</f>
        <v>弯月斩</v>
      </c>
      <c r="C1536" s="4" t="str">
        <f>主动技能!I1539</f>
        <v>对敌方1排单位造成125%攻击力（+1867）伤害</v>
      </c>
      <c r="D1536" s="4">
        <f>VLOOKUP(主动技能!J1539,对应表!F:G,2,FALSE)</f>
        <v>1</v>
      </c>
      <c r="E1536" s="4">
        <f>VLOOKUP(主动技能!K1539,对应表!J:K,2,FALSE)</f>
        <v>1</v>
      </c>
      <c r="F1536" s="4">
        <f>VLOOKUP(主动技能!L1539,对应表!N:O,2,FALSE)</f>
        <v>6</v>
      </c>
      <c r="G1536" s="4">
        <f>IF(主动技能!M1539="必中",2,1)</f>
        <v>1</v>
      </c>
      <c r="H1536" s="4">
        <f>主动技能!N1539</f>
        <v>100</v>
      </c>
      <c r="I1536" s="4">
        <f>主动技能!O1539</f>
        <v>100</v>
      </c>
      <c r="J1536">
        <f>主动技能!P1539</f>
        <v>0</v>
      </c>
      <c r="K1536">
        <f>主动技能!Q1539</f>
        <v>0</v>
      </c>
      <c r="L1536">
        <f>主动技能!R1539</f>
        <v>0</v>
      </c>
      <c r="M1536">
        <f>主动技能!S1539</f>
        <v>0</v>
      </c>
      <c r="N1536" t="str">
        <f>IF(主动技能!T1539="","",主动技能!T1539)</f>
        <v/>
      </c>
      <c r="O1536" t="str">
        <f>IF(主动技能!U1539="","",主动技能!U1539)</f>
        <v/>
      </c>
      <c r="P1536">
        <f>主动技能!V1539</f>
        <v>0</v>
      </c>
      <c r="Q1536">
        <f>主动技能!W1539</f>
        <v>0</v>
      </c>
      <c r="R1536">
        <f>主动技能!X1539</f>
        <v>0</v>
      </c>
      <c r="S1536">
        <f>主动技能!Y1539</f>
        <v>50</v>
      </c>
      <c r="T1536">
        <f>主动技能!Z1539</f>
        <v>125</v>
      </c>
      <c r="U1536">
        <f>主动技能!AB1539</f>
        <v>1867</v>
      </c>
      <c r="V1536">
        <f>主动技能!AC1539</f>
        <v>0</v>
      </c>
      <c r="W1536">
        <f>主动技能!AD1539</f>
        <v>0</v>
      </c>
      <c r="X1536" s="1">
        <v>0</v>
      </c>
      <c r="Y1536" s="1">
        <v>0</v>
      </c>
      <c r="Z1536" s="1">
        <v>0</v>
      </c>
    </row>
    <row r="1537" spans="1:26" x14ac:dyDescent="0.15">
      <c r="A1537">
        <f>主动技能!B1540</f>
        <v>1534</v>
      </c>
      <c r="B1537" s="4" t="str">
        <f>主动技能!H1540</f>
        <v>弯月斩</v>
      </c>
      <c r="C1537" s="4" t="str">
        <f>主动技能!I1540</f>
        <v>对敌方1排单位造成125%攻击力（+2299）伤害</v>
      </c>
      <c r="D1537" s="4">
        <f>VLOOKUP(主动技能!J1540,对应表!F:G,2,FALSE)</f>
        <v>1</v>
      </c>
      <c r="E1537" s="4">
        <f>VLOOKUP(主动技能!K1540,对应表!J:K,2,FALSE)</f>
        <v>1</v>
      </c>
      <c r="F1537" s="4">
        <f>VLOOKUP(主动技能!L1540,对应表!N:O,2,FALSE)</f>
        <v>6</v>
      </c>
      <c r="G1537" s="4">
        <f>IF(主动技能!M1540="必中",2,1)</f>
        <v>1</v>
      </c>
      <c r="H1537" s="4">
        <f>主动技能!N1540</f>
        <v>100</v>
      </c>
      <c r="I1537" s="4">
        <f>主动技能!O1540</f>
        <v>100</v>
      </c>
      <c r="J1537">
        <f>主动技能!P1540</f>
        <v>0</v>
      </c>
      <c r="K1537">
        <f>主动技能!Q1540</f>
        <v>0</v>
      </c>
      <c r="L1537">
        <f>主动技能!R1540</f>
        <v>0</v>
      </c>
      <c r="M1537">
        <f>主动技能!S1540</f>
        <v>0</v>
      </c>
      <c r="N1537" t="str">
        <f>IF(主动技能!T1540="","",主动技能!T1540)</f>
        <v/>
      </c>
      <c r="O1537" t="str">
        <f>IF(主动技能!U1540="","",主动技能!U1540)</f>
        <v/>
      </c>
      <c r="P1537">
        <f>主动技能!V1540</f>
        <v>0</v>
      </c>
      <c r="Q1537">
        <f>主动技能!W1540</f>
        <v>0</v>
      </c>
      <c r="R1537">
        <f>主动技能!X1540</f>
        <v>0</v>
      </c>
      <c r="S1537">
        <f>主动技能!Y1540</f>
        <v>50</v>
      </c>
      <c r="T1537">
        <f>主动技能!Z1540</f>
        <v>125</v>
      </c>
      <c r="U1537">
        <f>主动技能!AB1540</f>
        <v>2299</v>
      </c>
      <c r="V1537">
        <f>主动技能!AC1540</f>
        <v>0</v>
      </c>
      <c r="W1537">
        <f>主动技能!AD1540</f>
        <v>0</v>
      </c>
      <c r="X1537" s="1">
        <v>0</v>
      </c>
      <c r="Y1537" s="1">
        <v>0</v>
      </c>
      <c r="Z1537" s="1">
        <v>0</v>
      </c>
    </row>
    <row r="1538" spans="1:26" x14ac:dyDescent="0.15">
      <c r="A1538">
        <f>主动技能!B1541</f>
        <v>1535</v>
      </c>
      <c r="B1538" s="4" t="str">
        <f>主动技能!H1541</f>
        <v>弯月斩</v>
      </c>
      <c r="C1538" s="4" t="str">
        <f>主动技能!I1541</f>
        <v>对敌方1排单位造成125%攻击力（+2831）伤害</v>
      </c>
      <c r="D1538" s="4">
        <f>VLOOKUP(主动技能!J1541,对应表!F:G,2,FALSE)</f>
        <v>1</v>
      </c>
      <c r="E1538" s="4">
        <f>VLOOKUP(主动技能!K1541,对应表!J:K,2,FALSE)</f>
        <v>1</v>
      </c>
      <c r="F1538" s="4">
        <f>VLOOKUP(主动技能!L1541,对应表!N:O,2,FALSE)</f>
        <v>6</v>
      </c>
      <c r="G1538" s="4">
        <f>IF(主动技能!M1541="必中",2,1)</f>
        <v>1</v>
      </c>
      <c r="H1538" s="4">
        <f>主动技能!N1541</f>
        <v>100</v>
      </c>
      <c r="I1538" s="4">
        <f>主动技能!O1541</f>
        <v>100</v>
      </c>
      <c r="J1538">
        <f>主动技能!P1541</f>
        <v>0</v>
      </c>
      <c r="K1538">
        <f>主动技能!Q1541</f>
        <v>0</v>
      </c>
      <c r="L1538">
        <f>主动技能!R1541</f>
        <v>0</v>
      </c>
      <c r="M1538">
        <f>主动技能!S1541</f>
        <v>0</v>
      </c>
      <c r="N1538" t="str">
        <f>IF(主动技能!T1541="","",主动技能!T1541)</f>
        <v/>
      </c>
      <c r="O1538" t="str">
        <f>IF(主动技能!U1541="","",主动技能!U1541)</f>
        <v/>
      </c>
      <c r="P1538">
        <f>主动技能!V1541</f>
        <v>0</v>
      </c>
      <c r="Q1538">
        <f>主动技能!W1541</f>
        <v>0</v>
      </c>
      <c r="R1538">
        <f>主动技能!X1541</f>
        <v>0</v>
      </c>
      <c r="S1538">
        <f>主动技能!Y1541</f>
        <v>50</v>
      </c>
      <c r="T1538">
        <f>主动技能!Z1541</f>
        <v>125</v>
      </c>
      <c r="U1538">
        <f>主动技能!AB1541</f>
        <v>2831</v>
      </c>
      <c r="V1538">
        <f>主动技能!AC1541</f>
        <v>0</v>
      </c>
      <c r="W1538">
        <f>主动技能!AD1541</f>
        <v>0</v>
      </c>
      <c r="X1538" s="1">
        <v>0</v>
      </c>
      <c r="Y1538" s="1">
        <v>0</v>
      </c>
      <c r="Z1538" s="1">
        <v>0</v>
      </c>
    </row>
    <row r="1539" spans="1:26" x14ac:dyDescent="0.15">
      <c r="A1539">
        <f>主动技能!B1542</f>
        <v>1536</v>
      </c>
      <c r="B1539" s="4" t="str">
        <f>主动技能!H1542</f>
        <v>弯月斩</v>
      </c>
      <c r="C1539" s="4" t="str">
        <f>主动技能!I1542</f>
        <v>对敌方1排单位造成125%攻击力（+3486）伤害</v>
      </c>
      <c r="D1539" s="4">
        <f>VLOOKUP(主动技能!J1542,对应表!F:G,2,FALSE)</f>
        <v>1</v>
      </c>
      <c r="E1539" s="4">
        <f>VLOOKUP(主动技能!K1542,对应表!J:K,2,FALSE)</f>
        <v>1</v>
      </c>
      <c r="F1539" s="4">
        <f>VLOOKUP(主动技能!L1542,对应表!N:O,2,FALSE)</f>
        <v>6</v>
      </c>
      <c r="G1539" s="4">
        <f>IF(主动技能!M1542="必中",2,1)</f>
        <v>1</v>
      </c>
      <c r="H1539" s="4">
        <f>主动技能!N1542</f>
        <v>100</v>
      </c>
      <c r="I1539" s="4">
        <f>主动技能!O1542</f>
        <v>100</v>
      </c>
      <c r="J1539">
        <f>主动技能!P1542</f>
        <v>0</v>
      </c>
      <c r="K1539">
        <f>主动技能!Q1542</f>
        <v>0</v>
      </c>
      <c r="L1539">
        <f>主动技能!R1542</f>
        <v>0</v>
      </c>
      <c r="M1539">
        <f>主动技能!S1542</f>
        <v>0</v>
      </c>
      <c r="N1539" t="str">
        <f>IF(主动技能!T1542="","",主动技能!T1542)</f>
        <v/>
      </c>
      <c r="O1539" t="str">
        <f>IF(主动技能!U1542="","",主动技能!U1542)</f>
        <v/>
      </c>
      <c r="P1539">
        <f>主动技能!V1542</f>
        <v>0</v>
      </c>
      <c r="Q1539">
        <f>主动技能!W1542</f>
        <v>0</v>
      </c>
      <c r="R1539">
        <f>主动技能!X1542</f>
        <v>0</v>
      </c>
      <c r="S1539">
        <f>主动技能!Y1542</f>
        <v>50</v>
      </c>
      <c r="T1539">
        <f>主动技能!Z1542</f>
        <v>125</v>
      </c>
      <c r="U1539">
        <f>主动技能!AB1542</f>
        <v>3486</v>
      </c>
      <c r="V1539">
        <f>主动技能!AC1542</f>
        <v>0</v>
      </c>
      <c r="W1539">
        <f>主动技能!AD1542</f>
        <v>0</v>
      </c>
      <c r="X1539" s="1">
        <v>0</v>
      </c>
      <c r="Y1539" s="1">
        <v>0</v>
      </c>
      <c r="Z1539" s="1">
        <v>0</v>
      </c>
    </row>
    <row r="1540" spans="1:26" x14ac:dyDescent="0.15">
      <c r="A1540">
        <f>主动技能!B1543</f>
        <v>1537</v>
      </c>
      <c r="B1540" s="4" t="str">
        <f>主动技能!H1543</f>
        <v>弯月斩</v>
      </c>
      <c r="C1540" s="4" t="str">
        <f>主动技能!I1543</f>
        <v>对敌方1排单位造成125%攻击力（+4292）伤害</v>
      </c>
      <c r="D1540" s="4">
        <f>VLOOKUP(主动技能!J1543,对应表!F:G,2,FALSE)</f>
        <v>1</v>
      </c>
      <c r="E1540" s="4">
        <f>VLOOKUP(主动技能!K1543,对应表!J:K,2,FALSE)</f>
        <v>1</v>
      </c>
      <c r="F1540" s="4">
        <f>VLOOKUP(主动技能!L1543,对应表!N:O,2,FALSE)</f>
        <v>6</v>
      </c>
      <c r="G1540" s="4">
        <f>IF(主动技能!M1543="必中",2,1)</f>
        <v>1</v>
      </c>
      <c r="H1540" s="4">
        <f>主动技能!N1543</f>
        <v>100</v>
      </c>
      <c r="I1540" s="4">
        <f>主动技能!O1543</f>
        <v>100</v>
      </c>
      <c r="J1540">
        <f>主动技能!P1543</f>
        <v>0</v>
      </c>
      <c r="K1540">
        <f>主动技能!Q1543</f>
        <v>0</v>
      </c>
      <c r="L1540">
        <f>主动技能!R1543</f>
        <v>0</v>
      </c>
      <c r="M1540">
        <f>主动技能!S1543</f>
        <v>0</v>
      </c>
      <c r="N1540" t="str">
        <f>IF(主动技能!T1543="","",主动技能!T1543)</f>
        <v/>
      </c>
      <c r="O1540" t="str">
        <f>IF(主动技能!U1543="","",主动技能!U1543)</f>
        <v/>
      </c>
      <c r="P1540">
        <f>主动技能!V1543</f>
        <v>0</v>
      </c>
      <c r="Q1540">
        <f>主动技能!W1543</f>
        <v>0</v>
      </c>
      <c r="R1540">
        <f>主动技能!X1543</f>
        <v>0</v>
      </c>
      <c r="S1540">
        <f>主动技能!Y1543</f>
        <v>50</v>
      </c>
      <c r="T1540">
        <f>主动技能!Z1543</f>
        <v>125</v>
      </c>
      <c r="U1540">
        <f>主动技能!AB1543</f>
        <v>4292</v>
      </c>
      <c r="V1540">
        <f>主动技能!AC1543</f>
        <v>0</v>
      </c>
      <c r="W1540">
        <f>主动技能!AD1543</f>
        <v>0</v>
      </c>
      <c r="X1540" s="1">
        <v>0</v>
      </c>
      <c r="Y1540" s="1">
        <v>0</v>
      </c>
      <c r="Z1540" s="1">
        <v>0</v>
      </c>
    </row>
    <row r="1541" spans="1:26" x14ac:dyDescent="0.15">
      <c r="A1541">
        <f>主动技能!B1544</f>
        <v>1538</v>
      </c>
      <c r="B1541" s="4" t="str">
        <f>主动技能!H1544</f>
        <v>弯月斩</v>
      </c>
      <c r="C1541" s="4" t="str">
        <f>主动技能!I1544</f>
        <v>对敌方1排单位造成125%攻击力（+5285）伤害</v>
      </c>
      <c r="D1541" s="4">
        <f>VLOOKUP(主动技能!J1544,对应表!F:G,2,FALSE)</f>
        <v>1</v>
      </c>
      <c r="E1541" s="4">
        <f>VLOOKUP(主动技能!K1544,对应表!J:K,2,FALSE)</f>
        <v>1</v>
      </c>
      <c r="F1541" s="4">
        <f>VLOOKUP(主动技能!L1544,对应表!N:O,2,FALSE)</f>
        <v>6</v>
      </c>
      <c r="G1541" s="4">
        <f>IF(主动技能!M1544="必中",2,1)</f>
        <v>1</v>
      </c>
      <c r="H1541" s="4">
        <f>主动技能!N1544</f>
        <v>100</v>
      </c>
      <c r="I1541" s="4">
        <f>主动技能!O1544</f>
        <v>100</v>
      </c>
      <c r="J1541">
        <f>主动技能!P1544</f>
        <v>0</v>
      </c>
      <c r="K1541">
        <f>主动技能!Q1544</f>
        <v>0</v>
      </c>
      <c r="L1541">
        <f>主动技能!R1544</f>
        <v>0</v>
      </c>
      <c r="M1541">
        <f>主动技能!S1544</f>
        <v>0</v>
      </c>
      <c r="N1541" t="str">
        <f>IF(主动技能!T1544="","",主动技能!T1544)</f>
        <v/>
      </c>
      <c r="O1541" t="str">
        <f>IF(主动技能!U1544="","",主动技能!U1544)</f>
        <v/>
      </c>
      <c r="P1541">
        <f>主动技能!V1544</f>
        <v>0</v>
      </c>
      <c r="Q1541">
        <f>主动技能!W1544</f>
        <v>0</v>
      </c>
      <c r="R1541">
        <f>主动技能!X1544</f>
        <v>0</v>
      </c>
      <c r="S1541">
        <f>主动技能!Y1544</f>
        <v>50</v>
      </c>
      <c r="T1541">
        <f>主动技能!Z1544</f>
        <v>125</v>
      </c>
      <c r="U1541">
        <f>主动技能!AB1544</f>
        <v>5285</v>
      </c>
      <c r="V1541">
        <f>主动技能!AC1544</f>
        <v>0</v>
      </c>
      <c r="W1541">
        <f>主动技能!AD1544</f>
        <v>0</v>
      </c>
      <c r="X1541" s="1">
        <v>0</v>
      </c>
      <c r="Y1541" s="1">
        <v>0</v>
      </c>
      <c r="Z1541" s="1">
        <v>0</v>
      </c>
    </row>
    <row r="1542" spans="1:26" x14ac:dyDescent="0.15">
      <c r="A1542">
        <f>主动技能!B1545</f>
        <v>1539</v>
      </c>
      <c r="B1542" s="4" t="str">
        <f>主动技能!H1545</f>
        <v>弯月斩</v>
      </c>
      <c r="C1542" s="4" t="str">
        <f>主动技能!I1545</f>
        <v>对敌方1排单位造成125%攻击力（+6507）伤害</v>
      </c>
      <c r="D1542" s="4">
        <f>VLOOKUP(主动技能!J1545,对应表!F:G,2,FALSE)</f>
        <v>1</v>
      </c>
      <c r="E1542" s="4">
        <f>VLOOKUP(主动技能!K1545,对应表!J:K,2,FALSE)</f>
        <v>1</v>
      </c>
      <c r="F1542" s="4">
        <f>VLOOKUP(主动技能!L1545,对应表!N:O,2,FALSE)</f>
        <v>6</v>
      </c>
      <c r="G1542" s="4">
        <f>IF(主动技能!M1545="必中",2,1)</f>
        <v>1</v>
      </c>
      <c r="H1542" s="4">
        <f>主动技能!N1545</f>
        <v>100</v>
      </c>
      <c r="I1542" s="4">
        <f>主动技能!O1545</f>
        <v>100</v>
      </c>
      <c r="J1542">
        <f>主动技能!P1545</f>
        <v>0</v>
      </c>
      <c r="K1542">
        <f>主动技能!Q1545</f>
        <v>0</v>
      </c>
      <c r="L1542">
        <f>主动技能!R1545</f>
        <v>0</v>
      </c>
      <c r="M1542">
        <f>主动技能!S1545</f>
        <v>0</v>
      </c>
      <c r="N1542" t="str">
        <f>IF(主动技能!T1545="","",主动技能!T1545)</f>
        <v/>
      </c>
      <c r="O1542" t="str">
        <f>IF(主动技能!U1545="","",主动技能!U1545)</f>
        <v/>
      </c>
      <c r="P1542">
        <f>主动技能!V1545</f>
        <v>0</v>
      </c>
      <c r="Q1542">
        <f>主动技能!W1545</f>
        <v>0</v>
      </c>
      <c r="R1542">
        <f>主动技能!X1545</f>
        <v>0</v>
      </c>
      <c r="S1542">
        <f>主动技能!Y1545</f>
        <v>50</v>
      </c>
      <c r="T1542">
        <f>主动技能!Z1545</f>
        <v>125</v>
      </c>
      <c r="U1542">
        <f>主动技能!AB1545</f>
        <v>6507</v>
      </c>
      <c r="V1542">
        <f>主动技能!AC1545</f>
        <v>0</v>
      </c>
      <c r="W1542">
        <f>主动技能!AD1545</f>
        <v>0</v>
      </c>
      <c r="X1542" s="1">
        <v>0</v>
      </c>
      <c r="Y1542" s="1">
        <v>0</v>
      </c>
      <c r="Z1542" s="1">
        <v>0</v>
      </c>
    </row>
    <row r="1543" spans="1:26" x14ac:dyDescent="0.15">
      <c r="A1543">
        <f>主动技能!B1546</f>
        <v>1540</v>
      </c>
      <c r="B1543" s="4" t="str">
        <f>主动技能!H1546</f>
        <v>弯月斩</v>
      </c>
      <c r="C1543" s="4" t="str">
        <f>主动技能!I1546</f>
        <v>对敌方1排单位造成125%攻击力（+8011）伤害</v>
      </c>
      <c r="D1543" s="4">
        <f>VLOOKUP(主动技能!J1546,对应表!F:G,2,FALSE)</f>
        <v>1</v>
      </c>
      <c r="E1543" s="4">
        <f>VLOOKUP(主动技能!K1546,对应表!J:K,2,FALSE)</f>
        <v>1</v>
      </c>
      <c r="F1543" s="4">
        <f>VLOOKUP(主动技能!L1546,对应表!N:O,2,FALSE)</f>
        <v>6</v>
      </c>
      <c r="G1543" s="4">
        <f>IF(主动技能!M1546="必中",2,1)</f>
        <v>1</v>
      </c>
      <c r="H1543" s="4">
        <f>主动技能!N1546</f>
        <v>100</v>
      </c>
      <c r="I1543" s="4">
        <f>主动技能!O1546</f>
        <v>100</v>
      </c>
      <c r="J1543">
        <f>主动技能!P1546</f>
        <v>0</v>
      </c>
      <c r="K1543">
        <f>主动技能!Q1546</f>
        <v>0</v>
      </c>
      <c r="L1543">
        <f>主动技能!R1546</f>
        <v>0</v>
      </c>
      <c r="M1543">
        <f>主动技能!S1546</f>
        <v>0</v>
      </c>
      <c r="N1543" t="str">
        <f>IF(主动技能!T1546="","",主动技能!T1546)</f>
        <v/>
      </c>
      <c r="O1543" t="str">
        <f>IF(主动技能!U1546="","",主动技能!U1546)</f>
        <v/>
      </c>
      <c r="P1543">
        <f>主动技能!V1546</f>
        <v>0</v>
      </c>
      <c r="Q1543">
        <f>主动技能!W1546</f>
        <v>0</v>
      </c>
      <c r="R1543">
        <f>主动技能!X1546</f>
        <v>0</v>
      </c>
      <c r="S1543">
        <f>主动技能!Y1546</f>
        <v>50</v>
      </c>
      <c r="T1543">
        <f>主动技能!Z1546</f>
        <v>125</v>
      </c>
      <c r="U1543">
        <f>主动技能!AB1546</f>
        <v>8011</v>
      </c>
      <c r="V1543">
        <f>主动技能!AC1546</f>
        <v>0</v>
      </c>
      <c r="W1543">
        <f>主动技能!AD1546</f>
        <v>0</v>
      </c>
      <c r="X1543" s="1">
        <v>0</v>
      </c>
      <c r="Y1543" s="1">
        <v>0</v>
      </c>
      <c r="Z1543" s="1">
        <v>0</v>
      </c>
    </row>
    <row r="1544" spans="1:26" x14ac:dyDescent="0.15">
      <c r="A1544">
        <f>主动技能!B1547</f>
        <v>1541</v>
      </c>
      <c r="B1544" s="4" t="str">
        <f>主动技能!H1547</f>
        <v>狂龙刺</v>
      </c>
      <c r="C1544" s="4" t="str">
        <f>主动技能!I1547</f>
        <v>对敌方造成125%（+118）贯穿伤害并概率混乱。</v>
      </c>
      <c r="D1544" s="4">
        <f>VLOOKUP(主动技能!J1547,对应表!F:G,2,FALSE)</f>
        <v>1</v>
      </c>
      <c r="E1544" s="4">
        <f>VLOOKUP(主动技能!K1547,对应表!J:K,2,FALSE)</f>
        <v>1</v>
      </c>
      <c r="F1544" s="4">
        <f>VLOOKUP(主动技能!L1547,对应表!N:O,2,FALSE)</f>
        <v>5</v>
      </c>
      <c r="G1544" s="4">
        <f>IF(主动技能!M1547="必中",2,1)</f>
        <v>1</v>
      </c>
      <c r="H1544" s="4">
        <f>主动技能!N1547</f>
        <v>100</v>
      </c>
      <c r="I1544" s="4">
        <f>主动技能!O1547</f>
        <v>100</v>
      </c>
      <c r="J1544">
        <f>主动技能!P1547</f>
        <v>0</v>
      </c>
      <c r="K1544">
        <f>主动技能!Q1547</f>
        <v>0</v>
      </c>
      <c r="L1544">
        <f>主动技能!R1547</f>
        <v>0</v>
      </c>
      <c r="M1544">
        <f>主动技能!S1547</f>
        <v>0</v>
      </c>
      <c r="N1544" t="str">
        <f>IF(主动技能!T1547="","",主动技能!T1547)</f>
        <v/>
      </c>
      <c r="O1544" t="str">
        <f>IF(主动技能!U1547="","",主动技能!U1547)</f>
        <v>87:30:2:0</v>
      </c>
      <c r="P1544">
        <f>主动技能!V1547</f>
        <v>0</v>
      </c>
      <c r="Q1544">
        <f>主动技能!W1547</f>
        <v>0</v>
      </c>
      <c r="R1544">
        <f>主动技能!X1547</f>
        <v>0</v>
      </c>
      <c r="S1544">
        <f>主动技能!Y1547</f>
        <v>100</v>
      </c>
      <c r="T1544">
        <f>主动技能!Z1547</f>
        <v>125</v>
      </c>
      <c r="U1544">
        <f>主动技能!AB1547</f>
        <v>118</v>
      </c>
      <c r="V1544">
        <f>主动技能!AC1547</f>
        <v>0</v>
      </c>
      <c r="W1544">
        <f>主动技能!AD1547</f>
        <v>0</v>
      </c>
      <c r="X1544" s="1">
        <v>0</v>
      </c>
      <c r="Y1544" s="1">
        <v>0</v>
      </c>
      <c r="Z1544" s="1">
        <v>0</v>
      </c>
    </row>
    <row r="1545" spans="1:26" x14ac:dyDescent="0.15">
      <c r="A1545">
        <f>主动技能!B1548</f>
        <v>1542</v>
      </c>
      <c r="B1545" s="4" t="str">
        <f>主动技能!H1548</f>
        <v>狂龙刺</v>
      </c>
      <c r="C1545" s="4" t="str">
        <f>主动技能!I1548</f>
        <v>对敌方造成125%（+175）贯穿伤害并概率混乱。</v>
      </c>
      <c r="D1545" s="4">
        <f>VLOOKUP(主动技能!J1548,对应表!F:G,2,FALSE)</f>
        <v>1</v>
      </c>
      <c r="E1545" s="4">
        <f>VLOOKUP(主动技能!K1548,对应表!J:K,2,FALSE)</f>
        <v>1</v>
      </c>
      <c r="F1545" s="4">
        <f>VLOOKUP(主动技能!L1548,对应表!N:O,2,FALSE)</f>
        <v>5</v>
      </c>
      <c r="G1545" s="4">
        <f>IF(主动技能!M1548="必中",2,1)</f>
        <v>1</v>
      </c>
      <c r="H1545" s="4">
        <f>主动技能!N1548</f>
        <v>100</v>
      </c>
      <c r="I1545" s="4">
        <f>主动技能!O1548</f>
        <v>100</v>
      </c>
      <c r="J1545">
        <f>主动技能!P1548</f>
        <v>0</v>
      </c>
      <c r="K1545">
        <f>主动技能!Q1548</f>
        <v>0</v>
      </c>
      <c r="L1545">
        <f>主动技能!R1548</f>
        <v>0</v>
      </c>
      <c r="M1545">
        <f>主动技能!S1548</f>
        <v>0</v>
      </c>
      <c r="N1545" t="str">
        <f>IF(主动技能!T1548="","",主动技能!T1548)</f>
        <v/>
      </c>
      <c r="O1545" t="str">
        <f>IF(主动技能!U1548="","",主动技能!U1548)</f>
        <v>87:30:2:0</v>
      </c>
      <c r="P1545">
        <f>主动技能!V1548</f>
        <v>0</v>
      </c>
      <c r="Q1545">
        <f>主动技能!W1548</f>
        <v>0</v>
      </c>
      <c r="R1545">
        <f>主动技能!X1548</f>
        <v>0</v>
      </c>
      <c r="S1545">
        <f>主动技能!Y1548</f>
        <v>100</v>
      </c>
      <c r="T1545">
        <f>主动技能!Z1548</f>
        <v>125</v>
      </c>
      <c r="U1545">
        <f>主动技能!AB1548</f>
        <v>175</v>
      </c>
      <c r="V1545">
        <f>主动技能!AC1548</f>
        <v>0</v>
      </c>
      <c r="W1545">
        <f>主动技能!AD1548</f>
        <v>0</v>
      </c>
      <c r="X1545" s="1">
        <v>0</v>
      </c>
      <c r="Y1545" s="1">
        <v>0</v>
      </c>
      <c r="Z1545" s="1">
        <v>0</v>
      </c>
    </row>
    <row r="1546" spans="1:26" x14ac:dyDescent="0.15">
      <c r="A1546">
        <f>主动技能!B1549</f>
        <v>1543</v>
      </c>
      <c r="B1546" s="4" t="str">
        <f>主动技能!H1549</f>
        <v>狂龙刺</v>
      </c>
      <c r="C1546" s="4" t="str">
        <f>主动技能!I1549</f>
        <v>对敌方造成125%（+231）贯穿伤害并概率混乱。</v>
      </c>
      <c r="D1546" s="4">
        <f>VLOOKUP(主动技能!J1549,对应表!F:G,2,FALSE)</f>
        <v>1</v>
      </c>
      <c r="E1546" s="4">
        <f>VLOOKUP(主动技能!K1549,对应表!J:K,2,FALSE)</f>
        <v>1</v>
      </c>
      <c r="F1546" s="4">
        <f>VLOOKUP(主动技能!L1549,对应表!N:O,2,FALSE)</f>
        <v>5</v>
      </c>
      <c r="G1546" s="4">
        <f>IF(主动技能!M1549="必中",2,1)</f>
        <v>1</v>
      </c>
      <c r="H1546" s="4">
        <f>主动技能!N1549</f>
        <v>100</v>
      </c>
      <c r="I1546" s="4">
        <f>主动技能!O1549</f>
        <v>100</v>
      </c>
      <c r="J1546">
        <f>主动技能!P1549</f>
        <v>0</v>
      </c>
      <c r="K1546">
        <f>主动技能!Q1549</f>
        <v>0</v>
      </c>
      <c r="L1546">
        <f>主动技能!R1549</f>
        <v>0</v>
      </c>
      <c r="M1546">
        <f>主动技能!S1549</f>
        <v>0</v>
      </c>
      <c r="N1546" t="str">
        <f>IF(主动技能!T1549="","",主动技能!T1549)</f>
        <v/>
      </c>
      <c r="O1546" t="str">
        <f>IF(主动技能!U1549="","",主动技能!U1549)</f>
        <v>87:30:2:0</v>
      </c>
      <c r="P1546">
        <f>主动技能!V1549</f>
        <v>0</v>
      </c>
      <c r="Q1546">
        <f>主动技能!W1549</f>
        <v>0</v>
      </c>
      <c r="R1546">
        <f>主动技能!X1549</f>
        <v>0</v>
      </c>
      <c r="S1546">
        <f>主动技能!Y1549</f>
        <v>100</v>
      </c>
      <c r="T1546">
        <f>主动技能!Z1549</f>
        <v>125</v>
      </c>
      <c r="U1546">
        <f>主动技能!AB1549</f>
        <v>231</v>
      </c>
      <c r="V1546">
        <f>主动技能!AC1549</f>
        <v>0</v>
      </c>
      <c r="W1546">
        <f>主动技能!AD1549</f>
        <v>0</v>
      </c>
      <c r="X1546" s="1">
        <v>0</v>
      </c>
      <c r="Y1546" s="1">
        <v>0</v>
      </c>
      <c r="Z1546" s="1">
        <v>0</v>
      </c>
    </row>
    <row r="1547" spans="1:26" x14ac:dyDescent="0.15">
      <c r="A1547">
        <f>主动技能!B1550</f>
        <v>1544</v>
      </c>
      <c r="B1547" s="4" t="str">
        <f>主动技能!H1550</f>
        <v>狂龙刺</v>
      </c>
      <c r="C1547" s="4" t="str">
        <f>主动技能!I1550</f>
        <v>对敌方造成125%（+287）贯穿伤害并概率混乱。</v>
      </c>
      <c r="D1547" s="4">
        <f>VLOOKUP(主动技能!J1550,对应表!F:G,2,FALSE)</f>
        <v>1</v>
      </c>
      <c r="E1547" s="4">
        <f>VLOOKUP(主动技能!K1550,对应表!J:K,2,FALSE)</f>
        <v>1</v>
      </c>
      <c r="F1547" s="4">
        <f>VLOOKUP(主动技能!L1550,对应表!N:O,2,FALSE)</f>
        <v>5</v>
      </c>
      <c r="G1547" s="4">
        <f>IF(主动技能!M1550="必中",2,1)</f>
        <v>1</v>
      </c>
      <c r="H1547" s="4">
        <f>主动技能!N1550</f>
        <v>100</v>
      </c>
      <c r="I1547" s="4">
        <f>主动技能!O1550</f>
        <v>100</v>
      </c>
      <c r="J1547">
        <f>主动技能!P1550</f>
        <v>0</v>
      </c>
      <c r="K1547">
        <f>主动技能!Q1550</f>
        <v>0</v>
      </c>
      <c r="L1547">
        <f>主动技能!R1550</f>
        <v>0</v>
      </c>
      <c r="M1547">
        <f>主动技能!S1550</f>
        <v>0</v>
      </c>
      <c r="N1547" t="str">
        <f>IF(主动技能!T1550="","",主动技能!T1550)</f>
        <v/>
      </c>
      <c r="O1547" t="str">
        <f>IF(主动技能!U1550="","",主动技能!U1550)</f>
        <v>87:30:2:0</v>
      </c>
      <c r="P1547">
        <f>主动技能!V1550</f>
        <v>0</v>
      </c>
      <c r="Q1547">
        <f>主动技能!W1550</f>
        <v>0</v>
      </c>
      <c r="R1547">
        <f>主动技能!X1550</f>
        <v>0</v>
      </c>
      <c r="S1547">
        <f>主动技能!Y1550</f>
        <v>100</v>
      </c>
      <c r="T1547">
        <f>主动技能!Z1550</f>
        <v>125</v>
      </c>
      <c r="U1547">
        <f>主动技能!AB1550</f>
        <v>287</v>
      </c>
      <c r="V1547">
        <f>主动技能!AC1550</f>
        <v>0</v>
      </c>
      <c r="W1547">
        <f>主动技能!AD1550</f>
        <v>0</v>
      </c>
      <c r="X1547" s="1">
        <v>0</v>
      </c>
      <c r="Y1547" s="1">
        <v>0</v>
      </c>
      <c r="Z1547" s="1">
        <v>0</v>
      </c>
    </row>
    <row r="1548" spans="1:26" x14ac:dyDescent="0.15">
      <c r="A1548">
        <f>主动技能!B1551</f>
        <v>1545</v>
      </c>
      <c r="B1548" s="4" t="str">
        <f>主动技能!H1551</f>
        <v>狂龙刺</v>
      </c>
      <c r="C1548" s="4" t="str">
        <f>主动技能!I1551</f>
        <v>对敌方造成125%（+353）贯穿伤害并概率混乱。</v>
      </c>
      <c r="D1548" s="4">
        <f>VLOOKUP(主动技能!J1551,对应表!F:G,2,FALSE)</f>
        <v>1</v>
      </c>
      <c r="E1548" s="4">
        <f>VLOOKUP(主动技能!K1551,对应表!J:K,2,FALSE)</f>
        <v>1</v>
      </c>
      <c r="F1548" s="4">
        <f>VLOOKUP(主动技能!L1551,对应表!N:O,2,FALSE)</f>
        <v>5</v>
      </c>
      <c r="G1548" s="4">
        <f>IF(主动技能!M1551="必中",2,1)</f>
        <v>1</v>
      </c>
      <c r="H1548" s="4">
        <f>主动技能!N1551</f>
        <v>100</v>
      </c>
      <c r="I1548" s="4">
        <f>主动技能!O1551</f>
        <v>100</v>
      </c>
      <c r="J1548">
        <f>主动技能!P1551</f>
        <v>0</v>
      </c>
      <c r="K1548">
        <f>主动技能!Q1551</f>
        <v>0</v>
      </c>
      <c r="L1548">
        <f>主动技能!R1551</f>
        <v>0</v>
      </c>
      <c r="M1548">
        <f>主动技能!S1551</f>
        <v>0</v>
      </c>
      <c r="N1548" t="str">
        <f>IF(主动技能!T1551="","",主动技能!T1551)</f>
        <v/>
      </c>
      <c r="O1548" t="str">
        <f>IF(主动技能!U1551="","",主动技能!U1551)</f>
        <v>87:30:2:0</v>
      </c>
      <c r="P1548">
        <f>主动技能!V1551</f>
        <v>0</v>
      </c>
      <c r="Q1548">
        <f>主动技能!W1551</f>
        <v>0</v>
      </c>
      <c r="R1548">
        <f>主动技能!X1551</f>
        <v>0</v>
      </c>
      <c r="S1548">
        <f>主动技能!Y1551</f>
        <v>100</v>
      </c>
      <c r="T1548">
        <f>主动技能!Z1551</f>
        <v>125</v>
      </c>
      <c r="U1548">
        <f>主动技能!AB1551</f>
        <v>353</v>
      </c>
      <c r="V1548">
        <f>主动技能!AC1551</f>
        <v>0</v>
      </c>
      <c r="W1548">
        <f>主动技能!AD1551</f>
        <v>0</v>
      </c>
      <c r="X1548" s="1">
        <v>0</v>
      </c>
      <c r="Y1548" s="1">
        <v>0</v>
      </c>
      <c r="Z1548" s="1">
        <v>0</v>
      </c>
    </row>
    <row r="1549" spans="1:26" x14ac:dyDescent="0.15">
      <c r="A1549">
        <f>主动技能!B1552</f>
        <v>1546</v>
      </c>
      <c r="B1549" s="4" t="str">
        <f>主动技能!H1552</f>
        <v>狂龙刺</v>
      </c>
      <c r="C1549" s="4" t="str">
        <f>主动技能!I1552</f>
        <v>对敌方造成125%（+435）贯穿伤害并概率混乱。</v>
      </c>
      <c r="D1549" s="4">
        <f>VLOOKUP(主动技能!J1552,对应表!F:G,2,FALSE)</f>
        <v>1</v>
      </c>
      <c r="E1549" s="4">
        <f>VLOOKUP(主动技能!K1552,对应表!J:K,2,FALSE)</f>
        <v>1</v>
      </c>
      <c r="F1549" s="4">
        <f>VLOOKUP(主动技能!L1552,对应表!N:O,2,FALSE)</f>
        <v>5</v>
      </c>
      <c r="G1549" s="4">
        <f>IF(主动技能!M1552="必中",2,1)</f>
        <v>1</v>
      </c>
      <c r="H1549" s="4">
        <f>主动技能!N1552</f>
        <v>100</v>
      </c>
      <c r="I1549" s="4">
        <f>主动技能!O1552</f>
        <v>100</v>
      </c>
      <c r="J1549">
        <f>主动技能!P1552</f>
        <v>0</v>
      </c>
      <c r="K1549">
        <f>主动技能!Q1552</f>
        <v>0</v>
      </c>
      <c r="L1549">
        <f>主动技能!R1552</f>
        <v>0</v>
      </c>
      <c r="M1549">
        <f>主动技能!S1552</f>
        <v>0</v>
      </c>
      <c r="N1549" t="str">
        <f>IF(主动技能!T1552="","",主动技能!T1552)</f>
        <v/>
      </c>
      <c r="O1549" t="str">
        <f>IF(主动技能!U1552="","",主动技能!U1552)</f>
        <v>87:30:2:0</v>
      </c>
      <c r="P1549">
        <f>主动技能!V1552</f>
        <v>0</v>
      </c>
      <c r="Q1549">
        <f>主动技能!W1552</f>
        <v>0</v>
      </c>
      <c r="R1549">
        <f>主动技能!X1552</f>
        <v>0</v>
      </c>
      <c r="S1549">
        <f>主动技能!Y1552</f>
        <v>100</v>
      </c>
      <c r="T1549">
        <f>主动技能!Z1552</f>
        <v>125</v>
      </c>
      <c r="U1549">
        <f>主动技能!AB1552</f>
        <v>435</v>
      </c>
      <c r="V1549">
        <f>主动技能!AC1552</f>
        <v>0</v>
      </c>
      <c r="W1549">
        <f>主动技能!AD1552</f>
        <v>0</v>
      </c>
      <c r="X1549" s="1">
        <v>0</v>
      </c>
      <c r="Y1549" s="1">
        <v>0</v>
      </c>
      <c r="Z1549" s="1">
        <v>0</v>
      </c>
    </row>
    <row r="1550" spans="1:26" x14ac:dyDescent="0.15">
      <c r="A1550">
        <f>主动技能!B1553</f>
        <v>1547</v>
      </c>
      <c r="B1550" s="4" t="str">
        <f>主动技能!H1553</f>
        <v>狂龙刺</v>
      </c>
      <c r="C1550" s="4" t="str">
        <f>主动技能!I1553</f>
        <v>对敌方造成125%（+535）贯穿伤害并概率混乱。</v>
      </c>
      <c r="D1550" s="4">
        <f>VLOOKUP(主动技能!J1553,对应表!F:G,2,FALSE)</f>
        <v>1</v>
      </c>
      <c r="E1550" s="4">
        <f>VLOOKUP(主动技能!K1553,对应表!J:K,2,FALSE)</f>
        <v>1</v>
      </c>
      <c r="F1550" s="4">
        <f>VLOOKUP(主动技能!L1553,对应表!N:O,2,FALSE)</f>
        <v>5</v>
      </c>
      <c r="G1550" s="4">
        <f>IF(主动技能!M1553="必中",2,1)</f>
        <v>1</v>
      </c>
      <c r="H1550" s="4">
        <f>主动技能!N1553</f>
        <v>100</v>
      </c>
      <c r="I1550" s="4">
        <f>主动技能!O1553</f>
        <v>100</v>
      </c>
      <c r="J1550">
        <f>主动技能!P1553</f>
        <v>0</v>
      </c>
      <c r="K1550">
        <f>主动技能!Q1553</f>
        <v>0</v>
      </c>
      <c r="L1550">
        <f>主动技能!R1553</f>
        <v>0</v>
      </c>
      <c r="M1550">
        <f>主动技能!S1553</f>
        <v>0</v>
      </c>
      <c r="N1550" t="str">
        <f>IF(主动技能!T1553="","",主动技能!T1553)</f>
        <v/>
      </c>
      <c r="O1550" t="str">
        <f>IF(主动技能!U1553="","",主动技能!U1553)</f>
        <v>87:30:2:0</v>
      </c>
      <c r="P1550">
        <f>主动技能!V1553</f>
        <v>0</v>
      </c>
      <c r="Q1550">
        <f>主动技能!W1553</f>
        <v>0</v>
      </c>
      <c r="R1550">
        <f>主动技能!X1553</f>
        <v>0</v>
      </c>
      <c r="S1550">
        <f>主动技能!Y1553</f>
        <v>100</v>
      </c>
      <c r="T1550">
        <f>主动技能!Z1553</f>
        <v>125</v>
      </c>
      <c r="U1550">
        <f>主动技能!AB1553</f>
        <v>535</v>
      </c>
      <c r="V1550">
        <f>主动技能!AC1553</f>
        <v>0</v>
      </c>
      <c r="W1550">
        <f>主动技能!AD1553</f>
        <v>0</v>
      </c>
      <c r="X1550" s="1">
        <v>0</v>
      </c>
      <c r="Y1550" s="1">
        <v>0</v>
      </c>
      <c r="Z1550" s="1">
        <v>0</v>
      </c>
    </row>
    <row r="1551" spans="1:26" x14ac:dyDescent="0.15">
      <c r="A1551">
        <f>主动技能!B1554</f>
        <v>1548</v>
      </c>
      <c r="B1551" s="4" t="str">
        <f>主动技能!H1554</f>
        <v>狂龙刺</v>
      </c>
      <c r="C1551" s="4" t="str">
        <f>主动技能!I1554</f>
        <v>对敌方造成125%（+660）贯穿伤害并概率混乱。</v>
      </c>
      <c r="D1551" s="4">
        <f>VLOOKUP(主动技能!J1554,对应表!F:G,2,FALSE)</f>
        <v>1</v>
      </c>
      <c r="E1551" s="4">
        <f>VLOOKUP(主动技能!K1554,对应表!J:K,2,FALSE)</f>
        <v>1</v>
      </c>
      <c r="F1551" s="4">
        <f>VLOOKUP(主动技能!L1554,对应表!N:O,2,FALSE)</f>
        <v>5</v>
      </c>
      <c r="G1551" s="4">
        <f>IF(主动技能!M1554="必中",2,1)</f>
        <v>1</v>
      </c>
      <c r="H1551" s="4">
        <f>主动技能!N1554</f>
        <v>100</v>
      </c>
      <c r="I1551" s="4">
        <f>主动技能!O1554</f>
        <v>100</v>
      </c>
      <c r="J1551">
        <f>主动技能!P1554</f>
        <v>0</v>
      </c>
      <c r="K1551">
        <f>主动技能!Q1554</f>
        <v>0</v>
      </c>
      <c r="L1551">
        <f>主动技能!R1554</f>
        <v>0</v>
      </c>
      <c r="M1551">
        <f>主动技能!S1554</f>
        <v>0</v>
      </c>
      <c r="N1551" t="str">
        <f>IF(主动技能!T1554="","",主动技能!T1554)</f>
        <v/>
      </c>
      <c r="O1551" t="str">
        <f>IF(主动技能!U1554="","",主动技能!U1554)</f>
        <v>87:30:2:0</v>
      </c>
      <c r="P1551">
        <f>主动技能!V1554</f>
        <v>0</v>
      </c>
      <c r="Q1551">
        <f>主动技能!W1554</f>
        <v>0</v>
      </c>
      <c r="R1551">
        <f>主动技能!X1554</f>
        <v>0</v>
      </c>
      <c r="S1551">
        <f>主动技能!Y1554</f>
        <v>100</v>
      </c>
      <c r="T1551">
        <f>主动技能!Z1554</f>
        <v>125</v>
      </c>
      <c r="U1551">
        <f>主动技能!AB1554</f>
        <v>660</v>
      </c>
      <c r="V1551">
        <f>主动技能!AC1554</f>
        <v>0</v>
      </c>
      <c r="W1551">
        <f>主动技能!AD1554</f>
        <v>0</v>
      </c>
      <c r="X1551" s="1">
        <v>0</v>
      </c>
      <c r="Y1551" s="1">
        <v>0</v>
      </c>
      <c r="Z1551" s="1">
        <v>0</v>
      </c>
    </row>
    <row r="1552" spans="1:26" x14ac:dyDescent="0.15">
      <c r="A1552">
        <f>主动技能!B1555</f>
        <v>1549</v>
      </c>
      <c r="B1552" s="4" t="str">
        <f>主动技能!H1555</f>
        <v>狂龙刺</v>
      </c>
      <c r="C1552" s="4" t="str">
        <f>主动技能!I1555</f>
        <v>对敌方造成125%（+812）贯穿伤害并概率混乱。</v>
      </c>
      <c r="D1552" s="4">
        <f>VLOOKUP(主动技能!J1555,对应表!F:G,2,FALSE)</f>
        <v>1</v>
      </c>
      <c r="E1552" s="4">
        <f>VLOOKUP(主动技能!K1555,对应表!J:K,2,FALSE)</f>
        <v>1</v>
      </c>
      <c r="F1552" s="4">
        <f>VLOOKUP(主动技能!L1555,对应表!N:O,2,FALSE)</f>
        <v>5</v>
      </c>
      <c r="G1552" s="4">
        <f>IF(主动技能!M1555="必中",2,1)</f>
        <v>1</v>
      </c>
      <c r="H1552" s="4">
        <f>主动技能!N1555</f>
        <v>100</v>
      </c>
      <c r="I1552" s="4">
        <f>主动技能!O1555</f>
        <v>100</v>
      </c>
      <c r="J1552">
        <f>主动技能!P1555</f>
        <v>0</v>
      </c>
      <c r="K1552">
        <f>主动技能!Q1555</f>
        <v>0</v>
      </c>
      <c r="L1552">
        <f>主动技能!R1555</f>
        <v>0</v>
      </c>
      <c r="M1552">
        <f>主动技能!S1555</f>
        <v>0</v>
      </c>
      <c r="N1552" t="str">
        <f>IF(主动技能!T1555="","",主动技能!T1555)</f>
        <v/>
      </c>
      <c r="O1552" t="str">
        <f>IF(主动技能!U1555="","",主动技能!U1555)</f>
        <v>87:30:2:0</v>
      </c>
      <c r="P1552">
        <f>主动技能!V1555</f>
        <v>0</v>
      </c>
      <c r="Q1552">
        <f>主动技能!W1555</f>
        <v>0</v>
      </c>
      <c r="R1552">
        <f>主动技能!X1555</f>
        <v>0</v>
      </c>
      <c r="S1552">
        <f>主动技能!Y1555</f>
        <v>100</v>
      </c>
      <c r="T1552">
        <f>主动技能!Z1555</f>
        <v>125</v>
      </c>
      <c r="U1552">
        <f>主动技能!AB1555</f>
        <v>812</v>
      </c>
      <c r="V1552">
        <f>主动技能!AC1555</f>
        <v>0</v>
      </c>
      <c r="W1552">
        <f>主动技能!AD1555</f>
        <v>0</v>
      </c>
      <c r="X1552" s="1">
        <v>0</v>
      </c>
      <c r="Y1552" s="1">
        <v>0</v>
      </c>
      <c r="Z1552" s="1">
        <v>0</v>
      </c>
    </row>
    <row r="1553" spans="1:26" x14ac:dyDescent="0.15">
      <c r="A1553">
        <f>主动技能!B1556</f>
        <v>1550</v>
      </c>
      <c r="B1553" s="4" t="str">
        <f>主动技能!H1556</f>
        <v>狂龙刺</v>
      </c>
      <c r="C1553" s="4" t="str">
        <f>主动技能!I1556</f>
        <v>对敌方造成125%（+1000）贯穿伤害并概率混乱。</v>
      </c>
      <c r="D1553" s="4">
        <f>VLOOKUP(主动技能!J1556,对应表!F:G,2,FALSE)</f>
        <v>1</v>
      </c>
      <c r="E1553" s="4">
        <f>VLOOKUP(主动技能!K1556,对应表!J:K,2,FALSE)</f>
        <v>1</v>
      </c>
      <c r="F1553" s="4">
        <f>VLOOKUP(主动技能!L1556,对应表!N:O,2,FALSE)</f>
        <v>5</v>
      </c>
      <c r="G1553" s="4">
        <f>IF(主动技能!M1556="必中",2,1)</f>
        <v>1</v>
      </c>
      <c r="H1553" s="4">
        <f>主动技能!N1556</f>
        <v>100</v>
      </c>
      <c r="I1553" s="4">
        <f>主动技能!O1556</f>
        <v>100</v>
      </c>
      <c r="J1553">
        <f>主动技能!P1556</f>
        <v>0</v>
      </c>
      <c r="K1553">
        <f>主动技能!Q1556</f>
        <v>0</v>
      </c>
      <c r="L1553">
        <f>主动技能!R1556</f>
        <v>0</v>
      </c>
      <c r="M1553">
        <f>主动技能!S1556</f>
        <v>0</v>
      </c>
      <c r="N1553" t="str">
        <f>IF(主动技能!T1556="","",主动技能!T1556)</f>
        <v/>
      </c>
      <c r="O1553" t="str">
        <f>IF(主动技能!U1556="","",主动技能!U1556)</f>
        <v>87:30:2:0</v>
      </c>
      <c r="P1553">
        <f>主动技能!V1556</f>
        <v>0</v>
      </c>
      <c r="Q1553">
        <f>主动技能!W1556</f>
        <v>0</v>
      </c>
      <c r="R1553">
        <f>主动技能!X1556</f>
        <v>0</v>
      </c>
      <c r="S1553">
        <f>主动技能!Y1556</f>
        <v>100</v>
      </c>
      <c r="T1553">
        <f>主动技能!Z1556</f>
        <v>125</v>
      </c>
      <c r="U1553">
        <f>主动技能!AB1556</f>
        <v>1000</v>
      </c>
      <c r="V1553">
        <f>主动技能!AC1556</f>
        <v>0</v>
      </c>
      <c r="W1553">
        <f>主动技能!AD1556</f>
        <v>0</v>
      </c>
      <c r="X1553" s="1">
        <v>0</v>
      </c>
      <c r="Y1553" s="1">
        <v>0</v>
      </c>
      <c r="Z1553" s="1">
        <v>0</v>
      </c>
    </row>
    <row r="1554" spans="1:26" x14ac:dyDescent="0.15">
      <c r="A1554">
        <f>主动技能!B1557</f>
        <v>1551</v>
      </c>
      <c r="B1554" s="4" t="str">
        <f>主动技能!H1557</f>
        <v>狂龙刺</v>
      </c>
      <c r="C1554" s="4" t="str">
        <f>主动技能!I1557</f>
        <v>对敌方造成125%（+1231）贯穿伤害并概率混乱。</v>
      </c>
      <c r="D1554" s="4">
        <f>VLOOKUP(主动技能!J1557,对应表!F:G,2,FALSE)</f>
        <v>1</v>
      </c>
      <c r="E1554" s="4">
        <f>VLOOKUP(主动技能!K1557,对应表!J:K,2,FALSE)</f>
        <v>1</v>
      </c>
      <c r="F1554" s="4">
        <f>VLOOKUP(主动技能!L1557,对应表!N:O,2,FALSE)</f>
        <v>5</v>
      </c>
      <c r="G1554" s="4">
        <f>IF(主动技能!M1557="必中",2,1)</f>
        <v>1</v>
      </c>
      <c r="H1554" s="4">
        <f>主动技能!N1557</f>
        <v>100</v>
      </c>
      <c r="I1554" s="4">
        <f>主动技能!O1557</f>
        <v>100</v>
      </c>
      <c r="J1554">
        <f>主动技能!P1557</f>
        <v>0</v>
      </c>
      <c r="K1554">
        <f>主动技能!Q1557</f>
        <v>0</v>
      </c>
      <c r="L1554">
        <f>主动技能!R1557</f>
        <v>0</v>
      </c>
      <c r="M1554">
        <f>主动技能!S1557</f>
        <v>0</v>
      </c>
      <c r="N1554" t="str">
        <f>IF(主动技能!T1557="","",主动技能!T1557)</f>
        <v/>
      </c>
      <c r="O1554" t="str">
        <f>IF(主动技能!U1557="","",主动技能!U1557)</f>
        <v>87:30:2:0</v>
      </c>
      <c r="P1554">
        <f>主动技能!V1557</f>
        <v>0</v>
      </c>
      <c r="Q1554">
        <f>主动技能!W1557</f>
        <v>0</v>
      </c>
      <c r="R1554">
        <f>主动技能!X1557</f>
        <v>0</v>
      </c>
      <c r="S1554">
        <f>主动技能!Y1557</f>
        <v>100</v>
      </c>
      <c r="T1554">
        <f>主动技能!Z1557</f>
        <v>125</v>
      </c>
      <c r="U1554">
        <f>主动技能!AB1557</f>
        <v>1231</v>
      </c>
      <c r="V1554">
        <f>主动技能!AC1557</f>
        <v>0</v>
      </c>
      <c r="W1554">
        <f>主动技能!AD1557</f>
        <v>0</v>
      </c>
      <c r="X1554" s="1">
        <v>0</v>
      </c>
      <c r="Y1554" s="1">
        <v>0</v>
      </c>
      <c r="Z1554" s="1">
        <v>0</v>
      </c>
    </row>
    <row r="1555" spans="1:26" x14ac:dyDescent="0.15">
      <c r="A1555">
        <f>主动技能!B1558</f>
        <v>1552</v>
      </c>
      <c r="B1555" s="4" t="str">
        <f>主动技能!H1558</f>
        <v>狂龙刺</v>
      </c>
      <c r="C1555" s="4" t="str">
        <f>主动技能!I1558</f>
        <v>对敌方造成125%（+1516）贯穿伤害并概率混乱。</v>
      </c>
      <c r="D1555" s="4">
        <f>VLOOKUP(主动技能!J1558,对应表!F:G,2,FALSE)</f>
        <v>1</v>
      </c>
      <c r="E1555" s="4">
        <f>VLOOKUP(主动技能!K1558,对应表!J:K,2,FALSE)</f>
        <v>1</v>
      </c>
      <c r="F1555" s="4">
        <f>VLOOKUP(主动技能!L1558,对应表!N:O,2,FALSE)</f>
        <v>5</v>
      </c>
      <c r="G1555" s="4">
        <f>IF(主动技能!M1558="必中",2,1)</f>
        <v>1</v>
      </c>
      <c r="H1555" s="4">
        <f>主动技能!N1558</f>
        <v>100</v>
      </c>
      <c r="I1555" s="4">
        <f>主动技能!O1558</f>
        <v>100</v>
      </c>
      <c r="J1555">
        <f>主动技能!P1558</f>
        <v>0</v>
      </c>
      <c r="K1555">
        <f>主动技能!Q1558</f>
        <v>0</v>
      </c>
      <c r="L1555">
        <f>主动技能!R1558</f>
        <v>0</v>
      </c>
      <c r="M1555">
        <f>主动技能!S1558</f>
        <v>0</v>
      </c>
      <c r="N1555" t="str">
        <f>IF(主动技能!T1558="","",主动技能!T1558)</f>
        <v/>
      </c>
      <c r="O1555" t="str">
        <f>IF(主动技能!U1558="","",主动技能!U1558)</f>
        <v>87:30:2:0</v>
      </c>
      <c r="P1555">
        <f>主动技能!V1558</f>
        <v>0</v>
      </c>
      <c r="Q1555">
        <f>主动技能!W1558</f>
        <v>0</v>
      </c>
      <c r="R1555">
        <f>主动技能!X1558</f>
        <v>0</v>
      </c>
      <c r="S1555">
        <f>主动技能!Y1558</f>
        <v>100</v>
      </c>
      <c r="T1555">
        <f>主动技能!Z1558</f>
        <v>125</v>
      </c>
      <c r="U1555">
        <f>主动技能!AB1558</f>
        <v>1516</v>
      </c>
      <c r="V1555">
        <f>主动技能!AC1558</f>
        <v>0</v>
      </c>
      <c r="W1555">
        <f>主动技能!AD1558</f>
        <v>0</v>
      </c>
      <c r="X1555" s="1">
        <v>0</v>
      </c>
      <c r="Y1555" s="1">
        <v>0</v>
      </c>
      <c r="Z1555" s="1">
        <v>0</v>
      </c>
    </row>
    <row r="1556" spans="1:26" x14ac:dyDescent="0.15">
      <c r="A1556">
        <f>主动技能!B1559</f>
        <v>1553</v>
      </c>
      <c r="B1556" s="4" t="str">
        <f>主动技能!H1559</f>
        <v>狂龙刺</v>
      </c>
      <c r="C1556" s="4" t="str">
        <f>主动技能!I1559</f>
        <v>对敌方造成125%（+1867）贯穿伤害并概率混乱。</v>
      </c>
      <c r="D1556" s="4">
        <f>VLOOKUP(主动技能!J1559,对应表!F:G,2,FALSE)</f>
        <v>1</v>
      </c>
      <c r="E1556" s="4">
        <f>VLOOKUP(主动技能!K1559,对应表!J:K,2,FALSE)</f>
        <v>1</v>
      </c>
      <c r="F1556" s="4">
        <f>VLOOKUP(主动技能!L1559,对应表!N:O,2,FALSE)</f>
        <v>5</v>
      </c>
      <c r="G1556" s="4">
        <f>IF(主动技能!M1559="必中",2,1)</f>
        <v>1</v>
      </c>
      <c r="H1556" s="4">
        <f>主动技能!N1559</f>
        <v>100</v>
      </c>
      <c r="I1556" s="4">
        <f>主动技能!O1559</f>
        <v>100</v>
      </c>
      <c r="J1556">
        <f>主动技能!P1559</f>
        <v>0</v>
      </c>
      <c r="K1556">
        <f>主动技能!Q1559</f>
        <v>0</v>
      </c>
      <c r="L1556">
        <f>主动技能!R1559</f>
        <v>0</v>
      </c>
      <c r="M1556">
        <f>主动技能!S1559</f>
        <v>0</v>
      </c>
      <c r="N1556" t="str">
        <f>IF(主动技能!T1559="","",主动技能!T1559)</f>
        <v/>
      </c>
      <c r="O1556" t="str">
        <f>IF(主动技能!U1559="","",主动技能!U1559)</f>
        <v>87:30:2:0</v>
      </c>
      <c r="P1556">
        <f>主动技能!V1559</f>
        <v>0</v>
      </c>
      <c r="Q1556">
        <f>主动技能!W1559</f>
        <v>0</v>
      </c>
      <c r="R1556">
        <f>主动技能!X1559</f>
        <v>0</v>
      </c>
      <c r="S1556">
        <f>主动技能!Y1559</f>
        <v>100</v>
      </c>
      <c r="T1556">
        <f>主动技能!Z1559</f>
        <v>125</v>
      </c>
      <c r="U1556">
        <f>主动技能!AB1559</f>
        <v>1867</v>
      </c>
      <c r="V1556">
        <f>主动技能!AC1559</f>
        <v>0</v>
      </c>
      <c r="W1556">
        <f>主动技能!AD1559</f>
        <v>0</v>
      </c>
      <c r="X1556" s="1">
        <v>0</v>
      </c>
      <c r="Y1556" s="1">
        <v>0</v>
      </c>
      <c r="Z1556" s="1">
        <v>0</v>
      </c>
    </row>
    <row r="1557" spans="1:26" x14ac:dyDescent="0.15">
      <c r="A1557">
        <f>主动技能!B1560</f>
        <v>1554</v>
      </c>
      <c r="B1557" s="4" t="str">
        <f>主动技能!H1560</f>
        <v>狂龙刺</v>
      </c>
      <c r="C1557" s="4" t="str">
        <f>主动技能!I1560</f>
        <v>对敌方造成125%（+2299）贯穿伤害并概率混乱。</v>
      </c>
      <c r="D1557" s="4">
        <f>VLOOKUP(主动技能!J1560,对应表!F:G,2,FALSE)</f>
        <v>1</v>
      </c>
      <c r="E1557" s="4">
        <f>VLOOKUP(主动技能!K1560,对应表!J:K,2,FALSE)</f>
        <v>1</v>
      </c>
      <c r="F1557" s="4">
        <f>VLOOKUP(主动技能!L1560,对应表!N:O,2,FALSE)</f>
        <v>5</v>
      </c>
      <c r="G1557" s="4">
        <f>IF(主动技能!M1560="必中",2,1)</f>
        <v>1</v>
      </c>
      <c r="H1557" s="4">
        <f>主动技能!N1560</f>
        <v>100</v>
      </c>
      <c r="I1557" s="4">
        <f>主动技能!O1560</f>
        <v>100</v>
      </c>
      <c r="J1557">
        <f>主动技能!P1560</f>
        <v>0</v>
      </c>
      <c r="K1557">
        <f>主动技能!Q1560</f>
        <v>0</v>
      </c>
      <c r="L1557">
        <f>主动技能!R1560</f>
        <v>0</v>
      </c>
      <c r="M1557">
        <f>主动技能!S1560</f>
        <v>0</v>
      </c>
      <c r="N1557" t="str">
        <f>IF(主动技能!T1560="","",主动技能!T1560)</f>
        <v/>
      </c>
      <c r="O1557" t="str">
        <f>IF(主动技能!U1560="","",主动技能!U1560)</f>
        <v>87:30:2:0</v>
      </c>
      <c r="P1557">
        <f>主动技能!V1560</f>
        <v>0</v>
      </c>
      <c r="Q1557">
        <f>主动技能!W1560</f>
        <v>0</v>
      </c>
      <c r="R1557">
        <f>主动技能!X1560</f>
        <v>0</v>
      </c>
      <c r="S1557">
        <f>主动技能!Y1560</f>
        <v>100</v>
      </c>
      <c r="T1557">
        <f>主动技能!Z1560</f>
        <v>125</v>
      </c>
      <c r="U1557">
        <f>主动技能!AB1560</f>
        <v>2299</v>
      </c>
      <c r="V1557">
        <f>主动技能!AC1560</f>
        <v>0</v>
      </c>
      <c r="W1557">
        <f>主动技能!AD1560</f>
        <v>0</v>
      </c>
      <c r="X1557" s="1">
        <v>0</v>
      </c>
      <c r="Y1557" s="1">
        <v>0</v>
      </c>
      <c r="Z1557" s="1">
        <v>0</v>
      </c>
    </row>
    <row r="1558" spans="1:26" x14ac:dyDescent="0.15">
      <c r="A1558">
        <f>主动技能!B1561</f>
        <v>1555</v>
      </c>
      <c r="B1558" s="4" t="str">
        <f>主动技能!H1561</f>
        <v>狂龙刺</v>
      </c>
      <c r="C1558" s="4" t="str">
        <f>主动技能!I1561</f>
        <v>对敌方造成125%（+2831）贯穿伤害并概率混乱。</v>
      </c>
      <c r="D1558" s="4">
        <f>VLOOKUP(主动技能!J1561,对应表!F:G,2,FALSE)</f>
        <v>1</v>
      </c>
      <c r="E1558" s="4">
        <f>VLOOKUP(主动技能!K1561,对应表!J:K,2,FALSE)</f>
        <v>1</v>
      </c>
      <c r="F1558" s="4">
        <f>VLOOKUP(主动技能!L1561,对应表!N:O,2,FALSE)</f>
        <v>5</v>
      </c>
      <c r="G1558" s="4">
        <f>IF(主动技能!M1561="必中",2,1)</f>
        <v>1</v>
      </c>
      <c r="H1558" s="4">
        <f>主动技能!N1561</f>
        <v>100</v>
      </c>
      <c r="I1558" s="4">
        <f>主动技能!O1561</f>
        <v>100</v>
      </c>
      <c r="J1558">
        <f>主动技能!P1561</f>
        <v>0</v>
      </c>
      <c r="K1558">
        <f>主动技能!Q1561</f>
        <v>0</v>
      </c>
      <c r="L1558">
        <f>主动技能!R1561</f>
        <v>0</v>
      </c>
      <c r="M1558">
        <f>主动技能!S1561</f>
        <v>0</v>
      </c>
      <c r="N1558" t="str">
        <f>IF(主动技能!T1561="","",主动技能!T1561)</f>
        <v/>
      </c>
      <c r="O1558" t="str">
        <f>IF(主动技能!U1561="","",主动技能!U1561)</f>
        <v>87:30:2:0</v>
      </c>
      <c r="P1558">
        <f>主动技能!V1561</f>
        <v>0</v>
      </c>
      <c r="Q1558">
        <f>主动技能!W1561</f>
        <v>0</v>
      </c>
      <c r="R1558">
        <f>主动技能!X1561</f>
        <v>0</v>
      </c>
      <c r="S1558">
        <f>主动技能!Y1561</f>
        <v>100</v>
      </c>
      <c r="T1558">
        <f>主动技能!Z1561</f>
        <v>125</v>
      </c>
      <c r="U1558">
        <f>主动技能!AB1561</f>
        <v>2831</v>
      </c>
      <c r="V1558">
        <f>主动技能!AC1561</f>
        <v>0</v>
      </c>
      <c r="W1558">
        <f>主动技能!AD1561</f>
        <v>0</v>
      </c>
      <c r="X1558" s="1">
        <v>0</v>
      </c>
      <c r="Y1558" s="1">
        <v>0</v>
      </c>
      <c r="Z1558" s="1">
        <v>0</v>
      </c>
    </row>
    <row r="1559" spans="1:26" x14ac:dyDescent="0.15">
      <c r="A1559">
        <f>主动技能!B1562</f>
        <v>1556</v>
      </c>
      <c r="B1559" s="4" t="str">
        <f>主动技能!H1562</f>
        <v>狂龙刺</v>
      </c>
      <c r="C1559" s="4" t="str">
        <f>主动技能!I1562</f>
        <v>对敌方造成125%（+3486）贯穿伤害并概率混乱。</v>
      </c>
      <c r="D1559" s="4">
        <f>VLOOKUP(主动技能!J1562,对应表!F:G,2,FALSE)</f>
        <v>1</v>
      </c>
      <c r="E1559" s="4">
        <f>VLOOKUP(主动技能!K1562,对应表!J:K,2,FALSE)</f>
        <v>1</v>
      </c>
      <c r="F1559" s="4">
        <f>VLOOKUP(主动技能!L1562,对应表!N:O,2,FALSE)</f>
        <v>5</v>
      </c>
      <c r="G1559" s="4">
        <f>IF(主动技能!M1562="必中",2,1)</f>
        <v>1</v>
      </c>
      <c r="H1559" s="4">
        <f>主动技能!N1562</f>
        <v>100</v>
      </c>
      <c r="I1559" s="4">
        <f>主动技能!O1562</f>
        <v>100</v>
      </c>
      <c r="J1559">
        <f>主动技能!P1562</f>
        <v>0</v>
      </c>
      <c r="K1559">
        <f>主动技能!Q1562</f>
        <v>0</v>
      </c>
      <c r="L1559">
        <f>主动技能!R1562</f>
        <v>0</v>
      </c>
      <c r="M1559">
        <f>主动技能!S1562</f>
        <v>0</v>
      </c>
      <c r="N1559" t="str">
        <f>IF(主动技能!T1562="","",主动技能!T1562)</f>
        <v/>
      </c>
      <c r="O1559" t="str">
        <f>IF(主动技能!U1562="","",主动技能!U1562)</f>
        <v>87:30:2:0</v>
      </c>
      <c r="P1559">
        <f>主动技能!V1562</f>
        <v>0</v>
      </c>
      <c r="Q1559">
        <f>主动技能!W1562</f>
        <v>0</v>
      </c>
      <c r="R1559">
        <f>主动技能!X1562</f>
        <v>0</v>
      </c>
      <c r="S1559">
        <f>主动技能!Y1562</f>
        <v>100</v>
      </c>
      <c r="T1559">
        <f>主动技能!Z1562</f>
        <v>125</v>
      </c>
      <c r="U1559">
        <f>主动技能!AB1562</f>
        <v>3486</v>
      </c>
      <c r="V1559">
        <f>主动技能!AC1562</f>
        <v>0</v>
      </c>
      <c r="W1559">
        <f>主动技能!AD1562</f>
        <v>0</v>
      </c>
      <c r="X1559" s="1">
        <v>0</v>
      </c>
      <c r="Y1559" s="1">
        <v>0</v>
      </c>
      <c r="Z1559" s="1">
        <v>0</v>
      </c>
    </row>
    <row r="1560" spans="1:26" x14ac:dyDescent="0.15">
      <c r="A1560">
        <f>主动技能!B1563</f>
        <v>1557</v>
      </c>
      <c r="B1560" s="4" t="str">
        <f>主动技能!H1563</f>
        <v>狂龙刺</v>
      </c>
      <c r="C1560" s="4" t="str">
        <f>主动技能!I1563</f>
        <v>对敌方造成125%（+4292）贯穿伤害并概率混乱。</v>
      </c>
      <c r="D1560" s="4">
        <f>VLOOKUP(主动技能!J1563,对应表!F:G,2,FALSE)</f>
        <v>1</v>
      </c>
      <c r="E1560" s="4">
        <f>VLOOKUP(主动技能!K1563,对应表!J:K,2,FALSE)</f>
        <v>1</v>
      </c>
      <c r="F1560" s="4">
        <f>VLOOKUP(主动技能!L1563,对应表!N:O,2,FALSE)</f>
        <v>5</v>
      </c>
      <c r="G1560" s="4">
        <f>IF(主动技能!M1563="必中",2,1)</f>
        <v>1</v>
      </c>
      <c r="H1560" s="4">
        <f>主动技能!N1563</f>
        <v>100</v>
      </c>
      <c r="I1560" s="4">
        <f>主动技能!O1563</f>
        <v>100</v>
      </c>
      <c r="J1560">
        <f>主动技能!P1563</f>
        <v>0</v>
      </c>
      <c r="K1560">
        <f>主动技能!Q1563</f>
        <v>0</v>
      </c>
      <c r="L1560">
        <f>主动技能!R1563</f>
        <v>0</v>
      </c>
      <c r="M1560">
        <f>主动技能!S1563</f>
        <v>0</v>
      </c>
      <c r="N1560" t="str">
        <f>IF(主动技能!T1563="","",主动技能!T1563)</f>
        <v/>
      </c>
      <c r="O1560" t="str">
        <f>IF(主动技能!U1563="","",主动技能!U1563)</f>
        <v>87:30:2:0</v>
      </c>
      <c r="P1560">
        <f>主动技能!V1563</f>
        <v>0</v>
      </c>
      <c r="Q1560">
        <f>主动技能!W1563</f>
        <v>0</v>
      </c>
      <c r="R1560">
        <f>主动技能!X1563</f>
        <v>0</v>
      </c>
      <c r="S1560">
        <f>主动技能!Y1563</f>
        <v>100</v>
      </c>
      <c r="T1560">
        <f>主动技能!Z1563</f>
        <v>125</v>
      </c>
      <c r="U1560">
        <f>主动技能!AB1563</f>
        <v>4292</v>
      </c>
      <c r="V1560">
        <f>主动技能!AC1563</f>
        <v>0</v>
      </c>
      <c r="W1560">
        <f>主动技能!AD1563</f>
        <v>0</v>
      </c>
      <c r="X1560" s="1">
        <v>0</v>
      </c>
      <c r="Y1560" s="1">
        <v>0</v>
      </c>
      <c r="Z1560" s="1">
        <v>0</v>
      </c>
    </row>
    <row r="1561" spans="1:26" x14ac:dyDescent="0.15">
      <c r="A1561">
        <f>主动技能!B1564</f>
        <v>1558</v>
      </c>
      <c r="B1561" s="4" t="str">
        <f>主动技能!H1564</f>
        <v>狂龙刺</v>
      </c>
      <c r="C1561" s="4" t="str">
        <f>主动技能!I1564</f>
        <v>对敌方造成125%（+5285）贯穿伤害并概率混乱。</v>
      </c>
      <c r="D1561" s="4">
        <f>VLOOKUP(主动技能!J1564,对应表!F:G,2,FALSE)</f>
        <v>1</v>
      </c>
      <c r="E1561" s="4">
        <f>VLOOKUP(主动技能!K1564,对应表!J:K,2,FALSE)</f>
        <v>1</v>
      </c>
      <c r="F1561" s="4">
        <f>VLOOKUP(主动技能!L1564,对应表!N:O,2,FALSE)</f>
        <v>5</v>
      </c>
      <c r="G1561" s="4">
        <f>IF(主动技能!M1564="必中",2,1)</f>
        <v>1</v>
      </c>
      <c r="H1561" s="4">
        <f>主动技能!N1564</f>
        <v>100</v>
      </c>
      <c r="I1561" s="4">
        <f>主动技能!O1564</f>
        <v>100</v>
      </c>
      <c r="J1561">
        <f>主动技能!P1564</f>
        <v>0</v>
      </c>
      <c r="K1561">
        <f>主动技能!Q1564</f>
        <v>0</v>
      </c>
      <c r="L1561">
        <f>主动技能!R1564</f>
        <v>0</v>
      </c>
      <c r="M1561">
        <f>主动技能!S1564</f>
        <v>0</v>
      </c>
      <c r="N1561" t="str">
        <f>IF(主动技能!T1564="","",主动技能!T1564)</f>
        <v/>
      </c>
      <c r="O1561" t="str">
        <f>IF(主动技能!U1564="","",主动技能!U1564)</f>
        <v>87:30:2:0</v>
      </c>
      <c r="P1561">
        <f>主动技能!V1564</f>
        <v>0</v>
      </c>
      <c r="Q1561">
        <f>主动技能!W1564</f>
        <v>0</v>
      </c>
      <c r="R1561">
        <f>主动技能!X1564</f>
        <v>0</v>
      </c>
      <c r="S1561">
        <f>主动技能!Y1564</f>
        <v>100</v>
      </c>
      <c r="T1561">
        <f>主动技能!Z1564</f>
        <v>125</v>
      </c>
      <c r="U1561">
        <f>主动技能!AB1564</f>
        <v>5285</v>
      </c>
      <c r="V1561">
        <f>主动技能!AC1564</f>
        <v>0</v>
      </c>
      <c r="W1561">
        <f>主动技能!AD1564</f>
        <v>0</v>
      </c>
      <c r="X1561" s="1">
        <v>0</v>
      </c>
      <c r="Y1561" s="1">
        <v>0</v>
      </c>
      <c r="Z1561" s="1">
        <v>0</v>
      </c>
    </row>
    <row r="1562" spans="1:26" x14ac:dyDescent="0.15">
      <c r="A1562">
        <f>主动技能!B1565</f>
        <v>1559</v>
      </c>
      <c r="B1562" s="4" t="str">
        <f>主动技能!H1565</f>
        <v>狂龙刺</v>
      </c>
      <c r="C1562" s="4" t="str">
        <f>主动技能!I1565</f>
        <v>对敌方造成125%（+6507）贯穿伤害并概率混乱。</v>
      </c>
      <c r="D1562" s="4">
        <f>VLOOKUP(主动技能!J1565,对应表!F:G,2,FALSE)</f>
        <v>1</v>
      </c>
      <c r="E1562" s="4">
        <f>VLOOKUP(主动技能!K1565,对应表!J:K,2,FALSE)</f>
        <v>1</v>
      </c>
      <c r="F1562" s="4">
        <f>VLOOKUP(主动技能!L1565,对应表!N:O,2,FALSE)</f>
        <v>5</v>
      </c>
      <c r="G1562" s="4">
        <f>IF(主动技能!M1565="必中",2,1)</f>
        <v>1</v>
      </c>
      <c r="H1562" s="4">
        <f>主动技能!N1565</f>
        <v>100</v>
      </c>
      <c r="I1562" s="4">
        <f>主动技能!O1565</f>
        <v>100</v>
      </c>
      <c r="J1562">
        <f>主动技能!P1565</f>
        <v>0</v>
      </c>
      <c r="K1562">
        <f>主动技能!Q1565</f>
        <v>0</v>
      </c>
      <c r="L1562">
        <f>主动技能!R1565</f>
        <v>0</v>
      </c>
      <c r="M1562">
        <f>主动技能!S1565</f>
        <v>0</v>
      </c>
      <c r="N1562" t="str">
        <f>IF(主动技能!T1565="","",主动技能!T1565)</f>
        <v/>
      </c>
      <c r="O1562" t="str">
        <f>IF(主动技能!U1565="","",主动技能!U1565)</f>
        <v>87:30:2:0</v>
      </c>
      <c r="P1562">
        <f>主动技能!V1565</f>
        <v>0</v>
      </c>
      <c r="Q1562">
        <f>主动技能!W1565</f>
        <v>0</v>
      </c>
      <c r="R1562">
        <f>主动技能!X1565</f>
        <v>0</v>
      </c>
      <c r="S1562">
        <f>主动技能!Y1565</f>
        <v>100</v>
      </c>
      <c r="T1562">
        <f>主动技能!Z1565</f>
        <v>125</v>
      </c>
      <c r="U1562">
        <f>主动技能!AB1565</f>
        <v>6507</v>
      </c>
      <c r="V1562">
        <f>主动技能!AC1565</f>
        <v>0</v>
      </c>
      <c r="W1562">
        <f>主动技能!AD1565</f>
        <v>0</v>
      </c>
      <c r="X1562" s="1">
        <v>0</v>
      </c>
      <c r="Y1562" s="1">
        <v>0</v>
      </c>
      <c r="Z1562" s="1">
        <v>0</v>
      </c>
    </row>
    <row r="1563" spans="1:26" x14ac:dyDescent="0.15">
      <c r="A1563">
        <f>主动技能!B1566</f>
        <v>1560</v>
      </c>
      <c r="B1563" s="4" t="str">
        <f>主动技能!H1566</f>
        <v>狂龙刺</v>
      </c>
      <c r="C1563" s="4" t="str">
        <f>主动技能!I1566</f>
        <v>对敌方造成125%（+8011）贯穿伤害并概率混乱。</v>
      </c>
      <c r="D1563" s="4">
        <f>VLOOKUP(主动技能!J1566,对应表!F:G,2,FALSE)</f>
        <v>1</v>
      </c>
      <c r="E1563" s="4">
        <f>VLOOKUP(主动技能!K1566,对应表!J:K,2,FALSE)</f>
        <v>1</v>
      </c>
      <c r="F1563" s="4">
        <f>VLOOKUP(主动技能!L1566,对应表!N:O,2,FALSE)</f>
        <v>5</v>
      </c>
      <c r="G1563" s="4">
        <f>IF(主动技能!M1566="必中",2,1)</f>
        <v>1</v>
      </c>
      <c r="H1563" s="4">
        <f>主动技能!N1566</f>
        <v>100</v>
      </c>
      <c r="I1563" s="4">
        <f>主动技能!O1566</f>
        <v>100</v>
      </c>
      <c r="J1563">
        <f>主动技能!P1566</f>
        <v>0</v>
      </c>
      <c r="K1563">
        <f>主动技能!Q1566</f>
        <v>0</v>
      </c>
      <c r="L1563">
        <f>主动技能!R1566</f>
        <v>0</v>
      </c>
      <c r="M1563">
        <f>主动技能!S1566</f>
        <v>0</v>
      </c>
      <c r="N1563" t="str">
        <f>IF(主动技能!T1566="","",主动技能!T1566)</f>
        <v/>
      </c>
      <c r="O1563" t="str">
        <f>IF(主动技能!U1566="","",主动技能!U1566)</f>
        <v>87:30:2:0</v>
      </c>
      <c r="P1563">
        <f>主动技能!V1566</f>
        <v>0</v>
      </c>
      <c r="Q1563">
        <f>主动技能!W1566</f>
        <v>0</v>
      </c>
      <c r="R1563">
        <f>主动技能!X1566</f>
        <v>0</v>
      </c>
      <c r="S1563">
        <f>主动技能!Y1566</f>
        <v>100</v>
      </c>
      <c r="T1563">
        <f>主动技能!Z1566</f>
        <v>125</v>
      </c>
      <c r="U1563">
        <f>主动技能!AB1566</f>
        <v>8011</v>
      </c>
      <c r="V1563">
        <f>主动技能!AC1566</f>
        <v>0</v>
      </c>
      <c r="W1563">
        <f>主动技能!AD1566</f>
        <v>0</v>
      </c>
      <c r="X1563" s="1">
        <v>0</v>
      </c>
      <c r="Y1563" s="1">
        <v>0</v>
      </c>
      <c r="Z1563" s="1">
        <v>0</v>
      </c>
    </row>
    <row r="1564" spans="1:26" x14ac:dyDescent="0.15">
      <c r="A1564">
        <f>主动技能!B1567</f>
        <v>1561</v>
      </c>
      <c r="B1564" s="4" t="str">
        <f>主动技能!H1567</f>
        <v>星霜</v>
      </c>
      <c r="C1564" s="4" t="str">
        <f>主动技能!I1567</f>
        <v>对敌方单体攻击，造成100%攻击力（+47）点伤害。</v>
      </c>
      <c r="D1564" s="4">
        <f>VLOOKUP(主动技能!J1567,对应表!F:G,2,FALSE)</f>
        <v>1</v>
      </c>
      <c r="E1564" s="4">
        <f>VLOOKUP(主动技能!K1567,对应表!J:K,2,FALSE)</f>
        <v>1</v>
      </c>
      <c r="F1564" s="4">
        <f>VLOOKUP(主动技能!L1567,对应表!N:O,2,FALSE)</f>
        <v>1</v>
      </c>
      <c r="G1564" s="4">
        <f>IF(主动技能!M1567="必中",2,1)</f>
        <v>1</v>
      </c>
      <c r="H1564" s="4">
        <f>主动技能!N1567</f>
        <v>100</v>
      </c>
      <c r="I1564" s="4">
        <f>主动技能!O1567</f>
        <v>0</v>
      </c>
      <c r="J1564">
        <f>主动技能!P1567</f>
        <v>0</v>
      </c>
      <c r="K1564">
        <f>主动技能!Q1567</f>
        <v>0</v>
      </c>
      <c r="L1564">
        <f>主动技能!R1567</f>
        <v>0</v>
      </c>
      <c r="M1564">
        <f>主动技能!S1567</f>
        <v>0</v>
      </c>
      <c r="N1564" t="str">
        <f>IF(主动技能!T1567="","",主动技能!T1567)</f>
        <v/>
      </c>
      <c r="O1564" t="str">
        <f>IF(主动技能!U1567="","",主动技能!U1567)</f>
        <v/>
      </c>
      <c r="P1564">
        <f>主动技能!V1567</f>
        <v>0</v>
      </c>
      <c r="Q1564">
        <f>主动技能!W1567</f>
        <v>0</v>
      </c>
      <c r="R1564">
        <f>主动技能!X1567</f>
        <v>0</v>
      </c>
      <c r="S1564">
        <f>主动技能!Y1567</f>
        <v>0</v>
      </c>
      <c r="T1564">
        <f>主动技能!Z1567</f>
        <v>100</v>
      </c>
      <c r="U1564">
        <f>主动技能!AB1567</f>
        <v>47</v>
      </c>
      <c r="V1564">
        <f>主动技能!AC1567</f>
        <v>0</v>
      </c>
      <c r="W1564">
        <f>主动技能!AD1567</f>
        <v>0</v>
      </c>
      <c r="X1564" s="1">
        <v>0</v>
      </c>
      <c r="Y1564" s="1">
        <v>0</v>
      </c>
      <c r="Z1564" s="1">
        <v>0</v>
      </c>
    </row>
    <row r="1565" spans="1:26" x14ac:dyDescent="0.15">
      <c r="A1565">
        <f>主动技能!B1568</f>
        <v>1562</v>
      </c>
      <c r="B1565" s="4" t="str">
        <f>主动技能!H1568</f>
        <v>星霜</v>
      </c>
      <c r="C1565" s="4" t="str">
        <f>主动技能!I1568</f>
        <v>对敌方单体攻击，造成100%攻击力（+70）点伤害。</v>
      </c>
      <c r="D1565" s="4">
        <f>VLOOKUP(主动技能!J1568,对应表!F:G,2,FALSE)</f>
        <v>1</v>
      </c>
      <c r="E1565" s="4">
        <f>VLOOKUP(主动技能!K1568,对应表!J:K,2,FALSE)</f>
        <v>1</v>
      </c>
      <c r="F1565" s="4">
        <f>VLOOKUP(主动技能!L1568,对应表!N:O,2,FALSE)</f>
        <v>1</v>
      </c>
      <c r="G1565" s="4">
        <f>IF(主动技能!M1568="必中",2,1)</f>
        <v>1</v>
      </c>
      <c r="H1565" s="4">
        <f>主动技能!N1568</f>
        <v>100</v>
      </c>
      <c r="I1565" s="4">
        <f>主动技能!O1568</f>
        <v>0</v>
      </c>
      <c r="J1565">
        <f>主动技能!P1568</f>
        <v>0</v>
      </c>
      <c r="K1565">
        <f>主动技能!Q1568</f>
        <v>0</v>
      </c>
      <c r="L1565">
        <f>主动技能!R1568</f>
        <v>0</v>
      </c>
      <c r="M1565">
        <f>主动技能!S1568</f>
        <v>0</v>
      </c>
      <c r="N1565" t="str">
        <f>IF(主动技能!T1568="","",主动技能!T1568)</f>
        <v/>
      </c>
      <c r="O1565" t="str">
        <f>IF(主动技能!U1568="","",主动技能!U1568)</f>
        <v/>
      </c>
      <c r="P1565">
        <f>主动技能!V1568</f>
        <v>0</v>
      </c>
      <c r="Q1565">
        <f>主动技能!W1568</f>
        <v>0</v>
      </c>
      <c r="R1565">
        <f>主动技能!X1568</f>
        <v>0</v>
      </c>
      <c r="S1565">
        <f>主动技能!Y1568</f>
        <v>0</v>
      </c>
      <c r="T1565">
        <f>主动技能!Z1568</f>
        <v>100</v>
      </c>
      <c r="U1565">
        <f>主动技能!AB1568</f>
        <v>70</v>
      </c>
      <c r="V1565">
        <f>主动技能!AC1568</f>
        <v>0</v>
      </c>
      <c r="W1565">
        <f>主动技能!AD1568</f>
        <v>0</v>
      </c>
      <c r="X1565" s="1">
        <v>0</v>
      </c>
      <c r="Y1565" s="1">
        <v>0</v>
      </c>
      <c r="Z1565" s="1">
        <v>0</v>
      </c>
    </row>
    <row r="1566" spans="1:26" x14ac:dyDescent="0.15">
      <c r="A1566">
        <f>主动技能!B1569</f>
        <v>1563</v>
      </c>
      <c r="B1566" s="4" t="str">
        <f>主动技能!H1569</f>
        <v>星霜</v>
      </c>
      <c r="C1566" s="4" t="str">
        <f>主动技能!I1569</f>
        <v>对敌方单体攻击，造成100%攻击力（+92）点伤害。</v>
      </c>
      <c r="D1566" s="4">
        <f>VLOOKUP(主动技能!J1569,对应表!F:G,2,FALSE)</f>
        <v>1</v>
      </c>
      <c r="E1566" s="4">
        <f>VLOOKUP(主动技能!K1569,对应表!J:K,2,FALSE)</f>
        <v>1</v>
      </c>
      <c r="F1566" s="4">
        <f>VLOOKUP(主动技能!L1569,对应表!N:O,2,FALSE)</f>
        <v>1</v>
      </c>
      <c r="G1566" s="4">
        <f>IF(主动技能!M1569="必中",2,1)</f>
        <v>1</v>
      </c>
      <c r="H1566" s="4">
        <f>主动技能!N1569</f>
        <v>100</v>
      </c>
      <c r="I1566" s="4">
        <f>主动技能!O1569</f>
        <v>0</v>
      </c>
      <c r="J1566">
        <f>主动技能!P1569</f>
        <v>0</v>
      </c>
      <c r="K1566">
        <f>主动技能!Q1569</f>
        <v>0</v>
      </c>
      <c r="L1566">
        <f>主动技能!R1569</f>
        <v>0</v>
      </c>
      <c r="M1566">
        <f>主动技能!S1569</f>
        <v>0</v>
      </c>
      <c r="N1566" t="str">
        <f>IF(主动技能!T1569="","",主动技能!T1569)</f>
        <v/>
      </c>
      <c r="O1566" t="str">
        <f>IF(主动技能!U1569="","",主动技能!U1569)</f>
        <v/>
      </c>
      <c r="P1566">
        <f>主动技能!V1569</f>
        <v>0</v>
      </c>
      <c r="Q1566">
        <f>主动技能!W1569</f>
        <v>0</v>
      </c>
      <c r="R1566">
        <f>主动技能!X1569</f>
        <v>0</v>
      </c>
      <c r="S1566">
        <f>主动技能!Y1569</f>
        <v>0</v>
      </c>
      <c r="T1566">
        <f>主动技能!Z1569</f>
        <v>100</v>
      </c>
      <c r="U1566">
        <f>主动技能!AB1569</f>
        <v>92</v>
      </c>
      <c r="V1566">
        <f>主动技能!AC1569</f>
        <v>0</v>
      </c>
      <c r="W1566">
        <f>主动技能!AD1569</f>
        <v>0</v>
      </c>
      <c r="X1566" s="1">
        <v>0</v>
      </c>
      <c r="Y1566" s="1">
        <v>0</v>
      </c>
      <c r="Z1566" s="1">
        <v>0</v>
      </c>
    </row>
    <row r="1567" spans="1:26" x14ac:dyDescent="0.15">
      <c r="A1567">
        <f>主动技能!B1570</f>
        <v>1564</v>
      </c>
      <c r="B1567" s="4" t="str">
        <f>主动技能!H1570</f>
        <v>星霜</v>
      </c>
      <c r="C1567" s="4" t="str">
        <f>主动技能!I1570</f>
        <v>对敌方单体攻击，造成100%攻击力（+114）点伤害。</v>
      </c>
      <c r="D1567" s="4">
        <f>VLOOKUP(主动技能!J1570,对应表!F:G,2,FALSE)</f>
        <v>1</v>
      </c>
      <c r="E1567" s="4">
        <f>VLOOKUP(主动技能!K1570,对应表!J:K,2,FALSE)</f>
        <v>1</v>
      </c>
      <c r="F1567" s="4">
        <f>VLOOKUP(主动技能!L1570,对应表!N:O,2,FALSE)</f>
        <v>1</v>
      </c>
      <c r="G1567" s="4">
        <f>IF(主动技能!M1570="必中",2,1)</f>
        <v>1</v>
      </c>
      <c r="H1567" s="4">
        <f>主动技能!N1570</f>
        <v>100</v>
      </c>
      <c r="I1567" s="4">
        <f>主动技能!O1570</f>
        <v>0</v>
      </c>
      <c r="J1567">
        <f>主动技能!P1570</f>
        <v>0</v>
      </c>
      <c r="K1567">
        <f>主动技能!Q1570</f>
        <v>0</v>
      </c>
      <c r="L1567">
        <f>主动技能!R1570</f>
        <v>0</v>
      </c>
      <c r="M1567">
        <f>主动技能!S1570</f>
        <v>0</v>
      </c>
      <c r="N1567" t="str">
        <f>IF(主动技能!T1570="","",主动技能!T1570)</f>
        <v/>
      </c>
      <c r="O1567" t="str">
        <f>IF(主动技能!U1570="","",主动技能!U1570)</f>
        <v/>
      </c>
      <c r="P1567">
        <f>主动技能!V1570</f>
        <v>0</v>
      </c>
      <c r="Q1567">
        <f>主动技能!W1570</f>
        <v>0</v>
      </c>
      <c r="R1567">
        <f>主动技能!X1570</f>
        <v>0</v>
      </c>
      <c r="S1567">
        <f>主动技能!Y1570</f>
        <v>0</v>
      </c>
      <c r="T1567">
        <f>主动技能!Z1570</f>
        <v>100</v>
      </c>
      <c r="U1567">
        <f>主动技能!AB1570</f>
        <v>114</v>
      </c>
      <c r="V1567">
        <f>主动技能!AC1570</f>
        <v>0</v>
      </c>
      <c r="W1567">
        <f>主动技能!AD1570</f>
        <v>0</v>
      </c>
      <c r="X1567" s="1">
        <v>0</v>
      </c>
      <c r="Y1567" s="1">
        <v>0</v>
      </c>
      <c r="Z1567" s="1">
        <v>0</v>
      </c>
    </row>
    <row r="1568" spans="1:26" x14ac:dyDescent="0.15">
      <c r="A1568">
        <f>主动技能!B1571</f>
        <v>1565</v>
      </c>
      <c r="B1568" s="4" t="str">
        <f>主动技能!H1571</f>
        <v>星霜</v>
      </c>
      <c r="C1568" s="4" t="str">
        <f>主动技能!I1571</f>
        <v>对敌方单体攻击，造成100%攻击力（+141）点伤害。</v>
      </c>
      <c r="D1568" s="4">
        <f>VLOOKUP(主动技能!J1571,对应表!F:G,2,FALSE)</f>
        <v>1</v>
      </c>
      <c r="E1568" s="4">
        <f>VLOOKUP(主动技能!K1571,对应表!J:K,2,FALSE)</f>
        <v>1</v>
      </c>
      <c r="F1568" s="4">
        <f>VLOOKUP(主动技能!L1571,对应表!N:O,2,FALSE)</f>
        <v>1</v>
      </c>
      <c r="G1568" s="4">
        <f>IF(主动技能!M1571="必中",2,1)</f>
        <v>1</v>
      </c>
      <c r="H1568" s="4">
        <f>主动技能!N1571</f>
        <v>100</v>
      </c>
      <c r="I1568" s="4">
        <f>主动技能!O1571</f>
        <v>0</v>
      </c>
      <c r="J1568">
        <f>主动技能!P1571</f>
        <v>0</v>
      </c>
      <c r="K1568">
        <f>主动技能!Q1571</f>
        <v>0</v>
      </c>
      <c r="L1568">
        <f>主动技能!R1571</f>
        <v>0</v>
      </c>
      <c r="M1568">
        <f>主动技能!S1571</f>
        <v>0</v>
      </c>
      <c r="N1568" t="str">
        <f>IF(主动技能!T1571="","",主动技能!T1571)</f>
        <v/>
      </c>
      <c r="O1568" t="str">
        <f>IF(主动技能!U1571="","",主动技能!U1571)</f>
        <v/>
      </c>
      <c r="P1568">
        <f>主动技能!V1571</f>
        <v>0</v>
      </c>
      <c r="Q1568">
        <f>主动技能!W1571</f>
        <v>0</v>
      </c>
      <c r="R1568">
        <f>主动技能!X1571</f>
        <v>0</v>
      </c>
      <c r="S1568">
        <f>主动技能!Y1571</f>
        <v>0</v>
      </c>
      <c r="T1568">
        <f>主动技能!Z1571</f>
        <v>100</v>
      </c>
      <c r="U1568">
        <f>主动技能!AB1571</f>
        <v>141</v>
      </c>
      <c r="V1568">
        <f>主动技能!AC1571</f>
        <v>0</v>
      </c>
      <c r="W1568">
        <f>主动技能!AD1571</f>
        <v>0</v>
      </c>
      <c r="X1568" s="1">
        <v>0</v>
      </c>
      <c r="Y1568" s="1">
        <v>0</v>
      </c>
      <c r="Z1568" s="1">
        <v>0</v>
      </c>
    </row>
    <row r="1569" spans="1:26" x14ac:dyDescent="0.15">
      <c r="A1569">
        <f>主动技能!B1572</f>
        <v>1566</v>
      </c>
      <c r="B1569" s="4" t="str">
        <f>主动技能!H1572</f>
        <v>星霜</v>
      </c>
      <c r="C1569" s="4" t="str">
        <f>主动技能!I1572</f>
        <v>对敌方单体攻击，造成100%攻击力（+174）点伤害。</v>
      </c>
      <c r="D1569" s="4">
        <f>VLOOKUP(主动技能!J1572,对应表!F:G,2,FALSE)</f>
        <v>1</v>
      </c>
      <c r="E1569" s="4">
        <f>VLOOKUP(主动技能!K1572,对应表!J:K,2,FALSE)</f>
        <v>1</v>
      </c>
      <c r="F1569" s="4">
        <f>VLOOKUP(主动技能!L1572,对应表!N:O,2,FALSE)</f>
        <v>1</v>
      </c>
      <c r="G1569" s="4">
        <f>IF(主动技能!M1572="必中",2,1)</f>
        <v>1</v>
      </c>
      <c r="H1569" s="4">
        <f>主动技能!N1572</f>
        <v>100</v>
      </c>
      <c r="I1569" s="4">
        <f>主动技能!O1572</f>
        <v>0</v>
      </c>
      <c r="J1569">
        <f>主动技能!P1572</f>
        <v>0</v>
      </c>
      <c r="K1569">
        <f>主动技能!Q1572</f>
        <v>0</v>
      </c>
      <c r="L1569">
        <f>主动技能!R1572</f>
        <v>0</v>
      </c>
      <c r="M1569">
        <f>主动技能!S1572</f>
        <v>0</v>
      </c>
      <c r="N1569" t="str">
        <f>IF(主动技能!T1572="","",主动技能!T1572)</f>
        <v/>
      </c>
      <c r="O1569" t="str">
        <f>IF(主动技能!U1572="","",主动技能!U1572)</f>
        <v/>
      </c>
      <c r="P1569">
        <f>主动技能!V1572</f>
        <v>0</v>
      </c>
      <c r="Q1569">
        <f>主动技能!W1572</f>
        <v>0</v>
      </c>
      <c r="R1569">
        <f>主动技能!X1572</f>
        <v>0</v>
      </c>
      <c r="S1569">
        <f>主动技能!Y1572</f>
        <v>0</v>
      </c>
      <c r="T1569">
        <f>主动技能!Z1572</f>
        <v>100</v>
      </c>
      <c r="U1569">
        <f>主动技能!AB1572</f>
        <v>174</v>
      </c>
      <c r="V1569">
        <f>主动技能!AC1572</f>
        <v>0</v>
      </c>
      <c r="W1569">
        <f>主动技能!AD1572</f>
        <v>0</v>
      </c>
      <c r="X1569" s="1">
        <v>0</v>
      </c>
      <c r="Y1569" s="1">
        <v>0</v>
      </c>
      <c r="Z1569" s="1">
        <v>0</v>
      </c>
    </row>
    <row r="1570" spans="1:26" x14ac:dyDescent="0.15">
      <c r="A1570">
        <f>主动技能!B1573</f>
        <v>1567</v>
      </c>
      <c r="B1570" s="4" t="str">
        <f>主动技能!H1573</f>
        <v>星霜</v>
      </c>
      <c r="C1570" s="4" t="str">
        <f>主动技能!I1573</f>
        <v>对敌方单体攻击，造成100%攻击力（+214）点伤害。</v>
      </c>
      <c r="D1570" s="4">
        <f>VLOOKUP(主动技能!J1573,对应表!F:G,2,FALSE)</f>
        <v>1</v>
      </c>
      <c r="E1570" s="4">
        <f>VLOOKUP(主动技能!K1573,对应表!J:K,2,FALSE)</f>
        <v>1</v>
      </c>
      <c r="F1570" s="4">
        <f>VLOOKUP(主动技能!L1573,对应表!N:O,2,FALSE)</f>
        <v>1</v>
      </c>
      <c r="G1570" s="4">
        <f>IF(主动技能!M1573="必中",2,1)</f>
        <v>1</v>
      </c>
      <c r="H1570" s="4">
        <f>主动技能!N1573</f>
        <v>100</v>
      </c>
      <c r="I1570" s="4">
        <f>主动技能!O1573</f>
        <v>0</v>
      </c>
      <c r="J1570">
        <f>主动技能!P1573</f>
        <v>0</v>
      </c>
      <c r="K1570">
        <f>主动技能!Q1573</f>
        <v>0</v>
      </c>
      <c r="L1570">
        <f>主动技能!R1573</f>
        <v>0</v>
      </c>
      <c r="M1570">
        <f>主动技能!S1573</f>
        <v>0</v>
      </c>
      <c r="N1570" t="str">
        <f>IF(主动技能!T1573="","",主动技能!T1573)</f>
        <v/>
      </c>
      <c r="O1570" t="str">
        <f>IF(主动技能!U1573="","",主动技能!U1573)</f>
        <v/>
      </c>
      <c r="P1570">
        <f>主动技能!V1573</f>
        <v>0</v>
      </c>
      <c r="Q1570">
        <f>主动技能!W1573</f>
        <v>0</v>
      </c>
      <c r="R1570">
        <f>主动技能!X1573</f>
        <v>0</v>
      </c>
      <c r="S1570">
        <f>主动技能!Y1573</f>
        <v>0</v>
      </c>
      <c r="T1570">
        <f>主动技能!Z1573</f>
        <v>100</v>
      </c>
      <c r="U1570">
        <f>主动技能!AB1573</f>
        <v>214</v>
      </c>
      <c r="V1570">
        <f>主动技能!AC1573</f>
        <v>0</v>
      </c>
      <c r="W1570">
        <f>主动技能!AD1573</f>
        <v>0</v>
      </c>
      <c r="X1570" s="1">
        <v>0</v>
      </c>
      <c r="Y1570" s="1">
        <v>0</v>
      </c>
      <c r="Z1570" s="1">
        <v>0</v>
      </c>
    </row>
    <row r="1571" spans="1:26" x14ac:dyDescent="0.15">
      <c r="A1571">
        <f>主动技能!B1574</f>
        <v>1568</v>
      </c>
      <c r="B1571" s="4" t="str">
        <f>主动技能!H1574</f>
        <v>星霜</v>
      </c>
      <c r="C1571" s="4" t="str">
        <f>主动技能!I1574</f>
        <v>对敌方单体攻击，造成100%攻击力（+264）点伤害。</v>
      </c>
      <c r="D1571" s="4">
        <f>VLOOKUP(主动技能!J1574,对应表!F:G,2,FALSE)</f>
        <v>1</v>
      </c>
      <c r="E1571" s="4">
        <f>VLOOKUP(主动技能!K1574,对应表!J:K,2,FALSE)</f>
        <v>1</v>
      </c>
      <c r="F1571" s="4">
        <f>VLOOKUP(主动技能!L1574,对应表!N:O,2,FALSE)</f>
        <v>1</v>
      </c>
      <c r="G1571" s="4">
        <f>IF(主动技能!M1574="必中",2,1)</f>
        <v>1</v>
      </c>
      <c r="H1571" s="4">
        <f>主动技能!N1574</f>
        <v>100</v>
      </c>
      <c r="I1571" s="4">
        <f>主动技能!O1574</f>
        <v>0</v>
      </c>
      <c r="J1571">
        <f>主动技能!P1574</f>
        <v>0</v>
      </c>
      <c r="K1571">
        <f>主动技能!Q1574</f>
        <v>0</v>
      </c>
      <c r="L1571">
        <f>主动技能!R1574</f>
        <v>0</v>
      </c>
      <c r="M1571">
        <f>主动技能!S1574</f>
        <v>0</v>
      </c>
      <c r="N1571" t="str">
        <f>IF(主动技能!T1574="","",主动技能!T1574)</f>
        <v/>
      </c>
      <c r="O1571" t="str">
        <f>IF(主动技能!U1574="","",主动技能!U1574)</f>
        <v/>
      </c>
      <c r="P1571">
        <f>主动技能!V1574</f>
        <v>0</v>
      </c>
      <c r="Q1571">
        <f>主动技能!W1574</f>
        <v>0</v>
      </c>
      <c r="R1571">
        <f>主动技能!X1574</f>
        <v>0</v>
      </c>
      <c r="S1571">
        <f>主动技能!Y1574</f>
        <v>0</v>
      </c>
      <c r="T1571">
        <f>主动技能!Z1574</f>
        <v>100</v>
      </c>
      <c r="U1571">
        <f>主动技能!AB1574</f>
        <v>264</v>
      </c>
      <c r="V1571">
        <f>主动技能!AC1574</f>
        <v>0</v>
      </c>
      <c r="W1571">
        <f>主动技能!AD1574</f>
        <v>0</v>
      </c>
      <c r="X1571" s="1">
        <v>0</v>
      </c>
      <c r="Y1571" s="1">
        <v>0</v>
      </c>
      <c r="Z1571" s="1">
        <v>0</v>
      </c>
    </row>
    <row r="1572" spans="1:26" x14ac:dyDescent="0.15">
      <c r="A1572">
        <f>主动技能!B1575</f>
        <v>1569</v>
      </c>
      <c r="B1572" s="4" t="str">
        <f>主动技能!H1575</f>
        <v>星霜</v>
      </c>
      <c r="C1572" s="4" t="str">
        <f>主动技能!I1575</f>
        <v>对敌方单体攻击，造成100%攻击力（+325）点伤害。</v>
      </c>
      <c r="D1572" s="4">
        <f>VLOOKUP(主动技能!J1575,对应表!F:G,2,FALSE)</f>
        <v>1</v>
      </c>
      <c r="E1572" s="4">
        <f>VLOOKUP(主动技能!K1575,对应表!J:K,2,FALSE)</f>
        <v>1</v>
      </c>
      <c r="F1572" s="4">
        <f>VLOOKUP(主动技能!L1575,对应表!N:O,2,FALSE)</f>
        <v>1</v>
      </c>
      <c r="G1572" s="4">
        <f>IF(主动技能!M1575="必中",2,1)</f>
        <v>1</v>
      </c>
      <c r="H1572" s="4">
        <f>主动技能!N1575</f>
        <v>100</v>
      </c>
      <c r="I1572" s="4">
        <f>主动技能!O1575</f>
        <v>0</v>
      </c>
      <c r="J1572">
        <f>主动技能!P1575</f>
        <v>0</v>
      </c>
      <c r="K1572">
        <f>主动技能!Q1575</f>
        <v>0</v>
      </c>
      <c r="L1572">
        <f>主动技能!R1575</f>
        <v>0</v>
      </c>
      <c r="M1572">
        <f>主动技能!S1575</f>
        <v>0</v>
      </c>
      <c r="N1572" t="str">
        <f>IF(主动技能!T1575="","",主动技能!T1575)</f>
        <v/>
      </c>
      <c r="O1572" t="str">
        <f>IF(主动技能!U1575="","",主动技能!U1575)</f>
        <v/>
      </c>
      <c r="P1572">
        <f>主动技能!V1575</f>
        <v>0</v>
      </c>
      <c r="Q1572">
        <f>主动技能!W1575</f>
        <v>0</v>
      </c>
      <c r="R1572">
        <f>主动技能!X1575</f>
        <v>0</v>
      </c>
      <c r="S1572">
        <f>主动技能!Y1575</f>
        <v>0</v>
      </c>
      <c r="T1572">
        <f>主动技能!Z1575</f>
        <v>100</v>
      </c>
      <c r="U1572">
        <f>主动技能!AB1575</f>
        <v>325</v>
      </c>
      <c r="V1572">
        <f>主动技能!AC1575</f>
        <v>0</v>
      </c>
      <c r="W1572">
        <f>主动技能!AD1575</f>
        <v>0</v>
      </c>
      <c r="X1572" s="1">
        <v>0</v>
      </c>
      <c r="Y1572" s="1">
        <v>0</v>
      </c>
      <c r="Z1572" s="1">
        <v>0</v>
      </c>
    </row>
    <row r="1573" spans="1:26" x14ac:dyDescent="0.15">
      <c r="A1573">
        <f>主动技能!B1576</f>
        <v>1570</v>
      </c>
      <c r="B1573" s="4" t="str">
        <f>主动技能!H1576</f>
        <v>星霜</v>
      </c>
      <c r="C1573" s="4" t="str">
        <f>主动技能!I1576</f>
        <v>对敌方任意单体攻击，造成100%攻击力（+400）点伤害。</v>
      </c>
      <c r="D1573" s="4">
        <f>VLOOKUP(主动技能!J1576,对应表!F:G,2,FALSE)</f>
        <v>1</v>
      </c>
      <c r="E1573" s="4">
        <f>VLOOKUP(主动技能!K1576,对应表!J:K,2,FALSE)</f>
        <v>3</v>
      </c>
      <c r="F1573" s="4">
        <f>VLOOKUP(主动技能!L1576,对应表!N:O,2,FALSE)</f>
        <v>1</v>
      </c>
      <c r="G1573" s="4">
        <f>IF(主动技能!M1576="必中",2,1)</f>
        <v>1</v>
      </c>
      <c r="H1573" s="4">
        <f>主动技能!N1576</f>
        <v>100</v>
      </c>
      <c r="I1573" s="4">
        <f>主动技能!O1576</f>
        <v>0</v>
      </c>
      <c r="J1573">
        <f>主动技能!P1576</f>
        <v>0</v>
      </c>
      <c r="K1573">
        <f>主动技能!Q1576</f>
        <v>0</v>
      </c>
      <c r="L1573">
        <f>主动技能!R1576</f>
        <v>0</v>
      </c>
      <c r="M1573">
        <f>主动技能!S1576</f>
        <v>0</v>
      </c>
      <c r="N1573" t="str">
        <f>IF(主动技能!T1576="","",主动技能!T1576)</f>
        <v/>
      </c>
      <c r="O1573" t="str">
        <f>IF(主动技能!U1576="","",主动技能!U1576)</f>
        <v/>
      </c>
      <c r="P1573">
        <f>主动技能!V1576</f>
        <v>0</v>
      </c>
      <c r="Q1573">
        <f>主动技能!W1576</f>
        <v>0</v>
      </c>
      <c r="R1573">
        <f>主动技能!X1576</f>
        <v>0</v>
      </c>
      <c r="S1573">
        <f>主动技能!Y1576</f>
        <v>0</v>
      </c>
      <c r="T1573">
        <f>主动技能!Z1576</f>
        <v>100</v>
      </c>
      <c r="U1573">
        <f>主动技能!AB1576</f>
        <v>400</v>
      </c>
      <c r="V1573">
        <f>主动技能!AC1576</f>
        <v>0</v>
      </c>
      <c r="W1573">
        <f>主动技能!AD1576</f>
        <v>0</v>
      </c>
      <c r="X1573" s="1">
        <v>0</v>
      </c>
      <c r="Y1573" s="1">
        <v>0</v>
      </c>
      <c r="Z1573" s="1">
        <v>0</v>
      </c>
    </row>
    <row r="1574" spans="1:26" x14ac:dyDescent="0.15">
      <c r="A1574">
        <f>主动技能!B1577</f>
        <v>1571</v>
      </c>
      <c r="B1574" s="4" t="str">
        <f>主动技能!H1577</f>
        <v>星霜</v>
      </c>
      <c r="C1574" s="4" t="str">
        <f>主动技能!I1577</f>
        <v>对敌方任意单体攻击，造成100%攻击力（+492）点伤害。</v>
      </c>
      <c r="D1574" s="4">
        <f>VLOOKUP(主动技能!J1577,对应表!F:G,2,FALSE)</f>
        <v>1</v>
      </c>
      <c r="E1574" s="4">
        <f>VLOOKUP(主动技能!K1577,对应表!J:K,2,FALSE)</f>
        <v>3</v>
      </c>
      <c r="F1574" s="4">
        <f>VLOOKUP(主动技能!L1577,对应表!N:O,2,FALSE)</f>
        <v>1</v>
      </c>
      <c r="G1574" s="4">
        <f>IF(主动技能!M1577="必中",2,1)</f>
        <v>1</v>
      </c>
      <c r="H1574" s="4">
        <f>主动技能!N1577</f>
        <v>100</v>
      </c>
      <c r="I1574" s="4">
        <f>主动技能!O1577</f>
        <v>0</v>
      </c>
      <c r="J1574">
        <f>主动技能!P1577</f>
        <v>0</v>
      </c>
      <c r="K1574">
        <f>主动技能!Q1577</f>
        <v>0</v>
      </c>
      <c r="L1574">
        <f>主动技能!R1577</f>
        <v>0</v>
      </c>
      <c r="M1574">
        <f>主动技能!S1577</f>
        <v>0</v>
      </c>
      <c r="N1574" t="str">
        <f>IF(主动技能!T1577="","",主动技能!T1577)</f>
        <v/>
      </c>
      <c r="O1574" t="str">
        <f>IF(主动技能!U1577="","",主动技能!U1577)</f>
        <v/>
      </c>
      <c r="P1574">
        <f>主动技能!V1577</f>
        <v>0</v>
      </c>
      <c r="Q1574">
        <f>主动技能!W1577</f>
        <v>0</v>
      </c>
      <c r="R1574">
        <f>主动技能!X1577</f>
        <v>0</v>
      </c>
      <c r="S1574">
        <f>主动技能!Y1577</f>
        <v>0</v>
      </c>
      <c r="T1574">
        <f>主动技能!Z1577</f>
        <v>100</v>
      </c>
      <c r="U1574">
        <f>主动技能!AB1577</f>
        <v>492</v>
      </c>
      <c r="V1574">
        <f>主动技能!AC1577</f>
        <v>0</v>
      </c>
      <c r="W1574">
        <f>主动技能!AD1577</f>
        <v>0</v>
      </c>
      <c r="X1574" s="1">
        <v>0</v>
      </c>
      <c r="Y1574" s="1">
        <v>0</v>
      </c>
      <c r="Z1574" s="1">
        <v>0</v>
      </c>
    </row>
    <row r="1575" spans="1:26" x14ac:dyDescent="0.15">
      <c r="A1575">
        <f>主动技能!B1578</f>
        <v>1572</v>
      </c>
      <c r="B1575" s="4" t="str">
        <f>主动技能!H1578</f>
        <v>星霜</v>
      </c>
      <c r="C1575" s="4" t="str">
        <f>主动技能!I1578</f>
        <v>对敌方任意单体攻击，造成100%攻击力（+606）点伤害。</v>
      </c>
      <c r="D1575" s="4">
        <f>VLOOKUP(主动技能!J1578,对应表!F:G,2,FALSE)</f>
        <v>1</v>
      </c>
      <c r="E1575" s="4">
        <f>VLOOKUP(主动技能!K1578,对应表!J:K,2,FALSE)</f>
        <v>3</v>
      </c>
      <c r="F1575" s="4">
        <f>VLOOKUP(主动技能!L1578,对应表!N:O,2,FALSE)</f>
        <v>1</v>
      </c>
      <c r="G1575" s="4">
        <f>IF(主动技能!M1578="必中",2,1)</f>
        <v>1</v>
      </c>
      <c r="H1575" s="4">
        <f>主动技能!N1578</f>
        <v>100</v>
      </c>
      <c r="I1575" s="4">
        <f>主动技能!O1578</f>
        <v>0</v>
      </c>
      <c r="J1575">
        <f>主动技能!P1578</f>
        <v>0</v>
      </c>
      <c r="K1575">
        <f>主动技能!Q1578</f>
        <v>0</v>
      </c>
      <c r="L1575">
        <f>主动技能!R1578</f>
        <v>0</v>
      </c>
      <c r="M1575">
        <f>主动技能!S1578</f>
        <v>0</v>
      </c>
      <c r="N1575" t="str">
        <f>IF(主动技能!T1578="","",主动技能!T1578)</f>
        <v/>
      </c>
      <c r="O1575" t="str">
        <f>IF(主动技能!U1578="","",主动技能!U1578)</f>
        <v/>
      </c>
      <c r="P1575">
        <f>主动技能!V1578</f>
        <v>0</v>
      </c>
      <c r="Q1575">
        <f>主动技能!W1578</f>
        <v>0</v>
      </c>
      <c r="R1575">
        <f>主动技能!X1578</f>
        <v>0</v>
      </c>
      <c r="S1575">
        <f>主动技能!Y1578</f>
        <v>0</v>
      </c>
      <c r="T1575">
        <f>主动技能!Z1578</f>
        <v>100</v>
      </c>
      <c r="U1575">
        <f>主动技能!AB1578</f>
        <v>606</v>
      </c>
      <c r="V1575">
        <f>主动技能!AC1578</f>
        <v>0</v>
      </c>
      <c r="W1575">
        <f>主动技能!AD1578</f>
        <v>0</v>
      </c>
      <c r="X1575" s="1">
        <v>0</v>
      </c>
      <c r="Y1575" s="1">
        <v>0</v>
      </c>
      <c r="Z1575" s="1">
        <v>0</v>
      </c>
    </row>
    <row r="1576" spans="1:26" x14ac:dyDescent="0.15">
      <c r="A1576">
        <f>主动技能!B1579</f>
        <v>1573</v>
      </c>
      <c r="B1576" s="4" t="str">
        <f>主动技能!H1579</f>
        <v>星霜</v>
      </c>
      <c r="C1576" s="4" t="str">
        <f>主动技能!I1579</f>
        <v>对敌方任意单体攻击，造成100%攻击力（+747）点伤害。</v>
      </c>
      <c r="D1576" s="4">
        <f>VLOOKUP(主动技能!J1579,对应表!F:G,2,FALSE)</f>
        <v>1</v>
      </c>
      <c r="E1576" s="4">
        <f>VLOOKUP(主动技能!K1579,对应表!J:K,2,FALSE)</f>
        <v>3</v>
      </c>
      <c r="F1576" s="4">
        <f>VLOOKUP(主动技能!L1579,对应表!N:O,2,FALSE)</f>
        <v>1</v>
      </c>
      <c r="G1576" s="4">
        <f>IF(主动技能!M1579="必中",2,1)</f>
        <v>1</v>
      </c>
      <c r="H1576" s="4">
        <f>主动技能!N1579</f>
        <v>100</v>
      </c>
      <c r="I1576" s="4">
        <f>主动技能!O1579</f>
        <v>0</v>
      </c>
      <c r="J1576">
        <f>主动技能!P1579</f>
        <v>0</v>
      </c>
      <c r="K1576">
        <f>主动技能!Q1579</f>
        <v>0</v>
      </c>
      <c r="L1576">
        <f>主动技能!R1579</f>
        <v>0</v>
      </c>
      <c r="M1576">
        <f>主动技能!S1579</f>
        <v>0</v>
      </c>
      <c r="N1576" t="str">
        <f>IF(主动技能!T1579="","",主动技能!T1579)</f>
        <v/>
      </c>
      <c r="O1576" t="str">
        <f>IF(主动技能!U1579="","",主动技能!U1579)</f>
        <v/>
      </c>
      <c r="P1576">
        <f>主动技能!V1579</f>
        <v>0</v>
      </c>
      <c r="Q1576">
        <f>主动技能!W1579</f>
        <v>0</v>
      </c>
      <c r="R1576">
        <f>主动技能!X1579</f>
        <v>0</v>
      </c>
      <c r="S1576">
        <f>主动技能!Y1579</f>
        <v>0</v>
      </c>
      <c r="T1576">
        <f>主动技能!Z1579</f>
        <v>100</v>
      </c>
      <c r="U1576">
        <f>主动技能!AB1579</f>
        <v>747</v>
      </c>
      <c r="V1576">
        <f>主动技能!AC1579</f>
        <v>0</v>
      </c>
      <c r="W1576">
        <f>主动技能!AD1579</f>
        <v>0</v>
      </c>
      <c r="X1576" s="1">
        <v>0</v>
      </c>
      <c r="Y1576" s="1">
        <v>0</v>
      </c>
      <c r="Z1576" s="1">
        <v>0</v>
      </c>
    </row>
    <row r="1577" spans="1:26" x14ac:dyDescent="0.15">
      <c r="A1577">
        <f>主动技能!B1580</f>
        <v>1574</v>
      </c>
      <c r="B1577" s="4" t="str">
        <f>主动技能!H1580</f>
        <v>星霜</v>
      </c>
      <c r="C1577" s="4" t="str">
        <f>主动技能!I1580</f>
        <v>对敌方任意单体攻击，造成100%攻击力（+919）点伤害。</v>
      </c>
      <c r="D1577" s="4">
        <f>VLOOKUP(主动技能!J1580,对应表!F:G,2,FALSE)</f>
        <v>1</v>
      </c>
      <c r="E1577" s="4">
        <f>VLOOKUP(主动技能!K1580,对应表!J:K,2,FALSE)</f>
        <v>3</v>
      </c>
      <c r="F1577" s="4">
        <f>VLOOKUP(主动技能!L1580,对应表!N:O,2,FALSE)</f>
        <v>1</v>
      </c>
      <c r="G1577" s="4">
        <f>IF(主动技能!M1580="必中",2,1)</f>
        <v>1</v>
      </c>
      <c r="H1577" s="4">
        <f>主动技能!N1580</f>
        <v>100</v>
      </c>
      <c r="I1577" s="4">
        <f>主动技能!O1580</f>
        <v>0</v>
      </c>
      <c r="J1577">
        <f>主动技能!P1580</f>
        <v>0</v>
      </c>
      <c r="K1577">
        <f>主动技能!Q1580</f>
        <v>0</v>
      </c>
      <c r="L1577">
        <f>主动技能!R1580</f>
        <v>0</v>
      </c>
      <c r="M1577">
        <f>主动技能!S1580</f>
        <v>0</v>
      </c>
      <c r="N1577" t="str">
        <f>IF(主动技能!T1580="","",主动技能!T1580)</f>
        <v/>
      </c>
      <c r="O1577" t="str">
        <f>IF(主动技能!U1580="","",主动技能!U1580)</f>
        <v/>
      </c>
      <c r="P1577">
        <f>主动技能!V1580</f>
        <v>0</v>
      </c>
      <c r="Q1577">
        <f>主动技能!W1580</f>
        <v>0</v>
      </c>
      <c r="R1577">
        <f>主动技能!X1580</f>
        <v>0</v>
      </c>
      <c r="S1577">
        <f>主动技能!Y1580</f>
        <v>0</v>
      </c>
      <c r="T1577">
        <f>主动技能!Z1580</f>
        <v>100</v>
      </c>
      <c r="U1577">
        <f>主动技能!AB1580</f>
        <v>919</v>
      </c>
      <c r="V1577">
        <f>主动技能!AC1580</f>
        <v>0</v>
      </c>
      <c r="W1577">
        <f>主动技能!AD1580</f>
        <v>0</v>
      </c>
      <c r="X1577" s="1">
        <v>0</v>
      </c>
      <c r="Y1577" s="1">
        <v>0</v>
      </c>
      <c r="Z1577" s="1">
        <v>0</v>
      </c>
    </row>
    <row r="1578" spans="1:26" x14ac:dyDescent="0.15">
      <c r="A1578">
        <f>主动技能!B1581</f>
        <v>1575</v>
      </c>
      <c r="B1578" s="4" t="str">
        <f>主动技能!H1581</f>
        <v>星霜</v>
      </c>
      <c r="C1578" s="4" t="str">
        <f>主动技能!I1581</f>
        <v>对敌方任意单体攻击，造成100%攻击力（+1132）点伤害。</v>
      </c>
      <c r="D1578" s="4">
        <f>VLOOKUP(主动技能!J1581,对应表!F:G,2,FALSE)</f>
        <v>1</v>
      </c>
      <c r="E1578" s="4">
        <f>VLOOKUP(主动技能!K1581,对应表!J:K,2,FALSE)</f>
        <v>3</v>
      </c>
      <c r="F1578" s="4">
        <f>VLOOKUP(主动技能!L1581,对应表!N:O,2,FALSE)</f>
        <v>1</v>
      </c>
      <c r="G1578" s="4">
        <f>IF(主动技能!M1581="必中",2,1)</f>
        <v>1</v>
      </c>
      <c r="H1578" s="4">
        <f>主动技能!N1581</f>
        <v>100</v>
      </c>
      <c r="I1578" s="4">
        <f>主动技能!O1581</f>
        <v>0</v>
      </c>
      <c r="J1578">
        <f>主动技能!P1581</f>
        <v>0</v>
      </c>
      <c r="K1578">
        <f>主动技能!Q1581</f>
        <v>0</v>
      </c>
      <c r="L1578">
        <f>主动技能!R1581</f>
        <v>0</v>
      </c>
      <c r="M1578">
        <f>主动技能!S1581</f>
        <v>0</v>
      </c>
      <c r="N1578" t="str">
        <f>IF(主动技能!T1581="","",主动技能!T1581)</f>
        <v/>
      </c>
      <c r="O1578" t="str">
        <f>IF(主动技能!U1581="","",主动技能!U1581)</f>
        <v/>
      </c>
      <c r="P1578">
        <f>主动技能!V1581</f>
        <v>0</v>
      </c>
      <c r="Q1578">
        <f>主动技能!W1581</f>
        <v>0</v>
      </c>
      <c r="R1578">
        <f>主动技能!X1581</f>
        <v>0</v>
      </c>
      <c r="S1578">
        <f>主动技能!Y1581</f>
        <v>0</v>
      </c>
      <c r="T1578">
        <f>主动技能!Z1581</f>
        <v>100</v>
      </c>
      <c r="U1578">
        <f>主动技能!AB1581</f>
        <v>1132</v>
      </c>
      <c r="V1578">
        <f>主动技能!AC1581</f>
        <v>0</v>
      </c>
      <c r="W1578">
        <f>主动技能!AD1581</f>
        <v>0</v>
      </c>
      <c r="X1578" s="1">
        <v>0</v>
      </c>
      <c r="Y1578" s="1">
        <v>0</v>
      </c>
      <c r="Z1578" s="1">
        <v>0</v>
      </c>
    </row>
    <row r="1579" spans="1:26" x14ac:dyDescent="0.15">
      <c r="A1579">
        <f>主动技能!B1582</f>
        <v>1576</v>
      </c>
      <c r="B1579" s="4" t="str">
        <f>主动技能!H1582</f>
        <v>星霜</v>
      </c>
      <c r="C1579" s="4" t="str">
        <f>主动技能!I1582</f>
        <v>对敌方任意单体攻击，造成100%攻击力（+1394）点伤害。</v>
      </c>
      <c r="D1579" s="4">
        <f>VLOOKUP(主动技能!J1582,对应表!F:G,2,FALSE)</f>
        <v>1</v>
      </c>
      <c r="E1579" s="4">
        <f>VLOOKUP(主动技能!K1582,对应表!J:K,2,FALSE)</f>
        <v>3</v>
      </c>
      <c r="F1579" s="4">
        <f>VLOOKUP(主动技能!L1582,对应表!N:O,2,FALSE)</f>
        <v>1</v>
      </c>
      <c r="G1579" s="4">
        <f>IF(主动技能!M1582="必中",2,1)</f>
        <v>1</v>
      </c>
      <c r="H1579" s="4">
        <f>主动技能!N1582</f>
        <v>100</v>
      </c>
      <c r="I1579" s="4">
        <f>主动技能!O1582</f>
        <v>0</v>
      </c>
      <c r="J1579">
        <f>主动技能!P1582</f>
        <v>0</v>
      </c>
      <c r="K1579">
        <f>主动技能!Q1582</f>
        <v>0</v>
      </c>
      <c r="L1579">
        <f>主动技能!R1582</f>
        <v>0</v>
      </c>
      <c r="M1579">
        <f>主动技能!S1582</f>
        <v>0</v>
      </c>
      <c r="N1579" t="str">
        <f>IF(主动技能!T1582="","",主动技能!T1582)</f>
        <v/>
      </c>
      <c r="O1579" t="str">
        <f>IF(主动技能!U1582="","",主动技能!U1582)</f>
        <v/>
      </c>
      <c r="P1579">
        <f>主动技能!V1582</f>
        <v>0</v>
      </c>
      <c r="Q1579">
        <f>主动技能!W1582</f>
        <v>0</v>
      </c>
      <c r="R1579">
        <f>主动技能!X1582</f>
        <v>0</v>
      </c>
      <c r="S1579">
        <f>主动技能!Y1582</f>
        <v>0</v>
      </c>
      <c r="T1579">
        <f>主动技能!Z1582</f>
        <v>100</v>
      </c>
      <c r="U1579">
        <f>主动技能!AB1582</f>
        <v>1394</v>
      </c>
      <c r="V1579">
        <f>主动技能!AC1582</f>
        <v>0</v>
      </c>
      <c r="W1579">
        <f>主动技能!AD1582</f>
        <v>0</v>
      </c>
      <c r="X1579" s="1">
        <v>0</v>
      </c>
      <c r="Y1579" s="1">
        <v>0</v>
      </c>
      <c r="Z1579" s="1">
        <v>0</v>
      </c>
    </row>
    <row r="1580" spans="1:26" x14ac:dyDescent="0.15">
      <c r="A1580">
        <f>主动技能!B1583</f>
        <v>1577</v>
      </c>
      <c r="B1580" s="4" t="str">
        <f>主动技能!H1583</f>
        <v>星霜</v>
      </c>
      <c r="C1580" s="4" t="str">
        <f>主动技能!I1583</f>
        <v>对敌方任意单体攻击，造成100%攻击力（+1717）点伤害。</v>
      </c>
      <c r="D1580" s="4">
        <f>VLOOKUP(主动技能!J1583,对应表!F:G,2,FALSE)</f>
        <v>1</v>
      </c>
      <c r="E1580" s="4">
        <f>VLOOKUP(主动技能!K1583,对应表!J:K,2,FALSE)</f>
        <v>3</v>
      </c>
      <c r="F1580" s="4">
        <f>VLOOKUP(主动技能!L1583,对应表!N:O,2,FALSE)</f>
        <v>1</v>
      </c>
      <c r="G1580" s="4">
        <f>IF(主动技能!M1583="必中",2,1)</f>
        <v>1</v>
      </c>
      <c r="H1580" s="4">
        <f>主动技能!N1583</f>
        <v>100</v>
      </c>
      <c r="I1580" s="4">
        <f>主动技能!O1583</f>
        <v>0</v>
      </c>
      <c r="J1580">
        <f>主动技能!P1583</f>
        <v>0</v>
      </c>
      <c r="K1580">
        <f>主动技能!Q1583</f>
        <v>0</v>
      </c>
      <c r="L1580">
        <f>主动技能!R1583</f>
        <v>0</v>
      </c>
      <c r="M1580">
        <f>主动技能!S1583</f>
        <v>0</v>
      </c>
      <c r="N1580" t="str">
        <f>IF(主动技能!T1583="","",主动技能!T1583)</f>
        <v/>
      </c>
      <c r="O1580" t="str">
        <f>IF(主动技能!U1583="","",主动技能!U1583)</f>
        <v/>
      </c>
      <c r="P1580">
        <f>主动技能!V1583</f>
        <v>0</v>
      </c>
      <c r="Q1580">
        <f>主动技能!W1583</f>
        <v>0</v>
      </c>
      <c r="R1580">
        <f>主动技能!X1583</f>
        <v>0</v>
      </c>
      <c r="S1580">
        <f>主动技能!Y1583</f>
        <v>0</v>
      </c>
      <c r="T1580">
        <f>主动技能!Z1583</f>
        <v>100</v>
      </c>
      <c r="U1580">
        <f>主动技能!AB1583</f>
        <v>1717</v>
      </c>
      <c r="V1580">
        <f>主动技能!AC1583</f>
        <v>0</v>
      </c>
      <c r="W1580">
        <f>主动技能!AD1583</f>
        <v>0</v>
      </c>
      <c r="X1580" s="1">
        <v>0</v>
      </c>
      <c r="Y1580" s="1">
        <v>0</v>
      </c>
      <c r="Z1580" s="1">
        <v>0</v>
      </c>
    </row>
    <row r="1581" spans="1:26" x14ac:dyDescent="0.15">
      <c r="A1581">
        <f>主动技能!B1584</f>
        <v>1578</v>
      </c>
      <c r="B1581" s="4" t="str">
        <f>主动技能!H1584</f>
        <v>星霜</v>
      </c>
      <c r="C1581" s="4" t="str">
        <f>主动技能!I1584</f>
        <v>对敌方任意单体攻击，造成100%攻击力（+2114）点伤害。</v>
      </c>
      <c r="D1581" s="4">
        <f>VLOOKUP(主动技能!J1584,对应表!F:G,2,FALSE)</f>
        <v>1</v>
      </c>
      <c r="E1581" s="4">
        <f>VLOOKUP(主动技能!K1584,对应表!J:K,2,FALSE)</f>
        <v>3</v>
      </c>
      <c r="F1581" s="4">
        <f>VLOOKUP(主动技能!L1584,对应表!N:O,2,FALSE)</f>
        <v>1</v>
      </c>
      <c r="G1581" s="4">
        <f>IF(主动技能!M1584="必中",2,1)</f>
        <v>1</v>
      </c>
      <c r="H1581" s="4">
        <f>主动技能!N1584</f>
        <v>100</v>
      </c>
      <c r="I1581" s="4">
        <f>主动技能!O1584</f>
        <v>0</v>
      </c>
      <c r="J1581">
        <f>主动技能!P1584</f>
        <v>0</v>
      </c>
      <c r="K1581">
        <f>主动技能!Q1584</f>
        <v>0</v>
      </c>
      <c r="L1581">
        <f>主动技能!R1584</f>
        <v>0</v>
      </c>
      <c r="M1581">
        <f>主动技能!S1584</f>
        <v>0</v>
      </c>
      <c r="N1581" t="str">
        <f>IF(主动技能!T1584="","",主动技能!T1584)</f>
        <v/>
      </c>
      <c r="O1581" t="str">
        <f>IF(主动技能!U1584="","",主动技能!U1584)</f>
        <v/>
      </c>
      <c r="P1581">
        <f>主动技能!V1584</f>
        <v>0</v>
      </c>
      <c r="Q1581">
        <f>主动技能!W1584</f>
        <v>0</v>
      </c>
      <c r="R1581">
        <f>主动技能!X1584</f>
        <v>0</v>
      </c>
      <c r="S1581">
        <f>主动技能!Y1584</f>
        <v>0</v>
      </c>
      <c r="T1581">
        <f>主动技能!Z1584</f>
        <v>100</v>
      </c>
      <c r="U1581">
        <f>主动技能!AB1584</f>
        <v>2114</v>
      </c>
      <c r="V1581">
        <f>主动技能!AC1584</f>
        <v>0</v>
      </c>
      <c r="W1581">
        <f>主动技能!AD1584</f>
        <v>0</v>
      </c>
      <c r="X1581" s="1">
        <v>0</v>
      </c>
      <c r="Y1581" s="1">
        <v>0</v>
      </c>
      <c r="Z1581" s="1">
        <v>0</v>
      </c>
    </row>
    <row r="1582" spans="1:26" x14ac:dyDescent="0.15">
      <c r="A1582">
        <f>主动技能!B1585</f>
        <v>1579</v>
      </c>
      <c r="B1582" s="4" t="str">
        <f>主动技能!H1585</f>
        <v>星霜</v>
      </c>
      <c r="C1582" s="4" t="str">
        <f>主动技能!I1585</f>
        <v>对敌方任意单体攻击，造成100%攻击力（+2602）点伤害。</v>
      </c>
      <c r="D1582" s="4">
        <f>VLOOKUP(主动技能!J1585,对应表!F:G,2,FALSE)</f>
        <v>1</v>
      </c>
      <c r="E1582" s="4">
        <f>VLOOKUP(主动技能!K1585,对应表!J:K,2,FALSE)</f>
        <v>3</v>
      </c>
      <c r="F1582" s="4">
        <f>VLOOKUP(主动技能!L1585,对应表!N:O,2,FALSE)</f>
        <v>1</v>
      </c>
      <c r="G1582" s="4">
        <f>IF(主动技能!M1585="必中",2,1)</f>
        <v>1</v>
      </c>
      <c r="H1582" s="4">
        <f>主动技能!N1585</f>
        <v>100</v>
      </c>
      <c r="I1582" s="4">
        <f>主动技能!O1585</f>
        <v>0</v>
      </c>
      <c r="J1582">
        <f>主动技能!P1585</f>
        <v>0</v>
      </c>
      <c r="K1582">
        <f>主动技能!Q1585</f>
        <v>0</v>
      </c>
      <c r="L1582">
        <f>主动技能!R1585</f>
        <v>0</v>
      </c>
      <c r="M1582">
        <f>主动技能!S1585</f>
        <v>0</v>
      </c>
      <c r="N1582" t="str">
        <f>IF(主动技能!T1585="","",主动技能!T1585)</f>
        <v/>
      </c>
      <c r="O1582" t="str">
        <f>IF(主动技能!U1585="","",主动技能!U1585)</f>
        <v/>
      </c>
      <c r="P1582">
        <f>主动技能!V1585</f>
        <v>0</v>
      </c>
      <c r="Q1582">
        <f>主动技能!W1585</f>
        <v>0</v>
      </c>
      <c r="R1582">
        <f>主动技能!X1585</f>
        <v>0</v>
      </c>
      <c r="S1582">
        <f>主动技能!Y1585</f>
        <v>0</v>
      </c>
      <c r="T1582">
        <f>主动技能!Z1585</f>
        <v>100</v>
      </c>
      <c r="U1582">
        <f>主动技能!AB1585</f>
        <v>2602</v>
      </c>
      <c r="V1582">
        <f>主动技能!AC1585</f>
        <v>0</v>
      </c>
      <c r="W1582">
        <f>主动技能!AD1585</f>
        <v>0</v>
      </c>
      <c r="X1582" s="1">
        <v>0</v>
      </c>
      <c r="Y1582" s="1">
        <v>0</v>
      </c>
      <c r="Z1582" s="1">
        <v>0</v>
      </c>
    </row>
    <row r="1583" spans="1:26" x14ac:dyDescent="0.15">
      <c r="A1583">
        <f>主动技能!B1586</f>
        <v>1580</v>
      </c>
      <c r="B1583" s="4" t="str">
        <f>主动技能!H1586</f>
        <v>星霜</v>
      </c>
      <c r="C1583" s="4" t="str">
        <f>主动技能!I1586</f>
        <v>对敌方任意单体攻击，造成100%攻击力（+3204）点伤害。</v>
      </c>
      <c r="D1583" s="4">
        <f>VLOOKUP(主动技能!J1586,对应表!F:G,2,FALSE)</f>
        <v>1</v>
      </c>
      <c r="E1583" s="4">
        <f>VLOOKUP(主动技能!K1586,对应表!J:K,2,FALSE)</f>
        <v>3</v>
      </c>
      <c r="F1583" s="4">
        <f>VLOOKUP(主动技能!L1586,对应表!N:O,2,FALSE)</f>
        <v>1</v>
      </c>
      <c r="G1583" s="4">
        <f>IF(主动技能!M1586="必中",2,1)</f>
        <v>1</v>
      </c>
      <c r="H1583" s="4">
        <f>主动技能!N1586</f>
        <v>100</v>
      </c>
      <c r="I1583" s="4">
        <f>主动技能!O1586</f>
        <v>0</v>
      </c>
      <c r="J1583">
        <f>主动技能!P1586</f>
        <v>0</v>
      </c>
      <c r="K1583">
        <f>主动技能!Q1586</f>
        <v>0</v>
      </c>
      <c r="L1583">
        <f>主动技能!R1586</f>
        <v>0</v>
      </c>
      <c r="M1583">
        <f>主动技能!S1586</f>
        <v>0</v>
      </c>
      <c r="N1583" t="str">
        <f>IF(主动技能!T1586="","",主动技能!T1586)</f>
        <v/>
      </c>
      <c r="O1583" t="str">
        <f>IF(主动技能!U1586="","",主动技能!U1586)</f>
        <v/>
      </c>
      <c r="P1583">
        <f>主动技能!V1586</f>
        <v>0</v>
      </c>
      <c r="Q1583">
        <f>主动技能!W1586</f>
        <v>0</v>
      </c>
      <c r="R1583">
        <f>主动技能!X1586</f>
        <v>0</v>
      </c>
      <c r="S1583">
        <f>主动技能!Y1586</f>
        <v>0</v>
      </c>
      <c r="T1583">
        <f>主动技能!Z1586</f>
        <v>100</v>
      </c>
      <c r="U1583">
        <f>主动技能!AB1586</f>
        <v>3204</v>
      </c>
      <c r="V1583">
        <f>主动技能!AC1586</f>
        <v>0</v>
      </c>
      <c r="W1583">
        <f>主动技能!AD1586</f>
        <v>0</v>
      </c>
      <c r="X1583" s="1">
        <v>0</v>
      </c>
      <c r="Y1583" s="1">
        <v>0</v>
      </c>
      <c r="Z1583" s="1">
        <v>0</v>
      </c>
    </row>
    <row r="1584" spans="1:26" x14ac:dyDescent="0.15">
      <c r="A1584">
        <f>主动技能!B1587</f>
        <v>1581</v>
      </c>
      <c r="B1584" s="4" t="str">
        <f>主动技能!H1587</f>
        <v>极寒冰爆</v>
      </c>
      <c r="C1584" s="4" t="str">
        <f>主动技能!I1587</f>
        <v>对敌方全体造成100%攻击力（+118）点伤害。并附带流血。</v>
      </c>
      <c r="D1584" s="4">
        <f>VLOOKUP(主动技能!J1587,对应表!F:G,2,FALSE)</f>
        <v>1</v>
      </c>
      <c r="E1584" s="4">
        <f>VLOOKUP(主动技能!K1587,对应表!J:K,2,FALSE)</f>
        <v>1</v>
      </c>
      <c r="F1584" s="4">
        <f>VLOOKUP(主动技能!L1587,对应表!N:O,2,FALSE)</f>
        <v>1</v>
      </c>
      <c r="G1584" s="4">
        <f>IF(主动技能!M1587="必中",2,1)</f>
        <v>1</v>
      </c>
      <c r="H1584" s="4">
        <f>主动技能!N1587</f>
        <v>100</v>
      </c>
      <c r="I1584" s="4">
        <f>主动技能!O1587</f>
        <v>0</v>
      </c>
      <c r="J1584">
        <f>主动技能!P1587</f>
        <v>0</v>
      </c>
      <c r="K1584">
        <f>主动技能!Q1587</f>
        <v>0</v>
      </c>
      <c r="L1584">
        <f>主动技能!R1587</f>
        <v>0</v>
      </c>
      <c r="M1584">
        <f>主动技能!S1587</f>
        <v>0</v>
      </c>
      <c r="N1584" t="str">
        <f>IF(主动技能!T1587="","",主动技能!T1587)</f>
        <v>1:100:2:0</v>
      </c>
      <c r="O1584" t="str">
        <f>IF(主动技能!U1587="","",主动技能!U1587)</f>
        <v/>
      </c>
      <c r="P1584">
        <f>主动技能!V1587</f>
        <v>0</v>
      </c>
      <c r="Q1584">
        <f>主动技能!W1587</f>
        <v>0</v>
      </c>
      <c r="R1584">
        <f>主动技能!X1587</f>
        <v>0</v>
      </c>
      <c r="S1584">
        <f>主动技能!Y1587</f>
        <v>50</v>
      </c>
      <c r="T1584">
        <f>主动技能!Z1587</f>
        <v>100</v>
      </c>
      <c r="U1584">
        <f>主动技能!AB1587</f>
        <v>118</v>
      </c>
      <c r="V1584">
        <f>主动技能!AC1587</f>
        <v>0</v>
      </c>
      <c r="W1584">
        <f>主动技能!AD1587</f>
        <v>0</v>
      </c>
      <c r="X1584" s="1">
        <v>0</v>
      </c>
      <c r="Y1584" s="1">
        <v>0</v>
      </c>
      <c r="Z1584" s="1">
        <v>0</v>
      </c>
    </row>
    <row r="1585" spans="1:26" x14ac:dyDescent="0.15">
      <c r="A1585">
        <f>主动技能!B1588</f>
        <v>1582</v>
      </c>
      <c r="B1585" s="4" t="str">
        <f>主动技能!H1588</f>
        <v>极寒冰爆</v>
      </c>
      <c r="C1585" s="4" t="str">
        <f>主动技能!I1588</f>
        <v>对敌方全体造成100%攻击力（+175）点伤害。并附带流血。</v>
      </c>
      <c r="D1585" s="4">
        <f>VLOOKUP(主动技能!J1588,对应表!F:G,2,FALSE)</f>
        <v>1</v>
      </c>
      <c r="E1585" s="4">
        <f>VLOOKUP(主动技能!K1588,对应表!J:K,2,FALSE)</f>
        <v>1</v>
      </c>
      <c r="F1585" s="4">
        <f>VLOOKUP(主动技能!L1588,对应表!N:O,2,FALSE)</f>
        <v>1</v>
      </c>
      <c r="G1585" s="4">
        <f>IF(主动技能!M1588="必中",2,1)</f>
        <v>1</v>
      </c>
      <c r="H1585" s="4">
        <f>主动技能!N1588</f>
        <v>100</v>
      </c>
      <c r="I1585" s="4">
        <f>主动技能!O1588</f>
        <v>0</v>
      </c>
      <c r="J1585">
        <f>主动技能!P1588</f>
        <v>0</v>
      </c>
      <c r="K1585">
        <f>主动技能!Q1588</f>
        <v>0</v>
      </c>
      <c r="L1585">
        <f>主动技能!R1588</f>
        <v>0</v>
      </c>
      <c r="M1585">
        <f>主动技能!S1588</f>
        <v>0</v>
      </c>
      <c r="N1585" t="str">
        <f>IF(主动技能!T1588="","",主动技能!T1588)</f>
        <v>1:100:2:0</v>
      </c>
      <c r="O1585" t="str">
        <f>IF(主动技能!U1588="","",主动技能!U1588)</f>
        <v/>
      </c>
      <c r="P1585">
        <f>主动技能!V1588</f>
        <v>0</v>
      </c>
      <c r="Q1585">
        <f>主动技能!W1588</f>
        <v>0</v>
      </c>
      <c r="R1585">
        <f>主动技能!X1588</f>
        <v>0</v>
      </c>
      <c r="S1585">
        <f>主动技能!Y1588</f>
        <v>50</v>
      </c>
      <c r="T1585">
        <f>主动技能!Z1588</f>
        <v>100</v>
      </c>
      <c r="U1585">
        <f>主动技能!AB1588</f>
        <v>175</v>
      </c>
      <c r="V1585">
        <f>主动技能!AC1588</f>
        <v>0</v>
      </c>
      <c r="W1585">
        <f>主动技能!AD1588</f>
        <v>0</v>
      </c>
      <c r="X1585" s="1">
        <v>0</v>
      </c>
      <c r="Y1585" s="1">
        <v>0</v>
      </c>
      <c r="Z1585" s="1">
        <v>0</v>
      </c>
    </row>
    <row r="1586" spans="1:26" x14ac:dyDescent="0.15">
      <c r="A1586">
        <f>主动技能!B1589</f>
        <v>1583</v>
      </c>
      <c r="B1586" s="4" t="str">
        <f>主动技能!H1589</f>
        <v>极寒冰爆</v>
      </c>
      <c r="C1586" s="4" t="str">
        <f>主动技能!I1589</f>
        <v>对敌方全体造成100%攻击力（+231）点伤害。并附带流血。</v>
      </c>
      <c r="D1586" s="4">
        <f>VLOOKUP(主动技能!J1589,对应表!F:G,2,FALSE)</f>
        <v>1</v>
      </c>
      <c r="E1586" s="4">
        <f>VLOOKUP(主动技能!K1589,对应表!J:K,2,FALSE)</f>
        <v>1</v>
      </c>
      <c r="F1586" s="4">
        <f>VLOOKUP(主动技能!L1589,对应表!N:O,2,FALSE)</f>
        <v>1</v>
      </c>
      <c r="G1586" s="4">
        <f>IF(主动技能!M1589="必中",2,1)</f>
        <v>1</v>
      </c>
      <c r="H1586" s="4">
        <f>主动技能!N1589</f>
        <v>100</v>
      </c>
      <c r="I1586" s="4">
        <f>主动技能!O1589</f>
        <v>0</v>
      </c>
      <c r="J1586">
        <f>主动技能!P1589</f>
        <v>0</v>
      </c>
      <c r="K1586">
        <f>主动技能!Q1589</f>
        <v>0</v>
      </c>
      <c r="L1586">
        <f>主动技能!R1589</f>
        <v>0</v>
      </c>
      <c r="M1586">
        <f>主动技能!S1589</f>
        <v>0</v>
      </c>
      <c r="N1586" t="str">
        <f>IF(主动技能!T1589="","",主动技能!T1589)</f>
        <v>1:100:2:0</v>
      </c>
      <c r="O1586" t="str">
        <f>IF(主动技能!U1589="","",主动技能!U1589)</f>
        <v/>
      </c>
      <c r="P1586">
        <f>主动技能!V1589</f>
        <v>0</v>
      </c>
      <c r="Q1586">
        <f>主动技能!W1589</f>
        <v>0</v>
      </c>
      <c r="R1586">
        <f>主动技能!X1589</f>
        <v>0</v>
      </c>
      <c r="S1586">
        <f>主动技能!Y1589</f>
        <v>50</v>
      </c>
      <c r="T1586">
        <f>主动技能!Z1589</f>
        <v>100</v>
      </c>
      <c r="U1586">
        <f>主动技能!AB1589</f>
        <v>231</v>
      </c>
      <c r="V1586">
        <f>主动技能!AC1589</f>
        <v>0</v>
      </c>
      <c r="W1586">
        <f>主动技能!AD1589</f>
        <v>0</v>
      </c>
      <c r="X1586" s="1">
        <v>0</v>
      </c>
      <c r="Y1586" s="1">
        <v>0</v>
      </c>
      <c r="Z1586" s="1">
        <v>0</v>
      </c>
    </row>
    <row r="1587" spans="1:26" x14ac:dyDescent="0.15">
      <c r="A1587">
        <f>主动技能!B1590</f>
        <v>1584</v>
      </c>
      <c r="B1587" s="4" t="str">
        <f>主动技能!H1590</f>
        <v>极寒冰爆</v>
      </c>
      <c r="C1587" s="4" t="str">
        <f>主动技能!I1590</f>
        <v>对敌方全体造成100%攻击力（+287）点伤害。并附带流血。</v>
      </c>
      <c r="D1587" s="4">
        <f>VLOOKUP(主动技能!J1590,对应表!F:G,2,FALSE)</f>
        <v>1</v>
      </c>
      <c r="E1587" s="4">
        <f>VLOOKUP(主动技能!K1590,对应表!J:K,2,FALSE)</f>
        <v>1</v>
      </c>
      <c r="F1587" s="4">
        <f>VLOOKUP(主动技能!L1590,对应表!N:O,2,FALSE)</f>
        <v>1</v>
      </c>
      <c r="G1587" s="4">
        <f>IF(主动技能!M1590="必中",2,1)</f>
        <v>1</v>
      </c>
      <c r="H1587" s="4">
        <f>主动技能!N1590</f>
        <v>100</v>
      </c>
      <c r="I1587" s="4">
        <f>主动技能!O1590</f>
        <v>0</v>
      </c>
      <c r="J1587">
        <f>主动技能!P1590</f>
        <v>0</v>
      </c>
      <c r="K1587">
        <f>主动技能!Q1590</f>
        <v>0</v>
      </c>
      <c r="L1587">
        <f>主动技能!R1590</f>
        <v>0</v>
      </c>
      <c r="M1587">
        <f>主动技能!S1590</f>
        <v>0</v>
      </c>
      <c r="N1587" t="str">
        <f>IF(主动技能!T1590="","",主动技能!T1590)</f>
        <v>1:100:2:0</v>
      </c>
      <c r="O1587" t="str">
        <f>IF(主动技能!U1590="","",主动技能!U1590)</f>
        <v/>
      </c>
      <c r="P1587">
        <f>主动技能!V1590</f>
        <v>0</v>
      </c>
      <c r="Q1587">
        <f>主动技能!W1590</f>
        <v>0</v>
      </c>
      <c r="R1587">
        <f>主动技能!X1590</f>
        <v>0</v>
      </c>
      <c r="S1587">
        <f>主动技能!Y1590</f>
        <v>50</v>
      </c>
      <c r="T1587">
        <f>主动技能!Z1590</f>
        <v>100</v>
      </c>
      <c r="U1587">
        <f>主动技能!AB1590</f>
        <v>287</v>
      </c>
      <c r="V1587">
        <f>主动技能!AC1590</f>
        <v>0</v>
      </c>
      <c r="W1587">
        <f>主动技能!AD1590</f>
        <v>0</v>
      </c>
      <c r="X1587" s="1">
        <v>0</v>
      </c>
      <c r="Y1587" s="1">
        <v>0</v>
      </c>
      <c r="Z1587" s="1">
        <v>0</v>
      </c>
    </row>
    <row r="1588" spans="1:26" x14ac:dyDescent="0.15">
      <c r="A1588">
        <f>主动技能!B1591</f>
        <v>1585</v>
      </c>
      <c r="B1588" s="4" t="str">
        <f>主动技能!H1591</f>
        <v>极寒冰爆</v>
      </c>
      <c r="C1588" s="4" t="str">
        <f>主动技能!I1591</f>
        <v>对敌方全体造成100%攻击力（+353）点伤害。并附带流血。</v>
      </c>
      <c r="D1588" s="4">
        <f>VLOOKUP(主动技能!J1591,对应表!F:G,2,FALSE)</f>
        <v>1</v>
      </c>
      <c r="E1588" s="4">
        <f>VLOOKUP(主动技能!K1591,对应表!J:K,2,FALSE)</f>
        <v>1</v>
      </c>
      <c r="F1588" s="4">
        <f>VLOOKUP(主动技能!L1591,对应表!N:O,2,FALSE)</f>
        <v>1</v>
      </c>
      <c r="G1588" s="4">
        <f>IF(主动技能!M1591="必中",2,1)</f>
        <v>1</v>
      </c>
      <c r="H1588" s="4">
        <f>主动技能!N1591</f>
        <v>100</v>
      </c>
      <c r="I1588" s="4">
        <f>主动技能!O1591</f>
        <v>0</v>
      </c>
      <c r="J1588">
        <f>主动技能!P1591</f>
        <v>0</v>
      </c>
      <c r="K1588">
        <f>主动技能!Q1591</f>
        <v>0</v>
      </c>
      <c r="L1588">
        <f>主动技能!R1591</f>
        <v>0</v>
      </c>
      <c r="M1588">
        <f>主动技能!S1591</f>
        <v>0</v>
      </c>
      <c r="N1588" t="str">
        <f>IF(主动技能!T1591="","",主动技能!T1591)</f>
        <v>1:100:2:0</v>
      </c>
      <c r="O1588" t="str">
        <f>IF(主动技能!U1591="","",主动技能!U1591)</f>
        <v/>
      </c>
      <c r="P1588">
        <f>主动技能!V1591</f>
        <v>0</v>
      </c>
      <c r="Q1588">
        <f>主动技能!W1591</f>
        <v>0</v>
      </c>
      <c r="R1588">
        <f>主动技能!X1591</f>
        <v>0</v>
      </c>
      <c r="S1588">
        <f>主动技能!Y1591</f>
        <v>50</v>
      </c>
      <c r="T1588">
        <f>主动技能!Z1591</f>
        <v>100</v>
      </c>
      <c r="U1588">
        <f>主动技能!AB1591</f>
        <v>353</v>
      </c>
      <c r="V1588">
        <f>主动技能!AC1591</f>
        <v>0</v>
      </c>
      <c r="W1588">
        <f>主动技能!AD1591</f>
        <v>0</v>
      </c>
      <c r="X1588" s="1">
        <v>0</v>
      </c>
      <c r="Y1588" s="1">
        <v>0</v>
      </c>
      <c r="Z1588" s="1">
        <v>0</v>
      </c>
    </row>
    <row r="1589" spans="1:26" x14ac:dyDescent="0.15">
      <c r="A1589">
        <f>主动技能!B1592</f>
        <v>1586</v>
      </c>
      <c r="B1589" s="4" t="str">
        <f>主动技能!H1592</f>
        <v>极寒冰爆</v>
      </c>
      <c r="C1589" s="4" t="str">
        <f>主动技能!I1592</f>
        <v>对敌方全体造成100%攻击力（+435）点伤害。并附带流血。</v>
      </c>
      <c r="D1589" s="4">
        <f>VLOOKUP(主动技能!J1592,对应表!F:G,2,FALSE)</f>
        <v>1</v>
      </c>
      <c r="E1589" s="4">
        <f>VLOOKUP(主动技能!K1592,对应表!J:K,2,FALSE)</f>
        <v>1</v>
      </c>
      <c r="F1589" s="4">
        <f>VLOOKUP(主动技能!L1592,对应表!N:O,2,FALSE)</f>
        <v>1</v>
      </c>
      <c r="G1589" s="4">
        <f>IF(主动技能!M1592="必中",2,1)</f>
        <v>1</v>
      </c>
      <c r="H1589" s="4">
        <f>主动技能!N1592</f>
        <v>100</v>
      </c>
      <c r="I1589" s="4">
        <f>主动技能!O1592</f>
        <v>0</v>
      </c>
      <c r="J1589">
        <f>主动技能!P1592</f>
        <v>0</v>
      </c>
      <c r="K1589">
        <f>主动技能!Q1592</f>
        <v>0</v>
      </c>
      <c r="L1589">
        <f>主动技能!R1592</f>
        <v>0</v>
      </c>
      <c r="M1589">
        <f>主动技能!S1592</f>
        <v>0</v>
      </c>
      <c r="N1589" t="str">
        <f>IF(主动技能!T1592="","",主动技能!T1592)</f>
        <v>1:100:2:0</v>
      </c>
      <c r="O1589" t="str">
        <f>IF(主动技能!U1592="","",主动技能!U1592)</f>
        <v/>
      </c>
      <c r="P1589">
        <f>主动技能!V1592</f>
        <v>0</v>
      </c>
      <c r="Q1589">
        <f>主动技能!W1592</f>
        <v>0</v>
      </c>
      <c r="R1589">
        <f>主动技能!X1592</f>
        <v>0</v>
      </c>
      <c r="S1589">
        <f>主动技能!Y1592</f>
        <v>50</v>
      </c>
      <c r="T1589">
        <f>主动技能!Z1592</f>
        <v>100</v>
      </c>
      <c r="U1589">
        <f>主动技能!AB1592</f>
        <v>435</v>
      </c>
      <c r="V1589">
        <f>主动技能!AC1592</f>
        <v>0</v>
      </c>
      <c r="W1589">
        <f>主动技能!AD1592</f>
        <v>0</v>
      </c>
      <c r="X1589" s="1">
        <v>0</v>
      </c>
      <c r="Y1589" s="1">
        <v>0</v>
      </c>
      <c r="Z1589" s="1">
        <v>0</v>
      </c>
    </row>
    <row r="1590" spans="1:26" x14ac:dyDescent="0.15">
      <c r="A1590">
        <f>主动技能!B1593</f>
        <v>1587</v>
      </c>
      <c r="B1590" s="4" t="str">
        <f>主动技能!H1593</f>
        <v>极寒冰爆</v>
      </c>
      <c r="C1590" s="4" t="str">
        <f>主动技能!I1593</f>
        <v>对敌方全体造成100%攻击力（+535）点伤害。并附带流血。</v>
      </c>
      <c r="D1590" s="4">
        <f>VLOOKUP(主动技能!J1593,对应表!F:G,2,FALSE)</f>
        <v>1</v>
      </c>
      <c r="E1590" s="4">
        <f>VLOOKUP(主动技能!K1593,对应表!J:K,2,FALSE)</f>
        <v>1</v>
      </c>
      <c r="F1590" s="4">
        <f>VLOOKUP(主动技能!L1593,对应表!N:O,2,FALSE)</f>
        <v>1</v>
      </c>
      <c r="G1590" s="4">
        <f>IF(主动技能!M1593="必中",2,1)</f>
        <v>1</v>
      </c>
      <c r="H1590" s="4">
        <f>主动技能!N1593</f>
        <v>100</v>
      </c>
      <c r="I1590" s="4">
        <f>主动技能!O1593</f>
        <v>0</v>
      </c>
      <c r="J1590">
        <f>主动技能!P1593</f>
        <v>0</v>
      </c>
      <c r="K1590">
        <f>主动技能!Q1593</f>
        <v>0</v>
      </c>
      <c r="L1590">
        <f>主动技能!R1593</f>
        <v>0</v>
      </c>
      <c r="M1590">
        <f>主动技能!S1593</f>
        <v>0</v>
      </c>
      <c r="N1590" t="str">
        <f>IF(主动技能!T1593="","",主动技能!T1593)</f>
        <v>1:100:2:0</v>
      </c>
      <c r="O1590" t="str">
        <f>IF(主动技能!U1593="","",主动技能!U1593)</f>
        <v/>
      </c>
      <c r="P1590">
        <f>主动技能!V1593</f>
        <v>0</v>
      </c>
      <c r="Q1590">
        <f>主动技能!W1593</f>
        <v>0</v>
      </c>
      <c r="R1590">
        <f>主动技能!X1593</f>
        <v>0</v>
      </c>
      <c r="S1590">
        <f>主动技能!Y1593</f>
        <v>50</v>
      </c>
      <c r="T1590">
        <f>主动技能!Z1593</f>
        <v>100</v>
      </c>
      <c r="U1590">
        <f>主动技能!AB1593</f>
        <v>535</v>
      </c>
      <c r="V1590">
        <f>主动技能!AC1593</f>
        <v>0</v>
      </c>
      <c r="W1590">
        <f>主动技能!AD1593</f>
        <v>0</v>
      </c>
      <c r="X1590" s="1">
        <v>0</v>
      </c>
      <c r="Y1590" s="1">
        <v>0</v>
      </c>
      <c r="Z1590" s="1">
        <v>0</v>
      </c>
    </row>
    <row r="1591" spans="1:26" x14ac:dyDescent="0.15">
      <c r="A1591">
        <f>主动技能!B1594</f>
        <v>1588</v>
      </c>
      <c r="B1591" s="4" t="str">
        <f>主动技能!H1594</f>
        <v>极寒冰爆</v>
      </c>
      <c r="C1591" s="4" t="str">
        <f>主动技能!I1594</f>
        <v>对敌方全体造成100%攻击力（+660）点伤害。并附带流血。</v>
      </c>
      <c r="D1591" s="4">
        <f>VLOOKUP(主动技能!J1594,对应表!F:G,2,FALSE)</f>
        <v>1</v>
      </c>
      <c r="E1591" s="4">
        <f>VLOOKUP(主动技能!K1594,对应表!J:K,2,FALSE)</f>
        <v>1</v>
      </c>
      <c r="F1591" s="4">
        <f>VLOOKUP(主动技能!L1594,对应表!N:O,2,FALSE)</f>
        <v>1</v>
      </c>
      <c r="G1591" s="4">
        <f>IF(主动技能!M1594="必中",2,1)</f>
        <v>1</v>
      </c>
      <c r="H1591" s="4">
        <f>主动技能!N1594</f>
        <v>100</v>
      </c>
      <c r="I1591" s="4">
        <f>主动技能!O1594</f>
        <v>0</v>
      </c>
      <c r="J1591">
        <f>主动技能!P1594</f>
        <v>0</v>
      </c>
      <c r="K1591">
        <f>主动技能!Q1594</f>
        <v>0</v>
      </c>
      <c r="L1591">
        <f>主动技能!R1594</f>
        <v>0</v>
      </c>
      <c r="M1591">
        <f>主动技能!S1594</f>
        <v>0</v>
      </c>
      <c r="N1591" t="str">
        <f>IF(主动技能!T1594="","",主动技能!T1594)</f>
        <v>1:100:2:0</v>
      </c>
      <c r="O1591" t="str">
        <f>IF(主动技能!U1594="","",主动技能!U1594)</f>
        <v/>
      </c>
      <c r="P1591">
        <f>主动技能!V1594</f>
        <v>0</v>
      </c>
      <c r="Q1591">
        <f>主动技能!W1594</f>
        <v>0</v>
      </c>
      <c r="R1591">
        <f>主动技能!X1594</f>
        <v>0</v>
      </c>
      <c r="S1591">
        <f>主动技能!Y1594</f>
        <v>50</v>
      </c>
      <c r="T1591">
        <f>主动技能!Z1594</f>
        <v>100</v>
      </c>
      <c r="U1591">
        <f>主动技能!AB1594</f>
        <v>660</v>
      </c>
      <c r="V1591">
        <f>主动技能!AC1594</f>
        <v>0</v>
      </c>
      <c r="W1591">
        <f>主动技能!AD1594</f>
        <v>0</v>
      </c>
      <c r="X1591" s="1">
        <v>0</v>
      </c>
      <c r="Y1591" s="1">
        <v>0</v>
      </c>
      <c r="Z1591" s="1">
        <v>0</v>
      </c>
    </row>
    <row r="1592" spans="1:26" x14ac:dyDescent="0.15">
      <c r="A1592">
        <f>主动技能!B1595</f>
        <v>1589</v>
      </c>
      <c r="B1592" s="4" t="str">
        <f>主动技能!H1595</f>
        <v>极寒冰爆</v>
      </c>
      <c r="C1592" s="4" t="str">
        <f>主动技能!I1595</f>
        <v>对敌方全体造成100%攻击力（+812）点伤害。并附带流血。</v>
      </c>
      <c r="D1592" s="4">
        <f>VLOOKUP(主动技能!J1595,对应表!F:G,2,FALSE)</f>
        <v>1</v>
      </c>
      <c r="E1592" s="4">
        <f>VLOOKUP(主动技能!K1595,对应表!J:K,2,FALSE)</f>
        <v>1</v>
      </c>
      <c r="F1592" s="4">
        <f>VLOOKUP(主动技能!L1595,对应表!N:O,2,FALSE)</f>
        <v>1</v>
      </c>
      <c r="G1592" s="4">
        <f>IF(主动技能!M1595="必中",2,1)</f>
        <v>1</v>
      </c>
      <c r="H1592" s="4">
        <f>主动技能!N1595</f>
        <v>100</v>
      </c>
      <c r="I1592" s="4">
        <f>主动技能!O1595</f>
        <v>0</v>
      </c>
      <c r="J1592">
        <f>主动技能!P1595</f>
        <v>0</v>
      </c>
      <c r="K1592">
        <f>主动技能!Q1595</f>
        <v>0</v>
      </c>
      <c r="L1592">
        <f>主动技能!R1595</f>
        <v>0</v>
      </c>
      <c r="M1592">
        <f>主动技能!S1595</f>
        <v>0</v>
      </c>
      <c r="N1592" t="str">
        <f>IF(主动技能!T1595="","",主动技能!T1595)</f>
        <v>1:100:2:0</v>
      </c>
      <c r="O1592" t="str">
        <f>IF(主动技能!U1595="","",主动技能!U1595)</f>
        <v/>
      </c>
      <c r="P1592">
        <f>主动技能!V1595</f>
        <v>0</v>
      </c>
      <c r="Q1592">
        <f>主动技能!W1595</f>
        <v>0</v>
      </c>
      <c r="R1592">
        <f>主动技能!X1595</f>
        <v>0</v>
      </c>
      <c r="S1592">
        <f>主动技能!Y1595</f>
        <v>50</v>
      </c>
      <c r="T1592">
        <f>主动技能!Z1595</f>
        <v>100</v>
      </c>
      <c r="U1592">
        <f>主动技能!AB1595</f>
        <v>812</v>
      </c>
      <c r="V1592">
        <f>主动技能!AC1595</f>
        <v>0</v>
      </c>
      <c r="W1592">
        <f>主动技能!AD1595</f>
        <v>0</v>
      </c>
      <c r="X1592" s="1">
        <v>0</v>
      </c>
      <c r="Y1592" s="1">
        <v>0</v>
      </c>
      <c r="Z1592" s="1">
        <v>0</v>
      </c>
    </row>
    <row r="1593" spans="1:26" x14ac:dyDescent="0.15">
      <c r="A1593">
        <f>主动技能!B1596</f>
        <v>1590</v>
      </c>
      <c r="B1593" s="4" t="str">
        <f>主动技能!H1596</f>
        <v>极寒冰爆</v>
      </c>
      <c r="C1593" s="4" t="str">
        <f>主动技能!I1596</f>
        <v>对敌方全体造成100%攻击力（+1000）点伤害。并附带流血。</v>
      </c>
      <c r="D1593" s="4">
        <f>VLOOKUP(主动技能!J1596,对应表!F:G,2,FALSE)</f>
        <v>1</v>
      </c>
      <c r="E1593" s="4">
        <f>VLOOKUP(主动技能!K1596,对应表!J:K,2,FALSE)</f>
        <v>1</v>
      </c>
      <c r="F1593" s="4">
        <f>VLOOKUP(主动技能!L1596,对应表!N:O,2,FALSE)</f>
        <v>1</v>
      </c>
      <c r="G1593" s="4">
        <f>IF(主动技能!M1596="必中",2,1)</f>
        <v>1</v>
      </c>
      <c r="H1593" s="4">
        <f>主动技能!N1596</f>
        <v>100</v>
      </c>
      <c r="I1593" s="4">
        <f>主动技能!O1596</f>
        <v>0</v>
      </c>
      <c r="J1593">
        <f>主动技能!P1596</f>
        <v>0</v>
      </c>
      <c r="K1593">
        <f>主动技能!Q1596</f>
        <v>0</v>
      </c>
      <c r="L1593">
        <f>主动技能!R1596</f>
        <v>0</v>
      </c>
      <c r="M1593">
        <f>主动技能!S1596</f>
        <v>0</v>
      </c>
      <c r="N1593" t="str">
        <f>IF(主动技能!T1596="","",主动技能!T1596)</f>
        <v>1:100:2:0</v>
      </c>
      <c r="O1593" t="str">
        <f>IF(主动技能!U1596="","",主动技能!U1596)</f>
        <v/>
      </c>
      <c r="P1593">
        <f>主动技能!V1596</f>
        <v>0</v>
      </c>
      <c r="Q1593">
        <f>主动技能!W1596</f>
        <v>0</v>
      </c>
      <c r="R1593">
        <f>主动技能!X1596</f>
        <v>0</v>
      </c>
      <c r="S1593">
        <f>主动技能!Y1596</f>
        <v>50</v>
      </c>
      <c r="T1593">
        <f>主动技能!Z1596</f>
        <v>100</v>
      </c>
      <c r="U1593">
        <f>主动技能!AB1596</f>
        <v>1000</v>
      </c>
      <c r="V1593">
        <f>主动技能!AC1596</f>
        <v>0</v>
      </c>
      <c r="W1593">
        <f>主动技能!AD1596</f>
        <v>0</v>
      </c>
      <c r="X1593" s="1">
        <v>0</v>
      </c>
      <c r="Y1593" s="1">
        <v>0</v>
      </c>
      <c r="Z1593" s="1">
        <v>0</v>
      </c>
    </row>
    <row r="1594" spans="1:26" x14ac:dyDescent="0.15">
      <c r="A1594">
        <f>主动技能!B1597</f>
        <v>1591</v>
      </c>
      <c r="B1594" s="4" t="str">
        <f>主动技能!H1597</f>
        <v>极寒冰爆</v>
      </c>
      <c r="C1594" s="4" t="str">
        <f>主动技能!I1597</f>
        <v>对敌方全体造成100%攻击力（+1231）点伤害。并附带流血。</v>
      </c>
      <c r="D1594" s="4">
        <f>VLOOKUP(主动技能!J1597,对应表!F:G,2,FALSE)</f>
        <v>1</v>
      </c>
      <c r="E1594" s="4">
        <f>VLOOKUP(主动技能!K1597,对应表!J:K,2,FALSE)</f>
        <v>1</v>
      </c>
      <c r="F1594" s="4">
        <f>VLOOKUP(主动技能!L1597,对应表!N:O,2,FALSE)</f>
        <v>1</v>
      </c>
      <c r="G1594" s="4">
        <f>IF(主动技能!M1597="必中",2,1)</f>
        <v>1</v>
      </c>
      <c r="H1594" s="4">
        <f>主动技能!N1597</f>
        <v>100</v>
      </c>
      <c r="I1594" s="4">
        <f>主动技能!O1597</f>
        <v>0</v>
      </c>
      <c r="J1594">
        <f>主动技能!P1597</f>
        <v>0</v>
      </c>
      <c r="K1594">
        <f>主动技能!Q1597</f>
        <v>0</v>
      </c>
      <c r="L1594">
        <f>主动技能!R1597</f>
        <v>0</v>
      </c>
      <c r="M1594">
        <f>主动技能!S1597</f>
        <v>0</v>
      </c>
      <c r="N1594" t="str">
        <f>IF(主动技能!T1597="","",主动技能!T1597)</f>
        <v>1:100:2:0</v>
      </c>
      <c r="O1594" t="str">
        <f>IF(主动技能!U1597="","",主动技能!U1597)</f>
        <v/>
      </c>
      <c r="P1594">
        <f>主动技能!V1597</f>
        <v>0</v>
      </c>
      <c r="Q1594">
        <f>主动技能!W1597</f>
        <v>0</v>
      </c>
      <c r="R1594">
        <f>主动技能!X1597</f>
        <v>0</v>
      </c>
      <c r="S1594">
        <f>主动技能!Y1597</f>
        <v>50</v>
      </c>
      <c r="T1594">
        <f>主动技能!Z1597</f>
        <v>100</v>
      </c>
      <c r="U1594">
        <f>主动技能!AB1597</f>
        <v>1231</v>
      </c>
      <c r="V1594">
        <f>主动技能!AC1597</f>
        <v>0</v>
      </c>
      <c r="W1594">
        <f>主动技能!AD1597</f>
        <v>0</v>
      </c>
      <c r="X1594" s="1">
        <v>0</v>
      </c>
      <c r="Y1594" s="1">
        <v>0</v>
      </c>
      <c r="Z1594" s="1">
        <v>0</v>
      </c>
    </row>
    <row r="1595" spans="1:26" x14ac:dyDescent="0.15">
      <c r="A1595">
        <f>主动技能!B1598</f>
        <v>1592</v>
      </c>
      <c r="B1595" s="4" t="str">
        <f>主动技能!H1598</f>
        <v>极寒冰爆</v>
      </c>
      <c r="C1595" s="4" t="str">
        <f>主动技能!I1598</f>
        <v>对敌方全体造成100%攻击力（+1516）点伤害。并附带流血。</v>
      </c>
      <c r="D1595" s="4">
        <f>VLOOKUP(主动技能!J1598,对应表!F:G,2,FALSE)</f>
        <v>1</v>
      </c>
      <c r="E1595" s="4">
        <f>VLOOKUP(主动技能!K1598,对应表!J:K,2,FALSE)</f>
        <v>1</v>
      </c>
      <c r="F1595" s="4">
        <f>VLOOKUP(主动技能!L1598,对应表!N:O,2,FALSE)</f>
        <v>1</v>
      </c>
      <c r="G1595" s="4">
        <f>IF(主动技能!M1598="必中",2,1)</f>
        <v>1</v>
      </c>
      <c r="H1595" s="4">
        <f>主动技能!N1598</f>
        <v>100</v>
      </c>
      <c r="I1595" s="4">
        <f>主动技能!O1598</f>
        <v>0</v>
      </c>
      <c r="J1595">
        <f>主动技能!P1598</f>
        <v>0</v>
      </c>
      <c r="K1595">
        <f>主动技能!Q1598</f>
        <v>0</v>
      </c>
      <c r="L1595">
        <f>主动技能!R1598</f>
        <v>0</v>
      </c>
      <c r="M1595">
        <f>主动技能!S1598</f>
        <v>0</v>
      </c>
      <c r="N1595" t="str">
        <f>IF(主动技能!T1598="","",主动技能!T1598)</f>
        <v>1:100:2:0</v>
      </c>
      <c r="O1595" t="str">
        <f>IF(主动技能!U1598="","",主动技能!U1598)</f>
        <v/>
      </c>
      <c r="P1595">
        <f>主动技能!V1598</f>
        <v>0</v>
      </c>
      <c r="Q1595">
        <f>主动技能!W1598</f>
        <v>0</v>
      </c>
      <c r="R1595">
        <f>主动技能!X1598</f>
        <v>0</v>
      </c>
      <c r="S1595">
        <f>主动技能!Y1598</f>
        <v>50</v>
      </c>
      <c r="T1595">
        <f>主动技能!Z1598</f>
        <v>100</v>
      </c>
      <c r="U1595">
        <f>主动技能!AB1598</f>
        <v>1516</v>
      </c>
      <c r="V1595">
        <f>主动技能!AC1598</f>
        <v>0</v>
      </c>
      <c r="W1595">
        <f>主动技能!AD1598</f>
        <v>0</v>
      </c>
      <c r="X1595" s="1">
        <v>0</v>
      </c>
      <c r="Y1595" s="1">
        <v>0</v>
      </c>
      <c r="Z1595" s="1">
        <v>0</v>
      </c>
    </row>
    <row r="1596" spans="1:26" x14ac:dyDescent="0.15">
      <c r="A1596">
        <f>主动技能!B1599</f>
        <v>1593</v>
      </c>
      <c r="B1596" s="4" t="str">
        <f>主动技能!H1599</f>
        <v>极寒冰爆</v>
      </c>
      <c r="C1596" s="4" t="str">
        <f>主动技能!I1599</f>
        <v>对敌方全体造成100%攻击力（+1867）点伤害。并附带流血。</v>
      </c>
      <c r="D1596" s="4">
        <f>VLOOKUP(主动技能!J1599,对应表!F:G,2,FALSE)</f>
        <v>1</v>
      </c>
      <c r="E1596" s="4">
        <f>VLOOKUP(主动技能!K1599,对应表!J:K,2,FALSE)</f>
        <v>1</v>
      </c>
      <c r="F1596" s="4">
        <f>VLOOKUP(主动技能!L1599,对应表!N:O,2,FALSE)</f>
        <v>1</v>
      </c>
      <c r="G1596" s="4">
        <f>IF(主动技能!M1599="必中",2,1)</f>
        <v>1</v>
      </c>
      <c r="H1596" s="4">
        <f>主动技能!N1599</f>
        <v>100</v>
      </c>
      <c r="I1596" s="4">
        <f>主动技能!O1599</f>
        <v>0</v>
      </c>
      <c r="J1596">
        <f>主动技能!P1599</f>
        <v>0</v>
      </c>
      <c r="K1596">
        <f>主动技能!Q1599</f>
        <v>0</v>
      </c>
      <c r="L1596">
        <f>主动技能!R1599</f>
        <v>0</v>
      </c>
      <c r="M1596">
        <f>主动技能!S1599</f>
        <v>0</v>
      </c>
      <c r="N1596" t="str">
        <f>IF(主动技能!T1599="","",主动技能!T1599)</f>
        <v>1:100:2:0</v>
      </c>
      <c r="O1596" t="str">
        <f>IF(主动技能!U1599="","",主动技能!U1599)</f>
        <v/>
      </c>
      <c r="P1596">
        <f>主动技能!V1599</f>
        <v>0</v>
      </c>
      <c r="Q1596">
        <f>主动技能!W1599</f>
        <v>0</v>
      </c>
      <c r="R1596">
        <f>主动技能!X1599</f>
        <v>0</v>
      </c>
      <c r="S1596">
        <f>主动技能!Y1599</f>
        <v>50</v>
      </c>
      <c r="T1596">
        <f>主动技能!Z1599</f>
        <v>100</v>
      </c>
      <c r="U1596">
        <f>主动技能!AB1599</f>
        <v>1867</v>
      </c>
      <c r="V1596">
        <f>主动技能!AC1599</f>
        <v>0</v>
      </c>
      <c r="W1596">
        <f>主动技能!AD1599</f>
        <v>0</v>
      </c>
      <c r="X1596" s="1">
        <v>0</v>
      </c>
      <c r="Y1596" s="1">
        <v>0</v>
      </c>
      <c r="Z1596" s="1">
        <v>0</v>
      </c>
    </row>
    <row r="1597" spans="1:26" x14ac:dyDescent="0.15">
      <c r="A1597">
        <f>主动技能!B1600</f>
        <v>1594</v>
      </c>
      <c r="B1597" s="4" t="str">
        <f>主动技能!H1600</f>
        <v>极寒冰爆</v>
      </c>
      <c r="C1597" s="4" t="str">
        <f>主动技能!I1600</f>
        <v>对敌方全体造成100%攻击力（+2299）点伤害。并附带流血。</v>
      </c>
      <c r="D1597" s="4">
        <f>VLOOKUP(主动技能!J1600,对应表!F:G,2,FALSE)</f>
        <v>1</v>
      </c>
      <c r="E1597" s="4">
        <f>VLOOKUP(主动技能!K1600,对应表!J:K,2,FALSE)</f>
        <v>1</v>
      </c>
      <c r="F1597" s="4">
        <f>VLOOKUP(主动技能!L1600,对应表!N:O,2,FALSE)</f>
        <v>1</v>
      </c>
      <c r="G1597" s="4">
        <f>IF(主动技能!M1600="必中",2,1)</f>
        <v>1</v>
      </c>
      <c r="H1597" s="4">
        <f>主动技能!N1600</f>
        <v>100</v>
      </c>
      <c r="I1597" s="4">
        <f>主动技能!O1600</f>
        <v>0</v>
      </c>
      <c r="J1597">
        <f>主动技能!P1600</f>
        <v>0</v>
      </c>
      <c r="K1597">
        <f>主动技能!Q1600</f>
        <v>0</v>
      </c>
      <c r="L1597">
        <f>主动技能!R1600</f>
        <v>0</v>
      </c>
      <c r="M1597">
        <f>主动技能!S1600</f>
        <v>0</v>
      </c>
      <c r="N1597" t="str">
        <f>IF(主动技能!T1600="","",主动技能!T1600)</f>
        <v>1:100:2:0</v>
      </c>
      <c r="O1597" t="str">
        <f>IF(主动技能!U1600="","",主动技能!U1600)</f>
        <v/>
      </c>
      <c r="P1597">
        <f>主动技能!V1600</f>
        <v>0</v>
      </c>
      <c r="Q1597">
        <f>主动技能!W1600</f>
        <v>0</v>
      </c>
      <c r="R1597">
        <f>主动技能!X1600</f>
        <v>0</v>
      </c>
      <c r="S1597">
        <f>主动技能!Y1600</f>
        <v>50</v>
      </c>
      <c r="T1597">
        <f>主动技能!Z1600</f>
        <v>100</v>
      </c>
      <c r="U1597">
        <f>主动技能!AB1600</f>
        <v>2299</v>
      </c>
      <c r="V1597">
        <f>主动技能!AC1600</f>
        <v>0</v>
      </c>
      <c r="W1597">
        <f>主动技能!AD1600</f>
        <v>0</v>
      </c>
      <c r="X1597" s="1">
        <v>0</v>
      </c>
      <c r="Y1597" s="1">
        <v>0</v>
      </c>
      <c r="Z1597" s="1">
        <v>0</v>
      </c>
    </row>
    <row r="1598" spans="1:26" x14ac:dyDescent="0.15">
      <c r="A1598">
        <f>主动技能!B1601</f>
        <v>1595</v>
      </c>
      <c r="B1598" s="4" t="str">
        <f>主动技能!H1601</f>
        <v>极寒冰爆</v>
      </c>
      <c r="C1598" s="4" t="str">
        <f>主动技能!I1601</f>
        <v>对敌方全体造成100%攻击力（+2831）点伤害。并附带流血。</v>
      </c>
      <c r="D1598" s="4">
        <f>VLOOKUP(主动技能!J1601,对应表!F:G,2,FALSE)</f>
        <v>1</v>
      </c>
      <c r="E1598" s="4">
        <f>VLOOKUP(主动技能!K1601,对应表!J:K,2,FALSE)</f>
        <v>1</v>
      </c>
      <c r="F1598" s="4">
        <f>VLOOKUP(主动技能!L1601,对应表!N:O,2,FALSE)</f>
        <v>1</v>
      </c>
      <c r="G1598" s="4">
        <f>IF(主动技能!M1601="必中",2,1)</f>
        <v>1</v>
      </c>
      <c r="H1598" s="4">
        <f>主动技能!N1601</f>
        <v>100</v>
      </c>
      <c r="I1598" s="4">
        <f>主动技能!O1601</f>
        <v>0</v>
      </c>
      <c r="J1598">
        <f>主动技能!P1601</f>
        <v>0</v>
      </c>
      <c r="K1598">
        <f>主动技能!Q1601</f>
        <v>0</v>
      </c>
      <c r="L1598">
        <f>主动技能!R1601</f>
        <v>0</v>
      </c>
      <c r="M1598">
        <f>主动技能!S1601</f>
        <v>0</v>
      </c>
      <c r="N1598" t="str">
        <f>IF(主动技能!T1601="","",主动技能!T1601)</f>
        <v>1:100:2:0</v>
      </c>
      <c r="O1598" t="str">
        <f>IF(主动技能!U1601="","",主动技能!U1601)</f>
        <v/>
      </c>
      <c r="P1598">
        <f>主动技能!V1601</f>
        <v>0</v>
      </c>
      <c r="Q1598">
        <f>主动技能!W1601</f>
        <v>0</v>
      </c>
      <c r="R1598">
        <f>主动技能!X1601</f>
        <v>0</v>
      </c>
      <c r="S1598">
        <f>主动技能!Y1601</f>
        <v>50</v>
      </c>
      <c r="T1598">
        <f>主动技能!Z1601</f>
        <v>100</v>
      </c>
      <c r="U1598">
        <f>主动技能!AB1601</f>
        <v>2831</v>
      </c>
      <c r="V1598">
        <f>主动技能!AC1601</f>
        <v>0</v>
      </c>
      <c r="W1598">
        <f>主动技能!AD1601</f>
        <v>0</v>
      </c>
      <c r="X1598" s="1">
        <v>0</v>
      </c>
      <c r="Y1598" s="1">
        <v>0</v>
      </c>
      <c r="Z1598" s="1">
        <v>0</v>
      </c>
    </row>
    <row r="1599" spans="1:26" x14ac:dyDescent="0.15">
      <c r="A1599">
        <f>主动技能!B1602</f>
        <v>1596</v>
      </c>
      <c r="B1599" s="4" t="str">
        <f>主动技能!H1602</f>
        <v>极寒冰爆</v>
      </c>
      <c r="C1599" s="4" t="str">
        <f>主动技能!I1602</f>
        <v>对敌方全体造成100%攻击力（+3486）点伤害。并附带流血。</v>
      </c>
      <c r="D1599" s="4">
        <f>VLOOKUP(主动技能!J1602,对应表!F:G,2,FALSE)</f>
        <v>1</v>
      </c>
      <c r="E1599" s="4">
        <f>VLOOKUP(主动技能!K1602,对应表!J:K,2,FALSE)</f>
        <v>1</v>
      </c>
      <c r="F1599" s="4">
        <f>VLOOKUP(主动技能!L1602,对应表!N:O,2,FALSE)</f>
        <v>1</v>
      </c>
      <c r="G1599" s="4">
        <f>IF(主动技能!M1602="必中",2,1)</f>
        <v>1</v>
      </c>
      <c r="H1599" s="4">
        <f>主动技能!N1602</f>
        <v>100</v>
      </c>
      <c r="I1599" s="4">
        <f>主动技能!O1602</f>
        <v>0</v>
      </c>
      <c r="J1599">
        <f>主动技能!P1602</f>
        <v>0</v>
      </c>
      <c r="K1599">
        <f>主动技能!Q1602</f>
        <v>0</v>
      </c>
      <c r="L1599">
        <f>主动技能!R1602</f>
        <v>0</v>
      </c>
      <c r="M1599">
        <f>主动技能!S1602</f>
        <v>0</v>
      </c>
      <c r="N1599" t="str">
        <f>IF(主动技能!T1602="","",主动技能!T1602)</f>
        <v>1:100:2:0</v>
      </c>
      <c r="O1599" t="str">
        <f>IF(主动技能!U1602="","",主动技能!U1602)</f>
        <v/>
      </c>
      <c r="P1599">
        <f>主动技能!V1602</f>
        <v>0</v>
      </c>
      <c r="Q1599">
        <f>主动技能!W1602</f>
        <v>0</v>
      </c>
      <c r="R1599">
        <f>主动技能!X1602</f>
        <v>0</v>
      </c>
      <c r="S1599">
        <f>主动技能!Y1602</f>
        <v>50</v>
      </c>
      <c r="T1599">
        <f>主动技能!Z1602</f>
        <v>100</v>
      </c>
      <c r="U1599">
        <f>主动技能!AB1602</f>
        <v>3486</v>
      </c>
      <c r="V1599">
        <f>主动技能!AC1602</f>
        <v>0</v>
      </c>
      <c r="W1599">
        <f>主动技能!AD1602</f>
        <v>0</v>
      </c>
      <c r="X1599" s="1">
        <v>0</v>
      </c>
      <c r="Y1599" s="1">
        <v>0</v>
      </c>
      <c r="Z1599" s="1">
        <v>0</v>
      </c>
    </row>
    <row r="1600" spans="1:26" x14ac:dyDescent="0.15">
      <c r="A1600">
        <f>主动技能!B1603</f>
        <v>1597</v>
      </c>
      <c r="B1600" s="4" t="str">
        <f>主动技能!H1603</f>
        <v>极寒冰爆</v>
      </c>
      <c r="C1600" s="4" t="str">
        <f>主动技能!I1603</f>
        <v>对敌方全体造成100%攻击力（+4292）点伤害。并附带流血。</v>
      </c>
      <c r="D1600" s="4">
        <f>VLOOKUP(主动技能!J1603,对应表!F:G,2,FALSE)</f>
        <v>1</v>
      </c>
      <c r="E1600" s="4">
        <f>VLOOKUP(主动技能!K1603,对应表!J:K,2,FALSE)</f>
        <v>1</v>
      </c>
      <c r="F1600" s="4">
        <f>VLOOKUP(主动技能!L1603,对应表!N:O,2,FALSE)</f>
        <v>1</v>
      </c>
      <c r="G1600" s="4">
        <f>IF(主动技能!M1603="必中",2,1)</f>
        <v>1</v>
      </c>
      <c r="H1600" s="4">
        <f>主动技能!N1603</f>
        <v>100</v>
      </c>
      <c r="I1600" s="4">
        <f>主动技能!O1603</f>
        <v>0</v>
      </c>
      <c r="J1600">
        <f>主动技能!P1603</f>
        <v>0</v>
      </c>
      <c r="K1600">
        <f>主动技能!Q1603</f>
        <v>0</v>
      </c>
      <c r="L1600">
        <f>主动技能!R1603</f>
        <v>0</v>
      </c>
      <c r="M1600">
        <f>主动技能!S1603</f>
        <v>0</v>
      </c>
      <c r="N1600" t="str">
        <f>IF(主动技能!T1603="","",主动技能!T1603)</f>
        <v>1:100:2:0</v>
      </c>
      <c r="O1600" t="str">
        <f>IF(主动技能!U1603="","",主动技能!U1603)</f>
        <v/>
      </c>
      <c r="P1600">
        <f>主动技能!V1603</f>
        <v>0</v>
      </c>
      <c r="Q1600">
        <f>主动技能!W1603</f>
        <v>0</v>
      </c>
      <c r="R1600">
        <f>主动技能!X1603</f>
        <v>0</v>
      </c>
      <c r="S1600">
        <f>主动技能!Y1603</f>
        <v>50</v>
      </c>
      <c r="T1600">
        <f>主动技能!Z1603</f>
        <v>100</v>
      </c>
      <c r="U1600">
        <f>主动技能!AB1603</f>
        <v>4292</v>
      </c>
      <c r="V1600">
        <f>主动技能!AC1603</f>
        <v>0</v>
      </c>
      <c r="W1600">
        <f>主动技能!AD1603</f>
        <v>0</v>
      </c>
      <c r="X1600" s="1">
        <v>0</v>
      </c>
      <c r="Y1600" s="1">
        <v>0</v>
      </c>
      <c r="Z1600" s="1">
        <v>0</v>
      </c>
    </row>
    <row r="1601" spans="1:26" x14ac:dyDescent="0.15">
      <c r="A1601">
        <f>主动技能!B1604</f>
        <v>1598</v>
      </c>
      <c r="B1601" s="4" t="str">
        <f>主动技能!H1604</f>
        <v>极寒冰爆</v>
      </c>
      <c r="C1601" s="4" t="str">
        <f>主动技能!I1604</f>
        <v>对敌方全体造成100%攻击力（+5285）点伤害。并附带流血。</v>
      </c>
      <c r="D1601" s="4">
        <f>VLOOKUP(主动技能!J1604,对应表!F:G,2,FALSE)</f>
        <v>1</v>
      </c>
      <c r="E1601" s="4">
        <f>VLOOKUP(主动技能!K1604,对应表!J:K,2,FALSE)</f>
        <v>1</v>
      </c>
      <c r="F1601" s="4">
        <f>VLOOKUP(主动技能!L1604,对应表!N:O,2,FALSE)</f>
        <v>1</v>
      </c>
      <c r="G1601" s="4">
        <f>IF(主动技能!M1604="必中",2,1)</f>
        <v>1</v>
      </c>
      <c r="H1601" s="4">
        <f>主动技能!N1604</f>
        <v>100</v>
      </c>
      <c r="I1601" s="4">
        <f>主动技能!O1604</f>
        <v>0</v>
      </c>
      <c r="J1601">
        <f>主动技能!P1604</f>
        <v>0</v>
      </c>
      <c r="K1601">
        <f>主动技能!Q1604</f>
        <v>0</v>
      </c>
      <c r="L1601">
        <f>主动技能!R1604</f>
        <v>0</v>
      </c>
      <c r="M1601">
        <f>主动技能!S1604</f>
        <v>0</v>
      </c>
      <c r="N1601" t="str">
        <f>IF(主动技能!T1604="","",主动技能!T1604)</f>
        <v>1:100:2:0</v>
      </c>
      <c r="O1601" t="str">
        <f>IF(主动技能!U1604="","",主动技能!U1604)</f>
        <v/>
      </c>
      <c r="P1601">
        <f>主动技能!V1604</f>
        <v>0</v>
      </c>
      <c r="Q1601">
        <f>主动技能!W1604</f>
        <v>0</v>
      </c>
      <c r="R1601">
        <f>主动技能!X1604</f>
        <v>0</v>
      </c>
      <c r="S1601">
        <f>主动技能!Y1604</f>
        <v>50</v>
      </c>
      <c r="T1601">
        <f>主动技能!Z1604</f>
        <v>100</v>
      </c>
      <c r="U1601">
        <f>主动技能!AB1604</f>
        <v>5285</v>
      </c>
      <c r="V1601">
        <f>主动技能!AC1604</f>
        <v>0</v>
      </c>
      <c r="W1601">
        <f>主动技能!AD1604</f>
        <v>0</v>
      </c>
      <c r="X1601" s="1">
        <v>0</v>
      </c>
      <c r="Y1601" s="1">
        <v>0</v>
      </c>
      <c r="Z1601" s="1">
        <v>0</v>
      </c>
    </row>
    <row r="1602" spans="1:26" x14ac:dyDescent="0.15">
      <c r="A1602">
        <f>主动技能!B1605</f>
        <v>1599</v>
      </c>
      <c r="B1602" s="4" t="str">
        <f>主动技能!H1605</f>
        <v>极寒冰爆</v>
      </c>
      <c r="C1602" s="4" t="str">
        <f>主动技能!I1605</f>
        <v>对敌方全体造成100%攻击力（+6507）点伤害。并附带流血。</v>
      </c>
      <c r="D1602" s="4">
        <f>VLOOKUP(主动技能!J1605,对应表!F:G,2,FALSE)</f>
        <v>1</v>
      </c>
      <c r="E1602" s="4">
        <f>VLOOKUP(主动技能!K1605,对应表!J:K,2,FALSE)</f>
        <v>1</v>
      </c>
      <c r="F1602" s="4">
        <f>VLOOKUP(主动技能!L1605,对应表!N:O,2,FALSE)</f>
        <v>1</v>
      </c>
      <c r="G1602" s="4">
        <f>IF(主动技能!M1605="必中",2,1)</f>
        <v>1</v>
      </c>
      <c r="H1602" s="4">
        <f>主动技能!N1605</f>
        <v>100</v>
      </c>
      <c r="I1602" s="4">
        <f>主动技能!O1605</f>
        <v>0</v>
      </c>
      <c r="J1602">
        <f>主动技能!P1605</f>
        <v>0</v>
      </c>
      <c r="K1602">
        <f>主动技能!Q1605</f>
        <v>0</v>
      </c>
      <c r="L1602">
        <f>主动技能!R1605</f>
        <v>0</v>
      </c>
      <c r="M1602">
        <f>主动技能!S1605</f>
        <v>0</v>
      </c>
      <c r="N1602" t="str">
        <f>IF(主动技能!T1605="","",主动技能!T1605)</f>
        <v>1:100:2:0</v>
      </c>
      <c r="O1602" t="str">
        <f>IF(主动技能!U1605="","",主动技能!U1605)</f>
        <v/>
      </c>
      <c r="P1602">
        <f>主动技能!V1605</f>
        <v>0</v>
      </c>
      <c r="Q1602">
        <f>主动技能!W1605</f>
        <v>0</v>
      </c>
      <c r="R1602">
        <f>主动技能!X1605</f>
        <v>0</v>
      </c>
      <c r="S1602">
        <f>主动技能!Y1605</f>
        <v>50</v>
      </c>
      <c r="T1602">
        <f>主动技能!Z1605</f>
        <v>100</v>
      </c>
      <c r="U1602">
        <f>主动技能!AB1605</f>
        <v>6507</v>
      </c>
      <c r="V1602">
        <f>主动技能!AC1605</f>
        <v>0</v>
      </c>
      <c r="W1602">
        <f>主动技能!AD1605</f>
        <v>0</v>
      </c>
      <c r="X1602" s="1">
        <v>0</v>
      </c>
      <c r="Y1602" s="1">
        <v>0</v>
      </c>
      <c r="Z1602" s="1">
        <v>0</v>
      </c>
    </row>
    <row r="1603" spans="1:26" x14ac:dyDescent="0.15">
      <c r="A1603">
        <f>主动技能!B1606</f>
        <v>1600</v>
      </c>
      <c r="B1603" s="4" t="str">
        <f>主动技能!H1606</f>
        <v>极寒冰爆</v>
      </c>
      <c r="C1603" s="4" t="str">
        <f>主动技能!I1606</f>
        <v>对敌方全体造成100%攻击力（+8011）点伤害。并附带流血。</v>
      </c>
      <c r="D1603" s="4">
        <f>VLOOKUP(主动技能!J1606,对应表!F:G,2,FALSE)</f>
        <v>1</v>
      </c>
      <c r="E1603" s="4">
        <f>VLOOKUP(主动技能!K1606,对应表!J:K,2,FALSE)</f>
        <v>1</v>
      </c>
      <c r="F1603" s="4">
        <f>VLOOKUP(主动技能!L1606,对应表!N:O,2,FALSE)</f>
        <v>1</v>
      </c>
      <c r="G1603" s="4">
        <f>IF(主动技能!M1606="必中",2,1)</f>
        <v>1</v>
      </c>
      <c r="H1603" s="4">
        <f>主动技能!N1606</f>
        <v>100</v>
      </c>
      <c r="I1603" s="4">
        <f>主动技能!O1606</f>
        <v>0</v>
      </c>
      <c r="J1603">
        <f>主动技能!P1606</f>
        <v>0</v>
      </c>
      <c r="K1603">
        <f>主动技能!Q1606</f>
        <v>0</v>
      </c>
      <c r="L1603">
        <f>主动技能!R1606</f>
        <v>0</v>
      </c>
      <c r="M1603">
        <f>主动技能!S1606</f>
        <v>0</v>
      </c>
      <c r="N1603" t="str">
        <f>IF(主动技能!T1606="","",主动技能!T1606)</f>
        <v>1:100:2:0</v>
      </c>
      <c r="O1603" t="str">
        <f>IF(主动技能!U1606="","",主动技能!U1606)</f>
        <v/>
      </c>
      <c r="P1603">
        <f>主动技能!V1606</f>
        <v>0</v>
      </c>
      <c r="Q1603">
        <f>主动技能!W1606</f>
        <v>0</v>
      </c>
      <c r="R1603">
        <f>主动技能!X1606</f>
        <v>0</v>
      </c>
      <c r="S1603">
        <f>主动技能!Y1606</f>
        <v>50</v>
      </c>
      <c r="T1603">
        <f>主动技能!Z1606</f>
        <v>100</v>
      </c>
      <c r="U1603">
        <f>主动技能!AB1606</f>
        <v>8011</v>
      </c>
      <c r="V1603">
        <f>主动技能!AC1606</f>
        <v>0</v>
      </c>
      <c r="W1603">
        <f>主动技能!AD1606</f>
        <v>0</v>
      </c>
      <c r="X1603" s="1">
        <v>0</v>
      </c>
      <c r="Y1603" s="1">
        <v>0</v>
      </c>
      <c r="Z1603" s="1">
        <v>0</v>
      </c>
    </row>
    <row r="1604" spans="1:26" x14ac:dyDescent="0.15">
      <c r="A1604">
        <f>主动技能!B1607</f>
        <v>1601</v>
      </c>
      <c r="B1604" s="4" t="str">
        <f>主动技能!H1607</f>
        <v>寒狱审批</v>
      </c>
      <c r="C1604" s="4" t="str">
        <f>主动技能!I1607</f>
        <v>对敌方十字单体造成125%攻击伤害（+118)并概率眩晕</v>
      </c>
      <c r="D1604" s="4">
        <f>VLOOKUP(主动技能!J1607,对应表!F:G,2,FALSE)</f>
        <v>1</v>
      </c>
      <c r="E1604" s="4">
        <f>VLOOKUP(主动技能!K1607,对应表!J:K,2,FALSE)</f>
        <v>1</v>
      </c>
      <c r="F1604" s="4">
        <f>VLOOKUP(主动技能!L1607,对应表!N:O,2,FALSE)</f>
        <v>4</v>
      </c>
      <c r="G1604" s="4">
        <f>IF(主动技能!M1607="必中",2,1)</f>
        <v>1</v>
      </c>
      <c r="H1604" s="4">
        <f>主动技能!N1607</f>
        <v>100</v>
      </c>
      <c r="I1604" s="4">
        <f>主动技能!O1607</f>
        <v>0</v>
      </c>
      <c r="J1604">
        <f>主动技能!P1607</f>
        <v>0</v>
      </c>
      <c r="K1604">
        <f>主动技能!Q1607</f>
        <v>0</v>
      </c>
      <c r="L1604">
        <f>主动技能!R1607</f>
        <v>0</v>
      </c>
      <c r="M1604">
        <f>主动技能!S1607</f>
        <v>0</v>
      </c>
      <c r="N1604" t="str">
        <f>IF(主动技能!T1607="","",主动技能!T1607)</f>
        <v/>
      </c>
      <c r="O1604" t="str">
        <f>IF(主动技能!U1607="","",主动技能!U1607)</f>
        <v>134:50:2:0</v>
      </c>
      <c r="P1604">
        <f>主动技能!V1607</f>
        <v>0</v>
      </c>
      <c r="Q1604">
        <f>主动技能!W1607</f>
        <v>0</v>
      </c>
      <c r="R1604">
        <f>主动技能!X1607</f>
        <v>0</v>
      </c>
      <c r="S1604">
        <f>主动技能!Y1607</f>
        <v>100</v>
      </c>
      <c r="T1604">
        <f>主动技能!Z1607</f>
        <v>125</v>
      </c>
      <c r="U1604">
        <f>主动技能!AB1607</f>
        <v>118</v>
      </c>
      <c r="V1604">
        <f>主动技能!AC1607</f>
        <v>0</v>
      </c>
      <c r="W1604">
        <f>主动技能!AD1607</f>
        <v>0</v>
      </c>
      <c r="X1604" s="1">
        <v>0</v>
      </c>
      <c r="Y1604" s="1">
        <v>0</v>
      </c>
      <c r="Z1604" s="1">
        <v>0</v>
      </c>
    </row>
    <row r="1605" spans="1:26" x14ac:dyDescent="0.15">
      <c r="A1605">
        <f>主动技能!B1608</f>
        <v>1602</v>
      </c>
      <c r="B1605" s="4" t="str">
        <f>主动技能!H1608</f>
        <v>寒狱审批</v>
      </c>
      <c r="C1605" s="4" t="str">
        <f>主动技能!I1608</f>
        <v>对敌方十字单体造成125%攻击伤害（+175)并概率眩晕</v>
      </c>
      <c r="D1605" s="4">
        <f>VLOOKUP(主动技能!J1608,对应表!F:G,2,FALSE)</f>
        <v>1</v>
      </c>
      <c r="E1605" s="4">
        <f>VLOOKUP(主动技能!K1608,对应表!J:K,2,FALSE)</f>
        <v>1</v>
      </c>
      <c r="F1605" s="4">
        <f>VLOOKUP(主动技能!L1608,对应表!N:O,2,FALSE)</f>
        <v>4</v>
      </c>
      <c r="G1605" s="4">
        <f>IF(主动技能!M1608="必中",2,1)</f>
        <v>1</v>
      </c>
      <c r="H1605" s="4">
        <f>主动技能!N1608</f>
        <v>100</v>
      </c>
      <c r="I1605" s="4">
        <f>主动技能!O1608</f>
        <v>0</v>
      </c>
      <c r="J1605">
        <f>主动技能!P1608</f>
        <v>0</v>
      </c>
      <c r="K1605">
        <f>主动技能!Q1608</f>
        <v>0</v>
      </c>
      <c r="L1605">
        <f>主动技能!R1608</f>
        <v>0</v>
      </c>
      <c r="M1605">
        <f>主动技能!S1608</f>
        <v>0</v>
      </c>
      <c r="N1605" t="str">
        <f>IF(主动技能!T1608="","",主动技能!T1608)</f>
        <v/>
      </c>
      <c r="O1605" t="str">
        <f>IF(主动技能!U1608="","",主动技能!U1608)</f>
        <v>134:50:2:0</v>
      </c>
      <c r="P1605">
        <f>主动技能!V1608</f>
        <v>0</v>
      </c>
      <c r="Q1605">
        <f>主动技能!W1608</f>
        <v>0</v>
      </c>
      <c r="R1605">
        <f>主动技能!X1608</f>
        <v>0</v>
      </c>
      <c r="S1605">
        <f>主动技能!Y1608</f>
        <v>100</v>
      </c>
      <c r="T1605">
        <f>主动技能!Z1608</f>
        <v>125</v>
      </c>
      <c r="U1605">
        <f>主动技能!AB1608</f>
        <v>175</v>
      </c>
      <c r="V1605">
        <f>主动技能!AC1608</f>
        <v>0</v>
      </c>
      <c r="W1605">
        <f>主动技能!AD1608</f>
        <v>0</v>
      </c>
      <c r="X1605" s="1">
        <v>0</v>
      </c>
      <c r="Y1605" s="1">
        <v>0</v>
      </c>
      <c r="Z1605" s="1">
        <v>0</v>
      </c>
    </row>
    <row r="1606" spans="1:26" x14ac:dyDescent="0.15">
      <c r="A1606">
        <f>主动技能!B1609</f>
        <v>1603</v>
      </c>
      <c r="B1606" s="4" t="str">
        <f>主动技能!H1609</f>
        <v>寒狱审批</v>
      </c>
      <c r="C1606" s="4" t="str">
        <f>主动技能!I1609</f>
        <v>对敌方十字单体造成125%攻击伤害（+231)并概率眩晕</v>
      </c>
      <c r="D1606" s="4">
        <f>VLOOKUP(主动技能!J1609,对应表!F:G,2,FALSE)</f>
        <v>1</v>
      </c>
      <c r="E1606" s="4">
        <f>VLOOKUP(主动技能!K1609,对应表!J:K,2,FALSE)</f>
        <v>1</v>
      </c>
      <c r="F1606" s="4">
        <f>VLOOKUP(主动技能!L1609,对应表!N:O,2,FALSE)</f>
        <v>4</v>
      </c>
      <c r="G1606" s="4">
        <f>IF(主动技能!M1609="必中",2,1)</f>
        <v>1</v>
      </c>
      <c r="H1606" s="4">
        <f>主动技能!N1609</f>
        <v>100</v>
      </c>
      <c r="I1606" s="4">
        <f>主动技能!O1609</f>
        <v>0</v>
      </c>
      <c r="J1606">
        <f>主动技能!P1609</f>
        <v>0</v>
      </c>
      <c r="K1606">
        <f>主动技能!Q1609</f>
        <v>0</v>
      </c>
      <c r="L1606">
        <f>主动技能!R1609</f>
        <v>0</v>
      </c>
      <c r="M1606">
        <f>主动技能!S1609</f>
        <v>0</v>
      </c>
      <c r="N1606" t="str">
        <f>IF(主动技能!T1609="","",主动技能!T1609)</f>
        <v/>
      </c>
      <c r="O1606" t="str">
        <f>IF(主动技能!U1609="","",主动技能!U1609)</f>
        <v>134:50:2:0</v>
      </c>
      <c r="P1606">
        <f>主动技能!V1609</f>
        <v>0</v>
      </c>
      <c r="Q1606">
        <f>主动技能!W1609</f>
        <v>0</v>
      </c>
      <c r="R1606">
        <f>主动技能!X1609</f>
        <v>0</v>
      </c>
      <c r="S1606">
        <f>主动技能!Y1609</f>
        <v>100</v>
      </c>
      <c r="T1606">
        <f>主动技能!Z1609</f>
        <v>125</v>
      </c>
      <c r="U1606">
        <f>主动技能!AB1609</f>
        <v>231</v>
      </c>
      <c r="V1606">
        <f>主动技能!AC1609</f>
        <v>0</v>
      </c>
      <c r="W1606">
        <f>主动技能!AD1609</f>
        <v>0</v>
      </c>
      <c r="X1606" s="1">
        <v>0</v>
      </c>
      <c r="Y1606" s="1">
        <v>0</v>
      </c>
      <c r="Z1606" s="1">
        <v>0</v>
      </c>
    </row>
    <row r="1607" spans="1:26" x14ac:dyDescent="0.15">
      <c r="A1607">
        <f>主动技能!B1610</f>
        <v>1604</v>
      </c>
      <c r="B1607" s="4" t="str">
        <f>主动技能!H1610</f>
        <v>寒狱审批</v>
      </c>
      <c r="C1607" s="4" t="str">
        <f>主动技能!I1610</f>
        <v>对敌方十字单体造成125%攻击伤害（+287)并概率眩晕</v>
      </c>
      <c r="D1607" s="4">
        <f>VLOOKUP(主动技能!J1610,对应表!F:G,2,FALSE)</f>
        <v>1</v>
      </c>
      <c r="E1607" s="4">
        <f>VLOOKUP(主动技能!K1610,对应表!J:K,2,FALSE)</f>
        <v>1</v>
      </c>
      <c r="F1607" s="4">
        <f>VLOOKUP(主动技能!L1610,对应表!N:O,2,FALSE)</f>
        <v>4</v>
      </c>
      <c r="G1607" s="4">
        <f>IF(主动技能!M1610="必中",2,1)</f>
        <v>1</v>
      </c>
      <c r="H1607" s="4">
        <f>主动技能!N1610</f>
        <v>100</v>
      </c>
      <c r="I1607" s="4">
        <f>主动技能!O1610</f>
        <v>0</v>
      </c>
      <c r="J1607">
        <f>主动技能!P1610</f>
        <v>0</v>
      </c>
      <c r="K1607">
        <f>主动技能!Q1610</f>
        <v>0</v>
      </c>
      <c r="L1607">
        <f>主动技能!R1610</f>
        <v>0</v>
      </c>
      <c r="M1607">
        <f>主动技能!S1610</f>
        <v>0</v>
      </c>
      <c r="N1607" t="str">
        <f>IF(主动技能!T1610="","",主动技能!T1610)</f>
        <v/>
      </c>
      <c r="O1607" t="str">
        <f>IF(主动技能!U1610="","",主动技能!U1610)</f>
        <v>134:50:2:0</v>
      </c>
      <c r="P1607">
        <f>主动技能!V1610</f>
        <v>0</v>
      </c>
      <c r="Q1607">
        <f>主动技能!W1610</f>
        <v>0</v>
      </c>
      <c r="R1607">
        <f>主动技能!X1610</f>
        <v>0</v>
      </c>
      <c r="S1607">
        <f>主动技能!Y1610</f>
        <v>100</v>
      </c>
      <c r="T1607">
        <f>主动技能!Z1610</f>
        <v>125</v>
      </c>
      <c r="U1607">
        <f>主动技能!AB1610</f>
        <v>287</v>
      </c>
      <c r="V1607">
        <f>主动技能!AC1610</f>
        <v>0</v>
      </c>
      <c r="W1607">
        <f>主动技能!AD1610</f>
        <v>0</v>
      </c>
      <c r="X1607" s="1">
        <v>0</v>
      </c>
      <c r="Y1607" s="1">
        <v>0</v>
      </c>
      <c r="Z1607" s="1">
        <v>0</v>
      </c>
    </row>
    <row r="1608" spans="1:26" x14ac:dyDescent="0.15">
      <c r="A1608">
        <f>主动技能!B1611</f>
        <v>1605</v>
      </c>
      <c r="B1608" s="4" t="str">
        <f>主动技能!H1611</f>
        <v>寒狱审批</v>
      </c>
      <c r="C1608" s="4" t="str">
        <f>主动技能!I1611</f>
        <v>对敌方十字单体造成125%攻击伤害（+353)并概率眩晕</v>
      </c>
      <c r="D1608" s="4">
        <f>VLOOKUP(主动技能!J1611,对应表!F:G,2,FALSE)</f>
        <v>1</v>
      </c>
      <c r="E1608" s="4">
        <f>VLOOKUP(主动技能!K1611,对应表!J:K,2,FALSE)</f>
        <v>1</v>
      </c>
      <c r="F1608" s="4">
        <f>VLOOKUP(主动技能!L1611,对应表!N:O,2,FALSE)</f>
        <v>4</v>
      </c>
      <c r="G1608" s="4">
        <f>IF(主动技能!M1611="必中",2,1)</f>
        <v>1</v>
      </c>
      <c r="H1608" s="4">
        <f>主动技能!N1611</f>
        <v>100</v>
      </c>
      <c r="I1608" s="4">
        <f>主动技能!O1611</f>
        <v>0</v>
      </c>
      <c r="J1608">
        <f>主动技能!P1611</f>
        <v>0</v>
      </c>
      <c r="K1608">
        <f>主动技能!Q1611</f>
        <v>0</v>
      </c>
      <c r="L1608">
        <f>主动技能!R1611</f>
        <v>0</v>
      </c>
      <c r="M1608">
        <f>主动技能!S1611</f>
        <v>0</v>
      </c>
      <c r="N1608" t="str">
        <f>IF(主动技能!T1611="","",主动技能!T1611)</f>
        <v/>
      </c>
      <c r="O1608" t="str">
        <f>IF(主动技能!U1611="","",主动技能!U1611)</f>
        <v>134:50:2:0</v>
      </c>
      <c r="P1608">
        <f>主动技能!V1611</f>
        <v>0</v>
      </c>
      <c r="Q1608">
        <f>主动技能!W1611</f>
        <v>0</v>
      </c>
      <c r="R1608">
        <f>主动技能!X1611</f>
        <v>0</v>
      </c>
      <c r="S1608">
        <f>主动技能!Y1611</f>
        <v>100</v>
      </c>
      <c r="T1608">
        <f>主动技能!Z1611</f>
        <v>125</v>
      </c>
      <c r="U1608">
        <f>主动技能!AB1611</f>
        <v>353</v>
      </c>
      <c r="V1608">
        <f>主动技能!AC1611</f>
        <v>0</v>
      </c>
      <c r="W1608">
        <f>主动技能!AD1611</f>
        <v>0</v>
      </c>
      <c r="X1608" s="1">
        <v>0</v>
      </c>
      <c r="Y1608" s="1">
        <v>0</v>
      </c>
      <c r="Z1608" s="1">
        <v>0</v>
      </c>
    </row>
    <row r="1609" spans="1:26" x14ac:dyDescent="0.15">
      <c r="A1609">
        <f>主动技能!B1612</f>
        <v>1606</v>
      </c>
      <c r="B1609" s="4" t="str">
        <f>主动技能!H1612</f>
        <v>寒狱审批</v>
      </c>
      <c r="C1609" s="4" t="str">
        <f>主动技能!I1612</f>
        <v>对敌方十字单体造成125%攻击伤害（+435)并概率眩晕</v>
      </c>
      <c r="D1609" s="4">
        <f>VLOOKUP(主动技能!J1612,对应表!F:G,2,FALSE)</f>
        <v>1</v>
      </c>
      <c r="E1609" s="4">
        <f>VLOOKUP(主动技能!K1612,对应表!J:K,2,FALSE)</f>
        <v>1</v>
      </c>
      <c r="F1609" s="4">
        <f>VLOOKUP(主动技能!L1612,对应表!N:O,2,FALSE)</f>
        <v>4</v>
      </c>
      <c r="G1609" s="4">
        <f>IF(主动技能!M1612="必中",2,1)</f>
        <v>1</v>
      </c>
      <c r="H1609" s="4">
        <f>主动技能!N1612</f>
        <v>100</v>
      </c>
      <c r="I1609" s="4">
        <f>主动技能!O1612</f>
        <v>0</v>
      </c>
      <c r="J1609">
        <f>主动技能!P1612</f>
        <v>0</v>
      </c>
      <c r="K1609">
        <f>主动技能!Q1612</f>
        <v>0</v>
      </c>
      <c r="L1609">
        <f>主动技能!R1612</f>
        <v>0</v>
      </c>
      <c r="M1609">
        <f>主动技能!S1612</f>
        <v>0</v>
      </c>
      <c r="N1609" t="str">
        <f>IF(主动技能!T1612="","",主动技能!T1612)</f>
        <v/>
      </c>
      <c r="O1609" t="str">
        <f>IF(主动技能!U1612="","",主动技能!U1612)</f>
        <v>134:50:2:0</v>
      </c>
      <c r="P1609">
        <f>主动技能!V1612</f>
        <v>0</v>
      </c>
      <c r="Q1609">
        <f>主动技能!W1612</f>
        <v>0</v>
      </c>
      <c r="R1609">
        <f>主动技能!X1612</f>
        <v>0</v>
      </c>
      <c r="S1609">
        <f>主动技能!Y1612</f>
        <v>100</v>
      </c>
      <c r="T1609">
        <f>主动技能!Z1612</f>
        <v>125</v>
      </c>
      <c r="U1609">
        <f>主动技能!AB1612</f>
        <v>435</v>
      </c>
      <c r="V1609">
        <f>主动技能!AC1612</f>
        <v>0</v>
      </c>
      <c r="W1609">
        <f>主动技能!AD1612</f>
        <v>0</v>
      </c>
      <c r="X1609" s="1">
        <v>0</v>
      </c>
      <c r="Y1609" s="1">
        <v>0</v>
      </c>
      <c r="Z1609" s="1">
        <v>0</v>
      </c>
    </row>
    <row r="1610" spans="1:26" x14ac:dyDescent="0.15">
      <c r="A1610">
        <f>主动技能!B1613</f>
        <v>1607</v>
      </c>
      <c r="B1610" s="4" t="str">
        <f>主动技能!H1613</f>
        <v>寒狱审批</v>
      </c>
      <c r="C1610" s="4" t="str">
        <f>主动技能!I1613</f>
        <v>对敌方十字单体造成125%攻击伤害（+535)并概率眩晕</v>
      </c>
      <c r="D1610" s="4">
        <f>VLOOKUP(主动技能!J1613,对应表!F:G,2,FALSE)</f>
        <v>1</v>
      </c>
      <c r="E1610" s="4">
        <f>VLOOKUP(主动技能!K1613,对应表!J:K,2,FALSE)</f>
        <v>1</v>
      </c>
      <c r="F1610" s="4">
        <f>VLOOKUP(主动技能!L1613,对应表!N:O,2,FALSE)</f>
        <v>4</v>
      </c>
      <c r="G1610" s="4">
        <f>IF(主动技能!M1613="必中",2,1)</f>
        <v>1</v>
      </c>
      <c r="H1610" s="4">
        <f>主动技能!N1613</f>
        <v>100</v>
      </c>
      <c r="I1610" s="4">
        <f>主动技能!O1613</f>
        <v>0</v>
      </c>
      <c r="J1610">
        <f>主动技能!P1613</f>
        <v>0</v>
      </c>
      <c r="K1610">
        <f>主动技能!Q1613</f>
        <v>0</v>
      </c>
      <c r="L1610">
        <f>主动技能!R1613</f>
        <v>0</v>
      </c>
      <c r="M1610">
        <f>主动技能!S1613</f>
        <v>0</v>
      </c>
      <c r="N1610" t="str">
        <f>IF(主动技能!T1613="","",主动技能!T1613)</f>
        <v/>
      </c>
      <c r="O1610" t="str">
        <f>IF(主动技能!U1613="","",主动技能!U1613)</f>
        <v>134:50:2:0</v>
      </c>
      <c r="P1610">
        <f>主动技能!V1613</f>
        <v>0</v>
      </c>
      <c r="Q1610">
        <f>主动技能!W1613</f>
        <v>0</v>
      </c>
      <c r="R1610">
        <f>主动技能!X1613</f>
        <v>0</v>
      </c>
      <c r="S1610">
        <f>主动技能!Y1613</f>
        <v>100</v>
      </c>
      <c r="T1610">
        <f>主动技能!Z1613</f>
        <v>125</v>
      </c>
      <c r="U1610">
        <f>主动技能!AB1613</f>
        <v>535</v>
      </c>
      <c r="V1610">
        <f>主动技能!AC1613</f>
        <v>0</v>
      </c>
      <c r="W1610">
        <f>主动技能!AD1613</f>
        <v>0</v>
      </c>
      <c r="X1610" s="1">
        <v>0</v>
      </c>
      <c r="Y1610" s="1">
        <v>0</v>
      </c>
      <c r="Z1610" s="1">
        <v>0</v>
      </c>
    </row>
    <row r="1611" spans="1:26" x14ac:dyDescent="0.15">
      <c r="A1611">
        <f>主动技能!B1614</f>
        <v>1608</v>
      </c>
      <c r="B1611" s="4" t="str">
        <f>主动技能!H1614</f>
        <v>寒狱审批</v>
      </c>
      <c r="C1611" s="4" t="str">
        <f>主动技能!I1614</f>
        <v>对敌方十字单体造成125%攻击伤害（+660)并概率眩晕</v>
      </c>
      <c r="D1611" s="4">
        <f>VLOOKUP(主动技能!J1614,对应表!F:G,2,FALSE)</f>
        <v>1</v>
      </c>
      <c r="E1611" s="4">
        <f>VLOOKUP(主动技能!K1614,对应表!J:K,2,FALSE)</f>
        <v>1</v>
      </c>
      <c r="F1611" s="4">
        <f>VLOOKUP(主动技能!L1614,对应表!N:O,2,FALSE)</f>
        <v>4</v>
      </c>
      <c r="G1611" s="4">
        <f>IF(主动技能!M1614="必中",2,1)</f>
        <v>1</v>
      </c>
      <c r="H1611" s="4">
        <f>主动技能!N1614</f>
        <v>100</v>
      </c>
      <c r="I1611" s="4">
        <f>主动技能!O1614</f>
        <v>0</v>
      </c>
      <c r="J1611">
        <f>主动技能!P1614</f>
        <v>0</v>
      </c>
      <c r="K1611">
        <f>主动技能!Q1614</f>
        <v>0</v>
      </c>
      <c r="L1611">
        <f>主动技能!R1614</f>
        <v>0</v>
      </c>
      <c r="M1611">
        <f>主动技能!S1614</f>
        <v>0</v>
      </c>
      <c r="N1611" t="str">
        <f>IF(主动技能!T1614="","",主动技能!T1614)</f>
        <v/>
      </c>
      <c r="O1611" t="str">
        <f>IF(主动技能!U1614="","",主动技能!U1614)</f>
        <v>134:50:2:0</v>
      </c>
      <c r="P1611">
        <f>主动技能!V1614</f>
        <v>0</v>
      </c>
      <c r="Q1611">
        <f>主动技能!W1614</f>
        <v>0</v>
      </c>
      <c r="R1611">
        <f>主动技能!X1614</f>
        <v>0</v>
      </c>
      <c r="S1611">
        <f>主动技能!Y1614</f>
        <v>100</v>
      </c>
      <c r="T1611">
        <f>主动技能!Z1614</f>
        <v>125</v>
      </c>
      <c r="U1611">
        <f>主动技能!AB1614</f>
        <v>660</v>
      </c>
      <c r="V1611">
        <f>主动技能!AC1614</f>
        <v>0</v>
      </c>
      <c r="W1611">
        <f>主动技能!AD1614</f>
        <v>0</v>
      </c>
      <c r="X1611" s="1">
        <v>0</v>
      </c>
      <c r="Y1611" s="1">
        <v>0</v>
      </c>
      <c r="Z1611" s="1">
        <v>0</v>
      </c>
    </row>
    <row r="1612" spans="1:26" x14ac:dyDescent="0.15">
      <c r="A1612">
        <f>主动技能!B1615</f>
        <v>1609</v>
      </c>
      <c r="B1612" s="4" t="str">
        <f>主动技能!H1615</f>
        <v>寒狱审批</v>
      </c>
      <c r="C1612" s="4" t="str">
        <f>主动技能!I1615</f>
        <v>对敌方十字单体造成125%攻击伤害（+812)并概率眩晕</v>
      </c>
      <c r="D1612" s="4">
        <f>VLOOKUP(主动技能!J1615,对应表!F:G,2,FALSE)</f>
        <v>1</v>
      </c>
      <c r="E1612" s="4">
        <f>VLOOKUP(主动技能!K1615,对应表!J:K,2,FALSE)</f>
        <v>1</v>
      </c>
      <c r="F1612" s="4">
        <f>VLOOKUP(主动技能!L1615,对应表!N:O,2,FALSE)</f>
        <v>4</v>
      </c>
      <c r="G1612" s="4">
        <f>IF(主动技能!M1615="必中",2,1)</f>
        <v>1</v>
      </c>
      <c r="H1612" s="4">
        <f>主动技能!N1615</f>
        <v>100</v>
      </c>
      <c r="I1612" s="4">
        <f>主动技能!O1615</f>
        <v>0</v>
      </c>
      <c r="J1612">
        <f>主动技能!P1615</f>
        <v>0</v>
      </c>
      <c r="K1612">
        <f>主动技能!Q1615</f>
        <v>0</v>
      </c>
      <c r="L1612">
        <f>主动技能!R1615</f>
        <v>0</v>
      </c>
      <c r="M1612">
        <f>主动技能!S1615</f>
        <v>0</v>
      </c>
      <c r="N1612" t="str">
        <f>IF(主动技能!T1615="","",主动技能!T1615)</f>
        <v/>
      </c>
      <c r="O1612" t="str">
        <f>IF(主动技能!U1615="","",主动技能!U1615)</f>
        <v>134:50:2:0</v>
      </c>
      <c r="P1612">
        <f>主动技能!V1615</f>
        <v>0</v>
      </c>
      <c r="Q1612">
        <f>主动技能!W1615</f>
        <v>0</v>
      </c>
      <c r="R1612">
        <f>主动技能!X1615</f>
        <v>0</v>
      </c>
      <c r="S1612">
        <f>主动技能!Y1615</f>
        <v>100</v>
      </c>
      <c r="T1612">
        <f>主动技能!Z1615</f>
        <v>125</v>
      </c>
      <c r="U1612">
        <f>主动技能!AB1615</f>
        <v>812</v>
      </c>
      <c r="V1612">
        <f>主动技能!AC1615</f>
        <v>0</v>
      </c>
      <c r="W1612">
        <f>主动技能!AD1615</f>
        <v>0</v>
      </c>
      <c r="X1612" s="1">
        <v>0</v>
      </c>
      <c r="Y1612" s="1">
        <v>0</v>
      </c>
      <c r="Z1612" s="1">
        <v>0</v>
      </c>
    </row>
    <row r="1613" spans="1:26" x14ac:dyDescent="0.15">
      <c r="A1613">
        <f>主动技能!B1616</f>
        <v>1610</v>
      </c>
      <c r="B1613" s="4" t="str">
        <f>主动技能!H1616</f>
        <v>寒狱审批</v>
      </c>
      <c r="C1613" s="4" t="str">
        <f>主动技能!I1616</f>
        <v>对敌方十字单体造成125%攻击伤害（+1000)并概率眩晕</v>
      </c>
      <c r="D1613" s="4">
        <f>VLOOKUP(主动技能!J1616,对应表!F:G,2,FALSE)</f>
        <v>1</v>
      </c>
      <c r="E1613" s="4">
        <f>VLOOKUP(主动技能!K1616,对应表!J:K,2,FALSE)</f>
        <v>1</v>
      </c>
      <c r="F1613" s="4">
        <f>VLOOKUP(主动技能!L1616,对应表!N:O,2,FALSE)</f>
        <v>4</v>
      </c>
      <c r="G1613" s="4">
        <f>IF(主动技能!M1616="必中",2,1)</f>
        <v>1</v>
      </c>
      <c r="H1613" s="4">
        <f>主动技能!N1616</f>
        <v>100</v>
      </c>
      <c r="I1613" s="4">
        <f>主动技能!O1616</f>
        <v>0</v>
      </c>
      <c r="J1613">
        <f>主动技能!P1616</f>
        <v>0</v>
      </c>
      <c r="K1613">
        <f>主动技能!Q1616</f>
        <v>0</v>
      </c>
      <c r="L1613">
        <f>主动技能!R1616</f>
        <v>0</v>
      </c>
      <c r="M1613">
        <f>主动技能!S1616</f>
        <v>0</v>
      </c>
      <c r="N1613" t="str">
        <f>IF(主动技能!T1616="","",主动技能!T1616)</f>
        <v/>
      </c>
      <c r="O1613" t="str">
        <f>IF(主动技能!U1616="","",主动技能!U1616)</f>
        <v>134:50:2:0</v>
      </c>
      <c r="P1613">
        <f>主动技能!V1616</f>
        <v>0</v>
      </c>
      <c r="Q1613">
        <f>主动技能!W1616</f>
        <v>0</v>
      </c>
      <c r="R1613">
        <f>主动技能!X1616</f>
        <v>0</v>
      </c>
      <c r="S1613">
        <f>主动技能!Y1616</f>
        <v>100</v>
      </c>
      <c r="T1613">
        <f>主动技能!Z1616</f>
        <v>125</v>
      </c>
      <c r="U1613">
        <f>主动技能!AB1616</f>
        <v>1000</v>
      </c>
      <c r="V1613">
        <f>主动技能!AC1616</f>
        <v>0</v>
      </c>
      <c r="W1613">
        <f>主动技能!AD1616</f>
        <v>0</v>
      </c>
      <c r="X1613" s="1">
        <v>0</v>
      </c>
      <c r="Y1613" s="1">
        <v>0</v>
      </c>
      <c r="Z1613" s="1">
        <v>0</v>
      </c>
    </row>
    <row r="1614" spans="1:26" x14ac:dyDescent="0.15">
      <c r="A1614">
        <f>主动技能!B1617</f>
        <v>1611</v>
      </c>
      <c r="B1614" s="4" t="str">
        <f>主动技能!H1617</f>
        <v>寒狱审批</v>
      </c>
      <c r="C1614" s="4" t="str">
        <f>主动技能!I1617</f>
        <v>对敌方十字单体造成125%攻击伤害（+1231)并概率眩晕</v>
      </c>
      <c r="D1614" s="4">
        <f>VLOOKUP(主动技能!J1617,对应表!F:G,2,FALSE)</f>
        <v>1</v>
      </c>
      <c r="E1614" s="4">
        <f>VLOOKUP(主动技能!K1617,对应表!J:K,2,FALSE)</f>
        <v>1</v>
      </c>
      <c r="F1614" s="4">
        <f>VLOOKUP(主动技能!L1617,对应表!N:O,2,FALSE)</f>
        <v>4</v>
      </c>
      <c r="G1614" s="4">
        <f>IF(主动技能!M1617="必中",2,1)</f>
        <v>1</v>
      </c>
      <c r="H1614" s="4">
        <f>主动技能!N1617</f>
        <v>100</v>
      </c>
      <c r="I1614" s="4">
        <f>主动技能!O1617</f>
        <v>0</v>
      </c>
      <c r="J1614">
        <f>主动技能!P1617</f>
        <v>0</v>
      </c>
      <c r="K1614">
        <f>主动技能!Q1617</f>
        <v>0</v>
      </c>
      <c r="L1614">
        <f>主动技能!R1617</f>
        <v>0</v>
      </c>
      <c r="M1614">
        <f>主动技能!S1617</f>
        <v>0</v>
      </c>
      <c r="N1614" t="str">
        <f>IF(主动技能!T1617="","",主动技能!T1617)</f>
        <v/>
      </c>
      <c r="O1614" t="str">
        <f>IF(主动技能!U1617="","",主动技能!U1617)</f>
        <v>134:50:2:0</v>
      </c>
      <c r="P1614">
        <f>主动技能!V1617</f>
        <v>0</v>
      </c>
      <c r="Q1614">
        <f>主动技能!W1617</f>
        <v>0</v>
      </c>
      <c r="R1614">
        <f>主动技能!X1617</f>
        <v>0</v>
      </c>
      <c r="S1614">
        <f>主动技能!Y1617</f>
        <v>100</v>
      </c>
      <c r="T1614">
        <f>主动技能!Z1617</f>
        <v>125</v>
      </c>
      <c r="U1614">
        <f>主动技能!AB1617</f>
        <v>1231</v>
      </c>
      <c r="V1614">
        <f>主动技能!AC1617</f>
        <v>0</v>
      </c>
      <c r="W1614">
        <f>主动技能!AD1617</f>
        <v>0</v>
      </c>
      <c r="X1614" s="1">
        <v>0</v>
      </c>
      <c r="Y1614" s="1">
        <v>0</v>
      </c>
      <c r="Z1614" s="1">
        <v>0</v>
      </c>
    </row>
    <row r="1615" spans="1:26" x14ac:dyDescent="0.15">
      <c r="A1615">
        <f>主动技能!B1618</f>
        <v>1612</v>
      </c>
      <c r="B1615" s="4" t="str">
        <f>主动技能!H1618</f>
        <v>寒狱审批</v>
      </c>
      <c r="C1615" s="4" t="str">
        <f>主动技能!I1618</f>
        <v>对敌方十字单体造成125%攻击伤害（+1516)并概率眩晕</v>
      </c>
      <c r="D1615" s="4">
        <f>VLOOKUP(主动技能!J1618,对应表!F:G,2,FALSE)</f>
        <v>1</v>
      </c>
      <c r="E1615" s="4">
        <f>VLOOKUP(主动技能!K1618,对应表!J:K,2,FALSE)</f>
        <v>1</v>
      </c>
      <c r="F1615" s="4">
        <f>VLOOKUP(主动技能!L1618,对应表!N:O,2,FALSE)</f>
        <v>4</v>
      </c>
      <c r="G1615" s="4">
        <f>IF(主动技能!M1618="必中",2,1)</f>
        <v>1</v>
      </c>
      <c r="H1615" s="4">
        <f>主动技能!N1618</f>
        <v>100</v>
      </c>
      <c r="I1615" s="4">
        <f>主动技能!O1618</f>
        <v>0</v>
      </c>
      <c r="J1615">
        <f>主动技能!P1618</f>
        <v>0</v>
      </c>
      <c r="K1615">
        <f>主动技能!Q1618</f>
        <v>0</v>
      </c>
      <c r="L1615">
        <f>主动技能!R1618</f>
        <v>0</v>
      </c>
      <c r="M1615">
        <f>主动技能!S1618</f>
        <v>0</v>
      </c>
      <c r="N1615" t="str">
        <f>IF(主动技能!T1618="","",主动技能!T1618)</f>
        <v/>
      </c>
      <c r="O1615" t="str">
        <f>IF(主动技能!U1618="","",主动技能!U1618)</f>
        <v>134:50:2:0</v>
      </c>
      <c r="P1615">
        <f>主动技能!V1618</f>
        <v>0</v>
      </c>
      <c r="Q1615">
        <f>主动技能!W1618</f>
        <v>0</v>
      </c>
      <c r="R1615">
        <f>主动技能!X1618</f>
        <v>0</v>
      </c>
      <c r="S1615">
        <f>主动技能!Y1618</f>
        <v>100</v>
      </c>
      <c r="T1615">
        <f>主动技能!Z1618</f>
        <v>125</v>
      </c>
      <c r="U1615">
        <f>主动技能!AB1618</f>
        <v>1516</v>
      </c>
      <c r="V1615">
        <f>主动技能!AC1618</f>
        <v>0</v>
      </c>
      <c r="W1615">
        <f>主动技能!AD1618</f>
        <v>0</v>
      </c>
      <c r="X1615" s="1">
        <v>0</v>
      </c>
      <c r="Y1615" s="1">
        <v>0</v>
      </c>
      <c r="Z1615" s="1">
        <v>0</v>
      </c>
    </row>
    <row r="1616" spans="1:26" x14ac:dyDescent="0.15">
      <c r="A1616">
        <f>主动技能!B1619</f>
        <v>1613</v>
      </c>
      <c r="B1616" s="4" t="str">
        <f>主动技能!H1619</f>
        <v>寒狱审批</v>
      </c>
      <c r="C1616" s="4" t="str">
        <f>主动技能!I1619</f>
        <v>对敌方十字单体造成125%攻击伤害（+1867)并概率眩晕</v>
      </c>
      <c r="D1616" s="4">
        <f>VLOOKUP(主动技能!J1619,对应表!F:G,2,FALSE)</f>
        <v>1</v>
      </c>
      <c r="E1616" s="4">
        <f>VLOOKUP(主动技能!K1619,对应表!J:K,2,FALSE)</f>
        <v>1</v>
      </c>
      <c r="F1616" s="4">
        <f>VLOOKUP(主动技能!L1619,对应表!N:O,2,FALSE)</f>
        <v>4</v>
      </c>
      <c r="G1616" s="4">
        <f>IF(主动技能!M1619="必中",2,1)</f>
        <v>1</v>
      </c>
      <c r="H1616" s="4">
        <f>主动技能!N1619</f>
        <v>100</v>
      </c>
      <c r="I1616" s="4">
        <f>主动技能!O1619</f>
        <v>0</v>
      </c>
      <c r="J1616">
        <f>主动技能!P1619</f>
        <v>0</v>
      </c>
      <c r="K1616">
        <f>主动技能!Q1619</f>
        <v>0</v>
      </c>
      <c r="L1616">
        <f>主动技能!R1619</f>
        <v>0</v>
      </c>
      <c r="M1616">
        <f>主动技能!S1619</f>
        <v>0</v>
      </c>
      <c r="N1616" t="str">
        <f>IF(主动技能!T1619="","",主动技能!T1619)</f>
        <v/>
      </c>
      <c r="O1616" t="str">
        <f>IF(主动技能!U1619="","",主动技能!U1619)</f>
        <v>134:50:2:0</v>
      </c>
      <c r="P1616">
        <f>主动技能!V1619</f>
        <v>0</v>
      </c>
      <c r="Q1616">
        <f>主动技能!W1619</f>
        <v>0</v>
      </c>
      <c r="R1616">
        <f>主动技能!X1619</f>
        <v>0</v>
      </c>
      <c r="S1616">
        <f>主动技能!Y1619</f>
        <v>100</v>
      </c>
      <c r="T1616">
        <f>主动技能!Z1619</f>
        <v>125</v>
      </c>
      <c r="U1616">
        <f>主动技能!AB1619</f>
        <v>1867</v>
      </c>
      <c r="V1616">
        <f>主动技能!AC1619</f>
        <v>0</v>
      </c>
      <c r="W1616">
        <f>主动技能!AD1619</f>
        <v>0</v>
      </c>
      <c r="X1616" s="1">
        <v>0</v>
      </c>
      <c r="Y1616" s="1">
        <v>0</v>
      </c>
      <c r="Z1616" s="1">
        <v>0</v>
      </c>
    </row>
    <row r="1617" spans="1:26" x14ac:dyDescent="0.15">
      <c r="A1617">
        <f>主动技能!B1620</f>
        <v>1614</v>
      </c>
      <c r="B1617" s="4" t="str">
        <f>主动技能!H1620</f>
        <v>寒狱审批</v>
      </c>
      <c r="C1617" s="4" t="str">
        <f>主动技能!I1620</f>
        <v>对敌方十字单体造成125%攻击伤害（+2299)并概率眩晕</v>
      </c>
      <c r="D1617" s="4">
        <f>VLOOKUP(主动技能!J1620,对应表!F:G,2,FALSE)</f>
        <v>1</v>
      </c>
      <c r="E1617" s="4">
        <f>VLOOKUP(主动技能!K1620,对应表!J:K,2,FALSE)</f>
        <v>1</v>
      </c>
      <c r="F1617" s="4">
        <f>VLOOKUP(主动技能!L1620,对应表!N:O,2,FALSE)</f>
        <v>4</v>
      </c>
      <c r="G1617" s="4">
        <f>IF(主动技能!M1620="必中",2,1)</f>
        <v>1</v>
      </c>
      <c r="H1617" s="4">
        <f>主动技能!N1620</f>
        <v>100</v>
      </c>
      <c r="I1617" s="4">
        <f>主动技能!O1620</f>
        <v>0</v>
      </c>
      <c r="J1617">
        <f>主动技能!P1620</f>
        <v>0</v>
      </c>
      <c r="K1617">
        <f>主动技能!Q1620</f>
        <v>0</v>
      </c>
      <c r="L1617">
        <f>主动技能!R1620</f>
        <v>0</v>
      </c>
      <c r="M1617">
        <f>主动技能!S1620</f>
        <v>0</v>
      </c>
      <c r="N1617" t="str">
        <f>IF(主动技能!T1620="","",主动技能!T1620)</f>
        <v/>
      </c>
      <c r="O1617" t="str">
        <f>IF(主动技能!U1620="","",主动技能!U1620)</f>
        <v>134:50:2:0</v>
      </c>
      <c r="P1617">
        <f>主动技能!V1620</f>
        <v>0</v>
      </c>
      <c r="Q1617">
        <f>主动技能!W1620</f>
        <v>0</v>
      </c>
      <c r="R1617">
        <f>主动技能!X1620</f>
        <v>0</v>
      </c>
      <c r="S1617">
        <f>主动技能!Y1620</f>
        <v>100</v>
      </c>
      <c r="T1617">
        <f>主动技能!Z1620</f>
        <v>125</v>
      </c>
      <c r="U1617">
        <f>主动技能!AB1620</f>
        <v>2299</v>
      </c>
      <c r="V1617">
        <f>主动技能!AC1620</f>
        <v>0</v>
      </c>
      <c r="W1617">
        <f>主动技能!AD1620</f>
        <v>0</v>
      </c>
      <c r="X1617" s="1">
        <v>0</v>
      </c>
      <c r="Y1617" s="1">
        <v>0</v>
      </c>
      <c r="Z1617" s="1">
        <v>0</v>
      </c>
    </row>
    <row r="1618" spans="1:26" x14ac:dyDescent="0.15">
      <c r="A1618">
        <f>主动技能!B1621</f>
        <v>1615</v>
      </c>
      <c r="B1618" s="4" t="str">
        <f>主动技能!H1621</f>
        <v>寒狱审批</v>
      </c>
      <c r="C1618" s="4" t="str">
        <f>主动技能!I1621</f>
        <v>对敌方十字单体造成125%攻击伤害（+2831)并概率眩晕</v>
      </c>
      <c r="D1618" s="4">
        <f>VLOOKUP(主动技能!J1621,对应表!F:G,2,FALSE)</f>
        <v>1</v>
      </c>
      <c r="E1618" s="4">
        <f>VLOOKUP(主动技能!K1621,对应表!J:K,2,FALSE)</f>
        <v>1</v>
      </c>
      <c r="F1618" s="4">
        <f>VLOOKUP(主动技能!L1621,对应表!N:O,2,FALSE)</f>
        <v>4</v>
      </c>
      <c r="G1618" s="4">
        <f>IF(主动技能!M1621="必中",2,1)</f>
        <v>1</v>
      </c>
      <c r="H1618" s="4">
        <f>主动技能!N1621</f>
        <v>100</v>
      </c>
      <c r="I1618" s="4">
        <f>主动技能!O1621</f>
        <v>0</v>
      </c>
      <c r="J1618">
        <f>主动技能!P1621</f>
        <v>0</v>
      </c>
      <c r="K1618">
        <f>主动技能!Q1621</f>
        <v>0</v>
      </c>
      <c r="L1618">
        <f>主动技能!R1621</f>
        <v>0</v>
      </c>
      <c r="M1618">
        <f>主动技能!S1621</f>
        <v>0</v>
      </c>
      <c r="N1618" t="str">
        <f>IF(主动技能!T1621="","",主动技能!T1621)</f>
        <v/>
      </c>
      <c r="O1618" t="str">
        <f>IF(主动技能!U1621="","",主动技能!U1621)</f>
        <v>134:50:2:0</v>
      </c>
      <c r="P1618">
        <f>主动技能!V1621</f>
        <v>0</v>
      </c>
      <c r="Q1618">
        <f>主动技能!W1621</f>
        <v>0</v>
      </c>
      <c r="R1618">
        <f>主动技能!X1621</f>
        <v>0</v>
      </c>
      <c r="S1618">
        <f>主动技能!Y1621</f>
        <v>100</v>
      </c>
      <c r="T1618">
        <f>主动技能!Z1621</f>
        <v>125</v>
      </c>
      <c r="U1618">
        <f>主动技能!AB1621</f>
        <v>2831</v>
      </c>
      <c r="V1618">
        <f>主动技能!AC1621</f>
        <v>0</v>
      </c>
      <c r="W1618">
        <f>主动技能!AD1621</f>
        <v>0</v>
      </c>
      <c r="X1618" s="1">
        <v>0</v>
      </c>
      <c r="Y1618" s="1">
        <v>0</v>
      </c>
      <c r="Z1618" s="1">
        <v>0</v>
      </c>
    </row>
    <row r="1619" spans="1:26" x14ac:dyDescent="0.15">
      <c r="A1619">
        <f>主动技能!B1622</f>
        <v>1616</v>
      </c>
      <c r="B1619" s="4" t="str">
        <f>主动技能!H1622</f>
        <v>寒狱审批</v>
      </c>
      <c r="C1619" s="4" t="str">
        <f>主动技能!I1622</f>
        <v>对敌方十字单体造成125%攻击伤害（+3486)并概率眩晕</v>
      </c>
      <c r="D1619" s="4">
        <f>VLOOKUP(主动技能!J1622,对应表!F:G,2,FALSE)</f>
        <v>1</v>
      </c>
      <c r="E1619" s="4">
        <f>VLOOKUP(主动技能!K1622,对应表!J:K,2,FALSE)</f>
        <v>1</v>
      </c>
      <c r="F1619" s="4">
        <f>VLOOKUP(主动技能!L1622,对应表!N:O,2,FALSE)</f>
        <v>4</v>
      </c>
      <c r="G1619" s="4">
        <f>IF(主动技能!M1622="必中",2,1)</f>
        <v>1</v>
      </c>
      <c r="H1619" s="4">
        <f>主动技能!N1622</f>
        <v>100</v>
      </c>
      <c r="I1619" s="4">
        <f>主动技能!O1622</f>
        <v>0</v>
      </c>
      <c r="J1619">
        <f>主动技能!P1622</f>
        <v>0</v>
      </c>
      <c r="K1619">
        <f>主动技能!Q1622</f>
        <v>0</v>
      </c>
      <c r="L1619">
        <f>主动技能!R1622</f>
        <v>0</v>
      </c>
      <c r="M1619">
        <f>主动技能!S1622</f>
        <v>0</v>
      </c>
      <c r="N1619" t="str">
        <f>IF(主动技能!T1622="","",主动技能!T1622)</f>
        <v/>
      </c>
      <c r="O1619" t="str">
        <f>IF(主动技能!U1622="","",主动技能!U1622)</f>
        <v>134:50:2:0</v>
      </c>
      <c r="P1619">
        <f>主动技能!V1622</f>
        <v>0</v>
      </c>
      <c r="Q1619">
        <f>主动技能!W1622</f>
        <v>0</v>
      </c>
      <c r="R1619">
        <f>主动技能!X1622</f>
        <v>0</v>
      </c>
      <c r="S1619">
        <f>主动技能!Y1622</f>
        <v>100</v>
      </c>
      <c r="T1619">
        <f>主动技能!Z1622</f>
        <v>125</v>
      </c>
      <c r="U1619">
        <f>主动技能!AB1622</f>
        <v>3486</v>
      </c>
      <c r="V1619">
        <f>主动技能!AC1622</f>
        <v>0</v>
      </c>
      <c r="W1619">
        <f>主动技能!AD1622</f>
        <v>0</v>
      </c>
      <c r="X1619" s="1">
        <v>0</v>
      </c>
      <c r="Y1619" s="1">
        <v>0</v>
      </c>
      <c r="Z1619" s="1">
        <v>0</v>
      </c>
    </row>
    <row r="1620" spans="1:26" x14ac:dyDescent="0.15">
      <c r="A1620">
        <f>主动技能!B1623</f>
        <v>1617</v>
      </c>
      <c r="B1620" s="4" t="str">
        <f>主动技能!H1623</f>
        <v>寒狱审批</v>
      </c>
      <c r="C1620" s="4" t="str">
        <f>主动技能!I1623</f>
        <v>对敌方十字单体造成125%攻击伤害（+4292)并概率眩晕</v>
      </c>
      <c r="D1620" s="4">
        <f>VLOOKUP(主动技能!J1623,对应表!F:G,2,FALSE)</f>
        <v>1</v>
      </c>
      <c r="E1620" s="4">
        <f>VLOOKUP(主动技能!K1623,对应表!J:K,2,FALSE)</f>
        <v>1</v>
      </c>
      <c r="F1620" s="4">
        <f>VLOOKUP(主动技能!L1623,对应表!N:O,2,FALSE)</f>
        <v>4</v>
      </c>
      <c r="G1620" s="4">
        <f>IF(主动技能!M1623="必中",2,1)</f>
        <v>1</v>
      </c>
      <c r="H1620" s="4">
        <f>主动技能!N1623</f>
        <v>100</v>
      </c>
      <c r="I1620" s="4">
        <f>主动技能!O1623</f>
        <v>0</v>
      </c>
      <c r="J1620">
        <f>主动技能!P1623</f>
        <v>0</v>
      </c>
      <c r="K1620">
        <f>主动技能!Q1623</f>
        <v>0</v>
      </c>
      <c r="L1620">
        <f>主动技能!R1623</f>
        <v>0</v>
      </c>
      <c r="M1620">
        <f>主动技能!S1623</f>
        <v>0</v>
      </c>
      <c r="N1620" t="str">
        <f>IF(主动技能!T1623="","",主动技能!T1623)</f>
        <v/>
      </c>
      <c r="O1620" t="str">
        <f>IF(主动技能!U1623="","",主动技能!U1623)</f>
        <v>134:50:2:0</v>
      </c>
      <c r="P1620">
        <f>主动技能!V1623</f>
        <v>0</v>
      </c>
      <c r="Q1620">
        <f>主动技能!W1623</f>
        <v>0</v>
      </c>
      <c r="R1620">
        <f>主动技能!X1623</f>
        <v>0</v>
      </c>
      <c r="S1620">
        <f>主动技能!Y1623</f>
        <v>100</v>
      </c>
      <c r="T1620">
        <f>主动技能!Z1623</f>
        <v>125</v>
      </c>
      <c r="U1620">
        <f>主动技能!AB1623</f>
        <v>4292</v>
      </c>
      <c r="V1620">
        <f>主动技能!AC1623</f>
        <v>0</v>
      </c>
      <c r="W1620">
        <f>主动技能!AD1623</f>
        <v>0</v>
      </c>
      <c r="X1620" s="1">
        <v>0</v>
      </c>
      <c r="Y1620" s="1">
        <v>0</v>
      </c>
      <c r="Z1620" s="1">
        <v>0</v>
      </c>
    </row>
    <row r="1621" spans="1:26" x14ac:dyDescent="0.15">
      <c r="A1621">
        <f>主动技能!B1624</f>
        <v>1618</v>
      </c>
      <c r="B1621" s="4" t="str">
        <f>主动技能!H1624</f>
        <v>寒狱审批</v>
      </c>
      <c r="C1621" s="4" t="str">
        <f>主动技能!I1624</f>
        <v>对敌方十字单体造成125%攻击伤害（+5285)并概率眩晕</v>
      </c>
      <c r="D1621" s="4">
        <f>VLOOKUP(主动技能!J1624,对应表!F:G,2,FALSE)</f>
        <v>1</v>
      </c>
      <c r="E1621" s="4">
        <f>VLOOKUP(主动技能!K1624,对应表!J:K,2,FALSE)</f>
        <v>1</v>
      </c>
      <c r="F1621" s="4">
        <f>VLOOKUP(主动技能!L1624,对应表!N:O,2,FALSE)</f>
        <v>4</v>
      </c>
      <c r="G1621" s="4">
        <f>IF(主动技能!M1624="必中",2,1)</f>
        <v>1</v>
      </c>
      <c r="H1621" s="4">
        <f>主动技能!N1624</f>
        <v>100</v>
      </c>
      <c r="I1621" s="4">
        <f>主动技能!O1624</f>
        <v>0</v>
      </c>
      <c r="J1621">
        <f>主动技能!P1624</f>
        <v>0</v>
      </c>
      <c r="K1621">
        <f>主动技能!Q1624</f>
        <v>0</v>
      </c>
      <c r="L1621">
        <f>主动技能!R1624</f>
        <v>0</v>
      </c>
      <c r="M1621">
        <f>主动技能!S1624</f>
        <v>0</v>
      </c>
      <c r="N1621" t="str">
        <f>IF(主动技能!T1624="","",主动技能!T1624)</f>
        <v/>
      </c>
      <c r="O1621" t="str">
        <f>IF(主动技能!U1624="","",主动技能!U1624)</f>
        <v>134:50:2:0</v>
      </c>
      <c r="P1621">
        <f>主动技能!V1624</f>
        <v>0</v>
      </c>
      <c r="Q1621">
        <f>主动技能!W1624</f>
        <v>0</v>
      </c>
      <c r="R1621">
        <f>主动技能!X1624</f>
        <v>0</v>
      </c>
      <c r="S1621">
        <f>主动技能!Y1624</f>
        <v>100</v>
      </c>
      <c r="T1621">
        <f>主动技能!Z1624</f>
        <v>125</v>
      </c>
      <c r="U1621">
        <f>主动技能!AB1624</f>
        <v>5285</v>
      </c>
      <c r="V1621">
        <f>主动技能!AC1624</f>
        <v>0</v>
      </c>
      <c r="W1621">
        <f>主动技能!AD1624</f>
        <v>0</v>
      </c>
      <c r="X1621" s="1">
        <v>0</v>
      </c>
      <c r="Y1621" s="1">
        <v>0</v>
      </c>
      <c r="Z1621" s="1">
        <v>0</v>
      </c>
    </row>
    <row r="1622" spans="1:26" x14ac:dyDescent="0.15">
      <c r="A1622">
        <f>主动技能!B1625</f>
        <v>1619</v>
      </c>
      <c r="B1622" s="4" t="str">
        <f>主动技能!H1625</f>
        <v>寒狱审批</v>
      </c>
      <c r="C1622" s="4" t="str">
        <f>主动技能!I1625</f>
        <v>对敌方十字单体造成125%攻击伤害（+6507)并概率眩晕</v>
      </c>
      <c r="D1622" s="4">
        <f>VLOOKUP(主动技能!J1625,对应表!F:G,2,FALSE)</f>
        <v>1</v>
      </c>
      <c r="E1622" s="4">
        <f>VLOOKUP(主动技能!K1625,对应表!J:K,2,FALSE)</f>
        <v>1</v>
      </c>
      <c r="F1622" s="4">
        <f>VLOOKUP(主动技能!L1625,对应表!N:O,2,FALSE)</f>
        <v>4</v>
      </c>
      <c r="G1622" s="4">
        <f>IF(主动技能!M1625="必中",2,1)</f>
        <v>1</v>
      </c>
      <c r="H1622" s="4">
        <f>主动技能!N1625</f>
        <v>100</v>
      </c>
      <c r="I1622" s="4">
        <f>主动技能!O1625</f>
        <v>0</v>
      </c>
      <c r="J1622">
        <f>主动技能!P1625</f>
        <v>0</v>
      </c>
      <c r="K1622">
        <f>主动技能!Q1625</f>
        <v>0</v>
      </c>
      <c r="L1622">
        <f>主动技能!R1625</f>
        <v>0</v>
      </c>
      <c r="M1622">
        <f>主动技能!S1625</f>
        <v>0</v>
      </c>
      <c r="N1622" t="str">
        <f>IF(主动技能!T1625="","",主动技能!T1625)</f>
        <v/>
      </c>
      <c r="O1622" t="str">
        <f>IF(主动技能!U1625="","",主动技能!U1625)</f>
        <v>134:50:2:0</v>
      </c>
      <c r="P1622">
        <f>主动技能!V1625</f>
        <v>0</v>
      </c>
      <c r="Q1622">
        <f>主动技能!W1625</f>
        <v>0</v>
      </c>
      <c r="R1622">
        <f>主动技能!X1625</f>
        <v>0</v>
      </c>
      <c r="S1622">
        <f>主动技能!Y1625</f>
        <v>100</v>
      </c>
      <c r="T1622">
        <f>主动技能!Z1625</f>
        <v>125</v>
      </c>
      <c r="U1622">
        <f>主动技能!AB1625</f>
        <v>6507</v>
      </c>
      <c r="V1622">
        <f>主动技能!AC1625</f>
        <v>0</v>
      </c>
      <c r="W1622">
        <f>主动技能!AD1625</f>
        <v>0</v>
      </c>
      <c r="X1622" s="1">
        <v>0</v>
      </c>
      <c r="Y1622" s="1">
        <v>0</v>
      </c>
      <c r="Z1622" s="1">
        <v>0</v>
      </c>
    </row>
    <row r="1623" spans="1:26" x14ac:dyDescent="0.15">
      <c r="A1623">
        <f>主动技能!B1626</f>
        <v>1620</v>
      </c>
      <c r="B1623" s="4" t="str">
        <f>主动技能!H1626</f>
        <v>寒狱审批</v>
      </c>
      <c r="C1623" s="4" t="str">
        <f>主动技能!I1626</f>
        <v>对敌方十字单体造成125%攻击伤害（+8011)并概率眩晕</v>
      </c>
      <c r="D1623" s="4">
        <f>VLOOKUP(主动技能!J1626,对应表!F:G,2,FALSE)</f>
        <v>1</v>
      </c>
      <c r="E1623" s="4">
        <f>VLOOKUP(主动技能!K1626,对应表!J:K,2,FALSE)</f>
        <v>1</v>
      </c>
      <c r="F1623" s="4">
        <f>VLOOKUP(主动技能!L1626,对应表!N:O,2,FALSE)</f>
        <v>4</v>
      </c>
      <c r="G1623" s="4">
        <f>IF(主动技能!M1626="必中",2,1)</f>
        <v>1</v>
      </c>
      <c r="H1623" s="4">
        <f>主动技能!N1626</f>
        <v>100</v>
      </c>
      <c r="I1623" s="4">
        <f>主动技能!O1626</f>
        <v>0</v>
      </c>
      <c r="J1623">
        <f>主动技能!P1626</f>
        <v>0</v>
      </c>
      <c r="K1623">
        <f>主动技能!Q1626</f>
        <v>0</v>
      </c>
      <c r="L1623">
        <f>主动技能!R1626</f>
        <v>0</v>
      </c>
      <c r="M1623">
        <f>主动技能!S1626</f>
        <v>0</v>
      </c>
      <c r="N1623" t="str">
        <f>IF(主动技能!T1626="","",主动技能!T1626)</f>
        <v/>
      </c>
      <c r="O1623" t="str">
        <f>IF(主动技能!U1626="","",主动技能!U1626)</f>
        <v>134:50:2:0</v>
      </c>
      <c r="P1623">
        <f>主动技能!V1626</f>
        <v>0</v>
      </c>
      <c r="Q1623">
        <f>主动技能!W1626</f>
        <v>0</v>
      </c>
      <c r="R1623">
        <f>主动技能!X1626</f>
        <v>0</v>
      </c>
      <c r="S1623">
        <f>主动技能!Y1626</f>
        <v>100</v>
      </c>
      <c r="T1623">
        <f>主动技能!Z1626</f>
        <v>125</v>
      </c>
      <c r="U1623">
        <f>主动技能!AB1626</f>
        <v>8011</v>
      </c>
      <c r="V1623">
        <f>主动技能!AC1626</f>
        <v>0</v>
      </c>
      <c r="W1623">
        <f>主动技能!AD1626</f>
        <v>0</v>
      </c>
      <c r="X1623" s="1">
        <v>0</v>
      </c>
      <c r="Y1623" s="1">
        <v>0</v>
      </c>
      <c r="Z1623" s="1"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3"/>
  <sheetViews>
    <sheetView workbookViewId="0">
      <selection sqref="A1:F1048576"/>
    </sheetView>
  </sheetViews>
  <sheetFormatPr baseColWidth="10" defaultRowHeight="15" x14ac:dyDescent="0.15"/>
  <cols>
    <col min="2" max="3" width="24.83203125" bestFit="1" customWidth="1"/>
  </cols>
  <sheetData>
    <row r="1" spans="1:5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54</v>
      </c>
    </row>
    <row r="2" spans="1:5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</row>
    <row r="3" spans="1:5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56</v>
      </c>
    </row>
    <row r="4" spans="1:5" x14ac:dyDescent="0.15">
      <c r="A4">
        <f>被动技能!G6</f>
        <v>1</v>
      </c>
      <c r="B4" t="str">
        <f>被动技能!H6</f>
        <v>攻击小</v>
      </c>
      <c r="C4" t="str">
        <f>被动技能!I6</f>
        <v>提升自身攻击力57。</v>
      </c>
      <c r="D4">
        <f>VLOOKUP(被动技能!J6,对应表!R:S,2,FALSE)</f>
        <v>1</v>
      </c>
      <c r="E4" t="str">
        <f>被动技能!K6</f>
        <v>20001:100:1:0</v>
      </c>
    </row>
    <row r="5" spans="1:5" x14ac:dyDescent="0.15">
      <c r="A5">
        <f>被动技能!G7</f>
        <v>2</v>
      </c>
      <c r="B5" t="str">
        <f>被动技能!H7</f>
        <v>攻击小</v>
      </c>
      <c r="C5" t="str">
        <f>被动技能!I7</f>
        <v>提升自身攻击力84。</v>
      </c>
      <c r="D5">
        <f>VLOOKUP(被动技能!J7,对应表!R:S,2,FALSE)</f>
        <v>1</v>
      </c>
      <c r="E5" t="str">
        <f>被动技能!K7</f>
        <v>20002:100:1:0</v>
      </c>
    </row>
    <row r="6" spans="1:5" x14ac:dyDescent="0.15">
      <c r="A6">
        <f>被动技能!G8</f>
        <v>3</v>
      </c>
      <c r="B6" t="str">
        <f>被动技能!H8</f>
        <v>攻击小</v>
      </c>
      <c r="C6" t="str">
        <f>被动技能!I8</f>
        <v>提升自身攻击力111。</v>
      </c>
      <c r="D6">
        <f>VLOOKUP(被动技能!J8,对应表!R:S,2,FALSE)</f>
        <v>1</v>
      </c>
      <c r="E6" t="str">
        <f>被动技能!K8</f>
        <v>20003:100:1:0</v>
      </c>
    </row>
    <row r="7" spans="1:5" x14ac:dyDescent="0.15">
      <c r="A7">
        <f>被动技能!G9</f>
        <v>4</v>
      </c>
      <c r="B7" t="str">
        <f>被动技能!H9</f>
        <v>攻击小</v>
      </c>
      <c r="C7" t="str">
        <f>被动技能!I9</f>
        <v>提升自身攻击力137。</v>
      </c>
      <c r="D7">
        <f>VLOOKUP(被动技能!J9,对应表!R:S,2,FALSE)</f>
        <v>1</v>
      </c>
      <c r="E7" t="str">
        <f>被动技能!K9</f>
        <v>20004:100:1:0</v>
      </c>
    </row>
    <row r="8" spans="1:5" x14ac:dyDescent="0.15">
      <c r="A8">
        <f>被动技能!G10</f>
        <v>5</v>
      </c>
      <c r="B8" t="str">
        <f>被动技能!H10</f>
        <v>攻击小</v>
      </c>
      <c r="C8" t="str">
        <f>被动技能!I10</f>
        <v>提升自身攻击力169。</v>
      </c>
      <c r="D8">
        <f>VLOOKUP(被动技能!J10,对应表!R:S,2,FALSE)</f>
        <v>1</v>
      </c>
      <c r="E8" t="str">
        <f>被动技能!K10</f>
        <v>20005:100:1:0</v>
      </c>
    </row>
    <row r="9" spans="1:5" x14ac:dyDescent="0.15">
      <c r="A9">
        <f>被动技能!G11</f>
        <v>6</v>
      </c>
      <c r="B9" t="str">
        <f>被动技能!H11</f>
        <v>攻击小</v>
      </c>
      <c r="C9" t="str">
        <f>被动技能!I11</f>
        <v>提升自身攻击力208。</v>
      </c>
      <c r="D9">
        <f>VLOOKUP(被动技能!J11,对应表!R:S,2,FALSE)</f>
        <v>1</v>
      </c>
      <c r="E9" t="str">
        <f>被动技能!K11</f>
        <v>20006:100:1:0</v>
      </c>
    </row>
    <row r="10" spans="1:5" x14ac:dyDescent="0.15">
      <c r="A10">
        <f>被动技能!G12</f>
        <v>7</v>
      </c>
      <c r="B10" t="str">
        <f>被动技能!H12</f>
        <v>攻击小</v>
      </c>
      <c r="C10" t="str">
        <f>被动技能!I12</f>
        <v>提升自身攻击力257。</v>
      </c>
      <c r="D10">
        <f>VLOOKUP(被动技能!J12,对应表!R:S,2,FALSE)</f>
        <v>1</v>
      </c>
      <c r="E10" t="str">
        <f>被动技能!K12</f>
        <v>20007:100:1:0</v>
      </c>
    </row>
    <row r="11" spans="1:5" x14ac:dyDescent="0.15">
      <c r="A11">
        <f>被动技能!G13</f>
        <v>8</v>
      </c>
      <c r="B11" t="str">
        <f>被动技能!H13</f>
        <v>攻击小</v>
      </c>
      <c r="C11" t="str">
        <f>被动技能!I13</f>
        <v>提升自身攻击力316。</v>
      </c>
      <c r="D11">
        <f>VLOOKUP(被动技能!J13,对应表!R:S,2,FALSE)</f>
        <v>1</v>
      </c>
      <c r="E11" t="str">
        <f>被动技能!K13</f>
        <v>20008:100:1:0</v>
      </c>
    </row>
    <row r="12" spans="1:5" x14ac:dyDescent="0.15">
      <c r="A12">
        <f>被动技能!G14</f>
        <v>9</v>
      </c>
      <c r="B12" t="str">
        <f>被动技能!H14</f>
        <v>攻击小</v>
      </c>
      <c r="C12" t="str">
        <f>被动技能!I14</f>
        <v>提升自身攻击力390。</v>
      </c>
      <c r="D12">
        <f>VLOOKUP(被动技能!J14,对应表!R:S,2,FALSE)</f>
        <v>1</v>
      </c>
      <c r="E12" t="str">
        <f>被动技能!K14</f>
        <v>20009:100:1:0</v>
      </c>
    </row>
    <row r="13" spans="1:5" x14ac:dyDescent="0.15">
      <c r="A13">
        <f>被动技能!G15</f>
        <v>10</v>
      </c>
      <c r="B13" t="str">
        <f>被动技能!H15</f>
        <v>攻击小</v>
      </c>
      <c r="C13" t="str">
        <f>被动技能!I15</f>
        <v>提升自身攻击力480。</v>
      </c>
      <c r="D13">
        <f>VLOOKUP(被动技能!J15,对应表!R:S,2,FALSE)</f>
        <v>1</v>
      </c>
      <c r="E13" t="str">
        <f>被动技能!K15</f>
        <v>20010:100:1:0</v>
      </c>
    </row>
    <row r="14" spans="1:5" x14ac:dyDescent="0.15">
      <c r="A14">
        <f>被动技能!G16</f>
        <v>11</v>
      </c>
      <c r="B14" t="str">
        <f>被动技能!H16</f>
        <v>攻击小</v>
      </c>
      <c r="C14" t="str">
        <f>被动技能!I16</f>
        <v>提升自身攻击力591。</v>
      </c>
      <c r="D14">
        <f>VLOOKUP(被动技能!J16,对应表!R:S,2,FALSE)</f>
        <v>1</v>
      </c>
      <c r="E14" t="str">
        <f>被动技能!K16</f>
        <v>20011:100:1:0</v>
      </c>
    </row>
    <row r="15" spans="1:5" x14ac:dyDescent="0.15">
      <c r="A15">
        <f>被动技能!G17</f>
        <v>12</v>
      </c>
      <c r="B15" t="str">
        <f>被动技能!H17</f>
        <v>攻击小</v>
      </c>
      <c r="C15" t="str">
        <f>被动技能!I17</f>
        <v>提升自身攻击力728。</v>
      </c>
      <c r="D15">
        <f>VLOOKUP(被动技能!J17,对应表!R:S,2,FALSE)</f>
        <v>1</v>
      </c>
      <c r="E15" t="str">
        <f>被动技能!K17</f>
        <v>20012:100:1:0</v>
      </c>
    </row>
    <row r="16" spans="1:5" x14ac:dyDescent="0.15">
      <c r="A16">
        <f>被动技能!G18</f>
        <v>13</v>
      </c>
      <c r="B16" t="str">
        <f>被动技能!H18</f>
        <v>攻击小</v>
      </c>
      <c r="C16" t="str">
        <f>被动技能!I18</f>
        <v>提升自身攻击力896。</v>
      </c>
      <c r="D16">
        <f>VLOOKUP(被动技能!J18,对应表!R:S,2,FALSE)</f>
        <v>1</v>
      </c>
      <c r="E16" t="str">
        <f>被动技能!K18</f>
        <v>20013:100:1:0</v>
      </c>
    </row>
    <row r="17" spans="1:5" x14ac:dyDescent="0.15">
      <c r="A17">
        <f>被动技能!G19</f>
        <v>14</v>
      </c>
      <c r="B17" t="str">
        <f>被动技能!H19</f>
        <v>攻击小</v>
      </c>
      <c r="C17" t="str">
        <f>被动技能!I19</f>
        <v>提升自身攻击力1103。</v>
      </c>
      <c r="D17">
        <f>VLOOKUP(被动技能!J19,对应表!R:S,2,FALSE)</f>
        <v>1</v>
      </c>
      <c r="E17" t="str">
        <f>被动技能!K19</f>
        <v>20014:100:1:0</v>
      </c>
    </row>
    <row r="18" spans="1:5" x14ac:dyDescent="0.15">
      <c r="A18">
        <f>被动技能!G20</f>
        <v>15</v>
      </c>
      <c r="B18" t="str">
        <f>被动技能!H20</f>
        <v>攻击小</v>
      </c>
      <c r="C18" t="str">
        <f>被动技能!I20</f>
        <v>提升自身攻击力1359。</v>
      </c>
      <c r="D18">
        <f>VLOOKUP(被动技能!J20,对应表!R:S,2,FALSE)</f>
        <v>1</v>
      </c>
      <c r="E18" t="str">
        <f>被动技能!K20</f>
        <v>20015:100:1:0</v>
      </c>
    </row>
    <row r="19" spans="1:5" x14ac:dyDescent="0.15">
      <c r="A19">
        <f>被动技能!G21</f>
        <v>16</v>
      </c>
      <c r="B19" t="str">
        <f>被动技能!H21</f>
        <v>攻击小</v>
      </c>
      <c r="C19" t="str">
        <f>被动技能!I21</f>
        <v>提升自身攻击力1673。</v>
      </c>
      <c r="D19">
        <f>VLOOKUP(被动技能!J21,对应表!R:S,2,FALSE)</f>
        <v>1</v>
      </c>
      <c r="E19" t="str">
        <f>被动技能!K21</f>
        <v>20016:100:1:0</v>
      </c>
    </row>
    <row r="20" spans="1:5" x14ac:dyDescent="0.15">
      <c r="A20">
        <f>被动技能!G22</f>
        <v>17</v>
      </c>
      <c r="B20" t="str">
        <f>被动技能!H22</f>
        <v>攻击小</v>
      </c>
      <c r="C20" t="str">
        <f>被动技能!I22</f>
        <v>提升自身攻击力2060。</v>
      </c>
      <c r="D20">
        <f>VLOOKUP(被动技能!J22,对应表!R:S,2,FALSE)</f>
        <v>1</v>
      </c>
      <c r="E20" t="str">
        <f>被动技能!K22</f>
        <v>20017:100:1:0</v>
      </c>
    </row>
    <row r="21" spans="1:5" x14ac:dyDescent="0.15">
      <c r="A21">
        <f>被动技能!G23</f>
        <v>18</v>
      </c>
      <c r="B21" t="str">
        <f>被动技能!H23</f>
        <v>攻击小</v>
      </c>
      <c r="C21" t="str">
        <f>被动技能!I23</f>
        <v>提升自身攻击力2536。</v>
      </c>
      <c r="D21">
        <f>VLOOKUP(被动技能!J23,对应表!R:S,2,FALSE)</f>
        <v>1</v>
      </c>
      <c r="E21" t="str">
        <f>被动技能!K23</f>
        <v>20018:100:1:0</v>
      </c>
    </row>
    <row r="22" spans="1:5" x14ac:dyDescent="0.15">
      <c r="A22">
        <f>被动技能!G24</f>
        <v>19</v>
      </c>
      <c r="B22" t="str">
        <f>被动技能!H24</f>
        <v>攻击小</v>
      </c>
      <c r="C22" t="str">
        <f>被动技能!I24</f>
        <v>提升自身攻击力3123。</v>
      </c>
      <c r="D22">
        <f>VLOOKUP(被动技能!J24,对应表!R:S,2,FALSE)</f>
        <v>1</v>
      </c>
      <c r="E22" t="str">
        <f>被动技能!K24</f>
        <v>20019:100:1:0</v>
      </c>
    </row>
    <row r="23" spans="1:5" x14ac:dyDescent="0.15">
      <c r="A23">
        <f>被动技能!G25</f>
        <v>20</v>
      </c>
      <c r="B23" t="str">
        <f>被动技能!H25</f>
        <v>攻击小</v>
      </c>
      <c r="C23" t="str">
        <f>被动技能!I25</f>
        <v>提升自身攻击力3845。</v>
      </c>
      <c r="D23">
        <f>VLOOKUP(被动技能!J25,对应表!R:S,2,FALSE)</f>
        <v>1</v>
      </c>
      <c r="E23" t="str">
        <f>被动技能!K25</f>
        <v>20020:100:1:0</v>
      </c>
    </row>
    <row r="24" spans="1:5" x14ac:dyDescent="0.15">
      <c r="A24">
        <f>被动技能!G26</f>
        <v>21</v>
      </c>
      <c r="B24" t="str">
        <f>被动技能!H26</f>
        <v>攻击中</v>
      </c>
      <c r="C24" t="str">
        <f>被动技能!I26</f>
        <v>提升自身攻击力76。</v>
      </c>
      <c r="D24">
        <f>VLOOKUP(被动技能!J26,对应表!R:S,2,FALSE)</f>
        <v>1</v>
      </c>
      <c r="E24" t="str">
        <f>被动技能!K26</f>
        <v>20021:100:1:0</v>
      </c>
    </row>
    <row r="25" spans="1:5" x14ac:dyDescent="0.15">
      <c r="A25">
        <f>被动技能!G27</f>
        <v>22</v>
      </c>
      <c r="B25" t="str">
        <f>被动技能!H27</f>
        <v>攻击中</v>
      </c>
      <c r="C25" t="str">
        <f>被动技能!I27</f>
        <v>提升自身攻击力112。</v>
      </c>
      <c r="D25">
        <f>VLOOKUP(被动技能!J27,对应表!R:S,2,FALSE)</f>
        <v>1</v>
      </c>
      <c r="E25" t="str">
        <f>被动技能!K27</f>
        <v>20022:100:1:0</v>
      </c>
    </row>
    <row r="26" spans="1:5" x14ac:dyDescent="0.15">
      <c r="A26">
        <f>被动技能!G28</f>
        <v>23</v>
      </c>
      <c r="B26" t="str">
        <f>被动技能!H28</f>
        <v>攻击中</v>
      </c>
      <c r="C26" t="str">
        <f>被动技能!I28</f>
        <v>提升自身攻击力148。</v>
      </c>
      <c r="D26">
        <f>VLOOKUP(被动技能!J28,对应表!R:S,2,FALSE)</f>
        <v>1</v>
      </c>
      <c r="E26" t="str">
        <f>被动技能!K28</f>
        <v>20023:100:1:0</v>
      </c>
    </row>
    <row r="27" spans="1:5" x14ac:dyDescent="0.15">
      <c r="A27">
        <f>被动技能!G29</f>
        <v>24</v>
      </c>
      <c r="B27" t="str">
        <f>被动技能!H29</f>
        <v>攻击中</v>
      </c>
      <c r="C27" t="str">
        <f>被动技能!I29</f>
        <v>提升自身攻击力183。</v>
      </c>
      <c r="D27">
        <f>VLOOKUP(被动技能!J29,对应表!R:S,2,FALSE)</f>
        <v>1</v>
      </c>
      <c r="E27" t="str">
        <f>被动技能!K29</f>
        <v>20024:100:1:0</v>
      </c>
    </row>
    <row r="28" spans="1:5" x14ac:dyDescent="0.15">
      <c r="A28">
        <f>被动技能!G30</f>
        <v>25</v>
      </c>
      <c r="B28" t="str">
        <f>被动技能!H30</f>
        <v>攻击中</v>
      </c>
      <c r="C28" t="str">
        <f>被动技能!I30</f>
        <v>提升自身攻击力226。</v>
      </c>
      <c r="D28">
        <f>VLOOKUP(被动技能!J30,对应表!R:S,2,FALSE)</f>
        <v>1</v>
      </c>
      <c r="E28" t="str">
        <f>被动技能!K30</f>
        <v>20025:100:1:0</v>
      </c>
    </row>
    <row r="29" spans="1:5" x14ac:dyDescent="0.15">
      <c r="A29">
        <f>被动技能!G31</f>
        <v>26</v>
      </c>
      <c r="B29" t="str">
        <f>被动技能!H31</f>
        <v>攻击中</v>
      </c>
      <c r="C29" t="str">
        <f>被动技能!I31</f>
        <v>提升自身攻击力278。</v>
      </c>
      <c r="D29">
        <f>VLOOKUP(被动技能!J31,对应表!R:S,2,FALSE)</f>
        <v>1</v>
      </c>
      <c r="E29" t="str">
        <f>被动技能!K31</f>
        <v>20026:100:1:0</v>
      </c>
    </row>
    <row r="30" spans="1:5" x14ac:dyDescent="0.15">
      <c r="A30">
        <f>被动技能!G32</f>
        <v>27</v>
      </c>
      <c r="B30" t="str">
        <f>被动技能!H32</f>
        <v>攻击中</v>
      </c>
      <c r="C30" t="str">
        <f>被动技能!I32</f>
        <v>提升自身攻击力343。</v>
      </c>
      <c r="D30">
        <f>VLOOKUP(被动技能!J32,对应表!R:S,2,FALSE)</f>
        <v>1</v>
      </c>
      <c r="E30" t="str">
        <f>被动技能!K32</f>
        <v>20027:100:1:0</v>
      </c>
    </row>
    <row r="31" spans="1:5" x14ac:dyDescent="0.15">
      <c r="A31">
        <f>被动技能!G33</f>
        <v>28</v>
      </c>
      <c r="B31" t="str">
        <f>被动技能!H33</f>
        <v>攻击中</v>
      </c>
      <c r="C31" t="str">
        <f>被动技能!I33</f>
        <v>提升自身攻击力422。</v>
      </c>
      <c r="D31">
        <f>VLOOKUP(被动技能!J33,对应表!R:S,2,FALSE)</f>
        <v>1</v>
      </c>
      <c r="E31" t="str">
        <f>被动技能!K33</f>
        <v>20028:100:1:0</v>
      </c>
    </row>
    <row r="32" spans="1:5" x14ac:dyDescent="0.15">
      <c r="A32">
        <f>被动技能!G34</f>
        <v>29</v>
      </c>
      <c r="B32" t="str">
        <f>被动技能!H34</f>
        <v>攻击中</v>
      </c>
      <c r="C32" t="str">
        <f>被动技能!I34</f>
        <v>提升自身攻击力520。</v>
      </c>
      <c r="D32">
        <f>VLOOKUP(被动技能!J34,对应表!R:S,2,FALSE)</f>
        <v>1</v>
      </c>
      <c r="E32" t="str">
        <f>被动技能!K34</f>
        <v>20029:100:1:0</v>
      </c>
    </row>
    <row r="33" spans="1:5" x14ac:dyDescent="0.15">
      <c r="A33">
        <f>被动技能!G35</f>
        <v>30</v>
      </c>
      <c r="B33" t="str">
        <f>被动技能!H35</f>
        <v>攻击中</v>
      </c>
      <c r="C33" t="str">
        <f>被动技能!I35</f>
        <v>提升自身攻击力640。</v>
      </c>
      <c r="D33">
        <f>VLOOKUP(被动技能!J35,对应表!R:S,2,FALSE)</f>
        <v>1</v>
      </c>
      <c r="E33" t="str">
        <f>被动技能!K35</f>
        <v>20030:100:1:0</v>
      </c>
    </row>
    <row r="34" spans="1:5" x14ac:dyDescent="0.15">
      <c r="A34">
        <f>被动技能!G36</f>
        <v>31</v>
      </c>
      <c r="B34" t="str">
        <f>被动技能!H36</f>
        <v>攻击中</v>
      </c>
      <c r="C34" t="str">
        <f>被动技能!I36</f>
        <v>提升自身攻击力788。</v>
      </c>
      <c r="D34">
        <f>VLOOKUP(被动技能!J36,对应表!R:S,2,FALSE)</f>
        <v>1</v>
      </c>
      <c r="E34" t="str">
        <f>被动技能!K36</f>
        <v>20031:100:1:0</v>
      </c>
    </row>
    <row r="35" spans="1:5" x14ac:dyDescent="0.15">
      <c r="A35">
        <f>被动技能!G37</f>
        <v>32</v>
      </c>
      <c r="B35" t="str">
        <f>被动技能!H37</f>
        <v>攻击中</v>
      </c>
      <c r="C35" t="str">
        <f>被动技能!I37</f>
        <v>提升自身攻击力970。</v>
      </c>
      <c r="D35">
        <f>VLOOKUP(被动技能!J37,对应表!R:S,2,FALSE)</f>
        <v>1</v>
      </c>
      <c r="E35" t="str">
        <f>被动技能!K37</f>
        <v>20032:100:1:0</v>
      </c>
    </row>
    <row r="36" spans="1:5" x14ac:dyDescent="0.15">
      <c r="A36">
        <f>被动技能!G38</f>
        <v>33</v>
      </c>
      <c r="B36" t="str">
        <f>被动技能!H38</f>
        <v>攻击中</v>
      </c>
      <c r="C36" t="str">
        <f>被动技能!I38</f>
        <v>提升自身攻击力1195。</v>
      </c>
      <c r="D36">
        <f>VLOOKUP(被动技能!J38,对应表!R:S,2,FALSE)</f>
        <v>1</v>
      </c>
      <c r="E36" t="str">
        <f>被动技能!K38</f>
        <v>20033:100:1:0</v>
      </c>
    </row>
    <row r="37" spans="1:5" x14ac:dyDescent="0.15">
      <c r="A37">
        <f>被动技能!G39</f>
        <v>34</v>
      </c>
      <c r="B37" t="str">
        <f>被动技能!H39</f>
        <v>攻击中</v>
      </c>
      <c r="C37" t="str">
        <f>被动技能!I39</f>
        <v>提升自身攻击力1471。</v>
      </c>
      <c r="D37">
        <f>VLOOKUP(被动技能!J39,对应表!R:S,2,FALSE)</f>
        <v>1</v>
      </c>
      <c r="E37" t="str">
        <f>被动技能!K39</f>
        <v>20034:100:1:0</v>
      </c>
    </row>
    <row r="38" spans="1:5" x14ac:dyDescent="0.15">
      <c r="A38">
        <f>被动技能!G40</f>
        <v>35</v>
      </c>
      <c r="B38" t="str">
        <f>被动技能!H40</f>
        <v>攻击中</v>
      </c>
      <c r="C38" t="str">
        <f>被动技能!I40</f>
        <v>提升自身攻击力1812。</v>
      </c>
      <c r="D38">
        <f>VLOOKUP(被动技能!J40,对应表!R:S,2,FALSE)</f>
        <v>1</v>
      </c>
      <c r="E38" t="str">
        <f>被动技能!K40</f>
        <v>20035:100:1:0</v>
      </c>
    </row>
    <row r="39" spans="1:5" x14ac:dyDescent="0.15">
      <c r="A39">
        <f>被动技能!G41</f>
        <v>36</v>
      </c>
      <c r="B39" t="str">
        <f>被动技能!H41</f>
        <v>攻击中</v>
      </c>
      <c r="C39" t="str">
        <f>被动技能!I41</f>
        <v>提升自身攻击力2231。</v>
      </c>
      <c r="D39">
        <f>VLOOKUP(被动技能!J41,对应表!R:S,2,FALSE)</f>
        <v>1</v>
      </c>
      <c r="E39" t="str">
        <f>被动技能!K41</f>
        <v>20036:100:1:0</v>
      </c>
    </row>
    <row r="40" spans="1:5" x14ac:dyDescent="0.15">
      <c r="A40">
        <f>被动技能!G42</f>
        <v>37</v>
      </c>
      <c r="B40" t="str">
        <f>被动技能!H42</f>
        <v>攻击中</v>
      </c>
      <c r="C40" t="str">
        <f>被动技能!I42</f>
        <v>提升自身攻击力2747。</v>
      </c>
      <c r="D40">
        <f>VLOOKUP(被动技能!J42,对应表!R:S,2,FALSE)</f>
        <v>1</v>
      </c>
      <c r="E40" t="str">
        <f>被动技能!K42</f>
        <v>20037:100:1:0</v>
      </c>
    </row>
    <row r="41" spans="1:5" x14ac:dyDescent="0.15">
      <c r="A41">
        <f>被动技能!G43</f>
        <v>38</v>
      </c>
      <c r="B41" t="str">
        <f>被动技能!H43</f>
        <v>攻击中</v>
      </c>
      <c r="C41" t="str">
        <f>被动技能!I43</f>
        <v>提升自身攻击力3382。</v>
      </c>
      <c r="D41">
        <f>VLOOKUP(被动技能!J43,对应表!R:S,2,FALSE)</f>
        <v>1</v>
      </c>
      <c r="E41" t="str">
        <f>被动技能!K43</f>
        <v>20038:100:1:0</v>
      </c>
    </row>
    <row r="42" spans="1:5" x14ac:dyDescent="0.15">
      <c r="A42">
        <f>被动技能!G44</f>
        <v>39</v>
      </c>
      <c r="B42" t="str">
        <f>被动技能!H44</f>
        <v>攻击中</v>
      </c>
      <c r="C42" t="str">
        <f>被动技能!I44</f>
        <v>提升自身攻击力4164。</v>
      </c>
      <c r="D42">
        <f>VLOOKUP(被动技能!J44,对应表!R:S,2,FALSE)</f>
        <v>1</v>
      </c>
      <c r="E42" t="str">
        <f>被动技能!K44</f>
        <v>20039:100:1:0</v>
      </c>
    </row>
    <row r="43" spans="1:5" x14ac:dyDescent="0.15">
      <c r="A43">
        <f>被动技能!G45</f>
        <v>40</v>
      </c>
      <c r="B43" t="str">
        <f>被动技能!H45</f>
        <v>攻击中</v>
      </c>
      <c r="C43" t="str">
        <f>被动技能!I45</f>
        <v>提升自身攻击力5127。</v>
      </c>
      <c r="D43">
        <f>VLOOKUP(被动技能!J45,对应表!R:S,2,FALSE)</f>
        <v>1</v>
      </c>
      <c r="E43" t="str">
        <f>被动技能!K45</f>
        <v>20040:100:1:0</v>
      </c>
    </row>
    <row r="44" spans="1:5" x14ac:dyDescent="0.15">
      <c r="A44">
        <f>被动技能!G46</f>
        <v>41</v>
      </c>
      <c r="B44" t="str">
        <f>被动技能!H46</f>
        <v>攻击大</v>
      </c>
      <c r="C44" t="str">
        <f>被动技能!I46</f>
        <v>提升自身攻击力95。</v>
      </c>
      <c r="D44">
        <f>VLOOKUP(被动技能!J46,对应表!R:S,2,FALSE)</f>
        <v>1</v>
      </c>
      <c r="E44" t="str">
        <f>被动技能!K46</f>
        <v>20041:100:1:0</v>
      </c>
    </row>
    <row r="45" spans="1:5" x14ac:dyDescent="0.15">
      <c r="A45">
        <f>被动技能!G47</f>
        <v>42</v>
      </c>
      <c r="B45" t="str">
        <f>被动技能!H47</f>
        <v>攻击大</v>
      </c>
      <c r="C45" t="str">
        <f>被动技能!I47</f>
        <v>提升自身攻击力140。</v>
      </c>
      <c r="D45">
        <f>VLOOKUP(被动技能!J47,对应表!R:S,2,FALSE)</f>
        <v>1</v>
      </c>
      <c r="E45" t="str">
        <f>被动技能!K47</f>
        <v>20042:100:1:0</v>
      </c>
    </row>
    <row r="46" spans="1:5" x14ac:dyDescent="0.15">
      <c r="A46">
        <f>被动技能!G48</f>
        <v>43</v>
      </c>
      <c r="B46" t="str">
        <f>被动技能!H48</f>
        <v>攻击大</v>
      </c>
      <c r="C46" t="str">
        <f>被动技能!I48</f>
        <v>提升自身攻击力185。</v>
      </c>
      <c r="D46">
        <f>VLOOKUP(被动技能!J48,对应表!R:S,2,FALSE)</f>
        <v>1</v>
      </c>
      <c r="E46" t="str">
        <f>被动技能!K48</f>
        <v>20043:100:1:0</v>
      </c>
    </row>
    <row r="47" spans="1:5" x14ac:dyDescent="0.15">
      <c r="A47">
        <f>被动技能!G49</f>
        <v>44</v>
      </c>
      <c r="B47" t="str">
        <f>被动技能!H49</f>
        <v>攻击大</v>
      </c>
      <c r="C47" t="str">
        <f>被动技能!I49</f>
        <v>提升自身攻击力229。</v>
      </c>
      <c r="D47">
        <f>VLOOKUP(被动技能!J49,对应表!R:S,2,FALSE)</f>
        <v>1</v>
      </c>
      <c r="E47" t="str">
        <f>被动技能!K49</f>
        <v>20044:100:1:0</v>
      </c>
    </row>
    <row r="48" spans="1:5" x14ac:dyDescent="0.15">
      <c r="A48">
        <f>被动技能!G50</f>
        <v>45</v>
      </c>
      <c r="B48" t="str">
        <f>被动技能!H50</f>
        <v>攻击大</v>
      </c>
      <c r="C48" t="str">
        <f>被动技能!I50</f>
        <v>提升自身攻击力282。</v>
      </c>
      <c r="D48">
        <f>VLOOKUP(被动技能!J50,对应表!R:S,2,FALSE)</f>
        <v>1</v>
      </c>
      <c r="E48" t="str">
        <f>被动技能!K50</f>
        <v>20045:100:1:0</v>
      </c>
    </row>
    <row r="49" spans="1:5" x14ac:dyDescent="0.15">
      <c r="A49">
        <f>被动技能!G51</f>
        <v>46</v>
      </c>
      <c r="B49" t="str">
        <f>被动技能!H51</f>
        <v>攻击大</v>
      </c>
      <c r="C49" t="str">
        <f>被动技能!I51</f>
        <v>提升自身攻击力348。</v>
      </c>
      <c r="D49">
        <f>VLOOKUP(被动技能!J51,对应表!R:S,2,FALSE)</f>
        <v>1</v>
      </c>
      <c r="E49" t="str">
        <f>被动技能!K51</f>
        <v>20046:100:1:0</v>
      </c>
    </row>
    <row r="50" spans="1:5" x14ac:dyDescent="0.15">
      <c r="A50">
        <f>被动技能!G52</f>
        <v>47</v>
      </c>
      <c r="B50" t="str">
        <f>被动技能!H52</f>
        <v>攻击大</v>
      </c>
      <c r="C50" t="str">
        <f>被动技能!I52</f>
        <v>提升自身攻击力428。</v>
      </c>
      <c r="D50">
        <f>VLOOKUP(被动技能!J52,对应表!R:S,2,FALSE)</f>
        <v>1</v>
      </c>
      <c r="E50" t="str">
        <f>被动技能!K52</f>
        <v>20047:100:1:0</v>
      </c>
    </row>
    <row r="51" spans="1:5" x14ac:dyDescent="0.15">
      <c r="A51">
        <f>被动技能!G53</f>
        <v>48</v>
      </c>
      <c r="B51" t="str">
        <f>被动技能!H53</f>
        <v>攻击大</v>
      </c>
      <c r="C51" t="str">
        <f>被动技能!I53</f>
        <v>提升自身攻击力528。</v>
      </c>
      <c r="D51">
        <f>VLOOKUP(被动技能!J53,对应表!R:S,2,FALSE)</f>
        <v>1</v>
      </c>
      <c r="E51" t="str">
        <f>被动技能!K53</f>
        <v>20048:100:1:0</v>
      </c>
    </row>
    <row r="52" spans="1:5" x14ac:dyDescent="0.15">
      <c r="A52">
        <f>被动技能!G54</f>
        <v>49</v>
      </c>
      <c r="B52" t="str">
        <f>被动技能!H54</f>
        <v>攻击大</v>
      </c>
      <c r="C52" t="str">
        <f>被动技能!I54</f>
        <v>提升自身攻击力650。</v>
      </c>
      <c r="D52">
        <f>VLOOKUP(被动技能!J54,对应表!R:S,2,FALSE)</f>
        <v>1</v>
      </c>
      <c r="E52" t="str">
        <f>被动技能!K54</f>
        <v>20049:100:1:0</v>
      </c>
    </row>
    <row r="53" spans="1:5" x14ac:dyDescent="0.15">
      <c r="A53">
        <f>被动技能!G55</f>
        <v>50</v>
      </c>
      <c r="B53" t="str">
        <f>被动技能!H55</f>
        <v>攻击大</v>
      </c>
      <c r="C53" t="str">
        <f>被动技能!I55</f>
        <v>提升自身攻击力800。</v>
      </c>
      <c r="D53">
        <f>VLOOKUP(被动技能!J55,对应表!R:S,2,FALSE)</f>
        <v>1</v>
      </c>
      <c r="E53" t="str">
        <f>被动技能!K55</f>
        <v>20050:100:1:0</v>
      </c>
    </row>
    <row r="54" spans="1:5" x14ac:dyDescent="0.15">
      <c r="A54">
        <f>被动技能!G56</f>
        <v>51</v>
      </c>
      <c r="B54" t="str">
        <f>被动技能!H56</f>
        <v>攻击大</v>
      </c>
      <c r="C54" t="str">
        <f>被动技能!I56</f>
        <v>提升自身攻击力985。</v>
      </c>
      <c r="D54">
        <f>VLOOKUP(被动技能!J56,对应表!R:S,2,FALSE)</f>
        <v>1</v>
      </c>
      <c r="E54" t="str">
        <f>被动技能!K56</f>
        <v>20051:100:1:0</v>
      </c>
    </row>
    <row r="55" spans="1:5" x14ac:dyDescent="0.15">
      <c r="A55">
        <f>被动技能!G57</f>
        <v>52</v>
      </c>
      <c r="B55" t="str">
        <f>被动技能!H57</f>
        <v>攻击大</v>
      </c>
      <c r="C55" t="str">
        <f>被动技能!I57</f>
        <v>提升自身攻击力1213。</v>
      </c>
      <c r="D55">
        <f>VLOOKUP(被动技能!J57,对应表!R:S,2,FALSE)</f>
        <v>1</v>
      </c>
      <c r="E55" t="str">
        <f>被动技能!K57</f>
        <v>20052:100:1:0</v>
      </c>
    </row>
    <row r="56" spans="1:5" x14ac:dyDescent="0.15">
      <c r="A56">
        <f>被动技能!G58</f>
        <v>53</v>
      </c>
      <c r="B56" t="str">
        <f>被动技能!H58</f>
        <v>攻击大</v>
      </c>
      <c r="C56" t="str">
        <f>被动技能!I58</f>
        <v>提升自身攻击力1494。</v>
      </c>
      <c r="D56">
        <f>VLOOKUP(被动技能!J58,对应表!R:S,2,FALSE)</f>
        <v>1</v>
      </c>
      <c r="E56" t="str">
        <f>被动技能!K58</f>
        <v>20053:100:1:0</v>
      </c>
    </row>
    <row r="57" spans="1:5" x14ac:dyDescent="0.15">
      <c r="A57">
        <f>被动技能!G59</f>
        <v>54</v>
      </c>
      <c r="B57" t="str">
        <f>被动技能!H59</f>
        <v>攻击大</v>
      </c>
      <c r="C57" t="str">
        <f>被动技能!I59</f>
        <v>提升自身攻击力1839。</v>
      </c>
      <c r="D57">
        <f>VLOOKUP(被动技能!J59,对应表!R:S,2,FALSE)</f>
        <v>1</v>
      </c>
      <c r="E57" t="str">
        <f>被动技能!K59</f>
        <v>20054:100:1:0</v>
      </c>
    </row>
    <row r="58" spans="1:5" x14ac:dyDescent="0.15">
      <c r="A58">
        <f>被动技能!G60</f>
        <v>55</v>
      </c>
      <c r="B58" t="str">
        <f>被动技能!H60</f>
        <v>攻击大</v>
      </c>
      <c r="C58" t="str">
        <f>被动技能!I60</f>
        <v>提升自身攻击力2265。</v>
      </c>
      <c r="D58">
        <f>VLOOKUP(被动技能!J60,对应表!R:S,2,FALSE)</f>
        <v>1</v>
      </c>
      <c r="E58" t="str">
        <f>被动技能!K60</f>
        <v>20055:100:1:0</v>
      </c>
    </row>
    <row r="59" spans="1:5" x14ac:dyDescent="0.15">
      <c r="A59">
        <f>被动技能!G61</f>
        <v>56</v>
      </c>
      <c r="B59" t="str">
        <f>被动技能!H61</f>
        <v>攻击大</v>
      </c>
      <c r="C59" t="str">
        <f>被动技能!I61</f>
        <v>提升自身攻击力2789。</v>
      </c>
      <c r="D59">
        <f>VLOOKUP(被动技能!J61,对应表!R:S,2,FALSE)</f>
        <v>1</v>
      </c>
      <c r="E59" t="str">
        <f>被动技能!K61</f>
        <v>20056:100:1:0</v>
      </c>
    </row>
    <row r="60" spans="1:5" x14ac:dyDescent="0.15">
      <c r="A60">
        <f>被动技能!G62</f>
        <v>57</v>
      </c>
      <c r="B60" t="str">
        <f>被动技能!H62</f>
        <v>攻击大</v>
      </c>
      <c r="C60" t="str">
        <f>被动技能!I62</f>
        <v>提升自身攻击力3434。</v>
      </c>
      <c r="D60">
        <f>VLOOKUP(被动技能!J62,对应表!R:S,2,FALSE)</f>
        <v>1</v>
      </c>
      <c r="E60" t="str">
        <f>被动技能!K62</f>
        <v>20057:100:1:0</v>
      </c>
    </row>
    <row r="61" spans="1:5" x14ac:dyDescent="0.15">
      <c r="A61">
        <f>被动技能!G63</f>
        <v>58</v>
      </c>
      <c r="B61" t="str">
        <f>被动技能!H63</f>
        <v>攻击大</v>
      </c>
      <c r="C61" t="str">
        <f>被动技能!I63</f>
        <v>提升自身攻击力4228。</v>
      </c>
      <c r="D61">
        <f>VLOOKUP(被动技能!J63,对应表!R:S,2,FALSE)</f>
        <v>1</v>
      </c>
      <c r="E61" t="str">
        <f>被动技能!K63</f>
        <v>20058:100:1:0</v>
      </c>
    </row>
    <row r="62" spans="1:5" x14ac:dyDescent="0.15">
      <c r="A62">
        <f>被动技能!G64</f>
        <v>59</v>
      </c>
      <c r="B62" t="str">
        <f>被动技能!H64</f>
        <v>攻击大</v>
      </c>
      <c r="C62" t="str">
        <f>被动技能!I64</f>
        <v>提升自身攻击力5205。</v>
      </c>
      <c r="D62">
        <f>VLOOKUP(被动技能!J64,对应表!R:S,2,FALSE)</f>
        <v>1</v>
      </c>
      <c r="E62" t="str">
        <f>被动技能!K64</f>
        <v>20059:100:1:0</v>
      </c>
    </row>
    <row r="63" spans="1:5" x14ac:dyDescent="0.15">
      <c r="A63">
        <f>被动技能!G65</f>
        <v>60</v>
      </c>
      <c r="B63" t="str">
        <f>被动技能!H65</f>
        <v>攻击大</v>
      </c>
      <c r="C63" t="str">
        <f>被动技能!I65</f>
        <v>提升自身攻击力6409。</v>
      </c>
      <c r="D63">
        <f>VLOOKUP(被动技能!J65,对应表!R:S,2,FALSE)</f>
        <v>1</v>
      </c>
      <c r="E63" t="str">
        <f>被动技能!K65</f>
        <v>20060:100:1:0</v>
      </c>
    </row>
    <row r="64" spans="1:5" x14ac:dyDescent="0.15">
      <c r="A64">
        <f>被动技能!G66</f>
        <v>61</v>
      </c>
      <c r="B64" t="str">
        <f>被动技能!H66</f>
        <v>防御小</v>
      </c>
      <c r="C64" t="str">
        <f>被动技能!I66</f>
        <v>自身防御力提升57</v>
      </c>
      <c r="D64">
        <f>VLOOKUP(被动技能!J66,对应表!R:S,2,FALSE)</f>
        <v>1</v>
      </c>
      <c r="E64" t="str">
        <f>被动技能!K66</f>
        <v>20061:100:1:0</v>
      </c>
    </row>
    <row r="65" spans="1:5" x14ac:dyDescent="0.15">
      <c r="A65">
        <f>被动技能!G67</f>
        <v>62</v>
      </c>
      <c r="B65" t="str">
        <f>被动技能!H67</f>
        <v>防御小</v>
      </c>
      <c r="C65" t="str">
        <f>被动技能!I67</f>
        <v>自身防御力提升84</v>
      </c>
      <c r="D65">
        <f>VLOOKUP(被动技能!J67,对应表!R:S,2,FALSE)</f>
        <v>1</v>
      </c>
      <c r="E65" t="str">
        <f>被动技能!K67</f>
        <v>20062:100:1:0</v>
      </c>
    </row>
    <row r="66" spans="1:5" x14ac:dyDescent="0.15">
      <c r="A66">
        <f>被动技能!G68</f>
        <v>63</v>
      </c>
      <c r="B66" t="str">
        <f>被动技能!H68</f>
        <v>防御小</v>
      </c>
      <c r="C66" t="str">
        <f>被动技能!I68</f>
        <v>自身防御力提升111</v>
      </c>
      <c r="D66">
        <f>VLOOKUP(被动技能!J68,对应表!R:S,2,FALSE)</f>
        <v>1</v>
      </c>
      <c r="E66" t="str">
        <f>被动技能!K68</f>
        <v>20063:100:1:0</v>
      </c>
    </row>
    <row r="67" spans="1:5" x14ac:dyDescent="0.15">
      <c r="A67">
        <f>被动技能!G69</f>
        <v>64</v>
      </c>
      <c r="B67" t="str">
        <f>被动技能!H69</f>
        <v>防御小</v>
      </c>
      <c r="C67" t="str">
        <f>被动技能!I69</f>
        <v>自身防御力提升137</v>
      </c>
      <c r="D67">
        <f>VLOOKUP(被动技能!J69,对应表!R:S,2,FALSE)</f>
        <v>1</v>
      </c>
      <c r="E67" t="str">
        <f>被动技能!K69</f>
        <v>20064:100:1:0</v>
      </c>
    </row>
    <row r="68" spans="1:5" x14ac:dyDescent="0.15">
      <c r="A68">
        <f>被动技能!G70</f>
        <v>65</v>
      </c>
      <c r="B68" t="str">
        <f>被动技能!H70</f>
        <v>防御小</v>
      </c>
      <c r="C68" t="str">
        <f>被动技能!I70</f>
        <v>自身防御力提升169</v>
      </c>
      <c r="D68">
        <f>VLOOKUP(被动技能!J70,对应表!R:S,2,FALSE)</f>
        <v>1</v>
      </c>
      <c r="E68" t="str">
        <f>被动技能!K70</f>
        <v>20065:100:1:0</v>
      </c>
    </row>
    <row r="69" spans="1:5" x14ac:dyDescent="0.15">
      <c r="A69">
        <f>被动技能!G71</f>
        <v>66</v>
      </c>
      <c r="B69" t="str">
        <f>被动技能!H71</f>
        <v>防御小</v>
      </c>
      <c r="C69" t="str">
        <f>被动技能!I71</f>
        <v>自身防御力提升208</v>
      </c>
      <c r="D69">
        <f>VLOOKUP(被动技能!J71,对应表!R:S,2,FALSE)</f>
        <v>1</v>
      </c>
      <c r="E69" t="str">
        <f>被动技能!K71</f>
        <v>20066:100:1:0</v>
      </c>
    </row>
    <row r="70" spans="1:5" x14ac:dyDescent="0.15">
      <c r="A70">
        <f>被动技能!G72</f>
        <v>67</v>
      </c>
      <c r="B70" t="str">
        <f>被动技能!H72</f>
        <v>防御小</v>
      </c>
      <c r="C70" t="str">
        <f>被动技能!I72</f>
        <v>自身防御力提升257</v>
      </c>
      <c r="D70">
        <f>VLOOKUP(被动技能!J72,对应表!R:S,2,FALSE)</f>
        <v>1</v>
      </c>
      <c r="E70" t="str">
        <f>被动技能!K72</f>
        <v>20067:100:1:0</v>
      </c>
    </row>
    <row r="71" spans="1:5" x14ac:dyDescent="0.15">
      <c r="A71">
        <f>被动技能!G73</f>
        <v>68</v>
      </c>
      <c r="B71" t="str">
        <f>被动技能!H73</f>
        <v>防御小</v>
      </c>
      <c r="C71" t="str">
        <f>被动技能!I73</f>
        <v>自身防御力提升316</v>
      </c>
      <c r="D71">
        <f>VLOOKUP(被动技能!J73,对应表!R:S,2,FALSE)</f>
        <v>1</v>
      </c>
      <c r="E71" t="str">
        <f>被动技能!K73</f>
        <v>20068:100:1:0</v>
      </c>
    </row>
    <row r="72" spans="1:5" x14ac:dyDescent="0.15">
      <c r="A72">
        <f>被动技能!G74</f>
        <v>69</v>
      </c>
      <c r="B72" t="str">
        <f>被动技能!H74</f>
        <v>防御小</v>
      </c>
      <c r="C72" t="str">
        <f>被动技能!I74</f>
        <v>自身防御力提升390</v>
      </c>
      <c r="D72">
        <f>VLOOKUP(被动技能!J74,对应表!R:S,2,FALSE)</f>
        <v>1</v>
      </c>
      <c r="E72" t="str">
        <f>被动技能!K74</f>
        <v>20069:100:1:0</v>
      </c>
    </row>
    <row r="73" spans="1:5" x14ac:dyDescent="0.15">
      <c r="A73">
        <f>被动技能!G75</f>
        <v>70</v>
      </c>
      <c r="B73" t="str">
        <f>被动技能!H75</f>
        <v>防御小</v>
      </c>
      <c r="C73" t="str">
        <f>被动技能!I75</f>
        <v>自身防御力提升480</v>
      </c>
      <c r="D73">
        <f>VLOOKUP(被动技能!J75,对应表!R:S,2,FALSE)</f>
        <v>1</v>
      </c>
      <c r="E73" t="str">
        <f>被动技能!K75</f>
        <v>20070:100:1:0</v>
      </c>
    </row>
    <row r="74" spans="1:5" x14ac:dyDescent="0.15">
      <c r="A74">
        <f>被动技能!G76</f>
        <v>71</v>
      </c>
      <c r="B74" t="str">
        <f>被动技能!H76</f>
        <v>防御小</v>
      </c>
      <c r="C74" t="str">
        <f>被动技能!I76</f>
        <v>自身防御力提升591</v>
      </c>
      <c r="D74">
        <f>VLOOKUP(被动技能!J76,对应表!R:S,2,FALSE)</f>
        <v>1</v>
      </c>
      <c r="E74" t="str">
        <f>被动技能!K76</f>
        <v>20071:100:1:0</v>
      </c>
    </row>
    <row r="75" spans="1:5" x14ac:dyDescent="0.15">
      <c r="A75">
        <f>被动技能!G77</f>
        <v>72</v>
      </c>
      <c r="B75" t="str">
        <f>被动技能!H77</f>
        <v>防御小</v>
      </c>
      <c r="C75" t="str">
        <f>被动技能!I77</f>
        <v>自身防御力提升728</v>
      </c>
      <c r="D75">
        <f>VLOOKUP(被动技能!J77,对应表!R:S,2,FALSE)</f>
        <v>1</v>
      </c>
      <c r="E75" t="str">
        <f>被动技能!K77</f>
        <v>20072:100:1:0</v>
      </c>
    </row>
    <row r="76" spans="1:5" x14ac:dyDescent="0.15">
      <c r="A76">
        <f>被动技能!G78</f>
        <v>73</v>
      </c>
      <c r="B76" t="str">
        <f>被动技能!H78</f>
        <v>防御小</v>
      </c>
      <c r="C76" t="str">
        <f>被动技能!I78</f>
        <v>自身防御力提升896</v>
      </c>
      <c r="D76">
        <f>VLOOKUP(被动技能!J78,对应表!R:S,2,FALSE)</f>
        <v>1</v>
      </c>
      <c r="E76" t="str">
        <f>被动技能!K78</f>
        <v>20073:100:1:0</v>
      </c>
    </row>
    <row r="77" spans="1:5" x14ac:dyDescent="0.15">
      <c r="A77">
        <f>被动技能!G79</f>
        <v>74</v>
      </c>
      <c r="B77" t="str">
        <f>被动技能!H79</f>
        <v>防御小</v>
      </c>
      <c r="C77" t="str">
        <f>被动技能!I79</f>
        <v>自身防御力提升1103</v>
      </c>
      <c r="D77">
        <f>VLOOKUP(被动技能!J79,对应表!R:S,2,FALSE)</f>
        <v>1</v>
      </c>
      <c r="E77" t="str">
        <f>被动技能!K79</f>
        <v>20074:100:1:0</v>
      </c>
    </row>
    <row r="78" spans="1:5" x14ac:dyDescent="0.15">
      <c r="A78">
        <f>被动技能!G80</f>
        <v>75</v>
      </c>
      <c r="B78" t="str">
        <f>被动技能!H80</f>
        <v>防御小</v>
      </c>
      <c r="C78" t="str">
        <f>被动技能!I80</f>
        <v>自身防御力提升1359</v>
      </c>
      <c r="D78">
        <f>VLOOKUP(被动技能!J80,对应表!R:S,2,FALSE)</f>
        <v>1</v>
      </c>
      <c r="E78" t="str">
        <f>被动技能!K80</f>
        <v>20075:100:1:0</v>
      </c>
    </row>
    <row r="79" spans="1:5" x14ac:dyDescent="0.15">
      <c r="A79">
        <f>被动技能!G81</f>
        <v>76</v>
      </c>
      <c r="B79" t="str">
        <f>被动技能!H81</f>
        <v>防御小</v>
      </c>
      <c r="C79" t="str">
        <f>被动技能!I81</f>
        <v>自身防御力提升1673</v>
      </c>
      <c r="D79">
        <f>VLOOKUP(被动技能!J81,对应表!R:S,2,FALSE)</f>
        <v>1</v>
      </c>
      <c r="E79" t="str">
        <f>被动技能!K81</f>
        <v>20076:100:1:0</v>
      </c>
    </row>
    <row r="80" spans="1:5" x14ac:dyDescent="0.15">
      <c r="A80">
        <f>被动技能!G82</f>
        <v>77</v>
      </c>
      <c r="B80" t="str">
        <f>被动技能!H82</f>
        <v>防御小</v>
      </c>
      <c r="C80" t="str">
        <f>被动技能!I82</f>
        <v>自身防御力提升2060</v>
      </c>
      <c r="D80">
        <f>VLOOKUP(被动技能!J82,对应表!R:S,2,FALSE)</f>
        <v>1</v>
      </c>
      <c r="E80" t="str">
        <f>被动技能!K82</f>
        <v>20077:100:1:0</v>
      </c>
    </row>
    <row r="81" spans="1:5" x14ac:dyDescent="0.15">
      <c r="A81">
        <f>被动技能!G83</f>
        <v>78</v>
      </c>
      <c r="B81" t="str">
        <f>被动技能!H83</f>
        <v>防御小</v>
      </c>
      <c r="C81" t="str">
        <f>被动技能!I83</f>
        <v>自身防御力提升2536</v>
      </c>
      <c r="D81">
        <f>VLOOKUP(被动技能!J83,对应表!R:S,2,FALSE)</f>
        <v>1</v>
      </c>
      <c r="E81" t="str">
        <f>被动技能!K83</f>
        <v>20078:100:1:0</v>
      </c>
    </row>
    <row r="82" spans="1:5" x14ac:dyDescent="0.15">
      <c r="A82">
        <f>被动技能!G84</f>
        <v>79</v>
      </c>
      <c r="B82" t="str">
        <f>被动技能!H84</f>
        <v>防御小</v>
      </c>
      <c r="C82" t="str">
        <f>被动技能!I84</f>
        <v>自身防御力提升3123</v>
      </c>
      <c r="D82">
        <f>VLOOKUP(被动技能!J84,对应表!R:S,2,FALSE)</f>
        <v>1</v>
      </c>
      <c r="E82" t="str">
        <f>被动技能!K84</f>
        <v>20079:100:1:0</v>
      </c>
    </row>
    <row r="83" spans="1:5" x14ac:dyDescent="0.15">
      <c r="A83">
        <f>被动技能!G85</f>
        <v>80</v>
      </c>
      <c r="B83" t="str">
        <f>被动技能!H85</f>
        <v>防御小</v>
      </c>
      <c r="C83" t="str">
        <f>被动技能!I85</f>
        <v>自身防御力提升3845</v>
      </c>
      <c r="D83">
        <f>VLOOKUP(被动技能!J85,对应表!R:S,2,FALSE)</f>
        <v>1</v>
      </c>
      <c r="E83" t="str">
        <f>被动技能!K85</f>
        <v>20080:100:1:0</v>
      </c>
    </row>
    <row r="84" spans="1:5" x14ac:dyDescent="0.15">
      <c r="A84">
        <f>被动技能!G86</f>
        <v>81</v>
      </c>
      <c r="B84" t="str">
        <f>被动技能!H86</f>
        <v>防御中</v>
      </c>
      <c r="C84" t="str">
        <f>被动技能!I86</f>
        <v>自身防御力提升76</v>
      </c>
      <c r="D84">
        <f>VLOOKUP(被动技能!J86,对应表!R:S,2,FALSE)</f>
        <v>1</v>
      </c>
      <c r="E84" t="str">
        <f>被动技能!K86</f>
        <v>20081:100:1:0</v>
      </c>
    </row>
    <row r="85" spans="1:5" x14ac:dyDescent="0.15">
      <c r="A85">
        <f>被动技能!G87</f>
        <v>82</v>
      </c>
      <c r="B85" t="str">
        <f>被动技能!H87</f>
        <v>防御中</v>
      </c>
      <c r="C85" t="str">
        <f>被动技能!I87</f>
        <v>自身防御力提升112</v>
      </c>
      <c r="D85">
        <f>VLOOKUP(被动技能!J87,对应表!R:S,2,FALSE)</f>
        <v>1</v>
      </c>
      <c r="E85" t="str">
        <f>被动技能!K87</f>
        <v>20082:100:1:0</v>
      </c>
    </row>
    <row r="86" spans="1:5" x14ac:dyDescent="0.15">
      <c r="A86">
        <f>被动技能!G88</f>
        <v>83</v>
      </c>
      <c r="B86" t="str">
        <f>被动技能!H88</f>
        <v>防御中</v>
      </c>
      <c r="C86" t="str">
        <f>被动技能!I88</f>
        <v>自身防御力提升148</v>
      </c>
      <c r="D86">
        <f>VLOOKUP(被动技能!J88,对应表!R:S,2,FALSE)</f>
        <v>1</v>
      </c>
      <c r="E86" t="str">
        <f>被动技能!K88</f>
        <v>20083:100:1:0</v>
      </c>
    </row>
    <row r="87" spans="1:5" x14ac:dyDescent="0.15">
      <c r="A87">
        <f>被动技能!G89</f>
        <v>84</v>
      </c>
      <c r="B87" t="str">
        <f>被动技能!H89</f>
        <v>防御中</v>
      </c>
      <c r="C87" t="str">
        <f>被动技能!I89</f>
        <v>自身防御力提升183</v>
      </c>
      <c r="D87">
        <f>VLOOKUP(被动技能!J89,对应表!R:S,2,FALSE)</f>
        <v>1</v>
      </c>
      <c r="E87" t="str">
        <f>被动技能!K89</f>
        <v>20084:100:1:0</v>
      </c>
    </row>
    <row r="88" spans="1:5" x14ac:dyDescent="0.15">
      <c r="A88">
        <f>被动技能!G90</f>
        <v>85</v>
      </c>
      <c r="B88" t="str">
        <f>被动技能!H90</f>
        <v>防御中</v>
      </c>
      <c r="C88" t="str">
        <f>被动技能!I90</f>
        <v>自身防御力提升226</v>
      </c>
      <c r="D88">
        <f>VLOOKUP(被动技能!J90,对应表!R:S,2,FALSE)</f>
        <v>1</v>
      </c>
      <c r="E88" t="str">
        <f>被动技能!K90</f>
        <v>20085:100:1:0</v>
      </c>
    </row>
    <row r="89" spans="1:5" x14ac:dyDescent="0.15">
      <c r="A89">
        <f>被动技能!G91</f>
        <v>86</v>
      </c>
      <c r="B89" t="str">
        <f>被动技能!H91</f>
        <v>防御中</v>
      </c>
      <c r="C89" t="str">
        <f>被动技能!I91</f>
        <v>自身防御力提升278</v>
      </c>
      <c r="D89">
        <f>VLOOKUP(被动技能!J91,对应表!R:S,2,FALSE)</f>
        <v>1</v>
      </c>
      <c r="E89" t="str">
        <f>被动技能!K91</f>
        <v>20086:100:1:0</v>
      </c>
    </row>
    <row r="90" spans="1:5" x14ac:dyDescent="0.15">
      <c r="A90">
        <f>被动技能!G92</f>
        <v>87</v>
      </c>
      <c r="B90" t="str">
        <f>被动技能!H92</f>
        <v>防御中</v>
      </c>
      <c r="C90" t="str">
        <f>被动技能!I92</f>
        <v>自身防御力提升343</v>
      </c>
      <c r="D90">
        <f>VLOOKUP(被动技能!J92,对应表!R:S,2,FALSE)</f>
        <v>1</v>
      </c>
      <c r="E90" t="str">
        <f>被动技能!K92</f>
        <v>20087:100:1:0</v>
      </c>
    </row>
    <row r="91" spans="1:5" x14ac:dyDescent="0.15">
      <c r="A91">
        <f>被动技能!G93</f>
        <v>88</v>
      </c>
      <c r="B91" t="str">
        <f>被动技能!H93</f>
        <v>防御中</v>
      </c>
      <c r="C91" t="str">
        <f>被动技能!I93</f>
        <v>自身防御力提升422</v>
      </c>
      <c r="D91">
        <f>VLOOKUP(被动技能!J93,对应表!R:S,2,FALSE)</f>
        <v>1</v>
      </c>
      <c r="E91" t="str">
        <f>被动技能!K93</f>
        <v>20088:100:1:0</v>
      </c>
    </row>
    <row r="92" spans="1:5" x14ac:dyDescent="0.15">
      <c r="A92">
        <f>被动技能!G94</f>
        <v>89</v>
      </c>
      <c r="B92" t="str">
        <f>被动技能!H94</f>
        <v>防御中</v>
      </c>
      <c r="C92" t="str">
        <f>被动技能!I94</f>
        <v>自身防御力提升520</v>
      </c>
      <c r="D92">
        <f>VLOOKUP(被动技能!J94,对应表!R:S,2,FALSE)</f>
        <v>1</v>
      </c>
      <c r="E92" t="str">
        <f>被动技能!K94</f>
        <v>20089:100:1:0</v>
      </c>
    </row>
    <row r="93" spans="1:5" x14ac:dyDescent="0.15">
      <c r="A93">
        <f>被动技能!G95</f>
        <v>90</v>
      </c>
      <c r="B93" t="str">
        <f>被动技能!H95</f>
        <v>防御中</v>
      </c>
      <c r="C93" t="str">
        <f>被动技能!I95</f>
        <v>自身防御力提升640</v>
      </c>
      <c r="D93">
        <f>VLOOKUP(被动技能!J95,对应表!R:S,2,FALSE)</f>
        <v>1</v>
      </c>
      <c r="E93" t="str">
        <f>被动技能!K95</f>
        <v>20090:100:1:0</v>
      </c>
    </row>
    <row r="94" spans="1:5" x14ac:dyDescent="0.15">
      <c r="A94">
        <f>被动技能!G96</f>
        <v>91</v>
      </c>
      <c r="B94" t="str">
        <f>被动技能!H96</f>
        <v>防御中</v>
      </c>
      <c r="C94" t="str">
        <f>被动技能!I96</f>
        <v>自身防御力提升788</v>
      </c>
      <c r="D94">
        <f>VLOOKUP(被动技能!J96,对应表!R:S,2,FALSE)</f>
        <v>1</v>
      </c>
      <c r="E94" t="str">
        <f>被动技能!K96</f>
        <v>20091:100:1:0</v>
      </c>
    </row>
    <row r="95" spans="1:5" x14ac:dyDescent="0.15">
      <c r="A95">
        <f>被动技能!G97</f>
        <v>92</v>
      </c>
      <c r="B95" t="str">
        <f>被动技能!H97</f>
        <v>防御中</v>
      </c>
      <c r="C95" t="str">
        <f>被动技能!I97</f>
        <v>自身防御力提升970</v>
      </c>
      <c r="D95">
        <f>VLOOKUP(被动技能!J97,对应表!R:S,2,FALSE)</f>
        <v>1</v>
      </c>
      <c r="E95" t="str">
        <f>被动技能!K97</f>
        <v>20092:100:1:0</v>
      </c>
    </row>
    <row r="96" spans="1:5" x14ac:dyDescent="0.15">
      <c r="A96">
        <f>被动技能!G98</f>
        <v>93</v>
      </c>
      <c r="B96" t="str">
        <f>被动技能!H98</f>
        <v>防御中</v>
      </c>
      <c r="C96" t="str">
        <f>被动技能!I98</f>
        <v>自身防御力提升1195</v>
      </c>
      <c r="D96">
        <f>VLOOKUP(被动技能!J98,对应表!R:S,2,FALSE)</f>
        <v>1</v>
      </c>
      <c r="E96" t="str">
        <f>被动技能!K98</f>
        <v>20093:100:1:0</v>
      </c>
    </row>
    <row r="97" spans="1:5" x14ac:dyDescent="0.15">
      <c r="A97">
        <f>被动技能!G99</f>
        <v>94</v>
      </c>
      <c r="B97" t="str">
        <f>被动技能!H99</f>
        <v>防御中</v>
      </c>
      <c r="C97" t="str">
        <f>被动技能!I99</f>
        <v>自身防御力提升1471</v>
      </c>
      <c r="D97">
        <f>VLOOKUP(被动技能!J99,对应表!R:S,2,FALSE)</f>
        <v>1</v>
      </c>
      <c r="E97" t="str">
        <f>被动技能!K99</f>
        <v>20094:100:1:0</v>
      </c>
    </row>
    <row r="98" spans="1:5" x14ac:dyDescent="0.15">
      <c r="A98">
        <f>被动技能!G100</f>
        <v>95</v>
      </c>
      <c r="B98" t="str">
        <f>被动技能!H100</f>
        <v>防御中</v>
      </c>
      <c r="C98" t="str">
        <f>被动技能!I100</f>
        <v>自身防御力提升1812</v>
      </c>
      <c r="D98">
        <f>VLOOKUP(被动技能!J100,对应表!R:S,2,FALSE)</f>
        <v>1</v>
      </c>
      <c r="E98" t="str">
        <f>被动技能!K100</f>
        <v>20095:100:1:0</v>
      </c>
    </row>
    <row r="99" spans="1:5" x14ac:dyDescent="0.15">
      <c r="A99">
        <f>被动技能!G101</f>
        <v>96</v>
      </c>
      <c r="B99" t="str">
        <f>被动技能!H101</f>
        <v>防御中</v>
      </c>
      <c r="C99" t="str">
        <f>被动技能!I101</f>
        <v>自身防御力提升2231</v>
      </c>
      <c r="D99">
        <f>VLOOKUP(被动技能!J101,对应表!R:S,2,FALSE)</f>
        <v>1</v>
      </c>
      <c r="E99" t="str">
        <f>被动技能!K101</f>
        <v>20096:100:1:0</v>
      </c>
    </row>
    <row r="100" spans="1:5" x14ac:dyDescent="0.15">
      <c r="A100">
        <f>被动技能!G102</f>
        <v>97</v>
      </c>
      <c r="B100" t="str">
        <f>被动技能!H102</f>
        <v>防御中</v>
      </c>
      <c r="C100" t="str">
        <f>被动技能!I102</f>
        <v>自身防御力提升2747</v>
      </c>
      <c r="D100">
        <f>VLOOKUP(被动技能!J102,对应表!R:S,2,FALSE)</f>
        <v>1</v>
      </c>
      <c r="E100" t="str">
        <f>被动技能!K102</f>
        <v>20097:100:1:0</v>
      </c>
    </row>
    <row r="101" spans="1:5" x14ac:dyDescent="0.15">
      <c r="A101">
        <f>被动技能!G103</f>
        <v>98</v>
      </c>
      <c r="B101" t="str">
        <f>被动技能!H103</f>
        <v>防御中</v>
      </c>
      <c r="C101" t="str">
        <f>被动技能!I103</f>
        <v>自身防御力提升3382</v>
      </c>
      <c r="D101">
        <f>VLOOKUP(被动技能!J103,对应表!R:S,2,FALSE)</f>
        <v>1</v>
      </c>
      <c r="E101" t="str">
        <f>被动技能!K103</f>
        <v>20098:100:1:0</v>
      </c>
    </row>
    <row r="102" spans="1:5" x14ac:dyDescent="0.15">
      <c r="A102">
        <f>被动技能!G104</f>
        <v>99</v>
      </c>
      <c r="B102" t="str">
        <f>被动技能!H104</f>
        <v>防御中</v>
      </c>
      <c r="C102" t="str">
        <f>被动技能!I104</f>
        <v>自身防御力提升4164</v>
      </c>
      <c r="D102">
        <f>VLOOKUP(被动技能!J104,对应表!R:S,2,FALSE)</f>
        <v>1</v>
      </c>
      <c r="E102" t="str">
        <f>被动技能!K104</f>
        <v>20099:100:1:0</v>
      </c>
    </row>
    <row r="103" spans="1:5" x14ac:dyDescent="0.15">
      <c r="A103">
        <f>被动技能!G105</f>
        <v>100</v>
      </c>
      <c r="B103" t="str">
        <f>被动技能!H105</f>
        <v>防御中</v>
      </c>
      <c r="C103" t="str">
        <f>被动技能!I105</f>
        <v>自身防御力提升5127</v>
      </c>
      <c r="D103">
        <f>VLOOKUP(被动技能!J105,对应表!R:S,2,FALSE)</f>
        <v>1</v>
      </c>
      <c r="E103" t="str">
        <f>被动技能!K105</f>
        <v>20100:100:1:0</v>
      </c>
    </row>
    <row r="104" spans="1:5" x14ac:dyDescent="0.15">
      <c r="A104">
        <f>被动技能!G106</f>
        <v>101</v>
      </c>
      <c r="B104" t="str">
        <f>被动技能!H106</f>
        <v>防御大</v>
      </c>
      <c r="C104" t="str">
        <f>被动技能!I106</f>
        <v>自身防御力提升95</v>
      </c>
      <c r="D104">
        <f>VLOOKUP(被动技能!J106,对应表!R:S,2,FALSE)</f>
        <v>1</v>
      </c>
      <c r="E104" t="str">
        <f>被动技能!K106</f>
        <v>20101:100:1:0</v>
      </c>
    </row>
    <row r="105" spans="1:5" x14ac:dyDescent="0.15">
      <c r="A105">
        <f>被动技能!G107</f>
        <v>102</v>
      </c>
      <c r="B105" t="str">
        <f>被动技能!H107</f>
        <v>防御大</v>
      </c>
      <c r="C105" t="str">
        <f>被动技能!I107</f>
        <v>自身防御力提升140</v>
      </c>
      <c r="D105">
        <f>VLOOKUP(被动技能!J107,对应表!R:S,2,FALSE)</f>
        <v>1</v>
      </c>
      <c r="E105" t="str">
        <f>被动技能!K107</f>
        <v>20102:100:1:0</v>
      </c>
    </row>
    <row r="106" spans="1:5" x14ac:dyDescent="0.15">
      <c r="A106">
        <f>被动技能!G108</f>
        <v>103</v>
      </c>
      <c r="B106" t="str">
        <f>被动技能!H108</f>
        <v>防御大</v>
      </c>
      <c r="C106" t="str">
        <f>被动技能!I108</f>
        <v>自身防御力提升185</v>
      </c>
      <c r="D106">
        <f>VLOOKUP(被动技能!J108,对应表!R:S,2,FALSE)</f>
        <v>1</v>
      </c>
      <c r="E106" t="str">
        <f>被动技能!K108</f>
        <v>20103:100:1:0</v>
      </c>
    </row>
    <row r="107" spans="1:5" x14ac:dyDescent="0.15">
      <c r="A107">
        <f>被动技能!G109</f>
        <v>104</v>
      </c>
      <c r="B107" t="str">
        <f>被动技能!H109</f>
        <v>防御大</v>
      </c>
      <c r="C107" t="str">
        <f>被动技能!I109</f>
        <v>自身防御力提升229</v>
      </c>
      <c r="D107">
        <f>VLOOKUP(被动技能!J109,对应表!R:S,2,FALSE)</f>
        <v>1</v>
      </c>
      <c r="E107" t="str">
        <f>被动技能!K109</f>
        <v>20104:100:1:0</v>
      </c>
    </row>
    <row r="108" spans="1:5" x14ac:dyDescent="0.15">
      <c r="A108">
        <f>被动技能!G110</f>
        <v>105</v>
      </c>
      <c r="B108" t="str">
        <f>被动技能!H110</f>
        <v>防御大</v>
      </c>
      <c r="C108" t="str">
        <f>被动技能!I110</f>
        <v>自身防御力提升282</v>
      </c>
      <c r="D108">
        <f>VLOOKUP(被动技能!J110,对应表!R:S,2,FALSE)</f>
        <v>1</v>
      </c>
      <c r="E108" t="str">
        <f>被动技能!K110</f>
        <v>20105:100:1:0</v>
      </c>
    </row>
    <row r="109" spans="1:5" x14ac:dyDescent="0.15">
      <c r="A109">
        <f>被动技能!G111</f>
        <v>106</v>
      </c>
      <c r="B109" t="str">
        <f>被动技能!H111</f>
        <v>防御大</v>
      </c>
      <c r="C109" t="str">
        <f>被动技能!I111</f>
        <v>自身防御力提升348</v>
      </c>
      <c r="D109">
        <f>VLOOKUP(被动技能!J111,对应表!R:S,2,FALSE)</f>
        <v>1</v>
      </c>
      <c r="E109" t="str">
        <f>被动技能!K111</f>
        <v>20106:100:1:0</v>
      </c>
    </row>
    <row r="110" spans="1:5" x14ac:dyDescent="0.15">
      <c r="A110">
        <f>被动技能!G112</f>
        <v>107</v>
      </c>
      <c r="B110" t="str">
        <f>被动技能!H112</f>
        <v>防御大</v>
      </c>
      <c r="C110" t="str">
        <f>被动技能!I112</f>
        <v>自身防御力提升428</v>
      </c>
      <c r="D110">
        <f>VLOOKUP(被动技能!J112,对应表!R:S,2,FALSE)</f>
        <v>1</v>
      </c>
      <c r="E110" t="str">
        <f>被动技能!K112</f>
        <v>20107:100:1:0</v>
      </c>
    </row>
    <row r="111" spans="1:5" x14ac:dyDescent="0.15">
      <c r="A111">
        <f>被动技能!G113</f>
        <v>108</v>
      </c>
      <c r="B111" t="str">
        <f>被动技能!H113</f>
        <v>防御大</v>
      </c>
      <c r="C111" t="str">
        <f>被动技能!I113</f>
        <v>自身防御力提升528</v>
      </c>
      <c r="D111">
        <f>VLOOKUP(被动技能!J113,对应表!R:S,2,FALSE)</f>
        <v>1</v>
      </c>
      <c r="E111" t="str">
        <f>被动技能!K113</f>
        <v>20108:100:1:0</v>
      </c>
    </row>
    <row r="112" spans="1:5" x14ac:dyDescent="0.15">
      <c r="A112">
        <f>被动技能!G114</f>
        <v>109</v>
      </c>
      <c r="B112" t="str">
        <f>被动技能!H114</f>
        <v>防御大</v>
      </c>
      <c r="C112" t="str">
        <f>被动技能!I114</f>
        <v>自身防御力提升650</v>
      </c>
      <c r="D112">
        <f>VLOOKUP(被动技能!J114,对应表!R:S,2,FALSE)</f>
        <v>1</v>
      </c>
      <c r="E112" t="str">
        <f>被动技能!K114</f>
        <v>20109:100:1:0</v>
      </c>
    </row>
    <row r="113" spans="1:5" x14ac:dyDescent="0.15">
      <c r="A113">
        <f>被动技能!G115</f>
        <v>110</v>
      </c>
      <c r="B113" t="str">
        <f>被动技能!H115</f>
        <v>防御大</v>
      </c>
      <c r="C113" t="str">
        <f>被动技能!I115</f>
        <v>自身防御力提升800</v>
      </c>
      <c r="D113">
        <f>VLOOKUP(被动技能!J115,对应表!R:S,2,FALSE)</f>
        <v>1</v>
      </c>
      <c r="E113" t="str">
        <f>被动技能!K115</f>
        <v>20110:100:1:0</v>
      </c>
    </row>
    <row r="114" spans="1:5" x14ac:dyDescent="0.15">
      <c r="A114">
        <f>被动技能!G116</f>
        <v>111</v>
      </c>
      <c r="B114" t="str">
        <f>被动技能!H116</f>
        <v>防御大</v>
      </c>
      <c r="C114" t="str">
        <f>被动技能!I116</f>
        <v>自身防御力提升985</v>
      </c>
      <c r="D114">
        <f>VLOOKUP(被动技能!J116,对应表!R:S,2,FALSE)</f>
        <v>1</v>
      </c>
      <c r="E114" t="str">
        <f>被动技能!K116</f>
        <v>20111:100:1:0</v>
      </c>
    </row>
    <row r="115" spans="1:5" x14ac:dyDescent="0.15">
      <c r="A115">
        <f>被动技能!G117</f>
        <v>112</v>
      </c>
      <c r="B115" t="str">
        <f>被动技能!H117</f>
        <v>防御大</v>
      </c>
      <c r="C115" t="str">
        <f>被动技能!I117</f>
        <v>自身防御力提升1213</v>
      </c>
      <c r="D115">
        <f>VLOOKUP(被动技能!J117,对应表!R:S,2,FALSE)</f>
        <v>1</v>
      </c>
      <c r="E115" t="str">
        <f>被动技能!K117</f>
        <v>20112:100:1:0</v>
      </c>
    </row>
    <row r="116" spans="1:5" x14ac:dyDescent="0.15">
      <c r="A116">
        <f>被动技能!G118</f>
        <v>113</v>
      </c>
      <c r="B116" t="str">
        <f>被动技能!H118</f>
        <v>防御大</v>
      </c>
      <c r="C116" t="str">
        <f>被动技能!I118</f>
        <v>自身防御力提升1494</v>
      </c>
      <c r="D116">
        <f>VLOOKUP(被动技能!J118,对应表!R:S,2,FALSE)</f>
        <v>1</v>
      </c>
      <c r="E116" t="str">
        <f>被动技能!K118</f>
        <v>20113:100:1:0</v>
      </c>
    </row>
    <row r="117" spans="1:5" x14ac:dyDescent="0.15">
      <c r="A117">
        <f>被动技能!G119</f>
        <v>114</v>
      </c>
      <c r="B117" t="str">
        <f>被动技能!H119</f>
        <v>防御大</v>
      </c>
      <c r="C117" t="str">
        <f>被动技能!I119</f>
        <v>自身防御力提升1839</v>
      </c>
      <c r="D117">
        <f>VLOOKUP(被动技能!J119,对应表!R:S,2,FALSE)</f>
        <v>1</v>
      </c>
      <c r="E117" t="str">
        <f>被动技能!K119</f>
        <v>20114:100:1:0</v>
      </c>
    </row>
    <row r="118" spans="1:5" x14ac:dyDescent="0.15">
      <c r="A118">
        <f>被动技能!G120</f>
        <v>115</v>
      </c>
      <c r="B118" t="str">
        <f>被动技能!H120</f>
        <v>防御大</v>
      </c>
      <c r="C118" t="str">
        <f>被动技能!I120</f>
        <v>自身防御力提升2265</v>
      </c>
      <c r="D118">
        <f>VLOOKUP(被动技能!J120,对应表!R:S,2,FALSE)</f>
        <v>1</v>
      </c>
      <c r="E118" t="str">
        <f>被动技能!K120</f>
        <v>20115:100:1:0</v>
      </c>
    </row>
    <row r="119" spans="1:5" x14ac:dyDescent="0.15">
      <c r="A119">
        <f>被动技能!G121</f>
        <v>116</v>
      </c>
      <c r="B119" t="str">
        <f>被动技能!H121</f>
        <v>防御大</v>
      </c>
      <c r="C119" t="str">
        <f>被动技能!I121</f>
        <v>自身防御力提升2789</v>
      </c>
      <c r="D119">
        <f>VLOOKUP(被动技能!J121,对应表!R:S,2,FALSE)</f>
        <v>1</v>
      </c>
      <c r="E119" t="str">
        <f>被动技能!K121</f>
        <v>20116:100:1:0</v>
      </c>
    </row>
    <row r="120" spans="1:5" x14ac:dyDescent="0.15">
      <c r="A120">
        <f>被动技能!G122</f>
        <v>117</v>
      </c>
      <c r="B120" t="str">
        <f>被动技能!H122</f>
        <v>防御大</v>
      </c>
      <c r="C120" t="str">
        <f>被动技能!I122</f>
        <v>自身防御力提升3434</v>
      </c>
      <c r="D120">
        <f>VLOOKUP(被动技能!J122,对应表!R:S,2,FALSE)</f>
        <v>1</v>
      </c>
      <c r="E120" t="str">
        <f>被动技能!K122</f>
        <v>20117:100:1:0</v>
      </c>
    </row>
    <row r="121" spans="1:5" x14ac:dyDescent="0.15">
      <c r="A121">
        <f>被动技能!G123</f>
        <v>118</v>
      </c>
      <c r="B121" t="str">
        <f>被动技能!H123</f>
        <v>防御大</v>
      </c>
      <c r="C121" t="str">
        <f>被动技能!I123</f>
        <v>自身防御力提升4228</v>
      </c>
      <c r="D121">
        <f>VLOOKUP(被动技能!J123,对应表!R:S,2,FALSE)</f>
        <v>1</v>
      </c>
      <c r="E121" t="str">
        <f>被动技能!K123</f>
        <v>20118:100:1:0</v>
      </c>
    </row>
    <row r="122" spans="1:5" x14ac:dyDescent="0.15">
      <c r="A122">
        <f>被动技能!G124</f>
        <v>119</v>
      </c>
      <c r="B122" t="str">
        <f>被动技能!H124</f>
        <v>防御大</v>
      </c>
      <c r="C122" t="str">
        <f>被动技能!I124</f>
        <v>自身防御力提升5205</v>
      </c>
      <c r="D122">
        <f>VLOOKUP(被动技能!J124,对应表!R:S,2,FALSE)</f>
        <v>1</v>
      </c>
      <c r="E122" t="str">
        <f>被动技能!K124</f>
        <v>20119:100:1:0</v>
      </c>
    </row>
    <row r="123" spans="1:5" x14ac:dyDescent="0.15">
      <c r="A123">
        <f>被动技能!G125</f>
        <v>120</v>
      </c>
      <c r="B123" t="str">
        <f>被动技能!H125</f>
        <v>防御大</v>
      </c>
      <c r="C123" t="str">
        <f>被动技能!I125</f>
        <v>自身防御力提升6409</v>
      </c>
      <c r="D123">
        <f>VLOOKUP(被动技能!J125,对应表!R:S,2,FALSE)</f>
        <v>1</v>
      </c>
      <c r="E123" t="str">
        <f>被动技能!K125</f>
        <v>20120:100:1:0</v>
      </c>
    </row>
    <row r="124" spans="1:5" x14ac:dyDescent="0.15">
      <c r="A124">
        <f>被动技能!G126</f>
        <v>121</v>
      </c>
      <c r="B124" t="str">
        <f>被动技能!H126</f>
        <v>生命小</v>
      </c>
      <c r="C124" t="str">
        <f>被动技能!I126</f>
        <v>提升自身生命值91</v>
      </c>
      <c r="D124">
        <f>VLOOKUP(被动技能!J126,对应表!R:S,2,FALSE)</f>
        <v>1</v>
      </c>
      <c r="E124" t="str">
        <f>被动技能!K126</f>
        <v>20121:100:1:0</v>
      </c>
    </row>
    <row r="125" spans="1:5" x14ac:dyDescent="0.15">
      <c r="A125">
        <f>被动技能!G127</f>
        <v>122</v>
      </c>
      <c r="B125" t="str">
        <f>被动技能!H127</f>
        <v>生命小</v>
      </c>
      <c r="C125" t="str">
        <f>被动技能!I127</f>
        <v>提升自身生命值134</v>
      </c>
      <c r="D125">
        <f>VLOOKUP(被动技能!J127,对应表!R:S,2,FALSE)</f>
        <v>1</v>
      </c>
      <c r="E125" t="str">
        <f>被动技能!K127</f>
        <v>20122:100:1:0</v>
      </c>
    </row>
    <row r="126" spans="1:5" x14ac:dyDescent="0.15">
      <c r="A126">
        <f>被动技能!G128</f>
        <v>123</v>
      </c>
      <c r="B126" t="str">
        <f>被动技能!H128</f>
        <v>生命小</v>
      </c>
      <c r="C126" t="str">
        <f>被动技能!I128</f>
        <v>提升自身生命值177</v>
      </c>
      <c r="D126">
        <f>VLOOKUP(被动技能!J128,对应表!R:S,2,FALSE)</f>
        <v>1</v>
      </c>
      <c r="E126" t="str">
        <f>被动技能!K128</f>
        <v>20123:100:1:0</v>
      </c>
    </row>
    <row r="127" spans="1:5" x14ac:dyDescent="0.15">
      <c r="A127">
        <f>被动技能!G129</f>
        <v>124</v>
      </c>
      <c r="B127" t="str">
        <f>被动技能!H129</f>
        <v>生命小</v>
      </c>
      <c r="C127" t="str">
        <f>被动技能!I129</f>
        <v>提升自身生命值220</v>
      </c>
      <c r="D127">
        <f>VLOOKUP(被动技能!J129,对应表!R:S,2,FALSE)</f>
        <v>1</v>
      </c>
      <c r="E127" t="str">
        <f>被动技能!K129</f>
        <v>20124:100:1:0</v>
      </c>
    </row>
    <row r="128" spans="1:5" x14ac:dyDescent="0.15">
      <c r="A128">
        <f>被动技能!G130</f>
        <v>125</v>
      </c>
      <c r="B128" t="str">
        <f>被动技能!H130</f>
        <v>生命小</v>
      </c>
      <c r="C128" t="str">
        <f>被动技能!I130</f>
        <v>提升自身生命值271</v>
      </c>
      <c r="D128">
        <f>VLOOKUP(被动技能!J130,对应表!R:S,2,FALSE)</f>
        <v>1</v>
      </c>
      <c r="E128" t="str">
        <f>被动技能!K130</f>
        <v>20125:100:1:0</v>
      </c>
    </row>
    <row r="129" spans="1:5" x14ac:dyDescent="0.15">
      <c r="A129">
        <f>被动技能!G131</f>
        <v>126</v>
      </c>
      <c r="B129" t="str">
        <f>被动技能!H131</f>
        <v>生命小</v>
      </c>
      <c r="C129" t="str">
        <f>被动技能!I131</f>
        <v>提升自身生命值334</v>
      </c>
      <c r="D129">
        <f>VLOOKUP(被动技能!J131,对应表!R:S,2,FALSE)</f>
        <v>1</v>
      </c>
      <c r="E129" t="str">
        <f>被动技能!K131</f>
        <v>20126:100:1:0</v>
      </c>
    </row>
    <row r="130" spans="1:5" x14ac:dyDescent="0.15">
      <c r="A130">
        <f>被动技能!G132</f>
        <v>127</v>
      </c>
      <c r="B130" t="str">
        <f>被动技能!H132</f>
        <v>生命小</v>
      </c>
      <c r="C130" t="str">
        <f>被动技能!I132</f>
        <v>提升自身生命值411</v>
      </c>
      <c r="D130">
        <f>VLOOKUP(被动技能!J132,对应表!R:S,2,FALSE)</f>
        <v>1</v>
      </c>
      <c r="E130" t="str">
        <f>被动技能!K132</f>
        <v>20127:100:1:0</v>
      </c>
    </row>
    <row r="131" spans="1:5" x14ac:dyDescent="0.15">
      <c r="A131">
        <f>被动技能!G133</f>
        <v>128</v>
      </c>
      <c r="B131" t="str">
        <f>被动技能!H133</f>
        <v>生命小</v>
      </c>
      <c r="C131" t="str">
        <f>被动技能!I133</f>
        <v>提升自身生命值506</v>
      </c>
      <c r="D131">
        <f>VLOOKUP(被动技能!J133,对应表!R:S,2,FALSE)</f>
        <v>1</v>
      </c>
      <c r="E131" t="str">
        <f>被动技能!K133</f>
        <v>20128:100:1:0</v>
      </c>
    </row>
    <row r="132" spans="1:5" x14ac:dyDescent="0.15">
      <c r="A132">
        <f>被动技能!G134</f>
        <v>129</v>
      </c>
      <c r="B132" t="str">
        <f>被动技能!H134</f>
        <v>生命小</v>
      </c>
      <c r="C132" t="str">
        <f>被动技能!I134</f>
        <v>提升自身生命值624</v>
      </c>
      <c r="D132">
        <f>VLOOKUP(被动技能!J134,对应表!R:S,2,FALSE)</f>
        <v>1</v>
      </c>
      <c r="E132" t="str">
        <f>被动技能!K134</f>
        <v>20129:100:1:0</v>
      </c>
    </row>
    <row r="133" spans="1:5" x14ac:dyDescent="0.15">
      <c r="A133">
        <f>被动技能!G135</f>
        <v>130</v>
      </c>
      <c r="B133" t="str">
        <f>被动技能!H135</f>
        <v>生命小</v>
      </c>
      <c r="C133" t="str">
        <f>被动技能!I135</f>
        <v>提升自身生命值768</v>
      </c>
      <c r="D133">
        <f>VLOOKUP(被动技能!J135,对应表!R:S,2,FALSE)</f>
        <v>1</v>
      </c>
      <c r="E133" t="str">
        <f>被动技能!K135</f>
        <v>20130:100:1:0</v>
      </c>
    </row>
    <row r="134" spans="1:5" x14ac:dyDescent="0.15">
      <c r="A134">
        <f>被动技能!G136</f>
        <v>131</v>
      </c>
      <c r="B134" t="str">
        <f>被动技能!H136</f>
        <v>生命小</v>
      </c>
      <c r="C134" t="str">
        <f>被动技能!I136</f>
        <v>提升自身生命值946</v>
      </c>
      <c r="D134">
        <f>VLOOKUP(被动技能!J136,对应表!R:S,2,FALSE)</f>
        <v>1</v>
      </c>
      <c r="E134" t="str">
        <f>被动技能!K136</f>
        <v>20131:100:1:0</v>
      </c>
    </row>
    <row r="135" spans="1:5" x14ac:dyDescent="0.15">
      <c r="A135">
        <f>被动技能!G137</f>
        <v>132</v>
      </c>
      <c r="B135" t="str">
        <f>被动技能!H137</f>
        <v>生命小</v>
      </c>
      <c r="C135" t="str">
        <f>被动技能!I137</f>
        <v>提升自身生命值1164</v>
      </c>
      <c r="D135">
        <f>VLOOKUP(被动技能!J137,对应表!R:S,2,FALSE)</f>
        <v>1</v>
      </c>
      <c r="E135" t="str">
        <f>被动技能!K137</f>
        <v>20132:100:1:0</v>
      </c>
    </row>
    <row r="136" spans="1:5" x14ac:dyDescent="0.15">
      <c r="A136">
        <f>被动技能!G138</f>
        <v>133</v>
      </c>
      <c r="B136" t="str">
        <f>被动技能!H138</f>
        <v>生命小</v>
      </c>
      <c r="C136" t="str">
        <f>被动技能!I138</f>
        <v>提升自身生命值1434</v>
      </c>
      <c r="D136">
        <f>VLOOKUP(被动技能!J138,对应表!R:S,2,FALSE)</f>
        <v>1</v>
      </c>
      <c r="E136" t="str">
        <f>被动技能!K138</f>
        <v>20133:100:1:0</v>
      </c>
    </row>
    <row r="137" spans="1:5" x14ac:dyDescent="0.15">
      <c r="A137">
        <f>被动技能!G139</f>
        <v>134</v>
      </c>
      <c r="B137" t="str">
        <f>被动技能!H139</f>
        <v>生命小</v>
      </c>
      <c r="C137" t="str">
        <f>被动技能!I139</f>
        <v>提升自身生命值1766</v>
      </c>
      <c r="D137">
        <f>VLOOKUP(被动技能!J139,对应表!R:S,2,FALSE)</f>
        <v>1</v>
      </c>
      <c r="E137" t="str">
        <f>被动技能!K139</f>
        <v>20134:100:1:0</v>
      </c>
    </row>
    <row r="138" spans="1:5" x14ac:dyDescent="0.15">
      <c r="A138">
        <f>被动技能!G140</f>
        <v>135</v>
      </c>
      <c r="B138" t="str">
        <f>被动技能!H140</f>
        <v>生命小</v>
      </c>
      <c r="C138" t="str">
        <f>被动技能!I140</f>
        <v>提升自身生命值2174</v>
      </c>
      <c r="D138">
        <f>VLOOKUP(被动技能!J140,对应表!R:S,2,FALSE)</f>
        <v>1</v>
      </c>
      <c r="E138" t="str">
        <f>被动技能!K140</f>
        <v>20135:100:1:0</v>
      </c>
    </row>
    <row r="139" spans="1:5" x14ac:dyDescent="0.15">
      <c r="A139">
        <f>被动技能!G141</f>
        <v>136</v>
      </c>
      <c r="B139" t="str">
        <f>被动技能!H141</f>
        <v>生命小</v>
      </c>
      <c r="C139" t="str">
        <f>被动技能!I141</f>
        <v>提升自身生命值2677</v>
      </c>
      <c r="D139">
        <f>VLOOKUP(被动技能!J141,对应表!R:S,2,FALSE)</f>
        <v>1</v>
      </c>
      <c r="E139" t="str">
        <f>被动技能!K141</f>
        <v>20136:100:1:0</v>
      </c>
    </row>
    <row r="140" spans="1:5" x14ac:dyDescent="0.15">
      <c r="A140">
        <f>被动技能!G142</f>
        <v>137</v>
      </c>
      <c r="B140" t="str">
        <f>被动技能!H142</f>
        <v>生命小</v>
      </c>
      <c r="C140" t="str">
        <f>被动技能!I142</f>
        <v>提升自身生命值3296</v>
      </c>
      <c r="D140">
        <f>VLOOKUP(被动技能!J142,对应表!R:S,2,FALSE)</f>
        <v>1</v>
      </c>
      <c r="E140" t="str">
        <f>被动技能!K142</f>
        <v>20137:100:1:0</v>
      </c>
    </row>
    <row r="141" spans="1:5" x14ac:dyDescent="0.15">
      <c r="A141">
        <f>被动技能!G143</f>
        <v>138</v>
      </c>
      <c r="B141" t="str">
        <f>被动技能!H143</f>
        <v>生命小</v>
      </c>
      <c r="C141" t="str">
        <f>被动技能!I143</f>
        <v>提升自身生命值4058</v>
      </c>
      <c r="D141">
        <f>VLOOKUP(被动技能!J143,对应表!R:S,2,FALSE)</f>
        <v>1</v>
      </c>
      <c r="E141" t="str">
        <f>被动技能!K143</f>
        <v>20138:100:1:0</v>
      </c>
    </row>
    <row r="142" spans="1:5" x14ac:dyDescent="0.15">
      <c r="A142">
        <f>被动技能!G144</f>
        <v>139</v>
      </c>
      <c r="B142" t="str">
        <f>被动技能!H144</f>
        <v>生命小</v>
      </c>
      <c r="C142" t="str">
        <f>被动技能!I144</f>
        <v>提升自身生命值4997</v>
      </c>
      <c r="D142">
        <f>VLOOKUP(被动技能!J144,对应表!R:S,2,FALSE)</f>
        <v>1</v>
      </c>
      <c r="E142" t="str">
        <f>被动技能!K144</f>
        <v>20139:100:1:0</v>
      </c>
    </row>
    <row r="143" spans="1:5" x14ac:dyDescent="0.15">
      <c r="A143">
        <f>被动技能!G145</f>
        <v>140</v>
      </c>
      <c r="B143" t="str">
        <f>被动技能!H145</f>
        <v>生命小</v>
      </c>
      <c r="C143" t="str">
        <f>被动技能!I145</f>
        <v>提升自身生命值6153</v>
      </c>
      <c r="D143">
        <f>VLOOKUP(被动技能!J145,对应表!R:S,2,FALSE)</f>
        <v>1</v>
      </c>
      <c r="E143" t="str">
        <f>被动技能!K145</f>
        <v>20140:100:1:0</v>
      </c>
    </row>
    <row r="144" spans="1:5" x14ac:dyDescent="0.15">
      <c r="A144">
        <f>被动技能!G146</f>
        <v>141</v>
      </c>
      <c r="B144" t="str">
        <f>被动技能!H146</f>
        <v>生命中</v>
      </c>
      <c r="C144" t="str">
        <f>被动技能!I146</f>
        <v>提升自身生命值121</v>
      </c>
      <c r="D144">
        <f>VLOOKUP(被动技能!J146,对应表!R:S,2,FALSE)</f>
        <v>1</v>
      </c>
      <c r="E144" t="str">
        <f>被动技能!K146</f>
        <v>20141:100:1:0</v>
      </c>
    </row>
    <row r="145" spans="1:5" x14ac:dyDescent="0.15">
      <c r="A145">
        <f>被动技能!G147</f>
        <v>142</v>
      </c>
      <c r="B145" t="str">
        <f>被动技能!H147</f>
        <v>生命中</v>
      </c>
      <c r="C145" t="str">
        <f>被动技能!I147</f>
        <v>提升自身生命值179</v>
      </c>
      <c r="D145">
        <f>VLOOKUP(被动技能!J147,对应表!R:S,2,FALSE)</f>
        <v>1</v>
      </c>
      <c r="E145" t="str">
        <f>被动技能!K147</f>
        <v>20142:100:1:0</v>
      </c>
    </row>
    <row r="146" spans="1:5" x14ac:dyDescent="0.15">
      <c r="A146">
        <f>被动技能!G148</f>
        <v>143</v>
      </c>
      <c r="B146" t="str">
        <f>被动技能!H148</f>
        <v>生命中</v>
      </c>
      <c r="C146" t="str">
        <f>被动技能!I148</f>
        <v>提升自身生命值236</v>
      </c>
      <c r="D146">
        <f>VLOOKUP(被动技能!J148,对应表!R:S,2,FALSE)</f>
        <v>1</v>
      </c>
      <c r="E146" t="str">
        <f>被动技能!K148</f>
        <v>20143:100:1:0</v>
      </c>
    </row>
    <row r="147" spans="1:5" x14ac:dyDescent="0.15">
      <c r="A147">
        <f>被动技能!G149</f>
        <v>144</v>
      </c>
      <c r="B147" t="str">
        <f>被动技能!H149</f>
        <v>生命中</v>
      </c>
      <c r="C147" t="str">
        <f>被动技能!I149</f>
        <v>提升自身生命值294</v>
      </c>
      <c r="D147">
        <f>VLOOKUP(被动技能!J149,对应表!R:S,2,FALSE)</f>
        <v>1</v>
      </c>
      <c r="E147" t="str">
        <f>被动技能!K149</f>
        <v>20144:100:1:0</v>
      </c>
    </row>
    <row r="148" spans="1:5" x14ac:dyDescent="0.15">
      <c r="A148">
        <f>被动技能!G150</f>
        <v>145</v>
      </c>
      <c r="B148" t="str">
        <f>被动技能!H150</f>
        <v>生命中</v>
      </c>
      <c r="C148" t="str">
        <f>被动技能!I150</f>
        <v>提升自身生命值361</v>
      </c>
      <c r="D148">
        <f>VLOOKUP(被动技能!J150,对应表!R:S,2,FALSE)</f>
        <v>1</v>
      </c>
      <c r="E148" t="str">
        <f>被动技能!K150</f>
        <v>20145:100:1:0</v>
      </c>
    </row>
    <row r="149" spans="1:5" x14ac:dyDescent="0.15">
      <c r="A149">
        <f>被动技能!G151</f>
        <v>146</v>
      </c>
      <c r="B149" t="str">
        <f>被动技能!H151</f>
        <v>生命中</v>
      </c>
      <c r="C149" t="str">
        <f>被动技能!I151</f>
        <v>提升自身生命值445</v>
      </c>
      <c r="D149">
        <f>VLOOKUP(被动技能!J151,对应表!R:S,2,FALSE)</f>
        <v>1</v>
      </c>
      <c r="E149" t="str">
        <f>被动技能!K151</f>
        <v>20146:100:1:0</v>
      </c>
    </row>
    <row r="150" spans="1:5" x14ac:dyDescent="0.15">
      <c r="A150">
        <f>被动技能!G152</f>
        <v>147</v>
      </c>
      <c r="B150" t="str">
        <f>被动技能!H152</f>
        <v>生命中</v>
      </c>
      <c r="C150" t="str">
        <f>被动技能!I152</f>
        <v>提升自身生命值548</v>
      </c>
      <c r="D150">
        <f>VLOOKUP(被动技能!J152,对应表!R:S,2,FALSE)</f>
        <v>1</v>
      </c>
      <c r="E150" t="str">
        <f>被动技能!K152</f>
        <v>20147:100:1:0</v>
      </c>
    </row>
    <row r="151" spans="1:5" x14ac:dyDescent="0.15">
      <c r="A151">
        <f>被动技能!G153</f>
        <v>148</v>
      </c>
      <c r="B151" t="str">
        <f>被动技能!H153</f>
        <v>生命中</v>
      </c>
      <c r="C151" t="str">
        <f>被动技能!I153</f>
        <v>提升自身生命值675</v>
      </c>
      <c r="D151">
        <f>VLOOKUP(被动技能!J153,对应表!R:S,2,FALSE)</f>
        <v>1</v>
      </c>
      <c r="E151" t="str">
        <f>被动技能!K153</f>
        <v>20148:100:1:0</v>
      </c>
    </row>
    <row r="152" spans="1:5" x14ac:dyDescent="0.15">
      <c r="A152">
        <f>被动技能!G154</f>
        <v>149</v>
      </c>
      <c r="B152" t="str">
        <f>被动技能!H154</f>
        <v>生命中</v>
      </c>
      <c r="C152" t="str">
        <f>被动技能!I154</f>
        <v>提升自身生命值832</v>
      </c>
      <c r="D152">
        <f>VLOOKUP(被动技能!J154,对应表!R:S,2,FALSE)</f>
        <v>1</v>
      </c>
      <c r="E152" t="str">
        <f>被动技能!K154</f>
        <v>20149:100:1:0</v>
      </c>
    </row>
    <row r="153" spans="1:5" x14ac:dyDescent="0.15">
      <c r="A153">
        <f>被动技能!G155</f>
        <v>150</v>
      </c>
      <c r="B153" t="str">
        <f>被动技能!H155</f>
        <v>生命中</v>
      </c>
      <c r="C153" t="str">
        <f>被动技能!I155</f>
        <v>提升自身生命值1024</v>
      </c>
      <c r="D153">
        <f>VLOOKUP(被动技能!J155,对应表!R:S,2,FALSE)</f>
        <v>1</v>
      </c>
      <c r="E153" t="str">
        <f>被动技能!K155</f>
        <v>20150:100:1:0</v>
      </c>
    </row>
    <row r="154" spans="1:5" x14ac:dyDescent="0.15">
      <c r="A154">
        <f>被动技能!G156</f>
        <v>151</v>
      </c>
      <c r="B154" t="str">
        <f>被动技能!H156</f>
        <v>生命中</v>
      </c>
      <c r="C154" t="str">
        <f>被动技能!I156</f>
        <v>提升自身生命值1261</v>
      </c>
      <c r="D154">
        <f>VLOOKUP(被动技能!J156,对应表!R:S,2,FALSE)</f>
        <v>1</v>
      </c>
      <c r="E154" t="str">
        <f>被动技能!K156</f>
        <v>20151:100:1:0</v>
      </c>
    </row>
    <row r="155" spans="1:5" x14ac:dyDescent="0.15">
      <c r="A155">
        <f>被动技能!G157</f>
        <v>152</v>
      </c>
      <c r="B155" t="str">
        <f>被动技能!H157</f>
        <v>生命中</v>
      </c>
      <c r="C155" t="str">
        <f>被动技能!I157</f>
        <v>提升自身生命值1553</v>
      </c>
      <c r="D155">
        <f>VLOOKUP(被动技能!J157,对应表!R:S,2,FALSE)</f>
        <v>1</v>
      </c>
      <c r="E155" t="str">
        <f>被动技能!K157</f>
        <v>20152:100:1:0</v>
      </c>
    </row>
    <row r="156" spans="1:5" x14ac:dyDescent="0.15">
      <c r="A156">
        <f>被动技能!G158</f>
        <v>153</v>
      </c>
      <c r="B156" t="str">
        <f>被动技能!H158</f>
        <v>生命中</v>
      </c>
      <c r="C156" t="str">
        <f>被动技能!I158</f>
        <v>提升自身生命值1912</v>
      </c>
      <c r="D156">
        <f>VLOOKUP(被动技能!J158,对应表!R:S,2,FALSE)</f>
        <v>1</v>
      </c>
      <c r="E156" t="str">
        <f>被动技能!K158</f>
        <v>20153:100:1:0</v>
      </c>
    </row>
    <row r="157" spans="1:5" x14ac:dyDescent="0.15">
      <c r="A157">
        <f>被动技能!G159</f>
        <v>154</v>
      </c>
      <c r="B157" t="str">
        <f>被动技能!H159</f>
        <v>生命中</v>
      </c>
      <c r="C157" t="str">
        <f>被动技能!I159</f>
        <v>提升自身生命值2354</v>
      </c>
      <c r="D157">
        <f>VLOOKUP(被动技能!J159,对应表!R:S,2,FALSE)</f>
        <v>1</v>
      </c>
      <c r="E157" t="str">
        <f>被动技能!K159</f>
        <v>20154:100:1:0</v>
      </c>
    </row>
    <row r="158" spans="1:5" x14ac:dyDescent="0.15">
      <c r="A158">
        <f>被动技能!G160</f>
        <v>155</v>
      </c>
      <c r="B158" t="str">
        <f>被动技能!H160</f>
        <v>生命中</v>
      </c>
      <c r="C158" t="str">
        <f>被动技能!I160</f>
        <v>提升自身生命值2899</v>
      </c>
      <c r="D158">
        <f>VLOOKUP(被动技能!J160,对应表!R:S,2,FALSE)</f>
        <v>1</v>
      </c>
      <c r="E158" t="str">
        <f>被动技能!K160</f>
        <v>20155:100:1:0</v>
      </c>
    </row>
    <row r="159" spans="1:5" x14ac:dyDescent="0.15">
      <c r="A159">
        <f>被动技能!G161</f>
        <v>156</v>
      </c>
      <c r="B159" t="str">
        <f>被动技能!H161</f>
        <v>生命中</v>
      </c>
      <c r="C159" t="str">
        <f>被动技能!I161</f>
        <v>提升自身生命值3569</v>
      </c>
      <c r="D159">
        <f>VLOOKUP(被动技能!J161,对应表!R:S,2,FALSE)</f>
        <v>1</v>
      </c>
      <c r="E159" t="str">
        <f>被动技能!K161</f>
        <v>20156:100:1:0</v>
      </c>
    </row>
    <row r="160" spans="1:5" x14ac:dyDescent="0.15">
      <c r="A160">
        <f>被动技能!G162</f>
        <v>157</v>
      </c>
      <c r="B160" t="str">
        <f>被动技能!H162</f>
        <v>生命中</v>
      </c>
      <c r="C160" t="str">
        <f>被动技能!I162</f>
        <v>提升自身生命值4395</v>
      </c>
      <c r="D160">
        <f>VLOOKUP(被动技能!J162,对应表!R:S,2,FALSE)</f>
        <v>1</v>
      </c>
      <c r="E160" t="str">
        <f>被动技能!K162</f>
        <v>20157:100:1:0</v>
      </c>
    </row>
    <row r="161" spans="1:5" x14ac:dyDescent="0.15">
      <c r="A161">
        <f>被动技能!G163</f>
        <v>158</v>
      </c>
      <c r="B161" t="str">
        <f>被动技能!H163</f>
        <v>生命中</v>
      </c>
      <c r="C161" t="str">
        <f>被动技能!I163</f>
        <v>提升自身生命值5411</v>
      </c>
      <c r="D161">
        <f>VLOOKUP(被动技能!J163,对应表!R:S,2,FALSE)</f>
        <v>1</v>
      </c>
      <c r="E161" t="str">
        <f>被动技能!K163</f>
        <v>20158:100:1:0</v>
      </c>
    </row>
    <row r="162" spans="1:5" x14ac:dyDescent="0.15">
      <c r="A162">
        <f>被动技能!G164</f>
        <v>159</v>
      </c>
      <c r="B162" t="str">
        <f>被动技能!H164</f>
        <v>生命中</v>
      </c>
      <c r="C162" t="str">
        <f>被动技能!I164</f>
        <v>提升自身生命值6663</v>
      </c>
      <c r="D162">
        <f>VLOOKUP(被动技能!J164,对应表!R:S,2,FALSE)</f>
        <v>1</v>
      </c>
      <c r="E162" t="str">
        <f>被动技能!K164</f>
        <v>20159:100:1:0</v>
      </c>
    </row>
    <row r="163" spans="1:5" x14ac:dyDescent="0.15">
      <c r="A163">
        <f>被动技能!G165</f>
        <v>160</v>
      </c>
      <c r="B163" t="str">
        <f>被动技能!H165</f>
        <v>生命中</v>
      </c>
      <c r="C163" t="str">
        <f>被动技能!I165</f>
        <v>提升自身生命值8204</v>
      </c>
      <c r="D163">
        <f>VLOOKUP(被动技能!J165,对应表!R:S,2,FALSE)</f>
        <v>1</v>
      </c>
      <c r="E163" t="str">
        <f>被动技能!K165</f>
        <v>20160:100:1:0</v>
      </c>
    </row>
    <row r="164" spans="1:5" x14ac:dyDescent="0.15">
      <c r="A164">
        <f>被动技能!G166</f>
        <v>161</v>
      </c>
      <c r="B164" t="str">
        <f>被动技能!H166</f>
        <v>生命大</v>
      </c>
      <c r="C164" t="str">
        <f>被动技能!I166</f>
        <v>提升自身生命值152</v>
      </c>
      <c r="D164">
        <f>VLOOKUP(被动技能!J166,对应表!R:S,2,FALSE)</f>
        <v>1</v>
      </c>
      <c r="E164" t="str">
        <f>被动技能!K166</f>
        <v>20161:100:1:0</v>
      </c>
    </row>
    <row r="165" spans="1:5" x14ac:dyDescent="0.15">
      <c r="A165">
        <f>被动技能!G167</f>
        <v>162</v>
      </c>
      <c r="B165" t="str">
        <f>被动技能!H167</f>
        <v>生命大</v>
      </c>
      <c r="C165" t="str">
        <f>被动技能!I167</f>
        <v>提升自身生命值224</v>
      </c>
      <c r="D165">
        <f>VLOOKUP(被动技能!J167,对应表!R:S,2,FALSE)</f>
        <v>1</v>
      </c>
      <c r="E165" t="str">
        <f>被动技能!K167</f>
        <v>20162:100:1:0</v>
      </c>
    </row>
    <row r="166" spans="1:5" x14ac:dyDescent="0.15">
      <c r="A166">
        <f>被动技能!G168</f>
        <v>163</v>
      </c>
      <c r="B166" t="str">
        <f>被动技能!H168</f>
        <v>生命大</v>
      </c>
      <c r="C166" t="str">
        <f>被动技能!I168</f>
        <v>提升自身生命值296</v>
      </c>
      <c r="D166">
        <f>VLOOKUP(被动技能!J168,对应表!R:S,2,FALSE)</f>
        <v>1</v>
      </c>
      <c r="E166" t="str">
        <f>被动技能!K168</f>
        <v>20163:100:1:0</v>
      </c>
    </row>
    <row r="167" spans="1:5" x14ac:dyDescent="0.15">
      <c r="A167">
        <f>被动技能!G169</f>
        <v>164</v>
      </c>
      <c r="B167" t="str">
        <f>被动技能!H169</f>
        <v>生命大</v>
      </c>
      <c r="C167" t="str">
        <f>被动技能!I169</f>
        <v>提升自身生命值367</v>
      </c>
      <c r="D167">
        <f>VLOOKUP(被动技能!J169,对应表!R:S,2,FALSE)</f>
        <v>1</v>
      </c>
      <c r="E167" t="str">
        <f>被动技能!K169</f>
        <v>20164:100:1:0</v>
      </c>
    </row>
    <row r="168" spans="1:5" x14ac:dyDescent="0.15">
      <c r="A168">
        <f>被动技能!G170</f>
        <v>165</v>
      </c>
      <c r="B168" t="str">
        <f>被动技能!H170</f>
        <v>生命大</v>
      </c>
      <c r="C168" t="str">
        <f>被动技能!I170</f>
        <v>提升自身生命值452</v>
      </c>
      <c r="D168">
        <f>VLOOKUP(被动技能!J170,对应表!R:S,2,FALSE)</f>
        <v>1</v>
      </c>
      <c r="E168" t="str">
        <f>被动技能!K170</f>
        <v>20165:100:1:0</v>
      </c>
    </row>
    <row r="169" spans="1:5" x14ac:dyDescent="0.15">
      <c r="A169">
        <f>被动技能!G171</f>
        <v>166</v>
      </c>
      <c r="B169" t="str">
        <f>被动技能!H171</f>
        <v>生命大</v>
      </c>
      <c r="C169" t="str">
        <f>被动技能!I171</f>
        <v>提升自身生命值557</v>
      </c>
      <c r="D169">
        <f>VLOOKUP(被动技能!J171,对应表!R:S,2,FALSE)</f>
        <v>1</v>
      </c>
      <c r="E169" t="str">
        <f>被动技能!K171</f>
        <v>20166:100:1:0</v>
      </c>
    </row>
    <row r="170" spans="1:5" x14ac:dyDescent="0.15">
      <c r="A170">
        <f>被动技能!G172</f>
        <v>167</v>
      </c>
      <c r="B170" t="str">
        <f>被动技能!H172</f>
        <v>生命大</v>
      </c>
      <c r="C170" t="str">
        <f>被动技能!I172</f>
        <v>提升自身生命值686</v>
      </c>
      <c r="D170">
        <f>VLOOKUP(被动技能!J172,对应表!R:S,2,FALSE)</f>
        <v>1</v>
      </c>
      <c r="E170" t="str">
        <f>被动技能!K172</f>
        <v>20167:100:1:0</v>
      </c>
    </row>
    <row r="171" spans="1:5" x14ac:dyDescent="0.15">
      <c r="A171">
        <f>被动技能!G173</f>
        <v>168</v>
      </c>
      <c r="B171" t="str">
        <f>被动技能!H173</f>
        <v>生命大</v>
      </c>
      <c r="C171" t="str">
        <f>被动技能!I173</f>
        <v>提升自身生命值844</v>
      </c>
      <c r="D171">
        <f>VLOOKUP(被动技能!J173,对应表!R:S,2,FALSE)</f>
        <v>1</v>
      </c>
      <c r="E171" t="str">
        <f>被动技能!K173</f>
        <v>20168:100:1:0</v>
      </c>
    </row>
    <row r="172" spans="1:5" x14ac:dyDescent="0.15">
      <c r="A172">
        <f>被动技能!G174</f>
        <v>169</v>
      </c>
      <c r="B172" t="str">
        <f>被动技能!H174</f>
        <v>生命大</v>
      </c>
      <c r="C172" t="str">
        <f>被动技能!I174</f>
        <v>提升自身生命值1040</v>
      </c>
      <c r="D172">
        <f>VLOOKUP(被动技能!J174,对应表!R:S,2,FALSE)</f>
        <v>1</v>
      </c>
      <c r="E172" t="str">
        <f>被动技能!K174</f>
        <v>20169:100:1:0</v>
      </c>
    </row>
    <row r="173" spans="1:5" x14ac:dyDescent="0.15">
      <c r="A173">
        <f>被动技能!G175</f>
        <v>170</v>
      </c>
      <c r="B173" t="str">
        <f>被动技能!H175</f>
        <v>生命大</v>
      </c>
      <c r="C173" t="str">
        <f>被动技能!I175</f>
        <v>提升自身生命值1280</v>
      </c>
      <c r="D173">
        <f>VLOOKUP(被动技能!J175,对应表!R:S,2,FALSE)</f>
        <v>1</v>
      </c>
      <c r="E173" t="str">
        <f>被动技能!K175</f>
        <v>20170:100:1:0</v>
      </c>
    </row>
    <row r="174" spans="1:5" x14ac:dyDescent="0.15">
      <c r="A174">
        <f>被动技能!G176</f>
        <v>171</v>
      </c>
      <c r="B174" t="str">
        <f>被动技能!H176</f>
        <v>生命大</v>
      </c>
      <c r="C174" t="str">
        <f>被动技能!I176</f>
        <v>提升自身生命值1576</v>
      </c>
      <c r="D174">
        <f>VLOOKUP(被动技能!J176,对应表!R:S,2,FALSE)</f>
        <v>1</v>
      </c>
      <c r="E174" t="str">
        <f>被动技能!K176</f>
        <v>20171:100:1:0</v>
      </c>
    </row>
    <row r="175" spans="1:5" x14ac:dyDescent="0.15">
      <c r="A175">
        <f>被动技能!G177</f>
        <v>172</v>
      </c>
      <c r="B175" t="str">
        <f>被动技能!H177</f>
        <v>生命大</v>
      </c>
      <c r="C175" t="str">
        <f>被动技能!I177</f>
        <v>提升自身生命值1941</v>
      </c>
      <c r="D175">
        <f>VLOOKUP(被动技能!J177,对应表!R:S,2,FALSE)</f>
        <v>1</v>
      </c>
      <c r="E175" t="str">
        <f>被动技能!K177</f>
        <v>20172:100:1:0</v>
      </c>
    </row>
    <row r="176" spans="1:5" x14ac:dyDescent="0.15">
      <c r="A176">
        <f>被动技能!G178</f>
        <v>173</v>
      </c>
      <c r="B176" t="str">
        <f>被动技能!H178</f>
        <v>生命大</v>
      </c>
      <c r="C176" t="str">
        <f>被动技能!I178</f>
        <v>提升自身生命值2390</v>
      </c>
      <c r="D176">
        <f>VLOOKUP(被动技能!J178,对应表!R:S,2,FALSE)</f>
        <v>1</v>
      </c>
      <c r="E176" t="str">
        <f>被动技能!K178</f>
        <v>20173:100:1:0</v>
      </c>
    </row>
    <row r="177" spans="1:5" x14ac:dyDescent="0.15">
      <c r="A177">
        <f>被动技能!G179</f>
        <v>174</v>
      </c>
      <c r="B177" t="str">
        <f>被动技能!H179</f>
        <v>生命大</v>
      </c>
      <c r="C177" t="str">
        <f>被动技能!I179</f>
        <v>提升自身生命值2943</v>
      </c>
      <c r="D177">
        <f>VLOOKUP(被动技能!J179,对应表!R:S,2,FALSE)</f>
        <v>1</v>
      </c>
      <c r="E177" t="str">
        <f>被动技能!K179</f>
        <v>20174:100:1:0</v>
      </c>
    </row>
    <row r="178" spans="1:5" x14ac:dyDescent="0.15">
      <c r="A178">
        <f>被动技能!G180</f>
        <v>175</v>
      </c>
      <c r="B178" t="str">
        <f>被动技能!H180</f>
        <v>生命大</v>
      </c>
      <c r="C178" t="str">
        <f>被动技能!I180</f>
        <v>提升自身生命值3624</v>
      </c>
      <c r="D178">
        <f>VLOOKUP(被动技能!J180,对应表!R:S,2,FALSE)</f>
        <v>1</v>
      </c>
      <c r="E178" t="str">
        <f>被动技能!K180</f>
        <v>20175:100:1:0</v>
      </c>
    </row>
    <row r="179" spans="1:5" x14ac:dyDescent="0.15">
      <c r="A179">
        <f>被动技能!G181</f>
        <v>176</v>
      </c>
      <c r="B179" t="str">
        <f>被动技能!H181</f>
        <v>生命大</v>
      </c>
      <c r="C179" t="str">
        <f>被动技能!I181</f>
        <v>提升自身生命值4462</v>
      </c>
      <c r="D179">
        <f>VLOOKUP(被动技能!J181,对应表!R:S,2,FALSE)</f>
        <v>1</v>
      </c>
      <c r="E179" t="str">
        <f>被动技能!K181</f>
        <v>20176:100:1:0</v>
      </c>
    </row>
    <row r="180" spans="1:5" x14ac:dyDescent="0.15">
      <c r="A180">
        <f>被动技能!G182</f>
        <v>177</v>
      </c>
      <c r="B180" t="str">
        <f>被动技能!H182</f>
        <v>生命大</v>
      </c>
      <c r="C180" t="str">
        <f>被动技能!I182</f>
        <v>提升自身生命值5494</v>
      </c>
      <c r="D180">
        <f>VLOOKUP(被动技能!J182,对应表!R:S,2,FALSE)</f>
        <v>1</v>
      </c>
      <c r="E180" t="str">
        <f>被动技能!K182</f>
        <v>20177:100:1:0</v>
      </c>
    </row>
    <row r="181" spans="1:5" x14ac:dyDescent="0.15">
      <c r="A181">
        <f>被动技能!G183</f>
        <v>178</v>
      </c>
      <c r="B181" t="str">
        <f>被动技能!H183</f>
        <v>生命大</v>
      </c>
      <c r="C181" t="str">
        <f>被动技能!I183</f>
        <v>提升自身生命值6764</v>
      </c>
      <c r="D181">
        <f>VLOOKUP(被动技能!J183,对应表!R:S,2,FALSE)</f>
        <v>1</v>
      </c>
      <c r="E181" t="str">
        <f>被动技能!K183</f>
        <v>20178:100:1:0</v>
      </c>
    </row>
    <row r="182" spans="1:5" x14ac:dyDescent="0.15">
      <c r="A182">
        <f>被动技能!G184</f>
        <v>179</v>
      </c>
      <c r="B182" t="str">
        <f>被动技能!H184</f>
        <v>生命大</v>
      </c>
      <c r="C182" t="str">
        <f>被动技能!I184</f>
        <v>提升自身生命值8329</v>
      </c>
      <c r="D182">
        <f>VLOOKUP(被动技能!J184,对应表!R:S,2,FALSE)</f>
        <v>1</v>
      </c>
      <c r="E182" t="str">
        <f>被动技能!K184</f>
        <v>20179:100:1:0</v>
      </c>
    </row>
    <row r="183" spans="1:5" x14ac:dyDescent="0.15">
      <c r="A183">
        <f>被动技能!G185</f>
        <v>180</v>
      </c>
      <c r="B183" t="str">
        <f>被动技能!H185</f>
        <v>生命大</v>
      </c>
      <c r="C183" t="str">
        <f>被动技能!I185</f>
        <v>提升自身生命值10255</v>
      </c>
      <c r="D183">
        <f>VLOOKUP(被动技能!J185,对应表!R:S,2,FALSE)</f>
        <v>1</v>
      </c>
      <c r="E183" t="str">
        <f>被动技能!K185</f>
        <v>20180:100:1:0</v>
      </c>
    </row>
    <row r="184" spans="1:5" x14ac:dyDescent="0.15">
      <c r="A184">
        <f>被动技能!G186</f>
        <v>181</v>
      </c>
      <c r="B184" t="str">
        <f>被动技能!H186</f>
        <v>急速</v>
      </c>
      <c r="C184" t="str">
        <f>被动技能!I186</f>
        <v>自身命中增加5,自身速度增加5%</v>
      </c>
      <c r="D184">
        <f>VLOOKUP(被动技能!J186,对应表!R:S,2,FALSE)</f>
        <v>1</v>
      </c>
      <c r="E184" t="str">
        <f>被动技能!K186</f>
        <v>20181:100:1:0</v>
      </c>
    </row>
    <row r="185" spans="1:5" x14ac:dyDescent="0.15">
      <c r="A185">
        <f>被动技能!G187</f>
        <v>182</v>
      </c>
      <c r="B185" t="str">
        <f>被动技能!H187</f>
        <v>急速</v>
      </c>
      <c r="C185" t="str">
        <f>被动技能!I187</f>
        <v>自身命中增加6,自身速度增加5%</v>
      </c>
      <c r="D185">
        <f>VLOOKUP(被动技能!J187,对应表!R:S,2,FALSE)</f>
        <v>1</v>
      </c>
      <c r="E185" t="str">
        <f>被动技能!K187</f>
        <v>20182:100:1:0</v>
      </c>
    </row>
    <row r="186" spans="1:5" x14ac:dyDescent="0.15">
      <c r="A186">
        <f>被动技能!G188</f>
        <v>183</v>
      </c>
      <c r="B186" t="str">
        <f>被动技能!H188</f>
        <v>急速</v>
      </c>
      <c r="C186" t="str">
        <f>被动技能!I188</f>
        <v>自身命中增加7,自身速度增加6%</v>
      </c>
      <c r="D186">
        <f>VLOOKUP(被动技能!J188,对应表!R:S,2,FALSE)</f>
        <v>1</v>
      </c>
      <c r="E186" t="str">
        <f>被动技能!K188</f>
        <v>20183:100:1:0</v>
      </c>
    </row>
    <row r="187" spans="1:5" x14ac:dyDescent="0.15">
      <c r="A187">
        <f>被动技能!G189</f>
        <v>184</v>
      </c>
      <c r="B187" t="str">
        <f>被动技能!H189</f>
        <v>急速</v>
      </c>
      <c r="C187" t="str">
        <f>被动技能!I189</f>
        <v>自身命中增加8,自身速度增加6%</v>
      </c>
      <c r="D187">
        <f>VLOOKUP(被动技能!J189,对应表!R:S,2,FALSE)</f>
        <v>1</v>
      </c>
      <c r="E187" t="str">
        <f>被动技能!K189</f>
        <v>20184:100:1:0</v>
      </c>
    </row>
    <row r="188" spans="1:5" x14ac:dyDescent="0.15">
      <c r="A188">
        <f>被动技能!G190</f>
        <v>185</v>
      </c>
      <c r="B188" t="str">
        <f>被动技能!H190</f>
        <v>急速</v>
      </c>
      <c r="C188" t="str">
        <f>被动技能!I190</f>
        <v>自身命中增加9,自身速度增加7%</v>
      </c>
      <c r="D188">
        <f>VLOOKUP(被动技能!J190,对应表!R:S,2,FALSE)</f>
        <v>1</v>
      </c>
      <c r="E188" t="str">
        <f>被动技能!K190</f>
        <v>20185:100:1:0</v>
      </c>
    </row>
    <row r="189" spans="1:5" x14ac:dyDescent="0.15">
      <c r="A189">
        <f>被动技能!G191</f>
        <v>186</v>
      </c>
      <c r="B189" t="str">
        <f>被动技能!H191</f>
        <v>急速</v>
      </c>
      <c r="C189" t="str">
        <f>被动技能!I191</f>
        <v>自身命中增加10,自身速度增加7%</v>
      </c>
      <c r="D189">
        <f>VLOOKUP(被动技能!J191,对应表!R:S,2,FALSE)</f>
        <v>1</v>
      </c>
      <c r="E189" t="str">
        <f>被动技能!K191</f>
        <v>20186:100:1:0</v>
      </c>
    </row>
    <row r="190" spans="1:5" x14ac:dyDescent="0.15">
      <c r="A190">
        <f>被动技能!G192</f>
        <v>187</v>
      </c>
      <c r="B190" t="str">
        <f>被动技能!H192</f>
        <v>急速</v>
      </c>
      <c r="C190" t="str">
        <f>被动技能!I192</f>
        <v>自身命中增加11,自身速度增加8%</v>
      </c>
      <c r="D190">
        <f>VLOOKUP(被动技能!J192,对应表!R:S,2,FALSE)</f>
        <v>1</v>
      </c>
      <c r="E190" t="str">
        <f>被动技能!K192</f>
        <v>20187:100:1:0</v>
      </c>
    </row>
    <row r="191" spans="1:5" x14ac:dyDescent="0.15">
      <c r="A191">
        <f>被动技能!G193</f>
        <v>188</v>
      </c>
      <c r="B191" t="str">
        <f>被动技能!H193</f>
        <v>急速</v>
      </c>
      <c r="C191" t="str">
        <f>被动技能!I193</f>
        <v>自身命中增加12,自身速度增加8%</v>
      </c>
      <c r="D191">
        <f>VLOOKUP(被动技能!J193,对应表!R:S,2,FALSE)</f>
        <v>1</v>
      </c>
      <c r="E191" t="str">
        <f>被动技能!K193</f>
        <v>20188:100:1:0</v>
      </c>
    </row>
    <row r="192" spans="1:5" x14ac:dyDescent="0.15">
      <c r="A192">
        <f>被动技能!G194</f>
        <v>189</v>
      </c>
      <c r="B192" t="str">
        <f>被动技能!H194</f>
        <v>急速</v>
      </c>
      <c r="C192" t="str">
        <f>被动技能!I194</f>
        <v>自身命中增加13,自身速度增加9%</v>
      </c>
      <c r="D192">
        <f>VLOOKUP(被动技能!J194,对应表!R:S,2,FALSE)</f>
        <v>1</v>
      </c>
      <c r="E192" t="str">
        <f>被动技能!K194</f>
        <v>20189:100:1:0</v>
      </c>
    </row>
    <row r="193" spans="1:5" x14ac:dyDescent="0.15">
      <c r="A193">
        <f>被动技能!G195</f>
        <v>190</v>
      </c>
      <c r="B193" t="str">
        <f>被动技能!H195</f>
        <v>急速</v>
      </c>
      <c r="C193" t="str">
        <f>被动技能!I195</f>
        <v>自身命中增加14,自身速度增加9%</v>
      </c>
      <c r="D193">
        <f>VLOOKUP(被动技能!J195,对应表!R:S,2,FALSE)</f>
        <v>1</v>
      </c>
      <c r="E193" t="str">
        <f>被动技能!K195</f>
        <v>20190:100:1:0</v>
      </c>
    </row>
    <row r="194" spans="1:5" x14ac:dyDescent="0.15">
      <c r="A194">
        <f>被动技能!G196</f>
        <v>191</v>
      </c>
      <c r="B194" t="str">
        <f>被动技能!H196</f>
        <v>急速</v>
      </c>
      <c r="C194" t="str">
        <f>被动技能!I196</f>
        <v>自身命中增加15,自身速度增加10%</v>
      </c>
      <c r="D194">
        <f>VLOOKUP(被动技能!J196,对应表!R:S,2,FALSE)</f>
        <v>1</v>
      </c>
      <c r="E194" t="str">
        <f>被动技能!K196</f>
        <v>20191:100:1:0</v>
      </c>
    </row>
    <row r="195" spans="1:5" x14ac:dyDescent="0.15">
      <c r="A195">
        <f>被动技能!G197</f>
        <v>192</v>
      </c>
      <c r="B195" t="str">
        <f>被动技能!H197</f>
        <v>急速</v>
      </c>
      <c r="C195" t="str">
        <f>被动技能!I197</f>
        <v>自身命中增加16,自身速度增加10%</v>
      </c>
      <c r="D195">
        <f>VLOOKUP(被动技能!J197,对应表!R:S,2,FALSE)</f>
        <v>1</v>
      </c>
      <c r="E195" t="str">
        <f>被动技能!K197</f>
        <v>20192:100:1:0</v>
      </c>
    </row>
    <row r="196" spans="1:5" x14ac:dyDescent="0.15">
      <c r="A196">
        <f>被动技能!G198</f>
        <v>193</v>
      </c>
      <c r="B196" t="str">
        <f>被动技能!H198</f>
        <v>急速</v>
      </c>
      <c r="C196" t="str">
        <f>被动技能!I198</f>
        <v>自身命中增加17,自身速度增加10%</v>
      </c>
      <c r="D196">
        <f>VLOOKUP(被动技能!J198,对应表!R:S,2,FALSE)</f>
        <v>1</v>
      </c>
      <c r="E196" t="str">
        <f>被动技能!K198</f>
        <v>20193:100:1:0</v>
      </c>
    </row>
    <row r="197" spans="1:5" x14ac:dyDescent="0.15">
      <c r="A197">
        <f>被动技能!G199</f>
        <v>194</v>
      </c>
      <c r="B197" t="str">
        <f>被动技能!H199</f>
        <v>急速</v>
      </c>
      <c r="C197" t="str">
        <f>被动技能!I199</f>
        <v>自身命中增加18,自身速度增加10%</v>
      </c>
      <c r="D197">
        <f>VLOOKUP(被动技能!J199,对应表!R:S,2,FALSE)</f>
        <v>1</v>
      </c>
      <c r="E197" t="str">
        <f>被动技能!K199</f>
        <v>20194:100:1:0</v>
      </c>
    </row>
    <row r="198" spans="1:5" x14ac:dyDescent="0.15">
      <c r="A198">
        <f>被动技能!G200</f>
        <v>195</v>
      </c>
      <c r="B198" t="str">
        <f>被动技能!H200</f>
        <v>急速</v>
      </c>
      <c r="C198" t="str">
        <f>被动技能!I200</f>
        <v>自身命中增加19,自身速度增加10%</v>
      </c>
      <c r="D198">
        <f>VLOOKUP(被动技能!J200,对应表!R:S,2,FALSE)</f>
        <v>1</v>
      </c>
      <c r="E198" t="str">
        <f>被动技能!K200</f>
        <v>20195:100:1:0</v>
      </c>
    </row>
    <row r="199" spans="1:5" x14ac:dyDescent="0.15">
      <c r="A199">
        <f>被动技能!G201</f>
        <v>196</v>
      </c>
      <c r="B199" t="str">
        <f>被动技能!H201</f>
        <v>急速</v>
      </c>
      <c r="C199" t="str">
        <f>被动技能!I201</f>
        <v>自身命中增加20,自身速度增加10%</v>
      </c>
      <c r="D199">
        <f>VLOOKUP(被动技能!J201,对应表!R:S,2,FALSE)</f>
        <v>1</v>
      </c>
      <c r="E199" t="str">
        <f>被动技能!K201</f>
        <v>20196:100:1:0</v>
      </c>
    </row>
    <row r="200" spans="1:5" x14ac:dyDescent="0.15">
      <c r="A200">
        <f>被动技能!G202</f>
        <v>197</v>
      </c>
      <c r="B200" t="str">
        <f>被动技能!H202</f>
        <v>急速</v>
      </c>
      <c r="C200" t="str">
        <f>被动技能!I202</f>
        <v>自身命中增加21,自身速度增加10%</v>
      </c>
      <c r="D200">
        <f>VLOOKUP(被动技能!J202,对应表!R:S,2,FALSE)</f>
        <v>1</v>
      </c>
      <c r="E200" t="str">
        <f>被动技能!K202</f>
        <v>20197:100:1:0</v>
      </c>
    </row>
    <row r="201" spans="1:5" x14ac:dyDescent="0.15">
      <c r="A201">
        <f>被动技能!G203</f>
        <v>198</v>
      </c>
      <c r="B201" t="str">
        <f>被动技能!H203</f>
        <v>急速</v>
      </c>
      <c r="C201" t="str">
        <f>被动技能!I203</f>
        <v>自身命中增加22,自身速度增加10%</v>
      </c>
      <c r="D201">
        <f>VLOOKUP(被动技能!J203,对应表!R:S,2,FALSE)</f>
        <v>1</v>
      </c>
      <c r="E201" t="str">
        <f>被动技能!K203</f>
        <v>20198:100:1:0</v>
      </c>
    </row>
    <row r="202" spans="1:5" x14ac:dyDescent="0.15">
      <c r="A202">
        <f>被动技能!G204</f>
        <v>199</v>
      </c>
      <c r="B202" t="str">
        <f>被动技能!H204</f>
        <v>急速</v>
      </c>
      <c r="C202" t="str">
        <f>被动技能!I204</f>
        <v>自身命中增加23,自身速度增加10%</v>
      </c>
      <c r="D202">
        <f>VLOOKUP(被动技能!J204,对应表!R:S,2,FALSE)</f>
        <v>1</v>
      </c>
      <c r="E202" t="str">
        <f>被动技能!K204</f>
        <v>20199:100:1:0</v>
      </c>
    </row>
    <row r="203" spans="1:5" x14ac:dyDescent="0.15">
      <c r="A203">
        <f>被动技能!G205</f>
        <v>200</v>
      </c>
      <c r="B203" t="str">
        <f>被动技能!H205</f>
        <v>急速</v>
      </c>
      <c r="C203" t="str">
        <f>被动技能!I205</f>
        <v>自身命中增加24,自身速度增加10%</v>
      </c>
      <c r="D203">
        <f>VLOOKUP(被动技能!J205,对应表!R:S,2,FALSE)</f>
        <v>1</v>
      </c>
      <c r="E203" t="str">
        <f>被动技能!K205</f>
        <v>20200:100:1:0</v>
      </c>
    </row>
    <row r="204" spans="1:5" x14ac:dyDescent="0.15">
      <c r="A204">
        <f>被动技能!G206</f>
        <v>201</v>
      </c>
      <c r="B204" t="str">
        <f>被动技能!H206</f>
        <v>暴伤</v>
      </c>
      <c r="C204" t="str">
        <f>被动技能!I206</f>
        <v>提升自身暴伤率20</v>
      </c>
      <c r="D204">
        <f>VLOOKUP(被动技能!J206,对应表!R:S,2,FALSE)</f>
        <v>1</v>
      </c>
      <c r="E204" t="str">
        <f>被动技能!K206</f>
        <v>20201:100:1:0</v>
      </c>
    </row>
    <row r="205" spans="1:5" x14ac:dyDescent="0.15">
      <c r="A205">
        <f>被动技能!G207</f>
        <v>202</v>
      </c>
      <c r="B205" t="str">
        <f>被动技能!H207</f>
        <v>暴伤</v>
      </c>
      <c r="C205" t="str">
        <f>被动技能!I207</f>
        <v>提升自身暴伤率21</v>
      </c>
      <c r="D205">
        <f>VLOOKUP(被动技能!J207,对应表!R:S,2,FALSE)</f>
        <v>1</v>
      </c>
      <c r="E205" t="str">
        <f>被动技能!K207</f>
        <v>20202:100:1:0</v>
      </c>
    </row>
    <row r="206" spans="1:5" x14ac:dyDescent="0.15">
      <c r="A206">
        <f>被动技能!G208</f>
        <v>203</v>
      </c>
      <c r="B206" t="str">
        <f>被动技能!H208</f>
        <v>暴伤</v>
      </c>
      <c r="C206" t="str">
        <f>被动技能!I208</f>
        <v>提升自身暴伤率22</v>
      </c>
      <c r="D206">
        <f>VLOOKUP(被动技能!J208,对应表!R:S,2,FALSE)</f>
        <v>1</v>
      </c>
      <c r="E206" t="str">
        <f>被动技能!K208</f>
        <v>20203:100:1:0</v>
      </c>
    </row>
    <row r="207" spans="1:5" x14ac:dyDescent="0.15">
      <c r="A207">
        <f>被动技能!G209</f>
        <v>204</v>
      </c>
      <c r="B207" t="str">
        <f>被动技能!H209</f>
        <v>暴伤</v>
      </c>
      <c r="C207" t="str">
        <f>被动技能!I209</f>
        <v>提升自身暴伤率23</v>
      </c>
      <c r="D207">
        <f>VLOOKUP(被动技能!J209,对应表!R:S,2,FALSE)</f>
        <v>1</v>
      </c>
      <c r="E207" t="str">
        <f>被动技能!K209</f>
        <v>20204:100:1:0</v>
      </c>
    </row>
    <row r="208" spans="1:5" x14ac:dyDescent="0.15">
      <c r="A208">
        <f>被动技能!G210</f>
        <v>205</v>
      </c>
      <c r="B208" t="str">
        <f>被动技能!H210</f>
        <v>暴伤</v>
      </c>
      <c r="C208" t="str">
        <f>被动技能!I210</f>
        <v>提升自身暴伤率24</v>
      </c>
      <c r="D208">
        <f>VLOOKUP(被动技能!J210,对应表!R:S,2,FALSE)</f>
        <v>1</v>
      </c>
      <c r="E208" t="str">
        <f>被动技能!K210</f>
        <v>20205:100:1:0</v>
      </c>
    </row>
    <row r="209" spans="1:5" x14ac:dyDescent="0.15">
      <c r="A209">
        <f>被动技能!G211</f>
        <v>206</v>
      </c>
      <c r="B209" t="str">
        <f>被动技能!H211</f>
        <v>暴伤</v>
      </c>
      <c r="C209" t="str">
        <f>被动技能!I211</f>
        <v>提升自身暴伤率25</v>
      </c>
      <c r="D209">
        <f>VLOOKUP(被动技能!J211,对应表!R:S,2,FALSE)</f>
        <v>1</v>
      </c>
      <c r="E209" t="str">
        <f>被动技能!K211</f>
        <v>20206:100:1:0</v>
      </c>
    </row>
    <row r="210" spans="1:5" x14ac:dyDescent="0.15">
      <c r="A210">
        <f>被动技能!G212</f>
        <v>207</v>
      </c>
      <c r="B210" t="str">
        <f>被动技能!H212</f>
        <v>暴伤</v>
      </c>
      <c r="C210" t="str">
        <f>被动技能!I212</f>
        <v>提升自身暴伤率26</v>
      </c>
      <c r="D210">
        <f>VLOOKUP(被动技能!J212,对应表!R:S,2,FALSE)</f>
        <v>1</v>
      </c>
      <c r="E210" t="str">
        <f>被动技能!K212</f>
        <v>20207:100:1:0</v>
      </c>
    </row>
    <row r="211" spans="1:5" x14ac:dyDescent="0.15">
      <c r="A211">
        <f>被动技能!G213</f>
        <v>208</v>
      </c>
      <c r="B211" t="str">
        <f>被动技能!H213</f>
        <v>暴伤</v>
      </c>
      <c r="C211" t="str">
        <f>被动技能!I213</f>
        <v>提升自身暴伤率27</v>
      </c>
      <c r="D211">
        <f>VLOOKUP(被动技能!J213,对应表!R:S,2,FALSE)</f>
        <v>1</v>
      </c>
      <c r="E211" t="str">
        <f>被动技能!K213</f>
        <v>20208:100:1:0</v>
      </c>
    </row>
    <row r="212" spans="1:5" x14ac:dyDescent="0.15">
      <c r="A212">
        <f>被动技能!G214</f>
        <v>209</v>
      </c>
      <c r="B212" t="str">
        <f>被动技能!H214</f>
        <v>暴伤</v>
      </c>
      <c r="C212" t="str">
        <f>被动技能!I214</f>
        <v>提升自身暴伤率28</v>
      </c>
      <c r="D212">
        <f>VLOOKUP(被动技能!J214,对应表!R:S,2,FALSE)</f>
        <v>1</v>
      </c>
      <c r="E212" t="str">
        <f>被动技能!K214</f>
        <v>20209:100:1:0</v>
      </c>
    </row>
    <row r="213" spans="1:5" x14ac:dyDescent="0.15">
      <c r="A213">
        <f>被动技能!G215</f>
        <v>210</v>
      </c>
      <c r="B213" t="str">
        <f>被动技能!H215</f>
        <v>暴伤</v>
      </c>
      <c r="C213" t="str">
        <f>被动技能!I215</f>
        <v>提升自身暴伤率29</v>
      </c>
      <c r="D213">
        <f>VLOOKUP(被动技能!J215,对应表!R:S,2,FALSE)</f>
        <v>1</v>
      </c>
      <c r="E213" t="str">
        <f>被动技能!K215</f>
        <v>20210:100:1:0</v>
      </c>
    </row>
    <row r="214" spans="1:5" x14ac:dyDescent="0.15">
      <c r="A214">
        <f>被动技能!G216</f>
        <v>211</v>
      </c>
      <c r="B214" t="str">
        <f>被动技能!H216</f>
        <v>暴伤</v>
      </c>
      <c r="C214" t="str">
        <f>被动技能!I216</f>
        <v>提升自身暴伤率30</v>
      </c>
      <c r="D214">
        <f>VLOOKUP(被动技能!J216,对应表!R:S,2,FALSE)</f>
        <v>1</v>
      </c>
      <c r="E214" t="str">
        <f>被动技能!K216</f>
        <v>20211:100:1:0</v>
      </c>
    </row>
    <row r="215" spans="1:5" x14ac:dyDescent="0.15">
      <c r="A215">
        <f>被动技能!G217</f>
        <v>212</v>
      </c>
      <c r="B215" t="str">
        <f>被动技能!H217</f>
        <v>暴伤</v>
      </c>
      <c r="C215" t="str">
        <f>被动技能!I217</f>
        <v>提升自身暴伤率31</v>
      </c>
      <c r="D215">
        <f>VLOOKUP(被动技能!J217,对应表!R:S,2,FALSE)</f>
        <v>1</v>
      </c>
      <c r="E215" t="str">
        <f>被动技能!K217</f>
        <v>20212:100:1:0</v>
      </c>
    </row>
    <row r="216" spans="1:5" x14ac:dyDescent="0.15">
      <c r="A216">
        <f>被动技能!G218</f>
        <v>213</v>
      </c>
      <c r="B216" t="str">
        <f>被动技能!H218</f>
        <v>暴伤</v>
      </c>
      <c r="C216" t="str">
        <f>被动技能!I218</f>
        <v>提升自身暴伤率32</v>
      </c>
      <c r="D216">
        <f>VLOOKUP(被动技能!J218,对应表!R:S,2,FALSE)</f>
        <v>1</v>
      </c>
      <c r="E216" t="str">
        <f>被动技能!K218</f>
        <v>20213:100:1:0</v>
      </c>
    </row>
    <row r="217" spans="1:5" x14ac:dyDescent="0.15">
      <c r="A217">
        <f>被动技能!G219</f>
        <v>214</v>
      </c>
      <c r="B217" t="str">
        <f>被动技能!H219</f>
        <v>暴伤</v>
      </c>
      <c r="C217" t="str">
        <f>被动技能!I219</f>
        <v>提升自身暴伤率33</v>
      </c>
      <c r="D217">
        <f>VLOOKUP(被动技能!J219,对应表!R:S,2,FALSE)</f>
        <v>1</v>
      </c>
      <c r="E217" t="str">
        <f>被动技能!K219</f>
        <v>20214:100:1:0</v>
      </c>
    </row>
    <row r="218" spans="1:5" x14ac:dyDescent="0.15">
      <c r="A218">
        <f>被动技能!G220</f>
        <v>215</v>
      </c>
      <c r="B218" t="str">
        <f>被动技能!H220</f>
        <v>暴伤</v>
      </c>
      <c r="C218" t="str">
        <f>被动技能!I220</f>
        <v>提升自身暴伤率34</v>
      </c>
      <c r="D218">
        <f>VLOOKUP(被动技能!J220,对应表!R:S,2,FALSE)</f>
        <v>1</v>
      </c>
      <c r="E218" t="str">
        <f>被动技能!K220</f>
        <v>20215:100:1:0</v>
      </c>
    </row>
    <row r="219" spans="1:5" x14ac:dyDescent="0.15">
      <c r="A219">
        <f>被动技能!G221</f>
        <v>216</v>
      </c>
      <c r="B219" t="str">
        <f>被动技能!H221</f>
        <v>暴伤</v>
      </c>
      <c r="C219" t="str">
        <f>被动技能!I221</f>
        <v>提升自身暴伤率35</v>
      </c>
      <c r="D219">
        <f>VLOOKUP(被动技能!J221,对应表!R:S,2,FALSE)</f>
        <v>1</v>
      </c>
      <c r="E219" t="str">
        <f>被动技能!K221</f>
        <v>20216:100:1:0</v>
      </c>
    </row>
    <row r="220" spans="1:5" x14ac:dyDescent="0.15">
      <c r="A220">
        <f>被动技能!G222</f>
        <v>217</v>
      </c>
      <c r="B220" t="str">
        <f>被动技能!H222</f>
        <v>暴伤</v>
      </c>
      <c r="C220" t="str">
        <f>被动技能!I222</f>
        <v>提升自身暴伤率36</v>
      </c>
      <c r="D220">
        <f>VLOOKUP(被动技能!J222,对应表!R:S,2,FALSE)</f>
        <v>1</v>
      </c>
      <c r="E220" t="str">
        <f>被动技能!K222</f>
        <v>20217:100:1:0</v>
      </c>
    </row>
    <row r="221" spans="1:5" x14ac:dyDescent="0.15">
      <c r="A221">
        <f>被动技能!G223</f>
        <v>218</v>
      </c>
      <c r="B221" t="str">
        <f>被动技能!H223</f>
        <v>暴伤</v>
      </c>
      <c r="C221" t="str">
        <f>被动技能!I223</f>
        <v>提升自身暴伤率37</v>
      </c>
      <c r="D221">
        <f>VLOOKUP(被动技能!J223,对应表!R:S,2,FALSE)</f>
        <v>1</v>
      </c>
      <c r="E221" t="str">
        <f>被动技能!K223</f>
        <v>20218:100:1:0</v>
      </c>
    </row>
    <row r="222" spans="1:5" x14ac:dyDescent="0.15">
      <c r="A222">
        <f>被动技能!G224</f>
        <v>219</v>
      </c>
      <c r="B222" t="str">
        <f>被动技能!H224</f>
        <v>暴伤</v>
      </c>
      <c r="C222" t="str">
        <f>被动技能!I224</f>
        <v>提升自身暴伤率38</v>
      </c>
      <c r="D222">
        <f>VLOOKUP(被动技能!J224,对应表!R:S,2,FALSE)</f>
        <v>1</v>
      </c>
      <c r="E222" t="str">
        <f>被动技能!K224</f>
        <v>20219:100:1:0</v>
      </c>
    </row>
    <row r="223" spans="1:5" x14ac:dyDescent="0.15">
      <c r="A223">
        <f>被动技能!G225</f>
        <v>220</v>
      </c>
      <c r="B223" t="str">
        <f>被动技能!H225</f>
        <v>暴伤</v>
      </c>
      <c r="C223" t="str">
        <f>被动技能!I225</f>
        <v>提升自身暴伤率39</v>
      </c>
      <c r="D223">
        <f>VLOOKUP(被动技能!J225,对应表!R:S,2,FALSE)</f>
        <v>1</v>
      </c>
      <c r="E223" t="str">
        <f>被动技能!K225</f>
        <v>20220:100:1:0</v>
      </c>
    </row>
    <row r="224" spans="1:5" x14ac:dyDescent="0.15">
      <c r="A224">
        <f>被动技能!G226</f>
        <v>221</v>
      </c>
      <c r="B224" t="str">
        <f>被动技能!H226</f>
        <v>致命</v>
      </c>
      <c r="C224" t="str">
        <f>被动技能!I226</f>
        <v>提升自身暴击率5%,爆伤率10%</v>
      </c>
      <c r="D224">
        <f>VLOOKUP(被动技能!J226,对应表!R:S,2,FALSE)</f>
        <v>1</v>
      </c>
      <c r="E224" t="str">
        <f>被动技能!K226</f>
        <v>20221:100:1:0</v>
      </c>
    </row>
    <row r="225" spans="1:5" x14ac:dyDescent="0.15">
      <c r="A225">
        <f>被动技能!G227</f>
        <v>222</v>
      </c>
      <c r="B225" t="str">
        <f>被动技能!H227</f>
        <v>致命</v>
      </c>
      <c r="C225" t="str">
        <f>被动技能!I227</f>
        <v>提升自身暴击率6%,爆伤率11%</v>
      </c>
      <c r="D225">
        <f>VLOOKUP(被动技能!J227,对应表!R:S,2,FALSE)</f>
        <v>1</v>
      </c>
      <c r="E225" t="str">
        <f>被动技能!K227</f>
        <v>20222:100:1:0</v>
      </c>
    </row>
    <row r="226" spans="1:5" x14ac:dyDescent="0.15">
      <c r="A226">
        <f>被动技能!G228</f>
        <v>223</v>
      </c>
      <c r="B226" t="str">
        <f>被动技能!H228</f>
        <v>致命</v>
      </c>
      <c r="C226" t="str">
        <f>被动技能!I228</f>
        <v>提升自身暴击率7%,爆伤率12%</v>
      </c>
      <c r="D226">
        <f>VLOOKUP(被动技能!J228,对应表!R:S,2,FALSE)</f>
        <v>1</v>
      </c>
      <c r="E226" t="str">
        <f>被动技能!K228</f>
        <v>20223:100:1:0</v>
      </c>
    </row>
    <row r="227" spans="1:5" x14ac:dyDescent="0.15">
      <c r="A227">
        <f>被动技能!G229</f>
        <v>224</v>
      </c>
      <c r="B227" t="str">
        <f>被动技能!H229</f>
        <v>致命</v>
      </c>
      <c r="C227" t="str">
        <f>被动技能!I229</f>
        <v>提升自身暴击率8%,爆伤率13%</v>
      </c>
      <c r="D227">
        <f>VLOOKUP(被动技能!J229,对应表!R:S,2,FALSE)</f>
        <v>1</v>
      </c>
      <c r="E227" t="str">
        <f>被动技能!K229</f>
        <v>20224:100:1:0</v>
      </c>
    </row>
    <row r="228" spans="1:5" x14ac:dyDescent="0.15">
      <c r="A228">
        <f>被动技能!G230</f>
        <v>225</v>
      </c>
      <c r="B228" t="str">
        <f>被动技能!H230</f>
        <v>致命</v>
      </c>
      <c r="C228" t="str">
        <f>被动技能!I230</f>
        <v>提升自身暴击率9%,爆伤率14%</v>
      </c>
      <c r="D228">
        <f>VLOOKUP(被动技能!J230,对应表!R:S,2,FALSE)</f>
        <v>1</v>
      </c>
      <c r="E228" t="str">
        <f>被动技能!K230</f>
        <v>20225:100:1:0</v>
      </c>
    </row>
    <row r="229" spans="1:5" x14ac:dyDescent="0.15">
      <c r="A229">
        <f>被动技能!G231</f>
        <v>226</v>
      </c>
      <c r="B229" t="str">
        <f>被动技能!H231</f>
        <v>致命</v>
      </c>
      <c r="C229" t="str">
        <f>被动技能!I231</f>
        <v>提升自身暴击率10%,爆伤率15%</v>
      </c>
      <c r="D229">
        <f>VLOOKUP(被动技能!J231,对应表!R:S,2,FALSE)</f>
        <v>1</v>
      </c>
      <c r="E229" t="str">
        <f>被动技能!K231</f>
        <v>20226:100:1:0</v>
      </c>
    </row>
    <row r="230" spans="1:5" x14ac:dyDescent="0.15">
      <c r="A230">
        <f>被动技能!G232</f>
        <v>227</v>
      </c>
      <c r="B230" t="str">
        <f>被动技能!H232</f>
        <v>致命</v>
      </c>
      <c r="C230" t="str">
        <f>被动技能!I232</f>
        <v>提升自身暴击率11%,爆伤率16%</v>
      </c>
      <c r="D230">
        <f>VLOOKUP(被动技能!J232,对应表!R:S,2,FALSE)</f>
        <v>1</v>
      </c>
      <c r="E230" t="str">
        <f>被动技能!K232</f>
        <v>20227:100:1:0</v>
      </c>
    </row>
    <row r="231" spans="1:5" x14ac:dyDescent="0.15">
      <c r="A231">
        <f>被动技能!G233</f>
        <v>228</v>
      </c>
      <c r="B231" t="str">
        <f>被动技能!H233</f>
        <v>致命</v>
      </c>
      <c r="C231" t="str">
        <f>被动技能!I233</f>
        <v>提升自身暴击率12%,爆伤率17%</v>
      </c>
      <c r="D231">
        <f>VLOOKUP(被动技能!J233,对应表!R:S,2,FALSE)</f>
        <v>1</v>
      </c>
      <c r="E231" t="str">
        <f>被动技能!K233</f>
        <v>20228:100:1:0</v>
      </c>
    </row>
    <row r="232" spans="1:5" x14ac:dyDescent="0.15">
      <c r="A232">
        <f>被动技能!G234</f>
        <v>229</v>
      </c>
      <c r="B232" t="str">
        <f>被动技能!H234</f>
        <v>致命</v>
      </c>
      <c r="C232" t="str">
        <f>被动技能!I234</f>
        <v>提升自身暴击率13%,爆伤率18%</v>
      </c>
      <c r="D232">
        <f>VLOOKUP(被动技能!J234,对应表!R:S,2,FALSE)</f>
        <v>1</v>
      </c>
      <c r="E232" t="str">
        <f>被动技能!K234</f>
        <v>20229:100:1:0</v>
      </c>
    </row>
    <row r="233" spans="1:5" x14ac:dyDescent="0.15">
      <c r="A233">
        <f>被动技能!G235</f>
        <v>230</v>
      </c>
      <c r="B233" t="str">
        <f>被动技能!H235</f>
        <v>致命</v>
      </c>
      <c r="C233" t="str">
        <f>被动技能!I235</f>
        <v>提升自身暴击率14%,爆伤率19%</v>
      </c>
      <c r="D233">
        <f>VLOOKUP(被动技能!J235,对应表!R:S,2,FALSE)</f>
        <v>1</v>
      </c>
      <c r="E233" t="str">
        <f>被动技能!K235</f>
        <v>20230:100:1:0</v>
      </c>
    </row>
    <row r="234" spans="1:5" x14ac:dyDescent="0.15">
      <c r="A234">
        <f>被动技能!G236</f>
        <v>231</v>
      </c>
      <c r="B234" t="str">
        <f>被动技能!H236</f>
        <v>致命</v>
      </c>
      <c r="C234" t="str">
        <f>被动技能!I236</f>
        <v>提升自身暴击率15%,爆伤率20%</v>
      </c>
      <c r="D234">
        <f>VLOOKUP(被动技能!J236,对应表!R:S,2,FALSE)</f>
        <v>1</v>
      </c>
      <c r="E234" t="str">
        <f>被动技能!K236</f>
        <v>20231:100:1:0</v>
      </c>
    </row>
    <row r="235" spans="1:5" x14ac:dyDescent="0.15">
      <c r="A235">
        <f>被动技能!G237</f>
        <v>232</v>
      </c>
      <c r="B235" t="str">
        <f>被动技能!H237</f>
        <v>致命</v>
      </c>
      <c r="C235" t="str">
        <f>被动技能!I237</f>
        <v>提升自身暴击率16%,爆伤率21%</v>
      </c>
      <c r="D235">
        <f>VLOOKUP(被动技能!J237,对应表!R:S,2,FALSE)</f>
        <v>1</v>
      </c>
      <c r="E235" t="str">
        <f>被动技能!K237</f>
        <v>20232:100:1:0</v>
      </c>
    </row>
    <row r="236" spans="1:5" x14ac:dyDescent="0.15">
      <c r="A236">
        <f>被动技能!G238</f>
        <v>233</v>
      </c>
      <c r="B236" t="str">
        <f>被动技能!H238</f>
        <v>致命</v>
      </c>
      <c r="C236" t="str">
        <f>被动技能!I238</f>
        <v>提升自身暴击率17%,爆伤率22%</v>
      </c>
      <c r="D236">
        <f>VLOOKUP(被动技能!J238,对应表!R:S,2,FALSE)</f>
        <v>1</v>
      </c>
      <c r="E236" t="str">
        <f>被动技能!K238</f>
        <v>20233:100:1:0</v>
      </c>
    </row>
    <row r="237" spans="1:5" x14ac:dyDescent="0.15">
      <c r="A237">
        <f>被动技能!G239</f>
        <v>234</v>
      </c>
      <c r="B237" t="str">
        <f>被动技能!H239</f>
        <v>致命</v>
      </c>
      <c r="C237" t="str">
        <f>被动技能!I239</f>
        <v>提升自身暴击率18%,爆伤率23%</v>
      </c>
      <c r="D237">
        <f>VLOOKUP(被动技能!J239,对应表!R:S,2,FALSE)</f>
        <v>1</v>
      </c>
      <c r="E237" t="str">
        <f>被动技能!K239</f>
        <v>20234:100:1:0</v>
      </c>
    </row>
    <row r="238" spans="1:5" x14ac:dyDescent="0.15">
      <c r="A238">
        <f>被动技能!G240</f>
        <v>235</v>
      </c>
      <c r="B238" t="str">
        <f>被动技能!H240</f>
        <v>致命</v>
      </c>
      <c r="C238" t="str">
        <f>被动技能!I240</f>
        <v>提升自身暴击率19%,爆伤率24%</v>
      </c>
      <c r="D238">
        <f>VLOOKUP(被动技能!J240,对应表!R:S,2,FALSE)</f>
        <v>1</v>
      </c>
      <c r="E238" t="str">
        <f>被动技能!K240</f>
        <v>20235:100:1:0</v>
      </c>
    </row>
    <row r="239" spans="1:5" x14ac:dyDescent="0.15">
      <c r="A239">
        <f>被动技能!G241</f>
        <v>236</v>
      </c>
      <c r="B239" t="str">
        <f>被动技能!H241</f>
        <v>致命</v>
      </c>
      <c r="C239" t="str">
        <f>被动技能!I241</f>
        <v>提升自身暴击率20%,爆伤率25%</v>
      </c>
      <c r="D239">
        <f>VLOOKUP(被动技能!J241,对应表!R:S,2,FALSE)</f>
        <v>1</v>
      </c>
      <c r="E239" t="str">
        <f>被动技能!K241</f>
        <v>20236:100:1:0</v>
      </c>
    </row>
    <row r="240" spans="1:5" x14ac:dyDescent="0.15">
      <c r="A240">
        <f>被动技能!G242</f>
        <v>237</v>
      </c>
      <c r="B240" t="str">
        <f>被动技能!H242</f>
        <v>致命</v>
      </c>
      <c r="C240" t="str">
        <f>被动技能!I242</f>
        <v>提升自身暴击率21%,爆伤率26%</v>
      </c>
      <c r="D240">
        <f>VLOOKUP(被动技能!J242,对应表!R:S,2,FALSE)</f>
        <v>1</v>
      </c>
      <c r="E240" t="str">
        <f>被动技能!K242</f>
        <v>20237:100:1:0</v>
      </c>
    </row>
    <row r="241" spans="1:5" x14ac:dyDescent="0.15">
      <c r="A241">
        <f>被动技能!G243</f>
        <v>238</v>
      </c>
      <c r="B241" t="str">
        <f>被动技能!H243</f>
        <v>致命</v>
      </c>
      <c r="C241" t="str">
        <f>被动技能!I243</f>
        <v>提升自身暴击率22%,爆伤率27%</v>
      </c>
      <c r="D241">
        <f>VLOOKUP(被动技能!J243,对应表!R:S,2,FALSE)</f>
        <v>1</v>
      </c>
      <c r="E241" t="str">
        <f>被动技能!K243</f>
        <v>20238:100:1:0</v>
      </c>
    </row>
    <row r="242" spans="1:5" x14ac:dyDescent="0.15">
      <c r="A242">
        <f>被动技能!G244</f>
        <v>239</v>
      </c>
      <c r="B242" t="str">
        <f>被动技能!H244</f>
        <v>致命</v>
      </c>
      <c r="C242" t="str">
        <f>被动技能!I244</f>
        <v>提升自身暴击率23%,爆伤率28%</v>
      </c>
      <c r="D242">
        <f>VLOOKUP(被动技能!J244,对应表!R:S,2,FALSE)</f>
        <v>1</v>
      </c>
      <c r="E242" t="str">
        <f>被动技能!K244</f>
        <v>20239:100:1:0</v>
      </c>
    </row>
    <row r="243" spans="1:5" x14ac:dyDescent="0.15">
      <c r="A243">
        <f>被动技能!G245</f>
        <v>240</v>
      </c>
      <c r="B243" t="str">
        <f>被动技能!H245</f>
        <v>致命</v>
      </c>
      <c r="C243" t="str">
        <f>被动技能!I245</f>
        <v>提升自身暴击率24%,爆伤率29%</v>
      </c>
      <c r="D243">
        <f>VLOOKUP(被动技能!J245,对应表!R:S,2,FALSE)</f>
        <v>1</v>
      </c>
      <c r="E243" t="str">
        <f>被动技能!K245</f>
        <v>20240:100:1:0</v>
      </c>
    </row>
    <row r="244" spans="1:5" x14ac:dyDescent="0.15">
      <c r="A244">
        <f>被动技能!G246</f>
        <v>241</v>
      </c>
      <c r="B244" t="str">
        <f>被动技能!H246</f>
        <v>冷静</v>
      </c>
      <c r="C244" t="str">
        <f>被动技能!I246</f>
        <v>提升自身命中率5%,攻击力5%</v>
      </c>
      <c r="D244">
        <f>VLOOKUP(被动技能!J246,对应表!R:S,2,FALSE)</f>
        <v>1</v>
      </c>
      <c r="E244" t="str">
        <f>被动技能!K246</f>
        <v>20241:100:1:0</v>
      </c>
    </row>
    <row r="245" spans="1:5" x14ac:dyDescent="0.15">
      <c r="A245">
        <f>被动技能!G247</f>
        <v>242</v>
      </c>
      <c r="B245" t="str">
        <f>被动技能!H247</f>
        <v>冷静</v>
      </c>
      <c r="C245" t="str">
        <f>被动技能!I247</f>
        <v>提升自身命中率6%,攻击力5%</v>
      </c>
      <c r="D245">
        <f>VLOOKUP(被动技能!J247,对应表!R:S,2,FALSE)</f>
        <v>1</v>
      </c>
      <c r="E245" t="str">
        <f>被动技能!K247</f>
        <v>20242:100:1:0</v>
      </c>
    </row>
    <row r="246" spans="1:5" x14ac:dyDescent="0.15">
      <c r="A246">
        <f>被动技能!G248</f>
        <v>243</v>
      </c>
      <c r="B246" t="str">
        <f>被动技能!H248</f>
        <v>冷静</v>
      </c>
      <c r="C246" t="str">
        <f>被动技能!I248</f>
        <v>提升自身命中率7%,攻击力6%</v>
      </c>
      <c r="D246">
        <f>VLOOKUP(被动技能!J248,对应表!R:S,2,FALSE)</f>
        <v>1</v>
      </c>
      <c r="E246" t="str">
        <f>被动技能!K248</f>
        <v>20243:100:1:0</v>
      </c>
    </row>
    <row r="247" spans="1:5" x14ac:dyDescent="0.15">
      <c r="A247">
        <f>被动技能!G249</f>
        <v>244</v>
      </c>
      <c r="B247" t="str">
        <f>被动技能!H249</f>
        <v>冷静</v>
      </c>
      <c r="C247" t="str">
        <f>被动技能!I249</f>
        <v>提升自身命中率8%,攻击力6%</v>
      </c>
      <c r="D247">
        <f>VLOOKUP(被动技能!J249,对应表!R:S,2,FALSE)</f>
        <v>1</v>
      </c>
      <c r="E247" t="str">
        <f>被动技能!K249</f>
        <v>20244:100:1:0</v>
      </c>
    </row>
    <row r="248" spans="1:5" x14ac:dyDescent="0.15">
      <c r="A248">
        <f>被动技能!G250</f>
        <v>245</v>
      </c>
      <c r="B248" t="str">
        <f>被动技能!H250</f>
        <v>冷静</v>
      </c>
      <c r="C248" t="str">
        <f>被动技能!I250</f>
        <v>提升自身命中率9%,攻击力7%</v>
      </c>
      <c r="D248">
        <f>VLOOKUP(被动技能!J250,对应表!R:S,2,FALSE)</f>
        <v>1</v>
      </c>
      <c r="E248" t="str">
        <f>被动技能!K250</f>
        <v>20245:100:1:0</v>
      </c>
    </row>
    <row r="249" spans="1:5" x14ac:dyDescent="0.15">
      <c r="A249">
        <f>被动技能!G251</f>
        <v>246</v>
      </c>
      <c r="B249" t="str">
        <f>被动技能!H251</f>
        <v>冷静</v>
      </c>
      <c r="C249" t="str">
        <f>被动技能!I251</f>
        <v>提升自身命中率10%,攻击力7%</v>
      </c>
      <c r="D249">
        <f>VLOOKUP(被动技能!J251,对应表!R:S,2,FALSE)</f>
        <v>1</v>
      </c>
      <c r="E249" t="str">
        <f>被动技能!K251</f>
        <v>20246:100:1:0</v>
      </c>
    </row>
    <row r="250" spans="1:5" x14ac:dyDescent="0.15">
      <c r="A250">
        <f>被动技能!G252</f>
        <v>247</v>
      </c>
      <c r="B250" t="str">
        <f>被动技能!H252</f>
        <v>冷静</v>
      </c>
      <c r="C250" t="str">
        <f>被动技能!I252</f>
        <v>提升自身命中率11%,攻击力8%</v>
      </c>
      <c r="D250">
        <f>VLOOKUP(被动技能!J252,对应表!R:S,2,FALSE)</f>
        <v>1</v>
      </c>
      <c r="E250" t="str">
        <f>被动技能!K252</f>
        <v>20247:100:1:0</v>
      </c>
    </row>
    <row r="251" spans="1:5" x14ac:dyDescent="0.15">
      <c r="A251">
        <f>被动技能!G253</f>
        <v>248</v>
      </c>
      <c r="B251" t="str">
        <f>被动技能!H253</f>
        <v>冷静</v>
      </c>
      <c r="C251" t="str">
        <f>被动技能!I253</f>
        <v>提升自身命中率12%,攻击力8%</v>
      </c>
      <c r="D251">
        <f>VLOOKUP(被动技能!J253,对应表!R:S,2,FALSE)</f>
        <v>1</v>
      </c>
      <c r="E251" t="str">
        <f>被动技能!K253</f>
        <v>20248:100:1:0</v>
      </c>
    </row>
    <row r="252" spans="1:5" x14ac:dyDescent="0.15">
      <c r="A252">
        <f>被动技能!G254</f>
        <v>249</v>
      </c>
      <c r="B252" t="str">
        <f>被动技能!H254</f>
        <v>冷静</v>
      </c>
      <c r="C252" t="str">
        <f>被动技能!I254</f>
        <v>提升自身命中率13%,攻击力9%</v>
      </c>
      <c r="D252">
        <f>VLOOKUP(被动技能!J254,对应表!R:S,2,FALSE)</f>
        <v>1</v>
      </c>
      <c r="E252" t="str">
        <f>被动技能!K254</f>
        <v>20249:100:1:0</v>
      </c>
    </row>
    <row r="253" spans="1:5" x14ac:dyDescent="0.15">
      <c r="A253">
        <f>被动技能!G255</f>
        <v>250</v>
      </c>
      <c r="B253" t="str">
        <f>被动技能!H255</f>
        <v>冷静</v>
      </c>
      <c r="C253" t="str">
        <f>被动技能!I255</f>
        <v>提升自身命中率14%,攻击力9%</v>
      </c>
      <c r="D253">
        <f>VLOOKUP(被动技能!J255,对应表!R:S,2,FALSE)</f>
        <v>1</v>
      </c>
      <c r="E253" t="str">
        <f>被动技能!K255</f>
        <v>20250:100:1:0</v>
      </c>
    </row>
    <row r="254" spans="1:5" x14ac:dyDescent="0.15">
      <c r="A254">
        <f>被动技能!G256</f>
        <v>251</v>
      </c>
      <c r="B254" t="str">
        <f>被动技能!H256</f>
        <v>冷静</v>
      </c>
      <c r="C254" t="str">
        <f>被动技能!I256</f>
        <v>提升自身命中率15%,攻击力10%</v>
      </c>
      <c r="D254">
        <f>VLOOKUP(被动技能!J256,对应表!R:S,2,FALSE)</f>
        <v>1</v>
      </c>
      <c r="E254" t="str">
        <f>被动技能!K256</f>
        <v>20251:100:1:0</v>
      </c>
    </row>
    <row r="255" spans="1:5" x14ac:dyDescent="0.15">
      <c r="A255">
        <f>被动技能!G257</f>
        <v>252</v>
      </c>
      <c r="B255" t="str">
        <f>被动技能!H257</f>
        <v>冷静</v>
      </c>
      <c r="C255" t="str">
        <f>被动技能!I257</f>
        <v>提升自身命中率16%,攻击力10%</v>
      </c>
      <c r="D255">
        <f>VLOOKUP(被动技能!J257,对应表!R:S,2,FALSE)</f>
        <v>1</v>
      </c>
      <c r="E255" t="str">
        <f>被动技能!K257</f>
        <v>20252:100:1:0</v>
      </c>
    </row>
    <row r="256" spans="1:5" x14ac:dyDescent="0.15">
      <c r="A256">
        <f>被动技能!G258</f>
        <v>253</v>
      </c>
      <c r="B256" t="str">
        <f>被动技能!H258</f>
        <v>冷静</v>
      </c>
      <c r="C256" t="str">
        <f>被动技能!I258</f>
        <v>提升自身命中率17%,攻击力10%</v>
      </c>
      <c r="D256">
        <f>VLOOKUP(被动技能!J258,对应表!R:S,2,FALSE)</f>
        <v>1</v>
      </c>
      <c r="E256" t="str">
        <f>被动技能!K258</f>
        <v>20253:100:1:0</v>
      </c>
    </row>
    <row r="257" spans="1:5" x14ac:dyDescent="0.15">
      <c r="A257">
        <f>被动技能!G259</f>
        <v>254</v>
      </c>
      <c r="B257" t="str">
        <f>被动技能!H259</f>
        <v>冷静</v>
      </c>
      <c r="C257" t="str">
        <f>被动技能!I259</f>
        <v>提升自身命中率18%,攻击力10%</v>
      </c>
      <c r="D257">
        <f>VLOOKUP(被动技能!J259,对应表!R:S,2,FALSE)</f>
        <v>1</v>
      </c>
      <c r="E257" t="str">
        <f>被动技能!K259</f>
        <v>20254:100:1:0</v>
      </c>
    </row>
    <row r="258" spans="1:5" x14ac:dyDescent="0.15">
      <c r="A258">
        <f>被动技能!G260</f>
        <v>255</v>
      </c>
      <c r="B258" t="str">
        <f>被动技能!H260</f>
        <v>冷静</v>
      </c>
      <c r="C258" t="str">
        <f>被动技能!I260</f>
        <v>提升自身命中率19%,攻击力10%</v>
      </c>
      <c r="D258">
        <f>VLOOKUP(被动技能!J260,对应表!R:S,2,FALSE)</f>
        <v>1</v>
      </c>
      <c r="E258" t="str">
        <f>被动技能!K260</f>
        <v>20255:100:1:0</v>
      </c>
    </row>
    <row r="259" spans="1:5" x14ac:dyDescent="0.15">
      <c r="A259">
        <f>被动技能!G261</f>
        <v>256</v>
      </c>
      <c r="B259" t="str">
        <f>被动技能!H261</f>
        <v>冷静</v>
      </c>
      <c r="C259" t="str">
        <f>被动技能!I261</f>
        <v>提升自身命中率20%,攻击力10%</v>
      </c>
      <c r="D259">
        <f>VLOOKUP(被动技能!J261,对应表!R:S,2,FALSE)</f>
        <v>1</v>
      </c>
      <c r="E259" t="str">
        <f>被动技能!K261</f>
        <v>20256:100:1:0</v>
      </c>
    </row>
    <row r="260" spans="1:5" x14ac:dyDescent="0.15">
      <c r="A260">
        <f>被动技能!G262</f>
        <v>257</v>
      </c>
      <c r="B260" t="str">
        <f>被动技能!H262</f>
        <v>冷静</v>
      </c>
      <c r="C260" t="str">
        <f>被动技能!I262</f>
        <v>提升自身命中率21%,攻击力10%</v>
      </c>
      <c r="D260">
        <f>VLOOKUP(被动技能!J262,对应表!R:S,2,FALSE)</f>
        <v>1</v>
      </c>
      <c r="E260" t="str">
        <f>被动技能!K262</f>
        <v>20257:100:1:0</v>
      </c>
    </row>
    <row r="261" spans="1:5" x14ac:dyDescent="0.15">
      <c r="A261">
        <f>被动技能!G263</f>
        <v>258</v>
      </c>
      <c r="B261" t="str">
        <f>被动技能!H263</f>
        <v>冷静</v>
      </c>
      <c r="C261" t="str">
        <f>被动技能!I263</f>
        <v>提升自身命中率22%,攻击力10%</v>
      </c>
      <c r="D261">
        <f>VLOOKUP(被动技能!J263,对应表!R:S,2,FALSE)</f>
        <v>1</v>
      </c>
      <c r="E261" t="str">
        <f>被动技能!K263</f>
        <v>20258:100:1:0</v>
      </c>
    </row>
    <row r="262" spans="1:5" x14ac:dyDescent="0.15">
      <c r="A262">
        <f>被动技能!G264</f>
        <v>259</v>
      </c>
      <c r="B262" t="str">
        <f>被动技能!H264</f>
        <v>冷静</v>
      </c>
      <c r="C262" t="str">
        <f>被动技能!I264</f>
        <v>提升自身命中率23%,攻击力10%</v>
      </c>
      <c r="D262">
        <f>VLOOKUP(被动技能!J264,对应表!R:S,2,FALSE)</f>
        <v>1</v>
      </c>
      <c r="E262" t="str">
        <f>被动技能!K264</f>
        <v>20259:100:1:0</v>
      </c>
    </row>
    <row r="263" spans="1:5" x14ac:dyDescent="0.15">
      <c r="A263">
        <f>被动技能!G265</f>
        <v>260</v>
      </c>
      <c r="B263" t="str">
        <f>被动技能!H265</f>
        <v>冷静</v>
      </c>
      <c r="C263" t="str">
        <f>被动技能!I265</f>
        <v>提升自身命中率24%,攻击力10%</v>
      </c>
      <c r="D263">
        <f>VLOOKUP(被动技能!J265,对应表!R:S,2,FALSE)</f>
        <v>1</v>
      </c>
      <c r="E263" t="str">
        <f>被动技能!K265</f>
        <v>20260:100:1:0</v>
      </c>
    </row>
    <row r="264" spans="1:5" x14ac:dyDescent="0.15">
      <c r="A264">
        <f>被动技能!G266</f>
        <v>261</v>
      </c>
      <c r="B264" t="str">
        <f>被动技能!H266</f>
        <v>鼓舞</v>
      </c>
      <c r="C264" t="str">
        <f>被动技能!I266</f>
        <v>提升自身怒气最大值10,并提升初始怒气10</v>
      </c>
      <c r="D264">
        <f>VLOOKUP(被动技能!J266,对应表!R:S,2,FALSE)</f>
        <v>1</v>
      </c>
      <c r="E264" t="str">
        <f>被动技能!K266</f>
        <v>20261:100:1:0</v>
      </c>
    </row>
    <row r="265" spans="1:5" x14ac:dyDescent="0.15">
      <c r="A265">
        <f>被动技能!G267</f>
        <v>262</v>
      </c>
      <c r="B265" t="str">
        <f>被动技能!H267</f>
        <v>鼓舞</v>
      </c>
      <c r="C265" t="str">
        <f>被动技能!I267</f>
        <v>提升自身怒气最大值10,并提升初始怒气15</v>
      </c>
      <c r="D265">
        <f>VLOOKUP(被动技能!J267,对应表!R:S,2,FALSE)</f>
        <v>1</v>
      </c>
      <c r="E265" t="str">
        <f>被动技能!K267</f>
        <v>20262:100:1:0</v>
      </c>
    </row>
    <row r="266" spans="1:5" x14ac:dyDescent="0.15">
      <c r="A266">
        <f>被动技能!G268</f>
        <v>263</v>
      </c>
      <c r="B266" t="str">
        <f>被动技能!H268</f>
        <v>鼓舞</v>
      </c>
      <c r="C266" t="str">
        <f>被动技能!I268</f>
        <v>提升自身怒气最大值20,并提升初始怒气15</v>
      </c>
      <c r="D266">
        <f>VLOOKUP(被动技能!J268,对应表!R:S,2,FALSE)</f>
        <v>1</v>
      </c>
      <c r="E266" t="str">
        <f>被动技能!K268</f>
        <v>20263:100:1:0</v>
      </c>
    </row>
    <row r="267" spans="1:5" x14ac:dyDescent="0.15">
      <c r="A267">
        <f>被动技能!G269</f>
        <v>264</v>
      </c>
      <c r="B267" t="str">
        <f>被动技能!H269</f>
        <v>鼓舞</v>
      </c>
      <c r="C267" t="str">
        <f>被动技能!I269</f>
        <v>提升自身怒气最大值20,并提升初始怒气20</v>
      </c>
      <c r="D267">
        <f>VLOOKUP(被动技能!J269,对应表!R:S,2,FALSE)</f>
        <v>1</v>
      </c>
      <c r="E267" t="str">
        <f>被动技能!K269</f>
        <v>20264:100:1:0</v>
      </c>
    </row>
    <row r="268" spans="1:5" x14ac:dyDescent="0.15">
      <c r="A268">
        <f>被动技能!G270</f>
        <v>265</v>
      </c>
      <c r="B268" t="str">
        <f>被动技能!H270</f>
        <v>鼓舞</v>
      </c>
      <c r="C268" t="str">
        <f>被动技能!I270</f>
        <v>提升自身怒气最大值30,并提升初始怒气20</v>
      </c>
      <c r="D268">
        <f>VLOOKUP(被动技能!J270,对应表!R:S,2,FALSE)</f>
        <v>1</v>
      </c>
      <c r="E268" t="str">
        <f>被动技能!K270</f>
        <v>20265:100:1:0</v>
      </c>
    </row>
    <row r="269" spans="1:5" x14ac:dyDescent="0.15">
      <c r="A269">
        <f>被动技能!G271</f>
        <v>266</v>
      </c>
      <c r="B269" t="str">
        <f>被动技能!H271</f>
        <v>鼓舞</v>
      </c>
      <c r="C269" t="str">
        <f>被动技能!I271</f>
        <v>提升自身怒气最大值30,并提升初始怒气25</v>
      </c>
      <c r="D269">
        <f>VLOOKUP(被动技能!J271,对应表!R:S,2,FALSE)</f>
        <v>1</v>
      </c>
      <c r="E269" t="str">
        <f>被动技能!K271</f>
        <v>20266:100:1:0</v>
      </c>
    </row>
    <row r="270" spans="1:5" x14ac:dyDescent="0.15">
      <c r="A270">
        <f>被动技能!G272</f>
        <v>267</v>
      </c>
      <c r="B270" t="str">
        <f>被动技能!H272</f>
        <v>鼓舞</v>
      </c>
      <c r="C270" t="str">
        <f>被动技能!I272</f>
        <v>提升自身怒气最大值40,并提升初始怒气25</v>
      </c>
      <c r="D270">
        <f>VLOOKUP(被动技能!J272,对应表!R:S,2,FALSE)</f>
        <v>1</v>
      </c>
      <c r="E270" t="str">
        <f>被动技能!K272</f>
        <v>20267:100:1:0</v>
      </c>
    </row>
    <row r="271" spans="1:5" x14ac:dyDescent="0.15">
      <c r="A271">
        <f>被动技能!G273</f>
        <v>268</v>
      </c>
      <c r="B271" t="str">
        <f>被动技能!H273</f>
        <v>鼓舞</v>
      </c>
      <c r="C271" t="str">
        <f>被动技能!I273</f>
        <v>提升自身怒气最大值40,并提升初始怒气30</v>
      </c>
      <c r="D271">
        <f>VLOOKUP(被动技能!J273,对应表!R:S,2,FALSE)</f>
        <v>1</v>
      </c>
      <c r="E271" t="str">
        <f>被动技能!K273</f>
        <v>20268:100:1:0</v>
      </c>
    </row>
    <row r="272" spans="1:5" x14ac:dyDescent="0.15">
      <c r="A272">
        <f>被动技能!G274</f>
        <v>269</v>
      </c>
      <c r="B272" t="str">
        <f>被动技能!H274</f>
        <v>鼓舞</v>
      </c>
      <c r="C272" t="str">
        <f>被动技能!I274</f>
        <v>提升自身怒气最大值50,并提升初始怒气30</v>
      </c>
      <c r="D272">
        <f>VLOOKUP(被动技能!J274,对应表!R:S,2,FALSE)</f>
        <v>1</v>
      </c>
      <c r="E272" t="str">
        <f>被动技能!K274</f>
        <v>20269:100:1:0</v>
      </c>
    </row>
    <row r="273" spans="1:5" x14ac:dyDescent="0.15">
      <c r="A273">
        <f>被动技能!G275</f>
        <v>270</v>
      </c>
      <c r="B273" t="str">
        <f>被动技能!H275</f>
        <v>鼓舞</v>
      </c>
      <c r="C273" t="str">
        <f>被动技能!I275</f>
        <v>提升自身怒气最大值50,并提升初始怒气35</v>
      </c>
      <c r="D273">
        <f>VLOOKUP(被动技能!J275,对应表!R:S,2,FALSE)</f>
        <v>1</v>
      </c>
      <c r="E273" t="str">
        <f>被动技能!K275</f>
        <v>20270:100:1:0</v>
      </c>
    </row>
    <row r="274" spans="1:5" x14ac:dyDescent="0.15">
      <c r="A274">
        <f>被动技能!G276</f>
        <v>271</v>
      </c>
      <c r="B274" t="str">
        <f>被动技能!H276</f>
        <v>鼓舞</v>
      </c>
      <c r="C274" t="str">
        <f>被动技能!I276</f>
        <v>提升自身怒气最大值60,并提升初始怒气35</v>
      </c>
      <c r="D274">
        <f>VLOOKUP(被动技能!J276,对应表!R:S,2,FALSE)</f>
        <v>1</v>
      </c>
      <c r="E274" t="str">
        <f>被动技能!K276</f>
        <v>20271:100:1:0</v>
      </c>
    </row>
    <row r="275" spans="1:5" x14ac:dyDescent="0.15">
      <c r="A275">
        <f>被动技能!G277</f>
        <v>272</v>
      </c>
      <c r="B275" t="str">
        <f>被动技能!H277</f>
        <v>鼓舞</v>
      </c>
      <c r="C275" t="str">
        <f>被动技能!I277</f>
        <v>提升自身怒气最大值60,并提升初始怒气40</v>
      </c>
      <c r="D275">
        <f>VLOOKUP(被动技能!J277,对应表!R:S,2,FALSE)</f>
        <v>1</v>
      </c>
      <c r="E275" t="str">
        <f>被动技能!K277</f>
        <v>20272:100:1:0</v>
      </c>
    </row>
    <row r="276" spans="1:5" x14ac:dyDescent="0.15">
      <c r="A276">
        <f>被动技能!G278</f>
        <v>273</v>
      </c>
      <c r="B276" t="str">
        <f>被动技能!H278</f>
        <v>鼓舞</v>
      </c>
      <c r="C276" t="str">
        <f>被动技能!I278</f>
        <v>提升自身怒气最大值70,并提升初始怒气40</v>
      </c>
      <c r="D276">
        <f>VLOOKUP(被动技能!J278,对应表!R:S,2,FALSE)</f>
        <v>1</v>
      </c>
      <c r="E276" t="str">
        <f>被动技能!K278</f>
        <v>20273:100:1:0</v>
      </c>
    </row>
    <row r="277" spans="1:5" x14ac:dyDescent="0.15">
      <c r="A277">
        <f>被动技能!G279</f>
        <v>274</v>
      </c>
      <c r="B277" t="str">
        <f>被动技能!H279</f>
        <v>鼓舞</v>
      </c>
      <c r="C277" t="str">
        <f>被动技能!I279</f>
        <v>提升自身怒气最大值70,并提升初始怒气45</v>
      </c>
      <c r="D277">
        <f>VLOOKUP(被动技能!J279,对应表!R:S,2,FALSE)</f>
        <v>1</v>
      </c>
      <c r="E277" t="str">
        <f>被动技能!K279</f>
        <v>20274:100:1:0</v>
      </c>
    </row>
    <row r="278" spans="1:5" x14ac:dyDescent="0.15">
      <c r="A278">
        <f>被动技能!G280</f>
        <v>275</v>
      </c>
      <c r="B278" t="str">
        <f>被动技能!H280</f>
        <v>鼓舞</v>
      </c>
      <c r="C278" t="str">
        <f>被动技能!I280</f>
        <v>提升自身怒气最大值80,并提升初始怒气45</v>
      </c>
      <c r="D278">
        <f>VLOOKUP(被动技能!J280,对应表!R:S,2,FALSE)</f>
        <v>1</v>
      </c>
      <c r="E278" t="str">
        <f>被动技能!K280</f>
        <v>20275:100:1:0</v>
      </c>
    </row>
    <row r="279" spans="1:5" x14ac:dyDescent="0.15">
      <c r="A279">
        <f>被动技能!G281</f>
        <v>276</v>
      </c>
      <c r="B279" t="str">
        <f>被动技能!H281</f>
        <v>鼓舞</v>
      </c>
      <c r="C279" t="str">
        <f>被动技能!I281</f>
        <v>提升自身怒气最大值80,并提升初始怒气50</v>
      </c>
      <c r="D279">
        <f>VLOOKUP(被动技能!J281,对应表!R:S,2,FALSE)</f>
        <v>1</v>
      </c>
      <c r="E279" t="str">
        <f>被动技能!K281</f>
        <v>20276:100:1:0</v>
      </c>
    </row>
    <row r="280" spans="1:5" x14ac:dyDescent="0.15">
      <c r="A280">
        <f>被动技能!G282</f>
        <v>277</v>
      </c>
      <c r="B280" t="str">
        <f>被动技能!H282</f>
        <v>鼓舞</v>
      </c>
      <c r="C280" t="str">
        <f>被动技能!I282</f>
        <v>提升自身怒气最大值90,并提升初始怒气50</v>
      </c>
      <c r="D280">
        <f>VLOOKUP(被动技能!J282,对应表!R:S,2,FALSE)</f>
        <v>1</v>
      </c>
      <c r="E280" t="str">
        <f>被动技能!K282</f>
        <v>20277:100:1:0</v>
      </c>
    </row>
    <row r="281" spans="1:5" x14ac:dyDescent="0.15">
      <c r="A281">
        <f>被动技能!G283</f>
        <v>278</v>
      </c>
      <c r="B281" t="str">
        <f>被动技能!H283</f>
        <v>鼓舞</v>
      </c>
      <c r="C281" t="str">
        <f>被动技能!I283</f>
        <v>提升自身怒气最大值90,并提升初始怒气55</v>
      </c>
      <c r="D281">
        <f>VLOOKUP(被动技能!J283,对应表!R:S,2,FALSE)</f>
        <v>1</v>
      </c>
      <c r="E281" t="str">
        <f>被动技能!K283</f>
        <v>20278:100:1:0</v>
      </c>
    </row>
    <row r="282" spans="1:5" x14ac:dyDescent="0.15">
      <c r="A282">
        <f>被动技能!G284</f>
        <v>279</v>
      </c>
      <c r="B282" t="str">
        <f>被动技能!H284</f>
        <v>鼓舞</v>
      </c>
      <c r="C282" t="str">
        <f>被动技能!I284</f>
        <v>提升自身怒气最大值100,并提升初始怒气55</v>
      </c>
      <c r="D282">
        <f>VLOOKUP(被动技能!J284,对应表!R:S,2,FALSE)</f>
        <v>1</v>
      </c>
      <c r="E282" t="str">
        <f>被动技能!K284</f>
        <v>20279:100:1:0</v>
      </c>
    </row>
    <row r="283" spans="1:5" x14ac:dyDescent="0.15">
      <c r="A283">
        <f>被动技能!G285</f>
        <v>280</v>
      </c>
      <c r="B283" t="str">
        <f>被动技能!H285</f>
        <v>鼓舞</v>
      </c>
      <c r="C283" t="str">
        <f>被动技能!I285</f>
        <v>提升自身怒气最大值100,并提升初始怒气60</v>
      </c>
      <c r="D283">
        <f>VLOOKUP(被动技能!J285,对应表!R:S,2,FALSE)</f>
        <v>1</v>
      </c>
      <c r="E283" t="str">
        <f>被动技能!K285</f>
        <v>20280:100:1:0</v>
      </c>
    </row>
    <row r="284" spans="1:5" x14ac:dyDescent="0.15">
      <c r="A284">
        <f>被动技能!G286</f>
        <v>281</v>
      </c>
      <c r="B284" t="str">
        <f>被动技能!H286</f>
        <v>刚烈</v>
      </c>
      <c r="C284" t="str">
        <f>被动技能!I286</f>
        <v>自身反击率提升10%</v>
      </c>
      <c r="D284">
        <f>VLOOKUP(被动技能!J286,对应表!R:S,2,FALSE)</f>
        <v>1</v>
      </c>
      <c r="E284" t="str">
        <f>被动技能!K286</f>
        <v>20281:100:1:0</v>
      </c>
    </row>
    <row r="285" spans="1:5" x14ac:dyDescent="0.15">
      <c r="A285">
        <f>被动技能!G287</f>
        <v>282</v>
      </c>
      <c r="B285" t="str">
        <f>被动技能!H287</f>
        <v>刚烈</v>
      </c>
      <c r="C285" t="str">
        <f>被动技能!I287</f>
        <v>自身反击率提升11%</v>
      </c>
      <c r="D285">
        <f>VLOOKUP(被动技能!J287,对应表!R:S,2,FALSE)</f>
        <v>1</v>
      </c>
      <c r="E285" t="str">
        <f>被动技能!K287</f>
        <v>20282:100:1:0</v>
      </c>
    </row>
    <row r="286" spans="1:5" x14ac:dyDescent="0.15">
      <c r="A286">
        <f>被动技能!G288</f>
        <v>283</v>
      </c>
      <c r="B286" t="str">
        <f>被动技能!H288</f>
        <v>刚烈</v>
      </c>
      <c r="C286" t="str">
        <f>被动技能!I288</f>
        <v>自身反击率提升12%</v>
      </c>
      <c r="D286">
        <f>VLOOKUP(被动技能!J288,对应表!R:S,2,FALSE)</f>
        <v>1</v>
      </c>
      <c r="E286" t="str">
        <f>被动技能!K288</f>
        <v>20283:100:1:0</v>
      </c>
    </row>
    <row r="287" spans="1:5" x14ac:dyDescent="0.15">
      <c r="A287">
        <f>被动技能!G289</f>
        <v>284</v>
      </c>
      <c r="B287" t="str">
        <f>被动技能!H289</f>
        <v>刚烈</v>
      </c>
      <c r="C287" t="str">
        <f>被动技能!I289</f>
        <v>自身反击率提升13%</v>
      </c>
      <c r="D287">
        <f>VLOOKUP(被动技能!J289,对应表!R:S,2,FALSE)</f>
        <v>1</v>
      </c>
      <c r="E287" t="str">
        <f>被动技能!K289</f>
        <v>20284:100:1:0</v>
      </c>
    </row>
    <row r="288" spans="1:5" x14ac:dyDescent="0.15">
      <c r="A288">
        <f>被动技能!G290</f>
        <v>285</v>
      </c>
      <c r="B288" t="str">
        <f>被动技能!H290</f>
        <v>刚烈</v>
      </c>
      <c r="C288" t="str">
        <f>被动技能!I290</f>
        <v>自身反击率提升14%</v>
      </c>
      <c r="D288">
        <f>VLOOKUP(被动技能!J290,对应表!R:S,2,FALSE)</f>
        <v>1</v>
      </c>
      <c r="E288" t="str">
        <f>被动技能!K290</f>
        <v>20285:100:1:0</v>
      </c>
    </row>
    <row r="289" spans="1:5" x14ac:dyDescent="0.15">
      <c r="A289">
        <f>被动技能!G291</f>
        <v>286</v>
      </c>
      <c r="B289" t="str">
        <f>被动技能!H291</f>
        <v>刚烈</v>
      </c>
      <c r="C289" t="str">
        <f>被动技能!I291</f>
        <v>自身反击率提升15%</v>
      </c>
      <c r="D289">
        <f>VLOOKUP(被动技能!J291,对应表!R:S,2,FALSE)</f>
        <v>1</v>
      </c>
      <c r="E289" t="str">
        <f>被动技能!K291</f>
        <v>20286:100:1:0</v>
      </c>
    </row>
    <row r="290" spans="1:5" x14ac:dyDescent="0.15">
      <c r="A290">
        <f>被动技能!G292</f>
        <v>287</v>
      </c>
      <c r="B290" t="str">
        <f>被动技能!H292</f>
        <v>刚烈</v>
      </c>
      <c r="C290" t="str">
        <f>被动技能!I292</f>
        <v>自身反击率提升16%</v>
      </c>
      <c r="D290">
        <f>VLOOKUP(被动技能!J292,对应表!R:S,2,FALSE)</f>
        <v>1</v>
      </c>
      <c r="E290" t="str">
        <f>被动技能!K292</f>
        <v>20287:100:1:0</v>
      </c>
    </row>
    <row r="291" spans="1:5" x14ac:dyDescent="0.15">
      <c r="A291">
        <f>被动技能!G293</f>
        <v>288</v>
      </c>
      <c r="B291" t="str">
        <f>被动技能!H293</f>
        <v>刚烈</v>
      </c>
      <c r="C291" t="str">
        <f>被动技能!I293</f>
        <v>自身反击率提升17%</v>
      </c>
      <c r="D291">
        <f>VLOOKUP(被动技能!J293,对应表!R:S,2,FALSE)</f>
        <v>1</v>
      </c>
      <c r="E291" t="str">
        <f>被动技能!K293</f>
        <v>20288:100:1:0</v>
      </c>
    </row>
    <row r="292" spans="1:5" x14ac:dyDescent="0.15">
      <c r="A292">
        <f>被动技能!G294</f>
        <v>289</v>
      </c>
      <c r="B292" t="str">
        <f>被动技能!H294</f>
        <v>刚烈</v>
      </c>
      <c r="C292" t="str">
        <f>被动技能!I294</f>
        <v>自身反击率提升18%</v>
      </c>
      <c r="D292">
        <f>VLOOKUP(被动技能!J294,对应表!R:S,2,FALSE)</f>
        <v>1</v>
      </c>
      <c r="E292" t="str">
        <f>被动技能!K294</f>
        <v>20289:100:1:0</v>
      </c>
    </row>
    <row r="293" spans="1:5" x14ac:dyDescent="0.15">
      <c r="A293">
        <f>被动技能!G295</f>
        <v>290</v>
      </c>
      <c r="B293" t="str">
        <f>被动技能!H295</f>
        <v>刚烈</v>
      </c>
      <c r="C293" t="str">
        <f>被动技能!I295</f>
        <v>自身反击率提升19%</v>
      </c>
      <c r="D293">
        <f>VLOOKUP(被动技能!J295,对应表!R:S,2,FALSE)</f>
        <v>1</v>
      </c>
      <c r="E293" t="str">
        <f>被动技能!K295</f>
        <v>20290:100:1:0</v>
      </c>
    </row>
    <row r="294" spans="1:5" x14ac:dyDescent="0.15">
      <c r="A294">
        <f>被动技能!G296</f>
        <v>291</v>
      </c>
      <c r="B294" t="str">
        <f>被动技能!H296</f>
        <v>刚烈</v>
      </c>
      <c r="C294" t="str">
        <f>被动技能!I296</f>
        <v>自身反击率提升20%</v>
      </c>
      <c r="D294">
        <f>VLOOKUP(被动技能!J296,对应表!R:S,2,FALSE)</f>
        <v>1</v>
      </c>
      <c r="E294" t="str">
        <f>被动技能!K296</f>
        <v>20291:100:1:0</v>
      </c>
    </row>
    <row r="295" spans="1:5" x14ac:dyDescent="0.15">
      <c r="A295">
        <f>被动技能!G297</f>
        <v>292</v>
      </c>
      <c r="B295" t="str">
        <f>被动技能!H297</f>
        <v>刚烈</v>
      </c>
      <c r="C295" t="str">
        <f>被动技能!I297</f>
        <v>自身反击率提升21%</v>
      </c>
      <c r="D295">
        <f>VLOOKUP(被动技能!J297,对应表!R:S,2,FALSE)</f>
        <v>1</v>
      </c>
      <c r="E295" t="str">
        <f>被动技能!K297</f>
        <v>20292:100:1:0</v>
      </c>
    </row>
    <row r="296" spans="1:5" x14ac:dyDescent="0.15">
      <c r="A296">
        <f>被动技能!G298</f>
        <v>293</v>
      </c>
      <c r="B296" t="str">
        <f>被动技能!H298</f>
        <v>刚烈</v>
      </c>
      <c r="C296" t="str">
        <f>被动技能!I298</f>
        <v>自身反击率提升22%</v>
      </c>
      <c r="D296">
        <f>VLOOKUP(被动技能!J298,对应表!R:S,2,FALSE)</f>
        <v>1</v>
      </c>
      <c r="E296" t="str">
        <f>被动技能!K298</f>
        <v>20293:100:1:0</v>
      </c>
    </row>
    <row r="297" spans="1:5" x14ac:dyDescent="0.15">
      <c r="A297">
        <f>被动技能!G299</f>
        <v>294</v>
      </c>
      <c r="B297" t="str">
        <f>被动技能!H299</f>
        <v>刚烈</v>
      </c>
      <c r="C297" t="str">
        <f>被动技能!I299</f>
        <v>自身反击率提升23%</v>
      </c>
      <c r="D297">
        <f>VLOOKUP(被动技能!J299,对应表!R:S,2,FALSE)</f>
        <v>1</v>
      </c>
      <c r="E297" t="str">
        <f>被动技能!K299</f>
        <v>20294:100:1:0</v>
      </c>
    </row>
    <row r="298" spans="1:5" x14ac:dyDescent="0.15">
      <c r="A298">
        <f>被动技能!G300</f>
        <v>295</v>
      </c>
      <c r="B298" t="str">
        <f>被动技能!H300</f>
        <v>刚烈</v>
      </c>
      <c r="C298" t="str">
        <f>被动技能!I300</f>
        <v>自身反击率提升24%</v>
      </c>
      <c r="D298">
        <f>VLOOKUP(被动技能!J300,对应表!R:S,2,FALSE)</f>
        <v>1</v>
      </c>
      <c r="E298" t="str">
        <f>被动技能!K300</f>
        <v>20295:100:1:0</v>
      </c>
    </row>
    <row r="299" spans="1:5" x14ac:dyDescent="0.15">
      <c r="A299">
        <f>被动技能!G301</f>
        <v>296</v>
      </c>
      <c r="B299" t="str">
        <f>被动技能!H301</f>
        <v>刚烈</v>
      </c>
      <c r="C299" t="str">
        <f>被动技能!I301</f>
        <v>自身反击率提升25%</v>
      </c>
      <c r="D299">
        <f>VLOOKUP(被动技能!J301,对应表!R:S,2,FALSE)</f>
        <v>1</v>
      </c>
      <c r="E299" t="str">
        <f>被动技能!K301</f>
        <v>20296:100:1:0</v>
      </c>
    </row>
    <row r="300" spans="1:5" x14ac:dyDescent="0.15">
      <c r="A300">
        <f>被动技能!G302</f>
        <v>297</v>
      </c>
      <c r="B300" t="str">
        <f>被动技能!H302</f>
        <v>刚烈</v>
      </c>
      <c r="C300" t="str">
        <f>被动技能!I302</f>
        <v>自身反击率提升26%</v>
      </c>
      <c r="D300">
        <f>VLOOKUP(被动技能!J302,对应表!R:S,2,FALSE)</f>
        <v>1</v>
      </c>
      <c r="E300" t="str">
        <f>被动技能!K302</f>
        <v>20297:100:1:0</v>
      </c>
    </row>
    <row r="301" spans="1:5" x14ac:dyDescent="0.15">
      <c r="A301">
        <f>被动技能!G303</f>
        <v>298</v>
      </c>
      <c r="B301" t="str">
        <f>被动技能!H303</f>
        <v>刚烈</v>
      </c>
      <c r="C301" t="str">
        <f>被动技能!I303</f>
        <v>自身反击率提升27%</v>
      </c>
      <c r="D301">
        <f>VLOOKUP(被动技能!J303,对应表!R:S,2,FALSE)</f>
        <v>1</v>
      </c>
      <c r="E301" t="str">
        <f>被动技能!K303</f>
        <v>20298:100:1:0</v>
      </c>
    </row>
    <row r="302" spans="1:5" x14ac:dyDescent="0.15">
      <c r="A302">
        <f>被动技能!G304</f>
        <v>299</v>
      </c>
      <c r="B302" t="str">
        <f>被动技能!H304</f>
        <v>刚烈</v>
      </c>
      <c r="C302" t="str">
        <f>被动技能!I304</f>
        <v>自身反击率提升28%</v>
      </c>
      <c r="D302">
        <f>VLOOKUP(被动技能!J304,对应表!R:S,2,FALSE)</f>
        <v>1</v>
      </c>
      <c r="E302" t="str">
        <f>被动技能!K304</f>
        <v>20299:100:1:0</v>
      </c>
    </row>
    <row r="303" spans="1:5" x14ac:dyDescent="0.15">
      <c r="A303">
        <f>被动技能!G305</f>
        <v>300</v>
      </c>
      <c r="B303" t="str">
        <f>被动技能!H305</f>
        <v>刚烈</v>
      </c>
      <c r="C303" t="str">
        <f>被动技能!I305</f>
        <v>自身反击率提升29%</v>
      </c>
      <c r="D303">
        <f>VLOOKUP(被动技能!J305,对应表!R:S,2,FALSE)</f>
        <v>1</v>
      </c>
      <c r="E303" t="str">
        <f>被动技能!K305</f>
        <v>20300:100:1:0</v>
      </c>
    </row>
    <row r="304" spans="1:5" x14ac:dyDescent="0.15">
      <c r="A304">
        <f>被动技能!G306</f>
        <v>301</v>
      </c>
      <c r="B304" t="str">
        <f>被动技能!H306</f>
        <v>祝福小</v>
      </c>
      <c r="C304" t="str">
        <f>被动技能!I306</f>
        <v>己方全体增加血量最大值48</v>
      </c>
      <c r="D304">
        <f>VLOOKUP(被动技能!J306,对应表!R:S,2,FALSE)</f>
        <v>1</v>
      </c>
      <c r="E304" t="str">
        <f>被动技能!K306</f>
        <v>20301:100:3:9</v>
      </c>
    </row>
    <row r="305" spans="1:5" x14ac:dyDescent="0.15">
      <c r="A305">
        <f>被动技能!G307</f>
        <v>302</v>
      </c>
      <c r="B305" t="str">
        <f>被动技能!H307</f>
        <v>祝福小</v>
      </c>
      <c r="C305" t="str">
        <f>被动技能!I307</f>
        <v>己方全体增加血量最大值71</v>
      </c>
      <c r="D305">
        <f>VLOOKUP(被动技能!J307,对应表!R:S,2,FALSE)</f>
        <v>1</v>
      </c>
      <c r="E305" t="str">
        <f>被动技能!K307</f>
        <v>20302:100:3:9</v>
      </c>
    </row>
    <row r="306" spans="1:5" x14ac:dyDescent="0.15">
      <c r="A306">
        <f>被动技能!G308</f>
        <v>303</v>
      </c>
      <c r="B306" t="str">
        <f>被动技能!H308</f>
        <v>祝福小</v>
      </c>
      <c r="C306" t="str">
        <f>被动技能!I308</f>
        <v>己方全体增加血量最大值94</v>
      </c>
      <c r="D306">
        <f>VLOOKUP(被动技能!J308,对应表!R:S,2,FALSE)</f>
        <v>1</v>
      </c>
      <c r="E306" t="str">
        <f>被动技能!K308</f>
        <v>20303:100:3:9</v>
      </c>
    </row>
    <row r="307" spans="1:5" x14ac:dyDescent="0.15">
      <c r="A307">
        <f>被动技能!G309</f>
        <v>304</v>
      </c>
      <c r="B307" t="str">
        <f>被动技能!H309</f>
        <v>祝福小</v>
      </c>
      <c r="C307" t="str">
        <f>被动技能!I309</f>
        <v>己方全体增加血量最大值117</v>
      </c>
      <c r="D307">
        <f>VLOOKUP(被动技能!J309,对应表!R:S,2,FALSE)</f>
        <v>1</v>
      </c>
      <c r="E307" t="str">
        <f>被动技能!K309</f>
        <v>20304:100:3:9</v>
      </c>
    </row>
    <row r="308" spans="1:5" x14ac:dyDescent="0.15">
      <c r="A308">
        <f>被动技能!G310</f>
        <v>305</v>
      </c>
      <c r="B308" t="str">
        <f>被动技能!H310</f>
        <v>祝福小</v>
      </c>
      <c r="C308" t="str">
        <f>被动技能!I310</f>
        <v>己方全体增加血量最大值144</v>
      </c>
      <c r="D308">
        <f>VLOOKUP(被动技能!J310,对应表!R:S,2,FALSE)</f>
        <v>1</v>
      </c>
      <c r="E308" t="str">
        <f>被动技能!K310</f>
        <v>20305:100:3:9</v>
      </c>
    </row>
    <row r="309" spans="1:5" x14ac:dyDescent="0.15">
      <c r="A309">
        <f>被动技能!G311</f>
        <v>306</v>
      </c>
      <c r="B309" t="str">
        <f>被动技能!H311</f>
        <v>祝福小</v>
      </c>
      <c r="C309" t="str">
        <f>被动技能!I311</f>
        <v>己方全体增加血量最大值178</v>
      </c>
      <c r="D309">
        <f>VLOOKUP(被动技能!J311,对应表!R:S,2,FALSE)</f>
        <v>1</v>
      </c>
      <c r="E309" t="str">
        <f>被动技能!K311</f>
        <v>20306:100:3:9</v>
      </c>
    </row>
    <row r="310" spans="1:5" x14ac:dyDescent="0.15">
      <c r="A310">
        <f>被动技能!G312</f>
        <v>307</v>
      </c>
      <c r="B310" t="str">
        <f>被动技能!H312</f>
        <v>祝福小</v>
      </c>
      <c r="C310" t="str">
        <f>被动技能!I312</f>
        <v>己方全体增加血量最大值219</v>
      </c>
      <c r="D310">
        <f>VLOOKUP(被动技能!J312,对应表!R:S,2,FALSE)</f>
        <v>1</v>
      </c>
      <c r="E310" t="str">
        <f>被动技能!K312</f>
        <v>20307:100:3:9</v>
      </c>
    </row>
    <row r="311" spans="1:5" x14ac:dyDescent="0.15">
      <c r="A311">
        <f>被动技能!G313</f>
        <v>308</v>
      </c>
      <c r="B311" t="str">
        <f>被动技能!H313</f>
        <v>祝福小</v>
      </c>
      <c r="C311" t="str">
        <f>被动技能!I313</f>
        <v>己方全体增加血量最大值270</v>
      </c>
      <c r="D311">
        <f>VLOOKUP(被动技能!J313,对应表!R:S,2,FALSE)</f>
        <v>1</v>
      </c>
      <c r="E311" t="str">
        <f>被动技能!K313</f>
        <v>20308:100:3:9</v>
      </c>
    </row>
    <row r="312" spans="1:5" x14ac:dyDescent="0.15">
      <c r="A312">
        <f>被动技能!G314</f>
        <v>309</v>
      </c>
      <c r="B312" t="str">
        <f>被动技能!H314</f>
        <v>祝福小</v>
      </c>
      <c r="C312" t="str">
        <f>被动技能!I314</f>
        <v>己方全体增加血量最大值332</v>
      </c>
      <c r="D312">
        <f>VLOOKUP(被动技能!J314,对应表!R:S,2,FALSE)</f>
        <v>1</v>
      </c>
      <c r="E312" t="str">
        <f>被动技能!K314</f>
        <v>20309:100:3:9</v>
      </c>
    </row>
    <row r="313" spans="1:5" x14ac:dyDescent="0.15">
      <c r="A313">
        <f>被动技能!G315</f>
        <v>310</v>
      </c>
      <c r="B313" t="str">
        <f>被动技能!H315</f>
        <v>祝福小</v>
      </c>
      <c r="C313" t="str">
        <f>被动技能!I315</f>
        <v>己方全体增加血量最大值409</v>
      </c>
      <c r="D313">
        <f>VLOOKUP(被动技能!J315,对应表!R:S,2,FALSE)</f>
        <v>1</v>
      </c>
      <c r="E313" t="str">
        <f>被动技能!K315</f>
        <v>20310:100:3:9</v>
      </c>
    </row>
    <row r="314" spans="1:5" x14ac:dyDescent="0.15">
      <c r="A314">
        <f>被动技能!G316</f>
        <v>311</v>
      </c>
      <c r="B314" t="str">
        <f>被动技能!H316</f>
        <v>祝福小</v>
      </c>
      <c r="C314" t="str">
        <f>被动技能!I316</f>
        <v>己方全体增加血量最大值504</v>
      </c>
      <c r="D314">
        <f>VLOOKUP(被动技能!J316,对应表!R:S,2,FALSE)</f>
        <v>1</v>
      </c>
      <c r="E314" t="str">
        <f>被动技能!K316</f>
        <v>20311:100:3:9</v>
      </c>
    </row>
    <row r="315" spans="1:5" x14ac:dyDescent="0.15">
      <c r="A315">
        <f>被动技能!G317</f>
        <v>312</v>
      </c>
      <c r="B315" t="str">
        <f>被动技能!H317</f>
        <v>祝福小</v>
      </c>
      <c r="C315" t="str">
        <f>被动技能!I317</f>
        <v>己方全体增加血量最大值621</v>
      </c>
      <c r="D315">
        <f>VLOOKUP(被动技能!J317,对应表!R:S,2,FALSE)</f>
        <v>1</v>
      </c>
      <c r="E315" t="str">
        <f>被动技能!K317</f>
        <v>20312:100:3:9</v>
      </c>
    </row>
    <row r="316" spans="1:5" x14ac:dyDescent="0.15">
      <c r="A316">
        <f>被动技能!G318</f>
        <v>313</v>
      </c>
      <c r="B316" t="str">
        <f>被动技能!H318</f>
        <v>祝福小</v>
      </c>
      <c r="C316" t="str">
        <f>被动技能!I318</f>
        <v>己方全体增加血量最大值765</v>
      </c>
      <c r="D316">
        <f>VLOOKUP(被动技能!J318,对应表!R:S,2,FALSE)</f>
        <v>1</v>
      </c>
      <c r="E316" t="str">
        <f>被动技能!K318</f>
        <v>20313:100:3:9</v>
      </c>
    </row>
    <row r="317" spans="1:5" x14ac:dyDescent="0.15">
      <c r="A317">
        <f>被动技能!G319</f>
        <v>314</v>
      </c>
      <c r="B317" t="str">
        <f>被动技能!H319</f>
        <v>祝福小</v>
      </c>
      <c r="C317" t="str">
        <f>被动技能!I319</f>
        <v>己方全体增加血量最大值941</v>
      </c>
      <c r="D317">
        <f>VLOOKUP(被动技能!J319,对应表!R:S,2,FALSE)</f>
        <v>1</v>
      </c>
      <c r="E317" t="str">
        <f>被动技能!K319</f>
        <v>20314:100:3:9</v>
      </c>
    </row>
    <row r="318" spans="1:5" x14ac:dyDescent="0.15">
      <c r="A318">
        <f>被动技能!G320</f>
        <v>315</v>
      </c>
      <c r="B318" t="str">
        <f>被动技能!H320</f>
        <v>祝福小</v>
      </c>
      <c r="C318" t="str">
        <f>被动技能!I320</f>
        <v>己方全体增加血量最大值1159</v>
      </c>
      <c r="D318">
        <f>VLOOKUP(被动技能!J320,对应表!R:S,2,FALSE)</f>
        <v>1</v>
      </c>
      <c r="E318" t="str">
        <f>被动技能!K320</f>
        <v>20315:100:3:9</v>
      </c>
    </row>
    <row r="319" spans="1:5" x14ac:dyDescent="0.15">
      <c r="A319">
        <f>被动技能!G321</f>
        <v>316</v>
      </c>
      <c r="B319" t="str">
        <f>被动技能!H321</f>
        <v>祝福小</v>
      </c>
      <c r="C319" t="str">
        <f>被动技能!I321</f>
        <v>己方全体增加血量最大值1427</v>
      </c>
      <c r="D319">
        <f>VLOOKUP(被动技能!J321,对应表!R:S,2,FALSE)</f>
        <v>1</v>
      </c>
      <c r="E319" t="str">
        <f>被动技能!K321</f>
        <v>20316:100:3:9</v>
      </c>
    </row>
    <row r="320" spans="1:5" x14ac:dyDescent="0.15">
      <c r="A320">
        <f>被动技能!G322</f>
        <v>317</v>
      </c>
      <c r="B320" t="str">
        <f>被动技能!H322</f>
        <v>祝福小</v>
      </c>
      <c r="C320" t="str">
        <f>被动技能!I322</f>
        <v>己方全体增加血量最大值1758</v>
      </c>
      <c r="D320">
        <f>VLOOKUP(被动技能!J322,对应表!R:S,2,FALSE)</f>
        <v>1</v>
      </c>
      <c r="E320" t="str">
        <f>被动技能!K322</f>
        <v>20317:100:3:9</v>
      </c>
    </row>
    <row r="321" spans="1:5" x14ac:dyDescent="0.15">
      <c r="A321">
        <f>被动技能!G323</f>
        <v>318</v>
      </c>
      <c r="B321" t="str">
        <f>被动技能!H323</f>
        <v>祝福小</v>
      </c>
      <c r="C321" t="str">
        <f>被动技能!I323</f>
        <v>己方全体增加血量最大值2164</v>
      </c>
      <c r="D321">
        <f>VLOOKUP(被动技能!J323,对应表!R:S,2,FALSE)</f>
        <v>1</v>
      </c>
      <c r="E321" t="str">
        <f>被动技能!K323</f>
        <v>20318:100:3:9</v>
      </c>
    </row>
    <row r="322" spans="1:5" x14ac:dyDescent="0.15">
      <c r="A322">
        <f>被动技能!G324</f>
        <v>319</v>
      </c>
      <c r="B322" t="str">
        <f>被动技能!H324</f>
        <v>祝福小</v>
      </c>
      <c r="C322" t="str">
        <f>被动技能!I324</f>
        <v>己方全体增加血量最大值2665</v>
      </c>
      <c r="D322">
        <f>VLOOKUP(被动技能!J324,对应表!R:S,2,FALSE)</f>
        <v>1</v>
      </c>
      <c r="E322" t="str">
        <f>被动技能!K324</f>
        <v>20319:100:3:9</v>
      </c>
    </row>
    <row r="323" spans="1:5" x14ac:dyDescent="0.15">
      <c r="A323">
        <f>被动技能!G325</f>
        <v>320</v>
      </c>
      <c r="B323" t="str">
        <f>被动技能!H325</f>
        <v>祝福小</v>
      </c>
      <c r="C323" t="str">
        <f>被动技能!I325</f>
        <v>己方全体增加血量最大值3281</v>
      </c>
      <c r="D323">
        <f>VLOOKUP(被动技能!J325,对应表!R:S,2,FALSE)</f>
        <v>1</v>
      </c>
      <c r="E323" t="str">
        <f>被动技能!K325</f>
        <v>20320:100:3:9</v>
      </c>
    </row>
    <row r="324" spans="1:5" x14ac:dyDescent="0.15">
      <c r="A324">
        <f>被动技能!G326</f>
        <v>321</v>
      </c>
      <c r="B324" t="str">
        <f>被动技能!H326</f>
        <v>祝福中</v>
      </c>
      <c r="C324" t="str">
        <f>被动技能!I326</f>
        <v>己方全体增加血量最大值60</v>
      </c>
      <c r="D324">
        <f>VLOOKUP(被动技能!J326,对应表!R:S,2,FALSE)</f>
        <v>1</v>
      </c>
      <c r="E324" t="str">
        <f>被动技能!K326</f>
        <v>20321:100:3:9</v>
      </c>
    </row>
    <row r="325" spans="1:5" x14ac:dyDescent="0.15">
      <c r="A325">
        <f>被动技能!G327</f>
        <v>322</v>
      </c>
      <c r="B325" t="str">
        <f>被动技能!H327</f>
        <v>祝福中</v>
      </c>
      <c r="C325" t="str">
        <f>被动技能!I327</f>
        <v>己方全体增加血量最大值89</v>
      </c>
      <c r="D325">
        <f>VLOOKUP(被动技能!J327,对应表!R:S,2,FALSE)</f>
        <v>1</v>
      </c>
      <c r="E325" t="str">
        <f>被动技能!K327</f>
        <v>20322:100:3:9</v>
      </c>
    </row>
    <row r="326" spans="1:5" x14ac:dyDescent="0.15">
      <c r="A326">
        <f>被动技能!G328</f>
        <v>323</v>
      </c>
      <c r="B326" t="str">
        <f>被动技能!H328</f>
        <v>祝福中</v>
      </c>
      <c r="C326" t="str">
        <f>被动技能!I328</f>
        <v>己方全体增加血量最大值118</v>
      </c>
      <c r="D326">
        <f>VLOOKUP(被动技能!J328,对应表!R:S,2,FALSE)</f>
        <v>1</v>
      </c>
      <c r="E326" t="str">
        <f>被动技能!K328</f>
        <v>20323:100:3:9</v>
      </c>
    </row>
    <row r="327" spans="1:5" x14ac:dyDescent="0.15">
      <c r="A327">
        <f>被动技能!G329</f>
        <v>324</v>
      </c>
      <c r="B327" t="str">
        <f>被动技能!H329</f>
        <v>祝福中</v>
      </c>
      <c r="C327" t="str">
        <f>被动技能!I329</f>
        <v>己方全体增加血量最大值147</v>
      </c>
      <c r="D327">
        <f>VLOOKUP(被动技能!J329,对应表!R:S,2,FALSE)</f>
        <v>1</v>
      </c>
      <c r="E327" t="str">
        <f>被动技能!K329</f>
        <v>20324:100:3:9</v>
      </c>
    </row>
    <row r="328" spans="1:5" x14ac:dyDescent="0.15">
      <c r="A328">
        <f>被动技能!G330</f>
        <v>325</v>
      </c>
      <c r="B328" t="str">
        <f>被动技能!H330</f>
        <v>祝福中</v>
      </c>
      <c r="C328" t="str">
        <f>被动技能!I330</f>
        <v>己方全体增加血量最大值180</v>
      </c>
      <c r="D328">
        <f>VLOOKUP(被动技能!J330,对应表!R:S,2,FALSE)</f>
        <v>1</v>
      </c>
      <c r="E328" t="str">
        <f>被动技能!K330</f>
        <v>20325:100:3:9</v>
      </c>
    </row>
    <row r="329" spans="1:5" x14ac:dyDescent="0.15">
      <c r="A329">
        <f>被动技能!G331</f>
        <v>326</v>
      </c>
      <c r="B329" t="str">
        <f>被动技能!H331</f>
        <v>祝福中</v>
      </c>
      <c r="C329" t="str">
        <f>被动技能!I331</f>
        <v>己方全体增加血量最大值222</v>
      </c>
      <c r="D329">
        <f>VLOOKUP(被动技能!J331,对应表!R:S,2,FALSE)</f>
        <v>1</v>
      </c>
      <c r="E329" t="str">
        <f>被动技能!K331</f>
        <v>20326:100:3:9</v>
      </c>
    </row>
    <row r="330" spans="1:5" x14ac:dyDescent="0.15">
      <c r="A330">
        <f>被动技能!G332</f>
        <v>327</v>
      </c>
      <c r="B330" t="str">
        <f>被动技能!H332</f>
        <v>祝福中</v>
      </c>
      <c r="C330" t="str">
        <f>被动技能!I332</f>
        <v>己方全体增加血量最大值274</v>
      </c>
      <c r="D330">
        <f>VLOOKUP(被动技能!J332,对应表!R:S,2,FALSE)</f>
        <v>1</v>
      </c>
      <c r="E330" t="str">
        <f>被动技能!K332</f>
        <v>20327:100:3:9</v>
      </c>
    </row>
    <row r="331" spans="1:5" x14ac:dyDescent="0.15">
      <c r="A331">
        <f>被动技能!G333</f>
        <v>328</v>
      </c>
      <c r="B331" t="str">
        <f>被动技能!H333</f>
        <v>祝福中</v>
      </c>
      <c r="C331" t="str">
        <f>被动技能!I333</f>
        <v>己方全体增加血量最大值337</v>
      </c>
      <c r="D331">
        <f>VLOOKUP(被动技能!J333,对应表!R:S,2,FALSE)</f>
        <v>1</v>
      </c>
      <c r="E331" t="str">
        <f>被动技能!K333</f>
        <v>20328:100:3:9</v>
      </c>
    </row>
    <row r="332" spans="1:5" x14ac:dyDescent="0.15">
      <c r="A332">
        <f>被动技能!G334</f>
        <v>329</v>
      </c>
      <c r="B332" t="str">
        <f>被动技能!H334</f>
        <v>祝福中</v>
      </c>
      <c r="C332" t="str">
        <f>被动技能!I334</f>
        <v>己方全体增加血量最大值416</v>
      </c>
      <c r="D332">
        <f>VLOOKUP(被动技能!J334,对应表!R:S,2,FALSE)</f>
        <v>1</v>
      </c>
      <c r="E332" t="str">
        <f>被动技能!K334</f>
        <v>20329:100:3:9</v>
      </c>
    </row>
    <row r="333" spans="1:5" x14ac:dyDescent="0.15">
      <c r="A333">
        <f>被动技能!G335</f>
        <v>330</v>
      </c>
      <c r="B333" t="str">
        <f>被动技能!H335</f>
        <v>祝福中</v>
      </c>
      <c r="C333" t="str">
        <f>被动技能!I335</f>
        <v>己方全体增加血量最大值512</v>
      </c>
      <c r="D333">
        <f>VLOOKUP(被动技能!J335,对应表!R:S,2,FALSE)</f>
        <v>1</v>
      </c>
      <c r="E333" t="str">
        <f>被动技能!K335</f>
        <v>20330:100:3:9</v>
      </c>
    </row>
    <row r="334" spans="1:5" x14ac:dyDescent="0.15">
      <c r="A334">
        <f>被动技能!G336</f>
        <v>331</v>
      </c>
      <c r="B334" t="str">
        <f>被动技能!H336</f>
        <v>祝福中</v>
      </c>
      <c r="C334" t="str">
        <f>被动技能!I336</f>
        <v>己方全体增加血量最大值630</v>
      </c>
      <c r="D334">
        <f>VLOOKUP(被动技能!J336,对应表!R:S,2,FALSE)</f>
        <v>1</v>
      </c>
      <c r="E334" t="str">
        <f>被动技能!K336</f>
        <v>20331:100:3:9</v>
      </c>
    </row>
    <row r="335" spans="1:5" x14ac:dyDescent="0.15">
      <c r="A335">
        <f>被动技能!G337</f>
        <v>332</v>
      </c>
      <c r="B335" t="str">
        <f>被动技能!H337</f>
        <v>祝福中</v>
      </c>
      <c r="C335" t="str">
        <f>被动技能!I337</f>
        <v>己方全体增加血量最大值776</v>
      </c>
      <c r="D335">
        <f>VLOOKUP(被动技能!J337,对应表!R:S,2,FALSE)</f>
        <v>1</v>
      </c>
      <c r="E335" t="str">
        <f>被动技能!K337</f>
        <v>20332:100:3:9</v>
      </c>
    </row>
    <row r="336" spans="1:5" x14ac:dyDescent="0.15">
      <c r="A336">
        <f>被动技能!G338</f>
        <v>333</v>
      </c>
      <c r="B336" t="str">
        <f>被动技能!H338</f>
        <v>祝福中</v>
      </c>
      <c r="C336" t="str">
        <f>被动技能!I338</f>
        <v>己方全体增加血量最大值956</v>
      </c>
      <c r="D336">
        <f>VLOOKUP(被动技能!J338,对应表!R:S,2,FALSE)</f>
        <v>1</v>
      </c>
      <c r="E336" t="str">
        <f>被动技能!K338</f>
        <v>20333:100:3:9</v>
      </c>
    </row>
    <row r="337" spans="1:5" x14ac:dyDescent="0.15">
      <c r="A337">
        <f>被动技能!G339</f>
        <v>334</v>
      </c>
      <c r="B337" t="str">
        <f>被动技能!H339</f>
        <v>祝福中</v>
      </c>
      <c r="C337" t="str">
        <f>被动技能!I339</f>
        <v>己方全体增加血量最大值1177</v>
      </c>
      <c r="D337">
        <f>VLOOKUP(被动技能!J339,对应表!R:S,2,FALSE)</f>
        <v>1</v>
      </c>
      <c r="E337" t="str">
        <f>被动技能!K339</f>
        <v>20334:100:3:9</v>
      </c>
    </row>
    <row r="338" spans="1:5" x14ac:dyDescent="0.15">
      <c r="A338">
        <f>被动技能!G340</f>
        <v>335</v>
      </c>
      <c r="B338" t="str">
        <f>被动技能!H340</f>
        <v>祝福中</v>
      </c>
      <c r="C338" t="str">
        <f>被动技能!I340</f>
        <v>己方全体增加血量最大值1449</v>
      </c>
      <c r="D338">
        <f>VLOOKUP(被动技能!J340,对应表!R:S,2,FALSE)</f>
        <v>1</v>
      </c>
      <c r="E338" t="str">
        <f>被动技能!K340</f>
        <v>20335:100:3:9</v>
      </c>
    </row>
    <row r="339" spans="1:5" x14ac:dyDescent="0.15">
      <c r="A339">
        <f>被动技能!G341</f>
        <v>336</v>
      </c>
      <c r="B339" t="str">
        <f>被动技能!H341</f>
        <v>祝福中</v>
      </c>
      <c r="C339" t="str">
        <f>被动技能!I341</f>
        <v>己方全体增加血量最大值1784</v>
      </c>
      <c r="D339">
        <f>VLOOKUP(被动技能!J341,对应表!R:S,2,FALSE)</f>
        <v>1</v>
      </c>
      <c r="E339" t="str">
        <f>被动技能!K341</f>
        <v>20336:100:3:9</v>
      </c>
    </row>
    <row r="340" spans="1:5" x14ac:dyDescent="0.15">
      <c r="A340">
        <f>被动技能!G342</f>
        <v>337</v>
      </c>
      <c r="B340" t="str">
        <f>被动技能!H342</f>
        <v>祝福中</v>
      </c>
      <c r="C340" t="str">
        <f>被动技能!I342</f>
        <v>己方全体增加血量最大值2197</v>
      </c>
      <c r="D340">
        <f>VLOOKUP(被动技能!J342,对应表!R:S,2,FALSE)</f>
        <v>1</v>
      </c>
      <c r="E340" t="str">
        <f>被动技能!K342</f>
        <v>20337:100:3:9</v>
      </c>
    </row>
    <row r="341" spans="1:5" x14ac:dyDescent="0.15">
      <c r="A341">
        <f>被动技能!G343</f>
        <v>338</v>
      </c>
      <c r="B341" t="str">
        <f>被动技能!H343</f>
        <v>祝福中</v>
      </c>
      <c r="C341" t="str">
        <f>被动技能!I343</f>
        <v>己方全体增加血量最大值2705</v>
      </c>
      <c r="D341">
        <f>VLOOKUP(被动技能!J343,对应表!R:S,2,FALSE)</f>
        <v>1</v>
      </c>
      <c r="E341" t="str">
        <f>被动技能!K343</f>
        <v>20338:100:3:9</v>
      </c>
    </row>
    <row r="342" spans="1:5" x14ac:dyDescent="0.15">
      <c r="A342">
        <f>被动技能!G344</f>
        <v>339</v>
      </c>
      <c r="B342" t="str">
        <f>被动技能!H344</f>
        <v>祝福中</v>
      </c>
      <c r="C342" t="str">
        <f>被动技能!I344</f>
        <v>己方全体增加血量最大值3331</v>
      </c>
      <c r="D342">
        <f>VLOOKUP(被动技能!J344,对应表!R:S,2,FALSE)</f>
        <v>1</v>
      </c>
      <c r="E342" t="str">
        <f>被动技能!K344</f>
        <v>20339:100:3:9</v>
      </c>
    </row>
    <row r="343" spans="1:5" x14ac:dyDescent="0.15">
      <c r="A343">
        <f>被动技能!G345</f>
        <v>340</v>
      </c>
      <c r="B343" t="str">
        <f>被动技能!H345</f>
        <v>祝福中</v>
      </c>
      <c r="C343" t="str">
        <f>被动技能!I345</f>
        <v>己方全体增加血量最大值4102</v>
      </c>
      <c r="D343">
        <f>VLOOKUP(被动技能!J345,对应表!R:S,2,FALSE)</f>
        <v>1</v>
      </c>
      <c r="E343" t="str">
        <f>被动技能!K345</f>
        <v>20340:100:3:9</v>
      </c>
    </row>
    <row r="344" spans="1:5" x14ac:dyDescent="0.15">
      <c r="A344">
        <f>被动技能!G346</f>
        <v>341</v>
      </c>
      <c r="B344" t="str">
        <f>被动技能!H346</f>
        <v>祝福大</v>
      </c>
      <c r="C344" t="str">
        <f>被动技能!I346</f>
        <v>己方全体增加血量最大值76</v>
      </c>
      <c r="D344">
        <f>VLOOKUP(被动技能!J346,对应表!R:S,2,FALSE)</f>
        <v>1</v>
      </c>
      <c r="E344" t="str">
        <f>被动技能!K346</f>
        <v>20341:100:3:9</v>
      </c>
    </row>
    <row r="345" spans="1:5" x14ac:dyDescent="0.15">
      <c r="A345">
        <f>被动技能!G347</f>
        <v>342</v>
      </c>
      <c r="B345" t="str">
        <f>被动技能!H347</f>
        <v>祝福大</v>
      </c>
      <c r="C345" t="str">
        <f>被动技能!I347</f>
        <v>己方全体增加血量最大值112</v>
      </c>
      <c r="D345">
        <f>VLOOKUP(被动技能!J347,对应表!R:S,2,FALSE)</f>
        <v>1</v>
      </c>
      <c r="E345" t="str">
        <f>被动技能!K347</f>
        <v>20342:100:3:9</v>
      </c>
    </row>
    <row r="346" spans="1:5" x14ac:dyDescent="0.15">
      <c r="A346">
        <f>被动技能!G348</f>
        <v>343</v>
      </c>
      <c r="B346" t="str">
        <f>被动技能!H348</f>
        <v>祝福大</v>
      </c>
      <c r="C346" t="str">
        <f>被动技能!I348</f>
        <v>己方全体增加血量最大值148</v>
      </c>
      <c r="D346">
        <f>VLOOKUP(被动技能!J348,对应表!R:S,2,FALSE)</f>
        <v>1</v>
      </c>
      <c r="E346" t="str">
        <f>被动技能!K348</f>
        <v>20343:100:3:9</v>
      </c>
    </row>
    <row r="347" spans="1:5" x14ac:dyDescent="0.15">
      <c r="A347">
        <f>被动技能!G349</f>
        <v>344</v>
      </c>
      <c r="B347" t="str">
        <f>被动技能!H349</f>
        <v>祝福大</v>
      </c>
      <c r="C347" t="str">
        <f>被动技能!I349</f>
        <v>己方全体增加血量最大值183</v>
      </c>
      <c r="D347">
        <f>VLOOKUP(被动技能!J349,对应表!R:S,2,FALSE)</f>
        <v>1</v>
      </c>
      <c r="E347" t="str">
        <f>被动技能!K349</f>
        <v>20344:100:3:9</v>
      </c>
    </row>
    <row r="348" spans="1:5" x14ac:dyDescent="0.15">
      <c r="A348">
        <f>被动技能!G350</f>
        <v>345</v>
      </c>
      <c r="B348" t="str">
        <f>被动技能!H350</f>
        <v>祝福大</v>
      </c>
      <c r="C348" t="str">
        <f>被动技能!I350</f>
        <v>己方全体增加血量最大值226</v>
      </c>
      <c r="D348">
        <f>VLOOKUP(被动技能!J350,对应表!R:S,2,FALSE)</f>
        <v>1</v>
      </c>
      <c r="E348" t="str">
        <f>被动技能!K350</f>
        <v>20345:100:3:9</v>
      </c>
    </row>
    <row r="349" spans="1:5" x14ac:dyDescent="0.15">
      <c r="A349">
        <f>被动技能!G351</f>
        <v>346</v>
      </c>
      <c r="B349" t="str">
        <f>被动技能!H351</f>
        <v>祝福大</v>
      </c>
      <c r="C349" t="str">
        <f>被动技能!I351</f>
        <v>己方全体增加血量最大值278</v>
      </c>
      <c r="D349">
        <f>VLOOKUP(被动技能!J351,对应表!R:S,2,FALSE)</f>
        <v>1</v>
      </c>
      <c r="E349" t="str">
        <f>被动技能!K351</f>
        <v>20346:100:3:9</v>
      </c>
    </row>
    <row r="350" spans="1:5" x14ac:dyDescent="0.15">
      <c r="A350">
        <f>被动技能!G352</f>
        <v>347</v>
      </c>
      <c r="B350" t="str">
        <f>被动技能!H352</f>
        <v>祝福大</v>
      </c>
      <c r="C350" t="str">
        <f>被动技能!I352</f>
        <v>己方全体增加血量最大值343</v>
      </c>
      <c r="D350">
        <f>VLOOKUP(被动技能!J352,对应表!R:S,2,FALSE)</f>
        <v>1</v>
      </c>
      <c r="E350" t="str">
        <f>被动技能!K352</f>
        <v>20347:100:3:9</v>
      </c>
    </row>
    <row r="351" spans="1:5" x14ac:dyDescent="0.15">
      <c r="A351">
        <f>被动技能!G353</f>
        <v>348</v>
      </c>
      <c r="B351" t="str">
        <f>被动技能!H353</f>
        <v>祝福大</v>
      </c>
      <c r="C351" t="str">
        <f>被动技能!I353</f>
        <v>己方全体增加血量最大值422</v>
      </c>
      <c r="D351">
        <f>VLOOKUP(被动技能!J353,对应表!R:S,2,FALSE)</f>
        <v>1</v>
      </c>
      <c r="E351" t="str">
        <f>被动技能!K353</f>
        <v>20348:100:3:9</v>
      </c>
    </row>
    <row r="352" spans="1:5" x14ac:dyDescent="0.15">
      <c r="A352">
        <f>被动技能!G354</f>
        <v>349</v>
      </c>
      <c r="B352" t="str">
        <f>被动技能!H354</f>
        <v>祝福大</v>
      </c>
      <c r="C352" t="str">
        <f>被动技能!I354</f>
        <v>己方全体增加血量最大值520</v>
      </c>
      <c r="D352">
        <f>VLOOKUP(被动技能!J354,对应表!R:S,2,FALSE)</f>
        <v>1</v>
      </c>
      <c r="E352" t="str">
        <f>被动技能!K354</f>
        <v>20349:100:3:9</v>
      </c>
    </row>
    <row r="353" spans="1:5" x14ac:dyDescent="0.15">
      <c r="A353">
        <f>被动技能!G355</f>
        <v>350</v>
      </c>
      <c r="B353" t="str">
        <f>被动技能!H355</f>
        <v>祝福大</v>
      </c>
      <c r="C353" t="str">
        <f>被动技能!I355</f>
        <v>己方全体增加血量最大值640</v>
      </c>
      <c r="D353">
        <f>VLOOKUP(被动技能!J355,对应表!R:S,2,FALSE)</f>
        <v>1</v>
      </c>
      <c r="E353" t="str">
        <f>被动技能!K355</f>
        <v>20350:100:3:9</v>
      </c>
    </row>
    <row r="354" spans="1:5" x14ac:dyDescent="0.15">
      <c r="A354">
        <f>被动技能!G356</f>
        <v>351</v>
      </c>
      <c r="B354" t="str">
        <f>被动技能!H356</f>
        <v>祝福大</v>
      </c>
      <c r="C354" t="str">
        <f>被动技能!I356</f>
        <v>己方全体增加血量最大值788</v>
      </c>
      <c r="D354">
        <f>VLOOKUP(被动技能!J356,对应表!R:S,2,FALSE)</f>
        <v>1</v>
      </c>
      <c r="E354" t="str">
        <f>被动技能!K356</f>
        <v>20351:100:3:9</v>
      </c>
    </row>
    <row r="355" spans="1:5" x14ac:dyDescent="0.15">
      <c r="A355">
        <f>被动技能!G357</f>
        <v>352</v>
      </c>
      <c r="B355" t="str">
        <f>被动技能!H357</f>
        <v>祝福大</v>
      </c>
      <c r="C355" t="str">
        <f>被动技能!I357</f>
        <v>己方全体增加血量最大值970</v>
      </c>
      <c r="D355">
        <f>VLOOKUP(被动技能!J357,对应表!R:S,2,FALSE)</f>
        <v>1</v>
      </c>
      <c r="E355" t="str">
        <f>被动技能!K357</f>
        <v>20352:100:3:9</v>
      </c>
    </row>
    <row r="356" spans="1:5" x14ac:dyDescent="0.15">
      <c r="A356">
        <f>被动技能!G358</f>
        <v>353</v>
      </c>
      <c r="B356" t="str">
        <f>被动技能!H358</f>
        <v>祝福大</v>
      </c>
      <c r="C356" t="str">
        <f>被动技能!I358</f>
        <v>己方全体增加血量最大值1195</v>
      </c>
      <c r="D356">
        <f>VLOOKUP(被动技能!J358,对应表!R:S,2,FALSE)</f>
        <v>1</v>
      </c>
      <c r="E356" t="str">
        <f>被动技能!K358</f>
        <v>20353:100:3:9</v>
      </c>
    </row>
    <row r="357" spans="1:5" x14ac:dyDescent="0.15">
      <c r="A357">
        <f>被动技能!G359</f>
        <v>354</v>
      </c>
      <c r="B357" t="str">
        <f>被动技能!H359</f>
        <v>祝福大</v>
      </c>
      <c r="C357" t="str">
        <f>被动技能!I359</f>
        <v>己方全体增加血量最大值1471</v>
      </c>
      <c r="D357">
        <f>VLOOKUP(被动技能!J359,对应表!R:S,2,FALSE)</f>
        <v>1</v>
      </c>
      <c r="E357" t="str">
        <f>被动技能!K359</f>
        <v>20354:100:3:9</v>
      </c>
    </row>
    <row r="358" spans="1:5" x14ac:dyDescent="0.15">
      <c r="A358">
        <f>被动技能!G360</f>
        <v>355</v>
      </c>
      <c r="B358" t="str">
        <f>被动技能!H360</f>
        <v>祝福大</v>
      </c>
      <c r="C358" t="str">
        <f>被动技能!I360</f>
        <v>己方全体增加血量最大值1812</v>
      </c>
      <c r="D358">
        <f>VLOOKUP(被动技能!J360,对应表!R:S,2,FALSE)</f>
        <v>1</v>
      </c>
      <c r="E358" t="str">
        <f>被动技能!K360</f>
        <v>20355:100:3:9</v>
      </c>
    </row>
    <row r="359" spans="1:5" x14ac:dyDescent="0.15">
      <c r="A359">
        <f>被动技能!G361</f>
        <v>356</v>
      </c>
      <c r="B359" t="str">
        <f>被动技能!H361</f>
        <v>祝福大</v>
      </c>
      <c r="C359" t="str">
        <f>被动技能!I361</f>
        <v>己方全体增加血量最大值2231</v>
      </c>
      <c r="D359">
        <f>VLOOKUP(被动技能!J361,对应表!R:S,2,FALSE)</f>
        <v>1</v>
      </c>
      <c r="E359" t="str">
        <f>被动技能!K361</f>
        <v>20356:100:3:9</v>
      </c>
    </row>
    <row r="360" spans="1:5" x14ac:dyDescent="0.15">
      <c r="A360">
        <f>被动技能!G362</f>
        <v>357</v>
      </c>
      <c r="B360" t="str">
        <f>被动技能!H362</f>
        <v>祝福大</v>
      </c>
      <c r="C360" t="str">
        <f>被动技能!I362</f>
        <v>己方全体增加血量最大值2747</v>
      </c>
      <c r="D360">
        <f>VLOOKUP(被动技能!J362,对应表!R:S,2,FALSE)</f>
        <v>1</v>
      </c>
      <c r="E360" t="str">
        <f>被动技能!K362</f>
        <v>20357:100:3:9</v>
      </c>
    </row>
    <row r="361" spans="1:5" x14ac:dyDescent="0.15">
      <c r="A361">
        <f>被动技能!G363</f>
        <v>358</v>
      </c>
      <c r="B361" t="str">
        <f>被动技能!H363</f>
        <v>祝福大</v>
      </c>
      <c r="C361" t="str">
        <f>被动技能!I363</f>
        <v>己方全体增加血量最大值3382</v>
      </c>
      <c r="D361">
        <f>VLOOKUP(被动技能!J363,对应表!R:S,2,FALSE)</f>
        <v>1</v>
      </c>
      <c r="E361" t="str">
        <f>被动技能!K363</f>
        <v>20358:100:3:9</v>
      </c>
    </row>
    <row r="362" spans="1:5" x14ac:dyDescent="0.15">
      <c r="A362">
        <f>被动技能!G364</f>
        <v>359</v>
      </c>
      <c r="B362" t="str">
        <f>被动技能!H364</f>
        <v>祝福大</v>
      </c>
      <c r="C362" t="str">
        <f>被动技能!I364</f>
        <v>己方全体增加血量最大值4164</v>
      </c>
      <c r="D362">
        <f>VLOOKUP(被动技能!J364,对应表!R:S,2,FALSE)</f>
        <v>1</v>
      </c>
      <c r="E362" t="str">
        <f>被动技能!K364</f>
        <v>20359:100:3:9</v>
      </c>
    </row>
    <row r="363" spans="1:5" x14ac:dyDescent="0.15">
      <c r="A363">
        <f>被动技能!G365</f>
        <v>360</v>
      </c>
      <c r="B363" t="str">
        <f>被动技能!H365</f>
        <v>祝福大</v>
      </c>
      <c r="C363" t="str">
        <f>被动技能!I365</f>
        <v>己方全体增加血量最大值5127</v>
      </c>
      <c r="D363">
        <f>VLOOKUP(被动技能!J365,对应表!R:S,2,FALSE)</f>
        <v>1</v>
      </c>
      <c r="E363" t="str">
        <f>被动技能!K365</f>
        <v>20360:100:3:9</v>
      </c>
    </row>
    <row r="364" spans="1:5" x14ac:dyDescent="0.15">
      <c r="A364">
        <f>被动技能!G366</f>
        <v>361</v>
      </c>
      <c r="B364" t="str">
        <f>被动技能!H366</f>
        <v>直觉</v>
      </c>
      <c r="C364" t="str">
        <f>被动技能!I366</f>
        <v>提升自身回避率5</v>
      </c>
      <c r="D364">
        <f>VLOOKUP(被动技能!J366,对应表!R:S,2,FALSE)</f>
        <v>1</v>
      </c>
      <c r="E364" t="str">
        <f>被动技能!K366</f>
        <v>20361:100:1:0</v>
      </c>
    </row>
    <row r="365" spans="1:5" x14ac:dyDescent="0.15">
      <c r="A365">
        <f>被动技能!G367</f>
        <v>362</v>
      </c>
      <c r="B365" t="str">
        <f>被动技能!H367</f>
        <v>直觉</v>
      </c>
      <c r="C365" t="str">
        <f>被动技能!I367</f>
        <v>提升自身回避率6</v>
      </c>
      <c r="D365">
        <f>VLOOKUP(被动技能!J367,对应表!R:S,2,FALSE)</f>
        <v>1</v>
      </c>
      <c r="E365" t="str">
        <f>被动技能!K367</f>
        <v>20362:100:1:0</v>
      </c>
    </row>
    <row r="366" spans="1:5" x14ac:dyDescent="0.15">
      <c r="A366">
        <f>被动技能!G368</f>
        <v>363</v>
      </c>
      <c r="B366" t="str">
        <f>被动技能!H368</f>
        <v>直觉</v>
      </c>
      <c r="C366" t="str">
        <f>被动技能!I368</f>
        <v>提升自身回避率7</v>
      </c>
      <c r="D366">
        <f>VLOOKUP(被动技能!J368,对应表!R:S,2,FALSE)</f>
        <v>1</v>
      </c>
      <c r="E366" t="str">
        <f>被动技能!K368</f>
        <v>20363:100:1:0</v>
      </c>
    </row>
    <row r="367" spans="1:5" x14ac:dyDescent="0.15">
      <c r="A367">
        <f>被动技能!G369</f>
        <v>364</v>
      </c>
      <c r="B367" t="str">
        <f>被动技能!H369</f>
        <v>直觉</v>
      </c>
      <c r="C367" t="str">
        <f>被动技能!I369</f>
        <v>提升自身回避率8</v>
      </c>
      <c r="D367">
        <f>VLOOKUP(被动技能!J369,对应表!R:S,2,FALSE)</f>
        <v>1</v>
      </c>
      <c r="E367" t="str">
        <f>被动技能!K369</f>
        <v>20364:100:1:0</v>
      </c>
    </row>
    <row r="368" spans="1:5" x14ac:dyDescent="0.15">
      <c r="A368">
        <f>被动技能!G370</f>
        <v>365</v>
      </c>
      <c r="B368" t="str">
        <f>被动技能!H370</f>
        <v>直觉</v>
      </c>
      <c r="C368" t="str">
        <f>被动技能!I370</f>
        <v>提升自身回避率9</v>
      </c>
      <c r="D368">
        <f>VLOOKUP(被动技能!J370,对应表!R:S,2,FALSE)</f>
        <v>1</v>
      </c>
      <c r="E368" t="str">
        <f>被动技能!K370</f>
        <v>20365:100:1:0</v>
      </c>
    </row>
    <row r="369" spans="1:5" x14ac:dyDescent="0.15">
      <c r="A369">
        <f>被动技能!G371</f>
        <v>366</v>
      </c>
      <c r="B369" t="str">
        <f>被动技能!H371</f>
        <v>直觉</v>
      </c>
      <c r="C369" t="str">
        <f>被动技能!I371</f>
        <v>提升自身回避率10</v>
      </c>
      <c r="D369">
        <f>VLOOKUP(被动技能!J371,对应表!R:S,2,FALSE)</f>
        <v>1</v>
      </c>
      <c r="E369" t="str">
        <f>被动技能!K371</f>
        <v>20366:100:1:0</v>
      </c>
    </row>
    <row r="370" spans="1:5" x14ac:dyDescent="0.15">
      <c r="A370">
        <f>被动技能!G372</f>
        <v>367</v>
      </c>
      <c r="B370" t="str">
        <f>被动技能!H372</f>
        <v>直觉</v>
      </c>
      <c r="C370" t="str">
        <f>被动技能!I372</f>
        <v>提升自身回避率11</v>
      </c>
      <c r="D370">
        <f>VLOOKUP(被动技能!J372,对应表!R:S,2,FALSE)</f>
        <v>1</v>
      </c>
      <c r="E370" t="str">
        <f>被动技能!K372</f>
        <v>20367:100:1:0</v>
      </c>
    </row>
    <row r="371" spans="1:5" x14ac:dyDescent="0.15">
      <c r="A371">
        <f>被动技能!G373</f>
        <v>368</v>
      </c>
      <c r="B371" t="str">
        <f>被动技能!H373</f>
        <v>直觉</v>
      </c>
      <c r="C371" t="str">
        <f>被动技能!I373</f>
        <v>提升自身回避率12</v>
      </c>
      <c r="D371">
        <f>VLOOKUP(被动技能!J373,对应表!R:S,2,FALSE)</f>
        <v>1</v>
      </c>
      <c r="E371" t="str">
        <f>被动技能!K373</f>
        <v>20368:100:1:0</v>
      </c>
    </row>
    <row r="372" spans="1:5" x14ac:dyDescent="0.15">
      <c r="A372">
        <f>被动技能!G374</f>
        <v>369</v>
      </c>
      <c r="B372" t="str">
        <f>被动技能!H374</f>
        <v>直觉</v>
      </c>
      <c r="C372" t="str">
        <f>被动技能!I374</f>
        <v>提升自身回避率13</v>
      </c>
      <c r="D372">
        <f>VLOOKUP(被动技能!J374,对应表!R:S,2,FALSE)</f>
        <v>1</v>
      </c>
      <c r="E372" t="str">
        <f>被动技能!K374</f>
        <v>20369:100:1:0</v>
      </c>
    </row>
    <row r="373" spans="1:5" x14ac:dyDescent="0.15">
      <c r="A373">
        <f>被动技能!G375</f>
        <v>370</v>
      </c>
      <c r="B373" t="str">
        <f>被动技能!H375</f>
        <v>直觉</v>
      </c>
      <c r="C373" t="str">
        <f>被动技能!I375</f>
        <v>提升自身回避率14</v>
      </c>
      <c r="D373">
        <f>VLOOKUP(被动技能!J375,对应表!R:S,2,FALSE)</f>
        <v>1</v>
      </c>
      <c r="E373" t="str">
        <f>被动技能!K375</f>
        <v>20370:100:1:0</v>
      </c>
    </row>
    <row r="374" spans="1:5" x14ac:dyDescent="0.15">
      <c r="A374">
        <f>被动技能!G376</f>
        <v>371</v>
      </c>
      <c r="B374" t="str">
        <f>被动技能!H376</f>
        <v>直觉</v>
      </c>
      <c r="C374" t="str">
        <f>被动技能!I376</f>
        <v>提升自身回避率15</v>
      </c>
      <c r="D374">
        <f>VLOOKUP(被动技能!J376,对应表!R:S,2,FALSE)</f>
        <v>1</v>
      </c>
      <c r="E374" t="str">
        <f>被动技能!K376</f>
        <v>20371:100:1:0</v>
      </c>
    </row>
    <row r="375" spans="1:5" x14ac:dyDescent="0.15">
      <c r="A375">
        <f>被动技能!G377</f>
        <v>372</v>
      </c>
      <c r="B375" t="str">
        <f>被动技能!H377</f>
        <v>直觉</v>
      </c>
      <c r="C375" t="str">
        <f>被动技能!I377</f>
        <v>提升自身回避率16</v>
      </c>
      <c r="D375">
        <f>VLOOKUP(被动技能!J377,对应表!R:S,2,FALSE)</f>
        <v>1</v>
      </c>
      <c r="E375" t="str">
        <f>被动技能!K377</f>
        <v>20372:100:1:0</v>
      </c>
    </row>
    <row r="376" spans="1:5" x14ac:dyDescent="0.15">
      <c r="A376">
        <f>被动技能!G378</f>
        <v>373</v>
      </c>
      <c r="B376" t="str">
        <f>被动技能!H378</f>
        <v>直觉</v>
      </c>
      <c r="C376" t="str">
        <f>被动技能!I378</f>
        <v>提升自身回避率17</v>
      </c>
      <c r="D376">
        <f>VLOOKUP(被动技能!J378,对应表!R:S,2,FALSE)</f>
        <v>1</v>
      </c>
      <c r="E376" t="str">
        <f>被动技能!K378</f>
        <v>20373:100:1:0</v>
      </c>
    </row>
    <row r="377" spans="1:5" x14ac:dyDescent="0.15">
      <c r="A377">
        <f>被动技能!G379</f>
        <v>374</v>
      </c>
      <c r="B377" t="str">
        <f>被动技能!H379</f>
        <v>直觉</v>
      </c>
      <c r="C377" t="str">
        <f>被动技能!I379</f>
        <v>提升自身回避率18</v>
      </c>
      <c r="D377">
        <f>VLOOKUP(被动技能!J379,对应表!R:S,2,FALSE)</f>
        <v>1</v>
      </c>
      <c r="E377" t="str">
        <f>被动技能!K379</f>
        <v>20374:100:1:0</v>
      </c>
    </row>
    <row r="378" spans="1:5" x14ac:dyDescent="0.15">
      <c r="A378">
        <f>被动技能!G380</f>
        <v>375</v>
      </c>
      <c r="B378" t="str">
        <f>被动技能!H380</f>
        <v>直觉</v>
      </c>
      <c r="C378" t="str">
        <f>被动技能!I380</f>
        <v>提升自身回避率19</v>
      </c>
      <c r="D378">
        <f>VLOOKUP(被动技能!J380,对应表!R:S,2,FALSE)</f>
        <v>1</v>
      </c>
      <c r="E378" t="str">
        <f>被动技能!K380</f>
        <v>20375:100:1:0</v>
      </c>
    </row>
    <row r="379" spans="1:5" x14ac:dyDescent="0.15">
      <c r="A379">
        <f>被动技能!G381</f>
        <v>376</v>
      </c>
      <c r="B379" t="str">
        <f>被动技能!H381</f>
        <v>直觉</v>
      </c>
      <c r="C379" t="str">
        <f>被动技能!I381</f>
        <v>提升自身回避率20</v>
      </c>
      <c r="D379">
        <f>VLOOKUP(被动技能!J381,对应表!R:S,2,FALSE)</f>
        <v>1</v>
      </c>
      <c r="E379" t="str">
        <f>被动技能!K381</f>
        <v>20376:100:1:0</v>
      </c>
    </row>
    <row r="380" spans="1:5" x14ac:dyDescent="0.15">
      <c r="A380">
        <f>被动技能!G382</f>
        <v>377</v>
      </c>
      <c r="B380" t="str">
        <f>被动技能!H382</f>
        <v>直觉</v>
      </c>
      <c r="C380" t="str">
        <f>被动技能!I382</f>
        <v>提升自身回避率21</v>
      </c>
      <c r="D380">
        <f>VLOOKUP(被动技能!J382,对应表!R:S,2,FALSE)</f>
        <v>1</v>
      </c>
      <c r="E380" t="str">
        <f>被动技能!K382</f>
        <v>20377:100:1:0</v>
      </c>
    </row>
    <row r="381" spans="1:5" x14ac:dyDescent="0.15">
      <c r="A381">
        <f>被动技能!G383</f>
        <v>378</v>
      </c>
      <c r="B381" t="str">
        <f>被动技能!H383</f>
        <v>直觉</v>
      </c>
      <c r="C381" t="str">
        <f>被动技能!I383</f>
        <v>提升自身回避率22</v>
      </c>
      <c r="D381">
        <f>VLOOKUP(被动技能!J383,对应表!R:S,2,FALSE)</f>
        <v>1</v>
      </c>
      <c r="E381" t="str">
        <f>被动技能!K383</f>
        <v>20378:100:1:0</v>
      </c>
    </row>
    <row r="382" spans="1:5" x14ac:dyDescent="0.15">
      <c r="A382">
        <f>被动技能!G384</f>
        <v>379</v>
      </c>
      <c r="B382" t="str">
        <f>被动技能!H384</f>
        <v>直觉</v>
      </c>
      <c r="C382" t="str">
        <f>被动技能!I384</f>
        <v>提升自身回避率23</v>
      </c>
      <c r="D382">
        <f>VLOOKUP(被动技能!J384,对应表!R:S,2,FALSE)</f>
        <v>1</v>
      </c>
      <c r="E382" t="str">
        <f>被动技能!K384</f>
        <v>20379:100:1:0</v>
      </c>
    </row>
    <row r="383" spans="1:5" x14ac:dyDescent="0.15">
      <c r="A383">
        <f>被动技能!G385</f>
        <v>380</v>
      </c>
      <c r="B383" t="str">
        <f>被动技能!H385</f>
        <v>直觉</v>
      </c>
      <c r="C383" t="str">
        <f>被动技能!I385</f>
        <v>提升自身回避率24</v>
      </c>
      <c r="D383">
        <f>VLOOKUP(被动技能!J385,对应表!R:S,2,FALSE)</f>
        <v>1</v>
      </c>
      <c r="E383" t="str">
        <f>被动技能!K385</f>
        <v>20380:100:1:0</v>
      </c>
    </row>
    <row r="384" spans="1:5" x14ac:dyDescent="0.15">
      <c r="A384">
        <f>被动技能!G386</f>
        <v>381</v>
      </c>
      <c r="B384" t="str">
        <f>被动技能!H386</f>
        <v>守护</v>
      </c>
      <c r="C384" t="str">
        <f>被动技能!I386</f>
        <v>提升自身防御力47,并提升免伤率5%</v>
      </c>
      <c r="D384">
        <f>VLOOKUP(被动技能!J386,对应表!R:S,2,FALSE)</f>
        <v>1</v>
      </c>
      <c r="E384" t="str">
        <f>被动技能!K386</f>
        <v>20381:100:1:0</v>
      </c>
    </row>
    <row r="385" spans="1:5" x14ac:dyDescent="0.15">
      <c r="A385">
        <f>被动技能!G387</f>
        <v>382</v>
      </c>
      <c r="B385" t="str">
        <f>被动技能!H387</f>
        <v>守护</v>
      </c>
      <c r="C385" t="str">
        <f>被动技能!I387</f>
        <v>提升自身防御力67,并提升免伤率5%</v>
      </c>
      <c r="D385">
        <f>VLOOKUP(被动技能!J387,对应表!R:S,2,FALSE)</f>
        <v>1</v>
      </c>
      <c r="E385" t="str">
        <f>被动技能!K387</f>
        <v>20382:100:1:0</v>
      </c>
    </row>
    <row r="386" spans="1:5" x14ac:dyDescent="0.15">
      <c r="A386">
        <f>被动技能!G388</f>
        <v>383</v>
      </c>
      <c r="B386" t="str">
        <f>被动技能!H388</f>
        <v>守护</v>
      </c>
      <c r="C386" t="str">
        <f>被动技能!I388</f>
        <v>提升自身防御力85,并提升免伤率6%</v>
      </c>
      <c r="D386">
        <f>VLOOKUP(被动技能!J388,对应表!R:S,2,FALSE)</f>
        <v>1</v>
      </c>
      <c r="E386" t="str">
        <f>被动技能!K388</f>
        <v>20383:100:1:0</v>
      </c>
    </row>
    <row r="387" spans="1:5" x14ac:dyDescent="0.15">
      <c r="A387">
        <f>被动技能!G389</f>
        <v>384</v>
      </c>
      <c r="B387" t="str">
        <f>被动技能!H389</f>
        <v>守护</v>
      </c>
      <c r="C387" t="str">
        <f>被动技能!I389</f>
        <v>提升自身防御力101,并提升免伤率6%</v>
      </c>
      <c r="D387">
        <f>VLOOKUP(被动技能!J389,对应表!R:S,2,FALSE)</f>
        <v>1</v>
      </c>
      <c r="E387" t="str">
        <f>被动技能!K389</f>
        <v>20384:100:1:0</v>
      </c>
    </row>
    <row r="388" spans="1:5" x14ac:dyDescent="0.15">
      <c r="A388">
        <f>被动技能!G390</f>
        <v>385</v>
      </c>
      <c r="B388" t="str">
        <f>被动技能!H390</f>
        <v>守护</v>
      </c>
      <c r="C388" t="str">
        <f>被动技能!I390</f>
        <v>提升自身防御力118,并提升免伤率7%</v>
      </c>
      <c r="D388">
        <f>VLOOKUP(被动技能!J390,对应表!R:S,2,FALSE)</f>
        <v>1</v>
      </c>
      <c r="E388" t="str">
        <f>被动技能!K390</f>
        <v>20385:100:1:0</v>
      </c>
    </row>
    <row r="389" spans="1:5" x14ac:dyDescent="0.15">
      <c r="A389">
        <f>被动技能!G391</f>
        <v>386</v>
      </c>
      <c r="B389" t="str">
        <f>被动技能!H391</f>
        <v>守护</v>
      </c>
      <c r="C389" t="str">
        <f>被动技能!I391</f>
        <v>提升自身防御力139,并提升免伤率7%</v>
      </c>
      <c r="D389">
        <f>VLOOKUP(被动技能!J391,对应表!R:S,2,FALSE)</f>
        <v>1</v>
      </c>
      <c r="E389" t="str">
        <f>被动技能!K391</f>
        <v>20386:100:1:0</v>
      </c>
    </row>
    <row r="390" spans="1:5" x14ac:dyDescent="0.15">
      <c r="A390">
        <f>被动技能!G392</f>
        <v>387</v>
      </c>
      <c r="B390" t="str">
        <f>被动技能!H392</f>
        <v>守护</v>
      </c>
      <c r="C390" t="str">
        <f>被动技能!I392</f>
        <v>提升自身防御力171,并提升免伤率8%</v>
      </c>
      <c r="D390">
        <f>VLOOKUP(被动技能!J392,对应表!R:S,2,FALSE)</f>
        <v>1</v>
      </c>
      <c r="E390" t="str">
        <f>被动技能!K392</f>
        <v>20387:100:1:0</v>
      </c>
    </row>
    <row r="391" spans="1:5" x14ac:dyDescent="0.15">
      <c r="A391">
        <f>被动技能!G393</f>
        <v>388</v>
      </c>
      <c r="B391" t="str">
        <f>被动技能!H393</f>
        <v>守护</v>
      </c>
      <c r="C391" t="str">
        <f>被动技能!I393</f>
        <v>提升自身防御力211,并提升免伤率8%</v>
      </c>
      <c r="D391">
        <f>VLOOKUP(被动技能!J393,对应表!R:S,2,FALSE)</f>
        <v>1</v>
      </c>
      <c r="E391" t="str">
        <f>被动技能!K393</f>
        <v>20388:100:1:0</v>
      </c>
    </row>
    <row r="392" spans="1:5" x14ac:dyDescent="0.15">
      <c r="A392">
        <f>被动技能!G394</f>
        <v>389</v>
      </c>
      <c r="B392" t="str">
        <f>被动技能!H394</f>
        <v>守护</v>
      </c>
      <c r="C392" t="str">
        <f>被动技能!I394</f>
        <v>提升自身防御力260,并提升免伤率9%</v>
      </c>
      <c r="D392">
        <f>VLOOKUP(被动技能!J394,对应表!R:S,2,FALSE)</f>
        <v>1</v>
      </c>
      <c r="E392" t="str">
        <f>被动技能!K394</f>
        <v>20389:100:1:0</v>
      </c>
    </row>
    <row r="393" spans="1:5" x14ac:dyDescent="0.15">
      <c r="A393">
        <f>被动技能!G395</f>
        <v>390</v>
      </c>
      <c r="B393" t="str">
        <f>被动技能!H395</f>
        <v>守护</v>
      </c>
      <c r="C393" t="str">
        <f>被动技能!I395</f>
        <v>提升自身防御力320,并提升免伤率9%</v>
      </c>
      <c r="D393">
        <f>VLOOKUP(被动技能!J395,对应表!R:S,2,FALSE)</f>
        <v>1</v>
      </c>
      <c r="E393" t="str">
        <f>被动技能!K395</f>
        <v>20390:100:1:0</v>
      </c>
    </row>
    <row r="394" spans="1:5" x14ac:dyDescent="0.15">
      <c r="A394">
        <f>被动技能!G396</f>
        <v>391</v>
      </c>
      <c r="B394" t="str">
        <f>被动技能!H396</f>
        <v>守护</v>
      </c>
      <c r="C394" t="str">
        <f>被动技能!I396</f>
        <v>提升自身防御力394,并提升免伤率10%</v>
      </c>
      <c r="D394">
        <f>VLOOKUP(被动技能!J396,对应表!R:S,2,FALSE)</f>
        <v>1</v>
      </c>
      <c r="E394" t="str">
        <f>被动技能!K396</f>
        <v>20391:100:1:0</v>
      </c>
    </row>
    <row r="395" spans="1:5" x14ac:dyDescent="0.15">
      <c r="A395">
        <f>被动技能!G397</f>
        <v>392</v>
      </c>
      <c r="B395" t="str">
        <f>被动技能!H397</f>
        <v>守护</v>
      </c>
      <c r="C395" t="str">
        <f>被动技能!I397</f>
        <v>提升自身防御力485,并提升免伤率10%</v>
      </c>
      <c r="D395">
        <f>VLOOKUP(被动技能!J397,对应表!R:S,2,FALSE)</f>
        <v>1</v>
      </c>
      <c r="E395" t="str">
        <f>被动技能!K397</f>
        <v>20392:100:1:0</v>
      </c>
    </row>
    <row r="396" spans="1:5" x14ac:dyDescent="0.15">
      <c r="A396">
        <f>被动技能!G398</f>
        <v>393</v>
      </c>
      <c r="B396" t="str">
        <f>被动技能!H398</f>
        <v>守护</v>
      </c>
      <c r="C396" t="str">
        <f>被动技能!I398</f>
        <v>提升自身防御力597,并提升免伤率11%</v>
      </c>
      <c r="D396">
        <f>VLOOKUP(被动技能!J398,对应表!R:S,2,FALSE)</f>
        <v>1</v>
      </c>
      <c r="E396" t="str">
        <f>被动技能!K398</f>
        <v>20393:100:1:0</v>
      </c>
    </row>
    <row r="397" spans="1:5" x14ac:dyDescent="0.15">
      <c r="A397">
        <f>被动技能!G399</f>
        <v>394</v>
      </c>
      <c r="B397" t="str">
        <f>被动技能!H399</f>
        <v>守护</v>
      </c>
      <c r="C397" t="str">
        <f>被动技能!I399</f>
        <v>提升自身防御力735,并提升免伤率11%</v>
      </c>
      <c r="D397">
        <f>VLOOKUP(被动技能!J399,对应表!R:S,2,FALSE)</f>
        <v>1</v>
      </c>
      <c r="E397" t="str">
        <f>被动技能!K399</f>
        <v>20394:100:1:0</v>
      </c>
    </row>
    <row r="398" spans="1:5" x14ac:dyDescent="0.15">
      <c r="A398">
        <f>被动技能!G400</f>
        <v>395</v>
      </c>
      <c r="B398" t="str">
        <f>被动技能!H400</f>
        <v>守护</v>
      </c>
      <c r="C398" t="str">
        <f>被动技能!I400</f>
        <v>提升自身防御力906,并提升免伤率12%</v>
      </c>
      <c r="D398">
        <f>VLOOKUP(被动技能!J400,对应表!R:S,2,FALSE)</f>
        <v>1</v>
      </c>
      <c r="E398" t="str">
        <f>被动技能!K400</f>
        <v>20395:100:1:0</v>
      </c>
    </row>
    <row r="399" spans="1:5" x14ac:dyDescent="0.15">
      <c r="A399">
        <f>被动技能!G401</f>
        <v>396</v>
      </c>
      <c r="B399" t="str">
        <f>被动技能!H401</f>
        <v>守护</v>
      </c>
      <c r="C399" t="str">
        <f>被动技能!I401</f>
        <v>提升自身防御力1115,并提升免伤率12%</v>
      </c>
      <c r="D399">
        <f>VLOOKUP(被动技能!J401,对应表!R:S,2,FALSE)</f>
        <v>1</v>
      </c>
      <c r="E399" t="str">
        <f>被动技能!K401</f>
        <v>20396:100:1:0</v>
      </c>
    </row>
    <row r="400" spans="1:5" x14ac:dyDescent="0.15">
      <c r="A400">
        <f>被动技能!G402</f>
        <v>397</v>
      </c>
      <c r="B400" t="str">
        <f>被动技能!H402</f>
        <v>守护</v>
      </c>
      <c r="C400" t="str">
        <f>被动技能!I402</f>
        <v>提升自身防御力1373,并提升免伤率13%</v>
      </c>
      <c r="D400">
        <f>VLOOKUP(被动技能!J402,对应表!R:S,2,FALSE)</f>
        <v>1</v>
      </c>
      <c r="E400" t="str">
        <f>被动技能!K402</f>
        <v>20397:100:1:0</v>
      </c>
    </row>
    <row r="401" spans="1:5" x14ac:dyDescent="0.15">
      <c r="A401">
        <f>被动技能!G403</f>
        <v>398</v>
      </c>
      <c r="B401" t="str">
        <f>被动技能!H403</f>
        <v>守护</v>
      </c>
      <c r="C401" t="str">
        <f>被动技能!I403</f>
        <v>提升自身防御力1691,并提升免伤率13%</v>
      </c>
      <c r="D401">
        <f>VLOOKUP(被动技能!J403,对应表!R:S,2,FALSE)</f>
        <v>1</v>
      </c>
      <c r="E401" t="str">
        <f>被动技能!K403</f>
        <v>20398:100:1:0</v>
      </c>
    </row>
    <row r="402" spans="1:5" x14ac:dyDescent="0.15">
      <c r="A402">
        <f>被动技能!G404</f>
        <v>399</v>
      </c>
      <c r="B402" t="str">
        <f>被动技能!H404</f>
        <v>守护</v>
      </c>
      <c r="C402" t="str">
        <f>被动技能!I404</f>
        <v>提升自身防御力2082,并提升免伤率14%</v>
      </c>
      <c r="D402">
        <f>VLOOKUP(被动技能!J404,对应表!R:S,2,FALSE)</f>
        <v>1</v>
      </c>
      <c r="E402" t="str">
        <f>被动技能!K404</f>
        <v>20399:100:1:0</v>
      </c>
    </row>
    <row r="403" spans="1:5" x14ac:dyDescent="0.15">
      <c r="A403">
        <f>被动技能!G405</f>
        <v>400</v>
      </c>
      <c r="B403" t="str">
        <f>被动技能!H405</f>
        <v>守护</v>
      </c>
      <c r="C403" t="str">
        <f>被动技能!I405</f>
        <v>提升自身防御力2563,并提升免伤率14%</v>
      </c>
      <c r="D403">
        <f>VLOOKUP(被动技能!J405,对应表!R:S,2,FALSE)</f>
        <v>1</v>
      </c>
      <c r="E403" t="str">
        <f>被动技能!K405</f>
        <v>20400:100:1:0</v>
      </c>
    </row>
    <row r="404" spans="1:5" x14ac:dyDescent="0.15">
      <c r="A404">
        <f>被动技能!G406</f>
        <v>401</v>
      </c>
      <c r="B404" t="str">
        <f>被动技能!H406</f>
        <v>冷血</v>
      </c>
      <c r="C404" t="str">
        <f>被动技能!I406</f>
        <v>提升自身爆伤率15,并提升速度5%</v>
      </c>
      <c r="D404">
        <f>VLOOKUP(被动技能!J406,对应表!R:S,2,FALSE)</f>
        <v>1</v>
      </c>
      <c r="E404" t="str">
        <f>被动技能!K406</f>
        <v>20401:100:1:0</v>
      </c>
    </row>
    <row r="405" spans="1:5" x14ac:dyDescent="0.15">
      <c r="A405">
        <f>被动技能!G407</f>
        <v>402</v>
      </c>
      <c r="B405" t="str">
        <f>被动技能!H407</f>
        <v>冷血</v>
      </c>
      <c r="C405" t="str">
        <f>被动技能!I407</f>
        <v>提升自身爆伤率16,并提升速度5%</v>
      </c>
      <c r="D405">
        <f>VLOOKUP(被动技能!J407,对应表!R:S,2,FALSE)</f>
        <v>1</v>
      </c>
      <c r="E405" t="str">
        <f>被动技能!K407</f>
        <v>20402:100:1:0</v>
      </c>
    </row>
    <row r="406" spans="1:5" x14ac:dyDescent="0.15">
      <c r="A406">
        <f>被动技能!G408</f>
        <v>403</v>
      </c>
      <c r="B406" t="str">
        <f>被动技能!H408</f>
        <v>冷血</v>
      </c>
      <c r="C406" t="str">
        <f>被动技能!I408</f>
        <v>提升自身爆伤率17,并提升速度6%</v>
      </c>
      <c r="D406">
        <f>VLOOKUP(被动技能!J408,对应表!R:S,2,FALSE)</f>
        <v>1</v>
      </c>
      <c r="E406" t="str">
        <f>被动技能!K408</f>
        <v>20403:100:1:0</v>
      </c>
    </row>
    <row r="407" spans="1:5" x14ac:dyDescent="0.15">
      <c r="A407">
        <f>被动技能!G409</f>
        <v>404</v>
      </c>
      <c r="B407" t="str">
        <f>被动技能!H409</f>
        <v>冷血</v>
      </c>
      <c r="C407" t="str">
        <f>被动技能!I409</f>
        <v>提升自身爆伤率18,并提升速度6%</v>
      </c>
      <c r="D407">
        <f>VLOOKUP(被动技能!J409,对应表!R:S,2,FALSE)</f>
        <v>1</v>
      </c>
      <c r="E407" t="str">
        <f>被动技能!K409</f>
        <v>20404:100:1:0</v>
      </c>
    </row>
    <row r="408" spans="1:5" x14ac:dyDescent="0.15">
      <c r="A408">
        <f>被动技能!G410</f>
        <v>405</v>
      </c>
      <c r="B408" t="str">
        <f>被动技能!H410</f>
        <v>冷血</v>
      </c>
      <c r="C408" t="str">
        <f>被动技能!I410</f>
        <v>提升自身爆伤率19,并提升速度7%</v>
      </c>
      <c r="D408">
        <f>VLOOKUP(被动技能!J410,对应表!R:S,2,FALSE)</f>
        <v>1</v>
      </c>
      <c r="E408" t="str">
        <f>被动技能!K410</f>
        <v>20405:100:1:0</v>
      </c>
    </row>
    <row r="409" spans="1:5" x14ac:dyDescent="0.15">
      <c r="A409">
        <f>被动技能!G411</f>
        <v>406</v>
      </c>
      <c r="B409" t="str">
        <f>被动技能!H411</f>
        <v>冷血</v>
      </c>
      <c r="C409" t="str">
        <f>被动技能!I411</f>
        <v>提升自身爆伤率20,并提升速度7%</v>
      </c>
      <c r="D409">
        <f>VLOOKUP(被动技能!J411,对应表!R:S,2,FALSE)</f>
        <v>1</v>
      </c>
      <c r="E409" t="str">
        <f>被动技能!K411</f>
        <v>20406:100:1:0</v>
      </c>
    </row>
    <row r="410" spans="1:5" x14ac:dyDescent="0.15">
      <c r="A410">
        <f>被动技能!G412</f>
        <v>407</v>
      </c>
      <c r="B410" t="str">
        <f>被动技能!H412</f>
        <v>冷血</v>
      </c>
      <c r="C410" t="str">
        <f>被动技能!I412</f>
        <v>提升自身爆伤率21,并提升速度8%</v>
      </c>
      <c r="D410">
        <f>VLOOKUP(被动技能!J412,对应表!R:S,2,FALSE)</f>
        <v>1</v>
      </c>
      <c r="E410" t="str">
        <f>被动技能!K412</f>
        <v>20407:100:1:0</v>
      </c>
    </row>
    <row r="411" spans="1:5" x14ac:dyDescent="0.15">
      <c r="A411">
        <f>被动技能!G413</f>
        <v>408</v>
      </c>
      <c r="B411" t="str">
        <f>被动技能!H413</f>
        <v>冷血</v>
      </c>
      <c r="C411" t="str">
        <f>被动技能!I413</f>
        <v>提升自身爆伤率22,并提升速度8%</v>
      </c>
      <c r="D411">
        <f>VLOOKUP(被动技能!J413,对应表!R:S,2,FALSE)</f>
        <v>1</v>
      </c>
      <c r="E411" t="str">
        <f>被动技能!K413</f>
        <v>20408:100:1:0</v>
      </c>
    </row>
    <row r="412" spans="1:5" x14ac:dyDescent="0.15">
      <c r="A412">
        <f>被动技能!G414</f>
        <v>409</v>
      </c>
      <c r="B412" t="str">
        <f>被动技能!H414</f>
        <v>冷血</v>
      </c>
      <c r="C412" t="str">
        <f>被动技能!I414</f>
        <v>提升自身爆伤率23,并提升速度9%</v>
      </c>
      <c r="D412">
        <f>VLOOKUP(被动技能!J414,对应表!R:S,2,FALSE)</f>
        <v>1</v>
      </c>
      <c r="E412" t="str">
        <f>被动技能!K414</f>
        <v>20409:100:1:0</v>
      </c>
    </row>
    <row r="413" spans="1:5" x14ac:dyDescent="0.15">
      <c r="A413">
        <f>被动技能!G415</f>
        <v>410</v>
      </c>
      <c r="B413" t="str">
        <f>被动技能!H415</f>
        <v>冷血</v>
      </c>
      <c r="C413" t="str">
        <f>被动技能!I415</f>
        <v>提升自身爆伤率24,并提升速度9%</v>
      </c>
      <c r="D413">
        <f>VLOOKUP(被动技能!J415,对应表!R:S,2,FALSE)</f>
        <v>1</v>
      </c>
      <c r="E413" t="str">
        <f>被动技能!K415</f>
        <v>20410:100:1:0</v>
      </c>
    </row>
    <row r="414" spans="1:5" x14ac:dyDescent="0.15">
      <c r="A414">
        <f>被动技能!G416</f>
        <v>411</v>
      </c>
      <c r="B414" t="str">
        <f>被动技能!H416</f>
        <v>冷血</v>
      </c>
      <c r="C414" t="str">
        <f>被动技能!I416</f>
        <v>提升自身爆伤率25,并提升速度10%</v>
      </c>
      <c r="D414">
        <f>VLOOKUP(被动技能!J416,对应表!R:S,2,FALSE)</f>
        <v>1</v>
      </c>
      <c r="E414" t="str">
        <f>被动技能!K416</f>
        <v>20411:100:1:0</v>
      </c>
    </row>
    <row r="415" spans="1:5" x14ac:dyDescent="0.15">
      <c r="A415">
        <f>被动技能!G417</f>
        <v>412</v>
      </c>
      <c r="B415" t="str">
        <f>被动技能!H417</f>
        <v>冷血</v>
      </c>
      <c r="C415" t="str">
        <f>被动技能!I417</f>
        <v>提升自身爆伤率26,并提升速度10%</v>
      </c>
      <c r="D415">
        <f>VLOOKUP(被动技能!J417,对应表!R:S,2,FALSE)</f>
        <v>1</v>
      </c>
      <c r="E415" t="str">
        <f>被动技能!K417</f>
        <v>20412:100:1:0</v>
      </c>
    </row>
    <row r="416" spans="1:5" x14ac:dyDescent="0.15">
      <c r="A416">
        <f>被动技能!G418</f>
        <v>413</v>
      </c>
      <c r="B416" t="str">
        <f>被动技能!H418</f>
        <v>冷血</v>
      </c>
      <c r="C416" t="str">
        <f>被动技能!I418</f>
        <v>提升自身爆伤率27,并提升速度10%</v>
      </c>
      <c r="D416">
        <f>VLOOKUP(被动技能!J418,对应表!R:S,2,FALSE)</f>
        <v>1</v>
      </c>
      <c r="E416" t="str">
        <f>被动技能!K418</f>
        <v>20413:100:1:0</v>
      </c>
    </row>
    <row r="417" spans="1:5" x14ac:dyDescent="0.15">
      <c r="A417">
        <f>被动技能!G419</f>
        <v>414</v>
      </c>
      <c r="B417" t="str">
        <f>被动技能!H419</f>
        <v>冷血</v>
      </c>
      <c r="C417" t="str">
        <f>被动技能!I419</f>
        <v>提升自身爆伤率28,并提升速度10%</v>
      </c>
      <c r="D417">
        <f>VLOOKUP(被动技能!J419,对应表!R:S,2,FALSE)</f>
        <v>1</v>
      </c>
      <c r="E417" t="str">
        <f>被动技能!K419</f>
        <v>20414:100:1:0</v>
      </c>
    </row>
    <row r="418" spans="1:5" x14ac:dyDescent="0.15">
      <c r="A418">
        <f>被动技能!G420</f>
        <v>415</v>
      </c>
      <c r="B418" t="str">
        <f>被动技能!H420</f>
        <v>冷血</v>
      </c>
      <c r="C418" t="str">
        <f>被动技能!I420</f>
        <v>提升自身爆伤率29,并提升速度10%</v>
      </c>
      <c r="D418">
        <f>VLOOKUP(被动技能!J420,对应表!R:S,2,FALSE)</f>
        <v>1</v>
      </c>
      <c r="E418" t="str">
        <f>被动技能!K420</f>
        <v>20415:100:1:0</v>
      </c>
    </row>
    <row r="419" spans="1:5" x14ac:dyDescent="0.15">
      <c r="A419">
        <f>被动技能!G421</f>
        <v>416</v>
      </c>
      <c r="B419" t="str">
        <f>被动技能!H421</f>
        <v>冷血</v>
      </c>
      <c r="C419" t="str">
        <f>被动技能!I421</f>
        <v>提升自身爆伤率30,并提升速度10%</v>
      </c>
      <c r="D419">
        <f>VLOOKUP(被动技能!J421,对应表!R:S,2,FALSE)</f>
        <v>1</v>
      </c>
      <c r="E419" t="str">
        <f>被动技能!K421</f>
        <v>20416:100:1:0</v>
      </c>
    </row>
    <row r="420" spans="1:5" x14ac:dyDescent="0.15">
      <c r="A420">
        <f>被动技能!G422</f>
        <v>417</v>
      </c>
      <c r="B420" t="str">
        <f>被动技能!H422</f>
        <v>冷血</v>
      </c>
      <c r="C420" t="str">
        <f>被动技能!I422</f>
        <v>提升自身爆伤率31,并提升速度10%</v>
      </c>
      <c r="D420">
        <f>VLOOKUP(被动技能!J422,对应表!R:S,2,FALSE)</f>
        <v>1</v>
      </c>
      <c r="E420" t="str">
        <f>被动技能!K422</f>
        <v>20417:100:1:0</v>
      </c>
    </row>
    <row r="421" spans="1:5" x14ac:dyDescent="0.15">
      <c r="A421">
        <f>被动技能!G423</f>
        <v>418</v>
      </c>
      <c r="B421" t="str">
        <f>被动技能!H423</f>
        <v>冷血</v>
      </c>
      <c r="C421" t="str">
        <f>被动技能!I423</f>
        <v>提升自身爆伤率32,并提升速度10%</v>
      </c>
      <c r="D421">
        <f>VLOOKUP(被动技能!J423,对应表!R:S,2,FALSE)</f>
        <v>1</v>
      </c>
      <c r="E421" t="str">
        <f>被动技能!K423</f>
        <v>20418:100:1:0</v>
      </c>
    </row>
    <row r="422" spans="1:5" x14ac:dyDescent="0.15">
      <c r="A422">
        <f>被动技能!G424</f>
        <v>419</v>
      </c>
      <c r="B422" t="str">
        <f>被动技能!H424</f>
        <v>冷血</v>
      </c>
      <c r="C422" t="str">
        <f>被动技能!I424</f>
        <v>提升自身爆伤率33,并提升速度10%</v>
      </c>
      <c r="D422">
        <f>VLOOKUP(被动技能!J424,对应表!R:S,2,FALSE)</f>
        <v>1</v>
      </c>
      <c r="E422" t="str">
        <f>被动技能!K424</f>
        <v>20419:100:1:0</v>
      </c>
    </row>
    <row r="423" spans="1:5" x14ac:dyDescent="0.15">
      <c r="A423">
        <f>被动技能!G425</f>
        <v>420</v>
      </c>
      <c r="B423" t="str">
        <f>被动技能!H425</f>
        <v>冷血</v>
      </c>
      <c r="C423" t="str">
        <f>被动技能!I425</f>
        <v>提升自身爆伤率34,并提升速度10%</v>
      </c>
      <c r="D423">
        <f>VLOOKUP(被动技能!J425,对应表!R:S,2,FALSE)</f>
        <v>1</v>
      </c>
      <c r="E423" t="str">
        <f>被动技能!K425</f>
        <v>20420:100:1:0</v>
      </c>
    </row>
    <row r="424" spans="1:5" x14ac:dyDescent="0.15">
      <c r="A424">
        <f>被动技能!G426</f>
        <v>421</v>
      </c>
      <c r="B424" t="str">
        <f>被动技能!H426</f>
        <v>格挡</v>
      </c>
      <c r="C424" t="str">
        <f>被动技能!I426</f>
        <v>提升自身格挡率10</v>
      </c>
      <c r="D424">
        <f>VLOOKUP(被动技能!J426,对应表!R:S,2,FALSE)</f>
        <v>1</v>
      </c>
      <c r="E424" t="str">
        <f>被动技能!K426</f>
        <v>20421:100:1:0</v>
      </c>
    </row>
    <row r="425" spans="1:5" x14ac:dyDescent="0.15">
      <c r="A425">
        <f>被动技能!G427</f>
        <v>422</v>
      </c>
      <c r="B425" t="str">
        <f>被动技能!H427</f>
        <v>格挡</v>
      </c>
      <c r="C425" t="str">
        <f>被动技能!I427</f>
        <v>提升自身格挡率11</v>
      </c>
      <c r="D425">
        <f>VLOOKUP(被动技能!J427,对应表!R:S,2,FALSE)</f>
        <v>1</v>
      </c>
      <c r="E425" t="str">
        <f>被动技能!K427</f>
        <v>20422:100:1:0</v>
      </c>
    </row>
    <row r="426" spans="1:5" x14ac:dyDescent="0.15">
      <c r="A426">
        <f>被动技能!G428</f>
        <v>423</v>
      </c>
      <c r="B426" t="str">
        <f>被动技能!H428</f>
        <v>格挡</v>
      </c>
      <c r="C426" t="str">
        <f>被动技能!I428</f>
        <v>提升自身格挡率12</v>
      </c>
      <c r="D426">
        <f>VLOOKUP(被动技能!J428,对应表!R:S,2,FALSE)</f>
        <v>1</v>
      </c>
      <c r="E426" t="str">
        <f>被动技能!K428</f>
        <v>20423:100:1:0</v>
      </c>
    </row>
    <row r="427" spans="1:5" x14ac:dyDescent="0.15">
      <c r="A427">
        <f>被动技能!G429</f>
        <v>424</v>
      </c>
      <c r="B427" t="str">
        <f>被动技能!H429</f>
        <v>格挡</v>
      </c>
      <c r="C427" t="str">
        <f>被动技能!I429</f>
        <v>提升自身格挡率13</v>
      </c>
      <c r="D427">
        <f>VLOOKUP(被动技能!J429,对应表!R:S,2,FALSE)</f>
        <v>1</v>
      </c>
      <c r="E427" t="str">
        <f>被动技能!K429</f>
        <v>20424:100:1:0</v>
      </c>
    </row>
    <row r="428" spans="1:5" x14ac:dyDescent="0.15">
      <c r="A428">
        <f>被动技能!G430</f>
        <v>425</v>
      </c>
      <c r="B428" t="str">
        <f>被动技能!H430</f>
        <v>格挡</v>
      </c>
      <c r="C428" t="str">
        <f>被动技能!I430</f>
        <v>提升自身格挡率14</v>
      </c>
      <c r="D428">
        <f>VLOOKUP(被动技能!J430,对应表!R:S,2,FALSE)</f>
        <v>1</v>
      </c>
      <c r="E428" t="str">
        <f>被动技能!K430</f>
        <v>20425:100:1:0</v>
      </c>
    </row>
    <row r="429" spans="1:5" x14ac:dyDescent="0.15">
      <c r="A429">
        <f>被动技能!G431</f>
        <v>426</v>
      </c>
      <c r="B429" t="str">
        <f>被动技能!H431</f>
        <v>格挡</v>
      </c>
      <c r="C429" t="str">
        <f>被动技能!I431</f>
        <v>提升自身格挡率15</v>
      </c>
      <c r="D429">
        <f>VLOOKUP(被动技能!J431,对应表!R:S,2,FALSE)</f>
        <v>1</v>
      </c>
      <c r="E429" t="str">
        <f>被动技能!K431</f>
        <v>20426:100:1:0</v>
      </c>
    </row>
    <row r="430" spans="1:5" x14ac:dyDescent="0.15">
      <c r="A430">
        <f>被动技能!G432</f>
        <v>427</v>
      </c>
      <c r="B430" t="str">
        <f>被动技能!H432</f>
        <v>格挡</v>
      </c>
      <c r="C430" t="str">
        <f>被动技能!I432</f>
        <v>提升自身格挡率16</v>
      </c>
      <c r="D430">
        <f>VLOOKUP(被动技能!J432,对应表!R:S,2,FALSE)</f>
        <v>1</v>
      </c>
      <c r="E430" t="str">
        <f>被动技能!K432</f>
        <v>20427:100:1:0</v>
      </c>
    </row>
    <row r="431" spans="1:5" x14ac:dyDescent="0.15">
      <c r="A431">
        <f>被动技能!G433</f>
        <v>428</v>
      </c>
      <c r="B431" t="str">
        <f>被动技能!H433</f>
        <v>格挡</v>
      </c>
      <c r="C431" t="str">
        <f>被动技能!I433</f>
        <v>提升自身格挡率17</v>
      </c>
      <c r="D431">
        <f>VLOOKUP(被动技能!J433,对应表!R:S,2,FALSE)</f>
        <v>1</v>
      </c>
      <c r="E431" t="str">
        <f>被动技能!K433</f>
        <v>20428:100:1:0</v>
      </c>
    </row>
    <row r="432" spans="1:5" x14ac:dyDescent="0.15">
      <c r="A432">
        <f>被动技能!G434</f>
        <v>429</v>
      </c>
      <c r="B432" t="str">
        <f>被动技能!H434</f>
        <v>格挡</v>
      </c>
      <c r="C432" t="str">
        <f>被动技能!I434</f>
        <v>提升自身格挡率18</v>
      </c>
      <c r="D432">
        <f>VLOOKUP(被动技能!J434,对应表!R:S,2,FALSE)</f>
        <v>1</v>
      </c>
      <c r="E432" t="str">
        <f>被动技能!K434</f>
        <v>20429:100:1:0</v>
      </c>
    </row>
    <row r="433" spans="1:5" x14ac:dyDescent="0.15">
      <c r="A433">
        <f>被动技能!G435</f>
        <v>430</v>
      </c>
      <c r="B433" t="str">
        <f>被动技能!H435</f>
        <v>格挡</v>
      </c>
      <c r="C433" t="str">
        <f>被动技能!I435</f>
        <v>提升自身格挡率19</v>
      </c>
      <c r="D433">
        <f>VLOOKUP(被动技能!J435,对应表!R:S,2,FALSE)</f>
        <v>1</v>
      </c>
      <c r="E433" t="str">
        <f>被动技能!K435</f>
        <v>20430:100:1:0</v>
      </c>
    </row>
    <row r="434" spans="1:5" x14ac:dyDescent="0.15">
      <c r="A434">
        <f>被动技能!G436</f>
        <v>431</v>
      </c>
      <c r="B434" t="str">
        <f>被动技能!H436</f>
        <v>格挡</v>
      </c>
      <c r="C434" t="str">
        <f>被动技能!I436</f>
        <v>提升自身格挡率20</v>
      </c>
      <c r="D434">
        <f>VLOOKUP(被动技能!J436,对应表!R:S,2,FALSE)</f>
        <v>1</v>
      </c>
      <c r="E434" t="str">
        <f>被动技能!K436</f>
        <v>20431:100:1:0</v>
      </c>
    </row>
    <row r="435" spans="1:5" x14ac:dyDescent="0.15">
      <c r="A435">
        <f>被动技能!G437</f>
        <v>432</v>
      </c>
      <c r="B435" t="str">
        <f>被动技能!H437</f>
        <v>格挡</v>
      </c>
      <c r="C435" t="str">
        <f>被动技能!I437</f>
        <v>提升自身格挡率21</v>
      </c>
      <c r="D435">
        <f>VLOOKUP(被动技能!J437,对应表!R:S,2,FALSE)</f>
        <v>1</v>
      </c>
      <c r="E435" t="str">
        <f>被动技能!K437</f>
        <v>20432:100:1:0</v>
      </c>
    </row>
    <row r="436" spans="1:5" x14ac:dyDescent="0.15">
      <c r="A436">
        <f>被动技能!G438</f>
        <v>433</v>
      </c>
      <c r="B436" t="str">
        <f>被动技能!H438</f>
        <v>格挡</v>
      </c>
      <c r="C436" t="str">
        <f>被动技能!I438</f>
        <v>提升自身格挡率22</v>
      </c>
      <c r="D436">
        <f>VLOOKUP(被动技能!J438,对应表!R:S,2,FALSE)</f>
        <v>1</v>
      </c>
      <c r="E436" t="str">
        <f>被动技能!K438</f>
        <v>20433:100:1:0</v>
      </c>
    </row>
    <row r="437" spans="1:5" x14ac:dyDescent="0.15">
      <c r="A437">
        <f>被动技能!G439</f>
        <v>434</v>
      </c>
      <c r="B437" t="str">
        <f>被动技能!H439</f>
        <v>格挡</v>
      </c>
      <c r="C437" t="str">
        <f>被动技能!I439</f>
        <v>提升自身格挡率23</v>
      </c>
      <c r="D437">
        <f>VLOOKUP(被动技能!J439,对应表!R:S,2,FALSE)</f>
        <v>1</v>
      </c>
      <c r="E437" t="str">
        <f>被动技能!K439</f>
        <v>20434:100:1:0</v>
      </c>
    </row>
    <row r="438" spans="1:5" x14ac:dyDescent="0.15">
      <c r="A438">
        <f>被动技能!G440</f>
        <v>435</v>
      </c>
      <c r="B438" t="str">
        <f>被动技能!H440</f>
        <v>格挡</v>
      </c>
      <c r="C438" t="str">
        <f>被动技能!I440</f>
        <v>提升自身格挡率24</v>
      </c>
      <c r="D438">
        <f>VLOOKUP(被动技能!J440,对应表!R:S,2,FALSE)</f>
        <v>1</v>
      </c>
      <c r="E438" t="str">
        <f>被动技能!K440</f>
        <v>20435:100:1:0</v>
      </c>
    </row>
    <row r="439" spans="1:5" x14ac:dyDescent="0.15">
      <c r="A439">
        <f>被动技能!G441</f>
        <v>436</v>
      </c>
      <c r="B439" t="str">
        <f>被动技能!H441</f>
        <v>格挡</v>
      </c>
      <c r="C439" t="str">
        <f>被动技能!I441</f>
        <v>提升自身格挡率25</v>
      </c>
      <c r="D439">
        <f>VLOOKUP(被动技能!J441,对应表!R:S,2,FALSE)</f>
        <v>1</v>
      </c>
      <c r="E439" t="str">
        <f>被动技能!K441</f>
        <v>20436:100:1:0</v>
      </c>
    </row>
    <row r="440" spans="1:5" x14ac:dyDescent="0.15">
      <c r="A440">
        <f>被动技能!G442</f>
        <v>437</v>
      </c>
      <c r="B440" t="str">
        <f>被动技能!H442</f>
        <v>格挡</v>
      </c>
      <c r="C440" t="str">
        <f>被动技能!I442</f>
        <v>提升自身格挡率26</v>
      </c>
      <c r="D440">
        <f>VLOOKUP(被动技能!J442,对应表!R:S,2,FALSE)</f>
        <v>1</v>
      </c>
      <c r="E440" t="str">
        <f>被动技能!K442</f>
        <v>20437:100:1:0</v>
      </c>
    </row>
    <row r="441" spans="1:5" x14ac:dyDescent="0.15">
      <c r="A441">
        <f>被动技能!G443</f>
        <v>438</v>
      </c>
      <c r="B441" t="str">
        <f>被动技能!H443</f>
        <v>格挡</v>
      </c>
      <c r="C441" t="str">
        <f>被动技能!I443</f>
        <v>提升自身格挡率27</v>
      </c>
      <c r="D441">
        <f>VLOOKUP(被动技能!J443,对应表!R:S,2,FALSE)</f>
        <v>1</v>
      </c>
      <c r="E441" t="str">
        <f>被动技能!K443</f>
        <v>20438:100:1:0</v>
      </c>
    </row>
    <row r="442" spans="1:5" x14ac:dyDescent="0.15">
      <c r="A442">
        <f>被动技能!G444</f>
        <v>439</v>
      </c>
      <c r="B442" t="str">
        <f>被动技能!H444</f>
        <v>格挡</v>
      </c>
      <c r="C442" t="str">
        <f>被动技能!I444</f>
        <v>提升自身格挡率28</v>
      </c>
      <c r="D442">
        <f>VLOOKUP(被动技能!J444,对应表!R:S,2,FALSE)</f>
        <v>1</v>
      </c>
      <c r="E442" t="str">
        <f>被动技能!K444</f>
        <v>20439:100:1:0</v>
      </c>
    </row>
    <row r="443" spans="1:5" x14ac:dyDescent="0.15">
      <c r="A443">
        <f>被动技能!G445</f>
        <v>440</v>
      </c>
      <c r="B443" t="str">
        <f>被动技能!H445</f>
        <v>格挡</v>
      </c>
      <c r="C443" t="str">
        <f>被动技能!I445</f>
        <v>提升自身格挡率29</v>
      </c>
      <c r="D443">
        <f>VLOOKUP(被动技能!J445,对应表!R:S,2,FALSE)</f>
        <v>1</v>
      </c>
      <c r="E443" t="str">
        <f>被动技能!K445</f>
        <v>20440:100:1:0</v>
      </c>
    </row>
    <row r="444" spans="1:5" x14ac:dyDescent="0.15">
      <c r="A444">
        <f>被动技能!G446</f>
        <v>441</v>
      </c>
      <c r="B444" t="str">
        <f>被动技能!H446</f>
        <v>腐蚀</v>
      </c>
      <c r="C444" t="str">
        <f>被动技能!I446</f>
        <v>降低敌方全体防御-114</v>
      </c>
      <c r="D444">
        <f>VLOOKUP(被动技能!J446,对应表!R:S,2,FALSE)</f>
        <v>1</v>
      </c>
      <c r="E444" t="str">
        <f>被动技能!K446</f>
        <v>20441:100:4:9</v>
      </c>
    </row>
    <row r="445" spans="1:5" x14ac:dyDescent="0.15">
      <c r="A445">
        <f>被动技能!G447</f>
        <v>442</v>
      </c>
      <c r="B445" t="str">
        <f>被动技能!H447</f>
        <v>腐蚀</v>
      </c>
      <c r="C445" t="str">
        <f>被动技能!I447</f>
        <v>降低敌方全体防御-168</v>
      </c>
      <c r="D445">
        <f>VLOOKUP(被动技能!J447,对应表!R:S,2,FALSE)</f>
        <v>1</v>
      </c>
      <c r="E445" t="str">
        <f>被动技能!K447</f>
        <v>20442:100:4:9</v>
      </c>
    </row>
    <row r="446" spans="1:5" x14ac:dyDescent="0.15">
      <c r="A446">
        <f>被动技能!G448</f>
        <v>443</v>
      </c>
      <c r="B446" t="str">
        <f>被动技能!H448</f>
        <v>腐蚀</v>
      </c>
      <c r="C446" t="str">
        <f>被动技能!I448</f>
        <v>降低敌方全体防御-222</v>
      </c>
      <c r="D446">
        <f>VLOOKUP(被动技能!J448,对应表!R:S,2,FALSE)</f>
        <v>1</v>
      </c>
      <c r="E446" t="str">
        <f>被动技能!K448</f>
        <v>20443:100:4:9</v>
      </c>
    </row>
    <row r="447" spans="1:5" x14ac:dyDescent="0.15">
      <c r="A447">
        <f>被动技能!G449</f>
        <v>444</v>
      </c>
      <c r="B447" t="str">
        <f>被动技能!H449</f>
        <v>腐蚀</v>
      </c>
      <c r="C447" t="str">
        <f>被动技能!I449</f>
        <v>降低敌方全体防御-276</v>
      </c>
      <c r="D447">
        <f>VLOOKUP(被动技能!J449,对应表!R:S,2,FALSE)</f>
        <v>1</v>
      </c>
      <c r="E447" t="str">
        <f>被动技能!K449</f>
        <v>20444:100:4:9</v>
      </c>
    </row>
    <row r="448" spans="1:5" x14ac:dyDescent="0.15">
      <c r="A448">
        <f>被动技能!G450</f>
        <v>445</v>
      </c>
      <c r="B448" t="str">
        <f>被动技能!H450</f>
        <v>腐蚀</v>
      </c>
      <c r="C448" t="str">
        <f>被动技能!I450</f>
        <v>降低敌方全体防御-340</v>
      </c>
      <c r="D448">
        <f>VLOOKUP(被动技能!J450,对应表!R:S,2,FALSE)</f>
        <v>1</v>
      </c>
      <c r="E448" t="str">
        <f>被动技能!K450</f>
        <v>20445:100:4:9</v>
      </c>
    </row>
    <row r="449" spans="1:5" x14ac:dyDescent="0.15">
      <c r="A449">
        <f>被动技能!G451</f>
        <v>446</v>
      </c>
      <c r="B449" t="str">
        <f>被动技能!H451</f>
        <v>腐蚀</v>
      </c>
      <c r="C449" t="str">
        <f>被动技能!I451</f>
        <v>降低敌方全体防御-418</v>
      </c>
      <c r="D449">
        <f>VLOOKUP(被动技能!J451,对应表!R:S,2,FALSE)</f>
        <v>1</v>
      </c>
      <c r="E449" t="str">
        <f>被动技能!K451</f>
        <v>20446:100:4:9</v>
      </c>
    </row>
    <row r="450" spans="1:5" x14ac:dyDescent="0.15">
      <c r="A450">
        <f>被动技能!G452</f>
        <v>447</v>
      </c>
      <c r="B450" t="str">
        <f>被动技能!H452</f>
        <v>腐蚀</v>
      </c>
      <c r="C450" t="str">
        <f>被动技能!I452</f>
        <v>降低敌方全体防御-515</v>
      </c>
      <c r="D450">
        <f>VLOOKUP(被动技能!J452,对应表!R:S,2,FALSE)</f>
        <v>1</v>
      </c>
      <c r="E450" t="str">
        <f>被动技能!K452</f>
        <v>20447:100:4:9</v>
      </c>
    </row>
    <row r="451" spans="1:5" x14ac:dyDescent="0.15">
      <c r="A451">
        <f>被动技能!G453</f>
        <v>448</v>
      </c>
      <c r="B451" t="str">
        <f>被动技能!H453</f>
        <v>腐蚀</v>
      </c>
      <c r="C451" t="str">
        <f>被动技能!I453</f>
        <v>降低敌方全体防御-634</v>
      </c>
      <c r="D451">
        <f>VLOOKUP(被动技能!J453,对应表!R:S,2,FALSE)</f>
        <v>1</v>
      </c>
      <c r="E451" t="str">
        <f>被动技能!K453</f>
        <v>20448:100:4:9</v>
      </c>
    </row>
    <row r="452" spans="1:5" x14ac:dyDescent="0.15">
      <c r="A452">
        <f>被动技能!G454</f>
        <v>449</v>
      </c>
      <c r="B452" t="str">
        <f>被动技能!H454</f>
        <v>腐蚀</v>
      </c>
      <c r="C452" t="str">
        <f>被动技能!I454</f>
        <v>降低敌方全体防御-780</v>
      </c>
      <c r="D452">
        <f>VLOOKUP(被动技能!J454,对应表!R:S,2,FALSE)</f>
        <v>1</v>
      </c>
      <c r="E452" t="str">
        <f>被动技能!K454</f>
        <v>20449:100:4:9</v>
      </c>
    </row>
    <row r="453" spans="1:5" x14ac:dyDescent="0.15">
      <c r="A453">
        <f>被动技能!G455</f>
        <v>450</v>
      </c>
      <c r="B453" t="str">
        <f>被动技能!H455</f>
        <v>腐蚀</v>
      </c>
      <c r="C453" t="str">
        <f>被动技能!I455</f>
        <v>降低敌方全体防御-961</v>
      </c>
      <c r="D453">
        <f>VLOOKUP(被动技能!J455,对应表!R:S,2,FALSE)</f>
        <v>1</v>
      </c>
      <c r="E453" t="str">
        <f>被动技能!K455</f>
        <v>20450:100:4:9</v>
      </c>
    </row>
    <row r="454" spans="1:5" x14ac:dyDescent="0.15">
      <c r="A454">
        <f>被动技能!G456</f>
        <v>451</v>
      </c>
      <c r="B454" t="str">
        <f>被动技能!H456</f>
        <v>腐蚀</v>
      </c>
      <c r="C454" t="str">
        <f>被动技能!I456</f>
        <v>降低敌方全体防御-1183</v>
      </c>
      <c r="D454">
        <f>VLOOKUP(被动技能!J456,对应表!R:S,2,FALSE)</f>
        <v>1</v>
      </c>
      <c r="E454" t="str">
        <f>被动技能!K456</f>
        <v>20451:100:4:9</v>
      </c>
    </row>
    <row r="455" spans="1:5" x14ac:dyDescent="0.15">
      <c r="A455">
        <f>被动技能!G457</f>
        <v>452</v>
      </c>
      <c r="B455" t="str">
        <f>被动技能!H457</f>
        <v>腐蚀</v>
      </c>
      <c r="C455" t="str">
        <f>被动技能!I457</f>
        <v>降低敌方全体防御-1457</v>
      </c>
      <c r="D455">
        <f>VLOOKUP(被动技能!J457,对应表!R:S,2,FALSE)</f>
        <v>1</v>
      </c>
      <c r="E455" t="str">
        <f>被动技能!K457</f>
        <v>20452:100:4:9</v>
      </c>
    </row>
    <row r="456" spans="1:5" x14ac:dyDescent="0.15">
      <c r="A456">
        <f>被动技能!G458</f>
        <v>453</v>
      </c>
      <c r="B456" t="str">
        <f>被动技能!H458</f>
        <v>腐蚀</v>
      </c>
      <c r="C456" t="str">
        <f>被动技能!I458</f>
        <v>降低敌方全体防御-1794</v>
      </c>
      <c r="D456">
        <f>VLOOKUP(被动技能!J458,对应表!R:S,2,FALSE)</f>
        <v>1</v>
      </c>
      <c r="E456" t="str">
        <f>被动技能!K458</f>
        <v>20453:100:4:9</v>
      </c>
    </row>
    <row r="457" spans="1:5" x14ac:dyDescent="0.15">
      <c r="A457">
        <f>被动技能!G459</f>
        <v>454</v>
      </c>
      <c r="B457" t="str">
        <f>被动技能!H459</f>
        <v>腐蚀</v>
      </c>
      <c r="C457" t="str">
        <f>被动技能!I459</f>
        <v>降低敌方全体防御-2208</v>
      </c>
      <c r="D457">
        <f>VLOOKUP(被动技能!J459,对应表!R:S,2,FALSE)</f>
        <v>1</v>
      </c>
      <c r="E457" t="str">
        <f>被动技能!K459</f>
        <v>20454:100:4:9</v>
      </c>
    </row>
    <row r="458" spans="1:5" x14ac:dyDescent="0.15">
      <c r="A458">
        <f>被动技能!G460</f>
        <v>455</v>
      </c>
      <c r="B458" t="str">
        <f>被动技能!H460</f>
        <v>腐蚀</v>
      </c>
      <c r="C458" t="str">
        <f>被动技能!I460</f>
        <v>降低敌方全体防御-2719</v>
      </c>
      <c r="D458">
        <f>VLOOKUP(被动技能!J460,对应表!R:S,2,FALSE)</f>
        <v>1</v>
      </c>
      <c r="E458" t="str">
        <f>被动技能!K460</f>
        <v>20455:100:4:9</v>
      </c>
    </row>
    <row r="459" spans="1:5" x14ac:dyDescent="0.15">
      <c r="A459">
        <f>被动技能!G461</f>
        <v>456</v>
      </c>
      <c r="B459" t="str">
        <f>被动技能!H461</f>
        <v>腐蚀</v>
      </c>
      <c r="C459" t="str">
        <f>被动技能!I461</f>
        <v>降低敌方全体防御-3347</v>
      </c>
      <c r="D459">
        <f>VLOOKUP(被动技能!J461,对应表!R:S,2,FALSE)</f>
        <v>1</v>
      </c>
      <c r="E459" t="str">
        <f>被动技能!K461</f>
        <v>20456:100:4:9</v>
      </c>
    </row>
    <row r="460" spans="1:5" x14ac:dyDescent="0.15">
      <c r="A460">
        <f>被动技能!G462</f>
        <v>457</v>
      </c>
      <c r="B460" t="str">
        <f>被动技能!H462</f>
        <v>腐蚀</v>
      </c>
      <c r="C460" t="str">
        <f>被动技能!I462</f>
        <v>降低敌方全体防御-4121</v>
      </c>
      <c r="D460">
        <f>VLOOKUP(被动技能!J462,对应表!R:S,2,FALSE)</f>
        <v>1</v>
      </c>
      <c r="E460" t="str">
        <f>被动技能!K462</f>
        <v>20457:100:4:9</v>
      </c>
    </row>
    <row r="461" spans="1:5" x14ac:dyDescent="0.15">
      <c r="A461">
        <f>被动技能!G463</f>
        <v>458</v>
      </c>
      <c r="B461" t="str">
        <f>被动技能!H463</f>
        <v>腐蚀</v>
      </c>
      <c r="C461" t="str">
        <f>被动技能!I463</f>
        <v>降低敌方全体防御-5074</v>
      </c>
      <c r="D461">
        <f>VLOOKUP(被动技能!J463,对应表!R:S,2,FALSE)</f>
        <v>1</v>
      </c>
      <c r="E461" t="str">
        <f>被动技能!K463</f>
        <v>20458:100:4:9</v>
      </c>
    </row>
    <row r="462" spans="1:5" x14ac:dyDescent="0.15">
      <c r="A462">
        <f>被动技能!G464</f>
        <v>459</v>
      </c>
      <c r="B462" t="str">
        <f>被动技能!H464</f>
        <v>腐蚀</v>
      </c>
      <c r="C462" t="str">
        <f>被动技能!I464</f>
        <v>降低敌方全体防御-6247</v>
      </c>
      <c r="D462">
        <f>VLOOKUP(被动技能!J464,对应表!R:S,2,FALSE)</f>
        <v>1</v>
      </c>
      <c r="E462" t="str">
        <f>被动技能!K464</f>
        <v>20459:100:4:9</v>
      </c>
    </row>
    <row r="463" spans="1:5" x14ac:dyDescent="0.15">
      <c r="A463">
        <f>被动技能!G465</f>
        <v>460</v>
      </c>
      <c r="B463" t="str">
        <f>被动技能!H465</f>
        <v>腐蚀</v>
      </c>
      <c r="C463" t="str">
        <f>被动技能!I465</f>
        <v>降低敌方全体防御-7692</v>
      </c>
      <c r="D463">
        <f>VLOOKUP(被动技能!J465,对应表!R:S,2,FALSE)</f>
        <v>1</v>
      </c>
      <c r="E463" t="str">
        <f>被动技能!K465</f>
        <v>20460:100:4:9</v>
      </c>
    </row>
    <row r="464" spans="1:5" x14ac:dyDescent="0.15">
      <c r="A464">
        <f>被动技能!G466</f>
        <v>461</v>
      </c>
      <c r="B464" t="str">
        <f>被动技能!H466</f>
        <v>精准</v>
      </c>
      <c r="C464" t="str">
        <f>被动技能!I466</f>
        <v>提升自身命中率5并提升暴击率5</v>
      </c>
      <c r="D464">
        <f>VLOOKUP(被动技能!J466,对应表!R:S,2,FALSE)</f>
        <v>1</v>
      </c>
      <c r="E464" t="str">
        <f>被动技能!K466</f>
        <v>20461:100:1:0</v>
      </c>
    </row>
    <row r="465" spans="1:5" x14ac:dyDescent="0.15">
      <c r="A465">
        <f>被动技能!G467</f>
        <v>462</v>
      </c>
      <c r="B465" t="str">
        <f>被动技能!H467</f>
        <v>精准</v>
      </c>
      <c r="C465" t="str">
        <f>被动技能!I467</f>
        <v>提升自身命中率6并提升暴击率6</v>
      </c>
      <c r="D465">
        <f>VLOOKUP(被动技能!J467,对应表!R:S,2,FALSE)</f>
        <v>1</v>
      </c>
      <c r="E465" t="str">
        <f>被动技能!K467</f>
        <v>20462:100:1:0</v>
      </c>
    </row>
    <row r="466" spans="1:5" x14ac:dyDescent="0.15">
      <c r="A466">
        <f>被动技能!G468</f>
        <v>463</v>
      </c>
      <c r="B466" t="str">
        <f>被动技能!H468</f>
        <v>精准</v>
      </c>
      <c r="C466" t="str">
        <f>被动技能!I468</f>
        <v>提升自身命中率7并提升暴击率7</v>
      </c>
      <c r="D466">
        <f>VLOOKUP(被动技能!J468,对应表!R:S,2,FALSE)</f>
        <v>1</v>
      </c>
      <c r="E466" t="str">
        <f>被动技能!K468</f>
        <v>20463:100:1:0</v>
      </c>
    </row>
    <row r="467" spans="1:5" x14ac:dyDescent="0.15">
      <c r="A467">
        <f>被动技能!G469</f>
        <v>464</v>
      </c>
      <c r="B467" t="str">
        <f>被动技能!H469</f>
        <v>精准</v>
      </c>
      <c r="C467" t="str">
        <f>被动技能!I469</f>
        <v>提升自身命中率8并提升暴击率8</v>
      </c>
      <c r="D467">
        <f>VLOOKUP(被动技能!J469,对应表!R:S,2,FALSE)</f>
        <v>1</v>
      </c>
      <c r="E467" t="str">
        <f>被动技能!K469</f>
        <v>20464:100:1:0</v>
      </c>
    </row>
    <row r="468" spans="1:5" x14ac:dyDescent="0.15">
      <c r="A468">
        <f>被动技能!G470</f>
        <v>465</v>
      </c>
      <c r="B468" t="str">
        <f>被动技能!H470</f>
        <v>精准</v>
      </c>
      <c r="C468" t="str">
        <f>被动技能!I470</f>
        <v>提升自身命中率9并提升暴击率9</v>
      </c>
      <c r="D468">
        <f>VLOOKUP(被动技能!J470,对应表!R:S,2,FALSE)</f>
        <v>1</v>
      </c>
      <c r="E468" t="str">
        <f>被动技能!K470</f>
        <v>20465:100:1:0</v>
      </c>
    </row>
    <row r="469" spans="1:5" x14ac:dyDescent="0.15">
      <c r="A469">
        <f>被动技能!G471</f>
        <v>466</v>
      </c>
      <c r="B469" t="str">
        <f>被动技能!H471</f>
        <v>精准</v>
      </c>
      <c r="C469" t="str">
        <f>被动技能!I471</f>
        <v>提升自身命中率10并提升暴击率10</v>
      </c>
      <c r="D469">
        <f>VLOOKUP(被动技能!J471,对应表!R:S,2,FALSE)</f>
        <v>1</v>
      </c>
      <c r="E469" t="str">
        <f>被动技能!K471</f>
        <v>20466:100:1:0</v>
      </c>
    </row>
    <row r="470" spans="1:5" x14ac:dyDescent="0.15">
      <c r="A470">
        <f>被动技能!G472</f>
        <v>467</v>
      </c>
      <c r="B470" t="str">
        <f>被动技能!H472</f>
        <v>精准</v>
      </c>
      <c r="C470" t="str">
        <f>被动技能!I472</f>
        <v>提升自身命中率11并提升暴击率11</v>
      </c>
      <c r="D470">
        <f>VLOOKUP(被动技能!J472,对应表!R:S,2,FALSE)</f>
        <v>1</v>
      </c>
      <c r="E470" t="str">
        <f>被动技能!K472</f>
        <v>20467:100:1:0</v>
      </c>
    </row>
    <row r="471" spans="1:5" x14ac:dyDescent="0.15">
      <c r="A471">
        <f>被动技能!G473</f>
        <v>468</v>
      </c>
      <c r="B471" t="str">
        <f>被动技能!H473</f>
        <v>精准</v>
      </c>
      <c r="C471" t="str">
        <f>被动技能!I473</f>
        <v>提升自身命中率12并提升暴击率12</v>
      </c>
      <c r="D471">
        <f>VLOOKUP(被动技能!J473,对应表!R:S,2,FALSE)</f>
        <v>1</v>
      </c>
      <c r="E471" t="str">
        <f>被动技能!K473</f>
        <v>20468:100:1:0</v>
      </c>
    </row>
    <row r="472" spans="1:5" x14ac:dyDescent="0.15">
      <c r="A472">
        <f>被动技能!G474</f>
        <v>469</v>
      </c>
      <c r="B472" t="str">
        <f>被动技能!H474</f>
        <v>精准</v>
      </c>
      <c r="C472" t="str">
        <f>被动技能!I474</f>
        <v>提升自身命中率13并提升暴击率13</v>
      </c>
      <c r="D472">
        <f>VLOOKUP(被动技能!J474,对应表!R:S,2,FALSE)</f>
        <v>1</v>
      </c>
      <c r="E472" t="str">
        <f>被动技能!K474</f>
        <v>20469:100:1:0</v>
      </c>
    </row>
    <row r="473" spans="1:5" x14ac:dyDescent="0.15">
      <c r="A473">
        <f>被动技能!G475</f>
        <v>470</v>
      </c>
      <c r="B473" t="str">
        <f>被动技能!H475</f>
        <v>精准</v>
      </c>
      <c r="C473" t="str">
        <f>被动技能!I475</f>
        <v>提升自身命中率14并提升暴击率14</v>
      </c>
      <c r="D473">
        <f>VLOOKUP(被动技能!J475,对应表!R:S,2,FALSE)</f>
        <v>1</v>
      </c>
      <c r="E473" t="str">
        <f>被动技能!K475</f>
        <v>20470:100:1:0</v>
      </c>
    </row>
    <row r="474" spans="1:5" x14ac:dyDescent="0.15">
      <c r="A474">
        <f>被动技能!G476</f>
        <v>471</v>
      </c>
      <c r="B474" t="str">
        <f>被动技能!H476</f>
        <v>精准</v>
      </c>
      <c r="C474" t="str">
        <f>被动技能!I476</f>
        <v>提升自身命中率15并提升暴击率15</v>
      </c>
      <c r="D474">
        <f>VLOOKUP(被动技能!J476,对应表!R:S,2,FALSE)</f>
        <v>1</v>
      </c>
      <c r="E474" t="str">
        <f>被动技能!K476</f>
        <v>20471:100:1:0</v>
      </c>
    </row>
    <row r="475" spans="1:5" x14ac:dyDescent="0.15">
      <c r="A475">
        <f>被动技能!G477</f>
        <v>472</v>
      </c>
      <c r="B475" t="str">
        <f>被动技能!H477</f>
        <v>精准</v>
      </c>
      <c r="C475" t="str">
        <f>被动技能!I477</f>
        <v>提升自身命中率16并提升暴击率16</v>
      </c>
      <c r="D475">
        <f>VLOOKUP(被动技能!J477,对应表!R:S,2,FALSE)</f>
        <v>1</v>
      </c>
      <c r="E475" t="str">
        <f>被动技能!K477</f>
        <v>20472:100:1:0</v>
      </c>
    </row>
    <row r="476" spans="1:5" x14ac:dyDescent="0.15">
      <c r="A476">
        <f>被动技能!G478</f>
        <v>473</v>
      </c>
      <c r="B476" t="str">
        <f>被动技能!H478</f>
        <v>精准</v>
      </c>
      <c r="C476" t="str">
        <f>被动技能!I478</f>
        <v>提升自身命中率17并提升暴击率17</v>
      </c>
      <c r="D476">
        <f>VLOOKUP(被动技能!J478,对应表!R:S,2,FALSE)</f>
        <v>1</v>
      </c>
      <c r="E476" t="str">
        <f>被动技能!K478</f>
        <v>20473:100:1:0</v>
      </c>
    </row>
    <row r="477" spans="1:5" x14ac:dyDescent="0.15">
      <c r="A477">
        <f>被动技能!G479</f>
        <v>474</v>
      </c>
      <c r="B477" t="str">
        <f>被动技能!H479</f>
        <v>精准</v>
      </c>
      <c r="C477" t="str">
        <f>被动技能!I479</f>
        <v>提升自身命中率18并提升暴击率18</v>
      </c>
      <c r="D477">
        <f>VLOOKUP(被动技能!J479,对应表!R:S,2,FALSE)</f>
        <v>1</v>
      </c>
      <c r="E477" t="str">
        <f>被动技能!K479</f>
        <v>20474:100:1:0</v>
      </c>
    </row>
    <row r="478" spans="1:5" x14ac:dyDescent="0.15">
      <c r="A478">
        <f>被动技能!G480</f>
        <v>475</v>
      </c>
      <c r="B478" t="str">
        <f>被动技能!H480</f>
        <v>精准</v>
      </c>
      <c r="C478" t="str">
        <f>被动技能!I480</f>
        <v>提升自身命中率19并提升暴击率19</v>
      </c>
      <c r="D478">
        <f>VLOOKUP(被动技能!J480,对应表!R:S,2,FALSE)</f>
        <v>1</v>
      </c>
      <c r="E478" t="str">
        <f>被动技能!K480</f>
        <v>20475:100:1:0</v>
      </c>
    </row>
    <row r="479" spans="1:5" x14ac:dyDescent="0.15">
      <c r="A479">
        <f>被动技能!G481</f>
        <v>476</v>
      </c>
      <c r="B479" t="str">
        <f>被动技能!H481</f>
        <v>精准</v>
      </c>
      <c r="C479" t="str">
        <f>被动技能!I481</f>
        <v>提升自身命中率20并提升暴击率20</v>
      </c>
      <c r="D479">
        <f>VLOOKUP(被动技能!J481,对应表!R:S,2,FALSE)</f>
        <v>1</v>
      </c>
      <c r="E479" t="str">
        <f>被动技能!K481</f>
        <v>20476:100:1:0</v>
      </c>
    </row>
    <row r="480" spans="1:5" x14ac:dyDescent="0.15">
      <c r="A480">
        <f>被动技能!G482</f>
        <v>477</v>
      </c>
      <c r="B480" t="str">
        <f>被动技能!H482</f>
        <v>精准</v>
      </c>
      <c r="C480" t="str">
        <f>被动技能!I482</f>
        <v>提升自身命中率21并提升暴击率21</v>
      </c>
      <c r="D480">
        <f>VLOOKUP(被动技能!J482,对应表!R:S,2,FALSE)</f>
        <v>1</v>
      </c>
      <c r="E480" t="str">
        <f>被动技能!K482</f>
        <v>20477:100:1:0</v>
      </c>
    </row>
    <row r="481" spans="1:5" x14ac:dyDescent="0.15">
      <c r="A481">
        <f>被动技能!G483</f>
        <v>478</v>
      </c>
      <c r="B481" t="str">
        <f>被动技能!H483</f>
        <v>精准</v>
      </c>
      <c r="C481" t="str">
        <f>被动技能!I483</f>
        <v>提升自身命中率22并提升暴击率22</v>
      </c>
      <c r="D481">
        <f>VLOOKUP(被动技能!J483,对应表!R:S,2,FALSE)</f>
        <v>1</v>
      </c>
      <c r="E481" t="str">
        <f>被动技能!K483</f>
        <v>20478:100:1:0</v>
      </c>
    </row>
    <row r="482" spans="1:5" x14ac:dyDescent="0.15">
      <c r="A482">
        <f>被动技能!G484</f>
        <v>479</v>
      </c>
      <c r="B482" t="str">
        <f>被动技能!H484</f>
        <v>精准</v>
      </c>
      <c r="C482" t="str">
        <f>被动技能!I484</f>
        <v>提升自身命中率23并提升暴击率23</v>
      </c>
      <c r="D482">
        <f>VLOOKUP(被动技能!J484,对应表!R:S,2,FALSE)</f>
        <v>1</v>
      </c>
      <c r="E482" t="str">
        <f>被动技能!K484</f>
        <v>20479:100:1:0</v>
      </c>
    </row>
    <row r="483" spans="1:5" x14ac:dyDescent="0.15">
      <c r="A483">
        <f>被动技能!G485</f>
        <v>480</v>
      </c>
      <c r="B483" t="str">
        <f>被动技能!H485</f>
        <v>精准</v>
      </c>
      <c r="C483" t="str">
        <f>被动技能!I485</f>
        <v>提升自身命中率24并提升暴击率24</v>
      </c>
      <c r="D483">
        <f>VLOOKUP(被动技能!J485,对应表!R:S,2,FALSE)</f>
        <v>1</v>
      </c>
      <c r="E483" t="str">
        <f>被动技能!K485</f>
        <v>20480:100:1:0</v>
      </c>
    </row>
    <row r="484" spans="1:5" x14ac:dyDescent="0.15">
      <c r="A484">
        <f>被动技能!G486</f>
        <v>481</v>
      </c>
      <c r="B484" t="str">
        <f>被动技能!H486</f>
        <v>吸血</v>
      </c>
      <c r="C484" t="str">
        <f>被动技能!I486</f>
        <v>攻击时吸血10%</v>
      </c>
      <c r="D484">
        <f>VLOOKUP(被动技能!J486,对应表!R:S,2,FALSE)</f>
        <v>1</v>
      </c>
      <c r="E484" t="str">
        <f>被动技能!K486</f>
        <v>20481:100:1:0</v>
      </c>
    </row>
    <row r="485" spans="1:5" x14ac:dyDescent="0.15">
      <c r="A485">
        <f>被动技能!G487</f>
        <v>482</v>
      </c>
      <c r="B485" t="str">
        <f>被动技能!H487</f>
        <v>吸血</v>
      </c>
      <c r="C485" t="str">
        <f>被动技能!I487</f>
        <v>攻击时吸血11%</v>
      </c>
      <c r="D485">
        <f>VLOOKUP(被动技能!J487,对应表!R:S,2,FALSE)</f>
        <v>1</v>
      </c>
      <c r="E485" t="str">
        <f>被动技能!K487</f>
        <v>20482:100:1:0</v>
      </c>
    </row>
    <row r="486" spans="1:5" x14ac:dyDescent="0.15">
      <c r="A486">
        <f>被动技能!G488</f>
        <v>483</v>
      </c>
      <c r="B486" t="str">
        <f>被动技能!H488</f>
        <v>吸血</v>
      </c>
      <c r="C486" t="str">
        <f>被动技能!I488</f>
        <v>攻击时吸血12%</v>
      </c>
      <c r="D486">
        <f>VLOOKUP(被动技能!J488,对应表!R:S,2,FALSE)</f>
        <v>1</v>
      </c>
      <c r="E486" t="str">
        <f>被动技能!K488</f>
        <v>20483:100:1:0</v>
      </c>
    </row>
    <row r="487" spans="1:5" x14ac:dyDescent="0.15">
      <c r="A487">
        <f>被动技能!G489</f>
        <v>484</v>
      </c>
      <c r="B487" t="str">
        <f>被动技能!H489</f>
        <v>吸血</v>
      </c>
      <c r="C487" t="str">
        <f>被动技能!I489</f>
        <v>攻击时吸血13%</v>
      </c>
      <c r="D487">
        <f>VLOOKUP(被动技能!J489,对应表!R:S,2,FALSE)</f>
        <v>1</v>
      </c>
      <c r="E487" t="str">
        <f>被动技能!K489</f>
        <v>20484:100:1:0</v>
      </c>
    </row>
    <row r="488" spans="1:5" x14ac:dyDescent="0.15">
      <c r="A488">
        <f>被动技能!G490</f>
        <v>485</v>
      </c>
      <c r="B488" t="str">
        <f>被动技能!H490</f>
        <v>吸血</v>
      </c>
      <c r="C488" t="str">
        <f>被动技能!I490</f>
        <v>攻击时吸血14%</v>
      </c>
      <c r="D488">
        <f>VLOOKUP(被动技能!J490,对应表!R:S,2,FALSE)</f>
        <v>1</v>
      </c>
      <c r="E488" t="str">
        <f>被动技能!K490</f>
        <v>20485:100:1:0</v>
      </c>
    </row>
    <row r="489" spans="1:5" x14ac:dyDescent="0.15">
      <c r="A489">
        <f>被动技能!G491</f>
        <v>486</v>
      </c>
      <c r="B489" t="str">
        <f>被动技能!H491</f>
        <v>吸血</v>
      </c>
      <c r="C489" t="str">
        <f>被动技能!I491</f>
        <v>攻击时吸血15%</v>
      </c>
      <c r="D489">
        <f>VLOOKUP(被动技能!J491,对应表!R:S,2,FALSE)</f>
        <v>1</v>
      </c>
      <c r="E489" t="str">
        <f>被动技能!K491</f>
        <v>20486:100:1:0</v>
      </c>
    </row>
    <row r="490" spans="1:5" x14ac:dyDescent="0.15">
      <c r="A490">
        <f>被动技能!G492</f>
        <v>487</v>
      </c>
      <c r="B490" t="str">
        <f>被动技能!H492</f>
        <v>吸血</v>
      </c>
      <c r="C490" t="str">
        <f>被动技能!I492</f>
        <v>攻击时吸血16%</v>
      </c>
      <c r="D490">
        <f>VLOOKUP(被动技能!J492,对应表!R:S,2,FALSE)</f>
        <v>1</v>
      </c>
      <c r="E490" t="str">
        <f>被动技能!K492</f>
        <v>20487:100:1:0</v>
      </c>
    </row>
    <row r="491" spans="1:5" x14ac:dyDescent="0.15">
      <c r="A491">
        <f>被动技能!G493</f>
        <v>488</v>
      </c>
      <c r="B491" t="str">
        <f>被动技能!H493</f>
        <v>吸血</v>
      </c>
      <c r="C491" t="str">
        <f>被动技能!I493</f>
        <v>攻击时吸血17%</v>
      </c>
      <c r="D491">
        <f>VLOOKUP(被动技能!J493,对应表!R:S,2,FALSE)</f>
        <v>1</v>
      </c>
      <c r="E491" t="str">
        <f>被动技能!K493</f>
        <v>20488:100:1:0</v>
      </c>
    </row>
    <row r="492" spans="1:5" x14ac:dyDescent="0.15">
      <c r="A492">
        <f>被动技能!G494</f>
        <v>489</v>
      </c>
      <c r="B492" t="str">
        <f>被动技能!H494</f>
        <v>吸血</v>
      </c>
      <c r="C492" t="str">
        <f>被动技能!I494</f>
        <v>攻击时吸血18%</v>
      </c>
      <c r="D492">
        <f>VLOOKUP(被动技能!J494,对应表!R:S,2,FALSE)</f>
        <v>1</v>
      </c>
      <c r="E492" t="str">
        <f>被动技能!K494</f>
        <v>20489:100:1:0</v>
      </c>
    </row>
    <row r="493" spans="1:5" x14ac:dyDescent="0.15">
      <c r="A493">
        <f>被动技能!G495</f>
        <v>490</v>
      </c>
      <c r="B493" t="str">
        <f>被动技能!H495</f>
        <v>吸血</v>
      </c>
      <c r="C493" t="str">
        <f>被动技能!I495</f>
        <v>攻击时吸血19%</v>
      </c>
      <c r="D493">
        <f>VLOOKUP(被动技能!J495,对应表!R:S,2,FALSE)</f>
        <v>1</v>
      </c>
      <c r="E493" t="str">
        <f>被动技能!K495</f>
        <v>20490:100:1:0</v>
      </c>
    </row>
    <row r="494" spans="1:5" x14ac:dyDescent="0.15">
      <c r="A494">
        <f>被动技能!G496</f>
        <v>491</v>
      </c>
      <c r="B494" t="str">
        <f>被动技能!H496</f>
        <v>吸血</v>
      </c>
      <c r="C494" t="str">
        <f>被动技能!I496</f>
        <v>攻击时吸血20%</v>
      </c>
      <c r="D494">
        <f>VLOOKUP(被动技能!J496,对应表!R:S,2,FALSE)</f>
        <v>1</v>
      </c>
      <c r="E494" t="str">
        <f>被动技能!K496</f>
        <v>20491:100:1:0</v>
      </c>
    </row>
    <row r="495" spans="1:5" x14ac:dyDescent="0.15">
      <c r="A495">
        <f>被动技能!G497</f>
        <v>492</v>
      </c>
      <c r="B495" t="str">
        <f>被动技能!H497</f>
        <v>吸血</v>
      </c>
      <c r="C495" t="str">
        <f>被动技能!I497</f>
        <v>攻击时吸血21%</v>
      </c>
      <c r="D495">
        <f>VLOOKUP(被动技能!J497,对应表!R:S,2,FALSE)</f>
        <v>1</v>
      </c>
      <c r="E495" t="str">
        <f>被动技能!K497</f>
        <v>20492:100:1:0</v>
      </c>
    </row>
    <row r="496" spans="1:5" x14ac:dyDescent="0.15">
      <c r="A496">
        <f>被动技能!G498</f>
        <v>493</v>
      </c>
      <c r="B496" t="str">
        <f>被动技能!H498</f>
        <v>吸血</v>
      </c>
      <c r="C496" t="str">
        <f>被动技能!I498</f>
        <v>攻击时吸血22%</v>
      </c>
      <c r="D496">
        <f>VLOOKUP(被动技能!J498,对应表!R:S,2,FALSE)</f>
        <v>1</v>
      </c>
      <c r="E496" t="str">
        <f>被动技能!K498</f>
        <v>20493:100:1:0</v>
      </c>
    </row>
    <row r="497" spans="1:5" x14ac:dyDescent="0.15">
      <c r="A497">
        <f>被动技能!G499</f>
        <v>494</v>
      </c>
      <c r="B497" t="str">
        <f>被动技能!H499</f>
        <v>吸血</v>
      </c>
      <c r="C497" t="str">
        <f>被动技能!I499</f>
        <v>攻击时吸血23%</v>
      </c>
      <c r="D497">
        <f>VLOOKUP(被动技能!J499,对应表!R:S,2,FALSE)</f>
        <v>1</v>
      </c>
      <c r="E497" t="str">
        <f>被动技能!K499</f>
        <v>20494:100:1:0</v>
      </c>
    </row>
    <row r="498" spans="1:5" x14ac:dyDescent="0.15">
      <c r="A498">
        <f>被动技能!G500</f>
        <v>495</v>
      </c>
      <c r="B498" t="str">
        <f>被动技能!H500</f>
        <v>吸血</v>
      </c>
      <c r="C498" t="str">
        <f>被动技能!I500</f>
        <v>攻击时吸血24%</v>
      </c>
      <c r="D498">
        <f>VLOOKUP(被动技能!J500,对应表!R:S,2,FALSE)</f>
        <v>1</v>
      </c>
      <c r="E498" t="str">
        <f>被动技能!K500</f>
        <v>20495:100:1:0</v>
      </c>
    </row>
    <row r="499" spans="1:5" x14ac:dyDescent="0.15">
      <c r="A499">
        <f>被动技能!G501</f>
        <v>496</v>
      </c>
      <c r="B499" t="str">
        <f>被动技能!H501</f>
        <v>吸血</v>
      </c>
      <c r="C499" t="str">
        <f>被动技能!I501</f>
        <v>攻击时吸血25%</v>
      </c>
      <c r="D499">
        <f>VLOOKUP(被动技能!J501,对应表!R:S,2,FALSE)</f>
        <v>1</v>
      </c>
      <c r="E499" t="str">
        <f>被动技能!K501</f>
        <v>20496:100:1:0</v>
      </c>
    </row>
    <row r="500" spans="1:5" x14ac:dyDescent="0.15">
      <c r="A500">
        <f>被动技能!G502</f>
        <v>497</v>
      </c>
      <c r="B500" t="str">
        <f>被动技能!H502</f>
        <v>吸血</v>
      </c>
      <c r="C500" t="str">
        <f>被动技能!I502</f>
        <v>攻击时吸血26%</v>
      </c>
      <c r="D500">
        <f>VLOOKUP(被动技能!J502,对应表!R:S,2,FALSE)</f>
        <v>1</v>
      </c>
      <c r="E500" t="str">
        <f>被动技能!K502</f>
        <v>20497:100:1:0</v>
      </c>
    </row>
    <row r="501" spans="1:5" x14ac:dyDescent="0.15">
      <c r="A501">
        <f>被动技能!G503</f>
        <v>498</v>
      </c>
      <c r="B501" t="str">
        <f>被动技能!H503</f>
        <v>吸血</v>
      </c>
      <c r="C501" t="str">
        <f>被动技能!I503</f>
        <v>攻击时吸血27%</v>
      </c>
      <c r="D501">
        <f>VLOOKUP(被动技能!J503,对应表!R:S,2,FALSE)</f>
        <v>1</v>
      </c>
      <c r="E501" t="str">
        <f>被动技能!K503</f>
        <v>20498:100:1:0</v>
      </c>
    </row>
    <row r="502" spans="1:5" x14ac:dyDescent="0.15">
      <c r="A502">
        <f>被动技能!G504</f>
        <v>499</v>
      </c>
      <c r="B502" t="str">
        <f>被动技能!H504</f>
        <v>吸血</v>
      </c>
      <c r="C502" t="str">
        <f>被动技能!I504</f>
        <v>攻击时吸血28%</v>
      </c>
      <c r="D502">
        <f>VLOOKUP(被动技能!J504,对应表!R:S,2,FALSE)</f>
        <v>1</v>
      </c>
      <c r="E502" t="str">
        <f>被动技能!K504</f>
        <v>20499:100:1:0</v>
      </c>
    </row>
    <row r="503" spans="1:5" x14ac:dyDescent="0.15">
      <c r="A503">
        <f>被动技能!G505</f>
        <v>500</v>
      </c>
      <c r="B503" t="str">
        <f>被动技能!H505</f>
        <v>吸血</v>
      </c>
      <c r="C503" t="str">
        <f>被动技能!I505</f>
        <v>攻击时吸血29%</v>
      </c>
      <c r="D503">
        <f>VLOOKUP(被动技能!J505,对应表!R:S,2,FALSE)</f>
        <v>1</v>
      </c>
      <c r="E503" t="str">
        <f>被动技能!K505</f>
        <v>20500:100:1:0</v>
      </c>
    </row>
    <row r="504" spans="1:5" x14ac:dyDescent="0.15">
      <c r="A504">
        <f>被动技能!G506</f>
        <v>501</v>
      </c>
      <c r="B504" t="str">
        <f>被动技能!H506</f>
        <v>风之子</v>
      </c>
      <c r="C504" t="str">
        <f>被动技能!I506</f>
        <v>提升己方全体速度38</v>
      </c>
      <c r="D504">
        <f>VLOOKUP(被动技能!J506,对应表!R:S,2,FALSE)</f>
        <v>1</v>
      </c>
      <c r="E504" t="str">
        <f>被动技能!K506</f>
        <v>20501:100:3:9</v>
      </c>
    </row>
    <row r="505" spans="1:5" x14ac:dyDescent="0.15">
      <c r="A505">
        <f>被动技能!G507</f>
        <v>502</v>
      </c>
      <c r="B505" t="str">
        <f>被动技能!H507</f>
        <v>风之子</v>
      </c>
      <c r="C505" t="str">
        <f>被动技能!I507</f>
        <v>提升己方全体速度56</v>
      </c>
      <c r="D505">
        <f>VLOOKUP(被动技能!J507,对应表!R:S,2,FALSE)</f>
        <v>1</v>
      </c>
      <c r="E505" t="str">
        <f>被动技能!K507</f>
        <v>20502:100:3:9</v>
      </c>
    </row>
    <row r="506" spans="1:5" x14ac:dyDescent="0.15">
      <c r="A506">
        <f>被动技能!G508</f>
        <v>503</v>
      </c>
      <c r="B506" t="str">
        <f>被动技能!H508</f>
        <v>风之子</v>
      </c>
      <c r="C506" t="str">
        <f>被动技能!I508</f>
        <v>提升己方全体速度74</v>
      </c>
      <c r="D506">
        <f>VLOOKUP(被动技能!J508,对应表!R:S,2,FALSE)</f>
        <v>1</v>
      </c>
      <c r="E506" t="str">
        <f>被动技能!K508</f>
        <v>20503:100:3:9</v>
      </c>
    </row>
    <row r="507" spans="1:5" x14ac:dyDescent="0.15">
      <c r="A507">
        <f>被动技能!G509</f>
        <v>504</v>
      </c>
      <c r="B507" t="str">
        <f>被动技能!H509</f>
        <v>风之子</v>
      </c>
      <c r="C507" t="str">
        <f>被动技能!I509</f>
        <v>提升己方全体速度91</v>
      </c>
      <c r="D507">
        <f>VLOOKUP(被动技能!J509,对应表!R:S,2,FALSE)</f>
        <v>1</v>
      </c>
      <c r="E507" t="str">
        <f>被动技能!K509</f>
        <v>20504:100:3:9</v>
      </c>
    </row>
    <row r="508" spans="1:5" x14ac:dyDescent="0.15">
      <c r="A508">
        <f>被动技能!G510</f>
        <v>505</v>
      </c>
      <c r="B508" t="str">
        <f>被动技能!H510</f>
        <v>风之子</v>
      </c>
      <c r="C508" t="str">
        <f>被动技能!I510</f>
        <v>提升己方全体速度113</v>
      </c>
      <c r="D508">
        <f>VLOOKUP(被动技能!J510,对应表!R:S,2,FALSE)</f>
        <v>1</v>
      </c>
      <c r="E508" t="str">
        <f>被动技能!K510</f>
        <v>20505:100:3:9</v>
      </c>
    </row>
    <row r="509" spans="1:5" x14ac:dyDescent="0.15">
      <c r="A509">
        <f>被动技能!G511</f>
        <v>506</v>
      </c>
      <c r="B509" t="str">
        <f>被动技能!H511</f>
        <v>风之子</v>
      </c>
      <c r="C509" t="str">
        <f>被动技能!I511</f>
        <v>提升己方全体速度139</v>
      </c>
      <c r="D509">
        <f>VLOOKUP(被动技能!J511,对应表!R:S,2,FALSE)</f>
        <v>1</v>
      </c>
      <c r="E509" t="str">
        <f>被动技能!K511</f>
        <v>20506:100:3:9</v>
      </c>
    </row>
    <row r="510" spans="1:5" x14ac:dyDescent="0.15">
      <c r="A510">
        <f>被动技能!G512</f>
        <v>507</v>
      </c>
      <c r="B510" t="str">
        <f>被动技能!H512</f>
        <v>风之子</v>
      </c>
      <c r="C510" t="str">
        <f>被动技能!I512</f>
        <v>提升己方全体速度171</v>
      </c>
      <c r="D510">
        <f>VLOOKUP(被动技能!J512,对应表!R:S,2,FALSE)</f>
        <v>1</v>
      </c>
      <c r="E510" t="str">
        <f>被动技能!K512</f>
        <v>20507:100:3:9</v>
      </c>
    </row>
    <row r="511" spans="1:5" x14ac:dyDescent="0.15">
      <c r="A511">
        <f>被动技能!G513</f>
        <v>508</v>
      </c>
      <c r="B511" t="str">
        <f>被动技能!H513</f>
        <v>风之子</v>
      </c>
      <c r="C511" t="str">
        <f>被动技能!I513</f>
        <v>提升己方全体速度211</v>
      </c>
      <c r="D511">
        <f>VLOOKUP(被动技能!J513,对应表!R:S,2,FALSE)</f>
        <v>1</v>
      </c>
      <c r="E511" t="str">
        <f>被动技能!K513</f>
        <v>20508:100:3:9</v>
      </c>
    </row>
    <row r="512" spans="1:5" x14ac:dyDescent="0.15">
      <c r="A512">
        <f>被动技能!G514</f>
        <v>509</v>
      </c>
      <c r="B512" t="str">
        <f>被动技能!H514</f>
        <v>风之子</v>
      </c>
      <c r="C512" t="str">
        <f>被动技能!I514</f>
        <v>提升己方全体速度260</v>
      </c>
      <c r="D512">
        <f>VLOOKUP(被动技能!J514,对应表!R:S,2,FALSE)</f>
        <v>1</v>
      </c>
      <c r="E512" t="str">
        <f>被动技能!K514</f>
        <v>20509:100:3:9</v>
      </c>
    </row>
    <row r="513" spans="1:5" x14ac:dyDescent="0.15">
      <c r="A513">
        <f>被动技能!G515</f>
        <v>510</v>
      </c>
      <c r="B513" t="str">
        <f>被动技能!H515</f>
        <v>风之子</v>
      </c>
      <c r="C513" t="str">
        <f>被动技能!I515</f>
        <v>提升己方全体速度320</v>
      </c>
      <c r="D513">
        <f>VLOOKUP(被动技能!J515,对应表!R:S,2,FALSE)</f>
        <v>1</v>
      </c>
      <c r="E513" t="str">
        <f>被动技能!K515</f>
        <v>20510:100:3:9</v>
      </c>
    </row>
    <row r="514" spans="1:5" x14ac:dyDescent="0.15">
      <c r="A514">
        <f>被动技能!G516</f>
        <v>511</v>
      </c>
      <c r="B514" t="str">
        <f>被动技能!H516</f>
        <v>风之子</v>
      </c>
      <c r="C514" t="str">
        <f>被动技能!I516</f>
        <v>提升己方全体速度394</v>
      </c>
      <c r="D514">
        <f>VLOOKUP(被动技能!J516,对应表!R:S,2,FALSE)</f>
        <v>1</v>
      </c>
      <c r="E514" t="str">
        <f>被动技能!K516</f>
        <v>20511:100:3:9</v>
      </c>
    </row>
    <row r="515" spans="1:5" x14ac:dyDescent="0.15">
      <c r="A515">
        <f>被动技能!G517</f>
        <v>512</v>
      </c>
      <c r="B515" t="str">
        <f>被动技能!H517</f>
        <v>风之子</v>
      </c>
      <c r="C515" t="str">
        <f>被动技能!I517</f>
        <v>提升己方全体速度485</v>
      </c>
      <c r="D515">
        <f>VLOOKUP(被动技能!J517,对应表!R:S,2,FALSE)</f>
        <v>1</v>
      </c>
      <c r="E515" t="str">
        <f>被动技能!K517</f>
        <v>20512:100:3:9</v>
      </c>
    </row>
    <row r="516" spans="1:5" x14ac:dyDescent="0.15">
      <c r="A516">
        <f>被动技能!G518</f>
        <v>513</v>
      </c>
      <c r="B516" t="str">
        <f>被动技能!H518</f>
        <v>风之子</v>
      </c>
      <c r="C516" t="str">
        <f>被动技能!I518</f>
        <v>提升己方全体速度597</v>
      </c>
      <c r="D516">
        <f>VLOOKUP(被动技能!J518,对应表!R:S,2,FALSE)</f>
        <v>1</v>
      </c>
      <c r="E516" t="str">
        <f>被动技能!K518</f>
        <v>20513:100:3:9</v>
      </c>
    </row>
    <row r="517" spans="1:5" x14ac:dyDescent="0.15">
      <c r="A517">
        <f>被动技能!G519</f>
        <v>514</v>
      </c>
      <c r="B517" t="str">
        <f>被动技能!H519</f>
        <v>风之子</v>
      </c>
      <c r="C517" t="str">
        <f>被动技能!I519</f>
        <v>提升己方全体速度735</v>
      </c>
      <c r="D517">
        <f>VLOOKUP(被动技能!J519,对应表!R:S,2,FALSE)</f>
        <v>1</v>
      </c>
      <c r="E517" t="str">
        <f>被动技能!K519</f>
        <v>20514:100:3:9</v>
      </c>
    </row>
    <row r="518" spans="1:5" x14ac:dyDescent="0.15">
      <c r="A518">
        <f>被动技能!G520</f>
        <v>515</v>
      </c>
      <c r="B518" t="str">
        <f>被动技能!H520</f>
        <v>风之子</v>
      </c>
      <c r="C518" t="str">
        <f>被动技能!I520</f>
        <v>提升己方全体速度906</v>
      </c>
      <c r="D518">
        <f>VLOOKUP(被动技能!J520,对应表!R:S,2,FALSE)</f>
        <v>1</v>
      </c>
      <c r="E518" t="str">
        <f>被动技能!K520</f>
        <v>20515:100:3:9</v>
      </c>
    </row>
    <row r="519" spans="1:5" x14ac:dyDescent="0.15">
      <c r="A519">
        <f>被动技能!G521</f>
        <v>516</v>
      </c>
      <c r="B519" t="str">
        <f>被动技能!H521</f>
        <v>风之子</v>
      </c>
      <c r="C519" t="str">
        <f>被动技能!I521</f>
        <v>提升己方全体速度1115</v>
      </c>
      <c r="D519">
        <f>VLOOKUP(被动技能!J521,对应表!R:S,2,FALSE)</f>
        <v>1</v>
      </c>
      <c r="E519" t="str">
        <f>被动技能!K521</f>
        <v>20516:100:3:9</v>
      </c>
    </row>
    <row r="520" spans="1:5" x14ac:dyDescent="0.15">
      <c r="A520">
        <f>被动技能!G522</f>
        <v>517</v>
      </c>
      <c r="B520" t="str">
        <f>被动技能!H522</f>
        <v>风之子</v>
      </c>
      <c r="C520" t="str">
        <f>被动技能!I522</f>
        <v>提升己方全体速度1373</v>
      </c>
      <c r="D520">
        <f>VLOOKUP(被动技能!J522,对应表!R:S,2,FALSE)</f>
        <v>1</v>
      </c>
      <c r="E520" t="str">
        <f>被动技能!K522</f>
        <v>20517:100:3:9</v>
      </c>
    </row>
    <row r="521" spans="1:5" x14ac:dyDescent="0.15">
      <c r="A521">
        <f>被动技能!G523</f>
        <v>518</v>
      </c>
      <c r="B521" t="str">
        <f>被动技能!H523</f>
        <v>风之子</v>
      </c>
      <c r="C521" t="str">
        <f>被动技能!I523</f>
        <v>提升己方全体速度1691</v>
      </c>
      <c r="D521">
        <f>VLOOKUP(被动技能!J523,对应表!R:S,2,FALSE)</f>
        <v>1</v>
      </c>
      <c r="E521" t="str">
        <f>被动技能!K523</f>
        <v>20518:100:3:9</v>
      </c>
    </row>
    <row r="522" spans="1:5" x14ac:dyDescent="0.15">
      <c r="A522">
        <f>被动技能!G524</f>
        <v>519</v>
      </c>
      <c r="B522" t="str">
        <f>被动技能!H524</f>
        <v>风之子</v>
      </c>
      <c r="C522" t="str">
        <f>被动技能!I524</f>
        <v>提升己方全体速度2082</v>
      </c>
      <c r="D522">
        <f>VLOOKUP(被动技能!J524,对应表!R:S,2,FALSE)</f>
        <v>1</v>
      </c>
      <c r="E522" t="str">
        <f>被动技能!K524</f>
        <v>20519:100:3:9</v>
      </c>
    </row>
    <row r="523" spans="1:5" x14ac:dyDescent="0.15">
      <c r="A523">
        <f>被动技能!G525</f>
        <v>520</v>
      </c>
      <c r="B523" t="str">
        <f>被动技能!H525</f>
        <v>风之子</v>
      </c>
      <c r="C523" t="str">
        <f>被动技能!I525</f>
        <v>提升己方全体速度2563</v>
      </c>
      <c r="D523">
        <f>VLOOKUP(被动技能!J525,对应表!R:S,2,FALSE)</f>
        <v>1</v>
      </c>
      <c r="E523" t="str">
        <f>被动技能!K525</f>
        <v>20520:100:3:9</v>
      </c>
    </row>
    <row r="524" spans="1:5" x14ac:dyDescent="0.15">
      <c r="A524">
        <f>被动技能!G526</f>
        <v>521</v>
      </c>
      <c r="B524" t="str">
        <f>被动技能!H526</f>
        <v>祈祷</v>
      </c>
      <c r="C524" t="str">
        <f>被动技能!I526</f>
        <v>己方全体每回合回复血量30</v>
      </c>
      <c r="D524">
        <f>VLOOKUP(被动技能!J526,对应表!R:S,2,FALSE)</f>
        <v>1</v>
      </c>
      <c r="E524" t="str">
        <f>被动技能!K526</f>
        <v>20521:100:3:9</v>
      </c>
    </row>
    <row r="525" spans="1:5" x14ac:dyDescent="0.15">
      <c r="A525">
        <f>被动技能!G527</f>
        <v>522</v>
      </c>
      <c r="B525" t="str">
        <f>被动技能!H527</f>
        <v>祈祷</v>
      </c>
      <c r="C525" t="str">
        <f>被动技能!I527</f>
        <v>己方全体每回合回复血量44</v>
      </c>
      <c r="D525">
        <f>VLOOKUP(被动技能!J527,对应表!R:S,2,FALSE)</f>
        <v>1</v>
      </c>
      <c r="E525" t="str">
        <f>被动技能!K527</f>
        <v>20522:100:3:9</v>
      </c>
    </row>
    <row r="526" spans="1:5" x14ac:dyDescent="0.15">
      <c r="A526">
        <f>被动技能!G528</f>
        <v>523</v>
      </c>
      <c r="B526" t="str">
        <f>被动技能!H528</f>
        <v>祈祷</v>
      </c>
      <c r="C526" t="str">
        <f>被动技能!I528</f>
        <v>己方全体每回合回复血量59</v>
      </c>
      <c r="D526">
        <f>VLOOKUP(被动技能!J528,对应表!R:S,2,FALSE)</f>
        <v>1</v>
      </c>
      <c r="E526" t="str">
        <f>被动技能!K528</f>
        <v>20523:100:3:9</v>
      </c>
    </row>
    <row r="527" spans="1:5" x14ac:dyDescent="0.15">
      <c r="A527">
        <f>被动技能!G529</f>
        <v>524</v>
      </c>
      <c r="B527" t="str">
        <f>被动技能!H529</f>
        <v>祈祷</v>
      </c>
      <c r="C527" t="str">
        <f>被动技能!I529</f>
        <v>己方全体每回合回复血量73</v>
      </c>
      <c r="D527">
        <f>VLOOKUP(被动技能!J529,对应表!R:S,2,FALSE)</f>
        <v>1</v>
      </c>
      <c r="E527" t="str">
        <f>被动技能!K529</f>
        <v>20524:100:3:9</v>
      </c>
    </row>
    <row r="528" spans="1:5" x14ac:dyDescent="0.15">
      <c r="A528">
        <f>被动技能!G530</f>
        <v>525</v>
      </c>
      <c r="B528" t="str">
        <f>被动技能!H530</f>
        <v>祈祷</v>
      </c>
      <c r="C528" t="str">
        <f>被动技能!I530</f>
        <v>己方全体每回合回复血量90</v>
      </c>
      <c r="D528">
        <f>VLOOKUP(被动技能!J530,对应表!R:S,2,FALSE)</f>
        <v>1</v>
      </c>
      <c r="E528" t="str">
        <f>被动技能!K530</f>
        <v>20525:100:3:9</v>
      </c>
    </row>
    <row r="529" spans="1:5" x14ac:dyDescent="0.15">
      <c r="A529">
        <f>被动技能!G531</f>
        <v>526</v>
      </c>
      <c r="B529" t="str">
        <f>被动技能!H531</f>
        <v>祈祷</v>
      </c>
      <c r="C529" t="str">
        <f>被动技能!I531</f>
        <v>己方全体每回合回复血量111</v>
      </c>
      <c r="D529">
        <f>VLOOKUP(被动技能!J531,对应表!R:S,2,FALSE)</f>
        <v>1</v>
      </c>
      <c r="E529" t="str">
        <f>被动技能!K531</f>
        <v>20526:100:3:9</v>
      </c>
    </row>
    <row r="530" spans="1:5" x14ac:dyDescent="0.15">
      <c r="A530">
        <f>被动技能!G532</f>
        <v>527</v>
      </c>
      <c r="B530" t="str">
        <f>被动技能!H532</f>
        <v>祈祷</v>
      </c>
      <c r="C530" t="str">
        <f>被动技能!I532</f>
        <v>己方全体每回合回复血量137</v>
      </c>
      <c r="D530">
        <f>VLOOKUP(被动技能!J532,对应表!R:S,2,FALSE)</f>
        <v>1</v>
      </c>
      <c r="E530" t="str">
        <f>被动技能!K532</f>
        <v>20527:100:3:9</v>
      </c>
    </row>
    <row r="531" spans="1:5" x14ac:dyDescent="0.15">
      <c r="A531">
        <f>被动技能!G533</f>
        <v>528</v>
      </c>
      <c r="B531" t="str">
        <f>被动技能!H533</f>
        <v>祈祷</v>
      </c>
      <c r="C531" t="str">
        <f>被动技能!I533</f>
        <v>己方全体每回合回复血量168</v>
      </c>
      <c r="D531">
        <f>VLOOKUP(被动技能!J533,对应表!R:S,2,FALSE)</f>
        <v>1</v>
      </c>
      <c r="E531" t="str">
        <f>被动技能!K533</f>
        <v>20528:100:3:9</v>
      </c>
    </row>
    <row r="532" spans="1:5" x14ac:dyDescent="0.15">
      <c r="A532">
        <f>被动技能!G534</f>
        <v>529</v>
      </c>
      <c r="B532" t="str">
        <f>被动技能!H534</f>
        <v>祈祷</v>
      </c>
      <c r="C532" t="str">
        <f>被动技能!I534</f>
        <v>己方全体每回合回复血量208</v>
      </c>
      <c r="D532">
        <f>VLOOKUP(被动技能!J534,对应表!R:S,2,FALSE)</f>
        <v>1</v>
      </c>
      <c r="E532" t="str">
        <f>被动技能!K534</f>
        <v>20529:100:3:9</v>
      </c>
    </row>
    <row r="533" spans="1:5" x14ac:dyDescent="0.15">
      <c r="A533">
        <f>被动技能!G535</f>
        <v>530</v>
      </c>
      <c r="B533" t="str">
        <f>被动技能!H535</f>
        <v>祈祷</v>
      </c>
      <c r="C533" t="str">
        <f>被动技能!I535</f>
        <v>己方全体每回合回复血量256</v>
      </c>
      <c r="D533">
        <f>VLOOKUP(被动技能!J535,对应表!R:S,2,FALSE)</f>
        <v>1</v>
      </c>
      <c r="E533" t="str">
        <f>被动技能!K535</f>
        <v>20530:100:3:9</v>
      </c>
    </row>
    <row r="534" spans="1:5" x14ac:dyDescent="0.15">
      <c r="A534">
        <f>被动技能!G536</f>
        <v>531</v>
      </c>
      <c r="B534" t="str">
        <f>被动技能!H536</f>
        <v>祈祷</v>
      </c>
      <c r="C534" t="str">
        <f>被动技能!I536</f>
        <v>己方全体每回合回复血量315</v>
      </c>
      <c r="D534">
        <f>VLOOKUP(被动技能!J536,对应表!R:S,2,FALSE)</f>
        <v>1</v>
      </c>
      <c r="E534" t="str">
        <f>被动技能!K536</f>
        <v>20531:100:3:9</v>
      </c>
    </row>
    <row r="535" spans="1:5" x14ac:dyDescent="0.15">
      <c r="A535">
        <f>被动技能!G537</f>
        <v>532</v>
      </c>
      <c r="B535" t="str">
        <f>被动技能!H537</f>
        <v>祈祷</v>
      </c>
      <c r="C535" t="str">
        <f>被动技能!I537</f>
        <v>己方全体每回合回复血量388</v>
      </c>
      <c r="D535">
        <f>VLOOKUP(被动技能!J537,对应表!R:S,2,FALSE)</f>
        <v>1</v>
      </c>
      <c r="E535" t="str">
        <f>被动技能!K537</f>
        <v>20532:100:3:9</v>
      </c>
    </row>
    <row r="536" spans="1:5" x14ac:dyDescent="0.15">
      <c r="A536">
        <f>被动技能!G538</f>
        <v>533</v>
      </c>
      <c r="B536" t="str">
        <f>被动技能!H538</f>
        <v>祈祷</v>
      </c>
      <c r="C536" t="str">
        <f>被动技能!I538</f>
        <v>己方全体每回合回复血量478</v>
      </c>
      <c r="D536">
        <f>VLOOKUP(被动技能!J538,对应表!R:S,2,FALSE)</f>
        <v>1</v>
      </c>
      <c r="E536" t="str">
        <f>被动技能!K538</f>
        <v>20533:100:3:9</v>
      </c>
    </row>
    <row r="537" spans="1:5" x14ac:dyDescent="0.15">
      <c r="A537">
        <f>被动技能!G539</f>
        <v>534</v>
      </c>
      <c r="B537" t="str">
        <f>被动技能!H539</f>
        <v>祈祷</v>
      </c>
      <c r="C537" t="str">
        <f>被动技能!I539</f>
        <v>己方全体每回合回复血量588</v>
      </c>
      <c r="D537">
        <f>VLOOKUP(被动技能!J539,对应表!R:S,2,FALSE)</f>
        <v>1</v>
      </c>
      <c r="E537" t="str">
        <f>被动技能!K539</f>
        <v>20534:100:3:9</v>
      </c>
    </row>
    <row r="538" spans="1:5" x14ac:dyDescent="0.15">
      <c r="A538">
        <f>被动技能!G540</f>
        <v>535</v>
      </c>
      <c r="B538" t="str">
        <f>被动技能!H540</f>
        <v>祈祷</v>
      </c>
      <c r="C538" t="str">
        <f>被动技能!I540</f>
        <v>己方全体每回合回复血量724</v>
      </c>
      <c r="D538">
        <f>VLOOKUP(被动技能!J540,对应表!R:S,2,FALSE)</f>
        <v>1</v>
      </c>
      <c r="E538" t="str">
        <f>被动技能!K540</f>
        <v>20535:100:3:9</v>
      </c>
    </row>
    <row r="539" spans="1:5" x14ac:dyDescent="0.15">
      <c r="A539">
        <f>被动技能!G541</f>
        <v>536</v>
      </c>
      <c r="B539" t="str">
        <f>被动技能!H541</f>
        <v>祈祷</v>
      </c>
      <c r="C539" t="str">
        <f>被动技能!I541</f>
        <v>己方全体每回合回复血量892</v>
      </c>
      <c r="D539">
        <f>VLOOKUP(被动技能!J541,对应表!R:S,2,FALSE)</f>
        <v>1</v>
      </c>
      <c r="E539" t="str">
        <f>被动技能!K541</f>
        <v>20536:100:3:9</v>
      </c>
    </row>
    <row r="540" spans="1:5" x14ac:dyDescent="0.15">
      <c r="A540">
        <f>被动技能!G542</f>
        <v>537</v>
      </c>
      <c r="B540" t="str">
        <f>被动技能!H542</f>
        <v>祈祷</v>
      </c>
      <c r="C540" t="str">
        <f>被动技能!I542</f>
        <v>己方全体每回合回复血量1098</v>
      </c>
      <c r="D540">
        <f>VLOOKUP(被动技能!J542,对应表!R:S,2,FALSE)</f>
        <v>1</v>
      </c>
      <c r="E540" t="str">
        <f>被动技能!K542</f>
        <v>20537:100:3:9</v>
      </c>
    </row>
    <row r="541" spans="1:5" x14ac:dyDescent="0.15">
      <c r="A541">
        <f>被动技能!G543</f>
        <v>538</v>
      </c>
      <c r="B541" t="str">
        <f>被动技能!H543</f>
        <v>祈祷</v>
      </c>
      <c r="C541" t="str">
        <f>被动技能!I543</f>
        <v>己方全体每回合回复血量1352</v>
      </c>
      <c r="D541">
        <f>VLOOKUP(被动技能!J543,对应表!R:S,2,FALSE)</f>
        <v>1</v>
      </c>
      <c r="E541" t="str">
        <f>被动技能!K543</f>
        <v>20538:100:3:9</v>
      </c>
    </row>
    <row r="542" spans="1:5" x14ac:dyDescent="0.15">
      <c r="A542">
        <f>被动技能!G544</f>
        <v>539</v>
      </c>
      <c r="B542" t="str">
        <f>被动技能!H544</f>
        <v>祈祷</v>
      </c>
      <c r="C542" t="str">
        <f>被动技能!I544</f>
        <v>己方全体每回合回复血量1665</v>
      </c>
      <c r="D542">
        <f>VLOOKUP(被动技能!J544,对应表!R:S,2,FALSE)</f>
        <v>1</v>
      </c>
      <c r="E542" t="str">
        <f>被动技能!K544</f>
        <v>20539:100:3:9</v>
      </c>
    </row>
    <row r="543" spans="1:5" x14ac:dyDescent="0.15">
      <c r="A543">
        <f>被动技能!G545</f>
        <v>540</v>
      </c>
      <c r="B543" t="str">
        <f>被动技能!H545</f>
        <v>祈祷</v>
      </c>
      <c r="C543" t="str">
        <f>被动技能!I545</f>
        <v>己方全体每回合回复血量2051</v>
      </c>
      <c r="D543">
        <f>VLOOKUP(被动技能!J545,对应表!R:S,2,FALSE)</f>
        <v>1</v>
      </c>
      <c r="E543" t="str">
        <f>被动技能!K545</f>
        <v>20540:100:3:9</v>
      </c>
    </row>
    <row r="544" spans="1:5" x14ac:dyDescent="0.15">
      <c r="A544">
        <f>被动技能!G546</f>
        <v>541</v>
      </c>
      <c r="B544" t="str">
        <f>被动技能!H546</f>
        <v>免伤</v>
      </c>
      <c r="C544" t="str">
        <f>被动技能!I546</f>
        <v>提升自身免伤率5</v>
      </c>
      <c r="D544">
        <f>VLOOKUP(被动技能!J546,对应表!R:S,2,FALSE)</f>
        <v>1</v>
      </c>
      <c r="E544" t="str">
        <f>被动技能!K546</f>
        <v>20541:100:1:0</v>
      </c>
    </row>
    <row r="545" spans="1:5" x14ac:dyDescent="0.15">
      <c r="A545">
        <f>被动技能!G547</f>
        <v>542</v>
      </c>
      <c r="B545" t="str">
        <f>被动技能!H547</f>
        <v>免伤</v>
      </c>
      <c r="C545" t="str">
        <f>被动技能!I547</f>
        <v>提升自身免伤率6</v>
      </c>
      <c r="D545">
        <f>VLOOKUP(被动技能!J547,对应表!R:S,2,FALSE)</f>
        <v>1</v>
      </c>
      <c r="E545" t="str">
        <f>被动技能!K547</f>
        <v>20542:100:1:0</v>
      </c>
    </row>
    <row r="546" spans="1:5" x14ac:dyDescent="0.15">
      <c r="A546">
        <f>被动技能!G548</f>
        <v>543</v>
      </c>
      <c r="B546" t="str">
        <f>被动技能!H548</f>
        <v>免伤</v>
      </c>
      <c r="C546" t="str">
        <f>被动技能!I548</f>
        <v>提升自身免伤率7</v>
      </c>
      <c r="D546">
        <f>VLOOKUP(被动技能!J548,对应表!R:S,2,FALSE)</f>
        <v>1</v>
      </c>
      <c r="E546" t="str">
        <f>被动技能!K548</f>
        <v>20543:100:1:0</v>
      </c>
    </row>
    <row r="547" spans="1:5" x14ac:dyDescent="0.15">
      <c r="A547">
        <f>被动技能!G549</f>
        <v>544</v>
      </c>
      <c r="B547" t="str">
        <f>被动技能!H549</f>
        <v>免伤</v>
      </c>
      <c r="C547" t="str">
        <f>被动技能!I549</f>
        <v>提升自身免伤率8</v>
      </c>
      <c r="D547">
        <f>VLOOKUP(被动技能!J549,对应表!R:S,2,FALSE)</f>
        <v>1</v>
      </c>
      <c r="E547" t="str">
        <f>被动技能!K549</f>
        <v>20544:100:1:0</v>
      </c>
    </row>
    <row r="548" spans="1:5" x14ac:dyDescent="0.15">
      <c r="A548">
        <f>被动技能!G550</f>
        <v>545</v>
      </c>
      <c r="B548" t="str">
        <f>被动技能!H550</f>
        <v>免伤</v>
      </c>
      <c r="C548" t="str">
        <f>被动技能!I550</f>
        <v>提升自身免伤率9</v>
      </c>
      <c r="D548">
        <f>VLOOKUP(被动技能!J550,对应表!R:S,2,FALSE)</f>
        <v>1</v>
      </c>
      <c r="E548" t="str">
        <f>被动技能!K550</f>
        <v>20545:100:1:0</v>
      </c>
    </row>
    <row r="549" spans="1:5" x14ac:dyDescent="0.15">
      <c r="A549">
        <f>被动技能!G551</f>
        <v>546</v>
      </c>
      <c r="B549" t="str">
        <f>被动技能!H551</f>
        <v>免伤</v>
      </c>
      <c r="C549" t="str">
        <f>被动技能!I551</f>
        <v>提升自身免伤率10</v>
      </c>
      <c r="D549">
        <f>VLOOKUP(被动技能!J551,对应表!R:S,2,FALSE)</f>
        <v>1</v>
      </c>
      <c r="E549" t="str">
        <f>被动技能!K551</f>
        <v>20546:100:1:0</v>
      </c>
    </row>
    <row r="550" spans="1:5" x14ac:dyDescent="0.15">
      <c r="A550">
        <f>被动技能!G552</f>
        <v>547</v>
      </c>
      <c r="B550" t="str">
        <f>被动技能!H552</f>
        <v>免伤</v>
      </c>
      <c r="C550" t="str">
        <f>被动技能!I552</f>
        <v>提升自身免伤率11</v>
      </c>
      <c r="D550">
        <f>VLOOKUP(被动技能!J552,对应表!R:S,2,FALSE)</f>
        <v>1</v>
      </c>
      <c r="E550" t="str">
        <f>被动技能!K552</f>
        <v>20547:100:1:0</v>
      </c>
    </row>
    <row r="551" spans="1:5" x14ac:dyDescent="0.15">
      <c r="A551">
        <f>被动技能!G553</f>
        <v>548</v>
      </c>
      <c r="B551" t="str">
        <f>被动技能!H553</f>
        <v>免伤</v>
      </c>
      <c r="C551" t="str">
        <f>被动技能!I553</f>
        <v>提升自身免伤率12</v>
      </c>
      <c r="D551">
        <f>VLOOKUP(被动技能!J553,对应表!R:S,2,FALSE)</f>
        <v>1</v>
      </c>
      <c r="E551" t="str">
        <f>被动技能!K553</f>
        <v>20548:100:1:0</v>
      </c>
    </row>
    <row r="552" spans="1:5" x14ac:dyDescent="0.15">
      <c r="A552">
        <f>被动技能!G554</f>
        <v>549</v>
      </c>
      <c r="B552" t="str">
        <f>被动技能!H554</f>
        <v>免伤</v>
      </c>
      <c r="C552" t="str">
        <f>被动技能!I554</f>
        <v>提升自身免伤率13</v>
      </c>
      <c r="D552">
        <f>VLOOKUP(被动技能!J554,对应表!R:S,2,FALSE)</f>
        <v>1</v>
      </c>
      <c r="E552" t="str">
        <f>被动技能!K554</f>
        <v>20549:100:1:0</v>
      </c>
    </row>
    <row r="553" spans="1:5" x14ac:dyDescent="0.15">
      <c r="A553">
        <f>被动技能!G555</f>
        <v>550</v>
      </c>
      <c r="B553" t="str">
        <f>被动技能!H555</f>
        <v>免伤</v>
      </c>
      <c r="C553" t="str">
        <f>被动技能!I555</f>
        <v>提升自身免伤率14</v>
      </c>
      <c r="D553">
        <f>VLOOKUP(被动技能!J555,对应表!R:S,2,FALSE)</f>
        <v>1</v>
      </c>
      <c r="E553" t="str">
        <f>被动技能!K555</f>
        <v>20550:100:1:0</v>
      </c>
    </row>
    <row r="554" spans="1:5" x14ac:dyDescent="0.15">
      <c r="A554">
        <f>被动技能!G556</f>
        <v>551</v>
      </c>
      <c r="B554" t="str">
        <f>被动技能!H556</f>
        <v>免伤</v>
      </c>
      <c r="C554" t="str">
        <f>被动技能!I556</f>
        <v>提升自身免伤率15</v>
      </c>
      <c r="D554">
        <f>VLOOKUP(被动技能!J556,对应表!R:S,2,FALSE)</f>
        <v>1</v>
      </c>
      <c r="E554" t="str">
        <f>被动技能!K556</f>
        <v>20551:100:1:0</v>
      </c>
    </row>
    <row r="555" spans="1:5" x14ac:dyDescent="0.15">
      <c r="A555">
        <f>被动技能!G557</f>
        <v>552</v>
      </c>
      <c r="B555" t="str">
        <f>被动技能!H557</f>
        <v>免伤</v>
      </c>
      <c r="C555" t="str">
        <f>被动技能!I557</f>
        <v>提升自身免伤率16</v>
      </c>
      <c r="D555">
        <f>VLOOKUP(被动技能!J557,对应表!R:S,2,FALSE)</f>
        <v>1</v>
      </c>
      <c r="E555" t="str">
        <f>被动技能!K557</f>
        <v>20552:100:1:0</v>
      </c>
    </row>
    <row r="556" spans="1:5" x14ac:dyDescent="0.15">
      <c r="A556">
        <f>被动技能!G558</f>
        <v>553</v>
      </c>
      <c r="B556" t="str">
        <f>被动技能!H558</f>
        <v>免伤</v>
      </c>
      <c r="C556" t="str">
        <f>被动技能!I558</f>
        <v>提升自身免伤率17</v>
      </c>
      <c r="D556">
        <f>VLOOKUP(被动技能!J558,对应表!R:S,2,FALSE)</f>
        <v>1</v>
      </c>
      <c r="E556" t="str">
        <f>被动技能!K558</f>
        <v>20553:100:1:0</v>
      </c>
    </row>
    <row r="557" spans="1:5" x14ac:dyDescent="0.15">
      <c r="A557">
        <f>被动技能!G559</f>
        <v>554</v>
      </c>
      <c r="B557" t="str">
        <f>被动技能!H559</f>
        <v>免伤</v>
      </c>
      <c r="C557" t="str">
        <f>被动技能!I559</f>
        <v>提升自身免伤率18</v>
      </c>
      <c r="D557">
        <f>VLOOKUP(被动技能!J559,对应表!R:S,2,FALSE)</f>
        <v>1</v>
      </c>
      <c r="E557" t="str">
        <f>被动技能!K559</f>
        <v>20554:100:1:0</v>
      </c>
    </row>
    <row r="558" spans="1:5" x14ac:dyDescent="0.15">
      <c r="A558">
        <f>被动技能!G560</f>
        <v>555</v>
      </c>
      <c r="B558" t="str">
        <f>被动技能!H560</f>
        <v>免伤</v>
      </c>
      <c r="C558" t="str">
        <f>被动技能!I560</f>
        <v>提升自身免伤率19</v>
      </c>
      <c r="D558">
        <f>VLOOKUP(被动技能!J560,对应表!R:S,2,FALSE)</f>
        <v>1</v>
      </c>
      <c r="E558" t="str">
        <f>被动技能!K560</f>
        <v>20555:100:1:0</v>
      </c>
    </row>
    <row r="559" spans="1:5" x14ac:dyDescent="0.15">
      <c r="A559">
        <f>被动技能!G561</f>
        <v>556</v>
      </c>
      <c r="B559" t="str">
        <f>被动技能!H561</f>
        <v>免伤</v>
      </c>
      <c r="C559" t="str">
        <f>被动技能!I561</f>
        <v>提升自身免伤率20</v>
      </c>
      <c r="D559">
        <f>VLOOKUP(被动技能!J561,对应表!R:S,2,FALSE)</f>
        <v>1</v>
      </c>
      <c r="E559" t="str">
        <f>被动技能!K561</f>
        <v>20556:100:1:0</v>
      </c>
    </row>
    <row r="560" spans="1:5" x14ac:dyDescent="0.15">
      <c r="A560">
        <f>被动技能!G562</f>
        <v>557</v>
      </c>
      <c r="B560" t="str">
        <f>被动技能!H562</f>
        <v>免伤</v>
      </c>
      <c r="C560" t="str">
        <f>被动技能!I562</f>
        <v>提升自身免伤率21</v>
      </c>
      <c r="D560">
        <f>VLOOKUP(被动技能!J562,对应表!R:S,2,FALSE)</f>
        <v>1</v>
      </c>
      <c r="E560" t="str">
        <f>被动技能!K562</f>
        <v>20557:100:1:0</v>
      </c>
    </row>
    <row r="561" spans="1:5" x14ac:dyDescent="0.15">
      <c r="A561">
        <f>被动技能!G563</f>
        <v>558</v>
      </c>
      <c r="B561" t="str">
        <f>被动技能!H563</f>
        <v>免伤</v>
      </c>
      <c r="C561" t="str">
        <f>被动技能!I563</f>
        <v>提升自身免伤率22</v>
      </c>
      <c r="D561">
        <f>VLOOKUP(被动技能!J563,对应表!R:S,2,FALSE)</f>
        <v>1</v>
      </c>
      <c r="E561" t="str">
        <f>被动技能!K563</f>
        <v>20558:100:1:0</v>
      </c>
    </row>
    <row r="562" spans="1:5" x14ac:dyDescent="0.15">
      <c r="A562">
        <f>被动技能!G564</f>
        <v>559</v>
      </c>
      <c r="B562" t="str">
        <f>被动技能!H564</f>
        <v>免伤</v>
      </c>
      <c r="C562" t="str">
        <f>被动技能!I564</f>
        <v>提升自身免伤率23</v>
      </c>
      <c r="D562">
        <f>VLOOKUP(被动技能!J564,对应表!R:S,2,FALSE)</f>
        <v>1</v>
      </c>
      <c r="E562" t="str">
        <f>被动技能!K564</f>
        <v>20559:100:1:0</v>
      </c>
    </row>
    <row r="563" spans="1:5" x14ac:dyDescent="0.15">
      <c r="A563">
        <f>被动技能!G565</f>
        <v>560</v>
      </c>
      <c r="B563" t="str">
        <f>被动技能!H565</f>
        <v>免伤</v>
      </c>
      <c r="C563" t="str">
        <f>被动技能!I565</f>
        <v>提升自身免伤率24</v>
      </c>
      <c r="D563">
        <f>VLOOKUP(被动技能!J565,对应表!R:S,2,FALSE)</f>
        <v>1</v>
      </c>
      <c r="E563" t="str">
        <f>被动技能!K565</f>
        <v>20560:100:1:0</v>
      </c>
    </row>
    <row r="564" spans="1:5" x14ac:dyDescent="0.15">
      <c r="A564">
        <f>被动技能!G566</f>
        <v>561</v>
      </c>
      <c r="B564" t="str">
        <f>被动技能!H566</f>
        <v>必胜</v>
      </c>
      <c r="C564" t="str">
        <f>被动技能!I566</f>
        <v>提升己方全体攻击力38</v>
      </c>
      <c r="D564">
        <f>VLOOKUP(被动技能!J566,对应表!R:S,2,FALSE)</f>
        <v>1</v>
      </c>
      <c r="E564" t="str">
        <f>被动技能!K566</f>
        <v>20561:100:3:9</v>
      </c>
    </row>
    <row r="565" spans="1:5" x14ac:dyDescent="0.15">
      <c r="A565">
        <f>被动技能!G567</f>
        <v>562</v>
      </c>
      <c r="B565" t="str">
        <f>被动技能!H567</f>
        <v>必胜</v>
      </c>
      <c r="C565" t="str">
        <f>被动技能!I567</f>
        <v>提升己方全体攻击力56</v>
      </c>
      <c r="D565">
        <f>VLOOKUP(被动技能!J567,对应表!R:S,2,FALSE)</f>
        <v>1</v>
      </c>
      <c r="E565" t="str">
        <f>被动技能!K567</f>
        <v>20562:100:3:9</v>
      </c>
    </row>
    <row r="566" spans="1:5" x14ac:dyDescent="0.15">
      <c r="A566">
        <f>被动技能!G568</f>
        <v>563</v>
      </c>
      <c r="B566" t="str">
        <f>被动技能!H568</f>
        <v>必胜</v>
      </c>
      <c r="C566" t="str">
        <f>被动技能!I568</f>
        <v>提升己方全体攻击力74</v>
      </c>
      <c r="D566">
        <f>VLOOKUP(被动技能!J568,对应表!R:S,2,FALSE)</f>
        <v>1</v>
      </c>
      <c r="E566" t="str">
        <f>被动技能!K568</f>
        <v>20563:100:3:9</v>
      </c>
    </row>
    <row r="567" spans="1:5" x14ac:dyDescent="0.15">
      <c r="A567">
        <f>被动技能!G569</f>
        <v>564</v>
      </c>
      <c r="B567" t="str">
        <f>被动技能!H569</f>
        <v>必胜</v>
      </c>
      <c r="C567" t="str">
        <f>被动技能!I569</f>
        <v>提升己方全体攻击力91</v>
      </c>
      <c r="D567">
        <f>VLOOKUP(被动技能!J569,对应表!R:S,2,FALSE)</f>
        <v>1</v>
      </c>
      <c r="E567" t="str">
        <f>被动技能!K569</f>
        <v>20564:100:3:9</v>
      </c>
    </row>
    <row r="568" spans="1:5" x14ac:dyDescent="0.15">
      <c r="A568">
        <f>被动技能!G570</f>
        <v>565</v>
      </c>
      <c r="B568" t="str">
        <f>被动技能!H570</f>
        <v>必胜</v>
      </c>
      <c r="C568" t="str">
        <f>被动技能!I570</f>
        <v>提升己方全体攻击力113</v>
      </c>
      <c r="D568">
        <f>VLOOKUP(被动技能!J570,对应表!R:S,2,FALSE)</f>
        <v>1</v>
      </c>
      <c r="E568" t="str">
        <f>被动技能!K570</f>
        <v>20565:100:3:9</v>
      </c>
    </row>
    <row r="569" spans="1:5" x14ac:dyDescent="0.15">
      <c r="A569">
        <f>被动技能!G571</f>
        <v>566</v>
      </c>
      <c r="B569" t="str">
        <f>被动技能!H571</f>
        <v>必胜</v>
      </c>
      <c r="C569" t="str">
        <f>被动技能!I571</f>
        <v>提升己方全体攻击力139</v>
      </c>
      <c r="D569">
        <f>VLOOKUP(被动技能!J571,对应表!R:S,2,FALSE)</f>
        <v>1</v>
      </c>
      <c r="E569" t="str">
        <f>被动技能!K571</f>
        <v>20566:100:3:9</v>
      </c>
    </row>
    <row r="570" spans="1:5" x14ac:dyDescent="0.15">
      <c r="A570">
        <f>被动技能!G572</f>
        <v>567</v>
      </c>
      <c r="B570" t="str">
        <f>被动技能!H572</f>
        <v>必胜</v>
      </c>
      <c r="C570" t="str">
        <f>被动技能!I572</f>
        <v>提升己方全体攻击力171</v>
      </c>
      <c r="D570">
        <f>VLOOKUP(被动技能!J572,对应表!R:S,2,FALSE)</f>
        <v>1</v>
      </c>
      <c r="E570" t="str">
        <f>被动技能!K572</f>
        <v>20567:100:3:9</v>
      </c>
    </row>
    <row r="571" spans="1:5" x14ac:dyDescent="0.15">
      <c r="A571">
        <f>被动技能!G573</f>
        <v>568</v>
      </c>
      <c r="B571" t="str">
        <f>被动技能!H573</f>
        <v>必胜</v>
      </c>
      <c r="C571" t="str">
        <f>被动技能!I573</f>
        <v>提升己方全体攻击力211</v>
      </c>
      <c r="D571">
        <f>VLOOKUP(被动技能!J573,对应表!R:S,2,FALSE)</f>
        <v>1</v>
      </c>
      <c r="E571" t="str">
        <f>被动技能!K573</f>
        <v>20568:100:3:9</v>
      </c>
    </row>
    <row r="572" spans="1:5" x14ac:dyDescent="0.15">
      <c r="A572">
        <f>被动技能!G574</f>
        <v>569</v>
      </c>
      <c r="B572" t="str">
        <f>被动技能!H574</f>
        <v>必胜</v>
      </c>
      <c r="C572" t="str">
        <f>被动技能!I574</f>
        <v>提升己方全体攻击力260</v>
      </c>
      <c r="D572">
        <f>VLOOKUP(被动技能!J574,对应表!R:S,2,FALSE)</f>
        <v>1</v>
      </c>
      <c r="E572" t="str">
        <f>被动技能!K574</f>
        <v>20569:100:3:9</v>
      </c>
    </row>
    <row r="573" spans="1:5" x14ac:dyDescent="0.15">
      <c r="A573">
        <f>被动技能!G575</f>
        <v>570</v>
      </c>
      <c r="B573" t="str">
        <f>被动技能!H575</f>
        <v>必胜</v>
      </c>
      <c r="C573" t="str">
        <f>被动技能!I575</f>
        <v>提升己方全体攻击力320</v>
      </c>
      <c r="D573">
        <f>VLOOKUP(被动技能!J575,对应表!R:S,2,FALSE)</f>
        <v>1</v>
      </c>
      <c r="E573" t="str">
        <f>被动技能!K575</f>
        <v>20570:100:3:9</v>
      </c>
    </row>
    <row r="574" spans="1:5" x14ac:dyDescent="0.15">
      <c r="A574">
        <f>被动技能!G576</f>
        <v>571</v>
      </c>
      <c r="B574" t="str">
        <f>被动技能!H576</f>
        <v>必胜</v>
      </c>
      <c r="C574" t="str">
        <f>被动技能!I576</f>
        <v>提升己方全体攻击力394</v>
      </c>
      <c r="D574">
        <f>VLOOKUP(被动技能!J576,对应表!R:S,2,FALSE)</f>
        <v>1</v>
      </c>
      <c r="E574" t="str">
        <f>被动技能!K576</f>
        <v>20571:100:3:9</v>
      </c>
    </row>
    <row r="575" spans="1:5" x14ac:dyDescent="0.15">
      <c r="A575">
        <f>被动技能!G577</f>
        <v>572</v>
      </c>
      <c r="B575" t="str">
        <f>被动技能!H577</f>
        <v>必胜</v>
      </c>
      <c r="C575" t="str">
        <f>被动技能!I577</f>
        <v>提升己方全体攻击力485</v>
      </c>
      <c r="D575">
        <f>VLOOKUP(被动技能!J577,对应表!R:S,2,FALSE)</f>
        <v>1</v>
      </c>
      <c r="E575" t="str">
        <f>被动技能!K577</f>
        <v>20572:100:3:9</v>
      </c>
    </row>
    <row r="576" spans="1:5" x14ac:dyDescent="0.15">
      <c r="A576">
        <f>被动技能!G578</f>
        <v>573</v>
      </c>
      <c r="B576" t="str">
        <f>被动技能!H578</f>
        <v>必胜</v>
      </c>
      <c r="C576" t="str">
        <f>被动技能!I578</f>
        <v>提升己方全体攻击力597</v>
      </c>
      <c r="D576">
        <f>VLOOKUP(被动技能!J578,对应表!R:S,2,FALSE)</f>
        <v>1</v>
      </c>
      <c r="E576" t="str">
        <f>被动技能!K578</f>
        <v>20573:100:3:9</v>
      </c>
    </row>
    <row r="577" spans="1:5" x14ac:dyDescent="0.15">
      <c r="A577">
        <f>被动技能!G579</f>
        <v>574</v>
      </c>
      <c r="B577" t="str">
        <f>被动技能!H579</f>
        <v>必胜</v>
      </c>
      <c r="C577" t="str">
        <f>被动技能!I579</f>
        <v>提升己方全体攻击力735</v>
      </c>
      <c r="D577">
        <f>VLOOKUP(被动技能!J579,对应表!R:S,2,FALSE)</f>
        <v>1</v>
      </c>
      <c r="E577" t="str">
        <f>被动技能!K579</f>
        <v>20574:100:3:9</v>
      </c>
    </row>
    <row r="578" spans="1:5" x14ac:dyDescent="0.15">
      <c r="A578">
        <f>被动技能!G580</f>
        <v>575</v>
      </c>
      <c r="B578" t="str">
        <f>被动技能!H580</f>
        <v>必胜</v>
      </c>
      <c r="C578" t="str">
        <f>被动技能!I580</f>
        <v>提升己方全体攻击力906</v>
      </c>
      <c r="D578">
        <f>VLOOKUP(被动技能!J580,对应表!R:S,2,FALSE)</f>
        <v>1</v>
      </c>
      <c r="E578" t="str">
        <f>被动技能!K580</f>
        <v>20575:100:3:9</v>
      </c>
    </row>
    <row r="579" spans="1:5" x14ac:dyDescent="0.15">
      <c r="A579">
        <f>被动技能!G581</f>
        <v>576</v>
      </c>
      <c r="B579" t="str">
        <f>被动技能!H581</f>
        <v>必胜</v>
      </c>
      <c r="C579" t="str">
        <f>被动技能!I581</f>
        <v>提升己方全体攻击力1115</v>
      </c>
      <c r="D579">
        <f>VLOOKUP(被动技能!J581,对应表!R:S,2,FALSE)</f>
        <v>1</v>
      </c>
      <c r="E579" t="str">
        <f>被动技能!K581</f>
        <v>20576:100:3:9</v>
      </c>
    </row>
    <row r="580" spans="1:5" x14ac:dyDescent="0.15">
      <c r="A580">
        <f>被动技能!G582</f>
        <v>577</v>
      </c>
      <c r="B580" t="str">
        <f>被动技能!H582</f>
        <v>必胜</v>
      </c>
      <c r="C580" t="str">
        <f>被动技能!I582</f>
        <v>提升己方全体攻击力1373</v>
      </c>
      <c r="D580">
        <f>VLOOKUP(被动技能!J582,对应表!R:S,2,FALSE)</f>
        <v>1</v>
      </c>
      <c r="E580" t="str">
        <f>被动技能!K582</f>
        <v>20577:100:3:9</v>
      </c>
    </row>
    <row r="581" spans="1:5" x14ac:dyDescent="0.15">
      <c r="A581">
        <f>被动技能!G583</f>
        <v>578</v>
      </c>
      <c r="B581" t="str">
        <f>被动技能!H583</f>
        <v>必胜</v>
      </c>
      <c r="C581" t="str">
        <f>被动技能!I583</f>
        <v>提升己方全体攻击力1691</v>
      </c>
      <c r="D581">
        <f>VLOOKUP(被动技能!J583,对应表!R:S,2,FALSE)</f>
        <v>1</v>
      </c>
      <c r="E581" t="str">
        <f>被动技能!K583</f>
        <v>20578:100:3:9</v>
      </c>
    </row>
    <row r="582" spans="1:5" x14ac:dyDescent="0.15">
      <c r="A582">
        <f>被动技能!G584</f>
        <v>579</v>
      </c>
      <c r="B582" t="str">
        <f>被动技能!H584</f>
        <v>必胜</v>
      </c>
      <c r="C582" t="str">
        <f>被动技能!I584</f>
        <v>提升己方全体攻击力2082</v>
      </c>
      <c r="D582">
        <f>VLOOKUP(被动技能!J584,对应表!R:S,2,FALSE)</f>
        <v>1</v>
      </c>
      <c r="E582" t="str">
        <f>被动技能!K584</f>
        <v>20579:100:3:9</v>
      </c>
    </row>
    <row r="583" spans="1:5" x14ac:dyDescent="0.15">
      <c r="A583">
        <f>被动技能!G585</f>
        <v>580</v>
      </c>
      <c r="B583" t="str">
        <f>被动技能!H585</f>
        <v>必胜</v>
      </c>
      <c r="C583" t="str">
        <f>被动技能!I585</f>
        <v>提升己方全体攻击力2563</v>
      </c>
      <c r="D583">
        <f>VLOOKUP(被动技能!J585,对应表!R:S,2,FALSE)</f>
        <v>1</v>
      </c>
      <c r="E583" t="str">
        <f>被动技能!K585</f>
        <v>20580:100:3:9</v>
      </c>
    </row>
    <row r="584" spans="1:5" x14ac:dyDescent="0.15">
      <c r="A584">
        <f>被动技能!G586</f>
        <v>581</v>
      </c>
      <c r="B584" t="str">
        <f>被动技能!H586</f>
        <v>痛苦</v>
      </c>
      <c r="C584" t="str">
        <f>被动技能!I586</f>
        <v>每回合敌方全体血量-31</v>
      </c>
      <c r="D584">
        <f>VLOOKUP(被动技能!J586,对应表!R:S,2,FALSE)</f>
        <v>1</v>
      </c>
      <c r="E584" t="str">
        <f>被动技能!K586</f>
        <v>20581:100:4:9</v>
      </c>
    </row>
    <row r="585" spans="1:5" x14ac:dyDescent="0.15">
      <c r="A585">
        <f>被动技能!G587</f>
        <v>582</v>
      </c>
      <c r="B585" t="str">
        <f>被动技能!H587</f>
        <v>痛苦</v>
      </c>
      <c r="C585" t="str">
        <f>被动技能!I587</f>
        <v>每回合敌方全体血量-45</v>
      </c>
      <c r="D585">
        <f>VLOOKUP(被动技能!J587,对应表!R:S,2,FALSE)</f>
        <v>1</v>
      </c>
      <c r="E585" t="str">
        <f>被动技能!K587</f>
        <v>20582:100:4:9</v>
      </c>
    </row>
    <row r="586" spans="1:5" x14ac:dyDescent="0.15">
      <c r="A586">
        <f>被动技能!G588</f>
        <v>583</v>
      </c>
      <c r="B586" t="str">
        <f>被动技能!H588</f>
        <v>痛苦</v>
      </c>
      <c r="C586" t="str">
        <f>被动技能!I588</f>
        <v>每回合敌方全体血量-60</v>
      </c>
      <c r="D586">
        <f>VLOOKUP(被动技能!J588,对应表!R:S,2,FALSE)</f>
        <v>1</v>
      </c>
      <c r="E586" t="str">
        <f>被动技能!K588</f>
        <v>20583:100:4:9</v>
      </c>
    </row>
    <row r="587" spans="1:5" x14ac:dyDescent="0.15">
      <c r="A587">
        <f>被动技能!G589</f>
        <v>584</v>
      </c>
      <c r="B587" t="str">
        <f>被动技能!H589</f>
        <v>痛苦</v>
      </c>
      <c r="C587" t="str">
        <f>被动技能!I589</f>
        <v>每回合敌方全体血量-74</v>
      </c>
      <c r="D587">
        <f>VLOOKUP(被动技能!J589,对应表!R:S,2,FALSE)</f>
        <v>1</v>
      </c>
      <c r="E587" t="str">
        <f>被动技能!K589</f>
        <v>20584:100:4:9</v>
      </c>
    </row>
    <row r="588" spans="1:5" x14ac:dyDescent="0.15">
      <c r="A588">
        <f>被动技能!G590</f>
        <v>585</v>
      </c>
      <c r="B588" t="str">
        <f>被动技能!H590</f>
        <v>痛苦</v>
      </c>
      <c r="C588" t="str">
        <f>被动技能!I590</f>
        <v>每回合敌方全体血量-91</v>
      </c>
      <c r="D588">
        <f>VLOOKUP(被动技能!J590,对应表!R:S,2,FALSE)</f>
        <v>1</v>
      </c>
      <c r="E588" t="str">
        <f>被动技能!K590</f>
        <v>20585:100:4:9</v>
      </c>
    </row>
    <row r="589" spans="1:5" x14ac:dyDescent="0.15">
      <c r="A589">
        <f>被动技能!G591</f>
        <v>586</v>
      </c>
      <c r="B589" t="str">
        <f>被动技能!H591</f>
        <v>痛苦</v>
      </c>
      <c r="C589" t="str">
        <f>被动技能!I591</f>
        <v>每回合敌方全体血量-112</v>
      </c>
      <c r="D589">
        <f>VLOOKUP(被动技能!J591,对应表!R:S,2,FALSE)</f>
        <v>1</v>
      </c>
      <c r="E589" t="str">
        <f>被动技能!K591</f>
        <v>20586:100:4:9</v>
      </c>
    </row>
    <row r="590" spans="1:5" x14ac:dyDescent="0.15">
      <c r="A590">
        <f>被动技能!G592</f>
        <v>587</v>
      </c>
      <c r="B590" t="str">
        <f>被动技能!H592</f>
        <v>痛苦</v>
      </c>
      <c r="C590" t="str">
        <f>被动技能!I592</f>
        <v>每回合敌方全体血量-138</v>
      </c>
      <c r="D590">
        <f>VLOOKUP(被动技能!J592,对应表!R:S,2,FALSE)</f>
        <v>1</v>
      </c>
      <c r="E590" t="str">
        <f>被动技能!K592</f>
        <v>20587:100:4:9</v>
      </c>
    </row>
    <row r="591" spans="1:5" x14ac:dyDescent="0.15">
      <c r="A591">
        <f>被动技能!G593</f>
        <v>588</v>
      </c>
      <c r="B591" t="str">
        <f>被动技能!H593</f>
        <v>痛苦</v>
      </c>
      <c r="C591" t="str">
        <f>被动技能!I593</f>
        <v>每回合敌方全体血量-169</v>
      </c>
      <c r="D591">
        <f>VLOOKUP(被动技能!J593,对应表!R:S,2,FALSE)</f>
        <v>1</v>
      </c>
      <c r="E591" t="str">
        <f>被动技能!K593</f>
        <v>20588:100:4:9</v>
      </c>
    </row>
    <row r="592" spans="1:5" x14ac:dyDescent="0.15">
      <c r="A592">
        <f>被动技能!G594</f>
        <v>589</v>
      </c>
      <c r="B592" t="str">
        <f>被动技能!H594</f>
        <v>痛苦</v>
      </c>
      <c r="C592" t="str">
        <f>被动技能!I594</f>
        <v>每回合敌方全体血量-208</v>
      </c>
      <c r="D592">
        <f>VLOOKUP(被动技能!J594,对应表!R:S,2,FALSE)</f>
        <v>1</v>
      </c>
      <c r="E592" t="str">
        <f>被动技能!K594</f>
        <v>20589:100:4:9</v>
      </c>
    </row>
    <row r="593" spans="1:5" x14ac:dyDescent="0.15">
      <c r="A593">
        <f>被动技能!G595</f>
        <v>590</v>
      </c>
      <c r="B593" t="str">
        <f>被动技能!H595</f>
        <v>痛苦</v>
      </c>
      <c r="C593" t="str">
        <f>被动技能!I595</f>
        <v>每回合敌方全体血量-257</v>
      </c>
      <c r="D593">
        <f>VLOOKUP(被动技能!J595,对应表!R:S,2,FALSE)</f>
        <v>1</v>
      </c>
      <c r="E593" t="str">
        <f>被动技能!K595</f>
        <v>20590:100:4:9</v>
      </c>
    </row>
    <row r="594" spans="1:5" x14ac:dyDescent="0.15">
      <c r="A594">
        <f>被动技能!G596</f>
        <v>591</v>
      </c>
      <c r="B594" t="str">
        <f>被动技能!H596</f>
        <v>痛苦</v>
      </c>
      <c r="C594" t="str">
        <f>被动技能!I596</f>
        <v>每回合敌方全体血量-316</v>
      </c>
      <c r="D594">
        <f>VLOOKUP(被动技能!J596,对应表!R:S,2,FALSE)</f>
        <v>1</v>
      </c>
      <c r="E594" t="str">
        <f>被动技能!K596</f>
        <v>20591:100:4:9</v>
      </c>
    </row>
    <row r="595" spans="1:5" x14ac:dyDescent="0.15">
      <c r="A595">
        <f>被动技能!G597</f>
        <v>592</v>
      </c>
      <c r="B595" t="str">
        <f>被动技能!H597</f>
        <v>痛苦</v>
      </c>
      <c r="C595" t="str">
        <f>被动技能!I597</f>
        <v>每回合敌方全体血量-389</v>
      </c>
      <c r="D595">
        <f>VLOOKUP(被动技能!J597,对应表!R:S,2,FALSE)</f>
        <v>1</v>
      </c>
      <c r="E595" t="str">
        <f>被动技能!K597</f>
        <v>20592:100:4:9</v>
      </c>
    </row>
    <row r="596" spans="1:5" x14ac:dyDescent="0.15">
      <c r="A596">
        <f>被动技能!G598</f>
        <v>593</v>
      </c>
      <c r="B596" t="str">
        <f>被动技能!H598</f>
        <v>痛苦</v>
      </c>
      <c r="C596" t="str">
        <f>被动技能!I598</f>
        <v>每回合敌方全体血量-479</v>
      </c>
      <c r="D596">
        <f>VLOOKUP(被动技能!J598,对应表!R:S,2,FALSE)</f>
        <v>1</v>
      </c>
      <c r="E596" t="str">
        <f>被动技能!K598</f>
        <v>20593:100:4:9</v>
      </c>
    </row>
    <row r="597" spans="1:5" x14ac:dyDescent="0.15">
      <c r="A597">
        <f>被动技能!G599</f>
        <v>594</v>
      </c>
      <c r="B597" t="str">
        <f>被动技能!H599</f>
        <v>痛苦</v>
      </c>
      <c r="C597" t="str">
        <f>被动技能!I599</f>
        <v>每回合敌方全体血量-589</v>
      </c>
      <c r="D597">
        <f>VLOOKUP(被动技能!J599,对应表!R:S,2,FALSE)</f>
        <v>1</v>
      </c>
      <c r="E597" t="str">
        <f>被动技能!K599</f>
        <v>20594:100:4:9</v>
      </c>
    </row>
    <row r="598" spans="1:5" x14ac:dyDescent="0.15">
      <c r="A598">
        <f>被动技能!G600</f>
        <v>595</v>
      </c>
      <c r="B598" t="str">
        <f>被动技能!H600</f>
        <v>痛苦</v>
      </c>
      <c r="C598" t="str">
        <f>被动技能!I600</f>
        <v>每回合敌方全体血量-725</v>
      </c>
      <c r="D598">
        <f>VLOOKUP(被动技能!J600,对应表!R:S,2,FALSE)</f>
        <v>1</v>
      </c>
      <c r="E598" t="str">
        <f>被动技能!K600</f>
        <v>20595:100:4:9</v>
      </c>
    </row>
    <row r="599" spans="1:5" x14ac:dyDescent="0.15">
      <c r="A599">
        <f>被动技能!G601</f>
        <v>596</v>
      </c>
      <c r="B599" t="str">
        <f>被动技能!H601</f>
        <v>痛苦</v>
      </c>
      <c r="C599" t="str">
        <f>被动技能!I601</f>
        <v>每回合敌方全体血量-893</v>
      </c>
      <c r="D599">
        <f>VLOOKUP(被动技能!J601,对应表!R:S,2,FALSE)</f>
        <v>1</v>
      </c>
      <c r="E599" t="str">
        <f>被动技能!K601</f>
        <v>20596:100:4:9</v>
      </c>
    </row>
    <row r="600" spans="1:5" x14ac:dyDescent="0.15">
      <c r="A600">
        <f>被动技能!G602</f>
        <v>597</v>
      </c>
      <c r="B600" t="str">
        <f>被动技能!H602</f>
        <v>痛苦</v>
      </c>
      <c r="C600" t="str">
        <f>被动技能!I602</f>
        <v>每回合敌方全体血量-1099</v>
      </c>
      <c r="D600">
        <f>VLOOKUP(被动技能!J602,对应表!R:S,2,FALSE)</f>
        <v>1</v>
      </c>
      <c r="E600" t="str">
        <f>被动技能!K602</f>
        <v>20597:100:4:9</v>
      </c>
    </row>
    <row r="601" spans="1:5" x14ac:dyDescent="0.15">
      <c r="A601">
        <f>被动技能!G603</f>
        <v>598</v>
      </c>
      <c r="B601" t="str">
        <f>被动技能!H603</f>
        <v>痛苦</v>
      </c>
      <c r="C601" t="str">
        <f>被动技能!I603</f>
        <v>每回合敌方全体血量-1353</v>
      </c>
      <c r="D601">
        <f>VLOOKUP(被动技能!J603,对应表!R:S,2,FALSE)</f>
        <v>1</v>
      </c>
      <c r="E601" t="str">
        <f>被动技能!K603</f>
        <v>20598:100:4:9</v>
      </c>
    </row>
    <row r="602" spans="1:5" x14ac:dyDescent="0.15">
      <c r="A602">
        <f>被动技能!G604</f>
        <v>599</v>
      </c>
      <c r="B602" t="str">
        <f>被动技能!H604</f>
        <v>痛苦</v>
      </c>
      <c r="C602" t="str">
        <f>被动技能!I604</f>
        <v>每回合敌方全体血量-1666</v>
      </c>
      <c r="D602">
        <f>VLOOKUP(被动技能!J604,对应表!R:S,2,FALSE)</f>
        <v>1</v>
      </c>
      <c r="E602" t="str">
        <f>被动技能!K604</f>
        <v>20599:100:4:9</v>
      </c>
    </row>
    <row r="603" spans="1:5" x14ac:dyDescent="0.15">
      <c r="A603">
        <f>被动技能!G605</f>
        <v>600</v>
      </c>
      <c r="B603" t="str">
        <f>被动技能!H605</f>
        <v>痛苦</v>
      </c>
      <c r="C603" t="str">
        <f>被动技能!I605</f>
        <v>每回合敌方全体血量-2051</v>
      </c>
      <c r="D603">
        <f>VLOOKUP(被动技能!J605,对应表!R:S,2,FALSE)</f>
        <v>1</v>
      </c>
      <c r="E603" t="str">
        <f>被动技能!K605</f>
        <v>20600:100:4:9</v>
      </c>
    </row>
    <row r="604" spans="1:5" x14ac:dyDescent="0.15">
      <c r="A604">
        <f>被动技能!G606</f>
        <v>601</v>
      </c>
      <c r="B604" t="str">
        <f>被动技能!H606</f>
        <v>迟钝</v>
      </c>
      <c r="C604" t="str">
        <f>被动技能!I606</f>
        <v>敌方全体速度值-19</v>
      </c>
      <c r="D604">
        <f>VLOOKUP(被动技能!J606,对应表!R:S,2,FALSE)</f>
        <v>1</v>
      </c>
      <c r="E604" t="str">
        <f>被动技能!K606</f>
        <v>20601:100:4:9</v>
      </c>
    </row>
    <row r="605" spans="1:5" x14ac:dyDescent="0.15">
      <c r="A605">
        <f>被动技能!G607</f>
        <v>602</v>
      </c>
      <c r="B605" t="str">
        <f>被动技能!H607</f>
        <v>迟钝</v>
      </c>
      <c r="C605" t="str">
        <f>被动技能!I607</f>
        <v>敌方全体速度值-28</v>
      </c>
      <c r="D605">
        <f>VLOOKUP(被动技能!J607,对应表!R:S,2,FALSE)</f>
        <v>1</v>
      </c>
      <c r="E605" t="str">
        <f>被动技能!K607</f>
        <v>20602:100:4:9</v>
      </c>
    </row>
    <row r="606" spans="1:5" x14ac:dyDescent="0.15">
      <c r="A606">
        <f>被动技能!G608</f>
        <v>603</v>
      </c>
      <c r="B606" t="str">
        <f>被动技能!H608</f>
        <v>迟钝</v>
      </c>
      <c r="C606" t="str">
        <f>被动技能!I608</f>
        <v>敌方全体速度值-37</v>
      </c>
      <c r="D606">
        <f>VLOOKUP(被动技能!J608,对应表!R:S,2,FALSE)</f>
        <v>1</v>
      </c>
      <c r="E606" t="str">
        <f>被动技能!K608</f>
        <v>20603:100:4:9</v>
      </c>
    </row>
    <row r="607" spans="1:5" x14ac:dyDescent="0.15">
      <c r="A607">
        <f>被动技能!G609</f>
        <v>604</v>
      </c>
      <c r="B607" t="str">
        <f>被动技能!H609</f>
        <v>迟钝</v>
      </c>
      <c r="C607" t="str">
        <f>被动技能!I609</f>
        <v>敌方全体速度值-46</v>
      </c>
      <c r="D607">
        <f>VLOOKUP(被动技能!J609,对应表!R:S,2,FALSE)</f>
        <v>1</v>
      </c>
      <c r="E607" t="str">
        <f>被动技能!K609</f>
        <v>20604:100:4:9</v>
      </c>
    </row>
    <row r="608" spans="1:5" x14ac:dyDescent="0.15">
      <c r="A608">
        <f>被动技能!G610</f>
        <v>605</v>
      </c>
      <c r="B608" t="str">
        <f>被动技能!H610</f>
        <v>迟钝</v>
      </c>
      <c r="C608" t="str">
        <f>被动技能!I610</f>
        <v>敌方全体速度值-57</v>
      </c>
      <c r="D608">
        <f>VLOOKUP(被动技能!J610,对应表!R:S,2,FALSE)</f>
        <v>1</v>
      </c>
      <c r="E608" t="str">
        <f>被动技能!K610</f>
        <v>20605:100:4:9</v>
      </c>
    </row>
    <row r="609" spans="1:5" x14ac:dyDescent="0.15">
      <c r="A609">
        <f>被动技能!G611</f>
        <v>606</v>
      </c>
      <c r="B609" t="str">
        <f>被动技能!H611</f>
        <v>迟钝</v>
      </c>
      <c r="C609" t="str">
        <f>被动技能!I611</f>
        <v>敌方全体速度值-70</v>
      </c>
      <c r="D609">
        <f>VLOOKUP(被动技能!J611,对应表!R:S,2,FALSE)</f>
        <v>1</v>
      </c>
      <c r="E609" t="str">
        <f>被动技能!K611</f>
        <v>20606:100:4:9</v>
      </c>
    </row>
    <row r="610" spans="1:5" x14ac:dyDescent="0.15">
      <c r="A610">
        <f>被动技能!G612</f>
        <v>607</v>
      </c>
      <c r="B610" t="str">
        <f>被动技能!H612</f>
        <v>迟钝</v>
      </c>
      <c r="C610" t="str">
        <f>被动技能!I612</f>
        <v>敌方全体速度值-86</v>
      </c>
      <c r="D610">
        <f>VLOOKUP(被动技能!J612,对应表!R:S,2,FALSE)</f>
        <v>1</v>
      </c>
      <c r="E610" t="str">
        <f>被动技能!K612</f>
        <v>20607:100:4:9</v>
      </c>
    </row>
    <row r="611" spans="1:5" x14ac:dyDescent="0.15">
      <c r="A611">
        <f>被动技能!G613</f>
        <v>608</v>
      </c>
      <c r="B611" t="str">
        <f>被动技能!H613</f>
        <v>迟钝</v>
      </c>
      <c r="C611" t="str">
        <f>被动技能!I613</f>
        <v>敌方全体速度值-106</v>
      </c>
      <c r="D611">
        <f>VLOOKUP(被动技能!J613,对应表!R:S,2,FALSE)</f>
        <v>1</v>
      </c>
      <c r="E611" t="str">
        <f>被动技能!K613</f>
        <v>20608:100:4:9</v>
      </c>
    </row>
    <row r="612" spans="1:5" x14ac:dyDescent="0.15">
      <c r="A612">
        <f>被动技能!G614</f>
        <v>609</v>
      </c>
      <c r="B612" t="str">
        <f>被动技能!H614</f>
        <v>迟钝</v>
      </c>
      <c r="C612" t="str">
        <f>被动技能!I614</f>
        <v>敌方全体速度值-130</v>
      </c>
      <c r="D612">
        <f>VLOOKUP(被动技能!J614,对应表!R:S,2,FALSE)</f>
        <v>1</v>
      </c>
      <c r="E612" t="str">
        <f>被动技能!K614</f>
        <v>20609:100:4:9</v>
      </c>
    </row>
    <row r="613" spans="1:5" x14ac:dyDescent="0.15">
      <c r="A613">
        <f>被动技能!G615</f>
        <v>610</v>
      </c>
      <c r="B613" t="str">
        <f>被动技能!H615</f>
        <v>迟钝</v>
      </c>
      <c r="C613" t="str">
        <f>被动技能!I615</f>
        <v>敌方全体速度值-161</v>
      </c>
      <c r="D613">
        <f>VLOOKUP(被动技能!J615,对应表!R:S,2,FALSE)</f>
        <v>1</v>
      </c>
      <c r="E613" t="str">
        <f>被动技能!K615</f>
        <v>20610:100:4:9</v>
      </c>
    </row>
    <row r="614" spans="1:5" x14ac:dyDescent="0.15">
      <c r="A614">
        <f>被动技能!G616</f>
        <v>611</v>
      </c>
      <c r="B614" t="str">
        <f>被动技能!H616</f>
        <v>迟钝</v>
      </c>
      <c r="C614" t="str">
        <f>被动技能!I616</f>
        <v>敌方全体速度值-198</v>
      </c>
      <c r="D614">
        <f>VLOOKUP(被动技能!J616,对应表!R:S,2,FALSE)</f>
        <v>1</v>
      </c>
      <c r="E614" t="str">
        <f>被动技能!K616</f>
        <v>20611:100:4:9</v>
      </c>
    </row>
    <row r="615" spans="1:5" x14ac:dyDescent="0.15">
      <c r="A615">
        <f>被动技能!G617</f>
        <v>612</v>
      </c>
      <c r="B615" t="str">
        <f>被动技能!H617</f>
        <v>迟钝</v>
      </c>
      <c r="C615" t="str">
        <f>被动技能!I617</f>
        <v>敌方全体速度值-243</v>
      </c>
      <c r="D615">
        <f>VLOOKUP(被动技能!J617,对应表!R:S,2,FALSE)</f>
        <v>1</v>
      </c>
      <c r="E615" t="str">
        <f>被动技能!K617</f>
        <v>20612:100:4:9</v>
      </c>
    </row>
    <row r="616" spans="1:5" x14ac:dyDescent="0.15">
      <c r="A616">
        <f>被动技能!G618</f>
        <v>613</v>
      </c>
      <c r="B616" t="str">
        <f>被动技能!H618</f>
        <v>迟钝</v>
      </c>
      <c r="C616" t="str">
        <f>被动技能!I618</f>
        <v>敌方全体速度值-299</v>
      </c>
      <c r="D616">
        <f>VLOOKUP(被动技能!J618,对应表!R:S,2,FALSE)</f>
        <v>1</v>
      </c>
      <c r="E616" t="str">
        <f>被动技能!K618</f>
        <v>20613:100:4:9</v>
      </c>
    </row>
    <row r="617" spans="1:5" x14ac:dyDescent="0.15">
      <c r="A617">
        <f>被动技能!G619</f>
        <v>614</v>
      </c>
      <c r="B617" t="str">
        <f>被动技能!H619</f>
        <v>迟钝</v>
      </c>
      <c r="C617" t="str">
        <f>被动技能!I619</f>
        <v>敌方全体速度值-368</v>
      </c>
      <c r="D617">
        <f>VLOOKUP(被动技能!J619,对应表!R:S,2,FALSE)</f>
        <v>1</v>
      </c>
      <c r="E617" t="str">
        <f>被动技能!K619</f>
        <v>20614:100:4:9</v>
      </c>
    </row>
    <row r="618" spans="1:5" x14ac:dyDescent="0.15">
      <c r="A618">
        <f>被动技能!G620</f>
        <v>615</v>
      </c>
      <c r="B618" t="str">
        <f>被动技能!H620</f>
        <v>迟钝</v>
      </c>
      <c r="C618" t="str">
        <f>被动技能!I620</f>
        <v>敌方全体速度值-453</v>
      </c>
      <c r="D618">
        <f>VLOOKUP(被动技能!J620,对应表!R:S,2,FALSE)</f>
        <v>1</v>
      </c>
      <c r="E618" t="str">
        <f>被动技能!K620</f>
        <v>20615:100:4:9</v>
      </c>
    </row>
    <row r="619" spans="1:5" x14ac:dyDescent="0.15">
      <c r="A619">
        <f>被动技能!G621</f>
        <v>616</v>
      </c>
      <c r="B619" t="str">
        <f>被动技能!H621</f>
        <v>迟钝</v>
      </c>
      <c r="C619" t="str">
        <f>被动技能!I621</f>
        <v>敌方全体速度值-558</v>
      </c>
      <c r="D619">
        <f>VLOOKUP(被动技能!J621,对应表!R:S,2,FALSE)</f>
        <v>1</v>
      </c>
      <c r="E619" t="str">
        <f>被动技能!K621</f>
        <v>20616:100:4:9</v>
      </c>
    </row>
    <row r="620" spans="1:5" x14ac:dyDescent="0.15">
      <c r="A620">
        <f>被动技能!G622</f>
        <v>617</v>
      </c>
      <c r="B620" t="str">
        <f>被动技能!H622</f>
        <v>迟钝</v>
      </c>
      <c r="C620" t="str">
        <f>被动技能!I622</f>
        <v>敌方全体速度值-687</v>
      </c>
      <c r="D620">
        <f>VLOOKUP(被动技能!J622,对应表!R:S,2,FALSE)</f>
        <v>1</v>
      </c>
      <c r="E620" t="str">
        <f>被动技能!K622</f>
        <v>20617:100:4:9</v>
      </c>
    </row>
    <row r="621" spans="1:5" x14ac:dyDescent="0.15">
      <c r="A621">
        <f>被动技能!G623</f>
        <v>618</v>
      </c>
      <c r="B621" t="str">
        <f>被动技能!H623</f>
        <v>迟钝</v>
      </c>
      <c r="C621" t="str">
        <f>被动技能!I623</f>
        <v>敌方全体速度值-846</v>
      </c>
      <c r="D621">
        <f>VLOOKUP(被动技能!J623,对应表!R:S,2,FALSE)</f>
        <v>1</v>
      </c>
      <c r="E621" t="str">
        <f>被动技能!K623</f>
        <v>20618:100:4:9</v>
      </c>
    </row>
    <row r="622" spans="1:5" x14ac:dyDescent="0.15">
      <c r="A622">
        <f>被动技能!G624</f>
        <v>619</v>
      </c>
      <c r="B622" t="str">
        <f>被动技能!H624</f>
        <v>迟钝</v>
      </c>
      <c r="C622" t="str">
        <f>被动技能!I624</f>
        <v>敌方全体速度值-1042</v>
      </c>
      <c r="D622">
        <f>VLOOKUP(被动技能!J624,对应表!R:S,2,FALSE)</f>
        <v>1</v>
      </c>
      <c r="E622" t="str">
        <f>被动技能!K624</f>
        <v>20619:100:4:9</v>
      </c>
    </row>
    <row r="623" spans="1:5" x14ac:dyDescent="0.15">
      <c r="A623">
        <f>被动技能!G625</f>
        <v>620</v>
      </c>
      <c r="B623" t="str">
        <f>被动技能!H625</f>
        <v>迟钝</v>
      </c>
      <c r="C623" t="str">
        <f>被动技能!I625</f>
        <v>敌方全体速度值-1282</v>
      </c>
      <c r="D623">
        <f>VLOOKUP(被动技能!J625,对应表!R:S,2,FALSE)</f>
        <v>1</v>
      </c>
      <c r="E623" t="str">
        <f>被动技能!K625</f>
        <v>20620:100:4:9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7"/>
  <sheetViews>
    <sheetView tabSelected="1" workbookViewId="0">
      <selection activeCell="H5" sqref="H5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1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57</v>
      </c>
      <c r="F1" s="1" t="s">
        <v>58</v>
      </c>
      <c r="G1" s="1" t="s">
        <v>20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64</v>
      </c>
      <c r="O1" s="1" t="s">
        <v>65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54</v>
      </c>
    </row>
    <row r="2" spans="1:2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</row>
    <row r="3" spans="1:21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70</v>
      </c>
      <c r="F3" s="1" t="s">
        <v>71</v>
      </c>
      <c r="G3" s="1" t="s">
        <v>47</v>
      </c>
      <c r="H3" s="1" t="s">
        <v>72</v>
      </c>
      <c r="I3" s="1" t="s">
        <v>73</v>
      </c>
      <c r="J3" s="1" t="s">
        <v>74</v>
      </c>
      <c r="K3" s="1" t="s">
        <v>75</v>
      </c>
      <c r="L3" s="1" t="s">
        <v>76</v>
      </c>
      <c r="M3" s="1" t="s">
        <v>77</v>
      </c>
      <c r="N3" s="1" t="s">
        <v>78</v>
      </c>
      <c r="O3" s="1" t="s">
        <v>79</v>
      </c>
      <c r="P3" s="1" t="s">
        <v>80</v>
      </c>
      <c r="Q3" s="1" t="s">
        <v>81</v>
      </c>
      <c r="R3" s="1" t="s">
        <v>82</v>
      </c>
      <c r="S3" s="1" t="s">
        <v>83</v>
      </c>
      <c r="T3" s="1" t="s">
        <v>84</v>
      </c>
      <c r="U3" s="1" t="s">
        <v>56</v>
      </c>
    </row>
    <row r="4" spans="1:21" x14ac:dyDescent="0.15">
      <c r="A4">
        <f>buff!Q5</f>
        <v>1</v>
      </c>
      <c r="B4" t="str">
        <f>buff!R5</f>
        <v>主动流血</v>
      </c>
      <c r="C4" t="str">
        <f>buff!S5</f>
        <v>主动流血</v>
      </c>
      <c r="D4">
        <f>VLOOKUP(buff!T5,对应表!V:W,2,FALSE)</f>
        <v>1</v>
      </c>
      <c r="E4">
        <f>buff!U5</f>
        <v>0</v>
      </c>
      <c r="F4">
        <f>buff!V5</f>
        <v>-10</v>
      </c>
      <c r="G4">
        <f>buff!W5</f>
        <v>0</v>
      </c>
      <c r="H4">
        <f>buff!X5</f>
        <v>0</v>
      </c>
      <c r="I4" t="str">
        <f>buff!AI5</f>
        <v/>
      </c>
      <c r="J4">
        <f>buff!AJ5</f>
        <v>0</v>
      </c>
      <c r="K4">
        <f>buff!AK5</f>
        <v>0</v>
      </c>
      <c r="L4">
        <f>buff!AL5</f>
        <v>0</v>
      </c>
      <c r="M4">
        <f>buff!AM5</f>
        <v>0</v>
      </c>
      <c r="N4">
        <f>buff!AN5</f>
        <v>0</v>
      </c>
      <c r="O4">
        <f>buff!AO5</f>
        <v>0</v>
      </c>
      <c r="P4">
        <f>buff!AP5</f>
        <v>0</v>
      </c>
      <c r="Q4">
        <f>buff!AQ5</f>
        <v>0</v>
      </c>
      <c r="R4">
        <f>buff!AR5</f>
        <v>5</v>
      </c>
      <c r="S4">
        <f>buff!AS5</f>
        <v>0</v>
      </c>
      <c r="T4">
        <f>buff!AT5</f>
        <v>0</v>
      </c>
      <c r="U4" t="str">
        <f>buff!AZ5</f>
        <v/>
      </c>
    </row>
    <row r="5" spans="1:21" x14ac:dyDescent="0.15">
      <c r="A5">
        <f>buff!Q6</f>
        <v>2</v>
      </c>
      <c r="B5" t="str">
        <f>buff!R6</f>
        <v>主动眩晕</v>
      </c>
      <c r="C5" t="str">
        <f>buff!S6</f>
        <v>主动眩晕</v>
      </c>
      <c r="D5">
        <f>VLOOKUP(buff!T6,对应表!V:W,2,FALSE)</f>
        <v>1</v>
      </c>
      <c r="E5">
        <f>buff!U6</f>
        <v>0</v>
      </c>
      <c r="F5">
        <f>buff!V6</f>
        <v>0</v>
      </c>
      <c r="G5">
        <f>buff!W6</f>
        <v>0</v>
      </c>
      <c r="H5">
        <f>buff!X6</f>
        <v>0</v>
      </c>
      <c r="I5" t="str">
        <f>buff!AI6</f>
        <v/>
      </c>
      <c r="J5">
        <f>buff!AJ6</f>
        <v>1</v>
      </c>
      <c r="K5">
        <f>buff!AK6</f>
        <v>0</v>
      </c>
      <c r="L5">
        <f>buff!AL6</f>
        <v>0</v>
      </c>
      <c r="M5">
        <f>buff!AM6</f>
        <v>0</v>
      </c>
      <c r="N5">
        <f>buff!AN6</f>
        <v>0</v>
      </c>
      <c r="O5">
        <f>buff!AO6</f>
        <v>0</v>
      </c>
      <c r="P5">
        <f>buff!AP6</f>
        <v>0</v>
      </c>
      <c r="Q5">
        <f>buff!AQ6</f>
        <v>0</v>
      </c>
      <c r="R5">
        <f>buff!AR6</f>
        <v>2</v>
      </c>
      <c r="S5">
        <f>buff!AS6</f>
        <v>0</v>
      </c>
      <c r="T5">
        <f>buff!AT6</f>
        <v>0</v>
      </c>
      <c r="U5" t="str">
        <f>buff!AZ6</f>
        <v/>
      </c>
    </row>
    <row r="6" spans="1:21" x14ac:dyDescent="0.15">
      <c r="A6">
        <f>buff!Q7</f>
        <v>3</v>
      </c>
      <c r="B6" t="str">
        <f>buff!R7</f>
        <v>主动减速</v>
      </c>
      <c r="C6" t="str">
        <f>buff!S7</f>
        <v>主动减速</v>
      </c>
      <c r="D6">
        <f>VLOOKUP(buff!T7,对应表!V:W,2,FALSE)</f>
        <v>1</v>
      </c>
      <c r="E6">
        <f>buff!U7</f>
        <v>0</v>
      </c>
      <c r="F6">
        <f>buff!V7</f>
        <v>0</v>
      </c>
      <c r="G6">
        <f>buff!W7</f>
        <v>0</v>
      </c>
      <c r="H6">
        <f>buff!X7</f>
        <v>0</v>
      </c>
      <c r="I6" t="str">
        <f>buff!AI7</f>
        <v>SPD_P:-25</v>
      </c>
      <c r="J6">
        <f>buff!AJ7</f>
        <v>0</v>
      </c>
      <c r="K6">
        <f>buff!AK7</f>
        <v>0</v>
      </c>
      <c r="L6">
        <f>buff!AL7</f>
        <v>0</v>
      </c>
      <c r="M6">
        <f>buff!AM7</f>
        <v>0</v>
      </c>
      <c r="N6">
        <f>buff!AN7</f>
        <v>0</v>
      </c>
      <c r="O6">
        <f>buff!AO7</f>
        <v>0</v>
      </c>
      <c r="P6">
        <f>buff!AP7</f>
        <v>0</v>
      </c>
      <c r="Q6">
        <f>buff!AQ7</f>
        <v>0</v>
      </c>
      <c r="R6">
        <f>buff!AR7</f>
        <v>2</v>
      </c>
      <c r="S6">
        <f>buff!AS7</f>
        <v>0</v>
      </c>
      <c r="T6">
        <f>buff!AT7</f>
        <v>0</v>
      </c>
      <c r="U6" t="str">
        <f>buff!AZ7</f>
        <v/>
      </c>
    </row>
    <row r="7" spans="1:21" x14ac:dyDescent="0.15">
      <c r="A7">
        <f>buff!Q8</f>
        <v>4</v>
      </c>
      <c r="B7" t="str">
        <f>buff!R8</f>
        <v>主动单体回复生命lv1</v>
      </c>
      <c r="C7" t="str">
        <f>buff!S8</f>
        <v>主动单体回复生命lv1</v>
      </c>
      <c r="D7">
        <f>VLOOKUP(buff!T8,对应表!V:W,2,FALSE)</f>
        <v>1</v>
      </c>
      <c r="E7">
        <f>buff!U8</f>
        <v>121</v>
      </c>
      <c r="F7">
        <f>buff!V8</f>
        <v>0</v>
      </c>
      <c r="G7">
        <f>buff!W8</f>
        <v>0</v>
      </c>
      <c r="H7">
        <f>buff!X8</f>
        <v>0</v>
      </c>
      <c r="I7" t="str">
        <f>buff!AI8</f>
        <v/>
      </c>
      <c r="J7">
        <f>buff!AJ8</f>
        <v>0</v>
      </c>
      <c r="K7">
        <f>buff!AK8</f>
        <v>0</v>
      </c>
      <c r="L7">
        <f>buff!AL8</f>
        <v>0</v>
      </c>
      <c r="M7">
        <f>buff!AM8</f>
        <v>0</v>
      </c>
      <c r="N7">
        <f>buff!AN8</f>
        <v>0</v>
      </c>
      <c r="O7">
        <f>buff!AO8</f>
        <v>0</v>
      </c>
      <c r="P7">
        <f>buff!AP8</f>
        <v>0</v>
      </c>
      <c r="Q7">
        <f>buff!AQ8</f>
        <v>1</v>
      </c>
      <c r="R7">
        <f>buff!AR8</f>
        <v>0</v>
      </c>
      <c r="S7">
        <f>buff!AS8</f>
        <v>0</v>
      </c>
      <c r="T7">
        <f>buff!AT8</f>
        <v>0</v>
      </c>
      <c r="U7" t="str">
        <f>buff!AZ8</f>
        <v/>
      </c>
    </row>
    <row r="8" spans="1:21" x14ac:dyDescent="0.15">
      <c r="A8">
        <f>buff!Q9</f>
        <v>5</v>
      </c>
      <c r="B8" t="str">
        <f>buff!R9</f>
        <v>主动单体回复生命lv2</v>
      </c>
      <c r="C8" t="str">
        <f>buff!S9</f>
        <v>主动单体回复生命lv2</v>
      </c>
      <c r="D8">
        <f>VLOOKUP(buff!T9,对应表!V:W,2,FALSE)</f>
        <v>1</v>
      </c>
      <c r="E8">
        <f>buff!U9</f>
        <v>179</v>
      </c>
      <c r="F8">
        <f>buff!V9</f>
        <v>0</v>
      </c>
      <c r="G8">
        <f>buff!W9</f>
        <v>0</v>
      </c>
      <c r="H8">
        <f>buff!X9</f>
        <v>0</v>
      </c>
      <c r="I8" t="str">
        <f>buff!AI9</f>
        <v/>
      </c>
      <c r="J8">
        <f>buff!AJ9</f>
        <v>0</v>
      </c>
      <c r="K8">
        <f>buff!AK9</f>
        <v>0</v>
      </c>
      <c r="L8">
        <f>buff!AL9</f>
        <v>0</v>
      </c>
      <c r="M8">
        <f>buff!AM9</f>
        <v>0</v>
      </c>
      <c r="N8">
        <f>buff!AN9</f>
        <v>0</v>
      </c>
      <c r="O8">
        <f>buff!AO9</f>
        <v>0</v>
      </c>
      <c r="P8">
        <f>buff!AP9</f>
        <v>0</v>
      </c>
      <c r="Q8">
        <f>buff!AQ9</f>
        <v>1</v>
      </c>
      <c r="R8">
        <f>buff!AR9</f>
        <v>0</v>
      </c>
      <c r="S8">
        <f>buff!AS9</f>
        <v>0</v>
      </c>
      <c r="T8">
        <f>buff!AT9</f>
        <v>0</v>
      </c>
      <c r="U8" t="str">
        <f>buff!AZ9</f>
        <v/>
      </c>
    </row>
    <row r="9" spans="1:21" x14ac:dyDescent="0.15">
      <c r="A9">
        <f>buff!Q10</f>
        <v>6</v>
      </c>
      <c r="B9" t="str">
        <f>buff!R10</f>
        <v>主动单体回复生命lv3</v>
      </c>
      <c r="C9" t="str">
        <f>buff!S10</f>
        <v>主动单体回复生命lv3</v>
      </c>
      <c r="D9">
        <f>VLOOKUP(buff!T10,对应表!V:W,2,FALSE)</f>
        <v>1</v>
      </c>
      <c r="E9">
        <f>buff!U10</f>
        <v>236</v>
      </c>
      <c r="F9">
        <f>buff!V10</f>
        <v>0</v>
      </c>
      <c r="G9">
        <f>buff!W10</f>
        <v>0</v>
      </c>
      <c r="H9">
        <f>buff!X10</f>
        <v>0</v>
      </c>
      <c r="I9" t="str">
        <f>buff!AI10</f>
        <v/>
      </c>
      <c r="J9">
        <f>buff!AJ10</f>
        <v>0</v>
      </c>
      <c r="K9">
        <f>buff!AK10</f>
        <v>0</v>
      </c>
      <c r="L9">
        <f>buff!AL10</f>
        <v>0</v>
      </c>
      <c r="M9">
        <f>buff!AM10</f>
        <v>0</v>
      </c>
      <c r="N9">
        <f>buff!AN10</f>
        <v>0</v>
      </c>
      <c r="O9">
        <f>buff!AO10</f>
        <v>0</v>
      </c>
      <c r="P9">
        <f>buff!AP10</f>
        <v>0</v>
      </c>
      <c r="Q9">
        <f>buff!AQ10</f>
        <v>1</v>
      </c>
      <c r="R9">
        <f>buff!AR10</f>
        <v>0</v>
      </c>
      <c r="S9">
        <f>buff!AS10</f>
        <v>0</v>
      </c>
      <c r="T9">
        <f>buff!AT10</f>
        <v>0</v>
      </c>
      <c r="U9" t="str">
        <f>buff!AZ10</f>
        <v/>
      </c>
    </row>
    <row r="10" spans="1:21" x14ac:dyDescent="0.15">
      <c r="A10">
        <f>buff!Q11</f>
        <v>7</v>
      </c>
      <c r="B10" t="str">
        <f>buff!R11</f>
        <v>主动单体回复生命lv4</v>
      </c>
      <c r="C10" t="str">
        <f>buff!S11</f>
        <v>主动单体回复生命lv4</v>
      </c>
      <c r="D10">
        <f>VLOOKUP(buff!T11,对应表!V:W,2,FALSE)</f>
        <v>1</v>
      </c>
      <c r="E10">
        <f>buff!U11</f>
        <v>294</v>
      </c>
      <c r="F10">
        <f>buff!V11</f>
        <v>0</v>
      </c>
      <c r="G10">
        <f>buff!W11</f>
        <v>0</v>
      </c>
      <c r="H10">
        <f>buff!X11</f>
        <v>0</v>
      </c>
      <c r="I10" t="str">
        <f>buff!AI11</f>
        <v/>
      </c>
      <c r="J10">
        <f>buff!AJ11</f>
        <v>0</v>
      </c>
      <c r="K10">
        <f>buff!AK11</f>
        <v>0</v>
      </c>
      <c r="L10">
        <f>buff!AL11</f>
        <v>0</v>
      </c>
      <c r="M10">
        <f>buff!AM11</f>
        <v>0</v>
      </c>
      <c r="N10">
        <f>buff!AN11</f>
        <v>0</v>
      </c>
      <c r="O10">
        <f>buff!AO11</f>
        <v>0</v>
      </c>
      <c r="P10">
        <f>buff!AP11</f>
        <v>0</v>
      </c>
      <c r="Q10">
        <f>buff!AQ11</f>
        <v>1</v>
      </c>
      <c r="R10">
        <f>buff!AR11</f>
        <v>0</v>
      </c>
      <c r="S10">
        <f>buff!AS11</f>
        <v>0</v>
      </c>
      <c r="T10">
        <f>buff!AT11</f>
        <v>0</v>
      </c>
      <c r="U10" t="str">
        <f>buff!AZ11</f>
        <v/>
      </c>
    </row>
    <row r="11" spans="1:21" x14ac:dyDescent="0.15">
      <c r="A11">
        <f>buff!Q12</f>
        <v>8</v>
      </c>
      <c r="B11" t="str">
        <f>buff!R12</f>
        <v>主动单体回复生命lv5</v>
      </c>
      <c r="C11" t="str">
        <f>buff!S12</f>
        <v>主动单体回复生命lv5</v>
      </c>
      <c r="D11">
        <f>VLOOKUP(buff!T12,对应表!V:W,2,FALSE)</f>
        <v>1</v>
      </c>
      <c r="E11">
        <f>buff!U12</f>
        <v>361</v>
      </c>
      <c r="F11">
        <f>buff!V12</f>
        <v>0</v>
      </c>
      <c r="G11">
        <f>buff!W12</f>
        <v>0</v>
      </c>
      <c r="H11">
        <f>buff!X12</f>
        <v>0</v>
      </c>
      <c r="I11" t="str">
        <f>buff!AI12</f>
        <v/>
      </c>
      <c r="J11">
        <f>buff!AJ12</f>
        <v>0</v>
      </c>
      <c r="K11">
        <f>buff!AK12</f>
        <v>0</v>
      </c>
      <c r="L11">
        <f>buff!AL12</f>
        <v>0</v>
      </c>
      <c r="M11">
        <f>buff!AM12</f>
        <v>0</v>
      </c>
      <c r="N11">
        <f>buff!AN12</f>
        <v>0</v>
      </c>
      <c r="O11">
        <f>buff!AO12</f>
        <v>0</v>
      </c>
      <c r="P11">
        <f>buff!AP12</f>
        <v>0</v>
      </c>
      <c r="Q11">
        <f>buff!AQ12</f>
        <v>1</v>
      </c>
      <c r="R11">
        <f>buff!AR12</f>
        <v>0</v>
      </c>
      <c r="S11">
        <f>buff!AS12</f>
        <v>0</v>
      </c>
      <c r="T11">
        <f>buff!AT12</f>
        <v>0</v>
      </c>
      <c r="U11" t="str">
        <f>buff!AZ12</f>
        <v/>
      </c>
    </row>
    <row r="12" spans="1:21" x14ac:dyDescent="0.15">
      <c r="A12">
        <f>buff!Q13</f>
        <v>9</v>
      </c>
      <c r="B12" t="str">
        <f>buff!R13</f>
        <v>主动单体回复生命lv6</v>
      </c>
      <c r="C12" t="str">
        <f>buff!S13</f>
        <v>主动单体回复生命lv6</v>
      </c>
      <c r="D12">
        <f>VLOOKUP(buff!T13,对应表!V:W,2,FALSE)</f>
        <v>1</v>
      </c>
      <c r="E12">
        <f>buff!U13</f>
        <v>445</v>
      </c>
      <c r="F12">
        <f>buff!V13</f>
        <v>0</v>
      </c>
      <c r="G12">
        <f>buff!W13</f>
        <v>0</v>
      </c>
      <c r="H12">
        <f>buff!X13</f>
        <v>0</v>
      </c>
      <c r="I12" t="str">
        <f>buff!AI13</f>
        <v/>
      </c>
      <c r="J12">
        <f>buff!AJ13</f>
        <v>0</v>
      </c>
      <c r="K12">
        <f>buff!AK13</f>
        <v>0</v>
      </c>
      <c r="L12">
        <f>buff!AL13</f>
        <v>0</v>
      </c>
      <c r="M12">
        <f>buff!AM13</f>
        <v>0</v>
      </c>
      <c r="N12">
        <f>buff!AN13</f>
        <v>0</v>
      </c>
      <c r="O12">
        <f>buff!AO13</f>
        <v>0</v>
      </c>
      <c r="P12">
        <f>buff!AP13</f>
        <v>0</v>
      </c>
      <c r="Q12">
        <f>buff!AQ13</f>
        <v>1</v>
      </c>
      <c r="R12">
        <f>buff!AR13</f>
        <v>0</v>
      </c>
      <c r="S12">
        <f>buff!AS13</f>
        <v>0</v>
      </c>
      <c r="T12">
        <f>buff!AT13</f>
        <v>0</v>
      </c>
      <c r="U12" t="str">
        <f>buff!AZ13</f>
        <v/>
      </c>
    </row>
    <row r="13" spans="1:21" x14ac:dyDescent="0.15">
      <c r="A13">
        <f>buff!Q14</f>
        <v>10</v>
      </c>
      <c r="B13" t="str">
        <f>buff!R14</f>
        <v>主动单体回复生命lv7</v>
      </c>
      <c r="C13" t="str">
        <f>buff!S14</f>
        <v>主动单体回复生命lv7</v>
      </c>
      <c r="D13">
        <f>VLOOKUP(buff!T14,对应表!V:W,2,FALSE)</f>
        <v>1</v>
      </c>
      <c r="E13">
        <f>buff!U14</f>
        <v>548</v>
      </c>
      <c r="F13">
        <f>buff!V14</f>
        <v>0</v>
      </c>
      <c r="G13">
        <f>buff!W14</f>
        <v>0</v>
      </c>
      <c r="H13">
        <f>buff!X14</f>
        <v>0</v>
      </c>
      <c r="I13" t="str">
        <f>buff!AI14</f>
        <v/>
      </c>
      <c r="J13">
        <f>buff!AJ14</f>
        <v>0</v>
      </c>
      <c r="K13">
        <f>buff!AK14</f>
        <v>0</v>
      </c>
      <c r="L13">
        <f>buff!AL14</f>
        <v>0</v>
      </c>
      <c r="M13">
        <f>buff!AM14</f>
        <v>0</v>
      </c>
      <c r="N13">
        <f>buff!AN14</f>
        <v>0</v>
      </c>
      <c r="O13">
        <f>buff!AO14</f>
        <v>0</v>
      </c>
      <c r="P13">
        <f>buff!AP14</f>
        <v>0</v>
      </c>
      <c r="Q13">
        <f>buff!AQ14</f>
        <v>1</v>
      </c>
      <c r="R13">
        <f>buff!AR14</f>
        <v>0</v>
      </c>
      <c r="S13">
        <f>buff!AS14</f>
        <v>0</v>
      </c>
      <c r="T13">
        <f>buff!AT14</f>
        <v>0</v>
      </c>
      <c r="U13" t="str">
        <f>buff!AZ14</f>
        <v/>
      </c>
    </row>
    <row r="14" spans="1:21" x14ac:dyDescent="0.15">
      <c r="A14">
        <f>buff!Q15</f>
        <v>11</v>
      </c>
      <c r="B14" t="str">
        <f>buff!R15</f>
        <v>主动单体回复生命lv8</v>
      </c>
      <c r="C14" t="str">
        <f>buff!S15</f>
        <v>主动单体回复生命lv8</v>
      </c>
      <c r="D14">
        <f>VLOOKUP(buff!T15,对应表!V:W,2,FALSE)</f>
        <v>1</v>
      </c>
      <c r="E14">
        <f>buff!U15</f>
        <v>675</v>
      </c>
      <c r="F14">
        <f>buff!V15</f>
        <v>0</v>
      </c>
      <c r="G14">
        <f>buff!W15</f>
        <v>0</v>
      </c>
      <c r="H14">
        <f>buff!X15</f>
        <v>0</v>
      </c>
      <c r="I14" t="str">
        <f>buff!AI15</f>
        <v/>
      </c>
      <c r="J14">
        <f>buff!AJ15</f>
        <v>0</v>
      </c>
      <c r="K14">
        <f>buff!AK15</f>
        <v>0</v>
      </c>
      <c r="L14">
        <f>buff!AL15</f>
        <v>0</v>
      </c>
      <c r="M14">
        <f>buff!AM15</f>
        <v>0</v>
      </c>
      <c r="N14">
        <f>buff!AN15</f>
        <v>0</v>
      </c>
      <c r="O14">
        <f>buff!AO15</f>
        <v>0</v>
      </c>
      <c r="P14">
        <f>buff!AP15</f>
        <v>0</v>
      </c>
      <c r="Q14">
        <f>buff!AQ15</f>
        <v>1</v>
      </c>
      <c r="R14">
        <f>buff!AR15</f>
        <v>0</v>
      </c>
      <c r="S14">
        <f>buff!AS15</f>
        <v>0</v>
      </c>
      <c r="T14">
        <f>buff!AT15</f>
        <v>0</v>
      </c>
      <c r="U14" t="str">
        <f>buff!AZ15</f>
        <v/>
      </c>
    </row>
    <row r="15" spans="1:21" x14ac:dyDescent="0.15">
      <c r="A15">
        <f>buff!Q16</f>
        <v>12</v>
      </c>
      <c r="B15" t="str">
        <f>buff!R16</f>
        <v>主动单体回复生命lv9</v>
      </c>
      <c r="C15" t="str">
        <f>buff!S16</f>
        <v>主动单体回复生命lv9</v>
      </c>
      <c r="D15">
        <f>VLOOKUP(buff!T16,对应表!V:W,2,FALSE)</f>
        <v>1</v>
      </c>
      <c r="E15">
        <f>buff!U16</f>
        <v>832</v>
      </c>
      <c r="F15">
        <f>buff!V16</f>
        <v>0</v>
      </c>
      <c r="G15">
        <f>buff!W16</f>
        <v>0</v>
      </c>
      <c r="H15">
        <f>buff!X16</f>
        <v>0</v>
      </c>
      <c r="I15" t="str">
        <f>buff!AI16</f>
        <v/>
      </c>
      <c r="J15">
        <f>buff!AJ16</f>
        <v>0</v>
      </c>
      <c r="K15">
        <f>buff!AK16</f>
        <v>0</v>
      </c>
      <c r="L15">
        <f>buff!AL16</f>
        <v>0</v>
      </c>
      <c r="M15">
        <f>buff!AM16</f>
        <v>0</v>
      </c>
      <c r="N15">
        <f>buff!AN16</f>
        <v>0</v>
      </c>
      <c r="O15">
        <f>buff!AO16</f>
        <v>0</v>
      </c>
      <c r="P15">
        <f>buff!AP16</f>
        <v>0</v>
      </c>
      <c r="Q15">
        <f>buff!AQ16</f>
        <v>1</v>
      </c>
      <c r="R15">
        <f>buff!AR16</f>
        <v>0</v>
      </c>
      <c r="S15">
        <f>buff!AS16</f>
        <v>0</v>
      </c>
      <c r="T15">
        <f>buff!AT16</f>
        <v>0</v>
      </c>
      <c r="U15" t="str">
        <f>buff!AZ16</f>
        <v/>
      </c>
    </row>
    <row r="16" spans="1:21" x14ac:dyDescent="0.15">
      <c r="A16">
        <f>buff!Q17</f>
        <v>13</v>
      </c>
      <c r="B16" t="str">
        <f>buff!R17</f>
        <v>主动单体回复生命lv10</v>
      </c>
      <c r="C16" t="str">
        <f>buff!S17</f>
        <v>主动单体回复生命lv10</v>
      </c>
      <c r="D16">
        <f>VLOOKUP(buff!T17,对应表!V:W,2,FALSE)</f>
        <v>1</v>
      </c>
      <c r="E16">
        <f>buff!U17</f>
        <v>1024</v>
      </c>
      <c r="F16">
        <f>buff!V17</f>
        <v>0</v>
      </c>
      <c r="G16">
        <f>buff!W17</f>
        <v>0</v>
      </c>
      <c r="H16">
        <f>buff!X17</f>
        <v>0</v>
      </c>
      <c r="I16" t="str">
        <f>buff!AI17</f>
        <v/>
      </c>
      <c r="J16">
        <f>buff!AJ17</f>
        <v>0</v>
      </c>
      <c r="K16">
        <f>buff!AK17</f>
        <v>0</v>
      </c>
      <c r="L16">
        <f>buff!AL17</f>
        <v>0</v>
      </c>
      <c r="M16">
        <f>buff!AM17</f>
        <v>0</v>
      </c>
      <c r="N16">
        <f>buff!AN17</f>
        <v>0</v>
      </c>
      <c r="O16">
        <f>buff!AO17</f>
        <v>0</v>
      </c>
      <c r="P16">
        <f>buff!AP17</f>
        <v>0</v>
      </c>
      <c r="Q16">
        <f>buff!AQ17</f>
        <v>1</v>
      </c>
      <c r="R16">
        <f>buff!AR17</f>
        <v>0</v>
      </c>
      <c r="S16">
        <f>buff!AS17</f>
        <v>0</v>
      </c>
      <c r="T16">
        <f>buff!AT17</f>
        <v>0</v>
      </c>
      <c r="U16" t="str">
        <f>buff!AZ17</f>
        <v/>
      </c>
    </row>
    <row r="17" spans="1:21" x14ac:dyDescent="0.15">
      <c r="A17">
        <f>buff!Q18</f>
        <v>14</v>
      </c>
      <c r="B17" t="str">
        <f>buff!R18</f>
        <v>主动单体回复生命lv11</v>
      </c>
      <c r="C17" t="str">
        <f>buff!S18</f>
        <v>主动单体回复生命lv11</v>
      </c>
      <c r="D17">
        <f>VLOOKUP(buff!T18,对应表!V:W,2,FALSE)</f>
        <v>1</v>
      </c>
      <c r="E17">
        <f>buff!U18</f>
        <v>1261</v>
      </c>
      <c r="F17">
        <f>buff!V18</f>
        <v>0</v>
      </c>
      <c r="G17">
        <f>buff!W18</f>
        <v>0</v>
      </c>
      <c r="H17">
        <f>buff!X18</f>
        <v>0</v>
      </c>
      <c r="I17" t="str">
        <f>buff!AI18</f>
        <v/>
      </c>
      <c r="J17">
        <f>buff!AJ18</f>
        <v>0</v>
      </c>
      <c r="K17">
        <f>buff!AK18</f>
        <v>0</v>
      </c>
      <c r="L17">
        <f>buff!AL18</f>
        <v>0</v>
      </c>
      <c r="M17">
        <f>buff!AM18</f>
        <v>0</v>
      </c>
      <c r="N17">
        <f>buff!AN18</f>
        <v>0</v>
      </c>
      <c r="O17">
        <f>buff!AO18</f>
        <v>0</v>
      </c>
      <c r="P17">
        <f>buff!AP18</f>
        <v>0</v>
      </c>
      <c r="Q17">
        <f>buff!AQ18</f>
        <v>1</v>
      </c>
      <c r="R17">
        <f>buff!AR18</f>
        <v>0</v>
      </c>
      <c r="S17">
        <f>buff!AS18</f>
        <v>0</v>
      </c>
      <c r="T17">
        <f>buff!AT18</f>
        <v>0</v>
      </c>
      <c r="U17" t="str">
        <f>buff!AZ18</f>
        <v/>
      </c>
    </row>
    <row r="18" spans="1:21" x14ac:dyDescent="0.15">
      <c r="A18">
        <f>buff!Q19</f>
        <v>15</v>
      </c>
      <c r="B18" t="str">
        <f>buff!R19</f>
        <v>主动单体回复生命lv12</v>
      </c>
      <c r="C18" t="str">
        <f>buff!S19</f>
        <v>主动单体回复生命lv12</v>
      </c>
      <c r="D18">
        <f>VLOOKUP(buff!T19,对应表!V:W,2,FALSE)</f>
        <v>1</v>
      </c>
      <c r="E18">
        <f>buff!U19</f>
        <v>1553</v>
      </c>
      <c r="F18">
        <f>buff!V19</f>
        <v>0</v>
      </c>
      <c r="G18">
        <f>buff!W19</f>
        <v>0</v>
      </c>
      <c r="H18">
        <f>buff!X19</f>
        <v>0</v>
      </c>
      <c r="I18" t="str">
        <f>buff!AI19</f>
        <v/>
      </c>
      <c r="J18">
        <f>buff!AJ19</f>
        <v>0</v>
      </c>
      <c r="K18">
        <f>buff!AK19</f>
        <v>0</v>
      </c>
      <c r="L18">
        <f>buff!AL19</f>
        <v>0</v>
      </c>
      <c r="M18">
        <f>buff!AM19</f>
        <v>0</v>
      </c>
      <c r="N18">
        <f>buff!AN19</f>
        <v>0</v>
      </c>
      <c r="O18">
        <f>buff!AO19</f>
        <v>0</v>
      </c>
      <c r="P18">
        <f>buff!AP19</f>
        <v>0</v>
      </c>
      <c r="Q18">
        <f>buff!AQ19</f>
        <v>1</v>
      </c>
      <c r="R18">
        <f>buff!AR19</f>
        <v>0</v>
      </c>
      <c r="S18">
        <f>buff!AS19</f>
        <v>0</v>
      </c>
      <c r="T18">
        <f>buff!AT19</f>
        <v>0</v>
      </c>
      <c r="U18" t="str">
        <f>buff!AZ19</f>
        <v/>
      </c>
    </row>
    <row r="19" spans="1:21" x14ac:dyDescent="0.15">
      <c r="A19">
        <f>buff!Q20</f>
        <v>16</v>
      </c>
      <c r="B19" t="str">
        <f>buff!R20</f>
        <v>主动单体回复生命lv13</v>
      </c>
      <c r="C19" t="str">
        <f>buff!S20</f>
        <v>主动单体回复生命lv13</v>
      </c>
      <c r="D19">
        <f>VLOOKUP(buff!T20,对应表!V:W,2,FALSE)</f>
        <v>1</v>
      </c>
      <c r="E19">
        <f>buff!U20</f>
        <v>1912</v>
      </c>
      <c r="F19">
        <f>buff!V20</f>
        <v>0</v>
      </c>
      <c r="G19">
        <f>buff!W20</f>
        <v>0</v>
      </c>
      <c r="H19">
        <f>buff!X20</f>
        <v>0</v>
      </c>
      <c r="I19" t="str">
        <f>buff!AI20</f>
        <v/>
      </c>
      <c r="J19">
        <f>buff!AJ20</f>
        <v>0</v>
      </c>
      <c r="K19">
        <f>buff!AK20</f>
        <v>0</v>
      </c>
      <c r="L19">
        <f>buff!AL20</f>
        <v>0</v>
      </c>
      <c r="M19">
        <f>buff!AM20</f>
        <v>0</v>
      </c>
      <c r="N19">
        <f>buff!AN20</f>
        <v>0</v>
      </c>
      <c r="O19">
        <f>buff!AO20</f>
        <v>0</v>
      </c>
      <c r="P19">
        <f>buff!AP20</f>
        <v>0</v>
      </c>
      <c r="Q19">
        <f>buff!AQ20</f>
        <v>1</v>
      </c>
      <c r="R19">
        <f>buff!AR20</f>
        <v>0</v>
      </c>
      <c r="S19">
        <f>buff!AS20</f>
        <v>0</v>
      </c>
      <c r="T19">
        <f>buff!AT20</f>
        <v>0</v>
      </c>
      <c r="U19" t="str">
        <f>buff!AZ20</f>
        <v/>
      </c>
    </row>
    <row r="20" spans="1:21" x14ac:dyDescent="0.15">
      <c r="A20">
        <f>buff!Q21</f>
        <v>17</v>
      </c>
      <c r="B20" t="str">
        <f>buff!R21</f>
        <v>主动单体回复生命lv14</v>
      </c>
      <c r="C20" t="str">
        <f>buff!S21</f>
        <v>主动单体回复生命lv14</v>
      </c>
      <c r="D20">
        <f>VLOOKUP(buff!T21,对应表!V:W,2,FALSE)</f>
        <v>1</v>
      </c>
      <c r="E20">
        <f>buff!U21</f>
        <v>2354</v>
      </c>
      <c r="F20">
        <f>buff!V21</f>
        <v>0</v>
      </c>
      <c r="G20">
        <f>buff!W21</f>
        <v>0</v>
      </c>
      <c r="H20">
        <f>buff!X21</f>
        <v>0</v>
      </c>
      <c r="I20" t="str">
        <f>buff!AI21</f>
        <v/>
      </c>
      <c r="J20">
        <f>buff!AJ21</f>
        <v>0</v>
      </c>
      <c r="K20">
        <f>buff!AK21</f>
        <v>0</v>
      </c>
      <c r="L20">
        <f>buff!AL21</f>
        <v>0</v>
      </c>
      <c r="M20">
        <f>buff!AM21</f>
        <v>0</v>
      </c>
      <c r="N20">
        <f>buff!AN21</f>
        <v>0</v>
      </c>
      <c r="O20">
        <f>buff!AO21</f>
        <v>0</v>
      </c>
      <c r="P20">
        <f>buff!AP21</f>
        <v>0</v>
      </c>
      <c r="Q20">
        <f>buff!AQ21</f>
        <v>1</v>
      </c>
      <c r="R20">
        <f>buff!AR21</f>
        <v>0</v>
      </c>
      <c r="S20">
        <f>buff!AS21</f>
        <v>0</v>
      </c>
      <c r="T20">
        <f>buff!AT21</f>
        <v>0</v>
      </c>
      <c r="U20" t="str">
        <f>buff!AZ21</f>
        <v/>
      </c>
    </row>
    <row r="21" spans="1:21" x14ac:dyDescent="0.15">
      <c r="A21">
        <f>buff!Q22</f>
        <v>18</v>
      </c>
      <c r="B21" t="str">
        <f>buff!R22</f>
        <v>主动单体回复生命lv15</v>
      </c>
      <c r="C21" t="str">
        <f>buff!S22</f>
        <v>主动单体回复生命lv15</v>
      </c>
      <c r="D21">
        <f>VLOOKUP(buff!T22,对应表!V:W,2,FALSE)</f>
        <v>1</v>
      </c>
      <c r="E21">
        <f>buff!U22</f>
        <v>2899</v>
      </c>
      <c r="F21">
        <f>buff!V22</f>
        <v>0</v>
      </c>
      <c r="G21">
        <f>buff!W22</f>
        <v>0</v>
      </c>
      <c r="H21">
        <f>buff!X22</f>
        <v>0</v>
      </c>
      <c r="I21" t="str">
        <f>buff!AI22</f>
        <v/>
      </c>
      <c r="J21">
        <f>buff!AJ22</f>
        <v>0</v>
      </c>
      <c r="K21">
        <f>buff!AK22</f>
        <v>0</v>
      </c>
      <c r="L21">
        <f>buff!AL22</f>
        <v>0</v>
      </c>
      <c r="M21">
        <f>buff!AM22</f>
        <v>0</v>
      </c>
      <c r="N21">
        <f>buff!AN22</f>
        <v>0</v>
      </c>
      <c r="O21">
        <f>buff!AO22</f>
        <v>0</v>
      </c>
      <c r="P21">
        <f>buff!AP22</f>
        <v>0</v>
      </c>
      <c r="Q21">
        <f>buff!AQ22</f>
        <v>1</v>
      </c>
      <c r="R21">
        <f>buff!AR22</f>
        <v>0</v>
      </c>
      <c r="S21">
        <f>buff!AS22</f>
        <v>0</v>
      </c>
      <c r="T21">
        <f>buff!AT22</f>
        <v>0</v>
      </c>
      <c r="U21" t="str">
        <f>buff!AZ22</f>
        <v/>
      </c>
    </row>
    <row r="22" spans="1:21" x14ac:dyDescent="0.15">
      <c r="A22">
        <f>buff!Q23</f>
        <v>19</v>
      </c>
      <c r="B22" t="str">
        <f>buff!R23</f>
        <v>主动单体回复生命lv16</v>
      </c>
      <c r="C22" t="str">
        <f>buff!S23</f>
        <v>主动单体回复生命lv16</v>
      </c>
      <c r="D22">
        <f>VLOOKUP(buff!T23,对应表!V:W,2,FALSE)</f>
        <v>1</v>
      </c>
      <c r="E22">
        <f>buff!U23</f>
        <v>3569</v>
      </c>
      <c r="F22">
        <f>buff!V23</f>
        <v>0</v>
      </c>
      <c r="G22">
        <f>buff!W23</f>
        <v>0</v>
      </c>
      <c r="H22">
        <f>buff!X23</f>
        <v>0</v>
      </c>
      <c r="I22" t="str">
        <f>buff!AI23</f>
        <v/>
      </c>
      <c r="J22">
        <f>buff!AJ23</f>
        <v>0</v>
      </c>
      <c r="K22">
        <f>buff!AK23</f>
        <v>0</v>
      </c>
      <c r="L22">
        <f>buff!AL23</f>
        <v>0</v>
      </c>
      <c r="M22">
        <f>buff!AM23</f>
        <v>0</v>
      </c>
      <c r="N22">
        <f>buff!AN23</f>
        <v>0</v>
      </c>
      <c r="O22">
        <f>buff!AO23</f>
        <v>0</v>
      </c>
      <c r="P22">
        <f>buff!AP23</f>
        <v>0</v>
      </c>
      <c r="Q22">
        <f>buff!AQ23</f>
        <v>1</v>
      </c>
      <c r="R22">
        <f>buff!AR23</f>
        <v>0</v>
      </c>
      <c r="S22">
        <f>buff!AS23</f>
        <v>0</v>
      </c>
      <c r="T22">
        <f>buff!AT23</f>
        <v>0</v>
      </c>
      <c r="U22" t="str">
        <f>buff!AZ23</f>
        <v/>
      </c>
    </row>
    <row r="23" spans="1:21" x14ac:dyDescent="0.15">
      <c r="A23">
        <f>buff!Q24</f>
        <v>20</v>
      </c>
      <c r="B23" t="str">
        <f>buff!R24</f>
        <v>主动单体回复生命lv17</v>
      </c>
      <c r="C23" t="str">
        <f>buff!S24</f>
        <v>主动单体回复生命lv17</v>
      </c>
      <c r="D23">
        <f>VLOOKUP(buff!T24,对应表!V:W,2,FALSE)</f>
        <v>1</v>
      </c>
      <c r="E23">
        <f>buff!U24</f>
        <v>4395</v>
      </c>
      <c r="F23">
        <f>buff!V24</f>
        <v>0</v>
      </c>
      <c r="G23">
        <f>buff!W24</f>
        <v>0</v>
      </c>
      <c r="H23">
        <f>buff!X24</f>
        <v>0</v>
      </c>
      <c r="I23" t="str">
        <f>buff!AI24</f>
        <v/>
      </c>
      <c r="J23">
        <f>buff!AJ24</f>
        <v>0</v>
      </c>
      <c r="K23">
        <f>buff!AK24</f>
        <v>0</v>
      </c>
      <c r="L23">
        <f>buff!AL24</f>
        <v>0</v>
      </c>
      <c r="M23">
        <f>buff!AM24</f>
        <v>0</v>
      </c>
      <c r="N23">
        <f>buff!AN24</f>
        <v>0</v>
      </c>
      <c r="O23">
        <f>buff!AO24</f>
        <v>0</v>
      </c>
      <c r="P23">
        <f>buff!AP24</f>
        <v>0</v>
      </c>
      <c r="Q23">
        <f>buff!AQ24</f>
        <v>1</v>
      </c>
      <c r="R23">
        <f>buff!AR24</f>
        <v>0</v>
      </c>
      <c r="S23">
        <f>buff!AS24</f>
        <v>0</v>
      </c>
      <c r="T23">
        <f>buff!AT24</f>
        <v>0</v>
      </c>
      <c r="U23" t="str">
        <f>buff!AZ24</f>
        <v/>
      </c>
    </row>
    <row r="24" spans="1:21" x14ac:dyDescent="0.15">
      <c r="A24">
        <f>buff!Q25</f>
        <v>21</v>
      </c>
      <c r="B24" t="str">
        <f>buff!R25</f>
        <v>主动单体回复生命lv18</v>
      </c>
      <c r="C24" t="str">
        <f>buff!S25</f>
        <v>主动单体回复生命lv18</v>
      </c>
      <c r="D24">
        <f>VLOOKUP(buff!T25,对应表!V:W,2,FALSE)</f>
        <v>1</v>
      </c>
      <c r="E24">
        <f>buff!U25</f>
        <v>5411</v>
      </c>
      <c r="F24">
        <f>buff!V25</f>
        <v>0</v>
      </c>
      <c r="G24">
        <f>buff!W25</f>
        <v>0</v>
      </c>
      <c r="H24">
        <f>buff!X25</f>
        <v>0</v>
      </c>
      <c r="I24" t="str">
        <f>buff!AI25</f>
        <v/>
      </c>
      <c r="J24">
        <f>buff!AJ25</f>
        <v>0</v>
      </c>
      <c r="K24">
        <f>buff!AK25</f>
        <v>0</v>
      </c>
      <c r="L24">
        <f>buff!AL25</f>
        <v>0</v>
      </c>
      <c r="M24">
        <f>buff!AM25</f>
        <v>0</v>
      </c>
      <c r="N24">
        <f>buff!AN25</f>
        <v>0</v>
      </c>
      <c r="O24">
        <f>buff!AO25</f>
        <v>0</v>
      </c>
      <c r="P24">
        <f>buff!AP25</f>
        <v>0</v>
      </c>
      <c r="Q24">
        <f>buff!AQ25</f>
        <v>1</v>
      </c>
      <c r="R24">
        <f>buff!AR25</f>
        <v>0</v>
      </c>
      <c r="S24">
        <f>buff!AS25</f>
        <v>0</v>
      </c>
      <c r="T24">
        <f>buff!AT25</f>
        <v>0</v>
      </c>
      <c r="U24" t="str">
        <f>buff!AZ25</f>
        <v/>
      </c>
    </row>
    <row r="25" spans="1:21" x14ac:dyDescent="0.15">
      <c r="A25">
        <f>buff!Q26</f>
        <v>22</v>
      </c>
      <c r="B25" t="str">
        <f>buff!R26</f>
        <v>主动单体回复生命lv19</v>
      </c>
      <c r="C25" t="str">
        <f>buff!S26</f>
        <v>主动单体回复生命lv19</v>
      </c>
      <c r="D25">
        <f>VLOOKUP(buff!T26,对应表!V:W,2,FALSE)</f>
        <v>1</v>
      </c>
      <c r="E25">
        <f>buff!U26</f>
        <v>6663</v>
      </c>
      <c r="F25">
        <f>buff!V26</f>
        <v>0</v>
      </c>
      <c r="G25">
        <f>buff!W26</f>
        <v>0</v>
      </c>
      <c r="H25">
        <f>buff!X26</f>
        <v>0</v>
      </c>
      <c r="I25" t="str">
        <f>buff!AI26</f>
        <v/>
      </c>
      <c r="J25">
        <f>buff!AJ26</f>
        <v>0</v>
      </c>
      <c r="K25">
        <f>buff!AK26</f>
        <v>0</v>
      </c>
      <c r="L25">
        <f>buff!AL26</f>
        <v>0</v>
      </c>
      <c r="M25">
        <f>buff!AM26</f>
        <v>0</v>
      </c>
      <c r="N25">
        <f>buff!AN26</f>
        <v>0</v>
      </c>
      <c r="O25">
        <f>buff!AO26</f>
        <v>0</v>
      </c>
      <c r="P25">
        <f>buff!AP26</f>
        <v>0</v>
      </c>
      <c r="Q25">
        <f>buff!AQ26</f>
        <v>1</v>
      </c>
      <c r="R25">
        <f>buff!AR26</f>
        <v>0</v>
      </c>
      <c r="S25">
        <f>buff!AS26</f>
        <v>0</v>
      </c>
      <c r="T25">
        <f>buff!AT26</f>
        <v>0</v>
      </c>
      <c r="U25" t="str">
        <f>buff!AZ26</f>
        <v/>
      </c>
    </row>
    <row r="26" spans="1:21" x14ac:dyDescent="0.15">
      <c r="A26">
        <f>buff!Q27</f>
        <v>23</v>
      </c>
      <c r="B26" t="str">
        <f>buff!R27</f>
        <v>主动单体回复生命lv20</v>
      </c>
      <c r="C26" t="str">
        <f>buff!S27</f>
        <v>主动单体回复生命lv20</v>
      </c>
      <c r="D26">
        <f>VLOOKUP(buff!T27,对应表!V:W,2,FALSE)</f>
        <v>1</v>
      </c>
      <c r="E26">
        <f>buff!U27</f>
        <v>8204</v>
      </c>
      <c r="F26">
        <f>buff!V27</f>
        <v>0</v>
      </c>
      <c r="G26">
        <f>buff!W27</f>
        <v>0</v>
      </c>
      <c r="H26">
        <f>buff!X27</f>
        <v>0</v>
      </c>
      <c r="I26" t="str">
        <f>buff!AI27</f>
        <v/>
      </c>
      <c r="J26">
        <f>buff!AJ27</f>
        <v>0</v>
      </c>
      <c r="K26">
        <f>buff!AK27</f>
        <v>0</v>
      </c>
      <c r="L26">
        <f>buff!AL27</f>
        <v>0</v>
      </c>
      <c r="M26">
        <f>buff!AM27</f>
        <v>0</v>
      </c>
      <c r="N26">
        <f>buff!AN27</f>
        <v>0</v>
      </c>
      <c r="O26">
        <f>buff!AO27</f>
        <v>0</v>
      </c>
      <c r="P26">
        <f>buff!AP27</f>
        <v>0</v>
      </c>
      <c r="Q26">
        <f>buff!AQ27</f>
        <v>1</v>
      </c>
      <c r="R26">
        <f>buff!AR27</f>
        <v>0</v>
      </c>
      <c r="S26">
        <f>buff!AS27</f>
        <v>0</v>
      </c>
      <c r="T26">
        <f>buff!AT27</f>
        <v>0</v>
      </c>
      <c r="U26" t="str">
        <f>buff!AZ27</f>
        <v/>
      </c>
    </row>
    <row r="27" spans="1:21" x14ac:dyDescent="0.15">
      <c r="A27">
        <f>buff!Q28</f>
        <v>24</v>
      </c>
      <c r="B27" t="str">
        <f>buff!R28</f>
        <v>主动单体回复生命0.2</v>
      </c>
      <c r="C27" t="str">
        <f>buff!S28</f>
        <v>主动单体回复生命0.2</v>
      </c>
      <c r="D27">
        <f>VLOOKUP(buff!T28,对应表!V:W,2,FALSE)</f>
        <v>1</v>
      </c>
      <c r="E27">
        <f>buff!U28</f>
        <v>0</v>
      </c>
      <c r="F27">
        <f>buff!V28</f>
        <v>20</v>
      </c>
      <c r="G27">
        <f>buff!W28</f>
        <v>0</v>
      </c>
      <c r="H27">
        <f>buff!X28</f>
        <v>0</v>
      </c>
      <c r="I27" t="str">
        <f>buff!AI28</f>
        <v/>
      </c>
      <c r="J27">
        <f>buff!AJ28</f>
        <v>0</v>
      </c>
      <c r="K27">
        <f>buff!AK28</f>
        <v>0</v>
      </c>
      <c r="L27">
        <f>buff!AL28</f>
        <v>0</v>
      </c>
      <c r="M27">
        <f>buff!AM28</f>
        <v>0</v>
      </c>
      <c r="N27">
        <f>buff!AN28</f>
        <v>0</v>
      </c>
      <c r="O27">
        <f>buff!AO28</f>
        <v>0</v>
      </c>
      <c r="P27">
        <f>buff!AP28</f>
        <v>0</v>
      </c>
      <c r="Q27">
        <f>buff!AQ28</f>
        <v>1</v>
      </c>
      <c r="R27">
        <f>buff!AR28</f>
        <v>0</v>
      </c>
      <c r="S27">
        <f>buff!AS28</f>
        <v>0</v>
      </c>
      <c r="T27">
        <f>buff!AT28</f>
        <v>0</v>
      </c>
      <c r="U27" t="str">
        <f>buff!AZ28</f>
        <v/>
      </c>
    </row>
    <row r="28" spans="1:21" x14ac:dyDescent="0.15">
      <c r="A28">
        <f>buff!Q29</f>
        <v>25</v>
      </c>
      <c r="B28" t="str">
        <f>buff!R29</f>
        <v>主动单体防御lv1</v>
      </c>
      <c r="C28" t="str">
        <f>buff!S29</f>
        <v>主动单体防御lv1</v>
      </c>
      <c r="D28">
        <f>VLOOKUP(buff!T29,对应表!V:W,2,FALSE)</f>
        <v>1</v>
      </c>
      <c r="E28">
        <f>buff!U29</f>
        <v>0</v>
      </c>
      <c r="F28">
        <f>buff!V29</f>
        <v>0</v>
      </c>
      <c r="G28">
        <f>buff!W29</f>
        <v>0</v>
      </c>
      <c r="H28">
        <f>buff!X29</f>
        <v>0</v>
      </c>
      <c r="I28" t="str">
        <f>buff!AI29</f>
        <v>DEF:76</v>
      </c>
      <c r="J28">
        <f>buff!AJ29</f>
        <v>0</v>
      </c>
      <c r="K28">
        <f>buff!AK29</f>
        <v>0</v>
      </c>
      <c r="L28">
        <f>buff!AL29</f>
        <v>0</v>
      </c>
      <c r="M28">
        <f>buff!AM29</f>
        <v>0</v>
      </c>
      <c r="N28">
        <f>buff!AN29</f>
        <v>0</v>
      </c>
      <c r="O28">
        <f>buff!AO29</f>
        <v>0</v>
      </c>
      <c r="P28">
        <f>buff!AP29</f>
        <v>0</v>
      </c>
      <c r="Q28">
        <f>buff!AQ29</f>
        <v>0</v>
      </c>
      <c r="R28">
        <f>buff!AR29</f>
        <v>3</v>
      </c>
      <c r="S28">
        <f>buff!AS29</f>
        <v>0</v>
      </c>
      <c r="T28">
        <f>buff!AT29</f>
        <v>0</v>
      </c>
      <c r="U28" t="str">
        <f>buff!AZ29</f>
        <v/>
      </c>
    </row>
    <row r="29" spans="1:21" x14ac:dyDescent="0.15">
      <c r="A29">
        <f>buff!Q30</f>
        <v>26</v>
      </c>
      <c r="B29" t="str">
        <f>buff!R30</f>
        <v>主动单体防御lv2</v>
      </c>
      <c r="C29" t="str">
        <f>buff!S30</f>
        <v>主动单体防御lv2</v>
      </c>
      <c r="D29">
        <f>VLOOKUP(buff!T30,对应表!V:W,2,FALSE)</f>
        <v>1</v>
      </c>
      <c r="E29">
        <f>buff!U30</f>
        <v>0</v>
      </c>
      <c r="F29">
        <f>buff!V30</f>
        <v>0</v>
      </c>
      <c r="G29">
        <f>buff!W30</f>
        <v>0</v>
      </c>
      <c r="H29">
        <f>buff!X30</f>
        <v>0</v>
      </c>
      <c r="I29" t="str">
        <f>buff!AI30</f>
        <v>DEF:112</v>
      </c>
      <c r="J29">
        <f>buff!AJ30</f>
        <v>0</v>
      </c>
      <c r="K29">
        <f>buff!AK30</f>
        <v>0</v>
      </c>
      <c r="L29">
        <f>buff!AL30</f>
        <v>0</v>
      </c>
      <c r="M29">
        <f>buff!AM30</f>
        <v>0</v>
      </c>
      <c r="N29">
        <f>buff!AN30</f>
        <v>0</v>
      </c>
      <c r="O29">
        <f>buff!AO30</f>
        <v>0</v>
      </c>
      <c r="P29">
        <f>buff!AP30</f>
        <v>0</v>
      </c>
      <c r="Q29">
        <f>buff!AQ30</f>
        <v>0</v>
      </c>
      <c r="R29">
        <f>buff!AR30</f>
        <v>3</v>
      </c>
      <c r="S29">
        <f>buff!AS30</f>
        <v>0</v>
      </c>
      <c r="T29">
        <f>buff!AT30</f>
        <v>0</v>
      </c>
      <c r="U29" t="str">
        <f>buff!AZ30</f>
        <v/>
      </c>
    </row>
    <row r="30" spans="1:21" x14ac:dyDescent="0.15">
      <c r="A30">
        <f>buff!Q31</f>
        <v>27</v>
      </c>
      <c r="B30" t="str">
        <f>buff!R31</f>
        <v>主动单体防御lv3</v>
      </c>
      <c r="C30" t="str">
        <f>buff!S31</f>
        <v>主动单体防御lv3</v>
      </c>
      <c r="D30">
        <f>VLOOKUP(buff!T31,对应表!V:W,2,FALSE)</f>
        <v>1</v>
      </c>
      <c r="E30">
        <f>buff!U31</f>
        <v>0</v>
      </c>
      <c r="F30">
        <f>buff!V31</f>
        <v>0</v>
      </c>
      <c r="G30">
        <f>buff!W31</f>
        <v>0</v>
      </c>
      <c r="H30">
        <f>buff!X31</f>
        <v>0</v>
      </c>
      <c r="I30" t="str">
        <f>buff!AI31</f>
        <v>DEF:148</v>
      </c>
      <c r="J30">
        <f>buff!AJ31</f>
        <v>0</v>
      </c>
      <c r="K30">
        <f>buff!AK31</f>
        <v>0</v>
      </c>
      <c r="L30">
        <f>buff!AL31</f>
        <v>0</v>
      </c>
      <c r="M30">
        <f>buff!AM31</f>
        <v>0</v>
      </c>
      <c r="N30">
        <f>buff!AN31</f>
        <v>0</v>
      </c>
      <c r="O30">
        <f>buff!AO31</f>
        <v>0</v>
      </c>
      <c r="P30">
        <f>buff!AP31</f>
        <v>0</v>
      </c>
      <c r="Q30">
        <f>buff!AQ31</f>
        <v>0</v>
      </c>
      <c r="R30">
        <f>buff!AR31</f>
        <v>3</v>
      </c>
      <c r="S30">
        <f>buff!AS31</f>
        <v>0</v>
      </c>
      <c r="T30">
        <f>buff!AT31</f>
        <v>0</v>
      </c>
      <c r="U30" t="str">
        <f>buff!AZ31</f>
        <v/>
      </c>
    </row>
    <row r="31" spans="1:21" x14ac:dyDescent="0.15">
      <c r="A31">
        <f>buff!Q32</f>
        <v>28</v>
      </c>
      <c r="B31" t="str">
        <f>buff!R32</f>
        <v>主动单体防御lv4</v>
      </c>
      <c r="C31" t="str">
        <f>buff!S32</f>
        <v>主动单体防御lv4</v>
      </c>
      <c r="D31">
        <f>VLOOKUP(buff!T32,对应表!V:W,2,FALSE)</f>
        <v>1</v>
      </c>
      <c r="E31">
        <f>buff!U32</f>
        <v>0</v>
      </c>
      <c r="F31">
        <f>buff!V32</f>
        <v>0</v>
      </c>
      <c r="G31">
        <f>buff!W32</f>
        <v>0</v>
      </c>
      <c r="H31">
        <f>buff!X32</f>
        <v>0</v>
      </c>
      <c r="I31" t="str">
        <f>buff!AI32</f>
        <v>DEF:183</v>
      </c>
      <c r="J31">
        <f>buff!AJ32</f>
        <v>0</v>
      </c>
      <c r="K31">
        <f>buff!AK32</f>
        <v>0</v>
      </c>
      <c r="L31">
        <f>buff!AL32</f>
        <v>0</v>
      </c>
      <c r="M31">
        <f>buff!AM32</f>
        <v>0</v>
      </c>
      <c r="N31">
        <f>buff!AN32</f>
        <v>0</v>
      </c>
      <c r="O31">
        <f>buff!AO32</f>
        <v>0</v>
      </c>
      <c r="P31">
        <f>buff!AP32</f>
        <v>0</v>
      </c>
      <c r="Q31">
        <f>buff!AQ32</f>
        <v>0</v>
      </c>
      <c r="R31">
        <f>buff!AR32</f>
        <v>3</v>
      </c>
      <c r="S31">
        <f>buff!AS32</f>
        <v>0</v>
      </c>
      <c r="T31">
        <f>buff!AT32</f>
        <v>0</v>
      </c>
      <c r="U31" t="str">
        <f>buff!AZ32</f>
        <v/>
      </c>
    </row>
    <row r="32" spans="1:21" x14ac:dyDescent="0.15">
      <c r="A32">
        <f>buff!Q33</f>
        <v>29</v>
      </c>
      <c r="B32" t="str">
        <f>buff!R33</f>
        <v>主动单体防御lv5</v>
      </c>
      <c r="C32" t="str">
        <f>buff!S33</f>
        <v>主动单体防御lv5</v>
      </c>
      <c r="D32">
        <f>VLOOKUP(buff!T33,对应表!V:W,2,FALSE)</f>
        <v>1</v>
      </c>
      <c r="E32">
        <f>buff!U33</f>
        <v>0</v>
      </c>
      <c r="F32">
        <f>buff!V33</f>
        <v>0</v>
      </c>
      <c r="G32">
        <f>buff!W33</f>
        <v>0</v>
      </c>
      <c r="H32">
        <f>buff!X33</f>
        <v>0</v>
      </c>
      <c r="I32" t="str">
        <f>buff!AI33</f>
        <v>DEF:226</v>
      </c>
      <c r="J32">
        <f>buff!AJ33</f>
        <v>0</v>
      </c>
      <c r="K32">
        <f>buff!AK33</f>
        <v>0</v>
      </c>
      <c r="L32">
        <f>buff!AL33</f>
        <v>0</v>
      </c>
      <c r="M32">
        <f>buff!AM33</f>
        <v>0</v>
      </c>
      <c r="N32">
        <f>buff!AN33</f>
        <v>0</v>
      </c>
      <c r="O32">
        <f>buff!AO33</f>
        <v>0</v>
      </c>
      <c r="P32">
        <f>buff!AP33</f>
        <v>0</v>
      </c>
      <c r="Q32">
        <f>buff!AQ33</f>
        <v>0</v>
      </c>
      <c r="R32">
        <f>buff!AR33</f>
        <v>3</v>
      </c>
      <c r="S32">
        <f>buff!AS33</f>
        <v>0</v>
      </c>
      <c r="T32">
        <f>buff!AT33</f>
        <v>0</v>
      </c>
      <c r="U32" t="str">
        <f>buff!AZ33</f>
        <v/>
      </c>
    </row>
    <row r="33" spans="1:21" x14ac:dyDescent="0.15">
      <c r="A33">
        <f>buff!Q34</f>
        <v>30</v>
      </c>
      <c r="B33" t="str">
        <f>buff!R34</f>
        <v>主动单体防御lv6</v>
      </c>
      <c r="C33" t="str">
        <f>buff!S34</f>
        <v>主动单体防御lv6</v>
      </c>
      <c r="D33">
        <f>VLOOKUP(buff!T34,对应表!V:W,2,FALSE)</f>
        <v>1</v>
      </c>
      <c r="E33">
        <f>buff!U34</f>
        <v>0</v>
      </c>
      <c r="F33">
        <f>buff!V34</f>
        <v>0</v>
      </c>
      <c r="G33">
        <f>buff!W34</f>
        <v>0</v>
      </c>
      <c r="H33">
        <f>buff!X34</f>
        <v>0</v>
      </c>
      <c r="I33" t="str">
        <f>buff!AI34</f>
        <v>DEF:278</v>
      </c>
      <c r="J33">
        <f>buff!AJ34</f>
        <v>0</v>
      </c>
      <c r="K33">
        <f>buff!AK34</f>
        <v>0</v>
      </c>
      <c r="L33">
        <f>buff!AL34</f>
        <v>0</v>
      </c>
      <c r="M33">
        <f>buff!AM34</f>
        <v>0</v>
      </c>
      <c r="N33">
        <f>buff!AN34</f>
        <v>0</v>
      </c>
      <c r="O33">
        <f>buff!AO34</f>
        <v>0</v>
      </c>
      <c r="P33">
        <f>buff!AP34</f>
        <v>0</v>
      </c>
      <c r="Q33">
        <f>buff!AQ34</f>
        <v>0</v>
      </c>
      <c r="R33">
        <f>buff!AR34</f>
        <v>3</v>
      </c>
      <c r="S33">
        <f>buff!AS34</f>
        <v>0</v>
      </c>
      <c r="T33">
        <f>buff!AT34</f>
        <v>0</v>
      </c>
      <c r="U33" t="str">
        <f>buff!AZ34</f>
        <v/>
      </c>
    </row>
    <row r="34" spans="1:21" x14ac:dyDescent="0.15">
      <c r="A34">
        <f>buff!Q35</f>
        <v>31</v>
      </c>
      <c r="B34" t="str">
        <f>buff!R35</f>
        <v>主动单体防御lv7</v>
      </c>
      <c r="C34" t="str">
        <f>buff!S35</f>
        <v>主动单体防御lv7</v>
      </c>
      <c r="D34">
        <f>VLOOKUP(buff!T35,对应表!V:W,2,FALSE)</f>
        <v>1</v>
      </c>
      <c r="E34">
        <f>buff!U35</f>
        <v>0</v>
      </c>
      <c r="F34">
        <f>buff!V35</f>
        <v>0</v>
      </c>
      <c r="G34">
        <f>buff!W35</f>
        <v>0</v>
      </c>
      <c r="H34">
        <f>buff!X35</f>
        <v>0</v>
      </c>
      <c r="I34" t="str">
        <f>buff!AI35</f>
        <v>DEF:343</v>
      </c>
      <c r="J34">
        <f>buff!AJ35</f>
        <v>0</v>
      </c>
      <c r="K34">
        <f>buff!AK35</f>
        <v>0</v>
      </c>
      <c r="L34">
        <f>buff!AL35</f>
        <v>0</v>
      </c>
      <c r="M34">
        <f>buff!AM35</f>
        <v>0</v>
      </c>
      <c r="N34">
        <f>buff!AN35</f>
        <v>0</v>
      </c>
      <c r="O34">
        <f>buff!AO35</f>
        <v>0</v>
      </c>
      <c r="P34">
        <f>buff!AP35</f>
        <v>0</v>
      </c>
      <c r="Q34">
        <f>buff!AQ35</f>
        <v>0</v>
      </c>
      <c r="R34">
        <f>buff!AR35</f>
        <v>3</v>
      </c>
      <c r="S34">
        <f>buff!AS35</f>
        <v>0</v>
      </c>
      <c r="T34">
        <f>buff!AT35</f>
        <v>0</v>
      </c>
      <c r="U34" t="str">
        <f>buff!AZ35</f>
        <v/>
      </c>
    </row>
    <row r="35" spans="1:21" x14ac:dyDescent="0.15">
      <c r="A35">
        <f>buff!Q36</f>
        <v>32</v>
      </c>
      <c r="B35" t="str">
        <f>buff!R36</f>
        <v>主动单体防御lv8</v>
      </c>
      <c r="C35" t="str">
        <f>buff!S36</f>
        <v>主动单体防御lv8</v>
      </c>
      <c r="D35">
        <f>VLOOKUP(buff!T36,对应表!V:W,2,FALSE)</f>
        <v>1</v>
      </c>
      <c r="E35">
        <f>buff!U36</f>
        <v>0</v>
      </c>
      <c r="F35">
        <f>buff!V36</f>
        <v>0</v>
      </c>
      <c r="G35">
        <f>buff!W36</f>
        <v>0</v>
      </c>
      <c r="H35">
        <f>buff!X36</f>
        <v>0</v>
      </c>
      <c r="I35" t="str">
        <f>buff!AI36</f>
        <v>DEF:422</v>
      </c>
      <c r="J35">
        <f>buff!AJ36</f>
        <v>0</v>
      </c>
      <c r="K35">
        <f>buff!AK36</f>
        <v>0</v>
      </c>
      <c r="L35">
        <f>buff!AL36</f>
        <v>0</v>
      </c>
      <c r="M35">
        <f>buff!AM36</f>
        <v>0</v>
      </c>
      <c r="N35">
        <f>buff!AN36</f>
        <v>0</v>
      </c>
      <c r="O35">
        <f>buff!AO36</f>
        <v>0</v>
      </c>
      <c r="P35">
        <f>buff!AP36</f>
        <v>0</v>
      </c>
      <c r="Q35">
        <f>buff!AQ36</f>
        <v>0</v>
      </c>
      <c r="R35">
        <f>buff!AR36</f>
        <v>3</v>
      </c>
      <c r="S35">
        <f>buff!AS36</f>
        <v>0</v>
      </c>
      <c r="T35">
        <f>buff!AT36</f>
        <v>0</v>
      </c>
      <c r="U35" t="str">
        <f>buff!AZ36</f>
        <v/>
      </c>
    </row>
    <row r="36" spans="1:21" x14ac:dyDescent="0.15">
      <c r="A36">
        <f>buff!Q37</f>
        <v>33</v>
      </c>
      <c r="B36" t="str">
        <f>buff!R37</f>
        <v>主动单体防御lv9</v>
      </c>
      <c r="C36" t="str">
        <f>buff!S37</f>
        <v>主动单体防御lv9</v>
      </c>
      <c r="D36">
        <f>VLOOKUP(buff!T37,对应表!V:W,2,FALSE)</f>
        <v>1</v>
      </c>
      <c r="E36">
        <f>buff!U37</f>
        <v>0</v>
      </c>
      <c r="F36">
        <f>buff!V37</f>
        <v>0</v>
      </c>
      <c r="G36">
        <f>buff!W37</f>
        <v>0</v>
      </c>
      <c r="H36">
        <f>buff!X37</f>
        <v>0</v>
      </c>
      <c r="I36" t="str">
        <f>buff!AI37</f>
        <v>DEF:520</v>
      </c>
      <c r="J36">
        <f>buff!AJ37</f>
        <v>0</v>
      </c>
      <c r="K36">
        <f>buff!AK37</f>
        <v>0</v>
      </c>
      <c r="L36">
        <f>buff!AL37</f>
        <v>0</v>
      </c>
      <c r="M36">
        <f>buff!AM37</f>
        <v>0</v>
      </c>
      <c r="N36">
        <f>buff!AN37</f>
        <v>0</v>
      </c>
      <c r="O36">
        <f>buff!AO37</f>
        <v>0</v>
      </c>
      <c r="P36">
        <f>buff!AP37</f>
        <v>0</v>
      </c>
      <c r="Q36">
        <f>buff!AQ37</f>
        <v>0</v>
      </c>
      <c r="R36">
        <f>buff!AR37</f>
        <v>3</v>
      </c>
      <c r="S36">
        <f>buff!AS37</f>
        <v>0</v>
      </c>
      <c r="T36">
        <f>buff!AT37</f>
        <v>0</v>
      </c>
      <c r="U36" t="str">
        <f>buff!AZ37</f>
        <v/>
      </c>
    </row>
    <row r="37" spans="1:21" x14ac:dyDescent="0.15">
      <c r="A37">
        <f>buff!Q38</f>
        <v>34</v>
      </c>
      <c r="B37" t="str">
        <f>buff!R38</f>
        <v>主动单体防御lv10</v>
      </c>
      <c r="C37" t="str">
        <f>buff!S38</f>
        <v>主动单体防御lv10</v>
      </c>
      <c r="D37">
        <f>VLOOKUP(buff!T38,对应表!V:W,2,FALSE)</f>
        <v>1</v>
      </c>
      <c r="E37">
        <f>buff!U38</f>
        <v>0</v>
      </c>
      <c r="F37">
        <f>buff!V38</f>
        <v>0</v>
      </c>
      <c r="G37">
        <f>buff!W38</f>
        <v>0</v>
      </c>
      <c r="H37">
        <f>buff!X38</f>
        <v>0</v>
      </c>
      <c r="I37" t="str">
        <f>buff!AI38</f>
        <v>DEF:640</v>
      </c>
      <c r="J37">
        <f>buff!AJ38</f>
        <v>0</v>
      </c>
      <c r="K37">
        <f>buff!AK38</f>
        <v>0</v>
      </c>
      <c r="L37">
        <f>buff!AL38</f>
        <v>0</v>
      </c>
      <c r="M37">
        <f>buff!AM38</f>
        <v>0</v>
      </c>
      <c r="N37">
        <f>buff!AN38</f>
        <v>0</v>
      </c>
      <c r="O37">
        <f>buff!AO38</f>
        <v>0</v>
      </c>
      <c r="P37">
        <f>buff!AP38</f>
        <v>0</v>
      </c>
      <c r="Q37">
        <f>buff!AQ38</f>
        <v>0</v>
      </c>
      <c r="R37">
        <f>buff!AR38</f>
        <v>3</v>
      </c>
      <c r="S37">
        <f>buff!AS38</f>
        <v>0</v>
      </c>
      <c r="T37">
        <f>buff!AT38</f>
        <v>0</v>
      </c>
      <c r="U37" t="str">
        <f>buff!AZ38</f>
        <v/>
      </c>
    </row>
    <row r="38" spans="1:21" x14ac:dyDescent="0.15">
      <c r="A38">
        <f>buff!Q39</f>
        <v>35</v>
      </c>
      <c r="B38" t="str">
        <f>buff!R39</f>
        <v>主动单体防御lv11</v>
      </c>
      <c r="C38" t="str">
        <f>buff!S39</f>
        <v>主动单体防御lv11</v>
      </c>
      <c r="D38">
        <f>VLOOKUP(buff!T39,对应表!V:W,2,FALSE)</f>
        <v>1</v>
      </c>
      <c r="E38">
        <f>buff!U39</f>
        <v>0</v>
      </c>
      <c r="F38">
        <f>buff!V39</f>
        <v>0</v>
      </c>
      <c r="G38">
        <f>buff!W39</f>
        <v>0</v>
      </c>
      <c r="H38">
        <f>buff!X39</f>
        <v>0</v>
      </c>
      <c r="I38" t="str">
        <f>buff!AI39</f>
        <v>DEF:788</v>
      </c>
      <c r="J38">
        <f>buff!AJ39</f>
        <v>0</v>
      </c>
      <c r="K38">
        <f>buff!AK39</f>
        <v>0</v>
      </c>
      <c r="L38">
        <f>buff!AL39</f>
        <v>0</v>
      </c>
      <c r="M38">
        <f>buff!AM39</f>
        <v>0</v>
      </c>
      <c r="N38">
        <f>buff!AN39</f>
        <v>0</v>
      </c>
      <c r="O38">
        <f>buff!AO39</f>
        <v>0</v>
      </c>
      <c r="P38">
        <f>buff!AP39</f>
        <v>0</v>
      </c>
      <c r="Q38">
        <f>buff!AQ39</f>
        <v>0</v>
      </c>
      <c r="R38">
        <f>buff!AR39</f>
        <v>3</v>
      </c>
      <c r="S38">
        <f>buff!AS39</f>
        <v>0</v>
      </c>
      <c r="T38">
        <f>buff!AT39</f>
        <v>0</v>
      </c>
      <c r="U38" t="str">
        <f>buff!AZ39</f>
        <v/>
      </c>
    </row>
    <row r="39" spans="1:21" x14ac:dyDescent="0.15">
      <c r="A39">
        <f>buff!Q40</f>
        <v>36</v>
      </c>
      <c r="B39" t="str">
        <f>buff!R40</f>
        <v>主动单体防御lv12</v>
      </c>
      <c r="C39" t="str">
        <f>buff!S40</f>
        <v>主动单体防御lv12</v>
      </c>
      <c r="D39">
        <f>VLOOKUP(buff!T40,对应表!V:W,2,FALSE)</f>
        <v>1</v>
      </c>
      <c r="E39">
        <f>buff!U40</f>
        <v>0</v>
      </c>
      <c r="F39">
        <f>buff!V40</f>
        <v>0</v>
      </c>
      <c r="G39">
        <f>buff!W40</f>
        <v>0</v>
      </c>
      <c r="H39">
        <f>buff!X40</f>
        <v>0</v>
      </c>
      <c r="I39" t="str">
        <f>buff!AI40</f>
        <v>DEF:970</v>
      </c>
      <c r="J39">
        <f>buff!AJ40</f>
        <v>0</v>
      </c>
      <c r="K39">
        <f>buff!AK40</f>
        <v>0</v>
      </c>
      <c r="L39">
        <f>buff!AL40</f>
        <v>0</v>
      </c>
      <c r="M39">
        <f>buff!AM40</f>
        <v>0</v>
      </c>
      <c r="N39">
        <f>buff!AN40</f>
        <v>0</v>
      </c>
      <c r="O39">
        <f>buff!AO40</f>
        <v>0</v>
      </c>
      <c r="P39">
        <f>buff!AP40</f>
        <v>0</v>
      </c>
      <c r="Q39">
        <f>buff!AQ40</f>
        <v>0</v>
      </c>
      <c r="R39">
        <f>buff!AR40</f>
        <v>3</v>
      </c>
      <c r="S39">
        <f>buff!AS40</f>
        <v>0</v>
      </c>
      <c r="T39">
        <f>buff!AT40</f>
        <v>0</v>
      </c>
      <c r="U39" t="str">
        <f>buff!AZ40</f>
        <v/>
      </c>
    </row>
    <row r="40" spans="1:21" x14ac:dyDescent="0.15">
      <c r="A40">
        <f>buff!Q41</f>
        <v>37</v>
      </c>
      <c r="B40" t="str">
        <f>buff!R41</f>
        <v>主动单体防御lv13</v>
      </c>
      <c r="C40" t="str">
        <f>buff!S41</f>
        <v>主动单体防御lv13</v>
      </c>
      <c r="D40">
        <f>VLOOKUP(buff!T41,对应表!V:W,2,FALSE)</f>
        <v>1</v>
      </c>
      <c r="E40">
        <f>buff!U41</f>
        <v>0</v>
      </c>
      <c r="F40">
        <f>buff!V41</f>
        <v>0</v>
      </c>
      <c r="G40">
        <f>buff!W41</f>
        <v>0</v>
      </c>
      <c r="H40">
        <f>buff!X41</f>
        <v>0</v>
      </c>
      <c r="I40" t="str">
        <f>buff!AI41</f>
        <v>DEF:1195</v>
      </c>
      <c r="J40">
        <f>buff!AJ41</f>
        <v>0</v>
      </c>
      <c r="K40">
        <f>buff!AK41</f>
        <v>0</v>
      </c>
      <c r="L40">
        <f>buff!AL41</f>
        <v>0</v>
      </c>
      <c r="M40">
        <f>buff!AM41</f>
        <v>0</v>
      </c>
      <c r="N40">
        <f>buff!AN41</f>
        <v>0</v>
      </c>
      <c r="O40">
        <f>buff!AO41</f>
        <v>0</v>
      </c>
      <c r="P40">
        <f>buff!AP41</f>
        <v>0</v>
      </c>
      <c r="Q40">
        <f>buff!AQ41</f>
        <v>0</v>
      </c>
      <c r="R40">
        <f>buff!AR41</f>
        <v>3</v>
      </c>
      <c r="S40">
        <f>buff!AS41</f>
        <v>0</v>
      </c>
      <c r="T40">
        <f>buff!AT41</f>
        <v>0</v>
      </c>
      <c r="U40" t="str">
        <f>buff!AZ41</f>
        <v/>
      </c>
    </row>
    <row r="41" spans="1:21" x14ac:dyDescent="0.15">
      <c r="A41">
        <f>buff!Q42</f>
        <v>38</v>
      </c>
      <c r="B41" t="str">
        <f>buff!R42</f>
        <v>主动单体防御lv14</v>
      </c>
      <c r="C41" t="str">
        <f>buff!S42</f>
        <v>主动单体防御lv14</v>
      </c>
      <c r="D41">
        <f>VLOOKUP(buff!T42,对应表!V:W,2,FALSE)</f>
        <v>1</v>
      </c>
      <c r="E41">
        <f>buff!U42</f>
        <v>0</v>
      </c>
      <c r="F41">
        <f>buff!V42</f>
        <v>0</v>
      </c>
      <c r="G41">
        <f>buff!W42</f>
        <v>0</v>
      </c>
      <c r="H41">
        <f>buff!X42</f>
        <v>0</v>
      </c>
      <c r="I41" t="str">
        <f>buff!AI42</f>
        <v>DEF:1471</v>
      </c>
      <c r="J41">
        <f>buff!AJ42</f>
        <v>0</v>
      </c>
      <c r="K41">
        <f>buff!AK42</f>
        <v>0</v>
      </c>
      <c r="L41">
        <f>buff!AL42</f>
        <v>0</v>
      </c>
      <c r="M41">
        <f>buff!AM42</f>
        <v>0</v>
      </c>
      <c r="N41">
        <f>buff!AN42</f>
        <v>0</v>
      </c>
      <c r="O41">
        <f>buff!AO42</f>
        <v>0</v>
      </c>
      <c r="P41">
        <f>buff!AP42</f>
        <v>0</v>
      </c>
      <c r="Q41">
        <f>buff!AQ42</f>
        <v>0</v>
      </c>
      <c r="R41">
        <f>buff!AR42</f>
        <v>3</v>
      </c>
      <c r="S41">
        <f>buff!AS42</f>
        <v>0</v>
      </c>
      <c r="T41">
        <f>buff!AT42</f>
        <v>0</v>
      </c>
      <c r="U41" t="str">
        <f>buff!AZ42</f>
        <v/>
      </c>
    </row>
    <row r="42" spans="1:21" x14ac:dyDescent="0.15">
      <c r="A42">
        <f>buff!Q43</f>
        <v>39</v>
      </c>
      <c r="B42" t="str">
        <f>buff!R43</f>
        <v>主动单体防御lv15</v>
      </c>
      <c r="C42" t="str">
        <f>buff!S43</f>
        <v>主动单体防御lv15</v>
      </c>
      <c r="D42">
        <f>VLOOKUP(buff!T43,对应表!V:W,2,FALSE)</f>
        <v>1</v>
      </c>
      <c r="E42">
        <f>buff!U43</f>
        <v>0</v>
      </c>
      <c r="F42">
        <f>buff!V43</f>
        <v>0</v>
      </c>
      <c r="G42">
        <f>buff!W43</f>
        <v>0</v>
      </c>
      <c r="H42">
        <f>buff!X43</f>
        <v>0</v>
      </c>
      <c r="I42" t="str">
        <f>buff!AI43</f>
        <v>DEF:1812</v>
      </c>
      <c r="J42">
        <f>buff!AJ43</f>
        <v>0</v>
      </c>
      <c r="K42">
        <f>buff!AK43</f>
        <v>0</v>
      </c>
      <c r="L42">
        <f>buff!AL43</f>
        <v>0</v>
      </c>
      <c r="M42">
        <f>buff!AM43</f>
        <v>0</v>
      </c>
      <c r="N42">
        <f>buff!AN43</f>
        <v>0</v>
      </c>
      <c r="O42">
        <f>buff!AO43</f>
        <v>0</v>
      </c>
      <c r="P42">
        <f>buff!AP43</f>
        <v>0</v>
      </c>
      <c r="Q42">
        <f>buff!AQ43</f>
        <v>0</v>
      </c>
      <c r="R42">
        <f>buff!AR43</f>
        <v>3</v>
      </c>
      <c r="S42">
        <f>buff!AS43</f>
        <v>0</v>
      </c>
      <c r="T42">
        <f>buff!AT43</f>
        <v>0</v>
      </c>
      <c r="U42" t="str">
        <f>buff!AZ43</f>
        <v/>
      </c>
    </row>
    <row r="43" spans="1:21" x14ac:dyDescent="0.15">
      <c r="A43">
        <f>buff!Q44</f>
        <v>40</v>
      </c>
      <c r="B43" t="str">
        <f>buff!R44</f>
        <v>主动单体防御lv16</v>
      </c>
      <c r="C43" t="str">
        <f>buff!S44</f>
        <v>主动单体防御lv16</v>
      </c>
      <c r="D43">
        <f>VLOOKUP(buff!T44,对应表!V:W,2,FALSE)</f>
        <v>1</v>
      </c>
      <c r="E43">
        <f>buff!U44</f>
        <v>0</v>
      </c>
      <c r="F43">
        <f>buff!V44</f>
        <v>0</v>
      </c>
      <c r="G43">
        <f>buff!W44</f>
        <v>0</v>
      </c>
      <c r="H43">
        <f>buff!X44</f>
        <v>0</v>
      </c>
      <c r="I43" t="str">
        <f>buff!AI44</f>
        <v>DEF:2231</v>
      </c>
      <c r="J43">
        <f>buff!AJ44</f>
        <v>0</v>
      </c>
      <c r="K43">
        <f>buff!AK44</f>
        <v>0</v>
      </c>
      <c r="L43">
        <f>buff!AL44</f>
        <v>0</v>
      </c>
      <c r="M43">
        <f>buff!AM44</f>
        <v>0</v>
      </c>
      <c r="N43">
        <f>buff!AN44</f>
        <v>0</v>
      </c>
      <c r="O43">
        <f>buff!AO44</f>
        <v>0</v>
      </c>
      <c r="P43">
        <f>buff!AP44</f>
        <v>0</v>
      </c>
      <c r="Q43">
        <f>buff!AQ44</f>
        <v>0</v>
      </c>
      <c r="R43">
        <f>buff!AR44</f>
        <v>3</v>
      </c>
      <c r="S43">
        <f>buff!AS44</f>
        <v>0</v>
      </c>
      <c r="T43">
        <f>buff!AT44</f>
        <v>0</v>
      </c>
      <c r="U43" t="str">
        <f>buff!AZ44</f>
        <v/>
      </c>
    </row>
    <row r="44" spans="1:21" x14ac:dyDescent="0.15">
      <c r="A44">
        <f>buff!Q45</f>
        <v>41</v>
      </c>
      <c r="B44" t="str">
        <f>buff!R45</f>
        <v>主动单体防御lv17</v>
      </c>
      <c r="C44" t="str">
        <f>buff!S45</f>
        <v>主动单体防御lv17</v>
      </c>
      <c r="D44">
        <f>VLOOKUP(buff!T45,对应表!V:W,2,FALSE)</f>
        <v>1</v>
      </c>
      <c r="E44">
        <f>buff!U45</f>
        <v>0</v>
      </c>
      <c r="F44">
        <f>buff!V45</f>
        <v>0</v>
      </c>
      <c r="G44">
        <f>buff!W45</f>
        <v>0</v>
      </c>
      <c r="H44">
        <f>buff!X45</f>
        <v>0</v>
      </c>
      <c r="I44" t="str">
        <f>buff!AI45</f>
        <v>DEF:2747</v>
      </c>
      <c r="J44">
        <f>buff!AJ45</f>
        <v>0</v>
      </c>
      <c r="K44">
        <f>buff!AK45</f>
        <v>0</v>
      </c>
      <c r="L44">
        <f>buff!AL45</f>
        <v>0</v>
      </c>
      <c r="M44">
        <f>buff!AM45</f>
        <v>0</v>
      </c>
      <c r="N44">
        <f>buff!AN45</f>
        <v>0</v>
      </c>
      <c r="O44">
        <f>buff!AO45</f>
        <v>0</v>
      </c>
      <c r="P44">
        <f>buff!AP45</f>
        <v>0</v>
      </c>
      <c r="Q44">
        <f>buff!AQ45</f>
        <v>0</v>
      </c>
      <c r="R44">
        <f>buff!AR45</f>
        <v>3</v>
      </c>
      <c r="S44">
        <f>buff!AS45</f>
        <v>0</v>
      </c>
      <c r="T44">
        <f>buff!AT45</f>
        <v>0</v>
      </c>
      <c r="U44" t="str">
        <f>buff!AZ45</f>
        <v/>
      </c>
    </row>
    <row r="45" spans="1:21" x14ac:dyDescent="0.15">
      <c r="A45">
        <f>buff!Q46</f>
        <v>42</v>
      </c>
      <c r="B45" t="str">
        <f>buff!R46</f>
        <v>主动单体防御lv18</v>
      </c>
      <c r="C45" t="str">
        <f>buff!S46</f>
        <v>主动单体防御lv18</v>
      </c>
      <c r="D45">
        <f>VLOOKUP(buff!T46,对应表!V:W,2,FALSE)</f>
        <v>1</v>
      </c>
      <c r="E45">
        <f>buff!U46</f>
        <v>0</v>
      </c>
      <c r="F45">
        <f>buff!V46</f>
        <v>0</v>
      </c>
      <c r="G45">
        <f>buff!W46</f>
        <v>0</v>
      </c>
      <c r="H45">
        <f>buff!X46</f>
        <v>0</v>
      </c>
      <c r="I45" t="str">
        <f>buff!AI46</f>
        <v>DEF:3382</v>
      </c>
      <c r="J45">
        <f>buff!AJ46</f>
        <v>0</v>
      </c>
      <c r="K45">
        <f>buff!AK46</f>
        <v>0</v>
      </c>
      <c r="L45">
        <f>buff!AL46</f>
        <v>0</v>
      </c>
      <c r="M45">
        <f>buff!AM46</f>
        <v>0</v>
      </c>
      <c r="N45">
        <f>buff!AN46</f>
        <v>0</v>
      </c>
      <c r="O45">
        <f>buff!AO46</f>
        <v>0</v>
      </c>
      <c r="P45">
        <f>buff!AP46</f>
        <v>0</v>
      </c>
      <c r="Q45">
        <f>buff!AQ46</f>
        <v>0</v>
      </c>
      <c r="R45">
        <f>buff!AR46</f>
        <v>3</v>
      </c>
      <c r="S45">
        <f>buff!AS46</f>
        <v>0</v>
      </c>
      <c r="T45">
        <f>buff!AT46</f>
        <v>0</v>
      </c>
      <c r="U45" t="str">
        <f>buff!AZ46</f>
        <v/>
      </c>
    </row>
    <row r="46" spans="1:21" x14ac:dyDescent="0.15">
      <c r="A46">
        <f>buff!Q47</f>
        <v>43</v>
      </c>
      <c r="B46" t="str">
        <f>buff!R47</f>
        <v>主动单体防御lv19</v>
      </c>
      <c r="C46" t="str">
        <f>buff!S47</f>
        <v>主动单体防御lv19</v>
      </c>
      <c r="D46">
        <f>VLOOKUP(buff!T47,对应表!V:W,2,FALSE)</f>
        <v>1</v>
      </c>
      <c r="E46">
        <f>buff!U47</f>
        <v>0</v>
      </c>
      <c r="F46">
        <f>buff!V47</f>
        <v>0</v>
      </c>
      <c r="G46">
        <f>buff!W47</f>
        <v>0</v>
      </c>
      <c r="H46">
        <f>buff!X47</f>
        <v>0</v>
      </c>
      <c r="I46" t="str">
        <f>buff!AI47</f>
        <v>DEF:4164</v>
      </c>
      <c r="J46">
        <f>buff!AJ47</f>
        <v>0</v>
      </c>
      <c r="K46">
        <f>buff!AK47</f>
        <v>0</v>
      </c>
      <c r="L46">
        <f>buff!AL47</f>
        <v>0</v>
      </c>
      <c r="M46">
        <f>buff!AM47</f>
        <v>0</v>
      </c>
      <c r="N46">
        <f>buff!AN47</f>
        <v>0</v>
      </c>
      <c r="O46">
        <f>buff!AO47</f>
        <v>0</v>
      </c>
      <c r="P46">
        <f>buff!AP47</f>
        <v>0</v>
      </c>
      <c r="Q46">
        <f>buff!AQ47</f>
        <v>0</v>
      </c>
      <c r="R46">
        <f>buff!AR47</f>
        <v>3</v>
      </c>
      <c r="S46">
        <f>buff!AS47</f>
        <v>0</v>
      </c>
      <c r="T46">
        <f>buff!AT47</f>
        <v>0</v>
      </c>
      <c r="U46" t="str">
        <f>buff!AZ47</f>
        <v/>
      </c>
    </row>
    <row r="47" spans="1:21" x14ac:dyDescent="0.15">
      <c r="A47">
        <f>buff!Q48</f>
        <v>44</v>
      </c>
      <c r="B47" t="str">
        <f>buff!R48</f>
        <v>主动单体防御lv20</v>
      </c>
      <c r="C47" t="str">
        <f>buff!S48</f>
        <v>主动单体防御lv20</v>
      </c>
      <c r="D47">
        <f>VLOOKUP(buff!T48,对应表!V:W,2,FALSE)</f>
        <v>1</v>
      </c>
      <c r="E47">
        <f>buff!U48</f>
        <v>0</v>
      </c>
      <c r="F47">
        <f>buff!V48</f>
        <v>0</v>
      </c>
      <c r="G47">
        <f>buff!W48</f>
        <v>0</v>
      </c>
      <c r="H47">
        <f>buff!X48</f>
        <v>0</v>
      </c>
      <c r="I47" t="str">
        <f>buff!AI48</f>
        <v>DEF:5127</v>
      </c>
      <c r="J47">
        <f>buff!AJ48</f>
        <v>0</v>
      </c>
      <c r="K47">
        <f>buff!AK48</f>
        <v>0</v>
      </c>
      <c r="L47">
        <f>buff!AL48</f>
        <v>0</v>
      </c>
      <c r="M47">
        <f>buff!AM48</f>
        <v>0</v>
      </c>
      <c r="N47">
        <f>buff!AN48</f>
        <v>0</v>
      </c>
      <c r="O47">
        <f>buff!AO48</f>
        <v>0</v>
      </c>
      <c r="P47">
        <f>buff!AP48</f>
        <v>0</v>
      </c>
      <c r="Q47">
        <f>buff!AQ48</f>
        <v>0</v>
      </c>
      <c r="R47">
        <f>buff!AR48</f>
        <v>3</v>
      </c>
      <c r="S47">
        <f>buff!AS48</f>
        <v>0</v>
      </c>
      <c r="T47">
        <f>buff!AT48</f>
        <v>0</v>
      </c>
      <c r="U47" t="str">
        <f>buff!AZ48</f>
        <v/>
      </c>
    </row>
    <row r="48" spans="1:21" x14ac:dyDescent="0.15">
      <c r="A48">
        <f>buff!Q49</f>
        <v>45</v>
      </c>
      <c r="B48" t="str">
        <f>buff!R49</f>
        <v>主动守护之力lv1</v>
      </c>
      <c r="C48" t="str">
        <f>buff!S49</f>
        <v>主动守护之力lv1</v>
      </c>
      <c r="D48">
        <f>VLOOKUP(buff!T49,对应表!V:W,2,FALSE)</f>
        <v>1</v>
      </c>
      <c r="E48">
        <f>buff!U49</f>
        <v>0</v>
      </c>
      <c r="F48">
        <f>buff!V49</f>
        <v>0</v>
      </c>
      <c r="G48">
        <f>buff!W49</f>
        <v>0</v>
      </c>
      <c r="H48">
        <f>buff!X49</f>
        <v>0</v>
      </c>
      <c r="I48" t="str">
        <f>buff!AI49</f>
        <v>DEF:266</v>
      </c>
      <c r="J48">
        <f>buff!AJ49</f>
        <v>0</v>
      </c>
      <c r="K48">
        <f>buff!AK49</f>
        <v>0</v>
      </c>
      <c r="L48">
        <f>buff!AL49</f>
        <v>0</v>
      </c>
      <c r="M48">
        <f>buff!AM49</f>
        <v>0</v>
      </c>
      <c r="N48">
        <f>buff!AN49</f>
        <v>0</v>
      </c>
      <c r="O48">
        <f>buff!AO49</f>
        <v>0</v>
      </c>
      <c r="P48">
        <f>buff!AP49</f>
        <v>0</v>
      </c>
      <c r="Q48">
        <f>buff!AQ49</f>
        <v>0</v>
      </c>
      <c r="R48">
        <f>buff!AR49</f>
        <v>3</v>
      </c>
      <c r="S48">
        <f>buff!AS49</f>
        <v>0</v>
      </c>
      <c r="T48">
        <f>buff!AT49</f>
        <v>0</v>
      </c>
      <c r="U48" t="str">
        <f>buff!AZ49</f>
        <v/>
      </c>
    </row>
    <row r="49" spans="1:21" x14ac:dyDescent="0.15">
      <c r="A49">
        <f>buff!Q50</f>
        <v>46</v>
      </c>
      <c r="B49" t="str">
        <f>buff!R50</f>
        <v>主动守护之力lv2</v>
      </c>
      <c r="C49" t="str">
        <f>buff!S50</f>
        <v>主动守护之力lv2</v>
      </c>
      <c r="D49">
        <f>VLOOKUP(buff!T50,对应表!V:W,2,FALSE)</f>
        <v>1</v>
      </c>
      <c r="E49">
        <f>buff!U50</f>
        <v>0</v>
      </c>
      <c r="F49">
        <f>buff!V50</f>
        <v>0</v>
      </c>
      <c r="G49">
        <f>buff!W50</f>
        <v>0</v>
      </c>
      <c r="H49">
        <f>buff!X50</f>
        <v>0</v>
      </c>
      <c r="I49" t="str">
        <f>buff!AI50</f>
        <v>DEF:392</v>
      </c>
      <c r="J49">
        <f>buff!AJ50</f>
        <v>0</v>
      </c>
      <c r="K49">
        <f>buff!AK50</f>
        <v>0</v>
      </c>
      <c r="L49">
        <f>buff!AL50</f>
        <v>0</v>
      </c>
      <c r="M49">
        <f>buff!AM50</f>
        <v>0</v>
      </c>
      <c r="N49">
        <f>buff!AN50</f>
        <v>0</v>
      </c>
      <c r="O49">
        <f>buff!AO50</f>
        <v>0</v>
      </c>
      <c r="P49">
        <f>buff!AP50</f>
        <v>0</v>
      </c>
      <c r="Q49">
        <f>buff!AQ50</f>
        <v>0</v>
      </c>
      <c r="R49">
        <f>buff!AR50</f>
        <v>3</v>
      </c>
      <c r="S49">
        <f>buff!AS50</f>
        <v>0</v>
      </c>
      <c r="T49">
        <f>buff!AT50</f>
        <v>0</v>
      </c>
      <c r="U49" t="str">
        <f>buff!AZ50</f>
        <v/>
      </c>
    </row>
    <row r="50" spans="1:21" x14ac:dyDescent="0.15">
      <c r="A50">
        <f>buff!Q51</f>
        <v>47</v>
      </c>
      <c r="B50" t="str">
        <f>buff!R51</f>
        <v>主动守护之力lv3</v>
      </c>
      <c r="C50" t="str">
        <f>buff!S51</f>
        <v>主动守护之力lv3</v>
      </c>
      <c r="D50">
        <f>VLOOKUP(buff!T51,对应表!V:W,2,FALSE)</f>
        <v>1</v>
      </c>
      <c r="E50">
        <f>buff!U51</f>
        <v>0</v>
      </c>
      <c r="F50">
        <f>buff!V51</f>
        <v>0</v>
      </c>
      <c r="G50">
        <f>buff!W51</f>
        <v>0</v>
      </c>
      <c r="H50">
        <f>buff!X51</f>
        <v>0</v>
      </c>
      <c r="I50" t="str">
        <f>buff!AI51</f>
        <v>DEF:518</v>
      </c>
      <c r="J50">
        <f>buff!AJ51</f>
        <v>0</v>
      </c>
      <c r="K50">
        <f>buff!AK51</f>
        <v>0</v>
      </c>
      <c r="L50">
        <f>buff!AL51</f>
        <v>0</v>
      </c>
      <c r="M50">
        <f>buff!AM51</f>
        <v>0</v>
      </c>
      <c r="N50">
        <f>buff!AN51</f>
        <v>0</v>
      </c>
      <c r="O50">
        <f>buff!AO51</f>
        <v>0</v>
      </c>
      <c r="P50">
        <f>buff!AP51</f>
        <v>0</v>
      </c>
      <c r="Q50">
        <f>buff!AQ51</f>
        <v>0</v>
      </c>
      <c r="R50">
        <f>buff!AR51</f>
        <v>3</v>
      </c>
      <c r="S50">
        <f>buff!AS51</f>
        <v>0</v>
      </c>
      <c r="T50">
        <f>buff!AT51</f>
        <v>0</v>
      </c>
      <c r="U50" t="str">
        <f>buff!AZ51</f>
        <v/>
      </c>
    </row>
    <row r="51" spans="1:21" x14ac:dyDescent="0.15">
      <c r="A51">
        <f>buff!Q52</f>
        <v>48</v>
      </c>
      <c r="B51" t="str">
        <f>buff!R52</f>
        <v>主动守护之力lv4</v>
      </c>
      <c r="C51" t="str">
        <f>buff!S52</f>
        <v>主动守护之力lv4</v>
      </c>
      <c r="D51">
        <f>VLOOKUP(buff!T52,对应表!V:W,2,FALSE)</f>
        <v>1</v>
      </c>
      <c r="E51">
        <f>buff!U52</f>
        <v>0</v>
      </c>
      <c r="F51">
        <f>buff!V52</f>
        <v>0</v>
      </c>
      <c r="G51">
        <f>buff!W52</f>
        <v>0</v>
      </c>
      <c r="H51">
        <f>buff!X52</f>
        <v>0</v>
      </c>
      <c r="I51" t="str">
        <f>buff!AI52</f>
        <v>DEF:643</v>
      </c>
      <c r="J51">
        <f>buff!AJ52</f>
        <v>0</v>
      </c>
      <c r="K51">
        <f>buff!AK52</f>
        <v>0</v>
      </c>
      <c r="L51">
        <f>buff!AL52</f>
        <v>0</v>
      </c>
      <c r="M51">
        <f>buff!AM52</f>
        <v>0</v>
      </c>
      <c r="N51">
        <f>buff!AN52</f>
        <v>0</v>
      </c>
      <c r="O51">
        <f>buff!AO52</f>
        <v>0</v>
      </c>
      <c r="P51">
        <f>buff!AP52</f>
        <v>0</v>
      </c>
      <c r="Q51">
        <f>buff!AQ52</f>
        <v>0</v>
      </c>
      <c r="R51">
        <f>buff!AR52</f>
        <v>3</v>
      </c>
      <c r="S51">
        <f>buff!AS52</f>
        <v>0</v>
      </c>
      <c r="T51">
        <f>buff!AT52</f>
        <v>0</v>
      </c>
      <c r="U51" t="str">
        <f>buff!AZ52</f>
        <v/>
      </c>
    </row>
    <row r="52" spans="1:21" x14ac:dyDescent="0.15">
      <c r="A52">
        <f>buff!Q53</f>
        <v>49</v>
      </c>
      <c r="B52" t="str">
        <f>buff!R53</f>
        <v>主动守护之力lv5</v>
      </c>
      <c r="C52" t="str">
        <f>buff!S53</f>
        <v>主动守护之力lv5</v>
      </c>
      <c r="D52">
        <f>VLOOKUP(buff!T53,对应表!V:W,2,FALSE)</f>
        <v>1</v>
      </c>
      <c r="E52">
        <f>buff!U53</f>
        <v>0</v>
      </c>
      <c r="F52">
        <f>buff!V53</f>
        <v>0</v>
      </c>
      <c r="G52">
        <f>buff!W53</f>
        <v>0</v>
      </c>
      <c r="H52">
        <f>buff!X53</f>
        <v>0</v>
      </c>
      <c r="I52" t="str">
        <f>buff!AI53</f>
        <v>DEF:791</v>
      </c>
      <c r="J52">
        <f>buff!AJ53</f>
        <v>0</v>
      </c>
      <c r="K52">
        <f>buff!AK53</f>
        <v>0</v>
      </c>
      <c r="L52">
        <f>buff!AL53</f>
        <v>0</v>
      </c>
      <c r="M52">
        <f>buff!AM53</f>
        <v>0</v>
      </c>
      <c r="N52">
        <f>buff!AN53</f>
        <v>0</v>
      </c>
      <c r="O52">
        <f>buff!AO53</f>
        <v>0</v>
      </c>
      <c r="P52">
        <f>buff!AP53</f>
        <v>0</v>
      </c>
      <c r="Q52">
        <f>buff!AQ53</f>
        <v>0</v>
      </c>
      <c r="R52">
        <f>buff!AR53</f>
        <v>3</v>
      </c>
      <c r="S52">
        <f>buff!AS53</f>
        <v>0</v>
      </c>
      <c r="T52">
        <f>buff!AT53</f>
        <v>0</v>
      </c>
      <c r="U52" t="str">
        <f>buff!AZ53</f>
        <v/>
      </c>
    </row>
    <row r="53" spans="1:21" x14ac:dyDescent="0.15">
      <c r="A53">
        <f>buff!Q54</f>
        <v>50</v>
      </c>
      <c r="B53" t="str">
        <f>buff!R54</f>
        <v>主动守护之力lv6</v>
      </c>
      <c r="C53" t="str">
        <f>buff!S54</f>
        <v>主动守护之力lv6</v>
      </c>
      <c r="D53">
        <f>VLOOKUP(buff!T54,对应表!V:W,2,FALSE)</f>
        <v>1</v>
      </c>
      <c r="E53">
        <f>buff!U54</f>
        <v>0</v>
      </c>
      <c r="F53">
        <f>buff!V54</f>
        <v>0</v>
      </c>
      <c r="G53">
        <f>buff!W54</f>
        <v>0</v>
      </c>
      <c r="H53">
        <f>buff!X54</f>
        <v>0</v>
      </c>
      <c r="I53" t="str">
        <f>buff!AI54</f>
        <v>DEF:975</v>
      </c>
      <c r="J53">
        <f>buff!AJ54</f>
        <v>0</v>
      </c>
      <c r="K53">
        <f>buff!AK54</f>
        <v>0</v>
      </c>
      <c r="L53">
        <f>buff!AL54</f>
        <v>0</v>
      </c>
      <c r="M53">
        <f>buff!AM54</f>
        <v>0</v>
      </c>
      <c r="N53">
        <f>buff!AN54</f>
        <v>0</v>
      </c>
      <c r="O53">
        <f>buff!AO54</f>
        <v>0</v>
      </c>
      <c r="P53">
        <f>buff!AP54</f>
        <v>0</v>
      </c>
      <c r="Q53">
        <f>buff!AQ54</f>
        <v>0</v>
      </c>
      <c r="R53">
        <f>buff!AR54</f>
        <v>3</v>
      </c>
      <c r="S53">
        <f>buff!AS54</f>
        <v>0</v>
      </c>
      <c r="T53">
        <f>buff!AT54</f>
        <v>0</v>
      </c>
      <c r="U53" t="str">
        <f>buff!AZ54</f>
        <v/>
      </c>
    </row>
    <row r="54" spans="1:21" x14ac:dyDescent="0.15">
      <c r="A54">
        <f>buff!Q55</f>
        <v>51</v>
      </c>
      <c r="B54" t="str">
        <f>buff!R55</f>
        <v>主动守护之力lv7</v>
      </c>
      <c r="C54" t="str">
        <f>buff!S55</f>
        <v>主动守护之力lv7</v>
      </c>
      <c r="D54">
        <f>VLOOKUP(buff!T55,对应表!V:W,2,FALSE)</f>
        <v>1</v>
      </c>
      <c r="E54">
        <f>buff!U55</f>
        <v>0</v>
      </c>
      <c r="F54">
        <f>buff!V55</f>
        <v>0</v>
      </c>
      <c r="G54">
        <f>buff!W55</f>
        <v>0</v>
      </c>
      <c r="H54">
        <f>buff!X55</f>
        <v>0</v>
      </c>
      <c r="I54" t="str">
        <f>buff!AI55</f>
        <v>DEF:1200</v>
      </c>
      <c r="J54">
        <f>buff!AJ55</f>
        <v>0</v>
      </c>
      <c r="K54">
        <f>buff!AK55</f>
        <v>0</v>
      </c>
      <c r="L54">
        <f>buff!AL55</f>
        <v>0</v>
      </c>
      <c r="M54">
        <f>buff!AM55</f>
        <v>0</v>
      </c>
      <c r="N54">
        <f>buff!AN55</f>
        <v>0</v>
      </c>
      <c r="O54">
        <f>buff!AO55</f>
        <v>0</v>
      </c>
      <c r="P54">
        <f>buff!AP55</f>
        <v>0</v>
      </c>
      <c r="Q54">
        <f>buff!AQ55</f>
        <v>0</v>
      </c>
      <c r="R54">
        <f>buff!AR55</f>
        <v>3</v>
      </c>
      <c r="S54">
        <f>buff!AS55</f>
        <v>0</v>
      </c>
      <c r="T54">
        <f>buff!AT55</f>
        <v>0</v>
      </c>
      <c r="U54" t="str">
        <f>buff!AZ55</f>
        <v/>
      </c>
    </row>
    <row r="55" spans="1:21" x14ac:dyDescent="0.15">
      <c r="A55">
        <f>buff!Q56</f>
        <v>52</v>
      </c>
      <c r="B55" t="str">
        <f>buff!R56</f>
        <v>主动守护之力lv8</v>
      </c>
      <c r="C55" t="str">
        <f>buff!S56</f>
        <v>主动守护之力lv8</v>
      </c>
      <c r="D55">
        <f>VLOOKUP(buff!T56,对应表!V:W,2,FALSE)</f>
        <v>1</v>
      </c>
      <c r="E55">
        <f>buff!U56</f>
        <v>0</v>
      </c>
      <c r="F55">
        <f>buff!V56</f>
        <v>0</v>
      </c>
      <c r="G55">
        <f>buff!W56</f>
        <v>0</v>
      </c>
      <c r="H55">
        <f>buff!X56</f>
        <v>0</v>
      </c>
      <c r="I55" t="str">
        <f>buff!AI56</f>
        <v>DEF:1478</v>
      </c>
      <c r="J55">
        <f>buff!AJ56</f>
        <v>0</v>
      </c>
      <c r="K55">
        <f>buff!AK56</f>
        <v>0</v>
      </c>
      <c r="L55">
        <f>buff!AL56</f>
        <v>0</v>
      </c>
      <c r="M55">
        <f>buff!AM56</f>
        <v>0</v>
      </c>
      <c r="N55">
        <f>buff!AN56</f>
        <v>0</v>
      </c>
      <c r="O55">
        <f>buff!AO56</f>
        <v>0</v>
      </c>
      <c r="P55">
        <f>buff!AP56</f>
        <v>0</v>
      </c>
      <c r="Q55">
        <f>buff!AQ56</f>
        <v>0</v>
      </c>
      <c r="R55">
        <f>buff!AR56</f>
        <v>3</v>
      </c>
      <c r="S55">
        <f>buff!AS56</f>
        <v>0</v>
      </c>
      <c r="T55">
        <f>buff!AT56</f>
        <v>0</v>
      </c>
      <c r="U55" t="str">
        <f>buff!AZ56</f>
        <v/>
      </c>
    </row>
    <row r="56" spans="1:21" x14ac:dyDescent="0.15">
      <c r="A56">
        <f>buff!Q57</f>
        <v>53</v>
      </c>
      <c r="B56" t="str">
        <f>buff!R57</f>
        <v>主动守护之力lv9</v>
      </c>
      <c r="C56" t="str">
        <f>buff!S57</f>
        <v>主动守护之力lv9</v>
      </c>
      <c r="D56">
        <f>VLOOKUP(buff!T57,对应表!V:W,2,FALSE)</f>
        <v>1</v>
      </c>
      <c r="E56">
        <f>buff!U57</f>
        <v>0</v>
      </c>
      <c r="F56">
        <f>buff!V57</f>
        <v>0</v>
      </c>
      <c r="G56">
        <f>buff!W57</f>
        <v>0</v>
      </c>
      <c r="H56">
        <f>buff!X57</f>
        <v>0</v>
      </c>
      <c r="I56" t="str">
        <f>buff!AI57</f>
        <v>DEF:1820</v>
      </c>
      <c r="J56">
        <f>buff!AJ57</f>
        <v>0</v>
      </c>
      <c r="K56">
        <f>buff!AK57</f>
        <v>0</v>
      </c>
      <c r="L56">
        <f>buff!AL57</f>
        <v>0</v>
      </c>
      <c r="M56">
        <f>buff!AM57</f>
        <v>0</v>
      </c>
      <c r="N56">
        <f>buff!AN57</f>
        <v>0</v>
      </c>
      <c r="O56">
        <f>buff!AO57</f>
        <v>0</v>
      </c>
      <c r="P56">
        <f>buff!AP57</f>
        <v>0</v>
      </c>
      <c r="Q56">
        <f>buff!AQ57</f>
        <v>0</v>
      </c>
      <c r="R56">
        <f>buff!AR57</f>
        <v>3</v>
      </c>
      <c r="S56">
        <f>buff!AS57</f>
        <v>0</v>
      </c>
      <c r="T56">
        <f>buff!AT57</f>
        <v>0</v>
      </c>
      <c r="U56" t="str">
        <f>buff!AZ57</f>
        <v/>
      </c>
    </row>
    <row r="57" spans="1:21" x14ac:dyDescent="0.15">
      <c r="A57">
        <f>buff!Q58</f>
        <v>54</v>
      </c>
      <c r="B57" t="str">
        <f>buff!R58</f>
        <v>主动守护之力lv10</v>
      </c>
      <c r="C57" t="str">
        <f>buff!S58</f>
        <v>主动守护之力lv10</v>
      </c>
      <c r="D57">
        <f>VLOOKUP(buff!T58,对应表!V:W,2,FALSE)</f>
        <v>1</v>
      </c>
      <c r="E57">
        <f>buff!U58</f>
        <v>0</v>
      </c>
      <c r="F57">
        <f>buff!V58</f>
        <v>0</v>
      </c>
      <c r="G57">
        <f>buff!W58</f>
        <v>0</v>
      </c>
      <c r="H57">
        <f>buff!X58</f>
        <v>0</v>
      </c>
      <c r="I57" t="str">
        <f>buff!AI58</f>
        <v>DEF:2241</v>
      </c>
      <c r="J57">
        <f>buff!AJ58</f>
        <v>0</v>
      </c>
      <c r="K57">
        <f>buff!AK58</f>
        <v>0</v>
      </c>
      <c r="L57">
        <f>buff!AL58</f>
        <v>0</v>
      </c>
      <c r="M57">
        <f>buff!AM58</f>
        <v>0</v>
      </c>
      <c r="N57">
        <f>buff!AN58</f>
        <v>0</v>
      </c>
      <c r="O57">
        <f>buff!AO58</f>
        <v>0</v>
      </c>
      <c r="P57">
        <f>buff!AP58</f>
        <v>0</v>
      </c>
      <c r="Q57">
        <f>buff!AQ58</f>
        <v>0</v>
      </c>
      <c r="R57">
        <f>buff!AR58</f>
        <v>3</v>
      </c>
      <c r="S57">
        <f>buff!AS58</f>
        <v>0</v>
      </c>
      <c r="T57">
        <f>buff!AT58</f>
        <v>0</v>
      </c>
      <c r="U57" t="str">
        <f>buff!AZ58</f>
        <v/>
      </c>
    </row>
    <row r="58" spans="1:21" x14ac:dyDescent="0.15">
      <c r="A58">
        <f>buff!Q59</f>
        <v>55</v>
      </c>
      <c r="B58" t="str">
        <f>buff!R59</f>
        <v>主动守护之力lv11</v>
      </c>
      <c r="C58" t="str">
        <f>buff!S59</f>
        <v>主动守护之力lv11</v>
      </c>
      <c r="D58">
        <f>VLOOKUP(buff!T59,对应表!V:W,2,FALSE)</f>
        <v>1</v>
      </c>
      <c r="E58">
        <f>buff!U59</f>
        <v>0</v>
      </c>
      <c r="F58">
        <f>buff!V59</f>
        <v>0</v>
      </c>
      <c r="G58">
        <f>buff!W59</f>
        <v>0</v>
      </c>
      <c r="H58">
        <f>buff!X59</f>
        <v>0</v>
      </c>
      <c r="I58" t="str">
        <f>buff!AI59</f>
        <v>DEF:2759</v>
      </c>
      <c r="J58">
        <f>buff!AJ59</f>
        <v>0</v>
      </c>
      <c r="K58">
        <f>buff!AK59</f>
        <v>0</v>
      </c>
      <c r="L58">
        <f>buff!AL59</f>
        <v>0</v>
      </c>
      <c r="M58">
        <f>buff!AM59</f>
        <v>0</v>
      </c>
      <c r="N58">
        <f>buff!AN59</f>
        <v>0</v>
      </c>
      <c r="O58">
        <f>buff!AO59</f>
        <v>0</v>
      </c>
      <c r="P58">
        <f>buff!AP59</f>
        <v>0</v>
      </c>
      <c r="Q58">
        <f>buff!AQ59</f>
        <v>0</v>
      </c>
      <c r="R58">
        <f>buff!AR59</f>
        <v>3</v>
      </c>
      <c r="S58">
        <f>buff!AS59</f>
        <v>0</v>
      </c>
      <c r="T58">
        <f>buff!AT59</f>
        <v>0</v>
      </c>
      <c r="U58" t="str">
        <f>buff!AZ59</f>
        <v/>
      </c>
    </row>
    <row r="59" spans="1:21" x14ac:dyDescent="0.15">
      <c r="A59">
        <f>buff!Q60</f>
        <v>56</v>
      </c>
      <c r="B59" t="str">
        <f>buff!R60</f>
        <v>主动守护之力lv12</v>
      </c>
      <c r="C59" t="str">
        <f>buff!S60</f>
        <v>主动守护之力lv12</v>
      </c>
      <c r="D59">
        <f>VLOOKUP(buff!T60,对应表!V:W,2,FALSE)</f>
        <v>1</v>
      </c>
      <c r="E59">
        <f>buff!U60</f>
        <v>0</v>
      </c>
      <c r="F59">
        <f>buff!V60</f>
        <v>0</v>
      </c>
      <c r="G59">
        <f>buff!W60</f>
        <v>0</v>
      </c>
      <c r="H59">
        <f>buff!X60</f>
        <v>0</v>
      </c>
      <c r="I59" t="str">
        <f>buff!AI60</f>
        <v>DEF:3397</v>
      </c>
      <c r="J59">
        <f>buff!AJ60</f>
        <v>0</v>
      </c>
      <c r="K59">
        <f>buff!AK60</f>
        <v>0</v>
      </c>
      <c r="L59">
        <f>buff!AL60</f>
        <v>0</v>
      </c>
      <c r="M59">
        <f>buff!AM60</f>
        <v>0</v>
      </c>
      <c r="N59">
        <f>buff!AN60</f>
        <v>0</v>
      </c>
      <c r="O59">
        <f>buff!AO60</f>
        <v>0</v>
      </c>
      <c r="P59">
        <f>buff!AP60</f>
        <v>0</v>
      </c>
      <c r="Q59">
        <f>buff!AQ60</f>
        <v>0</v>
      </c>
      <c r="R59">
        <f>buff!AR60</f>
        <v>3</v>
      </c>
      <c r="S59">
        <f>buff!AS60</f>
        <v>0</v>
      </c>
      <c r="T59">
        <f>buff!AT60</f>
        <v>0</v>
      </c>
      <c r="U59" t="str">
        <f>buff!AZ60</f>
        <v/>
      </c>
    </row>
    <row r="60" spans="1:21" x14ac:dyDescent="0.15">
      <c r="A60">
        <f>buff!Q61</f>
        <v>57</v>
      </c>
      <c r="B60" t="str">
        <f>buff!R61</f>
        <v>主动守护之力lv13</v>
      </c>
      <c r="C60" t="str">
        <f>buff!S61</f>
        <v>主动守护之力lv13</v>
      </c>
      <c r="D60">
        <f>VLOOKUP(buff!T61,对应表!V:W,2,FALSE)</f>
        <v>1</v>
      </c>
      <c r="E60">
        <f>buff!U61</f>
        <v>0</v>
      </c>
      <c r="F60">
        <f>buff!V61</f>
        <v>0</v>
      </c>
      <c r="G60">
        <f>buff!W61</f>
        <v>0</v>
      </c>
      <c r="H60">
        <f>buff!X61</f>
        <v>0</v>
      </c>
      <c r="I60" t="str">
        <f>buff!AI61</f>
        <v>DEF:4183</v>
      </c>
      <c r="J60">
        <f>buff!AJ61</f>
        <v>0</v>
      </c>
      <c r="K60">
        <f>buff!AK61</f>
        <v>0</v>
      </c>
      <c r="L60">
        <f>buff!AL61</f>
        <v>0</v>
      </c>
      <c r="M60">
        <f>buff!AM61</f>
        <v>0</v>
      </c>
      <c r="N60">
        <f>buff!AN61</f>
        <v>0</v>
      </c>
      <c r="O60">
        <f>buff!AO61</f>
        <v>0</v>
      </c>
      <c r="P60">
        <f>buff!AP61</f>
        <v>0</v>
      </c>
      <c r="Q60">
        <f>buff!AQ61</f>
        <v>0</v>
      </c>
      <c r="R60">
        <f>buff!AR61</f>
        <v>3</v>
      </c>
      <c r="S60">
        <f>buff!AS61</f>
        <v>0</v>
      </c>
      <c r="T60">
        <f>buff!AT61</f>
        <v>0</v>
      </c>
      <c r="U60" t="str">
        <f>buff!AZ61</f>
        <v/>
      </c>
    </row>
    <row r="61" spans="1:21" x14ac:dyDescent="0.15">
      <c r="A61">
        <f>buff!Q62</f>
        <v>58</v>
      </c>
      <c r="B61" t="str">
        <f>buff!R62</f>
        <v>主动守护之力lv14</v>
      </c>
      <c r="C61" t="str">
        <f>buff!S62</f>
        <v>主动守护之力lv14</v>
      </c>
      <c r="D61">
        <f>VLOOKUP(buff!T62,对应表!V:W,2,FALSE)</f>
        <v>1</v>
      </c>
      <c r="E61">
        <f>buff!U62</f>
        <v>0</v>
      </c>
      <c r="F61">
        <f>buff!V62</f>
        <v>0</v>
      </c>
      <c r="G61">
        <f>buff!W62</f>
        <v>0</v>
      </c>
      <c r="H61">
        <f>buff!X62</f>
        <v>0</v>
      </c>
      <c r="I61" t="str">
        <f>buff!AI62</f>
        <v>DEF:5151</v>
      </c>
      <c r="J61">
        <f>buff!AJ62</f>
        <v>0</v>
      </c>
      <c r="K61">
        <f>buff!AK62</f>
        <v>0</v>
      </c>
      <c r="L61">
        <f>buff!AL62</f>
        <v>0</v>
      </c>
      <c r="M61">
        <f>buff!AM62</f>
        <v>0</v>
      </c>
      <c r="N61">
        <f>buff!AN62</f>
        <v>0</v>
      </c>
      <c r="O61">
        <f>buff!AO62</f>
        <v>0</v>
      </c>
      <c r="P61">
        <f>buff!AP62</f>
        <v>0</v>
      </c>
      <c r="Q61">
        <f>buff!AQ62</f>
        <v>0</v>
      </c>
      <c r="R61">
        <f>buff!AR62</f>
        <v>3</v>
      </c>
      <c r="S61">
        <f>buff!AS62</f>
        <v>0</v>
      </c>
      <c r="T61">
        <f>buff!AT62</f>
        <v>0</v>
      </c>
      <c r="U61" t="str">
        <f>buff!AZ62</f>
        <v/>
      </c>
    </row>
    <row r="62" spans="1:21" x14ac:dyDescent="0.15">
      <c r="A62">
        <f>buff!Q63</f>
        <v>59</v>
      </c>
      <c r="B62" t="str">
        <f>buff!R63</f>
        <v>主动守护之力lv15</v>
      </c>
      <c r="C62" t="str">
        <f>buff!S63</f>
        <v>主动守护之力lv15</v>
      </c>
      <c r="D62">
        <f>VLOOKUP(buff!T63,对应表!V:W,2,FALSE)</f>
        <v>1</v>
      </c>
      <c r="E62">
        <f>buff!U63</f>
        <v>0</v>
      </c>
      <c r="F62">
        <f>buff!V63</f>
        <v>0</v>
      </c>
      <c r="G62">
        <f>buff!W63</f>
        <v>0</v>
      </c>
      <c r="H62">
        <f>buff!X63</f>
        <v>0</v>
      </c>
      <c r="I62" t="str">
        <f>buff!AI63</f>
        <v>DEF:6342</v>
      </c>
      <c r="J62">
        <f>buff!AJ63</f>
        <v>0</v>
      </c>
      <c r="K62">
        <f>buff!AK63</f>
        <v>0</v>
      </c>
      <c r="L62">
        <f>buff!AL63</f>
        <v>0</v>
      </c>
      <c r="M62">
        <f>buff!AM63</f>
        <v>0</v>
      </c>
      <c r="N62">
        <f>buff!AN63</f>
        <v>0</v>
      </c>
      <c r="O62">
        <f>buff!AO63</f>
        <v>0</v>
      </c>
      <c r="P62">
        <f>buff!AP63</f>
        <v>0</v>
      </c>
      <c r="Q62">
        <f>buff!AQ63</f>
        <v>0</v>
      </c>
      <c r="R62">
        <f>buff!AR63</f>
        <v>3</v>
      </c>
      <c r="S62">
        <f>buff!AS63</f>
        <v>0</v>
      </c>
      <c r="T62">
        <f>buff!AT63</f>
        <v>0</v>
      </c>
      <c r="U62" t="str">
        <f>buff!AZ63</f>
        <v/>
      </c>
    </row>
    <row r="63" spans="1:21" x14ac:dyDescent="0.15">
      <c r="A63">
        <f>buff!Q64</f>
        <v>60</v>
      </c>
      <c r="B63" t="str">
        <f>buff!R64</f>
        <v>主动守护之力lv16</v>
      </c>
      <c r="C63" t="str">
        <f>buff!S64</f>
        <v>主动守护之力lv16</v>
      </c>
      <c r="D63">
        <f>VLOOKUP(buff!T64,对应表!V:W,2,FALSE)</f>
        <v>1</v>
      </c>
      <c r="E63">
        <f>buff!U64</f>
        <v>0</v>
      </c>
      <c r="F63">
        <f>buff!V64</f>
        <v>0</v>
      </c>
      <c r="G63">
        <f>buff!W64</f>
        <v>0</v>
      </c>
      <c r="H63">
        <f>buff!X64</f>
        <v>0</v>
      </c>
      <c r="I63" t="str">
        <f>buff!AI64</f>
        <v>DEF:7809</v>
      </c>
      <c r="J63">
        <f>buff!AJ64</f>
        <v>0</v>
      </c>
      <c r="K63">
        <f>buff!AK64</f>
        <v>0</v>
      </c>
      <c r="L63">
        <f>buff!AL64</f>
        <v>0</v>
      </c>
      <c r="M63">
        <f>buff!AM64</f>
        <v>0</v>
      </c>
      <c r="N63">
        <f>buff!AN64</f>
        <v>0</v>
      </c>
      <c r="O63">
        <f>buff!AO64</f>
        <v>0</v>
      </c>
      <c r="P63">
        <f>buff!AP64</f>
        <v>0</v>
      </c>
      <c r="Q63">
        <f>buff!AQ64</f>
        <v>0</v>
      </c>
      <c r="R63">
        <f>buff!AR64</f>
        <v>3</v>
      </c>
      <c r="S63">
        <f>buff!AS64</f>
        <v>0</v>
      </c>
      <c r="T63">
        <f>buff!AT64</f>
        <v>0</v>
      </c>
      <c r="U63" t="str">
        <f>buff!AZ64</f>
        <v/>
      </c>
    </row>
    <row r="64" spans="1:21" x14ac:dyDescent="0.15">
      <c r="A64">
        <f>buff!Q65</f>
        <v>61</v>
      </c>
      <c r="B64" t="str">
        <f>buff!R65</f>
        <v>主动守护之力lv17</v>
      </c>
      <c r="C64" t="str">
        <f>buff!S65</f>
        <v>主动守护之力lv17</v>
      </c>
      <c r="D64">
        <f>VLOOKUP(buff!T65,对应表!V:W,2,FALSE)</f>
        <v>1</v>
      </c>
      <c r="E64">
        <f>buff!U65</f>
        <v>0</v>
      </c>
      <c r="F64">
        <f>buff!V65</f>
        <v>0</v>
      </c>
      <c r="G64">
        <f>buff!W65</f>
        <v>0</v>
      </c>
      <c r="H64">
        <f>buff!X65</f>
        <v>0</v>
      </c>
      <c r="I64" t="str">
        <f>buff!AI65</f>
        <v>DEF:9615</v>
      </c>
      <c r="J64">
        <f>buff!AJ65</f>
        <v>0</v>
      </c>
      <c r="K64">
        <f>buff!AK65</f>
        <v>0</v>
      </c>
      <c r="L64">
        <f>buff!AL65</f>
        <v>0</v>
      </c>
      <c r="M64">
        <f>buff!AM65</f>
        <v>0</v>
      </c>
      <c r="N64">
        <f>buff!AN65</f>
        <v>0</v>
      </c>
      <c r="O64">
        <f>buff!AO65</f>
        <v>0</v>
      </c>
      <c r="P64">
        <f>buff!AP65</f>
        <v>0</v>
      </c>
      <c r="Q64">
        <f>buff!AQ65</f>
        <v>0</v>
      </c>
      <c r="R64">
        <f>buff!AR65</f>
        <v>3</v>
      </c>
      <c r="S64">
        <f>buff!AS65</f>
        <v>0</v>
      </c>
      <c r="T64">
        <f>buff!AT65</f>
        <v>0</v>
      </c>
      <c r="U64" t="str">
        <f>buff!AZ65</f>
        <v/>
      </c>
    </row>
    <row r="65" spans="1:21" x14ac:dyDescent="0.15">
      <c r="A65">
        <f>buff!Q66</f>
        <v>62</v>
      </c>
      <c r="B65" t="str">
        <f>buff!R66</f>
        <v>主动守护之力lv18</v>
      </c>
      <c r="C65" t="str">
        <f>buff!S66</f>
        <v>主动守护之力lv18</v>
      </c>
      <c r="D65">
        <f>VLOOKUP(buff!T66,对应表!V:W,2,FALSE)</f>
        <v>1</v>
      </c>
      <c r="E65">
        <f>buff!U66</f>
        <v>0</v>
      </c>
      <c r="F65">
        <f>buff!V66</f>
        <v>0</v>
      </c>
      <c r="G65">
        <f>buff!W66</f>
        <v>0</v>
      </c>
      <c r="H65">
        <f>buff!X66</f>
        <v>0</v>
      </c>
      <c r="I65" t="str">
        <f>buff!AI66</f>
        <v>DEF:11838</v>
      </c>
      <c r="J65">
        <f>buff!AJ66</f>
        <v>0</v>
      </c>
      <c r="K65">
        <f>buff!AK66</f>
        <v>0</v>
      </c>
      <c r="L65">
        <f>buff!AL66</f>
        <v>0</v>
      </c>
      <c r="M65">
        <f>buff!AM66</f>
        <v>0</v>
      </c>
      <c r="N65">
        <f>buff!AN66</f>
        <v>0</v>
      </c>
      <c r="O65">
        <f>buff!AO66</f>
        <v>0</v>
      </c>
      <c r="P65">
        <f>buff!AP66</f>
        <v>0</v>
      </c>
      <c r="Q65">
        <f>buff!AQ66</f>
        <v>0</v>
      </c>
      <c r="R65">
        <f>buff!AR66</f>
        <v>3</v>
      </c>
      <c r="S65">
        <f>buff!AS66</f>
        <v>0</v>
      </c>
      <c r="T65">
        <f>buff!AT66</f>
        <v>0</v>
      </c>
      <c r="U65" t="str">
        <f>buff!AZ66</f>
        <v/>
      </c>
    </row>
    <row r="66" spans="1:21" x14ac:dyDescent="0.15">
      <c r="A66">
        <f>buff!Q67</f>
        <v>63</v>
      </c>
      <c r="B66" t="str">
        <f>buff!R67</f>
        <v>主动守护之力lv19</v>
      </c>
      <c r="C66" t="str">
        <f>buff!S67</f>
        <v>主动守护之力lv19</v>
      </c>
      <c r="D66">
        <f>VLOOKUP(buff!T67,对应表!V:W,2,FALSE)</f>
        <v>1</v>
      </c>
      <c r="E66">
        <f>buff!U67</f>
        <v>0</v>
      </c>
      <c r="F66">
        <f>buff!V67</f>
        <v>0</v>
      </c>
      <c r="G66">
        <f>buff!W67</f>
        <v>0</v>
      </c>
      <c r="H66">
        <f>buff!X67</f>
        <v>0</v>
      </c>
      <c r="I66" t="str">
        <f>buff!AI67</f>
        <v>DEF:14576</v>
      </c>
      <c r="J66">
        <f>buff!AJ67</f>
        <v>0</v>
      </c>
      <c r="K66">
        <f>buff!AK67</f>
        <v>0</v>
      </c>
      <c r="L66">
        <f>buff!AL67</f>
        <v>0</v>
      </c>
      <c r="M66">
        <f>buff!AM67</f>
        <v>0</v>
      </c>
      <c r="N66">
        <f>buff!AN67</f>
        <v>0</v>
      </c>
      <c r="O66">
        <f>buff!AO67</f>
        <v>0</v>
      </c>
      <c r="P66">
        <f>buff!AP67</f>
        <v>0</v>
      </c>
      <c r="Q66">
        <f>buff!AQ67</f>
        <v>0</v>
      </c>
      <c r="R66">
        <f>buff!AR67</f>
        <v>3</v>
      </c>
      <c r="S66">
        <f>buff!AS67</f>
        <v>0</v>
      </c>
      <c r="T66">
        <f>buff!AT67</f>
        <v>0</v>
      </c>
      <c r="U66" t="str">
        <f>buff!AZ67</f>
        <v/>
      </c>
    </row>
    <row r="67" spans="1:21" x14ac:dyDescent="0.15">
      <c r="A67">
        <f>buff!Q68</f>
        <v>64</v>
      </c>
      <c r="B67" t="str">
        <f>buff!R68</f>
        <v>主动守护之力lv20</v>
      </c>
      <c r="C67" t="str">
        <f>buff!S68</f>
        <v>主动守护之力lv20</v>
      </c>
      <c r="D67">
        <f>VLOOKUP(buff!T68,对应表!V:W,2,FALSE)</f>
        <v>1</v>
      </c>
      <c r="E67">
        <f>buff!U68</f>
        <v>0</v>
      </c>
      <c r="F67">
        <f>buff!V68</f>
        <v>0</v>
      </c>
      <c r="G67">
        <f>buff!W68</f>
        <v>0</v>
      </c>
      <c r="H67">
        <f>buff!X68</f>
        <v>0</v>
      </c>
      <c r="I67" t="str">
        <f>buff!AI68</f>
        <v>DEF:17946</v>
      </c>
      <c r="J67">
        <f>buff!AJ68</f>
        <v>0</v>
      </c>
      <c r="K67">
        <f>buff!AK68</f>
        <v>0</v>
      </c>
      <c r="L67">
        <f>buff!AL68</f>
        <v>0</v>
      </c>
      <c r="M67">
        <f>buff!AM68</f>
        <v>0</v>
      </c>
      <c r="N67">
        <f>buff!AN68</f>
        <v>0</v>
      </c>
      <c r="O67">
        <f>buff!AO68</f>
        <v>0</v>
      </c>
      <c r="P67">
        <f>buff!AP68</f>
        <v>0</v>
      </c>
      <c r="Q67">
        <f>buff!AQ68</f>
        <v>0</v>
      </c>
      <c r="R67">
        <f>buff!AR68</f>
        <v>3</v>
      </c>
      <c r="S67">
        <f>buff!AS68</f>
        <v>0</v>
      </c>
      <c r="T67">
        <f>buff!AT68</f>
        <v>0</v>
      </c>
      <c r="U67" t="str">
        <f>buff!AZ68</f>
        <v/>
      </c>
    </row>
    <row r="68" spans="1:21" x14ac:dyDescent="0.15">
      <c r="A68">
        <f>buff!Q69</f>
        <v>65</v>
      </c>
      <c r="B68" t="str">
        <f>buff!R69</f>
        <v>主动减防0.5</v>
      </c>
      <c r="C68" t="str">
        <f>buff!S69</f>
        <v>主动减防0.5</v>
      </c>
      <c r="D68">
        <f>VLOOKUP(buff!T69,对应表!V:W,2,FALSE)</f>
        <v>1</v>
      </c>
      <c r="E68">
        <f>buff!U69</f>
        <v>0</v>
      </c>
      <c r="F68">
        <f>buff!V69</f>
        <v>0</v>
      </c>
      <c r="G68">
        <f>buff!W69</f>
        <v>0</v>
      </c>
      <c r="H68">
        <f>buff!X69</f>
        <v>0</v>
      </c>
      <c r="I68" t="str">
        <f>buff!AI69</f>
        <v>DEF_P:-50</v>
      </c>
      <c r="J68">
        <f>buff!AJ69</f>
        <v>0</v>
      </c>
      <c r="K68">
        <f>buff!AK69</f>
        <v>0</v>
      </c>
      <c r="L68">
        <f>buff!AL69</f>
        <v>0</v>
      </c>
      <c r="M68">
        <f>buff!AM69</f>
        <v>0</v>
      </c>
      <c r="N68">
        <f>buff!AN69</f>
        <v>0</v>
      </c>
      <c r="O68">
        <f>buff!AO69</f>
        <v>0</v>
      </c>
      <c r="P68">
        <f>buff!AP69</f>
        <v>0</v>
      </c>
      <c r="Q68">
        <f>buff!AQ69</f>
        <v>0</v>
      </c>
      <c r="R68">
        <f>buff!AR69</f>
        <v>3</v>
      </c>
      <c r="S68">
        <f>buff!AS69</f>
        <v>0</v>
      </c>
      <c r="T68">
        <f>buff!AT69</f>
        <v>0</v>
      </c>
      <c r="U68" t="str">
        <f>buff!AZ69</f>
        <v/>
      </c>
    </row>
    <row r="69" spans="1:21" x14ac:dyDescent="0.15">
      <c r="A69">
        <f>buff!Q70</f>
        <v>66</v>
      </c>
      <c r="B69" t="str">
        <f>buff!R70</f>
        <v>主动减攻0.2</v>
      </c>
      <c r="C69" t="str">
        <f>buff!S70</f>
        <v>主动减攻0.2</v>
      </c>
      <c r="D69">
        <f>VLOOKUP(buff!T70,对应表!V:W,2,FALSE)</f>
        <v>1</v>
      </c>
      <c r="E69">
        <f>buff!U70</f>
        <v>0</v>
      </c>
      <c r="F69">
        <f>buff!V70</f>
        <v>0</v>
      </c>
      <c r="G69">
        <f>buff!W70</f>
        <v>0</v>
      </c>
      <c r="H69">
        <f>buff!X70</f>
        <v>0</v>
      </c>
      <c r="I69" t="str">
        <f>buff!AI70</f>
        <v>ATK_P:-20</v>
      </c>
      <c r="J69">
        <f>buff!AJ70</f>
        <v>0</v>
      </c>
      <c r="K69">
        <f>buff!AK70</f>
        <v>0</v>
      </c>
      <c r="L69">
        <f>buff!AL70</f>
        <v>0</v>
      </c>
      <c r="M69">
        <f>buff!AM70</f>
        <v>0</v>
      </c>
      <c r="N69">
        <f>buff!AN70</f>
        <v>0</v>
      </c>
      <c r="O69">
        <f>buff!AO70</f>
        <v>0</v>
      </c>
      <c r="P69">
        <f>buff!AP70</f>
        <v>0</v>
      </c>
      <c r="Q69">
        <f>buff!AQ70</f>
        <v>0</v>
      </c>
      <c r="R69">
        <f>buff!AR70</f>
        <v>3</v>
      </c>
      <c r="S69">
        <f>buff!AS70</f>
        <v>0</v>
      </c>
      <c r="T69">
        <f>buff!AT70</f>
        <v>0</v>
      </c>
      <c r="U69" t="str">
        <f>buff!AZ70</f>
        <v/>
      </c>
    </row>
    <row r="70" spans="1:21" x14ac:dyDescent="0.15">
      <c r="A70">
        <f>buff!Q71</f>
        <v>67</v>
      </c>
      <c r="B70" t="str">
        <f>buff!R71</f>
        <v>主动光辉之力lv1</v>
      </c>
      <c r="C70" t="str">
        <f>buff!S71</f>
        <v>主动光辉之力lv1</v>
      </c>
      <c r="D70">
        <f>VLOOKUP(buff!T71,对应表!V:W,2,FALSE)</f>
        <v>1</v>
      </c>
      <c r="E70">
        <f>buff!U71</f>
        <v>0</v>
      </c>
      <c r="F70">
        <f>buff!V71</f>
        <v>0</v>
      </c>
      <c r="G70">
        <f>buff!W71</f>
        <v>0</v>
      </c>
      <c r="H70">
        <f>buff!X71</f>
        <v>0</v>
      </c>
      <c r="I70" t="str">
        <f>buff!AI71</f>
        <v>DEF:114|ATK_P:10</v>
      </c>
      <c r="J70">
        <f>buff!AJ71</f>
        <v>0</v>
      </c>
      <c r="K70">
        <f>buff!AK71</f>
        <v>0</v>
      </c>
      <c r="L70">
        <f>buff!AL71</f>
        <v>0</v>
      </c>
      <c r="M70">
        <f>buff!AM71</f>
        <v>0</v>
      </c>
      <c r="N70">
        <f>buff!AN71</f>
        <v>0</v>
      </c>
      <c r="O70">
        <f>buff!AO71</f>
        <v>0</v>
      </c>
      <c r="P70">
        <f>buff!AP71</f>
        <v>0</v>
      </c>
      <c r="Q70">
        <f>buff!AQ71</f>
        <v>0</v>
      </c>
      <c r="R70">
        <f>buff!AR71</f>
        <v>3</v>
      </c>
      <c r="S70">
        <f>buff!AS71</f>
        <v>0</v>
      </c>
      <c r="T70">
        <f>buff!AT71</f>
        <v>0</v>
      </c>
      <c r="U70" t="str">
        <f>buff!AZ71</f>
        <v/>
      </c>
    </row>
    <row r="71" spans="1:21" x14ac:dyDescent="0.15">
      <c r="A71">
        <f>buff!Q72</f>
        <v>68</v>
      </c>
      <c r="B71" t="str">
        <f>buff!R72</f>
        <v>主动光辉之力lv2</v>
      </c>
      <c r="C71" t="str">
        <f>buff!S72</f>
        <v>主动光辉之力lv2</v>
      </c>
      <c r="D71">
        <f>VLOOKUP(buff!T72,对应表!V:W,2,FALSE)</f>
        <v>1</v>
      </c>
      <c r="E71">
        <f>buff!U72</f>
        <v>0</v>
      </c>
      <c r="F71">
        <f>buff!V72</f>
        <v>0</v>
      </c>
      <c r="G71">
        <f>buff!W72</f>
        <v>0</v>
      </c>
      <c r="H71">
        <f>buff!X72</f>
        <v>0</v>
      </c>
      <c r="I71" t="str">
        <f>buff!AI72</f>
        <v>DEF:168|ATK_P:10</v>
      </c>
      <c r="J71">
        <f>buff!AJ72</f>
        <v>0</v>
      </c>
      <c r="K71">
        <f>buff!AK72</f>
        <v>0</v>
      </c>
      <c r="L71">
        <f>buff!AL72</f>
        <v>0</v>
      </c>
      <c r="M71">
        <f>buff!AM72</f>
        <v>0</v>
      </c>
      <c r="N71">
        <f>buff!AN72</f>
        <v>0</v>
      </c>
      <c r="O71">
        <f>buff!AO72</f>
        <v>0</v>
      </c>
      <c r="P71">
        <f>buff!AP72</f>
        <v>0</v>
      </c>
      <c r="Q71">
        <f>buff!AQ72</f>
        <v>0</v>
      </c>
      <c r="R71">
        <f>buff!AR72</f>
        <v>3</v>
      </c>
      <c r="S71">
        <f>buff!AS72</f>
        <v>0</v>
      </c>
      <c r="T71">
        <f>buff!AT72</f>
        <v>0</v>
      </c>
      <c r="U71" t="str">
        <f>buff!AZ72</f>
        <v/>
      </c>
    </row>
    <row r="72" spans="1:21" x14ac:dyDescent="0.15">
      <c r="A72">
        <f>buff!Q73</f>
        <v>69</v>
      </c>
      <c r="B72" t="str">
        <f>buff!R73</f>
        <v>主动光辉之力lv3</v>
      </c>
      <c r="C72" t="str">
        <f>buff!S73</f>
        <v>主动光辉之力lv3</v>
      </c>
      <c r="D72">
        <f>VLOOKUP(buff!T73,对应表!V:W,2,FALSE)</f>
        <v>1</v>
      </c>
      <c r="E72">
        <f>buff!U73</f>
        <v>0</v>
      </c>
      <c r="F72">
        <f>buff!V73</f>
        <v>0</v>
      </c>
      <c r="G72">
        <f>buff!W73</f>
        <v>0</v>
      </c>
      <c r="H72">
        <f>buff!X73</f>
        <v>0</v>
      </c>
      <c r="I72" t="str">
        <f>buff!AI73</f>
        <v>DEF:222|ATK_P:10</v>
      </c>
      <c r="J72">
        <f>buff!AJ73</f>
        <v>0</v>
      </c>
      <c r="K72">
        <f>buff!AK73</f>
        <v>0</v>
      </c>
      <c r="L72">
        <f>buff!AL73</f>
        <v>0</v>
      </c>
      <c r="M72">
        <f>buff!AM73</f>
        <v>0</v>
      </c>
      <c r="N72">
        <f>buff!AN73</f>
        <v>0</v>
      </c>
      <c r="O72">
        <f>buff!AO73</f>
        <v>0</v>
      </c>
      <c r="P72">
        <f>buff!AP73</f>
        <v>0</v>
      </c>
      <c r="Q72">
        <f>buff!AQ73</f>
        <v>0</v>
      </c>
      <c r="R72">
        <f>buff!AR73</f>
        <v>3</v>
      </c>
      <c r="S72">
        <f>buff!AS73</f>
        <v>0</v>
      </c>
      <c r="T72">
        <f>buff!AT73</f>
        <v>0</v>
      </c>
      <c r="U72" t="str">
        <f>buff!AZ73</f>
        <v/>
      </c>
    </row>
    <row r="73" spans="1:21" x14ac:dyDescent="0.15">
      <c r="A73">
        <f>buff!Q74</f>
        <v>70</v>
      </c>
      <c r="B73" t="str">
        <f>buff!R74</f>
        <v>主动光辉之力lv4</v>
      </c>
      <c r="C73" t="str">
        <f>buff!S74</f>
        <v>主动光辉之力lv4</v>
      </c>
      <c r="D73">
        <f>VLOOKUP(buff!T74,对应表!V:W,2,FALSE)</f>
        <v>1</v>
      </c>
      <c r="E73">
        <f>buff!U74</f>
        <v>0</v>
      </c>
      <c r="F73">
        <f>buff!V74</f>
        <v>0</v>
      </c>
      <c r="G73">
        <f>buff!W74</f>
        <v>0</v>
      </c>
      <c r="H73">
        <f>buff!X74</f>
        <v>0</v>
      </c>
      <c r="I73" t="str">
        <f>buff!AI74</f>
        <v>DEF:275|ATK_P:10</v>
      </c>
      <c r="J73">
        <f>buff!AJ74</f>
        <v>0</v>
      </c>
      <c r="K73">
        <f>buff!AK74</f>
        <v>0</v>
      </c>
      <c r="L73">
        <f>buff!AL74</f>
        <v>0</v>
      </c>
      <c r="M73">
        <f>buff!AM74</f>
        <v>0</v>
      </c>
      <c r="N73">
        <f>buff!AN74</f>
        <v>0</v>
      </c>
      <c r="O73">
        <f>buff!AO74</f>
        <v>0</v>
      </c>
      <c r="P73">
        <f>buff!AP74</f>
        <v>0</v>
      </c>
      <c r="Q73">
        <f>buff!AQ74</f>
        <v>0</v>
      </c>
      <c r="R73">
        <f>buff!AR74</f>
        <v>3</v>
      </c>
      <c r="S73">
        <f>buff!AS74</f>
        <v>0</v>
      </c>
      <c r="T73">
        <f>buff!AT74</f>
        <v>0</v>
      </c>
      <c r="U73" t="str">
        <f>buff!AZ74</f>
        <v/>
      </c>
    </row>
    <row r="74" spans="1:21" x14ac:dyDescent="0.15">
      <c r="A74">
        <f>buff!Q75</f>
        <v>71</v>
      </c>
      <c r="B74" t="str">
        <f>buff!R75</f>
        <v>主动光辉之力lv5</v>
      </c>
      <c r="C74" t="str">
        <f>buff!S75</f>
        <v>主动光辉之力lv5</v>
      </c>
      <c r="D74">
        <f>VLOOKUP(buff!T75,对应表!V:W,2,FALSE)</f>
        <v>1</v>
      </c>
      <c r="E74">
        <f>buff!U75</f>
        <v>0</v>
      </c>
      <c r="F74">
        <f>buff!V75</f>
        <v>0</v>
      </c>
      <c r="G74">
        <f>buff!W75</f>
        <v>0</v>
      </c>
      <c r="H74">
        <f>buff!X75</f>
        <v>0</v>
      </c>
      <c r="I74" t="str">
        <f>buff!AI75</f>
        <v>DEF:339|ATK_P:10</v>
      </c>
      <c r="J74">
        <f>buff!AJ75</f>
        <v>0</v>
      </c>
      <c r="K74">
        <f>buff!AK75</f>
        <v>0</v>
      </c>
      <c r="L74">
        <f>buff!AL75</f>
        <v>0</v>
      </c>
      <c r="M74">
        <f>buff!AM75</f>
        <v>0</v>
      </c>
      <c r="N74">
        <f>buff!AN75</f>
        <v>0</v>
      </c>
      <c r="O74">
        <f>buff!AO75</f>
        <v>0</v>
      </c>
      <c r="P74">
        <f>buff!AP75</f>
        <v>0</v>
      </c>
      <c r="Q74">
        <f>buff!AQ75</f>
        <v>0</v>
      </c>
      <c r="R74">
        <f>buff!AR75</f>
        <v>3</v>
      </c>
      <c r="S74">
        <f>buff!AS75</f>
        <v>0</v>
      </c>
      <c r="T74">
        <f>buff!AT75</f>
        <v>0</v>
      </c>
      <c r="U74" t="str">
        <f>buff!AZ75</f>
        <v/>
      </c>
    </row>
    <row r="75" spans="1:21" x14ac:dyDescent="0.15">
      <c r="A75">
        <f>buff!Q76</f>
        <v>72</v>
      </c>
      <c r="B75" t="str">
        <f>buff!R76</f>
        <v>主动光辉之力lv6</v>
      </c>
      <c r="C75" t="str">
        <f>buff!S76</f>
        <v>主动光辉之力lv6</v>
      </c>
      <c r="D75">
        <f>VLOOKUP(buff!T76,对应表!V:W,2,FALSE)</f>
        <v>1</v>
      </c>
      <c r="E75">
        <f>buff!U76</f>
        <v>0</v>
      </c>
      <c r="F75">
        <f>buff!V76</f>
        <v>0</v>
      </c>
      <c r="G75">
        <f>buff!W76</f>
        <v>0</v>
      </c>
      <c r="H75">
        <f>buff!X76</f>
        <v>0</v>
      </c>
      <c r="I75" t="str">
        <f>buff!AI76</f>
        <v>DEF:417|ATK_P:10</v>
      </c>
      <c r="J75">
        <f>buff!AJ76</f>
        <v>0</v>
      </c>
      <c r="K75">
        <f>buff!AK76</f>
        <v>0</v>
      </c>
      <c r="L75">
        <f>buff!AL76</f>
        <v>0</v>
      </c>
      <c r="M75">
        <f>buff!AM76</f>
        <v>0</v>
      </c>
      <c r="N75">
        <f>buff!AN76</f>
        <v>0</v>
      </c>
      <c r="O75">
        <f>buff!AO76</f>
        <v>0</v>
      </c>
      <c r="P75">
        <f>buff!AP76</f>
        <v>0</v>
      </c>
      <c r="Q75">
        <f>buff!AQ76</f>
        <v>0</v>
      </c>
      <c r="R75">
        <f>buff!AR76</f>
        <v>3</v>
      </c>
      <c r="S75">
        <f>buff!AS76</f>
        <v>0</v>
      </c>
      <c r="T75">
        <f>buff!AT76</f>
        <v>0</v>
      </c>
      <c r="U75" t="str">
        <f>buff!AZ76</f>
        <v/>
      </c>
    </row>
    <row r="76" spans="1:21" x14ac:dyDescent="0.15">
      <c r="A76">
        <f>buff!Q77</f>
        <v>73</v>
      </c>
      <c r="B76" t="str">
        <f>buff!R77</f>
        <v>主动光辉之力lv7</v>
      </c>
      <c r="C76" t="str">
        <f>buff!S77</f>
        <v>主动光辉之力lv7</v>
      </c>
      <c r="D76">
        <f>VLOOKUP(buff!T77,对应表!V:W,2,FALSE)</f>
        <v>1</v>
      </c>
      <c r="E76">
        <f>buff!U77</f>
        <v>0</v>
      </c>
      <c r="F76">
        <f>buff!V77</f>
        <v>0</v>
      </c>
      <c r="G76">
        <f>buff!W77</f>
        <v>0</v>
      </c>
      <c r="H76">
        <f>buff!X77</f>
        <v>0</v>
      </c>
      <c r="I76" t="str">
        <f>buff!AI77</f>
        <v>DEF:514|ATK_P:10</v>
      </c>
      <c r="J76">
        <f>buff!AJ77</f>
        <v>0</v>
      </c>
      <c r="K76">
        <f>buff!AK77</f>
        <v>0</v>
      </c>
      <c r="L76">
        <f>buff!AL77</f>
        <v>0</v>
      </c>
      <c r="M76">
        <f>buff!AM77</f>
        <v>0</v>
      </c>
      <c r="N76">
        <f>buff!AN77</f>
        <v>0</v>
      </c>
      <c r="O76">
        <f>buff!AO77</f>
        <v>0</v>
      </c>
      <c r="P76">
        <f>buff!AP77</f>
        <v>0</v>
      </c>
      <c r="Q76">
        <f>buff!AQ77</f>
        <v>0</v>
      </c>
      <c r="R76">
        <f>buff!AR77</f>
        <v>3</v>
      </c>
      <c r="S76">
        <f>buff!AS77</f>
        <v>0</v>
      </c>
      <c r="T76">
        <f>buff!AT77</f>
        <v>0</v>
      </c>
      <c r="U76" t="str">
        <f>buff!AZ77</f>
        <v/>
      </c>
    </row>
    <row r="77" spans="1:21" x14ac:dyDescent="0.15">
      <c r="A77">
        <f>buff!Q78</f>
        <v>74</v>
      </c>
      <c r="B77" t="str">
        <f>buff!R78</f>
        <v>主动光辉之力lv8</v>
      </c>
      <c r="C77" t="str">
        <f>buff!S78</f>
        <v>主动光辉之力lv8</v>
      </c>
      <c r="D77">
        <f>VLOOKUP(buff!T78,对应表!V:W,2,FALSE)</f>
        <v>1</v>
      </c>
      <c r="E77">
        <f>buff!U78</f>
        <v>0</v>
      </c>
      <c r="F77">
        <f>buff!V78</f>
        <v>0</v>
      </c>
      <c r="G77">
        <f>buff!W78</f>
        <v>0</v>
      </c>
      <c r="H77">
        <f>buff!X78</f>
        <v>0</v>
      </c>
      <c r="I77" t="str">
        <f>buff!AI78</f>
        <v>DEF:633|ATK_P:10</v>
      </c>
      <c r="J77">
        <f>buff!AJ78</f>
        <v>0</v>
      </c>
      <c r="K77">
        <f>buff!AK78</f>
        <v>0</v>
      </c>
      <c r="L77">
        <f>buff!AL78</f>
        <v>0</v>
      </c>
      <c r="M77">
        <f>buff!AM78</f>
        <v>0</v>
      </c>
      <c r="N77">
        <f>buff!AN78</f>
        <v>0</v>
      </c>
      <c r="O77">
        <f>buff!AO78</f>
        <v>0</v>
      </c>
      <c r="P77">
        <f>buff!AP78</f>
        <v>0</v>
      </c>
      <c r="Q77">
        <f>buff!AQ78</f>
        <v>0</v>
      </c>
      <c r="R77">
        <f>buff!AR78</f>
        <v>3</v>
      </c>
      <c r="S77">
        <f>buff!AS78</f>
        <v>0</v>
      </c>
      <c r="T77">
        <f>buff!AT78</f>
        <v>0</v>
      </c>
      <c r="U77" t="str">
        <f>buff!AZ78</f>
        <v/>
      </c>
    </row>
    <row r="78" spans="1:21" x14ac:dyDescent="0.15">
      <c r="A78">
        <f>buff!Q79</f>
        <v>75</v>
      </c>
      <c r="B78" t="str">
        <f>buff!R79</f>
        <v>主动光辉之力lv9</v>
      </c>
      <c r="C78" t="str">
        <f>buff!S79</f>
        <v>主动光辉之力lv9</v>
      </c>
      <c r="D78">
        <f>VLOOKUP(buff!T79,对应表!V:W,2,FALSE)</f>
        <v>1</v>
      </c>
      <c r="E78">
        <f>buff!U79</f>
        <v>0</v>
      </c>
      <c r="F78">
        <f>buff!V79</f>
        <v>0</v>
      </c>
      <c r="G78">
        <f>buff!W79</f>
        <v>0</v>
      </c>
      <c r="H78">
        <f>buff!X79</f>
        <v>0</v>
      </c>
      <c r="I78" t="str">
        <f>buff!AI79</f>
        <v>DEF:780|ATK_P:10</v>
      </c>
      <c r="J78">
        <f>buff!AJ79</f>
        <v>0</v>
      </c>
      <c r="K78">
        <f>buff!AK79</f>
        <v>0</v>
      </c>
      <c r="L78">
        <f>buff!AL79</f>
        <v>0</v>
      </c>
      <c r="M78">
        <f>buff!AM79</f>
        <v>0</v>
      </c>
      <c r="N78">
        <f>buff!AN79</f>
        <v>0</v>
      </c>
      <c r="O78">
        <f>buff!AO79</f>
        <v>0</v>
      </c>
      <c r="P78">
        <f>buff!AP79</f>
        <v>0</v>
      </c>
      <c r="Q78">
        <f>buff!AQ79</f>
        <v>0</v>
      </c>
      <c r="R78">
        <f>buff!AR79</f>
        <v>3</v>
      </c>
      <c r="S78">
        <f>buff!AS79</f>
        <v>0</v>
      </c>
      <c r="T78">
        <f>buff!AT79</f>
        <v>0</v>
      </c>
      <c r="U78" t="str">
        <f>buff!AZ79</f>
        <v/>
      </c>
    </row>
    <row r="79" spans="1:21" x14ac:dyDescent="0.15">
      <c r="A79">
        <f>buff!Q80</f>
        <v>76</v>
      </c>
      <c r="B79" t="str">
        <f>buff!R80</f>
        <v>主动光辉之力lv10</v>
      </c>
      <c r="C79" t="str">
        <f>buff!S80</f>
        <v>主动光辉之力lv10</v>
      </c>
      <c r="D79">
        <f>VLOOKUP(buff!T80,对应表!V:W,2,FALSE)</f>
        <v>1</v>
      </c>
      <c r="E79">
        <f>buff!U80</f>
        <v>0</v>
      </c>
      <c r="F79">
        <f>buff!V80</f>
        <v>0</v>
      </c>
      <c r="G79">
        <f>buff!W80</f>
        <v>0</v>
      </c>
      <c r="H79">
        <f>buff!X80</f>
        <v>0</v>
      </c>
      <c r="I79" t="str">
        <f>buff!AI80</f>
        <v>DEF:960|ATK_P:10</v>
      </c>
      <c r="J79">
        <f>buff!AJ80</f>
        <v>0</v>
      </c>
      <c r="K79">
        <f>buff!AK80</f>
        <v>0</v>
      </c>
      <c r="L79">
        <f>buff!AL80</f>
        <v>0</v>
      </c>
      <c r="M79">
        <f>buff!AM80</f>
        <v>0</v>
      </c>
      <c r="N79">
        <f>buff!AN80</f>
        <v>0</v>
      </c>
      <c r="O79">
        <f>buff!AO80</f>
        <v>0</v>
      </c>
      <c r="P79">
        <f>buff!AP80</f>
        <v>0</v>
      </c>
      <c r="Q79">
        <f>buff!AQ80</f>
        <v>0</v>
      </c>
      <c r="R79">
        <f>buff!AR80</f>
        <v>3</v>
      </c>
      <c r="S79">
        <f>buff!AS80</f>
        <v>0</v>
      </c>
      <c r="T79">
        <f>buff!AT80</f>
        <v>0</v>
      </c>
      <c r="U79" t="str">
        <f>buff!AZ80</f>
        <v/>
      </c>
    </row>
    <row r="80" spans="1:21" x14ac:dyDescent="0.15">
      <c r="A80">
        <f>buff!Q81</f>
        <v>77</v>
      </c>
      <c r="B80" t="str">
        <f>buff!R81</f>
        <v>主动光辉之力lv11</v>
      </c>
      <c r="C80" t="str">
        <f>buff!S81</f>
        <v>主动光辉之力lv11</v>
      </c>
      <c r="D80">
        <f>VLOOKUP(buff!T81,对应表!V:W,2,FALSE)</f>
        <v>1</v>
      </c>
      <c r="E80">
        <f>buff!U81</f>
        <v>0</v>
      </c>
      <c r="F80">
        <f>buff!V81</f>
        <v>0</v>
      </c>
      <c r="G80">
        <f>buff!W81</f>
        <v>0</v>
      </c>
      <c r="H80">
        <f>buff!X81</f>
        <v>0</v>
      </c>
      <c r="I80" t="str">
        <f>buff!AI81</f>
        <v>DEF:1182|ATK_P:10</v>
      </c>
      <c r="J80">
        <f>buff!AJ81</f>
        <v>0</v>
      </c>
      <c r="K80">
        <f>buff!AK81</f>
        <v>0</v>
      </c>
      <c r="L80">
        <f>buff!AL81</f>
        <v>0</v>
      </c>
      <c r="M80">
        <f>buff!AM81</f>
        <v>0</v>
      </c>
      <c r="N80">
        <f>buff!AN81</f>
        <v>0</v>
      </c>
      <c r="O80">
        <f>buff!AO81</f>
        <v>0</v>
      </c>
      <c r="P80">
        <f>buff!AP81</f>
        <v>0</v>
      </c>
      <c r="Q80">
        <f>buff!AQ81</f>
        <v>0</v>
      </c>
      <c r="R80">
        <f>buff!AR81</f>
        <v>3</v>
      </c>
      <c r="S80">
        <f>buff!AS81</f>
        <v>0</v>
      </c>
      <c r="T80">
        <f>buff!AT81</f>
        <v>0</v>
      </c>
      <c r="U80" t="str">
        <f>buff!AZ81</f>
        <v/>
      </c>
    </row>
    <row r="81" spans="1:21" x14ac:dyDescent="0.15">
      <c r="A81">
        <f>buff!Q82</f>
        <v>78</v>
      </c>
      <c r="B81" t="str">
        <f>buff!R82</f>
        <v>主动光辉之力lv12</v>
      </c>
      <c r="C81" t="str">
        <f>buff!S82</f>
        <v>主动光辉之力lv12</v>
      </c>
      <c r="D81">
        <f>VLOOKUP(buff!T82,对应表!V:W,2,FALSE)</f>
        <v>1</v>
      </c>
      <c r="E81">
        <f>buff!U82</f>
        <v>0</v>
      </c>
      <c r="F81">
        <f>buff!V82</f>
        <v>0</v>
      </c>
      <c r="G81">
        <f>buff!W82</f>
        <v>0</v>
      </c>
      <c r="H81">
        <f>buff!X82</f>
        <v>0</v>
      </c>
      <c r="I81" t="str">
        <f>buff!AI82</f>
        <v>DEF:1456|ATK_P:10</v>
      </c>
      <c r="J81">
        <f>buff!AJ82</f>
        <v>0</v>
      </c>
      <c r="K81">
        <f>buff!AK82</f>
        <v>0</v>
      </c>
      <c r="L81">
        <f>buff!AL82</f>
        <v>0</v>
      </c>
      <c r="M81">
        <f>buff!AM82</f>
        <v>0</v>
      </c>
      <c r="N81">
        <f>buff!AN82</f>
        <v>0</v>
      </c>
      <c r="O81">
        <f>buff!AO82</f>
        <v>0</v>
      </c>
      <c r="P81">
        <f>buff!AP82</f>
        <v>0</v>
      </c>
      <c r="Q81">
        <f>buff!AQ82</f>
        <v>0</v>
      </c>
      <c r="R81">
        <f>buff!AR82</f>
        <v>3</v>
      </c>
      <c r="S81">
        <f>buff!AS82</f>
        <v>0</v>
      </c>
      <c r="T81">
        <f>buff!AT82</f>
        <v>0</v>
      </c>
      <c r="U81" t="str">
        <f>buff!AZ82</f>
        <v/>
      </c>
    </row>
    <row r="82" spans="1:21" x14ac:dyDescent="0.15">
      <c r="A82">
        <f>buff!Q83</f>
        <v>79</v>
      </c>
      <c r="B82" t="str">
        <f>buff!R83</f>
        <v>主动光辉之力lv13</v>
      </c>
      <c r="C82" t="str">
        <f>buff!S83</f>
        <v>主动光辉之力lv13</v>
      </c>
      <c r="D82">
        <f>VLOOKUP(buff!T83,对应表!V:W,2,FALSE)</f>
        <v>1</v>
      </c>
      <c r="E82">
        <f>buff!U83</f>
        <v>0</v>
      </c>
      <c r="F82">
        <f>buff!V83</f>
        <v>0</v>
      </c>
      <c r="G82">
        <f>buff!W83</f>
        <v>0</v>
      </c>
      <c r="H82">
        <f>buff!X83</f>
        <v>0</v>
      </c>
      <c r="I82" t="str">
        <f>buff!AI83</f>
        <v>DEF:1793|ATK_P:10</v>
      </c>
      <c r="J82">
        <f>buff!AJ83</f>
        <v>0</v>
      </c>
      <c r="K82">
        <f>buff!AK83</f>
        <v>0</v>
      </c>
      <c r="L82">
        <f>buff!AL83</f>
        <v>0</v>
      </c>
      <c r="M82">
        <f>buff!AM83</f>
        <v>0</v>
      </c>
      <c r="N82">
        <f>buff!AN83</f>
        <v>0</v>
      </c>
      <c r="O82">
        <f>buff!AO83</f>
        <v>0</v>
      </c>
      <c r="P82">
        <f>buff!AP83</f>
        <v>0</v>
      </c>
      <c r="Q82">
        <f>buff!AQ83</f>
        <v>0</v>
      </c>
      <c r="R82">
        <f>buff!AR83</f>
        <v>3</v>
      </c>
      <c r="S82">
        <f>buff!AS83</f>
        <v>0</v>
      </c>
      <c r="T82">
        <f>buff!AT83</f>
        <v>0</v>
      </c>
      <c r="U82" t="str">
        <f>buff!AZ83</f>
        <v/>
      </c>
    </row>
    <row r="83" spans="1:21" x14ac:dyDescent="0.15">
      <c r="A83">
        <f>buff!Q84</f>
        <v>80</v>
      </c>
      <c r="B83" t="str">
        <f>buff!R84</f>
        <v>主动光辉之力lv14</v>
      </c>
      <c r="C83" t="str">
        <f>buff!S84</f>
        <v>主动光辉之力lv14</v>
      </c>
      <c r="D83">
        <f>VLOOKUP(buff!T84,对应表!V:W,2,FALSE)</f>
        <v>1</v>
      </c>
      <c r="E83">
        <f>buff!U84</f>
        <v>0</v>
      </c>
      <c r="F83">
        <f>buff!V84</f>
        <v>0</v>
      </c>
      <c r="G83">
        <f>buff!W84</f>
        <v>0</v>
      </c>
      <c r="H83">
        <f>buff!X84</f>
        <v>0</v>
      </c>
      <c r="I83" t="str">
        <f>buff!AI84</f>
        <v>DEF:2207|ATK_P:10</v>
      </c>
      <c r="J83">
        <f>buff!AJ84</f>
        <v>0</v>
      </c>
      <c r="K83">
        <f>buff!AK84</f>
        <v>0</v>
      </c>
      <c r="L83">
        <f>buff!AL84</f>
        <v>0</v>
      </c>
      <c r="M83">
        <f>buff!AM84</f>
        <v>0</v>
      </c>
      <c r="N83">
        <f>buff!AN84</f>
        <v>0</v>
      </c>
      <c r="O83">
        <f>buff!AO84</f>
        <v>0</v>
      </c>
      <c r="P83">
        <f>buff!AP84</f>
        <v>0</v>
      </c>
      <c r="Q83">
        <f>buff!AQ84</f>
        <v>0</v>
      </c>
      <c r="R83">
        <f>buff!AR84</f>
        <v>3</v>
      </c>
      <c r="S83">
        <f>buff!AS84</f>
        <v>0</v>
      </c>
      <c r="T83">
        <f>buff!AT84</f>
        <v>0</v>
      </c>
      <c r="U83" t="str">
        <f>buff!AZ84</f>
        <v/>
      </c>
    </row>
    <row r="84" spans="1:21" x14ac:dyDescent="0.15">
      <c r="A84">
        <f>buff!Q85</f>
        <v>81</v>
      </c>
      <c r="B84" t="str">
        <f>buff!R85</f>
        <v>主动光辉之力lv15</v>
      </c>
      <c r="C84" t="str">
        <f>buff!S85</f>
        <v>主动光辉之力lv15</v>
      </c>
      <c r="D84">
        <f>VLOOKUP(buff!T85,对应表!V:W,2,FALSE)</f>
        <v>1</v>
      </c>
      <c r="E84">
        <f>buff!U85</f>
        <v>0</v>
      </c>
      <c r="F84">
        <f>buff!V85</f>
        <v>0</v>
      </c>
      <c r="G84">
        <f>buff!W85</f>
        <v>0</v>
      </c>
      <c r="H84">
        <f>buff!X85</f>
        <v>0</v>
      </c>
      <c r="I84" t="str">
        <f>buff!AI85</f>
        <v>DEF:2718|ATK_P:10</v>
      </c>
      <c r="J84">
        <f>buff!AJ85</f>
        <v>0</v>
      </c>
      <c r="K84">
        <f>buff!AK85</f>
        <v>0</v>
      </c>
      <c r="L84">
        <f>buff!AL85</f>
        <v>0</v>
      </c>
      <c r="M84">
        <f>buff!AM85</f>
        <v>0</v>
      </c>
      <c r="N84">
        <f>buff!AN85</f>
        <v>0</v>
      </c>
      <c r="O84">
        <f>buff!AO85</f>
        <v>0</v>
      </c>
      <c r="P84">
        <f>buff!AP85</f>
        <v>0</v>
      </c>
      <c r="Q84">
        <f>buff!AQ85</f>
        <v>0</v>
      </c>
      <c r="R84">
        <f>buff!AR85</f>
        <v>3</v>
      </c>
      <c r="S84">
        <f>buff!AS85</f>
        <v>0</v>
      </c>
      <c r="T84">
        <f>buff!AT85</f>
        <v>0</v>
      </c>
      <c r="U84" t="str">
        <f>buff!AZ85</f>
        <v/>
      </c>
    </row>
    <row r="85" spans="1:21" x14ac:dyDescent="0.15">
      <c r="A85">
        <f>buff!Q86</f>
        <v>82</v>
      </c>
      <c r="B85" t="str">
        <f>buff!R86</f>
        <v>主动光辉之力lv16</v>
      </c>
      <c r="C85" t="str">
        <f>buff!S86</f>
        <v>主动光辉之力lv16</v>
      </c>
      <c r="D85">
        <f>VLOOKUP(buff!T86,对应表!V:W,2,FALSE)</f>
        <v>1</v>
      </c>
      <c r="E85">
        <f>buff!U86</f>
        <v>0</v>
      </c>
      <c r="F85">
        <f>buff!V86</f>
        <v>0</v>
      </c>
      <c r="G85">
        <f>buff!W86</f>
        <v>0</v>
      </c>
      <c r="H85">
        <f>buff!X86</f>
        <v>0</v>
      </c>
      <c r="I85" t="str">
        <f>buff!AI86</f>
        <v>DEF:3346|ATK_P:10</v>
      </c>
      <c r="J85">
        <f>buff!AJ86</f>
        <v>0</v>
      </c>
      <c r="K85">
        <f>buff!AK86</f>
        <v>0</v>
      </c>
      <c r="L85">
        <f>buff!AL86</f>
        <v>0</v>
      </c>
      <c r="M85">
        <f>buff!AM86</f>
        <v>0</v>
      </c>
      <c r="N85">
        <f>buff!AN86</f>
        <v>0</v>
      </c>
      <c r="O85">
        <f>buff!AO86</f>
        <v>0</v>
      </c>
      <c r="P85">
        <f>buff!AP86</f>
        <v>0</v>
      </c>
      <c r="Q85">
        <f>buff!AQ86</f>
        <v>0</v>
      </c>
      <c r="R85">
        <f>buff!AR86</f>
        <v>3</v>
      </c>
      <c r="S85">
        <f>buff!AS86</f>
        <v>0</v>
      </c>
      <c r="T85">
        <f>buff!AT86</f>
        <v>0</v>
      </c>
      <c r="U85" t="str">
        <f>buff!AZ86</f>
        <v/>
      </c>
    </row>
    <row r="86" spans="1:21" x14ac:dyDescent="0.15">
      <c r="A86">
        <f>buff!Q87</f>
        <v>83</v>
      </c>
      <c r="B86" t="str">
        <f>buff!R87</f>
        <v>主动光辉之力lv17</v>
      </c>
      <c r="C86" t="str">
        <f>buff!S87</f>
        <v>主动光辉之力lv17</v>
      </c>
      <c r="D86">
        <f>VLOOKUP(buff!T87,对应表!V:W,2,FALSE)</f>
        <v>1</v>
      </c>
      <c r="E86">
        <f>buff!U87</f>
        <v>0</v>
      </c>
      <c r="F86">
        <f>buff!V87</f>
        <v>0</v>
      </c>
      <c r="G86">
        <f>buff!W87</f>
        <v>0</v>
      </c>
      <c r="H86">
        <f>buff!X87</f>
        <v>0</v>
      </c>
      <c r="I86" t="str">
        <f>buff!AI87</f>
        <v>DEF:4120|ATK_P:10</v>
      </c>
      <c r="J86">
        <f>buff!AJ87</f>
        <v>0</v>
      </c>
      <c r="K86">
        <f>buff!AK87</f>
        <v>0</v>
      </c>
      <c r="L86">
        <f>buff!AL87</f>
        <v>0</v>
      </c>
      <c r="M86">
        <f>buff!AM87</f>
        <v>0</v>
      </c>
      <c r="N86">
        <f>buff!AN87</f>
        <v>0</v>
      </c>
      <c r="O86">
        <f>buff!AO87</f>
        <v>0</v>
      </c>
      <c r="P86">
        <f>buff!AP87</f>
        <v>0</v>
      </c>
      <c r="Q86">
        <f>buff!AQ87</f>
        <v>0</v>
      </c>
      <c r="R86">
        <f>buff!AR87</f>
        <v>3</v>
      </c>
      <c r="S86">
        <f>buff!AS87</f>
        <v>0</v>
      </c>
      <c r="T86">
        <f>buff!AT87</f>
        <v>0</v>
      </c>
      <c r="U86" t="str">
        <f>buff!AZ87</f>
        <v/>
      </c>
    </row>
    <row r="87" spans="1:21" x14ac:dyDescent="0.15">
      <c r="A87">
        <f>buff!Q88</f>
        <v>84</v>
      </c>
      <c r="B87" t="str">
        <f>buff!R88</f>
        <v>主动光辉之力lv18</v>
      </c>
      <c r="C87" t="str">
        <f>buff!S88</f>
        <v>主动光辉之力lv18</v>
      </c>
      <c r="D87">
        <f>VLOOKUP(buff!T88,对应表!V:W,2,FALSE)</f>
        <v>1</v>
      </c>
      <c r="E87">
        <f>buff!U88</f>
        <v>0</v>
      </c>
      <c r="F87">
        <f>buff!V88</f>
        <v>0</v>
      </c>
      <c r="G87">
        <f>buff!W88</f>
        <v>0</v>
      </c>
      <c r="H87">
        <f>buff!X88</f>
        <v>0</v>
      </c>
      <c r="I87" t="str">
        <f>buff!AI88</f>
        <v>DEF:5073|ATK_P:10</v>
      </c>
      <c r="J87">
        <f>buff!AJ88</f>
        <v>0</v>
      </c>
      <c r="K87">
        <f>buff!AK88</f>
        <v>0</v>
      </c>
      <c r="L87">
        <f>buff!AL88</f>
        <v>0</v>
      </c>
      <c r="M87">
        <f>buff!AM88</f>
        <v>0</v>
      </c>
      <c r="N87">
        <f>buff!AN88</f>
        <v>0</v>
      </c>
      <c r="O87">
        <f>buff!AO88</f>
        <v>0</v>
      </c>
      <c r="P87">
        <f>buff!AP88</f>
        <v>0</v>
      </c>
      <c r="Q87">
        <f>buff!AQ88</f>
        <v>0</v>
      </c>
      <c r="R87">
        <f>buff!AR88</f>
        <v>3</v>
      </c>
      <c r="S87">
        <f>buff!AS88</f>
        <v>0</v>
      </c>
      <c r="T87">
        <f>buff!AT88</f>
        <v>0</v>
      </c>
      <c r="U87" t="str">
        <f>buff!AZ88</f>
        <v/>
      </c>
    </row>
    <row r="88" spans="1:21" x14ac:dyDescent="0.15">
      <c r="A88">
        <f>buff!Q89</f>
        <v>85</v>
      </c>
      <c r="B88" t="str">
        <f>buff!R89</f>
        <v>主动光辉之力lv19</v>
      </c>
      <c r="C88" t="str">
        <f>buff!S89</f>
        <v>主动光辉之力lv19</v>
      </c>
      <c r="D88">
        <f>VLOOKUP(buff!T89,对应表!V:W,2,FALSE)</f>
        <v>1</v>
      </c>
      <c r="E88">
        <f>buff!U89</f>
        <v>0</v>
      </c>
      <c r="F88">
        <f>buff!V89</f>
        <v>0</v>
      </c>
      <c r="G88">
        <f>buff!W89</f>
        <v>0</v>
      </c>
      <c r="H88">
        <f>buff!X89</f>
        <v>0</v>
      </c>
      <c r="I88" t="str">
        <f>buff!AI89</f>
        <v>DEF:6246|ATK_P:10</v>
      </c>
      <c r="J88">
        <f>buff!AJ89</f>
        <v>0</v>
      </c>
      <c r="K88">
        <f>buff!AK89</f>
        <v>0</v>
      </c>
      <c r="L88">
        <f>buff!AL89</f>
        <v>0</v>
      </c>
      <c r="M88">
        <f>buff!AM89</f>
        <v>0</v>
      </c>
      <c r="N88">
        <f>buff!AN89</f>
        <v>0</v>
      </c>
      <c r="O88">
        <f>buff!AO89</f>
        <v>0</v>
      </c>
      <c r="P88">
        <f>buff!AP89</f>
        <v>0</v>
      </c>
      <c r="Q88">
        <f>buff!AQ89</f>
        <v>0</v>
      </c>
      <c r="R88">
        <f>buff!AR89</f>
        <v>3</v>
      </c>
      <c r="S88">
        <f>buff!AS89</f>
        <v>0</v>
      </c>
      <c r="T88">
        <f>buff!AT89</f>
        <v>0</v>
      </c>
      <c r="U88" t="str">
        <f>buff!AZ89</f>
        <v/>
      </c>
    </row>
    <row r="89" spans="1:21" x14ac:dyDescent="0.15">
      <c r="A89">
        <f>buff!Q90</f>
        <v>86</v>
      </c>
      <c r="B89" t="str">
        <f>buff!R90</f>
        <v>主动光辉之力lv20</v>
      </c>
      <c r="C89" t="str">
        <f>buff!S90</f>
        <v>主动光辉之力lv20</v>
      </c>
      <c r="D89">
        <f>VLOOKUP(buff!T90,对应表!V:W,2,FALSE)</f>
        <v>1</v>
      </c>
      <c r="E89">
        <f>buff!U90</f>
        <v>0</v>
      </c>
      <c r="F89">
        <f>buff!V90</f>
        <v>0</v>
      </c>
      <c r="G89">
        <f>buff!W90</f>
        <v>0</v>
      </c>
      <c r="H89">
        <f>buff!X90</f>
        <v>0</v>
      </c>
      <c r="I89" t="str">
        <f>buff!AI90</f>
        <v>DEF:7691|ATK_P:10</v>
      </c>
      <c r="J89">
        <f>buff!AJ90</f>
        <v>0</v>
      </c>
      <c r="K89">
        <f>buff!AK90</f>
        <v>0</v>
      </c>
      <c r="L89">
        <f>buff!AL90</f>
        <v>0</v>
      </c>
      <c r="M89">
        <f>buff!AM90</f>
        <v>0</v>
      </c>
      <c r="N89">
        <f>buff!AN90</f>
        <v>0</v>
      </c>
      <c r="O89">
        <f>buff!AO90</f>
        <v>0</v>
      </c>
      <c r="P89">
        <f>buff!AP90</f>
        <v>0</v>
      </c>
      <c r="Q89">
        <f>buff!AQ90</f>
        <v>0</v>
      </c>
      <c r="R89">
        <f>buff!AR90</f>
        <v>3</v>
      </c>
      <c r="S89">
        <f>buff!AS90</f>
        <v>0</v>
      </c>
      <c r="T89">
        <f>buff!AT90</f>
        <v>0</v>
      </c>
      <c r="U89" t="str">
        <f>buff!AZ90</f>
        <v/>
      </c>
    </row>
    <row r="90" spans="1:21" x14ac:dyDescent="0.15">
      <c r="A90">
        <f>buff!Q91</f>
        <v>87</v>
      </c>
      <c r="B90" t="str">
        <f>buff!R91</f>
        <v>主动概率混乱0.3</v>
      </c>
      <c r="C90" t="str">
        <f>buff!S91</f>
        <v>主动概率混乱0.3</v>
      </c>
      <c r="D90">
        <f>VLOOKUP(buff!T91,对应表!V:W,2,FALSE)</f>
        <v>1</v>
      </c>
      <c r="E90">
        <f>buff!U91</f>
        <v>0</v>
      </c>
      <c r="F90">
        <f>buff!V91</f>
        <v>0</v>
      </c>
      <c r="G90">
        <f>buff!W91</f>
        <v>0</v>
      </c>
      <c r="H90">
        <f>buff!X91</f>
        <v>0</v>
      </c>
      <c r="I90" t="str">
        <f>buff!AI91</f>
        <v/>
      </c>
      <c r="J90">
        <f>buff!AJ91</f>
        <v>0</v>
      </c>
      <c r="K90">
        <f>buff!AK91</f>
        <v>1</v>
      </c>
      <c r="L90">
        <f>buff!AL91</f>
        <v>0</v>
      </c>
      <c r="M90">
        <f>buff!AM91</f>
        <v>0</v>
      </c>
      <c r="N90">
        <f>buff!AN91</f>
        <v>0</v>
      </c>
      <c r="O90">
        <f>buff!AO91</f>
        <v>0</v>
      </c>
      <c r="P90">
        <f>buff!AP91</f>
        <v>0</v>
      </c>
      <c r="Q90">
        <f>buff!AQ91</f>
        <v>0</v>
      </c>
      <c r="R90">
        <f>buff!AR91</f>
        <v>2</v>
      </c>
      <c r="S90">
        <f>buff!AS91</f>
        <v>0</v>
      </c>
      <c r="T90">
        <f>buff!AT91</f>
        <v>0</v>
      </c>
      <c r="U90" t="str">
        <f>buff!AZ91</f>
        <v/>
      </c>
    </row>
    <row r="91" spans="1:21" x14ac:dyDescent="0.15">
      <c r="A91">
        <f>buff!Q92</f>
        <v>88</v>
      </c>
      <c r="B91" t="str">
        <f>buff!R92</f>
        <v>主动防御增加0.2</v>
      </c>
      <c r="C91" t="str">
        <f>buff!S92</f>
        <v>主动防御增加0.2</v>
      </c>
      <c r="D91">
        <f>VLOOKUP(buff!T92,对应表!V:W,2,FALSE)</f>
        <v>1</v>
      </c>
      <c r="E91">
        <f>buff!U92</f>
        <v>0</v>
      </c>
      <c r="F91">
        <f>buff!V92</f>
        <v>0</v>
      </c>
      <c r="G91">
        <f>buff!W92</f>
        <v>0</v>
      </c>
      <c r="H91">
        <f>buff!X92</f>
        <v>0</v>
      </c>
      <c r="I91" t="str">
        <f>buff!AI92</f>
        <v>DEF_P:20</v>
      </c>
      <c r="J91">
        <f>buff!AJ92</f>
        <v>0</v>
      </c>
      <c r="K91">
        <f>buff!AK92</f>
        <v>0</v>
      </c>
      <c r="L91">
        <f>buff!AL92</f>
        <v>0</v>
      </c>
      <c r="M91">
        <f>buff!AM92</f>
        <v>0</v>
      </c>
      <c r="N91">
        <f>buff!AN92</f>
        <v>0</v>
      </c>
      <c r="O91">
        <f>buff!AO92</f>
        <v>0</v>
      </c>
      <c r="P91">
        <f>buff!AP92</f>
        <v>0</v>
      </c>
      <c r="Q91">
        <f>buff!AQ92</f>
        <v>0</v>
      </c>
      <c r="R91">
        <f>buff!AR92</f>
        <v>3</v>
      </c>
      <c r="S91">
        <f>buff!AS92</f>
        <v>0</v>
      </c>
      <c r="T91">
        <f>buff!AT92</f>
        <v>0</v>
      </c>
      <c r="U91" t="str">
        <f>buff!AZ92</f>
        <v/>
      </c>
    </row>
    <row r="92" spans="1:21" x14ac:dyDescent="0.15">
      <c r="A92">
        <f>buff!Q93</f>
        <v>89</v>
      </c>
      <c r="B92" t="str">
        <f>buff!R93</f>
        <v>主动攻击增加0.1</v>
      </c>
      <c r="C92" t="str">
        <f>buff!S93</f>
        <v>主动攻击增加0.1</v>
      </c>
      <c r="D92">
        <f>VLOOKUP(buff!T93,对应表!V:W,2,FALSE)</f>
        <v>1</v>
      </c>
      <c r="E92">
        <f>buff!U93</f>
        <v>0</v>
      </c>
      <c r="F92">
        <f>buff!V93</f>
        <v>0</v>
      </c>
      <c r="G92">
        <f>buff!W93</f>
        <v>0</v>
      </c>
      <c r="H92">
        <f>buff!X93</f>
        <v>0</v>
      </c>
      <c r="I92" t="str">
        <f>buff!AI93</f>
        <v>ATK_P:10</v>
      </c>
      <c r="J92">
        <f>buff!AJ93</f>
        <v>0</v>
      </c>
      <c r="K92">
        <f>buff!AK93</f>
        <v>0</v>
      </c>
      <c r="L92">
        <f>buff!AL93</f>
        <v>0</v>
      </c>
      <c r="M92">
        <f>buff!AM93</f>
        <v>0</v>
      </c>
      <c r="N92">
        <f>buff!AN93</f>
        <v>0</v>
      </c>
      <c r="O92">
        <f>buff!AO93</f>
        <v>0</v>
      </c>
      <c r="P92">
        <f>buff!AP93</f>
        <v>0</v>
      </c>
      <c r="Q92">
        <f>buff!AQ93</f>
        <v>0</v>
      </c>
      <c r="R92">
        <f>buff!AR93</f>
        <v>3</v>
      </c>
      <c r="S92">
        <f>buff!AS93</f>
        <v>0</v>
      </c>
      <c r="T92">
        <f>buff!AT93</f>
        <v>0</v>
      </c>
      <c r="U92" t="str">
        <f>buff!AZ93</f>
        <v/>
      </c>
    </row>
    <row r="93" spans="1:21" x14ac:dyDescent="0.15">
      <c r="A93">
        <f>buff!Q94</f>
        <v>90</v>
      </c>
      <c r="B93" t="str">
        <f>buff!R94</f>
        <v>主动攻击增加0.2</v>
      </c>
      <c r="C93" t="str">
        <f>buff!S94</f>
        <v>主动攻击增加0.2</v>
      </c>
      <c r="D93">
        <f>VLOOKUP(buff!T94,对应表!V:W,2,FALSE)</f>
        <v>1</v>
      </c>
      <c r="E93">
        <f>buff!U94</f>
        <v>0</v>
      </c>
      <c r="F93">
        <f>buff!V94</f>
        <v>0</v>
      </c>
      <c r="G93">
        <f>buff!W94</f>
        <v>0</v>
      </c>
      <c r="H93">
        <f>buff!X94</f>
        <v>0</v>
      </c>
      <c r="I93" t="str">
        <f>buff!AI94</f>
        <v>ATK_P:20</v>
      </c>
      <c r="J93">
        <f>buff!AJ94</f>
        <v>0</v>
      </c>
      <c r="K93">
        <f>buff!AK94</f>
        <v>0</v>
      </c>
      <c r="L93">
        <f>buff!AL94</f>
        <v>0</v>
      </c>
      <c r="M93">
        <f>buff!AM94</f>
        <v>0</v>
      </c>
      <c r="N93">
        <f>buff!AN94</f>
        <v>0</v>
      </c>
      <c r="O93">
        <f>buff!AO94</f>
        <v>0</v>
      </c>
      <c r="P93">
        <f>buff!AP94</f>
        <v>0</v>
      </c>
      <c r="Q93">
        <f>buff!AQ94</f>
        <v>0</v>
      </c>
      <c r="R93">
        <f>buff!AR94</f>
        <v>3</v>
      </c>
      <c r="S93">
        <f>buff!AS94</f>
        <v>0</v>
      </c>
      <c r="T93">
        <f>buff!AT94</f>
        <v>0</v>
      </c>
      <c r="U93" t="str">
        <f>buff!AZ94</f>
        <v/>
      </c>
    </row>
    <row r="94" spans="1:21" x14ac:dyDescent="0.15">
      <c r="A94">
        <f>buff!Q95</f>
        <v>91</v>
      </c>
      <c r="B94" t="str">
        <f>buff!R95</f>
        <v>主动死亡回血</v>
      </c>
      <c r="C94" t="str">
        <f>buff!S95</f>
        <v>主动死亡回血</v>
      </c>
      <c r="D94">
        <f>VLOOKUP(buff!T95,对应表!V:W,2,FALSE)</f>
        <v>7</v>
      </c>
      <c r="E94">
        <f>buff!U95</f>
        <v>0</v>
      </c>
      <c r="F94">
        <f>buff!V95</f>
        <v>25</v>
      </c>
      <c r="G94">
        <f>buff!W95</f>
        <v>0</v>
      </c>
      <c r="H94">
        <f>buff!X95</f>
        <v>0</v>
      </c>
      <c r="I94" t="str">
        <f>buff!AI95</f>
        <v/>
      </c>
      <c r="J94">
        <f>buff!AJ95</f>
        <v>0</v>
      </c>
      <c r="K94">
        <f>buff!AK95</f>
        <v>0</v>
      </c>
      <c r="L94">
        <f>buff!AL95</f>
        <v>0</v>
      </c>
      <c r="M94">
        <f>buff!AM95</f>
        <v>0</v>
      </c>
      <c r="N94">
        <f>buff!AN95</f>
        <v>0</v>
      </c>
      <c r="O94">
        <f>buff!AO95</f>
        <v>0</v>
      </c>
      <c r="P94">
        <f>buff!AP95</f>
        <v>0</v>
      </c>
      <c r="Q94">
        <f>buff!AQ95</f>
        <v>0</v>
      </c>
      <c r="R94">
        <f>buff!AR95</f>
        <v>5</v>
      </c>
      <c r="S94">
        <f>buff!AS95</f>
        <v>0</v>
      </c>
      <c r="T94">
        <f>buff!AT95</f>
        <v>0</v>
      </c>
      <c r="U94" t="str">
        <f>buff!AZ95</f>
        <v/>
      </c>
    </row>
    <row r="95" spans="1:21" x14ac:dyDescent="0.15">
      <c r="A95">
        <f>buff!Q96</f>
        <v>92</v>
      </c>
      <c r="B95" t="str">
        <f>buff!R96</f>
        <v>主动随机3体回血lv1</v>
      </c>
      <c r="C95" t="str">
        <f>buff!S96</f>
        <v>主动随机3体回血lv1</v>
      </c>
      <c r="D95">
        <f>VLOOKUP(buff!T96,对应表!V:W,2,FALSE)</f>
        <v>1</v>
      </c>
      <c r="E95">
        <f>buff!U96</f>
        <v>121</v>
      </c>
      <c r="F95">
        <f>buff!V96</f>
        <v>0</v>
      </c>
      <c r="G95">
        <f>buff!W96</f>
        <v>0</v>
      </c>
      <c r="H95">
        <f>buff!X96</f>
        <v>0</v>
      </c>
      <c r="I95" t="str">
        <f>buff!AI96</f>
        <v/>
      </c>
      <c r="J95">
        <f>buff!AJ96</f>
        <v>0</v>
      </c>
      <c r="K95">
        <f>buff!AK96</f>
        <v>0</v>
      </c>
      <c r="L95">
        <f>buff!AL96</f>
        <v>0</v>
      </c>
      <c r="M95">
        <f>buff!AM96</f>
        <v>0</v>
      </c>
      <c r="N95">
        <f>buff!AN96</f>
        <v>0</v>
      </c>
      <c r="O95">
        <f>buff!AO96</f>
        <v>0</v>
      </c>
      <c r="P95">
        <f>buff!AP96</f>
        <v>0</v>
      </c>
      <c r="Q95">
        <f>buff!AQ96</f>
        <v>1</v>
      </c>
      <c r="R95">
        <f>buff!AR96</f>
        <v>0</v>
      </c>
      <c r="S95">
        <f>buff!AS96</f>
        <v>0</v>
      </c>
      <c r="T95">
        <f>buff!AT96</f>
        <v>0</v>
      </c>
      <c r="U95" t="str">
        <f>buff!AZ96</f>
        <v/>
      </c>
    </row>
    <row r="96" spans="1:21" x14ac:dyDescent="0.15">
      <c r="A96">
        <f>buff!Q97</f>
        <v>93</v>
      </c>
      <c r="B96" t="str">
        <f>buff!R97</f>
        <v>主动随机3体回血lv2</v>
      </c>
      <c r="C96" t="str">
        <f>buff!S97</f>
        <v>主动随机3体回血lv2</v>
      </c>
      <c r="D96">
        <f>VLOOKUP(buff!T97,对应表!V:W,2,FALSE)</f>
        <v>1</v>
      </c>
      <c r="E96">
        <f>buff!U97</f>
        <v>179</v>
      </c>
      <c r="F96">
        <f>buff!V97</f>
        <v>0</v>
      </c>
      <c r="G96">
        <f>buff!W97</f>
        <v>0</v>
      </c>
      <c r="H96">
        <f>buff!X97</f>
        <v>0</v>
      </c>
      <c r="I96" t="str">
        <f>buff!AI97</f>
        <v/>
      </c>
      <c r="J96">
        <f>buff!AJ97</f>
        <v>0</v>
      </c>
      <c r="K96">
        <f>buff!AK97</f>
        <v>0</v>
      </c>
      <c r="L96">
        <f>buff!AL97</f>
        <v>0</v>
      </c>
      <c r="M96">
        <f>buff!AM97</f>
        <v>0</v>
      </c>
      <c r="N96">
        <f>buff!AN97</f>
        <v>0</v>
      </c>
      <c r="O96">
        <f>buff!AO97</f>
        <v>0</v>
      </c>
      <c r="P96">
        <f>buff!AP97</f>
        <v>0</v>
      </c>
      <c r="Q96">
        <f>buff!AQ97</f>
        <v>1</v>
      </c>
      <c r="R96">
        <f>buff!AR97</f>
        <v>0</v>
      </c>
      <c r="S96">
        <f>buff!AS97</f>
        <v>0</v>
      </c>
      <c r="T96">
        <f>buff!AT97</f>
        <v>0</v>
      </c>
      <c r="U96" t="str">
        <f>buff!AZ97</f>
        <v/>
      </c>
    </row>
    <row r="97" spans="1:21" x14ac:dyDescent="0.15">
      <c r="A97">
        <f>buff!Q98</f>
        <v>94</v>
      </c>
      <c r="B97" t="str">
        <f>buff!R98</f>
        <v>主动随机3体回血lv3</v>
      </c>
      <c r="C97" t="str">
        <f>buff!S98</f>
        <v>主动随机3体回血lv3</v>
      </c>
      <c r="D97">
        <f>VLOOKUP(buff!T98,对应表!V:W,2,FALSE)</f>
        <v>1</v>
      </c>
      <c r="E97">
        <f>buff!U98</f>
        <v>236</v>
      </c>
      <c r="F97">
        <f>buff!V98</f>
        <v>0</v>
      </c>
      <c r="G97">
        <f>buff!W98</f>
        <v>0</v>
      </c>
      <c r="H97">
        <f>buff!X98</f>
        <v>0</v>
      </c>
      <c r="I97" t="str">
        <f>buff!AI98</f>
        <v/>
      </c>
      <c r="J97">
        <f>buff!AJ98</f>
        <v>0</v>
      </c>
      <c r="K97">
        <f>buff!AK98</f>
        <v>0</v>
      </c>
      <c r="L97">
        <f>buff!AL98</f>
        <v>0</v>
      </c>
      <c r="M97">
        <f>buff!AM98</f>
        <v>0</v>
      </c>
      <c r="N97">
        <f>buff!AN98</f>
        <v>0</v>
      </c>
      <c r="O97">
        <f>buff!AO98</f>
        <v>0</v>
      </c>
      <c r="P97">
        <f>buff!AP98</f>
        <v>0</v>
      </c>
      <c r="Q97">
        <f>buff!AQ98</f>
        <v>1</v>
      </c>
      <c r="R97">
        <f>buff!AR98</f>
        <v>0</v>
      </c>
      <c r="S97">
        <f>buff!AS98</f>
        <v>0</v>
      </c>
      <c r="T97">
        <f>buff!AT98</f>
        <v>0</v>
      </c>
      <c r="U97" t="str">
        <f>buff!AZ98</f>
        <v/>
      </c>
    </row>
    <row r="98" spans="1:21" x14ac:dyDescent="0.15">
      <c r="A98">
        <f>buff!Q99</f>
        <v>95</v>
      </c>
      <c r="B98" t="str">
        <f>buff!R99</f>
        <v>主动随机3体回血lv4</v>
      </c>
      <c r="C98" t="str">
        <f>buff!S99</f>
        <v>主动随机3体回血lv4</v>
      </c>
      <c r="D98">
        <f>VLOOKUP(buff!T99,对应表!V:W,2,FALSE)</f>
        <v>1</v>
      </c>
      <c r="E98">
        <f>buff!U99</f>
        <v>294</v>
      </c>
      <c r="F98">
        <f>buff!V99</f>
        <v>0</v>
      </c>
      <c r="G98">
        <f>buff!W99</f>
        <v>0</v>
      </c>
      <c r="H98">
        <f>buff!X99</f>
        <v>0</v>
      </c>
      <c r="I98" t="str">
        <f>buff!AI99</f>
        <v/>
      </c>
      <c r="J98">
        <f>buff!AJ99</f>
        <v>0</v>
      </c>
      <c r="K98">
        <f>buff!AK99</f>
        <v>0</v>
      </c>
      <c r="L98">
        <f>buff!AL99</f>
        <v>0</v>
      </c>
      <c r="M98">
        <f>buff!AM99</f>
        <v>0</v>
      </c>
      <c r="N98">
        <f>buff!AN99</f>
        <v>0</v>
      </c>
      <c r="O98">
        <f>buff!AO99</f>
        <v>0</v>
      </c>
      <c r="P98">
        <f>buff!AP99</f>
        <v>0</v>
      </c>
      <c r="Q98">
        <f>buff!AQ99</f>
        <v>1</v>
      </c>
      <c r="R98">
        <f>buff!AR99</f>
        <v>0</v>
      </c>
      <c r="S98">
        <f>buff!AS99</f>
        <v>0</v>
      </c>
      <c r="T98">
        <f>buff!AT99</f>
        <v>0</v>
      </c>
      <c r="U98" t="str">
        <f>buff!AZ99</f>
        <v/>
      </c>
    </row>
    <row r="99" spans="1:21" x14ac:dyDescent="0.15">
      <c r="A99">
        <f>buff!Q100</f>
        <v>96</v>
      </c>
      <c r="B99" t="str">
        <f>buff!R100</f>
        <v>主动随机3体回血lv5</v>
      </c>
      <c r="C99" t="str">
        <f>buff!S100</f>
        <v>主动随机3体回血lv5</v>
      </c>
      <c r="D99">
        <f>VLOOKUP(buff!T100,对应表!V:W,2,FALSE)</f>
        <v>1</v>
      </c>
      <c r="E99">
        <f>buff!U100</f>
        <v>361</v>
      </c>
      <c r="F99">
        <f>buff!V100</f>
        <v>0</v>
      </c>
      <c r="G99">
        <f>buff!W100</f>
        <v>0</v>
      </c>
      <c r="H99">
        <f>buff!X100</f>
        <v>0</v>
      </c>
      <c r="I99" t="str">
        <f>buff!AI100</f>
        <v/>
      </c>
      <c r="J99">
        <f>buff!AJ100</f>
        <v>0</v>
      </c>
      <c r="K99">
        <f>buff!AK100</f>
        <v>0</v>
      </c>
      <c r="L99">
        <f>buff!AL100</f>
        <v>0</v>
      </c>
      <c r="M99">
        <f>buff!AM100</f>
        <v>0</v>
      </c>
      <c r="N99">
        <f>buff!AN100</f>
        <v>0</v>
      </c>
      <c r="O99">
        <f>buff!AO100</f>
        <v>0</v>
      </c>
      <c r="P99">
        <f>buff!AP100</f>
        <v>0</v>
      </c>
      <c r="Q99">
        <f>buff!AQ100</f>
        <v>1</v>
      </c>
      <c r="R99">
        <f>buff!AR100</f>
        <v>0</v>
      </c>
      <c r="S99">
        <f>buff!AS100</f>
        <v>0</v>
      </c>
      <c r="T99">
        <f>buff!AT100</f>
        <v>0</v>
      </c>
      <c r="U99" t="str">
        <f>buff!AZ100</f>
        <v/>
      </c>
    </row>
    <row r="100" spans="1:21" x14ac:dyDescent="0.15">
      <c r="A100">
        <f>buff!Q101</f>
        <v>97</v>
      </c>
      <c r="B100" t="str">
        <f>buff!R101</f>
        <v>主动随机3体回血lv6</v>
      </c>
      <c r="C100" t="str">
        <f>buff!S101</f>
        <v>主动随机3体回血lv6</v>
      </c>
      <c r="D100">
        <f>VLOOKUP(buff!T101,对应表!V:W,2,FALSE)</f>
        <v>1</v>
      </c>
      <c r="E100">
        <f>buff!U101</f>
        <v>445</v>
      </c>
      <c r="F100">
        <f>buff!V101</f>
        <v>0</v>
      </c>
      <c r="G100">
        <f>buff!W101</f>
        <v>0</v>
      </c>
      <c r="H100">
        <f>buff!X101</f>
        <v>0</v>
      </c>
      <c r="I100" t="str">
        <f>buff!AI101</f>
        <v/>
      </c>
      <c r="J100">
        <f>buff!AJ101</f>
        <v>0</v>
      </c>
      <c r="K100">
        <f>buff!AK101</f>
        <v>0</v>
      </c>
      <c r="L100">
        <f>buff!AL101</f>
        <v>0</v>
      </c>
      <c r="M100">
        <f>buff!AM101</f>
        <v>0</v>
      </c>
      <c r="N100">
        <f>buff!AN101</f>
        <v>0</v>
      </c>
      <c r="O100">
        <f>buff!AO101</f>
        <v>0</v>
      </c>
      <c r="P100">
        <f>buff!AP101</f>
        <v>0</v>
      </c>
      <c r="Q100">
        <f>buff!AQ101</f>
        <v>1</v>
      </c>
      <c r="R100">
        <f>buff!AR101</f>
        <v>0</v>
      </c>
      <c r="S100">
        <f>buff!AS101</f>
        <v>0</v>
      </c>
      <c r="T100">
        <f>buff!AT101</f>
        <v>0</v>
      </c>
      <c r="U100" t="str">
        <f>buff!AZ101</f>
        <v/>
      </c>
    </row>
    <row r="101" spans="1:21" x14ac:dyDescent="0.15">
      <c r="A101">
        <f>buff!Q102</f>
        <v>98</v>
      </c>
      <c r="B101" t="str">
        <f>buff!R102</f>
        <v>主动随机3体回血lv7</v>
      </c>
      <c r="C101" t="str">
        <f>buff!S102</f>
        <v>主动随机3体回血lv7</v>
      </c>
      <c r="D101">
        <f>VLOOKUP(buff!T102,对应表!V:W,2,FALSE)</f>
        <v>1</v>
      </c>
      <c r="E101">
        <f>buff!U102</f>
        <v>548</v>
      </c>
      <c r="F101">
        <f>buff!V102</f>
        <v>0</v>
      </c>
      <c r="G101">
        <f>buff!W102</f>
        <v>0</v>
      </c>
      <c r="H101">
        <f>buff!X102</f>
        <v>0</v>
      </c>
      <c r="I101" t="str">
        <f>buff!AI102</f>
        <v/>
      </c>
      <c r="J101">
        <f>buff!AJ102</f>
        <v>0</v>
      </c>
      <c r="K101">
        <f>buff!AK102</f>
        <v>0</v>
      </c>
      <c r="L101">
        <f>buff!AL102</f>
        <v>0</v>
      </c>
      <c r="M101">
        <f>buff!AM102</f>
        <v>0</v>
      </c>
      <c r="N101">
        <f>buff!AN102</f>
        <v>0</v>
      </c>
      <c r="O101">
        <f>buff!AO102</f>
        <v>0</v>
      </c>
      <c r="P101">
        <f>buff!AP102</f>
        <v>0</v>
      </c>
      <c r="Q101">
        <f>buff!AQ102</f>
        <v>1</v>
      </c>
      <c r="R101">
        <f>buff!AR102</f>
        <v>0</v>
      </c>
      <c r="S101">
        <f>buff!AS102</f>
        <v>0</v>
      </c>
      <c r="T101">
        <f>buff!AT102</f>
        <v>0</v>
      </c>
      <c r="U101" t="str">
        <f>buff!AZ102</f>
        <v/>
      </c>
    </row>
    <row r="102" spans="1:21" x14ac:dyDescent="0.15">
      <c r="A102">
        <f>buff!Q103</f>
        <v>99</v>
      </c>
      <c r="B102" t="str">
        <f>buff!R103</f>
        <v>主动随机3体回血lv8</v>
      </c>
      <c r="C102" t="str">
        <f>buff!S103</f>
        <v>主动随机3体回血lv8</v>
      </c>
      <c r="D102">
        <f>VLOOKUP(buff!T103,对应表!V:W,2,FALSE)</f>
        <v>1</v>
      </c>
      <c r="E102">
        <f>buff!U103</f>
        <v>675</v>
      </c>
      <c r="F102">
        <f>buff!V103</f>
        <v>0</v>
      </c>
      <c r="G102">
        <f>buff!W103</f>
        <v>0</v>
      </c>
      <c r="H102">
        <f>buff!X103</f>
        <v>0</v>
      </c>
      <c r="I102" t="str">
        <f>buff!AI103</f>
        <v/>
      </c>
      <c r="J102">
        <f>buff!AJ103</f>
        <v>0</v>
      </c>
      <c r="K102">
        <f>buff!AK103</f>
        <v>0</v>
      </c>
      <c r="L102">
        <f>buff!AL103</f>
        <v>0</v>
      </c>
      <c r="M102">
        <f>buff!AM103</f>
        <v>0</v>
      </c>
      <c r="N102">
        <f>buff!AN103</f>
        <v>0</v>
      </c>
      <c r="O102">
        <f>buff!AO103</f>
        <v>0</v>
      </c>
      <c r="P102">
        <f>buff!AP103</f>
        <v>0</v>
      </c>
      <c r="Q102">
        <f>buff!AQ103</f>
        <v>1</v>
      </c>
      <c r="R102">
        <f>buff!AR103</f>
        <v>0</v>
      </c>
      <c r="S102">
        <f>buff!AS103</f>
        <v>0</v>
      </c>
      <c r="T102">
        <f>buff!AT103</f>
        <v>0</v>
      </c>
      <c r="U102" t="str">
        <f>buff!AZ103</f>
        <v/>
      </c>
    </row>
    <row r="103" spans="1:21" x14ac:dyDescent="0.15">
      <c r="A103">
        <f>buff!Q104</f>
        <v>100</v>
      </c>
      <c r="B103" t="str">
        <f>buff!R104</f>
        <v>主动随机3体回血lv9</v>
      </c>
      <c r="C103" t="str">
        <f>buff!S104</f>
        <v>主动随机3体回血lv9</v>
      </c>
      <c r="D103">
        <f>VLOOKUP(buff!T104,对应表!V:W,2,FALSE)</f>
        <v>1</v>
      </c>
      <c r="E103">
        <f>buff!U104</f>
        <v>832</v>
      </c>
      <c r="F103">
        <f>buff!V104</f>
        <v>0</v>
      </c>
      <c r="G103">
        <f>buff!W104</f>
        <v>0</v>
      </c>
      <c r="H103">
        <f>buff!X104</f>
        <v>0</v>
      </c>
      <c r="I103" t="str">
        <f>buff!AI104</f>
        <v/>
      </c>
      <c r="J103">
        <f>buff!AJ104</f>
        <v>0</v>
      </c>
      <c r="K103">
        <f>buff!AK104</f>
        <v>0</v>
      </c>
      <c r="L103">
        <f>buff!AL104</f>
        <v>0</v>
      </c>
      <c r="M103">
        <f>buff!AM104</f>
        <v>0</v>
      </c>
      <c r="N103">
        <f>buff!AN104</f>
        <v>0</v>
      </c>
      <c r="O103">
        <f>buff!AO104</f>
        <v>0</v>
      </c>
      <c r="P103">
        <f>buff!AP104</f>
        <v>0</v>
      </c>
      <c r="Q103">
        <f>buff!AQ104</f>
        <v>1</v>
      </c>
      <c r="R103">
        <f>buff!AR104</f>
        <v>0</v>
      </c>
      <c r="S103">
        <f>buff!AS104</f>
        <v>0</v>
      </c>
      <c r="T103">
        <f>buff!AT104</f>
        <v>0</v>
      </c>
      <c r="U103" t="str">
        <f>buff!AZ104</f>
        <v/>
      </c>
    </row>
    <row r="104" spans="1:21" x14ac:dyDescent="0.15">
      <c r="A104">
        <f>buff!Q105</f>
        <v>101</v>
      </c>
      <c r="B104" t="str">
        <f>buff!R105</f>
        <v>主动随机3体回血lv10</v>
      </c>
      <c r="C104" t="str">
        <f>buff!S105</f>
        <v>主动随机3体回血lv10</v>
      </c>
      <c r="D104">
        <f>VLOOKUP(buff!T105,对应表!V:W,2,FALSE)</f>
        <v>1</v>
      </c>
      <c r="E104">
        <f>buff!U105</f>
        <v>1024</v>
      </c>
      <c r="F104">
        <f>buff!V105</f>
        <v>0</v>
      </c>
      <c r="G104">
        <f>buff!W105</f>
        <v>0</v>
      </c>
      <c r="H104">
        <f>buff!X105</f>
        <v>0</v>
      </c>
      <c r="I104" t="str">
        <f>buff!AI105</f>
        <v/>
      </c>
      <c r="J104">
        <f>buff!AJ105</f>
        <v>0</v>
      </c>
      <c r="K104">
        <f>buff!AK105</f>
        <v>0</v>
      </c>
      <c r="L104">
        <f>buff!AL105</f>
        <v>0</v>
      </c>
      <c r="M104">
        <f>buff!AM105</f>
        <v>0</v>
      </c>
      <c r="N104">
        <f>buff!AN105</f>
        <v>0</v>
      </c>
      <c r="O104">
        <f>buff!AO105</f>
        <v>0</v>
      </c>
      <c r="P104">
        <f>buff!AP105</f>
        <v>0</v>
      </c>
      <c r="Q104">
        <f>buff!AQ105</f>
        <v>1</v>
      </c>
      <c r="R104">
        <f>buff!AR105</f>
        <v>0</v>
      </c>
      <c r="S104">
        <f>buff!AS105</f>
        <v>0</v>
      </c>
      <c r="T104">
        <f>buff!AT105</f>
        <v>0</v>
      </c>
      <c r="U104" t="str">
        <f>buff!AZ105</f>
        <v/>
      </c>
    </row>
    <row r="105" spans="1:21" x14ac:dyDescent="0.15">
      <c r="A105">
        <f>buff!Q106</f>
        <v>102</v>
      </c>
      <c r="B105" t="str">
        <f>buff!R106</f>
        <v>主动随机3体回血lv11</v>
      </c>
      <c r="C105" t="str">
        <f>buff!S106</f>
        <v>主动随机3体回血lv11</v>
      </c>
      <c r="D105">
        <f>VLOOKUP(buff!T106,对应表!V:W,2,FALSE)</f>
        <v>1</v>
      </c>
      <c r="E105">
        <f>buff!U106</f>
        <v>1261</v>
      </c>
      <c r="F105">
        <f>buff!V106</f>
        <v>0</v>
      </c>
      <c r="G105">
        <f>buff!W106</f>
        <v>0</v>
      </c>
      <c r="H105">
        <f>buff!X106</f>
        <v>0</v>
      </c>
      <c r="I105" t="str">
        <f>buff!AI106</f>
        <v/>
      </c>
      <c r="J105">
        <f>buff!AJ106</f>
        <v>0</v>
      </c>
      <c r="K105">
        <f>buff!AK106</f>
        <v>0</v>
      </c>
      <c r="L105">
        <f>buff!AL106</f>
        <v>0</v>
      </c>
      <c r="M105">
        <f>buff!AM106</f>
        <v>0</v>
      </c>
      <c r="N105">
        <f>buff!AN106</f>
        <v>0</v>
      </c>
      <c r="O105">
        <f>buff!AO106</f>
        <v>0</v>
      </c>
      <c r="P105">
        <f>buff!AP106</f>
        <v>0</v>
      </c>
      <c r="Q105">
        <f>buff!AQ106</f>
        <v>1</v>
      </c>
      <c r="R105">
        <f>buff!AR106</f>
        <v>0</v>
      </c>
      <c r="S105">
        <f>buff!AS106</f>
        <v>0</v>
      </c>
      <c r="T105">
        <f>buff!AT106</f>
        <v>0</v>
      </c>
      <c r="U105" t="str">
        <f>buff!AZ106</f>
        <v/>
      </c>
    </row>
    <row r="106" spans="1:21" x14ac:dyDescent="0.15">
      <c r="A106">
        <f>buff!Q107</f>
        <v>103</v>
      </c>
      <c r="B106" t="str">
        <f>buff!R107</f>
        <v>主动随机3体回血lv12</v>
      </c>
      <c r="C106" t="str">
        <f>buff!S107</f>
        <v>主动随机3体回血lv12</v>
      </c>
      <c r="D106">
        <f>VLOOKUP(buff!T107,对应表!V:W,2,FALSE)</f>
        <v>1</v>
      </c>
      <c r="E106">
        <f>buff!U107</f>
        <v>1553</v>
      </c>
      <c r="F106">
        <f>buff!V107</f>
        <v>0</v>
      </c>
      <c r="G106">
        <f>buff!W107</f>
        <v>0</v>
      </c>
      <c r="H106">
        <f>buff!X107</f>
        <v>0</v>
      </c>
      <c r="I106" t="str">
        <f>buff!AI107</f>
        <v/>
      </c>
      <c r="J106">
        <f>buff!AJ107</f>
        <v>0</v>
      </c>
      <c r="K106">
        <f>buff!AK107</f>
        <v>0</v>
      </c>
      <c r="L106">
        <f>buff!AL107</f>
        <v>0</v>
      </c>
      <c r="M106">
        <f>buff!AM107</f>
        <v>0</v>
      </c>
      <c r="N106">
        <f>buff!AN107</f>
        <v>0</v>
      </c>
      <c r="O106">
        <f>buff!AO107</f>
        <v>0</v>
      </c>
      <c r="P106">
        <f>buff!AP107</f>
        <v>0</v>
      </c>
      <c r="Q106">
        <f>buff!AQ107</f>
        <v>1</v>
      </c>
      <c r="R106">
        <f>buff!AR107</f>
        <v>0</v>
      </c>
      <c r="S106">
        <f>buff!AS107</f>
        <v>0</v>
      </c>
      <c r="T106">
        <f>buff!AT107</f>
        <v>0</v>
      </c>
      <c r="U106" t="str">
        <f>buff!AZ107</f>
        <v/>
      </c>
    </row>
    <row r="107" spans="1:21" x14ac:dyDescent="0.15">
      <c r="A107">
        <f>buff!Q108</f>
        <v>104</v>
      </c>
      <c r="B107" t="str">
        <f>buff!R108</f>
        <v>主动随机3体回血lv13</v>
      </c>
      <c r="C107" t="str">
        <f>buff!S108</f>
        <v>主动随机3体回血lv13</v>
      </c>
      <c r="D107">
        <f>VLOOKUP(buff!T108,对应表!V:W,2,FALSE)</f>
        <v>1</v>
      </c>
      <c r="E107">
        <f>buff!U108</f>
        <v>1912</v>
      </c>
      <c r="F107">
        <f>buff!V108</f>
        <v>0</v>
      </c>
      <c r="G107">
        <f>buff!W108</f>
        <v>0</v>
      </c>
      <c r="H107">
        <f>buff!X108</f>
        <v>0</v>
      </c>
      <c r="I107" t="str">
        <f>buff!AI108</f>
        <v/>
      </c>
      <c r="J107">
        <f>buff!AJ108</f>
        <v>0</v>
      </c>
      <c r="K107">
        <f>buff!AK108</f>
        <v>0</v>
      </c>
      <c r="L107">
        <f>buff!AL108</f>
        <v>0</v>
      </c>
      <c r="M107">
        <f>buff!AM108</f>
        <v>0</v>
      </c>
      <c r="N107">
        <f>buff!AN108</f>
        <v>0</v>
      </c>
      <c r="O107">
        <f>buff!AO108</f>
        <v>0</v>
      </c>
      <c r="P107">
        <f>buff!AP108</f>
        <v>0</v>
      </c>
      <c r="Q107">
        <f>buff!AQ108</f>
        <v>1</v>
      </c>
      <c r="R107">
        <f>buff!AR108</f>
        <v>0</v>
      </c>
      <c r="S107">
        <f>buff!AS108</f>
        <v>0</v>
      </c>
      <c r="T107">
        <f>buff!AT108</f>
        <v>0</v>
      </c>
      <c r="U107" t="str">
        <f>buff!AZ108</f>
        <v/>
      </c>
    </row>
    <row r="108" spans="1:21" x14ac:dyDescent="0.15">
      <c r="A108">
        <f>buff!Q109</f>
        <v>105</v>
      </c>
      <c r="B108" t="str">
        <f>buff!R109</f>
        <v>主动随机3体回血lv14</v>
      </c>
      <c r="C108" t="str">
        <f>buff!S109</f>
        <v>主动随机3体回血lv14</v>
      </c>
      <c r="D108">
        <f>VLOOKUP(buff!T109,对应表!V:W,2,FALSE)</f>
        <v>1</v>
      </c>
      <c r="E108">
        <f>buff!U109</f>
        <v>2354</v>
      </c>
      <c r="F108">
        <f>buff!V109</f>
        <v>0</v>
      </c>
      <c r="G108">
        <f>buff!W109</f>
        <v>0</v>
      </c>
      <c r="H108">
        <f>buff!X109</f>
        <v>0</v>
      </c>
      <c r="I108" t="str">
        <f>buff!AI109</f>
        <v/>
      </c>
      <c r="J108">
        <f>buff!AJ109</f>
        <v>0</v>
      </c>
      <c r="K108">
        <f>buff!AK109</f>
        <v>0</v>
      </c>
      <c r="L108">
        <f>buff!AL109</f>
        <v>0</v>
      </c>
      <c r="M108">
        <f>buff!AM109</f>
        <v>0</v>
      </c>
      <c r="N108">
        <f>buff!AN109</f>
        <v>0</v>
      </c>
      <c r="O108">
        <f>buff!AO109</f>
        <v>0</v>
      </c>
      <c r="P108">
        <f>buff!AP109</f>
        <v>0</v>
      </c>
      <c r="Q108">
        <f>buff!AQ109</f>
        <v>1</v>
      </c>
      <c r="R108">
        <f>buff!AR109</f>
        <v>0</v>
      </c>
      <c r="S108">
        <f>buff!AS109</f>
        <v>0</v>
      </c>
      <c r="T108">
        <f>buff!AT109</f>
        <v>0</v>
      </c>
      <c r="U108" t="str">
        <f>buff!AZ109</f>
        <v/>
      </c>
    </row>
    <row r="109" spans="1:21" x14ac:dyDescent="0.15">
      <c r="A109">
        <f>buff!Q110</f>
        <v>106</v>
      </c>
      <c r="B109" t="str">
        <f>buff!R110</f>
        <v>主动随机3体回血lv15</v>
      </c>
      <c r="C109" t="str">
        <f>buff!S110</f>
        <v>主动随机3体回血lv15</v>
      </c>
      <c r="D109">
        <f>VLOOKUP(buff!T110,对应表!V:W,2,FALSE)</f>
        <v>1</v>
      </c>
      <c r="E109">
        <f>buff!U110</f>
        <v>2899</v>
      </c>
      <c r="F109">
        <f>buff!V110</f>
        <v>0</v>
      </c>
      <c r="G109">
        <f>buff!W110</f>
        <v>0</v>
      </c>
      <c r="H109">
        <f>buff!X110</f>
        <v>0</v>
      </c>
      <c r="I109" t="str">
        <f>buff!AI110</f>
        <v/>
      </c>
      <c r="J109">
        <f>buff!AJ110</f>
        <v>0</v>
      </c>
      <c r="K109">
        <f>buff!AK110</f>
        <v>0</v>
      </c>
      <c r="L109">
        <f>buff!AL110</f>
        <v>0</v>
      </c>
      <c r="M109">
        <f>buff!AM110</f>
        <v>0</v>
      </c>
      <c r="N109">
        <f>buff!AN110</f>
        <v>0</v>
      </c>
      <c r="O109">
        <f>buff!AO110</f>
        <v>0</v>
      </c>
      <c r="P109">
        <f>buff!AP110</f>
        <v>0</v>
      </c>
      <c r="Q109">
        <f>buff!AQ110</f>
        <v>1</v>
      </c>
      <c r="R109">
        <f>buff!AR110</f>
        <v>0</v>
      </c>
      <c r="S109">
        <f>buff!AS110</f>
        <v>0</v>
      </c>
      <c r="T109">
        <f>buff!AT110</f>
        <v>0</v>
      </c>
      <c r="U109" t="str">
        <f>buff!AZ110</f>
        <v/>
      </c>
    </row>
    <row r="110" spans="1:21" x14ac:dyDescent="0.15">
      <c r="A110">
        <f>buff!Q111</f>
        <v>107</v>
      </c>
      <c r="B110" t="str">
        <f>buff!R111</f>
        <v>主动随机3体回血lv16</v>
      </c>
      <c r="C110" t="str">
        <f>buff!S111</f>
        <v>主动随机3体回血lv16</v>
      </c>
      <c r="D110">
        <f>VLOOKUP(buff!T111,对应表!V:W,2,FALSE)</f>
        <v>1</v>
      </c>
      <c r="E110">
        <f>buff!U111</f>
        <v>3569</v>
      </c>
      <c r="F110">
        <f>buff!V111</f>
        <v>0</v>
      </c>
      <c r="G110">
        <f>buff!W111</f>
        <v>0</v>
      </c>
      <c r="H110">
        <f>buff!X111</f>
        <v>0</v>
      </c>
      <c r="I110" t="str">
        <f>buff!AI111</f>
        <v/>
      </c>
      <c r="J110">
        <f>buff!AJ111</f>
        <v>0</v>
      </c>
      <c r="K110">
        <f>buff!AK111</f>
        <v>0</v>
      </c>
      <c r="L110">
        <f>buff!AL111</f>
        <v>0</v>
      </c>
      <c r="M110">
        <f>buff!AM111</f>
        <v>0</v>
      </c>
      <c r="N110">
        <f>buff!AN111</f>
        <v>0</v>
      </c>
      <c r="O110">
        <f>buff!AO111</f>
        <v>0</v>
      </c>
      <c r="P110">
        <f>buff!AP111</f>
        <v>0</v>
      </c>
      <c r="Q110">
        <f>buff!AQ111</f>
        <v>1</v>
      </c>
      <c r="R110">
        <f>buff!AR111</f>
        <v>0</v>
      </c>
      <c r="S110">
        <f>buff!AS111</f>
        <v>0</v>
      </c>
      <c r="T110">
        <f>buff!AT111</f>
        <v>0</v>
      </c>
      <c r="U110" t="str">
        <f>buff!AZ111</f>
        <v/>
      </c>
    </row>
    <row r="111" spans="1:21" x14ac:dyDescent="0.15">
      <c r="A111">
        <f>buff!Q112</f>
        <v>108</v>
      </c>
      <c r="B111" t="str">
        <f>buff!R112</f>
        <v>主动随机3体回血lv17</v>
      </c>
      <c r="C111" t="str">
        <f>buff!S112</f>
        <v>主动随机3体回血lv17</v>
      </c>
      <c r="D111">
        <f>VLOOKUP(buff!T112,对应表!V:W,2,FALSE)</f>
        <v>1</v>
      </c>
      <c r="E111">
        <f>buff!U112</f>
        <v>4395</v>
      </c>
      <c r="F111">
        <f>buff!V112</f>
        <v>0</v>
      </c>
      <c r="G111">
        <f>buff!W112</f>
        <v>0</v>
      </c>
      <c r="H111">
        <f>buff!X112</f>
        <v>0</v>
      </c>
      <c r="I111" t="str">
        <f>buff!AI112</f>
        <v/>
      </c>
      <c r="J111">
        <f>buff!AJ112</f>
        <v>0</v>
      </c>
      <c r="K111">
        <f>buff!AK112</f>
        <v>0</v>
      </c>
      <c r="L111">
        <f>buff!AL112</f>
        <v>0</v>
      </c>
      <c r="M111">
        <f>buff!AM112</f>
        <v>0</v>
      </c>
      <c r="N111">
        <f>buff!AN112</f>
        <v>0</v>
      </c>
      <c r="O111">
        <f>buff!AO112</f>
        <v>0</v>
      </c>
      <c r="P111">
        <f>buff!AP112</f>
        <v>0</v>
      </c>
      <c r="Q111">
        <f>buff!AQ112</f>
        <v>1</v>
      </c>
      <c r="R111">
        <f>buff!AR112</f>
        <v>0</v>
      </c>
      <c r="S111">
        <f>buff!AS112</f>
        <v>0</v>
      </c>
      <c r="T111">
        <f>buff!AT112</f>
        <v>0</v>
      </c>
      <c r="U111" t="str">
        <f>buff!AZ112</f>
        <v/>
      </c>
    </row>
    <row r="112" spans="1:21" x14ac:dyDescent="0.15">
      <c r="A112">
        <f>buff!Q113</f>
        <v>109</v>
      </c>
      <c r="B112" t="str">
        <f>buff!R113</f>
        <v>主动随机3体回血lv18</v>
      </c>
      <c r="C112" t="str">
        <f>buff!S113</f>
        <v>主动随机3体回血lv18</v>
      </c>
      <c r="D112">
        <f>VLOOKUP(buff!T113,对应表!V:W,2,FALSE)</f>
        <v>1</v>
      </c>
      <c r="E112">
        <f>buff!U113</f>
        <v>5411</v>
      </c>
      <c r="F112">
        <f>buff!V113</f>
        <v>0</v>
      </c>
      <c r="G112">
        <f>buff!W113</f>
        <v>0</v>
      </c>
      <c r="H112">
        <f>buff!X113</f>
        <v>0</v>
      </c>
      <c r="I112" t="str">
        <f>buff!AI113</f>
        <v/>
      </c>
      <c r="J112">
        <f>buff!AJ113</f>
        <v>0</v>
      </c>
      <c r="K112">
        <f>buff!AK113</f>
        <v>0</v>
      </c>
      <c r="L112">
        <f>buff!AL113</f>
        <v>0</v>
      </c>
      <c r="M112">
        <f>buff!AM113</f>
        <v>0</v>
      </c>
      <c r="N112">
        <f>buff!AN113</f>
        <v>0</v>
      </c>
      <c r="O112">
        <f>buff!AO113</f>
        <v>0</v>
      </c>
      <c r="P112">
        <f>buff!AP113</f>
        <v>0</v>
      </c>
      <c r="Q112">
        <f>buff!AQ113</f>
        <v>1</v>
      </c>
      <c r="R112">
        <f>buff!AR113</f>
        <v>0</v>
      </c>
      <c r="S112">
        <f>buff!AS113</f>
        <v>0</v>
      </c>
      <c r="T112">
        <f>buff!AT113</f>
        <v>0</v>
      </c>
      <c r="U112" t="str">
        <f>buff!AZ113</f>
        <v/>
      </c>
    </row>
    <row r="113" spans="1:21" x14ac:dyDescent="0.15">
      <c r="A113">
        <f>buff!Q114</f>
        <v>110</v>
      </c>
      <c r="B113" t="str">
        <f>buff!R114</f>
        <v>主动随机3体回血lv19</v>
      </c>
      <c r="C113" t="str">
        <f>buff!S114</f>
        <v>主动随机3体回血lv19</v>
      </c>
      <c r="D113">
        <f>VLOOKUP(buff!T114,对应表!V:W,2,FALSE)</f>
        <v>1</v>
      </c>
      <c r="E113">
        <f>buff!U114</f>
        <v>6663</v>
      </c>
      <c r="F113">
        <f>buff!V114</f>
        <v>0</v>
      </c>
      <c r="G113">
        <f>buff!W114</f>
        <v>0</v>
      </c>
      <c r="H113">
        <f>buff!X114</f>
        <v>0</v>
      </c>
      <c r="I113" t="str">
        <f>buff!AI114</f>
        <v/>
      </c>
      <c r="J113">
        <f>buff!AJ114</f>
        <v>0</v>
      </c>
      <c r="K113">
        <f>buff!AK114</f>
        <v>0</v>
      </c>
      <c r="L113">
        <f>buff!AL114</f>
        <v>0</v>
      </c>
      <c r="M113">
        <f>buff!AM114</f>
        <v>0</v>
      </c>
      <c r="N113">
        <f>buff!AN114</f>
        <v>0</v>
      </c>
      <c r="O113">
        <f>buff!AO114</f>
        <v>0</v>
      </c>
      <c r="P113">
        <f>buff!AP114</f>
        <v>0</v>
      </c>
      <c r="Q113">
        <f>buff!AQ114</f>
        <v>1</v>
      </c>
      <c r="R113">
        <f>buff!AR114</f>
        <v>0</v>
      </c>
      <c r="S113">
        <f>buff!AS114</f>
        <v>0</v>
      </c>
      <c r="T113">
        <f>buff!AT114</f>
        <v>0</v>
      </c>
      <c r="U113" t="str">
        <f>buff!AZ114</f>
        <v/>
      </c>
    </row>
    <row r="114" spans="1:21" x14ac:dyDescent="0.15">
      <c r="A114">
        <f>buff!Q115</f>
        <v>111</v>
      </c>
      <c r="B114" t="str">
        <f>buff!R115</f>
        <v>主动随机3体回血lv20</v>
      </c>
      <c r="C114" t="str">
        <f>buff!S115</f>
        <v>主动随机3体回血lv20</v>
      </c>
      <c r="D114">
        <f>VLOOKUP(buff!T115,对应表!V:W,2,FALSE)</f>
        <v>1</v>
      </c>
      <c r="E114">
        <f>buff!U115</f>
        <v>8204</v>
      </c>
      <c r="F114">
        <f>buff!V115</f>
        <v>0</v>
      </c>
      <c r="G114">
        <f>buff!W115</f>
        <v>0</v>
      </c>
      <c r="H114">
        <f>buff!X115</f>
        <v>0</v>
      </c>
      <c r="I114" t="str">
        <f>buff!AI115</f>
        <v/>
      </c>
      <c r="J114">
        <f>buff!AJ115</f>
        <v>0</v>
      </c>
      <c r="K114">
        <f>buff!AK115</f>
        <v>0</v>
      </c>
      <c r="L114">
        <f>buff!AL115</f>
        <v>0</v>
      </c>
      <c r="M114">
        <f>buff!AM115</f>
        <v>0</v>
      </c>
      <c r="N114">
        <f>buff!AN115</f>
        <v>0</v>
      </c>
      <c r="O114">
        <f>buff!AO115</f>
        <v>0</v>
      </c>
      <c r="P114">
        <f>buff!AP115</f>
        <v>0</v>
      </c>
      <c r="Q114">
        <f>buff!AQ115</f>
        <v>1</v>
      </c>
      <c r="R114">
        <f>buff!AR115</f>
        <v>0</v>
      </c>
      <c r="S114">
        <f>buff!AS115</f>
        <v>0</v>
      </c>
      <c r="T114">
        <f>buff!AT115</f>
        <v>0</v>
      </c>
      <c r="U114" t="str">
        <f>buff!AZ115</f>
        <v/>
      </c>
    </row>
    <row r="115" spans="1:21" x14ac:dyDescent="0.15">
      <c r="A115">
        <f>buff!Q116</f>
        <v>112</v>
      </c>
      <c r="B115" t="str">
        <f>buff!R116</f>
        <v>主动每回合回血0.05</v>
      </c>
      <c r="C115" t="str">
        <f>buff!S116</f>
        <v>主动每回合回血0.05</v>
      </c>
      <c r="D115">
        <f>VLOOKUP(buff!T116,对应表!V:W,2,FALSE)</f>
        <v>1</v>
      </c>
      <c r="E115">
        <f>buff!U116</f>
        <v>0</v>
      </c>
      <c r="F115">
        <f>buff!V116</f>
        <v>5</v>
      </c>
      <c r="G115">
        <f>buff!W116</f>
        <v>0</v>
      </c>
      <c r="H115">
        <f>buff!X116</f>
        <v>0</v>
      </c>
      <c r="I115" t="str">
        <f>buff!AI116</f>
        <v/>
      </c>
      <c r="J115">
        <f>buff!AJ116</f>
        <v>0</v>
      </c>
      <c r="K115">
        <f>buff!AK116</f>
        <v>0</v>
      </c>
      <c r="L115">
        <f>buff!AL116</f>
        <v>0</v>
      </c>
      <c r="M115">
        <f>buff!AM116</f>
        <v>0</v>
      </c>
      <c r="N115">
        <f>buff!AN116</f>
        <v>0</v>
      </c>
      <c r="O115">
        <f>buff!AO116</f>
        <v>0</v>
      </c>
      <c r="P115">
        <f>buff!AP116</f>
        <v>0</v>
      </c>
      <c r="Q115">
        <f>buff!AQ116</f>
        <v>0</v>
      </c>
      <c r="R115">
        <f>buff!AR116</f>
        <v>3</v>
      </c>
      <c r="S115">
        <f>buff!AS116</f>
        <v>0</v>
      </c>
      <c r="T115">
        <f>buff!AT116</f>
        <v>0</v>
      </c>
      <c r="U115" t="str">
        <f>buff!AZ116</f>
        <v/>
      </c>
    </row>
    <row r="116" spans="1:21" x14ac:dyDescent="0.15">
      <c r="A116">
        <f>buff!Q117</f>
        <v>113</v>
      </c>
      <c r="B116" t="str">
        <f>buff!R117</f>
        <v>主动减防lv1</v>
      </c>
      <c r="C116" t="str">
        <f>buff!S117</f>
        <v>主动减防lv1</v>
      </c>
      <c r="D116">
        <f>VLOOKUP(buff!T117,对应表!V:W,2,FALSE)</f>
        <v>1</v>
      </c>
      <c r="E116">
        <f>buff!U117</f>
        <v>0</v>
      </c>
      <c r="F116">
        <f>buff!V117</f>
        <v>0</v>
      </c>
      <c r="G116">
        <f>buff!W117</f>
        <v>0</v>
      </c>
      <c r="H116">
        <f>buff!X117</f>
        <v>0</v>
      </c>
      <c r="I116" t="str">
        <f>buff!AI117</f>
        <v>DEF:-76</v>
      </c>
      <c r="J116">
        <f>buff!AJ117</f>
        <v>0</v>
      </c>
      <c r="K116">
        <f>buff!AK117</f>
        <v>0</v>
      </c>
      <c r="L116">
        <f>buff!AL117</f>
        <v>0</v>
      </c>
      <c r="M116">
        <f>buff!AM117</f>
        <v>0</v>
      </c>
      <c r="N116">
        <f>buff!AN117</f>
        <v>0</v>
      </c>
      <c r="O116">
        <f>buff!AO117</f>
        <v>0</v>
      </c>
      <c r="P116">
        <f>buff!AP117</f>
        <v>0</v>
      </c>
      <c r="Q116">
        <f>buff!AQ117</f>
        <v>0</v>
      </c>
      <c r="R116">
        <f>buff!AR117</f>
        <v>3</v>
      </c>
      <c r="S116">
        <f>buff!AS117</f>
        <v>0</v>
      </c>
      <c r="T116">
        <f>buff!AT117</f>
        <v>0</v>
      </c>
      <c r="U116" t="str">
        <f>buff!AZ117</f>
        <v/>
      </c>
    </row>
    <row r="117" spans="1:21" x14ac:dyDescent="0.15">
      <c r="A117">
        <f>buff!Q118</f>
        <v>114</v>
      </c>
      <c r="B117" t="str">
        <f>buff!R118</f>
        <v>主动减防lv2</v>
      </c>
      <c r="C117" t="str">
        <f>buff!S118</f>
        <v>主动减防lv2</v>
      </c>
      <c r="D117">
        <f>VLOOKUP(buff!T118,对应表!V:W,2,FALSE)</f>
        <v>1</v>
      </c>
      <c r="E117">
        <f>buff!U118</f>
        <v>0</v>
      </c>
      <c r="F117">
        <f>buff!V118</f>
        <v>0</v>
      </c>
      <c r="G117">
        <f>buff!W118</f>
        <v>0</v>
      </c>
      <c r="H117">
        <f>buff!X118</f>
        <v>0</v>
      </c>
      <c r="I117" t="str">
        <f>buff!AI118</f>
        <v>DEF:-112</v>
      </c>
      <c r="J117">
        <f>buff!AJ118</f>
        <v>0</v>
      </c>
      <c r="K117">
        <f>buff!AK118</f>
        <v>0</v>
      </c>
      <c r="L117">
        <f>buff!AL118</f>
        <v>0</v>
      </c>
      <c r="M117">
        <f>buff!AM118</f>
        <v>0</v>
      </c>
      <c r="N117">
        <f>buff!AN118</f>
        <v>0</v>
      </c>
      <c r="O117">
        <f>buff!AO118</f>
        <v>0</v>
      </c>
      <c r="P117">
        <f>buff!AP118</f>
        <v>0</v>
      </c>
      <c r="Q117">
        <f>buff!AQ118</f>
        <v>0</v>
      </c>
      <c r="R117">
        <f>buff!AR118</f>
        <v>3</v>
      </c>
      <c r="S117">
        <f>buff!AS118</f>
        <v>0</v>
      </c>
      <c r="T117">
        <f>buff!AT118</f>
        <v>0</v>
      </c>
      <c r="U117" t="str">
        <f>buff!AZ118</f>
        <v/>
      </c>
    </row>
    <row r="118" spans="1:21" x14ac:dyDescent="0.15">
      <c r="A118">
        <f>buff!Q119</f>
        <v>115</v>
      </c>
      <c r="B118" t="str">
        <f>buff!R119</f>
        <v>主动减防lv3</v>
      </c>
      <c r="C118" t="str">
        <f>buff!S119</f>
        <v>主动减防lv3</v>
      </c>
      <c r="D118">
        <f>VLOOKUP(buff!T119,对应表!V:W,2,FALSE)</f>
        <v>1</v>
      </c>
      <c r="E118">
        <f>buff!U119</f>
        <v>0</v>
      </c>
      <c r="F118">
        <f>buff!V119</f>
        <v>0</v>
      </c>
      <c r="G118">
        <f>buff!W119</f>
        <v>0</v>
      </c>
      <c r="H118">
        <f>buff!X119</f>
        <v>0</v>
      </c>
      <c r="I118" t="str">
        <f>buff!AI119</f>
        <v>DEF:-148</v>
      </c>
      <c r="J118">
        <f>buff!AJ119</f>
        <v>0</v>
      </c>
      <c r="K118">
        <f>buff!AK119</f>
        <v>0</v>
      </c>
      <c r="L118">
        <f>buff!AL119</f>
        <v>0</v>
      </c>
      <c r="M118">
        <f>buff!AM119</f>
        <v>0</v>
      </c>
      <c r="N118">
        <f>buff!AN119</f>
        <v>0</v>
      </c>
      <c r="O118">
        <f>buff!AO119</f>
        <v>0</v>
      </c>
      <c r="P118">
        <f>buff!AP119</f>
        <v>0</v>
      </c>
      <c r="Q118">
        <f>buff!AQ119</f>
        <v>0</v>
      </c>
      <c r="R118">
        <f>buff!AR119</f>
        <v>3</v>
      </c>
      <c r="S118">
        <f>buff!AS119</f>
        <v>0</v>
      </c>
      <c r="T118">
        <f>buff!AT119</f>
        <v>0</v>
      </c>
      <c r="U118" t="str">
        <f>buff!AZ119</f>
        <v/>
      </c>
    </row>
    <row r="119" spans="1:21" x14ac:dyDescent="0.15">
      <c r="A119">
        <f>buff!Q120</f>
        <v>116</v>
      </c>
      <c r="B119" t="str">
        <f>buff!R120</f>
        <v>主动减防lv4</v>
      </c>
      <c r="C119" t="str">
        <f>buff!S120</f>
        <v>主动减防lv4</v>
      </c>
      <c r="D119">
        <f>VLOOKUP(buff!T120,对应表!V:W,2,FALSE)</f>
        <v>1</v>
      </c>
      <c r="E119">
        <f>buff!U120</f>
        <v>0</v>
      </c>
      <c r="F119">
        <f>buff!V120</f>
        <v>0</v>
      </c>
      <c r="G119">
        <f>buff!W120</f>
        <v>0</v>
      </c>
      <c r="H119">
        <f>buff!X120</f>
        <v>0</v>
      </c>
      <c r="I119" t="str">
        <f>buff!AI120</f>
        <v>DEF:-184</v>
      </c>
      <c r="J119">
        <f>buff!AJ120</f>
        <v>0</v>
      </c>
      <c r="K119">
        <f>buff!AK120</f>
        <v>0</v>
      </c>
      <c r="L119">
        <f>buff!AL120</f>
        <v>0</v>
      </c>
      <c r="M119">
        <f>buff!AM120</f>
        <v>0</v>
      </c>
      <c r="N119">
        <f>buff!AN120</f>
        <v>0</v>
      </c>
      <c r="O119">
        <f>buff!AO120</f>
        <v>0</v>
      </c>
      <c r="P119">
        <f>buff!AP120</f>
        <v>0</v>
      </c>
      <c r="Q119">
        <f>buff!AQ120</f>
        <v>0</v>
      </c>
      <c r="R119">
        <f>buff!AR120</f>
        <v>3</v>
      </c>
      <c r="S119">
        <f>buff!AS120</f>
        <v>0</v>
      </c>
      <c r="T119">
        <f>buff!AT120</f>
        <v>0</v>
      </c>
      <c r="U119" t="str">
        <f>buff!AZ120</f>
        <v/>
      </c>
    </row>
    <row r="120" spans="1:21" x14ac:dyDescent="0.15">
      <c r="A120">
        <f>buff!Q121</f>
        <v>117</v>
      </c>
      <c r="B120" t="str">
        <f>buff!R121</f>
        <v>主动减防lv5</v>
      </c>
      <c r="C120" t="str">
        <f>buff!S121</f>
        <v>主动减防lv5</v>
      </c>
      <c r="D120">
        <f>VLOOKUP(buff!T121,对应表!V:W,2,FALSE)</f>
        <v>1</v>
      </c>
      <c r="E120">
        <f>buff!U121</f>
        <v>0</v>
      </c>
      <c r="F120">
        <f>buff!V121</f>
        <v>0</v>
      </c>
      <c r="G120">
        <f>buff!W121</f>
        <v>0</v>
      </c>
      <c r="H120">
        <f>buff!X121</f>
        <v>0</v>
      </c>
      <c r="I120" t="str">
        <f>buff!AI121</f>
        <v>DEF:-227</v>
      </c>
      <c r="J120">
        <f>buff!AJ121</f>
        <v>0</v>
      </c>
      <c r="K120">
        <f>buff!AK121</f>
        <v>0</v>
      </c>
      <c r="L120">
        <f>buff!AL121</f>
        <v>0</v>
      </c>
      <c r="M120">
        <f>buff!AM121</f>
        <v>0</v>
      </c>
      <c r="N120">
        <f>buff!AN121</f>
        <v>0</v>
      </c>
      <c r="O120">
        <f>buff!AO121</f>
        <v>0</v>
      </c>
      <c r="P120">
        <f>buff!AP121</f>
        <v>0</v>
      </c>
      <c r="Q120">
        <f>buff!AQ121</f>
        <v>0</v>
      </c>
      <c r="R120">
        <f>buff!AR121</f>
        <v>3</v>
      </c>
      <c r="S120">
        <f>buff!AS121</f>
        <v>0</v>
      </c>
      <c r="T120">
        <f>buff!AT121</f>
        <v>0</v>
      </c>
      <c r="U120" t="str">
        <f>buff!AZ121</f>
        <v/>
      </c>
    </row>
    <row r="121" spans="1:21" x14ac:dyDescent="0.15">
      <c r="A121">
        <f>buff!Q122</f>
        <v>118</v>
      </c>
      <c r="B121" t="str">
        <f>buff!R122</f>
        <v>主动减防lv6</v>
      </c>
      <c r="C121" t="str">
        <f>buff!S122</f>
        <v>主动减防lv6</v>
      </c>
      <c r="D121">
        <f>VLOOKUP(buff!T122,对应表!V:W,2,FALSE)</f>
        <v>1</v>
      </c>
      <c r="E121">
        <f>buff!U122</f>
        <v>0</v>
      </c>
      <c r="F121">
        <f>buff!V122</f>
        <v>0</v>
      </c>
      <c r="G121">
        <f>buff!W122</f>
        <v>0</v>
      </c>
      <c r="H121">
        <f>buff!X122</f>
        <v>0</v>
      </c>
      <c r="I121" t="str">
        <f>buff!AI122</f>
        <v>DEF:-279</v>
      </c>
      <c r="J121">
        <f>buff!AJ122</f>
        <v>0</v>
      </c>
      <c r="K121">
        <f>buff!AK122</f>
        <v>0</v>
      </c>
      <c r="L121">
        <f>buff!AL122</f>
        <v>0</v>
      </c>
      <c r="M121">
        <f>buff!AM122</f>
        <v>0</v>
      </c>
      <c r="N121">
        <f>buff!AN122</f>
        <v>0</v>
      </c>
      <c r="O121">
        <f>buff!AO122</f>
        <v>0</v>
      </c>
      <c r="P121">
        <f>buff!AP122</f>
        <v>0</v>
      </c>
      <c r="Q121">
        <f>buff!AQ122</f>
        <v>0</v>
      </c>
      <c r="R121">
        <f>buff!AR122</f>
        <v>3</v>
      </c>
      <c r="S121">
        <f>buff!AS122</f>
        <v>0</v>
      </c>
      <c r="T121">
        <f>buff!AT122</f>
        <v>0</v>
      </c>
      <c r="U121" t="str">
        <f>buff!AZ122</f>
        <v/>
      </c>
    </row>
    <row r="122" spans="1:21" x14ac:dyDescent="0.15">
      <c r="A122">
        <f>buff!Q123</f>
        <v>119</v>
      </c>
      <c r="B122" t="str">
        <f>buff!R123</f>
        <v>主动减防lv7</v>
      </c>
      <c r="C122" t="str">
        <f>buff!S123</f>
        <v>主动减防lv7</v>
      </c>
      <c r="D122">
        <f>VLOOKUP(buff!T123,对应表!V:W,2,FALSE)</f>
        <v>1</v>
      </c>
      <c r="E122">
        <f>buff!U123</f>
        <v>0</v>
      </c>
      <c r="F122">
        <f>buff!V123</f>
        <v>0</v>
      </c>
      <c r="G122">
        <f>buff!W123</f>
        <v>0</v>
      </c>
      <c r="H122">
        <f>buff!X123</f>
        <v>0</v>
      </c>
      <c r="I122" t="str">
        <f>buff!AI123</f>
        <v>DEF:-343</v>
      </c>
      <c r="J122">
        <f>buff!AJ123</f>
        <v>0</v>
      </c>
      <c r="K122">
        <f>buff!AK123</f>
        <v>0</v>
      </c>
      <c r="L122">
        <f>buff!AL123</f>
        <v>0</v>
      </c>
      <c r="M122">
        <f>buff!AM123</f>
        <v>0</v>
      </c>
      <c r="N122">
        <f>buff!AN123</f>
        <v>0</v>
      </c>
      <c r="O122">
        <f>buff!AO123</f>
        <v>0</v>
      </c>
      <c r="P122">
        <f>buff!AP123</f>
        <v>0</v>
      </c>
      <c r="Q122">
        <f>buff!AQ123</f>
        <v>0</v>
      </c>
      <c r="R122">
        <f>buff!AR123</f>
        <v>3</v>
      </c>
      <c r="S122">
        <f>buff!AS123</f>
        <v>0</v>
      </c>
      <c r="T122">
        <f>buff!AT123</f>
        <v>0</v>
      </c>
      <c r="U122" t="str">
        <f>buff!AZ123</f>
        <v/>
      </c>
    </row>
    <row r="123" spans="1:21" x14ac:dyDescent="0.15">
      <c r="A123">
        <f>buff!Q124</f>
        <v>120</v>
      </c>
      <c r="B123" t="str">
        <f>buff!R124</f>
        <v>主动减防lv8</v>
      </c>
      <c r="C123" t="str">
        <f>buff!S124</f>
        <v>主动减防lv8</v>
      </c>
      <c r="D123">
        <f>VLOOKUP(buff!T124,对应表!V:W,2,FALSE)</f>
        <v>1</v>
      </c>
      <c r="E123">
        <f>buff!U124</f>
        <v>0</v>
      </c>
      <c r="F123">
        <f>buff!V124</f>
        <v>0</v>
      </c>
      <c r="G123">
        <f>buff!W124</f>
        <v>0</v>
      </c>
      <c r="H123">
        <f>buff!X124</f>
        <v>0</v>
      </c>
      <c r="I123" t="str">
        <f>buff!AI124</f>
        <v>DEF:-423</v>
      </c>
      <c r="J123">
        <f>buff!AJ124</f>
        <v>0</v>
      </c>
      <c r="K123">
        <f>buff!AK124</f>
        <v>0</v>
      </c>
      <c r="L123">
        <f>buff!AL124</f>
        <v>0</v>
      </c>
      <c r="M123">
        <f>buff!AM124</f>
        <v>0</v>
      </c>
      <c r="N123">
        <f>buff!AN124</f>
        <v>0</v>
      </c>
      <c r="O123">
        <f>buff!AO124</f>
        <v>0</v>
      </c>
      <c r="P123">
        <f>buff!AP124</f>
        <v>0</v>
      </c>
      <c r="Q123">
        <f>buff!AQ124</f>
        <v>0</v>
      </c>
      <c r="R123">
        <f>buff!AR124</f>
        <v>3</v>
      </c>
      <c r="S123">
        <f>buff!AS124</f>
        <v>0</v>
      </c>
      <c r="T123">
        <f>buff!AT124</f>
        <v>0</v>
      </c>
      <c r="U123" t="str">
        <f>buff!AZ124</f>
        <v/>
      </c>
    </row>
    <row r="124" spans="1:21" x14ac:dyDescent="0.15">
      <c r="A124">
        <f>buff!Q125</f>
        <v>121</v>
      </c>
      <c r="B124" t="str">
        <f>buff!R125</f>
        <v>主动减防lv9</v>
      </c>
      <c r="C124" t="str">
        <f>buff!S125</f>
        <v>主动减防lv9</v>
      </c>
      <c r="D124">
        <f>VLOOKUP(buff!T125,对应表!V:W,2,FALSE)</f>
        <v>1</v>
      </c>
      <c r="E124">
        <f>buff!U125</f>
        <v>0</v>
      </c>
      <c r="F124">
        <f>buff!V125</f>
        <v>0</v>
      </c>
      <c r="G124">
        <f>buff!W125</f>
        <v>0</v>
      </c>
      <c r="H124">
        <f>buff!X125</f>
        <v>0</v>
      </c>
      <c r="I124" t="str">
        <f>buff!AI125</f>
        <v>DEF:-520</v>
      </c>
      <c r="J124">
        <f>buff!AJ125</f>
        <v>0</v>
      </c>
      <c r="K124">
        <f>buff!AK125</f>
        <v>0</v>
      </c>
      <c r="L124">
        <f>buff!AL125</f>
        <v>0</v>
      </c>
      <c r="M124">
        <f>buff!AM125</f>
        <v>0</v>
      </c>
      <c r="N124">
        <f>buff!AN125</f>
        <v>0</v>
      </c>
      <c r="O124">
        <f>buff!AO125</f>
        <v>0</v>
      </c>
      <c r="P124">
        <f>buff!AP125</f>
        <v>0</v>
      </c>
      <c r="Q124">
        <f>buff!AQ125</f>
        <v>0</v>
      </c>
      <c r="R124">
        <f>buff!AR125</f>
        <v>3</v>
      </c>
      <c r="S124">
        <f>buff!AS125</f>
        <v>0</v>
      </c>
      <c r="T124">
        <f>buff!AT125</f>
        <v>0</v>
      </c>
      <c r="U124" t="str">
        <f>buff!AZ125</f>
        <v/>
      </c>
    </row>
    <row r="125" spans="1:21" x14ac:dyDescent="0.15">
      <c r="A125">
        <f>buff!Q126</f>
        <v>122</v>
      </c>
      <c r="B125" t="str">
        <f>buff!R126</f>
        <v>主动减防lv10</v>
      </c>
      <c r="C125" t="str">
        <f>buff!S126</f>
        <v>主动减防lv10</v>
      </c>
      <c r="D125">
        <f>VLOOKUP(buff!T126,对应表!V:W,2,FALSE)</f>
        <v>1</v>
      </c>
      <c r="E125">
        <f>buff!U126</f>
        <v>0</v>
      </c>
      <c r="F125">
        <f>buff!V126</f>
        <v>0</v>
      </c>
      <c r="G125">
        <f>buff!W126</f>
        <v>0</v>
      </c>
      <c r="H125">
        <f>buff!X126</f>
        <v>0</v>
      </c>
      <c r="I125" t="str">
        <f>buff!AI126</f>
        <v>DEF:-641</v>
      </c>
      <c r="J125">
        <f>buff!AJ126</f>
        <v>0</v>
      </c>
      <c r="K125">
        <f>buff!AK126</f>
        <v>0</v>
      </c>
      <c r="L125">
        <f>buff!AL126</f>
        <v>0</v>
      </c>
      <c r="M125">
        <f>buff!AM126</f>
        <v>0</v>
      </c>
      <c r="N125">
        <f>buff!AN126</f>
        <v>0</v>
      </c>
      <c r="O125">
        <f>buff!AO126</f>
        <v>0</v>
      </c>
      <c r="P125">
        <f>buff!AP126</f>
        <v>0</v>
      </c>
      <c r="Q125">
        <f>buff!AQ126</f>
        <v>0</v>
      </c>
      <c r="R125">
        <f>buff!AR126</f>
        <v>3</v>
      </c>
      <c r="S125">
        <f>buff!AS126</f>
        <v>0</v>
      </c>
      <c r="T125">
        <f>buff!AT126</f>
        <v>0</v>
      </c>
      <c r="U125" t="str">
        <f>buff!AZ126</f>
        <v/>
      </c>
    </row>
    <row r="126" spans="1:21" x14ac:dyDescent="0.15">
      <c r="A126">
        <f>buff!Q127</f>
        <v>123</v>
      </c>
      <c r="B126" t="str">
        <f>buff!R127</f>
        <v>主动减防lv11</v>
      </c>
      <c r="C126" t="str">
        <f>buff!S127</f>
        <v>主动减防lv11</v>
      </c>
      <c r="D126">
        <f>VLOOKUP(buff!T127,对应表!V:W,2,FALSE)</f>
        <v>1</v>
      </c>
      <c r="E126">
        <f>buff!U127</f>
        <v>0</v>
      </c>
      <c r="F126">
        <f>buff!V127</f>
        <v>0</v>
      </c>
      <c r="G126">
        <f>buff!W127</f>
        <v>0</v>
      </c>
      <c r="H126">
        <f>buff!X127</f>
        <v>0</v>
      </c>
      <c r="I126" t="str">
        <f>buff!AI127</f>
        <v>DEF:-789</v>
      </c>
      <c r="J126">
        <f>buff!AJ127</f>
        <v>0</v>
      </c>
      <c r="K126">
        <f>buff!AK127</f>
        <v>0</v>
      </c>
      <c r="L126">
        <f>buff!AL127</f>
        <v>0</v>
      </c>
      <c r="M126">
        <f>buff!AM127</f>
        <v>0</v>
      </c>
      <c r="N126">
        <f>buff!AN127</f>
        <v>0</v>
      </c>
      <c r="O126">
        <f>buff!AO127</f>
        <v>0</v>
      </c>
      <c r="P126">
        <f>buff!AP127</f>
        <v>0</v>
      </c>
      <c r="Q126">
        <f>buff!AQ127</f>
        <v>0</v>
      </c>
      <c r="R126">
        <f>buff!AR127</f>
        <v>3</v>
      </c>
      <c r="S126">
        <f>buff!AS127</f>
        <v>0</v>
      </c>
      <c r="T126">
        <f>buff!AT127</f>
        <v>0</v>
      </c>
      <c r="U126" t="str">
        <f>buff!AZ127</f>
        <v/>
      </c>
    </row>
    <row r="127" spans="1:21" x14ac:dyDescent="0.15">
      <c r="A127">
        <f>buff!Q128</f>
        <v>124</v>
      </c>
      <c r="B127" t="str">
        <f>buff!R128</f>
        <v>主动减防lv12</v>
      </c>
      <c r="C127" t="str">
        <f>buff!S128</f>
        <v>主动减防lv12</v>
      </c>
      <c r="D127">
        <f>VLOOKUP(buff!T128,对应表!V:W,2,FALSE)</f>
        <v>1</v>
      </c>
      <c r="E127">
        <f>buff!U128</f>
        <v>0</v>
      </c>
      <c r="F127">
        <f>buff!V128</f>
        <v>0</v>
      </c>
      <c r="G127">
        <f>buff!W128</f>
        <v>0</v>
      </c>
      <c r="H127">
        <f>buff!X128</f>
        <v>0</v>
      </c>
      <c r="I127" t="str">
        <f>buff!AI128</f>
        <v>DEF:-971</v>
      </c>
      <c r="J127">
        <f>buff!AJ128</f>
        <v>0</v>
      </c>
      <c r="K127">
        <f>buff!AK128</f>
        <v>0</v>
      </c>
      <c r="L127">
        <f>buff!AL128</f>
        <v>0</v>
      </c>
      <c r="M127">
        <f>buff!AM128</f>
        <v>0</v>
      </c>
      <c r="N127">
        <f>buff!AN128</f>
        <v>0</v>
      </c>
      <c r="O127">
        <f>buff!AO128</f>
        <v>0</v>
      </c>
      <c r="P127">
        <f>buff!AP128</f>
        <v>0</v>
      </c>
      <c r="Q127">
        <f>buff!AQ128</f>
        <v>0</v>
      </c>
      <c r="R127">
        <f>buff!AR128</f>
        <v>3</v>
      </c>
      <c r="S127">
        <f>buff!AS128</f>
        <v>0</v>
      </c>
      <c r="T127">
        <f>buff!AT128</f>
        <v>0</v>
      </c>
      <c r="U127" t="str">
        <f>buff!AZ128</f>
        <v/>
      </c>
    </row>
    <row r="128" spans="1:21" x14ac:dyDescent="0.15">
      <c r="A128">
        <f>buff!Q129</f>
        <v>125</v>
      </c>
      <c r="B128" t="str">
        <f>buff!R129</f>
        <v>主动减防lv13</v>
      </c>
      <c r="C128" t="str">
        <f>buff!S129</f>
        <v>主动减防lv13</v>
      </c>
      <c r="D128">
        <f>VLOOKUP(buff!T129,对应表!V:W,2,FALSE)</f>
        <v>1</v>
      </c>
      <c r="E128">
        <f>buff!U129</f>
        <v>0</v>
      </c>
      <c r="F128">
        <f>buff!V129</f>
        <v>0</v>
      </c>
      <c r="G128">
        <f>buff!W129</f>
        <v>0</v>
      </c>
      <c r="H128">
        <f>buff!X129</f>
        <v>0</v>
      </c>
      <c r="I128" t="str">
        <f>buff!AI129</f>
        <v>DEF:-1196</v>
      </c>
      <c r="J128">
        <f>buff!AJ129</f>
        <v>0</v>
      </c>
      <c r="K128">
        <f>buff!AK129</f>
        <v>0</v>
      </c>
      <c r="L128">
        <f>buff!AL129</f>
        <v>0</v>
      </c>
      <c r="M128">
        <f>buff!AM129</f>
        <v>0</v>
      </c>
      <c r="N128">
        <f>buff!AN129</f>
        <v>0</v>
      </c>
      <c r="O128">
        <f>buff!AO129</f>
        <v>0</v>
      </c>
      <c r="P128">
        <f>buff!AP129</f>
        <v>0</v>
      </c>
      <c r="Q128">
        <f>buff!AQ129</f>
        <v>0</v>
      </c>
      <c r="R128">
        <f>buff!AR129</f>
        <v>3</v>
      </c>
      <c r="S128">
        <f>buff!AS129</f>
        <v>0</v>
      </c>
      <c r="T128">
        <f>buff!AT129</f>
        <v>0</v>
      </c>
      <c r="U128" t="str">
        <f>buff!AZ129</f>
        <v/>
      </c>
    </row>
    <row r="129" spans="1:21" x14ac:dyDescent="0.15">
      <c r="A129">
        <f>buff!Q130</f>
        <v>126</v>
      </c>
      <c r="B129" t="str">
        <f>buff!R130</f>
        <v>主动减防lv14</v>
      </c>
      <c r="C129" t="str">
        <f>buff!S130</f>
        <v>主动减防lv14</v>
      </c>
      <c r="D129">
        <f>VLOOKUP(buff!T130,对应表!V:W,2,FALSE)</f>
        <v>1</v>
      </c>
      <c r="E129">
        <f>buff!U130</f>
        <v>0</v>
      </c>
      <c r="F129">
        <f>buff!V130</f>
        <v>0</v>
      </c>
      <c r="G129">
        <f>buff!W130</f>
        <v>0</v>
      </c>
      <c r="H129">
        <f>buff!X130</f>
        <v>0</v>
      </c>
      <c r="I129" t="str">
        <f>buff!AI130</f>
        <v>DEF:-1472</v>
      </c>
      <c r="J129">
        <f>buff!AJ130</f>
        <v>0</v>
      </c>
      <c r="K129">
        <f>buff!AK130</f>
        <v>0</v>
      </c>
      <c r="L129">
        <f>buff!AL130</f>
        <v>0</v>
      </c>
      <c r="M129">
        <f>buff!AM130</f>
        <v>0</v>
      </c>
      <c r="N129">
        <f>buff!AN130</f>
        <v>0</v>
      </c>
      <c r="O129">
        <f>buff!AO130</f>
        <v>0</v>
      </c>
      <c r="P129">
        <f>buff!AP130</f>
        <v>0</v>
      </c>
      <c r="Q129">
        <f>buff!AQ130</f>
        <v>0</v>
      </c>
      <c r="R129">
        <f>buff!AR130</f>
        <v>3</v>
      </c>
      <c r="S129">
        <f>buff!AS130</f>
        <v>0</v>
      </c>
      <c r="T129">
        <f>buff!AT130</f>
        <v>0</v>
      </c>
      <c r="U129" t="str">
        <f>buff!AZ130</f>
        <v/>
      </c>
    </row>
    <row r="130" spans="1:21" x14ac:dyDescent="0.15">
      <c r="A130">
        <f>buff!Q131</f>
        <v>127</v>
      </c>
      <c r="B130" t="str">
        <f>buff!R131</f>
        <v>主动减防lv15</v>
      </c>
      <c r="C130" t="str">
        <f>buff!S131</f>
        <v>主动减防lv15</v>
      </c>
      <c r="D130">
        <f>VLOOKUP(buff!T131,对应表!V:W,2,FALSE)</f>
        <v>1</v>
      </c>
      <c r="E130">
        <f>buff!U131</f>
        <v>0</v>
      </c>
      <c r="F130">
        <f>buff!V131</f>
        <v>0</v>
      </c>
      <c r="G130">
        <f>buff!W131</f>
        <v>0</v>
      </c>
      <c r="H130">
        <f>buff!X131</f>
        <v>0</v>
      </c>
      <c r="I130" t="str">
        <f>buff!AI131</f>
        <v>DEF:-1813</v>
      </c>
      <c r="J130">
        <f>buff!AJ131</f>
        <v>0</v>
      </c>
      <c r="K130">
        <f>buff!AK131</f>
        <v>0</v>
      </c>
      <c r="L130">
        <f>buff!AL131</f>
        <v>0</v>
      </c>
      <c r="M130">
        <f>buff!AM131</f>
        <v>0</v>
      </c>
      <c r="N130">
        <f>buff!AN131</f>
        <v>0</v>
      </c>
      <c r="O130">
        <f>buff!AO131</f>
        <v>0</v>
      </c>
      <c r="P130">
        <f>buff!AP131</f>
        <v>0</v>
      </c>
      <c r="Q130">
        <f>buff!AQ131</f>
        <v>0</v>
      </c>
      <c r="R130">
        <f>buff!AR131</f>
        <v>3</v>
      </c>
      <c r="S130">
        <f>buff!AS131</f>
        <v>0</v>
      </c>
      <c r="T130">
        <f>buff!AT131</f>
        <v>0</v>
      </c>
      <c r="U130" t="str">
        <f>buff!AZ131</f>
        <v/>
      </c>
    </row>
    <row r="131" spans="1:21" x14ac:dyDescent="0.15">
      <c r="A131">
        <f>buff!Q132</f>
        <v>128</v>
      </c>
      <c r="B131" t="str">
        <f>buff!R132</f>
        <v>主动减防lv16</v>
      </c>
      <c r="C131" t="str">
        <f>buff!S132</f>
        <v>主动减防lv16</v>
      </c>
      <c r="D131">
        <f>VLOOKUP(buff!T132,对应表!V:W,2,FALSE)</f>
        <v>1</v>
      </c>
      <c r="E131">
        <f>buff!U132</f>
        <v>0</v>
      </c>
      <c r="F131">
        <f>buff!V132</f>
        <v>0</v>
      </c>
      <c r="G131">
        <f>buff!W132</f>
        <v>0</v>
      </c>
      <c r="H131">
        <f>buff!X132</f>
        <v>0</v>
      </c>
      <c r="I131" t="str">
        <f>buff!AI132</f>
        <v>DEF:-2232</v>
      </c>
      <c r="J131">
        <f>buff!AJ132</f>
        <v>0</v>
      </c>
      <c r="K131">
        <f>buff!AK132</f>
        <v>0</v>
      </c>
      <c r="L131">
        <f>buff!AL132</f>
        <v>0</v>
      </c>
      <c r="M131">
        <f>buff!AM132</f>
        <v>0</v>
      </c>
      <c r="N131">
        <f>buff!AN132</f>
        <v>0</v>
      </c>
      <c r="O131">
        <f>buff!AO132</f>
        <v>0</v>
      </c>
      <c r="P131">
        <f>buff!AP132</f>
        <v>0</v>
      </c>
      <c r="Q131">
        <f>buff!AQ132</f>
        <v>0</v>
      </c>
      <c r="R131">
        <f>buff!AR132</f>
        <v>3</v>
      </c>
      <c r="S131">
        <f>buff!AS132</f>
        <v>0</v>
      </c>
      <c r="T131">
        <f>buff!AT132</f>
        <v>0</v>
      </c>
      <c r="U131" t="str">
        <f>buff!AZ132</f>
        <v/>
      </c>
    </row>
    <row r="132" spans="1:21" x14ac:dyDescent="0.15">
      <c r="A132">
        <f>buff!Q133</f>
        <v>129</v>
      </c>
      <c r="B132" t="str">
        <f>buff!R133</f>
        <v>主动减防lv17</v>
      </c>
      <c r="C132" t="str">
        <f>buff!S133</f>
        <v>主动减防lv17</v>
      </c>
      <c r="D132">
        <f>VLOOKUP(buff!T133,对应表!V:W,2,FALSE)</f>
        <v>1</v>
      </c>
      <c r="E132">
        <f>buff!U133</f>
        <v>0</v>
      </c>
      <c r="F132">
        <f>buff!V133</f>
        <v>0</v>
      </c>
      <c r="G132">
        <f>buff!W133</f>
        <v>0</v>
      </c>
      <c r="H132">
        <f>buff!X133</f>
        <v>0</v>
      </c>
      <c r="I132" t="str">
        <f>buff!AI133</f>
        <v>DEF:-2748</v>
      </c>
      <c r="J132">
        <f>buff!AJ133</f>
        <v>0</v>
      </c>
      <c r="K132">
        <f>buff!AK133</f>
        <v>0</v>
      </c>
      <c r="L132">
        <f>buff!AL133</f>
        <v>0</v>
      </c>
      <c r="M132">
        <f>buff!AM133</f>
        <v>0</v>
      </c>
      <c r="N132">
        <f>buff!AN133</f>
        <v>0</v>
      </c>
      <c r="O132">
        <f>buff!AO133</f>
        <v>0</v>
      </c>
      <c r="P132">
        <f>buff!AP133</f>
        <v>0</v>
      </c>
      <c r="Q132">
        <f>buff!AQ133</f>
        <v>0</v>
      </c>
      <c r="R132">
        <f>buff!AR133</f>
        <v>3</v>
      </c>
      <c r="S132">
        <f>buff!AS133</f>
        <v>0</v>
      </c>
      <c r="T132">
        <f>buff!AT133</f>
        <v>0</v>
      </c>
      <c r="U132" t="str">
        <f>buff!AZ133</f>
        <v/>
      </c>
    </row>
    <row r="133" spans="1:21" x14ac:dyDescent="0.15">
      <c r="A133">
        <f>buff!Q134</f>
        <v>130</v>
      </c>
      <c r="B133" t="str">
        <f>buff!R134</f>
        <v>主动减防lv18</v>
      </c>
      <c r="C133" t="str">
        <f>buff!S134</f>
        <v>主动减防lv18</v>
      </c>
      <c r="D133">
        <f>VLOOKUP(buff!T134,对应表!V:W,2,FALSE)</f>
        <v>1</v>
      </c>
      <c r="E133">
        <f>buff!U134</f>
        <v>0</v>
      </c>
      <c r="F133">
        <f>buff!V134</f>
        <v>0</v>
      </c>
      <c r="G133">
        <f>buff!W134</f>
        <v>0</v>
      </c>
      <c r="H133">
        <f>buff!X134</f>
        <v>0</v>
      </c>
      <c r="I133" t="str">
        <f>buff!AI134</f>
        <v>DEF:-3383</v>
      </c>
      <c r="J133">
        <f>buff!AJ134</f>
        <v>0</v>
      </c>
      <c r="K133">
        <f>buff!AK134</f>
        <v>0</v>
      </c>
      <c r="L133">
        <f>buff!AL134</f>
        <v>0</v>
      </c>
      <c r="M133">
        <f>buff!AM134</f>
        <v>0</v>
      </c>
      <c r="N133">
        <f>buff!AN134</f>
        <v>0</v>
      </c>
      <c r="O133">
        <f>buff!AO134</f>
        <v>0</v>
      </c>
      <c r="P133">
        <f>buff!AP134</f>
        <v>0</v>
      </c>
      <c r="Q133">
        <f>buff!AQ134</f>
        <v>0</v>
      </c>
      <c r="R133">
        <f>buff!AR134</f>
        <v>3</v>
      </c>
      <c r="S133">
        <f>buff!AS134</f>
        <v>0</v>
      </c>
      <c r="T133">
        <f>buff!AT134</f>
        <v>0</v>
      </c>
      <c r="U133" t="str">
        <f>buff!AZ134</f>
        <v/>
      </c>
    </row>
    <row r="134" spans="1:21" x14ac:dyDescent="0.15">
      <c r="A134">
        <f>buff!Q135</f>
        <v>131</v>
      </c>
      <c r="B134" t="str">
        <f>buff!R135</f>
        <v>主动减防lv19</v>
      </c>
      <c r="C134" t="str">
        <f>buff!S135</f>
        <v>主动减防lv19</v>
      </c>
      <c r="D134">
        <f>VLOOKUP(buff!T135,对应表!V:W,2,FALSE)</f>
        <v>1</v>
      </c>
      <c r="E134">
        <f>buff!U135</f>
        <v>0</v>
      </c>
      <c r="F134">
        <f>buff!V135</f>
        <v>0</v>
      </c>
      <c r="G134">
        <f>buff!W135</f>
        <v>0</v>
      </c>
      <c r="H134">
        <f>buff!X135</f>
        <v>0</v>
      </c>
      <c r="I134" t="str">
        <f>buff!AI135</f>
        <v>DEF:-4165</v>
      </c>
      <c r="J134">
        <f>buff!AJ135</f>
        <v>0</v>
      </c>
      <c r="K134">
        <f>buff!AK135</f>
        <v>0</v>
      </c>
      <c r="L134">
        <f>buff!AL135</f>
        <v>0</v>
      </c>
      <c r="M134">
        <f>buff!AM135</f>
        <v>0</v>
      </c>
      <c r="N134">
        <f>buff!AN135</f>
        <v>0</v>
      </c>
      <c r="O134">
        <f>buff!AO135</f>
        <v>0</v>
      </c>
      <c r="P134">
        <f>buff!AP135</f>
        <v>0</v>
      </c>
      <c r="Q134">
        <f>buff!AQ135</f>
        <v>0</v>
      </c>
      <c r="R134">
        <f>buff!AR135</f>
        <v>3</v>
      </c>
      <c r="S134">
        <f>buff!AS135</f>
        <v>0</v>
      </c>
      <c r="T134">
        <f>buff!AT135</f>
        <v>0</v>
      </c>
      <c r="U134" t="str">
        <f>buff!AZ135</f>
        <v/>
      </c>
    </row>
    <row r="135" spans="1:21" x14ac:dyDescent="0.15">
      <c r="A135">
        <f>buff!Q136</f>
        <v>132</v>
      </c>
      <c r="B135" t="str">
        <f>buff!R136</f>
        <v>主动减防lv20</v>
      </c>
      <c r="C135" t="str">
        <f>buff!S136</f>
        <v>主动减防lv20</v>
      </c>
      <c r="D135">
        <f>VLOOKUP(buff!T136,对应表!V:W,2,FALSE)</f>
        <v>1</v>
      </c>
      <c r="E135">
        <f>buff!U136</f>
        <v>0</v>
      </c>
      <c r="F135">
        <f>buff!V136</f>
        <v>0</v>
      </c>
      <c r="G135">
        <f>buff!W136</f>
        <v>0</v>
      </c>
      <c r="H135">
        <f>buff!X136</f>
        <v>0</v>
      </c>
      <c r="I135" t="str">
        <f>buff!AI136</f>
        <v>DEF:-5128</v>
      </c>
      <c r="J135">
        <f>buff!AJ136</f>
        <v>0</v>
      </c>
      <c r="K135">
        <f>buff!AK136</f>
        <v>0</v>
      </c>
      <c r="L135">
        <f>buff!AL136</f>
        <v>0</v>
      </c>
      <c r="M135">
        <f>buff!AM136</f>
        <v>0</v>
      </c>
      <c r="N135">
        <f>buff!AN136</f>
        <v>0</v>
      </c>
      <c r="O135">
        <f>buff!AO136</f>
        <v>0</v>
      </c>
      <c r="P135">
        <f>buff!AP136</f>
        <v>0</v>
      </c>
      <c r="Q135">
        <f>buff!AQ136</f>
        <v>0</v>
      </c>
      <c r="R135">
        <f>buff!AR136</f>
        <v>3</v>
      </c>
      <c r="S135">
        <f>buff!AS136</f>
        <v>0</v>
      </c>
      <c r="T135">
        <f>buff!AT136</f>
        <v>0</v>
      </c>
      <c r="U135" t="str">
        <f>buff!AZ136</f>
        <v/>
      </c>
    </row>
    <row r="136" spans="1:21" x14ac:dyDescent="0.15">
      <c r="A136">
        <f>buff!Q137</f>
        <v>133</v>
      </c>
      <c r="B136" t="str">
        <f>buff!R137</f>
        <v>主动加速</v>
      </c>
      <c r="C136" t="str">
        <f>buff!S137</f>
        <v>主动加速</v>
      </c>
      <c r="D136">
        <f>VLOOKUP(buff!T137,对应表!V:W,2,FALSE)</f>
        <v>1</v>
      </c>
      <c r="E136">
        <f>buff!U137</f>
        <v>0</v>
      </c>
      <c r="F136">
        <f>buff!V137</f>
        <v>0</v>
      </c>
      <c r="G136">
        <f>buff!W137</f>
        <v>0</v>
      </c>
      <c r="H136">
        <f>buff!X137</f>
        <v>0</v>
      </c>
      <c r="I136" t="str">
        <f>buff!AI137</f>
        <v>SPD_P:20</v>
      </c>
      <c r="J136">
        <f>buff!AJ137</f>
        <v>0</v>
      </c>
      <c r="K136">
        <f>buff!AK137</f>
        <v>0</v>
      </c>
      <c r="L136">
        <f>buff!AL137</f>
        <v>0</v>
      </c>
      <c r="M136">
        <f>buff!AM137</f>
        <v>0</v>
      </c>
      <c r="N136">
        <f>buff!AN137</f>
        <v>0</v>
      </c>
      <c r="O136">
        <f>buff!AO137</f>
        <v>0</v>
      </c>
      <c r="P136">
        <f>buff!AP137</f>
        <v>0</v>
      </c>
      <c r="Q136">
        <f>buff!AQ137</f>
        <v>0</v>
      </c>
      <c r="R136">
        <f>buff!AR137</f>
        <v>2</v>
      </c>
      <c r="S136">
        <f>buff!AS137</f>
        <v>0</v>
      </c>
      <c r="T136">
        <f>buff!AT137</f>
        <v>0</v>
      </c>
      <c r="U136" t="str">
        <f>buff!AZ137</f>
        <v/>
      </c>
    </row>
    <row r="137" spans="1:21" x14ac:dyDescent="0.15">
      <c r="A137">
        <f>buff!Q138</f>
        <v>134</v>
      </c>
      <c r="B137" t="str">
        <f>buff!R138</f>
        <v>主动概率眩晕0.5</v>
      </c>
      <c r="C137" t="str">
        <f>buff!S138</f>
        <v>主动概率眩晕0.5</v>
      </c>
      <c r="D137">
        <f>VLOOKUP(buff!T138,对应表!V:W,2,FALSE)</f>
        <v>1</v>
      </c>
      <c r="E137">
        <f>buff!U138</f>
        <v>0</v>
      </c>
      <c r="F137">
        <f>buff!V138</f>
        <v>0</v>
      </c>
      <c r="G137">
        <f>buff!W138</f>
        <v>0</v>
      </c>
      <c r="H137">
        <f>buff!X138</f>
        <v>0</v>
      </c>
      <c r="I137" t="str">
        <f>buff!AI138</f>
        <v/>
      </c>
      <c r="J137">
        <f>buff!AJ138</f>
        <v>1</v>
      </c>
      <c r="K137">
        <f>buff!AK138</f>
        <v>0</v>
      </c>
      <c r="L137">
        <f>buff!AL138</f>
        <v>0</v>
      </c>
      <c r="M137">
        <f>buff!AM138</f>
        <v>0</v>
      </c>
      <c r="N137">
        <f>buff!AN138</f>
        <v>0</v>
      </c>
      <c r="O137">
        <f>buff!AO138</f>
        <v>0</v>
      </c>
      <c r="P137">
        <f>buff!AP138</f>
        <v>0</v>
      </c>
      <c r="Q137">
        <f>buff!AQ138</f>
        <v>0</v>
      </c>
      <c r="R137">
        <f>buff!AR138</f>
        <v>2</v>
      </c>
      <c r="S137">
        <f>buff!AS138</f>
        <v>0</v>
      </c>
      <c r="T137">
        <f>buff!AT138</f>
        <v>0</v>
      </c>
      <c r="U137" t="str">
        <f>buff!AZ138</f>
        <v/>
      </c>
    </row>
    <row r="138" spans="1:21" x14ac:dyDescent="0.15">
      <c r="A138">
        <f>buff!Q140</f>
        <v>20001</v>
      </c>
      <c r="B138" t="str">
        <f>buff!R140</f>
        <v>被动攻击小lv1</v>
      </c>
      <c r="C138" t="str">
        <f>buff!S140</f>
        <v>被动攻击小lv1</v>
      </c>
      <c r="D138">
        <f>VLOOKUP(buff!T140,对应表!V:W,2,FALSE)</f>
        <v>1</v>
      </c>
      <c r="E138">
        <f>buff!U140</f>
        <v>0</v>
      </c>
      <c r="F138">
        <f>buff!V140</f>
        <v>0</v>
      </c>
      <c r="G138">
        <f>buff!W140</f>
        <v>0</v>
      </c>
      <c r="H138">
        <f>buff!X140</f>
        <v>0</v>
      </c>
      <c r="I138" t="str">
        <f>buff!AI140</f>
        <v>ATK:57</v>
      </c>
      <c r="J138">
        <f>buff!AJ140</f>
        <v>0</v>
      </c>
      <c r="K138">
        <f>buff!AK140</f>
        <v>0</v>
      </c>
      <c r="L138">
        <f>buff!AL140</f>
        <v>0</v>
      </c>
      <c r="M138">
        <f>buff!AM140</f>
        <v>0</v>
      </c>
      <c r="N138">
        <f>buff!AN140</f>
        <v>0</v>
      </c>
      <c r="O138">
        <f>buff!AO140</f>
        <v>0</v>
      </c>
      <c r="P138">
        <f>buff!AP140</f>
        <v>0</v>
      </c>
      <c r="Q138">
        <f>buff!AQ140</f>
        <v>0</v>
      </c>
      <c r="R138">
        <f>buff!AR140</f>
        <v>999</v>
      </c>
      <c r="S138">
        <f>buff!AS140</f>
        <v>0</v>
      </c>
      <c r="T138">
        <f>buff!AT140</f>
        <v>0</v>
      </c>
      <c r="U138" t="str">
        <f>buff!AZ140</f>
        <v/>
      </c>
    </row>
    <row r="139" spans="1:21" x14ac:dyDescent="0.15">
      <c r="A139">
        <f>buff!Q141</f>
        <v>20002</v>
      </c>
      <c r="B139" t="str">
        <f>buff!R141</f>
        <v>被动攻击小lv2</v>
      </c>
      <c r="C139" t="str">
        <f>buff!S141</f>
        <v>被动攻击小lv2</v>
      </c>
      <c r="D139">
        <f>VLOOKUP(buff!T141,对应表!V:W,2,FALSE)</f>
        <v>1</v>
      </c>
      <c r="E139">
        <f>buff!U141</f>
        <v>0</v>
      </c>
      <c r="F139">
        <f>buff!V141</f>
        <v>0</v>
      </c>
      <c r="G139">
        <f>buff!W141</f>
        <v>0</v>
      </c>
      <c r="H139">
        <f>buff!X141</f>
        <v>0</v>
      </c>
      <c r="I139" t="str">
        <f>buff!AI141</f>
        <v>ATK:84</v>
      </c>
      <c r="J139">
        <f>buff!AJ141</f>
        <v>0</v>
      </c>
      <c r="K139">
        <f>buff!AK141</f>
        <v>0</v>
      </c>
      <c r="L139">
        <f>buff!AL141</f>
        <v>0</v>
      </c>
      <c r="M139">
        <f>buff!AM141</f>
        <v>0</v>
      </c>
      <c r="N139">
        <f>buff!AN141</f>
        <v>0</v>
      </c>
      <c r="O139">
        <f>buff!AO141</f>
        <v>0</v>
      </c>
      <c r="P139">
        <f>buff!AP141</f>
        <v>0</v>
      </c>
      <c r="Q139">
        <f>buff!AQ141</f>
        <v>0</v>
      </c>
      <c r="R139">
        <f>buff!AR141</f>
        <v>999</v>
      </c>
      <c r="S139">
        <f>buff!AS141</f>
        <v>0</v>
      </c>
      <c r="T139">
        <f>buff!AT141</f>
        <v>0</v>
      </c>
      <c r="U139" t="str">
        <f>buff!AZ141</f>
        <v/>
      </c>
    </row>
    <row r="140" spans="1:21" x14ac:dyDescent="0.15">
      <c r="A140">
        <f>buff!Q142</f>
        <v>20003</v>
      </c>
      <c r="B140" t="str">
        <f>buff!R142</f>
        <v>被动攻击小lv3</v>
      </c>
      <c r="C140" t="str">
        <f>buff!S142</f>
        <v>被动攻击小lv3</v>
      </c>
      <c r="D140">
        <f>VLOOKUP(buff!T142,对应表!V:W,2,FALSE)</f>
        <v>1</v>
      </c>
      <c r="E140">
        <f>buff!U142</f>
        <v>0</v>
      </c>
      <c r="F140">
        <f>buff!V142</f>
        <v>0</v>
      </c>
      <c r="G140">
        <f>buff!W142</f>
        <v>0</v>
      </c>
      <c r="H140">
        <f>buff!X142</f>
        <v>0</v>
      </c>
      <c r="I140" t="str">
        <f>buff!AI142</f>
        <v>ATK:111</v>
      </c>
      <c r="J140">
        <f>buff!AJ142</f>
        <v>0</v>
      </c>
      <c r="K140">
        <f>buff!AK142</f>
        <v>0</v>
      </c>
      <c r="L140">
        <f>buff!AL142</f>
        <v>0</v>
      </c>
      <c r="M140">
        <f>buff!AM142</f>
        <v>0</v>
      </c>
      <c r="N140">
        <f>buff!AN142</f>
        <v>0</v>
      </c>
      <c r="O140">
        <f>buff!AO142</f>
        <v>0</v>
      </c>
      <c r="P140">
        <f>buff!AP142</f>
        <v>0</v>
      </c>
      <c r="Q140">
        <f>buff!AQ142</f>
        <v>0</v>
      </c>
      <c r="R140">
        <f>buff!AR142</f>
        <v>999</v>
      </c>
      <c r="S140">
        <f>buff!AS142</f>
        <v>0</v>
      </c>
      <c r="T140">
        <f>buff!AT142</f>
        <v>0</v>
      </c>
      <c r="U140" t="str">
        <f>buff!AZ142</f>
        <v/>
      </c>
    </row>
    <row r="141" spans="1:21" x14ac:dyDescent="0.15">
      <c r="A141">
        <f>buff!Q143</f>
        <v>20004</v>
      </c>
      <c r="B141" t="str">
        <f>buff!R143</f>
        <v>被动攻击小lv4</v>
      </c>
      <c r="C141" t="str">
        <f>buff!S143</f>
        <v>被动攻击小lv4</v>
      </c>
      <c r="D141">
        <f>VLOOKUP(buff!T143,对应表!V:W,2,FALSE)</f>
        <v>1</v>
      </c>
      <c r="E141">
        <f>buff!U143</f>
        <v>0</v>
      </c>
      <c r="F141">
        <f>buff!V143</f>
        <v>0</v>
      </c>
      <c r="G141">
        <f>buff!W143</f>
        <v>0</v>
      </c>
      <c r="H141">
        <f>buff!X143</f>
        <v>0</v>
      </c>
      <c r="I141" t="str">
        <f>buff!AI143</f>
        <v>ATK:137</v>
      </c>
      <c r="J141">
        <f>buff!AJ143</f>
        <v>0</v>
      </c>
      <c r="K141">
        <f>buff!AK143</f>
        <v>0</v>
      </c>
      <c r="L141">
        <f>buff!AL143</f>
        <v>0</v>
      </c>
      <c r="M141">
        <f>buff!AM143</f>
        <v>0</v>
      </c>
      <c r="N141">
        <f>buff!AN143</f>
        <v>0</v>
      </c>
      <c r="O141">
        <f>buff!AO143</f>
        <v>0</v>
      </c>
      <c r="P141">
        <f>buff!AP143</f>
        <v>0</v>
      </c>
      <c r="Q141">
        <f>buff!AQ143</f>
        <v>0</v>
      </c>
      <c r="R141">
        <f>buff!AR143</f>
        <v>999</v>
      </c>
      <c r="S141">
        <f>buff!AS143</f>
        <v>0</v>
      </c>
      <c r="T141">
        <f>buff!AT143</f>
        <v>0</v>
      </c>
      <c r="U141" t="str">
        <f>buff!AZ143</f>
        <v/>
      </c>
    </row>
    <row r="142" spans="1:21" x14ac:dyDescent="0.15">
      <c r="A142">
        <f>buff!Q144</f>
        <v>20005</v>
      </c>
      <c r="B142" t="str">
        <f>buff!R144</f>
        <v>被动攻击小lv5</v>
      </c>
      <c r="C142" t="str">
        <f>buff!S144</f>
        <v>被动攻击小lv5</v>
      </c>
      <c r="D142">
        <f>VLOOKUP(buff!T144,对应表!V:W,2,FALSE)</f>
        <v>1</v>
      </c>
      <c r="E142">
        <f>buff!U144</f>
        <v>0</v>
      </c>
      <c r="F142">
        <f>buff!V144</f>
        <v>0</v>
      </c>
      <c r="G142">
        <f>buff!W144</f>
        <v>0</v>
      </c>
      <c r="H142">
        <f>buff!X144</f>
        <v>0</v>
      </c>
      <c r="I142" t="str">
        <f>buff!AI144</f>
        <v>ATK:169</v>
      </c>
      <c r="J142">
        <f>buff!AJ144</f>
        <v>0</v>
      </c>
      <c r="K142">
        <f>buff!AK144</f>
        <v>0</v>
      </c>
      <c r="L142">
        <f>buff!AL144</f>
        <v>0</v>
      </c>
      <c r="M142">
        <f>buff!AM144</f>
        <v>0</v>
      </c>
      <c r="N142">
        <f>buff!AN144</f>
        <v>0</v>
      </c>
      <c r="O142">
        <f>buff!AO144</f>
        <v>0</v>
      </c>
      <c r="P142">
        <f>buff!AP144</f>
        <v>0</v>
      </c>
      <c r="Q142">
        <f>buff!AQ144</f>
        <v>0</v>
      </c>
      <c r="R142">
        <f>buff!AR144</f>
        <v>999</v>
      </c>
      <c r="S142">
        <f>buff!AS144</f>
        <v>0</v>
      </c>
      <c r="T142">
        <f>buff!AT144</f>
        <v>0</v>
      </c>
      <c r="U142" t="str">
        <f>buff!AZ144</f>
        <v/>
      </c>
    </row>
    <row r="143" spans="1:21" x14ac:dyDescent="0.15">
      <c r="A143">
        <f>buff!Q145</f>
        <v>20006</v>
      </c>
      <c r="B143" t="str">
        <f>buff!R145</f>
        <v>被动攻击小lv6</v>
      </c>
      <c r="C143" t="str">
        <f>buff!S145</f>
        <v>被动攻击小lv6</v>
      </c>
      <c r="D143">
        <f>VLOOKUP(buff!T145,对应表!V:W,2,FALSE)</f>
        <v>1</v>
      </c>
      <c r="E143">
        <f>buff!U145</f>
        <v>0</v>
      </c>
      <c r="F143">
        <f>buff!V145</f>
        <v>0</v>
      </c>
      <c r="G143">
        <f>buff!W145</f>
        <v>0</v>
      </c>
      <c r="H143">
        <f>buff!X145</f>
        <v>0</v>
      </c>
      <c r="I143" t="str">
        <f>buff!AI145</f>
        <v>ATK:208</v>
      </c>
      <c r="J143">
        <f>buff!AJ145</f>
        <v>0</v>
      </c>
      <c r="K143">
        <f>buff!AK145</f>
        <v>0</v>
      </c>
      <c r="L143">
        <f>buff!AL145</f>
        <v>0</v>
      </c>
      <c r="M143">
        <f>buff!AM145</f>
        <v>0</v>
      </c>
      <c r="N143">
        <f>buff!AN145</f>
        <v>0</v>
      </c>
      <c r="O143">
        <f>buff!AO145</f>
        <v>0</v>
      </c>
      <c r="P143">
        <f>buff!AP145</f>
        <v>0</v>
      </c>
      <c r="Q143">
        <f>buff!AQ145</f>
        <v>0</v>
      </c>
      <c r="R143">
        <f>buff!AR145</f>
        <v>999</v>
      </c>
      <c r="S143">
        <f>buff!AS145</f>
        <v>0</v>
      </c>
      <c r="T143">
        <f>buff!AT145</f>
        <v>0</v>
      </c>
      <c r="U143" t="str">
        <f>buff!AZ145</f>
        <v/>
      </c>
    </row>
    <row r="144" spans="1:21" x14ac:dyDescent="0.15">
      <c r="A144">
        <f>buff!Q146</f>
        <v>20007</v>
      </c>
      <c r="B144" t="str">
        <f>buff!R146</f>
        <v>被动攻击小lv7</v>
      </c>
      <c r="C144" t="str">
        <f>buff!S146</f>
        <v>被动攻击小lv7</v>
      </c>
      <c r="D144">
        <f>VLOOKUP(buff!T146,对应表!V:W,2,FALSE)</f>
        <v>1</v>
      </c>
      <c r="E144">
        <f>buff!U146</f>
        <v>0</v>
      </c>
      <c r="F144">
        <f>buff!V146</f>
        <v>0</v>
      </c>
      <c r="G144">
        <f>buff!W146</f>
        <v>0</v>
      </c>
      <c r="H144">
        <f>buff!X146</f>
        <v>0</v>
      </c>
      <c r="I144" t="str">
        <f>buff!AI146</f>
        <v>ATK:257</v>
      </c>
      <c r="J144">
        <f>buff!AJ146</f>
        <v>0</v>
      </c>
      <c r="K144">
        <f>buff!AK146</f>
        <v>0</v>
      </c>
      <c r="L144">
        <f>buff!AL146</f>
        <v>0</v>
      </c>
      <c r="M144">
        <f>buff!AM146</f>
        <v>0</v>
      </c>
      <c r="N144">
        <f>buff!AN146</f>
        <v>0</v>
      </c>
      <c r="O144">
        <f>buff!AO146</f>
        <v>0</v>
      </c>
      <c r="P144">
        <f>buff!AP146</f>
        <v>0</v>
      </c>
      <c r="Q144">
        <f>buff!AQ146</f>
        <v>0</v>
      </c>
      <c r="R144">
        <f>buff!AR146</f>
        <v>999</v>
      </c>
      <c r="S144">
        <f>buff!AS146</f>
        <v>0</v>
      </c>
      <c r="T144">
        <f>buff!AT146</f>
        <v>0</v>
      </c>
      <c r="U144" t="str">
        <f>buff!AZ146</f>
        <v/>
      </c>
    </row>
    <row r="145" spans="1:21" x14ac:dyDescent="0.15">
      <c r="A145">
        <f>buff!Q147</f>
        <v>20008</v>
      </c>
      <c r="B145" t="str">
        <f>buff!R147</f>
        <v>被动攻击小lv8</v>
      </c>
      <c r="C145" t="str">
        <f>buff!S147</f>
        <v>被动攻击小lv8</v>
      </c>
      <c r="D145">
        <f>VLOOKUP(buff!T147,对应表!V:W,2,FALSE)</f>
        <v>1</v>
      </c>
      <c r="E145">
        <f>buff!U147</f>
        <v>0</v>
      </c>
      <c r="F145">
        <f>buff!V147</f>
        <v>0</v>
      </c>
      <c r="G145">
        <f>buff!W147</f>
        <v>0</v>
      </c>
      <c r="H145">
        <f>buff!X147</f>
        <v>0</v>
      </c>
      <c r="I145" t="str">
        <f>buff!AI147</f>
        <v>ATK:316</v>
      </c>
      <c r="J145">
        <f>buff!AJ147</f>
        <v>0</v>
      </c>
      <c r="K145">
        <f>buff!AK147</f>
        <v>0</v>
      </c>
      <c r="L145">
        <f>buff!AL147</f>
        <v>0</v>
      </c>
      <c r="M145">
        <f>buff!AM147</f>
        <v>0</v>
      </c>
      <c r="N145">
        <f>buff!AN147</f>
        <v>0</v>
      </c>
      <c r="O145">
        <f>buff!AO147</f>
        <v>0</v>
      </c>
      <c r="P145">
        <f>buff!AP147</f>
        <v>0</v>
      </c>
      <c r="Q145">
        <f>buff!AQ147</f>
        <v>0</v>
      </c>
      <c r="R145">
        <f>buff!AR147</f>
        <v>999</v>
      </c>
      <c r="S145">
        <f>buff!AS147</f>
        <v>0</v>
      </c>
      <c r="T145">
        <f>buff!AT147</f>
        <v>0</v>
      </c>
      <c r="U145" t="str">
        <f>buff!AZ147</f>
        <v/>
      </c>
    </row>
    <row r="146" spans="1:21" x14ac:dyDescent="0.15">
      <c r="A146">
        <f>buff!Q148</f>
        <v>20009</v>
      </c>
      <c r="B146" t="str">
        <f>buff!R148</f>
        <v>被动攻击小lv9</v>
      </c>
      <c r="C146" t="str">
        <f>buff!S148</f>
        <v>被动攻击小lv9</v>
      </c>
      <c r="D146">
        <f>VLOOKUP(buff!T148,对应表!V:W,2,FALSE)</f>
        <v>1</v>
      </c>
      <c r="E146">
        <f>buff!U148</f>
        <v>0</v>
      </c>
      <c r="F146">
        <f>buff!V148</f>
        <v>0</v>
      </c>
      <c r="G146">
        <f>buff!W148</f>
        <v>0</v>
      </c>
      <c r="H146">
        <f>buff!X148</f>
        <v>0</v>
      </c>
      <c r="I146" t="str">
        <f>buff!AI148</f>
        <v>ATK:390</v>
      </c>
      <c r="J146">
        <f>buff!AJ148</f>
        <v>0</v>
      </c>
      <c r="K146">
        <f>buff!AK148</f>
        <v>0</v>
      </c>
      <c r="L146">
        <f>buff!AL148</f>
        <v>0</v>
      </c>
      <c r="M146">
        <f>buff!AM148</f>
        <v>0</v>
      </c>
      <c r="N146">
        <f>buff!AN148</f>
        <v>0</v>
      </c>
      <c r="O146">
        <f>buff!AO148</f>
        <v>0</v>
      </c>
      <c r="P146">
        <f>buff!AP148</f>
        <v>0</v>
      </c>
      <c r="Q146">
        <f>buff!AQ148</f>
        <v>0</v>
      </c>
      <c r="R146">
        <f>buff!AR148</f>
        <v>999</v>
      </c>
      <c r="S146">
        <f>buff!AS148</f>
        <v>0</v>
      </c>
      <c r="T146">
        <f>buff!AT148</f>
        <v>0</v>
      </c>
      <c r="U146" t="str">
        <f>buff!AZ148</f>
        <v/>
      </c>
    </row>
    <row r="147" spans="1:21" x14ac:dyDescent="0.15">
      <c r="A147">
        <f>buff!Q149</f>
        <v>20010</v>
      </c>
      <c r="B147" t="str">
        <f>buff!R149</f>
        <v>被动攻击小lv10</v>
      </c>
      <c r="C147" t="str">
        <f>buff!S149</f>
        <v>被动攻击小lv10</v>
      </c>
      <c r="D147">
        <f>VLOOKUP(buff!T149,对应表!V:W,2,FALSE)</f>
        <v>1</v>
      </c>
      <c r="E147">
        <f>buff!U149</f>
        <v>0</v>
      </c>
      <c r="F147">
        <f>buff!V149</f>
        <v>0</v>
      </c>
      <c r="G147">
        <f>buff!W149</f>
        <v>0</v>
      </c>
      <c r="H147">
        <f>buff!X149</f>
        <v>0</v>
      </c>
      <c r="I147" t="str">
        <f>buff!AI149</f>
        <v>ATK:480</v>
      </c>
      <c r="J147">
        <f>buff!AJ149</f>
        <v>0</v>
      </c>
      <c r="K147">
        <f>buff!AK149</f>
        <v>0</v>
      </c>
      <c r="L147">
        <f>buff!AL149</f>
        <v>0</v>
      </c>
      <c r="M147">
        <f>buff!AM149</f>
        <v>0</v>
      </c>
      <c r="N147">
        <f>buff!AN149</f>
        <v>0</v>
      </c>
      <c r="O147">
        <f>buff!AO149</f>
        <v>0</v>
      </c>
      <c r="P147">
        <f>buff!AP149</f>
        <v>0</v>
      </c>
      <c r="Q147">
        <f>buff!AQ149</f>
        <v>0</v>
      </c>
      <c r="R147">
        <f>buff!AR149</f>
        <v>999</v>
      </c>
      <c r="S147">
        <f>buff!AS149</f>
        <v>0</v>
      </c>
      <c r="T147">
        <f>buff!AT149</f>
        <v>0</v>
      </c>
      <c r="U147" t="str">
        <f>buff!AZ149</f>
        <v/>
      </c>
    </row>
    <row r="148" spans="1:21" x14ac:dyDescent="0.15">
      <c r="A148">
        <f>buff!Q150</f>
        <v>20011</v>
      </c>
      <c r="B148" t="str">
        <f>buff!R150</f>
        <v>被动攻击小lv11</v>
      </c>
      <c r="C148" t="str">
        <f>buff!S150</f>
        <v>被动攻击小lv11</v>
      </c>
      <c r="D148">
        <f>VLOOKUP(buff!T150,对应表!V:W,2,FALSE)</f>
        <v>1</v>
      </c>
      <c r="E148">
        <f>buff!U150</f>
        <v>0</v>
      </c>
      <c r="F148">
        <f>buff!V150</f>
        <v>0</v>
      </c>
      <c r="G148">
        <f>buff!W150</f>
        <v>0</v>
      </c>
      <c r="H148">
        <f>buff!X150</f>
        <v>0</v>
      </c>
      <c r="I148" t="str">
        <f>buff!AI150</f>
        <v>ATK:591</v>
      </c>
      <c r="J148">
        <f>buff!AJ150</f>
        <v>0</v>
      </c>
      <c r="K148">
        <f>buff!AK150</f>
        <v>0</v>
      </c>
      <c r="L148">
        <f>buff!AL150</f>
        <v>0</v>
      </c>
      <c r="M148">
        <f>buff!AM150</f>
        <v>0</v>
      </c>
      <c r="N148">
        <f>buff!AN150</f>
        <v>0</v>
      </c>
      <c r="O148">
        <f>buff!AO150</f>
        <v>0</v>
      </c>
      <c r="P148">
        <f>buff!AP150</f>
        <v>0</v>
      </c>
      <c r="Q148">
        <f>buff!AQ150</f>
        <v>0</v>
      </c>
      <c r="R148">
        <f>buff!AR150</f>
        <v>999</v>
      </c>
      <c r="S148">
        <f>buff!AS150</f>
        <v>0</v>
      </c>
      <c r="T148">
        <f>buff!AT150</f>
        <v>0</v>
      </c>
      <c r="U148" t="str">
        <f>buff!AZ150</f>
        <v/>
      </c>
    </row>
    <row r="149" spans="1:21" x14ac:dyDescent="0.15">
      <c r="A149">
        <f>buff!Q151</f>
        <v>20012</v>
      </c>
      <c r="B149" t="str">
        <f>buff!R151</f>
        <v>被动攻击小lv12</v>
      </c>
      <c r="C149" t="str">
        <f>buff!S151</f>
        <v>被动攻击小lv12</v>
      </c>
      <c r="D149">
        <f>VLOOKUP(buff!T151,对应表!V:W,2,FALSE)</f>
        <v>1</v>
      </c>
      <c r="E149">
        <f>buff!U151</f>
        <v>0</v>
      </c>
      <c r="F149">
        <f>buff!V151</f>
        <v>0</v>
      </c>
      <c r="G149">
        <f>buff!W151</f>
        <v>0</v>
      </c>
      <c r="H149">
        <f>buff!X151</f>
        <v>0</v>
      </c>
      <c r="I149" t="str">
        <f>buff!AI151</f>
        <v>ATK:728</v>
      </c>
      <c r="J149">
        <f>buff!AJ151</f>
        <v>0</v>
      </c>
      <c r="K149">
        <f>buff!AK151</f>
        <v>0</v>
      </c>
      <c r="L149">
        <f>buff!AL151</f>
        <v>0</v>
      </c>
      <c r="M149">
        <f>buff!AM151</f>
        <v>0</v>
      </c>
      <c r="N149">
        <f>buff!AN151</f>
        <v>0</v>
      </c>
      <c r="O149">
        <f>buff!AO151</f>
        <v>0</v>
      </c>
      <c r="P149">
        <f>buff!AP151</f>
        <v>0</v>
      </c>
      <c r="Q149">
        <f>buff!AQ151</f>
        <v>0</v>
      </c>
      <c r="R149">
        <f>buff!AR151</f>
        <v>999</v>
      </c>
      <c r="S149">
        <f>buff!AS151</f>
        <v>0</v>
      </c>
      <c r="T149">
        <f>buff!AT151</f>
        <v>0</v>
      </c>
      <c r="U149" t="str">
        <f>buff!AZ151</f>
        <v/>
      </c>
    </row>
    <row r="150" spans="1:21" x14ac:dyDescent="0.15">
      <c r="A150">
        <f>buff!Q152</f>
        <v>20013</v>
      </c>
      <c r="B150" t="str">
        <f>buff!R152</f>
        <v>被动攻击小lv13</v>
      </c>
      <c r="C150" t="str">
        <f>buff!S152</f>
        <v>被动攻击小lv13</v>
      </c>
      <c r="D150">
        <f>VLOOKUP(buff!T152,对应表!V:W,2,FALSE)</f>
        <v>1</v>
      </c>
      <c r="E150">
        <f>buff!U152</f>
        <v>0</v>
      </c>
      <c r="F150">
        <f>buff!V152</f>
        <v>0</v>
      </c>
      <c r="G150">
        <f>buff!W152</f>
        <v>0</v>
      </c>
      <c r="H150">
        <f>buff!X152</f>
        <v>0</v>
      </c>
      <c r="I150" t="str">
        <f>buff!AI152</f>
        <v>ATK:896</v>
      </c>
      <c r="J150">
        <f>buff!AJ152</f>
        <v>0</v>
      </c>
      <c r="K150">
        <f>buff!AK152</f>
        <v>0</v>
      </c>
      <c r="L150">
        <f>buff!AL152</f>
        <v>0</v>
      </c>
      <c r="M150">
        <f>buff!AM152</f>
        <v>0</v>
      </c>
      <c r="N150">
        <f>buff!AN152</f>
        <v>0</v>
      </c>
      <c r="O150">
        <f>buff!AO152</f>
        <v>0</v>
      </c>
      <c r="P150">
        <f>buff!AP152</f>
        <v>0</v>
      </c>
      <c r="Q150">
        <f>buff!AQ152</f>
        <v>0</v>
      </c>
      <c r="R150">
        <f>buff!AR152</f>
        <v>999</v>
      </c>
      <c r="S150">
        <f>buff!AS152</f>
        <v>0</v>
      </c>
      <c r="T150">
        <f>buff!AT152</f>
        <v>0</v>
      </c>
      <c r="U150" t="str">
        <f>buff!AZ152</f>
        <v/>
      </c>
    </row>
    <row r="151" spans="1:21" x14ac:dyDescent="0.15">
      <c r="A151">
        <f>buff!Q153</f>
        <v>20014</v>
      </c>
      <c r="B151" t="str">
        <f>buff!R153</f>
        <v>被动攻击小lv14</v>
      </c>
      <c r="C151" t="str">
        <f>buff!S153</f>
        <v>被动攻击小lv14</v>
      </c>
      <c r="D151">
        <f>VLOOKUP(buff!T153,对应表!V:W,2,FALSE)</f>
        <v>1</v>
      </c>
      <c r="E151">
        <f>buff!U153</f>
        <v>0</v>
      </c>
      <c r="F151">
        <f>buff!V153</f>
        <v>0</v>
      </c>
      <c r="G151">
        <f>buff!W153</f>
        <v>0</v>
      </c>
      <c r="H151">
        <f>buff!X153</f>
        <v>0</v>
      </c>
      <c r="I151" t="str">
        <f>buff!AI153</f>
        <v>ATK:1103</v>
      </c>
      <c r="J151">
        <f>buff!AJ153</f>
        <v>0</v>
      </c>
      <c r="K151">
        <f>buff!AK153</f>
        <v>0</v>
      </c>
      <c r="L151">
        <f>buff!AL153</f>
        <v>0</v>
      </c>
      <c r="M151">
        <f>buff!AM153</f>
        <v>0</v>
      </c>
      <c r="N151">
        <f>buff!AN153</f>
        <v>0</v>
      </c>
      <c r="O151">
        <f>buff!AO153</f>
        <v>0</v>
      </c>
      <c r="P151">
        <f>buff!AP153</f>
        <v>0</v>
      </c>
      <c r="Q151">
        <f>buff!AQ153</f>
        <v>0</v>
      </c>
      <c r="R151">
        <f>buff!AR153</f>
        <v>999</v>
      </c>
      <c r="S151">
        <f>buff!AS153</f>
        <v>0</v>
      </c>
      <c r="T151">
        <f>buff!AT153</f>
        <v>0</v>
      </c>
      <c r="U151" t="str">
        <f>buff!AZ153</f>
        <v/>
      </c>
    </row>
    <row r="152" spans="1:21" x14ac:dyDescent="0.15">
      <c r="A152">
        <f>buff!Q154</f>
        <v>20015</v>
      </c>
      <c r="B152" t="str">
        <f>buff!R154</f>
        <v>被动攻击小lv15</v>
      </c>
      <c r="C152" t="str">
        <f>buff!S154</f>
        <v>被动攻击小lv15</v>
      </c>
      <c r="D152">
        <f>VLOOKUP(buff!T154,对应表!V:W,2,FALSE)</f>
        <v>1</v>
      </c>
      <c r="E152">
        <f>buff!U154</f>
        <v>0</v>
      </c>
      <c r="F152">
        <f>buff!V154</f>
        <v>0</v>
      </c>
      <c r="G152">
        <f>buff!W154</f>
        <v>0</v>
      </c>
      <c r="H152">
        <f>buff!X154</f>
        <v>0</v>
      </c>
      <c r="I152" t="str">
        <f>buff!AI154</f>
        <v>ATK:1359</v>
      </c>
      <c r="J152">
        <f>buff!AJ154</f>
        <v>0</v>
      </c>
      <c r="K152">
        <f>buff!AK154</f>
        <v>0</v>
      </c>
      <c r="L152">
        <f>buff!AL154</f>
        <v>0</v>
      </c>
      <c r="M152">
        <f>buff!AM154</f>
        <v>0</v>
      </c>
      <c r="N152">
        <f>buff!AN154</f>
        <v>0</v>
      </c>
      <c r="O152">
        <f>buff!AO154</f>
        <v>0</v>
      </c>
      <c r="P152">
        <f>buff!AP154</f>
        <v>0</v>
      </c>
      <c r="Q152">
        <f>buff!AQ154</f>
        <v>0</v>
      </c>
      <c r="R152">
        <f>buff!AR154</f>
        <v>999</v>
      </c>
      <c r="S152">
        <f>buff!AS154</f>
        <v>0</v>
      </c>
      <c r="T152">
        <f>buff!AT154</f>
        <v>0</v>
      </c>
      <c r="U152" t="str">
        <f>buff!AZ154</f>
        <v/>
      </c>
    </row>
    <row r="153" spans="1:21" x14ac:dyDescent="0.15">
      <c r="A153">
        <f>buff!Q155</f>
        <v>20016</v>
      </c>
      <c r="B153" t="str">
        <f>buff!R155</f>
        <v>被动攻击小lv16</v>
      </c>
      <c r="C153" t="str">
        <f>buff!S155</f>
        <v>被动攻击小lv16</v>
      </c>
      <c r="D153">
        <f>VLOOKUP(buff!T155,对应表!V:W,2,FALSE)</f>
        <v>1</v>
      </c>
      <c r="E153">
        <f>buff!U155</f>
        <v>0</v>
      </c>
      <c r="F153">
        <f>buff!V155</f>
        <v>0</v>
      </c>
      <c r="G153">
        <f>buff!W155</f>
        <v>0</v>
      </c>
      <c r="H153">
        <f>buff!X155</f>
        <v>0</v>
      </c>
      <c r="I153" t="str">
        <f>buff!AI155</f>
        <v>ATK:1673</v>
      </c>
      <c r="J153">
        <f>buff!AJ155</f>
        <v>0</v>
      </c>
      <c r="K153">
        <f>buff!AK155</f>
        <v>0</v>
      </c>
      <c r="L153">
        <f>buff!AL155</f>
        <v>0</v>
      </c>
      <c r="M153">
        <f>buff!AM155</f>
        <v>0</v>
      </c>
      <c r="N153">
        <f>buff!AN155</f>
        <v>0</v>
      </c>
      <c r="O153">
        <f>buff!AO155</f>
        <v>0</v>
      </c>
      <c r="P153">
        <f>buff!AP155</f>
        <v>0</v>
      </c>
      <c r="Q153">
        <f>buff!AQ155</f>
        <v>0</v>
      </c>
      <c r="R153">
        <f>buff!AR155</f>
        <v>999</v>
      </c>
      <c r="S153">
        <f>buff!AS155</f>
        <v>0</v>
      </c>
      <c r="T153">
        <f>buff!AT155</f>
        <v>0</v>
      </c>
      <c r="U153" t="str">
        <f>buff!AZ155</f>
        <v/>
      </c>
    </row>
    <row r="154" spans="1:21" x14ac:dyDescent="0.15">
      <c r="A154">
        <f>buff!Q156</f>
        <v>20017</v>
      </c>
      <c r="B154" t="str">
        <f>buff!R156</f>
        <v>被动攻击小lv17</v>
      </c>
      <c r="C154" t="str">
        <f>buff!S156</f>
        <v>被动攻击小lv17</v>
      </c>
      <c r="D154">
        <f>VLOOKUP(buff!T156,对应表!V:W,2,FALSE)</f>
        <v>1</v>
      </c>
      <c r="E154">
        <f>buff!U156</f>
        <v>0</v>
      </c>
      <c r="F154">
        <f>buff!V156</f>
        <v>0</v>
      </c>
      <c r="G154">
        <f>buff!W156</f>
        <v>0</v>
      </c>
      <c r="H154">
        <f>buff!X156</f>
        <v>0</v>
      </c>
      <c r="I154" t="str">
        <f>buff!AI156</f>
        <v>ATK:2060</v>
      </c>
      <c r="J154">
        <f>buff!AJ156</f>
        <v>0</v>
      </c>
      <c r="K154">
        <f>buff!AK156</f>
        <v>0</v>
      </c>
      <c r="L154">
        <f>buff!AL156</f>
        <v>0</v>
      </c>
      <c r="M154">
        <f>buff!AM156</f>
        <v>0</v>
      </c>
      <c r="N154">
        <f>buff!AN156</f>
        <v>0</v>
      </c>
      <c r="O154">
        <f>buff!AO156</f>
        <v>0</v>
      </c>
      <c r="P154">
        <f>buff!AP156</f>
        <v>0</v>
      </c>
      <c r="Q154">
        <f>buff!AQ156</f>
        <v>0</v>
      </c>
      <c r="R154">
        <f>buff!AR156</f>
        <v>999</v>
      </c>
      <c r="S154">
        <f>buff!AS156</f>
        <v>0</v>
      </c>
      <c r="T154">
        <f>buff!AT156</f>
        <v>0</v>
      </c>
      <c r="U154" t="str">
        <f>buff!AZ156</f>
        <v/>
      </c>
    </row>
    <row r="155" spans="1:21" x14ac:dyDescent="0.15">
      <c r="A155">
        <f>buff!Q157</f>
        <v>20018</v>
      </c>
      <c r="B155" t="str">
        <f>buff!R157</f>
        <v>被动攻击小lv18</v>
      </c>
      <c r="C155" t="str">
        <f>buff!S157</f>
        <v>被动攻击小lv18</v>
      </c>
      <c r="D155">
        <f>VLOOKUP(buff!T157,对应表!V:W,2,FALSE)</f>
        <v>1</v>
      </c>
      <c r="E155">
        <f>buff!U157</f>
        <v>0</v>
      </c>
      <c r="F155">
        <f>buff!V157</f>
        <v>0</v>
      </c>
      <c r="G155">
        <f>buff!W157</f>
        <v>0</v>
      </c>
      <c r="H155">
        <f>buff!X157</f>
        <v>0</v>
      </c>
      <c r="I155" t="str">
        <f>buff!AI157</f>
        <v>ATK:2536</v>
      </c>
      <c r="J155">
        <f>buff!AJ157</f>
        <v>0</v>
      </c>
      <c r="K155">
        <f>buff!AK157</f>
        <v>0</v>
      </c>
      <c r="L155">
        <f>buff!AL157</f>
        <v>0</v>
      </c>
      <c r="M155">
        <f>buff!AM157</f>
        <v>0</v>
      </c>
      <c r="N155">
        <f>buff!AN157</f>
        <v>0</v>
      </c>
      <c r="O155">
        <f>buff!AO157</f>
        <v>0</v>
      </c>
      <c r="P155">
        <f>buff!AP157</f>
        <v>0</v>
      </c>
      <c r="Q155">
        <f>buff!AQ157</f>
        <v>0</v>
      </c>
      <c r="R155">
        <f>buff!AR157</f>
        <v>999</v>
      </c>
      <c r="S155">
        <f>buff!AS157</f>
        <v>0</v>
      </c>
      <c r="T155">
        <f>buff!AT157</f>
        <v>0</v>
      </c>
      <c r="U155" t="str">
        <f>buff!AZ157</f>
        <v/>
      </c>
    </row>
    <row r="156" spans="1:21" x14ac:dyDescent="0.15">
      <c r="A156">
        <f>buff!Q158</f>
        <v>20019</v>
      </c>
      <c r="B156" t="str">
        <f>buff!R158</f>
        <v>被动攻击小lv19</v>
      </c>
      <c r="C156" t="str">
        <f>buff!S158</f>
        <v>被动攻击小lv19</v>
      </c>
      <c r="D156">
        <f>VLOOKUP(buff!T158,对应表!V:W,2,FALSE)</f>
        <v>1</v>
      </c>
      <c r="E156">
        <f>buff!U158</f>
        <v>0</v>
      </c>
      <c r="F156">
        <f>buff!V158</f>
        <v>0</v>
      </c>
      <c r="G156">
        <f>buff!W158</f>
        <v>0</v>
      </c>
      <c r="H156">
        <f>buff!X158</f>
        <v>0</v>
      </c>
      <c r="I156" t="str">
        <f>buff!AI158</f>
        <v>ATK:3123</v>
      </c>
      <c r="J156">
        <f>buff!AJ158</f>
        <v>0</v>
      </c>
      <c r="K156">
        <f>buff!AK158</f>
        <v>0</v>
      </c>
      <c r="L156">
        <f>buff!AL158</f>
        <v>0</v>
      </c>
      <c r="M156">
        <f>buff!AM158</f>
        <v>0</v>
      </c>
      <c r="N156">
        <f>buff!AN158</f>
        <v>0</v>
      </c>
      <c r="O156">
        <f>buff!AO158</f>
        <v>0</v>
      </c>
      <c r="P156">
        <f>buff!AP158</f>
        <v>0</v>
      </c>
      <c r="Q156">
        <f>buff!AQ158</f>
        <v>0</v>
      </c>
      <c r="R156">
        <f>buff!AR158</f>
        <v>999</v>
      </c>
      <c r="S156">
        <f>buff!AS158</f>
        <v>0</v>
      </c>
      <c r="T156">
        <f>buff!AT158</f>
        <v>0</v>
      </c>
      <c r="U156" t="str">
        <f>buff!AZ158</f>
        <v/>
      </c>
    </row>
    <row r="157" spans="1:21" x14ac:dyDescent="0.15">
      <c r="A157">
        <f>buff!Q159</f>
        <v>20020</v>
      </c>
      <c r="B157" t="str">
        <f>buff!R159</f>
        <v>被动攻击小lv20</v>
      </c>
      <c r="C157" t="str">
        <f>buff!S159</f>
        <v>被动攻击小lv20</v>
      </c>
      <c r="D157">
        <f>VLOOKUP(buff!T159,对应表!V:W,2,FALSE)</f>
        <v>1</v>
      </c>
      <c r="E157">
        <f>buff!U159</f>
        <v>0</v>
      </c>
      <c r="F157">
        <f>buff!V159</f>
        <v>0</v>
      </c>
      <c r="G157">
        <f>buff!W159</f>
        <v>0</v>
      </c>
      <c r="H157">
        <f>buff!X159</f>
        <v>0</v>
      </c>
      <c r="I157" t="str">
        <f>buff!AI159</f>
        <v>ATK:3845</v>
      </c>
      <c r="J157">
        <f>buff!AJ159</f>
        <v>0</v>
      </c>
      <c r="K157">
        <f>buff!AK159</f>
        <v>0</v>
      </c>
      <c r="L157">
        <f>buff!AL159</f>
        <v>0</v>
      </c>
      <c r="M157">
        <f>buff!AM159</f>
        <v>0</v>
      </c>
      <c r="N157">
        <f>buff!AN159</f>
        <v>0</v>
      </c>
      <c r="O157">
        <f>buff!AO159</f>
        <v>0</v>
      </c>
      <c r="P157">
        <f>buff!AP159</f>
        <v>0</v>
      </c>
      <c r="Q157">
        <f>buff!AQ159</f>
        <v>0</v>
      </c>
      <c r="R157">
        <f>buff!AR159</f>
        <v>999</v>
      </c>
      <c r="S157">
        <f>buff!AS159</f>
        <v>0</v>
      </c>
      <c r="T157">
        <f>buff!AT159</f>
        <v>0</v>
      </c>
      <c r="U157" t="str">
        <f>buff!AZ159</f>
        <v/>
      </c>
    </row>
    <row r="158" spans="1:21" x14ac:dyDescent="0.15">
      <c r="A158">
        <f>buff!Q160</f>
        <v>20021</v>
      </c>
      <c r="B158" t="str">
        <f>buff!R160</f>
        <v>被动攻击中lv1</v>
      </c>
      <c r="C158" t="str">
        <f>buff!S160</f>
        <v>被动攻击中lv1</v>
      </c>
      <c r="D158">
        <f>VLOOKUP(buff!T160,对应表!V:W,2,FALSE)</f>
        <v>1</v>
      </c>
      <c r="E158">
        <f>buff!U160</f>
        <v>0</v>
      </c>
      <c r="F158">
        <f>buff!V160</f>
        <v>0</v>
      </c>
      <c r="G158">
        <f>buff!W160</f>
        <v>0</v>
      </c>
      <c r="H158">
        <f>buff!X160</f>
        <v>0</v>
      </c>
      <c r="I158" t="str">
        <f>buff!AI160</f>
        <v>ATK:76</v>
      </c>
      <c r="J158">
        <f>buff!AJ160</f>
        <v>0</v>
      </c>
      <c r="K158">
        <f>buff!AK160</f>
        <v>0</v>
      </c>
      <c r="L158">
        <f>buff!AL160</f>
        <v>0</v>
      </c>
      <c r="M158">
        <f>buff!AM160</f>
        <v>0</v>
      </c>
      <c r="N158">
        <f>buff!AN160</f>
        <v>0</v>
      </c>
      <c r="O158">
        <f>buff!AO160</f>
        <v>0</v>
      </c>
      <c r="P158">
        <f>buff!AP160</f>
        <v>0</v>
      </c>
      <c r="Q158">
        <f>buff!AQ160</f>
        <v>0</v>
      </c>
      <c r="R158">
        <f>buff!AR160</f>
        <v>999</v>
      </c>
      <c r="S158">
        <f>buff!AS160</f>
        <v>0</v>
      </c>
      <c r="T158">
        <f>buff!AT160</f>
        <v>0</v>
      </c>
      <c r="U158" t="str">
        <f>buff!AZ160</f>
        <v/>
      </c>
    </row>
    <row r="159" spans="1:21" x14ac:dyDescent="0.15">
      <c r="A159">
        <f>buff!Q161</f>
        <v>20022</v>
      </c>
      <c r="B159" t="str">
        <f>buff!R161</f>
        <v>被动攻击中lv2</v>
      </c>
      <c r="C159" t="str">
        <f>buff!S161</f>
        <v>被动攻击中lv2</v>
      </c>
      <c r="D159">
        <f>VLOOKUP(buff!T161,对应表!V:W,2,FALSE)</f>
        <v>1</v>
      </c>
      <c r="E159">
        <f>buff!U161</f>
        <v>0</v>
      </c>
      <c r="F159">
        <f>buff!V161</f>
        <v>0</v>
      </c>
      <c r="G159">
        <f>buff!W161</f>
        <v>0</v>
      </c>
      <c r="H159">
        <f>buff!X161</f>
        <v>0</v>
      </c>
      <c r="I159" t="str">
        <f>buff!AI161</f>
        <v>ATK:112</v>
      </c>
      <c r="J159">
        <f>buff!AJ161</f>
        <v>0</v>
      </c>
      <c r="K159">
        <f>buff!AK161</f>
        <v>0</v>
      </c>
      <c r="L159">
        <f>buff!AL161</f>
        <v>0</v>
      </c>
      <c r="M159">
        <f>buff!AM161</f>
        <v>0</v>
      </c>
      <c r="N159">
        <f>buff!AN161</f>
        <v>0</v>
      </c>
      <c r="O159">
        <f>buff!AO161</f>
        <v>0</v>
      </c>
      <c r="P159">
        <f>buff!AP161</f>
        <v>0</v>
      </c>
      <c r="Q159">
        <f>buff!AQ161</f>
        <v>0</v>
      </c>
      <c r="R159">
        <f>buff!AR161</f>
        <v>999</v>
      </c>
      <c r="S159">
        <f>buff!AS161</f>
        <v>0</v>
      </c>
      <c r="T159">
        <f>buff!AT161</f>
        <v>0</v>
      </c>
      <c r="U159" t="str">
        <f>buff!AZ161</f>
        <v/>
      </c>
    </row>
    <row r="160" spans="1:21" x14ac:dyDescent="0.15">
      <c r="A160">
        <f>buff!Q162</f>
        <v>20023</v>
      </c>
      <c r="B160" t="str">
        <f>buff!R162</f>
        <v>被动攻击中lv3</v>
      </c>
      <c r="C160" t="str">
        <f>buff!S162</f>
        <v>被动攻击中lv3</v>
      </c>
      <c r="D160">
        <f>VLOOKUP(buff!T162,对应表!V:W,2,FALSE)</f>
        <v>1</v>
      </c>
      <c r="E160">
        <f>buff!U162</f>
        <v>0</v>
      </c>
      <c r="F160">
        <f>buff!V162</f>
        <v>0</v>
      </c>
      <c r="G160">
        <f>buff!W162</f>
        <v>0</v>
      </c>
      <c r="H160">
        <f>buff!X162</f>
        <v>0</v>
      </c>
      <c r="I160" t="str">
        <f>buff!AI162</f>
        <v>ATK:148</v>
      </c>
      <c r="J160">
        <f>buff!AJ162</f>
        <v>0</v>
      </c>
      <c r="K160">
        <f>buff!AK162</f>
        <v>0</v>
      </c>
      <c r="L160">
        <f>buff!AL162</f>
        <v>0</v>
      </c>
      <c r="M160">
        <f>buff!AM162</f>
        <v>0</v>
      </c>
      <c r="N160">
        <f>buff!AN162</f>
        <v>0</v>
      </c>
      <c r="O160">
        <f>buff!AO162</f>
        <v>0</v>
      </c>
      <c r="P160">
        <f>buff!AP162</f>
        <v>0</v>
      </c>
      <c r="Q160">
        <f>buff!AQ162</f>
        <v>0</v>
      </c>
      <c r="R160">
        <f>buff!AR162</f>
        <v>999</v>
      </c>
      <c r="S160">
        <f>buff!AS162</f>
        <v>0</v>
      </c>
      <c r="T160">
        <f>buff!AT162</f>
        <v>0</v>
      </c>
      <c r="U160" t="str">
        <f>buff!AZ162</f>
        <v/>
      </c>
    </row>
    <row r="161" spans="1:21" x14ac:dyDescent="0.15">
      <c r="A161">
        <f>buff!Q163</f>
        <v>20024</v>
      </c>
      <c r="B161" t="str">
        <f>buff!R163</f>
        <v>被动攻击中lv4</v>
      </c>
      <c r="C161" t="str">
        <f>buff!S163</f>
        <v>被动攻击中lv4</v>
      </c>
      <c r="D161">
        <f>VLOOKUP(buff!T163,对应表!V:W,2,FALSE)</f>
        <v>1</v>
      </c>
      <c r="E161">
        <f>buff!U163</f>
        <v>0</v>
      </c>
      <c r="F161">
        <f>buff!V163</f>
        <v>0</v>
      </c>
      <c r="G161">
        <f>buff!W163</f>
        <v>0</v>
      </c>
      <c r="H161">
        <f>buff!X163</f>
        <v>0</v>
      </c>
      <c r="I161" t="str">
        <f>buff!AI163</f>
        <v>ATK:183</v>
      </c>
      <c r="J161">
        <f>buff!AJ163</f>
        <v>0</v>
      </c>
      <c r="K161">
        <f>buff!AK163</f>
        <v>0</v>
      </c>
      <c r="L161">
        <f>buff!AL163</f>
        <v>0</v>
      </c>
      <c r="M161">
        <f>buff!AM163</f>
        <v>0</v>
      </c>
      <c r="N161">
        <f>buff!AN163</f>
        <v>0</v>
      </c>
      <c r="O161">
        <f>buff!AO163</f>
        <v>0</v>
      </c>
      <c r="P161">
        <f>buff!AP163</f>
        <v>0</v>
      </c>
      <c r="Q161">
        <f>buff!AQ163</f>
        <v>0</v>
      </c>
      <c r="R161">
        <f>buff!AR163</f>
        <v>999</v>
      </c>
      <c r="S161">
        <f>buff!AS163</f>
        <v>0</v>
      </c>
      <c r="T161">
        <f>buff!AT163</f>
        <v>0</v>
      </c>
      <c r="U161" t="str">
        <f>buff!AZ163</f>
        <v/>
      </c>
    </row>
    <row r="162" spans="1:21" x14ac:dyDescent="0.15">
      <c r="A162">
        <f>buff!Q164</f>
        <v>20025</v>
      </c>
      <c r="B162" t="str">
        <f>buff!R164</f>
        <v>被动攻击中lv5</v>
      </c>
      <c r="C162" t="str">
        <f>buff!S164</f>
        <v>被动攻击中lv5</v>
      </c>
      <c r="D162">
        <f>VLOOKUP(buff!T164,对应表!V:W,2,FALSE)</f>
        <v>1</v>
      </c>
      <c r="E162">
        <f>buff!U164</f>
        <v>0</v>
      </c>
      <c r="F162">
        <f>buff!V164</f>
        <v>0</v>
      </c>
      <c r="G162">
        <f>buff!W164</f>
        <v>0</v>
      </c>
      <c r="H162">
        <f>buff!X164</f>
        <v>0</v>
      </c>
      <c r="I162" t="str">
        <f>buff!AI164</f>
        <v>ATK:226</v>
      </c>
      <c r="J162">
        <f>buff!AJ164</f>
        <v>0</v>
      </c>
      <c r="K162">
        <f>buff!AK164</f>
        <v>0</v>
      </c>
      <c r="L162">
        <f>buff!AL164</f>
        <v>0</v>
      </c>
      <c r="M162">
        <f>buff!AM164</f>
        <v>0</v>
      </c>
      <c r="N162">
        <f>buff!AN164</f>
        <v>0</v>
      </c>
      <c r="O162">
        <f>buff!AO164</f>
        <v>0</v>
      </c>
      <c r="P162">
        <f>buff!AP164</f>
        <v>0</v>
      </c>
      <c r="Q162">
        <f>buff!AQ164</f>
        <v>0</v>
      </c>
      <c r="R162">
        <f>buff!AR164</f>
        <v>999</v>
      </c>
      <c r="S162">
        <f>buff!AS164</f>
        <v>0</v>
      </c>
      <c r="T162">
        <f>buff!AT164</f>
        <v>0</v>
      </c>
      <c r="U162" t="str">
        <f>buff!AZ164</f>
        <v/>
      </c>
    </row>
    <row r="163" spans="1:21" x14ac:dyDescent="0.15">
      <c r="A163">
        <f>buff!Q165</f>
        <v>20026</v>
      </c>
      <c r="B163" t="str">
        <f>buff!R165</f>
        <v>被动攻击中lv6</v>
      </c>
      <c r="C163" t="str">
        <f>buff!S165</f>
        <v>被动攻击中lv6</v>
      </c>
      <c r="D163">
        <f>VLOOKUP(buff!T165,对应表!V:W,2,FALSE)</f>
        <v>1</v>
      </c>
      <c r="E163">
        <f>buff!U165</f>
        <v>0</v>
      </c>
      <c r="F163">
        <f>buff!V165</f>
        <v>0</v>
      </c>
      <c r="G163">
        <f>buff!W165</f>
        <v>0</v>
      </c>
      <c r="H163">
        <f>buff!X165</f>
        <v>0</v>
      </c>
      <c r="I163" t="str">
        <f>buff!AI165</f>
        <v>ATK:278</v>
      </c>
      <c r="J163">
        <f>buff!AJ165</f>
        <v>0</v>
      </c>
      <c r="K163">
        <f>buff!AK165</f>
        <v>0</v>
      </c>
      <c r="L163">
        <f>buff!AL165</f>
        <v>0</v>
      </c>
      <c r="M163">
        <f>buff!AM165</f>
        <v>0</v>
      </c>
      <c r="N163">
        <f>buff!AN165</f>
        <v>0</v>
      </c>
      <c r="O163">
        <f>buff!AO165</f>
        <v>0</v>
      </c>
      <c r="P163">
        <f>buff!AP165</f>
        <v>0</v>
      </c>
      <c r="Q163">
        <f>buff!AQ165</f>
        <v>0</v>
      </c>
      <c r="R163">
        <f>buff!AR165</f>
        <v>999</v>
      </c>
      <c r="S163">
        <f>buff!AS165</f>
        <v>0</v>
      </c>
      <c r="T163">
        <f>buff!AT165</f>
        <v>0</v>
      </c>
      <c r="U163" t="str">
        <f>buff!AZ165</f>
        <v/>
      </c>
    </row>
    <row r="164" spans="1:21" x14ac:dyDescent="0.15">
      <c r="A164">
        <f>buff!Q166</f>
        <v>20027</v>
      </c>
      <c r="B164" t="str">
        <f>buff!R166</f>
        <v>被动攻击中lv7</v>
      </c>
      <c r="C164" t="str">
        <f>buff!S166</f>
        <v>被动攻击中lv7</v>
      </c>
      <c r="D164">
        <f>VLOOKUP(buff!T166,对应表!V:W,2,FALSE)</f>
        <v>1</v>
      </c>
      <c r="E164">
        <f>buff!U166</f>
        <v>0</v>
      </c>
      <c r="F164">
        <f>buff!V166</f>
        <v>0</v>
      </c>
      <c r="G164">
        <f>buff!W166</f>
        <v>0</v>
      </c>
      <c r="H164">
        <f>buff!X166</f>
        <v>0</v>
      </c>
      <c r="I164" t="str">
        <f>buff!AI166</f>
        <v>ATK:343</v>
      </c>
      <c r="J164">
        <f>buff!AJ166</f>
        <v>0</v>
      </c>
      <c r="K164">
        <f>buff!AK166</f>
        <v>0</v>
      </c>
      <c r="L164">
        <f>buff!AL166</f>
        <v>0</v>
      </c>
      <c r="M164">
        <f>buff!AM166</f>
        <v>0</v>
      </c>
      <c r="N164">
        <f>buff!AN166</f>
        <v>0</v>
      </c>
      <c r="O164">
        <f>buff!AO166</f>
        <v>0</v>
      </c>
      <c r="P164">
        <f>buff!AP166</f>
        <v>0</v>
      </c>
      <c r="Q164">
        <f>buff!AQ166</f>
        <v>0</v>
      </c>
      <c r="R164">
        <f>buff!AR166</f>
        <v>999</v>
      </c>
      <c r="S164">
        <f>buff!AS166</f>
        <v>0</v>
      </c>
      <c r="T164">
        <f>buff!AT166</f>
        <v>0</v>
      </c>
      <c r="U164" t="str">
        <f>buff!AZ166</f>
        <v/>
      </c>
    </row>
    <row r="165" spans="1:21" x14ac:dyDescent="0.15">
      <c r="A165">
        <f>buff!Q167</f>
        <v>20028</v>
      </c>
      <c r="B165" t="str">
        <f>buff!R167</f>
        <v>被动攻击中lv8</v>
      </c>
      <c r="C165" t="str">
        <f>buff!S167</f>
        <v>被动攻击中lv8</v>
      </c>
      <c r="D165">
        <f>VLOOKUP(buff!T167,对应表!V:W,2,FALSE)</f>
        <v>1</v>
      </c>
      <c r="E165">
        <f>buff!U167</f>
        <v>0</v>
      </c>
      <c r="F165">
        <f>buff!V167</f>
        <v>0</v>
      </c>
      <c r="G165">
        <f>buff!W167</f>
        <v>0</v>
      </c>
      <c r="H165">
        <f>buff!X167</f>
        <v>0</v>
      </c>
      <c r="I165" t="str">
        <f>buff!AI167</f>
        <v>ATK:422</v>
      </c>
      <c r="J165">
        <f>buff!AJ167</f>
        <v>0</v>
      </c>
      <c r="K165">
        <f>buff!AK167</f>
        <v>0</v>
      </c>
      <c r="L165">
        <f>buff!AL167</f>
        <v>0</v>
      </c>
      <c r="M165">
        <f>buff!AM167</f>
        <v>0</v>
      </c>
      <c r="N165">
        <f>buff!AN167</f>
        <v>0</v>
      </c>
      <c r="O165">
        <f>buff!AO167</f>
        <v>0</v>
      </c>
      <c r="P165">
        <f>buff!AP167</f>
        <v>0</v>
      </c>
      <c r="Q165">
        <f>buff!AQ167</f>
        <v>0</v>
      </c>
      <c r="R165">
        <f>buff!AR167</f>
        <v>999</v>
      </c>
      <c r="S165">
        <f>buff!AS167</f>
        <v>0</v>
      </c>
      <c r="T165">
        <f>buff!AT167</f>
        <v>0</v>
      </c>
      <c r="U165" t="str">
        <f>buff!AZ167</f>
        <v/>
      </c>
    </row>
    <row r="166" spans="1:21" x14ac:dyDescent="0.15">
      <c r="A166">
        <f>buff!Q168</f>
        <v>20029</v>
      </c>
      <c r="B166" t="str">
        <f>buff!R168</f>
        <v>被动攻击中lv9</v>
      </c>
      <c r="C166" t="str">
        <f>buff!S168</f>
        <v>被动攻击中lv9</v>
      </c>
      <c r="D166">
        <f>VLOOKUP(buff!T168,对应表!V:W,2,FALSE)</f>
        <v>1</v>
      </c>
      <c r="E166">
        <f>buff!U168</f>
        <v>0</v>
      </c>
      <c r="F166">
        <f>buff!V168</f>
        <v>0</v>
      </c>
      <c r="G166">
        <f>buff!W168</f>
        <v>0</v>
      </c>
      <c r="H166">
        <f>buff!X168</f>
        <v>0</v>
      </c>
      <c r="I166" t="str">
        <f>buff!AI168</f>
        <v>ATK:520</v>
      </c>
      <c r="J166">
        <f>buff!AJ168</f>
        <v>0</v>
      </c>
      <c r="K166">
        <f>buff!AK168</f>
        <v>0</v>
      </c>
      <c r="L166">
        <f>buff!AL168</f>
        <v>0</v>
      </c>
      <c r="M166">
        <f>buff!AM168</f>
        <v>0</v>
      </c>
      <c r="N166">
        <f>buff!AN168</f>
        <v>0</v>
      </c>
      <c r="O166">
        <f>buff!AO168</f>
        <v>0</v>
      </c>
      <c r="P166">
        <f>buff!AP168</f>
        <v>0</v>
      </c>
      <c r="Q166">
        <f>buff!AQ168</f>
        <v>0</v>
      </c>
      <c r="R166">
        <f>buff!AR168</f>
        <v>999</v>
      </c>
      <c r="S166">
        <f>buff!AS168</f>
        <v>0</v>
      </c>
      <c r="T166">
        <f>buff!AT168</f>
        <v>0</v>
      </c>
      <c r="U166" t="str">
        <f>buff!AZ168</f>
        <v/>
      </c>
    </row>
    <row r="167" spans="1:21" x14ac:dyDescent="0.15">
      <c r="A167">
        <f>buff!Q169</f>
        <v>20030</v>
      </c>
      <c r="B167" t="str">
        <f>buff!R169</f>
        <v>被动攻击中lv10</v>
      </c>
      <c r="C167" t="str">
        <f>buff!S169</f>
        <v>被动攻击中lv10</v>
      </c>
      <c r="D167">
        <f>VLOOKUP(buff!T169,对应表!V:W,2,FALSE)</f>
        <v>1</v>
      </c>
      <c r="E167">
        <f>buff!U169</f>
        <v>0</v>
      </c>
      <c r="F167">
        <f>buff!V169</f>
        <v>0</v>
      </c>
      <c r="G167">
        <f>buff!W169</f>
        <v>0</v>
      </c>
      <c r="H167">
        <f>buff!X169</f>
        <v>0</v>
      </c>
      <c r="I167" t="str">
        <f>buff!AI169</f>
        <v>ATK:640</v>
      </c>
      <c r="J167">
        <f>buff!AJ169</f>
        <v>0</v>
      </c>
      <c r="K167">
        <f>buff!AK169</f>
        <v>0</v>
      </c>
      <c r="L167">
        <f>buff!AL169</f>
        <v>0</v>
      </c>
      <c r="M167">
        <f>buff!AM169</f>
        <v>0</v>
      </c>
      <c r="N167">
        <f>buff!AN169</f>
        <v>0</v>
      </c>
      <c r="O167">
        <f>buff!AO169</f>
        <v>0</v>
      </c>
      <c r="P167">
        <f>buff!AP169</f>
        <v>0</v>
      </c>
      <c r="Q167">
        <f>buff!AQ169</f>
        <v>0</v>
      </c>
      <c r="R167">
        <f>buff!AR169</f>
        <v>999</v>
      </c>
      <c r="S167">
        <f>buff!AS169</f>
        <v>0</v>
      </c>
      <c r="T167">
        <f>buff!AT169</f>
        <v>0</v>
      </c>
      <c r="U167" t="str">
        <f>buff!AZ169</f>
        <v/>
      </c>
    </row>
    <row r="168" spans="1:21" x14ac:dyDescent="0.15">
      <c r="A168">
        <f>buff!Q170</f>
        <v>20031</v>
      </c>
      <c r="B168" t="str">
        <f>buff!R170</f>
        <v>被动攻击中lv11</v>
      </c>
      <c r="C168" t="str">
        <f>buff!S170</f>
        <v>被动攻击中lv11</v>
      </c>
      <c r="D168">
        <f>VLOOKUP(buff!T170,对应表!V:W,2,FALSE)</f>
        <v>1</v>
      </c>
      <c r="E168">
        <f>buff!U170</f>
        <v>0</v>
      </c>
      <c r="F168">
        <f>buff!V170</f>
        <v>0</v>
      </c>
      <c r="G168">
        <f>buff!W170</f>
        <v>0</v>
      </c>
      <c r="H168">
        <f>buff!X170</f>
        <v>0</v>
      </c>
      <c r="I168" t="str">
        <f>buff!AI170</f>
        <v>ATK:788</v>
      </c>
      <c r="J168">
        <f>buff!AJ170</f>
        <v>0</v>
      </c>
      <c r="K168">
        <f>buff!AK170</f>
        <v>0</v>
      </c>
      <c r="L168">
        <f>buff!AL170</f>
        <v>0</v>
      </c>
      <c r="M168">
        <f>buff!AM170</f>
        <v>0</v>
      </c>
      <c r="N168">
        <f>buff!AN170</f>
        <v>0</v>
      </c>
      <c r="O168">
        <f>buff!AO170</f>
        <v>0</v>
      </c>
      <c r="P168">
        <f>buff!AP170</f>
        <v>0</v>
      </c>
      <c r="Q168">
        <f>buff!AQ170</f>
        <v>0</v>
      </c>
      <c r="R168">
        <f>buff!AR170</f>
        <v>999</v>
      </c>
      <c r="S168">
        <f>buff!AS170</f>
        <v>0</v>
      </c>
      <c r="T168">
        <f>buff!AT170</f>
        <v>0</v>
      </c>
      <c r="U168" t="str">
        <f>buff!AZ170</f>
        <v/>
      </c>
    </row>
    <row r="169" spans="1:21" x14ac:dyDescent="0.15">
      <c r="A169">
        <f>buff!Q171</f>
        <v>20032</v>
      </c>
      <c r="B169" t="str">
        <f>buff!R171</f>
        <v>被动攻击中lv12</v>
      </c>
      <c r="C169" t="str">
        <f>buff!S171</f>
        <v>被动攻击中lv12</v>
      </c>
      <c r="D169">
        <f>VLOOKUP(buff!T171,对应表!V:W,2,FALSE)</f>
        <v>1</v>
      </c>
      <c r="E169">
        <f>buff!U171</f>
        <v>0</v>
      </c>
      <c r="F169">
        <f>buff!V171</f>
        <v>0</v>
      </c>
      <c r="G169">
        <f>buff!W171</f>
        <v>0</v>
      </c>
      <c r="H169">
        <f>buff!X171</f>
        <v>0</v>
      </c>
      <c r="I169" t="str">
        <f>buff!AI171</f>
        <v>ATK:970</v>
      </c>
      <c r="J169">
        <f>buff!AJ171</f>
        <v>0</v>
      </c>
      <c r="K169">
        <f>buff!AK171</f>
        <v>0</v>
      </c>
      <c r="L169">
        <f>buff!AL171</f>
        <v>0</v>
      </c>
      <c r="M169">
        <f>buff!AM171</f>
        <v>0</v>
      </c>
      <c r="N169">
        <f>buff!AN171</f>
        <v>0</v>
      </c>
      <c r="O169">
        <f>buff!AO171</f>
        <v>0</v>
      </c>
      <c r="P169">
        <f>buff!AP171</f>
        <v>0</v>
      </c>
      <c r="Q169">
        <f>buff!AQ171</f>
        <v>0</v>
      </c>
      <c r="R169">
        <f>buff!AR171</f>
        <v>999</v>
      </c>
      <c r="S169">
        <f>buff!AS171</f>
        <v>0</v>
      </c>
      <c r="T169">
        <f>buff!AT171</f>
        <v>0</v>
      </c>
      <c r="U169" t="str">
        <f>buff!AZ171</f>
        <v/>
      </c>
    </row>
    <row r="170" spans="1:21" x14ac:dyDescent="0.15">
      <c r="A170">
        <f>buff!Q172</f>
        <v>20033</v>
      </c>
      <c r="B170" t="str">
        <f>buff!R172</f>
        <v>被动攻击中lv13</v>
      </c>
      <c r="C170" t="str">
        <f>buff!S172</f>
        <v>被动攻击中lv13</v>
      </c>
      <c r="D170">
        <f>VLOOKUP(buff!T172,对应表!V:W,2,FALSE)</f>
        <v>1</v>
      </c>
      <c r="E170">
        <f>buff!U172</f>
        <v>0</v>
      </c>
      <c r="F170">
        <f>buff!V172</f>
        <v>0</v>
      </c>
      <c r="G170">
        <f>buff!W172</f>
        <v>0</v>
      </c>
      <c r="H170">
        <f>buff!X172</f>
        <v>0</v>
      </c>
      <c r="I170" t="str">
        <f>buff!AI172</f>
        <v>ATK:1195</v>
      </c>
      <c r="J170">
        <f>buff!AJ172</f>
        <v>0</v>
      </c>
      <c r="K170">
        <f>buff!AK172</f>
        <v>0</v>
      </c>
      <c r="L170">
        <f>buff!AL172</f>
        <v>0</v>
      </c>
      <c r="M170">
        <f>buff!AM172</f>
        <v>0</v>
      </c>
      <c r="N170">
        <f>buff!AN172</f>
        <v>0</v>
      </c>
      <c r="O170">
        <f>buff!AO172</f>
        <v>0</v>
      </c>
      <c r="P170">
        <f>buff!AP172</f>
        <v>0</v>
      </c>
      <c r="Q170">
        <f>buff!AQ172</f>
        <v>0</v>
      </c>
      <c r="R170">
        <f>buff!AR172</f>
        <v>999</v>
      </c>
      <c r="S170">
        <f>buff!AS172</f>
        <v>0</v>
      </c>
      <c r="T170">
        <f>buff!AT172</f>
        <v>0</v>
      </c>
      <c r="U170" t="str">
        <f>buff!AZ172</f>
        <v/>
      </c>
    </row>
    <row r="171" spans="1:21" x14ac:dyDescent="0.15">
      <c r="A171">
        <f>buff!Q173</f>
        <v>20034</v>
      </c>
      <c r="B171" t="str">
        <f>buff!R173</f>
        <v>被动攻击中lv14</v>
      </c>
      <c r="C171" t="str">
        <f>buff!S173</f>
        <v>被动攻击中lv14</v>
      </c>
      <c r="D171">
        <f>VLOOKUP(buff!T173,对应表!V:W,2,FALSE)</f>
        <v>1</v>
      </c>
      <c r="E171">
        <f>buff!U173</f>
        <v>0</v>
      </c>
      <c r="F171">
        <f>buff!V173</f>
        <v>0</v>
      </c>
      <c r="G171">
        <f>buff!W173</f>
        <v>0</v>
      </c>
      <c r="H171">
        <f>buff!X173</f>
        <v>0</v>
      </c>
      <c r="I171" t="str">
        <f>buff!AI173</f>
        <v>ATK:1471</v>
      </c>
      <c r="J171">
        <f>buff!AJ173</f>
        <v>0</v>
      </c>
      <c r="K171">
        <f>buff!AK173</f>
        <v>0</v>
      </c>
      <c r="L171">
        <f>buff!AL173</f>
        <v>0</v>
      </c>
      <c r="M171">
        <f>buff!AM173</f>
        <v>0</v>
      </c>
      <c r="N171">
        <f>buff!AN173</f>
        <v>0</v>
      </c>
      <c r="O171">
        <f>buff!AO173</f>
        <v>0</v>
      </c>
      <c r="P171">
        <f>buff!AP173</f>
        <v>0</v>
      </c>
      <c r="Q171">
        <f>buff!AQ173</f>
        <v>0</v>
      </c>
      <c r="R171">
        <f>buff!AR173</f>
        <v>999</v>
      </c>
      <c r="S171">
        <f>buff!AS173</f>
        <v>0</v>
      </c>
      <c r="T171">
        <f>buff!AT173</f>
        <v>0</v>
      </c>
      <c r="U171" t="str">
        <f>buff!AZ173</f>
        <v/>
      </c>
    </row>
    <row r="172" spans="1:21" x14ac:dyDescent="0.15">
      <c r="A172">
        <f>buff!Q174</f>
        <v>20035</v>
      </c>
      <c r="B172" t="str">
        <f>buff!R174</f>
        <v>被动攻击中lv15</v>
      </c>
      <c r="C172" t="str">
        <f>buff!S174</f>
        <v>被动攻击中lv15</v>
      </c>
      <c r="D172">
        <f>VLOOKUP(buff!T174,对应表!V:W,2,FALSE)</f>
        <v>1</v>
      </c>
      <c r="E172">
        <f>buff!U174</f>
        <v>0</v>
      </c>
      <c r="F172">
        <f>buff!V174</f>
        <v>0</v>
      </c>
      <c r="G172">
        <f>buff!W174</f>
        <v>0</v>
      </c>
      <c r="H172">
        <f>buff!X174</f>
        <v>0</v>
      </c>
      <c r="I172" t="str">
        <f>buff!AI174</f>
        <v>ATK:1812</v>
      </c>
      <c r="J172">
        <f>buff!AJ174</f>
        <v>0</v>
      </c>
      <c r="K172">
        <f>buff!AK174</f>
        <v>0</v>
      </c>
      <c r="L172">
        <f>buff!AL174</f>
        <v>0</v>
      </c>
      <c r="M172">
        <f>buff!AM174</f>
        <v>0</v>
      </c>
      <c r="N172">
        <f>buff!AN174</f>
        <v>0</v>
      </c>
      <c r="O172">
        <f>buff!AO174</f>
        <v>0</v>
      </c>
      <c r="P172">
        <f>buff!AP174</f>
        <v>0</v>
      </c>
      <c r="Q172">
        <f>buff!AQ174</f>
        <v>0</v>
      </c>
      <c r="R172">
        <f>buff!AR174</f>
        <v>999</v>
      </c>
      <c r="S172">
        <f>buff!AS174</f>
        <v>0</v>
      </c>
      <c r="T172">
        <f>buff!AT174</f>
        <v>0</v>
      </c>
      <c r="U172" t="str">
        <f>buff!AZ174</f>
        <v/>
      </c>
    </row>
    <row r="173" spans="1:21" x14ac:dyDescent="0.15">
      <c r="A173">
        <f>buff!Q175</f>
        <v>20036</v>
      </c>
      <c r="B173" t="str">
        <f>buff!R175</f>
        <v>被动攻击中lv16</v>
      </c>
      <c r="C173" t="str">
        <f>buff!S175</f>
        <v>被动攻击中lv16</v>
      </c>
      <c r="D173">
        <f>VLOOKUP(buff!T175,对应表!V:W,2,FALSE)</f>
        <v>1</v>
      </c>
      <c r="E173">
        <f>buff!U175</f>
        <v>0</v>
      </c>
      <c r="F173">
        <f>buff!V175</f>
        <v>0</v>
      </c>
      <c r="G173">
        <f>buff!W175</f>
        <v>0</v>
      </c>
      <c r="H173">
        <f>buff!X175</f>
        <v>0</v>
      </c>
      <c r="I173" t="str">
        <f>buff!AI175</f>
        <v>ATK:2231</v>
      </c>
      <c r="J173">
        <f>buff!AJ175</f>
        <v>0</v>
      </c>
      <c r="K173">
        <f>buff!AK175</f>
        <v>0</v>
      </c>
      <c r="L173">
        <f>buff!AL175</f>
        <v>0</v>
      </c>
      <c r="M173">
        <f>buff!AM175</f>
        <v>0</v>
      </c>
      <c r="N173">
        <f>buff!AN175</f>
        <v>0</v>
      </c>
      <c r="O173">
        <f>buff!AO175</f>
        <v>0</v>
      </c>
      <c r="P173">
        <f>buff!AP175</f>
        <v>0</v>
      </c>
      <c r="Q173">
        <f>buff!AQ175</f>
        <v>0</v>
      </c>
      <c r="R173">
        <f>buff!AR175</f>
        <v>999</v>
      </c>
      <c r="S173">
        <f>buff!AS175</f>
        <v>0</v>
      </c>
      <c r="T173">
        <f>buff!AT175</f>
        <v>0</v>
      </c>
      <c r="U173" t="str">
        <f>buff!AZ175</f>
        <v/>
      </c>
    </row>
    <row r="174" spans="1:21" x14ac:dyDescent="0.15">
      <c r="A174">
        <f>buff!Q176</f>
        <v>20037</v>
      </c>
      <c r="B174" t="str">
        <f>buff!R176</f>
        <v>被动攻击中lv17</v>
      </c>
      <c r="C174" t="str">
        <f>buff!S176</f>
        <v>被动攻击中lv17</v>
      </c>
      <c r="D174">
        <f>VLOOKUP(buff!T176,对应表!V:W,2,FALSE)</f>
        <v>1</v>
      </c>
      <c r="E174">
        <f>buff!U176</f>
        <v>0</v>
      </c>
      <c r="F174">
        <f>buff!V176</f>
        <v>0</v>
      </c>
      <c r="G174">
        <f>buff!W176</f>
        <v>0</v>
      </c>
      <c r="H174">
        <f>buff!X176</f>
        <v>0</v>
      </c>
      <c r="I174" t="str">
        <f>buff!AI176</f>
        <v>ATK:2747</v>
      </c>
      <c r="J174">
        <f>buff!AJ176</f>
        <v>0</v>
      </c>
      <c r="K174">
        <f>buff!AK176</f>
        <v>0</v>
      </c>
      <c r="L174">
        <f>buff!AL176</f>
        <v>0</v>
      </c>
      <c r="M174">
        <f>buff!AM176</f>
        <v>0</v>
      </c>
      <c r="N174">
        <f>buff!AN176</f>
        <v>0</v>
      </c>
      <c r="O174">
        <f>buff!AO176</f>
        <v>0</v>
      </c>
      <c r="P174">
        <f>buff!AP176</f>
        <v>0</v>
      </c>
      <c r="Q174">
        <f>buff!AQ176</f>
        <v>0</v>
      </c>
      <c r="R174">
        <f>buff!AR176</f>
        <v>999</v>
      </c>
      <c r="S174">
        <f>buff!AS176</f>
        <v>0</v>
      </c>
      <c r="T174">
        <f>buff!AT176</f>
        <v>0</v>
      </c>
      <c r="U174" t="str">
        <f>buff!AZ176</f>
        <v/>
      </c>
    </row>
    <row r="175" spans="1:21" x14ac:dyDescent="0.15">
      <c r="A175">
        <f>buff!Q177</f>
        <v>20038</v>
      </c>
      <c r="B175" t="str">
        <f>buff!R177</f>
        <v>被动攻击中lv18</v>
      </c>
      <c r="C175" t="str">
        <f>buff!S177</f>
        <v>被动攻击中lv18</v>
      </c>
      <c r="D175">
        <f>VLOOKUP(buff!T177,对应表!V:W,2,FALSE)</f>
        <v>1</v>
      </c>
      <c r="E175">
        <f>buff!U177</f>
        <v>0</v>
      </c>
      <c r="F175">
        <f>buff!V177</f>
        <v>0</v>
      </c>
      <c r="G175">
        <f>buff!W177</f>
        <v>0</v>
      </c>
      <c r="H175">
        <f>buff!X177</f>
        <v>0</v>
      </c>
      <c r="I175" t="str">
        <f>buff!AI177</f>
        <v>ATK:3382</v>
      </c>
      <c r="J175">
        <f>buff!AJ177</f>
        <v>0</v>
      </c>
      <c r="K175">
        <f>buff!AK177</f>
        <v>0</v>
      </c>
      <c r="L175">
        <f>buff!AL177</f>
        <v>0</v>
      </c>
      <c r="M175">
        <f>buff!AM177</f>
        <v>0</v>
      </c>
      <c r="N175">
        <f>buff!AN177</f>
        <v>0</v>
      </c>
      <c r="O175">
        <f>buff!AO177</f>
        <v>0</v>
      </c>
      <c r="P175">
        <f>buff!AP177</f>
        <v>0</v>
      </c>
      <c r="Q175">
        <f>buff!AQ177</f>
        <v>0</v>
      </c>
      <c r="R175">
        <f>buff!AR177</f>
        <v>999</v>
      </c>
      <c r="S175">
        <f>buff!AS177</f>
        <v>0</v>
      </c>
      <c r="T175">
        <f>buff!AT177</f>
        <v>0</v>
      </c>
      <c r="U175" t="str">
        <f>buff!AZ177</f>
        <v/>
      </c>
    </row>
    <row r="176" spans="1:21" x14ac:dyDescent="0.15">
      <c r="A176">
        <f>buff!Q178</f>
        <v>20039</v>
      </c>
      <c r="B176" t="str">
        <f>buff!R178</f>
        <v>被动攻击中lv19</v>
      </c>
      <c r="C176" t="str">
        <f>buff!S178</f>
        <v>被动攻击中lv19</v>
      </c>
      <c r="D176">
        <f>VLOOKUP(buff!T178,对应表!V:W,2,FALSE)</f>
        <v>1</v>
      </c>
      <c r="E176">
        <f>buff!U178</f>
        <v>0</v>
      </c>
      <c r="F176">
        <f>buff!V178</f>
        <v>0</v>
      </c>
      <c r="G176">
        <f>buff!W178</f>
        <v>0</v>
      </c>
      <c r="H176">
        <f>buff!X178</f>
        <v>0</v>
      </c>
      <c r="I176" t="str">
        <f>buff!AI178</f>
        <v>ATK:4164</v>
      </c>
      <c r="J176">
        <f>buff!AJ178</f>
        <v>0</v>
      </c>
      <c r="K176">
        <f>buff!AK178</f>
        <v>0</v>
      </c>
      <c r="L176">
        <f>buff!AL178</f>
        <v>0</v>
      </c>
      <c r="M176">
        <f>buff!AM178</f>
        <v>0</v>
      </c>
      <c r="N176">
        <f>buff!AN178</f>
        <v>0</v>
      </c>
      <c r="O176">
        <f>buff!AO178</f>
        <v>0</v>
      </c>
      <c r="P176">
        <f>buff!AP178</f>
        <v>0</v>
      </c>
      <c r="Q176">
        <f>buff!AQ178</f>
        <v>0</v>
      </c>
      <c r="R176">
        <f>buff!AR178</f>
        <v>999</v>
      </c>
      <c r="S176">
        <f>buff!AS178</f>
        <v>0</v>
      </c>
      <c r="T176">
        <f>buff!AT178</f>
        <v>0</v>
      </c>
      <c r="U176" t="str">
        <f>buff!AZ178</f>
        <v/>
      </c>
    </row>
    <row r="177" spans="1:21" x14ac:dyDescent="0.15">
      <c r="A177">
        <f>buff!Q179</f>
        <v>20040</v>
      </c>
      <c r="B177" t="str">
        <f>buff!R179</f>
        <v>被动攻击中lv20</v>
      </c>
      <c r="C177" t="str">
        <f>buff!S179</f>
        <v>被动攻击中lv20</v>
      </c>
      <c r="D177">
        <f>VLOOKUP(buff!T179,对应表!V:W,2,FALSE)</f>
        <v>1</v>
      </c>
      <c r="E177">
        <f>buff!U179</f>
        <v>0</v>
      </c>
      <c r="F177">
        <f>buff!V179</f>
        <v>0</v>
      </c>
      <c r="G177">
        <f>buff!W179</f>
        <v>0</v>
      </c>
      <c r="H177">
        <f>buff!X179</f>
        <v>0</v>
      </c>
      <c r="I177" t="str">
        <f>buff!AI179</f>
        <v>ATK:5127</v>
      </c>
      <c r="J177">
        <f>buff!AJ179</f>
        <v>0</v>
      </c>
      <c r="K177">
        <f>buff!AK179</f>
        <v>0</v>
      </c>
      <c r="L177">
        <f>buff!AL179</f>
        <v>0</v>
      </c>
      <c r="M177">
        <f>buff!AM179</f>
        <v>0</v>
      </c>
      <c r="N177">
        <f>buff!AN179</f>
        <v>0</v>
      </c>
      <c r="O177">
        <f>buff!AO179</f>
        <v>0</v>
      </c>
      <c r="P177">
        <f>buff!AP179</f>
        <v>0</v>
      </c>
      <c r="Q177">
        <f>buff!AQ179</f>
        <v>0</v>
      </c>
      <c r="R177">
        <f>buff!AR179</f>
        <v>999</v>
      </c>
      <c r="S177">
        <f>buff!AS179</f>
        <v>0</v>
      </c>
      <c r="T177">
        <f>buff!AT179</f>
        <v>0</v>
      </c>
      <c r="U177" t="str">
        <f>buff!AZ179</f>
        <v/>
      </c>
    </row>
    <row r="178" spans="1:21" x14ac:dyDescent="0.15">
      <c r="A178">
        <f>buff!Q180</f>
        <v>20041</v>
      </c>
      <c r="B178" t="str">
        <f>buff!R180</f>
        <v>被动攻击大lv1</v>
      </c>
      <c r="C178" t="str">
        <f>buff!S180</f>
        <v>被动攻击大lv1</v>
      </c>
      <c r="D178">
        <f>VLOOKUP(buff!T180,对应表!V:W,2,FALSE)</f>
        <v>1</v>
      </c>
      <c r="E178">
        <f>buff!U180</f>
        <v>0</v>
      </c>
      <c r="F178">
        <f>buff!V180</f>
        <v>0</v>
      </c>
      <c r="G178">
        <f>buff!W180</f>
        <v>0</v>
      </c>
      <c r="H178">
        <f>buff!X180</f>
        <v>0</v>
      </c>
      <c r="I178" t="str">
        <f>buff!AI180</f>
        <v>ATK:95</v>
      </c>
      <c r="J178">
        <f>buff!AJ180</f>
        <v>0</v>
      </c>
      <c r="K178">
        <f>buff!AK180</f>
        <v>0</v>
      </c>
      <c r="L178">
        <f>buff!AL180</f>
        <v>0</v>
      </c>
      <c r="M178">
        <f>buff!AM180</f>
        <v>0</v>
      </c>
      <c r="N178">
        <f>buff!AN180</f>
        <v>0</v>
      </c>
      <c r="O178">
        <f>buff!AO180</f>
        <v>0</v>
      </c>
      <c r="P178">
        <f>buff!AP180</f>
        <v>0</v>
      </c>
      <c r="Q178">
        <f>buff!AQ180</f>
        <v>0</v>
      </c>
      <c r="R178">
        <f>buff!AR180</f>
        <v>999</v>
      </c>
      <c r="S178">
        <f>buff!AS180</f>
        <v>0</v>
      </c>
      <c r="T178">
        <f>buff!AT180</f>
        <v>0</v>
      </c>
      <c r="U178" t="str">
        <f>buff!AZ180</f>
        <v/>
      </c>
    </row>
    <row r="179" spans="1:21" x14ac:dyDescent="0.15">
      <c r="A179">
        <f>buff!Q181</f>
        <v>20042</v>
      </c>
      <c r="B179" t="str">
        <f>buff!R181</f>
        <v>被动攻击大lv2</v>
      </c>
      <c r="C179" t="str">
        <f>buff!S181</f>
        <v>被动攻击大lv2</v>
      </c>
      <c r="D179">
        <f>VLOOKUP(buff!T181,对应表!V:W,2,FALSE)</f>
        <v>1</v>
      </c>
      <c r="E179">
        <f>buff!U181</f>
        <v>0</v>
      </c>
      <c r="F179">
        <f>buff!V181</f>
        <v>0</v>
      </c>
      <c r="G179">
        <f>buff!W181</f>
        <v>0</v>
      </c>
      <c r="H179">
        <f>buff!X181</f>
        <v>0</v>
      </c>
      <c r="I179" t="str">
        <f>buff!AI181</f>
        <v>ATK:140</v>
      </c>
      <c r="J179">
        <f>buff!AJ181</f>
        <v>0</v>
      </c>
      <c r="K179">
        <f>buff!AK181</f>
        <v>0</v>
      </c>
      <c r="L179">
        <f>buff!AL181</f>
        <v>0</v>
      </c>
      <c r="M179">
        <f>buff!AM181</f>
        <v>0</v>
      </c>
      <c r="N179">
        <f>buff!AN181</f>
        <v>0</v>
      </c>
      <c r="O179">
        <f>buff!AO181</f>
        <v>0</v>
      </c>
      <c r="P179">
        <f>buff!AP181</f>
        <v>0</v>
      </c>
      <c r="Q179">
        <f>buff!AQ181</f>
        <v>0</v>
      </c>
      <c r="R179">
        <f>buff!AR181</f>
        <v>999</v>
      </c>
      <c r="S179">
        <f>buff!AS181</f>
        <v>0</v>
      </c>
      <c r="T179">
        <f>buff!AT181</f>
        <v>0</v>
      </c>
      <c r="U179" t="str">
        <f>buff!AZ181</f>
        <v/>
      </c>
    </row>
    <row r="180" spans="1:21" x14ac:dyDescent="0.15">
      <c r="A180">
        <f>buff!Q182</f>
        <v>20043</v>
      </c>
      <c r="B180" t="str">
        <f>buff!R182</f>
        <v>被动攻击大lv3</v>
      </c>
      <c r="C180" t="str">
        <f>buff!S182</f>
        <v>被动攻击大lv3</v>
      </c>
      <c r="D180">
        <f>VLOOKUP(buff!T182,对应表!V:W,2,FALSE)</f>
        <v>1</v>
      </c>
      <c r="E180">
        <f>buff!U182</f>
        <v>0</v>
      </c>
      <c r="F180">
        <f>buff!V182</f>
        <v>0</v>
      </c>
      <c r="G180">
        <f>buff!W182</f>
        <v>0</v>
      </c>
      <c r="H180">
        <f>buff!X182</f>
        <v>0</v>
      </c>
      <c r="I180" t="str">
        <f>buff!AI182</f>
        <v>ATK:185</v>
      </c>
      <c r="J180">
        <f>buff!AJ182</f>
        <v>0</v>
      </c>
      <c r="K180">
        <f>buff!AK182</f>
        <v>0</v>
      </c>
      <c r="L180">
        <f>buff!AL182</f>
        <v>0</v>
      </c>
      <c r="M180">
        <f>buff!AM182</f>
        <v>0</v>
      </c>
      <c r="N180">
        <f>buff!AN182</f>
        <v>0</v>
      </c>
      <c r="O180">
        <f>buff!AO182</f>
        <v>0</v>
      </c>
      <c r="P180">
        <f>buff!AP182</f>
        <v>0</v>
      </c>
      <c r="Q180">
        <f>buff!AQ182</f>
        <v>0</v>
      </c>
      <c r="R180">
        <f>buff!AR182</f>
        <v>999</v>
      </c>
      <c r="S180">
        <f>buff!AS182</f>
        <v>0</v>
      </c>
      <c r="T180">
        <f>buff!AT182</f>
        <v>0</v>
      </c>
      <c r="U180" t="str">
        <f>buff!AZ182</f>
        <v/>
      </c>
    </row>
    <row r="181" spans="1:21" x14ac:dyDescent="0.15">
      <c r="A181">
        <f>buff!Q183</f>
        <v>20044</v>
      </c>
      <c r="B181" t="str">
        <f>buff!R183</f>
        <v>被动攻击大lv4</v>
      </c>
      <c r="C181" t="str">
        <f>buff!S183</f>
        <v>被动攻击大lv4</v>
      </c>
      <c r="D181">
        <f>VLOOKUP(buff!T183,对应表!V:W,2,FALSE)</f>
        <v>1</v>
      </c>
      <c r="E181">
        <f>buff!U183</f>
        <v>0</v>
      </c>
      <c r="F181">
        <f>buff!V183</f>
        <v>0</v>
      </c>
      <c r="G181">
        <f>buff!W183</f>
        <v>0</v>
      </c>
      <c r="H181">
        <f>buff!X183</f>
        <v>0</v>
      </c>
      <c r="I181" t="str">
        <f>buff!AI183</f>
        <v>ATK:229</v>
      </c>
      <c r="J181">
        <f>buff!AJ183</f>
        <v>0</v>
      </c>
      <c r="K181">
        <f>buff!AK183</f>
        <v>0</v>
      </c>
      <c r="L181">
        <f>buff!AL183</f>
        <v>0</v>
      </c>
      <c r="M181">
        <f>buff!AM183</f>
        <v>0</v>
      </c>
      <c r="N181">
        <f>buff!AN183</f>
        <v>0</v>
      </c>
      <c r="O181">
        <f>buff!AO183</f>
        <v>0</v>
      </c>
      <c r="P181">
        <f>buff!AP183</f>
        <v>0</v>
      </c>
      <c r="Q181">
        <f>buff!AQ183</f>
        <v>0</v>
      </c>
      <c r="R181">
        <f>buff!AR183</f>
        <v>999</v>
      </c>
      <c r="S181">
        <f>buff!AS183</f>
        <v>0</v>
      </c>
      <c r="T181">
        <f>buff!AT183</f>
        <v>0</v>
      </c>
      <c r="U181" t="str">
        <f>buff!AZ183</f>
        <v/>
      </c>
    </row>
    <row r="182" spans="1:21" x14ac:dyDescent="0.15">
      <c r="A182">
        <f>buff!Q184</f>
        <v>20045</v>
      </c>
      <c r="B182" t="str">
        <f>buff!R184</f>
        <v>被动攻击大lv5</v>
      </c>
      <c r="C182" t="str">
        <f>buff!S184</f>
        <v>被动攻击大lv5</v>
      </c>
      <c r="D182">
        <f>VLOOKUP(buff!T184,对应表!V:W,2,FALSE)</f>
        <v>1</v>
      </c>
      <c r="E182">
        <f>buff!U184</f>
        <v>0</v>
      </c>
      <c r="F182">
        <f>buff!V184</f>
        <v>0</v>
      </c>
      <c r="G182">
        <f>buff!W184</f>
        <v>0</v>
      </c>
      <c r="H182">
        <f>buff!X184</f>
        <v>0</v>
      </c>
      <c r="I182" t="str">
        <f>buff!AI184</f>
        <v>ATK:282</v>
      </c>
      <c r="J182">
        <f>buff!AJ184</f>
        <v>0</v>
      </c>
      <c r="K182">
        <f>buff!AK184</f>
        <v>0</v>
      </c>
      <c r="L182">
        <f>buff!AL184</f>
        <v>0</v>
      </c>
      <c r="M182">
        <f>buff!AM184</f>
        <v>0</v>
      </c>
      <c r="N182">
        <f>buff!AN184</f>
        <v>0</v>
      </c>
      <c r="O182">
        <f>buff!AO184</f>
        <v>0</v>
      </c>
      <c r="P182">
        <f>buff!AP184</f>
        <v>0</v>
      </c>
      <c r="Q182">
        <f>buff!AQ184</f>
        <v>0</v>
      </c>
      <c r="R182">
        <f>buff!AR184</f>
        <v>999</v>
      </c>
      <c r="S182">
        <f>buff!AS184</f>
        <v>0</v>
      </c>
      <c r="T182">
        <f>buff!AT184</f>
        <v>0</v>
      </c>
      <c r="U182" t="str">
        <f>buff!AZ184</f>
        <v/>
      </c>
    </row>
    <row r="183" spans="1:21" x14ac:dyDescent="0.15">
      <c r="A183">
        <f>buff!Q185</f>
        <v>20046</v>
      </c>
      <c r="B183" t="str">
        <f>buff!R185</f>
        <v>被动攻击大lv6</v>
      </c>
      <c r="C183" t="str">
        <f>buff!S185</f>
        <v>被动攻击大lv6</v>
      </c>
      <c r="D183">
        <f>VLOOKUP(buff!T185,对应表!V:W,2,FALSE)</f>
        <v>1</v>
      </c>
      <c r="E183">
        <f>buff!U185</f>
        <v>0</v>
      </c>
      <c r="F183">
        <f>buff!V185</f>
        <v>0</v>
      </c>
      <c r="G183">
        <f>buff!W185</f>
        <v>0</v>
      </c>
      <c r="H183">
        <f>buff!X185</f>
        <v>0</v>
      </c>
      <c r="I183" t="str">
        <f>buff!AI185</f>
        <v>ATK:348</v>
      </c>
      <c r="J183">
        <f>buff!AJ185</f>
        <v>0</v>
      </c>
      <c r="K183">
        <f>buff!AK185</f>
        <v>0</v>
      </c>
      <c r="L183">
        <f>buff!AL185</f>
        <v>0</v>
      </c>
      <c r="M183">
        <f>buff!AM185</f>
        <v>0</v>
      </c>
      <c r="N183">
        <f>buff!AN185</f>
        <v>0</v>
      </c>
      <c r="O183">
        <f>buff!AO185</f>
        <v>0</v>
      </c>
      <c r="P183">
        <f>buff!AP185</f>
        <v>0</v>
      </c>
      <c r="Q183">
        <f>buff!AQ185</f>
        <v>0</v>
      </c>
      <c r="R183">
        <f>buff!AR185</f>
        <v>999</v>
      </c>
      <c r="S183">
        <f>buff!AS185</f>
        <v>0</v>
      </c>
      <c r="T183">
        <f>buff!AT185</f>
        <v>0</v>
      </c>
      <c r="U183" t="str">
        <f>buff!AZ185</f>
        <v/>
      </c>
    </row>
    <row r="184" spans="1:21" x14ac:dyDescent="0.15">
      <c r="A184">
        <f>buff!Q186</f>
        <v>20047</v>
      </c>
      <c r="B184" t="str">
        <f>buff!R186</f>
        <v>被动攻击大lv7</v>
      </c>
      <c r="C184" t="str">
        <f>buff!S186</f>
        <v>被动攻击大lv7</v>
      </c>
      <c r="D184">
        <f>VLOOKUP(buff!T186,对应表!V:W,2,FALSE)</f>
        <v>1</v>
      </c>
      <c r="E184">
        <f>buff!U186</f>
        <v>0</v>
      </c>
      <c r="F184">
        <f>buff!V186</f>
        <v>0</v>
      </c>
      <c r="G184">
        <f>buff!W186</f>
        <v>0</v>
      </c>
      <c r="H184">
        <f>buff!X186</f>
        <v>0</v>
      </c>
      <c r="I184" t="str">
        <f>buff!AI186</f>
        <v>ATK:428</v>
      </c>
      <c r="J184">
        <f>buff!AJ186</f>
        <v>0</v>
      </c>
      <c r="K184">
        <f>buff!AK186</f>
        <v>0</v>
      </c>
      <c r="L184">
        <f>buff!AL186</f>
        <v>0</v>
      </c>
      <c r="M184">
        <f>buff!AM186</f>
        <v>0</v>
      </c>
      <c r="N184">
        <f>buff!AN186</f>
        <v>0</v>
      </c>
      <c r="O184">
        <f>buff!AO186</f>
        <v>0</v>
      </c>
      <c r="P184">
        <f>buff!AP186</f>
        <v>0</v>
      </c>
      <c r="Q184">
        <f>buff!AQ186</f>
        <v>0</v>
      </c>
      <c r="R184">
        <f>buff!AR186</f>
        <v>999</v>
      </c>
      <c r="S184">
        <f>buff!AS186</f>
        <v>0</v>
      </c>
      <c r="T184">
        <f>buff!AT186</f>
        <v>0</v>
      </c>
      <c r="U184" t="str">
        <f>buff!AZ186</f>
        <v/>
      </c>
    </row>
    <row r="185" spans="1:21" x14ac:dyDescent="0.15">
      <c r="A185">
        <f>buff!Q187</f>
        <v>20048</v>
      </c>
      <c r="B185" t="str">
        <f>buff!R187</f>
        <v>被动攻击大lv8</v>
      </c>
      <c r="C185" t="str">
        <f>buff!S187</f>
        <v>被动攻击大lv8</v>
      </c>
      <c r="D185">
        <f>VLOOKUP(buff!T187,对应表!V:W,2,FALSE)</f>
        <v>1</v>
      </c>
      <c r="E185">
        <f>buff!U187</f>
        <v>0</v>
      </c>
      <c r="F185">
        <f>buff!V187</f>
        <v>0</v>
      </c>
      <c r="G185">
        <f>buff!W187</f>
        <v>0</v>
      </c>
      <c r="H185">
        <f>buff!X187</f>
        <v>0</v>
      </c>
      <c r="I185" t="str">
        <f>buff!AI187</f>
        <v>ATK:528</v>
      </c>
      <c r="J185">
        <f>buff!AJ187</f>
        <v>0</v>
      </c>
      <c r="K185">
        <f>buff!AK187</f>
        <v>0</v>
      </c>
      <c r="L185">
        <f>buff!AL187</f>
        <v>0</v>
      </c>
      <c r="M185">
        <f>buff!AM187</f>
        <v>0</v>
      </c>
      <c r="N185">
        <f>buff!AN187</f>
        <v>0</v>
      </c>
      <c r="O185">
        <f>buff!AO187</f>
        <v>0</v>
      </c>
      <c r="P185">
        <f>buff!AP187</f>
        <v>0</v>
      </c>
      <c r="Q185">
        <f>buff!AQ187</f>
        <v>0</v>
      </c>
      <c r="R185">
        <f>buff!AR187</f>
        <v>999</v>
      </c>
      <c r="S185">
        <f>buff!AS187</f>
        <v>0</v>
      </c>
      <c r="T185">
        <f>buff!AT187</f>
        <v>0</v>
      </c>
      <c r="U185" t="str">
        <f>buff!AZ187</f>
        <v/>
      </c>
    </row>
    <row r="186" spans="1:21" x14ac:dyDescent="0.15">
      <c r="A186">
        <f>buff!Q188</f>
        <v>20049</v>
      </c>
      <c r="B186" t="str">
        <f>buff!R188</f>
        <v>被动攻击大lv9</v>
      </c>
      <c r="C186" t="str">
        <f>buff!S188</f>
        <v>被动攻击大lv9</v>
      </c>
      <c r="D186">
        <f>VLOOKUP(buff!T188,对应表!V:W,2,FALSE)</f>
        <v>1</v>
      </c>
      <c r="E186">
        <f>buff!U188</f>
        <v>0</v>
      </c>
      <c r="F186">
        <f>buff!V188</f>
        <v>0</v>
      </c>
      <c r="G186">
        <f>buff!W188</f>
        <v>0</v>
      </c>
      <c r="H186">
        <f>buff!X188</f>
        <v>0</v>
      </c>
      <c r="I186" t="str">
        <f>buff!AI188</f>
        <v>ATK:650</v>
      </c>
      <c r="J186">
        <f>buff!AJ188</f>
        <v>0</v>
      </c>
      <c r="K186">
        <f>buff!AK188</f>
        <v>0</v>
      </c>
      <c r="L186">
        <f>buff!AL188</f>
        <v>0</v>
      </c>
      <c r="M186">
        <f>buff!AM188</f>
        <v>0</v>
      </c>
      <c r="N186">
        <f>buff!AN188</f>
        <v>0</v>
      </c>
      <c r="O186">
        <f>buff!AO188</f>
        <v>0</v>
      </c>
      <c r="P186">
        <f>buff!AP188</f>
        <v>0</v>
      </c>
      <c r="Q186">
        <f>buff!AQ188</f>
        <v>0</v>
      </c>
      <c r="R186">
        <f>buff!AR188</f>
        <v>999</v>
      </c>
      <c r="S186">
        <f>buff!AS188</f>
        <v>0</v>
      </c>
      <c r="T186">
        <f>buff!AT188</f>
        <v>0</v>
      </c>
      <c r="U186" t="str">
        <f>buff!AZ188</f>
        <v/>
      </c>
    </row>
    <row r="187" spans="1:21" x14ac:dyDescent="0.15">
      <c r="A187">
        <f>buff!Q189</f>
        <v>20050</v>
      </c>
      <c r="B187" t="str">
        <f>buff!R189</f>
        <v>被动攻击大lv10</v>
      </c>
      <c r="C187" t="str">
        <f>buff!S189</f>
        <v>被动攻击大lv10</v>
      </c>
      <c r="D187">
        <f>VLOOKUP(buff!T189,对应表!V:W,2,FALSE)</f>
        <v>1</v>
      </c>
      <c r="E187">
        <f>buff!U189</f>
        <v>0</v>
      </c>
      <c r="F187">
        <f>buff!V189</f>
        <v>0</v>
      </c>
      <c r="G187">
        <f>buff!W189</f>
        <v>0</v>
      </c>
      <c r="H187">
        <f>buff!X189</f>
        <v>0</v>
      </c>
      <c r="I187" t="str">
        <f>buff!AI189</f>
        <v>ATK:800</v>
      </c>
      <c r="J187">
        <f>buff!AJ189</f>
        <v>0</v>
      </c>
      <c r="K187">
        <f>buff!AK189</f>
        <v>0</v>
      </c>
      <c r="L187">
        <f>buff!AL189</f>
        <v>0</v>
      </c>
      <c r="M187">
        <f>buff!AM189</f>
        <v>0</v>
      </c>
      <c r="N187">
        <f>buff!AN189</f>
        <v>0</v>
      </c>
      <c r="O187">
        <f>buff!AO189</f>
        <v>0</v>
      </c>
      <c r="P187">
        <f>buff!AP189</f>
        <v>0</v>
      </c>
      <c r="Q187">
        <f>buff!AQ189</f>
        <v>0</v>
      </c>
      <c r="R187">
        <f>buff!AR189</f>
        <v>999</v>
      </c>
      <c r="S187">
        <f>buff!AS189</f>
        <v>0</v>
      </c>
      <c r="T187">
        <f>buff!AT189</f>
        <v>0</v>
      </c>
      <c r="U187" t="str">
        <f>buff!AZ189</f>
        <v/>
      </c>
    </row>
    <row r="188" spans="1:21" x14ac:dyDescent="0.15">
      <c r="A188">
        <f>buff!Q190</f>
        <v>20051</v>
      </c>
      <c r="B188" t="str">
        <f>buff!R190</f>
        <v>被动攻击大lv11</v>
      </c>
      <c r="C188" t="str">
        <f>buff!S190</f>
        <v>被动攻击大lv11</v>
      </c>
      <c r="D188">
        <f>VLOOKUP(buff!T190,对应表!V:W,2,FALSE)</f>
        <v>1</v>
      </c>
      <c r="E188">
        <f>buff!U190</f>
        <v>0</v>
      </c>
      <c r="F188">
        <f>buff!V190</f>
        <v>0</v>
      </c>
      <c r="G188">
        <f>buff!W190</f>
        <v>0</v>
      </c>
      <c r="H188">
        <f>buff!X190</f>
        <v>0</v>
      </c>
      <c r="I188" t="str">
        <f>buff!AI190</f>
        <v>ATK:985</v>
      </c>
      <c r="J188">
        <f>buff!AJ190</f>
        <v>0</v>
      </c>
      <c r="K188">
        <f>buff!AK190</f>
        <v>0</v>
      </c>
      <c r="L188">
        <f>buff!AL190</f>
        <v>0</v>
      </c>
      <c r="M188">
        <f>buff!AM190</f>
        <v>0</v>
      </c>
      <c r="N188">
        <f>buff!AN190</f>
        <v>0</v>
      </c>
      <c r="O188">
        <f>buff!AO190</f>
        <v>0</v>
      </c>
      <c r="P188">
        <f>buff!AP190</f>
        <v>0</v>
      </c>
      <c r="Q188">
        <f>buff!AQ190</f>
        <v>0</v>
      </c>
      <c r="R188">
        <f>buff!AR190</f>
        <v>999</v>
      </c>
      <c r="S188">
        <f>buff!AS190</f>
        <v>0</v>
      </c>
      <c r="T188">
        <f>buff!AT190</f>
        <v>0</v>
      </c>
      <c r="U188" t="str">
        <f>buff!AZ190</f>
        <v/>
      </c>
    </row>
    <row r="189" spans="1:21" x14ac:dyDescent="0.15">
      <c r="A189">
        <f>buff!Q191</f>
        <v>20052</v>
      </c>
      <c r="B189" t="str">
        <f>buff!R191</f>
        <v>被动攻击大lv12</v>
      </c>
      <c r="C189" t="str">
        <f>buff!S191</f>
        <v>被动攻击大lv12</v>
      </c>
      <c r="D189">
        <f>VLOOKUP(buff!T191,对应表!V:W,2,FALSE)</f>
        <v>1</v>
      </c>
      <c r="E189">
        <f>buff!U191</f>
        <v>0</v>
      </c>
      <c r="F189">
        <f>buff!V191</f>
        <v>0</v>
      </c>
      <c r="G189">
        <f>buff!W191</f>
        <v>0</v>
      </c>
      <c r="H189">
        <f>buff!X191</f>
        <v>0</v>
      </c>
      <c r="I189" t="str">
        <f>buff!AI191</f>
        <v>ATK:1213</v>
      </c>
      <c r="J189">
        <f>buff!AJ191</f>
        <v>0</v>
      </c>
      <c r="K189">
        <f>buff!AK191</f>
        <v>0</v>
      </c>
      <c r="L189">
        <f>buff!AL191</f>
        <v>0</v>
      </c>
      <c r="M189">
        <f>buff!AM191</f>
        <v>0</v>
      </c>
      <c r="N189">
        <f>buff!AN191</f>
        <v>0</v>
      </c>
      <c r="O189">
        <f>buff!AO191</f>
        <v>0</v>
      </c>
      <c r="P189">
        <f>buff!AP191</f>
        <v>0</v>
      </c>
      <c r="Q189">
        <f>buff!AQ191</f>
        <v>0</v>
      </c>
      <c r="R189">
        <f>buff!AR191</f>
        <v>999</v>
      </c>
      <c r="S189">
        <f>buff!AS191</f>
        <v>0</v>
      </c>
      <c r="T189">
        <f>buff!AT191</f>
        <v>0</v>
      </c>
      <c r="U189" t="str">
        <f>buff!AZ191</f>
        <v/>
      </c>
    </row>
    <row r="190" spans="1:21" x14ac:dyDescent="0.15">
      <c r="A190">
        <f>buff!Q192</f>
        <v>20053</v>
      </c>
      <c r="B190" t="str">
        <f>buff!R192</f>
        <v>被动攻击大lv13</v>
      </c>
      <c r="C190" t="str">
        <f>buff!S192</f>
        <v>被动攻击大lv13</v>
      </c>
      <c r="D190">
        <f>VLOOKUP(buff!T192,对应表!V:W,2,FALSE)</f>
        <v>1</v>
      </c>
      <c r="E190">
        <f>buff!U192</f>
        <v>0</v>
      </c>
      <c r="F190">
        <f>buff!V192</f>
        <v>0</v>
      </c>
      <c r="G190">
        <f>buff!W192</f>
        <v>0</v>
      </c>
      <c r="H190">
        <f>buff!X192</f>
        <v>0</v>
      </c>
      <c r="I190" t="str">
        <f>buff!AI192</f>
        <v>ATK:1494</v>
      </c>
      <c r="J190">
        <f>buff!AJ192</f>
        <v>0</v>
      </c>
      <c r="K190">
        <f>buff!AK192</f>
        <v>0</v>
      </c>
      <c r="L190">
        <f>buff!AL192</f>
        <v>0</v>
      </c>
      <c r="M190">
        <f>buff!AM192</f>
        <v>0</v>
      </c>
      <c r="N190">
        <f>buff!AN192</f>
        <v>0</v>
      </c>
      <c r="O190">
        <f>buff!AO192</f>
        <v>0</v>
      </c>
      <c r="P190">
        <f>buff!AP192</f>
        <v>0</v>
      </c>
      <c r="Q190">
        <f>buff!AQ192</f>
        <v>0</v>
      </c>
      <c r="R190">
        <f>buff!AR192</f>
        <v>999</v>
      </c>
      <c r="S190">
        <f>buff!AS192</f>
        <v>0</v>
      </c>
      <c r="T190">
        <f>buff!AT192</f>
        <v>0</v>
      </c>
      <c r="U190" t="str">
        <f>buff!AZ192</f>
        <v/>
      </c>
    </row>
    <row r="191" spans="1:21" x14ac:dyDescent="0.15">
      <c r="A191">
        <f>buff!Q193</f>
        <v>20054</v>
      </c>
      <c r="B191" t="str">
        <f>buff!R193</f>
        <v>被动攻击大lv14</v>
      </c>
      <c r="C191" t="str">
        <f>buff!S193</f>
        <v>被动攻击大lv14</v>
      </c>
      <c r="D191">
        <f>VLOOKUP(buff!T193,对应表!V:W,2,FALSE)</f>
        <v>1</v>
      </c>
      <c r="E191">
        <f>buff!U193</f>
        <v>0</v>
      </c>
      <c r="F191">
        <f>buff!V193</f>
        <v>0</v>
      </c>
      <c r="G191">
        <f>buff!W193</f>
        <v>0</v>
      </c>
      <c r="H191">
        <f>buff!X193</f>
        <v>0</v>
      </c>
      <c r="I191" t="str">
        <f>buff!AI193</f>
        <v>ATK:1839</v>
      </c>
      <c r="J191">
        <f>buff!AJ193</f>
        <v>0</v>
      </c>
      <c r="K191">
        <f>buff!AK193</f>
        <v>0</v>
      </c>
      <c r="L191">
        <f>buff!AL193</f>
        <v>0</v>
      </c>
      <c r="M191">
        <f>buff!AM193</f>
        <v>0</v>
      </c>
      <c r="N191">
        <f>buff!AN193</f>
        <v>0</v>
      </c>
      <c r="O191">
        <f>buff!AO193</f>
        <v>0</v>
      </c>
      <c r="P191">
        <f>buff!AP193</f>
        <v>0</v>
      </c>
      <c r="Q191">
        <f>buff!AQ193</f>
        <v>0</v>
      </c>
      <c r="R191">
        <f>buff!AR193</f>
        <v>999</v>
      </c>
      <c r="S191">
        <f>buff!AS193</f>
        <v>0</v>
      </c>
      <c r="T191">
        <f>buff!AT193</f>
        <v>0</v>
      </c>
      <c r="U191" t="str">
        <f>buff!AZ193</f>
        <v/>
      </c>
    </row>
    <row r="192" spans="1:21" x14ac:dyDescent="0.15">
      <c r="A192">
        <f>buff!Q194</f>
        <v>20055</v>
      </c>
      <c r="B192" t="str">
        <f>buff!R194</f>
        <v>被动攻击大lv15</v>
      </c>
      <c r="C192" t="str">
        <f>buff!S194</f>
        <v>被动攻击大lv15</v>
      </c>
      <c r="D192">
        <f>VLOOKUP(buff!T194,对应表!V:W,2,FALSE)</f>
        <v>1</v>
      </c>
      <c r="E192">
        <f>buff!U194</f>
        <v>0</v>
      </c>
      <c r="F192">
        <f>buff!V194</f>
        <v>0</v>
      </c>
      <c r="G192">
        <f>buff!W194</f>
        <v>0</v>
      </c>
      <c r="H192">
        <f>buff!X194</f>
        <v>0</v>
      </c>
      <c r="I192" t="str">
        <f>buff!AI194</f>
        <v>ATK:2265</v>
      </c>
      <c r="J192">
        <f>buff!AJ194</f>
        <v>0</v>
      </c>
      <c r="K192">
        <f>buff!AK194</f>
        <v>0</v>
      </c>
      <c r="L192">
        <f>buff!AL194</f>
        <v>0</v>
      </c>
      <c r="M192">
        <f>buff!AM194</f>
        <v>0</v>
      </c>
      <c r="N192">
        <f>buff!AN194</f>
        <v>0</v>
      </c>
      <c r="O192">
        <f>buff!AO194</f>
        <v>0</v>
      </c>
      <c r="P192">
        <f>buff!AP194</f>
        <v>0</v>
      </c>
      <c r="Q192">
        <f>buff!AQ194</f>
        <v>0</v>
      </c>
      <c r="R192">
        <f>buff!AR194</f>
        <v>999</v>
      </c>
      <c r="S192">
        <f>buff!AS194</f>
        <v>0</v>
      </c>
      <c r="T192">
        <f>buff!AT194</f>
        <v>0</v>
      </c>
      <c r="U192" t="str">
        <f>buff!AZ194</f>
        <v/>
      </c>
    </row>
    <row r="193" spans="1:21" x14ac:dyDescent="0.15">
      <c r="A193">
        <f>buff!Q195</f>
        <v>20056</v>
      </c>
      <c r="B193" t="str">
        <f>buff!R195</f>
        <v>被动攻击大lv16</v>
      </c>
      <c r="C193" t="str">
        <f>buff!S195</f>
        <v>被动攻击大lv16</v>
      </c>
      <c r="D193">
        <f>VLOOKUP(buff!T195,对应表!V:W,2,FALSE)</f>
        <v>1</v>
      </c>
      <c r="E193">
        <f>buff!U195</f>
        <v>0</v>
      </c>
      <c r="F193">
        <f>buff!V195</f>
        <v>0</v>
      </c>
      <c r="G193">
        <f>buff!W195</f>
        <v>0</v>
      </c>
      <c r="H193">
        <f>buff!X195</f>
        <v>0</v>
      </c>
      <c r="I193" t="str">
        <f>buff!AI195</f>
        <v>ATK:2789</v>
      </c>
      <c r="J193">
        <f>buff!AJ195</f>
        <v>0</v>
      </c>
      <c r="K193">
        <f>buff!AK195</f>
        <v>0</v>
      </c>
      <c r="L193">
        <f>buff!AL195</f>
        <v>0</v>
      </c>
      <c r="M193">
        <f>buff!AM195</f>
        <v>0</v>
      </c>
      <c r="N193">
        <f>buff!AN195</f>
        <v>0</v>
      </c>
      <c r="O193">
        <f>buff!AO195</f>
        <v>0</v>
      </c>
      <c r="P193">
        <f>buff!AP195</f>
        <v>0</v>
      </c>
      <c r="Q193">
        <f>buff!AQ195</f>
        <v>0</v>
      </c>
      <c r="R193">
        <f>buff!AR195</f>
        <v>999</v>
      </c>
      <c r="S193">
        <f>buff!AS195</f>
        <v>0</v>
      </c>
      <c r="T193">
        <f>buff!AT195</f>
        <v>0</v>
      </c>
      <c r="U193" t="str">
        <f>buff!AZ195</f>
        <v/>
      </c>
    </row>
    <row r="194" spans="1:21" x14ac:dyDescent="0.15">
      <c r="A194">
        <f>buff!Q196</f>
        <v>20057</v>
      </c>
      <c r="B194" t="str">
        <f>buff!R196</f>
        <v>被动攻击大lv17</v>
      </c>
      <c r="C194" t="str">
        <f>buff!S196</f>
        <v>被动攻击大lv17</v>
      </c>
      <c r="D194">
        <f>VLOOKUP(buff!T196,对应表!V:W,2,FALSE)</f>
        <v>1</v>
      </c>
      <c r="E194">
        <f>buff!U196</f>
        <v>0</v>
      </c>
      <c r="F194">
        <f>buff!V196</f>
        <v>0</v>
      </c>
      <c r="G194">
        <f>buff!W196</f>
        <v>0</v>
      </c>
      <c r="H194">
        <f>buff!X196</f>
        <v>0</v>
      </c>
      <c r="I194" t="str">
        <f>buff!AI196</f>
        <v>ATK:3434</v>
      </c>
      <c r="J194">
        <f>buff!AJ196</f>
        <v>0</v>
      </c>
      <c r="K194">
        <f>buff!AK196</f>
        <v>0</v>
      </c>
      <c r="L194">
        <f>buff!AL196</f>
        <v>0</v>
      </c>
      <c r="M194">
        <f>buff!AM196</f>
        <v>0</v>
      </c>
      <c r="N194">
        <f>buff!AN196</f>
        <v>0</v>
      </c>
      <c r="O194">
        <f>buff!AO196</f>
        <v>0</v>
      </c>
      <c r="P194">
        <f>buff!AP196</f>
        <v>0</v>
      </c>
      <c r="Q194">
        <f>buff!AQ196</f>
        <v>0</v>
      </c>
      <c r="R194">
        <f>buff!AR196</f>
        <v>999</v>
      </c>
      <c r="S194">
        <f>buff!AS196</f>
        <v>0</v>
      </c>
      <c r="T194">
        <f>buff!AT196</f>
        <v>0</v>
      </c>
      <c r="U194" t="str">
        <f>buff!AZ196</f>
        <v/>
      </c>
    </row>
    <row r="195" spans="1:21" x14ac:dyDescent="0.15">
      <c r="A195">
        <f>buff!Q197</f>
        <v>20058</v>
      </c>
      <c r="B195" t="str">
        <f>buff!R197</f>
        <v>被动攻击大lv18</v>
      </c>
      <c r="C195" t="str">
        <f>buff!S197</f>
        <v>被动攻击大lv18</v>
      </c>
      <c r="D195">
        <f>VLOOKUP(buff!T197,对应表!V:W,2,FALSE)</f>
        <v>1</v>
      </c>
      <c r="E195">
        <f>buff!U197</f>
        <v>0</v>
      </c>
      <c r="F195">
        <f>buff!V197</f>
        <v>0</v>
      </c>
      <c r="G195">
        <f>buff!W197</f>
        <v>0</v>
      </c>
      <c r="H195">
        <f>buff!X197</f>
        <v>0</v>
      </c>
      <c r="I195" t="str">
        <f>buff!AI197</f>
        <v>ATK:4228</v>
      </c>
      <c r="J195">
        <f>buff!AJ197</f>
        <v>0</v>
      </c>
      <c r="K195">
        <f>buff!AK197</f>
        <v>0</v>
      </c>
      <c r="L195">
        <f>buff!AL197</f>
        <v>0</v>
      </c>
      <c r="M195">
        <f>buff!AM197</f>
        <v>0</v>
      </c>
      <c r="N195">
        <f>buff!AN197</f>
        <v>0</v>
      </c>
      <c r="O195">
        <f>buff!AO197</f>
        <v>0</v>
      </c>
      <c r="P195">
        <f>buff!AP197</f>
        <v>0</v>
      </c>
      <c r="Q195">
        <f>buff!AQ197</f>
        <v>0</v>
      </c>
      <c r="R195">
        <f>buff!AR197</f>
        <v>999</v>
      </c>
      <c r="S195">
        <f>buff!AS197</f>
        <v>0</v>
      </c>
      <c r="T195">
        <f>buff!AT197</f>
        <v>0</v>
      </c>
      <c r="U195" t="str">
        <f>buff!AZ197</f>
        <v/>
      </c>
    </row>
    <row r="196" spans="1:21" x14ac:dyDescent="0.15">
      <c r="A196">
        <f>buff!Q198</f>
        <v>20059</v>
      </c>
      <c r="B196" t="str">
        <f>buff!R198</f>
        <v>被动攻击大lv19</v>
      </c>
      <c r="C196" t="str">
        <f>buff!S198</f>
        <v>被动攻击大lv19</v>
      </c>
      <c r="D196">
        <f>VLOOKUP(buff!T198,对应表!V:W,2,FALSE)</f>
        <v>1</v>
      </c>
      <c r="E196">
        <f>buff!U198</f>
        <v>0</v>
      </c>
      <c r="F196">
        <f>buff!V198</f>
        <v>0</v>
      </c>
      <c r="G196">
        <f>buff!W198</f>
        <v>0</v>
      </c>
      <c r="H196">
        <f>buff!X198</f>
        <v>0</v>
      </c>
      <c r="I196" t="str">
        <f>buff!AI198</f>
        <v>ATK:5205</v>
      </c>
      <c r="J196">
        <f>buff!AJ198</f>
        <v>0</v>
      </c>
      <c r="K196">
        <f>buff!AK198</f>
        <v>0</v>
      </c>
      <c r="L196">
        <f>buff!AL198</f>
        <v>0</v>
      </c>
      <c r="M196">
        <f>buff!AM198</f>
        <v>0</v>
      </c>
      <c r="N196">
        <f>buff!AN198</f>
        <v>0</v>
      </c>
      <c r="O196">
        <f>buff!AO198</f>
        <v>0</v>
      </c>
      <c r="P196">
        <f>buff!AP198</f>
        <v>0</v>
      </c>
      <c r="Q196">
        <f>buff!AQ198</f>
        <v>0</v>
      </c>
      <c r="R196">
        <f>buff!AR198</f>
        <v>999</v>
      </c>
      <c r="S196">
        <f>buff!AS198</f>
        <v>0</v>
      </c>
      <c r="T196">
        <f>buff!AT198</f>
        <v>0</v>
      </c>
      <c r="U196" t="str">
        <f>buff!AZ198</f>
        <v/>
      </c>
    </row>
    <row r="197" spans="1:21" x14ac:dyDescent="0.15">
      <c r="A197">
        <f>buff!Q199</f>
        <v>20060</v>
      </c>
      <c r="B197" t="str">
        <f>buff!R199</f>
        <v>被动攻击大lv20</v>
      </c>
      <c r="C197" t="str">
        <f>buff!S199</f>
        <v>被动攻击大lv20</v>
      </c>
      <c r="D197">
        <f>VLOOKUP(buff!T199,对应表!V:W,2,FALSE)</f>
        <v>1</v>
      </c>
      <c r="E197">
        <f>buff!U199</f>
        <v>0</v>
      </c>
      <c r="F197">
        <f>buff!V199</f>
        <v>0</v>
      </c>
      <c r="G197">
        <f>buff!W199</f>
        <v>0</v>
      </c>
      <c r="H197">
        <f>buff!X199</f>
        <v>0</v>
      </c>
      <c r="I197" t="str">
        <f>buff!AI199</f>
        <v>ATK:6409</v>
      </c>
      <c r="J197">
        <f>buff!AJ199</f>
        <v>0</v>
      </c>
      <c r="K197">
        <f>buff!AK199</f>
        <v>0</v>
      </c>
      <c r="L197">
        <f>buff!AL199</f>
        <v>0</v>
      </c>
      <c r="M197">
        <f>buff!AM199</f>
        <v>0</v>
      </c>
      <c r="N197">
        <f>buff!AN199</f>
        <v>0</v>
      </c>
      <c r="O197">
        <f>buff!AO199</f>
        <v>0</v>
      </c>
      <c r="P197">
        <f>buff!AP199</f>
        <v>0</v>
      </c>
      <c r="Q197">
        <f>buff!AQ199</f>
        <v>0</v>
      </c>
      <c r="R197">
        <f>buff!AR199</f>
        <v>999</v>
      </c>
      <c r="S197">
        <f>buff!AS199</f>
        <v>0</v>
      </c>
      <c r="T197">
        <f>buff!AT199</f>
        <v>0</v>
      </c>
      <c r="U197" t="str">
        <f>buff!AZ199</f>
        <v/>
      </c>
    </row>
    <row r="198" spans="1:21" x14ac:dyDescent="0.15">
      <c r="A198">
        <f>buff!Q200</f>
        <v>20061</v>
      </c>
      <c r="B198" t="str">
        <f>buff!R200</f>
        <v>被动防御小lv1</v>
      </c>
      <c r="C198" t="str">
        <f>buff!S200</f>
        <v>被动防御小lv1</v>
      </c>
      <c r="D198">
        <f>VLOOKUP(buff!T200,对应表!V:W,2,FALSE)</f>
        <v>1</v>
      </c>
      <c r="E198">
        <f>buff!U200</f>
        <v>0</v>
      </c>
      <c r="F198">
        <f>buff!V200</f>
        <v>0</v>
      </c>
      <c r="G198">
        <f>buff!W200</f>
        <v>0</v>
      </c>
      <c r="H198">
        <f>buff!X200</f>
        <v>0</v>
      </c>
      <c r="I198" t="str">
        <f>buff!AI200</f>
        <v>DEF:57</v>
      </c>
      <c r="J198">
        <f>buff!AJ200</f>
        <v>0</v>
      </c>
      <c r="K198">
        <f>buff!AK200</f>
        <v>0</v>
      </c>
      <c r="L198">
        <f>buff!AL200</f>
        <v>0</v>
      </c>
      <c r="M198">
        <f>buff!AM200</f>
        <v>0</v>
      </c>
      <c r="N198">
        <f>buff!AN200</f>
        <v>0</v>
      </c>
      <c r="O198">
        <f>buff!AO200</f>
        <v>0</v>
      </c>
      <c r="P198">
        <f>buff!AP200</f>
        <v>0</v>
      </c>
      <c r="Q198">
        <f>buff!AQ200</f>
        <v>0</v>
      </c>
      <c r="R198">
        <f>buff!AR200</f>
        <v>999</v>
      </c>
      <c r="S198">
        <f>buff!AS200</f>
        <v>0</v>
      </c>
      <c r="T198">
        <f>buff!AT200</f>
        <v>0</v>
      </c>
      <c r="U198" t="str">
        <f>buff!AZ200</f>
        <v/>
      </c>
    </row>
    <row r="199" spans="1:21" x14ac:dyDescent="0.15">
      <c r="A199">
        <f>buff!Q201</f>
        <v>20062</v>
      </c>
      <c r="B199" t="str">
        <f>buff!R201</f>
        <v>被动防御小lv2</v>
      </c>
      <c r="C199" t="str">
        <f>buff!S201</f>
        <v>被动防御小lv2</v>
      </c>
      <c r="D199">
        <f>VLOOKUP(buff!T201,对应表!V:W,2,FALSE)</f>
        <v>1</v>
      </c>
      <c r="E199">
        <f>buff!U201</f>
        <v>0</v>
      </c>
      <c r="F199">
        <f>buff!V201</f>
        <v>0</v>
      </c>
      <c r="G199">
        <f>buff!W201</f>
        <v>0</v>
      </c>
      <c r="H199">
        <f>buff!X201</f>
        <v>0</v>
      </c>
      <c r="I199" t="str">
        <f>buff!AI201</f>
        <v>DEF:84</v>
      </c>
      <c r="J199">
        <f>buff!AJ201</f>
        <v>0</v>
      </c>
      <c r="K199">
        <f>buff!AK201</f>
        <v>0</v>
      </c>
      <c r="L199">
        <f>buff!AL201</f>
        <v>0</v>
      </c>
      <c r="M199">
        <f>buff!AM201</f>
        <v>0</v>
      </c>
      <c r="N199">
        <f>buff!AN201</f>
        <v>0</v>
      </c>
      <c r="O199">
        <f>buff!AO201</f>
        <v>0</v>
      </c>
      <c r="P199">
        <f>buff!AP201</f>
        <v>0</v>
      </c>
      <c r="Q199">
        <f>buff!AQ201</f>
        <v>0</v>
      </c>
      <c r="R199">
        <f>buff!AR201</f>
        <v>999</v>
      </c>
      <c r="S199">
        <f>buff!AS201</f>
        <v>0</v>
      </c>
      <c r="T199">
        <f>buff!AT201</f>
        <v>0</v>
      </c>
      <c r="U199" t="str">
        <f>buff!AZ201</f>
        <v/>
      </c>
    </row>
    <row r="200" spans="1:21" x14ac:dyDescent="0.15">
      <c r="A200">
        <f>buff!Q202</f>
        <v>20063</v>
      </c>
      <c r="B200" t="str">
        <f>buff!R202</f>
        <v>被动防御小lv3</v>
      </c>
      <c r="C200" t="str">
        <f>buff!S202</f>
        <v>被动防御小lv3</v>
      </c>
      <c r="D200">
        <f>VLOOKUP(buff!T202,对应表!V:W,2,FALSE)</f>
        <v>1</v>
      </c>
      <c r="E200">
        <f>buff!U202</f>
        <v>0</v>
      </c>
      <c r="F200">
        <f>buff!V202</f>
        <v>0</v>
      </c>
      <c r="G200">
        <f>buff!W202</f>
        <v>0</v>
      </c>
      <c r="H200">
        <f>buff!X202</f>
        <v>0</v>
      </c>
      <c r="I200" t="str">
        <f>buff!AI202</f>
        <v>DEF:111</v>
      </c>
      <c r="J200">
        <f>buff!AJ202</f>
        <v>0</v>
      </c>
      <c r="K200">
        <f>buff!AK202</f>
        <v>0</v>
      </c>
      <c r="L200">
        <f>buff!AL202</f>
        <v>0</v>
      </c>
      <c r="M200">
        <f>buff!AM202</f>
        <v>0</v>
      </c>
      <c r="N200">
        <f>buff!AN202</f>
        <v>0</v>
      </c>
      <c r="O200">
        <f>buff!AO202</f>
        <v>0</v>
      </c>
      <c r="P200">
        <f>buff!AP202</f>
        <v>0</v>
      </c>
      <c r="Q200">
        <f>buff!AQ202</f>
        <v>0</v>
      </c>
      <c r="R200">
        <f>buff!AR202</f>
        <v>999</v>
      </c>
      <c r="S200">
        <f>buff!AS202</f>
        <v>0</v>
      </c>
      <c r="T200">
        <f>buff!AT202</f>
        <v>0</v>
      </c>
      <c r="U200" t="str">
        <f>buff!AZ202</f>
        <v/>
      </c>
    </row>
    <row r="201" spans="1:21" x14ac:dyDescent="0.15">
      <c r="A201">
        <f>buff!Q203</f>
        <v>20064</v>
      </c>
      <c r="B201" t="str">
        <f>buff!R203</f>
        <v>被动防御小lv4</v>
      </c>
      <c r="C201" t="str">
        <f>buff!S203</f>
        <v>被动防御小lv4</v>
      </c>
      <c r="D201">
        <f>VLOOKUP(buff!T203,对应表!V:W,2,FALSE)</f>
        <v>1</v>
      </c>
      <c r="E201">
        <f>buff!U203</f>
        <v>0</v>
      </c>
      <c r="F201">
        <f>buff!V203</f>
        <v>0</v>
      </c>
      <c r="G201">
        <f>buff!W203</f>
        <v>0</v>
      </c>
      <c r="H201">
        <f>buff!X203</f>
        <v>0</v>
      </c>
      <c r="I201" t="str">
        <f>buff!AI203</f>
        <v>DEF:137</v>
      </c>
      <c r="J201">
        <f>buff!AJ203</f>
        <v>0</v>
      </c>
      <c r="K201">
        <f>buff!AK203</f>
        <v>0</v>
      </c>
      <c r="L201">
        <f>buff!AL203</f>
        <v>0</v>
      </c>
      <c r="M201">
        <f>buff!AM203</f>
        <v>0</v>
      </c>
      <c r="N201">
        <f>buff!AN203</f>
        <v>0</v>
      </c>
      <c r="O201">
        <f>buff!AO203</f>
        <v>0</v>
      </c>
      <c r="P201">
        <f>buff!AP203</f>
        <v>0</v>
      </c>
      <c r="Q201">
        <f>buff!AQ203</f>
        <v>0</v>
      </c>
      <c r="R201">
        <f>buff!AR203</f>
        <v>999</v>
      </c>
      <c r="S201">
        <f>buff!AS203</f>
        <v>0</v>
      </c>
      <c r="T201">
        <f>buff!AT203</f>
        <v>0</v>
      </c>
      <c r="U201" t="str">
        <f>buff!AZ203</f>
        <v/>
      </c>
    </row>
    <row r="202" spans="1:21" x14ac:dyDescent="0.15">
      <c r="A202">
        <f>buff!Q204</f>
        <v>20065</v>
      </c>
      <c r="B202" t="str">
        <f>buff!R204</f>
        <v>被动防御小lv5</v>
      </c>
      <c r="C202" t="str">
        <f>buff!S204</f>
        <v>被动防御小lv5</v>
      </c>
      <c r="D202">
        <f>VLOOKUP(buff!T204,对应表!V:W,2,FALSE)</f>
        <v>1</v>
      </c>
      <c r="E202">
        <f>buff!U204</f>
        <v>0</v>
      </c>
      <c r="F202">
        <f>buff!V204</f>
        <v>0</v>
      </c>
      <c r="G202">
        <f>buff!W204</f>
        <v>0</v>
      </c>
      <c r="H202">
        <f>buff!X204</f>
        <v>0</v>
      </c>
      <c r="I202" t="str">
        <f>buff!AI204</f>
        <v>DEF:169</v>
      </c>
      <c r="J202">
        <f>buff!AJ204</f>
        <v>0</v>
      </c>
      <c r="K202">
        <f>buff!AK204</f>
        <v>0</v>
      </c>
      <c r="L202">
        <f>buff!AL204</f>
        <v>0</v>
      </c>
      <c r="M202">
        <f>buff!AM204</f>
        <v>0</v>
      </c>
      <c r="N202">
        <f>buff!AN204</f>
        <v>0</v>
      </c>
      <c r="O202">
        <f>buff!AO204</f>
        <v>0</v>
      </c>
      <c r="P202">
        <f>buff!AP204</f>
        <v>0</v>
      </c>
      <c r="Q202">
        <f>buff!AQ204</f>
        <v>0</v>
      </c>
      <c r="R202">
        <f>buff!AR204</f>
        <v>999</v>
      </c>
      <c r="S202">
        <f>buff!AS204</f>
        <v>0</v>
      </c>
      <c r="T202">
        <f>buff!AT204</f>
        <v>0</v>
      </c>
      <c r="U202" t="str">
        <f>buff!AZ204</f>
        <v/>
      </c>
    </row>
    <row r="203" spans="1:21" x14ac:dyDescent="0.15">
      <c r="A203">
        <f>buff!Q205</f>
        <v>20066</v>
      </c>
      <c r="B203" t="str">
        <f>buff!R205</f>
        <v>被动防御小lv6</v>
      </c>
      <c r="C203" t="str">
        <f>buff!S205</f>
        <v>被动防御小lv6</v>
      </c>
      <c r="D203">
        <f>VLOOKUP(buff!T205,对应表!V:W,2,FALSE)</f>
        <v>1</v>
      </c>
      <c r="E203">
        <f>buff!U205</f>
        <v>0</v>
      </c>
      <c r="F203">
        <f>buff!V205</f>
        <v>0</v>
      </c>
      <c r="G203">
        <f>buff!W205</f>
        <v>0</v>
      </c>
      <c r="H203">
        <f>buff!X205</f>
        <v>0</v>
      </c>
      <c r="I203" t="str">
        <f>buff!AI205</f>
        <v>DEF:208</v>
      </c>
      <c r="J203">
        <f>buff!AJ205</f>
        <v>0</v>
      </c>
      <c r="K203">
        <f>buff!AK205</f>
        <v>0</v>
      </c>
      <c r="L203">
        <f>buff!AL205</f>
        <v>0</v>
      </c>
      <c r="M203">
        <f>buff!AM205</f>
        <v>0</v>
      </c>
      <c r="N203">
        <f>buff!AN205</f>
        <v>0</v>
      </c>
      <c r="O203">
        <f>buff!AO205</f>
        <v>0</v>
      </c>
      <c r="P203">
        <f>buff!AP205</f>
        <v>0</v>
      </c>
      <c r="Q203">
        <f>buff!AQ205</f>
        <v>0</v>
      </c>
      <c r="R203">
        <f>buff!AR205</f>
        <v>999</v>
      </c>
      <c r="S203">
        <f>buff!AS205</f>
        <v>0</v>
      </c>
      <c r="T203">
        <f>buff!AT205</f>
        <v>0</v>
      </c>
      <c r="U203" t="str">
        <f>buff!AZ205</f>
        <v/>
      </c>
    </row>
    <row r="204" spans="1:21" x14ac:dyDescent="0.15">
      <c r="A204">
        <f>buff!Q206</f>
        <v>20067</v>
      </c>
      <c r="B204" t="str">
        <f>buff!R206</f>
        <v>被动防御小lv7</v>
      </c>
      <c r="C204" t="str">
        <f>buff!S206</f>
        <v>被动防御小lv7</v>
      </c>
      <c r="D204">
        <f>VLOOKUP(buff!T206,对应表!V:W,2,FALSE)</f>
        <v>1</v>
      </c>
      <c r="E204">
        <f>buff!U206</f>
        <v>0</v>
      </c>
      <c r="F204">
        <f>buff!V206</f>
        <v>0</v>
      </c>
      <c r="G204">
        <f>buff!W206</f>
        <v>0</v>
      </c>
      <c r="H204">
        <f>buff!X206</f>
        <v>0</v>
      </c>
      <c r="I204" t="str">
        <f>buff!AI206</f>
        <v>DEF:257</v>
      </c>
      <c r="J204">
        <f>buff!AJ206</f>
        <v>0</v>
      </c>
      <c r="K204">
        <f>buff!AK206</f>
        <v>0</v>
      </c>
      <c r="L204">
        <f>buff!AL206</f>
        <v>0</v>
      </c>
      <c r="M204">
        <f>buff!AM206</f>
        <v>0</v>
      </c>
      <c r="N204">
        <f>buff!AN206</f>
        <v>0</v>
      </c>
      <c r="O204">
        <f>buff!AO206</f>
        <v>0</v>
      </c>
      <c r="P204">
        <f>buff!AP206</f>
        <v>0</v>
      </c>
      <c r="Q204">
        <f>buff!AQ206</f>
        <v>0</v>
      </c>
      <c r="R204">
        <f>buff!AR206</f>
        <v>999</v>
      </c>
      <c r="S204">
        <f>buff!AS206</f>
        <v>0</v>
      </c>
      <c r="T204">
        <f>buff!AT206</f>
        <v>0</v>
      </c>
      <c r="U204" t="str">
        <f>buff!AZ206</f>
        <v/>
      </c>
    </row>
    <row r="205" spans="1:21" x14ac:dyDescent="0.15">
      <c r="A205">
        <f>buff!Q207</f>
        <v>20068</v>
      </c>
      <c r="B205" t="str">
        <f>buff!R207</f>
        <v>被动防御小lv8</v>
      </c>
      <c r="C205" t="str">
        <f>buff!S207</f>
        <v>被动防御小lv8</v>
      </c>
      <c r="D205">
        <f>VLOOKUP(buff!T207,对应表!V:W,2,FALSE)</f>
        <v>1</v>
      </c>
      <c r="E205">
        <f>buff!U207</f>
        <v>0</v>
      </c>
      <c r="F205">
        <f>buff!V207</f>
        <v>0</v>
      </c>
      <c r="G205">
        <f>buff!W207</f>
        <v>0</v>
      </c>
      <c r="H205">
        <f>buff!X207</f>
        <v>0</v>
      </c>
      <c r="I205" t="str">
        <f>buff!AI207</f>
        <v>DEF:316</v>
      </c>
      <c r="J205">
        <f>buff!AJ207</f>
        <v>0</v>
      </c>
      <c r="K205">
        <f>buff!AK207</f>
        <v>0</v>
      </c>
      <c r="L205">
        <f>buff!AL207</f>
        <v>0</v>
      </c>
      <c r="M205">
        <f>buff!AM207</f>
        <v>0</v>
      </c>
      <c r="N205">
        <f>buff!AN207</f>
        <v>0</v>
      </c>
      <c r="O205">
        <f>buff!AO207</f>
        <v>0</v>
      </c>
      <c r="P205">
        <f>buff!AP207</f>
        <v>0</v>
      </c>
      <c r="Q205">
        <f>buff!AQ207</f>
        <v>0</v>
      </c>
      <c r="R205">
        <f>buff!AR207</f>
        <v>999</v>
      </c>
      <c r="S205">
        <f>buff!AS207</f>
        <v>0</v>
      </c>
      <c r="T205">
        <f>buff!AT207</f>
        <v>0</v>
      </c>
      <c r="U205" t="str">
        <f>buff!AZ207</f>
        <v/>
      </c>
    </row>
    <row r="206" spans="1:21" x14ac:dyDescent="0.15">
      <c r="A206">
        <f>buff!Q208</f>
        <v>20069</v>
      </c>
      <c r="B206" t="str">
        <f>buff!R208</f>
        <v>被动防御小lv9</v>
      </c>
      <c r="C206" t="str">
        <f>buff!S208</f>
        <v>被动防御小lv9</v>
      </c>
      <c r="D206">
        <f>VLOOKUP(buff!T208,对应表!V:W,2,FALSE)</f>
        <v>1</v>
      </c>
      <c r="E206">
        <f>buff!U208</f>
        <v>0</v>
      </c>
      <c r="F206">
        <f>buff!V208</f>
        <v>0</v>
      </c>
      <c r="G206">
        <f>buff!W208</f>
        <v>0</v>
      </c>
      <c r="H206">
        <f>buff!X208</f>
        <v>0</v>
      </c>
      <c r="I206" t="str">
        <f>buff!AI208</f>
        <v>DEF:390</v>
      </c>
      <c r="J206">
        <f>buff!AJ208</f>
        <v>0</v>
      </c>
      <c r="K206">
        <f>buff!AK208</f>
        <v>0</v>
      </c>
      <c r="L206">
        <f>buff!AL208</f>
        <v>0</v>
      </c>
      <c r="M206">
        <f>buff!AM208</f>
        <v>0</v>
      </c>
      <c r="N206">
        <f>buff!AN208</f>
        <v>0</v>
      </c>
      <c r="O206">
        <f>buff!AO208</f>
        <v>0</v>
      </c>
      <c r="P206">
        <f>buff!AP208</f>
        <v>0</v>
      </c>
      <c r="Q206">
        <f>buff!AQ208</f>
        <v>0</v>
      </c>
      <c r="R206">
        <f>buff!AR208</f>
        <v>999</v>
      </c>
      <c r="S206">
        <f>buff!AS208</f>
        <v>0</v>
      </c>
      <c r="T206">
        <f>buff!AT208</f>
        <v>0</v>
      </c>
      <c r="U206" t="str">
        <f>buff!AZ208</f>
        <v/>
      </c>
    </row>
    <row r="207" spans="1:21" x14ac:dyDescent="0.15">
      <c r="A207">
        <f>buff!Q209</f>
        <v>20070</v>
      </c>
      <c r="B207" t="str">
        <f>buff!R209</f>
        <v>被动防御小lv10</v>
      </c>
      <c r="C207" t="str">
        <f>buff!S209</f>
        <v>被动防御小lv10</v>
      </c>
      <c r="D207">
        <f>VLOOKUP(buff!T209,对应表!V:W,2,FALSE)</f>
        <v>1</v>
      </c>
      <c r="E207">
        <f>buff!U209</f>
        <v>0</v>
      </c>
      <c r="F207">
        <f>buff!V209</f>
        <v>0</v>
      </c>
      <c r="G207">
        <f>buff!W209</f>
        <v>0</v>
      </c>
      <c r="H207">
        <f>buff!X209</f>
        <v>0</v>
      </c>
      <c r="I207" t="str">
        <f>buff!AI209</f>
        <v>DEF:480</v>
      </c>
      <c r="J207">
        <f>buff!AJ209</f>
        <v>0</v>
      </c>
      <c r="K207">
        <f>buff!AK209</f>
        <v>0</v>
      </c>
      <c r="L207">
        <f>buff!AL209</f>
        <v>0</v>
      </c>
      <c r="M207">
        <f>buff!AM209</f>
        <v>0</v>
      </c>
      <c r="N207">
        <f>buff!AN209</f>
        <v>0</v>
      </c>
      <c r="O207">
        <f>buff!AO209</f>
        <v>0</v>
      </c>
      <c r="P207">
        <f>buff!AP209</f>
        <v>0</v>
      </c>
      <c r="Q207">
        <f>buff!AQ209</f>
        <v>0</v>
      </c>
      <c r="R207">
        <f>buff!AR209</f>
        <v>999</v>
      </c>
      <c r="S207">
        <f>buff!AS209</f>
        <v>0</v>
      </c>
      <c r="T207">
        <f>buff!AT209</f>
        <v>0</v>
      </c>
      <c r="U207" t="str">
        <f>buff!AZ209</f>
        <v/>
      </c>
    </row>
    <row r="208" spans="1:21" x14ac:dyDescent="0.15">
      <c r="A208">
        <f>buff!Q210</f>
        <v>20071</v>
      </c>
      <c r="B208" t="str">
        <f>buff!R210</f>
        <v>被动防御小lv11</v>
      </c>
      <c r="C208" t="str">
        <f>buff!S210</f>
        <v>被动防御小lv11</v>
      </c>
      <c r="D208">
        <f>VLOOKUP(buff!T210,对应表!V:W,2,FALSE)</f>
        <v>1</v>
      </c>
      <c r="E208">
        <f>buff!U210</f>
        <v>0</v>
      </c>
      <c r="F208">
        <f>buff!V210</f>
        <v>0</v>
      </c>
      <c r="G208">
        <f>buff!W210</f>
        <v>0</v>
      </c>
      <c r="H208">
        <f>buff!X210</f>
        <v>0</v>
      </c>
      <c r="I208" t="str">
        <f>buff!AI210</f>
        <v>DEF:591</v>
      </c>
      <c r="J208">
        <f>buff!AJ210</f>
        <v>0</v>
      </c>
      <c r="K208">
        <f>buff!AK210</f>
        <v>0</v>
      </c>
      <c r="L208">
        <f>buff!AL210</f>
        <v>0</v>
      </c>
      <c r="M208">
        <f>buff!AM210</f>
        <v>0</v>
      </c>
      <c r="N208">
        <f>buff!AN210</f>
        <v>0</v>
      </c>
      <c r="O208">
        <f>buff!AO210</f>
        <v>0</v>
      </c>
      <c r="P208">
        <f>buff!AP210</f>
        <v>0</v>
      </c>
      <c r="Q208">
        <f>buff!AQ210</f>
        <v>0</v>
      </c>
      <c r="R208">
        <f>buff!AR210</f>
        <v>999</v>
      </c>
      <c r="S208">
        <f>buff!AS210</f>
        <v>0</v>
      </c>
      <c r="T208">
        <f>buff!AT210</f>
        <v>0</v>
      </c>
      <c r="U208" t="str">
        <f>buff!AZ210</f>
        <v/>
      </c>
    </row>
    <row r="209" spans="1:21" x14ac:dyDescent="0.15">
      <c r="A209">
        <f>buff!Q211</f>
        <v>20072</v>
      </c>
      <c r="B209" t="str">
        <f>buff!R211</f>
        <v>被动防御小lv12</v>
      </c>
      <c r="C209" t="str">
        <f>buff!S211</f>
        <v>被动防御小lv12</v>
      </c>
      <c r="D209">
        <f>VLOOKUP(buff!T211,对应表!V:W,2,FALSE)</f>
        <v>1</v>
      </c>
      <c r="E209">
        <f>buff!U211</f>
        <v>0</v>
      </c>
      <c r="F209">
        <f>buff!V211</f>
        <v>0</v>
      </c>
      <c r="G209">
        <f>buff!W211</f>
        <v>0</v>
      </c>
      <c r="H209">
        <f>buff!X211</f>
        <v>0</v>
      </c>
      <c r="I209" t="str">
        <f>buff!AI211</f>
        <v>DEF:728</v>
      </c>
      <c r="J209">
        <f>buff!AJ211</f>
        <v>0</v>
      </c>
      <c r="K209">
        <f>buff!AK211</f>
        <v>0</v>
      </c>
      <c r="L209">
        <f>buff!AL211</f>
        <v>0</v>
      </c>
      <c r="M209">
        <f>buff!AM211</f>
        <v>0</v>
      </c>
      <c r="N209">
        <f>buff!AN211</f>
        <v>0</v>
      </c>
      <c r="O209">
        <f>buff!AO211</f>
        <v>0</v>
      </c>
      <c r="P209">
        <f>buff!AP211</f>
        <v>0</v>
      </c>
      <c r="Q209">
        <f>buff!AQ211</f>
        <v>0</v>
      </c>
      <c r="R209">
        <f>buff!AR211</f>
        <v>999</v>
      </c>
      <c r="S209">
        <f>buff!AS211</f>
        <v>0</v>
      </c>
      <c r="T209">
        <f>buff!AT211</f>
        <v>0</v>
      </c>
      <c r="U209" t="str">
        <f>buff!AZ211</f>
        <v/>
      </c>
    </row>
    <row r="210" spans="1:21" x14ac:dyDescent="0.15">
      <c r="A210">
        <f>buff!Q212</f>
        <v>20073</v>
      </c>
      <c r="B210" t="str">
        <f>buff!R212</f>
        <v>被动防御小lv13</v>
      </c>
      <c r="C210" t="str">
        <f>buff!S212</f>
        <v>被动防御小lv13</v>
      </c>
      <c r="D210">
        <f>VLOOKUP(buff!T212,对应表!V:W,2,FALSE)</f>
        <v>1</v>
      </c>
      <c r="E210">
        <f>buff!U212</f>
        <v>0</v>
      </c>
      <c r="F210">
        <f>buff!V212</f>
        <v>0</v>
      </c>
      <c r="G210">
        <f>buff!W212</f>
        <v>0</v>
      </c>
      <c r="H210">
        <f>buff!X212</f>
        <v>0</v>
      </c>
      <c r="I210" t="str">
        <f>buff!AI212</f>
        <v>DEF:896</v>
      </c>
      <c r="J210">
        <f>buff!AJ212</f>
        <v>0</v>
      </c>
      <c r="K210">
        <f>buff!AK212</f>
        <v>0</v>
      </c>
      <c r="L210">
        <f>buff!AL212</f>
        <v>0</v>
      </c>
      <c r="M210">
        <f>buff!AM212</f>
        <v>0</v>
      </c>
      <c r="N210">
        <f>buff!AN212</f>
        <v>0</v>
      </c>
      <c r="O210">
        <f>buff!AO212</f>
        <v>0</v>
      </c>
      <c r="P210">
        <f>buff!AP212</f>
        <v>0</v>
      </c>
      <c r="Q210">
        <f>buff!AQ212</f>
        <v>0</v>
      </c>
      <c r="R210">
        <f>buff!AR212</f>
        <v>999</v>
      </c>
      <c r="S210">
        <f>buff!AS212</f>
        <v>0</v>
      </c>
      <c r="T210">
        <f>buff!AT212</f>
        <v>0</v>
      </c>
      <c r="U210" t="str">
        <f>buff!AZ212</f>
        <v/>
      </c>
    </row>
    <row r="211" spans="1:21" x14ac:dyDescent="0.15">
      <c r="A211">
        <f>buff!Q213</f>
        <v>20074</v>
      </c>
      <c r="B211" t="str">
        <f>buff!R213</f>
        <v>被动防御小lv14</v>
      </c>
      <c r="C211" t="str">
        <f>buff!S213</f>
        <v>被动防御小lv14</v>
      </c>
      <c r="D211">
        <f>VLOOKUP(buff!T213,对应表!V:W,2,FALSE)</f>
        <v>1</v>
      </c>
      <c r="E211">
        <f>buff!U213</f>
        <v>0</v>
      </c>
      <c r="F211">
        <f>buff!V213</f>
        <v>0</v>
      </c>
      <c r="G211">
        <f>buff!W213</f>
        <v>0</v>
      </c>
      <c r="H211">
        <f>buff!X213</f>
        <v>0</v>
      </c>
      <c r="I211" t="str">
        <f>buff!AI213</f>
        <v>DEF:1103</v>
      </c>
      <c r="J211">
        <f>buff!AJ213</f>
        <v>0</v>
      </c>
      <c r="K211">
        <f>buff!AK213</f>
        <v>0</v>
      </c>
      <c r="L211">
        <f>buff!AL213</f>
        <v>0</v>
      </c>
      <c r="M211">
        <f>buff!AM213</f>
        <v>0</v>
      </c>
      <c r="N211">
        <f>buff!AN213</f>
        <v>0</v>
      </c>
      <c r="O211">
        <f>buff!AO213</f>
        <v>0</v>
      </c>
      <c r="P211">
        <f>buff!AP213</f>
        <v>0</v>
      </c>
      <c r="Q211">
        <f>buff!AQ213</f>
        <v>0</v>
      </c>
      <c r="R211">
        <f>buff!AR213</f>
        <v>999</v>
      </c>
      <c r="S211">
        <f>buff!AS213</f>
        <v>0</v>
      </c>
      <c r="T211">
        <f>buff!AT213</f>
        <v>0</v>
      </c>
      <c r="U211" t="str">
        <f>buff!AZ213</f>
        <v/>
      </c>
    </row>
    <row r="212" spans="1:21" x14ac:dyDescent="0.15">
      <c r="A212">
        <f>buff!Q214</f>
        <v>20075</v>
      </c>
      <c r="B212" t="str">
        <f>buff!R214</f>
        <v>被动防御小lv15</v>
      </c>
      <c r="C212" t="str">
        <f>buff!S214</f>
        <v>被动防御小lv15</v>
      </c>
      <c r="D212">
        <f>VLOOKUP(buff!T214,对应表!V:W,2,FALSE)</f>
        <v>1</v>
      </c>
      <c r="E212">
        <f>buff!U214</f>
        <v>0</v>
      </c>
      <c r="F212">
        <f>buff!V214</f>
        <v>0</v>
      </c>
      <c r="G212">
        <f>buff!W214</f>
        <v>0</v>
      </c>
      <c r="H212">
        <f>buff!X214</f>
        <v>0</v>
      </c>
      <c r="I212" t="str">
        <f>buff!AI214</f>
        <v>DEF:1359</v>
      </c>
      <c r="J212">
        <f>buff!AJ214</f>
        <v>0</v>
      </c>
      <c r="K212">
        <f>buff!AK214</f>
        <v>0</v>
      </c>
      <c r="L212">
        <f>buff!AL214</f>
        <v>0</v>
      </c>
      <c r="M212">
        <f>buff!AM214</f>
        <v>0</v>
      </c>
      <c r="N212">
        <f>buff!AN214</f>
        <v>0</v>
      </c>
      <c r="O212">
        <f>buff!AO214</f>
        <v>0</v>
      </c>
      <c r="P212">
        <f>buff!AP214</f>
        <v>0</v>
      </c>
      <c r="Q212">
        <f>buff!AQ214</f>
        <v>0</v>
      </c>
      <c r="R212">
        <f>buff!AR214</f>
        <v>999</v>
      </c>
      <c r="S212">
        <f>buff!AS214</f>
        <v>0</v>
      </c>
      <c r="T212">
        <f>buff!AT214</f>
        <v>0</v>
      </c>
      <c r="U212" t="str">
        <f>buff!AZ214</f>
        <v/>
      </c>
    </row>
    <row r="213" spans="1:21" x14ac:dyDescent="0.15">
      <c r="A213">
        <f>buff!Q215</f>
        <v>20076</v>
      </c>
      <c r="B213" t="str">
        <f>buff!R215</f>
        <v>被动防御小lv16</v>
      </c>
      <c r="C213" t="str">
        <f>buff!S215</f>
        <v>被动防御小lv16</v>
      </c>
      <c r="D213">
        <f>VLOOKUP(buff!T215,对应表!V:W,2,FALSE)</f>
        <v>1</v>
      </c>
      <c r="E213">
        <f>buff!U215</f>
        <v>0</v>
      </c>
      <c r="F213">
        <f>buff!V215</f>
        <v>0</v>
      </c>
      <c r="G213">
        <f>buff!W215</f>
        <v>0</v>
      </c>
      <c r="H213">
        <f>buff!X215</f>
        <v>0</v>
      </c>
      <c r="I213" t="str">
        <f>buff!AI215</f>
        <v>DEF:1673</v>
      </c>
      <c r="J213">
        <f>buff!AJ215</f>
        <v>0</v>
      </c>
      <c r="K213">
        <f>buff!AK215</f>
        <v>0</v>
      </c>
      <c r="L213">
        <f>buff!AL215</f>
        <v>0</v>
      </c>
      <c r="M213">
        <f>buff!AM215</f>
        <v>0</v>
      </c>
      <c r="N213">
        <f>buff!AN215</f>
        <v>0</v>
      </c>
      <c r="O213">
        <f>buff!AO215</f>
        <v>0</v>
      </c>
      <c r="P213">
        <f>buff!AP215</f>
        <v>0</v>
      </c>
      <c r="Q213">
        <f>buff!AQ215</f>
        <v>0</v>
      </c>
      <c r="R213">
        <f>buff!AR215</f>
        <v>999</v>
      </c>
      <c r="S213">
        <f>buff!AS215</f>
        <v>0</v>
      </c>
      <c r="T213">
        <f>buff!AT215</f>
        <v>0</v>
      </c>
      <c r="U213" t="str">
        <f>buff!AZ215</f>
        <v/>
      </c>
    </row>
    <row r="214" spans="1:21" x14ac:dyDescent="0.15">
      <c r="A214">
        <f>buff!Q216</f>
        <v>20077</v>
      </c>
      <c r="B214" t="str">
        <f>buff!R216</f>
        <v>被动防御小lv17</v>
      </c>
      <c r="C214" t="str">
        <f>buff!S216</f>
        <v>被动防御小lv17</v>
      </c>
      <c r="D214">
        <f>VLOOKUP(buff!T216,对应表!V:W,2,FALSE)</f>
        <v>1</v>
      </c>
      <c r="E214">
        <f>buff!U216</f>
        <v>0</v>
      </c>
      <c r="F214">
        <f>buff!V216</f>
        <v>0</v>
      </c>
      <c r="G214">
        <f>buff!W216</f>
        <v>0</v>
      </c>
      <c r="H214">
        <f>buff!X216</f>
        <v>0</v>
      </c>
      <c r="I214" t="str">
        <f>buff!AI216</f>
        <v>DEF:2060</v>
      </c>
      <c r="J214">
        <f>buff!AJ216</f>
        <v>0</v>
      </c>
      <c r="K214">
        <f>buff!AK216</f>
        <v>0</v>
      </c>
      <c r="L214">
        <f>buff!AL216</f>
        <v>0</v>
      </c>
      <c r="M214">
        <f>buff!AM216</f>
        <v>0</v>
      </c>
      <c r="N214">
        <f>buff!AN216</f>
        <v>0</v>
      </c>
      <c r="O214">
        <f>buff!AO216</f>
        <v>0</v>
      </c>
      <c r="P214">
        <f>buff!AP216</f>
        <v>0</v>
      </c>
      <c r="Q214">
        <f>buff!AQ216</f>
        <v>0</v>
      </c>
      <c r="R214">
        <f>buff!AR216</f>
        <v>999</v>
      </c>
      <c r="S214">
        <f>buff!AS216</f>
        <v>0</v>
      </c>
      <c r="T214">
        <f>buff!AT216</f>
        <v>0</v>
      </c>
      <c r="U214" t="str">
        <f>buff!AZ216</f>
        <v/>
      </c>
    </row>
    <row r="215" spans="1:21" x14ac:dyDescent="0.15">
      <c r="A215">
        <f>buff!Q217</f>
        <v>20078</v>
      </c>
      <c r="B215" t="str">
        <f>buff!R217</f>
        <v>被动防御小lv18</v>
      </c>
      <c r="C215" t="str">
        <f>buff!S217</f>
        <v>被动防御小lv18</v>
      </c>
      <c r="D215">
        <f>VLOOKUP(buff!T217,对应表!V:W,2,FALSE)</f>
        <v>1</v>
      </c>
      <c r="E215">
        <f>buff!U217</f>
        <v>0</v>
      </c>
      <c r="F215">
        <f>buff!V217</f>
        <v>0</v>
      </c>
      <c r="G215">
        <f>buff!W217</f>
        <v>0</v>
      </c>
      <c r="H215">
        <f>buff!X217</f>
        <v>0</v>
      </c>
      <c r="I215" t="str">
        <f>buff!AI217</f>
        <v>DEF:2536</v>
      </c>
      <c r="J215">
        <f>buff!AJ217</f>
        <v>0</v>
      </c>
      <c r="K215">
        <f>buff!AK217</f>
        <v>0</v>
      </c>
      <c r="L215">
        <f>buff!AL217</f>
        <v>0</v>
      </c>
      <c r="M215">
        <f>buff!AM217</f>
        <v>0</v>
      </c>
      <c r="N215">
        <f>buff!AN217</f>
        <v>0</v>
      </c>
      <c r="O215">
        <f>buff!AO217</f>
        <v>0</v>
      </c>
      <c r="P215">
        <f>buff!AP217</f>
        <v>0</v>
      </c>
      <c r="Q215">
        <f>buff!AQ217</f>
        <v>0</v>
      </c>
      <c r="R215">
        <f>buff!AR217</f>
        <v>999</v>
      </c>
      <c r="S215">
        <f>buff!AS217</f>
        <v>0</v>
      </c>
      <c r="T215">
        <f>buff!AT217</f>
        <v>0</v>
      </c>
      <c r="U215" t="str">
        <f>buff!AZ217</f>
        <v/>
      </c>
    </row>
    <row r="216" spans="1:21" x14ac:dyDescent="0.15">
      <c r="A216">
        <f>buff!Q218</f>
        <v>20079</v>
      </c>
      <c r="B216" t="str">
        <f>buff!R218</f>
        <v>被动防御小lv19</v>
      </c>
      <c r="C216" t="str">
        <f>buff!S218</f>
        <v>被动防御小lv19</v>
      </c>
      <c r="D216">
        <f>VLOOKUP(buff!T218,对应表!V:W,2,FALSE)</f>
        <v>1</v>
      </c>
      <c r="E216">
        <f>buff!U218</f>
        <v>0</v>
      </c>
      <c r="F216">
        <f>buff!V218</f>
        <v>0</v>
      </c>
      <c r="G216">
        <f>buff!W218</f>
        <v>0</v>
      </c>
      <c r="H216">
        <f>buff!X218</f>
        <v>0</v>
      </c>
      <c r="I216" t="str">
        <f>buff!AI218</f>
        <v>DEF:3123</v>
      </c>
      <c r="J216">
        <f>buff!AJ218</f>
        <v>0</v>
      </c>
      <c r="K216">
        <f>buff!AK218</f>
        <v>0</v>
      </c>
      <c r="L216">
        <f>buff!AL218</f>
        <v>0</v>
      </c>
      <c r="M216">
        <f>buff!AM218</f>
        <v>0</v>
      </c>
      <c r="N216">
        <f>buff!AN218</f>
        <v>0</v>
      </c>
      <c r="O216">
        <f>buff!AO218</f>
        <v>0</v>
      </c>
      <c r="P216">
        <f>buff!AP218</f>
        <v>0</v>
      </c>
      <c r="Q216">
        <f>buff!AQ218</f>
        <v>0</v>
      </c>
      <c r="R216">
        <f>buff!AR218</f>
        <v>999</v>
      </c>
      <c r="S216">
        <f>buff!AS218</f>
        <v>0</v>
      </c>
      <c r="T216">
        <f>buff!AT218</f>
        <v>0</v>
      </c>
      <c r="U216" t="str">
        <f>buff!AZ218</f>
        <v/>
      </c>
    </row>
    <row r="217" spans="1:21" x14ac:dyDescent="0.15">
      <c r="A217">
        <f>buff!Q219</f>
        <v>20080</v>
      </c>
      <c r="B217" t="str">
        <f>buff!R219</f>
        <v>被动防御小lv20</v>
      </c>
      <c r="C217" t="str">
        <f>buff!S219</f>
        <v>被动防御小lv20</v>
      </c>
      <c r="D217">
        <f>VLOOKUP(buff!T219,对应表!V:W,2,FALSE)</f>
        <v>1</v>
      </c>
      <c r="E217">
        <f>buff!U219</f>
        <v>0</v>
      </c>
      <c r="F217">
        <f>buff!V219</f>
        <v>0</v>
      </c>
      <c r="G217">
        <f>buff!W219</f>
        <v>0</v>
      </c>
      <c r="H217">
        <f>buff!X219</f>
        <v>0</v>
      </c>
      <c r="I217" t="str">
        <f>buff!AI219</f>
        <v>DEF:3845</v>
      </c>
      <c r="J217">
        <f>buff!AJ219</f>
        <v>0</v>
      </c>
      <c r="K217">
        <f>buff!AK219</f>
        <v>0</v>
      </c>
      <c r="L217">
        <f>buff!AL219</f>
        <v>0</v>
      </c>
      <c r="M217">
        <f>buff!AM219</f>
        <v>0</v>
      </c>
      <c r="N217">
        <f>buff!AN219</f>
        <v>0</v>
      </c>
      <c r="O217">
        <f>buff!AO219</f>
        <v>0</v>
      </c>
      <c r="P217">
        <f>buff!AP219</f>
        <v>0</v>
      </c>
      <c r="Q217">
        <f>buff!AQ219</f>
        <v>0</v>
      </c>
      <c r="R217">
        <f>buff!AR219</f>
        <v>999</v>
      </c>
      <c r="S217">
        <f>buff!AS219</f>
        <v>0</v>
      </c>
      <c r="T217">
        <f>buff!AT219</f>
        <v>0</v>
      </c>
      <c r="U217" t="str">
        <f>buff!AZ219</f>
        <v/>
      </c>
    </row>
    <row r="218" spans="1:21" x14ac:dyDescent="0.15">
      <c r="A218">
        <f>buff!Q220</f>
        <v>20081</v>
      </c>
      <c r="B218" t="str">
        <f>buff!R220</f>
        <v>被动防御中lv1</v>
      </c>
      <c r="C218" t="str">
        <f>buff!S220</f>
        <v>被动防御中lv1</v>
      </c>
      <c r="D218">
        <f>VLOOKUP(buff!T220,对应表!V:W,2,FALSE)</f>
        <v>1</v>
      </c>
      <c r="E218">
        <f>buff!U220</f>
        <v>0</v>
      </c>
      <c r="F218">
        <f>buff!V220</f>
        <v>0</v>
      </c>
      <c r="G218">
        <f>buff!W220</f>
        <v>0</v>
      </c>
      <c r="H218">
        <f>buff!X220</f>
        <v>0</v>
      </c>
      <c r="I218" t="str">
        <f>buff!AI220</f>
        <v>DEF:76</v>
      </c>
      <c r="J218">
        <f>buff!AJ220</f>
        <v>0</v>
      </c>
      <c r="K218">
        <f>buff!AK220</f>
        <v>0</v>
      </c>
      <c r="L218">
        <f>buff!AL220</f>
        <v>0</v>
      </c>
      <c r="M218">
        <f>buff!AM220</f>
        <v>0</v>
      </c>
      <c r="N218">
        <f>buff!AN220</f>
        <v>0</v>
      </c>
      <c r="O218">
        <f>buff!AO220</f>
        <v>0</v>
      </c>
      <c r="P218">
        <f>buff!AP220</f>
        <v>0</v>
      </c>
      <c r="Q218">
        <f>buff!AQ220</f>
        <v>0</v>
      </c>
      <c r="R218">
        <f>buff!AR220</f>
        <v>999</v>
      </c>
      <c r="S218">
        <f>buff!AS220</f>
        <v>0</v>
      </c>
      <c r="T218">
        <f>buff!AT220</f>
        <v>0</v>
      </c>
      <c r="U218" t="str">
        <f>buff!AZ220</f>
        <v/>
      </c>
    </row>
    <row r="219" spans="1:21" x14ac:dyDescent="0.15">
      <c r="A219">
        <f>buff!Q221</f>
        <v>20082</v>
      </c>
      <c r="B219" t="str">
        <f>buff!R221</f>
        <v>被动防御中lv2</v>
      </c>
      <c r="C219" t="str">
        <f>buff!S221</f>
        <v>被动防御中lv2</v>
      </c>
      <c r="D219">
        <f>VLOOKUP(buff!T221,对应表!V:W,2,FALSE)</f>
        <v>1</v>
      </c>
      <c r="E219">
        <f>buff!U221</f>
        <v>0</v>
      </c>
      <c r="F219">
        <f>buff!V221</f>
        <v>0</v>
      </c>
      <c r="G219">
        <f>buff!W221</f>
        <v>0</v>
      </c>
      <c r="H219">
        <f>buff!X221</f>
        <v>0</v>
      </c>
      <c r="I219" t="str">
        <f>buff!AI221</f>
        <v>DEF:112</v>
      </c>
      <c r="J219">
        <f>buff!AJ221</f>
        <v>0</v>
      </c>
      <c r="K219">
        <f>buff!AK221</f>
        <v>0</v>
      </c>
      <c r="L219">
        <f>buff!AL221</f>
        <v>0</v>
      </c>
      <c r="M219">
        <f>buff!AM221</f>
        <v>0</v>
      </c>
      <c r="N219">
        <f>buff!AN221</f>
        <v>0</v>
      </c>
      <c r="O219">
        <f>buff!AO221</f>
        <v>0</v>
      </c>
      <c r="P219">
        <f>buff!AP221</f>
        <v>0</v>
      </c>
      <c r="Q219">
        <f>buff!AQ221</f>
        <v>0</v>
      </c>
      <c r="R219">
        <f>buff!AR221</f>
        <v>999</v>
      </c>
      <c r="S219">
        <f>buff!AS221</f>
        <v>0</v>
      </c>
      <c r="T219">
        <f>buff!AT221</f>
        <v>0</v>
      </c>
      <c r="U219" t="str">
        <f>buff!AZ221</f>
        <v/>
      </c>
    </row>
    <row r="220" spans="1:21" x14ac:dyDescent="0.15">
      <c r="A220">
        <f>buff!Q222</f>
        <v>20083</v>
      </c>
      <c r="B220" t="str">
        <f>buff!R222</f>
        <v>被动防御中lv3</v>
      </c>
      <c r="C220" t="str">
        <f>buff!S222</f>
        <v>被动防御中lv3</v>
      </c>
      <c r="D220">
        <f>VLOOKUP(buff!T222,对应表!V:W,2,FALSE)</f>
        <v>1</v>
      </c>
      <c r="E220">
        <f>buff!U222</f>
        <v>0</v>
      </c>
      <c r="F220">
        <f>buff!V222</f>
        <v>0</v>
      </c>
      <c r="G220">
        <f>buff!W222</f>
        <v>0</v>
      </c>
      <c r="H220">
        <f>buff!X222</f>
        <v>0</v>
      </c>
      <c r="I220" t="str">
        <f>buff!AI222</f>
        <v>DEF:148</v>
      </c>
      <c r="J220">
        <f>buff!AJ222</f>
        <v>0</v>
      </c>
      <c r="K220">
        <f>buff!AK222</f>
        <v>0</v>
      </c>
      <c r="L220">
        <f>buff!AL222</f>
        <v>0</v>
      </c>
      <c r="M220">
        <f>buff!AM222</f>
        <v>0</v>
      </c>
      <c r="N220">
        <f>buff!AN222</f>
        <v>0</v>
      </c>
      <c r="O220">
        <f>buff!AO222</f>
        <v>0</v>
      </c>
      <c r="P220">
        <f>buff!AP222</f>
        <v>0</v>
      </c>
      <c r="Q220">
        <f>buff!AQ222</f>
        <v>0</v>
      </c>
      <c r="R220">
        <f>buff!AR222</f>
        <v>999</v>
      </c>
      <c r="S220">
        <f>buff!AS222</f>
        <v>0</v>
      </c>
      <c r="T220">
        <f>buff!AT222</f>
        <v>0</v>
      </c>
      <c r="U220" t="str">
        <f>buff!AZ222</f>
        <v/>
      </c>
    </row>
    <row r="221" spans="1:21" x14ac:dyDescent="0.15">
      <c r="A221">
        <f>buff!Q223</f>
        <v>20084</v>
      </c>
      <c r="B221" t="str">
        <f>buff!R223</f>
        <v>被动防御中lv4</v>
      </c>
      <c r="C221" t="str">
        <f>buff!S223</f>
        <v>被动防御中lv4</v>
      </c>
      <c r="D221">
        <f>VLOOKUP(buff!T223,对应表!V:W,2,FALSE)</f>
        <v>1</v>
      </c>
      <c r="E221">
        <f>buff!U223</f>
        <v>0</v>
      </c>
      <c r="F221">
        <f>buff!V223</f>
        <v>0</v>
      </c>
      <c r="G221">
        <f>buff!W223</f>
        <v>0</v>
      </c>
      <c r="H221">
        <f>buff!X223</f>
        <v>0</v>
      </c>
      <c r="I221" t="str">
        <f>buff!AI223</f>
        <v>DEF:183</v>
      </c>
      <c r="J221">
        <f>buff!AJ223</f>
        <v>0</v>
      </c>
      <c r="K221">
        <f>buff!AK223</f>
        <v>0</v>
      </c>
      <c r="L221">
        <f>buff!AL223</f>
        <v>0</v>
      </c>
      <c r="M221">
        <f>buff!AM223</f>
        <v>0</v>
      </c>
      <c r="N221">
        <f>buff!AN223</f>
        <v>0</v>
      </c>
      <c r="O221">
        <f>buff!AO223</f>
        <v>0</v>
      </c>
      <c r="P221">
        <f>buff!AP223</f>
        <v>0</v>
      </c>
      <c r="Q221">
        <f>buff!AQ223</f>
        <v>0</v>
      </c>
      <c r="R221">
        <f>buff!AR223</f>
        <v>999</v>
      </c>
      <c r="S221">
        <f>buff!AS223</f>
        <v>0</v>
      </c>
      <c r="T221">
        <f>buff!AT223</f>
        <v>0</v>
      </c>
      <c r="U221" t="str">
        <f>buff!AZ223</f>
        <v/>
      </c>
    </row>
    <row r="222" spans="1:21" x14ac:dyDescent="0.15">
      <c r="A222">
        <f>buff!Q224</f>
        <v>20085</v>
      </c>
      <c r="B222" t="str">
        <f>buff!R224</f>
        <v>被动防御中lv5</v>
      </c>
      <c r="C222" t="str">
        <f>buff!S224</f>
        <v>被动防御中lv5</v>
      </c>
      <c r="D222">
        <f>VLOOKUP(buff!T224,对应表!V:W,2,FALSE)</f>
        <v>1</v>
      </c>
      <c r="E222">
        <f>buff!U224</f>
        <v>0</v>
      </c>
      <c r="F222">
        <f>buff!V224</f>
        <v>0</v>
      </c>
      <c r="G222">
        <f>buff!W224</f>
        <v>0</v>
      </c>
      <c r="H222">
        <f>buff!X224</f>
        <v>0</v>
      </c>
      <c r="I222" t="str">
        <f>buff!AI224</f>
        <v>DEF:226</v>
      </c>
      <c r="J222">
        <f>buff!AJ224</f>
        <v>0</v>
      </c>
      <c r="K222">
        <f>buff!AK224</f>
        <v>0</v>
      </c>
      <c r="L222">
        <f>buff!AL224</f>
        <v>0</v>
      </c>
      <c r="M222">
        <f>buff!AM224</f>
        <v>0</v>
      </c>
      <c r="N222">
        <f>buff!AN224</f>
        <v>0</v>
      </c>
      <c r="O222">
        <f>buff!AO224</f>
        <v>0</v>
      </c>
      <c r="P222">
        <f>buff!AP224</f>
        <v>0</v>
      </c>
      <c r="Q222">
        <f>buff!AQ224</f>
        <v>0</v>
      </c>
      <c r="R222">
        <f>buff!AR224</f>
        <v>999</v>
      </c>
      <c r="S222">
        <f>buff!AS224</f>
        <v>0</v>
      </c>
      <c r="T222">
        <f>buff!AT224</f>
        <v>0</v>
      </c>
      <c r="U222" t="str">
        <f>buff!AZ224</f>
        <v/>
      </c>
    </row>
    <row r="223" spans="1:21" x14ac:dyDescent="0.15">
      <c r="A223">
        <f>buff!Q225</f>
        <v>20086</v>
      </c>
      <c r="B223" t="str">
        <f>buff!R225</f>
        <v>被动防御中lv6</v>
      </c>
      <c r="C223" t="str">
        <f>buff!S225</f>
        <v>被动防御中lv6</v>
      </c>
      <c r="D223">
        <f>VLOOKUP(buff!T225,对应表!V:W,2,FALSE)</f>
        <v>1</v>
      </c>
      <c r="E223">
        <f>buff!U225</f>
        <v>0</v>
      </c>
      <c r="F223">
        <f>buff!V225</f>
        <v>0</v>
      </c>
      <c r="G223">
        <f>buff!W225</f>
        <v>0</v>
      </c>
      <c r="H223">
        <f>buff!X225</f>
        <v>0</v>
      </c>
      <c r="I223" t="str">
        <f>buff!AI225</f>
        <v>DEF:278</v>
      </c>
      <c r="J223">
        <f>buff!AJ225</f>
        <v>0</v>
      </c>
      <c r="K223">
        <f>buff!AK225</f>
        <v>0</v>
      </c>
      <c r="L223">
        <f>buff!AL225</f>
        <v>0</v>
      </c>
      <c r="M223">
        <f>buff!AM225</f>
        <v>0</v>
      </c>
      <c r="N223">
        <f>buff!AN225</f>
        <v>0</v>
      </c>
      <c r="O223">
        <f>buff!AO225</f>
        <v>0</v>
      </c>
      <c r="P223">
        <f>buff!AP225</f>
        <v>0</v>
      </c>
      <c r="Q223">
        <f>buff!AQ225</f>
        <v>0</v>
      </c>
      <c r="R223">
        <f>buff!AR225</f>
        <v>999</v>
      </c>
      <c r="S223">
        <f>buff!AS225</f>
        <v>0</v>
      </c>
      <c r="T223">
        <f>buff!AT225</f>
        <v>0</v>
      </c>
      <c r="U223" t="str">
        <f>buff!AZ225</f>
        <v/>
      </c>
    </row>
    <row r="224" spans="1:21" x14ac:dyDescent="0.15">
      <c r="A224">
        <f>buff!Q226</f>
        <v>20087</v>
      </c>
      <c r="B224" t="str">
        <f>buff!R226</f>
        <v>被动防御中lv7</v>
      </c>
      <c r="C224" t="str">
        <f>buff!S226</f>
        <v>被动防御中lv7</v>
      </c>
      <c r="D224">
        <f>VLOOKUP(buff!T226,对应表!V:W,2,FALSE)</f>
        <v>1</v>
      </c>
      <c r="E224">
        <f>buff!U226</f>
        <v>0</v>
      </c>
      <c r="F224">
        <f>buff!V226</f>
        <v>0</v>
      </c>
      <c r="G224">
        <f>buff!W226</f>
        <v>0</v>
      </c>
      <c r="H224">
        <f>buff!X226</f>
        <v>0</v>
      </c>
      <c r="I224" t="str">
        <f>buff!AI226</f>
        <v>DEF:343</v>
      </c>
      <c r="J224">
        <f>buff!AJ226</f>
        <v>0</v>
      </c>
      <c r="K224">
        <f>buff!AK226</f>
        <v>0</v>
      </c>
      <c r="L224">
        <f>buff!AL226</f>
        <v>0</v>
      </c>
      <c r="M224">
        <f>buff!AM226</f>
        <v>0</v>
      </c>
      <c r="N224">
        <f>buff!AN226</f>
        <v>0</v>
      </c>
      <c r="O224">
        <f>buff!AO226</f>
        <v>0</v>
      </c>
      <c r="P224">
        <f>buff!AP226</f>
        <v>0</v>
      </c>
      <c r="Q224">
        <f>buff!AQ226</f>
        <v>0</v>
      </c>
      <c r="R224">
        <f>buff!AR226</f>
        <v>999</v>
      </c>
      <c r="S224">
        <f>buff!AS226</f>
        <v>0</v>
      </c>
      <c r="T224">
        <f>buff!AT226</f>
        <v>0</v>
      </c>
      <c r="U224" t="str">
        <f>buff!AZ226</f>
        <v/>
      </c>
    </row>
    <row r="225" spans="1:21" x14ac:dyDescent="0.15">
      <c r="A225">
        <f>buff!Q227</f>
        <v>20088</v>
      </c>
      <c r="B225" t="str">
        <f>buff!R227</f>
        <v>被动防御中lv8</v>
      </c>
      <c r="C225" t="str">
        <f>buff!S227</f>
        <v>被动防御中lv8</v>
      </c>
      <c r="D225">
        <f>VLOOKUP(buff!T227,对应表!V:W,2,FALSE)</f>
        <v>1</v>
      </c>
      <c r="E225">
        <f>buff!U227</f>
        <v>0</v>
      </c>
      <c r="F225">
        <f>buff!V227</f>
        <v>0</v>
      </c>
      <c r="G225">
        <f>buff!W227</f>
        <v>0</v>
      </c>
      <c r="H225">
        <f>buff!X227</f>
        <v>0</v>
      </c>
      <c r="I225" t="str">
        <f>buff!AI227</f>
        <v>DEF:422</v>
      </c>
      <c r="J225">
        <f>buff!AJ227</f>
        <v>0</v>
      </c>
      <c r="K225">
        <f>buff!AK227</f>
        <v>0</v>
      </c>
      <c r="L225">
        <f>buff!AL227</f>
        <v>0</v>
      </c>
      <c r="M225">
        <f>buff!AM227</f>
        <v>0</v>
      </c>
      <c r="N225">
        <f>buff!AN227</f>
        <v>0</v>
      </c>
      <c r="O225">
        <f>buff!AO227</f>
        <v>0</v>
      </c>
      <c r="P225">
        <f>buff!AP227</f>
        <v>0</v>
      </c>
      <c r="Q225">
        <f>buff!AQ227</f>
        <v>0</v>
      </c>
      <c r="R225">
        <f>buff!AR227</f>
        <v>999</v>
      </c>
      <c r="S225">
        <f>buff!AS227</f>
        <v>0</v>
      </c>
      <c r="T225">
        <f>buff!AT227</f>
        <v>0</v>
      </c>
      <c r="U225" t="str">
        <f>buff!AZ227</f>
        <v/>
      </c>
    </row>
    <row r="226" spans="1:21" x14ac:dyDescent="0.15">
      <c r="A226">
        <f>buff!Q228</f>
        <v>20089</v>
      </c>
      <c r="B226" t="str">
        <f>buff!R228</f>
        <v>被动防御中lv9</v>
      </c>
      <c r="C226" t="str">
        <f>buff!S228</f>
        <v>被动防御中lv9</v>
      </c>
      <c r="D226">
        <f>VLOOKUP(buff!T228,对应表!V:W,2,FALSE)</f>
        <v>1</v>
      </c>
      <c r="E226">
        <f>buff!U228</f>
        <v>0</v>
      </c>
      <c r="F226">
        <f>buff!V228</f>
        <v>0</v>
      </c>
      <c r="G226">
        <f>buff!W228</f>
        <v>0</v>
      </c>
      <c r="H226">
        <f>buff!X228</f>
        <v>0</v>
      </c>
      <c r="I226" t="str">
        <f>buff!AI228</f>
        <v>DEF:520</v>
      </c>
      <c r="J226">
        <f>buff!AJ228</f>
        <v>0</v>
      </c>
      <c r="K226">
        <f>buff!AK228</f>
        <v>0</v>
      </c>
      <c r="L226">
        <f>buff!AL228</f>
        <v>0</v>
      </c>
      <c r="M226">
        <f>buff!AM228</f>
        <v>0</v>
      </c>
      <c r="N226">
        <f>buff!AN228</f>
        <v>0</v>
      </c>
      <c r="O226">
        <f>buff!AO228</f>
        <v>0</v>
      </c>
      <c r="P226">
        <f>buff!AP228</f>
        <v>0</v>
      </c>
      <c r="Q226">
        <f>buff!AQ228</f>
        <v>0</v>
      </c>
      <c r="R226">
        <f>buff!AR228</f>
        <v>999</v>
      </c>
      <c r="S226">
        <f>buff!AS228</f>
        <v>0</v>
      </c>
      <c r="T226">
        <f>buff!AT228</f>
        <v>0</v>
      </c>
      <c r="U226" t="str">
        <f>buff!AZ228</f>
        <v/>
      </c>
    </row>
    <row r="227" spans="1:21" x14ac:dyDescent="0.15">
      <c r="A227">
        <f>buff!Q229</f>
        <v>20090</v>
      </c>
      <c r="B227" t="str">
        <f>buff!R229</f>
        <v>被动防御中lv10</v>
      </c>
      <c r="C227" t="str">
        <f>buff!S229</f>
        <v>被动防御中lv10</v>
      </c>
      <c r="D227">
        <f>VLOOKUP(buff!T229,对应表!V:W,2,FALSE)</f>
        <v>1</v>
      </c>
      <c r="E227">
        <f>buff!U229</f>
        <v>0</v>
      </c>
      <c r="F227">
        <f>buff!V229</f>
        <v>0</v>
      </c>
      <c r="G227">
        <f>buff!W229</f>
        <v>0</v>
      </c>
      <c r="H227">
        <f>buff!X229</f>
        <v>0</v>
      </c>
      <c r="I227" t="str">
        <f>buff!AI229</f>
        <v>DEF:640</v>
      </c>
      <c r="J227">
        <f>buff!AJ229</f>
        <v>0</v>
      </c>
      <c r="K227">
        <f>buff!AK229</f>
        <v>0</v>
      </c>
      <c r="L227">
        <f>buff!AL229</f>
        <v>0</v>
      </c>
      <c r="M227">
        <f>buff!AM229</f>
        <v>0</v>
      </c>
      <c r="N227">
        <f>buff!AN229</f>
        <v>0</v>
      </c>
      <c r="O227">
        <f>buff!AO229</f>
        <v>0</v>
      </c>
      <c r="P227">
        <f>buff!AP229</f>
        <v>0</v>
      </c>
      <c r="Q227">
        <f>buff!AQ229</f>
        <v>0</v>
      </c>
      <c r="R227">
        <f>buff!AR229</f>
        <v>999</v>
      </c>
      <c r="S227">
        <f>buff!AS229</f>
        <v>0</v>
      </c>
      <c r="T227">
        <f>buff!AT229</f>
        <v>0</v>
      </c>
      <c r="U227" t="str">
        <f>buff!AZ229</f>
        <v/>
      </c>
    </row>
    <row r="228" spans="1:21" x14ac:dyDescent="0.15">
      <c r="A228">
        <f>buff!Q230</f>
        <v>20091</v>
      </c>
      <c r="B228" t="str">
        <f>buff!R230</f>
        <v>被动防御中lv11</v>
      </c>
      <c r="C228" t="str">
        <f>buff!S230</f>
        <v>被动防御中lv11</v>
      </c>
      <c r="D228">
        <f>VLOOKUP(buff!T230,对应表!V:W,2,FALSE)</f>
        <v>1</v>
      </c>
      <c r="E228">
        <f>buff!U230</f>
        <v>0</v>
      </c>
      <c r="F228">
        <f>buff!V230</f>
        <v>0</v>
      </c>
      <c r="G228">
        <f>buff!W230</f>
        <v>0</v>
      </c>
      <c r="H228">
        <f>buff!X230</f>
        <v>0</v>
      </c>
      <c r="I228" t="str">
        <f>buff!AI230</f>
        <v>DEF:788</v>
      </c>
      <c r="J228">
        <f>buff!AJ230</f>
        <v>0</v>
      </c>
      <c r="K228">
        <f>buff!AK230</f>
        <v>0</v>
      </c>
      <c r="L228">
        <f>buff!AL230</f>
        <v>0</v>
      </c>
      <c r="M228">
        <f>buff!AM230</f>
        <v>0</v>
      </c>
      <c r="N228">
        <f>buff!AN230</f>
        <v>0</v>
      </c>
      <c r="O228">
        <f>buff!AO230</f>
        <v>0</v>
      </c>
      <c r="P228">
        <f>buff!AP230</f>
        <v>0</v>
      </c>
      <c r="Q228">
        <f>buff!AQ230</f>
        <v>0</v>
      </c>
      <c r="R228">
        <f>buff!AR230</f>
        <v>999</v>
      </c>
      <c r="S228">
        <f>buff!AS230</f>
        <v>0</v>
      </c>
      <c r="T228">
        <f>buff!AT230</f>
        <v>0</v>
      </c>
      <c r="U228" t="str">
        <f>buff!AZ230</f>
        <v/>
      </c>
    </row>
    <row r="229" spans="1:21" x14ac:dyDescent="0.15">
      <c r="A229">
        <f>buff!Q231</f>
        <v>20092</v>
      </c>
      <c r="B229" t="str">
        <f>buff!R231</f>
        <v>被动防御中lv12</v>
      </c>
      <c r="C229" t="str">
        <f>buff!S231</f>
        <v>被动防御中lv12</v>
      </c>
      <c r="D229">
        <f>VLOOKUP(buff!T231,对应表!V:W,2,FALSE)</f>
        <v>1</v>
      </c>
      <c r="E229">
        <f>buff!U231</f>
        <v>0</v>
      </c>
      <c r="F229">
        <f>buff!V231</f>
        <v>0</v>
      </c>
      <c r="G229">
        <f>buff!W231</f>
        <v>0</v>
      </c>
      <c r="H229">
        <f>buff!X231</f>
        <v>0</v>
      </c>
      <c r="I229" t="str">
        <f>buff!AI231</f>
        <v>DEF:970</v>
      </c>
      <c r="J229">
        <f>buff!AJ231</f>
        <v>0</v>
      </c>
      <c r="K229">
        <f>buff!AK231</f>
        <v>0</v>
      </c>
      <c r="L229">
        <f>buff!AL231</f>
        <v>0</v>
      </c>
      <c r="M229">
        <f>buff!AM231</f>
        <v>0</v>
      </c>
      <c r="N229">
        <f>buff!AN231</f>
        <v>0</v>
      </c>
      <c r="O229">
        <f>buff!AO231</f>
        <v>0</v>
      </c>
      <c r="P229">
        <f>buff!AP231</f>
        <v>0</v>
      </c>
      <c r="Q229">
        <f>buff!AQ231</f>
        <v>0</v>
      </c>
      <c r="R229">
        <f>buff!AR231</f>
        <v>999</v>
      </c>
      <c r="S229">
        <f>buff!AS231</f>
        <v>0</v>
      </c>
      <c r="T229">
        <f>buff!AT231</f>
        <v>0</v>
      </c>
      <c r="U229" t="str">
        <f>buff!AZ231</f>
        <v/>
      </c>
    </row>
    <row r="230" spans="1:21" x14ac:dyDescent="0.15">
      <c r="A230">
        <f>buff!Q232</f>
        <v>20093</v>
      </c>
      <c r="B230" t="str">
        <f>buff!R232</f>
        <v>被动防御中lv13</v>
      </c>
      <c r="C230" t="str">
        <f>buff!S232</f>
        <v>被动防御中lv13</v>
      </c>
      <c r="D230">
        <f>VLOOKUP(buff!T232,对应表!V:W,2,FALSE)</f>
        <v>1</v>
      </c>
      <c r="E230">
        <f>buff!U232</f>
        <v>0</v>
      </c>
      <c r="F230">
        <f>buff!V232</f>
        <v>0</v>
      </c>
      <c r="G230">
        <f>buff!W232</f>
        <v>0</v>
      </c>
      <c r="H230">
        <f>buff!X232</f>
        <v>0</v>
      </c>
      <c r="I230" t="str">
        <f>buff!AI232</f>
        <v>DEF:1195</v>
      </c>
      <c r="J230">
        <f>buff!AJ232</f>
        <v>0</v>
      </c>
      <c r="K230">
        <f>buff!AK232</f>
        <v>0</v>
      </c>
      <c r="L230">
        <f>buff!AL232</f>
        <v>0</v>
      </c>
      <c r="M230">
        <f>buff!AM232</f>
        <v>0</v>
      </c>
      <c r="N230">
        <f>buff!AN232</f>
        <v>0</v>
      </c>
      <c r="O230">
        <f>buff!AO232</f>
        <v>0</v>
      </c>
      <c r="P230">
        <f>buff!AP232</f>
        <v>0</v>
      </c>
      <c r="Q230">
        <f>buff!AQ232</f>
        <v>0</v>
      </c>
      <c r="R230">
        <f>buff!AR232</f>
        <v>999</v>
      </c>
      <c r="S230">
        <f>buff!AS232</f>
        <v>0</v>
      </c>
      <c r="T230">
        <f>buff!AT232</f>
        <v>0</v>
      </c>
      <c r="U230" t="str">
        <f>buff!AZ232</f>
        <v/>
      </c>
    </row>
    <row r="231" spans="1:21" x14ac:dyDescent="0.15">
      <c r="A231">
        <f>buff!Q233</f>
        <v>20094</v>
      </c>
      <c r="B231" t="str">
        <f>buff!R233</f>
        <v>被动防御中lv14</v>
      </c>
      <c r="C231" t="str">
        <f>buff!S233</f>
        <v>被动防御中lv14</v>
      </c>
      <c r="D231">
        <f>VLOOKUP(buff!T233,对应表!V:W,2,FALSE)</f>
        <v>1</v>
      </c>
      <c r="E231">
        <f>buff!U233</f>
        <v>0</v>
      </c>
      <c r="F231">
        <f>buff!V233</f>
        <v>0</v>
      </c>
      <c r="G231">
        <f>buff!W233</f>
        <v>0</v>
      </c>
      <c r="H231">
        <f>buff!X233</f>
        <v>0</v>
      </c>
      <c r="I231" t="str">
        <f>buff!AI233</f>
        <v>DEF:1471</v>
      </c>
      <c r="J231">
        <f>buff!AJ233</f>
        <v>0</v>
      </c>
      <c r="K231">
        <f>buff!AK233</f>
        <v>0</v>
      </c>
      <c r="L231">
        <f>buff!AL233</f>
        <v>0</v>
      </c>
      <c r="M231">
        <f>buff!AM233</f>
        <v>0</v>
      </c>
      <c r="N231">
        <f>buff!AN233</f>
        <v>0</v>
      </c>
      <c r="O231">
        <f>buff!AO233</f>
        <v>0</v>
      </c>
      <c r="P231">
        <f>buff!AP233</f>
        <v>0</v>
      </c>
      <c r="Q231">
        <f>buff!AQ233</f>
        <v>0</v>
      </c>
      <c r="R231">
        <f>buff!AR233</f>
        <v>999</v>
      </c>
      <c r="S231">
        <f>buff!AS233</f>
        <v>0</v>
      </c>
      <c r="T231">
        <f>buff!AT233</f>
        <v>0</v>
      </c>
      <c r="U231" t="str">
        <f>buff!AZ233</f>
        <v/>
      </c>
    </row>
    <row r="232" spans="1:21" x14ac:dyDescent="0.15">
      <c r="A232">
        <f>buff!Q234</f>
        <v>20095</v>
      </c>
      <c r="B232" t="str">
        <f>buff!R234</f>
        <v>被动防御中lv15</v>
      </c>
      <c r="C232" t="str">
        <f>buff!S234</f>
        <v>被动防御中lv15</v>
      </c>
      <c r="D232">
        <f>VLOOKUP(buff!T234,对应表!V:W,2,FALSE)</f>
        <v>1</v>
      </c>
      <c r="E232">
        <f>buff!U234</f>
        <v>0</v>
      </c>
      <c r="F232">
        <f>buff!V234</f>
        <v>0</v>
      </c>
      <c r="G232">
        <f>buff!W234</f>
        <v>0</v>
      </c>
      <c r="H232">
        <f>buff!X234</f>
        <v>0</v>
      </c>
      <c r="I232" t="str">
        <f>buff!AI234</f>
        <v>DEF:1812</v>
      </c>
      <c r="J232">
        <f>buff!AJ234</f>
        <v>0</v>
      </c>
      <c r="K232">
        <f>buff!AK234</f>
        <v>0</v>
      </c>
      <c r="L232">
        <f>buff!AL234</f>
        <v>0</v>
      </c>
      <c r="M232">
        <f>buff!AM234</f>
        <v>0</v>
      </c>
      <c r="N232">
        <f>buff!AN234</f>
        <v>0</v>
      </c>
      <c r="O232">
        <f>buff!AO234</f>
        <v>0</v>
      </c>
      <c r="P232">
        <f>buff!AP234</f>
        <v>0</v>
      </c>
      <c r="Q232">
        <f>buff!AQ234</f>
        <v>0</v>
      </c>
      <c r="R232">
        <f>buff!AR234</f>
        <v>999</v>
      </c>
      <c r="S232">
        <f>buff!AS234</f>
        <v>0</v>
      </c>
      <c r="T232">
        <f>buff!AT234</f>
        <v>0</v>
      </c>
      <c r="U232" t="str">
        <f>buff!AZ234</f>
        <v/>
      </c>
    </row>
    <row r="233" spans="1:21" x14ac:dyDescent="0.15">
      <c r="A233">
        <f>buff!Q235</f>
        <v>20096</v>
      </c>
      <c r="B233" t="str">
        <f>buff!R235</f>
        <v>被动防御中lv16</v>
      </c>
      <c r="C233" t="str">
        <f>buff!S235</f>
        <v>被动防御中lv16</v>
      </c>
      <c r="D233">
        <f>VLOOKUP(buff!T235,对应表!V:W,2,FALSE)</f>
        <v>1</v>
      </c>
      <c r="E233">
        <f>buff!U235</f>
        <v>0</v>
      </c>
      <c r="F233">
        <f>buff!V235</f>
        <v>0</v>
      </c>
      <c r="G233">
        <f>buff!W235</f>
        <v>0</v>
      </c>
      <c r="H233">
        <f>buff!X235</f>
        <v>0</v>
      </c>
      <c r="I233" t="str">
        <f>buff!AI235</f>
        <v>DEF:2231</v>
      </c>
      <c r="J233">
        <f>buff!AJ235</f>
        <v>0</v>
      </c>
      <c r="K233">
        <f>buff!AK235</f>
        <v>0</v>
      </c>
      <c r="L233">
        <f>buff!AL235</f>
        <v>0</v>
      </c>
      <c r="M233">
        <f>buff!AM235</f>
        <v>0</v>
      </c>
      <c r="N233">
        <f>buff!AN235</f>
        <v>0</v>
      </c>
      <c r="O233">
        <f>buff!AO235</f>
        <v>0</v>
      </c>
      <c r="P233">
        <f>buff!AP235</f>
        <v>0</v>
      </c>
      <c r="Q233">
        <f>buff!AQ235</f>
        <v>0</v>
      </c>
      <c r="R233">
        <f>buff!AR235</f>
        <v>999</v>
      </c>
      <c r="S233">
        <f>buff!AS235</f>
        <v>0</v>
      </c>
      <c r="T233">
        <f>buff!AT235</f>
        <v>0</v>
      </c>
      <c r="U233" t="str">
        <f>buff!AZ235</f>
        <v/>
      </c>
    </row>
    <row r="234" spans="1:21" x14ac:dyDescent="0.15">
      <c r="A234">
        <f>buff!Q236</f>
        <v>20097</v>
      </c>
      <c r="B234" t="str">
        <f>buff!R236</f>
        <v>被动防御中lv17</v>
      </c>
      <c r="C234" t="str">
        <f>buff!S236</f>
        <v>被动防御中lv17</v>
      </c>
      <c r="D234">
        <f>VLOOKUP(buff!T236,对应表!V:W,2,FALSE)</f>
        <v>1</v>
      </c>
      <c r="E234">
        <f>buff!U236</f>
        <v>0</v>
      </c>
      <c r="F234">
        <f>buff!V236</f>
        <v>0</v>
      </c>
      <c r="G234">
        <f>buff!W236</f>
        <v>0</v>
      </c>
      <c r="H234">
        <f>buff!X236</f>
        <v>0</v>
      </c>
      <c r="I234" t="str">
        <f>buff!AI236</f>
        <v>DEF:2747</v>
      </c>
      <c r="J234">
        <f>buff!AJ236</f>
        <v>0</v>
      </c>
      <c r="K234">
        <f>buff!AK236</f>
        <v>0</v>
      </c>
      <c r="L234">
        <f>buff!AL236</f>
        <v>0</v>
      </c>
      <c r="M234">
        <f>buff!AM236</f>
        <v>0</v>
      </c>
      <c r="N234">
        <f>buff!AN236</f>
        <v>0</v>
      </c>
      <c r="O234">
        <f>buff!AO236</f>
        <v>0</v>
      </c>
      <c r="P234">
        <f>buff!AP236</f>
        <v>0</v>
      </c>
      <c r="Q234">
        <f>buff!AQ236</f>
        <v>0</v>
      </c>
      <c r="R234">
        <f>buff!AR236</f>
        <v>999</v>
      </c>
      <c r="S234">
        <f>buff!AS236</f>
        <v>0</v>
      </c>
      <c r="T234">
        <f>buff!AT236</f>
        <v>0</v>
      </c>
      <c r="U234" t="str">
        <f>buff!AZ236</f>
        <v/>
      </c>
    </row>
    <row r="235" spans="1:21" x14ac:dyDescent="0.15">
      <c r="A235">
        <f>buff!Q237</f>
        <v>20098</v>
      </c>
      <c r="B235" t="str">
        <f>buff!R237</f>
        <v>被动防御中lv18</v>
      </c>
      <c r="C235" t="str">
        <f>buff!S237</f>
        <v>被动防御中lv18</v>
      </c>
      <c r="D235">
        <f>VLOOKUP(buff!T237,对应表!V:W,2,FALSE)</f>
        <v>1</v>
      </c>
      <c r="E235">
        <f>buff!U237</f>
        <v>0</v>
      </c>
      <c r="F235">
        <f>buff!V237</f>
        <v>0</v>
      </c>
      <c r="G235">
        <f>buff!W237</f>
        <v>0</v>
      </c>
      <c r="H235">
        <f>buff!X237</f>
        <v>0</v>
      </c>
      <c r="I235" t="str">
        <f>buff!AI237</f>
        <v>DEF:3382</v>
      </c>
      <c r="J235">
        <f>buff!AJ237</f>
        <v>0</v>
      </c>
      <c r="K235">
        <f>buff!AK237</f>
        <v>0</v>
      </c>
      <c r="L235">
        <f>buff!AL237</f>
        <v>0</v>
      </c>
      <c r="M235">
        <f>buff!AM237</f>
        <v>0</v>
      </c>
      <c r="N235">
        <f>buff!AN237</f>
        <v>0</v>
      </c>
      <c r="O235">
        <f>buff!AO237</f>
        <v>0</v>
      </c>
      <c r="P235">
        <f>buff!AP237</f>
        <v>0</v>
      </c>
      <c r="Q235">
        <f>buff!AQ237</f>
        <v>0</v>
      </c>
      <c r="R235">
        <f>buff!AR237</f>
        <v>999</v>
      </c>
      <c r="S235">
        <f>buff!AS237</f>
        <v>0</v>
      </c>
      <c r="T235">
        <f>buff!AT237</f>
        <v>0</v>
      </c>
      <c r="U235" t="str">
        <f>buff!AZ237</f>
        <v/>
      </c>
    </row>
    <row r="236" spans="1:21" x14ac:dyDescent="0.15">
      <c r="A236">
        <f>buff!Q238</f>
        <v>20099</v>
      </c>
      <c r="B236" t="str">
        <f>buff!R238</f>
        <v>被动防御中lv19</v>
      </c>
      <c r="C236" t="str">
        <f>buff!S238</f>
        <v>被动防御中lv19</v>
      </c>
      <c r="D236">
        <f>VLOOKUP(buff!T238,对应表!V:W,2,FALSE)</f>
        <v>1</v>
      </c>
      <c r="E236">
        <f>buff!U238</f>
        <v>0</v>
      </c>
      <c r="F236">
        <f>buff!V238</f>
        <v>0</v>
      </c>
      <c r="G236">
        <f>buff!W238</f>
        <v>0</v>
      </c>
      <c r="H236">
        <f>buff!X238</f>
        <v>0</v>
      </c>
      <c r="I236" t="str">
        <f>buff!AI238</f>
        <v>DEF:4164</v>
      </c>
      <c r="J236">
        <f>buff!AJ238</f>
        <v>0</v>
      </c>
      <c r="K236">
        <f>buff!AK238</f>
        <v>0</v>
      </c>
      <c r="L236">
        <f>buff!AL238</f>
        <v>0</v>
      </c>
      <c r="M236">
        <f>buff!AM238</f>
        <v>0</v>
      </c>
      <c r="N236">
        <f>buff!AN238</f>
        <v>0</v>
      </c>
      <c r="O236">
        <f>buff!AO238</f>
        <v>0</v>
      </c>
      <c r="P236">
        <f>buff!AP238</f>
        <v>0</v>
      </c>
      <c r="Q236">
        <f>buff!AQ238</f>
        <v>0</v>
      </c>
      <c r="R236">
        <f>buff!AR238</f>
        <v>999</v>
      </c>
      <c r="S236">
        <f>buff!AS238</f>
        <v>0</v>
      </c>
      <c r="T236">
        <f>buff!AT238</f>
        <v>0</v>
      </c>
      <c r="U236" t="str">
        <f>buff!AZ238</f>
        <v/>
      </c>
    </row>
    <row r="237" spans="1:21" x14ac:dyDescent="0.15">
      <c r="A237">
        <f>buff!Q239</f>
        <v>20100</v>
      </c>
      <c r="B237" t="str">
        <f>buff!R239</f>
        <v>被动防御中lv20</v>
      </c>
      <c r="C237" t="str">
        <f>buff!S239</f>
        <v>被动防御中lv20</v>
      </c>
      <c r="D237">
        <f>VLOOKUP(buff!T239,对应表!V:W,2,FALSE)</f>
        <v>1</v>
      </c>
      <c r="E237">
        <f>buff!U239</f>
        <v>0</v>
      </c>
      <c r="F237">
        <f>buff!V239</f>
        <v>0</v>
      </c>
      <c r="G237">
        <f>buff!W239</f>
        <v>0</v>
      </c>
      <c r="H237">
        <f>buff!X239</f>
        <v>0</v>
      </c>
      <c r="I237" t="str">
        <f>buff!AI239</f>
        <v>DEF:5127</v>
      </c>
      <c r="J237">
        <f>buff!AJ239</f>
        <v>0</v>
      </c>
      <c r="K237">
        <f>buff!AK239</f>
        <v>0</v>
      </c>
      <c r="L237">
        <f>buff!AL239</f>
        <v>0</v>
      </c>
      <c r="M237">
        <f>buff!AM239</f>
        <v>0</v>
      </c>
      <c r="N237">
        <f>buff!AN239</f>
        <v>0</v>
      </c>
      <c r="O237">
        <f>buff!AO239</f>
        <v>0</v>
      </c>
      <c r="P237">
        <f>buff!AP239</f>
        <v>0</v>
      </c>
      <c r="Q237">
        <f>buff!AQ239</f>
        <v>0</v>
      </c>
      <c r="R237">
        <f>buff!AR239</f>
        <v>999</v>
      </c>
      <c r="S237">
        <f>buff!AS239</f>
        <v>0</v>
      </c>
      <c r="T237">
        <f>buff!AT239</f>
        <v>0</v>
      </c>
      <c r="U237" t="str">
        <f>buff!AZ239</f>
        <v/>
      </c>
    </row>
    <row r="238" spans="1:21" x14ac:dyDescent="0.15">
      <c r="A238">
        <f>buff!Q240</f>
        <v>20101</v>
      </c>
      <c r="B238" t="str">
        <f>buff!R240</f>
        <v>被动防御大lv1</v>
      </c>
      <c r="C238" t="str">
        <f>buff!S240</f>
        <v>被动防御大lv1</v>
      </c>
      <c r="D238">
        <f>VLOOKUP(buff!T240,对应表!V:W,2,FALSE)</f>
        <v>1</v>
      </c>
      <c r="E238">
        <f>buff!U240</f>
        <v>0</v>
      </c>
      <c r="F238">
        <f>buff!V240</f>
        <v>0</v>
      </c>
      <c r="G238">
        <f>buff!W240</f>
        <v>0</v>
      </c>
      <c r="H238">
        <f>buff!X240</f>
        <v>0</v>
      </c>
      <c r="I238" t="str">
        <f>buff!AI240</f>
        <v>DEF:95</v>
      </c>
      <c r="J238">
        <f>buff!AJ240</f>
        <v>0</v>
      </c>
      <c r="K238">
        <f>buff!AK240</f>
        <v>0</v>
      </c>
      <c r="L238">
        <f>buff!AL240</f>
        <v>0</v>
      </c>
      <c r="M238">
        <f>buff!AM240</f>
        <v>0</v>
      </c>
      <c r="N238">
        <f>buff!AN240</f>
        <v>0</v>
      </c>
      <c r="O238">
        <f>buff!AO240</f>
        <v>0</v>
      </c>
      <c r="P238">
        <f>buff!AP240</f>
        <v>0</v>
      </c>
      <c r="Q238">
        <f>buff!AQ240</f>
        <v>0</v>
      </c>
      <c r="R238">
        <f>buff!AR240</f>
        <v>999</v>
      </c>
      <c r="S238">
        <f>buff!AS240</f>
        <v>0</v>
      </c>
      <c r="T238">
        <f>buff!AT240</f>
        <v>0</v>
      </c>
      <c r="U238" t="str">
        <f>buff!AZ240</f>
        <v/>
      </c>
    </row>
    <row r="239" spans="1:21" x14ac:dyDescent="0.15">
      <c r="A239">
        <f>buff!Q241</f>
        <v>20102</v>
      </c>
      <c r="B239" t="str">
        <f>buff!R241</f>
        <v>被动防御大lv2</v>
      </c>
      <c r="C239" t="str">
        <f>buff!S241</f>
        <v>被动防御大lv2</v>
      </c>
      <c r="D239">
        <f>VLOOKUP(buff!T241,对应表!V:W,2,FALSE)</f>
        <v>1</v>
      </c>
      <c r="E239">
        <f>buff!U241</f>
        <v>0</v>
      </c>
      <c r="F239">
        <f>buff!V241</f>
        <v>0</v>
      </c>
      <c r="G239">
        <f>buff!W241</f>
        <v>0</v>
      </c>
      <c r="H239">
        <f>buff!X241</f>
        <v>0</v>
      </c>
      <c r="I239" t="str">
        <f>buff!AI241</f>
        <v>DEF:140</v>
      </c>
      <c r="J239">
        <f>buff!AJ241</f>
        <v>0</v>
      </c>
      <c r="K239">
        <f>buff!AK241</f>
        <v>0</v>
      </c>
      <c r="L239">
        <f>buff!AL241</f>
        <v>0</v>
      </c>
      <c r="M239">
        <f>buff!AM241</f>
        <v>0</v>
      </c>
      <c r="N239">
        <f>buff!AN241</f>
        <v>0</v>
      </c>
      <c r="O239">
        <f>buff!AO241</f>
        <v>0</v>
      </c>
      <c r="P239">
        <f>buff!AP241</f>
        <v>0</v>
      </c>
      <c r="Q239">
        <f>buff!AQ241</f>
        <v>0</v>
      </c>
      <c r="R239">
        <f>buff!AR241</f>
        <v>999</v>
      </c>
      <c r="S239">
        <f>buff!AS241</f>
        <v>0</v>
      </c>
      <c r="T239">
        <f>buff!AT241</f>
        <v>0</v>
      </c>
      <c r="U239" t="str">
        <f>buff!AZ241</f>
        <v/>
      </c>
    </row>
    <row r="240" spans="1:21" x14ac:dyDescent="0.15">
      <c r="A240">
        <f>buff!Q242</f>
        <v>20103</v>
      </c>
      <c r="B240" t="str">
        <f>buff!R242</f>
        <v>被动防御大lv3</v>
      </c>
      <c r="C240" t="str">
        <f>buff!S242</f>
        <v>被动防御大lv3</v>
      </c>
      <c r="D240">
        <f>VLOOKUP(buff!T242,对应表!V:W,2,FALSE)</f>
        <v>1</v>
      </c>
      <c r="E240">
        <f>buff!U242</f>
        <v>0</v>
      </c>
      <c r="F240">
        <f>buff!V242</f>
        <v>0</v>
      </c>
      <c r="G240">
        <f>buff!W242</f>
        <v>0</v>
      </c>
      <c r="H240">
        <f>buff!X242</f>
        <v>0</v>
      </c>
      <c r="I240" t="str">
        <f>buff!AI242</f>
        <v>DEF:185</v>
      </c>
      <c r="J240">
        <f>buff!AJ242</f>
        <v>0</v>
      </c>
      <c r="K240">
        <f>buff!AK242</f>
        <v>0</v>
      </c>
      <c r="L240">
        <f>buff!AL242</f>
        <v>0</v>
      </c>
      <c r="M240">
        <f>buff!AM242</f>
        <v>0</v>
      </c>
      <c r="N240">
        <f>buff!AN242</f>
        <v>0</v>
      </c>
      <c r="O240">
        <f>buff!AO242</f>
        <v>0</v>
      </c>
      <c r="P240">
        <f>buff!AP242</f>
        <v>0</v>
      </c>
      <c r="Q240">
        <f>buff!AQ242</f>
        <v>0</v>
      </c>
      <c r="R240">
        <f>buff!AR242</f>
        <v>999</v>
      </c>
      <c r="S240">
        <f>buff!AS242</f>
        <v>0</v>
      </c>
      <c r="T240">
        <f>buff!AT242</f>
        <v>0</v>
      </c>
      <c r="U240" t="str">
        <f>buff!AZ242</f>
        <v/>
      </c>
    </row>
    <row r="241" spans="1:21" x14ac:dyDescent="0.15">
      <c r="A241">
        <f>buff!Q243</f>
        <v>20104</v>
      </c>
      <c r="B241" t="str">
        <f>buff!R243</f>
        <v>被动防御大lv4</v>
      </c>
      <c r="C241" t="str">
        <f>buff!S243</f>
        <v>被动防御大lv4</v>
      </c>
      <c r="D241">
        <f>VLOOKUP(buff!T243,对应表!V:W,2,FALSE)</f>
        <v>1</v>
      </c>
      <c r="E241">
        <f>buff!U243</f>
        <v>0</v>
      </c>
      <c r="F241">
        <f>buff!V243</f>
        <v>0</v>
      </c>
      <c r="G241">
        <f>buff!W243</f>
        <v>0</v>
      </c>
      <c r="H241">
        <f>buff!X243</f>
        <v>0</v>
      </c>
      <c r="I241" t="str">
        <f>buff!AI243</f>
        <v>DEF:229</v>
      </c>
      <c r="J241">
        <f>buff!AJ243</f>
        <v>0</v>
      </c>
      <c r="K241">
        <f>buff!AK243</f>
        <v>0</v>
      </c>
      <c r="L241">
        <f>buff!AL243</f>
        <v>0</v>
      </c>
      <c r="M241">
        <f>buff!AM243</f>
        <v>0</v>
      </c>
      <c r="N241">
        <f>buff!AN243</f>
        <v>0</v>
      </c>
      <c r="O241">
        <f>buff!AO243</f>
        <v>0</v>
      </c>
      <c r="P241">
        <f>buff!AP243</f>
        <v>0</v>
      </c>
      <c r="Q241">
        <f>buff!AQ243</f>
        <v>0</v>
      </c>
      <c r="R241">
        <f>buff!AR243</f>
        <v>999</v>
      </c>
      <c r="S241">
        <f>buff!AS243</f>
        <v>0</v>
      </c>
      <c r="T241">
        <f>buff!AT243</f>
        <v>0</v>
      </c>
      <c r="U241" t="str">
        <f>buff!AZ243</f>
        <v/>
      </c>
    </row>
    <row r="242" spans="1:21" x14ac:dyDescent="0.15">
      <c r="A242">
        <f>buff!Q244</f>
        <v>20105</v>
      </c>
      <c r="B242" t="str">
        <f>buff!R244</f>
        <v>被动防御大lv5</v>
      </c>
      <c r="C242" t="str">
        <f>buff!S244</f>
        <v>被动防御大lv5</v>
      </c>
      <c r="D242">
        <f>VLOOKUP(buff!T244,对应表!V:W,2,FALSE)</f>
        <v>1</v>
      </c>
      <c r="E242">
        <f>buff!U244</f>
        <v>0</v>
      </c>
      <c r="F242">
        <f>buff!V244</f>
        <v>0</v>
      </c>
      <c r="G242">
        <f>buff!W244</f>
        <v>0</v>
      </c>
      <c r="H242">
        <f>buff!X244</f>
        <v>0</v>
      </c>
      <c r="I242" t="str">
        <f>buff!AI244</f>
        <v>DEF:282</v>
      </c>
      <c r="J242">
        <f>buff!AJ244</f>
        <v>0</v>
      </c>
      <c r="K242">
        <f>buff!AK244</f>
        <v>0</v>
      </c>
      <c r="L242">
        <f>buff!AL244</f>
        <v>0</v>
      </c>
      <c r="M242">
        <f>buff!AM244</f>
        <v>0</v>
      </c>
      <c r="N242">
        <f>buff!AN244</f>
        <v>0</v>
      </c>
      <c r="O242">
        <f>buff!AO244</f>
        <v>0</v>
      </c>
      <c r="P242">
        <f>buff!AP244</f>
        <v>0</v>
      </c>
      <c r="Q242">
        <f>buff!AQ244</f>
        <v>0</v>
      </c>
      <c r="R242">
        <f>buff!AR244</f>
        <v>999</v>
      </c>
      <c r="S242">
        <f>buff!AS244</f>
        <v>0</v>
      </c>
      <c r="T242">
        <f>buff!AT244</f>
        <v>0</v>
      </c>
      <c r="U242" t="str">
        <f>buff!AZ244</f>
        <v/>
      </c>
    </row>
    <row r="243" spans="1:21" x14ac:dyDescent="0.15">
      <c r="A243">
        <f>buff!Q245</f>
        <v>20106</v>
      </c>
      <c r="B243" t="str">
        <f>buff!R245</f>
        <v>被动防御大lv6</v>
      </c>
      <c r="C243" t="str">
        <f>buff!S245</f>
        <v>被动防御大lv6</v>
      </c>
      <c r="D243">
        <f>VLOOKUP(buff!T245,对应表!V:W,2,FALSE)</f>
        <v>1</v>
      </c>
      <c r="E243">
        <f>buff!U245</f>
        <v>0</v>
      </c>
      <c r="F243">
        <f>buff!V245</f>
        <v>0</v>
      </c>
      <c r="G243">
        <f>buff!W245</f>
        <v>0</v>
      </c>
      <c r="H243">
        <f>buff!X245</f>
        <v>0</v>
      </c>
      <c r="I243" t="str">
        <f>buff!AI245</f>
        <v>DEF:348</v>
      </c>
      <c r="J243">
        <f>buff!AJ245</f>
        <v>0</v>
      </c>
      <c r="K243">
        <f>buff!AK245</f>
        <v>0</v>
      </c>
      <c r="L243">
        <f>buff!AL245</f>
        <v>0</v>
      </c>
      <c r="M243">
        <f>buff!AM245</f>
        <v>0</v>
      </c>
      <c r="N243">
        <f>buff!AN245</f>
        <v>0</v>
      </c>
      <c r="O243">
        <f>buff!AO245</f>
        <v>0</v>
      </c>
      <c r="P243">
        <f>buff!AP245</f>
        <v>0</v>
      </c>
      <c r="Q243">
        <f>buff!AQ245</f>
        <v>0</v>
      </c>
      <c r="R243">
        <f>buff!AR245</f>
        <v>999</v>
      </c>
      <c r="S243">
        <f>buff!AS245</f>
        <v>0</v>
      </c>
      <c r="T243">
        <f>buff!AT245</f>
        <v>0</v>
      </c>
      <c r="U243" t="str">
        <f>buff!AZ245</f>
        <v/>
      </c>
    </row>
    <row r="244" spans="1:21" x14ac:dyDescent="0.15">
      <c r="A244">
        <f>buff!Q246</f>
        <v>20107</v>
      </c>
      <c r="B244" t="str">
        <f>buff!R246</f>
        <v>被动防御大lv7</v>
      </c>
      <c r="C244" t="str">
        <f>buff!S246</f>
        <v>被动防御大lv7</v>
      </c>
      <c r="D244">
        <f>VLOOKUP(buff!T246,对应表!V:W,2,FALSE)</f>
        <v>1</v>
      </c>
      <c r="E244">
        <f>buff!U246</f>
        <v>0</v>
      </c>
      <c r="F244">
        <f>buff!V246</f>
        <v>0</v>
      </c>
      <c r="G244">
        <f>buff!W246</f>
        <v>0</v>
      </c>
      <c r="H244">
        <f>buff!X246</f>
        <v>0</v>
      </c>
      <c r="I244" t="str">
        <f>buff!AI246</f>
        <v>DEF:428</v>
      </c>
      <c r="J244">
        <f>buff!AJ246</f>
        <v>0</v>
      </c>
      <c r="K244">
        <f>buff!AK246</f>
        <v>0</v>
      </c>
      <c r="L244">
        <f>buff!AL246</f>
        <v>0</v>
      </c>
      <c r="M244">
        <f>buff!AM246</f>
        <v>0</v>
      </c>
      <c r="N244">
        <f>buff!AN246</f>
        <v>0</v>
      </c>
      <c r="O244">
        <f>buff!AO246</f>
        <v>0</v>
      </c>
      <c r="P244">
        <f>buff!AP246</f>
        <v>0</v>
      </c>
      <c r="Q244">
        <f>buff!AQ246</f>
        <v>0</v>
      </c>
      <c r="R244">
        <f>buff!AR246</f>
        <v>999</v>
      </c>
      <c r="S244">
        <f>buff!AS246</f>
        <v>0</v>
      </c>
      <c r="T244">
        <f>buff!AT246</f>
        <v>0</v>
      </c>
      <c r="U244" t="str">
        <f>buff!AZ246</f>
        <v/>
      </c>
    </row>
    <row r="245" spans="1:21" x14ac:dyDescent="0.15">
      <c r="A245">
        <f>buff!Q247</f>
        <v>20108</v>
      </c>
      <c r="B245" t="str">
        <f>buff!R247</f>
        <v>被动防御大lv8</v>
      </c>
      <c r="C245" t="str">
        <f>buff!S247</f>
        <v>被动防御大lv8</v>
      </c>
      <c r="D245">
        <f>VLOOKUP(buff!T247,对应表!V:W,2,FALSE)</f>
        <v>1</v>
      </c>
      <c r="E245">
        <f>buff!U247</f>
        <v>0</v>
      </c>
      <c r="F245">
        <f>buff!V247</f>
        <v>0</v>
      </c>
      <c r="G245">
        <f>buff!W247</f>
        <v>0</v>
      </c>
      <c r="H245">
        <f>buff!X247</f>
        <v>0</v>
      </c>
      <c r="I245" t="str">
        <f>buff!AI247</f>
        <v>DEF:528</v>
      </c>
      <c r="J245">
        <f>buff!AJ247</f>
        <v>0</v>
      </c>
      <c r="K245">
        <f>buff!AK247</f>
        <v>0</v>
      </c>
      <c r="L245">
        <f>buff!AL247</f>
        <v>0</v>
      </c>
      <c r="M245">
        <f>buff!AM247</f>
        <v>0</v>
      </c>
      <c r="N245">
        <f>buff!AN247</f>
        <v>0</v>
      </c>
      <c r="O245">
        <f>buff!AO247</f>
        <v>0</v>
      </c>
      <c r="P245">
        <f>buff!AP247</f>
        <v>0</v>
      </c>
      <c r="Q245">
        <f>buff!AQ247</f>
        <v>0</v>
      </c>
      <c r="R245">
        <f>buff!AR247</f>
        <v>999</v>
      </c>
      <c r="S245">
        <f>buff!AS247</f>
        <v>0</v>
      </c>
      <c r="T245">
        <f>buff!AT247</f>
        <v>0</v>
      </c>
      <c r="U245" t="str">
        <f>buff!AZ247</f>
        <v/>
      </c>
    </row>
    <row r="246" spans="1:21" x14ac:dyDescent="0.15">
      <c r="A246">
        <f>buff!Q248</f>
        <v>20109</v>
      </c>
      <c r="B246" t="str">
        <f>buff!R248</f>
        <v>被动防御大lv9</v>
      </c>
      <c r="C246" t="str">
        <f>buff!S248</f>
        <v>被动防御大lv9</v>
      </c>
      <c r="D246">
        <f>VLOOKUP(buff!T248,对应表!V:W,2,FALSE)</f>
        <v>1</v>
      </c>
      <c r="E246">
        <f>buff!U248</f>
        <v>0</v>
      </c>
      <c r="F246">
        <f>buff!V248</f>
        <v>0</v>
      </c>
      <c r="G246">
        <f>buff!W248</f>
        <v>0</v>
      </c>
      <c r="H246">
        <f>buff!X248</f>
        <v>0</v>
      </c>
      <c r="I246" t="str">
        <f>buff!AI248</f>
        <v>DEF:650</v>
      </c>
      <c r="J246">
        <f>buff!AJ248</f>
        <v>0</v>
      </c>
      <c r="K246">
        <f>buff!AK248</f>
        <v>0</v>
      </c>
      <c r="L246">
        <f>buff!AL248</f>
        <v>0</v>
      </c>
      <c r="M246">
        <f>buff!AM248</f>
        <v>0</v>
      </c>
      <c r="N246">
        <f>buff!AN248</f>
        <v>0</v>
      </c>
      <c r="O246">
        <f>buff!AO248</f>
        <v>0</v>
      </c>
      <c r="P246">
        <f>buff!AP248</f>
        <v>0</v>
      </c>
      <c r="Q246">
        <f>buff!AQ248</f>
        <v>0</v>
      </c>
      <c r="R246">
        <f>buff!AR248</f>
        <v>999</v>
      </c>
      <c r="S246">
        <f>buff!AS248</f>
        <v>0</v>
      </c>
      <c r="T246">
        <f>buff!AT248</f>
        <v>0</v>
      </c>
      <c r="U246" t="str">
        <f>buff!AZ248</f>
        <v/>
      </c>
    </row>
    <row r="247" spans="1:21" x14ac:dyDescent="0.15">
      <c r="A247">
        <f>buff!Q249</f>
        <v>20110</v>
      </c>
      <c r="B247" t="str">
        <f>buff!R249</f>
        <v>被动防御大lv10</v>
      </c>
      <c r="C247" t="str">
        <f>buff!S249</f>
        <v>被动防御大lv10</v>
      </c>
      <c r="D247">
        <f>VLOOKUP(buff!T249,对应表!V:W,2,FALSE)</f>
        <v>1</v>
      </c>
      <c r="E247">
        <f>buff!U249</f>
        <v>0</v>
      </c>
      <c r="F247">
        <f>buff!V249</f>
        <v>0</v>
      </c>
      <c r="G247">
        <f>buff!W249</f>
        <v>0</v>
      </c>
      <c r="H247">
        <f>buff!X249</f>
        <v>0</v>
      </c>
      <c r="I247" t="str">
        <f>buff!AI249</f>
        <v>DEF:800</v>
      </c>
      <c r="J247">
        <f>buff!AJ249</f>
        <v>0</v>
      </c>
      <c r="K247">
        <f>buff!AK249</f>
        <v>0</v>
      </c>
      <c r="L247">
        <f>buff!AL249</f>
        <v>0</v>
      </c>
      <c r="M247">
        <f>buff!AM249</f>
        <v>0</v>
      </c>
      <c r="N247">
        <f>buff!AN249</f>
        <v>0</v>
      </c>
      <c r="O247">
        <f>buff!AO249</f>
        <v>0</v>
      </c>
      <c r="P247">
        <f>buff!AP249</f>
        <v>0</v>
      </c>
      <c r="Q247">
        <f>buff!AQ249</f>
        <v>0</v>
      </c>
      <c r="R247">
        <f>buff!AR249</f>
        <v>999</v>
      </c>
      <c r="S247">
        <f>buff!AS249</f>
        <v>0</v>
      </c>
      <c r="T247">
        <f>buff!AT249</f>
        <v>0</v>
      </c>
      <c r="U247" t="str">
        <f>buff!AZ249</f>
        <v/>
      </c>
    </row>
    <row r="248" spans="1:21" x14ac:dyDescent="0.15">
      <c r="A248">
        <f>buff!Q250</f>
        <v>20111</v>
      </c>
      <c r="B248" t="str">
        <f>buff!R250</f>
        <v>被动防御大lv11</v>
      </c>
      <c r="C248" t="str">
        <f>buff!S250</f>
        <v>被动防御大lv11</v>
      </c>
      <c r="D248">
        <f>VLOOKUP(buff!T250,对应表!V:W,2,FALSE)</f>
        <v>1</v>
      </c>
      <c r="E248">
        <f>buff!U250</f>
        <v>0</v>
      </c>
      <c r="F248">
        <f>buff!V250</f>
        <v>0</v>
      </c>
      <c r="G248">
        <f>buff!W250</f>
        <v>0</v>
      </c>
      <c r="H248">
        <f>buff!X250</f>
        <v>0</v>
      </c>
      <c r="I248" t="str">
        <f>buff!AI250</f>
        <v>DEF:985</v>
      </c>
      <c r="J248">
        <f>buff!AJ250</f>
        <v>0</v>
      </c>
      <c r="K248">
        <f>buff!AK250</f>
        <v>0</v>
      </c>
      <c r="L248">
        <f>buff!AL250</f>
        <v>0</v>
      </c>
      <c r="M248">
        <f>buff!AM250</f>
        <v>0</v>
      </c>
      <c r="N248">
        <f>buff!AN250</f>
        <v>0</v>
      </c>
      <c r="O248">
        <f>buff!AO250</f>
        <v>0</v>
      </c>
      <c r="P248">
        <f>buff!AP250</f>
        <v>0</v>
      </c>
      <c r="Q248">
        <f>buff!AQ250</f>
        <v>0</v>
      </c>
      <c r="R248">
        <f>buff!AR250</f>
        <v>999</v>
      </c>
      <c r="S248">
        <f>buff!AS250</f>
        <v>0</v>
      </c>
      <c r="T248">
        <f>buff!AT250</f>
        <v>0</v>
      </c>
      <c r="U248" t="str">
        <f>buff!AZ250</f>
        <v/>
      </c>
    </row>
    <row r="249" spans="1:21" x14ac:dyDescent="0.15">
      <c r="A249">
        <f>buff!Q251</f>
        <v>20112</v>
      </c>
      <c r="B249" t="str">
        <f>buff!R251</f>
        <v>被动防御大lv12</v>
      </c>
      <c r="C249" t="str">
        <f>buff!S251</f>
        <v>被动防御大lv12</v>
      </c>
      <c r="D249">
        <f>VLOOKUP(buff!T251,对应表!V:W,2,FALSE)</f>
        <v>1</v>
      </c>
      <c r="E249">
        <f>buff!U251</f>
        <v>0</v>
      </c>
      <c r="F249">
        <f>buff!V251</f>
        <v>0</v>
      </c>
      <c r="G249">
        <f>buff!W251</f>
        <v>0</v>
      </c>
      <c r="H249">
        <f>buff!X251</f>
        <v>0</v>
      </c>
      <c r="I249" t="str">
        <f>buff!AI251</f>
        <v>DEF:1213</v>
      </c>
      <c r="J249">
        <f>buff!AJ251</f>
        <v>0</v>
      </c>
      <c r="K249">
        <f>buff!AK251</f>
        <v>0</v>
      </c>
      <c r="L249">
        <f>buff!AL251</f>
        <v>0</v>
      </c>
      <c r="M249">
        <f>buff!AM251</f>
        <v>0</v>
      </c>
      <c r="N249">
        <f>buff!AN251</f>
        <v>0</v>
      </c>
      <c r="O249">
        <f>buff!AO251</f>
        <v>0</v>
      </c>
      <c r="P249">
        <f>buff!AP251</f>
        <v>0</v>
      </c>
      <c r="Q249">
        <f>buff!AQ251</f>
        <v>0</v>
      </c>
      <c r="R249">
        <f>buff!AR251</f>
        <v>999</v>
      </c>
      <c r="S249">
        <f>buff!AS251</f>
        <v>0</v>
      </c>
      <c r="T249">
        <f>buff!AT251</f>
        <v>0</v>
      </c>
      <c r="U249" t="str">
        <f>buff!AZ251</f>
        <v/>
      </c>
    </row>
    <row r="250" spans="1:21" x14ac:dyDescent="0.15">
      <c r="A250">
        <f>buff!Q252</f>
        <v>20113</v>
      </c>
      <c r="B250" t="str">
        <f>buff!R252</f>
        <v>被动防御大lv13</v>
      </c>
      <c r="C250" t="str">
        <f>buff!S252</f>
        <v>被动防御大lv13</v>
      </c>
      <c r="D250">
        <f>VLOOKUP(buff!T252,对应表!V:W,2,FALSE)</f>
        <v>1</v>
      </c>
      <c r="E250">
        <f>buff!U252</f>
        <v>0</v>
      </c>
      <c r="F250">
        <f>buff!V252</f>
        <v>0</v>
      </c>
      <c r="G250">
        <f>buff!W252</f>
        <v>0</v>
      </c>
      <c r="H250">
        <f>buff!X252</f>
        <v>0</v>
      </c>
      <c r="I250" t="str">
        <f>buff!AI252</f>
        <v>DEF:1494</v>
      </c>
      <c r="J250">
        <f>buff!AJ252</f>
        <v>0</v>
      </c>
      <c r="K250">
        <f>buff!AK252</f>
        <v>0</v>
      </c>
      <c r="L250">
        <f>buff!AL252</f>
        <v>0</v>
      </c>
      <c r="M250">
        <f>buff!AM252</f>
        <v>0</v>
      </c>
      <c r="N250">
        <f>buff!AN252</f>
        <v>0</v>
      </c>
      <c r="O250">
        <f>buff!AO252</f>
        <v>0</v>
      </c>
      <c r="P250">
        <f>buff!AP252</f>
        <v>0</v>
      </c>
      <c r="Q250">
        <f>buff!AQ252</f>
        <v>0</v>
      </c>
      <c r="R250">
        <f>buff!AR252</f>
        <v>999</v>
      </c>
      <c r="S250">
        <f>buff!AS252</f>
        <v>0</v>
      </c>
      <c r="T250">
        <f>buff!AT252</f>
        <v>0</v>
      </c>
      <c r="U250" t="str">
        <f>buff!AZ252</f>
        <v/>
      </c>
    </row>
    <row r="251" spans="1:21" x14ac:dyDescent="0.15">
      <c r="A251">
        <f>buff!Q253</f>
        <v>20114</v>
      </c>
      <c r="B251" t="str">
        <f>buff!R253</f>
        <v>被动防御大lv14</v>
      </c>
      <c r="C251" t="str">
        <f>buff!S253</f>
        <v>被动防御大lv14</v>
      </c>
      <c r="D251">
        <f>VLOOKUP(buff!T253,对应表!V:W,2,FALSE)</f>
        <v>1</v>
      </c>
      <c r="E251">
        <f>buff!U253</f>
        <v>0</v>
      </c>
      <c r="F251">
        <f>buff!V253</f>
        <v>0</v>
      </c>
      <c r="G251">
        <f>buff!W253</f>
        <v>0</v>
      </c>
      <c r="H251">
        <f>buff!X253</f>
        <v>0</v>
      </c>
      <c r="I251" t="str">
        <f>buff!AI253</f>
        <v>DEF:1839</v>
      </c>
      <c r="J251">
        <f>buff!AJ253</f>
        <v>0</v>
      </c>
      <c r="K251">
        <f>buff!AK253</f>
        <v>0</v>
      </c>
      <c r="L251">
        <f>buff!AL253</f>
        <v>0</v>
      </c>
      <c r="M251">
        <f>buff!AM253</f>
        <v>0</v>
      </c>
      <c r="N251">
        <f>buff!AN253</f>
        <v>0</v>
      </c>
      <c r="O251">
        <f>buff!AO253</f>
        <v>0</v>
      </c>
      <c r="P251">
        <f>buff!AP253</f>
        <v>0</v>
      </c>
      <c r="Q251">
        <f>buff!AQ253</f>
        <v>0</v>
      </c>
      <c r="R251">
        <f>buff!AR253</f>
        <v>999</v>
      </c>
      <c r="S251">
        <f>buff!AS253</f>
        <v>0</v>
      </c>
      <c r="T251">
        <f>buff!AT253</f>
        <v>0</v>
      </c>
      <c r="U251" t="str">
        <f>buff!AZ253</f>
        <v/>
      </c>
    </row>
    <row r="252" spans="1:21" x14ac:dyDescent="0.15">
      <c r="A252">
        <f>buff!Q254</f>
        <v>20115</v>
      </c>
      <c r="B252" t="str">
        <f>buff!R254</f>
        <v>被动防御大lv15</v>
      </c>
      <c r="C252" t="str">
        <f>buff!S254</f>
        <v>被动防御大lv15</v>
      </c>
      <c r="D252">
        <f>VLOOKUP(buff!T254,对应表!V:W,2,FALSE)</f>
        <v>1</v>
      </c>
      <c r="E252">
        <f>buff!U254</f>
        <v>0</v>
      </c>
      <c r="F252">
        <f>buff!V254</f>
        <v>0</v>
      </c>
      <c r="G252">
        <f>buff!W254</f>
        <v>0</v>
      </c>
      <c r="H252">
        <f>buff!X254</f>
        <v>0</v>
      </c>
      <c r="I252" t="str">
        <f>buff!AI254</f>
        <v>DEF:2265</v>
      </c>
      <c r="J252">
        <f>buff!AJ254</f>
        <v>0</v>
      </c>
      <c r="K252">
        <f>buff!AK254</f>
        <v>0</v>
      </c>
      <c r="L252">
        <f>buff!AL254</f>
        <v>0</v>
      </c>
      <c r="M252">
        <f>buff!AM254</f>
        <v>0</v>
      </c>
      <c r="N252">
        <f>buff!AN254</f>
        <v>0</v>
      </c>
      <c r="O252">
        <f>buff!AO254</f>
        <v>0</v>
      </c>
      <c r="P252">
        <f>buff!AP254</f>
        <v>0</v>
      </c>
      <c r="Q252">
        <f>buff!AQ254</f>
        <v>0</v>
      </c>
      <c r="R252">
        <f>buff!AR254</f>
        <v>999</v>
      </c>
      <c r="S252">
        <f>buff!AS254</f>
        <v>0</v>
      </c>
      <c r="T252">
        <f>buff!AT254</f>
        <v>0</v>
      </c>
      <c r="U252" t="str">
        <f>buff!AZ254</f>
        <v/>
      </c>
    </row>
    <row r="253" spans="1:21" x14ac:dyDescent="0.15">
      <c r="A253">
        <f>buff!Q255</f>
        <v>20116</v>
      </c>
      <c r="B253" t="str">
        <f>buff!R255</f>
        <v>被动防御大lv16</v>
      </c>
      <c r="C253" t="str">
        <f>buff!S255</f>
        <v>被动防御大lv16</v>
      </c>
      <c r="D253">
        <f>VLOOKUP(buff!T255,对应表!V:W,2,FALSE)</f>
        <v>1</v>
      </c>
      <c r="E253">
        <f>buff!U255</f>
        <v>0</v>
      </c>
      <c r="F253">
        <f>buff!V255</f>
        <v>0</v>
      </c>
      <c r="G253">
        <f>buff!W255</f>
        <v>0</v>
      </c>
      <c r="H253">
        <f>buff!X255</f>
        <v>0</v>
      </c>
      <c r="I253" t="str">
        <f>buff!AI255</f>
        <v>DEF:2789</v>
      </c>
      <c r="J253">
        <f>buff!AJ255</f>
        <v>0</v>
      </c>
      <c r="K253">
        <f>buff!AK255</f>
        <v>0</v>
      </c>
      <c r="L253">
        <f>buff!AL255</f>
        <v>0</v>
      </c>
      <c r="M253">
        <f>buff!AM255</f>
        <v>0</v>
      </c>
      <c r="N253">
        <f>buff!AN255</f>
        <v>0</v>
      </c>
      <c r="O253">
        <f>buff!AO255</f>
        <v>0</v>
      </c>
      <c r="P253">
        <f>buff!AP255</f>
        <v>0</v>
      </c>
      <c r="Q253">
        <f>buff!AQ255</f>
        <v>0</v>
      </c>
      <c r="R253">
        <f>buff!AR255</f>
        <v>999</v>
      </c>
      <c r="S253">
        <f>buff!AS255</f>
        <v>0</v>
      </c>
      <c r="T253">
        <f>buff!AT255</f>
        <v>0</v>
      </c>
      <c r="U253" t="str">
        <f>buff!AZ255</f>
        <v/>
      </c>
    </row>
    <row r="254" spans="1:21" x14ac:dyDescent="0.15">
      <c r="A254">
        <f>buff!Q256</f>
        <v>20117</v>
      </c>
      <c r="B254" t="str">
        <f>buff!R256</f>
        <v>被动防御大lv17</v>
      </c>
      <c r="C254" t="str">
        <f>buff!S256</f>
        <v>被动防御大lv17</v>
      </c>
      <c r="D254">
        <f>VLOOKUP(buff!T256,对应表!V:W,2,FALSE)</f>
        <v>1</v>
      </c>
      <c r="E254">
        <f>buff!U256</f>
        <v>0</v>
      </c>
      <c r="F254">
        <f>buff!V256</f>
        <v>0</v>
      </c>
      <c r="G254">
        <f>buff!W256</f>
        <v>0</v>
      </c>
      <c r="H254">
        <f>buff!X256</f>
        <v>0</v>
      </c>
      <c r="I254" t="str">
        <f>buff!AI256</f>
        <v>DEF:3434</v>
      </c>
      <c r="J254">
        <f>buff!AJ256</f>
        <v>0</v>
      </c>
      <c r="K254">
        <f>buff!AK256</f>
        <v>0</v>
      </c>
      <c r="L254">
        <f>buff!AL256</f>
        <v>0</v>
      </c>
      <c r="M254">
        <f>buff!AM256</f>
        <v>0</v>
      </c>
      <c r="N254">
        <f>buff!AN256</f>
        <v>0</v>
      </c>
      <c r="O254">
        <f>buff!AO256</f>
        <v>0</v>
      </c>
      <c r="P254">
        <f>buff!AP256</f>
        <v>0</v>
      </c>
      <c r="Q254">
        <f>buff!AQ256</f>
        <v>0</v>
      </c>
      <c r="R254">
        <f>buff!AR256</f>
        <v>999</v>
      </c>
      <c r="S254">
        <f>buff!AS256</f>
        <v>0</v>
      </c>
      <c r="T254">
        <f>buff!AT256</f>
        <v>0</v>
      </c>
      <c r="U254" t="str">
        <f>buff!AZ256</f>
        <v/>
      </c>
    </row>
    <row r="255" spans="1:21" x14ac:dyDescent="0.15">
      <c r="A255">
        <f>buff!Q257</f>
        <v>20118</v>
      </c>
      <c r="B255" t="str">
        <f>buff!R257</f>
        <v>被动防御大lv18</v>
      </c>
      <c r="C255" t="str">
        <f>buff!S257</f>
        <v>被动防御大lv18</v>
      </c>
      <c r="D255">
        <f>VLOOKUP(buff!T257,对应表!V:W,2,FALSE)</f>
        <v>1</v>
      </c>
      <c r="E255">
        <f>buff!U257</f>
        <v>0</v>
      </c>
      <c r="F255">
        <f>buff!V257</f>
        <v>0</v>
      </c>
      <c r="G255">
        <f>buff!W257</f>
        <v>0</v>
      </c>
      <c r="H255">
        <f>buff!X257</f>
        <v>0</v>
      </c>
      <c r="I255" t="str">
        <f>buff!AI257</f>
        <v>DEF:4228</v>
      </c>
      <c r="J255">
        <f>buff!AJ257</f>
        <v>0</v>
      </c>
      <c r="K255">
        <f>buff!AK257</f>
        <v>0</v>
      </c>
      <c r="L255">
        <f>buff!AL257</f>
        <v>0</v>
      </c>
      <c r="M255">
        <f>buff!AM257</f>
        <v>0</v>
      </c>
      <c r="N255">
        <f>buff!AN257</f>
        <v>0</v>
      </c>
      <c r="O255">
        <f>buff!AO257</f>
        <v>0</v>
      </c>
      <c r="P255">
        <f>buff!AP257</f>
        <v>0</v>
      </c>
      <c r="Q255">
        <f>buff!AQ257</f>
        <v>0</v>
      </c>
      <c r="R255">
        <f>buff!AR257</f>
        <v>999</v>
      </c>
      <c r="S255">
        <f>buff!AS257</f>
        <v>0</v>
      </c>
      <c r="T255">
        <f>buff!AT257</f>
        <v>0</v>
      </c>
      <c r="U255" t="str">
        <f>buff!AZ257</f>
        <v/>
      </c>
    </row>
    <row r="256" spans="1:21" x14ac:dyDescent="0.15">
      <c r="A256">
        <f>buff!Q258</f>
        <v>20119</v>
      </c>
      <c r="B256" t="str">
        <f>buff!R258</f>
        <v>被动防御大lv19</v>
      </c>
      <c r="C256" t="str">
        <f>buff!S258</f>
        <v>被动防御大lv19</v>
      </c>
      <c r="D256">
        <f>VLOOKUP(buff!T258,对应表!V:W,2,FALSE)</f>
        <v>1</v>
      </c>
      <c r="E256">
        <f>buff!U258</f>
        <v>0</v>
      </c>
      <c r="F256">
        <f>buff!V258</f>
        <v>0</v>
      </c>
      <c r="G256">
        <f>buff!W258</f>
        <v>0</v>
      </c>
      <c r="H256">
        <f>buff!X258</f>
        <v>0</v>
      </c>
      <c r="I256" t="str">
        <f>buff!AI258</f>
        <v>DEF:5205</v>
      </c>
      <c r="J256">
        <f>buff!AJ258</f>
        <v>0</v>
      </c>
      <c r="K256">
        <f>buff!AK258</f>
        <v>0</v>
      </c>
      <c r="L256">
        <f>buff!AL258</f>
        <v>0</v>
      </c>
      <c r="M256">
        <f>buff!AM258</f>
        <v>0</v>
      </c>
      <c r="N256">
        <f>buff!AN258</f>
        <v>0</v>
      </c>
      <c r="O256">
        <f>buff!AO258</f>
        <v>0</v>
      </c>
      <c r="P256">
        <f>buff!AP258</f>
        <v>0</v>
      </c>
      <c r="Q256">
        <f>buff!AQ258</f>
        <v>0</v>
      </c>
      <c r="R256">
        <f>buff!AR258</f>
        <v>999</v>
      </c>
      <c r="S256">
        <f>buff!AS258</f>
        <v>0</v>
      </c>
      <c r="T256">
        <f>buff!AT258</f>
        <v>0</v>
      </c>
      <c r="U256" t="str">
        <f>buff!AZ258</f>
        <v/>
      </c>
    </row>
    <row r="257" spans="1:21" x14ac:dyDescent="0.15">
      <c r="A257">
        <f>buff!Q259</f>
        <v>20120</v>
      </c>
      <c r="B257" t="str">
        <f>buff!R259</f>
        <v>被动防御大lv20</v>
      </c>
      <c r="C257" t="str">
        <f>buff!S259</f>
        <v>被动防御大lv20</v>
      </c>
      <c r="D257">
        <f>VLOOKUP(buff!T259,对应表!V:W,2,FALSE)</f>
        <v>1</v>
      </c>
      <c r="E257">
        <f>buff!U259</f>
        <v>0</v>
      </c>
      <c r="F257">
        <f>buff!V259</f>
        <v>0</v>
      </c>
      <c r="G257">
        <f>buff!W259</f>
        <v>0</v>
      </c>
      <c r="H257">
        <f>buff!X259</f>
        <v>0</v>
      </c>
      <c r="I257" t="str">
        <f>buff!AI259</f>
        <v>DEF:6409</v>
      </c>
      <c r="J257">
        <f>buff!AJ259</f>
        <v>0</v>
      </c>
      <c r="K257">
        <f>buff!AK259</f>
        <v>0</v>
      </c>
      <c r="L257">
        <f>buff!AL259</f>
        <v>0</v>
      </c>
      <c r="M257">
        <f>buff!AM259</f>
        <v>0</v>
      </c>
      <c r="N257">
        <f>buff!AN259</f>
        <v>0</v>
      </c>
      <c r="O257">
        <f>buff!AO259</f>
        <v>0</v>
      </c>
      <c r="P257">
        <f>buff!AP259</f>
        <v>0</v>
      </c>
      <c r="Q257">
        <f>buff!AQ259</f>
        <v>0</v>
      </c>
      <c r="R257">
        <f>buff!AR259</f>
        <v>999</v>
      </c>
      <c r="S257">
        <f>buff!AS259</f>
        <v>0</v>
      </c>
      <c r="T257">
        <f>buff!AT259</f>
        <v>0</v>
      </c>
      <c r="U257" t="str">
        <f>buff!AZ259</f>
        <v/>
      </c>
    </row>
    <row r="258" spans="1:21" x14ac:dyDescent="0.15">
      <c r="A258">
        <f>buff!Q260</f>
        <v>20121</v>
      </c>
      <c r="B258" t="str">
        <f>buff!R260</f>
        <v>被动生命小lv1</v>
      </c>
      <c r="C258" t="str">
        <f>buff!S260</f>
        <v>被动生命小lv1</v>
      </c>
      <c r="D258">
        <f>VLOOKUP(buff!T260,对应表!V:W,2,FALSE)</f>
        <v>1</v>
      </c>
      <c r="E258">
        <f>buff!U260</f>
        <v>0</v>
      </c>
      <c r="F258">
        <f>buff!V260</f>
        <v>0</v>
      </c>
      <c r="G258">
        <f>buff!W260</f>
        <v>0</v>
      </c>
      <c r="H258">
        <f>buff!X260</f>
        <v>0</v>
      </c>
      <c r="I258" t="str">
        <f>buff!AI260</f>
        <v>HP:91</v>
      </c>
      <c r="J258">
        <f>buff!AJ260</f>
        <v>0</v>
      </c>
      <c r="K258">
        <f>buff!AK260</f>
        <v>0</v>
      </c>
      <c r="L258">
        <f>buff!AL260</f>
        <v>0</v>
      </c>
      <c r="M258">
        <f>buff!AM260</f>
        <v>0</v>
      </c>
      <c r="N258">
        <f>buff!AN260</f>
        <v>0</v>
      </c>
      <c r="O258">
        <f>buff!AO260</f>
        <v>0</v>
      </c>
      <c r="P258">
        <f>buff!AP260</f>
        <v>0</v>
      </c>
      <c r="Q258">
        <f>buff!AQ260</f>
        <v>0</v>
      </c>
      <c r="R258">
        <f>buff!AR260</f>
        <v>999</v>
      </c>
      <c r="S258">
        <f>buff!AS260</f>
        <v>0</v>
      </c>
      <c r="T258">
        <f>buff!AT260</f>
        <v>0</v>
      </c>
      <c r="U258" t="str">
        <f>buff!AZ260</f>
        <v/>
      </c>
    </row>
    <row r="259" spans="1:21" x14ac:dyDescent="0.15">
      <c r="A259">
        <f>buff!Q261</f>
        <v>20122</v>
      </c>
      <c r="B259" t="str">
        <f>buff!R261</f>
        <v>被动生命小lv2</v>
      </c>
      <c r="C259" t="str">
        <f>buff!S261</f>
        <v>被动生命小lv2</v>
      </c>
      <c r="D259">
        <f>VLOOKUP(buff!T261,对应表!V:W,2,FALSE)</f>
        <v>1</v>
      </c>
      <c r="E259">
        <f>buff!U261</f>
        <v>0</v>
      </c>
      <c r="F259">
        <f>buff!V261</f>
        <v>0</v>
      </c>
      <c r="G259">
        <f>buff!W261</f>
        <v>0</v>
      </c>
      <c r="H259">
        <f>buff!X261</f>
        <v>0</v>
      </c>
      <c r="I259" t="str">
        <f>buff!AI261</f>
        <v>HP:134</v>
      </c>
      <c r="J259">
        <f>buff!AJ261</f>
        <v>0</v>
      </c>
      <c r="K259">
        <f>buff!AK261</f>
        <v>0</v>
      </c>
      <c r="L259">
        <f>buff!AL261</f>
        <v>0</v>
      </c>
      <c r="M259">
        <f>buff!AM261</f>
        <v>0</v>
      </c>
      <c r="N259">
        <f>buff!AN261</f>
        <v>0</v>
      </c>
      <c r="O259">
        <f>buff!AO261</f>
        <v>0</v>
      </c>
      <c r="P259">
        <f>buff!AP261</f>
        <v>0</v>
      </c>
      <c r="Q259">
        <f>buff!AQ261</f>
        <v>0</v>
      </c>
      <c r="R259">
        <f>buff!AR261</f>
        <v>999</v>
      </c>
      <c r="S259">
        <f>buff!AS261</f>
        <v>0</v>
      </c>
      <c r="T259">
        <f>buff!AT261</f>
        <v>0</v>
      </c>
      <c r="U259" t="str">
        <f>buff!AZ261</f>
        <v/>
      </c>
    </row>
    <row r="260" spans="1:21" x14ac:dyDescent="0.15">
      <c r="A260">
        <f>buff!Q262</f>
        <v>20123</v>
      </c>
      <c r="B260" t="str">
        <f>buff!R262</f>
        <v>被动生命小lv3</v>
      </c>
      <c r="C260" t="str">
        <f>buff!S262</f>
        <v>被动生命小lv3</v>
      </c>
      <c r="D260">
        <f>VLOOKUP(buff!T262,对应表!V:W,2,FALSE)</f>
        <v>1</v>
      </c>
      <c r="E260">
        <f>buff!U262</f>
        <v>0</v>
      </c>
      <c r="F260">
        <f>buff!V262</f>
        <v>0</v>
      </c>
      <c r="G260">
        <f>buff!W262</f>
        <v>0</v>
      </c>
      <c r="H260">
        <f>buff!X262</f>
        <v>0</v>
      </c>
      <c r="I260" t="str">
        <f>buff!AI262</f>
        <v>HP:177</v>
      </c>
      <c r="J260">
        <f>buff!AJ262</f>
        <v>0</v>
      </c>
      <c r="K260">
        <f>buff!AK262</f>
        <v>0</v>
      </c>
      <c r="L260">
        <f>buff!AL262</f>
        <v>0</v>
      </c>
      <c r="M260">
        <f>buff!AM262</f>
        <v>0</v>
      </c>
      <c r="N260">
        <f>buff!AN262</f>
        <v>0</v>
      </c>
      <c r="O260">
        <f>buff!AO262</f>
        <v>0</v>
      </c>
      <c r="P260">
        <f>buff!AP262</f>
        <v>0</v>
      </c>
      <c r="Q260">
        <f>buff!AQ262</f>
        <v>0</v>
      </c>
      <c r="R260">
        <f>buff!AR262</f>
        <v>999</v>
      </c>
      <c r="S260">
        <f>buff!AS262</f>
        <v>0</v>
      </c>
      <c r="T260">
        <f>buff!AT262</f>
        <v>0</v>
      </c>
      <c r="U260" t="str">
        <f>buff!AZ262</f>
        <v/>
      </c>
    </row>
    <row r="261" spans="1:21" x14ac:dyDescent="0.15">
      <c r="A261">
        <f>buff!Q263</f>
        <v>20124</v>
      </c>
      <c r="B261" t="str">
        <f>buff!R263</f>
        <v>被动生命小lv4</v>
      </c>
      <c r="C261" t="str">
        <f>buff!S263</f>
        <v>被动生命小lv4</v>
      </c>
      <c r="D261">
        <f>VLOOKUP(buff!T263,对应表!V:W,2,FALSE)</f>
        <v>1</v>
      </c>
      <c r="E261">
        <f>buff!U263</f>
        <v>0</v>
      </c>
      <c r="F261">
        <f>buff!V263</f>
        <v>0</v>
      </c>
      <c r="G261">
        <f>buff!W263</f>
        <v>0</v>
      </c>
      <c r="H261">
        <f>buff!X263</f>
        <v>0</v>
      </c>
      <c r="I261" t="str">
        <f>buff!AI263</f>
        <v>HP:220</v>
      </c>
      <c r="J261">
        <f>buff!AJ263</f>
        <v>0</v>
      </c>
      <c r="K261">
        <f>buff!AK263</f>
        <v>0</v>
      </c>
      <c r="L261">
        <f>buff!AL263</f>
        <v>0</v>
      </c>
      <c r="M261">
        <f>buff!AM263</f>
        <v>0</v>
      </c>
      <c r="N261">
        <f>buff!AN263</f>
        <v>0</v>
      </c>
      <c r="O261">
        <f>buff!AO263</f>
        <v>0</v>
      </c>
      <c r="P261">
        <f>buff!AP263</f>
        <v>0</v>
      </c>
      <c r="Q261">
        <f>buff!AQ263</f>
        <v>0</v>
      </c>
      <c r="R261">
        <f>buff!AR263</f>
        <v>999</v>
      </c>
      <c r="S261">
        <f>buff!AS263</f>
        <v>0</v>
      </c>
      <c r="T261">
        <f>buff!AT263</f>
        <v>0</v>
      </c>
      <c r="U261" t="str">
        <f>buff!AZ263</f>
        <v/>
      </c>
    </row>
    <row r="262" spans="1:21" x14ac:dyDescent="0.15">
      <c r="A262">
        <f>buff!Q264</f>
        <v>20125</v>
      </c>
      <c r="B262" t="str">
        <f>buff!R264</f>
        <v>被动生命小lv5</v>
      </c>
      <c r="C262" t="str">
        <f>buff!S264</f>
        <v>被动生命小lv5</v>
      </c>
      <c r="D262">
        <f>VLOOKUP(buff!T264,对应表!V:W,2,FALSE)</f>
        <v>1</v>
      </c>
      <c r="E262">
        <f>buff!U264</f>
        <v>0</v>
      </c>
      <c r="F262">
        <f>buff!V264</f>
        <v>0</v>
      </c>
      <c r="G262">
        <f>buff!W264</f>
        <v>0</v>
      </c>
      <c r="H262">
        <f>buff!X264</f>
        <v>0</v>
      </c>
      <c r="I262" t="str">
        <f>buff!AI264</f>
        <v>HP:271</v>
      </c>
      <c r="J262">
        <f>buff!AJ264</f>
        <v>0</v>
      </c>
      <c r="K262">
        <f>buff!AK264</f>
        <v>0</v>
      </c>
      <c r="L262">
        <f>buff!AL264</f>
        <v>0</v>
      </c>
      <c r="M262">
        <f>buff!AM264</f>
        <v>0</v>
      </c>
      <c r="N262">
        <f>buff!AN264</f>
        <v>0</v>
      </c>
      <c r="O262">
        <f>buff!AO264</f>
        <v>0</v>
      </c>
      <c r="P262">
        <f>buff!AP264</f>
        <v>0</v>
      </c>
      <c r="Q262">
        <f>buff!AQ264</f>
        <v>0</v>
      </c>
      <c r="R262">
        <f>buff!AR264</f>
        <v>999</v>
      </c>
      <c r="S262">
        <f>buff!AS264</f>
        <v>0</v>
      </c>
      <c r="T262">
        <f>buff!AT264</f>
        <v>0</v>
      </c>
      <c r="U262" t="str">
        <f>buff!AZ264</f>
        <v/>
      </c>
    </row>
    <row r="263" spans="1:21" x14ac:dyDescent="0.15">
      <c r="A263">
        <f>buff!Q265</f>
        <v>20126</v>
      </c>
      <c r="B263" t="str">
        <f>buff!R265</f>
        <v>被动生命小lv6</v>
      </c>
      <c r="C263" t="str">
        <f>buff!S265</f>
        <v>被动生命小lv6</v>
      </c>
      <c r="D263">
        <f>VLOOKUP(buff!T265,对应表!V:W,2,FALSE)</f>
        <v>1</v>
      </c>
      <c r="E263">
        <f>buff!U265</f>
        <v>0</v>
      </c>
      <c r="F263">
        <f>buff!V265</f>
        <v>0</v>
      </c>
      <c r="G263">
        <f>buff!W265</f>
        <v>0</v>
      </c>
      <c r="H263">
        <f>buff!X265</f>
        <v>0</v>
      </c>
      <c r="I263" t="str">
        <f>buff!AI265</f>
        <v>HP:334</v>
      </c>
      <c r="J263">
        <f>buff!AJ265</f>
        <v>0</v>
      </c>
      <c r="K263">
        <f>buff!AK265</f>
        <v>0</v>
      </c>
      <c r="L263">
        <f>buff!AL265</f>
        <v>0</v>
      </c>
      <c r="M263">
        <f>buff!AM265</f>
        <v>0</v>
      </c>
      <c r="N263">
        <f>buff!AN265</f>
        <v>0</v>
      </c>
      <c r="O263">
        <f>buff!AO265</f>
        <v>0</v>
      </c>
      <c r="P263">
        <f>buff!AP265</f>
        <v>0</v>
      </c>
      <c r="Q263">
        <f>buff!AQ265</f>
        <v>0</v>
      </c>
      <c r="R263">
        <f>buff!AR265</f>
        <v>999</v>
      </c>
      <c r="S263">
        <f>buff!AS265</f>
        <v>0</v>
      </c>
      <c r="T263">
        <f>buff!AT265</f>
        <v>0</v>
      </c>
      <c r="U263" t="str">
        <f>buff!AZ265</f>
        <v/>
      </c>
    </row>
    <row r="264" spans="1:21" x14ac:dyDescent="0.15">
      <c r="A264">
        <f>buff!Q266</f>
        <v>20127</v>
      </c>
      <c r="B264" t="str">
        <f>buff!R266</f>
        <v>被动生命小lv7</v>
      </c>
      <c r="C264" t="str">
        <f>buff!S266</f>
        <v>被动生命小lv7</v>
      </c>
      <c r="D264">
        <f>VLOOKUP(buff!T266,对应表!V:W,2,FALSE)</f>
        <v>1</v>
      </c>
      <c r="E264">
        <f>buff!U266</f>
        <v>0</v>
      </c>
      <c r="F264">
        <f>buff!V266</f>
        <v>0</v>
      </c>
      <c r="G264">
        <f>buff!W266</f>
        <v>0</v>
      </c>
      <c r="H264">
        <f>buff!X266</f>
        <v>0</v>
      </c>
      <c r="I264" t="str">
        <f>buff!AI266</f>
        <v>HP:411</v>
      </c>
      <c r="J264">
        <f>buff!AJ266</f>
        <v>0</v>
      </c>
      <c r="K264">
        <f>buff!AK266</f>
        <v>0</v>
      </c>
      <c r="L264">
        <f>buff!AL266</f>
        <v>0</v>
      </c>
      <c r="M264">
        <f>buff!AM266</f>
        <v>0</v>
      </c>
      <c r="N264">
        <f>buff!AN266</f>
        <v>0</v>
      </c>
      <c r="O264">
        <f>buff!AO266</f>
        <v>0</v>
      </c>
      <c r="P264">
        <f>buff!AP266</f>
        <v>0</v>
      </c>
      <c r="Q264">
        <f>buff!AQ266</f>
        <v>0</v>
      </c>
      <c r="R264">
        <f>buff!AR266</f>
        <v>999</v>
      </c>
      <c r="S264">
        <f>buff!AS266</f>
        <v>0</v>
      </c>
      <c r="T264">
        <f>buff!AT266</f>
        <v>0</v>
      </c>
      <c r="U264" t="str">
        <f>buff!AZ266</f>
        <v/>
      </c>
    </row>
    <row r="265" spans="1:21" x14ac:dyDescent="0.15">
      <c r="A265">
        <f>buff!Q267</f>
        <v>20128</v>
      </c>
      <c r="B265" t="str">
        <f>buff!R267</f>
        <v>被动生命小lv8</v>
      </c>
      <c r="C265" t="str">
        <f>buff!S267</f>
        <v>被动生命小lv8</v>
      </c>
      <c r="D265">
        <f>VLOOKUP(buff!T267,对应表!V:W,2,FALSE)</f>
        <v>1</v>
      </c>
      <c r="E265">
        <f>buff!U267</f>
        <v>0</v>
      </c>
      <c r="F265">
        <f>buff!V267</f>
        <v>0</v>
      </c>
      <c r="G265">
        <f>buff!W267</f>
        <v>0</v>
      </c>
      <c r="H265">
        <f>buff!X267</f>
        <v>0</v>
      </c>
      <c r="I265" t="str">
        <f>buff!AI267</f>
        <v>HP:506</v>
      </c>
      <c r="J265">
        <f>buff!AJ267</f>
        <v>0</v>
      </c>
      <c r="K265">
        <f>buff!AK267</f>
        <v>0</v>
      </c>
      <c r="L265">
        <f>buff!AL267</f>
        <v>0</v>
      </c>
      <c r="M265">
        <f>buff!AM267</f>
        <v>0</v>
      </c>
      <c r="N265">
        <f>buff!AN267</f>
        <v>0</v>
      </c>
      <c r="O265">
        <f>buff!AO267</f>
        <v>0</v>
      </c>
      <c r="P265">
        <f>buff!AP267</f>
        <v>0</v>
      </c>
      <c r="Q265">
        <f>buff!AQ267</f>
        <v>0</v>
      </c>
      <c r="R265">
        <f>buff!AR267</f>
        <v>999</v>
      </c>
      <c r="S265">
        <f>buff!AS267</f>
        <v>0</v>
      </c>
      <c r="T265">
        <f>buff!AT267</f>
        <v>0</v>
      </c>
      <c r="U265" t="str">
        <f>buff!AZ267</f>
        <v/>
      </c>
    </row>
    <row r="266" spans="1:21" x14ac:dyDescent="0.15">
      <c r="A266">
        <f>buff!Q268</f>
        <v>20129</v>
      </c>
      <c r="B266" t="str">
        <f>buff!R268</f>
        <v>被动生命小lv9</v>
      </c>
      <c r="C266" t="str">
        <f>buff!S268</f>
        <v>被动生命小lv9</v>
      </c>
      <c r="D266">
        <f>VLOOKUP(buff!T268,对应表!V:W,2,FALSE)</f>
        <v>1</v>
      </c>
      <c r="E266">
        <f>buff!U268</f>
        <v>0</v>
      </c>
      <c r="F266">
        <f>buff!V268</f>
        <v>0</v>
      </c>
      <c r="G266">
        <f>buff!W268</f>
        <v>0</v>
      </c>
      <c r="H266">
        <f>buff!X268</f>
        <v>0</v>
      </c>
      <c r="I266" t="str">
        <f>buff!AI268</f>
        <v>HP:624</v>
      </c>
      <c r="J266">
        <f>buff!AJ268</f>
        <v>0</v>
      </c>
      <c r="K266">
        <f>buff!AK268</f>
        <v>0</v>
      </c>
      <c r="L266">
        <f>buff!AL268</f>
        <v>0</v>
      </c>
      <c r="M266">
        <f>buff!AM268</f>
        <v>0</v>
      </c>
      <c r="N266">
        <f>buff!AN268</f>
        <v>0</v>
      </c>
      <c r="O266">
        <f>buff!AO268</f>
        <v>0</v>
      </c>
      <c r="P266">
        <f>buff!AP268</f>
        <v>0</v>
      </c>
      <c r="Q266">
        <f>buff!AQ268</f>
        <v>0</v>
      </c>
      <c r="R266">
        <f>buff!AR268</f>
        <v>999</v>
      </c>
      <c r="S266">
        <f>buff!AS268</f>
        <v>0</v>
      </c>
      <c r="T266">
        <f>buff!AT268</f>
        <v>0</v>
      </c>
      <c r="U266" t="str">
        <f>buff!AZ268</f>
        <v/>
      </c>
    </row>
    <row r="267" spans="1:21" x14ac:dyDescent="0.15">
      <c r="A267">
        <f>buff!Q269</f>
        <v>20130</v>
      </c>
      <c r="B267" t="str">
        <f>buff!R269</f>
        <v>被动生命小lv10</v>
      </c>
      <c r="C267" t="str">
        <f>buff!S269</f>
        <v>被动生命小lv10</v>
      </c>
      <c r="D267">
        <f>VLOOKUP(buff!T269,对应表!V:W,2,FALSE)</f>
        <v>1</v>
      </c>
      <c r="E267">
        <f>buff!U269</f>
        <v>0</v>
      </c>
      <c r="F267">
        <f>buff!V269</f>
        <v>0</v>
      </c>
      <c r="G267">
        <f>buff!W269</f>
        <v>0</v>
      </c>
      <c r="H267">
        <f>buff!X269</f>
        <v>0</v>
      </c>
      <c r="I267" t="str">
        <f>buff!AI269</f>
        <v>HP:768</v>
      </c>
      <c r="J267">
        <f>buff!AJ269</f>
        <v>0</v>
      </c>
      <c r="K267">
        <f>buff!AK269</f>
        <v>0</v>
      </c>
      <c r="L267">
        <f>buff!AL269</f>
        <v>0</v>
      </c>
      <c r="M267">
        <f>buff!AM269</f>
        <v>0</v>
      </c>
      <c r="N267">
        <f>buff!AN269</f>
        <v>0</v>
      </c>
      <c r="O267">
        <f>buff!AO269</f>
        <v>0</v>
      </c>
      <c r="P267">
        <f>buff!AP269</f>
        <v>0</v>
      </c>
      <c r="Q267">
        <f>buff!AQ269</f>
        <v>0</v>
      </c>
      <c r="R267">
        <f>buff!AR269</f>
        <v>999</v>
      </c>
      <c r="S267">
        <f>buff!AS269</f>
        <v>0</v>
      </c>
      <c r="T267">
        <f>buff!AT269</f>
        <v>0</v>
      </c>
      <c r="U267" t="str">
        <f>buff!AZ269</f>
        <v/>
      </c>
    </row>
    <row r="268" spans="1:21" x14ac:dyDescent="0.15">
      <c r="A268">
        <f>buff!Q270</f>
        <v>20131</v>
      </c>
      <c r="B268" t="str">
        <f>buff!R270</f>
        <v>被动生命小lv11</v>
      </c>
      <c r="C268" t="str">
        <f>buff!S270</f>
        <v>被动生命小lv11</v>
      </c>
      <c r="D268">
        <f>VLOOKUP(buff!T270,对应表!V:W,2,FALSE)</f>
        <v>1</v>
      </c>
      <c r="E268">
        <f>buff!U270</f>
        <v>0</v>
      </c>
      <c r="F268">
        <f>buff!V270</f>
        <v>0</v>
      </c>
      <c r="G268">
        <f>buff!W270</f>
        <v>0</v>
      </c>
      <c r="H268">
        <f>buff!X270</f>
        <v>0</v>
      </c>
      <c r="I268" t="str">
        <f>buff!AI270</f>
        <v>HP:946</v>
      </c>
      <c r="J268">
        <f>buff!AJ270</f>
        <v>0</v>
      </c>
      <c r="K268">
        <f>buff!AK270</f>
        <v>0</v>
      </c>
      <c r="L268">
        <f>buff!AL270</f>
        <v>0</v>
      </c>
      <c r="M268">
        <f>buff!AM270</f>
        <v>0</v>
      </c>
      <c r="N268">
        <f>buff!AN270</f>
        <v>0</v>
      </c>
      <c r="O268">
        <f>buff!AO270</f>
        <v>0</v>
      </c>
      <c r="P268">
        <f>buff!AP270</f>
        <v>0</v>
      </c>
      <c r="Q268">
        <f>buff!AQ270</f>
        <v>0</v>
      </c>
      <c r="R268">
        <f>buff!AR270</f>
        <v>999</v>
      </c>
      <c r="S268">
        <f>buff!AS270</f>
        <v>0</v>
      </c>
      <c r="T268">
        <f>buff!AT270</f>
        <v>0</v>
      </c>
      <c r="U268" t="str">
        <f>buff!AZ270</f>
        <v/>
      </c>
    </row>
    <row r="269" spans="1:21" x14ac:dyDescent="0.15">
      <c r="A269">
        <f>buff!Q271</f>
        <v>20132</v>
      </c>
      <c r="B269" t="str">
        <f>buff!R271</f>
        <v>被动生命小lv12</v>
      </c>
      <c r="C269" t="str">
        <f>buff!S271</f>
        <v>被动生命小lv12</v>
      </c>
      <c r="D269">
        <f>VLOOKUP(buff!T271,对应表!V:W,2,FALSE)</f>
        <v>1</v>
      </c>
      <c r="E269">
        <f>buff!U271</f>
        <v>0</v>
      </c>
      <c r="F269">
        <f>buff!V271</f>
        <v>0</v>
      </c>
      <c r="G269">
        <f>buff!W271</f>
        <v>0</v>
      </c>
      <c r="H269">
        <f>buff!X271</f>
        <v>0</v>
      </c>
      <c r="I269" t="str">
        <f>buff!AI271</f>
        <v>HP:1164</v>
      </c>
      <c r="J269">
        <f>buff!AJ271</f>
        <v>0</v>
      </c>
      <c r="K269">
        <f>buff!AK271</f>
        <v>0</v>
      </c>
      <c r="L269">
        <f>buff!AL271</f>
        <v>0</v>
      </c>
      <c r="M269">
        <f>buff!AM271</f>
        <v>0</v>
      </c>
      <c r="N269">
        <f>buff!AN271</f>
        <v>0</v>
      </c>
      <c r="O269">
        <f>buff!AO271</f>
        <v>0</v>
      </c>
      <c r="P269">
        <f>buff!AP271</f>
        <v>0</v>
      </c>
      <c r="Q269">
        <f>buff!AQ271</f>
        <v>0</v>
      </c>
      <c r="R269">
        <f>buff!AR271</f>
        <v>999</v>
      </c>
      <c r="S269">
        <f>buff!AS271</f>
        <v>0</v>
      </c>
      <c r="T269">
        <f>buff!AT271</f>
        <v>0</v>
      </c>
      <c r="U269" t="str">
        <f>buff!AZ271</f>
        <v/>
      </c>
    </row>
    <row r="270" spans="1:21" x14ac:dyDescent="0.15">
      <c r="A270">
        <f>buff!Q272</f>
        <v>20133</v>
      </c>
      <c r="B270" t="str">
        <f>buff!R272</f>
        <v>被动生命小lv13</v>
      </c>
      <c r="C270" t="str">
        <f>buff!S272</f>
        <v>被动生命小lv13</v>
      </c>
      <c r="D270">
        <f>VLOOKUP(buff!T272,对应表!V:W,2,FALSE)</f>
        <v>1</v>
      </c>
      <c r="E270">
        <f>buff!U272</f>
        <v>0</v>
      </c>
      <c r="F270">
        <f>buff!V272</f>
        <v>0</v>
      </c>
      <c r="G270">
        <f>buff!W272</f>
        <v>0</v>
      </c>
      <c r="H270">
        <f>buff!X272</f>
        <v>0</v>
      </c>
      <c r="I270" t="str">
        <f>buff!AI272</f>
        <v>HP:1434</v>
      </c>
      <c r="J270">
        <f>buff!AJ272</f>
        <v>0</v>
      </c>
      <c r="K270">
        <f>buff!AK272</f>
        <v>0</v>
      </c>
      <c r="L270">
        <f>buff!AL272</f>
        <v>0</v>
      </c>
      <c r="M270">
        <f>buff!AM272</f>
        <v>0</v>
      </c>
      <c r="N270">
        <f>buff!AN272</f>
        <v>0</v>
      </c>
      <c r="O270">
        <f>buff!AO272</f>
        <v>0</v>
      </c>
      <c r="P270">
        <f>buff!AP272</f>
        <v>0</v>
      </c>
      <c r="Q270">
        <f>buff!AQ272</f>
        <v>0</v>
      </c>
      <c r="R270">
        <f>buff!AR272</f>
        <v>999</v>
      </c>
      <c r="S270">
        <f>buff!AS272</f>
        <v>0</v>
      </c>
      <c r="T270">
        <f>buff!AT272</f>
        <v>0</v>
      </c>
      <c r="U270" t="str">
        <f>buff!AZ272</f>
        <v/>
      </c>
    </row>
    <row r="271" spans="1:21" x14ac:dyDescent="0.15">
      <c r="A271">
        <f>buff!Q273</f>
        <v>20134</v>
      </c>
      <c r="B271" t="str">
        <f>buff!R273</f>
        <v>被动生命小lv14</v>
      </c>
      <c r="C271" t="str">
        <f>buff!S273</f>
        <v>被动生命小lv14</v>
      </c>
      <c r="D271">
        <f>VLOOKUP(buff!T273,对应表!V:W,2,FALSE)</f>
        <v>1</v>
      </c>
      <c r="E271">
        <f>buff!U273</f>
        <v>0</v>
      </c>
      <c r="F271">
        <f>buff!V273</f>
        <v>0</v>
      </c>
      <c r="G271">
        <f>buff!W273</f>
        <v>0</v>
      </c>
      <c r="H271">
        <f>buff!X273</f>
        <v>0</v>
      </c>
      <c r="I271" t="str">
        <f>buff!AI273</f>
        <v>HP:1766</v>
      </c>
      <c r="J271">
        <f>buff!AJ273</f>
        <v>0</v>
      </c>
      <c r="K271">
        <f>buff!AK273</f>
        <v>0</v>
      </c>
      <c r="L271">
        <f>buff!AL273</f>
        <v>0</v>
      </c>
      <c r="M271">
        <f>buff!AM273</f>
        <v>0</v>
      </c>
      <c r="N271">
        <f>buff!AN273</f>
        <v>0</v>
      </c>
      <c r="O271">
        <f>buff!AO273</f>
        <v>0</v>
      </c>
      <c r="P271">
        <f>buff!AP273</f>
        <v>0</v>
      </c>
      <c r="Q271">
        <f>buff!AQ273</f>
        <v>0</v>
      </c>
      <c r="R271">
        <f>buff!AR273</f>
        <v>999</v>
      </c>
      <c r="S271">
        <f>buff!AS273</f>
        <v>0</v>
      </c>
      <c r="T271">
        <f>buff!AT273</f>
        <v>0</v>
      </c>
      <c r="U271" t="str">
        <f>buff!AZ273</f>
        <v/>
      </c>
    </row>
    <row r="272" spans="1:21" x14ac:dyDescent="0.15">
      <c r="A272">
        <f>buff!Q274</f>
        <v>20135</v>
      </c>
      <c r="B272" t="str">
        <f>buff!R274</f>
        <v>被动生命小lv15</v>
      </c>
      <c r="C272" t="str">
        <f>buff!S274</f>
        <v>被动生命小lv15</v>
      </c>
      <c r="D272">
        <f>VLOOKUP(buff!T274,对应表!V:W,2,FALSE)</f>
        <v>1</v>
      </c>
      <c r="E272">
        <f>buff!U274</f>
        <v>0</v>
      </c>
      <c r="F272">
        <f>buff!V274</f>
        <v>0</v>
      </c>
      <c r="G272">
        <f>buff!W274</f>
        <v>0</v>
      </c>
      <c r="H272">
        <f>buff!X274</f>
        <v>0</v>
      </c>
      <c r="I272" t="str">
        <f>buff!AI274</f>
        <v>HP:2174</v>
      </c>
      <c r="J272">
        <f>buff!AJ274</f>
        <v>0</v>
      </c>
      <c r="K272">
        <f>buff!AK274</f>
        <v>0</v>
      </c>
      <c r="L272">
        <f>buff!AL274</f>
        <v>0</v>
      </c>
      <c r="M272">
        <f>buff!AM274</f>
        <v>0</v>
      </c>
      <c r="N272">
        <f>buff!AN274</f>
        <v>0</v>
      </c>
      <c r="O272">
        <f>buff!AO274</f>
        <v>0</v>
      </c>
      <c r="P272">
        <f>buff!AP274</f>
        <v>0</v>
      </c>
      <c r="Q272">
        <f>buff!AQ274</f>
        <v>0</v>
      </c>
      <c r="R272">
        <f>buff!AR274</f>
        <v>999</v>
      </c>
      <c r="S272">
        <f>buff!AS274</f>
        <v>0</v>
      </c>
      <c r="T272">
        <f>buff!AT274</f>
        <v>0</v>
      </c>
      <c r="U272" t="str">
        <f>buff!AZ274</f>
        <v/>
      </c>
    </row>
    <row r="273" spans="1:21" x14ac:dyDescent="0.15">
      <c r="A273">
        <f>buff!Q275</f>
        <v>20136</v>
      </c>
      <c r="B273" t="str">
        <f>buff!R275</f>
        <v>被动生命小lv16</v>
      </c>
      <c r="C273" t="str">
        <f>buff!S275</f>
        <v>被动生命小lv16</v>
      </c>
      <c r="D273">
        <f>VLOOKUP(buff!T275,对应表!V:W,2,FALSE)</f>
        <v>1</v>
      </c>
      <c r="E273">
        <f>buff!U275</f>
        <v>0</v>
      </c>
      <c r="F273">
        <f>buff!V275</f>
        <v>0</v>
      </c>
      <c r="G273">
        <f>buff!W275</f>
        <v>0</v>
      </c>
      <c r="H273">
        <f>buff!X275</f>
        <v>0</v>
      </c>
      <c r="I273" t="str">
        <f>buff!AI275</f>
        <v>HP:2677</v>
      </c>
      <c r="J273">
        <f>buff!AJ275</f>
        <v>0</v>
      </c>
      <c r="K273">
        <f>buff!AK275</f>
        <v>0</v>
      </c>
      <c r="L273">
        <f>buff!AL275</f>
        <v>0</v>
      </c>
      <c r="M273">
        <f>buff!AM275</f>
        <v>0</v>
      </c>
      <c r="N273">
        <f>buff!AN275</f>
        <v>0</v>
      </c>
      <c r="O273">
        <f>buff!AO275</f>
        <v>0</v>
      </c>
      <c r="P273">
        <f>buff!AP275</f>
        <v>0</v>
      </c>
      <c r="Q273">
        <f>buff!AQ275</f>
        <v>0</v>
      </c>
      <c r="R273">
        <f>buff!AR275</f>
        <v>999</v>
      </c>
      <c r="S273">
        <f>buff!AS275</f>
        <v>0</v>
      </c>
      <c r="T273">
        <f>buff!AT275</f>
        <v>0</v>
      </c>
      <c r="U273" t="str">
        <f>buff!AZ275</f>
        <v/>
      </c>
    </row>
    <row r="274" spans="1:21" x14ac:dyDescent="0.15">
      <c r="A274">
        <f>buff!Q276</f>
        <v>20137</v>
      </c>
      <c r="B274" t="str">
        <f>buff!R276</f>
        <v>被动生命小lv17</v>
      </c>
      <c r="C274" t="str">
        <f>buff!S276</f>
        <v>被动生命小lv17</v>
      </c>
      <c r="D274">
        <f>VLOOKUP(buff!T276,对应表!V:W,2,FALSE)</f>
        <v>1</v>
      </c>
      <c r="E274">
        <f>buff!U276</f>
        <v>0</v>
      </c>
      <c r="F274">
        <f>buff!V276</f>
        <v>0</v>
      </c>
      <c r="G274">
        <f>buff!W276</f>
        <v>0</v>
      </c>
      <c r="H274">
        <f>buff!X276</f>
        <v>0</v>
      </c>
      <c r="I274" t="str">
        <f>buff!AI276</f>
        <v>HP:3296</v>
      </c>
      <c r="J274">
        <f>buff!AJ276</f>
        <v>0</v>
      </c>
      <c r="K274">
        <f>buff!AK276</f>
        <v>0</v>
      </c>
      <c r="L274">
        <f>buff!AL276</f>
        <v>0</v>
      </c>
      <c r="M274">
        <f>buff!AM276</f>
        <v>0</v>
      </c>
      <c r="N274">
        <f>buff!AN276</f>
        <v>0</v>
      </c>
      <c r="O274">
        <f>buff!AO276</f>
        <v>0</v>
      </c>
      <c r="P274">
        <f>buff!AP276</f>
        <v>0</v>
      </c>
      <c r="Q274">
        <f>buff!AQ276</f>
        <v>0</v>
      </c>
      <c r="R274">
        <f>buff!AR276</f>
        <v>999</v>
      </c>
      <c r="S274">
        <f>buff!AS276</f>
        <v>0</v>
      </c>
      <c r="T274">
        <f>buff!AT276</f>
        <v>0</v>
      </c>
      <c r="U274" t="str">
        <f>buff!AZ276</f>
        <v/>
      </c>
    </row>
    <row r="275" spans="1:21" x14ac:dyDescent="0.15">
      <c r="A275">
        <f>buff!Q277</f>
        <v>20138</v>
      </c>
      <c r="B275" t="str">
        <f>buff!R277</f>
        <v>被动生命小lv18</v>
      </c>
      <c r="C275" t="str">
        <f>buff!S277</f>
        <v>被动生命小lv18</v>
      </c>
      <c r="D275">
        <f>VLOOKUP(buff!T277,对应表!V:W,2,FALSE)</f>
        <v>1</v>
      </c>
      <c r="E275">
        <f>buff!U277</f>
        <v>0</v>
      </c>
      <c r="F275">
        <f>buff!V277</f>
        <v>0</v>
      </c>
      <c r="G275">
        <f>buff!W277</f>
        <v>0</v>
      </c>
      <c r="H275">
        <f>buff!X277</f>
        <v>0</v>
      </c>
      <c r="I275" t="str">
        <f>buff!AI277</f>
        <v>HP:4058</v>
      </c>
      <c r="J275">
        <f>buff!AJ277</f>
        <v>0</v>
      </c>
      <c r="K275">
        <f>buff!AK277</f>
        <v>0</v>
      </c>
      <c r="L275">
        <f>buff!AL277</f>
        <v>0</v>
      </c>
      <c r="M275">
        <f>buff!AM277</f>
        <v>0</v>
      </c>
      <c r="N275">
        <f>buff!AN277</f>
        <v>0</v>
      </c>
      <c r="O275">
        <f>buff!AO277</f>
        <v>0</v>
      </c>
      <c r="P275">
        <f>buff!AP277</f>
        <v>0</v>
      </c>
      <c r="Q275">
        <f>buff!AQ277</f>
        <v>0</v>
      </c>
      <c r="R275">
        <f>buff!AR277</f>
        <v>999</v>
      </c>
      <c r="S275">
        <f>buff!AS277</f>
        <v>0</v>
      </c>
      <c r="T275">
        <f>buff!AT277</f>
        <v>0</v>
      </c>
      <c r="U275" t="str">
        <f>buff!AZ277</f>
        <v/>
      </c>
    </row>
    <row r="276" spans="1:21" x14ac:dyDescent="0.15">
      <c r="A276">
        <f>buff!Q278</f>
        <v>20139</v>
      </c>
      <c r="B276" t="str">
        <f>buff!R278</f>
        <v>被动生命小lv19</v>
      </c>
      <c r="C276" t="str">
        <f>buff!S278</f>
        <v>被动生命小lv19</v>
      </c>
      <c r="D276">
        <f>VLOOKUP(buff!T278,对应表!V:W,2,FALSE)</f>
        <v>1</v>
      </c>
      <c r="E276">
        <f>buff!U278</f>
        <v>0</v>
      </c>
      <c r="F276">
        <f>buff!V278</f>
        <v>0</v>
      </c>
      <c r="G276">
        <f>buff!W278</f>
        <v>0</v>
      </c>
      <c r="H276">
        <f>buff!X278</f>
        <v>0</v>
      </c>
      <c r="I276" t="str">
        <f>buff!AI278</f>
        <v>HP:4997</v>
      </c>
      <c r="J276">
        <f>buff!AJ278</f>
        <v>0</v>
      </c>
      <c r="K276">
        <f>buff!AK278</f>
        <v>0</v>
      </c>
      <c r="L276">
        <f>buff!AL278</f>
        <v>0</v>
      </c>
      <c r="M276">
        <f>buff!AM278</f>
        <v>0</v>
      </c>
      <c r="N276">
        <f>buff!AN278</f>
        <v>0</v>
      </c>
      <c r="O276">
        <f>buff!AO278</f>
        <v>0</v>
      </c>
      <c r="P276">
        <f>buff!AP278</f>
        <v>0</v>
      </c>
      <c r="Q276">
        <f>buff!AQ278</f>
        <v>0</v>
      </c>
      <c r="R276">
        <f>buff!AR278</f>
        <v>999</v>
      </c>
      <c r="S276">
        <f>buff!AS278</f>
        <v>0</v>
      </c>
      <c r="T276">
        <f>buff!AT278</f>
        <v>0</v>
      </c>
      <c r="U276" t="str">
        <f>buff!AZ278</f>
        <v/>
      </c>
    </row>
    <row r="277" spans="1:21" x14ac:dyDescent="0.15">
      <c r="A277">
        <f>buff!Q279</f>
        <v>20140</v>
      </c>
      <c r="B277" t="str">
        <f>buff!R279</f>
        <v>被动生命小lv20</v>
      </c>
      <c r="C277" t="str">
        <f>buff!S279</f>
        <v>被动生命小lv20</v>
      </c>
      <c r="D277">
        <f>VLOOKUP(buff!T279,对应表!V:W,2,FALSE)</f>
        <v>1</v>
      </c>
      <c r="E277">
        <f>buff!U279</f>
        <v>0</v>
      </c>
      <c r="F277">
        <f>buff!V279</f>
        <v>0</v>
      </c>
      <c r="G277">
        <f>buff!W279</f>
        <v>0</v>
      </c>
      <c r="H277">
        <f>buff!X279</f>
        <v>0</v>
      </c>
      <c r="I277" t="str">
        <f>buff!AI279</f>
        <v>HP:6153</v>
      </c>
      <c r="J277">
        <f>buff!AJ279</f>
        <v>0</v>
      </c>
      <c r="K277">
        <f>buff!AK279</f>
        <v>0</v>
      </c>
      <c r="L277">
        <f>buff!AL279</f>
        <v>0</v>
      </c>
      <c r="M277">
        <f>buff!AM279</f>
        <v>0</v>
      </c>
      <c r="N277">
        <f>buff!AN279</f>
        <v>0</v>
      </c>
      <c r="O277">
        <f>buff!AO279</f>
        <v>0</v>
      </c>
      <c r="P277">
        <f>buff!AP279</f>
        <v>0</v>
      </c>
      <c r="Q277">
        <f>buff!AQ279</f>
        <v>0</v>
      </c>
      <c r="R277">
        <f>buff!AR279</f>
        <v>999</v>
      </c>
      <c r="S277">
        <f>buff!AS279</f>
        <v>0</v>
      </c>
      <c r="T277">
        <f>buff!AT279</f>
        <v>0</v>
      </c>
      <c r="U277" t="str">
        <f>buff!AZ279</f>
        <v/>
      </c>
    </row>
    <row r="278" spans="1:21" x14ac:dyDescent="0.15">
      <c r="A278">
        <f>buff!Q280</f>
        <v>20141</v>
      </c>
      <c r="B278" t="str">
        <f>buff!R280</f>
        <v>被动生命中lv1</v>
      </c>
      <c r="C278" t="str">
        <f>buff!S280</f>
        <v>被动生命中lv1</v>
      </c>
      <c r="D278">
        <f>VLOOKUP(buff!T280,对应表!V:W,2,FALSE)</f>
        <v>1</v>
      </c>
      <c r="E278">
        <f>buff!U280</f>
        <v>0</v>
      </c>
      <c r="F278">
        <f>buff!V280</f>
        <v>0</v>
      </c>
      <c r="G278">
        <f>buff!W280</f>
        <v>0</v>
      </c>
      <c r="H278">
        <f>buff!X280</f>
        <v>0</v>
      </c>
      <c r="I278" t="str">
        <f>buff!AI280</f>
        <v>HP:121</v>
      </c>
      <c r="J278">
        <f>buff!AJ280</f>
        <v>0</v>
      </c>
      <c r="K278">
        <f>buff!AK280</f>
        <v>0</v>
      </c>
      <c r="L278">
        <f>buff!AL280</f>
        <v>0</v>
      </c>
      <c r="M278">
        <f>buff!AM280</f>
        <v>0</v>
      </c>
      <c r="N278">
        <f>buff!AN280</f>
        <v>0</v>
      </c>
      <c r="O278">
        <f>buff!AO280</f>
        <v>0</v>
      </c>
      <c r="P278">
        <f>buff!AP280</f>
        <v>0</v>
      </c>
      <c r="Q278">
        <f>buff!AQ280</f>
        <v>0</v>
      </c>
      <c r="R278">
        <f>buff!AR280</f>
        <v>999</v>
      </c>
      <c r="S278">
        <f>buff!AS280</f>
        <v>0</v>
      </c>
      <c r="T278">
        <f>buff!AT280</f>
        <v>0</v>
      </c>
      <c r="U278" t="str">
        <f>buff!AZ280</f>
        <v/>
      </c>
    </row>
    <row r="279" spans="1:21" x14ac:dyDescent="0.15">
      <c r="A279">
        <f>buff!Q281</f>
        <v>20142</v>
      </c>
      <c r="B279" t="str">
        <f>buff!R281</f>
        <v>被动生命中lv2</v>
      </c>
      <c r="C279" t="str">
        <f>buff!S281</f>
        <v>被动生命中lv2</v>
      </c>
      <c r="D279">
        <f>VLOOKUP(buff!T281,对应表!V:W,2,FALSE)</f>
        <v>1</v>
      </c>
      <c r="E279">
        <f>buff!U281</f>
        <v>0</v>
      </c>
      <c r="F279">
        <f>buff!V281</f>
        <v>0</v>
      </c>
      <c r="G279">
        <f>buff!W281</f>
        <v>0</v>
      </c>
      <c r="H279">
        <f>buff!X281</f>
        <v>0</v>
      </c>
      <c r="I279" t="str">
        <f>buff!AI281</f>
        <v>HP:179</v>
      </c>
      <c r="J279">
        <f>buff!AJ281</f>
        <v>0</v>
      </c>
      <c r="K279">
        <f>buff!AK281</f>
        <v>0</v>
      </c>
      <c r="L279">
        <f>buff!AL281</f>
        <v>0</v>
      </c>
      <c r="M279">
        <f>buff!AM281</f>
        <v>0</v>
      </c>
      <c r="N279">
        <f>buff!AN281</f>
        <v>0</v>
      </c>
      <c r="O279">
        <f>buff!AO281</f>
        <v>0</v>
      </c>
      <c r="P279">
        <f>buff!AP281</f>
        <v>0</v>
      </c>
      <c r="Q279">
        <f>buff!AQ281</f>
        <v>0</v>
      </c>
      <c r="R279">
        <f>buff!AR281</f>
        <v>999</v>
      </c>
      <c r="S279">
        <f>buff!AS281</f>
        <v>0</v>
      </c>
      <c r="T279">
        <f>buff!AT281</f>
        <v>0</v>
      </c>
      <c r="U279" t="str">
        <f>buff!AZ281</f>
        <v/>
      </c>
    </row>
    <row r="280" spans="1:21" x14ac:dyDescent="0.15">
      <c r="A280">
        <f>buff!Q282</f>
        <v>20143</v>
      </c>
      <c r="B280" t="str">
        <f>buff!R282</f>
        <v>被动生命中lv3</v>
      </c>
      <c r="C280" t="str">
        <f>buff!S282</f>
        <v>被动生命中lv3</v>
      </c>
      <c r="D280">
        <f>VLOOKUP(buff!T282,对应表!V:W,2,FALSE)</f>
        <v>1</v>
      </c>
      <c r="E280">
        <f>buff!U282</f>
        <v>0</v>
      </c>
      <c r="F280">
        <f>buff!V282</f>
        <v>0</v>
      </c>
      <c r="G280">
        <f>buff!W282</f>
        <v>0</v>
      </c>
      <c r="H280">
        <f>buff!X282</f>
        <v>0</v>
      </c>
      <c r="I280" t="str">
        <f>buff!AI282</f>
        <v>HP:236</v>
      </c>
      <c r="J280">
        <f>buff!AJ282</f>
        <v>0</v>
      </c>
      <c r="K280">
        <f>buff!AK282</f>
        <v>0</v>
      </c>
      <c r="L280">
        <f>buff!AL282</f>
        <v>0</v>
      </c>
      <c r="M280">
        <f>buff!AM282</f>
        <v>0</v>
      </c>
      <c r="N280">
        <f>buff!AN282</f>
        <v>0</v>
      </c>
      <c r="O280">
        <f>buff!AO282</f>
        <v>0</v>
      </c>
      <c r="P280">
        <f>buff!AP282</f>
        <v>0</v>
      </c>
      <c r="Q280">
        <f>buff!AQ282</f>
        <v>0</v>
      </c>
      <c r="R280">
        <f>buff!AR282</f>
        <v>999</v>
      </c>
      <c r="S280">
        <f>buff!AS282</f>
        <v>0</v>
      </c>
      <c r="T280">
        <f>buff!AT282</f>
        <v>0</v>
      </c>
      <c r="U280" t="str">
        <f>buff!AZ282</f>
        <v/>
      </c>
    </row>
    <row r="281" spans="1:21" x14ac:dyDescent="0.15">
      <c r="A281">
        <f>buff!Q283</f>
        <v>20144</v>
      </c>
      <c r="B281" t="str">
        <f>buff!R283</f>
        <v>被动生命中lv4</v>
      </c>
      <c r="C281" t="str">
        <f>buff!S283</f>
        <v>被动生命中lv4</v>
      </c>
      <c r="D281">
        <f>VLOOKUP(buff!T283,对应表!V:W,2,FALSE)</f>
        <v>1</v>
      </c>
      <c r="E281">
        <f>buff!U283</f>
        <v>0</v>
      </c>
      <c r="F281">
        <f>buff!V283</f>
        <v>0</v>
      </c>
      <c r="G281">
        <f>buff!W283</f>
        <v>0</v>
      </c>
      <c r="H281">
        <f>buff!X283</f>
        <v>0</v>
      </c>
      <c r="I281" t="str">
        <f>buff!AI283</f>
        <v>HP:294</v>
      </c>
      <c r="J281">
        <f>buff!AJ283</f>
        <v>0</v>
      </c>
      <c r="K281">
        <f>buff!AK283</f>
        <v>0</v>
      </c>
      <c r="L281">
        <f>buff!AL283</f>
        <v>0</v>
      </c>
      <c r="M281">
        <f>buff!AM283</f>
        <v>0</v>
      </c>
      <c r="N281">
        <f>buff!AN283</f>
        <v>0</v>
      </c>
      <c r="O281">
        <f>buff!AO283</f>
        <v>0</v>
      </c>
      <c r="P281">
        <f>buff!AP283</f>
        <v>0</v>
      </c>
      <c r="Q281">
        <f>buff!AQ283</f>
        <v>0</v>
      </c>
      <c r="R281">
        <f>buff!AR283</f>
        <v>999</v>
      </c>
      <c r="S281">
        <f>buff!AS283</f>
        <v>0</v>
      </c>
      <c r="T281">
        <f>buff!AT283</f>
        <v>0</v>
      </c>
      <c r="U281" t="str">
        <f>buff!AZ283</f>
        <v/>
      </c>
    </row>
    <row r="282" spans="1:21" x14ac:dyDescent="0.15">
      <c r="A282">
        <f>buff!Q284</f>
        <v>20145</v>
      </c>
      <c r="B282" t="str">
        <f>buff!R284</f>
        <v>被动生命中lv5</v>
      </c>
      <c r="C282" t="str">
        <f>buff!S284</f>
        <v>被动生命中lv5</v>
      </c>
      <c r="D282">
        <f>VLOOKUP(buff!T284,对应表!V:W,2,FALSE)</f>
        <v>1</v>
      </c>
      <c r="E282">
        <f>buff!U284</f>
        <v>0</v>
      </c>
      <c r="F282">
        <f>buff!V284</f>
        <v>0</v>
      </c>
      <c r="G282">
        <f>buff!W284</f>
        <v>0</v>
      </c>
      <c r="H282">
        <f>buff!X284</f>
        <v>0</v>
      </c>
      <c r="I282" t="str">
        <f>buff!AI284</f>
        <v>HP:361</v>
      </c>
      <c r="J282">
        <f>buff!AJ284</f>
        <v>0</v>
      </c>
      <c r="K282">
        <f>buff!AK284</f>
        <v>0</v>
      </c>
      <c r="L282">
        <f>buff!AL284</f>
        <v>0</v>
      </c>
      <c r="M282">
        <f>buff!AM284</f>
        <v>0</v>
      </c>
      <c r="N282">
        <f>buff!AN284</f>
        <v>0</v>
      </c>
      <c r="O282">
        <f>buff!AO284</f>
        <v>0</v>
      </c>
      <c r="P282">
        <f>buff!AP284</f>
        <v>0</v>
      </c>
      <c r="Q282">
        <f>buff!AQ284</f>
        <v>0</v>
      </c>
      <c r="R282">
        <f>buff!AR284</f>
        <v>999</v>
      </c>
      <c r="S282">
        <f>buff!AS284</f>
        <v>0</v>
      </c>
      <c r="T282">
        <f>buff!AT284</f>
        <v>0</v>
      </c>
      <c r="U282" t="str">
        <f>buff!AZ284</f>
        <v/>
      </c>
    </row>
    <row r="283" spans="1:21" x14ac:dyDescent="0.15">
      <c r="A283">
        <f>buff!Q285</f>
        <v>20146</v>
      </c>
      <c r="B283" t="str">
        <f>buff!R285</f>
        <v>被动生命中lv6</v>
      </c>
      <c r="C283" t="str">
        <f>buff!S285</f>
        <v>被动生命中lv6</v>
      </c>
      <c r="D283">
        <f>VLOOKUP(buff!T285,对应表!V:W,2,FALSE)</f>
        <v>1</v>
      </c>
      <c r="E283">
        <f>buff!U285</f>
        <v>0</v>
      </c>
      <c r="F283">
        <f>buff!V285</f>
        <v>0</v>
      </c>
      <c r="G283">
        <f>buff!W285</f>
        <v>0</v>
      </c>
      <c r="H283">
        <f>buff!X285</f>
        <v>0</v>
      </c>
      <c r="I283" t="str">
        <f>buff!AI285</f>
        <v>HP:445</v>
      </c>
      <c r="J283">
        <f>buff!AJ285</f>
        <v>0</v>
      </c>
      <c r="K283">
        <f>buff!AK285</f>
        <v>0</v>
      </c>
      <c r="L283">
        <f>buff!AL285</f>
        <v>0</v>
      </c>
      <c r="M283">
        <f>buff!AM285</f>
        <v>0</v>
      </c>
      <c r="N283">
        <f>buff!AN285</f>
        <v>0</v>
      </c>
      <c r="O283">
        <f>buff!AO285</f>
        <v>0</v>
      </c>
      <c r="P283">
        <f>buff!AP285</f>
        <v>0</v>
      </c>
      <c r="Q283">
        <f>buff!AQ285</f>
        <v>0</v>
      </c>
      <c r="R283">
        <f>buff!AR285</f>
        <v>999</v>
      </c>
      <c r="S283">
        <f>buff!AS285</f>
        <v>0</v>
      </c>
      <c r="T283">
        <f>buff!AT285</f>
        <v>0</v>
      </c>
      <c r="U283" t="str">
        <f>buff!AZ285</f>
        <v/>
      </c>
    </row>
    <row r="284" spans="1:21" x14ac:dyDescent="0.15">
      <c r="A284">
        <f>buff!Q286</f>
        <v>20147</v>
      </c>
      <c r="B284" t="str">
        <f>buff!R286</f>
        <v>被动生命中lv7</v>
      </c>
      <c r="C284" t="str">
        <f>buff!S286</f>
        <v>被动生命中lv7</v>
      </c>
      <c r="D284">
        <f>VLOOKUP(buff!T286,对应表!V:W,2,FALSE)</f>
        <v>1</v>
      </c>
      <c r="E284">
        <f>buff!U286</f>
        <v>0</v>
      </c>
      <c r="F284">
        <f>buff!V286</f>
        <v>0</v>
      </c>
      <c r="G284">
        <f>buff!W286</f>
        <v>0</v>
      </c>
      <c r="H284">
        <f>buff!X286</f>
        <v>0</v>
      </c>
      <c r="I284" t="str">
        <f>buff!AI286</f>
        <v>HP:548</v>
      </c>
      <c r="J284">
        <f>buff!AJ286</f>
        <v>0</v>
      </c>
      <c r="K284">
        <f>buff!AK286</f>
        <v>0</v>
      </c>
      <c r="L284">
        <f>buff!AL286</f>
        <v>0</v>
      </c>
      <c r="M284">
        <f>buff!AM286</f>
        <v>0</v>
      </c>
      <c r="N284">
        <f>buff!AN286</f>
        <v>0</v>
      </c>
      <c r="O284">
        <f>buff!AO286</f>
        <v>0</v>
      </c>
      <c r="P284">
        <f>buff!AP286</f>
        <v>0</v>
      </c>
      <c r="Q284">
        <f>buff!AQ286</f>
        <v>0</v>
      </c>
      <c r="R284">
        <f>buff!AR286</f>
        <v>999</v>
      </c>
      <c r="S284">
        <f>buff!AS286</f>
        <v>0</v>
      </c>
      <c r="T284">
        <f>buff!AT286</f>
        <v>0</v>
      </c>
      <c r="U284" t="str">
        <f>buff!AZ286</f>
        <v/>
      </c>
    </row>
    <row r="285" spans="1:21" x14ac:dyDescent="0.15">
      <c r="A285">
        <f>buff!Q287</f>
        <v>20148</v>
      </c>
      <c r="B285" t="str">
        <f>buff!R287</f>
        <v>被动生命中lv8</v>
      </c>
      <c r="C285" t="str">
        <f>buff!S287</f>
        <v>被动生命中lv8</v>
      </c>
      <c r="D285">
        <f>VLOOKUP(buff!T287,对应表!V:W,2,FALSE)</f>
        <v>1</v>
      </c>
      <c r="E285">
        <f>buff!U287</f>
        <v>0</v>
      </c>
      <c r="F285">
        <f>buff!V287</f>
        <v>0</v>
      </c>
      <c r="G285">
        <f>buff!W287</f>
        <v>0</v>
      </c>
      <c r="H285">
        <f>buff!X287</f>
        <v>0</v>
      </c>
      <c r="I285" t="str">
        <f>buff!AI287</f>
        <v>HP:675</v>
      </c>
      <c r="J285">
        <f>buff!AJ287</f>
        <v>0</v>
      </c>
      <c r="K285">
        <f>buff!AK287</f>
        <v>0</v>
      </c>
      <c r="L285">
        <f>buff!AL287</f>
        <v>0</v>
      </c>
      <c r="M285">
        <f>buff!AM287</f>
        <v>0</v>
      </c>
      <c r="N285">
        <f>buff!AN287</f>
        <v>0</v>
      </c>
      <c r="O285">
        <f>buff!AO287</f>
        <v>0</v>
      </c>
      <c r="P285">
        <f>buff!AP287</f>
        <v>0</v>
      </c>
      <c r="Q285">
        <f>buff!AQ287</f>
        <v>0</v>
      </c>
      <c r="R285">
        <f>buff!AR287</f>
        <v>999</v>
      </c>
      <c r="S285">
        <f>buff!AS287</f>
        <v>0</v>
      </c>
      <c r="T285">
        <f>buff!AT287</f>
        <v>0</v>
      </c>
      <c r="U285" t="str">
        <f>buff!AZ287</f>
        <v/>
      </c>
    </row>
    <row r="286" spans="1:21" x14ac:dyDescent="0.15">
      <c r="A286">
        <f>buff!Q288</f>
        <v>20149</v>
      </c>
      <c r="B286" t="str">
        <f>buff!R288</f>
        <v>被动生命中lv9</v>
      </c>
      <c r="C286" t="str">
        <f>buff!S288</f>
        <v>被动生命中lv9</v>
      </c>
      <c r="D286">
        <f>VLOOKUP(buff!T288,对应表!V:W,2,FALSE)</f>
        <v>1</v>
      </c>
      <c r="E286">
        <f>buff!U288</f>
        <v>0</v>
      </c>
      <c r="F286">
        <f>buff!V288</f>
        <v>0</v>
      </c>
      <c r="G286">
        <f>buff!W288</f>
        <v>0</v>
      </c>
      <c r="H286">
        <f>buff!X288</f>
        <v>0</v>
      </c>
      <c r="I286" t="str">
        <f>buff!AI288</f>
        <v>HP:832</v>
      </c>
      <c r="J286">
        <f>buff!AJ288</f>
        <v>0</v>
      </c>
      <c r="K286">
        <f>buff!AK288</f>
        <v>0</v>
      </c>
      <c r="L286">
        <f>buff!AL288</f>
        <v>0</v>
      </c>
      <c r="M286">
        <f>buff!AM288</f>
        <v>0</v>
      </c>
      <c r="N286">
        <f>buff!AN288</f>
        <v>0</v>
      </c>
      <c r="O286">
        <f>buff!AO288</f>
        <v>0</v>
      </c>
      <c r="P286">
        <f>buff!AP288</f>
        <v>0</v>
      </c>
      <c r="Q286">
        <f>buff!AQ288</f>
        <v>0</v>
      </c>
      <c r="R286">
        <f>buff!AR288</f>
        <v>999</v>
      </c>
      <c r="S286">
        <f>buff!AS288</f>
        <v>0</v>
      </c>
      <c r="T286">
        <f>buff!AT288</f>
        <v>0</v>
      </c>
      <c r="U286" t="str">
        <f>buff!AZ288</f>
        <v/>
      </c>
    </row>
    <row r="287" spans="1:21" x14ac:dyDescent="0.15">
      <c r="A287">
        <f>buff!Q289</f>
        <v>20150</v>
      </c>
      <c r="B287" t="str">
        <f>buff!R289</f>
        <v>被动生命中lv10</v>
      </c>
      <c r="C287" t="str">
        <f>buff!S289</f>
        <v>被动生命中lv10</v>
      </c>
      <c r="D287">
        <f>VLOOKUP(buff!T289,对应表!V:W,2,FALSE)</f>
        <v>1</v>
      </c>
      <c r="E287">
        <f>buff!U289</f>
        <v>0</v>
      </c>
      <c r="F287">
        <f>buff!V289</f>
        <v>0</v>
      </c>
      <c r="G287">
        <f>buff!W289</f>
        <v>0</v>
      </c>
      <c r="H287">
        <f>buff!X289</f>
        <v>0</v>
      </c>
      <c r="I287" t="str">
        <f>buff!AI289</f>
        <v>HP:1024</v>
      </c>
      <c r="J287">
        <f>buff!AJ289</f>
        <v>0</v>
      </c>
      <c r="K287">
        <f>buff!AK289</f>
        <v>0</v>
      </c>
      <c r="L287">
        <f>buff!AL289</f>
        <v>0</v>
      </c>
      <c r="M287">
        <f>buff!AM289</f>
        <v>0</v>
      </c>
      <c r="N287">
        <f>buff!AN289</f>
        <v>0</v>
      </c>
      <c r="O287">
        <f>buff!AO289</f>
        <v>0</v>
      </c>
      <c r="P287">
        <f>buff!AP289</f>
        <v>0</v>
      </c>
      <c r="Q287">
        <f>buff!AQ289</f>
        <v>0</v>
      </c>
      <c r="R287">
        <f>buff!AR289</f>
        <v>999</v>
      </c>
      <c r="S287">
        <f>buff!AS289</f>
        <v>0</v>
      </c>
      <c r="T287">
        <f>buff!AT289</f>
        <v>0</v>
      </c>
      <c r="U287" t="str">
        <f>buff!AZ289</f>
        <v/>
      </c>
    </row>
    <row r="288" spans="1:21" x14ac:dyDescent="0.15">
      <c r="A288">
        <f>buff!Q290</f>
        <v>20151</v>
      </c>
      <c r="B288" t="str">
        <f>buff!R290</f>
        <v>被动生命中lv11</v>
      </c>
      <c r="C288" t="str">
        <f>buff!S290</f>
        <v>被动生命中lv11</v>
      </c>
      <c r="D288">
        <f>VLOOKUP(buff!T290,对应表!V:W,2,FALSE)</f>
        <v>1</v>
      </c>
      <c r="E288">
        <f>buff!U290</f>
        <v>0</v>
      </c>
      <c r="F288">
        <f>buff!V290</f>
        <v>0</v>
      </c>
      <c r="G288">
        <f>buff!W290</f>
        <v>0</v>
      </c>
      <c r="H288">
        <f>buff!X290</f>
        <v>0</v>
      </c>
      <c r="I288" t="str">
        <f>buff!AI290</f>
        <v>HP:1261</v>
      </c>
      <c r="J288">
        <f>buff!AJ290</f>
        <v>0</v>
      </c>
      <c r="K288">
        <f>buff!AK290</f>
        <v>0</v>
      </c>
      <c r="L288">
        <f>buff!AL290</f>
        <v>0</v>
      </c>
      <c r="M288">
        <f>buff!AM290</f>
        <v>0</v>
      </c>
      <c r="N288">
        <f>buff!AN290</f>
        <v>0</v>
      </c>
      <c r="O288">
        <f>buff!AO290</f>
        <v>0</v>
      </c>
      <c r="P288">
        <f>buff!AP290</f>
        <v>0</v>
      </c>
      <c r="Q288">
        <f>buff!AQ290</f>
        <v>0</v>
      </c>
      <c r="R288">
        <f>buff!AR290</f>
        <v>999</v>
      </c>
      <c r="S288">
        <f>buff!AS290</f>
        <v>0</v>
      </c>
      <c r="T288">
        <f>buff!AT290</f>
        <v>0</v>
      </c>
      <c r="U288" t="str">
        <f>buff!AZ290</f>
        <v/>
      </c>
    </row>
    <row r="289" spans="1:21" x14ac:dyDescent="0.15">
      <c r="A289">
        <f>buff!Q291</f>
        <v>20152</v>
      </c>
      <c r="B289" t="str">
        <f>buff!R291</f>
        <v>被动生命中lv12</v>
      </c>
      <c r="C289" t="str">
        <f>buff!S291</f>
        <v>被动生命中lv12</v>
      </c>
      <c r="D289">
        <f>VLOOKUP(buff!T291,对应表!V:W,2,FALSE)</f>
        <v>1</v>
      </c>
      <c r="E289">
        <f>buff!U291</f>
        <v>0</v>
      </c>
      <c r="F289">
        <f>buff!V291</f>
        <v>0</v>
      </c>
      <c r="G289">
        <f>buff!W291</f>
        <v>0</v>
      </c>
      <c r="H289">
        <f>buff!X291</f>
        <v>0</v>
      </c>
      <c r="I289" t="str">
        <f>buff!AI291</f>
        <v>HP:1553</v>
      </c>
      <c r="J289">
        <f>buff!AJ291</f>
        <v>0</v>
      </c>
      <c r="K289">
        <f>buff!AK291</f>
        <v>0</v>
      </c>
      <c r="L289">
        <f>buff!AL291</f>
        <v>0</v>
      </c>
      <c r="M289">
        <f>buff!AM291</f>
        <v>0</v>
      </c>
      <c r="N289">
        <f>buff!AN291</f>
        <v>0</v>
      </c>
      <c r="O289">
        <f>buff!AO291</f>
        <v>0</v>
      </c>
      <c r="P289">
        <f>buff!AP291</f>
        <v>0</v>
      </c>
      <c r="Q289">
        <f>buff!AQ291</f>
        <v>0</v>
      </c>
      <c r="R289">
        <f>buff!AR291</f>
        <v>999</v>
      </c>
      <c r="S289">
        <f>buff!AS291</f>
        <v>0</v>
      </c>
      <c r="T289">
        <f>buff!AT291</f>
        <v>0</v>
      </c>
      <c r="U289" t="str">
        <f>buff!AZ291</f>
        <v/>
      </c>
    </row>
    <row r="290" spans="1:21" x14ac:dyDescent="0.15">
      <c r="A290">
        <f>buff!Q292</f>
        <v>20153</v>
      </c>
      <c r="B290" t="str">
        <f>buff!R292</f>
        <v>被动生命中lv13</v>
      </c>
      <c r="C290" t="str">
        <f>buff!S292</f>
        <v>被动生命中lv13</v>
      </c>
      <c r="D290">
        <f>VLOOKUP(buff!T292,对应表!V:W,2,FALSE)</f>
        <v>1</v>
      </c>
      <c r="E290">
        <f>buff!U292</f>
        <v>0</v>
      </c>
      <c r="F290">
        <f>buff!V292</f>
        <v>0</v>
      </c>
      <c r="G290">
        <f>buff!W292</f>
        <v>0</v>
      </c>
      <c r="H290">
        <f>buff!X292</f>
        <v>0</v>
      </c>
      <c r="I290" t="str">
        <f>buff!AI292</f>
        <v>HP:1912</v>
      </c>
      <c r="J290">
        <f>buff!AJ292</f>
        <v>0</v>
      </c>
      <c r="K290">
        <f>buff!AK292</f>
        <v>0</v>
      </c>
      <c r="L290">
        <f>buff!AL292</f>
        <v>0</v>
      </c>
      <c r="M290">
        <f>buff!AM292</f>
        <v>0</v>
      </c>
      <c r="N290">
        <f>buff!AN292</f>
        <v>0</v>
      </c>
      <c r="O290">
        <f>buff!AO292</f>
        <v>0</v>
      </c>
      <c r="P290">
        <f>buff!AP292</f>
        <v>0</v>
      </c>
      <c r="Q290">
        <f>buff!AQ292</f>
        <v>0</v>
      </c>
      <c r="R290">
        <f>buff!AR292</f>
        <v>999</v>
      </c>
      <c r="S290">
        <f>buff!AS292</f>
        <v>0</v>
      </c>
      <c r="T290">
        <f>buff!AT292</f>
        <v>0</v>
      </c>
      <c r="U290" t="str">
        <f>buff!AZ292</f>
        <v/>
      </c>
    </row>
    <row r="291" spans="1:21" x14ac:dyDescent="0.15">
      <c r="A291">
        <f>buff!Q293</f>
        <v>20154</v>
      </c>
      <c r="B291" t="str">
        <f>buff!R293</f>
        <v>被动生命中lv14</v>
      </c>
      <c r="C291" t="str">
        <f>buff!S293</f>
        <v>被动生命中lv14</v>
      </c>
      <c r="D291">
        <f>VLOOKUP(buff!T293,对应表!V:W,2,FALSE)</f>
        <v>1</v>
      </c>
      <c r="E291">
        <f>buff!U293</f>
        <v>0</v>
      </c>
      <c r="F291">
        <f>buff!V293</f>
        <v>0</v>
      </c>
      <c r="G291">
        <f>buff!W293</f>
        <v>0</v>
      </c>
      <c r="H291">
        <f>buff!X293</f>
        <v>0</v>
      </c>
      <c r="I291" t="str">
        <f>buff!AI293</f>
        <v>HP:2354</v>
      </c>
      <c r="J291">
        <f>buff!AJ293</f>
        <v>0</v>
      </c>
      <c r="K291">
        <f>buff!AK293</f>
        <v>0</v>
      </c>
      <c r="L291">
        <f>buff!AL293</f>
        <v>0</v>
      </c>
      <c r="M291">
        <f>buff!AM293</f>
        <v>0</v>
      </c>
      <c r="N291">
        <f>buff!AN293</f>
        <v>0</v>
      </c>
      <c r="O291">
        <f>buff!AO293</f>
        <v>0</v>
      </c>
      <c r="P291">
        <f>buff!AP293</f>
        <v>0</v>
      </c>
      <c r="Q291">
        <f>buff!AQ293</f>
        <v>0</v>
      </c>
      <c r="R291">
        <f>buff!AR293</f>
        <v>999</v>
      </c>
      <c r="S291">
        <f>buff!AS293</f>
        <v>0</v>
      </c>
      <c r="T291">
        <f>buff!AT293</f>
        <v>0</v>
      </c>
      <c r="U291" t="str">
        <f>buff!AZ293</f>
        <v/>
      </c>
    </row>
    <row r="292" spans="1:21" x14ac:dyDescent="0.15">
      <c r="A292">
        <f>buff!Q294</f>
        <v>20155</v>
      </c>
      <c r="B292" t="str">
        <f>buff!R294</f>
        <v>被动生命中lv15</v>
      </c>
      <c r="C292" t="str">
        <f>buff!S294</f>
        <v>被动生命中lv15</v>
      </c>
      <c r="D292">
        <f>VLOOKUP(buff!T294,对应表!V:W,2,FALSE)</f>
        <v>1</v>
      </c>
      <c r="E292">
        <f>buff!U294</f>
        <v>0</v>
      </c>
      <c r="F292">
        <f>buff!V294</f>
        <v>0</v>
      </c>
      <c r="G292">
        <f>buff!W294</f>
        <v>0</v>
      </c>
      <c r="H292">
        <f>buff!X294</f>
        <v>0</v>
      </c>
      <c r="I292" t="str">
        <f>buff!AI294</f>
        <v>HP:2899</v>
      </c>
      <c r="J292">
        <f>buff!AJ294</f>
        <v>0</v>
      </c>
      <c r="K292">
        <f>buff!AK294</f>
        <v>0</v>
      </c>
      <c r="L292">
        <f>buff!AL294</f>
        <v>0</v>
      </c>
      <c r="M292">
        <f>buff!AM294</f>
        <v>0</v>
      </c>
      <c r="N292">
        <f>buff!AN294</f>
        <v>0</v>
      </c>
      <c r="O292">
        <f>buff!AO294</f>
        <v>0</v>
      </c>
      <c r="P292">
        <f>buff!AP294</f>
        <v>0</v>
      </c>
      <c r="Q292">
        <f>buff!AQ294</f>
        <v>0</v>
      </c>
      <c r="R292">
        <f>buff!AR294</f>
        <v>999</v>
      </c>
      <c r="S292">
        <f>buff!AS294</f>
        <v>0</v>
      </c>
      <c r="T292">
        <f>buff!AT294</f>
        <v>0</v>
      </c>
      <c r="U292" t="str">
        <f>buff!AZ294</f>
        <v/>
      </c>
    </row>
    <row r="293" spans="1:21" x14ac:dyDescent="0.15">
      <c r="A293">
        <f>buff!Q295</f>
        <v>20156</v>
      </c>
      <c r="B293" t="str">
        <f>buff!R295</f>
        <v>被动生命中lv16</v>
      </c>
      <c r="C293" t="str">
        <f>buff!S295</f>
        <v>被动生命中lv16</v>
      </c>
      <c r="D293">
        <f>VLOOKUP(buff!T295,对应表!V:W,2,FALSE)</f>
        <v>1</v>
      </c>
      <c r="E293">
        <f>buff!U295</f>
        <v>0</v>
      </c>
      <c r="F293">
        <f>buff!V295</f>
        <v>0</v>
      </c>
      <c r="G293">
        <f>buff!W295</f>
        <v>0</v>
      </c>
      <c r="H293">
        <f>buff!X295</f>
        <v>0</v>
      </c>
      <c r="I293" t="str">
        <f>buff!AI295</f>
        <v>HP:3569</v>
      </c>
      <c r="J293">
        <f>buff!AJ295</f>
        <v>0</v>
      </c>
      <c r="K293">
        <f>buff!AK295</f>
        <v>0</v>
      </c>
      <c r="L293">
        <f>buff!AL295</f>
        <v>0</v>
      </c>
      <c r="M293">
        <f>buff!AM295</f>
        <v>0</v>
      </c>
      <c r="N293">
        <f>buff!AN295</f>
        <v>0</v>
      </c>
      <c r="O293">
        <f>buff!AO295</f>
        <v>0</v>
      </c>
      <c r="P293">
        <f>buff!AP295</f>
        <v>0</v>
      </c>
      <c r="Q293">
        <f>buff!AQ295</f>
        <v>0</v>
      </c>
      <c r="R293">
        <f>buff!AR295</f>
        <v>999</v>
      </c>
      <c r="S293">
        <f>buff!AS295</f>
        <v>0</v>
      </c>
      <c r="T293">
        <f>buff!AT295</f>
        <v>0</v>
      </c>
      <c r="U293" t="str">
        <f>buff!AZ295</f>
        <v/>
      </c>
    </row>
    <row r="294" spans="1:21" x14ac:dyDescent="0.15">
      <c r="A294">
        <f>buff!Q296</f>
        <v>20157</v>
      </c>
      <c r="B294" t="str">
        <f>buff!R296</f>
        <v>被动生命中lv17</v>
      </c>
      <c r="C294" t="str">
        <f>buff!S296</f>
        <v>被动生命中lv17</v>
      </c>
      <c r="D294">
        <f>VLOOKUP(buff!T296,对应表!V:W,2,FALSE)</f>
        <v>1</v>
      </c>
      <c r="E294">
        <f>buff!U296</f>
        <v>0</v>
      </c>
      <c r="F294">
        <f>buff!V296</f>
        <v>0</v>
      </c>
      <c r="G294">
        <f>buff!W296</f>
        <v>0</v>
      </c>
      <c r="H294">
        <f>buff!X296</f>
        <v>0</v>
      </c>
      <c r="I294" t="str">
        <f>buff!AI296</f>
        <v>HP:4395</v>
      </c>
      <c r="J294">
        <f>buff!AJ296</f>
        <v>0</v>
      </c>
      <c r="K294">
        <f>buff!AK296</f>
        <v>0</v>
      </c>
      <c r="L294">
        <f>buff!AL296</f>
        <v>0</v>
      </c>
      <c r="M294">
        <f>buff!AM296</f>
        <v>0</v>
      </c>
      <c r="N294">
        <f>buff!AN296</f>
        <v>0</v>
      </c>
      <c r="O294">
        <f>buff!AO296</f>
        <v>0</v>
      </c>
      <c r="P294">
        <f>buff!AP296</f>
        <v>0</v>
      </c>
      <c r="Q294">
        <f>buff!AQ296</f>
        <v>0</v>
      </c>
      <c r="R294">
        <f>buff!AR296</f>
        <v>999</v>
      </c>
      <c r="S294">
        <f>buff!AS296</f>
        <v>0</v>
      </c>
      <c r="T294">
        <f>buff!AT296</f>
        <v>0</v>
      </c>
      <c r="U294" t="str">
        <f>buff!AZ296</f>
        <v/>
      </c>
    </row>
    <row r="295" spans="1:21" x14ac:dyDescent="0.15">
      <c r="A295">
        <f>buff!Q297</f>
        <v>20158</v>
      </c>
      <c r="B295" t="str">
        <f>buff!R297</f>
        <v>被动生命中lv18</v>
      </c>
      <c r="C295" t="str">
        <f>buff!S297</f>
        <v>被动生命中lv18</v>
      </c>
      <c r="D295">
        <f>VLOOKUP(buff!T297,对应表!V:W,2,FALSE)</f>
        <v>1</v>
      </c>
      <c r="E295">
        <f>buff!U297</f>
        <v>0</v>
      </c>
      <c r="F295">
        <f>buff!V297</f>
        <v>0</v>
      </c>
      <c r="G295">
        <f>buff!W297</f>
        <v>0</v>
      </c>
      <c r="H295">
        <f>buff!X297</f>
        <v>0</v>
      </c>
      <c r="I295" t="str">
        <f>buff!AI297</f>
        <v>HP:5411</v>
      </c>
      <c r="J295">
        <f>buff!AJ297</f>
        <v>0</v>
      </c>
      <c r="K295">
        <f>buff!AK297</f>
        <v>0</v>
      </c>
      <c r="L295">
        <f>buff!AL297</f>
        <v>0</v>
      </c>
      <c r="M295">
        <f>buff!AM297</f>
        <v>0</v>
      </c>
      <c r="N295">
        <f>buff!AN297</f>
        <v>0</v>
      </c>
      <c r="O295">
        <f>buff!AO297</f>
        <v>0</v>
      </c>
      <c r="P295">
        <f>buff!AP297</f>
        <v>0</v>
      </c>
      <c r="Q295">
        <f>buff!AQ297</f>
        <v>0</v>
      </c>
      <c r="R295">
        <f>buff!AR297</f>
        <v>999</v>
      </c>
      <c r="S295">
        <f>buff!AS297</f>
        <v>0</v>
      </c>
      <c r="T295">
        <f>buff!AT297</f>
        <v>0</v>
      </c>
      <c r="U295" t="str">
        <f>buff!AZ297</f>
        <v/>
      </c>
    </row>
    <row r="296" spans="1:21" x14ac:dyDescent="0.15">
      <c r="A296">
        <f>buff!Q298</f>
        <v>20159</v>
      </c>
      <c r="B296" t="str">
        <f>buff!R298</f>
        <v>被动生命中lv19</v>
      </c>
      <c r="C296" t="str">
        <f>buff!S298</f>
        <v>被动生命中lv19</v>
      </c>
      <c r="D296">
        <f>VLOOKUP(buff!T298,对应表!V:W,2,FALSE)</f>
        <v>1</v>
      </c>
      <c r="E296">
        <f>buff!U298</f>
        <v>0</v>
      </c>
      <c r="F296">
        <f>buff!V298</f>
        <v>0</v>
      </c>
      <c r="G296">
        <f>buff!W298</f>
        <v>0</v>
      </c>
      <c r="H296">
        <f>buff!X298</f>
        <v>0</v>
      </c>
      <c r="I296" t="str">
        <f>buff!AI298</f>
        <v>HP:6663</v>
      </c>
      <c r="J296">
        <f>buff!AJ298</f>
        <v>0</v>
      </c>
      <c r="K296">
        <f>buff!AK298</f>
        <v>0</v>
      </c>
      <c r="L296">
        <f>buff!AL298</f>
        <v>0</v>
      </c>
      <c r="M296">
        <f>buff!AM298</f>
        <v>0</v>
      </c>
      <c r="N296">
        <f>buff!AN298</f>
        <v>0</v>
      </c>
      <c r="O296">
        <f>buff!AO298</f>
        <v>0</v>
      </c>
      <c r="P296">
        <f>buff!AP298</f>
        <v>0</v>
      </c>
      <c r="Q296">
        <f>buff!AQ298</f>
        <v>0</v>
      </c>
      <c r="R296">
        <f>buff!AR298</f>
        <v>999</v>
      </c>
      <c r="S296">
        <f>buff!AS298</f>
        <v>0</v>
      </c>
      <c r="T296">
        <f>buff!AT298</f>
        <v>0</v>
      </c>
      <c r="U296" t="str">
        <f>buff!AZ298</f>
        <v/>
      </c>
    </row>
    <row r="297" spans="1:21" x14ac:dyDescent="0.15">
      <c r="A297">
        <f>buff!Q299</f>
        <v>20160</v>
      </c>
      <c r="B297" t="str">
        <f>buff!R299</f>
        <v>被动生命中lv20</v>
      </c>
      <c r="C297" t="str">
        <f>buff!S299</f>
        <v>被动生命中lv20</v>
      </c>
      <c r="D297">
        <f>VLOOKUP(buff!T299,对应表!V:W,2,FALSE)</f>
        <v>1</v>
      </c>
      <c r="E297">
        <f>buff!U299</f>
        <v>0</v>
      </c>
      <c r="F297">
        <f>buff!V299</f>
        <v>0</v>
      </c>
      <c r="G297">
        <f>buff!W299</f>
        <v>0</v>
      </c>
      <c r="H297">
        <f>buff!X299</f>
        <v>0</v>
      </c>
      <c r="I297" t="str">
        <f>buff!AI299</f>
        <v>HP:8204</v>
      </c>
      <c r="J297">
        <f>buff!AJ299</f>
        <v>0</v>
      </c>
      <c r="K297">
        <f>buff!AK299</f>
        <v>0</v>
      </c>
      <c r="L297">
        <f>buff!AL299</f>
        <v>0</v>
      </c>
      <c r="M297">
        <f>buff!AM299</f>
        <v>0</v>
      </c>
      <c r="N297">
        <f>buff!AN299</f>
        <v>0</v>
      </c>
      <c r="O297">
        <f>buff!AO299</f>
        <v>0</v>
      </c>
      <c r="P297">
        <f>buff!AP299</f>
        <v>0</v>
      </c>
      <c r="Q297">
        <f>buff!AQ299</f>
        <v>0</v>
      </c>
      <c r="R297">
        <f>buff!AR299</f>
        <v>999</v>
      </c>
      <c r="S297">
        <f>buff!AS299</f>
        <v>0</v>
      </c>
      <c r="T297">
        <f>buff!AT299</f>
        <v>0</v>
      </c>
      <c r="U297" t="str">
        <f>buff!AZ299</f>
        <v/>
      </c>
    </row>
    <row r="298" spans="1:21" x14ac:dyDescent="0.15">
      <c r="A298">
        <f>buff!Q300</f>
        <v>20161</v>
      </c>
      <c r="B298" t="str">
        <f>buff!R300</f>
        <v>被动生命大lv1</v>
      </c>
      <c r="C298" t="str">
        <f>buff!S300</f>
        <v>被动生命大lv1</v>
      </c>
      <c r="D298">
        <f>VLOOKUP(buff!T300,对应表!V:W,2,FALSE)</f>
        <v>1</v>
      </c>
      <c r="E298">
        <f>buff!U300</f>
        <v>0</v>
      </c>
      <c r="F298">
        <f>buff!V300</f>
        <v>0</v>
      </c>
      <c r="G298">
        <f>buff!W300</f>
        <v>0</v>
      </c>
      <c r="H298">
        <f>buff!X300</f>
        <v>0</v>
      </c>
      <c r="I298" t="str">
        <f>buff!AI300</f>
        <v>HP:152</v>
      </c>
      <c r="J298">
        <f>buff!AJ300</f>
        <v>0</v>
      </c>
      <c r="K298">
        <f>buff!AK300</f>
        <v>0</v>
      </c>
      <c r="L298">
        <f>buff!AL300</f>
        <v>0</v>
      </c>
      <c r="M298">
        <f>buff!AM300</f>
        <v>0</v>
      </c>
      <c r="N298">
        <f>buff!AN300</f>
        <v>0</v>
      </c>
      <c r="O298">
        <f>buff!AO300</f>
        <v>0</v>
      </c>
      <c r="P298">
        <f>buff!AP300</f>
        <v>0</v>
      </c>
      <c r="Q298">
        <f>buff!AQ300</f>
        <v>0</v>
      </c>
      <c r="R298">
        <f>buff!AR300</f>
        <v>999</v>
      </c>
      <c r="S298">
        <f>buff!AS300</f>
        <v>0</v>
      </c>
      <c r="T298">
        <f>buff!AT300</f>
        <v>0</v>
      </c>
      <c r="U298" t="str">
        <f>buff!AZ300</f>
        <v/>
      </c>
    </row>
    <row r="299" spans="1:21" x14ac:dyDescent="0.15">
      <c r="A299">
        <f>buff!Q301</f>
        <v>20162</v>
      </c>
      <c r="B299" t="str">
        <f>buff!R301</f>
        <v>被动生命大lv2</v>
      </c>
      <c r="C299" t="str">
        <f>buff!S301</f>
        <v>被动生命大lv2</v>
      </c>
      <c r="D299">
        <f>VLOOKUP(buff!T301,对应表!V:W,2,FALSE)</f>
        <v>1</v>
      </c>
      <c r="E299">
        <f>buff!U301</f>
        <v>0</v>
      </c>
      <c r="F299">
        <f>buff!V301</f>
        <v>0</v>
      </c>
      <c r="G299">
        <f>buff!W301</f>
        <v>0</v>
      </c>
      <c r="H299">
        <f>buff!X301</f>
        <v>0</v>
      </c>
      <c r="I299" t="str">
        <f>buff!AI301</f>
        <v>HP:224</v>
      </c>
      <c r="J299">
        <f>buff!AJ301</f>
        <v>0</v>
      </c>
      <c r="K299">
        <f>buff!AK301</f>
        <v>0</v>
      </c>
      <c r="L299">
        <f>buff!AL301</f>
        <v>0</v>
      </c>
      <c r="M299">
        <f>buff!AM301</f>
        <v>0</v>
      </c>
      <c r="N299">
        <f>buff!AN301</f>
        <v>0</v>
      </c>
      <c r="O299">
        <f>buff!AO301</f>
        <v>0</v>
      </c>
      <c r="P299">
        <f>buff!AP301</f>
        <v>0</v>
      </c>
      <c r="Q299">
        <f>buff!AQ301</f>
        <v>0</v>
      </c>
      <c r="R299">
        <f>buff!AR301</f>
        <v>999</v>
      </c>
      <c r="S299">
        <f>buff!AS301</f>
        <v>0</v>
      </c>
      <c r="T299">
        <f>buff!AT301</f>
        <v>0</v>
      </c>
      <c r="U299" t="str">
        <f>buff!AZ301</f>
        <v/>
      </c>
    </row>
    <row r="300" spans="1:21" x14ac:dyDescent="0.15">
      <c r="A300">
        <f>buff!Q302</f>
        <v>20163</v>
      </c>
      <c r="B300" t="str">
        <f>buff!R302</f>
        <v>被动生命大lv3</v>
      </c>
      <c r="C300" t="str">
        <f>buff!S302</f>
        <v>被动生命大lv3</v>
      </c>
      <c r="D300">
        <f>VLOOKUP(buff!T302,对应表!V:W,2,FALSE)</f>
        <v>1</v>
      </c>
      <c r="E300">
        <f>buff!U302</f>
        <v>0</v>
      </c>
      <c r="F300">
        <f>buff!V302</f>
        <v>0</v>
      </c>
      <c r="G300">
        <f>buff!W302</f>
        <v>0</v>
      </c>
      <c r="H300">
        <f>buff!X302</f>
        <v>0</v>
      </c>
      <c r="I300" t="str">
        <f>buff!AI302</f>
        <v>HP:296</v>
      </c>
      <c r="J300">
        <f>buff!AJ302</f>
        <v>0</v>
      </c>
      <c r="K300">
        <f>buff!AK302</f>
        <v>0</v>
      </c>
      <c r="L300">
        <f>buff!AL302</f>
        <v>0</v>
      </c>
      <c r="M300">
        <f>buff!AM302</f>
        <v>0</v>
      </c>
      <c r="N300">
        <f>buff!AN302</f>
        <v>0</v>
      </c>
      <c r="O300">
        <f>buff!AO302</f>
        <v>0</v>
      </c>
      <c r="P300">
        <f>buff!AP302</f>
        <v>0</v>
      </c>
      <c r="Q300">
        <f>buff!AQ302</f>
        <v>0</v>
      </c>
      <c r="R300">
        <f>buff!AR302</f>
        <v>999</v>
      </c>
      <c r="S300">
        <f>buff!AS302</f>
        <v>0</v>
      </c>
      <c r="T300">
        <f>buff!AT302</f>
        <v>0</v>
      </c>
      <c r="U300" t="str">
        <f>buff!AZ302</f>
        <v/>
      </c>
    </row>
    <row r="301" spans="1:21" x14ac:dyDescent="0.15">
      <c r="A301">
        <f>buff!Q303</f>
        <v>20164</v>
      </c>
      <c r="B301" t="str">
        <f>buff!R303</f>
        <v>被动生命大lv4</v>
      </c>
      <c r="C301" t="str">
        <f>buff!S303</f>
        <v>被动生命大lv4</v>
      </c>
      <c r="D301">
        <f>VLOOKUP(buff!T303,对应表!V:W,2,FALSE)</f>
        <v>1</v>
      </c>
      <c r="E301">
        <f>buff!U303</f>
        <v>0</v>
      </c>
      <c r="F301">
        <f>buff!V303</f>
        <v>0</v>
      </c>
      <c r="G301">
        <f>buff!W303</f>
        <v>0</v>
      </c>
      <c r="H301">
        <f>buff!X303</f>
        <v>0</v>
      </c>
      <c r="I301" t="str">
        <f>buff!AI303</f>
        <v>HP:367</v>
      </c>
      <c r="J301">
        <f>buff!AJ303</f>
        <v>0</v>
      </c>
      <c r="K301">
        <f>buff!AK303</f>
        <v>0</v>
      </c>
      <c r="L301">
        <f>buff!AL303</f>
        <v>0</v>
      </c>
      <c r="M301">
        <f>buff!AM303</f>
        <v>0</v>
      </c>
      <c r="N301">
        <f>buff!AN303</f>
        <v>0</v>
      </c>
      <c r="O301">
        <f>buff!AO303</f>
        <v>0</v>
      </c>
      <c r="P301">
        <f>buff!AP303</f>
        <v>0</v>
      </c>
      <c r="Q301">
        <f>buff!AQ303</f>
        <v>0</v>
      </c>
      <c r="R301">
        <f>buff!AR303</f>
        <v>999</v>
      </c>
      <c r="S301">
        <f>buff!AS303</f>
        <v>0</v>
      </c>
      <c r="T301">
        <f>buff!AT303</f>
        <v>0</v>
      </c>
      <c r="U301" t="str">
        <f>buff!AZ303</f>
        <v/>
      </c>
    </row>
    <row r="302" spans="1:21" x14ac:dyDescent="0.15">
      <c r="A302">
        <f>buff!Q304</f>
        <v>20165</v>
      </c>
      <c r="B302" t="str">
        <f>buff!R304</f>
        <v>被动生命大lv5</v>
      </c>
      <c r="C302" t="str">
        <f>buff!S304</f>
        <v>被动生命大lv5</v>
      </c>
      <c r="D302">
        <f>VLOOKUP(buff!T304,对应表!V:W,2,FALSE)</f>
        <v>1</v>
      </c>
      <c r="E302">
        <f>buff!U304</f>
        <v>0</v>
      </c>
      <c r="F302">
        <f>buff!V304</f>
        <v>0</v>
      </c>
      <c r="G302">
        <f>buff!W304</f>
        <v>0</v>
      </c>
      <c r="H302">
        <f>buff!X304</f>
        <v>0</v>
      </c>
      <c r="I302" t="str">
        <f>buff!AI304</f>
        <v>HP:452</v>
      </c>
      <c r="J302">
        <f>buff!AJ304</f>
        <v>0</v>
      </c>
      <c r="K302">
        <f>buff!AK304</f>
        <v>0</v>
      </c>
      <c r="L302">
        <f>buff!AL304</f>
        <v>0</v>
      </c>
      <c r="M302">
        <f>buff!AM304</f>
        <v>0</v>
      </c>
      <c r="N302">
        <f>buff!AN304</f>
        <v>0</v>
      </c>
      <c r="O302">
        <f>buff!AO304</f>
        <v>0</v>
      </c>
      <c r="P302">
        <f>buff!AP304</f>
        <v>0</v>
      </c>
      <c r="Q302">
        <f>buff!AQ304</f>
        <v>0</v>
      </c>
      <c r="R302">
        <f>buff!AR304</f>
        <v>999</v>
      </c>
      <c r="S302">
        <f>buff!AS304</f>
        <v>0</v>
      </c>
      <c r="T302">
        <f>buff!AT304</f>
        <v>0</v>
      </c>
      <c r="U302" t="str">
        <f>buff!AZ304</f>
        <v/>
      </c>
    </row>
    <row r="303" spans="1:21" x14ac:dyDescent="0.15">
      <c r="A303">
        <f>buff!Q305</f>
        <v>20166</v>
      </c>
      <c r="B303" t="str">
        <f>buff!R305</f>
        <v>被动生命大lv6</v>
      </c>
      <c r="C303" t="str">
        <f>buff!S305</f>
        <v>被动生命大lv6</v>
      </c>
      <c r="D303">
        <f>VLOOKUP(buff!T305,对应表!V:W,2,FALSE)</f>
        <v>1</v>
      </c>
      <c r="E303">
        <f>buff!U305</f>
        <v>0</v>
      </c>
      <c r="F303">
        <f>buff!V305</f>
        <v>0</v>
      </c>
      <c r="G303">
        <f>buff!W305</f>
        <v>0</v>
      </c>
      <c r="H303">
        <f>buff!X305</f>
        <v>0</v>
      </c>
      <c r="I303" t="str">
        <f>buff!AI305</f>
        <v>HP:557</v>
      </c>
      <c r="J303">
        <f>buff!AJ305</f>
        <v>0</v>
      </c>
      <c r="K303">
        <f>buff!AK305</f>
        <v>0</v>
      </c>
      <c r="L303">
        <f>buff!AL305</f>
        <v>0</v>
      </c>
      <c r="M303">
        <f>buff!AM305</f>
        <v>0</v>
      </c>
      <c r="N303">
        <f>buff!AN305</f>
        <v>0</v>
      </c>
      <c r="O303">
        <f>buff!AO305</f>
        <v>0</v>
      </c>
      <c r="P303">
        <f>buff!AP305</f>
        <v>0</v>
      </c>
      <c r="Q303">
        <f>buff!AQ305</f>
        <v>0</v>
      </c>
      <c r="R303">
        <f>buff!AR305</f>
        <v>999</v>
      </c>
      <c r="S303">
        <f>buff!AS305</f>
        <v>0</v>
      </c>
      <c r="T303">
        <f>buff!AT305</f>
        <v>0</v>
      </c>
      <c r="U303" t="str">
        <f>buff!AZ305</f>
        <v/>
      </c>
    </row>
    <row r="304" spans="1:21" x14ac:dyDescent="0.15">
      <c r="A304">
        <f>buff!Q306</f>
        <v>20167</v>
      </c>
      <c r="B304" t="str">
        <f>buff!R306</f>
        <v>被动生命大lv7</v>
      </c>
      <c r="C304" t="str">
        <f>buff!S306</f>
        <v>被动生命大lv7</v>
      </c>
      <c r="D304">
        <f>VLOOKUP(buff!T306,对应表!V:W,2,FALSE)</f>
        <v>1</v>
      </c>
      <c r="E304">
        <f>buff!U306</f>
        <v>0</v>
      </c>
      <c r="F304">
        <f>buff!V306</f>
        <v>0</v>
      </c>
      <c r="G304">
        <f>buff!W306</f>
        <v>0</v>
      </c>
      <c r="H304">
        <f>buff!X306</f>
        <v>0</v>
      </c>
      <c r="I304" t="str">
        <f>buff!AI306</f>
        <v>HP:686</v>
      </c>
      <c r="J304">
        <f>buff!AJ306</f>
        <v>0</v>
      </c>
      <c r="K304">
        <f>buff!AK306</f>
        <v>0</v>
      </c>
      <c r="L304">
        <f>buff!AL306</f>
        <v>0</v>
      </c>
      <c r="M304">
        <f>buff!AM306</f>
        <v>0</v>
      </c>
      <c r="N304">
        <f>buff!AN306</f>
        <v>0</v>
      </c>
      <c r="O304">
        <f>buff!AO306</f>
        <v>0</v>
      </c>
      <c r="P304">
        <f>buff!AP306</f>
        <v>0</v>
      </c>
      <c r="Q304">
        <f>buff!AQ306</f>
        <v>0</v>
      </c>
      <c r="R304">
        <f>buff!AR306</f>
        <v>999</v>
      </c>
      <c r="S304">
        <f>buff!AS306</f>
        <v>0</v>
      </c>
      <c r="T304">
        <f>buff!AT306</f>
        <v>0</v>
      </c>
      <c r="U304" t="str">
        <f>buff!AZ306</f>
        <v/>
      </c>
    </row>
    <row r="305" spans="1:21" x14ac:dyDescent="0.15">
      <c r="A305">
        <f>buff!Q307</f>
        <v>20168</v>
      </c>
      <c r="B305" t="str">
        <f>buff!R307</f>
        <v>被动生命大lv8</v>
      </c>
      <c r="C305" t="str">
        <f>buff!S307</f>
        <v>被动生命大lv8</v>
      </c>
      <c r="D305">
        <f>VLOOKUP(buff!T307,对应表!V:W,2,FALSE)</f>
        <v>1</v>
      </c>
      <c r="E305">
        <f>buff!U307</f>
        <v>0</v>
      </c>
      <c r="F305">
        <f>buff!V307</f>
        <v>0</v>
      </c>
      <c r="G305">
        <f>buff!W307</f>
        <v>0</v>
      </c>
      <c r="H305">
        <f>buff!X307</f>
        <v>0</v>
      </c>
      <c r="I305" t="str">
        <f>buff!AI307</f>
        <v>HP:844</v>
      </c>
      <c r="J305">
        <f>buff!AJ307</f>
        <v>0</v>
      </c>
      <c r="K305">
        <f>buff!AK307</f>
        <v>0</v>
      </c>
      <c r="L305">
        <f>buff!AL307</f>
        <v>0</v>
      </c>
      <c r="M305">
        <f>buff!AM307</f>
        <v>0</v>
      </c>
      <c r="N305">
        <f>buff!AN307</f>
        <v>0</v>
      </c>
      <c r="O305">
        <f>buff!AO307</f>
        <v>0</v>
      </c>
      <c r="P305">
        <f>buff!AP307</f>
        <v>0</v>
      </c>
      <c r="Q305">
        <f>buff!AQ307</f>
        <v>0</v>
      </c>
      <c r="R305">
        <f>buff!AR307</f>
        <v>999</v>
      </c>
      <c r="S305">
        <f>buff!AS307</f>
        <v>0</v>
      </c>
      <c r="T305">
        <f>buff!AT307</f>
        <v>0</v>
      </c>
      <c r="U305" t="str">
        <f>buff!AZ307</f>
        <v/>
      </c>
    </row>
    <row r="306" spans="1:21" x14ac:dyDescent="0.15">
      <c r="A306">
        <f>buff!Q308</f>
        <v>20169</v>
      </c>
      <c r="B306" t="str">
        <f>buff!R308</f>
        <v>被动生命大lv9</v>
      </c>
      <c r="C306" t="str">
        <f>buff!S308</f>
        <v>被动生命大lv9</v>
      </c>
      <c r="D306">
        <f>VLOOKUP(buff!T308,对应表!V:W,2,FALSE)</f>
        <v>1</v>
      </c>
      <c r="E306">
        <f>buff!U308</f>
        <v>0</v>
      </c>
      <c r="F306">
        <f>buff!V308</f>
        <v>0</v>
      </c>
      <c r="G306">
        <f>buff!W308</f>
        <v>0</v>
      </c>
      <c r="H306">
        <f>buff!X308</f>
        <v>0</v>
      </c>
      <c r="I306" t="str">
        <f>buff!AI308</f>
        <v>HP:1040</v>
      </c>
      <c r="J306">
        <f>buff!AJ308</f>
        <v>0</v>
      </c>
      <c r="K306">
        <f>buff!AK308</f>
        <v>0</v>
      </c>
      <c r="L306">
        <f>buff!AL308</f>
        <v>0</v>
      </c>
      <c r="M306">
        <f>buff!AM308</f>
        <v>0</v>
      </c>
      <c r="N306">
        <f>buff!AN308</f>
        <v>0</v>
      </c>
      <c r="O306">
        <f>buff!AO308</f>
        <v>0</v>
      </c>
      <c r="P306">
        <f>buff!AP308</f>
        <v>0</v>
      </c>
      <c r="Q306">
        <f>buff!AQ308</f>
        <v>0</v>
      </c>
      <c r="R306">
        <f>buff!AR308</f>
        <v>999</v>
      </c>
      <c r="S306">
        <f>buff!AS308</f>
        <v>0</v>
      </c>
      <c r="T306">
        <f>buff!AT308</f>
        <v>0</v>
      </c>
      <c r="U306" t="str">
        <f>buff!AZ308</f>
        <v/>
      </c>
    </row>
    <row r="307" spans="1:21" x14ac:dyDescent="0.15">
      <c r="A307">
        <f>buff!Q309</f>
        <v>20170</v>
      </c>
      <c r="B307" t="str">
        <f>buff!R309</f>
        <v>被动生命大lv10</v>
      </c>
      <c r="C307" t="str">
        <f>buff!S309</f>
        <v>被动生命大lv10</v>
      </c>
      <c r="D307">
        <f>VLOOKUP(buff!T309,对应表!V:W,2,FALSE)</f>
        <v>1</v>
      </c>
      <c r="E307">
        <f>buff!U309</f>
        <v>0</v>
      </c>
      <c r="F307">
        <f>buff!V309</f>
        <v>0</v>
      </c>
      <c r="G307">
        <f>buff!W309</f>
        <v>0</v>
      </c>
      <c r="H307">
        <f>buff!X309</f>
        <v>0</v>
      </c>
      <c r="I307" t="str">
        <f>buff!AI309</f>
        <v>HP:1280</v>
      </c>
      <c r="J307">
        <f>buff!AJ309</f>
        <v>0</v>
      </c>
      <c r="K307">
        <f>buff!AK309</f>
        <v>0</v>
      </c>
      <c r="L307">
        <f>buff!AL309</f>
        <v>0</v>
      </c>
      <c r="M307">
        <f>buff!AM309</f>
        <v>0</v>
      </c>
      <c r="N307">
        <f>buff!AN309</f>
        <v>0</v>
      </c>
      <c r="O307">
        <f>buff!AO309</f>
        <v>0</v>
      </c>
      <c r="P307">
        <f>buff!AP309</f>
        <v>0</v>
      </c>
      <c r="Q307">
        <f>buff!AQ309</f>
        <v>0</v>
      </c>
      <c r="R307">
        <f>buff!AR309</f>
        <v>999</v>
      </c>
      <c r="S307">
        <f>buff!AS309</f>
        <v>0</v>
      </c>
      <c r="T307">
        <f>buff!AT309</f>
        <v>0</v>
      </c>
      <c r="U307" t="str">
        <f>buff!AZ309</f>
        <v/>
      </c>
    </row>
    <row r="308" spans="1:21" x14ac:dyDescent="0.15">
      <c r="A308">
        <f>buff!Q310</f>
        <v>20171</v>
      </c>
      <c r="B308" t="str">
        <f>buff!R310</f>
        <v>被动生命大lv11</v>
      </c>
      <c r="C308" t="str">
        <f>buff!S310</f>
        <v>被动生命大lv11</v>
      </c>
      <c r="D308">
        <f>VLOOKUP(buff!T310,对应表!V:W,2,FALSE)</f>
        <v>1</v>
      </c>
      <c r="E308">
        <f>buff!U310</f>
        <v>0</v>
      </c>
      <c r="F308">
        <f>buff!V310</f>
        <v>0</v>
      </c>
      <c r="G308">
        <f>buff!W310</f>
        <v>0</v>
      </c>
      <c r="H308">
        <f>buff!X310</f>
        <v>0</v>
      </c>
      <c r="I308" t="str">
        <f>buff!AI310</f>
        <v>HP:1576</v>
      </c>
      <c r="J308">
        <f>buff!AJ310</f>
        <v>0</v>
      </c>
      <c r="K308">
        <f>buff!AK310</f>
        <v>0</v>
      </c>
      <c r="L308">
        <f>buff!AL310</f>
        <v>0</v>
      </c>
      <c r="M308">
        <f>buff!AM310</f>
        <v>0</v>
      </c>
      <c r="N308">
        <f>buff!AN310</f>
        <v>0</v>
      </c>
      <c r="O308">
        <f>buff!AO310</f>
        <v>0</v>
      </c>
      <c r="P308">
        <f>buff!AP310</f>
        <v>0</v>
      </c>
      <c r="Q308">
        <f>buff!AQ310</f>
        <v>0</v>
      </c>
      <c r="R308">
        <f>buff!AR310</f>
        <v>999</v>
      </c>
      <c r="S308">
        <f>buff!AS310</f>
        <v>0</v>
      </c>
      <c r="T308">
        <f>buff!AT310</f>
        <v>0</v>
      </c>
      <c r="U308" t="str">
        <f>buff!AZ310</f>
        <v/>
      </c>
    </row>
    <row r="309" spans="1:21" x14ac:dyDescent="0.15">
      <c r="A309">
        <f>buff!Q311</f>
        <v>20172</v>
      </c>
      <c r="B309" t="str">
        <f>buff!R311</f>
        <v>被动生命大lv12</v>
      </c>
      <c r="C309" t="str">
        <f>buff!S311</f>
        <v>被动生命大lv12</v>
      </c>
      <c r="D309">
        <f>VLOOKUP(buff!T311,对应表!V:W,2,FALSE)</f>
        <v>1</v>
      </c>
      <c r="E309">
        <f>buff!U311</f>
        <v>0</v>
      </c>
      <c r="F309">
        <f>buff!V311</f>
        <v>0</v>
      </c>
      <c r="G309">
        <f>buff!W311</f>
        <v>0</v>
      </c>
      <c r="H309">
        <f>buff!X311</f>
        <v>0</v>
      </c>
      <c r="I309" t="str">
        <f>buff!AI311</f>
        <v>HP:1941</v>
      </c>
      <c r="J309">
        <f>buff!AJ311</f>
        <v>0</v>
      </c>
      <c r="K309">
        <f>buff!AK311</f>
        <v>0</v>
      </c>
      <c r="L309">
        <f>buff!AL311</f>
        <v>0</v>
      </c>
      <c r="M309">
        <f>buff!AM311</f>
        <v>0</v>
      </c>
      <c r="N309">
        <f>buff!AN311</f>
        <v>0</v>
      </c>
      <c r="O309">
        <f>buff!AO311</f>
        <v>0</v>
      </c>
      <c r="P309">
        <f>buff!AP311</f>
        <v>0</v>
      </c>
      <c r="Q309">
        <f>buff!AQ311</f>
        <v>0</v>
      </c>
      <c r="R309">
        <f>buff!AR311</f>
        <v>999</v>
      </c>
      <c r="S309">
        <f>buff!AS311</f>
        <v>0</v>
      </c>
      <c r="T309">
        <f>buff!AT311</f>
        <v>0</v>
      </c>
      <c r="U309" t="str">
        <f>buff!AZ311</f>
        <v/>
      </c>
    </row>
    <row r="310" spans="1:21" x14ac:dyDescent="0.15">
      <c r="A310">
        <f>buff!Q312</f>
        <v>20173</v>
      </c>
      <c r="B310" t="str">
        <f>buff!R312</f>
        <v>被动生命大lv13</v>
      </c>
      <c r="C310" t="str">
        <f>buff!S312</f>
        <v>被动生命大lv13</v>
      </c>
      <c r="D310">
        <f>VLOOKUP(buff!T312,对应表!V:W,2,FALSE)</f>
        <v>1</v>
      </c>
      <c r="E310">
        <f>buff!U312</f>
        <v>0</v>
      </c>
      <c r="F310">
        <f>buff!V312</f>
        <v>0</v>
      </c>
      <c r="G310">
        <f>buff!W312</f>
        <v>0</v>
      </c>
      <c r="H310">
        <f>buff!X312</f>
        <v>0</v>
      </c>
      <c r="I310" t="str">
        <f>buff!AI312</f>
        <v>HP:2390</v>
      </c>
      <c r="J310">
        <f>buff!AJ312</f>
        <v>0</v>
      </c>
      <c r="K310">
        <f>buff!AK312</f>
        <v>0</v>
      </c>
      <c r="L310">
        <f>buff!AL312</f>
        <v>0</v>
      </c>
      <c r="M310">
        <f>buff!AM312</f>
        <v>0</v>
      </c>
      <c r="N310">
        <f>buff!AN312</f>
        <v>0</v>
      </c>
      <c r="O310">
        <f>buff!AO312</f>
        <v>0</v>
      </c>
      <c r="P310">
        <f>buff!AP312</f>
        <v>0</v>
      </c>
      <c r="Q310">
        <f>buff!AQ312</f>
        <v>0</v>
      </c>
      <c r="R310">
        <f>buff!AR312</f>
        <v>999</v>
      </c>
      <c r="S310">
        <f>buff!AS312</f>
        <v>0</v>
      </c>
      <c r="T310">
        <f>buff!AT312</f>
        <v>0</v>
      </c>
      <c r="U310" t="str">
        <f>buff!AZ312</f>
        <v/>
      </c>
    </row>
    <row r="311" spans="1:21" x14ac:dyDescent="0.15">
      <c r="A311">
        <f>buff!Q313</f>
        <v>20174</v>
      </c>
      <c r="B311" t="str">
        <f>buff!R313</f>
        <v>被动生命大lv14</v>
      </c>
      <c r="C311" t="str">
        <f>buff!S313</f>
        <v>被动生命大lv14</v>
      </c>
      <c r="D311">
        <f>VLOOKUP(buff!T313,对应表!V:W,2,FALSE)</f>
        <v>1</v>
      </c>
      <c r="E311">
        <f>buff!U313</f>
        <v>0</v>
      </c>
      <c r="F311">
        <f>buff!V313</f>
        <v>0</v>
      </c>
      <c r="G311">
        <f>buff!W313</f>
        <v>0</v>
      </c>
      <c r="H311">
        <f>buff!X313</f>
        <v>0</v>
      </c>
      <c r="I311" t="str">
        <f>buff!AI313</f>
        <v>HP:2943</v>
      </c>
      <c r="J311">
        <f>buff!AJ313</f>
        <v>0</v>
      </c>
      <c r="K311">
        <f>buff!AK313</f>
        <v>0</v>
      </c>
      <c r="L311">
        <f>buff!AL313</f>
        <v>0</v>
      </c>
      <c r="M311">
        <f>buff!AM313</f>
        <v>0</v>
      </c>
      <c r="N311">
        <f>buff!AN313</f>
        <v>0</v>
      </c>
      <c r="O311">
        <f>buff!AO313</f>
        <v>0</v>
      </c>
      <c r="P311">
        <f>buff!AP313</f>
        <v>0</v>
      </c>
      <c r="Q311">
        <f>buff!AQ313</f>
        <v>0</v>
      </c>
      <c r="R311">
        <f>buff!AR313</f>
        <v>999</v>
      </c>
      <c r="S311">
        <f>buff!AS313</f>
        <v>0</v>
      </c>
      <c r="T311">
        <f>buff!AT313</f>
        <v>0</v>
      </c>
      <c r="U311" t="str">
        <f>buff!AZ313</f>
        <v/>
      </c>
    </row>
    <row r="312" spans="1:21" x14ac:dyDescent="0.15">
      <c r="A312">
        <f>buff!Q314</f>
        <v>20175</v>
      </c>
      <c r="B312" t="str">
        <f>buff!R314</f>
        <v>被动生命大lv15</v>
      </c>
      <c r="C312" t="str">
        <f>buff!S314</f>
        <v>被动生命大lv15</v>
      </c>
      <c r="D312">
        <f>VLOOKUP(buff!T314,对应表!V:W,2,FALSE)</f>
        <v>1</v>
      </c>
      <c r="E312">
        <f>buff!U314</f>
        <v>0</v>
      </c>
      <c r="F312">
        <f>buff!V314</f>
        <v>0</v>
      </c>
      <c r="G312">
        <f>buff!W314</f>
        <v>0</v>
      </c>
      <c r="H312">
        <f>buff!X314</f>
        <v>0</v>
      </c>
      <c r="I312" t="str">
        <f>buff!AI314</f>
        <v>HP:3624</v>
      </c>
      <c r="J312">
        <f>buff!AJ314</f>
        <v>0</v>
      </c>
      <c r="K312">
        <f>buff!AK314</f>
        <v>0</v>
      </c>
      <c r="L312">
        <f>buff!AL314</f>
        <v>0</v>
      </c>
      <c r="M312">
        <f>buff!AM314</f>
        <v>0</v>
      </c>
      <c r="N312">
        <f>buff!AN314</f>
        <v>0</v>
      </c>
      <c r="O312">
        <f>buff!AO314</f>
        <v>0</v>
      </c>
      <c r="P312">
        <f>buff!AP314</f>
        <v>0</v>
      </c>
      <c r="Q312">
        <f>buff!AQ314</f>
        <v>0</v>
      </c>
      <c r="R312">
        <f>buff!AR314</f>
        <v>999</v>
      </c>
      <c r="S312">
        <f>buff!AS314</f>
        <v>0</v>
      </c>
      <c r="T312">
        <f>buff!AT314</f>
        <v>0</v>
      </c>
      <c r="U312" t="str">
        <f>buff!AZ314</f>
        <v/>
      </c>
    </row>
    <row r="313" spans="1:21" x14ac:dyDescent="0.15">
      <c r="A313">
        <f>buff!Q315</f>
        <v>20176</v>
      </c>
      <c r="B313" t="str">
        <f>buff!R315</f>
        <v>被动生命大lv16</v>
      </c>
      <c r="C313" t="str">
        <f>buff!S315</f>
        <v>被动生命大lv16</v>
      </c>
      <c r="D313">
        <f>VLOOKUP(buff!T315,对应表!V:W,2,FALSE)</f>
        <v>1</v>
      </c>
      <c r="E313">
        <f>buff!U315</f>
        <v>0</v>
      </c>
      <c r="F313">
        <f>buff!V315</f>
        <v>0</v>
      </c>
      <c r="G313">
        <f>buff!W315</f>
        <v>0</v>
      </c>
      <c r="H313">
        <f>buff!X315</f>
        <v>0</v>
      </c>
      <c r="I313" t="str">
        <f>buff!AI315</f>
        <v>HP:4462</v>
      </c>
      <c r="J313">
        <f>buff!AJ315</f>
        <v>0</v>
      </c>
      <c r="K313">
        <f>buff!AK315</f>
        <v>0</v>
      </c>
      <c r="L313">
        <f>buff!AL315</f>
        <v>0</v>
      </c>
      <c r="M313">
        <f>buff!AM315</f>
        <v>0</v>
      </c>
      <c r="N313">
        <f>buff!AN315</f>
        <v>0</v>
      </c>
      <c r="O313">
        <f>buff!AO315</f>
        <v>0</v>
      </c>
      <c r="P313">
        <f>buff!AP315</f>
        <v>0</v>
      </c>
      <c r="Q313">
        <f>buff!AQ315</f>
        <v>0</v>
      </c>
      <c r="R313">
        <f>buff!AR315</f>
        <v>999</v>
      </c>
      <c r="S313">
        <f>buff!AS315</f>
        <v>0</v>
      </c>
      <c r="T313">
        <f>buff!AT315</f>
        <v>0</v>
      </c>
      <c r="U313" t="str">
        <f>buff!AZ315</f>
        <v/>
      </c>
    </row>
    <row r="314" spans="1:21" x14ac:dyDescent="0.15">
      <c r="A314">
        <f>buff!Q316</f>
        <v>20177</v>
      </c>
      <c r="B314" t="str">
        <f>buff!R316</f>
        <v>被动生命大lv17</v>
      </c>
      <c r="C314" t="str">
        <f>buff!S316</f>
        <v>被动生命大lv17</v>
      </c>
      <c r="D314">
        <f>VLOOKUP(buff!T316,对应表!V:W,2,FALSE)</f>
        <v>1</v>
      </c>
      <c r="E314">
        <f>buff!U316</f>
        <v>0</v>
      </c>
      <c r="F314">
        <f>buff!V316</f>
        <v>0</v>
      </c>
      <c r="G314">
        <f>buff!W316</f>
        <v>0</v>
      </c>
      <c r="H314">
        <f>buff!X316</f>
        <v>0</v>
      </c>
      <c r="I314" t="str">
        <f>buff!AI316</f>
        <v>HP:5494</v>
      </c>
      <c r="J314">
        <f>buff!AJ316</f>
        <v>0</v>
      </c>
      <c r="K314">
        <f>buff!AK316</f>
        <v>0</v>
      </c>
      <c r="L314">
        <f>buff!AL316</f>
        <v>0</v>
      </c>
      <c r="M314">
        <f>buff!AM316</f>
        <v>0</v>
      </c>
      <c r="N314">
        <f>buff!AN316</f>
        <v>0</v>
      </c>
      <c r="O314">
        <f>buff!AO316</f>
        <v>0</v>
      </c>
      <c r="P314">
        <f>buff!AP316</f>
        <v>0</v>
      </c>
      <c r="Q314">
        <f>buff!AQ316</f>
        <v>0</v>
      </c>
      <c r="R314">
        <f>buff!AR316</f>
        <v>999</v>
      </c>
      <c r="S314">
        <f>buff!AS316</f>
        <v>0</v>
      </c>
      <c r="T314">
        <f>buff!AT316</f>
        <v>0</v>
      </c>
      <c r="U314" t="str">
        <f>buff!AZ316</f>
        <v/>
      </c>
    </row>
    <row r="315" spans="1:21" x14ac:dyDescent="0.15">
      <c r="A315">
        <f>buff!Q317</f>
        <v>20178</v>
      </c>
      <c r="B315" t="str">
        <f>buff!R317</f>
        <v>被动生命大lv18</v>
      </c>
      <c r="C315" t="str">
        <f>buff!S317</f>
        <v>被动生命大lv18</v>
      </c>
      <c r="D315">
        <f>VLOOKUP(buff!T317,对应表!V:W,2,FALSE)</f>
        <v>1</v>
      </c>
      <c r="E315">
        <f>buff!U317</f>
        <v>0</v>
      </c>
      <c r="F315">
        <f>buff!V317</f>
        <v>0</v>
      </c>
      <c r="G315">
        <f>buff!W317</f>
        <v>0</v>
      </c>
      <c r="H315">
        <f>buff!X317</f>
        <v>0</v>
      </c>
      <c r="I315" t="str">
        <f>buff!AI317</f>
        <v>HP:6764</v>
      </c>
      <c r="J315">
        <f>buff!AJ317</f>
        <v>0</v>
      </c>
      <c r="K315">
        <f>buff!AK317</f>
        <v>0</v>
      </c>
      <c r="L315">
        <f>buff!AL317</f>
        <v>0</v>
      </c>
      <c r="M315">
        <f>buff!AM317</f>
        <v>0</v>
      </c>
      <c r="N315">
        <f>buff!AN317</f>
        <v>0</v>
      </c>
      <c r="O315">
        <f>buff!AO317</f>
        <v>0</v>
      </c>
      <c r="P315">
        <f>buff!AP317</f>
        <v>0</v>
      </c>
      <c r="Q315">
        <f>buff!AQ317</f>
        <v>0</v>
      </c>
      <c r="R315">
        <f>buff!AR317</f>
        <v>999</v>
      </c>
      <c r="S315">
        <f>buff!AS317</f>
        <v>0</v>
      </c>
      <c r="T315">
        <f>buff!AT317</f>
        <v>0</v>
      </c>
      <c r="U315" t="str">
        <f>buff!AZ317</f>
        <v/>
      </c>
    </row>
    <row r="316" spans="1:21" x14ac:dyDescent="0.15">
      <c r="A316">
        <f>buff!Q318</f>
        <v>20179</v>
      </c>
      <c r="B316" t="str">
        <f>buff!R318</f>
        <v>被动生命大lv19</v>
      </c>
      <c r="C316" t="str">
        <f>buff!S318</f>
        <v>被动生命大lv19</v>
      </c>
      <c r="D316">
        <f>VLOOKUP(buff!T318,对应表!V:W,2,FALSE)</f>
        <v>1</v>
      </c>
      <c r="E316">
        <f>buff!U318</f>
        <v>0</v>
      </c>
      <c r="F316">
        <f>buff!V318</f>
        <v>0</v>
      </c>
      <c r="G316">
        <f>buff!W318</f>
        <v>0</v>
      </c>
      <c r="H316">
        <f>buff!X318</f>
        <v>0</v>
      </c>
      <c r="I316" t="str">
        <f>buff!AI318</f>
        <v>HP:8329</v>
      </c>
      <c r="J316">
        <f>buff!AJ318</f>
        <v>0</v>
      </c>
      <c r="K316">
        <f>buff!AK318</f>
        <v>0</v>
      </c>
      <c r="L316">
        <f>buff!AL318</f>
        <v>0</v>
      </c>
      <c r="M316">
        <f>buff!AM318</f>
        <v>0</v>
      </c>
      <c r="N316">
        <f>buff!AN318</f>
        <v>0</v>
      </c>
      <c r="O316">
        <f>buff!AO318</f>
        <v>0</v>
      </c>
      <c r="P316">
        <f>buff!AP318</f>
        <v>0</v>
      </c>
      <c r="Q316">
        <f>buff!AQ318</f>
        <v>0</v>
      </c>
      <c r="R316">
        <f>buff!AR318</f>
        <v>999</v>
      </c>
      <c r="S316">
        <f>buff!AS318</f>
        <v>0</v>
      </c>
      <c r="T316">
        <f>buff!AT318</f>
        <v>0</v>
      </c>
      <c r="U316" t="str">
        <f>buff!AZ318</f>
        <v/>
      </c>
    </row>
    <row r="317" spans="1:21" x14ac:dyDescent="0.15">
      <c r="A317">
        <f>buff!Q319</f>
        <v>20180</v>
      </c>
      <c r="B317" t="str">
        <f>buff!R319</f>
        <v>被动生命大lv20</v>
      </c>
      <c r="C317" t="str">
        <f>buff!S319</f>
        <v>被动生命大lv20</v>
      </c>
      <c r="D317">
        <f>VLOOKUP(buff!T319,对应表!V:W,2,FALSE)</f>
        <v>1</v>
      </c>
      <c r="E317">
        <f>buff!U319</f>
        <v>0</v>
      </c>
      <c r="F317">
        <f>buff!V319</f>
        <v>0</v>
      </c>
      <c r="G317">
        <f>buff!W319</f>
        <v>0</v>
      </c>
      <c r="H317">
        <f>buff!X319</f>
        <v>0</v>
      </c>
      <c r="I317" t="str">
        <f>buff!AI319</f>
        <v>HP:10255</v>
      </c>
      <c r="J317">
        <f>buff!AJ319</f>
        <v>0</v>
      </c>
      <c r="K317">
        <f>buff!AK319</f>
        <v>0</v>
      </c>
      <c r="L317">
        <f>buff!AL319</f>
        <v>0</v>
      </c>
      <c r="M317">
        <f>buff!AM319</f>
        <v>0</v>
      </c>
      <c r="N317">
        <f>buff!AN319</f>
        <v>0</v>
      </c>
      <c r="O317">
        <f>buff!AO319</f>
        <v>0</v>
      </c>
      <c r="P317">
        <f>buff!AP319</f>
        <v>0</v>
      </c>
      <c r="Q317">
        <f>buff!AQ319</f>
        <v>0</v>
      </c>
      <c r="R317">
        <f>buff!AR319</f>
        <v>999</v>
      </c>
      <c r="S317">
        <f>buff!AS319</f>
        <v>0</v>
      </c>
      <c r="T317">
        <f>buff!AT319</f>
        <v>0</v>
      </c>
      <c r="U317" t="str">
        <f>buff!AZ319</f>
        <v/>
      </c>
    </row>
    <row r="318" spans="1:21" x14ac:dyDescent="0.15">
      <c r="A318">
        <f>buff!Q320</f>
        <v>20181</v>
      </c>
      <c r="B318" t="str">
        <f>buff!R320</f>
        <v>被动急速lv1</v>
      </c>
      <c r="C318" t="str">
        <f>buff!S320</f>
        <v>被动急速lv1</v>
      </c>
      <c r="D318">
        <f>VLOOKUP(buff!T320,对应表!V:W,2,FALSE)</f>
        <v>1</v>
      </c>
      <c r="E318">
        <f>buff!U320</f>
        <v>0</v>
      </c>
      <c r="F318">
        <f>buff!V320</f>
        <v>0</v>
      </c>
      <c r="G318">
        <f>buff!W320</f>
        <v>0</v>
      </c>
      <c r="H318">
        <f>buff!X320</f>
        <v>0</v>
      </c>
      <c r="I318" t="str">
        <f>buff!AI320</f>
        <v>HIT:5|SPD_P:5</v>
      </c>
      <c r="J318">
        <f>buff!AJ320</f>
        <v>0</v>
      </c>
      <c r="K318">
        <f>buff!AK320</f>
        <v>0</v>
      </c>
      <c r="L318">
        <f>buff!AL320</f>
        <v>0</v>
      </c>
      <c r="M318">
        <f>buff!AM320</f>
        <v>0</v>
      </c>
      <c r="N318">
        <f>buff!AN320</f>
        <v>0</v>
      </c>
      <c r="O318">
        <f>buff!AO320</f>
        <v>0</v>
      </c>
      <c r="P318">
        <f>buff!AP320</f>
        <v>0</v>
      </c>
      <c r="Q318">
        <f>buff!AQ320</f>
        <v>0</v>
      </c>
      <c r="R318">
        <f>buff!AR320</f>
        <v>999</v>
      </c>
      <c r="S318">
        <f>buff!AS320</f>
        <v>0</v>
      </c>
      <c r="T318">
        <f>buff!AT320</f>
        <v>0</v>
      </c>
      <c r="U318" t="str">
        <f>buff!AZ320</f>
        <v/>
      </c>
    </row>
    <row r="319" spans="1:21" x14ac:dyDescent="0.15">
      <c r="A319">
        <f>buff!Q321</f>
        <v>20182</v>
      </c>
      <c r="B319" t="str">
        <f>buff!R321</f>
        <v>被动急速lv2</v>
      </c>
      <c r="C319" t="str">
        <f>buff!S321</f>
        <v>被动急速lv2</v>
      </c>
      <c r="D319">
        <f>VLOOKUP(buff!T321,对应表!V:W,2,FALSE)</f>
        <v>1</v>
      </c>
      <c r="E319">
        <f>buff!U321</f>
        <v>0</v>
      </c>
      <c r="F319">
        <f>buff!V321</f>
        <v>0</v>
      </c>
      <c r="G319">
        <f>buff!W321</f>
        <v>0</v>
      </c>
      <c r="H319">
        <f>buff!X321</f>
        <v>0</v>
      </c>
      <c r="I319" t="str">
        <f>buff!AI321</f>
        <v>HIT:6|SPD_P:5</v>
      </c>
      <c r="J319">
        <f>buff!AJ321</f>
        <v>0</v>
      </c>
      <c r="K319">
        <f>buff!AK321</f>
        <v>0</v>
      </c>
      <c r="L319">
        <f>buff!AL321</f>
        <v>0</v>
      </c>
      <c r="M319">
        <f>buff!AM321</f>
        <v>0</v>
      </c>
      <c r="N319">
        <f>buff!AN321</f>
        <v>0</v>
      </c>
      <c r="O319">
        <f>buff!AO321</f>
        <v>0</v>
      </c>
      <c r="P319">
        <f>buff!AP321</f>
        <v>0</v>
      </c>
      <c r="Q319">
        <f>buff!AQ321</f>
        <v>0</v>
      </c>
      <c r="R319">
        <f>buff!AR321</f>
        <v>999</v>
      </c>
      <c r="S319">
        <f>buff!AS321</f>
        <v>0</v>
      </c>
      <c r="T319">
        <f>buff!AT321</f>
        <v>0</v>
      </c>
      <c r="U319" t="str">
        <f>buff!AZ321</f>
        <v/>
      </c>
    </row>
    <row r="320" spans="1:21" x14ac:dyDescent="0.15">
      <c r="A320">
        <f>buff!Q322</f>
        <v>20183</v>
      </c>
      <c r="B320" t="str">
        <f>buff!R322</f>
        <v>被动急速lv3</v>
      </c>
      <c r="C320" t="str">
        <f>buff!S322</f>
        <v>被动急速lv3</v>
      </c>
      <c r="D320">
        <f>VLOOKUP(buff!T322,对应表!V:W,2,FALSE)</f>
        <v>1</v>
      </c>
      <c r="E320">
        <f>buff!U322</f>
        <v>0</v>
      </c>
      <c r="F320">
        <f>buff!V322</f>
        <v>0</v>
      </c>
      <c r="G320">
        <f>buff!W322</f>
        <v>0</v>
      </c>
      <c r="H320">
        <f>buff!X322</f>
        <v>0</v>
      </c>
      <c r="I320" t="str">
        <f>buff!AI322</f>
        <v>HIT:7|SPD_P:6</v>
      </c>
      <c r="J320">
        <f>buff!AJ322</f>
        <v>0</v>
      </c>
      <c r="K320">
        <f>buff!AK322</f>
        <v>0</v>
      </c>
      <c r="L320">
        <f>buff!AL322</f>
        <v>0</v>
      </c>
      <c r="M320">
        <f>buff!AM322</f>
        <v>0</v>
      </c>
      <c r="N320">
        <f>buff!AN322</f>
        <v>0</v>
      </c>
      <c r="O320">
        <f>buff!AO322</f>
        <v>0</v>
      </c>
      <c r="P320">
        <f>buff!AP322</f>
        <v>0</v>
      </c>
      <c r="Q320">
        <f>buff!AQ322</f>
        <v>0</v>
      </c>
      <c r="R320">
        <f>buff!AR322</f>
        <v>999</v>
      </c>
      <c r="S320">
        <f>buff!AS322</f>
        <v>0</v>
      </c>
      <c r="T320">
        <f>buff!AT322</f>
        <v>0</v>
      </c>
      <c r="U320" t="str">
        <f>buff!AZ322</f>
        <v/>
      </c>
    </row>
    <row r="321" spans="1:21" x14ac:dyDescent="0.15">
      <c r="A321">
        <f>buff!Q323</f>
        <v>20184</v>
      </c>
      <c r="B321" t="str">
        <f>buff!R323</f>
        <v>被动急速lv4</v>
      </c>
      <c r="C321" t="str">
        <f>buff!S323</f>
        <v>被动急速lv4</v>
      </c>
      <c r="D321">
        <f>VLOOKUP(buff!T323,对应表!V:W,2,FALSE)</f>
        <v>1</v>
      </c>
      <c r="E321">
        <f>buff!U323</f>
        <v>0</v>
      </c>
      <c r="F321">
        <f>buff!V323</f>
        <v>0</v>
      </c>
      <c r="G321">
        <f>buff!W323</f>
        <v>0</v>
      </c>
      <c r="H321">
        <f>buff!X323</f>
        <v>0</v>
      </c>
      <c r="I321" t="str">
        <f>buff!AI323</f>
        <v>HIT:8|SPD_P:6</v>
      </c>
      <c r="J321">
        <f>buff!AJ323</f>
        <v>0</v>
      </c>
      <c r="K321">
        <f>buff!AK323</f>
        <v>0</v>
      </c>
      <c r="L321">
        <f>buff!AL323</f>
        <v>0</v>
      </c>
      <c r="M321">
        <f>buff!AM323</f>
        <v>0</v>
      </c>
      <c r="N321">
        <f>buff!AN323</f>
        <v>0</v>
      </c>
      <c r="O321">
        <f>buff!AO323</f>
        <v>0</v>
      </c>
      <c r="P321">
        <f>buff!AP323</f>
        <v>0</v>
      </c>
      <c r="Q321">
        <f>buff!AQ323</f>
        <v>0</v>
      </c>
      <c r="R321">
        <f>buff!AR323</f>
        <v>999</v>
      </c>
      <c r="S321">
        <f>buff!AS323</f>
        <v>0</v>
      </c>
      <c r="T321">
        <f>buff!AT323</f>
        <v>0</v>
      </c>
      <c r="U321" t="str">
        <f>buff!AZ323</f>
        <v/>
      </c>
    </row>
    <row r="322" spans="1:21" x14ac:dyDescent="0.15">
      <c r="A322">
        <f>buff!Q324</f>
        <v>20185</v>
      </c>
      <c r="B322" t="str">
        <f>buff!R324</f>
        <v>被动急速lv5</v>
      </c>
      <c r="C322" t="str">
        <f>buff!S324</f>
        <v>被动急速lv5</v>
      </c>
      <c r="D322">
        <f>VLOOKUP(buff!T324,对应表!V:W,2,FALSE)</f>
        <v>1</v>
      </c>
      <c r="E322">
        <f>buff!U324</f>
        <v>0</v>
      </c>
      <c r="F322">
        <f>buff!V324</f>
        <v>0</v>
      </c>
      <c r="G322">
        <f>buff!W324</f>
        <v>0</v>
      </c>
      <c r="H322">
        <f>buff!X324</f>
        <v>0</v>
      </c>
      <c r="I322" t="str">
        <f>buff!AI324</f>
        <v>HIT:9|SPD_P:7</v>
      </c>
      <c r="J322">
        <f>buff!AJ324</f>
        <v>0</v>
      </c>
      <c r="K322">
        <f>buff!AK324</f>
        <v>0</v>
      </c>
      <c r="L322">
        <f>buff!AL324</f>
        <v>0</v>
      </c>
      <c r="M322">
        <f>buff!AM324</f>
        <v>0</v>
      </c>
      <c r="N322">
        <f>buff!AN324</f>
        <v>0</v>
      </c>
      <c r="O322">
        <f>buff!AO324</f>
        <v>0</v>
      </c>
      <c r="P322">
        <f>buff!AP324</f>
        <v>0</v>
      </c>
      <c r="Q322">
        <f>buff!AQ324</f>
        <v>0</v>
      </c>
      <c r="R322">
        <f>buff!AR324</f>
        <v>999</v>
      </c>
      <c r="S322">
        <f>buff!AS324</f>
        <v>0</v>
      </c>
      <c r="T322">
        <f>buff!AT324</f>
        <v>0</v>
      </c>
      <c r="U322" t="str">
        <f>buff!AZ324</f>
        <v/>
      </c>
    </row>
    <row r="323" spans="1:21" x14ac:dyDescent="0.15">
      <c r="A323">
        <f>buff!Q325</f>
        <v>20186</v>
      </c>
      <c r="B323" t="str">
        <f>buff!R325</f>
        <v>被动急速lv6</v>
      </c>
      <c r="C323" t="str">
        <f>buff!S325</f>
        <v>被动急速lv6</v>
      </c>
      <c r="D323">
        <f>VLOOKUP(buff!T325,对应表!V:W,2,FALSE)</f>
        <v>1</v>
      </c>
      <c r="E323">
        <f>buff!U325</f>
        <v>0</v>
      </c>
      <c r="F323">
        <f>buff!V325</f>
        <v>0</v>
      </c>
      <c r="G323">
        <f>buff!W325</f>
        <v>0</v>
      </c>
      <c r="H323">
        <f>buff!X325</f>
        <v>0</v>
      </c>
      <c r="I323" t="str">
        <f>buff!AI325</f>
        <v>HIT:10|SPD_P:7</v>
      </c>
      <c r="J323">
        <f>buff!AJ325</f>
        <v>0</v>
      </c>
      <c r="K323">
        <f>buff!AK325</f>
        <v>0</v>
      </c>
      <c r="L323">
        <f>buff!AL325</f>
        <v>0</v>
      </c>
      <c r="M323">
        <f>buff!AM325</f>
        <v>0</v>
      </c>
      <c r="N323">
        <f>buff!AN325</f>
        <v>0</v>
      </c>
      <c r="O323">
        <f>buff!AO325</f>
        <v>0</v>
      </c>
      <c r="P323">
        <f>buff!AP325</f>
        <v>0</v>
      </c>
      <c r="Q323">
        <f>buff!AQ325</f>
        <v>0</v>
      </c>
      <c r="R323">
        <f>buff!AR325</f>
        <v>999</v>
      </c>
      <c r="S323">
        <f>buff!AS325</f>
        <v>0</v>
      </c>
      <c r="T323">
        <f>buff!AT325</f>
        <v>0</v>
      </c>
      <c r="U323" t="str">
        <f>buff!AZ325</f>
        <v/>
      </c>
    </row>
    <row r="324" spans="1:21" x14ac:dyDescent="0.15">
      <c r="A324">
        <f>buff!Q326</f>
        <v>20187</v>
      </c>
      <c r="B324" t="str">
        <f>buff!R326</f>
        <v>被动急速lv7</v>
      </c>
      <c r="C324" t="str">
        <f>buff!S326</f>
        <v>被动急速lv7</v>
      </c>
      <c r="D324">
        <f>VLOOKUP(buff!T326,对应表!V:W,2,FALSE)</f>
        <v>1</v>
      </c>
      <c r="E324">
        <f>buff!U326</f>
        <v>0</v>
      </c>
      <c r="F324">
        <f>buff!V326</f>
        <v>0</v>
      </c>
      <c r="G324">
        <f>buff!W326</f>
        <v>0</v>
      </c>
      <c r="H324">
        <f>buff!X326</f>
        <v>0</v>
      </c>
      <c r="I324" t="str">
        <f>buff!AI326</f>
        <v>HIT:11|SPD_P:8</v>
      </c>
      <c r="J324">
        <f>buff!AJ326</f>
        <v>0</v>
      </c>
      <c r="K324">
        <f>buff!AK326</f>
        <v>0</v>
      </c>
      <c r="L324">
        <f>buff!AL326</f>
        <v>0</v>
      </c>
      <c r="M324">
        <f>buff!AM326</f>
        <v>0</v>
      </c>
      <c r="N324">
        <f>buff!AN326</f>
        <v>0</v>
      </c>
      <c r="O324">
        <f>buff!AO326</f>
        <v>0</v>
      </c>
      <c r="P324">
        <f>buff!AP326</f>
        <v>0</v>
      </c>
      <c r="Q324">
        <f>buff!AQ326</f>
        <v>0</v>
      </c>
      <c r="R324">
        <f>buff!AR326</f>
        <v>999</v>
      </c>
      <c r="S324">
        <f>buff!AS326</f>
        <v>0</v>
      </c>
      <c r="T324">
        <f>buff!AT326</f>
        <v>0</v>
      </c>
      <c r="U324" t="str">
        <f>buff!AZ326</f>
        <v/>
      </c>
    </row>
    <row r="325" spans="1:21" x14ac:dyDescent="0.15">
      <c r="A325">
        <f>buff!Q327</f>
        <v>20188</v>
      </c>
      <c r="B325" t="str">
        <f>buff!R327</f>
        <v>被动急速lv8</v>
      </c>
      <c r="C325" t="str">
        <f>buff!S327</f>
        <v>被动急速lv8</v>
      </c>
      <c r="D325">
        <f>VLOOKUP(buff!T327,对应表!V:W,2,FALSE)</f>
        <v>1</v>
      </c>
      <c r="E325">
        <f>buff!U327</f>
        <v>0</v>
      </c>
      <c r="F325">
        <f>buff!V327</f>
        <v>0</v>
      </c>
      <c r="G325">
        <f>buff!W327</f>
        <v>0</v>
      </c>
      <c r="H325">
        <f>buff!X327</f>
        <v>0</v>
      </c>
      <c r="I325" t="str">
        <f>buff!AI327</f>
        <v>HIT:12|SPD_P:8</v>
      </c>
      <c r="J325">
        <f>buff!AJ327</f>
        <v>0</v>
      </c>
      <c r="K325">
        <f>buff!AK327</f>
        <v>0</v>
      </c>
      <c r="L325">
        <f>buff!AL327</f>
        <v>0</v>
      </c>
      <c r="M325">
        <f>buff!AM327</f>
        <v>0</v>
      </c>
      <c r="N325">
        <f>buff!AN327</f>
        <v>0</v>
      </c>
      <c r="O325">
        <f>buff!AO327</f>
        <v>0</v>
      </c>
      <c r="P325">
        <f>buff!AP327</f>
        <v>0</v>
      </c>
      <c r="Q325">
        <f>buff!AQ327</f>
        <v>0</v>
      </c>
      <c r="R325">
        <f>buff!AR327</f>
        <v>999</v>
      </c>
      <c r="S325">
        <f>buff!AS327</f>
        <v>0</v>
      </c>
      <c r="T325">
        <f>buff!AT327</f>
        <v>0</v>
      </c>
      <c r="U325" t="str">
        <f>buff!AZ327</f>
        <v/>
      </c>
    </row>
    <row r="326" spans="1:21" x14ac:dyDescent="0.15">
      <c r="A326">
        <f>buff!Q328</f>
        <v>20189</v>
      </c>
      <c r="B326" t="str">
        <f>buff!R328</f>
        <v>被动急速lv9</v>
      </c>
      <c r="C326" t="str">
        <f>buff!S328</f>
        <v>被动急速lv9</v>
      </c>
      <c r="D326">
        <f>VLOOKUP(buff!T328,对应表!V:W,2,FALSE)</f>
        <v>1</v>
      </c>
      <c r="E326">
        <f>buff!U328</f>
        <v>0</v>
      </c>
      <c r="F326">
        <f>buff!V328</f>
        <v>0</v>
      </c>
      <c r="G326">
        <f>buff!W328</f>
        <v>0</v>
      </c>
      <c r="H326">
        <f>buff!X328</f>
        <v>0</v>
      </c>
      <c r="I326" t="str">
        <f>buff!AI328</f>
        <v>HIT:13|SPD_P:9</v>
      </c>
      <c r="J326">
        <f>buff!AJ328</f>
        <v>0</v>
      </c>
      <c r="K326">
        <f>buff!AK328</f>
        <v>0</v>
      </c>
      <c r="L326">
        <f>buff!AL328</f>
        <v>0</v>
      </c>
      <c r="M326">
        <f>buff!AM328</f>
        <v>0</v>
      </c>
      <c r="N326">
        <f>buff!AN328</f>
        <v>0</v>
      </c>
      <c r="O326">
        <f>buff!AO328</f>
        <v>0</v>
      </c>
      <c r="P326">
        <f>buff!AP328</f>
        <v>0</v>
      </c>
      <c r="Q326">
        <f>buff!AQ328</f>
        <v>0</v>
      </c>
      <c r="R326">
        <f>buff!AR328</f>
        <v>999</v>
      </c>
      <c r="S326">
        <f>buff!AS328</f>
        <v>0</v>
      </c>
      <c r="T326">
        <f>buff!AT328</f>
        <v>0</v>
      </c>
      <c r="U326" t="str">
        <f>buff!AZ328</f>
        <v/>
      </c>
    </row>
    <row r="327" spans="1:21" x14ac:dyDescent="0.15">
      <c r="A327">
        <f>buff!Q329</f>
        <v>20190</v>
      </c>
      <c r="B327" t="str">
        <f>buff!R329</f>
        <v>被动急速lv10</v>
      </c>
      <c r="C327" t="str">
        <f>buff!S329</f>
        <v>被动急速lv10</v>
      </c>
      <c r="D327">
        <f>VLOOKUP(buff!T329,对应表!V:W,2,FALSE)</f>
        <v>1</v>
      </c>
      <c r="E327">
        <f>buff!U329</f>
        <v>0</v>
      </c>
      <c r="F327">
        <f>buff!V329</f>
        <v>0</v>
      </c>
      <c r="G327">
        <f>buff!W329</f>
        <v>0</v>
      </c>
      <c r="H327">
        <f>buff!X329</f>
        <v>0</v>
      </c>
      <c r="I327" t="str">
        <f>buff!AI329</f>
        <v>HIT:14|SPD_P:9</v>
      </c>
      <c r="J327">
        <f>buff!AJ329</f>
        <v>0</v>
      </c>
      <c r="K327">
        <f>buff!AK329</f>
        <v>0</v>
      </c>
      <c r="L327">
        <f>buff!AL329</f>
        <v>0</v>
      </c>
      <c r="M327">
        <f>buff!AM329</f>
        <v>0</v>
      </c>
      <c r="N327">
        <f>buff!AN329</f>
        <v>0</v>
      </c>
      <c r="O327">
        <f>buff!AO329</f>
        <v>0</v>
      </c>
      <c r="P327">
        <f>buff!AP329</f>
        <v>0</v>
      </c>
      <c r="Q327">
        <f>buff!AQ329</f>
        <v>0</v>
      </c>
      <c r="R327">
        <f>buff!AR329</f>
        <v>999</v>
      </c>
      <c r="S327">
        <f>buff!AS329</f>
        <v>0</v>
      </c>
      <c r="T327">
        <f>buff!AT329</f>
        <v>0</v>
      </c>
      <c r="U327" t="str">
        <f>buff!AZ329</f>
        <v/>
      </c>
    </row>
    <row r="328" spans="1:21" x14ac:dyDescent="0.15">
      <c r="A328">
        <f>buff!Q330</f>
        <v>20191</v>
      </c>
      <c r="B328" t="str">
        <f>buff!R330</f>
        <v>被动急速lv11</v>
      </c>
      <c r="C328" t="str">
        <f>buff!S330</f>
        <v>被动急速lv11</v>
      </c>
      <c r="D328">
        <f>VLOOKUP(buff!T330,对应表!V:W,2,FALSE)</f>
        <v>1</v>
      </c>
      <c r="E328">
        <f>buff!U330</f>
        <v>0</v>
      </c>
      <c r="F328">
        <f>buff!V330</f>
        <v>0</v>
      </c>
      <c r="G328">
        <f>buff!W330</f>
        <v>0</v>
      </c>
      <c r="H328">
        <f>buff!X330</f>
        <v>0</v>
      </c>
      <c r="I328" t="str">
        <f>buff!AI330</f>
        <v>HIT:15|SPD_P:10</v>
      </c>
      <c r="J328">
        <f>buff!AJ330</f>
        <v>0</v>
      </c>
      <c r="K328">
        <f>buff!AK330</f>
        <v>0</v>
      </c>
      <c r="L328">
        <f>buff!AL330</f>
        <v>0</v>
      </c>
      <c r="M328">
        <f>buff!AM330</f>
        <v>0</v>
      </c>
      <c r="N328">
        <f>buff!AN330</f>
        <v>0</v>
      </c>
      <c r="O328">
        <f>buff!AO330</f>
        <v>0</v>
      </c>
      <c r="P328">
        <f>buff!AP330</f>
        <v>0</v>
      </c>
      <c r="Q328">
        <f>buff!AQ330</f>
        <v>0</v>
      </c>
      <c r="R328">
        <f>buff!AR330</f>
        <v>999</v>
      </c>
      <c r="S328">
        <f>buff!AS330</f>
        <v>0</v>
      </c>
      <c r="T328">
        <f>buff!AT330</f>
        <v>0</v>
      </c>
      <c r="U328" t="str">
        <f>buff!AZ330</f>
        <v/>
      </c>
    </row>
    <row r="329" spans="1:21" x14ac:dyDescent="0.15">
      <c r="A329">
        <f>buff!Q331</f>
        <v>20192</v>
      </c>
      <c r="B329" t="str">
        <f>buff!R331</f>
        <v>被动急速lv12</v>
      </c>
      <c r="C329" t="str">
        <f>buff!S331</f>
        <v>被动急速lv12</v>
      </c>
      <c r="D329">
        <f>VLOOKUP(buff!T331,对应表!V:W,2,FALSE)</f>
        <v>1</v>
      </c>
      <c r="E329">
        <f>buff!U331</f>
        <v>0</v>
      </c>
      <c r="F329">
        <f>buff!V331</f>
        <v>0</v>
      </c>
      <c r="G329">
        <f>buff!W331</f>
        <v>0</v>
      </c>
      <c r="H329">
        <f>buff!X331</f>
        <v>0</v>
      </c>
      <c r="I329" t="str">
        <f>buff!AI331</f>
        <v>HIT:16|SPD_P:10</v>
      </c>
      <c r="J329">
        <f>buff!AJ331</f>
        <v>0</v>
      </c>
      <c r="K329">
        <f>buff!AK331</f>
        <v>0</v>
      </c>
      <c r="L329">
        <f>buff!AL331</f>
        <v>0</v>
      </c>
      <c r="M329">
        <f>buff!AM331</f>
        <v>0</v>
      </c>
      <c r="N329">
        <f>buff!AN331</f>
        <v>0</v>
      </c>
      <c r="O329">
        <f>buff!AO331</f>
        <v>0</v>
      </c>
      <c r="P329">
        <f>buff!AP331</f>
        <v>0</v>
      </c>
      <c r="Q329">
        <f>buff!AQ331</f>
        <v>0</v>
      </c>
      <c r="R329">
        <f>buff!AR331</f>
        <v>999</v>
      </c>
      <c r="S329">
        <f>buff!AS331</f>
        <v>0</v>
      </c>
      <c r="T329">
        <f>buff!AT331</f>
        <v>0</v>
      </c>
      <c r="U329" t="str">
        <f>buff!AZ331</f>
        <v/>
      </c>
    </row>
    <row r="330" spans="1:21" x14ac:dyDescent="0.15">
      <c r="A330">
        <f>buff!Q332</f>
        <v>20193</v>
      </c>
      <c r="B330" t="str">
        <f>buff!R332</f>
        <v>被动急速lv13</v>
      </c>
      <c r="C330" t="str">
        <f>buff!S332</f>
        <v>被动急速lv13</v>
      </c>
      <c r="D330">
        <f>VLOOKUP(buff!T332,对应表!V:W,2,FALSE)</f>
        <v>1</v>
      </c>
      <c r="E330">
        <f>buff!U332</f>
        <v>0</v>
      </c>
      <c r="F330">
        <f>buff!V332</f>
        <v>0</v>
      </c>
      <c r="G330">
        <f>buff!W332</f>
        <v>0</v>
      </c>
      <c r="H330">
        <f>buff!X332</f>
        <v>0</v>
      </c>
      <c r="I330" t="str">
        <f>buff!AI332</f>
        <v>HIT:17|SPD_P:10</v>
      </c>
      <c r="J330">
        <f>buff!AJ332</f>
        <v>0</v>
      </c>
      <c r="K330">
        <f>buff!AK332</f>
        <v>0</v>
      </c>
      <c r="L330">
        <f>buff!AL332</f>
        <v>0</v>
      </c>
      <c r="M330">
        <f>buff!AM332</f>
        <v>0</v>
      </c>
      <c r="N330">
        <f>buff!AN332</f>
        <v>0</v>
      </c>
      <c r="O330">
        <f>buff!AO332</f>
        <v>0</v>
      </c>
      <c r="P330">
        <f>buff!AP332</f>
        <v>0</v>
      </c>
      <c r="Q330">
        <f>buff!AQ332</f>
        <v>0</v>
      </c>
      <c r="R330">
        <f>buff!AR332</f>
        <v>999</v>
      </c>
      <c r="S330">
        <f>buff!AS332</f>
        <v>0</v>
      </c>
      <c r="T330">
        <f>buff!AT332</f>
        <v>0</v>
      </c>
      <c r="U330" t="str">
        <f>buff!AZ332</f>
        <v/>
      </c>
    </row>
    <row r="331" spans="1:21" x14ac:dyDescent="0.15">
      <c r="A331">
        <f>buff!Q333</f>
        <v>20194</v>
      </c>
      <c r="B331" t="str">
        <f>buff!R333</f>
        <v>被动急速lv14</v>
      </c>
      <c r="C331" t="str">
        <f>buff!S333</f>
        <v>被动急速lv14</v>
      </c>
      <c r="D331">
        <f>VLOOKUP(buff!T333,对应表!V:W,2,FALSE)</f>
        <v>1</v>
      </c>
      <c r="E331">
        <f>buff!U333</f>
        <v>0</v>
      </c>
      <c r="F331">
        <f>buff!V333</f>
        <v>0</v>
      </c>
      <c r="G331">
        <f>buff!W333</f>
        <v>0</v>
      </c>
      <c r="H331">
        <f>buff!X333</f>
        <v>0</v>
      </c>
      <c r="I331" t="str">
        <f>buff!AI333</f>
        <v>HIT:18|SPD_P:10</v>
      </c>
      <c r="J331">
        <f>buff!AJ333</f>
        <v>0</v>
      </c>
      <c r="K331">
        <f>buff!AK333</f>
        <v>0</v>
      </c>
      <c r="L331">
        <f>buff!AL333</f>
        <v>0</v>
      </c>
      <c r="M331">
        <f>buff!AM333</f>
        <v>0</v>
      </c>
      <c r="N331">
        <f>buff!AN333</f>
        <v>0</v>
      </c>
      <c r="O331">
        <f>buff!AO333</f>
        <v>0</v>
      </c>
      <c r="P331">
        <f>buff!AP333</f>
        <v>0</v>
      </c>
      <c r="Q331">
        <f>buff!AQ333</f>
        <v>0</v>
      </c>
      <c r="R331">
        <f>buff!AR333</f>
        <v>999</v>
      </c>
      <c r="S331">
        <f>buff!AS333</f>
        <v>0</v>
      </c>
      <c r="T331">
        <f>buff!AT333</f>
        <v>0</v>
      </c>
      <c r="U331" t="str">
        <f>buff!AZ333</f>
        <v/>
      </c>
    </row>
    <row r="332" spans="1:21" x14ac:dyDescent="0.15">
      <c r="A332">
        <f>buff!Q334</f>
        <v>20195</v>
      </c>
      <c r="B332" t="str">
        <f>buff!R334</f>
        <v>被动急速lv15</v>
      </c>
      <c r="C332" t="str">
        <f>buff!S334</f>
        <v>被动急速lv15</v>
      </c>
      <c r="D332">
        <f>VLOOKUP(buff!T334,对应表!V:W,2,FALSE)</f>
        <v>1</v>
      </c>
      <c r="E332">
        <f>buff!U334</f>
        <v>0</v>
      </c>
      <c r="F332">
        <f>buff!V334</f>
        <v>0</v>
      </c>
      <c r="G332">
        <f>buff!W334</f>
        <v>0</v>
      </c>
      <c r="H332">
        <f>buff!X334</f>
        <v>0</v>
      </c>
      <c r="I332" t="str">
        <f>buff!AI334</f>
        <v>HIT:19|SPD_P:10</v>
      </c>
      <c r="J332">
        <f>buff!AJ334</f>
        <v>0</v>
      </c>
      <c r="K332">
        <f>buff!AK334</f>
        <v>0</v>
      </c>
      <c r="L332">
        <f>buff!AL334</f>
        <v>0</v>
      </c>
      <c r="M332">
        <f>buff!AM334</f>
        <v>0</v>
      </c>
      <c r="N332">
        <f>buff!AN334</f>
        <v>0</v>
      </c>
      <c r="O332">
        <f>buff!AO334</f>
        <v>0</v>
      </c>
      <c r="P332">
        <f>buff!AP334</f>
        <v>0</v>
      </c>
      <c r="Q332">
        <f>buff!AQ334</f>
        <v>0</v>
      </c>
      <c r="R332">
        <f>buff!AR334</f>
        <v>999</v>
      </c>
      <c r="S332">
        <f>buff!AS334</f>
        <v>0</v>
      </c>
      <c r="T332">
        <f>buff!AT334</f>
        <v>0</v>
      </c>
      <c r="U332" t="str">
        <f>buff!AZ334</f>
        <v/>
      </c>
    </row>
    <row r="333" spans="1:21" x14ac:dyDescent="0.15">
      <c r="A333">
        <f>buff!Q335</f>
        <v>20196</v>
      </c>
      <c r="B333" t="str">
        <f>buff!R335</f>
        <v>被动急速lv16</v>
      </c>
      <c r="C333" t="str">
        <f>buff!S335</f>
        <v>被动急速lv16</v>
      </c>
      <c r="D333">
        <f>VLOOKUP(buff!T335,对应表!V:W,2,FALSE)</f>
        <v>1</v>
      </c>
      <c r="E333">
        <f>buff!U335</f>
        <v>0</v>
      </c>
      <c r="F333">
        <f>buff!V335</f>
        <v>0</v>
      </c>
      <c r="G333">
        <f>buff!W335</f>
        <v>0</v>
      </c>
      <c r="H333">
        <f>buff!X335</f>
        <v>0</v>
      </c>
      <c r="I333" t="str">
        <f>buff!AI335</f>
        <v>HIT:20|SPD_P:10</v>
      </c>
      <c r="J333">
        <f>buff!AJ335</f>
        <v>0</v>
      </c>
      <c r="K333">
        <f>buff!AK335</f>
        <v>0</v>
      </c>
      <c r="L333">
        <f>buff!AL335</f>
        <v>0</v>
      </c>
      <c r="M333">
        <f>buff!AM335</f>
        <v>0</v>
      </c>
      <c r="N333">
        <f>buff!AN335</f>
        <v>0</v>
      </c>
      <c r="O333">
        <f>buff!AO335</f>
        <v>0</v>
      </c>
      <c r="P333">
        <f>buff!AP335</f>
        <v>0</v>
      </c>
      <c r="Q333">
        <f>buff!AQ335</f>
        <v>0</v>
      </c>
      <c r="R333">
        <f>buff!AR335</f>
        <v>999</v>
      </c>
      <c r="S333">
        <f>buff!AS335</f>
        <v>0</v>
      </c>
      <c r="T333">
        <f>buff!AT335</f>
        <v>0</v>
      </c>
      <c r="U333" t="str">
        <f>buff!AZ335</f>
        <v/>
      </c>
    </row>
    <row r="334" spans="1:21" x14ac:dyDescent="0.15">
      <c r="A334">
        <f>buff!Q336</f>
        <v>20197</v>
      </c>
      <c r="B334" t="str">
        <f>buff!R336</f>
        <v>被动急速lv17</v>
      </c>
      <c r="C334" t="str">
        <f>buff!S336</f>
        <v>被动急速lv17</v>
      </c>
      <c r="D334">
        <f>VLOOKUP(buff!T336,对应表!V:W,2,FALSE)</f>
        <v>1</v>
      </c>
      <c r="E334">
        <f>buff!U336</f>
        <v>0</v>
      </c>
      <c r="F334">
        <f>buff!V336</f>
        <v>0</v>
      </c>
      <c r="G334">
        <f>buff!W336</f>
        <v>0</v>
      </c>
      <c r="H334">
        <f>buff!X336</f>
        <v>0</v>
      </c>
      <c r="I334" t="str">
        <f>buff!AI336</f>
        <v>HIT:21|SPD_P:10</v>
      </c>
      <c r="J334">
        <f>buff!AJ336</f>
        <v>0</v>
      </c>
      <c r="K334">
        <f>buff!AK336</f>
        <v>0</v>
      </c>
      <c r="L334">
        <f>buff!AL336</f>
        <v>0</v>
      </c>
      <c r="M334">
        <f>buff!AM336</f>
        <v>0</v>
      </c>
      <c r="N334">
        <f>buff!AN336</f>
        <v>0</v>
      </c>
      <c r="O334">
        <f>buff!AO336</f>
        <v>0</v>
      </c>
      <c r="P334">
        <f>buff!AP336</f>
        <v>0</v>
      </c>
      <c r="Q334">
        <f>buff!AQ336</f>
        <v>0</v>
      </c>
      <c r="R334">
        <f>buff!AR336</f>
        <v>999</v>
      </c>
      <c r="S334">
        <f>buff!AS336</f>
        <v>0</v>
      </c>
      <c r="T334">
        <f>buff!AT336</f>
        <v>0</v>
      </c>
      <c r="U334" t="str">
        <f>buff!AZ336</f>
        <v/>
      </c>
    </row>
    <row r="335" spans="1:21" x14ac:dyDescent="0.15">
      <c r="A335">
        <f>buff!Q337</f>
        <v>20198</v>
      </c>
      <c r="B335" t="str">
        <f>buff!R337</f>
        <v>被动急速lv18</v>
      </c>
      <c r="C335" t="str">
        <f>buff!S337</f>
        <v>被动急速lv18</v>
      </c>
      <c r="D335">
        <f>VLOOKUP(buff!T337,对应表!V:W,2,FALSE)</f>
        <v>1</v>
      </c>
      <c r="E335">
        <f>buff!U337</f>
        <v>0</v>
      </c>
      <c r="F335">
        <f>buff!V337</f>
        <v>0</v>
      </c>
      <c r="G335">
        <f>buff!W337</f>
        <v>0</v>
      </c>
      <c r="H335">
        <f>buff!X337</f>
        <v>0</v>
      </c>
      <c r="I335" t="str">
        <f>buff!AI337</f>
        <v>HIT:22|SPD_P:10</v>
      </c>
      <c r="J335">
        <f>buff!AJ337</f>
        <v>0</v>
      </c>
      <c r="K335">
        <f>buff!AK337</f>
        <v>0</v>
      </c>
      <c r="L335">
        <f>buff!AL337</f>
        <v>0</v>
      </c>
      <c r="M335">
        <f>buff!AM337</f>
        <v>0</v>
      </c>
      <c r="N335">
        <f>buff!AN337</f>
        <v>0</v>
      </c>
      <c r="O335">
        <f>buff!AO337</f>
        <v>0</v>
      </c>
      <c r="P335">
        <f>buff!AP337</f>
        <v>0</v>
      </c>
      <c r="Q335">
        <f>buff!AQ337</f>
        <v>0</v>
      </c>
      <c r="R335">
        <f>buff!AR337</f>
        <v>999</v>
      </c>
      <c r="S335">
        <f>buff!AS337</f>
        <v>0</v>
      </c>
      <c r="T335">
        <f>buff!AT337</f>
        <v>0</v>
      </c>
      <c r="U335" t="str">
        <f>buff!AZ337</f>
        <v/>
      </c>
    </row>
    <row r="336" spans="1:21" x14ac:dyDescent="0.15">
      <c r="A336">
        <f>buff!Q338</f>
        <v>20199</v>
      </c>
      <c r="B336" t="str">
        <f>buff!R338</f>
        <v>被动急速lv19</v>
      </c>
      <c r="C336" t="str">
        <f>buff!S338</f>
        <v>被动急速lv19</v>
      </c>
      <c r="D336">
        <f>VLOOKUP(buff!T338,对应表!V:W,2,FALSE)</f>
        <v>1</v>
      </c>
      <c r="E336">
        <f>buff!U338</f>
        <v>0</v>
      </c>
      <c r="F336">
        <f>buff!V338</f>
        <v>0</v>
      </c>
      <c r="G336">
        <f>buff!W338</f>
        <v>0</v>
      </c>
      <c r="H336">
        <f>buff!X338</f>
        <v>0</v>
      </c>
      <c r="I336" t="str">
        <f>buff!AI338</f>
        <v>HIT:23|SPD_P:10</v>
      </c>
      <c r="J336">
        <f>buff!AJ338</f>
        <v>0</v>
      </c>
      <c r="K336">
        <f>buff!AK338</f>
        <v>0</v>
      </c>
      <c r="L336">
        <f>buff!AL338</f>
        <v>0</v>
      </c>
      <c r="M336">
        <f>buff!AM338</f>
        <v>0</v>
      </c>
      <c r="N336">
        <f>buff!AN338</f>
        <v>0</v>
      </c>
      <c r="O336">
        <f>buff!AO338</f>
        <v>0</v>
      </c>
      <c r="P336">
        <f>buff!AP338</f>
        <v>0</v>
      </c>
      <c r="Q336">
        <f>buff!AQ338</f>
        <v>0</v>
      </c>
      <c r="R336">
        <f>buff!AR338</f>
        <v>999</v>
      </c>
      <c r="S336">
        <f>buff!AS338</f>
        <v>0</v>
      </c>
      <c r="T336">
        <f>buff!AT338</f>
        <v>0</v>
      </c>
      <c r="U336" t="str">
        <f>buff!AZ338</f>
        <v/>
      </c>
    </row>
    <row r="337" spans="1:21" x14ac:dyDescent="0.15">
      <c r="A337">
        <f>buff!Q339</f>
        <v>20200</v>
      </c>
      <c r="B337" t="str">
        <f>buff!R339</f>
        <v>被动急速lv20</v>
      </c>
      <c r="C337" t="str">
        <f>buff!S339</f>
        <v>被动急速lv20</v>
      </c>
      <c r="D337">
        <f>VLOOKUP(buff!T339,对应表!V:W,2,FALSE)</f>
        <v>1</v>
      </c>
      <c r="E337">
        <f>buff!U339</f>
        <v>0</v>
      </c>
      <c r="F337">
        <f>buff!V339</f>
        <v>0</v>
      </c>
      <c r="G337">
        <f>buff!W339</f>
        <v>0</v>
      </c>
      <c r="H337">
        <f>buff!X339</f>
        <v>0</v>
      </c>
      <c r="I337" t="str">
        <f>buff!AI339</f>
        <v>HIT:24|SPD_P:10</v>
      </c>
      <c r="J337">
        <f>buff!AJ339</f>
        <v>0</v>
      </c>
      <c r="K337">
        <f>buff!AK339</f>
        <v>0</v>
      </c>
      <c r="L337">
        <f>buff!AL339</f>
        <v>0</v>
      </c>
      <c r="M337">
        <f>buff!AM339</f>
        <v>0</v>
      </c>
      <c r="N337">
        <f>buff!AN339</f>
        <v>0</v>
      </c>
      <c r="O337">
        <f>buff!AO339</f>
        <v>0</v>
      </c>
      <c r="P337">
        <f>buff!AP339</f>
        <v>0</v>
      </c>
      <c r="Q337">
        <f>buff!AQ339</f>
        <v>0</v>
      </c>
      <c r="R337">
        <f>buff!AR339</f>
        <v>999</v>
      </c>
      <c r="S337">
        <f>buff!AS339</f>
        <v>0</v>
      </c>
      <c r="T337">
        <f>buff!AT339</f>
        <v>0</v>
      </c>
      <c r="U337" t="str">
        <f>buff!AZ339</f>
        <v/>
      </c>
    </row>
    <row r="338" spans="1:21" x14ac:dyDescent="0.15">
      <c r="A338">
        <f>buff!Q340</f>
        <v>20201</v>
      </c>
      <c r="B338" t="str">
        <f>buff!R340</f>
        <v>被动暴伤lv1</v>
      </c>
      <c r="C338" t="str">
        <f>buff!S340</f>
        <v>被动暴伤lv1</v>
      </c>
      <c r="D338">
        <f>VLOOKUP(buff!T340,对应表!V:W,2,FALSE)</f>
        <v>1</v>
      </c>
      <c r="E338">
        <f>buff!U340</f>
        <v>0</v>
      </c>
      <c r="F338">
        <f>buff!V340</f>
        <v>0</v>
      </c>
      <c r="G338">
        <f>buff!W340</f>
        <v>0</v>
      </c>
      <c r="H338">
        <f>buff!X340</f>
        <v>0</v>
      </c>
      <c r="I338" t="str">
        <f>buff!AI340</f>
        <v>CPR:20</v>
      </c>
      <c r="J338">
        <f>buff!AJ340</f>
        <v>0</v>
      </c>
      <c r="K338">
        <f>buff!AK340</f>
        <v>0</v>
      </c>
      <c r="L338">
        <f>buff!AL340</f>
        <v>0</v>
      </c>
      <c r="M338">
        <f>buff!AM340</f>
        <v>0</v>
      </c>
      <c r="N338">
        <f>buff!AN340</f>
        <v>0</v>
      </c>
      <c r="O338">
        <f>buff!AO340</f>
        <v>0</v>
      </c>
      <c r="P338">
        <f>buff!AP340</f>
        <v>0</v>
      </c>
      <c r="Q338">
        <f>buff!AQ340</f>
        <v>0</v>
      </c>
      <c r="R338">
        <f>buff!AR340</f>
        <v>999</v>
      </c>
      <c r="S338">
        <f>buff!AS340</f>
        <v>0</v>
      </c>
      <c r="T338">
        <f>buff!AT340</f>
        <v>0</v>
      </c>
      <c r="U338" t="str">
        <f>buff!AZ340</f>
        <v/>
      </c>
    </row>
    <row r="339" spans="1:21" x14ac:dyDescent="0.15">
      <c r="A339">
        <f>buff!Q341</f>
        <v>20202</v>
      </c>
      <c r="B339" t="str">
        <f>buff!R341</f>
        <v>被动暴伤lv2</v>
      </c>
      <c r="C339" t="str">
        <f>buff!S341</f>
        <v>被动暴伤lv2</v>
      </c>
      <c r="D339">
        <f>VLOOKUP(buff!T341,对应表!V:W,2,FALSE)</f>
        <v>1</v>
      </c>
      <c r="E339">
        <f>buff!U341</f>
        <v>0</v>
      </c>
      <c r="F339">
        <f>buff!V341</f>
        <v>0</v>
      </c>
      <c r="G339">
        <f>buff!W341</f>
        <v>0</v>
      </c>
      <c r="H339">
        <f>buff!X341</f>
        <v>0</v>
      </c>
      <c r="I339" t="str">
        <f>buff!AI341</f>
        <v>CPR:21</v>
      </c>
      <c r="J339">
        <f>buff!AJ341</f>
        <v>0</v>
      </c>
      <c r="K339">
        <f>buff!AK341</f>
        <v>0</v>
      </c>
      <c r="L339">
        <f>buff!AL341</f>
        <v>0</v>
      </c>
      <c r="M339">
        <f>buff!AM341</f>
        <v>0</v>
      </c>
      <c r="N339">
        <f>buff!AN341</f>
        <v>0</v>
      </c>
      <c r="O339">
        <f>buff!AO341</f>
        <v>0</v>
      </c>
      <c r="P339">
        <f>buff!AP341</f>
        <v>0</v>
      </c>
      <c r="Q339">
        <f>buff!AQ341</f>
        <v>0</v>
      </c>
      <c r="R339">
        <f>buff!AR341</f>
        <v>999</v>
      </c>
      <c r="S339">
        <f>buff!AS341</f>
        <v>0</v>
      </c>
      <c r="T339">
        <f>buff!AT341</f>
        <v>0</v>
      </c>
      <c r="U339" t="str">
        <f>buff!AZ341</f>
        <v/>
      </c>
    </row>
    <row r="340" spans="1:21" x14ac:dyDescent="0.15">
      <c r="A340">
        <f>buff!Q342</f>
        <v>20203</v>
      </c>
      <c r="B340" t="str">
        <f>buff!R342</f>
        <v>被动暴伤lv3</v>
      </c>
      <c r="C340" t="str">
        <f>buff!S342</f>
        <v>被动暴伤lv3</v>
      </c>
      <c r="D340">
        <f>VLOOKUP(buff!T342,对应表!V:W,2,FALSE)</f>
        <v>1</v>
      </c>
      <c r="E340">
        <f>buff!U342</f>
        <v>0</v>
      </c>
      <c r="F340">
        <f>buff!V342</f>
        <v>0</v>
      </c>
      <c r="G340">
        <f>buff!W342</f>
        <v>0</v>
      </c>
      <c r="H340">
        <f>buff!X342</f>
        <v>0</v>
      </c>
      <c r="I340" t="str">
        <f>buff!AI342</f>
        <v>CPR:22</v>
      </c>
      <c r="J340">
        <f>buff!AJ342</f>
        <v>0</v>
      </c>
      <c r="K340">
        <f>buff!AK342</f>
        <v>0</v>
      </c>
      <c r="L340">
        <f>buff!AL342</f>
        <v>0</v>
      </c>
      <c r="M340">
        <f>buff!AM342</f>
        <v>0</v>
      </c>
      <c r="N340">
        <f>buff!AN342</f>
        <v>0</v>
      </c>
      <c r="O340">
        <f>buff!AO342</f>
        <v>0</v>
      </c>
      <c r="P340">
        <f>buff!AP342</f>
        <v>0</v>
      </c>
      <c r="Q340">
        <f>buff!AQ342</f>
        <v>0</v>
      </c>
      <c r="R340">
        <f>buff!AR342</f>
        <v>999</v>
      </c>
      <c r="S340">
        <f>buff!AS342</f>
        <v>0</v>
      </c>
      <c r="T340">
        <f>buff!AT342</f>
        <v>0</v>
      </c>
      <c r="U340" t="str">
        <f>buff!AZ342</f>
        <v/>
      </c>
    </row>
    <row r="341" spans="1:21" x14ac:dyDescent="0.15">
      <c r="A341">
        <f>buff!Q343</f>
        <v>20204</v>
      </c>
      <c r="B341" t="str">
        <f>buff!R343</f>
        <v>被动暴伤lv4</v>
      </c>
      <c r="C341" t="str">
        <f>buff!S343</f>
        <v>被动暴伤lv4</v>
      </c>
      <c r="D341">
        <f>VLOOKUP(buff!T343,对应表!V:W,2,FALSE)</f>
        <v>1</v>
      </c>
      <c r="E341">
        <f>buff!U343</f>
        <v>0</v>
      </c>
      <c r="F341">
        <f>buff!V343</f>
        <v>0</v>
      </c>
      <c r="G341">
        <f>buff!W343</f>
        <v>0</v>
      </c>
      <c r="H341">
        <f>buff!X343</f>
        <v>0</v>
      </c>
      <c r="I341" t="str">
        <f>buff!AI343</f>
        <v>CPR:23</v>
      </c>
      <c r="J341">
        <f>buff!AJ343</f>
        <v>0</v>
      </c>
      <c r="K341">
        <f>buff!AK343</f>
        <v>0</v>
      </c>
      <c r="L341">
        <f>buff!AL343</f>
        <v>0</v>
      </c>
      <c r="M341">
        <f>buff!AM343</f>
        <v>0</v>
      </c>
      <c r="N341">
        <f>buff!AN343</f>
        <v>0</v>
      </c>
      <c r="O341">
        <f>buff!AO343</f>
        <v>0</v>
      </c>
      <c r="P341">
        <f>buff!AP343</f>
        <v>0</v>
      </c>
      <c r="Q341">
        <f>buff!AQ343</f>
        <v>0</v>
      </c>
      <c r="R341">
        <f>buff!AR343</f>
        <v>999</v>
      </c>
      <c r="S341">
        <f>buff!AS343</f>
        <v>0</v>
      </c>
      <c r="T341">
        <f>buff!AT343</f>
        <v>0</v>
      </c>
      <c r="U341" t="str">
        <f>buff!AZ343</f>
        <v/>
      </c>
    </row>
    <row r="342" spans="1:21" x14ac:dyDescent="0.15">
      <c r="A342">
        <f>buff!Q344</f>
        <v>20205</v>
      </c>
      <c r="B342" t="str">
        <f>buff!R344</f>
        <v>被动暴伤lv5</v>
      </c>
      <c r="C342" t="str">
        <f>buff!S344</f>
        <v>被动暴伤lv5</v>
      </c>
      <c r="D342">
        <f>VLOOKUP(buff!T344,对应表!V:W,2,FALSE)</f>
        <v>1</v>
      </c>
      <c r="E342">
        <f>buff!U344</f>
        <v>0</v>
      </c>
      <c r="F342">
        <f>buff!V344</f>
        <v>0</v>
      </c>
      <c r="G342">
        <f>buff!W344</f>
        <v>0</v>
      </c>
      <c r="H342">
        <f>buff!X344</f>
        <v>0</v>
      </c>
      <c r="I342" t="str">
        <f>buff!AI344</f>
        <v>CPR:24</v>
      </c>
      <c r="J342">
        <f>buff!AJ344</f>
        <v>0</v>
      </c>
      <c r="K342">
        <f>buff!AK344</f>
        <v>0</v>
      </c>
      <c r="L342">
        <f>buff!AL344</f>
        <v>0</v>
      </c>
      <c r="M342">
        <f>buff!AM344</f>
        <v>0</v>
      </c>
      <c r="N342">
        <f>buff!AN344</f>
        <v>0</v>
      </c>
      <c r="O342">
        <f>buff!AO344</f>
        <v>0</v>
      </c>
      <c r="P342">
        <f>buff!AP344</f>
        <v>0</v>
      </c>
      <c r="Q342">
        <f>buff!AQ344</f>
        <v>0</v>
      </c>
      <c r="R342">
        <f>buff!AR344</f>
        <v>999</v>
      </c>
      <c r="S342">
        <f>buff!AS344</f>
        <v>0</v>
      </c>
      <c r="T342">
        <f>buff!AT344</f>
        <v>0</v>
      </c>
      <c r="U342" t="str">
        <f>buff!AZ344</f>
        <v/>
      </c>
    </row>
    <row r="343" spans="1:21" x14ac:dyDescent="0.15">
      <c r="A343">
        <f>buff!Q345</f>
        <v>20206</v>
      </c>
      <c r="B343" t="str">
        <f>buff!R345</f>
        <v>被动暴伤lv6</v>
      </c>
      <c r="C343" t="str">
        <f>buff!S345</f>
        <v>被动暴伤lv6</v>
      </c>
      <c r="D343">
        <f>VLOOKUP(buff!T345,对应表!V:W,2,FALSE)</f>
        <v>1</v>
      </c>
      <c r="E343">
        <f>buff!U345</f>
        <v>0</v>
      </c>
      <c r="F343">
        <f>buff!V345</f>
        <v>0</v>
      </c>
      <c r="G343">
        <f>buff!W345</f>
        <v>0</v>
      </c>
      <c r="H343">
        <f>buff!X345</f>
        <v>0</v>
      </c>
      <c r="I343" t="str">
        <f>buff!AI345</f>
        <v>CPR:25</v>
      </c>
      <c r="J343">
        <f>buff!AJ345</f>
        <v>0</v>
      </c>
      <c r="K343">
        <f>buff!AK345</f>
        <v>0</v>
      </c>
      <c r="L343">
        <f>buff!AL345</f>
        <v>0</v>
      </c>
      <c r="M343">
        <f>buff!AM345</f>
        <v>0</v>
      </c>
      <c r="N343">
        <f>buff!AN345</f>
        <v>0</v>
      </c>
      <c r="O343">
        <f>buff!AO345</f>
        <v>0</v>
      </c>
      <c r="P343">
        <f>buff!AP345</f>
        <v>0</v>
      </c>
      <c r="Q343">
        <f>buff!AQ345</f>
        <v>0</v>
      </c>
      <c r="R343">
        <f>buff!AR345</f>
        <v>999</v>
      </c>
      <c r="S343">
        <f>buff!AS345</f>
        <v>0</v>
      </c>
      <c r="T343">
        <f>buff!AT345</f>
        <v>0</v>
      </c>
      <c r="U343" t="str">
        <f>buff!AZ345</f>
        <v/>
      </c>
    </row>
    <row r="344" spans="1:21" x14ac:dyDescent="0.15">
      <c r="A344">
        <f>buff!Q346</f>
        <v>20207</v>
      </c>
      <c r="B344" t="str">
        <f>buff!R346</f>
        <v>被动暴伤lv7</v>
      </c>
      <c r="C344" t="str">
        <f>buff!S346</f>
        <v>被动暴伤lv7</v>
      </c>
      <c r="D344">
        <f>VLOOKUP(buff!T346,对应表!V:W,2,FALSE)</f>
        <v>1</v>
      </c>
      <c r="E344">
        <f>buff!U346</f>
        <v>0</v>
      </c>
      <c r="F344">
        <f>buff!V346</f>
        <v>0</v>
      </c>
      <c r="G344">
        <f>buff!W346</f>
        <v>0</v>
      </c>
      <c r="H344">
        <f>buff!X346</f>
        <v>0</v>
      </c>
      <c r="I344" t="str">
        <f>buff!AI346</f>
        <v>CPR:26</v>
      </c>
      <c r="J344">
        <f>buff!AJ346</f>
        <v>0</v>
      </c>
      <c r="K344">
        <f>buff!AK346</f>
        <v>0</v>
      </c>
      <c r="L344">
        <f>buff!AL346</f>
        <v>0</v>
      </c>
      <c r="M344">
        <f>buff!AM346</f>
        <v>0</v>
      </c>
      <c r="N344">
        <f>buff!AN346</f>
        <v>0</v>
      </c>
      <c r="O344">
        <f>buff!AO346</f>
        <v>0</v>
      </c>
      <c r="P344">
        <f>buff!AP346</f>
        <v>0</v>
      </c>
      <c r="Q344">
        <f>buff!AQ346</f>
        <v>0</v>
      </c>
      <c r="R344">
        <f>buff!AR346</f>
        <v>999</v>
      </c>
      <c r="S344">
        <f>buff!AS346</f>
        <v>0</v>
      </c>
      <c r="T344">
        <f>buff!AT346</f>
        <v>0</v>
      </c>
      <c r="U344" t="str">
        <f>buff!AZ346</f>
        <v/>
      </c>
    </row>
    <row r="345" spans="1:21" x14ac:dyDescent="0.15">
      <c r="A345">
        <f>buff!Q347</f>
        <v>20208</v>
      </c>
      <c r="B345" t="str">
        <f>buff!R347</f>
        <v>被动暴伤lv8</v>
      </c>
      <c r="C345" t="str">
        <f>buff!S347</f>
        <v>被动暴伤lv8</v>
      </c>
      <c r="D345">
        <f>VLOOKUP(buff!T347,对应表!V:W,2,FALSE)</f>
        <v>1</v>
      </c>
      <c r="E345">
        <f>buff!U347</f>
        <v>0</v>
      </c>
      <c r="F345">
        <f>buff!V347</f>
        <v>0</v>
      </c>
      <c r="G345">
        <f>buff!W347</f>
        <v>0</v>
      </c>
      <c r="H345">
        <f>buff!X347</f>
        <v>0</v>
      </c>
      <c r="I345" t="str">
        <f>buff!AI347</f>
        <v>CPR:27</v>
      </c>
      <c r="J345">
        <f>buff!AJ347</f>
        <v>0</v>
      </c>
      <c r="K345">
        <f>buff!AK347</f>
        <v>0</v>
      </c>
      <c r="L345">
        <f>buff!AL347</f>
        <v>0</v>
      </c>
      <c r="M345">
        <f>buff!AM347</f>
        <v>0</v>
      </c>
      <c r="N345">
        <f>buff!AN347</f>
        <v>0</v>
      </c>
      <c r="O345">
        <f>buff!AO347</f>
        <v>0</v>
      </c>
      <c r="P345">
        <f>buff!AP347</f>
        <v>0</v>
      </c>
      <c r="Q345">
        <f>buff!AQ347</f>
        <v>0</v>
      </c>
      <c r="R345">
        <f>buff!AR347</f>
        <v>999</v>
      </c>
      <c r="S345">
        <f>buff!AS347</f>
        <v>0</v>
      </c>
      <c r="T345">
        <f>buff!AT347</f>
        <v>0</v>
      </c>
      <c r="U345" t="str">
        <f>buff!AZ347</f>
        <v/>
      </c>
    </row>
    <row r="346" spans="1:21" x14ac:dyDescent="0.15">
      <c r="A346">
        <f>buff!Q348</f>
        <v>20209</v>
      </c>
      <c r="B346" t="str">
        <f>buff!R348</f>
        <v>被动暴伤lv9</v>
      </c>
      <c r="C346" t="str">
        <f>buff!S348</f>
        <v>被动暴伤lv9</v>
      </c>
      <c r="D346">
        <f>VLOOKUP(buff!T348,对应表!V:W,2,FALSE)</f>
        <v>1</v>
      </c>
      <c r="E346">
        <f>buff!U348</f>
        <v>0</v>
      </c>
      <c r="F346">
        <f>buff!V348</f>
        <v>0</v>
      </c>
      <c r="G346">
        <f>buff!W348</f>
        <v>0</v>
      </c>
      <c r="H346">
        <f>buff!X348</f>
        <v>0</v>
      </c>
      <c r="I346" t="str">
        <f>buff!AI348</f>
        <v>CPR:28</v>
      </c>
      <c r="J346">
        <f>buff!AJ348</f>
        <v>0</v>
      </c>
      <c r="K346">
        <f>buff!AK348</f>
        <v>0</v>
      </c>
      <c r="L346">
        <f>buff!AL348</f>
        <v>0</v>
      </c>
      <c r="M346">
        <f>buff!AM348</f>
        <v>0</v>
      </c>
      <c r="N346">
        <f>buff!AN348</f>
        <v>0</v>
      </c>
      <c r="O346">
        <f>buff!AO348</f>
        <v>0</v>
      </c>
      <c r="P346">
        <f>buff!AP348</f>
        <v>0</v>
      </c>
      <c r="Q346">
        <f>buff!AQ348</f>
        <v>0</v>
      </c>
      <c r="R346">
        <f>buff!AR348</f>
        <v>999</v>
      </c>
      <c r="S346">
        <f>buff!AS348</f>
        <v>0</v>
      </c>
      <c r="T346">
        <f>buff!AT348</f>
        <v>0</v>
      </c>
      <c r="U346" t="str">
        <f>buff!AZ348</f>
        <v/>
      </c>
    </row>
    <row r="347" spans="1:21" x14ac:dyDescent="0.15">
      <c r="A347">
        <f>buff!Q349</f>
        <v>20210</v>
      </c>
      <c r="B347" t="str">
        <f>buff!R349</f>
        <v>被动暴伤lv10</v>
      </c>
      <c r="C347" t="str">
        <f>buff!S349</f>
        <v>被动暴伤lv10</v>
      </c>
      <c r="D347">
        <f>VLOOKUP(buff!T349,对应表!V:W,2,FALSE)</f>
        <v>1</v>
      </c>
      <c r="E347">
        <f>buff!U349</f>
        <v>0</v>
      </c>
      <c r="F347">
        <f>buff!V349</f>
        <v>0</v>
      </c>
      <c r="G347">
        <f>buff!W349</f>
        <v>0</v>
      </c>
      <c r="H347">
        <f>buff!X349</f>
        <v>0</v>
      </c>
      <c r="I347" t="str">
        <f>buff!AI349</f>
        <v>CPR:29</v>
      </c>
      <c r="J347">
        <f>buff!AJ349</f>
        <v>0</v>
      </c>
      <c r="K347">
        <f>buff!AK349</f>
        <v>0</v>
      </c>
      <c r="L347">
        <f>buff!AL349</f>
        <v>0</v>
      </c>
      <c r="M347">
        <f>buff!AM349</f>
        <v>0</v>
      </c>
      <c r="N347">
        <f>buff!AN349</f>
        <v>0</v>
      </c>
      <c r="O347">
        <f>buff!AO349</f>
        <v>0</v>
      </c>
      <c r="P347">
        <f>buff!AP349</f>
        <v>0</v>
      </c>
      <c r="Q347">
        <f>buff!AQ349</f>
        <v>0</v>
      </c>
      <c r="R347">
        <f>buff!AR349</f>
        <v>999</v>
      </c>
      <c r="S347">
        <f>buff!AS349</f>
        <v>0</v>
      </c>
      <c r="T347">
        <f>buff!AT349</f>
        <v>0</v>
      </c>
      <c r="U347" t="str">
        <f>buff!AZ349</f>
        <v/>
      </c>
    </row>
    <row r="348" spans="1:21" x14ac:dyDescent="0.15">
      <c r="A348">
        <f>buff!Q350</f>
        <v>20211</v>
      </c>
      <c r="B348" t="str">
        <f>buff!R350</f>
        <v>被动暴伤lv11</v>
      </c>
      <c r="C348" t="str">
        <f>buff!S350</f>
        <v>被动暴伤lv11</v>
      </c>
      <c r="D348">
        <f>VLOOKUP(buff!T350,对应表!V:W,2,FALSE)</f>
        <v>1</v>
      </c>
      <c r="E348">
        <f>buff!U350</f>
        <v>0</v>
      </c>
      <c r="F348">
        <f>buff!V350</f>
        <v>0</v>
      </c>
      <c r="G348">
        <f>buff!W350</f>
        <v>0</v>
      </c>
      <c r="H348">
        <f>buff!X350</f>
        <v>0</v>
      </c>
      <c r="I348" t="str">
        <f>buff!AI350</f>
        <v>CPR:30</v>
      </c>
      <c r="J348">
        <f>buff!AJ350</f>
        <v>0</v>
      </c>
      <c r="K348">
        <f>buff!AK350</f>
        <v>0</v>
      </c>
      <c r="L348">
        <f>buff!AL350</f>
        <v>0</v>
      </c>
      <c r="M348">
        <f>buff!AM350</f>
        <v>0</v>
      </c>
      <c r="N348">
        <f>buff!AN350</f>
        <v>0</v>
      </c>
      <c r="O348">
        <f>buff!AO350</f>
        <v>0</v>
      </c>
      <c r="P348">
        <f>buff!AP350</f>
        <v>0</v>
      </c>
      <c r="Q348">
        <f>buff!AQ350</f>
        <v>0</v>
      </c>
      <c r="R348">
        <f>buff!AR350</f>
        <v>999</v>
      </c>
      <c r="S348">
        <f>buff!AS350</f>
        <v>0</v>
      </c>
      <c r="T348">
        <f>buff!AT350</f>
        <v>0</v>
      </c>
      <c r="U348" t="str">
        <f>buff!AZ350</f>
        <v/>
      </c>
    </row>
    <row r="349" spans="1:21" x14ac:dyDescent="0.15">
      <c r="A349">
        <f>buff!Q351</f>
        <v>20212</v>
      </c>
      <c r="B349" t="str">
        <f>buff!R351</f>
        <v>被动暴伤lv12</v>
      </c>
      <c r="C349" t="str">
        <f>buff!S351</f>
        <v>被动暴伤lv12</v>
      </c>
      <c r="D349">
        <f>VLOOKUP(buff!T351,对应表!V:W,2,FALSE)</f>
        <v>1</v>
      </c>
      <c r="E349">
        <f>buff!U351</f>
        <v>0</v>
      </c>
      <c r="F349">
        <f>buff!V351</f>
        <v>0</v>
      </c>
      <c r="G349">
        <f>buff!W351</f>
        <v>0</v>
      </c>
      <c r="H349">
        <f>buff!X351</f>
        <v>0</v>
      </c>
      <c r="I349" t="str">
        <f>buff!AI351</f>
        <v>CPR:31</v>
      </c>
      <c r="J349">
        <f>buff!AJ351</f>
        <v>0</v>
      </c>
      <c r="K349">
        <f>buff!AK351</f>
        <v>0</v>
      </c>
      <c r="L349">
        <f>buff!AL351</f>
        <v>0</v>
      </c>
      <c r="M349">
        <f>buff!AM351</f>
        <v>0</v>
      </c>
      <c r="N349">
        <f>buff!AN351</f>
        <v>0</v>
      </c>
      <c r="O349">
        <f>buff!AO351</f>
        <v>0</v>
      </c>
      <c r="P349">
        <f>buff!AP351</f>
        <v>0</v>
      </c>
      <c r="Q349">
        <f>buff!AQ351</f>
        <v>0</v>
      </c>
      <c r="R349">
        <f>buff!AR351</f>
        <v>999</v>
      </c>
      <c r="S349">
        <f>buff!AS351</f>
        <v>0</v>
      </c>
      <c r="T349">
        <f>buff!AT351</f>
        <v>0</v>
      </c>
      <c r="U349" t="str">
        <f>buff!AZ351</f>
        <v/>
      </c>
    </row>
    <row r="350" spans="1:21" x14ac:dyDescent="0.15">
      <c r="A350">
        <f>buff!Q352</f>
        <v>20213</v>
      </c>
      <c r="B350" t="str">
        <f>buff!R352</f>
        <v>被动暴伤lv13</v>
      </c>
      <c r="C350" t="str">
        <f>buff!S352</f>
        <v>被动暴伤lv13</v>
      </c>
      <c r="D350">
        <f>VLOOKUP(buff!T352,对应表!V:W,2,FALSE)</f>
        <v>1</v>
      </c>
      <c r="E350">
        <f>buff!U352</f>
        <v>0</v>
      </c>
      <c r="F350">
        <f>buff!V352</f>
        <v>0</v>
      </c>
      <c r="G350">
        <f>buff!W352</f>
        <v>0</v>
      </c>
      <c r="H350">
        <f>buff!X352</f>
        <v>0</v>
      </c>
      <c r="I350" t="str">
        <f>buff!AI352</f>
        <v>CPR:32</v>
      </c>
      <c r="J350">
        <f>buff!AJ352</f>
        <v>0</v>
      </c>
      <c r="K350">
        <f>buff!AK352</f>
        <v>0</v>
      </c>
      <c r="L350">
        <f>buff!AL352</f>
        <v>0</v>
      </c>
      <c r="M350">
        <f>buff!AM352</f>
        <v>0</v>
      </c>
      <c r="N350">
        <f>buff!AN352</f>
        <v>0</v>
      </c>
      <c r="O350">
        <f>buff!AO352</f>
        <v>0</v>
      </c>
      <c r="P350">
        <f>buff!AP352</f>
        <v>0</v>
      </c>
      <c r="Q350">
        <f>buff!AQ352</f>
        <v>0</v>
      </c>
      <c r="R350">
        <f>buff!AR352</f>
        <v>999</v>
      </c>
      <c r="S350">
        <f>buff!AS352</f>
        <v>0</v>
      </c>
      <c r="T350">
        <f>buff!AT352</f>
        <v>0</v>
      </c>
      <c r="U350" t="str">
        <f>buff!AZ352</f>
        <v/>
      </c>
    </row>
    <row r="351" spans="1:21" x14ac:dyDescent="0.15">
      <c r="A351">
        <f>buff!Q353</f>
        <v>20214</v>
      </c>
      <c r="B351" t="str">
        <f>buff!R353</f>
        <v>被动暴伤lv14</v>
      </c>
      <c r="C351" t="str">
        <f>buff!S353</f>
        <v>被动暴伤lv14</v>
      </c>
      <c r="D351">
        <f>VLOOKUP(buff!T353,对应表!V:W,2,FALSE)</f>
        <v>1</v>
      </c>
      <c r="E351">
        <f>buff!U353</f>
        <v>0</v>
      </c>
      <c r="F351">
        <f>buff!V353</f>
        <v>0</v>
      </c>
      <c r="G351">
        <f>buff!W353</f>
        <v>0</v>
      </c>
      <c r="H351">
        <f>buff!X353</f>
        <v>0</v>
      </c>
      <c r="I351" t="str">
        <f>buff!AI353</f>
        <v>CPR:33</v>
      </c>
      <c r="J351">
        <f>buff!AJ353</f>
        <v>0</v>
      </c>
      <c r="K351">
        <f>buff!AK353</f>
        <v>0</v>
      </c>
      <c r="L351">
        <f>buff!AL353</f>
        <v>0</v>
      </c>
      <c r="M351">
        <f>buff!AM353</f>
        <v>0</v>
      </c>
      <c r="N351">
        <f>buff!AN353</f>
        <v>0</v>
      </c>
      <c r="O351">
        <f>buff!AO353</f>
        <v>0</v>
      </c>
      <c r="P351">
        <f>buff!AP353</f>
        <v>0</v>
      </c>
      <c r="Q351">
        <f>buff!AQ353</f>
        <v>0</v>
      </c>
      <c r="R351">
        <f>buff!AR353</f>
        <v>999</v>
      </c>
      <c r="S351">
        <f>buff!AS353</f>
        <v>0</v>
      </c>
      <c r="T351">
        <f>buff!AT353</f>
        <v>0</v>
      </c>
      <c r="U351" t="str">
        <f>buff!AZ353</f>
        <v/>
      </c>
    </row>
    <row r="352" spans="1:21" x14ac:dyDescent="0.15">
      <c r="A352">
        <f>buff!Q354</f>
        <v>20215</v>
      </c>
      <c r="B352" t="str">
        <f>buff!R354</f>
        <v>被动暴伤lv15</v>
      </c>
      <c r="C352" t="str">
        <f>buff!S354</f>
        <v>被动暴伤lv15</v>
      </c>
      <c r="D352">
        <f>VLOOKUP(buff!T354,对应表!V:W,2,FALSE)</f>
        <v>1</v>
      </c>
      <c r="E352">
        <f>buff!U354</f>
        <v>0</v>
      </c>
      <c r="F352">
        <f>buff!V354</f>
        <v>0</v>
      </c>
      <c r="G352">
        <f>buff!W354</f>
        <v>0</v>
      </c>
      <c r="H352">
        <f>buff!X354</f>
        <v>0</v>
      </c>
      <c r="I352" t="str">
        <f>buff!AI354</f>
        <v>CPR:34</v>
      </c>
      <c r="J352">
        <f>buff!AJ354</f>
        <v>0</v>
      </c>
      <c r="K352">
        <f>buff!AK354</f>
        <v>0</v>
      </c>
      <c r="L352">
        <f>buff!AL354</f>
        <v>0</v>
      </c>
      <c r="M352">
        <f>buff!AM354</f>
        <v>0</v>
      </c>
      <c r="N352">
        <f>buff!AN354</f>
        <v>0</v>
      </c>
      <c r="O352">
        <f>buff!AO354</f>
        <v>0</v>
      </c>
      <c r="P352">
        <f>buff!AP354</f>
        <v>0</v>
      </c>
      <c r="Q352">
        <f>buff!AQ354</f>
        <v>0</v>
      </c>
      <c r="R352">
        <f>buff!AR354</f>
        <v>999</v>
      </c>
      <c r="S352">
        <f>buff!AS354</f>
        <v>0</v>
      </c>
      <c r="T352">
        <f>buff!AT354</f>
        <v>0</v>
      </c>
      <c r="U352" t="str">
        <f>buff!AZ354</f>
        <v/>
      </c>
    </row>
    <row r="353" spans="1:21" x14ac:dyDescent="0.15">
      <c r="A353">
        <f>buff!Q355</f>
        <v>20216</v>
      </c>
      <c r="B353" t="str">
        <f>buff!R355</f>
        <v>被动暴伤lv16</v>
      </c>
      <c r="C353" t="str">
        <f>buff!S355</f>
        <v>被动暴伤lv16</v>
      </c>
      <c r="D353">
        <f>VLOOKUP(buff!T355,对应表!V:W,2,FALSE)</f>
        <v>1</v>
      </c>
      <c r="E353">
        <f>buff!U355</f>
        <v>0</v>
      </c>
      <c r="F353">
        <f>buff!V355</f>
        <v>0</v>
      </c>
      <c r="G353">
        <f>buff!W355</f>
        <v>0</v>
      </c>
      <c r="H353">
        <f>buff!X355</f>
        <v>0</v>
      </c>
      <c r="I353" t="str">
        <f>buff!AI355</f>
        <v>CPR:35</v>
      </c>
      <c r="J353">
        <f>buff!AJ355</f>
        <v>0</v>
      </c>
      <c r="K353">
        <f>buff!AK355</f>
        <v>0</v>
      </c>
      <c r="L353">
        <f>buff!AL355</f>
        <v>0</v>
      </c>
      <c r="M353">
        <f>buff!AM355</f>
        <v>0</v>
      </c>
      <c r="N353">
        <f>buff!AN355</f>
        <v>0</v>
      </c>
      <c r="O353">
        <f>buff!AO355</f>
        <v>0</v>
      </c>
      <c r="P353">
        <f>buff!AP355</f>
        <v>0</v>
      </c>
      <c r="Q353">
        <f>buff!AQ355</f>
        <v>0</v>
      </c>
      <c r="R353">
        <f>buff!AR355</f>
        <v>999</v>
      </c>
      <c r="S353">
        <f>buff!AS355</f>
        <v>0</v>
      </c>
      <c r="T353">
        <f>buff!AT355</f>
        <v>0</v>
      </c>
      <c r="U353" t="str">
        <f>buff!AZ355</f>
        <v/>
      </c>
    </row>
    <row r="354" spans="1:21" x14ac:dyDescent="0.15">
      <c r="A354">
        <f>buff!Q356</f>
        <v>20217</v>
      </c>
      <c r="B354" t="str">
        <f>buff!R356</f>
        <v>被动暴伤lv17</v>
      </c>
      <c r="C354" t="str">
        <f>buff!S356</f>
        <v>被动暴伤lv17</v>
      </c>
      <c r="D354">
        <f>VLOOKUP(buff!T356,对应表!V:W,2,FALSE)</f>
        <v>1</v>
      </c>
      <c r="E354">
        <f>buff!U356</f>
        <v>0</v>
      </c>
      <c r="F354">
        <f>buff!V356</f>
        <v>0</v>
      </c>
      <c r="G354">
        <f>buff!W356</f>
        <v>0</v>
      </c>
      <c r="H354">
        <f>buff!X356</f>
        <v>0</v>
      </c>
      <c r="I354" t="str">
        <f>buff!AI356</f>
        <v>CPR:36</v>
      </c>
      <c r="J354">
        <f>buff!AJ356</f>
        <v>0</v>
      </c>
      <c r="K354">
        <f>buff!AK356</f>
        <v>0</v>
      </c>
      <c r="L354">
        <f>buff!AL356</f>
        <v>0</v>
      </c>
      <c r="M354">
        <f>buff!AM356</f>
        <v>0</v>
      </c>
      <c r="N354">
        <f>buff!AN356</f>
        <v>0</v>
      </c>
      <c r="O354">
        <f>buff!AO356</f>
        <v>0</v>
      </c>
      <c r="P354">
        <f>buff!AP356</f>
        <v>0</v>
      </c>
      <c r="Q354">
        <f>buff!AQ356</f>
        <v>0</v>
      </c>
      <c r="R354">
        <f>buff!AR356</f>
        <v>999</v>
      </c>
      <c r="S354">
        <f>buff!AS356</f>
        <v>0</v>
      </c>
      <c r="T354">
        <f>buff!AT356</f>
        <v>0</v>
      </c>
      <c r="U354" t="str">
        <f>buff!AZ356</f>
        <v/>
      </c>
    </row>
    <row r="355" spans="1:21" x14ac:dyDescent="0.15">
      <c r="A355">
        <f>buff!Q357</f>
        <v>20218</v>
      </c>
      <c r="B355" t="str">
        <f>buff!R357</f>
        <v>被动暴伤lv18</v>
      </c>
      <c r="C355" t="str">
        <f>buff!S357</f>
        <v>被动暴伤lv18</v>
      </c>
      <c r="D355">
        <f>VLOOKUP(buff!T357,对应表!V:W,2,FALSE)</f>
        <v>1</v>
      </c>
      <c r="E355">
        <f>buff!U357</f>
        <v>0</v>
      </c>
      <c r="F355">
        <f>buff!V357</f>
        <v>0</v>
      </c>
      <c r="G355">
        <f>buff!W357</f>
        <v>0</v>
      </c>
      <c r="H355">
        <f>buff!X357</f>
        <v>0</v>
      </c>
      <c r="I355" t="str">
        <f>buff!AI357</f>
        <v>CPR:37</v>
      </c>
      <c r="J355">
        <f>buff!AJ357</f>
        <v>0</v>
      </c>
      <c r="K355">
        <f>buff!AK357</f>
        <v>0</v>
      </c>
      <c r="L355">
        <f>buff!AL357</f>
        <v>0</v>
      </c>
      <c r="M355">
        <f>buff!AM357</f>
        <v>0</v>
      </c>
      <c r="N355">
        <f>buff!AN357</f>
        <v>0</v>
      </c>
      <c r="O355">
        <f>buff!AO357</f>
        <v>0</v>
      </c>
      <c r="P355">
        <f>buff!AP357</f>
        <v>0</v>
      </c>
      <c r="Q355">
        <f>buff!AQ357</f>
        <v>0</v>
      </c>
      <c r="R355">
        <f>buff!AR357</f>
        <v>999</v>
      </c>
      <c r="S355">
        <f>buff!AS357</f>
        <v>0</v>
      </c>
      <c r="T355">
        <f>buff!AT357</f>
        <v>0</v>
      </c>
      <c r="U355" t="str">
        <f>buff!AZ357</f>
        <v/>
      </c>
    </row>
    <row r="356" spans="1:21" x14ac:dyDescent="0.15">
      <c r="A356">
        <f>buff!Q358</f>
        <v>20219</v>
      </c>
      <c r="B356" t="str">
        <f>buff!R358</f>
        <v>被动暴伤lv19</v>
      </c>
      <c r="C356" t="str">
        <f>buff!S358</f>
        <v>被动暴伤lv19</v>
      </c>
      <c r="D356">
        <f>VLOOKUP(buff!T358,对应表!V:W,2,FALSE)</f>
        <v>1</v>
      </c>
      <c r="E356">
        <f>buff!U358</f>
        <v>0</v>
      </c>
      <c r="F356">
        <f>buff!V358</f>
        <v>0</v>
      </c>
      <c r="G356">
        <f>buff!W358</f>
        <v>0</v>
      </c>
      <c r="H356">
        <f>buff!X358</f>
        <v>0</v>
      </c>
      <c r="I356" t="str">
        <f>buff!AI358</f>
        <v>CPR:38</v>
      </c>
      <c r="J356">
        <f>buff!AJ358</f>
        <v>0</v>
      </c>
      <c r="K356">
        <f>buff!AK358</f>
        <v>0</v>
      </c>
      <c r="L356">
        <f>buff!AL358</f>
        <v>0</v>
      </c>
      <c r="M356">
        <f>buff!AM358</f>
        <v>0</v>
      </c>
      <c r="N356">
        <f>buff!AN358</f>
        <v>0</v>
      </c>
      <c r="O356">
        <f>buff!AO358</f>
        <v>0</v>
      </c>
      <c r="P356">
        <f>buff!AP358</f>
        <v>0</v>
      </c>
      <c r="Q356">
        <f>buff!AQ358</f>
        <v>0</v>
      </c>
      <c r="R356">
        <f>buff!AR358</f>
        <v>999</v>
      </c>
      <c r="S356">
        <f>buff!AS358</f>
        <v>0</v>
      </c>
      <c r="T356">
        <f>buff!AT358</f>
        <v>0</v>
      </c>
      <c r="U356" t="str">
        <f>buff!AZ358</f>
        <v/>
      </c>
    </row>
    <row r="357" spans="1:21" x14ac:dyDescent="0.15">
      <c r="A357">
        <f>buff!Q359</f>
        <v>20220</v>
      </c>
      <c r="B357" t="str">
        <f>buff!R359</f>
        <v>被动暴伤lv20</v>
      </c>
      <c r="C357" t="str">
        <f>buff!S359</f>
        <v>被动暴伤lv20</v>
      </c>
      <c r="D357">
        <f>VLOOKUP(buff!T359,对应表!V:W,2,FALSE)</f>
        <v>1</v>
      </c>
      <c r="E357">
        <f>buff!U359</f>
        <v>0</v>
      </c>
      <c r="F357">
        <f>buff!V359</f>
        <v>0</v>
      </c>
      <c r="G357">
        <f>buff!W359</f>
        <v>0</v>
      </c>
      <c r="H357">
        <f>buff!X359</f>
        <v>0</v>
      </c>
      <c r="I357" t="str">
        <f>buff!AI359</f>
        <v>CPR:39</v>
      </c>
      <c r="J357">
        <f>buff!AJ359</f>
        <v>0</v>
      </c>
      <c r="K357">
        <f>buff!AK359</f>
        <v>0</v>
      </c>
      <c r="L357">
        <f>buff!AL359</f>
        <v>0</v>
      </c>
      <c r="M357">
        <f>buff!AM359</f>
        <v>0</v>
      </c>
      <c r="N357">
        <f>buff!AN359</f>
        <v>0</v>
      </c>
      <c r="O357">
        <f>buff!AO359</f>
        <v>0</v>
      </c>
      <c r="P357">
        <f>buff!AP359</f>
        <v>0</v>
      </c>
      <c r="Q357">
        <f>buff!AQ359</f>
        <v>0</v>
      </c>
      <c r="R357">
        <f>buff!AR359</f>
        <v>999</v>
      </c>
      <c r="S357">
        <f>buff!AS359</f>
        <v>0</v>
      </c>
      <c r="T357">
        <f>buff!AT359</f>
        <v>0</v>
      </c>
      <c r="U357" t="str">
        <f>buff!AZ359</f>
        <v/>
      </c>
    </row>
    <row r="358" spans="1:21" x14ac:dyDescent="0.15">
      <c r="A358">
        <f>buff!Q360</f>
        <v>20221</v>
      </c>
      <c r="B358" t="str">
        <f>buff!R360</f>
        <v>被动致命lv1</v>
      </c>
      <c r="C358" t="str">
        <f>buff!S360</f>
        <v>被动致命lv1</v>
      </c>
      <c r="D358">
        <f>VLOOKUP(buff!T360,对应表!V:W,2,FALSE)</f>
        <v>1</v>
      </c>
      <c r="E358">
        <f>buff!U360</f>
        <v>0</v>
      </c>
      <c r="F358">
        <f>buff!V360</f>
        <v>0</v>
      </c>
      <c r="G358">
        <f>buff!W360</f>
        <v>0</v>
      </c>
      <c r="H358">
        <f>buff!X360</f>
        <v>0</v>
      </c>
      <c r="I358" t="str">
        <f>buff!AI360</f>
        <v>CRI:5|CPR:10</v>
      </c>
      <c r="J358">
        <f>buff!AJ360</f>
        <v>0</v>
      </c>
      <c r="K358">
        <f>buff!AK360</f>
        <v>0</v>
      </c>
      <c r="L358">
        <f>buff!AL360</f>
        <v>0</v>
      </c>
      <c r="M358">
        <f>buff!AM360</f>
        <v>0</v>
      </c>
      <c r="N358">
        <f>buff!AN360</f>
        <v>0</v>
      </c>
      <c r="O358">
        <f>buff!AO360</f>
        <v>0</v>
      </c>
      <c r="P358">
        <f>buff!AP360</f>
        <v>0</v>
      </c>
      <c r="Q358">
        <f>buff!AQ360</f>
        <v>0</v>
      </c>
      <c r="R358">
        <f>buff!AR360</f>
        <v>999</v>
      </c>
      <c r="S358">
        <f>buff!AS360</f>
        <v>0</v>
      </c>
      <c r="T358">
        <f>buff!AT360</f>
        <v>0</v>
      </c>
      <c r="U358" t="str">
        <f>buff!AZ360</f>
        <v/>
      </c>
    </row>
    <row r="359" spans="1:21" x14ac:dyDescent="0.15">
      <c r="A359">
        <f>buff!Q361</f>
        <v>20222</v>
      </c>
      <c r="B359" t="str">
        <f>buff!R361</f>
        <v>被动致命lv2</v>
      </c>
      <c r="C359" t="str">
        <f>buff!S361</f>
        <v>被动致命lv2</v>
      </c>
      <c r="D359">
        <f>VLOOKUP(buff!T361,对应表!V:W,2,FALSE)</f>
        <v>1</v>
      </c>
      <c r="E359">
        <f>buff!U361</f>
        <v>0</v>
      </c>
      <c r="F359">
        <f>buff!V361</f>
        <v>0</v>
      </c>
      <c r="G359">
        <f>buff!W361</f>
        <v>0</v>
      </c>
      <c r="H359">
        <f>buff!X361</f>
        <v>0</v>
      </c>
      <c r="I359" t="str">
        <f>buff!AI361</f>
        <v>CRI:6|CPR:11</v>
      </c>
      <c r="J359">
        <f>buff!AJ361</f>
        <v>0</v>
      </c>
      <c r="K359">
        <f>buff!AK361</f>
        <v>0</v>
      </c>
      <c r="L359">
        <f>buff!AL361</f>
        <v>0</v>
      </c>
      <c r="M359">
        <f>buff!AM361</f>
        <v>0</v>
      </c>
      <c r="N359">
        <f>buff!AN361</f>
        <v>0</v>
      </c>
      <c r="O359">
        <f>buff!AO361</f>
        <v>0</v>
      </c>
      <c r="P359">
        <f>buff!AP361</f>
        <v>0</v>
      </c>
      <c r="Q359">
        <f>buff!AQ361</f>
        <v>0</v>
      </c>
      <c r="R359">
        <f>buff!AR361</f>
        <v>999</v>
      </c>
      <c r="S359">
        <f>buff!AS361</f>
        <v>0</v>
      </c>
      <c r="T359">
        <f>buff!AT361</f>
        <v>0</v>
      </c>
      <c r="U359" t="str">
        <f>buff!AZ361</f>
        <v/>
      </c>
    </row>
    <row r="360" spans="1:21" x14ac:dyDescent="0.15">
      <c r="A360">
        <f>buff!Q362</f>
        <v>20223</v>
      </c>
      <c r="B360" t="str">
        <f>buff!R362</f>
        <v>被动致命lv3</v>
      </c>
      <c r="C360" t="str">
        <f>buff!S362</f>
        <v>被动致命lv3</v>
      </c>
      <c r="D360">
        <f>VLOOKUP(buff!T362,对应表!V:W,2,FALSE)</f>
        <v>1</v>
      </c>
      <c r="E360">
        <f>buff!U362</f>
        <v>0</v>
      </c>
      <c r="F360">
        <f>buff!V362</f>
        <v>0</v>
      </c>
      <c r="G360">
        <f>buff!W362</f>
        <v>0</v>
      </c>
      <c r="H360">
        <f>buff!X362</f>
        <v>0</v>
      </c>
      <c r="I360" t="str">
        <f>buff!AI362</f>
        <v>CRI:7|CPR:12</v>
      </c>
      <c r="J360">
        <f>buff!AJ362</f>
        <v>0</v>
      </c>
      <c r="K360">
        <f>buff!AK362</f>
        <v>0</v>
      </c>
      <c r="L360">
        <f>buff!AL362</f>
        <v>0</v>
      </c>
      <c r="M360">
        <f>buff!AM362</f>
        <v>0</v>
      </c>
      <c r="N360">
        <f>buff!AN362</f>
        <v>0</v>
      </c>
      <c r="O360">
        <f>buff!AO362</f>
        <v>0</v>
      </c>
      <c r="P360">
        <f>buff!AP362</f>
        <v>0</v>
      </c>
      <c r="Q360">
        <f>buff!AQ362</f>
        <v>0</v>
      </c>
      <c r="R360">
        <f>buff!AR362</f>
        <v>999</v>
      </c>
      <c r="S360">
        <f>buff!AS362</f>
        <v>0</v>
      </c>
      <c r="T360">
        <f>buff!AT362</f>
        <v>0</v>
      </c>
      <c r="U360" t="str">
        <f>buff!AZ362</f>
        <v/>
      </c>
    </row>
    <row r="361" spans="1:21" x14ac:dyDescent="0.15">
      <c r="A361">
        <f>buff!Q363</f>
        <v>20224</v>
      </c>
      <c r="B361" t="str">
        <f>buff!R363</f>
        <v>被动致命lv4</v>
      </c>
      <c r="C361" t="str">
        <f>buff!S363</f>
        <v>被动致命lv4</v>
      </c>
      <c r="D361">
        <f>VLOOKUP(buff!T363,对应表!V:W,2,FALSE)</f>
        <v>1</v>
      </c>
      <c r="E361">
        <f>buff!U363</f>
        <v>0</v>
      </c>
      <c r="F361">
        <f>buff!V363</f>
        <v>0</v>
      </c>
      <c r="G361">
        <f>buff!W363</f>
        <v>0</v>
      </c>
      <c r="H361">
        <f>buff!X363</f>
        <v>0</v>
      </c>
      <c r="I361" t="str">
        <f>buff!AI363</f>
        <v>CRI:8|CPR:13</v>
      </c>
      <c r="J361">
        <f>buff!AJ363</f>
        <v>0</v>
      </c>
      <c r="K361">
        <f>buff!AK363</f>
        <v>0</v>
      </c>
      <c r="L361">
        <f>buff!AL363</f>
        <v>0</v>
      </c>
      <c r="M361">
        <f>buff!AM363</f>
        <v>0</v>
      </c>
      <c r="N361">
        <f>buff!AN363</f>
        <v>0</v>
      </c>
      <c r="O361">
        <f>buff!AO363</f>
        <v>0</v>
      </c>
      <c r="P361">
        <f>buff!AP363</f>
        <v>0</v>
      </c>
      <c r="Q361">
        <f>buff!AQ363</f>
        <v>0</v>
      </c>
      <c r="R361">
        <f>buff!AR363</f>
        <v>999</v>
      </c>
      <c r="S361">
        <f>buff!AS363</f>
        <v>0</v>
      </c>
      <c r="T361">
        <f>buff!AT363</f>
        <v>0</v>
      </c>
      <c r="U361" t="str">
        <f>buff!AZ363</f>
        <v/>
      </c>
    </row>
    <row r="362" spans="1:21" x14ac:dyDescent="0.15">
      <c r="A362">
        <f>buff!Q364</f>
        <v>20225</v>
      </c>
      <c r="B362" t="str">
        <f>buff!R364</f>
        <v>被动致命lv5</v>
      </c>
      <c r="C362" t="str">
        <f>buff!S364</f>
        <v>被动致命lv5</v>
      </c>
      <c r="D362">
        <f>VLOOKUP(buff!T364,对应表!V:W,2,FALSE)</f>
        <v>1</v>
      </c>
      <c r="E362">
        <f>buff!U364</f>
        <v>0</v>
      </c>
      <c r="F362">
        <f>buff!V364</f>
        <v>0</v>
      </c>
      <c r="G362">
        <f>buff!W364</f>
        <v>0</v>
      </c>
      <c r="H362">
        <f>buff!X364</f>
        <v>0</v>
      </c>
      <c r="I362" t="str">
        <f>buff!AI364</f>
        <v>CRI:9|CPR:14</v>
      </c>
      <c r="J362">
        <f>buff!AJ364</f>
        <v>0</v>
      </c>
      <c r="K362">
        <f>buff!AK364</f>
        <v>0</v>
      </c>
      <c r="L362">
        <f>buff!AL364</f>
        <v>0</v>
      </c>
      <c r="M362">
        <f>buff!AM364</f>
        <v>0</v>
      </c>
      <c r="N362">
        <f>buff!AN364</f>
        <v>0</v>
      </c>
      <c r="O362">
        <f>buff!AO364</f>
        <v>0</v>
      </c>
      <c r="P362">
        <f>buff!AP364</f>
        <v>0</v>
      </c>
      <c r="Q362">
        <f>buff!AQ364</f>
        <v>0</v>
      </c>
      <c r="R362">
        <f>buff!AR364</f>
        <v>999</v>
      </c>
      <c r="S362">
        <f>buff!AS364</f>
        <v>0</v>
      </c>
      <c r="T362">
        <f>buff!AT364</f>
        <v>0</v>
      </c>
      <c r="U362" t="str">
        <f>buff!AZ364</f>
        <v/>
      </c>
    </row>
    <row r="363" spans="1:21" x14ac:dyDescent="0.15">
      <c r="A363">
        <f>buff!Q365</f>
        <v>20226</v>
      </c>
      <c r="B363" t="str">
        <f>buff!R365</f>
        <v>被动致命lv6</v>
      </c>
      <c r="C363" t="str">
        <f>buff!S365</f>
        <v>被动致命lv6</v>
      </c>
      <c r="D363">
        <f>VLOOKUP(buff!T365,对应表!V:W,2,FALSE)</f>
        <v>1</v>
      </c>
      <c r="E363">
        <f>buff!U365</f>
        <v>0</v>
      </c>
      <c r="F363">
        <f>buff!V365</f>
        <v>0</v>
      </c>
      <c r="G363">
        <f>buff!W365</f>
        <v>0</v>
      </c>
      <c r="H363">
        <f>buff!X365</f>
        <v>0</v>
      </c>
      <c r="I363" t="str">
        <f>buff!AI365</f>
        <v>CRI:10|CPR:15</v>
      </c>
      <c r="J363">
        <f>buff!AJ365</f>
        <v>0</v>
      </c>
      <c r="K363">
        <f>buff!AK365</f>
        <v>0</v>
      </c>
      <c r="L363">
        <f>buff!AL365</f>
        <v>0</v>
      </c>
      <c r="M363">
        <f>buff!AM365</f>
        <v>0</v>
      </c>
      <c r="N363">
        <f>buff!AN365</f>
        <v>0</v>
      </c>
      <c r="O363">
        <f>buff!AO365</f>
        <v>0</v>
      </c>
      <c r="P363">
        <f>buff!AP365</f>
        <v>0</v>
      </c>
      <c r="Q363">
        <f>buff!AQ365</f>
        <v>0</v>
      </c>
      <c r="R363">
        <f>buff!AR365</f>
        <v>999</v>
      </c>
      <c r="S363">
        <f>buff!AS365</f>
        <v>0</v>
      </c>
      <c r="T363">
        <f>buff!AT365</f>
        <v>0</v>
      </c>
      <c r="U363" t="str">
        <f>buff!AZ365</f>
        <v/>
      </c>
    </row>
    <row r="364" spans="1:21" x14ac:dyDescent="0.15">
      <c r="A364">
        <f>buff!Q366</f>
        <v>20227</v>
      </c>
      <c r="B364" t="str">
        <f>buff!R366</f>
        <v>被动致命lv7</v>
      </c>
      <c r="C364" t="str">
        <f>buff!S366</f>
        <v>被动致命lv7</v>
      </c>
      <c r="D364">
        <f>VLOOKUP(buff!T366,对应表!V:W,2,FALSE)</f>
        <v>1</v>
      </c>
      <c r="E364">
        <f>buff!U366</f>
        <v>0</v>
      </c>
      <c r="F364">
        <f>buff!V366</f>
        <v>0</v>
      </c>
      <c r="G364">
        <f>buff!W366</f>
        <v>0</v>
      </c>
      <c r="H364">
        <f>buff!X366</f>
        <v>0</v>
      </c>
      <c r="I364" t="str">
        <f>buff!AI366</f>
        <v>CRI:11|CPR:16</v>
      </c>
      <c r="J364">
        <f>buff!AJ366</f>
        <v>0</v>
      </c>
      <c r="K364">
        <f>buff!AK366</f>
        <v>0</v>
      </c>
      <c r="L364">
        <f>buff!AL366</f>
        <v>0</v>
      </c>
      <c r="M364">
        <f>buff!AM366</f>
        <v>0</v>
      </c>
      <c r="N364">
        <f>buff!AN366</f>
        <v>0</v>
      </c>
      <c r="O364">
        <f>buff!AO366</f>
        <v>0</v>
      </c>
      <c r="P364">
        <f>buff!AP366</f>
        <v>0</v>
      </c>
      <c r="Q364">
        <f>buff!AQ366</f>
        <v>0</v>
      </c>
      <c r="R364">
        <f>buff!AR366</f>
        <v>999</v>
      </c>
      <c r="S364">
        <f>buff!AS366</f>
        <v>0</v>
      </c>
      <c r="T364">
        <f>buff!AT366</f>
        <v>0</v>
      </c>
      <c r="U364" t="str">
        <f>buff!AZ366</f>
        <v/>
      </c>
    </row>
    <row r="365" spans="1:21" x14ac:dyDescent="0.15">
      <c r="A365">
        <f>buff!Q367</f>
        <v>20228</v>
      </c>
      <c r="B365" t="str">
        <f>buff!R367</f>
        <v>被动致命lv8</v>
      </c>
      <c r="C365" t="str">
        <f>buff!S367</f>
        <v>被动致命lv8</v>
      </c>
      <c r="D365">
        <f>VLOOKUP(buff!T367,对应表!V:W,2,FALSE)</f>
        <v>1</v>
      </c>
      <c r="E365">
        <f>buff!U367</f>
        <v>0</v>
      </c>
      <c r="F365">
        <f>buff!V367</f>
        <v>0</v>
      </c>
      <c r="G365">
        <f>buff!W367</f>
        <v>0</v>
      </c>
      <c r="H365">
        <f>buff!X367</f>
        <v>0</v>
      </c>
      <c r="I365" t="str">
        <f>buff!AI367</f>
        <v>CRI:12|CPR:17</v>
      </c>
      <c r="J365">
        <f>buff!AJ367</f>
        <v>0</v>
      </c>
      <c r="K365">
        <f>buff!AK367</f>
        <v>0</v>
      </c>
      <c r="L365">
        <f>buff!AL367</f>
        <v>0</v>
      </c>
      <c r="M365">
        <f>buff!AM367</f>
        <v>0</v>
      </c>
      <c r="N365">
        <f>buff!AN367</f>
        <v>0</v>
      </c>
      <c r="O365">
        <f>buff!AO367</f>
        <v>0</v>
      </c>
      <c r="P365">
        <f>buff!AP367</f>
        <v>0</v>
      </c>
      <c r="Q365">
        <f>buff!AQ367</f>
        <v>0</v>
      </c>
      <c r="R365">
        <f>buff!AR367</f>
        <v>999</v>
      </c>
      <c r="S365">
        <f>buff!AS367</f>
        <v>0</v>
      </c>
      <c r="T365">
        <f>buff!AT367</f>
        <v>0</v>
      </c>
      <c r="U365" t="str">
        <f>buff!AZ367</f>
        <v/>
      </c>
    </row>
    <row r="366" spans="1:21" x14ac:dyDescent="0.15">
      <c r="A366">
        <f>buff!Q368</f>
        <v>20229</v>
      </c>
      <c r="B366" t="str">
        <f>buff!R368</f>
        <v>被动致命lv9</v>
      </c>
      <c r="C366" t="str">
        <f>buff!S368</f>
        <v>被动致命lv9</v>
      </c>
      <c r="D366">
        <f>VLOOKUP(buff!T368,对应表!V:W,2,FALSE)</f>
        <v>1</v>
      </c>
      <c r="E366">
        <f>buff!U368</f>
        <v>0</v>
      </c>
      <c r="F366">
        <f>buff!V368</f>
        <v>0</v>
      </c>
      <c r="G366">
        <f>buff!W368</f>
        <v>0</v>
      </c>
      <c r="H366">
        <f>buff!X368</f>
        <v>0</v>
      </c>
      <c r="I366" t="str">
        <f>buff!AI368</f>
        <v>CRI:13|CPR:18</v>
      </c>
      <c r="J366">
        <f>buff!AJ368</f>
        <v>0</v>
      </c>
      <c r="K366">
        <f>buff!AK368</f>
        <v>0</v>
      </c>
      <c r="L366">
        <f>buff!AL368</f>
        <v>0</v>
      </c>
      <c r="M366">
        <f>buff!AM368</f>
        <v>0</v>
      </c>
      <c r="N366">
        <f>buff!AN368</f>
        <v>0</v>
      </c>
      <c r="O366">
        <f>buff!AO368</f>
        <v>0</v>
      </c>
      <c r="P366">
        <f>buff!AP368</f>
        <v>0</v>
      </c>
      <c r="Q366">
        <f>buff!AQ368</f>
        <v>0</v>
      </c>
      <c r="R366">
        <f>buff!AR368</f>
        <v>999</v>
      </c>
      <c r="S366">
        <f>buff!AS368</f>
        <v>0</v>
      </c>
      <c r="T366">
        <f>buff!AT368</f>
        <v>0</v>
      </c>
      <c r="U366" t="str">
        <f>buff!AZ368</f>
        <v/>
      </c>
    </row>
    <row r="367" spans="1:21" x14ac:dyDescent="0.15">
      <c r="A367">
        <f>buff!Q369</f>
        <v>20230</v>
      </c>
      <c r="B367" t="str">
        <f>buff!R369</f>
        <v>被动致命lv10</v>
      </c>
      <c r="C367" t="str">
        <f>buff!S369</f>
        <v>被动致命lv10</v>
      </c>
      <c r="D367">
        <f>VLOOKUP(buff!T369,对应表!V:W,2,FALSE)</f>
        <v>1</v>
      </c>
      <c r="E367">
        <f>buff!U369</f>
        <v>0</v>
      </c>
      <c r="F367">
        <f>buff!V369</f>
        <v>0</v>
      </c>
      <c r="G367">
        <f>buff!W369</f>
        <v>0</v>
      </c>
      <c r="H367">
        <f>buff!X369</f>
        <v>0</v>
      </c>
      <c r="I367" t="str">
        <f>buff!AI369</f>
        <v>CRI:14|CPR:19</v>
      </c>
      <c r="J367">
        <f>buff!AJ369</f>
        <v>0</v>
      </c>
      <c r="K367">
        <f>buff!AK369</f>
        <v>0</v>
      </c>
      <c r="L367">
        <f>buff!AL369</f>
        <v>0</v>
      </c>
      <c r="M367">
        <f>buff!AM369</f>
        <v>0</v>
      </c>
      <c r="N367">
        <f>buff!AN369</f>
        <v>0</v>
      </c>
      <c r="O367">
        <f>buff!AO369</f>
        <v>0</v>
      </c>
      <c r="P367">
        <f>buff!AP369</f>
        <v>0</v>
      </c>
      <c r="Q367">
        <f>buff!AQ369</f>
        <v>0</v>
      </c>
      <c r="R367">
        <f>buff!AR369</f>
        <v>999</v>
      </c>
      <c r="S367">
        <f>buff!AS369</f>
        <v>0</v>
      </c>
      <c r="T367">
        <f>buff!AT369</f>
        <v>0</v>
      </c>
      <c r="U367" t="str">
        <f>buff!AZ369</f>
        <v/>
      </c>
    </row>
    <row r="368" spans="1:21" x14ac:dyDescent="0.15">
      <c r="A368">
        <f>buff!Q370</f>
        <v>20231</v>
      </c>
      <c r="B368" t="str">
        <f>buff!R370</f>
        <v>被动致命lv11</v>
      </c>
      <c r="C368" t="str">
        <f>buff!S370</f>
        <v>被动致命lv11</v>
      </c>
      <c r="D368">
        <f>VLOOKUP(buff!T370,对应表!V:W,2,FALSE)</f>
        <v>1</v>
      </c>
      <c r="E368">
        <f>buff!U370</f>
        <v>0</v>
      </c>
      <c r="F368">
        <f>buff!V370</f>
        <v>0</v>
      </c>
      <c r="G368">
        <f>buff!W370</f>
        <v>0</v>
      </c>
      <c r="H368">
        <f>buff!X370</f>
        <v>0</v>
      </c>
      <c r="I368" t="str">
        <f>buff!AI370</f>
        <v>CRI:15|CPR:20</v>
      </c>
      <c r="J368">
        <f>buff!AJ370</f>
        <v>0</v>
      </c>
      <c r="K368">
        <f>buff!AK370</f>
        <v>0</v>
      </c>
      <c r="L368">
        <f>buff!AL370</f>
        <v>0</v>
      </c>
      <c r="M368">
        <f>buff!AM370</f>
        <v>0</v>
      </c>
      <c r="N368">
        <f>buff!AN370</f>
        <v>0</v>
      </c>
      <c r="O368">
        <f>buff!AO370</f>
        <v>0</v>
      </c>
      <c r="P368">
        <f>buff!AP370</f>
        <v>0</v>
      </c>
      <c r="Q368">
        <f>buff!AQ370</f>
        <v>0</v>
      </c>
      <c r="R368">
        <f>buff!AR370</f>
        <v>999</v>
      </c>
      <c r="S368">
        <f>buff!AS370</f>
        <v>0</v>
      </c>
      <c r="T368">
        <f>buff!AT370</f>
        <v>0</v>
      </c>
      <c r="U368" t="str">
        <f>buff!AZ370</f>
        <v/>
      </c>
    </row>
    <row r="369" spans="1:21" x14ac:dyDescent="0.15">
      <c r="A369">
        <f>buff!Q371</f>
        <v>20232</v>
      </c>
      <c r="B369" t="str">
        <f>buff!R371</f>
        <v>被动致命lv12</v>
      </c>
      <c r="C369" t="str">
        <f>buff!S371</f>
        <v>被动致命lv12</v>
      </c>
      <c r="D369">
        <f>VLOOKUP(buff!T371,对应表!V:W,2,FALSE)</f>
        <v>1</v>
      </c>
      <c r="E369">
        <f>buff!U371</f>
        <v>0</v>
      </c>
      <c r="F369">
        <f>buff!V371</f>
        <v>0</v>
      </c>
      <c r="G369">
        <f>buff!W371</f>
        <v>0</v>
      </c>
      <c r="H369">
        <f>buff!X371</f>
        <v>0</v>
      </c>
      <c r="I369" t="str">
        <f>buff!AI371</f>
        <v>CRI:16|CPR:21</v>
      </c>
      <c r="J369">
        <f>buff!AJ371</f>
        <v>0</v>
      </c>
      <c r="K369">
        <f>buff!AK371</f>
        <v>0</v>
      </c>
      <c r="L369">
        <f>buff!AL371</f>
        <v>0</v>
      </c>
      <c r="M369">
        <f>buff!AM371</f>
        <v>0</v>
      </c>
      <c r="N369">
        <f>buff!AN371</f>
        <v>0</v>
      </c>
      <c r="O369">
        <f>buff!AO371</f>
        <v>0</v>
      </c>
      <c r="P369">
        <f>buff!AP371</f>
        <v>0</v>
      </c>
      <c r="Q369">
        <f>buff!AQ371</f>
        <v>0</v>
      </c>
      <c r="R369">
        <f>buff!AR371</f>
        <v>999</v>
      </c>
      <c r="S369">
        <f>buff!AS371</f>
        <v>0</v>
      </c>
      <c r="T369">
        <f>buff!AT371</f>
        <v>0</v>
      </c>
      <c r="U369" t="str">
        <f>buff!AZ371</f>
        <v/>
      </c>
    </row>
    <row r="370" spans="1:21" x14ac:dyDescent="0.15">
      <c r="A370">
        <f>buff!Q372</f>
        <v>20233</v>
      </c>
      <c r="B370" t="str">
        <f>buff!R372</f>
        <v>被动致命lv13</v>
      </c>
      <c r="C370" t="str">
        <f>buff!S372</f>
        <v>被动致命lv13</v>
      </c>
      <c r="D370">
        <f>VLOOKUP(buff!T372,对应表!V:W,2,FALSE)</f>
        <v>1</v>
      </c>
      <c r="E370">
        <f>buff!U372</f>
        <v>0</v>
      </c>
      <c r="F370">
        <f>buff!V372</f>
        <v>0</v>
      </c>
      <c r="G370">
        <f>buff!W372</f>
        <v>0</v>
      </c>
      <c r="H370">
        <f>buff!X372</f>
        <v>0</v>
      </c>
      <c r="I370" t="str">
        <f>buff!AI372</f>
        <v>CRI:17|CPR:22</v>
      </c>
      <c r="J370">
        <f>buff!AJ372</f>
        <v>0</v>
      </c>
      <c r="K370">
        <f>buff!AK372</f>
        <v>0</v>
      </c>
      <c r="L370">
        <f>buff!AL372</f>
        <v>0</v>
      </c>
      <c r="M370">
        <f>buff!AM372</f>
        <v>0</v>
      </c>
      <c r="N370">
        <f>buff!AN372</f>
        <v>0</v>
      </c>
      <c r="O370">
        <f>buff!AO372</f>
        <v>0</v>
      </c>
      <c r="P370">
        <f>buff!AP372</f>
        <v>0</v>
      </c>
      <c r="Q370">
        <f>buff!AQ372</f>
        <v>0</v>
      </c>
      <c r="R370">
        <f>buff!AR372</f>
        <v>999</v>
      </c>
      <c r="S370">
        <f>buff!AS372</f>
        <v>0</v>
      </c>
      <c r="T370">
        <f>buff!AT372</f>
        <v>0</v>
      </c>
      <c r="U370" t="str">
        <f>buff!AZ372</f>
        <v/>
      </c>
    </row>
    <row r="371" spans="1:21" x14ac:dyDescent="0.15">
      <c r="A371">
        <f>buff!Q373</f>
        <v>20234</v>
      </c>
      <c r="B371" t="str">
        <f>buff!R373</f>
        <v>被动致命lv14</v>
      </c>
      <c r="C371" t="str">
        <f>buff!S373</f>
        <v>被动致命lv14</v>
      </c>
      <c r="D371">
        <f>VLOOKUP(buff!T373,对应表!V:W,2,FALSE)</f>
        <v>1</v>
      </c>
      <c r="E371">
        <f>buff!U373</f>
        <v>0</v>
      </c>
      <c r="F371">
        <f>buff!V373</f>
        <v>0</v>
      </c>
      <c r="G371">
        <f>buff!W373</f>
        <v>0</v>
      </c>
      <c r="H371">
        <f>buff!X373</f>
        <v>0</v>
      </c>
      <c r="I371" t="str">
        <f>buff!AI373</f>
        <v>CRI:18|CPR:23</v>
      </c>
      <c r="J371">
        <f>buff!AJ373</f>
        <v>0</v>
      </c>
      <c r="K371">
        <f>buff!AK373</f>
        <v>0</v>
      </c>
      <c r="L371">
        <f>buff!AL373</f>
        <v>0</v>
      </c>
      <c r="M371">
        <f>buff!AM373</f>
        <v>0</v>
      </c>
      <c r="N371">
        <f>buff!AN373</f>
        <v>0</v>
      </c>
      <c r="O371">
        <f>buff!AO373</f>
        <v>0</v>
      </c>
      <c r="P371">
        <f>buff!AP373</f>
        <v>0</v>
      </c>
      <c r="Q371">
        <f>buff!AQ373</f>
        <v>0</v>
      </c>
      <c r="R371">
        <f>buff!AR373</f>
        <v>999</v>
      </c>
      <c r="S371">
        <f>buff!AS373</f>
        <v>0</v>
      </c>
      <c r="T371">
        <f>buff!AT373</f>
        <v>0</v>
      </c>
      <c r="U371" t="str">
        <f>buff!AZ373</f>
        <v/>
      </c>
    </row>
    <row r="372" spans="1:21" x14ac:dyDescent="0.15">
      <c r="A372">
        <f>buff!Q374</f>
        <v>20235</v>
      </c>
      <c r="B372" t="str">
        <f>buff!R374</f>
        <v>被动致命lv15</v>
      </c>
      <c r="C372" t="str">
        <f>buff!S374</f>
        <v>被动致命lv15</v>
      </c>
      <c r="D372">
        <f>VLOOKUP(buff!T374,对应表!V:W,2,FALSE)</f>
        <v>1</v>
      </c>
      <c r="E372">
        <f>buff!U374</f>
        <v>0</v>
      </c>
      <c r="F372">
        <f>buff!V374</f>
        <v>0</v>
      </c>
      <c r="G372">
        <f>buff!W374</f>
        <v>0</v>
      </c>
      <c r="H372">
        <f>buff!X374</f>
        <v>0</v>
      </c>
      <c r="I372" t="str">
        <f>buff!AI374</f>
        <v>CRI:19|CPR:24</v>
      </c>
      <c r="J372">
        <f>buff!AJ374</f>
        <v>0</v>
      </c>
      <c r="K372">
        <f>buff!AK374</f>
        <v>0</v>
      </c>
      <c r="L372">
        <f>buff!AL374</f>
        <v>0</v>
      </c>
      <c r="M372">
        <f>buff!AM374</f>
        <v>0</v>
      </c>
      <c r="N372">
        <f>buff!AN374</f>
        <v>0</v>
      </c>
      <c r="O372">
        <f>buff!AO374</f>
        <v>0</v>
      </c>
      <c r="P372">
        <f>buff!AP374</f>
        <v>0</v>
      </c>
      <c r="Q372">
        <f>buff!AQ374</f>
        <v>0</v>
      </c>
      <c r="R372">
        <f>buff!AR374</f>
        <v>999</v>
      </c>
      <c r="S372">
        <f>buff!AS374</f>
        <v>0</v>
      </c>
      <c r="T372">
        <f>buff!AT374</f>
        <v>0</v>
      </c>
      <c r="U372" t="str">
        <f>buff!AZ374</f>
        <v/>
      </c>
    </row>
    <row r="373" spans="1:21" x14ac:dyDescent="0.15">
      <c r="A373">
        <f>buff!Q375</f>
        <v>20236</v>
      </c>
      <c r="B373" t="str">
        <f>buff!R375</f>
        <v>被动致命lv16</v>
      </c>
      <c r="C373" t="str">
        <f>buff!S375</f>
        <v>被动致命lv16</v>
      </c>
      <c r="D373">
        <f>VLOOKUP(buff!T375,对应表!V:W,2,FALSE)</f>
        <v>1</v>
      </c>
      <c r="E373">
        <f>buff!U375</f>
        <v>0</v>
      </c>
      <c r="F373">
        <f>buff!V375</f>
        <v>0</v>
      </c>
      <c r="G373">
        <f>buff!W375</f>
        <v>0</v>
      </c>
      <c r="H373">
        <f>buff!X375</f>
        <v>0</v>
      </c>
      <c r="I373" t="str">
        <f>buff!AI375</f>
        <v>CRI:20|CPR:25</v>
      </c>
      <c r="J373">
        <f>buff!AJ375</f>
        <v>0</v>
      </c>
      <c r="K373">
        <f>buff!AK375</f>
        <v>0</v>
      </c>
      <c r="L373">
        <f>buff!AL375</f>
        <v>0</v>
      </c>
      <c r="M373">
        <f>buff!AM375</f>
        <v>0</v>
      </c>
      <c r="N373">
        <f>buff!AN375</f>
        <v>0</v>
      </c>
      <c r="O373">
        <f>buff!AO375</f>
        <v>0</v>
      </c>
      <c r="P373">
        <f>buff!AP375</f>
        <v>0</v>
      </c>
      <c r="Q373">
        <f>buff!AQ375</f>
        <v>0</v>
      </c>
      <c r="R373">
        <f>buff!AR375</f>
        <v>999</v>
      </c>
      <c r="S373">
        <f>buff!AS375</f>
        <v>0</v>
      </c>
      <c r="T373">
        <f>buff!AT375</f>
        <v>0</v>
      </c>
      <c r="U373" t="str">
        <f>buff!AZ375</f>
        <v/>
      </c>
    </row>
    <row r="374" spans="1:21" x14ac:dyDescent="0.15">
      <c r="A374">
        <f>buff!Q376</f>
        <v>20237</v>
      </c>
      <c r="B374" t="str">
        <f>buff!R376</f>
        <v>被动致命lv17</v>
      </c>
      <c r="C374" t="str">
        <f>buff!S376</f>
        <v>被动致命lv17</v>
      </c>
      <c r="D374">
        <f>VLOOKUP(buff!T376,对应表!V:W,2,FALSE)</f>
        <v>1</v>
      </c>
      <c r="E374">
        <f>buff!U376</f>
        <v>0</v>
      </c>
      <c r="F374">
        <f>buff!V376</f>
        <v>0</v>
      </c>
      <c r="G374">
        <f>buff!W376</f>
        <v>0</v>
      </c>
      <c r="H374">
        <f>buff!X376</f>
        <v>0</v>
      </c>
      <c r="I374" t="str">
        <f>buff!AI376</f>
        <v>CRI:21|CPR:26</v>
      </c>
      <c r="J374">
        <f>buff!AJ376</f>
        <v>0</v>
      </c>
      <c r="K374">
        <f>buff!AK376</f>
        <v>0</v>
      </c>
      <c r="L374">
        <f>buff!AL376</f>
        <v>0</v>
      </c>
      <c r="M374">
        <f>buff!AM376</f>
        <v>0</v>
      </c>
      <c r="N374">
        <f>buff!AN376</f>
        <v>0</v>
      </c>
      <c r="O374">
        <f>buff!AO376</f>
        <v>0</v>
      </c>
      <c r="P374">
        <f>buff!AP376</f>
        <v>0</v>
      </c>
      <c r="Q374">
        <f>buff!AQ376</f>
        <v>0</v>
      </c>
      <c r="R374">
        <f>buff!AR376</f>
        <v>999</v>
      </c>
      <c r="S374">
        <f>buff!AS376</f>
        <v>0</v>
      </c>
      <c r="T374">
        <f>buff!AT376</f>
        <v>0</v>
      </c>
      <c r="U374" t="str">
        <f>buff!AZ376</f>
        <v/>
      </c>
    </row>
    <row r="375" spans="1:21" x14ac:dyDescent="0.15">
      <c r="A375">
        <f>buff!Q377</f>
        <v>20238</v>
      </c>
      <c r="B375" t="str">
        <f>buff!R377</f>
        <v>被动致命lv18</v>
      </c>
      <c r="C375" t="str">
        <f>buff!S377</f>
        <v>被动致命lv18</v>
      </c>
      <c r="D375">
        <f>VLOOKUP(buff!T377,对应表!V:W,2,FALSE)</f>
        <v>1</v>
      </c>
      <c r="E375">
        <f>buff!U377</f>
        <v>0</v>
      </c>
      <c r="F375">
        <f>buff!V377</f>
        <v>0</v>
      </c>
      <c r="G375">
        <f>buff!W377</f>
        <v>0</v>
      </c>
      <c r="H375">
        <f>buff!X377</f>
        <v>0</v>
      </c>
      <c r="I375" t="str">
        <f>buff!AI377</f>
        <v>CRI:22|CPR:27</v>
      </c>
      <c r="J375">
        <f>buff!AJ377</f>
        <v>0</v>
      </c>
      <c r="K375">
        <f>buff!AK377</f>
        <v>0</v>
      </c>
      <c r="L375">
        <f>buff!AL377</f>
        <v>0</v>
      </c>
      <c r="M375">
        <f>buff!AM377</f>
        <v>0</v>
      </c>
      <c r="N375">
        <f>buff!AN377</f>
        <v>0</v>
      </c>
      <c r="O375">
        <f>buff!AO377</f>
        <v>0</v>
      </c>
      <c r="P375">
        <f>buff!AP377</f>
        <v>0</v>
      </c>
      <c r="Q375">
        <f>buff!AQ377</f>
        <v>0</v>
      </c>
      <c r="R375">
        <f>buff!AR377</f>
        <v>999</v>
      </c>
      <c r="S375">
        <f>buff!AS377</f>
        <v>0</v>
      </c>
      <c r="T375">
        <f>buff!AT377</f>
        <v>0</v>
      </c>
      <c r="U375" t="str">
        <f>buff!AZ377</f>
        <v/>
      </c>
    </row>
    <row r="376" spans="1:21" x14ac:dyDescent="0.15">
      <c r="A376">
        <f>buff!Q378</f>
        <v>20239</v>
      </c>
      <c r="B376" t="str">
        <f>buff!R378</f>
        <v>被动致命lv19</v>
      </c>
      <c r="C376" t="str">
        <f>buff!S378</f>
        <v>被动致命lv19</v>
      </c>
      <c r="D376">
        <f>VLOOKUP(buff!T378,对应表!V:W,2,FALSE)</f>
        <v>1</v>
      </c>
      <c r="E376">
        <f>buff!U378</f>
        <v>0</v>
      </c>
      <c r="F376">
        <f>buff!V378</f>
        <v>0</v>
      </c>
      <c r="G376">
        <f>buff!W378</f>
        <v>0</v>
      </c>
      <c r="H376">
        <f>buff!X378</f>
        <v>0</v>
      </c>
      <c r="I376" t="str">
        <f>buff!AI378</f>
        <v>CRI:23|CPR:28</v>
      </c>
      <c r="J376">
        <f>buff!AJ378</f>
        <v>0</v>
      </c>
      <c r="K376">
        <f>buff!AK378</f>
        <v>0</v>
      </c>
      <c r="L376">
        <f>buff!AL378</f>
        <v>0</v>
      </c>
      <c r="M376">
        <f>buff!AM378</f>
        <v>0</v>
      </c>
      <c r="N376">
        <f>buff!AN378</f>
        <v>0</v>
      </c>
      <c r="O376">
        <f>buff!AO378</f>
        <v>0</v>
      </c>
      <c r="P376">
        <f>buff!AP378</f>
        <v>0</v>
      </c>
      <c r="Q376">
        <f>buff!AQ378</f>
        <v>0</v>
      </c>
      <c r="R376">
        <f>buff!AR378</f>
        <v>999</v>
      </c>
      <c r="S376">
        <f>buff!AS378</f>
        <v>0</v>
      </c>
      <c r="T376">
        <f>buff!AT378</f>
        <v>0</v>
      </c>
      <c r="U376" t="str">
        <f>buff!AZ378</f>
        <v/>
      </c>
    </row>
    <row r="377" spans="1:21" x14ac:dyDescent="0.15">
      <c r="A377">
        <f>buff!Q379</f>
        <v>20240</v>
      </c>
      <c r="B377" t="str">
        <f>buff!R379</f>
        <v>被动致命lv20</v>
      </c>
      <c r="C377" t="str">
        <f>buff!S379</f>
        <v>被动致命lv20</v>
      </c>
      <c r="D377">
        <f>VLOOKUP(buff!T379,对应表!V:W,2,FALSE)</f>
        <v>1</v>
      </c>
      <c r="E377">
        <f>buff!U379</f>
        <v>0</v>
      </c>
      <c r="F377">
        <f>buff!V379</f>
        <v>0</v>
      </c>
      <c r="G377">
        <f>buff!W379</f>
        <v>0</v>
      </c>
      <c r="H377">
        <f>buff!X379</f>
        <v>0</v>
      </c>
      <c r="I377" t="str">
        <f>buff!AI379</f>
        <v>CRI:24|CPR:29</v>
      </c>
      <c r="J377">
        <f>buff!AJ379</f>
        <v>0</v>
      </c>
      <c r="K377">
        <f>buff!AK379</f>
        <v>0</v>
      </c>
      <c r="L377">
        <f>buff!AL379</f>
        <v>0</v>
      </c>
      <c r="M377">
        <f>buff!AM379</f>
        <v>0</v>
      </c>
      <c r="N377">
        <f>buff!AN379</f>
        <v>0</v>
      </c>
      <c r="O377">
        <f>buff!AO379</f>
        <v>0</v>
      </c>
      <c r="P377">
        <f>buff!AP379</f>
        <v>0</v>
      </c>
      <c r="Q377">
        <f>buff!AQ379</f>
        <v>0</v>
      </c>
      <c r="R377">
        <f>buff!AR379</f>
        <v>999</v>
      </c>
      <c r="S377">
        <f>buff!AS379</f>
        <v>0</v>
      </c>
      <c r="T377">
        <f>buff!AT379</f>
        <v>0</v>
      </c>
      <c r="U377" t="str">
        <f>buff!AZ379</f>
        <v/>
      </c>
    </row>
    <row r="378" spans="1:21" x14ac:dyDescent="0.15">
      <c r="A378">
        <f>buff!Q380</f>
        <v>20241</v>
      </c>
      <c r="B378" t="str">
        <f>buff!R380</f>
        <v>被动冷静lv1</v>
      </c>
      <c r="C378" t="str">
        <f>buff!S380</f>
        <v>被动冷静lv1</v>
      </c>
      <c r="D378">
        <f>VLOOKUP(buff!T380,对应表!V:W,2,FALSE)</f>
        <v>1</v>
      </c>
      <c r="E378">
        <f>buff!U380</f>
        <v>0</v>
      </c>
      <c r="F378">
        <f>buff!V380</f>
        <v>0</v>
      </c>
      <c r="G378">
        <f>buff!W380</f>
        <v>0</v>
      </c>
      <c r="H378">
        <f>buff!X380</f>
        <v>0</v>
      </c>
      <c r="I378" t="str">
        <f>buff!AI380</f>
        <v>HIT:5|ATK_P:5</v>
      </c>
      <c r="J378">
        <f>buff!AJ380</f>
        <v>0</v>
      </c>
      <c r="K378">
        <f>buff!AK380</f>
        <v>0</v>
      </c>
      <c r="L378">
        <f>buff!AL380</f>
        <v>0</v>
      </c>
      <c r="M378">
        <f>buff!AM380</f>
        <v>0</v>
      </c>
      <c r="N378">
        <f>buff!AN380</f>
        <v>0</v>
      </c>
      <c r="O378">
        <f>buff!AO380</f>
        <v>0</v>
      </c>
      <c r="P378">
        <f>buff!AP380</f>
        <v>0</v>
      </c>
      <c r="Q378">
        <f>buff!AQ380</f>
        <v>0</v>
      </c>
      <c r="R378">
        <f>buff!AR380</f>
        <v>999</v>
      </c>
      <c r="S378">
        <f>buff!AS380</f>
        <v>0</v>
      </c>
      <c r="T378">
        <f>buff!AT380</f>
        <v>0</v>
      </c>
      <c r="U378" t="str">
        <f>buff!AZ380</f>
        <v/>
      </c>
    </row>
    <row r="379" spans="1:21" x14ac:dyDescent="0.15">
      <c r="A379">
        <f>buff!Q381</f>
        <v>20242</v>
      </c>
      <c r="B379" t="str">
        <f>buff!R381</f>
        <v>被动冷静lv2</v>
      </c>
      <c r="C379" t="str">
        <f>buff!S381</f>
        <v>被动冷静lv2</v>
      </c>
      <c r="D379">
        <f>VLOOKUP(buff!T381,对应表!V:W,2,FALSE)</f>
        <v>1</v>
      </c>
      <c r="E379">
        <f>buff!U381</f>
        <v>0</v>
      </c>
      <c r="F379">
        <f>buff!V381</f>
        <v>0</v>
      </c>
      <c r="G379">
        <f>buff!W381</f>
        <v>0</v>
      </c>
      <c r="H379">
        <f>buff!X381</f>
        <v>0</v>
      </c>
      <c r="I379" t="str">
        <f>buff!AI381</f>
        <v>HIT:6|ATK_P:5</v>
      </c>
      <c r="J379">
        <f>buff!AJ381</f>
        <v>0</v>
      </c>
      <c r="K379">
        <f>buff!AK381</f>
        <v>0</v>
      </c>
      <c r="L379">
        <f>buff!AL381</f>
        <v>0</v>
      </c>
      <c r="M379">
        <f>buff!AM381</f>
        <v>0</v>
      </c>
      <c r="N379">
        <f>buff!AN381</f>
        <v>0</v>
      </c>
      <c r="O379">
        <f>buff!AO381</f>
        <v>0</v>
      </c>
      <c r="P379">
        <f>buff!AP381</f>
        <v>0</v>
      </c>
      <c r="Q379">
        <f>buff!AQ381</f>
        <v>0</v>
      </c>
      <c r="R379">
        <f>buff!AR381</f>
        <v>999</v>
      </c>
      <c r="S379">
        <f>buff!AS381</f>
        <v>0</v>
      </c>
      <c r="T379">
        <f>buff!AT381</f>
        <v>0</v>
      </c>
      <c r="U379" t="str">
        <f>buff!AZ381</f>
        <v/>
      </c>
    </row>
    <row r="380" spans="1:21" x14ac:dyDescent="0.15">
      <c r="A380">
        <f>buff!Q382</f>
        <v>20243</v>
      </c>
      <c r="B380" t="str">
        <f>buff!R382</f>
        <v>被动冷静lv3</v>
      </c>
      <c r="C380" t="str">
        <f>buff!S382</f>
        <v>被动冷静lv3</v>
      </c>
      <c r="D380">
        <f>VLOOKUP(buff!T382,对应表!V:W,2,FALSE)</f>
        <v>1</v>
      </c>
      <c r="E380">
        <f>buff!U382</f>
        <v>0</v>
      </c>
      <c r="F380">
        <f>buff!V382</f>
        <v>0</v>
      </c>
      <c r="G380">
        <f>buff!W382</f>
        <v>0</v>
      </c>
      <c r="H380">
        <f>buff!X382</f>
        <v>0</v>
      </c>
      <c r="I380" t="str">
        <f>buff!AI382</f>
        <v>HIT:7|ATK_P:6</v>
      </c>
      <c r="J380">
        <f>buff!AJ382</f>
        <v>0</v>
      </c>
      <c r="K380">
        <f>buff!AK382</f>
        <v>0</v>
      </c>
      <c r="L380">
        <f>buff!AL382</f>
        <v>0</v>
      </c>
      <c r="M380">
        <f>buff!AM382</f>
        <v>0</v>
      </c>
      <c r="N380">
        <f>buff!AN382</f>
        <v>0</v>
      </c>
      <c r="O380">
        <f>buff!AO382</f>
        <v>0</v>
      </c>
      <c r="P380">
        <f>buff!AP382</f>
        <v>0</v>
      </c>
      <c r="Q380">
        <f>buff!AQ382</f>
        <v>0</v>
      </c>
      <c r="R380">
        <f>buff!AR382</f>
        <v>999</v>
      </c>
      <c r="S380">
        <f>buff!AS382</f>
        <v>0</v>
      </c>
      <c r="T380">
        <f>buff!AT382</f>
        <v>0</v>
      </c>
      <c r="U380" t="str">
        <f>buff!AZ382</f>
        <v/>
      </c>
    </row>
    <row r="381" spans="1:21" x14ac:dyDescent="0.15">
      <c r="A381">
        <f>buff!Q383</f>
        <v>20244</v>
      </c>
      <c r="B381" t="str">
        <f>buff!R383</f>
        <v>被动冷静lv4</v>
      </c>
      <c r="C381" t="str">
        <f>buff!S383</f>
        <v>被动冷静lv4</v>
      </c>
      <c r="D381">
        <f>VLOOKUP(buff!T383,对应表!V:W,2,FALSE)</f>
        <v>1</v>
      </c>
      <c r="E381">
        <f>buff!U383</f>
        <v>0</v>
      </c>
      <c r="F381">
        <f>buff!V383</f>
        <v>0</v>
      </c>
      <c r="G381">
        <f>buff!W383</f>
        <v>0</v>
      </c>
      <c r="H381">
        <f>buff!X383</f>
        <v>0</v>
      </c>
      <c r="I381" t="str">
        <f>buff!AI383</f>
        <v>HIT:8|ATK_P:6</v>
      </c>
      <c r="J381">
        <f>buff!AJ383</f>
        <v>0</v>
      </c>
      <c r="K381">
        <f>buff!AK383</f>
        <v>0</v>
      </c>
      <c r="L381">
        <f>buff!AL383</f>
        <v>0</v>
      </c>
      <c r="M381">
        <f>buff!AM383</f>
        <v>0</v>
      </c>
      <c r="N381">
        <f>buff!AN383</f>
        <v>0</v>
      </c>
      <c r="O381">
        <f>buff!AO383</f>
        <v>0</v>
      </c>
      <c r="P381">
        <f>buff!AP383</f>
        <v>0</v>
      </c>
      <c r="Q381">
        <f>buff!AQ383</f>
        <v>0</v>
      </c>
      <c r="R381">
        <f>buff!AR383</f>
        <v>999</v>
      </c>
      <c r="S381">
        <f>buff!AS383</f>
        <v>0</v>
      </c>
      <c r="T381">
        <f>buff!AT383</f>
        <v>0</v>
      </c>
      <c r="U381" t="str">
        <f>buff!AZ383</f>
        <v/>
      </c>
    </row>
    <row r="382" spans="1:21" x14ac:dyDescent="0.15">
      <c r="A382">
        <f>buff!Q384</f>
        <v>20245</v>
      </c>
      <c r="B382" t="str">
        <f>buff!R384</f>
        <v>被动冷静lv5</v>
      </c>
      <c r="C382" t="str">
        <f>buff!S384</f>
        <v>被动冷静lv5</v>
      </c>
      <c r="D382">
        <f>VLOOKUP(buff!T384,对应表!V:W,2,FALSE)</f>
        <v>1</v>
      </c>
      <c r="E382">
        <f>buff!U384</f>
        <v>0</v>
      </c>
      <c r="F382">
        <f>buff!V384</f>
        <v>0</v>
      </c>
      <c r="G382">
        <f>buff!W384</f>
        <v>0</v>
      </c>
      <c r="H382">
        <f>buff!X384</f>
        <v>0</v>
      </c>
      <c r="I382" t="str">
        <f>buff!AI384</f>
        <v>HIT:9|ATK_P:7</v>
      </c>
      <c r="J382">
        <f>buff!AJ384</f>
        <v>0</v>
      </c>
      <c r="K382">
        <f>buff!AK384</f>
        <v>0</v>
      </c>
      <c r="L382">
        <f>buff!AL384</f>
        <v>0</v>
      </c>
      <c r="M382">
        <f>buff!AM384</f>
        <v>0</v>
      </c>
      <c r="N382">
        <f>buff!AN384</f>
        <v>0</v>
      </c>
      <c r="O382">
        <f>buff!AO384</f>
        <v>0</v>
      </c>
      <c r="P382">
        <f>buff!AP384</f>
        <v>0</v>
      </c>
      <c r="Q382">
        <f>buff!AQ384</f>
        <v>0</v>
      </c>
      <c r="R382">
        <f>buff!AR384</f>
        <v>999</v>
      </c>
      <c r="S382">
        <f>buff!AS384</f>
        <v>0</v>
      </c>
      <c r="T382">
        <f>buff!AT384</f>
        <v>0</v>
      </c>
      <c r="U382" t="str">
        <f>buff!AZ384</f>
        <v/>
      </c>
    </row>
    <row r="383" spans="1:21" x14ac:dyDescent="0.15">
      <c r="A383">
        <f>buff!Q385</f>
        <v>20246</v>
      </c>
      <c r="B383" t="str">
        <f>buff!R385</f>
        <v>被动冷静lv6</v>
      </c>
      <c r="C383" t="str">
        <f>buff!S385</f>
        <v>被动冷静lv6</v>
      </c>
      <c r="D383">
        <f>VLOOKUP(buff!T385,对应表!V:W,2,FALSE)</f>
        <v>1</v>
      </c>
      <c r="E383">
        <f>buff!U385</f>
        <v>0</v>
      </c>
      <c r="F383">
        <f>buff!V385</f>
        <v>0</v>
      </c>
      <c r="G383">
        <f>buff!W385</f>
        <v>0</v>
      </c>
      <c r="H383">
        <f>buff!X385</f>
        <v>0</v>
      </c>
      <c r="I383" t="str">
        <f>buff!AI385</f>
        <v>HIT:10|ATK_P:7</v>
      </c>
      <c r="J383">
        <f>buff!AJ385</f>
        <v>0</v>
      </c>
      <c r="K383">
        <f>buff!AK385</f>
        <v>0</v>
      </c>
      <c r="L383">
        <f>buff!AL385</f>
        <v>0</v>
      </c>
      <c r="M383">
        <f>buff!AM385</f>
        <v>0</v>
      </c>
      <c r="N383">
        <f>buff!AN385</f>
        <v>0</v>
      </c>
      <c r="O383">
        <f>buff!AO385</f>
        <v>0</v>
      </c>
      <c r="P383">
        <f>buff!AP385</f>
        <v>0</v>
      </c>
      <c r="Q383">
        <f>buff!AQ385</f>
        <v>0</v>
      </c>
      <c r="R383">
        <f>buff!AR385</f>
        <v>999</v>
      </c>
      <c r="S383">
        <f>buff!AS385</f>
        <v>0</v>
      </c>
      <c r="T383">
        <f>buff!AT385</f>
        <v>0</v>
      </c>
      <c r="U383" t="str">
        <f>buff!AZ385</f>
        <v/>
      </c>
    </row>
    <row r="384" spans="1:21" x14ac:dyDescent="0.15">
      <c r="A384">
        <f>buff!Q386</f>
        <v>20247</v>
      </c>
      <c r="B384" t="str">
        <f>buff!R386</f>
        <v>被动冷静lv7</v>
      </c>
      <c r="C384" t="str">
        <f>buff!S386</f>
        <v>被动冷静lv7</v>
      </c>
      <c r="D384">
        <f>VLOOKUP(buff!T386,对应表!V:W,2,FALSE)</f>
        <v>1</v>
      </c>
      <c r="E384">
        <f>buff!U386</f>
        <v>0</v>
      </c>
      <c r="F384">
        <f>buff!V386</f>
        <v>0</v>
      </c>
      <c r="G384">
        <f>buff!W386</f>
        <v>0</v>
      </c>
      <c r="H384">
        <f>buff!X386</f>
        <v>0</v>
      </c>
      <c r="I384" t="str">
        <f>buff!AI386</f>
        <v>HIT:11|ATK_P:8</v>
      </c>
      <c r="J384">
        <f>buff!AJ386</f>
        <v>0</v>
      </c>
      <c r="K384">
        <f>buff!AK386</f>
        <v>0</v>
      </c>
      <c r="L384">
        <f>buff!AL386</f>
        <v>0</v>
      </c>
      <c r="M384">
        <f>buff!AM386</f>
        <v>0</v>
      </c>
      <c r="N384">
        <f>buff!AN386</f>
        <v>0</v>
      </c>
      <c r="O384">
        <f>buff!AO386</f>
        <v>0</v>
      </c>
      <c r="P384">
        <f>buff!AP386</f>
        <v>0</v>
      </c>
      <c r="Q384">
        <f>buff!AQ386</f>
        <v>0</v>
      </c>
      <c r="R384">
        <f>buff!AR386</f>
        <v>999</v>
      </c>
      <c r="S384">
        <f>buff!AS386</f>
        <v>0</v>
      </c>
      <c r="T384">
        <f>buff!AT386</f>
        <v>0</v>
      </c>
      <c r="U384" t="str">
        <f>buff!AZ386</f>
        <v/>
      </c>
    </row>
    <row r="385" spans="1:21" x14ac:dyDescent="0.15">
      <c r="A385">
        <f>buff!Q387</f>
        <v>20248</v>
      </c>
      <c r="B385" t="str">
        <f>buff!R387</f>
        <v>被动冷静lv8</v>
      </c>
      <c r="C385" t="str">
        <f>buff!S387</f>
        <v>被动冷静lv8</v>
      </c>
      <c r="D385">
        <f>VLOOKUP(buff!T387,对应表!V:W,2,FALSE)</f>
        <v>1</v>
      </c>
      <c r="E385">
        <f>buff!U387</f>
        <v>0</v>
      </c>
      <c r="F385">
        <f>buff!V387</f>
        <v>0</v>
      </c>
      <c r="G385">
        <f>buff!W387</f>
        <v>0</v>
      </c>
      <c r="H385">
        <f>buff!X387</f>
        <v>0</v>
      </c>
      <c r="I385" t="str">
        <f>buff!AI387</f>
        <v>HIT:12|ATK_P:8</v>
      </c>
      <c r="J385">
        <f>buff!AJ387</f>
        <v>0</v>
      </c>
      <c r="K385">
        <f>buff!AK387</f>
        <v>0</v>
      </c>
      <c r="L385">
        <f>buff!AL387</f>
        <v>0</v>
      </c>
      <c r="M385">
        <f>buff!AM387</f>
        <v>0</v>
      </c>
      <c r="N385">
        <f>buff!AN387</f>
        <v>0</v>
      </c>
      <c r="O385">
        <f>buff!AO387</f>
        <v>0</v>
      </c>
      <c r="P385">
        <f>buff!AP387</f>
        <v>0</v>
      </c>
      <c r="Q385">
        <f>buff!AQ387</f>
        <v>0</v>
      </c>
      <c r="R385">
        <f>buff!AR387</f>
        <v>999</v>
      </c>
      <c r="S385">
        <f>buff!AS387</f>
        <v>0</v>
      </c>
      <c r="T385">
        <f>buff!AT387</f>
        <v>0</v>
      </c>
      <c r="U385" t="str">
        <f>buff!AZ387</f>
        <v/>
      </c>
    </row>
    <row r="386" spans="1:21" x14ac:dyDescent="0.15">
      <c r="A386">
        <f>buff!Q388</f>
        <v>20249</v>
      </c>
      <c r="B386" t="str">
        <f>buff!R388</f>
        <v>被动冷静lv9</v>
      </c>
      <c r="C386" t="str">
        <f>buff!S388</f>
        <v>被动冷静lv9</v>
      </c>
      <c r="D386">
        <f>VLOOKUP(buff!T388,对应表!V:W,2,FALSE)</f>
        <v>1</v>
      </c>
      <c r="E386">
        <f>buff!U388</f>
        <v>0</v>
      </c>
      <c r="F386">
        <f>buff!V388</f>
        <v>0</v>
      </c>
      <c r="G386">
        <f>buff!W388</f>
        <v>0</v>
      </c>
      <c r="H386">
        <f>buff!X388</f>
        <v>0</v>
      </c>
      <c r="I386" t="str">
        <f>buff!AI388</f>
        <v>HIT:13|ATK_P:9</v>
      </c>
      <c r="J386">
        <f>buff!AJ388</f>
        <v>0</v>
      </c>
      <c r="K386">
        <f>buff!AK388</f>
        <v>0</v>
      </c>
      <c r="L386">
        <f>buff!AL388</f>
        <v>0</v>
      </c>
      <c r="M386">
        <f>buff!AM388</f>
        <v>0</v>
      </c>
      <c r="N386">
        <f>buff!AN388</f>
        <v>0</v>
      </c>
      <c r="O386">
        <f>buff!AO388</f>
        <v>0</v>
      </c>
      <c r="P386">
        <f>buff!AP388</f>
        <v>0</v>
      </c>
      <c r="Q386">
        <f>buff!AQ388</f>
        <v>0</v>
      </c>
      <c r="R386">
        <f>buff!AR388</f>
        <v>999</v>
      </c>
      <c r="S386">
        <f>buff!AS388</f>
        <v>0</v>
      </c>
      <c r="T386">
        <f>buff!AT388</f>
        <v>0</v>
      </c>
      <c r="U386" t="str">
        <f>buff!AZ388</f>
        <v/>
      </c>
    </row>
    <row r="387" spans="1:21" x14ac:dyDescent="0.15">
      <c r="A387">
        <f>buff!Q389</f>
        <v>20250</v>
      </c>
      <c r="B387" t="str">
        <f>buff!R389</f>
        <v>被动冷静lv10</v>
      </c>
      <c r="C387" t="str">
        <f>buff!S389</f>
        <v>被动冷静lv10</v>
      </c>
      <c r="D387">
        <f>VLOOKUP(buff!T389,对应表!V:W,2,FALSE)</f>
        <v>1</v>
      </c>
      <c r="E387">
        <f>buff!U389</f>
        <v>0</v>
      </c>
      <c r="F387">
        <f>buff!V389</f>
        <v>0</v>
      </c>
      <c r="G387">
        <f>buff!W389</f>
        <v>0</v>
      </c>
      <c r="H387">
        <f>buff!X389</f>
        <v>0</v>
      </c>
      <c r="I387" t="str">
        <f>buff!AI389</f>
        <v>HIT:14|ATK_P:9</v>
      </c>
      <c r="J387">
        <f>buff!AJ389</f>
        <v>0</v>
      </c>
      <c r="K387">
        <f>buff!AK389</f>
        <v>0</v>
      </c>
      <c r="L387">
        <f>buff!AL389</f>
        <v>0</v>
      </c>
      <c r="M387">
        <f>buff!AM389</f>
        <v>0</v>
      </c>
      <c r="N387">
        <f>buff!AN389</f>
        <v>0</v>
      </c>
      <c r="O387">
        <f>buff!AO389</f>
        <v>0</v>
      </c>
      <c r="P387">
        <f>buff!AP389</f>
        <v>0</v>
      </c>
      <c r="Q387">
        <f>buff!AQ389</f>
        <v>0</v>
      </c>
      <c r="R387">
        <f>buff!AR389</f>
        <v>999</v>
      </c>
      <c r="S387">
        <f>buff!AS389</f>
        <v>0</v>
      </c>
      <c r="T387">
        <f>buff!AT389</f>
        <v>0</v>
      </c>
      <c r="U387" t="str">
        <f>buff!AZ389</f>
        <v/>
      </c>
    </row>
    <row r="388" spans="1:21" x14ac:dyDescent="0.15">
      <c r="A388">
        <f>buff!Q390</f>
        <v>20251</v>
      </c>
      <c r="B388" t="str">
        <f>buff!R390</f>
        <v>被动冷静lv11</v>
      </c>
      <c r="C388" t="str">
        <f>buff!S390</f>
        <v>被动冷静lv11</v>
      </c>
      <c r="D388">
        <f>VLOOKUP(buff!T390,对应表!V:W,2,FALSE)</f>
        <v>1</v>
      </c>
      <c r="E388">
        <f>buff!U390</f>
        <v>0</v>
      </c>
      <c r="F388">
        <f>buff!V390</f>
        <v>0</v>
      </c>
      <c r="G388">
        <f>buff!W390</f>
        <v>0</v>
      </c>
      <c r="H388">
        <f>buff!X390</f>
        <v>0</v>
      </c>
      <c r="I388" t="str">
        <f>buff!AI390</f>
        <v>HIT:15|ATK_P:10</v>
      </c>
      <c r="J388">
        <f>buff!AJ390</f>
        <v>0</v>
      </c>
      <c r="K388">
        <f>buff!AK390</f>
        <v>0</v>
      </c>
      <c r="L388">
        <f>buff!AL390</f>
        <v>0</v>
      </c>
      <c r="M388">
        <f>buff!AM390</f>
        <v>0</v>
      </c>
      <c r="N388">
        <f>buff!AN390</f>
        <v>0</v>
      </c>
      <c r="O388">
        <f>buff!AO390</f>
        <v>0</v>
      </c>
      <c r="P388">
        <f>buff!AP390</f>
        <v>0</v>
      </c>
      <c r="Q388">
        <f>buff!AQ390</f>
        <v>0</v>
      </c>
      <c r="R388">
        <f>buff!AR390</f>
        <v>999</v>
      </c>
      <c r="S388">
        <f>buff!AS390</f>
        <v>0</v>
      </c>
      <c r="T388">
        <f>buff!AT390</f>
        <v>0</v>
      </c>
      <c r="U388" t="str">
        <f>buff!AZ390</f>
        <v/>
      </c>
    </row>
    <row r="389" spans="1:21" x14ac:dyDescent="0.15">
      <c r="A389">
        <f>buff!Q391</f>
        <v>20252</v>
      </c>
      <c r="B389" t="str">
        <f>buff!R391</f>
        <v>被动冷静lv12</v>
      </c>
      <c r="C389" t="str">
        <f>buff!S391</f>
        <v>被动冷静lv12</v>
      </c>
      <c r="D389">
        <f>VLOOKUP(buff!T391,对应表!V:W,2,FALSE)</f>
        <v>1</v>
      </c>
      <c r="E389">
        <f>buff!U391</f>
        <v>0</v>
      </c>
      <c r="F389">
        <f>buff!V391</f>
        <v>0</v>
      </c>
      <c r="G389">
        <f>buff!W391</f>
        <v>0</v>
      </c>
      <c r="H389">
        <f>buff!X391</f>
        <v>0</v>
      </c>
      <c r="I389" t="str">
        <f>buff!AI391</f>
        <v>HIT:16|ATK_P:10</v>
      </c>
      <c r="J389">
        <f>buff!AJ391</f>
        <v>0</v>
      </c>
      <c r="K389">
        <f>buff!AK391</f>
        <v>0</v>
      </c>
      <c r="L389">
        <f>buff!AL391</f>
        <v>0</v>
      </c>
      <c r="M389">
        <f>buff!AM391</f>
        <v>0</v>
      </c>
      <c r="N389">
        <f>buff!AN391</f>
        <v>0</v>
      </c>
      <c r="O389">
        <f>buff!AO391</f>
        <v>0</v>
      </c>
      <c r="P389">
        <f>buff!AP391</f>
        <v>0</v>
      </c>
      <c r="Q389">
        <f>buff!AQ391</f>
        <v>0</v>
      </c>
      <c r="R389">
        <f>buff!AR391</f>
        <v>999</v>
      </c>
      <c r="S389">
        <f>buff!AS391</f>
        <v>0</v>
      </c>
      <c r="T389">
        <f>buff!AT391</f>
        <v>0</v>
      </c>
      <c r="U389" t="str">
        <f>buff!AZ391</f>
        <v/>
      </c>
    </row>
    <row r="390" spans="1:21" x14ac:dyDescent="0.15">
      <c r="A390">
        <f>buff!Q392</f>
        <v>20253</v>
      </c>
      <c r="B390" t="str">
        <f>buff!R392</f>
        <v>被动冷静lv13</v>
      </c>
      <c r="C390" t="str">
        <f>buff!S392</f>
        <v>被动冷静lv13</v>
      </c>
      <c r="D390">
        <f>VLOOKUP(buff!T392,对应表!V:W,2,FALSE)</f>
        <v>1</v>
      </c>
      <c r="E390">
        <f>buff!U392</f>
        <v>0</v>
      </c>
      <c r="F390">
        <f>buff!V392</f>
        <v>0</v>
      </c>
      <c r="G390">
        <f>buff!W392</f>
        <v>0</v>
      </c>
      <c r="H390">
        <f>buff!X392</f>
        <v>0</v>
      </c>
      <c r="I390" t="str">
        <f>buff!AI392</f>
        <v>HIT:17|ATK_P:10</v>
      </c>
      <c r="J390">
        <f>buff!AJ392</f>
        <v>0</v>
      </c>
      <c r="K390">
        <f>buff!AK392</f>
        <v>0</v>
      </c>
      <c r="L390">
        <f>buff!AL392</f>
        <v>0</v>
      </c>
      <c r="M390">
        <f>buff!AM392</f>
        <v>0</v>
      </c>
      <c r="N390">
        <f>buff!AN392</f>
        <v>0</v>
      </c>
      <c r="O390">
        <f>buff!AO392</f>
        <v>0</v>
      </c>
      <c r="P390">
        <f>buff!AP392</f>
        <v>0</v>
      </c>
      <c r="Q390">
        <f>buff!AQ392</f>
        <v>0</v>
      </c>
      <c r="R390">
        <f>buff!AR392</f>
        <v>999</v>
      </c>
      <c r="S390">
        <f>buff!AS392</f>
        <v>0</v>
      </c>
      <c r="T390">
        <f>buff!AT392</f>
        <v>0</v>
      </c>
      <c r="U390" t="str">
        <f>buff!AZ392</f>
        <v/>
      </c>
    </row>
    <row r="391" spans="1:21" x14ac:dyDescent="0.15">
      <c r="A391">
        <f>buff!Q393</f>
        <v>20254</v>
      </c>
      <c r="B391" t="str">
        <f>buff!R393</f>
        <v>被动冷静lv14</v>
      </c>
      <c r="C391" t="str">
        <f>buff!S393</f>
        <v>被动冷静lv14</v>
      </c>
      <c r="D391">
        <f>VLOOKUP(buff!T393,对应表!V:W,2,FALSE)</f>
        <v>1</v>
      </c>
      <c r="E391">
        <f>buff!U393</f>
        <v>0</v>
      </c>
      <c r="F391">
        <f>buff!V393</f>
        <v>0</v>
      </c>
      <c r="G391">
        <f>buff!W393</f>
        <v>0</v>
      </c>
      <c r="H391">
        <f>buff!X393</f>
        <v>0</v>
      </c>
      <c r="I391" t="str">
        <f>buff!AI393</f>
        <v>HIT:18|ATK_P:10</v>
      </c>
      <c r="J391">
        <f>buff!AJ393</f>
        <v>0</v>
      </c>
      <c r="K391">
        <f>buff!AK393</f>
        <v>0</v>
      </c>
      <c r="L391">
        <f>buff!AL393</f>
        <v>0</v>
      </c>
      <c r="M391">
        <f>buff!AM393</f>
        <v>0</v>
      </c>
      <c r="N391">
        <f>buff!AN393</f>
        <v>0</v>
      </c>
      <c r="O391">
        <f>buff!AO393</f>
        <v>0</v>
      </c>
      <c r="P391">
        <f>buff!AP393</f>
        <v>0</v>
      </c>
      <c r="Q391">
        <f>buff!AQ393</f>
        <v>0</v>
      </c>
      <c r="R391">
        <f>buff!AR393</f>
        <v>999</v>
      </c>
      <c r="S391">
        <f>buff!AS393</f>
        <v>0</v>
      </c>
      <c r="T391">
        <f>buff!AT393</f>
        <v>0</v>
      </c>
      <c r="U391" t="str">
        <f>buff!AZ393</f>
        <v/>
      </c>
    </row>
    <row r="392" spans="1:21" x14ac:dyDescent="0.15">
      <c r="A392">
        <f>buff!Q394</f>
        <v>20255</v>
      </c>
      <c r="B392" t="str">
        <f>buff!R394</f>
        <v>被动冷静lv15</v>
      </c>
      <c r="C392" t="str">
        <f>buff!S394</f>
        <v>被动冷静lv15</v>
      </c>
      <c r="D392">
        <f>VLOOKUP(buff!T394,对应表!V:W,2,FALSE)</f>
        <v>1</v>
      </c>
      <c r="E392">
        <f>buff!U394</f>
        <v>0</v>
      </c>
      <c r="F392">
        <f>buff!V394</f>
        <v>0</v>
      </c>
      <c r="G392">
        <f>buff!W394</f>
        <v>0</v>
      </c>
      <c r="H392">
        <f>buff!X394</f>
        <v>0</v>
      </c>
      <c r="I392" t="str">
        <f>buff!AI394</f>
        <v>HIT:19|ATK_P:10</v>
      </c>
      <c r="J392">
        <f>buff!AJ394</f>
        <v>0</v>
      </c>
      <c r="K392">
        <f>buff!AK394</f>
        <v>0</v>
      </c>
      <c r="L392">
        <f>buff!AL394</f>
        <v>0</v>
      </c>
      <c r="M392">
        <f>buff!AM394</f>
        <v>0</v>
      </c>
      <c r="N392">
        <f>buff!AN394</f>
        <v>0</v>
      </c>
      <c r="O392">
        <f>buff!AO394</f>
        <v>0</v>
      </c>
      <c r="P392">
        <f>buff!AP394</f>
        <v>0</v>
      </c>
      <c r="Q392">
        <f>buff!AQ394</f>
        <v>0</v>
      </c>
      <c r="R392">
        <f>buff!AR394</f>
        <v>999</v>
      </c>
      <c r="S392">
        <f>buff!AS394</f>
        <v>0</v>
      </c>
      <c r="T392">
        <f>buff!AT394</f>
        <v>0</v>
      </c>
      <c r="U392" t="str">
        <f>buff!AZ394</f>
        <v/>
      </c>
    </row>
    <row r="393" spans="1:21" x14ac:dyDescent="0.15">
      <c r="A393">
        <f>buff!Q395</f>
        <v>20256</v>
      </c>
      <c r="B393" t="str">
        <f>buff!R395</f>
        <v>被动冷静lv16</v>
      </c>
      <c r="C393" t="str">
        <f>buff!S395</f>
        <v>被动冷静lv16</v>
      </c>
      <c r="D393">
        <f>VLOOKUP(buff!T395,对应表!V:W,2,FALSE)</f>
        <v>1</v>
      </c>
      <c r="E393">
        <f>buff!U395</f>
        <v>0</v>
      </c>
      <c r="F393">
        <f>buff!V395</f>
        <v>0</v>
      </c>
      <c r="G393">
        <f>buff!W395</f>
        <v>0</v>
      </c>
      <c r="H393">
        <f>buff!X395</f>
        <v>0</v>
      </c>
      <c r="I393" t="str">
        <f>buff!AI395</f>
        <v>HIT:20|ATK_P:10</v>
      </c>
      <c r="J393">
        <f>buff!AJ395</f>
        <v>0</v>
      </c>
      <c r="K393">
        <f>buff!AK395</f>
        <v>0</v>
      </c>
      <c r="L393">
        <f>buff!AL395</f>
        <v>0</v>
      </c>
      <c r="M393">
        <f>buff!AM395</f>
        <v>0</v>
      </c>
      <c r="N393">
        <f>buff!AN395</f>
        <v>0</v>
      </c>
      <c r="O393">
        <f>buff!AO395</f>
        <v>0</v>
      </c>
      <c r="P393">
        <f>buff!AP395</f>
        <v>0</v>
      </c>
      <c r="Q393">
        <f>buff!AQ395</f>
        <v>0</v>
      </c>
      <c r="R393">
        <f>buff!AR395</f>
        <v>999</v>
      </c>
      <c r="S393">
        <f>buff!AS395</f>
        <v>0</v>
      </c>
      <c r="T393">
        <f>buff!AT395</f>
        <v>0</v>
      </c>
      <c r="U393" t="str">
        <f>buff!AZ395</f>
        <v/>
      </c>
    </row>
    <row r="394" spans="1:21" x14ac:dyDescent="0.15">
      <c r="A394">
        <f>buff!Q396</f>
        <v>20257</v>
      </c>
      <c r="B394" t="str">
        <f>buff!R396</f>
        <v>被动冷静lv17</v>
      </c>
      <c r="C394" t="str">
        <f>buff!S396</f>
        <v>被动冷静lv17</v>
      </c>
      <c r="D394">
        <f>VLOOKUP(buff!T396,对应表!V:W,2,FALSE)</f>
        <v>1</v>
      </c>
      <c r="E394">
        <f>buff!U396</f>
        <v>0</v>
      </c>
      <c r="F394">
        <f>buff!V396</f>
        <v>0</v>
      </c>
      <c r="G394">
        <f>buff!W396</f>
        <v>0</v>
      </c>
      <c r="H394">
        <f>buff!X396</f>
        <v>0</v>
      </c>
      <c r="I394" t="str">
        <f>buff!AI396</f>
        <v>HIT:21|ATK_P:10</v>
      </c>
      <c r="J394">
        <f>buff!AJ396</f>
        <v>0</v>
      </c>
      <c r="K394">
        <f>buff!AK396</f>
        <v>0</v>
      </c>
      <c r="L394">
        <f>buff!AL396</f>
        <v>0</v>
      </c>
      <c r="M394">
        <f>buff!AM396</f>
        <v>0</v>
      </c>
      <c r="N394">
        <f>buff!AN396</f>
        <v>0</v>
      </c>
      <c r="O394">
        <f>buff!AO396</f>
        <v>0</v>
      </c>
      <c r="P394">
        <f>buff!AP396</f>
        <v>0</v>
      </c>
      <c r="Q394">
        <f>buff!AQ396</f>
        <v>0</v>
      </c>
      <c r="R394">
        <f>buff!AR396</f>
        <v>999</v>
      </c>
      <c r="S394">
        <f>buff!AS396</f>
        <v>0</v>
      </c>
      <c r="T394">
        <f>buff!AT396</f>
        <v>0</v>
      </c>
      <c r="U394" t="str">
        <f>buff!AZ396</f>
        <v/>
      </c>
    </row>
    <row r="395" spans="1:21" x14ac:dyDescent="0.15">
      <c r="A395">
        <f>buff!Q397</f>
        <v>20258</v>
      </c>
      <c r="B395" t="str">
        <f>buff!R397</f>
        <v>被动冷静lv18</v>
      </c>
      <c r="C395" t="str">
        <f>buff!S397</f>
        <v>被动冷静lv18</v>
      </c>
      <c r="D395">
        <f>VLOOKUP(buff!T397,对应表!V:W,2,FALSE)</f>
        <v>1</v>
      </c>
      <c r="E395">
        <f>buff!U397</f>
        <v>0</v>
      </c>
      <c r="F395">
        <f>buff!V397</f>
        <v>0</v>
      </c>
      <c r="G395">
        <f>buff!W397</f>
        <v>0</v>
      </c>
      <c r="H395">
        <f>buff!X397</f>
        <v>0</v>
      </c>
      <c r="I395" t="str">
        <f>buff!AI397</f>
        <v>HIT:22|ATK_P:10</v>
      </c>
      <c r="J395">
        <f>buff!AJ397</f>
        <v>0</v>
      </c>
      <c r="K395">
        <f>buff!AK397</f>
        <v>0</v>
      </c>
      <c r="L395">
        <f>buff!AL397</f>
        <v>0</v>
      </c>
      <c r="M395">
        <f>buff!AM397</f>
        <v>0</v>
      </c>
      <c r="N395">
        <f>buff!AN397</f>
        <v>0</v>
      </c>
      <c r="O395">
        <f>buff!AO397</f>
        <v>0</v>
      </c>
      <c r="P395">
        <f>buff!AP397</f>
        <v>0</v>
      </c>
      <c r="Q395">
        <f>buff!AQ397</f>
        <v>0</v>
      </c>
      <c r="R395">
        <f>buff!AR397</f>
        <v>999</v>
      </c>
      <c r="S395">
        <f>buff!AS397</f>
        <v>0</v>
      </c>
      <c r="T395">
        <f>buff!AT397</f>
        <v>0</v>
      </c>
      <c r="U395" t="str">
        <f>buff!AZ397</f>
        <v/>
      </c>
    </row>
    <row r="396" spans="1:21" x14ac:dyDescent="0.15">
      <c r="A396">
        <f>buff!Q398</f>
        <v>20259</v>
      </c>
      <c r="B396" t="str">
        <f>buff!R398</f>
        <v>被动冷静lv19</v>
      </c>
      <c r="C396" t="str">
        <f>buff!S398</f>
        <v>被动冷静lv19</v>
      </c>
      <c r="D396">
        <f>VLOOKUP(buff!T398,对应表!V:W,2,FALSE)</f>
        <v>1</v>
      </c>
      <c r="E396">
        <f>buff!U398</f>
        <v>0</v>
      </c>
      <c r="F396">
        <f>buff!V398</f>
        <v>0</v>
      </c>
      <c r="G396">
        <f>buff!W398</f>
        <v>0</v>
      </c>
      <c r="H396">
        <f>buff!X398</f>
        <v>0</v>
      </c>
      <c r="I396" t="str">
        <f>buff!AI398</f>
        <v>HIT:23|ATK_P:10</v>
      </c>
      <c r="J396">
        <f>buff!AJ398</f>
        <v>0</v>
      </c>
      <c r="K396">
        <f>buff!AK398</f>
        <v>0</v>
      </c>
      <c r="L396">
        <f>buff!AL398</f>
        <v>0</v>
      </c>
      <c r="M396">
        <f>buff!AM398</f>
        <v>0</v>
      </c>
      <c r="N396">
        <f>buff!AN398</f>
        <v>0</v>
      </c>
      <c r="O396">
        <f>buff!AO398</f>
        <v>0</v>
      </c>
      <c r="P396">
        <f>buff!AP398</f>
        <v>0</v>
      </c>
      <c r="Q396">
        <f>buff!AQ398</f>
        <v>0</v>
      </c>
      <c r="R396">
        <f>buff!AR398</f>
        <v>999</v>
      </c>
      <c r="S396">
        <f>buff!AS398</f>
        <v>0</v>
      </c>
      <c r="T396">
        <f>buff!AT398</f>
        <v>0</v>
      </c>
      <c r="U396" t="str">
        <f>buff!AZ398</f>
        <v/>
      </c>
    </row>
    <row r="397" spans="1:21" x14ac:dyDescent="0.15">
      <c r="A397">
        <f>buff!Q399</f>
        <v>20260</v>
      </c>
      <c r="B397" t="str">
        <f>buff!R399</f>
        <v>被动冷静lv20</v>
      </c>
      <c r="C397" t="str">
        <f>buff!S399</f>
        <v>被动冷静lv20</v>
      </c>
      <c r="D397">
        <f>VLOOKUP(buff!T399,对应表!V:W,2,FALSE)</f>
        <v>1</v>
      </c>
      <c r="E397">
        <f>buff!U399</f>
        <v>0</v>
      </c>
      <c r="F397">
        <f>buff!V399</f>
        <v>0</v>
      </c>
      <c r="G397">
        <f>buff!W399</f>
        <v>0</v>
      </c>
      <c r="H397">
        <f>buff!X399</f>
        <v>0</v>
      </c>
      <c r="I397" t="str">
        <f>buff!AI399</f>
        <v>HIT:24|ATK_P:10</v>
      </c>
      <c r="J397">
        <f>buff!AJ399</f>
        <v>0</v>
      </c>
      <c r="K397">
        <f>buff!AK399</f>
        <v>0</v>
      </c>
      <c r="L397">
        <f>buff!AL399</f>
        <v>0</v>
      </c>
      <c r="M397">
        <f>buff!AM399</f>
        <v>0</v>
      </c>
      <c r="N397">
        <f>buff!AN399</f>
        <v>0</v>
      </c>
      <c r="O397">
        <f>buff!AO399</f>
        <v>0</v>
      </c>
      <c r="P397">
        <f>buff!AP399</f>
        <v>0</v>
      </c>
      <c r="Q397">
        <f>buff!AQ399</f>
        <v>0</v>
      </c>
      <c r="R397">
        <f>buff!AR399</f>
        <v>999</v>
      </c>
      <c r="S397">
        <f>buff!AS399</f>
        <v>0</v>
      </c>
      <c r="T397">
        <f>buff!AT399</f>
        <v>0</v>
      </c>
      <c r="U397" t="str">
        <f>buff!AZ399</f>
        <v/>
      </c>
    </row>
    <row r="398" spans="1:21" x14ac:dyDescent="0.15">
      <c r="A398">
        <f>buff!Q400</f>
        <v>20261</v>
      </c>
      <c r="B398" t="str">
        <f>buff!R400</f>
        <v>被动鼓舞lv1</v>
      </c>
      <c r="C398" t="str">
        <f>buff!S400</f>
        <v>被动鼓舞lv1</v>
      </c>
      <c r="D398">
        <f>VLOOKUP(buff!T400,对应表!V:W,2,FALSE)</f>
        <v>1</v>
      </c>
      <c r="E398">
        <f>buff!U400</f>
        <v>0</v>
      </c>
      <c r="F398">
        <f>buff!V400</f>
        <v>0</v>
      </c>
      <c r="G398">
        <f>buff!W400</f>
        <v>0</v>
      </c>
      <c r="H398">
        <f>buff!X400</f>
        <v>0</v>
      </c>
      <c r="I398" t="str">
        <f>buff!AI400</f>
        <v>MP:10|MPS:10</v>
      </c>
      <c r="J398">
        <f>buff!AJ400</f>
        <v>0</v>
      </c>
      <c r="K398">
        <f>buff!AK400</f>
        <v>0</v>
      </c>
      <c r="L398">
        <f>buff!AL400</f>
        <v>0</v>
      </c>
      <c r="M398">
        <f>buff!AM400</f>
        <v>0</v>
      </c>
      <c r="N398">
        <f>buff!AN400</f>
        <v>0</v>
      </c>
      <c r="O398">
        <f>buff!AO400</f>
        <v>0</v>
      </c>
      <c r="P398">
        <f>buff!AP400</f>
        <v>0</v>
      </c>
      <c r="Q398">
        <f>buff!AQ400</f>
        <v>0</v>
      </c>
      <c r="R398">
        <f>buff!AR400</f>
        <v>999</v>
      </c>
      <c r="S398">
        <f>buff!AS400</f>
        <v>0</v>
      </c>
      <c r="T398">
        <f>buff!AT400</f>
        <v>0</v>
      </c>
      <c r="U398" t="str">
        <f>buff!AZ400</f>
        <v/>
      </c>
    </row>
    <row r="399" spans="1:21" x14ac:dyDescent="0.15">
      <c r="A399">
        <f>buff!Q401</f>
        <v>20262</v>
      </c>
      <c r="B399" t="str">
        <f>buff!R401</f>
        <v>被动鼓舞lv2</v>
      </c>
      <c r="C399" t="str">
        <f>buff!S401</f>
        <v>被动鼓舞lv2</v>
      </c>
      <c r="D399">
        <f>VLOOKUP(buff!T401,对应表!V:W,2,FALSE)</f>
        <v>1</v>
      </c>
      <c r="E399">
        <f>buff!U401</f>
        <v>0</v>
      </c>
      <c r="F399">
        <f>buff!V401</f>
        <v>0</v>
      </c>
      <c r="G399">
        <f>buff!W401</f>
        <v>0</v>
      </c>
      <c r="H399">
        <f>buff!X401</f>
        <v>0</v>
      </c>
      <c r="I399" t="str">
        <f>buff!AI401</f>
        <v>MP:10|MPS:15</v>
      </c>
      <c r="J399">
        <f>buff!AJ401</f>
        <v>0</v>
      </c>
      <c r="K399">
        <f>buff!AK401</f>
        <v>0</v>
      </c>
      <c r="L399">
        <f>buff!AL401</f>
        <v>0</v>
      </c>
      <c r="M399">
        <f>buff!AM401</f>
        <v>0</v>
      </c>
      <c r="N399">
        <f>buff!AN401</f>
        <v>0</v>
      </c>
      <c r="O399">
        <f>buff!AO401</f>
        <v>0</v>
      </c>
      <c r="P399">
        <f>buff!AP401</f>
        <v>0</v>
      </c>
      <c r="Q399">
        <f>buff!AQ401</f>
        <v>0</v>
      </c>
      <c r="R399">
        <f>buff!AR401</f>
        <v>999</v>
      </c>
      <c r="S399">
        <f>buff!AS401</f>
        <v>0</v>
      </c>
      <c r="T399">
        <f>buff!AT401</f>
        <v>0</v>
      </c>
      <c r="U399" t="str">
        <f>buff!AZ401</f>
        <v/>
      </c>
    </row>
    <row r="400" spans="1:21" x14ac:dyDescent="0.15">
      <c r="A400">
        <f>buff!Q402</f>
        <v>20263</v>
      </c>
      <c r="B400" t="str">
        <f>buff!R402</f>
        <v>被动鼓舞lv3</v>
      </c>
      <c r="C400" t="str">
        <f>buff!S402</f>
        <v>被动鼓舞lv3</v>
      </c>
      <c r="D400">
        <f>VLOOKUP(buff!T402,对应表!V:W,2,FALSE)</f>
        <v>1</v>
      </c>
      <c r="E400">
        <f>buff!U402</f>
        <v>0</v>
      </c>
      <c r="F400">
        <f>buff!V402</f>
        <v>0</v>
      </c>
      <c r="G400">
        <f>buff!W402</f>
        <v>0</v>
      </c>
      <c r="H400">
        <f>buff!X402</f>
        <v>0</v>
      </c>
      <c r="I400" t="str">
        <f>buff!AI402</f>
        <v>MP:20|MPS:15</v>
      </c>
      <c r="J400">
        <f>buff!AJ402</f>
        <v>0</v>
      </c>
      <c r="K400">
        <f>buff!AK402</f>
        <v>0</v>
      </c>
      <c r="L400">
        <f>buff!AL402</f>
        <v>0</v>
      </c>
      <c r="M400">
        <f>buff!AM402</f>
        <v>0</v>
      </c>
      <c r="N400">
        <f>buff!AN402</f>
        <v>0</v>
      </c>
      <c r="O400">
        <f>buff!AO402</f>
        <v>0</v>
      </c>
      <c r="P400">
        <f>buff!AP402</f>
        <v>0</v>
      </c>
      <c r="Q400">
        <f>buff!AQ402</f>
        <v>0</v>
      </c>
      <c r="R400">
        <f>buff!AR402</f>
        <v>999</v>
      </c>
      <c r="S400">
        <f>buff!AS402</f>
        <v>0</v>
      </c>
      <c r="T400">
        <f>buff!AT402</f>
        <v>0</v>
      </c>
      <c r="U400" t="str">
        <f>buff!AZ402</f>
        <v/>
      </c>
    </row>
    <row r="401" spans="1:21" x14ac:dyDescent="0.15">
      <c r="A401">
        <f>buff!Q403</f>
        <v>20264</v>
      </c>
      <c r="B401" t="str">
        <f>buff!R403</f>
        <v>被动鼓舞lv4</v>
      </c>
      <c r="C401" t="str">
        <f>buff!S403</f>
        <v>被动鼓舞lv4</v>
      </c>
      <c r="D401">
        <f>VLOOKUP(buff!T403,对应表!V:W,2,FALSE)</f>
        <v>1</v>
      </c>
      <c r="E401">
        <f>buff!U403</f>
        <v>0</v>
      </c>
      <c r="F401">
        <f>buff!V403</f>
        <v>0</v>
      </c>
      <c r="G401">
        <f>buff!W403</f>
        <v>0</v>
      </c>
      <c r="H401">
        <f>buff!X403</f>
        <v>0</v>
      </c>
      <c r="I401" t="str">
        <f>buff!AI403</f>
        <v>MP:20|MPS:20</v>
      </c>
      <c r="J401">
        <f>buff!AJ403</f>
        <v>0</v>
      </c>
      <c r="K401">
        <f>buff!AK403</f>
        <v>0</v>
      </c>
      <c r="L401">
        <f>buff!AL403</f>
        <v>0</v>
      </c>
      <c r="M401">
        <f>buff!AM403</f>
        <v>0</v>
      </c>
      <c r="N401">
        <f>buff!AN403</f>
        <v>0</v>
      </c>
      <c r="O401">
        <f>buff!AO403</f>
        <v>0</v>
      </c>
      <c r="P401">
        <f>buff!AP403</f>
        <v>0</v>
      </c>
      <c r="Q401">
        <f>buff!AQ403</f>
        <v>0</v>
      </c>
      <c r="R401">
        <f>buff!AR403</f>
        <v>999</v>
      </c>
      <c r="S401">
        <f>buff!AS403</f>
        <v>0</v>
      </c>
      <c r="T401">
        <f>buff!AT403</f>
        <v>0</v>
      </c>
      <c r="U401" t="str">
        <f>buff!AZ403</f>
        <v/>
      </c>
    </row>
    <row r="402" spans="1:21" x14ac:dyDescent="0.15">
      <c r="A402">
        <f>buff!Q404</f>
        <v>20265</v>
      </c>
      <c r="B402" t="str">
        <f>buff!R404</f>
        <v>被动鼓舞lv5</v>
      </c>
      <c r="C402" t="str">
        <f>buff!S404</f>
        <v>被动鼓舞lv5</v>
      </c>
      <c r="D402">
        <f>VLOOKUP(buff!T404,对应表!V:W,2,FALSE)</f>
        <v>1</v>
      </c>
      <c r="E402">
        <f>buff!U404</f>
        <v>0</v>
      </c>
      <c r="F402">
        <f>buff!V404</f>
        <v>0</v>
      </c>
      <c r="G402">
        <f>buff!W404</f>
        <v>0</v>
      </c>
      <c r="H402">
        <f>buff!X404</f>
        <v>0</v>
      </c>
      <c r="I402" t="str">
        <f>buff!AI404</f>
        <v>MP:30|MPS:20</v>
      </c>
      <c r="J402">
        <f>buff!AJ404</f>
        <v>0</v>
      </c>
      <c r="K402">
        <f>buff!AK404</f>
        <v>0</v>
      </c>
      <c r="L402">
        <f>buff!AL404</f>
        <v>0</v>
      </c>
      <c r="M402">
        <f>buff!AM404</f>
        <v>0</v>
      </c>
      <c r="N402">
        <f>buff!AN404</f>
        <v>0</v>
      </c>
      <c r="O402">
        <f>buff!AO404</f>
        <v>0</v>
      </c>
      <c r="P402">
        <f>buff!AP404</f>
        <v>0</v>
      </c>
      <c r="Q402">
        <f>buff!AQ404</f>
        <v>0</v>
      </c>
      <c r="R402">
        <f>buff!AR404</f>
        <v>999</v>
      </c>
      <c r="S402">
        <f>buff!AS404</f>
        <v>0</v>
      </c>
      <c r="T402">
        <f>buff!AT404</f>
        <v>0</v>
      </c>
      <c r="U402" t="str">
        <f>buff!AZ404</f>
        <v/>
      </c>
    </row>
    <row r="403" spans="1:21" x14ac:dyDescent="0.15">
      <c r="A403">
        <f>buff!Q405</f>
        <v>20266</v>
      </c>
      <c r="B403" t="str">
        <f>buff!R405</f>
        <v>被动鼓舞lv6</v>
      </c>
      <c r="C403" t="str">
        <f>buff!S405</f>
        <v>被动鼓舞lv6</v>
      </c>
      <c r="D403">
        <f>VLOOKUP(buff!T405,对应表!V:W,2,FALSE)</f>
        <v>1</v>
      </c>
      <c r="E403">
        <f>buff!U405</f>
        <v>0</v>
      </c>
      <c r="F403">
        <f>buff!V405</f>
        <v>0</v>
      </c>
      <c r="G403">
        <f>buff!W405</f>
        <v>0</v>
      </c>
      <c r="H403">
        <f>buff!X405</f>
        <v>0</v>
      </c>
      <c r="I403" t="str">
        <f>buff!AI405</f>
        <v>MP:30|MPS:25</v>
      </c>
      <c r="J403">
        <f>buff!AJ405</f>
        <v>0</v>
      </c>
      <c r="K403">
        <f>buff!AK405</f>
        <v>0</v>
      </c>
      <c r="L403">
        <f>buff!AL405</f>
        <v>0</v>
      </c>
      <c r="M403">
        <f>buff!AM405</f>
        <v>0</v>
      </c>
      <c r="N403">
        <f>buff!AN405</f>
        <v>0</v>
      </c>
      <c r="O403">
        <f>buff!AO405</f>
        <v>0</v>
      </c>
      <c r="P403">
        <f>buff!AP405</f>
        <v>0</v>
      </c>
      <c r="Q403">
        <f>buff!AQ405</f>
        <v>0</v>
      </c>
      <c r="R403">
        <f>buff!AR405</f>
        <v>999</v>
      </c>
      <c r="S403">
        <f>buff!AS405</f>
        <v>0</v>
      </c>
      <c r="T403">
        <f>buff!AT405</f>
        <v>0</v>
      </c>
      <c r="U403" t="str">
        <f>buff!AZ405</f>
        <v/>
      </c>
    </row>
    <row r="404" spans="1:21" x14ac:dyDescent="0.15">
      <c r="A404">
        <f>buff!Q406</f>
        <v>20267</v>
      </c>
      <c r="B404" t="str">
        <f>buff!R406</f>
        <v>被动鼓舞lv7</v>
      </c>
      <c r="C404" t="str">
        <f>buff!S406</f>
        <v>被动鼓舞lv7</v>
      </c>
      <c r="D404">
        <f>VLOOKUP(buff!T406,对应表!V:W,2,FALSE)</f>
        <v>1</v>
      </c>
      <c r="E404">
        <f>buff!U406</f>
        <v>0</v>
      </c>
      <c r="F404">
        <f>buff!V406</f>
        <v>0</v>
      </c>
      <c r="G404">
        <f>buff!W406</f>
        <v>0</v>
      </c>
      <c r="H404">
        <f>buff!X406</f>
        <v>0</v>
      </c>
      <c r="I404" t="str">
        <f>buff!AI406</f>
        <v>MP:40|MPS:25</v>
      </c>
      <c r="J404">
        <f>buff!AJ406</f>
        <v>0</v>
      </c>
      <c r="K404">
        <f>buff!AK406</f>
        <v>0</v>
      </c>
      <c r="L404">
        <f>buff!AL406</f>
        <v>0</v>
      </c>
      <c r="M404">
        <f>buff!AM406</f>
        <v>0</v>
      </c>
      <c r="N404">
        <f>buff!AN406</f>
        <v>0</v>
      </c>
      <c r="O404">
        <f>buff!AO406</f>
        <v>0</v>
      </c>
      <c r="P404">
        <f>buff!AP406</f>
        <v>0</v>
      </c>
      <c r="Q404">
        <f>buff!AQ406</f>
        <v>0</v>
      </c>
      <c r="R404">
        <f>buff!AR406</f>
        <v>999</v>
      </c>
      <c r="S404">
        <f>buff!AS406</f>
        <v>0</v>
      </c>
      <c r="T404">
        <f>buff!AT406</f>
        <v>0</v>
      </c>
      <c r="U404" t="str">
        <f>buff!AZ406</f>
        <v/>
      </c>
    </row>
    <row r="405" spans="1:21" x14ac:dyDescent="0.15">
      <c r="A405">
        <f>buff!Q407</f>
        <v>20268</v>
      </c>
      <c r="B405" t="str">
        <f>buff!R407</f>
        <v>被动鼓舞lv8</v>
      </c>
      <c r="C405" t="str">
        <f>buff!S407</f>
        <v>被动鼓舞lv8</v>
      </c>
      <c r="D405">
        <f>VLOOKUP(buff!T407,对应表!V:W,2,FALSE)</f>
        <v>1</v>
      </c>
      <c r="E405">
        <f>buff!U407</f>
        <v>0</v>
      </c>
      <c r="F405">
        <f>buff!V407</f>
        <v>0</v>
      </c>
      <c r="G405">
        <f>buff!W407</f>
        <v>0</v>
      </c>
      <c r="H405">
        <f>buff!X407</f>
        <v>0</v>
      </c>
      <c r="I405" t="str">
        <f>buff!AI407</f>
        <v>MP:40|MPS:30</v>
      </c>
      <c r="J405">
        <f>buff!AJ407</f>
        <v>0</v>
      </c>
      <c r="K405">
        <f>buff!AK407</f>
        <v>0</v>
      </c>
      <c r="L405">
        <f>buff!AL407</f>
        <v>0</v>
      </c>
      <c r="M405">
        <f>buff!AM407</f>
        <v>0</v>
      </c>
      <c r="N405">
        <f>buff!AN407</f>
        <v>0</v>
      </c>
      <c r="O405">
        <f>buff!AO407</f>
        <v>0</v>
      </c>
      <c r="P405">
        <f>buff!AP407</f>
        <v>0</v>
      </c>
      <c r="Q405">
        <f>buff!AQ407</f>
        <v>0</v>
      </c>
      <c r="R405">
        <f>buff!AR407</f>
        <v>999</v>
      </c>
      <c r="S405">
        <f>buff!AS407</f>
        <v>0</v>
      </c>
      <c r="T405">
        <f>buff!AT407</f>
        <v>0</v>
      </c>
      <c r="U405" t="str">
        <f>buff!AZ407</f>
        <v/>
      </c>
    </row>
    <row r="406" spans="1:21" x14ac:dyDescent="0.15">
      <c r="A406">
        <f>buff!Q408</f>
        <v>20269</v>
      </c>
      <c r="B406" t="str">
        <f>buff!R408</f>
        <v>被动鼓舞lv9</v>
      </c>
      <c r="C406" t="str">
        <f>buff!S408</f>
        <v>被动鼓舞lv9</v>
      </c>
      <c r="D406">
        <f>VLOOKUP(buff!T408,对应表!V:W,2,FALSE)</f>
        <v>1</v>
      </c>
      <c r="E406">
        <f>buff!U408</f>
        <v>0</v>
      </c>
      <c r="F406">
        <f>buff!V408</f>
        <v>0</v>
      </c>
      <c r="G406">
        <f>buff!W408</f>
        <v>0</v>
      </c>
      <c r="H406">
        <f>buff!X408</f>
        <v>0</v>
      </c>
      <c r="I406" t="str">
        <f>buff!AI408</f>
        <v>MP:50|MPS:30</v>
      </c>
      <c r="J406">
        <f>buff!AJ408</f>
        <v>0</v>
      </c>
      <c r="K406">
        <f>buff!AK408</f>
        <v>0</v>
      </c>
      <c r="L406">
        <f>buff!AL408</f>
        <v>0</v>
      </c>
      <c r="M406">
        <f>buff!AM408</f>
        <v>0</v>
      </c>
      <c r="N406">
        <f>buff!AN408</f>
        <v>0</v>
      </c>
      <c r="O406">
        <f>buff!AO408</f>
        <v>0</v>
      </c>
      <c r="P406">
        <f>buff!AP408</f>
        <v>0</v>
      </c>
      <c r="Q406">
        <f>buff!AQ408</f>
        <v>0</v>
      </c>
      <c r="R406">
        <f>buff!AR408</f>
        <v>999</v>
      </c>
      <c r="S406">
        <f>buff!AS408</f>
        <v>0</v>
      </c>
      <c r="T406">
        <f>buff!AT408</f>
        <v>0</v>
      </c>
      <c r="U406" t="str">
        <f>buff!AZ408</f>
        <v/>
      </c>
    </row>
    <row r="407" spans="1:21" x14ac:dyDescent="0.15">
      <c r="A407">
        <f>buff!Q409</f>
        <v>20270</v>
      </c>
      <c r="B407" t="str">
        <f>buff!R409</f>
        <v>被动鼓舞lv10</v>
      </c>
      <c r="C407" t="str">
        <f>buff!S409</f>
        <v>被动鼓舞lv10</v>
      </c>
      <c r="D407">
        <f>VLOOKUP(buff!T409,对应表!V:W,2,FALSE)</f>
        <v>1</v>
      </c>
      <c r="E407">
        <f>buff!U409</f>
        <v>0</v>
      </c>
      <c r="F407">
        <f>buff!V409</f>
        <v>0</v>
      </c>
      <c r="G407">
        <f>buff!W409</f>
        <v>0</v>
      </c>
      <c r="H407">
        <f>buff!X409</f>
        <v>0</v>
      </c>
      <c r="I407" t="str">
        <f>buff!AI409</f>
        <v>MP:50|MPS:35</v>
      </c>
      <c r="J407">
        <f>buff!AJ409</f>
        <v>0</v>
      </c>
      <c r="K407">
        <f>buff!AK409</f>
        <v>0</v>
      </c>
      <c r="L407">
        <f>buff!AL409</f>
        <v>0</v>
      </c>
      <c r="M407">
        <f>buff!AM409</f>
        <v>0</v>
      </c>
      <c r="N407">
        <f>buff!AN409</f>
        <v>0</v>
      </c>
      <c r="O407">
        <f>buff!AO409</f>
        <v>0</v>
      </c>
      <c r="P407">
        <f>buff!AP409</f>
        <v>0</v>
      </c>
      <c r="Q407">
        <f>buff!AQ409</f>
        <v>0</v>
      </c>
      <c r="R407">
        <f>buff!AR409</f>
        <v>999</v>
      </c>
      <c r="S407">
        <f>buff!AS409</f>
        <v>0</v>
      </c>
      <c r="T407">
        <f>buff!AT409</f>
        <v>0</v>
      </c>
      <c r="U407" t="str">
        <f>buff!AZ409</f>
        <v/>
      </c>
    </row>
    <row r="408" spans="1:21" x14ac:dyDescent="0.15">
      <c r="A408">
        <f>buff!Q410</f>
        <v>20271</v>
      </c>
      <c r="B408" t="str">
        <f>buff!R410</f>
        <v>被动鼓舞lv11</v>
      </c>
      <c r="C408" t="str">
        <f>buff!S410</f>
        <v>被动鼓舞lv11</v>
      </c>
      <c r="D408">
        <f>VLOOKUP(buff!T410,对应表!V:W,2,FALSE)</f>
        <v>1</v>
      </c>
      <c r="E408">
        <f>buff!U410</f>
        <v>0</v>
      </c>
      <c r="F408">
        <f>buff!V410</f>
        <v>0</v>
      </c>
      <c r="G408">
        <f>buff!W410</f>
        <v>0</v>
      </c>
      <c r="H408">
        <f>buff!X410</f>
        <v>0</v>
      </c>
      <c r="I408" t="str">
        <f>buff!AI410</f>
        <v>MP:60|MPS:35</v>
      </c>
      <c r="J408">
        <f>buff!AJ410</f>
        <v>0</v>
      </c>
      <c r="K408">
        <f>buff!AK410</f>
        <v>0</v>
      </c>
      <c r="L408">
        <f>buff!AL410</f>
        <v>0</v>
      </c>
      <c r="M408">
        <f>buff!AM410</f>
        <v>0</v>
      </c>
      <c r="N408">
        <f>buff!AN410</f>
        <v>0</v>
      </c>
      <c r="O408">
        <f>buff!AO410</f>
        <v>0</v>
      </c>
      <c r="P408">
        <f>buff!AP410</f>
        <v>0</v>
      </c>
      <c r="Q408">
        <f>buff!AQ410</f>
        <v>0</v>
      </c>
      <c r="R408">
        <f>buff!AR410</f>
        <v>999</v>
      </c>
      <c r="S408">
        <f>buff!AS410</f>
        <v>0</v>
      </c>
      <c r="T408">
        <f>buff!AT410</f>
        <v>0</v>
      </c>
      <c r="U408" t="str">
        <f>buff!AZ410</f>
        <v/>
      </c>
    </row>
    <row r="409" spans="1:21" x14ac:dyDescent="0.15">
      <c r="A409">
        <f>buff!Q411</f>
        <v>20272</v>
      </c>
      <c r="B409" t="str">
        <f>buff!R411</f>
        <v>被动鼓舞lv12</v>
      </c>
      <c r="C409" t="str">
        <f>buff!S411</f>
        <v>被动鼓舞lv12</v>
      </c>
      <c r="D409">
        <f>VLOOKUP(buff!T411,对应表!V:W,2,FALSE)</f>
        <v>1</v>
      </c>
      <c r="E409">
        <f>buff!U411</f>
        <v>0</v>
      </c>
      <c r="F409">
        <f>buff!V411</f>
        <v>0</v>
      </c>
      <c r="G409">
        <f>buff!W411</f>
        <v>0</v>
      </c>
      <c r="H409">
        <f>buff!X411</f>
        <v>0</v>
      </c>
      <c r="I409" t="str">
        <f>buff!AI411</f>
        <v>MP:60|MPS:40</v>
      </c>
      <c r="J409">
        <f>buff!AJ411</f>
        <v>0</v>
      </c>
      <c r="K409">
        <f>buff!AK411</f>
        <v>0</v>
      </c>
      <c r="L409">
        <f>buff!AL411</f>
        <v>0</v>
      </c>
      <c r="M409">
        <f>buff!AM411</f>
        <v>0</v>
      </c>
      <c r="N409">
        <f>buff!AN411</f>
        <v>0</v>
      </c>
      <c r="O409">
        <f>buff!AO411</f>
        <v>0</v>
      </c>
      <c r="P409">
        <f>buff!AP411</f>
        <v>0</v>
      </c>
      <c r="Q409">
        <f>buff!AQ411</f>
        <v>0</v>
      </c>
      <c r="R409">
        <f>buff!AR411</f>
        <v>999</v>
      </c>
      <c r="S409">
        <f>buff!AS411</f>
        <v>0</v>
      </c>
      <c r="T409">
        <f>buff!AT411</f>
        <v>0</v>
      </c>
      <c r="U409" t="str">
        <f>buff!AZ411</f>
        <v/>
      </c>
    </row>
    <row r="410" spans="1:21" x14ac:dyDescent="0.15">
      <c r="A410">
        <f>buff!Q412</f>
        <v>20273</v>
      </c>
      <c r="B410" t="str">
        <f>buff!R412</f>
        <v>被动鼓舞lv13</v>
      </c>
      <c r="C410" t="str">
        <f>buff!S412</f>
        <v>被动鼓舞lv13</v>
      </c>
      <c r="D410">
        <f>VLOOKUP(buff!T412,对应表!V:W,2,FALSE)</f>
        <v>1</v>
      </c>
      <c r="E410">
        <f>buff!U412</f>
        <v>0</v>
      </c>
      <c r="F410">
        <f>buff!V412</f>
        <v>0</v>
      </c>
      <c r="G410">
        <f>buff!W412</f>
        <v>0</v>
      </c>
      <c r="H410">
        <f>buff!X412</f>
        <v>0</v>
      </c>
      <c r="I410" t="str">
        <f>buff!AI412</f>
        <v>MP:70|MPS:40</v>
      </c>
      <c r="J410">
        <f>buff!AJ412</f>
        <v>0</v>
      </c>
      <c r="K410">
        <f>buff!AK412</f>
        <v>0</v>
      </c>
      <c r="L410">
        <f>buff!AL412</f>
        <v>0</v>
      </c>
      <c r="M410">
        <f>buff!AM412</f>
        <v>0</v>
      </c>
      <c r="N410">
        <f>buff!AN412</f>
        <v>0</v>
      </c>
      <c r="O410">
        <f>buff!AO412</f>
        <v>0</v>
      </c>
      <c r="P410">
        <f>buff!AP412</f>
        <v>0</v>
      </c>
      <c r="Q410">
        <f>buff!AQ412</f>
        <v>0</v>
      </c>
      <c r="R410">
        <f>buff!AR412</f>
        <v>999</v>
      </c>
      <c r="S410">
        <f>buff!AS412</f>
        <v>0</v>
      </c>
      <c r="T410">
        <f>buff!AT412</f>
        <v>0</v>
      </c>
      <c r="U410" t="str">
        <f>buff!AZ412</f>
        <v/>
      </c>
    </row>
    <row r="411" spans="1:21" x14ac:dyDescent="0.15">
      <c r="A411">
        <f>buff!Q413</f>
        <v>20274</v>
      </c>
      <c r="B411" t="str">
        <f>buff!R413</f>
        <v>被动鼓舞lv14</v>
      </c>
      <c r="C411" t="str">
        <f>buff!S413</f>
        <v>被动鼓舞lv14</v>
      </c>
      <c r="D411">
        <f>VLOOKUP(buff!T413,对应表!V:W,2,FALSE)</f>
        <v>1</v>
      </c>
      <c r="E411">
        <f>buff!U413</f>
        <v>0</v>
      </c>
      <c r="F411">
        <f>buff!V413</f>
        <v>0</v>
      </c>
      <c r="G411">
        <f>buff!W413</f>
        <v>0</v>
      </c>
      <c r="H411">
        <f>buff!X413</f>
        <v>0</v>
      </c>
      <c r="I411" t="str">
        <f>buff!AI413</f>
        <v>MP:70|MPS:45</v>
      </c>
      <c r="J411">
        <f>buff!AJ413</f>
        <v>0</v>
      </c>
      <c r="K411">
        <f>buff!AK413</f>
        <v>0</v>
      </c>
      <c r="L411">
        <f>buff!AL413</f>
        <v>0</v>
      </c>
      <c r="M411">
        <f>buff!AM413</f>
        <v>0</v>
      </c>
      <c r="N411">
        <f>buff!AN413</f>
        <v>0</v>
      </c>
      <c r="O411">
        <f>buff!AO413</f>
        <v>0</v>
      </c>
      <c r="P411">
        <f>buff!AP413</f>
        <v>0</v>
      </c>
      <c r="Q411">
        <f>buff!AQ413</f>
        <v>0</v>
      </c>
      <c r="R411">
        <f>buff!AR413</f>
        <v>999</v>
      </c>
      <c r="S411">
        <f>buff!AS413</f>
        <v>0</v>
      </c>
      <c r="T411">
        <f>buff!AT413</f>
        <v>0</v>
      </c>
      <c r="U411" t="str">
        <f>buff!AZ413</f>
        <v/>
      </c>
    </row>
    <row r="412" spans="1:21" x14ac:dyDescent="0.15">
      <c r="A412">
        <f>buff!Q414</f>
        <v>20275</v>
      </c>
      <c r="B412" t="str">
        <f>buff!R414</f>
        <v>被动鼓舞lv15</v>
      </c>
      <c r="C412" t="str">
        <f>buff!S414</f>
        <v>被动鼓舞lv15</v>
      </c>
      <c r="D412">
        <f>VLOOKUP(buff!T414,对应表!V:W,2,FALSE)</f>
        <v>1</v>
      </c>
      <c r="E412">
        <f>buff!U414</f>
        <v>0</v>
      </c>
      <c r="F412">
        <f>buff!V414</f>
        <v>0</v>
      </c>
      <c r="G412">
        <f>buff!W414</f>
        <v>0</v>
      </c>
      <c r="H412">
        <f>buff!X414</f>
        <v>0</v>
      </c>
      <c r="I412" t="str">
        <f>buff!AI414</f>
        <v>MP:80|MPS:45</v>
      </c>
      <c r="J412">
        <f>buff!AJ414</f>
        <v>0</v>
      </c>
      <c r="K412">
        <f>buff!AK414</f>
        <v>0</v>
      </c>
      <c r="L412">
        <f>buff!AL414</f>
        <v>0</v>
      </c>
      <c r="M412">
        <f>buff!AM414</f>
        <v>0</v>
      </c>
      <c r="N412">
        <f>buff!AN414</f>
        <v>0</v>
      </c>
      <c r="O412">
        <f>buff!AO414</f>
        <v>0</v>
      </c>
      <c r="P412">
        <f>buff!AP414</f>
        <v>0</v>
      </c>
      <c r="Q412">
        <f>buff!AQ414</f>
        <v>0</v>
      </c>
      <c r="R412">
        <f>buff!AR414</f>
        <v>999</v>
      </c>
      <c r="S412">
        <f>buff!AS414</f>
        <v>0</v>
      </c>
      <c r="T412">
        <f>buff!AT414</f>
        <v>0</v>
      </c>
      <c r="U412" t="str">
        <f>buff!AZ414</f>
        <v/>
      </c>
    </row>
    <row r="413" spans="1:21" x14ac:dyDescent="0.15">
      <c r="A413">
        <f>buff!Q415</f>
        <v>20276</v>
      </c>
      <c r="B413" t="str">
        <f>buff!R415</f>
        <v>被动鼓舞lv16</v>
      </c>
      <c r="C413" t="str">
        <f>buff!S415</f>
        <v>被动鼓舞lv16</v>
      </c>
      <c r="D413">
        <f>VLOOKUP(buff!T415,对应表!V:W,2,FALSE)</f>
        <v>1</v>
      </c>
      <c r="E413">
        <f>buff!U415</f>
        <v>0</v>
      </c>
      <c r="F413">
        <f>buff!V415</f>
        <v>0</v>
      </c>
      <c r="G413">
        <f>buff!W415</f>
        <v>0</v>
      </c>
      <c r="H413">
        <f>buff!X415</f>
        <v>0</v>
      </c>
      <c r="I413" t="str">
        <f>buff!AI415</f>
        <v>MP:80|MPS:50</v>
      </c>
      <c r="J413">
        <f>buff!AJ415</f>
        <v>0</v>
      </c>
      <c r="K413">
        <f>buff!AK415</f>
        <v>0</v>
      </c>
      <c r="L413">
        <f>buff!AL415</f>
        <v>0</v>
      </c>
      <c r="M413">
        <f>buff!AM415</f>
        <v>0</v>
      </c>
      <c r="N413">
        <f>buff!AN415</f>
        <v>0</v>
      </c>
      <c r="O413">
        <f>buff!AO415</f>
        <v>0</v>
      </c>
      <c r="P413">
        <f>buff!AP415</f>
        <v>0</v>
      </c>
      <c r="Q413">
        <f>buff!AQ415</f>
        <v>0</v>
      </c>
      <c r="R413">
        <f>buff!AR415</f>
        <v>999</v>
      </c>
      <c r="S413">
        <f>buff!AS415</f>
        <v>0</v>
      </c>
      <c r="T413">
        <f>buff!AT415</f>
        <v>0</v>
      </c>
      <c r="U413" t="str">
        <f>buff!AZ415</f>
        <v/>
      </c>
    </row>
    <row r="414" spans="1:21" x14ac:dyDescent="0.15">
      <c r="A414">
        <f>buff!Q416</f>
        <v>20277</v>
      </c>
      <c r="B414" t="str">
        <f>buff!R416</f>
        <v>被动鼓舞lv17</v>
      </c>
      <c r="C414" t="str">
        <f>buff!S416</f>
        <v>被动鼓舞lv17</v>
      </c>
      <c r="D414">
        <f>VLOOKUP(buff!T416,对应表!V:W,2,FALSE)</f>
        <v>1</v>
      </c>
      <c r="E414">
        <f>buff!U416</f>
        <v>0</v>
      </c>
      <c r="F414">
        <f>buff!V416</f>
        <v>0</v>
      </c>
      <c r="G414">
        <f>buff!W416</f>
        <v>0</v>
      </c>
      <c r="H414">
        <f>buff!X416</f>
        <v>0</v>
      </c>
      <c r="I414" t="str">
        <f>buff!AI416</f>
        <v>MP:90|MPS:50</v>
      </c>
      <c r="J414">
        <f>buff!AJ416</f>
        <v>0</v>
      </c>
      <c r="K414">
        <f>buff!AK416</f>
        <v>0</v>
      </c>
      <c r="L414">
        <f>buff!AL416</f>
        <v>0</v>
      </c>
      <c r="M414">
        <f>buff!AM416</f>
        <v>0</v>
      </c>
      <c r="N414">
        <f>buff!AN416</f>
        <v>0</v>
      </c>
      <c r="O414">
        <f>buff!AO416</f>
        <v>0</v>
      </c>
      <c r="P414">
        <f>buff!AP416</f>
        <v>0</v>
      </c>
      <c r="Q414">
        <f>buff!AQ416</f>
        <v>0</v>
      </c>
      <c r="R414">
        <f>buff!AR416</f>
        <v>999</v>
      </c>
      <c r="S414">
        <f>buff!AS416</f>
        <v>0</v>
      </c>
      <c r="T414">
        <f>buff!AT416</f>
        <v>0</v>
      </c>
      <c r="U414" t="str">
        <f>buff!AZ416</f>
        <v/>
      </c>
    </row>
    <row r="415" spans="1:21" x14ac:dyDescent="0.15">
      <c r="A415">
        <f>buff!Q417</f>
        <v>20278</v>
      </c>
      <c r="B415" t="str">
        <f>buff!R417</f>
        <v>被动鼓舞lv18</v>
      </c>
      <c r="C415" t="str">
        <f>buff!S417</f>
        <v>被动鼓舞lv18</v>
      </c>
      <c r="D415">
        <f>VLOOKUP(buff!T417,对应表!V:W,2,FALSE)</f>
        <v>1</v>
      </c>
      <c r="E415">
        <f>buff!U417</f>
        <v>0</v>
      </c>
      <c r="F415">
        <f>buff!V417</f>
        <v>0</v>
      </c>
      <c r="G415">
        <f>buff!W417</f>
        <v>0</v>
      </c>
      <c r="H415">
        <f>buff!X417</f>
        <v>0</v>
      </c>
      <c r="I415" t="str">
        <f>buff!AI417</f>
        <v>MP:90|MPS:55</v>
      </c>
      <c r="J415">
        <f>buff!AJ417</f>
        <v>0</v>
      </c>
      <c r="K415">
        <f>buff!AK417</f>
        <v>0</v>
      </c>
      <c r="L415">
        <f>buff!AL417</f>
        <v>0</v>
      </c>
      <c r="M415">
        <f>buff!AM417</f>
        <v>0</v>
      </c>
      <c r="N415">
        <f>buff!AN417</f>
        <v>0</v>
      </c>
      <c r="O415">
        <f>buff!AO417</f>
        <v>0</v>
      </c>
      <c r="P415">
        <f>buff!AP417</f>
        <v>0</v>
      </c>
      <c r="Q415">
        <f>buff!AQ417</f>
        <v>0</v>
      </c>
      <c r="R415">
        <f>buff!AR417</f>
        <v>999</v>
      </c>
      <c r="S415">
        <f>buff!AS417</f>
        <v>0</v>
      </c>
      <c r="T415">
        <f>buff!AT417</f>
        <v>0</v>
      </c>
      <c r="U415" t="str">
        <f>buff!AZ417</f>
        <v/>
      </c>
    </row>
    <row r="416" spans="1:21" x14ac:dyDescent="0.15">
      <c r="A416">
        <f>buff!Q418</f>
        <v>20279</v>
      </c>
      <c r="B416" t="str">
        <f>buff!R418</f>
        <v>被动鼓舞lv19</v>
      </c>
      <c r="C416" t="str">
        <f>buff!S418</f>
        <v>被动鼓舞lv19</v>
      </c>
      <c r="D416">
        <f>VLOOKUP(buff!T418,对应表!V:W,2,FALSE)</f>
        <v>1</v>
      </c>
      <c r="E416">
        <f>buff!U418</f>
        <v>0</v>
      </c>
      <c r="F416">
        <f>buff!V418</f>
        <v>0</v>
      </c>
      <c r="G416">
        <f>buff!W418</f>
        <v>0</v>
      </c>
      <c r="H416">
        <f>buff!X418</f>
        <v>0</v>
      </c>
      <c r="I416" t="str">
        <f>buff!AI418</f>
        <v>MP:100|MPS:55</v>
      </c>
      <c r="J416">
        <f>buff!AJ418</f>
        <v>0</v>
      </c>
      <c r="K416">
        <f>buff!AK418</f>
        <v>0</v>
      </c>
      <c r="L416">
        <f>buff!AL418</f>
        <v>0</v>
      </c>
      <c r="M416">
        <f>buff!AM418</f>
        <v>0</v>
      </c>
      <c r="N416">
        <f>buff!AN418</f>
        <v>0</v>
      </c>
      <c r="O416">
        <f>buff!AO418</f>
        <v>0</v>
      </c>
      <c r="P416">
        <f>buff!AP418</f>
        <v>0</v>
      </c>
      <c r="Q416">
        <f>buff!AQ418</f>
        <v>0</v>
      </c>
      <c r="R416">
        <f>buff!AR418</f>
        <v>999</v>
      </c>
      <c r="S416">
        <f>buff!AS418</f>
        <v>0</v>
      </c>
      <c r="T416">
        <f>buff!AT418</f>
        <v>0</v>
      </c>
      <c r="U416" t="str">
        <f>buff!AZ418</f>
        <v/>
      </c>
    </row>
    <row r="417" spans="1:21" x14ac:dyDescent="0.15">
      <c r="A417">
        <f>buff!Q419</f>
        <v>20280</v>
      </c>
      <c r="B417" t="str">
        <f>buff!R419</f>
        <v>被动鼓舞lv20</v>
      </c>
      <c r="C417" t="str">
        <f>buff!S419</f>
        <v>被动鼓舞lv20</v>
      </c>
      <c r="D417">
        <f>VLOOKUP(buff!T419,对应表!V:W,2,FALSE)</f>
        <v>1</v>
      </c>
      <c r="E417">
        <f>buff!U419</f>
        <v>0</v>
      </c>
      <c r="F417">
        <f>buff!V419</f>
        <v>0</v>
      </c>
      <c r="G417">
        <f>buff!W419</f>
        <v>0</v>
      </c>
      <c r="H417">
        <f>buff!X419</f>
        <v>0</v>
      </c>
      <c r="I417" t="str">
        <f>buff!AI419</f>
        <v>MP:100|MPS:60</v>
      </c>
      <c r="J417">
        <f>buff!AJ419</f>
        <v>0</v>
      </c>
      <c r="K417">
        <f>buff!AK419</f>
        <v>0</v>
      </c>
      <c r="L417">
        <f>buff!AL419</f>
        <v>0</v>
      </c>
      <c r="M417">
        <f>buff!AM419</f>
        <v>0</v>
      </c>
      <c r="N417">
        <f>buff!AN419</f>
        <v>0</v>
      </c>
      <c r="O417">
        <f>buff!AO419</f>
        <v>0</v>
      </c>
      <c r="P417">
        <f>buff!AP419</f>
        <v>0</v>
      </c>
      <c r="Q417">
        <f>buff!AQ419</f>
        <v>0</v>
      </c>
      <c r="R417">
        <f>buff!AR419</f>
        <v>999</v>
      </c>
      <c r="S417">
        <f>buff!AS419</f>
        <v>0</v>
      </c>
      <c r="T417">
        <f>buff!AT419</f>
        <v>0</v>
      </c>
      <c r="U417" t="str">
        <f>buff!AZ419</f>
        <v/>
      </c>
    </row>
    <row r="418" spans="1:21" x14ac:dyDescent="0.15">
      <c r="A418">
        <f>buff!Q420</f>
        <v>20281</v>
      </c>
      <c r="B418" t="str">
        <f>buff!R420</f>
        <v>被动刚烈lv1</v>
      </c>
      <c r="C418" t="str">
        <f>buff!S420</f>
        <v>被动刚烈lv1</v>
      </c>
      <c r="D418">
        <f>VLOOKUP(buff!T420,对应表!V:W,2,FALSE)</f>
        <v>1</v>
      </c>
      <c r="E418">
        <f>buff!U420</f>
        <v>0</v>
      </c>
      <c r="F418">
        <f>buff!V420</f>
        <v>0</v>
      </c>
      <c r="G418">
        <f>buff!W420</f>
        <v>0</v>
      </c>
      <c r="H418">
        <f>buff!X420</f>
        <v>0</v>
      </c>
      <c r="I418" t="str">
        <f>buff!AI420</f>
        <v>COT:10</v>
      </c>
      <c r="J418">
        <f>buff!AJ420</f>
        <v>0</v>
      </c>
      <c r="K418">
        <f>buff!AK420</f>
        <v>0</v>
      </c>
      <c r="L418">
        <f>buff!AL420</f>
        <v>0</v>
      </c>
      <c r="M418">
        <f>buff!AM420</f>
        <v>0</v>
      </c>
      <c r="N418">
        <f>buff!AN420</f>
        <v>0</v>
      </c>
      <c r="O418">
        <f>buff!AO420</f>
        <v>0</v>
      </c>
      <c r="P418">
        <f>buff!AP420</f>
        <v>0</v>
      </c>
      <c r="Q418">
        <f>buff!AQ420</f>
        <v>0</v>
      </c>
      <c r="R418">
        <f>buff!AR420</f>
        <v>999</v>
      </c>
      <c r="S418">
        <f>buff!AS420</f>
        <v>0</v>
      </c>
      <c r="T418">
        <f>buff!AT420</f>
        <v>0</v>
      </c>
      <c r="U418" t="str">
        <f>buff!AZ420</f>
        <v/>
      </c>
    </row>
    <row r="419" spans="1:21" x14ac:dyDescent="0.15">
      <c r="A419">
        <f>buff!Q421</f>
        <v>20282</v>
      </c>
      <c r="B419" t="str">
        <f>buff!R421</f>
        <v>被动刚烈lv2</v>
      </c>
      <c r="C419" t="str">
        <f>buff!S421</f>
        <v>被动刚烈lv2</v>
      </c>
      <c r="D419">
        <f>VLOOKUP(buff!T421,对应表!V:W,2,FALSE)</f>
        <v>1</v>
      </c>
      <c r="E419">
        <f>buff!U421</f>
        <v>0</v>
      </c>
      <c r="F419">
        <f>buff!V421</f>
        <v>0</v>
      </c>
      <c r="G419">
        <f>buff!W421</f>
        <v>0</v>
      </c>
      <c r="H419">
        <f>buff!X421</f>
        <v>0</v>
      </c>
      <c r="I419" t="str">
        <f>buff!AI421</f>
        <v>COT:11</v>
      </c>
      <c r="J419">
        <f>buff!AJ421</f>
        <v>0</v>
      </c>
      <c r="K419">
        <f>buff!AK421</f>
        <v>0</v>
      </c>
      <c r="L419">
        <f>buff!AL421</f>
        <v>0</v>
      </c>
      <c r="M419">
        <f>buff!AM421</f>
        <v>0</v>
      </c>
      <c r="N419">
        <f>buff!AN421</f>
        <v>0</v>
      </c>
      <c r="O419">
        <f>buff!AO421</f>
        <v>0</v>
      </c>
      <c r="P419">
        <f>buff!AP421</f>
        <v>0</v>
      </c>
      <c r="Q419">
        <f>buff!AQ421</f>
        <v>0</v>
      </c>
      <c r="R419">
        <f>buff!AR421</f>
        <v>999</v>
      </c>
      <c r="S419">
        <f>buff!AS421</f>
        <v>0</v>
      </c>
      <c r="T419">
        <f>buff!AT421</f>
        <v>0</v>
      </c>
      <c r="U419" t="str">
        <f>buff!AZ421</f>
        <v/>
      </c>
    </row>
    <row r="420" spans="1:21" x14ac:dyDescent="0.15">
      <c r="A420">
        <f>buff!Q422</f>
        <v>20283</v>
      </c>
      <c r="B420" t="str">
        <f>buff!R422</f>
        <v>被动刚烈lv3</v>
      </c>
      <c r="C420" t="str">
        <f>buff!S422</f>
        <v>被动刚烈lv3</v>
      </c>
      <c r="D420">
        <f>VLOOKUP(buff!T422,对应表!V:W,2,FALSE)</f>
        <v>1</v>
      </c>
      <c r="E420">
        <f>buff!U422</f>
        <v>0</v>
      </c>
      <c r="F420">
        <f>buff!V422</f>
        <v>0</v>
      </c>
      <c r="G420">
        <f>buff!W422</f>
        <v>0</v>
      </c>
      <c r="H420">
        <f>buff!X422</f>
        <v>0</v>
      </c>
      <c r="I420" t="str">
        <f>buff!AI422</f>
        <v>COT:12</v>
      </c>
      <c r="J420">
        <f>buff!AJ422</f>
        <v>0</v>
      </c>
      <c r="K420">
        <f>buff!AK422</f>
        <v>0</v>
      </c>
      <c r="L420">
        <f>buff!AL422</f>
        <v>0</v>
      </c>
      <c r="M420">
        <f>buff!AM422</f>
        <v>0</v>
      </c>
      <c r="N420">
        <f>buff!AN422</f>
        <v>0</v>
      </c>
      <c r="O420">
        <f>buff!AO422</f>
        <v>0</v>
      </c>
      <c r="P420">
        <f>buff!AP422</f>
        <v>0</v>
      </c>
      <c r="Q420">
        <f>buff!AQ422</f>
        <v>0</v>
      </c>
      <c r="R420">
        <f>buff!AR422</f>
        <v>999</v>
      </c>
      <c r="S420">
        <f>buff!AS422</f>
        <v>0</v>
      </c>
      <c r="T420">
        <f>buff!AT422</f>
        <v>0</v>
      </c>
      <c r="U420" t="str">
        <f>buff!AZ422</f>
        <v/>
      </c>
    </row>
    <row r="421" spans="1:21" x14ac:dyDescent="0.15">
      <c r="A421">
        <f>buff!Q423</f>
        <v>20284</v>
      </c>
      <c r="B421" t="str">
        <f>buff!R423</f>
        <v>被动刚烈lv4</v>
      </c>
      <c r="C421" t="str">
        <f>buff!S423</f>
        <v>被动刚烈lv4</v>
      </c>
      <c r="D421">
        <f>VLOOKUP(buff!T423,对应表!V:W,2,FALSE)</f>
        <v>1</v>
      </c>
      <c r="E421">
        <f>buff!U423</f>
        <v>0</v>
      </c>
      <c r="F421">
        <f>buff!V423</f>
        <v>0</v>
      </c>
      <c r="G421">
        <f>buff!W423</f>
        <v>0</v>
      </c>
      <c r="H421">
        <f>buff!X423</f>
        <v>0</v>
      </c>
      <c r="I421" t="str">
        <f>buff!AI423</f>
        <v>COT:13</v>
      </c>
      <c r="J421">
        <f>buff!AJ423</f>
        <v>0</v>
      </c>
      <c r="K421">
        <f>buff!AK423</f>
        <v>0</v>
      </c>
      <c r="L421">
        <f>buff!AL423</f>
        <v>0</v>
      </c>
      <c r="M421">
        <f>buff!AM423</f>
        <v>0</v>
      </c>
      <c r="N421">
        <f>buff!AN423</f>
        <v>0</v>
      </c>
      <c r="O421">
        <f>buff!AO423</f>
        <v>0</v>
      </c>
      <c r="P421">
        <f>buff!AP423</f>
        <v>0</v>
      </c>
      <c r="Q421">
        <f>buff!AQ423</f>
        <v>0</v>
      </c>
      <c r="R421">
        <f>buff!AR423</f>
        <v>999</v>
      </c>
      <c r="S421">
        <f>buff!AS423</f>
        <v>0</v>
      </c>
      <c r="T421">
        <f>buff!AT423</f>
        <v>0</v>
      </c>
      <c r="U421" t="str">
        <f>buff!AZ423</f>
        <v/>
      </c>
    </row>
    <row r="422" spans="1:21" x14ac:dyDescent="0.15">
      <c r="A422">
        <f>buff!Q424</f>
        <v>20285</v>
      </c>
      <c r="B422" t="str">
        <f>buff!R424</f>
        <v>被动刚烈lv5</v>
      </c>
      <c r="C422" t="str">
        <f>buff!S424</f>
        <v>被动刚烈lv5</v>
      </c>
      <c r="D422">
        <f>VLOOKUP(buff!T424,对应表!V:W,2,FALSE)</f>
        <v>1</v>
      </c>
      <c r="E422">
        <f>buff!U424</f>
        <v>0</v>
      </c>
      <c r="F422">
        <f>buff!V424</f>
        <v>0</v>
      </c>
      <c r="G422">
        <f>buff!W424</f>
        <v>0</v>
      </c>
      <c r="H422">
        <f>buff!X424</f>
        <v>0</v>
      </c>
      <c r="I422" t="str">
        <f>buff!AI424</f>
        <v>COT:14</v>
      </c>
      <c r="J422">
        <f>buff!AJ424</f>
        <v>0</v>
      </c>
      <c r="K422">
        <f>buff!AK424</f>
        <v>0</v>
      </c>
      <c r="L422">
        <f>buff!AL424</f>
        <v>0</v>
      </c>
      <c r="M422">
        <f>buff!AM424</f>
        <v>0</v>
      </c>
      <c r="N422">
        <f>buff!AN424</f>
        <v>0</v>
      </c>
      <c r="O422">
        <f>buff!AO424</f>
        <v>0</v>
      </c>
      <c r="P422">
        <f>buff!AP424</f>
        <v>0</v>
      </c>
      <c r="Q422">
        <f>buff!AQ424</f>
        <v>0</v>
      </c>
      <c r="R422">
        <f>buff!AR424</f>
        <v>999</v>
      </c>
      <c r="S422">
        <f>buff!AS424</f>
        <v>0</v>
      </c>
      <c r="T422">
        <f>buff!AT424</f>
        <v>0</v>
      </c>
      <c r="U422" t="str">
        <f>buff!AZ424</f>
        <v/>
      </c>
    </row>
    <row r="423" spans="1:21" x14ac:dyDescent="0.15">
      <c r="A423">
        <f>buff!Q425</f>
        <v>20286</v>
      </c>
      <c r="B423" t="str">
        <f>buff!R425</f>
        <v>被动刚烈lv6</v>
      </c>
      <c r="C423" t="str">
        <f>buff!S425</f>
        <v>被动刚烈lv6</v>
      </c>
      <c r="D423">
        <f>VLOOKUP(buff!T425,对应表!V:W,2,FALSE)</f>
        <v>1</v>
      </c>
      <c r="E423">
        <f>buff!U425</f>
        <v>0</v>
      </c>
      <c r="F423">
        <f>buff!V425</f>
        <v>0</v>
      </c>
      <c r="G423">
        <f>buff!W425</f>
        <v>0</v>
      </c>
      <c r="H423">
        <f>buff!X425</f>
        <v>0</v>
      </c>
      <c r="I423" t="str">
        <f>buff!AI425</f>
        <v>COT:15</v>
      </c>
      <c r="J423">
        <f>buff!AJ425</f>
        <v>0</v>
      </c>
      <c r="K423">
        <f>buff!AK425</f>
        <v>0</v>
      </c>
      <c r="L423">
        <f>buff!AL425</f>
        <v>0</v>
      </c>
      <c r="M423">
        <f>buff!AM425</f>
        <v>0</v>
      </c>
      <c r="N423">
        <f>buff!AN425</f>
        <v>0</v>
      </c>
      <c r="O423">
        <f>buff!AO425</f>
        <v>0</v>
      </c>
      <c r="P423">
        <f>buff!AP425</f>
        <v>0</v>
      </c>
      <c r="Q423">
        <f>buff!AQ425</f>
        <v>0</v>
      </c>
      <c r="R423">
        <f>buff!AR425</f>
        <v>999</v>
      </c>
      <c r="S423">
        <f>buff!AS425</f>
        <v>0</v>
      </c>
      <c r="T423">
        <f>buff!AT425</f>
        <v>0</v>
      </c>
      <c r="U423" t="str">
        <f>buff!AZ425</f>
        <v/>
      </c>
    </row>
    <row r="424" spans="1:21" x14ac:dyDescent="0.15">
      <c r="A424">
        <f>buff!Q426</f>
        <v>20287</v>
      </c>
      <c r="B424" t="str">
        <f>buff!R426</f>
        <v>被动刚烈lv7</v>
      </c>
      <c r="C424" t="str">
        <f>buff!S426</f>
        <v>被动刚烈lv7</v>
      </c>
      <c r="D424">
        <f>VLOOKUP(buff!T426,对应表!V:W,2,FALSE)</f>
        <v>1</v>
      </c>
      <c r="E424">
        <f>buff!U426</f>
        <v>0</v>
      </c>
      <c r="F424">
        <f>buff!V426</f>
        <v>0</v>
      </c>
      <c r="G424">
        <f>buff!W426</f>
        <v>0</v>
      </c>
      <c r="H424">
        <f>buff!X426</f>
        <v>0</v>
      </c>
      <c r="I424" t="str">
        <f>buff!AI426</f>
        <v>COT:16</v>
      </c>
      <c r="J424">
        <f>buff!AJ426</f>
        <v>0</v>
      </c>
      <c r="K424">
        <f>buff!AK426</f>
        <v>0</v>
      </c>
      <c r="L424">
        <f>buff!AL426</f>
        <v>0</v>
      </c>
      <c r="M424">
        <f>buff!AM426</f>
        <v>0</v>
      </c>
      <c r="N424">
        <f>buff!AN426</f>
        <v>0</v>
      </c>
      <c r="O424">
        <f>buff!AO426</f>
        <v>0</v>
      </c>
      <c r="P424">
        <f>buff!AP426</f>
        <v>0</v>
      </c>
      <c r="Q424">
        <f>buff!AQ426</f>
        <v>0</v>
      </c>
      <c r="R424">
        <f>buff!AR426</f>
        <v>999</v>
      </c>
      <c r="S424">
        <f>buff!AS426</f>
        <v>0</v>
      </c>
      <c r="T424">
        <f>buff!AT426</f>
        <v>0</v>
      </c>
      <c r="U424" t="str">
        <f>buff!AZ426</f>
        <v/>
      </c>
    </row>
    <row r="425" spans="1:21" x14ac:dyDescent="0.15">
      <c r="A425">
        <f>buff!Q427</f>
        <v>20288</v>
      </c>
      <c r="B425" t="str">
        <f>buff!R427</f>
        <v>被动刚烈lv8</v>
      </c>
      <c r="C425" t="str">
        <f>buff!S427</f>
        <v>被动刚烈lv8</v>
      </c>
      <c r="D425">
        <f>VLOOKUP(buff!T427,对应表!V:W,2,FALSE)</f>
        <v>1</v>
      </c>
      <c r="E425">
        <f>buff!U427</f>
        <v>0</v>
      </c>
      <c r="F425">
        <f>buff!V427</f>
        <v>0</v>
      </c>
      <c r="G425">
        <f>buff!W427</f>
        <v>0</v>
      </c>
      <c r="H425">
        <f>buff!X427</f>
        <v>0</v>
      </c>
      <c r="I425" t="str">
        <f>buff!AI427</f>
        <v>COT:17</v>
      </c>
      <c r="J425">
        <f>buff!AJ427</f>
        <v>0</v>
      </c>
      <c r="K425">
        <f>buff!AK427</f>
        <v>0</v>
      </c>
      <c r="L425">
        <f>buff!AL427</f>
        <v>0</v>
      </c>
      <c r="M425">
        <f>buff!AM427</f>
        <v>0</v>
      </c>
      <c r="N425">
        <f>buff!AN427</f>
        <v>0</v>
      </c>
      <c r="O425">
        <f>buff!AO427</f>
        <v>0</v>
      </c>
      <c r="P425">
        <f>buff!AP427</f>
        <v>0</v>
      </c>
      <c r="Q425">
        <f>buff!AQ427</f>
        <v>0</v>
      </c>
      <c r="R425">
        <f>buff!AR427</f>
        <v>999</v>
      </c>
      <c r="S425">
        <f>buff!AS427</f>
        <v>0</v>
      </c>
      <c r="T425">
        <f>buff!AT427</f>
        <v>0</v>
      </c>
      <c r="U425" t="str">
        <f>buff!AZ427</f>
        <v/>
      </c>
    </row>
    <row r="426" spans="1:21" x14ac:dyDescent="0.15">
      <c r="A426">
        <f>buff!Q428</f>
        <v>20289</v>
      </c>
      <c r="B426" t="str">
        <f>buff!R428</f>
        <v>被动刚烈lv9</v>
      </c>
      <c r="C426" t="str">
        <f>buff!S428</f>
        <v>被动刚烈lv9</v>
      </c>
      <c r="D426">
        <f>VLOOKUP(buff!T428,对应表!V:W,2,FALSE)</f>
        <v>1</v>
      </c>
      <c r="E426">
        <f>buff!U428</f>
        <v>0</v>
      </c>
      <c r="F426">
        <f>buff!V428</f>
        <v>0</v>
      </c>
      <c r="G426">
        <f>buff!W428</f>
        <v>0</v>
      </c>
      <c r="H426">
        <f>buff!X428</f>
        <v>0</v>
      </c>
      <c r="I426" t="str">
        <f>buff!AI428</f>
        <v>COT:18</v>
      </c>
      <c r="J426">
        <f>buff!AJ428</f>
        <v>0</v>
      </c>
      <c r="K426">
        <f>buff!AK428</f>
        <v>0</v>
      </c>
      <c r="L426">
        <f>buff!AL428</f>
        <v>0</v>
      </c>
      <c r="M426">
        <f>buff!AM428</f>
        <v>0</v>
      </c>
      <c r="N426">
        <f>buff!AN428</f>
        <v>0</v>
      </c>
      <c r="O426">
        <f>buff!AO428</f>
        <v>0</v>
      </c>
      <c r="P426">
        <f>buff!AP428</f>
        <v>0</v>
      </c>
      <c r="Q426">
        <f>buff!AQ428</f>
        <v>0</v>
      </c>
      <c r="R426">
        <f>buff!AR428</f>
        <v>999</v>
      </c>
      <c r="S426">
        <f>buff!AS428</f>
        <v>0</v>
      </c>
      <c r="T426">
        <f>buff!AT428</f>
        <v>0</v>
      </c>
      <c r="U426" t="str">
        <f>buff!AZ428</f>
        <v/>
      </c>
    </row>
    <row r="427" spans="1:21" x14ac:dyDescent="0.15">
      <c r="A427">
        <f>buff!Q429</f>
        <v>20290</v>
      </c>
      <c r="B427" t="str">
        <f>buff!R429</f>
        <v>被动刚烈lv10</v>
      </c>
      <c r="C427" t="str">
        <f>buff!S429</f>
        <v>被动刚烈lv10</v>
      </c>
      <c r="D427">
        <f>VLOOKUP(buff!T429,对应表!V:W,2,FALSE)</f>
        <v>1</v>
      </c>
      <c r="E427">
        <f>buff!U429</f>
        <v>0</v>
      </c>
      <c r="F427">
        <f>buff!V429</f>
        <v>0</v>
      </c>
      <c r="G427">
        <f>buff!W429</f>
        <v>0</v>
      </c>
      <c r="H427">
        <f>buff!X429</f>
        <v>0</v>
      </c>
      <c r="I427" t="str">
        <f>buff!AI429</f>
        <v>COT:19</v>
      </c>
      <c r="J427">
        <f>buff!AJ429</f>
        <v>0</v>
      </c>
      <c r="K427">
        <f>buff!AK429</f>
        <v>0</v>
      </c>
      <c r="L427">
        <f>buff!AL429</f>
        <v>0</v>
      </c>
      <c r="M427">
        <f>buff!AM429</f>
        <v>0</v>
      </c>
      <c r="N427">
        <f>buff!AN429</f>
        <v>0</v>
      </c>
      <c r="O427">
        <f>buff!AO429</f>
        <v>0</v>
      </c>
      <c r="P427">
        <f>buff!AP429</f>
        <v>0</v>
      </c>
      <c r="Q427">
        <f>buff!AQ429</f>
        <v>0</v>
      </c>
      <c r="R427">
        <f>buff!AR429</f>
        <v>999</v>
      </c>
      <c r="S427">
        <f>buff!AS429</f>
        <v>0</v>
      </c>
      <c r="T427">
        <f>buff!AT429</f>
        <v>0</v>
      </c>
      <c r="U427" t="str">
        <f>buff!AZ429</f>
        <v/>
      </c>
    </row>
    <row r="428" spans="1:21" x14ac:dyDescent="0.15">
      <c r="A428">
        <f>buff!Q430</f>
        <v>20291</v>
      </c>
      <c r="B428" t="str">
        <f>buff!R430</f>
        <v>被动刚烈lv11</v>
      </c>
      <c r="C428" t="str">
        <f>buff!S430</f>
        <v>被动刚烈lv11</v>
      </c>
      <c r="D428">
        <f>VLOOKUP(buff!T430,对应表!V:W,2,FALSE)</f>
        <v>1</v>
      </c>
      <c r="E428">
        <f>buff!U430</f>
        <v>0</v>
      </c>
      <c r="F428">
        <f>buff!V430</f>
        <v>0</v>
      </c>
      <c r="G428">
        <f>buff!W430</f>
        <v>0</v>
      </c>
      <c r="H428">
        <f>buff!X430</f>
        <v>0</v>
      </c>
      <c r="I428" t="str">
        <f>buff!AI430</f>
        <v>COT:20</v>
      </c>
      <c r="J428">
        <f>buff!AJ430</f>
        <v>0</v>
      </c>
      <c r="K428">
        <f>buff!AK430</f>
        <v>0</v>
      </c>
      <c r="L428">
        <f>buff!AL430</f>
        <v>0</v>
      </c>
      <c r="M428">
        <f>buff!AM430</f>
        <v>0</v>
      </c>
      <c r="N428">
        <f>buff!AN430</f>
        <v>0</v>
      </c>
      <c r="O428">
        <f>buff!AO430</f>
        <v>0</v>
      </c>
      <c r="P428">
        <f>buff!AP430</f>
        <v>0</v>
      </c>
      <c r="Q428">
        <f>buff!AQ430</f>
        <v>0</v>
      </c>
      <c r="R428">
        <f>buff!AR430</f>
        <v>999</v>
      </c>
      <c r="S428">
        <f>buff!AS430</f>
        <v>0</v>
      </c>
      <c r="T428">
        <f>buff!AT430</f>
        <v>0</v>
      </c>
      <c r="U428" t="str">
        <f>buff!AZ430</f>
        <v/>
      </c>
    </row>
    <row r="429" spans="1:21" x14ac:dyDescent="0.15">
      <c r="A429">
        <f>buff!Q431</f>
        <v>20292</v>
      </c>
      <c r="B429" t="str">
        <f>buff!R431</f>
        <v>被动刚烈lv12</v>
      </c>
      <c r="C429" t="str">
        <f>buff!S431</f>
        <v>被动刚烈lv12</v>
      </c>
      <c r="D429">
        <f>VLOOKUP(buff!T431,对应表!V:W,2,FALSE)</f>
        <v>1</v>
      </c>
      <c r="E429">
        <f>buff!U431</f>
        <v>0</v>
      </c>
      <c r="F429">
        <f>buff!V431</f>
        <v>0</v>
      </c>
      <c r="G429">
        <f>buff!W431</f>
        <v>0</v>
      </c>
      <c r="H429">
        <f>buff!X431</f>
        <v>0</v>
      </c>
      <c r="I429" t="str">
        <f>buff!AI431</f>
        <v>COT:21</v>
      </c>
      <c r="J429">
        <f>buff!AJ431</f>
        <v>0</v>
      </c>
      <c r="K429">
        <f>buff!AK431</f>
        <v>0</v>
      </c>
      <c r="L429">
        <f>buff!AL431</f>
        <v>0</v>
      </c>
      <c r="M429">
        <f>buff!AM431</f>
        <v>0</v>
      </c>
      <c r="N429">
        <f>buff!AN431</f>
        <v>0</v>
      </c>
      <c r="O429">
        <f>buff!AO431</f>
        <v>0</v>
      </c>
      <c r="P429">
        <f>buff!AP431</f>
        <v>0</v>
      </c>
      <c r="Q429">
        <f>buff!AQ431</f>
        <v>0</v>
      </c>
      <c r="R429">
        <f>buff!AR431</f>
        <v>999</v>
      </c>
      <c r="S429">
        <f>buff!AS431</f>
        <v>0</v>
      </c>
      <c r="T429">
        <f>buff!AT431</f>
        <v>0</v>
      </c>
      <c r="U429" t="str">
        <f>buff!AZ431</f>
        <v/>
      </c>
    </row>
    <row r="430" spans="1:21" x14ac:dyDescent="0.15">
      <c r="A430">
        <f>buff!Q432</f>
        <v>20293</v>
      </c>
      <c r="B430" t="str">
        <f>buff!R432</f>
        <v>被动刚烈lv13</v>
      </c>
      <c r="C430" t="str">
        <f>buff!S432</f>
        <v>被动刚烈lv13</v>
      </c>
      <c r="D430">
        <f>VLOOKUP(buff!T432,对应表!V:W,2,FALSE)</f>
        <v>1</v>
      </c>
      <c r="E430">
        <f>buff!U432</f>
        <v>0</v>
      </c>
      <c r="F430">
        <f>buff!V432</f>
        <v>0</v>
      </c>
      <c r="G430">
        <f>buff!W432</f>
        <v>0</v>
      </c>
      <c r="H430">
        <f>buff!X432</f>
        <v>0</v>
      </c>
      <c r="I430" t="str">
        <f>buff!AI432</f>
        <v>COT:22</v>
      </c>
      <c r="J430">
        <f>buff!AJ432</f>
        <v>0</v>
      </c>
      <c r="K430">
        <f>buff!AK432</f>
        <v>0</v>
      </c>
      <c r="L430">
        <f>buff!AL432</f>
        <v>0</v>
      </c>
      <c r="M430">
        <f>buff!AM432</f>
        <v>0</v>
      </c>
      <c r="N430">
        <f>buff!AN432</f>
        <v>0</v>
      </c>
      <c r="O430">
        <f>buff!AO432</f>
        <v>0</v>
      </c>
      <c r="P430">
        <f>buff!AP432</f>
        <v>0</v>
      </c>
      <c r="Q430">
        <f>buff!AQ432</f>
        <v>0</v>
      </c>
      <c r="R430">
        <f>buff!AR432</f>
        <v>999</v>
      </c>
      <c r="S430">
        <f>buff!AS432</f>
        <v>0</v>
      </c>
      <c r="T430">
        <f>buff!AT432</f>
        <v>0</v>
      </c>
      <c r="U430" t="str">
        <f>buff!AZ432</f>
        <v/>
      </c>
    </row>
    <row r="431" spans="1:21" x14ac:dyDescent="0.15">
      <c r="A431">
        <f>buff!Q433</f>
        <v>20294</v>
      </c>
      <c r="B431" t="str">
        <f>buff!R433</f>
        <v>被动刚烈lv14</v>
      </c>
      <c r="C431" t="str">
        <f>buff!S433</f>
        <v>被动刚烈lv14</v>
      </c>
      <c r="D431">
        <f>VLOOKUP(buff!T433,对应表!V:W,2,FALSE)</f>
        <v>1</v>
      </c>
      <c r="E431">
        <f>buff!U433</f>
        <v>0</v>
      </c>
      <c r="F431">
        <f>buff!V433</f>
        <v>0</v>
      </c>
      <c r="G431">
        <f>buff!W433</f>
        <v>0</v>
      </c>
      <c r="H431">
        <f>buff!X433</f>
        <v>0</v>
      </c>
      <c r="I431" t="str">
        <f>buff!AI433</f>
        <v>COT:23</v>
      </c>
      <c r="J431">
        <f>buff!AJ433</f>
        <v>0</v>
      </c>
      <c r="K431">
        <f>buff!AK433</f>
        <v>0</v>
      </c>
      <c r="L431">
        <f>buff!AL433</f>
        <v>0</v>
      </c>
      <c r="M431">
        <f>buff!AM433</f>
        <v>0</v>
      </c>
      <c r="N431">
        <f>buff!AN433</f>
        <v>0</v>
      </c>
      <c r="O431">
        <f>buff!AO433</f>
        <v>0</v>
      </c>
      <c r="P431">
        <f>buff!AP433</f>
        <v>0</v>
      </c>
      <c r="Q431">
        <f>buff!AQ433</f>
        <v>0</v>
      </c>
      <c r="R431">
        <f>buff!AR433</f>
        <v>999</v>
      </c>
      <c r="S431">
        <f>buff!AS433</f>
        <v>0</v>
      </c>
      <c r="T431">
        <f>buff!AT433</f>
        <v>0</v>
      </c>
      <c r="U431" t="str">
        <f>buff!AZ433</f>
        <v/>
      </c>
    </row>
    <row r="432" spans="1:21" x14ac:dyDescent="0.15">
      <c r="A432">
        <f>buff!Q434</f>
        <v>20295</v>
      </c>
      <c r="B432" t="str">
        <f>buff!R434</f>
        <v>被动刚烈lv15</v>
      </c>
      <c r="C432" t="str">
        <f>buff!S434</f>
        <v>被动刚烈lv15</v>
      </c>
      <c r="D432">
        <f>VLOOKUP(buff!T434,对应表!V:W,2,FALSE)</f>
        <v>1</v>
      </c>
      <c r="E432">
        <f>buff!U434</f>
        <v>0</v>
      </c>
      <c r="F432">
        <f>buff!V434</f>
        <v>0</v>
      </c>
      <c r="G432">
        <f>buff!W434</f>
        <v>0</v>
      </c>
      <c r="H432">
        <f>buff!X434</f>
        <v>0</v>
      </c>
      <c r="I432" t="str">
        <f>buff!AI434</f>
        <v>COT:24</v>
      </c>
      <c r="J432">
        <f>buff!AJ434</f>
        <v>0</v>
      </c>
      <c r="K432">
        <f>buff!AK434</f>
        <v>0</v>
      </c>
      <c r="L432">
        <f>buff!AL434</f>
        <v>0</v>
      </c>
      <c r="M432">
        <f>buff!AM434</f>
        <v>0</v>
      </c>
      <c r="N432">
        <f>buff!AN434</f>
        <v>0</v>
      </c>
      <c r="O432">
        <f>buff!AO434</f>
        <v>0</v>
      </c>
      <c r="P432">
        <f>buff!AP434</f>
        <v>0</v>
      </c>
      <c r="Q432">
        <f>buff!AQ434</f>
        <v>0</v>
      </c>
      <c r="R432">
        <f>buff!AR434</f>
        <v>999</v>
      </c>
      <c r="S432">
        <f>buff!AS434</f>
        <v>0</v>
      </c>
      <c r="T432">
        <f>buff!AT434</f>
        <v>0</v>
      </c>
      <c r="U432" t="str">
        <f>buff!AZ434</f>
        <v/>
      </c>
    </row>
    <row r="433" spans="1:21" x14ac:dyDescent="0.15">
      <c r="A433">
        <f>buff!Q435</f>
        <v>20296</v>
      </c>
      <c r="B433" t="str">
        <f>buff!R435</f>
        <v>被动刚烈lv16</v>
      </c>
      <c r="C433" t="str">
        <f>buff!S435</f>
        <v>被动刚烈lv16</v>
      </c>
      <c r="D433">
        <f>VLOOKUP(buff!T435,对应表!V:W,2,FALSE)</f>
        <v>1</v>
      </c>
      <c r="E433">
        <f>buff!U435</f>
        <v>0</v>
      </c>
      <c r="F433">
        <f>buff!V435</f>
        <v>0</v>
      </c>
      <c r="G433">
        <f>buff!W435</f>
        <v>0</v>
      </c>
      <c r="H433">
        <f>buff!X435</f>
        <v>0</v>
      </c>
      <c r="I433" t="str">
        <f>buff!AI435</f>
        <v>COT:25</v>
      </c>
      <c r="J433">
        <f>buff!AJ435</f>
        <v>0</v>
      </c>
      <c r="K433">
        <f>buff!AK435</f>
        <v>0</v>
      </c>
      <c r="L433">
        <f>buff!AL435</f>
        <v>0</v>
      </c>
      <c r="M433">
        <f>buff!AM435</f>
        <v>0</v>
      </c>
      <c r="N433">
        <f>buff!AN435</f>
        <v>0</v>
      </c>
      <c r="O433">
        <f>buff!AO435</f>
        <v>0</v>
      </c>
      <c r="P433">
        <f>buff!AP435</f>
        <v>0</v>
      </c>
      <c r="Q433">
        <f>buff!AQ435</f>
        <v>0</v>
      </c>
      <c r="R433">
        <f>buff!AR435</f>
        <v>999</v>
      </c>
      <c r="S433">
        <f>buff!AS435</f>
        <v>0</v>
      </c>
      <c r="T433">
        <f>buff!AT435</f>
        <v>0</v>
      </c>
      <c r="U433" t="str">
        <f>buff!AZ435</f>
        <v/>
      </c>
    </row>
    <row r="434" spans="1:21" x14ac:dyDescent="0.15">
      <c r="A434">
        <f>buff!Q436</f>
        <v>20297</v>
      </c>
      <c r="B434" t="str">
        <f>buff!R436</f>
        <v>被动刚烈lv17</v>
      </c>
      <c r="C434" t="str">
        <f>buff!S436</f>
        <v>被动刚烈lv17</v>
      </c>
      <c r="D434">
        <f>VLOOKUP(buff!T436,对应表!V:W,2,FALSE)</f>
        <v>1</v>
      </c>
      <c r="E434">
        <f>buff!U436</f>
        <v>0</v>
      </c>
      <c r="F434">
        <f>buff!V436</f>
        <v>0</v>
      </c>
      <c r="G434">
        <f>buff!W436</f>
        <v>0</v>
      </c>
      <c r="H434">
        <f>buff!X436</f>
        <v>0</v>
      </c>
      <c r="I434" t="str">
        <f>buff!AI436</f>
        <v>COT:26</v>
      </c>
      <c r="J434">
        <f>buff!AJ436</f>
        <v>0</v>
      </c>
      <c r="K434">
        <f>buff!AK436</f>
        <v>0</v>
      </c>
      <c r="L434">
        <f>buff!AL436</f>
        <v>0</v>
      </c>
      <c r="M434">
        <f>buff!AM436</f>
        <v>0</v>
      </c>
      <c r="N434">
        <f>buff!AN436</f>
        <v>0</v>
      </c>
      <c r="O434">
        <f>buff!AO436</f>
        <v>0</v>
      </c>
      <c r="P434">
        <f>buff!AP436</f>
        <v>0</v>
      </c>
      <c r="Q434">
        <f>buff!AQ436</f>
        <v>0</v>
      </c>
      <c r="R434">
        <f>buff!AR436</f>
        <v>999</v>
      </c>
      <c r="S434">
        <f>buff!AS436</f>
        <v>0</v>
      </c>
      <c r="T434">
        <f>buff!AT436</f>
        <v>0</v>
      </c>
      <c r="U434" t="str">
        <f>buff!AZ436</f>
        <v/>
      </c>
    </row>
    <row r="435" spans="1:21" x14ac:dyDescent="0.15">
      <c r="A435">
        <f>buff!Q437</f>
        <v>20298</v>
      </c>
      <c r="B435" t="str">
        <f>buff!R437</f>
        <v>被动刚烈lv18</v>
      </c>
      <c r="C435" t="str">
        <f>buff!S437</f>
        <v>被动刚烈lv18</v>
      </c>
      <c r="D435">
        <f>VLOOKUP(buff!T437,对应表!V:W,2,FALSE)</f>
        <v>1</v>
      </c>
      <c r="E435">
        <f>buff!U437</f>
        <v>0</v>
      </c>
      <c r="F435">
        <f>buff!V437</f>
        <v>0</v>
      </c>
      <c r="G435">
        <f>buff!W437</f>
        <v>0</v>
      </c>
      <c r="H435">
        <f>buff!X437</f>
        <v>0</v>
      </c>
      <c r="I435" t="str">
        <f>buff!AI437</f>
        <v>COT:27</v>
      </c>
      <c r="J435">
        <f>buff!AJ437</f>
        <v>0</v>
      </c>
      <c r="K435">
        <f>buff!AK437</f>
        <v>0</v>
      </c>
      <c r="L435">
        <f>buff!AL437</f>
        <v>0</v>
      </c>
      <c r="M435">
        <f>buff!AM437</f>
        <v>0</v>
      </c>
      <c r="N435">
        <f>buff!AN437</f>
        <v>0</v>
      </c>
      <c r="O435">
        <f>buff!AO437</f>
        <v>0</v>
      </c>
      <c r="P435">
        <f>buff!AP437</f>
        <v>0</v>
      </c>
      <c r="Q435">
        <f>buff!AQ437</f>
        <v>0</v>
      </c>
      <c r="R435">
        <f>buff!AR437</f>
        <v>999</v>
      </c>
      <c r="S435">
        <f>buff!AS437</f>
        <v>0</v>
      </c>
      <c r="T435">
        <f>buff!AT437</f>
        <v>0</v>
      </c>
      <c r="U435" t="str">
        <f>buff!AZ437</f>
        <v/>
      </c>
    </row>
    <row r="436" spans="1:21" x14ac:dyDescent="0.15">
      <c r="A436">
        <f>buff!Q438</f>
        <v>20299</v>
      </c>
      <c r="B436" t="str">
        <f>buff!R438</f>
        <v>被动刚烈lv19</v>
      </c>
      <c r="C436" t="str">
        <f>buff!S438</f>
        <v>被动刚烈lv19</v>
      </c>
      <c r="D436">
        <f>VLOOKUP(buff!T438,对应表!V:W,2,FALSE)</f>
        <v>1</v>
      </c>
      <c r="E436">
        <f>buff!U438</f>
        <v>0</v>
      </c>
      <c r="F436">
        <f>buff!V438</f>
        <v>0</v>
      </c>
      <c r="G436">
        <f>buff!W438</f>
        <v>0</v>
      </c>
      <c r="H436">
        <f>buff!X438</f>
        <v>0</v>
      </c>
      <c r="I436" t="str">
        <f>buff!AI438</f>
        <v>COT:28</v>
      </c>
      <c r="J436">
        <f>buff!AJ438</f>
        <v>0</v>
      </c>
      <c r="K436">
        <f>buff!AK438</f>
        <v>0</v>
      </c>
      <c r="L436">
        <f>buff!AL438</f>
        <v>0</v>
      </c>
      <c r="M436">
        <f>buff!AM438</f>
        <v>0</v>
      </c>
      <c r="N436">
        <f>buff!AN438</f>
        <v>0</v>
      </c>
      <c r="O436">
        <f>buff!AO438</f>
        <v>0</v>
      </c>
      <c r="P436">
        <f>buff!AP438</f>
        <v>0</v>
      </c>
      <c r="Q436">
        <f>buff!AQ438</f>
        <v>0</v>
      </c>
      <c r="R436">
        <f>buff!AR438</f>
        <v>999</v>
      </c>
      <c r="S436">
        <f>buff!AS438</f>
        <v>0</v>
      </c>
      <c r="T436">
        <f>buff!AT438</f>
        <v>0</v>
      </c>
      <c r="U436" t="str">
        <f>buff!AZ438</f>
        <v/>
      </c>
    </row>
    <row r="437" spans="1:21" x14ac:dyDescent="0.15">
      <c r="A437">
        <f>buff!Q439</f>
        <v>20300</v>
      </c>
      <c r="B437" t="str">
        <f>buff!R439</f>
        <v>被动刚烈lv20</v>
      </c>
      <c r="C437" t="str">
        <f>buff!S439</f>
        <v>被动刚烈lv20</v>
      </c>
      <c r="D437">
        <f>VLOOKUP(buff!T439,对应表!V:W,2,FALSE)</f>
        <v>1</v>
      </c>
      <c r="E437">
        <f>buff!U439</f>
        <v>0</v>
      </c>
      <c r="F437">
        <f>buff!V439</f>
        <v>0</v>
      </c>
      <c r="G437">
        <f>buff!W439</f>
        <v>0</v>
      </c>
      <c r="H437">
        <f>buff!X439</f>
        <v>0</v>
      </c>
      <c r="I437" t="str">
        <f>buff!AI439</f>
        <v>COT:29</v>
      </c>
      <c r="J437">
        <f>buff!AJ439</f>
        <v>0</v>
      </c>
      <c r="K437">
        <f>buff!AK439</f>
        <v>0</v>
      </c>
      <c r="L437">
        <f>buff!AL439</f>
        <v>0</v>
      </c>
      <c r="M437">
        <f>buff!AM439</f>
        <v>0</v>
      </c>
      <c r="N437">
        <f>buff!AN439</f>
        <v>0</v>
      </c>
      <c r="O437">
        <f>buff!AO439</f>
        <v>0</v>
      </c>
      <c r="P437">
        <f>buff!AP439</f>
        <v>0</v>
      </c>
      <c r="Q437">
        <f>buff!AQ439</f>
        <v>0</v>
      </c>
      <c r="R437">
        <f>buff!AR439</f>
        <v>999</v>
      </c>
      <c r="S437">
        <f>buff!AS439</f>
        <v>0</v>
      </c>
      <c r="T437">
        <f>buff!AT439</f>
        <v>0</v>
      </c>
      <c r="U437" t="str">
        <f>buff!AZ439</f>
        <v/>
      </c>
    </row>
    <row r="438" spans="1:21" x14ac:dyDescent="0.15">
      <c r="A438">
        <f>buff!Q440</f>
        <v>20301</v>
      </c>
      <c r="B438" t="str">
        <f>buff!R440</f>
        <v>被动祝福小lv1</v>
      </c>
      <c r="C438" t="str">
        <f>buff!S440</f>
        <v>被动祝福小lv1</v>
      </c>
      <c r="D438">
        <f>VLOOKUP(buff!T440,对应表!V:W,2,FALSE)</f>
        <v>1</v>
      </c>
      <c r="E438">
        <f>buff!U440</f>
        <v>0</v>
      </c>
      <c r="F438">
        <f>buff!V440</f>
        <v>0</v>
      </c>
      <c r="G438">
        <f>buff!W440</f>
        <v>0</v>
      </c>
      <c r="H438">
        <f>buff!X440</f>
        <v>0</v>
      </c>
      <c r="I438" t="str">
        <f>buff!AI440</f>
        <v>HP:48</v>
      </c>
      <c r="J438">
        <f>buff!AJ440</f>
        <v>0</v>
      </c>
      <c r="K438">
        <f>buff!AK440</f>
        <v>0</v>
      </c>
      <c r="L438">
        <f>buff!AL440</f>
        <v>0</v>
      </c>
      <c r="M438">
        <f>buff!AM440</f>
        <v>0</v>
      </c>
      <c r="N438">
        <f>buff!AN440</f>
        <v>0</v>
      </c>
      <c r="O438">
        <f>buff!AO440</f>
        <v>0</v>
      </c>
      <c r="P438">
        <f>buff!AP440</f>
        <v>0</v>
      </c>
      <c r="Q438">
        <f>buff!AQ440</f>
        <v>0</v>
      </c>
      <c r="R438">
        <f>buff!AR440</f>
        <v>999</v>
      </c>
      <c r="S438">
        <f>buff!AS440</f>
        <v>0</v>
      </c>
      <c r="T438">
        <f>buff!AT440</f>
        <v>0</v>
      </c>
      <c r="U438" t="str">
        <f>buff!AZ440</f>
        <v/>
      </c>
    </row>
    <row r="439" spans="1:21" x14ac:dyDescent="0.15">
      <c r="A439">
        <f>buff!Q441</f>
        <v>20302</v>
      </c>
      <c r="B439" t="str">
        <f>buff!R441</f>
        <v>被动祝福小lv2</v>
      </c>
      <c r="C439" t="str">
        <f>buff!S441</f>
        <v>被动祝福小lv2</v>
      </c>
      <c r="D439">
        <f>VLOOKUP(buff!T441,对应表!V:W,2,FALSE)</f>
        <v>1</v>
      </c>
      <c r="E439">
        <f>buff!U441</f>
        <v>0</v>
      </c>
      <c r="F439">
        <f>buff!V441</f>
        <v>0</v>
      </c>
      <c r="G439">
        <f>buff!W441</f>
        <v>0</v>
      </c>
      <c r="H439">
        <f>buff!X441</f>
        <v>0</v>
      </c>
      <c r="I439" t="str">
        <f>buff!AI441</f>
        <v>HP:71</v>
      </c>
      <c r="J439">
        <f>buff!AJ441</f>
        <v>0</v>
      </c>
      <c r="K439">
        <f>buff!AK441</f>
        <v>0</v>
      </c>
      <c r="L439">
        <f>buff!AL441</f>
        <v>0</v>
      </c>
      <c r="M439">
        <f>buff!AM441</f>
        <v>0</v>
      </c>
      <c r="N439">
        <f>buff!AN441</f>
        <v>0</v>
      </c>
      <c r="O439">
        <f>buff!AO441</f>
        <v>0</v>
      </c>
      <c r="P439">
        <f>buff!AP441</f>
        <v>0</v>
      </c>
      <c r="Q439">
        <f>buff!AQ441</f>
        <v>0</v>
      </c>
      <c r="R439">
        <f>buff!AR441</f>
        <v>999</v>
      </c>
      <c r="S439">
        <f>buff!AS441</f>
        <v>0</v>
      </c>
      <c r="T439">
        <f>buff!AT441</f>
        <v>0</v>
      </c>
      <c r="U439" t="str">
        <f>buff!AZ441</f>
        <v/>
      </c>
    </row>
    <row r="440" spans="1:21" x14ac:dyDescent="0.15">
      <c r="A440">
        <f>buff!Q442</f>
        <v>20303</v>
      </c>
      <c r="B440" t="str">
        <f>buff!R442</f>
        <v>被动祝福小lv3</v>
      </c>
      <c r="C440" t="str">
        <f>buff!S442</f>
        <v>被动祝福小lv3</v>
      </c>
      <c r="D440">
        <f>VLOOKUP(buff!T442,对应表!V:W,2,FALSE)</f>
        <v>1</v>
      </c>
      <c r="E440">
        <f>buff!U442</f>
        <v>0</v>
      </c>
      <c r="F440">
        <f>buff!V442</f>
        <v>0</v>
      </c>
      <c r="G440">
        <f>buff!W442</f>
        <v>0</v>
      </c>
      <c r="H440">
        <f>buff!X442</f>
        <v>0</v>
      </c>
      <c r="I440" t="str">
        <f>buff!AI442</f>
        <v>HP:94</v>
      </c>
      <c r="J440">
        <f>buff!AJ442</f>
        <v>0</v>
      </c>
      <c r="K440">
        <f>buff!AK442</f>
        <v>0</v>
      </c>
      <c r="L440">
        <f>buff!AL442</f>
        <v>0</v>
      </c>
      <c r="M440">
        <f>buff!AM442</f>
        <v>0</v>
      </c>
      <c r="N440">
        <f>buff!AN442</f>
        <v>0</v>
      </c>
      <c r="O440">
        <f>buff!AO442</f>
        <v>0</v>
      </c>
      <c r="P440">
        <f>buff!AP442</f>
        <v>0</v>
      </c>
      <c r="Q440">
        <f>buff!AQ442</f>
        <v>0</v>
      </c>
      <c r="R440">
        <f>buff!AR442</f>
        <v>999</v>
      </c>
      <c r="S440">
        <f>buff!AS442</f>
        <v>0</v>
      </c>
      <c r="T440">
        <f>buff!AT442</f>
        <v>0</v>
      </c>
      <c r="U440" t="str">
        <f>buff!AZ442</f>
        <v/>
      </c>
    </row>
    <row r="441" spans="1:21" x14ac:dyDescent="0.15">
      <c r="A441">
        <f>buff!Q443</f>
        <v>20304</v>
      </c>
      <c r="B441" t="str">
        <f>buff!R443</f>
        <v>被动祝福小lv4</v>
      </c>
      <c r="C441" t="str">
        <f>buff!S443</f>
        <v>被动祝福小lv4</v>
      </c>
      <c r="D441">
        <f>VLOOKUP(buff!T443,对应表!V:W,2,FALSE)</f>
        <v>1</v>
      </c>
      <c r="E441">
        <f>buff!U443</f>
        <v>0</v>
      </c>
      <c r="F441">
        <f>buff!V443</f>
        <v>0</v>
      </c>
      <c r="G441">
        <f>buff!W443</f>
        <v>0</v>
      </c>
      <c r="H441">
        <f>buff!X443</f>
        <v>0</v>
      </c>
      <c r="I441" t="str">
        <f>buff!AI443</f>
        <v>HP:117</v>
      </c>
      <c r="J441">
        <f>buff!AJ443</f>
        <v>0</v>
      </c>
      <c r="K441">
        <f>buff!AK443</f>
        <v>0</v>
      </c>
      <c r="L441">
        <f>buff!AL443</f>
        <v>0</v>
      </c>
      <c r="M441">
        <f>buff!AM443</f>
        <v>0</v>
      </c>
      <c r="N441">
        <f>buff!AN443</f>
        <v>0</v>
      </c>
      <c r="O441">
        <f>buff!AO443</f>
        <v>0</v>
      </c>
      <c r="P441">
        <f>buff!AP443</f>
        <v>0</v>
      </c>
      <c r="Q441">
        <f>buff!AQ443</f>
        <v>0</v>
      </c>
      <c r="R441">
        <f>buff!AR443</f>
        <v>999</v>
      </c>
      <c r="S441">
        <f>buff!AS443</f>
        <v>0</v>
      </c>
      <c r="T441">
        <f>buff!AT443</f>
        <v>0</v>
      </c>
      <c r="U441" t="str">
        <f>buff!AZ443</f>
        <v/>
      </c>
    </row>
    <row r="442" spans="1:21" x14ac:dyDescent="0.15">
      <c r="A442">
        <f>buff!Q444</f>
        <v>20305</v>
      </c>
      <c r="B442" t="str">
        <f>buff!R444</f>
        <v>被动祝福小lv5</v>
      </c>
      <c r="C442" t="str">
        <f>buff!S444</f>
        <v>被动祝福小lv5</v>
      </c>
      <c r="D442">
        <f>VLOOKUP(buff!T444,对应表!V:W,2,FALSE)</f>
        <v>1</v>
      </c>
      <c r="E442">
        <f>buff!U444</f>
        <v>0</v>
      </c>
      <c r="F442">
        <f>buff!V444</f>
        <v>0</v>
      </c>
      <c r="G442">
        <f>buff!W444</f>
        <v>0</v>
      </c>
      <c r="H442">
        <f>buff!X444</f>
        <v>0</v>
      </c>
      <c r="I442" t="str">
        <f>buff!AI444</f>
        <v>HP:144</v>
      </c>
      <c r="J442">
        <f>buff!AJ444</f>
        <v>0</v>
      </c>
      <c r="K442">
        <f>buff!AK444</f>
        <v>0</v>
      </c>
      <c r="L442">
        <f>buff!AL444</f>
        <v>0</v>
      </c>
      <c r="M442">
        <f>buff!AM444</f>
        <v>0</v>
      </c>
      <c r="N442">
        <f>buff!AN444</f>
        <v>0</v>
      </c>
      <c r="O442">
        <f>buff!AO444</f>
        <v>0</v>
      </c>
      <c r="P442">
        <f>buff!AP444</f>
        <v>0</v>
      </c>
      <c r="Q442">
        <f>buff!AQ444</f>
        <v>0</v>
      </c>
      <c r="R442">
        <f>buff!AR444</f>
        <v>999</v>
      </c>
      <c r="S442">
        <f>buff!AS444</f>
        <v>0</v>
      </c>
      <c r="T442">
        <f>buff!AT444</f>
        <v>0</v>
      </c>
      <c r="U442" t="str">
        <f>buff!AZ444</f>
        <v/>
      </c>
    </row>
    <row r="443" spans="1:21" x14ac:dyDescent="0.15">
      <c r="A443">
        <f>buff!Q445</f>
        <v>20306</v>
      </c>
      <c r="B443" t="str">
        <f>buff!R445</f>
        <v>被动祝福小lv6</v>
      </c>
      <c r="C443" t="str">
        <f>buff!S445</f>
        <v>被动祝福小lv6</v>
      </c>
      <c r="D443">
        <f>VLOOKUP(buff!T445,对应表!V:W,2,FALSE)</f>
        <v>1</v>
      </c>
      <c r="E443">
        <f>buff!U445</f>
        <v>0</v>
      </c>
      <c r="F443">
        <f>buff!V445</f>
        <v>0</v>
      </c>
      <c r="G443">
        <f>buff!W445</f>
        <v>0</v>
      </c>
      <c r="H443">
        <f>buff!X445</f>
        <v>0</v>
      </c>
      <c r="I443" t="str">
        <f>buff!AI445</f>
        <v>HP:178</v>
      </c>
      <c r="J443">
        <f>buff!AJ445</f>
        <v>0</v>
      </c>
      <c r="K443">
        <f>buff!AK445</f>
        <v>0</v>
      </c>
      <c r="L443">
        <f>buff!AL445</f>
        <v>0</v>
      </c>
      <c r="M443">
        <f>buff!AM445</f>
        <v>0</v>
      </c>
      <c r="N443">
        <f>buff!AN445</f>
        <v>0</v>
      </c>
      <c r="O443">
        <f>buff!AO445</f>
        <v>0</v>
      </c>
      <c r="P443">
        <f>buff!AP445</f>
        <v>0</v>
      </c>
      <c r="Q443">
        <f>buff!AQ445</f>
        <v>0</v>
      </c>
      <c r="R443">
        <f>buff!AR445</f>
        <v>999</v>
      </c>
      <c r="S443">
        <f>buff!AS445</f>
        <v>0</v>
      </c>
      <c r="T443">
        <f>buff!AT445</f>
        <v>0</v>
      </c>
      <c r="U443" t="str">
        <f>buff!AZ445</f>
        <v/>
      </c>
    </row>
    <row r="444" spans="1:21" x14ac:dyDescent="0.15">
      <c r="A444">
        <f>buff!Q446</f>
        <v>20307</v>
      </c>
      <c r="B444" t="str">
        <f>buff!R446</f>
        <v>被动祝福小lv7</v>
      </c>
      <c r="C444" t="str">
        <f>buff!S446</f>
        <v>被动祝福小lv7</v>
      </c>
      <c r="D444">
        <f>VLOOKUP(buff!T446,对应表!V:W,2,FALSE)</f>
        <v>1</v>
      </c>
      <c r="E444">
        <f>buff!U446</f>
        <v>0</v>
      </c>
      <c r="F444">
        <f>buff!V446</f>
        <v>0</v>
      </c>
      <c r="G444">
        <f>buff!W446</f>
        <v>0</v>
      </c>
      <c r="H444">
        <f>buff!X446</f>
        <v>0</v>
      </c>
      <c r="I444" t="str">
        <f>buff!AI446</f>
        <v>HP:219</v>
      </c>
      <c r="J444">
        <f>buff!AJ446</f>
        <v>0</v>
      </c>
      <c r="K444">
        <f>buff!AK446</f>
        <v>0</v>
      </c>
      <c r="L444">
        <f>buff!AL446</f>
        <v>0</v>
      </c>
      <c r="M444">
        <f>buff!AM446</f>
        <v>0</v>
      </c>
      <c r="N444">
        <f>buff!AN446</f>
        <v>0</v>
      </c>
      <c r="O444">
        <f>buff!AO446</f>
        <v>0</v>
      </c>
      <c r="P444">
        <f>buff!AP446</f>
        <v>0</v>
      </c>
      <c r="Q444">
        <f>buff!AQ446</f>
        <v>0</v>
      </c>
      <c r="R444">
        <f>buff!AR446</f>
        <v>999</v>
      </c>
      <c r="S444">
        <f>buff!AS446</f>
        <v>0</v>
      </c>
      <c r="T444">
        <f>buff!AT446</f>
        <v>0</v>
      </c>
      <c r="U444" t="str">
        <f>buff!AZ446</f>
        <v/>
      </c>
    </row>
    <row r="445" spans="1:21" x14ac:dyDescent="0.15">
      <c r="A445">
        <f>buff!Q447</f>
        <v>20308</v>
      </c>
      <c r="B445" t="str">
        <f>buff!R447</f>
        <v>被动祝福小lv8</v>
      </c>
      <c r="C445" t="str">
        <f>buff!S447</f>
        <v>被动祝福小lv8</v>
      </c>
      <c r="D445">
        <f>VLOOKUP(buff!T447,对应表!V:W,2,FALSE)</f>
        <v>1</v>
      </c>
      <c r="E445">
        <f>buff!U447</f>
        <v>0</v>
      </c>
      <c r="F445">
        <f>buff!V447</f>
        <v>0</v>
      </c>
      <c r="G445">
        <f>buff!W447</f>
        <v>0</v>
      </c>
      <c r="H445">
        <f>buff!X447</f>
        <v>0</v>
      </c>
      <c r="I445" t="str">
        <f>buff!AI447</f>
        <v>HP:270</v>
      </c>
      <c r="J445">
        <f>buff!AJ447</f>
        <v>0</v>
      </c>
      <c r="K445">
        <f>buff!AK447</f>
        <v>0</v>
      </c>
      <c r="L445">
        <f>buff!AL447</f>
        <v>0</v>
      </c>
      <c r="M445">
        <f>buff!AM447</f>
        <v>0</v>
      </c>
      <c r="N445">
        <f>buff!AN447</f>
        <v>0</v>
      </c>
      <c r="O445">
        <f>buff!AO447</f>
        <v>0</v>
      </c>
      <c r="P445">
        <f>buff!AP447</f>
        <v>0</v>
      </c>
      <c r="Q445">
        <f>buff!AQ447</f>
        <v>0</v>
      </c>
      <c r="R445">
        <f>buff!AR447</f>
        <v>999</v>
      </c>
      <c r="S445">
        <f>buff!AS447</f>
        <v>0</v>
      </c>
      <c r="T445">
        <f>buff!AT447</f>
        <v>0</v>
      </c>
      <c r="U445" t="str">
        <f>buff!AZ447</f>
        <v/>
      </c>
    </row>
    <row r="446" spans="1:21" x14ac:dyDescent="0.15">
      <c r="A446">
        <f>buff!Q448</f>
        <v>20309</v>
      </c>
      <c r="B446" t="str">
        <f>buff!R448</f>
        <v>被动祝福小lv9</v>
      </c>
      <c r="C446" t="str">
        <f>buff!S448</f>
        <v>被动祝福小lv9</v>
      </c>
      <c r="D446">
        <f>VLOOKUP(buff!T448,对应表!V:W,2,FALSE)</f>
        <v>1</v>
      </c>
      <c r="E446">
        <f>buff!U448</f>
        <v>0</v>
      </c>
      <c r="F446">
        <f>buff!V448</f>
        <v>0</v>
      </c>
      <c r="G446">
        <f>buff!W448</f>
        <v>0</v>
      </c>
      <c r="H446">
        <f>buff!X448</f>
        <v>0</v>
      </c>
      <c r="I446" t="str">
        <f>buff!AI448</f>
        <v>HP:332</v>
      </c>
      <c r="J446">
        <f>buff!AJ448</f>
        <v>0</v>
      </c>
      <c r="K446">
        <f>buff!AK448</f>
        <v>0</v>
      </c>
      <c r="L446">
        <f>buff!AL448</f>
        <v>0</v>
      </c>
      <c r="M446">
        <f>buff!AM448</f>
        <v>0</v>
      </c>
      <c r="N446">
        <f>buff!AN448</f>
        <v>0</v>
      </c>
      <c r="O446">
        <f>buff!AO448</f>
        <v>0</v>
      </c>
      <c r="P446">
        <f>buff!AP448</f>
        <v>0</v>
      </c>
      <c r="Q446">
        <f>buff!AQ448</f>
        <v>0</v>
      </c>
      <c r="R446">
        <f>buff!AR448</f>
        <v>999</v>
      </c>
      <c r="S446">
        <f>buff!AS448</f>
        <v>0</v>
      </c>
      <c r="T446">
        <f>buff!AT448</f>
        <v>0</v>
      </c>
      <c r="U446" t="str">
        <f>buff!AZ448</f>
        <v/>
      </c>
    </row>
    <row r="447" spans="1:21" x14ac:dyDescent="0.15">
      <c r="A447">
        <f>buff!Q449</f>
        <v>20310</v>
      </c>
      <c r="B447" t="str">
        <f>buff!R449</f>
        <v>被动祝福小lv10</v>
      </c>
      <c r="C447" t="str">
        <f>buff!S449</f>
        <v>被动祝福小lv10</v>
      </c>
      <c r="D447">
        <f>VLOOKUP(buff!T449,对应表!V:W,2,FALSE)</f>
        <v>1</v>
      </c>
      <c r="E447">
        <f>buff!U449</f>
        <v>0</v>
      </c>
      <c r="F447">
        <f>buff!V449</f>
        <v>0</v>
      </c>
      <c r="G447">
        <f>buff!W449</f>
        <v>0</v>
      </c>
      <c r="H447">
        <f>buff!X449</f>
        <v>0</v>
      </c>
      <c r="I447" t="str">
        <f>buff!AI449</f>
        <v>HP:409</v>
      </c>
      <c r="J447">
        <f>buff!AJ449</f>
        <v>0</v>
      </c>
      <c r="K447">
        <f>buff!AK449</f>
        <v>0</v>
      </c>
      <c r="L447">
        <f>buff!AL449</f>
        <v>0</v>
      </c>
      <c r="M447">
        <f>buff!AM449</f>
        <v>0</v>
      </c>
      <c r="N447">
        <f>buff!AN449</f>
        <v>0</v>
      </c>
      <c r="O447">
        <f>buff!AO449</f>
        <v>0</v>
      </c>
      <c r="P447">
        <f>buff!AP449</f>
        <v>0</v>
      </c>
      <c r="Q447">
        <f>buff!AQ449</f>
        <v>0</v>
      </c>
      <c r="R447">
        <f>buff!AR449</f>
        <v>999</v>
      </c>
      <c r="S447">
        <f>buff!AS449</f>
        <v>0</v>
      </c>
      <c r="T447">
        <f>buff!AT449</f>
        <v>0</v>
      </c>
      <c r="U447" t="str">
        <f>buff!AZ449</f>
        <v/>
      </c>
    </row>
    <row r="448" spans="1:21" x14ac:dyDescent="0.15">
      <c r="A448">
        <f>buff!Q450</f>
        <v>20311</v>
      </c>
      <c r="B448" t="str">
        <f>buff!R450</f>
        <v>被动祝福小lv11</v>
      </c>
      <c r="C448" t="str">
        <f>buff!S450</f>
        <v>被动祝福小lv11</v>
      </c>
      <c r="D448">
        <f>VLOOKUP(buff!T450,对应表!V:W,2,FALSE)</f>
        <v>1</v>
      </c>
      <c r="E448">
        <f>buff!U450</f>
        <v>0</v>
      </c>
      <c r="F448">
        <f>buff!V450</f>
        <v>0</v>
      </c>
      <c r="G448">
        <f>buff!W450</f>
        <v>0</v>
      </c>
      <c r="H448">
        <f>buff!X450</f>
        <v>0</v>
      </c>
      <c r="I448" t="str">
        <f>buff!AI450</f>
        <v>HP:504</v>
      </c>
      <c r="J448">
        <f>buff!AJ450</f>
        <v>0</v>
      </c>
      <c r="K448">
        <f>buff!AK450</f>
        <v>0</v>
      </c>
      <c r="L448">
        <f>buff!AL450</f>
        <v>0</v>
      </c>
      <c r="M448">
        <f>buff!AM450</f>
        <v>0</v>
      </c>
      <c r="N448">
        <f>buff!AN450</f>
        <v>0</v>
      </c>
      <c r="O448">
        <f>buff!AO450</f>
        <v>0</v>
      </c>
      <c r="P448">
        <f>buff!AP450</f>
        <v>0</v>
      </c>
      <c r="Q448">
        <f>buff!AQ450</f>
        <v>0</v>
      </c>
      <c r="R448">
        <f>buff!AR450</f>
        <v>999</v>
      </c>
      <c r="S448">
        <f>buff!AS450</f>
        <v>0</v>
      </c>
      <c r="T448">
        <f>buff!AT450</f>
        <v>0</v>
      </c>
      <c r="U448" t="str">
        <f>buff!AZ450</f>
        <v/>
      </c>
    </row>
    <row r="449" spans="1:21" x14ac:dyDescent="0.15">
      <c r="A449">
        <f>buff!Q451</f>
        <v>20312</v>
      </c>
      <c r="B449" t="str">
        <f>buff!R451</f>
        <v>被动祝福小lv12</v>
      </c>
      <c r="C449" t="str">
        <f>buff!S451</f>
        <v>被动祝福小lv12</v>
      </c>
      <c r="D449">
        <f>VLOOKUP(buff!T451,对应表!V:W,2,FALSE)</f>
        <v>1</v>
      </c>
      <c r="E449">
        <f>buff!U451</f>
        <v>0</v>
      </c>
      <c r="F449">
        <f>buff!V451</f>
        <v>0</v>
      </c>
      <c r="G449">
        <f>buff!W451</f>
        <v>0</v>
      </c>
      <c r="H449">
        <f>buff!X451</f>
        <v>0</v>
      </c>
      <c r="I449" t="str">
        <f>buff!AI451</f>
        <v>HP:621</v>
      </c>
      <c r="J449">
        <f>buff!AJ451</f>
        <v>0</v>
      </c>
      <c r="K449">
        <f>buff!AK451</f>
        <v>0</v>
      </c>
      <c r="L449">
        <f>buff!AL451</f>
        <v>0</v>
      </c>
      <c r="M449">
        <f>buff!AM451</f>
        <v>0</v>
      </c>
      <c r="N449">
        <f>buff!AN451</f>
        <v>0</v>
      </c>
      <c r="O449">
        <f>buff!AO451</f>
        <v>0</v>
      </c>
      <c r="P449">
        <f>buff!AP451</f>
        <v>0</v>
      </c>
      <c r="Q449">
        <f>buff!AQ451</f>
        <v>0</v>
      </c>
      <c r="R449">
        <f>buff!AR451</f>
        <v>999</v>
      </c>
      <c r="S449">
        <f>buff!AS451</f>
        <v>0</v>
      </c>
      <c r="T449">
        <f>buff!AT451</f>
        <v>0</v>
      </c>
      <c r="U449" t="str">
        <f>buff!AZ451</f>
        <v/>
      </c>
    </row>
    <row r="450" spans="1:21" x14ac:dyDescent="0.15">
      <c r="A450">
        <f>buff!Q452</f>
        <v>20313</v>
      </c>
      <c r="B450" t="str">
        <f>buff!R452</f>
        <v>被动祝福小lv13</v>
      </c>
      <c r="C450" t="str">
        <f>buff!S452</f>
        <v>被动祝福小lv13</v>
      </c>
      <c r="D450">
        <f>VLOOKUP(buff!T452,对应表!V:W,2,FALSE)</f>
        <v>1</v>
      </c>
      <c r="E450">
        <f>buff!U452</f>
        <v>0</v>
      </c>
      <c r="F450">
        <f>buff!V452</f>
        <v>0</v>
      </c>
      <c r="G450">
        <f>buff!W452</f>
        <v>0</v>
      </c>
      <c r="H450">
        <f>buff!X452</f>
        <v>0</v>
      </c>
      <c r="I450" t="str">
        <f>buff!AI452</f>
        <v>HP:765</v>
      </c>
      <c r="J450">
        <f>buff!AJ452</f>
        <v>0</v>
      </c>
      <c r="K450">
        <f>buff!AK452</f>
        <v>0</v>
      </c>
      <c r="L450">
        <f>buff!AL452</f>
        <v>0</v>
      </c>
      <c r="M450">
        <f>buff!AM452</f>
        <v>0</v>
      </c>
      <c r="N450">
        <f>buff!AN452</f>
        <v>0</v>
      </c>
      <c r="O450">
        <f>buff!AO452</f>
        <v>0</v>
      </c>
      <c r="P450">
        <f>buff!AP452</f>
        <v>0</v>
      </c>
      <c r="Q450">
        <f>buff!AQ452</f>
        <v>0</v>
      </c>
      <c r="R450">
        <f>buff!AR452</f>
        <v>999</v>
      </c>
      <c r="S450">
        <f>buff!AS452</f>
        <v>0</v>
      </c>
      <c r="T450">
        <f>buff!AT452</f>
        <v>0</v>
      </c>
      <c r="U450" t="str">
        <f>buff!AZ452</f>
        <v/>
      </c>
    </row>
    <row r="451" spans="1:21" x14ac:dyDescent="0.15">
      <c r="A451">
        <f>buff!Q453</f>
        <v>20314</v>
      </c>
      <c r="B451" t="str">
        <f>buff!R453</f>
        <v>被动祝福小lv14</v>
      </c>
      <c r="C451" t="str">
        <f>buff!S453</f>
        <v>被动祝福小lv14</v>
      </c>
      <c r="D451">
        <f>VLOOKUP(buff!T453,对应表!V:W,2,FALSE)</f>
        <v>1</v>
      </c>
      <c r="E451">
        <f>buff!U453</f>
        <v>0</v>
      </c>
      <c r="F451">
        <f>buff!V453</f>
        <v>0</v>
      </c>
      <c r="G451">
        <f>buff!W453</f>
        <v>0</v>
      </c>
      <c r="H451">
        <f>buff!X453</f>
        <v>0</v>
      </c>
      <c r="I451" t="str">
        <f>buff!AI453</f>
        <v>HP:941</v>
      </c>
      <c r="J451">
        <f>buff!AJ453</f>
        <v>0</v>
      </c>
      <c r="K451">
        <f>buff!AK453</f>
        <v>0</v>
      </c>
      <c r="L451">
        <f>buff!AL453</f>
        <v>0</v>
      </c>
      <c r="M451">
        <f>buff!AM453</f>
        <v>0</v>
      </c>
      <c r="N451">
        <f>buff!AN453</f>
        <v>0</v>
      </c>
      <c r="O451">
        <f>buff!AO453</f>
        <v>0</v>
      </c>
      <c r="P451">
        <f>buff!AP453</f>
        <v>0</v>
      </c>
      <c r="Q451">
        <f>buff!AQ453</f>
        <v>0</v>
      </c>
      <c r="R451">
        <f>buff!AR453</f>
        <v>999</v>
      </c>
      <c r="S451">
        <f>buff!AS453</f>
        <v>0</v>
      </c>
      <c r="T451">
        <f>buff!AT453</f>
        <v>0</v>
      </c>
      <c r="U451" t="str">
        <f>buff!AZ453</f>
        <v/>
      </c>
    </row>
    <row r="452" spans="1:21" x14ac:dyDescent="0.15">
      <c r="A452">
        <f>buff!Q454</f>
        <v>20315</v>
      </c>
      <c r="B452" t="str">
        <f>buff!R454</f>
        <v>被动祝福小lv15</v>
      </c>
      <c r="C452" t="str">
        <f>buff!S454</f>
        <v>被动祝福小lv15</v>
      </c>
      <c r="D452">
        <f>VLOOKUP(buff!T454,对应表!V:W,2,FALSE)</f>
        <v>1</v>
      </c>
      <c r="E452">
        <f>buff!U454</f>
        <v>0</v>
      </c>
      <c r="F452">
        <f>buff!V454</f>
        <v>0</v>
      </c>
      <c r="G452">
        <f>buff!W454</f>
        <v>0</v>
      </c>
      <c r="H452">
        <f>buff!X454</f>
        <v>0</v>
      </c>
      <c r="I452" t="str">
        <f>buff!AI454</f>
        <v>HP:1159</v>
      </c>
      <c r="J452">
        <f>buff!AJ454</f>
        <v>0</v>
      </c>
      <c r="K452">
        <f>buff!AK454</f>
        <v>0</v>
      </c>
      <c r="L452">
        <f>buff!AL454</f>
        <v>0</v>
      </c>
      <c r="M452">
        <f>buff!AM454</f>
        <v>0</v>
      </c>
      <c r="N452">
        <f>buff!AN454</f>
        <v>0</v>
      </c>
      <c r="O452">
        <f>buff!AO454</f>
        <v>0</v>
      </c>
      <c r="P452">
        <f>buff!AP454</f>
        <v>0</v>
      </c>
      <c r="Q452">
        <f>buff!AQ454</f>
        <v>0</v>
      </c>
      <c r="R452">
        <f>buff!AR454</f>
        <v>999</v>
      </c>
      <c r="S452">
        <f>buff!AS454</f>
        <v>0</v>
      </c>
      <c r="T452">
        <f>buff!AT454</f>
        <v>0</v>
      </c>
      <c r="U452" t="str">
        <f>buff!AZ454</f>
        <v/>
      </c>
    </row>
    <row r="453" spans="1:21" x14ac:dyDescent="0.15">
      <c r="A453">
        <f>buff!Q455</f>
        <v>20316</v>
      </c>
      <c r="B453" t="str">
        <f>buff!R455</f>
        <v>被动祝福小lv16</v>
      </c>
      <c r="C453" t="str">
        <f>buff!S455</f>
        <v>被动祝福小lv16</v>
      </c>
      <c r="D453">
        <f>VLOOKUP(buff!T455,对应表!V:W,2,FALSE)</f>
        <v>1</v>
      </c>
      <c r="E453">
        <f>buff!U455</f>
        <v>0</v>
      </c>
      <c r="F453">
        <f>buff!V455</f>
        <v>0</v>
      </c>
      <c r="G453">
        <f>buff!W455</f>
        <v>0</v>
      </c>
      <c r="H453">
        <f>buff!X455</f>
        <v>0</v>
      </c>
      <c r="I453" t="str">
        <f>buff!AI455</f>
        <v>HP:1427</v>
      </c>
      <c r="J453">
        <f>buff!AJ455</f>
        <v>0</v>
      </c>
      <c r="K453">
        <f>buff!AK455</f>
        <v>0</v>
      </c>
      <c r="L453">
        <f>buff!AL455</f>
        <v>0</v>
      </c>
      <c r="M453">
        <f>buff!AM455</f>
        <v>0</v>
      </c>
      <c r="N453">
        <f>buff!AN455</f>
        <v>0</v>
      </c>
      <c r="O453">
        <f>buff!AO455</f>
        <v>0</v>
      </c>
      <c r="P453">
        <f>buff!AP455</f>
        <v>0</v>
      </c>
      <c r="Q453">
        <f>buff!AQ455</f>
        <v>0</v>
      </c>
      <c r="R453">
        <f>buff!AR455</f>
        <v>999</v>
      </c>
      <c r="S453">
        <f>buff!AS455</f>
        <v>0</v>
      </c>
      <c r="T453">
        <f>buff!AT455</f>
        <v>0</v>
      </c>
      <c r="U453" t="str">
        <f>buff!AZ455</f>
        <v/>
      </c>
    </row>
    <row r="454" spans="1:21" x14ac:dyDescent="0.15">
      <c r="A454">
        <f>buff!Q456</f>
        <v>20317</v>
      </c>
      <c r="B454" t="str">
        <f>buff!R456</f>
        <v>被动祝福小lv17</v>
      </c>
      <c r="C454" t="str">
        <f>buff!S456</f>
        <v>被动祝福小lv17</v>
      </c>
      <c r="D454">
        <f>VLOOKUP(buff!T456,对应表!V:W,2,FALSE)</f>
        <v>1</v>
      </c>
      <c r="E454">
        <f>buff!U456</f>
        <v>0</v>
      </c>
      <c r="F454">
        <f>buff!V456</f>
        <v>0</v>
      </c>
      <c r="G454">
        <f>buff!W456</f>
        <v>0</v>
      </c>
      <c r="H454">
        <f>buff!X456</f>
        <v>0</v>
      </c>
      <c r="I454" t="str">
        <f>buff!AI456</f>
        <v>HP:1758</v>
      </c>
      <c r="J454">
        <f>buff!AJ456</f>
        <v>0</v>
      </c>
      <c r="K454">
        <f>buff!AK456</f>
        <v>0</v>
      </c>
      <c r="L454">
        <f>buff!AL456</f>
        <v>0</v>
      </c>
      <c r="M454">
        <f>buff!AM456</f>
        <v>0</v>
      </c>
      <c r="N454">
        <f>buff!AN456</f>
        <v>0</v>
      </c>
      <c r="O454">
        <f>buff!AO456</f>
        <v>0</v>
      </c>
      <c r="P454">
        <f>buff!AP456</f>
        <v>0</v>
      </c>
      <c r="Q454">
        <f>buff!AQ456</f>
        <v>0</v>
      </c>
      <c r="R454">
        <f>buff!AR456</f>
        <v>999</v>
      </c>
      <c r="S454">
        <f>buff!AS456</f>
        <v>0</v>
      </c>
      <c r="T454">
        <f>buff!AT456</f>
        <v>0</v>
      </c>
      <c r="U454" t="str">
        <f>buff!AZ456</f>
        <v/>
      </c>
    </row>
    <row r="455" spans="1:21" x14ac:dyDescent="0.15">
      <c r="A455">
        <f>buff!Q457</f>
        <v>20318</v>
      </c>
      <c r="B455" t="str">
        <f>buff!R457</f>
        <v>被动祝福小lv18</v>
      </c>
      <c r="C455" t="str">
        <f>buff!S457</f>
        <v>被动祝福小lv18</v>
      </c>
      <c r="D455">
        <f>VLOOKUP(buff!T457,对应表!V:W,2,FALSE)</f>
        <v>1</v>
      </c>
      <c r="E455">
        <f>buff!U457</f>
        <v>0</v>
      </c>
      <c r="F455">
        <f>buff!V457</f>
        <v>0</v>
      </c>
      <c r="G455">
        <f>buff!W457</f>
        <v>0</v>
      </c>
      <c r="H455">
        <f>buff!X457</f>
        <v>0</v>
      </c>
      <c r="I455" t="str">
        <f>buff!AI457</f>
        <v>HP:2164</v>
      </c>
      <c r="J455">
        <f>buff!AJ457</f>
        <v>0</v>
      </c>
      <c r="K455">
        <f>buff!AK457</f>
        <v>0</v>
      </c>
      <c r="L455">
        <f>buff!AL457</f>
        <v>0</v>
      </c>
      <c r="M455">
        <f>buff!AM457</f>
        <v>0</v>
      </c>
      <c r="N455">
        <f>buff!AN457</f>
        <v>0</v>
      </c>
      <c r="O455">
        <f>buff!AO457</f>
        <v>0</v>
      </c>
      <c r="P455">
        <f>buff!AP457</f>
        <v>0</v>
      </c>
      <c r="Q455">
        <f>buff!AQ457</f>
        <v>0</v>
      </c>
      <c r="R455">
        <f>buff!AR457</f>
        <v>999</v>
      </c>
      <c r="S455">
        <f>buff!AS457</f>
        <v>0</v>
      </c>
      <c r="T455">
        <f>buff!AT457</f>
        <v>0</v>
      </c>
      <c r="U455" t="str">
        <f>buff!AZ457</f>
        <v/>
      </c>
    </row>
    <row r="456" spans="1:21" x14ac:dyDescent="0.15">
      <c r="A456">
        <f>buff!Q458</f>
        <v>20319</v>
      </c>
      <c r="B456" t="str">
        <f>buff!R458</f>
        <v>被动祝福小lv19</v>
      </c>
      <c r="C456" t="str">
        <f>buff!S458</f>
        <v>被动祝福小lv19</v>
      </c>
      <c r="D456">
        <f>VLOOKUP(buff!T458,对应表!V:W,2,FALSE)</f>
        <v>1</v>
      </c>
      <c r="E456">
        <f>buff!U458</f>
        <v>0</v>
      </c>
      <c r="F456">
        <f>buff!V458</f>
        <v>0</v>
      </c>
      <c r="G456">
        <f>buff!W458</f>
        <v>0</v>
      </c>
      <c r="H456">
        <f>buff!X458</f>
        <v>0</v>
      </c>
      <c r="I456" t="str">
        <f>buff!AI458</f>
        <v>HP:2665</v>
      </c>
      <c r="J456">
        <f>buff!AJ458</f>
        <v>0</v>
      </c>
      <c r="K456">
        <f>buff!AK458</f>
        <v>0</v>
      </c>
      <c r="L456">
        <f>buff!AL458</f>
        <v>0</v>
      </c>
      <c r="M456">
        <f>buff!AM458</f>
        <v>0</v>
      </c>
      <c r="N456">
        <f>buff!AN458</f>
        <v>0</v>
      </c>
      <c r="O456">
        <f>buff!AO458</f>
        <v>0</v>
      </c>
      <c r="P456">
        <f>buff!AP458</f>
        <v>0</v>
      </c>
      <c r="Q456">
        <f>buff!AQ458</f>
        <v>0</v>
      </c>
      <c r="R456">
        <f>buff!AR458</f>
        <v>999</v>
      </c>
      <c r="S456">
        <f>buff!AS458</f>
        <v>0</v>
      </c>
      <c r="T456">
        <f>buff!AT458</f>
        <v>0</v>
      </c>
      <c r="U456" t="str">
        <f>buff!AZ458</f>
        <v/>
      </c>
    </row>
    <row r="457" spans="1:21" x14ac:dyDescent="0.15">
      <c r="A457">
        <f>buff!Q459</f>
        <v>20320</v>
      </c>
      <c r="B457" t="str">
        <f>buff!R459</f>
        <v>被动祝福小lv20</v>
      </c>
      <c r="C457" t="str">
        <f>buff!S459</f>
        <v>被动祝福小lv20</v>
      </c>
      <c r="D457">
        <f>VLOOKUP(buff!T459,对应表!V:W,2,FALSE)</f>
        <v>1</v>
      </c>
      <c r="E457">
        <f>buff!U459</f>
        <v>0</v>
      </c>
      <c r="F457">
        <f>buff!V459</f>
        <v>0</v>
      </c>
      <c r="G457">
        <f>buff!W459</f>
        <v>0</v>
      </c>
      <c r="H457">
        <f>buff!X459</f>
        <v>0</v>
      </c>
      <c r="I457" t="str">
        <f>buff!AI459</f>
        <v>HP:3281</v>
      </c>
      <c r="J457">
        <f>buff!AJ459</f>
        <v>0</v>
      </c>
      <c r="K457">
        <f>buff!AK459</f>
        <v>0</v>
      </c>
      <c r="L457">
        <f>buff!AL459</f>
        <v>0</v>
      </c>
      <c r="M457">
        <f>buff!AM459</f>
        <v>0</v>
      </c>
      <c r="N457">
        <f>buff!AN459</f>
        <v>0</v>
      </c>
      <c r="O457">
        <f>buff!AO459</f>
        <v>0</v>
      </c>
      <c r="P457">
        <f>buff!AP459</f>
        <v>0</v>
      </c>
      <c r="Q457">
        <f>buff!AQ459</f>
        <v>0</v>
      </c>
      <c r="R457">
        <f>buff!AR459</f>
        <v>999</v>
      </c>
      <c r="S457">
        <f>buff!AS459</f>
        <v>0</v>
      </c>
      <c r="T457">
        <f>buff!AT459</f>
        <v>0</v>
      </c>
      <c r="U457" t="str">
        <f>buff!AZ459</f>
        <v/>
      </c>
    </row>
    <row r="458" spans="1:21" x14ac:dyDescent="0.15">
      <c r="A458">
        <f>buff!Q460</f>
        <v>20321</v>
      </c>
      <c r="B458" t="str">
        <f>buff!R460</f>
        <v>被动祝福中lv1</v>
      </c>
      <c r="C458" t="str">
        <f>buff!S460</f>
        <v>被动祝福中lv1</v>
      </c>
      <c r="D458">
        <f>VLOOKUP(buff!T460,对应表!V:W,2,FALSE)</f>
        <v>1</v>
      </c>
      <c r="E458">
        <f>buff!U460</f>
        <v>0</v>
      </c>
      <c r="F458">
        <f>buff!V460</f>
        <v>0</v>
      </c>
      <c r="G458">
        <f>buff!W460</f>
        <v>0</v>
      </c>
      <c r="H458">
        <f>buff!X460</f>
        <v>0</v>
      </c>
      <c r="I458" t="str">
        <f>buff!AI460</f>
        <v>HP:60</v>
      </c>
      <c r="J458">
        <f>buff!AJ460</f>
        <v>0</v>
      </c>
      <c r="K458">
        <f>buff!AK460</f>
        <v>0</v>
      </c>
      <c r="L458">
        <f>buff!AL460</f>
        <v>0</v>
      </c>
      <c r="M458">
        <f>buff!AM460</f>
        <v>0</v>
      </c>
      <c r="N458">
        <f>buff!AN460</f>
        <v>0</v>
      </c>
      <c r="O458">
        <f>buff!AO460</f>
        <v>0</v>
      </c>
      <c r="P458">
        <f>buff!AP460</f>
        <v>0</v>
      </c>
      <c r="Q458">
        <f>buff!AQ460</f>
        <v>0</v>
      </c>
      <c r="R458">
        <f>buff!AR460</f>
        <v>999</v>
      </c>
      <c r="S458">
        <f>buff!AS460</f>
        <v>0</v>
      </c>
      <c r="T458">
        <f>buff!AT460</f>
        <v>0</v>
      </c>
      <c r="U458" t="str">
        <f>buff!AZ460</f>
        <v/>
      </c>
    </row>
    <row r="459" spans="1:21" x14ac:dyDescent="0.15">
      <c r="A459">
        <f>buff!Q461</f>
        <v>20322</v>
      </c>
      <c r="B459" t="str">
        <f>buff!R461</f>
        <v>被动祝福中lv2</v>
      </c>
      <c r="C459" t="str">
        <f>buff!S461</f>
        <v>被动祝福中lv2</v>
      </c>
      <c r="D459">
        <f>VLOOKUP(buff!T461,对应表!V:W,2,FALSE)</f>
        <v>1</v>
      </c>
      <c r="E459">
        <f>buff!U461</f>
        <v>0</v>
      </c>
      <c r="F459">
        <f>buff!V461</f>
        <v>0</v>
      </c>
      <c r="G459">
        <f>buff!W461</f>
        <v>0</v>
      </c>
      <c r="H459">
        <f>buff!X461</f>
        <v>0</v>
      </c>
      <c r="I459" t="str">
        <f>buff!AI461</f>
        <v>HP:89</v>
      </c>
      <c r="J459">
        <f>buff!AJ461</f>
        <v>0</v>
      </c>
      <c r="K459">
        <f>buff!AK461</f>
        <v>0</v>
      </c>
      <c r="L459">
        <f>buff!AL461</f>
        <v>0</v>
      </c>
      <c r="M459">
        <f>buff!AM461</f>
        <v>0</v>
      </c>
      <c r="N459">
        <f>buff!AN461</f>
        <v>0</v>
      </c>
      <c r="O459">
        <f>buff!AO461</f>
        <v>0</v>
      </c>
      <c r="P459">
        <f>buff!AP461</f>
        <v>0</v>
      </c>
      <c r="Q459">
        <f>buff!AQ461</f>
        <v>0</v>
      </c>
      <c r="R459">
        <f>buff!AR461</f>
        <v>999</v>
      </c>
      <c r="S459">
        <f>buff!AS461</f>
        <v>0</v>
      </c>
      <c r="T459">
        <f>buff!AT461</f>
        <v>0</v>
      </c>
      <c r="U459" t="str">
        <f>buff!AZ461</f>
        <v/>
      </c>
    </row>
    <row r="460" spans="1:21" x14ac:dyDescent="0.15">
      <c r="A460">
        <f>buff!Q462</f>
        <v>20323</v>
      </c>
      <c r="B460" t="str">
        <f>buff!R462</f>
        <v>被动祝福中lv3</v>
      </c>
      <c r="C460" t="str">
        <f>buff!S462</f>
        <v>被动祝福中lv3</v>
      </c>
      <c r="D460">
        <f>VLOOKUP(buff!T462,对应表!V:W,2,FALSE)</f>
        <v>1</v>
      </c>
      <c r="E460">
        <f>buff!U462</f>
        <v>0</v>
      </c>
      <c r="F460">
        <f>buff!V462</f>
        <v>0</v>
      </c>
      <c r="G460">
        <f>buff!W462</f>
        <v>0</v>
      </c>
      <c r="H460">
        <f>buff!X462</f>
        <v>0</v>
      </c>
      <c r="I460" t="str">
        <f>buff!AI462</f>
        <v>HP:118</v>
      </c>
      <c r="J460">
        <f>buff!AJ462</f>
        <v>0</v>
      </c>
      <c r="K460">
        <f>buff!AK462</f>
        <v>0</v>
      </c>
      <c r="L460">
        <f>buff!AL462</f>
        <v>0</v>
      </c>
      <c r="M460">
        <f>buff!AM462</f>
        <v>0</v>
      </c>
      <c r="N460">
        <f>buff!AN462</f>
        <v>0</v>
      </c>
      <c r="O460">
        <f>buff!AO462</f>
        <v>0</v>
      </c>
      <c r="P460">
        <f>buff!AP462</f>
        <v>0</v>
      </c>
      <c r="Q460">
        <f>buff!AQ462</f>
        <v>0</v>
      </c>
      <c r="R460">
        <f>buff!AR462</f>
        <v>999</v>
      </c>
      <c r="S460">
        <f>buff!AS462</f>
        <v>0</v>
      </c>
      <c r="T460">
        <f>buff!AT462</f>
        <v>0</v>
      </c>
      <c r="U460" t="str">
        <f>buff!AZ462</f>
        <v/>
      </c>
    </row>
    <row r="461" spans="1:21" x14ac:dyDescent="0.15">
      <c r="A461">
        <f>buff!Q463</f>
        <v>20324</v>
      </c>
      <c r="B461" t="str">
        <f>buff!R463</f>
        <v>被动祝福中lv4</v>
      </c>
      <c r="C461" t="str">
        <f>buff!S463</f>
        <v>被动祝福中lv4</v>
      </c>
      <c r="D461">
        <f>VLOOKUP(buff!T463,对应表!V:W,2,FALSE)</f>
        <v>1</v>
      </c>
      <c r="E461">
        <f>buff!U463</f>
        <v>0</v>
      </c>
      <c r="F461">
        <f>buff!V463</f>
        <v>0</v>
      </c>
      <c r="G461">
        <f>buff!W463</f>
        <v>0</v>
      </c>
      <c r="H461">
        <f>buff!X463</f>
        <v>0</v>
      </c>
      <c r="I461" t="str">
        <f>buff!AI463</f>
        <v>HP:147</v>
      </c>
      <c r="J461">
        <f>buff!AJ463</f>
        <v>0</v>
      </c>
      <c r="K461">
        <f>buff!AK463</f>
        <v>0</v>
      </c>
      <c r="L461">
        <f>buff!AL463</f>
        <v>0</v>
      </c>
      <c r="M461">
        <f>buff!AM463</f>
        <v>0</v>
      </c>
      <c r="N461">
        <f>buff!AN463</f>
        <v>0</v>
      </c>
      <c r="O461">
        <f>buff!AO463</f>
        <v>0</v>
      </c>
      <c r="P461">
        <f>buff!AP463</f>
        <v>0</v>
      </c>
      <c r="Q461">
        <f>buff!AQ463</f>
        <v>0</v>
      </c>
      <c r="R461">
        <f>buff!AR463</f>
        <v>999</v>
      </c>
      <c r="S461">
        <f>buff!AS463</f>
        <v>0</v>
      </c>
      <c r="T461">
        <f>buff!AT463</f>
        <v>0</v>
      </c>
      <c r="U461" t="str">
        <f>buff!AZ463</f>
        <v/>
      </c>
    </row>
    <row r="462" spans="1:21" x14ac:dyDescent="0.15">
      <c r="A462">
        <f>buff!Q464</f>
        <v>20325</v>
      </c>
      <c r="B462" t="str">
        <f>buff!R464</f>
        <v>被动祝福中lv5</v>
      </c>
      <c r="C462" t="str">
        <f>buff!S464</f>
        <v>被动祝福中lv5</v>
      </c>
      <c r="D462">
        <f>VLOOKUP(buff!T464,对应表!V:W,2,FALSE)</f>
        <v>1</v>
      </c>
      <c r="E462">
        <f>buff!U464</f>
        <v>0</v>
      </c>
      <c r="F462">
        <f>buff!V464</f>
        <v>0</v>
      </c>
      <c r="G462">
        <f>buff!W464</f>
        <v>0</v>
      </c>
      <c r="H462">
        <f>buff!X464</f>
        <v>0</v>
      </c>
      <c r="I462" t="str">
        <f>buff!AI464</f>
        <v>HP:180</v>
      </c>
      <c r="J462">
        <f>buff!AJ464</f>
        <v>0</v>
      </c>
      <c r="K462">
        <f>buff!AK464</f>
        <v>0</v>
      </c>
      <c r="L462">
        <f>buff!AL464</f>
        <v>0</v>
      </c>
      <c r="M462">
        <f>buff!AM464</f>
        <v>0</v>
      </c>
      <c r="N462">
        <f>buff!AN464</f>
        <v>0</v>
      </c>
      <c r="O462">
        <f>buff!AO464</f>
        <v>0</v>
      </c>
      <c r="P462">
        <f>buff!AP464</f>
        <v>0</v>
      </c>
      <c r="Q462">
        <f>buff!AQ464</f>
        <v>0</v>
      </c>
      <c r="R462">
        <f>buff!AR464</f>
        <v>999</v>
      </c>
      <c r="S462">
        <f>buff!AS464</f>
        <v>0</v>
      </c>
      <c r="T462">
        <f>buff!AT464</f>
        <v>0</v>
      </c>
      <c r="U462" t="str">
        <f>buff!AZ464</f>
        <v/>
      </c>
    </row>
    <row r="463" spans="1:21" x14ac:dyDescent="0.15">
      <c r="A463">
        <f>buff!Q465</f>
        <v>20326</v>
      </c>
      <c r="B463" t="str">
        <f>buff!R465</f>
        <v>被动祝福中lv6</v>
      </c>
      <c r="C463" t="str">
        <f>buff!S465</f>
        <v>被动祝福中lv6</v>
      </c>
      <c r="D463">
        <f>VLOOKUP(buff!T465,对应表!V:W,2,FALSE)</f>
        <v>1</v>
      </c>
      <c r="E463">
        <f>buff!U465</f>
        <v>0</v>
      </c>
      <c r="F463">
        <f>buff!V465</f>
        <v>0</v>
      </c>
      <c r="G463">
        <f>buff!W465</f>
        <v>0</v>
      </c>
      <c r="H463">
        <f>buff!X465</f>
        <v>0</v>
      </c>
      <c r="I463" t="str">
        <f>buff!AI465</f>
        <v>HP:222</v>
      </c>
      <c r="J463">
        <f>buff!AJ465</f>
        <v>0</v>
      </c>
      <c r="K463">
        <f>buff!AK465</f>
        <v>0</v>
      </c>
      <c r="L463">
        <f>buff!AL465</f>
        <v>0</v>
      </c>
      <c r="M463">
        <f>buff!AM465</f>
        <v>0</v>
      </c>
      <c r="N463">
        <f>buff!AN465</f>
        <v>0</v>
      </c>
      <c r="O463">
        <f>buff!AO465</f>
        <v>0</v>
      </c>
      <c r="P463">
        <f>buff!AP465</f>
        <v>0</v>
      </c>
      <c r="Q463">
        <f>buff!AQ465</f>
        <v>0</v>
      </c>
      <c r="R463">
        <f>buff!AR465</f>
        <v>999</v>
      </c>
      <c r="S463">
        <f>buff!AS465</f>
        <v>0</v>
      </c>
      <c r="T463">
        <f>buff!AT465</f>
        <v>0</v>
      </c>
      <c r="U463" t="str">
        <f>buff!AZ465</f>
        <v/>
      </c>
    </row>
    <row r="464" spans="1:21" x14ac:dyDescent="0.15">
      <c r="A464">
        <f>buff!Q466</f>
        <v>20327</v>
      </c>
      <c r="B464" t="str">
        <f>buff!R466</f>
        <v>被动祝福中lv7</v>
      </c>
      <c r="C464" t="str">
        <f>buff!S466</f>
        <v>被动祝福中lv7</v>
      </c>
      <c r="D464">
        <f>VLOOKUP(buff!T466,对应表!V:W,2,FALSE)</f>
        <v>1</v>
      </c>
      <c r="E464">
        <f>buff!U466</f>
        <v>0</v>
      </c>
      <c r="F464">
        <f>buff!V466</f>
        <v>0</v>
      </c>
      <c r="G464">
        <f>buff!W466</f>
        <v>0</v>
      </c>
      <c r="H464">
        <f>buff!X466</f>
        <v>0</v>
      </c>
      <c r="I464" t="str">
        <f>buff!AI466</f>
        <v>HP:274</v>
      </c>
      <c r="J464">
        <f>buff!AJ466</f>
        <v>0</v>
      </c>
      <c r="K464">
        <f>buff!AK466</f>
        <v>0</v>
      </c>
      <c r="L464">
        <f>buff!AL466</f>
        <v>0</v>
      </c>
      <c r="M464">
        <f>buff!AM466</f>
        <v>0</v>
      </c>
      <c r="N464">
        <f>buff!AN466</f>
        <v>0</v>
      </c>
      <c r="O464">
        <f>buff!AO466</f>
        <v>0</v>
      </c>
      <c r="P464">
        <f>buff!AP466</f>
        <v>0</v>
      </c>
      <c r="Q464">
        <f>buff!AQ466</f>
        <v>0</v>
      </c>
      <c r="R464">
        <f>buff!AR466</f>
        <v>999</v>
      </c>
      <c r="S464">
        <f>buff!AS466</f>
        <v>0</v>
      </c>
      <c r="T464">
        <f>buff!AT466</f>
        <v>0</v>
      </c>
      <c r="U464" t="str">
        <f>buff!AZ466</f>
        <v/>
      </c>
    </row>
    <row r="465" spans="1:21" x14ac:dyDescent="0.15">
      <c r="A465">
        <f>buff!Q467</f>
        <v>20328</v>
      </c>
      <c r="B465" t="str">
        <f>buff!R467</f>
        <v>被动祝福中lv8</v>
      </c>
      <c r="C465" t="str">
        <f>buff!S467</f>
        <v>被动祝福中lv8</v>
      </c>
      <c r="D465">
        <f>VLOOKUP(buff!T467,对应表!V:W,2,FALSE)</f>
        <v>1</v>
      </c>
      <c r="E465">
        <f>buff!U467</f>
        <v>0</v>
      </c>
      <c r="F465">
        <f>buff!V467</f>
        <v>0</v>
      </c>
      <c r="G465">
        <f>buff!W467</f>
        <v>0</v>
      </c>
      <c r="H465">
        <f>buff!X467</f>
        <v>0</v>
      </c>
      <c r="I465" t="str">
        <f>buff!AI467</f>
        <v>HP:337</v>
      </c>
      <c r="J465">
        <f>buff!AJ467</f>
        <v>0</v>
      </c>
      <c r="K465">
        <f>buff!AK467</f>
        <v>0</v>
      </c>
      <c r="L465">
        <f>buff!AL467</f>
        <v>0</v>
      </c>
      <c r="M465">
        <f>buff!AM467</f>
        <v>0</v>
      </c>
      <c r="N465">
        <f>buff!AN467</f>
        <v>0</v>
      </c>
      <c r="O465">
        <f>buff!AO467</f>
        <v>0</v>
      </c>
      <c r="P465">
        <f>buff!AP467</f>
        <v>0</v>
      </c>
      <c r="Q465">
        <f>buff!AQ467</f>
        <v>0</v>
      </c>
      <c r="R465">
        <f>buff!AR467</f>
        <v>999</v>
      </c>
      <c r="S465">
        <f>buff!AS467</f>
        <v>0</v>
      </c>
      <c r="T465">
        <f>buff!AT467</f>
        <v>0</v>
      </c>
      <c r="U465" t="str">
        <f>buff!AZ467</f>
        <v/>
      </c>
    </row>
    <row r="466" spans="1:21" x14ac:dyDescent="0.15">
      <c r="A466">
        <f>buff!Q468</f>
        <v>20329</v>
      </c>
      <c r="B466" t="str">
        <f>buff!R468</f>
        <v>被动祝福中lv9</v>
      </c>
      <c r="C466" t="str">
        <f>buff!S468</f>
        <v>被动祝福中lv9</v>
      </c>
      <c r="D466">
        <f>VLOOKUP(buff!T468,对应表!V:W,2,FALSE)</f>
        <v>1</v>
      </c>
      <c r="E466">
        <f>buff!U468</f>
        <v>0</v>
      </c>
      <c r="F466">
        <f>buff!V468</f>
        <v>0</v>
      </c>
      <c r="G466">
        <f>buff!W468</f>
        <v>0</v>
      </c>
      <c r="H466">
        <f>buff!X468</f>
        <v>0</v>
      </c>
      <c r="I466" t="str">
        <f>buff!AI468</f>
        <v>HP:416</v>
      </c>
      <c r="J466">
        <f>buff!AJ468</f>
        <v>0</v>
      </c>
      <c r="K466">
        <f>buff!AK468</f>
        <v>0</v>
      </c>
      <c r="L466">
        <f>buff!AL468</f>
        <v>0</v>
      </c>
      <c r="M466">
        <f>buff!AM468</f>
        <v>0</v>
      </c>
      <c r="N466">
        <f>buff!AN468</f>
        <v>0</v>
      </c>
      <c r="O466">
        <f>buff!AO468</f>
        <v>0</v>
      </c>
      <c r="P466">
        <f>buff!AP468</f>
        <v>0</v>
      </c>
      <c r="Q466">
        <f>buff!AQ468</f>
        <v>0</v>
      </c>
      <c r="R466">
        <f>buff!AR468</f>
        <v>999</v>
      </c>
      <c r="S466">
        <f>buff!AS468</f>
        <v>0</v>
      </c>
      <c r="T466">
        <f>buff!AT468</f>
        <v>0</v>
      </c>
      <c r="U466" t="str">
        <f>buff!AZ468</f>
        <v/>
      </c>
    </row>
    <row r="467" spans="1:21" x14ac:dyDescent="0.15">
      <c r="A467">
        <f>buff!Q469</f>
        <v>20330</v>
      </c>
      <c r="B467" t="str">
        <f>buff!R469</f>
        <v>被动祝福中lv10</v>
      </c>
      <c r="C467" t="str">
        <f>buff!S469</f>
        <v>被动祝福中lv10</v>
      </c>
      <c r="D467">
        <f>VLOOKUP(buff!T469,对应表!V:W,2,FALSE)</f>
        <v>1</v>
      </c>
      <c r="E467">
        <f>buff!U469</f>
        <v>0</v>
      </c>
      <c r="F467">
        <f>buff!V469</f>
        <v>0</v>
      </c>
      <c r="G467">
        <f>buff!W469</f>
        <v>0</v>
      </c>
      <c r="H467">
        <f>buff!X469</f>
        <v>0</v>
      </c>
      <c r="I467" t="str">
        <f>buff!AI469</f>
        <v>HP:512</v>
      </c>
      <c r="J467">
        <f>buff!AJ469</f>
        <v>0</v>
      </c>
      <c r="K467">
        <f>buff!AK469</f>
        <v>0</v>
      </c>
      <c r="L467">
        <f>buff!AL469</f>
        <v>0</v>
      </c>
      <c r="M467">
        <f>buff!AM469</f>
        <v>0</v>
      </c>
      <c r="N467">
        <f>buff!AN469</f>
        <v>0</v>
      </c>
      <c r="O467">
        <f>buff!AO469</f>
        <v>0</v>
      </c>
      <c r="P467">
        <f>buff!AP469</f>
        <v>0</v>
      </c>
      <c r="Q467">
        <f>buff!AQ469</f>
        <v>0</v>
      </c>
      <c r="R467">
        <f>buff!AR469</f>
        <v>999</v>
      </c>
      <c r="S467">
        <f>buff!AS469</f>
        <v>0</v>
      </c>
      <c r="T467">
        <f>buff!AT469</f>
        <v>0</v>
      </c>
      <c r="U467" t="str">
        <f>buff!AZ469</f>
        <v/>
      </c>
    </row>
    <row r="468" spans="1:21" x14ac:dyDescent="0.15">
      <c r="A468">
        <f>buff!Q470</f>
        <v>20331</v>
      </c>
      <c r="B468" t="str">
        <f>buff!R470</f>
        <v>被动祝福中lv11</v>
      </c>
      <c r="C468" t="str">
        <f>buff!S470</f>
        <v>被动祝福中lv11</v>
      </c>
      <c r="D468">
        <f>VLOOKUP(buff!T470,对应表!V:W,2,FALSE)</f>
        <v>1</v>
      </c>
      <c r="E468">
        <f>buff!U470</f>
        <v>0</v>
      </c>
      <c r="F468">
        <f>buff!V470</f>
        <v>0</v>
      </c>
      <c r="G468">
        <f>buff!W470</f>
        <v>0</v>
      </c>
      <c r="H468">
        <f>buff!X470</f>
        <v>0</v>
      </c>
      <c r="I468" t="str">
        <f>buff!AI470</f>
        <v>HP:630</v>
      </c>
      <c r="J468">
        <f>buff!AJ470</f>
        <v>0</v>
      </c>
      <c r="K468">
        <f>buff!AK470</f>
        <v>0</v>
      </c>
      <c r="L468">
        <f>buff!AL470</f>
        <v>0</v>
      </c>
      <c r="M468">
        <f>buff!AM470</f>
        <v>0</v>
      </c>
      <c r="N468">
        <f>buff!AN470</f>
        <v>0</v>
      </c>
      <c r="O468">
        <f>buff!AO470</f>
        <v>0</v>
      </c>
      <c r="P468">
        <f>buff!AP470</f>
        <v>0</v>
      </c>
      <c r="Q468">
        <f>buff!AQ470</f>
        <v>0</v>
      </c>
      <c r="R468">
        <f>buff!AR470</f>
        <v>999</v>
      </c>
      <c r="S468">
        <f>buff!AS470</f>
        <v>0</v>
      </c>
      <c r="T468">
        <f>buff!AT470</f>
        <v>0</v>
      </c>
      <c r="U468" t="str">
        <f>buff!AZ470</f>
        <v/>
      </c>
    </row>
    <row r="469" spans="1:21" x14ac:dyDescent="0.15">
      <c r="A469">
        <f>buff!Q471</f>
        <v>20332</v>
      </c>
      <c r="B469" t="str">
        <f>buff!R471</f>
        <v>被动祝福中lv12</v>
      </c>
      <c r="C469" t="str">
        <f>buff!S471</f>
        <v>被动祝福中lv12</v>
      </c>
      <c r="D469">
        <f>VLOOKUP(buff!T471,对应表!V:W,2,FALSE)</f>
        <v>1</v>
      </c>
      <c r="E469">
        <f>buff!U471</f>
        <v>0</v>
      </c>
      <c r="F469">
        <f>buff!V471</f>
        <v>0</v>
      </c>
      <c r="G469">
        <f>buff!W471</f>
        <v>0</v>
      </c>
      <c r="H469">
        <f>buff!X471</f>
        <v>0</v>
      </c>
      <c r="I469" t="str">
        <f>buff!AI471</f>
        <v>HP:776</v>
      </c>
      <c r="J469">
        <f>buff!AJ471</f>
        <v>0</v>
      </c>
      <c r="K469">
        <f>buff!AK471</f>
        <v>0</v>
      </c>
      <c r="L469">
        <f>buff!AL471</f>
        <v>0</v>
      </c>
      <c r="M469">
        <f>buff!AM471</f>
        <v>0</v>
      </c>
      <c r="N469">
        <f>buff!AN471</f>
        <v>0</v>
      </c>
      <c r="O469">
        <f>buff!AO471</f>
        <v>0</v>
      </c>
      <c r="P469">
        <f>buff!AP471</f>
        <v>0</v>
      </c>
      <c r="Q469">
        <f>buff!AQ471</f>
        <v>0</v>
      </c>
      <c r="R469">
        <f>buff!AR471</f>
        <v>999</v>
      </c>
      <c r="S469">
        <f>buff!AS471</f>
        <v>0</v>
      </c>
      <c r="T469">
        <f>buff!AT471</f>
        <v>0</v>
      </c>
      <c r="U469" t="str">
        <f>buff!AZ471</f>
        <v/>
      </c>
    </row>
    <row r="470" spans="1:21" x14ac:dyDescent="0.15">
      <c r="A470">
        <f>buff!Q472</f>
        <v>20333</v>
      </c>
      <c r="B470" t="str">
        <f>buff!R472</f>
        <v>被动祝福中lv13</v>
      </c>
      <c r="C470" t="str">
        <f>buff!S472</f>
        <v>被动祝福中lv13</v>
      </c>
      <c r="D470">
        <f>VLOOKUP(buff!T472,对应表!V:W,2,FALSE)</f>
        <v>1</v>
      </c>
      <c r="E470">
        <f>buff!U472</f>
        <v>0</v>
      </c>
      <c r="F470">
        <f>buff!V472</f>
        <v>0</v>
      </c>
      <c r="G470">
        <f>buff!W472</f>
        <v>0</v>
      </c>
      <c r="H470">
        <f>buff!X472</f>
        <v>0</v>
      </c>
      <c r="I470" t="str">
        <f>buff!AI472</f>
        <v>HP:956</v>
      </c>
      <c r="J470">
        <f>buff!AJ472</f>
        <v>0</v>
      </c>
      <c r="K470">
        <f>buff!AK472</f>
        <v>0</v>
      </c>
      <c r="L470">
        <f>buff!AL472</f>
        <v>0</v>
      </c>
      <c r="M470">
        <f>buff!AM472</f>
        <v>0</v>
      </c>
      <c r="N470">
        <f>buff!AN472</f>
        <v>0</v>
      </c>
      <c r="O470">
        <f>buff!AO472</f>
        <v>0</v>
      </c>
      <c r="P470">
        <f>buff!AP472</f>
        <v>0</v>
      </c>
      <c r="Q470">
        <f>buff!AQ472</f>
        <v>0</v>
      </c>
      <c r="R470">
        <f>buff!AR472</f>
        <v>999</v>
      </c>
      <c r="S470">
        <f>buff!AS472</f>
        <v>0</v>
      </c>
      <c r="T470">
        <f>buff!AT472</f>
        <v>0</v>
      </c>
      <c r="U470" t="str">
        <f>buff!AZ472</f>
        <v/>
      </c>
    </row>
    <row r="471" spans="1:21" x14ac:dyDescent="0.15">
      <c r="A471">
        <f>buff!Q473</f>
        <v>20334</v>
      </c>
      <c r="B471" t="str">
        <f>buff!R473</f>
        <v>被动祝福中lv14</v>
      </c>
      <c r="C471" t="str">
        <f>buff!S473</f>
        <v>被动祝福中lv14</v>
      </c>
      <c r="D471">
        <f>VLOOKUP(buff!T473,对应表!V:W,2,FALSE)</f>
        <v>1</v>
      </c>
      <c r="E471">
        <f>buff!U473</f>
        <v>0</v>
      </c>
      <c r="F471">
        <f>buff!V473</f>
        <v>0</v>
      </c>
      <c r="G471">
        <f>buff!W473</f>
        <v>0</v>
      </c>
      <c r="H471">
        <f>buff!X473</f>
        <v>0</v>
      </c>
      <c r="I471" t="str">
        <f>buff!AI473</f>
        <v>HP:1177</v>
      </c>
      <c r="J471">
        <f>buff!AJ473</f>
        <v>0</v>
      </c>
      <c r="K471">
        <f>buff!AK473</f>
        <v>0</v>
      </c>
      <c r="L471">
        <f>buff!AL473</f>
        <v>0</v>
      </c>
      <c r="M471">
        <f>buff!AM473</f>
        <v>0</v>
      </c>
      <c r="N471">
        <f>buff!AN473</f>
        <v>0</v>
      </c>
      <c r="O471">
        <f>buff!AO473</f>
        <v>0</v>
      </c>
      <c r="P471">
        <f>buff!AP473</f>
        <v>0</v>
      </c>
      <c r="Q471">
        <f>buff!AQ473</f>
        <v>0</v>
      </c>
      <c r="R471">
        <f>buff!AR473</f>
        <v>999</v>
      </c>
      <c r="S471">
        <f>buff!AS473</f>
        <v>0</v>
      </c>
      <c r="T471">
        <f>buff!AT473</f>
        <v>0</v>
      </c>
      <c r="U471" t="str">
        <f>buff!AZ473</f>
        <v/>
      </c>
    </row>
    <row r="472" spans="1:21" x14ac:dyDescent="0.15">
      <c r="A472">
        <f>buff!Q474</f>
        <v>20335</v>
      </c>
      <c r="B472" t="str">
        <f>buff!R474</f>
        <v>被动祝福中lv15</v>
      </c>
      <c r="C472" t="str">
        <f>buff!S474</f>
        <v>被动祝福中lv15</v>
      </c>
      <c r="D472">
        <f>VLOOKUP(buff!T474,对应表!V:W,2,FALSE)</f>
        <v>1</v>
      </c>
      <c r="E472">
        <f>buff!U474</f>
        <v>0</v>
      </c>
      <c r="F472">
        <f>buff!V474</f>
        <v>0</v>
      </c>
      <c r="G472">
        <f>buff!W474</f>
        <v>0</v>
      </c>
      <c r="H472">
        <f>buff!X474</f>
        <v>0</v>
      </c>
      <c r="I472" t="str">
        <f>buff!AI474</f>
        <v>HP:1449</v>
      </c>
      <c r="J472">
        <f>buff!AJ474</f>
        <v>0</v>
      </c>
      <c r="K472">
        <f>buff!AK474</f>
        <v>0</v>
      </c>
      <c r="L472">
        <f>buff!AL474</f>
        <v>0</v>
      </c>
      <c r="M472">
        <f>buff!AM474</f>
        <v>0</v>
      </c>
      <c r="N472">
        <f>buff!AN474</f>
        <v>0</v>
      </c>
      <c r="O472">
        <f>buff!AO474</f>
        <v>0</v>
      </c>
      <c r="P472">
        <f>buff!AP474</f>
        <v>0</v>
      </c>
      <c r="Q472">
        <f>buff!AQ474</f>
        <v>0</v>
      </c>
      <c r="R472">
        <f>buff!AR474</f>
        <v>999</v>
      </c>
      <c r="S472">
        <f>buff!AS474</f>
        <v>0</v>
      </c>
      <c r="T472">
        <f>buff!AT474</f>
        <v>0</v>
      </c>
      <c r="U472" t="str">
        <f>buff!AZ474</f>
        <v/>
      </c>
    </row>
    <row r="473" spans="1:21" x14ac:dyDescent="0.15">
      <c r="A473">
        <f>buff!Q475</f>
        <v>20336</v>
      </c>
      <c r="B473" t="str">
        <f>buff!R475</f>
        <v>被动祝福中lv16</v>
      </c>
      <c r="C473" t="str">
        <f>buff!S475</f>
        <v>被动祝福中lv16</v>
      </c>
      <c r="D473">
        <f>VLOOKUP(buff!T475,对应表!V:W,2,FALSE)</f>
        <v>1</v>
      </c>
      <c r="E473">
        <f>buff!U475</f>
        <v>0</v>
      </c>
      <c r="F473">
        <f>buff!V475</f>
        <v>0</v>
      </c>
      <c r="G473">
        <f>buff!W475</f>
        <v>0</v>
      </c>
      <c r="H473">
        <f>buff!X475</f>
        <v>0</v>
      </c>
      <c r="I473" t="str">
        <f>buff!AI475</f>
        <v>HP:1784</v>
      </c>
      <c r="J473">
        <f>buff!AJ475</f>
        <v>0</v>
      </c>
      <c r="K473">
        <f>buff!AK475</f>
        <v>0</v>
      </c>
      <c r="L473">
        <f>buff!AL475</f>
        <v>0</v>
      </c>
      <c r="M473">
        <f>buff!AM475</f>
        <v>0</v>
      </c>
      <c r="N473">
        <f>buff!AN475</f>
        <v>0</v>
      </c>
      <c r="O473">
        <f>buff!AO475</f>
        <v>0</v>
      </c>
      <c r="P473">
        <f>buff!AP475</f>
        <v>0</v>
      </c>
      <c r="Q473">
        <f>buff!AQ475</f>
        <v>0</v>
      </c>
      <c r="R473">
        <f>buff!AR475</f>
        <v>999</v>
      </c>
      <c r="S473">
        <f>buff!AS475</f>
        <v>0</v>
      </c>
      <c r="T473">
        <f>buff!AT475</f>
        <v>0</v>
      </c>
      <c r="U473" t="str">
        <f>buff!AZ475</f>
        <v/>
      </c>
    </row>
    <row r="474" spans="1:21" x14ac:dyDescent="0.15">
      <c r="A474">
        <f>buff!Q476</f>
        <v>20337</v>
      </c>
      <c r="B474" t="str">
        <f>buff!R476</f>
        <v>被动祝福中lv17</v>
      </c>
      <c r="C474" t="str">
        <f>buff!S476</f>
        <v>被动祝福中lv17</v>
      </c>
      <c r="D474">
        <f>VLOOKUP(buff!T476,对应表!V:W,2,FALSE)</f>
        <v>1</v>
      </c>
      <c r="E474">
        <f>buff!U476</f>
        <v>0</v>
      </c>
      <c r="F474">
        <f>buff!V476</f>
        <v>0</v>
      </c>
      <c r="G474">
        <f>buff!W476</f>
        <v>0</v>
      </c>
      <c r="H474">
        <f>buff!X476</f>
        <v>0</v>
      </c>
      <c r="I474" t="str">
        <f>buff!AI476</f>
        <v>HP:2197</v>
      </c>
      <c r="J474">
        <f>buff!AJ476</f>
        <v>0</v>
      </c>
      <c r="K474">
        <f>buff!AK476</f>
        <v>0</v>
      </c>
      <c r="L474">
        <f>buff!AL476</f>
        <v>0</v>
      </c>
      <c r="M474">
        <f>buff!AM476</f>
        <v>0</v>
      </c>
      <c r="N474">
        <f>buff!AN476</f>
        <v>0</v>
      </c>
      <c r="O474">
        <f>buff!AO476</f>
        <v>0</v>
      </c>
      <c r="P474">
        <f>buff!AP476</f>
        <v>0</v>
      </c>
      <c r="Q474">
        <f>buff!AQ476</f>
        <v>0</v>
      </c>
      <c r="R474">
        <f>buff!AR476</f>
        <v>999</v>
      </c>
      <c r="S474">
        <f>buff!AS476</f>
        <v>0</v>
      </c>
      <c r="T474">
        <f>buff!AT476</f>
        <v>0</v>
      </c>
      <c r="U474" t="str">
        <f>buff!AZ476</f>
        <v/>
      </c>
    </row>
    <row r="475" spans="1:21" x14ac:dyDescent="0.15">
      <c r="A475">
        <f>buff!Q477</f>
        <v>20338</v>
      </c>
      <c r="B475" t="str">
        <f>buff!R477</f>
        <v>被动祝福中lv18</v>
      </c>
      <c r="C475" t="str">
        <f>buff!S477</f>
        <v>被动祝福中lv18</v>
      </c>
      <c r="D475">
        <f>VLOOKUP(buff!T477,对应表!V:W,2,FALSE)</f>
        <v>1</v>
      </c>
      <c r="E475">
        <f>buff!U477</f>
        <v>0</v>
      </c>
      <c r="F475">
        <f>buff!V477</f>
        <v>0</v>
      </c>
      <c r="G475">
        <f>buff!W477</f>
        <v>0</v>
      </c>
      <c r="H475">
        <f>buff!X477</f>
        <v>0</v>
      </c>
      <c r="I475" t="str">
        <f>buff!AI477</f>
        <v>HP:2705</v>
      </c>
      <c r="J475">
        <f>buff!AJ477</f>
        <v>0</v>
      </c>
      <c r="K475">
        <f>buff!AK477</f>
        <v>0</v>
      </c>
      <c r="L475">
        <f>buff!AL477</f>
        <v>0</v>
      </c>
      <c r="M475">
        <f>buff!AM477</f>
        <v>0</v>
      </c>
      <c r="N475">
        <f>buff!AN477</f>
        <v>0</v>
      </c>
      <c r="O475">
        <f>buff!AO477</f>
        <v>0</v>
      </c>
      <c r="P475">
        <f>buff!AP477</f>
        <v>0</v>
      </c>
      <c r="Q475">
        <f>buff!AQ477</f>
        <v>0</v>
      </c>
      <c r="R475">
        <f>buff!AR477</f>
        <v>999</v>
      </c>
      <c r="S475">
        <f>buff!AS477</f>
        <v>0</v>
      </c>
      <c r="T475">
        <f>buff!AT477</f>
        <v>0</v>
      </c>
      <c r="U475" t="str">
        <f>buff!AZ477</f>
        <v/>
      </c>
    </row>
    <row r="476" spans="1:21" x14ac:dyDescent="0.15">
      <c r="A476">
        <f>buff!Q478</f>
        <v>20339</v>
      </c>
      <c r="B476" t="str">
        <f>buff!R478</f>
        <v>被动祝福中lv19</v>
      </c>
      <c r="C476" t="str">
        <f>buff!S478</f>
        <v>被动祝福中lv19</v>
      </c>
      <c r="D476">
        <f>VLOOKUP(buff!T478,对应表!V:W,2,FALSE)</f>
        <v>1</v>
      </c>
      <c r="E476">
        <f>buff!U478</f>
        <v>0</v>
      </c>
      <c r="F476">
        <f>buff!V478</f>
        <v>0</v>
      </c>
      <c r="G476">
        <f>buff!W478</f>
        <v>0</v>
      </c>
      <c r="H476">
        <f>buff!X478</f>
        <v>0</v>
      </c>
      <c r="I476" t="str">
        <f>buff!AI478</f>
        <v>HP:3331</v>
      </c>
      <c r="J476">
        <f>buff!AJ478</f>
        <v>0</v>
      </c>
      <c r="K476">
        <f>buff!AK478</f>
        <v>0</v>
      </c>
      <c r="L476">
        <f>buff!AL478</f>
        <v>0</v>
      </c>
      <c r="M476">
        <f>buff!AM478</f>
        <v>0</v>
      </c>
      <c r="N476">
        <f>buff!AN478</f>
        <v>0</v>
      </c>
      <c r="O476">
        <f>buff!AO478</f>
        <v>0</v>
      </c>
      <c r="P476">
        <f>buff!AP478</f>
        <v>0</v>
      </c>
      <c r="Q476">
        <f>buff!AQ478</f>
        <v>0</v>
      </c>
      <c r="R476">
        <f>buff!AR478</f>
        <v>999</v>
      </c>
      <c r="S476">
        <f>buff!AS478</f>
        <v>0</v>
      </c>
      <c r="T476">
        <f>buff!AT478</f>
        <v>0</v>
      </c>
      <c r="U476" t="str">
        <f>buff!AZ478</f>
        <v/>
      </c>
    </row>
    <row r="477" spans="1:21" x14ac:dyDescent="0.15">
      <c r="A477">
        <f>buff!Q479</f>
        <v>20340</v>
      </c>
      <c r="B477" t="str">
        <f>buff!R479</f>
        <v>被动祝福中lv20</v>
      </c>
      <c r="C477" t="str">
        <f>buff!S479</f>
        <v>被动祝福中lv20</v>
      </c>
      <c r="D477">
        <f>VLOOKUP(buff!T479,对应表!V:W,2,FALSE)</f>
        <v>1</v>
      </c>
      <c r="E477">
        <f>buff!U479</f>
        <v>0</v>
      </c>
      <c r="F477">
        <f>buff!V479</f>
        <v>0</v>
      </c>
      <c r="G477">
        <f>buff!W479</f>
        <v>0</v>
      </c>
      <c r="H477">
        <f>buff!X479</f>
        <v>0</v>
      </c>
      <c r="I477" t="str">
        <f>buff!AI479</f>
        <v>HP:4102</v>
      </c>
      <c r="J477">
        <f>buff!AJ479</f>
        <v>0</v>
      </c>
      <c r="K477">
        <f>buff!AK479</f>
        <v>0</v>
      </c>
      <c r="L477">
        <f>buff!AL479</f>
        <v>0</v>
      </c>
      <c r="M477">
        <f>buff!AM479</f>
        <v>0</v>
      </c>
      <c r="N477">
        <f>buff!AN479</f>
        <v>0</v>
      </c>
      <c r="O477">
        <f>buff!AO479</f>
        <v>0</v>
      </c>
      <c r="P477">
        <f>buff!AP479</f>
        <v>0</v>
      </c>
      <c r="Q477">
        <f>buff!AQ479</f>
        <v>0</v>
      </c>
      <c r="R477">
        <f>buff!AR479</f>
        <v>999</v>
      </c>
      <c r="S477">
        <f>buff!AS479</f>
        <v>0</v>
      </c>
      <c r="T477">
        <f>buff!AT479</f>
        <v>0</v>
      </c>
      <c r="U477" t="str">
        <f>buff!AZ479</f>
        <v/>
      </c>
    </row>
    <row r="478" spans="1:21" x14ac:dyDescent="0.15">
      <c r="A478">
        <f>buff!Q480</f>
        <v>20341</v>
      </c>
      <c r="B478" t="str">
        <f>buff!R480</f>
        <v>被动祝福大lv1</v>
      </c>
      <c r="C478" t="str">
        <f>buff!S480</f>
        <v>被动祝福大lv1</v>
      </c>
      <c r="D478">
        <f>VLOOKUP(buff!T480,对应表!V:W,2,FALSE)</f>
        <v>1</v>
      </c>
      <c r="E478">
        <f>buff!U480</f>
        <v>0</v>
      </c>
      <c r="F478">
        <f>buff!V480</f>
        <v>0</v>
      </c>
      <c r="G478">
        <f>buff!W480</f>
        <v>0</v>
      </c>
      <c r="H478">
        <f>buff!X480</f>
        <v>0</v>
      </c>
      <c r="I478" t="str">
        <f>buff!AI480</f>
        <v>HP:76</v>
      </c>
      <c r="J478">
        <f>buff!AJ480</f>
        <v>0</v>
      </c>
      <c r="K478">
        <f>buff!AK480</f>
        <v>0</v>
      </c>
      <c r="L478">
        <f>buff!AL480</f>
        <v>0</v>
      </c>
      <c r="M478">
        <f>buff!AM480</f>
        <v>0</v>
      </c>
      <c r="N478">
        <f>buff!AN480</f>
        <v>0</v>
      </c>
      <c r="O478">
        <f>buff!AO480</f>
        <v>0</v>
      </c>
      <c r="P478">
        <f>buff!AP480</f>
        <v>0</v>
      </c>
      <c r="Q478">
        <f>buff!AQ480</f>
        <v>0</v>
      </c>
      <c r="R478">
        <f>buff!AR480</f>
        <v>999</v>
      </c>
      <c r="S478">
        <f>buff!AS480</f>
        <v>0</v>
      </c>
      <c r="T478">
        <f>buff!AT480</f>
        <v>0</v>
      </c>
      <c r="U478" t="str">
        <f>buff!AZ480</f>
        <v/>
      </c>
    </row>
    <row r="479" spans="1:21" x14ac:dyDescent="0.15">
      <c r="A479">
        <f>buff!Q481</f>
        <v>20342</v>
      </c>
      <c r="B479" t="str">
        <f>buff!R481</f>
        <v>被动祝福大lv2</v>
      </c>
      <c r="C479" t="str">
        <f>buff!S481</f>
        <v>被动祝福大lv2</v>
      </c>
      <c r="D479">
        <f>VLOOKUP(buff!T481,对应表!V:W,2,FALSE)</f>
        <v>1</v>
      </c>
      <c r="E479">
        <f>buff!U481</f>
        <v>0</v>
      </c>
      <c r="F479">
        <f>buff!V481</f>
        <v>0</v>
      </c>
      <c r="G479">
        <f>buff!W481</f>
        <v>0</v>
      </c>
      <c r="H479">
        <f>buff!X481</f>
        <v>0</v>
      </c>
      <c r="I479" t="str">
        <f>buff!AI481</f>
        <v>HP:112</v>
      </c>
      <c r="J479">
        <f>buff!AJ481</f>
        <v>0</v>
      </c>
      <c r="K479">
        <f>buff!AK481</f>
        <v>0</v>
      </c>
      <c r="L479">
        <f>buff!AL481</f>
        <v>0</v>
      </c>
      <c r="M479">
        <f>buff!AM481</f>
        <v>0</v>
      </c>
      <c r="N479">
        <f>buff!AN481</f>
        <v>0</v>
      </c>
      <c r="O479">
        <f>buff!AO481</f>
        <v>0</v>
      </c>
      <c r="P479">
        <f>buff!AP481</f>
        <v>0</v>
      </c>
      <c r="Q479">
        <f>buff!AQ481</f>
        <v>0</v>
      </c>
      <c r="R479">
        <f>buff!AR481</f>
        <v>999</v>
      </c>
      <c r="S479">
        <f>buff!AS481</f>
        <v>0</v>
      </c>
      <c r="T479">
        <f>buff!AT481</f>
        <v>0</v>
      </c>
      <c r="U479" t="str">
        <f>buff!AZ481</f>
        <v/>
      </c>
    </row>
    <row r="480" spans="1:21" x14ac:dyDescent="0.15">
      <c r="A480">
        <f>buff!Q482</f>
        <v>20343</v>
      </c>
      <c r="B480" t="str">
        <f>buff!R482</f>
        <v>被动祝福大lv3</v>
      </c>
      <c r="C480" t="str">
        <f>buff!S482</f>
        <v>被动祝福大lv3</v>
      </c>
      <c r="D480">
        <f>VLOOKUP(buff!T482,对应表!V:W,2,FALSE)</f>
        <v>1</v>
      </c>
      <c r="E480">
        <f>buff!U482</f>
        <v>0</v>
      </c>
      <c r="F480">
        <f>buff!V482</f>
        <v>0</v>
      </c>
      <c r="G480">
        <f>buff!W482</f>
        <v>0</v>
      </c>
      <c r="H480">
        <f>buff!X482</f>
        <v>0</v>
      </c>
      <c r="I480" t="str">
        <f>buff!AI482</f>
        <v>HP:148</v>
      </c>
      <c r="J480">
        <f>buff!AJ482</f>
        <v>0</v>
      </c>
      <c r="K480">
        <f>buff!AK482</f>
        <v>0</v>
      </c>
      <c r="L480">
        <f>buff!AL482</f>
        <v>0</v>
      </c>
      <c r="M480">
        <f>buff!AM482</f>
        <v>0</v>
      </c>
      <c r="N480">
        <f>buff!AN482</f>
        <v>0</v>
      </c>
      <c r="O480">
        <f>buff!AO482</f>
        <v>0</v>
      </c>
      <c r="P480">
        <f>buff!AP482</f>
        <v>0</v>
      </c>
      <c r="Q480">
        <f>buff!AQ482</f>
        <v>0</v>
      </c>
      <c r="R480">
        <f>buff!AR482</f>
        <v>999</v>
      </c>
      <c r="S480">
        <f>buff!AS482</f>
        <v>0</v>
      </c>
      <c r="T480">
        <f>buff!AT482</f>
        <v>0</v>
      </c>
      <c r="U480" t="str">
        <f>buff!AZ482</f>
        <v/>
      </c>
    </row>
    <row r="481" spans="1:21" x14ac:dyDescent="0.15">
      <c r="A481">
        <f>buff!Q483</f>
        <v>20344</v>
      </c>
      <c r="B481" t="str">
        <f>buff!R483</f>
        <v>被动祝福大lv4</v>
      </c>
      <c r="C481" t="str">
        <f>buff!S483</f>
        <v>被动祝福大lv4</v>
      </c>
      <c r="D481">
        <f>VLOOKUP(buff!T483,对应表!V:W,2,FALSE)</f>
        <v>1</v>
      </c>
      <c r="E481">
        <f>buff!U483</f>
        <v>0</v>
      </c>
      <c r="F481">
        <f>buff!V483</f>
        <v>0</v>
      </c>
      <c r="G481">
        <f>buff!W483</f>
        <v>0</v>
      </c>
      <c r="H481">
        <f>buff!X483</f>
        <v>0</v>
      </c>
      <c r="I481" t="str">
        <f>buff!AI483</f>
        <v>HP:183</v>
      </c>
      <c r="J481">
        <f>buff!AJ483</f>
        <v>0</v>
      </c>
      <c r="K481">
        <f>buff!AK483</f>
        <v>0</v>
      </c>
      <c r="L481">
        <f>buff!AL483</f>
        <v>0</v>
      </c>
      <c r="M481">
        <f>buff!AM483</f>
        <v>0</v>
      </c>
      <c r="N481">
        <f>buff!AN483</f>
        <v>0</v>
      </c>
      <c r="O481">
        <f>buff!AO483</f>
        <v>0</v>
      </c>
      <c r="P481">
        <f>buff!AP483</f>
        <v>0</v>
      </c>
      <c r="Q481">
        <f>buff!AQ483</f>
        <v>0</v>
      </c>
      <c r="R481">
        <f>buff!AR483</f>
        <v>999</v>
      </c>
      <c r="S481">
        <f>buff!AS483</f>
        <v>0</v>
      </c>
      <c r="T481">
        <f>buff!AT483</f>
        <v>0</v>
      </c>
      <c r="U481" t="str">
        <f>buff!AZ483</f>
        <v/>
      </c>
    </row>
    <row r="482" spans="1:21" x14ac:dyDescent="0.15">
      <c r="A482">
        <f>buff!Q484</f>
        <v>20345</v>
      </c>
      <c r="B482" t="str">
        <f>buff!R484</f>
        <v>被动祝福大lv5</v>
      </c>
      <c r="C482" t="str">
        <f>buff!S484</f>
        <v>被动祝福大lv5</v>
      </c>
      <c r="D482">
        <f>VLOOKUP(buff!T484,对应表!V:W,2,FALSE)</f>
        <v>1</v>
      </c>
      <c r="E482">
        <f>buff!U484</f>
        <v>0</v>
      </c>
      <c r="F482">
        <f>buff!V484</f>
        <v>0</v>
      </c>
      <c r="G482">
        <f>buff!W484</f>
        <v>0</v>
      </c>
      <c r="H482">
        <f>buff!X484</f>
        <v>0</v>
      </c>
      <c r="I482" t="str">
        <f>buff!AI484</f>
        <v>HP:226</v>
      </c>
      <c r="J482">
        <f>buff!AJ484</f>
        <v>0</v>
      </c>
      <c r="K482">
        <f>buff!AK484</f>
        <v>0</v>
      </c>
      <c r="L482">
        <f>buff!AL484</f>
        <v>0</v>
      </c>
      <c r="M482">
        <f>buff!AM484</f>
        <v>0</v>
      </c>
      <c r="N482">
        <f>buff!AN484</f>
        <v>0</v>
      </c>
      <c r="O482">
        <f>buff!AO484</f>
        <v>0</v>
      </c>
      <c r="P482">
        <f>buff!AP484</f>
        <v>0</v>
      </c>
      <c r="Q482">
        <f>buff!AQ484</f>
        <v>0</v>
      </c>
      <c r="R482">
        <f>buff!AR484</f>
        <v>999</v>
      </c>
      <c r="S482">
        <f>buff!AS484</f>
        <v>0</v>
      </c>
      <c r="T482">
        <f>buff!AT484</f>
        <v>0</v>
      </c>
      <c r="U482" t="str">
        <f>buff!AZ484</f>
        <v/>
      </c>
    </row>
    <row r="483" spans="1:21" x14ac:dyDescent="0.15">
      <c r="A483">
        <f>buff!Q485</f>
        <v>20346</v>
      </c>
      <c r="B483" t="str">
        <f>buff!R485</f>
        <v>被动祝福大lv6</v>
      </c>
      <c r="C483" t="str">
        <f>buff!S485</f>
        <v>被动祝福大lv6</v>
      </c>
      <c r="D483">
        <f>VLOOKUP(buff!T485,对应表!V:W,2,FALSE)</f>
        <v>1</v>
      </c>
      <c r="E483">
        <f>buff!U485</f>
        <v>0</v>
      </c>
      <c r="F483">
        <f>buff!V485</f>
        <v>0</v>
      </c>
      <c r="G483">
        <f>buff!W485</f>
        <v>0</v>
      </c>
      <c r="H483">
        <f>buff!X485</f>
        <v>0</v>
      </c>
      <c r="I483" t="str">
        <f>buff!AI485</f>
        <v>HP:278</v>
      </c>
      <c r="J483">
        <f>buff!AJ485</f>
        <v>0</v>
      </c>
      <c r="K483">
        <f>buff!AK485</f>
        <v>0</v>
      </c>
      <c r="L483">
        <f>buff!AL485</f>
        <v>0</v>
      </c>
      <c r="M483">
        <f>buff!AM485</f>
        <v>0</v>
      </c>
      <c r="N483">
        <f>buff!AN485</f>
        <v>0</v>
      </c>
      <c r="O483">
        <f>buff!AO485</f>
        <v>0</v>
      </c>
      <c r="P483">
        <f>buff!AP485</f>
        <v>0</v>
      </c>
      <c r="Q483">
        <f>buff!AQ485</f>
        <v>0</v>
      </c>
      <c r="R483">
        <f>buff!AR485</f>
        <v>999</v>
      </c>
      <c r="S483">
        <f>buff!AS485</f>
        <v>0</v>
      </c>
      <c r="T483">
        <f>buff!AT485</f>
        <v>0</v>
      </c>
      <c r="U483" t="str">
        <f>buff!AZ485</f>
        <v/>
      </c>
    </row>
    <row r="484" spans="1:21" x14ac:dyDescent="0.15">
      <c r="A484">
        <f>buff!Q486</f>
        <v>20347</v>
      </c>
      <c r="B484" t="str">
        <f>buff!R486</f>
        <v>被动祝福大lv7</v>
      </c>
      <c r="C484" t="str">
        <f>buff!S486</f>
        <v>被动祝福大lv7</v>
      </c>
      <c r="D484">
        <f>VLOOKUP(buff!T486,对应表!V:W,2,FALSE)</f>
        <v>1</v>
      </c>
      <c r="E484">
        <f>buff!U486</f>
        <v>0</v>
      </c>
      <c r="F484">
        <f>buff!V486</f>
        <v>0</v>
      </c>
      <c r="G484">
        <f>buff!W486</f>
        <v>0</v>
      </c>
      <c r="H484">
        <f>buff!X486</f>
        <v>0</v>
      </c>
      <c r="I484" t="str">
        <f>buff!AI486</f>
        <v>HP:343</v>
      </c>
      <c r="J484">
        <f>buff!AJ486</f>
        <v>0</v>
      </c>
      <c r="K484">
        <f>buff!AK486</f>
        <v>0</v>
      </c>
      <c r="L484">
        <f>buff!AL486</f>
        <v>0</v>
      </c>
      <c r="M484">
        <f>buff!AM486</f>
        <v>0</v>
      </c>
      <c r="N484">
        <f>buff!AN486</f>
        <v>0</v>
      </c>
      <c r="O484">
        <f>buff!AO486</f>
        <v>0</v>
      </c>
      <c r="P484">
        <f>buff!AP486</f>
        <v>0</v>
      </c>
      <c r="Q484">
        <f>buff!AQ486</f>
        <v>0</v>
      </c>
      <c r="R484">
        <f>buff!AR486</f>
        <v>999</v>
      </c>
      <c r="S484">
        <f>buff!AS486</f>
        <v>0</v>
      </c>
      <c r="T484">
        <f>buff!AT486</f>
        <v>0</v>
      </c>
      <c r="U484" t="str">
        <f>buff!AZ486</f>
        <v/>
      </c>
    </row>
    <row r="485" spans="1:21" x14ac:dyDescent="0.15">
      <c r="A485">
        <f>buff!Q487</f>
        <v>20348</v>
      </c>
      <c r="B485" t="str">
        <f>buff!R487</f>
        <v>被动祝福大lv8</v>
      </c>
      <c r="C485" t="str">
        <f>buff!S487</f>
        <v>被动祝福大lv8</v>
      </c>
      <c r="D485">
        <f>VLOOKUP(buff!T487,对应表!V:W,2,FALSE)</f>
        <v>1</v>
      </c>
      <c r="E485">
        <f>buff!U487</f>
        <v>0</v>
      </c>
      <c r="F485">
        <f>buff!V487</f>
        <v>0</v>
      </c>
      <c r="G485">
        <f>buff!W487</f>
        <v>0</v>
      </c>
      <c r="H485">
        <f>buff!X487</f>
        <v>0</v>
      </c>
      <c r="I485" t="str">
        <f>buff!AI487</f>
        <v>HP:422</v>
      </c>
      <c r="J485">
        <f>buff!AJ487</f>
        <v>0</v>
      </c>
      <c r="K485">
        <f>buff!AK487</f>
        <v>0</v>
      </c>
      <c r="L485">
        <f>buff!AL487</f>
        <v>0</v>
      </c>
      <c r="M485">
        <f>buff!AM487</f>
        <v>0</v>
      </c>
      <c r="N485">
        <f>buff!AN487</f>
        <v>0</v>
      </c>
      <c r="O485">
        <f>buff!AO487</f>
        <v>0</v>
      </c>
      <c r="P485">
        <f>buff!AP487</f>
        <v>0</v>
      </c>
      <c r="Q485">
        <f>buff!AQ487</f>
        <v>0</v>
      </c>
      <c r="R485">
        <f>buff!AR487</f>
        <v>999</v>
      </c>
      <c r="S485">
        <f>buff!AS487</f>
        <v>0</v>
      </c>
      <c r="T485">
        <f>buff!AT487</f>
        <v>0</v>
      </c>
      <c r="U485" t="str">
        <f>buff!AZ487</f>
        <v/>
      </c>
    </row>
    <row r="486" spans="1:21" x14ac:dyDescent="0.15">
      <c r="A486">
        <f>buff!Q488</f>
        <v>20349</v>
      </c>
      <c r="B486" t="str">
        <f>buff!R488</f>
        <v>被动祝福大lv9</v>
      </c>
      <c r="C486" t="str">
        <f>buff!S488</f>
        <v>被动祝福大lv9</v>
      </c>
      <c r="D486">
        <f>VLOOKUP(buff!T488,对应表!V:W,2,FALSE)</f>
        <v>1</v>
      </c>
      <c r="E486">
        <f>buff!U488</f>
        <v>0</v>
      </c>
      <c r="F486">
        <f>buff!V488</f>
        <v>0</v>
      </c>
      <c r="G486">
        <f>buff!W488</f>
        <v>0</v>
      </c>
      <c r="H486">
        <f>buff!X488</f>
        <v>0</v>
      </c>
      <c r="I486" t="str">
        <f>buff!AI488</f>
        <v>HP:520</v>
      </c>
      <c r="J486">
        <f>buff!AJ488</f>
        <v>0</v>
      </c>
      <c r="K486">
        <f>buff!AK488</f>
        <v>0</v>
      </c>
      <c r="L486">
        <f>buff!AL488</f>
        <v>0</v>
      </c>
      <c r="M486">
        <f>buff!AM488</f>
        <v>0</v>
      </c>
      <c r="N486">
        <f>buff!AN488</f>
        <v>0</v>
      </c>
      <c r="O486">
        <f>buff!AO488</f>
        <v>0</v>
      </c>
      <c r="P486">
        <f>buff!AP488</f>
        <v>0</v>
      </c>
      <c r="Q486">
        <f>buff!AQ488</f>
        <v>0</v>
      </c>
      <c r="R486">
        <f>buff!AR488</f>
        <v>999</v>
      </c>
      <c r="S486">
        <f>buff!AS488</f>
        <v>0</v>
      </c>
      <c r="T486">
        <f>buff!AT488</f>
        <v>0</v>
      </c>
      <c r="U486" t="str">
        <f>buff!AZ488</f>
        <v/>
      </c>
    </row>
    <row r="487" spans="1:21" x14ac:dyDescent="0.15">
      <c r="A487">
        <f>buff!Q489</f>
        <v>20350</v>
      </c>
      <c r="B487" t="str">
        <f>buff!R489</f>
        <v>被动祝福大lv10</v>
      </c>
      <c r="C487" t="str">
        <f>buff!S489</f>
        <v>被动祝福大lv10</v>
      </c>
      <c r="D487">
        <f>VLOOKUP(buff!T489,对应表!V:W,2,FALSE)</f>
        <v>1</v>
      </c>
      <c r="E487">
        <f>buff!U489</f>
        <v>0</v>
      </c>
      <c r="F487">
        <f>buff!V489</f>
        <v>0</v>
      </c>
      <c r="G487">
        <f>buff!W489</f>
        <v>0</v>
      </c>
      <c r="H487">
        <f>buff!X489</f>
        <v>0</v>
      </c>
      <c r="I487" t="str">
        <f>buff!AI489</f>
        <v>HP:640</v>
      </c>
      <c r="J487">
        <f>buff!AJ489</f>
        <v>0</v>
      </c>
      <c r="K487">
        <f>buff!AK489</f>
        <v>0</v>
      </c>
      <c r="L487">
        <f>buff!AL489</f>
        <v>0</v>
      </c>
      <c r="M487">
        <f>buff!AM489</f>
        <v>0</v>
      </c>
      <c r="N487">
        <f>buff!AN489</f>
        <v>0</v>
      </c>
      <c r="O487">
        <f>buff!AO489</f>
        <v>0</v>
      </c>
      <c r="P487">
        <f>buff!AP489</f>
        <v>0</v>
      </c>
      <c r="Q487">
        <f>buff!AQ489</f>
        <v>0</v>
      </c>
      <c r="R487">
        <f>buff!AR489</f>
        <v>999</v>
      </c>
      <c r="S487">
        <f>buff!AS489</f>
        <v>0</v>
      </c>
      <c r="T487">
        <f>buff!AT489</f>
        <v>0</v>
      </c>
      <c r="U487" t="str">
        <f>buff!AZ489</f>
        <v/>
      </c>
    </row>
    <row r="488" spans="1:21" x14ac:dyDescent="0.15">
      <c r="A488">
        <f>buff!Q490</f>
        <v>20351</v>
      </c>
      <c r="B488" t="str">
        <f>buff!R490</f>
        <v>被动祝福大lv11</v>
      </c>
      <c r="C488" t="str">
        <f>buff!S490</f>
        <v>被动祝福大lv11</v>
      </c>
      <c r="D488">
        <f>VLOOKUP(buff!T490,对应表!V:W,2,FALSE)</f>
        <v>1</v>
      </c>
      <c r="E488">
        <f>buff!U490</f>
        <v>0</v>
      </c>
      <c r="F488">
        <f>buff!V490</f>
        <v>0</v>
      </c>
      <c r="G488">
        <f>buff!W490</f>
        <v>0</v>
      </c>
      <c r="H488">
        <f>buff!X490</f>
        <v>0</v>
      </c>
      <c r="I488" t="str">
        <f>buff!AI490</f>
        <v>HP:788</v>
      </c>
      <c r="J488">
        <f>buff!AJ490</f>
        <v>0</v>
      </c>
      <c r="K488">
        <f>buff!AK490</f>
        <v>0</v>
      </c>
      <c r="L488">
        <f>buff!AL490</f>
        <v>0</v>
      </c>
      <c r="M488">
        <f>buff!AM490</f>
        <v>0</v>
      </c>
      <c r="N488">
        <f>buff!AN490</f>
        <v>0</v>
      </c>
      <c r="O488">
        <f>buff!AO490</f>
        <v>0</v>
      </c>
      <c r="P488">
        <f>buff!AP490</f>
        <v>0</v>
      </c>
      <c r="Q488">
        <f>buff!AQ490</f>
        <v>0</v>
      </c>
      <c r="R488">
        <f>buff!AR490</f>
        <v>999</v>
      </c>
      <c r="S488">
        <f>buff!AS490</f>
        <v>0</v>
      </c>
      <c r="T488">
        <f>buff!AT490</f>
        <v>0</v>
      </c>
      <c r="U488" t="str">
        <f>buff!AZ490</f>
        <v/>
      </c>
    </row>
    <row r="489" spans="1:21" x14ac:dyDescent="0.15">
      <c r="A489">
        <f>buff!Q491</f>
        <v>20352</v>
      </c>
      <c r="B489" t="str">
        <f>buff!R491</f>
        <v>被动祝福大lv12</v>
      </c>
      <c r="C489" t="str">
        <f>buff!S491</f>
        <v>被动祝福大lv12</v>
      </c>
      <c r="D489">
        <f>VLOOKUP(buff!T491,对应表!V:W,2,FALSE)</f>
        <v>1</v>
      </c>
      <c r="E489">
        <f>buff!U491</f>
        <v>0</v>
      </c>
      <c r="F489">
        <f>buff!V491</f>
        <v>0</v>
      </c>
      <c r="G489">
        <f>buff!W491</f>
        <v>0</v>
      </c>
      <c r="H489">
        <f>buff!X491</f>
        <v>0</v>
      </c>
      <c r="I489" t="str">
        <f>buff!AI491</f>
        <v>HP:970</v>
      </c>
      <c r="J489">
        <f>buff!AJ491</f>
        <v>0</v>
      </c>
      <c r="K489">
        <f>buff!AK491</f>
        <v>0</v>
      </c>
      <c r="L489">
        <f>buff!AL491</f>
        <v>0</v>
      </c>
      <c r="M489">
        <f>buff!AM491</f>
        <v>0</v>
      </c>
      <c r="N489">
        <f>buff!AN491</f>
        <v>0</v>
      </c>
      <c r="O489">
        <f>buff!AO491</f>
        <v>0</v>
      </c>
      <c r="P489">
        <f>buff!AP491</f>
        <v>0</v>
      </c>
      <c r="Q489">
        <f>buff!AQ491</f>
        <v>0</v>
      </c>
      <c r="R489">
        <f>buff!AR491</f>
        <v>999</v>
      </c>
      <c r="S489">
        <f>buff!AS491</f>
        <v>0</v>
      </c>
      <c r="T489">
        <f>buff!AT491</f>
        <v>0</v>
      </c>
      <c r="U489" t="str">
        <f>buff!AZ491</f>
        <v/>
      </c>
    </row>
    <row r="490" spans="1:21" x14ac:dyDescent="0.15">
      <c r="A490">
        <f>buff!Q492</f>
        <v>20353</v>
      </c>
      <c r="B490" t="str">
        <f>buff!R492</f>
        <v>被动祝福大lv13</v>
      </c>
      <c r="C490" t="str">
        <f>buff!S492</f>
        <v>被动祝福大lv13</v>
      </c>
      <c r="D490">
        <f>VLOOKUP(buff!T492,对应表!V:W,2,FALSE)</f>
        <v>1</v>
      </c>
      <c r="E490">
        <f>buff!U492</f>
        <v>0</v>
      </c>
      <c r="F490">
        <f>buff!V492</f>
        <v>0</v>
      </c>
      <c r="G490">
        <f>buff!W492</f>
        <v>0</v>
      </c>
      <c r="H490">
        <f>buff!X492</f>
        <v>0</v>
      </c>
      <c r="I490" t="str">
        <f>buff!AI492</f>
        <v>HP:1195</v>
      </c>
      <c r="J490">
        <f>buff!AJ492</f>
        <v>0</v>
      </c>
      <c r="K490">
        <f>buff!AK492</f>
        <v>0</v>
      </c>
      <c r="L490">
        <f>buff!AL492</f>
        <v>0</v>
      </c>
      <c r="M490">
        <f>buff!AM492</f>
        <v>0</v>
      </c>
      <c r="N490">
        <f>buff!AN492</f>
        <v>0</v>
      </c>
      <c r="O490">
        <f>buff!AO492</f>
        <v>0</v>
      </c>
      <c r="P490">
        <f>buff!AP492</f>
        <v>0</v>
      </c>
      <c r="Q490">
        <f>buff!AQ492</f>
        <v>0</v>
      </c>
      <c r="R490">
        <f>buff!AR492</f>
        <v>999</v>
      </c>
      <c r="S490">
        <f>buff!AS492</f>
        <v>0</v>
      </c>
      <c r="T490">
        <f>buff!AT492</f>
        <v>0</v>
      </c>
      <c r="U490" t="str">
        <f>buff!AZ492</f>
        <v/>
      </c>
    </row>
    <row r="491" spans="1:21" x14ac:dyDescent="0.15">
      <c r="A491">
        <f>buff!Q493</f>
        <v>20354</v>
      </c>
      <c r="B491" t="str">
        <f>buff!R493</f>
        <v>被动祝福大lv14</v>
      </c>
      <c r="C491" t="str">
        <f>buff!S493</f>
        <v>被动祝福大lv14</v>
      </c>
      <c r="D491">
        <f>VLOOKUP(buff!T493,对应表!V:W,2,FALSE)</f>
        <v>1</v>
      </c>
      <c r="E491">
        <f>buff!U493</f>
        <v>0</v>
      </c>
      <c r="F491">
        <f>buff!V493</f>
        <v>0</v>
      </c>
      <c r="G491">
        <f>buff!W493</f>
        <v>0</v>
      </c>
      <c r="H491">
        <f>buff!X493</f>
        <v>0</v>
      </c>
      <c r="I491" t="str">
        <f>buff!AI493</f>
        <v>HP:1471</v>
      </c>
      <c r="J491">
        <f>buff!AJ493</f>
        <v>0</v>
      </c>
      <c r="K491">
        <f>buff!AK493</f>
        <v>0</v>
      </c>
      <c r="L491">
        <f>buff!AL493</f>
        <v>0</v>
      </c>
      <c r="M491">
        <f>buff!AM493</f>
        <v>0</v>
      </c>
      <c r="N491">
        <f>buff!AN493</f>
        <v>0</v>
      </c>
      <c r="O491">
        <f>buff!AO493</f>
        <v>0</v>
      </c>
      <c r="P491">
        <f>buff!AP493</f>
        <v>0</v>
      </c>
      <c r="Q491">
        <f>buff!AQ493</f>
        <v>0</v>
      </c>
      <c r="R491">
        <f>buff!AR493</f>
        <v>999</v>
      </c>
      <c r="S491">
        <f>buff!AS493</f>
        <v>0</v>
      </c>
      <c r="T491">
        <f>buff!AT493</f>
        <v>0</v>
      </c>
      <c r="U491" t="str">
        <f>buff!AZ493</f>
        <v/>
      </c>
    </row>
    <row r="492" spans="1:21" x14ac:dyDescent="0.15">
      <c r="A492">
        <f>buff!Q494</f>
        <v>20355</v>
      </c>
      <c r="B492" t="str">
        <f>buff!R494</f>
        <v>被动祝福大lv15</v>
      </c>
      <c r="C492" t="str">
        <f>buff!S494</f>
        <v>被动祝福大lv15</v>
      </c>
      <c r="D492">
        <f>VLOOKUP(buff!T494,对应表!V:W,2,FALSE)</f>
        <v>1</v>
      </c>
      <c r="E492">
        <f>buff!U494</f>
        <v>0</v>
      </c>
      <c r="F492">
        <f>buff!V494</f>
        <v>0</v>
      </c>
      <c r="G492">
        <f>buff!W494</f>
        <v>0</v>
      </c>
      <c r="H492">
        <f>buff!X494</f>
        <v>0</v>
      </c>
      <c r="I492" t="str">
        <f>buff!AI494</f>
        <v>HP:1812</v>
      </c>
      <c r="J492">
        <f>buff!AJ494</f>
        <v>0</v>
      </c>
      <c r="K492">
        <f>buff!AK494</f>
        <v>0</v>
      </c>
      <c r="L492">
        <f>buff!AL494</f>
        <v>0</v>
      </c>
      <c r="M492">
        <f>buff!AM494</f>
        <v>0</v>
      </c>
      <c r="N492">
        <f>buff!AN494</f>
        <v>0</v>
      </c>
      <c r="O492">
        <f>buff!AO494</f>
        <v>0</v>
      </c>
      <c r="P492">
        <f>buff!AP494</f>
        <v>0</v>
      </c>
      <c r="Q492">
        <f>buff!AQ494</f>
        <v>0</v>
      </c>
      <c r="R492">
        <f>buff!AR494</f>
        <v>999</v>
      </c>
      <c r="S492">
        <f>buff!AS494</f>
        <v>0</v>
      </c>
      <c r="T492">
        <f>buff!AT494</f>
        <v>0</v>
      </c>
      <c r="U492" t="str">
        <f>buff!AZ494</f>
        <v/>
      </c>
    </row>
    <row r="493" spans="1:21" x14ac:dyDescent="0.15">
      <c r="A493">
        <f>buff!Q495</f>
        <v>20356</v>
      </c>
      <c r="B493" t="str">
        <f>buff!R495</f>
        <v>被动祝福大lv16</v>
      </c>
      <c r="C493" t="str">
        <f>buff!S495</f>
        <v>被动祝福大lv16</v>
      </c>
      <c r="D493">
        <f>VLOOKUP(buff!T495,对应表!V:W,2,FALSE)</f>
        <v>1</v>
      </c>
      <c r="E493">
        <f>buff!U495</f>
        <v>0</v>
      </c>
      <c r="F493">
        <f>buff!V495</f>
        <v>0</v>
      </c>
      <c r="G493">
        <f>buff!W495</f>
        <v>0</v>
      </c>
      <c r="H493">
        <f>buff!X495</f>
        <v>0</v>
      </c>
      <c r="I493" t="str">
        <f>buff!AI495</f>
        <v>HP:2231</v>
      </c>
      <c r="J493">
        <f>buff!AJ495</f>
        <v>0</v>
      </c>
      <c r="K493">
        <f>buff!AK495</f>
        <v>0</v>
      </c>
      <c r="L493">
        <f>buff!AL495</f>
        <v>0</v>
      </c>
      <c r="M493">
        <f>buff!AM495</f>
        <v>0</v>
      </c>
      <c r="N493">
        <f>buff!AN495</f>
        <v>0</v>
      </c>
      <c r="O493">
        <f>buff!AO495</f>
        <v>0</v>
      </c>
      <c r="P493">
        <f>buff!AP495</f>
        <v>0</v>
      </c>
      <c r="Q493">
        <f>buff!AQ495</f>
        <v>0</v>
      </c>
      <c r="R493">
        <f>buff!AR495</f>
        <v>999</v>
      </c>
      <c r="S493">
        <f>buff!AS495</f>
        <v>0</v>
      </c>
      <c r="T493">
        <f>buff!AT495</f>
        <v>0</v>
      </c>
      <c r="U493" t="str">
        <f>buff!AZ495</f>
        <v/>
      </c>
    </row>
    <row r="494" spans="1:21" x14ac:dyDescent="0.15">
      <c r="A494">
        <f>buff!Q496</f>
        <v>20357</v>
      </c>
      <c r="B494" t="str">
        <f>buff!R496</f>
        <v>被动祝福大lv17</v>
      </c>
      <c r="C494" t="str">
        <f>buff!S496</f>
        <v>被动祝福大lv17</v>
      </c>
      <c r="D494">
        <f>VLOOKUP(buff!T496,对应表!V:W,2,FALSE)</f>
        <v>1</v>
      </c>
      <c r="E494">
        <f>buff!U496</f>
        <v>0</v>
      </c>
      <c r="F494">
        <f>buff!V496</f>
        <v>0</v>
      </c>
      <c r="G494">
        <f>buff!W496</f>
        <v>0</v>
      </c>
      <c r="H494">
        <f>buff!X496</f>
        <v>0</v>
      </c>
      <c r="I494" t="str">
        <f>buff!AI496</f>
        <v>HP:2747</v>
      </c>
      <c r="J494">
        <f>buff!AJ496</f>
        <v>0</v>
      </c>
      <c r="K494">
        <f>buff!AK496</f>
        <v>0</v>
      </c>
      <c r="L494">
        <f>buff!AL496</f>
        <v>0</v>
      </c>
      <c r="M494">
        <f>buff!AM496</f>
        <v>0</v>
      </c>
      <c r="N494">
        <f>buff!AN496</f>
        <v>0</v>
      </c>
      <c r="O494">
        <f>buff!AO496</f>
        <v>0</v>
      </c>
      <c r="P494">
        <f>buff!AP496</f>
        <v>0</v>
      </c>
      <c r="Q494">
        <f>buff!AQ496</f>
        <v>0</v>
      </c>
      <c r="R494">
        <f>buff!AR496</f>
        <v>999</v>
      </c>
      <c r="S494">
        <f>buff!AS496</f>
        <v>0</v>
      </c>
      <c r="T494">
        <f>buff!AT496</f>
        <v>0</v>
      </c>
      <c r="U494" t="str">
        <f>buff!AZ496</f>
        <v/>
      </c>
    </row>
    <row r="495" spans="1:21" x14ac:dyDescent="0.15">
      <c r="A495">
        <f>buff!Q497</f>
        <v>20358</v>
      </c>
      <c r="B495" t="str">
        <f>buff!R497</f>
        <v>被动祝福大lv18</v>
      </c>
      <c r="C495" t="str">
        <f>buff!S497</f>
        <v>被动祝福大lv18</v>
      </c>
      <c r="D495">
        <f>VLOOKUP(buff!T497,对应表!V:W,2,FALSE)</f>
        <v>1</v>
      </c>
      <c r="E495">
        <f>buff!U497</f>
        <v>0</v>
      </c>
      <c r="F495">
        <f>buff!V497</f>
        <v>0</v>
      </c>
      <c r="G495">
        <f>buff!W497</f>
        <v>0</v>
      </c>
      <c r="H495">
        <f>buff!X497</f>
        <v>0</v>
      </c>
      <c r="I495" t="str">
        <f>buff!AI497</f>
        <v>HP:3382</v>
      </c>
      <c r="J495">
        <f>buff!AJ497</f>
        <v>0</v>
      </c>
      <c r="K495">
        <f>buff!AK497</f>
        <v>0</v>
      </c>
      <c r="L495">
        <f>buff!AL497</f>
        <v>0</v>
      </c>
      <c r="M495">
        <f>buff!AM497</f>
        <v>0</v>
      </c>
      <c r="N495">
        <f>buff!AN497</f>
        <v>0</v>
      </c>
      <c r="O495">
        <f>buff!AO497</f>
        <v>0</v>
      </c>
      <c r="P495">
        <f>buff!AP497</f>
        <v>0</v>
      </c>
      <c r="Q495">
        <f>buff!AQ497</f>
        <v>0</v>
      </c>
      <c r="R495">
        <f>buff!AR497</f>
        <v>999</v>
      </c>
      <c r="S495">
        <f>buff!AS497</f>
        <v>0</v>
      </c>
      <c r="T495">
        <f>buff!AT497</f>
        <v>0</v>
      </c>
      <c r="U495" t="str">
        <f>buff!AZ497</f>
        <v/>
      </c>
    </row>
    <row r="496" spans="1:21" x14ac:dyDescent="0.15">
      <c r="A496">
        <f>buff!Q498</f>
        <v>20359</v>
      </c>
      <c r="B496" t="str">
        <f>buff!R498</f>
        <v>被动祝福大lv19</v>
      </c>
      <c r="C496" t="str">
        <f>buff!S498</f>
        <v>被动祝福大lv19</v>
      </c>
      <c r="D496">
        <f>VLOOKUP(buff!T498,对应表!V:W,2,FALSE)</f>
        <v>1</v>
      </c>
      <c r="E496">
        <f>buff!U498</f>
        <v>0</v>
      </c>
      <c r="F496">
        <f>buff!V498</f>
        <v>0</v>
      </c>
      <c r="G496">
        <f>buff!W498</f>
        <v>0</v>
      </c>
      <c r="H496">
        <f>buff!X498</f>
        <v>0</v>
      </c>
      <c r="I496" t="str">
        <f>buff!AI498</f>
        <v>HP:4164</v>
      </c>
      <c r="J496">
        <f>buff!AJ498</f>
        <v>0</v>
      </c>
      <c r="K496">
        <f>buff!AK498</f>
        <v>0</v>
      </c>
      <c r="L496">
        <f>buff!AL498</f>
        <v>0</v>
      </c>
      <c r="M496">
        <f>buff!AM498</f>
        <v>0</v>
      </c>
      <c r="N496">
        <f>buff!AN498</f>
        <v>0</v>
      </c>
      <c r="O496">
        <f>buff!AO498</f>
        <v>0</v>
      </c>
      <c r="P496">
        <f>buff!AP498</f>
        <v>0</v>
      </c>
      <c r="Q496">
        <f>buff!AQ498</f>
        <v>0</v>
      </c>
      <c r="R496">
        <f>buff!AR498</f>
        <v>999</v>
      </c>
      <c r="S496">
        <f>buff!AS498</f>
        <v>0</v>
      </c>
      <c r="T496">
        <f>buff!AT498</f>
        <v>0</v>
      </c>
      <c r="U496" t="str">
        <f>buff!AZ498</f>
        <v/>
      </c>
    </row>
    <row r="497" spans="1:21" x14ac:dyDescent="0.15">
      <c r="A497">
        <f>buff!Q499</f>
        <v>20360</v>
      </c>
      <c r="B497" t="str">
        <f>buff!R499</f>
        <v>被动祝福大lv20</v>
      </c>
      <c r="C497" t="str">
        <f>buff!S499</f>
        <v>被动祝福大lv20</v>
      </c>
      <c r="D497">
        <f>VLOOKUP(buff!T499,对应表!V:W,2,FALSE)</f>
        <v>1</v>
      </c>
      <c r="E497">
        <f>buff!U499</f>
        <v>0</v>
      </c>
      <c r="F497">
        <f>buff!V499</f>
        <v>0</v>
      </c>
      <c r="G497">
        <f>buff!W499</f>
        <v>0</v>
      </c>
      <c r="H497">
        <f>buff!X499</f>
        <v>0</v>
      </c>
      <c r="I497" t="str">
        <f>buff!AI499</f>
        <v>HP:5127</v>
      </c>
      <c r="J497">
        <f>buff!AJ499</f>
        <v>0</v>
      </c>
      <c r="K497">
        <f>buff!AK499</f>
        <v>0</v>
      </c>
      <c r="L497">
        <f>buff!AL499</f>
        <v>0</v>
      </c>
      <c r="M497">
        <f>buff!AM499</f>
        <v>0</v>
      </c>
      <c r="N497">
        <f>buff!AN499</f>
        <v>0</v>
      </c>
      <c r="O497">
        <f>buff!AO499</f>
        <v>0</v>
      </c>
      <c r="P497">
        <f>buff!AP499</f>
        <v>0</v>
      </c>
      <c r="Q497">
        <f>buff!AQ499</f>
        <v>0</v>
      </c>
      <c r="R497">
        <f>buff!AR499</f>
        <v>999</v>
      </c>
      <c r="S497">
        <f>buff!AS499</f>
        <v>0</v>
      </c>
      <c r="T497">
        <f>buff!AT499</f>
        <v>0</v>
      </c>
      <c r="U497" t="str">
        <f>buff!AZ499</f>
        <v/>
      </c>
    </row>
    <row r="498" spans="1:21" x14ac:dyDescent="0.15">
      <c r="A498">
        <f>buff!Q500</f>
        <v>20361</v>
      </c>
      <c r="B498" t="str">
        <f>buff!R500</f>
        <v>被动直觉lv1</v>
      </c>
      <c r="C498" t="str">
        <f>buff!S500</f>
        <v>被动直觉lv1</v>
      </c>
      <c r="D498">
        <f>VLOOKUP(buff!T500,对应表!V:W,2,FALSE)</f>
        <v>1</v>
      </c>
      <c r="E498">
        <f>buff!U500</f>
        <v>0</v>
      </c>
      <c r="F498">
        <f>buff!V500</f>
        <v>0</v>
      </c>
      <c r="G498">
        <f>buff!W500</f>
        <v>0</v>
      </c>
      <c r="H498">
        <f>buff!X500</f>
        <v>0</v>
      </c>
      <c r="I498" t="str">
        <f>buff!AI500</f>
        <v>MIS:5</v>
      </c>
      <c r="J498">
        <f>buff!AJ500</f>
        <v>0</v>
      </c>
      <c r="K498">
        <f>buff!AK500</f>
        <v>0</v>
      </c>
      <c r="L498">
        <f>buff!AL500</f>
        <v>0</v>
      </c>
      <c r="M498">
        <f>buff!AM500</f>
        <v>0</v>
      </c>
      <c r="N498">
        <f>buff!AN500</f>
        <v>0</v>
      </c>
      <c r="O498">
        <f>buff!AO500</f>
        <v>0</v>
      </c>
      <c r="P498">
        <f>buff!AP500</f>
        <v>0</v>
      </c>
      <c r="Q498">
        <f>buff!AQ500</f>
        <v>0</v>
      </c>
      <c r="R498">
        <f>buff!AR500</f>
        <v>999</v>
      </c>
      <c r="S498">
        <f>buff!AS500</f>
        <v>0</v>
      </c>
      <c r="T498">
        <f>buff!AT500</f>
        <v>0</v>
      </c>
      <c r="U498" t="str">
        <f>buff!AZ500</f>
        <v/>
      </c>
    </row>
    <row r="499" spans="1:21" x14ac:dyDescent="0.15">
      <c r="A499">
        <f>buff!Q501</f>
        <v>20362</v>
      </c>
      <c r="B499" t="str">
        <f>buff!R501</f>
        <v>被动直觉lv2</v>
      </c>
      <c r="C499" t="str">
        <f>buff!S501</f>
        <v>被动直觉lv2</v>
      </c>
      <c r="D499">
        <f>VLOOKUP(buff!T501,对应表!V:W,2,FALSE)</f>
        <v>1</v>
      </c>
      <c r="E499">
        <f>buff!U501</f>
        <v>0</v>
      </c>
      <c r="F499">
        <f>buff!V501</f>
        <v>0</v>
      </c>
      <c r="G499">
        <f>buff!W501</f>
        <v>0</v>
      </c>
      <c r="H499">
        <f>buff!X501</f>
        <v>0</v>
      </c>
      <c r="I499" t="str">
        <f>buff!AI501</f>
        <v>MIS:6</v>
      </c>
      <c r="J499">
        <f>buff!AJ501</f>
        <v>0</v>
      </c>
      <c r="K499">
        <f>buff!AK501</f>
        <v>0</v>
      </c>
      <c r="L499">
        <f>buff!AL501</f>
        <v>0</v>
      </c>
      <c r="M499">
        <f>buff!AM501</f>
        <v>0</v>
      </c>
      <c r="N499">
        <f>buff!AN501</f>
        <v>0</v>
      </c>
      <c r="O499">
        <f>buff!AO501</f>
        <v>0</v>
      </c>
      <c r="P499">
        <f>buff!AP501</f>
        <v>0</v>
      </c>
      <c r="Q499">
        <f>buff!AQ501</f>
        <v>0</v>
      </c>
      <c r="R499">
        <f>buff!AR501</f>
        <v>999</v>
      </c>
      <c r="S499">
        <f>buff!AS501</f>
        <v>0</v>
      </c>
      <c r="T499">
        <f>buff!AT501</f>
        <v>0</v>
      </c>
      <c r="U499" t="str">
        <f>buff!AZ501</f>
        <v/>
      </c>
    </row>
    <row r="500" spans="1:21" x14ac:dyDescent="0.15">
      <c r="A500">
        <f>buff!Q502</f>
        <v>20363</v>
      </c>
      <c r="B500" t="str">
        <f>buff!R502</f>
        <v>被动直觉lv3</v>
      </c>
      <c r="C500" t="str">
        <f>buff!S502</f>
        <v>被动直觉lv3</v>
      </c>
      <c r="D500">
        <f>VLOOKUP(buff!T502,对应表!V:W,2,FALSE)</f>
        <v>1</v>
      </c>
      <c r="E500">
        <f>buff!U502</f>
        <v>0</v>
      </c>
      <c r="F500">
        <f>buff!V502</f>
        <v>0</v>
      </c>
      <c r="G500">
        <f>buff!W502</f>
        <v>0</v>
      </c>
      <c r="H500">
        <f>buff!X502</f>
        <v>0</v>
      </c>
      <c r="I500" t="str">
        <f>buff!AI502</f>
        <v>MIS:7</v>
      </c>
      <c r="J500">
        <f>buff!AJ502</f>
        <v>0</v>
      </c>
      <c r="K500">
        <f>buff!AK502</f>
        <v>0</v>
      </c>
      <c r="L500">
        <f>buff!AL502</f>
        <v>0</v>
      </c>
      <c r="M500">
        <f>buff!AM502</f>
        <v>0</v>
      </c>
      <c r="N500">
        <f>buff!AN502</f>
        <v>0</v>
      </c>
      <c r="O500">
        <f>buff!AO502</f>
        <v>0</v>
      </c>
      <c r="P500">
        <f>buff!AP502</f>
        <v>0</v>
      </c>
      <c r="Q500">
        <f>buff!AQ502</f>
        <v>0</v>
      </c>
      <c r="R500">
        <f>buff!AR502</f>
        <v>999</v>
      </c>
      <c r="S500">
        <f>buff!AS502</f>
        <v>0</v>
      </c>
      <c r="T500">
        <f>buff!AT502</f>
        <v>0</v>
      </c>
      <c r="U500" t="str">
        <f>buff!AZ502</f>
        <v/>
      </c>
    </row>
    <row r="501" spans="1:21" x14ac:dyDescent="0.15">
      <c r="A501">
        <f>buff!Q503</f>
        <v>20364</v>
      </c>
      <c r="B501" t="str">
        <f>buff!R503</f>
        <v>被动直觉lv4</v>
      </c>
      <c r="C501" t="str">
        <f>buff!S503</f>
        <v>被动直觉lv4</v>
      </c>
      <c r="D501">
        <f>VLOOKUP(buff!T503,对应表!V:W,2,FALSE)</f>
        <v>1</v>
      </c>
      <c r="E501">
        <f>buff!U503</f>
        <v>0</v>
      </c>
      <c r="F501">
        <f>buff!V503</f>
        <v>0</v>
      </c>
      <c r="G501">
        <f>buff!W503</f>
        <v>0</v>
      </c>
      <c r="H501">
        <f>buff!X503</f>
        <v>0</v>
      </c>
      <c r="I501" t="str">
        <f>buff!AI503</f>
        <v>MIS:8</v>
      </c>
      <c r="J501">
        <f>buff!AJ503</f>
        <v>0</v>
      </c>
      <c r="K501">
        <f>buff!AK503</f>
        <v>0</v>
      </c>
      <c r="L501">
        <f>buff!AL503</f>
        <v>0</v>
      </c>
      <c r="M501">
        <f>buff!AM503</f>
        <v>0</v>
      </c>
      <c r="N501">
        <f>buff!AN503</f>
        <v>0</v>
      </c>
      <c r="O501">
        <f>buff!AO503</f>
        <v>0</v>
      </c>
      <c r="P501">
        <f>buff!AP503</f>
        <v>0</v>
      </c>
      <c r="Q501">
        <f>buff!AQ503</f>
        <v>0</v>
      </c>
      <c r="R501">
        <f>buff!AR503</f>
        <v>999</v>
      </c>
      <c r="S501">
        <f>buff!AS503</f>
        <v>0</v>
      </c>
      <c r="T501">
        <f>buff!AT503</f>
        <v>0</v>
      </c>
      <c r="U501" t="str">
        <f>buff!AZ503</f>
        <v/>
      </c>
    </row>
    <row r="502" spans="1:21" x14ac:dyDescent="0.15">
      <c r="A502">
        <f>buff!Q504</f>
        <v>20365</v>
      </c>
      <c r="B502" t="str">
        <f>buff!R504</f>
        <v>被动直觉lv5</v>
      </c>
      <c r="C502" t="str">
        <f>buff!S504</f>
        <v>被动直觉lv5</v>
      </c>
      <c r="D502">
        <f>VLOOKUP(buff!T504,对应表!V:W,2,FALSE)</f>
        <v>1</v>
      </c>
      <c r="E502">
        <f>buff!U504</f>
        <v>0</v>
      </c>
      <c r="F502">
        <f>buff!V504</f>
        <v>0</v>
      </c>
      <c r="G502">
        <f>buff!W504</f>
        <v>0</v>
      </c>
      <c r="H502">
        <f>buff!X504</f>
        <v>0</v>
      </c>
      <c r="I502" t="str">
        <f>buff!AI504</f>
        <v>MIS:9</v>
      </c>
      <c r="J502">
        <f>buff!AJ504</f>
        <v>0</v>
      </c>
      <c r="K502">
        <f>buff!AK504</f>
        <v>0</v>
      </c>
      <c r="L502">
        <f>buff!AL504</f>
        <v>0</v>
      </c>
      <c r="M502">
        <f>buff!AM504</f>
        <v>0</v>
      </c>
      <c r="N502">
        <f>buff!AN504</f>
        <v>0</v>
      </c>
      <c r="O502">
        <f>buff!AO504</f>
        <v>0</v>
      </c>
      <c r="P502">
        <f>buff!AP504</f>
        <v>0</v>
      </c>
      <c r="Q502">
        <f>buff!AQ504</f>
        <v>0</v>
      </c>
      <c r="R502">
        <f>buff!AR504</f>
        <v>999</v>
      </c>
      <c r="S502">
        <f>buff!AS504</f>
        <v>0</v>
      </c>
      <c r="T502">
        <f>buff!AT504</f>
        <v>0</v>
      </c>
      <c r="U502" t="str">
        <f>buff!AZ504</f>
        <v/>
      </c>
    </row>
    <row r="503" spans="1:21" x14ac:dyDescent="0.15">
      <c r="A503">
        <f>buff!Q505</f>
        <v>20366</v>
      </c>
      <c r="B503" t="str">
        <f>buff!R505</f>
        <v>被动直觉lv6</v>
      </c>
      <c r="C503" t="str">
        <f>buff!S505</f>
        <v>被动直觉lv6</v>
      </c>
      <c r="D503">
        <f>VLOOKUP(buff!T505,对应表!V:W,2,FALSE)</f>
        <v>1</v>
      </c>
      <c r="E503">
        <f>buff!U505</f>
        <v>0</v>
      </c>
      <c r="F503">
        <f>buff!V505</f>
        <v>0</v>
      </c>
      <c r="G503">
        <f>buff!W505</f>
        <v>0</v>
      </c>
      <c r="H503">
        <f>buff!X505</f>
        <v>0</v>
      </c>
      <c r="I503" t="str">
        <f>buff!AI505</f>
        <v>MIS:10</v>
      </c>
      <c r="J503">
        <f>buff!AJ505</f>
        <v>0</v>
      </c>
      <c r="K503">
        <f>buff!AK505</f>
        <v>0</v>
      </c>
      <c r="L503">
        <f>buff!AL505</f>
        <v>0</v>
      </c>
      <c r="M503">
        <f>buff!AM505</f>
        <v>0</v>
      </c>
      <c r="N503">
        <f>buff!AN505</f>
        <v>0</v>
      </c>
      <c r="O503">
        <f>buff!AO505</f>
        <v>0</v>
      </c>
      <c r="P503">
        <f>buff!AP505</f>
        <v>0</v>
      </c>
      <c r="Q503">
        <f>buff!AQ505</f>
        <v>0</v>
      </c>
      <c r="R503">
        <f>buff!AR505</f>
        <v>999</v>
      </c>
      <c r="S503">
        <f>buff!AS505</f>
        <v>0</v>
      </c>
      <c r="T503">
        <f>buff!AT505</f>
        <v>0</v>
      </c>
      <c r="U503" t="str">
        <f>buff!AZ505</f>
        <v/>
      </c>
    </row>
    <row r="504" spans="1:21" x14ac:dyDescent="0.15">
      <c r="A504">
        <f>buff!Q506</f>
        <v>20367</v>
      </c>
      <c r="B504" t="str">
        <f>buff!R506</f>
        <v>被动直觉lv7</v>
      </c>
      <c r="C504" t="str">
        <f>buff!S506</f>
        <v>被动直觉lv7</v>
      </c>
      <c r="D504">
        <f>VLOOKUP(buff!T506,对应表!V:W,2,FALSE)</f>
        <v>1</v>
      </c>
      <c r="E504">
        <f>buff!U506</f>
        <v>0</v>
      </c>
      <c r="F504">
        <f>buff!V506</f>
        <v>0</v>
      </c>
      <c r="G504">
        <f>buff!W506</f>
        <v>0</v>
      </c>
      <c r="H504">
        <f>buff!X506</f>
        <v>0</v>
      </c>
      <c r="I504" t="str">
        <f>buff!AI506</f>
        <v>MIS:11</v>
      </c>
      <c r="J504">
        <f>buff!AJ506</f>
        <v>0</v>
      </c>
      <c r="K504">
        <f>buff!AK506</f>
        <v>0</v>
      </c>
      <c r="L504">
        <f>buff!AL506</f>
        <v>0</v>
      </c>
      <c r="M504">
        <f>buff!AM506</f>
        <v>0</v>
      </c>
      <c r="N504">
        <f>buff!AN506</f>
        <v>0</v>
      </c>
      <c r="O504">
        <f>buff!AO506</f>
        <v>0</v>
      </c>
      <c r="P504">
        <f>buff!AP506</f>
        <v>0</v>
      </c>
      <c r="Q504">
        <f>buff!AQ506</f>
        <v>0</v>
      </c>
      <c r="R504">
        <f>buff!AR506</f>
        <v>999</v>
      </c>
      <c r="S504">
        <f>buff!AS506</f>
        <v>0</v>
      </c>
      <c r="T504">
        <f>buff!AT506</f>
        <v>0</v>
      </c>
      <c r="U504" t="str">
        <f>buff!AZ506</f>
        <v/>
      </c>
    </row>
    <row r="505" spans="1:21" x14ac:dyDescent="0.15">
      <c r="A505">
        <f>buff!Q507</f>
        <v>20368</v>
      </c>
      <c r="B505" t="str">
        <f>buff!R507</f>
        <v>被动直觉lv8</v>
      </c>
      <c r="C505" t="str">
        <f>buff!S507</f>
        <v>被动直觉lv8</v>
      </c>
      <c r="D505">
        <f>VLOOKUP(buff!T507,对应表!V:W,2,FALSE)</f>
        <v>1</v>
      </c>
      <c r="E505">
        <f>buff!U507</f>
        <v>0</v>
      </c>
      <c r="F505">
        <f>buff!V507</f>
        <v>0</v>
      </c>
      <c r="G505">
        <f>buff!W507</f>
        <v>0</v>
      </c>
      <c r="H505">
        <f>buff!X507</f>
        <v>0</v>
      </c>
      <c r="I505" t="str">
        <f>buff!AI507</f>
        <v>MIS:12</v>
      </c>
      <c r="J505">
        <f>buff!AJ507</f>
        <v>0</v>
      </c>
      <c r="K505">
        <f>buff!AK507</f>
        <v>0</v>
      </c>
      <c r="L505">
        <f>buff!AL507</f>
        <v>0</v>
      </c>
      <c r="M505">
        <f>buff!AM507</f>
        <v>0</v>
      </c>
      <c r="N505">
        <f>buff!AN507</f>
        <v>0</v>
      </c>
      <c r="O505">
        <f>buff!AO507</f>
        <v>0</v>
      </c>
      <c r="P505">
        <f>buff!AP507</f>
        <v>0</v>
      </c>
      <c r="Q505">
        <f>buff!AQ507</f>
        <v>0</v>
      </c>
      <c r="R505">
        <f>buff!AR507</f>
        <v>999</v>
      </c>
      <c r="S505">
        <f>buff!AS507</f>
        <v>0</v>
      </c>
      <c r="T505">
        <f>buff!AT507</f>
        <v>0</v>
      </c>
      <c r="U505" t="str">
        <f>buff!AZ507</f>
        <v/>
      </c>
    </row>
    <row r="506" spans="1:21" x14ac:dyDescent="0.15">
      <c r="A506">
        <f>buff!Q508</f>
        <v>20369</v>
      </c>
      <c r="B506" t="str">
        <f>buff!R508</f>
        <v>被动直觉lv9</v>
      </c>
      <c r="C506" t="str">
        <f>buff!S508</f>
        <v>被动直觉lv9</v>
      </c>
      <c r="D506">
        <f>VLOOKUP(buff!T508,对应表!V:W,2,FALSE)</f>
        <v>1</v>
      </c>
      <c r="E506">
        <f>buff!U508</f>
        <v>0</v>
      </c>
      <c r="F506">
        <f>buff!V508</f>
        <v>0</v>
      </c>
      <c r="G506">
        <f>buff!W508</f>
        <v>0</v>
      </c>
      <c r="H506">
        <f>buff!X508</f>
        <v>0</v>
      </c>
      <c r="I506" t="str">
        <f>buff!AI508</f>
        <v>MIS:13</v>
      </c>
      <c r="J506">
        <f>buff!AJ508</f>
        <v>0</v>
      </c>
      <c r="K506">
        <f>buff!AK508</f>
        <v>0</v>
      </c>
      <c r="L506">
        <f>buff!AL508</f>
        <v>0</v>
      </c>
      <c r="M506">
        <f>buff!AM508</f>
        <v>0</v>
      </c>
      <c r="N506">
        <f>buff!AN508</f>
        <v>0</v>
      </c>
      <c r="O506">
        <f>buff!AO508</f>
        <v>0</v>
      </c>
      <c r="P506">
        <f>buff!AP508</f>
        <v>0</v>
      </c>
      <c r="Q506">
        <f>buff!AQ508</f>
        <v>0</v>
      </c>
      <c r="R506">
        <f>buff!AR508</f>
        <v>999</v>
      </c>
      <c r="S506">
        <f>buff!AS508</f>
        <v>0</v>
      </c>
      <c r="T506">
        <f>buff!AT508</f>
        <v>0</v>
      </c>
      <c r="U506" t="str">
        <f>buff!AZ508</f>
        <v/>
      </c>
    </row>
    <row r="507" spans="1:21" x14ac:dyDescent="0.15">
      <c r="A507">
        <f>buff!Q509</f>
        <v>20370</v>
      </c>
      <c r="B507" t="str">
        <f>buff!R509</f>
        <v>被动直觉lv10</v>
      </c>
      <c r="C507" t="str">
        <f>buff!S509</f>
        <v>被动直觉lv10</v>
      </c>
      <c r="D507">
        <f>VLOOKUP(buff!T509,对应表!V:W,2,FALSE)</f>
        <v>1</v>
      </c>
      <c r="E507">
        <f>buff!U509</f>
        <v>0</v>
      </c>
      <c r="F507">
        <f>buff!V509</f>
        <v>0</v>
      </c>
      <c r="G507">
        <f>buff!W509</f>
        <v>0</v>
      </c>
      <c r="H507">
        <f>buff!X509</f>
        <v>0</v>
      </c>
      <c r="I507" t="str">
        <f>buff!AI509</f>
        <v>MIS:14</v>
      </c>
      <c r="J507">
        <f>buff!AJ509</f>
        <v>0</v>
      </c>
      <c r="K507">
        <f>buff!AK509</f>
        <v>0</v>
      </c>
      <c r="L507">
        <f>buff!AL509</f>
        <v>0</v>
      </c>
      <c r="M507">
        <f>buff!AM509</f>
        <v>0</v>
      </c>
      <c r="N507">
        <f>buff!AN509</f>
        <v>0</v>
      </c>
      <c r="O507">
        <f>buff!AO509</f>
        <v>0</v>
      </c>
      <c r="P507">
        <f>buff!AP509</f>
        <v>0</v>
      </c>
      <c r="Q507">
        <f>buff!AQ509</f>
        <v>0</v>
      </c>
      <c r="R507">
        <f>buff!AR509</f>
        <v>999</v>
      </c>
      <c r="S507">
        <f>buff!AS509</f>
        <v>0</v>
      </c>
      <c r="T507">
        <f>buff!AT509</f>
        <v>0</v>
      </c>
      <c r="U507" t="str">
        <f>buff!AZ509</f>
        <v/>
      </c>
    </row>
    <row r="508" spans="1:21" x14ac:dyDescent="0.15">
      <c r="A508">
        <f>buff!Q510</f>
        <v>20371</v>
      </c>
      <c r="B508" t="str">
        <f>buff!R510</f>
        <v>被动直觉lv11</v>
      </c>
      <c r="C508" t="str">
        <f>buff!S510</f>
        <v>被动直觉lv11</v>
      </c>
      <c r="D508">
        <f>VLOOKUP(buff!T510,对应表!V:W,2,FALSE)</f>
        <v>1</v>
      </c>
      <c r="E508">
        <f>buff!U510</f>
        <v>0</v>
      </c>
      <c r="F508">
        <f>buff!V510</f>
        <v>0</v>
      </c>
      <c r="G508">
        <f>buff!W510</f>
        <v>0</v>
      </c>
      <c r="H508">
        <f>buff!X510</f>
        <v>0</v>
      </c>
      <c r="I508" t="str">
        <f>buff!AI510</f>
        <v>MIS:15</v>
      </c>
      <c r="J508">
        <f>buff!AJ510</f>
        <v>0</v>
      </c>
      <c r="K508">
        <f>buff!AK510</f>
        <v>0</v>
      </c>
      <c r="L508">
        <f>buff!AL510</f>
        <v>0</v>
      </c>
      <c r="M508">
        <f>buff!AM510</f>
        <v>0</v>
      </c>
      <c r="N508">
        <f>buff!AN510</f>
        <v>0</v>
      </c>
      <c r="O508">
        <f>buff!AO510</f>
        <v>0</v>
      </c>
      <c r="P508">
        <f>buff!AP510</f>
        <v>0</v>
      </c>
      <c r="Q508">
        <f>buff!AQ510</f>
        <v>0</v>
      </c>
      <c r="R508">
        <f>buff!AR510</f>
        <v>999</v>
      </c>
      <c r="S508">
        <f>buff!AS510</f>
        <v>0</v>
      </c>
      <c r="T508">
        <f>buff!AT510</f>
        <v>0</v>
      </c>
      <c r="U508" t="str">
        <f>buff!AZ510</f>
        <v/>
      </c>
    </row>
    <row r="509" spans="1:21" x14ac:dyDescent="0.15">
      <c r="A509">
        <f>buff!Q511</f>
        <v>20372</v>
      </c>
      <c r="B509" t="str">
        <f>buff!R511</f>
        <v>被动直觉lv12</v>
      </c>
      <c r="C509" t="str">
        <f>buff!S511</f>
        <v>被动直觉lv12</v>
      </c>
      <c r="D509">
        <f>VLOOKUP(buff!T511,对应表!V:W,2,FALSE)</f>
        <v>1</v>
      </c>
      <c r="E509">
        <f>buff!U511</f>
        <v>0</v>
      </c>
      <c r="F509">
        <f>buff!V511</f>
        <v>0</v>
      </c>
      <c r="G509">
        <f>buff!W511</f>
        <v>0</v>
      </c>
      <c r="H509">
        <f>buff!X511</f>
        <v>0</v>
      </c>
      <c r="I509" t="str">
        <f>buff!AI511</f>
        <v>MIS:16</v>
      </c>
      <c r="J509">
        <f>buff!AJ511</f>
        <v>0</v>
      </c>
      <c r="K509">
        <f>buff!AK511</f>
        <v>0</v>
      </c>
      <c r="L509">
        <f>buff!AL511</f>
        <v>0</v>
      </c>
      <c r="M509">
        <f>buff!AM511</f>
        <v>0</v>
      </c>
      <c r="N509">
        <f>buff!AN511</f>
        <v>0</v>
      </c>
      <c r="O509">
        <f>buff!AO511</f>
        <v>0</v>
      </c>
      <c r="P509">
        <f>buff!AP511</f>
        <v>0</v>
      </c>
      <c r="Q509">
        <f>buff!AQ511</f>
        <v>0</v>
      </c>
      <c r="R509">
        <f>buff!AR511</f>
        <v>999</v>
      </c>
      <c r="S509">
        <f>buff!AS511</f>
        <v>0</v>
      </c>
      <c r="T509">
        <f>buff!AT511</f>
        <v>0</v>
      </c>
      <c r="U509" t="str">
        <f>buff!AZ511</f>
        <v/>
      </c>
    </row>
    <row r="510" spans="1:21" x14ac:dyDescent="0.15">
      <c r="A510">
        <f>buff!Q512</f>
        <v>20373</v>
      </c>
      <c r="B510" t="str">
        <f>buff!R512</f>
        <v>被动直觉lv13</v>
      </c>
      <c r="C510" t="str">
        <f>buff!S512</f>
        <v>被动直觉lv13</v>
      </c>
      <c r="D510">
        <f>VLOOKUP(buff!T512,对应表!V:W,2,FALSE)</f>
        <v>1</v>
      </c>
      <c r="E510">
        <f>buff!U512</f>
        <v>0</v>
      </c>
      <c r="F510">
        <f>buff!V512</f>
        <v>0</v>
      </c>
      <c r="G510">
        <f>buff!W512</f>
        <v>0</v>
      </c>
      <c r="H510">
        <f>buff!X512</f>
        <v>0</v>
      </c>
      <c r="I510" t="str">
        <f>buff!AI512</f>
        <v>MIS:17</v>
      </c>
      <c r="J510">
        <f>buff!AJ512</f>
        <v>0</v>
      </c>
      <c r="K510">
        <f>buff!AK512</f>
        <v>0</v>
      </c>
      <c r="L510">
        <f>buff!AL512</f>
        <v>0</v>
      </c>
      <c r="M510">
        <f>buff!AM512</f>
        <v>0</v>
      </c>
      <c r="N510">
        <f>buff!AN512</f>
        <v>0</v>
      </c>
      <c r="O510">
        <f>buff!AO512</f>
        <v>0</v>
      </c>
      <c r="P510">
        <f>buff!AP512</f>
        <v>0</v>
      </c>
      <c r="Q510">
        <f>buff!AQ512</f>
        <v>0</v>
      </c>
      <c r="R510">
        <f>buff!AR512</f>
        <v>999</v>
      </c>
      <c r="S510">
        <f>buff!AS512</f>
        <v>0</v>
      </c>
      <c r="T510">
        <f>buff!AT512</f>
        <v>0</v>
      </c>
      <c r="U510" t="str">
        <f>buff!AZ512</f>
        <v/>
      </c>
    </row>
    <row r="511" spans="1:21" x14ac:dyDescent="0.15">
      <c r="A511">
        <f>buff!Q513</f>
        <v>20374</v>
      </c>
      <c r="B511" t="str">
        <f>buff!R513</f>
        <v>被动直觉lv14</v>
      </c>
      <c r="C511" t="str">
        <f>buff!S513</f>
        <v>被动直觉lv14</v>
      </c>
      <c r="D511">
        <f>VLOOKUP(buff!T513,对应表!V:W,2,FALSE)</f>
        <v>1</v>
      </c>
      <c r="E511">
        <f>buff!U513</f>
        <v>0</v>
      </c>
      <c r="F511">
        <f>buff!V513</f>
        <v>0</v>
      </c>
      <c r="G511">
        <f>buff!W513</f>
        <v>0</v>
      </c>
      <c r="H511">
        <f>buff!X513</f>
        <v>0</v>
      </c>
      <c r="I511" t="str">
        <f>buff!AI513</f>
        <v>MIS:18</v>
      </c>
      <c r="J511">
        <f>buff!AJ513</f>
        <v>0</v>
      </c>
      <c r="K511">
        <f>buff!AK513</f>
        <v>0</v>
      </c>
      <c r="L511">
        <f>buff!AL513</f>
        <v>0</v>
      </c>
      <c r="M511">
        <f>buff!AM513</f>
        <v>0</v>
      </c>
      <c r="N511">
        <f>buff!AN513</f>
        <v>0</v>
      </c>
      <c r="O511">
        <f>buff!AO513</f>
        <v>0</v>
      </c>
      <c r="P511">
        <f>buff!AP513</f>
        <v>0</v>
      </c>
      <c r="Q511">
        <f>buff!AQ513</f>
        <v>0</v>
      </c>
      <c r="R511">
        <f>buff!AR513</f>
        <v>999</v>
      </c>
      <c r="S511">
        <f>buff!AS513</f>
        <v>0</v>
      </c>
      <c r="T511">
        <f>buff!AT513</f>
        <v>0</v>
      </c>
      <c r="U511" t="str">
        <f>buff!AZ513</f>
        <v/>
      </c>
    </row>
    <row r="512" spans="1:21" x14ac:dyDescent="0.15">
      <c r="A512">
        <f>buff!Q514</f>
        <v>20375</v>
      </c>
      <c r="B512" t="str">
        <f>buff!R514</f>
        <v>被动直觉lv15</v>
      </c>
      <c r="C512" t="str">
        <f>buff!S514</f>
        <v>被动直觉lv15</v>
      </c>
      <c r="D512">
        <f>VLOOKUP(buff!T514,对应表!V:W,2,FALSE)</f>
        <v>1</v>
      </c>
      <c r="E512">
        <f>buff!U514</f>
        <v>0</v>
      </c>
      <c r="F512">
        <f>buff!V514</f>
        <v>0</v>
      </c>
      <c r="G512">
        <f>buff!W514</f>
        <v>0</v>
      </c>
      <c r="H512">
        <f>buff!X514</f>
        <v>0</v>
      </c>
      <c r="I512" t="str">
        <f>buff!AI514</f>
        <v>MIS:19</v>
      </c>
      <c r="J512">
        <f>buff!AJ514</f>
        <v>0</v>
      </c>
      <c r="K512">
        <f>buff!AK514</f>
        <v>0</v>
      </c>
      <c r="L512">
        <f>buff!AL514</f>
        <v>0</v>
      </c>
      <c r="M512">
        <f>buff!AM514</f>
        <v>0</v>
      </c>
      <c r="N512">
        <f>buff!AN514</f>
        <v>0</v>
      </c>
      <c r="O512">
        <f>buff!AO514</f>
        <v>0</v>
      </c>
      <c r="P512">
        <f>buff!AP514</f>
        <v>0</v>
      </c>
      <c r="Q512">
        <f>buff!AQ514</f>
        <v>0</v>
      </c>
      <c r="R512">
        <f>buff!AR514</f>
        <v>999</v>
      </c>
      <c r="S512">
        <f>buff!AS514</f>
        <v>0</v>
      </c>
      <c r="T512">
        <f>buff!AT514</f>
        <v>0</v>
      </c>
      <c r="U512" t="str">
        <f>buff!AZ514</f>
        <v/>
      </c>
    </row>
    <row r="513" spans="1:21" x14ac:dyDescent="0.15">
      <c r="A513">
        <f>buff!Q515</f>
        <v>20376</v>
      </c>
      <c r="B513" t="str">
        <f>buff!R515</f>
        <v>被动直觉lv16</v>
      </c>
      <c r="C513" t="str">
        <f>buff!S515</f>
        <v>被动直觉lv16</v>
      </c>
      <c r="D513">
        <f>VLOOKUP(buff!T515,对应表!V:W,2,FALSE)</f>
        <v>1</v>
      </c>
      <c r="E513">
        <f>buff!U515</f>
        <v>0</v>
      </c>
      <c r="F513">
        <f>buff!V515</f>
        <v>0</v>
      </c>
      <c r="G513">
        <f>buff!W515</f>
        <v>0</v>
      </c>
      <c r="H513">
        <f>buff!X515</f>
        <v>0</v>
      </c>
      <c r="I513" t="str">
        <f>buff!AI515</f>
        <v>MIS:20</v>
      </c>
      <c r="J513">
        <f>buff!AJ515</f>
        <v>0</v>
      </c>
      <c r="K513">
        <f>buff!AK515</f>
        <v>0</v>
      </c>
      <c r="L513">
        <f>buff!AL515</f>
        <v>0</v>
      </c>
      <c r="M513">
        <f>buff!AM515</f>
        <v>0</v>
      </c>
      <c r="N513">
        <f>buff!AN515</f>
        <v>0</v>
      </c>
      <c r="O513">
        <f>buff!AO515</f>
        <v>0</v>
      </c>
      <c r="P513">
        <f>buff!AP515</f>
        <v>0</v>
      </c>
      <c r="Q513">
        <f>buff!AQ515</f>
        <v>0</v>
      </c>
      <c r="R513">
        <f>buff!AR515</f>
        <v>999</v>
      </c>
      <c r="S513">
        <f>buff!AS515</f>
        <v>0</v>
      </c>
      <c r="T513">
        <f>buff!AT515</f>
        <v>0</v>
      </c>
      <c r="U513" t="str">
        <f>buff!AZ515</f>
        <v/>
      </c>
    </row>
    <row r="514" spans="1:21" x14ac:dyDescent="0.15">
      <c r="A514">
        <f>buff!Q516</f>
        <v>20377</v>
      </c>
      <c r="B514" t="str">
        <f>buff!R516</f>
        <v>被动直觉lv17</v>
      </c>
      <c r="C514" t="str">
        <f>buff!S516</f>
        <v>被动直觉lv17</v>
      </c>
      <c r="D514">
        <f>VLOOKUP(buff!T516,对应表!V:W,2,FALSE)</f>
        <v>1</v>
      </c>
      <c r="E514">
        <f>buff!U516</f>
        <v>0</v>
      </c>
      <c r="F514">
        <f>buff!V516</f>
        <v>0</v>
      </c>
      <c r="G514">
        <f>buff!W516</f>
        <v>0</v>
      </c>
      <c r="H514">
        <f>buff!X516</f>
        <v>0</v>
      </c>
      <c r="I514" t="str">
        <f>buff!AI516</f>
        <v>MIS:21</v>
      </c>
      <c r="J514">
        <f>buff!AJ516</f>
        <v>0</v>
      </c>
      <c r="K514">
        <f>buff!AK516</f>
        <v>0</v>
      </c>
      <c r="L514">
        <f>buff!AL516</f>
        <v>0</v>
      </c>
      <c r="M514">
        <f>buff!AM516</f>
        <v>0</v>
      </c>
      <c r="N514">
        <f>buff!AN516</f>
        <v>0</v>
      </c>
      <c r="O514">
        <f>buff!AO516</f>
        <v>0</v>
      </c>
      <c r="P514">
        <f>buff!AP516</f>
        <v>0</v>
      </c>
      <c r="Q514">
        <f>buff!AQ516</f>
        <v>0</v>
      </c>
      <c r="R514">
        <f>buff!AR516</f>
        <v>999</v>
      </c>
      <c r="S514">
        <f>buff!AS516</f>
        <v>0</v>
      </c>
      <c r="T514">
        <f>buff!AT516</f>
        <v>0</v>
      </c>
      <c r="U514" t="str">
        <f>buff!AZ516</f>
        <v/>
      </c>
    </row>
    <row r="515" spans="1:21" x14ac:dyDescent="0.15">
      <c r="A515">
        <f>buff!Q517</f>
        <v>20378</v>
      </c>
      <c r="B515" t="str">
        <f>buff!R517</f>
        <v>被动直觉lv18</v>
      </c>
      <c r="C515" t="str">
        <f>buff!S517</f>
        <v>被动直觉lv18</v>
      </c>
      <c r="D515">
        <f>VLOOKUP(buff!T517,对应表!V:W,2,FALSE)</f>
        <v>1</v>
      </c>
      <c r="E515">
        <f>buff!U517</f>
        <v>0</v>
      </c>
      <c r="F515">
        <f>buff!V517</f>
        <v>0</v>
      </c>
      <c r="G515">
        <f>buff!W517</f>
        <v>0</v>
      </c>
      <c r="H515">
        <f>buff!X517</f>
        <v>0</v>
      </c>
      <c r="I515" t="str">
        <f>buff!AI517</f>
        <v>MIS:22</v>
      </c>
      <c r="J515">
        <f>buff!AJ517</f>
        <v>0</v>
      </c>
      <c r="K515">
        <f>buff!AK517</f>
        <v>0</v>
      </c>
      <c r="L515">
        <f>buff!AL517</f>
        <v>0</v>
      </c>
      <c r="M515">
        <f>buff!AM517</f>
        <v>0</v>
      </c>
      <c r="N515">
        <f>buff!AN517</f>
        <v>0</v>
      </c>
      <c r="O515">
        <f>buff!AO517</f>
        <v>0</v>
      </c>
      <c r="P515">
        <f>buff!AP517</f>
        <v>0</v>
      </c>
      <c r="Q515">
        <f>buff!AQ517</f>
        <v>0</v>
      </c>
      <c r="R515">
        <f>buff!AR517</f>
        <v>999</v>
      </c>
      <c r="S515">
        <f>buff!AS517</f>
        <v>0</v>
      </c>
      <c r="T515">
        <f>buff!AT517</f>
        <v>0</v>
      </c>
      <c r="U515" t="str">
        <f>buff!AZ517</f>
        <v/>
      </c>
    </row>
    <row r="516" spans="1:21" x14ac:dyDescent="0.15">
      <c r="A516">
        <f>buff!Q518</f>
        <v>20379</v>
      </c>
      <c r="B516" t="str">
        <f>buff!R518</f>
        <v>被动直觉lv19</v>
      </c>
      <c r="C516" t="str">
        <f>buff!S518</f>
        <v>被动直觉lv19</v>
      </c>
      <c r="D516">
        <f>VLOOKUP(buff!T518,对应表!V:W,2,FALSE)</f>
        <v>1</v>
      </c>
      <c r="E516">
        <f>buff!U518</f>
        <v>0</v>
      </c>
      <c r="F516">
        <f>buff!V518</f>
        <v>0</v>
      </c>
      <c r="G516">
        <f>buff!W518</f>
        <v>0</v>
      </c>
      <c r="H516">
        <f>buff!X518</f>
        <v>0</v>
      </c>
      <c r="I516" t="str">
        <f>buff!AI518</f>
        <v>MIS:23</v>
      </c>
      <c r="J516">
        <f>buff!AJ518</f>
        <v>0</v>
      </c>
      <c r="K516">
        <f>buff!AK518</f>
        <v>0</v>
      </c>
      <c r="L516">
        <f>buff!AL518</f>
        <v>0</v>
      </c>
      <c r="M516">
        <f>buff!AM518</f>
        <v>0</v>
      </c>
      <c r="N516">
        <f>buff!AN518</f>
        <v>0</v>
      </c>
      <c r="O516">
        <f>buff!AO518</f>
        <v>0</v>
      </c>
      <c r="P516">
        <f>buff!AP518</f>
        <v>0</v>
      </c>
      <c r="Q516">
        <f>buff!AQ518</f>
        <v>0</v>
      </c>
      <c r="R516">
        <f>buff!AR518</f>
        <v>999</v>
      </c>
      <c r="S516">
        <f>buff!AS518</f>
        <v>0</v>
      </c>
      <c r="T516">
        <f>buff!AT518</f>
        <v>0</v>
      </c>
      <c r="U516" t="str">
        <f>buff!AZ518</f>
        <v/>
      </c>
    </row>
    <row r="517" spans="1:21" x14ac:dyDescent="0.15">
      <c r="A517">
        <f>buff!Q519</f>
        <v>20380</v>
      </c>
      <c r="B517" t="str">
        <f>buff!R519</f>
        <v>被动直觉lv20</v>
      </c>
      <c r="C517" t="str">
        <f>buff!S519</f>
        <v>被动直觉lv20</v>
      </c>
      <c r="D517">
        <f>VLOOKUP(buff!T519,对应表!V:W,2,FALSE)</f>
        <v>1</v>
      </c>
      <c r="E517">
        <f>buff!U519</f>
        <v>0</v>
      </c>
      <c r="F517">
        <f>buff!V519</f>
        <v>0</v>
      </c>
      <c r="G517">
        <f>buff!W519</f>
        <v>0</v>
      </c>
      <c r="H517">
        <f>buff!X519</f>
        <v>0</v>
      </c>
      <c r="I517" t="str">
        <f>buff!AI519</f>
        <v>MIS:24</v>
      </c>
      <c r="J517">
        <f>buff!AJ519</f>
        <v>0</v>
      </c>
      <c r="K517">
        <f>buff!AK519</f>
        <v>0</v>
      </c>
      <c r="L517">
        <f>buff!AL519</f>
        <v>0</v>
      </c>
      <c r="M517">
        <f>buff!AM519</f>
        <v>0</v>
      </c>
      <c r="N517">
        <f>buff!AN519</f>
        <v>0</v>
      </c>
      <c r="O517">
        <f>buff!AO519</f>
        <v>0</v>
      </c>
      <c r="P517">
        <f>buff!AP519</f>
        <v>0</v>
      </c>
      <c r="Q517">
        <f>buff!AQ519</f>
        <v>0</v>
      </c>
      <c r="R517">
        <f>buff!AR519</f>
        <v>999</v>
      </c>
      <c r="S517">
        <f>buff!AS519</f>
        <v>0</v>
      </c>
      <c r="T517">
        <f>buff!AT519</f>
        <v>0</v>
      </c>
      <c r="U517" t="str">
        <f>buff!AZ519</f>
        <v/>
      </c>
    </row>
    <row r="518" spans="1:21" x14ac:dyDescent="0.15">
      <c r="A518">
        <f>buff!Q520</f>
        <v>20381</v>
      </c>
      <c r="B518" t="str">
        <f>buff!R520</f>
        <v>被动守护lv1</v>
      </c>
      <c r="C518" t="str">
        <f>buff!S520</f>
        <v>被动守护lv1</v>
      </c>
      <c r="D518">
        <f>VLOOKUP(buff!T520,对应表!V:W,2,FALSE)</f>
        <v>1</v>
      </c>
      <c r="E518">
        <f>buff!U520</f>
        <v>0</v>
      </c>
      <c r="F518">
        <f>buff!V520</f>
        <v>0</v>
      </c>
      <c r="G518">
        <f>buff!W520</f>
        <v>0</v>
      </c>
      <c r="H518">
        <f>buff!X520</f>
        <v>0</v>
      </c>
      <c r="I518" t="str">
        <f>buff!AI520</f>
        <v>DEF:47|TUF:5</v>
      </c>
      <c r="J518">
        <f>buff!AJ520</f>
        <v>0</v>
      </c>
      <c r="K518">
        <f>buff!AK520</f>
        <v>0</v>
      </c>
      <c r="L518">
        <f>buff!AL520</f>
        <v>0</v>
      </c>
      <c r="M518">
        <f>buff!AM520</f>
        <v>0</v>
      </c>
      <c r="N518">
        <f>buff!AN520</f>
        <v>0</v>
      </c>
      <c r="O518">
        <f>buff!AO520</f>
        <v>0</v>
      </c>
      <c r="P518">
        <f>buff!AP520</f>
        <v>0</v>
      </c>
      <c r="Q518">
        <f>buff!AQ520</f>
        <v>0</v>
      </c>
      <c r="R518">
        <f>buff!AR520</f>
        <v>999</v>
      </c>
      <c r="S518">
        <f>buff!AS520</f>
        <v>0</v>
      </c>
      <c r="T518">
        <f>buff!AT520</f>
        <v>0</v>
      </c>
      <c r="U518" t="str">
        <f>buff!AZ520</f>
        <v/>
      </c>
    </row>
    <row r="519" spans="1:21" x14ac:dyDescent="0.15">
      <c r="A519">
        <f>buff!Q521</f>
        <v>20382</v>
      </c>
      <c r="B519" t="str">
        <f>buff!R521</f>
        <v>被动守护lv2</v>
      </c>
      <c r="C519" t="str">
        <f>buff!S521</f>
        <v>被动守护lv2</v>
      </c>
      <c r="D519">
        <f>VLOOKUP(buff!T521,对应表!V:W,2,FALSE)</f>
        <v>1</v>
      </c>
      <c r="E519">
        <f>buff!U521</f>
        <v>0</v>
      </c>
      <c r="F519">
        <f>buff!V521</f>
        <v>0</v>
      </c>
      <c r="G519">
        <f>buff!W521</f>
        <v>0</v>
      </c>
      <c r="H519">
        <f>buff!X521</f>
        <v>0</v>
      </c>
      <c r="I519" t="str">
        <f>buff!AI521</f>
        <v>DEF:67|TUF:5</v>
      </c>
      <c r="J519">
        <f>buff!AJ521</f>
        <v>0</v>
      </c>
      <c r="K519">
        <f>buff!AK521</f>
        <v>0</v>
      </c>
      <c r="L519">
        <f>buff!AL521</f>
        <v>0</v>
      </c>
      <c r="M519">
        <f>buff!AM521</f>
        <v>0</v>
      </c>
      <c r="N519">
        <f>buff!AN521</f>
        <v>0</v>
      </c>
      <c r="O519">
        <f>buff!AO521</f>
        <v>0</v>
      </c>
      <c r="P519">
        <f>buff!AP521</f>
        <v>0</v>
      </c>
      <c r="Q519">
        <f>buff!AQ521</f>
        <v>0</v>
      </c>
      <c r="R519">
        <f>buff!AR521</f>
        <v>999</v>
      </c>
      <c r="S519">
        <f>buff!AS521</f>
        <v>0</v>
      </c>
      <c r="T519">
        <f>buff!AT521</f>
        <v>0</v>
      </c>
      <c r="U519" t="str">
        <f>buff!AZ521</f>
        <v/>
      </c>
    </row>
    <row r="520" spans="1:21" x14ac:dyDescent="0.15">
      <c r="A520">
        <f>buff!Q522</f>
        <v>20383</v>
      </c>
      <c r="B520" t="str">
        <f>buff!R522</f>
        <v>被动守护lv3</v>
      </c>
      <c r="C520" t="str">
        <f>buff!S522</f>
        <v>被动守护lv3</v>
      </c>
      <c r="D520">
        <f>VLOOKUP(buff!T522,对应表!V:W,2,FALSE)</f>
        <v>1</v>
      </c>
      <c r="E520">
        <f>buff!U522</f>
        <v>0</v>
      </c>
      <c r="F520">
        <f>buff!V522</f>
        <v>0</v>
      </c>
      <c r="G520">
        <f>buff!W522</f>
        <v>0</v>
      </c>
      <c r="H520">
        <f>buff!X522</f>
        <v>0</v>
      </c>
      <c r="I520" t="str">
        <f>buff!AI522</f>
        <v>DEF:85|TUF:6</v>
      </c>
      <c r="J520">
        <f>buff!AJ522</f>
        <v>0</v>
      </c>
      <c r="K520">
        <f>buff!AK522</f>
        <v>0</v>
      </c>
      <c r="L520">
        <f>buff!AL522</f>
        <v>0</v>
      </c>
      <c r="M520">
        <f>buff!AM522</f>
        <v>0</v>
      </c>
      <c r="N520">
        <f>buff!AN522</f>
        <v>0</v>
      </c>
      <c r="O520">
        <f>buff!AO522</f>
        <v>0</v>
      </c>
      <c r="P520">
        <f>buff!AP522</f>
        <v>0</v>
      </c>
      <c r="Q520">
        <f>buff!AQ522</f>
        <v>0</v>
      </c>
      <c r="R520">
        <f>buff!AR522</f>
        <v>999</v>
      </c>
      <c r="S520">
        <f>buff!AS522</f>
        <v>0</v>
      </c>
      <c r="T520">
        <f>buff!AT522</f>
        <v>0</v>
      </c>
      <c r="U520" t="str">
        <f>buff!AZ522</f>
        <v/>
      </c>
    </row>
    <row r="521" spans="1:21" x14ac:dyDescent="0.15">
      <c r="A521">
        <f>buff!Q523</f>
        <v>20384</v>
      </c>
      <c r="B521" t="str">
        <f>buff!R523</f>
        <v>被动守护lv4</v>
      </c>
      <c r="C521" t="str">
        <f>buff!S523</f>
        <v>被动守护lv4</v>
      </c>
      <c r="D521">
        <f>VLOOKUP(buff!T523,对应表!V:W,2,FALSE)</f>
        <v>1</v>
      </c>
      <c r="E521">
        <f>buff!U523</f>
        <v>0</v>
      </c>
      <c r="F521">
        <f>buff!V523</f>
        <v>0</v>
      </c>
      <c r="G521">
        <f>buff!W523</f>
        <v>0</v>
      </c>
      <c r="H521">
        <f>buff!X523</f>
        <v>0</v>
      </c>
      <c r="I521" t="str">
        <f>buff!AI523</f>
        <v>DEF:101|TUF:6</v>
      </c>
      <c r="J521">
        <f>buff!AJ523</f>
        <v>0</v>
      </c>
      <c r="K521">
        <f>buff!AK523</f>
        <v>0</v>
      </c>
      <c r="L521">
        <f>buff!AL523</f>
        <v>0</v>
      </c>
      <c r="M521">
        <f>buff!AM523</f>
        <v>0</v>
      </c>
      <c r="N521">
        <f>buff!AN523</f>
        <v>0</v>
      </c>
      <c r="O521">
        <f>buff!AO523</f>
        <v>0</v>
      </c>
      <c r="P521">
        <f>buff!AP523</f>
        <v>0</v>
      </c>
      <c r="Q521">
        <f>buff!AQ523</f>
        <v>0</v>
      </c>
      <c r="R521">
        <f>buff!AR523</f>
        <v>999</v>
      </c>
      <c r="S521">
        <f>buff!AS523</f>
        <v>0</v>
      </c>
      <c r="T521">
        <f>buff!AT523</f>
        <v>0</v>
      </c>
      <c r="U521" t="str">
        <f>buff!AZ523</f>
        <v/>
      </c>
    </row>
    <row r="522" spans="1:21" x14ac:dyDescent="0.15">
      <c r="A522">
        <f>buff!Q524</f>
        <v>20385</v>
      </c>
      <c r="B522" t="str">
        <f>buff!R524</f>
        <v>被动守护lv5</v>
      </c>
      <c r="C522" t="str">
        <f>buff!S524</f>
        <v>被动守护lv5</v>
      </c>
      <c r="D522">
        <f>VLOOKUP(buff!T524,对应表!V:W,2,FALSE)</f>
        <v>1</v>
      </c>
      <c r="E522">
        <f>buff!U524</f>
        <v>0</v>
      </c>
      <c r="F522">
        <f>buff!V524</f>
        <v>0</v>
      </c>
      <c r="G522">
        <f>buff!W524</f>
        <v>0</v>
      </c>
      <c r="H522">
        <f>buff!X524</f>
        <v>0</v>
      </c>
      <c r="I522" t="str">
        <f>buff!AI524</f>
        <v>DEF:118|TUF:7</v>
      </c>
      <c r="J522">
        <f>buff!AJ524</f>
        <v>0</v>
      </c>
      <c r="K522">
        <f>buff!AK524</f>
        <v>0</v>
      </c>
      <c r="L522">
        <f>buff!AL524</f>
        <v>0</v>
      </c>
      <c r="M522">
        <f>buff!AM524</f>
        <v>0</v>
      </c>
      <c r="N522">
        <f>buff!AN524</f>
        <v>0</v>
      </c>
      <c r="O522">
        <f>buff!AO524</f>
        <v>0</v>
      </c>
      <c r="P522">
        <f>buff!AP524</f>
        <v>0</v>
      </c>
      <c r="Q522">
        <f>buff!AQ524</f>
        <v>0</v>
      </c>
      <c r="R522">
        <f>buff!AR524</f>
        <v>999</v>
      </c>
      <c r="S522">
        <f>buff!AS524</f>
        <v>0</v>
      </c>
      <c r="T522">
        <f>buff!AT524</f>
        <v>0</v>
      </c>
      <c r="U522" t="str">
        <f>buff!AZ524</f>
        <v/>
      </c>
    </row>
    <row r="523" spans="1:21" x14ac:dyDescent="0.15">
      <c r="A523">
        <f>buff!Q525</f>
        <v>20386</v>
      </c>
      <c r="B523" t="str">
        <f>buff!R525</f>
        <v>被动守护lv6</v>
      </c>
      <c r="C523" t="str">
        <f>buff!S525</f>
        <v>被动守护lv6</v>
      </c>
      <c r="D523">
        <f>VLOOKUP(buff!T525,对应表!V:W,2,FALSE)</f>
        <v>1</v>
      </c>
      <c r="E523">
        <f>buff!U525</f>
        <v>0</v>
      </c>
      <c r="F523">
        <f>buff!V525</f>
        <v>0</v>
      </c>
      <c r="G523">
        <f>buff!W525</f>
        <v>0</v>
      </c>
      <c r="H523">
        <f>buff!X525</f>
        <v>0</v>
      </c>
      <c r="I523" t="str">
        <f>buff!AI525</f>
        <v>DEF:139|TUF:7</v>
      </c>
      <c r="J523">
        <f>buff!AJ525</f>
        <v>0</v>
      </c>
      <c r="K523">
        <f>buff!AK525</f>
        <v>0</v>
      </c>
      <c r="L523">
        <f>buff!AL525</f>
        <v>0</v>
      </c>
      <c r="M523">
        <f>buff!AM525</f>
        <v>0</v>
      </c>
      <c r="N523">
        <f>buff!AN525</f>
        <v>0</v>
      </c>
      <c r="O523">
        <f>buff!AO525</f>
        <v>0</v>
      </c>
      <c r="P523">
        <f>buff!AP525</f>
        <v>0</v>
      </c>
      <c r="Q523">
        <f>buff!AQ525</f>
        <v>0</v>
      </c>
      <c r="R523">
        <f>buff!AR525</f>
        <v>999</v>
      </c>
      <c r="S523">
        <f>buff!AS525</f>
        <v>0</v>
      </c>
      <c r="T523">
        <f>buff!AT525</f>
        <v>0</v>
      </c>
      <c r="U523" t="str">
        <f>buff!AZ525</f>
        <v/>
      </c>
    </row>
    <row r="524" spans="1:21" x14ac:dyDescent="0.15">
      <c r="A524">
        <f>buff!Q526</f>
        <v>20387</v>
      </c>
      <c r="B524" t="str">
        <f>buff!R526</f>
        <v>被动守护lv7</v>
      </c>
      <c r="C524" t="str">
        <f>buff!S526</f>
        <v>被动守护lv7</v>
      </c>
      <c r="D524">
        <f>VLOOKUP(buff!T526,对应表!V:W,2,FALSE)</f>
        <v>1</v>
      </c>
      <c r="E524">
        <f>buff!U526</f>
        <v>0</v>
      </c>
      <c r="F524">
        <f>buff!V526</f>
        <v>0</v>
      </c>
      <c r="G524">
        <f>buff!W526</f>
        <v>0</v>
      </c>
      <c r="H524">
        <f>buff!X526</f>
        <v>0</v>
      </c>
      <c r="I524" t="str">
        <f>buff!AI526</f>
        <v>DEF:171|TUF:8</v>
      </c>
      <c r="J524">
        <f>buff!AJ526</f>
        <v>0</v>
      </c>
      <c r="K524">
        <f>buff!AK526</f>
        <v>0</v>
      </c>
      <c r="L524">
        <f>buff!AL526</f>
        <v>0</v>
      </c>
      <c r="M524">
        <f>buff!AM526</f>
        <v>0</v>
      </c>
      <c r="N524">
        <f>buff!AN526</f>
        <v>0</v>
      </c>
      <c r="O524">
        <f>buff!AO526</f>
        <v>0</v>
      </c>
      <c r="P524">
        <f>buff!AP526</f>
        <v>0</v>
      </c>
      <c r="Q524">
        <f>buff!AQ526</f>
        <v>0</v>
      </c>
      <c r="R524">
        <f>buff!AR526</f>
        <v>999</v>
      </c>
      <c r="S524">
        <f>buff!AS526</f>
        <v>0</v>
      </c>
      <c r="T524">
        <f>buff!AT526</f>
        <v>0</v>
      </c>
      <c r="U524" t="str">
        <f>buff!AZ526</f>
        <v/>
      </c>
    </row>
    <row r="525" spans="1:21" x14ac:dyDescent="0.15">
      <c r="A525">
        <f>buff!Q527</f>
        <v>20388</v>
      </c>
      <c r="B525" t="str">
        <f>buff!R527</f>
        <v>被动守护lv8</v>
      </c>
      <c r="C525" t="str">
        <f>buff!S527</f>
        <v>被动守护lv8</v>
      </c>
      <c r="D525">
        <f>VLOOKUP(buff!T527,对应表!V:W,2,FALSE)</f>
        <v>1</v>
      </c>
      <c r="E525">
        <f>buff!U527</f>
        <v>0</v>
      </c>
      <c r="F525">
        <f>buff!V527</f>
        <v>0</v>
      </c>
      <c r="G525">
        <f>buff!W527</f>
        <v>0</v>
      </c>
      <c r="H525">
        <f>buff!X527</f>
        <v>0</v>
      </c>
      <c r="I525" t="str">
        <f>buff!AI527</f>
        <v>DEF:211|TUF:8</v>
      </c>
      <c r="J525">
        <f>buff!AJ527</f>
        <v>0</v>
      </c>
      <c r="K525">
        <f>buff!AK527</f>
        <v>0</v>
      </c>
      <c r="L525">
        <f>buff!AL527</f>
        <v>0</v>
      </c>
      <c r="M525">
        <f>buff!AM527</f>
        <v>0</v>
      </c>
      <c r="N525">
        <f>buff!AN527</f>
        <v>0</v>
      </c>
      <c r="O525">
        <f>buff!AO527</f>
        <v>0</v>
      </c>
      <c r="P525">
        <f>buff!AP527</f>
        <v>0</v>
      </c>
      <c r="Q525">
        <f>buff!AQ527</f>
        <v>0</v>
      </c>
      <c r="R525">
        <f>buff!AR527</f>
        <v>999</v>
      </c>
      <c r="S525">
        <f>buff!AS527</f>
        <v>0</v>
      </c>
      <c r="T525">
        <f>buff!AT527</f>
        <v>0</v>
      </c>
      <c r="U525" t="str">
        <f>buff!AZ527</f>
        <v/>
      </c>
    </row>
    <row r="526" spans="1:21" x14ac:dyDescent="0.15">
      <c r="A526">
        <f>buff!Q528</f>
        <v>20389</v>
      </c>
      <c r="B526" t="str">
        <f>buff!R528</f>
        <v>被动守护lv9</v>
      </c>
      <c r="C526" t="str">
        <f>buff!S528</f>
        <v>被动守护lv9</v>
      </c>
      <c r="D526">
        <f>VLOOKUP(buff!T528,对应表!V:W,2,FALSE)</f>
        <v>1</v>
      </c>
      <c r="E526">
        <f>buff!U528</f>
        <v>0</v>
      </c>
      <c r="F526">
        <f>buff!V528</f>
        <v>0</v>
      </c>
      <c r="G526">
        <f>buff!W528</f>
        <v>0</v>
      </c>
      <c r="H526">
        <f>buff!X528</f>
        <v>0</v>
      </c>
      <c r="I526" t="str">
        <f>buff!AI528</f>
        <v>DEF:260|TUF:9</v>
      </c>
      <c r="J526">
        <f>buff!AJ528</f>
        <v>0</v>
      </c>
      <c r="K526">
        <f>buff!AK528</f>
        <v>0</v>
      </c>
      <c r="L526">
        <f>buff!AL528</f>
        <v>0</v>
      </c>
      <c r="M526">
        <f>buff!AM528</f>
        <v>0</v>
      </c>
      <c r="N526">
        <f>buff!AN528</f>
        <v>0</v>
      </c>
      <c r="O526">
        <f>buff!AO528</f>
        <v>0</v>
      </c>
      <c r="P526">
        <f>buff!AP528</f>
        <v>0</v>
      </c>
      <c r="Q526">
        <f>buff!AQ528</f>
        <v>0</v>
      </c>
      <c r="R526">
        <f>buff!AR528</f>
        <v>999</v>
      </c>
      <c r="S526">
        <f>buff!AS528</f>
        <v>0</v>
      </c>
      <c r="T526">
        <f>buff!AT528</f>
        <v>0</v>
      </c>
      <c r="U526" t="str">
        <f>buff!AZ528</f>
        <v/>
      </c>
    </row>
    <row r="527" spans="1:21" x14ac:dyDescent="0.15">
      <c r="A527">
        <f>buff!Q529</f>
        <v>20390</v>
      </c>
      <c r="B527" t="str">
        <f>buff!R529</f>
        <v>被动守护lv10</v>
      </c>
      <c r="C527" t="str">
        <f>buff!S529</f>
        <v>被动守护lv10</v>
      </c>
      <c r="D527">
        <f>VLOOKUP(buff!T529,对应表!V:W,2,FALSE)</f>
        <v>1</v>
      </c>
      <c r="E527">
        <f>buff!U529</f>
        <v>0</v>
      </c>
      <c r="F527">
        <f>buff!V529</f>
        <v>0</v>
      </c>
      <c r="G527">
        <f>buff!W529</f>
        <v>0</v>
      </c>
      <c r="H527">
        <f>buff!X529</f>
        <v>0</v>
      </c>
      <c r="I527" t="str">
        <f>buff!AI529</f>
        <v>DEF:320|TUF:9</v>
      </c>
      <c r="J527">
        <f>buff!AJ529</f>
        <v>0</v>
      </c>
      <c r="K527">
        <f>buff!AK529</f>
        <v>0</v>
      </c>
      <c r="L527">
        <f>buff!AL529</f>
        <v>0</v>
      </c>
      <c r="M527">
        <f>buff!AM529</f>
        <v>0</v>
      </c>
      <c r="N527">
        <f>buff!AN529</f>
        <v>0</v>
      </c>
      <c r="O527">
        <f>buff!AO529</f>
        <v>0</v>
      </c>
      <c r="P527">
        <f>buff!AP529</f>
        <v>0</v>
      </c>
      <c r="Q527">
        <f>buff!AQ529</f>
        <v>0</v>
      </c>
      <c r="R527">
        <f>buff!AR529</f>
        <v>999</v>
      </c>
      <c r="S527">
        <f>buff!AS529</f>
        <v>0</v>
      </c>
      <c r="T527">
        <f>buff!AT529</f>
        <v>0</v>
      </c>
      <c r="U527" t="str">
        <f>buff!AZ529</f>
        <v/>
      </c>
    </row>
    <row r="528" spans="1:21" x14ac:dyDescent="0.15">
      <c r="A528">
        <f>buff!Q530</f>
        <v>20391</v>
      </c>
      <c r="B528" t="str">
        <f>buff!R530</f>
        <v>被动守护lv11</v>
      </c>
      <c r="C528" t="str">
        <f>buff!S530</f>
        <v>被动守护lv11</v>
      </c>
      <c r="D528">
        <f>VLOOKUP(buff!T530,对应表!V:W,2,FALSE)</f>
        <v>1</v>
      </c>
      <c r="E528">
        <f>buff!U530</f>
        <v>0</v>
      </c>
      <c r="F528">
        <f>buff!V530</f>
        <v>0</v>
      </c>
      <c r="G528">
        <f>buff!W530</f>
        <v>0</v>
      </c>
      <c r="H528">
        <f>buff!X530</f>
        <v>0</v>
      </c>
      <c r="I528" t="str">
        <f>buff!AI530</f>
        <v>DEF:394|TUF:10</v>
      </c>
      <c r="J528">
        <f>buff!AJ530</f>
        <v>0</v>
      </c>
      <c r="K528">
        <f>buff!AK530</f>
        <v>0</v>
      </c>
      <c r="L528">
        <f>buff!AL530</f>
        <v>0</v>
      </c>
      <c r="M528">
        <f>buff!AM530</f>
        <v>0</v>
      </c>
      <c r="N528">
        <f>buff!AN530</f>
        <v>0</v>
      </c>
      <c r="O528">
        <f>buff!AO530</f>
        <v>0</v>
      </c>
      <c r="P528">
        <f>buff!AP530</f>
        <v>0</v>
      </c>
      <c r="Q528">
        <f>buff!AQ530</f>
        <v>0</v>
      </c>
      <c r="R528">
        <f>buff!AR530</f>
        <v>999</v>
      </c>
      <c r="S528">
        <f>buff!AS530</f>
        <v>0</v>
      </c>
      <c r="T528">
        <f>buff!AT530</f>
        <v>0</v>
      </c>
      <c r="U528" t="str">
        <f>buff!AZ530</f>
        <v/>
      </c>
    </row>
    <row r="529" spans="1:21" x14ac:dyDescent="0.15">
      <c r="A529">
        <f>buff!Q531</f>
        <v>20392</v>
      </c>
      <c r="B529" t="str">
        <f>buff!R531</f>
        <v>被动守护lv12</v>
      </c>
      <c r="C529" t="str">
        <f>buff!S531</f>
        <v>被动守护lv12</v>
      </c>
      <c r="D529">
        <f>VLOOKUP(buff!T531,对应表!V:W,2,FALSE)</f>
        <v>1</v>
      </c>
      <c r="E529">
        <f>buff!U531</f>
        <v>0</v>
      </c>
      <c r="F529">
        <f>buff!V531</f>
        <v>0</v>
      </c>
      <c r="G529">
        <f>buff!W531</f>
        <v>0</v>
      </c>
      <c r="H529">
        <f>buff!X531</f>
        <v>0</v>
      </c>
      <c r="I529" t="str">
        <f>buff!AI531</f>
        <v>DEF:485|TUF:10</v>
      </c>
      <c r="J529">
        <f>buff!AJ531</f>
        <v>0</v>
      </c>
      <c r="K529">
        <f>buff!AK531</f>
        <v>0</v>
      </c>
      <c r="L529">
        <f>buff!AL531</f>
        <v>0</v>
      </c>
      <c r="M529">
        <f>buff!AM531</f>
        <v>0</v>
      </c>
      <c r="N529">
        <f>buff!AN531</f>
        <v>0</v>
      </c>
      <c r="O529">
        <f>buff!AO531</f>
        <v>0</v>
      </c>
      <c r="P529">
        <f>buff!AP531</f>
        <v>0</v>
      </c>
      <c r="Q529">
        <f>buff!AQ531</f>
        <v>0</v>
      </c>
      <c r="R529">
        <f>buff!AR531</f>
        <v>999</v>
      </c>
      <c r="S529">
        <f>buff!AS531</f>
        <v>0</v>
      </c>
      <c r="T529">
        <f>buff!AT531</f>
        <v>0</v>
      </c>
      <c r="U529" t="str">
        <f>buff!AZ531</f>
        <v/>
      </c>
    </row>
    <row r="530" spans="1:21" x14ac:dyDescent="0.15">
      <c r="A530">
        <f>buff!Q532</f>
        <v>20393</v>
      </c>
      <c r="B530" t="str">
        <f>buff!R532</f>
        <v>被动守护lv13</v>
      </c>
      <c r="C530" t="str">
        <f>buff!S532</f>
        <v>被动守护lv13</v>
      </c>
      <c r="D530">
        <f>VLOOKUP(buff!T532,对应表!V:W,2,FALSE)</f>
        <v>1</v>
      </c>
      <c r="E530">
        <f>buff!U532</f>
        <v>0</v>
      </c>
      <c r="F530">
        <f>buff!V532</f>
        <v>0</v>
      </c>
      <c r="G530">
        <f>buff!W532</f>
        <v>0</v>
      </c>
      <c r="H530">
        <f>buff!X532</f>
        <v>0</v>
      </c>
      <c r="I530" t="str">
        <f>buff!AI532</f>
        <v>DEF:597|TUF:11</v>
      </c>
      <c r="J530">
        <f>buff!AJ532</f>
        <v>0</v>
      </c>
      <c r="K530">
        <f>buff!AK532</f>
        <v>0</v>
      </c>
      <c r="L530">
        <f>buff!AL532</f>
        <v>0</v>
      </c>
      <c r="M530">
        <f>buff!AM532</f>
        <v>0</v>
      </c>
      <c r="N530">
        <f>buff!AN532</f>
        <v>0</v>
      </c>
      <c r="O530">
        <f>buff!AO532</f>
        <v>0</v>
      </c>
      <c r="P530">
        <f>buff!AP532</f>
        <v>0</v>
      </c>
      <c r="Q530">
        <f>buff!AQ532</f>
        <v>0</v>
      </c>
      <c r="R530">
        <f>buff!AR532</f>
        <v>999</v>
      </c>
      <c r="S530">
        <f>buff!AS532</f>
        <v>0</v>
      </c>
      <c r="T530">
        <f>buff!AT532</f>
        <v>0</v>
      </c>
      <c r="U530" t="str">
        <f>buff!AZ532</f>
        <v/>
      </c>
    </row>
    <row r="531" spans="1:21" x14ac:dyDescent="0.15">
      <c r="A531">
        <f>buff!Q533</f>
        <v>20394</v>
      </c>
      <c r="B531" t="str">
        <f>buff!R533</f>
        <v>被动守护lv14</v>
      </c>
      <c r="C531" t="str">
        <f>buff!S533</f>
        <v>被动守护lv14</v>
      </c>
      <c r="D531">
        <f>VLOOKUP(buff!T533,对应表!V:W,2,FALSE)</f>
        <v>1</v>
      </c>
      <c r="E531">
        <f>buff!U533</f>
        <v>0</v>
      </c>
      <c r="F531">
        <f>buff!V533</f>
        <v>0</v>
      </c>
      <c r="G531">
        <f>buff!W533</f>
        <v>0</v>
      </c>
      <c r="H531">
        <f>buff!X533</f>
        <v>0</v>
      </c>
      <c r="I531" t="str">
        <f>buff!AI533</f>
        <v>DEF:735|TUF:11</v>
      </c>
      <c r="J531">
        <f>buff!AJ533</f>
        <v>0</v>
      </c>
      <c r="K531">
        <f>buff!AK533</f>
        <v>0</v>
      </c>
      <c r="L531">
        <f>buff!AL533</f>
        <v>0</v>
      </c>
      <c r="M531">
        <f>buff!AM533</f>
        <v>0</v>
      </c>
      <c r="N531">
        <f>buff!AN533</f>
        <v>0</v>
      </c>
      <c r="O531">
        <f>buff!AO533</f>
        <v>0</v>
      </c>
      <c r="P531">
        <f>buff!AP533</f>
        <v>0</v>
      </c>
      <c r="Q531">
        <f>buff!AQ533</f>
        <v>0</v>
      </c>
      <c r="R531">
        <f>buff!AR533</f>
        <v>999</v>
      </c>
      <c r="S531">
        <f>buff!AS533</f>
        <v>0</v>
      </c>
      <c r="T531">
        <f>buff!AT533</f>
        <v>0</v>
      </c>
      <c r="U531" t="str">
        <f>buff!AZ533</f>
        <v/>
      </c>
    </row>
    <row r="532" spans="1:21" x14ac:dyDescent="0.15">
      <c r="A532">
        <f>buff!Q534</f>
        <v>20395</v>
      </c>
      <c r="B532" t="str">
        <f>buff!R534</f>
        <v>被动守护lv15</v>
      </c>
      <c r="C532" t="str">
        <f>buff!S534</f>
        <v>被动守护lv15</v>
      </c>
      <c r="D532">
        <f>VLOOKUP(buff!T534,对应表!V:W,2,FALSE)</f>
        <v>1</v>
      </c>
      <c r="E532">
        <f>buff!U534</f>
        <v>0</v>
      </c>
      <c r="F532">
        <f>buff!V534</f>
        <v>0</v>
      </c>
      <c r="G532">
        <f>buff!W534</f>
        <v>0</v>
      </c>
      <c r="H532">
        <f>buff!X534</f>
        <v>0</v>
      </c>
      <c r="I532" t="str">
        <f>buff!AI534</f>
        <v>DEF:906|TUF:12</v>
      </c>
      <c r="J532">
        <f>buff!AJ534</f>
        <v>0</v>
      </c>
      <c r="K532">
        <f>buff!AK534</f>
        <v>0</v>
      </c>
      <c r="L532">
        <f>buff!AL534</f>
        <v>0</v>
      </c>
      <c r="M532">
        <f>buff!AM534</f>
        <v>0</v>
      </c>
      <c r="N532">
        <f>buff!AN534</f>
        <v>0</v>
      </c>
      <c r="O532">
        <f>buff!AO534</f>
        <v>0</v>
      </c>
      <c r="P532">
        <f>buff!AP534</f>
        <v>0</v>
      </c>
      <c r="Q532">
        <f>buff!AQ534</f>
        <v>0</v>
      </c>
      <c r="R532">
        <f>buff!AR534</f>
        <v>999</v>
      </c>
      <c r="S532">
        <f>buff!AS534</f>
        <v>0</v>
      </c>
      <c r="T532">
        <f>buff!AT534</f>
        <v>0</v>
      </c>
      <c r="U532" t="str">
        <f>buff!AZ534</f>
        <v/>
      </c>
    </row>
    <row r="533" spans="1:21" x14ac:dyDescent="0.15">
      <c r="A533">
        <f>buff!Q535</f>
        <v>20396</v>
      </c>
      <c r="B533" t="str">
        <f>buff!R535</f>
        <v>被动守护lv16</v>
      </c>
      <c r="C533" t="str">
        <f>buff!S535</f>
        <v>被动守护lv16</v>
      </c>
      <c r="D533">
        <f>VLOOKUP(buff!T535,对应表!V:W,2,FALSE)</f>
        <v>1</v>
      </c>
      <c r="E533">
        <f>buff!U535</f>
        <v>0</v>
      </c>
      <c r="F533">
        <f>buff!V535</f>
        <v>0</v>
      </c>
      <c r="G533">
        <f>buff!W535</f>
        <v>0</v>
      </c>
      <c r="H533">
        <f>buff!X535</f>
        <v>0</v>
      </c>
      <c r="I533" t="str">
        <f>buff!AI535</f>
        <v>DEF:1115|TUF:12</v>
      </c>
      <c r="J533">
        <f>buff!AJ535</f>
        <v>0</v>
      </c>
      <c r="K533">
        <f>buff!AK535</f>
        <v>0</v>
      </c>
      <c r="L533">
        <f>buff!AL535</f>
        <v>0</v>
      </c>
      <c r="M533">
        <f>buff!AM535</f>
        <v>0</v>
      </c>
      <c r="N533">
        <f>buff!AN535</f>
        <v>0</v>
      </c>
      <c r="O533">
        <f>buff!AO535</f>
        <v>0</v>
      </c>
      <c r="P533">
        <f>buff!AP535</f>
        <v>0</v>
      </c>
      <c r="Q533">
        <f>buff!AQ535</f>
        <v>0</v>
      </c>
      <c r="R533">
        <f>buff!AR535</f>
        <v>999</v>
      </c>
      <c r="S533">
        <f>buff!AS535</f>
        <v>0</v>
      </c>
      <c r="T533">
        <f>buff!AT535</f>
        <v>0</v>
      </c>
      <c r="U533" t="str">
        <f>buff!AZ535</f>
        <v/>
      </c>
    </row>
    <row r="534" spans="1:21" x14ac:dyDescent="0.15">
      <c r="A534">
        <f>buff!Q536</f>
        <v>20397</v>
      </c>
      <c r="B534" t="str">
        <f>buff!R536</f>
        <v>被动守护lv17</v>
      </c>
      <c r="C534" t="str">
        <f>buff!S536</f>
        <v>被动守护lv17</v>
      </c>
      <c r="D534">
        <f>VLOOKUP(buff!T536,对应表!V:W,2,FALSE)</f>
        <v>1</v>
      </c>
      <c r="E534">
        <f>buff!U536</f>
        <v>0</v>
      </c>
      <c r="F534">
        <f>buff!V536</f>
        <v>0</v>
      </c>
      <c r="G534">
        <f>buff!W536</f>
        <v>0</v>
      </c>
      <c r="H534">
        <f>buff!X536</f>
        <v>0</v>
      </c>
      <c r="I534" t="str">
        <f>buff!AI536</f>
        <v>DEF:1373|TUF:13</v>
      </c>
      <c r="J534">
        <f>buff!AJ536</f>
        <v>0</v>
      </c>
      <c r="K534">
        <f>buff!AK536</f>
        <v>0</v>
      </c>
      <c r="L534">
        <f>buff!AL536</f>
        <v>0</v>
      </c>
      <c r="M534">
        <f>buff!AM536</f>
        <v>0</v>
      </c>
      <c r="N534">
        <f>buff!AN536</f>
        <v>0</v>
      </c>
      <c r="O534">
        <f>buff!AO536</f>
        <v>0</v>
      </c>
      <c r="P534">
        <f>buff!AP536</f>
        <v>0</v>
      </c>
      <c r="Q534">
        <f>buff!AQ536</f>
        <v>0</v>
      </c>
      <c r="R534">
        <f>buff!AR536</f>
        <v>999</v>
      </c>
      <c r="S534">
        <f>buff!AS536</f>
        <v>0</v>
      </c>
      <c r="T534">
        <f>buff!AT536</f>
        <v>0</v>
      </c>
      <c r="U534" t="str">
        <f>buff!AZ536</f>
        <v/>
      </c>
    </row>
    <row r="535" spans="1:21" x14ac:dyDescent="0.15">
      <c r="A535">
        <f>buff!Q537</f>
        <v>20398</v>
      </c>
      <c r="B535" t="str">
        <f>buff!R537</f>
        <v>被动守护lv18</v>
      </c>
      <c r="C535" t="str">
        <f>buff!S537</f>
        <v>被动守护lv18</v>
      </c>
      <c r="D535">
        <f>VLOOKUP(buff!T537,对应表!V:W,2,FALSE)</f>
        <v>1</v>
      </c>
      <c r="E535">
        <f>buff!U537</f>
        <v>0</v>
      </c>
      <c r="F535">
        <f>buff!V537</f>
        <v>0</v>
      </c>
      <c r="G535">
        <f>buff!W537</f>
        <v>0</v>
      </c>
      <c r="H535">
        <f>buff!X537</f>
        <v>0</v>
      </c>
      <c r="I535" t="str">
        <f>buff!AI537</f>
        <v>DEF:1691|TUF:13</v>
      </c>
      <c r="J535">
        <f>buff!AJ537</f>
        <v>0</v>
      </c>
      <c r="K535">
        <f>buff!AK537</f>
        <v>0</v>
      </c>
      <c r="L535">
        <f>buff!AL537</f>
        <v>0</v>
      </c>
      <c r="M535">
        <f>buff!AM537</f>
        <v>0</v>
      </c>
      <c r="N535">
        <f>buff!AN537</f>
        <v>0</v>
      </c>
      <c r="O535">
        <f>buff!AO537</f>
        <v>0</v>
      </c>
      <c r="P535">
        <f>buff!AP537</f>
        <v>0</v>
      </c>
      <c r="Q535">
        <f>buff!AQ537</f>
        <v>0</v>
      </c>
      <c r="R535">
        <f>buff!AR537</f>
        <v>999</v>
      </c>
      <c r="S535">
        <f>buff!AS537</f>
        <v>0</v>
      </c>
      <c r="T535">
        <f>buff!AT537</f>
        <v>0</v>
      </c>
      <c r="U535" t="str">
        <f>buff!AZ537</f>
        <v/>
      </c>
    </row>
    <row r="536" spans="1:21" x14ac:dyDescent="0.15">
      <c r="A536">
        <f>buff!Q538</f>
        <v>20399</v>
      </c>
      <c r="B536" t="str">
        <f>buff!R538</f>
        <v>被动守护lv19</v>
      </c>
      <c r="C536" t="str">
        <f>buff!S538</f>
        <v>被动守护lv19</v>
      </c>
      <c r="D536">
        <f>VLOOKUP(buff!T538,对应表!V:W,2,FALSE)</f>
        <v>1</v>
      </c>
      <c r="E536">
        <f>buff!U538</f>
        <v>0</v>
      </c>
      <c r="F536">
        <f>buff!V538</f>
        <v>0</v>
      </c>
      <c r="G536">
        <f>buff!W538</f>
        <v>0</v>
      </c>
      <c r="H536">
        <f>buff!X538</f>
        <v>0</v>
      </c>
      <c r="I536" t="str">
        <f>buff!AI538</f>
        <v>DEF:2082|TUF:14</v>
      </c>
      <c r="J536">
        <f>buff!AJ538</f>
        <v>0</v>
      </c>
      <c r="K536">
        <f>buff!AK538</f>
        <v>0</v>
      </c>
      <c r="L536">
        <f>buff!AL538</f>
        <v>0</v>
      </c>
      <c r="M536">
        <f>buff!AM538</f>
        <v>0</v>
      </c>
      <c r="N536">
        <f>buff!AN538</f>
        <v>0</v>
      </c>
      <c r="O536">
        <f>buff!AO538</f>
        <v>0</v>
      </c>
      <c r="P536">
        <f>buff!AP538</f>
        <v>0</v>
      </c>
      <c r="Q536">
        <f>buff!AQ538</f>
        <v>0</v>
      </c>
      <c r="R536">
        <f>buff!AR538</f>
        <v>999</v>
      </c>
      <c r="S536">
        <f>buff!AS538</f>
        <v>0</v>
      </c>
      <c r="T536">
        <f>buff!AT538</f>
        <v>0</v>
      </c>
      <c r="U536" t="str">
        <f>buff!AZ538</f>
        <v/>
      </c>
    </row>
    <row r="537" spans="1:21" x14ac:dyDescent="0.15">
      <c r="A537">
        <f>buff!Q539</f>
        <v>20400</v>
      </c>
      <c r="B537" t="str">
        <f>buff!R539</f>
        <v>被动守护lv20</v>
      </c>
      <c r="C537" t="str">
        <f>buff!S539</f>
        <v>被动守护lv20</v>
      </c>
      <c r="D537">
        <f>VLOOKUP(buff!T539,对应表!V:W,2,FALSE)</f>
        <v>1</v>
      </c>
      <c r="E537">
        <f>buff!U539</f>
        <v>0</v>
      </c>
      <c r="F537">
        <f>buff!V539</f>
        <v>0</v>
      </c>
      <c r="G537">
        <f>buff!W539</f>
        <v>0</v>
      </c>
      <c r="H537">
        <f>buff!X539</f>
        <v>0</v>
      </c>
      <c r="I537" t="str">
        <f>buff!AI539</f>
        <v>DEF:2563|TUF:14</v>
      </c>
      <c r="J537">
        <f>buff!AJ539</f>
        <v>0</v>
      </c>
      <c r="K537">
        <f>buff!AK539</f>
        <v>0</v>
      </c>
      <c r="L537">
        <f>buff!AL539</f>
        <v>0</v>
      </c>
      <c r="M537">
        <f>buff!AM539</f>
        <v>0</v>
      </c>
      <c r="N537">
        <f>buff!AN539</f>
        <v>0</v>
      </c>
      <c r="O537">
        <f>buff!AO539</f>
        <v>0</v>
      </c>
      <c r="P537">
        <f>buff!AP539</f>
        <v>0</v>
      </c>
      <c r="Q537">
        <f>buff!AQ539</f>
        <v>0</v>
      </c>
      <c r="R537">
        <f>buff!AR539</f>
        <v>999</v>
      </c>
      <c r="S537">
        <f>buff!AS539</f>
        <v>0</v>
      </c>
      <c r="T537">
        <f>buff!AT539</f>
        <v>0</v>
      </c>
      <c r="U537" t="str">
        <f>buff!AZ539</f>
        <v/>
      </c>
    </row>
    <row r="538" spans="1:21" x14ac:dyDescent="0.15">
      <c r="A538">
        <f>buff!Q540</f>
        <v>20401</v>
      </c>
      <c r="B538" t="str">
        <f>buff!R540</f>
        <v>被动冷血lv1</v>
      </c>
      <c r="C538" t="str">
        <f>buff!S540</f>
        <v>被动冷血lv1</v>
      </c>
      <c r="D538">
        <f>VLOOKUP(buff!T540,对应表!V:W,2,FALSE)</f>
        <v>1</v>
      </c>
      <c r="E538">
        <f>buff!U540</f>
        <v>0</v>
      </c>
      <c r="F538">
        <f>buff!V540</f>
        <v>0</v>
      </c>
      <c r="G538">
        <f>buff!W540</f>
        <v>0</v>
      </c>
      <c r="H538">
        <f>buff!X540</f>
        <v>0</v>
      </c>
      <c r="I538" t="str">
        <f>buff!AI540</f>
        <v>CPR:15|SPD_P:5</v>
      </c>
      <c r="J538">
        <f>buff!AJ540</f>
        <v>0</v>
      </c>
      <c r="K538">
        <f>buff!AK540</f>
        <v>0</v>
      </c>
      <c r="L538">
        <f>buff!AL540</f>
        <v>0</v>
      </c>
      <c r="M538">
        <f>buff!AM540</f>
        <v>0</v>
      </c>
      <c r="N538">
        <f>buff!AN540</f>
        <v>0</v>
      </c>
      <c r="O538">
        <f>buff!AO540</f>
        <v>0</v>
      </c>
      <c r="P538">
        <f>buff!AP540</f>
        <v>0</v>
      </c>
      <c r="Q538">
        <f>buff!AQ540</f>
        <v>0</v>
      </c>
      <c r="R538">
        <f>buff!AR540</f>
        <v>999</v>
      </c>
      <c r="S538">
        <f>buff!AS540</f>
        <v>0</v>
      </c>
      <c r="T538">
        <f>buff!AT540</f>
        <v>0</v>
      </c>
      <c r="U538" t="str">
        <f>buff!AZ540</f>
        <v/>
      </c>
    </row>
    <row r="539" spans="1:21" x14ac:dyDescent="0.15">
      <c r="A539">
        <f>buff!Q541</f>
        <v>20402</v>
      </c>
      <c r="B539" t="str">
        <f>buff!R541</f>
        <v>被动冷血lv2</v>
      </c>
      <c r="C539" t="str">
        <f>buff!S541</f>
        <v>被动冷血lv2</v>
      </c>
      <c r="D539">
        <f>VLOOKUP(buff!T541,对应表!V:W,2,FALSE)</f>
        <v>1</v>
      </c>
      <c r="E539">
        <f>buff!U541</f>
        <v>0</v>
      </c>
      <c r="F539">
        <f>buff!V541</f>
        <v>0</v>
      </c>
      <c r="G539">
        <f>buff!W541</f>
        <v>0</v>
      </c>
      <c r="H539">
        <f>buff!X541</f>
        <v>0</v>
      </c>
      <c r="I539" t="str">
        <f>buff!AI541</f>
        <v>CPR:16|SPD_P:5</v>
      </c>
      <c r="J539">
        <f>buff!AJ541</f>
        <v>0</v>
      </c>
      <c r="K539">
        <f>buff!AK541</f>
        <v>0</v>
      </c>
      <c r="L539">
        <f>buff!AL541</f>
        <v>0</v>
      </c>
      <c r="M539">
        <f>buff!AM541</f>
        <v>0</v>
      </c>
      <c r="N539">
        <f>buff!AN541</f>
        <v>0</v>
      </c>
      <c r="O539">
        <f>buff!AO541</f>
        <v>0</v>
      </c>
      <c r="P539">
        <f>buff!AP541</f>
        <v>0</v>
      </c>
      <c r="Q539">
        <f>buff!AQ541</f>
        <v>0</v>
      </c>
      <c r="R539">
        <f>buff!AR541</f>
        <v>999</v>
      </c>
      <c r="S539">
        <f>buff!AS541</f>
        <v>0</v>
      </c>
      <c r="T539">
        <f>buff!AT541</f>
        <v>0</v>
      </c>
      <c r="U539" t="str">
        <f>buff!AZ541</f>
        <v/>
      </c>
    </row>
    <row r="540" spans="1:21" x14ac:dyDescent="0.15">
      <c r="A540">
        <f>buff!Q542</f>
        <v>20403</v>
      </c>
      <c r="B540" t="str">
        <f>buff!R542</f>
        <v>被动冷血lv3</v>
      </c>
      <c r="C540" t="str">
        <f>buff!S542</f>
        <v>被动冷血lv3</v>
      </c>
      <c r="D540">
        <f>VLOOKUP(buff!T542,对应表!V:W,2,FALSE)</f>
        <v>1</v>
      </c>
      <c r="E540">
        <f>buff!U542</f>
        <v>0</v>
      </c>
      <c r="F540">
        <f>buff!V542</f>
        <v>0</v>
      </c>
      <c r="G540">
        <f>buff!W542</f>
        <v>0</v>
      </c>
      <c r="H540">
        <f>buff!X542</f>
        <v>0</v>
      </c>
      <c r="I540" t="str">
        <f>buff!AI542</f>
        <v>CPR:17|SPD_P:6</v>
      </c>
      <c r="J540">
        <f>buff!AJ542</f>
        <v>0</v>
      </c>
      <c r="K540">
        <f>buff!AK542</f>
        <v>0</v>
      </c>
      <c r="L540">
        <f>buff!AL542</f>
        <v>0</v>
      </c>
      <c r="M540">
        <f>buff!AM542</f>
        <v>0</v>
      </c>
      <c r="N540">
        <f>buff!AN542</f>
        <v>0</v>
      </c>
      <c r="O540">
        <f>buff!AO542</f>
        <v>0</v>
      </c>
      <c r="P540">
        <f>buff!AP542</f>
        <v>0</v>
      </c>
      <c r="Q540">
        <f>buff!AQ542</f>
        <v>0</v>
      </c>
      <c r="R540">
        <f>buff!AR542</f>
        <v>999</v>
      </c>
      <c r="S540">
        <f>buff!AS542</f>
        <v>0</v>
      </c>
      <c r="T540">
        <f>buff!AT542</f>
        <v>0</v>
      </c>
      <c r="U540" t="str">
        <f>buff!AZ542</f>
        <v/>
      </c>
    </row>
    <row r="541" spans="1:21" x14ac:dyDescent="0.15">
      <c r="A541">
        <f>buff!Q543</f>
        <v>20404</v>
      </c>
      <c r="B541" t="str">
        <f>buff!R543</f>
        <v>被动冷血lv4</v>
      </c>
      <c r="C541" t="str">
        <f>buff!S543</f>
        <v>被动冷血lv4</v>
      </c>
      <c r="D541">
        <f>VLOOKUP(buff!T543,对应表!V:W,2,FALSE)</f>
        <v>1</v>
      </c>
      <c r="E541">
        <f>buff!U543</f>
        <v>0</v>
      </c>
      <c r="F541">
        <f>buff!V543</f>
        <v>0</v>
      </c>
      <c r="G541">
        <f>buff!W543</f>
        <v>0</v>
      </c>
      <c r="H541">
        <f>buff!X543</f>
        <v>0</v>
      </c>
      <c r="I541" t="str">
        <f>buff!AI543</f>
        <v>CPR:18|SPD_P:6</v>
      </c>
      <c r="J541">
        <f>buff!AJ543</f>
        <v>0</v>
      </c>
      <c r="K541">
        <f>buff!AK543</f>
        <v>0</v>
      </c>
      <c r="L541">
        <f>buff!AL543</f>
        <v>0</v>
      </c>
      <c r="M541">
        <f>buff!AM543</f>
        <v>0</v>
      </c>
      <c r="N541">
        <f>buff!AN543</f>
        <v>0</v>
      </c>
      <c r="O541">
        <f>buff!AO543</f>
        <v>0</v>
      </c>
      <c r="P541">
        <f>buff!AP543</f>
        <v>0</v>
      </c>
      <c r="Q541">
        <f>buff!AQ543</f>
        <v>0</v>
      </c>
      <c r="R541">
        <f>buff!AR543</f>
        <v>999</v>
      </c>
      <c r="S541">
        <f>buff!AS543</f>
        <v>0</v>
      </c>
      <c r="T541">
        <f>buff!AT543</f>
        <v>0</v>
      </c>
      <c r="U541" t="str">
        <f>buff!AZ543</f>
        <v/>
      </c>
    </row>
    <row r="542" spans="1:21" x14ac:dyDescent="0.15">
      <c r="A542">
        <f>buff!Q544</f>
        <v>20405</v>
      </c>
      <c r="B542" t="str">
        <f>buff!R544</f>
        <v>被动冷血lv5</v>
      </c>
      <c r="C542" t="str">
        <f>buff!S544</f>
        <v>被动冷血lv5</v>
      </c>
      <c r="D542">
        <f>VLOOKUP(buff!T544,对应表!V:W,2,FALSE)</f>
        <v>1</v>
      </c>
      <c r="E542">
        <f>buff!U544</f>
        <v>0</v>
      </c>
      <c r="F542">
        <f>buff!V544</f>
        <v>0</v>
      </c>
      <c r="G542">
        <f>buff!W544</f>
        <v>0</v>
      </c>
      <c r="H542">
        <f>buff!X544</f>
        <v>0</v>
      </c>
      <c r="I542" t="str">
        <f>buff!AI544</f>
        <v>CPR:19|SPD_P:7</v>
      </c>
      <c r="J542">
        <f>buff!AJ544</f>
        <v>0</v>
      </c>
      <c r="K542">
        <f>buff!AK544</f>
        <v>0</v>
      </c>
      <c r="L542">
        <f>buff!AL544</f>
        <v>0</v>
      </c>
      <c r="M542">
        <f>buff!AM544</f>
        <v>0</v>
      </c>
      <c r="N542">
        <f>buff!AN544</f>
        <v>0</v>
      </c>
      <c r="O542">
        <f>buff!AO544</f>
        <v>0</v>
      </c>
      <c r="P542">
        <f>buff!AP544</f>
        <v>0</v>
      </c>
      <c r="Q542">
        <f>buff!AQ544</f>
        <v>0</v>
      </c>
      <c r="R542">
        <f>buff!AR544</f>
        <v>999</v>
      </c>
      <c r="S542">
        <f>buff!AS544</f>
        <v>0</v>
      </c>
      <c r="T542">
        <f>buff!AT544</f>
        <v>0</v>
      </c>
      <c r="U542" t="str">
        <f>buff!AZ544</f>
        <v/>
      </c>
    </row>
    <row r="543" spans="1:21" x14ac:dyDescent="0.15">
      <c r="A543">
        <f>buff!Q545</f>
        <v>20406</v>
      </c>
      <c r="B543" t="str">
        <f>buff!R545</f>
        <v>被动冷血lv6</v>
      </c>
      <c r="C543" t="str">
        <f>buff!S545</f>
        <v>被动冷血lv6</v>
      </c>
      <c r="D543">
        <f>VLOOKUP(buff!T545,对应表!V:W,2,FALSE)</f>
        <v>1</v>
      </c>
      <c r="E543">
        <f>buff!U545</f>
        <v>0</v>
      </c>
      <c r="F543">
        <f>buff!V545</f>
        <v>0</v>
      </c>
      <c r="G543">
        <f>buff!W545</f>
        <v>0</v>
      </c>
      <c r="H543">
        <f>buff!X545</f>
        <v>0</v>
      </c>
      <c r="I543" t="str">
        <f>buff!AI545</f>
        <v>CPR:20|SPD_P:7</v>
      </c>
      <c r="J543">
        <f>buff!AJ545</f>
        <v>0</v>
      </c>
      <c r="K543">
        <f>buff!AK545</f>
        <v>0</v>
      </c>
      <c r="L543">
        <f>buff!AL545</f>
        <v>0</v>
      </c>
      <c r="M543">
        <f>buff!AM545</f>
        <v>0</v>
      </c>
      <c r="N543">
        <f>buff!AN545</f>
        <v>0</v>
      </c>
      <c r="O543">
        <f>buff!AO545</f>
        <v>0</v>
      </c>
      <c r="P543">
        <f>buff!AP545</f>
        <v>0</v>
      </c>
      <c r="Q543">
        <f>buff!AQ545</f>
        <v>0</v>
      </c>
      <c r="R543">
        <f>buff!AR545</f>
        <v>999</v>
      </c>
      <c r="S543">
        <f>buff!AS545</f>
        <v>0</v>
      </c>
      <c r="T543">
        <f>buff!AT545</f>
        <v>0</v>
      </c>
      <c r="U543" t="str">
        <f>buff!AZ545</f>
        <v/>
      </c>
    </row>
    <row r="544" spans="1:21" x14ac:dyDescent="0.15">
      <c r="A544">
        <f>buff!Q546</f>
        <v>20407</v>
      </c>
      <c r="B544" t="str">
        <f>buff!R546</f>
        <v>被动冷血lv7</v>
      </c>
      <c r="C544" t="str">
        <f>buff!S546</f>
        <v>被动冷血lv7</v>
      </c>
      <c r="D544">
        <f>VLOOKUP(buff!T546,对应表!V:W,2,FALSE)</f>
        <v>1</v>
      </c>
      <c r="E544">
        <f>buff!U546</f>
        <v>0</v>
      </c>
      <c r="F544">
        <f>buff!V546</f>
        <v>0</v>
      </c>
      <c r="G544">
        <f>buff!W546</f>
        <v>0</v>
      </c>
      <c r="H544">
        <f>buff!X546</f>
        <v>0</v>
      </c>
      <c r="I544" t="str">
        <f>buff!AI546</f>
        <v>CPR:21|SPD_P:8</v>
      </c>
      <c r="J544">
        <f>buff!AJ546</f>
        <v>0</v>
      </c>
      <c r="K544">
        <f>buff!AK546</f>
        <v>0</v>
      </c>
      <c r="L544">
        <f>buff!AL546</f>
        <v>0</v>
      </c>
      <c r="M544">
        <f>buff!AM546</f>
        <v>0</v>
      </c>
      <c r="N544">
        <f>buff!AN546</f>
        <v>0</v>
      </c>
      <c r="O544">
        <f>buff!AO546</f>
        <v>0</v>
      </c>
      <c r="P544">
        <f>buff!AP546</f>
        <v>0</v>
      </c>
      <c r="Q544">
        <f>buff!AQ546</f>
        <v>0</v>
      </c>
      <c r="R544">
        <f>buff!AR546</f>
        <v>999</v>
      </c>
      <c r="S544">
        <f>buff!AS546</f>
        <v>0</v>
      </c>
      <c r="T544">
        <f>buff!AT546</f>
        <v>0</v>
      </c>
      <c r="U544" t="str">
        <f>buff!AZ546</f>
        <v/>
      </c>
    </row>
    <row r="545" spans="1:21" x14ac:dyDescent="0.15">
      <c r="A545">
        <f>buff!Q547</f>
        <v>20408</v>
      </c>
      <c r="B545" t="str">
        <f>buff!R547</f>
        <v>被动冷血lv8</v>
      </c>
      <c r="C545" t="str">
        <f>buff!S547</f>
        <v>被动冷血lv8</v>
      </c>
      <c r="D545">
        <f>VLOOKUP(buff!T547,对应表!V:W,2,FALSE)</f>
        <v>1</v>
      </c>
      <c r="E545">
        <f>buff!U547</f>
        <v>0</v>
      </c>
      <c r="F545">
        <f>buff!V547</f>
        <v>0</v>
      </c>
      <c r="G545">
        <f>buff!W547</f>
        <v>0</v>
      </c>
      <c r="H545">
        <f>buff!X547</f>
        <v>0</v>
      </c>
      <c r="I545" t="str">
        <f>buff!AI547</f>
        <v>CPR:22|SPD_P:8</v>
      </c>
      <c r="J545">
        <f>buff!AJ547</f>
        <v>0</v>
      </c>
      <c r="K545">
        <f>buff!AK547</f>
        <v>0</v>
      </c>
      <c r="L545">
        <f>buff!AL547</f>
        <v>0</v>
      </c>
      <c r="M545">
        <f>buff!AM547</f>
        <v>0</v>
      </c>
      <c r="N545">
        <f>buff!AN547</f>
        <v>0</v>
      </c>
      <c r="O545">
        <f>buff!AO547</f>
        <v>0</v>
      </c>
      <c r="P545">
        <f>buff!AP547</f>
        <v>0</v>
      </c>
      <c r="Q545">
        <f>buff!AQ547</f>
        <v>0</v>
      </c>
      <c r="R545">
        <f>buff!AR547</f>
        <v>999</v>
      </c>
      <c r="S545">
        <f>buff!AS547</f>
        <v>0</v>
      </c>
      <c r="T545">
        <f>buff!AT547</f>
        <v>0</v>
      </c>
      <c r="U545" t="str">
        <f>buff!AZ547</f>
        <v/>
      </c>
    </row>
    <row r="546" spans="1:21" x14ac:dyDescent="0.15">
      <c r="A546">
        <f>buff!Q548</f>
        <v>20409</v>
      </c>
      <c r="B546" t="str">
        <f>buff!R548</f>
        <v>被动冷血lv9</v>
      </c>
      <c r="C546" t="str">
        <f>buff!S548</f>
        <v>被动冷血lv9</v>
      </c>
      <c r="D546">
        <f>VLOOKUP(buff!T548,对应表!V:W,2,FALSE)</f>
        <v>1</v>
      </c>
      <c r="E546">
        <f>buff!U548</f>
        <v>0</v>
      </c>
      <c r="F546">
        <f>buff!V548</f>
        <v>0</v>
      </c>
      <c r="G546">
        <f>buff!W548</f>
        <v>0</v>
      </c>
      <c r="H546">
        <f>buff!X548</f>
        <v>0</v>
      </c>
      <c r="I546" t="str">
        <f>buff!AI548</f>
        <v>CPR:23|SPD_P:9</v>
      </c>
      <c r="J546">
        <f>buff!AJ548</f>
        <v>0</v>
      </c>
      <c r="K546">
        <f>buff!AK548</f>
        <v>0</v>
      </c>
      <c r="L546">
        <f>buff!AL548</f>
        <v>0</v>
      </c>
      <c r="M546">
        <f>buff!AM548</f>
        <v>0</v>
      </c>
      <c r="N546">
        <f>buff!AN548</f>
        <v>0</v>
      </c>
      <c r="O546">
        <f>buff!AO548</f>
        <v>0</v>
      </c>
      <c r="P546">
        <f>buff!AP548</f>
        <v>0</v>
      </c>
      <c r="Q546">
        <f>buff!AQ548</f>
        <v>0</v>
      </c>
      <c r="R546">
        <f>buff!AR548</f>
        <v>999</v>
      </c>
      <c r="S546">
        <f>buff!AS548</f>
        <v>0</v>
      </c>
      <c r="T546">
        <f>buff!AT548</f>
        <v>0</v>
      </c>
      <c r="U546" t="str">
        <f>buff!AZ548</f>
        <v/>
      </c>
    </row>
    <row r="547" spans="1:21" x14ac:dyDescent="0.15">
      <c r="A547">
        <f>buff!Q549</f>
        <v>20410</v>
      </c>
      <c r="B547" t="str">
        <f>buff!R549</f>
        <v>被动冷血lv10</v>
      </c>
      <c r="C547" t="str">
        <f>buff!S549</f>
        <v>被动冷血lv10</v>
      </c>
      <c r="D547">
        <f>VLOOKUP(buff!T549,对应表!V:W,2,FALSE)</f>
        <v>1</v>
      </c>
      <c r="E547">
        <f>buff!U549</f>
        <v>0</v>
      </c>
      <c r="F547">
        <f>buff!V549</f>
        <v>0</v>
      </c>
      <c r="G547">
        <f>buff!W549</f>
        <v>0</v>
      </c>
      <c r="H547">
        <f>buff!X549</f>
        <v>0</v>
      </c>
      <c r="I547" t="str">
        <f>buff!AI549</f>
        <v>CPR:24|SPD_P:9</v>
      </c>
      <c r="J547">
        <f>buff!AJ549</f>
        <v>0</v>
      </c>
      <c r="K547">
        <f>buff!AK549</f>
        <v>0</v>
      </c>
      <c r="L547">
        <f>buff!AL549</f>
        <v>0</v>
      </c>
      <c r="M547">
        <f>buff!AM549</f>
        <v>0</v>
      </c>
      <c r="N547">
        <f>buff!AN549</f>
        <v>0</v>
      </c>
      <c r="O547">
        <f>buff!AO549</f>
        <v>0</v>
      </c>
      <c r="P547">
        <f>buff!AP549</f>
        <v>0</v>
      </c>
      <c r="Q547">
        <f>buff!AQ549</f>
        <v>0</v>
      </c>
      <c r="R547">
        <f>buff!AR549</f>
        <v>999</v>
      </c>
      <c r="S547">
        <f>buff!AS549</f>
        <v>0</v>
      </c>
      <c r="T547">
        <f>buff!AT549</f>
        <v>0</v>
      </c>
      <c r="U547" t="str">
        <f>buff!AZ549</f>
        <v/>
      </c>
    </row>
    <row r="548" spans="1:21" x14ac:dyDescent="0.15">
      <c r="A548">
        <f>buff!Q550</f>
        <v>20411</v>
      </c>
      <c r="B548" t="str">
        <f>buff!R550</f>
        <v>被动冷血lv11</v>
      </c>
      <c r="C548" t="str">
        <f>buff!S550</f>
        <v>被动冷血lv11</v>
      </c>
      <c r="D548">
        <f>VLOOKUP(buff!T550,对应表!V:W,2,FALSE)</f>
        <v>1</v>
      </c>
      <c r="E548">
        <f>buff!U550</f>
        <v>0</v>
      </c>
      <c r="F548">
        <f>buff!V550</f>
        <v>0</v>
      </c>
      <c r="G548">
        <f>buff!W550</f>
        <v>0</v>
      </c>
      <c r="H548">
        <f>buff!X550</f>
        <v>0</v>
      </c>
      <c r="I548" t="str">
        <f>buff!AI550</f>
        <v>CPR:25|SPD_P:10</v>
      </c>
      <c r="J548">
        <f>buff!AJ550</f>
        <v>0</v>
      </c>
      <c r="K548">
        <f>buff!AK550</f>
        <v>0</v>
      </c>
      <c r="L548">
        <f>buff!AL550</f>
        <v>0</v>
      </c>
      <c r="M548">
        <f>buff!AM550</f>
        <v>0</v>
      </c>
      <c r="N548">
        <f>buff!AN550</f>
        <v>0</v>
      </c>
      <c r="O548">
        <f>buff!AO550</f>
        <v>0</v>
      </c>
      <c r="P548">
        <f>buff!AP550</f>
        <v>0</v>
      </c>
      <c r="Q548">
        <f>buff!AQ550</f>
        <v>0</v>
      </c>
      <c r="R548">
        <f>buff!AR550</f>
        <v>999</v>
      </c>
      <c r="S548">
        <f>buff!AS550</f>
        <v>0</v>
      </c>
      <c r="T548">
        <f>buff!AT550</f>
        <v>0</v>
      </c>
      <c r="U548" t="str">
        <f>buff!AZ550</f>
        <v/>
      </c>
    </row>
    <row r="549" spans="1:21" x14ac:dyDescent="0.15">
      <c r="A549">
        <f>buff!Q551</f>
        <v>20412</v>
      </c>
      <c r="B549" t="str">
        <f>buff!R551</f>
        <v>被动冷血lv12</v>
      </c>
      <c r="C549" t="str">
        <f>buff!S551</f>
        <v>被动冷血lv12</v>
      </c>
      <c r="D549">
        <f>VLOOKUP(buff!T551,对应表!V:W,2,FALSE)</f>
        <v>1</v>
      </c>
      <c r="E549">
        <f>buff!U551</f>
        <v>0</v>
      </c>
      <c r="F549">
        <f>buff!V551</f>
        <v>0</v>
      </c>
      <c r="G549">
        <f>buff!W551</f>
        <v>0</v>
      </c>
      <c r="H549">
        <f>buff!X551</f>
        <v>0</v>
      </c>
      <c r="I549" t="str">
        <f>buff!AI551</f>
        <v>CPR:26|SPD_P:10</v>
      </c>
      <c r="J549">
        <f>buff!AJ551</f>
        <v>0</v>
      </c>
      <c r="K549">
        <f>buff!AK551</f>
        <v>0</v>
      </c>
      <c r="L549">
        <f>buff!AL551</f>
        <v>0</v>
      </c>
      <c r="M549">
        <f>buff!AM551</f>
        <v>0</v>
      </c>
      <c r="N549">
        <f>buff!AN551</f>
        <v>0</v>
      </c>
      <c r="O549">
        <f>buff!AO551</f>
        <v>0</v>
      </c>
      <c r="P549">
        <f>buff!AP551</f>
        <v>0</v>
      </c>
      <c r="Q549">
        <f>buff!AQ551</f>
        <v>0</v>
      </c>
      <c r="R549">
        <f>buff!AR551</f>
        <v>999</v>
      </c>
      <c r="S549">
        <f>buff!AS551</f>
        <v>0</v>
      </c>
      <c r="T549">
        <f>buff!AT551</f>
        <v>0</v>
      </c>
      <c r="U549" t="str">
        <f>buff!AZ551</f>
        <v/>
      </c>
    </row>
    <row r="550" spans="1:21" x14ac:dyDescent="0.15">
      <c r="A550">
        <f>buff!Q552</f>
        <v>20413</v>
      </c>
      <c r="B550" t="str">
        <f>buff!R552</f>
        <v>被动冷血lv13</v>
      </c>
      <c r="C550" t="str">
        <f>buff!S552</f>
        <v>被动冷血lv13</v>
      </c>
      <c r="D550">
        <f>VLOOKUP(buff!T552,对应表!V:W,2,FALSE)</f>
        <v>1</v>
      </c>
      <c r="E550">
        <f>buff!U552</f>
        <v>0</v>
      </c>
      <c r="F550">
        <f>buff!V552</f>
        <v>0</v>
      </c>
      <c r="G550">
        <f>buff!W552</f>
        <v>0</v>
      </c>
      <c r="H550">
        <f>buff!X552</f>
        <v>0</v>
      </c>
      <c r="I550" t="str">
        <f>buff!AI552</f>
        <v>CPR:27|SPD_P:10</v>
      </c>
      <c r="J550">
        <f>buff!AJ552</f>
        <v>0</v>
      </c>
      <c r="K550">
        <f>buff!AK552</f>
        <v>0</v>
      </c>
      <c r="L550">
        <f>buff!AL552</f>
        <v>0</v>
      </c>
      <c r="M550">
        <f>buff!AM552</f>
        <v>0</v>
      </c>
      <c r="N550">
        <f>buff!AN552</f>
        <v>0</v>
      </c>
      <c r="O550">
        <f>buff!AO552</f>
        <v>0</v>
      </c>
      <c r="P550">
        <f>buff!AP552</f>
        <v>0</v>
      </c>
      <c r="Q550">
        <f>buff!AQ552</f>
        <v>0</v>
      </c>
      <c r="R550">
        <f>buff!AR552</f>
        <v>999</v>
      </c>
      <c r="S550">
        <f>buff!AS552</f>
        <v>0</v>
      </c>
      <c r="T550">
        <f>buff!AT552</f>
        <v>0</v>
      </c>
      <c r="U550" t="str">
        <f>buff!AZ552</f>
        <v/>
      </c>
    </row>
    <row r="551" spans="1:21" x14ac:dyDescent="0.15">
      <c r="A551">
        <f>buff!Q553</f>
        <v>20414</v>
      </c>
      <c r="B551" t="str">
        <f>buff!R553</f>
        <v>被动冷血lv14</v>
      </c>
      <c r="C551" t="str">
        <f>buff!S553</f>
        <v>被动冷血lv14</v>
      </c>
      <c r="D551">
        <f>VLOOKUP(buff!T553,对应表!V:W,2,FALSE)</f>
        <v>1</v>
      </c>
      <c r="E551">
        <f>buff!U553</f>
        <v>0</v>
      </c>
      <c r="F551">
        <f>buff!V553</f>
        <v>0</v>
      </c>
      <c r="G551">
        <f>buff!W553</f>
        <v>0</v>
      </c>
      <c r="H551">
        <f>buff!X553</f>
        <v>0</v>
      </c>
      <c r="I551" t="str">
        <f>buff!AI553</f>
        <v>CPR:28|SPD_P:10</v>
      </c>
      <c r="J551">
        <f>buff!AJ553</f>
        <v>0</v>
      </c>
      <c r="K551">
        <f>buff!AK553</f>
        <v>0</v>
      </c>
      <c r="L551">
        <f>buff!AL553</f>
        <v>0</v>
      </c>
      <c r="M551">
        <f>buff!AM553</f>
        <v>0</v>
      </c>
      <c r="N551">
        <f>buff!AN553</f>
        <v>0</v>
      </c>
      <c r="O551">
        <f>buff!AO553</f>
        <v>0</v>
      </c>
      <c r="P551">
        <f>buff!AP553</f>
        <v>0</v>
      </c>
      <c r="Q551">
        <f>buff!AQ553</f>
        <v>0</v>
      </c>
      <c r="R551">
        <f>buff!AR553</f>
        <v>999</v>
      </c>
      <c r="S551">
        <f>buff!AS553</f>
        <v>0</v>
      </c>
      <c r="T551">
        <f>buff!AT553</f>
        <v>0</v>
      </c>
      <c r="U551" t="str">
        <f>buff!AZ553</f>
        <v/>
      </c>
    </row>
    <row r="552" spans="1:21" x14ac:dyDescent="0.15">
      <c r="A552">
        <f>buff!Q554</f>
        <v>20415</v>
      </c>
      <c r="B552" t="str">
        <f>buff!R554</f>
        <v>被动冷血lv15</v>
      </c>
      <c r="C552" t="str">
        <f>buff!S554</f>
        <v>被动冷血lv15</v>
      </c>
      <c r="D552">
        <f>VLOOKUP(buff!T554,对应表!V:W,2,FALSE)</f>
        <v>1</v>
      </c>
      <c r="E552">
        <f>buff!U554</f>
        <v>0</v>
      </c>
      <c r="F552">
        <f>buff!V554</f>
        <v>0</v>
      </c>
      <c r="G552">
        <f>buff!W554</f>
        <v>0</v>
      </c>
      <c r="H552">
        <f>buff!X554</f>
        <v>0</v>
      </c>
      <c r="I552" t="str">
        <f>buff!AI554</f>
        <v>CPR:29|SPD_P:10</v>
      </c>
      <c r="J552">
        <f>buff!AJ554</f>
        <v>0</v>
      </c>
      <c r="K552">
        <f>buff!AK554</f>
        <v>0</v>
      </c>
      <c r="L552">
        <f>buff!AL554</f>
        <v>0</v>
      </c>
      <c r="M552">
        <f>buff!AM554</f>
        <v>0</v>
      </c>
      <c r="N552">
        <f>buff!AN554</f>
        <v>0</v>
      </c>
      <c r="O552">
        <f>buff!AO554</f>
        <v>0</v>
      </c>
      <c r="P552">
        <f>buff!AP554</f>
        <v>0</v>
      </c>
      <c r="Q552">
        <f>buff!AQ554</f>
        <v>0</v>
      </c>
      <c r="R552">
        <f>buff!AR554</f>
        <v>999</v>
      </c>
      <c r="S552">
        <f>buff!AS554</f>
        <v>0</v>
      </c>
      <c r="T552">
        <f>buff!AT554</f>
        <v>0</v>
      </c>
      <c r="U552" t="str">
        <f>buff!AZ554</f>
        <v/>
      </c>
    </row>
    <row r="553" spans="1:21" x14ac:dyDescent="0.15">
      <c r="A553">
        <f>buff!Q555</f>
        <v>20416</v>
      </c>
      <c r="B553" t="str">
        <f>buff!R555</f>
        <v>被动冷血lv16</v>
      </c>
      <c r="C553" t="str">
        <f>buff!S555</f>
        <v>被动冷血lv16</v>
      </c>
      <c r="D553">
        <f>VLOOKUP(buff!T555,对应表!V:W,2,FALSE)</f>
        <v>1</v>
      </c>
      <c r="E553">
        <f>buff!U555</f>
        <v>0</v>
      </c>
      <c r="F553">
        <f>buff!V555</f>
        <v>0</v>
      </c>
      <c r="G553">
        <f>buff!W555</f>
        <v>0</v>
      </c>
      <c r="H553">
        <f>buff!X555</f>
        <v>0</v>
      </c>
      <c r="I553" t="str">
        <f>buff!AI555</f>
        <v>CPR:30|SPD_P:10</v>
      </c>
      <c r="J553">
        <f>buff!AJ555</f>
        <v>0</v>
      </c>
      <c r="K553">
        <f>buff!AK555</f>
        <v>0</v>
      </c>
      <c r="L553">
        <f>buff!AL555</f>
        <v>0</v>
      </c>
      <c r="M553">
        <f>buff!AM555</f>
        <v>0</v>
      </c>
      <c r="N553">
        <f>buff!AN555</f>
        <v>0</v>
      </c>
      <c r="O553">
        <f>buff!AO555</f>
        <v>0</v>
      </c>
      <c r="P553">
        <f>buff!AP555</f>
        <v>0</v>
      </c>
      <c r="Q553">
        <f>buff!AQ555</f>
        <v>0</v>
      </c>
      <c r="R553">
        <f>buff!AR555</f>
        <v>999</v>
      </c>
      <c r="S553">
        <f>buff!AS555</f>
        <v>0</v>
      </c>
      <c r="T553">
        <f>buff!AT555</f>
        <v>0</v>
      </c>
      <c r="U553" t="str">
        <f>buff!AZ555</f>
        <v/>
      </c>
    </row>
    <row r="554" spans="1:21" x14ac:dyDescent="0.15">
      <c r="A554">
        <f>buff!Q556</f>
        <v>20417</v>
      </c>
      <c r="B554" t="str">
        <f>buff!R556</f>
        <v>被动冷血lv17</v>
      </c>
      <c r="C554" t="str">
        <f>buff!S556</f>
        <v>被动冷血lv17</v>
      </c>
      <c r="D554">
        <f>VLOOKUP(buff!T556,对应表!V:W,2,FALSE)</f>
        <v>1</v>
      </c>
      <c r="E554">
        <f>buff!U556</f>
        <v>0</v>
      </c>
      <c r="F554">
        <f>buff!V556</f>
        <v>0</v>
      </c>
      <c r="G554">
        <f>buff!W556</f>
        <v>0</v>
      </c>
      <c r="H554">
        <f>buff!X556</f>
        <v>0</v>
      </c>
      <c r="I554" t="str">
        <f>buff!AI556</f>
        <v>CPR:31|SPD_P:10</v>
      </c>
      <c r="J554">
        <f>buff!AJ556</f>
        <v>0</v>
      </c>
      <c r="K554">
        <f>buff!AK556</f>
        <v>0</v>
      </c>
      <c r="L554">
        <f>buff!AL556</f>
        <v>0</v>
      </c>
      <c r="M554">
        <f>buff!AM556</f>
        <v>0</v>
      </c>
      <c r="N554">
        <f>buff!AN556</f>
        <v>0</v>
      </c>
      <c r="O554">
        <f>buff!AO556</f>
        <v>0</v>
      </c>
      <c r="P554">
        <f>buff!AP556</f>
        <v>0</v>
      </c>
      <c r="Q554">
        <f>buff!AQ556</f>
        <v>0</v>
      </c>
      <c r="R554">
        <f>buff!AR556</f>
        <v>999</v>
      </c>
      <c r="S554">
        <f>buff!AS556</f>
        <v>0</v>
      </c>
      <c r="T554">
        <f>buff!AT556</f>
        <v>0</v>
      </c>
      <c r="U554" t="str">
        <f>buff!AZ556</f>
        <v/>
      </c>
    </row>
    <row r="555" spans="1:21" x14ac:dyDescent="0.15">
      <c r="A555">
        <f>buff!Q557</f>
        <v>20418</v>
      </c>
      <c r="B555" t="str">
        <f>buff!R557</f>
        <v>被动冷血lv18</v>
      </c>
      <c r="C555" t="str">
        <f>buff!S557</f>
        <v>被动冷血lv18</v>
      </c>
      <c r="D555">
        <f>VLOOKUP(buff!T557,对应表!V:W,2,FALSE)</f>
        <v>1</v>
      </c>
      <c r="E555">
        <f>buff!U557</f>
        <v>0</v>
      </c>
      <c r="F555">
        <f>buff!V557</f>
        <v>0</v>
      </c>
      <c r="G555">
        <f>buff!W557</f>
        <v>0</v>
      </c>
      <c r="H555">
        <f>buff!X557</f>
        <v>0</v>
      </c>
      <c r="I555" t="str">
        <f>buff!AI557</f>
        <v>CPR:32|SPD_P:10</v>
      </c>
      <c r="J555">
        <f>buff!AJ557</f>
        <v>0</v>
      </c>
      <c r="K555">
        <f>buff!AK557</f>
        <v>0</v>
      </c>
      <c r="L555">
        <f>buff!AL557</f>
        <v>0</v>
      </c>
      <c r="M555">
        <f>buff!AM557</f>
        <v>0</v>
      </c>
      <c r="N555">
        <f>buff!AN557</f>
        <v>0</v>
      </c>
      <c r="O555">
        <f>buff!AO557</f>
        <v>0</v>
      </c>
      <c r="P555">
        <f>buff!AP557</f>
        <v>0</v>
      </c>
      <c r="Q555">
        <f>buff!AQ557</f>
        <v>0</v>
      </c>
      <c r="R555">
        <f>buff!AR557</f>
        <v>999</v>
      </c>
      <c r="S555">
        <f>buff!AS557</f>
        <v>0</v>
      </c>
      <c r="T555">
        <f>buff!AT557</f>
        <v>0</v>
      </c>
      <c r="U555" t="str">
        <f>buff!AZ557</f>
        <v/>
      </c>
    </row>
    <row r="556" spans="1:21" x14ac:dyDescent="0.15">
      <c r="A556">
        <f>buff!Q558</f>
        <v>20419</v>
      </c>
      <c r="B556" t="str">
        <f>buff!R558</f>
        <v>被动冷血lv19</v>
      </c>
      <c r="C556" t="str">
        <f>buff!S558</f>
        <v>被动冷血lv19</v>
      </c>
      <c r="D556">
        <f>VLOOKUP(buff!T558,对应表!V:W,2,FALSE)</f>
        <v>1</v>
      </c>
      <c r="E556">
        <f>buff!U558</f>
        <v>0</v>
      </c>
      <c r="F556">
        <f>buff!V558</f>
        <v>0</v>
      </c>
      <c r="G556">
        <f>buff!W558</f>
        <v>0</v>
      </c>
      <c r="H556">
        <f>buff!X558</f>
        <v>0</v>
      </c>
      <c r="I556" t="str">
        <f>buff!AI558</f>
        <v>CPR:33|SPD_P:10</v>
      </c>
      <c r="J556">
        <f>buff!AJ558</f>
        <v>0</v>
      </c>
      <c r="K556">
        <f>buff!AK558</f>
        <v>0</v>
      </c>
      <c r="L556">
        <f>buff!AL558</f>
        <v>0</v>
      </c>
      <c r="M556">
        <f>buff!AM558</f>
        <v>0</v>
      </c>
      <c r="N556">
        <f>buff!AN558</f>
        <v>0</v>
      </c>
      <c r="O556">
        <f>buff!AO558</f>
        <v>0</v>
      </c>
      <c r="P556">
        <f>buff!AP558</f>
        <v>0</v>
      </c>
      <c r="Q556">
        <f>buff!AQ558</f>
        <v>0</v>
      </c>
      <c r="R556">
        <f>buff!AR558</f>
        <v>999</v>
      </c>
      <c r="S556">
        <f>buff!AS558</f>
        <v>0</v>
      </c>
      <c r="T556">
        <f>buff!AT558</f>
        <v>0</v>
      </c>
      <c r="U556" t="str">
        <f>buff!AZ558</f>
        <v/>
      </c>
    </row>
    <row r="557" spans="1:21" x14ac:dyDescent="0.15">
      <c r="A557">
        <f>buff!Q559</f>
        <v>20420</v>
      </c>
      <c r="B557" t="str">
        <f>buff!R559</f>
        <v>被动冷血lv20</v>
      </c>
      <c r="C557" t="str">
        <f>buff!S559</f>
        <v>被动冷血lv20</v>
      </c>
      <c r="D557">
        <f>VLOOKUP(buff!T559,对应表!V:W,2,FALSE)</f>
        <v>1</v>
      </c>
      <c r="E557">
        <f>buff!U559</f>
        <v>0</v>
      </c>
      <c r="F557">
        <f>buff!V559</f>
        <v>0</v>
      </c>
      <c r="G557">
        <f>buff!W559</f>
        <v>0</v>
      </c>
      <c r="H557">
        <f>buff!X559</f>
        <v>0</v>
      </c>
      <c r="I557" t="str">
        <f>buff!AI559</f>
        <v>CPR:34|SPD_P:10</v>
      </c>
      <c r="J557">
        <f>buff!AJ559</f>
        <v>0</v>
      </c>
      <c r="K557">
        <f>buff!AK559</f>
        <v>0</v>
      </c>
      <c r="L557">
        <f>buff!AL559</f>
        <v>0</v>
      </c>
      <c r="M557">
        <f>buff!AM559</f>
        <v>0</v>
      </c>
      <c r="N557">
        <f>buff!AN559</f>
        <v>0</v>
      </c>
      <c r="O557">
        <f>buff!AO559</f>
        <v>0</v>
      </c>
      <c r="P557">
        <f>buff!AP559</f>
        <v>0</v>
      </c>
      <c r="Q557">
        <f>buff!AQ559</f>
        <v>0</v>
      </c>
      <c r="R557">
        <f>buff!AR559</f>
        <v>999</v>
      </c>
      <c r="S557">
        <f>buff!AS559</f>
        <v>0</v>
      </c>
      <c r="T557">
        <f>buff!AT559</f>
        <v>0</v>
      </c>
      <c r="U557" t="str">
        <f>buff!AZ559</f>
        <v/>
      </c>
    </row>
    <row r="558" spans="1:21" x14ac:dyDescent="0.15">
      <c r="A558">
        <f>buff!Q560</f>
        <v>20421</v>
      </c>
      <c r="B558" t="str">
        <f>buff!R560</f>
        <v>被动格挡lv1</v>
      </c>
      <c r="C558" t="str">
        <f>buff!S560</f>
        <v>被动格挡lv1</v>
      </c>
      <c r="D558">
        <f>VLOOKUP(buff!T560,对应表!V:W,2,FALSE)</f>
        <v>1</v>
      </c>
      <c r="E558">
        <f>buff!U560</f>
        <v>0</v>
      </c>
      <c r="F558">
        <f>buff!V560</f>
        <v>0</v>
      </c>
      <c r="G558">
        <f>buff!W560</f>
        <v>0</v>
      </c>
      <c r="H558">
        <f>buff!X560</f>
        <v>0</v>
      </c>
      <c r="I558" t="str">
        <f>buff!AI560</f>
        <v>BOK:10</v>
      </c>
      <c r="J558">
        <f>buff!AJ560</f>
        <v>0</v>
      </c>
      <c r="K558">
        <f>buff!AK560</f>
        <v>0</v>
      </c>
      <c r="L558">
        <f>buff!AL560</f>
        <v>0</v>
      </c>
      <c r="M558">
        <f>buff!AM560</f>
        <v>0</v>
      </c>
      <c r="N558">
        <f>buff!AN560</f>
        <v>0</v>
      </c>
      <c r="O558">
        <f>buff!AO560</f>
        <v>0</v>
      </c>
      <c r="P558">
        <f>buff!AP560</f>
        <v>0</v>
      </c>
      <c r="Q558">
        <f>buff!AQ560</f>
        <v>0</v>
      </c>
      <c r="R558">
        <f>buff!AR560</f>
        <v>999</v>
      </c>
      <c r="S558">
        <f>buff!AS560</f>
        <v>0</v>
      </c>
      <c r="T558">
        <f>buff!AT560</f>
        <v>0</v>
      </c>
      <c r="U558" t="str">
        <f>buff!AZ560</f>
        <v/>
      </c>
    </row>
    <row r="559" spans="1:21" x14ac:dyDescent="0.15">
      <c r="A559">
        <f>buff!Q561</f>
        <v>20422</v>
      </c>
      <c r="B559" t="str">
        <f>buff!R561</f>
        <v>被动格挡lv2</v>
      </c>
      <c r="C559" t="str">
        <f>buff!S561</f>
        <v>被动格挡lv2</v>
      </c>
      <c r="D559">
        <f>VLOOKUP(buff!T561,对应表!V:W,2,FALSE)</f>
        <v>1</v>
      </c>
      <c r="E559">
        <f>buff!U561</f>
        <v>0</v>
      </c>
      <c r="F559">
        <f>buff!V561</f>
        <v>0</v>
      </c>
      <c r="G559">
        <f>buff!W561</f>
        <v>0</v>
      </c>
      <c r="H559">
        <f>buff!X561</f>
        <v>0</v>
      </c>
      <c r="I559" t="str">
        <f>buff!AI561</f>
        <v>BOK:11</v>
      </c>
      <c r="J559">
        <f>buff!AJ561</f>
        <v>0</v>
      </c>
      <c r="K559">
        <f>buff!AK561</f>
        <v>0</v>
      </c>
      <c r="L559">
        <f>buff!AL561</f>
        <v>0</v>
      </c>
      <c r="M559">
        <f>buff!AM561</f>
        <v>0</v>
      </c>
      <c r="N559">
        <f>buff!AN561</f>
        <v>0</v>
      </c>
      <c r="O559">
        <f>buff!AO561</f>
        <v>0</v>
      </c>
      <c r="P559">
        <f>buff!AP561</f>
        <v>0</v>
      </c>
      <c r="Q559">
        <f>buff!AQ561</f>
        <v>0</v>
      </c>
      <c r="R559">
        <f>buff!AR561</f>
        <v>999</v>
      </c>
      <c r="S559">
        <f>buff!AS561</f>
        <v>0</v>
      </c>
      <c r="T559">
        <f>buff!AT561</f>
        <v>0</v>
      </c>
      <c r="U559" t="str">
        <f>buff!AZ561</f>
        <v/>
      </c>
    </row>
    <row r="560" spans="1:21" x14ac:dyDescent="0.15">
      <c r="A560">
        <f>buff!Q562</f>
        <v>20423</v>
      </c>
      <c r="B560" t="str">
        <f>buff!R562</f>
        <v>被动格挡lv3</v>
      </c>
      <c r="C560" t="str">
        <f>buff!S562</f>
        <v>被动格挡lv3</v>
      </c>
      <c r="D560">
        <f>VLOOKUP(buff!T562,对应表!V:W,2,FALSE)</f>
        <v>1</v>
      </c>
      <c r="E560">
        <f>buff!U562</f>
        <v>0</v>
      </c>
      <c r="F560">
        <f>buff!V562</f>
        <v>0</v>
      </c>
      <c r="G560">
        <f>buff!W562</f>
        <v>0</v>
      </c>
      <c r="H560">
        <f>buff!X562</f>
        <v>0</v>
      </c>
      <c r="I560" t="str">
        <f>buff!AI562</f>
        <v>BOK:12</v>
      </c>
      <c r="J560">
        <f>buff!AJ562</f>
        <v>0</v>
      </c>
      <c r="K560">
        <f>buff!AK562</f>
        <v>0</v>
      </c>
      <c r="L560">
        <f>buff!AL562</f>
        <v>0</v>
      </c>
      <c r="M560">
        <f>buff!AM562</f>
        <v>0</v>
      </c>
      <c r="N560">
        <f>buff!AN562</f>
        <v>0</v>
      </c>
      <c r="O560">
        <f>buff!AO562</f>
        <v>0</v>
      </c>
      <c r="P560">
        <f>buff!AP562</f>
        <v>0</v>
      </c>
      <c r="Q560">
        <f>buff!AQ562</f>
        <v>0</v>
      </c>
      <c r="R560">
        <f>buff!AR562</f>
        <v>999</v>
      </c>
      <c r="S560">
        <f>buff!AS562</f>
        <v>0</v>
      </c>
      <c r="T560">
        <f>buff!AT562</f>
        <v>0</v>
      </c>
      <c r="U560" t="str">
        <f>buff!AZ562</f>
        <v/>
      </c>
    </row>
    <row r="561" spans="1:21" x14ac:dyDescent="0.15">
      <c r="A561">
        <f>buff!Q563</f>
        <v>20424</v>
      </c>
      <c r="B561" t="str">
        <f>buff!R563</f>
        <v>被动格挡lv4</v>
      </c>
      <c r="C561" t="str">
        <f>buff!S563</f>
        <v>被动格挡lv4</v>
      </c>
      <c r="D561">
        <f>VLOOKUP(buff!T563,对应表!V:W,2,FALSE)</f>
        <v>1</v>
      </c>
      <c r="E561">
        <f>buff!U563</f>
        <v>0</v>
      </c>
      <c r="F561">
        <f>buff!V563</f>
        <v>0</v>
      </c>
      <c r="G561">
        <f>buff!W563</f>
        <v>0</v>
      </c>
      <c r="H561">
        <f>buff!X563</f>
        <v>0</v>
      </c>
      <c r="I561" t="str">
        <f>buff!AI563</f>
        <v>BOK:13</v>
      </c>
      <c r="J561">
        <f>buff!AJ563</f>
        <v>0</v>
      </c>
      <c r="K561">
        <f>buff!AK563</f>
        <v>0</v>
      </c>
      <c r="L561">
        <f>buff!AL563</f>
        <v>0</v>
      </c>
      <c r="M561">
        <f>buff!AM563</f>
        <v>0</v>
      </c>
      <c r="N561">
        <f>buff!AN563</f>
        <v>0</v>
      </c>
      <c r="O561">
        <f>buff!AO563</f>
        <v>0</v>
      </c>
      <c r="P561">
        <f>buff!AP563</f>
        <v>0</v>
      </c>
      <c r="Q561">
        <f>buff!AQ563</f>
        <v>0</v>
      </c>
      <c r="R561">
        <f>buff!AR563</f>
        <v>999</v>
      </c>
      <c r="S561">
        <f>buff!AS563</f>
        <v>0</v>
      </c>
      <c r="T561">
        <f>buff!AT563</f>
        <v>0</v>
      </c>
      <c r="U561" t="str">
        <f>buff!AZ563</f>
        <v/>
      </c>
    </row>
    <row r="562" spans="1:21" x14ac:dyDescent="0.15">
      <c r="A562">
        <f>buff!Q564</f>
        <v>20425</v>
      </c>
      <c r="B562" t="str">
        <f>buff!R564</f>
        <v>被动格挡lv5</v>
      </c>
      <c r="C562" t="str">
        <f>buff!S564</f>
        <v>被动格挡lv5</v>
      </c>
      <c r="D562">
        <f>VLOOKUP(buff!T564,对应表!V:W,2,FALSE)</f>
        <v>1</v>
      </c>
      <c r="E562">
        <f>buff!U564</f>
        <v>0</v>
      </c>
      <c r="F562">
        <f>buff!V564</f>
        <v>0</v>
      </c>
      <c r="G562">
        <f>buff!W564</f>
        <v>0</v>
      </c>
      <c r="H562">
        <f>buff!X564</f>
        <v>0</v>
      </c>
      <c r="I562" t="str">
        <f>buff!AI564</f>
        <v>BOK:14</v>
      </c>
      <c r="J562">
        <f>buff!AJ564</f>
        <v>0</v>
      </c>
      <c r="K562">
        <f>buff!AK564</f>
        <v>0</v>
      </c>
      <c r="L562">
        <f>buff!AL564</f>
        <v>0</v>
      </c>
      <c r="M562">
        <f>buff!AM564</f>
        <v>0</v>
      </c>
      <c r="N562">
        <f>buff!AN564</f>
        <v>0</v>
      </c>
      <c r="O562">
        <f>buff!AO564</f>
        <v>0</v>
      </c>
      <c r="P562">
        <f>buff!AP564</f>
        <v>0</v>
      </c>
      <c r="Q562">
        <f>buff!AQ564</f>
        <v>0</v>
      </c>
      <c r="R562">
        <f>buff!AR564</f>
        <v>999</v>
      </c>
      <c r="S562">
        <f>buff!AS564</f>
        <v>0</v>
      </c>
      <c r="T562">
        <f>buff!AT564</f>
        <v>0</v>
      </c>
      <c r="U562" t="str">
        <f>buff!AZ564</f>
        <v/>
      </c>
    </row>
    <row r="563" spans="1:21" x14ac:dyDescent="0.15">
      <c r="A563">
        <f>buff!Q565</f>
        <v>20426</v>
      </c>
      <c r="B563" t="str">
        <f>buff!R565</f>
        <v>被动格挡lv6</v>
      </c>
      <c r="C563" t="str">
        <f>buff!S565</f>
        <v>被动格挡lv6</v>
      </c>
      <c r="D563">
        <f>VLOOKUP(buff!T565,对应表!V:W,2,FALSE)</f>
        <v>1</v>
      </c>
      <c r="E563">
        <f>buff!U565</f>
        <v>0</v>
      </c>
      <c r="F563">
        <f>buff!V565</f>
        <v>0</v>
      </c>
      <c r="G563">
        <f>buff!W565</f>
        <v>0</v>
      </c>
      <c r="H563">
        <f>buff!X565</f>
        <v>0</v>
      </c>
      <c r="I563" t="str">
        <f>buff!AI565</f>
        <v>BOK:15</v>
      </c>
      <c r="J563">
        <f>buff!AJ565</f>
        <v>0</v>
      </c>
      <c r="K563">
        <f>buff!AK565</f>
        <v>0</v>
      </c>
      <c r="L563">
        <f>buff!AL565</f>
        <v>0</v>
      </c>
      <c r="M563">
        <f>buff!AM565</f>
        <v>0</v>
      </c>
      <c r="N563">
        <f>buff!AN565</f>
        <v>0</v>
      </c>
      <c r="O563">
        <f>buff!AO565</f>
        <v>0</v>
      </c>
      <c r="P563">
        <f>buff!AP565</f>
        <v>0</v>
      </c>
      <c r="Q563">
        <f>buff!AQ565</f>
        <v>0</v>
      </c>
      <c r="R563">
        <f>buff!AR565</f>
        <v>999</v>
      </c>
      <c r="S563">
        <f>buff!AS565</f>
        <v>0</v>
      </c>
      <c r="T563">
        <f>buff!AT565</f>
        <v>0</v>
      </c>
      <c r="U563" t="str">
        <f>buff!AZ565</f>
        <v/>
      </c>
    </row>
    <row r="564" spans="1:21" x14ac:dyDescent="0.15">
      <c r="A564">
        <f>buff!Q566</f>
        <v>20427</v>
      </c>
      <c r="B564" t="str">
        <f>buff!R566</f>
        <v>被动格挡lv7</v>
      </c>
      <c r="C564" t="str">
        <f>buff!S566</f>
        <v>被动格挡lv7</v>
      </c>
      <c r="D564">
        <f>VLOOKUP(buff!T566,对应表!V:W,2,FALSE)</f>
        <v>1</v>
      </c>
      <c r="E564">
        <f>buff!U566</f>
        <v>0</v>
      </c>
      <c r="F564">
        <f>buff!V566</f>
        <v>0</v>
      </c>
      <c r="G564">
        <f>buff!W566</f>
        <v>0</v>
      </c>
      <c r="H564">
        <f>buff!X566</f>
        <v>0</v>
      </c>
      <c r="I564" t="str">
        <f>buff!AI566</f>
        <v>BOK:16</v>
      </c>
      <c r="J564">
        <f>buff!AJ566</f>
        <v>0</v>
      </c>
      <c r="K564">
        <f>buff!AK566</f>
        <v>0</v>
      </c>
      <c r="L564">
        <f>buff!AL566</f>
        <v>0</v>
      </c>
      <c r="M564">
        <f>buff!AM566</f>
        <v>0</v>
      </c>
      <c r="N564">
        <f>buff!AN566</f>
        <v>0</v>
      </c>
      <c r="O564">
        <f>buff!AO566</f>
        <v>0</v>
      </c>
      <c r="P564">
        <f>buff!AP566</f>
        <v>0</v>
      </c>
      <c r="Q564">
        <f>buff!AQ566</f>
        <v>0</v>
      </c>
      <c r="R564">
        <f>buff!AR566</f>
        <v>999</v>
      </c>
      <c r="S564">
        <f>buff!AS566</f>
        <v>0</v>
      </c>
      <c r="T564">
        <f>buff!AT566</f>
        <v>0</v>
      </c>
      <c r="U564" t="str">
        <f>buff!AZ566</f>
        <v/>
      </c>
    </row>
    <row r="565" spans="1:21" x14ac:dyDescent="0.15">
      <c r="A565">
        <f>buff!Q567</f>
        <v>20428</v>
      </c>
      <c r="B565" t="str">
        <f>buff!R567</f>
        <v>被动格挡lv8</v>
      </c>
      <c r="C565" t="str">
        <f>buff!S567</f>
        <v>被动格挡lv8</v>
      </c>
      <c r="D565">
        <f>VLOOKUP(buff!T567,对应表!V:W,2,FALSE)</f>
        <v>1</v>
      </c>
      <c r="E565">
        <f>buff!U567</f>
        <v>0</v>
      </c>
      <c r="F565">
        <f>buff!V567</f>
        <v>0</v>
      </c>
      <c r="G565">
        <f>buff!W567</f>
        <v>0</v>
      </c>
      <c r="H565">
        <f>buff!X567</f>
        <v>0</v>
      </c>
      <c r="I565" t="str">
        <f>buff!AI567</f>
        <v>BOK:17</v>
      </c>
      <c r="J565">
        <f>buff!AJ567</f>
        <v>0</v>
      </c>
      <c r="K565">
        <f>buff!AK567</f>
        <v>0</v>
      </c>
      <c r="L565">
        <f>buff!AL567</f>
        <v>0</v>
      </c>
      <c r="M565">
        <f>buff!AM567</f>
        <v>0</v>
      </c>
      <c r="N565">
        <f>buff!AN567</f>
        <v>0</v>
      </c>
      <c r="O565">
        <f>buff!AO567</f>
        <v>0</v>
      </c>
      <c r="P565">
        <f>buff!AP567</f>
        <v>0</v>
      </c>
      <c r="Q565">
        <f>buff!AQ567</f>
        <v>0</v>
      </c>
      <c r="R565">
        <f>buff!AR567</f>
        <v>999</v>
      </c>
      <c r="S565">
        <f>buff!AS567</f>
        <v>0</v>
      </c>
      <c r="T565">
        <f>buff!AT567</f>
        <v>0</v>
      </c>
      <c r="U565" t="str">
        <f>buff!AZ567</f>
        <v/>
      </c>
    </row>
    <row r="566" spans="1:21" x14ac:dyDescent="0.15">
      <c r="A566">
        <f>buff!Q568</f>
        <v>20429</v>
      </c>
      <c r="B566" t="str">
        <f>buff!R568</f>
        <v>被动格挡lv9</v>
      </c>
      <c r="C566" t="str">
        <f>buff!S568</f>
        <v>被动格挡lv9</v>
      </c>
      <c r="D566">
        <f>VLOOKUP(buff!T568,对应表!V:W,2,FALSE)</f>
        <v>1</v>
      </c>
      <c r="E566">
        <f>buff!U568</f>
        <v>0</v>
      </c>
      <c r="F566">
        <f>buff!V568</f>
        <v>0</v>
      </c>
      <c r="G566">
        <f>buff!W568</f>
        <v>0</v>
      </c>
      <c r="H566">
        <f>buff!X568</f>
        <v>0</v>
      </c>
      <c r="I566" t="str">
        <f>buff!AI568</f>
        <v>BOK:18</v>
      </c>
      <c r="J566">
        <f>buff!AJ568</f>
        <v>0</v>
      </c>
      <c r="K566">
        <f>buff!AK568</f>
        <v>0</v>
      </c>
      <c r="L566">
        <f>buff!AL568</f>
        <v>0</v>
      </c>
      <c r="M566">
        <f>buff!AM568</f>
        <v>0</v>
      </c>
      <c r="N566">
        <f>buff!AN568</f>
        <v>0</v>
      </c>
      <c r="O566">
        <f>buff!AO568</f>
        <v>0</v>
      </c>
      <c r="P566">
        <f>buff!AP568</f>
        <v>0</v>
      </c>
      <c r="Q566">
        <f>buff!AQ568</f>
        <v>0</v>
      </c>
      <c r="R566">
        <f>buff!AR568</f>
        <v>999</v>
      </c>
      <c r="S566">
        <f>buff!AS568</f>
        <v>0</v>
      </c>
      <c r="T566">
        <f>buff!AT568</f>
        <v>0</v>
      </c>
      <c r="U566" t="str">
        <f>buff!AZ568</f>
        <v/>
      </c>
    </row>
    <row r="567" spans="1:21" x14ac:dyDescent="0.15">
      <c r="A567">
        <f>buff!Q569</f>
        <v>20430</v>
      </c>
      <c r="B567" t="str">
        <f>buff!R569</f>
        <v>被动格挡lv10</v>
      </c>
      <c r="C567" t="str">
        <f>buff!S569</f>
        <v>被动格挡lv10</v>
      </c>
      <c r="D567">
        <f>VLOOKUP(buff!T569,对应表!V:W,2,FALSE)</f>
        <v>1</v>
      </c>
      <c r="E567">
        <f>buff!U569</f>
        <v>0</v>
      </c>
      <c r="F567">
        <f>buff!V569</f>
        <v>0</v>
      </c>
      <c r="G567">
        <f>buff!W569</f>
        <v>0</v>
      </c>
      <c r="H567">
        <f>buff!X569</f>
        <v>0</v>
      </c>
      <c r="I567" t="str">
        <f>buff!AI569</f>
        <v>BOK:19</v>
      </c>
      <c r="J567">
        <f>buff!AJ569</f>
        <v>0</v>
      </c>
      <c r="K567">
        <f>buff!AK569</f>
        <v>0</v>
      </c>
      <c r="L567">
        <f>buff!AL569</f>
        <v>0</v>
      </c>
      <c r="M567">
        <f>buff!AM569</f>
        <v>0</v>
      </c>
      <c r="N567">
        <f>buff!AN569</f>
        <v>0</v>
      </c>
      <c r="O567">
        <f>buff!AO569</f>
        <v>0</v>
      </c>
      <c r="P567">
        <f>buff!AP569</f>
        <v>0</v>
      </c>
      <c r="Q567">
        <f>buff!AQ569</f>
        <v>0</v>
      </c>
      <c r="R567">
        <f>buff!AR569</f>
        <v>999</v>
      </c>
      <c r="S567">
        <f>buff!AS569</f>
        <v>0</v>
      </c>
      <c r="T567">
        <f>buff!AT569</f>
        <v>0</v>
      </c>
      <c r="U567" t="str">
        <f>buff!AZ569</f>
        <v/>
      </c>
    </row>
    <row r="568" spans="1:21" x14ac:dyDescent="0.15">
      <c r="A568">
        <f>buff!Q570</f>
        <v>20431</v>
      </c>
      <c r="B568" t="str">
        <f>buff!R570</f>
        <v>被动格挡lv11</v>
      </c>
      <c r="C568" t="str">
        <f>buff!S570</f>
        <v>被动格挡lv11</v>
      </c>
      <c r="D568">
        <f>VLOOKUP(buff!T570,对应表!V:W,2,FALSE)</f>
        <v>1</v>
      </c>
      <c r="E568">
        <f>buff!U570</f>
        <v>0</v>
      </c>
      <c r="F568">
        <f>buff!V570</f>
        <v>0</v>
      </c>
      <c r="G568">
        <f>buff!W570</f>
        <v>0</v>
      </c>
      <c r="H568">
        <f>buff!X570</f>
        <v>0</v>
      </c>
      <c r="I568" t="str">
        <f>buff!AI570</f>
        <v>BOK:20</v>
      </c>
      <c r="J568">
        <f>buff!AJ570</f>
        <v>0</v>
      </c>
      <c r="K568">
        <f>buff!AK570</f>
        <v>0</v>
      </c>
      <c r="L568">
        <f>buff!AL570</f>
        <v>0</v>
      </c>
      <c r="M568">
        <f>buff!AM570</f>
        <v>0</v>
      </c>
      <c r="N568">
        <f>buff!AN570</f>
        <v>0</v>
      </c>
      <c r="O568">
        <f>buff!AO570</f>
        <v>0</v>
      </c>
      <c r="P568">
        <f>buff!AP570</f>
        <v>0</v>
      </c>
      <c r="Q568">
        <f>buff!AQ570</f>
        <v>0</v>
      </c>
      <c r="R568">
        <f>buff!AR570</f>
        <v>999</v>
      </c>
      <c r="S568">
        <f>buff!AS570</f>
        <v>0</v>
      </c>
      <c r="T568">
        <f>buff!AT570</f>
        <v>0</v>
      </c>
      <c r="U568" t="str">
        <f>buff!AZ570</f>
        <v/>
      </c>
    </row>
    <row r="569" spans="1:21" x14ac:dyDescent="0.15">
      <c r="A569">
        <f>buff!Q571</f>
        <v>20432</v>
      </c>
      <c r="B569" t="str">
        <f>buff!R571</f>
        <v>被动格挡lv12</v>
      </c>
      <c r="C569" t="str">
        <f>buff!S571</f>
        <v>被动格挡lv12</v>
      </c>
      <c r="D569">
        <f>VLOOKUP(buff!T571,对应表!V:W,2,FALSE)</f>
        <v>1</v>
      </c>
      <c r="E569">
        <f>buff!U571</f>
        <v>0</v>
      </c>
      <c r="F569">
        <f>buff!V571</f>
        <v>0</v>
      </c>
      <c r="G569">
        <f>buff!W571</f>
        <v>0</v>
      </c>
      <c r="H569">
        <f>buff!X571</f>
        <v>0</v>
      </c>
      <c r="I569" t="str">
        <f>buff!AI571</f>
        <v>BOK:21</v>
      </c>
      <c r="J569">
        <f>buff!AJ571</f>
        <v>0</v>
      </c>
      <c r="K569">
        <f>buff!AK571</f>
        <v>0</v>
      </c>
      <c r="L569">
        <f>buff!AL571</f>
        <v>0</v>
      </c>
      <c r="M569">
        <f>buff!AM571</f>
        <v>0</v>
      </c>
      <c r="N569">
        <f>buff!AN571</f>
        <v>0</v>
      </c>
      <c r="O569">
        <f>buff!AO571</f>
        <v>0</v>
      </c>
      <c r="P569">
        <f>buff!AP571</f>
        <v>0</v>
      </c>
      <c r="Q569">
        <f>buff!AQ571</f>
        <v>0</v>
      </c>
      <c r="R569">
        <f>buff!AR571</f>
        <v>999</v>
      </c>
      <c r="S569">
        <f>buff!AS571</f>
        <v>0</v>
      </c>
      <c r="T569">
        <f>buff!AT571</f>
        <v>0</v>
      </c>
      <c r="U569" t="str">
        <f>buff!AZ571</f>
        <v/>
      </c>
    </row>
    <row r="570" spans="1:21" x14ac:dyDescent="0.15">
      <c r="A570">
        <f>buff!Q572</f>
        <v>20433</v>
      </c>
      <c r="B570" t="str">
        <f>buff!R572</f>
        <v>被动格挡lv13</v>
      </c>
      <c r="C570" t="str">
        <f>buff!S572</f>
        <v>被动格挡lv13</v>
      </c>
      <c r="D570">
        <f>VLOOKUP(buff!T572,对应表!V:W,2,FALSE)</f>
        <v>1</v>
      </c>
      <c r="E570">
        <f>buff!U572</f>
        <v>0</v>
      </c>
      <c r="F570">
        <f>buff!V572</f>
        <v>0</v>
      </c>
      <c r="G570">
        <f>buff!W572</f>
        <v>0</v>
      </c>
      <c r="H570">
        <f>buff!X572</f>
        <v>0</v>
      </c>
      <c r="I570" t="str">
        <f>buff!AI572</f>
        <v>BOK:22</v>
      </c>
      <c r="J570">
        <f>buff!AJ572</f>
        <v>0</v>
      </c>
      <c r="K570">
        <f>buff!AK572</f>
        <v>0</v>
      </c>
      <c r="L570">
        <f>buff!AL572</f>
        <v>0</v>
      </c>
      <c r="M570">
        <f>buff!AM572</f>
        <v>0</v>
      </c>
      <c r="N570">
        <f>buff!AN572</f>
        <v>0</v>
      </c>
      <c r="O570">
        <f>buff!AO572</f>
        <v>0</v>
      </c>
      <c r="P570">
        <f>buff!AP572</f>
        <v>0</v>
      </c>
      <c r="Q570">
        <f>buff!AQ572</f>
        <v>0</v>
      </c>
      <c r="R570">
        <f>buff!AR572</f>
        <v>999</v>
      </c>
      <c r="S570">
        <f>buff!AS572</f>
        <v>0</v>
      </c>
      <c r="T570">
        <f>buff!AT572</f>
        <v>0</v>
      </c>
      <c r="U570" t="str">
        <f>buff!AZ572</f>
        <v/>
      </c>
    </row>
    <row r="571" spans="1:21" x14ac:dyDescent="0.15">
      <c r="A571">
        <f>buff!Q573</f>
        <v>20434</v>
      </c>
      <c r="B571" t="str">
        <f>buff!R573</f>
        <v>被动格挡lv14</v>
      </c>
      <c r="C571" t="str">
        <f>buff!S573</f>
        <v>被动格挡lv14</v>
      </c>
      <c r="D571">
        <f>VLOOKUP(buff!T573,对应表!V:W,2,FALSE)</f>
        <v>1</v>
      </c>
      <c r="E571">
        <f>buff!U573</f>
        <v>0</v>
      </c>
      <c r="F571">
        <f>buff!V573</f>
        <v>0</v>
      </c>
      <c r="G571">
        <f>buff!W573</f>
        <v>0</v>
      </c>
      <c r="H571">
        <f>buff!X573</f>
        <v>0</v>
      </c>
      <c r="I571" t="str">
        <f>buff!AI573</f>
        <v>BOK:23</v>
      </c>
      <c r="J571">
        <f>buff!AJ573</f>
        <v>0</v>
      </c>
      <c r="K571">
        <f>buff!AK573</f>
        <v>0</v>
      </c>
      <c r="L571">
        <f>buff!AL573</f>
        <v>0</v>
      </c>
      <c r="M571">
        <f>buff!AM573</f>
        <v>0</v>
      </c>
      <c r="N571">
        <f>buff!AN573</f>
        <v>0</v>
      </c>
      <c r="O571">
        <f>buff!AO573</f>
        <v>0</v>
      </c>
      <c r="P571">
        <f>buff!AP573</f>
        <v>0</v>
      </c>
      <c r="Q571">
        <f>buff!AQ573</f>
        <v>0</v>
      </c>
      <c r="R571">
        <f>buff!AR573</f>
        <v>999</v>
      </c>
      <c r="S571">
        <f>buff!AS573</f>
        <v>0</v>
      </c>
      <c r="T571">
        <f>buff!AT573</f>
        <v>0</v>
      </c>
      <c r="U571" t="str">
        <f>buff!AZ573</f>
        <v/>
      </c>
    </row>
    <row r="572" spans="1:21" x14ac:dyDescent="0.15">
      <c r="A572">
        <f>buff!Q574</f>
        <v>20435</v>
      </c>
      <c r="B572" t="str">
        <f>buff!R574</f>
        <v>被动格挡lv15</v>
      </c>
      <c r="C572" t="str">
        <f>buff!S574</f>
        <v>被动格挡lv15</v>
      </c>
      <c r="D572">
        <f>VLOOKUP(buff!T574,对应表!V:W,2,FALSE)</f>
        <v>1</v>
      </c>
      <c r="E572">
        <f>buff!U574</f>
        <v>0</v>
      </c>
      <c r="F572">
        <f>buff!V574</f>
        <v>0</v>
      </c>
      <c r="G572">
        <f>buff!W574</f>
        <v>0</v>
      </c>
      <c r="H572">
        <f>buff!X574</f>
        <v>0</v>
      </c>
      <c r="I572" t="str">
        <f>buff!AI574</f>
        <v>BOK:24</v>
      </c>
      <c r="J572">
        <f>buff!AJ574</f>
        <v>0</v>
      </c>
      <c r="K572">
        <f>buff!AK574</f>
        <v>0</v>
      </c>
      <c r="L572">
        <f>buff!AL574</f>
        <v>0</v>
      </c>
      <c r="M572">
        <f>buff!AM574</f>
        <v>0</v>
      </c>
      <c r="N572">
        <f>buff!AN574</f>
        <v>0</v>
      </c>
      <c r="O572">
        <f>buff!AO574</f>
        <v>0</v>
      </c>
      <c r="P572">
        <f>buff!AP574</f>
        <v>0</v>
      </c>
      <c r="Q572">
        <f>buff!AQ574</f>
        <v>0</v>
      </c>
      <c r="R572">
        <f>buff!AR574</f>
        <v>999</v>
      </c>
      <c r="S572">
        <f>buff!AS574</f>
        <v>0</v>
      </c>
      <c r="T572">
        <f>buff!AT574</f>
        <v>0</v>
      </c>
      <c r="U572" t="str">
        <f>buff!AZ574</f>
        <v/>
      </c>
    </row>
    <row r="573" spans="1:21" x14ac:dyDescent="0.15">
      <c r="A573">
        <f>buff!Q575</f>
        <v>20436</v>
      </c>
      <c r="B573" t="str">
        <f>buff!R575</f>
        <v>被动格挡lv16</v>
      </c>
      <c r="C573" t="str">
        <f>buff!S575</f>
        <v>被动格挡lv16</v>
      </c>
      <c r="D573">
        <f>VLOOKUP(buff!T575,对应表!V:W,2,FALSE)</f>
        <v>1</v>
      </c>
      <c r="E573">
        <f>buff!U575</f>
        <v>0</v>
      </c>
      <c r="F573">
        <f>buff!V575</f>
        <v>0</v>
      </c>
      <c r="G573">
        <f>buff!W575</f>
        <v>0</v>
      </c>
      <c r="H573">
        <f>buff!X575</f>
        <v>0</v>
      </c>
      <c r="I573" t="str">
        <f>buff!AI575</f>
        <v>BOK:25</v>
      </c>
      <c r="J573">
        <f>buff!AJ575</f>
        <v>0</v>
      </c>
      <c r="K573">
        <f>buff!AK575</f>
        <v>0</v>
      </c>
      <c r="L573">
        <f>buff!AL575</f>
        <v>0</v>
      </c>
      <c r="M573">
        <f>buff!AM575</f>
        <v>0</v>
      </c>
      <c r="N573">
        <f>buff!AN575</f>
        <v>0</v>
      </c>
      <c r="O573">
        <f>buff!AO575</f>
        <v>0</v>
      </c>
      <c r="P573">
        <f>buff!AP575</f>
        <v>0</v>
      </c>
      <c r="Q573">
        <f>buff!AQ575</f>
        <v>0</v>
      </c>
      <c r="R573">
        <f>buff!AR575</f>
        <v>999</v>
      </c>
      <c r="S573">
        <f>buff!AS575</f>
        <v>0</v>
      </c>
      <c r="T573">
        <f>buff!AT575</f>
        <v>0</v>
      </c>
      <c r="U573" t="str">
        <f>buff!AZ575</f>
        <v/>
      </c>
    </row>
    <row r="574" spans="1:21" x14ac:dyDescent="0.15">
      <c r="A574">
        <f>buff!Q576</f>
        <v>20437</v>
      </c>
      <c r="B574" t="str">
        <f>buff!R576</f>
        <v>被动格挡lv17</v>
      </c>
      <c r="C574" t="str">
        <f>buff!S576</f>
        <v>被动格挡lv17</v>
      </c>
      <c r="D574">
        <f>VLOOKUP(buff!T576,对应表!V:W,2,FALSE)</f>
        <v>1</v>
      </c>
      <c r="E574">
        <f>buff!U576</f>
        <v>0</v>
      </c>
      <c r="F574">
        <f>buff!V576</f>
        <v>0</v>
      </c>
      <c r="G574">
        <f>buff!W576</f>
        <v>0</v>
      </c>
      <c r="H574">
        <f>buff!X576</f>
        <v>0</v>
      </c>
      <c r="I574" t="str">
        <f>buff!AI576</f>
        <v>BOK:26</v>
      </c>
      <c r="J574">
        <f>buff!AJ576</f>
        <v>0</v>
      </c>
      <c r="K574">
        <f>buff!AK576</f>
        <v>0</v>
      </c>
      <c r="L574">
        <f>buff!AL576</f>
        <v>0</v>
      </c>
      <c r="M574">
        <f>buff!AM576</f>
        <v>0</v>
      </c>
      <c r="N574">
        <f>buff!AN576</f>
        <v>0</v>
      </c>
      <c r="O574">
        <f>buff!AO576</f>
        <v>0</v>
      </c>
      <c r="P574">
        <f>buff!AP576</f>
        <v>0</v>
      </c>
      <c r="Q574">
        <f>buff!AQ576</f>
        <v>0</v>
      </c>
      <c r="R574">
        <f>buff!AR576</f>
        <v>999</v>
      </c>
      <c r="S574">
        <f>buff!AS576</f>
        <v>0</v>
      </c>
      <c r="T574">
        <f>buff!AT576</f>
        <v>0</v>
      </c>
      <c r="U574" t="str">
        <f>buff!AZ576</f>
        <v/>
      </c>
    </row>
    <row r="575" spans="1:21" x14ac:dyDescent="0.15">
      <c r="A575">
        <f>buff!Q577</f>
        <v>20438</v>
      </c>
      <c r="B575" t="str">
        <f>buff!R577</f>
        <v>被动格挡lv18</v>
      </c>
      <c r="C575" t="str">
        <f>buff!S577</f>
        <v>被动格挡lv18</v>
      </c>
      <c r="D575">
        <f>VLOOKUP(buff!T577,对应表!V:W,2,FALSE)</f>
        <v>1</v>
      </c>
      <c r="E575">
        <f>buff!U577</f>
        <v>0</v>
      </c>
      <c r="F575">
        <f>buff!V577</f>
        <v>0</v>
      </c>
      <c r="G575">
        <f>buff!W577</f>
        <v>0</v>
      </c>
      <c r="H575">
        <f>buff!X577</f>
        <v>0</v>
      </c>
      <c r="I575" t="str">
        <f>buff!AI577</f>
        <v>BOK:27</v>
      </c>
      <c r="J575">
        <f>buff!AJ577</f>
        <v>0</v>
      </c>
      <c r="K575">
        <f>buff!AK577</f>
        <v>0</v>
      </c>
      <c r="L575">
        <f>buff!AL577</f>
        <v>0</v>
      </c>
      <c r="M575">
        <f>buff!AM577</f>
        <v>0</v>
      </c>
      <c r="N575">
        <f>buff!AN577</f>
        <v>0</v>
      </c>
      <c r="O575">
        <f>buff!AO577</f>
        <v>0</v>
      </c>
      <c r="P575">
        <f>buff!AP577</f>
        <v>0</v>
      </c>
      <c r="Q575">
        <f>buff!AQ577</f>
        <v>0</v>
      </c>
      <c r="R575">
        <f>buff!AR577</f>
        <v>999</v>
      </c>
      <c r="S575">
        <f>buff!AS577</f>
        <v>0</v>
      </c>
      <c r="T575">
        <f>buff!AT577</f>
        <v>0</v>
      </c>
      <c r="U575" t="str">
        <f>buff!AZ577</f>
        <v/>
      </c>
    </row>
    <row r="576" spans="1:21" x14ac:dyDescent="0.15">
      <c r="A576">
        <f>buff!Q578</f>
        <v>20439</v>
      </c>
      <c r="B576" t="str">
        <f>buff!R578</f>
        <v>被动格挡lv19</v>
      </c>
      <c r="C576" t="str">
        <f>buff!S578</f>
        <v>被动格挡lv19</v>
      </c>
      <c r="D576">
        <f>VLOOKUP(buff!T578,对应表!V:W,2,FALSE)</f>
        <v>1</v>
      </c>
      <c r="E576">
        <f>buff!U578</f>
        <v>0</v>
      </c>
      <c r="F576">
        <f>buff!V578</f>
        <v>0</v>
      </c>
      <c r="G576">
        <f>buff!W578</f>
        <v>0</v>
      </c>
      <c r="H576">
        <f>buff!X578</f>
        <v>0</v>
      </c>
      <c r="I576" t="str">
        <f>buff!AI578</f>
        <v>BOK:28</v>
      </c>
      <c r="J576">
        <f>buff!AJ578</f>
        <v>0</v>
      </c>
      <c r="K576">
        <f>buff!AK578</f>
        <v>0</v>
      </c>
      <c r="L576">
        <f>buff!AL578</f>
        <v>0</v>
      </c>
      <c r="M576">
        <f>buff!AM578</f>
        <v>0</v>
      </c>
      <c r="N576">
        <f>buff!AN578</f>
        <v>0</v>
      </c>
      <c r="O576">
        <f>buff!AO578</f>
        <v>0</v>
      </c>
      <c r="P576">
        <f>buff!AP578</f>
        <v>0</v>
      </c>
      <c r="Q576">
        <f>buff!AQ578</f>
        <v>0</v>
      </c>
      <c r="R576">
        <f>buff!AR578</f>
        <v>999</v>
      </c>
      <c r="S576">
        <f>buff!AS578</f>
        <v>0</v>
      </c>
      <c r="T576">
        <f>buff!AT578</f>
        <v>0</v>
      </c>
      <c r="U576" t="str">
        <f>buff!AZ578</f>
        <v/>
      </c>
    </row>
    <row r="577" spans="1:21" x14ac:dyDescent="0.15">
      <c r="A577">
        <f>buff!Q579</f>
        <v>20440</v>
      </c>
      <c r="B577" t="str">
        <f>buff!R579</f>
        <v>被动格挡lv20</v>
      </c>
      <c r="C577" t="str">
        <f>buff!S579</f>
        <v>被动格挡lv20</v>
      </c>
      <c r="D577">
        <f>VLOOKUP(buff!T579,对应表!V:W,2,FALSE)</f>
        <v>1</v>
      </c>
      <c r="E577">
        <f>buff!U579</f>
        <v>0</v>
      </c>
      <c r="F577">
        <f>buff!V579</f>
        <v>0</v>
      </c>
      <c r="G577">
        <f>buff!W579</f>
        <v>0</v>
      </c>
      <c r="H577">
        <f>buff!X579</f>
        <v>0</v>
      </c>
      <c r="I577" t="str">
        <f>buff!AI579</f>
        <v>BOK:29</v>
      </c>
      <c r="J577">
        <f>buff!AJ579</f>
        <v>0</v>
      </c>
      <c r="K577">
        <f>buff!AK579</f>
        <v>0</v>
      </c>
      <c r="L577">
        <f>buff!AL579</f>
        <v>0</v>
      </c>
      <c r="M577">
        <f>buff!AM579</f>
        <v>0</v>
      </c>
      <c r="N577">
        <f>buff!AN579</f>
        <v>0</v>
      </c>
      <c r="O577">
        <f>buff!AO579</f>
        <v>0</v>
      </c>
      <c r="P577">
        <f>buff!AP579</f>
        <v>0</v>
      </c>
      <c r="Q577">
        <f>buff!AQ579</f>
        <v>0</v>
      </c>
      <c r="R577">
        <f>buff!AR579</f>
        <v>999</v>
      </c>
      <c r="S577">
        <f>buff!AS579</f>
        <v>0</v>
      </c>
      <c r="T577">
        <f>buff!AT579</f>
        <v>0</v>
      </c>
      <c r="U577" t="str">
        <f>buff!AZ579</f>
        <v/>
      </c>
    </row>
    <row r="578" spans="1:21" x14ac:dyDescent="0.15">
      <c r="A578">
        <f>buff!Q580</f>
        <v>20441</v>
      </c>
      <c r="B578" t="str">
        <f>buff!R580</f>
        <v>被动腐蚀lv1</v>
      </c>
      <c r="C578" t="str">
        <f>buff!S580</f>
        <v>被动腐蚀lv1</v>
      </c>
      <c r="D578">
        <f>VLOOKUP(buff!T580,对应表!V:W,2,FALSE)</f>
        <v>1</v>
      </c>
      <c r="E578">
        <f>buff!U580</f>
        <v>0</v>
      </c>
      <c r="F578">
        <f>buff!V580</f>
        <v>0</v>
      </c>
      <c r="G578">
        <f>buff!W580</f>
        <v>0</v>
      </c>
      <c r="H578">
        <f>buff!X580</f>
        <v>0</v>
      </c>
      <c r="I578" t="str">
        <f>buff!AI580</f>
        <v>DEF:-114</v>
      </c>
      <c r="J578">
        <f>buff!AJ580</f>
        <v>0</v>
      </c>
      <c r="K578">
        <f>buff!AK580</f>
        <v>0</v>
      </c>
      <c r="L578">
        <f>buff!AL580</f>
        <v>0</v>
      </c>
      <c r="M578">
        <f>buff!AM580</f>
        <v>0</v>
      </c>
      <c r="N578">
        <f>buff!AN580</f>
        <v>0</v>
      </c>
      <c r="O578">
        <f>buff!AO580</f>
        <v>0</v>
      </c>
      <c r="P578">
        <f>buff!AP580</f>
        <v>0</v>
      </c>
      <c r="Q578">
        <f>buff!AQ580</f>
        <v>0</v>
      </c>
      <c r="R578">
        <f>buff!AR580</f>
        <v>999</v>
      </c>
      <c r="S578">
        <f>buff!AS580</f>
        <v>0</v>
      </c>
      <c r="T578">
        <f>buff!AT580</f>
        <v>0</v>
      </c>
      <c r="U578" t="str">
        <f>buff!AZ580</f>
        <v/>
      </c>
    </row>
    <row r="579" spans="1:21" x14ac:dyDescent="0.15">
      <c r="A579">
        <f>buff!Q581</f>
        <v>20442</v>
      </c>
      <c r="B579" t="str">
        <f>buff!R581</f>
        <v>被动腐蚀lv2</v>
      </c>
      <c r="C579" t="str">
        <f>buff!S581</f>
        <v>被动腐蚀lv2</v>
      </c>
      <c r="D579">
        <f>VLOOKUP(buff!T581,对应表!V:W,2,FALSE)</f>
        <v>1</v>
      </c>
      <c r="E579">
        <f>buff!U581</f>
        <v>0</v>
      </c>
      <c r="F579">
        <f>buff!V581</f>
        <v>0</v>
      </c>
      <c r="G579">
        <f>buff!W581</f>
        <v>0</v>
      </c>
      <c r="H579">
        <f>buff!X581</f>
        <v>0</v>
      </c>
      <c r="I579" t="str">
        <f>buff!AI581</f>
        <v>DEF:-168</v>
      </c>
      <c r="J579">
        <f>buff!AJ581</f>
        <v>0</v>
      </c>
      <c r="K579">
        <f>buff!AK581</f>
        <v>0</v>
      </c>
      <c r="L579">
        <f>buff!AL581</f>
        <v>0</v>
      </c>
      <c r="M579">
        <f>buff!AM581</f>
        <v>0</v>
      </c>
      <c r="N579">
        <f>buff!AN581</f>
        <v>0</v>
      </c>
      <c r="O579">
        <f>buff!AO581</f>
        <v>0</v>
      </c>
      <c r="P579">
        <f>buff!AP581</f>
        <v>0</v>
      </c>
      <c r="Q579">
        <f>buff!AQ581</f>
        <v>0</v>
      </c>
      <c r="R579">
        <f>buff!AR581</f>
        <v>999</v>
      </c>
      <c r="S579">
        <f>buff!AS581</f>
        <v>0</v>
      </c>
      <c r="T579">
        <f>buff!AT581</f>
        <v>0</v>
      </c>
      <c r="U579" t="str">
        <f>buff!AZ581</f>
        <v/>
      </c>
    </row>
    <row r="580" spans="1:21" x14ac:dyDescent="0.15">
      <c r="A580">
        <f>buff!Q582</f>
        <v>20443</v>
      </c>
      <c r="B580" t="str">
        <f>buff!R582</f>
        <v>被动腐蚀lv3</v>
      </c>
      <c r="C580" t="str">
        <f>buff!S582</f>
        <v>被动腐蚀lv3</v>
      </c>
      <c r="D580">
        <f>VLOOKUP(buff!T582,对应表!V:W,2,FALSE)</f>
        <v>1</v>
      </c>
      <c r="E580">
        <f>buff!U582</f>
        <v>0</v>
      </c>
      <c r="F580">
        <f>buff!V582</f>
        <v>0</v>
      </c>
      <c r="G580">
        <f>buff!W582</f>
        <v>0</v>
      </c>
      <c r="H580">
        <f>buff!X582</f>
        <v>0</v>
      </c>
      <c r="I580" t="str">
        <f>buff!AI582</f>
        <v>DEF:-222</v>
      </c>
      <c r="J580">
        <f>buff!AJ582</f>
        <v>0</v>
      </c>
      <c r="K580">
        <f>buff!AK582</f>
        <v>0</v>
      </c>
      <c r="L580">
        <f>buff!AL582</f>
        <v>0</v>
      </c>
      <c r="M580">
        <f>buff!AM582</f>
        <v>0</v>
      </c>
      <c r="N580">
        <f>buff!AN582</f>
        <v>0</v>
      </c>
      <c r="O580">
        <f>buff!AO582</f>
        <v>0</v>
      </c>
      <c r="P580">
        <f>buff!AP582</f>
        <v>0</v>
      </c>
      <c r="Q580">
        <f>buff!AQ582</f>
        <v>0</v>
      </c>
      <c r="R580">
        <f>buff!AR582</f>
        <v>999</v>
      </c>
      <c r="S580">
        <f>buff!AS582</f>
        <v>0</v>
      </c>
      <c r="T580">
        <f>buff!AT582</f>
        <v>0</v>
      </c>
      <c r="U580" t="str">
        <f>buff!AZ582</f>
        <v/>
      </c>
    </row>
    <row r="581" spans="1:21" x14ac:dyDescent="0.15">
      <c r="A581">
        <f>buff!Q583</f>
        <v>20444</v>
      </c>
      <c r="B581" t="str">
        <f>buff!R583</f>
        <v>被动腐蚀lv4</v>
      </c>
      <c r="C581" t="str">
        <f>buff!S583</f>
        <v>被动腐蚀lv4</v>
      </c>
      <c r="D581">
        <f>VLOOKUP(buff!T583,对应表!V:W,2,FALSE)</f>
        <v>1</v>
      </c>
      <c r="E581">
        <f>buff!U583</f>
        <v>0</v>
      </c>
      <c r="F581">
        <f>buff!V583</f>
        <v>0</v>
      </c>
      <c r="G581">
        <f>buff!W583</f>
        <v>0</v>
      </c>
      <c r="H581">
        <f>buff!X583</f>
        <v>0</v>
      </c>
      <c r="I581" t="str">
        <f>buff!AI583</f>
        <v>DEF:-276</v>
      </c>
      <c r="J581">
        <f>buff!AJ583</f>
        <v>0</v>
      </c>
      <c r="K581">
        <f>buff!AK583</f>
        <v>0</v>
      </c>
      <c r="L581">
        <f>buff!AL583</f>
        <v>0</v>
      </c>
      <c r="M581">
        <f>buff!AM583</f>
        <v>0</v>
      </c>
      <c r="N581">
        <f>buff!AN583</f>
        <v>0</v>
      </c>
      <c r="O581">
        <f>buff!AO583</f>
        <v>0</v>
      </c>
      <c r="P581">
        <f>buff!AP583</f>
        <v>0</v>
      </c>
      <c r="Q581">
        <f>buff!AQ583</f>
        <v>0</v>
      </c>
      <c r="R581">
        <f>buff!AR583</f>
        <v>999</v>
      </c>
      <c r="S581">
        <f>buff!AS583</f>
        <v>0</v>
      </c>
      <c r="T581">
        <f>buff!AT583</f>
        <v>0</v>
      </c>
      <c r="U581" t="str">
        <f>buff!AZ583</f>
        <v/>
      </c>
    </row>
    <row r="582" spans="1:21" x14ac:dyDescent="0.15">
      <c r="A582">
        <f>buff!Q584</f>
        <v>20445</v>
      </c>
      <c r="B582" t="str">
        <f>buff!R584</f>
        <v>被动腐蚀lv5</v>
      </c>
      <c r="C582" t="str">
        <f>buff!S584</f>
        <v>被动腐蚀lv5</v>
      </c>
      <c r="D582">
        <f>VLOOKUP(buff!T584,对应表!V:W,2,FALSE)</f>
        <v>1</v>
      </c>
      <c r="E582">
        <f>buff!U584</f>
        <v>0</v>
      </c>
      <c r="F582">
        <f>buff!V584</f>
        <v>0</v>
      </c>
      <c r="G582">
        <f>buff!W584</f>
        <v>0</v>
      </c>
      <c r="H582">
        <f>buff!X584</f>
        <v>0</v>
      </c>
      <c r="I582" t="str">
        <f>buff!AI584</f>
        <v>DEF:-340</v>
      </c>
      <c r="J582">
        <f>buff!AJ584</f>
        <v>0</v>
      </c>
      <c r="K582">
        <f>buff!AK584</f>
        <v>0</v>
      </c>
      <c r="L582">
        <f>buff!AL584</f>
        <v>0</v>
      </c>
      <c r="M582">
        <f>buff!AM584</f>
        <v>0</v>
      </c>
      <c r="N582">
        <f>buff!AN584</f>
        <v>0</v>
      </c>
      <c r="O582">
        <f>buff!AO584</f>
        <v>0</v>
      </c>
      <c r="P582">
        <f>buff!AP584</f>
        <v>0</v>
      </c>
      <c r="Q582">
        <f>buff!AQ584</f>
        <v>0</v>
      </c>
      <c r="R582">
        <f>buff!AR584</f>
        <v>999</v>
      </c>
      <c r="S582">
        <f>buff!AS584</f>
        <v>0</v>
      </c>
      <c r="T582">
        <f>buff!AT584</f>
        <v>0</v>
      </c>
      <c r="U582" t="str">
        <f>buff!AZ584</f>
        <v/>
      </c>
    </row>
    <row r="583" spans="1:21" x14ac:dyDescent="0.15">
      <c r="A583">
        <f>buff!Q585</f>
        <v>20446</v>
      </c>
      <c r="B583" t="str">
        <f>buff!R585</f>
        <v>被动腐蚀lv6</v>
      </c>
      <c r="C583" t="str">
        <f>buff!S585</f>
        <v>被动腐蚀lv6</v>
      </c>
      <c r="D583">
        <f>VLOOKUP(buff!T585,对应表!V:W,2,FALSE)</f>
        <v>1</v>
      </c>
      <c r="E583">
        <f>buff!U585</f>
        <v>0</v>
      </c>
      <c r="F583">
        <f>buff!V585</f>
        <v>0</v>
      </c>
      <c r="G583">
        <f>buff!W585</f>
        <v>0</v>
      </c>
      <c r="H583">
        <f>buff!X585</f>
        <v>0</v>
      </c>
      <c r="I583" t="str">
        <f>buff!AI585</f>
        <v>DEF:-418</v>
      </c>
      <c r="J583">
        <f>buff!AJ585</f>
        <v>0</v>
      </c>
      <c r="K583">
        <f>buff!AK585</f>
        <v>0</v>
      </c>
      <c r="L583">
        <f>buff!AL585</f>
        <v>0</v>
      </c>
      <c r="M583">
        <f>buff!AM585</f>
        <v>0</v>
      </c>
      <c r="N583">
        <f>buff!AN585</f>
        <v>0</v>
      </c>
      <c r="O583">
        <f>buff!AO585</f>
        <v>0</v>
      </c>
      <c r="P583">
        <f>buff!AP585</f>
        <v>0</v>
      </c>
      <c r="Q583">
        <f>buff!AQ585</f>
        <v>0</v>
      </c>
      <c r="R583">
        <f>buff!AR585</f>
        <v>999</v>
      </c>
      <c r="S583">
        <f>buff!AS585</f>
        <v>0</v>
      </c>
      <c r="T583">
        <f>buff!AT585</f>
        <v>0</v>
      </c>
      <c r="U583" t="str">
        <f>buff!AZ585</f>
        <v/>
      </c>
    </row>
    <row r="584" spans="1:21" x14ac:dyDescent="0.15">
      <c r="A584">
        <f>buff!Q586</f>
        <v>20447</v>
      </c>
      <c r="B584" t="str">
        <f>buff!R586</f>
        <v>被动腐蚀lv7</v>
      </c>
      <c r="C584" t="str">
        <f>buff!S586</f>
        <v>被动腐蚀lv7</v>
      </c>
      <c r="D584">
        <f>VLOOKUP(buff!T586,对应表!V:W,2,FALSE)</f>
        <v>1</v>
      </c>
      <c r="E584">
        <f>buff!U586</f>
        <v>0</v>
      </c>
      <c r="F584">
        <f>buff!V586</f>
        <v>0</v>
      </c>
      <c r="G584">
        <f>buff!W586</f>
        <v>0</v>
      </c>
      <c r="H584">
        <f>buff!X586</f>
        <v>0</v>
      </c>
      <c r="I584" t="str">
        <f>buff!AI586</f>
        <v>DEF:-515</v>
      </c>
      <c r="J584">
        <f>buff!AJ586</f>
        <v>0</v>
      </c>
      <c r="K584">
        <f>buff!AK586</f>
        <v>0</v>
      </c>
      <c r="L584">
        <f>buff!AL586</f>
        <v>0</v>
      </c>
      <c r="M584">
        <f>buff!AM586</f>
        <v>0</v>
      </c>
      <c r="N584">
        <f>buff!AN586</f>
        <v>0</v>
      </c>
      <c r="O584">
        <f>buff!AO586</f>
        <v>0</v>
      </c>
      <c r="P584">
        <f>buff!AP586</f>
        <v>0</v>
      </c>
      <c r="Q584">
        <f>buff!AQ586</f>
        <v>0</v>
      </c>
      <c r="R584">
        <f>buff!AR586</f>
        <v>999</v>
      </c>
      <c r="S584">
        <f>buff!AS586</f>
        <v>0</v>
      </c>
      <c r="T584">
        <f>buff!AT586</f>
        <v>0</v>
      </c>
      <c r="U584" t="str">
        <f>buff!AZ586</f>
        <v/>
      </c>
    </row>
    <row r="585" spans="1:21" x14ac:dyDescent="0.15">
      <c r="A585">
        <f>buff!Q587</f>
        <v>20448</v>
      </c>
      <c r="B585" t="str">
        <f>buff!R587</f>
        <v>被动腐蚀lv8</v>
      </c>
      <c r="C585" t="str">
        <f>buff!S587</f>
        <v>被动腐蚀lv8</v>
      </c>
      <c r="D585">
        <f>VLOOKUP(buff!T587,对应表!V:W,2,FALSE)</f>
        <v>1</v>
      </c>
      <c r="E585">
        <f>buff!U587</f>
        <v>0</v>
      </c>
      <c r="F585">
        <f>buff!V587</f>
        <v>0</v>
      </c>
      <c r="G585">
        <f>buff!W587</f>
        <v>0</v>
      </c>
      <c r="H585">
        <f>buff!X587</f>
        <v>0</v>
      </c>
      <c r="I585" t="str">
        <f>buff!AI587</f>
        <v>DEF:-634</v>
      </c>
      <c r="J585">
        <f>buff!AJ587</f>
        <v>0</v>
      </c>
      <c r="K585">
        <f>buff!AK587</f>
        <v>0</v>
      </c>
      <c r="L585">
        <f>buff!AL587</f>
        <v>0</v>
      </c>
      <c r="M585">
        <f>buff!AM587</f>
        <v>0</v>
      </c>
      <c r="N585">
        <f>buff!AN587</f>
        <v>0</v>
      </c>
      <c r="O585">
        <f>buff!AO587</f>
        <v>0</v>
      </c>
      <c r="P585">
        <f>buff!AP587</f>
        <v>0</v>
      </c>
      <c r="Q585">
        <f>buff!AQ587</f>
        <v>0</v>
      </c>
      <c r="R585">
        <f>buff!AR587</f>
        <v>999</v>
      </c>
      <c r="S585">
        <f>buff!AS587</f>
        <v>0</v>
      </c>
      <c r="T585">
        <f>buff!AT587</f>
        <v>0</v>
      </c>
      <c r="U585" t="str">
        <f>buff!AZ587</f>
        <v/>
      </c>
    </row>
    <row r="586" spans="1:21" x14ac:dyDescent="0.15">
      <c r="A586">
        <f>buff!Q588</f>
        <v>20449</v>
      </c>
      <c r="B586" t="str">
        <f>buff!R588</f>
        <v>被动腐蚀lv9</v>
      </c>
      <c r="C586" t="str">
        <f>buff!S588</f>
        <v>被动腐蚀lv9</v>
      </c>
      <c r="D586">
        <f>VLOOKUP(buff!T588,对应表!V:W,2,FALSE)</f>
        <v>1</v>
      </c>
      <c r="E586">
        <f>buff!U588</f>
        <v>0</v>
      </c>
      <c r="F586">
        <f>buff!V588</f>
        <v>0</v>
      </c>
      <c r="G586">
        <f>buff!W588</f>
        <v>0</v>
      </c>
      <c r="H586">
        <f>buff!X588</f>
        <v>0</v>
      </c>
      <c r="I586" t="str">
        <f>buff!AI588</f>
        <v>DEF:-780</v>
      </c>
      <c r="J586">
        <f>buff!AJ588</f>
        <v>0</v>
      </c>
      <c r="K586">
        <f>buff!AK588</f>
        <v>0</v>
      </c>
      <c r="L586">
        <f>buff!AL588</f>
        <v>0</v>
      </c>
      <c r="M586">
        <f>buff!AM588</f>
        <v>0</v>
      </c>
      <c r="N586">
        <f>buff!AN588</f>
        <v>0</v>
      </c>
      <c r="O586">
        <f>buff!AO588</f>
        <v>0</v>
      </c>
      <c r="P586">
        <f>buff!AP588</f>
        <v>0</v>
      </c>
      <c r="Q586">
        <f>buff!AQ588</f>
        <v>0</v>
      </c>
      <c r="R586">
        <f>buff!AR588</f>
        <v>999</v>
      </c>
      <c r="S586">
        <f>buff!AS588</f>
        <v>0</v>
      </c>
      <c r="T586">
        <f>buff!AT588</f>
        <v>0</v>
      </c>
      <c r="U586" t="str">
        <f>buff!AZ588</f>
        <v/>
      </c>
    </row>
    <row r="587" spans="1:21" x14ac:dyDescent="0.15">
      <c r="A587">
        <f>buff!Q589</f>
        <v>20450</v>
      </c>
      <c r="B587" t="str">
        <f>buff!R589</f>
        <v>被动腐蚀lv10</v>
      </c>
      <c r="C587" t="str">
        <f>buff!S589</f>
        <v>被动腐蚀lv10</v>
      </c>
      <c r="D587">
        <f>VLOOKUP(buff!T589,对应表!V:W,2,FALSE)</f>
        <v>1</v>
      </c>
      <c r="E587">
        <f>buff!U589</f>
        <v>0</v>
      </c>
      <c r="F587">
        <f>buff!V589</f>
        <v>0</v>
      </c>
      <c r="G587">
        <f>buff!W589</f>
        <v>0</v>
      </c>
      <c r="H587">
        <f>buff!X589</f>
        <v>0</v>
      </c>
      <c r="I587" t="str">
        <f>buff!AI589</f>
        <v>DEF:-961</v>
      </c>
      <c r="J587">
        <f>buff!AJ589</f>
        <v>0</v>
      </c>
      <c r="K587">
        <f>buff!AK589</f>
        <v>0</v>
      </c>
      <c r="L587">
        <f>buff!AL589</f>
        <v>0</v>
      </c>
      <c r="M587">
        <f>buff!AM589</f>
        <v>0</v>
      </c>
      <c r="N587">
        <f>buff!AN589</f>
        <v>0</v>
      </c>
      <c r="O587">
        <f>buff!AO589</f>
        <v>0</v>
      </c>
      <c r="P587">
        <f>buff!AP589</f>
        <v>0</v>
      </c>
      <c r="Q587">
        <f>buff!AQ589</f>
        <v>0</v>
      </c>
      <c r="R587">
        <f>buff!AR589</f>
        <v>999</v>
      </c>
      <c r="S587">
        <f>buff!AS589</f>
        <v>0</v>
      </c>
      <c r="T587">
        <f>buff!AT589</f>
        <v>0</v>
      </c>
      <c r="U587" t="str">
        <f>buff!AZ589</f>
        <v/>
      </c>
    </row>
    <row r="588" spans="1:21" x14ac:dyDescent="0.15">
      <c r="A588">
        <f>buff!Q590</f>
        <v>20451</v>
      </c>
      <c r="B588" t="str">
        <f>buff!R590</f>
        <v>被动腐蚀lv11</v>
      </c>
      <c r="C588" t="str">
        <f>buff!S590</f>
        <v>被动腐蚀lv11</v>
      </c>
      <c r="D588">
        <f>VLOOKUP(buff!T590,对应表!V:W,2,FALSE)</f>
        <v>1</v>
      </c>
      <c r="E588">
        <f>buff!U590</f>
        <v>0</v>
      </c>
      <c r="F588">
        <f>buff!V590</f>
        <v>0</v>
      </c>
      <c r="G588">
        <f>buff!W590</f>
        <v>0</v>
      </c>
      <c r="H588">
        <f>buff!X590</f>
        <v>0</v>
      </c>
      <c r="I588" t="str">
        <f>buff!AI590</f>
        <v>DEF:-1183</v>
      </c>
      <c r="J588">
        <f>buff!AJ590</f>
        <v>0</v>
      </c>
      <c r="K588">
        <f>buff!AK590</f>
        <v>0</v>
      </c>
      <c r="L588">
        <f>buff!AL590</f>
        <v>0</v>
      </c>
      <c r="M588">
        <f>buff!AM590</f>
        <v>0</v>
      </c>
      <c r="N588">
        <f>buff!AN590</f>
        <v>0</v>
      </c>
      <c r="O588">
        <f>buff!AO590</f>
        <v>0</v>
      </c>
      <c r="P588">
        <f>buff!AP590</f>
        <v>0</v>
      </c>
      <c r="Q588">
        <f>buff!AQ590</f>
        <v>0</v>
      </c>
      <c r="R588">
        <f>buff!AR590</f>
        <v>999</v>
      </c>
      <c r="S588">
        <f>buff!AS590</f>
        <v>0</v>
      </c>
      <c r="T588">
        <f>buff!AT590</f>
        <v>0</v>
      </c>
      <c r="U588" t="str">
        <f>buff!AZ590</f>
        <v/>
      </c>
    </row>
    <row r="589" spans="1:21" x14ac:dyDescent="0.15">
      <c r="A589">
        <f>buff!Q591</f>
        <v>20452</v>
      </c>
      <c r="B589" t="str">
        <f>buff!R591</f>
        <v>被动腐蚀lv12</v>
      </c>
      <c r="C589" t="str">
        <f>buff!S591</f>
        <v>被动腐蚀lv12</v>
      </c>
      <c r="D589">
        <f>VLOOKUP(buff!T591,对应表!V:W,2,FALSE)</f>
        <v>1</v>
      </c>
      <c r="E589">
        <f>buff!U591</f>
        <v>0</v>
      </c>
      <c r="F589">
        <f>buff!V591</f>
        <v>0</v>
      </c>
      <c r="G589">
        <f>buff!W591</f>
        <v>0</v>
      </c>
      <c r="H589">
        <f>buff!X591</f>
        <v>0</v>
      </c>
      <c r="I589" t="str">
        <f>buff!AI591</f>
        <v>DEF:-1457</v>
      </c>
      <c r="J589">
        <f>buff!AJ591</f>
        <v>0</v>
      </c>
      <c r="K589">
        <f>buff!AK591</f>
        <v>0</v>
      </c>
      <c r="L589">
        <f>buff!AL591</f>
        <v>0</v>
      </c>
      <c r="M589">
        <f>buff!AM591</f>
        <v>0</v>
      </c>
      <c r="N589">
        <f>buff!AN591</f>
        <v>0</v>
      </c>
      <c r="O589">
        <f>buff!AO591</f>
        <v>0</v>
      </c>
      <c r="P589">
        <f>buff!AP591</f>
        <v>0</v>
      </c>
      <c r="Q589">
        <f>buff!AQ591</f>
        <v>0</v>
      </c>
      <c r="R589">
        <f>buff!AR591</f>
        <v>999</v>
      </c>
      <c r="S589">
        <f>buff!AS591</f>
        <v>0</v>
      </c>
      <c r="T589">
        <f>buff!AT591</f>
        <v>0</v>
      </c>
      <c r="U589" t="str">
        <f>buff!AZ591</f>
        <v/>
      </c>
    </row>
    <row r="590" spans="1:21" x14ac:dyDescent="0.15">
      <c r="A590">
        <f>buff!Q592</f>
        <v>20453</v>
      </c>
      <c r="B590" t="str">
        <f>buff!R592</f>
        <v>被动腐蚀lv13</v>
      </c>
      <c r="C590" t="str">
        <f>buff!S592</f>
        <v>被动腐蚀lv13</v>
      </c>
      <c r="D590">
        <f>VLOOKUP(buff!T592,对应表!V:W,2,FALSE)</f>
        <v>1</v>
      </c>
      <c r="E590">
        <f>buff!U592</f>
        <v>0</v>
      </c>
      <c r="F590">
        <f>buff!V592</f>
        <v>0</v>
      </c>
      <c r="G590">
        <f>buff!W592</f>
        <v>0</v>
      </c>
      <c r="H590">
        <f>buff!X592</f>
        <v>0</v>
      </c>
      <c r="I590" t="str">
        <f>buff!AI592</f>
        <v>DEF:-1794</v>
      </c>
      <c r="J590">
        <f>buff!AJ592</f>
        <v>0</v>
      </c>
      <c r="K590">
        <f>buff!AK592</f>
        <v>0</v>
      </c>
      <c r="L590">
        <f>buff!AL592</f>
        <v>0</v>
      </c>
      <c r="M590">
        <f>buff!AM592</f>
        <v>0</v>
      </c>
      <c r="N590">
        <f>buff!AN592</f>
        <v>0</v>
      </c>
      <c r="O590">
        <f>buff!AO592</f>
        <v>0</v>
      </c>
      <c r="P590">
        <f>buff!AP592</f>
        <v>0</v>
      </c>
      <c r="Q590">
        <f>buff!AQ592</f>
        <v>0</v>
      </c>
      <c r="R590">
        <f>buff!AR592</f>
        <v>999</v>
      </c>
      <c r="S590">
        <f>buff!AS592</f>
        <v>0</v>
      </c>
      <c r="T590">
        <f>buff!AT592</f>
        <v>0</v>
      </c>
      <c r="U590" t="str">
        <f>buff!AZ592</f>
        <v/>
      </c>
    </row>
    <row r="591" spans="1:21" x14ac:dyDescent="0.15">
      <c r="A591">
        <f>buff!Q593</f>
        <v>20454</v>
      </c>
      <c r="B591" t="str">
        <f>buff!R593</f>
        <v>被动腐蚀lv14</v>
      </c>
      <c r="C591" t="str">
        <f>buff!S593</f>
        <v>被动腐蚀lv14</v>
      </c>
      <c r="D591">
        <f>VLOOKUP(buff!T593,对应表!V:W,2,FALSE)</f>
        <v>1</v>
      </c>
      <c r="E591">
        <f>buff!U593</f>
        <v>0</v>
      </c>
      <c r="F591">
        <f>buff!V593</f>
        <v>0</v>
      </c>
      <c r="G591">
        <f>buff!W593</f>
        <v>0</v>
      </c>
      <c r="H591">
        <f>buff!X593</f>
        <v>0</v>
      </c>
      <c r="I591" t="str">
        <f>buff!AI593</f>
        <v>DEF:-2208</v>
      </c>
      <c r="J591">
        <f>buff!AJ593</f>
        <v>0</v>
      </c>
      <c r="K591">
        <f>buff!AK593</f>
        <v>0</v>
      </c>
      <c r="L591">
        <f>buff!AL593</f>
        <v>0</v>
      </c>
      <c r="M591">
        <f>buff!AM593</f>
        <v>0</v>
      </c>
      <c r="N591">
        <f>buff!AN593</f>
        <v>0</v>
      </c>
      <c r="O591">
        <f>buff!AO593</f>
        <v>0</v>
      </c>
      <c r="P591">
        <f>buff!AP593</f>
        <v>0</v>
      </c>
      <c r="Q591">
        <f>buff!AQ593</f>
        <v>0</v>
      </c>
      <c r="R591">
        <f>buff!AR593</f>
        <v>999</v>
      </c>
      <c r="S591">
        <f>buff!AS593</f>
        <v>0</v>
      </c>
      <c r="T591">
        <f>buff!AT593</f>
        <v>0</v>
      </c>
      <c r="U591" t="str">
        <f>buff!AZ593</f>
        <v/>
      </c>
    </row>
    <row r="592" spans="1:21" x14ac:dyDescent="0.15">
      <c r="A592">
        <f>buff!Q594</f>
        <v>20455</v>
      </c>
      <c r="B592" t="str">
        <f>buff!R594</f>
        <v>被动腐蚀lv15</v>
      </c>
      <c r="C592" t="str">
        <f>buff!S594</f>
        <v>被动腐蚀lv15</v>
      </c>
      <c r="D592">
        <f>VLOOKUP(buff!T594,对应表!V:W,2,FALSE)</f>
        <v>1</v>
      </c>
      <c r="E592">
        <f>buff!U594</f>
        <v>0</v>
      </c>
      <c r="F592">
        <f>buff!V594</f>
        <v>0</v>
      </c>
      <c r="G592">
        <f>buff!W594</f>
        <v>0</v>
      </c>
      <c r="H592">
        <f>buff!X594</f>
        <v>0</v>
      </c>
      <c r="I592" t="str">
        <f>buff!AI594</f>
        <v>DEF:-2719</v>
      </c>
      <c r="J592">
        <f>buff!AJ594</f>
        <v>0</v>
      </c>
      <c r="K592">
        <f>buff!AK594</f>
        <v>0</v>
      </c>
      <c r="L592">
        <f>buff!AL594</f>
        <v>0</v>
      </c>
      <c r="M592">
        <f>buff!AM594</f>
        <v>0</v>
      </c>
      <c r="N592">
        <f>buff!AN594</f>
        <v>0</v>
      </c>
      <c r="O592">
        <f>buff!AO594</f>
        <v>0</v>
      </c>
      <c r="P592">
        <f>buff!AP594</f>
        <v>0</v>
      </c>
      <c r="Q592">
        <f>buff!AQ594</f>
        <v>0</v>
      </c>
      <c r="R592">
        <f>buff!AR594</f>
        <v>999</v>
      </c>
      <c r="S592">
        <f>buff!AS594</f>
        <v>0</v>
      </c>
      <c r="T592">
        <f>buff!AT594</f>
        <v>0</v>
      </c>
      <c r="U592" t="str">
        <f>buff!AZ594</f>
        <v/>
      </c>
    </row>
    <row r="593" spans="1:21" x14ac:dyDescent="0.15">
      <c r="A593">
        <f>buff!Q595</f>
        <v>20456</v>
      </c>
      <c r="B593" t="str">
        <f>buff!R595</f>
        <v>被动腐蚀lv16</v>
      </c>
      <c r="C593" t="str">
        <f>buff!S595</f>
        <v>被动腐蚀lv16</v>
      </c>
      <c r="D593">
        <f>VLOOKUP(buff!T595,对应表!V:W,2,FALSE)</f>
        <v>1</v>
      </c>
      <c r="E593">
        <f>buff!U595</f>
        <v>0</v>
      </c>
      <c r="F593">
        <f>buff!V595</f>
        <v>0</v>
      </c>
      <c r="G593">
        <f>buff!W595</f>
        <v>0</v>
      </c>
      <c r="H593">
        <f>buff!X595</f>
        <v>0</v>
      </c>
      <c r="I593" t="str">
        <f>buff!AI595</f>
        <v>DEF:-3347</v>
      </c>
      <c r="J593">
        <f>buff!AJ595</f>
        <v>0</v>
      </c>
      <c r="K593">
        <f>buff!AK595</f>
        <v>0</v>
      </c>
      <c r="L593">
        <f>buff!AL595</f>
        <v>0</v>
      </c>
      <c r="M593">
        <f>buff!AM595</f>
        <v>0</v>
      </c>
      <c r="N593">
        <f>buff!AN595</f>
        <v>0</v>
      </c>
      <c r="O593">
        <f>buff!AO595</f>
        <v>0</v>
      </c>
      <c r="P593">
        <f>buff!AP595</f>
        <v>0</v>
      </c>
      <c r="Q593">
        <f>buff!AQ595</f>
        <v>0</v>
      </c>
      <c r="R593">
        <f>buff!AR595</f>
        <v>999</v>
      </c>
      <c r="S593">
        <f>buff!AS595</f>
        <v>0</v>
      </c>
      <c r="T593">
        <f>buff!AT595</f>
        <v>0</v>
      </c>
      <c r="U593" t="str">
        <f>buff!AZ595</f>
        <v/>
      </c>
    </row>
    <row r="594" spans="1:21" x14ac:dyDescent="0.15">
      <c r="A594">
        <f>buff!Q596</f>
        <v>20457</v>
      </c>
      <c r="B594" t="str">
        <f>buff!R596</f>
        <v>被动腐蚀lv17</v>
      </c>
      <c r="C594" t="str">
        <f>buff!S596</f>
        <v>被动腐蚀lv17</v>
      </c>
      <c r="D594">
        <f>VLOOKUP(buff!T596,对应表!V:W,2,FALSE)</f>
        <v>1</v>
      </c>
      <c r="E594">
        <f>buff!U596</f>
        <v>0</v>
      </c>
      <c r="F594">
        <f>buff!V596</f>
        <v>0</v>
      </c>
      <c r="G594">
        <f>buff!W596</f>
        <v>0</v>
      </c>
      <c r="H594">
        <f>buff!X596</f>
        <v>0</v>
      </c>
      <c r="I594" t="str">
        <f>buff!AI596</f>
        <v>DEF:-4121</v>
      </c>
      <c r="J594">
        <f>buff!AJ596</f>
        <v>0</v>
      </c>
      <c r="K594">
        <f>buff!AK596</f>
        <v>0</v>
      </c>
      <c r="L594">
        <f>buff!AL596</f>
        <v>0</v>
      </c>
      <c r="M594">
        <f>buff!AM596</f>
        <v>0</v>
      </c>
      <c r="N594">
        <f>buff!AN596</f>
        <v>0</v>
      </c>
      <c r="O594">
        <f>buff!AO596</f>
        <v>0</v>
      </c>
      <c r="P594">
        <f>buff!AP596</f>
        <v>0</v>
      </c>
      <c r="Q594">
        <f>buff!AQ596</f>
        <v>0</v>
      </c>
      <c r="R594">
        <f>buff!AR596</f>
        <v>999</v>
      </c>
      <c r="S594">
        <f>buff!AS596</f>
        <v>0</v>
      </c>
      <c r="T594">
        <f>buff!AT596</f>
        <v>0</v>
      </c>
      <c r="U594" t="str">
        <f>buff!AZ596</f>
        <v/>
      </c>
    </row>
    <row r="595" spans="1:21" x14ac:dyDescent="0.15">
      <c r="A595">
        <f>buff!Q597</f>
        <v>20458</v>
      </c>
      <c r="B595" t="str">
        <f>buff!R597</f>
        <v>被动腐蚀lv18</v>
      </c>
      <c r="C595" t="str">
        <f>buff!S597</f>
        <v>被动腐蚀lv18</v>
      </c>
      <c r="D595">
        <f>VLOOKUP(buff!T597,对应表!V:W,2,FALSE)</f>
        <v>1</v>
      </c>
      <c r="E595">
        <f>buff!U597</f>
        <v>0</v>
      </c>
      <c r="F595">
        <f>buff!V597</f>
        <v>0</v>
      </c>
      <c r="G595">
        <f>buff!W597</f>
        <v>0</v>
      </c>
      <c r="H595">
        <f>buff!X597</f>
        <v>0</v>
      </c>
      <c r="I595" t="str">
        <f>buff!AI597</f>
        <v>DEF:-5074</v>
      </c>
      <c r="J595">
        <f>buff!AJ597</f>
        <v>0</v>
      </c>
      <c r="K595">
        <f>buff!AK597</f>
        <v>0</v>
      </c>
      <c r="L595">
        <f>buff!AL597</f>
        <v>0</v>
      </c>
      <c r="M595">
        <f>buff!AM597</f>
        <v>0</v>
      </c>
      <c r="N595">
        <f>buff!AN597</f>
        <v>0</v>
      </c>
      <c r="O595">
        <f>buff!AO597</f>
        <v>0</v>
      </c>
      <c r="P595">
        <f>buff!AP597</f>
        <v>0</v>
      </c>
      <c r="Q595">
        <f>buff!AQ597</f>
        <v>0</v>
      </c>
      <c r="R595">
        <f>buff!AR597</f>
        <v>999</v>
      </c>
      <c r="S595">
        <f>buff!AS597</f>
        <v>0</v>
      </c>
      <c r="T595">
        <f>buff!AT597</f>
        <v>0</v>
      </c>
      <c r="U595" t="str">
        <f>buff!AZ597</f>
        <v/>
      </c>
    </row>
    <row r="596" spans="1:21" x14ac:dyDescent="0.15">
      <c r="A596">
        <f>buff!Q598</f>
        <v>20459</v>
      </c>
      <c r="B596" t="str">
        <f>buff!R598</f>
        <v>被动腐蚀lv19</v>
      </c>
      <c r="C596" t="str">
        <f>buff!S598</f>
        <v>被动腐蚀lv19</v>
      </c>
      <c r="D596">
        <f>VLOOKUP(buff!T598,对应表!V:W,2,FALSE)</f>
        <v>1</v>
      </c>
      <c r="E596">
        <f>buff!U598</f>
        <v>0</v>
      </c>
      <c r="F596">
        <f>buff!V598</f>
        <v>0</v>
      </c>
      <c r="G596">
        <f>buff!W598</f>
        <v>0</v>
      </c>
      <c r="H596">
        <f>buff!X598</f>
        <v>0</v>
      </c>
      <c r="I596" t="str">
        <f>buff!AI598</f>
        <v>DEF:-6247</v>
      </c>
      <c r="J596">
        <f>buff!AJ598</f>
        <v>0</v>
      </c>
      <c r="K596">
        <f>buff!AK598</f>
        <v>0</v>
      </c>
      <c r="L596">
        <f>buff!AL598</f>
        <v>0</v>
      </c>
      <c r="M596">
        <f>buff!AM598</f>
        <v>0</v>
      </c>
      <c r="N596">
        <f>buff!AN598</f>
        <v>0</v>
      </c>
      <c r="O596">
        <f>buff!AO598</f>
        <v>0</v>
      </c>
      <c r="P596">
        <f>buff!AP598</f>
        <v>0</v>
      </c>
      <c r="Q596">
        <f>buff!AQ598</f>
        <v>0</v>
      </c>
      <c r="R596">
        <f>buff!AR598</f>
        <v>999</v>
      </c>
      <c r="S596">
        <f>buff!AS598</f>
        <v>0</v>
      </c>
      <c r="T596">
        <f>buff!AT598</f>
        <v>0</v>
      </c>
      <c r="U596" t="str">
        <f>buff!AZ598</f>
        <v/>
      </c>
    </row>
    <row r="597" spans="1:21" x14ac:dyDescent="0.15">
      <c r="A597">
        <f>buff!Q599</f>
        <v>20460</v>
      </c>
      <c r="B597" t="str">
        <f>buff!R599</f>
        <v>被动腐蚀lv20</v>
      </c>
      <c r="C597" t="str">
        <f>buff!S599</f>
        <v>被动腐蚀lv20</v>
      </c>
      <c r="D597">
        <f>VLOOKUP(buff!T599,对应表!V:W,2,FALSE)</f>
        <v>1</v>
      </c>
      <c r="E597">
        <f>buff!U599</f>
        <v>0</v>
      </c>
      <c r="F597">
        <f>buff!V599</f>
        <v>0</v>
      </c>
      <c r="G597">
        <f>buff!W599</f>
        <v>0</v>
      </c>
      <c r="H597">
        <f>buff!X599</f>
        <v>0</v>
      </c>
      <c r="I597" t="str">
        <f>buff!AI599</f>
        <v>DEF:-7692</v>
      </c>
      <c r="J597">
        <f>buff!AJ599</f>
        <v>0</v>
      </c>
      <c r="K597">
        <f>buff!AK599</f>
        <v>0</v>
      </c>
      <c r="L597">
        <f>buff!AL599</f>
        <v>0</v>
      </c>
      <c r="M597">
        <f>buff!AM599</f>
        <v>0</v>
      </c>
      <c r="N597">
        <f>buff!AN599</f>
        <v>0</v>
      </c>
      <c r="O597">
        <f>buff!AO599</f>
        <v>0</v>
      </c>
      <c r="P597">
        <f>buff!AP599</f>
        <v>0</v>
      </c>
      <c r="Q597">
        <f>buff!AQ599</f>
        <v>0</v>
      </c>
      <c r="R597">
        <f>buff!AR599</f>
        <v>999</v>
      </c>
      <c r="S597">
        <f>buff!AS599</f>
        <v>0</v>
      </c>
      <c r="T597">
        <f>buff!AT599</f>
        <v>0</v>
      </c>
      <c r="U597" t="str">
        <f>buff!AZ599</f>
        <v/>
      </c>
    </row>
    <row r="598" spans="1:21" x14ac:dyDescent="0.15">
      <c r="A598">
        <f>buff!Q600</f>
        <v>20461</v>
      </c>
      <c r="B598" t="str">
        <f>buff!R600</f>
        <v>被动精准lv1</v>
      </c>
      <c r="C598" t="str">
        <f>buff!S600</f>
        <v>被动精准lv1</v>
      </c>
      <c r="D598">
        <f>VLOOKUP(buff!T600,对应表!V:W,2,FALSE)</f>
        <v>1</v>
      </c>
      <c r="E598">
        <f>buff!U600</f>
        <v>0</v>
      </c>
      <c r="F598">
        <f>buff!V600</f>
        <v>0</v>
      </c>
      <c r="G598">
        <f>buff!W600</f>
        <v>0</v>
      </c>
      <c r="H598">
        <f>buff!X600</f>
        <v>0</v>
      </c>
      <c r="I598" t="str">
        <f>buff!AI600</f>
        <v>HIT:5|CRI:5</v>
      </c>
      <c r="J598">
        <f>buff!AJ600</f>
        <v>0</v>
      </c>
      <c r="K598">
        <f>buff!AK600</f>
        <v>0</v>
      </c>
      <c r="L598">
        <f>buff!AL600</f>
        <v>0</v>
      </c>
      <c r="M598">
        <f>buff!AM600</f>
        <v>0</v>
      </c>
      <c r="N598">
        <f>buff!AN600</f>
        <v>0</v>
      </c>
      <c r="O598">
        <f>buff!AO600</f>
        <v>0</v>
      </c>
      <c r="P598">
        <f>buff!AP600</f>
        <v>0</v>
      </c>
      <c r="Q598">
        <f>buff!AQ600</f>
        <v>0</v>
      </c>
      <c r="R598">
        <f>buff!AR600</f>
        <v>999</v>
      </c>
      <c r="S598">
        <f>buff!AS600</f>
        <v>0</v>
      </c>
      <c r="T598">
        <f>buff!AT600</f>
        <v>0</v>
      </c>
      <c r="U598" t="str">
        <f>buff!AZ600</f>
        <v/>
      </c>
    </row>
    <row r="599" spans="1:21" x14ac:dyDescent="0.15">
      <c r="A599">
        <f>buff!Q601</f>
        <v>20462</v>
      </c>
      <c r="B599" t="str">
        <f>buff!R601</f>
        <v>被动精准lv2</v>
      </c>
      <c r="C599" t="str">
        <f>buff!S601</f>
        <v>被动精准lv2</v>
      </c>
      <c r="D599">
        <f>VLOOKUP(buff!T601,对应表!V:W,2,FALSE)</f>
        <v>1</v>
      </c>
      <c r="E599">
        <f>buff!U601</f>
        <v>0</v>
      </c>
      <c r="F599">
        <f>buff!V601</f>
        <v>0</v>
      </c>
      <c r="G599">
        <f>buff!W601</f>
        <v>0</v>
      </c>
      <c r="H599">
        <f>buff!X601</f>
        <v>0</v>
      </c>
      <c r="I599" t="str">
        <f>buff!AI601</f>
        <v>HIT:6|CRI:6</v>
      </c>
      <c r="J599">
        <f>buff!AJ601</f>
        <v>0</v>
      </c>
      <c r="K599">
        <f>buff!AK601</f>
        <v>0</v>
      </c>
      <c r="L599">
        <f>buff!AL601</f>
        <v>0</v>
      </c>
      <c r="M599">
        <f>buff!AM601</f>
        <v>0</v>
      </c>
      <c r="N599">
        <f>buff!AN601</f>
        <v>0</v>
      </c>
      <c r="O599">
        <f>buff!AO601</f>
        <v>0</v>
      </c>
      <c r="P599">
        <f>buff!AP601</f>
        <v>0</v>
      </c>
      <c r="Q599">
        <f>buff!AQ601</f>
        <v>0</v>
      </c>
      <c r="R599">
        <f>buff!AR601</f>
        <v>999</v>
      </c>
      <c r="S599">
        <f>buff!AS601</f>
        <v>0</v>
      </c>
      <c r="T599">
        <f>buff!AT601</f>
        <v>0</v>
      </c>
      <c r="U599" t="str">
        <f>buff!AZ601</f>
        <v/>
      </c>
    </row>
    <row r="600" spans="1:21" x14ac:dyDescent="0.15">
      <c r="A600">
        <f>buff!Q602</f>
        <v>20463</v>
      </c>
      <c r="B600" t="str">
        <f>buff!R602</f>
        <v>被动精准lv3</v>
      </c>
      <c r="C600" t="str">
        <f>buff!S602</f>
        <v>被动精准lv3</v>
      </c>
      <c r="D600">
        <f>VLOOKUP(buff!T602,对应表!V:W,2,FALSE)</f>
        <v>1</v>
      </c>
      <c r="E600">
        <f>buff!U602</f>
        <v>0</v>
      </c>
      <c r="F600">
        <f>buff!V602</f>
        <v>0</v>
      </c>
      <c r="G600">
        <f>buff!W602</f>
        <v>0</v>
      </c>
      <c r="H600">
        <f>buff!X602</f>
        <v>0</v>
      </c>
      <c r="I600" t="str">
        <f>buff!AI602</f>
        <v>HIT:7|CRI:7</v>
      </c>
      <c r="J600">
        <f>buff!AJ602</f>
        <v>0</v>
      </c>
      <c r="K600">
        <f>buff!AK602</f>
        <v>0</v>
      </c>
      <c r="L600">
        <f>buff!AL602</f>
        <v>0</v>
      </c>
      <c r="M600">
        <f>buff!AM602</f>
        <v>0</v>
      </c>
      <c r="N600">
        <f>buff!AN602</f>
        <v>0</v>
      </c>
      <c r="O600">
        <f>buff!AO602</f>
        <v>0</v>
      </c>
      <c r="P600">
        <f>buff!AP602</f>
        <v>0</v>
      </c>
      <c r="Q600">
        <f>buff!AQ602</f>
        <v>0</v>
      </c>
      <c r="R600">
        <f>buff!AR602</f>
        <v>999</v>
      </c>
      <c r="S600">
        <f>buff!AS602</f>
        <v>0</v>
      </c>
      <c r="T600">
        <f>buff!AT602</f>
        <v>0</v>
      </c>
      <c r="U600" t="str">
        <f>buff!AZ602</f>
        <v/>
      </c>
    </row>
    <row r="601" spans="1:21" x14ac:dyDescent="0.15">
      <c r="A601">
        <f>buff!Q603</f>
        <v>20464</v>
      </c>
      <c r="B601" t="str">
        <f>buff!R603</f>
        <v>被动精准lv4</v>
      </c>
      <c r="C601" t="str">
        <f>buff!S603</f>
        <v>被动精准lv4</v>
      </c>
      <c r="D601">
        <f>VLOOKUP(buff!T603,对应表!V:W,2,FALSE)</f>
        <v>1</v>
      </c>
      <c r="E601">
        <f>buff!U603</f>
        <v>0</v>
      </c>
      <c r="F601">
        <f>buff!V603</f>
        <v>0</v>
      </c>
      <c r="G601">
        <f>buff!W603</f>
        <v>0</v>
      </c>
      <c r="H601">
        <f>buff!X603</f>
        <v>0</v>
      </c>
      <c r="I601" t="str">
        <f>buff!AI603</f>
        <v>HIT:8|CRI:8</v>
      </c>
      <c r="J601">
        <f>buff!AJ603</f>
        <v>0</v>
      </c>
      <c r="K601">
        <f>buff!AK603</f>
        <v>0</v>
      </c>
      <c r="L601">
        <f>buff!AL603</f>
        <v>0</v>
      </c>
      <c r="M601">
        <f>buff!AM603</f>
        <v>0</v>
      </c>
      <c r="N601">
        <f>buff!AN603</f>
        <v>0</v>
      </c>
      <c r="O601">
        <f>buff!AO603</f>
        <v>0</v>
      </c>
      <c r="P601">
        <f>buff!AP603</f>
        <v>0</v>
      </c>
      <c r="Q601">
        <f>buff!AQ603</f>
        <v>0</v>
      </c>
      <c r="R601">
        <f>buff!AR603</f>
        <v>999</v>
      </c>
      <c r="S601">
        <f>buff!AS603</f>
        <v>0</v>
      </c>
      <c r="T601">
        <f>buff!AT603</f>
        <v>0</v>
      </c>
      <c r="U601" t="str">
        <f>buff!AZ603</f>
        <v/>
      </c>
    </row>
    <row r="602" spans="1:21" x14ac:dyDescent="0.15">
      <c r="A602">
        <f>buff!Q604</f>
        <v>20465</v>
      </c>
      <c r="B602" t="str">
        <f>buff!R604</f>
        <v>被动精准lv5</v>
      </c>
      <c r="C602" t="str">
        <f>buff!S604</f>
        <v>被动精准lv5</v>
      </c>
      <c r="D602">
        <f>VLOOKUP(buff!T604,对应表!V:W,2,FALSE)</f>
        <v>1</v>
      </c>
      <c r="E602">
        <f>buff!U604</f>
        <v>0</v>
      </c>
      <c r="F602">
        <f>buff!V604</f>
        <v>0</v>
      </c>
      <c r="G602">
        <f>buff!W604</f>
        <v>0</v>
      </c>
      <c r="H602">
        <f>buff!X604</f>
        <v>0</v>
      </c>
      <c r="I602" t="str">
        <f>buff!AI604</f>
        <v>HIT:9|CRI:9</v>
      </c>
      <c r="J602">
        <f>buff!AJ604</f>
        <v>0</v>
      </c>
      <c r="K602">
        <f>buff!AK604</f>
        <v>0</v>
      </c>
      <c r="L602">
        <f>buff!AL604</f>
        <v>0</v>
      </c>
      <c r="M602">
        <f>buff!AM604</f>
        <v>0</v>
      </c>
      <c r="N602">
        <f>buff!AN604</f>
        <v>0</v>
      </c>
      <c r="O602">
        <f>buff!AO604</f>
        <v>0</v>
      </c>
      <c r="P602">
        <f>buff!AP604</f>
        <v>0</v>
      </c>
      <c r="Q602">
        <f>buff!AQ604</f>
        <v>0</v>
      </c>
      <c r="R602">
        <f>buff!AR604</f>
        <v>999</v>
      </c>
      <c r="S602">
        <f>buff!AS604</f>
        <v>0</v>
      </c>
      <c r="T602">
        <f>buff!AT604</f>
        <v>0</v>
      </c>
      <c r="U602" t="str">
        <f>buff!AZ604</f>
        <v/>
      </c>
    </row>
    <row r="603" spans="1:21" x14ac:dyDescent="0.15">
      <c r="A603">
        <f>buff!Q605</f>
        <v>20466</v>
      </c>
      <c r="B603" t="str">
        <f>buff!R605</f>
        <v>被动精准lv6</v>
      </c>
      <c r="C603" t="str">
        <f>buff!S605</f>
        <v>被动精准lv6</v>
      </c>
      <c r="D603">
        <f>VLOOKUP(buff!T605,对应表!V:W,2,FALSE)</f>
        <v>1</v>
      </c>
      <c r="E603">
        <f>buff!U605</f>
        <v>0</v>
      </c>
      <c r="F603">
        <f>buff!V605</f>
        <v>0</v>
      </c>
      <c r="G603">
        <f>buff!W605</f>
        <v>0</v>
      </c>
      <c r="H603">
        <f>buff!X605</f>
        <v>0</v>
      </c>
      <c r="I603" t="str">
        <f>buff!AI605</f>
        <v>HIT:10|CRI:10</v>
      </c>
      <c r="J603">
        <f>buff!AJ605</f>
        <v>0</v>
      </c>
      <c r="K603">
        <f>buff!AK605</f>
        <v>0</v>
      </c>
      <c r="L603">
        <f>buff!AL605</f>
        <v>0</v>
      </c>
      <c r="M603">
        <f>buff!AM605</f>
        <v>0</v>
      </c>
      <c r="N603">
        <f>buff!AN605</f>
        <v>0</v>
      </c>
      <c r="O603">
        <f>buff!AO605</f>
        <v>0</v>
      </c>
      <c r="P603">
        <f>buff!AP605</f>
        <v>0</v>
      </c>
      <c r="Q603">
        <f>buff!AQ605</f>
        <v>0</v>
      </c>
      <c r="R603">
        <f>buff!AR605</f>
        <v>999</v>
      </c>
      <c r="S603">
        <f>buff!AS605</f>
        <v>0</v>
      </c>
      <c r="T603">
        <f>buff!AT605</f>
        <v>0</v>
      </c>
      <c r="U603" t="str">
        <f>buff!AZ605</f>
        <v/>
      </c>
    </row>
    <row r="604" spans="1:21" x14ac:dyDescent="0.15">
      <c r="A604">
        <f>buff!Q606</f>
        <v>20467</v>
      </c>
      <c r="B604" t="str">
        <f>buff!R606</f>
        <v>被动精准lv7</v>
      </c>
      <c r="C604" t="str">
        <f>buff!S606</f>
        <v>被动精准lv7</v>
      </c>
      <c r="D604">
        <f>VLOOKUP(buff!T606,对应表!V:W,2,FALSE)</f>
        <v>1</v>
      </c>
      <c r="E604">
        <f>buff!U606</f>
        <v>0</v>
      </c>
      <c r="F604">
        <f>buff!V606</f>
        <v>0</v>
      </c>
      <c r="G604">
        <f>buff!W606</f>
        <v>0</v>
      </c>
      <c r="H604">
        <f>buff!X606</f>
        <v>0</v>
      </c>
      <c r="I604" t="str">
        <f>buff!AI606</f>
        <v>HIT:11|CRI:11</v>
      </c>
      <c r="J604">
        <f>buff!AJ606</f>
        <v>0</v>
      </c>
      <c r="K604">
        <f>buff!AK606</f>
        <v>0</v>
      </c>
      <c r="L604">
        <f>buff!AL606</f>
        <v>0</v>
      </c>
      <c r="M604">
        <f>buff!AM606</f>
        <v>0</v>
      </c>
      <c r="N604">
        <f>buff!AN606</f>
        <v>0</v>
      </c>
      <c r="O604">
        <f>buff!AO606</f>
        <v>0</v>
      </c>
      <c r="P604">
        <f>buff!AP606</f>
        <v>0</v>
      </c>
      <c r="Q604">
        <f>buff!AQ606</f>
        <v>0</v>
      </c>
      <c r="R604">
        <f>buff!AR606</f>
        <v>999</v>
      </c>
      <c r="S604">
        <f>buff!AS606</f>
        <v>0</v>
      </c>
      <c r="T604">
        <f>buff!AT606</f>
        <v>0</v>
      </c>
      <c r="U604" t="str">
        <f>buff!AZ606</f>
        <v/>
      </c>
    </row>
    <row r="605" spans="1:21" x14ac:dyDescent="0.15">
      <c r="A605">
        <f>buff!Q607</f>
        <v>20468</v>
      </c>
      <c r="B605" t="str">
        <f>buff!R607</f>
        <v>被动精准lv8</v>
      </c>
      <c r="C605" t="str">
        <f>buff!S607</f>
        <v>被动精准lv8</v>
      </c>
      <c r="D605">
        <f>VLOOKUP(buff!T607,对应表!V:W,2,FALSE)</f>
        <v>1</v>
      </c>
      <c r="E605">
        <f>buff!U607</f>
        <v>0</v>
      </c>
      <c r="F605">
        <f>buff!V607</f>
        <v>0</v>
      </c>
      <c r="G605">
        <f>buff!W607</f>
        <v>0</v>
      </c>
      <c r="H605">
        <f>buff!X607</f>
        <v>0</v>
      </c>
      <c r="I605" t="str">
        <f>buff!AI607</f>
        <v>HIT:12|CRI:12</v>
      </c>
      <c r="J605">
        <f>buff!AJ607</f>
        <v>0</v>
      </c>
      <c r="K605">
        <f>buff!AK607</f>
        <v>0</v>
      </c>
      <c r="L605">
        <f>buff!AL607</f>
        <v>0</v>
      </c>
      <c r="M605">
        <f>buff!AM607</f>
        <v>0</v>
      </c>
      <c r="N605">
        <f>buff!AN607</f>
        <v>0</v>
      </c>
      <c r="O605">
        <f>buff!AO607</f>
        <v>0</v>
      </c>
      <c r="P605">
        <f>buff!AP607</f>
        <v>0</v>
      </c>
      <c r="Q605">
        <f>buff!AQ607</f>
        <v>0</v>
      </c>
      <c r="R605">
        <f>buff!AR607</f>
        <v>999</v>
      </c>
      <c r="S605">
        <f>buff!AS607</f>
        <v>0</v>
      </c>
      <c r="T605">
        <f>buff!AT607</f>
        <v>0</v>
      </c>
      <c r="U605" t="str">
        <f>buff!AZ607</f>
        <v/>
      </c>
    </row>
    <row r="606" spans="1:21" x14ac:dyDescent="0.15">
      <c r="A606">
        <f>buff!Q608</f>
        <v>20469</v>
      </c>
      <c r="B606" t="str">
        <f>buff!R608</f>
        <v>被动精准lv9</v>
      </c>
      <c r="C606" t="str">
        <f>buff!S608</f>
        <v>被动精准lv9</v>
      </c>
      <c r="D606">
        <f>VLOOKUP(buff!T608,对应表!V:W,2,FALSE)</f>
        <v>1</v>
      </c>
      <c r="E606">
        <f>buff!U608</f>
        <v>0</v>
      </c>
      <c r="F606">
        <f>buff!V608</f>
        <v>0</v>
      </c>
      <c r="G606">
        <f>buff!W608</f>
        <v>0</v>
      </c>
      <c r="H606">
        <f>buff!X608</f>
        <v>0</v>
      </c>
      <c r="I606" t="str">
        <f>buff!AI608</f>
        <v>HIT:13|CRI:13</v>
      </c>
      <c r="J606">
        <f>buff!AJ608</f>
        <v>0</v>
      </c>
      <c r="K606">
        <f>buff!AK608</f>
        <v>0</v>
      </c>
      <c r="L606">
        <f>buff!AL608</f>
        <v>0</v>
      </c>
      <c r="M606">
        <f>buff!AM608</f>
        <v>0</v>
      </c>
      <c r="N606">
        <f>buff!AN608</f>
        <v>0</v>
      </c>
      <c r="O606">
        <f>buff!AO608</f>
        <v>0</v>
      </c>
      <c r="P606">
        <f>buff!AP608</f>
        <v>0</v>
      </c>
      <c r="Q606">
        <f>buff!AQ608</f>
        <v>0</v>
      </c>
      <c r="R606">
        <f>buff!AR608</f>
        <v>999</v>
      </c>
      <c r="S606">
        <f>buff!AS608</f>
        <v>0</v>
      </c>
      <c r="T606">
        <f>buff!AT608</f>
        <v>0</v>
      </c>
      <c r="U606" t="str">
        <f>buff!AZ608</f>
        <v/>
      </c>
    </row>
    <row r="607" spans="1:21" x14ac:dyDescent="0.15">
      <c r="A607">
        <f>buff!Q609</f>
        <v>20470</v>
      </c>
      <c r="B607" t="str">
        <f>buff!R609</f>
        <v>被动精准lv10</v>
      </c>
      <c r="C607" t="str">
        <f>buff!S609</f>
        <v>被动精准lv10</v>
      </c>
      <c r="D607">
        <f>VLOOKUP(buff!T609,对应表!V:W,2,FALSE)</f>
        <v>1</v>
      </c>
      <c r="E607">
        <f>buff!U609</f>
        <v>0</v>
      </c>
      <c r="F607">
        <f>buff!V609</f>
        <v>0</v>
      </c>
      <c r="G607">
        <f>buff!W609</f>
        <v>0</v>
      </c>
      <c r="H607">
        <f>buff!X609</f>
        <v>0</v>
      </c>
      <c r="I607" t="str">
        <f>buff!AI609</f>
        <v>HIT:14|CRI:14</v>
      </c>
      <c r="J607">
        <f>buff!AJ609</f>
        <v>0</v>
      </c>
      <c r="K607">
        <f>buff!AK609</f>
        <v>0</v>
      </c>
      <c r="L607">
        <f>buff!AL609</f>
        <v>0</v>
      </c>
      <c r="M607">
        <f>buff!AM609</f>
        <v>0</v>
      </c>
      <c r="N607">
        <f>buff!AN609</f>
        <v>0</v>
      </c>
      <c r="O607">
        <f>buff!AO609</f>
        <v>0</v>
      </c>
      <c r="P607">
        <f>buff!AP609</f>
        <v>0</v>
      </c>
      <c r="Q607">
        <f>buff!AQ609</f>
        <v>0</v>
      </c>
      <c r="R607">
        <f>buff!AR609</f>
        <v>999</v>
      </c>
      <c r="S607">
        <f>buff!AS609</f>
        <v>0</v>
      </c>
      <c r="T607">
        <f>buff!AT609</f>
        <v>0</v>
      </c>
      <c r="U607" t="str">
        <f>buff!AZ609</f>
        <v/>
      </c>
    </row>
    <row r="608" spans="1:21" x14ac:dyDescent="0.15">
      <c r="A608">
        <f>buff!Q610</f>
        <v>20471</v>
      </c>
      <c r="B608" t="str">
        <f>buff!R610</f>
        <v>被动精准lv11</v>
      </c>
      <c r="C608" t="str">
        <f>buff!S610</f>
        <v>被动精准lv11</v>
      </c>
      <c r="D608">
        <f>VLOOKUP(buff!T610,对应表!V:W,2,FALSE)</f>
        <v>1</v>
      </c>
      <c r="E608">
        <f>buff!U610</f>
        <v>0</v>
      </c>
      <c r="F608">
        <f>buff!V610</f>
        <v>0</v>
      </c>
      <c r="G608">
        <f>buff!W610</f>
        <v>0</v>
      </c>
      <c r="H608">
        <f>buff!X610</f>
        <v>0</v>
      </c>
      <c r="I608" t="str">
        <f>buff!AI610</f>
        <v>HIT:15|CRI:15</v>
      </c>
      <c r="J608">
        <f>buff!AJ610</f>
        <v>0</v>
      </c>
      <c r="K608">
        <f>buff!AK610</f>
        <v>0</v>
      </c>
      <c r="L608">
        <f>buff!AL610</f>
        <v>0</v>
      </c>
      <c r="M608">
        <f>buff!AM610</f>
        <v>0</v>
      </c>
      <c r="N608">
        <f>buff!AN610</f>
        <v>0</v>
      </c>
      <c r="O608">
        <f>buff!AO610</f>
        <v>0</v>
      </c>
      <c r="P608">
        <f>buff!AP610</f>
        <v>0</v>
      </c>
      <c r="Q608">
        <f>buff!AQ610</f>
        <v>0</v>
      </c>
      <c r="R608">
        <f>buff!AR610</f>
        <v>999</v>
      </c>
      <c r="S608">
        <f>buff!AS610</f>
        <v>0</v>
      </c>
      <c r="T608">
        <f>buff!AT610</f>
        <v>0</v>
      </c>
      <c r="U608" t="str">
        <f>buff!AZ610</f>
        <v/>
      </c>
    </row>
    <row r="609" spans="1:21" x14ac:dyDescent="0.15">
      <c r="A609">
        <f>buff!Q611</f>
        <v>20472</v>
      </c>
      <c r="B609" t="str">
        <f>buff!R611</f>
        <v>被动精准lv12</v>
      </c>
      <c r="C609" t="str">
        <f>buff!S611</f>
        <v>被动精准lv12</v>
      </c>
      <c r="D609">
        <f>VLOOKUP(buff!T611,对应表!V:W,2,FALSE)</f>
        <v>1</v>
      </c>
      <c r="E609">
        <f>buff!U611</f>
        <v>0</v>
      </c>
      <c r="F609">
        <f>buff!V611</f>
        <v>0</v>
      </c>
      <c r="G609">
        <f>buff!W611</f>
        <v>0</v>
      </c>
      <c r="H609">
        <f>buff!X611</f>
        <v>0</v>
      </c>
      <c r="I609" t="str">
        <f>buff!AI611</f>
        <v>HIT:16|CRI:16</v>
      </c>
      <c r="J609">
        <f>buff!AJ611</f>
        <v>0</v>
      </c>
      <c r="K609">
        <f>buff!AK611</f>
        <v>0</v>
      </c>
      <c r="L609">
        <f>buff!AL611</f>
        <v>0</v>
      </c>
      <c r="M609">
        <f>buff!AM611</f>
        <v>0</v>
      </c>
      <c r="N609">
        <f>buff!AN611</f>
        <v>0</v>
      </c>
      <c r="O609">
        <f>buff!AO611</f>
        <v>0</v>
      </c>
      <c r="P609">
        <f>buff!AP611</f>
        <v>0</v>
      </c>
      <c r="Q609">
        <f>buff!AQ611</f>
        <v>0</v>
      </c>
      <c r="R609">
        <f>buff!AR611</f>
        <v>999</v>
      </c>
      <c r="S609">
        <f>buff!AS611</f>
        <v>0</v>
      </c>
      <c r="T609">
        <f>buff!AT611</f>
        <v>0</v>
      </c>
      <c r="U609" t="str">
        <f>buff!AZ611</f>
        <v/>
      </c>
    </row>
    <row r="610" spans="1:21" x14ac:dyDescent="0.15">
      <c r="A610">
        <f>buff!Q612</f>
        <v>20473</v>
      </c>
      <c r="B610" t="str">
        <f>buff!R612</f>
        <v>被动精准lv13</v>
      </c>
      <c r="C610" t="str">
        <f>buff!S612</f>
        <v>被动精准lv13</v>
      </c>
      <c r="D610">
        <f>VLOOKUP(buff!T612,对应表!V:W,2,FALSE)</f>
        <v>1</v>
      </c>
      <c r="E610">
        <f>buff!U612</f>
        <v>0</v>
      </c>
      <c r="F610">
        <f>buff!V612</f>
        <v>0</v>
      </c>
      <c r="G610">
        <f>buff!W612</f>
        <v>0</v>
      </c>
      <c r="H610">
        <f>buff!X612</f>
        <v>0</v>
      </c>
      <c r="I610" t="str">
        <f>buff!AI612</f>
        <v>HIT:17|CRI:17</v>
      </c>
      <c r="J610">
        <f>buff!AJ612</f>
        <v>0</v>
      </c>
      <c r="K610">
        <f>buff!AK612</f>
        <v>0</v>
      </c>
      <c r="L610">
        <f>buff!AL612</f>
        <v>0</v>
      </c>
      <c r="M610">
        <f>buff!AM612</f>
        <v>0</v>
      </c>
      <c r="N610">
        <f>buff!AN612</f>
        <v>0</v>
      </c>
      <c r="O610">
        <f>buff!AO612</f>
        <v>0</v>
      </c>
      <c r="P610">
        <f>buff!AP612</f>
        <v>0</v>
      </c>
      <c r="Q610">
        <f>buff!AQ612</f>
        <v>0</v>
      </c>
      <c r="R610">
        <f>buff!AR612</f>
        <v>999</v>
      </c>
      <c r="S610">
        <f>buff!AS612</f>
        <v>0</v>
      </c>
      <c r="T610">
        <f>buff!AT612</f>
        <v>0</v>
      </c>
      <c r="U610" t="str">
        <f>buff!AZ612</f>
        <v/>
      </c>
    </row>
    <row r="611" spans="1:21" x14ac:dyDescent="0.15">
      <c r="A611">
        <f>buff!Q613</f>
        <v>20474</v>
      </c>
      <c r="B611" t="str">
        <f>buff!R613</f>
        <v>被动精准lv14</v>
      </c>
      <c r="C611" t="str">
        <f>buff!S613</f>
        <v>被动精准lv14</v>
      </c>
      <c r="D611">
        <f>VLOOKUP(buff!T613,对应表!V:W,2,FALSE)</f>
        <v>1</v>
      </c>
      <c r="E611">
        <f>buff!U613</f>
        <v>0</v>
      </c>
      <c r="F611">
        <f>buff!V613</f>
        <v>0</v>
      </c>
      <c r="G611">
        <f>buff!W613</f>
        <v>0</v>
      </c>
      <c r="H611">
        <f>buff!X613</f>
        <v>0</v>
      </c>
      <c r="I611" t="str">
        <f>buff!AI613</f>
        <v>HIT:18|CRI:18</v>
      </c>
      <c r="J611">
        <f>buff!AJ613</f>
        <v>0</v>
      </c>
      <c r="K611">
        <f>buff!AK613</f>
        <v>0</v>
      </c>
      <c r="L611">
        <f>buff!AL613</f>
        <v>0</v>
      </c>
      <c r="M611">
        <f>buff!AM613</f>
        <v>0</v>
      </c>
      <c r="N611">
        <f>buff!AN613</f>
        <v>0</v>
      </c>
      <c r="O611">
        <f>buff!AO613</f>
        <v>0</v>
      </c>
      <c r="P611">
        <f>buff!AP613</f>
        <v>0</v>
      </c>
      <c r="Q611">
        <f>buff!AQ613</f>
        <v>0</v>
      </c>
      <c r="R611">
        <f>buff!AR613</f>
        <v>999</v>
      </c>
      <c r="S611">
        <f>buff!AS613</f>
        <v>0</v>
      </c>
      <c r="T611">
        <f>buff!AT613</f>
        <v>0</v>
      </c>
      <c r="U611" t="str">
        <f>buff!AZ613</f>
        <v/>
      </c>
    </row>
    <row r="612" spans="1:21" x14ac:dyDescent="0.15">
      <c r="A612">
        <f>buff!Q614</f>
        <v>20475</v>
      </c>
      <c r="B612" t="str">
        <f>buff!R614</f>
        <v>被动精准lv15</v>
      </c>
      <c r="C612" t="str">
        <f>buff!S614</f>
        <v>被动精准lv15</v>
      </c>
      <c r="D612">
        <f>VLOOKUP(buff!T614,对应表!V:W,2,FALSE)</f>
        <v>1</v>
      </c>
      <c r="E612">
        <f>buff!U614</f>
        <v>0</v>
      </c>
      <c r="F612">
        <f>buff!V614</f>
        <v>0</v>
      </c>
      <c r="G612">
        <f>buff!W614</f>
        <v>0</v>
      </c>
      <c r="H612">
        <f>buff!X614</f>
        <v>0</v>
      </c>
      <c r="I612" t="str">
        <f>buff!AI614</f>
        <v>HIT:19|CRI:19</v>
      </c>
      <c r="J612">
        <f>buff!AJ614</f>
        <v>0</v>
      </c>
      <c r="K612">
        <f>buff!AK614</f>
        <v>0</v>
      </c>
      <c r="L612">
        <f>buff!AL614</f>
        <v>0</v>
      </c>
      <c r="M612">
        <f>buff!AM614</f>
        <v>0</v>
      </c>
      <c r="N612">
        <f>buff!AN614</f>
        <v>0</v>
      </c>
      <c r="O612">
        <f>buff!AO614</f>
        <v>0</v>
      </c>
      <c r="P612">
        <f>buff!AP614</f>
        <v>0</v>
      </c>
      <c r="Q612">
        <f>buff!AQ614</f>
        <v>0</v>
      </c>
      <c r="R612">
        <f>buff!AR614</f>
        <v>999</v>
      </c>
      <c r="S612">
        <f>buff!AS614</f>
        <v>0</v>
      </c>
      <c r="T612">
        <f>buff!AT614</f>
        <v>0</v>
      </c>
      <c r="U612" t="str">
        <f>buff!AZ614</f>
        <v/>
      </c>
    </row>
    <row r="613" spans="1:21" x14ac:dyDescent="0.15">
      <c r="A613">
        <f>buff!Q615</f>
        <v>20476</v>
      </c>
      <c r="B613" t="str">
        <f>buff!R615</f>
        <v>被动精准lv16</v>
      </c>
      <c r="C613" t="str">
        <f>buff!S615</f>
        <v>被动精准lv16</v>
      </c>
      <c r="D613">
        <f>VLOOKUP(buff!T615,对应表!V:W,2,FALSE)</f>
        <v>1</v>
      </c>
      <c r="E613">
        <f>buff!U615</f>
        <v>0</v>
      </c>
      <c r="F613">
        <f>buff!V615</f>
        <v>0</v>
      </c>
      <c r="G613">
        <f>buff!W615</f>
        <v>0</v>
      </c>
      <c r="H613">
        <f>buff!X615</f>
        <v>0</v>
      </c>
      <c r="I613" t="str">
        <f>buff!AI615</f>
        <v>HIT:20|CRI:20</v>
      </c>
      <c r="J613">
        <f>buff!AJ615</f>
        <v>0</v>
      </c>
      <c r="K613">
        <f>buff!AK615</f>
        <v>0</v>
      </c>
      <c r="L613">
        <f>buff!AL615</f>
        <v>0</v>
      </c>
      <c r="M613">
        <f>buff!AM615</f>
        <v>0</v>
      </c>
      <c r="N613">
        <f>buff!AN615</f>
        <v>0</v>
      </c>
      <c r="O613">
        <f>buff!AO615</f>
        <v>0</v>
      </c>
      <c r="P613">
        <f>buff!AP615</f>
        <v>0</v>
      </c>
      <c r="Q613">
        <f>buff!AQ615</f>
        <v>0</v>
      </c>
      <c r="R613">
        <f>buff!AR615</f>
        <v>999</v>
      </c>
      <c r="S613">
        <f>buff!AS615</f>
        <v>0</v>
      </c>
      <c r="T613">
        <f>buff!AT615</f>
        <v>0</v>
      </c>
      <c r="U613" t="str">
        <f>buff!AZ615</f>
        <v/>
      </c>
    </row>
    <row r="614" spans="1:21" x14ac:dyDescent="0.15">
      <c r="A614">
        <f>buff!Q616</f>
        <v>20477</v>
      </c>
      <c r="B614" t="str">
        <f>buff!R616</f>
        <v>被动精准lv17</v>
      </c>
      <c r="C614" t="str">
        <f>buff!S616</f>
        <v>被动精准lv17</v>
      </c>
      <c r="D614">
        <f>VLOOKUP(buff!T616,对应表!V:W,2,FALSE)</f>
        <v>1</v>
      </c>
      <c r="E614">
        <f>buff!U616</f>
        <v>0</v>
      </c>
      <c r="F614">
        <f>buff!V616</f>
        <v>0</v>
      </c>
      <c r="G614">
        <f>buff!W616</f>
        <v>0</v>
      </c>
      <c r="H614">
        <f>buff!X616</f>
        <v>0</v>
      </c>
      <c r="I614" t="str">
        <f>buff!AI616</f>
        <v>HIT:21|CRI:21</v>
      </c>
      <c r="J614">
        <f>buff!AJ616</f>
        <v>0</v>
      </c>
      <c r="K614">
        <f>buff!AK616</f>
        <v>0</v>
      </c>
      <c r="L614">
        <f>buff!AL616</f>
        <v>0</v>
      </c>
      <c r="M614">
        <f>buff!AM616</f>
        <v>0</v>
      </c>
      <c r="N614">
        <f>buff!AN616</f>
        <v>0</v>
      </c>
      <c r="O614">
        <f>buff!AO616</f>
        <v>0</v>
      </c>
      <c r="P614">
        <f>buff!AP616</f>
        <v>0</v>
      </c>
      <c r="Q614">
        <f>buff!AQ616</f>
        <v>0</v>
      </c>
      <c r="R614">
        <f>buff!AR616</f>
        <v>999</v>
      </c>
      <c r="S614">
        <f>buff!AS616</f>
        <v>0</v>
      </c>
      <c r="T614">
        <f>buff!AT616</f>
        <v>0</v>
      </c>
      <c r="U614" t="str">
        <f>buff!AZ616</f>
        <v/>
      </c>
    </row>
    <row r="615" spans="1:21" x14ac:dyDescent="0.15">
      <c r="A615">
        <f>buff!Q617</f>
        <v>20478</v>
      </c>
      <c r="B615" t="str">
        <f>buff!R617</f>
        <v>被动精准lv18</v>
      </c>
      <c r="C615" t="str">
        <f>buff!S617</f>
        <v>被动精准lv18</v>
      </c>
      <c r="D615">
        <f>VLOOKUP(buff!T617,对应表!V:W,2,FALSE)</f>
        <v>1</v>
      </c>
      <c r="E615">
        <f>buff!U617</f>
        <v>0</v>
      </c>
      <c r="F615">
        <f>buff!V617</f>
        <v>0</v>
      </c>
      <c r="G615">
        <f>buff!W617</f>
        <v>0</v>
      </c>
      <c r="H615">
        <f>buff!X617</f>
        <v>0</v>
      </c>
      <c r="I615" t="str">
        <f>buff!AI617</f>
        <v>HIT:22|CRI:22</v>
      </c>
      <c r="J615">
        <f>buff!AJ617</f>
        <v>0</v>
      </c>
      <c r="K615">
        <f>buff!AK617</f>
        <v>0</v>
      </c>
      <c r="L615">
        <f>buff!AL617</f>
        <v>0</v>
      </c>
      <c r="M615">
        <f>buff!AM617</f>
        <v>0</v>
      </c>
      <c r="N615">
        <f>buff!AN617</f>
        <v>0</v>
      </c>
      <c r="O615">
        <f>buff!AO617</f>
        <v>0</v>
      </c>
      <c r="P615">
        <f>buff!AP617</f>
        <v>0</v>
      </c>
      <c r="Q615">
        <f>buff!AQ617</f>
        <v>0</v>
      </c>
      <c r="R615">
        <f>buff!AR617</f>
        <v>999</v>
      </c>
      <c r="S615">
        <f>buff!AS617</f>
        <v>0</v>
      </c>
      <c r="T615">
        <f>buff!AT617</f>
        <v>0</v>
      </c>
      <c r="U615" t="str">
        <f>buff!AZ617</f>
        <v/>
      </c>
    </row>
    <row r="616" spans="1:21" x14ac:dyDescent="0.15">
      <c r="A616">
        <f>buff!Q618</f>
        <v>20479</v>
      </c>
      <c r="B616" t="str">
        <f>buff!R618</f>
        <v>被动精准lv19</v>
      </c>
      <c r="C616" t="str">
        <f>buff!S618</f>
        <v>被动精准lv19</v>
      </c>
      <c r="D616">
        <f>VLOOKUP(buff!T618,对应表!V:W,2,FALSE)</f>
        <v>1</v>
      </c>
      <c r="E616">
        <f>buff!U618</f>
        <v>0</v>
      </c>
      <c r="F616">
        <f>buff!V618</f>
        <v>0</v>
      </c>
      <c r="G616">
        <f>buff!W618</f>
        <v>0</v>
      </c>
      <c r="H616">
        <f>buff!X618</f>
        <v>0</v>
      </c>
      <c r="I616" t="str">
        <f>buff!AI618</f>
        <v>HIT:23|CRI:23</v>
      </c>
      <c r="J616">
        <f>buff!AJ618</f>
        <v>0</v>
      </c>
      <c r="K616">
        <f>buff!AK618</f>
        <v>0</v>
      </c>
      <c r="L616">
        <f>buff!AL618</f>
        <v>0</v>
      </c>
      <c r="M616">
        <f>buff!AM618</f>
        <v>0</v>
      </c>
      <c r="N616">
        <f>buff!AN618</f>
        <v>0</v>
      </c>
      <c r="O616">
        <f>buff!AO618</f>
        <v>0</v>
      </c>
      <c r="P616">
        <f>buff!AP618</f>
        <v>0</v>
      </c>
      <c r="Q616">
        <f>buff!AQ618</f>
        <v>0</v>
      </c>
      <c r="R616">
        <f>buff!AR618</f>
        <v>999</v>
      </c>
      <c r="S616">
        <f>buff!AS618</f>
        <v>0</v>
      </c>
      <c r="T616">
        <f>buff!AT618</f>
        <v>0</v>
      </c>
      <c r="U616" t="str">
        <f>buff!AZ618</f>
        <v/>
      </c>
    </row>
    <row r="617" spans="1:21" x14ac:dyDescent="0.15">
      <c r="A617">
        <f>buff!Q619</f>
        <v>20480</v>
      </c>
      <c r="B617" t="str">
        <f>buff!R619</f>
        <v>被动精准lv20</v>
      </c>
      <c r="C617" t="str">
        <f>buff!S619</f>
        <v>被动精准lv20</v>
      </c>
      <c r="D617">
        <f>VLOOKUP(buff!T619,对应表!V:W,2,FALSE)</f>
        <v>1</v>
      </c>
      <c r="E617">
        <f>buff!U619</f>
        <v>0</v>
      </c>
      <c r="F617">
        <f>buff!V619</f>
        <v>0</v>
      </c>
      <c r="G617">
        <f>buff!W619</f>
        <v>0</v>
      </c>
      <c r="H617">
        <f>buff!X619</f>
        <v>0</v>
      </c>
      <c r="I617" t="str">
        <f>buff!AI619</f>
        <v>HIT:24|CRI:24</v>
      </c>
      <c r="J617">
        <f>buff!AJ619</f>
        <v>0</v>
      </c>
      <c r="K617">
        <f>buff!AK619</f>
        <v>0</v>
      </c>
      <c r="L617">
        <f>buff!AL619</f>
        <v>0</v>
      </c>
      <c r="M617">
        <f>buff!AM619</f>
        <v>0</v>
      </c>
      <c r="N617">
        <f>buff!AN619</f>
        <v>0</v>
      </c>
      <c r="O617">
        <f>buff!AO619</f>
        <v>0</v>
      </c>
      <c r="P617">
        <f>buff!AP619</f>
        <v>0</v>
      </c>
      <c r="Q617">
        <f>buff!AQ619</f>
        <v>0</v>
      </c>
      <c r="R617">
        <f>buff!AR619</f>
        <v>999</v>
      </c>
      <c r="S617">
        <f>buff!AS619</f>
        <v>0</v>
      </c>
      <c r="T617">
        <f>buff!AT619</f>
        <v>0</v>
      </c>
      <c r="U617" t="str">
        <f>buff!AZ619</f>
        <v/>
      </c>
    </row>
    <row r="618" spans="1:21" x14ac:dyDescent="0.15">
      <c r="A618">
        <f>buff!Q620</f>
        <v>20481</v>
      </c>
      <c r="B618" t="str">
        <f>buff!R620</f>
        <v>被动吸血lv1</v>
      </c>
      <c r="C618" t="str">
        <f>buff!S620</f>
        <v>被动吸血lv1</v>
      </c>
      <c r="D618">
        <f>VLOOKUP(buff!T620,对应表!V:W,2,FALSE)</f>
        <v>4</v>
      </c>
      <c r="E618">
        <f>buff!U620</f>
        <v>0</v>
      </c>
      <c r="F618">
        <f>buff!V620</f>
        <v>0</v>
      </c>
      <c r="G618">
        <f>buff!W620</f>
        <v>0</v>
      </c>
      <c r="H618">
        <f>buff!X620</f>
        <v>0</v>
      </c>
      <c r="I618" t="str">
        <f>buff!AI620</f>
        <v/>
      </c>
      <c r="J618">
        <f>buff!AJ620</f>
        <v>0</v>
      </c>
      <c r="K618">
        <f>buff!AK620</f>
        <v>0</v>
      </c>
      <c r="L618">
        <f>buff!AL620</f>
        <v>0</v>
      </c>
      <c r="M618">
        <f>buff!AM620</f>
        <v>0</v>
      </c>
      <c r="N618">
        <f>buff!AN620</f>
        <v>0</v>
      </c>
      <c r="O618">
        <f>buff!AO620</f>
        <v>10</v>
      </c>
      <c r="P618">
        <f>buff!AP620</f>
        <v>0</v>
      </c>
      <c r="Q618">
        <f>buff!AQ620</f>
        <v>0</v>
      </c>
      <c r="R618">
        <f>buff!AR620</f>
        <v>999</v>
      </c>
      <c r="S618">
        <f>buff!AS620</f>
        <v>0</v>
      </c>
      <c r="T618">
        <f>buff!AT620</f>
        <v>0</v>
      </c>
      <c r="U618" t="str">
        <f>buff!AZ620</f>
        <v/>
      </c>
    </row>
    <row r="619" spans="1:21" x14ac:dyDescent="0.15">
      <c r="A619">
        <f>buff!Q621</f>
        <v>20482</v>
      </c>
      <c r="B619" t="str">
        <f>buff!R621</f>
        <v>被动吸血lv2</v>
      </c>
      <c r="C619" t="str">
        <f>buff!S621</f>
        <v>被动吸血lv2</v>
      </c>
      <c r="D619">
        <f>VLOOKUP(buff!T621,对应表!V:W,2,FALSE)</f>
        <v>4</v>
      </c>
      <c r="E619">
        <f>buff!U621</f>
        <v>0</v>
      </c>
      <c r="F619">
        <f>buff!V621</f>
        <v>0</v>
      </c>
      <c r="G619">
        <f>buff!W621</f>
        <v>0</v>
      </c>
      <c r="H619">
        <f>buff!X621</f>
        <v>0</v>
      </c>
      <c r="I619" t="str">
        <f>buff!AI621</f>
        <v/>
      </c>
      <c r="J619">
        <f>buff!AJ621</f>
        <v>0</v>
      </c>
      <c r="K619">
        <f>buff!AK621</f>
        <v>0</v>
      </c>
      <c r="L619">
        <f>buff!AL621</f>
        <v>0</v>
      </c>
      <c r="M619">
        <f>buff!AM621</f>
        <v>0</v>
      </c>
      <c r="N619">
        <f>buff!AN621</f>
        <v>0</v>
      </c>
      <c r="O619">
        <f>buff!AO621</f>
        <v>11</v>
      </c>
      <c r="P619">
        <f>buff!AP621</f>
        <v>0</v>
      </c>
      <c r="Q619">
        <f>buff!AQ621</f>
        <v>0</v>
      </c>
      <c r="R619">
        <f>buff!AR621</f>
        <v>999</v>
      </c>
      <c r="S619">
        <f>buff!AS621</f>
        <v>0</v>
      </c>
      <c r="T619">
        <f>buff!AT621</f>
        <v>0</v>
      </c>
      <c r="U619" t="str">
        <f>buff!AZ621</f>
        <v/>
      </c>
    </row>
    <row r="620" spans="1:21" x14ac:dyDescent="0.15">
      <c r="A620">
        <f>buff!Q622</f>
        <v>20483</v>
      </c>
      <c r="B620" t="str">
        <f>buff!R622</f>
        <v>被动吸血lv3</v>
      </c>
      <c r="C620" t="str">
        <f>buff!S622</f>
        <v>被动吸血lv3</v>
      </c>
      <c r="D620">
        <f>VLOOKUP(buff!T622,对应表!V:W,2,FALSE)</f>
        <v>4</v>
      </c>
      <c r="E620">
        <f>buff!U622</f>
        <v>0</v>
      </c>
      <c r="F620">
        <f>buff!V622</f>
        <v>0</v>
      </c>
      <c r="G620">
        <f>buff!W622</f>
        <v>0</v>
      </c>
      <c r="H620">
        <f>buff!X622</f>
        <v>0</v>
      </c>
      <c r="I620" t="str">
        <f>buff!AI622</f>
        <v/>
      </c>
      <c r="J620">
        <f>buff!AJ622</f>
        <v>0</v>
      </c>
      <c r="K620">
        <f>buff!AK622</f>
        <v>0</v>
      </c>
      <c r="L620">
        <f>buff!AL622</f>
        <v>0</v>
      </c>
      <c r="M620">
        <f>buff!AM622</f>
        <v>0</v>
      </c>
      <c r="N620">
        <f>buff!AN622</f>
        <v>0</v>
      </c>
      <c r="O620">
        <f>buff!AO622</f>
        <v>12</v>
      </c>
      <c r="P620">
        <f>buff!AP622</f>
        <v>0</v>
      </c>
      <c r="Q620">
        <f>buff!AQ622</f>
        <v>0</v>
      </c>
      <c r="R620">
        <f>buff!AR622</f>
        <v>999</v>
      </c>
      <c r="S620">
        <f>buff!AS622</f>
        <v>0</v>
      </c>
      <c r="T620">
        <f>buff!AT622</f>
        <v>0</v>
      </c>
      <c r="U620" t="str">
        <f>buff!AZ622</f>
        <v/>
      </c>
    </row>
    <row r="621" spans="1:21" x14ac:dyDescent="0.15">
      <c r="A621">
        <f>buff!Q623</f>
        <v>20484</v>
      </c>
      <c r="B621" t="str">
        <f>buff!R623</f>
        <v>被动吸血lv4</v>
      </c>
      <c r="C621" t="str">
        <f>buff!S623</f>
        <v>被动吸血lv4</v>
      </c>
      <c r="D621">
        <f>VLOOKUP(buff!T623,对应表!V:W,2,FALSE)</f>
        <v>4</v>
      </c>
      <c r="E621">
        <f>buff!U623</f>
        <v>0</v>
      </c>
      <c r="F621">
        <f>buff!V623</f>
        <v>0</v>
      </c>
      <c r="G621">
        <f>buff!W623</f>
        <v>0</v>
      </c>
      <c r="H621">
        <f>buff!X623</f>
        <v>0</v>
      </c>
      <c r="I621" t="str">
        <f>buff!AI623</f>
        <v/>
      </c>
      <c r="J621">
        <f>buff!AJ623</f>
        <v>0</v>
      </c>
      <c r="K621">
        <f>buff!AK623</f>
        <v>0</v>
      </c>
      <c r="L621">
        <f>buff!AL623</f>
        <v>0</v>
      </c>
      <c r="M621">
        <f>buff!AM623</f>
        <v>0</v>
      </c>
      <c r="N621">
        <f>buff!AN623</f>
        <v>0</v>
      </c>
      <c r="O621">
        <f>buff!AO623</f>
        <v>13</v>
      </c>
      <c r="P621">
        <f>buff!AP623</f>
        <v>0</v>
      </c>
      <c r="Q621">
        <f>buff!AQ623</f>
        <v>0</v>
      </c>
      <c r="R621">
        <f>buff!AR623</f>
        <v>999</v>
      </c>
      <c r="S621">
        <f>buff!AS623</f>
        <v>0</v>
      </c>
      <c r="T621">
        <f>buff!AT623</f>
        <v>0</v>
      </c>
      <c r="U621" t="str">
        <f>buff!AZ623</f>
        <v/>
      </c>
    </row>
    <row r="622" spans="1:21" x14ac:dyDescent="0.15">
      <c r="A622">
        <f>buff!Q624</f>
        <v>20485</v>
      </c>
      <c r="B622" t="str">
        <f>buff!R624</f>
        <v>被动吸血lv5</v>
      </c>
      <c r="C622" t="str">
        <f>buff!S624</f>
        <v>被动吸血lv5</v>
      </c>
      <c r="D622">
        <f>VLOOKUP(buff!T624,对应表!V:W,2,FALSE)</f>
        <v>4</v>
      </c>
      <c r="E622">
        <f>buff!U624</f>
        <v>0</v>
      </c>
      <c r="F622">
        <f>buff!V624</f>
        <v>0</v>
      </c>
      <c r="G622">
        <f>buff!W624</f>
        <v>0</v>
      </c>
      <c r="H622">
        <f>buff!X624</f>
        <v>0</v>
      </c>
      <c r="I622" t="str">
        <f>buff!AI624</f>
        <v/>
      </c>
      <c r="J622">
        <f>buff!AJ624</f>
        <v>0</v>
      </c>
      <c r="K622">
        <f>buff!AK624</f>
        <v>0</v>
      </c>
      <c r="L622">
        <f>buff!AL624</f>
        <v>0</v>
      </c>
      <c r="M622">
        <f>buff!AM624</f>
        <v>0</v>
      </c>
      <c r="N622">
        <f>buff!AN624</f>
        <v>0</v>
      </c>
      <c r="O622">
        <f>buff!AO624</f>
        <v>14</v>
      </c>
      <c r="P622">
        <f>buff!AP624</f>
        <v>0</v>
      </c>
      <c r="Q622">
        <f>buff!AQ624</f>
        <v>0</v>
      </c>
      <c r="R622">
        <f>buff!AR624</f>
        <v>999</v>
      </c>
      <c r="S622">
        <f>buff!AS624</f>
        <v>0</v>
      </c>
      <c r="T622">
        <f>buff!AT624</f>
        <v>0</v>
      </c>
      <c r="U622" t="str">
        <f>buff!AZ624</f>
        <v/>
      </c>
    </row>
    <row r="623" spans="1:21" x14ac:dyDescent="0.15">
      <c r="A623">
        <f>buff!Q625</f>
        <v>20486</v>
      </c>
      <c r="B623" t="str">
        <f>buff!R625</f>
        <v>被动吸血lv6</v>
      </c>
      <c r="C623" t="str">
        <f>buff!S625</f>
        <v>被动吸血lv6</v>
      </c>
      <c r="D623">
        <f>VLOOKUP(buff!T625,对应表!V:W,2,FALSE)</f>
        <v>4</v>
      </c>
      <c r="E623">
        <f>buff!U625</f>
        <v>0</v>
      </c>
      <c r="F623">
        <f>buff!V625</f>
        <v>0</v>
      </c>
      <c r="G623">
        <f>buff!W625</f>
        <v>0</v>
      </c>
      <c r="H623">
        <f>buff!X625</f>
        <v>0</v>
      </c>
      <c r="I623" t="str">
        <f>buff!AI625</f>
        <v/>
      </c>
      <c r="J623">
        <f>buff!AJ625</f>
        <v>0</v>
      </c>
      <c r="K623">
        <f>buff!AK625</f>
        <v>0</v>
      </c>
      <c r="L623">
        <f>buff!AL625</f>
        <v>0</v>
      </c>
      <c r="M623">
        <f>buff!AM625</f>
        <v>0</v>
      </c>
      <c r="N623">
        <f>buff!AN625</f>
        <v>0</v>
      </c>
      <c r="O623">
        <f>buff!AO625</f>
        <v>15</v>
      </c>
      <c r="P623">
        <f>buff!AP625</f>
        <v>0</v>
      </c>
      <c r="Q623">
        <f>buff!AQ625</f>
        <v>0</v>
      </c>
      <c r="R623">
        <f>buff!AR625</f>
        <v>999</v>
      </c>
      <c r="S623">
        <f>buff!AS625</f>
        <v>0</v>
      </c>
      <c r="T623">
        <f>buff!AT625</f>
        <v>0</v>
      </c>
      <c r="U623" t="str">
        <f>buff!AZ625</f>
        <v/>
      </c>
    </row>
    <row r="624" spans="1:21" x14ac:dyDescent="0.15">
      <c r="A624">
        <f>buff!Q626</f>
        <v>20487</v>
      </c>
      <c r="B624" t="str">
        <f>buff!R626</f>
        <v>被动吸血lv7</v>
      </c>
      <c r="C624" t="str">
        <f>buff!S626</f>
        <v>被动吸血lv7</v>
      </c>
      <c r="D624">
        <f>VLOOKUP(buff!T626,对应表!V:W,2,FALSE)</f>
        <v>4</v>
      </c>
      <c r="E624">
        <f>buff!U626</f>
        <v>0</v>
      </c>
      <c r="F624">
        <f>buff!V626</f>
        <v>0</v>
      </c>
      <c r="G624">
        <f>buff!W626</f>
        <v>0</v>
      </c>
      <c r="H624">
        <f>buff!X626</f>
        <v>0</v>
      </c>
      <c r="I624" t="str">
        <f>buff!AI626</f>
        <v/>
      </c>
      <c r="J624">
        <f>buff!AJ626</f>
        <v>0</v>
      </c>
      <c r="K624">
        <f>buff!AK626</f>
        <v>0</v>
      </c>
      <c r="L624">
        <f>buff!AL626</f>
        <v>0</v>
      </c>
      <c r="M624">
        <f>buff!AM626</f>
        <v>0</v>
      </c>
      <c r="N624">
        <f>buff!AN626</f>
        <v>0</v>
      </c>
      <c r="O624">
        <f>buff!AO626</f>
        <v>16</v>
      </c>
      <c r="P624">
        <f>buff!AP626</f>
        <v>0</v>
      </c>
      <c r="Q624">
        <f>buff!AQ626</f>
        <v>0</v>
      </c>
      <c r="R624">
        <f>buff!AR626</f>
        <v>999</v>
      </c>
      <c r="S624">
        <f>buff!AS626</f>
        <v>0</v>
      </c>
      <c r="T624">
        <f>buff!AT626</f>
        <v>0</v>
      </c>
      <c r="U624" t="str">
        <f>buff!AZ626</f>
        <v/>
      </c>
    </row>
    <row r="625" spans="1:21" x14ac:dyDescent="0.15">
      <c r="A625">
        <f>buff!Q627</f>
        <v>20488</v>
      </c>
      <c r="B625" t="str">
        <f>buff!R627</f>
        <v>被动吸血lv8</v>
      </c>
      <c r="C625" t="str">
        <f>buff!S627</f>
        <v>被动吸血lv8</v>
      </c>
      <c r="D625">
        <f>VLOOKUP(buff!T627,对应表!V:W,2,FALSE)</f>
        <v>4</v>
      </c>
      <c r="E625">
        <f>buff!U627</f>
        <v>0</v>
      </c>
      <c r="F625">
        <f>buff!V627</f>
        <v>0</v>
      </c>
      <c r="G625">
        <f>buff!W627</f>
        <v>0</v>
      </c>
      <c r="H625">
        <f>buff!X627</f>
        <v>0</v>
      </c>
      <c r="I625" t="str">
        <f>buff!AI627</f>
        <v/>
      </c>
      <c r="J625">
        <f>buff!AJ627</f>
        <v>0</v>
      </c>
      <c r="K625">
        <f>buff!AK627</f>
        <v>0</v>
      </c>
      <c r="L625">
        <f>buff!AL627</f>
        <v>0</v>
      </c>
      <c r="M625">
        <f>buff!AM627</f>
        <v>0</v>
      </c>
      <c r="N625">
        <f>buff!AN627</f>
        <v>0</v>
      </c>
      <c r="O625">
        <f>buff!AO627</f>
        <v>17</v>
      </c>
      <c r="P625">
        <f>buff!AP627</f>
        <v>0</v>
      </c>
      <c r="Q625">
        <f>buff!AQ627</f>
        <v>0</v>
      </c>
      <c r="R625">
        <f>buff!AR627</f>
        <v>999</v>
      </c>
      <c r="S625">
        <f>buff!AS627</f>
        <v>0</v>
      </c>
      <c r="T625">
        <f>buff!AT627</f>
        <v>0</v>
      </c>
      <c r="U625" t="str">
        <f>buff!AZ627</f>
        <v/>
      </c>
    </row>
    <row r="626" spans="1:21" x14ac:dyDescent="0.15">
      <c r="A626">
        <f>buff!Q628</f>
        <v>20489</v>
      </c>
      <c r="B626" t="str">
        <f>buff!R628</f>
        <v>被动吸血lv9</v>
      </c>
      <c r="C626" t="str">
        <f>buff!S628</f>
        <v>被动吸血lv9</v>
      </c>
      <c r="D626">
        <f>VLOOKUP(buff!T628,对应表!V:W,2,FALSE)</f>
        <v>4</v>
      </c>
      <c r="E626">
        <f>buff!U628</f>
        <v>0</v>
      </c>
      <c r="F626">
        <f>buff!V628</f>
        <v>0</v>
      </c>
      <c r="G626">
        <f>buff!W628</f>
        <v>0</v>
      </c>
      <c r="H626">
        <f>buff!X628</f>
        <v>0</v>
      </c>
      <c r="I626" t="str">
        <f>buff!AI628</f>
        <v/>
      </c>
      <c r="J626">
        <f>buff!AJ628</f>
        <v>0</v>
      </c>
      <c r="K626">
        <f>buff!AK628</f>
        <v>0</v>
      </c>
      <c r="L626">
        <f>buff!AL628</f>
        <v>0</v>
      </c>
      <c r="M626">
        <f>buff!AM628</f>
        <v>0</v>
      </c>
      <c r="N626">
        <f>buff!AN628</f>
        <v>0</v>
      </c>
      <c r="O626">
        <f>buff!AO628</f>
        <v>18</v>
      </c>
      <c r="P626">
        <f>buff!AP628</f>
        <v>0</v>
      </c>
      <c r="Q626">
        <f>buff!AQ628</f>
        <v>0</v>
      </c>
      <c r="R626">
        <f>buff!AR628</f>
        <v>999</v>
      </c>
      <c r="S626">
        <f>buff!AS628</f>
        <v>0</v>
      </c>
      <c r="T626">
        <f>buff!AT628</f>
        <v>0</v>
      </c>
      <c r="U626" t="str">
        <f>buff!AZ628</f>
        <v/>
      </c>
    </row>
    <row r="627" spans="1:21" x14ac:dyDescent="0.15">
      <c r="A627">
        <f>buff!Q629</f>
        <v>20490</v>
      </c>
      <c r="B627" t="str">
        <f>buff!R629</f>
        <v>被动吸血lv10</v>
      </c>
      <c r="C627" t="str">
        <f>buff!S629</f>
        <v>被动吸血lv10</v>
      </c>
      <c r="D627">
        <f>VLOOKUP(buff!T629,对应表!V:W,2,FALSE)</f>
        <v>4</v>
      </c>
      <c r="E627">
        <f>buff!U629</f>
        <v>0</v>
      </c>
      <c r="F627">
        <f>buff!V629</f>
        <v>0</v>
      </c>
      <c r="G627">
        <f>buff!W629</f>
        <v>0</v>
      </c>
      <c r="H627">
        <f>buff!X629</f>
        <v>0</v>
      </c>
      <c r="I627" t="str">
        <f>buff!AI629</f>
        <v/>
      </c>
      <c r="J627">
        <f>buff!AJ629</f>
        <v>0</v>
      </c>
      <c r="K627">
        <f>buff!AK629</f>
        <v>0</v>
      </c>
      <c r="L627">
        <f>buff!AL629</f>
        <v>0</v>
      </c>
      <c r="M627">
        <f>buff!AM629</f>
        <v>0</v>
      </c>
      <c r="N627">
        <f>buff!AN629</f>
        <v>0</v>
      </c>
      <c r="O627">
        <f>buff!AO629</f>
        <v>19</v>
      </c>
      <c r="P627">
        <f>buff!AP629</f>
        <v>0</v>
      </c>
      <c r="Q627">
        <f>buff!AQ629</f>
        <v>0</v>
      </c>
      <c r="R627">
        <f>buff!AR629</f>
        <v>999</v>
      </c>
      <c r="S627">
        <f>buff!AS629</f>
        <v>0</v>
      </c>
      <c r="T627">
        <f>buff!AT629</f>
        <v>0</v>
      </c>
      <c r="U627" t="str">
        <f>buff!AZ629</f>
        <v/>
      </c>
    </row>
    <row r="628" spans="1:21" x14ac:dyDescent="0.15">
      <c r="A628">
        <f>buff!Q630</f>
        <v>20491</v>
      </c>
      <c r="B628" t="str">
        <f>buff!R630</f>
        <v>被动吸血lv11</v>
      </c>
      <c r="C628" t="str">
        <f>buff!S630</f>
        <v>被动吸血lv11</v>
      </c>
      <c r="D628">
        <f>VLOOKUP(buff!T630,对应表!V:W,2,FALSE)</f>
        <v>4</v>
      </c>
      <c r="E628">
        <f>buff!U630</f>
        <v>0</v>
      </c>
      <c r="F628">
        <f>buff!V630</f>
        <v>0</v>
      </c>
      <c r="G628">
        <f>buff!W630</f>
        <v>0</v>
      </c>
      <c r="H628">
        <f>buff!X630</f>
        <v>0</v>
      </c>
      <c r="I628" t="str">
        <f>buff!AI630</f>
        <v/>
      </c>
      <c r="J628">
        <f>buff!AJ630</f>
        <v>0</v>
      </c>
      <c r="K628">
        <f>buff!AK630</f>
        <v>0</v>
      </c>
      <c r="L628">
        <f>buff!AL630</f>
        <v>0</v>
      </c>
      <c r="M628">
        <f>buff!AM630</f>
        <v>0</v>
      </c>
      <c r="N628">
        <f>buff!AN630</f>
        <v>0</v>
      </c>
      <c r="O628">
        <f>buff!AO630</f>
        <v>20</v>
      </c>
      <c r="P628">
        <f>buff!AP630</f>
        <v>0</v>
      </c>
      <c r="Q628">
        <f>buff!AQ630</f>
        <v>0</v>
      </c>
      <c r="R628">
        <f>buff!AR630</f>
        <v>999</v>
      </c>
      <c r="S628">
        <f>buff!AS630</f>
        <v>0</v>
      </c>
      <c r="T628">
        <f>buff!AT630</f>
        <v>0</v>
      </c>
      <c r="U628" t="str">
        <f>buff!AZ630</f>
        <v/>
      </c>
    </row>
    <row r="629" spans="1:21" x14ac:dyDescent="0.15">
      <c r="A629">
        <f>buff!Q631</f>
        <v>20492</v>
      </c>
      <c r="B629" t="str">
        <f>buff!R631</f>
        <v>被动吸血lv12</v>
      </c>
      <c r="C629" t="str">
        <f>buff!S631</f>
        <v>被动吸血lv12</v>
      </c>
      <c r="D629">
        <f>VLOOKUP(buff!T631,对应表!V:W,2,FALSE)</f>
        <v>4</v>
      </c>
      <c r="E629">
        <f>buff!U631</f>
        <v>0</v>
      </c>
      <c r="F629">
        <f>buff!V631</f>
        <v>0</v>
      </c>
      <c r="G629">
        <f>buff!W631</f>
        <v>0</v>
      </c>
      <c r="H629">
        <f>buff!X631</f>
        <v>0</v>
      </c>
      <c r="I629" t="str">
        <f>buff!AI631</f>
        <v/>
      </c>
      <c r="J629">
        <f>buff!AJ631</f>
        <v>0</v>
      </c>
      <c r="K629">
        <f>buff!AK631</f>
        <v>0</v>
      </c>
      <c r="L629">
        <f>buff!AL631</f>
        <v>0</v>
      </c>
      <c r="M629">
        <f>buff!AM631</f>
        <v>0</v>
      </c>
      <c r="N629">
        <f>buff!AN631</f>
        <v>0</v>
      </c>
      <c r="O629">
        <f>buff!AO631</f>
        <v>21</v>
      </c>
      <c r="P629">
        <f>buff!AP631</f>
        <v>0</v>
      </c>
      <c r="Q629">
        <f>buff!AQ631</f>
        <v>0</v>
      </c>
      <c r="R629">
        <f>buff!AR631</f>
        <v>999</v>
      </c>
      <c r="S629">
        <f>buff!AS631</f>
        <v>0</v>
      </c>
      <c r="T629">
        <f>buff!AT631</f>
        <v>0</v>
      </c>
      <c r="U629" t="str">
        <f>buff!AZ631</f>
        <v/>
      </c>
    </row>
    <row r="630" spans="1:21" x14ac:dyDescent="0.15">
      <c r="A630">
        <f>buff!Q632</f>
        <v>20493</v>
      </c>
      <c r="B630" t="str">
        <f>buff!R632</f>
        <v>被动吸血lv13</v>
      </c>
      <c r="C630" t="str">
        <f>buff!S632</f>
        <v>被动吸血lv13</v>
      </c>
      <c r="D630">
        <f>VLOOKUP(buff!T632,对应表!V:W,2,FALSE)</f>
        <v>4</v>
      </c>
      <c r="E630">
        <f>buff!U632</f>
        <v>0</v>
      </c>
      <c r="F630">
        <f>buff!V632</f>
        <v>0</v>
      </c>
      <c r="G630">
        <f>buff!W632</f>
        <v>0</v>
      </c>
      <c r="H630">
        <f>buff!X632</f>
        <v>0</v>
      </c>
      <c r="I630" t="str">
        <f>buff!AI632</f>
        <v/>
      </c>
      <c r="J630">
        <f>buff!AJ632</f>
        <v>0</v>
      </c>
      <c r="K630">
        <f>buff!AK632</f>
        <v>0</v>
      </c>
      <c r="L630">
        <f>buff!AL632</f>
        <v>0</v>
      </c>
      <c r="M630">
        <f>buff!AM632</f>
        <v>0</v>
      </c>
      <c r="N630">
        <f>buff!AN632</f>
        <v>0</v>
      </c>
      <c r="O630">
        <f>buff!AO632</f>
        <v>22</v>
      </c>
      <c r="P630">
        <f>buff!AP632</f>
        <v>0</v>
      </c>
      <c r="Q630">
        <f>buff!AQ632</f>
        <v>0</v>
      </c>
      <c r="R630">
        <f>buff!AR632</f>
        <v>999</v>
      </c>
      <c r="S630">
        <f>buff!AS632</f>
        <v>0</v>
      </c>
      <c r="T630">
        <f>buff!AT632</f>
        <v>0</v>
      </c>
      <c r="U630" t="str">
        <f>buff!AZ632</f>
        <v/>
      </c>
    </row>
    <row r="631" spans="1:21" x14ac:dyDescent="0.15">
      <c r="A631">
        <f>buff!Q633</f>
        <v>20494</v>
      </c>
      <c r="B631" t="str">
        <f>buff!R633</f>
        <v>被动吸血lv14</v>
      </c>
      <c r="C631" t="str">
        <f>buff!S633</f>
        <v>被动吸血lv14</v>
      </c>
      <c r="D631">
        <f>VLOOKUP(buff!T633,对应表!V:W,2,FALSE)</f>
        <v>4</v>
      </c>
      <c r="E631">
        <f>buff!U633</f>
        <v>0</v>
      </c>
      <c r="F631">
        <f>buff!V633</f>
        <v>0</v>
      </c>
      <c r="G631">
        <f>buff!W633</f>
        <v>0</v>
      </c>
      <c r="H631">
        <f>buff!X633</f>
        <v>0</v>
      </c>
      <c r="I631" t="str">
        <f>buff!AI633</f>
        <v/>
      </c>
      <c r="J631">
        <f>buff!AJ633</f>
        <v>0</v>
      </c>
      <c r="K631">
        <f>buff!AK633</f>
        <v>0</v>
      </c>
      <c r="L631">
        <f>buff!AL633</f>
        <v>0</v>
      </c>
      <c r="M631">
        <f>buff!AM633</f>
        <v>0</v>
      </c>
      <c r="N631">
        <f>buff!AN633</f>
        <v>0</v>
      </c>
      <c r="O631">
        <f>buff!AO633</f>
        <v>23</v>
      </c>
      <c r="P631">
        <f>buff!AP633</f>
        <v>0</v>
      </c>
      <c r="Q631">
        <f>buff!AQ633</f>
        <v>0</v>
      </c>
      <c r="R631">
        <f>buff!AR633</f>
        <v>999</v>
      </c>
      <c r="S631">
        <f>buff!AS633</f>
        <v>0</v>
      </c>
      <c r="T631">
        <f>buff!AT633</f>
        <v>0</v>
      </c>
      <c r="U631" t="str">
        <f>buff!AZ633</f>
        <v/>
      </c>
    </row>
    <row r="632" spans="1:21" x14ac:dyDescent="0.15">
      <c r="A632">
        <f>buff!Q634</f>
        <v>20495</v>
      </c>
      <c r="B632" t="str">
        <f>buff!R634</f>
        <v>被动吸血lv15</v>
      </c>
      <c r="C632" t="str">
        <f>buff!S634</f>
        <v>被动吸血lv15</v>
      </c>
      <c r="D632">
        <f>VLOOKUP(buff!T634,对应表!V:W,2,FALSE)</f>
        <v>4</v>
      </c>
      <c r="E632">
        <f>buff!U634</f>
        <v>0</v>
      </c>
      <c r="F632">
        <f>buff!V634</f>
        <v>0</v>
      </c>
      <c r="G632">
        <f>buff!W634</f>
        <v>0</v>
      </c>
      <c r="H632">
        <f>buff!X634</f>
        <v>0</v>
      </c>
      <c r="I632" t="str">
        <f>buff!AI634</f>
        <v/>
      </c>
      <c r="J632">
        <f>buff!AJ634</f>
        <v>0</v>
      </c>
      <c r="K632">
        <f>buff!AK634</f>
        <v>0</v>
      </c>
      <c r="L632">
        <f>buff!AL634</f>
        <v>0</v>
      </c>
      <c r="M632">
        <f>buff!AM634</f>
        <v>0</v>
      </c>
      <c r="N632">
        <f>buff!AN634</f>
        <v>0</v>
      </c>
      <c r="O632">
        <f>buff!AO634</f>
        <v>24</v>
      </c>
      <c r="P632">
        <f>buff!AP634</f>
        <v>0</v>
      </c>
      <c r="Q632">
        <f>buff!AQ634</f>
        <v>0</v>
      </c>
      <c r="R632">
        <f>buff!AR634</f>
        <v>999</v>
      </c>
      <c r="S632">
        <f>buff!AS634</f>
        <v>0</v>
      </c>
      <c r="T632">
        <f>buff!AT634</f>
        <v>0</v>
      </c>
      <c r="U632" t="str">
        <f>buff!AZ634</f>
        <v/>
      </c>
    </row>
    <row r="633" spans="1:21" x14ac:dyDescent="0.15">
      <c r="A633">
        <f>buff!Q635</f>
        <v>20496</v>
      </c>
      <c r="B633" t="str">
        <f>buff!R635</f>
        <v>被动吸血lv16</v>
      </c>
      <c r="C633" t="str">
        <f>buff!S635</f>
        <v>被动吸血lv16</v>
      </c>
      <c r="D633">
        <f>VLOOKUP(buff!T635,对应表!V:W,2,FALSE)</f>
        <v>4</v>
      </c>
      <c r="E633">
        <f>buff!U635</f>
        <v>0</v>
      </c>
      <c r="F633">
        <f>buff!V635</f>
        <v>0</v>
      </c>
      <c r="G633">
        <f>buff!W635</f>
        <v>0</v>
      </c>
      <c r="H633">
        <f>buff!X635</f>
        <v>0</v>
      </c>
      <c r="I633" t="str">
        <f>buff!AI635</f>
        <v/>
      </c>
      <c r="J633">
        <f>buff!AJ635</f>
        <v>0</v>
      </c>
      <c r="K633">
        <f>buff!AK635</f>
        <v>0</v>
      </c>
      <c r="L633">
        <f>buff!AL635</f>
        <v>0</v>
      </c>
      <c r="M633">
        <f>buff!AM635</f>
        <v>0</v>
      </c>
      <c r="N633">
        <f>buff!AN635</f>
        <v>0</v>
      </c>
      <c r="O633">
        <f>buff!AO635</f>
        <v>25</v>
      </c>
      <c r="P633">
        <f>buff!AP635</f>
        <v>0</v>
      </c>
      <c r="Q633">
        <f>buff!AQ635</f>
        <v>0</v>
      </c>
      <c r="R633">
        <f>buff!AR635</f>
        <v>999</v>
      </c>
      <c r="S633">
        <f>buff!AS635</f>
        <v>0</v>
      </c>
      <c r="T633">
        <f>buff!AT635</f>
        <v>0</v>
      </c>
      <c r="U633" t="str">
        <f>buff!AZ635</f>
        <v/>
      </c>
    </row>
    <row r="634" spans="1:21" x14ac:dyDescent="0.15">
      <c r="A634">
        <f>buff!Q636</f>
        <v>20497</v>
      </c>
      <c r="B634" t="str">
        <f>buff!R636</f>
        <v>被动吸血lv17</v>
      </c>
      <c r="C634" t="str">
        <f>buff!S636</f>
        <v>被动吸血lv17</v>
      </c>
      <c r="D634">
        <f>VLOOKUP(buff!T636,对应表!V:W,2,FALSE)</f>
        <v>4</v>
      </c>
      <c r="E634">
        <f>buff!U636</f>
        <v>0</v>
      </c>
      <c r="F634">
        <f>buff!V636</f>
        <v>0</v>
      </c>
      <c r="G634">
        <f>buff!W636</f>
        <v>0</v>
      </c>
      <c r="H634">
        <f>buff!X636</f>
        <v>0</v>
      </c>
      <c r="I634" t="str">
        <f>buff!AI636</f>
        <v/>
      </c>
      <c r="J634">
        <f>buff!AJ636</f>
        <v>0</v>
      </c>
      <c r="K634">
        <f>buff!AK636</f>
        <v>0</v>
      </c>
      <c r="L634">
        <f>buff!AL636</f>
        <v>0</v>
      </c>
      <c r="M634">
        <f>buff!AM636</f>
        <v>0</v>
      </c>
      <c r="N634">
        <f>buff!AN636</f>
        <v>0</v>
      </c>
      <c r="O634">
        <f>buff!AO636</f>
        <v>26</v>
      </c>
      <c r="P634">
        <f>buff!AP636</f>
        <v>0</v>
      </c>
      <c r="Q634">
        <f>buff!AQ636</f>
        <v>0</v>
      </c>
      <c r="R634">
        <f>buff!AR636</f>
        <v>999</v>
      </c>
      <c r="S634">
        <f>buff!AS636</f>
        <v>0</v>
      </c>
      <c r="T634">
        <f>buff!AT636</f>
        <v>0</v>
      </c>
      <c r="U634" t="str">
        <f>buff!AZ636</f>
        <v/>
      </c>
    </row>
    <row r="635" spans="1:21" x14ac:dyDescent="0.15">
      <c r="A635">
        <f>buff!Q637</f>
        <v>20498</v>
      </c>
      <c r="B635" t="str">
        <f>buff!R637</f>
        <v>被动吸血lv18</v>
      </c>
      <c r="C635" t="str">
        <f>buff!S637</f>
        <v>被动吸血lv18</v>
      </c>
      <c r="D635">
        <f>VLOOKUP(buff!T637,对应表!V:W,2,FALSE)</f>
        <v>4</v>
      </c>
      <c r="E635">
        <f>buff!U637</f>
        <v>0</v>
      </c>
      <c r="F635">
        <f>buff!V637</f>
        <v>0</v>
      </c>
      <c r="G635">
        <f>buff!W637</f>
        <v>0</v>
      </c>
      <c r="H635">
        <f>buff!X637</f>
        <v>0</v>
      </c>
      <c r="I635" t="str">
        <f>buff!AI637</f>
        <v/>
      </c>
      <c r="J635">
        <f>buff!AJ637</f>
        <v>0</v>
      </c>
      <c r="K635">
        <f>buff!AK637</f>
        <v>0</v>
      </c>
      <c r="L635">
        <f>buff!AL637</f>
        <v>0</v>
      </c>
      <c r="M635">
        <f>buff!AM637</f>
        <v>0</v>
      </c>
      <c r="N635">
        <f>buff!AN637</f>
        <v>0</v>
      </c>
      <c r="O635">
        <f>buff!AO637</f>
        <v>27</v>
      </c>
      <c r="P635">
        <f>buff!AP637</f>
        <v>0</v>
      </c>
      <c r="Q635">
        <f>buff!AQ637</f>
        <v>0</v>
      </c>
      <c r="R635">
        <f>buff!AR637</f>
        <v>999</v>
      </c>
      <c r="S635">
        <f>buff!AS637</f>
        <v>0</v>
      </c>
      <c r="T635">
        <f>buff!AT637</f>
        <v>0</v>
      </c>
      <c r="U635" t="str">
        <f>buff!AZ637</f>
        <v/>
      </c>
    </row>
    <row r="636" spans="1:21" x14ac:dyDescent="0.15">
      <c r="A636">
        <f>buff!Q638</f>
        <v>20499</v>
      </c>
      <c r="B636" t="str">
        <f>buff!R638</f>
        <v>被动吸血lv19</v>
      </c>
      <c r="C636" t="str">
        <f>buff!S638</f>
        <v>被动吸血lv19</v>
      </c>
      <c r="D636">
        <f>VLOOKUP(buff!T638,对应表!V:W,2,FALSE)</f>
        <v>4</v>
      </c>
      <c r="E636">
        <f>buff!U638</f>
        <v>0</v>
      </c>
      <c r="F636">
        <f>buff!V638</f>
        <v>0</v>
      </c>
      <c r="G636">
        <f>buff!W638</f>
        <v>0</v>
      </c>
      <c r="H636">
        <f>buff!X638</f>
        <v>0</v>
      </c>
      <c r="I636" t="str">
        <f>buff!AI638</f>
        <v/>
      </c>
      <c r="J636">
        <f>buff!AJ638</f>
        <v>0</v>
      </c>
      <c r="K636">
        <f>buff!AK638</f>
        <v>0</v>
      </c>
      <c r="L636">
        <f>buff!AL638</f>
        <v>0</v>
      </c>
      <c r="M636">
        <f>buff!AM638</f>
        <v>0</v>
      </c>
      <c r="N636">
        <f>buff!AN638</f>
        <v>0</v>
      </c>
      <c r="O636">
        <f>buff!AO638</f>
        <v>28</v>
      </c>
      <c r="P636">
        <f>buff!AP638</f>
        <v>0</v>
      </c>
      <c r="Q636">
        <f>buff!AQ638</f>
        <v>0</v>
      </c>
      <c r="R636">
        <f>buff!AR638</f>
        <v>999</v>
      </c>
      <c r="S636">
        <f>buff!AS638</f>
        <v>0</v>
      </c>
      <c r="T636">
        <f>buff!AT638</f>
        <v>0</v>
      </c>
      <c r="U636" t="str">
        <f>buff!AZ638</f>
        <v/>
      </c>
    </row>
    <row r="637" spans="1:21" x14ac:dyDescent="0.15">
      <c r="A637">
        <f>buff!Q639</f>
        <v>20500</v>
      </c>
      <c r="B637" t="str">
        <f>buff!R639</f>
        <v>被动吸血lv20</v>
      </c>
      <c r="C637" t="str">
        <f>buff!S639</f>
        <v>被动吸血lv20</v>
      </c>
      <c r="D637">
        <f>VLOOKUP(buff!T639,对应表!V:W,2,FALSE)</f>
        <v>4</v>
      </c>
      <c r="E637">
        <f>buff!U639</f>
        <v>0</v>
      </c>
      <c r="F637">
        <f>buff!V639</f>
        <v>0</v>
      </c>
      <c r="G637">
        <f>buff!W639</f>
        <v>0</v>
      </c>
      <c r="H637">
        <f>buff!X639</f>
        <v>0</v>
      </c>
      <c r="I637" t="str">
        <f>buff!AI639</f>
        <v/>
      </c>
      <c r="J637">
        <f>buff!AJ639</f>
        <v>0</v>
      </c>
      <c r="K637">
        <f>buff!AK639</f>
        <v>0</v>
      </c>
      <c r="L637">
        <f>buff!AL639</f>
        <v>0</v>
      </c>
      <c r="M637">
        <f>buff!AM639</f>
        <v>0</v>
      </c>
      <c r="N637">
        <f>buff!AN639</f>
        <v>0</v>
      </c>
      <c r="O637">
        <f>buff!AO639</f>
        <v>29</v>
      </c>
      <c r="P637">
        <f>buff!AP639</f>
        <v>0</v>
      </c>
      <c r="Q637">
        <f>buff!AQ639</f>
        <v>0</v>
      </c>
      <c r="R637">
        <f>buff!AR639</f>
        <v>999</v>
      </c>
      <c r="S637">
        <f>buff!AS639</f>
        <v>0</v>
      </c>
      <c r="T637">
        <f>buff!AT639</f>
        <v>0</v>
      </c>
      <c r="U637" t="str">
        <f>buff!AZ639</f>
        <v/>
      </c>
    </row>
    <row r="638" spans="1:21" x14ac:dyDescent="0.15">
      <c r="A638">
        <f>buff!Q640</f>
        <v>20501</v>
      </c>
      <c r="B638" t="str">
        <f>buff!R640</f>
        <v>被动风之子lv1</v>
      </c>
      <c r="C638" t="str">
        <f>buff!S640</f>
        <v>被动风之子lv1</v>
      </c>
      <c r="D638">
        <f>VLOOKUP(buff!T640,对应表!V:W,2,FALSE)</f>
        <v>1</v>
      </c>
      <c r="E638">
        <f>buff!U640</f>
        <v>0</v>
      </c>
      <c r="F638">
        <f>buff!V640</f>
        <v>0</v>
      </c>
      <c r="G638">
        <f>buff!W640</f>
        <v>0</v>
      </c>
      <c r="H638">
        <f>buff!X640</f>
        <v>0</v>
      </c>
      <c r="I638" t="str">
        <f>buff!AI640</f>
        <v>SPD:38</v>
      </c>
      <c r="J638">
        <f>buff!AJ640</f>
        <v>0</v>
      </c>
      <c r="K638">
        <f>buff!AK640</f>
        <v>0</v>
      </c>
      <c r="L638">
        <f>buff!AL640</f>
        <v>0</v>
      </c>
      <c r="M638">
        <f>buff!AM640</f>
        <v>0</v>
      </c>
      <c r="N638">
        <f>buff!AN640</f>
        <v>0</v>
      </c>
      <c r="O638">
        <f>buff!AO640</f>
        <v>0</v>
      </c>
      <c r="P638">
        <f>buff!AP640</f>
        <v>0</v>
      </c>
      <c r="Q638">
        <f>buff!AQ640</f>
        <v>0</v>
      </c>
      <c r="R638">
        <f>buff!AR640</f>
        <v>999</v>
      </c>
      <c r="S638">
        <f>buff!AS640</f>
        <v>0</v>
      </c>
      <c r="T638">
        <f>buff!AT640</f>
        <v>0</v>
      </c>
      <c r="U638" t="str">
        <f>buff!AZ640</f>
        <v/>
      </c>
    </row>
    <row r="639" spans="1:21" x14ac:dyDescent="0.15">
      <c r="A639">
        <f>buff!Q641</f>
        <v>20502</v>
      </c>
      <c r="B639" t="str">
        <f>buff!R641</f>
        <v>被动风之子lv2</v>
      </c>
      <c r="C639" t="str">
        <f>buff!S641</f>
        <v>被动风之子lv2</v>
      </c>
      <c r="D639">
        <f>VLOOKUP(buff!T641,对应表!V:W,2,FALSE)</f>
        <v>1</v>
      </c>
      <c r="E639">
        <f>buff!U641</f>
        <v>0</v>
      </c>
      <c r="F639">
        <f>buff!V641</f>
        <v>0</v>
      </c>
      <c r="G639">
        <f>buff!W641</f>
        <v>0</v>
      </c>
      <c r="H639">
        <f>buff!X641</f>
        <v>0</v>
      </c>
      <c r="I639" t="str">
        <f>buff!AI641</f>
        <v>SPD:56</v>
      </c>
      <c r="J639">
        <f>buff!AJ641</f>
        <v>0</v>
      </c>
      <c r="K639">
        <f>buff!AK641</f>
        <v>0</v>
      </c>
      <c r="L639">
        <f>buff!AL641</f>
        <v>0</v>
      </c>
      <c r="M639">
        <f>buff!AM641</f>
        <v>0</v>
      </c>
      <c r="N639">
        <f>buff!AN641</f>
        <v>0</v>
      </c>
      <c r="O639">
        <f>buff!AO641</f>
        <v>0</v>
      </c>
      <c r="P639">
        <f>buff!AP641</f>
        <v>0</v>
      </c>
      <c r="Q639">
        <f>buff!AQ641</f>
        <v>0</v>
      </c>
      <c r="R639">
        <f>buff!AR641</f>
        <v>999</v>
      </c>
      <c r="S639">
        <f>buff!AS641</f>
        <v>0</v>
      </c>
      <c r="T639">
        <f>buff!AT641</f>
        <v>0</v>
      </c>
      <c r="U639" t="str">
        <f>buff!AZ641</f>
        <v/>
      </c>
    </row>
    <row r="640" spans="1:21" x14ac:dyDescent="0.15">
      <c r="A640">
        <f>buff!Q642</f>
        <v>20503</v>
      </c>
      <c r="B640" t="str">
        <f>buff!R642</f>
        <v>被动风之子lv3</v>
      </c>
      <c r="C640" t="str">
        <f>buff!S642</f>
        <v>被动风之子lv3</v>
      </c>
      <c r="D640">
        <f>VLOOKUP(buff!T642,对应表!V:W,2,FALSE)</f>
        <v>1</v>
      </c>
      <c r="E640">
        <f>buff!U642</f>
        <v>0</v>
      </c>
      <c r="F640">
        <f>buff!V642</f>
        <v>0</v>
      </c>
      <c r="G640">
        <f>buff!W642</f>
        <v>0</v>
      </c>
      <c r="H640">
        <f>buff!X642</f>
        <v>0</v>
      </c>
      <c r="I640" t="str">
        <f>buff!AI642</f>
        <v>SPD:74</v>
      </c>
      <c r="J640">
        <f>buff!AJ642</f>
        <v>0</v>
      </c>
      <c r="K640">
        <f>buff!AK642</f>
        <v>0</v>
      </c>
      <c r="L640">
        <f>buff!AL642</f>
        <v>0</v>
      </c>
      <c r="M640">
        <f>buff!AM642</f>
        <v>0</v>
      </c>
      <c r="N640">
        <f>buff!AN642</f>
        <v>0</v>
      </c>
      <c r="O640">
        <f>buff!AO642</f>
        <v>0</v>
      </c>
      <c r="P640">
        <f>buff!AP642</f>
        <v>0</v>
      </c>
      <c r="Q640">
        <f>buff!AQ642</f>
        <v>0</v>
      </c>
      <c r="R640">
        <f>buff!AR642</f>
        <v>999</v>
      </c>
      <c r="S640">
        <f>buff!AS642</f>
        <v>0</v>
      </c>
      <c r="T640">
        <f>buff!AT642</f>
        <v>0</v>
      </c>
      <c r="U640" t="str">
        <f>buff!AZ642</f>
        <v/>
      </c>
    </row>
    <row r="641" spans="1:21" x14ac:dyDescent="0.15">
      <c r="A641">
        <f>buff!Q643</f>
        <v>20504</v>
      </c>
      <c r="B641" t="str">
        <f>buff!R643</f>
        <v>被动风之子lv4</v>
      </c>
      <c r="C641" t="str">
        <f>buff!S643</f>
        <v>被动风之子lv4</v>
      </c>
      <c r="D641">
        <f>VLOOKUP(buff!T643,对应表!V:W,2,FALSE)</f>
        <v>1</v>
      </c>
      <c r="E641">
        <f>buff!U643</f>
        <v>0</v>
      </c>
      <c r="F641">
        <f>buff!V643</f>
        <v>0</v>
      </c>
      <c r="G641">
        <f>buff!W643</f>
        <v>0</v>
      </c>
      <c r="H641">
        <f>buff!X643</f>
        <v>0</v>
      </c>
      <c r="I641" t="str">
        <f>buff!AI643</f>
        <v>SPD:91</v>
      </c>
      <c r="J641">
        <f>buff!AJ643</f>
        <v>0</v>
      </c>
      <c r="K641">
        <f>buff!AK643</f>
        <v>0</v>
      </c>
      <c r="L641">
        <f>buff!AL643</f>
        <v>0</v>
      </c>
      <c r="M641">
        <f>buff!AM643</f>
        <v>0</v>
      </c>
      <c r="N641">
        <f>buff!AN643</f>
        <v>0</v>
      </c>
      <c r="O641">
        <f>buff!AO643</f>
        <v>0</v>
      </c>
      <c r="P641">
        <f>buff!AP643</f>
        <v>0</v>
      </c>
      <c r="Q641">
        <f>buff!AQ643</f>
        <v>0</v>
      </c>
      <c r="R641">
        <f>buff!AR643</f>
        <v>999</v>
      </c>
      <c r="S641">
        <f>buff!AS643</f>
        <v>0</v>
      </c>
      <c r="T641">
        <f>buff!AT643</f>
        <v>0</v>
      </c>
      <c r="U641" t="str">
        <f>buff!AZ643</f>
        <v/>
      </c>
    </row>
    <row r="642" spans="1:21" x14ac:dyDescent="0.15">
      <c r="A642">
        <f>buff!Q644</f>
        <v>20505</v>
      </c>
      <c r="B642" t="str">
        <f>buff!R644</f>
        <v>被动风之子lv5</v>
      </c>
      <c r="C642" t="str">
        <f>buff!S644</f>
        <v>被动风之子lv5</v>
      </c>
      <c r="D642">
        <f>VLOOKUP(buff!T644,对应表!V:W,2,FALSE)</f>
        <v>1</v>
      </c>
      <c r="E642">
        <f>buff!U644</f>
        <v>0</v>
      </c>
      <c r="F642">
        <f>buff!V644</f>
        <v>0</v>
      </c>
      <c r="G642">
        <f>buff!W644</f>
        <v>0</v>
      </c>
      <c r="H642">
        <f>buff!X644</f>
        <v>0</v>
      </c>
      <c r="I642" t="str">
        <f>buff!AI644</f>
        <v>SPD:113</v>
      </c>
      <c r="J642">
        <f>buff!AJ644</f>
        <v>0</v>
      </c>
      <c r="K642">
        <f>buff!AK644</f>
        <v>0</v>
      </c>
      <c r="L642">
        <f>buff!AL644</f>
        <v>0</v>
      </c>
      <c r="M642">
        <f>buff!AM644</f>
        <v>0</v>
      </c>
      <c r="N642">
        <f>buff!AN644</f>
        <v>0</v>
      </c>
      <c r="O642">
        <f>buff!AO644</f>
        <v>0</v>
      </c>
      <c r="P642">
        <f>buff!AP644</f>
        <v>0</v>
      </c>
      <c r="Q642">
        <f>buff!AQ644</f>
        <v>0</v>
      </c>
      <c r="R642">
        <f>buff!AR644</f>
        <v>999</v>
      </c>
      <c r="S642">
        <f>buff!AS644</f>
        <v>0</v>
      </c>
      <c r="T642">
        <f>buff!AT644</f>
        <v>0</v>
      </c>
      <c r="U642" t="str">
        <f>buff!AZ644</f>
        <v/>
      </c>
    </row>
    <row r="643" spans="1:21" x14ac:dyDescent="0.15">
      <c r="A643">
        <f>buff!Q645</f>
        <v>20506</v>
      </c>
      <c r="B643" t="str">
        <f>buff!R645</f>
        <v>被动风之子lv6</v>
      </c>
      <c r="C643" t="str">
        <f>buff!S645</f>
        <v>被动风之子lv6</v>
      </c>
      <c r="D643">
        <f>VLOOKUP(buff!T645,对应表!V:W,2,FALSE)</f>
        <v>1</v>
      </c>
      <c r="E643">
        <f>buff!U645</f>
        <v>0</v>
      </c>
      <c r="F643">
        <f>buff!V645</f>
        <v>0</v>
      </c>
      <c r="G643">
        <f>buff!W645</f>
        <v>0</v>
      </c>
      <c r="H643">
        <f>buff!X645</f>
        <v>0</v>
      </c>
      <c r="I643" t="str">
        <f>buff!AI645</f>
        <v>SPD:139</v>
      </c>
      <c r="J643">
        <f>buff!AJ645</f>
        <v>0</v>
      </c>
      <c r="K643">
        <f>buff!AK645</f>
        <v>0</v>
      </c>
      <c r="L643">
        <f>buff!AL645</f>
        <v>0</v>
      </c>
      <c r="M643">
        <f>buff!AM645</f>
        <v>0</v>
      </c>
      <c r="N643">
        <f>buff!AN645</f>
        <v>0</v>
      </c>
      <c r="O643">
        <f>buff!AO645</f>
        <v>0</v>
      </c>
      <c r="P643">
        <f>buff!AP645</f>
        <v>0</v>
      </c>
      <c r="Q643">
        <f>buff!AQ645</f>
        <v>0</v>
      </c>
      <c r="R643">
        <f>buff!AR645</f>
        <v>999</v>
      </c>
      <c r="S643">
        <f>buff!AS645</f>
        <v>0</v>
      </c>
      <c r="T643">
        <f>buff!AT645</f>
        <v>0</v>
      </c>
      <c r="U643" t="str">
        <f>buff!AZ645</f>
        <v/>
      </c>
    </row>
    <row r="644" spans="1:21" x14ac:dyDescent="0.15">
      <c r="A644">
        <f>buff!Q646</f>
        <v>20507</v>
      </c>
      <c r="B644" t="str">
        <f>buff!R646</f>
        <v>被动风之子lv7</v>
      </c>
      <c r="C644" t="str">
        <f>buff!S646</f>
        <v>被动风之子lv7</v>
      </c>
      <c r="D644">
        <f>VLOOKUP(buff!T646,对应表!V:W,2,FALSE)</f>
        <v>1</v>
      </c>
      <c r="E644">
        <f>buff!U646</f>
        <v>0</v>
      </c>
      <c r="F644">
        <f>buff!V646</f>
        <v>0</v>
      </c>
      <c r="G644">
        <f>buff!W646</f>
        <v>0</v>
      </c>
      <c r="H644">
        <f>buff!X646</f>
        <v>0</v>
      </c>
      <c r="I644" t="str">
        <f>buff!AI646</f>
        <v>SPD:171</v>
      </c>
      <c r="J644">
        <f>buff!AJ646</f>
        <v>0</v>
      </c>
      <c r="K644">
        <f>buff!AK646</f>
        <v>0</v>
      </c>
      <c r="L644">
        <f>buff!AL646</f>
        <v>0</v>
      </c>
      <c r="M644">
        <f>buff!AM646</f>
        <v>0</v>
      </c>
      <c r="N644">
        <f>buff!AN646</f>
        <v>0</v>
      </c>
      <c r="O644">
        <f>buff!AO646</f>
        <v>0</v>
      </c>
      <c r="P644">
        <f>buff!AP646</f>
        <v>0</v>
      </c>
      <c r="Q644">
        <f>buff!AQ646</f>
        <v>0</v>
      </c>
      <c r="R644">
        <f>buff!AR646</f>
        <v>999</v>
      </c>
      <c r="S644">
        <f>buff!AS646</f>
        <v>0</v>
      </c>
      <c r="T644">
        <f>buff!AT646</f>
        <v>0</v>
      </c>
      <c r="U644" t="str">
        <f>buff!AZ646</f>
        <v/>
      </c>
    </row>
    <row r="645" spans="1:21" x14ac:dyDescent="0.15">
      <c r="A645">
        <f>buff!Q647</f>
        <v>20508</v>
      </c>
      <c r="B645" t="str">
        <f>buff!R647</f>
        <v>被动风之子lv8</v>
      </c>
      <c r="C645" t="str">
        <f>buff!S647</f>
        <v>被动风之子lv8</v>
      </c>
      <c r="D645">
        <f>VLOOKUP(buff!T647,对应表!V:W,2,FALSE)</f>
        <v>1</v>
      </c>
      <c r="E645">
        <f>buff!U647</f>
        <v>0</v>
      </c>
      <c r="F645">
        <f>buff!V647</f>
        <v>0</v>
      </c>
      <c r="G645">
        <f>buff!W647</f>
        <v>0</v>
      </c>
      <c r="H645">
        <f>buff!X647</f>
        <v>0</v>
      </c>
      <c r="I645" t="str">
        <f>buff!AI647</f>
        <v>SPD:211</v>
      </c>
      <c r="J645">
        <f>buff!AJ647</f>
        <v>0</v>
      </c>
      <c r="K645">
        <f>buff!AK647</f>
        <v>0</v>
      </c>
      <c r="L645">
        <f>buff!AL647</f>
        <v>0</v>
      </c>
      <c r="M645">
        <f>buff!AM647</f>
        <v>0</v>
      </c>
      <c r="N645">
        <f>buff!AN647</f>
        <v>0</v>
      </c>
      <c r="O645">
        <f>buff!AO647</f>
        <v>0</v>
      </c>
      <c r="P645">
        <f>buff!AP647</f>
        <v>0</v>
      </c>
      <c r="Q645">
        <f>buff!AQ647</f>
        <v>0</v>
      </c>
      <c r="R645">
        <f>buff!AR647</f>
        <v>999</v>
      </c>
      <c r="S645">
        <f>buff!AS647</f>
        <v>0</v>
      </c>
      <c r="T645">
        <f>buff!AT647</f>
        <v>0</v>
      </c>
      <c r="U645" t="str">
        <f>buff!AZ647</f>
        <v/>
      </c>
    </row>
    <row r="646" spans="1:21" x14ac:dyDescent="0.15">
      <c r="A646">
        <f>buff!Q648</f>
        <v>20509</v>
      </c>
      <c r="B646" t="str">
        <f>buff!R648</f>
        <v>被动风之子lv9</v>
      </c>
      <c r="C646" t="str">
        <f>buff!S648</f>
        <v>被动风之子lv9</v>
      </c>
      <c r="D646">
        <f>VLOOKUP(buff!T648,对应表!V:W,2,FALSE)</f>
        <v>1</v>
      </c>
      <c r="E646">
        <f>buff!U648</f>
        <v>0</v>
      </c>
      <c r="F646">
        <f>buff!V648</f>
        <v>0</v>
      </c>
      <c r="G646">
        <f>buff!W648</f>
        <v>0</v>
      </c>
      <c r="H646">
        <f>buff!X648</f>
        <v>0</v>
      </c>
      <c r="I646" t="str">
        <f>buff!AI648</f>
        <v>SPD:260</v>
      </c>
      <c r="J646">
        <f>buff!AJ648</f>
        <v>0</v>
      </c>
      <c r="K646">
        <f>buff!AK648</f>
        <v>0</v>
      </c>
      <c r="L646">
        <f>buff!AL648</f>
        <v>0</v>
      </c>
      <c r="M646">
        <f>buff!AM648</f>
        <v>0</v>
      </c>
      <c r="N646">
        <f>buff!AN648</f>
        <v>0</v>
      </c>
      <c r="O646">
        <f>buff!AO648</f>
        <v>0</v>
      </c>
      <c r="P646">
        <f>buff!AP648</f>
        <v>0</v>
      </c>
      <c r="Q646">
        <f>buff!AQ648</f>
        <v>0</v>
      </c>
      <c r="R646">
        <f>buff!AR648</f>
        <v>999</v>
      </c>
      <c r="S646">
        <f>buff!AS648</f>
        <v>0</v>
      </c>
      <c r="T646">
        <f>buff!AT648</f>
        <v>0</v>
      </c>
      <c r="U646" t="str">
        <f>buff!AZ648</f>
        <v/>
      </c>
    </row>
    <row r="647" spans="1:21" x14ac:dyDescent="0.15">
      <c r="A647">
        <f>buff!Q649</f>
        <v>20510</v>
      </c>
      <c r="B647" t="str">
        <f>buff!R649</f>
        <v>被动风之子lv10</v>
      </c>
      <c r="C647" t="str">
        <f>buff!S649</f>
        <v>被动风之子lv10</v>
      </c>
      <c r="D647">
        <f>VLOOKUP(buff!T649,对应表!V:W,2,FALSE)</f>
        <v>1</v>
      </c>
      <c r="E647">
        <f>buff!U649</f>
        <v>0</v>
      </c>
      <c r="F647">
        <f>buff!V649</f>
        <v>0</v>
      </c>
      <c r="G647">
        <f>buff!W649</f>
        <v>0</v>
      </c>
      <c r="H647">
        <f>buff!X649</f>
        <v>0</v>
      </c>
      <c r="I647" t="str">
        <f>buff!AI649</f>
        <v>SPD:320</v>
      </c>
      <c r="J647">
        <f>buff!AJ649</f>
        <v>0</v>
      </c>
      <c r="K647">
        <f>buff!AK649</f>
        <v>0</v>
      </c>
      <c r="L647">
        <f>buff!AL649</f>
        <v>0</v>
      </c>
      <c r="M647">
        <f>buff!AM649</f>
        <v>0</v>
      </c>
      <c r="N647">
        <f>buff!AN649</f>
        <v>0</v>
      </c>
      <c r="O647">
        <f>buff!AO649</f>
        <v>0</v>
      </c>
      <c r="P647">
        <f>buff!AP649</f>
        <v>0</v>
      </c>
      <c r="Q647">
        <f>buff!AQ649</f>
        <v>0</v>
      </c>
      <c r="R647">
        <f>buff!AR649</f>
        <v>999</v>
      </c>
      <c r="S647">
        <f>buff!AS649</f>
        <v>0</v>
      </c>
      <c r="T647">
        <f>buff!AT649</f>
        <v>0</v>
      </c>
      <c r="U647" t="str">
        <f>buff!AZ649</f>
        <v/>
      </c>
    </row>
    <row r="648" spans="1:21" x14ac:dyDescent="0.15">
      <c r="A648">
        <f>buff!Q650</f>
        <v>20511</v>
      </c>
      <c r="B648" t="str">
        <f>buff!R650</f>
        <v>被动风之子lv11</v>
      </c>
      <c r="C648" t="str">
        <f>buff!S650</f>
        <v>被动风之子lv11</v>
      </c>
      <c r="D648">
        <f>VLOOKUP(buff!T650,对应表!V:W,2,FALSE)</f>
        <v>1</v>
      </c>
      <c r="E648">
        <f>buff!U650</f>
        <v>0</v>
      </c>
      <c r="F648">
        <f>buff!V650</f>
        <v>0</v>
      </c>
      <c r="G648">
        <f>buff!W650</f>
        <v>0</v>
      </c>
      <c r="H648">
        <f>buff!X650</f>
        <v>0</v>
      </c>
      <c r="I648" t="str">
        <f>buff!AI650</f>
        <v>SPD:394</v>
      </c>
      <c r="J648">
        <f>buff!AJ650</f>
        <v>0</v>
      </c>
      <c r="K648">
        <f>buff!AK650</f>
        <v>0</v>
      </c>
      <c r="L648">
        <f>buff!AL650</f>
        <v>0</v>
      </c>
      <c r="M648">
        <f>buff!AM650</f>
        <v>0</v>
      </c>
      <c r="N648">
        <f>buff!AN650</f>
        <v>0</v>
      </c>
      <c r="O648">
        <f>buff!AO650</f>
        <v>0</v>
      </c>
      <c r="P648">
        <f>buff!AP650</f>
        <v>0</v>
      </c>
      <c r="Q648">
        <f>buff!AQ650</f>
        <v>0</v>
      </c>
      <c r="R648">
        <f>buff!AR650</f>
        <v>999</v>
      </c>
      <c r="S648">
        <f>buff!AS650</f>
        <v>0</v>
      </c>
      <c r="T648">
        <f>buff!AT650</f>
        <v>0</v>
      </c>
      <c r="U648" t="str">
        <f>buff!AZ650</f>
        <v/>
      </c>
    </row>
    <row r="649" spans="1:21" x14ac:dyDescent="0.15">
      <c r="A649">
        <f>buff!Q651</f>
        <v>20512</v>
      </c>
      <c r="B649" t="str">
        <f>buff!R651</f>
        <v>被动风之子lv12</v>
      </c>
      <c r="C649" t="str">
        <f>buff!S651</f>
        <v>被动风之子lv12</v>
      </c>
      <c r="D649">
        <f>VLOOKUP(buff!T651,对应表!V:W,2,FALSE)</f>
        <v>1</v>
      </c>
      <c r="E649">
        <f>buff!U651</f>
        <v>0</v>
      </c>
      <c r="F649">
        <f>buff!V651</f>
        <v>0</v>
      </c>
      <c r="G649">
        <f>buff!W651</f>
        <v>0</v>
      </c>
      <c r="H649">
        <f>buff!X651</f>
        <v>0</v>
      </c>
      <c r="I649" t="str">
        <f>buff!AI651</f>
        <v>SPD:485</v>
      </c>
      <c r="J649">
        <f>buff!AJ651</f>
        <v>0</v>
      </c>
      <c r="K649">
        <f>buff!AK651</f>
        <v>0</v>
      </c>
      <c r="L649">
        <f>buff!AL651</f>
        <v>0</v>
      </c>
      <c r="M649">
        <f>buff!AM651</f>
        <v>0</v>
      </c>
      <c r="N649">
        <f>buff!AN651</f>
        <v>0</v>
      </c>
      <c r="O649">
        <f>buff!AO651</f>
        <v>0</v>
      </c>
      <c r="P649">
        <f>buff!AP651</f>
        <v>0</v>
      </c>
      <c r="Q649">
        <f>buff!AQ651</f>
        <v>0</v>
      </c>
      <c r="R649">
        <f>buff!AR651</f>
        <v>999</v>
      </c>
      <c r="S649">
        <f>buff!AS651</f>
        <v>0</v>
      </c>
      <c r="T649">
        <f>buff!AT651</f>
        <v>0</v>
      </c>
      <c r="U649" t="str">
        <f>buff!AZ651</f>
        <v/>
      </c>
    </row>
    <row r="650" spans="1:21" x14ac:dyDescent="0.15">
      <c r="A650">
        <f>buff!Q652</f>
        <v>20513</v>
      </c>
      <c r="B650" t="str">
        <f>buff!R652</f>
        <v>被动风之子lv13</v>
      </c>
      <c r="C650" t="str">
        <f>buff!S652</f>
        <v>被动风之子lv13</v>
      </c>
      <c r="D650">
        <f>VLOOKUP(buff!T652,对应表!V:W,2,FALSE)</f>
        <v>1</v>
      </c>
      <c r="E650">
        <f>buff!U652</f>
        <v>0</v>
      </c>
      <c r="F650">
        <f>buff!V652</f>
        <v>0</v>
      </c>
      <c r="G650">
        <f>buff!W652</f>
        <v>0</v>
      </c>
      <c r="H650">
        <f>buff!X652</f>
        <v>0</v>
      </c>
      <c r="I650" t="str">
        <f>buff!AI652</f>
        <v>SPD:597</v>
      </c>
      <c r="J650">
        <f>buff!AJ652</f>
        <v>0</v>
      </c>
      <c r="K650">
        <f>buff!AK652</f>
        <v>0</v>
      </c>
      <c r="L650">
        <f>buff!AL652</f>
        <v>0</v>
      </c>
      <c r="M650">
        <f>buff!AM652</f>
        <v>0</v>
      </c>
      <c r="N650">
        <f>buff!AN652</f>
        <v>0</v>
      </c>
      <c r="O650">
        <f>buff!AO652</f>
        <v>0</v>
      </c>
      <c r="P650">
        <f>buff!AP652</f>
        <v>0</v>
      </c>
      <c r="Q650">
        <f>buff!AQ652</f>
        <v>0</v>
      </c>
      <c r="R650">
        <f>buff!AR652</f>
        <v>999</v>
      </c>
      <c r="S650">
        <f>buff!AS652</f>
        <v>0</v>
      </c>
      <c r="T650">
        <f>buff!AT652</f>
        <v>0</v>
      </c>
      <c r="U650" t="str">
        <f>buff!AZ652</f>
        <v/>
      </c>
    </row>
    <row r="651" spans="1:21" x14ac:dyDescent="0.15">
      <c r="A651">
        <f>buff!Q653</f>
        <v>20514</v>
      </c>
      <c r="B651" t="str">
        <f>buff!R653</f>
        <v>被动风之子lv14</v>
      </c>
      <c r="C651" t="str">
        <f>buff!S653</f>
        <v>被动风之子lv14</v>
      </c>
      <c r="D651">
        <f>VLOOKUP(buff!T653,对应表!V:W,2,FALSE)</f>
        <v>1</v>
      </c>
      <c r="E651">
        <f>buff!U653</f>
        <v>0</v>
      </c>
      <c r="F651">
        <f>buff!V653</f>
        <v>0</v>
      </c>
      <c r="G651">
        <f>buff!W653</f>
        <v>0</v>
      </c>
      <c r="H651">
        <f>buff!X653</f>
        <v>0</v>
      </c>
      <c r="I651" t="str">
        <f>buff!AI653</f>
        <v>SPD:735</v>
      </c>
      <c r="J651">
        <f>buff!AJ653</f>
        <v>0</v>
      </c>
      <c r="K651">
        <f>buff!AK653</f>
        <v>0</v>
      </c>
      <c r="L651">
        <f>buff!AL653</f>
        <v>0</v>
      </c>
      <c r="M651">
        <f>buff!AM653</f>
        <v>0</v>
      </c>
      <c r="N651">
        <f>buff!AN653</f>
        <v>0</v>
      </c>
      <c r="O651">
        <f>buff!AO653</f>
        <v>0</v>
      </c>
      <c r="P651">
        <f>buff!AP653</f>
        <v>0</v>
      </c>
      <c r="Q651">
        <f>buff!AQ653</f>
        <v>0</v>
      </c>
      <c r="R651">
        <f>buff!AR653</f>
        <v>999</v>
      </c>
      <c r="S651">
        <f>buff!AS653</f>
        <v>0</v>
      </c>
      <c r="T651">
        <f>buff!AT653</f>
        <v>0</v>
      </c>
      <c r="U651" t="str">
        <f>buff!AZ653</f>
        <v/>
      </c>
    </row>
    <row r="652" spans="1:21" x14ac:dyDescent="0.15">
      <c r="A652">
        <f>buff!Q654</f>
        <v>20515</v>
      </c>
      <c r="B652" t="str">
        <f>buff!R654</f>
        <v>被动风之子lv15</v>
      </c>
      <c r="C652" t="str">
        <f>buff!S654</f>
        <v>被动风之子lv15</v>
      </c>
      <c r="D652">
        <f>VLOOKUP(buff!T654,对应表!V:W,2,FALSE)</f>
        <v>1</v>
      </c>
      <c r="E652">
        <f>buff!U654</f>
        <v>0</v>
      </c>
      <c r="F652">
        <f>buff!V654</f>
        <v>0</v>
      </c>
      <c r="G652">
        <f>buff!W654</f>
        <v>0</v>
      </c>
      <c r="H652">
        <f>buff!X654</f>
        <v>0</v>
      </c>
      <c r="I652" t="str">
        <f>buff!AI654</f>
        <v>SPD:906</v>
      </c>
      <c r="J652">
        <f>buff!AJ654</f>
        <v>0</v>
      </c>
      <c r="K652">
        <f>buff!AK654</f>
        <v>0</v>
      </c>
      <c r="L652">
        <f>buff!AL654</f>
        <v>0</v>
      </c>
      <c r="M652">
        <f>buff!AM654</f>
        <v>0</v>
      </c>
      <c r="N652">
        <f>buff!AN654</f>
        <v>0</v>
      </c>
      <c r="O652">
        <f>buff!AO654</f>
        <v>0</v>
      </c>
      <c r="P652">
        <f>buff!AP654</f>
        <v>0</v>
      </c>
      <c r="Q652">
        <f>buff!AQ654</f>
        <v>0</v>
      </c>
      <c r="R652">
        <f>buff!AR654</f>
        <v>999</v>
      </c>
      <c r="S652">
        <f>buff!AS654</f>
        <v>0</v>
      </c>
      <c r="T652">
        <f>buff!AT654</f>
        <v>0</v>
      </c>
      <c r="U652" t="str">
        <f>buff!AZ654</f>
        <v/>
      </c>
    </row>
    <row r="653" spans="1:21" x14ac:dyDescent="0.15">
      <c r="A653">
        <f>buff!Q655</f>
        <v>20516</v>
      </c>
      <c r="B653" t="str">
        <f>buff!R655</f>
        <v>被动风之子lv16</v>
      </c>
      <c r="C653" t="str">
        <f>buff!S655</f>
        <v>被动风之子lv16</v>
      </c>
      <c r="D653">
        <f>VLOOKUP(buff!T655,对应表!V:W,2,FALSE)</f>
        <v>1</v>
      </c>
      <c r="E653">
        <f>buff!U655</f>
        <v>0</v>
      </c>
      <c r="F653">
        <f>buff!V655</f>
        <v>0</v>
      </c>
      <c r="G653">
        <f>buff!W655</f>
        <v>0</v>
      </c>
      <c r="H653">
        <f>buff!X655</f>
        <v>0</v>
      </c>
      <c r="I653" t="str">
        <f>buff!AI655</f>
        <v>SPD:1115</v>
      </c>
      <c r="J653">
        <f>buff!AJ655</f>
        <v>0</v>
      </c>
      <c r="K653">
        <f>buff!AK655</f>
        <v>0</v>
      </c>
      <c r="L653">
        <f>buff!AL655</f>
        <v>0</v>
      </c>
      <c r="M653">
        <f>buff!AM655</f>
        <v>0</v>
      </c>
      <c r="N653">
        <f>buff!AN655</f>
        <v>0</v>
      </c>
      <c r="O653">
        <f>buff!AO655</f>
        <v>0</v>
      </c>
      <c r="P653">
        <f>buff!AP655</f>
        <v>0</v>
      </c>
      <c r="Q653">
        <f>buff!AQ655</f>
        <v>0</v>
      </c>
      <c r="R653">
        <f>buff!AR655</f>
        <v>999</v>
      </c>
      <c r="S653">
        <f>buff!AS655</f>
        <v>0</v>
      </c>
      <c r="T653">
        <f>buff!AT655</f>
        <v>0</v>
      </c>
      <c r="U653" t="str">
        <f>buff!AZ655</f>
        <v/>
      </c>
    </row>
    <row r="654" spans="1:21" x14ac:dyDescent="0.15">
      <c r="A654">
        <f>buff!Q656</f>
        <v>20517</v>
      </c>
      <c r="B654" t="str">
        <f>buff!R656</f>
        <v>被动风之子lv17</v>
      </c>
      <c r="C654" t="str">
        <f>buff!S656</f>
        <v>被动风之子lv17</v>
      </c>
      <c r="D654">
        <f>VLOOKUP(buff!T656,对应表!V:W,2,FALSE)</f>
        <v>1</v>
      </c>
      <c r="E654">
        <f>buff!U656</f>
        <v>0</v>
      </c>
      <c r="F654">
        <f>buff!V656</f>
        <v>0</v>
      </c>
      <c r="G654">
        <f>buff!W656</f>
        <v>0</v>
      </c>
      <c r="H654">
        <f>buff!X656</f>
        <v>0</v>
      </c>
      <c r="I654" t="str">
        <f>buff!AI656</f>
        <v>SPD:1373</v>
      </c>
      <c r="J654">
        <f>buff!AJ656</f>
        <v>0</v>
      </c>
      <c r="K654">
        <f>buff!AK656</f>
        <v>0</v>
      </c>
      <c r="L654">
        <f>buff!AL656</f>
        <v>0</v>
      </c>
      <c r="M654">
        <f>buff!AM656</f>
        <v>0</v>
      </c>
      <c r="N654">
        <f>buff!AN656</f>
        <v>0</v>
      </c>
      <c r="O654">
        <f>buff!AO656</f>
        <v>0</v>
      </c>
      <c r="P654">
        <f>buff!AP656</f>
        <v>0</v>
      </c>
      <c r="Q654">
        <f>buff!AQ656</f>
        <v>0</v>
      </c>
      <c r="R654">
        <f>buff!AR656</f>
        <v>999</v>
      </c>
      <c r="S654">
        <f>buff!AS656</f>
        <v>0</v>
      </c>
      <c r="T654">
        <f>buff!AT656</f>
        <v>0</v>
      </c>
      <c r="U654" t="str">
        <f>buff!AZ656</f>
        <v/>
      </c>
    </row>
    <row r="655" spans="1:21" x14ac:dyDescent="0.15">
      <c r="A655">
        <f>buff!Q657</f>
        <v>20518</v>
      </c>
      <c r="B655" t="str">
        <f>buff!R657</f>
        <v>被动风之子lv18</v>
      </c>
      <c r="C655" t="str">
        <f>buff!S657</f>
        <v>被动风之子lv18</v>
      </c>
      <c r="D655">
        <f>VLOOKUP(buff!T657,对应表!V:W,2,FALSE)</f>
        <v>1</v>
      </c>
      <c r="E655">
        <f>buff!U657</f>
        <v>0</v>
      </c>
      <c r="F655">
        <f>buff!V657</f>
        <v>0</v>
      </c>
      <c r="G655">
        <f>buff!W657</f>
        <v>0</v>
      </c>
      <c r="H655">
        <f>buff!X657</f>
        <v>0</v>
      </c>
      <c r="I655" t="str">
        <f>buff!AI657</f>
        <v>SPD:1691</v>
      </c>
      <c r="J655">
        <f>buff!AJ657</f>
        <v>0</v>
      </c>
      <c r="K655">
        <f>buff!AK657</f>
        <v>0</v>
      </c>
      <c r="L655">
        <f>buff!AL657</f>
        <v>0</v>
      </c>
      <c r="M655">
        <f>buff!AM657</f>
        <v>0</v>
      </c>
      <c r="N655">
        <f>buff!AN657</f>
        <v>0</v>
      </c>
      <c r="O655">
        <f>buff!AO657</f>
        <v>0</v>
      </c>
      <c r="P655">
        <f>buff!AP657</f>
        <v>0</v>
      </c>
      <c r="Q655">
        <f>buff!AQ657</f>
        <v>0</v>
      </c>
      <c r="R655">
        <f>buff!AR657</f>
        <v>999</v>
      </c>
      <c r="S655">
        <f>buff!AS657</f>
        <v>0</v>
      </c>
      <c r="T655">
        <f>buff!AT657</f>
        <v>0</v>
      </c>
      <c r="U655" t="str">
        <f>buff!AZ657</f>
        <v/>
      </c>
    </row>
    <row r="656" spans="1:21" x14ac:dyDescent="0.15">
      <c r="A656">
        <f>buff!Q658</f>
        <v>20519</v>
      </c>
      <c r="B656" t="str">
        <f>buff!R658</f>
        <v>被动风之子lv19</v>
      </c>
      <c r="C656" t="str">
        <f>buff!S658</f>
        <v>被动风之子lv19</v>
      </c>
      <c r="D656">
        <f>VLOOKUP(buff!T658,对应表!V:W,2,FALSE)</f>
        <v>1</v>
      </c>
      <c r="E656">
        <f>buff!U658</f>
        <v>0</v>
      </c>
      <c r="F656">
        <f>buff!V658</f>
        <v>0</v>
      </c>
      <c r="G656">
        <f>buff!W658</f>
        <v>0</v>
      </c>
      <c r="H656">
        <f>buff!X658</f>
        <v>0</v>
      </c>
      <c r="I656" t="str">
        <f>buff!AI658</f>
        <v>SPD:2082</v>
      </c>
      <c r="J656">
        <f>buff!AJ658</f>
        <v>0</v>
      </c>
      <c r="K656">
        <f>buff!AK658</f>
        <v>0</v>
      </c>
      <c r="L656">
        <f>buff!AL658</f>
        <v>0</v>
      </c>
      <c r="M656">
        <f>buff!AM658</f>
        <v>0</v>
      </c>
      <c r="N656">
        <f>buff!AN658</f>
        <v>0</v>
      </c>
      <c r="O656">
        <f>buff!AO658</f>
        <v>0</v>
      </c>
      <c r="P656">
        <f>buff!AP658</f>
        <v>0</v>
      </c>
      <c r="Q656">
        <f>buff!AQ658</f>
        <v>0</v>
      </c>
      <c r="R656">
        <f>buff!AR658</f>
        <v>999</v>
      </c>
      <c r="S656">
        <f>buff!AS658</f>
        <v>0</v>
      </c>
      <c r="T656">
        <f>buff!AT658</f>
        <v>0</v>
      </c>
      <c r="U656" t="str">
        <f>buff!AZ658</f>
        <v/>
      </c>
    </row>
    <row r="657" spans="1:21" x14ac:dyDescent="0.15">
      <c r="A657">
        <f>buff!Q659</f>
        <v>20520</v>
      </c>
      <c r="B657" t="str">
        <f>buff!R659</f>
        <v>被动风之子lv20</v>
      </c>
      <c r="C657" t="str">
        <f>buff!S659</f>
        <v>被动风之子lv20</v>
      </c>
      <c r="D657">
        <f>VLOOKUP(buff!T659,对应表!V:W,2,FALSE)</f>
        <v>1</v>
      </c>
      <c r="E657">
        <f>buff!U659</f>
        <v>0</v>
      </c>
      <c r="F657">
        <f>buff!V659</f>
        <v>0</v>
      </c>
      <c r="G657">
        <f>buff!W659</f>
        <v>0</v>
      </c>
      <c r="H657">
        <f>buff!X659</f>
        <v>0</v>
      </c>
      <c r="I657" t="str">
        <f>buff!AI659</f>
        <v>SPD:2563</v>
      </c>
      <c r="J657">
        <f>buff!AJ659</f>
        <v>0</v>
      </c>
      <c r="K657">
        <f>buff!AK659</f>
        <v>0</v>
      </c>
      <c r="L657">
        <f>buff!AL659</f>
        <v>0</v>
      </c>
      <c r="M657">
        <f>buff!AM659</f>
        <v>0</v>
      </c>
      <c r="N657">
        <f>buff!AN659</f>
        <v>0</v>
      </c>
      <c r="O657">
        <f>buff!AO659</f>
        <v>0</v>
      </c>
      <c r="P657">
        <f>buff!AP659</f>
        <v>0</v>
      </c>
      <c r="Q657">
        <f>buff!AQ659</f>
        <v>0</v>
      </c>
      <c r="R657">
        <f>buff!AR659</f>
        <v>999</v>
      </c>
      <c r="S657">
        <f>buff!AS659</f>
        <v>0</v>
      </c>
      <c r="T657">
        <f>buff!AT659</f>
        <v>0</v>
      </c>
      <c r="U657" t="str">
        <f>buff!AZ659</f>
        <v/>
      </c>
    </row>
    <row r="658" spans="1:21" x14ac:dyDescent="0.15">
      <c r="A658">
        <f>buff!Q660</f>
        <v>20521</v>
      </c>
      <c r="B658" t="str">
        <f>buff!R660</f>
        <v>被动祈祷lv1</v>
      </c>
      <c r="C658" t="str">
        <f>buff!S660</f>
        <v>被动祈祷lv1</v>
      </c>
      <c r="D658">
        <f>VLOOKUP(buff!T660,对应表!V:W,2,FALSE)</f>
        <v>2</v>
      </c>
      <c r="E658">
        <f>buff!U660</f>
        <v>30</v>
      </c>
      <c r="F658">
        <f>buff!V660</f>
        <v>0</v>
      </c>
      <c r="G658">
        <f>buff!W660</f>
        <v>0</v>
      </c>
      <c r="H658">
        <f>buff!X660</f>
        <v>0</v>
      </c>
      <c r="I658" t="str">
        <f>buff!AI660</f>
        <v/>
      </c>
      <c r="J658">
        <f>buff!AJ660</f>
        <v>0</v>
      </c>
      <c r="K658">
        <f>buff!AK660</f>
        <v>0</v>
      </c>
      <c r="L658">
        <f>buff!AL660</f>
        <v>0</v>
      </c>
      <c r="M658">
        <f>buff!AM660</f>
        <v>0</v>
      </c>
      <c r="N658">
        <f>buff!AN660</f>
        <v>0</v>
      </c>
      <c r="O658">
        <f>buff!AO660</f>
        <v>0</v>
      </c>
      <c r="P658">
        <f>buff!AP660</f>
        <v>0</v>
      </c>
      <c r="Q658">
        <f>buff!AQ660</f>
        <v>0</v>
      </c>
      <c r="R658">
        <f>buff!AR660</f>
        <v>999</v>
      </c>
      <c r="S658">
        <f>buff!AS660</f>
        <v>0</v>
      </c>
      <c r="T658">
        <f>buff!AT660</f>
        <v>0</v>
      </c>
      <c r="U658" t="str">
        <f>buff!AZ660</f>
        <v/>
      </c>
    </row>
    <row r="659" spans="1:21" x14ac:dyDescent="0.15">
      <c r="A659">
        <f>buff!Q661</f>
        <v>20522</v>
      </c>
      <c r="B659" t="str">
        <f>buff!R661</f>
        <v>被动祈祷lv2</v>
      </c>
      <c r="C659" t="str">
        <f>buff!S661</f>
        <v>被动祈祷lv2</v>
      </c>
      <c r="D659">
        <f>VLOOKUP(buff!T661,对应表!V:W,2,FALSE)</f>
        <v>2</v>
      </c>
      <c r="E659">
        <f>buff!U661</f>
        <v>44</v>
      </c>
      <c r="F659">
        <f>buff!V661</f>
        <v>0</v>
      </c>
      <c r="G659">
        <f>buff!W661</f>
        <v>0</v>
      </c>
      <c r="H659">
        <f>buff!X661</f>
        <v>0</v>
      </c>
      <c r="I659" t="str">
        <f>buff!AI661</f>
        <v/>
      </c>
      <c r="J659">
        <f>buff!AJ661</f>
        <v>0</v>
      </c>
      <c r="K659">
        <f>buff!AK661</f>
        <v>0</v>
      </c>
      <c r="L659">
        <f>buff!AL661</f>
        <v>0</v>
      </c>
      <c r="M659">
        <f>buff!AM661</f>
        <v>0</v>
      </c>
      <c r="N659">
        <f>buff!AN661</f>
        <v>0</v>
      </c>
      <c r="O659">
        <f>buff!AO661</f>
        <v>0</v>
      </c>
      <c r="P659">
        <f>buff!AP661</f>
        <v>0</v>
      </c>
      <c r="Q659">
        <f>buff!AQ661</f>
        <v>0</v>
      </c>
      <c r="R659">
        <f>buff!AR661</f>
        <v>999</v>
      </c>
      <c r="S659">
        <f>buff!AS661</f>
        <v>0</v>
      </c>
      <c r="T659">
        <f>buff!AT661</f>
        <v>0</v>
      </c>
      <c r="U659" t="str">
        <f>buff!AZ661</f>
        <v/>
      </c>
    </row>
    <row r="660" spans="1:21" x14ac:dyDescent="0.15">
      <c r="A660">
        <f>buff!Q662</f>
        <v>20523</v>
      </c>
      <c r="B660" t="str">
        <f>buff!R662</f>
        <v>被动祈祷lv3</v>
      </c>
      <c r="C660" t="str">
        <f>buff!S662</f>
        <v>被动祈祷lv3</v>
      </c>
      <c r="D660">
        <f>VLOOKUP(buff!T662,对应表!V:W,2,FALSE)</f>
        <v>2</v>
      </c>
      <c r="E660">
        <f>buff!U662</f>
        <v>59</v>
      </c>
      <c r="F660">
        <f>buff!V662</f>
        <v>0</v>
      </c>
      <c r="G660">
        <f>buff!W662</f>
        <v>0</v>
      </c>
      <c r="H660">
        <f>buff!X662</f>
        <v>0</v>
      </c>
      <c r="I660" t="str">
        <f>buff!AI662</f>
        <v/>
      </c>
      <c r="J660">
        <f>buff!AJ662</f>
        <v>0</v>
      </c>
      <c r="K660">
        <f>buff!AK662</f>
        <v>0</v>
      </c>
      <c r="L660">
        <f>buff!AL662</f>
        <v>0</v>
      </c>
      <c r="M660">
        <f>buff!AM662</f>
        <v>0</v>
      </c>
      <c r="N660">
        <f>buff!AN662</f>
        <v>0</v>
      </c>
      <c r="O660">
        <f>buff!AO662</f>
        <v>0</v>
      </c>
      <c r="P660">
        <f>buff!AP662</f>
        <v>0</v>
      </c>
      <c r="Q660">
        <f>buff!AQ662</f>
        <v>0</v>
      </c>
      <c r="R660">
        <f>buff!AR662</f>
        <v>999</v>
      </c>
      <c r="S660">
        <f>buff!AS662</f>
        <v>0</v>
      </c>
      <c r="T660">
        <f>buff!AT662</f>
        <v>0</v>
      </c>
      <c r="U660" t="str">
        <f>buff!AZ662</f>
        <v/>
      </c>
    </row>
    <row r="661" spans="1:21" x14ac:dyDescent="0.15">
      <c r="A661">
        <f>buff!Q663</f>
        <v>20524</v>
      </c>
      <c r="B661" t="str">
        <f>buff!R663</f>
        <v>被动祈祷lv4</v>
      </c>
      <c r="C661" t="str">
        <f>buff!S663</f>
        <v>被动祈祷lv4</v>
      </c>
      <c r="D661">
        <f>VLOOKUP(buff!T663,对应表!V:W,2,FALSE)</f>
        <v>2</v>
      </c>
      <c r="E661">
        <f>buff!U663</f>
        <v>73</v>
      </c>
      <c r="F661">
        <f>buff!V663</f>
        <v>0</v>
      </c>
      <c r="G661">
        <f>buff!W663</f>
        <v>0</v>
      </c>
      <c r="H661">
        <f>buff!X663</f>
        <v>0</v>
      </c>
      <c r="I661" t="str">
        <f>buff!AI663</f>
        <v/>
      </c>
      <c r="J661">
        <f>buff!AJ663</f>
        <v>0</v>
      </c>
      <c r="K661">
        <f>buff!AK663</f>
        <v>0</v>
      </c>
      <c r="L661">
        <f>buff!AL663</f>
        <v>0</v>
      </c>
      <c r="M661">
        <f>buff!AM663</f>
        <v>0</v>
      </c>
      <c r="N661">
        <f>buff!AN663</f>
        <v>0</v>
      </c>
      <c r="O661">
        <f>buff!AO663</f>
        <v>0</v>
      </c>
      <c r="P661">
        <f>buff!AP663</f>
        <v>0</v>
      </c>
      <c r="Q661">
        <f>buff!AQ663</f>
        <v>0</v>
      </c>
      <c r="R661">
        <f>buff!AR663</f>
        <v>999</v>
      </c>
      <c r="S661">
        <f>buff!AS663</f>
        <v>0</v>
      </c>
      <c r="T661">
        <f>buff!AT663</f>
        <v>0</v>
      </c>
      <c r="U661" t="str">
        <f>buff!AZ663</f>
        <v/>
      </c>
    </row>
    <row r="662" spans="1:21" x14ac:dyDescent="0.15">
      <c r="A662">
        <f>buff!Q664</f>
        <v>20525</v>
      </c>
      <c r="B662" t="str">
        <f>buff!R664</f>
        <v>被动祈祷lv5</v>
      </c>
      <c r="C662" t="str">
        <f>buff!S664</f>
        <v>被动祈祷lv5</v>
      </c>
      <c r="D662">
        <f>VLOOKUP(buff!T664,对应表!V:W,2,FALSE)</f>
        <v>2</v>
      </c>
      <c r="E662">
        <f>buff!U664</f>
        <v>90</v>
      </c>
      <c r="F662">
        <f>buff!V664</f>
        <v>0</v>
      </c>
      <c r="G662">
        <f>buff!W664</f>
        <v>0</v>
      </c>
      <c r="H662">
        <f>buff!X664</f>
        <v>0</v>
      </c>
      <c r="I662" t="str">
        <f>buff!AI664</f>
        <v/>
      </c>
      <c r="J662">
        <f>buff!AJ664</f>
        <v>0</v>
      </c>
      <c r="K662">
        <f>buff!AK664</f>
        <v>0</v>
      </c>
      <c r="L662">
        <f>buff!AL664</f>
        <v>0</v>
      </c>
      <c r="M662">
        <f>buff!AM664</f>
        <v>0</v>
      </c>
      <c r="N662">
        <f>buff!AN664</f>
        <v>0</v>
      </c>
      <c r="O662">
        <f>buff!AO664</f>
        <v>0</v>
      </c>
      <c r="P662">
        <f>buff!AP664</f>
        <v>0</v>
      </c>
      <c r="Q662">
        <f>buff!AQ664</f>
        <v>0</v>
      </c>
      <c r="R662">
        <f>buff!AR664</f>
        <v>999</v>
      </c>
      <c r="S662">
        <f>buff!AS664</f>
        <v>0</v>
      </c>
      <c r="T662">
        <f>buff!AT664</f>
        <v>0</v>
      </c>
      <c r="U662" t="str">
        <f>buff!AZ664</f>
        <v/>
      </c>
    </row>
    <row r="663" spans="1:21" x14ac:dyDescent="0.15">
      <c r="A663">
        <f>buff!Q665</f>
        <v>20526</v>
      </c>
      <c r="B663" t="str">
        <f>buff!R665</f>
        <v>被动祈祷lv6</v>
      </c>
      <c r="C663" t="str">
        <f>buff!S665</f>
        <v>被动祈祷lv6</v>
      </c>
      <c r="D663">
        <f>VLOOKUP(buff!T665,对应表!V:W,2,FALSE)</f>
        <v>2</v>
      </c>
      <c r="E663">
        <f>buff!U665</f>
        <v>111</v>
      </c>
      <c r="F663">
        <f>buff!V665</f>
        <v>0</v>
      </c>
      <c r="G663">
        <f>buff!W665</f>
        <v>0</v>
      </c>
      <c r="H663">
        <f>buff!X665</f>
        <v>0</v>
      </c>
      <c r="I663" t="str">
        <f>buff!AI665</f>
        <v/>
      </c>
      <c r="J663">
        <f>buff!AJ665</f>
        <v>0</v>
      </c>
      <c r="K663">
        <f>buff!AK665</f>
        <v>0</v>
      </c>
      <c r="L663">
        <f>buff!AL665</f>
        <v>0</v>
      </c>
      <c r="M663">
        <f>buff!AM665</f>
        <v>0</v>
      </c>
      <c r="N663">
        <f>buff!AN665</f>
        <v>0</v>
      </c>
      <c r="O663">
        <f>buff!AO665</f>
        <v>0</v>
      </c>
      <c r="P663">
        <f>buff!AP665</f>
        <v>0</v>
      </c>
      <c r="Q663">
        <f>buff!AQ665</f>
        <v>0</v>
      </c>
      <c r="R663">
        <f>buff!AR665</f>
        <v>999</v>
      </c>
      <c r="S663">
        <f>buff!AS665</f>
        <v>0</v>
      </c>
      <c r="T663">
        <f>buff!AT665</f>
        <v>0</v>
      </c>
      <c r="U663" t="str">
        <f>buff!AZ665</f>
        <v/>
      </c>
    </row>
    <row r="664" spans="1:21" x14ac:dyDescent="0.15">
      <c r="A664">
        <f>buff!Q666</f>
        <v>20527</v>
      </c>
      <c r="B664" t="str">
        <f>buff!R666</f>
        <v>被动祈祷lv7</v>
      </c>
      <c r="C664" t="str">
        <f>buff!S666</f>
        <v>被动祈祷lv7</v>
      </c>
      <c r="D664">
        <f>VLOOKUP(buff!T666,对应表!V:W,2,FALSE)</f>
        <v>2</v>
      </c>
      <c r="E664">
        <f>buff!U666</f>
        <v>137</v>
      </c>
      <c r="F664">
        <f>buff!V666</f>
        <v>0</v>
      </c>
      <c r="G664">
        <f>buff!W666</f>
        <v>0</v>
      </c>
      <c r="H664">
        <f>buff!X666</f>
        <v>0</v>
      </c>
      <c r="I664" t="str">
        <f>buff!AI666</f>
        <v/>
      </c>
      <c r="J664">
        <f>buff!AJ666</f>
        <v>0</v>
      </c>
      <c r="K664">
        <f>buff!AK666</f>
        <v>0</v>
      </c>
      <c r="L664">
        <f>buff!AL666</f>
        <v>0</v>
      </c>
      <c r="M664">
        <f>buff!AM666</f>
        <v>0</v>
      </c>
      <c r="N664">
        <f>buff!AN666</f>
        <v>0</v>
      </c>
      <c r="O664">
        <f>buff!AO666</f>
        <v>0</v>
      </c>
      <c r="P664">
        <f>buff!AP666</f>
        <v>0</v>
      </c>
      <c r="Q664">
        <f>buff!AQ666</f>
        <v>0</v>
      </c>
      <c r="R664">
        <f>buff!AR666</f>
        <v>999</v>
      </c>
      <c r="S664">
        <f>buff!AS666</f>
        <v>0</v>
      </c>
      <c r="T664">
        <f>buff!AT666</f>
        <v>0</v>
      </c>
      <c r="U664" t="str">
        <f>buff!AZ666</f>
        <v/>
      </c>
    </row>
    <row r="665" spans="1:21" x14ac:dyDescent="0.15">
      <c r="A665">
        <f>buff!Q667</f>
        <v>20528</v>
      </c>
      <c r="B665" t="str">
        <f>buff!R667</f>
        <v>被动祈祷lv8</v>
      </c>
      <c r="C665" t="str">
        <f>buff!S667</f>
        <v>被动祈祷lv8</v>
      </c>
      <c r="D665">
        <f>VLOOKUP(buff!T667,对应表!V:W,2,FALSE)</f>
        <v>2</v>
      </c>
      <c r="E665">
        <f>buff!U667</f>
        <v>168</v>
      </c>
      <c r="F665">
        <f>buff!V667</f>
        <v>0</v>
      </c>
      <c r="G665">
        <f>buff!W667</f>
        <v>0</v>
      </c>
      <c r="H665">
        <f>buff!X667</f>
        <v>0</v>
      </c>
      <c r="I665" t="str">
        <f>buff!AI667</f>
        <v/>
      </c>
      <c r="J665">
        <f>buff!AJ667</f>
        <v>0</v>
      </c>
      <c r="K665">
        <f>buff!AK667</f>
        <v>0</v>
      </c>
      <c r="L665">
        <f>buff!AL667</f>
        <v>0</v>
      </c>
      <c r="M665">
        <f>buff!AM667</f>
        <v>0</v>
      </c>
      <c r="N665">
        <f>buff!AN667</f>
        <v>0</v>
      </c>
      <c r="O665">
        <f>buff!AO667</f>
        <v>0</v>
      </c>
      <c r="P665">
        <f>buff!AP667</f>
        <v>0</v>
      </c>
      <c r="Q665">
        <f>buff!AQ667</f>
        <v>0</v>
      </c>
      <c r="R665">
        <f>buff!AR667</f>
        <v>999</v>
      </c>
      <c r="S665">
        <f>buff!AS667</f>
        <v>0</v>
      </c>
      <c r="T665">
        <f>buff!AT667</f>
        <v>0</v>
      </c>
      <c r="U665" t="str">
        <f>buff!AZ667</f>
        <v/>
      </c>
    </row>
    <row r="666" spans="1:21" x14ac:dyDescent="0.15">
      <c r="A666">
        <f>buff!Q668</f>
        <v>20529</v>
      </c>
      <c r="B666" t="str">
        <f>buff!R668</f>
        <v>被动祈祷lv9</v>
      </c>
      <c r="C666" t="str">
        <f>buff!S668</f>
        <v>被动祈祷lv9</v>
      </c>
      <c r="D666">
        <f>VLOOKUP(buff!T668,对应表!V:W,2,FALSE)</f>
        <v>2</v>
      </c>
      <c r="E666">
        <f>buff!U668</f>
        <v>208</v>
      </c>
      <c r="F666">
        <f>buff!V668</f>
        <v>0</v>
      </c>
      <c r="G666">
        <f>buff!W668</f>
        <v>0</v>
      </c>
      <c r="H666">
        <f>buff!X668</f>
        <v>0</v>
      </c>
      <c r="I666" t="str">
        <f>buff!AI668</f>
        <v/>
      </c>
      <c r="J666">
        <f>buff!AJ668</f>
        <v>0</v>
      </c>
      <c r="K666">
        <f>buff!AK668</f>
        <v>0</v>
      </c>
      <c r="L666">
        <f>buff!AL668</f>
        <v>0</v>
      </c>
      <c r="M666">
        <f>buff!AM668</f>
        <v>0</v>
      </c>
      <c r="N666">
        <f>buff!AN668</f>
        <v>0</v>
      </c>
      <c r="O666">
        <f>buff!AO668</f>
        <v>0</v>
      </c>
      <c r="P666">
        <f>buff!AP668</f>
        <v>0</v>
      </c>
      <c r="Q666">
        <f>buff!AQ668</f>
        <v>0</v>
      </c>
      <c r="R666">
        <f>buff!AR668</f>
        <v>999</v>
      </c>
      <c r="S666">
        <f>buff!AS668</f>
        <v>0</v>
      </c>
      <c r="T666">
        <f>buff!AT668</f>
        <v>0</v>
      </c>
      <c r="U666" t="str">
        <f>buff!AZ668</f>
        <v/>
      </c>
    </row>
    <row r="667" spans="1:21" x14ac:dyDescent="0.15">
      <c r="A667">
        <f>buff!Q669</f>
        <v>20530</v>
      </c>
      <c r="B667" t="str">
        <f>buff!R669</f>
        <v>被动祈祷lv10</v>
      </c>
      <c r="C667" t="str">
        <f>buff!S669</f>
        <v>被动祈祷lv10</v>
      </c>
      <c r="D667">
        <f>VLOOKUP(buff!T669,对应表!V:W,2,FALSE)</f>
        <v>2</v>
      </c>
      <c r="E667">
        <f>buff!U669</f>
        <v>256</v>
      </c>
      <c r="F667">
        <f>buff!V669</f>
        <v>0</v>
      </c>
      <c r="G667">
        <f>buff!W669</f>
        <v>0</v>
      </c>
      <c r="H667">
        <f>buff!X669</f>
        <v>0</v>
      </c>
      <c r="I667" t="str">
        <f>buff!AI669</f>
        <v/>
      </c>
      <c r="J667">
        <f>buff!AJ669</f>
        <v>0</v>
      </c>
      <c r="K667">
        <f>buff!AK669</f>
        <v>0</v>
      </c>
      <c r="L667">
        <f>buff!AL669</f>
        <v>0</v>
      </c>
      <c r="M667">
        <f>buff!AM669</f>
        <v>0</v>
      </c>
      <c r="N667">
        <f>buff!AN669</f>
        <v>0</v>
      </c>
      <c r="O667">
        <f>buff!AO669</f>
        <v>0</v>
      </c>
      <c r="P667">
        <f>buff!AP669</f>
        <v>0</v>
      </c>
      <c r="Q667">
        <f>buff!AQ669</f>
        <v>0</v>
      </c>
      <c r="R667">
        <f>buff!AR669</f>
        <v>999</v>
      </c>
      <c r="S667">
        <f>buff!AS669</f>
        <v>0</v>
      </c>
      <c r="T667">
        <f>buff!AT669</f>
        <v>0</v>
      </c>
      <c r="U667" t="str">
        <f>buff!AZ669</f>
        <v/>
      </c>
    </row>
    <row r="668" spans="1:21" x14ac:dyDescent="0.15">
      <c r="A668">
        <f>buff!Q670</f>
        <v>20531</v>
      </c>
      <c r="B668" t="str">
        <f>buff!R670</f>
        <v>被动祈祷lv11</v>
      </c>
      <c r="C668" t="str">
        <f>buff!S670</f>
        <v>被动祈祷lv11</v>
      </c>
      <c r="D668">
        <f>VLOOKUP(buff!T670,对应表!V:W,2,FALSE)</f>
        <v>2</v>
      </c>
      <c r="E668">
        <f>buff!U670</f>
        <v>315</v>
      </c>
      <c r="F668">
        <f>buff!V670</f>
        <v>0</v>
      </c>
      <c r="G668">
        <f>buff!W670</f>
        <v>0</v>
      </c>
      <c r="H668">
        <f>buff!X670</f>
        <v>0</v>
      </c>
      <c r="I668" t="str">
        <f>buff!AI670</f>
        <v/>
      </c>
      <c r="J668">
        <f>buff!AJ670</f>
        <v>0</v>
      </c>
      <c r="K668">
        <f>buff!AK670</f>
        <v>0</v>
      </c>
      <c r="L668">
        <f>buff!AL670</f>
        <v>0</v>
      </c>
      <c r="M668">
        <f>buff!AM670</f>
        <v>0</v>
      </c>
      <c r="N668">
        <f>buff!AN670</f>
        <v>0</v>
      </c>
      <c r="O668">
        <f>buff!AO670</f>
        <v>0</v>
      </c>
      <c r="P668">
        <f>buff!AP670</f>
        <v>0</v>
      </c>
      <c r="Q668">
        <f>buff!AQ670</f>
        <v>0</v>
      </c>
      <c r="R668">
        <f>buff!AR670</f>
        <v>999</v>
      </c>
      <c r="S668">
        <f>buff!AS670</f>
        <v>0</v>
      </c>
      <c r="T668">
        <f>buff!AT670</f>
        <v>0</v>
      </c>
      <c r="U668" t="str">
        <f>buff!AZ670</f>
        <v/>
      </c>
    </row>
    <row r="669" spans="1:21" x14ac:dyDescent="0.15">
      <c r="A669">
        <f>buff!Q671</f>
        <v>20532</v>
      </c>
      <c r="B669" t="str">
        <f>buff!R671</f>
        <v>被动祈祷lv12</v>
      </c>
      <c r="C669" t="str">
        <f>buff!S671</f>
        <v>被动祈祷lv12</v>
      </c>
      <c r="D669">
        <f>VLOOKUP(buff!T671,对应表!V:W,2,FALSE)</f>
        <v>2</v>
      </c>
      <c r="E669">
        <f>buff!U671</f>
        <v>388</v>
      </c>
      <c r="F669">
        <f>buff!V671</f>
        <v>0</v>
      </c>
      <c r="G669">
        <f>buff!W671</f>
        <v>0</v>
      </c>
      <c r="H669">
        <f>buff!X671</f>
        <v>0</v>
      </c>
      <c r="I669" t="str">
        <f>buff!AI671</f>
        <v/>
      </c>
      <c r="J669">
        <f>buff!AJ671</f>
        <v>0</v>
      </c>
      <c r="K669">
        <f>buff!AK671</f>
        <v>0</v>
      </c>
      <c r="L669">
        <f>buff!AL671</f>
        <v>0</v>
      </c>
      <c r="M669">
        <f>buff!AM671</f>
        <v>0</v>
      </c>
      <c r="N669">
        <f>buff!AN671</f>
        <v>0</v>
      </c>
      <c r="O669">
        <f>buff!AO671</f>
        <v>0</v>
      </c>
      <c r="P669">
        <f>buff!AP671</f>
        <v>0</v>
      </c>
      <c r="Q669">
        <f>buff!AQ671</f>
        <v>0</v>
      </c>
      <c r="R669">
        <f>buff!AR671</f>
        <v>999</v>
      </c>
      <c r="S669">
        <f>buff!AS671</f>
        <v>0</v>
      </c>
      <c r="T669">
        <f>buff!AT671</f>
        <v>0</v>
      </c>
      <c r="U669" t="str">
        <f>buff!AZ671</f>
        <v/>
      </c>
    </row>
    <row r="670" spans="1:21" x14ac:dyDescent="0.15">
      <c r="A670">
        <f>buff!Q672</f>
        <v>20533</v>
      </c>
      <c r="B670" t="str">
        <f>buff!R672</f>
        <v>被动祈祷lv13</v>
      </c>
      <c r="C670" t="str">
        <f>buff!S672</f>
        <v>被动祈祷lv13</v>
      </c>
      <c r="D670">
        <f>VLOOKUP(buff!T672,对应表!V:W,2,FALSE)</f>
        <v>2</v>
      </c>
      <c r="E670">
        <f>buff!U672</f>
        <v>478</v>
      </c>
      <c r="F670">
        <f>buff!V672</f>
        <v>0</v>
      </c>
      <c r="G670">
        <f>buff!W672</f>
        <v>0</v>
      </c>
      <c r="H670">
        <f>buff!X672</f>
        <v>0</v>
      </c>
      <c r="I670" t="str">
        <f>buff!AI672</f>
        <v/>
      </c>
      <c r="J670">
        <f>buff!AJ672</f>
        <v>0</v>
      </c>
      <c r="K670">
        <f>buff!AK672</f>
        <v>0</v>
      </c>
      <c r="L670">
        <f>buff!AL672</f>
        <v>0</v>
      </c>
      <c r="M670">
        <f>buff!AM672</f>
        <v>0</v>
      </c>
      <c r="N670">
        <f>buff!AN672</f>
        <v>0</v>
      </c>
      <c r="O670">
        <f>buff!AO672</f>
        <v>0</v>
      </c>
      <c r="P670">
        <f>buff!AP672</f>
        <v>0</v>
      </c>
      <c r="Q670">
        <f>buff!AQ672</f>
        <v>0</v>
      </c>
      <c r="R670">
        <f>buff!AR672</f>
        <v>999</v>
      </c>
      <c r="S670">
        <f>buff!AS672</f>
        <v>0</v>
      </c>
      <c r="T670">
        <f>buff!AT672</f>
        <v>0</v>
      </c>
      <c r="U670" t="str">
        <f>buff!AZ672</f>
        <v/>
      </c>
    </row>
    <row r="671" spans="1:21" x14ac:dyDescent="0.15">
      <c r="A671">
        <f>buff!Q673</f>
        <v>20534</v>
      </c>
      <c r="B671" t="str">
        <f>buff!R673</f>
        <v>被动祈祷lv14</v>
      </c>
      <c r="C671" t="str">
        <f>buff!S673</f>
        <v>被动祈祷lv14</v>
      </c>
      <c r="D671">
        <f>VLOOKUP(buff!T673,对应表!V:W,2,FALSE)</f>
        <v>2</v>
      </c>
      <c r="E671">
        <f>buff!U673</f>
        <v>588</v>
      </c>
      <c r="F671">
        <f>buff!V673</f>
        <v>0</v>
      </c>
      <c r="G671">
        <f>buff!W673</f>
        <v>0</v>
      </c>
      <c r="H671">
        <f>buff!X673</f>
        <v>0</v>
      </c>
      <c r="I671" t="str">
        <f>buff!AI673</f>
        <v/>
      </c>
      <c r="J671">
        <f>buff!AJ673</f>
        <v>0</v>
      </c>
      <c r="K671">
        <f>buff!AK673</f>
        <v>0</v>
      </c>
      <c r="L671">
        <f>buff!AL673</f>
        <v>0</v>
      </c>
      <c r="M671">
        <f>buff!AM673</f>
        <v>0</v>
      </c>
      <c r="N671">
        <f>buff!AN673</f>
        <v>0</v>
      </c>
      <c r="O671">
        <f>buff!AO673</f>
        <v>0</v>
      </c>
      <c r="P671">
        <f>buff!AP673</f>
        <v>0</v>
      </c>
      <c r="Q671">
        <f>buff!AQ673</f>
        <v>0</v>
      </c>
      <c r="R671">
        <f>buff!AR673</f>
        <v>999</v>
      </c>
      <c r="S671">
        <f>buff!AS673</f>
        <v>0</v>
      </c>
      <c r="T671">
        <f>buff!AT673</f>
        <v>0</v>
      </c>
      <c r="U671" t="str">
        <f>buff!AZ673</f>
        <v/>
      </c>
    </row>
    <row r="672" spans="1:21" x14ac:dyDescent="0.15">
      <c r="A672">
        <f>buff!Q674</f>
        <v>20535</v>
      </c>
      <c r="B672" t="str">
        <f>buff!R674</f>
        <v>被动祈祷lv15</v>
      </c>
      <c r="C672" t="str">
        <f>buff!S674</f>
        <v>被动祈祷lv15</v>
      </c>
      <c r="D672">
        <f>VLOOKUP(buff!T674,对应表!V:W,2,FALSE)</f>
        <v>2</v>
      </c>
      <c r="E672">
        <f>buff!U674</f>
        <v>724</v>
      </c>
      <c r="F672">
        <f>buff!V674</f>
        <v>0</v>
      </c>
      <c r="G672">
        <f>buff!W674</f>
        <v>0</v>
      </c>
      <c r="H672">
        <f>buff!X674</f>
        <v>0</v>
      </c>
      <c r="I672" t="str">
        <f>buff!AI674</f>
        <v/>
      </c>
      <c r="J672">
        <f>buff!AJ674</f>
        <v>0</v>
      </c>
      <c r="K672">
        <f>buff!AK674</f>
        <v>0</v>
      </c>
      <c r="L672">
        <f>buff!AL674</f>
        <v>0</v>
      </c>
      <c r="M672">
        <f>buff!AM674</f>
        <v>0</v>
      </c>
      <c r="N672">
        <f>buff!AN674</f>
        <v>0</v>
      </c>
      <c r="O672">
        <f>buff!AO674</f>
        <v>0</v>
      </c>
      <c r="P672">
        <f>buff!AP674</f>
        <v>0</v>
      </c>
      <c r="Q672">
        <f>buff!AQ674</f>
        <v>0</v>
      </c>
      <c r="R672">
        <f>buff!AR674</f>
        <v>999</v>
      </c>
      <c r="S672">
        <f>buff!AS674</f>
        <v>0</v>
      </c>
      <c r="T672">
        <f>buff!AT674</f>
        <v>0</v>
      </c>
      <c r="U672" t="str">
        <f>buff!AZ674</f>
        <v/>
      </c>
    </row>
    <row r="673" spans="1:21" x14ac:dyDescent="0.15">
      <c r="A673">
        <f>buff!Q675</f>
        <v>20536</v>
      </c>
      <c r="B673" t="str">
        <f>buff!R675</f>
        <v>被动祈祷lv16</v>
      </c>
      <c r="C673" t="str">
        <f>buff!S675</f>
        <v>被动祈祷lv16</v>
      </c>
      <c r="D673">
        <f>VLOOKUP(buff!T675,对应表!V:W,2,FALSE)</f>
        <v>2</v>
      </c>
      <c r="E673">
        <f>buff!U675</f>
        <v>892</v>
      </c>
      <c r="F673">
        <f>buff!V675</f>
        <v>0</v>
      </c>
      <c r="G673">
        <f>buff!W675</f>
        <v>0</v>
      </c>
      <c r="H673">
        <f>buff!X675</f>
        <v>0</v>
      </c>
      <c r="I673" t="str">
        <f>buff!AI675</f>
        <v/>
      </c>
      <c r="J673">
        <f>buff!AJ675</f>
        <v>0</v>
      </c>
      <c r="K673">
        <f>buff!AK675</f>
        <v>0</v>
      </c>
      <c r="L673">
        <f>buff!AL675</f>
        <v>0</v>
      </c>
      <c r="M673">
        <f>buff!AM675</f>
        <v>0</v>
      </c>
      <c r="N673">
        <f>buff!AN675</f>
        <v>0</v>
      </c>
      <c r="O673">
        <f>buff!AO675</f>
        <v>0</v>
      </c>
      <c r="P673">
        <f>buff!AP675</f>
        <v>0</v>
      </c>
      <c r="Q673">
        <f>buff!AQ675</f>
        <v>0</v>
      </c>
      <c r="R673">
        <f>buff!AR675</f>
        <v>999</v>
      </c>
      <c r="S673">
        <f>buff!AS675</f>
        <v>0</v>
      </c>
      <c r="T673">
        <f>buff!AT675</f>
        <v>0</v>
      </c>
      <c r="U673" t="str">
        <f>buff!AZ675</f>
        <v/>
      </c>
    </row>
    <row r="674" spans="1:21" x14ac:dyDescent="0.15">
      <c r="A674">
        <f>buff!Q676</f>
        <v>20537</v>
      </c>
      <c r="B674" t="str">
        <f>buff!R676</f>
        <v>被动祈祷lv17</v>
      </c>
      <c r="C674" t="str">
        <f>buff!S676</f>
        <v>被动祈祷lv17</v>
      </c>
      <c r="D674">
        <f>VLOOKUP(buff!T676,对应表!V:W,2,FALSE)</f>
        <v>2</v>
      </c>
      <c r="E674">
        <f>buff!U676</f>
        <v>1098</v>
      </c>
      <c r="F674">
        <f>buff!V676</f>
        <v>0</v>
      </c>
      <c r="G674">
        <f>buff!W676</f>
        <v>0</v>
      </c>
      <c r="H674">
        <f>buff!X676</f>
        <v>0</v>
      </c>
      <c r="I674" t="str">
        <f>buff!AI676</f>
        <v/>
      </c>
      <c r="J674">
        <f>buff!AJ676</f>
        <v>0</v>
      </c>
      <c r="K674">
        <f>buff!AK676</f>
        <v>0</v>
      </c>
      <c r="L674">
        <f>buff!AL676</f>
        <v>0</v>
      </c>
      <c r="M674">
        <f>buff!AM676</f>
        <v>0</v>
      </c>
      <c r="N674">
        <f>buff!AN676</f>
        <v>0</v>
      </c>
      <c r="O674">
        <f>buff!AO676</f>
        <v>0</v>
      </c>
      <c r="P674">
        <f>buff!AP676</f>
        <v>0</v>
      </c>
      <c r="Q674">
        <f>buff!AQ676</f>
        <v>0</v>
      </c>
      <c r="R674">
        <f>buff!AR676</f>
        <v>999</v>
      </c>
      <c r="S674">
        <f>buff!AS676</f>
        <v>0</v>
      </c>
      <c r="T674">
        <f>buff!AT676</f>
        <v>0</v>
      </c>
      <c r="U674" t="str">
        <f>buff!AZ676</f>
        <v/>
      </c>
    </row>
    <row r="675" spans="1:21" x14ac:dyDescent="0.15">
      <c r="A675">
        <f>buff!Q677</f>
        <v>20538</v>
      </c>
      <c r="B675" t="str">
        <f>buff!R677</f>
        <v>被动祈祷lv18</v>
      </c>
      <c r="C675" t="str">
        <f>buff!S677</f>
        <v>被动祈祷lv18</v>
      </c>
      <c r="D675">
        <f>VLOOKUP(buff!T677,对应表!V:W,2,FALSE)</f>
        <v>2</v>
      </c>
      <c r="E675">
        <f>buff!U677</f>
        <v>1352</v>
      </c>
      <c r="F675">
        <f>buff!V677</f>
        <v>0</v>
      </c>
      <c r="G675">
        <f>buff!W677</f>
        <v>0</v>
      </c>
      <c r="H675">
        <f>buff!X677</f>
        <v>0</v>
      </c>
      <c r="I675" t="str">
        <f>buff!AI677</f>
        <v/>
      </c>
      <c r="J675">
        <f>buff!AJ677</f>
        <v>0</v>
      </c>
      <c r="K675">
        <f>buff!AK677</f>
        <v>0</v>
      </c>
      <c r="L675">
        <f>buff!AL677</f>
        <v>0</v>
      </c>
      <c r="M675">
        <f>buff!AM677</f>
        <v>0</v>
      </c>
      <c r="N675">
        <f>buff!AN677</f>
        <v>0</v>
      </c>
      <c r="O675">
        <f>buff!AO677</f>
        <v>0</v>
      </c>
      <c r="P675">
        <f>buff!AP677</f>
        <v>0</v>
      </c>
      <c r="Q675">
        <f>buff!AQ677</f>
        <v>0</v>
      </c>
      <c r="R675">
        <f>buff!AR677</f>
        <v>999</v>
      </c>
      <c r="S675">
        <f>buff!AS677</f>
        <v>0</v>
      </c>
      <c r="T675">
        <f>buff!AT677</f>
        <v>0</v>
      </c>
      <c r="U675" t="str">
        <f>buff!AZ677</f>
        <v/>
      </c>
    </row>
    <row r="676" spans="1:21" x14ac:dyDescent="0.15">
      <c r="A676">
        <f>buff!Q678</f>
        <v>20539</v>
      </c>
      <c r="B676" t="str">
        <f>buff!R678</f>
        <v>被动祈祷lv19</v>
      </c>
      <c r="C676" t="str">
        <f>buff!S678</f>
        <v>被动祈祷lv19</v>
      </c>
      <c r="D676">
        <f>VLOOKUP(buff!T678,对应表!V:W,2,FALSE)</f>
        <v>2</v>
      </c>
      <c r="E676">
        <f>buff!U678</f>
        <v>1665</v>
      </c>
      <c r="F676">
        <f>buff!V678</f>
        <v>0</v>
      </c>
      <c r="G676">
        <f>buff!W678</f>
        <v>0</v>
      </c>
      <c r="H676">
        <f>buff!X678</f>
        <v>0</v>
      </c>
      <c r="I676" t="str">
        <f>buff!AI678</f>
        <v/>
      </c>
      <c r="J676">
        <f>buff!AJ678</f>
        <v>0</v>
      </c>
      <c r="K676">
        <f>buff!AK678</f>
        <v>0</v>
      </c>
      <c r="L676">
        <f>buff!AL678</f>
        <v>0</v>
      </c>
      <c r="M676">
        <f>buff!AM678</f>
        <v>0</v>
      </c>
      <c r="N676">
        <f>buff!AN678</f>
        <v>0</v>
      </c>
      <c r="O676">
        <f>buff!AO678</f>
        <v>0</v>
      </c>
      <c r="P676">
        <f>buff!AP678</f>
        <v>0</v>
      </c>
      <c r="Q676">
        <f>buff!AQ678</f>
        <v>0</v>
      </c>
      <c r="R676">
        <f>buff!AR678</f>
        <v>999</v>
      </c>
      <c r="S676">
        <f>buff!AS678</f>
        <v>0</v>
      </c>
      <c r="T676">
        <f>buff!AT678</f>
        <v>0</v>
      </c>
      <c r="U676" t="str">
        <f>buff!AZ678</f>
        <v/>
      </c>
    </row>
    <row r="677" spans="1:21" x14ac:dyDescent="0.15">
      <c r="A677">
        <f>buff!Q679</f>
        <v>20540</v>
      </c>
      <c r="B677" t="str">
        <f>buff!R679</f>
        <v>被动祈祷lv20</v>
      </c>
      <c r="C677" t="str">
        <f>buff!S679</f>
        <v>被动祈祷lv20</v>
      </c>
      <c r="D677">
        <f>VLOOKUP(buff!T679,对应表!V:W,2,FALSE)</f>
        <v>2</v>
      </c>
      <c r="E677">
        <f>buff!U679</f>
        <v>2051</v>
      </c>
      <c r="F677">
        <f>buff!V679</f>
        <v>0</v>
      </c>
      <c r="G677">
        <f>buff!W679</f>
        <v>0</v>
      </c>
      <c r="H677">
        <f>buff!X679</f>
        <v>0</v>
      </c>
      <c r="I677" t="str">
        <f>buff!AI679</f>
        <v/>
      </c>
      <c r="J677">
        <f>buff!AJ679</f>
        <v>0</v>
      </c>
      <c r="K677">
        <f>buff!AK679</f>
        <v>0</v>
      </c>
      <c r="L677">
        <f>buff!AL679</f>
        <v>0</v>
      </c>
      <c r="M677">
        <f>buff!AM679</f>
        <v>0</v>
      </c>
      <c r="N677">
        <f>buff!AN679</f>
        <v>0</v>
      </c>
      <c r="O677">
        <f>buff!AO679</f>
        <v>0</v>
      </c>
      <c r="P677">
        <f>buff!AP679</f>
        <v>0</v>
      </c>
      <c r="Q677">
        <f>buff!AQ679</f>
        <v>0</v>
      </c>
      <c r="R677">
        <f>buff!AR679</f>
        <v>999</v>
      </c>
      <c r="S677">
        <f>buff!AS679</f>
        <v>0</v>
      </c>
      <c r="T677">
        <f>buff!AT679</f>
        <v>0</v>
      </c>
      <c r="U677" t="str">
        <f>buff!AZ679</f>
        <v/>
      </c>
    </row>
    <row r="678" spans="1:21" x14ac:dyDescent="0.15">
      <c r="A678">
        <f>buff!Q680</f>
        <v>20541</v>
      </c>
      <c r="B678" t="str">
        <f>buff!R680</f>
        <v>被动免伤lv1</v>
      </c>
      <c r="C678" t="str">
        <f>buff!S680</f>
        <v>被动免伤lv1</v>
      </c>
      <c r="D678">
        <f>VLOOKUP(buff!T680,对应表!V:W,2,FALSE)</f>
        <v>1</v>
      </c>
      <c r="E678">
        <f>buff!U680</f>
        <v>0</v>
      </c>
      <c r="F678">
        <f>buff!V680</f>
        <v>0</v>
      </c>
      <c r="G678">
        <f>buff!W680</f>
        <v>0</v>
      </c>
      <c r="H678">
        <f>buff!X680</f>
        <v>0</v>
      </c>
      <c r="I678" t="str">
        <f>buff!AI680</f>
        <v>TUF:5</v>
      </c>
      <c r="J678">
        <f>buff!AJ680</f>
        <v>0</v>
      </c>
      <c r="K678">
        <f>buff!AK680</f>
        <v>0</v>
      </c>
      <c r="L678">
        <f>buff!AL680</f>
        <v>0</v>
      </c>
      <c r="M678">
        <f>buff!AM680</f>
        <v>0</v>
      </c>
      <c r="N678">
        <f>buff!AN680</f>
        <v>0</v>
      </c>
      <c r="O678">
        <f>buff!AO680</f>
        <v>0</v>
      </c>
      <c r="P678">
        <f>buff!AP680</f>
        <v>0</v>
      </c>
      <c r="Q678">
        <f>buff!AQ680</f>
        <v>0</v>
      </c>
      <c r="R678">
        <f>buff!AR680</f>
        <v>999</v>
      </c>
      <c r="S678">
        <f>buff!AS680</f>
        <v>0</v>
      </c>
      <c r="T678">
        <f>buff!AT680</f>
        <v>0</v>
      </c>
      <c r="U678" t="str">
        <f>buff!AZ680</f>
        <v/>
      </c>
    </row>
    <row r="679" spans="1:21" x14ac:dyDescent="0.15">
      <c r="A679">
        <f>buff!Q681</f>
        <v>20542</v>
      </c>
      <c r="B679" t="str">
        <f>buff!R681</f>
        <v>被动免伤lv2</v>
      </c>
      <c r="C679" t="str">
        <f>buff!S681</f>
        <v>被动免伤lv2</v>
      </c>
      <c r="D679">
        <f>VLOOKUP(buff!T681,对应表!V:W,2,FALSE)</f>
        <v>1</v>
      </c>
      <c r="E679">
        <f>buff!U681</f>
        <v>0</v>
      </c>
      <c r="F679">
        <f>buff!V681</f>
        <v>0</v>
      </c>
      <c r="G679">
        <f>buff!W681</f>
        <v>0</v>
      </c>
      <c r="H679">
        <f>buff!X681</f>
        <v>0</v>
      </c>
      <c r="I679" t="str">
        <f>buff!AI681</f>
        <v>TUF:6</v>
      </c>
      <c r="J679">
        <f>buff!AJ681</f>
        <v>0</v>
      </c>
      <c r="K679">
        <f>buff!AK681</f>
        <v>0</v>
      </c>
      <c r="L679">
        <f>buff!AL681</f>
        <v>0</v>
      </c>
      <c r="M679">
        <f>buff!AM681</f>
        <v>0</v>
      </c>
      <c r="N679">
        <f>buff!AN681</f>
        <v>0</v>
      </c>
      <c r="O679">
        <f>buff!AO681</f>
        <v>0</v>
      </c>
      <c r="P679">
        <f>buff!AP681</f>
        <v>0</v>
      </c>
      <c r="Q679">
        <f>buff!AQ681</f>
        <v>0</v>
      </c>
      <c r="R679">
        <f>buff!AR681</f>
        <v>999</v>
      </c>
      <c r="S679">
        <f>buff!AS681</f>
        <v>0</v>
      </c>
      <c r="T679">
        <f>buff!AT681</f>
        <v>0</v>
      </c>
      <c r="U679" t="str">
        <f>buff!AZ681</f>
        <v/>
      </c>
    </row>
    <row r="680" spans="1:21" x14ac:dyDescent="0.15">
      <c r="A680">
        <f>buff!Q682</f>
        <v>20543</v>
      </c>
      <c r="B680" t="str">
        <f>buff!R682</f>
        <v>被动免伤lv3</v>
      </c>
      <c r="C680" t="str">
        <f>buff!S682</f>
        <v>被动免伤lv3</v>
      </c>
      <c r="D680">
        <f>VLOOKUP(buff!T682,对应表!V:W,2,FALSE)</f>
        <v>1</v>
      </c>
      <c r="E680">
        <f>buff!U682</f>
        <v>0</v>
      </c>
      <c r="F680">
        <f>buff!V682</f>
        <v>0</v>
      </c>
      <c r="G680">
        <f>buff!W682</f>
        <v>0</v>
      </c>
      <c r="H680">
        <f>buff!X682</f>
        <v>0</v>
      </c>
      <c r="I680" t="str">
        <f>buff!AI682</f>
        <v>TUF:7</v>
      </c>
      <c r="J680">
        <f>buff!AJ682</f>
        <v>0</v>
      </c>
      <c r="K680">
        <f>buff!AK682</f>
        <v>0</v>
      </c>
      <c r="L680">
        <f>buff!AL682</f>
        <v>0</v>
      </c>
      <c r="M680">
        <f>buff!AM682</f>
        <v>0</v>
      </c>
      <c r="N680">
        <f>buff!AN682</f>
        <v>0</v>
      </c>
      <c r="O680">
        <f>buff!AO682</f>
        <v>0</v>
      </c>
      <c r="P680">
        <f>buff!AP682</f>
        <v>0</v>
      </c>
      <c r="Q680">
        <f>buff!AQ682</f>
        <v>0</v>
      </c>
      <c r="R680">
        <f>buff!AR682</f>
        <v>999</v>
      </c>
      <c r="S680">
        <f>buff!AS682</f>
        <v>0</v>
      </c>
      <c r="T680">
        <f>buff!AT682</f>
        <v>0</v>
      </c>
      <c r="U680" t="str">
        <f>buff!AZ682</f>
        <v/>
      </c>
    </row>
    <row r="681" spans="1:21" x14ac:dyDescent="0.15">
      <c r="A681">
        <f>buff!Q683</f>
        <v>20544</v>
      </c>
      <c r="B681" t="str">
        <f>buff!R683</f>
        <v>被动免伤lv4</v>
      </c>
      <c r="C681" t="str">
        <f>buff!S683</f>
        <v>被动免伤lv4</v>
      </c>
      <c r="D681">
        <f>VLOOKUP(buff!T683,对应表!V:W,2,FALSE)</f>
        <v>1</v>
      </c>
      <c r="E681">
        <f>buff!U683</f>
        <v>0</v>
      </c>
      <c r="F681">
        <f>buff!V683</f>
        <v>0</v>
      </c>
      <c r="G681">
        <f>buff!W683</f>
        <v>0</v>
      </c>
      <c r="H681">
        <f>buff!X683</f>
        <v>0</v>
      </c>
      <c r="I681" t="str">
        <f>buff!AI683</f>
        <v>TUF:8</v>
      </c>
      <c r="J681">
        <f>buff!AJ683</f>
        <v>0</v>
      </c>
      <c r="K681">
        <f>buff!AK683</f>
        <v>0</v>
      </c>
      <c r="L681">
        <f>buff!AL683</f>
        <v>0</v>
      </c>
      <c r="M681">
        <f>buff!AM683</f>
        <v>0</v>
      </c>
      <c r="N681">
        <f>buff!AN683</f>
        <v>0</v>
      </c>
      <c r="O681">
        <f>buff!AO683</f>
        <v>0</v>
      </c>
      <c r="P681">
        <f>buff!AP683</f>
        <v>0</v>
      </c>
      <c r="Q681">
        <f>buff!AQ683</f>
        <v>0</v>
      </c>
      <c r="R681">
        <f>buff!AR683</f>
        <v>999</v>
      </c>
      <c r="S681">
        <f>buff!AS683</f>
        <v>0</v>
      </c>
      <c r="T681">
        <f>buff!AT683</f>
        <v>0</v>
      </c>
      <c r="U681" t="str">
        <f>buff!AZ683</f>
        <v/>
      </c>
    </row>
    <row r="682" spans="1:21" x14ac:dyDescent="0.15">
      <c r="A682">
        <f>buff!Q684</f>
        <v>20545</v>
      </c>
      <c r="B682" t="str">
        <f>buff!R684</f>
        <v>被动免伤lv5</v>
      </c>
      <c r="C682" t="str">
        <f>buff!S684</f>
        <v>被动免伤lv5</v>
      </c>
      <c r="D682">
        <f>VLOOKUP(buff!T684,对应表!V:W,2,FALSE)</f>
        <v>1</v>
      </c>
      <c r="E682">
        <f>buff!U684</f>
        <v>0</v>
      </c>
      <c r="F682">
        <f>buff!V684</f>
        <v>0</v>
      </c>
      <c r="G682">
        <f>buff!W684</f>
        <v>0</v>
      </c>
      <c r="H682">
        <f>buff!X684</f>
        <v>0</v>
      </c>
      <c r="I682" t="str">
        <f>buff!AI684</f>
        <v>TUF:9</v>
      </c>
      <c r="J682">
        <f>buff!AJ684</f>
        <v>0</v>
      </c>
      <c r="K682">
        <f>buff!AK684</f>
        <v>0</v>
      </c>
      <c r="L682">
        <f>buff!AL684</f>
        <v>0</v>
      </c>
      <c r="M682">
        <f>buff!AM684</f>
        <v>0</v>
      </c>
      <c r="N682">
        <f>buff!AN684</f>
        <v>0</v>
      </c>
      <c r="O682">
        <f>buff!AO684</f>
        <v>0</v>
      </c>
      <c r="P682">
        <f>buff!AP684</f>
        <v>0</v>
      </c>
      <c r="Q682">
        <f>buff!AQ684</f>
        <v>0</v>
      </c>
      <c r="R682">
        <f>buff!AR684</f>
        <v>999</v>
      </c>
      <c r="S682">
        <f>buff!AS684</f>
        <v>0</v>
      </c>
      <c r="T682">
        <f>buff!AT684</f>
        <v>0</v>
      </c>
      <c r="U682" t="str">
        <f>buff!AZ684</f>
        <v/>
      </c>
    </row>
    <row r="683" spans="1:21" x14ac:dyDescent="0.15">
      <c r="A683">
        <f>buff!Q685</f>
        <v>20546</v>
      </c>
      <c r="B683" t="str">
        <f>buff!R685</f>
        <v>被动免伤lv6</v>
      </c>
      <c r="C683" t="str">
        <f>buff!S685</f>
        <v>被动免伤lv6</v>
      </c>
      <c r="D683">
        <f>VLOOKUP(buff!T685,对应表!V:W,2,FALSE)</f>
        <v>1</v>
      </c>
      <c r="E683">
        <f>buff!U685</f>
        <v>0</v>
      </c>
      <c r="F683">
        <f>buff!V685</f>
        <v>0</v>
      </c>
      <c r="G683">
        <f>buff!W685</f>
        <v>0</v>
      </c>
      <c r="H683">
        <f>buff!X685</f>
        <v>0</v>
      </c>
      <c r="I683" t="str">
        <f>buff!AI685</f>
        <v>TUF:10</v>
      </c>
      <c r="J683">
        <f>buff!AJ685</f>
        <v>0</v>
      </c>
      <c r="K683">
        <f>buff!AK685</f>
        <v>0</v>
      </c>
      <c r="L683">
        <f>buff!AL685</f>
        <v>0</v>
      </c>
      <c r="M683">
        <f>buff!AM685</f>
        <v>0</v>
      </c>
      <c r="N683">
        <f>buff!AN685</f>
        <v>0</v>
      </c>
      <c r="O683">
        <f>buff!AO685</f>
        <v>0</v>
      </c>
      <c r="P683">
        <f>buff!AP685</f>
        <v>0</v>
      </c>
      <c r="Q683">
        <f>buff!AQ685</f>
        <v>0</v>
      </c>
      <c r="R683">
        <f>buff!AR685</f>
        <v>999</v>
      </c>
      <c r="S683">
        <f>buff!AS685</f>
        <v>0</v>
      </c>
      <c r="T683">
        <f>buff!AT685</f>
        <v>0</v>
      </c>
      <c r="U683" t="str">
        <f>buff!AZ685</f>
        <v/>
      </c>
    </row>
    <row r="684" spans="1:21" x14ac:dyDescent="0.15">
      <c r="A684">
        <f>buff!Q686</f>
        <v>20547</v>
      </c>
      <c r="B684" t="str">
        <f>buff!R686</f>
        <v>被动免伤lv7</v>
      </c>
      <c r="C684" t="str">
        <f>buff!S686</f>
        <v>被动免伤lv7</v>
      </c>
      <c r="D684">
        <f>VLOOKUP(buff!T686,对应表!V:W,2,FALSE)</f>
        <v>1</v>
      </c>
      <c r="E684">
        <f>buff!U686</f>
        <v>0</v>
      </c>
      <c r="F684">
        <f>buff!V686</f>
        <v>0</v>
      </c>
      <c r="G684">
        <f>buff!W686</f>
        <v>0</v>
      </c>
      <c r="H684">
        <f>buff!X686</f>
        <v>0</v>
      </c>
      <c r="I684" t="str">
        <f>buff!AI686</f>
        <v>TUF:11</v>
      </c>
      <c r="J684">
        <f>buff!AJ686</f>
        <v>0</v>
      </c>
      <c r="K684">
        <f>buff!AK686</f>
        <v>0</v>
      </c>
      <c r="L684">
        <f>buff!AL686</f>
        <v>0</v>
      </c>
      <c r="M684">
        <f>buff!AM686</f>
        <v>0</v>
      </c>
      <c r="N684">
        <f>buff!AN686</f>
        <v>0</v>
      </c>
      <c r="O684">
        <f>buff!AO686</f>
        <v>0</v>
      </c>
      <c r="P684">
        <f>buff!AP686</f>
        <v>0</v>
      </c>
      <c r="Q684">
        <f>buff!AQ686</f>
        <v>0</v>
      </c>
      <c r="R684">
        <f>buff!AR686</f>
        <v>999</v>
      </c>
      <c r="S684">
        <f>buff!AS686</f>
        <v>0</v>
      </c>
      <c r="T684">
        <f>buff!AT686</f>
        <v>0</v>
      </c>
      <c r="U684" t="str">
        <f>buff!AZ686</f>
        <v/>
      </c>
    </row>
    <row r="685" spans="1:21" x14ac:dyDescent="0.15">
      <c r="A685">
        <f>buff!Q687</f>
        <v>20548</v>
      </c>
      <c r="B685" t="str">
        <f>buff!R687</f>
        <v>被动免伤lv8</v>
      </c>
      <c r="C685" t="str">
        <f>buff!S687</f>
        <v>被动免伤lv8</v>
      </c>
      <c r="D685">
        <f>VLOOKUP(buff!T687,对应表!V:W,2,FALSE)</f>
        <v>1</v>
      </c>
      <c r="E685">
        <f>buff!U687</f>
        <v>0</v>
      </c>
      <c r="F685">
        <f>buff!V687</f>
        <v>0</v>
      </c>
      <c r="G685">
        <f>buff!W687</f>
        <v>0</v>
      </c>
      <c r="H685">
        <f>buff!X687</f>
        <v>0</v>
      </c>
      <c r="I685" t="str">
        <f>buff!AI687</f>
        <v>TUF:12</v>
      </c>
      <c r="J685">
        <f>buff!AJ687</f>
        <v>0</v>
      </c>
      <c r="K685">
        <f>buff!AK687</f>
        <v>0</v>
      </c>
      <c r="L685">
        <f>buff!AL687</f>
        <v>0</v>
      </c>
      <c r="M685">
        <f>buff!AM687</f>
        <v>0</v>
      </c>
      <c r="N685">
        <f>buff!AN687</f>
        <v>0</v>
      </c>
      <c r="O685">
        <f>buff!AO687</f>
        <v>0</v>
      </c>
      <c r="P685">
        <f>buff!AP687</f>
        <v>0</v>
      </c>
      <c r="Q685">
        <f>buff!AQ687</f>
        <v>0</v>
      </c>
      <c r="R685">
        <f>buff!AR687</f>
        <v>999</v>
      </c>
      <c r="S685">
        <f>buff!AS687</f>
        <v>0</v>
      </c>
      <c r="T685">
        <f>buff!AT687</f>
        <v>0</v>
      </c>
      <c r="U685" t="str">
        <f>buff!AZ687</f>
        <v/>
      </c>
    </row>
    <row r="686" spans="1:21" x14ac:dyDescent="0.15">
      <c r="A686">
        <f>buff!Q688</f>
        <v>20549</v>
      </c>
      <c r="B686" t="str">
        <f>buff!R688</f>
        <v>被动免伤lv9</v>
      </c>
      <c r="C686" t="str">
        <f>buff!S688</f>
        <v>被动免伤lv9</v>
      </c>
      <c r="D686">
        <f>VLOOKUP(buff!T688,对应表!V:W,2,FALSE)</f>
        <v>1</v>
      </c>
      <c r="E686">
        <f>buff!U688</f>
        <v>0</v>
      </c>
      <c r="F686">
        <f>buff!V688</f>
        <v>0</v>
      </c>
      <c r="G686">
        <f>buff!W688</f>
        <v>0</v>
      </c>
      <c r="H686">
        <f>buff!X688</f>
        <v>0</v>
      </c>
      <c r="I686" t="str">
        <f>buff!AI688</f>
        <v>TUF:13</v>
      </c>
      <c r="J686">
        <f>buff!AJ688</f>
        <v>0</v>
      </c>
      <c r="K686">
        <f>buff!AK688</f>
        <v>0</v>
      </c>
      <c r="L686">
        <f>buff!AL688</f>
        <v>0</v>
      </c>
      <c r="M686">
        <f>buff!AM688</f>
        <v>0</v>
      </c>
      <c r="N686">
        <f>buff!AN688</f>
        <v>0</v>
      </c>
      <c r="O686">
        <f>buff!AO688</f>
        <v>0</v>
      </c>
      <c r="P686">
        <f>buff!AP688</f>
        <v>0</v>
      </c>
      <c r="Q686">
        <f>buff!AQ688</f>
        <v>0</v>
      </c>
      <c r="R686">
        <f>buff!AR688</f>
        <v>999</v>
      </c>
      <c r="S686">
        <f>buff!AS688</f>
        <v>0</v>
      </c>
      <c r="T686">
        <f>buff!AT688</f>
        <v>0</v>
      </c>
      <c r="U686" t="str">
        <f>buff!AZ688</f>
        <v/>
      </c>
    </row>
    <row r="687" spans="1:21" x14ac:dyDescent="0.15">
      <c r="A687">
        <f>buff!Q689</f>
        <v>20550</v>
      </c>
      <c r="B687" t="str">
        <f>buff!R689</f>
        <v>被动免伤lv10</v>
      </c>
      <c r="C687" t="str">
        <f>buff!S689</f>
        <v>被动免伤lv10</v>
      </c>
      <c r="D687">
        <f>VLOOKUP(buff!T689,对应表!V:W,2,FALSE)</f>
        <v>1</v>
      </c>
      <c r="E687">
        <f>buff!U689</f>
        <v>0</v>
      </c>
      <c r="F687">
        <f>buff!V689</f>
        <v>0</v>
      </c>
      <c r="G687">
        <f>buff!W689</f>
        <v>0</v>
      </c>
      <c r="H687">
        <f>buff!X689</f>
        <v>0</v>
      </c>
      <c r="I687" t="str">
        <f>buff!AI689</f>
        <v>TUF:14</v>
      </c>
      <c r="J687">
        <f>buff!AJ689</f>
        <v>0</v>
      </c>
      <c r="K687">
        <f>buff!AK689</f>
        <v>0</v>
      </c>
      <c r="L687">
        <f>buff!AL689</f>
        <v>0</v>
      </c>
      <c r="M687">
        <f>buff!AM689</f>
        <v>0</v>
      </c>
      <c r="N687">
        <f>buff!AN689</f>
        <v>0</v>
      </c>
      <c r="O687">
        <f>buff!AO689</f>
        <v>0</v>
      </c>
      <c r="P687">
        <f>buff!AP689</f>
        <v>0</v>
      </c>
      <c r="Q687">
        <f>buff!AQ689</f>
        <v>0</v>
      </c>
      <c r="R687">
        <f>buff!AR689</f>
        <v>999</v>
      </c>
      <c r="S687">
        <f>buff!AS689</f>
        <v>0</v>
      </c>
      <c r="T687">
        <f>buff!AT689</f>
        <v>0</v>
      </c>
      <c r="U687" t="str">
        <f>buff!AZ689</f>
        <v/>
      </c>
    </row>
    <row r="688" spans="1:21" x14ac:dyDescent="0.15">
      <c r="A688">
        <f>buff!Q690</f>
        <v>20551</v>
      </c>
      <c r="B688" t="str">
        <f>buff!R690</f>
        <v>被动免伤lv11</v>
      </c>
      <c r="C688" t="str">
        <f>buff!S690</f>
        <v>被动免伤lv11</v>
      </c>
      <c r="D688">
        <f>VLOOKUP(buff!T690,对应表!V:W,2,FALSE)</f>
        <v>1</v>
      </c>
      <c r="E688">
        <f>buff!U690</f>
        <v>0</v>
      </c>
      <c r="F688">
        <f>buff!V690</f>
        <v>0</v>
      </c>
      <c r="G688">
        <f>buff!W690</f>
        <v>0</v>
      </c>
      <c r="H688">
        <f>buff!X690</f>
        <v>0</v>
      </c>
      <c r="I688" t="str">
        <f>buff!AI690</f>
        <v>TUF:15</v>
      </c>
      <c r="J688">
        <f>buff!AJ690</f>
        <v>0</v>
      </c>
      <c r="K688">
        <f>buff!AK690</f>
        <v>0</v>
      </c>
      <c r="L688">
        <f>buff!AL690</f>
        <v>0</v>
      </c>
      <c r="M688">
        <f>buff!AM690</f>
        <v>0</v>
      </c>
      <c r="N688">
        <f>buff!AN690</f>
        <v>0</v>
      </c>
      <c r="O688">
        <f>buff!AO690</f>
        <v>0</v>
      </c>
      <c r="P688">
        <f>buff!AP690</f>
        <v>0</v>
      </c>
      <c r="Q688">
        <f>buff!AQ690</f>
        <v>0</v>
      </c>
      <c r="R688">
        <f>buff!AR690</f>
        <v>999</v>
      </c>
      <c r="S688">
        <f>buff!AS690</f>
        <v>0</v>
      </c>
      <c r="T688">
        <f>buff!AT690</f>
        <v>0</v>
      </c>
      <c r="U688" t="str">
        <f>buff!AZ690</f>
        <v/>
      </c>
    </row>
    <row r="689" spans="1:21" x14ac:dyDescent="0.15">
      <c r="A689">
        <f>buff!Q691</f>
        <v>20552</v>
      </c>
      <c r="B689" t="str">
        <f>buff!R691</f>
        <v>被动免伤lv12</v>
      </c>
      <c r="C689" t="str">
        <f>buff!S691</f>
        <v>被动免伤lv12</v>
      </c>
      <c r="D689">
        <f>VLOOKUP(buff!T691,对应表!V:W,2,FALSE)</f>
        <v>1</v>
      </c>
      <c r="E689">
        <f>buff!U691</f>
        <v>0</v>
      </c>
      <c r="F689">
        <f>buff!V691</f>
        <v>0</v>
      </c>
      <c r="G689">
        <f>buff!W691</f>
        <v>0</v>
      </c>
      <c r="H689">
        <f>buff!X691</f>
        <v>0</v>
      </c>
      <c r="I689" t="str">
        <f>buff!AI691</f>
        <v>TUF:16</v>
      </c>
      <c r="J689">
        <f>buff!AJ691</f>
        <v>0</v>
      </c>
      <c r="K689">
        <f>buff!AK691</f>
        <v>0</v>
      </c>
      <c r="L689">
        <f>buff!AL691</f>
        <v>0</v>
      </c>
      <c r="M689">
        <f>buff!AM691</f>
        <v>0</v>
      </c>
      <c r="N689">
        <f>buff!AN691</f>
        <v>0</v>
      </c>
      <c r="O689">
        <f>buff!AO691</f>
        <v>0</v>
      </c>
      <c r="P689">
        <f>buff!AP691</f>
        <v>0</v>
      </c>
      <c r="Q689">
        <f>buff!AQ691</f>
        <v>0</v>
      </c>
      <c r="R689">
        <f>buff!AR691</f>
        <v>999</v>
      </c>
      <c r="S689">
        <f>buff!AS691</f>
        <v>0</v>
      </c>
      <c r="T689">
        <f>buff!AT691</f>
        <v>0</v>
      </c>
      <c r="U689" t="str">
        <f>buff!AZ691</f>
        <v/>
      </c>
    </row>
    <row r="690" spans="1:21" x14ac:dyDescent="0.15">
      <c r="A690">
        <f>buff!Q692</f>
        <v>20553</v>
      </c>
      <c r="B690" t="str">
        <f>buff!R692</f>
        <v>被动免伤lv13</v>
      </c>
      <c r="C690" t="str">
        <f>buff!S692</f>
        <v>被动免伤lv13</v>
      </c>
      <c r="D690">
        <f>VLOOKUP(buff!T692,对应表!V:W,2,FALSE)</f>
        <v>1</v>
      </c>
      <c r="E690">
        <f>buff!U692</f>
        <v>0</v>
      </c>
      <c r="F690">
        <f>buff!V692</f>
        <v>0</v>
      </c>
      <c r="G690">
        <f>buff!W692</f>
        <v>0</v>
      </c>
      <c r="H690">
        <f>buff!X692</f>
        <v>0</v>
      </c>
      <c r="I690" t="str">
        <f>buff!AI692</f>
        <v>TUF:17</v>
      </c>
      <c r="J690">
        <f>buff!AJ692</f>
        <v>0</v>
      </c>
      <c r="K690">
        <f>buff!AK692</f>
        <v>0</v>
      </c>
      <c r="L690">
        <f>buff!AL692</f>
        <v>0</v>
      </c>
      <c r="M690">
        <f>buff!AM692</f>
        <v>0</v>
      </c>
      <c r="N690">
        <f>buff!AN692</f>
        <v>0</v>
      </c>
      <c r="O690">
        <f>buff!AO692</f>
        <v>0</v>
      </c>
      <c r="P690">
        <f>buff!AP692</f>
        <v>0</v>
      </c>
      <c r="Q690">
        <f>buff!AQ692</f>
        <v>0</v>
      </c>
      <c r="R690">
        <f>buff!AR692</f>
        <v>999</v>
      </c>
      <c r="S690">
        <f>buff!AS692</f>
        <v>0</v>
      </c>
      <c r="T690">
        <f>buff!AT692</f>
        <v>0</v>
      </c>
      <c r="U690" t="str">
        <f>buff!AZ692</f>
        <v/>
      </c>
    </row>
    <row r="691" spans="1:21" x14ac:dyDescent="0.15">
      <c r="A691">
        <f>buff!Q693</f>
        <v>20554</v>
      </c>
      <c r="B691" t="str">
        <f>buff!R693</f>
        <v>被动免伤lv14</v>
      </c>
      <c r="C691" t="str">
        <f>buff!S693</f>
        <v>被动免伤lv14</v>
      </c>
      <c r="D691">
        <f>VLOOKUP(buff!T693,对应表!V:W,2,FALSE)</f>
        <v>1</v>
      </c>
      <c r="E691">
        <f>buff!U693</f>
        <v>0</v>
      </c>
      <c r="F691">
        <f>buff!V693</f>
        <v>0</v>
      </c>
      <c r="G691">
        <f>buff!W693</f>
        <v>0</v>
      </c>
      <c r="H691">
        <f>buff!X693</f>
        <v>0</v>
      </c>
      <c r="I691" t="str">
        <f>buff!AI693</f>
        <v>TUF:18</v>
      </c>
      <c r="J691">
        <f>buff!AJ693</f>
        <v>0</v>
      </c>
      <c r="K691">
        <f>buff!AK693</f>
        <v>0</v>
      </c>
      <c r="L691">
        <f>buff!AL693</f>
        <v>0</v>
      </c>
      <c r="M691">
        <f>buff!AM693</f>
        <v>0</v>
      </c>
      <c r="N691">
        <f>buff!AN693</f>
        <v>0</v>
      </c>
      <c r="O691">
        <f>buff!AO693</f>
        <v>0</v>
      </c>
      <c r="P691">
        <f>buff!AP693</f>
        <v>0</v>
      </c>
      <c r="Q691">
        <f>buff!AQ693</f>
        <v>0</v>
      </c>
      <c r="R691">
        <f>buff!AR693</f>
        <v>999</v>
      </c>
      <c r="S691">
        <f>buff!AS693</f>
        <v>0</v>
      </c>
      <c r="T691">
        <f>buff!AT693</f>
        <v>0</v>
      </c>
      <c r="U691" t="str">
        <f>buff!AZ693</f>
        <v/>
      </c>
    </row>
    <row r="692" spans="1:21" x14ac:dyDescent="0.15">
      <c r="A692">
        <f>buff!Q694</f>
        <v>20555</v>
      </c>
      <c r="B692" t="str">
        <f>buff!R694</f>
        <v>被动免伤lv15</v>
      </c>
      <c r="C692" t="str">
        <f>buff!S694</f>
        <v>被动免伤lv15</v>
      </c>
      <c r="D692">
        <f>VLOOKUP(buff!T694,对应表!V:W,2,FALSE)</f>
        <v>1</v>
      </c>
      <c r="E692">
        <f>buff!U694</f>
        <v>0</v>
      </c>
      <c r="F692">
        <f>buff!V694</f>
        <v>0</v>
      </c>
      <c r="G692">
        <f>buff!W694</f>
        <v>0</v>
      </c>
      <c r="H692">
        <f>buff!X694</f>
        <v>0</v>
      </c>
      <c r="I692" t="str">
        <f>buff!AI694</f>
        <v>TUF:19</v>
      </c>
      <c r="J692">
        <f>buff!AJ694</f>
        <v>0</v>
      </c>
      <c r="K692">
        <f>buff!AK694</f>
        <v>0</v>
      </c>
      <c r="L692">
        <f>buff!AL694</f>
        <v>0</v>
      </c>
      <c r="M692">
        <f>buff!AM694</f>
        <v>0</v>
      </c>
      <c r="N692">
        <f>buff!AN694</f>
        <v>0</v>
      </c>
      <c r="O692">
        <f>buff!AO694</f>
        <v>0</v>
      </c>
      <c r="P692">
        <f>buff!AP694</f>
        <v>0</v>
      </c>
      <c r="Q692">
        <f>buff!AQ694</f>
        <v>0</v>
      </c>
      <c r="R692">
        <f>buff!AR694</f>
        <v>999</v>
      </c>
      <c r="S692">
        <f>buff!AS694</f>
        <v>0</v>
      </c>
      <c r="T692">
        <f>buff!AT694</f>
        <v>0</v>
      </c>
      <c r="U692" t="str">
        <f>buff!AZ694</f>
        <v/>
      </c>
    </row>
    <row r="693" spans="1:21" x14ac:dyDescent="0.15">
      <c r="A693">
        <f>buff!Q695</f>
        <v>20556</v>
      </c>
      <c r="B693" t="str">
        <f>buff!R695</f>
        <v>被动免伤lv16</v>
      </c>
      <c r="C693" t="str">
        <f>buff!S695</f>
        <v>被动免伤lv16</v>
      </c>
      <c r="D693">
        <f>VLOOKUP(buff!T695,对应表!V:W,2,FALSE)</f>
        <v>1</v>
      </c>
      <c r="E693">
        <f>buff!U695</f>
        <v>0</v>
      </c>
      <c r="F693">
        <f>buff!V695</f>
        <v>0</v>
      </c>
      <c r="G693">
        <f>buff!W695</f>
        <v>0</v>
      </c>
      <c r="H693">
        <f>buff!X695</f>
        <v>0</v>
      </c>
      <c r="I693" t="str">
        <f>buff!AI695</f>
        <v>TUF:20</v>
      </c>
      <c r="J693">
        <f>buff!AJ695</f>
        <v>0</v>
      </c>
      <c r="K693">
        <f>buff!AK695</f>
        <v>0</v>
      </c>
      <c r="L693">
        <f>buff!AL695</f>
        <v>0</v>
      </c>
      <c r="M693">
        <f>buff!AM695</f>
        <v>0</v>
      </c>
      <c r="N693">
        <f>buff!AN695</f>
        <v>0</v>
      </c>
      <c r="O693">
        <f>buff!AO695</f>
        <v>0</v>
      </c>
      <c r="P693">
        <f>buff!AP695</f>
        <v>0</v>
      </c>
      <c r="Q693">
        <f>buff!AQ695</f>
        <v>0</v>
      </c>
      <c r="R693">
        <f>buff!AR695</f>
        <v>999</v>
      </c>
      <c r="S693">
        <f>buff!AS695</f>
        <v>0</v>
      </c>
      <c r="T693">
        <f>buff!AT695</f>
        <v>0</v>
      </c>
      <c r="U693" t="str">
        <f>buff!AZ695</f>
        <v/>
      </c>
    </row>
    <row r="694" spans="1:21" x14ac:dyDescent="0.15">
      <c r="A694">
        <f>buff!Q696</f>
        <v>20557</v>
      </c>
      <c r="B694" t="str">
        <f>buff!R696</f>
        <v>被动免伤lv17</v>
      </c>
      <c r="C694" t="str">
        <f>buff!S696</f>
        <v>被动免伤lv17</v>
      </c>
      <c r="D694">
        <f>VLOOKUP(buff!T696,对应表!V:W,2,FALSE)</f>
        <v>1</v>
      </c>
      <c r="E694">
        <f>buff!U696</f>
        <v>0</v>
      </c>
      <c r="F694">
        <f>buff!V696</f>
        <v>0</v>
      </c>
      <c r="G694">
        <f>buff!W696</f>
        <v>0</v>
      </c>
      <c r="H694">
        <f>buff!X696</f>
        <v>0</v>
      </c>
      <c r="I694" t="str">
        <f>buff!AI696</f>
        <v>TUF:21</v>
      </c>
      <c r="J694">
        <f>buff!AJ696</f>
        <v>0</v>
      </c>
      <c r="K694">
        <f>buff!AK696</f>
        <v>0</v>
      </c>
      <c r="L694">
        <f>buff!AL696</f>
        <v>0</v>
      </c>
      <c r="M694">
        <f>buff!AM696</f>
        <v>0</v>
      </c>
      <c r="N694">
        <f>buff!AN696</f>
        <v>0</v>
      </c>
      <c r="O694">
        <f>buff!AO696</f>
        <v>0</v>
      </c>
      <c r="P694">
        <f>buff!AP696</f>
        <v>0</v>
      </c>
      <c r="Q694">
        <f>buff!AQ696</f>
        <v>0</v>
      </c>
      <c r="R694">
        <f>buff!AR696</f>
        <v>999</v>
      </c>
      <c r="S694">
        <f>buff!AS696</f>
        <v>0</v>
      </c>
      <c r="T694">
        <f>buff!AT696</f>
        <v>0</v>
      </c>
      <c r="U694" t="str">
        <f>buff!AZ696</f>
        <v/>
      </c>
    </row>
    <row r="695" spans="1:21" x14ac:dyDescent="0.15">
      <c r="A695">
        <f>buff!Q697</f>
        <v>20558</v>
      </c>
      <c r="B695" t="str">
        <f>buff!R697</f>
        <v>被动免伤lv18</v>
      </c>
      <c r="C695" t="str">
        <f>buff!S697</f>
        <v>被动免伤lv18</v>
      </c>
      <c r="D695">
        <f>VLOOKUP(buff!T697,对应表!V:W,2,FALSE)</f>
        <v>1</v>
      </c>
      <c r="E695">
        <f>buff!U697</f>
        <v>0</v>
      </c>
      <c r="F695">
        <f>buff!V697</f>
        <v>0</v>
      </c>
      <c r="G695">
        <f>buff!W697</f>
        <v>0</v>
      </c>
      <c r="H695">
        <f>buff!X697</f>
        <v>0</v>
      </c>
      <c r="I695" t="str">
        <f>buff!AI697</f>
        <v>TUF:22</v>
      </c>
      <c r="J695">
        <f>buff!AJ697</f>
        <v>0</v>
      </c>
      <c r="K695">
        <f>buff!AK697</f>
        <v>0</v>
      </c>
      <c r="L695">
        <f>buff!AL697</f>
        <v>0</v>
      </c>
      <c r="M695">
        <f>buff!AM697</f>
        <v>0</v>
      </c>
      <c r="N695">
        <f>buff!AN697</f>
        <v>0</v>
      </c>
      <c r="O695">
        <f>buff!AO697</f>
        <v>0</v>
      </c>
      <c r="P695">
        <f>buff!AP697</f>
        <v>0</v>
      </c>
      <c r="Q695">
        <f>buff!AQ697</f>
        <v>0</v>
      </c>
      <c r="R695">
        <f>buff!AR697</f>
        <v>999</v>
      </c>
      <c r="S695">
        <f>buff!AS697</f>
        <v>0</v>
      </c>
      <c r="T695">
        <f>buff!AT697</f>
        <v>0</v>
      </c>
      <c r="U695" t="str">
        <f>buff!AZ697</f>
        <v/>
      </c>
    </row>
    <row r="696" spans="1:21" x14ac:dyDescent="0.15">
      <c r="A696">
        <f>buff!Q698</f>
        <v>20559</v>
      </c>
      <c r="B696" t="str">
        <f>buff!R698</f>
        <v>被动免伤lv19</v>
      </c>
      <c r="C696" t="str">
        <f>buff!S698</f>
        <v>被动免伤lv19</v>
      </c>
      <c r="D696">
        <f>VLOOKUP(buff!T698,对应表!V:W,2,FALSE)</f>
        <v>1</v>
      </c>
      <c r="E696">
        <f>buff!U698</f>
        <v>0</v>
      </c>
      <c r="F696">
        <f>buff!V698</f>
        <v>0</v>
      </c>
      <c r="G696">
        <f>buff!W698</f>
        <v>0</v>
      </c>
      <c r="H696">
        <f>buff!X698</f>
        <v>0</v>
      </c>
      <c r="I696" t="str">
        <f>buff!AI698</f>
        <v>TUF:23</v>
      </c>
      <c r="J696">
        <f>buff!AJ698</f>
        <v>0</v>
      </c>
      <c r="K696">
        <f>buff!AK698</f>
        <v>0</v>
      </c>
      <c r="L696">
        <f>buff!AL698</f>
        <v>0</v>
      </c>
      <c r="M696">
        <f>buff!AM698</f>
        <v>0</v>
      </c>
      <c r="N696">
        <f>buff!AN698</f>
        <v>0</v>
      </c>
      <c r="O696">
        <f>buff!AO698</f>
        <v>0</v>
      </c>
      <c r="P696">
        <f>buff!AP698</f>
        <v>0</v>
      </c>
      <c r="Q696">
        <f>buff!AQ698</f>
        <v>0</v>
      </c>
      <c r="R696">
        <f>buff!AR698</f>
        <v>999</v>
      </c>
      <c r="S696">
        <f>buff!AS698</f>
        <v>0</v>
      </c>
      <c r="T696">
        <f>buff!AT698</f>
        <v>0</v>
      </c>
      <c r="U696" t="str">
        <f>buff!AZ698</f>
        <v/>
      </c>
    </row>
    <row r="697" spans="1:21" x14ac:dyDescent="0.15">
      <c r="A697">
        <f>buff!Q699</f>
        <v>20560</v>
      </c>
      <c r="B697" t="str">
        <f>buff!R699</f>
        <v>被动免伤lv20</v>
      </c>
      <c r="C697" t="str">
        <f>buff!S699</f>
        <v>被动免伤lv20</v>
      </c>
      <c r="D697">
        <f>VLOOKUP(buff!T699,对应表!V:W,2,FALSE)</f>
        <v>1</v>
      </c>
      <c r="E697">
        <f>buff!U699</f>
        <v>0</v>
      </c>
      <c r="F697">
        <f>buff!V699</f>
        <v>0</v>
      </c>
      <c r="G697">
        <f>buff!W699</f>
        <v>0</v>
      </c>
      <c r="H697">
        <f>buff!X699</f>
        <v>0</v>
      </c>
      <c r="I697" t="str">
        <f>buff!AI699</f>
        <v>TUF:24</v>
      </c>
      <c r="J697">
        <f>buff!AJ699</f>
        <v>0</v>
      </c>
      <c r="K697">
        <f>buff!AK699</f>
        <v>0</v>
      </c>
      <c r="L697">
        <f>buff!AL699</f>
        <v>0</v>
      </c>
      <c r="M697">
        <f>buff!AM699</f>
        <v>0</v>
      </c>
      <c r="N697">
        <f>buff!AN699</f>
        <v>0</v>
      </c>
      <c r="O697">
        <f>buff!AO699</f>
        <v>0</v>
      </c>
      <c r="P697">
        <f>buff!AP699</f>
        <v>0</v>
      </c>
      <c r="Q697">
        <f>buff!AQ699</f>
        <v>0</v>
      </c>
      <c r="R697">
        <f>buff!AR699</f>
        <v>999</v>
      </c>
      <c r="S697">
        <f>buff!AS699</f>
        <v>0</v>
      </c>
      <c r="T697">
        <f>buff!AT699</f>
        <v>0</v>
      </c>
      <c r="U697" t="str">
        <f>buff!AZ699</f>
        <v/>
      </c>
    </row>
    <row r="698" spans="1:21" x14ac:dyDescent="0.15">
      <c r="A698">
        <f>buff!Q700</f>
        <v>20561</v>
      </c>
      <c r="B698" t="str">
        <f>buff!R700</f>
        <v>被动必胜lv1</v>
      </c>
      <c r="C698" t="str">
        <f>buff!S700</f>
        <v>被动必胜lv1</v>
      </c>
      <c r="D698">
        <f>VLOOKUP(buff!T700,对应表!V:W,2,FALSE)</f>
        <v>1</v>
      </c>
      <c r="E698">
        <f>buff!U700</f>
        <v>0</v>
      </c>
      <c r="F698">
        <f>buff!V700</f>
        <v>0</v>
      </c>
      <c r="G698">
        <f>buff!W700</f>
        <v>0</v>
      </c>
      <c r="H698">
        <f>buff!X700</f>
        <v>0</v>
      </c>
      <c r="I698" t="str">
        <f>buff!AI700</f>
        <v>ATK:38</v>
      </c>
      <c r="J698">
        <f>buff!AJ700</f>
        <v>0</v>
      </c>
      <c r="K698">
        <f>buff!AK700</f>
        <v>0</v>
      </c>
      <c r="L698">
        <f>buff!AL700</f>
        <v>0</v>
      </c>
      <c r="M698">
        <f>buff!AM700</f>
        <v>0</v>
      </c>
      <c r="N698">
        <f>buff!AN700</f>
        <v>0</v>
      </c>
      <c r="O698">
        <f>buff!AO700</f>
        <v>0</v>
      </c>
      <c r="P698">
        <f>buff!AP700</f>
        <v>0</v>
      </c>
      <c r="Q698">
        <f>buff!AQ700</f>
        <v>0</v>
      </c>
      <c r="R698">
        <f>buff!AR700</f>
        <v>999</v>
      </c>
      <c r="S698">
        <f>buff!AS700</f>
        <v>0</v>
      </c>
      <c r="T698">
        <f>buff!AT700</f>
        <v>0</v>
      </c>
      <c r="U698" t="str">
        <f>buff!AZ700</f>
        <v/>
      </c>
    </row>
    <row r="699" spans="1:21" x14ac:dyDescent="0.15">
      <c r="A699">
        <f>buff!Q701</f>
        <v>20562</v>
      </c>
      <c r="B699" t="str">
        <f>buff!R701</f>
        <v>被动必胜lv2</v>
      </c>
      <c r="C699" t="str">
        <f>buff!S701</f>
        <v>被动必胜lv2</v>
      </c>
      <c r="D699">
        <f>VLOOKUP(buff!T701,对应表!V:W,2,FALSE)</f>
        <v>1</v>
      </c>
      <c r="E699">
        <f>buff!U701</f>
        <v>0</v>
      </c>
      <c r="F699">
        <f>buff!V701</f>
        <v>0</v>
      </c>
      <c r="G699">
        <f>buff!W701</f>
        <v>0</v>
      </c>
      <c r="H699">
        <f>buff!X701</f>
        <v>0</v>
      </c>
      <c r="I699" t="str">
        <f>buff!AI701</f>
        <v>ATK:56</v>
      </c>
      <c r="J699">
        <f>buff!AJ701</f>
        <v>0</v>
      </c>
      <c r="K699">
        <f>buff!AK701</f>
        <v>0</v>
      </c>
      <c r="L699">
        <f>buff!AL701</f>
        <v>0</v>
      </c>
      <c r="M699">
        <f>buff!AM701</f>
        <v>0</v>
      </c>
      <c r="N699">
        <f>buff!AN701</f>
        <v>0</v>
      </c>
      <c r="O699">
        <f>buff!AO701</f>
        <v>0</v>
      </c>
      <c r="P699">
        <f>buff!AP701</f>
        <v>0</v>
      </c>
      <c r="Q699">
        <f>buff!AQ701</f>
        <v>0</v>
      </c>
      <c r="R699">
        <f>buff!AR701</f>
        <v>999</v>
      </c>
      <c r="S699">
        <f>buff!AS701</f>
        <v>0</v>
      </c>
      <c r="T699">
        <f>buff!AT701</f>
        <v>0</v>
      </c>
      <c r="U699" t="str">
        <f>buff!AZ701</f>
        <v/>
      </c>
    </row>
    <row r="700" spans="1:21" x14ac:dyDescent="0.15">
      <c r="A700">
        <f>buff!Q702</f>
        <v>20563</v>
      </c>
      <c r="B700" t="str">
        <f>buff!R702</f>
        <v>被动必胜lv3</v>
      </c>
      <c r="C700" t="str">
        <f>buff!S702</f>
        <v>被动必胜lv3</v>
      </c>
      <c r="D700">
        <f>VLOOKUP(buff!T702,对应表!V:W,2,FALSE)</f>
        <v>1</v>
      </c>
      <c r="E700">
        <f>buff!U702</f>
        <v>0</v>
      </c>
      <c r="F700">
        <f>buff!V702</f>
        <v>0</v>
      </c>
      <c r="G700">
        <f>buff!W702</f>
        <v>0</v>
      </c>
      <c r="H700">
        <f>buff!X702</f>
        <v>0</v>
      </c>
      <c r="I700" t="str">
        <f>buff!AI702</f>
        <v>ATK:74</v>
      </c>
      <c r="J700">
        <f>buff!AJ702</f>
        <v>0</v>
      </c>
      <c r="K700">
        <f>buff!AK702</f>
        <v>0</v>
      </c>
      <c r="L700">
        <f>buff!AL702</f>
        <v>0</v>
      </c>
      <c r="M700">
        <f>buff!AM702</f>
        <v>0</v>
      </c>
      <c r="N700">
        <f>buff!AN702</f>
        <v>0</v>
      </c>
      <c r="O700">
        <f>buff!AO702</f>
        <v>0</v>
      </c>
      <c r="P700">
        <f>buff!AP702</f>
        <v>0</v>
      </c>
      <c r="Q700">
        <f>buff!AQ702</f>
        <v>0</v>
      </c>
      <c r="R700">
        <f>buff!AR702</f>
        <v>999</v>
      </c>
      <c r="S700">
        <f>buff!AS702</f>
        <v>0</v>
      </c>
      <c r="T700">
        <f>buff!AT702</f>
        <v>0</v>
      </c>
      <c r="U700" t="str">
        <f>buff!AZ702</f>
        <v/>
      </c>
    </row>
    <row r="701" spans="1:21" x14ac:dyDescent="0.15">
      <c r="A701">
        <f>buff!Q703</f>
        <v>20564</v>
      </c>
      <c r="B701" t="str">
        <f>buff!R703</f>
        <v>被动必胜lv4</v>
      </c>
      <c r="C701" t="str">
        <f>buff!S703</f>
        <v>被动必胜lv4</v>
      </c>
      <c r="D701">
        <f>VLOOKUP(buff!T703,对应表!V:W,2,FALSE)</f>
        <v>1</v>
      </c>
      <c r="E701">
        <f>buff!U703</f>
        <v>0</v>
      </c>
      <c r="F701">
        <f>buff!V703</f>
        <v>0</v>
      </c>
      <c r="G701">
        <f>buff!W703</f>
        <v>0</v>
      </c>
      <c r="H701">
        <f>buff!X703</f>
        <v>0</v>
      </c>
      <c r="I701" t="str">
        <f>buff!AI703</f>
        <v>ATK:91</v>
      </c>
      <c r="J701">
        <f>buff!AJ703</f>
        <v>0</v>
      </c>
      <c r="K701">
        <f>buff!AK703</f>
        <v>0</v>
      </c>
      <c r="L701">
        <f>buff!AL703</f>
        <v>0</v>
      </c>
      <c r="M701">
        <f>buff!AM703</f>
        <v>0</v>
      </c>
      <c r="N701">
        <f>buff!AN703</f>
        <v>0</v>
      </c>
      <c r="O701">
        <f>buff!AO703</f>
        <v>0</v>
      </c>
      <c r="P701">
        <f>buff!AP703</f>
        <v>0</v>
      </c>
      <c r="Q701">
        <f>buff!AQ703</f>
        <v>0</v>
      </c>
      <c r="R701">
        <f>buff!AR703</f>
        <v>999</v>
      </c>
      <c r="S701">
        <f>buff!AS703</f>
        <v>0</v>
      </c>
      <c r="T701">
        <f>buff!AT703</f>
        <v>0</v>
      </c>
      <c r="U701" t="str">
        <f>buff!AZ703</f>
        <v/>
      </c>
    </row>
    <row r="702" spans="1:21" x14ac:dyDescent="0.15">
      <c r="A702">
        <f>buff!Q704</f>
        <v>20565</v>
      </c>
      <c r="B702" t="str">
        <f>buff!R704</f>
        <v>被动必胜lv5</v>
      </c>
      <c r="C702" t="str">
        <f>buff!S704</f>
        <v>被动必胜lv5</v>
      </c>
      <c r="D702">
        <f>VLOOKUP(buff!T704,对应表!V:W,2,FALSE)</f>
        <v>1</v>
      </c>
      <c r="E702">
        <f>buff!U704</f>
        <v>0</v>
      </c>
      <c r="F702">
        <f>buff!V704</f>
        <v>0</v>
      </c>
      <c r="G702">
        <f>buff!W704</f>
        <v>0</v>
      </c>
      <c r="H702">
        <f>buff!X704</f>
        <v>0</v>
      </c>
      <c r="I702" t="str">
        <f>buff!AI704</f>
        <v>ATK:113</v>
      </c>
      <c r="J702">
        <f>buff!AJ704</f>
        <v>0</v>
      </c>
      <c r="K702">
        <f>buff!AK704</f>
        <v>0</v>
      </c>
      <c r="L702">
        <f>buff!AL704</f>
        <v>0</v>
      </c>
      <c r="M702">
        <f>buff!AM704</f>
        <v>0</v>
      </c>
      <c r="N702">
        <f>buff!AN704</f>
        <v>0</v>
      </c>
      <c r="O702">
        <f>buff!AO704</f>
        <v>0</v>
      </c>
      <c r="P702">
        <f>buff!AP704</f>
        <v>0</v>
      </c>
      <c r="Q702">
        <f>buff!AQ704</f>
        <v>0</v>
      </c>
      <c r="R702">
        <f>buff!AR704</f>
        <v>999</v>
      </c>
      <c r="S702">
        <f>buff!AS704</f>
        <v>0</v>
      </c>
      <c r="T702">
        <f>buff!AT704</f>
        <v>0</v>
      </c>
      <c r="U702" t="str">
        <f>buff!AZ704</f>
        <v/>
      </c>
    </row>
    <row r="703" spans="1:21" x14ac:dyDescent="0.15">
      <c r="A703">
        <f>buff!Q705</f>
        <v>20566</v>
      </c>
      <c r="B703" t="str">
        <f>buff!R705</f>
        <v>被动必胜lv6</v>
      </c>
      <c r="C703" t="str">
        <f>buff!S705</f>
        <v>被动必胜lv6</v>
      </c>
      <c r="D703">
        <f>VLOOKUP(buff!T705,对应表!V:W,2,FALSE)</f>
        <v>1</v>
      </c>
      <c r="E703">
        <f>buff!U705</f>
        <v>0</v>
      </c>
      <c r="F703">
        <f>buff!V705</f>
        <v>0</v>
      </c>
      <c r="G703">
        <f>buff!W705</f>
        <v>0</v>
      </c>
      <c r="H703">
        <f>buff!X705</f>
        <v>0</v>
      </c>
      <c r="I703" t="str">
        <f>buff!AI705</f>
        <v>ATK:139</v>
      </c>
      <c r="J703">
        <f>buff!AJ705</f>
        <v>0</v>
      </c>
      <c r="K703">
        <f>buff!AK705</f>
        <v>0</v>
      </c>
      <c r="L703">
        <f>buff!AL705</f>
        <v>0</v>
      </c>
      <c r="M703">
        <f>buff!AM705</f>
        <v>0</v>
      </c>
      <c r="N703">
        <f>buff!AN705</f>
        <v>0</v>
      </c>
      <c r="O703">
        <f>buff!AO705</f>
        <v>0</v>
      </c>
      <c r="P703">
        <f>buff!AP705</f>
        <v>0</v>
      </c>
      <c r="Q703">
        <f>buff!AQ705</f>
        <v>0</v>
      </c>
      <c r="R703">
        <f>buff!AR705</f>
        <v>999</v>
      </c>
      <c r="S703">
        <f>buff!AS705</f>
        <v>0</v>
      </c>
      <c r="T703">
        <f>buff!AT705</f>
        <v>0</v>
      </c>
      <c r="U703" t="str">
        <f>buff!AZ705</f>
        <v/>
      </c>
    </row>
    <row r="704" spans="1:21" x14ac:dyDescent="0.15">
      <c r="A704">
        <f>buff!Q706</f>
        <v>20567</v>
      </c>
      <c r="B704" t="str">
        <f>buff!R706</f>
        <v>被动必胜lv7</v>
      </c>
      <c r="C704" t="str">
        <f>buff!S706</f>
        <v>被动必胜lv7</v>
      </c>
      <c r="D704">
        <f>VLOOKUP(buff!T706,对应表!V:W,2,FALSE)</f>
        <v>1</v>
      </c>
      <c r="E704">
        <f>buff!U706</f>
        <v>0</v>
      </c>
      <c r="F704">
        <f>buff!V706</f>
        <v>0</v>
      </c>
      <c r="G704">
        <f>buff!W706</f>
        <v>0</v>
      </c>
      <c r="H704">
        <f>buff!X706</f>
        <v>0</v>
      </c>
      <c r="I704" t="str">
        <f>buff!AI706</f>
        <v>ATK:171</v>
      </c>
      <c r="J704">
        <f>buff!AJ706</f>
        <v>0</v>
      </c>
      <c r="K704">
        <f>buff!AK706</f>
        <v>0</v>
      </c>
      <c r="L704">
        <f>buff!AL706</f>
        <v>0</v>
      </c>
      <c r="M704">
        <f>buff!AM706</f>
        <v>0</v>
      </c>
      <c r="N704">
        <f>buff!AN706</f>
        <v>0</v>
      </c>
      <c r="O704">
        <f>buff!AO706</f>
        <v>0</v>
      </c>
      <c r="P704">
        <f>buff!AP706</f>
        <v>0</v>
      </c>
      <c r="Q704">
        <f>buff!AQ706</f>
        <v>0</v>
      </c>
      <c r="R704">
        <f>buff!AR706</f>
        <v>999</v>
      </c>
      <c r="S704">
        <f>buff!AS706</f>
        <v>0</v>
      </c>
      <c r="T704">
        <f>buff!AT706</f>
        <v>0</v>
      </c>
      <c r="U704" t="str">
        <f>buff!AZ706</f>
        <v/>
      </c>
    </row>
    <row r="705" spans="1:21" x14ac:dyDescent="0.15">
      <c r="A705">
        <f>buff!Q707</f>
        <v>20568</v>
      </c>
      <c r="B705" t="str">
        <f>buff!R707</f>
        <v>被动必胜lv8</v>
      </c>
      <c r="C705" t="str">
        <f>buff!S707</f>
        <v>被动必胜lv8</v>
      </c>
      <c r="D705">
        <f>VLOOKUP(buff!T707,对应表!V:W,2,FALSE)</f>
        <v>1</v>
      </c>
      <c r="E705">
        <f>buff!U707</f>
        <v>0</v>
      </c>
      <c r="F705">
        <f>buff!V707</f>
        <v>0</v>
      </c>
      <c r="G705">
        <f>buff!W707</f>
        <v>0</v>
      </c>
      <c r="H705">
        <f>buff!X707</f>
        <v>0</v>
      </c>
      <c r="I705" t="str">
        <f>buff!AI707</f>
        <v>ATK:211</v>
      </c>
      <c r="J705">
        <f>buff!AJ707</f>
        <v>0</v>
      </c>
      <c r="K705">
        <f>buff!AK707</f>
        <v>0</v>
      </c>
      <c r="L705">
        <f>buff!AL707</f>
        <v>0</v>
      </c>
      <c r="M705">
        <f>buff!AM707</f>
        <v>0</v>
      </c>
      <c r="N705">
        <f>buff!AN707</f>
        <v>0</v>
      </c>
      <c r="O705">
        <f>buff!AO707</f>
        <v>0</v>
      </c>
      <c r="P705">
        <f>buff!AP707</f>
        <v>0</v>
      </c>
      <c r="Q705">
        <f>buff!AQ707</f>
        <v>0</v>
      </c>
      <c r="R705">
        <f>buff!AR707</f>
        <v>999</v>
      </c>
      <c r="S705">
        <f>buff!AS707</f>
        <v>0</v>
      </c>
      <c r="T705">
        <f>buff!AT707</f>
        <v>0</v>
      </c>
      <c r="U705" t="str">
        <f>buff!AZ707</f>
        <v/>
      </c>
    </row>
    <row r="706" spans="1:21" x14ac:dyDescent="0.15">
      <c r="A706">
        <f>buff!Q708</f>
        <v>20569</v>
      </c>
      <c r="B706" t="str">
        <f>buff!R708</f>
        <v>被动必胜lv9</v>
      </c>
      <c r="C706" t="str">
        <f>buff!S708</f>
        <v>被动必胜lv9</v>
      </c>
      <c r="D706">
        <f>VLOOKUP(buff!T708,对应表!V:W,2,FALSE)</f>
        <v>1</v>
      </c>
      <c r="E706">
        <f>buff!U708</f>
        <v>0</v>
      </c>
      <c r="F706">
        <f>buff!V708</f>
        <v>0</v>
      </c>
      <c r="G706">
        <f>buff!W708</f>
        <v>0</v>
      </c>
      <c r="H706">
        <f>buff!X708</f>
        <v>0</v>
      </c>
      <c r="I706" t="str">
        <f>buff!AI708</f>
        <v>ATK:260</v>
      </c>
      <c r="J706">
        <f>buff!AJ708</f>
        <v>0</v>
      </c>
      <c r="K706">
        <f>buff!AK708</f>
        <v>0</v>
      </c>
      <c r="L706">
        <f>buff!AL708</f>
        <v>0</v>
      </c>
      <c r="M706">
        <f>buff!AM708</f>
        <v>0</v>
      </c>
      <c r="N706">
        <f>buff!AN708</f>
        <v>0</v>
      </c>
      <c r="O706">
        <f>buff!AO708</f>
        <v>0</v>
      </c>
      <c r="P706">
        <f>buff!AP708</f>
        <v>0</v>
      </c>
      <c r="Q706">
        <f>buff!AQ708</f>
        <v>0</v>
      </c>
      <c r="R706">
        <f>buff!AR708</f>
        <v>999</v>
      </c>
      <c r="S706">
        <f>buff!AS708</f>
        <v>0</v>
      </c>
      <c r="T706">
        <f>buff!AT708</f>
        <v>0</v>
      </c>
      <c r="U706" t="str">
        <f>buff!AZ708</f>
        <v/>
      </c>
    </row>
    <row r="707" spans="1:21" x14ac:dyDescent="0.15">
      <c r="A707">
        <f>buff!Q709</f>
        <v>20570</v>
      </c>
      <c r="B707" t="str">
        <f>buff!R709</f>
        <v>被动必胜lv10</v>
      </c>
      <c r="C707" t="str">
        <f>buff!S709</f>
        <v>被动必胜lv10</v>
      </c>
      <c r="D707">
        <f>VLOOKUP(buff!T709,对应表!V:W,2,FALSE)</f>
        <v>1</v>
      </c>
      <c r="E707">
        <f>buff!U709</f>
        <v>0</v>
      </c>
      <c r="F707">
        <f>buff!V709</f>
        <v>0</v>
      </c>
      <c r="G707">
        <f>buff!W709</f>
        <v>0</v>
      </c>
      <c r="H707">
        <f>buff!X709</f>
        <v>0</v>
      </c>
      <c r="I707" t="str">
        <f>buff!AI709</f>
        <v>ATK:320</v>
      </c>
      <c r="J707">
        <f>buff!AJ709</f>
        <v>0</v>
      </c>
      <c r="K707">
        <f>buff!AK709</f>
        <v>0</v>
      </c>
      <c r="L707">
        <f>buff!AL709</f>
        <v>0</v>
      </c>
      <c r="M707">
        <f>buff!AM709</f>
        <v>0</v>
      </c>
      <c r="N707">
        <f>buff!AN709</f>
        <v>0</v>
      </c>
      <c r="O707">
        <f>buff!AO709</f>
        <v>0</v>
      </c>
      <c r="P707">
        <f>buff!AP709</f>
        <v>0</v>
      </c>
      <c r="Q707">
        <f>buff!AQ709</f>
        <v>0</v>
      </c>
      <c r="R707">
        <f>buff!AR709</f>
        <v>999</v>
      </c>
      <c r="S707">
        <f>buff!AS709</f>
        <v>0</v>
      </c>
      <c r="T707">
        <f>buff!AT709</f>
        <v>0</v>
      </c>
      <c r="U707" t="str">
        <f>buff!AZ709</f>
        <v/>
      </c>
    </row>
    <row r="708" spans="1:21" x14ac:dyDescent="0.15">
      <c r="A708">
        <f>buff!Q710</f>
        <v>20571</v>
      </c>
      <c r="B708" t="str">
        <f>buff!R710</f>
        <v>被动必胜lv11</v>
      </c>
      <c r="C708" t="str">
        <f>buff!S710</f>
        <v>被动必胜lv11</v>
      </c>
      <c r="D708">
        <f>VLOOKUP(buff!T710,对应表!V:W,2,FALSE)</f>
        <v>1</v>
      </c>
      <c r="E708">
        <f>buff!U710</f>
        <v>0</v>
      </c>
      <c r="F708">
        <f>buff!V710</f>
        <v>0</v>
      </c>
      <c r="G708">
        <f>buff!W710</f>
        <v>0</v>
      </c>
      <c r="H708">
        <f>buff!X710</f>
        <v>0</v>
      </c>
      <c r="I708" t="str">
        <f>buff!AI710</f>
        <v>ATK:394</v>
      </c>
      <c r="J708">
        <f>buff!AJ710</f>
        <v>0</v>
      </c>
      <c r="K708">
        <f>buff!AK710</f>
        <v>0</v>
      </c>
      <c r="L708">
        <f>buff!AL710</f>
        <v>0</v>
      </c>
      <c r="M708">
        <f>buff!AM710</f>
        <v>0</v>
      </c>
      <c r="N708">
        <f>buff!AN710</f>
        <v>0</v>
      </c>
      <c r="O708">
        <f>buff!AO710</f>
        <v>0</v>
      </c>
      <c r="P708">
        <f>buff!AP710</f>
        <v>0</v>
      </c>
      <c r="Q708">
        <f>buff!AQ710</f>
        <v>0</v>
      </c>
      <c r="R708">
        <f>buff!AR710</f>
        <v>999</v>
      </c>
      <c r="S708">
        <f>buff!AS710</f>
        <v>0</v>
      </c>
      <c r="T708">
        <f>buff!AT710</f>
        <v>0</v>
      </c>
      <c r="U708" t="str">
        <f>buff!AZ710</f>
        <v/>
      </c>
    </row>
    <row r="709" spans="1:21" x14ac:dyDescent="0.15">
      <c r="A709">
        <f>buff!Q711</f>
        <v>20572</v>
      </c>
      <c r="B709" t="str">
        <f>buff!R711</f>
        <v>被动必胜lv12</v>
      </c>
      <c r="C709" t="str">
        <f>buff!S711</f>
        <v>被动必胜lv12</v>
      </c>
      <c r="D709">
        <f>VLOOKUP(buff!T711,对应表!V:W,2,FALSE)</f>
        <v>1</v>
      </c>
      <c r="E709">
        <f>buff!U711</f>
        <v>0</v>
      </c>
      <c r="F709">
        <f>buff!V711</f>
        <v>0</v>
      </c>
      <c r="G709">
        <f>buff!W711</f>
        <v>0</v>
      </c>
      <c r="H709">
        <f>buff!X711</f>
        <v>0</v>
      </c>
      <c r="I709" t="str">
        <f>buff!AI711</f>
        <v>ATK:485</v>
      </c>
      <c r="J709">
        <f>buff!AJ711</f>
        <v>0</v>
      </c>
      <c r="K709">
        <f>buff!AK711</f>
        <v>0</v>
      </c>
      <c r="L709">
        <f>buff!AL711</f>
        <v>0</v>
      </c>
      <c r="M709">
        <f>buff!AM711</f>
        <v>0</v>
      </c>
      <c r="N709">
        <f>buff!AN711</f>
        <v>0</v>
      </c>
      <c r="O709">
        <f>buff!AO711</f>
        <v>0</v>
      </c>
      <c r="P709">
        <f>buff!AP711</f>
        <v>0</v>
      </c>
      <c r="Q709">
        <f>buff!AQ711</f>
        <v>0</v>
      </c>
      <c r="R709">
        <f>buff!AR711</f>
        <v>999</v>
      </c>
      <c r="S709">
        <f>buff!AS711</f>
        <v>0</v>
      </c>
      <c r="T709">
        <f>buff!AT711</f>
        <v>0</v>
      </c>
      <c r="U709" t="str">
        <f>buff!AZ711</f>
        <v/>
      </c>
    </row>
    <row r="710" spans="1:21" x14ac:dyDescent="0.15">
      <c r="A710">
        <f>buff!Q712</f>
        <v>20573</v>
      </c>
      <c r="B710" t="str">
        <f>buff!R712</f>
        <v>被动必胜lv13</v>
      </c>
      <c r="C710" t="str">
        <f>buff!S712</f>
        <v>被动必胜lv13</v>
      </c>
      <c r="D710">
        <f>VLOOKUP(buff!T712,对应表!V:W,2,FALSE)</f>
        <v>1</v>
      </c>
      <c r="E710">
        <f>buff!U712</f>
        <v>0</v>
      </c>
      <c r="F710">
        <f>buff!V712</f>
        <v>0</v>
      </c>
      <c r="G710">
        <f>buff!W712</f>
        <v>0</v>
      </c>
      <c r="H710">
        <f>buff!X712</f>
        <v>0</v>
      </c>
      <c r="I710" t="str">
        <f>buff!AI712</f>
        <v>ATK:597</v>
      </c>
      <c r="J710">
        <f>buff!AJ712</f>
        <v>0</v>
      </c>
      <c r="K710">
        <f>buff!AK712</f>
        <v>0</v>
      </c>
      <c r="L710">
        <f>buff!AL712</f>
        <v>0</v>
      </c>
      <c r="M710">
        <f>buff!AM712</f>
        <v>0</v>
      </c>
      <c r="N710">
        <f>buff!AN712</f>
        <v>0</v>
      </c>
      <c r="O710">
        <f>buff!AO712</f>
        <v>0</v>
      </c>
      <c r="P710">
        <f>buff!AP712</f>
        <v>0</v>
      </c>
      <c r="Q710">
        <f>buff!AQ712</f>
        <v>0</v>
      </c>
      <c r="R710">
        <f>buff!AR712</f>
        <v>999</v>
      </c>
      <c r="S710">
        <f>buff!AS712</f>
        <v>0</v>
      </c>
      <c r="T710">
        <f>buff!AT712</f>
        <v>0</v>
      </c>
      <c r="U710" t="str">
        <f>buff!AZ712</f>
        <v/>
      </c>
    </row>
    <row r="711" spans="1:21" x14ac:dyDescent="0.15">
      <c r="A711">
        <f>buff!Q713</f>
        <v>20574</v>
      </c>
      <c r="B711" t="str">
        <f>buff!R713</f>
        <v>被动必胜lv14</v>
      </c>
      <c r="C711" t="str">
        <f>buff!S713</f>
        <v>被动必胜lv14</v>
      </c>
      <c r="D711">
        <f>VLOOKUP(buff!T713,对应表!V:W,2,FALSE)</f>
        <v>1</v>
      </c>
      <c r="E711">
        <f>buff!U713</f>
        <v>0</v>
      </c>
      <c r="F711">
        <f>buff!V713</f>
        <v>0</v>
      </c>
      <c r="G711">
        <f>buff!W713</f>
        <v>0</v>
      </c>
      <c r="H711">
        <f>buff!X713</f>
        <v>0</v>
      </c>
      <c r="I711" t="str">
        <f>buff!AI713</f>
        <v>ATK:735</v>
      </c>
      <c r="J711">
        <f>buff!AJ713</f>
        <v>0</v>
      </c>
      <c r="K711">
        <f>buff!AK713</f>
        <v>0</v>
      </c>
      <c r="L711">
        <f>buff!AL713</f>
        <v>0</v>
      </c>
      <c r="M711">
        <f>buff!AM713</f>
        <v>0</v>
      </c>
      <c r="N711">
        <f>buff!AN713</f>
        <v>0</v>
      </c>
      <c r="O711">
        <f>buff!AO713</f>
        <v>0</v>
      </c>
      <c r="P711">
        <f>buff!AP713</f>
        <v>0</v>
      </c>
      <c r="Q711">
        <f>buff!AQ713</f>
        <v>0</v>
      </c>
      <c r="R711">
        <f>buff!AR713</f>
        <v>999</v>
      </c>
      <c r="S711">
        <f>buff!AS713</f>
        <v>0</v>
      </c>
      <c r="T711">
        <f>buff!AT713</f>
        <v>0</v>
      </c>
      <c r="U711" t="str">
        <f>buff!AZ713</f>
        <v/>
      </c>
    </row>
    <row r="712" spans="1:21" x14ac:dyDescent="0.15">
      <c r="A712">
        <f>buff!Q714</f>
        <v>20575</v>
      </c>
      <c r="B712" t="str">
        <f>buff!R714</f>
        <v>被动必胜lv15</v>
      </c>
      <c r="C712" t="str">
        <f>buff!S714</f>
        <v>被动必胜lv15</v>
      </c>
      <c r="D712">
        <f>VLOOKUP(buff!T714,对应表!V:W,2,FALSE)</f>
        <v>1</v>
      </c>
      <c r="E712">
        <f>buff!U714</f>
        <v>0</v>
      </c>
      <c r="F712">
        <f>buff!V714</f>
        <v>0</v>
      </c>
      <c r="G712">
        <f>buff!W714</f>
        <v>0</v>
      </c>
      <c r="H712">
        <f>buff!X714</f>
        <v>0</v>
      </c>
      <c r="I712" t="str">
        <f>buff!AI714</f>
        <v>ATK:906</v>
      </c>
      <c r="J712">
        <f>buff!AJ714</f>
        <v>0</v>
      </c>
      <c r="K712">
        <f>buff!AK714</f>
        <v>0</v>
      </c>
      <c r="L712">
        <f>buff!AL714</f>
        <v>0</v>
      </c>
      <c r="M712">
        <f>buff!AM714</f>
        <v>0</v>
      </c>
      <c r="N712">
        <f>buff!AN714</f>
        <v>0</v>
      </c>
      <c r="O712">
        <f>buff!AO714</f>
        <v>0</v>
      </c>
      <c r="P712">
        <f>buff!AP714</f>
        <v>0</v>
      </c>
      <c r="Q712">
        <f>buff!AQ714</f>
        <v>0</v>
      </c>
      <c r="R712">
        <f>buff!AR714</f>
        <v>999</v>
      </c>
      <c r="S712">
        <f>buff!AS714</f>
        <v>0</v>
      </c>
      <c r="T712">
        <f>buff!AT714</f>
        <v>0</v>
      </c>
      <c r="U712" t="str">
        <f>buff!AZ714</f>
        <v/>
      </c>
    </row>
    <row r="713" spans="1:21" x14ac:dyDescent="0.15">
      <c r="A713">
        <f>buff!Q715</f>
        <v>20576</v>
      </c>
      <c r="B713" t="str">
        <f>buff!R715</f>
        <v>被动必胜lv16</v>
      </c>
      <c r="C713" t="str">
        <f>buff!S715</f>
        <v>被动必胜lv16</v>
      </c>
      <c r="D713">
        <f>VLOOKUP(buff!T715,对应表!V:W,2,FALSE)</f>
        <v>1</v>
      </c>
      <c r="E713">
        <f>buff!U715</f>
        <v>0</v>
      </c>
      <c r="F713">
        <f>buff!V715</f>
        <v>0</v>
      </c>
      <c r="G713">
        <f>buff!W715</f>
        <v>0</v>
      </c>
      <c r="H713">
        <f>buff!X715</f>
        <v>0</v>
      </c>
      <c r="I713" t="str">
        <f>buff!AI715</f>
        <v>ATK:1115</v>
      </c>
      <c r="J713">
        <f>buff!AJ715</f>
        <v>0</v>
      </c>
      <c r="K713">
        <f>buff!AK715</f>
        <v>0</v>
      </c>
      <c r="L713">
        <f>buff!AL715</f>
        <v>0</v>
      </c>
      <c r="M713">
        <f>buff!AM715</f>
        <v>0</v>
      </c>
      <c r="N713">
        <f>buff!AN715</f>
        <v>0</v>
      </c>
      <c r="O713">
        <f>buff!AO715</f>
        <v>0</v>
      </c>
      <c r="P713">
        <f>buff!AP715</f>
        <v>0</v>
      </c>
      <c r="Q713">
        <f>buff!AQ715</f>
        <v>0</v>
      </c>
      <c r="R713">
        <f>buff!AR715</f>
        <v>999</v>
      </c>
      <c r="S713">
        <f>buff!AS715</f>
        <v>0</v>
      </c>
      <c r="T713">
        <f>buff!AT715</f>
        <v>0</v>
      </c>
      <c r="U713" t="str">
        <f>buff!AZ715</f>
        <v/>
      </c>
    </row>
    <row r="714" spans="1:21" x14ac:dyDescent="0.15">
      <c r="A714">
        <f>buff!Q716</f>
        <v>20577</v>
      </c>
      <c r="B714" t="str">
        <f>buff!R716</f>
        <v>被动必胜lv17</v>
      </c>
      <c r="C714" t="str">
        <f>buff!S716</f>
        <v>被动必胜lv17</v>
      </c>
      <c r="D714">
        <f>VLOOKUP(buff!T716,对应表!V:W,2,FALSE)</f>
        <v>1</v>
      </c>
      <c r="E714">
        <f>buff!U716</f>
        <v>0</v>
      </c>
      <c r="F714">
        <f>buff!V716</f>
        <v>0</v>
      </c>
      <c r="G714">
        <f>buff!W716</f>
        <v>0</v>
      </c>
      <c r="H714">
        <f>buff!X716</f>
        <v>0</v>
      </c>
      <c r="I714" t="str">
        <f>buff!AI716</f>
        <v>ATK:1373</v>
      </c>
      <c r="J714">
        <f>buff!AJ716</f>
        <v>0</v>
      </c>
      <c r="K714">
        <f>buff!AK716</f>
        <v>0</v>
      </c>
      <c r="L714">
        <f>buff!AL716</f>
        <v>0</v>
      </c>
      <c r="M714">
        <f>buff!AM716</f>
        <v>0</v>
      </c>
      <c r="N714">
        <f>buff!AN716</f>
        <v>0</v>
      </c>
      <c r="O714">
        <f>buff!AO716</f>
        <v>0</v>
      </c>
      <c r="P714">
        <f>buff!AP716</f>
        <v>0</v>
      </c>
      <c r="Q714">
        <f>buff!AQ716</f>
        <v>0</v>
      </c>
      <c r="R714">
        <f>buff!AR716</f>
        <v>999</v>
      </c>
      <c r="S714">
        <f>buff!AS716</f>
        <v>0</v>
      </c>
      <c r="T714">
        <f>buff!AT716</f>
        <v>0</v>
      </c>
      <c r="U714" t="str">
        <f>buff!AZ716</f>
        <v/>
      </c>
    </row>
    <row r="715" spans="1:21" x14ac:dyDescent="0.15">
      <c r="A715">
        <f>buff!Q717</f>
        <v>20578</v>
      </c>
      <c r="B715" t="str">
        <f>buff!R717</f>
        <v>被动必胜lv18</v>
      </c>
      <c r="C715" t="str">
        <f>buff!S717</f>
        <v>被动必胜lv18</v>
      </c>
      <c r="D715">
        <f>VLOOKUP(buff!T717,对应表!V:W,2,FALSE)</f>
        <v>1</v>
      </c>
      <c r="E715">
        <f>buff!U717</f>
        <v>0</v>
      </c>
      <c r="F715">
        <f>buff!V717</f>
        <v>0</v>
      </c>
      <c r="G715">
        <f>buff!W717</f>
        <v>0</v>
      </c>
      <c r="H715">
        <f>buff!X717</f>
        <v>0</v>
      </c>
      <c r="I715" t="str">
        <f>buff!AI717</f>
        <v>ATK:1691</v>
      </c>
      <c r="J715">
        <f>buff!AJ717</f>
        <v>0</v>
      </c>
      <c r="K715">
        <f>buff!AK717</f>
        <v>0</v>
      </c>
      <c r="L715">
        <f>buff!AL717</f>
        <v>0</v>
      </c>
      <c r="M715">
        <f>buff!AM717</f>
        <v>0</v>
      </c>
      <c r="N715">
        <f>buff!AN717</f>
        <v>0</v>
      </c>
      <c r="O715">
        <f>buff!AO717</f>
        <v>0</v>
      </c>
      <c r="P715">
        <f>buff!AP717</f>
        <v>0</v>
      </c>
      <c r="Q715">
        <f>buff!AQ717</f>
        <v>0</v>
      </c>
      <c r="R715">
        <f>buff!AR717</f>
        <v>999</v>
      </c>
      <c r="S715">
        <f>buff!AS717</f>
        <v>0</v>
      </c>
      <c r="T715">
        <f>buff!AT717</f>
        <v>0</v>
      </c>
      <c r="U715" t="str">
        <f>buff!AZ717</f>
        <v/>
      </c>
    </row>
    <row r="716" spans="1:21" x14ac:dyDescent="0.15">
      <c r="A716">
        <f>buff!Q718</f>
        <v>20579</v>
      </c>
      <c r="B716" t="str">
        <f>buff!R718</f>
        <v>被动必胜lv19</v>
      </c>
      <c r="C716" t="str">
        <f>buff!S718</f>
        <v>被动必胜lv19</v>
      </c>
      <c r="D716">
        <f>VLOOKUP(buff!T718,对应表!V:W,2,FALSE)</f>
        <v>1</v>
      </c>
      <c r="E716">
        <f>buff!U718</f>
        <v>0</v>
      </c>
      <c r="F716">
        <f>buff!V718</f>
        <v>0</v>
      </c>
      <c r="G716">
        <f>buff!W718</f>
        <v>0</v>
      </c>
      <c r="H716">
        <f>buff!X718</f>
        <v>0</v>
      </c>
      <c r="I716" t="str">
        <f>buff!AI718</f>
        <v>ATK:2082</v>
      </c>
      <c r="J716">
        <f>buff!AJ718</f>
        <v>0</v>
      </c>
      <c r="K716">
        <f>buff!AK718</f>
        <v>0</v>
      </c>
      <c r="L716">
        <f>buff!AL718</f>
        <v>0</v>
      </c>
      <c r="M716">
        <f>buff!AM718</f>
        <v>0</v>
      </c>
      <c r="N716">
        <f>buff!AN718</f>
        <v>0</v>
      </c>
      <c r="O716">
        <f>buff!AO718</f>
        <v>0</v>
      </c>
      <c r="P716">
        <f>buff!AP718</f>
        <v>0</v>
      </c>
      <c r="Q716">
        <f>buff!AQ718</f>
        <v>0</v>
      </c>
      <c r="R716">
        <f>buff!AR718</f>
        <v>999</v>
      </c>
      <c r="S716">
        <f>buff!AS718</f>
        <v>0</v>
      </c>
      <c r="T716">
        <f>buff!AT718</f>
        <v>0</v>
      </c>
      <c r="U716" t="str">
        <f>buff!AZ718</f>
        <v/>
      </c>
    </row>
    <row r="717" spans="1:21" x14ac:dyDescent="0.15">
      <c r="A717">
        <f>buff!Q719</f>
        <v>20580</v>
      </c>
      <c r="B717" t="str">
        <f>buff!R719</f>
        <v>被动必胜lv20</v>
      </c>
      <c r="C717" t="str">
        <f>buff!S719</f>
        <v>被动必胜lv20</v>
      </c>
      <c r="D717">
        <f>VLOOKUP(buff!T719,对应表!V:W,2,FALSE)</f>
        <v>1</v>
      </c>
      <c r="E717">
        <f>buff!U719</f>
        <v>0</v>
      </c>
      <c r="F717">
        <f>buff!V719</f>
        <v>0</v>
      </c>
      <c r="G717">
        <f>buff!W719</f>
        <v>0</v>
      </c>
      <c r="H717">
        <f>buff!X719</f>
        <v>0</v>
      </c>
      <c r="I717" t="str">
        <f>buff!AI719</f>
        <v>ATK:2563</v>
      </c>
      <c r="J717">
        <f>buff!AJ719</f>
        <v>0</v>
      </c>
      <c r="K717">
        <f>buff!AK719</f>
        <v>0</v>
      </c>
      <c r="L717">
        <f>buff!AL719</f>
        <v>0</v>
      </c>
      <c r="M717">
        <f>buff!AM719</f>
        <v>0</v>
      </c>
      <c r="N717">
        <f>buff!AN719</f>
        <v>0</v>
      </c>
      <c r="O717">
        <f>buff!AO719</f>
        <v>0</v>
      </c>
      <c r="P717">
        <f>buff!AP719</f>
        <v>0</v>
      </c>
      <c r="Q717">
        <f>buff!AQ719</f>
        <v>0</v>
      </c>
      <c r="R717">
        <f>buff!AR719</f>
        <v>999</v>
      </c>
      <c r="S717">
        <f>buff!AS719</f>
        <v>0</v>
      </c>
      <c r="T717">
        <f>buff!AT719</f>
        <v>0</v>
      </c>
      <c r="U717" t="str">
        <f>buff!AZ719</f>
        <v/>
      </c>
    </row>
    <row r="718" spans="1:21" x14ac:dyDescent="0.15">
      <c r="A718">
        <f>buff!Q720</f>
        <v>20581</v>
      </c>
      <c r="B718" t="str">
        <f>buff!R720</f>
        <v>被动痛苦lv1</v>
      </c>
      <c r="C718" t="str">
        <f>buff!S720</f>
        <v>被动痛苦lv1</v>
      </c>
      <c r="D718">
        <f>VLOOKUP(buff!T720,对应表!V:W,2,FALSE)</f>
        <v>2</v>
      </c>
      <c r="E718">
        <f>buff!U720</f>
        <v>-31</v>
      </c>
      <c r="F718">
        <f>buff!V720</f>
        <v>0</v>
      </c>
      <c r="G718">
        <f>buff!W720</f>
        <v>0</v>
      </c>
      <c r="H718">
        <f>buff!X720</f>
        <v>0</v>
      </c>
      <c r="I718" t="str">
        <f>buff!AI720</f>
        <v/>
      </c>
      <c r="J718">
        <f>buff!AJ720</f>
        <v>0</v>
      </c>
      <c r="K718">
        <f>buff!AK720</f>
        <v>0</v>
      </c>
      <c r="L718">
        <f>buff!AL720</f>
        <v>0</v>
      </c>
      <c r="M718">
        <f>buff!AM720</f>
        <v>0</v>
      </c>
      <c r="N718">
        <f>buff!AN720</f>
        <v>0</v>
      </c>
      <c r="O718">
        <f>buff!AO720</f>
        <v>0</v>
      </c>
      <c r="P718">
        <f>buff!AP720</f>
        <v>0</v>
      </c>
      <c r="Q718">
        <f>buff!AQ720</f>
        <v>0</v>
      </c>
      <c r="R718">
        <f>buff!AR720</f>
        <v>999</v>
      </c>
      <c r="S718">
        <f>buff!AS720</f>
        <v>0</v>
      </c>
      <c r="T718">
        <f>buff!AT720</f>
        <v>0</v>
      </c>
      <c r="U718" t="str">
        <f>buff!AZ720</f>
        <v/>
      </c>
    </row>
    <row r="719" spans="1:21" x14ac:dyDescent="0.15">
      <c r="A719">
        <f>buff!Q721</f>
        <v>20582</v>
      </c>
      <c r="B719" t="str">
        <f>buff!R721</f>
        <v>被动痛苦lv2</v>
      </c>
      <c r="C719" t="str">
        <f>buff!S721</f>
        <v>被动痛苦lv2</v>
      </c>
      <c r="D719">
        <f>VLOOKUP(buff!T721,对应表!V:W,2,FALSE)</f>
        <v>2</v>
      </c>
      <c r="E719">
        <f>buff!U721</f>
        <v>-45</v>
      </c>
      <c r="F719">
        <f>buff!V721</f>
        <v>0</v>
      </c>
      <c r="G719">
        <f>buff!W721</f>
        <v>0</v>
      </c>
      <c r="H719">
        <f>buff!X721</f>
        <v>0</v>
      </c>
      <c r="I719" t="str">
        <f>buff!AI721</f>
        <v/>
      </c>
      <c r="J719">
        <f>buff!AJ721</f>
        <v>0</v>
      </c>
      <c r="K719">
        <f>buff!AK721</f>
        <v>0</v>
      </c>
      <c r="L719">
        <f>buff!AL721</f>
        <v>0</v>
      </c>
      <c r="M719">
        <f>buff!AM721</f>
        <v>0</v>
      </c>
      <c r="N719">
        <f>buff!AN721</f>
        <v>0</v>
      </c>
      <c r="O719">
        <f>buff!AO721</f>
        <v>0</v>
      </c>
      <c r="P719">
        <f>buff!AP721</f>
        <v>0</v>
      </c>
      <c r="Q719">
        <f>buff!AQ721</f>
        <v>0</v>
      </c>
      <c r="R719">
        <f>buff!AR721</f>
        <v>999</v>
      </c>
      <c r="S719">
        <f>buff!AS721</f>
        <v>0</v>
      </c>
      <c r="T719">
        <f>buff!AT721</f>
        <v>0</v>
      </c>
      <c r="U719" t="str">
        <f>buff!AZ721</f>
        <v/>
      </c>
    </row>
    <row r="720" spans="1:21" x14ac:dyDescent="0.15">
      <c r="A720">
        <f>buff!Q722</f>
        <v>20583</v>
      </c>
      <c r="B720" t="str">
        <f>buff!R722</f>
        <v>被动痛苦lv3</v>
      </c>
      <c r="C720" t="str">
        <f>buff!S722</f>
        <v>被动痛苦lv3</v>
      </c>
      <c r="D720">
        <f>VLOOKUP(buff!T722,对应表!V:W,2,FALSE)</f>
        <v>2</v>
      </c>
      <c r="E720">
        <f>buff!U722</f>
        <v>-60</v>
      </c>
      <c r="F720">
        <f>buff!V722</f>
        <v>0</v>
      </c>
      <c r="G720">
        <f>buff!W722</f>
        <v>0</v>
      </c>
      <c r="H720">
        <f>buff!X722</f>
        <v>0</v>
      </c>
      <c r="I720" t="str">
        <f>buff!AI722</f>
        <v/>
      </c>
      <c r="J720">
        <f>buff!AJ722</f>
        <v>0</v>
      </c>
      <c r="K720">
        <f>buff!AK722</f>
        <v>0</v>
      </c>
      <c r="L720">
        <f>buff!AL722</f>
        <v>0</v>
      </c>
      <c r="M720">
        <f>buff!AM722</f>
        <v>0</v>
      </c>
      <c r="N720">
        <f>buff!AN722</f>
        <v>0</v>
      </c>
      <c r="O720">
        <f>buff!AO722</f>
        <v>0</v>
      </c>
      <c r="P720">
        <f>buff!AP722</f>
        <v>0</v>
      </c>
      <c r="Q720">
        <f>buff!AQ722</f>
        <v>0</v>
      </c>
      <c r="R720">
        <f>buff!AR722</f>
        <v>999</v>
      </c>
      <c r="S720">
        <f>buff!AS722</f>
        <v>0</v>
      </c>
      <c r="T720">
        <f>buff!AT722</f>
        <v>0</v>
      </c>
      <c r="U720" t="str">
        <f>buff!AZ722</f>
        <v/>
      </c>
    </row>
    <row r="721" spans="1:21" x14ac:dyDescent="0.15">
      <c r="A721">
        <f>buff!Q723</f>
        <v>20584</v>
      </c>
      <c r="B721" t="str">
        <f>buff!R723</f>
        <v>被动痛苦lv4</v>
      </c>
      <c r="C721" t="str">
        <f>buff!S723</f>
        <v>被动痛苦lv4</v>
      </c>
      <c r="D721">
        <f>VLOOKUP(buff!T723,对应表!V:W,2,FALSE)</f>
        <v>2</v>
      </c>
      <c r="E721">
        <f>buff!U723</f>
        <v>-74</v>
      </c>
      <c r="F721">
        <f>buff!V723</f>
        <v>0</v>
      </c>
      <c r="G721">
        <f>buff!W723</f>
        <v>0</v>
      </c>
      <c r="H721">
        <f>buff!X723</f>
        <v>0</v>
      </c>
      <c r="I721" t="str">
        <f>buff!AI723</f>
        <v/>
      </c>
      <c r="J721">
        <f>buff!AJ723</f>
        <v>0</v>
      </c>
      <c r="K721">
        <f>buff!AK723</f>
        <v>0</v>
      </c>
      <c r="L721">
        <f>buff!AL723</f>
        <v>0</v>
      </c>
      <c r="M721">
        <f>buff!AM723</f>
        <v>0</v>
      </c>
      <c r="N721">
        <f>buff!AN723</f>
        <v>0</v>
      </c>
      <c r="O721">
        <f>buff!AO723</f>
        <v>0</v>
      </c>
      <c r="P721">
        <f>buff!AP723</f>
        <v>0</v>
      </c>
      <c r="Q721">
        <f>buff!AQ723</f>
        <v>0</v>
      </c>
      <c r="R721">
        <f>buff!AR723</f>
        <v>999</v>
      </c>
      <c r="S721">
        <f>buff!AS723</f>
        <v>0</v>
      </c>
      <c r="T721">
        <f>buff!AT723</f>
        <v>0</v>
      </c>
      <c r="U721" t="str">
        <f>buff!AZ723</f>
        <v/>
      </c>
    </row>
    <row r="722" spans="1:21" x14ac:dyDescent="0.15">
      <c r="A722">
        <f>buff!Q724</f>
        <v>20585</v>
      </c>
      <c r="B722" t="str">
        <f>buff!R724</f>
        <v>被动痛苦lv5</v>
      </c>
      <c r="C722" t="str">
        <f>buff!S724</f>
        <v>被动痛苦lv5</v>
      </c>
      <c r="D722">
        <f>VLOOKUP(buff!T724,对应表!V:W,2,FALSE)</f>
        <v>2</v>
      </c>
      <c r="E722">
        <f>buff!U724</f>
        <v>-91</v>
      </c>
      <c r="F722">
        <f>buff!V724</f>
        <v>0</v>
      </c>
      <c r="G722">
        <f>buff!W724</f>
        <v>0</v>
      </c>
      <c r="H722">
        <f>buff!X724</f>
        <v>0</v>
      </c>
      <c r="I722" t="str">
        <f>buff!AI724</f>
        <v/>
      </c>
      <c r="J722">
        <f>buff!AJ724</f>
        <v>0</v>
      </c>
      <c r="K722">
        <f>buff!AK724</f>
        <v>0</v>
      </c>
      <c r="L722">
        <f>buff!AL724</f>
        <v>0</v>
      </c>
      <c r="M722">
        <f>buff!AM724</f>
        <v>0</v>
      </c>
      <c r="N722">
        <f>buff!AN724</f>
        <v>0</v>
      </c>
      <c r="O722">
        <f>buff!AO724</f>
        <v>0</v>
      </c>
      <c r="P722">
        <f>buff!AP724</f>
        <v>0</v>
      </c>
      <c r="Q722">
        <f>buff!AQ724</f>
        <v>0</v>
      </c>
      <c r="R722">
        <f>buff!AR724</f>
        <v>999</v>
      </c>
      <c r="S722">
        <f>buff!AS724</f>
        <v>0</v>
      </c>
      <c r="T722">
        <f>buff!AT724</f>
        <v>0</v>
      </c>
      <c r="U722" t="str">
        <f>buff!AZ724</f>
        <v/>
      </c>
    </row>
    <row r="723" spans="1:21" x14ac:dyDescent="0.15">
      <c r="A723">
        <f>buff!Q725</f>
        <v>20586</v>
      </c>
      <c r="B723" t="str">
        <f>buff!R725</f>
        <v>被动痛苦lv6</v>
      </c>
      <c r="C723" t="str">
        <f>buff!S725</f>
        <v>被动痛苦lv6</v>
      </c>
      <c r="D723">
        <f>VLOOKUP(buff!T725,对应表!V:W,2,FALSE)</f>
        <v>2</v>
      </c>
      <c r="E723">
        <f>buff!U725</f>
        <v>-112</v>
      </c>
      <c r="F723">
        <f>buff!V725</f>
        <v>0</v>
      </c>
      <c r="G723">
        <f>buff!W725</f>
        <v>0</v>
      </c>
      <c r="H723">
        <f>buff!X725</f>
        <v>0</v>
      </c>
      <c r="I723" t="str">
        <f>buff!AI725</f>
        <v/>
      </c>
      <c r="J723">
        <f>buff!AJ725</f>
        <v>0</v>
      </c>
      <c r="K723">
        <f>buff!AK725</f>
        <v>0</v>
      </c>
      <c r="L723">
        <f>buff!AL725</f>
        <v>0</v>
      </c>
      <c r="M723">
        <f>buff!AM725</f>
        <v>0</v>
      </c>
      <c r="N723">
        <f>buff!AN725</f>
        <v>0</v>
      </c>
      <c r="O723">
        <f>buff!AO725</f>
        <v>0</v>
      </c>
      <c r="P723">
        <f>buff!AP725</f>
        <v>0</v>
      </c>
      <c r="Q723">
        <f>buff!AQ725</f>
        <v>0</v>
      </c>
      <c r="R723">
        <f>buff!AR725</f>
        <v>999</v>
      </c>
      <c r="S723">
        <f>buff!AS725</f>
        <v>0</v>
      </c>
      <c r="T723">
        <f>buff!AT725</f>
        <v>0</v>
      </c>
      <c r="U723" t="str">
        <f>buff!AZ725</f>
        <v/>
      </c>
    </row>
    <row r="724" spans="1:21" x14ac:dyDescent="0.15">
      <c r="A724">
        <f>buff!Q726</f>
        <v>20587</v>
      </c>
      <c r="B724" t="str">
        <f>buff!R726</f>
        <v>被动痛苦lv7</v>
      </c>
      <c r="C724" t="str">
        <f>buff!S726</f>
        <v>被动痛苦lv7</v>
      </c>
      <c r="D724">
        <f>VLOOKUP(buff!T726,对应表!V:W,2,FALSE)</f>
        <v>2</v>
      </c>
      <c r="E724">
        <f>buff!U726</f>
        <v>-138</v>
      </c>
      <c r="F724">
        <f>buff!V726</f>
        <v>0</v>
      </c>
      <c r="G724">
        <f>buff!W726</f>
        <v>0</v>
      </c>
      <c r="H724">
        <f>buff!X726</f>
        <v>0</v>
      </c>
      <c r="I724" t="str">
        <f>buff!AI726</f>
        <v/>
      </c>
      <c r="J724">
        <f>buff!AJ726</f>
        <v>0</v>
      </c>
      <c r="K724">
        <f>buff!AK726</f>
        <v>0</v>
      </c>
      <c r="L724">
        <f>buff!AL726</f>
        <v>0</v>
      </c>
      <c r="M724">
        <f>buff!AM726</f>
        <v>0</v>
      </c>
      <c r="N724">
        <f>buff!AN726</f>
        <v>0</v>
      </c>
      <c r="O724">
        <f>buff!AO726</f>
        <v>0</v>
      </c>
      <c r="P724">
        <f>buff!AP726</f>
        <v>0</v>
      </c>
      <c r="Q724">
        <f>buff!AQ726</f>
        <v>0</v>
      </c>
      <c r="R724">
        <f>buff!AR726</f>
        <v>999</v>
      </c>
      <c r="S724">
        <f>buff!AS726</f>
        <v>0</v>
      </c>
      <c r="T724">
        <f>buff!AT726</f>
        <v>0</v>
      </c>
      <c r="U724" t="str">
        <f>buff!AZ726</f>
        <v/>
      </c>
    </row>
    <row r="725" spans="1:21" x14ac:dyDescent="0.15">
      <c r="A725">
        <f>buff!Q727</f>
        <v>20588</v>
      </c>
      <c r="B725" t="str">
        <f>buff!R727</f>
        <v>被动痛苦lv8</v>
      </c>
      <c r="C725" t="str">
        <f>buff!S727</f>
        <v>被动痛苦lv8</v>
      </c>
      <c r="D725">
        <f>VLOOKUP(buff!T727,对应表!V:W,2,FALSE)</f>
        <v>2</v>
      </c>
      <c r="E725">
        <f>buff!U727</f>
        <v>-169</v>
      </c>
      <c r="F725">
        <f>buff!V727</f>
        <v>0</v>
      </c>
      <c r="G725">
        <f>buff!W727</f>
        <v>0</v>
      </c>
      <c r="H725">
        <f>buff!X727</f>
        <v>0</v>
      </c>
      <c r="I725" t="str">
        <f>buff!AI727</f>
        <v/>
      </c>
      <c r="J725">
        <f>buff!AJ727</f>
        <v>0</v>
      </c>
      <c r="K725">
        <f>buff!AK727</f>
        <v>0</v>
      </c>
      <c r="L725">
        <f>buff!AL727</f>
        <v>0</v>
      </c>
      <c r="M725">
        <f>buff!AM727</f>
        <v>0</v>
      </c>
      <c r="N725">
        <f>buff!AN727</f>
        <v>0</v>
      </c>
      <c r="O725">
        <f>buff!AO727</f>
        <v>0</v>
      </c>
      <c r="P725">
        <f>buff!AP727</f>
        <v>0</v>
      </c>
      <c r="Q725">
        <f>buff!AQ727</f>
        <v>0</v>
      </c>
      <c r="R725">
        <f>buff!AR727</f>
        <v>999</v>
      </c>
      <c r="S725">
        <f>buff!AS727</f>
        <v>0</v>
      </c>
      <c r="T725">
        <f>buff!AT727</f>
        <v>0</v>
      </c>
      <c r="U725" t="str">
        <f>buff!AZ727</f>
        <v/>
      </c>
    </row>
    <row r="726" spans="1:21" x14ac:dyDescent="0.15">
      <c r="A726">
        <f>buff!Q728</f>
        <v>20589</v>
      </c>
      <c r="B726" t="str">
        <f>buff!R728</f>
        <v>被动痛苦lv9</v>
      </c>
      <c r="C726" t="str">
        <f>buff!S728</f>
        <v>被动痛苦lv9</v>
      </c>
      <c r="D726">
        <f>VLOOKUP(buff!T728,对应表!V:W,2,FALSE)</f>
        <v>2</v>
      </c>
      <c r="E726">
        <f>buff!U728</f>
        <v>-208</v>
      </c>
      <c r="F726">
        <f>buff!V728</f>
        <v>0</v>
      </c>
      <c r="G726">
        <f>buff!W728</f>
        <v>0</v>
      </c>
      <c r="H726">
        <f>buff!X728</f>
        <v>0</v>
      </c>
      <c r="I726" t="str">
        <f>buff!AI728</f>
        <v/>
      </c>
      <c r="J726">
        <f>buff!AJ728</f>
        <v>0</v>
      </c>
      <c r="K726">
        <f>buff!AK728</f>
        <v>0</v>
      </c>
      <c r="L726">
        <f>buff!AL728</f>
        <v>0</v>
      </c>
      <c r="M726">
        <f>buff!AM728</f>
        <v>0</v>
      </c>
      <c r="N726">
        <f>buff!AN728</f>
        <v>0</v>
      </c>
      <c r="O726">
        <f>buff!AO728</f>
        <v>0</v>
      </c>
      <c r="P726">
        <f>buff!AP728</f>
        <v>0</v>
      </c>
      <c r="Q726">
        <f>buff!AQ728</f>
        <v>0</v>
      </c>
      <c r="R726">
        <f>buff!AR728</f>
        <v>999</v>
      </c>
      <c r="S726">
        <f>buff!AS728</f>
        <v>0</v>
      </c>
      <c r="T726">
        <f>buff!AT728</f>
        <v>0</v>
      </c>
      <c r="U726" t="str">
        <f>buff!AZ728</f>
        <v/>
      </c>
    </row>
    <row r="727" spans="1:21" x14ac:dyDescent="0.15">
      <c r="A727">
        <f>buff!Q729</f>
        <v>20590</v>
      </c>
      <c r="B727" t="str">
        <f>buff!R729</f>
        <v>被动痛苦lv10</v>
      </c>
      <c r="C727" t="str">
        <f>buff!S729</f>
        <v>被动痛苦lv10</v>
      </c>
      <c r="D727">
        <f>VLOOKUP(buff!T729,对应表!V:W,2,FALSE)</f>
        <v>2</v>
      </c>
      <c r="E727">
        <f>buff!U729</f>
        <v>-257</v>
      </c>
      <c r="F727">
        <f>buff!V729</f>
        <v>0</v>
      </c>
      <c r="G727">
        <f>buff!W729</f>
        <v>0</v>
      </c>
      <c r="H727">
        <f>buff!X729</f>
        <v>0</v>
      </c>
      <c r="I727" t="str">
        <f>buff!AI729</f>
        <v/>
      </c>
      <c r="J727">
        <f>buff!AJ729</f>
        <v>0</v>
      </c>
      <c r="K727">
        <f>buff!AK729</f>
        <v>0</v>
      </c>
      <c r="L727">
        <f>buff!AL729</f>
        <v>0</v>
      </c>
      <c r="M727">
        <f>buff!AM729</f>
        <v>0</v>
      </c>
      <c r="N727">
        <f>buff!AN729</f>
        <v>0</v>
      </c>
      <c r="O727">
        <f>buff!AO729</f>
        <v>0</v>
      </c>
      <c r="P727">
        <f>buff!AP729</f>
        <v>0</v>
      </c>
      <c r="Q727">
        <f>buff!AQ729</f>
        <v>0</v>
      </c>
      <c r="R727">
        <f>buff!AR729</f>
        <v>999</v>
      </c>
      <c r="S727">
        <f>buff!AS729</f>
        <v>0</v>
      </c>
      <c r="T727">
        <f>buff!AT729</f>
        <v>0</v>
      </c>
      <c r="U727" t="str">
        <f>buff!AZ729</f>
        <v/>
      </c>
    </row>
    <row r="728" spans="1:21" x14ac:dyDescent="0.15">
      <c r="A728">
        <f>buff!Q730</f>
        <v>20591</v>
      </c>
      <c r="B728" t="str">
        <f>buff!R730</f>
        <v>被动痛苦lv11</v>
      </c>
      <c r="C728" t="str">
        <f>buff!S730</f>
        <v>被动痛苦lv11</v>
      </c>
      <c r="D728">
        <f>VLOOKUP(buff!T730,对应表!V:W,2,FALSE)</f>
        <v>2</v>
      </c>
      <c r="E728">
        <f>buff!U730</f>
        <v>-316</v>
      </c>
      <c r="F728">
        <f>buff!V730</f>
        <v>0</v>
      </c>
      <c r="G728">
        <f>buff!W730</f>
        <v>0</v>
      </c>
      <c r="H728">
        <f>buff!X730</f>
        <v>0</v>
      </c>
      <c r="I728" t="str">
        <f>buff!AI730</f>
        <v/>
      </c>
      <c r="J728">
        <f>buff!AJ730</f>
        <v>0</v>
      </c>
      <c r="K728">
        <f>buff!AK730</f>
        <v>0</v>
      </c>
      <c r="L728">
        <f>buff!AL730</f>
        <v>0</v>
      </c>
      <c r="M728">
        <f>buff!AM730</f>
        <v>0</v>
      </c>
      <c r="N728">
        <f>buff!AN730</f>
        <v>0</v>
      </c>
      <c r="O728">
        <f>buff!AO730</f>
        <v>0</v>
      </c>
      <c r="P728">
        <f>buff!AP730</f>
        <v>0</v>
      </c>
      <c r="Q728">
        <f>buff!AQ730</f>
        <v>0</v>
      </c>
      <c r="R728">
        <f>buff!AR730</f>
        <v>999</v>
      </c>
      <c r="S728">
        <f>buff!AS730</f>
        <v>0</v>
      </c>
      <c r="T728">
        <f>buff!AT730</f>
        <v>0</v>
      </c>
      <c r="U728" t="str">
        <f>buff!AZ730</f>
        <v/>
      </c>
    </row>
    <row r="729" spans="1:21" x14ac:dyDescent="0.15">
      <c r="A729">
        <f>buff!Q731</f>
        <v>20592</v>
      </c>
      <c r="B729" t="str">
        <f>buff!R731</f>
        <v>被动痛苦lv12</v>
      </c>
      <c r="C729" t="str">
        <f>buff!S731</f>
        <v>被动痛苦lv12</v>
      </c>
      <c r="D729">
        <f>VLOOKUP(buff!T731,对应表!V:W,2,FALSE)</f>
        <v>2</v>
      </c>
      <c r="E729">
        <f>buff!U731</f>
        <v>-389</v>
      </c>
      <c r="F729">
        <f>buff!V731</f>
        <v>0</v>
      </c>
      <c r="G729">
        <f>buff!W731</f>
        <v>0</v>
      </c>
      <c r="H729">
        <f>buff!X731</f>
        <v>0</v>
      </c>
      <c r="I729" t="str">
        <f>buff!AI731</f>
        <v/>
      </c>
      <c r="J729">
        <f>buff!AJ731</f>
        <v>0</v>
      </c>
      <c r="K729">
        <f>buff!AK731</f>
        <v>0</v>
      </c>
      <c r="L729">
        <f>buff!AL731</f>
        <v>0</v>
      </c>
      <c r="M729">
        <f>buff!AM731</f>
        <v>0</v>
      </c>
      <c r="N729">
        <f>buff!AN731</f>
        <v>0</v>
      </c>
      <c r="O729">
        <f>buff!AO731</f>
        <v>0</v>
      </c>
      <c r="P729">
        <f>buff!AP731</f>
        <v>0</v>
      </c>
      <c r="Q729">
        <f>buff!AQ731</f>
        <v>0</v>
      </c>
      <c r="R729">
        <f>buff!AR731</f>
        <v>999</v>
      </c>
      <c r="S729">
        <f>buff!AS731</f>
        <v>0</v>
      </c>
      <c r="T729">
        <f>buff!AT731</f>
        <v>0</v>
      </c>
      <c r="U729" t="str">
        <f>buff!AZ731</f>
        <v/>
      </c>
    </row>
    <row r="730" spans="1:21" x14ac:dyDescent="0.15">
      <c r="A730">
        <f>buff!Q732</f>
        <v>20593</v>
      </c>
      <c r="B730" t="str">
        <f>buff!R732</f>
        <v>被动痛苦lv13</v>
      </c>
      <c r="C730" t="str">
        <f>buff!S732</f>
        <v>被动痛苦lv13</v>
      </c>
      <c r="D730">
        <f>VLOOKUP(buff!T732,对应表!V:W,2,FALSE)</f>
        <v>2</v>
      </c>
      <c r="E730">
        <f>buff!U732</f>
        <v>-479</v>
      </c>
      <c r="F730">
        <f>buff!V732</f>
        <v>0</v>
      </c>
      <c r="G730">
        <f>buff!W732</f>
        <v>0</v>
      </c>
      <c r="H730">
        <f>buff!X732</f>
        <v>0</v>
      </c>
      <c r="I730" t="str">
        <f>buff!AI732</f>
        <v/>
      </c>
      <c r="J730">
        <f>buff!AJ732</f>
        <v>0</v>
      </c>
      <c r="K730">
        <f>buff!AK732</f>
        <v>0</v>
      </c>
      <c r="L730">
        <f>buff!AL732</f>
        <v>0</v>
      </c>
      <c r="M730">
        <f>buff!AM732</f>
        <v>0</v>
      </c>
      <c r="N730">
        <f>buff!AN732</f>
        <v>0</v>
      </c>
      <c r="O730">
        <f>buff!AO732</f>
        <v>0</v>
      </c>
      <c r="P730">
        <f>buff!AP732</f>
        <v>0</v>
      </c>
      <c r="Q730">
        <f>buff!AQ732</f>
        <v>0</v>
      </c>
      <c r="R730">
        <f>buff!AR732</f>
        <v>999</v>
      </c>
      <c r="S730">
        <f>buff!AS732</f>
        <v>0</v>
      </c>
      <c r="T730">
        <f>buff!AT732</f>
        <v>0</v>
      </c>
      <c r="U730" t="str">
        <f>buff!AZ732</f>
        <v/>
      </c>
    </row>
    <row r="731" spans="1:21" x14ac:dyDescent="0.15">
      <c r="A731">
        <f>buff!Q733</f>
        <v>20594</v>
      </c>
      <c r="B731" t="str">
        <f>buff!R733</f>
        <v>被动痛苦lv14</v>
      </c>
      <c r="C731" t="str">
        <f>buff!S733</f>
        <v>被动痛苦lv14</v>
      </c>
      <c r="D731">
        <f>VLOOKUP(buff!T733,对应表!V:W,2,FALSE)</f>
        <v>2</v>
      </c>
      <c r="E731">
        <f>buff!U733</f>
        <v>-589</v>
      </c>
      <c r="F731">
        <f>buff!V733</f>
        <v>0</v>
      </c>
      <c r="G731">
        <f>buff!W733</f>
        <v>0</v>
      </c>
      <c r="H731">
        <f>buff!X733</f>
        <v>0</v>
      </c>
      <c r="I731" t="str">
        <f>buff!AI733</f>
        <v/>
      </c>
      <c r="J731">
        <f>buff!AJ733</f>
        <v>0</v>
      </c>
      <c r="K731">
        <f>buff!AK733</f>
        <v>0</v>
      </c>
      <c r="L731">
        <f>buff!AL733</f>
        <v>0</v>
      </c>
      <c r="M731">
        <f>buff!AM733</f>
        <v>0</v>
      </c>
      <c r="N731">
        <f>buff!AN733</f>
        <v>0</v>
      </c>
      <c r="O731">
        <f>buff!AO733</f>
        <v>0</v>
      </c>
      <c r="P731">
        <f>buff!AP733</f>
        <v>0</v>
      </c>
      <c r="Q731">
        <f>buff!AQ733</f>
        <v>0</v>
      </c>
      <c r="R731">
        <f>buff!AR733</f>
        <v>999</v>
      </c>
      <c r="S731">
        <f>buff!AS733</f>
        <v>0</v>
      </c>
      <c r="T731">
        <f>buff!AT733</f>
        <v>0</v>
      </c>
      <c r="U731" t="str">
        <f>buff!AZ733</f>
        <v/>
      </c>
    </row>
    <row r="732" spans="1:21" x14ac:dyDescent="0.15">
      <c r="A732">
        <f>buff!Q734</f>
        <v>20595</v>
      </c>
      <c r="B732" t="str">
        <f>buff!R734</f>
        <v>被动痛苦lv15</v>
      </c>
      <c r="C732" t="str">
        <f>buff!S734</f>
        <v>被动痛苦lv15</v>
      </c>
      <c r="D732">
        <f>VLOOKUP(buff!T734,对应表!V:W,2,FALSE)</f>
        <v>2</v>
      </c>
      <c r="E732">
        <f>buff!U734</f>
        <v>-725</v>
      </c>
      <c r="F732">
        <f>buff!V734</f>
        <v>0</v>
      </c>
      <c r="G732">
        <f>buff!W734</f>
        <v>0</v>
      </c>
      <c r="H732">
        <f>buff!X734</f>
        <v>0</v>
      </c>
      <c r="I732" t="str">
        <f>buff!AI734</f>
        <v/>
      </c>
      <c r="J732">
        <f>buff!AJ734</f>
        <v>0</v>
      </c>
      <c r="K732">
        <f>buff!AK734</f>
        <v>0</v>
      </c>
      <c r="L732">
        <f>buff!AL734</f>
        <v>0</v>
      </c>
      <c r="M732">
        <f>buff!AM734</f>
        <v>0</v>
      </c>
      <c r="N732">
        <f>buff!AN734</f>
        <v>0</v>
      </c>
      <c r="O732">
        <f>buff!AO734</f>
        <v>0</v>
      </c>
      <c r="P732">
        <f>buff!AP734</f>
        <v>0</v>
      </c>
      <c r="Q732">
        <f>buff!AQ734</f>
        <v>0</v>
      </c>
      <c r="R732">
        <f>buff!AR734</f>
        <v>999</v>
      </c>
      <c r="S732">
        <f>buff!AS734</f>
        <v>0</v>
      </c>
      <c r="T732">
        <f>buff!AT734</f>
        <v>0</v>
      </c>
      <c r="U732" t="str">
        <f>buff!AZ734</f>
        <v/>
      </c>
    </row>
    <row r="733" spans="1:21" x14ac:dyDescent="0.15">
      <c r="A733">
        <f>buff!Q735</f>
        <v>20596</v>
      </c>
      <c r="B733" t="str">
        <f>buff!R735</f>
        <v>被动痛苦lv16</v>
      </c>
      <c r="C733" t="str">
        <f>buff!S735</f>
        <v>被动痛苦lv16</v>
      </c>
      <c r="D733">
        <f>VLOOKUP(buff!T735,对应表!V:W,2,FALSE)</f>
        <v>2</v>
      </c>
      <c r="E733">
        <f>buff!U735</f>
        <v>-893</v>
      </c>
      <c r="F733">
        <f>buff!V735</f>
        <v>0</v>
      </c>
      <c r="G733">
        <f>buff!W735</f>
        <v>0</v>
      </c>
      <c r="H733">
        <f>buff!X735</f>
        <v>0</v>
      </c>
      <c r="I733" t="str">
        <f>buff!AI735</f>
        <v/>
      </c>
      <c r="J733">
        <f>buff!AJ735</f>
        <v>0</v>
      </c>
      <c r="K733">
        <f>buff!AK735</f>
        <v>0</v>
      </c>
      <c r="L733">
        <f>buff!AL735</f>
        <v>0</v>
      </c>
      <c r="M733">
        <f>buff!AM735</f>
        <v>0</v>
      </c>
      <c r="N733">
        <f>buff!AN735</f>
        <v>0</v>
      </c>
      <c r="O733">
        <f>buff!AO735</f>
        <v>0</v>
      </c>
      <c r="P733">
        <f>buff!AP735</f>
        <v>0</v>
      </c>
      <c r="Q733">
        <f>buff!AQ735</f>
        <v>0</v>
      </c>
      <c r="R733">
        <f>buff!AR735</f>
        <v>999</v>
      </c>
      <c r="S733">
        <f>buff!AS735</f>
        <v>0</v>
      </c>
      <c r="T733">
        <f>buff!AT735</f>
        <v>0</v>
      </c>
      <c r="U733" t="str">
        <f>buff!AZ735</f>
        <v/>
      </c>
    </row>
    <row r="734" spans="1:21" x14ac:dyDescent="0.15">
      <c r="A734">
        <f>buff!Q736</f>
        <v>20597</v>
      </c>
      <c r="B734" t="str">
        <f>buff!R736</f>
        <v>被动痛苦lv17</v>
      </c>
      <c r="C734" t="str">
        <f>buff!S736</f>
        <v>被动痛苦lv17</v>
      </c>
      <c r="D734">
        <f>VLOOKUP(buff!T736,对应表!V:W,2,FALSE)</f>
        <v>2</v>
      </c>
      <c r="E734">
        <f>buff!U736</f>
        <v>-1099</v>
      </c>
      <c r="F734">
        <f>buff!V736</f>
        <v>0</v>
      </c>
      <c r="G734">
        <f>buff!W736</f>
        <v>0</v>
      </c>
      <c r="H734">
        <f>buff!X736</f>
        <v>0</v>
      </c>
      <c r="I734" t="str">
        <f>buff!AI736</f>
        <v/>
      </c>
      <c r="J734">
        <f>buff!AJ736</f>
        <v>0</v>
      </c>
      <c r="K734">
        <f>buff!AK736</f>
        <v>0</v>
      </c>
      <c r="L734">
        <f>buff!AL736</f>
        <v>0</v>
      </c>
      <c r="M734">
        <f>buff!AM736</f>
        <v>0</v>
      </c>
      <c r="N734">
        <f>buff!AN736</f>
        <v>0</v>
      </c>
      <c r="O734">
        <f>buff!AO736</f>
        <v>0</v>
      </c>
      <c r="P734">
        <f>buff!AP736</f>
        <v>0</v>
      </c>
      <c r="Q734">
        <f>buff!AQ736</f>
        <v>0</v>
      </c>
      <c r="R734">
        <f>buff!AR736</f>
        <v>999</v>
      </c>
      <c r="S734">
        <f>buff!AS736</f>
        <v>0</v>
      </c>
      <c r="T734">
        <f>buff!AT736</f>
        <v>0</v>
      </c>
      <c r="U734" t="str">
        <f>buff!AZ736</f>
        <v/>
      </c>
    </row>
    <row r="735" spans="1:21" x14ac:dyDescent="0.15">
      <c r="A735">
        <f>buff!Q737</f>
        <v>20598</v>
      </c>
      <c r="B735" t="str">
        <f>buff!R737</f>
        <v>被动痛苦lv18</v>
      </c>
      <c r="C735" t="str">
        <f>buff!S737</f>
        <v>被动痛苦lv18</v>
      </c>
      <c r="D735">
        <f>VLOOKUP(buff!T737,对应表!V:W,2,FALSE)</f>
        <v>2</v>
      </c>
      <c r="E735">
        <f>buff!U737</f>
        <v>-1353</v>
      </c>
      <c r="F735">
        <f>buff!V737</f>
        <v>0</v>
      </c>
      <c r="G735">
        <f>buff!W737</f>
        <v>0</v>
      </c>
      <c r="H735">
        <f>buff!X737</f>
        <v>0</v>
      </c>
      <c r="I735" t="str">
        <f>buff!AI737</f>
        <v/>
      </c>
      <c r="J735">
        <f>buff!AJ737</f>
        <v>0</v>
      </c>
      <c r="K735">
        <f>buff!AK737</f>
        <v>0</v>
      </c>
      <c r="L735">
        <f>buff!AL737</f>
        <v>0</v>
      </c>
      <c r="M735">
        <f>buff!AM737</f>
        <v>0</v>
      </c>
      <c r="N735">
        <f>buff!AN737</f>
        <v>0</v>
      </c>
      <c r="O735">
        <f>buff!AO737</f>
        <v>0</v>
      </c>
      <c r="P735">
        <f>buff!AP737</f>
        <v>0</v>
      </c>
      <c r="Q735">
        <f>buff!AQ737</f>
        <v>0</v>
      </c>
      <c r="R735">
        <f>buff!AR737</f>
        <v>999</v>
      </c>
      <c r="S735">
        <f>buff!AS737</f>
        <v>0</v>
      </c>
      <c r="T735">
        <f>buff!AT737</f>
        <v>0</v>
      </c>
      <c r="U735" t="str">
        <f>buff!AZ737</f>
        <v/>
      </c>
    </row>
    <row r="736" spans="1:21" x14ac:dyDescent="0.15">
      <c r="A736">
        <f>buff!Q738</f>
        <v>20599</v>
      </c>
      <c r="B736" t="str">
        <f>buff!R738</f>
        <v>被动痛苦lv19</v>
      </c>
      <c r="C736" t="str">
        <f>buff!S738</f>
        <v>被动痛苦lv19</v>
      </c>
      <c r="D736">
        <f>VLOOKUP(buff!T738,对应表!V:W,2,FALSE)</f>
        <v>2</v>
      </c>
      <c r="E736">
        <f>buff!U738</f>
        <v>-1666</v>
      </c>
      <c r="F736">
        <f>buff!V738</f>
        <v>0</v>
      </c>
      <c r="G736">
        <f>buff!W738</f>
        <v>0</v>
      </c>
      <c r="H736">
        <f>buff!X738</f>
        <v>0</v>
      </c>
      <c r="I736" t="str">
        <f>buff!AI738</f>
        <v/>
      </c>
      <c r="J736">
        <f>buff!AJ738</f>
        <v>0</v>
      </c>
      <c r="K736">
        <f>buff!AK738</f>
        <v>0</v>
      </c>
      <c r="L736">
        <f>buff!AL738</f>
        <v>0</v>
      </c>
      <c r="M736">
        <f>buff!AM738</f>
        <v>0</v>
      </c>
      <c r="N736">
        <f>buff!AN738</f>
        <v>0</v>
      </c>
      <c r="O736">
        <f>buff!AO738</f>
        <v>0</v>
      </c>
      <c r="P736">
        <f>buff!AP738</f>
        <v>0</v>
      </c>
      <c r="Q736">
        <f>buff!AQ738</f>
        <v>0</v>
      </c>
      <c r="R736">
        <f>buff!AR738</f>
        <v>999</v>
      </c>
      <c r="S736">
        <f>buff!AS738</f>
        <v>0</v>
      </c>
      <c r="T736">
        <f>buff!AT738</f>
        <v>0</v>
      </c>
      <c r="U736" t="str">
        <f>buff!AZ738</f>
        <v/>
      </c>
    </row>
    <row r="737" spans="1:21" x14ac:dyDescent="0.15">
      <c r="A737">
        <f>buff!Q739</f>
        <v>20600</v>
      </c>
      <c r="B737" t="str">
        <f>buff!R739</f>
        <v>被动痛苦lv20</v>
      </c>
      <c r="C737" t="str">
        <f>buff!S739</f>
        <v>被动痛苦lv20</v>
      </c>
      <c r="D737">
        <f>VLOOKUP(buff!T739,对应表!V:W,2,FALSE)</f>
        <v>2</v>
      </c>
      <c r="E737">
        <f>buff!U739</f>
        <v>-2051</v>
      </c>
      <c r="F737">
        <f>buff!V739</f>
        <v>0</v>
      </c>
      <c r="G737">
        <f>buff!W739</f>
        <v>0</v>
      </c>
      <c r="H737">
        <f>buff!X739</f>
        <v>0</v>
      </c>
      <c r="I737" t="str">
        <f>buff!AI739</f>
        <v/>
      </c>
      <c r="J737">
        <f>buff!AJ739</f>
        <v>0</v>
      </c>
      <c r="K737">
        <f>buff!AK739</f>
        <v>0</v>
      </c>
      <c r="L737">
        <f>buff!AL739</f>
        <v>0</v>
      </c>
      <c r="M737">
        <f>buff!AM739</f>
        <v>0</v>
      </c>
      <c r="N737">
        <f>buff!AN739</f>
        <v>0</v>
      </c>
      <c r="O737">
        <f>buff!AO739</f>
        <v>0</v>
      </c>
      <c r="P737">
        <f>buff!AP739</f>
        <v>0</v>
      </c>
      <c r="Q737">
        <f>buff!AQ739</f>
        <v>0</v>
      </c>
      <c r="R737">
        <f>buff!AR739</f>
        <v>999</v>
      </c>
      <c r="S737">
        <f>buff!AS739</f>
        <v>0</v>
      </c>
      <c r="T737">
        <f>buff!AT739</f>
        <v>0</v>
      </c>
      <c r="U737" t="str">
        <f>buff!AZ739</f>
        <v/>
      </c>
    </row>
    <row r="738" spans="1:21" x14ac:dyDescent="0.15">
      <c r="A738">
        <f>buff!Q740</f>
        <v>20601</v>
      </c>
      <c r="B738" t="str">
        <f>buff!R740</f>
        <v>被动迟钝lv1</v>
      </c>
      <c r="C738" t="str">
        <f>buff!S740</f>
        <v>被动迟钝lv1</v>
      </c>
      <c r="D738">
        <f>VLOOKUP(buff!T740,对应表!V:W,2,FALSE)</f>
        <v>1</v>
      </c>
      <c r="E738">
        <f>buff!U740</f>
        <v>-19</v>
      </c>
      <c r="F738">
        <f>buff!V740</f>
        <v>0</v>
      </c>
      <c r="G738">
        <f>buff!W740</f>
        <v>0</v>
      </c>
      <c r="H738">
        <f>buff!X740</f>
        <v>0</v>
      </c>
      <c r="I738" t="str">
        <f>buff!AI740</f>
        <v/>
      </c>
      <c r="J738">
        <f>buff!AJ740</f>
        <v>0</v>
      </c>
      <c r="K738">
        <f>buff!AK740</f>
        <v>0</v>
      </c>
      <c r="L738">
        <f>buff!AL740</f>
        <v>0</v>
      </c>
      <c r="M738">
        <f>buff!AM740</f>
        <v>0</v>
      </c>
      <c r="N738">
        <f>buff!AN740</f>
        <v>0</v>
      </c>
      <c r="O738">
        <f>buff!AO740</f>
        <v>0</v>
      </c>
      <c r="P738">
        <f>buff!AP740</f>
        <v>0</v>
      </c>
      <c r="Q738">
        <f>buff!AQ740</f>
        <v>0</v>
      </c>
      <c r="R738">
        <f>buff!AR740</f>
        <v>999</v>
      </c>
      <c r="S738">
        <f>buff!AS740</f>
        <v>0</v>
      </c>
      <c r="T738">
        <f>buff!AT740</f>
        <v>0</v>
      </c>
      <c r="U738" t="str">
        <f>buff!AZ740</f>
        <v/>
      </c>
    </row>
    <row r="739" spans="1:21" x14ac:dyDescent="0.15">
      <c r="A739">
        <f>buff!Q741</f>
        <v>20602</v>
      </c>
      <c r="B739" t="str">
        <f>buff!R741</f>
        <v>被动迟钝lv2</v>
      </c>
      <c r="C739" t="str">
        <f>buff!S741</f>
        <v>被动迟钝lv2</v>
      </c>
      <c r="D739">
        <f>VLOOKUP(buff!T741,对应表!V:W,2,FALSE)</f>
        <v>1</v>
      </c>
      <c r="E739">
        <f>buff!U741</f>
        <v>-28</v>
      </c>
      <c r="F739">
        <f>buff!V741</f>
        <v>0</v>
      </c>
      <c r="G739">
        <f>buff!W741</f>
        <v>0</v>
      </c>
      <c r="H739">
        <f>buff!X741</f>
        <v>0</v>
      </c>
      <c r="I739" t="str">
        <f>buff!AI741</f>
        <v/>
      </c>
      <c r="J739">
        <f>buff!AJ741</f>
        <v>0</v>
      </c>
      <c r="K739">
        <f>buff!AK741</f>
        <v>0</v>
      </c>
      <c r="L739">
        <f>buff!AL741</f>
        <v>0</v>
      </c>
      <c r="M739">
        <f>buff!AM741</f>
        <v>0</v>
      </c>
      <c r="N739">
        <f>buff!AN741</f>
        <v>0</v>
      </c>
      <c r="O739">
        <f>buff!AO741</f>
        <v>0</v>
      </c>
      <c r="P739">
        <f>buff!AP741</f>
        <v>0</v>
      </c>
      <c r="Q739">
        <f>buff!AQ741</f>
        <v>0</v>
      </c>
      <c r="R739">
        <f>buff!AR741</f>
        <v>999</v>
      </c>
      <c r="S739">
        <f>buff!AS741</f>
        <v>0</v>
      </c>
      <c r="T739">
        <f>buff!AT741</f>
        <v>0</v>
      </c>
      <c r="U739" t="str">
        <f>buff!AZ741</f>
        <v/>
      </c>
    </row>
    <row r="740" spans="1:21" x14ac:dyDescent="0.15">
      <c r="A740">
        <f>buff!Q742</f>
        <v>20603</v>
      </c>
      <c r="B740" t="str">
        <f>buff!R742</f>
        <v>被动迟钝lv3</v>
      </c>
      <c r="C740" t="str">
        <f>buff!S742</f>
        <v>被动迟钝lv3</v>
      </c>
      <c r="D740">
        <f>VLOOKUP(buff!T742,对应表!V:W,2,FALSE)</f>
        <v>1</v>
      </c>
      <c r="E740">
        <f>buff!U742</f>
        <v>-37</v>
      </c>
      <c r="F740">
        <f>buff!V742</f>
        <v>0</v>
      </c>
      <c r="G740">
        <f>buff!W742</f>
        <v>0</v>
      </c>
      <c r="H740">
        <f>buff!X742</f>
        <v>0</v>
      </c>
      <c r="I740" t="str">
        <f>buff!AI742</f>
        <v/>
      </c>
      <c r="J740">
        <f>buff!AJ742</f>
        <v>0</v>
      </c>
      <c r="K740">
        <f>buff!AK742</f>
        <v>0</v>
      </c>
      <c r="L740">
        <f>buff!AL742</f>
        <v>0</v>
      </c>
      <c r="M740">
        <f>buff!AM742</f>
        <v>0</v>
      </c>
      <c r="N740">
        <f>buff!AN742</f>
        <v>0</v>
      </c>
      <c r="O740">
        <f>buff!AO742</f>
        <v>0</v>
      </c>
      <c r="P740">
        <f>buff!AP742</f>
        <v>0</v>
      </c>
      <c r="Q740">
        <f>buff!AQ742</f>
        <v>0</v>
      </c>
      <c r="R740">
        <f>buff!AR742</f>
        <v>999</v>
      </c>
      <c r="S740">
        <f>buff!AS742</f>
        <v>0</v>
      </c>
      <c r="T740">
        <f>buff!AT742</f>
        <v>0</v>
      </c>
      <c r="U740" t="str">
        <f>buff!AZ742</f>
        <v/>
      </c>
    </row>
    <row r="741" spans="1:21" x14ac:dyDescent="0.15">
      <c r="A741">
        <f>buff!Q743</f>
        <v>20604</v>
      </c>
      <c r="B741" t="str">
        <f>buff!R743</f>
        <v>被动迟钝lv4</v>
      </c>
      <c r="C741" t="str">
        <f>buff!S743</f>
        <v>被动迟钝lv4</v>
      </c>
      <c r="D741">
        <f>VLOOKUP(buff!T743,对应表!V:W,2,FALSE)</f>
        <v>1</v>
      </c>
      <c r="E741">
        <f>buff!U743</f>
        <v>-46</v>
      </c>
      <c r="F741">
        <f>buff!V743</f>
        <v>0</v>
      </c>
      <c r="G741">
        <f>buff!W743</f>
        <v>0</v>
      </c>
      <c r="H741">
        <f>buff!X743</f>
        <v>0</v>
      </c>
      <c r="I741" t="str">
        <f>buff!AI743</f>
        <v/>
      </c>
      <c r="J741">
        <f>buff!AJ743</f>
        <v>0</v>
      </c>
      <c r="K741">
        <f>buff!AK743</f>
        <v>0</v>
      </c>
      <c r="L741">
        <f>buff!AL743</f>
        <v>0</v>
      </c>
      <c r="M741">
        <f>buff!AM743</f>
        <v>0</v>
      </c>
      <c r="N741">
        <f>buff!AN743</f>
        <v>0</v>
      </c>
      <c r="O741">
        <f>buff!AO743</f>
        <v>0</v>
      </c>
      <c r="P741">
        <f>buff!AP743</f>
        <v>0</v>
      </c>
      <c r="Q741">
        <f>buff!AQ743</f>
        <v>0</v>
      </c>
      <c r="R741">
        <f>buff!AR743</f>
        <v>999</v>
      </c>
      <c r="S741">
        <f>buff!AS743</f>
        <v>0</v>
      </c>
      <c r="T741">
        <f>buff!AT743</f>
        <v>0</v>
      </c>
      <c r="U741" t="str">
        <f>buff!AZ743</f>
        <v/>
      </c>
    </row>
    <row r="742" spans="1:21" x14ac:dyDescent="0.15">
      <c r="A742">
        <f>buff!Q744</f>
        <v>20605</v>
      </c>
      <c r="B742" t="str">
        <f>buff!R744</f>
        <v>被动迟钝lv5</v>
      </c>
      <c r="C742" t="str">
        <f>buff!S744</f>
        <v>被动迟钝lv5</v>
      </c>
      <c r="D742">
        <f>VLOOKUP(buff!T744,对应表!V:W,2,FALSE)</f>
        <v>1</v>
      </c>
      <c r="E742">
        <f>buff!U744</f>
        <v>-57</v>
      </c>
      <c r="F742">
        <f>buff!V744</f>
        <v>0</v>
      </c>
      <c r="G742">
        <f>buff!W744</f>
        <v>0</v>
      </c>
      <c r="H742">
        <f>buff!X744</f>
        <v>0</v>
      </c>
      <c r="I742" t="str">
        <f>buff!AI744</f>
        <v/>
      </c>
      <c r="J742">
        <f>buff!AJ744</f>
        <v>0</v>
      </c>
      <c r="K742">
        <f>buff!AK744</f>
        <v>0</v>
      </c>
      <c r="L742">
        <f>buff!AL744</f>
        <v>0</v>
      </c>
      <c r="M742">
        <f>buff!AM744</f>
        <v>0</v>
      </c>
      <c r="N742">
        <f>buff!AN744</f>
        <v>0</v>
      </c>
      <c r="O742">
        <f>buff!AO744</f>
        <v>0</v>
      </c>
      <c r="P742">
        <f>buff!AP744</f>
        <v>0</v>
      </c>
      <c r="Q742">
        <f>buff!AQ744</f>
        <v>0</v>
      </c>
      <c r="R742">
        <f>buff!AR744</f>
        <v>999</v>
      </c>
      <c r="S742">
        <f>buff!AS744</f>
        <v>0</v>
      </c>
      <c r="T742">
        <f>buff!AT744</f>
        <v>0</v>
      </c>
      <c r="U742" t="str">
        <f>buff!AZ744</f>
        <v/>
      </c>
    </row>
    <row r="743" spans="1:21" x14ac:dyDescent="0.15">
      <c r="A743">
        <f>buff!Q745</f>
        <v>20606</v>
      </c>
      <c r="B743" t="str">
        <f>buff!R745</f>
        <v>被动迟钝lv6</v>
      </c>
      <c r="C743" t="str">
        <f>buff!S745</f>
        <v>被动迟钝lv6</v>
      </c>
      <c r="D743">
        <f>VLOOKUP(buff!T745,对应表!V:W,2,FALSE)</f>
        <v>1</v>
      </c>
      <c r="E743">
        <f>buff!U745</f>
        <v>-70</v>
      </c>
      <c r="F743">
        <f>buff!V745</f>
        <v>0</v>
      </c>
      <c r="G743">
        <f>buff!W745</f>
        <v>0</v>
      </c>
      <c r="H743">
        <f>buff!X745</f>
        <v>0</v>
      </c>
      <c r="I743" t="str">
        <f>buff!AI745</f>
        <v/>
      </c>
      <c r="J743">
        <f>buff!AJ745</f>
        <v>0</v>
      </c>
      <c r="K743">
        <f>buff!AK745</f>
        <v>0</v>
      </c>
      <c r="L743">
        <f>buff!AL745</f>
        <v>0</v>
      </c>
      <c r="M743">
        <f>buff!AM745</f>
        <v>0</v>
      </c>
      <c r="N743">
        <f>buff!AN745</f>
        <v>0</v>
      </c>
      <c r="O743">
        <f>buff!AO745</f>
        <v>0</v>
      </c>
      <c r="P743">
        <f>buff!AP745</f>
        <v>0</v>
      </c>
      <c r="Q743">
        <f>buff!AQ745</f>
        <v>0</v>
      </c>
      <c r="R743">
        <f>buff!AR745</f>
        <v>999</v>
      </c>
      <c r="S743">
        <f>buff!AS745</f>
        <v>0</v>
      </c>
      <c r="T743">
        <f>buff!AT745</f>
        <v>0</v>
      </c>
      <c r="U743" t="str">
        <f>buff!AZ745</f>
        <v/>
      </c>
    </row>
    <row r="744" spans="1:21" x14ac:dyDescent="0.15">
      <c r="A744">
        <f>buff!Q746</f>
        <v>20607</v>
      </c>
      <c r="B744" t="str">
        <f>buff!R746</f>
        <v>被动迟钝lv7</v>
      </c>
      <c r="C744" t="str">
        <f>buff!S746</f>
        <v>被动迟钝lv7</v>
      </c>
      <c r="D744">
        <f>VLOOKUP(buff!T746,对应表!V:W,2,FALSE)</f>
        <v>1</v>
      </c>
      <c r="E744">
        <f>buff!U746</f>
        <v>-86</v>
      </c>
      <c r="F744">
        <f>buff!V746</f>
        <v>0</v>
      </c>
      <c r="G744">
        <f>buff!W746</f>
        <v>0</v>
      </c>
      <c r="H744">
        <f>buff!X746</f>
        <v>0</v>
      </c>
      <c r="I744" t="str">
        <f>buff!AI746</f>
        <v/>
      </c>
      <c r="J744">
        <f>buff!AJ746</f>
        <v>0</v>
      </c>
      <c r="K744">
        <f>buff!AK746</f>
        <v>0</v>
      </c>
      <c r="L744">
        <f>buff!AL746</f>
        <v>0</v>
      </c>
      <c r="M744">
        <f>buff!AM746</f>
        <v>0</v>
      </c>
      <c r="N744">
        <f>buff!AN746</f>
        <v>0</v>
      </c>
      <c r="O744">
        <f>buff!AO746</f>
        <v>0</v>
      </c>
      <c r="P744">
        <f>buff!AP746</f>
        <v>0</v>
      </c>
      <c r="Q744">
        <f>buff!AQ746</f>
        <v>0</v>
      </c>
      <c r="R744">
        <f>buff!AR746</f>
        <v>999</v>
      </c>
      <c r="S744">
        <f>buff!AS746</f>
        <v>0</v>
      </c>
      <c r="T744">
        <f>buff!AT746</f>
        <v>0</v>
      </c>
      <c r="U744" t="str">
        <f>buff!AZ746</f>
        <v/>
      </c>
    </row>
    <row r="745" spans="1:21" x14ac:dyDescent="0.15">
      <c r="A745">
        <f>buff!Q747</f>
        <v>20608</v>
      </c>
      <c r="B745" t="str">
        <f>buff!R747</f>
        <v>被动迟钝lv8</v>
      </c>
      <c r="C745" t="str">
        <f>buff!S747</f>
        <v>被动迟钝lv8</v>
      </c>
      <c r="D745">
        <f>VLOOKUP(buff!T747,对应表!V:W,2,FALSE)</f>
        <v>1</v>
      </c>
      <c r="E745">
        <f>buff!U747</f>
        <v>-106</v>
      </c>
      <c r="F745">
        <f>buff!V747</f>
        <v>0</v>
      </c>
      <c r="G745">
        <f>buff!W747</f>
        <v>0</v>
      </c>
      <c r="H745">
        <f>buff!X747</f>
        <v>0</v>
      </c>
      <c r="I745" t="str">
        <f>buff!AI747</f>
        <v/>
      </c>
      <c r="J745">
        <f>buff!AJ747</f>
        <v>0</v>
      </c>
      <c r="K745">
        <f>buff!AK747</f>
        <v>0</v>
      </c>
      <c r="L745">
        <f>buff!AL747</f>
        <v>0</v>
      </c>
      <c r="M745">
        <f>buff!AM747</f>
        <v>0</v>
      </c>
      <c r="N745">
        <f>buff!AN747</f>
        <v>0</v>
      </c>
      <c r="O745">
        <f>buff!AO747</f>
        <v>0</v>
      </c>
      <c r="P745">
        <f>buff!AP747</f>
        <v>0</v>
      </c>
      <c r="Q745">
        <f>buff!AQ747</f>
        <v>0</v>
      </c>
      <c r="R745">
        <f>buff!AR747</f>
        <v>999</v>
      </c>
      <c r="S745">
        <f>buff!AS747</f>
        <v>0</v>
      </c>
      <c r="T745">
        <f>buff!AT747</f>
        <v>0</v>
      </c>
      <c r="U745" t="str">
        <f>buff!AZ747</f>
        <v/>
      </c>
    </row>
    <row r="746" spans="1:21" x14ac:dyDescent="0.15">
      <c r="A746">
        <f>buff!Q748</f>
        <v>20609</v>
      </c>
      <c r="B746" t="str">
        <f>buff!R748</f>
        <v>被动迟钝lv9</v>
      </c>
      <c r="C746" t="str">
        <f>buff!S748</f>
        <v>被动迟钝lv9</v>
      </c>
      <c r="D746">
        <f>VLOOKUP(buff!T748,对应表!V:W,2,FALSE)</f>
        <v>1</v>
      </c>
      <c r="E746">
        <f>buff!U748</f>
        <v>-130</v>
      </c>
      <c r="F746">
        <f>buff!V748</f>
        <v>0</v>
      </c>
      <c r="G746">
        <f>buff!W748</f>
        <v>0</v>
      </c>
      <c r="H746">
        <f>buff!X748</f>
        <v>0</v>
      </c>
      <c r="I746" t="str">
        <f>buff!AI748</f>
        <v/>
      </c>
      <c r="J746">
        <f>buff!AJ748</f>
        <v>0</v>
      </c>
      <c r="K746">
        <f>buff!AK748</f>
        <v>0</v>
      </c>
      <c r="L746">
        <f>buff!AL748</f>
        <v>0</v>
      </c>
      <c r="M746">
        <f>buff!AM748</f>
        <v>0</v>
      </c>
      <c r="N746">
        <f>buff!AN748</f>
        <v>0</v>
      </c>
      <c r="O746">
        <f>buff!AO748</f>
        <v>0</v>
      </c>
      <c r="P746">
        <f>buff!AP748</f>
        <v>0</v>
      </c>
      <c r="Q746">
        <f>buff!AQ748</f>
        <v>0</v>
      </c>
      <c r="R746">
        <f>buff!AR748</f>
        <v>999</v>
      </c>
      <c r="S746">
        <f>buff!AS748</f>
        <v>0</v>
      </c>
      <c r="T746">
        <f>buff!AT748</f>
        <v>0</v>
      </c>
      <c r="U746" t="str">
        <f>buff!AZ748</f>
        <v/>
      </c>
    </row>
    <row r="747" spans="1:21" x14ac:dyDescent="0.15">
      <c r="A747">
        <f>buff!Q749</f>
        <v>20610</v>
      </c>
      <c r="B747" t="str">
        <f>buff!R749</f>
        <v>被动迟钝lv10</v>
      </c>
      <c r="C747" t="str">
        <f>buff!S749</f>
        <v>被动迟钝lv10</v>
      </c>
      <c r="D747">
        <f>VLOOKUP(buff!T749,对应表!V:W,2,FALSE)</f>
        <v>1</v>
      </c>
      <c r="E747">
        <f>buff!U749</f>
        <v>-161</v>
      </c>
      <c r="F747">
        <f>buff!V749</f>
        <v>0</v>
      </c>
      <c r="G747">
        <f>buff!W749</f>
        <v>0</v>
      </c>
      <c r="H747">
        <f>buff!X749</f>
        <v>0</v>
      </c>
      <c r="I747" t="str">
        <f>buff!AI749</f>
        <v/>
      </c>
      <c r="J747">
        <f>buff!AJ749</f>
        <v>0</v>
      </c>
      <c r="K747">
        <f>buff!AK749</f>
        <v>0</v>
      </c>
      <c r="L747">
        <f>buff!AL749</f>
        <v>0</v>
      </c>
      <c r="M747">
        <f>buff!AM749</f>
        <v>0</v>
      </c>
      <c r="N747">
        <f>buff!AN749</f>
        <v>0</v>
      </c>
      <c r="O747">
        <f>buff!AO749</f>
        <v>0</v>
      </c>
      <c r="P747">
        <f>buff!AP749</f>
        <v>0</v>
      </c>
      <c r="Q747">
        <f>buff!AQ749</f>
        <v>0</v>
      </c>
      <c r="R747">
        <f>buff!AR749</f>
        <v>999</v>
      </c>
      <c r="S747">
        <f>buff!AS749</f>
        <v>0</v>
      </c>
      <c r="T747">
        <f>buff!AT749</f>
        <v>0</v>
      </c>
      <c r="U747" t="str">
        <f>buff!AZ749</f>
        <v/>
      </c>
    </row>
    <row r="748" spans="1:21" x14ac:dyDescent="0.15">
      <c r="A748">
        <f>buff!Q750</f>
        <v>20611</v>
      </c>
      <c r="B748" t="str">
        <f>buff!R750</f>
        <v>被动迟钝lv11</v>
      </c>
      <c r="C748" t="str">
        <f>buff!S750</f>
        <v>被动迟钝lv11</v>
      </c>
      <c r="D748">
        <f>VLOOKUP(buff!T750,对应表!V:W,2,FALSE)</f>
        <v>1</v>
      </c>
      <c r="E748">
        <f>buff!U750</f>
        <v>-198</v>
      </c>
      <c r="F748">
        <f>buff!V750</f>
        <v>0</v>
      </c>
      <c r="G748">
        <f>buff!W750</f>
        <v>0</v>
      </c>
      <c r="H748">
        <f>buff!X750</f>
        <v>0</v>
      </c>
      <c r="I748" t="str">
        <f>buff!AI750</f>
        <v/>
      </c>
      <c r="J748">
        <f>buff!AJ750</f>
        <v>0</v>
      </c>
      <c r="K748">
        <f>buff!AK750</f>
        <v>0</v>
      </c>
      <c r="L748">
        <f>buff!AL750</f>
        <v>0</v>
      </c>
      <c r="M748">
        <f>buff!AM750</f>
        <v>0</v>
      </c>
      <c r="N748">
        <f>buff!AN750</f>
        <v>0</v>
      </c>
      <c r="O748">
        <f>buff!AO750</f>
        <v>0</v>
      </c>
      <c r="P748">
        <f>buff!AP750</f>
        <v>0</v>
      </c>
      <c r="Q748">
        <f>buff!AQ750</f>
        <v>0</v>
      </c>
      <c r="R748">
        <f>buff!AR750</f>
        <v>999</v>
      </c>
      <c r="S748">
        <f>buff!AS750</f>
        <v>0</v>
      </c>
      <c r="T748">
        <f>buff!AT750</f>
        <v>0</v>
      </c>
      <c r="U748" t="str">
        <f>buff!AZ750</f>
        <v/>
      </c>
    </row>
    <row r="749" spans="1:21" x14ac:dyDescent="0.15">
      <c r="A749">
        <f>buff!Q751</f>
        <v>20612</v>
      </c>
      <c r="B749" t="str">
        <f>buff!R751</f>
        <v>被动迟钝lv12</v>
      </c>
      <c r="C749" t="str">
        <f>buff!S751</f>
        <v>被动迟钝lv12</v>
      </c>
      <c r="D749">
        <f>VLOOKUP(buff!T751,对应表!V:W,2,FALSE)</f>
        <v>1</v>
      </c>
      <c r="E749">
        <f>buff!U751</f>
        <v>-243</v>
      </c>
      <c r="F749">
        <f>buff!V751</f>
        <v>0</v>
      </c>
      <c r="G749">
        <f>buff!W751</f>
        <v>0</v>
      </c>
      <c r="H749">
        <f>buff!X751</f>
        <v>0</v>
      </c>
      <c r="I749" t="str">
        <f>buff!AI751</f>
        <v/>
      </c>
      <c r="J749">
        <f>buff!AJ751</f>
        <v>0</v>
      </c>
      <c r="K749">
        <f>buff!AK751</f>
        <v>0</v>
      </c>
      <c r="L749">
        <f>buff!AL751</f>
        <v>0</v>
      </c>
      <c r="M749">
        <f>buff!AM751</f>
        <v>0</v>
      </c>
      <c r="N749">
        <f>buff!AN751</f>
        <v>0</v>
      </c>
      <c r="O749">
        <f>buff!AO751</f>
        <v>0</v>
      </c>
      <c r="P749">
        <f>buff!AP751</f>
        <v>0</v>
      </c>
      <c r="Q749">
        <f>buff!AQ751</f>
        <v>0</v>
      </c>
      <c r="R749">
        <f>buff!AR751</f>
        <v>999</v>
      </c>
      <c r="S749">
        <f>buff!AS751</f>
        <v>0</v>
      </c>
      <c r="T749">
        <f>buff!AT751</f>
        <v>0</v>
      </c>
      <c r="U749" t="str">
        <f>buff!AZ751</f>
        <v/>
      </c>
    </row>
    <row r="750" spans="1:21" x14ac:dyDescent="0.15">
      <c r="A750">
        <f>buff!Q752</f>
        <v>20613</v>
      </c>
      <c r="B750" t="str">
        <f>buff!R752</f>
        <v>被动迟钝lv13</v>
      </c>
      <c r="C750" t="str">
        <f>buff!S752</f>
        <v>被动迟钝lv13</v>
      </c>
      <c r="D750">
        <f>VLOOKUP(buff!T752,对应表!V:W,2,FALSE)</f>
        <v>1</v>
      </c>
      <c r="E750">
        <f>buff!U752</f>
        <v>-299</v>
      </c>
      <c r="F750">
        <f>buff!V752</f>
        <v>0</v>
      </c>
      <c r="G750">
        <f>buff!W752</f>
        <v>0</v>
      </c>
      <c r="H750">
        <f>buff!X752</f>
        <v>0</v>
      </c>
      <c r="I750" t="str">
        <f>buff!AI752</f>
        <v/>
      </c>
      <c r="J750">
        <f>buff!AJ752</f>
        <v>0</v>
      </c>
      <c r="K750">
        <f>buff!AK752</f>
        <v>0</v>
      </c>
      <c r="L750">
        <f>buff!AL752</f>
        <v>0</v>
      </c>
      <c r="M750">
        <f>buff!AM752</f>
        <v>0</v>
      </c>
      <c r="N750">
        <f>buff!AN752</f>
        <v>0</v>
      </c>
      <c r="O750">
        <f>buff!AO752</f>
        <v>0</v>
      </c>
      <c r="P750">
        <f>buff!AP752</f>
        <v>0</v>
      </c>
      <c r="Q750">
        <f>buff!AQ752</f>
        <v>0</v>
      </c>
      <c r="R750">
        <f>buff!AR752</f>
        <v>999</v>
      </c>
      <c r="S750">
        <f>buff!AS752</f>
        <v>0</v>
      </c>
      <c r="T750">
        <f>buff!AT752</f>
        <v>0</v>
      </c>
      <c r="U750" t="str">
        <f>buff!AZ752</f>
        <v/>
      </c>
    </row>
    <row r="751" spans="1:21" x14ac:dyDescent="0.15">
      <c r="A751">
        <f>buff!Q753</f>
        <v>20614</v>
      </c>
      <c r="B751" t="str">
        <f>buff!R753</f>
        <v>被动迟钝lv14</v>
      </c>
      <c r="C751" t="str">
        <f>buff!S753</f>
        <v>被动迟钝lv14</v>
      </c>
      <c r="D751">
        <f>VLOOKUP(buff!T753,对应表!V:W,2,FALSE)</f>
        <v>1</v>
      </c>
      <c r="E751">
        <f>buff!U753</f>
        <v>-368</v>
      </c>
      <c r="F751">
        <f>buff!V753</f>
        <v>0</v>
      </c>
      <c r="G751">
        <f>buff!W753</f>
        <v>0</v>
      </c>
      <c r="H751">
        <f>buff!X753</f>
        <v>0</v>
      </c>
      <c r="I751" t="str">
        <f>buff!AI753</f>
        <v/>
      </c>
      <c r="J751">
        <f>buff!AJ753</f>
        <v>0</v>
      </c>
      <c r="K751">
        <f>buff!AK753</f>
        <v>0</v>
      </c>
      <c r="L751">
        <f>buff!AL753</f>
        <v>0</v>
      </c>
      <c r="M751">
        <f>buff!AM753</f>
        <v>0</v>
      </c>
      <c r="N751">
        <f>buff!AN753</f>
        <v>0</v>
      </c>
      <c r="O751">
        <f>buff!AO753</f>
        <v>0</v>
      </c>
      <c r="P751">
        <f>buff!AP753</f>
        <v>0</v>
      </c>
      <c r="Q751">
        <f>buff!AQ753</f>
        <v>0</v>
      </c>
      <c r="R751">
        <f>buff!AR753</f>
        <v>999</v>
      </c>
      <c r="S751">
        <f>buff!AS753</f>
        <v>0</v>
      </c>
      <c r="T751">
        <f>buff!AT753</f>
        <v>0</v>
      </c>
      <c r="U751" t="str">
        <f>buff!AZ753</f>
        <v/>
      </c>
    </row>
    <row r="752" spans="1:21" x14ac:dyDescent="0.15">
      <c r="A752">
        <f>buff!Q754</f>
        <v>20615</v>
      </c>
      <c r="B752" t="str">
        <f>buff!R754</f>
        <v>被动迟钝lv15</v>
      </c>
      <c r="C752" t="str">
        <f>buff!S754</f>
        <v>被动迟钝lv15</v>
      </c>
      <c r="D752">
        <f>VLOOKUP(buff!T754,对应表!V:W,2,FALSE)</f>
        <v>1</v>
      </c>
      <c r="E752">
        <f>buff!U754</f>
        <v>-453</v>
      </c>
      <c r="F752">
        <f>buff!V754</f>
        <v>0</v>
      </c>
      <c r="G752">
        <f>buff!W754</f>
        <v>0</v>
      </c>
      <c r="H752">
        <f>buff!X754</f>
        <v>0</v>
      </c>
      <c r="I752" t="str">
        <f>buff!AI754</f>
        <v/>
      </c>
      <c r="J752">
        <f>buff!AJ754</f>
        <v>0</v>
      </c>
      <c r="K752">
        <f>buff!AK754</f>
        <v>0</v>
      </c>
      <c r="L752">
        <f>buff!AL754</f>
        <v>0</v>
      </c>
      <c r="M752">
        <f>buff!AM754</f>
        <v>0</v>
      </c>
      <c r="N752">
        <f>buff!AN754</f>
        <v>0</v>
      </c>
      <c r="O752">
        <f>buff!AO754</f>
        <v>0</v>
      </c>
      <c r="P752">
        <f>buff!AP754</f>
        <v>0</v>
      </c>
      <c r="Q752">
        <f>buff!AQ754</f>
        <v>0</v>
      </c>
      <c r="R752">
        <f>buff!AR754</f>
        <v>999</v>
      </c>
      <c r="S752">
        <f>buff!AS754</f>
        <v>0</v>
      </c>
      <c r="T752">
        <f>buff!AT754</f>
        <v>0</v>
      </c>
      <c r="U752" t="str">
        <f>buff!AZ754</f>
        <v/>
      </c>
    </row>
    <row r="753" spans="1:21" x14ac:dyDescent="0.15">
      <c r="A753">
        <f>buff!Q755</f>
        <v>20616</v>
      </c>
      <c r="B753" t="str">
        <f>buff!R755</f>
        <v>被动迟钝lv16</v>
      </c>
      <c r="C753" t="str">
        <f>buff!S755</f>
        <v>被动迟钝lv16</v>
      </c>
      <c r="D753">
        <f>VLOOKUP(buff!T755,对应表!V:W,2,FALSE)</f>
        <v>1</v>
      </c>
      <c r="E753">
        <f>buff!U755</f>
        <v>-558</v>
      </c>
      <c r="F753">
        <f>buff!V755</f>
        <v>0</v>
      </c>
      <c r="G753">
        <f>buff!W755</f>
        <v>0</v>
      </c>
      <c r="H753">
        <f>buff!X755</f>
        <v>0</v>
      </c>
      <c r="I753" t="str">
        <f>buff!AI755</f>
        <v/>
      </c>
      <c r="J753">
        <f>buff!AJ755</f>
        <v>0</v>
      </c>
      <c r="K753">
        <f>buff!AK755</f>
        <v>0</v>
      </c>
      <c r="L753">
        <f>buff!AL755</f>
        <v>0</v>
      </c>
      <c r="M753">
        <f>buff!AM755</f>
        <v>0</v>
      </c>
      <c r="N753">
        <f>buff!AN755</f>
        <v>0</v>
      </c>
      <c r="O753">
        <f>buff!AO755</f>
        <v>0</v>
      </c>
      <c r="P753">
        <f>buff!AP755</f>
        <v>0</v>
      </c>
      <c r="Q753">
        <f>buff!AQ755</f>
        <v>0</v>
      </c>
      <c r="R753">
        <f>buff!AR755</f>
        <v>999</v>
      </c>
      <c r="S753">
        <f>buff!AS755</f>
        <v>0</v>
      </c>
      <c r="T753">
        <f>buff!AT755</f>
        <v>0</v>
      </c>
      <c r="U753" t="str">
        <f>buff!AZ755</f>
        <v/>
      </c>
    </row>
    <row r="754" spans="1:21" x14ac:dyDescent="0.15">
      <c r="A754">
        <f>buff!Q756</f>
        <v>20617</v>
      </c>
      <c r="B754" t="str">
        <f>buff!R756</f>
        <v>被动迟钝lv17</v>
      </c>
      <c r="C754" t="str">
        <f>buff!S756</f>
        <v>被动迟钝lv17</v>
      </c>
      <c r="D754">
        <f>VLOOKUP(buff!T756,对应表!V:W,2,FALSE)</f>
        <v>1</v>
      </c>
      <c r="E754">
        <f>buff!U756</f>
        <v>-687</v>
      </c>
      <c r="F754">
        <f>buff!V756</f>
        <v>0</v>
      </c>
      <c r="G754">
        <f>buff!W756</f>
        <v>0</v>
      </c>
      <c r="H754">
        <f>buff!X756</f>
        <v>0</v>
      </c>
      <c r="I754" t="str">
        <f>buff!AI756</f>
        <v/>
      </c>
      <c r="J754">
        <f>buff!AJ756</f>
        <v>0</v>
      </c>
      <c r="K754">
        <f>buff!AK756</f>
        <v>0</v>
      </c>
      <c r="L754">
        <f>buff!AL756</f>
        <v>0</v>
      </c>
      <c r="M754">
        <f>buff!AM756</f>
        <v>0</v>
      </c>
      <c r="N754">
        <f>buff!AN756</f>
        <v>0</v>
      </c>
      <c r="O754">
        <f>buff!AO756</f>
        <v>0</v>
      </c>
      <c r="P754">
        <f>buff!AP756</f>
        <v>0</v>
      </c>
      <c r="Q754">
        <f>buff!AQ756</f>
        <v>0</v>
      </c>
      <c r="R754">
        <f>buff!AR756</f>
        <v>999</v>
      </c>
      <c r="S754">
        <f>buff!AS756</f>
        <v>0</v>
      </c>
      <c r="T754">
        <f>buff!AT756</f>
        <v>0</v>
      </c>
      <c r="U754" t="str">
        <f>buff!AZ756</f>
        <v/>
      </c>
    </row>
    <row r="755" spans="1:21" x14ac:dyDescent="0.15">
      <c r="A755">
        <f>buff!Q757</f>
        <v>20618</v>
      </c>
      <c r="B755" t="str">
        <f>buff!R757</f>
        <v>被动迟钝lv18</v>
      </c>
      <c r="C755" t="str">
        <f>buff!S757</f>
        <v>被动迟钝lv18</v>
      </c>
      <c r="D755">
        <f>VLOOKUP(buff!T757,对应表!V:W,2,FALSE)</f>
        <v>1</v>
      </c>
      <c r="E755">
        <f>buff!U757</f>
        <v>-846</v>
      </c>
      <c r="F755">
        <f>buff!V757</f>
        <v>0</v>
      </c>
      <c r="G755">
        <f>buff!W757</f>
        <v>0</v>
      </c>
      <c r="H755">
        <f>buff!X757</f>
        <v>0</v>
      </c>
      <c r="I755" t="str">
        <f>buff!AI757</f>
        <v/>
      </c>
      <c r="J755">
        <f>buff!AJ757</f>
        <v>0</v>
      </c>
      <c r="K755">
        <f>buff!AK757</f>
        <v>0</v>
      </c>
      <c r="L755">
        <f>buff!AL757</f>
        <v>0</v>
      </c>
      <c r="M755">
        <f>buff!AM757</f>
        <v>0</v>
      </c>
      <c r="N755">
        <f>buff!AN757</f>
        <v>0</v>
      </c>
      <c r="O755">
        <f>buff!AO757</f>
        <v>0</v>
      </c>
      <c r="P755">
        <f>buff!AP757</f>
        <v>0</v>
      </c>
      <c r="Q755">
        <f>buff!AQ757</f>
        <v>0</v>
      </c>
      <c r="R755">
        <f>buff!AR757</f>
        <v>999</v>
      </c>
      <c r="S755">
        <f>buff!AS757</f>
        <v>0</v>
      </c>
      <c r="T755">
        <f>buff!AT757</f>
        <v>0</v>
      </c>
      <c r="U755" t="str">
        <f>buff!AZ757</f>
        <v/>
      </c>
    </row>
    <row r="756" spans="1:21" x14ac:dyDescent="0.15">
      <c r="A756">
        <f>buff!Q758</f>
        <v>20619</v>
      </c>
      <c r="B756" t="str">
        <f>buff!R758</f>
        <v>被动迟钝lv19</v>
      </c>
      <c r="C756" t="str">
        <f>buff!S758</f>
        <v>被动迟钝lv19</v>
      </c>
      <c r="D756">
        <f>VLOOKUP(buff!T758,对应表!V:W,2,FALSE)</f>
        <v>1</v>
      </c>
      <c r="E756">
        <f>buff!U758</f>
        <v>-1042</v>
      </c>
      <c r="F756">
        <f>buff!V758</f>
        <v>0</v>
      </c>
      <c r="G756">
        <f>buff!W758</f>
        <v>0</v>
      </c>
      <c r="H756">
        <f>buff!X758</f>
        <v>0</v>
      </c>
      <c r="I756" t="str">
        <f>buff!AI758</f>
        <v/>
      </c>
      <c r="J756">
        <f>buff!AJ758</f>
        <v>0</v>
      </c>
      <c r="K756">
        <f>buff!AK758</f>
        <v>0</v>
      </c>
      <c r="L756">
        <f>buff!AL758</f>
        <v>0</v>
      </c>
      <c r="M756">
        <f>buff!AM758</f>
        <v>0</v>
      </c>
      <c r="N756">
        <f>buff!AN758</f>
        <v>0</v>
      </c>
      <c r="O756">
        <f>buff!AO758</f>
        <v>0</v>
      </c>
      <c r="P756">
        <f>buff!AP758</f>
        <v>0</v>
      </c>
      <c r="Q756">
        <f>buff!AQ758</f>
        <v>0</v>
      </c>
      <c r="R756">
        <f>buff!AR758</f>
        <v>999</v>
      </c>
      <c r="S756">
        <f>buff!AS758</f>
        <v>0</v>
      </c>
      <c r="T756">
        <f>buff!AT758</f>
        <v>0</v>
      </c>
      <c r="U756" t="str">
        <f>buff!AZ758</f>
        <v/>
      </c>
    </row>
    <row r="757" spans="1:21" x14ac:dyDescent="0.15">
      <c r="A757">
        <f>buff!Q759</f>
        <v>20620</v>
      </c>
      <c r="B757" t="str">
        <f>buff!R759</f>
        <v>被动迟钝lv20</v>
      </c>
      <c r="C757" t="str">
        <f>buff!S759</f>
        <v>被动迟钝lv20</v>
      </c>
      <c r="D757">
        <f>VLOOKUP(buff!T759,对应表!V:W,2,FALSE)</f>
        <v>1</v>
      </c>
      <c r="E757">
        <f>buff!U759</f>
        <v>-1282</v>
      </c>
      <c r="F757">
        <f>buff!V759</f>
        <v>0</v>
      </c>
      <c r="G757">
        <f>buff!W759</f>
        <v>0</v>
      </c>
      <c r="H757">
        <f>buff!X759</f>
        <v>0</v>
      </c>
      <c r="I757" t="str">
        <f>buff!AI759</f>
        <v/>
      </c>
      <c r="J757">
        <f>buff!AJ759</f>
        <v>0</v>
      </c>
      <c r="K757">
        <f>buff!AK759</f>
        <v>0</v>
      </c>
      <c r="L757">
        <f>buff!AL759</f>
        <v>0</v>
      </c>
      <c r="M757">
        <f>buff!AM759</f>
        <v>0</v>
      </c>
      <c r="N757">
        <f>buff!AN759</f>
        <v>0</v>
      </c>
      <c r="O757">
        <f>buff!AO759</f>
        <v>0</v>
      </c>
      <c r="P757">
        <f>buff!AP759</f>
        <v>0</v>
      </c>
      <c r="Q757">
        <f>buff!AQ759</f>
        <v>0</v>
      </c>
      <c r="R757">
        <f>buff!AR759</f>
        <v>999</v>
      </c>
      <c r="S757">
        <f>buff!AS759</f>
        <v>0</v>
      </c>
      <c r="T757">
        <f>buff!AT759</f>
        <v>0</v>
      </c>
      <c r="U757" t="str">
        <f>buff!AZ759</f>
        <v/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85</v>
      </c>
      <c r="E1" s="1" t="s">
        <v>86</v>
      </c>
      <c r="F1" s="1" t="s">
        <v>87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88</v>
      </c>
      <c r="E3" s="1" t="s">
        <v>89</v>
      </c>
      <c r="F3" s="1" t="s">
        <v>90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70"/>
  <sheetViews>
    <sheetView workbookViewId="0">
      <selection activeCell="H17" sqref="H17"/>
    </sheetView>
  </sheetViews>
  <sheetFormatPr baseColWidth="10" defaultRowHeight="15" x14ac:dyDescent="0.15"/>
  <sheetData>
    <row r="1" spans="1:8" x14ac:dyDescent="0.15">
      <c r="A1" s="1" t="s">
        <v>291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s="1">
        <f>主动技能升级!J7</f>
        <v>1</v>
      </c>
      <c r="B4" s="1">
        <f>主动技能升级!K7</f>
        <v>1</v>
      </c>
      <c r="C4" s="1">
        <f>主动技能升级!L7</f>
        <v>2</v>
      </c>
      <c r="D4" s="1">
        <f>主动技能升级!M7</f>
        <v>1</v>
      </c>
      <c r="E4" s="1" t="str">
        <f>主动技能升级!N7</f>
        <v>[]</v>
      </c>
      <c r="F4" s="1">
        <f>主动技能升级!O7</f>
        <v>100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2</v>
      </c>
      <c r="C5" s="1">
        <f>主动技能升级!L8</f>
        <v>3</v>
      </c>
      <c r="D5" s="1">
        <f>主动技能升级!M8</f>
        <v>2</v>
      </c>
      <c r="E5" s="1" t="str">
        <f>主动技能升级!N8</f>
        <v>[]</v>
      </c>
      <c r="F5" s="1">
        <f>主动技能升级!O8</f>
        <v>101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3</v>
      </c>
      <c r="C6" s="1">
        <f>主动技能升级!L9</f>
        <v>4</v>
      </c>
      <c r="D6" s="1">
        <f>主动技能升级!M9</f>
        <v>3</v>
      </c>
      <c r="E6" s="1" t="str">
        <f>主动技能升级!N9</f>
        <v>[]</v>
      </c>
      <c r="F6" s="1">
        <f>主动技能升级!O9</f>
        <v>102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4</v>
      </c>
      <c r="C7" s="1">
        <f>主动技能升级!L10</f>
        <v>5</v>
      </c>
      <c r="D7" s="1">
        <f>主动技能升级!M10</f>
        <v>4</v>
      </c>
      <c r="E7" s="1" t="str">
        <f>主动技能升级!N10</f>
        <v>[]</v>
      </c>
      <c r="F7" s="1">
        <f>主动技能升级!O10</f>
        <v>103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5</v>
      </c>
      <c r="C8" s="1">
        <f>主动技能升级!L11</f>
        <v>6</v>
      </c>
      <c r="D8" s="1">
        <f>主动技能升级!M11</f>
        <v>5</v>
      </c>
      <c r="E8" s="1" t="str">
        <f>主动技能升级!N11</f>
        <v>[]</v>
      </c>
      <c r="F8" s="1">
        <f>主动技能升级!O11</f>
        <v>104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6</v>
      </c>
      <c r="C9" s="1">
        <f>主动技能升级!L12</f>
        <v>7</v>
      </c>
      <c r="D9" s="1">
        <f>主动技能升级!M12</f>
        <v>6</v>
      </c>
      <c r="E9" s="1" t="str">
        <f>主动技能升级!N12</f>
        <v>[]</v>
      </c>
      <c r="F9" s="1">
        <f>主动技能升级!O12</f>
        <v>105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7</v>
      </c>
      <c r="C10" s="1">
        <f>主动技能升级!L13</f>
        <v>8</v>
      </c>
      <c r="D10" s="1">
        <f>主动技能升级!M13</f>
        <v>7</v>
      </c>
      <c r="E10" s="1" t="str">
        <f>主动技能升级!N13</f>
        <v>[]</v>
      </c>
      <c r="F10" s="1">
        <f>主动技能升级!O13</f>
        <v>106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8</v>
      </c>
      <c r="C11" s="1">
        <f>主动技能升级!L14</f>
        <v>9</v>
      </c>
      <c r="D11" s="1">
        <f>主动技能升级!M14</f>
        <v>8</v>
      </c>
      <c r="E11" s="1" t="str">
        <f>主动技能升级!N14</f>
        <v>[]</v>
      </c>
      <c r="F11" s="1">
        <f>主动技能升级!O14</f>
        <v>107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9</v>
      </c>
      <c r="C12" s="1">
        <f>主动技能升级!L15</f>
        <v>10</v>
      </c>
      <c r="D12" s="1">
        <f>主动技能升级!M15</f>
        <v>9</v>
      </c>
      <c r="E12" s="1" t="str">
        <f>主动技能升级!N15</f>
        <v>[]</v>
      </c>
      <c r="F12" s="1">
        <f>主动技能升级!O15</f>
        <v>108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</v>
      </c>
      <c r="C13" s="1">
        <f>主动技能升级!L16</f>
        <v>11</v>
      </c>
      <c r="D13" s="1">
        <f>主动技能升级!M16</f>
        <v>10</v>
      </c>
      <c r="E13" s="1" t="str">
        <f>主动技能升级!N16</f>
        <v>[]</v>
      </c>
      <c r="F13" s="1">
        <f>主动技能升级!O16</f>
        <v>109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11</v>
      </c>
      <c r="C14" s="1">
        <f>主动技能升级!L17</f>
        <v>12</v>
      </c>
      <c r="D14" s="1">
        <f>主动技能升级!M17</f>
        <v>11</v>
      </c>
      <c r="E14" s="1" t="str">
        <f>主动技能升级!N17</f>
        <v>[]</v>
      </c>
      <c r="F14" s="1">
        <f>主动技能升级!O17</f>
        <v>110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12</v>
      </c>
      <c r="C15" s="1">
        <f>主动技能升级!L18</f>
        <v>13</v>
      </c>
      <c r="D15" s="1">
        <f>主动技能升级!M18</f>
        <v>12</v>
      </c>
      <c r="E15" s="1" t="str">
        <f>主动技能升级!N18</f>
        <v>[]</v>
      </c>
      <c r="F15" s="1">
        <f>主动技能升级!O18</f>
        <v>111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13</v>
      </c>
      <c r="C16" s="1">
        <f>主动技能升级!L19</f>
        <v>14</v>
      </c>
      <c r="D16" s="1">
        <f>主动技能升级!M19</f>
        <v>13</v>
      </c>
      <c r="E16" s="1" t="str">
        <f>主动技能升级!N19</f>
        <v>[]</v>
      </c>
      <c r="F16" s="1">
        <f>主动技能升级!O19</f>
        <v>112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14</v>
      </c>
      <c r="C17" s="1">
        <f>主动技能升级!L20</f>
        <v>15</v>
      </c>
      <c r="D17" s="1">
        <f>主动技能升级!M20</f>
        <v>14</v>
      </c>
      <c r="E17" s="1" t="str">
        <f>主动技能升级!N20</f>
        <v>[]</v>
      </c>
      <c r="F17" s="1">
        <f>主动技能升级!O20</f>
        <v>113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15</v>
      </c>
      <c r="C18" s="1">
        <f>主动技能升级!L21</f>
        <v>16</v>
      </c>
      <c r="D18" s="1">
        <f>主动技能升级!M21</f>
        <v>15</v>
      </c>
      <c r="E18" s="1" t="str">
        <f>主动技能升级!N21</f>
        <v>[]</v>
      </c>
      <c r="F18" s="1">
        <f>主动技能升级!O21</f>
        <v>114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16</v>
      </c>
      <c r="C19" s="1">
        <f>主动技能升级!L22</f>
        <v>17</v>
      </c>
      <c r="D19" s="1">
        <f>主动技能升级!M22</f>
        <v>16</v>
      </c>
      <c r="E19" s="1" t="str">
        <f>主动技能升级!N22</f>
        <v>[]</v>
      </c>
      <c r="F19" s="1">
        <f>主动技能升级!O22</f>
        <v>115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17</v>
      </c>
      <c r="C20" s="1">
        <f>主动技能升级!L23</f>
        <v>18</v>
      </c>
      <c r="D20" s="1">
        <f>主动技能升级!M23</f>
        <v>17</v>
      </c>
      <c r="E20" s="1" t="str">
        <f>主动技能升级!N23</f>
        <v>[]</v>
      </c>
      <c r="F20" s="1">
        <f>主动技能升级!O23</f>
        <v>116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18</v>
      </c>
      <c r="C21" s="1">
        <f>主动技能升级!L24</f>
        <v>19</v>
      </c>
      <c r="D21" s="1">
        <f>主动技能升级!M24</f>
        <v>18</v>
      </c>
      <c r="E21" s="1" t="str">
        <f>主动技能升级!N24</f>
        <v>[]</v>
      </c>
      <c r="F21" s="1">
        <f>主动技能升级!O24</f>
        <v>117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19</v>
      </c>
      <c r="C22" s="1">
        <f>主动技能升级!L25</f>
        <v>20</v>
      </c>
      <c r="D22" s="1">
        <f>主动技能升级!M25</f>
        <v>19</v>
      </c>
      <c r="E22" s="1" t="str">
        <f>主动技能升级!N25</f>
        <v>[]</v>
      </c>
      <c r="F22" s="1">
        <f>主动技能升级!O25</f>
        <v>118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21</v>
      </c>
      <c r="C23" s="1">
        <f>主动技能升级!L26</f>
        <v>22</v>
      </c>
      <c r="D23" s="1">
        <f>主动技能升级!M26</f>
        <v>20</v>
      </c>
      <c r="E23" s="1" t="str">
        <f>主动技能升级!N26</f>
        <v>[]</v>
      </c>
      <c r="F23" s="1">
        <f>主动技能升级!O26</f>
        <v>119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22</v>
      </c>
      <c r="C24" s="1">
        <f>主动技能升级!L27</f>
        <v>23</v>
      </c>
      <c r="D24" s="1">
        <f>主动技能升级!M27</f>
        <v>21</v>
      </c>
      <c r="E24" s="1" t="str">
        <f>主动技能升级!N27</f>
        <v>[]</v>
      </c>
      <c r="F24" s="1">
        <f>主动技能升级!O27</f>
        <v>120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23</v>
      </c>
      <c r="C25" s="1">
        <f>主动技能升级!L28</f>
        <v>24</v>
      </c>
      <c r="D25" s="1">
        <f>主动技能升级!M28</f>
        <v>22</v>
      </c>
      <c r="E25" s="1" t="str">
        <f>主动技能升级!N28</f>
        <v>[]</v>
      </c>
      <c r="F25" s="1">
        <f>主动技能升级!O28</f>
        <v>121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24</v>
      </c>
      <c r="C26" s="1">
        <f>主动技能升级!L29</f>
        <v>25</v>
      </c>
      <c r="D26" s="1">
        <f>主动技能升级!M29</f>
        <v>23</v>
      </c>
      <c r="E26" s="1" t="str">
        <f>主动技能升级!N29</f>
        <v>[]</v>
      </c>
      <c r="F26" s="1">
        <f>主动技能升级!O29</f>
        <v>122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25</v>
      </c>
      <c r="C27" s="1">
        <f>主动技能升级!L30</f>
        <v>26</v>
      </c>
      <c r="D27" s="1">
        <f>主动技能升级!M30</f>
        <v>24</v>
      </c>
      <c r="E27" s="1" t="str">
        <f>主动技能升级!N30</f>
        <v>[]</v>
      </c>
      <c r="F27" s="1">
        <f>主动技能升级!O30</f>
        <v>123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26</v>
      </c>
      <c r="C28" s="1">
        <f>主动技能升级!L31</f>
        <v>27</v>
      </c>
      <c r="D28" s="1">
        <f>主动技能升级!M31</f>
        <v>25</v>
      </c>
      <c r="E28" s="1" t="str">
        <f>主动技能升级!N31</f>
        <v>[]</v>
      </c>
      <c r="F28" s="1">
        <f>主动技能升级!O31</f>
        <v>124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27</v>
      </c>
      <c r="C29" s="1">
        <f>主动技能升级!L32</f>
        <v>28</v>
      </c>
      <c r="D29" s="1">
        <f>主动技能升级!M32</f>
        <v>26</v>
      </c>
      <c r="E29" s="1" t="str">
        <f>主动技能升级!N32</f>
        <v>[]</v>
      </c>
      <c r="F29" s="1">
        <f>主动技能升级!O32</f>
        <v>125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28</v>
      </c>
      <c r="C30" s="1">
        <f>主动技能升级!L33</f>
        <v>29</v>
      </c>
      <c r="D30" s="1">
        <f>主动技能升级!M33</f>
        <v>27</v>
      </c>
      <c r="E30" s="1" t="str">
        <f>主动技能升级!N33</f>
        <v>[]</v>
      </c>
      <c r="F30" s="1">
        <f>主动技能升级!O33</f>
        <v>126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29</v>
      </c>
      <c r="C31" s="1">
        <f>主动技能升级!L34</f>
        <v>30</v>
      </c>
      <c r="D31" s="1">
        <f>主动技能升级!M34</f>
        <v>28</v>
      </c>
      <c r="E31" s="1" t="str">
        <f>主动技能升级!N34</f>
        <v>[]</v>
      </c>
      <c r="F31" s="1">
        <f>主动技能升级!O34</f>
        <v>127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30</v>
      </c>
      <c r="C32" s="1">
        <f>主动技能升级!L35</f>
        <v>31</v>
      </c>
      <c r="D32" s="1">
        <f>主动技能升级!M35</f>
        <v>29</v>
      </c>
      <c r="E32" s="1" t="str">
        <f>主动技能升级!N35</f>
        <v>[]</v>
      </c>
      <c r="F32" s="1">
        <f>主动技能升级!O35</f>
        <v>128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31</v>
      </c>
      <c r="C33" s="1">
        <f>主动技能升级!L36</f>
        <v>32</v>
      </c>
      <c r="D33" s="1">
        <f>主动技能升级!M36</f>
        <v>30</v>
      </c>
      <c r="E33" s="1" t="str">
        <f>主动技能升级!N36</f>
        <v>[]</v>
      </c>
      <c r="F33" s="1">
        <f>主动技能升级!O36</f>
        <v>129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32</v>
      </c>
      <c r="C34" s="1">
        <f>主动技能升级!L37</f>
        <v>33</v>
      </c>
      <c r="D34" s="1">
        <f>主动技能升级!M37</f>
        <v>31</v>
      </c>
      <c r="E34" s="1" t="str">
        <f>主动技能升级!N37</f>
        <v>[]</v>
      </c>
      <c r="F34" s="1">
        <f>主动技能升级!O37</f>
        <v>130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33</v>
      </c>
      <c r="C35" s="1">
        <f>主动技能升级!L38</f>
        <v>34</v>
      </c>
      <c r="D35" s="1">
        <f>主动技能升级!M38</f>
        <v>32</v>
      </c>
      <c r="E35" s="1" t="str">
        <f>主动技能升级!N38</f>
        <v>[]</v>
      </c>
      <c r="F35" s="1">
        <f>主动技能升级!O38</f>
        <v>131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34</v>
      </c>
      <c r="C36" s="1">
        <f>主动技能升级!L39</f>
        <v>35</v>
      </c>
      <c r="D36" s="1">
        <f>主动技能升级!M39</f>
        <v>33</v>
      </c>
      <c r="E36" s="1" t="str">
        <f>主动技能升级!N39</f>
        <v>[]</v>
      </c>
      <c r="F36" s="1">
        <f>主动技能升级!O39</f>
        <v>132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35</v>
      </c>
      <c r="C37" s="1">
        <f>主动技能升级!L40</f>
        <v>36</v>
      </c>
      <c r="D37" s="1">
        <f>主动技能升级!M40</f>
        <v>34</v>
      </c>
      <c r="E37" s="1" t="str">
        <f>主动技能升级!N40</f>
        <v>[]</v>
      </c>
      <c r="F37" s="1">
        <f>主动技能升级!O40</f>
        <v>133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36</v>
      </c>
      <c r="C38" s="1">
        <f>主动技能升级!L41</f>
        <v>37</v>
      </c>
      <c r="D38" s="1">
        <f>主动技能升级!M41</f>
        <v>35</v>
      </c>
      <c r="E38" s="1" t="str">
        <f>主动技能升级!N41</f>
        <v>[]</v>
      </c>
      <c r="F38" s="1">
        <f>主动技能升级!O41</f>
        <v>134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37</v>
      </c>
      <c r="C39" s="1">
        <f>主动技能升级!L42</f>
        <v>38</v>
      </c>
      <c r="D39" s="1">
        <f>主动技能升级!M42</f>
        <v>36</v>
      </c>
      <c r="E39" s="1" t="str">
        <f>主动技能升级!N42</f>
        <v>[]</v>
      </c>
      <c r="F39" s="1">
        <f>主动技能升级!O42</f>
        <v>135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38</v>
      </c>
      <c r="C40" s="1">
        <f>主动技能升级!L43</f>
        <v>39</v>
      </c>
      <c r="D40" s="1">
        <f>主动技能升级!M43</f>
        <v>37</v>
      </c>
      <c r="E40" s="1" t="str">
        <f>主动技能升级!N43</f>
        <v>[]</v>
      </c>
      <c r="F40" s="1">
        <f>主动技能升级!O43</f>
        <v>136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39</v>
      </c>
      <c r="C41" s="1">
        <f>主动技能升级!L44</f>
        <v>40</v>
      </c>
      <c r="D41" s="1">
        <f>主动技能升级!M44</f>
        <v>38</v>
      </c>
      <c r="E41" s="1" t="str">
        <f>主动技能升级!N44</f>
        <v>[]</v>
      </c>
      <c r="F41" s="1">
        <f>主动技能升级!O44</f>
        <v>137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41</v>
      </c>
      <c r="C42" s="1">
        <f>主动技能升级!L45</f>
        <v>42</v>
      </c>
      <c r="D42" s="1">
        <f>主动技能升级!M45</f>
        <v>39</v>
      </c>
      <c r="E42" s="1" t="str">
        <f>主动技能升级!N45</f>
        <v>[]</v>
      </c>
      <c r="F42" s="1">
        <f>主动技能升级!O45</f>
        <v>138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42</v>
      </c>
      <c r="C43" s="1">
        <f>主动技能升级!L46</f>
        <v>43</v>
      </c>
      <c r="D43" s="1">
        <f>主动技能升级!M46</f>
        <v>40</v>
      </c>
      <c r="E43" s="1" t="str">
        <f>主动技能升级!N46</f>
        <v>[]</v>
      </c>
      <c r="F43" s="1">
        <f>主动技能升级!O46</f>
        <v>139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43</v>
      </c>
      <c r="C44" s="1">
        <f>主动技能升级!L47</f>
        <v>44</v>
      </c>
      <c r="D44" s="1">
        <f>主动技能升级!M47</f>
        <v>41</v>
      </c>
      <c r="E44" s="1" t="str">
        <f>主动技能升级!N47</f>
        <v>[]</v>
      </c>
      <c r="F44" s="1">
        <f>主动技能升级!O47</f>
        <v>140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44</v>
      </c>
      <c r="C45" s="1">
        <f>主动技能升级!L48</f>
        <v>45</v>
      </c>
      <c r="D45" s="1">
        <f>主动技能升级!M48</f>
        <v>42</v>
      </c>
      <c r="E45" s="1" t="str">
        <f>主动技能升级!N48</f>
        <v>[]</v>
      </c>
      <c r="F45" s="1">
        <f>主动技能升级!O48</f>
        <v>141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45</v>
      </c>
      <c r="C46" s="1">
        <f>主动技能升级!L49</f>
        <v>46</v>
      </c>
      <c r="D46" s="1">
        <f>主动技能升级!M49</f>
        <v>43</v>
      </c>
      <c r="E46" s="1" t="str">
        <f>主动技能升级!N49</f>
        <v>[]</v>
      </c>
      <c r="F46" s="1">
        <f>主动技能升级!O49</f>
        <v>142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46</v>
      </c>
      <c r="C47" s="1">
        <f>主动技能升级!L50</f>
        <v>47</v>
      </c>
      <c r="D47" s="1">
        <f>主动技能升级!M50</f>
        <v>44</v>
      </c>
      <c r="E47" s="1" t="str">
        <f>主动技能升级!N50</f>
        <v>[]</v>
      </c>
      <c r="F47" s="1">
        <f>主动技能升级!O50</f>
        <v>143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47</v>
      </c>
      <c r="C48" s="1">
        <f>主动技能升级!L51</f>
        <v>48</v>
      </c>
      <c r="D48" s="1">
        <f>主动技能升级!M51</f>
        <v>45</v>
      </c>
      <c r="E48" s="1" t="str">
        <f>主动技能升级!N51</f>
        <v>[]</v>
      </c>
      <c r="F48" s="1">
        <f>主动技能升级!O51</f>
        <v>144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48</v>
      </c>
      <c r="C49" s="1">
        <f>主动技能升级!L52</f>
        <v>49</v>
      </c>
      <c r="D49" s="1">
        <f>主动技能升级!M52</f>
        <v>46</v>
      </c>
      <c r="E49" s="1" t="str">
        <f>主动技能升级!N52</f>
        <v>[]</v>
      </c>
      <c r="F49" s="1">
        <f>主动技能升级!O52</f>
        <v>145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49</v>
      </c>
      <c r="C50" s="1">
        <f>主动技能升级!L53</f>
        <v>50</v>
      </c>
      <c r="D50" s="1">
        <f>主动技能升级!M53</f>
        <v>47</v>
      </c>
      <c r="E50" s="1" t="str">
        <f>主动技能升级!N53</f>
        <v>[]</v>
      </c>
      <c r="F50" s="1">
        <f>主动技能升级!O53</f>
        <v>146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50</v>
      </c>
      <c r="C51" s="1">
        <f>主动技能升级!L54</f>
        <v>51</v>
      </c>
      <c r="D51" s="1">
        <f>主动技能升级!M54</f>
        <v>48</v>
      </c>
      <c r="E51" s="1" t="str">
        <f>主动技能升级!N54</f>
        <v>[]</v>
      </c>
      <c r="F51" s="1">
        <f>主动技能升级!O54</f>
        <v>147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51</v>
      </c>
      <c r="C52" s="1">
        <f>主动技能升级!L55</f>
        <v>52</v>
      </c>
      <c r="D52" s="1">
        <f>主动技能升级!M55</f>
        <v>49</v>
      </c>
      <c r="E52" s="1" t="str">
        <f>主动技能升级!N55</f>
        <v>[]</v>
      </c>
      <c r="F52" s="1">
        <f>主动技能升级!O55</f>
        <v>148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52</v>
      </c>
      <c r="C53" s="1">
        <f>主动技能升级!L56</f>
        <v>53</v>
      </c>
      <c r="D53" s="1">
        <f>主动技能升级!M56</f>
        <v>50</v>
      </c>
      <c r="E53" s="1" t="str">
        <f>主动技能升级!N56</f>
        <v>[]</v>
      </c>
      <c r="F53" s="1">
        <f>主动技能升级!O56</f>
        <v>149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53</v>
      </c>
      <c r="C54" s="1">
        <f>主动技能升级!L57</f>
        <v>54</v>
      </c>
      <c r="D54" s="1">
        <f>主动技能升级!M57</f>
        <v>51</v>
      </c>
      <c r="E54" s="1" t="str">
        <f>主动技能升级!N57</f>
        <v>[]</v>
      </c>
      <c r="F54" s="1">
        <f>主动技能升级!O57</f>
        <v>150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54</v>
      </c>
      <c r="C55" s="1">
        <f>主动技能升级!L58</f>
        <v>55</v>
      </c>
      <c r="D55" s="1">
        <f>主动技能升级!M58</f>
        <v>52</v>
      </c>
      <c r="E55" s="1" t="str">
        <f>主动技能升级!N58</f>
        <v>[]</v>
      </c>
      <c r="F55" s="1">
        <f>主动技能升级!O58</f>
        <v>151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55</v>
      </c>
      <c r="C56" s="1">
        <f>主动技能升级!L59</f>
        <v>56</v>
      </c>
      <c r="D56" s="1">
        <f>主动技能升级!M59</f>
        <v>53</v>
      </c>
      <c r="E56" s="1" t="str">
        <f>主动技能升级!N59</f>
        <v>[]</v>
      </c>
      <c r="F56" s="1">
        <f>主动技能升级!O59</f>
        <v>152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56</v>
      </c>
      <c r="C57" s="1">
        <f>主动技能升级!L60</f>
        <v>57</v>
      </c>
      <c r="D57" s="1">
        <f>主动技能升级!M60</f>
        <v>54</v>
      </c>
      <c r="E57" s="1" t="str">
        <f>主动技能升级!N60</f>
        <v>[]</v>
      </c>
      <c r="F57" s="1">
        <f>主动技能升级!O60</f>
        <v>153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57</v>
      </c>
      <c r="C58" s="1">
        <f>主动技能升级!L61</f>
        <v>58</v>
      </c>
      <c r="D58" s="1">
        <f>主动技能升级!M61</f>
        <v>55</v>
      </c>
      <c r="E58" s="1" t="str">
        <f>主动技能升级!N61</f>
        <v>[]</v>
      </c>
      <c r="F58" s="1">
        <f>主动技能升级!O61</f>
        <v>154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58</v>
      </c>
      <c r="C59" s="1">
        <f>主动技能升级!L62</f>
        <v>59</v>
      </c>
      <c r="D59" s="1">
        <f>主动技能升级!M62</f>
        <v>56</v>
      </c>
      <c r="E59" s="1" t="str">
        <f>主动技能升级!N62</f>
        <v>[]</v>
      </c>
      <c r="F59" s="1">
        <f>主动技能升级!O62</f>
        <v>155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59</v>
      </c>
      <c r="C60" s="1">
        <f>主动技能升级!L63</f>
        <v>60</v>
      </c>
      <c r="D60" s="1">
        <f>主动技能升级!M63</f>
        <v>57</v>
      </c>
      <c r="E60" s="1" t="str">
        <f>主动技能升级!N63</f>
        <v>[]</v>
      </c>
      <c r="F60" s="1">
        <f>主动技能升级!O63</f>
        <v>156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61</v>
      </c>
      <c r="C61" s="1">
        <f>主动技能升级!L64</f>
        <v>62</v>
      </c>
      <c r="D61" s="1">
        <f>主动技能升级!M64</f>
        <v>58</v>
      </c>
      <c r="E61" s="1" t="str">
        <f>主动技能升级!N64</f>
        <v>[]</v>
      </c>
      <c r="F61" s="1">
        <f>主动技能升级!O64</f>
        <v>157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62</v>
      </c>
      <c r="C62" s="1">
        <f>主动技能升级!L65</f>
        <v>63</v>
      </c>
      <c r="D62" s="1">
        <f>主动技能升级!M65</f>
        <v>59</v>
      </c>
      <c r="E62" s="1" t="str">
        <f>主动技能升级!N65</f>
        <v>[]</v>
      </c>
      <c r="F62" s="1">
        <f>主动技能升级!O65</f>
        <v>158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63</v>
      </c>
      <c r="C63" s="1">
        <f>主动技能升级!L66</f>
        <v>64</v>
      </c>
      <c r="D63" s="1">
        <f>主动技能升级!M66</f>
        <v>60</v>
      </c>
      <c r="E63" s="1" t="str">
        <f>主动技能升级!N66</f>
        <v>[]</v>
      </c>
      <c r="F63" s="1">
        <f>主动技能升级!O66</f>
        <v>159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64</v>
      </c>
      <c r="C64" s="1">
        <f>主动技能升级!L67</f>
        <v>65</v>
      </c>
      <c r="D64" s="1">
        <f>主动技能升级!M67</f>
        <v>61</v>
      </c>
      <c r="E64" s="1" t="str">
        <f>主动技能升级!N67</f>
        <v>[]</v>
      </c>
      <c r="F64" s="1">
        <f>主动技能升级!O67</f>
        <v>160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65</v>
      </c>
      <c r="C65" s="1">
        <f>主动技能升级!L68</f>
        <v>66</v>
      </c>
      <c r="D65" s="1">
        <f>主动技能升级!M68</f>
        <v>62</v>
      </c>
      <c r="E65" s="1" t="str">
        <f>主动技能升级!N68</f>
        <v>[]</v>
      </c>
      <c r="F65" s="1">
        <f>主动技能升级!O68</f>
        <v>161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66</v>
      </c>
      <c r="C66" s="1">
        <f>主动技能升级!L69</f>
        <v>67</v>
      </c>
      <c r="D66" s="1">
        <f>主动技能升级!M69</f>
        <v>63</v>
      </c>
      <c r="E66" s="1" t="str">
        <f>主动技能升级!N69</f>
        <v>[]</v>
      </c>
      <c r="F66" s="1">
        <f>主动技能升级!O69</f>
        <v>162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67</v>
      </c>
      <c r="C67" s="1">
        <f>主动技能升级!L70</f>
        <v>68</v>
      </c>
      <c r="D67" s="1">
        <f>主动技能升级!M70</f>
        <v>64</v>
      </c>
      <c r="E67" s="1" t="str">
        <f>主动技能升级!N70</f>
        <v>[]</v>
      </c>
      <c r="F67" s="1">
        <f>主动技能升级!O70</f>
        <v>163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68</v>
      </c>
      <c r="C68" s="1">
        <f>主动技能升级!L71</f>
        <v>69</v>
      </c>
      <c r="D68" s="1">
        <f>主动技能升级!M71</f>
        <v>65</v>
      </c>
      <c r="E68" s="1" t="str">
        <f>主动技能升级!N71</f>
        <v>[]</v>
      </c>
      <c r="F68" s="1">
        <f>主动技能升级!O71</f>
        <v>164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69</v>
      </c>
      <c r="C69" s="1">
        <f>主动技能升级!L72</f>
        <v>70</v>
      </c>
      <c r="D69" s="1">
        <f>主动技能升级!M72</f>
        <v>66</v>
      </c>
      <c r="E69" s="1" t="str">
        <f>主动技能升级!N72</f>
        <v>[]</v>
      </c>
      <c r="F69" s="1">
        <f>主动技能升级!O72</f>
        <v>165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70</v>
      </c>
      <c r="C70" s="1">
        <f>主动技能升级!L73</f>
        <v>71</v>
      </c>
      <c r="D70" s="1">
        <f>主动技能升级!M73</f>
        <v>67</v>
      </c>
      <c r="E70" s="1" t="str">
        <f>主动技能升级!N73</f>
        <v>[]</v>
      </c>
      <c r="F70" s="1">
        <f>主动技能升级!O73</f>
        <v>166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71</v>
      </c>
      <c r="C71" s="1">
        <f>主动技能升级!L74</f>
        <v>72</v>
      </c>
      <c r="D71" s="1">
        <f>主动技能升级!M74</f>
        <v>68</v>
      </c>
      <c r="E71" s="1" t="str">
        <f>主动技能升级!N74</f>
        <v>[]</v>
      </c>
      <c r="F71" s="1">
        <f>主动技能升级!O74</f>
        <v>167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72</v>
      </c>
      <c r="C72" s="1">
        <f>主动技能升级!L75</f>
        <v>73</v>
      </c>
      <c r="D72" s="1">
        <f>主动技能升级!M75</f>
        <v>69</v>
      </c>
      <c r="E72" s="1" t="str">
        <f>主动技能升级!N75</f>
        <v>[]</v>
      </c>
      <c r="F72" s="1">
        <f>主动技能升级!O75</f>
        <v>168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73</v>
      </c>
      <c r="C73" s="1">
        <f>主动技能升级!L76</f>
        <v>74</v>
      </c>
      <c r="D73" s="1">
        <f>主动技能升级!M76</f>
        <v>70</v>
      </c>
      <c r="E73" s="1" t="str">
        <f>主动技能升级!N76</f>
        <v>[]</v>
      </c>
      <c r="F73" s="1">
        <f>主动技能升级!O76</f>
        <v>169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74</v>
      </c>
      <c r="C74" s="1">
        <f>主动技能升级!L77</f>
        <v>75</v>
      </c>
      <c r="D74" s="1">
        <f>主动技能升级!M77</f>
        <v>71</v>
      </c>
      <c r="E74" s="1" t="str">
        <f>主动技能升级!N77</f>
        <v>[]</v>
      </c>
      <c r="F74" s="1">
        <f>主动技能升级!O77</f>
        <v>170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75</v>
      </c>
      <c r="C75" s="1">
        <f>主动技能升级!L78</f>
        <v>76</v>
      </c>
      <c r="D75" s="1">
        <f>主动技能升级!M78</f>
        <v>72</v>
      </c>
      <c r="E75" s="1" t="str">
        <f>主动技能升级!N78</f>
        <v>[]</v>
      </c>
      <c r="F75" s="1">
        <f>主动技能升级!O78</f>
        <v>171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76</v>
      </c>
      <c r="C76" s="1">
        <f>主动技能升级!L79</f>
        <v>77</v>
      </c>
      <c r="D76" s="1">
        <f>主动技能升级!M79</f>
        <v>73</v>
      </c>
      <c r="E76" s="1" t="str">
        <f>主动技能升级!N79</f>
        <v>[]</v>
      </c>
      <c r="F76" s="1">
        <f>主动技能升级!O79</f>
        <v>172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77</v>
      </c>
      <c r="C77" s="1">
        <f>主动技能升级!L80</f>
        <v>78</v>
      </c>
      <c r="D77" s="1">
        <f>主动技能升级!M80</f>
        <v>74</v>
      </c>
      <c r="E77" s="1" t="str">
        <f>主动技能升级!N80</f>
        <v>[]</v>
      </c>
      <c r="F77" s="1">
        <f>主动技能升级!O80</f>
        <v>173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78</v>
      </c>
      <c r="C78" s="1">
        <f>主动技能升级!L81</f>
        <v>79</v>
      </c>
      <c r="D78" s="1">
        <f>主动技能升级!M81</f>
        <v>75</v>
      </c>
      <c r="E78" s="1" t="str">
        <f>主动技能升级!N81</f>
        <v>[]</v>
      </c>
      <c r="F78" s="1">
        <f>主动技能升级!O81</f>
        <v>174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79</v>
      </c>
      <c r="C79" s="1">
        <f>主动技能升级!L82</f>
        <v>80</v>
      </c>
      <c r="D79" s="1">
        <f>主动技能升级!M82</f>
        <v>76</v>
      </c>
      <c r="E79" s="1" t="str">
        <f>主动技能升级!N82</f>
        <v>[]</v>
      </c>
      <c r="F79" s="1">
        <f>主动技能升级!O82</f>
        <v>175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81</v>
      </c>
      <c r="C80" s="1">
        <f>主动技能升级!L83</f>
        <v>82</v>
      </c>
      <c r="D80" s="1">
        <f>主动技能升级!M83</f>
        <v>77</v>
      </c>
      <c r="E80" s="1" t="str">
        <f>主动技能升级!N83</f>
        <v>[]</v>
      </c>
      <c r="F80" s="1">
        <f>主动技能升级!O83</f>
        <v>176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82</v>
      </c>
      <c r="C81" s="1">
        <f>主动技能升级!L84</f>
        <v>83</v>
      </c>
      <c r="D81" s="1">
        <f>主动技能升级!M84</f>
        <v>78</v>
      </c>
      <c r="E81" s="1" t="str">
        <f>主动技能升级!N84</f>
        <v>[]</v>
      </c>
      <c r="F81" s="1">
        <f>主动技能升级!O84</f>
        <v>177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83</v>
      </c>
      <c r="C82" s="1">
        <f>主动技能升级!L85</f>
        <v>84</v>
      </c>
      <c r="D82" s="1">
        <f>主动技能升级!M85</f>
        <v>79</v>
      </c>
      <c r="E82" s="1" t="str">
        <f>主动技能升级!N85</f>
        <v>[]</v>
      </c>
      <c r="F82" s="1">
        <f>主动技能升级!O85</f>
        <v>178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84</v>
      </c>
      <c r="C83" s="1">
        <f>主动技能升级!L86</f>
        <v>85</v>
      </c>
      <c r="D83" s="1">
        <f>主动技能升级!M86</f>
        <v>80</v>
      </c>
      <c r="E83" s="1" t="str">
        <f>主动技能升级!N86</f>
        <v>[]</v>
      </c>
      <c r="F83" s="1">
        <f>主动技能升级!O86</f>
        <v>179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85</v>
      </c>
      <c r="C84" s="1">
        <f>主动技能升级!L87</f>
        <v>86</v>
      </c>
      <c r="D84" s="1">
        <f>主动技能升级!M87</f>
        <v>81</v>
      </c>
      <c r="E84" s="1" t="str">
        <f>主动技能升级!N87</f>
        <v>[]</v>
      </c>
      <c r="F84" s="1">
        <f>主动技能升级!O87</f>
        <v>180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86</v>
      </c>
      <c r="C85" s="1">
        <f>主动技能升级!L88</f>
        <v>87</v>
      </c>
      <c r="D85" s="1">
        <f>主动技能升级!M88</f>
        <v>82</v>
      </c>
      <c r="E85" s="1" t="str">
        <f>主动技能升级!N88</f>
        <v>[]</v>
      </c>
      <c r="F85" s="1">
        <f>主动技能升级!O88</f>
        <v>181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87</v>
      </c>
      <c r="C86" s="1">
        <f>主动技能升级!L89</f>
        <v>88</v>
      </c>
      <c r="D86" s="1">
        <f>主动技能升级!M89</f>
        <v>83</v>
      </c>
      <c r="E86" s="1" t="str">
        <f>主动技能升级!N89</f>
        <v>[]</v>
      </c>
      <c r="F86" s="1">
        <f>主动技能升级!O89</f>
        <v>182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88</v>
      </c>
      <c r="C87" s="1">
        <f>主动技能升级!L90</f>
        <v>89</v>
      </c>
      <c r="D87" s="1">
        <f>主动技能升级!M90</f>
        <v>84</v>
      </c>
      <c r="E87" s="1" t="str">
        <f>主动技能升级!N90</f>
        <v>[]</v>
      </c>
      <c r="F87" s="1">
        <f>主动技能升级!O90</f>
        <v>183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89</v>
      </c>
      <c r="C88" s="1">
        <f>主动技能升级!L91</f>
        <v>90</v>
      </c>
      <c r="D88" s="1">
        <f>主动技能升级!M91</f>
        <v>85</v>
      </c>
      <c r="E88" s="1" t="str">
        <f>主动技能升级!N91</f>
        <v>[]</v>
      </c>
      <c r="F88" s="1">
        <f>主动技能升级!O91</f>
        <v>184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90</v>
      </c>
      <c r="C89" s="1">
        <f>主动技能升级!L92</f>
        <v>91</v>
      </c>
      <c r="D89" s="1">
        <f>主动技能升级!M92</f>
        <v>86</v>
      </c>
      <c r="E89" s="1" t="str">
        <f>主动技能升级!N92</f>
        <v>[]</v>
      </c>
      <c r="F89" s="1">
        <f>主动技能升级!O92</f>
        <v>185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91</v>
      </c>
      <c r="C90" s="1">
        <f>主动技能升级!L93</f>
        <v>92</v>
      </c>
      <c r="D90" s="1">
        <f>主动技能升级!M93</f>
        <v>87</v>
      </c>
      <c r="E90" s="1" t="str">
        <f>主动技能升级!N93</f>
        <v>[]</v>
      </c>
      <c r="F90" s="1">
        <f>主动技能升级!O93</f>
        <v>186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92</v>
      </c>
      <c r="C91" s="1">
        <f>主动技能升级!L94</f>
        <v>93</v>
      </c>
      <c r="D91" s="1">
        <f>主动技能升级!M94</f>
        <v>88</v>
      </c>
      <c r="E91" s="1" t="str">
        <f>主动技能升级!N94</f>
        <v>[]</v>
      </c>
      <c r="F91" s="1">
        <f>主动技能升级!O94</f>
        <v>187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93</v>
      </c>
      <c r="C92" s="1">
        <f>主动技能升级!L95</f>
        <v>94</v>
      </c>
      <c r="D92" s="1">
        <f>主动技能升级!M95</f>
        <v>89</v>
      </c>
      <c r="E92" s="1" t="str">
        <f>主动技能升级!N95</f>
        <v>[]</v>
      </c>
      <c r="F92" s="1">
        <f>主动技能升级!O95</f>
        <v>188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94</v>
      </c>
      <c r="C93" s="1">
        <f>主动技能升级!L96</f>
        <v>95</v>
      </c>
      <c r="D93" s="1">
        <f>主动技能升级!M96</f>
        <v>90</v>
      </c>
      <c r="E93" s="1" t="str">
        <f>主动技能升级!N96</f>
        <v>[]</v>
      </c>
      <c r="F93" s="1">
        <f>主动技能升级!O96</f>
        <v>189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95</v>
      </c>
      <c r="C94" s="1">
        <f>主动技能升级!L97</f>
        <v>96</v>
      </c>
      <c r="D94" s="1">
        <f>主动技能升级!M97</f>
        <v>91</v>
      </c>
      <c r="E94" s="1" t="str">
        <f>主动技能升级!N97</f>
        <v>[]</v>
      </c>
      <c r="F94" s="1">
        <f>主动技能升级!O97</f>
        <v>190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96</v>
      </c>
      <c r="C95" s="1">
        <f>主动技能升级!L98</f>
        <v>97</v>
      </c>
      <c r="D95" s="1">
        <f>主动技能升级!M98</f>
        <v>92</v>
      </c>
      <c r="E95" s="1" t="str">
        <f>主动技能升级!N98</f>
        <v>[]</v>
      </c>
      <c r="F95" s="1">
        <f>主动技能升级!O98</f>
        <v>191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97</v>
      </c>
      <c r="C96" s="1">
        <f>主动技能升级!L99</f>
        <v>98</v>
      </c>
      <c r="D96" s="1">
        <f>主动技能升级!M99</f>
        <v>93</v>
      </c>
      <c r="E96" s="1" t="str">
        <f>主动技能升级!N99</f>
        <v>[]</v>
      </c>
      <c r="F96" s="1">
        <f>主动技能升级!O99</f>
        <v>192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98</v>
      </c>
      <c r="C97" s="1">
        <f>主动技能升级!L100</f>
        <v>99</v>
      </c>
      <c r="D97" s="1">
        <f>主动技能升级!M100</f>
        <v>94</v>
      </c>
      <c r="E97" s="1" t="str">
        <f>主动技能升级!N100</f>
        <v>[]</v>
      </c>
      <c r="F97" s="1">
        <f>主动技能升级!O100</f>
        <v>193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99</v>
      </c>
      <c r="C98" s="1">
        <f>主动技能升级!L101</f>
        <v>100</v>
      </c>
      <c r="D98" s="1">
        <f>主动技能升级!M101</f>
        <v>95</v>
      </c>
      <c r="E98" s="1" t="str">
        <f>主动技能升级!N101</f>
        <v>[]</v>
      </c>
      <c r="F98" s="1">
        <f>主动技能升级!O101</f>
        <v>194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101</v>
      </c>
      <c r="C99" s="1">
        <f>主动技能升级!L102</f>
        <v>102</v>
      </c>
      <c r="D99" s="1">
        <f>主动技能升级!M102</f>
        <v>96</v>
      </c>
      <c r="E99" s="1" t="str">
        <f>主动技能升级!N102</f>
        <v>[]</v>
      </c>
      <c r="F99" s="1">
        <f>主动技能升级!O102</f>
        <v>195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102</v>
      </c>
      <c r="C100" s="1">
        <f>主动技能升级!L103</f>
        <v>103</v>
      </c>
      <c r="D100" s="1">
        <f>主动技能升级!M103</f>
        <v>97</v>
      </c>
      <c r="E100" s="1" t="str">
        <f>主动技能升级!N103</f>
        <v>[]</v>
      </c>
      <c r="F100" s="1">
        <f>主动技能升级!O103</f>
        <v>196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103</v>
      </c>
      <c r="C101" s="1">
        <f>主动技能升级!L104</f>
        <v>104</v>
      </c>
      <c r="D101" s="1">
        <f>主动技能升级!M104</f>
        <v>98</v>
      </c>
      <c r="E101" s="1" t="str">
        <f>主动技能升级!N104</f>
        <v>[]</v>
      </c>
      <c r="F101" s="1">
        <f>主动技能升级!O104</f>
        <v>197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104</v>
      </c>
      <c r="C102" s="1">
        <f>主动技能升级!L105</f>
        <v>105</v>
      </c>
      <c r="D102" s="1">
        <f>主动技能升级!M105</f>
        <v>99</v>
      </c>
      <c r="E102" s="1" t="str">
        <f>主动技能升级!N105</f>
        <v>[]</v>
      </c>
      <c r="F102" s="1">
        <f>主动技能升级!O105</f>
        <v>198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105</v>
      </c>
      <c r="C103" s="1">
        <f>主动技能升级!L106</f>
        <v>106</v>
      </c>
      <c r="D103" s="1">
        <f>主动技能升级!M106</f>
        <v>1</v>
      </c>
      <c r="E103" s="1" t="str">
        <f>主动技能升级!N106</f>
        <v>[]</v>
      </c>
      <c r="F103" s="1">
        <f>主动技能升级!O106</f>
        <v>100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106</v>
      </c>
      <c r="C104" s="1">
        <f>主动技能升级!L107</f>
        <v>107</v>
      </c>
      <c r="D104" s="1">
        <f>主动技能升级!M107</f>
        <v>2</v>
      </c>
      <c r="E104" s="1" t="str">
        <f>主动技能升级!N107</f>
        <v>[]</v>
      </c>
      <c r="F104" s="1">
        <f>主动技能升级!O107</f>
        <v>101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107</v>
      </c>
      <c r="C105" s="1">
        <f>主动技能升级!L108</f>
        <v>108</v>
      </c>
      <c r="D105" s="1">
        <f>主动技能升级!M108</f>
        <v>3</v>
      </c>
      <c r="E105" s="1" t="str">
        <f>主动技能升级!N108</f>
        <v>[]</v>
      </c>
      <c r="F105" s="1">
        <f>主动技能升级!O108</f>
        <v>102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108</v>
      </c>
      <c r="C106" s="1">
        <f>主动技能升级!L109</f>
        <v>109</v>
      </c>
      <c r="D106" s="1">
        <f>主动技能升级!M109</f>
        <v>4</v>
      </c>
      <c r="E106" s="1" t="str">
        <f>主动技能升级!N109</f>
        <v>[]</v>
      </c>
      <c r="F106" s="1">
        <f>主动技能升级!O109</f>
        <v>103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109</v>
      </c>
      <c r="C107" s="1">
        <f>主动技能升级!L110</f>
        <v>110</v>
      </c>
      <c r="D107" s="1">
        <f>主动技能升级!M110</f>
        <v>5</v>
      </c>
      <c r="E107" s="1" t="str">
        <f>主动技能升级!N110</f>
        <v>[]</v>
      </c>
      <c r="F107" s="1">
        <f>主动技能升级!O110</f>
        <v>104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110</v>
      </c>
      <c r="C108" s="1">
        <f>主动技能升级!L111</f>
        <v>111</v>
      </c>
      <c r="D108" s="1">
        <f>主动技能升级!M111</f>
        <v>6</v>
      </c>
      <c r="E108" s="1" t="str">
        <f>主动技能升级!N111</f>
        <v>[]</v>
      </c>
      <c r="F108" s="1">
        <f>主动技能升级!O111</f>
        <v>105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111</v>
      </c>
      <c r="C109" s="1">
        <f>主动技能升级!L112</f>
        <v>112</v>
      </c>
      <c r="D109" s="1">
        <f>主动技能升级!M112</f>
        <v>7</v>
      </c>
      <c r="E109" s="1" t="str">
        <f>主动技能升级!N112</f>
        <v>[]</v>
      </c>
      <c r="F109" s="1">
        <f>主动技能升级!O112</f>
        <v>106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112</v>
      </c>
      <c r="C110" s="1">
        <f>主动技能升级!L113</f>
        <v>113</v>
      </c>
      <c r="D110" s="1">
        <f>主动技能升级!M113</f>
        <v>8</v>
      </c>
      <c r="E110" s="1" t="str">
        <f>主动技能升级!N113</f>
        <v>[]</v>
      </c>
      <c r="F110" s="1">
        <f>主动技能升级!O113</f>
        <v>107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113</v>
      </c>
      <c r="C111" s="1">
        <f>主动技能升级!L114</f>
        <v>114</v>
      </c>
      <c r="D111" s="1">
        <f>主动技能升级!M114</f>
        <v>9</v>
      </c>
      <c r="E111" s="1" t="str">
        <f>主动技能升级!N114</f>
        <v>[]</v>
      </c>
      <c r="F111" s="1">
        <f>主动技能升级!O114</f>
        <v>108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114</v>
      </c>
      <c r="C112" s="1">
        <f>主动技能升级!L115</f>
        <v>115</v>
      </c>
      <c r="D112" s="1">
        <f>主动技能升级!M115</f>
        <v>10</v>
      </c>
      <c r="E112" s="1" t="str">
        <f>主动技能升级!N115</f>
        <v>[]</v>
      </c>
      <c r="F112" s="1">
        <f>主动技能升级!O115</f>
        <v>109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115</v>
      </c>
      <c r="C113" s="1">
        <f>主动技能升级!L116</f>
        <v>116</v>
      </c>
      <c r="D113" s="1">
        <f>主动技能升级!M116</f>
        <v>11</v>
      </c>
      <c r="E113" s="1" t="str">
        <f>主动技能升级!N116</f>
        <v>[]</v>
      </c>
      <c r="F113" s="1">
        <f>主动技能升级!O116</f>
        <v>110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116</v>
      </c>
      <c r="C114" s="1">
        <f>主动技能升级!L117</f>
        <v>117</v>
      </c>
      <c r="D114" s="1">
        <f>主动技能升级!M117</f>
        <v>12</v>
      </c>
      <c r="E114" s="1" t="str">
        <f>主动技能升级!N117</f>
        <v>[]</v>
      </c>
      <c r="F114" s="1">
        <f>主动技能升级!O117</f>
        <v>111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117</v>
      </c>
      <c r="C115" s="1">
        <f>主动技能升级!L118</f>
        <v>118</v>
      </c>
      <c r="D115" s="1">
        <f>主动技能升级!M118</f>
        <v>13</v>
      </c>
      <c r="E115" s="1" t="str">
        <f>主动技能升级!N118</f>
        <v>[]</v>
      </c>
      <c r="F115" s="1">
        <f>主动技能升级!O118</f>
        <v>112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118</v>
      </c>
      <c r="C116" s="1">
        <f>主动技能升级!L119</f>
        <v>119</v>
      </c>
      <c r="D116" s="1">
        <f>主动技能升级!M119</f>
        <v>14</v>
      </c>
      <c r="E116" s="1" t="str">
        <f>主动技能升级!N119</f>
        <v>[]</v>
      </c>
      <c r="F116" s="1">
        <f>主动技能升级!O119</f>
        <v>113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119</v>
      </c>
      <c r="C117" s="1">
        <f>主动技能升级!L120</f>
        <v>120</v>
      </c>
      <c r="D117" s="1">
        <f>主动技能升级!M120</f>
        <v>15</v>
      </c>
      <c r="E117" s="1" t="str">
        <f>主动技能升级!N120</f>
        <v>[]</v>
      </c>
      <c r="F117" s="1">
        <f>主动技能升级!O120</f>
        <v>114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121</v>
      </c>
      <c r="C118" s="1">
        <f>主动技能升级!L121</f>
        <v>122</v>
      </c>
      <c r="D118" s="1">
        <f>主动技能升级!M121</f>
        <v>16</v>
      </c>
      <c r="E118" s="1" t="str">
        <f>主动技能升级!N121</f>
        <v>[]</v>
      </c>
      <c r="F118" s="1">
        <f>主动技能升级!O121</f>
        <v>115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122</v>
      </c>
      <c r="C119" s="1">
        <f>主动技能升级!L122</f>
        <v>123</v>
      </c>
      <c r="D119" s="1">
        <f>主动技能升级!M122</f>
        <v>17</v>
      </c>
      <c r="E119" s="1" t="str">
        <f>主动技能升级!N122</f>
        <v>[]</v>
      </c>
      <c r="F119" s="1">
        <f>主动技能升级!O122</f>
        <v>116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123</v>
      </c>
      <c r="C120" s="1">
        <f>主动技能升级!L123</f>
        <v>124</v>
      </c>
      <c r="D120" s="1">
        <f>主动技能升级!M123</f>
        <v>18</v>
      </c>
      <c r="E120" s="1" t="str">
        <f>主动技能升级!N123</f>
        <v>[]</v>
      </c>
      <c r="F120" s="1">
        <f>主动技能升级!O123</f>
        <v>117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124</v>
      </c>
      <c r="C121" s="1">
        <f>主动技能升级!L124</f>
        <v>125</v>
      </c>
      <c r="D121" s="1">
        <f>主动技能升级!M124</f>
        <v>19</v>
      </c>
      <c r="E121" s="1" t="str">
        <f>主动技能升级!N124</f>
        <v>[]</v>
      </c>
      <c r="F121" s="1">
        <f>主动技能升级!O124</f>
        <v>118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125</v>
      </c>
      <c r="C122" s="1">
        <f>主动技能升级!L125</f>
        <v>126</v>
      </c>
      <c r="D122" s="1">
        <f>主动技能升级!M125</f>
        <v>20</v>
      </c>
      <c r="E122" s="1" t="str">
        <f>主动技能升级!N125</f>
        <v>[]</v>
      </c>
      <c r="F122" s="1">
        <f>主动技能升级!O125</f>
        <v>119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126</v>
      </c>
      <c r="C123" s="1">
        <f>主动技能升级!L126</f>
        <v>127</v>
      </c>
      <c r="D123" s="1">
        <f>主动技能升级!M126</f>
        <v>21</v>
      </c>
      <c r="E123" s="1" t="str">
        <f>主动技能升级!N126</f>
        <v>[]</v>
      </c>
      <c r="F123" s="1">
        <f>主动技能升级!O126</f>
        <v>120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127</v>
      </c>
      <c r="C124" s="1">
        <f>主动技能升级!L127</f>
        <v>128</v>
      </c>
      <c r="D124" s="1">
        <f>主动技能升级!M127</f>
        <v>22</v>
      </c>
      <c r="E124" s="1" t="str">
        <f>主动技能升级!N127</f>
        <v>[]</v>
      </c>
      <c r="F124" s="1">
        <f>主动技能升级!O127</f>
        <v>121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128</v>
      </c>
      <c r="C125" s="1">
        <f>主动技能升级!L128</f>
        <v>129</v>
      </c>
      <c r="D125" s="1">
        <f>主动技能升级!M128</f>
        <v>23</v>
      </c>
      <c r="E125" s="1" t="str">
        <f>主动技能升级!N128</f>
        <v>[]</v>
      </c>
      <c r="F125" s="1">
        <f>主动技能升级!O128</f>
        <v>122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129</v>
      </c>
      <c r="C126" s="1">
        <f>主动技能升级!L129</f>
        <v>130</v>
      </c>
      <c r="D126" s="1">
        <f>主动技能升级!M129</f>
        <v>24</v>
      </c>
      <c r="E126" s="1" t="str">
        <f>主动技能升级!N129</f>
        <v>[]</v>
      </c>
      <c r="F126" s="1">
        <f>主动技能升级!O129</f>
        <v>123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130</v>
      </c>
      <c r="C127" s="1">
        <f>主动技能升级!L130</f>
        <v>131</v>
      </c>
      <c r="D127" s="1">
        <f>主动技能升级!M130</f>
        <v>25</v>
      </c>
      <c r="E127" s="1" t="str">
        <f>主动技能升级!N130</f>
        <v>[]</v>
      </c>
      <c r="F127" s="1">
        <f>主动技能升级!O130</f>
        <v>124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131</v>
      </c>
      <c r="C128" s="1">
        <f>主动技能升级!L131</f>
        <v>132</v>
      </c>
      <c r="D128" s="1">
        <f>主动技能升级!M131</f>
        <v>26</v>
      </c>
      <c r="E128" s="1" t="str">
        <f>主动技能升级!N131</f>
        <v>[]</v>
      </c>
      <c r="F128" s="1">
        <f>主动技能升级!O131</f>
        <v>125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132</v>
      </c>
      <c r="C129" s="1">
        <f>主动技能升级!L132</f>
        <v>133</v>
      </c>
      <c r="D129" s="1">
        <f>主动技能升级!M132</f>
        <v>27</v>
      </c>
      <c r="E129" s="1" t="str">
        <f>主动技能升级!N132</f>
        <v>[]</v>
      </c>
      <c r="F129" s="1">
        <f>主动技能升级!O132</f>
        <v>126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133</v>
      </c>
      <c r="C130" s="1">
        <f>主动技能升级!L133</f>
        <v>134</v>
      </c>
      <c r="D130" s="1">
        <f>主动技能升级!M133</f>
        <v>28</v>
      </c>
      <c r="E130" s="1" t="str">
        <f>主动技能升级!N133</f>
        <v>[]</v>
      </c>
      <c r="F130" s="1">
        <f>主动技能升级!O133</f>
        <v>127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134</v>
      </c>
      <c r="C131" s="1">
        <f>主动技能升级!L134</f>
        <v>135</v>
      </c>
      <c r="D131" s="1">
        <f>主动技能升级!M134</f>
        <v>29</v>
      </c>
      <c r="E131" s="1" t="str">
        <f>主动技能升级!N134</f>
        <v>[]</v>
      </c>
      <c r="F131" s="1">
        <f>主动技能升级!O134</f>
        <v>128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135</v>
      </c>
      <c r="C132" s="1">
        <f>主动技能升级!L135</f>
        <v>136</v>
      </c>
      <c r="D132" s="1">
        <f>主动技能升级!M135</f>
        <v>30</v>
      </c>
      <c r="E132" s="1" t="str">
        <f>主动技能升级!N135</f>
        <v>[]</v>
      </c>
      <c r="F132" s="1">
        <f>主动技能升级!O135</f>
        <v>129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136</v>
      </c>
      <c r="C133" s="1">
        <f>主动技能升级!L136</f>
        <v>137</v>
      </c>
      <c r="D133" s="1">
        <f>主动技能升级!M136</f>
        <v>31</v>
      </c>
      <c r="E133" s="1" t="str">
        <f>主动技能升级!N136</f>
        <v>[]</v>
      </c>
      <c r="F133" s="1">
        <f>主动技能升级!O136</f>
        <v>130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137</v>
      </c>
      <c r="C134" s="1">
        <f>主动技能升级!L137</f>
        <v>138</v>
      </c>
      <c r="D134" s="1">
        <f>主动技能升级!M137</f>
        <v>32</v>
      </c>
      <c r="E134" s="1" t="str">
        <f>主动技能升级!N137</f>
        <v>[]</v>
      </c>
      <c r="F134" s="1">
        <f>主动技能升级!O137</f>
        <v>131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138</v>
      </c>
      <c r="C135" s="1">
        <f>主动技能升级!L138</f>
        <v>139</v>
      </c>
      <c r="D135" s="1">
        <f>主动技能升级!M138</f>
        <v>33</v>
      </c>
      <c r="E135" s="1" t="str">
        <f>主动技能升级!N138</f>
        <v>[]</v>
      </c>
      <c r="F135" s="1">
        <f>主动技能升级!O138</f>
        <v>132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139</v>
      </c>
      <c r="C136" s="1">
        <f>主动技能升级!L139</f>
        <v>140</v>
      </c>
      <c r="D136" s="1">
        <f>主动技能升级!M139</f>
        <v>34</v>
      </c>
      <c r="E136" s="1" t="str">
        <f>主动技能升级!N139</f>
        <v>[]</v>
      </c>
      <c r="F136" s="1">
        <f>主动技能升级!O139</f>
        <v>133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141</v>
      </c>
      <c r="C137" s="1">
        <f>主动技能升级!L140</f>
        <v>142</v>
      </c>
      <c r="D137" s="1">
        <f>主动技能升级!M140</f>
        <v>35</v>
      </c>
      <c r="E137" s="1" t="str">
        <f>主动技能升级!N140</f>
        <v>[]</v>
      </c>
      <c r="F137" s="1">
        <f>主动技能升级!O140</f>
        <v>134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142</v>
      </c>
      <c r="C138" s="1">
        <f>主动技能升级!L141</f>
        <v>143</v>
      </c>
      <c r="D138" s="1">
        <f>主动技能升级!M141</f>
        <v>36</v>
      </c>
      <c r="E138" s="1" t="str">
        <f>主动技能升级!N141</f>
        <v>[]</v>
      </c>
      <c r="F138" s="1">
        <f>主动技能升级!O141</f>
        <v>135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143</v>
      </c>
      <c r="C139" s="1">
        <f>主动技能升级!L142</f>
        <v>144</v>
      </c>
      <c r="D139" s="1">
        <f>主动技能升级!M142</f>
        <v>37</v>
      </c>
      <c r="E139" s="1" t="str">
        <f>主动技能升级!N142</f>
        <v>[]</v>
      </c>
      <c r="F139" s="1">
        <f>主动技能升级!O142</f>
        <v>136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144</v>
      </c>
      <c r="C140" s="1">
        <f>主动技能升级!L143</f>
        <v>145</v>
      </c>
      <c r="D140" s="1">
        <f>主动技能升级!M143</f>
        <v>38</v>
      </c>
      <c r="E140" s="1" t="str">
        <f>主动技能升级!N143</f>
        <v>[]</v>
      </c>
      <c r="F140" s="1">
        <f>主动技能升级!O143</f>
        <v>137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145</v>
      </c>
      <c r="C141" s="1">
        <f>主动技能升级!L144</f>
        <v>146</v>
      </c>
      <c r="D141" s="1">
        <f>主动技能升级!M144</f>
        <v>39</v>
      </c>
      <c r="E141" s="1" t="str">
        <f>主动技能升级!N144</f>
        <v>[]</v>
      </c>
      <c r="F141" s="1">
        <f>主动技能升级!O144</f>
        <v>138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146</v>
      </c>
      <c r="C142" s="1">
        <f>主动技能升级!L145</f>
        <v>147</v>
      </c>
      <c r="D142" s="1">
        <f>主动技能升级!M145</f>
        <v>40</v>
      </c>
      <c r="E142" s="1" t="str">
        <f>主动技能升级!N145</f>
        <v>[]</v>
      </c>
      <c r="F142" s="1">
        <f>主动技能升级!O145</f>
        <v>139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147</v>
      </c>
      <c r="C143" s="1">
        <f>主动技能升级!L146</f>
        <v>148</v>
      </c>
      <c r="D143" s="1">
        <f>主动技能升级!M146</f>
        <v>41</v>
      </c>
      <c r="E143" s="1" t="str">
        <f>主动技能升级!N146</f>
        <v>[]</v>
      </c>
      <c r="F143" s="1">
        <f>主动技能升级!O146</f>
        <v>140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148</v>
      </c>
      <c r="C144" s="1">
        <f>主动技能升级!L147</f>
        <v>149</v>
      </c>
      <c r="D144" s="1">
        <f>主动技能升级!M147</f>
        <v>42</v>
      </c>
      <c r="E144" s="1" t="str">
        <f>主动技能升级!N147</f>
        <v>[]</v>
      </c>
      <c r="F144" s="1">
        <f>主动技能升级!O147</f>
        <v>141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149</v>
      </c>
      <c r="C145" s="1">
        <f>主动技能升级!L148</f>
        <v>150</v>
      </c>
      <c r="D145" s="1">
        <f>主动技能升级!M148</f>
        <v>43</v>
      </c>
      <c r="E145" s="1" t="str">
        <f>主动技能升级!N148</f>
        <v>[]</v>
      </c>
      <c r="F145" s="1">
        <f>主动技能升级!O148</f>
        <v>142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150</v>
      </c>
      <c r="C146" s="1">
        <f>主动技能升级!L149</f>
        <v>151</v>
      </c>
      <c r="D146" s="1">
        <f>主动技能升级!M149</f>
        <v>44</v>
      </c>
      <c r="E146" s="1" t="str">
        <f>主动技能升级!N149</f>
        <v>[]</v>
      </c>
      <c r="F146" s="1">
        <f>主动技能升级!O149</f>
        <v>143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151</v>
      </c>
      <c r="C147" s="1">
        <f>主动技能升级!L150</f>
        <v>152</v>
      </c>
      <c r="D147" s="1">
        <f>主动技能升级!M150</f>
        <v>45</v>
      </c>
      <c r="E147" s="1" t="str">
        <f>主动技能升级!N150</f>
        <v>[]</v>
      </c>
      <c r="F147" s="1">
        <f>主动技能升级!O150</f>
        <v>144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152</v>
      </c>
      <c r="C148" s="1">
        <f>主动技能升级!L151</f>
        <v>153</v>
      </c>
      <c r="D148" s="1">
        <f>主动技能升级!M151</f>
        <v>46</v>
      </c>
      <c r="E148" s="1" t="str">
        <f>主动技能升级!N151</f>
        <v>[]</v>
      </c>
      <c r="F148" s="1">
        <f>主动技能升级!O151</f>
        <v>145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153</v>
      </c>
      <c r="C149" s="1">
        <f>主动技能升级!L152</f>
        <v>154</v>
      </c>
      <c r="D149" s="1">
        <f>主动技能升级!M152</f>
        <v>47</v>
      </c>
      <c r="E149" s="1" t="str">
        <f>主动技能升级!N152</f>
        <v>[]</v>
      </c>
      <c r="F149" s="1">
        <f>主动技能升级!O152</f>
        <v>146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154</v>
      </c>
      <c r="C150" s="1">
        <f>主动技能升级!L153</f>
        <v>155</v>
      </c>
      <c r="D150" s="1">
        <f>主动技能升级!M153</f>
        <v>48</v>
      </c>
      <c r="E150" s="1" t="str">
        <f>主动技能升级!N153</f>
        <v>[]</v>
      </c>
      <c r="F150" s="1">
        <f>主动技能升级!O153</f>
        <v>147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155</v>
      </c>
      <c r="C151" s="1">
        <f>主动技能升级!L154</f>
        <v>156</v>
      </c>
      <c r="D151" s="1">
        <f>主动技能升级!M154</f>
        <v>49</v>
      </c>
      <c r="E151" s="1" t="str">
        <f>主动技能升级!N154</f>
        <v>[]</v>
      </c>
      <c r="F151" s="1">
        <f>主动技能升级!O154</f>
        <v>148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156</v>
      </c>
      <c r="C152" s="1">
        <f>主动技能升级!L155</f>
        <v>157</v>
      </c>
      <c r="D152" s="1">
        <f>主动技能升级!M155</f>
        <v>50</v>
      </c>
      <c r="E152" s="1" t="str">
        <f>主动技能升级!N155</f>
        <v>[]</v>
      </c>
      <c r="F152" s="1">
        <f>主动技能升级!O155</f>
        <v>149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157</v>
      </c>
      <c r="C153" s="1">
        <f>主动技能升级!L156</f>
        <v>158</v>
      </c>
      <c r="D153" s="1">
        <f>主动技能升级!M156</f>
        <v>51</v>
      </c>
      <c r="E153" s="1" t="str">
        <f>主动技能升级!N156</f>
        <v>[]</v>
      </c>
      <c r="F153" s="1">
        <f>主动技能升级!O156</f>
        <v>150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158</v>
      </c>
      <c r="C154" s="1">
        <f>主动技能升级!L157</f>
        <v>159</v>
      </c>
      <c r="D154" s="1">
        <f>主动技能升级!M157</f>
        <v>52</v>
      </c>
      <c r="E154" s="1" t="str">
        <f>主动技能升级!N157</f>
        <v>[]</v>
      </c>
      <c r="F154" s="1">
        <f>主动技能升级!O157</f>
        <v>151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159</v>
      </c>
      <c r="C155" s="1">
        <f>主动技能升级!L158</f>
        <v>160</v>
      </c>
      <c r="D155" s="1">
        <f>主动技能升级!M158</f>
        <v>53</v>
      </c>
      <c r="E155" s="1" t="str">
        <f>主动技能升级!N158</f>
        <v>[]</v>
      </c>
      <c r="F155" s="1">
        <f>主动技能升级!O158</f>
        <v>152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161</v>
      </c>
      <c r="C156" s="1">
        <f>主动技能升级!L159</f>
        <v>162</v>
      </c>
      <c r="D156" s="1">
        <f>主动技能升级!M159</f>
        <v>54</v>
      </c>
      <c r="E156" s="1" t="str">
        <f>主动技能升级!N159</f>
        <v>[]</v>
      </c>
      <c r="F156" s="1">
        <f>主动技能升级!O159</f>
        <v>153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162</v>
      </c>
      <c r="C157" s="1">
        <f>主动技能升级!L160</f>
        <v>163</v>
      </c>
      <c r="D157" s="1">
        <f>主动技能升级!M160</f>
        <v>55</v>
      </c>
      <c r="E157" s="1" t="str">
        <f>主动技能升级!N160</f>
        <v>[]</v>
      </c>
      <c r="F157" s="1">
        <f>主动技能升级!O160</f>
        <v>154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163</v>
      </c>
      <c r="C158" s="1">
        <f>主动技能升级!L161</f>
        <v>164</v>
      </c>
      <c r="D158" s="1">
        <f>主动技能升级!M161</f>
        <v>56</v>
      </c>
      <c r="E158" s="1" t="str">
        <f>主动技能升级!N161</f>
        <v>[]</v>
      </c>
      <c r="F158" s="1">
        <f>主动技能升级!O161</f>
        <v>155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164</v>
      </c>
      <c r="C159" s="1">
        <f>主动技能升级!L162</f>
        <v>165</v>
      </c>
      <c r="D159" s="1">
        <f>主动技能升级!M162</f>
        <v>57</v>
      </c>
      <c r="E159" s="1" t="str">
        <f>主动技能升级!N162</f>
        <v>[]</v>
      </c>
      <c r="F159" s="1">
        <f>主动技能升级!O162</f>
        <v>156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165</v>
      </c>
      <c r="C160" s="1">
        <f>主动技能升级!L163</f>
        <v>166</v>
      </c>
      <c r="D160" s="1">
        <f>主动技能升级!M163</f>
        <v>58</v>
      </c>
      <c r="E160" s="1" t="str">
        <f>主动技能升级!N163</f>
        <v>[]</v>
      </c>
      <c r="F160" s="1">
        <f>主动技能升级!O163</f>
        <v>157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166</v>
      </c>
      <c r="C161" s="1">
        <f>主动技能升级!L164</f>
        <v>167</v>
      </c>
      <c r="D161" s="1">
        <f>主动技能升级!M164</f>
        <v>59</v>
      </c>
      <c r="E161" s="1" t="str">
        <f>主动技能升级!N164</f>
        <v>[]</v>
      </c>
      <c r="F161" s="1">
        <f>主动技能升级!O164</f>
        <v>158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167</v>
      </c>
      <c r="C162" s="1">
        <f>主动技能升级!L165</f>
        <v>168</v>
      </c>
      <c r="D162" s="1">
        <f>主动技能升级!M165</f>
        <v>60</v>
      </c>
      <c r="E162" s="1" t="str">
        <f>主动技能升级!N165</f>
        <v>[]</v>
      </c>
      <c r="F162" s="1">
        <f>主动技能升级!O165</f>
        <v>159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168</v>
      </c>
      <c r="C163" s="1">
        <f>主动技能升级!L166</f>
        <v>169</v>
      </c>
      <c r="D163" s="1">
        <f>主动技能升级!M166</f>
        <v>61</v>
      </c>
      <c r="E163" s="1" t="str">
        <f>主动技能升级!N166</f>
        <v>[]</v>
      </c>
      <c r="F163" s="1">
        <f>主动技能升级!O166</f>
        <v>160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169</v>
      </c>
      <c r="C164" s="1">
        <f>主动技能升级!L167</f>
        <v>170</v>
      </c>
      <c r="D164" s="1">
        <f>主动技能升级!M167</f>
        <v>62</v>
      </c>
      <c r="E164" s="1" t="str">
        <f>主动技能升级!N167</f>
        <v>[]</v>
      </c>
      <c r="F164" s="1">
        <f>主动技能升级!O167</f>
        <v>161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170</v>
      </c>
      <c r="C165" s="1">
        <f>主动技能升级!L168</f>
        <v>171</v>
      </c>
      <c r="D165" s="1">
        <f>主动技能升级!M168</f>
        <v>63</v>
      </c>
      <c r="E165" s="1" t="str">
        <f>主动技能升级!N168</f>
        <v>[]</v>
      </c>
      <c r="F165" s="1">
        <f>主动技能升级!O168</f>
        <v>162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171</v>
      </c>
      <c r="C166" s="1">
        <f>主动技能升级!L169</f>
        <v>172</v>
      </c>
      <c r="D166" s="1">
        <f>主动技能升级!M169</f>
        <v>64</v>
      </c>
      <c r="E166" s="1" t="str">
        <f>主动技能升级!N169</f>
        <v>[]</v>
      </c>
      <c r="F166" s="1">
        <f>主动技能升级!O169</f>
        <v>163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172</v>
      </c>
      <c r="C167" s="1">
        <f>主动技能升级!L170</f>
        <v>173</v>
      </c>
      <c r="D167" s="1">
        <f>主动技能升级!M170</f>
        <v>65</v>
      </c>
      <c r="E167" s="1" t="str">
        <f>主动技能升级!N170</f>
        <v>[]</v>
      </c>
      <c r="F167" s="1">
        <f>主动技能升级!O170</f>
        <v>164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173</v>
      </c>
      <c r="C168" s="1">
        <f>主动技能升级!L171</f>
        <v>174</v>
      </c>
      <c r="D168" s="1">
        <f>主动技能升级!M171</f>
        <v>66</v>
      </c>
      <c r="E168" s="1" t="str">
        <f>主动技能升级!N171</f>
        <v>[]</v>
      </c>
      <c r="F168" s="1">
        <f>主动技能升级!O171</f>
        <v>165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174</v>
      </c>
      <c r="C169" s="1">
        <f>主动技能升级!L172</f>
        <v>175</v>
      </c>
      <c r="D169" s="1">
        <f>主动技能升级!M172</f>
        <v>67</v>
      </c>
      <c r="E169" s="1" t="str">
        <f>主动技能升级!N172</f>
        <v>[]</v>
      </c>
      <c r="F169" s="1">
        <f>主动技能升级!O172</f>
        <v>166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175</v>
      </c>
      <c r="C170" s="1">
        <f>主动技能升级!L173</f>
        <v>176</v>
      </c>
      <c r="D170" s="1">
        <f>主动技能升级!M173</f>
        <v>68</v>
      </c>
      <c r="E170" s="1" t="str">
        <f>主动技能升级!N173</f>
        <v>[]</v>
      </c>
      <c r="F170" s="1">
        <f>主动技能升级!O173</f>
        <v>167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176</v>
      </c>
      <c r="C171" s="1">
        <f>主动技能升级!L174</f>
        <v>177</v>
      </c>
      <c r="D171" s="1">
        <f>主动技能升级!M174</f>
        <v>69</v>
      </c>
      <c r="E171" s="1" t="str">
        <f>主动技能升级!N174</f>
        <v>[]</v>
      </c>
      <c r="F171" s="1">
        <f>主动技能升级!O174</f>
        <v>168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177</v>
      </c>
      <c r="C172" s="1">
        <f>主动技能升级!L175</f>
        <v>178</v>
      </c>
      <c r="D172" s="1">
        <f>主动技能升级!M175</f>
        <v>70</v>
      </c>
      <c r="E172" s="1" t="str">
        <f>主动技能升级!N175</f>
        <v>[]</v>
      </c>
      <c r="F172" s="1">
        <f>主动技能升级!O175</f>
        <v>169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178</v>
      </c>
      <c r="C173" s="1">
        <f>主动技能升级!L176</f>
        <v>179</v>
      </c>
      <c r="D173" s="1">
        <f>主动技能升级!M176</f>
        <v>71</v>
      </c>
      <c r="E173" s="1" t="str">
        <f>主动技能升级!N176</f>
        <v>[]</v>
      </c>
      <c r="F173" s="1">
        <f>主动技能升级!O176</f>
        <v>170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179</v>
      </c>
      <c r="C174" s="1">
        <f>主动技能升级!L177</f>
        <v>180</v>
      </c>
      <c r="D174" s="1">
        <f>主动技能升级!M177</f>
        <v>72</v>
      </c>
      <c r="E174" s="1" t="str">
        <f>主动技能升级!N177</f>
        <v>[]</v>
      </c>
      <c r="F174" s="1">
        <f>主动技能升级!O177</f>
        <v>171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181</v>
      </c>
      <c r="C175" s="1">
        <f>主动技能升级!L178</f>
        <v>182</v>
      </c>
      <c r="D175" s="1">
        <f>主动技能升级!M178</f>
        <v>73</v>
      </c>
      <c r="E175" s="1" t="str">
        <f>主动技能升级!N178</f>
        <v>[]</v>
      </c>
      <c r="F175" s="1">
        <f>主动技能升级!O178</f>
        <v>172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182</v>
      </c>
      <c r="C176" s="1">
        <f>主动技能升级!L179</f>
        <v>183</v>
      </c>
      <c r="D176" s="1">
        <f>主动技能升级!M179</f>
        <v>74</v>
      </c>
      <c r="E176" s="1" t="str">
        <f>主动技能升级!N179</f>
        <v>[]</v>
      </c>
      <c r="F176" s="1">
        <f>主动技能升级!O179</f>
        <v>173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183</v>
      </c>
      <c r="C177" s="1">
        <f>主动技能升级!L180</f>
        <v>184</v>
      </c>
      <c r="D177" s="1">
        <f>主动技能升级!M180</f>
        <v>75</v>
      </c>
      <c r="E177" s="1" t="str">
        <f>主动技能升级!N180</f>
        <v>[]</v>
      </c>
      <c r="F177" s="1">
        <f>主动技能升级!O180</f>
        <v>174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184</v>
      </c>
      <c r="C178" s="1">
        <f>主动技能升级!L181</f>
        <v>185</v>
      </c>
      <c r="D178" s="1">
        <f>主动技能升级!M181</f>
        <v>76</v>
      </c>
      <c r="E178" s="1" t="str">
        <f>主动技能升级!N181</f>
        <v>[]</v>
      </c>
      <c r="F178" s="1">
        <f>主动技能升级!O181</f>
        <v>175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185</v>
      </c>
      <c r="C179" s="1">
        <f>主动技能升级!L182</f>
        <v>186</v>
      </c>
      <c r="D179" s="1">
        <f>主动技能升级!M182</f>
        <v>77</v>
      </c>
      <c r="E179" s="1" t="str">
        <f>主动技能升级!N182</f>
        <v>[]</v>
      </c>
      <c r="F179" s="1">
        <f>主动技能升级!O182</f>
        <v>176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186</v>
      </c>
      <c r="C180" s="1">
        <f>主动技能升级!L183</f>
        <v>187</v>
      </c>
      <c r="D180" s="1">
        <f>主动技能升级!M183</f>
        <v>78</v>
      </c>
      <c r="E180" s="1" t="str">
        <f>主动技能升级!N183</f>
        <v>[]</v>
      </c>
      <c r="F180" s="1">
        <f>主动技能升级!O183</f>
        <v>177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187</v>
      </c>
      <c r="C181" s="1">
        <f>主动技能升级!L184</f>
        <v>188</v>
      </c>
      <c r="D181" s="1">
        <f>主动技能升级!M184</f>
        <v>79</v>
      </c>
      <c r="E181" s="1" t="str">
        <f>主动技能升级!N184</f>
        <v>[]</v>
      </c>
      <c r="F181" s="1">
        <f>主动技能升级!O184</f>
        <v>178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188</v>
      </c>
      <c r="C182" s="1">
        <f>主动技能升级!L185</f>
        <v>189</v>
      </c>
      <c r="D182" s="1">
        <f>主动技能升级!M185</f>
        <v>80</v>
      </c>
      <c r="E182" s="1" t="str">
        <f>主动技能升级!N185</f>
        <v>[]</v>
      </c>
      <c r="F182" s="1">
        <f>主动技能升级!O185</f>
        <v>179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189</v>
      </c>
      <c r="C183" s="1">
        <f>主动技能升级!L186</f>
        <v>190</v>
      </c>
      <c r="D183" s="1">
        <f>主动技能升级!M186</f>
        <v>81</v>
      </c>
      <c r="E183" s="1" t="str">
        <f>主动技能升级!N186</f>
        <v>[]</v>
      </c>
      <c r="F183" s="1">
        <f>主动技能升级!O186</f>
        <v>180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190</v>
      </c>
      <c r="C184" s="1">
        <f>主动技能升级!L187</f>
        <v>191</v>
      </c>
      <c r="D184" s="1">
        <f>主动技能升级!M187</f>
        <v>82</v>
      </c>
      <c r="E184" s="1" t="str">
        <f>主动技能升级!N187</f>
        <v>[]</v>
      </c>
      <c r="F184" s="1">
        <f>主动技能升级!O187</f>
        <v>181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191</v>
      </c>
      <c r="C185" s="1">
        <f>主动技能升级!L188</f>
        <v>192</v>
      </c>
      <c r="D185" s="1">
        <f>主动技能升级!M188</f>
        <v>83</v>
      </c>
      <c r="E185" s="1" t="str">
        <f>主动技能升级!N188</f>
        <v>[]</v>
      </c>
      <c r="F185" s="1">
        <f>主动技能升级!O188</f>
        <v>182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192</v>
      </c>
      <c r="C186" s="1">
        <f>主动技能升级!L189</f>
        <v>193</v>
      </c>
      <c r="D186" s="1">
        <f>主动技能升级!M189</f>
        <v>84</v>
      </c>
      <c r="E186" s="1" t="str">
        <f>主动技能升级!N189</f>
        <v>[]</v>
      </c>
      <c r="F186" s="1">
        <f>主动技能升级!O189</f>
        <v>183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193</v>
      </c>
      <c r="C187" s="1">
        <f>主动技能升级!L190</f>
        <v>194</v>
      </c>
      <c r="D187" s="1">
        <f>主动技能升级!M190</f>
        <v>85</v>
      </c>
      <c r="E187" s="1" t="str">
        <f>主动技能升级!N190</f>
        <v>[]</v>
      </c>
      <c r="F187" s="1">
        <f>主动技能升级!O190</f>
        <v>184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194</v>
      </c>
      <c r="C188" s="1">
        <f>主动技能升级!L191</f>
        <v>195</v>
      </c>
      <c r="D188" s="1">
        <f>主动技能升级!M191</f>
        <v>86</v>
      </c>
      <c r="E188" s="1" t="str">
        <f>主动技能升级!N191</f>
        <v>[]</v>
      </c>
      <c r="F188" s="1">
        <f>主动技能升级!O191</f>
        <v>185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195</v>
      </c>
      <c r="C189" s="1">
        <f>主动技能升级!L192</f>
        <v>196</v>
      </c>
      <c r="D189" s="1">
        <f>主动技能升级!M192</f>
        <v>87</v>
      </c>
      <c r="E189" s="1" t="str">
        <f>主动技能升级!N192</f>
        <v>[]</v>
      </c>
      <c r="F189" s="1">
        <f>主动技能升级!O192</f>
        <v>186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196</v>
      </c>
      <c r="C190" s="1">
        <f>主动技能升级!L193</f>
        <v>197</v>
      </c>
      <c r="D190" s="1">
        <f>主动技能升级!M193</f>
        <v>88</v>
      </c>
      <c r="E190" s="1" t="str">
        <f>主动技能升级!N193</f>
        <v>[]</v>
      </c>
      <c r="F190" s="1">
        <f>主动技能升级!O193</f>
        <v>187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197</v>
      </c>
      <c r="C191" s="1">
        <f>主动技能升级!L194</f>
        <v>198</v>
      </c>
      <c r="D191" s="1">
        <f>主动技能升级!M194</f>
        <v>89</v>
      </c>
      <c r="E191" s="1" t="str">
        <f>主动技能升级!N194</f>
        <v>[]</v>
      </c>
      <c r="F191" s="1">
        <f>主动技能升级!O194</f>
        <v>188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198</v>
      </c>
      <c r="C192" s="1">
        <f>主动技能升级!L195</f>
        <v>199</v>
      </c>
      <c r="D192" s="1">
        <f>主动技能升级!M195</f>
        <v>90</v>
      </c>
      <c r="E192" s="1" t="str">
        <f>主动技能升级!N195</f>
        <v>[]</v>
      </c>
      <c r="F192" s="1">
        <f>主动技能升级!O195</f>
        <v>189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199</v>
      </c>
      <c r="C193" s="1">
        <f>主动技能升级!L196</f>
        <v>200</v>
      </c>
      <c r="D193" s="1">
        <f>主动技能升级!M196</f>
        <v>91</v>
      </c>
      <c r="E193" s="1" t="str">
        <f>主动技能升级!N196</f>
        <v>[]</v>
      </c>
      <c r="F193" s="1">
        <f>主动技能升级!O196</f>
        <v>190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201</v>
      </c>
      <c r="C194" s="1">
        <f>主动技能升级!L197</f>
        <v>202</v>
      </c>
      <c r="D194" s="1">
        <f>主动技能升级!M197</f>
        <v>92</v>
      </c>
      <c r="E194" s="1" t="str">
        <f>主动技能升级!N197</f>
        <v>[]</v>
      </c>
      <c r="F194" s="1">
        <f>主动技能升级!O197</f>
        <v>191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202</v>
      </c>
      <c r="C195" s="1">
        <f>主动技能升级!L198</f>
        <v>203</v>
      </c>
      <c r="D195" s="1">
        <f>主动技能升级!M198</f>
        <v>93</v>
      </c>
      <c r="E195" s="1" t="str">
        <f>主动技能升级!N198</f>
        <v>[]</v>
      </c>
      <c r="F195" s="1">
        <f>主动技能升级!O198</f>
        <v>192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203</v>
      </c>
      <c r="C196" s="1">
        <f>主动技能升级!L199</f>
        <v>204</v>
      </c>
      <c r="D196" s="1">
        <f>主动技能升级!M199</f>
        <v>94</v>
      </c>
      <c r="E196" s="1" t="str">
        <f>主动技能升级!N199</f>
        <v>[]</v>
      </c>
      <c r="F196" s="1">
        <f>主动技能升级!O199</f>
        <v>193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204</v>
      </c>
      <c r="C197" s="1">
        <f>主动技能升级!L200</f>
        <v>205</v>
      </c>
      <c r="D197" s="1">
        <f>主动技能升级!M200</f>
        <v>95</v>
      </c>
      <c r="E197" s="1" t="str">
        <f>主动技能升级!N200</f>
        <v>[]</v>
      </c>
      <c r="F197" s="1">
        <f>主动技能升级!O200</f>
        <v>194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205</v>
      </c>
      <c r="C198" s="1">
        <f>主动技能升级!L201</f>
        <v>206</v>
      </c>
      <c r="D198" s="1">
        <f>主动技能升级!M201</f>
        <v>96</v>
      </c>
      <c r="E198" s="1" t="str">
        <f>主动技能升级!N201</f>
        <v>[]</v>
      </c>
      <c r="F198" s="1">
        <f>主动技能升级!O201</f>
        <v>195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206</v>
      </c>
      <c r="C199" s="1">
        <f>主动技能升级!L202</f>
        <v>207</v>
      </c>
      <c r="D199" s="1">
        <f>主动技能升级!M202</f>
        <v>97</v>
      </c>
      <c r="E199" s="1" t="str">
        <f>主动技能升级!N202</f>
        <v>[]</v>
      </c>
      <c r="F199" s="1">
        <f>主动技能升级!O202</f>
        <v>196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207</v>
      </c>
      <c r="C200" s="1">
        <f>主动技能升级!L203</f>
        <v>208</v>
      </c>
      <c r="D200" s="1">
        <f>主动技能升级!M203</f>
        <v>98</v>
      </c>
      <c r="E200" s="1" t="str">
        <f>主动技能升级!N203</f>
        <v>[]</v>
      </c>
      <c r="F200" s="1">
        <f>主动技能升级!O203</f>
        <v>197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208</v>
      </c>
      <c r="C201" s="1">
        <f>主动技能升级!L204</f>
        <v>209</v>
      </c>
      <c r="D201" s="1">
        <f>主动技能升级!M204</f>
        <v>99</v>
      </c>
      <c r="E201" s="1" t="str">
        <f>主动技能升级!N204</f>
        <v>[]</v>
      </c>
      <c r="F201" s="1">
        <f>主动技能升级!O204</f>
        <v>198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209</v>
      </c>
      <c r="C202" s="1">
        <f>主动技能升级!L205</f>
        <v>210</v>
      </c>
      <c r="D202" s="1">
        <f>主动技能升级!M205</f>
        <v>1</v>
      </c>
      <c r="E202" s="1" t="str">
        <f>主动技能升级!N205</f>
        <v>[]</v>
      </c>
      <c r="F202" s="1">
        <f>主动技能升级!O205</f>
        <v>100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210</v>
      </c>
      <c r="C203" s="1">
        <f>主动技能升级!L206</f>
        <v>211</v>
      </c>
      <c r="D203" s="1">
        <f>主动技能升级!M206</f>
        <v>2</v>
      </c>
      <c r="E203" s="1" t="str">
        <f>主动技能升级!N206</f>
        <v>[]</v>
      </c>
      <c r="F203" s="1">
        <f>主动技能升级!O206</f>
        <v>101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211</v>
      </c>
      <c r="C204" s="1">
        <f>主动技能升级!L207</f>
        <v>212</v>
      </c>
      <c r="D204" s="1">
        <f>主动技能升级!M207</f>
        <v>3</v>
      </c>
      <c r="E204" s="1" t="str">
        <f>主动技能升级!N207</f>
        <v>[]</v>
      </c>
      <c r="F204" s="1">
        <f>主动技能升级!O207</f>
        <v>102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212</v>
      </c>
      <c r="C205" s="1">
        <f>主动技能升级!L208</f>
        <v>213</v>
      </c>
      <c r="D205" s="1">
        <f>主动技能升级!M208</f>
        <v>4</v>
      </c>
      <c r="E205" s="1" t="str">
        <f>主动技能升级!N208</f>
        <v>[]</v>
      </c>
      <c r="F205" s="1">
        <f>主动技能升级!O208</f>
        <v>103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213</v>
      </c>
      <c r="C206" s="1">
        <f>主动技能升级!L209</f>
        <v>214</v>
      </c>
      <c r="D206" s="1">
        <f>主动技能升级!M209</f>
        <v>5</v>
      </c>
      <c r="E206" s="1" t="str">
        <f>主动技能升级!N209</f>
        <v>[]</v>
      </c>
      <c r="F206" s="1">
        <f>主动技能升级!O209</f>
        <v>104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214</v>
      </c>
      <c r="C207" s="1">
        <f>主动技能升级!L210</f>
        <v>215</v>
      </c>
      <c r="D207" s="1">
        <f>主动技能升级!M210</f>
        <v>6</v>
      </c>
      <c r="E207" s="1" t="str">
        <f>主动技能升级!N210</f>
        <v>[]</v>
      </c>
      <c r="F207" s="1">
        <f>主动技能升级!O210</f>
        <v>105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215</v>
      </c>
      <c r="C208" s="1">
        <f>主动技能升级!L211</f>
        <v>216</v>
      </c>
      <c r="D208" s="1">
        <f>主动技能升级!M211</f>
        <v>7</v>
      </c>
      <c r="E208" s="1" t="str">
        <f>主动技能升级!N211</f>
        <v>[]</v>
      </c>
      <c r="F208" s="1">
        <f>主动技能升级!O211</f>
        <v>106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216</v>
      </c>
      <c r="C209" s="1">
        <f>主动技能升级!L212</f>
        <v>217</v>
      </c>
      <c r="D209" s="1">
        <f>主动技能升级!M212</f>
        <v>8</v>
      </c>
      <c r="E209" s="1" t="str">
        <f>主动技能升级!N212</f>
        <v>[]</v>
      </c>
      <c r="F209" s="1">
        <f>主动技能升级!O212</f>
        <v>107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217</v>
      </c>
      <c r="C210" s="1">
        <f>主动技能升级!L213</f>
        <v>218</v>
      </c>
      <c r="D210" s="1">
        <f>主动技能升级!M213</f>
        <v>9</v>
      </c>
      <c r="E210" s="1" t="str">
        <f>主动技能升级!N213</f>
        <v>[]</v>
      </c>
      <c r="F210" s="1">
        <f>主动技能升级!O213</f>
        <v>108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218</v>
      </c>
      <c r="C211" s="1">
        <f>主动技能升级!L214</f>
        <v>219</v>
      </c>
      <c r="D211" s="1">
        <f>主动技能升级!M214</f>
        <v>10</v>
      </c>
      <c r="E211" s="1" t="str">
        <f>主动技能升级!N214</f>
        <v>[]</v>
      </c>
      <c r="F211" s="1">
        <f>主动技能升级!O214</f>
        <v>109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219</v>
      </c>
      <c r="C212" s="1">
        <f>主动技能升级!L215</f>
        <v>220</v>
      </c>
      <c r="D212" s="1">
        <f>主动技能升级!M215</f>
        <v>11</v>
      </c>
      <c r="E212" s="1" t="str">
        <f>主动技能升级!N215</f>
        <v>[]</v>
      </c>
      <c r="F212" s="1">
        <f>主动技能升级!O215</f>
        <v>110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221</v>
      </c>
      <c r="C213" s="1">
        <f>主动技能升级!L216</f>
        <v>222</v>
      </c>
      <c r="D213" s="1">
        <f>主动技能升级!M216</f>
        <v>12</v>
      </c>
      <c r="E213" s="1" t="str">
        <f>主动技能升级!N216</f>
        <v>[]</v>
      </c>
      <c r="F213" s="1">
        <f>主动技能升级!O216</f>
        <v>111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222</v>
      </c>
      <c r="C214" s="1">
        <f>主动技能升级!L217</f>
        <v>223</v>
      </c>
      <c r="D214" s="1">
        <f>主动技能升级!M217</f>
        <v>13</v>
      </c>
      <c r="E214" s="1" t="str">
        <f>主动技能升级!N217</f>
        <v>[]</v>
      </c>
      <c r="F214" s="1">
        <f>主动技能升级!O217</f>
        <v>112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223</v>
      </c>
      <c r="C215" s="1">
        <f>主动技能升级!L218</f>
        <v>224</v>
      </c>
      <c r="D215" s="1">
        <f>主动技能升级!M218</f>
        <v>14</v>
      </c>
      <c r="E215" s="1" t="str">
        <f>主动技能升级!N218</f>
        <v>[]</v>
      </c>
      <c r="F215" s="1">
        <f>主动技能升级!O218</f>
        <v>113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224</v>
      </c>
      <c r="C216" s="1">
        <f>主动技能升级!L219</f>
        <v>225</v>
      </c>
      <c r="D216" s="1">
        <f>主动技能升级!M219</f>
        <v>15</v>
      </c>
      <c r="E216" s="1" t="str">
        <f>主动技能升级!N219</f>
        <v>[]</v>
      </c>
      <c r="F216" s="1">
        <f>主动技能升级!O219</f>
        <v>114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225</v>
      </c>
      <c r="C217" s="1">
        <f>主动技能升级!L220</f>
        <v>226</v>
      </c>
      <c r="D217" s="1">
        <f>主动技能升级!M220</f>
        <v>16</v>
      </c>
      <c r="E217" s="1" t="str">
        <f>主动技能升级!N220</f>
        <v>[]</v>
      </c>
      <c r="F217" s="1">
        <f>主动技能升级!O220</f>
        <v>115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226</v>
      </c>
      <c r="C218" s="1">
        <f>主动技能升级!L221</f>
        <v>227</v>
      </c>
      <c r="D218" s="1">
        <f>主动技能升级!M221</f>
        <v>17</v>
      </c>
      <c r="E218" s="1" t="str">
        <f>主动技能升级!N221</f>
        <v>[]</v>
      </c>
      <c r="F218" s="1">
        <f>主动技能升级!O221</f>
        <v>116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227</v>
      </c>
      <c r="C219" s="1">
        <f>主动技能升级!L222</f>
        <v>228</v>
      </c>
      <c r="D219" s="1">
        <f>主动技能升级!M222</f>
        <v>18</v>
      </c>
      <c r="E219" s="1" t="str">
        <f>主动技能升级!N222</f>
        <v>[]</v>
      </c>
      <c r="F219" s="1">
        <f>主动技能升级!O222</f>
        <v>117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228</v>
      </c>
      <c r="C220" s="1">
        <f>主动技能升级!L223</f>
        <v>229</v>
      </c>
      <c r="D220" s="1">
        <f>主动技能升级!M223</f>
        <v>19</v>
      </c>
      <c r="E220" s="1" t="str">
        <f>主动技能升级!N223</f>
        <v>[]</v>
      </c>
      <c r="F220" s="1">
        <f>主动技能升级!O223</f>
        <v>118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229</v>
      </c>
      <c r="C221" s="1">
        <f>主动技能升级!L224</f>
        <v>230</v>
      </c>
      <c r="D221" s="1">
        <f>主动技能升级!M224</f>
        <v>20</v>
      </c>
      <c r="E221" s="1" t="str">
        <f>主动技能升级!N224</f>
        <v>[]</v>
      </c>
      <c r="F221" s="1">
        <f>主动技能升级!O224</f>
        <v>119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230</v>
      </c>
      <c r="C222" s="1">
        <f>主动技能升级!L225</f>
        <v>231</v>
      </c>
      <c r="D222" s="1">
        <f>主动技能升级!M225</f>
        <v>21</v>
      </c>
      <c r="E222" s="1" t="str">
        <f>主动技能升级!N225</f>
        <v>[]</v>
      </c>
      <c r="F222" s="1">
        <f>主动技能升级!O225</f>
        <v>120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231</v>
      </c>
      <c r="C223" s="1">
        <f>主动技能升级!L226</f>
        <v>232</v>
      </c>
      <c r="D223" s="1">
        <f>主动技能升级!M226</f>
        <v>22</v>
      </c>
      <c r="E223" s="1" t="str">
        <f>主动技能升级!N226</f>
        <v>[]</v>
      </c>
      <c r="F223" s="1">
        <f>主动技能升级!O226</f>
        <v>121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232</v>
      </c>
      <c r="C224" s="1">
        <f>主动技能升级!L227</f>
        <v>233</v>
      </c>
      <c r="D224" s="1">
        <f>主动技能升级!M227</f>
        <v>23</v>
      </c>
      <c r="E224" s="1" t="str">
        <f>主动技能升级!N227</f>
        <v>[]</v>
      </c>
      <c r="F224" s="1">
        <f>主动技能升级!O227</f>
        <v>122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233</v>
      </c>
      <c r="C225" s="1">
        <f>主动技能升级!L228</f>
        <v>234</v>
      </c>
      <c r="D225" s="1">
        <f>主动技能升级!M228</f>
        <v>24</v>
      </c>
      <c r="E225" s="1" t="str">
        <f>主动技能升级!N228</f>
        <v>[]</v>
      </c>
      <c r="F225" s="1">
        <f>主动技能升级!O228</f>
        <v>123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234</v>
      </c>
      <c r="C226" s="1">
        <f>主动技能升级!L229</f>
        <v>235</v>
      </c>
      <c r="D226" s="1">
        <f>主动技能升级!M229</f>
        <v>25</v>
      </c>
      <c r="E226" s="1" t="str">
        <f>主动技能升级!N229</f>
        <v>[]</v>
      </c>
      <c r="F226" s="1">
        <f>主动技能升级!O229</f>
        <v>124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235</v>
      </c>
      <c r="C227" s="1">
        <f>主动技能升级!L230</f>
        <v>236</v>
      </c>
      <c r="D227" s="1">
        <f>主动技能升级!M230</f>
        <v>26</v>
      </c>
      <c r="E227" s="1" t="str">
        <f>主动技能升级!N230</f>
        <v>[]</v>
      </c>
      <c r="F227" s="1">
        <f>主动技能升级!O230</f>
        <v>125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236</v>
      </c>
      <c r="C228" s="1">
        <f>主动技能升级!L231</f>
        <v>237</v>
      </c>
      <c r="D228" s="1">
        <f>主动技能升级!M231</f>
        <v>27</v>
      </c>
      <c r="E228" s="1" t="str">
        <f>主动技能升级!N231</f>
        <v>[]</v>
      </c>
      <c r="F228" s="1">
        <f>主动技能升级!O231</f>
        <v>126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237</v>
      </c>
      <c r="C229" s="1">
        <f>主动技能升级!L232</f>
        <v>238</v>
      </c>
      <c r="D229" s="1">
        <f>主动技能升级!M232</f>
        <v>28</v>
      </c>
      <c r="E229" s="1" t="str">
        <f>主动技能升级!N232</f>
        <v>[]</v>
      </c>
      <c r="F229" s="1">
        <f>主动技能升级!O232</f>
        <v>127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238</v>
      </c>
      <c r="C230" s="1">
        <f>主动技能升级!L233</f>
        <v>239</v>
      </c>
      <c r="D230" s="1">
        <f>主动技能升级!M233</f>
        <v>29</v>
      </c>
      <c r="E230" s="1" t="str">
        <f>主动技能升级!N233</f>
        <v>[]</v>
      </c>
      <c r="F230" s="1">
        <f>主动技能升级!O233</f>
        <v>128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239</v>
      </c>
      <c r="C231" s="1">
        <f>主动技能升级!L234</f>
        <v>240</v>
      </c>
      <c r="D231" s="1">
        <f>主动技能升级!M234</f>
        <v>30</v>
      </c>
      <c r="E231" s="1" t="str">
        <f>主动技能升级!N234</f>
        <v>[]</v>
      </c>
      <c r="F231" s="1">
        <f>主动技能升级!O234</f>
        <v>129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241</v>
      </c>
      <c r="C232" s="1">
        <f>主动技能升级!L235</f>
        <v>242</v>
      </c>
      <c r="D232" s="1">
        <f>主动技能升级!M235</f>
        <v>31</v>
      </c>
      <c r="E232" s="1" t="str">
        <f>主动技能升级!N235</f>
        <v>[]</v>
      </c>
      <c r="F232" s="1">
        <f>主动技能升级!O235</f>
        <v>130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242</v>
      </c>
      <c r="C233" s="1">
        <f>主动技能升级!L236</f>
        <v>243</v>
      </c>
      <c r="D233" s="1">
        <f>主动技能升级!M236</f>
        <v>32</v>
      </c>
      <c r="E233" s="1" t="str">
        <f>主动技能升级!N236</f>
        <v>[]</v>
      </c>
      <c r="F233" s="1">
        <f>主动技能升级!O236</f>
        <v>131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243</v>
      </c>
      <c r="C234" s="1">
        <f>主动技能升级!L237</f>
        <v>244</v>
      </c>
      <c r="D234" s="1">
        <f>主动技能升级!M237</f>
        <v>33</v>
      </c>
      <c r="E234" s="1" t="str">
        <f>主动技能升级!N237</f>
        <v>[]</v>
      </c>
      <c r="F234" s="1">
        <f>主动技能升级!O237</f>
        <v>132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244</v>
      </c>
      <c r="C235" s="1">
        <f>主动技能升级!L238</f>
        <v>245</v>
      </c>
      <c r="D235" s="1">
        <f>主动技能升级!M238</f>
        <v>34</v>
      </c>
      <c r="E235" s="1" t="str">
        <f>主动技能升级!N238</f>
        <v>[]</v>
      </c>
      <c r="F235" s="1">
        <f>主动技能升级!O238</f>
        <v>133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245</v>
      </c>
      <c r="C236" s="1">
        <f>主动技能升级!L239</f>
        <v>246</v>
      </c>
      <c r="D236" s="1">
        <f>主动技能升级!M239</f>
        <v>35</v>
      </c>
      <c r="E236" s="1" t="str">
        <f>主动技能升级!N239</f>
        <v>[]</v>
      </c>
      <c r="F236" s="1">
        <f>主动技能升级!O239</f>
        <v>134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246</v>
      </c>
      <c r="C237" s="1">
        <f>主动技能升级!L240</f>
        <v>247</v>
      </c>
      <c r="D237" s="1">
        <f>主动技能升级!M240</f>
        <v>36</v>
      </c>
      <c r="E237" s="1" t="str">
        <f>主动技能升级!N240</f>
        <v>[]</v>
      </c>
      <c r="F237" s="1">
        <f>主动技能升级!O240</f>
        <v>135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247</v>
      </c>
      <c r="C238" s="1">
        <f>主动技能升级!L241</f>
        <v>248</v>
      </c>
      <c r="D238" s="1">
        <f>主动技能升级!M241</f>
        <v>37</v>
      </c>
      <c r="E238" s="1" t="str">
        <f>主动技能升级!N241</f>
        <v>[]</v>
      </c>
      <c r="F238" s="1">
        <f>主动技能升级!O241</f>
        <v>136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248</v>
      </c>
      <c r="C239" s="1">
        <f>主动技能升级!L242</f>
        <v>249</v>
      </c>
      <c r="D239" s="1">
        <f>主动技能升级!M242</f>
        <v>38</v>
      </c>
      <c r="E239" s="1" t="str">
        <f>主动技能升级!N242</f>
        <v>[]</v>
      </c>
      <c r="F239" s="1">
        <f>主动技能升级!O242</f>
        <v>137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249</v>
      </c>
      <c r="C240" s="1">
        <f>主动技能升级!L243</f>
        <v>250</v>
      </c>
      <c r="D240" s="1">
        <f>主动技能升级!M243</f>
        <v>39</v>
      </c>
      <c r="E240" s="1" t="str">
        <f>主动技能升级!N243</f>
        <v>[]</v>
      </c>
      <c r="F240" s="1">
        <f>主动技能升级!O243</f>
        <v>138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250</v>
      </c>
      <c r="C241" s="1">
        <f>主动技能升级!L244</f>
        <v>251</v>
      </c>
      <c r="D241" s="1">
        <f>主动技能升级!M244</f>
        <v>40</v>
      </c>
      <c r="E241" s="1" t="str">
        <f>主动技能升级!N244</f>
        <v>[]</v>
      </c>
      <c r="F241" s="1">
        <f>主动技能升级!O244</f>
        <v>139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251</v>
      </c>
      <c r="C242" s="1">
        <f>主动技能升级!L245</f>
        <v>252</v>
      </c>
      <c r="D242" s="1">
        <f>主动技能升级!M245</f>
        <v>41</v>
      </c>
      <c r="E242" s="1" t="str">
        <f>主动技能升级!N245</f>
        <v>[]</v>
      </c>
      <c r="F242" s="1">
        <f>主动技能升级!O245</f>
        <v>140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252</v>
      </c>
      <c r="C243" s="1">
        <f>主动技能升级!L246</f>
        <v>253</v>
      </c>
      <c r="D243" s="1">
        <f>主动技能升级!M246</f>
        <v>42</v>
      </c>
      <c r="E243" s="1" t="str">
        <f>主动技能升级!N246</f>
        <v>[]</v>
      </c>
      <c r="F243" s="1">
        <f>主动技能升级!O246</f>
        <v>141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253</v>
      </c>
      <c r="C244" s="1">
        <f>主动技能升级!L247</f>
        <v>254</v>
      </c>
      <c r="D244" s="1">
        <f>主动技能升级!M247</f>
        <v>43</v>
      </c>
      <c r="E244" s="1" t="str">
        <f>主动技能升级!N247</f>
        <v>[]</v>
      </c>
      <c r="F244" s="1">
        <f>主动技能升级!O247</f>
        <v>142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254</v>
      </c>
      <c r="C245" s="1">
        <f>主动技能升级!L248</f>
        <v>255</v>
      </c>
      <c r="D245" s="1">
        <f>主动技能升级!M248</f>
        <v>44</v>
      </c>
      <c r="E245" s="1" t="str">
        <f>主动技能升级!N248</f>
        <v>[]</v>
      </c>
      <c r="F245" s="1">
        <f>主动技能升级!O248</f>
        <v>143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255</v>
      </c>
      <c r="C246" s="1">
        <f>主动技能升级!L249</f>
        <v>256</v>
      </c>
      <c r="D246" s="1">
        <f>主动技能升级!M249</f>
        <v>45</v>
      </c>
      <c r="E246" s="1" t="str">
        <f>主动技能升级!N249</f>
        <v>[]</v>
      </c>
      <c r="F246" s="1">
        <f>主动技能升级!O249</f>
        <v>144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256</v>
      </c>
      <c r="C247" s="1">
        <f>主动技能升级!L250</f>
        <v>257</v>
      </c>
      <c r="D247" s="1">
        <f>主动技能升级!M250</f>
        <v>46</v>
      </c>
      <c r="E247" s="1" t="str">
        <f>主动技能升级!N250</f>
        <v>[]</v>
      </c>
      <c r="F247" s="1">
        <f>主动技能升级!O250</f>
        <v>145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257</v>
      </c>
      <c r="C248" s="1">
        <f>主动技能升级!L251</f>
        <v>258</v>
      </c>
      <c r="D248" s="1">
        <f>主动技能升级!M251</f>
        <v>47</v>
      </c>
      <c r="E248" s="1" t="str">
        <f>主动技能升级!N251</f>
        <v>[]</v>
      </c>
      <c r="F248" s="1">
        <f>主动技能升级!O251</f>
        <v>146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258</v>
      </c>
      <c r="C249" s="1">
        <f>主动技能升级!L252</f>
        <v>259</v>
      </c>
      <c r="D249" s="1">
        <f>主动技能升级!M252</f>
        <v>48</v>
      </c>
      <c r="E249" s="1" t="str">
        <f>主动技能升级!N252</f>
        <v>[]</v>
      </c>
      <c r="F249" s="1">
        <f>主动技能升级!O252</f>
        <v>147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259</v>
      </c>
      <c r="C250" s="1">
        <f>主动技能升级!L253</f>
        <v>260</v>
      </c>
      <c r="D250" s="1">
        <f>主动技能升级!M253</f>
        <v>49</v>
      </c>
      <c r="E250" s="1" t="str">
        <f>主动技能升级!N253</f>
        <v>[]</v>
      </c>
      <c r="F250" s="1">
        <f>主动技能升级!O253</f>
        <v>148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261</v>
      </c>
      <c r="C251" s="1">
        <f>主动技能升级!L254</f>
        <v>262</v>
      </c>
      <c r="D251" s="1">
        <f>主动技能升级!M254</f>
        <v>50</v>
      </c>
      <c r="E251" s="1" t="str">
        <f>主动技能升级!N254</f>
        <v>[]</v>
      </c>
      <c r="F251" s="1">
        <f>主动技能升级!O254</f>
        <v>149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262</v>
      </c>
      <c r="C252" s="1">
        <f>主动技能升级!L255</f>
        <v>263</v>
      </c>
      <c r="D252" s="1">
        <f>主动技能升级!M255</f>
        <v>51</v>
      </c>
      <c r="E252" s="1" t="str">
        <f>主动技能升级!N255</f>
        <v>[]</v>
      </c>
      <c r="F252" s="1">
        <f>主动技能升级!O255</f>
        <v>150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263</v>
      </c>
      <c r="C253" s="1">
        <f>主动技能升级!L256</f>
        <v>264</v>
      </c>
      <c r="D253" s="1">
        <f>主动技能升级!M256</f>
        <v>52</v>
      </c>
      <c r="E253" s="1" t="str">
        <f>主动技能升级!N256</f>
        <v>[]</v>
      </c>
      <c r="F253" s="1">
        <f>主动技能升级!O256</f>
        <v>151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264</v>
      </c>
      <c r="C254" s="1">
        <f>主动技能升级!L257</f>
        <v>265</v>
      </c>
      <c r="D254" s="1">
        <f>主动技能升级!M257</f>
        <v>53</v>
      </c>
      <c r="E254" s="1" t="str">
        <f>主动技能升级!N257</f>
        <v>[]</v>
      </c>
      <c r="F254" s="1">
        <f>主动技能升级!O257</f>
        <v>152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265</v>
      </c>
      <c r="C255" s="1">
        <f>主动技能升级!L258</f>
        <v>266</v>
      </c>
      <c r="D255" s="1">
        <f>主动技能升级!M258</f>
        <v>54</v>
      </c>
      <c r="E255" s="1" t="str">
        <f>主动技能升级!N258</f>
        <v>[]</v>
      </c>
      <c r="F255" s="1">
        <f>主动技能升级!O258</f>
        <v>153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266</v>
      </c>
      <c r="C256" s="1">
        <f>主动技能升级!L259</f>
        <v>267</v>
      </c>
      <c r="D256" s="1">
        <f>主动技能升级!M259</f>
        <v>55</v>
      </c>
      <c r="E256" s="1" t="str">
        <f>主动技能升级!N259</f>
        <v>[]</v>
      </c>
      <c r="F256" s="1">
        <f>主动技能升级!O259</f>
        <v>154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267</v>
      </c>
      <c r="C257" s="1">
        <f>主动技能升级!L260</f>
        <v>268</v>
      </c>
      <c r="D257" s="1">
        <f>主动技能升级!M260</f>
        <v>56</v>
      </c>
      <c r="E257" s="1" t="str">
        <f>主动技能升级!N260</f>
        <v>[]</v>
      </c>
      <c r="F257" s="1">
        <f>主动技能升级!O260</f>
        <v>155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268</v>
      </c>
      <c r="C258" s="1">
        <f>主动技能升级!L261</f>
        <v>269</v>
      </c>
      <c r="D258" s="1">
        <f>主动技能升级!M261</f>
        <v>57</v>
      </c>
      <c r="E258" s="1" t="str">
        <f>主动技能升级!N261</f>
        <v>[]</v>
      </c>
      <c r="F258" s="1">
        <f>主动技能升级!O261</f>
        <v>156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269</v>
      </c>
      <c r="C259" s="1">
        <f>主动技能升级!L262</f>
        <v>270</v>
      </c>
      <c r="D259" s="1">
        <f>主动技能升级!M262</f>
        <v>58</v>
      </c>
      <c r="E259" s="1" t="str">
        <f>主动技能升级!N262</f>
        <v>[]</v>
      </c>
      <c r="F259" s="1">
        <f>主动技能升级!O262</f>
        <v>157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270</v>
      </c>
      <c r="C260" s="1">
        <f>主动技能升级!L263</f>
        <v>271</v>
      </c>
      <c r="D260" s="1">
        <f>主动技能升级!M263</f>
        <v>59</v>
      </c>
      <c r="E260" s="1" t="str">
        <f>主动技能升级!N263</f>
        <v>[]</v>
      </c>
      <c r="F260" s="1">
        <f>主动技能升级!O263</f>
        <v>158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271</v>
      </c>
      <c r="C261" s="1">
        <f>主动技能升级!L264</f>
        <v>272</v>
      </c>
      <c r="D261" s="1">
        <f>主动技能升级!M264</f>
        <v>60</v>
      </c>
      <c r="E261" s="1" t="str">
        <f>主动技能升级!N264</f>
        <v>[]</v>
      </c>
      <c r="F261" s="1">
        <f>主动技能升级!O264</f>
        <v>159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272</v>
      </c>
      <c r="C262" s="1">
        <f>主动技能升级!L265</f>
        <v>273</v>
      </c>
      <c r="D262" s="1">
        <f>主动技能升级!M265</f>
        <v>61</v>
      </c>
      <c r="E262" s="1" t="str">
        <f>主动技能升级!N265</f>
        <v>[]</v>
      </c>
      <c r="F262" s="1">
        <f>主动技能升级!O265</f>
        <v>160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273</v>
      </c>
      <c r="C263" s="1">
        <f>主动技能升级!L266</f>
        <v>274</v>
      </c>
      <c r="D263" s="1">
        <f>主动技能升级!M266</f>
        <v>62</v>
      </c>
      <c r="E263" s="1" t="str">
        <f>主动技能升级!N266</f>
        <v>[]</v>
      </c>
      <c r="F263" s="1">
        <f>主动技能升级!O266</f>
        <v>161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274</v>
      </c>
      <c r="C264" s="1">
        <f>主动技能升级!L267</f>
        <v>275</v>
      </c>
      <c r="D264" s="1">
        <f>主动技能升级!M267</f>
        <v>63</v>
      </c>
      <c r="E264" s="1" t="str">
        <f>主动技能升级!N267</f>
        <v>[]</v>
      </c>
      <c r="F264" s="1">
        <f>主动技能升级!O267</f>
        <v>162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275</v>
      </c>
      <c r="C265" s="1">
        <f>主动技能升级!L268</f>
        <v>276</v>
      </c>
      <c r="D265" s="1">
        <f>主动技能升级!M268</f>
        <v>64</v>
      </c>
      <c r="E265" s="1" t="str">
        <f>主动技能升级!N268</f>
        <v>[]</v>
      </c>
      <c r="F265" s="1">
        <f>主动技能升级!O268</f>
        <v>163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276</v>
      </c>
      <c r="C266" s="1">
        <f>主动技能升级!L269</f>
        <v>277</v>
      </c>
      <c r="D266" s="1">
        <f>主动技能升级!M269</f>
        <v>65</v>
      </c>
      <c r="E266" s="1" t="str">
        <f>主动技能升级!N269</f>
        <v>[]</v>
      </c>
      <c r="F266" s="1">
        <f>主动技能升级!O269</f>
        <v>164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277</v>
      </c>
      <c r="C267" s="1">
        <f>主动技能升级!L270</f>
        <v>278</v>
      </c>
      <c r="D267" s="1">
        <f>主动技能升级!M270</f>
        <v>66</v>
      </c>
      <c r="E267" s="1" t="str">
        <f>主动技能升级!N270</f>
        <v>[]</v>
      </c>
      <c r="F267" s="1">
        <f>主动技能升级!O270</f>
        <v>165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278</v>
      </c>
      <c r="C268" s="1">
        <f>主动技能升级!L271</f>
        <v>279</v>
      </c>
      <c r="D268" s="1">
        <f>主动技能升级!M271</f>
        <v>67</v>
      </c>
      <c r="E268" s="1" t="str">
        <f>主动技能升级!N271</f>
        <v>[]</v>
      </c>
      <c r="F268" s="1">
        <f>主动技能升级!O271</f>
        <v>166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279</v>
      </c>
      <c r="C269" s="1">
        <f>主动技能升级!L272</f>
        <v>280</v>
      </c>
      <c r="D269" s="1">
        <f>主动技能升级!M272</f>
        <v>68</v>
      </c>
      <c r="E269" s="1" t="str">
        <f>主动技能升级!N272</f>
        <v>[]</v>
      </c>
      <c r="F269" s="1">
        <f>主动技能升级!O272</f>
        <v>167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281</v>
      </c>
      <c r="C270" s="1">
        <f>主动技能升级!L273</f>
        <v>282</v>
      </c>
      <c r="D270" s="1">
        <f>主动技能升级!M273</f>
        <v>69</v>
      </c>
      <c r="E270" s="1" t="str">
        <f>主动技能升级!N273</f>
        <v>[]</v>
      </c>
      <c r="F270" s="1">
        <f>主动技能升级!O273</f>
        <v>168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282</v>
      </c>
      <c r="C271" s="1">
        <f>主动技能升级!L274</f>
        <v>283</v>
      </c>
      <c r="D271" s="1">
        <f>主动技能升级!M274</f>
        <v>70</v>
      </c>
      <c r="E271" s="1" t="str">
        <f>主动技能升级!N274</f>
        <v>[]</v>
      </c>
      <c r="F271" s="1">
        <f>主动技能升级!O274</f>
        <v>169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283</v>
      </c>
      <c r="C272" s="1">
        <f>主动技能升级!L275</f>
        <v>284</v>
      </c>
      <c r="D272" s="1">
        <f>主动技能升级!M275</f>
        <v>71</v>
      </c>
      <c r="E272" s="1" t="str">
        <f>主动技能升级!N275</f>
        <v>[]</v>
      </c>
      <c r="F272" s="1">
        <f>主动技能升级!O275</f>
        <v>170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284</v>
      </c>
      <c r="C273" s="1">
        <f>主动技能升级!L276</f>
        <v>285</v>
      </c>
      <c r="D273" s="1">
        <f>主动技能升级!M276</f>
        <v>72</v>
      </c>
      <c r="E273" s="1" t="str">
        <f>主动技能升级!N276</f>
        <v>[]</v>
      </c>
      <c r="F273" s="1">
        <f>主动技能升级!O276</f>
        <v>171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285</v>
      </c>
      <c r="C274" s="1">
        <f>主动技能升级!L277</f>
        <v>286</v>
      </c>
      <c r="D274" s="1">
        <f>主动技能升级!M277</f>
        <v>73</v>
      </c>
      <c r="E274" s="1" t="str">
        <f>主动技能升级!N277</f>
        <v>[]</v>
      </c>
      <c r="F274" s="1">
        <f>主动技能升级!O277</f>
        <v>172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286</v>
      </c>
      <c r="C275" s="1">
        <f>主动技能升级!L278</f>
        <v>287</v>
      </c>
      <c r="D275" s="1">
        <f>主动技能升级!M278</f>
        <v>74</v>
      </c>
      <c r="E275" s="1" t="str">
        <f>主动技能升级!N278</f>
        <v>[]</v>
      </c>
      <c r="F275" s="1">
        <f>主动技能升级!O278</f>
        <v>173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287</v>
      </c>
      <c r="C276" s="1">
        <f>主动技能升级!L279</f>
        <v>288</v>
      </c>
      <c r="D276" s="1">
        <f>主动技能升级!M279</f>
        <v>75</v>
      </c>
      <c r="E276" s="1" t="str">
        <f>主动技能升级!N279</f>
        <v>[]</v>
      </c>
      <c r="F276" s="1">
        <f>主动技能升级!O279</f>
        <v>174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288</v>
      </c>
      <c r="C277" s="1">
        <f>主动技能升级!L280</f>
        <v>289</v>
      </c>
      <c r="D277" s="1">
        <f>主动技能升级!M280</f>
        <v>76</v>
      </c>
      <c r="E277" s="1" t="str">
        <f>主动技能升级!N280</f>
        <v>[]</v>
      </c>
      <c r="F277" s="1">
        <f>主动技能升级!O280</f>
        <v>175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289</v>
      </c>
      <c r="C278" s="1">
        <f>主动技能升级!L281</f>
        <v>290</v>
      </c>
      <c r="D278" s="1">
        <f>主动技能升级!M281</f>
        <v>77</v>
      </c>
      <c r="E278" s="1" t="str">
        <f>主动技能升级!N281</f>
        <v>[]</v>
      </c>
      <c r="F278" s="1">
        <f>主动技能升级!O281</f>
        <v>176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290</v>
      </c>
      <c r="C279" s="1">
        <f>主动技能升级!L282</f>
        <v>291</v>
      </c>
      <c r="D279" s="1">
        <f>主动技能升级!M282</f>
        <v>78</v>
      </c>
      <c r="E279" s="1" t="str">
        <f>主动技能升级!N282</f>
        <v>[]</v>
      </c>
      <c r="F279" s="1">
        <f>主动技能升级!O282</f>
        <v>177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291</v>
      </c>
      <c r="C280" s="1">
        <f>主动技能升级!L283</f>
        <v>292</v>
      </c>
      <c r="D280" s="1">
        <f>主动技能升级!M283</f>
        <v>79</v>
      </c>
      <c r="E280" s="1" t="str">
        <f>主动技能升级!N283</f>
        <v>[]</v>
      </c>
      <c r="F280" s="1">
        <f>主动技能升级!O283</f>
        <v>178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292</v>
      </c>
      <c r="C281" s="1">
        <f>主动技能升级!L284</f>
        <v>293</v>
      </c>
      <c r="D281" s="1">
        <f>主动技能升级!M284</f>
        <v>80</v>
      </c>
      <c r="E281" s="1" t="str">
        <f>主动技能升级!N284</f>
        <v>[]</v>
      </c>
      <c r="F281" s="1">
        <f>主动技能升级!O284</f>
        <v>179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293</v>
      </c>
      <c r="C282" s="1">
        <f>主动技能升级!L285</f>
        <v>294</v>
      </c>
      <c r="D282" s="1">
        <f>主动技能升级!M285</f>
        <v>81</v>
      </c>
      <c r="E282" s="1" t="str">
        <f>主动技能升级!N285</f>
        <v>[]</v>
      </c>
      <c r="F282" s="1">
        <f>主动技能升级!O285</f>
        <v>180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294</v>
      </c>
      <c r="C283" s="1">
        <f>主动技能升级!L286</f>
        <v>295</v>
      </c>
      <c r="D283" s="1">
        <f>主动技能升级!M286</f>
        <v>82</v>
      </c>
      <c r="E283" s="1" t="str">
        <f>主动技能升级!N286</f>
        <v>[]</v>
      </c>
      <c r="F283" s="1">
        <f>主动技能升级!O286</f>
        <v>181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295</v>
      </c>
      <c r="C284" s="1">
        <f>主动技能升级!L287</f>
        <v>296</v>
      </c>
      <c r="D284" s="1">
        <f>主动技能升级!M287</f>
        <v>83</v>
      </c>
      <c r="E284" s="1" t="str">
        <f>主动技能升级!N287</f>
        <v>[]</v>
      </c>
      <c r="F284" s="1">
        <f>主动技能升级!O287</f>
        <v>182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296</v>
      </c>
      <c r="C285" s="1">
        <f>主动技能升级!L288</f>
        <v>297</v>
      </c>
      <c r="D285" s="1">
        <f>主动技能升级!M288</f>
        <v>84</v>
      </c>
      <c r="E285" s="1" t="str">
        <f>主动技能升级!N288</f>
        <v>[]</v>
      </c>
      <c r="F285" s="1">
        <f>主动技能升级!O288</f>
        <v>183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297</v>
      </c>
      <c r="C286" s="1">
        <f>主动技能升级!L289</f>
        <v>298</v>
      </c>
      <c r="D286" s="1">
        <f>主动技能升级!M289</f>
        <v>85</v>
      </c>
      <c r="E286" s="1" t="str">
        <f>主动技能升级!N289</f>
        <v>[]</v>
      </c>
      <c r="F286" s="1">
        <f>主动技能升级!O289</f>
        <v>184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298</v>
      </c>
      <c r="C287" s="1">
        <f>主动技能升级!L290</f>
        <v>299</v>
      </c>
      <c r="D287" s="1">
        <f>主动技能升级!M290</f>
        <v>86</v>
      </c>
      <c r="E287" s="1" t="str">
        <f>主动技能升级!N290</f>
        <v>[]</v>
      </c>
      <c r="F287" s="1">
        <f>主动技能升级!O290</f>
        <v>185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299</v>
      </c>
      <c r="C288" s="1">
        <f>主动技能升级!L291</f>
        <v>300</v>
      </c>
      <c r="D288" s="1">
        <f>主动技能升级!M291</f>
        <v>87</v>
      </c>
      <c r="E288" s="1" t="str">
        <f>主动技能升级!N291</f>
        <v>[]</v>
      </c>
      <c r="F288" s="1">
        <f>主动技能升级!O291</f>
        <v>186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301</v>
      </c>
      <c r="C289" s="1">
        <f>主动技能升级!L292</f>
        <v>302</v>
      </c>
      <c r="D289" s="1">
        <f>主动技能升级!M292</f>
        <v>88</v>
      </c>
      <c r="E289" s="1" t="str">
        <f>主动技能升级!N292</f>
        <v>[]</v>
      </c>
      <c r="F289" s="1">
        <f>主动技能升级!O292</f>
        <v>187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302</v>
      </c>
      <c r="C290" s="1">
        <f>主动技能升级!L293</f>
        <v>303</v>
      </c>
      <c r="D290" s="1">
        <f>主动技能升级!M293</f>
        <v>89</v>
      </c>
      <c r="E290" s="1" t="str">
        <f>主动技能升级!N293</f>
        <v>[]</v>
      </c>
      <c r="F290" s="1">
        <f>主动技能升级!O293</f>
        <v>188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303</v>
      </c>
      <c r="C291" s="1">
        <f>主动技能升级!L294</f>
        <v>304</v>
      </c>
      <c r="D291" s="1">
        <f>主动技能升级!M294</f>
        <v>90</v>
      </c>
      <c r="E291" s="1" t="str">
        <f>主动技能升级!N294</f>
        <v>[]</v>
      </c>
      <c r="F291" s="1">
        <f>主动技能升级!O294</f>
        <v>189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304</v>
      </c>
      <c r="C292" s="1">
        <f>主动技能升级!L295</f>
        <v>305</v>
      </c>
      <c r="D292" s="1">
        <f>主动技能升级!M295</f>
        <v>91</v>
      </c>
      <c r="E292" s="1" t="str">
        <f>主动技能升级!N295</f>
        <v>[]</v>
      </c>
      <c r="F292" s="1">
        <f>主动技能升级!O295</f>
        <v>190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305</v>
      </c>
      <c r="C293" s="1">
        <f>主动技能升级!L296</f>
        <v>306</v>
      </c>
      <c r="D293" s="1">
        <f>主动技能升级!M296</f>
        <v>92</v>
      </c>
      <c r="E293" s="1" t="str">
        <f>主动技能升级!N296</f>
        <v>[]</v>
      </c>
      <c r="F293" s="1">
        <f>主动技能升级!O296</f>
        <v>191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306</v>
      </c>
      <c r="C294" s="1">
        <f>主动技能升级!L297</f>
        <v>307</v>
      </c>
      <c r="D294" s="1">
        <f>主动技能升级!M297</f>
        <v>93</v>
      </c>
      <c r="E294" s="1" t="str">
        <f>主动技能升级!N297</f>
        <v>[]</v>
      </c>
      <c r="F294" s="1">
        <f>主动技能升级!O297</f>
        <v>192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307</v>
      </c>
      <c r="C295" s="1">
        <f>主动技能升级!L298</f>
        <v>308</v>
      </c>
      <c r="D295" s="1">
        <f>主动技能升级!M298</f>
        <v>94</v>
      </c>
      <c r="E295" s="1" t="str">
        <f>主动技能升级!N298</f>
        <v>[]</v>
      </c>
      <c r="F295" s="1">
        <f>主动技能升级!O298</f>
        <v>193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308</v>
      </c>
      <c r="C296" s="1">
        <f>主动技能升级!L299</f>
        <v>309</v>
      </c>
      <c r="D296" s="1">
        <f>主动技能升级!M299</f>
        <v>95</v>
      </c>
      <c r="E296" s="1" t="str">
        <f>主动技能升级!N299</f>
        <v>[]</v>
      </c>
      <c r="F296" s="1">
        <f>主动技能升级!O299</f>
        <v>194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309</v>
      </c>
      <c r="C297" s="1">
        <f>主动技能升级!L300</f>
        <v>310</v>
      </c>
      <c r="D297" s="1">
        <f>主动技能升级!M300</f>
        <v>96</v>
      </c>
      <c r="E297" s="1" t="str">
        <f>主动技能升级!N300</f>
        <v>[]</v>
      </c>
      <c r="F297" s="1">
        <f>主动技能升级!O300</f>
        <v>195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310</v>
      </c>
      <c r="C298" s="1">
        <f>主动技能升级!L301</f>
        <v>311</v>
      </c>
      <c r="D298" s="1">
        <f>主动技能升级!M301</f>
        <v>97</v>
      </c>
      <c r="E298" s="1" t="str">
        <f>主动技能升级!N301</f>
        <v>[]</v>
      </c>
      <c r="F298" s="1">
        <f>主动技能升级!O301</f>
        <v>196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311</v>
      </c>
      <c r="C299" s="1">
        <f>主动技能升级!L302</f>
        <v>312</v>
      </c>
      <c r="D299" s="1">
        <f>主动技能升级!M302</f>
        <v>98</v>
      </c>
      <c r="E299" s="1" t="str">
        <f>主动技能升级!N302</f>
        <v>[]</v>
      </c>
      <c r="F299" s="1">
        <f>主动技能升级!O302</f>
        <v>197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312</v>
      </c>
      <c r="C300" s="1">
        <f>主动技能升级!L303</f>
        <v>313</v>
      </c>
      <c r="D300" s="1">
        <f>主动技能升级!M303</f>
        <v>99</v>
      </c>
      <c r="E300" s="1" t="str">
        <f>主动技能升级!N303</f>
        <v>[]</v>
      </c>
      <c r="F300" s="1">
        <f>主动技能升级!O303</f>
        <v>198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313</v>
      </c>
      <c r="C301" s="1">
        <f>主动技能升级!L304</f>
        <v>314</v>
      </c>
      <c r="D301" s="1">
        <f>主动技能升级!M304</f>
        <v>1</v>
      </c>
      <c r="E301" s="1" t="str">
        <f>主动技能升级!N304</f>
        <v>[]</v>
      </c>
      <c r="F301" s="1">
        <f>主动技能升级!O304</f>
        <v>100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314</v>
      </c>
      <c r="C302" s="1">
        <f>主动技能升级!L305</f>
        <v>315</v>
      </c>
      <c r="D302" s="1">
        <f>主动技能升级!M305</f>
        <v>2</v>
      </c>
      <c r="E302" s="1" t="str">
        <f>主动技能升级!N305</f>
        <v>[]</v>
      </c>
      <c r="F302" s="1">
        <f>主动技能升级!O305</f>
        <v>101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315</v>
      </c>
      <c r="C303" s="1">
        <f>主动技能升级!L306</f>
        <v>316</v>
      </c>
      <c r="D303" s="1">
        <f>主动技能升级!M306</f>
        <v>3</v>
      </c>
      <c r="E303" s="1" t="str">
        <f>主动技能升级!N306</f>
        <v>[]</v>
      </c>
      <c r="F303" s="1">
        <f>主动技能升级!O306</f>
        <v>102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316</v>
      </c>
      <c r="C304" s="1">
        <f>主动技能升级!L307</f>
        <v>317</v>
      </c>
      <c r="D304" s="1">
        <f>主动技能升级!M307</f>
        <v>4</v>
      </c>
      <c r="E304" s="1" t="str">
        <f>主动技能升级!N307</f>
        <v>[]</v>
      </c>
      <c r="F304" s="1">
        <f>主动技能升级!O307</f>
        <v>103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317</v>
      </c>
      <c r="C305" s="1">
        <f>主动技能升级!L308</f>
        <v>318</v>
      </c>
      <c r="D305" s="1">
        <f>主动技能升级!M308</f>
        <v>5</v>
      </c>
      <c r="E305" s="1" t="str">
        <f>主动技能升级!N308</f>
        <v>[]</v>
      </c>
      <c r="F305" s="1">
        <f>主动技能升级!O308</f>
        <v>104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318</v>
      </c>
      <c r="C306" s="1">
        <f>主动技能升级!L309</f>
        <v>319</v>
      </c>
      <c r="D306" s="1">
        <f>主动技能升级!M309</f>
        <v>6</v>
      </c>
      <c r="E306" s="1" t="str">
        <f>主动技能升级!N309</f>
        <v>[]</v>
      </c>
      <c r="F306" s="1">
        <f>主动技能升级!O309</f>
        <v>105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319</v>
      </c>
      <c r="C307" s="1">
        <f>主动技能升级!L310</f>
        <v>320</v>
      </c>
      <c r="D307" s="1">
        <f>主动技能升级!M310</f>
        <v>7</v>
      </c>
      <c r="E307" s="1" t="str">
        <f>主动技能升级!N310</f>
        <v>[]</v>
      </c>
      <c r="F307" s="1">
        <f>主动技能升级!O310</f>
        <v>106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321</v>
      </c>
      <c r="C308" s="1">
        <f>主动技能升级!L311</f>
        <v>322</v>
      </c>
      <c r="D308" s="1">
        <f>主动技能升级!M311</f>
        <v>8</v>
      </c>
      <c r="E308" s="1" t="str">
        <f>主动技能升级!N311</f>
        <v>[]</v>
      </c>
      <c r="F308" s="1">
        <f>主动技能升级!O311</f>
        <v>107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322</v>
      </c>
      <c r="C309" s="1">
        <f>主动技能升级!L312</f>
        <v>323</v>
      </c>
      <c r="D309" s="1">
        <f>主动技能升级!M312</f>
        <v>9</v>
      </c>
      <c r="E309" s="1" t="str">
        <f>主动技能升级!N312</f>
        <v>[]</v>
      </c>
      <c r="F309" s="1">
        <f>主动技能升级!O312</f>
        <v>108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323</v>
      </c>
      <c r="C310" s="1">
        <f>主动技能升级!L313</f>
        <v>324</v>
      </c>
      <c r="D310" s="1">
        <f>主动技能升级!M313</f>
        <v>10</v>
      </c>
      <c r="E310" s="1" t="str">
        <f>主动技能升级!N313</f>
        <v>[]</v>
      </c>
      <c r="F310" s="1">
        <f>主动技能升级!O313</f>
        <v>109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324</v>
      </c>
      <c r="C311" s="1">
        <f>主动技能升级!L314</f>
        <v>325</v>
      </c>
      <c r="D311" s="1">
        <f>主动技能升级!M314</f>
        <v>11</v>
      </c>
      <c r="E311" s="1" t="str">
        <f>主动技能升级!N314</f>
        <v>[]</v>
      </c>
      <c r="F311" s="1">
        <f>主动技能升级!O314</f>
        <v>110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325</v>
      </c>
      <c r="C312" s="1">
        <f>主动技能升级!L315</f>
        <v>326</v>
      </c>
      <c r="D312" s="1">
        <f>主动技能升级!M315</f>
        <v>12</v>
      </c>
      <c r="E312" s="1" t="str">
        <f>主动技能升级!N315</f>
        <v>[]</v>
      </c>
      <c r="F312" s="1">
        <f>主动技能升级!O315</f>
        <v>111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326</v>
      </c>
      <c r="C313" s="1">
        <f>主动技能升级!L316</f>
        <v>327</v>
      </c>
      <c r="D313" s="1">
        <f>主动技能升级!M316</f>
        <v>13</v>
      </c>
      <c r="E313" s="1" t="str">
        <f>主动技能升级!N316</f>
        <v>[]</v>
      </c>
      <c r="F313" s="1">
        <f>主动技能升级!O316</f>
        <v>112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327</v>
      </c>
      <c r="C314" s="1">
        <f>主动技能升级!L317</f>
        <v>328</v>
      </c>
      <c r="D314" s="1">
        <f>主动技能升级!M317</f>
        <v>14</v>
      </c>
      <c r="E314" s="1" t="str">
        <f>主动技能升级!N317</f>
        <v>[]</v>
      </c>
      <c r="F314" s="1">
        <f>主动技能升级!O317</f>
        <v>113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328</v>
      </c>
      <c r="C315" s="1">
        <f>主动技能升级!L318</f>
        <v>329</v>
      </c>
      <c r="D315" s="1">
        <f>主动技能升级!M318</f>
        <v>15</v>
      </c>
      <c r="E315" s="1" t="str">
        <f>主动技能升级!N318</f>
        <v>[]</v>
      </c>
      <c r="F315" s="1">
        <f>主动技能升级!O318</f>
        <v>114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329</v>
      </c>
      <c r="C316" s="1">
        <f>主动技能升级!L319</f>
        <v>330</v>
      </c>
      <c r="D316" s="1">
        <f>主动技能升级!M319</f>
        <v>16</v>
      </c>
      <c r="E316" s="1" t="str">
        <f>主动技能升级!N319</f>
        <v>[]</v>
      </c>
      <c r="F316" s="1">
        <f>主动技能升级!O319</f>
        <v>115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330</v>
      </c>
      <c r="C317" s="1">
        <f>主动技能升级!L320</f>
        <v>331</v>
      </c>
      <c r="D317" s="1">
        <f>主动技能升级!M320</f>
        <v>17</v>
      </c>
      <c r="E317" s="1" t="str">
        <f>主动技能升级!N320</f>
        <v>[]</v>
      </c>
      <c r="F317" s="1">
        <f>主动技能升级!O320</f>
        <v>116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331</v>
      </c>
      <c r="C318" s="1">
        <f>主动技能升级!L321</f>
        <v>332</v>
      </c>
      <c r="D318" s="1">
        <f>主动技能升级!M321</f>
        <v>18</v>
      </c>
      <c r="E318" s="1" t="str">
        <f>主动技能升级!N321</f>
        <v>[]</v>
      </c>
      <c r="F318" s="1">
        <f>主动技能升级!O321</f>
        <v>117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332</v>
      </c>
      <c r="C319" s="1">
        <f>主动技能升级!L322</f>
        <v>333</v>
      </c>
      <c r="D319" s="1">
        <f>主动技能升级!M322</f>
        <v>19</v>
      </c>
      <c r="E319" s="1" t="str">
        <f>主动技能升级!N322</f>
        <v>[]</v>
      </c>
      <c r="F319" s="1">
        <f>主动技能升级!O322</f>
        <v>118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333</v>
      </c>
      <c r="C320" s="1">
        <f>主动技能升级!L323</f>
        <v>334</v>
      </c>
      <c r="D320" s="1">
        <f>主动技能升级!M323</f>
        <v>20</v>
      </c>
      <c r="E320" s="1" t="str">
        <f>主动技能升级!N323</f>
        <v>[]</v>
      </c>
      <c r="F320" s="1">
        <f>主动技能升级!O323</f>
        <v>119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334</v>
      </c>
      <c r="C321" s="1">
        <f>主动技能升级!L324</f>
        <v>335</v>
      </c>
      <c r="D321" s="1">
        <f>主动技能升级!M324</f>
        <v>21</v>
      </c>
      <c r="E321" s="1" t="str">
        <f>主动技能升级!N324</f>
        <v>[]</v>
      </c>
      <c r="F321" s="1">
        <f>主动技能升级!O324</f>
        <v>120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335</v>
      </c>
      <c r="C322" s="1">
        <f>主动技能升级!L325</f>
        <v>336</v>
      </c>
      <c r="D322" s="1">
        <f>主动技能升级!M325</f>
        <v>22</v>
      </c>
      <c r="E322" s="1" t="str">
        <f>主动技能升级!N325</f>
        <v>[]</v>
      </c>
      <c r="F322" s="1">
        <f>主动技能升级!O325</f>
        <v>121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336</v>
      </c>
      <c r="C323" s="1">
        <f>主动技能升级!L326</f>
        <v>337</v>
      </c>
      <c r="D323" s="1">
        <f>主动技能升级!M326</f>
        <v>23</v>
      </c>
      <c r="E323" s="1" t="str">
        <f>主动技能升级!N326</f>
        <v>[]</v>
      </c>
      <c r="F323" s="1">
        <f>主动技能升级!O326</f>
        <v>122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337</v>
      </c>
      <c r="C324" s="1">
        <f>主动技能升级!L327</f>
        <v>338</v>
      </c>
      <c r="D324" s="1">
        <f>主动技能升级!M327</f>
        <v>24</v>
      </c>
      <c r="E324" s="1" t="str">
        <f>主动技能升级!N327</f>
        <v>[]</v>
      </c>
      <c r="F324" s="1">
        <f>主动技能升级!O327</f>
        <v>123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338</v>
      </c>
      <c r="C325" s="1">
        <f>主动技能升级!L328</f>
        <v>339</v>
      </c>
      <c r="D325" s="1">
        <f>主动技能升级!M328</f>
        <v>25</v>
      </c>
      <c r="E325" s="1" t="str">
        <f>主动技能升级!N328</f>
        <v>[]</v>
      </c>
      <c r="F325" s="1">
        <f>主动技能升级!O328</f>
        <v>124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339</v>
      </c>
      <c r="C326" s="1">
        <f>主动技能升级!L329</f>
        <v>340</v>
      </c>
      <c r="D326" s="1">
        <f>主动技能升级!M329</f>
        <v>26</v>
      </c>
      <c r="E326" s="1" t="str">
        <f>主动技能升级!N329</f>
        <v>[]</v>
      </c>
      <c r="F326" s="1">
        <f>主动技能升级!O329</f>
        <v>125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341</v>
      </c>
      <c r="C327" s="1">
        <f>主动技能升级!L330</f>
        <v>342</v>
      </c>
      <c r="D327" s="1">
        <f>主动技能升级!M330</f>
        <v>27</v>
      </c>
      <c r="E327" s="1" t="str">
        <f>主动技能升级!N330</f>
        <v>[]</v>
      </c>
      <c r="F327" s="1">
        <f>主动技能升级!O330</f>
        <v>126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342</v>
      </c>
      <c r="C328" s="1">
        <f>主动技能升级!L331</f>
        <v>343</v>
      </c>
      <c r="D328" s="1">
        <f>主动技能升级!M331</f>
        <v>28</v>
      </c>
      <c r="E328" s="1" t="str">
        <f>主动技能升级!N331</f>
        <v>[]</v>
      </c>
      <c r="F328" s="1">
        <f>主动技能升级!O331</f>
        <v>127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343</v>
      </c>
      <c r="C329" s="1">
        <f>主动技能升级!L332</f>
        <v>344</v>
      </c>
      <c r="D329" s="1">
        <f>主动技能升级!M332</f>
        <v>29</v>
      </c>
      <c r="E329" s="1" t="str">
        <f>主动技能升级!N332</f>
        <v>[]</v>
      </c>
      <c r="F329" s="1">
        <f>主动技能升级!O332</f>
        <v>128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344</v>
      </c>
      <c r="C330" s="1">
        <f>主动技能升级!L333</f>
        <v>345</v>
      </c>
      <c r="D330" s="1">
        <f>主动技能升级!M333</f>
        <v>30</v>
      </c>
      <c r="E330" s="1" t="str">
        <f>主动技能升级!N333</f>
        <v>[]</v>
      </c>
      <c r="F330" s="1">
        <f>主动技能升级!O333</f>
        <v>129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345</v>
      </c>
      <c r="C331" s="1">
        <f>主动技能升级!L334</f>
        <v>346</v>
      </c>
      <c r="D331" s="1">
        <f>主动技能升级!M334</f>
        <v>31</v>
      </c>
      <c r="E331" s="1" t="str">
        <f>主动技能升级!N334</f>
        <v>[]</v>
      </c>
      <c r="F331" s="1">
        <f>主动技能升级!O334</f>
        <v>130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346</v>
      </c>
      <c r="C332" s="1">
        <f>主动技能升级!L335</f>
        <v>347</v>
      </c>
      <c r="D332" s="1">
        <f>主动技能升级!M335</f>
        <v>32</v>
      </c>
      <c r="E332" s="1" t="str">
        <f>主动技能升级!N335</f>
        <v>[]</v>
      </c>
      <c r="F332" s="1">
        <f>主动技能升级!O335</f>
        <v>131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347</v>
      </c>
      <c r="C333" s="1">
        <f>主动技能升级!L336</f>
        <v>348</v>
      </c>
      <c r="D333" s="1">
        <f>主动技能升级!M336</f>
        <v>33</v>
      </c>
      <c r="E333" s="1" t="str">
        <f>主动技能升级!N336</f>
        <v>[]</v>
      </c>
      <c r="F333" s="1">
        <f>主动技能升级!O336</f>
        <v>132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348</v>
      </c>
      <c r="C334" s="1">
        <f>主动技能升级!L337</f>
        <v>349</v>
      </c>
      <c r="D334" s="1">
        <f>主动技能升级!M337</f>
        <v>34</v>
      </c>
      <c r="E334" s="1" t="str">
        <f>主动技能升级!N337</f>
        <v>[]</v>
      </c>
      <c r="F334" s="1">
        <f>主动技能升级!O337</f>
        <v>133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349</v>
      </c>
      <c r="C335" s="1">
        <f>主动技能升级!L338</f>
        <v>350</v>
      </c>
      <c r="D335" s="1">
        <f>主动技能升级!M338</f>
        <v>35</v>
      </c>
      <c r="E335" s="1" t="str">
        <f>主动技能升级!N338</f>
        <v>[]</v>
      </c>
      <c r="F335" s="1">
        <f>主动技能升级!O338</f>
        <v>134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350</v>
      </c>
      <c r="C336" s="1">
        <f>主动技能升级!L339</f>
        <v>351</v>
      </c>
      <c r="D336" s="1">
        <f>主动技能升级!M339</f>
        <v>36</v>
      </c>
      <c r="E336" s="1" t="str">
        <f>主动技能升级!N339</f>
        <v>[]</v>
      </c>
      <c r="F336" s="1">
        <f>主动技能升级!O339</f>
        <v>135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351</v>
      </c>
      <c r="C337" s="1">
        <f>主动技能升级!L340</f>
        <v>352</v>
      </c>
      <c r="D337" s="1">
        <f>主动技能升级!M340</f>
        <v>37</v>
      </c>
      <c r="E337" s="1" t="str">
        <f>主动技能升级!N340</f>
        <v>[]</v>
      </c>
      <c r="F337" s="1">
        <f>主动技能升级!O340</f>
        <v>136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352</v>
      </c>
      <c r="C338" s="1">
        <f>主动技能升级!L341</f>
        <v>353</v>
      </c>
      <c r="D338" s="1">
        <f>主动技能升级!M341</f>
        <v>38</v>
      </c>
      <c r="E338" s="1" t="str">
        <f>主动技能升级!N341</f>
        <v>[]</v>
      </c>
      <c r="F338" s="1">
        <f>主动技能升级!O341</f>
        <v>137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353</v>
      </c>
      <c r="C339" s="1">
        <f>主动技能升级!L342</f>
        <v>354</v>
      </c>
      <c r="D339" s="1">
        <f>主动技能升级!M342</f>
        <v>39</v>
      </c>
      <c r="E339" s="1" t="str">
        <f>主动技能升级!N342</f>
        <v>[]</v>
      </c>
      <c r="F339" s="1">
        <f>主动技能升级!O342</f>
        <v>138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354</v>
      </c>
      <c r="C340" s="1">
        <f>主动技能升级!L343</f>
        <v>355</v>
      </c>
      <c r="D340" s="1">
        <f>主动技能升级!M343</f>
        <v>40</v>
      </c>
      <c r="E340" s="1" t="str">
        <f>主动技能升级!N343</f>
        <v>[]</v>
      </c>
      <c r="F340" s="1">
        <f>主动技能升级!O343</f>
        <v>139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355</v>
      </c>
      <c r="C341" s="1">
        <f>主动技能升级!L344</f>
        <v>356</v>
      </c>
      <c r="D341" s="1">
        <f>主动技能升级!M344</f>
        <v>41</v>
      </c>
      <c r="E341" s="1" t="str">
        <f>主动技能升级!N344</f>
        <v>[]</v>
      </c>
      <c r="F341" s="1">
        <f>主动技能升级!O344</f>
        <v>140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356</v>
      </c>
      <c r="C342" s="1">
        <f>主动技能升级!L345</f>
        <v>357</v>
      </c>
      <c r="D342" s="1">
        <f>主动技能升级!M345</f>
        <v>42</v>
      </c>
      <c r="E342" s="1" t="str">
        <f>主动技能升级!N345</f>
        <v>[]</v>
      </c>
      <c r="F342" s="1">
        <f>主动技能升级!O345</f>
        <v>141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357</v>
      </c>
      <c r="C343" s="1">
        <f>主动技能升级!L346</f>
        <v>358</v>
      </c>
      <c r="D343" s="1">
        <f>主动技能升级!M346</f>
        <v>43</v>
      </c>
      <c r="E343" s="1" t="str">
        <f>主动技能升级!N346</f>
        <v>[]</v>
      </c>
      <c r="F343" s="1">
        <f>主动技能升级!O346</f>
        <v>142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358</v>
      </c>
      <c r="C344" s="1">
        <f>主动技能升级!L347</f>
        <v>359</v>
      </c>
      <c r="D344" s="1">
        <f>主动技能升级!M347</f>
        <v>44</v>
      </c>
      <c r="E344" s="1" t="str">
        <f>主动技能升级!N347</f>
        <v>[]</v>
      </c>
      <c r="F344" s="1">
        <f>主动技能升级!O347</f>
        <v>143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359</v>
      </c>
      <c r="C345" s="1">
        <f>主动技能升级!L348</f>
        <v>360</v>
      </c>
      <c r="D345" s="1">
        <f>主动技能升级!M348</f>
        <v>45</v>
      </c>
      <c r="E345" s="1" t="str">
        <f>主动技能升级!N348</f>
        <v>[]</v>
      </c>
      <c r="F345" s="1">
        <f>主动技能升级!O348</f>
        <v>144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361</v>
      </c>
      <c r="C346" s="1">
        <f>主动技能升级!L349</f>
        <v>362</v>
      </c>
      <c r="D346" s="1">
        <f>主动技能升级!M349</f>
        <v>46</v>
      </c>
      <c r="E346" s="1" t="str">
        <f>主动技能升级!N349</f>
        <v>[]</v>
      </c>
      <c r="F346" s="1">
        <f>主动技能升级!O349</f>
        <v>145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362</v>
      </c>
      <c r="C347" s="1">
        <f>主动技能升级!L350</f>
        <v>363</v>
      </c>
      <c r="D347" s="1">
        <f>主动技能升级!M350</f>
        <v>47</v>
      </c>
      <c r="E347" s="1" t="str">
        <f>主动技能升级!N350</f>
        <v>[]</v>
      </c>
      <c r="F347" s="1">
        <f>主动技能升级!O350</f>
        <v>146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363</v>
      </c>
      <c r="C348" s="1">
        <f>主动技能升级!L351</f>
        <v>364</v>
      </c>
      <c r="D348" s="1">
        <f>主动技能升级!M351</f>
        <v>48</v>
      </c>
      <c r="E348" s="1" t="str">
        <f>主动技能升级!N351</f>
        <v>[]</v>
      </c>
      <c r="F348" s="1">
        <f>主动技能升级!O351</f>
        <v>147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364</v>
      </c>
      <c r="C349" s="1">
        <f>主动技能升级!L352</f>
        <v>365</v>
      </c>
      <c r="D349" s="1">
        <f>主动技能升级!M352</f>
        <v>49</v>
      </c>
      <c r="E349" s="1" t="str">
        <f>主动技能升级!N352</f>
        <v>[]</v>
      </c>
      <c r="F349" s="1">
        <f>主动技能升级!O352</f>
        <v>148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365</v>
      </c>
      <c r="C350" s="1">
        <f>主动技能升级!L353</f>
        <v>366</v>
      </c>
      <c r="D350" s="1">
        <f>主动技能升级!M353</f>
        <v>50</v>
      </c>
      <c r="E350" s="1" t="str">
        <f>主动技能升级!N353</f>
        <v>[]</v>
      </c>
      <c r="F350" s="1">
        <f>主动技能升级!O353</f>
        <v>149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366</v>
      </c>
      <c r="C351" s="1">
        <f>主动技能升级!L354</f>
        <v>367</v>
      </c>
      <c r="D351" s="1">
        <f>主动技能升级!M354</f>
        <v>51</v>
      </c>
      <c r="E351" s="1" t="str">
        <f>主动技能升级!N354</f>
        <v>[]</v>
      </c>
      <c r="F351" s="1">
        <f>主动技能升级!O354</f>
        <v>150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367</v>
      </c>
      <c r="C352" s="1">
        <f>主动技能升级!L355</f>
        <v>368</v>
      </c>
      <c r="D352" s="1">
        <f>主动技能升级!M355</f>
        <v>52</v>
      </c>
      <c r="E352" s="1" t="str">
        <f>主动技能升级!N355</f>
        <v>[]</v>
      </c>
      <c r="F352" s="1">
        <f>主动技能升级!O355</f>
        <v>151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368</v>
      </c>
      <c r="C353" s="1">
        <f>主动技能升级!L356</f>
        <v>369</v>
      </c>
      <c r="D353" s="1">
        <f>主动技能升级!M356</f>
        <v>53</v>
      </c>
      <c r="E353" s="1" t="str">
        <f>主动技能升级!N356</f>
        <v>[]</v>
      </c>
      <c r="F353" s="1">
        <f>主动技能升级!O356</f>
        <v>152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369</v>
      </c>
      <c r="C354" s="1">
        <f>主动技能升级!L357</f>
        <v>370</v>
      </c>
      <c r="D354" s="1">
        <f>主动技能升级!M357</f>
        <v>54</v>
      </c>
      <c r="E354" s="1" t="str">
        <f>主动技能升级!N357</f>
        <v>[]</v>
      </c>
      <c r="F354" s="1">
        <f>主动技能升级!O357</f>
        <v>153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370</v>
      </c>
      <c r="C355" s="1">
        <f>主动技能升级!L358</f>
        <v>371</v>
      </c>
      <c r="D355" s="1">
        <f>主动技能升级!M358</f>
        <v>55</v>
      </c>
      <c r="E355" s="1" t="str">
        <f>主动技能升级!N358</f>
        <v>[]</v>
      </c>
      <c r="F355" s="1">
        <f>主动技能升级!O358</f>
        <v>154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371</v>
      </c>
      <c r="C356" s="1">
        <f>主动技能升级!L359</f>
        <v>372</v>
      </c>
      <c r="D356" s="1">
        <f>主动技能升级!M359</f>
        <v>56</v>
      </c>
      <c r="E356" s="1" t="str">
        <f>主动技能升级!N359</f>
        <v>[]</v>
      </c>
      <c r="F356" s="1">
        <f>主动技能升级!O359</f>
        <v>155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372</v>
      </c>
      <c r="C357" s="1">
        <f>主动技能升级!L360</f>
        <v>373</v>
      </c>
      <c r="D357" s="1">
        <f>主动技能升级!M360</f>
        <v>57</v>
      </c>
      <c r="E357" s="1" t="str">
        <f>主动技能升级!N360</f>
        <v>[]</v>
      </c>
      <c r="F357" s="1">
        <f>主动技能升级!O360</f>
        <v>156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373</v>
      </c>
      <c r="C358" s="1">
        <f>主动技能升级!L361</f>
        <v>374</v>
      </c>
      <c r="D358" s="1">
        <f>主动技能升级!M361</f>
        <v>58</v>
      </c>
      <c r="E358" s="1" t="str">
        <f>主动技能升级!N361</f>
        <v>[]</v>
      </c>
      <c r="F358" s="1">
        <f>主动技能升级!O361</f>
        <v>157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374</v>
      </c>
      <c r="C359" s="1">
        <f>主动技能升级!L362</f>
        <v>375</v>
      </c>
      <c r="D359" s="1">
        <f>主动技能升级!M362</f>
        <v>59</v>
      </c>
      <c r="E359" s="1" t="str">
        <f>主动技能升级!N362</f>
        <v>[]</v>
      </c>
      <c r="F359" s="1">
        <f>主动技能升级!O362</f>
        <v>158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375</v>
      </c>
      <c r="C360" s="1">
        <f>主动技能升级!L363</f>
        <v>376</v>
      </c>
      <c r="D360" s="1">
        <f>主动技能升级!M363</f>
        <v>60</v>
      </c>
      <c r="E360" s="1" t="str">
        <f>主动技能升级!N363</f>
        <v>[]</v>
      </c>
      <c r="F360" s="1">
        <f>主动技能升级!O363</f>
        <v>159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376</v>
      </c>
      <c r="C361" s="1">
        <f>主动技能升级!L364</f>
        <v>377</v>
      </c>
      <c r="D361" s="1">
        <f>主动技能升级!M364</f>
        <v>61</v>
      </c>
      <c r="E361" s="1" t="str">
        <f>主动技能升级!N364</f>
        <v>[]</v>
      </c>
      <c r="F361" s="1">
        <f>主动技能升级!O364</f>
        <v>160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377</v>
      </c>
      <c r="C362" s="1">
        <f>主动技能升级!L365</f>
        <v>378</v>
      </c>
      <c r="D362" s="1">
        <f>主动技能升级!M365</f>
        <v>62</v>
      </c>
      <c r="E362" s="1" t="str">
        <f>主动技能升级!N365</f>
        <v>[]</v>
      </c>
      <c r="F362" s="1">
        <f>主动技能升级!O365</f>
        <v>161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378</v>
      </c>
      <c r="C363" s="1">
        <f>主动技能升级!L366</f>
        <v>379</v>
      </c>
      <c r="D363" s="1">
        <f>主动技能升级!M366</f>
        <v>63</v>
      </c>
      <c r="E363" s="1" t="str">
        <f>主动技能升级!N366</f>
        <v>[]</v>
      </c>
      <c r="F363" s="1">
        <f>主动技能升级!O366</f>
        <v>162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379</v>
      </c>
      <c r="C364" s="1">
        <f>主动技能升级!L367</f>
        <v>380</v>
      </c>
      <c r="D364" s="1">
        <f>主动技能升级!M367</f>
        <v>64</v>
      </c>
      <c r="E364" s="1" t="str">
        <f>主动技能升级!N367</f>
        <v>[]</v>
      </c>
      <c r="F364" s="1">
        <f>主动技能升级!O367</f>
        <v>163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381</v>
      </c>
      <c r="C365" s="1">
        <f>主动技能升级!L368</f>
        <v>382</v>
      </c>
      <c r="D365" s="1">
        <f>主动技能升级!M368</f>
        <v>65</v>
      </c>
      <c r="E365" s="1" t="str">
        <f>主动技能升级!N368</f>
        <v>[]</v>
      </c>
      <c r="F365" s="1">
        <f>主动技能升级!O368</f>
        <v>164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382</v>
      </c>
      <c r="C366" s="1">
        <f>主动技能升级!L369</f>
        <v>383</v>
      </c>
      <c r="D366" s="1">
        <f>主动技能升级!M369</f>
        <v>66</v>
      </c>
      <c r="E366" s="1" t="str">
        <f>主动技能升级!N369</f>
        <v>[]</v>
      </c>
      <c r="F366" s="1">
        <f>主动技能升级!O369</f>
        <v>165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383</v>
      </c>
      <c r="C367" s="1">
        <f>主动技能升级!L370</f>
        <v>384</v>
      </c>
      <c r="D367" s="1">
        <f>主动技能升级!M370</f>
        <v>67</v>
      </c>
      <c r="E367" s="1" t="str">
        <f>主动技能升级!N370</f>
        <v>[]</v>
      </c>
      <c r="F367" s="1">
        <f>主动技能升级!O370</f>
        <v>166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384</v>
      </c>
      <c r="C368" s="1">
        <f>主动技能升级!L371</f>
        <v>385</v>
      </c>
      <c r="D368" s="1">
        <f>主动技能升级!M371</f>
        <v>68</v>
      </c>
      <c r="E368" s="1" t="str">
        <f>主动技能升级!N371</f>
        <v>[]</v>
      </c>
      <c r="F368" s="1">
        <f>主动技能升级!O371</f>
        <v>167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385</v>
      </c>
      <c r="C369" s="1">
        <f>主动技能升级!L372</f>
        <v>386</v>
      </c>
      <c r="D369" s="1">
        <f>主动技能升级!M372</f>
        <v>69</v>
      </c>
      <c r="E369" s="1" t="str">
        <f>主动技能升级!N372</f>
        <v>[]</v>
      </c>
      <c r="F369" s="1">
        <f>主动技能升级!O372</f>
        <v>168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386</v>
      </c>
      <c r="C370" s="1">
        <f>主动技能升级!L373</f>
        <v>387</v>
      </c>
      <c r="D370" s="1">
        <f>主动技能升级!M373</f>
        <v>70</v>
      </c>
      <c r="E370" s="1" t="str">
        <f>主动技能升级!N373</f>
        <v>[]</v>
      </c>
      <c r="F370" s="1">
        <f>主动技能升级!O373</f>
        <v>169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387</v>
      </c>
      <c r="C371" s="1">
        <f>主动技能升级!L374</f>
        <v>388</v>
      </c>
      <c r="D371" s="1">
        <f>主动技能升级!M374</f>
        <v>71</v>
      </c>
      <c r="E371" s="1" t="str">
        <f>主动技能升级!N374</f>
        <v>[]</v>
      </c>
      <c r="F371" s="1">
        <f>主动技能升级!O374</f>
        <v>170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388</v>
      </c>
      <c r="C372" s="1">
        <f>主动技能升级!L375</f>
        <v>389</v>
      </c>
      <c r="D372" s="1">
        <f>主动技能升级!M375</f>
        <v>72</v>
      </c>
      <c r="E372" s="1" t="str">
        <f>主动技能升级!N375</f>
        <v>[]</v>
      </c>
      <c r="F372" s="1">
        <f>主动技能升级!O375</f>
        <v>171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389</v>
      </c>
      <c r="C373" s="1">
        <f>主动技能升级!L376</f>
        <v>390</v>
      </c>
      <c r="D373" s="1">
        <f>主动技能升级!M376</f>
        <v>73</v>
      </c>
      <c r="E373" s="1" t="str">
        <f>主动技能升级!N376</f>
        <v>[]</v>
      </c>
      <c r="F373" s="1">
        <f>主动技能升级!O376</f>
        <v>172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390</v>
      </c>
      <c r="C374" s="1">
        <f>主动技能升级!L377</f>
        <v>391</v>
      </c>
      <c r="D374" s="1">
        <f>主动技能升级!M377</f>
        <v>74</v>
      </c>
      <c r="E374" s="1" t="str">
        <f>主动技能升级!N377</f>
        <v>[]</v>
      </c>
      <c r="F374" s="1">
        <f>主动技能升级!O377</f>
        <v>173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391</v>
      </c>
      <c r="C375" s="1">
        <f>主动技能升级!L378</f>
        <v>392</v>
      </c>
      <c r="D375" s="1">
        <f>主动技能升级!M378</f>
        <v>75</v>
      </c>
      <c r="E375" s="1" t="str">
        <f>主动技能升级!N378</f>
        <v>[]</v>
      </c>
      <c r="F375" s="1">
        <f>主动技能升级!O378</f>
        <v>174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392</v>
      </c>
      <c r="C376" s="1">
        <f>主动技能升级!L379</f>
        <v>393</v>
      </c>
      <c r="D376" s="1">
        <f>主动技能升级!M379</f>
        <v>76</v>
      </c>
      <c r="E376" s="1" t="str">
        <f>主动技能升级!N379</f>
        <v>[]</v>
      </c>
      <c r="F376" s="1">
        <f>主动技能升级!O379</f>
        <v>175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393</v>
      </c>
      <c r="C377" s="1">
        <f>主动技能升级!L380</f>
        <v>394</v>
      </c>
      <c r="D377" s="1">
        <f>主动技能升级!M380</f>
        <v>77</v>
      </c>
      <c r="E377" s="1" t="str">
        <f>主动技能升级!N380</f>
        <v>[]</v>
      </c>
      <c r="F377" s="1">
        <f>主动技能升级!O380</f>
        <v>176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394</v>
      </c>
      <c r="C378" s="1">
        <f>主动技能升级!L381</f>
        <v>395</v>
      </c>
      <c r="D378" s="1">
        <f>主动技能升级!M381</f>
        <v>78</v>
      </c>
      <c r="E378" s="1" t="str">
        <f>主动技能升级!N381</f>
        <v>[]</v>
      </c>
      <c r="F378" s="1">
        <f>主动技能升级!O381</f>
        <v>177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395</v>
      </c>
      <c r="C379" s="1">
        <f>主动技能升级!L382</f>
        <v>396</v>
      </c>
      <c r="D379" s="1">
        <f>主动技能升级!M382</f>
        <v>79</v>
      </c>
      <c r="E379" s="1" t="str">
        <f>主动技能升级!N382</f>
        <v>[]</v>
      </c>
      <c r="F379" s="1">
        <f>主动技能升级!O382</f>
        <v>178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396</v>
      </c>
      <c r="C380" s="1">
        <f>主动技能升级!L383</f>
        <v>397</v>
      </c>
      <c r="D380" s="1">
        <f>主动技能升级!M383</f>
        <v>80</v>
      </c>
      <c r="E380" s="1" t="str">
        <f>主动技能升级!N383</f>
        <v>[]</v>
      </c>
      <c r="F380" s="1">
        <f>主动技能升级!O383</f>
        <v>179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397</v>
      </c>
      <c r="C381" s="1">
        <f>主动技能升级!L384</f>
        <v>398</v>
      </c>
      <c r="D381" s="1">
        <f>主动技能升级!M384</f>
        <v>81</v>
      </c>
      <c r="E381" s="1" t="str">
        <f>主动技能升级!N384</f>
        <v>[]</v>
      </c>
      <c r="F381" s="1">
        <f>主动技能升级!O384</f>
        <v>180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398</v>
      </c>
      <c r="C382" s="1">
        <f>主动技能升级!L385</f>
        <v>399</v>
      </c>
      <c r="D382" s="1">
        <f>主动技能升级!M385</f>
        <v>82</v>
      </c>
      <c r="E382" s="1" t="str">
        <f>主动技能升级!N385</f>
        <v>[]</v>
      </c>
      <c r="F382" s="1">
        <f>主动技能升级!O385</f>
        <v>181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399</v>
      </c>
      <c r="C383" s="1">
        <f>主动技能升级!L386</f>
        <v>400</v>
      </c>
      <c r="D383" s="1">
        <f>主动技能升级!M386</f>
        <v>83</v>
      </c>
      <c r="E383" s="1" t="str">
        <f>主动技能升级!N386</f>
        <v>[]</v>
      </c>
      <c r="F383" s="1">
        <f>主动技能升级!O386</f>
        <v>182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401</v>
      </c>
      <c r="C384" s="1">
        <f>主动技能升级!L387</f>
        <v>402</v>
      </c>
      <c r="D384" s="1">
        <f>主动技能升级!M387</f>
        <v>84</v>
      </c>
      <c r="E384" s="1" t="str">
        <f>主动技能升级!N387</f>
        <v>[]</v>
      </c>
      <c r="F384" s="1">
        <f>主动技能升级!O387</f>
        <v>183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402</v>
      </c>
      <c r="C385" s="1">
        <f>主动技能升级!L388</f>
        <v>403</v>
      </c>
      <c r="D385" s="1">
        <f>主动技能升级!M388</f>
        <v>85</v>
      </c>
      <c r="E385" s="1" t="str">
        <f>主动技能升级!N388</f>
        <v>[]</v>
      </c>
      <c r="F385" s="1">
        <f>主动技能升级!O388</f>
        <v>184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403</v>
      </c>
      <c r="C386" s="1">
        <f>主动技能升级!L389</f>
        <v>404</v>
      </c>
      <c r="D386" s="1">
        <f>主动技能升级!M389</f>
        <v>86</v>
      </c>
      <c r="E386" s="1" t="str">
        <f>主动技能升级!N389</f>
        <v>[]</v>
      </c>
      <c r="F386" s="1">
        <f>主动技能升级!O389</f>
        <v>185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404</v>
      </c>
      <c r="C387" s="1">
        <f>主动技能升级!L390</f>
        <v>405</v>
      </c>
      <c r="D387" s="1">
        <f>主动技能升级!M390</f>
        <v>87</v>
      </c>
      <c r="E387" s="1" t="str">
        <f>主动技能升级!N390</f>
        <v>[]</v>
      </c>
      <c r="F387" s="1">
        <f>主动技能升级!O390</f>
        <v>186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405</v>
      </c>
      <c r="C388" s="1">
        <f>主动技能升级!L391</f>
        <v>406</v>
      </c>
      <c r="D388" s="1">
        <f>主动技能升级!M391</f>
        <v>88</v>
      </c>
      <c r="E388" s="1" t="str">
        <f>主动技能升级!N391</f>
        <v>[]</v>
      </c>
      <c r="F388" s="1">
        <f>主动技能升级!O391</f>
        <v>187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406</v>
      </c>
      <c r="C389" s="1">
        <f>主动技能升级!L392</f>
        <v>407</v>
      </c>
      <c r="D389" s="1">
        <f>主动技能升级!M392</f>
        <v>89</v>
      </c>
      <c r="E389" s="1" t="str">
        <f>主动技能升级!N392</f>
        <v>[]</v>
      </c>
      <c r="F389" s="1">
        <f>主动技能升级!O392</f>
        <v>188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407</v>
      </c>
      <c r="C390" s="1">
        <f>主动技能升级!L393</f>
        <v>408</v>
      </c>
      <c r="D390" s="1">
        <f>主动技能升级!M393</f>
        <v>90</v>
      </c>
      <c r="E390" s="1" t="str">
        <f>主动技能升级!N393</f>
        <v>[]</v>
      </c>
      <c r="F390" s="1">
        <f>主动技能升级!O393</f>
        <v>189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408</v>
      </c>
      <c r="C391" s="1">
        <f>主动技能升级!L394</f>
        <v>409</v>
      </c>
      <c r="D391" s="1">
        <f>主动技能升级!M394</f>
        <v>91</v>
      </c>
      <c r="E391" s="1" t="str">
        <f>主动技能升级!N394</f>
        <v>[]</v>
      </c>
      <c r="F391" s="1">
        <f>主动技能升级!O394</f>
        <v>190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409</v>
      </c>
      <c r="C392" s="1">
        <f>主动技能升级!L395</f>
        <v>410</v>
      </c>
      <c r="D392" s="1">
        <f>主动技能升级!M395</f>
        <v>92</v>
      </c>
      <c r="E392" s="1" t="str">
        <f>主动技能升级!N395</f>
        <v>[]</v>
      </c>
      <c r="F392" s="1">
        <f>主动技能升级!O395</f>
        <v>191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410</v>
      </c>
      <c r="C393" s="1">
        <f>主动技能升级!L396</f>
        <v>411</v>
      </c>
      <c r="D393" s="1">
        <f>主动技能升级!M396</f>
        <v>93</v>
      </c>
      <c r="E393" s="1" t="str">
        <f>主动技能升级!N396</f>
        <v>[]</v>
      </c>
      <c r="F393" s="1">
        <f>主动技能升级!O396</f>
        <v>192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411</v>
      </c>
      <c r="C394" s="1">
        <f>主动技能升级!L397</f>
        <v>412</v>
      </c>
      <c r="D394" s="1">
        <f>主动技能升级!M397</f>
        <v>94</v>
      </c>
      <c r="E394" s="1" t="str">
        <f>主动技能升级!N397</f>
        <v>[]</v>
      </c>
      <c r="F394" s="1">
        <f>主动技能升级!O397</f>
        <v>193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412</v>
      </c>
      <c r="C395" s="1">
        <f>主动技能升级!L398</f>
        <v>413</v>
      </c>
      <c r="D395" s="1">
        <f>主动技能升级!M398</f>
        <v>95</v>
      </c>
      <c r="E395" s="1" t="str">
        <f>主动技能升级!N398</f>
        <v>[]</v>
      </c>
      <c r="F395" s="1">
        <f>主动技能升级!O398</f>
        <v>194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413</v>
      </c>
      <c r="C396" s="1">
        <f>主动技能升级!L399</f>
        <v>414</v>
      </c>
      <c r="D396" s="1">
        <f>主动技能升级!M399</f>
        <v>96</v>
      </c>
      <c r="E396" s="1" t="str">
        <f>主动技能升级!N399</f>
        <v>[]</v>
      </c>
      <c r="F396" s="1">
        <f>主动技能升级!O399</f>
        <v>195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414</v>
      </c>
      <c r="C397" s="1">
        <f>主动技能升级!L400</f>
        <v>415</v>
      </c>
      <c r="D397" s="1">
        <f>主动技能升级!M400</f>
        <v>97</v>
      </c>
      <c r="E397" s="1" t="str">
        <f>主动技能升级!N400</f>
        <v>[]</v>
      </c>
      <c r="F397" s="1">
        <f>主动技能升级!O400</f>
        <v>196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415</v>
      </c>
      <c r="C398" s="1">
        <f>主动技能升级!L401</f>
        <v>416</v>
      </c>
      <c r="D398" s="1">
        <f>主动技能升级!M401</f>
        <v>98</v>
      </c>
      <c r="E398" s="1" t="str">
        <f>主动技能升级!N401</f>
        <v>[]</v>
      </c>
      <c r="F398" s="1">
        <f>主动技能升级!O401</f>
        <v>197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416</v>
      </c>
      <c r="C399" s="1">
        <f>主动技能升级!L402</f>
        <v>417</v>
      </c>
      <c r="D399" s="1">
        <f>主动技能升级!M402</f>
        <v>99</v>
      </c>
      <c r="E399" s="1" t="str">
        <f>主动技能升级!N402</f>
        <v>[]</v>
      </c>
      <c r="F399" s="1">
        <f>主动技能升级!O402</f>
        <v>198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417</v>
      </c>
      <c r="C400" s="1">
        <f>主动技能升级!L403</f>
        <v>418</v>
      </c>
      <c r="D400" s="1">
        <f>主动技能升级!M403</f>
        <v>1</v>
      </c>
      <c r="E400" s="1" t="str">
        <f>主动技能升级!N403</f>
        <v>[]</v>
      </c>
      <c r="F400" s="1">
        <f>主动技能升级!O403</f>
        <v>100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418</v>
      </c>
      <c r="C401" s="1">
        <f>主动技能升级!L404</f>
        <v>419</v>
      </c>
      <c r="D401" s="1">
        <f>主动技能升级!M404</f>
        <v>2</v>
      </c>
      <c r="E401" s="1" t="str">
        <f>主动技能升级!N404</f>
        <v>[]</v>
      </c>
      <c r="F401" s="1">
        <f>主动技能升级!O404</f>
        <v>101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419</v>
      </c>
      <c r="C402" s="1">
        <f>主动技能升级!L405</f>
        <v>420</v>
      </c>
      <c r="D402" s="1">
        <f>主动技能升级!M405</f>
        <v>3</v>
      </c>
      <c r="E402" s="1" t="str">
        <f>主动技能升级!N405</f>
        <v>[]</v>
      </c>
      <c r="F402" s="1">
        <f>主动技能升级!O405</f>
        <v>102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421</v>
      </c>
      <c r="C403" s="1">
        <f>主动技能升级!L406</f>
        <v>422</v>
      </c>
      <c r="D403" s="1">
        <f>主动技能升级!M406</f>
        <v>4</v>
      </c>
      <c r="E403" s="1" t="str">
        <f>主动技能升级!N406</f>
        <v>[]</v>
      </c>
      <c r="F403" s="1">
        <f>主动技能升级!O406</f>
        <v>103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422</v>
      </c>
      <c r="C404" s="1">
        <f>主动技能升级!L407</f>
        <v>423</v>
      </c>
      <c r="D404" s="1">
        <f>主动技能升级!M407</f>
        <v>5</v>
      </c>
      <c r="E404" s="1" t="str">
        <f>主动技能升级!N407</f>
        <v>[]</v>
      </c>
      <c r="F404" s="1">
        <f>主动技能升级!O407</f>
        <v>104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423</v>
      </c>
      <c r="C405" s="1">
        <f>主动技能升级!L408</f>
        <v>424</v>
      </c>
      <c r="D405" s="1">
        <f>主动技能升级!M408</f>
        <v>6</v>
      </c>
      <c r="E405" s="1" t="str">
        <f>主动技能升级!N408</f>
        <v>[]</v>
      </c>
      <c r="F405" s="1">
        <f>主动技能升级!O408</f>
        <v>105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424</v>
      </c>
      <c r="C406" s="1">
        <f>主动技能升级!L409</f>
        <v>425</v>
      </c>
      <c r="D406" s="1">
        <f>主动技能升级!M409</f>
        <v>7</v>
      </c>
      <c r="E406" s="1" t="str">
        <f>主动技能升级!N409</f>
        <v>[]</v>
      </c>
      <c r="F406" s="1">
        <f>主动技能升级!O409</f>
        <v>106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425</v>
      </c>
      <c r="C407" s="1">
        <f>主动技能升级!L410</f>
        <v>426</v>
      </c>
      <c r="D407" s="1">
        <f>主动技能升级!M410</f>
        <v>8</v>
      </c>
      <c r="E407" s="1" t="str">
        <f>主动技能升级!N410</f>
        <v>[]</v>
      </c>
      <c r="F407" s="1">
        <f>主动技能升级!O410</f>
        <v>107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426</v>
      </c>
      <c r="C408" s="1">
        <f>主动技能升级!L411</f>
        <v>427</v>
      </c>
      <c r="D408" s="1">
        <f>主动技能升级!M411</f>
        <v>9</v>
      </c>
      <c r="E408" s="1" t="str">
        <f>主动技能升级!N411</f>
        <v>[]</v>
      </c>
      <c r="F408" s="1">
        <f>主动技能升级!O411</f>
        <v>108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427</v>
      </c>
      <c r="C409" s="1">
        <f>主动技能升级!L412</f>
        <v>428</v>
      </c>
      <c r="D409" s="1">
        <f>主动技能升级!M412</f>
        <v>10</v>
      </c>
      <c r="E409" s="1" t="str">
        <f>主动技能升级!N412</f>
        <v>[]</v>
      </c>
      <c r="F409" s="1">
        <f>主动技能升级!O412</f>
        <v>109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428</v>
      </c>
      <c r="C410" s="1">
        <f>主动技能升级!L413</f>
        <v>429</v>
      </c>
      <c r="D410" s="1">
        <f>主动技能升级!M413</f>
        <v>11</v>
      </c>
      <c r="E410" s="1" t="str">
        <f>主动技能升级!N413</f>
        <v>[]</v>
      </c>
      <c r="F410" s="1">
        <f>主动技能升级!O413</f>
        <v>110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429</v>
      </c>
      <c r="C411" s="1">
        <f>主动技能升级!L414</f>
        <v>430</v>
      </c>
      <c r="D411" s="1">
        <f>主动技能升级!M414</f>
        <v>12</v>
      </c>
      <c r="E411" s="1" t="str">
        <f>主动技能升级!N414</f>
        <v>[]</v>
      </c>
      <c r="F411" s="1">
        <f>主动技能升级!O414</f>
        <v>111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430</v>
      </c>
      <c r="C412" s="1">
        <f>主动技能升级!L415</f>
        <v>431</v>
      </c>
      <c r="D412" s="1">
        <f>主动技能升级!M415</f>
        <v>13</v>
      </c>
      <c r="E412" s="1" t="str">
        <f>主动技能升级!N415</f>
        <v>[]</v>
      </c>
      <c r="F412" s="1">
        <f>主动技能升级!O415</f>
        <v>112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431</v>
      </c>
      <c r="C413" s="1">
        <f>主动技能升级!L416</f>
        <v>432</v>
      </c>
      <c r="D413" s="1">
        <f>主动技能升级!M416</f>
        <v>14</v>
      </c>
      <c r="E413" s="1" t="str">
        <f>主动技能升级!N416</f>
        <v>[]</v>
      </c>
      <c r="F413" s="1">
        <f>主动技能升级!O416</f>
        <v>113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432</v>
      </c>
      <c r="C414" s="1">
        <f>主动技能升级!L417</f>
        <v>433</v>
      </c>
      <c r="D414" s="1">
        <f>主动技能升级!M417</f>
        <v>15</v>
      </c>
      <c r="E414" s="1" t="str">
        <f>主动技能升级!N417</f>
        <v>[]</v>
      </c>
      <c r="F414" s="1">
        <f>主动技能升级!O417</f>
        <v>114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433</v>
      </c>
      <c r="C415" s="1">
        <f>主动技能升级!L418</f>
        <v>434</v>
      </c>
      <c r="D415" s="1">
        <f>主动技能升级!M418</f>
        <v>16</v>
      </c>
      <c r="E415" s="1" t="str">
        <f>主动技能升级!N418</f>
        <v>[]</v>
      </c>
      <c r="F415" s="1">
        <f>主动技能升级!O418</f>
        <v>115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434</v>
      </c>
      <c r="C416" s="1">
        <f>主动技能升级!L419</f>
        <v>435</v>
      </c>
      <c r="D416" s="1">
        <f>主动技能升级!M419</f>
        <v>17</v>
      </c>
      <c r="E416" s="1" t="str">
        <f>主动技能升级!N419</f>
        <v>[]</v>
      </c>
      <c r="F416" s="1">
        <f>主动技能升级!O419</f>
        <v>116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435</v>
      </c>
      <c r="C417" s="1">
        <f>主动技能升级!L420</f>
        <v>436</v>
      </c>
      <c r="D417" s="1">
        <f>主动技能升级!M420</f>
        <v>18</v>
      </c>
      <c r="E417" s="1" t="str">
        <f>主动技能升级!N420</f>
        <v>[]</v>
      </c>
      <c r="F417" s="1">
        <f>主动技能升级!O420</f>
        <v>117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436</v>
      </c>
      <c r="C418" s="1">
        <f>主动技能升级!L421</f>
        <v>437</v>
      </c>
      <c r="D418" s="1">
        <f>主动技能升级!M421</f>
        <v>19</v>
      </c>
      <c r="E418" s="1" t="str">
        <f>主动技能升级!N421</f>
        <v>[]</v>
      </c>
      <c r="F418" s="1">
        <f>主动技能升级!O421</f>
        <v>118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437</v>
      </c>
      <c r="C419" s="1">
        <f>主动技能升级!L422</f>
        <v>438</v>
      </c>
      <c r="D419" s="1">
        <f>主动技能升级!M422</f>
        <v>20</v>
      </c>
      <c r="E419" s="1" t="str">
        <f>主动技能升级!N422</f>
        <v>[]</v>
      </c>
      <c r="F419" s="1">
        <f>主动技能升级!O422</f>
        <v>119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438</v>
      </c>
      <c r="C420" s="1">
        <f>主动技能升级!L423</f>
        <v>439</v>
      </c>
      <c r="D420" s="1">
        <f>主动技能升级!M423</f>
        <v>21</v>
      </c>
      <c r="E420" s="1" t="str">
        <f>主动技能升级!N423</f>
        <v>[]</v>
      </c>
      <c r="F420" s="1">
        <f>主动技能升级!O423</f>
        <v>120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439</v>
      </c>
      <c r="C421" s="1">
        <f>主动技能升级!L424</f>
        <v>440</v>
      </c>
      <c r="D421" s="1">
        <f>主动技能升级!M424</f>
        <v>22</v>
      </c>
      <c r="E421" s="1" t="str">
        <f>主动技能升级!N424</f>
        <v>[]</v>
      </c>
      <c r="F421" s="1">
        <f>主动技能升级!O424</f>
        <v>121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441</v>
      </c>
      <c r="C422" s="1">
        <f>主动技能升级!L425</f>
        <v>442</v>
      </c>
      <c r="D422" s="1">
        <f>主动技能升级!M425</f>
        <v>23</v>
      </c>
      <c r="E422" s="1" t="str">
        <f>主动技能升级!N425</f>
        <v>[]</v>
      </c>
      <c r="F422" s="1">
        <f>主动技能升级!O425</f>
        <v>122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442</v>
      </c>
      <c r="C423" s="1">
        <f>主动技能升级!L426</f>
        <v>443</v>
      </c>
      <c r="D423" s="1">
        <f>主动技能升级!M426</f>
        <v>24</v>
      </c>
      <c r="E423" s="1" t="str">
        <f>主动技能升级!N426</f>
        <v>[]</v>
      </c>
      <c r="F423" s="1">
        <f>主动技能升级!O426</f>
        <v>123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443</v>
      </c>
      <c r="C424" s="1">
        <f>主动技能升级!L427</f>
        <v>444</v>
      </c>
      <c r="D424" s="1">
        <f>主动技能升级!M427</f>
        <v>25</v>
      </c>
      <c r="E424" s="1" t="str">
        <f>主动技能升级!N427</f>
        <v>[]</v>
      </c>
      <c r="F424" s="1">
        <f>主动技能升级!O427</f>
        <v>124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444</v>
      </c>
      <c r="C425" s="1">
        <f>主动技能升级!L428</f>
        <v>445</v>
      </c>
      <c r="D425" s="1">
        <f>主动技能升级!M428</f>
        <v>26</v>
      </c>
      <c r="E425" s="1" t="str">
        <f>主动技能升级!N428</f>
        <v>[]</v>
      </c>
      <c r="F425" s="1">
        <f>主动技能升级!O428</f>
        <v>125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445</v>
      </c>
      <c r="C426" s="1">
        <f>主动技能升级!L429</f>
        <v>446</v>
      </c>
      <c r="D426" s="1">
        <f>主动技能升级!M429</f>
        <v>27</v>
      </c>
      <c r="E426" s="1" t="str">
        <f>主动技能升级!N429</f>
        <v>[]</v>
      </c>
      <c r="F426" s="1">
        <f>主动技能升级!O429</f>
        <v>126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446</v>
      </c>
      <c r="C427" s="1">
        <f>主动技能升级!L430</f>
        <v>447</v>
      </c>
      <c r="D427" s="1">
        <f>主动技能升级!M430</f>
        <v>28</v>
      </c>
      <c r="E427" s="1" t="str">
        <f>主动技能升级!N430</f>
        <v>[]</v>
      </c>
      <c r="F427" s="1">
        <f>主动技能升级!O430</f>
        <v>127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447</v>
      </c>
      <c r="C428" s="1">
        <f>主动技能升级!L431</f>
        <v>448</v>
      </c>
      <c r="D428" s="1">
        <f>主动技能升级!M431</f>
        <v>29</v>
      </c>
      <c r="E428" s="1" t="str">
        <f>主动技能升级!N431</f>
        <v>[]</v>
      </c>
      <c r="F428" s="1">
        <f>主动技能升级!O431</f>
        <v>128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448</v>
      </c>
      <c r="C429" s="1">
        <f>主动技能升级!L432</f>
        <v>449</v>
      </c>
      <c r="D429" s="1">
        <f>主动技能升级!M432</f>
        <v>30</v>
      </c>
      <c r="E429" s="1" t="str">
        <f>主动技能升级!N432</f>
        <v>[]</v>
      </c>
      <c r="F429" s="1">
        <f>主动技能升级!O432</f>
        <v>129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449</v>
      </c>
      <c r="C430" s="1">
        <f>主动技能升级!L433</f>
        <v>450</v>
      </c>
      <c r="D430" s="1">
        <f>主动技能升级!M433</f>
        <v>31</v>
      </c>
      <c r="E430" s="1" t="str">
        <f>主动技能升级!N433</f>
        <v>[]</v>
      </c>
      <c r="F430" s="1">
        <f>主动技能升级!O433</f>
        <v>130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450</v>
      </c>
      <c r="C431" s="1">
        <f>主动技能升级!L434</f>
        <v>451</v>
      </c>
      <c r="D431" s="1">
        <f>主动技能升级!M434</f>
        <v>32</v>
      </c>
      <c r="E431" s="1" t="str">
        <f>主动技能升级!N434</f>
        <v>[]</v>
      </c>
      <c r="F431" s="1">
        <f>主动技能升级!O434</f>
        <v>131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451</v>
      </c>
      <c r="C432" s="1">
        <f>主动技能升级!L435</f>
        <v>452</v>
      </c>
      <c r="D432" s="1">
        <f>主动技能升级!M435</f>
        <v>33</v>
      </c>
      <c r="E432" s="1" t="str">
        <f>主动技能升级!N435</f>
        <v>[]</v>
      </c>
      <c r="F432" s="1">
        <f>主动技能升级!O435</f>
        <v>132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452</v>
      </c>
      <c r="C433" s="1">
        <f>主动技能升级!L436</f>
        <v>453</v>
      </c>
      <c r="D433" s="1">
        <f>主动技能升级!M436</f>
        <v>34</v>
      </c>
      <c r="E433" s="1" t="str">
        <f>主动技能升级!N436</f>
        <v>[]</v>
      </c>
      <c r="F433" s="1">
        <f>主动技能升级!O436</f>
        <v>133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453</v>
      </c>
      <c r="C434" s="1">
        <f>主动技能升级!L437</f>
        <v>454</v>
      </c>
      <c r="D434" s="1">
        <f>主动技能升级!M437</f>
        <v>35</v>
      </c>
      <c r="E434" s="1" t="str">
        <f>主动技能升级!N437</f>
        <v>[]</v>
      </c>
      <c r="F434" s="1">
        <f>主动技能升级!O437</f>
        <v>134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454</v>
      </c>
      <c r="C435" s="1">
        <f>主动技能升级!L438</f>
        <v>455</v>
      </c>
      <c r="D435" s="1">
        <f>主动技能升级!M438</f>
        <v>36</v>
      </c>
      <c r="E435" s="1" t="str">
        <f>主动技能升级!N438</f>
        <v>[]</v>
      </c>
      <c r="F435" s="1">
        <f>主动技能升级!O438</f>
        <v>135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455</v>
      </c>
      <c r="C436" s="1">
        <f>主动技能升级!L439</f>
        <v>456</v>
      </c>
      <c r="D436" s="1">
        <f>主动技能升级!M439</f>
        <v>37</v>
      </c>
      <c r="E436" s="1" t="str">
        <f>主动技能升级!N439</f>
        <v>[]</v>
      </c>
      <c r="F436" s="1">
        <f>主动技能升级!O439</f>
        <v>136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456</v>
      </c>
      <c r="C437" s="1">
        <f>主动技能升级!L440</f>
        <v>457</v>
      </c>
      <c r="D437" s="1">
        <f>主动技能升级!M440</f>
        <v>38</v>
      </c>
      <c r="E437" s="1" t="str">
        <f>主动技能升级!N440</f>
        <v>[]</v>
      </c>
      <c r="F437" s="1">
        <f>主动技能升级!O440</f>
        <v>137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457</v>
      </c>
      <c r="C438" s="1">
        <f>主动技能升级!L441</f>
        <v>458</v>
      </c>
      <c r="D438" s="1">
        <f>主动技能升级!M441</f>
        <v>39</v>
      </c>
      <c r="E438" s="1" t="str">
        <f>主动技能升级!N441</f>
        <v>[]</v>
      </c>
      <c r="F438" s="1">
        <f>主动技能升级!O441</f>
        <v>138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458</v>
      </c>
      <c r="C439" s="1">
        <f>主动技能升级!L442</f>
        <v>459</v>
      </c>
      <c r="D439" s="1">
        <f>主动技能升级!M442</f>
        <v>40</v>
      </c>
      <c r="E439" s="1" t="str">
        <f>主动技能升级!N442</f>
        <v>[]</v>
      </c>
      <c r="F439" s="1">
        <f>主动技能升级!O442</f>
        <v>139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459</v>
      </c>
      <c r="C440" s="1">
        <f>主动技能升级!L443</f>
        <v>460</v>
      </c>
      <c r="D440" s="1">
        <f>主动技能升级!M443</f>
        <v>41</v>
      </c>
      <c r="E440" s="1" t="str">
        <f>主动技能升级!N443</f>
        <v>[]</v>
      </c>
      <c r="F440" s="1">
        <f>主动技能升级!O443</f>
        <v>140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461</v>
      </c>
      <c r="C441" s="1">
        <f>主动技能升级!L444</f>
        <v>462</v>
      </c>
      <c r="D441" s="1">
        <f>主动技能升级!M444</f>
        <v>42</v>
      </c>
      <c r="E441" s="1" t="str">
        <f>主动技能升级!N444</f>
        <v>[]</v>
      </c>
      <c r="F441" s="1">
        <f>主动技能升级!O444</f>
        <v>141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462</v>
      </c>
      <c r="C442" s="1">
        <f>主动技能升级!L445</f>
        <v>463</v>
      </c>
      <c r="D442" s="1">
        <f>主动技能升级!M445</f>
        <v>43</v>
      </c>
      <c r="E442" s="1" t="str">
        <f>主动技能升级!N445</f>
        <v>[]</v>
      </c>
      <c r="F442" s="1">
        <f>主动技能升级!O445</f>
        <v>142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463</v>
      </c>
      <c r="C443" s="1">
        <f>主动技能升级!L446</f>
        <v>464</v>
      </c>
      <c r="D443" s="1">
        <f>主动技能升级!M446</f>
        <v>44</v>
      </c>
      <c r="E443" s="1" t="str">
        <f>主动技能升级!N446</f>
        <v>[]</v>
      </c>
      <c r="F443" s="1">
        <f>主动技能升级!O446</f>
        <v>143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464</v>
      </c>
      <c r="C444" s="1">
        <f>主动技能升级!L447</f>
        <v>465</v>
      </c>
      <c r="D444" s="1">
        <f>主动技能升级!M447</f>
        <v>45</v>
      </c>
      <c r="E444" s="1" t="str">
        <f>主动技能升级!N447</f>
        <v>[]</v>
      </c>
      <c r="F444" s="1">
        <f>主动技能升级!O447</f>
        <v>144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465</v>
      </c>
      <c r="C445" s="1">
        <f>主动技能升级!L448</f>
        <v>466</v>
      </c>
      <c r="D445" s="1">
        <f>主动技能升级!M448</f>
        <v>46</v>
      </c>
      <c r="E445" s="1" t="str">
        <f>主动技能升级!N448</f>
        <v>[]</v>
      </c>
      <c r="F445" s="1">
        <f>主动技能升级!O448</f>
        <v>145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466</v>
      </c>
      <c r="C446" s="1">
        <f>主动技能升级!L449</f>
        <v>467</v>
      </c>
      <c r="D446" s="1">
        <f>主动技能升级!M449</f>
        <v>47</v>
      </c>
      <c r="E446" s="1" t="str">
        <f>主动技能升级!N449</f>
        <v>[]</v>
      </c>
      <c r="F446" s="1">
        <f>主动技能升级!O449</f>
        <v>146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467</v>
      </c>
      <c r="C447" s="1">
        <f>主动技能升级!L450</f>
        <v>468</v>
      </c>
      <c r="D447" s="1">
        <f>主动技能升级!M450</f>
        <v>48</v>
      </c>
      <c r="E447" s="1" t="str">
        <f>主动技能升级!N450</f>
        <v>[]</v>
      </c>
      <c r="F447" s="1">
        <f>主动技能升级!O450</f>
        <v>147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468</v>
      </c>
      <c r="C448" s="1">
        <f>主动技能升级!L451</f>
        <v>469</v>
      </c>
      <c r="D448" s="1">
        <f>主动技能升级!M451</f>
        <v>49</v>
      </c>
      <c r="E448" s="1" t="str">
        <f>主动技能升级!N451</f>
        <v>[]</v>
      </c>
      <c r="F448" s="1">
        <f>主动技能升级!O451</f>
        <v>148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469</v>
      </c>
      <c r="C449" s="1">
        <f>主动技能升级!L452</f>
        <v>470</v>
      </c>
      <c r="D449" s="1">
        <f>主动技能升级!M452</f>
        <v>50</v>
      </c>
      <c r="E449" s="1" t="str">
        <f>主动技能升级!N452</f>
        <v>[]</v>
      </c>
      <c r="F449" s="1">
        <f>主动技能升级!O452</f>
        <v>149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470</v>
      </c>
      <c r="C450" s="1">
        <f>主动技能升级!L453</f>
        <v>471</v>
      </c>
      <c r="D450" s="1">
        <f>主动技能升级!M453</f>
        <v>51</v>
      </c>
      <c r="E450" s="1" t="str">
        <f>主动技能升级!N453</f>
        <v>[]</v>
      </c>
      <c r="F450" s="1">
        <f>主动技能升级!O453</f>
        <v>150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471</v>
      </c>
      <c r="C451" s="1">
        <f>主动技能升级!L454</f>
        <v>472</v>
      </c>
      <c r="D451" s="1">
        <f>主动技能升级!M454</f>
        <v>52</v>
      </c>
      <c r="E451" s="1" t="str">
        <f>主动技能升级!N454</f>
        <v>[]</v>
      </c>
      <c r="F451" s="1">
        <f>主动技能升级!O454</f>
        <v>151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472</v>
      </c>
      <c r="C452" s="1">
        <f>主动技能升级!L455</f>
        <v>473</v>
      </c>
      <c r="D452" s="1">
        <f>主动技能升级!M455</f>
        <v>53</v>
      </c>
      <c r="E452" s="1" t="str">
        <f>主动技能升级!N455</f>
        <v>[]</v>
      </c>
      <c r="F452" s="1">
        <f>主动技能升级!O455</f>
        <v>152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473</v>
      </c>
      <c r="C453" s="1">
        <f>主动技能升级!L456</f>
        <v>474</v>
      </c>
      <c r="D453" s="1">
        <f>主动技能升级!M456</f>
        <v>54</v>
      </c>
      <c r="E453" s="1" t="str">
        <f>主动技能升级!N456</f>
        <v>[]</v>
      </c>
      <c r="F453" s="1">
        <f>主动技能升级!O456</f>
        <v>153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474</v>
      </c>
      <c r="C454" s="1">
        <f>主动技能升级!L457</f>
        <v>475</v>
      </c>
      <c r="D454" s="1">
        <f>主动技能升级!M457</f>
        <v>55</v>
      </c>
      <c r="E454" s="1" t="str">
        <f>主动技能升级!N457</f>
        <v>[]</v>
      </c>
      <c r="F454" s="1">
        <f>主动技能升级!O457</f>
        <v>154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475</v>
      </c>
      <c r="C455" s="1">
        <f>主动技能升级!L458</f>
        <v>476</v>
      </c>
      <c r="D455" s="1">
        <f>主动技能升级!M458</f>
        <v>56</v>
      </c>
      <c r="E455" s="1" t="str">
        <f>主动技能升级!N458</f>
        <v>[]</v>
      </c>
      <c r="F455" s="1">
        <f>主动技能升级!O458</f>
        <v>155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476</v>
      </c>
      <c r="C456" s="1">
        <f>主动技能升级!L459</f>
        <v>477</v>
      </c>
      <c r="D456" s="1">
        <f>主动技能升级!M459</f>
        <v>57</v>
      </c>
      <c r="E456" s="1" t="str">
        <f>主动技能升级!N459</f>
        <v>[]</v>
      </c>
      <c r="F456" s="1">
        <f>主动技能升级!O459</f>
        <v>156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477</v>
      </c>
      <c r="C457" s="1">
        <f>主动技能升级!L460</f>
        <v>478</v>
      </c>
      <c r="D457" s="1">
        <f>主动技能升级!M460</f>
        <v>58</v>
      </c>
      <c r="E457" s="1" t="str">
        <f>主动技能升级!N460</f>
        <v>[]</v>
      </c>
      <c r="F457" s="1">
        <f>主动技能升级!O460</f>
        <v>157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478</v>
      </c>
      <c r="C458" s="1">
        <f>主动技能升级!L461</f>
        <v>479</v>
      </c>
      <c r="D458" s="1">
        <f>主动技能升级!M461</f>
        <v>59</v>
      </c>
      <c r="E458" s="1" t="str">
        <f>主动技能升级!N461</f>
        <v>[]</v>
      </c>
      <c r="F458" s="1">
        <f>主动技能升级!O461</f>
        <v>158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479</v>
      </c>
      <c r="C459" s="1">
        <f>主动技能升级!L462</f>
        <v>480</v>
      </c>
      <c r="D459" s="1">
        <f>主动技能升级!M462</f>
        <v>60</v>
      </c>
      <c r="E459" s="1" t="str">
        <f>主动技能升级!N462</f>
        <v>[]</v>
      </c>
      <c r="F459" s="1">
        <f>主动技能升级!O462</f>
        <v>159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481</v>
      </c>
      <c r="C460" s="1">
        <f>主动技能升级!L463</f>
        <v>482</v>
      </c>
      <c r="D460" s="1">
        <f>主动技能升级!M463</f>
        <v>61</v>
      </c>
      <c r="E460" s="1" t="str">
        <f>主动技能升级!N463</f>
        <v>[]</v>
      </c>
      <c r="F460" s="1">
        <f>主动技能升级!O463</f>
        <v>160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482</v>
      </c>
      <c r="C461" s="1">
        <f>主动技能升级!L464</f>
        <v>483</v>
      </c>
      <c r="D461" s="1">
        <f>主动技能升级!M464</f>
        <v>62</v>
      </c>
      <c r="E461" s="1" t="str">
        <f>主动技能升级!N464</f>
        <v>[]</v>
      </c>
      <c r="F461" s="1">
        <f>主动技能升级!O464</f>
        <v>161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483</v>
      </c>
      <c r="C462" s="1">
        <f>主动技能升级!L465</f>
        <v>484</v>
      </c>
      <c r="D462" s="1">
        <f>主动技能升级!M465</f>
        <v>63</v>
      </c>
      <c r="E462" s="1" t="str">
        <f>主动技能升级!N465</f>
        <v>[]</v>
      </c>
      <c r="F462" s="1">
        <f>主动技能升级!O465</f>
        <v>162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484</v>
      </c>
      <c r="C463" s="1">
        <f>主动技能升级!L466</f>
        <v>485</v>
      </c>
      <c r="D463" s="1">
        <f>主动技能升级!M466</f>
        <v>64</v>
      </c>
      <c r="E463" s="1" t="str">
        <f>主动技能升级!N466</f>
        <v>[]</v>
      </c>
      <c r="F463" s="1">
        <f>主动技能升级!O466</f>
        <v>163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485</v>
      </c>
      <c r="C464" s="1">
        <f>主动技能升级!L467</f>
        <v>486</v>
      </c>
      <c r="D464" s="1">
        <f>主动技能升级!M467</f>
        <v>65</v>
      </c>
      <c r="E464" s="1" t="str">
        <f>主动技能升级!N467</f>
        <v>[]</v>
      </c>
      <c r="F464" s="1">
        <f>主动技能升级!O467</f>
        <v>164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486</v>
      </c>
      <c r="C465" s="1">
        <f>主动技能升级!L468</f>
        <v>487</v>
      </c>
      <c r="D465" s="1">
        <f>主动技能升级!M468</f>
        <v>66</v>
      </c>
      <c r="E465" s="1" t="str">
        <f>主动技能升级!N468</f>
        <v>[]</v>
      </c>
      <c r="F465" s="1">
        <f>主动技能升级!O468</f>
        <v>165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487</v>
      </c>
      <c r="C466" s="1">
        <f>主动技能升级!L469</f>
        <v>488</v>
      </c>
      <c r="D466" s="1">
        <f>主动技能升级!M469</f>
        <v>67</v>
      </c>
      <c r="E466" s="1" t="str">
        <f>主动技能升级!N469</f>
        <v>[]</v>
      </c>
      <c r="F466" s="1">
        <f>主动技能升级!O469</f>
        <v>166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488</v>
      </c>
      <c r="C467" s="1">
        <f>主动技能升级!L470</f>
        <v>489</v>
      </c>
      <c r="D467" s="1">
        <f>主动技能升级!M470</f>
        <v>68</v>
      </c>
      <c r="E467" s="1" t="str">
        <f>主动技能升级!N470</f>
        <v>[]</v>
      </c>
      <c r="F467" s="1">
        <f>主动技能升级!O470</f>
        <v>167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489</v>
      </c>
      <c r="C468" s="1">
        <f>主动技能升级!L471</f>
        <v>490</v>
      </c>
      <c r="D468" s="1">
        <f>主动技能升级!M471</f>
        <v>69</v>
      </c>
      <c r="E468" s="1" t="str">
        <f>主动技能升级!N471</f>
        <v>[]</v>
      </c>
      <c r="F468" s="1">
        <f>主动技能升级!O471</f>
        <v>168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490</v>
      </c>
      <c r="C469" s="1">
        <f>主动技能升级!L472</f>
        <v>491</v>
      </c>
      <c r="D469" s="1">
        <f>主动技能升级!M472</f>
        <v>70</v>
      </c>
      <c r="E469" s="1" t="str">
        <f>主动技能升级!N472</f>
        <v>[]</v>
      </c>
      <c r="F469" s="1">
        <f>主动技能升级!O472</f>
        <v>169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491</v>
      </c>
      <c r="C470" s="1">
        <f>主动技能升级!L473</f>
        <v>492</v>
      </c>
      <c r="D470" s="1">
        <f>主动技能升级!M473</f>
        <v>71</v>
      </c>
      <c r="E470" s="1" t="str">
        <f>主动技能升级!N473</f>
        <v>[]</v>
      </c>
      <c r="F470" s="1">
        <f>主动技能升级!O473</f>
        <v>170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492</v>
      </c>
      <c r="C471" s="1">
        <f>主动技能升级!L474</f>
        <v>493</v>
      </c>
      <c r="D471" s="1">
        <f>主动技能升级!M474</f>
        <v>72</v>
      </c>
      <c r="E471" s="1" t="str">
        <f>主动技能升级!N474</f>
        <v>[]</v>
      </c>
      <c r="F471" s="1">
        <f>主动技能升级!O474</f>
        <v>171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493</v>
      </c>
      <c r="C472" s="1">
        <f>主动技能升级!L475</f>
        <v>494</v>
      </c>
      <c r="D472" s="1">
        <f>主动技能升级!M475</f>
        <v>73</v>
      </c>
      <c r="E472" s="1" t="str">
        <f>主动技能升级!N475</f>
        <v>[]</v>
      </c>
      <c r="F472" s="1">
        <f>主动技能升级!O475</f>
        <v>172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494</v>
      </c>
      <c r="C473" s="1">
        <f>主动技能升级!L476</f>
        <v>495</v>
      </c>
      <c r="D473" s="1">
        <f>主动技能升级!M476</f>
        <v>74</v>
      </c>
      <c r="E473" s="1" t="str">
        <f>主动技能升级!N476</f>
        <v>[]</v>
      </c>
      <c r="F473" s="1">
        <f>主动技能升级!O476</f>
        <v>173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495</v>
      </c>
      <c r="C474" s="1">
        <f>主动技能升级!L477</f>
        <v>496</v>
      </c>
      <c r="D474" s="1">
        <f>主动技能升级!M477</f>
        <v>75</v>
      </c>
      <c r="E474" s="1" t="str">
        <f>主动技能升级!N477</f>
        <v>[]</v>
      </c>
      <c r="F474" s="1">
        <f>主动技能升级!O477</f>
        <v>174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496</v>
      </c>
      <c r="C475" s="1">
        <f>主动技能升级!L478</f>
        <v>497</v>
      </c>
      <c r="D475" s="1">
        <f>主动技能升级!M478</f>
        <v>76</v>
      </c>
      <c r="E475" s="1" t="str">
        <f>主动技能升级!N478</f>
        <v>[]</v>
      </c>
      <c r="F475" s="1">
        <f>主动技能升级!O478</f>
        <v>175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497</v>
      </c>
      <c r="C476" s="1">
        <f>主动技能升级!L479</f>
        <v>498</v>
      </c>
      <c r="D476" s="1">
        <f>主动技能升级!M479</f>
        <v>77</v>
      </c>
      <c r="E476" s="1" t="str">
        <f>主动技能升级!N479</f>
        <v>[]</v>
      </c>
      <c r="F476" s="1">
        <f>主动技能升级!O479</f>
        <v>176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498</v>
      </c>
      <c r="C477" s="1">
        <f>主动技能升级!L480</f>
        <v>499</v>
      </c>
      <c r="D477" s="1">
        <f>主动技能升级!M480</f>
        <v>78</v>
      </c>
      <c r="E477" s="1" t="str">
        <f>主动技能升级!N480</f>
        <v>[]</v>
      </c>
      <c r="F477" s="1">
        <f>主动技能升级!O480</f>
        <v>177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499</v>
      </c>
      <c r="C478" s="1">
        <f>主动技能升级!L481</f>
        <v>500</v>
      </c>
      <c r="D478" s="1">
        <f>主动技能升级!M481</f>
        <v>79</v>
      </c>
      <c r="E478" s="1" t="str">
        <f>主动技能升级!N481</f>
        <v>[]</v>
      </c>
      <c r="F478" s="1">
        <f>主动技能升级!O481</f>
        <v>178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501</v>
      </c>
      <c r="C479" s="1">
        <f>主动技能升级!L482</f>
        <v>502</v>
      </c>
      <c r="D479" s="1">
        <f>主动技能升级!M482</f>
        <v>80</v>
      </c>
      <c r="E479" s="1" t="str">
        <f>主动技能升级!N482</f>
        <v>[]</v>
      </c>
      <c r="F479" s="1">
        <f>主动技能升级!O482</f>
        <v>179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502</v>
      </c>
      <c r="C480" s="1">
        <f>主动技能升级!L483</f>
        <v>503</v>
      </c>
      <c r="D480" s="1">
        <f>主动技能升级!M483</f>
        <v>81</v>
      </c>
      <c r="E480" s="1" t="str">
        <f>主动技能升级!N483</f>
        <v>[]</v>
      </c>
      <c r="F480" s="1">
        <f>主动技能升级!O483</f>
        <v>180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503</v>
      </c>
      <c r="C481" s="1">
        <f>主动技能升级!L484</f>
        <v>504</v>
      </c>
      <c r="D481" s="1">
        <f>主动技能升级!M484</f>
        <v>82</v>
      </c>
      <c r="E481" s="1" t="str">
        <f>主动技能升级!N484</f>
        <v>[]</v>
      </c>
      <c r="F481" s="1">
        <f>主动技能升级!O484</f>
        <v>181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504</v>
      </c>
      <c r="C482" s="1">
        <f>主动技能升级!L485</f>
        <v>505</v>
      </c>
      <c r="D482" s="1">
        <f>主动技能升级!M485</f>
        <v>83</v>
      </c>
      <c r="E482" s="1" t="str">
        <f>主动技能升级!N485</f>
        <v>[]</v>
      </c>
      <c r="F482" s="1">
        <f>主动技能升级!O485</f>
        <v>182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505</v>
      </c>
      <c r="C483" s="1">
        <f>主动技能升级!L486</f>
        <v>506</v>
      </c>
      <c r="D483" s="1">
        <f>主动技能升级!M486</f>
        <v>84</v>
      </c>
      <c r="E483" s="1" t="str">
        <f>主动技能升级!N486</f>
        <v>[]</v>
      </c>
      <c r="F483" s="1">
        <f>主动技能升级!O486</f>
        <v>183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506</v>
      </c>
      <c r="C484" s="1">
        <f>主动技能升级!L487</f>
        <v>507</v>
      </c>
      <c r="D484" s="1">
        <f>主动技能升级!M487</f>
        <v>85</v>
      </c>
      <c r="E484" s="1" t="str">
        <f>主动技能升级!N487</f>
        <v>[]</v>
      </c>
      <c r="F484" s="1">
        <f>主动技能升级!O487</f>
        <v>184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507</v>
      </c>
      <c r="C485" s="1">
        <f>主动技能升级!L488</f>
        <v>508</v>
      </c>
      <c r="D485" s="1">
        <f>主动技能升级!M488</f>
        <v>86</v>
      </c>
      <c r="E485" s="1" t="str">
        <f>主动技能升级!N488</f>
        <v>[]</v>
      </c>
      <c r="F485" s="1">
        <f>主动技能升级!O488</f>
        <v>185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508</v>
      </c>
      <c r="C486" s="1">
        <f>主动技能升级!L489</f>
        <v>509</v>
      </c>
      <c r="D486" s="1">
        <f>主动技能升级!M489</f>
        <v>87</v>
      </c>
      <c r="E486" s="1" t="str">
        <f>主动技能升级!N489</f>
        <v>[]</v>
      </c>
      <c r="F486" s="1">
        <f>主动技能升级!O489</f>
        <v>186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509</v>
      </c>
      <c r="C487" s="1">
        <f>主动技能升级!L490</f>
        <v>510</v>
      </c>
      <c r="D487" s="1">
        <f>主动技能升级!M490</f>
        <v>88</v>
      </c>
      <c r="E487" s="1" t="str">
        <f>主动技能升级!N490</f>
        <v>[]</v>
      </c>
      <c r="F487" s="1">
        <f>主动技能升级!O490</f>
        <v>187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510</v>
      </c>
      <c r="C488" s="1">
        <f>主动技能升级!L491</f>
        <v>511</v>
      </c>
      <c r="D488" s="1">
        <f>主动技能升级!M491</f>
        <v>89</v>
      </c>
      <c r="E488" s="1" t="str">
        <f>主动技能升级!N491</f>
        <v>[]</v>
      </c>
      <c r="F488" s="1">
        <f>主动技能升级!O491</f>
        <v>188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511</v>
      </c>
      <c r="C489" s="1">
        <f>主动技能升级!L492</f>
        <v>512</v>
      </c>
      <c r="D489" s="1">
        <f>主动技能升级!M492</f>
        <v>90</v>
      </c>
      <c r="E489" s="1" t="str">
        <f>主动技能升级!N492</f>
        <v>[]</v>
      </c>
      <c r="F489" s="1">
        <f>主动技能升级!O492</f>
        <v>189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512</v>
      </c>
      <c r="C490" s="1">
        <f>主动技能升级!L493</f>
        <v>513</v>
      </c>
      <c r="D490" s="1">
        <f>主动技能升级!M493</f>
        <v>91</v>
      </c>
      <c r="E490" s="1" t="str">
        <f>主动技能升级!N493</f>
        <v>[]</v>
      </c>
      <c r="F490" s="1">
        <f>主动技能升级!O493</f>
        <v>190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513</v>
      </c>
      <c r="C491" s="1">
        <f>主动技能升级!L494</f>
        <v>514</v>
      </c>
      <c r="D491" s="1">
        <f>主动技能升级!M494</f>
        <v>92</v>
      </c>
      <c r="E491" s="1" t="str">
        <f>主动技能升级!N494</f>
        <v>[]</v>
      </c>
      <c r="F491" s="1">
        <f>主动技能升级!O494</f>
        <v>191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514</v>
      </c>
      <c r="C492" s="1">
        <f>主动技能升级!L495</f>
        <v>515</v>
      </c>
      <c r="D492" s="1">
        <f>主动技能升级!M495</f>
        <v>93</v>
      </c>
      <c r="E492" s="1" t="str">
        <f>主动技能升级!N495</f>
        <v>[]</v>
      </c>
      <c r="F492" s="1">
        <f>主动技能升级!O495</f>
        <v>192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515</v>
      </c>
      <c r="C493" s="1">
        <f>主动技能升级!L496</f>
        <v>516</v>
      </c>
      <c r="D493" s="1">
        <f>主动技能升级!M496</f>
        <v>94</v>
      </c>
      <c r="E493" s="1" t="str">
        <f>主动技能升级!N496</f>
        <v>[]</v>
      </c>
      <c r="F493" s="1">
        <f>主动技能升级!O496</f>
        <v>193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516</v>
      </c>
      <c r="C494" s="1">
        <f>主动技能升级!L497</f>
        <v>517</v>
      </c>
      <c r="D494" s="1">
        <f>主动技能升级!M497</f>
        <v>95</v>
      </c>
      <c r="E494" s="1" t="str">
        <f>主动技能升级!N497</f>
        <v>[]</v>
      </c>
      <c r="F494" s="1">
        <f>主动技能升级!O497</f>
        <v>194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517</v>
      </c>
      <c r="C495" s="1">
        <f>主动技能升级!L498</f>
        <v>518</v>
      </c>
      <c r="D495" s="1">
        <f>主动技能升级!M498</f>
        <v>96</v>
      </c>
      <c r="E495" s="1" t="str">
        <f>主动技能升级!N498</f>
        <v>[]</v>
      </c>
      <c r="F495" s="1">
        <f>主动技能升级!O498</f>
        <v>195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518</v>
      </c>
      <c r="C496" s="1">
        <f>主动技能升级!L499</f>
        <v>519</v>
      </c>
      <c r="D496" s="1">
        <f>主动技能升级!M499</f>
        <v>97</v>
      </c>
      <c r="E496" s="1" t="str">
        <f>主动技能升级!N499</f>
        <v>[]</v>
      </c>
      <c r="F496" s="1">
        <f>主动技能升级!O499</f>
        <v>196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519</v>
      </c>
      <c r="C497" s="1">
        <f>主动技能升级!L500</f>
        <v>520</v>
      </c>
      <c r="D497" s="1">
        <f>主动技能升级!M500</f>
        <v>98</v>
      </c>
      <c r="E497" s="1" t="str">
        <f>主动技能升级!N500</f>
        <v>[]</v>
      </c>
      <c r="F497" s="1">
        <f>主动技能升级!O500</f>
        <v>197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521</v>
      </c>
      <c r="C498" s="1">
        <f>主动技能升级!L501</f>
        <v>522</v>
      </c>
      <c r="D498" s="1">
        <f>主动技能升级!M501</f>
        <v>99</v>
      </c>
      <c r="E498" s="1" t="str">
        <f>主动技能升级!N501</f>
        <v>[]</v>
      </c>
      <c r="F498" s="1">
        <f>主动技能升级!O501</f>
        <v>198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522</v>
      </c>
      <c r="C499" s="1">
        <f>主动技能升级!L502</f>
        <v>523</v>
      </c>
      <c r="D499" s="1">
        <f>主动技能升级!M502</f>
        <v>1</v>
      </c>
      <c r="E499" s="1" t="str">
        <f>主动技能升级!N502</f>
        <v>[]</v>
      </c>
      <c r="F499" s="1">
        <f>主动技能升级!O502</f>
        <v>100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523</v>
      </c>
      <c r="C500" s="1">
        <f>主动技能升级!L503</f>
        <v>524</v>
      </c>
      <c r="D500" s="1">
        <f>主动技能升级!M503</f>
        <v>2</v>
      </c>
      <c r="E500" s="1" t="str">
        <f>主动技能升级!N503</f>
        <v>[]</v>
      </c>
      <c r="F500" s="1">
        <f>主动技能升级!O503</f>
        <v>101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524</v>
      </c>
      <c r="C501" s="1">
        <f>主动技能升级!L504</f>
        <v>525</v>
      </c>
      <c r="D501" s="1">
        <f>主动技能升级!M504</f>
        <v>3</v>
      </c>
      <c r="E501" s="1" t="str">
        <f>主动技能升级!N504</f>
        <v>[]</v>
      </c>
      <c r="F501" s="1">
        <f>主动技能升级!O504</f>
        <v>102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525</v>
      </c>
      <c r="C502" s="1">
        <f>主动技能升级!L505</f>
        <v>526</v>
      </c>
      <c r="D502" s="1">
        <f>主动技能升级!M505</f>
        <v>4</v>
      </c>
      <c r="E502" s="1" t="str">
        <f>主动技能升级!N505</f>
        <v>[]</v>
      </c>
      <c r="F502" s="1">
        <f>主动技能升级!O505</f>
        <v>103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526</v>
      </c>
      <c r="C503" s="1">
        <f>主动技能升级!L506</f>
        <v>527</v>
      </c>
      <c r="D503" s="1">
        <f>主动技能升级!M506</f>
        <v>5</v>
      </c>
      <c r="E503" s="1" t="str">
        <f>主动技能升级!N506</f>
        <v>[]</v>
      </c>
      <c r="F503" s="1">
        <f>主动技能升级!O506</f>
        <v>104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527</v>
      </c>
      <c r="C504" s="1">
        <f>主动技能升级!L507</f>
        <v>528</v>
      </c>
      <c r="D504" s="1">
        <f>主动技能升级!M507</f>
        <v>6</v>
      </c>
      <c r="E504" s="1" t="str">
        <f>主动技能升级!N507</f>
        <v>[]</v>
      </c>
      <c r="F504" s="1">
        <f>主动技能升级!O507</f>
        <v>105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528</v>
      </c>
      <c r="C505" s="1">
        <f>主动技能升级!L508</f>
        <v>529</v>
      </c>
      <c r="D505" s="1">
        <f>主动技能升级!M508</f>
        <v>7</v>
      </c>
      <c r="E505" s="1" t="str">
        <f>主动技能升级!N508</f>
        <v>[]</v>
      </c>
      <c r="F505" s="1">
        <f>主动技能升级!O508</f>
        <v>106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529</v>
      </c>
      <c r="C506" s="1">
        <f>主动技能升级!L509</f>
        <v>530</v>
      </c>
      <c r="D506" s="1">
        <f>主动技能升级!M509</f>
        <v>8</v>
      </c>
      <c r="E506" s="1" t="str">
        <f>主动技能升级!N509</f>
        <v>[]</v>
      </c>
      <c r="F506" s="1">
        <f>主动技能升级!O509</f>
        <v>107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530</v>
      </c>
      <c r="C507" s="1">
        <f>主动技能升级!L510</f>
        <v>531</v>
      </c>
      <c r="D507" s="1">
        <f>主动技能升级!M510</f>
        <v>9</v>
      </c>
      <c r="E507" s="1" t="str">
        <f>主动技能升级!N510</f>
        <v>[]</v>
      </c>
      <c r="F507" s="1">
        <f>主动技能升级!O510</f>
        <v>108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531</v>
      </c>
      <c r="C508" s="1">
        <f>主动技能升级!L511</f>
        <v>532</v>
      </c>
      <c r="D508" s="1">
        <f>主动技能升级!M511</f>
        <v>10</v>
      </c>
      <c r="E508" s="1" t="str">
        <f>主动技能升级!N511</f>
        <v>[]</v>
      </c>
      <c r="F508" s="1">
        <f>主动技能升级!O511</f>
        <v>109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532</v>
      </c>
      <c r="C509" s="1">
        <f>主动技能升级!L512</f>
        <v>533</v>
      </c>
      <c r="D509" s="1">
        <f>主动技能升级!M512</f>
        <v>11</v>
      </c>
      <c r="E509" s="1" t="str">
        <f>主动技能升级!N512</f>
        <v>[]</v>
      </c>
      <c r="F509" s="1">
        <f>主动技能升级!O512</f>
        <v>110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533</v>
      </c>
      <c r="C510" s="1">
        <f>主动技能升级!L513</f>
        <v>534</v>
      </c>
      <c r="D510" s="1">
        <f>主动技能升级!M513</f>
        <v>12</v>
      </c>
      <c r="E510" s="1" t="str">
        <f>主动技能升级!N513</f>
        <v>[]</v>
      </c>
      <c r="F510" s="1">
        <f>主动技能升级!O513</f>
        <v>111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534</v>
      </c>
      <c r="C511" s="1">
        <f>主动技能升级!L514</f>
        <v>535</v>
      </c>
      <c r="D511" s="1">
        <f>主动技能升级!M514</f>
        <v>13</v>
      </c>
      <c r="E511" s="1" t="str">
        <f>主动技能升级!N514</f>
        <v>[]</v>
      </c>
      <c r="F511" s="1">
        <f>主动技能升级!O514</f>
        <v>112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535</v>
      </c>
      <c r="C512" s="1">
        <f>主动技能升级!L515</f>
        <v>536</v>
      </c>
      <c r="D512" s="1">
        <f>主动技能升级!M515</f>
        <v>14</v>
      </c>
      <c r="E512" s="1" t="str">
        <f>主动技能升级!N515</f>
        <v>[]</v>
      </c>
      <c r="F512" s="1">
        <f>主动技能升级!O515</f>
        <v>113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536</v>
      </c>
      <c r="C513" s="1">
        <f>主动技能升级!L516</f>
        <v>537</v>
      </c>
      <c r="D513" s="1">
        <f>主动技能升级!M516</f>
        <v>15</v>
      </c>
      <c r="E513" s="1" t="str">
        <f>主动技能升级!N516</f>
        <v>[]</v>
      </c>
      <c r="F513" s="1">
        <f>主动技能升级!O516</f>
        <v>114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537</v>
      </c>
      <c r="C514" s="1">
        <f>主动技能升级!L517</f>
        <v>538</v>
      </c>
      <c r="D514" s="1">
        <f>主动技能升级!M517</f>
        <v>16</v>
      </c>
      <c r="E514" s="1" t="str">
        <f>主动技能升级!N517</f>
        <v>[]</v>
      </c>
      <c r="F514" s="1">
        <f>主动技能升级!O517</f>
        <v>115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538</v>
      </c>
      <c r="C515" s="1">
        <f>主动技能升级!L518</f>
        <v>539</v>
      </c>
      <c r="D515" s="1">
        <f>主动技能升级!M518</f>
        <v>17</v>
      </c>
      <c r="E515" s="1" t="str">
        <f>主动技能升级!N518</f>
        <v>[]</v>
      </c>
      <c r="F515" s="1">
        <f>主动技能升级!O518</f>
        <v>116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539</v>
      </c>
      <c r="C516" s="1">
        <f>主动技能升级!L519</f>
        <v>540</v>
      </c>
      <c r="D516" s="1">
        <f>主动技能升级!M519</f>
        <v>18</v>
      </c>
      <c r="E516" s="1" t="str">
        <f>主动技能升级!N519</f>
        <v>[]</v>
      </c>
      <c r="F516" s="1">
        <f>主动技能升级!O519</f>
        <v>117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541</v>
      </c>
      <c r="C517" s="1">
        <f>主动技能升级!L520</f>
        <v>542</v>
      </c>
      <c r="D517" s="1">
        <f>主动技能升级!M520</f>
        <v>19</v>
      </c>
      <c r="E517" s="1" t="str">
        <f>主动技能升级!N520</f>
        <v>[]</v>
      </c>
      <c r="F517" s="1">
        <f>主动技能升级!O520</f>
        <v>118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542</v>
      </c>
      <c r="C518" s="1">
        <f>主动技能升级!L521</f>
        <v>543</v>
      </c>
      <c r="D518" s="1">
        <f>主动技能升级!M521</f>
        <v>20</v>
      </c>
      <c r="E518" s="1" t="str">
        <f>主动技能升级!N521</f>
        <v>[]</v>
      </c>
      <c r="F518" s="1">
        <f>主动技能升级!O521</f>
        <v>119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543</v>
      </c>
      <c r="C519" s="1">
        <f>主动技能升级!L522</f>
        <v>544</v>
      </c>
      <c r="D519" s="1">
        <f>主动技能升级!M522</f>
        <v>21</v>
      </c>
      <c r="E519" s="1" t="str">
        <f>主动技能升级!N522</f>
        <v>[]</v>
      </c>
      <c r="F519" s="1">
        <f>主动技能升级!O522</f>
        <v>120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544</v>
      </c>
      <c r="C520" s="1">
        <f>主动技能升级!L523</f>
        <v>545</v>
      </c>
      <c r="D520" s="1">
        <f>主动技能升级!M523</f>
        <v>22</v>
      </c>
      <c r="E520" s="1" t="str">
        <f>主动技能升级!N523</f>
        <v>[]</v>
      </c>
      <c r="F520" s="1">
        <f>主动技能升级!O523</f>
        <v>121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545</v>
      </c>
      <c r="C521" s="1">
        <f>主动技能升级!L524</f>
        <v>546</v>
      </c>
      <c r="D521" s="1">
        <f>主动技能升级!M524</f>
        <v>23</v>
      </c>
      <c r="E521" s="1" t="str">
        <f>主动技能升级!N524</f>
        <v>[]</v>
      </c>
      <c r="F521" s="1">
        <f>主动技能升级!O524</f>
        <v>122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546</v>
      </c>
      <c r="C522" s="1">
        <f>主动技能升级!L525</f>
        <v>547</v>
      </c>
      <c r="D522" s="1">
        <f>主动技能升级!M525</f>
        <v>24</v>
      </c>
      <c r="E522" s="1" t="str">
        <f>主动技能升级!N525</f>
        <v>[]</v>
      </c>
      <c r="F522" s="1">
        <f>主动技能升级!O525</f>
        <v>123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547</v>
      </c>
      <c r="C523" s="1">
        <f>主动技能升级!L526</f>
        <v>548</v>
      </c>
      <c r="D523" s="1">
        <f>主动技能升级!M526</f>
        <v>25</v>
      </c>
      <c r="E523" s="1" t="str">
        <f>主动技能升级!N526</f>
        <v>[]</v>
      </c>
      <c r="F523" s="1">
        <f>主动技能升级!O526</f>
        <v>124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548</v>
      </c>
      <c r="C524" s="1">
        <f>主动技能升级!L527</f>
        <v>549</v>
      </c>
      <c r="D524" s="1">
        <f>主动技能升级!M527</f>
        <v>26</v>
      </c>
      <c r="E524" s="1" t="str">
        <f>主动技能升级!N527</f>
        <v>[]</v>
      </c>
      <c r="F524" s="1">
        <f>主动技能升级!O527</f>
        <v>125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549</v>
      </c>
      <c r="C525" s="1">
        <f>主动技能升级!L528</f>
        <v>550</v>
      </c>
      <c r="D525" s="1">
        <f>主动技能升级!M528</f>
        <v>27</v>
      </c>
      <c r="E525" s="1" t="str">
        <f>主动技能升级!N528</f>
        <v>[]</v>
      </c>
      <c r="F525" s="1">
        <f>主动技能升级!O528</f>
        <v>126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550</v>
      </c>
      <c r="C526" s="1">
        <f>主动技能升级!L529</f>
        <v>551</v>
      </c>
      <c r="D526" s="1">
        <f>主动技能升级!M529</f>
        <v>28</v>
      </c>
      <c r="E526" s="1" t="str">
        <f>主动技能升级!N529</f>
        <v>[]</v>
      </c>
      <c r="F526" s="1">
        <f>主动技能升级!O529</f>
        <v>127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551</v>
      </c>
      <c r="C527" s="1">
        <f>主动技能升级!L530</f>
        <v>552</v>
      </c>
      <c r="D527" s="1">
        <f>主动技能升级!M530</f>
        <v>29</v>
      </c>
      <c r="E527" s="1" t="str">
        <f>主动技能升级!N530</f>
        <v>[]</v>
      </c>
      <c r="F527" s="1">
        <f>主动技能升级!O530</f>
        <v>128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552</v>
      </c>
      <c r="C528" s="1">
        <f>主动技能升级!L531</f>
        <v>553</v>
      </c>
      <c r="D528" s="1">
        <f>主动技能升级!M531</f>
        <v>30</v>
      </c>
      <c r="E528" s="1" t="str">
        <f>主动技能升级!N531</f>
        <v>[]</v>
      </c>
      <c r="F528" s="1">
        <f>主动技能升级!O531</f>
        <v>129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553</v>
      </c>
      <c r="C529" s="1">
        <f>主动技能升级!L532</f>
        <v>554</v>
      </c>
      <c r="D529" s="1">
        <f>主动技能升级!M532</f>
        <v>31</v>
      </c>
      <c r="E529" s="1" t="str">
        <f>主动技能升级!N532</f>
        <v>[]</v>
      </c>
      <c r="F529" s="1">
        <f>主动技能升级!O532</f>
        <v>130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554</v>
      </c>
      <c r="C530" s="1">
        <f>主动技能升级!L533</f>
        <v>555</v>
      </c>
      <c r="D530" s="1">
        <f>主动技能升级!M533</f>
        <v>32</v>
      </c>
      <c r="E530" s="1" t="str">
        <f>主动技能升级!N533</f>
        <v>[]</v>
      </c>
      <c r="F530" s="1">
        <f>主动技能升级!O533</f>
        <v>131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555</v>
      </c>
      <c r="C531" s="1">
        <f>主动技能升级!L534</f>
        <v>556</v>
      </c>
      <c r="D531" s="1">
        <f>主动技能升级!M534</f>
        <v>33</v>
      </c>
      <c r="E531" s="1" t="str">
        <f>主动技能升级!N534</f>
        <v>[]</v>
      </c>
      <c r="F531" s="1">
        <f>主动技能升级!O534</f>
        <v>132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556</v>
      </c>
      <c r="C532" s="1">
        <f>主动技能升级!L535</f>
        <v>557</v>
      </c>
      <c r="D532" s="1">
        <f>主动技能升级!M535</f>
        <v>34</v>
      </c>
      <c r="E532" s="1" t="str">
        <f>主动技能升级!N535</f>
        <v>[]</v>
      </c>
      <c r="F532" s="1">
        <f>主动技能升级!O535</f>
        <v>133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557</v>
      </c>
      <c r="C533" s="1">
        <f>主动技能升级!L536</f>
        <v>558</v>
      </c>
      <c r="D533" s="1">
        <f>主动技能升级!M536</f>
        <v>35</v>
      </c>
      <c r="E533" s="1" t="str">
        <f>主动技能升级!N536</f>
        <v>[]</v>
      </c>
      <c r="F533" s="1">
        <f>主动技能升级!O536</f>
        <v>134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558</v>
      </c>
      <c r="C534" s="1">
        <f>主动技能升级!L537</f>
        <v>559</v>
      </c>
      <c r="D534" s="1">
        <f>主动技能升级!M537</f>
        <v>36</v>
      </c>
      <c r="E534" s="1" t="str">
        <f>主动技能升级!N537</f>
        <v>[]</v>
      </c>
      <c r="F534" s="1">
        <f>主动技能升级!O537</f>
        <v>135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559</v>
      </c>
      <c r="C535" s="1">
        <f>主动技能升级!L538</f>
        <v>560</v>
      </c>
      <c r="D535" s="1">
        <f>主动技能升级!M538</f>
        <v>37</v>
      </c>
      <c r="E535" s="1" t="str">
        <f>主动技能升级!N538</f>
        <v>[]</v>
      </c>
      <c r="F535" s="1">
        <f>主动技能升级!O538</f>
        <v>136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561</v>
      </c>
      <c r="C536" s="1">
        <f>主动技能升级!L539</f>
        <v>562</v>
      </c>
      <c r="D536" s="1">
        <f>主动技能升级!M539</f>
        <v>38</v>
      </c>
      <c r="E536" s="1" t="str">
        <f>主动技能升级!N539</f>
        <v>[]</v>
      </c>
      <c r="F536" s="1">
        <f>主动技能升级!O539</f>
        <v>137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562</v>
      </c>
      <c r="C537" s="1">
        <f>主动技能升级!L540</f>
        <v>563</v>
      </c>
      <c r="D537" s="1">
        <f>主动技能升级!M540</f>
        <v>39</v>
      </c>
      <c r="E537" s="1" t="str">
        <f>主动技能升级!N540</f>
        <v>[]</v>
      </c>
      <c r="F537" s="1">
        <f>主动技能升级!O540</f>
        <v>138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563</v>
      </c>
      <c r="C538" s="1">
        <f>主动技能升级!L541</f>
        <v>564</v>
      </c>
      <c r="D538" s="1">
        <f>主动技能升级!M541</f>
        <v>40</v>
      </c>
      <c r="E538" s="1" t="str">
        <f>主动技能升级!N541</f>
        <v>[]</v>
      </c>
      <c r="F538" s="1">
        <f>主动技能升级!O541</f>
        <v>139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564</v>
      </c>
      <c r="C539" s="1">
        <f>主动技能升级!L542</f>
        <v>565</v>
      </c>
      <c r="D539" s="1">
        <f>主动技能升级!M542</f>
        <v>41</v>
      </c>
      <c r="E539" s="1" t="str">
        <f>主动技能升级!N542</f>
        <v>[]</v>
      </c>
      <c r="F539" s="1">
        <f>主动技能升级!O542</f>
        <v>140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565</v>
      </c>
      <c r="C540" s="1">
        <f>主动技能升级!L543</f>
        <v>566</v>
      </c>
      <c r="D540" s="1">
        <f>主动技能升级!M543</f>
        <v>42</v>
      </c>
      <c r="E540" s="1" t="str">
        <f>主动技能升级!N543</f>
        <v>[]</v>
      </c>
      <c r="F540" s="1">
        <f>主动技能升级!O543</f>
        <v>141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566</v>
      </c>
      <c r="C541" s="1">
        <f>主动技能升级!L544</f>
        <v>567</v>
      </c>
      <c r="D541" s="1">
        <f>主动技能升级!M544</f>
        <v>43</v>
      </c>
      <c r="E541" s="1" t="str">
        <f>主动技能升级!N544</f>
        <v>[]</v>
      </c>
      <c r="F541" s="1">
        <f>主动技能升级!O544</f>
        <v>142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567</v>
      </c>
      <c r="C542" s="1">
        <f>主动技能升级!L545</f>
        <v>568</v>
      </c>
      <c r="D542" s="1">
        <f>主动技能升级!M545</f>
        <v>44</v>
      </c>
      <c r="E542" s="1" t="str">
        <f>主动技能升级!N545</f>
        <v>[]</v>
      </c>
      <c r="F542" s="1">
        <f>主动技能升级!O545</f>
        <v>143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568</v>
      </c>
      <c r="C543" s="1">
        <f>主动技能升级!L546</f>
        <v>569</v>
      </c>
      <c r="D543" s="1">
        <f>主动技能升级!M546</f>
        <v>45</v>
      </c>
      <c r="E543" s="1" t="str">
        <f>主动技能升级!N546</f>
        <v>[]</v>
      </c>
      <c r="F543" s="1">
        <f>主动技能升级!O546</f>
        <v>144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569</v>
      </c>
      <c r="C544" s="1">
        <f>主动技能升级!L547</f>
        <v>570</v>
      </c>
      <c r="D544" s="1">
        <f>主动技能升级!M547</f>
        <v>46</v>
      </c>
      <c r="E544" s="1" t="str">
        <f>主动技能升级!N547</f>
        <v>[]</v>
      </c>
      <c r="F544" s="1">
        <f>主动技能升级!O547</f>
        <v>145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570</v>
      </c>
      <c r="C545" s="1">
        <f>主动技能升级!L548</f>
        <v>571</v>
      </c>
      <c r="D545" s="1">
        <f>主动技能升级!M548</f>
        <v>47</v>
      </c>
      <c r="E545" s="1" t="str">
        <f>主动技能升级!N548</f>
        <v>[]</v>
      </c>
      <c r="F545" s="1">
        <f>主动技能升级!O548</f>
        <v>146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571</v>
      </c>
      <c r="C546" s="1">
        <f>主动技能升级!L549</f>
        <v>572</v>
      </c>
      <c r="D546" s="1">
        <f>主动技能升级!M549</f>
        <v>48</v>
      </c>
      <c r="E546" s="1" t="str">
        <f>主动技能升级!N549</f>
        <v>[]</v>
      </c>
      <c r="F546" s="1">
        <f>主动技能升级!O549</f>
        <v>147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572</v>
      </c>
      <c r="C547" s="1">
        <f>主动技能升级!L550</f>
        <v>573</v>
      </c>
      <c r="D547" s="1">
        <f>主动技能升级!M550</f>
        <v>49</v>
      </c>
      <c r="E547" s="1" t="str">
        <f>主动技能升级!N550</f>
        <v>[]</v>
      </c>
      <c r="F547" s="1">
        <f>主动技能升级!O550</f>
        <v>148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573</v>
      </c>
      <c r="C548" s="1">
        <f>主动技能升级!L551</f>
        <v>574</v>
      </c>
      <c r="D548" s="1">
        <f>主动技能升级!M551</f>
        <v>50</v>
      </c>
      <c r="E548" s="1" t="str">
        <f>主动技能升级!N551</f>
        <v>[]</v>
      </c>
      <c r="F548" s="1">
        <f>主动技能升级!O551</f>
        <v>149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574</v>
      </c>
      <c r="C549" s="1">
        <f>主动技能升级!L552</f>
        <v>575</v>
      </c>
      <c r="D549" s="1">
        <f>主动技能升级!M552</f>
        <v>51</v>
      </c>
      <c r="E549" s="1" t="str">
        <f>主动技能升级!N552</f>
        <v>[]</v>
      </c>
      <c r="F549" s="1">
        <f>主动技能升级!O552</f>
        <v>150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575</v>
      </c>
      <c r="C550" s="1">
        <f>主动技能升级!L553</f>
        <v>576</v>
      </c>
      <c r="D550" s="1">
        <f>主动技能升级!M553</f>
        <v>52</v>
      </c>
      <c r="E550" s="1" t="str">
        <f>主动技能升级!N553</f>
        <v>[]</v>
      </c>
      <c r="F550" s="1">
        <f>主动技能升级!O553</f>
        <v>151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576</v>
      </c>
      <c r="C551" s="1">
        <f>主动技能升级!L554</f>
        <v>577</v>
      </c>
      <c r="D551" s="1">
        <f>主动技能升级!M554</f>
        <v>53</v>
      </c>
      <c r="E551" s="1" t="str">
        <f>主动技能升级!N554</f>
        <v>[]</v>
      </c>
      <c r="F551" s="1">
        <f>主动技能升级!O554</f>
        <v>152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577</v>
      </c>
      <c r="C552" s="1">
        <f>主动技能升级!L555</f>
        <v>578</v>
      </c>
      <c r="D552" s="1">
        <f>主动技能升级!M555</f>
        <v>54</v>
      </c>
      <c r="E552" s="1" t="str">
        <f>主动技能升级!N555</f>
        <v>[]</v>
      </c>
      <c r="F552" s="1">
        <f>主动技能升级!O555</f>
        <v>153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578</v>
      </c>
      <c r="C553" s="1">
        <f>主动技能升级!L556</f>
        <v>579</v>
      </c>
      <c r="D553" s="1">
        <f>主动技能升级!M556</f>
        <v>55</v>
      </c>
      <c r="E553" s="1" t="str">
        <f>主动技能升级!N556</f>
        <v>[]</v>
      </c>
      <c r="F553" s="1">
        <f>主动技能升级!O556</f>
        <v>154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579</v>
      </c>
      <c r="C554" s="1">
        <f>主动技能升级!L557</f>
        <v>580</v>
      </c>
      <c r="D554" s="1">
        <f>主动技能升级!M557</f>
        <v>56</v>
      </c>
      <c r="E554" s="1" t="str">
        <f>主动技能升级!N557</f>
        <v>[]</v>
      </c>
      <c r="F554" s="1">
        <f>主动技能升级!O557</f>
        <v>155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581</v>
      </c>
      <c r="C555" s="1">
        <f>主动技能升级!L558</f>
        <v>582</v>
      </c>
      <c r="D555" s="1">
        <f>主动技能升级!M558</f>
        <v>57</v>
      </c>
      <c r="E555" s="1" t="str">
        <f>主动技能升级!N558</f>
        <v>[]</v>
      </c>
      <c r="F555" s="1">
        <f>主动技能升级!O558</f>
        <v>156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582</v>
      </c>
      <c r="C556" s="1">
        <f>主动技能升级!L559</f>
        <v>583</v>
      </c>
      <c r="D556" s="1">
        <f>主动技能升级!M559</f>
        <v>58</v>
      </c>
      <c r="E556" s="1" t="str">
        <f>主动技能升级!N559</f>
        <v>[]</v>
      </c>
      <c r="F556" s="1">
        <f>主动技能升级!O559</f>
        <v>157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583</v>
      </c>
      <c r="C557" s="1">
        <f>主动技能升级!L560</f>
        <v>584</v>
      </c>
      <c r="D557" s="1">
        <f>主动技能升级!M560</f>
        <v>59</v>
      </c>
      <c r="E557" s="1" t="str">
        <f>主动技能升级!N560</f>
        <v>[]</v>
      </c>
      <c r="F557" s="1">
        <f>主动技能升级!O560</f>
        <v>158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584</v>
      </c>
      <c r="C558" s="1">
        <f>主动技能升级!L561</f>
        <v>585</v>
      </c>
      <c r="D558" s="1">
        <f>主动技能升级!M561</f>
        <v>60</v>
      </c>
      <c r="E558" s="1" t="str">
        <f>主动技能升级!N561</f>
        <v>[]</v>
      </c>
      <c r="F558" s="1">
        <f>主动技能升级!O561</f>
        <v>159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585</v>
      </c>
      <c r="C559" s="1">
        <f>主动技能升级!L562</f>
        <v>586</v>
      </c>
      <c r="D559" s="1">
        <f>主动技能升级!M562</f>
        <v>61</v>
      </c>
      <c r="E559" s="1" t="str">
        <f>主动技能升级!N562</f>
        <v>[]</v>
      </c>
      <c r="F559" s="1">
        <f>主动技能升级!O562</f>
        <v>160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586</v>
      </c>
      <c r="C560" s="1">
        <f>主动技能升级!L563</f>
        <v>587</v>
      </c>
      <c r="D560" s="1">
        <f>主动技能升级!M563</f>
        <v>62</v>
      </c>
      <c r="E560" s="1" t="str">
        <f>主动技能升级!N563</f>
        <v>[]</v>
      </c>
      <c r="F560" s="1">
        <f>主动技能升级!O563</f>
        <v>161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587</v>
      </c>
      <c r="C561" s="1">
        <f>主动技能升级!L564</f>
        <v>588</v>
      </c>
      <c r="D561" s="1">
        <f>主动技能升级!M564</f>
        <v>63</v>
      </c>
      <c r="E561" s="1" t="str">
        <f>主动技能升级!N564</f>
        <v>[]</v>
      </c>
      <c r="F561" s="1">
        <f>主动技能升级!O564</f>
        <v>162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588</v>
      </c>
      <c r="C562" s="1">
        <f>主动技能升级!L565</f>
        <v>589</v>
      </c>
      <c r="D562" s="1">
        <f>主动技能升级!M565</f>
        <v>64</v>
      </c>
      <c r="E562" s="1" t="str">
        <f>主动技能升级!N565</f>
        <v>[]</v>
      </c>
      <c r="F562" s="1">
        <f>主动技能升级!O565</f>
        <v>163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589</v>
      </c>
      <c r="C563" s="1">
        <f>主动技能升级!L566</f>
        <v>590</v>
      </c>
      <c r="D563" s="1">
        <f>主动技能升级!M566</f>
        <v>65</v>
      </c>
      <c r="E563" s="1" t="str">
        <f>主动技能升级!N566</f>
        <v>[]</v>
      </c>
      <c r="F563" s="1">
        <f>主动技能升级!O566</f>
        <v>164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590</v>
      </c>
      <c r="C564" s="1">
        <f>主动技能升级!L567</f>
        <v>591</v>
      </c>
      <c r="D564" s="1">
        <f>主动技能升级!M567</f>
        <v>66</v>
      </c>
      <c r="E564" s="1" t="str">
        <f>主动技能升级!N567</f>
        <v>[]</v>
      </c>
      <c r="F564" s="1">
        <f>主动技能升级!O567</f>
        <v>165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591</v>
      </c>
      <c r="C565" s="1">
        <f>主动技能升级!L568</f>
        <v>592</v>
      </c>
      <c r="D565" s="1">
        <f>主动技能升级!M568</f>
        <v>67</v>
      </c>
      <c r="E565" s="1" t="str">
        <f>主动技能升级!N568</f>
        <v>[]</v>
      </c>
      <c r="F565" s="1">
        <f>主动技能升级!O568</f>
        <v>166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592</v>
      </c>
      <c r="C566" s="1">
        <f>主动技能升级!L569</f>
        <v>593</v>
      </c>
      <c r="D566" s="1">
        <f>主动技能升级!M569</f>
        <v>68</v>
      </c>
      <c r="E566" s="1" t="str">
        <f>主动技能升级!N569</f>
        <v>[]</v>
      </c>
      <c r="F566" s="1">
        <f>主动技能升级!O569</f>
        <v>167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593</v>
      </c>
      <c r="C567" s="1">
        <f>主动技能升级!L570</f>
        <v>594</v>
      </c>
      <c r="D567" s="1">
        <f>主动技能升级!M570</f>
        <v>69</v>
      </c>
      <c r="E567" s="1" t="str">
        <f>主动技能升级!N570</f>
        <v>[]</v>
      </c>
      <c r="F567" s="1">
        <f>主动技能升级!O570</f>
        <v>168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594</v>
      </c>
      <c r="C568" s="1">
        <f>主动技能升级!L571</f>
        <v>595</v>
      </c>
      <c r="D568" s="1">
        <f>主动技能升级!M571</f>
        <v>70</v>
      </c>
      <c r="E568" s="1" t="str">
        <f>主动技能升级!N571</f>
        <v>[]</v>
      </c>
      <c r="F568" s="1">
        <f>主动技能升级!O571</f>
        <v>169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595</v>
      </c>
      <c r="C569" s="1">
        <f>主动技能升级!L572</f>
        <v>596</v>
      </c>
      <c r="D569" s="1">
        <f>主动技能升级!M572</f>
        <v>71</v>
      </c>
      <c r="E569" s="1" t="str">
        <f>主动技能升级!N572</f>
        <v>[]</v>
      </c>
      <c r="F569" s="1">
        <f>主动技能升级!O572</f>
        <v>170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596</v>
      </c>
      <c r="C570" s="1">
        <f>主动技能升级!L573</f>
        <v>597</v>
      </c>
      <c r="D570" s="1">
        <f>主动技能升级!M573</f>
        <v>72</v>
      </c>
      <c r="E570" s="1" t="str">
        <f>主动技能升级!N573</f>
        <v>[]</v>
      </c>
      <c r="F570" s="1">
        <f>主动技能升级!O573</f>
        <v>171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597</v>
      </c>
      <c r="C571" s="1">
        <f>主动技能升级!L574</f>
        <v>598</v>
      </c>
      <c r="D571" s="1">
        <f>主动技能升级!M574</f>
        <v>73</v>
      </c>
      <c r="E571" s="1" t="str">
        <f>主动技能升级!N574</f>
        <v>[]</v>
      </c>
      <c r="F571" s="1">
        <f>主动技能升级!O574</f>
        <v>172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598</v>
      </c>
      <c r="C572" s="1">
        <f>主动技能升级!L575</f>
        <v>599</v>
      </c>
      <c r="D572" s="1">
        <f>主动技能升级!M575</f>
        <v>74</v>
      </c>
      <c r="E572" s="1" t="str">
        <f>主动技能升级!N575</f>
        <v>[]</v>
      </c>
      <c r="F572" s="1">
        <f>主动技能升级!O575</f>
        <v>173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599</v>
      </c>
      <c r="C573" s="1">
        <f>主动技能升级!L576</f>
        <v>600</v>
      </c>
      <c r="D573" s="1">
        <f>主动技能升级!M576</f>
        <v>75</v>
      </c>
      <c r="E573" s="1" t="str">
        <f>主动技能升级!N576</f>
        <v>[]</v>
      </c>
      <c r="F573" s="1">
        <f>主动技能升级!O576</f>
        <v>174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601</v>
      </c>
      <c r="C574" s="1">
        <f>主动技能升级!L577</f>
        <v>602</v>
      </c>
      <c r="D574" s="1">
        <f>主动技能升级!M577</f>
        <v>76</v>
      </c>
      <c r="E574" s="1" t="str">
        <f>主动技能升级!N577</f>
        <v>[]</v>
      </c>
      <c r="F574" s="1">
        <f>主动技能升级!O577</f>
        <v>175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602</v>
      </c>
      <c r="C575" s="1">
        <f>主动技能升级!L578</f>
        <v>603</v>
      </c>
      <c r="D575" s="1">
        <f>主动技能升级!M578</f>
        <v>77</v>
      </c>
      <c r="E575" s="1" t="str">
        <f>主动技能升级!N578</f>
        <v>[]</v>
      </c>
      <c r="F575" s="1">
        <f>主动技能升级!O578</f>
        <v>176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603</v>
      </c>
      <c r="C576" s="1">
        <f>主动技能升级!L579</f>
        <v>604</v>
      </c>
      <c r="D576" s="1">
        <f>主动技能升级!M579</f>
        <v>78</v>
      </c>
      <c r="E576" s="1" t="str">
        <f>主动技能升级!N579</f>
        <v>[]</v>
      </c>
      <c r="F576" s="1">
        <f>主动技能升级!O579</f>
        <v>177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604</v>
      </c>
      <c r="C577" s="1">
        <f>主动技能升级!L580</f>
        <v>605</v>
      </c>
      <c r="D577" s="1">
        <f>主动技能升级!M580</f>
        <v>79</v>
      </c>
      <c r="E577" s="1" t="str">
        <f>主动技能升级!N580</f>
        <v>[]</v>
      </c>
      <c r="F577" s="1">
        <f>主动技能升级!O580</f>
        <v>178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605</v>
      </c>
      <c r="C578" s="1">
        <f>主动技能升级!L581</f>
        <v>606</v>
      </c>
      <c r="D578" s="1">
        <f>主动技能升级!M581</f>
        <v>80</v>
      </c>
      <c r="E578" s="1" t="str">
        <f>主动技能升级!N581</f>
        <v>[]</v>
      </c>
      <c r="F578" s="1">
        <f>主动技能升级!O581</f>
        <v>179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606</v>
      </c>
      <c r="C579" s="1">
        <f>主动技能升级!L582</f>
        <v>607</v>
      </c>
      <c r="D579" s="1">
        <f>主动技能升级!M582</f>
        <v>81</v>
      </c>
      <c r="E579" s="1" t="str">
        <f>主动技能升级!N582</f>
        <v>[]</v>
      </c>
      <c r="F579" s="1">
        <f>主动技能升级!O582</f>
        <v>180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607</v>
      </c>
      <c r="C580" s="1">
        <f>主动技能升级!L583</f>
        <v>608</v>
      </c>
      <c r="D580" s="1">
        <f>主动技能升级!M583</f>
        <v>82</v>
      </c>
      <c r="E580" s="1" t="str">
        <f>主动技能升级!N583</f>
        <v>[]</v>
      </c>
      <c r="F580" s="1">
        <f>主动技能升级!O583</f>
        <v>181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608</v>
      </c>
      <c r="C581" s="1">
        <f>主动技能升级!L584</f>
        <v>609</v>
      </c>
      <c r="D581" s="1">
        <f>主动技能升级!M584</f>
        <v>83</v>
      </c>
      <c r="E581" s="1" t="str">
        <f>主动技能升级!N584</f>
        <v>[]</v>
      </c>
      <c r="F581" s="1">
        <f>主动技能升级!O584</f>
        <v>182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609</v>
      </c>
      <c r="C582" s="1">
        <f>主动技能升级!L585</f>
        <v>610</v>
      </c>
      <c r="D582" s="1">
        <f>主动技能升级!M585</f>
        <v>84</v>
      </c>
      <c r="E582" s="1" t="str">
        <f>主动技能升级!N585</f>
        <v>[]</v>
      </c>
      <c r="F582" s="1">
        <f>主动技能升级!O585</f>
        <v>183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610</v>
      </c>
      <c r="C583" s="1">
        <f>主动技能升级!L586</f>
        <v>611</v>
      </c>
      <c r="D583" s="1">
        <f>主动技能升级!M586</f>
        <v>85</v>
      </c>
      <c r="E583" s="1" t="str">
        <f>主动技能升级!N586</f>
        <v>[]</v>
      </c>
      <c r="F583" s="1">
        <f>主动技能升级!O586</f>
        <v>184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611</v>
      </c>
      <c r="C584" s="1">
        <f>主动技能升级!L587</f>
        <v>612</v>
      </c>
      <c r="D584" s="1">
        <f>主动技能升级!M587</f>
        <v>86</v>
      </c>
      <c r="E584" s="1" t="str">
        <f>主动技能升级!N587</f>
        <v>[]</v>
      </c>
      <c r="F584" s="1">
        <f>主动技能升级!O587</f>
        <v>185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612</v>
      </c>
      <c r="C585" s="1">
        <f>主动技能升级!L588</f>
        <v>613</v>
      </c>
      <c r="D585" s="1">
        <f>主动技能升级!M588</f>
        <v>87</v>
      </c>
      <c r="E585" s="1" t="str">
        <f>主动技能升级!N588</f>
        <v>[]</v>
      </c>
      <c r="F585" s="1">
        <f>主动技能升级!O588</f>
        <v>186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613</v>
      </c>
      <c r="C586" s="1">
        <f>主动技能升级!L589</f>
        <v>614</v>
      </c>
      <c r="D586" s="1">
        <f>主动技能升级!M589</f>
        <v>88</v>
      </c>
      <c r="E586" s="1" t="str">
        <f>主动技能升级!N589</f>
        <v>[]</v>
      </c>
      <c r="F586" s="1">
        <f>主动技能升级!O589</f>
        <v>187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614</v>
      </c>
      <c r="C587" s="1">
        <f>主动技能升级!L590</f>
        <v>615</v>
      </c>
      <c r="D587" s="1">
        <f>主动技能升级!M590</f>
        <v>89</v>
      </c>
      <c r="E587" s="1" t="str">
        <f>主动技能升级!N590</f>
        <v>[]</v>
      </c>
      <c r="F587" s="1">
        <f>主动技能升级!O590</f>
        <v>188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615</v>
      </c>
      <c r="C588" s="1">
        <f>主动技能升级!L591</f>
        <v>616</v>
      </c>
      <c r="D588" s="1">
        <f>主动技能升级!M591</f>
        <v>90</v>
      </c>
      <c r="E588" s="1" t="str">
        <f>主动技能升级!N591</f>
        <v>[]</v>
      </c>
      <c r="F588" s="1">
        <f>主动技能升级!O591</f>
        <v>189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616</v>
      </c>
      <c r="C589" s="1">
        <f>主动技能升级!L592</f>
        <v>617</v>
      </c>
      <c r="D589" s="1">
        <f>主动技能升级!M592</f>
        <v>91</v>
      </c>
      <c r="E589" s="1" t="str">
        <f>主动技能升级!N592</f>
        <v>[]</v>
      </c>
      <c r="F589" s="1">
        <f>主动技能升级!O592</f>
        <v>190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617</v>
      </c>
      <c r="C590" s="1">
        <f>主动技能升级!L593</f>
        <v>618</v>
      </c>
      <c r="D590" s="1">
        <f>主动技能升级!M593</f>
        <v>92</v>
      </c>
      <c r="E590" s="1" t="str">
        <f>主动技能升级!N593</f>
        <v>[]</v>
      </c>
      <c r="F590" s="1">
        <f>主动技能升级!O593</f>
        <v>191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618</v>
      </c>
      <c r="C591" s="1">
        <f>主动技能升级!L594</f>
        <v>619</v>
      </c>
      <c r="D591" s="1">
        <f>主动技能升级!M594</f>
        <v>93</v>
      </c>
      <c r="E591" s="1" t="str">
        <f>主动技能升级!N594</f>
        <v>[]</v>
      </c>
      <c r="F591" s="1">
        <f>主动技能升级!O594</f>
        <v>192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619</v>
      </c>
      <c r="C592" s="1">
        <f>主动技能升级!L595</f>
        <v>620</v>
      </c>
      <c r="D592" s="1">
        <f>主动技能升级!M595</f>
        <v>94</v>
      </c>
      <c r="E592" s="1" t="str">
        <f>主动技能升级!N595</f>
        <v>[]</v>
      </c>
      <c r="F592" s="1">
        <f>主动技能升级!O595</f>
        <v>193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621</v>
      </c>
      <c r="C593" s="1">
        <f>主动技能升级!L596</f>
        <v>622</v>
      </c>
      <c r="D593" s="1">
        <f>主动技能升级!M596</f>
        <v>95</v>
      </c>
      <c r="E593" s="1" t="str">
        <f>主动技能升级!N596</f>
        <v>[]</v>
      </c>
      <c r="F593" s="1">
        <f>主动技能升级!O596</f>
        <v>194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622</v>
      </c>
      <c r="C594" s="1">
        <f>主动技能升级!L597</f>
        <v>623</v>
      </c>
      <c r="D594" s="1">
        <f>主动技能升级!M597</f>
        <v>96</v>
      </c>
      <c r="E594" s="1" t="str">
        <f>主动技能升级!N597</f>
        <v>[]</v>
      </c>
      <c r="F594" s="1">
        <f>主动技能升级!O597</f>
        <v>195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623</v>
      </c>
      <c r="C595" s="1">
        <f>主动技能升级!L598</f>
        <v>624</v>
      </c>
      <c r="D595" s="1">
        <f>主动技能升级!M598</f>
        <v>97</v>
      </c>
      <c r="E595" s="1" t="str">
        <f>主动技能升级!N598</f>
        <v>[]</v>
      </c>
      <c r="F595" s="1">
        <f>主动技能升级!O598</f>
        <v>196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624</v>
      </c>
      <c r="C596" s="1">
        <f>主动技能升级!L599</f>
        <v>625</v>
      </c>
      <c r="D596" s="1">
        <f>主动技能升级!M599</f>
        <v>98</v>
      </c>
      <c r="E596" s="1" t="str">
        <f>主动技能升级!N599</f>
        <v>[]</v>
      </c>
      <c r="F596" s="1">
        <f>主动技能升级!O599</f>
        <v>197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625</v>
      </c>
      <c r="C597" s="1">
        <f>主动技能升级!L600</f>
        <v>626</v>
      </c>
      <c r="D597" s="1">
        <f>主动技能升级!M600</f>
        <v>99</v>
      </c>
      <c r="E597" s="1" t="str">
        <f>主动技能升级!N600</f>
        <v>[]</v>
      </c>
      <c r="F597" s="1">
        <f>主动技能升级!O600</f>
        <v>198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626</v>
      </c>
      <c r="C598" s="1">
        <f>主动技能升级!L601</f>
        <v>627</v>
      </c>
      <c r="D598" s="1">
        <f>主动技能升级!M601</f>
        <v>1</v>
      </c>
      <c r="E598" s="1" t="str">
        <f>主动技能升级!N601</f>
        <v>[]</v>
      </c>
      <c r="F598" s="1">
        <f>主动技能升级!O601</f>
        <v>100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627</v>
      </c>
      <c r="C599" s="1">
        <f>主动技能升级!L602</f>
        <v>628</v>
      </c>
      <c r="D599" s="1">
        <f>主动技能升级!M602</f>
        <v>2</v>
      </c>
      <c r="E599" s="1" t="str">
        <f>主动技能升级!N602</f>
        <v>[]</v>
      </c>
      <c r="F599" s="1">
        <f>主动技能升级!O602</f>
        <v>101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628</v>
      </c>
      <c r="C600" s="1">
        <f>主动技能升级!L603</f>
        <v>629</v>
      </c>
      <c r="D600" s="1">
        <f>主动技能升级!M603</f>
        <v>3</v>
      </c>
      <c r="E600" s="1" t="str">
        <f>主动技能升级!N603</f>
        <v>[]</v>
      </c>
      <c r="F600" s="1">
        <f>主动技能升级!O603</f>
        <v>102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629</v>
      </c>
      <c r="C601" s="1">
        <f>主动技能升级!L604</f>
        <v>630</v>
      </c>
      <c r="D601" s="1">
        <f>主动技能升级!M604</f>
        <v>4</v>
      </c>
      <c r="E601" s="1" t="str">
        <f>主动技能升级!N604</f>
        <v>[]</v>
      </c>
      <c r="F601" s="1">
        <f>主动技能升级!O604</f>
        <v>103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630</v>
      </c>
      <c r="C602" s="1">
        <f>主动技能升级!L605</f>
        <v>631</v>
      </c>
      <c r="D602" s="1">
        <f>主动技能升级!M605</f>
        <v>5</v>
      </c>
      <c r="E602" s="1" t="str">
        <f>主动技能升级!N605</f>
        <v>[]</v>
      </c>
      <c r="F602" s="1">
        <f>主动技能升级!O605</f>
        <v>104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631</v>
      </c>
      <c r="C603" s="1">
        <f>主动技能升级!L606</f>
        <v>632</v>
      </c>
      <c r="D603" s="1">
        <f>主动技能升级!M606</f>
        <v>6</v>
      </c>
      <c r="E603" s="1" t="str">
        <f>主动技能升级!N606</f>
        <v>[]</v>
      </c>
      <c r="F603" s="1">
        <f>主动技能升级!O606</f>
        <v>105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632</v>
      </c>
      <c r="C604" s="1">
        <f>主动技能升级!L607</f>
        <v>633</v>
      </c>
      <c r="D604" s="1">
        <f>主动技能升级!M607</f>
        <v>7</v>
      </c>
      <c r="E604" s="1" t="str">
        <f>主动技能升级!N607</f>
        <v>[]</v>
      </c>
      <c r="F604" s="1">
        <f>主动技能升级!O607</f>
        <v>106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633</v>
      </c>
      <c r="C605" s="1">
        <f>主动技能升级!L608</f>
        <v>634</v>
      </c>
      <c r="D605" s="1">
        <f>主动技能升级!M608</f>
        <v>8</v>
      </c>
      <c r="E605" s="1" t="str">
        <f>主动技能升级!N608</f>
        <v>[]</v>
      </c>
      <c r="F605" s="1">
        <f>主动技能升级!O608</f>
        <v>107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634</v>
      </c>
      <c r="C606" s="1">
        <f>主动技能升级!L609</f>
        <v>635</v>
      </c>
      <c r="D606" s="1">
        <f>主动技能升级!M609</f>
        <v>9</v>
      </c>
      <c r="E606" s="1" t="str">
        <f>主动技能升级!N609</f>
        <v>[]</v>
      </c>
      <c r="F606" s="1">
        <f>主动技能升级!O609</f>
        <v>108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635</v>
      </c>
      <c r="C607" s="1">
        <f>主动技能升级!L610</f>
        <v>636</v>
      </c>
      <c r="D607" s="1">
        <f>主动技能升级!M610</f>
        <v>10</v>
      </c>
      <c r="E607" s="1" t="str">
        <f>主动技能升级!N610</f>
        <v>[]</v>
      </c>
      <c r="F607" s="1">
        <f>主动技能升级!O610</f>
        <v>109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636</v>
      </c>
      <c r="C608" s="1">
        <f>主动技能升级!L611</f>
        <v>637</v>
      </c>
      <c r="D608" s="1">
        <f>主动技能升级!M611</f>
        <v>11</v>
      </c>
      <c r="E608" s="1" t="str">
        <f>主动技能升级!N611</f>
        <v>[]</v>
      </c>
      <c r="F608" s="1">
        <f>主动技能升级!O611</f>
        <v>110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637</v>
      </c>
      <c r="C609" s="1">
        <f>主动技能升级!L612</f>
        <v>638</v>
      </c>
      <c r="D609" s="1">
        <f>主动技能升级!M612</f>
        <v>12</v>
      </c>
      <c r="E609" s="1" t="str">
        <f>主动技能升级!N612</f>
        <v>[]</v>
      </c>
      <c r="F609" s="1">
        <f>主动技能升级!O612</f>
        <v>111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638</v>
      </c>
      <c r="C610" s="1">
        <f>主动技能升级!L613</f>
        <v>639</v>
      </c>
      <c r="D610" s="1">
        <f>主动技能升级!M613</f>
        <v>13</v>
      </c>
      <c r="E610" s="1" t="str">
        <f>主动技能升级!N613</f>
        <v>[]</v>
      </c>
      <c r="F610" s="1">
        <f>主动技能升级!O613</f>
        <v>112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639</v>
      </c>
      <c r="C611" s="1">
        <f>主动技能升级!L614</f>
        <v>640</v>
      </c>
      <c r="D611" s="1">
        <f>主动技能升级!M614</f>
        <v>14</v>
      </c>
      <c r="E611" s="1" t="str">
        <f>主动技能升级!N614</f>
        <v>[]</v>
      </c>
      <c r="F611" s="1">
        <f>主动技能升级!O614</f>
        <v>113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641</v>
      </c>
      <c r="C612" s="1">
        <f>主动技能升级!L615</f>
        <v>642</v>
      </c>
      <c r="D612" s="1">
        <f>主动技能升级!M615</f>
        <v>15</v>
      </c>
      <c r="E612" s="1" t="str">
        <f>主动技能升级!N615</f>
        <v>[]</v>
      </c>
      <c r="F612" s="1">
        <f>主动技能升级!O615</f>
        <v>114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642</v>
      </c>
      <c r="C613" s="1">
        <f>主动技能升级!L616</f>
        <v>643</v>
      </c>
      <c r="D613" s="1">
        <f>主动技能升级!M616</f>
        <v>16</v>
      </c>
      <c r="E613" s="1" t="str">
        <f>主动技能升级!N616</f>
        <v>[]</v>
      </c>
      <c r="F613" s="1">
        <f>主动技能升级!O616</f>
        <v>115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643</v>
      </c>
      <c r="C614" s="1">
        <f>主动技能升级!L617</f>
        <v>644</v>
      </c>
      <c r="D614" s="1">
        <f>主动技能升级!M617</f>
        <v>17</v>
      </c>
      <c r="E614" s="1" t="str">
        <f>主动技能升级!N617</f>
        <v>[]</v>
      </c>
      <c r="F614" s="1">
        <f>主动技能升级!O617</f>
        <v>116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644</v>
      </c>
      <c r="C615" s="1">
        <f>主动技能升级!L618</f>
        <v>645</v>
      </c>
      <c r="D615" s="1">
        <f>主动技能升级!M618</f>
        <v>18</v>
      </c>
      <c r="E615" s="1" t="str">
        <f>主动技能升级!N618</f>
        <v>[]</v>
      </c>
      <c r="F615" s="1">
        <f>主动技能升级!O618</f>
        <v>117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645</v>
      </c>
      <c r="C616" s="1">
        <f>主动技能升级!L619</f>
        <v>646</v>
      </c>
      <c r="D616" s="1">
        <f>主动技能升级!M619</f>
        <v>19</v>
      </c>
      <c r="E616" s="1" t="str">
        <f>主动技能升级!N619</f>
        <v>[]</v>
      </c>
      <c r="F616" s="1">
        <f>主动技能升级!O619</f>
        <v>118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646</v>
      </c>
      <c r="C617" s="1">
        <f>主动技能升级!L620</f>
        <v>647</v>
      </c>
      <c r="D617" s="1">
        <f>主动技能升级!M620</f>
        <v>20</v>
      </c>
      <c r="E617" s="1" t="str">
        <f>主动技能升级!N620</f>
        <v>[]</v>
      </c>
      <c r="F617" s="1">
        <f>主动技能升级!O620</f>
        <v>119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647</v>
      </c>
      <c r="C618" s="1">
        <f>主动技能升级!L621</f>
        <v>648</v>
      </c>
      <c r="D618" s="1">
        <f>主动技能升级!M621</f>
        <v>21</v>
      </c>
      <c r="E618" s="1" t="str">
        <f>主动技能升级!N621</f>
        <v>[]</v>
      </c>
      <c r="F618" s="1">
        <f>主动技能升级!O621</f>
        <v>120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648</v>
      </c>
      <c r="C619" s="1">
        <f>主动技能升级!L622</f>
        <v>649</v>
      </c>
      <c r="D619" s="1">
        <f>主动技能升级!M622</f>
        <v>22</v>
      </c>
      <c r="E619" s="1" t="str">
        <f>主动技能升级!N622</f>
        <v>[]</v>
      </c>
      <c r="F619" s="1">
        <f>主动技能升级!O622</f>
        <v>121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649</v>
      </c>
      <c r="C620" s="1">
        <f>主动技能升级!L623</f>
        <v>650</v>
      </c>
      <c r="D620" s="1">
        <f>主动技能升级!M623</f>
        <v>23</v>
      </c>
      <c r="E620" s="1" t="str">
        <f>主动技能升级!N623</f>
        <v>[]</v>
      </c>
      <c r="F620" s="1">
        <f>主动技能升级!O623</f>
        <v>122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650</v>
      </c>
      <c r="C621" s="1">
        <f>主动技能升级!L624</f>
        <v>651</v>
      </c>
      <c r="D621" s="1">
        <f>主动技能升级!M624</f>
        <v>24</v>
      </c>
      <c r="E621" s="1" t="str">
        <f>主动技能升级!N624</f>
        <v>[]</v>
      </c>
      <c r="F621" s="1">
        <f>主动技能升级!O624</f>
        <v>123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651</v>
      </c>
      <c r="C622" s="1">
        <f>主动技能升级!L625</f>
        <v>652</v>
      </c>
      <c r="D622" s="1">
        <f>主动技能升级!M625</f>
        <v>25</v>
      </c>
      <c r="E622" s="1" t="str">
        <f>主动技能升级!N625</f>
        <v>[]</v>
      </c>
      <c r="F622" s="1">
        <f>主动技能升级!O625</f>
        <v>124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652</v>
      </c>
      <c r="C623" s="1">
        <f>主动技能升级!L626</f>
        <v>653</v>
      </c>
      <c r="D623" s="1">
        <f>主动技能升级!M626</f>
        <v>26</v>
      </c>
      <c r="E623" s="1" t="str">
        <f>主动技能升级!N626</f>
        <v>[]</v>
      </c>
      <c r="F623" s="1">
        <f>主动技能升级!O626</f>
        <v>125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653</v>
      </c>
      <c r="C624" s="1">
        <f>主动技能升级!L627</f>
        <v>654</v>
      </c>
      <c r="D624" s="1">
        <f>主动技能升级!M627</f>
        <v>27</v>
      </c>
      <c r="E624" s="1" t="str">
        <f>主动技能升级!N627</f>
        <v>[]</v>
      </c>
      <c r="F624" s="1">
        <f>主动技能升级!O627</f>
        <v>126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654</v>
      </c>
      <c r="C625" s="1">
        <f>主动技能升级!L628</f>
        <v>655</v>
      </c>
      <c r="D625" s="1">
        <f>主动技能升级!M628</f>
        <v>28</v>
      </c>
      <c r="E625" s="1" t="str">
        <f>主动技能升级!N628</f>
        <v>[]</v>
      </c>
      <c r="F625" s="1">
        <f>主动技能升级!O628</f>
        <v>127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655</v>
      </c>
      <c r="C626" s="1">
        <f>主动技能升级!L629</f>
        <v>656</v>
      </c>
      <c r="D626" s="1">
        <f>主动技能升级!M629</f>
        <v>29</v>
      </c>
      <c r="E626" s="1" t="str">
        <f>主动技能升级!N629</f>
        <v>[]</v>
      </c>
      <c r="F626" s="1">
        <f>主动技能升级!O629</f>
        <v>128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656</v>
      </c>
      <c r="C627" s="1">
        <f>主动技能升级!L630</f>
        <v>657</v>
      </c>
      <c r="D627" s="1">
        <f>主动技能升级!M630</f>
        <v>30</v>
      </c>
      <c r="E627" s="1" t="str">
        <f>主动技能升级!N630</f>
        <v>[]</v>
      </c>
      <c r="F627" s="1">
        <f>主动技能升级!O630</f>
        <v>129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657</v>
      </c>
      <c r="C628" s="1">
        <f>主动技能升级!L631</f>
        <v>658</v>
      </c>
      <c r="D628" s="1">
        <f>主动技能升级!M631</f>
        <v>31</v>
      </c>
      <c r="E628" s="1" t="str">
        <f>主动技能升级!N631</f>
        <v>[]</v>
      </c>
      <c r="F628" s="1">
        <f>主动技能升级!O631</f>
        <v>130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658</v>
      </c>
      <c r="C629" s="1">
        <f>主动技能升级!L632</f>
        <v>659</v>
      </c>
      <c r="D629" s="1">
        <f>主动技能升级!M632</f>
        <v>32</v>
      </c>
      <c r="E629" s="1" t="str">
        <f>主动技能升级!N632</f>
        <v>[]</v>
      </c>
      <c r="F629" s="1">
        <f>主动技能升级!O632</f>
        <v>131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659</v>
      </c>
      <c r="C630" s="1">
        <f>主动技能升级!L633</f>
        <v>660</v>
      </c>
      <c r="D630" s="1">
        <f>主动技能升级!M633</f>
        <v>33</v>
      </c>
      <c r="E630" s="1" t="str">
        <f>主动技能升级!N633</f>
        <v>[]</v>
      </c>
      <c r="F630" s="1">
        <f>主动技能升级!O633</f>
        <v>132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661</v>
      </c>
      <c r="C631" s="1">
        <f>主动技能升级!L634</f>
        <v>662</v>
      </c>
      <c r="D631" s="1">
        <f>主动技能升级!M634</f>
        <v>34</v>
      </c>
      <c r="E631" s="1" t="str">
        <f>主动技能升级!N634</f>
        <v>[]</v>
      </c>
      <c r="F631" s="1">
        <f>主动技能升级!O634</f>
        <v>133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662</v>
      </c>
      <c r="C632" s="1">
        <f>主动技能升级!L635</f>
        <v>663</v>
      </c>
      <c r="D632" s="1">
        <f>主动技能升级!M635</f>
        <v>35</v>
      </c>
      <c r="E632" s="1" t="str">
        <f>主动技能升级!N635</f>
        <v>[]</v>
      </c>
      <c r="F632" s="1">
        <f>主动技能升级!O635</f>
        <v>134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663</v>
      </c>
      <c r="C633" s="1">
        <f>主动技能升级!L636</f>
        <v>664</v>
      </c>
      <c r="D633" s="1">
        <f>主动技能升级!M636</f>
        <v>36</v>
      </c>
      <c r="E633" s="1" t="str">
        <f>主动技能升级!N636</f>
        <v>[]</v>
      </c>
      <c r="F633" s="1">
        <f>主动技能升级!O636</f>
        <v>135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664</v>
      </c>
      <c r="C634" s="1">
        <f>主动技能升级!L637</f>
        <v>665</v>
      </c>
      <c r="D634" s="1">
        <f>主动技能升级!M637</f>
        <v>37</v>
      </c>
      <c r="E634" s="1" t="str">
        <f>主动技能升级!N637</f>
        <v>[]</v>
      </c>
      <c r="F634" s="1">
        <f>主动技能升级!O637</f>
        <v>136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665</v>
      </c>
      <c r="C635" s="1">
        <f>主动技能升级!L638</f>
        <v>666</v>
      </c>
      <c r="D635" s="1">
        <f>主动技能升级!M638</f>
        <v>38</v>
      </c>
      <c r="E635" s="1" t="str">
        <f>主动技能升级!N638</f>
        <v>[]</v>
      </c>
      <c r="F635" s="1">
        <f>主动技能升级!O638</f>
        <v>137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666</v>
      </c>
      <c r="C636" s="1">
        <f>主动技能升级!L639</f>
        <v>667</v>
      </c>
      <c r="D636" s="1">
        <f>主动技能升级!M639</f>
        <v>39</v>
      </c>
      <c r="E636" s="1" t="str">
        <f>主动技能升级!N639</f>
        <v>[]</v>
      </c>
      <c r="F636" s="1">
        <f>主动技能升级!O639</f>
        <v>138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667</v>
      </c>
      <c r="C637" s="1">
        <f>主动技能升级!L640</f>
        <v>668</v>
      </c>
      <c r="D637" s="1">
        <f>主动技能升级!M640</f>
        <v>40</v>
      </c>
      <c r="E637" s="1" t="str">
        <f>主动技能升级!N640</f>
        <v>[]</v>
      </c>
      <c r="F637" s="1">
        <f>主动技能升级!O640</f>
        <v>139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668</v>
      </c>
      <c r="C638" s="1">
        <f>主动技能升级!L641</f>
        <v>669</v>
      </c>
      <c r="D638" s="1">
        <f>主动技能升级!M641</f>
        <v>41</v>
      </c>
      <c r="E638" s="1" t="str">
        <f>主动技能升级!N641</f>
        <v>[]</v>
      </c>
      <c r="F638" s="1">
        <f>主动技能升级!O641</f>
        <v>140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669</v>
      </c>
      <c r="C639" s="1">
        <f>主动技能升级!L642</f>
        <v>670</v>
      </c>
      <c r="D639" s="1">
        <f>主动技能升级!M642</f>
        <v>42</v>
      </c>
      <c r="E639" s="1" t="str">
        <f>主动技能升级!N642</f>
        <v>[]</v>
      </c>
      <c r="F639" s="1">
        <f>主动技能升级!O642</f>
        <v>141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670</v>
      </c>
      <c r="C640" s="1">
        <f>主动技能升级!L643</f>
        <v>671</v>
      </c>
      <c r="D640" s="1">
        <f>主动技能升级!M643</f>
        <v>43</v>
      </c>
      <c r="E640" s="1" t="str">
        <f>主动技能升级!N643</f>
        <v>[]</v>
      </c>
      <c r="F640" s="1">
        <f>主动技能升级!O643</f>
        <v>142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671</v>
      </c>
      <c r="C641" s="1">
        <f>主动技能升级!L644</f>
        <v>672</v>
      </c>
      <c r="D641" s="1">
        <f>主动技能升级!M644</f>
        <v>44</v>
      </c>
      <c r="E641" s="1" t="str">
        <f>主动技能升级!N644</f>
        <v>[]</v>
      </c>
      <c r="F641" s="1">
        <f>主动技能升级!O644</f>
        <v>143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672</v>
      </c>
      <c r="C642" s="1">
        <f>主动技能升级!L645</f>
        <v>673</v>
      </c>
      <c r="D642" s="1">
        <f>主动技能升级!M645</f>
        <v>45</v>
      </c>
      <c r="E642" s="1" t="str">
        <f>主动技能升级!N645</f>
        <v>[]</v>
      </c>
      <c r="F642" s="1">
        <f>主动技能升级!O645</f>
        <v>144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673</v>
      </c>
      <c r="C643" s="1">
        <f>主动技能升级!L646</f>
        <v>674</v>
      </c>
      <c r="D643" s="1">
        <f>主动技能升级!M646</f>
        <v>46</v>
      </c>
      <c r="E643" s="1" t="str">
        <f>主动技能升级!N646</f>
        <v>[]</v>
      </c>
      <c r="F643" s="1">
        <f>主动技能升级!O646</f>
        <v>145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674</v>
      </c>
      <c r="C644" s="1">
        <f>主动技能升级!L647</f>
        <v>675</v>
      </c>
      <c r="D644" s="1">
        <f>主动技能升级!M647</f>
        <v>47</v>
      </c>
      <c r="E644" s="1" t="str">
        <f>主动技能升级!N647</f>
        <v>[]</v>
      </c>
      <c r="F644" s="1">
        <f>主动技能升级!O647</f>
        <v>146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675</v>
      </c>
      <c r="C645" s="1">
        <f>主动技能升级!L648</f>
        <v>676</v>
      </c>
      <c r="D645" s="1">
        <f>主动技能升级!M648</f>
        <v>48</v>
      </c>
      <c r="E645" s="1" t="str">
        <f>主动技能升级!N648</f>
        <v>[]</v>
      </c>
      <c r="F645" s="1">
        <f>主动技能升级!O648</f>
        <v>147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676</v>
      </c>
      <c r="C646" s="1">
        <f>主动技能升级!L649</f>
        <v>677</v>
      </c>
      <c r="D646" s="1">
        <f>主动技能升级!M649</f>
        <v>49</v>
      </c>
      <c r="E646" s="1" t="str">
        <f>主动技能升级!N649</f>
        <v>[]</v>
      </c>
      <c r="F646" s="1">
        <f>主动技能升级!O649</f>
        <v>148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677</v>
      </c>
      <c r="C647" s="1">
        <f>主动技能升级!L650</f>
        <v>678</v>
      </c>
      <c r="D647" s="1">
        <f>主动技能升级!M650</f>
        <v>50</v>
      </c>
      <c r="E647" s="1" t="str">
        <f>主动技能升级!N650</f>
        <v>[]</v>
      </c>
      <c r="F647" s="1">
        <f>主动技能升级!O650</f>
        <v>149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678</v>
      </c>
      <c r="C648" s="1">
        <f>主动技能升级!L651</f>
        <v>679</v>
      </c>
      <c r="D648" s="1">
        <f>主动技能升级!M651</f>
        <v>51</v>
      </c>
      <c r="E648" s="1" t="str">
        <f>主动技能升级!N651</f>
        <v>[]</v>
      </c>
      <c r="F648" s="1">
        <f>主动技能升级!O651</f>
        <v>150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679</v>
      </c>
      <c r="C649" s="1">
        <f>主动技能升级!L652</f>
        <v>680</v>
      </c>
      <c r="D649" s="1">
        <f>主动技能升级!M652</f>
        <v>52</v>
      </c>
      <c r="E649" s="1" t="str">
        <f>主动技能升级!N652</f>
        <v>[]</v>
      </c>
      <c r="F649" s="1">
        <f>主动技能升级!O652</f>
        <v>151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681</v>
      </c>
      <c r="C650" s="1">
        <f>主动技能升级!L653</f>
        <v>682</v>
      </c>
      <c r="D650" s="1">
        <f>主动技能升级!M653</f>
        <v>53</v>
      </c>
      <c r="E650" s="1" t="str">
        <f>主动技能升级!N653</f>
        <v>[]</v>
      </c>
      <c r="F650" s="1">
        <f>主动技能升级!O653</f>
        <v>152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682</v>
      </c>
      <c r="C651" s="1">
        <f>主动技能升级!L654</f>
        <v>683</v>
      </c>
      <c r="D651" s="1">
        <f>主动技能升级!M654</f>
        <v>54</v>
      </c>
      <c r="E651" s="1" t="str">
        <f>主动技能升级!N654</f>
        <v>[]</v>
      </c>
      <c r="F651" s="1">
        <f>主动技能升级!O654</f>
        <v>153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683</v>
      </c>
      <c r="C652" s="1">
        <f>主动技能升级!L655</f>
        <v>684</v>
      </c>
      <c r="D652" s="1">
        <f>主动技能升级!M655</f>
        <v>55</v>
      </c>
      <c r="E652" s="1" t="str">
        <f>主动技能升级!N655</f>
        <v>[]</v>
      </c>
      <c r="F652" s="1">
        <f>主动技能升级!O655</f>
        <v>154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684</v>
      </c>
      <c r="C653" s="1">
        <f>主动技能升级!L656</f>
        <v>685</v>
      </c>
      <c r="D653" s="1">
        <f>主动技能升级!M656</f>
        <v>56</v>
      </c>
      <c r="E653" s="1" t="str">
        <f>主动技能升级!N656</f>
        <v>[]</v>
      </c>
      <c r="F653" s="1">
        <f>主动技能升级!O656</f>
        <v>155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685</v>
      </c>
      <c r="C654" s="1">
        <f>主动技能升级!L657</f>
        <v>686</v>
      </c>
      <c r="D654" s="1">
        <f>主动技能升级!M657</f>
        <v>57</v>
      </c>
      <c r="E654" s="1" t="str">
        <f>主动技能升级!N657</f>
        <v>[]</v>
      </c>
      <c r="F654" s="1">
        <f>主动技能升级!O657</f>
        <v>156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686</v>
      </c>
      <c r="C655" s="1">
        <f>主动技能升级!L658</f>
        <v>687</v>
      </c>
      <c r="D655" s="1">
        <f>主动技能升级!M658</f>
        <v>58</v>
      </c>
      <c r="E655" s="1" t="str">
        <f>主动技能升级!N658</f>
        <v>[]</v>
      </c>
      <c r="F655" s="1">
        <f>主动技能升级!O658</f>
        <v>157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687</v>
      </c>
      <c r="C656" s="1">
        <f>主动技能升级!L659</f>
        <v>688</v>
      </c>
      <c r="D656" s="1">
        <f>主动技能升级!M659</f>
        <v>59</v>
      </c>
      <c r="E656" s="1" t="str">
        <f>主动技能升级!N659</f>
        <v>[]</v>
      </c>
      <c r="F656" s="1">
        <f>主动技能升级!O659</f>
        <v>158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688</v>
      </c>
      <c r="C657" s="1">
        <f>主动技能升级!L660</f>
        <v>689</v>
      </c>
      <c r="D657" s="1">
        <f>主动技能升级!M660</f>
        <v>60</v>
      </c>
      <c r="E657" s="1" t="str">
        <f>主动技能升级!N660</f>
        <v>[]</v>
      </c>
      <c r="F657" s="1">
        <f>主动技能升级!O660</f>
        <v>159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689</v>
      </c>
      <c r="C658" s="1">
        <f>主动技能升级!L661</f>
        <v>690</v>
      </c>
      <c r="D658" s="1">
        <f>主动技能升级!M661</f>
        <v>61</v>
      </c>
      <c r="E658" s="1" t="str">
        <f>主动技能升级!N661</f>
        <v>[]</v>
      </c>
      <c r="F658" s="1">
        <f>主动技能升级!O661</f>
        <v>160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690</v>
      </c>
      <c r="C659" s="1">
        <f>主动技能升级!L662</f>
        <v>691</v>
      </c>
      <c r="D659" s="1">
        <f>主动技能升级!M662</f>
        <v>62</v>
      </c>
      <c r="E659" s="1" t="str">
        <f>主动技能升级!N662</f>
        <v>[]</v>
      </c>
      <c r="F659" s="1">
        <f>主动技能升级!O662</f>
        <v>161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691</v>
      </c>
      <c r="C660" s="1">
        <f>主动技能升级!L663</f>
        <v>692</v>
      </c>
      <c r="D660" s="1">
        <f>主动技能升级!M663</f>
        <v>63</v>
      </c>
      <c r="E660" s="1" t="str">
        <f>主动技能升级!N663</f>
        <v>[]</v>
      </c>
      <c r="F660" s="1">
        <f>主动技能升级!O663</f>
        <v>162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692</v>
      </c>
      <c r="C661" s="1">
        <f>主动技能升级!L664</f>
        <v>693</v>
      </c>
      <c r="D661" s="1">
        <f>主动技能升级!M664</f>
        <v>64</v>
      </c>
      <c r="E661" s="1" t="str">
        <f>主动技能升级!N664</f>
        <v>[]</v>
      </c>
      <c r="F661" s="1">
        <f>主动技能升级!O664</f>
        <v>163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693</v>
      </c>
      <c r="C662" s="1">
        <f>主动技能升级!L665</f>
        <v>694</v>
      </c>
      <c r="D662" s="1">
        <f>主动技能升级!M665</f>
        <v>65</v>
      </c>
      <c r="E662" s="1" t="str">
        <f>主动技能升级!N665</f>
        <v>[]</v>
      </c>
      <c r="F662" s="1">
        <f>主动技能升级!O665</f>
        <v>164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694</v>
      </c>
      <c r="C663" s="1">
        <f>主动技能升级!L666</f>
        <v>695</v>
      </c>
      <c r="D663" s="1">
        <f>主动技能升级!M666</f>
        <v>66</v>
      </c>
      <c r="E663" s="1" t="str">
        <f>主动技能升级!N666</f>
        <v>[]</v>
      </c>
      <c r="F663" s="1">
        <f>主动技能升级!O666</f>
        <v>165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695</v>
      </c>
      <c r="C664" s="1">
        <f>主动技能升级!L667</f>
        <v>696</v>
      </c>
      <c r="D664" s="1">
        <f>主动技能升级!M667</f>
        <v>67</v>
      </c>
      <c r="E664" s="1" t="str">
        <f>主动技能升级!N667</f>
        <v>[]</v>
      </c>
      <c r="F664" s="1">
        <f>主动技能升级!O667</f>
        <v>166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696</v>
      </c>
      <c r="C665" s="1">
        <f>主动技能升级!L668</f>
        <v>697</v>
      </c>
      <c r="D665" s="1">
        <f>主动技能升级!M668</f>
        <v>68</v>
      </c>
      <c r="E665" s="1" t="str">
        <f>主动技能升级!N668</f>
        <v>[]</v>
      </c>
      <c r="F665" s="1">
        <f>主动技能升级!O668</f>
        <v>167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697</v>
      </c>
      <c r="C666" s="1">
        <f>主动技能升级!L669</f>
        <v>698</v>
      </c>
      <c r="D666" s="1">
        <f>主动技能升级!M669</f>
        <v>69</v>
      </c>
      <c r="E666" s="1" t="str">
        <f>主动技能升级!N669</f>
        <v>[]</v>
      </c>
      <c r="F666" s="1">
        <f>主动技能升级!O669</f>
        <v>168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698</v>
      </c>
      <c r="C667" s="1">
        <f>主动技能升级!L670</f>
        <v>699</v>
      </c>
      <c r="D667" s="1">
        <f>主动技能升级!M670</f>
        <v>70</v>
      </c>
      <c r="E667" s="1" t="str">
        <f>主动技能升级!N670</f>
        <v>[]</v>
      </c>
      <c r="F667" s="1">
        <f>主动技能升级!O670</f>
        <v>169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699</v>
      </c>
      <c r="C668" s="1">
        <f>主动技能升级!L671</f>
        <v>700</v>
      </c>
      <c r="D668" s="1">
        <f>主动技能升级!M671</f>
        <v>71</v>
      </c>
      <c r="E668" s="1" t="str">
        <f>主动技能升级!N671</f>
        <v>[]</v>
      </c>
      <c r="F668" s="1">
        <f>主动技能升级!O671</f>
        <v>170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701</v>
      </c>
      <c r="C669" s="1">
        <f>主动技能升级!L672</f>
        <v>702</v>
      </c>
      <c r="D669" s="1">
        <f>主动技能升级!M672</f>
        <v>72</v>
      </c>
      <c r="E669" s="1" t="str">
        <f>主动技能升级!N672</f>
        <v>[]</v>
      </c>
      <c r="F669" s="1">
        <f>主动技能升级!O672</f>
        <v>171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702</v>
      </c>
      <c r="C670" s="1">
        <f>主动技能升级!L673</f>
        <v>703</v>
      </c>
      <c r="D670" s="1">
        <f>主动技能升级!M673</f>
        <v>73</v>
      </c>
      <c r="E670" s="1" t="str">
        <f>主动技能升级!N673</f>
        <v>[]</v>
      </c>
      <c r="F670" s="1">
        <f>主动技能升级!O673</f>
        <v>172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703</v>
      </c>
      <c r="C671" s="1">
        <f>主动技能升级!L674</f>
        <v>704</v>
      </c>
      <c r="D671" s="1">
        <f>主动技能升级!M674</f>
        <v>74</v>
      </c>
      <c r="E671" s="1" t="str">
        <f>主动技能升级!N674</f>
        <v>[]</v>
      </c>
      <c r="F671" s="1">
        <f>主动技能升级!O674</f>
        <v>173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704</v>
      </c>
      <c r="C672" s="1">
        <f>主动技能升级!L675</f>
        <v>705</v>
      </c>
      <c r="D672" s="1">
        <f>主动技能升级!M675</f>
        <v>75</v>
      </c>
      <c r="E672" s="1" t="str">
        <f>主动技能升级!N675</f>
        <v>[]</v>
      </c>
      <c r="F672" s="1">
        <f>主动技能升级!O675</f>
        <v>174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705</v>
      </c>
      <c r="C673" s="1">
        <f>主动技能升级!L676</f>
        <v>706</v>
      </c>
      <c r="D673" s="1">
        <f>主动技能升级!M676</f>
        <v>76</v>
      </c>
      <c r="E673" s="1" t="str">
        <f>主动技能升级!N676</f>
        <v>[]</v>
      </c>
      <c r="F673" s="1">
        <f>主动技能升级!O676</f>
        <v>175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706</v>
      </c>
      <c r="C674" s="1">
        <f>主动技能升级!L677</f>
        <v>707</v>
      </c>
      <c r="D674" s="1">
        <f>主动技能升级!M677</f>
        <v>77</v>
      </c>
      <c r="E674" s="1" t="str">
        <f>主动技能升级!N677</f>
        <v>[]</v>
      </c>
      <c r="F674" s="1">
        <f>主动技能升级!O677</f>
        <v>176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707</v>
      </c>
      <c r="C675" s="1">
        <f>主动技能升级!L678</f>
        <v>708</v>
      </c>
      <c r="D675" s="1">
        <f>主动技能升级!M678</f>
        <v>78</v>
      </c>
      <c r="E675" s="1" t="str">
        <f>主动技能升级!N678</f>
        <v>[]</v>
      </c>
      <c r="F675" s="1">
        <f>主动技能升级!O678</f>
        <v>177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708</v>
      </c>
      <c r="C676" s="1">
        <f>主动技能升级!L679</f>
        <v>709</v>
      </c>
      <c r="D676" s="1">
        <f>主动技能升级!M679</f>
        <v>79</v>
      </c>
      <c r="E676" s="1" t="str">
        <f>主动技能升级!N679</f>
        <v>[]</v>
      </c>
      <c r="F676" s="1">
        <f>主动技能升级!O679</f>
        <v>178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709</v>
      </c>
      <c r="C677" s="1">
        <f>主动技能升级!L680</f>
        <v>710</v>
      </c>
      <c r="D677" s="1">
        <f>主动技能升级!M680</f>
        <v>80</v>
      </c>
      <c r="E677" s="1" t="str">
        <f>主动技能升级!N680</f>
        <v>[]</v>
      </c>
      <c r="F677" s="1">
        <f>主动技能升级!O680</f>
        <v>179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710</v>
      </c>
      <c r="C678" s="1">
        <f>主动技能升级!L681</f>
        <v>711</v>
      </c>
      <c r="D678" s="1">
        <f>主动技能升级!M681</f>
        <v>81</v>
      </c>
      <c r="E678" s="1" t="str">
        <f>主动技能升级!N681</f>
        <v>[]</v>
      </c>
      <c r="F678" s="1">
        <f>主动技能升级!O681</f>
        <v>180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711</v>
      </c>
      <c r="C679" s="1">
        <f>主动技能升级!L682</f>
        <v>712</v>
      </c>
      <c r="D679" s="1">
        <f>主动技能升级!M682</f>
        <v>82</v>
      </c>
      <c r="E679" s="1" t="str">
        <f>主动技能升级!N682</f>
        <v>[]</v>
      </c>
      <c r="F679" s="1">
        <f>主动技能升级!O682</f>
        <v>181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712</v>
      </c>
      <c r="C680" s="1">
        <f>主动技能升级!L683</f>
        <v>713</v>
      </c>
      <c r="D680" s="1">
        <f>主动技能升级!M683</f>
        <v>83</v>
      </c>
      <c r="E680" s="1" t="str">
        <f>主动技能升级!N683</f>
        <v>[]</v>
      </c>
      <c r="F680" s="1">
        <f>主动技能升级!O683</f>
        <v>182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713</v>
      </c>
      <c r="C681" s="1">
        <f>主动技能升级!L684</f>
        <v>714</v>
      </c>
      <c r="D681" s="1">
        <f>主动技能升级!M684</f>
        <v>84</v>
      </c>
      <c r="E681" s="1" t="str">
        <f>主动技能升级!N684</f>
        <v>[]</v>
      </c>
      <c r="F681" s="1">
        <f>主动技能升级!O684</f>
        <v>183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714</v>
      </c>
      <c r="C682" s="1">
        <f>主动技能升级!L685</f>
        <v>715</v>
      </c>
      <c r="D682" s="1">
        <f>主动技能升级!M685</f>
        <v>85</v>
      </c>
      <c r="E682" s="1" t="str">
        <f>主动技能升级!N685</f>
        <v>[]</v>
      </c>
      <c r="F682" s="1">
        <f>主动技能升级!O685</f>
        <v>184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715</v>
      </c>
      <c r="C683" s="1">
        <f>主动技能升级!L686</f>
        <v>716</v>
      </c>
      <c r="D683" s="1">
        <f>主动技能升级!M686</f>
        <v>86</v>
      </c>
      <c r="E683" s="1" t="str">
        <f>主动技能升级!N686</f>
        <v>[]</v>
      </c>
      <c r="F683" s="1">
        <f>主动技能升级!O686</f>
        <v>185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716</v>
      </c>
      <c r="C684" s="1">
        <f>主动技能升级!L687</f>
        <v>717</v>
      </c>
      <c r="D684" s="1">
        <f>主动技能升级!M687</f>
        <v>87</v>
      </c>
      <c r="E684" s="1" t="str">
        <f>主动技能升级!N687</f>
        <v>[]</v>
      </c>
      <c r="F684" s="1">
        <f>主动技能升级!O687</f>
        <v>186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717</v>
      </c>
      <c r="C685" s="1">
        <f>主动技能升级!L688</f>
        <v>718</v>
      </c>
      <c r="D685" s="1">
        <f>主动技能升级!M688</f>
        <v>88</v>
      </c>
      <c r="E685" s="1" t="str">
        <f>主动技能升级!N688</f>
        <v>[]</v>
      </c>
      <c r="F685" s="1">
        <f>主动技能升级!O688</f>
        <v>187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718</v>
      </c>
      <c r="C686" s="1">
        <f>主动技能升级!L689</f>
        <v>719</v>
      </c>
      <c r="D686" s="1">
        <f>主动技能升级!M689</f>
        <v>89</v>
      </c>
      <c r="E686" s="1" t="str">
        <f>主动技能升级!N689</f>
        <v>[]</v>
      </c>
      <c r="F686" s="1">
        <f>主动技能升级!O689</f>
        <v>188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719</v>
      </c>
      <c r="C687" s="1">
        <f>主动技能升级!L690</f>
        <v>720</v>
      </c>
      <c r="D687" s="1">
        <f>主动技能升级!M690</f>
        <v>90</v>
      </c>
      <c r="E687" s="1" t="str">
        <f>主动技能升级!N690</f>
        <v>[]</v>
      </c>
      <c r="F687" s="1">
        <f>主动技能升级!O690</f>
        <v>189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721</v>
      </c>
      <c r="C688" s="1">
        <f>主动技能升级!L691</f>
        <v>722</v>
      </c>
      <c r="D688" s="1">
        <f>主动技能升级!M691</f>
        <v>91</v>
      </c>
      <c r="E688" s="1" t="str">
        <f>主动技能升级!N691</f>
        <v>[]</v>
      </c>
      <c r="F688" s="1">
        <f>主动技能升级!O691</f>
        <v>190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722</v>
      </c>
      <c r="C689" s="1">
        <f>主动技能升级!L692</f>
        <v>723</v>
      </c>
      <c r="D689" s="1">
        <f>主动技能升级!M692</f>
        <v>92</v>
      </c>
      <c r="E689" s="1" t="str">
        <f>主动技能升级!N692</f>
        <v>[]</v>
      </c>
      <c r="F689" s="1">
        <f>主动技能升级!O692</f>
        <v>191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723</v>
      </c>
      <c r="C690" s="1">
        <f>主动技能升级!L693</f>
        <v>724</v>
      </c>
      <c r="D690" s="1">
        <f>主动技能升级!M693</f>
        <v>93</v>
      </c>
      <c r="E690" s="1" t="str">
        <f>主动技能升级!N693</f>
        <v>[]</v>
      </c>
      <c r="F690" s="1">
        <f>主动技能升级!O693</f>
        <v>192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724</v>
      </c>
      <c r="C691" s="1">
        <f>主动技能升级!L694</f>
        <v>725</v>
      </c>
      <c r="D691" s="1">
        <f>主动技能升级!M694</f>
        <v>94</v>
      </c>
      <c r="E691" s="1" t="str">
        <f>主动技能升级!N694</f>
        <v>[]</v>
      </c>
      <c r="F691" s="1">
        <f>主动技能升级!O694</f>
        <v>193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725</v>
      </c>
      <c r="C692" s="1">
        <f>主动技能升级!L695</f>
        <v>726</v>
      </c>
      <c r="D692" s="1">
        <f>主动技能升级!M695</f>
        <v>95</v>
      </c>
      <c r="E692" s="1" t="str">
        <f>主动技能升级!N695</f>
        <v>[]</v>
      </c>
      <c r="F692" s="1">
        <f>主动技能升级!O695</f>
        <v>194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726</v>
      </c>
      <c r="C693" s="1">
        <f>主动技能升级!L696</f>
        <v>727</v>
      </c>
      <c r="D693" s="1">
        <f>主动技能升级!M696</f>
        <v>96</v>
      </c>
      <c r="E693" s="1" t="str">
        <f>主动技能升级!N696</f>
        <v>[]</v>
      </c>
      <c r="F693" s="1">
        <f>主动技能升级!O696</f>
        <v>195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727</v>
      </c>
      <c r="C694" s="1">
        <f>主动技能升级!L697</f>
        <v>728</v>
      </c>
      <c r="D694" s="1">
        <f>主动技能升级!M697</f>
        <v>97</v>
      </c>
      <c r="E694" s="1" t="str">
        <f>主动技能升级!N697</f>
        <v>[]</v>
      </c>
      <c r="F694" s="1">
        <f>主动技能升级!O697</f>
        <v>196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728</v>
      </c>
      <c r="C695" s="1">
        <f>主动技能升级!L698</f>
        <v>729</v>
      </c>
      <c r="D695" s="1">
        <f>主动技能升级!M698</f>
        <v>98</v>
      </c>
      <c r="E695" s="1" t="str">
        <f>主动技能升级!N698</f>
        <v>[]</v>
      </c>
      <c r="F695" s="1">
        <f>主动技能升级!O698</f>
        <v>197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729</v>
      </c>
      <c r="C696" s="1">
        <f>主动技能升级!L699</f>
        <v>730</v>
      </c>
      <c r="D696" s="1">
        <f>主动技能升级!M699</f>
        <v>99</v>
      </c>
      <c r="E696" s="1" t="str">
        <f>主动技能升级!N699</f>
        <v>[]</v>
      </c>
      <c r="F696" s="1">
        <f>主动技能升级!O699</f>
        <v>198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730</v>
      </c>
      <c r="C697" s="1">
        <f>主动技能升级!L700</f>
        <v>731</v>
      </c>
      <c r="D697" s="1">
        <f>主动技能升级!M700</f>
        <v>1</v>
      </c>
      <c r="E697" s="1" t="str">
        <f>主动技能升级!N700</f>
        <v>[]</v>
      </c>
      <c r="F697" s="1">
        <f>主动技能升级!O700</f>
        <v>100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731</v>
      </c>
      <c r="C698" s="1">
        <f>主动技能升级!L701</f>
        <v>732</v>
      </c>
      <c r="D698" s="1">
        <f>主动技能升级!M701</f>
        <v>2</v>
      </c>
      <c r="E698" s="1" t="str">
        <f>主动技能升级!N701</f>
        <v>[]</v>
      </c>
      <c r="F698" s="1">
        <f>主动技能升级!O701</f>
        <v>101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732</v>
      </c>
      <c r="C699" s="1">
        <f>主动技能升级!L702</f>
        <v>733</v>
      </c>
      <c r="D699" s="1">
        <f>主动技能升级!M702</f>
        <v>3</v>
      </c>
      <c r="E699" s="1" t="str">
        <f>主动技能升级!N702</f>
        <v>[]</v>
      </c>
      <c r="F699" s="1">
        <f>主动技能升级!O702</f>
        <v>102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733</v>
      </c>
      <c r="C700" s="1">
        <f>主动技能升级!L703</f>
        <v>734</v>
      </c>
      <c r="D700" s="1">
        <f>主动技能升级!M703</f>
        <v>4</v>
      </c>
      <c r="E700" s="1" t="str">
        <f>主动技能升级!N703</f>
        <v>[]</v>
      </c>
      <c r="F700" s="1">
        <f>主动技能升级!O703</f>
        <v>103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734</v>
      </c>
      <c r="C701" s="1">
        <f>主动技能升级!L704</f>
        <v>735</v>
      </c>
      <c r="D701" s="1">
        <f>主动技能升级!M704</f>
        <v>5</v>
      </c>
      <c r="E701" s="1" t="str">
        <f>主动技能升级!N704</f>
        <v>[]</v>
      </c>
      <c r="F701" s="1">
        <f>主动技能升级!O704</f>
        <v>104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735</v>
      </c>
      <c r="C702" s="1">
        <f>主动技能升级!L705</f>
        <v>736</v>
      </c>
      <c r="D702" s="1">
        <f>主动技能升级!M705</f>
        <v>6</v>
      </c>
      <c r="E702" s="1" t="str">
        <f>主动技能升级!N705</f>
        <v>[]</v>
      </c>
      <c r="F702" s="1">
        <f>主动技能升级!O705</f>
        <v>105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736</v>
      </c>
      <c r="C703" s="1">
        <f>主动技能升级!L706</f>
        <v>737</v>
      </c>
      <c r="D703" s="1">
        <f>主动技能升级!M706</f>
        <v>7</v>
      </c>
      <c r="E703" s="1" t="str">
        <f>主动技能升级!N706</f>
        <v>[]</v>
      </c>
      <c r="F703" s="1">
        <f>主动技能升级!O706</f>
        <v>106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737</v>
      </c>
      <c r="C704" s="1">
        <f>主动技能升级!L707</f>
        <v>738</v>
      </c>
      <c r="D704" s="1">
        <f>主动技能升级!M707</f>
        <v>8</v>
      </c>
      <c r="E704" s="1" t="str">
        <f>主动技能升级!N707</f>
        <v>[]</v>
      </c>
      <c r="F704" s="1">
        <f>主动技能升级!O707</f>
        <v>107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738</v>
      </c>
      <c r="C705" s="1">
        <f>主动技能升级!L708</f>
        <v>739</v>
      </c>
      <c r="D705" s="1">
        <f>主动技能升级!M708</f>
        <v>9</v>
      </c>
      <c r="E705" s="1" t="str">
        <f>主动技能升级!N708</f>
        <v>[]</v>
      </c>
      <c r="F705" s="1">
        <f>主动技能升级!O708</f>
        <v>108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739</v>
      </c>
      <c r="C706" s="1">
        <f>主动技能升级!L709</f>
        <v>740</v>
      </c>
      <c r="D706" s="1">
        <f>主动技能升级!M709</f>
        <v>10</v>
      </c>
      <c r="E706" s="1" t="str">
        <f>主动技能升级!N709</f>
        <v>[]</v>
      </c>
      <c r="F706" s="1">
        <f>主动技能升级!O709</f>
        <v>109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741</v>
      </c>
      <c r="C707" s="1">
        <f>主动技能升级!L710</f>
        <v>742</v>
      </c>
      <c r="D707" s="1">
        <f>主动技能升级!M710</f>
        <v>11</v>
      </c>
      <c r="E707" s="1" t="str">
        <f>主动技能升级!N710</f>
        <v>[]</v>
      </c>
      <c r="F707" s="1">
        <f>主动技能升级!O710</f>
        <v>110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742</v>
      </c>
      <c r="C708" s="1">
        <f>主动技能升级!L711</f>
        <v>743</v>
      </c>
      <c r="D708" s="1">
        <f>主动技能升级!M711</f>
        <v>12</v>
      </c>
      <c r="E708" s="1" t="str">
        <f>主动技能升级!N711</f>
        <v>[]</v>
      </c>
      <c r="F708" s="1">
        <f>主动技能升级!O711</f>
        <v>111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743</v>
      </c>
      <c r="C709" s="1">
        <f>主动技能升级!L712</f>
        <v>744</v>
      </c>
      <c r="D709" s="1">
        <f>主动技能升级!M712</f>
        <v>13</v>
      </c>
      <c r="E709" s="1" t="str">
        <f>主动技能升级!N712</f>
        <v>[]</v>
      </c>
      <c r="F709" s="1">
        <f>主动技能升级!O712</f>
        <v>112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744</v>
      </c>
      <c r="C710" s="1">
        <f>主动技能升级!L713</f>
        <v>745</v>
      </c>
      <c r="D710" s="1">
        <f>主动技能升级!M713</f>
        <v>14</v>
      </c>
      <c r="E710" s="1" t="str">
        <f>主动技能升级!N713</f>
        <v>[]</v>
      </c>
      <c r="F710" s="1">
        <f>主动技能升级!O713</f>
        <v>113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745</v>
      </c>
      <c r="C711" s="1">
        <f>主动技能升级!L714</f>
        <v>746</v>
      </c>
      <c r="D711" s="1">
        <f>主动技能升级!M714</f>
        <v>15</v>
      </c>
      <c r="E711" s="1" t="str">
        <f>主动技能升级!N714</f>
        <v>[]</v>
      </c>
      <c r="F711" s="1">
        <f>主动技能升级!O714</f>
        <v>114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746</v>
      </c>
      <c r="C712" s="1">
        <f>主动技能升级!L715</f>
        <v>747</v>
      </c>
      <c r="D712" s="1">
        <f>主动技能升级!M715</f>
        <v>16</v>
      </c>
      <c r="E712" s="1" t="str">
        <f>主动技能升级!N715</f>
        <v>[]</v>
      </c>
      <c r="F712" s="1">
        <f>主动技能升级!O715</f>
        <v>115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747</v>
      </c>
      <c r="C713" s="1">
        <f>主动技能升级!L716</f>
        <v>748</v>
      </c>
      <c r="D713" s="1">
        <f>主动技能升级!M716</f>
        <v>17</v>
      </c>
      <c r="E713" s="1" t="str">
        <f>主动技能升级!N716</f>
        <v>[]</v>
      </c>
      <c r="F713" s="1">
        <f>主动技能升级!O716</f>
        <v>116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748</v>
      </c>
      <c r="C714" s="1">
        <f>主动技能升级!L717</f>
        <v>749</v>
      </c>
      <c r="D714" s="1">
        <f>主动技能升级!M717</f>
        <v>18</v>
      </c>
      <c r="E714" s="1" t="str">
        <f>主动技能升级!N717</f>
        <v>[]</v>
      </c>
      <c r="F714" s="1">
        <f>主动技能升级!O717</f>
        <v>117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749</v>
      </c>
      <c r="C715" s="1">
        <f>主动技能升级!L718</f>
        <v>750</v>
      </c>
      <c r="D715" s="1">
        <f>主动技能升级!M718</f>
        <v>19</v>
      </c>
      <c r="E715" s="1" t="str">
        <f>主动技能升级!N718</f>
        <v>[]</v>
      </c>
      <c r="F715" s="1">
        <f>主动技能升级!O718</f>
        <v>118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750</v>
      </c>
      <c r="C716" s="1">
        <f>主动技能升级!L719</f>
        <v>751</v>
      </c>
      <c r="D716" s="1">
        <f>主动技能升级!M719</f>
        <v>20</v>
      </c>
      <c r="E716" s="1" t="str">
        <f>主动技能升级!N719</f>
        <v>[]</v>
      </c>
      <c r="F716" s="1">
        <f>主动技能升级!O719</f>
        <v>119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751</v>
      </c>
      <c r="C717" s="1">
        <f>主动技能升级!L720</f>
        <v>752</v>
      </c>
      <c r="D717" s="1">
        <f>主动技能升级!M720</f>
        <v>21</v>
      </c>
      <c r="E717" s="1" t="str">
        <f>主动技能升级!N720</f>
        <v>[]</v>
      </c>
      <c r="F717" s="1">
        <f>主动技能升级!O720</f>
        <v>120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752</v>
      </c>
      <c r="C718" s="1">
        <f>主动技能升级!L721</f>
        <v>753</v>
      </c>
      <c r="D718" s="1">
        <f>主动技能升级!M721</f>
        <v>22</v>
      </c>
      <c r="E718" s="1" t="str">
        <f>主动技能升级!N721</f>
        <v>[]</v>
      </c>
      <c r="F718" s="1">
        <f>主动技能升级!O721</f>
        <v>121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753</v>
      </c>
      <c r="C719" s="1">
        <f>主动技能升级!L722</f>
        <v>754</v>
      </c>
      <c r="D719" s="1">
        <f>主动技能升级!M722</f>
        <v>23</v>
      </c>
      <c r="E719" s="1" t="str">
        <f>主动技能升级!N722</f>
        <v>[]</v>
      </c>
      <c r="F719" s="1">
        <f>主动技能升级!O722</f>
        <v>122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754</v>
      </c>
      <c r="C720" s="1">
        <f>主动技能升级!L723</f>
        <v>755</v>
      </c>
      <c r="D720" s="1">
        <f>主动技能升级!M723</f>
        <v>24</v>
      </c>
      <c r="E720" s="1" t="str">
        <f>主动技能升级!N723</f>
        <v>[]</v>
      </c>
      <c r="F720" s="1">
        <f>主动技能升级!O723</f>
        <v>123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755</v>
      </c>
      <c r="C721" s="1">
        <f>主动技能升级!L724</f>
        <v>756</v>
      </c>
      <c r="D721" s="1">
        <f>主动技能升级!M724</f>
        <v>25</v>
      </c>
      <c r="E721" s="1" t="str">
        <f>主动技能升级!N724</f>
        <v>[]</v>
      </c>
      <c r="F721" s="1">
        <f>主动技能升级!O724</f>
        <v>124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756</v>
      </c>
      <c r="C722" s="1">
        <f>主动技能升级!L725</f>
        <v>757</v>
      </c>
      <c r="D722" s="1">
        <f>主动技能升级!M725</f>
        <v>26</v>
      </c>
      <c r="E722" s="1" t="str">
        <f>主动技能升级!N725</f>
        <v>[]</v>
      </c>
      <c r="F722" s="1">
        <f>主动技能升级!O725</f>
        <v>125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757</v>
      </c>
      <c r="C723" s="1">
        <f>主动技能升级!L726</f>
        <v>758</v>
      </c>
      <c r="D723" s="1">
        <f>主动技能升级!M726</f>
        <v>27</v>
      </c>
      <c r="E723" s="1" t="str">
        <f>主动技能升级!N726</f>
        <v>[]</v>
      </c>
      <c r="F723" s="1">
        <f>主动技能升级!O726</f>
        <v>126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758</v>
      </c>
      <c r="C724" s="1">
        <f>主动技能升级!L727</f>
        <v>759</v>
      </c>
      <c r="D724" s="1">
        <f>主动技能升级!M727</f>
        <v>28</v>
      </c>
      <c r="E724" s="1" t="str">
        <f>主动技能升级!N727</f>
        <v>[]</v>
      </c>
      <c r="F724" s="1">
        <f>主动技能升级!O727</f>
        <v>127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759</v>
      </c>
      <c r="C725" s="1">
        <f>主动技能升级!L728</f>
        <v>760</v>
      </c>
      <c r="D725" s="1">
        <f>主动技能升级!M728</f>
        <v>29</v>
      </c>
      <c r="E725" s="1" t="str">
        <f>主动技能升级!N728</f>
        <v>[]</v>
      </c>
      <c r="F725" s="1">
        <f>主动技能升级!O728</f>
        <v>128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761</v>
      </c>
      <c r="C726" s="1">
        <f>主动技能升级!L729</f>
        <v>762</v>
      </c>
      <c r="D726" s="1">
        <f>主动技能升级!M729</f>
        <v>30</v>
      </c>
      <c r="E726" s="1" t="str">
        <f>主动技能升级!N729</f>
        <v>[]</v>
      </c>
      <c r="F726" s="1">
        <f>主动技能升级!O729</f>
        <v>129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762</v>
      </c>
      <c r="C727" s="1">
        <f>主动技能升级!L730</f>
        <v>763</v>
      </c>
      <c r="D727" s="1">
        <f>主动技能升级!M730</f>
        <v>31</v>
      </c>
      <c r="E727" s="1" t="str">
        <f>主动技能升级!N730</f>
        <v>[]</v>
      </c>
      <c r="F727" s="1">
        <f>主动技能升级!O730</f>
        <v>130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763</v>
      </c>
      <c r="C728" s="1">
        <f>主动技能升级!L731</f>
        <v>764</v>
      </c>
      <c r="D728" s="1">
        <f>主动技能升级!M731</f>
        <v>32</v>
      </c>
      <c r="E728" s="1" t="str">
        <f>主动技能升级!N731</f>
        <v>[]</v>
      </c>
      <c r="F728" s="1">
        <f>主动技能升级!O731</f>
        <v>131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764</v>
      </c>
      <c r="C729" s="1">
        <f>主动技能升级!L732</f>
        <v>765</v>
      </c>
      <c r="D729" s="1">
        <f>主动技能升级!M732</f>
        <v>33</v>
      </c>
      <c r="E729" s="1" t="str">
        <f>主动技能升级!N732</f>
        <v>[]</v>
      </c>
      <c r="F729" s="1">
        <f>主动技能升级!O732</f>
        <v>132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765</v>
      </c>
      <c r="C730" s="1">
        <f>主动技能升级!L733</f>
        <v>766</v>
      </c>
      <c r="D730" s="1">
        <f>主动技能升级!M733</f>
        <v>34</v>
      </c>
      <c r="E730" s="1" t="str">
        <f>主动技能升级!N733</f>
        <v>[]</v>
      </c>
      <c r="F730" s="1">
        <f>主动技能升级!O733</f>
        <v>133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766</v>
      </c>
      <c r="C731" s="1">
        <f>主动技能升级!L734</f>
        <v>767</v>
      </c>
      <c r="D731" s="1">
        <f>主动技能升级!M734</f>
        <v>35</v>
      </c>
      <c r="E731" s="1" t="str">
        <f>主动技能升级!N734</f>
        <v>[]</v>
      </c>
      <c r="F731" s="1">
        <f>主动技能升级!O734</f>
        <v>134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767</v>
      </c>
      <c r="C732" s="1">
        <f>主动技能升级!L735</f>
        <v>768</v>
      </c>
      <c r="D732" s="1">
        <f>主动技能升级!M735</f>
        <v>36</v>
      </c>
      <c r="E732" s="1" t="str">
        <f>主动技能升级!N735</f>
        <v>[]</v>
      </c>
      <c r="F732" s="1">
        <f>主动技能升级!O735</f>
        <v>135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768</v>
      </c>
      <c r="C733" s="1">
        <f>主动技能升级!L736</f>
        <v>769</v>
      </c>
      <c r="D733" s="1">
        <f>主动技能升级!M736</f>
        <v>37</v>
      </c>
      <c r="E733" s="1" t="str">
        <f>主动技能升级!N736</f>
        <v>[]</v>
      </c>
      <c r="F733" s="1">
        <f>主动技能升级!O736</f>
        <v>136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769</v>
      </c>
      <c r="C734" s="1">
        <f>主动技能升级!L737</f>
        <v>770</v>
      </c>
      <c r="D734" s="1">
        <f>主动技能升级!M737</f>
        <v>38</v>
      </c>
      <c r="E734" s="1" t="str">
        <f>主动技能升级!N737</f>
        <v>[]</v>
      </c>
      <c r="F734" s="1">
        <f>主动技能升级!O737</f>
        <v>137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770</v>
      </c>
      <c r="C735" s="1">
        <f>主动技能升级!L738</f>
        <v>771</v>
      </c>
      <c r="D735" s="1">
        <f>主动技能升级!M738</f>
        <v>39</v>
      </c>
      <c r="E735" s="1" t="str">
        <f>主动技能升级!N738</f>
        <v>[]</v>
      </c>
      <c r="F735" s="1">
        <f>主动技能升级!O738</f>
        <v>138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771</v>
      </c>
      <c r="C736" s="1">
        <f>主动技能升级!L739</f>
        <v>772</v>
      </c>
      <c r="D736" s="1">
        <f>主动技能升级!M739</f>
        <v>40</v>
      </c>
      <c r="E736" s="1" t="str">
        <f>主动技能升级!N739</f>
        <v>[]</v>
      </c>
      <c r="F736" s="1">
        <f>主动技能升级!O739</f>
        <v>139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772</v>
      </c>
      <c r="C737" s="1">
        <f>主动技能升级!L740</f>
        <v>773</v>
      </c>
      <c r="D737" s="1">
        <f>主动技能升级!M740</f>
        <v>41</v>
      </c>
      <c r="E737" s="1" t="str">
        <f>主动技能升级!N740</f>
        <v>[]</v>
      </c>
      <c r="F737" s="1">
        <f>主动技能升级!O740</f>
        <v>140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773</v>
      </c>
      <c r="C738" s="1">
        <f>主动技能升级!L741</f>
        <v>774</v>
      </c>
      <c r="D738" s="1">
        <f>主动技能升级!M741</f>
        <v>42</v>
      </c>
      <c r="E738" s="1" t="str">
        <f>主动技能升级!N741</f>
        <v>[]</v>
      </c>
      <c r="F738" s="1">
        <f>主动技能升级!O741</f>
        <v>141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774</v>
      </c>
      <c r="C739" s="1">
        <f>主动技能升级!L742</f>
        <v>775</v>
      </c>
      <c r="D739" s="1">
        <f>主动技能升级!M742</f>
        <v>43</v>
      </c>
      <c r="E739" s="1" t="str">
        <f>主动技能升级!N742</f>
        <v>[]</v>
      </c>
      <c r="F739" s="1">
        <f>主动技能升级!O742</f>
        <v>142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775</v>
      </c>
      <c r="C740" s="1">
        <f>主动技能升级!L743</f>
        <v>776</v>
      </c>
      <c r="D740" s="1">
        <f>主动技能升级!M743</f>
        <v>44</v>
      </c>
      <c r="E740" s="1" t="str">
        <f>主动技能升级!N743</f>
        <v>[]</v>
      </c>
      <c r="F740" s="1">
        <f>主动技能升级!O743</f>
        <v>143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776</v>
      </c>
      <c r="C741" s="1">
        <f>主动技能升级!L744</f>
        <v>777</v>
      </c>
      <c r="D741" s="1">
        <f>主动技能升级!M744</f>
        <v>45</v>
      </c>
      <c r="E741" s="1" t="str">
        <f>主动技能升级!N744</f>
        <v>[]</v>
      </c>
      <c r="F741" s="1">
        <f>主动技能升级!O744</f>
        <v>144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777</v>
      </c>
      <c r="C742" s="1">
        <f>主动技能升级!L745</f>
        <v>778</v>
      </c>
      <c r="D742" s="1">
        <f>主动技能升级!M745</f>
        <v>46</v>
      </c>
      <c r="E742" s="1" t="str">
        <f>主动技能升级!N745</f>
        <v>[]</v>
      </c>
      <c r="F742" s="1">
        <f>主动技能升级!O745</f>
        <v>145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778</v>
      </c>
      <c r="C743" s="1">
        <f>主动技能升级!L746</f>
        <v>779</v>
      </c>
      <c r="D743" s="1">
        <f>主动技能升级!M746</f>
        <v>47</v>
      </c>
      <c r="E743" s="1" t="str">
        <f>主动技能升级!N746</f>
        <v>[]</v>
      </c>
      <c r="F743" s="1">
        <f>主动技能升级!O746</f>
        <v>146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779</v>
      </c>
      <c r="C744" s="1">
        <f>主动技能升级!L747</f>
        <v>780</v>
      </c>
      <c r="D744" s="1">
        <f>主动技能升级!M747</f>
        <v>48</v>
      </c>
      <c r="E744" s="1" t="str">
        <f>主动技能升级!N747</f>
        <v>[]</v>
      </c>
      <c r="F744" s="1">
        <f>主动技能升级!O747</f>
        <v>147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781</v>
      </c>
      <c r="C745" s="1">
        <f>主动技能升级!L748</f>
        <v>782</v>
      </c>
      <c r="D745" s="1">
        <f>主动技能升级!M748</f>
        <v>49</v>
      </c>
      <c r="E745" s="1" t="str">
        <f>主动技能升级!N748</f>
        <v>[]</v>
      </c>
      <c r="F745" s="1">
        <f>主动技能升级!O748</f>
        <v>148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782</v>
      </c>
      <c r="C746" s="1">
        <f>主动技能升级!L749</f>
        <v>783</v>
      </c>
      <c r="D746" s="1">
        <f>主动技能升级!M749</f>
        <v>50</v>
      </c>
      <c r="E746" s="1" t="str">
        <f>主动技能升级!N749</f>
        <v>[]</v>
      </c>
      <c r="F746" s="1">
        <f>主动技能升级!O749</f>
        <v>149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783</v>
      </c>
      <c r="C747" s="1">
        <f>主动技能升级!L750</f>
        <v>784</v>
      </c>
      <c r="D747" s="1">
        <f>主动技能升级!M750</f>
        <v>51</v>
      </c>
      <c r="E747" s="1" t="str">
        <f>主动技能升级!N750</f>
        <v>[]</v>
      </c>
      <c r="F747" s="1">
        <f>主动技能升级!O750</f>
        <v>150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784</v>
      </c>
      <c r="C748" s="1">
        <f>主动技能升级!L751</f>
        <v>785</v>
      </c>
      <c r="D748" s="1">
        <f>主动技能升级!M751</f>
        <v>52</v>
      </c>
      <c r="E748" s="1" t="str">
        <f>主动技能升级!N751</f>
        <v>[]</v>
      </c>
      <c r="F748" s="1">
        <f>主动技能升级!O751</f>
        <v>151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785</v>
      </c>
      <c r="C749" s="1">
        <f>主动技能升级!L752</f>
        <v>786</v>
      </c>
      <c r="D749" s="1">
        <f>主动技能升级!M752</f>
        <v>53</v>
      </c>
      <c r="E749" s="1" t="str">
        <f>主动技能升级!N752</f>
        <v>[]</v>
      </c>
      <c r="F749" s="1">
        <f>主动技能升级!O752</f>
        <v>152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786</v>
      </c>
      <c r="C750" s="1">
        <f>主动技能升级!L753</f>
        <v>787</v>
      </c>
      <c r="D750" s="1">
        <f>主动技能升级!M753</f>
        <v>54</v>
      </c>
      <c r="E750" s="1" t="str">
        <f>主动技能升级!N753</f>
        <v>[]</v>
      </c>
      <c r="F750" s="1">
        <f>主动技能升级!O753</f>
        <v>153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787</v>
      </c>
      <c r="C751" s="1">
        <f>主动技能升级!L754</f>
        <v>788</v>
      </c>
      <c r="D751" s="1">
        <f>主动技能升级!M754</f>
        <v>55</v>
      </c>
      <c r="E751" s="1" t="str">
        <f>主动技能升级!N754</f>
        <v>[]</v>
      </c>
      <c r="F751" s="1">
        <f>主动技能升级!O754</f>
        <v>154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788</v>
      </c>
      <c r="C752" s="1">
        <f>主动技能升级!L755</f>
        <v>789</v>
      </c>
      <c r="D752" s="1">
        <f>主动技能升级!M755</f>
        <v>56</v>
      </c>
      <c r="E752" s="1" t="str">
        <f>主动技能升级!N755</f>
        <v>[]</v>
      </c>
      <c r="F752" s="1">
        <f>主动技能升级!O755</f>
        <v>155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789</v>
      </c>
      <c r="C753" s="1">
        <f>主动技能升级!L756</f>
        <v>790</v>
      </c>
      <c r="D753" s="1">
        <f>主动技能升级!M756</f>
        <v>57</v>
      </c>
      <c r="E753" s="1" t="str">
        <f>主动技能升级!N756</f>
        <v>[]</v>
      </c>
      <c r="F753" s="1">
        <f>主动技能升级!O756</f>
        <v>156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790</v>
      </c>
      <c r="C754" s="1">
        <f>主动技能升级!L757</f>
        <v>791</v>
      </c>
      <c r="D754" s="1">
        <f>主动技能升级!M757</f>
        <v>58</v>
      </c>
      <c r="E754" s="1" t="str">
        <f>主动技能升级!N757</f>
        <v>[]</v>
      </c>
      <c r="F754" s="1">
        <f>主动技能升级!O757</f>
        <v>157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791</v>
      </c>
      <c r="C755" s="1">
        <f>主动技能升级!L758</f>
        <v>792</v>
      </c>
      <c r="D755" s="1">
        <f>主动技能升级!M758</f>
        <v>59</v>
      </c>
      <c r="E755" s="1" t="str">
        <f>主动技能升级!N758</f>
        <v>[]</v>
      </c>
      <c r="F755" s="1">
        <f>主动技能升级!O758</f>
        <v>158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792</v>
      </c>
      <c r="C756" s="1">
        <f>主动技能升级!L759</f>
        <v>793</v>
      </c>
      <c r="D756" s="1">
        <f>主动技能升级!M759</f>
        <v>60</v>
      </c>
      <c r="E756" s="1" t="str">
        <f>主动技能升级!N759</f>
        <v>[]</v>
      </c>
      <c r="F756" s="1">
        <f>主动技能升级!O759</f>
        <v>159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793</v>
      </c>
      <c r="C757" s="1">
        <f>主动技能升级!L760</f>
        <v>794</v>
      </c>
      <c r="D757" s="1">
        <f>主动技能升级!M760</f>
        <v>61</v>
      </c>
      <c r="E757" s="1" t="str">
        <f>主动技能升级!N760</f>
        <v>[]</v>
      </c>
      <c r="F757" s="1">
        <f>主动技能升级!O760</f>
        <v>160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794</v>
      </c>
      <c r="C758" s="1">
        <f>主动技能升级!L761</f>
        <v>795</v>
      </c>
      <c r="D758" s="1">
        <f>主动技能升级!M761</f>
        <v>62</v>
      </c>
      <c r="E758" s="1" t="str">
        <f>主动技能升级!N761</f>
        <v>[]</v>
      </c>
      <c r="F758" s="1">
        <f>主动技能升级!O761</f>
        <v>161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795</v>
      </c>
      <c r="C759" s="1">
        <f>主动技能升级!L762</f>
        <v>796</v>
      </c>
      <c r="D759" s="1">
        <f>主动技能升级!M762</f>
        <v>63</v>
      </c>
      <c r="E759" s="1" t="str">
        <f>主动技能升级!N762</f>
        <v>[]</v>
      </c>
      <c r="F759" s="1">
        <f>主动技能升级!O762</f>
        <v>162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796</v>
      </c>
      <c r="C760" s="1">
        <f>主动技能升级!L763</f>
        <v>797</v>
      </c>
      <c r="D760" s="1">
        <f>主动技能升级!M763</f>
        <v>64</v>
      </c>
      <c r="E760" s="1" t="str">
        <f>主动技能升级!N763</f>
        <v>[]</v>
      </c>
      <c r="F760" s="1">
        <f>主动技能升级!O763</f>
        <v>163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797</v>
      </c>
      <c r="C761" s="1">
        <f>主动技能升级!L764</f>
        <v>798</v>
      </c>
      <c r="D761" s="1">
        <f>主动技能升级!M764</f>
        <v>65</v>
      </c>
      <c r="E761" s="1" t="str">
        <f>主动技能升级!N764</f>
        <v>[]</v>
      </c>
      <c r="F761" s="1">
        <f>主动技能升级!O764</f>
        <v>164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798</v>
      </c>
      <c r="C762" s="1">
        <f>主动技能升级!L765</f>
        <v>799</v>
      </c>
      <c r="D762" s="1">
        <f>主动技能升级!M765</f>
        <v>66</v>
      </c>
      <c r="E762" s="1" t="str">
        <f>主动技能升级!N765</f>
        <v>[]</v>
      </c>
      <c r="F762" s="1">
        <f>主动技能升级!O765</f>
        <v>165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799</v>
      </c>
      <c r="C763" s="1">
        <f>主动技能升级!L766</f>
        <v>800</v>
      </c>
      <c r="D763" s="1">
        <f>主动技能升级!M766</f>
        <v>67</v>
      </c>
      <c r="E763" s="1" t="str">
        <f>主动技能升级!N766</f>
        <v>[]</v>
      </c>
      <c r="F763" s="1">
        <f>主动技能升级!O766</f>
        <v>166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801</v>
      </c>
      <c r="C764" s="1">
        <f>主动技能升级!L767</f>
        <v>802</v>
      </c>
      <c r="D764" s="1">
        <f>主动技能升级!M767</f>
        <v>68</v>
      </c>
      <c r="E764" s="1" t="str">
        <f>主动技能升级!N767</f>
        <v>[]</v>
      </c>
      <c r="F764" s="1">
        <f>主动技能升级!O767</f>
        <v>167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802</v>
      </c>
      <c r="C765" s="1">
        <f>主动技能升级!L768</f>
        <v>803</v>
      </c>
      <c r="D765" s="1">
        <f>主动技能升级!M768</f>
        <v>69</v>
      </c>
      <c r="E765" s="1" t="str">
        <f>主动技能升级!N768</f>
        <v>[]</v>
      </c>
      <c r="F765" s="1">
        <f>主动技能升级!O768</f>
        <v>168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803</v>
      </c>
      <c r="C766" s="1">
        <f>主动技能升级!L769</f>
        <v>804</v>
      </c>
      <c r="D766" s="1">
        <f>主动技能升级!M769</f>
        <v>70</v>
      </c>
      <c r="E766" s="1" t="str">
        <f>主动技能升级!N769</f>
        <v>[]</v>
      </c>
      <c r="F766" s="1">
        <f>主动技能升级!O769</f>
        <v>169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804</v>
      </c>
      <c r="C767" s="1">
        <f>主动技能升级!L770</f>
        <v>805</v>
      </c>
      <c r="D767" s="1">
        <f>主动技能升级!M770</f>
        <v>71</v>
      </c>
      <c r="E767" s="1" t="str">
        <f>主动技能升级!N770</f>
        <v>[]</v>
      </c>
      <c r="F767" s="1">
        <f>主动技能升级!O770</f>
        <v>170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805</v>
      </c>
      <c r="C768" s="1">
        <f>主动技能升级!L771</f>
        <v>806</v>
      </c>
      <c r="D768" s="1">
        <f>主动技能升级!M771</f>
        <v>72</v>
      </c>
      <c r="E768" s="1" t="str">
        <f>主动技能升级!N771</f>
        <v>[]</v>
      </c>
      <c r="F768" s="1">
        <f>主动技能升级!O771</f>
        <v>171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806</v>
      </c>
      <c r="C769" s="1">
        <f>主动技能升级!L772</f>
        <v>807</v>
      </c>
      <c r="D769" s="1">
        <f>主动技能升级!M772</f>
        <v>73</v>
      </c>
      <c r="E769" s="1" t="str">
        <f>主动技能升级!N772</f>
        <v>[]</v>
      </c>
      <c r="F769" s="1">
        <f>主动技能升级!O772</f>
        <v>172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807</v>
      </c>
      <c r="C770" s="1">
        <f>主动技能升级!L773</f>
        <v>808</v>
      </c>
      <c r="D770" s="1">
        <f>主动技能升级!M773</f>
        <v>74</v>
      </c>
      <c r="E770" s="1" t="str">
        <f>主动技能升级!N773</f>
        <v>[]</v>
      </c>
      <c r="F770" s="1">
        <f>主动技能升级!O773</f>
        <v>173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808</v>
      </c>
      <c r="C771" s="1">
        <f>主动技能升级!L774</f>
        <v>809</v>
      </c>
      <c r="D771" s="1">
        <f>主动技能升级!M774</f>
        <v>75</v>
      </c>
      <c r="E771" s="1" t="str">
        <f>主动技能升级!N774</f>
        <v>[]</v>
      </c>
      <c r="F771" s="1">
        <f>主动技能升级!O774</f>
        <v>174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809</v>
      </c>
      <c r="C772" s="1">
        <f>主动技能升级!L775</f>
        <v>810</v>
      </c>
      <c r="D772" s="1">
        <f>主动技能升级!M775</f>
        <v>76</v>
      </c>
      <c r="E772" s="1" t="str">
        <f>主动技能升级!N775</f>
        <v>[]</v>
      </c>
      <c r="F772" s="1">
        <f>主动技能升级!O775</f>
        <v>175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810</v>
      </c>
      <c r="C773" s="1">
        <f>主动技能升级!L776</f>
        <v>811</v>
      </c>
      <c r="D773" s="1">
        <f>主动技能升级!M776</f>
        <v>77</v>
      </c>
      <c r="E773" s="1" t="str">
        <f>主动技能升级!N776</f>
        <v>[]</v>
      </c>
      <c r="F773" s="1">
        <f>主动技能升级!O776</f>
        <v>176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811</v>
      </c>
      <c r="C774" s="1">
        <f>主动技能升级!L777</f>
        <v>812</v>
      </c>
      <c r="D774" s="1">
        <f>主动技能升级!M777</f>
        <v>78</v>
      </c>
      <c r="E774" s="1" t="str">
        <f>主动技能升级!N777</f>
        <v>[]</v>
      </c>
      <c r="F774" s="1">
        <f>主动技能升级!O777</f>
        <v>177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812</v>
      </c>
      <c r="C775" s="1">
        <f>主动技能升级!L778</f>
        <v>813</v>
      </c>
      <c r="D775" s="1">
        <f>主动技能升级!M778</f>
        <v>79</v>
      </c>
      <c r="E775" s="1" t="str">
        <f>主动技能升级!N778</f>
        <v>[]</v>
      </c>
      <c r="F775" s="1">
        <f>主动技能升级!O778</f>
        <v>178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813</v>
      </c>
      <c r="C776" s="1">
        <f>主动技能升级!L779</f>
        <v>814</v>
      </c>
      <c r="D776" s="1">
        <f>主动技能升级!M779</f>
        <v>80</v>
      </c>
      <c r="E776" s="1" t="str">
        <f>主动技能升级!N779</f>
        <v>[]</v>
      </c>
      <c r="F776" s="1">
        <f>主动技能升级!O779</f>
        <v>179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814</v>
      </c>
      <c r="C777" s="1">
        <f>主动技能升级!L780</f>
        <v>815</v>
      </c>
      <c r="D777" s="1">
        <f>主动技能升级!M780</f>
        <v>81</v>
      </c>
      <c r="E777" s="1" t="str">
        <f>主动技能升级!N780</f>
        <v>[]</v>
      </c>
      <c r="F777" s="1">
        <f>主动技能升级!O780</f>
        <v>180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815</v>
      </c>
      <c r="C778" s="1">
        <f>主动技能升级!L781</f>
        <v>816</v>
      </c>
      <c r="D778" s="1">
        <f>主动技能升级!M781</f>
        <v>82</v>
      </c>
      <c r="E778" s="1" t="str">
        <f>主动技能升级!N781</f>
        <v>[]</v>
      </c>
      <c r="F778" s="1">
        <f>主动技能升级!O781</f>
        <v>181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816</v>
      </c>
      <c r="C779" s="1">
        <f>主动技能升级!L782</f>
        <v>817</v>
      </c>
      <c r="D779" s="1">
        <f>主动技能升级!M782</f>
        <v>83</v>
      </c>
      <c r="E779" s="1" t="str">
        <f>主动技能升级!N782</f>
        <v>[]</v>
      </c>
      <c r="F779" s="1">
        <f>主动技能升级!O782</f>
        <v>182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817</v>
      </c>
      <c r="C780" s="1">
        <f>主动技能升级!L783</f>
        <v>818</v>
      </c>
      <c r="D780" s="1">
        <f>主动技能升级!M783</f>
        <v>84</v>
      </c>
      <c r="E780" s="1" t="str">
        <f>主动技能升级!N783</f>
        <v>[]</v>
      </c>
      <c r="F780" s="1">
        <f>主动技能升级!O783</f>
        <v>183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818</v>
      </c>
      <c r="C781" s="1">
        <f>主动技能升级!L784</f>
        <v>819</v>
      </c>
      <c r="D781" s="1">
        <f>主动技能升级!M784</f>
        <v>85</v>
      </c>
      <c r="E781" s="1" t="str">
        <f>主动技能升级!N784</f>
        <v>[]</v>
      </c>
      <c r="F781" s="1">
        <f>主动技能升级!O784</f>
        <v>184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819</v>
      </c>
      <c r="C782" s="1">
        <f>主动技能升级!L785</f>
        <v>820</v>
      </c>
      <c r="D782" s="1">
        <f>主动技能升级!M785</f>
        <v>86</v>
      </c>
      <c r="E782" s="1" t="str">
        <f>主动技能升级!N785</f>
        <v>[]</v>
      </c>
      <c r="F782" s="1">
        <f>主动技能升级!O785</f>
        <v>185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821</v>
      </c>
      <c r="C783" s="1">
        <f>主动技能升级!L786</f>
        <v>822</v>
      </c>
      <c r="D783" s="1">
        <f>主动技能升级!M786</f>
        <v>87</v>
      </c>
      <c r="E783" s="1" t="str">
        <f>主动技能升级!N786</f>
        <v>[]</v>
      </c>
      <c r="F783" s="1">
        <f>主动技能升级!O786</f>
        <v>186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822</v>
      </c>
      <c r="C784" s="1">
        <f>主动技能升级!L787</f>
        <v>823</v>
      </c>
      <c r="D784" s="1">
        <f>主动技能升级!M787</f>
        <v>88</v>
      </c>
      <c r="E784" s="1" t="str">
        <f>主动技能升级!N787</f>
        <v>[]</v>
      </c>
      <c r="F784" s="1">
        <f>主动技能升级!O787</f>
        <v>187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823</v>
      </c>
      <c r="C785" s="1">
        <f>主动技能升级!L788</f>
        <v>824</v>
      </c>
      <c r="D785" s="1">
        <f>主动技能升级!M788</f>
        <v>89</v>
      </c>
      <c r="E785" s="1" t="str">
        <f>主动技能升级!N788</f>
        <v>[]</v>
      </c>
      <c r="F785" s="1">
        <f>主动技能升级!O788</f>
        <v>188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824</v>
      </c>
      <c r="C786" s="1">
        <f>主动技能升级!L789</f>
        <v>825</v>
      </c>
      <c r="D786" s="1">
        <f>主动技能升级!M789</f>
        <v>90</v>
      </c>
      <c r="E786" s="1" t="str">
        <f>主动技能升级!N789</f>
        <v>[]</v>
      </c>
      <c r="F786" s="1">
        <f>主动技能升级!O789</f>
        <v>189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825</v>
      </c>
      <c r="C787" s="1">
        <f>主动技能升级!L790</f>
        <v>826</v>
      </c>
      <c r="D787" s="1">
        <f>主动技能升级!M790</f>
        <v>91</v>
      </c>
      <c r="E787" s="1" t="str">
        <f>主动技能升级!N790</f>
        <v>[]</v>
      </c>
      <c r="F787" s="1">
        <f>主动技能升级!O790</f>
        <v>190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826</v>
      </c>
      <c r="C788" s="1">
        <f>主动技能升级!L791</f>
        <v>827</v>
      </c>
      <c r="D788" s="1">
        <f>主动技能升级!M791</f>
        <v>92</v>
      </c>
      <c r="E788" s="1" t="str">
        <f>主动技能升级!N791</f>
        <v>[]</v>
      </c>
      <c r="F788" s="1">
        <f>主动技能升级!O791</f>
        <v>191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827</v>
      </c>
      <c r="C789" s="1">
        <f>主动技能升级!L792</f>
        <v>828</v>
      </c>
      <c r="D789" s="1">
        <f>主动技能升级!M792</f>
        <v>93</v>
      </c>
      <c r="E789" s="1" t="str">
        <f>主动技能升级!N792</f>
        <v>[]</v>
      </c>
      <c r="F789" s="1">
        <f>主动技能升级!O792</f>
        <v>192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828</v>
      </c>
      <c r="C790" s="1">
        <f>主动技能升级!L793</f>
        <v>829</v>
      </c>
      <c r="D790" s="1">
        <f>主动技能升级!M793</f>
        <v>94</v>
      </c>
      <c r="E790" s="1" t="str">
        <f>主动技能升级!N793</f>
        <v>[]</v>
      </c>
      <c r="F790" s="1">
        <f>主动技能升级!O793</f>
        <v>193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829</v>
      </c>
      <c r="C791" s="1">
        <f>主动技能升级!L794</f>
        <v>830</v>
      </c>
      <c r="D791" s="1">
        <f>主动技能升级!M794</f>
        <v>95</v>
      </c>
      <c r="E791" s="1" t="str">
        <f>主动技能升级!N794</f>
        <v>[]</v>
      </c>
      <c r="F791" s="1">
        <f>主动技能升级!O794</f>
        <v>194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830</v>
      </c>
      <c r="C792" s="1">
        <f>主动技能升级!L795</f>
        <v>831</v>
      </c>
      <c r="D792" s="1">
        <f>主动技能升级!M795</f>
        <v>96</v>
      </c>
      <c r="E792" s="1" t="str">
        <f>主动技能升级!N795</f>
        <v>[]</v>
      </c>
      <c r="F792" s="1">
        <f>主动技能升级!O795</f>
        <v>195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831</v>
      </c>
      <c r="C793" s="1">
        <f>主动技能升级!L796</f>
        <v>832</v>
      </c>
      <c r="D793" s="1">
        <f>主动技能升级!M796</f>
        <v>97</v>
      </c>
      <c r="E793" s="1" t="str">
        <f>主动技能升级!N796</f>
        <v>[]</v>
      </c>
      <c r="F793" s="1">
        <f>主动技能升级!O796</f>
        <v>196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832</v>
      </c>
      <c r="C794" s="1">
        <f>主动技能升级!L797</f>
        <v>833</v>
      </c>
      <c r="D794" s="1">
        <f>主动技能升级!M797</f>
        <v>98</v>
      </c>
      <c r="E794" s="1" t="str">
        <f>主动技能升级!N797</f>
        <v>[]</v>
      </c>
      <c r="F794" s="1">
        <f>主动技能升级!O797</f>
        <v>197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833</v>
      </c>
      <c r="C795" s="1">
        <f>主动技能升级!L798</f>
        <v>834</v>
      </c>
      <c r="D795" s="1">
        <f>主动技能升级!M798</f>
        <v>99</v>
      </c>
      <c r="E795" s="1" t="str">
        <f>主动技能升级!N798</f>
        <v>[]</v>
      </c>
      <c r="F795" s="1">
        <f>主动技能升级!O798</f>
        <v>198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834</v>
      </c>
      <c r="C796" s="1">
        <f>主动技能升级!L799</f>
        <v>835</v>
      </c>
      <c r="D796" s="1">
        <f>主动技能升级!M799</f>
        <v>1</v>
      </c>
      <c r="E796" s="1" t="str">
        <f>主动技能升级!N799</f>
        <v>[]</v>
      </c>
      <c r="F796" s="1">
        <f>主动技能升级!O799</f>
        <v>100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835</v>
      </c>
      <c r="C797" s="1">
        <f>主动技能升级!L800</f>
        <v>836</v>
      </c>
      <c r="D797" s="1">
        <f>主动技能升级!M800</f>
        <v>2</v>
      </c>
      <c r="E797" s="1" t="str">
        <f>主动技能升级!N800</f>
        <v>[]</v>
      </c>
      <c r="F797" s="1">
        <f>主动技能升级!O800</f>
        <v>101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836</v>
      </c>
      <c r="C798" s="1">
        <f>主动技能升级!L801</f>
        <v>837</v>
      </c>
      <c r="D798" s="1">
        <f>主动技能升级!M801</f>
        <v>3</v>
      </c>
      <c r="E798" s="1" t="str">
        <f>主动技能升级!N801</f>
        <v>[]</v>
      </c>
      <c r="F798" s="1">
        <f>主动技能升级!O801</f>
        <v>102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837</v>
      </c>
      <c r="C799" s="1">
        <f>主动技能升级!L802</f>
        <v>838</v>
      </c>
      <c r="D799" s="1">
        <f>主动技能升级!M802</f>
        <v>4</v>
      </c>
      <c r="E799" s="1" t="str">
        <f>主动技能升级!N802</f>
        <v>[]</v>
      </c>
      <c r="F799" s="1">
        <f>主动技能升级!O802</f>
        <v>103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838</v>
      </c>
      <c r="C800" s="1">
        <f>主动技能升级!L803</f>
        <v>839</v>
      </c>
      <c r="D800" s="1">
        <f>主动技能升级!M803</f>
        <v>5</v>
      </c>
      <c r="E800" s="1" t="str">
        <f>主动技能升级!N803</f>
        <v>[]</v>
      </c>
      <c r="F800" s="1">
        <f>主动技能升级!O803</f>
        <v>104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839</v>
      </c>
      <c r="C801" s="1">
        <f>主动技能升级!L804</f>
        <v>840</v>
      </c>
      <c r="D801" s="1">
        <f>主动技能升级!M804</f>
        <v>6</v>
      </c>
      <c r="E801" s="1" t="str">
        <f>主动技能升级!N804</f>
        <v>[]</v>
      </c>
      <c r="F801" s="1">
        <f>主动技能升级!O804</f>
        <v>105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841</v>
      </c>
      <c r="C802" s="1">
        <f>主动技能升级!L805</f>
        <v>842</v>
      </c>
      <c r="D802" s="1">
        <f>主动技能升级!M805</f>
        <v>7</v>
      </c>
      <c r="E802" s="1" t="str">
        <f>主动技能升级!N805</f>
        <v>[]</v>
      </c>
      <c r="F802" s="1">
        <f>主动技能升级!O805</f>
        <v>106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842</v>
      </c>
      <c r="C803" s="1">
        <f>主动技能升级!L806</f>
        <v>843</v>
      </c>
      <c r="D803" s="1">
        <f>主动技能升级!M806</f>
        <v>8</v>
      </c>
      <c r="E803" s="1" t="str">
        <f>主动技能升级!N806</f>
        <v>[]</v>
      </c>
      <c r="F803" s="1">
        <f>主动技能升级!O806</f>
        <v>107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843</v>
      </c>
      <c r="C804" s="1">
        <f>主动技能升级!L807</f>
        <v>844</v>
      </c>
      <c r="D804" s="1">
        <f>主动技能升级!M807</f>
        <v>9</v>
      </c>
      <c r="E804" s="1" t="str">
        <f>主动技能升级!N807</f>
        <v>[]</v>
      </c>
      <c r="F804" s="1">
        <f>主动技能升级!O807</f>
        <v>108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844</v>
      </c>
      <c r="C805" s="1">
        <f>主动技能升级!L808</f>
        <v>845</v>
      </c>
      <c r="D805" s="1">
        <f>主动技能升级!M808</f>
        <v>10</v>
      </c>
      <c r="E805" s="1" t="str">
        <f>主动技能升级!N808</f>
        <v>[]</v>
      </c>
      <c r="F805" s="1">
        <f>主动技能升级!O808</f>
        <v>109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845</v>
      </c>
      <c r="C806" s="1">
        <f>主动技能升级!L809</f>
        <v>846</v>
      </c>
      <c r="D806" s="1">
        <f>主动技能升级!M809</f>
        <v>11</v>
      </c>
      <c r="E806" s="1" t="str">
        <f>主动技能升级!N809</f>
        <v>[]</v>
      </c>
      <c r="F806" s="1">
        <f>主动技能升级!O809</f>
        <v>110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846</v>
      </c>
      <c r="C807" s="1">
        <f>主动技能升级!L810</f>
        <v>847</v>
      </c>
      <c r="D807" s="1">
        <f>主动技能升级!M810</f>
        <v>12</v>
      </c>
      <c r="E807" s="1" t="str">
        <f>主动技能升级!N810</f>
        <v>[]</v>
      </c>
      <c r="F807" s="1">
        <f>主动技能升级!O810</f>
        <v>111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847</v>
      </c>
      <c r="C808" s="1">
        <f>主动技能升级!L811</f>
        <v>848</v>
      </c>
      <c r="D808" s="1">
        <f>主动技能升级!M811</f>
        <v>13</v>
      </c>
      <c r="E808" s="1" t="str">
        <f>主动技能升级!N811</f>
        <v>[]</v>
      </c>
      <c r="F808" s="1">
        <f>主动技能升级!O811</f>
        <v>112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848</v>
      </c>
      <c r="C809" s="1">
        <f>主动技能升级!L812</f>
        <v>849</v>
      </c>
      <c r="D809" s="1">
        <f>主动技能升级!M812</f>
        <v>14</v>
      </c>
      <c r="E809" s="1" t="str">
        <f>主动技能升级!N812</f>
        <v>[]</v>
      </c>
      <c r="F809" s="1">
        <f>主动技能升级!O812</f>
        <v>113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849</v>
      </c>
      <c r="C810" s="1">
        <f>主动技能升级!L813</f>
        <v>850</v>
      </c>
      <c r="D810" s="1">
        <f>主动技能升级!M813</f>
        <v>15</v>
      </c>
      <c r="E810" s="1" t="str">
        <f>主动技能升级!N813</f>
        <v>[]</v>
      </c>
      <c r="F810" s="1">
        <f>主动技能升级!O813</f>
        <v>114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850</v>
      </c>
      <c r="C811" s="1">
        <f>主动技能升级!L814</f>
        <v>851</v>
      </c>
      <c r="D811" s="1">
        <f>主动技能升级!M814</f>
        <v>16</v>
      </c>
      <c r="E811" s="1" t="str">
        <f>主动技能升级!N814</f>
        <v>[]</v>
      </c>
      <c r="F811" s="1">
        <f>主动技能升级!O814</f>
        <v>115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851</v>
      </c>
      <c r="C812" s="1">
        <f>主动技能升级!L815</f>
        <v>852</v>
      </c>
      <c r="D812" s="1">
        <f>主动技能升级!M815</f>
        <v>17</v>
      </c>
      <c r="E812" s="1" t="str">
        <f>主动技能升级!N815</f>
        <v>[]</v>
      </c>
      <c r="F812" s="1">
        <f>主动技能升级!O815</f>
        <v>116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852</v>
      </c>
      <c r="C813" s="1">
        <f>主动技能升级!L816</f>
        <v>853</v>
      </c>
      <c r="D813" s="1">
        <f>主动技能升级!M816</f>
        <v>18</v>
      </c>
      <c r="E813" s="1" t="str">
        <f>主动技能升级!N816</f>
        <v>[]</v>
      </c>
      <c r="F813" s="1">
        <f>主动技能升级!O816</f>
        <v>117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853</v>
      </c>
      <c r="C814" s="1">
        <f>主动技能升级!L817</f>
        <v>854</v>
      </c>
      <c r="D814" s="1">
        <f>主动技能升级!M817</f>
        <v>19</v>
      </c>
      <c r="E814" s="1" t="str">
        <f>主动技能升级!N817</f>
        <v>[]</v>
      </c>
      <c r="F814" s="1">
        <f>主动技能升级!O817</f>
        <v>118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854</v>
      </c>
      <c r="C815" s="1">
        <f>主动技能升级!L818</f>
        <v>855</v>
      </c>
      <c r="D815" s="1">
        <f>主动技能升级!M818</f>
        <v>20</v>
      </c>
      <c r="E815" s="1" t="str">
        <f>主动技能升级!N818</f>
        <v>[]</v>
      </c>
      <c r="F815" s="1">
        <f>主动技能升级!O818</f>
        <v>119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855</v>
      </c>
      <c r="C816" s="1">
        <f>主动技能升级!L819</f>
        <v>856</v>
      </c>
      <c r="D816" s="1">
        <f>主动技能升级!M819</f>
        <v>21</v>
      </c>
      <c r="E816" s="1" t="str">
        <f>主动技能升级!N819</f>
        <v>[]</v>
      </c>
      <c r="F816" s="1">
        <f>主动技能升级!O819</f>
        <v>120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856</v>
      </c>
      <c r="C817" s="1">
        <f>主动技能升级!L820</f>
        <v>857</v>
      </c>
      <c r="D817" s="1">
        <f>主动技能升级!M820</f>
        <v>22</v>
      </c>
      <c r="E817" s="1" t="str">
        <f>主动技能升级!N820</f>
        <v>[]</v>
      </c>
      <c r="F817" s="1">
        <f>主动技能升级!O820</f>
        <v>121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857</v>
      </c>
      <c r="C818" s="1">
        <f>主动技能升级!L821</f>
        <v>858</v>
      </c>
      <c r="D818" s="1">
        <f>主动技能升级!M821</f>
        <v>23</v>
      </c>
      <c r="E818" s="1" t="str">
        <f>主动技能升级!N821</f>
        <v>[]</v>
      </c>
      <c r="F818" s="1">
        <f>主动技能升级!O821</f>
        <v>122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858</v>
      </c>
      <c r="C819" s="1">
        <f>主动技能升级!L822</f>
        <v>859</v>
      </c>
      <c r="D819" s="1">
        <f>主动技能升级!M822</f>
        <v>24</v>
      </c>
      <c r="E819" s="1" t="str">
        <f>主动技能升级!N822</f>
        <v>[]</v>
      </c>
      <c r="F819" s="1">
        <f>主动技能升级!O822</f>
        <v>123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859</v>
      </c>
      <c r="C820" s="1">
        <f>主动技能升级!L823</f>
        <v>860</v>
      </c>
      <c r="D820" s="1">
        <f>主动技能升级!M823</f>
        <v>25</v>
      </c>
      <c r="E820" s="1" t="str">
        <f>主动技能升级!N823</f>
        <v>[]</v>
      </c>
      <c r="F820" s="1">
        <f>主动技能升级!O823</f>
        <v>124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861</v>
      </c>
      <c r="C821" s="1">
        <f>主动技能升级!L824</f>
        <v>862</v>
      </c>
      <c r="D821" s="1">
        <f>主动技能升级!M824</f>
        <v>26</v>
      </c>
      <c r="E821" s="1" t="str">
        <f>主动技能升级!N824</f>
        <v>[]</v>
      </c>
      <c r="F821" s="1">
        <f>主动技能升级!O824</f>
        <v>125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862</v>
      </c>
      <c r="C822" s="1">
        <f>主动技能升级!L825</f>
        <v>863</v>
      </c>
      <c r="D822" s="1">
        <f>主动技能升级!M825</f>
        <v>27</v>
      </c>
      <c r="E822" s="1" t="str">
        <f>主动技能升级!N825</f>
        <v>[]</v>
      </c>
      <c r="F822" s="1">
        <f>主动技能升级!O825</f>
        <v>126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863</v>
      </c>
      <c r="C823" s="1">
        <f>主动技能升级!L826</f>
        <v>864</v>
      </c>
      <c r="D823" s="1">
        <f>主动技能升级!M826</f>
        <v>28</v>
      </c>
      <c r="E823" s="1" t="str">
        <f>主动技能升级!N826</f>
        <v>[]</v>
      </c>
      <c r="F823" s="1">
        <f>主动技能升级!O826</f>
        <v>127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864</v>
      </c>
      <c r="C824" s="1">
        <f>主动技能升级!L827</f>
        <v>865</v>
      </c>
      <c r="D824" s="1">
        <f>主动技能升级!M827</f>
        <v>29</v>
      </c>
      <c r="E824" s="1" t="str">
        <f>主动技能升级!N827</f>
        <v>[]</v>
      </c>
      <c r="F824" s="1">
        <f>主动技能升级!O827</f>
        <v>128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865</v>
      </c>
      <c r="C825" s="1">
        <f>主动技能升级!L828</f>
        <v>866</v>
      </c>
      <c r="D825" s="1">
        <f>主动技能升级!M828</f>
        <v>30</v>
      </c>
      <c r="E825" s="1" t="str">
        <f>主动技能升级!N828</f>
        <v>[]</v>
      </c>
      <c r="F825" s="1">
        <f>主动技能升级!O828</f>
        <v>129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866</v>
      </c>
      <c r="C826" s="1">
        <f>主动技能升级!L829</f>
        <v>867</v>
      </c>
      <c r="D826" s="1">
        <f>主动技能升级!M829</f>
        <v>31</v>
      </c>
      <c r="E826" s="1" t="str">
        <f>主动技能升级!N829</f>
        <v>[]</v>
      </c>
      <c r="F826" s="1">
        <f>主动技能升级!O829</f>
        <v>130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867</v>
      </c>
      <c r="C827" s="1">
        <f>主动技能升级!L830</f>
        <v>868</v>
      </c>
      <c r="D827" s="1">
        <f>主动技能升级!M830</f>
        <v>32</v>
      </c>
      <c r="E827" s="1" t="str">
        <f>主动技能升级!N830</f>
        <v>[]</v>
      </c>
      <c r="F827" s="1">
        <f>主动技能升级!O830</f>
        <v>131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868</v>
      </c>
      <c r="C828" s="1">
        <f>主动技能升级!L831</f>
        <v>869</v>
      </c>
      <c r="D828" s="1">
        <f>主动技能升级!M831</f>
        <v>33</v>
      </c>
      <c r="E828" s="1" t="str">
        <f>主动技能升级!N831</f>
        <v>[]</v>
      </c>
      <c r="F828" s="1">
        <f>主动技能升级!O831</f>
        <v>132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869</v>
      </c>
      <c r="C829" s="1">
        <f>主动技能升级!L832</f>
        <v>870</v>
      </c>
      <c r="D829" s="1">
        <f>主动技能升级!M832</f>
        <v>34</v>
      </c>
      <c r="E829" s="1" t="str">
        <f>主动技能升级!N832</f>
        <v>[]</v>
      </c>
      <c r="F829" s="1">
        <f>主动技能升级!O832</f>
        <v>133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870</v>
      </c>
      <c r="C830" s="1">
        <f>主动技能升级!L833</f>
        <v>871</v>
      </c>
      <c r="D830" s="1">
        <f>主动技能升级!M833</f>
        <v>35</v>
      </c>
      <c r="E830" s="1" t="str">
        <f>主动技能升级!N833</f>
        <v>[]</v>
      </c>
      <c r="F830" s="1">
        <f>主动技能升级!O833</f>
        <v>134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871</v>
      </c>
      <c r="C831" s="1">
        <f>主动技能升级!L834</f>
        <v>872</v>
      </c>
      <c r="D831" s="1">
        <f>主动技能升级!M834</f>
        <v>36</v>
      </c>
      <c r="E831" s="1" t="str">
        <f>主动技能升级!N834</f>
        <v>[]</v>
      </c>
      <c r="F831" s="1">
        <f>主动技能升级!O834</f>
        <v>135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872</v>
      </c>
      <c r="C832" s="1">
        <f>主动技能升级!L835</f>
        <v>873</v>
      </c>
      <c r="D832" s="1">
        <f>主动技能升级!M835</f>
        <v>37</v>
      </c>
      <c r="E832" s="1" t="str">
        <f>主动技能升级!N835</f>
        <v>[]</v>
      </c>
      <c r="F832" s="1">
        <f>主动技能升级!O835</f>
        <v>136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873</v>
      </c>
      <c r="C833" s="1">
        <f>主动技能升级!L836</f>
        <v>874</v>
      </c>
      <c r="D833" s="1">
        <f>主动技能升级!M836</f>
        <v>38</v>
      </c>
      <c r="E833" s="1" t="str">
        <f>主动技能升级!N836</f>
        <v>[]</v>
      </c>
      <c r="F833" s="1">
        <f>主动技能升级!O836</f>
        <v>137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874</v>
      </c>
      <c r="C834" s="1">
        <f>主动技能升级!L837</f>
        <v>875</v>
      </c>
      <c r="D834" s="1">
        <f>主动技能升级!M837</f>
        <v>39</v>
      </c>
      <c r="E834" s="1" t="str">
        <f>主动技能升级!N837</f>
        <v>[]</v>
      </c>
      <c r="F834" s="1">
        <f>主动技能升级!O837</f>
        <v>138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875</v>
      </c>
      <c r="C835" s="1">
        <f>主动技能升级!L838</f>
        <v>876</v>
      </c>
      <c r="D835" s="1">
        <f>主动技能升级!M838</f>
        <v>40</v>
      </c>
      <c r="E835" s="1" t="str">
        <f>主动技能升级!N838</f>
        <v>[]</v>
      </c>
      <c r="F835" s="1">
        <f>主动技能升级!O838</f>
        <v>139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876</v>
      </c>
      <c r="C836" s="1">
        <f>主动技能升级!L839</f>
        <v>877</v>
      </c>
      <c r="D836" s="1">
        <f>主动技能升级!M839</f>
        <v>41</v>
      </c>
      <c r="E836" s="1" t="str">
        <f>主动技能升级!N839</f>
        <v>[]</v>
      </c>
      <c r="F836" s="1">
        <f>主动技能升级!O839</f>
        <v>140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877</v>
      </c>
      <c r="C837" s="1">
        <f>主动技能升级!L840</f>
        <v>878</v>
      </c>
      <c r="D837" s="1">
        <f>主动技能升级!M840</f>
        <v>42</v>
      </c>
      <c r="E837" s="1" t="str">
        <f>主动技能升级!N840</f>
        <v>[]</v>
      </c>
      <c r="F837" s="1">
        <f>主动技能升级!O840</f>
        <v>141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878</v>
      </c>
      <c r="C838" s="1">
        <f>主动技能升级!L841</f>
        <v>879</v>
      </c>
      <c r="D838" s="1">
        <f>主动技能升级!M841</f>
        <v>43</v>
      </c>
      <c r="E838" s="1" t="str">
        <f>主动技能升级!N841</f>
        <v>[]</v>
      </c>
      <c r="F838" s="1">
        <f>主动技能升级!O841</f>
        <v>142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879</v>
      </c>
      <c r="C839" s="1">
        <f>主动技能升级!L842</f>
        <v>880</v>
      </c>
      <c r="D839" s="1">
        <f>主动技能升级!M842</f>
        <v>44</v>
      </c>
      <c r="E839" s="1" t="str">
        <f>主动技能升级!N842</f>
        <v>[]</v>
      </c>
      <c r="F839" s="1">
        <f>主动技能升级!O842</f>
        <v>143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881</v>
      </c>
      <c r="C840" s="1">
        <f>主动技能升级!L843</f>
        <v>882</v>
      </c>
      <c r="D840" s="1">
        <f>主动技能升级!M843</f>
        <v>45</v>
      </c>
      <c r="E840" s="1" t="str">
        <f>主动技能升级!N843</f>
        <v>[]</v>
      </c>
      <c r="F840" s="1">
        <f>主动技能升级!O843</f>
        <v>144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882</v>
      </c>
      <c r="C841" s="1">
        <f>主动技能升级!L844</f>
        <v>883</v>
      </c>
      <c r="D841" s="1">
        <f>主动技能升级!M844</f>
        <v>46</v>
      </c>
      <c r="E841" s="1" t="str">
        <f>主动技能升级!N844</f>
        <v>[]</v>
      </c>
      <c r="F841" s="1">
        <f>主动技能升级!O844</f>
        <v>145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883</v>
      </c>
      <c r="C842" s="1">
        <f>主动技能升级!L845</f>
        <v>884</v>
      </c>
      <c r="D842" s="1">
        <f>主动技能升级!M845</f>
        <v>47</v>
      </c>
      <c r="E842" s="1" t="str">
        <f>主动技能升级!N845</f>
        <v>[]</v>
      </c>
      <c r="F842" s="1">
        <f>主动技能升级!O845</f>
        <v>146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884</v>
      </c>
      <c r="C843" s="1">
        <f>主动技能升级!L846</f>
        <v>885</v>
      </c>
      <c r="D843" s="1">
        <f>主动技能升级!M846</f>
        <v>48</v>
      </c>
      <c r="E843" s="1" t="str">
        <f>主动技能升级!N846</f>
        <v>[]</v>
      </c>
      <c r="F843" s="1">
        <f>主动技能升级!O846</f>
        <v>147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885</v>
      </c>
      <c r="C844" s="1">
        <f>主动技能升级!L847</f>
        <v>886</v>
      </c>
      <c r="D844" s="1">
        <f>主动技能升级!M847</f>
        <v>49</v>
      </c>
      <c r="E844" s="1" t="str">
        <f>主动技能升级!N847</f>
        <v>[]</v>
      </c>
      <c r="F844" s="1">
        <f>主动技能升级!O847</f>
        <v>148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886</v>
      </c>
      <c r="C845" s="1">
        <f>主动技能升级!L848</f>
        <v>887</v>
      </c>
      <c r="D845" s="1">
        <f>主动技能升级!M848</f>
        <v>50</v>
      </c>
      <c r="E845" s="1" t="str">
        <f>主动技能升级!N848</f>
        <v>[]</v>
      </c>
      <c r="F845" s="1">
        <f>主动技能升级!O848</f>
        <v>149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887</v>
      </c>
      <c r="C846" s="1">
        <f>主动技能升级!L849</f>
        <v>888</v>
      </c>
      <c r="D846" s="1">
        <f>主动技能升级!M849</f>
        <v>51</v>
      </c>
      <c r="E846" s="1" t="str">
        <f>主动技能升级!N849</f>
        <v>[]</v>
      </c>
      <c r="F846" s="1">
        <f>主动技能升级!O849</f>
        <v>150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888</v>
      </c>
      <c r="C847" s="1">
        <f>主动技能升级!L850</f>
        <v>889</v>
      </c>
      <c r="D847" s="1">
        <f>主动技能升级!M850</f>
        <v>52</v>
      </c>
      <c r="E847" s="1" t="str">
        <f>主动技能升级!N850</f>
        <v>[]</v>
      </c>
      <c r="F847" s="1">
        <f>主动技能升级!O850</f>
        <v>151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889</v>
      </c>
      <c r="C848" s="1">
        <f>主动技能升级!L851</f>
        <v>890</v>
      </c>
      <c r="D848" s="1">
        <f>主动技能升级!M851</f>
        <v>53</v>
      </c>
      <c r="E848" s="1" t="str">
        <f>主动技能升级!N851</f>
        <v>[]</v>
      </c>
      <c r="F848" s="1">
        <f>主动技能升级!O851</f>
        <v>152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890</v>
      </c>
      <c r="C849" s="1">
        <f>主动技能升级!L852</f>
        <v>891</v>
      </c>
      <c r="D849" s="1">
        <f>主动技能升级!M852</f>
        <v>54</v>
      </c>
      <c r="E849" s="1" t="str">
        <f>主动技能升级!N852</f>
        <v>[]</v>
      </c>
      <c r="F849" s="1">
        <f>主动技能升级!O852</f>
        <v>153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891</v>
      </c>
      <c r="C850" s="1">
        <f>主动技能升级!L853</f>
        <v>892</v>
      </c>
      <c r="D850" s="1">
        <f>主动技能升级!M853</f>
        <v>55</v>
      </c>
      <c r="E850" s="1" t="str">
        <f>主动技能升级!N853</f>
        <v>[]</v>
      </c>
      <c r="F850" s="1">
        <f>主动技能升级!O853</f>
        <v>154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892</v>
      </c>
      <c r="C851" s="1">
        <f>主动技能升级!L854</f>
        <v>893</v>
      </c>
      <c r="D851" s="1">
        <f>主动技能升级!M854</f>
        <v>56</v>
      </c>
      <c r="E851" s="1" t="str">
        <f>主动技能升级!N854</f>
        <v>[]</v>
      </c>
      <c r="F851" s="1">
        <f>主动技能升级!O854</f>
        <v>155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893</v>
      </c>
      <c r="C852" s="1">
        <f>主动技能升级!L855</f>
        <v>894</v>
      </c>
      <c r="D852" s="1">
        <f>主动技能升级!M855</f>
        <v>57</v>
      </c>
      <c r="E852" s="1" t="str">
        <f>主动技能升级!N855</f>
        <v>[]</v>
      </c>
      <c r="F852" s="1">
        <f>主动技能升级!O855</f>
        <v>156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894</v>
      </c>
      <c r="C853" s="1">
        <f>主动技能升级!L856</f>
        <v>895</v>
      </c>
      <c r="D853" s="1">
        <f>主动技能升级!M856</f>
        <v>58</v>
      </c>
      <c r="E853" s="1" t="str">
        <f>主动技能升级!N856</f>
        <v>[]</v>
      </c>
      <c r="F853" s="1">
        <f>主动技能升级!O856</f>
        <v>157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895</v>
      </c>
      <c r="C854" s="1">
        <f>主动技能升级!L857</f>
        <v>896</v>
      </c>
      <c r="D854" s="1">
        <f>主动技能升级!M857</f>
        <v>59</v>
      </c>
      <c r="E854" s="1" t="str">
        <f>主动技能升级!N857</f>
        <v>[]</v>
      </c>
      <c r="F854" s="1">
        <f>主动技能升级!O857</f>
        <v>158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896</v>
      </c>
      <c r="C855" s="1">
        <f>主动技能升级!L858</f>
        <v>897</v>
      </c>
      <c r="D855" s="1">
        <f>主动技能升级!M858</f>
        <v>60</v>
      </c>
      <c r="E855" s="1" t="str">
        <f>主动技能升级!N858</f>
        <v>[]</v>
      </c>
      <c r="F855" s="1">
        <f>主动技能升级!O858</f>
        <v>159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897</v>
      </c>
      <c r="C856" s="1">
        <f>主动技能升级!L859</f>
        <v>898</v>
      </c>
      <c r="D856" s="1">
        <f>主动技能升级!M859</f>
        <v>61</v>
      </c>
      <c r="E856" s="1" t="str">
        <f>主动技能升级!N859</f>
        <v>[]</v>
      </c>
      <c r="F856" s="1">
        <f>主动技能升级!O859</f>
        <v>160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898</v>
      </c>
      <c r="C857" s="1">
        <f>主动技能升级!L860</f>
        <v>899</v>
      </c>
      <c r="D857" s="1">
        <f>主动技能升级!M860</f>
        <v>62</v>
      </c>
      <c r="E857" s="1" t="str">
        <f>主动技能升级!N860</f>
        <v>[]</v>
      </c>
      <c r="F857" s="1">
        <f>主动技能升级!O860</f>
        <v>161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899</v>
      </c>
      <c r="C858" s="1">
        <f>主动技能升级!L861</f>
        <v>900</v>
      </c>
      <c r="D858" s="1">
        <f>主动技能升级!M861</f>
        <v>63</v>
      </c>
      <c r="E858" s="1" t="str">
        <f>主动技能升级!N861</f>
        <v>[]</v>
      </c>
      <c r="F858" s="1">
        <f>主动技能升级!O861</f>
        <v>162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901</v>
      </c>
      <c r="C859" s="1">
        <f>主动技能升级!L862</f>
        <v>902</v>
      </c>
      <c r="D859" s="1">
        <f>主动技能升级!M862</f>
        <v>64</v>
      </c>
      <c r="E859" s="1" t="str">
        <f>主动技能升级!N862</f>
        <v>[]</v>
      </c>
      <c r="F859" s="1">
        <f>主动技能升级!O862</f>
        <v>163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902</v>
      </c>
      <c r="C860" s="1">
        <f>主动技能升级!L863</f>
        <v>903</v>
      </c>
      <c r="D860" s="1">
        <f>主动技能升级!M863</f>
        <v>65</v>
      </c>
      <c r="E860" s="1" t="str">
        <f>主动技能升级!N863</f>
        <v>[]</v>
      </c>
      <c r="F860" s="1">
        <f>主动技能升级!O863</f>
        <v>164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903</v>
      </c>
      <c r="C861" s="1">
        <f>主动技能升级!L864</f>
        <v>904</v>
      </c>
      <c r="D861" s="1">
        <f>主动技能升级!M864</f>
        <v>66</v>
      </c>
      <c r="E861" s="1" t="str">
        <f>主动技能升级!N864</f>
        <v>[]</v>
      </c>
      <c r="F861" s="1">
        <f>主动技能升级!O864</f>
        <v>165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904</v>
      </c>
      <c r="C862" s="1">
        <f>主动技能升级!L865</f>
        <v>905</v>
      </c>
      <c r="D862" s="1">
        <f>主动技能升级!M865</f>
        <v>67</v>
      </c>
      <c r="E862" s="1" t="str">
        <f>主动技能升级!N865</f>
        <v>[]</v>
      </c>
      <c r="F862" s="1">
        <f>主动技能升级!O865</f>
        <v>166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905</v>
      </c>
      <c r="C863" s="1">
        <f>主动技能升级!L866</f>
        <v>906</v>
      </c>
      <c r="D863" s="1">
        <f>主动技能升级!M866</f>
        <v>68</v>
      </c>
      <c r="E863" s="1" t="str">
        <f>主动技能升级!N866</f>
        <v>[]</v>
      </c>
      <c r="F863" s="1">
        <f>主动技能升级!O866</f>
        <v>167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906</v>
      </c>
      <c r="C864" s="1">
        <f>主动技能升级!L867</f>
        <v>907</v>
      </c>
      <c r="D864" s="1">
        <f>主动技能升级!M867</f>
        <v>69</v>
      </c>
      <c r="E864" s="1" t="str">
        <f>主动技能升级!N867</f>
        <v>[]</v>
      </c>
      <c r="F864" s="1">
        <f>主动技能升级!O867</f>
        <v>168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907</v>
      </c>
      <c r="C865" s="1">
        <f>主动技能升级!L868</f>
        <v>908</v>
      </c>
      <c r="D865" s="1">
        <f>主动技能升级!M868</f>
        <v>70</v>
      </c>
      <c r="E865" s="1" t="str">
        <f>主动技能升级!N868</f>
        <v>[]</v>
      </c>
      <c r="F865" s="1">
        <f>主动技能升级!O868</f>
        <v>169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908</v>
      </c>
      <c r="C866" s="1">
        <f>主动技能升级!L869</f>
        <v>909</v>
      </c>
      <c r="D866" s="1">
        <f>主动技能升级!M869</f>
        <v>71</v>
      </c>
      <c r="E866" s="1" t="str">
        <f>主动技能升级!N869</f>
        <v>[]</v>
      </c>
      <c r="F866" s="1">
        <f>主动技能升级!O869</f>
        <v>170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909</v>
      </c>
      <c r="C867" s="1">
        <f>主动技能升级!L870</f>
        <v>910</v>
      </c>
      <c r="D867" s="1">
        <f>主动技能升级!M870</f>
        <v>72</v>
      </c>
      <c r="E867" s="1" t="str">
        <f>主动技能升级!N870</f>
        <v>[]</v>
      </c>
      <c r="F867" s="1">
        <f>主动技能升级!O870</f>
        <v>171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910</v>
      </c>
      <c r="C868" s="1">
        <f>主动技能升级!L871</f>
        <v>911</v>
      </c>
      <c r="D868" s="1">
        <f>主动技能升级!M871</f>
        <v>73</v>
      </c>
      <c r="E868" s="1" t="str">
        <f>主动技能升级!N871</f>
        <v>[]</v>
      </c>
      <c r="F868" s="1">
        <f>主动技能升级!O871</f>
        <v>172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911</v>
      </c>
      <c r="C869" s="1">
        <f>主动技能升级!L872</f>
        <v>912</v>
      </c>
      <c r="D869" s="1">
        <f>主动技能升级!M872</f>
        <v>74</v>
      </c>
      <c r="E869" s="1" t="str">
        <f>主动技能升级!N872</f>
        <v>[]</v>
      </c>
      <c r="F869" s="1">
        <f>主动技能升级!O872</f>
        <v>173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912</v>
      </c>
      <c r="C870" s="1">
        <f>主动技能升级!L873</f>
        <v>913</v>
      </c>
      <c r="D870" s="1">
        <f>主动技能升级!M873</f>
        <v>75</v>
      </c>
      <c r="E870" s="1" t="str">
        <f>主动技能升级!N873</f>
        <v>[]</v>
      </c>
      <c r="F870" s="1">
        <f>主动技能升级!O873</f>
        <v>174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913</v>
      </c>
      <c r="C871" s="1">
        <f>主动技能升级!L874</f>
        <v>914</v>
      </c>
      <c r="D871" s="1">
        <f>主动技能升级!M874</f>
        <v>76</v>
      </c>
      <c r="E871" s="1" t="str">
        <f>主动技能升级!N874</f>
        <v>[]</v>
      </c>
      <c r="F871" s="1">
        <f>主动技能升级!O874</f>
        <v>175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914</v>
      </c>
      <c r="C872" s="1">
        <f>主动技能升级!L875</f>
        <v>915</v>
      </c>
      <c r="D872" s="1">
        <f>主动技能升级!M875</f>
        <v>77</v>
      </c>
      <c r="E872" s="1" t="str">
        <f>主动技能升级!N875</f>
        <v>[]</v>
      </c>
      <c r="F872" s="1">
        <f>主动技能升级!O875</f>
        <v>176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915</v>
      </c>
      <c r="C873" s="1">
        <f>主动技能升级!L876</f>
        <v>916</v>
      </c>
      <c r="D873" s="1">
        <f>主动技能升级!M876</f>
        <v>78</v>
      </c>
      <c r="E873" s="1" t="str">
        <f>主动技能升级!N876</f>
        <v>[]</v>
      </c>
      <c r="F873" s="1">
        <f>主动技能升级!O876</f>
        <v>177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916</v>
      </c>
      <c r="C874" s="1">
        <f>主动技能升级!L877</f>
        <v>917</v>
      </c>
      <c r="D874" s="1">
        <f>主动技能升级!M877</f>
        <v>79</v>
      </c>
      <c r="E874" s="1" t="str">
        <f>主动技能升级!N877</f>
        <v>[]</v>
      </c>
      <c r="F874" s="1">
        <f>主动技能升级!O877</f>
        <v>178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917</v>
      </c>
      <c r="C875" s="1">
        <f>主动技能升级!L878</f>
        <v>918</v>
      </c>
      <c r="D875" s="1">
        <f>主动技能升级!M878</f>
        <v>80</v>
      </c>
      <c r="E875" s="1" t="str">
        <f>主动技能升级!N878</f>
        <v>[]</v>
      </c>
      <c r="F875" s="1">
        <f>主动技能升级!O878</f>
        <v>179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918</v>
      </c>
      <c r="C876" s="1">
        <f>主动技能升级!L879</f>
        <v>919</v>
      </c>
      <c r="D876" s="1">
        <f>主动技能升级!M879</f>
        <v>81</v>
      </c>
      <c r="E876" s="1" t="str">
        <f>主动技能升级!N879</f>
        <v>[]</v>
      </c>
      <c r="F876" s="1">
        <f>主动技能升级!O879</f>
        <v>180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919</v>
      </c>
      <c r="C877" s="1">
        <f>主动技能升级!L880</f>
        <v>920</v>
      </c>
      <c r="D877" s="1">
        <f>主动技能升级!M880</f>
        <v>82</v>
      </c>
      <c r="E877" s="1" t="str">
        <f>主动技能升级!N880</f>
        <v>[]</v>
      </c>
      <c r="F877" s="1">
        <f>主动技能升级!O880</f>
        <v>181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921</v>
      </c>
      <c r="C878" s="1">
        <f>主动技能升级!L881</f>
        <v>922</v>
      </c>
      <c r="D878" s="1">
        <f>主动技能升级!M881</f>
        <v>83</v>
      </c>
      <c r="E878" s="1" t="str">
        <f>主动技能升级!N881</f>
        <v>[]</v>
      </c>
      <c r="F878" s="1">
        <f>主动技能升级!O881</f>
        <v>182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922</v>
      </c>
      <c r="C879" s="1">
        <f>主动技能升级!L882</f>
        <v>923</v>
      </c>
      <c r="D879" s="1">
        <f>主动技能升级!M882</f>
        <v>84</v>
      </c>
      <c r="E879" s="1" t="str">
        <f>主动技能升级!N882</f>
        <v>[]</v>
      </c>
      <c r="F879" s="1">
        <f>主动技能升级!O882</f>
        <v>183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923</v>
      </c>
      <c r="C880" s="1">
        <f>主动技能升级!L883</f>
        <v>924</v>
      </c>
      <c r="D880" s="1">
        <f>主动技能升级!M883</f>
        <v>85</v>
      </c>
      <c r="E880" s="1" t="str">
        <f>主动技能升级!N883</f>
        <v>[]</v>
      </c>
      <c r="F880" s="1">
        <f>主动技能升级!O883</f>
        <v>184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924</v>
      </c>
      <c r="C881" s="1">
        <f>主动技能升级!L884</f>
        <v>925</v>
      </c>
      <c r="D881" s="1">
        <f>主动技能升级!M884</f>
        <v>86</v>
      </c>
      <c r="E881" s="1" t="str">
        <f>主动技能升级!N884</f>
        <v>[]</v>
      </c>
      <c r="F881" s="1">
        <f>主动技能升级!O884</f>
        <v>185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925</v>
      </c>
      <c r="C882" s="1">
        <f>主动技能升级!L885</f>
        <v>926</v>
      </c>
      <c r="D882" s="1">
        <f>主动技能升级!M885</f>
        <v>87</v>
      </c>
      <c r="E882" s="1" t="str">
        <f>主动技能升级!N885</f>
        <v>[]</v>
      </c>
      <c r="F882" s="1">
        <f>主动技能升级!O885</f>
        <v>186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926</v>
      </c>
      <c r="C883" s="1">
        <f>主动技能升级!L886</f>
        <v>927</v>
      </c>
      <c r="D883" s="1">
        <f>主动技能升级!M886</f>
        <v>88</v>
      </c>
      <c r="E883" s="1" t="str">
        <f>主动技能升级!N886</f>
        <v>[]</v>
      </c>
      <c r="F883" s="1">
        <f>主动技能升级!O886</f>
        <v>187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927</v>
      </c>
      <c r="C884" s="1">
        <f>主动技能升级!L887</f>
        <v>928</v>
      </c>
      <c r="D884" s="1">
        <f>主动技能升级!M887</f>
        <v>89</v>
      </c>
      <c r="E884" s="1" t="str">
        <f>主动技能升级!N887</f>
        <v>[]</v>
      </c>
      <c r="F884" s="1">
        <f>主动技能升级!O887</f>
        <v>188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928</v>
      </c>
      <c r="C885" s="1">
        <f>主动技能升级!L888</f>
        <v>929</v>
      </c>
      <c r="D885" s="1">
        <f>主动技能升级!M888</f>
        <v>90</v>
      </c>
      <c r="E885" s="1" t="str">
        <f>主动技能升级!N888</f>
        <v>[]</v>
      </c>
      <c r="F885" s="1">
        <f>主动技能升级!O888</f>
        <v>189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929</v>
      </c>
      <c r="C886" s="1">
        <f>主动技能升级!L889</f>
        <v>930</v>
      </c>
      <c r="D886" s="1">
        <f>主动技能升级!M889</f>
        <v>91</v>
      </c>
      <c r="E886" s="1" t="str">
        <f>主动技能升级!N889</f>
        <v>[]</v>
      </c>
      <c r="F886" s="1">
        <f>主动技能升级!O889</f>
        <v>190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930</v>
      </c>
      <c r="C887" s="1">
        <f>主动技能升级!L890</f>
        <v>931</v>
      </c>
      <c r="D887" s="1">
        <f>主动技能升级!M890</f>
        <v>92</v>
      </c>
      <c r="E887" s="1" t="str">
        <f>主动技能升级!N890</f>
        <v>[]</v>
      </c>
      <c r="F887" s="1">
        <f>主动技能升级!O890</f>
        <v>191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931</v>
      </c>
      <c r="C888" s="1">
        <f>主动技能升级!L891</f>
        <v>932</v>
      </c>
      <c r="D888" s="1">
        <f>主动技能升级!M891</f>
        <v>93</v>
      </c>
      <c r="E888" s="1" t="str">
        <f>主动技能升级!N891</f>
        <v>[]</v>
      </c>
      <c r="F888" s="1">
        <f>主动技能升级!O891</f>
        <v>192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932</v>
      </c>
      <c r="C889" s="1">
        <f>主动技能升级!L892</f>
        <v>933</v>
      </c>
      <c r="D889" s="1">
        <f>主动技能升级!M892</f>
        <v>94</v>
      </c>
      <c r="E889" s="1" t="str">
        <f>主动技能升级!N892</f>
        <v>[]</v>
      </c>
      <c r="F889" s="1">
        <f>主动技能升级!O892</f>
        <v>193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933</v>
      </c>
      <c r="C890" s="1">
        <f>主动技能升级!L893</f>
        <v>934</v>
      </c>
      <c r="D890" s="1">
        <f>主动技能升级!M893</f>
        <v>95</v>
      </c>
      <c r="E890" s="1" t="str">
        <f>主动技能升级!N893</f>
        <v>[]</v>
      </c>
      <c r="F890" s="1">
        <f>主动技能升级!O893</f>
        <v>194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934</v>
      </c>
      <c r="C891" s="1">
        <f>主动技能升级!L894</f>
        <v>935</v>
      </c>
      <c r="D891" s="1">
        <f>主动技能升级!M894</f>
        <v>96</v>
      </c>
      <c r="E891" s="1" t="str">
        <f>主动技能升级!N894</f>
        <v>[]</v>
      </c>
      <c r="F891" s="1">
        <f>主动技能升级!O894</f>
        <v>195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935</v>
      </c>
      <c r="C892" s="1">
        <f>主动技能升级!L895</f>
        <v>936</v>
      </c>
      <c r="D892" s="1">
        <f>主动技能升级!M895</f>
        <v>97</v>
      </c>
      <c r="E892" s="1" t="str">
        <f>主动技能升级!N895</f>
        <v>[]</v>
      </c>
      <c r="F892" s="1">
        <f>主动技能升级!O895</f>
        <v>196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936</v>
      </c>
      <c r="C893" s="1">
        <f>主动技能升级!L896</f>
        <v>937</v>
      </c>
      <c r="D893" s="1">
        <f>主动技能升级!M896</f>
        <v>98</v>
      </c>
      <c r="E893" s="1" t="str">
        <f>主动技能升级!N896</f>
        <v>[]</v>
      </c>
      <c r="F893" s="1">
        <f>主动技能升级!O896</f>
        <v>197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937</v>
      </c>
      <c r="C894" s="1">
        <f>主动技能升级!L897</f>
        <v>938</v>
      </c>
      <c r="D894" s="1">
        <f>主动技能升级!M897</f>
        <v>99</v>
      </c>
      <c r="E894" s="1" t="str">
        <f>主动技能升级!N897</f>
        <v>[]</v>
      </c>
      <c r="F894" s="1">
        <f>主动技能升级!O897</f>
        <v>198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938</v>
      </c>
      <c r="C895" s="1">
        <f>主动技能升级!L898</f>
        <v>939</v>
      </c>
      <c r="D895" s="1">
        <f>主动技能升级!M898</f>
        <v>1</v>
      </c>
      <c r="E895" s="1" t="str">
        <f>主动技能升级!N898</f>
        <v>[]</v>
      </c>
      <c r="F895" s="1">
        <f>主动技能升级!O898</f>
        <v>100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939</v>
      </c>
      <c r="C896" s="1">
        <f>主动技能升级!L899</f>
        <v>940</v>
      </c>
      <c r="D896" s="1">
        <f>主动技能升级!M899</f>
        <v>2</v>
      </c>
      <c r="E896" s="1" t="str">
        <f>主动技能升级!N899</f>
        <v>[]</v>
      </c>
      <c r="F896" s="1">
        <f>主动技能升级!O899</f>
        <v>101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941</v>
      </c>
      <c r="C897" s="1">
        <f>主动技能升级!L900</f>
        <v>942</v>
      </c>
      <c r="D897" s="1">
        <f>主动技能升级!M900</f>
        <v>3</v>
      </c>
      <c r="E897" s="1" t="str">
        <f>主动技能升级!N900</f>
        <v>[]</v>
      </c>
      <c r="F897" s="1">
        <f>主动技能升级!O900</f>
        <v>102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942</v>
      </c>
      <c r="C898" s="1">
        <f>主动技能升级!L901</f>
        <v>943</v>
      </c>
      <c r="D898" s="1">
        <f>主动技能升级!M901</f>
        <v>4</v>
      </c>
      <c r="E898" s="1" t="str">
        <f>主动技能升级!N901</f>
        <v>[]</v>
      </c>
      <c r="F898" s="1">
        <f>主动技能升级!O901</f>
        <v>103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943</v>
      </c>
      <c r="C899" s="1">
        <f>主动技能升级!L902</f>
        <v>944</v>
      </c>
      <c r="D899" s="1">
        <f>主动技能升级!M902</f>
        <v>5</v>
      </c>
      <c r="E899" s="1" t="str">
        <f>主动技能升级!N902</f>
        <v>[]</v>
      </c>
      <c r="F899" s="1">
        <f>主动技能升级!O902</f>
        <v>104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944</v>
      </c>
      <c r="C900" s="1">
        <f>主动技能升级!L903</f>
        <v>945</v>
      </c>
      <c r="D900" s="1">
        <f>主动技能升级!M903</f>
        <v>6</v>
      </c>
      <c r="E900" s="1" t="str">
        <f>主动技能升级!N903</f>
        <v>[]</v>
      </c>
      <c r="F900" s="1">
        <f>主动技能升级!O903</f>
        <v>105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945</v>
      </c>
      <c r="C901" s="1">
        <f>主动技能升级!L904</f>
        <v>946</v>
      </c>
      <c r="D901" s="1">
        <f>主动技能升级!M904</f>
        <v>7</v>
      </c>
      <c r="E901" s="1" t="str">
        <f>主动技能升级!N904</f>
        <v>[]</v>
      </c>
      <c r="F901" s="1">
        <f>主动技能升级!O904</f>
        <v>106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946</v>
      </c>
      <c r="C902" s="1">
        <f>主动技能升级!L905</f>
        <v>947</v>
      </c>
      <c r="D902" s="1">
        <f>主动技能升级!M905</f>
        <v>8</v>
      </c>
      <c r="E902" s="1" t="str">
        <f>主动技能升级!N905</f>
        <v>[]</v>
      </c>
      <c r="F902" s="1">
        <f>主动技能升级!O905</f>
        <v>107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947</v>
      </c>
      <c r="C903" s="1">
        <f>主动技能升级!L906</f>
        <v>948</v>
      </c>
      <c r="D903" s="1">
        <f>主动技能升级!M906</f>
        <v>9</v>
      </c>
      <c r="E903" s="1" t="str">
        <f>主动技能升级!N906</f>
        <v>[]</v>
      </c>
      <c r="F903" s="1">
        <f>主动技能升级!O906</f>
        <v>108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948</v>
      </c>
      <c r="C904" s="1">
        <f>主动技能升级!L907</f>
        <v>949</v>
      </c>
      <c r="D904" s="1">
        <f>主动技能升级!M907</f>
        <v>10</v>
      </c>
      <c r="E904" s="1" t="str">
        <f>主动技能升级!N907</f>
        <v>[]</v>
      </c>
      <c r="F904" s="1">
        <f>主动技能升级!O907</f>
        <v>109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949</v>
      </c>
      <c r="C905" s="1">
        <f>主动技能升级!L908</f>
        <v>950</v>
      </c>
      <c r="D905" s="1">
        <f>主动技能升级!M908</f>
        <v>11</v>
      </c>
      <c r="E905" s="1" t="str">
        <f>主动技能升级!N908</f>
        <v>[]</v>
      </c>
      <c r="F905" s="1">
        <f>主动技能升级!O908</f>
        <v>110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950</v>
      </c>
      <c r="C906" s="1">
        <f>主动技能升级!L909</f>
        <v>951</v>
      </c>
      <c r="D906" s="1">
        <f>主动技能升级!M909</f>
        <v>12</v>
      </c>
      <c r="E906" s="1" t="str">
        <f>主动技能升级!N909</f>
        <v>[]</v>
      </c>
      <c r="F906" s="1">
        <f>主动技能升级!O909</f>
        <v>111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951</v>
      </c>
      <c r="C907" s="1">
        <f>主动技能升级!L910</f>
        <v>952</v>
      </c>
      <c r="D907" s="1">
        <f>主动技能升级!M910</f>
        <v>13</v>
      </c>
      <c r="E907" s="1" t="str">
        <f>主动技能升级!N910</f>
        <v>[]</v>
      </c>
      <c r="F907" s="1">
        <f>主动技能升级!O910</f>
        <v>112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952</v>
      </c>
      <c r="C908" s="1">
        <f>主动技能升级!L911</f>
        <v>953</v>
      </c>
      <c r="D908" s="1">
        <f>主动技能升级!M911</f>
        <v>14</v>
      </c>
      <c r="E908" s="1" t="str">
        <f>主动技能升级!N911</f>
        <v>[]</v>
      </c>
      <c r="F908" s="1">
        <f>主动技能升级!O911</f>
        <v>113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953</v>
      </c>
      <c r="C909" s="1">
        <f>主动技能升级!L912</f>
        <v>954</v>
      </c>
      <c r="D909" s="1">
        <f>主动技能升级!M912</f>
        <v>15</v>
      </c>
      <c r="E909" s="1" t="str">
        <f>主动技能升级!N912</f>
        <v>[]</v>
      </c>
      <c r="F909" s="1">
        <f>主动技能升级!O912</f>
        <v>114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954</v>
      </c>
      <c r="C910" s="1">
        <f>主动技能升级!L913</f>
        <v>955</v>
      </c>
      <c r="D910" s="1">
        <f>主动技能升级!M913</f>
        <v>16</v>
      </c>
      <c r="E910" s="1" t="str">
        <f>主动技能升级!N913</f>
        <v>[]</v>
      </c>
      <c r="F910" s="1">
        <f>主动技能升级!O913</f>
        <v>115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955</v>
      </c>
      <c r="C911" s="1">
        <f>主动技能升级!L914</f>
        <v>956</v>
      </c>
      <c r="D911" s="1">
        <f>主动技能升级!M914</f>
        <v>17</v>
      </c>
      <c r="E911" s="1" t="str">
        <f>主动技能升级!N914</f>
        <v>[]</v>
      </c>
      <c r="F911" s="1">
        <f>主动技能升级!O914</f>
        <v>116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956</v>
      </c>
      <c r="C912" s="1">
        <f>主动技能升级!L915</f>
        <v>957</v>
      </c>
      <c r="D912" s="1">
        <f>主动技能升级!M915</f>
        <v>18</v>
      </c>
      <c r="E912" s="1" t="str">
        <f>主动技能升级!N915</f>
        <v>[]</v>
      </c>
      <c r="F912" s="1">
        <f>主动技能升级!O915</f>
        <v>117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957</v>
      </c>
      <c r="C913" s="1">
        <f>主动技能升级!L916</f>
        <v>958</v>
      </c>
      <c r="D913" s="1">
        <f>主动技能升级!M916</f>
        <v>19</v>
      </c>
      <c r="E913" s="1" t="str">
        <f>主动技能升级!N916</f>
        <v>[]</v>
      </c>
      <c r="F913" s="1">
        <f>主动技能升级!O916</f>
        <v>118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958</v>
      </c>
      <c r="C914" s="1">
        <f>主动技能升级!L917</f>
        <v>959</v>
      </c>
      <c r="D914" s="1">
        <f>主动技能升级!M917</f>
        <v>20</v>
      </c>
      <c r="E914" s="1" t="str">
        <f>主动技能升级!N917</f>
        <v>[]</v>
      </c>
      <c r="F914" s="1">
        <f>主动技能升级!O917</f>
        <v>119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959</v>
      </c>
      <c r="C915" s="1">
        <f>主动技能升级!L918</f>
        <v>960</v>
      </c>
      <c r="D915" s="1">
        <f>主动技能升级!M918</f>
        <v>21</v>
      </c>
      <c r="E915" s="1" t="str">
        <f>主动技能升级!N918</f>
        <v>[]</v>
      </c>
      <c r="F915" s="1">
        <f>主动技能升级!O918</f>
        <v>120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961</v>
      </c>
      <c r="C916" s="1">
        <f>主动技能升级!L919</f>
        <v>962</v>
      </c>
      <c r="D916" s="1">
        <f>主动技能升级!M919</f>
        <v>22</v>
      </c>
      <c r="E916" s="1" t="str">
        <f>主动技能升级!N919</f>
        <v>[]</v>
      </c>
      <c r="F916" s="1">
        <f>主动技能升级!O919</f>
        <v>121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962</v>
      </c>
      <c r="C917" s="1">
        <f>主动技能升级!L920</f>
        <v>963</v>
      </c>
      <c r="D917" s="1">
        <f>主动技能升级!M920</f>
        <v>23</v>
      </c>
      <c r="E917" s="1" t="str">
        <f>主动技能升级!N920</f>
        <v>[]</v>
      </c>
      <c r="F917" s="1">
        <f>主动技能升级!O920</f>
        <v>122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963</v>
      </c>
      <c r="C918" s="1">
        <f>主动技能升级!L921</f>
        <v>964</v>
      </c>
      <c r="D918" s="1">
        <f>主动技能升级!M921</f>
        <v>24</v>
      </c>
      <c r="E918" s="1" t="str">
        <f>主动技能升级!N921</f>
        <v>[]</v>
      </c>
      <c r="F918" s="1">
        <f>主动技能升级!O921</f>
        <v>123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964</v>
      </c>
      <c r="C919" s="1">
        <f>主动技能升级!L922</f>
        <v>965</v>
      </c>
      <c r="D919" s="1">
        <f>主动技能升级!M922</f>
        <v>25</v>
      </c>
      <c r="E919" s="1" t="str">
        <f>主动技能升级!N922</f>
        <v>[]</v>
      </c>
      <c r="F919" s="1">
        <f>主动技能升级!O922</f>
        <v>124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965</v>
      </c>
      <c r="C920" s="1">
        <f>主动技能升级!L923</f>
        <v>966</v>
      </c>
      <c r="D920" s="1">
        <f>主动技能升级!M923</f>
        <v>26</v>
      </c>
      <c r="E920" s="1" t="str">
        <f>主动技能升级!N923</f>
        <v>[]</v>
      </c>
      <c r="F920" s="1">
        <f>主动技能升级!O923</f>
        <v>125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966</v>
      </c>
      <c r="C921" s="1">
        <f>主动技能升级!L924</f>
        <v>967</v>
      </c>
      <c r="D921" s="1">
        <f>主动技能升级!M924</f>
        <v>27</v>
      </c>
      <c r="E921" s="1" t="str">
        <f>主动技能升级!N924</f>
        <v>[]</v>
      </c>
      <c r="F921" s="1">
        <f>主动技能升级!O924</f>
        <v>126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967</v>
      </c>
      <c r="C922" s="1">
        <f>主动技能升级!L925</f>
        <v>968</v>
      </c>
      <c r="D922" s="1">
        <f>主动技能升级!M925</f>
        <v>28</v>
      </c>
      <c r="E922" s="1" t="str">
        <f>主动技能升级!N925</f>
        <v>[]</v>
      </c>
      <c r="F922" s="1">
        <f>主动技能升级!O925</f>
        <v>127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968</v>
      </c>
      <c r="C923" s="1">
        <f>主动技能升级!L926</f>
        <v>969</v>
      </c>
      <c r="D923" s="1">
        <f>主动技能升级!M926</f>
        <v>29</v>
      </c>
      <c r="E923" s="1" t="str">
        <f>主动技能升级!N926</f>
        <v>[]</v>
      </c>
      <c r="F923" s="1">
        <f>主动技能升级!O926</f>
        <v>128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969</v>
      </c>
      <c r="C924" s="1">
        <f>主动技能升级!L927</f>
        <v>970</v>
      </c>
      <c r="D924" s="1">
        <f>主动技能升级!M927</f>
        <v>30</v>
      </c>
      <c r="E924" s="1" t="str">
        <f>主动技能升级!N927</f>
        <v>[]</v>
      </c>
      <c r="F924" s="1">
        <f>主动技能升级!O927</f>
        <v>129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970</v>
      </c>
      <c r="C925" s="1">
        <f>主动技能升级!L928</f>
        <v>971</v>
      </c>
      <c r="D925" s="1">
        <f>主动技能升级!M928</f>
        <v>31</v>
      </c>
      <c r="E925" s="1" t="str">
        <f>主动技能升级!N928</f>
        <v>[]</v>
      </c>
      <c r="F925" s="1">
        <f>主动技能升级!O928</f>
        <v>130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971</v>
      </c>
      <c r="C926" s="1">
        <f>主动技能升级!L929</f>
        <v>972</v>
      </c>
      <c r="D926" s="1">
        <f>主动技能升级!M929</f>
        <v>32</v>
      </c>
      <c r="E926" s="1" t="str">
        <f>主动技能升级!N929</f>
        <v>[]</v>
      </c>
      <c r="F926" s="1">
        <f>主动技能升级!O929</f>
        <v>131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972</v>
      </c>
      <c r="C927" s="1">
        <f>主动技能升级!L930</f>
        <v>973</v>
      </c>
      <c r="D927" s="1">
        <f>主动技能升级!M930</f>
        <v>33</v>
      </c>
      <c r="E927" s="1" t="str">
        <f>主动技能升级!N930</f>
        <v>[]</v>
      </c>
      <c r="F927" s="1">
        <f>主动技能升级!O930</f>
        <v>132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973</v>
      </c>
      <c r="C928" s="1">
        <f>主动技能升级!L931</f>
        <v>974</v>
      </c>
      <c r="D928" s="1">
        <f>主动技能升级!M931</f>
        <v>34</v>
      </c>
      <c r="E928" s="1" t="str">
        <f>主动技能升级!N931</f>
        <v>[]</v>
      </c>
      <c r="F928" s="1">
        <f>主动技能升级!O931</f>
        <v>133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974</v>
      </c>
      <c r="C929" s="1">
        <f>主动技能升级!L932</f>
        <v>975</v>
      </c>
      <c r="D929" s="1">
        <f>主动技能升级!M932</f>
        <v>35</v>
      </c>
      <c r="E929" s="1" t="str">
        <f>主动技能升级!N932</f>
        <v>[]</v>
      </c>
      <c r="F929" s="1">
        <f>主动技能升级!O932</f>
        <v>134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975</v>
      </c>
      <c r="C930" s="1">
        <f>主动技能升级!L933</f>
        <v>976</v>
      </c>
      <c r="D930" s="1">
        <f>主动技能升级!M933</f>
        <v>36</v>
      </c>
      <c r="E930" s="1" t="str">
        <f>主动技能升级!N933</f>
        <v>[]</v>
      </c>
      <c r="F930" s="1">
        <f>主动技能升级!O933</f>
        <v>135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976</v>
      </c>
      <c r="C931" s="1">
        <f>主动技能升级!L934</f>
        <v>977</v>
      </c>
      <c r="D931" s="1">
        <f>主动技能升级!M934</f>
        <v>37</v>
      </c>
      <c r="E931" s="1" t="str">
        <f>主动技能升级!N934</f>
        <v>[]</v>
      </c>
      <c r="F931" s="1">
        <f>主动技能升级!O934</f>
        <v>136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977</v>
      </c>
      <c r="C932" s="1">
        <f>主动技能升级!L935</f>
        <v>978</v>
      </c>
      <c r="D932" s="1">
        <f>主动技能升级!M935</f>
        <v>38</v>
      </c>
      <c r="E932" s="1" t="str">
        <f>主动技能升级!N935</f>
        <v>[]</v>
      </c>
      <c r="F932" s="1">
        <f>主动技能升级!O935</f>
        <v>137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978</v>
      </c>
      <c r="C933" s="1">
        <f>主动技能升级!L936</f>
        <v>979</v>
      </c>
      <c r="D933" s="1">
        <f>主动技能升级!M936</f>
        <v>39</v>
      </c>
      <c r="E933" s="1" t="str">
        <f>主动技能升级!N936</f>
        <v>[]</v>
      </c>
      <c r="F933" s="1">
        <f>主动技能升级!O936</f>
        <v>138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979</v>
      </c>
      <c r="C934" s="1">
        <f>主动技能升级!L937</f>
        <v>980</v>
      </c>
      <c r="D934" s="1">
        <f>主动技能升级!M937</f>
        <v>40</v>
      </c>
      <c r="E934" s="1" t="str">
        <f>主动技能升级!N937</f>
        <v>[]</v>
      </c>
      <c r="F934" s="1">
        <f>主动技能升级!O937</f>
        <v>139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981</v>
      </c>
      <c r="C935" s="1">
        <f>主动技能升级!L938</f>
        <v>982</v>
      </c>
      <c r="D935" s="1">
        <f>主动技能升级!M938</f>
        <v>41</v>
      </c>
      <c r="E935" s="1" t="str">
        <f>主动技能升级!N938</f>
        <v>[]</v>
      </c>
      <c r="F935" s="1">
        <f>主动技能升级!O938</f>
        <v>140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982</v>
      </c>
      <c r="C936" s="1">
        <f>主动技能升级!L939</f>
        <v>983</v>
      </c>
      <c r="D936" s="1">
        <f>主动技能升级!M939</f>
        <v>42</v>
      </c>
      <c r="E936" s="1" t="str">
        <f>主动技能升级!N939</f>
        <v>[]</v>
      </c>
      <c r="F936" s="1">
        <f>主动技能升级!O939</f>
        <v>141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983</v>
      </c>
      <c r="C937" s="1">
        <f>主动技能升级!L940</f>
        <v>984</v>
      </c>
      <c r="D937" s="1">
        <f>主动技能升级!M940</f>
        <v>43</v>
      </c>
      <c r="E937" s="1" t="str">
        <f>主动技能升级!N940</f>
        <v>[]</v>
      </c>
      <c r="F937" s="1">
        <f>主动技能升级!O940</f>
        <v>142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984</v>
      </c>
      <c r="C938" s="1">
        <f>主动技能升级!L941</f>
        <v>985</v>
      </c>
      <c r="D938" s="1">
        <f>主动技能升级!M941</f>
        <v>44</v>
      </c>
      <c r="E938" s="1" t="str">
        <f>主动技能升级!N941</f>
        <v>[]</v>
      </c>
      <c r="F938" s="1">
        <f>主动技能升级!O941</f>
        <v>143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985</v>
      </c>
      <c r="C939" s="1">
        <f>主动技能升级!L942</f>
        <v>986</v>
      </c>
      <c r="D939" s="1">
        <f>主动技能升级!M942</f>
        <v>45</v>
      </c>
      <c r="E939" s="1" t="str">
        <f>主动技能升级!N942</f>
        <v>[]</v>
      </c>
      <c r="F939" s="1">
        <f>主动技能升级!O942</f>
        <v>144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986</v>
      </c>
      <c r="C940" s="1">
        <f>主动技能升级!L943</f>
        <v>987</v>
      </c>
      <c r="D940" s="1">
        <f>主动技能升级!M943</f>
        <v>46</v>
      </c>
      <c r="E940" s="1" t="str">
        <f>主动技能升级!N943</f>
        <v>[]</v>
      </c>
      <c r="F940" s="1">
        <f>主动技能升级!O943</f>
        <v>145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987</v>
      </c>
      <c r="C941" s="1">
        <f>主动技能升级!L944</f>
        <v>988</v>
      </c>
      <c r="D941" s="1">
        <f>主动技能升级!M944</f>
        <v>47</v>
      </c>
      <c r="E941" s="1" t="str">
        <f>主动技能升级!N944</f>
        <v>[]</v>
      </c>
      <c r="F941" s="1">
        <f>主动技能升级!O944</f>
        <v>146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988</v>
      </c>
      <c r="C942" s="1">
        <f>主动技能升级!L945</f>
        <v>989</v>
      </c>
      <c r="D942" s="1">
        <f>主动技能升级!M945</f>
        <v>48</v>
      </c>
      <c r="E942" s="1" t="str">
        <f>主动技能升级!N945</f>
        <v>[]</v>
      </c>
      <c r="F942" s="1">
        <f>主动技能升级!O945</f>
        <v>147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989</v>
      </c>
      <c r="C943" s="1">
        <f>主动技能升级!L946</f>
        <v>990</v>
      </c>
      <c r="D943" s="1">
        <f>主动技能升级!M946</f>
        <v>49</v>
      </c>
      <c r="E943" s="1" t="str">
        <f>主动技能升级!N946</f>
        <v>[]</v>
      </c>
      <c r="F943" s="1">
        <f>主动技能升级!O946</f>
        <v>148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990</v>
      </c>
      <c r="C944" s="1">
        <f>主动技能升级!L947</f>
        <v>991</v>
      </c>
      <c r="D944" s="1">
        <f>主动技能升级!M947</f>
        <v>50</v>
      </c>
      <c r="E944" s="1" t="str">
        <f>主动技能升级!N947</f>
        <v>[]</v>
      </c>
      <c r="F944" s="1">
        <f>主动技能升级!O947</f>
        <v>149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991</v>
      </c>
      <c r="C945" s="1">
        <f>主动技能升级!L948</f>
        <v>992</v>
      </c>
      <c r="D945" s="1">
        <f>主动技能升级!M948</f>
        <v>51</v>
      </c>
      <c r="E945" s="1" t="str">
        <f>主动技能升级!N948</f>
        <v>[]</v>
      </c>
      <c r="F945" s="1">
        <f>主动技能升级!O948</f>
        <v>150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992</v>
      </c>
      <c r="C946" s="1">
        <f>主动技能升级!L949</f>
        <v>993</v>
      </c>
      <c r="D946" s="1">
        <f>主动技能升级!M949</f>
        <v>52</v>
      </c>
      <c r="E946" s="1" t="str">
        <f>主动技能升级!N949</f>
        <v>[]</v>
      </c>
      <c r="F946" s="1">
        <f>主动技能升级!O949</f>
        <v>151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993</v>
      </c>
      <c r="C947" s="1">
        <f>主动技能升级!L950</f>
        <v>994</v>
      </c>
      <c r="D947" s="1">
        <f>主动技能升级!M950</f>
        <v>53</v>
      </c>
      <c r="E947" s="1" t="str">
        <f>主动技能升级!N950</f>
        <v>[]</v>
      </c>
      <c r="F947" s="1">
        <f>主动技能升级!O950</f>
        <v>152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994</v>
      </c>
      <c r="C948" s="1">
        <f>主动技能升级!L951</f>
        <v>995</v>
      </c>
      <c r="D948" s="1">
        <f>主动技能升级!M951</f>
        <v>54</v>
      </c>
      <c r="E948" s="1" t="str">
        <f>主动技能升级!N951</f>
        <v>[]</v>
      </c>
      <c r="F948" s="1">
        <f>主动技能升级!O951</f>
        <v>153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995</v>
      </c>
      <c r="C949" s="1">
        <f>主动技能升级!L952</f>
        <v>996</v>
      </c>
      <c r="D949" s="1">
        <f>主动技能升级!M952</f>
        <v>55</v>
      </c>
      <c r="E949" s="1" t="str">
        <f>主动技能升级!N952</f>
        <v>[]</v>
      </c>
      <c r="F949" s="1">
        <f>主动技能升级!O952</f>
        <v>154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996</v>
      </c>
      <c r="C950" s="1">
        <f>主动技能升级!L953</f>
        <v>997</v>
      </c>
      <c r="D950" s="1">
        <f>主动技能升级!M953</f>
        <v>56</v>
      </c>
      <c r="E950" s="1" t="str">
        <f>主动技能升级!N953</f>
        <v>[]</v>
      </c>
      <c r="F950" s="1">
        <f>主动技能升级!O953</f>
        <v>155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997</v>
      </c>
      <c r="C951" s="1">
        <f>主动技能升级!L954</f>
        <v>998</v>
      </c>
      <c r="D951" s="1">
        <f>主动技能升级!M954</f>
        <v>57</v>
      </c>
      <c r="E951" s="1" t="str">
        <f>主动技能升级!N954</f>
        <v>[]</v>
      </c>
      <c r="F951" s="1">
        <f>主动技能升级!O954</f>
        <v>156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998</v>
      </c>
      <c r="C952" s="1">
        <f>主动技能升级!L955</f>
        <v>999</v>
      </c>
      <c r="D952" s="1">
        <f>主动技能升级!M955</f>
        <v>58</v>
      </c>
      <c r="E952" s="1" t="str">
        <f>主动技能升级!N955</f>
        <v>[]</v>
      </c>
      <c r="F952" s="1">
        <f>主动技能升级!O955</f>
        <v>157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999</v>
      </c>
      <c r="C953" s="1">
        <f>主动技能升级!L956</f>
        <v>1000</v>
      </c>
      <c r="D953" s="1">
        <f>主动技能升级!M956</f>
        <v>59</v>
      </c>
      <c r="E953" s="1" t="str">
        <f>主动技能升级!N956</f>
        <v>[]</v>
      </c>
      <c r="F953" s="1">
        <f>主动技能升级!O956</f>
        <v>158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1001</v>
      </c>
      <c r="C954" s="1">
        <f>主动技能升级!L957</f>
        <v>1002</v>
      </c>
      <c r="D954" s="1">
        <f>主动技能升级!M957</f>
        <v>60</v>
      </c>
      <c r="E954" s="1" t="str">
        <f>主动技能升级!N957</f>
        <v>[]</v>
      </c>
      <c r="F954" s="1">
        <f>主动技能升级!O957</f>
        <v>159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1002</v>
      </c>
      <c r="C955" s="1">
        <f>主动技能升级!L958</f>
        <v>1003</v>
      </c>
      <c r="D955" s="1">
        <f>主动技能升级!M958</f>
        <v>61</v>
      </c>
      <c r="E955" s="1" t="str">
        <f>主动技能升级!N958</f>
        <v>[]</v>
      </c>
      <c r="F955" s="1">
        <f>主动技能升级!O958</f>
        <v>160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1003</v>
      </c>
      <c r="C956" s="1">
        <f>主动技能升级!L959</f>
        <v>1004</v>
      </c>
      <c r="D956" s="1">
        <f>主动技能升级!M959</f>
        <v>62</v>
      </c>
      <c r="E956" s="1" t="str">
        <f>主动技能升级!N959</f>
        <v>[]</v>
      </c>
      <c r="F956" s="1">
        <f>主动技能升级!O959</f>
        <v>161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1004</v>
      </c>
      <c r="C957" s="1">
        <f>主动技能升级!L960</f>
        <v>1005</v>
      </c>
      <c r="D957" s="1">
        <f>主动技能升级!M960</f>
        <v>63</v>
      </c>
      <c r="E957" s="1" t="str">
        <f>主动技能升级!N960</f>
        <v>[]</v>
      </c>
      <c r="F957" s="1">
        <f>主动技能升级!O960</f>
        <v>162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1005</v>
      </c>
      <c r="C958" s="1">
        <f>主动技能升级!L961</f>
        <v>1006</v>
      </c>
      <c r="D958" s="1">
        <f>主动技能升级!M961</f>
        <v>64</v>
      </c>
      <c r="E958" s="1" t="str">
        <f>主动技能升级!N961</f>
        <v>[]</v>
      </c>
      <c r="F958" s="1">
        <f>主动技能升级!O961</f>
        <v>163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1006</v>
      </c>
      <c r="C959" s="1">
        <f>主动技能升级!L962</f>
        <v>1007</v>
      </c>
      <c r="D959" s="1">
        <f>主动技能升级!M962</f>
        <v>65</v>
      </c>
      <c r="E959" s="1" t="str">
        <f>主动技能升级!N962</f>
        <v>[]</v>
      </c>
      <c r="F959" s="1">
        <f>主动技能升级!O962</f>
        <v>164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1007</v>
      </c>
      <c r="C960" s="1">
        <f>主动技能升级!L963</f>
        <v>1008</v>
      </c>
      <c r="D960" s="1">
        <f>主动技能升级!M963</f>
        <v>66</v>
      </c>
      <c r="E960" s="1" t="str">
        <f>主动技能升级!N963</f>
        <v>[]</v>
      </c>
      <c r="F960" s="1">
        <f>主动技能升级!O963</f>
        <v>165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1008</v>
      </c>
      <c r="C961" s="1">
        <f>主动技能升级!L964</f>
        <v>1009</v>
      </c>
      <c r="D961" s="1">
        <f>主动技能升级!M964</f>
        <v>67</v>
      </c>
      <c r="E961" s="1" t="str">
        <f>主动技能升级!N964</f>
        <v>[]</v>
      </c>
      <c r="F961" s="1">
        <f>主动技能升级!O964</f>
        <v>166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1009</v>
      </c>
      <c r="C962" s="1">
        <f>主动技能升级!L965</f>
        <v>1010</v>
      </c>
      <c r="D962" s="1">
        <f>主动技能升级!M965</f>
        <v>68</v>
      </c>
      <c r="E962" s="1" t="str">
        <f>主动技能升级!N965</f>
        <v>[]</v>
      </c>
      <c r="F962" s="1">
        <f>主动技能升级!O965</f>
        <v>167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1010</v>
      </c>
      <c r="C963" s="1">
        <f>主动技能升级!L966</f>
        <v>1011</v>
      </c>
      <c r="D963" s="1">
        <f>主动技能升级!M966</f>
        <v>69</v>
      </c>
      <c r="E963" s="1" t="str">
        <f>主动技能升级!N966</f>
        <v>[]</v>
      </c>
      <c r="F963" s="1">
        <f>主动技能升级!O966</f>
        <v>168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1011</v>
      </c>
      <c r="C964" s="1">
        <f>主动技能升级!L967</f>
        <v>1012</v>
      </c>
      <c r="D964" s="1">
        <f>主动技能升级!M967</f>
        <v>70</v>
      </c>
      <c r="E964" s="1" t="str">
        <f>主动技能升级!N967</f>
        <v>[]</v>
      </c>
      <c r="F964" s="1">
        <f>主动技能升级!O967</f>
        <v>169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1012</v>
      </c>
      <c r="C965" s="1">
        <f>主动技能升级!L968</f>
        <v>1013</v>
      </c>
      <c r="D965" s="1">
        <f>主动技能升级!M968</f>
        <v>71</v>
      </c>
      <c r="E965" s="1" t="str">
        <f>主动技能升级!N968</f>
        <v>[]</v>
      </c>
      <c r="F965" s="1">
        <f>主动技能升级!O968</f>
        <v>170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1013</v>
      </c>
      <c r="C966" s="1">
        <f>主动技能升级!L969</f>
        <v>1014</v>
      </c>
      <c r="D966" s="1">
        <f>主动技能升级!M969</f>
        <v>72</v>
      </c>
      <c r="E966" s="1" t="str">
        <f>主动技能升级!N969</f>
        <v>[]</v>
      </c>
      <c r="F966" s="1">
        <f>主动技能升级!O969</f>
        <v>171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1014</v>
      </c>
      <c r="C967" s="1">
        <f>主动技能升级!L970</f>
        <v>1015</v>
      </c>
      <c r="D967" s="1">
        <f>主动技能升级!M970</f>
        <v>73</v>
      </c>
      <c r="E967" s="1" t="str">
        <f>主动技能升级!N970</f>
        <v>[]</v>
      </c>
      <c r="F967" s="1">
        <f>主动技能升级!O970</f>
        <v>172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1015</v>
      </c>
      <c r="C968" s="1">
        <f>主动技能升级!L971</f>
        <v>1016</v>
      </c>
      <c r="D968" s="1">
        <f>主动技能升级!M971</f>
        <v>74</v>
      </c>
      <c r="E968" s="1" t="str">
        <f>主动技能升级!N971</f>
        <v>[]</v>
      </c>
      <c r="F968" s="1">
        <f>主动技能升级!O971</f>
        <v>173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1016</v>
      </c>
      <c r="C969" s="1">
        <f>主动技能升级!L972</f>
        <v>1017</v>
      </c>
      <c r="D969" s="1">
        <f>主动技能升级!M972</f>
        <v>75</v>
      </c>
      <c r="E969" s="1" t="str">
        <f>主动技能升级!N972</f>
        <v>[]</v>
      </c>
      <c r="F969" s="1">
        <f>主动技能升级!O972</f>
        <v>174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1017</v>
      </c>
      <c r="C970" s="1">
        <f>主动技能升级!L973</f>
        <v>1018</v>
      </c>
      <c r="D970" s="1">
        <f>主动技能升级!M973</f>
        <v>76</v>
      </c>
      <c r="E970" s="1" t="str">
        <f>主动技能升级!N973</f>
        <v>[]</v>
      </c>
      <c r="F970" s="1">
        <f>主动技能升级!O973</f>
        <v>175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1018</v>
      </c>
      <c r="C971" s="1">
        <f>主动技能升级!L974</f>
        <v>1019</v>
      </c>
      <c r="D971" s="1">
        <f>主动技能升级!M974</f>
        <v>77</v>
      </c>
      <c r="E971" s="1" t="str">
        <f>主动技能升级!N974</f>
        <v>[]</v>
      </c>
      <c r="F971" s="1">
        <f>主动技能升级!O974</f>
        <v>176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1019</v>
      </c>
      <c r="C972" s="1">
        <f>主动技能升级!L975</f>
        <v>1020</v>
      </c>
      <c r="D972" s="1">
        <f>主动技能升级!M975</f>
        <v>78</v>
      </c>
      <c r="E972" s="1" t="str">
        <f>主动技能升级!N975</f>
        <v>[]</v>
      </c>
      <c r="F972" s="1">
        <f>主动技能升级!O975</f>
        <v>177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1021</v>
      </c>
      <c r="C973" s="1">
        <f>主动技能升级!L976</f>
        <v>1022</v>
      </c>
      <c r="D973" s="1">
        <f>主动技能升级!M976</f>
        <v>79</v>
      </c>
      <c r="E973" s="1" t="str">
        <f>主动技能升级!N976</f>
        <v>[]</v>
      </c>
      <c r="F973" s="1">
        <f>主动技能升级!O976</f>
        <v>178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1022</v>
      </c>
      <c r="C974" s="1">
        <f>主动技能升级!L977</f>
        <v>1023</v>
      </c>
      <c r="D974" s="1">
        <f>主动技能升级!M977</f>
        <v>80</v>
      </c>
      <c r="E974" s="1" t="str">
        <f>主动技能升级!N977</f>
        <v>[]</v>
      </c>
      <c r="F974" s="1">
        <f>主动技能升级!O977</f>
        <v>179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1023</v>
      </c>
      <c r="C975" s="1">
        <f>主动技能升级!L978</f>
        <v>1024</v>
      </c>
      <c r="D975" s="1">
        <f>主动技能升级!M978</f>
        <v>81</v>
      </c>
      <c r="E975" s="1" t="str">
        <f>主动技能升级!N978</f>
        <v>[]</v>
      </c>
      <c r="F975" s="1">
        <f>主动技能升级!O978</f>
        <v>180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1024</v>
      </c>
      <c r="C976" s="1">
        <f>主动技能升级!L979</f>
        <v>1025</v>
      </c>
      <c r="D976" s="1">
        <f>主动技能升级!M979</f>
        <v>82</v>
      </c>
      <c r="E976" s="1" t="str">
        <f>主动技能升级!N979</f>
        <v>[]</v>
      </c>
      <c r="F976" s="1">
        <f>主动技能升级!O979</f>
        <v>181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1025</v>
      </c>
      <c r="C977" s="1">
        <f>主动技能升级!L980</f>
        <v>1026</v>
      </c>
      <c r="D977" s="1">
        <f>主动技能升级!M980</f>
        <v>83</v>
      </c>
      <c r="E977" s="1" t="str">
        <f>主动技能升级!N980</f>
        <v>[]</v>
      </c>
      <c r="F977" s="1">
        <f>主动技能升级!O980</f>
        <v>182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1026</v>
      </c>
      <c r="C978" s="1">
        <f>主动技能升级!L981</f>
        <v>1027</v>
      </c>
      <c r="D978" s="1">
        <f>主动技能升级!M981</f>
        <v>84</v>
      </c>
      <c r="E978" s="1" t="str">
        <f>主动技能升级!N981</f>
        <v>[]</v>
      </c>
      <c r="F978" s="1">
        <f>主动技能升级!O981</f>
        <v>183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1027</v>
      </c>
      <c r="C979" s="1">
        <f>主动技能升级!L982</f>
        <v>1028</v>
      </c>
      <c r="D979" s="1">
        <f>主动技能升级!M982</f>
        <v>85</v>
      </c>
      <c r="E979" s="1" t="str">
        <f>主动技能升级!N982</f>
        <v>[]</v>
      </c>
      <c r="F979" s="1">
        <f>主动技能升级!O982</f>
        <v>184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1028</v>
      </c>
      <c r="C980" s="1">
        <f>主动技能升级!L983</f>
        <v>1029</v>
      </c>
      <c r="D980" s="1">
        <f>主动技能升级!M983</f>
        <v>86</v>
      </c>
      <c r="E980" s="1" t="str">
        <f>主动技能升级!N983</f>
        <v>[]</v>
      </c>
      <c r="F980" s="1">
        <f>主动技能升级!O983</f>
        <v>185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1029</v>
      </c>
      <c r="C981" s="1">
        <f>主动技能升级!L984</f>
        <v>1030</v>
      </c>
      <c r="D981" s="1">
        <f>主动技能升级!M984</f>
        <v>87</v>
      </c>
      <c r="E981" s="1" t="str">
        <f>主动技能升级!N984</f>
        <v>[]</v>
      </c>
      <c r="F981" s="1">
        <f>主动技能升级!O984</f>
        <v>186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1030</v>
      </c>
      <c r="C982" s="1">
        <f>主动技能升级!L985</f>
        <v>1031</v>
      </c>
      <c r="D982" s="1">
        <f>主动技能升级!M985</f>
        <v>88</v>
      </c>
      <c r="E982" s="1" t="str">
        <f>主动技能升级!N985</f>
        <v>[]</v>
      </c>
      <c r="F982" s="1">
        <f>主动技能升级!O985</f>
        <v>187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1031</v>
      </c>
      <c r="C983" s="1">
        <f>主动技能升级!L986</f>
        <v>1032</v>
      </c>
      <c r="D983" s="1">
        <f>主动技能升级!M986</f>
        <v>89</v>
      </c>
      <c r="E983" s="1" t="str">
        <f>主动技能升级!N986</f>
        <v>[]</v>
      </c>
      <c r="F983" s="1">
        <f>主动技能升级!O986</f>
        <v>188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1032</v>
      </c>
      <c r="C984" s="1">
        <f>主动技能升级!L987</f>
        <v>1033</v>
      </c>
      <c r="D984" s="1">
        <f>主动技能升级!M987</f>
        <v>90</v>
      </c>
      <c r="E984" s="1" t="str">
        <f>主动技能升级!N987</f>
        <v>[]</v>
      </c>
      <c r="F984" s="1">
        <f>主动技能升级!O987</f>
        <v>189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1033</v>
      </c>
      <c r="C985" s="1">
        <f>主动技能升级!L988</f>
        <v>1034</v>
      </c>
      <c r="D985" s="1">
        <f>主动技能升级!M988</f>
        <v>91</v>
      </c>
      <c r="E985" s="1" t="str">
        <f>主动技能升级!N988</f>
        <v>[]</v>
      </c>
      <c r="F985" s="1">
        <f>主动技能升级!O988</f>
        <v>190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1034</v>
      </c>
      <c r="C986" s="1">
        <f>主动技能升级!L989</f>
        <v>1035</v>
      </c>
      <c r="D986" s="1">
        <f>主动技能升级!M989</f>
        <v>92</v>
      </c>
      <c r="E986" s="1" t="str">
        <f>主动技能升级!N989</f>
        <v>[]</v>
      </c>
      <c r="F986" s="1">
        <f>主动技能升级!O989</f>
        <v>191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1035</v>
      </c>
      <c r="C987" s="1">
        <f>主动技能升级!L990</f>
        <v>1036</v>
      </c>
      <c r="D987" s="1">
        <f>主动技能升级!M990</f>
        <v>93</v>
      </c>
      <c r="E987" s="1" t="str">
        <f>主动技能升级!N990</f>
        <v>[]</v>
      </c>
      <c r="F987" s="1">
        <f>主动技能升级!O990</f>
        <v>192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1036</v>
      </c>
      <c r="C988" s="1">
        <f>主动技能升级!L991</f>
        <v>1037</v>
      </c>
      <c r="D988" s="1">
        <f>主动技能升级!M991</f>
        <v>94</v>
      </c>
      <c r="E988" s="1" t="str">
        <f>主动技能升级!N991</f>
        <v>[]</v>
      </c>
      <c r="F988" s="1">
        <f>主动技能升级!O991</f>
        <v>193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1037</v>
      </c>
      <c r="C989" s="1">
        <f>主动技能升级!L992</f>
        <v>1038</v>
      </c>
      <c r="D989" s="1">
        <f>主动技能升级!M992</f>
        <v>95</v>
      </c>
      <c r="E989" s="1" t="str">
        <f>主动技能升级!N992</f>
        <v>[]</v>
      </c>
      <c r="F989" s="1">
        <f>主动技能升级!O992</f>
        <v>194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1038</v>
      </c>
      <c r="C990" s="1">
        <f>主动技能升级!L993</f>
        <v>1039</v>
      </c>
      <c r="D990" s="1">
        <f>主动技能升级!M993</f>
        <v>96</v>
      </c>
      <c r="E990" s="1" t="str">
        <f>主动技能升级!N993</f>
        <v>[]</v>
      </c>
      <c r="F990" s="1">
        <f>主动技能升级!O993</f>
        <v>195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1039</v>
      </c>
      <c r="C991" s="1">
        <f>主动技能升级!L994</f>
        <v>1040</v>
      </c>
      <c r="D991" s="1">
        <f>主动技能升级!M994</f>
        <v>97</v>
      </c>
      <c r="E991" s="1" t="str">
        <f>主动技能升级!N994</f>
        <v>[]</v>
      </c>
      <c r="F991" s="1">
        <f>主动技能升级!O994</f>
        <v>196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1041</v>
      </c>
      <c r="C992" s="1">
        <f>主动技能升级!L995</f>
        <v>1042</v>
      </c>
      <c r="D992" s="1">
        <f>主动技能升级!M995</f>
        <v>98</v>
      </c>
      <c r="E992" s="1" t="str">
        <f>主动技能升级!N995</f>
        <v>[]</v>
      </c>
      <c r="F992" s="1">
        <f>主动技能升级!O995</f>
        <v>197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1042</v>
      </c>
      <c r="C993" s="1">
        <f>主动技能升级!L996</f>
        <v>1043</v>
      </c>
      <c r="D993" s="1">
        <f>主动技能升级!M996</f>
        <v>99</v>
      </c>
      <c r="E993" s="1" t="str">
        <f>主动技能升级!N996</f>
        <v>[]</v>
      </c>
      <c r="F993" s="1">
        <f>主动技能升级!O996</f>
        <v>198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1043</v>
      </c>
      <c r="C994" s="1">
        <f>主动技能升级!L997</f>
        <v>1044</v>
      </c>
      <c r="D994" s="1">
        <f>主动技能升级!M997</f>
        <v>1</v>
      </c>
      <c r="E994" s="1" t="str">
        <f>主动技能升级!N997</f>
        <v>[]</v>
      </c>
      <c r="F994" s="1">
        <f>主动技能升级!O997</f>
        <v>100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1044</v>
      </c>
      <c r="C995" s="1">
        <f>主动技能升级!L998</f>
        <v>1045</v>
      </c>
      <c r="D995" s="1">
        <f>主动技能升级!M998</f>
        <v>2</v>
      </c>
      <c r="E995" s="1" t="str">
        <f>主动技能升级!N998</f>
        <v>[]</v>
      </c>
      <c r="F995" s="1">
        <f>主动技能升级!O998</f>
        <v>101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1045</v>
      </c>
      <c r="C996" s="1">
        <f>主动技能升级!L999</f>
        <v>1046</v>
      </c>
      <c r="D996" s="1">
        <f>主动技能升级!M999</f>
        <v>3</v>
      </c>
      <c r="E996" s="1" t="str">
        <f>主动技能升级!N999</f>
        <v>[]</v>
      </c>
      <c r="F996" s="1">
        <f>主动技能升级!O999</f>
        <v>102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1046</v>
      </c>
      <c r="C997" s="1">
        <f>主动技能升级!L1000</f>
        <v>1047</v>
      </c>
      <c r="D997" s="1">
        <f>主动技能升级!M1000</f>
        <v>4</v>
      </c>
      <c r="E997" s="1" t="str">
        <f>主动技能升级!N1000</f>
        <v>[]</v>
      </c>
      <c r="F997" s="1">
        <f>主动技能升级!O1000</f>
        <v>103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1047</v>
      </c>
      <c r="C998" s="1">
        <f>主动技能升级!L1001</f>
        <v>1048</v>
      </c>
      <c r="D998" s="1">
        <f>主动技能升级!M1001</f>
        <v>5</v>
      </c>
      <c r="E998" s="1" t="str">
        <f>主动技能升级!N1001</f>
        <v>[]</v>
      </c>
      <c r="F998" s="1">
        <f>主动技能升级!O1001</f>
        <v>104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1048</v>
      </c>
      <c r="C999" s="1">
        <f>主动技能升级!L1002</f>
        <v>1049</v>
      </c>
      <c r="D999" s="1">
        <f>主动技能升级!M1002</f>
        <v>6</v>
      </c>
      <c r="E999" s="1" t="str">
        <f>主动技能升级!N1002</f>
        <v>[]</v>
      </c>
      <c r="F999" s="1">
        <f>主动技能升级!O1002</f>
        <v>105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1049</v>
      </c>
      <c r="C1000" s="1">
        <f>主动技能升级!L1003</f>
        <v>1050</v>
      </c>
      <c r="D1000" s="1">
        <f>主动技能升级!M1003</f>
        <v>7</v>
      </c>
      <c r="E1000" s="1" t="str">
        <f>主动技能升级!N1003</f>
        <v>[]</v>
      </c>
      <c r="F1000" s="1">
        <f>主动技能升级!O1003</f>
        <v>106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1050</v>
      </c>
      <c r="C1001" s="1">
        <f>主动技能升级!L1004</f>
        <v>1051</v>
      </c>
      <c r="D1001" s="1">
        <f>主动技能升级!M1004</f>
        <v>8</v>
      </c>
      <c r="E1001" s="1" t="str">
        <f>主动技能升级!N1004</f>
        <v>[]</v>
      </c>
      <c r="F1001" s="1">
        <f>主动技能升级!O1004</f>
        <v>107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1051</v>
      </c>
      <c r="C1002" s="1">
        <f>主动技能升级!L1005</f>
        <v>1052</v>
      </c>
      <c r="D1002" s="1">
        <f>主动技能升级!M1005</f>
        <v>9</v>
      </c>
      <c r="E1002" s="1" t="str">
        <f>主动技能升级!N1005</f>
        <v>[]</v>
      </c>
      <c r="F1002" s="1">
        <f>主动技能升级!O1005</f>
        <v>108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1052</v>
      </c>
      <c r="C1003" s="1">
        <f>主动技能升级!L1006</f>
        <v>1053</v>
      </c>
      <c r="D1003" s="1">
        <f>主动技能升级!M1006</f>
        <v>10</v>
      </c>
      <c r="E1003" s="1" t="str">
        <f>主动技能升级!N1006</f>
        <v>[]</v>
      </c>
      <c r="F1003" s="1">
        <f>主动技能升级!O1006</f>
        <v>109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1053</v>
      </c>
      <c r="C1004" s="1">
        <f>主动技能升级!L1007</f>
        <v>1054</v>
      </c>
      <c r="D1004" s="1">
        <f>主动技能升级!M1007</f>
        <v>11</v>
      </c>
      <c r="E1004" s="1" t="str">
        <f>主动技能升级!N1007</f>
        <v>[]</v>
      </c>
      <c r="F1004" s="1">
        <f>主动技能升级!O1007</f>
        <v>110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1054</v>
      </c>
      <c r="C1005" s="1">
        <f>主动技能升级!L1008</f>
        <v>1055</v>
      </c>
      <c r="D1005" s="1">
        <f>主动技能升级!M1008</f>
        <v>12</v>
      </c>
      <c r="E1005" s="1" t="str">
        <f>主动技能升级!N1008</f>
        <v>[]</v>
      </c>
      <c r="F1005" s="1">
        <f>主动技能升级!O1008</f>
        <v>111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1055</v>
      </c>
      <c r="C1006" s="1">
        <f>主动技能升级!L1009</f>
        <v>1056</v>
      </c>
      <c r="D1006" s="1">
        <f>主动技能升级!M1009</f>
        <v>13</v>
      </c>
      <c r="E1006" s="1" t="str">
        <f>主动技能升级!N1009</f>
        <v>[]</v>
      </c>
      <c r="F1006" s="1">
        <f>主动技能升级!O1009</f>
        <v>112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1056</v>
      </c>
      <c r="C1007" s="1">
        <f>主动技能升级!L1010</f>
        <v>1057</v>
      </c>
      <c r="D1007" s="1">
        <f>主动技能升级!M1010</f>
        <v>14</v>
      </c>
      <c r="E1007" s="1" t="str">
        <f>主动技能升级!N1010</f>
        <v>[]</v>
      </c>
      <c r="F1007" s="1">
        <f>主动技能升级!O1010</f>
        <v>113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1057</v>
      </c>
      <c r="C1008" s="1">
        <f>主动技能升级!L1011</f>
        <v>1058</v>
      </c>
      <c r="D1008" s="1">
        <f>主动技能升级!M1011</f>
        <v>15</v>
      </c>
      <c r="E1008" s="1" t="str">
        <f>主动技能升级!N1011</f>
        <v>[]</v>
      </c>
      <c r="F1008" s="1">
        <f>主动技能升级!O1011</f>
        <v>114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1058</v>
      </c>
      <c r="C1009" s="1">
        <f>主动技能升级!L1012</f>
        <v>1059</v>
      </c>
      <c r="D1009" s="1">
        <f>主动技能升级!M1012</f>
        <v>16</v>
      </c>
      <c r="E1009" s="1" t="str">
        <f>主动技能升级!N1012</f>
        <v>[]</v>
      </c>
      <c r="F1009" s="1">
        <f>主动技能升级!O1012</f>
        <v>115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1059</v>
      </c>
      <c r="C1010" s="1">
        <f>主动技能升级!L1013</f>
        <v>1060</v>
      </c>
      <c r="D1010" s="1">
        <f>主动技能升级!M1013</f>
        <v>17</v>
      </c>
      <c r="E1010" s="1" t="str">
        <f>主动技能升级!N1013</f>
        <v>[]</v>
      </c>
      <c r="F1010" s="1">
        <f>主动技能升级!O1013</f>
        <v>116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1061</v>
      </c>
      <c r="C1011" s="1">
        <f>主动技能升级!L1014</f>
        <v>1062</v>
      </c>
      <c r="D1011" s="1">
        <f>主动技能升级!M1014</f>
        <v>18</v>
      </c>
      <c r="E1011" s="1" t="str">
        <f>主动技能升级!N1014</f>
        <v>[]</v>
      </c>
      <c r="F1011" s="1">
        <f>主动技能升级!O1014</f>
        <v>117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1062</v>
      </c>
      <c r="C1012" s="1">
        <f>主动技能升级!L1015</f>
        <v>1063</v>
      </c>
      <c r="D1012" s="1">
        <f>主动技能升级!M1015</f>
        <v>19</v>
      </c>
      <c r="E1012" s="1" t="str">
        <f>主动技能升级!N1015</f>
        <v>[]</v>
      </c>
      <c r="F1012" s="1">
        <f>主动技能升级!O1015</f>
        <v>118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1063</v>
      </c>
      <c r="C1013" s="1">
        <f>主动技能升级!L1016</f>
        <v>1064</v>
      </c>
      <c r="D1013" s="1">
        <f>主动技能升级!M1016</f>
        <v>20</v>
      </c>
      <c r="E1013" s="1" t="str">
        <f>主动技能升级!N1016</f>
        <v>[]</v>
      </c>
      <c r="F1013" s="1">
        <f>主动技能升级!O1016</f>
        <v>119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1064</v>
      </c>
      <c r="C1014" s="1">
        <f>主动技能升级!L1017</f>
        <v>1065</v>
      </c>
      <c r="D1014" s="1">
        <f>主动技能升级!M1017</f>
        <v>21</v>
      </c>
      <c r="E1014" s="1" t="str">
        <f>主动技能升级!N1017</f>
        <v>[]</v>
      </c>
      <c r="F1014" s="1">
        <f>主动技能升级!O1017</f>
        <v>120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1065</v>
      </c>
      <c r="C1015" s="1">
        <f>主动技能升级!L1018</f>
        <v>1066</v>
      </c>
      <c r="D1015" s="1">
        <f>主动技能升级!M1018</f>
        <v>22</v>
      </c>
      <c r="E1015" s="1" t="str">
        <f>主动技能升级!N1018</f>
        <v>[]</v>
      </c>
      <c r="F1015" s="1">
        <f>主动技能升级!O1018</f>
        <v>121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1066</v>
      </c>
      <c r="C1016" s="1">
        <f>主动技能升级!L1019</f>
        <v>1067</v>
      </c>
      <c r="D1016" s="1">
        <f>主动技能升级!M1019</f>
        <v>23</v>
      </c>
      <c r="E1016" s="1" t="str">
        <f>主动技能升级!N1019</f>
        <v>[]</v>
      </c>
      <c r="F1016" s="1">
        <f>主动技能升级!O1019</f>
        <v>122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1067</v>
      </c>
      <c r="C1017" s="1">
        <f>主动技能升级!L1020</f>
        <v>1068</v>
      </c>
      <c r="D1017" s="1">
        <f>主动技能升级!M1020</f>
        <v>24</v>
      </c>
      <c r="E1017" s="1" t="str">
        <f>主动技能升级!N1020</f>
        <v>[]</v>
      </c>
      <c r="F1017" s="1">
        <f>主动技能升级!O1020</f>
        <v>123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1068</v>
      </c>
      <c r="C1018" s="1">
        <f>主动技能升级!L1021</f>
        <v>1069</v>
      </c>
      <c r="D1018" s="1">
        <f>主动技能升级!M1021</f>
        <v>25</v>
      </c>
      <c r="E1018" s="1" t="str">
        <f>主动技能升级!N1021</f>
        <v>[]</v>
      </c>
      <c r="F1018" s="1">
        <f>主动技能升级!O1021</f>
        <v>124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1069</v>
      </c>
      <c r="C1019" s="1">
        <f>主动技能升级!L1022</f>
        <v>1070</v>
      </c>
      <c r="D1019" s="1">
        <f>主动技能升级!M1022</f>
        <v>26</v>
      </c>
      <c r="E1019" s="1" t="str">
        <f>主动技能升级!N1022</f>
        <v>[]</v>
      </c>
      <c r="F1019" s="1">
        <f>主动技能升级!O1022</f>
        <v>125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1070</v>
      </c>
      <c r="C1020" s="1">
        <f>主动技能升级!L1023</f>
        <v>1071</v>
      </c>
      <c r="D1020" s="1">
        <f>主动技能升级!M1023</f>
        <v>27</v>
      </c>
      <c r="E1020" s="1" t="str">
        <f>主动技能升级!N1023</f>
        <v>[]</v>
      </c>
      <c r="F1020" s="1">
        <f>主动技能升级!O1023</f>
        <v>126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1071</v>
      </c>
      <c r="C1021" s="1">
        <f>主动技能升级!L1024</f>
        <v>1072</v>
      </c>
      <c r="D1021" s="1">
        <f>主动技能升级!M1024</f>
        <v>28</v>
      </c>
      <c r="E1021" s="1" t="str">
        <f>主动技能升级!N1024</f>
        <v>[]</v>
      </c>
      <c r="F1021" s="1">
        <f>主动技能升级!O1024</f>
        <v>127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1072</v>
      </c>
      <c r="C1022" s="1">
        <f>主动技能升级!L1025</f>
        <v>1073</v>
      </c>
      <c r="D1022" s="1">
        <f>主动技能升级!M1025</f>
        <v>29</v>
      </c>
      <c r="E1022" s="1" t="str">
        <f>主动技能升级!N1025</f>
        <v>[]</v>
      </c>
      <c r="F1022" s="1">
        <f>主动技能升级!O1025</f>
        <v>128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1073</v>
      </c>
      <c r="C1023" s="1">
        <f>主动技能升级!L1026</f>
        <v>1074</v>
      </c>
      <c r="D1023" s="1">
        <f>主动技能升级!M1026</f>
        <v>30</v>
      </c>
      <c r="E1023" s="1" t="str">
        <f>主动技能升级!N1026</f>
        <v>[]</v>
      </c>
      <c r="F1023" s="1">
        <f>主动技能升级!O1026</f>
        <v>129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1074</v>
      </c>
      <c r="C1024" s="1">
        <f>主动技能升级!L1027</f>
        <v>1075</v>
      </c>
      <c r="D1024" s="1">
        <f>主动技能升级!M1027</f>
        <v>31</v>
      </c>
      <c r="E1024" s="1" t="str">
        <f>主动技能升级!N1027</f>
        <v>[]</v>
      </c>
      <c r="F1024" s="1">
        <f>主动技能升级!O1027</f>
        <v>130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1075</v>
      </c>
      <c r="C1025" s="1">
        <f>主动技能升级!L1028</f>
        <v>1076</v>
      </c>
      <c r="D1025" s="1">
        <f>主动技能升级!M1028</f>
        <v>32</v>
      </c>
      <c r="E1025" s="1" t="str">
        <f>主动技能升级!N1028</f>
        <v>[]</v>
      </c>
      <c r="F1025" s="1">
        <f>主动技能升级!O1028</f>
        <v>131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1076</v>
      </c>
      <c r="C1026" s="1">
        <f>主动技能升级!L1029</f>
        <v>1077</v>
      </c>
      <c r="D1026" s="1">
        <f>主动技能升级!M1029</f>
        <v>33</v>
      </c>
      <c r="E1026" s="1" t="str">
        <f>主动技能升级!N1029</f>
        <v>[]</v>
      </c>
      <c r="F1026" s="1">
        <f>主动技能升级!O1029</f>
        <v>132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1077</v>
      </c>
      <c r="C1027" s="1">
        <f>主动技能升级!L1030</f>
        <v>1078</v>
      </c>
      <c r="D1027" s="1">
        <f>主动技能升级!M1030</f>
        <v>34</v>
      </c>
      <c r="E1027" s="1" t="str">
        <f>主动技能升级!N1030</f>
        <v>[]</v>
      </c>
      <c r="F1027" s="1">
        <f>主动技能升级!O1030</f>
        <v>133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1078</v>
      </c>
      <c r="C1028" s="1">
        <f>主动技能升级!L1031</f>
        <v>1079</v>
      </c>
      <c r="D1028" s="1">
        <f>主动技能升级!M1031</f>
        <v>35</v>
      </c>
      <c r="E1028" s="1" t="str">
        <f>主动技能升级!N1031</f>
        <v>[]</v>
      </c>
      <c r="F1028" s="1">
        <f>主动技能升级!O1031</f>
        <v>134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1079</v>
      </c>
      <c r="C1029" s="1">
        <f>主动技能升级!L1032</f>
        <v>1080</v>
      </c>
      <c r="D1029" s="1">
        <f>主动技能升级!M1032</f>
        <v>36</v>
      </c>
      <c r="E1029" s="1" t="str">
        <f>主动技能升级!N1032</f>
        <v>[]</v>
      </c>
      <c r="F1029" s="1">
        <f>主动技能升级!O1032</f>
        <v>135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1081</v>
      </c>
      <c r="C1030" s="1">
        <f>主动技能升级!L1033</f>
        <v>1082</v>
      </c>
      <c r="D1030" s="1">
        <f>主动技能升级!M1033</f>
        <v>37</v>
      </c>
      <c r="E1030" s="1" t="str">
        <f>主动技能升级!N1033</f>
        <v>[]</v>
      </c>
      <c r="F1030" s="1">
        <f>主动技能升级!O1033</f>
        <v>136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1082</v>
      </c>
      <c r="C1031" s="1">
        <f>主动技能升级!L1034</f>
        <v>1083</v>
      </c>
      <c r="D1031" s="1">
        <f>主动技能升级!M1034</f>
        <v>38</v>
      </c>
      <c r="E1031" s="1" t="str">
        <f>主动技能升级!N1034</f>
        <v>[]</v>
      </c>
      <c r="F1031" s="1">
        <f>主动技能升级!O1034</f>
        <v>137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1083</v>
      </c>
      <c r="C1032" s="1">
        <f>主动技能升级!L1035</f>
        <v>1084</v>
      </c>
      <c r="D1032" s="1">
        <f>主动技能升级!M1035</f>
        <v>39</v>
      </c>
      <c r="E1032" s="1" t="str">
        <f>主动技能升级!N1035</f>
        <v>[]</v>
      </c>
      <c r="F1032" s="1">
        <f>主动技能升级!O1035</f>
        <v>138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1084</v>
      </c>
      <c r="C1033" s="1">
        <f>主动技能升级!L1036</f>
        <v>1085</v>
      </c>
      <c r="D1033" s="1">
        <f>主动技能升级!M1036</f>
        <v>40</v>
      </c>
      <c r="E1033" s="1" t="str">
        <f>主动技能升级!N1036</f>
        <v>[]</v>
      </c>
      <c r="F1033" s="1">
        <f>主动技能升级!O1036</f>
        <v>139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1085</v>
      </c>
      <c r="C1034" s="1">
        <f>主动技能升级!L1037</f>
        <v>1086</v>
      </c>
      <c r="D1034" s="1">
        <f>主动技能升级!M1037</f>
        <v>41</v>
      </c>
      <c r="E1034" s="1" t="str">
        <f>主动技能升级!N1037</f>
        <v>[]</v>
      </c>
      <c r="F1034" s="1">
        <f>主动技能升级!O1037</f>
        <v>140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1086</v>
      </c>
      <c r="C1035" s="1">
        <f>主动技能升级!L1038</f>
        <v>1087</v>
      </c>
      <c r="D1035" s="1">
        <f>主动技能升级!M1038</f>
        <v>42</v>
      </c>
      <c r="E1035" s="1" t="str">
        <f>主动技能升级!N1038</f>
        <v>[]</v>
      </c>
      <c r="F1035" s="1">
        <f>主动技能升级!O1038</f>
        <v>141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1087</v>
      </c>
      <c r="C1036" s="1">
        <f>主动技能升级!L1039</f>
        <v>1088</v>
      </c>
      <c r="D1036" s="1">
        <f>主动技能升级!M1039</f>
        <v>43</v>
      </c>
      <c r="E1036" s="1" t="str">
        <f>主动技能升级!N1039</f>
        <v>[]</v>
      </c>
      <c r="F1036" s="1">
        <f>主动技能升级!O1039</f>
        <v>142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1088</v>
      </c>
      <c r="C1037" s="1">
        <f>主动技能升级!L1040</f>
        <v>1089</v>
      </c>
      <c r="D1037" s="1">
        <f>主动技能升级!M1040</f>
        <v>44</v>
      </c>
      <c r="E1037" s="1" t="str">
        <f>主动技能升级!N1040</f>
        <v>[]</v>
      </c>
      <c r="F1037" s="1">
        <f>主动技能升级!O1040</f>
        <v>143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1089</v>
      </c>
      <c r="C1038" s="1">
        <f>主动技能升级!L1041</f>
        <v>1090</v>
      </c>
      <c r="D1038" s="1">
        <f>主动技能升级!M1041</f>
        <v>45</v>
      </c>
      <c r="E1038" s="1" t="str">
        <f>主动技能升级!N1041</f>
        <v>[]</v>
      </c>
      <c r="F1038" s="1">
        <f>主动技能升级!O1041</f>
        <v>144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1090</v>
      </c>
      <c r="C1039" s="1">
        <f>主动技能升级!L1042</f>
        <v>1091</v>
      </c>
      <c r="D1039" s="1">
        <f>主动技能升级!M1042</f>
        <v>46</v>
      </c>
      <c r="E1039" s="1" t="str">
        <f>主动技能升级!N1042</f>
        <v>[]</v>
      </c>
      <c r="F1039" s="1">
        <f>主动技能升级!O1042</f>
        <v>145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1091</v>
      </c>
      <c r="C1040" s="1">
        <f>主动技能升级!L1043</f>
        <v>1092</v>
      </c>
      <c r="D1040" s="1">
        <f>主动技能升级!M1043</f>
        <v>47</v>
      </c>
      <c r="E1040" s="1" t="str">
        <f>主动技能升级!N1043</f>
        <v>[]</v>
      </c>
      <c r="F1040" s="1">
        <f>主动技能升级!O1043</f>
        <v>146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1092</v>
      </c>
      <c r="C1041" s="1">
        <f>主动技能升级!L1044</f>
        <v>1093</v>
      </c>
      <c r="D1041" s="1">
        <f>主动技能升级!M1044</f>
        <v>48</v>
      </c>
      <c r="E1041" s="1" t="str">
        <f>主动技能升级!N1044</f>
        <v>[]</v>
      </c>
      <c r="F1041" s="1">
        <f>主动技能升级!O1044</f>
        <v>147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1093</v>
      </c>
      <c r="C1042" s="1">
        <f>主动技能升级!L1045</f>
        <v>1094</v>
      </c>
      <c r="D1042" s="1">
        <f>主动技能升级!M1045</f>
        <v>49</v>
      </c>
      <c r="E1042" s="1" t="str">
        <f>主动技能升级!N1045</f>
        <v>[]</v>
      </c>
      <c r="F1042" s="1">
        <f>主动技能升级!O1045</f>
        <v>148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1094</v>
      </c>
      <c r="C1043" s="1">
        <f>主动技能升级!L1046</f>
        <v>1095</v>
      </c>
      <c r="D1043" s="1">
        <f>主动技能升级!M1046</f>
        <v>50</v>
      </c>
      <c r="E1043" s="1" t="str">
        <f>主动技能升级!N1046</f>
        <v>[]</v>
      </c>
      <c r="F1043" s="1">
        <f>主动技能升级!O1046</f>
        <v>149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1095</v>
      </c>
      <c r="C1044" s="1">
        <f>主动技能升级!L1047</f>
        <v>1096</v>
      </c>
      <c r="D1044" s="1">
        <f>主动技能升级!M1047</f>
        <v>51</v>
      </c>
      <c r="E1044" s="1" t="str">
        <f>主动技能升级!N1047</f>
        <v>[]</v>
      </c>
      <c r="F1044" s="1">
        <f>主动技能升级!O1047</f>
        <v>150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1096</v>
      </c>
      <c r="C1045" s="1">
        <f>主动技能升级!L1048</f>
        <v>1097</v>
      </c>
      <c r="D1045" s="1">
        <f>主动技能升级!M1048</f>
        <v>52</v>
      </c>
      <c r="E1045" s="1" t="str">
        <f>主动技能升级!N1048</f>
        <v>[]</v>
      </c>
      <c r="F1045" s="1">
        <f>主动技能升级!O1048</f>
        <v>151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1097</v>
      </c>
      <c r="C1046" s="1">
        <f>主动技能升级!L1049</f>
        <v>1098</v>
      </c>
      <c r="D1046" s="1">
        <f>主动技能升级!M1049</f>
        <v>53</v>
      </c>
      <c r="E1046" s="1" t="str">
        <f>主动技能升级!N1049</f>
        <v>[]</v>
      </c>
      <c r="F1046" s="1">
        <f>主动技能升级!O1049</f>
        <v>152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1098</v>
      </c>
      <c r="C1047" s="1">
        <f>主动技能升级!L1050</f>
        <v>1099</v>
      </c>
      <c r="D1047" s="1">
        <f>主动技能升级!M1050</f>
        <v>54</v>
      </c>
      <c r="E1047" s="1" t="str">
        <f>主动技能升级!N1050</f>
        <v>[]</v>
      </c>
      <c r="F1047" s="1">
        <f>主动技能升级!O1050</f>
        <v>153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1099</v>
      </c>
      <c r="C1048" s="1">
        <f>主动技能升级!L1051</f>
        <v>1100</v>
      </c>
      <c r="D1048" s="1">
        <f>主动技能升级!M1051</f>
        <v>55</v>
      </c>
      <c r="E1048" s="1" t="str">
        <f>主动技能升级!N1051</f>
        <v>[]</v>
      </c>
      <c r="F1048" s="1">
        <f>主动技能升级!O1051</f>
        <v>154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1101</v>
      </c>
      <c r="C1049" s="1">
        <f>主动技能升级!L1052</f>
        <v>1102</v>
      </c>
      <c r="D1049" s="1">
        <f>主动技能升级!M1052</f>
        <v>56</v>
      </c>
      <c r="E1049" s="1" t="str">
        <f>主动技能升级!N1052</f>
        <v>[]</v>
      </c>
      <c r="F1049" s="1">
        <f>主动技能升级!O1052</f>
        <v>155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1102</v>
      </c>
      <c r="C1050" s="1">
        <f>主动技能升级!L1053</f>
        <v>1103</v>
      </c>
      <c r="D1050" s="1">
        <f>主动技能升级!M1053</f>
        <v>57</v>
      </c>
      <c r="E1050" s="1" t="str">
        <f>主动技能升级!N1053</f>
        <v>[]</v>
      </c>
      <c r="F1050" s="1">
        <f>主动技能升级!O1053</f>
        <v>156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1103</v>
      </c>
      <c r="C1051" s="1">
        <f>主动技能升级!L1054</f>
        <v>1104</v>
      </c>
      <c r="D1051" s="1">
        <f>主动技能升级!M1054</f>
        <v>58</v>
      </c>
      <c r="E1051" s="1" t="str">
        <f>主动技能升级!N1054</f>
        <v>[]</v>
      </c>
      <c r="F1051" s="1">
        <f>主动技能升级!O1054</f>
        <v>157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1104</v>
      </c>
      <c r="C1052" s="1">
        <f>主动技能升级!L1055</f>
        <v>1105</v>
      </c>
      <c r="D1052" s="1">
        <f>主动技能升级!M1055</f>
        <v>59</v>
      </c>
      <c r="E1052" s="1" t="str">
        <f>主动技能升级!N1055</f>
        <v>[]</v>
      </c>
      <c r="F1052" s="1">
        <f>主动技能升级!O1055</f>
        <v>158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1105</v>
      </c>
      <c r="C1053" s="1">
        <f>主动技能升级!L1056</f>
        <v>1106</v>
      </c>
      <c r="D1053" s="1">
        <f>主动技能升级!M1056</f>
        <v>60</v>
      </c>
      <c r="E1053" s="1" t="str">
        <f>主动技能升级!N1056</f>
        <v>[]</v>
      </c>
      <c r="F1053" s="1">
        <f>主动技能升级!O1056</f>
        <v>159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1106</v>
      </c>
      <c r="C1054" s="1">
        <f>主动技能升级!L1057</f>
        <v>1107</v>
      </c>
      <c r="D1054" s="1">
        <f>主动技能升级!M1057</f>
        <v>61</v>
      </c>
      <c r="E1054" s="1" t="str">
        <f>主动技能升级!N1057</f>
        <v>[]</v>
      </c>
      <c r="F1054" s="1">
        <f>主动技能升级!O1057</f>
        <v>160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1107</v>
      </c>
      <c r="C1055" s="1">
        <f>主动技能升级!L1058</f>
        <v>1108</v>
      </c>
      <c r="D1055" s="1">
        <f>主动技能升级!M1058</f>
        <v>62</v>
      </c>
      <c r="E1055" s="1" t="str">
        <f>主动技能升级!N1058</f>
        <v>[]</v>
      </c>
      <c r="F1055" s="1">
        <f>主动技能升级!O1058</f>
        <v>161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1108</v>
      </c>
      <c r="C1056" s="1">
        <f>主动技能升级!L1059</f>
        <v>1109</v>
      </c>
      <c r="D1056" s="1">
        <f>主动技能升级!M1059</f>
        <v>63</v>
      </c>
      <c r="E1056" s="1" t="str">
        <f>主动技能升级!N1059</f>
        <v>[]</v>
      </c>
      <c r="F1056" s="1">
        <f>主动技能升级!O1059</f>
        <v>162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1109</v>
      </c>
      <c r="C1057" s="1">
        <f>主动技能升级!L1060</f>
        <v>1110</v>
      </c>
      <c r="D1057" s="1">
        <f>主动技能升级!M1060</f>
        <v>64</v>
      </c>
      <c r="E1057" s="1" t="str">
        <f>主动技能升级!N1060</f>
        <v>[]</v>
      </c>
      <c r="F1057" s="1">
        <f>主动技能升级!O1060</f>
        <v>163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1110</v>
      </c>
      <c r="C1058" s="1">
        <f>主动技能升级!L1061</f>
        <v>1111</v>
      </c>
      <c r="D1058" s="1">
        <f>主动技能升级!M1061</f>
        <v>65</v>
      </c>
      <c r="E1058" s="1" t="str">
        <f>主动技能升级!N1061</f>
        <v>[]</v>
      </c>
      <c r="F1058" s="1">
        <f>主动技能升级!O1061</f>
        <v>164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1111</v>
      </c>
      <c r="C1059" s="1">
        <f>主动技能升级!L1062</f>
        <v>1112</v>
      </c>
      <c r="D1059" s="1">
        <f>主动技能升级!M1062</f>
        <v>66</v>
      </c>
      <c r="E1059" s="1" t="str">
        <f>主动技能升级!N1062</f>
        <v>[]</v>
      </c>
      <c r="F1059" s="1">
        <f>主动技能升级!O1062</f>
        <v>165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1112</v>
      </c>
      <c r="C1060" s="1">
        <f>主动技能升级!L1063</f>
        <v>1113</v>
      </c>
      <c r="D1060" s="1">
        <f>主动技能升级!M1063</f>
        <v>67</v>
      </c>
      <c r="E1060" s="1" t="str">
        <f>主动技能升级!N1063</f>
        <v>[]</v>
      </c>
      <c r="F1060" s="1">
        <f>主动技能升级!O1063</f>
        <v>166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1113</v>
      </c>
      <c r="C1061" s="1">
        <f>主动技能升级!L1064</f>
        <v>1114</v>
      </c>
      <c r="D1061" s="1">
        <f>主动技能升级!M1064</f>
        <v>68</v>
      </c>
      <c r="E1061" s="1" t="str">
        <f>主动技能升级!N1064</f>
        <v>[]</v>
      </c>
      <c r="F1061" s="1">
        <f>主动技能升级!O1064</f>
        <v>167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1114</v>
      </c>
      <c r="C1062" s="1">
        <f>主动技能升级!L1065</f>
        <v>1115</v>
      </c>
      <c r="D1062" s="1">
        <f>主动技能升级!M1065</f>
        <v>69</v>
      </c>
      <c r="E1062" s="1" t="str">
        <f>主动技能升级!N1065</f>
        <v>[]</v>
      </c>
      <c r="F1062" s="1">
        <f>主动技能升级!O1065</f>
        <v>168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1115</v>
      </c>
      <c r="C1063" s="1">
        <f>主动技能升级!L1066</f>
        <v>1116</v>
      </c>
      <c r="D1063" s="1">
        <f>主动技能升级!M1066</f>
        <v>70</v>
      </c>
      <c r="E1063" s="1" t="str">
        <f>主动技能升级!N1066</f>
        <v>[]</v>
      </c>
      <c r="F1063" s="1">
        <f>主动技能升级!O1066</f>
        <v>169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1116</v>
      </c>
      <c r="C1064" s="1">
        <f>主动技能升级!L1067</f>
        <v>1117</v>
      </c>
      <c r="D1064" s="1">
        <f>主动技能升级!M1067</f>
        <v>71</v>
      </c>
      <c r="E1064" s="1" t="str">
        <f>主动技能升级!N1067</f>
        <v>[]</v>
      </c>
      <c r="F1064" s="1">
        <f>主动技能升级!O1067</f>
        <v>170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1117</v>
      </c>
      <c r="C1065" s="1">
        <f>主动技能升级!L1068</f>
        <v>1118</v>
      </c>
      <c r="D1065" s="1">
        <f>主动技能升级!M1068</f>
        <v>72</v>
      </c>
      <c r="E1065" s="1" t="str">
        <f>主动技能升级!N1068</f>
        <v>[]</v>
      </c>
      <c r="F1065" s="1">
        <f>主动技能升级!O1068</f>
        <v>171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1118</v>
      </c>
      <c r="C1066" s="1">
        <f>主动技能升级!L1069</f>
        <v>1119</v>
      </c>
      <c r="D1066" s="1">
        <f>主动技能升级!M1069</f>
        <v>73</v>
      </c>
      <c r="E1066" s="1" t="str">
        <f>主动技能升级!N1069</f>
        <v>[]</v>
      </c>
      <c r="F1066" s="1">
        <f>主动技能升级!O1069</f>
        <v>172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1119</v>
      </c>
      <c r="C1067" s="1">
        <f>主动技能升级!L1070</f>
        <v>1120</v>
      </c>
      <c r="D1067" s="1">
        <f>主动技能升级!M1070</f>
        <v>74</v>
      </c>
      <c r="E1067" s="1" t="str">
        <f>主动技能升级!N1070</f>
        <v>[]</v>
      </c>
      <c r="F1067" s="1">
        <f>主动技能升级!O1070</f>
        <v>173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1121</v>
      </c>
      <c r="C1068" s="1">
        <f>主动技能升级!L1071</f>
        <v>1122</v>
      </c>
      <c r="D1068" s="1">
        <f>主动技能升级!M1071</f>
        <v>75</v>
      </c>
      <c r="E1068" s="1" t="str">
        <f>主动技能升级!N1071</f>
        <v>[]</v>
      </c>
      <c r="F1068" s="1">
        <f>主动技能升级!O1071</f>
        <v>174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1122</v>
      </c>
      <c r="C1069" s="1">
        <f>主动技能升级!L1072</f>
        <v>1123</v>
      </c>
      <c r="D1069" s="1">
        <f>主动技能升级!M1072</f>
        <v>76</v>
      </c>
      <c r="E1069" s="1" t="str">
        <f>主动技能升级!N1072</f>
        <v>[]</v>
      </c>
      <c r="F1069" s="1">
        <f>主动技能升级!O1072</f>
        <v>175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1123</v>
      </c>
      <c r="C1070" s="1">
        <f>主动技能升级!L1073</f>
        <v>1124</v>
      </c>
      <c r="D1070" s="1">
        <f>主动技能升级!M1073</f>
        <v>77</v>
      </c>
      <c r="E1070" s="1" t="str">
        <f>主动技能升级!N1073</f>
        <v>[]</v>
      </c>
      <c r="F1070" s="1">
        <f>主动技能升级!O1073</f>
        <v>176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1124</v>
      </c>
      <c r="C1071" s="1">
        <f>主动技能升级!L1074</f>
        <v>1125</v>
      </c>
      <c r="D1071" s="1">
        <f>主动技能升级!M1074</f>
        <v>78</v>
      </c>
      <c r="E1071" s="1" t="str">
        <f>主动技能升级!N1074</f>
        <v>[]</v>
      </c>
      <c r="F1071" s="1">
        <f>主动技能升级!O1074</f>
        <v>177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1125</v>
      </c>
      <c r="C1072" s="1">
        <f>主动技能升级!L1075</f>
        <v>1126</v>
      </c>
      <c r="D1072" s="1">
        <f>主动技能升级!M1075</f>
        <v>79</v>
      </c>
      <c r="E1072" s="1" t="str">
        <f>主动技能升级!N1075</f>
        <v>[]</v>
      </c>
      <c r="F1072" s="1">
        <f>主动技能升级!O1075</f>
        <v>178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1126</v>
      </c>
      <c r="C1073" s="1">
        <f>主动技能升级!L1076</f>
        <v>1127</v>
      </c>
      <c r="D1073" s="1">
        <f>主动技能升级!M1076</f>
        <v>80</v>
      </c>
      <c r="E1073" s="1" t="str">
        <f>主动技能升级!N1076</f>
        <v>[]</v>
      </c>
      <c r="F1073" s="1">
        <f>主动技能升级!O1076</f>
        <v>179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1127</v>
      </c>
      <c r="C1074" s="1">
        <f>主动技能升级!L1077</f>
        <v>1128</v>
      </c>
      <c r="D1074" s="1">
        <f>主动技能升级!M1077</f>
        <v>81</v>
      </c>
      <c r="E1074" s="1" t="str">
        <f>主动技能升级!N1077</f>
        <v>[]</v>
      </c>
      <c r="F1074" s="1">
        <f>主动技能升级!O1077</f>
        <v>180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1128</v>
      </c>
      <c r="C1075" s="1">
        <f>主动技能升级!L1078</f>
        <v>1129</v>
      </c>
      <c r="D1075" s="1">
        <f>主动技能升级!M1078</f>
        <v>82</v>
      </c>
      <c r="E1075" s="1" t="str">
        <f>主动技能升级!N1078</f>
        <v>[]</v>
      </c>
      <c r="F1075" s="1">
        <f>主动技能升级!O1078</f>
        <v>181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1129</v>
      </c>
      <c r="C1076" s="1">
        <f>主动技能升级!L1079</f>
        <v>1130</v>
      </c>
      <c r="D1076" s="1">
        <f>主动技能升级!M1079</f>
        <v>83</v>
      </c>
      <c r="E1076" s="1" t="str">
        <f>主动技能升级!N1079</f>
        <v>[]</v>
      </c>
      <c r="F1076" s="1">
        <f>主动技能升级!O1079</f>
        <v>182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1130</v>
      </c>
      <c r="C1077" s="1">
        <f>主动技能升级!L1080</f>
        <v>1131</v>
      </c>
      <c r="D1077" s="1">
        <f>主动技能升级!M1080</f>
        <v>84</v>
      </c>
      <c r="E1077" s="1" t="str">
        <f>主动技能升级!N1080</f>
        <v>[]</v>
      </c>
      <c r="F1077" s="1">
        <f>主动技能升级!O1080</f>
        <v>183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1131</v>
      </c>
      <c r="C1078" s="1">
        <f>主动技能升级!L1081</f>
        <v>1132</v>
      </c>
      <c r="D1078" s="1">
        <f>主动技能升级!M1081</f>
        <v>85</v>
      </c>
      <c r="E1078" s="1" t="str">
        <f>主动技能升级!N1081</f>
        <v>[]</v>
      </c>
      <c r="F1078" s="1">
        <f>主动技能升级!O1081</f>
        <v>184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1132</v>
      </c>
      <c r="C1079" s="1">
        <f>主动技能升级!L1082</f>
        <v>1133</v>
      </c>
      <c r="D1079" s="1">
        <f>主动技能升级!M1082</f>
        <v>86</v>
      </c>
      <c r="E1079" s="1" t="str">
        <f>主动技能升级!N1082</f>
        <v>[]</v>
      </c>
      <c r="F1079" s="1">
        <f>主动技能升级!O1082</f>
        <v>185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1133</v>
      </c>
      <c r="C1080" s="1">
        <f>主动技能升级!L1083</f>
        <v>1134</v>
      </c>
      <c r="D1080" s="1">
        <f>主动技能升级!M1083</f>
        <v>87</v>
      </c>
      <c r="E1080" s="1" t="str">
        <f>主动技能升级!N1083</f>
        <v>[]</v>
      </c>
      <c r="F1080" s="1">
        <f>主动技能升级!O1083</f>
        <v>186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1134</v>
      </c>
      <c r="C1081" s="1">
        <f>主动技能升级!L1084</f>
        <v>1135</v>
      </c>
      <c r="D1081" s="1">
        <f>主动技能升级!M1084</f>
        <v>88</v>
      </c>
      <c r="E1081" s="1" t="str">
        <f>主动技能升级!N1084</f>
        <v>[]</v>
      </c>
      <c r="F1081" s="1">
        <f>主动技能升级!O1084</f>
        <v>187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1135</v>
      </c>
      <c r="C1082" s="1">
        <f>主动技能升级!L1085</f>
        <v>1136</v>
      </c>
      <c r="D1082" s="1">
        <f>主动技能升级!M1085</f>
        <v>89</v>
      </c>
      <c r="E1082" s="1" t="str">
        <f>主动技能升级!N1085</f>
        <v>[]</v>
      </c>
      <c r="F1082" s="1">
        <f>主动技能升级!O1085</f>
        <v>188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1136</v>
      </c>
      <c r="C1083" s="1">
        <f>主动技能升级!L1086</f>
        <v>1137</v>
      </c>
      <c r="D1083" s="1">
        <f>主动技能升级!M1086</f>
        <v>90</v>
      </c>
      <c r="E1083" s="1" t="str">
        <f>主动技能升级!N1086</f>
        <v>[]</v>
      </c>
      <c r="F1083" s="1">
        <f>主动技能升级!O1086</f>
        <v>189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1137</v>
      </c>
      <c r="C1084" s="1">
        <f>主动技能升级!L1087</f>
        <v>1138</v>
      </c>
      <c r="D1084" s="1">
        <f>主动技能升级!M1087</f>
        <v>91</v>
      </c>
      <c r="E1084" s="1" t="str">
        <f>主动技能升级!N1087</f>
        <v>[]</v>
      </c>
      <c r="F1084" s="1">
        <f>主动技能升级!O1087</f>
        <v>190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1138</v>
      </c>
      <c r="C1085" s="1">
        <f>主动技能升级!L1088</f>
        <v>1139</v>
      </c>
      <c r="D1085" s="1">
        <f>主动技能升级!M1088</f>
        <v>92</v>
      </c>
      <c r="E1085" s="1" t="str">
        <f>主动技能升级!N1088</f>
        <v>[]</v>
      </c>
      <c r="F1085" s="1">
        <f>主动技能升级!O1088</f>
        <v>191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1139</v>
      </c>
      <c r="C1086" s="1">
        <f>主动技能升级!L1089</f>
        <v>1140</v>
      </c>
      <c r="D1086" s="1">
        <f>主动技能升级!M1089</f>
        <v>93</v>
      </c>
      <c r="E1086" s="1" t="str">
        <f>主动技能升级!N1089</f>
        <v>[]</v>
      </c>
      <c r="F1086" s="1">
        <f>主动技能升级!O1089</f>
        <v>192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1141</v>
      </c>
      <c r="C1087" s="1">
        <f>主动技能升级!L1090</f>
        <v>1142</v>
      </c>
      <c r="D1087" s="1">
        <f>主动技能升级!M1090</f>
        <v>94</v>
      </c>
      <c r="E1087" s="1" t="str">
        <f>主动技能升级!N1090</f>
        <v>[]</v>
      </c>
      <c r="F1087" s="1">
        <f>主动技能升级!O1090</f>
        <v>193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1142</v>
      </c>
      <c r="C1088" s="1">
        <f>主动技能升级!L1091</f>
        <v>1143</v>
      </c>
      <c r="D1088" s="1">
        <f>主动技能升级!M1091</f>
        <v>95</v>
      </c>
      <c r="E1088" s="1" t="str">
        <f>主动技能升级!N1091</f>
        <v>[]</v>
      </c>
      <c r="F1088" s="1">
        <f>主动技能升级!O1091</f>
        <v>194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1143</v>
      </c>
      <c r="C1089" s="1">
        <f>主动技能升级!L1092</f>
        <v>1144</v>
      </c>
      <c r="D1089" s="1">
        <f>主动技能升级!M1092</f>
        <v>96</v>
      </c>
      <c r="E1089" s="1" t="str">
        <f>主动技能升级!N1092</f>
        <v>[]</v>
      </c>
      <c r="F1089" s="1">
        <f>主动技能升级!O1092</f>
        <v>195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1144</v>
      </c>
      <c r="C1090" s="1">
        <f>主动技能升级!L1093</f>
        <v>1145</v>
      </c>
      <c r="D1090" s="1">
        <f>主动技能升级!M1093</f>
        <v>97</v>
      </c>
      <c r="E1090" s="1" t="str">
        <f>主动技能升级!N1093</f>
        <v>[]</v>
      </c>
      <c r="F1090" s="1">
        <f>主动技能升级!O1093</f>
        <v>196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1145</v>
      </c>
      <c r="C1091" s="1">
        <f>主动技能升级!L1094</f>
        <v>1146</v>
      </c>
      <c r="D1091" s="1">
        <f>主动技能升级!M1094</f>
        <v>98</v>
      </c>
      <c r="E1091" s="1" t="str">
        <f>主动技能升级!N1094</f>
        <v>[]</v>
      </c>
      <c r="F1091" s="1">
        <f>主动技能升级!O1094</f>
        <v>197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1146</v>
      </c>
      <c r="C1092" s="1">
        <f>主动技能升级!L1095</f>
        <v>1147</v>
      </c>
      <c r="D1092" s="1">
        <f>主动技能升级!M1095</f>
        <v>99</v>
      </c>
      <c r="E1092" s="1" t="str">
        <f>主动技能升级!N1095</f>
        <v>[]</v>
      </c>
      <c r="F1092" s="1">
        <f>主动技能升级!O1095</f>
        <v>198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1147</v>
      </c>
      <c r="C1093" s="1">
        <f>主动技能升级!L1096</f>
        <v>1148</v>
      </c>
      <c r="D1093" s="1">
        <f>主动技能升级!M1096</f>
        <v>1</v>
      </c>
      <c r="E1093" s="1" t="str">
        <f>主动技能升级!N1096</f>
        <v>[]</v>
      </c>
      <c r="F1093" s="1">
        <f>主动技能升级!O1096</f>
        <v>100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1148</v>
      </c>
      <c r="C1094" s="1">
        <f>主动技能升级!L1097</f>
        <v>1149</v>
      </c>
      <c r="D1094" s="1">
        <f>主动技能升级!M1097</f>
        <v>2</v>
      </c>
      <c r="E1094" s="1" t="str">
        <f>主动技能升级!N1097</f>
        <v>[]</v>
      </c>
      <c r="F1094" s="1">
        <f>主动技能升级!O1097</f>
        <v>101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1149</v>
      </c>
      <c r="C1095" s="1">
        <f>主动技能升级!L1098</f>
        <v>1150</v>
      </c>
      <c r="D1095" s="1">
        <f>主动技能升级!M1098</f>
        <v>3</v>
      </c>
      <c r="E1095" s="1" t="str">
        <f>主动技能升级!N1098</f>
        <v>[]</v>
      </c>
      <c r="F1095" s="1">
        <f>主动技能升级!O1098</f>
        <v>102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1150</v>
      </c>
      <c r="C1096" s="1">
        <f>主动技能升级!L1099</f>
        <v>1151</v>
      </c>
      <c r="D1096" s="1">
        <f>主动技能升级!M1099</f>
        <v>4</v>
      </c>
      <c r="E1096" s="1" t="str">
        <f>主动技能升级!N1099</f>
        <v>[]</v>
      </c>
      <c r="F1096" s="1">
        <f>主动技能升级!O1099</f>
        <v>103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1151</v>
      </c>
      <c r="C1097" s="1">
        <f>主动技能升级!L1100</f>
        <v>1152</v>
      </c>
      <c r="D1097" s="1">
        <f>主动技能升级!M1100</f>
        <v>5</v>
      </c>
      <c r="E1097" s="1" t="str">
        <f>主动技能升级!N1100</f>
        <v>[]</v>
      </c>
      <c r="F1097" s="1">
        <f>主动技能升级!O1100</f>
        <v>104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1152</v>
      </c>
      <c r="C1098" s="1">
        <f>主动技能升级!L1101</f>
        <v>1153</v>
      </c>
      <c r="D1098" s="1">
        <f>主动技能升级!M1101</f>
        <v>6</v>
      </c>
      <c r="E1098" s="1" t="str">
        <f>主动技能升级!N1101</f>
        <v>[]</v>
      </c>
      <c r="F1098" s="1">
        <f>主动技能升级!O1101</f>
        <v>105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1153</v>
      </c>
      <c r="C1099" s="1">
        <f>主动技能升级!L1102</f>
        <v>1154</v>
      </c>
      <c r="D1099" s="1">
        <f>主动技能升级!M1102</f>
        <v>7</v>
      </c>
      <c r="E1099" s="1" t="str">
        <f>主动技能升级!N1102</f>
        <v>[]</v>
      </c>
      <c r="F1099" s="1">
        <f>主动技能升级!O1102</f>
        <v>106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1154</v>
      </c>
      <c r="C1100" s="1">
        <f>主动技能升级!L1103</f>
        <v>1155</v>
      </c>
      <c r="D1100" s="1">
        <f>主动技能升级!M1103</f>
        <v>8</v>
      </c>
      <c r="E1100" s="1" t="str">
        <f>主动技能升级!N1103</f>
        <v>[]</v>
      </c>
      <c r="F1100" s="1">
        <f>主动技能升级!O1103</f>
        <v>107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1155</v>
      </c>
      <c r="C1101" s="1">
        <f>主动技能升级!L1104</f>
        <v>1156</v>
      </c>
      <c r="D1101" s="1">
        <f>主动技能升级!M1104</f>
        <v>9</v>
      </c>
      <c r="E1101" s="1" t="str">
        <f>主动技能升级!N1104</f>
        <v>[]</v>
      </c>
      <c r="F1101" s="1">
        <f>主动技能升级!O1104</f>
        <v>108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1156</v>
      </c>
      <c r="C1102" s="1">
        <f>主动技能升级!L1105</f>
        <v>1157</v>
      </c>
      <c r="D1102" s="1">
        <f>主动技能升级!M1105</f>
        <v>10</v>
      </c>
      <c r="E1102" s="1" t="str">
        <f>主动技能升级!N1105</f>
        <v>[]</v>
      </c>
      <c r="F1102" s="1">
        <f>主动技能升级!O1105</f>
        <v>109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1157</v>
      </c>
      <c r="C1103" s="1">
        <f>主动技能升级!L1106</f>
        <v>1158</v>
      </c>
      <c r="D1103" s="1">
        <f>主动技能升级!M1106</f>
        <v>11</v>
      </c>
      <c r="E1103" s="1" t="str">
        <f>主动技能升级!N1106</f>
        <v>[]</v>
      </c>
      <c r="F1103" s="1">
        <f>主动技能升级!O1106</f>
        <v>110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1158</v>
      </c>
      <c r="C1104" s="1">
        <f>主动技能升级!L1107</f>
        <v>1159</v>
      </c>
      <c r="D1104" s="1">
        <f>主动技能升级!M1107</f>
        <v>12</v>
      </c>
      <c r="E1104" s="1" t="str">
        <f>主动技能升级!N1107</f>
        <v>[]</v>
      </c>
      <c r="F1104" s="1">
        <f>主动技能升级!O1107</f>
        <v>111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1159</v>
      </c>
      <c r="C1105" s="1">
        <f>主动技能升级!L1108</f>
        <v>1160</v>
      </c>
      <c r="D1105" s="1">
        <f>主动技能升级!M1108</f>
        <v>13</v>
      </c>
      <c r="E1105" s="1" t="str">
        <f>主动技能升级!N1108</f>
        <v>[]</v>
      </c>
      <c r="F1105" s="1">
        <f>主动技能升级!O1108</f>
        <v>112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1161</v>
      </c>
      <c r="C1106" s="1">
        <f>主动技能升级!L1109</f>
        <v>1162</v>
      </c>
      <c r="D1106" s="1">
        <f>主动技能升级!M1109</f>
        <v>14</v>
      </c>
      <c r="E1106" s="1" t="str">
        <f>主动技能升级!N1109</f>
        <v>[]</v>
      </c>
      <c r="F1106" s="1">
        <f>主动技能升级!O1109</f>
        <v>113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1162</v>
      </c>
      <c r="C1107" s="1">
        <f>主动技能升级!L1110</f>
        <v>1163</v>
      </c>
      <c r="D1107" s="1">
        <f>主动技能升级!M1110</f>
        <v>15</v>
      </c>
      <c r="E1107" s="1" t="str">
        <f>主动技能升级!N1110</f>
        <v>[]</v>
      </c>
      <c r="F1107" s="1">
        <f>主动技能升级!O1110</f>
        <v>114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1163</v>
      </c>
      <c r="C1108" s="1">
        <f>主动技能升级!L1111</f>
        <v>1164</v>
      </c>
      <c r="D1108" s="1">
        <f>主动技能升级!M1111</f>
        <v>16</v>
      </c>
      <c r="E1108" s="1" t="str">
        <f>主动技能升级!N1111</f>
        <v>[]</v>
      </c>
      <c r="F1108" s="1">
        <f>主动技能升级!O1111</f>
        <v>115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1164</v>
      </c>
      <c r="C1109" s="1">
        <f>主动技能升级!L1112</f>
        <v>1165</v>
      </c>
      <c r="D1109" s="1">
        <f>主动技能升级!M1112</f>
        <v>17</v>
      </c>
      <c r="E1109" s="1" t="str">
        <f>主动技能升级!N1112</f>
        <v>[]</v>
      </c>
      <c r="F1109" s="1">
        <f>主动技能升级!O1112</f>
        <v>116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1165</v>
      </c>
      <c r="C1110" s="1">
        <f>主动技能升级!L1113</f>
        <v>1166</v>
      </c>
      <c r="D1110" s="1">
        <f>主动技能升级!M1113</f>
        <v>18</v>
      </c>
      <c r="E1110" s="1" t="str">
        <f>主动技能升级!N1113</f>
        <v>[]</v>
      </c>
      <c r="F1110" s="1">
        <f>主动技能升级!O1113</f>
        <v>117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1166</v>
      </c>
      <c r="C1111" s="1">
        <f>主动技能升级!L1114</f>
        <v>1167</v>
      </c>
      <c r="D1111" s="1">
        <f>主动技能升级!M1114</f>
        <v>19</v>
      </c>
      <c r="E1111" s="1" t="str">
        <f>主动技能升级!N1114</f>
        <v>[]</v>
      </c>
      <c r="F1111" s="1">
        <f>主动技能升级!O1114</f>
        <v>118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1167</v>
      </c>
      <c r="C1112" s="1">
        <f>主动技能升级!L1115</f>
        <v>1168</v>
      </c>
      <c r="D1112" s="1">
        <f>主动技能升级!M1115</f>
        <v>20</v>
      </c>
      <c r="E1112" s="1" t="str">
        <f>主动技能升级!N1115</f>
        <v>[]</v>
      </c>
      <c r="F1112" s="1">
        <f>主动技能升级!O1115</f>
        <v>119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1168</v>
      </c>
      <c r="C1113" s="1">
        <f>主动技能升级!L1116</f>
        <v>1169</v>
      </c>
      <c r="D1113" s="1">
        <f>主动技能升级!M1116</f>
        <v>21</v>
      </c>
      <c r="E1113" s="1" t="str">
        <f>主动技能升级!N1116</f>
        <v>[]</v>
      </c>
      <c r="F1113" s="1">
        <f>主动技能升级!O1116</f>
        <v>120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1169</v>
      </c>
      <c r="C1114" s="1">
        <f>主动技能升级!L1117</f>
        <v>1170</v>
      </c>
      <c r="D1114" s="1">
        <f>主动技能升级!M1117</f>
        <v>22</v>
      </c>
      <c r="E1114" s="1" t="str">
        <f>主动技能升级!N1117</f>
        <v>[]</v>
      </c>
      <c r="F1114" s="1">
        <f>主动技能升级!O1117</f>
        <v>121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1170</v>
      </c>
      <c r="C1115" s="1">
        <f>主动技能升级!L1118</f>
        <v>1171</v>
      </c>
      <c r="D1115" s="1">
        <f>主动技能升级!M1118</f>
        <v>23</v>
      </c>
      <c r="E1115" s="1" t="str">
        <f>主动技能升级!N1118</f>
        <v>[]</v>
      </c>
      <c r="F1115" s="1">
        <f>主动技能升级!O1118</f>
        <v>122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1171</v>
      </c>
      <c r="C1116" s="1">
        <f>主动技能升级!L1119</f>
        <v>1172</v>
      </c>
      <c r="D1116" s="1">
        <f>主动技能升级!M1119</f>
        <v>24</v>
      </c>
      <c r="E1116" s="1" t="str">
        <f>主动技能升级!N1119</f>
        <v>[]</v>
      </c>
      <c r="F1116" s="1">
        <f>主动技能升级!O1119</f>
        <v>123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1172</v>
      </c>
      <c r="C1117" s="1">
        <f>主动技能升级!L1120</f>
        <v>1173</v>
      </c>
      <c r="D1117" s="1">
        <f>主动技能升级!M1120</f>
        <v>25</v>
      </c>
      <c r="E1117" s="1" t="str">
        <f>主动技能升级!N1120</f>
        <v>[]</v>
      </c>
      <c r="F1117" s="1">
        <f>主动技能升级!O1120</f>
        <v>124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1173</v>
      </c>
      <c r="C1118" s="1">
        <f>主动技能升级!L1121</f>
        <v>1174</v>
      </c>
      <c r="D1118" s="1">
        <f>主动技能升级!M1121</f>
        <v>26</v>
      </c>
      <c r="E1118" s="1" t="str">
        <f>主动技能升级!N1121</f>
        <v>[]</v>
      </c>
      <c r="F1118" s="1">
        <f>主动技能升级!O1121</f>
        <v>125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1174</v>
      </c>
      <c r="C1119" s="1">
        <f>主动技能升级!L1122</f>
        <v>1175</v>
      </c>
      <c r="D1119" s="1">
        <f>主动技能升级!M1122</f>
        <v>27</v>
      </c>
      <c r="E1119" s="1" t="str">
        <f>主动技能升级!N1122</f>
        <v>[]</v>
      </c>
      <c r="F1119" s="1">
        <f>主动技能升级!O1122</f>
        <v>126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1175</v>
      </c>
      <c r="C1120" s="1">
        <f>主动技能升级!L1123</f>
        <v>1176</v>
      </c>
      <c r="D1120" s="1">
        <f>主动技能升级!M1123</f>
        <v>28</v>
      </c>
      <c r="E1120" s="1" t="str">
        <f>主动技能升级!N1123</f>
        <v>[]</v>
      </c>
      <c r="F1120" s="1">
        <f>主动技能升级!O1123</f>
        <v>127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1176</v>
      </c>
      <c r="C1121" s="1">
        <f>主动技能升级!L1124</f>
        <v>1177</v>
      </c>
      <c r="D1121" s="1">
        <f>主动技能升级!M1124</f>
        <v>29</v>
      </c>
      <c r="E1121" s="1" t="str">
        <f>主动技能升级!N1124</f>
        <v>[]</v>
      </c>
      <c r="F1121" s="1">
        <f>主动技能升级!O1124</f>
        <v>128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1177</v>
      </c>
      <c r="C1122" s="1">
        <f>主动技能升级!L1125</f>
        <v>1178</v>
      </c>
      <c r="D1122" s="1">
        <f>主动技能升级!M1125</f>
        <v>30</v>
      </c>
      <c r="E1122" s="1" t="str">
        <f>主动技能升级!N1125</f>
        <v>[]</v>
      </c>
      <c r="F1122" s="1">
        <f>主动技能升级!O1125</f>
        <v>129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1178</v>
      </c>
      <c r="C1123" s="1">
        <f>主动技能升级!L1126</f>
        <v>1179</v>
      </c>
      <c r="D1123" s="1">
        <f>主动技能升级!M1126</f>
        <v>31</v>
      </c>
      <c r="E1123" s="1" t="str">
        <f>主动技能升级!N1126</f>
        <v>[]</v>
      </c>
      <c r="F1123" s="1">
        <f>主动技能升级!O1126</f>
        <v>130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1179</v>
      </c>
      <c r="C1124" s="1">
        <f>主动技能升级!L1127</f>
        <v>1180</v>
      </c>
      <c r="D1124" s="1">
        <f>主动技能升级!M1127</f>
        <v>32</v>
      </c>
      <c r="E1124" s="1" t="str">
        <f>主动技能升级!N1127</f>
        <v>[]</v>
      </c>
      <c r="F1124" s="1">
        <f>主动技能升级!O1127</f>
        <v>131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1181</v>
      </c>
      <c r="C1125" s="1">
        <f>主动技能升级!L1128</f>
        <v>1182</v>
      </c>
      <c r="D1125" s="1">
        <f>主动技能升级!M1128</f>
        <v>33</v>
      </c>
      <c r="E1125" s="1" t="str">
        <f>主动技能升级!N1128</f>
        <v>[]</v>
      </c>
      <c r="F1125" s="1">
        <f>主动技能升级!O1128</f>
        <v>132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1182</v>
      </c>
      <c r="C1126" s="1">
        <f>主动技能升级!L1129</f>
        <v>1183</v>
      </c>
      <c r="D1126" s="1">
        <f>主动技能升级!M1129</f>
        <v>34</v>
      </c>
      <c r="E1126" s="1" t="str">
        <f>主动技能升级!N1129</f>
        <v>[]</v>
      </c>
      <c r="F1126" s="1">
        <f>主动技能升级!O1129</f>
        <v>133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1183</v>
      </c>
      <c r="C1127" s="1">
        <f>主动技能升级!L1130</f>
        <v>1184</v>
      </c>
      <c r="D1127" s="1">
        <f>主动技能升级!M1130</f>
        <v>35</v>
      </c>
      <c r="E1127" s="1" t="str">
        <f>主动技能升级!N1130</f>
        <v>[]</v>
      </c>
      <c r="F1127" s="1">
        <f>主动技能升级!O1130</f>
        <v>134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1184</v>
      </c>
      <c r="C1128" s="1">
        <f>主动技能升级!L1131</f>
        <v>1185</v>
      </c>
      <c r="D1128" s="1">
        <f>主动技能升级!M1131</f>
        <v>36</v>
      </c>
      <c r="E1128" s="1" t="str">
        <f>主动技能升级!N1131</f>
        <v>[]</v>
      </c>
      <c r="F1128" s="1">
        <f>主动技能升级!O1131</f>
        <v>135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1185</v>
      </c>
      <c r="C1129" s="1">
        <f>主动技能升级!L1132</f>
        <v>1186</v>
      </c>
      <c r="D1129" s="1">
        <f>主动技能升级!M1132</f>
        <v>37</v>
      </c>
      <c r="E1129" s="1" t="str">
        <f>主动技能升级!N1132</f>
        <v>[]</v>
      </c>
      <c r="F1129" s="1">
        <f>主动技能升级!O1132</f>
        <v>136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1186</v>
      </c>
      <c r="C1130" s="1">
        <f>主动技能升级!L1133</f>
        <v>1187</v>
      </c>
      <c r="D1130" s="1">
        <f>主动技能升级!M1133</f>
        <v>38</v>
      </c>
      <c r="E1130" s="1" t="str">
        <f>主动技能升级!N1133</f>
        <v>[]</v>
      </c>
      <c r="F1130" s="1">
        <f>主动技能升级!O1133</f>
        <v>137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1187</v>
      </c>
      <c r="C1131" s="1">
        <f>主动技能升级!L1134</f>
        <v>1188</v>
      </c>
      <c r="D1131" s="1">
        <f>主动技能升级!M1134</f>
        <v>39</v>
      </c>
      <c r="E1131" s="1" t="str">
        <f>主动技能升级!N1134</f>
        <v>[]</v>
      </c>
      <c r="F1131" s="1">
        <f>主动技能升级!O1134</f>
        <v>138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1188</v>
      </c>
      <c r="C1132" s="1">
        <f>主动技能升级!L1135</f>
        <v>1189</v>
      </c>
      <c r="D1132" s="1">
        <f>主动技能升级!M1135</f>
        <v>40</v>
      </c>
      <c r="E1132" s="1" t="str">
        <f>主动技能升级!N1135</f>
        <v>[]</v>
      </c>
      <c r="F1132" s="1">
        <f>主动技能升级!O1135</f>
        <v>139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1189</v>
      </c>
      <c r="C1133" s="1">
        <f>主动技能升级!L1136</f>
        <v>1190</v>
      </c>
      <c r="D1133" s="1">
        <f>主动技能升级!M1136</f>
        <v>41</v>
      </c>
      <c r="E1133" s="1" t="str">
        <f>主动技能升级!N1136</f>
        <v>[]</v>
      </c>
      <c r="F1133" s="1">
        <f>主动技能升级!O1136</f>
        <v>140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1190</v>
      </c>
      <c r="C1134" s="1">
        <f>主动技能升级!L1137</f>
        <v>1191</v>
      </c>
      <c r="D1134" s="1">
        <f>主动技能升级!M1137</f>
        <v>42</v>
      </c>
      <c r="E1134" s="1" t="str">
        <f>主动技能升级!N1137</f>
        <v>[]</v>
      </c>
      <c r="F1134" s="1">
        <f>主动技能升级!O1137</f>
        <v>141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1191</v>
      </c>
      <c r="C1135" s="1">
        <f>主动技能升级!L1138</f>
        <v>1192</v>
      </c>
      <c r="D1135" s="1">
        <f>主动技能升级!M1138</f>
        <v>43</v>
      </c>
      <c r="E1135" s="1" t="str">
        <f>主动技能升级!N1138</f>
        <v>[]</v>
      </c>
      <c r="F1135" s="1">
        <f>主动技能升级!O1138</f>
        <v>142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1192</v>
      </c>
      <c r="C1136" s="1">
        <f>主动技能升级!L1139</f>
        <v>1193</v>
      </c>
      <c r="D1136" s="1">
        <f>主动技能升级!M1139</f>
        <v>44</v>
      </c>
      <c r="E1136" s="1" t="str">
        <f>主动技能升级!N1139</f>
        <v>[]</v>
      </c>
      <c r="F1136" s="1">
        <f>主动技能升级!O1139</f>
        <v>143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1193</v>
      </c>
      <c r="C1137" s="1">
        <f>主动技能升级!L1140</f>
        <v>1194</v>
      </c>
      <c r="D1137" s="1">
        <f>主动技能升级!M1140</f>
        <v>45</v>
      </c>
      <c r="E1137" s="1" t="str">
        <f>主动技能升级!N1140</f>
        <v>[]</v>
      </c>
      <c r="F1137" s="1">
        <f>主动技能升级!O1140</f>
        <v>144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1194</v>
      </c>
      <c r="C1138" s="1">
        <f>主动技能升级!L1141</f>
        <v>1195</v>
      </c>
      <c r="D1138" s="1">
        <f>主动技能升级!M1141</f>
        <v>46</v>
      </c>
      <c r="E1138" s="1" t="str">
        <f>主动技能升级!N1141</f>
        <v>[]</v>
      </c>
      <c r="F1138" s="1">
        <f>主动技能升级!O1141</f>
        <v>145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1195</v>
      </c>
      <c r="C1139" s="1">
        <f>主动技能升级!L1142</f>
        <v>1196</v>
      </c>
      <c r="D1139" s="1">
        <f>主动技能升级!M1142</f>
        <v>47</v>
      </c>
      <c r="E1139" s="1" t="str">
        <f>主动技能升级!N1142</f>
        <v>[]</v>
      </c>
      <c r="F1139" s="1">
        <f>主动技能升级!O1142</f>
        <v>146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1196</v>
      </c>
      <c r="C1140" s="1">
        <f>主动技能升级!L1143</f>
        <v>1197</v>
      </c>
      <c r="D1140" s="1">
        <f>主动技能升级!M1143</f>
        <v>48</v>
      </c>
      <c r="E1140" s="1" t="str">
        <f>主动技能升级!N1143</f>
        <v>[]</v>
      </c>
      <c r="F1140" s="1">
        <f>主动技能升级!O1143</f>
        <v>147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1197</v>
      </c>
      <c r="C1141" s="1">
        <f>主动技能升级!L1144</f>
        <v>1198</v>
      </c>
      <c r="D1141" s="1">
        <f>主动技能升级!M1144</f>
        <v>49</v>
      </c>
      <c r="E1141" s="1" t="str">
        <f>主动技能升级!N1144</f>
        <v>[]</v>
      </c>
      <c r="F1141" s="1">
        <f>主动技能升级!O1144</f>
        <v>148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1198</v>
      </c>
      <c r="C1142" s="1">
        <f>主动技能升级!L1145</f>
        <v>1199</v>
      </c>
      <c r="D1142" s="1">
        <f>主动技能升级!M1145</f>
        <v>50</v>
      </c>
      <c r="E1142" s="1" t="str">
        <f>主动技能升级!N1145</f>
        <v>[]</v>
      </c>
      <c r="F1142" s="1">
        <f>主动技能升级!O1145</f>
        <v>149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1199</v>
      </c>
      <c r="C1143" s="1">
        <f>主动技能升级!L1146</f>
        <v>1200</v>
      </c>
      <c r="D1143" s="1">
        <f>主动技能升级!M1146</f>
        <v>51</v>
      </c>
      <c r="E1143" s="1" t="str">
        <f>主动技能升级!N1146</f>
        <v>[]</v>
      </c>
      <c r="F1143" s="1">
        <f>主动技能升级!O1146</f>
        <v>150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1201</v>
      </c>
      <c r="C1144" s="1">
        <f>主动技能升级!L1147</f>
        <v>1202</v>
      </c>
      <c r="D1144" s="1">
        <f>主动技能升级!M1147</f>
        <v>52</v>
      </c>
      <c r="E1144" s="1" t="str">
        <f>主动技能升级!N1147</f>
        <v>[]</v>
      </c>
      <c r="F1144" s="1">
        <f>主动技能升级!O1147</f>
        <v>151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1202</v>
      </c>
      <c r="C1145" s="1">
        <f>主动技能升级!L1148</f>
        <v>1203</v>
      </c>
      <c r="D1145" s="1">
        <f>主动技能升级!M1148</f>
        <v>53</v>
      </c>
      <c r="E1145" s="1" t="str">
        <f>主动技能升级!N1148</f>
        <v>[]</v>
      </c>
      <c r="F1145" s="1">
        <f>主动技能升级!O1148</f>
        <v>152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1203</v>
      </c>
      <c r="C1146" s="1">
        <f>主动技能升级!L1149</f>
        <v>1204</v>
      </c>
      <c r="D1146" s="1">
        <f>主动技能升级!M1149</f>
        <v>54</v>
      </c>
      <c r="E1146" s="1" t="str">
        <f>主动技能升级!N1149</f>
        <v>[]</v>
      </c>
      <c r="F1146" s="1">
        <f>主动技能升级!O1149</f>
        <v>153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1204</v>
      </c>
      <c r="C1147" s="1">
        <f>主动技能升级!L1150</f>
        <v>1205</v>
      </c>
      <c r="D1147" s="1">
        <f>主动技能升级!M1150</f>
        <v>55</v>
      </c>
      <c r="E1147" s="1" t="str">
        <f>主动技能升级!N1150</f>
        <v>[]</v>
      </c>
      <c r="F1147" s="1">
        <f>主动技能升级!O1150</f>
        <v>154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1205</v>
      </c>
      <c r="C1148" s="1">
        <f>主动技能升级!L1151</f>
        <v>1206</v>
      </c>
      <c r="D1148" s="1">
        <f>主动技能升级!M1151</f>
        <v>56</v>
      </c>
      <c r="E1148" s="1" t="str">
        <f>主动技能升级!N1151</f>
        <v>[]</v>
      </c>
      <c r="F1148" s="1">
        <f>主动技能升级!O1151</f>
        <v>155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1206</v>
      </c>
      <c r="C1149" s="1">
        <f>主动技能升级!L1152</f>
        <v>1207</v>
      </c>
      <c r="D1149" s="1">
        <f>主动技能升级!M1152</f>
        <v>57</v>
      </c>
      <c r="E1149" s="1" t="str">
        <f>主动技能升级!N1152</f>
        <v>[]</v>
      </c>
      <c r="F1149" s="1">
        <f>主动技能升级!O1152</f>
        <v>156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1207</v>
      </c>
      <c r="C1150" s="1">
        <f>主动技能升级!L1153</f>
        <v>1208</v>
      </c>
      <c r="D1150" s="1">
        <f>主动技能升级!M1153</f>
        <v>58</v>
      </c>
      <c r="E1150" s="1" t="str">
        <f>主动技能升级!N1153</f>
        <v>[]</v>
      </c>
      <c r="F1150" s="1">
        <f>主动技能升级!O1153</f>
        <v>157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1208</v>
      </c>
      <c r="C1151" s="1">
        <f>主动技能升级!L1154</f>
        <v>1209</v>
      </c>
      <c r="D1151" s="1">
        <f>主动技能升级!M1154</f>
        <v>59</v>
      </c>
      <c r="E1151" s="1" t="str">
        <f>主动技能升级!N1154</f>
        <v>[]</v>
      </c>
      <c r="F1151" s="1">
        <f>主动技能升级!O1154</f>
        <v>158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1209</v>
      </c>
      <c r="C1152" s="1">
        <f>主动技能升级!L1155</f>
        <v>1210</v>
      </c>
      <c r="D1152" s="1">
        <f>主动技能升级!M1155</f>
        <v>60</v>
      </c>
      <c r="E1152" s="1" t="str">
        <f>主动技能升级!N1155</f>
        <v>[]</v>
      </c>
      <c r="F1152" s="1">
        <f>主动技能升级!O1155</f>
        <v>159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1210</v>
      </c>
      <c r="C1153" s="1">
        <f>主动技能升级!L1156</f>
        <v>1211</v>
      </c>
      <c r="D1153" s="1">
        <f>主动技能升级!M1156</f>
        <v>61</v>
      </c>
      <c r="E1153" s="1" t="str">
        <f>主动技能升级!N1156</f>
        <v>[]</v>
      </c>
      <c r="F1153" s="1">
        <f>主动技能升级!O1156</f>
        <v>160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1211</v>
      </c>
      <c r="C1154" s="1">
        <f>主动技能升级!L1157</f>
        <v>1212</v>
      </c>
      <c r="D1154" s="1">
        <f>主动技能升级!M1157</f>
        <v>62</v>
      </c>
      <c r="E1154" s="1" t="str">
        <f>主动技能升级!N1157</f>
        <v>[]</v>
      </c>
      <c r="F1154" s="1">
        <f>主动技能升级!O1157</f>
        <v>161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1212</v>
      </c>
      <c r="C1155" s="1">
        <f>主动技能升级!L1158</f>
        <v>1213</v>
      </c>
      <c r="D1155" s="1">
        <f>主动技能升级!M1158</f>
        <v>63</v>
      </c>
      <c r="E1155" s="1" t="str">
        <f>主动技能升级!N1158</f>
        <v>[]</v>
      </c>
      <c r="F1155" s="1">
        <f>主动技能升级!O1158</f>
        <v>162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1213</v>
      </c>
      <c r="C1156" s="1">
        <f>主动技能升级!L1159</f>
        <v>1214</v>
      </c>
      <c r="D1156" s="1">
        <f>主动技能升级!M1159</f>
        <v>64</v>
      </c>
      <c r="E1156" s="1" t="str">
        <f>主动技能升级!N1159</f>
        <v>[]</v>
      </c>
      <c r="F1156" s="1">
        <f>主动技能升级!O1159</f>
        <v>163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1214</v>
      </c>
      <c r="C1157" s="1">
        <f>主动技能升级!L1160</f>
        <v>1215</v>
      </c>
      <c r="D1157" s="1">
        <f>主动技能升级!M1160</f>
        <v>65</v>
      </c>
      <c r="E1157" s="1" t="str">
        <f>主动技能升级!N1160</f>
        <v>[]</v>
      </c>
      <c r="F1157" s="1">
        <f>主动技能升级!O1160</f>
        <v>164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1215</v>
      </c>
      <c r="C1158" s="1">
        <f>主动技能升级!L1161</f>
        <v>1216</v>
      </c>
      <c r="D1158" s="1">
        <f>主动技能升级!M1161</f>
        <v>66</v>
      </c>
      <c r="E1158" s="1" t="str">
        <f>主动技能升级!N1161</f>
        <v>[]</v>
      </c>
      <c r="F1158" s="1">
        <f>主动技能升级!O1161</f>
        <v>165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1216</v>
      </c>
      <c r="C1159" s="1">
        <f>主动技能升级!L1162</f>
        <v>1217</v>
      </c>
      <c r="D1159" s="1">
        <f>主动技能升级!M1162</f>
        <v>67</v>
      </c>
      <c r="E1159" s="1" t="str">
        <f>主动技能升级!N1162</f>
        <v>[]</v>
      </c>
      <c r="F1159" s="1">
        <f>主动技能升级!O1162</f>
        <v>166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1217</v>
      </c>
      <c r="C1160" s="1">
        <f>主动技能升级!L1163</f>
        <v>1218</v>
      </c>
      <c r="D1160" s="1">
        <f>主动技能升级!M1163</f>
        <v>68</v>
      </c>
      <c r="E1160" s="1" t="str">
        <f>主动技能升级!N1163</f>
        <v>[]</v>
      </c>
      <c r="F1160" s="1">
        <f>主动技能升级!O1163</f>
        <v>167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1218</v>
      </c>
      <c r="C1161" s="1">
        <f>主动技能升级!L1164</f>
        <v>1219</v>
      </c>
      <c r="D1161" s="1">
        <f>主动技能升级!M1164</f>
        <v>69</v>
      </c>
      <c r="E1161" s="1" t="str">
        <f>主动技能升级!N1164</f>
        <v>[]</v>
      </c>
      <c r="F1161" s="1">
        <f>主动技能升级!O1164</f>
        <v>168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1219</v>
      </c>
      <c r="C1162" s="1">
        <f>主动技能升级!L1165</f>
        <v>1220</v>
      </c>
      <c r="D1162" s="1">
        <f>主动技能升级!M1165</f>
        <v>70</v>
      </c>
      <c r="E1162" s="1" t="str">
        <f>主动技能升级!N1165</f>
        <v>[]</v>
      </c>
      <c r="F1162" s="1">
        <f>主动技能升级!O1165</f>
        <v>169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1221</v>
      </c>
      <c r="C1163" s="1">
        <f>主动技能升级!L1166</f>
        <v>1222</v>
      </c>
      <c r="D1163" s="1">
        <f>主动技能升级!M1166</f>
        <v>71</v>
      </c>
      <c r="E1163" s="1" t="str">
        <f>主动技能升级!N1166</f>
        <v>[]</v>
      </c>
      <c r="F1163" s="1">
        <f>主动技能升级!O1166</f>
        <v>170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1222</v>
      </c>
      <c r="C1164" s="1">
        <f>主动技能升级!L1167</f>
        <v>1223</v>
      </c>
      <c r="D1164" s="1">
        <f>主动技能升级!M1167</f>
        <v>72</v>
      </c>
      <c r="E1164" s="1" t="str">
        <f>主动技能升级!N1167</f>
        <v>[]</v>
      </c>
      <c r="F1164" s="1">
        <f>主动技能升级!O1167</f>
        <v>171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1223</v>
      </c>
      <c r="C1165" s="1">
        <f>主动技能升级!L1168</f>
        <v>1224</v>
      </c>
      <c r="D1165" s="1">
        <f>主动技能升级!M1168</f>
        <v>73</v>
      </c>
      <c r="E1165" s="1" t="str">
        <f>主动技能升级!N1168</f>
        <v>[]</v>
      </c>
      <c r="F1165" s="1">
        <f>主动技能升级!O1168</f>
        <v>172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1224</v>
      </c>
      <c r="C1166" s="1">
        <f>主动技能升级!L1169</f>
        <v>1225</v>
      </c>
      <c r="D1166" s="1">
        <f>主动技能升级!M1169</f>
        <v>74</v>
      </c>
      <c r="E1166" s="1" t="str">
        <f>主动技能升级!N1169</f>
        <v>[]</v>
      </c>
      <c r="F1166" s="1">
        <f>主动技能升级!O1169</f>
        <v>173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1225</v>
      </c>
      <c r="C1167" s="1">
        <f>主动技能升级!L1170</f>
        <v>1226</v>
      </c>
      <c r="D1167" s="1">
        <f>主动技能升级!M1170</f>
        <v>75</v>
      </c>
      <c r="E1167" s="1" t="str">
        <f>主动技能升级!N1170</f>
        <v>[]</v>
      </c>
      <c r="F1167" s="1">
        <f>主动技能升级!O1170</f>
        <v>174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1226</v>
      </c>
      <c r="C1168" s="1">
        <f>主动技能升级!L1171</f>
        <v>1227</v>
      </c>
      <c r="D1168" s="1">
        <f>主动技能升级!M1171</f>
        <v>76</v>
      </c>
      <c r="E1168" s="1" t="str">
        <f>主动技能升级!N1171</f>
        <v>[]</v>
      </c>
      <c r="F1168" s="1">
        <f>主动技能升级!O1171</f>
        <v>175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1227</v>
      </c>
      <c r="C1169" s="1">
        <f>主动技能升级!L1172</f>
        <v>1228</v>
      </c>
      <c r="D1169" s="1">
        <f>主动技能升级!M1172</f>
        <v>77</v>
      </c>
      <c r="E1169" s="1" t="str">
        <f>主动技能升级!N1172</f>
        <v>[]</v>
      </c>
      <c r="F1169" s="1">
        <f>主动技能升级!O1172</f>
        <v>176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1228</v>
      </c>
      <c r="C1170" s="1">
        <f>主动技能升级!L1173</f>
        <v>1229</v>
      </c>
      <c r="D1170" s="1">
        <f>主动技能升级!M1173</f>
        <v>78</v>
      </c>
      <c r="E1170" s="1" t="str">
        <f>主动技能升级!N1173</f>
        <v>[]</v>
      </c>
      <c r="F1170" s="1">
        <f>主动技能升级!O1173</f>
        <v>177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1229</v>
      </c>
      <c r="C1171" s="1">
        <f>主动技能升级!L1174</f>
        <v>1230</v>
      </c>
      <c r="D1171" s="1">
        <f>主动技能升级!M1174</f>
        <v>79</v>
      </c>
      <c r="E1171" s="1" t="str">
        <f>主动技能升级!N1174</f>
        <v>[]</v>
      </c>
      <c r="F1171" s="1">
        <f>主动技能升级!O1174</f>
        <v>178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1230</v>
      </c>
      <c r="C1172" s="1">
        <f>主动技能升级!L1175</f>
        <v>1231</v>
      </c>
      <c r="D1172" s="1">
        <f>主动技能升级!M1175</f>
        <v>80</v>
      </c>
      <c r="E1172" s="1" t="str">
        <f>主动技能升级!N1175</f>
        <v>[]</v>
      </c>
      <c r="F1172" s="1">
        <f>主动技能升级!O1175</f>
        <v>179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1231</v>
      </c>
      <c r="C1173" s="1">
        <f>主动技能升级!L1176</f>
        <v>1232</v>
      </c>
      <c r="D1173" s="1">
        <f>主动技能升级!M1176</f>
        <v>81</v>
      </c>
      <c r="E1173" s="1" t="str">
        <f>主动技能升级!N1176</f>
        <v>[]</v>
      </c>
      <c r="F1173" s="1">
        <f>主动技能升级!O1176</f>
        <v>180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1232</v>
      </c>
      <c r="C1174" s="1">
        <f>主动技能升级!L1177</f>
        <v>1233</v>
      </c>
      <c r="D1174" s="1">
        <f>主动技能升级!M1177</f>
        <v>82</v>
      </c>
      <c r="E1174" s="1" t="str">
        <f>主动技能升级!N1177</f>
        <v>[]</v>
      </c>
      <c r="F1174" s="1">
        <f>主动技能升级!O1177</f>
        <v>181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1233</v>
      </c>
      <c r="C1175" s="1">
        <f>主动技能升级!L1178</f>
        <v>1234</v>
      </c>
      <c r="D1175" s="1">
        <f>主动技能升级!M1178</f>
        <v>83</v>
      </c>
      <c r="E1175" s="1" t="str">
        <f>主动技能升级!N1178</f>
        <v>[]</v>
      </c>
      <c r="F1175" s="1">
        <f>主动技能升级!O1178</f>
        <v>182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1234</v>
      </c>
      <c r="C1176" s="1">
        <f>主动技能升级!L1179</f>
        <v>1235</v>
      </c>
      <c r="D1176" s="1">
        <f>主动技能升级!M1179</f>
        <v>84</v>
      </c>
      <c r="E1176" s="1" t="str">
        <f>主动技能升级!N1179</f>
        <v>[]</v>
      </c>
      <c r="F1176" s="1">
        <f>主动技能升级!O1179</f>
        <v>183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1235</v>
      </c>
      <c r="C1177" s="1">
        <f>主动技能升级!L1180</f>
        <v>1236</v>
      </c>
      <c r="D1177" s="1">
        <f>主动技能升级!M1180</f>
        <v>85</v>
      </c>
      <c r="E1177" s="1" t="str">
        <f>主动技能升级!N1180</f>
        <v>[]</v>
      </c>
      <c r="F1177" s="1">
        <f>主动技能升级!O1180</f>
        <v>184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1236</v>
      </c>
      <c r="C1178" s="1">
        <f>主动技能升级!L1181</f>
        <v>1237</v>
      </c>
      <c r="D1178" s="1">
        <f>主动技能升级!M1181</f>
        <v>86</v>
      </c>
      <c r="E1178" s="1" t="str">
        <f>主动技能升级!N1181</f>
        <v>[]</v>
      </c>
      <c r="F1178" s="1">
        <f>主动技能升级!O1181</f>
        <v>185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1237</v>
      </c>
      <c r="C1179" s="1">
        <f>主动技能升级!L1182</f>
        <v>1238</v>
      </c>
      <c r="D1179" s="1">
        <f>主动技能升级!M1182</f>
        <v>87</v>
      </c>
      <c r="E1179" s="1" t="str">
        <f>主动技能升级!N1182</f>
        <v>[]</v>
      </c>
      <c r="F1179" s="1">
        <f>主动技能升级!O1182</f>
        <v>186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1238</v>
      </c>
      <c r="C1180" s="1">
        <f>主动技能升级!L1183</f>
        <v>1239</v>
      </c>
      <c r="D1180" s="1">
        <f>主动技能升级!M1183</f>
        <v>88</v>
      </c>
      <c r="E1180" s="1" t="str">
        <f>主动技能升级!N1183</f>
        <v>[]</v>
      </c>
      <c r="F1180" s="1">
        <f>主动技能升级!O1183</f>
        <v>187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1239</v>
      </c>
      <c r="C1181" s="1">
        <f>主动技能升级!L1184</f>
        <v>1240</v>
      </c>
      <c r="D1181" s="1">
        <f>主动技能升级!M1184</f>
        <v>89</v>
      </c>
      <c r="E1181" s="1" t="str">
        <f>主动技能升级!N1184</f>
        <v>[]</v>
      </c>
      <c r="F1181" s="1">
        <f>主动技能升级!O1184</f>
        <v>188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1241</v>
      </c>
      <c r="C1182" s="1">
        <f>主动技能升级!L1185</f>
        <v>1242</v>
      </c>
      <c r="D1182" s="1">
        <f>主动技能升级!M1185</f>
        <v>90</v>
      </c>
      <c r="E1182" s="1" t="str">
        <f>主动技能升级!N1185</f>
        <v>[]</v>
      </c>
      <c r="F1182" s="1">
        <f>主动技能升级!O1185</f>
        <v>189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1242</v>
      </c>
      <c r="C1183" s="1">
        <f>主动技能升级!L1186</f>
        <v>1243</v>
      </c>
      <c r="D1183" s="1">
        <f>主动技能升级!M1186</f>
        <v>91</v>
      </c>
      <c r="E1183" s="1" t="str">
        <f>主动技能升级!N1186</f>
        <v>[]</v>
      </c>
      <c r="F1183" s="1">
        <f>主动技能升级!O1186</f>
        <v>190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1243</v>
      </c>
      <c r="C1184" s="1">
        <f>主动技能升级!L1187</f>
        <v>1244</v>
      </c>
      <c r="D1184" s="1">
        <f>主动技能升级!M1187</f>
        <v>92</v>
      </c>
      <c r="E1184" s="1" t="str">
        <f>主动技能升级!N1187</f>
        <v>[]</v>
      </c>
      <c r="F1184" s="1">
        <f>主动技能升级!O1187</f>
        <v>191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1244</v>
      </c>
      <c r="C1185" s="1">
        <f>主动技能升级!L1188</f>
        <v>1245</v>
      </c>
      <c r="D1185" s="1">
        <f>主动技能升级!M1188</f>
        <v>93</v>
      </c>
      <c r="E1185" s="1" t="str">
        <f>主动技能升级!N1188</f>
        <v>[]</v>
      </c>
      <c r="F1185" s="1">
        <f>主动技能升级!O1188</f>
        <v>192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1245</v>
      </c>
      <c r="C1186" s="1">
        <f>主动技能升级!L1189</f>
        <v>1246</v>
      </c>
      <c r="D1186" s="1">
        <f>主动技能升级!M1189</f>
        <v>94</v>
      </c>
      <c r="E1186" s="1" t="str">
        <f>主动技能升级!N1189</f>
        <v>[]</v>
      </c>
      <c r="F1186" s="1">
        <f>主动技能升级!O1189</f>
        <v>193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1246</v>
      </c>
      <c r="C1187" s="1">
        <f>主动技能升级!L1190</f>
        <v>1247</v>
      </c>
      <c r="D1187" s="1">
        <f>主动技能升级!M1190</f>
        <v>95</v>
      </c>
      <c r="E1187" s="1" t="str">
        <f>主动技能升级!N1190</f>
        <v>[]</v>
      </c>
      <c r="F1187" s="1">
        <f>主动技能升级!O1190</f>
        <v>194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1247</v>
      </c>
      <c r="C1188" s="1">
        <f>主动技能升级!L1191</f>
        <v>1248</v>
      </c>
      <c r="D1188" s="1">
        <f>主动技能升级!M1191</f>
        <v>96</v>
      </c>
      <c r="E1188" s="1" t="str">
        <f>主动技能升级!N1191</f>
        <v>[]</v>
      </c>
      <c r="F1188" s="1">
        <f>主动技能升级!O1191</f>
        <v>195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1248</v>
      </c>
      <c r="C1189" s="1">
        <f>主动技能升级!L1192</f>
        <v>1249</v>
      </c>
      <c r="D1189" s="1">
        <f>主动技能升级!M1192</f>
        <v>97</v>
      </c>
      <c r="E1189" s="1" t="str">
        <f>主动技能升级!N1192</f>
        <v>[]</v>
      </c>
      <c r="F1189" s="1">
        <f>主动技能升级!O1192</f>
        <v>196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1249</v>
      </c>
      <c r="C1190" s="1">
        <f>主动技能升级!L1193</f>
        <v>1250</v>
      </c>
      <c r="D1190" s="1">
        <f>主动技能升级!M1193</f>
        <v>98</v>
      </c>
      <c r="E1190" s="1" t="str">
        <f>主动技能升级!N1193</f>
        <v>[]</v>
      </c>
      <c r="F1190" s="1">
        <f>主动技能升级!O1193</f>
        <v>197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1250</v>
      </c>
      <c r="C1191" s="1">
        <f>主动技能升级!L1194</f>
        <v>1251</v>
      </c>
      <c r="D1191" s="1">
        <f>主动技能升级!M1194</f>
        <v>99</v>
      </c>
      <c r="E1191" s="1" t="str">
        <f>主动技能升级!N1194</f>
        <v>[]</v>
      </c>
      <c r="F1191" s="1">
        <f>主动技能升级!O1194</f>
        <v>198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1251</v>
      </c>
      <c r="C1192" s="1">
        <f>主动技能升级!L1195</f>
        <v>1252</v>
      </c>
      <c r="D1192" s="1">
        <f>主动技能升级!M1195</f>
        <v>1</v>
      </c>
      <c r="E1192" s="1" t="str">
        <f>主动技能升级!N1195</f>
        <v>[]</v>
      </c>
      <c r="F1192" s="1">
        <f>主动技能升级!O1195</f>
        <v>100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1252</v>
      </c>
      <c r="C1193" s="1">
        <f>主动技能升级!L1196</f>
        <v>1253</v>
      </c>
      <c r="D1193" s="1">
        <f>主动技能升级!M1196</f>
        <v>2</v>
      </c>
      <c r="E1193" s="1" t="str">
        <f>主动技能升级!N1196</f>
        <v>[]</v>
      </c>
      <c r="F1193" s="1">
        <f>主动技能升级!O1196</f>
        <v>101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1253</v>
      </c>
      <c r="C1194" s="1">
        <f>主动技能升级!L1197</f>
        <v>1254</v>
      </c>
      <c r="D1194" s="1">
        <f>主动技能升级!M1197</f>
        <v>3</v>
      </c>
      <c r="E1194" s="1" t="str">
        <f>主动技能升级!N1197</f>
        <v>[]</v>
      </c>
      <c r="F1194" s="1">
        <f>主动技能升级!O1197</f>
        <v>102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1254</v>
      </c>
      <c r="C1195" s="1">
        <f>主动技能升级!L1198</f>
        <v>1255</v>
      </c>
      <c r="D1195" s="1">
        <f>主动技能升级!M1198</f>
        <v>4</v>
      </c>
      <c r="E1195" s="1" t="str">
        <f>主动技能升级!N1198</f>
        <v>[]</v>
      </c>
      <c r="F1195" s="1">
        <f>主动技能升级!O1198</f>
        <v>103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1255</v>
      </c>
      <c r="C1196" s="1">
        <f>主动技能升级!L1199</f>
        <v>1256</v>
      </c>
      <c r="D1196" s="1">
        <f>主动技能升级!M1199</f>
        <v>5</v>
      </c>
      <c r="E1196" s="1" t="str">
        <f>主动技能升级!N1199</f>
        <v>[]</v>
      </c>
      <c r="F1196" s="1">
        <f>主动技能升级!O1199</f>
        <v>104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1256</v>
      </c>
      <c r="C1197" s="1">
        <f>主动技能升级!L1200</f>
        <v>1257</v>
      </c>
      <c r="D1197" s="1">
        <f>主动技能升级!M1200</f>
        <v>6</v>
      </c>
      <c r="E1197" s="1" t="str">
        <f>主动技能升级!N1200</f>
        <v>[]</v>
      </c>
      <c r="F1197" s="1">
        <f>主动技能升级!O1200</f>
        <v>105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1257</v>
      </c>
      <c r="C1198" s="1">
        <f>主动技能升级!L1201</f>
        <v>1258</v>
      </c>
      <c r="D1198" s="1">
        <f>主动技能升级!M1201</f>
        <v>7</v>
      </c>
      <c r="E1198" s="1" t="str">
        <f>主动技能升级!N1201</f>
        <v>[]</v>
      </c>
      <c r="F1198" s="1">
        <f>主动技能升级!O1201</f>
        <v>106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1258</v>
      </c>
      <c r="C1199" s="1">
        <f>主动技能升级!L1202</f>
        <v>1259</v>
      </c>
      <c r="D1199" s="1">
        <f>主动技能升级!M1202</f>
        <v>8</v>
      </c>
      <c r="E1199" s="1" t="str">
        <f>主动技能升级!N1202</f>
        <v>[]</v>
      </c>
      <c r="F1199" s="1">
        <f>主动技能升级!O1202</f>
        <v>107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1259</v>
      </c>
      <c r="C1200" s="1">
        <f>主动技能升级!L1203</f>
        <v>1260</v>
      </c>
      <c r="D1200" s="1">
        <f>主动技能升级!M1203</f>
        <v>9</v>
      </c>
      <c r="E1200" s="1" t="str">
        <f>主动技能升级!N1203</f>
        <v>[]</v>
      </c>
      <c r="F1200" s="1">
        <f>主动技能升级!O1203</f>
        <v>108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1261</v>
      </c>
      <c r="C1201" s="1">
        <f>主动技能升级!L1204</f>
        <v>1262</v>
      </c>
      <c r="D1201" s="1">
        <f>主动技能升级!M1204</f>
        <v>10</v>
      </c>
      <c r="E1201" s="1" t="str">
        <f>主动技能升级!N1204</f>
        <v>[]</v>
      </c>
      <c r="F1201" s="1">
        <f>主动技能升级!O1204</f>
        <v>109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1262</v>
      </c>
      <c r="C1202" s="1">
        <f>主动技能升级!L1205</f>
        <v>1263</v>
      </c>
      <c r="D1202" s="1">
        <f>主动技能升级!M1205</f>
        <v>11</v>
      </c>
      <c r="E1202" s="1" t="str">
        <f>主动技能升级!N1205</f>
        <v>[]</v>
      </c>
      <c r="F1202" s="1">
        <f>主动技能升级!O1205</f>
        <v>110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1263</v>
      </c>
      <c r="C1203" s="1">
        <f>主动技能升级!L1206</f>
        <v>1264</v>
      </c>
      <c r="D1203" s="1">
        <f>主动技能升级!M1206</f>
        <v>12</v>
      </c>
      <c r="E1203" s="1" t="str">
        <f>主动技能升级!N1206</f>
        <v>[]</v>
      </c>
      <c r="F1203" s="1">
        <f>主动技能升级!O1206</f>
        <v>111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1264</v>
      </c>
      <c r="C1204" s="1">
        <f>主动技能升级!L1207</f>
        <v>1265</v>
      </c>
      <c r="D1204" s="1">
        <f>主动技能升级!M1207</f>
        <v>13</v>
      </c>
      <c r="E1204" s="1" t="str">
        <f>主动技能升级!N1207</f>
        <v>[]</v>
      </c>
      <c r="F1204" s="1">
        <f>主动技能升级!O1207</f>
        <v>112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1265</v>
      </c>
      <c r="C1205" s="1">
        <f>主动技能升级!L1208</f>
        <v>1266</v>
      </c>
      <c r="D1205" s="1">
        <f>主动技能升级!M1208</f>
        <v>14</v>
      </c>
      <c r="E1205" s="1" t="str">
        <f>主动技能升级!N1208</f>
        <v>[]</v>
      </c>
      <c r="F1205" s="1">
        <f>主动技能升级!O1208</f>
        <v>113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1266</v>
      </c>
      <c r="C1206" s="1">
        <f>主动技能升级!L1209</f>
        <v>1267</v>
      </c>
      <c r="D1206" s="1">
        <f>主动技能升级!M1209</f>
        <v>15</v>
      </c>
      <c r="E1206" s="1" t="str">
        <f>主动技能升级!N1209</f>
        <v>[]</v>
      </c>
      <c r="F1206" s="1">
        <f>主动技能升级!O1209</f>
        <v>114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1267</v>
      </c>
      <c r="C1207" s="1">
        <f>主动技能升级!L1210</f>
        <v>1268</v>
      </c>
      <c r="D1207" s="1">
        <f>主动技能升级!M1210</f>
        <v>16</v>
      </c>
      <c r="E1207" s="1" t="str">
        <f>主动技能升级!N1210</f>
        <v>[]</v>
      </c>
      <c r="F1207" s="1">
        <f>主动技能升级!O1210</f>
        <v>115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1268</v>
      </c>
      <c r="C1208" s="1">
        <f>主动技能升级!L1211</f>
        <v>1269</v>
      </c>
      <c r="D1208" s="1">
        <f>主动技能升级!M1211</f>
        <v>17</v>
      </c>
      <c r="E1208" s="1" t="str">
        <f>主动技能升级!N1211</f>
        <v>[]</v>
      </c>
      <c r="F1208" s="1">
        <f>主动技能升级!O1211</f>
        <v>116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1269</v>
      </c>
      <c r="C1209" s="1">
        <f>主动技能升级!L1212</f>
        <v>1270</v>
      </c>
      <c r="D1209" s="1">
        <f>主动技能升级!M1212</f>
        <v>18</v>
      </c>
      <c r="E1209" s="1" t="str">
        <f>主动技能升级!N1212</f>
        <v>[]</v>
      </c>
      <c r="F1209" s="1">
        <f>主动技能升级!O1212</f>
        <v>117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1270</v>
      </c>
      <c r="C1210" s="1">
        <f>主动技能升级!L1213</f>
        <v>1271</v>
      </c>
      <c r="D1210" s="1">
        <f>主动技能升级!M1213</f>
        <v>19</v>
      </c>
      <c r="E1210" s="1" t="str">
        <f>主动技能升级!N1213</f>
        <v>[]</v>
      </c>
      <c r="F1210" s="1">
        <f>主动技能升级!O1213</f>
        <v>118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1271</v>
      </c>
      <c r="C1211" s="1">
        <f>主动技能升级!L1214</f>
        <v>1272</v>
      </c>
      <c r="D1211" s="1">
        <f>主动技能升级!M1214</f>
        <v>20</v>
      </c>
      <c r="E1211" s="1" t="str">
        <f>主动技能升级!N1214</f>
        <v>[]</v>
      </c>
      <c r="F1211" s="1">
        <f>主动技能升级!O1214</f>
        <v>119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1272</v>
      </c>
      <c r="C1212" s="1">
        <f>主动技能升级!L1215</f>
        <v>1273</v>
      </c>
      <c r="D1212" s="1">
        <f>主动技能升级!M1215</f>
        <v>21</v>
      </c>
      <c r="E1212" s="1" t="str">
        <f>主动技能升级!N1215</f>
        <v>[]</v>
      </c>
      <c r="F1212" s="1">
        <f>主动技能升级!O1215</f>
        <v>120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1273</v>
      </c>
      <c r="C1213" s="1">
        <f>主动技能升级!L1216</f>
        <v>1274</v>
      </c>
      <c r="D1213" s="1">
        <f>主动技能升级!M1216</f>
        <v>22</v>
      </c>
      <c r="E1213" s="1" t="str">
        <f>主动技能升级!N1216</f>
        <v>[]</v>
      </c>
      <c r="F1213" s="1">
        <f>主动技能升级!O1216</f>
        <v>121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1274</v>
      </c>
      <c r="C1214" s="1">
        <f>主动技能升级!L1217</f>
        <v>1275</v>
      </c>
      <c r="D1214" s="1">
        <f>主动技能升级!M1217</f>
        <v>23</v>
      </c>
      <c r="E1214" s="1" t="str">
        <f>主动技能升级!N1217</f>
        <v>[]</v>
      </c>
      <c r="F1214" s="1">
        <f>主动技能升级!O1217</f>
        <v>122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1275</v>
      </c>
      <c r="C1215" s="1">
        <f>主动技能升级!L1218</f>
        <v>1276</v>
      </c>
      <c r="D1215" s="1">
        <f>主动技能升级!M1218</f>
        <v>24</v>
      </c>
      <c r="E1215" s="1" t="str">
        <f>主动技能升级!N1218</f>
        <v>[]</v>
      </c>
      <c r="F1215" s="1">
        <f>主动技能升级!O1218</f>
        <v>123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1276</v>
      </c>
      <c r="C1216" s="1">
        <f>主动技能升级!L1219</f>
        <v>1277</v>
      </c>
      <c r="D1216" s="1">
        <f>主动技能升级!M1219</f>
        <v>25</v>
      </c>
      <c r="E1216" s="1" t="str">
        <f>主动技能升级!N1219</f>
        <v>[]</v>
      </c>
      <c r="F1216" s="1">
        <f>主动技能升级!O1219</f>
        <v>124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1277</v>
      </c>
      <c r="C1217" s="1">
        <f>主动技能升级!L1220</f>
        <v>1278</v>
      </c>
      <c r="D1217" s="1">
        <f>主动技能升级!M1220</f>
        <v>26</v>
      </c>
      <c r="E1217" s="1" t="str">
        <f>主动技能升级!N1220</f>
        <v>[]</v>
      </c>
      <c r="F1217" s="1">
        <f>主动技能升级!O1220</f>
        <v>125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1278</v>
      </c>
      <c r="C1218" s="1">
        <f>主动技能升级!L1221</f>
        <v>1279</v>
      </c>
      <c r="D1218" s="1">
        <f>主动技能升级!M1221</f>
        <v>27</v>
      </c>
      <c r="E1218" s="1" t="str">
        <f>主动技能升级!N1221</f>
        <v>[]</v>
      </c>
      <c r="F1218" s="1">
        <f>主动技能升级!O1221</f>
        <v>126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1279</v>
      </c>
      <c r="C1219" s="1">
        <f>主动技能升级!L1222</f>
        <v>1280</v>
      </c>
      <c r="D1219" s="1">
        <f>主动技能升级!M1222</f>
        <v>28</v>
      </c>
      <c r="E1219" s="1" t="str">
        <f>主动技能升级!N1222</f>
        <v>[]</v>
      </c>
      <c r="F1219" s="1">
        <f>主动技能升级!O1222</f>
        <v>127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1281</v>
      </c>
      <c r="C1220" s="1">
        <f>主动技能升级!L1223</f>
        <v>1282</v>
      </c>
      <c r="D1220" s="1">
        <f>主动技能升级!M1223</f>
        <v>29</v>
      </c>
      <c r="E1220" s="1" t="str">
        <f>主动技能升级!N1223</f>
        <v>[]</v>
      </c>
      <c r="F1220" s="1">
        <f>主动技能升级!O1223</f>
        <v>128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1282</v>
      </c>
      <c r="C1221" s="1">
        <f>主动技能升级!L1224</f>
        <v>1283</v>
      </c>
      <c r="D1221" s="1">
        <f>主动技能升级!M1224</f>
        <v>30</v>
      </c>
      <c r="E1221" s="1" t="str">
        <f>主动技能升级!N1224</f>
        <v>[]</v>
      </c>
      <c r="F1221" s="1">
        <f>主动技能升级!O1224</f>
        <v>129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1283</v>
      </c>
      <c r="C1222" s="1">
        <f>主动技能升级!L1225</f>
        <v>1284</v>
      </c>
      <c r="D1222" s="1">
        <f>主动技能升级!M1225</f>
        <v>31</v>
      </c>
      <c r="E1222" s="1" t="str">
        <f>主动技能升级!N1225</f>
        <v>[]</v>
      </c>
      <c r="F1222" s="1">
        <f>主动技能升级!O1225</f>
        <v>130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1284</v>
      </c>
      <c r="C1223" s="1">
        <f>主动技能升级!L1226</f>
        <v>1285</v>
      </c>
      <c r="D1223" s="1">
        <f>主动技能升级!M1226</f>
        <v>32</v>
      </c>
      <c r="E1223" s="1" t="str">
        <f>主动技能升级!N1226</f>
        <v>[]</v>
      </c>
      <c r="F1223" s="1">
        <f>主动技能升级!O1226</f>
        <v>131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1285</v>
      </c>
      <c r="C1224" s="1">
        <f>主动技能升级!L1227</f>
        <v>1286</v>
      </c>
      <c r="D1224" s="1">
        <f>主动技能升级!M1227</f>
        <v>33</v>
      </c>
      <c r="E1224" s="1" t="str">
        <f>主动技能升级!N1227</f>
        <v>[]</v>
      </c>
      <c r="F1224" s="1">
        <f>主动技能升级!O1227</f>
        <v>132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1286</v>
      </c>
      <c r="C1225" s="1">
        <f>主动技能升级!L1228</f>
        <v>1287</v>
      </c>
      <c r="D1225" s="1">
        <f>主动技能升级!M1228</f>
        <v>34</v>
      </c>
      <c r="E1225" s="1" t="str">
        <f>主动技能升级!N1228</f>
        <v>[]</v>
      </c>
      <c r="F1225" s="1">
        <f>主动技能升级!O1228</f>
        <v>133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1287</v>
      </c>
      <c r="C1226" s="1">
        <f>主动技能升级!L1229</f>
        <v>1288</v>
      </c>
      <c r="D1226" s="1">
        <f>主动技能升级!M1229</f>
        <v>35</v>
      </c>
      <c r="E1226" s="1" t="str">
        <f>主动技能升级!N1229</f>
        <v>[]</v>
      </c>
      <c r="F1226" s="1">
        <f>主动技能升级!O1229</f>
        <v>134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1288</v>
      </c>
      <c r="C1227" s="1">
        <f>主动技能升级!L1230</f>
        <v>1289</v>
      </c>
      <c r="D1227" s="1">
        <f>主动技能升级!M1230</f>
        <v>36</v>
      </c>
      <c r="E1227" s="1" t="str">
        <f>主动技能升级!N1230</f>
        <v>[]</v>
      </c>
      <c r="F1227" s="1">
        <f>主动技能升级!O1230</f>
        <v>135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1289</v>
      </c>
      <c r="C1228" s="1">
        <f>主动技能升级!L1231</f>
        <v>1290</v>
      </c>
      <c r="D1228" s="1">
        <f>主动技能升级!M1231</f>
        <v>37</v>
      </c>
      <c r="E1228" s="1" t="str">
        <f>主动技能升级!N1231</f>
        <v>[]</v>
      </c>
      <c r="F1228" s="1">
        <f>主动技能升级!O1231</f>
        <v>136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1290</v>
      </c>
      <c r="C1229" s="1">
        <f>主动技能升级!L1232</f>
        <v>1291</v>
      </c>
      <c r="D1229" s="1">
        <f>主动技能升级!M1232</f>
        <v>38</v>
      </c>
      <c r="E1229" s="1" t="str">
        <f>主动技能升级!N1232</f>
        <v>[]</v>
      </c>
      <c r="F1229" s="1">
        <f>主动技能升级!O1232</f>
        <v>137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1291</v>
      </c>
      <c r="C1230" s="1">
        <f>主动技能升级!L1233</f>
        <v>1292</v>
      </c>
      <c r="D1230" s="1">
        <f>主动技能升级!M1233</f>
        <v>39</v>
      </c>
      <c r="E1230" s="1" t="str">
        <f>主动技能升级!N1233</f>
        <v>[]</v>
      </c>
      <c r="F1230" s="1">
        <f>主动技能升级!O1233</f>
        <v>138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1292</v>
      </c>
      <c r="C1231" s="1">
        <f>主动技能升级!L1234</f>
        <v>1293</v>
      </c>
      <c r="D1231" s="1">
        <f>主动技能升级!M1234</f>
        <v>40</v>
      </c>
      <c r="E1231" s="1" t="str">
        <f>主动技能升级!N1234</f>
        <v>[]</v>
      </c>
      <c r="F1231" s="1">
        <f>主动技能升级!O1234</f>
        <v>139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1293</v>
      </c>
      <c r="C1232" s="1">
        <f>主动技能升级!L1235</f>
        <v>1294</v>
      </c>
      <c r="D1232" s="1">
        <f>主动技能升级!M1235</f>
        <v>41</v>
      </c>
      <c r="E1232" s="1" t="str">
        <f>主动技能升级!N1235</f>
        <v>[]</v>
      </c>
      <c r="F1232" s="1">
        <f>主动技能升级!O1235</f>
        <v>140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1294</v>
      </c>
      <c r="C1233" s="1">
        <f>主动技能升级!L1236</f>
        <v>1295</v>
      </c>
      <c r="D1233" s="1">
        <f>主动技能升级!M1236</f>
        <v>42</v>
      </c>
      <c r="E1233" s="1" t="str">
        <f>主动技能升级!N1236</f>
        <v>[]</v>
      </c>
      <c r="F1233" s="1">
        <f>主动技能升级!O1236</f>
        <v>141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1295</v>
      </c>
      <c r="C1234" s="1">
        <f>主动技能升级!L1237</f>
        <v>1296</v>
      </c>
      <c r="D1234" s="1">
        <f>主动技能升级!M1237</f>
        <v>43</v>
      </c>
      <c r="E1234" s="1" t="str">
        <f>主动技能升级!N1237</f>
        <v>[]</v>
      </c>
      <c r="F1234" s="1">
        <f>主动技能升级!O1237</f>
        <v>142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1296</v>
      </c>
      <c r="C1235" s="1">
        <f>主动技能升级!L1238</f>
        <v>1297</v>
      </c>
      <c r="D1235" s="1">
        <f>主动技能升级!M1238</f>
        <v>44</v>
      </c>
      <c r="E1235" s="1" t="str">
        <f>主动技能升级!N1238</f>
        <v>[]</v>
      </c>
      <c r="F1235" s="1">
        <f>主动技能升级!O1238</f>
        <v>143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1297</v>
      </c>
      <c r="C1236" s="1">
        <f>主动技能升级!L1239</f>
        <v>1298</v>
      </c>
      <c r="D1236" s="1">
        <f>主动技能升级!M1239</f>
        <v>45</v>
      </c>
      <c r="E1236" s="1" t="str">
        <f>主动技能升级!N1239</f>
        <v>[]</v>
      </c>
      <c r="F1236" s="1">
        <f>主动技能升级!O1239</f>
        <v>144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1298</v>
      </c>
      <c r="C1237" s="1">
        <f>主动技能升级!L1240</f>
        <v>1299</v>
      </c>
      <c r="D1237" s="1">
        <f>主动技能升级!M1240</f>
        <v>46</v>
      </c>
      <c r="E1237" s="1" t="str">
        <f>主动技能升级!N1240</f>
        <v>[]</v>
      </c>
      <c r="F1237" s="1">
        <f>主动技能升级!O1240</f>
        <v>145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1299</v>
      </c>
      <c r="C1238" s="1">
        <f>主动技能升级!L1241</f>
        <v>1300</v>
      </c>
      <c r="D1238" s="1">
        <f>主动技能升级!M1241</f>
        <v>47</v>
      </c>
      <c r="E1238" s="1" t="str">
        <f>主动技能升级!N1241</f>
        <v>[]</v>
      </c>
      <c r="F1238" s="1">
        <f>主动技能升级!O1241</f>
        <v>146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1301</v>
      </c>
      <c r="C1239" s="1">
        <f>主动技能升级!L1242</f>
        <v>1302</v>
      </c>
      <c r="D1239" s="1">
        <f>主动技能升级!M1242</f>
        <v>48</v>
      </c>
      <c r="E1239" s="1" t="str">
        <f>主动技能升级!N1242</f>
        <v>[]</v>
      </c>
      <c r="F1239" s="1">
        <f>主动技能升级!O1242</f>
        <v>147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1302</v>
      </c>
      <c r="C1240" s="1">
        <f>主动技能升级!L1243</f>
        <v>1303</v>
      </c>
      <c r="D1240" s="1">
        <f>主动技能升级!M1243</f>
        <v>49</v>
      </c>
      <c r="E1240" s="1" t="str">
        <f>主动技能升级!N1243</f>
        <v>[]</v>
      </c>
      <c r="F1240" s="1">
        <f>主动技能升级!O1243</f>
        <v>148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1303</v>
      </c>
      <c r="C1241" s="1">
        <f>主动技能升级!L1244</f>
        <v>1304</v>
      </c>
      <c r="D1241" s="1">
        <f>主动技能升级!M1244</f>
        <v>50</v>
      </c>
      <c r="E1241" s="1" t="str">
        <f>主动技能升级!N1244</f>
        <v>[]</v>
      </c>
      <c r="F1241" s="1">
        <f>主动技能升级!O1244</f>
        <v>149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1304</v>
      </c>
      <c r="C1242" s="1">
        <f>主动技能升级!L1245</f>
        <v>1305</v>
      </c>
      <c r="D1242" s="1">
        <f>主动技能升级!M1245</f>
        <v>51</v>
      </c>
      <c r="E1242" s="1" t="str">
        <f>主动技能升级!N1245</f>
        <v>[]</v>
      </c>
      <c r="F1242" s="1">
        <f>主动技能升级!O1245</f>
        <v>150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1305</v>
      </c>
      <c r="C1243" s="1">
        <f>主动技能升级!L1246</f>
        <v>1306</v>
      </c>
      <c r="D1243" s="1">
        <f>主动技能升级!M1246</f>
        <v>52</v>
      </c>
      <c r="E1243" s="1" t="str">
        <f>主动技能升级!N1246</f>
        <v>[]</v>
      </c>
      <c r="F1243" s="1">
        <f>主动技能升级!O1246</f>
        <v>151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1306</v>
      </c>
      <c r="C1244" s="1">
        <f>主动技能升级!L1247</f>
        <v>1307</v>
      </c>
      <c r="D1244" s="1">
        <f>主动技能升级!M1247</f>
        <v>53</v>
      </c>
      <c r="E1244" s="1" t="str">
        <f>主动技能升级!N1247</f>
        <v>[]</v>
      </c>
      <c r="F1244" s="1">
        <f>主动技能升级!O1247</f>
        <v>152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1307</v>
      </c>
      <c r="C1245" s="1">
        <f>主动技能升级!L1248</f>
        <v>1308</v>
      </c>
      <c r="D1245" s="1">
        <f>主动技能升级!M1248</f>
        <v>54</v>
      </c>
      <c r="E1245" s="1" t="str">
        <f>主动技能升级!N1248</f>
        <v>[]</v>
      </c>
      <c r="F1245" s="1">
        <f>主动技能升级!O1248</f>
        <v>153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1308</v>
      </c>
      <c r="C1246" s="1">
        <f>主动技能升级!L1249</f>
        <v>1309</v>
      </c>
      <c r="D1246" s="1">
        <f>主动技能升级!M1249</f>
        <v>55</v>
      </c>
      <c r="E1246" s="1" t="str">
        <f>主动技能升级!N1249</f>
        <v>[]</v>
      </c>
      <c r="F1246" s="1">
        <f>主动技能升级!O1249</f>
        <v>154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1309</v>
      </c>
      <c r="C1247" s="1">
        <f>主动技能升级!L1250</f>
        <v>1310</v>
      </c>
      <c r="D1247" s="1">
        <f>主动技能升级!M1250</f>
        <v>56</v>
      </c>
      <c r="E1247" s="1" t="str">
        <f>主动技能升级!N1250</f>
        <v>[]</v>
      </c>
      <c r="F1247" s="1">
        <f>主动技能升级!O1250</f>
        <v>155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1310</v>
      </c>
      <c r="C1248" s="1">
        <f>主动技能升级!L1251</f>
        <v>1311</v>
      </c>
      <c r="D1248" s="1">
        <f>主动技能升级!M1251</f>
        <v>57</v>
      </c>
      <c r="E1248" s="1" t="str">
        <f>主动技能升级!N1251</f>
        <v>[]</v>
      </c>
      <c r="F1248" s="1">
        <f>主动技能升级!O1251</f>
        <v>156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1311</v>
      </c>
      <c r="C1249" s="1">
        <f>主动技能升级!L1252</f>
        <v>1312</v>
      </c>
      <c r="D1249" s="1">
        <f>主动技能升级!M1252</f>
        <v>58</v>
      </c>
      <c r="E1249" s="1" t="str">
        <f>主动技能升级!N1252</f>
        <v>[]</v>
      </c>
      <c r="F1249" s="1">
        <f>主动技能升级!O1252</f>
        <v>157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1312</v>
      </c>
      <c r="C1250" s="1">
        <f>主动技能升级!L1253</f>
        <v>1313</v>
      </c>
      <c r="D1250" s="1">
        <f>主动技能升级!M1253</f>
        <v>59</v>
      </c>
      <c r="E1250" s="1" t="str">
        <f>主动技能升级!N1253</f>
        <v>[]</v>
      </c>
      <c r="F1250" s="1">
        <f>主动技能升级!O1253</f>
        <v>158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1313</v>
      </c>
      <c r="C1251" s="1">
        <f>主动技能升级!L1254</f>
        <v>1314</v>
      </c>
      <c r="D1251" s="1">
        <f>主动技能升级!M1254</f>
        <v>60</v>
      </c>
      <c r="E1251" s="1" t="str">
        <f>主动技能升级!N1254</f>
        <v>[]</v>
      </c>
      <c r="F1251" s="1">
        <f>主动技能升级!O1254</f>
        <v>159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1314</v>
      </c>
      <c r="C1252" s="1">
        <f>主动技能升级!L1255</f>
        <v>1315</v>
      </c>
      <c r="D1252" s="1">
        <f>主动技能升级!M1255</f>
        <v>61</v>
      </c>
      <c r="E1252" s="1" t="str">
        <f>主动技能升级!N1255</f>
        <v>[]</v>
      </c>
      <c r="F1252" s="1">
        <f>主动技能升级!O1255</f>
        <v>160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1315</v>
      </c>
      <c r="C1253" s="1">
        <f>主动技能升级!L1256</f>
        <v>1316</v>
      </c>
      <c r="D1253" s="1">
        <f>主动技能升级!M1256</f>
        <v>62</v>
      </c>
      <c r="E1253" s="1" t="str">
        <f>主动技能升级!N1256</f>
        <v>[]</v>
      </c>
      <c r="F1253" s="1">
        <f>主动技能升级!O1256</f>
        <v>161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1316</v>
      </c>
      <c r="C1254" s="1">
        <f>主动技能升级!L1257</f>
        <v>1317</v>
      </c>
      <c r="D1254" s="1">
        <f>主动技能升级!M1257</f>
        <v>63</v>
      </c>
      <c r="E1254" s="1" t="str">
        <f>主动技能升级!N1257</f>
        <v>[]</v>
      </c>
      <c r="F1254" s="1">
        <f>主动技能升级!O1257</f>
        <v>162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1317</v>
      </c>
      <c r="C1255" s="1">
        <f>主动技能升级!L1258</f>
        <v>1318</v>
      </c>
      <c r="D1255" s="1">
        <f>主动技能升级!M1258</f>
        <v>64</v>
      </c>
      <c r="E1255" s="1" t="str">
        <f>主动技能升级!N1258</f>
        <v>[]</v>
      </c>
      <c r="F1255" s="1">
        <f>主动技能升级!O1258</f>
        <v>163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1318</v>
      </c>
      <c r="C1256" s="1">
        <f>主动技能升级!L1259</f>
        <v>1319</v>
      </c>
      <c r="D1256" s="1">
        <f>主动技能升级!M1259</f>
        <v>65</v>
      </c>
      <c r="E1256" s="1" t="str">
        <f>主动技能升级!N1259</f>
        <v>[]</v>
      </c>
      <c r="F1256" s="1">
        <f>主动技能升级!O1259</f>
        <v>164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1319</v>
      </c>
      <c r="C1257" s="1">
        <f>主动技能升级!L1260</f>
        <v>1320</v>
      </c>
      <c r="D1257" s="1">
        <f>主动技能升级!M1260</f>
        <v>66</v>
      </c>
      <c r="E1257" s="1" t="str">
        <f>主动技能升级!N1260</f>
        <v>[]</v>
      </c>
      <c r="F1257" s="1">
        <f>主动技能升级!O1260</f>
        <v>165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1321</v>
      </c>
      <c r="C1258" s="1">
        <f>主动技能升级!L1261</f>
        <v>1322</v>
      </c>
      <c r="D1258" s="1">
        <f>主动技能升级!M1261</f>
        <v>67</v>
      </c>
      <c r="E1258" s="1" t="str">
        <f>主动技能升级!N1261</f>
        <v>[]</v>
      </c>
      <c r="F1258" s="1">
        <f>主动技能升级!O1261</f>
        <v>166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1322</v>
      </c>
      <c r="C1259" s="1">
        <f>主动技能升级!L1262</f>
        <v>1323</v>
      </c>
      <c r="D1259" s="1">
        <f>主动技能升级!M1262</f>
        <v>68</v>
      </c>
      <c r="E1259" s="1" t="str">
        <f>主动技能升级!N1262</f>
        <v>[]</v>
      </c>
      <c r="F1259" s="1">
        <f>主动技能升级!O1262</f>
        <v>167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1323</v>
      </c>
      <c r="C1260" s="1">
        <f>主动技能升级!L1263</f>
        <v>1324</v>
      </c>
      <c r="D1260" s="1">
        <f>主动技能升级!M1263</f>
        <v>69</v>
      </c>
      <c r="E1260" s="1" t="str">
        <f>主动技能升级!N1263</f>
        <v>[]</v>
      </c>
      <c r="F1260" s="1">
        <f>主动技能升级!O1263</f>
        <v>168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1324</v>
      </c>
      <c r="C1261" s="1">
        <f>主动技能升级!L1264</f>
        <v>1325</v>
      </c>
      <c r="D1261" s="1">
        <f>主动技能升级!M1264</f>
        <v>70</v>
      </c>
      <c r="E1261" s="1" t="str">
        <f>主动技能升级!N1264</f>
        <v>[]</v>
      </c>
      <c r="F1261" s="1">
        <f>主动技能升级!O1264</f>
        <v>169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1325</v>
      </c>
      <c r="C1262" s="1">
        <f>主动技能升级!L1265</f>
        <v>1326</v>
      </c>
      <c r="D1262" s="1">
        <f>主动技能升级!M1265</f>
        <v>71</v>
      </c>
      <c r="E1262" s="1" t="str">
        <f>主动技能升级!N1265</f>
        <v>[]</v>
      </c>
      <c r="F1262" s="1">
        <f>主动技能升级!O1265</f>
        <v>170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1326</v>
      </c>
      <c r="C1263" s="1">
        <f>主动技能升级!L1266</f>
        <v>1327</v>
      </c>
      <c r="D1263" s="1">
        <f>主动技能升级!M1266</f>
        <v>72</v>
      </c>
      <c r="E1263" s="1" t="str">
        <f>主动技能升级!N1266</f>
        <v>[]</v>
      </c>
      <c r="F1263" s="1">
        <f>主动技能升级!O1266</f>
        <v>171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1327</v>
      </c>
      <c r="C1264" s="1">
        <f>主动技能升级!L1267</f>
        <v>1328</v>
      </c>
      <c r="D1264" s="1">
        <f>主动技能升级!M1267</f>
        <v>73</v>
      </c>
      <c r="E1264" s="1" t="str">
        <f>主动技能升级!N1267</f>
        <v>[]</v>
      </c>
      <c r="F1264" s="1">
        <f>主动技能升级!O1267</f>
        <v>172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1328</v>
      </c>
      <c r="C1265" s="1">
        <f>主动技能升级!L1268</f>
        <v>1329</v>
      </c>
      <c r="D1265" s="1">
        <f>主动技能升级!M1268</f>
        <v>74</v>
      </c>
      <c r="E1265" s="1" t="str">
        <f>主动技能升级!N1268</f>
        <v>[]</v>
      </c>
      <c r="F1265" s="1">
        <f>主动技能升级!O1268</f>
        <v>173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1329</v>
      </c>
      <c r="C1266" s="1">
        <f>主动技能升级!L1269</f>
        <v>1330</v>
      </c>
      <c r="D1266" s="1">
        <f>主动技能升级!M1269</f>
        <v>75</v>
      </c>
      <c r="E1266" s="1" t="str">
        <f>主动技能升级!N1269</f>
        <v>[]</v>
      </c>
      <c r="F1266" s="1">
        <f>主动技能升级!O1269</f>
        <v>174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1330</v>
      </c>
      <c r="C1267" s="1">
        <f>主动技能升级!L1270</f>
        <v>1331</v>
      </c>
      <c r="D1267" s="1">
        <f>主动技能升级!M1270</f>
        <v>76</v>
      </c>
      <c r="E1267" s="1" t="str">
        <f>主动技能升级!N1270</f>
        <v>[]</v>
      </c>
      <c r="F1267" s="1">
        <f>主动技能升级!O1270</f>
        <v>175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1331</v>
      </c>
      <c r="C1268" s="1">
        <f>主动技能升级!L1271</f>
        <v>1332</v>
      </c>
      <c r="D1268" s="1">
        <f>主动技能升级!M1271</f>
        <v>77</v>
      </c>
      <c r="E1268" s="1" t="str">
        <f>主动技能升级!N1271</f>
        <v>[]</v>
      </c>
      <c r="F1268" s="1">
        <f>主动技能升级!O1271</f>
        <v>176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1332</v>
      </c>
      <c r="C1269" s="1">
        <f>主动技能升级!L1272</f>
        <v>1333</v>
      </c>
      <c r="D1269" s="1">
        <f>主动技能升级!M1272</f>
        <v>78</v>
      </c>
      <c r="E1269" s="1" t="str">
        <f>主动技能升级!N1272</f>
        <v>[]</v>
      </c>
      <c r="F1269" s="1">
        <f>主动技能升级!O1272</f>
        <v>177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1333</v>
      </c>
      <c r="C1270" s="1">
        <f>主动技能升级!L1273</f>
        <v>1334</v>
      </c>
      <c r="D1270" s="1">
        <f>主动技能升级!M1273</f>
        <v>79</v>
      </c>
      <c r="E1270" s="1" t="str">
        <f>主动技能升级!N1273</f>
        <v>[]</v>
      </c>
      <c r="F1270" s="1">
        <f>主动技能升级!O1273</f>
        <v>178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1334</v>
      </c>
      <c r="C1271" s="1">
        <f>主动技能升级!L1274</f>
        <v>1335</v>
      </c>
      <c r="D1271" s="1">
        <f>主动技能升级!M1274</f>
        <v>80</v>
      </c>
      <c r="E1271" s="1" t="str">
        <f>主动技能升级!N1274</f>
        <v>[]</v>
      </c>
      <c r="F1271" s="1">
        <f>主动技能升级!O1274</f>
        <v>179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1335</v>
      </c>
      <c r="C1272" s="1">
        <f>主动技能升级!L1275</f>
        <v>1336</v>
      </c>
      <c r="D1272" s="1">
        <f>主动技能升级!M1275</f>
        <v>81</v>
      </c>
      <c r="E1272" s="1" t="str">
        <f>主动技能升级!N1275</f>
        <v>[]</v>
      </c>
      <c r="F1272" s="1">
        <f>主动技能升级!O1275</f>
        <v>180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1336</v>
      </c>
      <c r="C1273" s="1">
        <f>主动技能升级!L1276</f>
        <v>1337</v>
      </c>
      <c r="D1273" s="1">
        <f>主动技能升级!M1276</f>
        <v>82</v>
      </c>
      <c r="E1273" s="1" t="str">
        <f>主动技能升级!N1276</f>
        <v>[]</v>
      </c>
      <c r="F1273" s="1">
        <f>主动技能升级!O1276</f>
        <v>181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1337</v>
      </c>
      <c r="C1274" s="1">
        <f>主动技能升级!L1277</f>
        <v>1338</v>
      </c>
      <c r="D1274" s="1">
        <f>主动技能升级!M1277</f>
        <v>83</v>
      </c>
      <c r="E1274" s="1" t="str">
        <f>主动技能升级!N1277</f>
        <v>[]</v>
      </c>
      <c r="F1274" s="1">
        <f>主动技能升级!O1277</f>
        <v>182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1338</v>
      </c>
      <c r="C1275" s="1">
        <f>主动技能升级!L1278</f>
        <v>1339</v>
      </c>
      <c r="D1275" s="1">
        <f>主动技能升级!M1278</f>
        <v>84</v>
      </c>
      <c r="E1275" s="1" t="str">
        <f>主动技能升级!N1278</f>
        <v>[]</v>
      </c>
      <c r="F1275" s="1">
        <f>主动技能升级!O1278</f>
        <v>183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1339</v>
      </c>
      <c r="C1276" s="1">
        <f>主动技能升级!L1279</f>
        <v>1340</v>
      </c>
      <c r="D1276" s="1">
        <f>主动技能升级!M1279</f>
        <v>85</v>
      </c>
      <c r="E1276" s="1" t="str">
        <f>主动技能升级!N1279</f>
        <v>[]</v>
      </c>
      <c r="F1276" s="1">
        <f>主动技能升级!O1279</f>
        <v>184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1341</v>
      </c>
      <c r="C1277" s="1">
        <f>主动技能升级!L1280</f>
        <v>1342</v>
      </c>
      <c r="D1277" s="1">
        <f>主动技能升级!M1280</f>
        <v>86</v>
      </c>
      <c r="E1277" s="1" t="str">
        <f>主动技能升级!N1280</f>
        <v>[]</v>
      </c>
      <c r="F1277" s="1">
        <f>主动技能升级!O1280</f>
        <v>185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1342</v>
      </c>
      <c r="C1278" s="1">
        <f>主动技能升级!L1281</f>
        <v>1343</v>
      </c>
      <c r="D1278" s="1">
        <f>主动技能升级!M1281</f>
        <v>87</v>
      </c>
      <c r="E1278" s="1" t="str">
        <f>主动技能升级!N1281</f>
        <v>[]</v>
      </c>
      <c r="F1278" s="1">
        <f>主动技能升级!O1281</f>
        <v>186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1343</v>
      </c>
      <c r="C1279" s="1">
        <f>主动技能升级!L1282</f>
        <v>1344</v>
      </c>
      <c r="D1279" s="1">
        <f>主动技能升级!M1282</f>
        <v>88</v>
      </c>
      <c r="E1279" s="1" t="str">
        <f>主动技能升级!N1282</f>
        <v>[]</v>
      </c>
      <c r="F1279" s="1">
        <f>主动技能升级!O1282</f>
        <v>187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1344</v>
      </c>
      <c r="C1280" s="1">
        <f>主动技能升级!L1283</f>
        <v>1345</v>
      </c>
      <c r="D1280" s="1">
        <f>主动技能升级!M1283</f>
        <v>89</v>
      </c>
      <c r="E1280" s="1" t="str">
        <f>主动技能升级!N1283</f>
        <v>[]</v>
      </c>
      <c r="F1280" s="1">
        <f>主动技能升级!O1283</f>
        <v>188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1345</v>
      </c>
      <c r="C1281" s="1">
        <f>主动技能升级!L1284</f>
        <v>1346</v>
      </c>
      <c r="D1281" s="1">
        <f>主动技能升级!M1284</f>
        <v>90</v>
      </c>
      <c r="E1281" s="1" t="str">
        <f>主动技能升级!N1284</f>
        <v>[]</v>
      </c>
      <c r="F1281" s="1">
        <f>主动技能升级!O1284</f>
        <v>189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1346</v>
      </c>
      <c r="C1282" s="1">
        <f>主动技能升级!L1285</f>
        <v>1347</v>
      </c>
      <c r="D1282" s="1">
        <f>主动技能升级!M1285</f>
        <v>91</v>
      </c>
      <c r="E1282" s="1" t="str">
        <f>主动技能升级!N1285</f>
        <v>[]</v>
      </c>
      <c r="F1282" s="1">
        <f>主动技能升级!O1285</f>
        <v>190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1347</v>
      </c>
      <c r="C1283" s="1">
        <f>主动技能升级!L1286</f>
        <v>1348</v>
      </c>
      <c r="D1283" s="1">
        <f>主动技能升级!M1286</f>
        <v>92</v>
      </c>
      <c r="E1283" s="1" t="str">
        <f>主动技能升级!N1286</f>
        <v>[]</v>
      </c>
      <c r="F1283" s="1">
        <f>主动技能升级!O1286</f>
        <v>191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1348</v>
      </c>
      <c r="C1284" s="1">
        <f>主动技能升级!L1287</f>
        <v>1349</v>
      </c>
      <c r="D1284" s="1">
        <f>主动技能升级!M1287</f>
        <v>93</v>
      </c>
      <c r="E1284" s="1" t="str">
        <f>主动技能升级!N1287</f>
        <v>[]</v>
      </c>
      <c r="F1284" s="1">
        <f>主动技能升级!O1287</f>
        <v>192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1349</v>
      </c>
      <c r="C1285" s="1">
        <f>主动技能升级!L1288</f>
        <v>1350</v>
      </c>
      <c r="D1285" s="1">
        <f>主动技能升级!M1288</f>
        <v>94</v>
      </c>
      <c r="E1285" s="1" t="str">
        <f>主动技能升级!N1288</f>
        <v>[]</v>
      </c>
      <c r="F1285" s="1">
        <f>主动技能升级!O1288</f>
        <v>193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1350</v>
      </c>
      <c r="C1286" s="1">
        <f>主动技能升级!L1289</f>
        <v>1351</v>
      </c>
      <c r="D1286" s="1">
        <f>主动技能升级!M1289</f>
        <v>95</v>
      </c>
      <c r="E1286" s="1" t="str">
        <f>主动技能升级!N1289</f>
        <v>[]</v>
      </c>
      <c r="F1286" s="1">
        <f>主动技能升级!O1289</f>
        <v>194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1351</v>
      </c>
      <c r="C1287" s="1">
        <f>主动技能升级!L1290</f>
        <v>1352</v>
      </c>
      <c r="D1287" s="1">
        <f>主动技能升级!M1290</f>
        <v>96</v>
      </c>
      <c r="E1287" s="1" t="str">
        <f>主动技能升级!N1290</f>
        <v>[]</v>
      </c>
      <c r="F1287" s="1">
        <f>主动技能升级!O1290</f>
        <v>195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1352</v>
      </c>
      <c r="C1288" s="1">
        <f>主动技能升级!L1291</f>
        <v>1353</v>
      </c>
      <c r="D1288" s="1">
        <f>主动技能升级!M1291</f>
        <v>97</v>
      </c>
      <c r="E1288" s="1" t="str">
        <f>主动技能升级!N1291</f>
        <v>[]</v>
      </c>
      <c r="F1288" s="1">
        <f>主动技能升级!O1291</f>
        <v>196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1353</v>
      </c>
      <c r="C1289" s="1">
        <f>主动技能升级!L1292</f>
        <v>1354</v>
      </c>
      <c r="D1289" s="1">
        <f>主动技能升级!M1292</f>
        <v>98</v>
      </c>
      <c r="E1289" s="1" t="str">
        <f>主动技能升级!N1292</f>
        <v>[]</v>
      </c>
      <c r="F1289" s="1">
        <f>主动技能升级!O1292</f>
        <v>197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1354</v>
      </c>
      <c r="C1290" s="1">
        <f>主动技能升级!L1293</f>
        <v>1355</v>
      </c>
      <c r="D1290" s="1">
        <f>主动技能升级!M1293</f>
        <v>99</v>
      </c>
      <c r="E1290" s="1" t="str">
        <f>主动技能升级!N1293</f>
        <v>[]</v>
      </c>
      <c r="F1290" s="1">
        <f>主动技能升级!O1293</f>
        <v>198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1355</v>
      </c>
      <c r="C1291" s="1">
        <f>主动技能升级!L1294</f>
        <v>1356</v>
      </c>
      <c r="D1291" s="1">
        <f>主动技能升级!M1294</f>
        <v>1</v>
      </c>
      <c r="E1291" s="1" t="str">
        <f>主动技能升级!N1294</f>
        <v>[]</v>
      </c>
      <c r="F1291" s="1">
        <f>主动技能升级!O1294</f>
        <v>100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1356</v>
      </c>
      <c r="C1292" s="1">
        <f>主动技能升级!L1295</f>
        <v>1357</v>
      </c>
      <c r="D1292" s="1">
        <f>主动技能升级!M1295</f>
        <v>2</v>
      </c>
      <c r="E1292" s="1" t="str">
        <f>主动技能升级!N1295</f>
        <v>[]</v>
      </c>
      <c r="F1292" s="1">
        <f>主动技能升级!O1295</f>
        <v>101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1357</v>
      </c>
      <c r="C1293" s="1">
        <f>主动技能升级!L1296</f>
        <v>1358</v>
      </c>
      <c r="D1293" s="1">
        <f>主动技能升级!M1296</f>
        <v>3</v>
      </c>
      <c r="E1293" s="1" t="str">
        <f>主动技能升级!N1296</f>
        <v>[]</v>
      </c>
      <c r="F1293" s="1">
        <f>主动技能升级!O1296</f>
        <v>102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1358</v>
      </c>
      <c r="C1294" s="1">
        <f>主动技能升级!L1297</f>
        <v>1359</v>
      </c>
      <c r="D1294" s="1">
        <f>主动技能升级!M1297</f>
        <v>4</v>
      </c>
      <c r="E1294" s="1" t="str">
        <f>主动技能升级!N1297</f>
        <v>[]</v>
      </c>
      <c r="F1294" s="1">
        <f>主动技能升级!O1297</f>
        <v>103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1359</v>
      </c>
      <c r="C1295" s="1">
        <f>主动技能升级!L1298</f>
        <v>1360</v>
      </c>
      <c r="D1295" s="1">
        <f>主动技能升级!M1298</f>
        <v>5</v>
      </c>
      <c r="E1295" s="1" t="str">
        <f>主动技能升级!N1298</f>
        <v>[]</v>
      </c>
      <c r="F1295" s="1">
        <f>主动技能升级!O1298</f>
        <v>104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1361</v>
      </c>
      <c r="C1296" s="1">
        <f>主动技能升级!L1299</f>
        <v>1362</v>
      </c>
      <c r="D1296" s="1">
        <f>主动技能升级!M1299</f>
        <v>6</v>
      </c>
      <c r="E1296" s="1" t="str">
        <f>主动技能升级!N1299</f>
        <v>[]</v>
      </c>
      <c r="F1296" s="1">
        <f>主动技能升级!O1299</f>
        <v>105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1362</v>
      </c>
      <c r="C1297" s="1">
        <f>主动技能升级!L1300</f>
        <v>1363</v>
      </c>
      <c r="D1297" s="1">
        <f>主动技能升级!M1300</f>
        <v>7</v>
      </c>
      <c r="E1297" s="1" t="str">
        <f>主动技能升级!N1300</f>
        <v>[]</v>
      </c>
      <c r="F1297" s="1">
        <f>主动技能升级!O1300</f>
        <v>106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1363</v>
      </c>
      <c r="C1298" s="1">
        <f>主动技能升级!L1301</f>
        <v>1364</v>
      </c>
      <c r="D1298" s="1">
        <f>主动技能升级!M1301</f>
        <v>8</v>
      </c>
      <c r="E1298" s="1" t="str">
        <f>主动技能升级!N1301</f>
        <v>[]</v>
      </c>
      <c r="F1298" s="1">
        <f>主动技能升级!O1301</f>
        <v>107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1364</v>
      </c>
      <c r="C1299" s="1">
        <f>主动技能升级!L1302</f>
        <v>1365</v>
      </c>
      <c r="D1299" s="1">
        <f>主动技能升级!M1302</f>
        <v>9</v>
      </c>
      <c r="E1299" s="1" t="str">
        <f>主动技能升级!N1302</f>
        <v>[]</v>
      </c>
      <c r="F1299" s="1">
        <f>主动技能升级!O1302</f>
        <v>108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1365</v>
      </c>
      <c r="C1300" s="1">
        <f>主动技能升级!L1303</f>
        <v>1366</v>
      </c>
      <c r="D1300" s="1">
        <f>主动技能升级!M1303</f>
        <v>10</v>
      </c>
      <c r="E1300" s="1" t="str">
        <f>主动技能升级!N1303</f>
        <v>[]</v>
      </c>
      <c r="F1300" s="1">
        <f>主动技能升级!O1303</f>
        <v>109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1366</v>
      </c>
      <c r="C1301" s="1">
        <f>主动技能升级!L1304</f>
        <v>1367</v>
      </c>
      <c r="D1301" s="1">
        <f>主动技能升级!M1304</f>
        <v>11</v>
      </c>
      <c r="E1301" s="1" t="str">
        <f>主动技能升级!N1304</f>
        <v>[]</v>
      </c>
      <c r="F1301" s="1">
        <f>主动技能升级!O1304</f>
        <v>110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1367</v>
      </c>
      <c r="C1302" s="1">
        <f>主动技能升级!L1305</f>
        <v>1368</v>
      </c>
      <c r="D1302" s="1">
        <f>主动技能升级!M1305</f>
        <v>12</v>
      </c>
      <c r="E1302" s="1" t="str">
        <f>主动技能升级!N1305</f>
        <v>[]</v>
      </c>
      <c r="F1302" s="1">
        <f>主动技能升级!O1305</f>
        <v>111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1368</v>
      </c>
      <c r="C1303" s="1">
        <f>主动技能升级!L1306</f>
        <v>1369</v>
      </c>
      <c r="D1303" s="1">
        <f>主动技能升级!M1306</f>
        <v>13</v>
      </c>
      <c r="E1303" s="1" t="str">
        <f>主动技能升级!N1306</f>
        <v>[]</v>
      </c>
      <c r="F1303" s="1">
        <f>主动技能升级!O1306</f>
        <v>112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1369</v>
      </c>
      <c r="C1304" s="1">
        <f>主动技能升级!L1307</f>
        <v>1370</v>
      </c>
      <c r="D1304" s="1">
        <f>主动技能升级!M1307</f>
        <v>14</v>
      </c>
      <c r="E1304" s="1" t="str">
        <f>主动技能升级!N1307</f>
        <v>[]</v>
      </c>
      <c r="F1304" s="1">
        <f>主动技能升级!O1307</f>
        <v>113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1370</v>
      </c>
      <c r="C1305" s="1">
        <f>主动技能升级!L1308</f>
        <v>1371</v>
      </c>
      <c r="D1305" s="1">
        <f>主动技能升级!M1308</f>
        <v>15</v>
      </c>
      <c r="E1305" s="1" t="str">
        <f>主动技能升级!N1308</f>
        <v>[]</v>
      </c>
      <c r="F1305" s="1">
        <f>主动技能升级!O1308</f>
        <v>114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1371</v>
      </c>
      <c r="C1306" s="1">
        <f>主动技能升级!L1309</f>
        <v>1372</v>
      </c>
      <c r="D1306" s="1">
        <f>主动技能升级!M1309</f>
        <v>16</v>
      </c>
      <c r="E1306" s="1" t="str">
        <f>主动技能升级!N1309</f>
        <v>[]</v>
      </c>
      <c r="F1306" s="1">
        <f>主动技能升级!O1309</f>
        <v>115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1372</v>
      </c>
      <c r="C1307" s="1">
        <f>主动技能升级!L1310</f>
        <v>1373</v>
      </c>
      <c r="D1307" s="1">
        <f>主动技能升级!M1310</f>
        <v>17</v>
      </c>
      <c r="E1307" s="1" t="str">
        <f>主动技能升级!N1310</f>
        <v>[]</v>
      </c>
      <c r="F1307" s="1">
        <f>主动技能升级!O1310</f>
        <v>116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1373</v>
      </c>
      <c r="C1308" s="1">
        <f>主动技能升级!L1311</f>
        <v>1374</v>
      </c>
      <c r="D1308" s="1">
        <f>主动技能升级!M1311</f>
        <v>18</v>
      </c>
      <c r="E1308" s="1" t="str">
        <f>主动技能升级!N1311</f>
        <v>[]</v>
      </c>
      <c r="F1308" s="1">
        <f>主动技能升级!O1311</f>
        <v>117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1374</v>
      </c>
      <c r="C1309" s="1">
        <f>主动技能升级!L1312</f>
        <v>1375</v>
      </c>
      <c r="D1309" s="1">
        <f>主动技能升级!M1312</f>
        <v>19</v>
      </c>
      <c r="E1309" s="1" t="str">
        <f>主动技能升级!N1312</f>
        <v>[]</v>
      </c>
      <c r="F1309" s="1">
        <f>主动技能升级!O1312</f>
        <v>118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1375</v>
      </c>
      <c r="C1310" s="1">
        <f>主动技能升级!L1313</f>
        <v>1376</v>
      </c>
      <c r="D1310" s="1">
        <f>主动技能升级!M1313</f>
        <v>20</v>
      </c>
      <c r="E1310" s="1" t="str">
        <f>主动技能升级!N1313</f>
        <v>[]</v>
      </c>
      <c r="F1310" s="1">
        <f>主动技能升级!O1313</f>
        <v>119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1376</v>
      </c>
      <c r="C1311" s="1">
        <f>主动技能升级!L1314</f>
        <v>1377</v>
      </c>
      <c r="D1311" s="1">
        <f>主动技能升级!M1314</f>
        <v>21</v>
      </c>
      <c r="E1311" s="1" t="str">
        <f>主动技能升级!N1314</f>
        <v>[]</v>
      </c>
      <c r="F1311" s="1">
        <f>主动技能升级!O1314</f>
        <v>120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1377</v>
      </c>
      <c r="C1312" s="1">
        <f>主动技能升级!L1315</f>
        <v>1378</v>
      </c>
      <c r="D1312" s="1">
        <f>主动技能升级!M1315</f>
        <v>22</v>
      </c>
      <c r="E1312" s="1" t="str">
        <f>主动技能升级!N1315</f>
        <v>[]</v>
      </c>
      <c r="F1312" s="1">
        <f>主动技能升级!O1315</f>
        <v>121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1378</v>
      </c>
      <c r="C1313" s="1">
        <f>主动技能升级!L1316</f>
        <v>1379</v>
      </c>
      <c r="D1313" s="1">
        <f>主动技能升级!M1316</f>
        <v>23</v>
      </c>
      <c r="E1313" s="1" t="str">
        <f>主动技能升级!N1316</f>
        <v>[]</v>
      </c>
      <c r="F1313" s="1">
        <f>主动技能升级!O1316</f>
        <v>122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1379</v>
      </c>
      <c r="C1314" s="1">
        <f>主动技能升级!L1317</f>
        <v>1380</v>
      </c>
      <c r="D1314" s="1">
        <f>主动技能升级!M1317</f>
        <v>24</v>
      </c>
      <c r="E1314" s="1" t="str">
        <f>主动技能升级!N1317</f>
        <v>[]</v>
      </c>
      <c r="F1314" s="1">
        <f>主动技能升级!O1317</f>
        <v>123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1381</v>
      </c>
      <c r="C1315" s="1">
        <f>主动技能升级!L1318</f>
        <v>1382</v>
      </c>
      <c r="D1315" s="1">
        <f>主动技能升级!M1318</f>
        <v>25</v>
      </c>
      <c r="E1315" s="1" t="str">
        <f>主动技能升级!N1318</f>
        <v>[]</v>
      </c>
      <c r="F1315" s="1">
        <f>主动技能升级!O1318</f>
        <v>124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1382</v>
      </c>
      <c r="C1316" s="1">
        <f>主动技能升级!L1319</f>
        <v>1383</v>
      </c>
      <c r="D1316" s="1">
        <f>主动技能升级!M1319</f>
        <v>26</v>
      </c>
      <c r="E1316" s="1" t="str">
        <f>主动技能升级!N1319</f>
        <v>[]</v>
      </c>
      <c r="F1316" s="1">
        <f>主动技能升级!O1319</f>
        <v>125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1383</v>
      </c>
      <c r="C1317" s="1">
        <f>主动技能升级!L1320</f>
        <v>1384</v>
      </c>
      <c r="D1317" s="1">
        <f>主动技能升级!M1320</f>
        <v>27</v>
      </c>
      <c r="E1317" s="1" t="str">
        <f>主动技能升级!N1320</f>
        <v>[]</v>
      </c>
      <c r="F1317" s="1">
        <f>主动技能升级!O1320</f>
        <v>126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1384</v>
      </c>
      <c r="C1318" s="1">
        <f>主动技能升级!L1321</f>
        <v>1385</v>
      </c>
      <c r="D1318" s="1">
        <f>主动技能升级!M1321</f>
        <v>28</v>
      </c>
      <c r="E1318" s="1" t="str">
        <f>主动技能升级!N1321</f>
        <v>[]</v>
      </c>
      <c r="F1318" s="1">
        <f>主动技能升级!O1321</f>
        <v>127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1385</v>
      </c>
      <c r="C1319" s="1">
        <f>主动技能升级!L1322</f>
        <v>1386</v>
      </c>
      <c r="D1319" s="1">
        <f>主动技能升级!M1322</f>
        <v>29</v>
      </c>
      <c r="E1319" s="1" t="str">
        <f>主动技能升级!N1322</f>
        <v>[]</v>
      </c>
      <c r="F1319" s="1">
        <f>主动技能升级!O1322</f>
        <v>128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1386</v>
      </c>
      <c r="C1320" s="1">
        <f>主动技能升级!L1323</f>
        <v>1387</v>
      </c>
      <c r="D1320" s="1">
        <f>主动技能升级!M1323</f>
        <v>30</v>
      </c>
      <c r="E1320" s="1" t="str">
        <f>主动技能升级!N1323</f>
        <v>[]</v>
      </c>
      <c r="F1320" s="1">
        <f>主动技能升级!O1323</f>
        <v>129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1387</v>
      </c>
      <c r="C1321" s="1">
        <f>主动技能升级!L1324</f>
        <v>1388</v>
      </c>
      <c r="D1321" s="1">
        <f>主动技能升级!M1324</f>
        <v>31</v>
      </c>
      <c r="E1321" s="1" t="str">
        <f>主动技能升级!N1324</f>
        <v>[]</v>
      </c>
      <c r="F1321" s="1">
        <f>主动技能升级!O1324</f>
        <v>130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1388</v>
      </c>
      <c r="C1322" s="1">
        <f>主动技能升级!L1325</f>
        <v>1389</v>
      </c>
      <c r="D1322" s="1">
        <f>主动技能升级!M1325</f>
        <v>32</v>
      </c>
      <c r="E1322" s="1" t="str">
        <f>主动技能升级!N1325</f>
        <v>[]</v>
      </c>
      <c r="F1322" s="1">
        <f>主动技能升级!O1325</f>
        <v>131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1389</v>
      </c>
      <c r="C1323" s="1">
        <f>主动技能升级!L1326</f>
        <v>1390</v>
      </c>
      <c r="D1323" s="1">
        <f>主动技能升级!M1326</f>
        <v>33</v>
      </c>
      <c r="E1323" s="1" t="str">
        <f>主动技能升级!N1326</f>
        <v>[]</v>
      </c>
      <c r="F1323" s="1">
        <f>主动技能升级!O1326</f>
        <v>132</v>
      </c>
      <c r="G1323" s="1" t="str">
        <f>主动技能升级!P1326</f>
        <v>0</v>
      </c>
      <c r="H1323" s="1" t="str">
        <f>主动技能升级!Q1326</f>
        <v>0</v>
      </c>
    </row>
    <row r="1324" spans="1:8" x14ac:dyDescent="0.15">
      <c r="A1324" s="1">
        <f>主动技能升级!J1327</f>
        <v>1321</v>
      </c>
      <c r="B1324" s="1">
        <f>主动技能升级!K1327</f>
        <v>1390</v>
      </c>
      <c r="C1324" s="1">
        <f>主动技能升级!L1327</f>
        <v>1391</v>
      </c>
      <c r="D1324" s="1">
        <f>主动技能升级!M1327</f>
        <v>34</v>
      </c>
      <c r="E1324" s="1" t="str">
        <f>主动技能升级!N1327</f>
        <v>[]</v>
      </c>
      <c r="F1324" s="1">
        <f>主动技能升级!O1327</f>
        <v>133</v>
      </c>
      <c r="G1324" s="1" t="str">
        <f>主动技能升级!P1327</f>
        <v>0</v>
      </c>
      <c r="H1324" s="1" t="str">
        <f>主动技能升级!Q1327</f>
        <v>0</v>
      </c>
    </row>
    <row r="1325" spans="1:8" x14ac:dyDescent="0.15">
      <c r="A1325" s="1">
        <f>主动技能升级!J1328</f>
        <v>1322</v>
      </c>
      <c r="B1325" s="1">
        <f>主动技能升级!K1328</f>
        <v>1391</v>
      </c>
      <c r="C1325" s="1">
        <f>主动技能升级!L1328</f>
        <v>1392</v>
      </c>
      <c r="D1325" s="1">
        <f>主动技能升级!M1328</f>
        <v>35</v>
      </c>
      <c r="E1325" s="1" t="str">
        <f>主动技能升级!N1328</f>
        <v>[]</v>
      </c>
      <c r="F1325" s="1">
        <f>主动技能升级!O1328</f>
        <v>134</v>
      </c>
      <c r="G1325" s="1" t="str">
        <f>主动技能升级!P1328</f>
        <v>0</v>
      </c>
      <c r="H1325" s="1" t="str">
        <f>主动技能升级!Q1328</f>
        <v>0</v>
      </c>
    </row>
    <row r="1326" spans="1:8" x14ac:dyDescent="0.15">
      <c r="A1326" s="1">
        <f>主动技能升级!J1329</f>
        <v>1323</v>
      </c>
      <c r="B1326" s="1">
        <f>主动技能升级!K1329</f>
        <v>1392</v>
      </c>
      <c r="C1326" s="1">
        <f>主动技能升级!L1329</f>
        <v>1393</v>
      </c>
      <c r="D1326" s="1">
        <f>主动技能升级!M1329</f>
        <v>36</v>
      </c>
      <c r="E1326" s="1" t="str">
        <f>主动技能升级!N1329</f>
        <v>[]</v>
      </c>
      <c r="F1326" s="1">
        <f>主动技能升级!O1329</f>
        <v>135</v>
      </c>
      <c r="G1326" s="1" t="str">
        <f>主动技能升级!P1329</f>
        <v>0</v>
      </c>
      <c r="H1326" s="1" t="str">
        <f>主动技能升级!Q1329</f>
        <v>0</v>
      </c>
    </row>
    <row r="1327" spans="1:8" x14ac:dyDescent="0.15">
      <c r="A1327" s="1">
        <f>主动技能升级!J1330</f>
        <v>1324</v>
      </c>
      <c r="B1327" s="1">
        <f>主动技能升级!K1330</f>
        <v>1393</v>
      </c>
      <c r="C1327" s="1">
        <f>主动技能升级!L1330</f>
        <v>1394</v>
      </c>
      <c r="D1327" s="1">
        <f>主动技能升级!M1330</f>
        <v>37</v>
      </c>
      <c r="E1327" s="1" t="str">
        <f>主动技能升级!N1330</f>
        <v>[]</v>
      </c>
      <c r="F1327" s="1">
        <f>主动技能升级!O1330</f>
        <v>136</v>
      </c>
      <c r="G1327" s="1" t="str">
        <f>主动技能升级!P1330</f>
        <v>0</v>
      </c>
      <c r="H1327" s="1" t="str">
        <f>主动技能升级!Q1330</f>
        <v>0</v>
      </c>
    </row>
    <row r="1328" spans="1:8" x14ac:dyDescent="0.15">
      <c r="A1328" s="1">
        <f>主动技能升级!J1331</f>
        <v>1325</v>
      </c>
      <c r="B1328" s="1">
        <f>主动技能升级!K1331</f>
        <v>1394</v>
      </c>
      <c r="C1328" s="1">
        <f>主动技能升级!L1331</f>
        <v>1395</v>
      </c>
      <c r="D1328" s="1">
        <f>主动技能升级!M1331</f>
        <v>38</v>
      </c>
      <c r="E1328" s="1" t="str">
        <f>主动技能升级!N1331</f>
        <v>[]</v>
      </c>
      <c r="F1328" s="1">
        <f>主动技能升级!O1331</f>
        <v>137</v>
      </c>
      <c r="G1328" s="1" t="str">
        <f>主动技能升级!P1331</f>
        <v>0</v>
      </c>
      <c r="H1328" s="1" t="str">
        <f>主动技能升级!Q1331</f>
        <v>0</v>
      </c>
    </row>
    <row r="1329" spans="1:8" x14ac:dyDescent="0.15">
      <c r="A1329" s="1">
        <f>主动技能升级!J1332</f>
        <v>1326</v>
      </c>
      <c r="B1329" s="1">
        <f>主动技能升级!K1332</f>
        <v>1395</v>
      </c>
      <c r="C1329" s="1">
        <f>主动技能升级!L1332</f>
        <v>1396</v>
      </c>
      <c r="D1329" s="1">
        <f>主动技能升级!M1332</f>
        <v>39</v>
      </c>
      <c r="E1329" s="1" t="str">
        <f>主动技能升级!N1332</f>
        <v>[]</v>
      </c>
      <c r="F1329" s="1">
        <f>主动技能升级!O1332</f>
        <v>138</v>
      </c>
      <c r="G1329" s="1" t="str">
        <f>主动技能升级!P1332</f>
        <v>0</v>
      </c>
      <c r="H1329" s="1" t="str">
        <f>主动技能升级!Q1332</f>
        <v>0</v>
      </c>
    </row>
    <row r="1330" spans="1:8" x14ac:dyDescent="0.15">
      <c r="A1330" s="1">
        <f>主动技能升级!J1333</f>
        <v>1327</v>
      </c>
      <c r="B1330" s="1">
        <f>主动技能升级!K1333</f>
        <v>1396</v>
      </c>
      <c r="C1330" s="1">
        <f>主动技能升级!L1333</f>
        <v>1397</v>
      </c>
      <c r="D1330" s="1">
        <f>主动技能升级!M1333</f>
        <v>40</v>
      </c>
      <c r="E1330" s="1" t="str">
        <f>主动技能升级!N1333</f>
        <v>[]</v>
      </c>
      <c r="F1330" s="1">
        <f>主动技能升级!O1333</f>
        <v>139</v>
      </c>
      <c r="G1330" s="1" t="str">
        <f>主动技能升级!P1333</f>
        <v>0</v>
      </c>
      <c r="H1330" s="1" t="str">
        <f>主动技能升级!Q1333</f>
        <v>0</v>
      </c>
    </row>
    <row r="1331" spans="1:8" x14ac:dyDescent="0.15">
      <c r="A1331" s="1">
        <f>主动技能升级!J1334</f>
        <v>1328</v>
      </c>
      <c r="B1331" s="1">
        <f>主动技能升级!K1334</f>
        <v>1397</v>
      </c>
      <c r="C1331" s="1">
        <f>主动技能升级!L1334</f>
        <v>1398</v>
      </c>
      <c r="D1331" s="1">
        <f>主动技能升级!M1334</f>
        <v>41</v>
      </c>
      <c r="E1331" s="1" t="str">
        <f>主动技能升级!N1334</f>
        <v>[]</v>
      </c>
      <c r="F1331" s="1">
        <f>主动技能升级!O1334</f>
        <v>140</v>
      </c>
      <c r="G1331" s="1" t="str">
        <f>主动技能升级!P1334</f>
        <v>0</v>
      </c>
      <c r="H1331" s="1" t="str">
        <f>主动技能升级!Q1334</f>
        <v>0</v>
      </c>
    </row>
    <row r="1332" spans="1:8" x14ac:dyDescent="0.15">
      <c r="A1332" s="1">
        <f>主动技能升级!J1335</f>
        <v>1329</v>
      </c>
      <c r="B1332" s="1">
        <f>主动技能升级!K1335</f>
        <v>1398</v>
      </c>
      <c r="C1332" s="1">
        <f>主动技能升级!L1335</f>
        <v>1399</v>
      </c>
      <c r="D1332" s="1">
        <f>主动技能升级!M1335</f>
        <v>42</v>
      </c>
      <c r="E1332" s="1" t="str">
        <f>主动技能升级!N1335</f>
        <v>[]</v>
      </c>
      <c r="F1332" s="1">
        <f>主动技能升级!O1335</f>
        <v>141</v>
      </c>
      <c r="G1332" s="1" t="str">
        <f>主动技能升级!P1335</f>
        <v>0</v>
      </c>
      <c r="H1332" s="1" t="str">
        <f>主动技能升级!Q1335</f>
        <v>0</v>
      </c>
    </row>
    <row r="1333" spans="1:8" x14ac:dyDescent="0.15">
      <c r="A1333" s="1">
        <f>主动技能升级!J1336</f>
        <v>1330</v>
      </c>
      <c r="B1333" s="1">
        <f>主动技能升级!K1336</f>
        <v>1399</v>
      </c>
      <c r="C1333" s="1">
        <f>主动技能升级!L1336</f>
        <v>1400</v>
      </c>
      <c r="D1333" s="1">
        <f>主动技能升级!M1336</f>
        <v>43</v>
      </c>
      <c r="E1333" s="1" t="str">
        <f>主动技能升级!N1336</f>
        <v>[]</v>
      </c>
      <c r="F1333" s="1">
        <f>主动技能升级!O1336</f>
        <v>142</v>
      </c>
      <c r="G1333" s="1" t="str">
        <f>主动技能升级!P1336</f>
        <v>0</v>
      </c>
      <c r="H1333" s="1" t="str">
        <f>主动技能升级!Q1336</f>
        <v>0</v>
      </c>
    </row>
    <row r="1334" spans="1:8" x14ac:dyDescent="0.15">
      <c r="A1334" s="1">
        <f>主动技能升级!J1337</f>
        <v>1331</v>
      </c>
      <c r="B1334" s="1">
        <f>主动技能升级!K1337</f>
        <v>1401</v>
      </c>
      <c r="C1334" s="1">
        <f>主动技能升级!L1337</f>
        <v>1402</v>
      </c>
      <c r="D1334" s="1">
        <f>主动技能升级!M1337</f>
        <v>44</v>
      </c>
      <c r="E1334" s="1" t="str">
        <f>主动技能升级!N1337</f>
        <v>[]</v>
      </c>
      <c r="F1334" s="1">
        <f>主动技能升级!O1337</f>
        <v>143</v>
      </c>
      <c r="G1334" s="1" t="str">
        <f>主动技能升级!P1337</f>
        <v>0</v>
      </c>
      <c r="H1334" s="1" t="str">
        <f>主动技能升级!Q1337</f>
        <v>0</v>
      </c>
    </row>
    <row r="1335" spans="1:8" x14ac:dyDescent="0.15">
      <c r="A1335" s="1">
        <f>主动技能升级!J1338</f>
        <v>1332</v>
      </c>
      <c r="B1335" s="1">
        <f>主动技能升级!K1338</f>
        <v>1402</v>
      </c>
      <c r="C1335" s="1">
        <f>主动技能升级!L1338</f>
        <v>1403</v>
      </c>
      <c r="D1335" s="1">
        <f>主动技能升级!M1338</f>
        <v>45</v>
      </c>
      <c r="E1335" s="1" t="str">
        <f>主动技能升级!N1338</f>
        <v>[]</v>
      </c>
      <c r="F1335" s="1">
        <f>主动技能升级!O1338</f>
        <v>144</v>
      </c>
      <c r="G1335" s="1" t="str">
        <f>主动技能升级!P1338</f>
        <v>0</v>
      </c>
      <c r="H1335" s="1" t="str">
        <f>主动技能升级!Q1338</f>
        <v>0</v>
      </c>
    </row>
    <row r="1336" spans="1:8" x14ac:dyDescent="0.15">
      <c r="A1336" s="1">
        <f>主动技能升级!J1339</f>
        <v>1333</v>
      </c>
      <c r="B1336" s="1">
        <f>主动技能升级!K1339</f>
        <v>1403</v>
      </c>
      <c r="C1336" s="1">
        <f>主动技能升级!L1339</f>
        <v>1404</v>
      </c>
      <c r="D1336" s="1">
        <f>主动技能升级!M1339</f>
        <v>46</v>
      </c>
      <c r="E1336" s="1" t="str">
        <f>主动技能升级!N1339</f>
        <v>[]</v>
      </c>
      <c r="F1336" s="1">
        <f>主动技能升级!O1339</f>
        <v>145</v>
      </c>
      <c r="G1336" s="1" t="str">
        <f>主动技能升级!P1339</f>
        <v>0</v>
      </c>
      <c r="H1336" s="1" t="str">
        <f>主动技能升级!Q1339</f>
        <v>0</v>
      </c>
    </row>
    <row r="1337" spans="1:8" x14ac:dyDescent="0.15">
      <c r="A1337" s="1">
        <f>主动技能升级!J1340</f>
        <v>1334</v>
      </c>
      <c r="B1337" s="1">
        <f>主动技能升级!K1340</f>
        <v>1404</v>
      </c>
      <c r="C1337" s="1">
        <f>主动技能升级!L1340</f>
        <v>1405</v>
      </c>
      <c r="D1337" s="1">
        <f>主动技能升级!M1340</f>
        <v>47</v>
      </c>
      <c r="E1337" s="1" t="str">
        <f>主动技能升级!N1340</f>
        <v>[]</v>
      </c>
      <c r="F1337" s="1">
        <f>主动技能升级!O1340</f>
        <v>146</v>
      </c>
      <c r="G1337" s="1" t="str">
        <f>主动技能升级!P1340</f>
        <v>0</v>
      </c>
      <c r="H1337" s="1" t="str">
        <f>主动技能升级!Q1340</f>
        <v>0</v>
      </c>
    </row>
    <row r="1338" spans="1:8" x14ac:dyDescent="0.15">
      <c r="A1338" s="1">
        <f>主动技能升级!J1341</f>
        <v>1335</v>
      </c>
      <c r="B1338" s="1">
        <f>主动技能升级!K1341</f>
        <v>1405</v>
      </c>
      <c r="C1338" s="1">
        <f>主动技能升级!L1341</f>
        <v>1406</v>
      </c>
      <c r="D1338" s="1">
        <f>主动技能升级!M1341</f>
        <v>48</v>
      </c>
      <c r="E1338" s="1" t="str">
        <f>主动技能升级!N1341</f>
        <v>[]</v>
      </c>
      <c r="F1338" s="1">
        <f>主动技能升级!O1341</f>
        <v>147</v>
      </c>
      <c r="G1338" s="1" t="str">
        <f>主动技能升级!P1341</f>
        <v>0</v>
      </c>
      <c r="H1338" s="1" t="str">
        <f>主动技能升级!Q1341</f>
        <v>0</v>
      </c>
    </row>
    <row r="1339" spans="1:8" x14ac:dyDescent="0.15">
      <c r="A1339" s="1">
        <f>主动技能升级!J1342</f>
        <v>1336</v>
      </c>
      <c r="B1339" s="1">
        <f>主动技能升级!K1342</f>
        <v>1406</v>
      </c>
      <c r="C1339" s="1">
        <f>主动技能升级!L1342</f>
        <v>1407</v>
      </c>
      <c r="D1339" s="1">
        <f>主动技能升级!M1342</f>
        <v>49</v>
      </c>
      <c r="E1339" s="1" t="str">
        <f>主动技能升级!N1342</f>
        <v>[]</v>
      </c>
      <c r="F1339" s="1">
        <f>主动技能升级!O1342</f>
        <v>148</v>
      </c>
      <c r="G1339" s="1" t="str">
        <f>主动技能升级!P1342</f>
        <v>0</v>
      </c>
      <c r="H1339" s="1" t="str">
        <f>主动技能升级!Q1342</f>
        <v>0</v>
      </c>
    </row>
    <row r="1340" spans="1:8" x14ac:dyDescent="0.15">
      <c r="A1340" s="1">
        <f>主动技能升级!J1343</f>
        <v>1337</v>
      </c>
      <c r="B1340" s="1">
        <f>主动技能升级!K1343</f>
        <v>1407</v>
      </c>
      <c r="C1340" s="1">
        <f>主动技能升级!L1343</f>
        <v>1408</v>
      </c>
      <c r="D1340" s="1">
        <f>主动技能升级!M1343</f>
        <v>50</v>
      </c>
      <c r="E1340" s="1" t="str">
        <f>主动技能升级!N1343</f>
        <v>[]</v>
      </c>
      <c r="F1340" s="1">
        <f>主动技能升级!O1343</f>
        <v>149</v>
      </c>
      <c r="G1340" s="1" t="str">
        <f>主动技能升级!P1343</f>
        <v>0</v>
      </c>
      <c r="H1340" s="1" t="str">
        <f>主动技能升级!Q1343</f>
        <v>0</v>
      </c>
    </row>
    <row r="1341" spans="1:8" x14ac:dyDescent="0.15">
      <c r="A1341" s="1">
        <f>主动技能升级!J1344</f>
        <v>1338</v>
      </c>
      <c r="B1341" s="1">
        <f>主动技能升级!K1344</f>
        <v>1408</v>
      </c>
      <c r="C1341" s="1">
        <f>主动技能升级!L1344</f>
        <v>1409</v>
      </c>
      <c r="D1341" s="1">
        <f>主动技能升级!M1344</f>
        <v>51</v>
      </c>
      <c r="E1341" s="1" t="str">
        <f>主动技能升级!N1344</f>
        <v>[]</v>
      </c>
      <c r="F1341" s="1">
        <f>主动技能升级!O1344</f>
        <v>150</v>
      </c>
      <c r="G1341" s="1" t="str">
        <f>主动技能升级!P1344</f>
        <v>0</v>
      </c>
      <c r="H1341" s="1" t="str">
        <f>主动技能升级!Q1344</f>
        <v>0</v>
      </c>
    </row>
    <row r="1342" spans="1:8" x14ac:dyDescent="0.15">
      <c r="A1342" s="1">
        <f>主动技能升级!J1345</f>
        <v>1339</v>
      </c>
      <c r="B1342" s="1">
        <f>主动技能升级!K1345</f>
        <v>1409</v>
      </c>
      <c r="C1342" s="1">
        <f>主动技能升级!L1345</f>
        <v>1410</v>
      </c>
      <c r="D1342" s="1">
        <f>主动技能升级!M1345</f>
        <v>52</v>
      </c>
      <c r="E1342" s="1" t="str">
        <f>主动技能升级!N1345</f>
        <v>[]</v>
      </c>
      <c r="F1342" s="1">
        <f>主动技能升级!O1345</f>
        <v>151</v>
      </c>
      <c r="G1342" s="1" t="str">
        <f>主动技能升级!P1345</f>
        <v>0</v>
      </c>
      <c r="H1342" s="1" t="str">
        <f>主动技能升级!Q1345</f>
        <v>0</v>
      </c>
    </row>
    <row r="1343" spans="1:8" x14ac:dyDescent="0.15">
      <c r="A1343" s="1">
        <f>主动技能升级!J1346</f>
        <v>1340</v>
      </c>
      <c r="B1343" s="1">
        <f>主动技能升级!K1346</f>
        <v>1410</v>
      </c>
      <c r="C1343" s="1">
        <f>主动技能升级!L1346</f>
        <v>1411</v>
      </c>
      <c r="D1343" s="1">
        <f>主动技能升级!M1346</f>
        <v>53</v>
      </c>
      <c r="E1343" s="1" t="str">
        <f>主动技能升级!N1346</f>
        <v>[]</v>
      </c>
      <c r="F1343" s="1">
        <f>主动技能升级!O1346</f>
        <v>152</v>
      </c>
      <c r="G1343" s="1" t="str">
        <f>主动技能升级!P1346</f>
        <v>0</v>
      </c>
      <c r="H1343" s="1" t="str">
        <f>主动技能升级!Q1346</f>
        <v>0</v>
      </c>
    </row>
    <row r="1344" spans="1:8" x14ac:dyDescent="0.15">
      <c r="A1344" s="1">
        <f>主动技能升级!J1347</f>
        <v>1341</v>
      </c>
      <c r="B1344" s="1">
        <f>主动技能升级!K1347</f>
        <v>1411</v>
      </c>
      <c r="C1344" s="1">
        <f>主动技能升级!L1347</f>
        <v>1412</v>
      </c>
      <c r="D1344" s="1">
        <f>主动技能升级!M1347</f>
        <v>54</v>
      </c>
      <c r="E1344" s="1" t="str">
        <f>主动技能升级!N1347</f>
        <v>[]</v>
      </c>
      <c r="F1344" s="1">
        <f>主动技能升级!O1347</f>
        <v>153</v>
      </c>
      <c r="G1344" s="1" t="str">
        <f>主动技能升级!P1347</f>
        <v>0</v>
      </c>
      <c r="H1344" s="1" t="str">
        <f>主动技能升级!Q1347</f>
        <v>0</v>
      </c>
    </row>
    <row r="1345" spans="1:8" x14ac:dyDescent="0.15">
      <c r="A1345" s="1">
        <f>主动技能升级!J1348</f>
        <v>1342</v>
      </c>
      <c r="B1345" s="1">
        <f>主动技能升级!K1348</f>
        <v>1412</v>
      </c>
      <c r="C1345" s="1">
        <f>主动技能升级!L1348</f>
        <v>1413</v>
      </c>
      <c r="D1345" s="1">
        <f>主动技能升级!M1348</f>
        <v>55</v>
      </c>
      <c r="E1345" s="1" t="str">
        <f>主动技能升级!N1348</f>
        <v>[]</v>
      </c>
      <c r="F1345" s="1">
        <f>主动技能升级!O1348</f>
        <v>154</v>
      </c>
      <c r="G1345" s="1" t="str">
        <f>主动技能升级!P1348</f>
        <v>0</v>
      </c>
      <c r="H1345" s="1" t="str">
        <f>主动技能升级!Q1348</f>
        <v>0</v>
      </c>
    </row>
    <row r="1346" spans="1:8" x14ac:dyDescent="0.15">
      <c r="A1346" s="1">
        <f>主动技能升级!J1349</f>
        <v>1343</v>
      </c>
      <c r="B1346" s="1">
        <f>主动技能升级!K1349</f>
        <v>1413</v>
      </c>
      <c r="C1346" s="1">
        <f>主动技能升级!L1349</f>
        <v>1414</v>
      </c>
      <c r="D1346" s="1">
        <f>主动技能升级!M1349</f>
        <v>56</v>
      </c>
      <c r="E1346" s="1" t="str">
        <f>主动技能升级!N1349</f>
        <v>[]</v>
      </c>
      <c r="F1346" s="1">
        <f>主动技能升级!O1349</f>
        <v>155</v>
      </c>
      <c r="G1346" s="1" t="str">
        <f>主动技能升级!P1349</f>
        <v>0</v>
      </c>
      <c r="H1346" s="1" t="str">
        <f>主动技能升级!Q1349</f>
        <v>0</v>
      </c>
    </row>
    <row r="1347" spans="1:8" x14ac:dyDescent="0.15">
      <c r="A1347" s="1">
        <f>主动技能升级!J1350</f>
        <v>1344</v>
      </c>
      <c r="B1347" s="1">
        <f>主动技能升级!K1350</f>
        <v>1414</v>
      </c>
      <c r="C1347" s="1">
        <f>主动技能升级!L1350</f>
        <v>1415</v>
      </c>
      <c r="D1347" s="1">
        <f>主动技能升级!M1350</f>
        <v>57</v>
      </c>
      <c r="E1347" s="1" t="str">
        <f>主动技能升级!N1350</f>
        <v>[]</v>
      </c>
      <c r="F1347" s="1">
        <f>主动技能升级!O1350</f>
        <v>156</v>
      </c>
      <c r="G1347" s="1" t="str">
        <f>主动技能升级!P1350</f>
        <v>0</v>
      </c>
      <c r="H1347" s="1" t="str">
        <f>主动技能升级!Q1350</f>
        <v>0</v>
      </c>
    </row>
    <row r="1348" spans="1:8" x14ac:dyDescent="0.15">
      <c r="A1348" s="1">
        <f>主动技能升级!J1351</f>
        <v>1345</v>
      </c>
      <c r="B1348" s="1">
        <f>主动技能升级!K1351</f>
        <v>1415</v>
      </c>
      <c r="C1348" s="1">
        <f>主动技能升级!L1351</f>
        <v>1416</v>
      </c>
      <c r="D1348" s="1">
        <f>主动技能升级!M1351</f>
        <v>58</v>
      </c>
      <c r="E1348" s="1" t="str">
        <f>主动技能升级!N1351</f>
        <v>[]</v>
      </c>
      <c r="F1348" s="1">
        <f>主动技能升级!O1351</f>
        <v>157</v>
      </c>
      <c r="G1348" s="1" t="str">
        <f>主动技能升级!P1351</f>
        <v>0</v>
      </c>
      <c r="H1348" s="1" t="str">
        <f>主动技能升级!Q1351</f>
        <v>0</v>
      </c>
    </row>
    <row r="1349" spans="1:8" x14ac:dyDescent="0.15">
      <c r="A1349" s="1">
        <f>主动技能升级!J1352</f>
        <v>1346</v>
      </c>
      <c r="B1349" s="1">
        <f>主动技能升级!K1352</f>
        <v>1416</v>
      </c>
      <c r="C1349" s="1">
        <f>主动技能升级!L1352</f>
        <v>1417</v>
      </c>
      <c r="D1349" s="1">
        <f>主动技能升级!M1352</f>
        <v>59</v>
      </c>
      <c r="E1349" s="1" t="str">
        <f>主动技能升级!N1352</f>
        <v>[]</v>
      </c>
      <c r="F1349" s="1">
        <f>主动技能升级!O1352</f>
        <v>158</v>
      </c>
      <c r="G1349" s="1" t="str">
        <f>主动技能升级!P1352</f>
        <v>0</v>
      </c>
      <c r="H1349" s="1" t="str">
        <f>主动技能升级!Q1352</f>
        <v>0</v>
      </c>
    </row>
    <row r="1350" spans="1:8" x14ac:dyDescent="0.15">
      <c r="A1350" s="1">
        <f>主动技能升级!J1353</f>
        <v>1347</v>
      </c>
      <c r="B1350" s="1">
        <f>主动技能升级!K1353</f>
        <v>1417</v>
      </c>
      <c r="C1350" s="1">
        <f>主动技能升级!L1353</f>
        <v>1418</v>
      </c>
      <c r="D1350" s="1">
        <f>主动技能升级!M1353</f>
        <v>60</v>
      </c>
      <c r="E1350" s="1" t="str">
        <f>主动技能升级!N1353</f>
        <v>[]</v>
      </c>
      <c r="F1350" s="1">
        <f>主动技能升级!O1353</f>
        <v>159</v>
      </c>
      <c r="G1350" s="1" t="str">
        <f>主动技能升级!P1353</f>
        <v>0</v>
      </c>
      <c r="H1350" s="1" t="str">
        <f>主动技能升级!Q1353</f>
        <v>0</v>
      </c>
    </row>
    <row r="1351" spans="1:8" x14ac:dyDescent="0.15">
      <c r="A1351" s="1">
        <f>主动技能升级!J1354</f>
        <v>1348</v>
      </c>
      <c r="B1351" s="1">
        <f>主动技能升级!K1354</f>
        <v>1418</v>
      </c>
      <c r="C1351" s="1">
        <f>主动技能升级!L1354</f>
        <v>1419</v>
      </c>
      <c r="D1351" s="1">
        <f>主动技能升级!M1354</f>
        <v>61</v>
      </c>
      <c r="E1351" s="1" t="str">
        <f>主动技能升级!N1354</f>
        <v>[]</v>
      </c>
      <c r="F1351" s="1">
        <f>主动技能升级!O1354</f>
        <v>160</v>
      </c>
      <c r="G1351" s="1" t="str">
        <f>主动技能升级!P1354</f>
        <v>0</v>
      </c>
      <c r="H1351" s="1" t="str">
        <f>主动技能升级!Q1354</f>
        <v>0</v>
      </c>
    </row>
    <row r="1352" spans="1:8" x14ac:dyDescent="0.15">
      <c r="A1352" s="1">
        <f>主动技能升级!J1355</f>
        <v>1349</v>
      </c>
      <c r="B1352" s="1">
        <f>主动技能升级!K1355</f>
        <v>1419</v>
      </c>
      <c r="C1352" s="1">
        <f>主动技能升级!L1355</f>
        <v>1420</v>
      </c>
      <c r="D1352" s="1">
        <f>主动技能升级!M1355</f>
        <v>62</v>
      </c>
      <c r="E1352" s="1" t="str">
        <f>主动技能升级!N1355</f>
        <v>[]</v>
      </c>
      <c r="F1352" s="1">
        <f>主动技能升级!O1355</f>
        <v>161</v>
      </c>
      <c r="G1352" s="1" t="str">
        <f>主动技能升级!P1355</f>
        <v>0</v>
      </c>
      <c r="H1352" s="1" t="str">
        <f>主动技能升级!Q1355</f>
        <v>0</v>
      </c>
    </row>
    <row r="1353" spans="1:8" x14ac:dyDescent="0.15">
      <c r="A1353" s="1">
        <f>主动技能升级!J1356</f>
        <v>1350</v>
      </c>
      <c r="B1353" s="1">
        <f>主动技能升级!K1356</f>
        <v>1421</v>
      </c>
      <c r="C1353" s="1">
        <f>主动技能升级!L1356</f>
        <v>1422</v>
      </c>
      <c r="D1353" s="1">
        <f>主动技能升级!M1356</f>
        <v>63</v>
      </c>
      <c r="E1353" s="1" t="str">
        <f>主动技能升级!N1356</f>
        <v>[]</v>
      </c>
      <c r="F1353" s="1">
        <f>主动技能升级!O1356</f>
        <v>162</v>
      </c>
      <c r="G1353" s="1" t="str">
        <f>主动技能升级!P1356</f>
        <v>0</v>
      </c>
      <c r="H1353" s="1" t="str">
        <f>主动技能升级!Q1356</f>
        <v>0</v>
      </c>
    </row>
    <row r="1354" spans="1:8" x14ac:dyDescent="0.15">
      <c r="A1354" s="1">
        <f>主动技能升级!J1357</f>
        <v>1351</v>
      </c>
      <c r="B1354" s="1">
        <f>主动技能升级!K1357</f>
        <v>1422</v>
      </c>
      <c r="C1354" s="1">
        <f>主动技能升级!L1357</f>
        <v>1423</v>
      </c>
      <c r="D1354" s="1">
        <f>主动技能升级!M1357</f>
        <v>64</v>
      </c>
      <c r="E1354" s="1" t="str">
        <f>主动技能升级!N1357</f>
        <v>[]</v>
      </c>
      <c r="F1354" s="1">
        <f>主动技能升级!O1357</f>
        <v>163</v>
      </c>
      <c r="G1354" s="1" t="str">
        <f>主动技能升级!P1357</f>
        <v>0</v>
      </c>
      <c r="H1354" s="1" t="str">
        <f>主动技能升级!Q1357</f>
        <v>0</v>
      </c>
    </row>
    <row r="1355" spans="1:8" x14ac:dyDescent="0.15">
      <c r="A1355" s="1">
        <f>主动技能升级!J1358</f>
        <v>1352</v>
      </c>
      <c r="B1355" s="1">
        <f>主动技能升级!K1358</f>
        <v>1423</v>
      </c>
      <c r="C1355" s="1">
        <f>主动技能升级!L1358</f>
        <v>1424</v>
      </c>
      <c r="D1355" s="1">
        <f>主动技能升级!M1358</f>
        <v>65</v>
      </c>
      <c r="E1355" s="1" t="str">
        <f>主动技能升级!N1358</f>
        <v>[]</v>
      </c>
      <c r="F1355" s="1">
        <f>主动技能升级!O1358</f>
        <v>164</v>
      </c>
      <c r="G1355" s="1" t="str">
        <f>主动技能升级!P1358</f>
        <v>0</v>
      </c>
      <c r="H1355" s="1" t="str">
        <f>主动技能升级!Q1358</f>
        <v>0</v>
      </c>
    </row>
    <row r="1356" spans="1:8" x14ac:dyDescent="0.15">
      <c r="A1356" s="1">
        <f>主动技能升级!J1359</f>
        <v>1353</v>
      </c>
      <c r="B1356" s="1">
        <f>主动技能升级!K1359</f>
        <v>1424</v>
      </c>
      <c r="C1356" s="1">
        <f>主动技能升级!L1359</f>
        <v>1425</v>
      </c>
      <c r="D1356" s="1">
        <f>主动技能升级!M1359</f>
        <v>66</v>
      </c>
      <c r="E1356" s="1" t="str">
        <f>主动技能升级!N1359</f>
        <v>[]</v>
      </c>
      <c r="F1356" s="1">
        <f>主动技能升级!O1359</f>
        <v>165</v>
      </c>
      <c r="G1356" s="1" t="str">
        <f>主动技能升级!P1359</f>
        <v>0</v>
      </c>
      <c r="H1356" s="1" t="str">
        <f>主动技能升级!Q1359</f>
        <v>0</v>
      </c>
    </row>
    <row r="1357" spans="1:8" x14ac:dyDescent="0.15">
      <c r="A1357" s="1">
        <f>主动技能升级!J1360</f>
        <v>1354</v>
      </c>
      <c r="B1357" s="1">
        <f>主动技能升级!K1360</f>
        <v>1425</v>
      </c>
      <c r="C1357" s="1">
        <f>主动技能升级!L1360</f>
        <v>1426</v>
      </c>
      <c r="D1357" s="1">
        <f>主动技能升级!M1360</f>
        <v>67</v>
      </c>
      <c r="E1357" s="1" t="str">
        <f>主动技能升级!N1360</f>
        <v>[]</v>
      </c>
      <c r="F1357" s="1">
        <f>主动技能升级!O1360</f>
        <v>166</v>
      </c>
      <c r="G1357" s="1" t="str">
        <f>主动技能升级!P1360</f>
        <v>0</v>
      </c>
      <c r="H1357" s="1" t="str">
        <f>主动技能升级!Q1360</f>
        <v>0</v>
      </c>
    </row>
    <row r="1358" spans="1:8" x14ac:dyDescent="0.15">
      <c r="A1358" s="1">
        <f>主动技能升级!J1361</f>
        <v>1355</v>
      </c>
      <c r="B1358" s="1">
        <f>主动技能升级!K1361</f>
        <v>1426</v>
      </c>
      <c r="C1358" s="1">
        <f>主动技能升级!L1361</f>
        <v>1427</v>
      </c>
      <c r="D1358" s="1">
        <f>主动技能升级!M1361</f>
        <v>68</v>
      </c>
      <c r="E1358" s="1" t="str">
        <f>主动技能升级!N1361</f>
        <v>[]</v>
      </c>
      <c r="F1358" s="1">
        <f>主动技能升级!O1361</f>
        <v>167</v>
      </c>
      <c r="G1358" s="1" t="str">
        <f>主动技能升级!P1361</f>
        <v>0</v>
      </c>
      <c r="H1358" s="1" t="str">
        <f>主动技能升级!Q1361</f>
        <v>0</v>
      </c>
    </row>
    <row r="1359" spans="1:8" x14ac:dyDescent="0.15">
      <c r="A1359" s="1">
        <f>主动技能升级!J1362</f>
        <v>1356</v>
      </c>
      <c r="B1359" s="1">
        <f>主动技能升级!K1362</f>
        <v>1427</v>
      </c>
      <c r="C1359" s="1">
        <f>主动技能升级!L1362</f>
        <v>1428</v>
      </c>
      <c r="D1359" s="1">
        <f>主动技能升级!M1362</f>
        <v>69</v>
      </c>
      <c r="E1359" s="1" t="str">
        <f>主动技能升级!N1362</f>
        <v>[]</v>
      </c>
      <c r="F1359" s="1">
        <f>主动技能升级!O1362</f>
        <v>168</v>
      </c>
      <c r="G1359" s="1" t="str">
        <f>主动技能升级!P1362</f>
        <v>0</v>
      </c>
      <c r="H1359" s="1" t="str">
        <f>主动技能升级!Q1362</f>
        <v>0</v>
      </c>
    </row>
    <row r="1360" spans="1:8" x14ac:dyDescent="0.15">
      <c r="A1360" s="1">
        <f>主动技能升级!J1363</f>
        <v>1357</v>
      </c>
      <c r="B1360" s="1">
        <f>主动技能升级!K1363</f>
        <v>1428</v>
      </c>
      <c r="C1360" s="1">
        <f>主动技能升级!L1363</f>
        <v>1429</v>
      </c>
      <c r="D1360" s="1">
        <f>主动技能升级!M1363</f>
        <v>70</v>
      </c>
      <c r="E1360" s="1" t="str">
        <f>主动技能升级!N1363</f>
        <v>[]</v>
      </c>
      <c r="F1360" s="1">
        <f>主动技能升级!O1363</f>
        <v>169</v>
      </c>
      <c r="G1360" s="1" t="str">
        <f>主动技能升级!P1363</f>
        <v>0</v>
      </c>
      <c r="H1360" s="1" t="str">
        <f>主动技能升级!Q1363</f>
        <v>0</v>
      </c>
    </row>
    <row r="1361" spans="1:8" x14ac:dyDescent="0.15">
      <c r="A1361" s="1">
        <f>主动技能升级!J1364</f>
        <v>1358</v>
      </c>
      <c r="B1361" s="1">
        <f>主动技能升级!K1364</f>
        <v>1429</v>
      </c>
      <c r="C1361" s="1">
        <f>主动技能升级!L1364</f>
        <v>1430</v>
      </c>
      <c r="D1361" s="1">
        <f>主动技能升级!M1364</f>
        <v>71</v>
      </c>
      <c r="E1361" s="1" t="str">
        <f>主动技能升级!N1364</f>
        <v>[]</v>
      </c>
      <c r="F1361" s="1">
        <f>主动技能升级!O1364</f>
        <v>170</v>
      </c>
      <c r="G1361" s="1" t="str">
        <f>主动技能升级!P1364</f>
        <v>0</v>
      </c>
      <c r="H1361" s="1" t="str">
        <f>主动技能升级!Q1364</f>
        <v>0</v>
      </c>
    </row>
    <row r="1362" spans="1:8" x14ac:dyDescent="0.15">
      <c r="A1362" s="1">
        <f>主动技能升级!J1365</f>
        <v>1359</v>
      </c>
      <c r="B1362" s="1">
        <f>主动技能升级!K1365</f>
        <v>1430</v>
      </c>
      <c r="C1362" s="1">
        <f>主动技能升级!L1365</f>
        <v>1431</v>
      </c>
      <c r="D1362" s="1">
        <f>主动技能升级!M1365</f>
        <v>72</v>
      </c>
      <c r="E1362" s="1" t="str">
        <f>主动技能升级!N1365</f>
        <v>[]</v>
      </c>
      <c r="F1362" s="1">
        <f>主动技能升级!O1365</f>
        <v>171</v>
      </c>
      <c r="G1362" s="1" t="str">
        <f>主动技能升级!P1365</f>
        <v>0</v>
      </c>
      <c r="H1362" s="1" t="str">
        <f>主动技能升级!Q1365</f>
        <v>0</v>
      </c>
    </row>
    <row r="1363" spans="1:8" x14ac:dyDescent="0.15">
      <c r="A1363" s="1">
        <f>主动技能升级!J1366</f>
        <v>1360</v>
      </c>
      <c r="B1363" s="1">
        <f>主动技能升级!K1366</f>
        <v>1431</v>
      </c>
      <c r="C1363" s="1">
        <f>主动技能升级!L1366</f>
        <v>1432</v>
      </c>
      <c r="D1363" s="1">
        <f>主动技能升级!M1366</f>
        <v>73</v>
      </c>
      <c r="E1363" s="1" t="str">
        <f>主动技能升级!N1366</f>
        <v>[]</v>
      </c>
      <c r="F1363" s="1">
        <f>主动技能升级!O1366</f>
        <v>172</v>
      </c>
      <c r="G1363" s="1" t="str">
        <f>主动技能升级!P1366</f>
        <v>0</v>
      </c>
      <c r="H1363" s="1" t="str">
        <f>主动技能升级!Q1366</f>
        <v>0</v>
      </c>
    </row>
    <row r="1364" spans="1:8" x14ac:dyDescent="0.15">
      <c r="A1364" s="1">
        <f>主动技能升级!J1367</f>
        <v>1361</v>
      </c>
      <c r="B1364" s="1">
        <f>主动技能升级!K1367</f>
        <v>1432</v>
      </c>
      <c r="C1364" s="1">
        <f>主动技能升级!L1367</f>
        <v>1433</v>
      </c>
      <c r="D1364" s="1">
        <f>主动技能升级!M1367</f>
        <v>74</v>
      </c>
      <c r="E1364" s="1" t="str">
        <f>主动技能升级!N1367</f>
        <v>[]</v>
      </c>
      <c r="F1364" s="1">
        <f>主动技能升级!O1367</f>
        <v>173</v>
      </c>
      <c r="G1364" s="1" t="str">
        <f>主动技能升级!P1367</f>
        <v>0</v>
      </c>
      <c r="H1364" s="1" t="str">
        <f>主动技能升级!Q1367</f>
        <v>0</v>
      </c>
    </row>
    <row r="1365" spans="1:8" x14ac:dyDescent="0.15">
      <c r="A1365" s="1">
        <f>主动技能升级!J1368</f>
        <v>1362</v>
      </c>
      <c r="B1365" s="1">
        <f>主动技能升级!K1368</f>
        <v>1433</v>
      </c>
      <c r="C1365" s="1">
        <f>主动技能升级!L1368</f>
        <v>1434</v>
      </c>
      <c r="D1365" s="1">
        <f>主动技能升级!M1368</f>
        <v>75</v>
      </c>
      <c r="E1365" s="1" t="str">
        <f>主动技能升级!N1368</f>
        <v>[]</v>
      </c>
      <c r="F1365" s="1">
        <f>主动技能升级!O1368</f>
        <v>174</v>
      </c>
      <c r="G1365" s="1" t="str">
        <f>主动技能升级!P1368</f>
        <v>0</v>
      </c>
      <c r="H1365" s="1" t="str">
        <f>主动技能升级!Q1368</f>
        <v>0</v>
      </c>
    </row>
    <row r="1366" spans="1:8" x14ac:dyDescent="0.15">
      <c r="A1366" s="1">
        <f>主动技能升级!J1369</f>
        <v>1363</v>
      </c>
      <c r="B1366" s="1">
        <f>主动技能升级!K1369</f>
        <v>1434</v>
      </c>
      <c r="C1366" s="1">
        <f>主动技能升级!L1369</f>
        <v>1435</v>
      </c>
      <c r="D1366" s="1">
        <f>主动技能升级!M1369</f>
        <v>76</v>
      </c>
      <c r="E1366" s="1" t="str">
        <f>主动技能升级!N1369</f>
        <v>[]</v>
      </c>
      <c r="F1366" s="1">
        <f>主动技能升级!O1369</f>
        <v>175</v>
      </c>
      <c r="G1366" s="1" t="str">
        <f>主动技能升级!P1369</f>
        <v>0</v>
      </c>
      <c r="H1366" s="1" t="str">
        <f>主动技能升级!Q1369</f>
        <v>0</v>
      </c>
    </row>
    <row r="1367" spans="1:8" x14ac:dyDescent="0.15">
      <c r="A1367" s="1">
        <f>主动技能升级!J1370</f>
        <v>1364</v>
      </c>
      <c r="B1367" s="1">
        <f>主动技能升级!K1370</f>
        <v>1435</v>
      </c>
      <c r="C1367" s="1">
        <f>主动技能升级!L1370</f>
        <v>1436</v>
      </c>
      <c r="D1367" s="1">
        <f>主动技能升级!M1370</f>
        <v>77</v>
      </c>
      <c r="E1367" s="1" t="str">
        <f>主动技能升级!N1370</f>
        <v>[]</v>
      </c>
      <c r="F1367" s="1">
        <f>主动技能升级!O1370</f>
        <v>176</v>
      </c>
      <c r="G1367" s="1" t="str">
        <f>主动技能升级!P1370</f>
        <v>0</v>
      </c>
      <c r="H1367" s="1" t="str">
        <f>主动技能升级!Q1370</f>
        <v>0</v>
      </c>
    </row>
    <row r="1368" spans="1:8" x14ac:dyDescent="0.15">
      <c r="A1368" s="1">
        <f>主动技能升级!J1371</f>
        <v>1365</v>
      </c>
      <c r="B1368" s="1">
        <f>主动技能升级!K1371</f>
        <v>1436</v>
      </c>
      <c r="C1368" s="1">
        <f>主动技能升级!L1371</f>
        <v>1437</v>
      </c>
      <c r="D1368" s="1">
        <f>主动技能升级!M1371</f>
        <v>78</v>
      </c>
      <c r="E1368" s="1" t="str">
        <f>主动技能升级!N1371</f>
        <v>[]</v>
      </c>
      <c r="F1368" s="1">
        <f>主动技能升级!O1371</f>
        <v>177</v>
      </c>
      <c r="G1368" s="1" t="str">
        <f>主动技能升级!P1371</f>
        <v>0</v>
      </c>
      <c r="H1368" s="1" t="str">
        <f>主动技能升级!Q1371</f>
        <v>0</v>
      </c>
    </row>
    <row r="1369" spans="1:8" x14ac:dyDescent="0.15">
      <c r="A1369" s="1">
        <f>主动技能升级!J1372</f>
        <v>1366</v>
      </c>
      <c r="B1369" s="1">
        <f>主动技能升级!K1372</f>
        <v>1437</v>
      </c>
      <c r="C1369" s="1">
        <f>主动技能升级!L1372</f>
        <v>1438</v>
      </c>
      <c r="D1369" s="1">
        <f>主动技能升级!M1372</f>
        <v>79</v>
      </c>
      <c r="E1369" s="1" t="str">
        <f>主动技能升级!N1372</f>
        <v>[]</v>
      </c>
      <c r="F1369" s="1">
        <f>主动技能升级!O1372</f>
        <v>178</v>
      </c>
      <c r="G1369" s="1" t="str">
        <f>主动技能升级!P1372</f>
        <v>0</v>
      </c>
      <c r="H1369" s="1" t="str">
        <f>主动技能升级!Q1372</f>
        <v>0</v>
      </c>
    </row>
    <row r="1370" spans="1:8" x14ac:dyDescent="0.15">
      <c r="A1370" s="1">
        <f>主动技能升级!J1373</f>
        <v>1367</v>
      </c>
      <c r="B1370" s="1">
        <f>主动技能升级!K1373</f>
        <v>1438</v>
      </c>
      <c r="C1370" s="1">
        <f>主动技能升级!L1373</f>
        <v>1439</v>
      </c>
      <c r="D1370" s="1">
        <f>主动技能升级!M1373</f>
        <v>80</v>
      </c>
      <c r="E1370" s="1" t="str">
        <f>主动技能升级!N1373</f>
        <v>[]</v>
      </c>
      <c r="F1370" s="1">
        <f>主动技能升级!O1373</f>
        <v>179</v>
      </c>
      <c r="G1370" s="1" t="str">
        <f>主动技能升级!P1373</f>
        <v>0</v>
      </c>
      <c r="H1370" s="1" t="str">
        <f>主动技能升级!Q1373</f>
        <v>0</v>
      </c>
    </row>
    <row r="1371" spans="1:8" x14ac:dyDescent="0.15">
      <c r="A1371" s="1">
        <f>主动技能升级!J1374</f>
        <v>1368</v>
      </c>
      <c r="B1371" s="1">
        <f>主动技能升级!K1374</f>
        <v>1439</v>
      </c>
      <c r="C1371" s="1">
        <f>主动技能升级!L1374</f>
        <v>1440</v>
      </c>
      <c r="D1371" s="1">
        <f>主动技能升级!M1374</f>
        <v>81</v>
      </c>
      <c r="E1371" s="1" t="str">
        <f>主动技能升级!N1374</f>
        <v>[]</v>
      </c>
      <c r="F1371" s="1">
        <f>主动技能升级!O1374</f>
        <v>180</v>
      </c>
      <c r="G1371" s="1" t="str">
        <f>主动技能升级!P1374</f>
        <v>0</v>
      </c>
      <c r="H1371" s="1" t="str">
        <f>主动技能升级!Q1374</f>
        <v>0</v>
      </c>
    </row>
    <row r="1372" spans="1:8" x14ac:dyDescent="0.15">
      <c r="A1372" s="1">
        <f>主动技能升级!J1375</f>
        <v>1369</v>
      </c>
      <c r="B1372" s="1">
        <f>主动技能升级!K1375</f>
        <v>1441</v>
      </c>
      <c r="C1372" s="1">
        <f>主动技能升级!L1375</f>
        <v>1442</v>
      </c>
      <c r="D1372" s="1">
        <f>主动技能升级!M1375</f>
        <v>82</v>
      </c>
      <c r="E1372" s="1" t="str">
        <f>主动技能升级!N1375</f>
        <v>[]</v>
      </c>
      <c r="F1372" s="1">
        <f>主动技能升级!O1375</f>
        <v>181</v>
      </c>
      <c r="G1372" s="1" t="str">
        <f>主动技能升级!P1375</f>
        <v>0</v>
      </c>
      <c r="H1372" s="1" t="str">
        <f>主动技能升级!Q1375</f>
        <v>0</v>
      </c>
    </row>
    <row r="1373" spans="1:8" x14ac:dyDescent="0.15">
      <c r="A1373" s="1">
        <f>主动技能升级!J1376</f>
        <v>1370</v>
      </c>
      <c r="B1373" s="1">
        <f>主动技能升级!K1376</f>
        <v>1442</v>
      </c>
      <c r="C1373" s="1">
        <f>主动技能升级!L1376</f>
        <v>1443</v>
      </c>
      <c r="D1373" s="1">
        <f>主动技能升级!M1376</f>
        <v>83</v>
      </c>
      <c r="E1373" s="1" t="str">
        <f>主动技能升级!N1376</f>
        <v>[]</v>
      </c>
      <c r="F1373" s="1">
        <f>主动技能升级!O1376</f>
        <v>182</v>
      </c>
      <c r="G1373" s="1" t="str">
        <f>主动技能升级!P1376</f>
        <v>0</v>
      </c>
      <c r="H1373" s="1" t="str">
        <f>主动技能升级!Q1376</f>
        <v>0</v>
      </c>
    </row>
    <row r="1374" spans="1:8" x14ac:dyDescent="0.15">
      <c r="A1374" s="1">
        <f>主动技能升级!J1377</f>
        <v>1371</v>
      </c>
      <c r="B1374" s="1">
        <f>主动技能升级!K1377</f>
        <v>1443</v>
      </c>
      <c r="C1374" s="1">
        <f>主动技能升级!L1377</f>
        <v>1444</v>
      </c>
      <c r="D1374" s="1">
        <f>主动技能升级!M1377</f>
        <v>84</v>
      </c>
      <c r="E1374" s="1" t="str">
        <f>主动技能升级!N1377</f>
        <v>[]</v>
      </c>
      <c r="F1374" s="1">
        <f>主动技能升级!O1377</f>
        <v>183</v>
      </c>
      <c r="G1374" s="1" t="str">
        <f>主动技能升级!P1377</f>
        <v>0</v>
      </c>
      <c r="H1374" s="1" t="str">
        <f>主动技能升级!Q1377</f>
        <v>0</v>
      </c>
    </row>
    <row r="1375" spans="1:8" x14ac:dyDescent="0.15">
      <c r="A1375" s="1">
        <f>主动技能升级!J1378</f>
        <v>1372</v>
      </c>
      <c r="B1375" s="1">
        <f>主动技能升级!K1378</f>
        <v>1444</v>
      </c>
      <c r="C1375" s="1">
        <f>主动技能升级!L1378</f>
        <v>1445</v>
      </c>
      <c r="D1375" s="1">
        <f>主动技能升级!M1378</f>
        <v>85</v>
      </c>
      <c r="E1375" s="1" t="str">
        <f>主动技能升级!N1378</f>
        <v>[]</v>
      </c>
      <c r="F1375" s="1">
        <f>主动技能升级!O1378</f>
        <v>184</v>
      </c>
      <c r="G1375" s="1" t="str">
        <f>主动技能升级!P1378</f>
        <v>0</v>
      </c>
      <c r="H1375" s="1" t="str">
        <f>主动技能升级!Q1378</f>
        <v>0</v>
      </c>
    </row>
    <row r="1376" spans="1:8" x14ac:dyDescent="0.15">
      <c r="A1376" s="1">
        <f>主动技能升级!J1379</f>
        <v>1373</v>
      </c>
      <c r="B1376" s="1">
        <f>主动技能升级!K1379</f>
        <v>1445</v>
      </c>
      <c r="C1376" s="1">
        <f>主动技能升级!L1379</f>
        <v>1446</v>
      </c>
      <c r="D1376" s="1">
        <f>主动技能升级!M1379</f>
        <v>86</v>
      </c>
      <c r="E1376" s="1" t="str">
        <f>主动技能升级!N1379</f>
        <v>[]</v>
      </c>
      <c r="F1376" s="1">
        <f>主动技能升级!O1379</f>
        <v>185</v>
      </c>
      <c r="G1376" s="1" t="str">
        <f>主动技能升级!P1379</f>
        <v>0</v>
      </c>
      <c r="H1376" s="1" t="str">
        <f>主动技能升级!Q1379</f>
        <v>0</v>
      </c>
    </row>
    <row r="1377" spans="1:8" x14ac:dyDescent="0.15">
      <c r="A1377" s="1">
        <f>主动技能升级!J1380</f>
        <v>1374</v>
      </c>
      <c r="B1377" s="1">
        <f>主动技能升级!K1380</f>
        <v>1446</v>
      </c>
      <c r="C1377" s="1">
        <f>主动技能升级!L1380</f>
        <v>1447</v>
      </c>
      <c r="D1377" s="1">
        <f>主动技能升级!M1380</f>
        <v>87</v>
      </c>
      <c r="E1377" s="1" t="str">
        <f>主动技能升级!N1380</f>
        <v>[]</v>
      </c>
      <c r="F1377" s="1">
        <f>主动技能升级!O1380</f>
        <v>186</v>
      </c>
      <c r="G1377" s="1" t="str">
        <f>主动技能升级!P1380</f>
        <v>0</v>
      </c>
      <c r="H1377" s="1" t="str">
        <f>主动技能升级!Q1380</f>
        <v>0</v>
      </c>
    </row>
    <row r="1378" spans="1:8" x14ac:dyDescent="0.15">
      <c r="A1378" s="1">
        <f>主动技能升级!J1381</f>
        <v>1375</v>
      </c>
      <c r="B1378" s="1">
        <f>主动技能升级!K1381</f>
        <v>1447</v>
      </c>
      <c r="C1378" s="1">
        <f>主动技能升级!L1381</f>
        <v>1448</v>
      </c>
      <c r="D1378" s="1">
        <f>主动技能升级!M1381</f>
        <v>88</v>
      </c>
      <c r="E1378" s="1" t="str">
        <f>主动技能升级!N1381</f>
        <v>[]</v>
      </c>
      <c r="F1378" s="1">
        <f>主动技能升级!O1381</f>
        <v>187</v>
      </c>
      <c r="G1378" s="1" t="str">
        <f>主动技能升级!P1381</f>
        <v>0</v>
      </c>
      <c r="H1378" s="1" t="str">
        <f>主动技能升级!Q1381</f>
        <v>0</v>
      </c>
    </row>
    <row r="1379" spans="1:8" x14ac:dyDescent="0.15">
      <c r="A1379" s="1">
        <f>主动技能升级!J1382</f>
        <v>1376</v>
      </c>
      <c r="B1379" s="1">
        <f>主动技能升级!K1382</f>
        <v>1448</v>
      </c>
      <c r="C1379" s="1">
        <f>主动技能升级!L1382</f>
        <v>1449</v>
      </c>
      <c r="D1379" s="1">
        <f>主动技能升级!M1382</f>
        <v>89</v>
      </c>
      <c r="E1379" s="1" t="str">
        <f>主动技能升级!N1382</f>
        <v>[]</v>
      </c>
      <c r="F1379" s="1">
        <f>主动技能升级!O1382</f>
        <v>188</v>
      </c>
      <c r="G1379" s="1" t="str">
        <f>主动技能升级!P1382</f>
        <v>0</v>
      </c>
      <c r="H1379" s="1" t="str">
        <f>主动技能升级!Q1382</f>
        <v>0</v>
      </c>
    </row>
    <row r="1380" spans="1:8" x14ac:dyDescent="0.15">
      <c r="A1380" s="1">
        <f>主动技能升级!J1383</f>
        <v>1377</v>
      </c>
      <c r="B1380" s="1">
        <f>主动技能升级!K1383</f>
        <v>1449</v>
      </c>
      <c r="C1380" s="1">
        <f>主动技能升级!L1383</f>
        <v>1450</v>
      </c>
      <c r="D1380" s="1">
        <f>主动技能升级!M1383</f>
        <v>90</v>
      </c>
      <c r="E1380" s="1" t="str">
        <f>主动技能升级!N1383</f>
        <v>[]</v>
      </c>
      <c r="F1380" s="1">
        <f>主动技能升级!O1383</f>
        <v>189</v>
      </c>
      <c r="G1380" s="1" t="str">
        <f>主动技能升级!P1383</f>
        <v>0</v>
      </c>
      <c r="H1380" s="1" t="str">
        <f>主动技能升级!Q1383</f>
        <v>0</v>
      </c>
    </row>
    <row r="1381" spans="1:8" x14ac:dyDescent="0.15">
      <c r="A1381" s="1">
        <f>主动技能升级!J1384</f>
        <v>1378</v>
      </c>
      <c r="B1381" s="1">
        <f>主动技能升级!K1384</f>
        <v>1450</v>
      </c>
      <c r="C1381" s="1">
        <f>主动技能升级!L1384</f>
        <v>1451</v>
      </c>
      <c r="D1381" s="1">
        <f>主动技能升级!M1384</f>
        <v>91</v>
      </c>
      <c r="E1381" s="1" t="str">
        <f>主动技能升级!N1384</f>
        <v>[]</v>
      </c>
      <c r="F1381" s="1">
        <f>主动技能升级!O1384</f>
        <v>190</v>
      </c>
      <c r="G1381" s="1" t="str">
        <f>主动技能升级!P1384</f>
        <v>0</v>
      </c>
      <c r="H1381" s="1" t="str">
        <f>主动技能升级!Q1384</f>
        <v>0</v>
      </c>
    </row>
    <row r="1382" spans="1:8" x14ac:dyDescent="0.15">
      <c r="A1382" s="1">
        <f>主动技能升级!J1385</f>
        <v>1379</v>
      </c>
      <c r="B1382" s="1">
        <f>主动技能升级!K1385</f>
        <v>1451</v>
      </c>
      <c r="C1382" s="1">
        <f>主动技能升级!L1385</f>
        <v>1452</v>
      </c>
      <c r="D1382" s="1">
        <f>主动技能升级!M1385</f>
        <v>92</v>
      </c>
      <c r="E1382" s="1" t="str">
        <f>主动技能升级!N1385</f>
        <v>[]</v>
      </c>
      <c r="F1382" s="1">
        <f>主动技能升级!O1385</f>
        <v>191</v>
      </c>
      <c r="G1382" s="1" t="str">
        <f>主动技能升级!P1385</f>
        <v>0</v>
      </c>
      <c r="H1382" s="1" t="str">
        <f>主动技能升级!Q1385</f>
        <v>0</v>
      </c>
    </row>
    <row r="1383" spans="1:8" x14ac:dyDescent="0.15">
      <c r="A1383" s="1">
        <f>主动技能升级!J1386</f>
        <v>1380</v>
      </c>
      <c r="B1383" s="1">
        <f>主动技能升级!K1386</f>
        <v>1452</v>
      </c>
      <c r="C1383" s="1">
        <f>主动技能升级!L1386</f>
        <v>1453</v>
      </c>
      <c r="D1383" s="1">
        <f>主动技能升级!M1386</f>
        <v>93</v>
      </c>
      <c r="E1383" s="1" t="str">
        <f>主动技能升级!N1386</f>
        <v>[]</v>
      </c>
      <c r="F1383" s="1">
        <f>主动技能升级!O1386</f>
        <v>192</v>
      </c>
      <c r="G1383" s="1" t="str">
        <f>主动技能升级!P1386</f>
        <v>0</v>
      </c>
      <c r="H1383" s="1" t="str">
        <f>主动技能升级!Q1386</f>
        <v>0</v>
      </c>
    </row>
    <row r="1384" spans="1:8" x14ac:dyDescent="0.15">
      <c r="A1384" s="1">
        <f>主动技能升级!J1387</f>
        <v>1381</v>
      </c>
      <c r="B1384" s="1">
        <f>主动技能升级!K1387</f>
        <v>1453</v>
      </c>
      <c r="C1384" s="1">
        <f>主动技能升级!L1387</f>
        <v>1454</v>
      </c>
      <c r="D1384" s="1">
        <f>主动技能升级!M1387</f>
        <v>94</v>
      </c>
      <c r="E1384" s="1" t="str">
        <f>主动技能升级!N1387</f>
        <v>[]</v>
      </c>
      <c r="F1384" s="1">
        <f>主动技能升级!O1387</f>
        <v>193</v>
      </c>
      <c r="G1384" s="1" t="str">
        <f>主动技能升级!P1387</f>
        <v>0</v>
      </c>
      <c r="H1384" s="1" t="str">
        <f>主动技能升级!Q1387</f>
        <v>0</v>
      </c>
    </row>
    <row r="1385" spans="1:8" x14ac:dyDescent="0.15">
      <c r="A1385" s="1">
        <f>主动技能升级!J1388</f>
        <v>1382</v>
      </c>
      <c r="B1385" s="1">
        <f>主动技能升级!K1388</f>
        <v>1454</v>
      </c>
      <c r="C1385" s="1">
        <f>主动技能升级!L1388</f>
        <v>1455</v>
      </c>
      <c r="D1385" s="1">
        <f>主动技能升级!M1388</f>
        <v>95</v>
      </c>
      <c r="E1385" s="1" t="str">
        <f>主动技能升级!N1388</f>
        <v>[]</v>
      </c>
      <c r="F1385" s="1">
        <f>主动技能升级!O1388</f>
        <v>194</v>
      </c>
      <c r="G1385" s="1" t="str">
        <f>主动技能升级!P1388</f>
        <v>0</v>
      </c>
      <c r="H1385" s="1" t="str">
        <f>主动技能升级!Q1388</f>
        <v>0</v>
      </c>
    </row>
    <row r="1386" spans="1:8" x14ac:dyDescent="0.15">
      <c r="A1386" s="1">
        <f>主动技能升级!J1389</f>
        <v>1383</v>
      </c>
      <c r="B1386" s="1">
        <f>主动技能升级!K1389</f>
        <v>1455</v>
      </c>
      <c r="C1386" s="1">
        <f>主动技能升级!L1389</f>
        <v>1456</v>
      </c>
      <c r="D1386" s="1">
        <f>主动技能升级!M1389</f>
        <v>96</v>
      </c>
      <c r="E1386" s="1" t="str">
        <f>主动技能升级!N1389</f>
        <v>[]</v>
      </c>
      <c r="F1386" s="1">
        <f>主动技能升级!O1389</f>
        <v>195</v>
      </c>
      <c r="G1386" s="1" t="str">
        <f>主动技能升级!P1389</f>
        <v>0</v>
      </c>
      <c r="H1386" s="1" t="str">
        <f>主动技能升级!Q1389</f>
        <v>0</v>
      </c>
    </row>
    <row r="1387" spans="1:8" x14ac:dyDescent="0.15">
      <c r="A1387" s="1">
        <f>主动技能升级!J1390</f>
        <v>1384</v>
      </c>
      <c r="B1387" s="1">
        <f>主动技能升级!K1390</f>
        <v>1456</v>
      </c>
      <c r="C1387" s="1">
        <f>主动技能升级!L1390</f>
        <v>1457</v>
      </c>
      <c r="D1387" s="1">
        <f>主动技能升级!M1390</f>
        <v>97</v>
      </c>
      <c r="E1387" s="1" t="str">
        <f>主动技能升级!N1390</f>
        <v>[]</v>
      </c>
      <c r="F1387" s="1">
        <f>主动技能升级!O1390</f>
        <v>196</v>
      </c>
      <c r="G1387" s="1" t="str">
        <f>主动技能升级!P1390</f>
        <v>0</v>
      </c>
      <c r="H1387" s="1" t="str">
        <f>主动技能升级!Q1390</f>
        <v>0</v>
      </c>
    </row>
    <row r="1388" spans="1:8" x14ac:dyDescent="0.15">
      <c r="A1388" s="1">
        <f>主动技能升级!J1391</f>
        <v>1385</v>
      </c>
      <c r="B1388" s="1">
        <f>主动技能升级!K1391</f>
        <v>1457</v>
      </c>
      <c r="C1388" s="1">
        <f>主动技能升级!L1391</f>
        <v>1458</v>
      </c>
      <c r="D1388" s="1">
        <f>主动技能升级!M1391</f>
        <v>98</v>
      </c>
      <c r="E1388" s="1" t="str">
        <f>主动技能升级!N1391</f>
        <v>[]</v>
      </c>
      <c r="F1388" s="1">
        <f>主动技能升级!O1391</f>
        <v>197</v>
      </c>
      <c r="G1388" s="1" t="str">
        <f>主动技能升级!P1391</f>
        <v>0</v>
      </c>
      <c r="H1388" s="1" t="str">
        <f>主动技能升级!Q1391</f>
        <v>0</v>
      </c>
    </row>
    <row r="1389" spans="1:8" x14ac:dyDescent="0.15">
      <c r="A1389" s="1">
        <f>主动技能升级!J1392</f>
        <v>1386</v>
      </c>
      <c r="B1389" s="1">
        <f>主动技能升级!K1392</f>
        <v>1458</v>
      </c>
      <c r="C1389" s="1">
        <f>主动技能升级!L1392</f>
        <v>1459</v>
      </c>
      <c r="D1389" s="1">
        <f>主动技能升级!M1392</f>
        <v>99</v>
      </c>
      <c r="E1389" s="1" t="str">
        <f>主动技能升级!N1392</f>
        <v>[]</v>
      </c>
      <c r="F1389" s="1">
        <f>主动技能升级!O1392</f>
        <v>198</v>
      </c>
      <c r="G1389" s="1" t="str">
        <f>主动技能升级!P1392</f>
        <v>0</v>
      </c>
      <c r="H1389" s="1" t="str">
        <f>主动技能升级!Q1392</f>
        <v>0</v>
      </c>
    </row>
    <row r="1390" spans="1:8" x14ac:dyDescent="0.15">
      <c r="A1390" s="1">
        <f>主动技能升级!J1393</f>
        <v>1387</v>
      </c>
      <c r="B1390" s="1">
        <f>主动技能升级!K1393</f>
        <v>1459</v>
      </c>
      <c r="C1390" s="1">
        <f>主动技能升级!L1393</f>
        <v>1460</v>
      </c>
      <c r="D1390" s="1">
        <f>主动技能升级!M1393</f>
        <v>1</v>
      </c>
      <c r="E1390" s="1" t="str">
        <f>主动技能升级!N1393</f>
        <v>[]</v>
      </c>
      <c r="F1390" s="1">
        <f>主动技能升级!O1393</f>
        <v>100</v>
      </c>
      <c r="G1390" s="1" t="str">
        <f>主动技能升级!P1393</f>
        <v>0</v>
      </c>
      <c r="H1390" s="1" t="str">
        <f>主动技能升级!Q1393</f>
        <v>0</v>
      </c>
    </row>
    <row r="1391" spans="1:8" x14ac:dyDescent="0.15">
      <c r="A1391" s="1">
        <f>主动技能升级!J1394</f>
        <v>1388</v>
      </c>
      <c r="B1391" s="1">
        <f>主动技能升级!K1394</f>
        <v>1461</v>
      </c>
      <c r="C1391" s="1">
        <f>主动技能升级!L1394</f>
        <v>1462</v>
      </c>
      <c r="D1391" s="1">
        <f>主动技能升级!M1394</f>
        <v>2</v>
      </c>
      <c r="E1391" s="1" t="str">
        <f>主动技能升级!N1394</f>
        <v>[]</v>
      </c>
      <c r="F1391" s="1">
        <f>主动技能升级!O1394</f>
        <v>101</v>
      </c>
      <c r="G1391" s="1" t="str">
        <f>主动技能升级!P1394</f>
        <v>0</v>
      </c>
      <c r="H1391" s="1" t="str">
        <f>主动技能升级!Q1394</f>
        <v>0</v>
      </c>
    </row>
    <row r="1392" spans="1:8" x14ac:dyDescent="0.15">
      <c r="A1392" s="1">
        <f>主动技能升级!J1395</f>
        <v>1389</v>
      </c>
      <c r="B1392" s="1">
        <f>主动技能升级!K1395</f>
        <v>1462</v>
      </c>
      <c r="C1392" s="1">
        <f>主动技能升级!L1395</f>
        <v>1463</v>
      </c>
      <c r="D1392" s="1">
        <f>主动技能升级!M1395</f>
        <v>3</v>
      </c>
      <c r="E1392" s="1" t="str">
        <f>主动技能升级!N1395</f>
        <v>[]</v>
      </c>
      <c r="F1392" s="1">
        <f>主动技能升级!O1395</f>
        <v>102</v>
      </c>
      <c r="G1392" s="1" t="str">
        <f>主动技能升级!P1395</f>
        <v>0</v>
      </c>
      <c r="H1392" s="1" t="str">
        <f>主动技能升级!Q1395</f>
        <v>0</v>
      </c>
    </row>
    <row r="1393" spans="1:8" x14ac:dyDescent="0.15">
      <c r="A1393" s="1">
        <f>主动技能升级!J1396</f>
        <v>1390</v>
      </c>
      <c r="B1393" s="1">
        <f>主动技能升级!K1396</f>
        <v>1463</v>
      </c>
      <c r="C1393" s="1">
        <f>主动技能升级!L1396</f>
        <v>1464</v>
      </c>
      <c r="D1393" s="1">
        <f>主动技能升级!M1396</f>
        <v>4</v>
      </c>
      <c r="E1393" s="1" t="str">
        <f>主动技能升级!N1396</f>
        <v>[]</v>
      </c>
      <c r="F1393" s="1">
        <f>主动技能升级!O1396</f>
        <v>103</v>
      </c>
      <c r="G1393" s="1" t="str">
        <f>主动技能升级!P1396</f>
        <v>0</v>
      </c>
      <c r="H1393" s="1" t="str">
        <f>主动技能升级!Q1396</f>
        <v>0</v>
      </c>
    </row>
    <row r="1394" spans="1:8" x14ac:dyDescent="0.15">
      <c r="A1394" s="1">
        <f>主动技能升级!J1397</f>
        <v>1391</v>
      </c>
      <c r="B1394" s="1">
        <f>主动技能升级!K1397</f>
        <v>1464</v>
      </c>
      <c r="C1394" s="1">
        <f>主动技能升级!L1397</f>
        <v>1465</v>
      </c>
      <c r="D1394" s="1">
        <f>主动技能升级!M1397</f>
        <v>5</v>
      </c>
      <c r="E1394" s="1" t="str">
        <f>主动技能升级!N1397</f>
        <v>[]</v>
      </c>
      <c r="F1394" s="1">
        <f>主动技能升级!O1397</f>
        <v>104</v>
      </c>
      <c r="G1394" s="1" t="str">
        <f>主动技能升级!P1397</f>
        <v>0</v>
      </c>
      <c r="H1394" s="1" t="str">
        <f>主动技能升级!Q1397</f>
        <v>0</v>
      </c>
    </row>
    <row r="1395" spans="1:8" x14ac:dyDescent="0.15">
      <c r="A1395" s="1">
        <f>主动技能升级!J1398</f>
        <v>1392</v>
      </c>
      <c r="B1395" s="1">
        <f>主动技能升级!K1398</f>
        <v>1465</v>
      </c>
      <c r="C1395" s="1">
        <f>主动技能升级!L1398</f>
        <v>1466</v>
      </c>
      <c r="D1395" s="1">
        <f>主动技能升级!M1398</f>
        <v>6</v>
      </c>
      <c r="E1395" s="1" t="str">
        <f>主动技能升级!N1398</f>
        <v>[]</v>
      </c>
      <c r="F1395" s="1">
        <f>主动技能升级!O1398</f>
        <v>105</v>
      </c>
      <c r="G1395" s="1" t="str">
        <f>主动技能升级!P1398</f>
        <v>0</v>
      </c>
      <c r="H1395" s="1" t="str">
        <f>主动技能升级!Q1398</f>
        <v>0</v>
      </c>
    </row>
    <row r="1396" spans="1:8" x14ac:dyDescent="0.15">
      <c r="A1396" s="1">
        <f>主动技能升级!J1399</f>
        <v>1393</v>
      </c>
      <c r="B1396" s="1">
        <f>主动技能升级!K1399</f>
        <v>1466</v>
      </c>
      <c r="C1396" s="1">
        <f>主动技能升级!L1399</f>
        <v>1467</v>
      </c>
      <c r="D1396" s="1">
        <f>主动技能升级!M1399</f>
        <v>7</v>
      </c>
      <c r="E1396" s="1" t="str">
        <f>主动技能升级!N1399</f>
        <v>[]</v>
      </c>
      <c r="F1396" s="1">
        <f>主动技能升级!O1399</f>
        <v>106</v>
      </c>
      <c r="G1396" s="1" t="str">
        <f>主动技能升级!P1399</f>
        <v>0</v>
      </c>
      <c r="H1396" s="1" t="str">
        <f>主动技能升级!Q1399</f>
        <v>0</v>
      </c>
    </row>
    <row r="1397" spans="1:8" x14ac:dyDescent="0.15">
      <c r="A1397" s="1">
        <f>主动技能升级!J1400</f>
        <v>1394</v>
      </c>
      <c r="B1397" s="1">
        <f>主动技能升级!K1400</f>
        <v>1467</v>
      </c>
      <c r="C1397" s="1">
        <f>主动技能升级!L1400</f>
        <v>1468</v>
      </c>
      <c r="D1397" s="1">
        <f>主动技能升级!M1400</f>
        <v>8</v>
      </c>
      <c r="E1397" s="1" t="str">
        <f>主动技能升级!N1400</f>
        <v>[]</v>
      </c>
      <c r="F1397" s="1">
        <f>主动技能升级!O1400</f>
        <v>107</v>
      </c>
      <c r="G1397" s="1" t="str">
        <f>主动技能升级!P1400</f>
        <v>0</v>
      </c>
      <c r="H1397" s="1" t="str">
        <f>主动技能升级!Q1400</f>
        <v>0</v>
      </c>
    </row>
    <row r="1398" spans="1:8" x14ac:dyDescent="0.15">
      <c r="A1398" s="1">
        <f>主动技能升级!J1401</f>
        <v>1395</v>
      </c>
      <c r="B1398" s="1">
        <f>主动技能升级!K1401</f>
        <v>1468</v>
      </c>
      <c r="C1398" s="1">
        <f>主动技能升级!L1401</f>
        <v>1469</v>
      </c>
      <c r="D1398" s="1">
        <f>主动技能升级!M1401</f>
        <v>9</v>
      </c>
      <c r="E1398" s="1" t="str">
        <f>主动技能升级!N1401</f>
        <v>[]</v>
      </c>
      <c r="F1398" s="1">
        <f>主动技能升级!O1401</f>
        <v>108</v>
      </c>
      <c r="G1398" s="1" t="str">
        <f>主动技能升级!P1401</f>
        <v>0</v>
      </c>
      <c r="H1398" s="1" t="str">
        <f>主动技能升级!Q1401</f>
        <v>0</v>
      </c>
    </row>
    <row r="1399" spans="1:8" x14ac:dyDescent="0.15">
      <c r="A1399" s="1">
        <f>主动技能升级!J1402</f>
        <v>1396</v>
      </c>
      <c r="B1399" s="1">
        <f>主动技能升级!K1402</f>
        <v>1469</v>
      </c>
      <c r="C1399" s="1">
        <f>主动技能升级!L1402</f>
        <v>1470</v>
      </c>
      <c r="D1399" s="1">
        <f>主动技能升级!M1402</f>
        <v>10</v>
      </c>
      <c r="E1399" s="1" t="str">
        <f>主动技能升级!N1402</f>
        <v>[]</v>
      </c>
      <c r="F1399" s="1">
        <f>主动技能升级!O1402</f>
        <v>109</v>
      </c>
      <c r="G1399" s="1" t="str">
        <f>主动技能升级!P1402</f>
        <v>0</v>
      </c>
      <c r="H1399" s="1" t="str">
        <f>主动技能升级!Q1402</f>
        <v>0</v>
      </c>
    </row>
    <row r="1400" spans="1:8" x14ac:dyDescent="0.15">
      <c r="A1400" s="1">
        <f>主动技能升级!J1403</f>
        <v>1397</v>
      </c>
      <c r="B1400" s="1">
        <f>主动技能升级!K1403</f>
        <v>1470</v>
      </c>
      <c r="C1400" s="1">
        <f>主动技能升级!L1403</f>
        <v>1471</v>
      </c>
      <c r="D1400" s="1">
        <f>主动技能升级!M1403</f>
        <v>11</v>
      </c>
      <c r="E1400" s="1" t="str">
        <f>主动技能升级!N1403</f>
        <v>[]</v>
      </c>
      <c r="F1400" s="1">
        <f>主动技能升级!O1403</f>
        <v>110</v>
      </c>
      <c r="G1400" s="1" t="str">
        <f>主动技能升级!P1403</f>
        <v>0</v>
      </c>
      <c r="H1400" s="1" t="str">
        <f>主动技能升级!Q1403</f>
        <v>0</v>
      </c>
    </row>
    <row r="1401" spans="1:8" x14ac:dyDescent="0.15">
      <c r="A1401" s="1">
        <f>主动技能升级!J1404</f>
        <v>1398</v>
      </c>
      <c r="B1401" s="1">
        <f>主动技能升级!K1404</f>
        <v>1471</v>
      </c>
      <c r="C1401" s="1">
        <f>主动技能升级!L1404</f>
        <v>1472</v>
      </c>
      <c r="D1401" s="1">
        <f>主动技能升级!M1404</f>
        <v>12</v>
      </c>
      <c r="E1401" s="1" t="str">
        <f>主动技能升级!N1404</f>
        <v>[]</v>
      </c>
      <c r="F1401" s="1">
        <f>主动技能升级!O1404</f>
        <v>111</v>
      </c>
      <c r="G1401" s="1" t="str">
        <f>主动技能升级!P1404</f>
        <v>0</v>
      </c>
      <c r="H1401" s="1" t="str">
        <f>主动技能升级!Q1404</f>
        <v>0</v>
      </c>
    </row>
    <row r="1402" spans="1:8" x14ac:dyDescent="0.15">
      <c r="A1402" s="1">
        <f>主动技能升级!J1405</f>
        <v>1399</v>
      </c>
      <c r="B1402" s="1">
        <f>主动技能升级!K1405</f>
        <v>1472</v>
      </c>
      <c r="C1402" s="1">
        <f>主动技能升级!L1405</f>
        <v>1473</v>
      </c>
      <c r="D1402" s="1">
        <f>主动技能升级!M1405</f>
        <v>13</v>
      </c>
      <c r="E1402" s="1" t="str">
        <f>主动技能升级!N1405</f>
        <v>[]</v>
      </c>
      <c r="F1402" s="1">
        <f>主动技能升级!O1405</f>
        <v>112</v>
      </c>
      <c r="G1402" s="1" t="str">
        <f>主动技能升级!P1405</f>
        <v>0</v>
      </c>
      <c r="H1402" s="1" t="str">
        <f>主动技能升级!Q1405</f>
        <v>0</v>
      </c>
    </row>
    <row r="1403" spans="1:8" x14ac:dyDescent="0.15">
      <c r="A1403" s="1">
        <f>主动技能升级!J1406</f>
        <v>1400</v>
      </c>
      <c r="B1403" s="1">
        <f>主动技能升级!K1406</f>
        <v>1473</v>
      </c>
      <c r="C1403" s="1">
        <f>主动技能升级!L1406</f>
        <v>1474</v>
      </c>
      <c r="D1403" s="1">
        <f>主动技能升级!M1406</f>
        <v>14</v>
      </c>
      <c r="E1403" s="1" t="str">
        <f>主动技能升级!N1406</f>
        <v>[]</v>
      </c>
      <c r="F1403" s="1">
        <f>主动技能升级!O1406</f>
        <v>113</v>
      </c>
      <c r="G1403" s="1" t="str">
        <f>主动技能升级!P1406</f>
        <v>0</v>
      </c>
      <c r="H1403" s="1" t="str">
        <f>主动技能升级!Q1406</f>
        <v>0</v>
      </c>
    </row>
    <row r="1404" spans="1:8" x14ac:dyDescent="0.15">
      <c r="A1404" s="1">
        <f>主动技能升级!J1407</f>
        <v>1401</v>
      </c>
      <c r="B1404" s="1">
        <f>主动技能升级!K1407</f>
        <v>1474</v>
      </c>
      <c r="C1404" s="1">
        <f>主动技能升级!L1407</f>
        <v>1475</v>
      </c>
      <c r="D1404" s="1">
        <f>主动技能升级!M1407</f>
        <v>15</v>
      </c>
      <c r="E1404" s="1" t="str">
        <f>主动技能升级!N1407</f>
        <v>[]</v>
      </c>
      <c r="F1404" s="1">
        <f>主动技能升级!O1407</f>
        <v>114</v>
      </c>
      <c r="G1404" s="1" t="str">
        <f>主动技能升级!P1407</f>
        <v>0</v>
      </c>
      <c r="H1404" s="1" t="str">
        <f>主动技能升级!Q1407</f>
        <v>0</v>
      </c>
    </row>
    <row r="1405" spans="1:8" x14ac:dyDescent="0.15">
      <c r="A1405" s="1">
        <f>主动技能升级!J1408</f>
        <v>1402</v>
      </c>
      <c r="B1405" s="1">
        <f>主动技能升级!K1408</f>
        <v>1475</v>
      </c>
      <c r="C1405" s="1">
        <f>主动技能升级!L1408</f>
        <v>1476</v>
      </c>
      <c r="D1405" s="1">
        <f>主动技能升级!M1408</f>
        <v>16</v>
      </c>
      <c r="E1405" s="1" t="str">
        <f>主动技能升级!N1408</f>
        <v>[]</v>
      </c>
      <c r="F1405" s="1">
        <f>主动技能升级!O1408</f>
        <v>115</v>
      </c>
      <c r="G1405" s="1" t="str">
        <f>主动技能升级!P1408</f>
        <v>0</v>
      </c>
      <c r="H1405" s="1" t="str">
        <f>主动技能升级!Q1408</f>
        <v>0</v>
      </c>
    </row>
    <row r="1406" spans="1:8" x14ac:dyDescent="0.15">
      <c r="A1406" s="1">
        <f>主动技能升级!J1409</f>
        <v>1403</v>
      </c>
      <c r="B1406" s="1">
        <f>主动技能升级!K1409</f>
        <v>1476</v>
      </c>
      <c r="C1406" s="1">
        <f>主动技能升级!L1409</f>
        <v>1477</v>
      </c>
      <c r="D1406" s="1">
        <f>主动技能升级!M1409</f>
        <v>17</v>
      </c>
      <c r="E1406" s="1" t="str">
        <f>主动技能升级!N1409</f>
        <v>[]</v>
      </c>
      <c r="F1406" s="1">
        <f>主动技能升级!O1409</f>
        <v>116</v>
      </c>
      <c r="G1406" s="1" t="str">
        <f>主动技能升级!P1409</f>
        <v>0</v>
      </c>
      <c r="H1406" s="1" t="str">
        <f>主动技能升级!Q1409</f>
        <v>0</v>
      </c>
    </row>
    <row r="1407" spans="1:8" x14ac:dyDescent="0.15">
      <c r="A1407" s="1">
        <f>主动技能升级!J1410</f>
        <v>1404</v>
      </c>
      <c r="B1407" s="1">
        <f>主动技能升级!K1410</f>
        <v>1477</v>
      </c>
      <c r="C1407" s="1">
        <f>主动技能升级!L1410</f>
        <v>1478</v>
      </c>
      <c r="D1407" s="1">
        <f>主动技能升级!M1410</f>
        <v>18</v>
      </c>
      <c r="E1407" s="1" t="str">
        <f>主动技能升级!N1410</f>
        <v>[]</v>
      </c>
      <c r="F1407" s="1">
        <f>主动技能升级!O1410</f>
        <v>117</v>
      </c>
      <c r="G1407" s="1" t="str">
        <f>主动技能升级!P1410</f>
        <v>0</v>
      </c>
      <c r="H1407" s="1" t="str">
        <f>主动技能升级!Q1410</f>
        <v>0</v>
      </c>
    </row>
    <row r="1408" spans="1:8" x14ac:dyDescent="0.15">
      <c r="A1408" s="1">
        <f>主动技能升级!J1411</f>
        <v>1405</v>
      </c>
      <c r="B1408" s="1">
        <f>主动技能升级!K1411</f>
        <v>1478</v>
      </c>
      <c r="C1408" s="1">
        <f>主动技能升级!L1411</f>
        <v>1479</v>
      </c>
      <c r="D1408" s="1">
        <f>主动技能升级!M1411</f>
        <v>19</v>
      </c>
      <c r="E1408" s="1" t="str">
        <f>主动技能升级!N1411</f>
        <v>[]</v>
      </c>
      <c r="F1408" s="1">
        <f>主动技能升级!O1411</f>
        <v>118</v>
      </c>
      <c r="G1408" s="1" t="str">
        <f>主动技能升级!P1411</f>
        <v>0</v>
      </c>
      <c r="H1408" s="1" t="str">
        <f>主动技能升级!Q1411</f>
        <v>0</v>
      </c>
    </row>
    <row r="1409" spans="1:8" x14ac:dyDescent="0.15">
      <c r="A1409" s="1">
        <f>主动技能升级!J1412</f>
        <v>1406</v>
      </c>
      <c r="B1409" s="1">
        <f>主动技能升级!K1412</f>
        <v>1479</v>
      </c>
      <c r="C1409" s="1">
        <f>主动技能升级!L1412</f>
        <v>1480</v>
      </c>
      <c r="D1409" s="1">
        <f>主动技能升级!M1412</f>
        <v>20</v>
      </c>
      <c r="E1409" s="1" t="str">
        <f>主动技能升级!N1412</f>
        <v>[]</v>
      </c>
      <c r="F1409" s="1">
        <f>主动技能升级!O1412</f>
        <v>119</v>
      </c>
      <c r="G1409" s="1" t="str">
        <f>主动技能升级!P1412</f>
        <v>0</v>
      </c>
      <c r="H1409" s="1" t="str">
        <f>主动技能升级!Q1412</f>
        <v>0</v>
      </c>
    </row>
    <row r="1410" spans="1:8" x14ac:dyDescent="0.15">
      <c r="A1410" s="1">
        <f>主动技能升级!J1413</f>
        <v>1407</v>
      </c>
      <c r="B1410" s="1">
        <f>主动技能升级!K1413</f>
        <v>1481</v>
      </c>
      <c r="C1410" s="1">
        <f>主动技能升级!L1413</f>
        <v>1482</v>
      </c>
      <c r="D1410" s="1">
        <f>主动技能升级!M1413</f>
        <v>21</v>
      </c>
      <c r="E1410" s="1" t="str">
        <f>主动技能升级!N1413</f>
        <v>[]</v>
      </c>
      <c r="F1410" s="1">
        <f>主动技能升级!O1413</f>
        <v>120</v>
      </c>
      <c r="G1410" s="1" t="str">
        <f>主动技能升级!P1413</f>
        <v>0</v>
      </c>
      <c r="H1410" s="1" t="str">
        <f>主动技能升级!Q1413</f>
        <v>0</v>
      </c>
    </row>
    <row r="1411" spans="1:8" x14ac:dyDescent="0.15">
      <c r="A1411" s="1">
        <f>主动技能升级!J1414</f>
        <v>1408</v>
      </c>
      <c r="B1411" s="1">
        <f>主动技能升级!K1414</f>
        <v>1482</v>
      </c>
      <c r="C1411" s="1">
        <f>主动技能升级!L1414</f>
        <v>1483</v>
      </c>
      <c r="D1411" s="1">
        <f>主动技能升级!M1414</f>
        <v>22</v>
      </c>
      <c r="E1411" s="1" t="str">
        <f>主动技能升级!N1414</f>
        <v>[]</v>
      </c>
      <c r="F1411" s="1">
        <f>主动技能升级!O1414</f>
        <v>121</v>
      </c>
      <c r="G1411" s="1" t="str">
        <f>主动技能升级!P1414</f>
        <v>0</v>
      </c>
      <c r="H1411" s="1" t="str">
        <f>主动技能升级!Q1414</f>
        <v>0</v>
      </c>
    </row>
    <row r="1412" spans="1:8" x14ac:dyDescent="0.15">
      <c r="A1412" s="1">
        <f>主动技能升级!J1415</f>
        <v>1409</v>
      </c>
      <c r="B1412" s="1">
        <f>主动技能升级!K1415</f>
        <v>1483</v>
      </c>
      <c r="C1412" s="1">
        <f>主动技能升级!L1415</f>
        <v>1484</v>
      </c>
      <c r="D1412" s="1">
        <f>主动技能升级!M1415</f>
        <v>23</v>
      </c>
      <c r="E1412" s="1" t="str">
        <f>主动技能升级!N1415</f>
        <v>[]</v>
      </c>
      <c r="F1412" s="1">
        <f>主动技能升级!O1415</f>
        <v>122</v>
      </c>
      <c r="G1412" s="1" t="str">
        <f>主动技能升级!P1415</f>
        <v>0</v>
      </c>
      <c r="H1412" s="1" t="str">
        <f>主动技能升级!Q1415</f>
        <v>0</v>
      </c>
    </row>
    <row r="1413" spans="1:8" x14ac:dyDescent="0.15">
      <c r="A1413" s="1">
        <f>主动技能升级!J1416</f>
        <v>1410</v>
      </c>
      <c r="B1413" s="1">
        <f>主动技能升级!K1416</f>
        <v>1484</v>
      </c>
      <c r="C1413" s="1">
        <f>主动技能升级!L1416</f>
        <v>1485</v>
      </c>
      <c r="D1413" s="1">
        <f>主动技能升级!M1416</f>
        <v>24</v>
      </c>
      <c r="E1413" s="1" t="str">
        <f>主动技能升级!N1416</f>
        <v>[]</v>
      </c>
      <c r="F1413" s="1">
        <f>主动技能升级!O1416</f>
        <v>123</v>
      </c>
      <c r="G1413" s="1" t="str">
        <f>主动技能升级!P1416</f>
        <v>0</v>
      </c>
      <c r="H1413" s="1" t="str">
        <f>主动技能升级!Q1416</f>
        <v>0</v>
      </c>
    </row>
    <row r="1414" spans="1:8" x14ac:dyDescent="0.15">
      <c r="A1414" s="1">
        <f>主动技能升级!J1417</f>
        <v>1411</v>
      </c>
      <c r="B1414" s="1">
        <f>主动技能升级!K1417</f>
        <v>1485</v>
      </c>
      <c r="C1414" s="1">
        <f>主动技能升级!L1417</f>
        <v>1486</v>
      </c>
      <c r="D1414" s="1">
        <f>主动技能升级!M1417</f>
        <v>25</v>
      </c>
      <c r="E1414" s="1" t="str">
        <f>主动技能升级!N1417</f>
        <v>[]</v>
      </c>
      <c r="F1414" s="1">
        <f>主动技能升级!O1417</f>
        <v>124</v>
      </c>
      <c r="G1414" s="1" t="str">
        <f>主动技能升级!P1417</f>
        <v>0</v>
      </c>
      <c r="H1414" s="1" t="str">
        <f>主动技能升级!Q1417</f>
        <v>0</v>
      </c>
    </row>
    <row r="1415" spans="1:8" x14ac:dyDescent="0.15">
      <c r="A1415" s="1">
        <f>主动技能升级!J1418</f>
        <v>1412</v>
      </c>
      <c r="B1415" s="1">
        <f>主动技能升级!K1418</f>
        <v>1486</v>
      </c>
      <c r="C1415" s="1">
        <f>主动技能升级!L1418</f>
        <v>1487</v>
      </c>
      <c r="D1415" s="1">
        <f>主动技能升级!M1418</f>
        <v>26</v>
      </c>
      <c r="E1415" s="1" t="str">
        <f>主动技能升级!N1418</f>
        <v>[]</v>
      </c>
      <c r="F1415" s="1">
        <f>主动技能升级!O1418</f>
        <v>125</v>
      </c>
      <c r="G1415" s="1" t="str">
        <f>主动技能升级!P1418</f>
        <v>0</v>
      </c>
      <c r="H1415" s="1" t="str">
        <f>主动技能升级!Q1418</f>
        <v>0</v>
      </c>
    </row>
    <row r="1416" spans="1:8" x14ac:dyDescent="0.15">
      <c r="A1416" s="1">
        <f>主动技能升级!J1419</f>
        <v>1413</v>
      </c>
      <c r="B1416" s="1">
        <f>主动技能升级!K1419</f>
        <v>1487</v>
      </c>
      <c r="C1416" s="1">
        <f>主动技能升级!L1419</f>
        <v>1488</v>
      </c>
      <c r="D1416" s="1">
        <f>主动技能升级!M1419</f>
        <v>27</v>
      </c>
      <c r="E1416" s="1" t="str">
        <f>主动技能升级!N1419</f>
        <v>[]</v>
      </c>
      <c r="F1416" s="1">
        <f>主动技能升级!O1419</f>
        <v>126</v>
      </c>
      <c r="G1416" s="1" t="str">
        <f>主动技能升级!P1419</f>
        <v>0</v>
      </c>
      <c r="H1416" s="1" t="str">
        <f>主动技能升级!Q1419</f>
        <v>0</v>
      </c>
    </row>
    <row r="1417" spans="1:8" x14ac:dyDescent="0.15">
      <c r="A1417" s="1">
        <f>主动技能升级!J1420</f>
        <v>1414</v>
      </c>
      <c r="B1417" s="1">
        <f>主动技能升级!K1420</f>
        <v>1488</v>
      </c>
      <c r="C1417" s="1">
        <f>主动技能升级!L1420</f>
        <v>1489</v>
      </c>
      <c r="D1417" s="1">
        <f>主动技能升级!M1420</f>
        <v>28</v>
      </c>
      <c r="E1417" s="1" t="str">
        <f>主动技能升级!N1420</f>
        <v>[]</v>
      </c>
      <c r="F1417" s="1">
        <f>主动技能升级!O1420</f>
        <v>127</v>
      </c>
      <c r="G1417" s="1" t="str">
        <f>主动技能升级!P1420</f>
        <v>0</v>
      </c>
      <c r="H1417" s="1" t="str">
        <f>主动技能升级!Q1420</f>
        <v>0</v>
      </c>
    </row>
    <row r="1418" spans="1:8" x14ac:dyDescent="0.15">
      <c r="A1418" s="1">
        <f>主动技能升级!J1421</f>
        <v>1415</v>
      </c>
      <c r="B1418" s="1">
        <f>主动技能升级!K1421</f>
        <v>1489</v>
      </c>
      <c r="C1418" s="1">
        <f>主动技能升级!L1421</f>
        <v>1490</v>
      </c>
      <c r="D1418" s="1">
        <f>主动技能升级!M1421</f>
        <v>29</v>
      </c>
      <c r="E1418" s="1" t="str">
        <f>主动技能升级!N1421</f>
        <v>[]</v>
      </c>
      <c r="F1418" s="1">
        <f>主动技能升级!O1421</f>
        <v>128</v>
      </c>
      <c r="G1418" s="1" t="str">
        <f>主动技能升级!P1421</f>
        <v>0</v>
      </c>
      <c r="H1418" s="1" t="str">
        <f>主动技能升级!Q1421</f>
        <v>0</v>
      </c>
    </row>
    <row r="1419" spans="1:8" x14ac:dyDescent="0.15">
      <c r="A1419" s="1">
        <f>主动技能升级!J1422</f>
        <v>1416</v>
      </c>
      <c r="B1419" s="1">
        <f>主动技能升级!K1422</f>
        <v>1490</v>
      </c>
      <c r="C1419" s="1">
        <f>主动技能升级!L1422</f>
        <v>1491</v>
      </c>
      <c r="D1419" s="1">
        <f>主动技能升级!M1422</f>
        <v>30</v>
      </c>
      <c r="E1419" s="1" t="str">
        <f>主动技能升级!N1422</f>
        <v>[]</v>
      </c>
      <c r="F1419" s="1">
        <f>主动技能升级!O1422</f>
        <v>129</v>
      </c>
      <c r="G1419" s="1" t="str">
        <f>主动技能升级!P1422</f>
        <v>0</v>
      </c>
      <c r="H1419" s="1" t="str">
        <f>主动技能升级!Q1422</f>
        <v>0</v>
      </c>
    </row>
    <row r="1420" spans="1:8" x14ac:dyDescent="0.15">
      <c r="A1420" s="1">
        <f>主动技能升级!J1423</f>
        <v>1417</v>
      </c>
      <c r="B1420" s="1">
        <f>主动技能升级!K1423</f>
        <v>1491</v>
      </c>
      <c r="C1420" s="1">
        <f>主动技能升级!L1423</f>
        <v>1492</v>
      </c>
      <c r="D1420" s="1">
        <f>主动技能升级!M1423</f>
        <v>31</v>
      </c>
      <c r="E1420" s="1" t="str">
        <f>主动技能升级!N1423</f>
        <v>[]</v>
      </c>
      <c r="F1420" s="1">
        <f>主动技能升级!O1423</f>
        <v>130</v>
      </c>
      <c r="G1420" s="1" t="str">
        <f>主动技能升级!P1423</f>
        <v>0</v>
      </c>
      <c r="H1420" s="1" t="str">
        <f>主动技能升级!Q1423</f>
        <v>0</v>
      </c>
    </row>
    <row r="1421" spans="1:8" x14ac:dyDescent="0.15">
      <c r="A1421" s="1">
        <f>主动技能升级!J1424</f>
        <v>1418</v>
      </c>
      <c r="B1421" s="1">
        <f>主动技能升级!K1424</f>
        <v>1492</v>
      </c>
      <c r="C1421" s="1">
        <f>主动技能升级!L1424</f>
        <v>1493</v>
      </c>
      <c r="D1421" s="1">
        <f>主动技能升级!M1424</f>
        <v>32</v>
      </c>
      <c r="E1421" s="1" t="str">
        <f>主动技能升级!N1424</f>
        <v>[]</v>
      </c>
      <c r="F1421" s="1">
        <f>主动技能升级!O1424</f>
        <v>131</v>
      </c>
      <c r="G1421" s="1" t="str">
        <f>主动技能升级!P1424</f>
        <v>0</v>
      </c>
      <c r="H1421" s="1" t="str">
        <f>主动技能升级!Q1424</f>
        <v>0</v>
      </c>
    </row>
    <row r="1422" spans="1:8" x14ac:dyDescent="0.15">
      <c r="A1422" s="1">
        <f>主动技能升级!J1425</f>
        <v>1419</v>
      </c>
      <c r="B1422" s="1">
        <f>主动技能升级!K1425</f>
        <v>1493</v>
      </c>
      <c r="C1422" s="1">
        <f>主动技能升级!L1425</f>
        <v>1494</v>
      </c>
      <c r="D1422" s="1">
        <f>主动技能升级!M1425</f>
        <v>33</v>
      </c>
      <c r="E1422" s="1" t="str">
        <f>主动技能升级!N1425</f>
        <v>[]</v>
      </c>
      <c r="F1422" s="1">
        <f>主动技能升级!O1425</f>
        <v>132</v>
      </c>
      <c r="G1422" s="1" t="str">
        <f>主动技能升级!P1425</f>
        <v>0</v>
      </c>
      <c r="H1422" s="1" t="str">
        <f>主动技能升级!Q1425</f>
        <v>0</v>
      </c>
    </row>
    <row r="1423" spans="1:8" x14ac:dyDescent="0.15">
      <c r="A1423" s="1">
        <f>主动技能升级!J1426</f>
        <v>1420</v>
      </c>
      <c r="B1423" s="1">
        <f>主动技能升级!K1426</f>
        <v>1494</v>
      </c>
      <c r="C1423" s="1">
        <f>主动技能升级!L1426</f>
        <v>1495</v>
      </c>
      <c r="D1423" s="1">
        <f>主动技能升级!M1426</f>
        <v>34</v>
      </c>
      <c r="E1423" s="1" t="str">
        <f>主动技能升级!N1426</f>
        <v>[]</v>
      </c>
      <c r="F1423" s="1">
        <f>主动技能升级!O1426</f>
        <v>133</v>
      </c>
      <c r="G1423" s="1" t="str">
        <f>主动技能升级!P1426</f>
        <v>0</v>
      </c>
      <c r="H1423" s="1" t="str">
        <f>主动技能升级!Q1426</f>
        <v>0</v>
      </c>
    </row>
    <row r="1424" spans="1:8" x14ac:dyDescent="0.15">
      <c r="A1424" s="1">
        <f>主动技能升级!J1427</f>
        <v>1421</v>
      </c>
      <c r="B1424" s="1">
        <f>主动技能升级!K1427</f>
        <v>1495</v>
      </c>
      <c r="C1424" s="1">
        <f>主动技能升级!L1427</f>
        <v>1496</v>
      </c>
      <c r="D1424" s="1">
        <f>主动技能升级!M1427</f>
        <v>35</v>
      </c>
      <c r="E1424" s="1" t="str">
        <f>主动技能升级!N1427</f>
        <v>[]</v>
      </c>
      <c r="F1424" s="1">
        <f>主动技能升级!O1427</f>
        <v>134</v>
      </c>
      <c r="G1424" s="1" t="str">
        <f>主动技能升级!P1427</f>
        <v>0</v>
      </c>
      <c r="H1424" s="1" t="str">
        <f>主动技能升级!Q1427</f>
        <v>0</v>
      </c>
    </row>
    <row r="1425" spans="1:8" x14ac:dyDescent="0.15">
      <c r="A1425" s="1">
        <f>主动技能升级!J1428</f>
        <v>1422</v>
      </c>
      <c r="B1425" s="1">
        <f>主动技能升级!K1428</f>
        <v>1496</v>
      </c>
      <c r="C1425" s="1">
        <f>主动技能升级!L1428</f>
        <v>1497</v>
      </c>
      <c r="D1425" s="1">
        <f>主动技能升级!M1428</f>
        <v>36</v>
      </c>
      <c r="E1425" s="1" t="str">
        <f>主动技能升级!N1428</f>
        <v>[]</v>
      </c>
      <c r="F1425" s="1">
        <f>主动技能升级!O1428</f>
        <v>135</v>
      </c>
      <c r="G1425" s="1" t="str">
        <f>主动技能升级!P1428</f>
        <v>0</v>
      </c>
      <c r="H1425" s="1" t="str">
        <f>主动技能升级!Q1428</f>
        <v>0</v>
      </c>
    </row>
    <row r="1426" spans="1:8" x14ac:dyDescent="0.15">
      <c r="A1426" s="1">
        <f>主动技能升级!J1429</f>
        <v>1423</v>
      </c>
      <c r="B1426" s="1">
        <f>主动技能升级!K1429</f>
        <v>1497</v>
      </c>
      <c r="C1426" s="1">
        <f>主动技能升级!L1429</f>
        <v>1498</v>
      </c>
      <c r="D1426" s="1">
        <f>主动技能升级!M1429</f>
        <v>37</v>
      </c>
      <c r="E1426" s="1" t="str">
        <f>主动技能升级!N1429</f>
        <v>[]</v>
      </c>
      <c r="F1426" s="1">
        <f>主动技能升级!O1429</f>
        <v>136</v>
      </c>
      <c r="G1426" s="1" t="str">
        <f>主动技能升级!P1429</f>
        <v>0</v>
      </c>
      <c r="H1426" s="1" t="str">
        <f>主动技能升级!Q1429</f>
        <v>0</v>
      </c>
    </row>
    <row r="1427" spans="1:8" x14ac:dyDescent="0.15">
      <c r="A1427" s="1">
        <f>主动技能升级!J1430</f>
        <v>1424</v>
      </c>
      <c r="B1427" s="1">
        <f>主动技能升级!K1430</f>
        <v>1498</v>
      </c>
      <c r="C1427" s="1">
        <f>主动技能升级!L1430</f>
        <v>1499</v>
      </c>
      <c r="D1427" s="1">
        <f>主动技能升级!M1430</f>
        <v>38</v>
      </c>
      <c r="E1427" s="1" t="str">
        <f>主动技能升级!N1430</f>
        <v>[]</v>
      </c>
      <c r="F1427" s="1">
        <f>主动技能升级!O1430</f>
        <v>137</v>
      </c>
      <c r="G1427" s="1" t="str">
        <f>主动技能升级!P1430</f>
        <v>0</v>
      </c>
      <c r="H1427" s="1" t="str">
        <f>主动技能升级!Q1430</f>
        <v>0</v>
      </c>
    </row>
    <row r="1428" spans="1:8" x14ac:dyDescent="0.15">
      <c r="A1428" s="1">
        <f>主动技能升级!J1431</f>
        <v>1425</v>
      </c>
      <c r="B1428" s="1">
        <f>主动技能升级!K1431</f>
        <v>1499</v>
      </c>
      <c r="C1428" s="1">
        <f>主动技能升级!L1431</f>
        <v>1500</v>
      </c>
      <c r="D1428" s="1">
        <f>主动技能升级!M1431</f>
        <v>39</v>
      </c>
      <c r="E1428" s="1" t="str">
        <f>主动技能升级!N1431</f>
        <v>[]</v>
      </c>
      <c r="F1428" s="1">
        <f>主动技能升级!O1431</f>
        <v>138</v>
      </c>
      <c r="G1428" s="1" t="str">
        <f>主动技能升级!P1431</f>
        <v>0</v>
      </c>
      <c r="H1428" s="1" t="str">
        <f>主动技能升级!Q1431</f>
        <v>0</v>
      </c>
    </row>
    <row r="1429" spans="1:8" x14ac:dyDescent="0.15">
      <c r="A1429" s="1">
        <f>主动技能升级!J1432</f>
        <v>1426</v>
      </c>
      <c r="B1429" s="1">
        <f>主动技能升级!K1432</f>
        <v>1501</v>
      </c>
      <c r="C1429" s="1">
        <f>主动技能升级!L1432</f>
        <v>1502</v>
      </c>
      <c r="D1429" s="1">
        <f>主动技能升级!M1432</f>
        <v>40</v>
      </c>
      <c r="E1429" s="1" t="str">
        <f>主动技能升级!N1432</f>
        <v>[]</v>
      </c>
      <c r="F1429" s="1">
        <f>主动技能升级!O1432</f>
        <v>139</v>
      </c>
      <c r="G1429" s="1" t="str">
        <f>主动技能升级!P1432</f>
        <v>0</v>
      </c>
      <c r="H1429" s="1" t="str">
        <f>主动技能升级!Q1432</f>
        <v>0</v>
      </c>
    </row>
    <row r="1430" spans="1:8" x14ac:dyDescent="0.15">
      <c r="A1430" s="1">
        <f>主动技能升级!J1433</f>
        <v>1427</v>
      </c>
      <c r="B1430" s="1">
        <f>主动技能升级!K1433</f>
        <v>1502</v>
      </c>
      <c r="C1430" s="1">
        <f>主动技能升级!L1433</f>
        <v>1503</v>
      </c>
      <c r="D1430" s="1">
        <f>主动技能升级!M1433</f>
        <v>41</v>
      </c>
      <c r="E1430" s="1" t="str">
        <f>主动技能升级!N1433</f>
        <v>[]</v>
      </c>
      <c r="F1430" s="1">
        <f>主动技能升级!O1433</f>
        <v>140</v>
      </c>
      <c r="G1430" s="1" t="str">
        <f>主动技能升级!P1433</f>
        <v>0</v>
      </c>
      <c r="H1430" s="1" t="str">
        <f>主动技能升级!Q1433</f>
        <v>0</v>
      </c>
    </row>
    <row r="1431" spans="1:8" x14ac:dyDescent="0.15">
      <c r="A1431" s="1">
        <f>主动技能升级!J1434</f>
        <v>1428</v>
      </c>
      <c r="B1431" s="1">
        <f>主动技能升级!K1434</f>
        <v>1503</v>
      </c>
      <c r="C1431" s="1">
        <f>主动技能升级!L1434</f>
        <v>1504</v>
      </c>
      <c r="D1431" s="1">
        <f>主动技能升级!M1434</f>
        <v>42</v>
      </c>
      <c r="E1431" s="1" t="str">
        <f>主动技能升级!N1434</f>
        <v>[]</v>
      </c>
      <c r="F1431" s="1">
        <f>主动技能升级!O1434</f>
        <v>141</v>
      </c>
      <c r="G1431" s="1" t="str">
        <f>主动技能升级!P1434</f>
        <v>0</v>
      </c>
      <c r="H1431" s="1" t="str">
        <f>主动技能升级!Q1434</f>
        <v>0</v>
      </c>
    </row>
    <row r="1432" spans="1:8" x14ac:dyDescent="0.15">
      <c r="A1432" s="1">
        <f>主动技能升级!J1435</f>
        <v>1429</v>
      </c>
      <c r="B1432" s="1">
        <f>主动技能升级!K1435</f>
        <v>1504</v>
      </c>
      <c r="C1432" s="1">
        <f>主动技能升级!L1435</f>
        <v>1505</v>
      </c>
      <c r="D1432" s="1">
        <f>主动技能升级!M1435</f>
        <v>43</v>
      </c>
      <c r="E1432" s="1" t="str">
        <f>主动技能升级!N1435</f>
        <v>[]</v>
      </c>
      <c r="F1432" s="1">
        <f>主动技能升级!O1435</f>
        <v>142</v>
      </c>
      <c r="G1432" s="1" t="str">
        <f>主动技能升级!P1435</f>
        <v>0</v>
      </c>
      <c r="H1432" s="1" t="str">
        <f>主动技能升级!Q1435</f>
        <v>0</v>
      </c>
    </row>
    <row r="1433" spans="1:8" x14ac:dyDescent="0.15">
      <c r="A1433" s="1">
        <f>主动技能升级!J1436</f>
        <v>1430</v>
      </c>
      <c r="B1433" s="1">
        <f>主动技能升级!K1436</f>
        <v>1505</v>
      </c>
      <c r="C1433" s="1">
        <f>主动技能升级!L1436</f>
        <v>1506</v>
      </c>
      <c r="D1433" s="1">
        <f>主动技能升级!M1436</f>
        <v>44</v>
      </c>
      <c r="E1433" s="1" t="str">
        <f>主动技能升级!N1436</f>
        <v>[]</v>
      </c>
      <c r="F1433" s="1">
        <f>主动技能升级!O1436</f>
        <v>143</v>
      </c>
      <c r="G1433" s="1" t="str">
        <f>主动技能升级!P1436</f>
        <v>0</v>
      </c>
      <c r="H1433" s="1" t="str">
        <f>主动技能升级!Q1436</f>
        <v>0</v>
      </c>
    </row>
    <row r="1434" spans="1:8" x14ac:dyDescent="0.15">
      <c r="A1434" s="1">
        <f>主动技能升级!J1437</f>
        <v>1431</v>
      </c>
      <c r="B1434" s="1">
        <f>主动技能升级!K1437</f>
        <v>1506</v>
      </c>
      <c r="C1434" s="1">
        <f>主动技能升级!L1437</f>
        <v>1507</v>
      </c>
      <c r="D1434" s="1">
        <f>主动技能升级!M1437</f>
        <v>45</v>
      </c>
      <c r="E1434" s="1" t="str">
        <f>主动技能升级!N1437</f>
        <v>[]</v>
      </c>
      <c r="F1434" s="1">
        <f>主动技能升级!O1437</f>
        <v>144</v>
      </c>
      <c r="G1434" s="1" t="str">
        <f>主动技能升级!P1437</f>
        <v>0</v>
      </c>
      <c r="H1434" s="1" t="str">
        <f>主动技能升级!Q1437</f>
        <v>0</v>
      </c>
    </row>
    <row r="1435" spans="1:8" x14ac:dyDescent="0.15">
      <c r="A1435" s="1">
        <f>主动技能升级!J1438</f>
        <v>1432</v>
      </c>
      <c r="B1435" s="1">
        <f>主动技能升级!K1438</f>
        <v>1507</v>
      </c>
      <c r="C1435" s="1">
        <f>主动技能升级!L1438</f>
        <v>1508</v>
      </c>
      <c r="D1435" s="1">
        <f>主动技能升级!M1438</f>
        <v>46</v>
      </c>
      <c r="E1435" s="1" t="str">
        <f>主动技能升级!N1438</f>
        <v>[]</v>
      </c>
      <c r="F1435" s="1">
        <f>主动技能升级!O1438</f>
        <v>145</v>
      </c>
      <c r="G1435" s="1" t="str">
        <f>主动技能升级!P1438</f>
        <v>0</v>
      </c>
      <c r="H1435" s="1" t="str">
        <f>主动技能升级!Q1438</f>
        <v>0</v>
      </c>
    </row>
    <row r="1436" spans="1:8" x14ac:dyDescent="0.15">
      <c r="A1436" s="1">
        <f>主动技能升级!J1439</f>
        <v>1433</v>
      </c>
      <c r="B1436" s="1">
        <f>主动技能升级!K1439</f>
        <v>1508</v>
      </c>
      <c r="C1436" s="1">
        <f>主动技能升级!L1439</f>
        <v>1509</v>
      </c>
      <c r="D1436" s="1">
        <f>主动技能升级!M1439</f>
        <v>47</v>
      </c>
      <c r="E1436" s="1" t="str">
        <f>主动技能升级!N1439</f>
        <v>[]</v>
      </c>
      <c r="F1436" s="1">
        <f>主动技能升级!O1439</f>
        <v>146</v>
      </c>
      <c r="G1436" s="1" t="str">
        <f>主动技能升级!P1439</f>
        <v>0</v>
      </c>
      <c r="H1436" s="1" t="str">
        <f>主动技能升级!Q1439</f>
        <v>0</v>
      </c>
    </row>
    <row r="1437" spans="1:8" x14ac:dyDescent="0.15">
      <c r="A1437" s="1">
        <f>主动技能升级!J1440</f>
        <v>1434</v>
      </c>
      <c r="B1437" s="1">
        <f>主动技能升级!K1440</f>
        <v>1509</v>
      </c>
      <c r="C1437" s="1">
        <f>主动技能升级!L1440</f>
        <v>1510</v>
      </c>
      <c r="D1437" s="1">
        <f>主动技能升级!M1440</f>
        <v>48</v>
      </c>
      <c r="E1437" s="1" t="str">
        <f>主动技能升级!N1440</f>
        <v>[]</v>
      </c>
      <c r="F1437" s="1">
        <f>主动技能升级!O1440</f>
        <v>147</v>
      </c>
      <c r="G1437" s="1" t="str">
        <f>主动技能升级!P1440</f>
        <v>0</v>
      </c>
      <c r="H1437" s="1" t="str">
        <f>主动技能升级!Q1440</f>
        <v>0</v>
      </c>
    </row>
    <row r="1438" spans="1:8" x14ac:dyDescent="0.15">
      <c r="A1438" s="1">
        <f>主动技能升级!J1441</f>
        <v>1435</v>
      </c>
      <c r="B1438" s="1">
        <f>主动技能升级!K1441</f>
        <v>1510</v>
      </c>
      <c r="C1438" s="1">
        <f>主动技能升级!L1441</f>
        <v>1511</v>
      </c>
      <c r="D1438" s="1">
        <f>主动技能升级!M1441</f>
        <v>49</v>
      </c>
      <c r="E1438" s="1" t="str">
        <f>主动技能升级!N1441</f>
        <v>[]</v>
      </c>
      <c r="F1438" s="1">
        <f>主动技能升级!O1441</f>
        <v>148</v>
      </c>
      <c r="G1438" s="1" t="str">
        <f>主动技能升级!P1441</f>
        <v>0</v>
      </c>
      <c r="H1438" s="1" t="str">
        <f>主动技能升级!Q1441</f>
        <v>0</v>
      </c>
    </row>
    <row r="1439" spans="1:8" x14ac:dyDescent="0.15">
      <c r="A1439" s="1">
        <f>主动技能升级!J1442</f>
        <v>1436</v>
      </c>
      <c r="B1439" s="1">
        <f>主动技能升级!K1442</f>
        <v>1511</v>
      </c>
      <c r="C1439" s="1">
        <f>主动技能升级!L1442</f>
        <v>1512</v>
      </c>
      <c r="D1439" s="1">
        <f>主动技能升级!M1442</f>
        <v>50</v>
      </c>
      <c r="E1439" s="1" t="str">
        <f>主动技能升级!N1442</f>
        <v>[]</v>
      </c>
      <c r="F1439" s="1">
        <f>主动技能升级!O1442</f>
        <v>149</v>
      </c>
      <c r="G1439" s="1" t="str">
        <f>主动技能升级!P1442</f>
        <v>0</v>
      </c>
      <c r="H1439" s="1" t="str">
        <f>主动技能升级!Q1442</f>
        <v>0</v>
      </c>
    </row>
    <row r="1440" spans="1:8" x14ac:dyDescent="0.15">
      <c r="A1440" s="1">
        <f>主动技能升级!J1443</f>
        <v>1437</v>
      </c>
      <c r="B1440" s="1">
        <f>主动技能升级!K1443</f>
        <v>1512</v>
      </c>
      <c r="C1440" s="1">
        <f>主动技能升级!L1443</f>
        <v>1513</v>
      </c>
      <c r="D1440" s="1">
        <f>主动技能升级!M1443</f>
        <v>51</v>
      </c>
      <c r="E1440" s="1" t="str">
        <f>主动技能升级!N1443</f>
        <v>[]</v>
      </c>
      <c r="F1440" s="1">
        <f>主动技能升级!O1443</f>
        <v>150</v>
      </c>
      <c r="G1440" s="1" t="str">
        <f>主动技能升级!P1443</f>
        <v>0</v>
      </c>
      <c r="H1440" s="1" t="str">
        <f>主动技能升级!Q1443</f>
        <v>0</v>
      </c>
    </row>
    <row r="1441" spans="1:8" x14ac:dyDescent="0.15">
      <c r="A1441" s="1">
        <f>主动技能升级!J1444</f>
        <v>1438</v>
      </c>
      <c r="B1441" s="1">
        <f>主动技能升级!K1444</f>
        <v>1513</v>
      </c>
      <c r="C1441" s="1">
        <f>主动技能升级!L1444</f>
        <v>1514</v>
      </c>
      <c r="D1441" s="1">
        <f>主动技能升级!M1444</f>
        <v>52</v>
      </c>
      <c r="E1441" s="1" t="str">
        <f>主动技能升级!N1444</f>
        <v>[]</v>
      </c>
      <c r="F1441" s="1">
        <f>主动技能升级!O1444</f>
        <v>151</v>
      </c>
      <c r="G1441" s="1" t="str">
        <f>主动技能升级!P1444</f>
        <v>0</v>
      </c>
      <c r="H1441" s="1" t="str">
        <f>主动技能升级!Q1444</f>
        <v>0</v>
      </c>
    </row>
    <row r="1442" spans="1:8" x14ac:dyDescent="0.15">
      <c r="A1442" s="1">
        <f>主动技能升级!J1445</f>
        <v>1439</v>
      </c>
      <c r="B1442" s="1">
        <f>主动技能升级!K1445</f>
        <v>1514</v>
      </c>
      <c r="C1442" s="1">
        <f>主动技能升级!L1445</f>
        <v>1515</v>
      </c>
      <c r="D1442" s="1">
        <f>主动技能升级!M1445</f>
        <v>53</v>
      </c>
      <c r="E1442" s="1" t="str">
        <f>主动技能升级!N1445</f>
        <v>[]</v>
      </c>
      <c r="F1442" s="1">
        <f>主动技能升级!O1445</f>
        <v>152</v>
      </c>
      <c r="G1442" s="1" t="str">
        <f>主动技能升级!P1445</f>
        <v>0</v>
      </c>
      <c r="H1442" s="1" t="str">
        <f>主动技能升级!Q1445</f>
        <v>0</v>
      </c>
    </row>
    <row r="1443" spans="1:8" x14ac:dyDescent="0.15">
      <c r="A1443" s="1">
        <f>主动技能升级!J1446</f>
        <v>1440</v>
      </c>
      <c r="B1443" s="1">
        <f>主动技能升级!K1446</f>
        <v>1515</v>
      </c>
      <c r="C1443" s="1">
        <f>主动技能升级!L1446</f>
        <v>1516</v>
      </c>
      <c r="D1443" s="1">
        <f>主动技能升级!M1446</f>
        <v>54</v>
      </c>
      <c r="E1443" s="1" t="str">
        <f>主动技能升级!N1446</f>
        <v>[]</v>
      </c>
      <c r="F1443" s="1">
        <f>主动技能升级!O1446</f>
        <v>153</v>
      </c>
      <c r="G1443" s="1" t="str">
        <f>主动技能升级!P1446</f>
        <v>0</v>
      </c>
      <c r="H1443" s="1" t="str">
        <f>主动技能升级!Q1446</f>
        <v>0</v>
      </c>
    </row>
    <row r="1444" spans="1:8" x14ac:dyDescent="0.15">
      <c r="A1444" s="1">
        <f>主动技能升级!J1447</f>
        <v>1441</v>
      </c>
      <c r="B1444" s="1">
        <f>主动技能升级!K1447</f>
        <v>1516</v>
      </c>
      <c r="C1444" s="1">
        <f>主动技能升级!L1447</f>
        <v>1517</v>
      </c>
      <c r="D1444" s="1">
        <f>主动技能升级!M1447</f>
        <v>55</v>
      </c>
      <c r="E1444" s="1" t="str">
        <f>主动技能升级!N1447</f>
        <v>[]</v>
      </c>
      <c r="F1444" s="1">
        <f>主动技能升级!O1447</f>
        <v>154</v>
      </c>
      <c r="G1444" s="1" t="str">
        <f>主动技能升级!P1447</f>
        <v>0</v>
      </c>
      <c r="H1444" s="1" t="str">
        <f>主动技能升级!Q1447</f>
        <v>0</v>
      </c>
    </row>
    <row r="1445" spans="1:8" x14ac:dyDescent="0.15">
      <c r="A1445" s="1">
        <f>主动技能升级!J1448</f>
        <v>1442</v>
      </c>
      <c r="B1445" s="1">
        <f>主动技能升级!K1448</f>
        <v>1517</v>
      </c>
      <c r="C1445" s="1">
        <f>主动技能升级!L1448</f>
        <v>1518</v>
      </c>
      <c r="D1445" s="1">
        <f>主动技能升级!M1448</f>
        <v>56</v>
      </c>
      <c r="E1445" s="1" t="str">
        <f>主动技能升级!N1448</f>
        <v>[]</v>
      </c>
      <c r="F1445" s="1">
        <f>主动技能升级!O1448</f>
        <v>155</v>
      </c>
      <c r="G1445" s="1" t="str">
        <f>主动技能升级!P1448</f>
        <v>0</v>
      </c>
      <c r="H1445" s="1" t="str">
        <f>主动技能升级!Q1448</f>
        <v>0</v>
      </c>
    </row>
    <row r="1446" spans="1:8" x14ac:dyDescent="0.15">
      <c r="A1446" s="1">
        <f>主动技能升级!J1449</f>
        <v>1443</v>
      </c>
      <c r="B1446" s="1">
        <f>主动技能升级!K1449</f>
        <v>1518</v>
      </c>
      <c r="C1446" s="1">
        <f>主动技能升级!L1449</f>
        <v>1519</v>
      </c>
      <c r="D1446" s="1">
        <f>主动技能升级!M1449</f>
        <v>57</v>
      </c>
      <c r="E1446" s="1" t="str">
        <f>主动技能升级!N1449</f>
        <v>[]</v>
      </c>
      <c r="F1446" s="1">
        <f>主动技能升级!O1449</f>
        <v>156</v>
      </c>
      <c r="G1446" s="1" t="str">
        <f>主动技能升级!P1449</f>
        <v>0</v>
      </c>
      <c r="H1446" s="1" t="str">
        <f>主动技能升级!Q1449</f>
        <v>0</v>
      </c>
    </row>
    <row r="1447" spans="1:8" x14ac:dyDescent="0.15">
      <c r="A1447" s="1">
        <f>主动技能升级!J1450</f>
        <v>1444</v>
      </c>
      <c r="B1447" s="1">
        <f>主动技能升级!K1450</f>
        <v>1519</v>
      </c>
      <c r="C1447" s="1">
        <f>主动技能升级!L1450</f>
        <v>1520</v>
      </c>
      <c r="D1447" s="1">
        <f>主动技能升级!M1450</f>
        <v>58</v>
      </c>
      <c r="E1447" s="1" t="str">
        <f>主动技能升级!N1450</f>
        <v>[]</v>
      </c>
      <c r="F1447" s="1">
        <f>主动技能升级!O1450</f>
        <v>157</v>
      </c>
      <c r="G1447" s="1" t="str">
        <f>主动技能升级!P1450</f>
        <v>0</v>
      </c>
      <c r="H1447" s="1" t="str">
        <f>主动技能升级!Q1450</f>
        <v>0</v>
      </c>
    </row>
    <row r="1448" spans="1:8" x14ac:dyDescent="0.15">
      <c r="A1448" s="1">
        <f>主动技能升级!J1451</f>
        <v>1445</v>
      </c>
      <c r="B1448" s="1">
        <f>主动技能升级!K1451</f>
        <v>1521</v>
      </c>
      <c r="C1448" s="1">
        <f>主动技能升级!L1451</f>
        <v>1522</v>
      </c>
      <c r="D1448" s="1">
        <f>主动技能升级!M1451</f>
        <v>59</v>
      </c>
      <c r="E1448" s="1" t="str">
        <f>主动技能升级!N1451</f>
        <v>[]</v>
      </c>
      <c r="F1448" s="1">
        <f>主动技能升级!O1451</f>
        <v>158</v>
      </c>
      <c r="G1448" s="1" t="str">
        <f>主动技能升级!P1451</f>
        <v>0</v>
      </c>
      <c r="H1448" s="1" t="str">
        <f>主动技能升级!Q1451</f>
        <v>0</v>
      </c>
    </row>
    <row r="1449" spans="1:8" x14ac:dyDescent="0.15">
      <c r="A1449" s="1">
        <f>主动技能升级!J1452</f>
        <v>1446</v>
      </c>
      <c r="B1449" s="1">
        <f>主动技能升级!K1452</f>
        <v>1522</v>
      </c>
      <c r="C1449" s="1">
        <f>主动技能升级!L1452</f>
        <v>1523</v>
      </c>
      <c r="D1449" s="1">
        <f>主动技能升级!M1452</f>
        <v>60</v>
      </c>
      <c r="E1449" s="1" t="str">
        <f>主动技能升级!N1452</f>
        <v>[]</v>
      </c>
      <c r="F1449" s="1">
        <f>主动技能升级!O1452</f>
        <v>159</v>
      </c>
      <c r="G1449" s="1" t="str">
        <f>主动技能升级!P1452</f>
        <v>0</v>
      </c>
      <c r="H1449" s="1" t="str">
        <f>主动技能升级!Q1452</f>
        <v>0</v>
      </c>
    </row>
    <row r="1450" spans="1:8" x14ac:dyDescent="0.15">
      <c r="A1450" s="1">
        <f>主动技能升级!J1453</f>
        <v>1447</v>
      </c>
      <c r="B1450" s="1">
        <f>主动技能升级!K1453</f>
        <v>1523</v>
      </c>
      <c r="C1450" s="1">
        <f>主动技能升级!L1453</f>
        <v>1524</v>
      </c>
      <c r="D1450" s="1">
        <f>主动技能升级!M1453</f>
        <v>61</v>
      </c>
      <c r="E1450" s="1" t="str">
        <f>主动技能升级!N1453</f>
        <v>[]</v>
      </c>
      <c r="F1450" s="1">
        <f>主动技能升级!O1453</f>
        <v>160</v>
      </c>
      <c r="G1450" s="1" t="str">
        <f>主动技能升级!P1453</f>
        <v>0</v>
      </c>
      <c r="H1450" s="1" t="str">
        <f>主动技能升级!Q1453</f>
        <v>0</v>
      </c>
    </row>
    <row r="1451" spans="1:8" x14ac:dyDescent="0.15">
      <c r="A1451" s="1">
        <f>主动技能升级!J1454</f>
        <v>1448</v>
      </c>
      <c r="B1451" s="1">
        <f>主动技能升级!K1454</f>
        <v>1524</v>
      </c>
      <c r="C1451" s="1">
        <f>主动技能升级!L1454</f>
        <v>1525</v>
      </c>
      <c r="D1451" s="1">
        <f>主动技能升级!M1454</f>
        <v>62</v>
      </c>
      <c r="E1451" s="1" t="str">
        <f>主动技能升级!N1454</f>
        <v>[]</v>
      </c>
      <c r="F1451" s="1">
        <f>主动技能升级!O1454</f>
        <v>161</v>
      </c>
      <c r="G1451" s="1" t="str">
        <f>主动技能升级!P1454</f>
        <v>0</v>
      </c>
      <c r="H1451" s="1" t="str">
        <f>主动技能升级!Q1454</f>
        <v>0</v>
      </c>
    </row>
    <row r="1452" spans="1:8" x14ac:dyDescent="0.15">
      <c r="A1452" s="1">
        <f>主动技能升级!J1455</f>
        <v>1449</v>
      </c>
      <c r="B1452" s="1">
        <f>主动技能升级!K1455</f>
        <v>1525</v>
      </c>
      <c r="C1452" s="1">
        <f>主动技能升级!L1455</f>
        <v>1526</v>
      </c>
      <c r="D1452" s="1">
        <f>主动技能升级!M1455</f>
        <v>63</v>
      </c>
      <c r="E1452" s="1" t="str">
        <f>主动技能升级!N1455</f>
        <v>[]</v>
      </c>
      <c r="F1452" s="1">
        <f>主动技能升级!O1455</f>
        <v>162</v>
      </c>
      <c r="G1452" s="1" t="str">
        <f>主动技能升级!P1455</f>
        <v>0</v>
      </c>
      <c r="H1452" s="1" t="str">
        <f>主动技能升级!Q1455</f>
        <v>0</v>
      </c>
    </row>
    <row r="1453" spans="1:8" x14ac:dyDescent="0.15">
      <c r="A1453" s="1">
        <f>主动技能升级!J1456</f>
        <v>1450</v>
      </c>
      <c r="B1453" s="1">
        <f>主动技能升级!K1456</f>
        <v>1526</v>
      </c>
      <c r="C1453" s="1">
        <f>主动技能升级!L1456</f>
        <v>1527</v>
      </c>
      <c r="D1453" s="1">
        <f>主动技能升级!M1456</f>
        <v>64</v>
      </c>
      <c r="E1453" s="1" t="str">
        <f>主动技能升级!N1456</f>
        <v>[]</v>
      </c>
      <c r="F1453" s="1">
        <f>主动技能升级!O1456</f>
        <v>163</v>
      </c>
      <c r="G1453" s="1" t="str">
        <f>主动技能升级!P1456</f>
        <v>0</v>
      </c>
      <c r="H1453" s="1" t="str">
        <f>主动技能升级!Q1456</f>
        <v>0</v>
      </c>
    </row>
    <row r="1454" spans="1:8" x14ac:dyDescent="0.15">
      <c r="A1454" s="1">
        <f>主动技能升级!J1457</f>
        <v>1451</v>
      </c>
      <c r="B1454" s="1">
        <f>主动技能升级!K1457</f>
        <v>1527</v>
      </c>
      <c r="C1454" s="1">
        <f>主动技能升级!L1457</f>
        <v>1528</v>
      </c>
      <c r="D1454" s="1">
        <f>主动技能升级!M1457</f>
        <v>65</v>
      </c>
      <c r="E1454" s="1" t="str">
        <f>主动技能升级!N1457</f>
        <v>[]</v>
      </c>
      <c r="F1454" s="1">
        <f>主动技能升级!O1457</f>
        <v>164</v>
      </c>
      <c r="G1454" s="1" t="str">
        <f>主动技能升级!P1457</f>
        <v>0</v>
      </c>
      <c r="H1454" s="1" t="str">
        <f>主动技能升级!Q1457</f>
        <v>0</v>
      </c>
    </row>
    <row r="1455" spans="1:8" x14ac:dyDescent="0.15">
      <c r="A1455" s="1">
        <f>主动技能升级!J1458</f>
        <v>1452</v>
      </c>
      <c r="B1455" s="1">
        <f>主动技能升级!K1458</f>
        <v>1528</v>
      </c>
      <c r="C1455" s="1">
        <f>主动技能升级!L1458</f>
        <v>1529</v>
      </c>
      <c r="D1455" s="1">
        <f>主动技能升级!M1458</f>
        <v>66</v>
      </c>
      <c r="E1455" s="1" t="str">
        <f>主动技能升级!N1458</f>
        <v>[]</v>
      </c>
      <c r="F1455" s="1">
        <f>主动技能升级!O1458</f>
        <v>165</v>
      </c>
      <c r="G1455" s="1" t="str">
        <f>主动技能升级!P1458</f>
        <v>0</v>
      </c>
      <c r="H1455" s="1" t="str">
        <f>主动技能升级!Q1458</f>
        <v>0</v>
      </c>
    </row>
    <row r="1456" spans="1:8" x14ac:dyDescent="0.15">
      <c r="A1456" s="1">
        <f>主动技能升级!J1459</f>
        <v>1453</v>
      </c>
      <c r="B1456" s="1">
        <f>主动技能升级!K1459</f>
        <v>1529</v>
      </c>
      <c r="C1456" s="1">
        <f>主动技能升级!L1459</f>
        <v>1530</v>
      </c>
      <c r="D1456" s="1">
        <f>主动技能升级!M1459</f>
        <v>67</v>
      </c>
      <c r="E1456" s="1" t="str">
        <f>主动技能升级!N1459</f>
        <v>[]</v>
      </c>
      <c r="F1456" s="1">
        <f>主动技能升级!O1459</f>
        <v>166</v>
      </c>
      <c r="G1456" s="1" t="str">
        <f>主动技能升级!P1459</f>
        <v>0</v>
      </c>
      <c r="H1456" s="1" t="str">
        <f>主动技能升级!Q1459</f>
        <v>0</v>
      </c>
    </row>
    <row r="1457" spans="1:8" x14ac:dyDescent="0.15">
      <c r="A1457" s="1">
        <f>主动技能升级!J1460</f>
        <v>1454</v>
      </c>
      <c r="B1457" s="1">
        <f>主动技能升级!K1460</f>
        <v>1530</v>
      </c>
      <c r="C1457" s="1">
        <f>主动技能升级!L1460</f>
        <v>1531</v>
      </c>
      <c r="D1457" s="1">
        <f>主动技能升级!M1460</f>
        <v>68</v>
      </c>
      <c r="E1457" s="1" t="str">
        <f>主动技能升级!N1460</f>
        <v>[]</v>
      </c>
      <c r="F1457" s="1">
        <f>主动技能升级!O1460</f>
        <v>167</v>
      </c>
      <c r="G1457" s="1" t="str">
        <f>主动技能升级!P1460</f>
        <v>0</v>
      </c>
      <c r="H1457" s="1" t="str">
        <f>主动技能升级!Q1460</f>
        <v>0</v>
      </c>
    </row>
    <row r="1458" spans="1:8" x14ac:dyDescent="0.15">
      <c r="A1458" s="1">
        <f>主动技能升级!J1461</f>
        <v>1455</v>
      </c>
      <c r="B1458" s="1">
        <f>主动技能升级!K1461</f>
        <v>1531</v>
      </c>
      <c r="C1458" s="1">
        <f>主动技能升级!L1461</f>
        <v>1532</v>
      </c>
      <c r="D1458" s="1">
        <f>主动技能升级!M1461</f>
        <v>69</v>
      </c>
      <c r="E1458" s="1" t="str">
        <f>主动技能升级!N1461</f>
        <v>[]</v>
      </c>
      <c r="F1458" s="1">
        <f>主动技能升级!O1461</f>
        <v>168</v>
      </c>
      <c r="G1458" s="1" t="str">
        <f>主动技能升级!P1461</f>
        <v>0</v>
      </c>
      <c r="H1458" s="1" t="str">
        <f>主动技能升级!Q1461</f>
        <v>0</v>
      </c>
    </row>
    <row r="1459" spans="1:8" x14ac:dyDescent="0.15">
      <c r="A1459" s="1">
        <f>主动技能升级!J1462</f>
        <v>1456</v>
      </c>
      <c r="B1459" s="1">
        <f>主动技能升级!K1462</f>
        <v>1532</v>
      </c>
      <c r="C1459" s="1">
        <f>主动技能升级!L1462</f>
        <v>1533</v>
      </c>
      <c r="D1459" s="1">
        <f>主动技能升级!M1462</f>
        <v>70</v>
      </c>
      <c r="E1459" s="1" t="str">
        <f>主动技能升级!N1462</f>
        <v>[]</v>
      </c>
      <c r="F1459" s="1">
        <f>主动技能升级!O1462</f>
        <v>169</v>
      </c>
      <c r="G1459" s="1" t="str">
        <f>主动技能升级!P1462</f>
        <v>0</v>
      </c>
      <c r="H1459" s="1" t="str">
        <f>主动技能升级!Q1462</f>
        <v>0</v>
      </c>
    </row>
    <row r="1460" spans="1:8" x14ac:dyDescent="0.15">
      <c r="A1460" s="1">
        <f>主动技能升级!J1463</f>
        <v>1457</v>
      </c>
      <c r="B1460" s="1">
        <f>主动技能升级!K1463</f>
        <v>1533</v>
      </c>
      <c r="C1460" s="1">
        <f>主动技能升级!L1463</f>
        <v>1534</v>
      </c>
      <c r="D1460" s="1">
        <f>主动技能升级!M1463</f>
        <v>71</v>
      </c>
      <c r="E1460" s="1" t="str">
        <f>主动技能升级!N1463</f>
        <v>[]</v>
      </c>
      <c r="F1460" s="1">
        <f>主动技能升级!O1463</f>
        <v>170</v>
      </c>
      <c r="G1460" s="1" t="str">
        <f>主动技能升级!P1463</f>
        <v>0</v>
      </c>
      <c r="H1460" s="1" t="str">
        <f>主动技能升级!Q1463</f>
        <v>0</v>
      </c>
    </row>
    <row r="1461" spans="1:8" x14ac:dyDescent="0.15">
      <c r="A1461" s="1">
        <f>主动技能升级!J1464</f>
        <v>1458</v>
      </c>
      <c r="B1461" s="1">
        <f>主动技能升级!K1464</f>
        <v>1534</v>
      </c>
      <c r="C1461" s="1">
        <f>主动技能升级!L1464</f>
        <v>1535</v>
      </c>
      <c r="D1461" s="1">
        <f>主动技能升级!M1464</f>
        <v>72</v>
      </c>
      <c r="E1461" s="1" t="str">
        <f>主动技能升级!N1464</f>
        <v>[]</v>
      </c>
      <c r="F1461" s="1">
        <f>主动技能升级!O1464</f>
        <v>171</v>
      </c>
      <c r="G1461" s="1" t="str">
        <f>主动技能升级!P1464</f>
        <v>0</v>
      </c>
      <c r="H1461" s="1" t="str">
        <f>主动技能升级!Q1464</f>
        <v>0</v>
      </c>
    </row>
    <row r="1462" spans="1:8" x14ac:dyDescent="0.15">
      <c r="A1462" s="1">
        <f>主动技能升级!J1465</f>
        <v>1459</v>
      </c>
      <c r="B1462" s="1">
        <f>主动技能升级!K1465</f>
        <v>1535</v>
      </c>
      <c r="C1462" s="1">
        <f>主动技能升级!L1465</f>
        <v>1536</v>
      </c>
      <c r="D1462" s="1">
        <f>主动技能升级!M1465</f>
        <v>73</v>
      </c>
      <c r="E1462" s="1" t="str">
        <f>主动技能升级!N1465</f>
        <v>[]</v>
      </c>
      <c r="F1462" s="1">
        <f>主动技能升级!O1465</f>
        <v>172</v>
      </c>
      <c r="G1462" s="1" t="str">
        <f>主动技能升级!P1465</f>
        <v>0</v>
      </c>
      <c r="H1462" s="1" t="str">
        <f>主动技能升级!Q1465</f>
        <v>0</v>
      </c>
    </row>
    <row r="1463" spans="1:8" x14ac:dyDescent="0.15">
      <c r="A1463" s="1">
        <f>主动技能升级!J1466</f>
        <v>1460</v>
      </c>
      <c r="B1463" s="1">
        <f>主动技能升级!K1466</f>
        <v>1536</v>
      </c>
      <c r="C1463" s="1">
        <f>主动技能升级!L1466</f>
        <v>1537</v>
      </c>
      <c r="D1463" s="1">
        <f>主动技能升级!M1466</f>
        <v>74</v>
      </c>
      <c r="E1463" s="1" t="str">
        <f>主动技能升级!N1466</f>
        <v>[]</v>
      </c>
      <c r="F1463" s="1">
        <f>主动技能升级!O1466</f>
        <v>173</v>
      </c>
      <c r="G1463" s="1" t="str">
        <f>主动技能升级!P1466</f>
        <v>0</v>
      </c>
      <c r="H1463" s="1" t="str">
        <f>主动技能升级!Q1466</f>
        <v>0</v>
      </c>
    </row>
    <row r="1464" spans="1:8" x14ac:dyDescent="0.15">
      <c r="A1464" s="1">
        <f>主动技能升级!J1467</f>
        <v>1461</v>
      </c>
      <c r="B1464" s="1">
        <f>主动技能升级!K1467</f>
        <v>1537</v>
      </c>
      <c r="C1464" s="1">
        <f>主动技能升级!L1467</f>
        <v>1538</v>
      </c>
      <c r="D1464" s="1">
        <f>主动技能升级!M1467</f>
        <v>75</v>
      </c>
      <c r="E1464" s="1" t="str">
        <f>主动技能升级!N1467</f>
        <v>[]</v>
      </c>
      <c r="F1464" s="1">
        <f>主动技能升级!O1467</f>
        <v>174</v>
      </c>
      <c r="G1464" s="1" t="str">
        <f>主动技能升级!P1467</f>
        <v>0</v>
      </c>
      <c r="H1464" s="1" t="str">
        <f>主动技能升级!Q1467</f>
        <v>0</v>
      </c>
    </row>
    <row r="1465" spans="1:8" x14ac:dyDescent="0.15">
      <c r="A1465" s="1">
        <f>主动技能升级!J1468</f>
        <v>1462</v>
      </c>
      <c r="B1465" s="1">
        <f>主动技能升级!K1468</f>
        <v>1538</v>
      </c>
      <c r="C1465" s="1">
        <f>主动技能升级!L1468</f>
        <v>1539</v>
      </c>
      <c r="D1465" s="1">
        <f>主动技能升级!M1468</f>
        <v>76</v>
      </c>
      <c r="E1465" s="1" t="str">
        <f>主动技能升级!N1468</f>
        <v>[]</v>
      </c>
      <c r="F1465" s="1">
        <f>主动技能升级!O1468</f>
        <v>175</v>
      </c>
      <c r="G1465" s="1" t="str">
        <f>主动技能升级!P1468</f>
        <v>0</v>
      </c>
      <c r="H1465" s="1" t="str">
        <f>主动技能升级!Q1468</f>
        <v>0</v>
      </c>
    </row>
    <row r="1466" spans="1:8" x14ac:dyDescent="0.15">
      <c r="A1466" s="1">
        <f>主动技能升级!J1469</f>
        <v>1463</v>
      </c>
      <c r="B1466" s="1">
        <f>主动技能升级!K1469</f>
        <v>1539</v>
      </c>
      <c r="C1466" s="1">
        <f>主动技能升级!L1469</f>
        <v>1540</v>
      </c>
      <c r="D1466" s="1">
        <f>主动技能升级!M1469</f>
        <v>77</v>
      </c>
      <c r="E1466" s="1" t="str">
        <f>主动技能升级!N1469</f>
        <v>[]</v>
      </c>
      <c r="F1466" s="1">
        <f>主动技能升级!O1469</f>
        <v>176</v>
      </c>
      <c r="G1466" s="1" t="str">
        <f>主动技能升级!P1469</f>
        <v>0</v>
      </c>
      <c r="H1466" s="1" t="str">
        <f>主动技能升级!Q1469</f>
        <v>0</v>
      </c>
    </row>
    <row r="1467" spans="1:8" x14ac:dyDescent="0.15">
      <c r="A1467" s="1">
        <f>主动技能升级!J1470</f>
        <v>1464</v>
      </c>
      <c r="B1467" s="1">
        <f>主动技能升级!K1470</f>
        <v>1541</v>
      </c>
      <c r="C1467" s="1">
        <f>主动技能升级!L1470</f>
        <v>1542</v>
      </c>
      <c r="D1467" s="1">
        <f>主动技能升级!M1470</f>
        <v>78</v>
      </c>
      <c r="E1467" s="1" t="str">
        <f>主动技能升级!N1470</f>
        <v>[]</v>
      </c>
      <c r="F1467" s="1">
        <f>主动技能升级!O1470</f>
        <v>177</v>
      </c>
      <c r="G1467" s="1" t="str">
        <f>主动技能升级!P1470</f>
        <v>0</v>
      </c>
      <c r="H1467" s="1" t="str">
        <f>主动技能升级!Q1470</f>
        <v>0</v>
      </c>
    </row>
    <row r="1468" spans="1:8" x14ac:dyDescent="0.15">
      <c r="A1468" s="1">
        <f>主动技能升级!J1471</f>
        <v>1465</v>
      </c>
      <c r="B1468" s="1">
        <f>主动技能升级!K1471</f>
        <v>1542</v>
      </c>
      <c r="C1468" s="1">
        <f>主动技能升级!L1471</f>
        <v>1543</v>
      </c>
      <c r="D1468" s="1">
        <f>主动技能升级!M1471</f>
        <v>79</v>
      </c>
      <c r="E1468" s="1" t="str">
        <f>主动技能升级!N1471</f>
        <v>[]</v>
      </c>
      <c r="F1468" s="1">
        <f>主动技能升级!O1471</f>
        <v>178</v>
      </c>
      <c r="G1468" s="1" t="str">
        <f>主动技能升级!P1471</f>
        <v>0</v>
      </c>
      <c r="H1468" s="1" t="str">
        <f>主动技能升级!Q1471</f>
        <v>0</v>
      </c>
    </row>
    <row r="1469" spans="1:8" x14ac:dyDescent="0.15">
      <c r="A1469" s="1">
        <f>主动技能升级!J1472</f>
        <v>1466</v>
      </c>
      <c r="B1469" s="1">
        <f>主动技能升级!K1472</f>
        <v>1543</v>
      </c>
      <c r="C1469" s="1">
        <f>主动技能升级!L1472</f>
        <v>1544</v>
      </c>
      <c r="D1469" s="1">
        <f>主动技能升级!M1472</f>
        <v>80</v>
      </c>
      <c r="E1469" s="1" t="str">
        <f>主动技能升级!N1472</f>
        <v>[]</v>
      </c>
      <c r="F1469" s="1">
        <f>主动技能升级!O1472</f>
        <v>179</v>
      </c>
      <c r="G1469" s="1" t="str">
        <f>主动技能升级!P1472</f>
        <v>0</v>
      </c>
      <c r="H1469" s="1" t="str">
        <f>主动技能升级!Q1472</f>
        <v>0</v>
      </c>
    </row>
    <row r="1470" spans="1:8" x14ac:dyDescent="0.15">
      <c r="A1470" s="1">
        <f>主动技能升级!J1473</f>
        <v>1467</v>
      </c>
      <c r="B1470" s="1">
        <f>主动技能升级!K1473</f>
        <v>1544</v>
      </c>
      <c r="C1470" s="1">
        <f>主动技能升级!L1473</f>
        <v>1545</v>
      </c>
      <c r="D1470" s="1">
        <f>主动技能升级!M1473</f>
        <v>81</v>
      </c>
      <c r="E1470" s="1" t="str">
        <f>主动技能升级!N1473</f>
        <v>[]</v>
      </c>
      <c r="F1470" s="1">
        <f>主动技能升级!O1473</f>
        <v>180</v>
      </c>
      <c r="G1470" s="1" t="str">
        <f>主动技能升级!P1473</f>
        <v>0</v>
      </c>
      <c r="H1470" s="1" t="str">
        <f>主动技能升级!Q1473</f>
        <v>0</v>
      </c>
    </row>
    <row r="1471" spans="1:8" x14ac:dyDescent="0.15">
      <c r="A1471" s="1">
        <f>主动技能升级!J1474</f>
        <v>1468</v>
      </c>
      <c r="B1471" s="1">
        <f>主动技能升级!K1474</f>
        <v>1545</v>
      </c>
      <c r="C1471" s="1">
        <f>主动技能升级!L1474</f>
        <v>1546</v>
      </c>
      <c r="D1471" s="1">
        <f>主动技能升级!M1474</f>
        <v>82</v>
      </c>
      <c r="E1471" s="1" t="str">
        <f>主动技能升级!N1474</f>
        <v>[]</v>
      </c>
      <c r="F1471" s="1">
        <f>主动技能升级!O1474</f>
        <v>181</v>
      </c>
      <c r="G1471" s="1" t="str">
        <f>主动技能升级!P1474</f>
        <v>0</v>
      </c>
      <c r="H1471" s="1" t="str">
        <f>主动技能升级!Q1474</f>
        <v>0</v>
      </c>
    </row>
    <row r="1472" spans="1:8" x14ac:dyDescent="0.15">
      <c r="A1472" s="1">
        <f>主动技能升级!J1475</f>
        <v>1469</v>
      </c>
      <c r="B1472" s="1">
        <f>主动技能升级!K1475</f>
        <v>1546</v>
      </c>
      <c r="C1472" s="1">
        <f>主动技能升级!L1475</f>
        <v>1547</v>
      </c>
      <c r="D1472" s="1">
        <f>主动技能升级!M1475</f>
        <v>83</v>
      </c>
      <c r="E1472" s="1" t="str">
        <f>主动技能升级!N1475</f>
        <v>[]</v>
      </c>
      <c r="F1472" s="1">
        <f>主动技能升级!O1475</f>
        <v>182</v>
      </c>
      <c r="G1472" s="1" t="str">
        <f>主动技能升级!P1475</f>
        <v>0</v>
      </c>
      <c r="H1472" s="1" t="str">
        <f>主动技能升级!Q1475</f>
        <v>0</v>
      </c>
    </row>
    <row r="1473" spans="1:8" x14ac:dyDescent="0.15">
      <c r="A1473" s="1">
        <f>主动技能升级!J1476</f>
        <v>1470</v>
      </c>
      <c r="B1473" s="1">
        <f>主动技能升级!K1476</f>
        <v>1547</v>
      </c>
      <c r="C1473" s="1">
        <f>主动技能升级!L1476</f>
        <v>1548</v>
      </c>
      <c r="D1473" s="1">
        <f>主动技能升级!M1476</f>
        <v>84</v>
      </c>
      <c r="E1473" s="1" t="str">
        <f>主动技能升级!N1476</f>
        <v>[]</v>
      </c>
      <c r="F1473" s="1">
        <f>主动技能升级!O1476</f>
        <v>183</v>
      </c>
      <c r="G1473" s="1" t="str">
        <f>主动技能升级!P1476</f>
        <v>0</v>
      </c>
      <c r="H1473" s="1" t="str">
        <f>主动技能升级!Q1476</f>
        <v>0</v>
      </c>
    </row>
    <row r="1474" spans="1:8" x14ac:dyDescent="0.15">
      <c r="A1474" s="1">
        <f>主动技能升级!J1477</f>
        <v>1471</v>
      </c>
      <c r="B1474" s="1">
        <f>主动技能升级!K1477</f>
        <v>1548</v>
      </c>
      <c r="C1474" s="1">
        <f>主动技能升级!L1477</f>
        <v>1549</v>
      </c>
      <c r="D1474" s="1">
        <f>主动技能升级!M1477</f>
        <v>85</v>
      </c>
      <c r="E1474" s="1" t="str">
        <f>主动技能升级!N1477</f>
        <v>[]</v>
      </c>
      <c r="F1474" s="1">
        <f>主动技能升级!O1477</f>
        <v>184</v>
      </c>
      <c r="G1474" s="1" t="str">
        <f>主动技能升级!P1477</f>
        <v>0</v>
      </c>
      <c r="H1474" s="1" t="str">
        <f>主动技能升级!Q1477</f>
        <v>0</v>
      </c>
    </row>
    <row r="1475" spans="1:8" x14ac:dyDescent="0.15">
      <c r="A1475" s="1">
        <f>主动技能升级!J1478</f>
        <v>1472</v>
      </c>
      <c r="B1475" s="1">
        <f>主动技能升级!K1478</f>
        <v>1549</v>
      </c>
      <c r="C1475" s="1">
        <f>主动技能升级!L1478</f>
        <v>1550</v>
      </c>
      <c r="D1475" s="1">
        <f>主动技能升级!M1478</f>
        <v>86</v>
      </c>
      <c r="E1475" s="1" t="str">
        <f>主动技能升级!N1478</f>
        <v>[]</v>
      </c>
      <c r="F1475" s="1">
        <f>主动技能升级!O1478</f>
        <v>185</v>
      </c>
      <c r="G1475" s="1" t="str">
        <f>主动技能升级!P1478</f>
        <v>0</v>
      </c>
      <c r="H1475" s="1" t="str">
        <f>主动技能升级!Q1478</f>
        <v>0</v>
      </c>
    </row>
    <row r="1476" spans="1:8" x14ac:dyDescent="0.15">
      <c r="A1476" s="1">
        <f>主动技能升级!J1479</f>
        <v>1473</v>
      </c>
      <c r="B1476" s="1">
        <f>主动技能升级!K1479</f>
        <v>1550</v>
      </c>
      <c r="C1476" s="1">
        <f>主动技能升级!L1479</f>
        <v>1551</v>
      </c>
      <c r="D1476" s="1">
        <f>主动技能升级!M1479</f>
        <v>87</v>
      </c>
      <c r="E1476" s="1" t="str">
        <f>主动技能升级!N1479</f>
        <v>[]</v>
      </c>
      <c r="F1476" s="1">
        <f>主动技能升级!O1479</f>
        <v>186</v>
      </c>
      <c r="G1476" s="1" t="str">
        <f>主动技能升级!P1479</f>
        <v>0</v>
      </c>
      <c r="H1476" s="1" t="str">
        <f>主动技能升级!Q1479</f>
        <v>0</v>
      </c>
    </row>
    <row r="1477" spans="1:8" x14ac:dyDescent="0.15">
      <c r="A1477" s="1">
        <f>主动技能升级!J1480</f>
        <v>1474</v>
      </c>
      <c r="B1477" s="1">
        <f>主动技能升级!K1480</f>
        <v>1551</v>
      </c>
      <c r="C1477" s="1">
        <f>主动技能升级!L1480</f>
        <v>1552</v>
      </c>
      <c r="D1477" s="1">
        <f>主动技能升级!M1480</f>
        <v>88</v>
      </c>
      <c r="E1477" s="1" t="str">
        <f>主动技能升级!N1480</f>
        <v>[]</v>
      </c>
      <c r="F1477" s="1">
        <f>主动技能升级!O1480</f>
        <v>187</v>
      </c>
      <c r="G1477" s="1" t="str">
        <f>主动技能升级!P1480</f>
        <v>0</v>
      </c>
      <c r="H1477" s="1" t="str">
        <f>主动技能升级!Q1480</f>
        <v>0</v>
      </c>
    </row>
    <row r="1478" spans="1:8" x14ac:dyDescent="0.15">
      <c r="A1478" s="1">
        <f>主动技能升级!J1481</f>
        <v>1475</v>
      </c>
      <c r="B1478" s="1">
        <f>主动技能升级!K1481</f>
        <v>1552</v>
      </c>
      <c r="C1478" s="1">
        <f>主动技能升级!L1481</f>
        <v>1553</v>
      </c>
      <c r="D1478" s="1">
        <f>主动技能升级!M1481</f>
        <v>89</v>
      </c>
      <c r="E1478" s="1" t="str">
        <f>主动技能升级!N1481</f>
        <v>[]</v>
      </c>
      <c r="F1478" s="1">
        <f>主动技能升级!O1481</f>
        <v>188</v>
      </c>
      <c r="G1478" s="1" t="str">
        <f>主动技能升级!P1481</f>
        <v>0</v>
      </c>
      <c r="H1478" s="1" t="str">
        <f>主动技能升级!Q1481</f>
        <v>0</v>
      </c>
    </row>
    <row r="1479" spans="1:8" x14ac:dyDescent="0.15">
      <c r="A1479" s="1">
        <f>主动技能升级!J1482</f>
        <v>1476</v>
      </c>
      <c r="B1479" s="1">
        <f>主动技能升级!K1482</f>
        <v>1553</v>
      </c>
      <c r="C1479" s="1">
        <f>主动技能升级!L1482</f>
        <v>1554</v>
      </c>
      <c r="D1479" s="1">
        <f>主动技能升级!M1482</f>
        <v>90</v>
      </c>
      <c r="E1479" s="1" t="str">
        <f>主动技能升级!N1482</f>
        <v>[]</v>
      </c>
      <c r="F1479" s="1">
        <f>主动技能升级!O1482</f>
        <v>189</v>
      </c>
      <c r="G1479" s="1" t="str">
        <f>主动技能升级!P1482</f>
        <v>0</v>
      </c>
      <c r="H1479" s="1" t="str">
        <f>主动技能升级!Q1482</f>
        <v>0</v>
      </c>
    </row>
    <row r="1480" spans="1:8" x14ac:dyDescent="0.15">
      <c r="A1480" s="1">
        <f>主动技能升级!J1483</f>
        <v>1477</v>
      </c>
      <c r="B1480" s="1">
        <f>主动技能升级!K1483</f>
        <v>1554</v>
      </c>
      <c r="C1480" s="1">
        <f>主动技能升级!L1483</f>
        <v>1555</v>
      </c>
      <c r="D1480" s="1">
        <f>主动技能升级!M1483</f>
        <v>91</v>
      </c>
      <c r="E1480" s="1" t="str">
        <f>主动技能升级!N1483</f>
        <v>[]</v>
      </c>
      <c r="F1480" s="1">
        <f>主动技能升级!O1483</f>
        <v>190</v>
      </c>
      <c r="G1480" s="1" t="str">
        <f>主动技能升级!P1483</f>
        <v>0</v>
      </c>
      <c r="H1480" s="1" t="str">
        <f>主动技能升级!Q1483</f>
        <v>0</v>
      </c>
    </row>
    <row r="1481" spans="1:8" x14ac:dyDescent="0.15">
      <c r="A1481" s="1">
        <f>主动技能升级!J1484</f>
        <v>1478</v>
      </c>
      <c r="B1481" s="1">
        <f>主动技能升级!K1484</f>
        <v>1555</v>
      </c>
      <c r="C1481" s="1">
        <f>主动技能升级!L1484</f>
        <v>1556</v>
      </c>
      <c r="D1481" s="1">
        <f>主动技能升级!M1484</f>
        <v>92</v>
      </c>
      <c r="E1481" s="1" t="str">
        <f>主动技能升级!N1484</f>
        <v>[]</v>
      </c>
      <c r="F1481" s="1">
        <f>主动技能升级!O1484</f>
        <v>191</v>
      </c>
      <c r="G1481" s="1" t="str">
        <f>主动技能升级!P1484</f>
        <v>0</v>
      </c>
      <c r="H1481" s="1" t="str">
        <f>主动技能升级!Q1484</f>
        <v>0</v>
      </c>
    </row>
    <row r="1482" spans="1:8" x14ac:dyDescent="0.15">
      <c r="A1482" s="1">
        <f>主动技能升级!J1485</f>
        <v>1479</v>
      </c>
      <c r="B1482" s="1">
        <f>主动技能升级!K1485</f>
        <v>1556</v>
      </c>
      <c r="C1482" s="1">
        <f>主动技能升级!L1485</f>
        <v>1557</v>
      </c>
      <c r="D1482" s="1">
        <f>主动技能升级!M1485</f>
        <v>93</v>
      </c>
      <c r="E1482" s="1" t="str">
        <f>主动技能升级!N1485</f>
        <v>[]</v>
      </c>
      <c r="F1482" s="1">
        <f>主动技能升级!O1485</f>
        <v>192</v>
      </c>
      <c r="G1482" s="1" t="str">
        <f>主动技能升级!P1485</f>
        <v>0</v>
      </c>
      <c r="H1482" s="1" t="str">
        <f>主动技能升级!Q1485</f>
        <v>0</v>
      </c>
    </row>
    <row r="1483" spans="1:8" x14ac:dyDescent="0.15">
      <c r="A1483" s="1">
        <f>主动技能升级!J1486</f>
        <v>1480</v>
      </c>
      <c r="B1483" s="1">
        <f>主动技能升级!K1486</f>
        <v>1557</v>
      </c>
      <c r="C1483" s="1">
        <f>主动技能升级!L1486</f>
        <v>1558</v>
      </c>
      <c r="D1483" s="1">
        <f>主动技能升级!M1486</f>
        <v>94</v>
      </c>
      <c r="E1483" s="1" t="str">
        <f>主动技能升级!N1486</f>
        <v>[]</v>
      </c>
      <c r="F1483" s="1">
        <f>主动技能升级!O1486</f>
        <v>193</v>
      </c>
      <c r="G1483" s="1" t="str">
        <f>主动技能升级!P1486</f>
        <v>0</v>
      </c>
      <c r="H1483" s="1" t="str">
        <f>主动技能升级!Q1486</f>
        <v>0</v>
      </c>
    </row>
    <row r="1484" spans="1:8" x14ac:dyDescent="0.15">
      <c r="A1484" s="1">
        <f>主动技能升级!J1487</f>
        <v>1481</v>
      </c>
      <c r="B1484" s="1">
        <f>主动技能升级!K1487</f>
        <v>1558</v>
      </c>
      <c r="C1484" s="1">
        <f>主动技能升级!L1487</f>
        <v>1559</v>
      </c>
      <c r="D1484" s="1">
        <f>主动技能升级!M1487</f>
        <v>95</v>
      </c>
      <c r="E1484" s="1" t="str">
        <f>主动技能升级!N1487</f>
        <v>[]</v>
      </c>
      <c r="F1484" s="1">
        <f>主动技能升级!O1487</f>
        <v>194</v>
      </c>
      <c r="G1484" s="1" t="str">
        <f>主动技能升级!P1487</f>
        <v>0</v>
      </c>
      <c r="H1484" s="1" t="str">
        <f>主动技能升级!Q1487</f>
        <v>0</v>
      </c>
    </row>
    <row r="1485" spans="1:8" x14ac:dyDescent="0.15">
      <c r="A1485" s="1">
        <f>主动技能升级!J1488</f>
        <v>1482</v>
      </c>
      <c r="B1485" s="1">
        <f>主动技能升级!K1488</f>
        <v>1559</v>
      </c>
      <c r="C1485" s="1">
        <f>主动技能升级!L1488</f>
        <v>1560</v>
      </c>
      <c r="D1485" s="1">
        <f>主动技能升级!M1488</f>
        <v>96</v>
      </c>
      <c r="E1485" s="1" t="str">
        <f>主动技能升级!N1488</f>
        <v>[]</v>
      </c>
      <c r="F1485" s="1">
        <f>主动技能升级!O1488</f>
        <v>195</v>
      </c>
      <c r="G1485" s="1" t="str">
        <f>主动技能升级!P1488</f>
        <v>0</v>
      </c>
      <c r="H1485" s="1" t="str">
        <f>主动技能升级!Q1488</f>
        <v>0</v>
      </c>
    </row>
    <row r="1486" spans="1:8" x14ac:dyDescent="0.15">
      <c r="A1486" s="1">
        <f>主动技能升级!J1489</f>
        <v>1483</v>
      </c>
      <c r="B1486" s="1">
        <f>主动技能升级!K1489</f>
        <v>1561</v>
      </c>
      <c r="C1486" s="1">
        <f>主动技能升级!L1489</f>
        <v>1562</v>
      </c>
      <c r="D1486" s="1">
        <f>主动技能升级!M1489</f>
        <v>97</v>
      </c>
      <c r="E1486" s="1" t="str">
        <f>主动技能升级!N1489</f>
        <v>[]</v>
      </c>
      <c r="F1486" s="1">
        <f>主动技能升级!O1489</f>
        <v>196</v>
      </c>
      <c r="G1486" s="1" t="str">
        <f>主动技能升级!P1489</f>
        <v>0</v>
      </c>
      <c r="H1486" s="1" t="str">
        <f>主动技能升级!Q1489</f>
        <v>0</v>
      </c>
    </row>
    <row r="1487" spans="1:8" x14ac:dyDescent="0.15">
      <c r="A1487" s="1">
        <f>主动技能升级!J1490</f>
        <v>1484</v>
      </c>
      <c r="B1487" s="1">
        <f>主动技能升级!K1490</f>
        <v>1562</v>
      </c>
      <c r="C1487" s="1">
        <f>主动技能升级!L1490</f>
        <v>1563</v>
      </c>
      <c r="D1487" s="1">
        <f>主动技能升级!M1490</f>
        <v>98</v>
      </c>
      <c r="E1487" s="1" t="str">
        <f>主动技能升级!N1490</f>
        <v>[]</v>
      </c>
      <c r="F1487" s="1">
        <f>主动技能升级!O1490</f>
        <v>197</v>
      </c>
      <c r="G1487" s="1" t="str">
        <f>主动技能升级!P1490</f>
        <v>0</v>
      </c>
      <c r="H1487" s="1" t="str">
        <f>主动技能升级!Q1490</f>
        <v>0</v>
      </c>
    </row>
    <row r="1488" spans="1:8" x14ac:dyDescent="0.15">
      <c r="A1488" s="1">
        <f>主动技能升级!J1491</f>
        <v>1485</v>
      </c>
      <c r="B1488" s="1">
        <f>主动技能升级!K1491</f>
        <v>1563</v>
      </c>
      <c r="C1488" s="1">
        <f>主动技能升级!L1491</f>
        <v>1564</v>
      </c>
      <c r="D1488" s="1">
        <f>主动技能升级!M1491</f>
        <v>99</v>
      </c>
      <c r="E1488" s="1" t="str">
        <f>主动技能升级!N1491</f>
        <v>[]</v>
      </c>
      <c r="F1488" s="1">
        <f>主动技能升级!O1491</f>
        <v>198</v>
      </c>
      <c r="G1488" s="1" t="str">
        <f>主动技能升级!P1491</f>
        <v>0</v>
      </c>
      <c r="H1488" s="1" t="str">
        <f>主动技能升级!Q1491</f>
        <v>0</v>
      </c>
    </row>
    <row r="1489" spans="1:8" x14ac:dyDescent="0.15">
      <c r="A1489" s="1">
        <f>主动技能升级!J1492</f>
        <v>1486</v>
      </c>
      <c r="B1489" s="1">
        <f>主动技能升级!K1492</f>
        <v>1564</v>
      </c>
      <c r="C1489" s="1">
        <f>主动技能升级!L1492</f>
        <v>1565</v>
      </c>
      <c r="D1489" s="1">
        <f>主动技能升级!M1492</f>
        <v>1</v>
      </c>
      <c r="E1489" s="1" t="str">
        <f>主动技能升级!N1492</f>
        <v>[]</v>
      </c>
      <c r="F1489" s="1">
        <f>主动技能升级!O1492</f>
        <v>100</v>
      </c>
      <c r="G1489" s="1" t="str">
        <f>主动技能升级!P1492</f>
        <v>0</v>
      </c>
      <c r="H1489" s="1" t="str">
        <f>主动技能升级!Q1492</f>
        <v>0</v>
      </c>
    </row>
    <row r="1490" spans="1:8" x14ac:dyDescent="0.15">
      <c r="A1490" s="1">
        <f>主动技能升级!J1493</f>
        <v>1487</v>
      </c>
      <c r="B1490" s="1">
        <f>主动技能升级!K1493</f>
        <v>1565</v>
      </c>
      <c r="C1490" s="1">
        <f>主动技能升级!L1493</f>
        <v>1566</v>
      </c>
      <c r="D1490" s="1">
        <f>主动技能升级!M1493</f>
        <v>2</v>
      </c>
      <c r="E1490" s="1" t="str">
        <f>主动技能升级!N1493</f>
        <v>[]</v>
      </c>
      <c r="F1490" s="1">
        <f>主动技能升级!O1493</f>
        <v>101</v>
      </c>
      <c r="G1490" s="1" t="str">
        <f>主动技能升级!P1493</f>
        <v>0</v>
      </c>
      <c r="H1490" s="1" t="str">
        <f>主动技能升级!Q1493</f>
        <v>0</v>
      </c>
    </row>
    <row r="1491" spans="1:8" x14ac:dyDescent="0.15">
      <c r="A1491" s="1">
        <f>主动技能升级!J1494</f>
        <v>1488</v>
      </c>
      <c r="B1491" s="1">
        <f>主动技能升级!K1494</f>
        <v>1566</v>
      </c>
      <c r="C1491" s="1">
        <f>主动技能升级!L1494</f>
        <v>1567</v>
      </c>
      <c r="D1491" s="1">
        <f>主动技能升级!M1494</f>
        <v>3</v>
      </c>
      <c r="E1491" s="1" t="str">
        <f>主动技能升级!N1494</f>
        <v>[]</v>
      </c>
      <c r="F1491" s="1">
        <f>主动技能升级!O1494</f>
        <v>102</v>
      </c>
      <c r="G1491" s="1" t="str">
        <f>主动技能升级!P1494</f>
        <v>0</v>
      </c>
      <c r="H1491" s="1" t="str">
        <f>主动技能升级!Q1494</f>
        <v>0</v>
      </c>
    </row>
    <row r="1492" spans="1:8" x14ac:dyDescent="0.15">
      <c r="A1492" s="1">
        <f>主动技能升级!J1495</f>
        <v>1489</v>
      </c>
      <c r="B1492" s="1">
        <f>主动技能升级!K1495</f>
        <v>1567</v>
      </c>
      <c r="C1492" s="1">
        <f>主动技能升级!L1495</f>
        <v>1568</v>
      </c>
      <c r="D1492" s="1">
        <f>主动技能升级!M1495</f>
        <v>4</v>
      </c>
      <c r="E1492" s="1" t="str">
        <f>主动技能升级!N1495</f>
        <v>[]</v>
      </c>
      <c r="F1492" s="1">
        <f>主动技能升级!O1495</f>
        <v>103</v>
      </c>
      <c r="G1492" s="1" t="str">
        <f>主动技能升级!P1495</f>
        <v>0</v>
      </c>
      <c r="H1492" s="1" t="str">
        <f>主动技能升级!Q1495</f>
        <v>0</v>
      </c>
    </row>
    <row r="1493" spans="1:8" x14ac:dyDescent="0.15">
      <c r="A1493" s="1">
        <f>主动技能升级!J1496</f>
        <v>1490</v>
      </c>
      <c r="B1493" s="1">
        <f>主动技能升级!K1496</f>
        <v>1568</v>
      </c>
      <c r="C1493" s="1">
        <f>主动技能升级!L1496</f>
        <v>1569</v>
      </c>
      <c r="D1493" s="1">
        <f>主动技能升级!M1496</f>
        <v>5</v>
      </c>
      <c r="E1493" s="1" t="str">
        <f>主动技能升级!N1496</f>
        <v>[]</v>
      </c>
      <c r="F1493" s="1">
        <f>主动技能升级!O1496</f>
        <v>104</v>
      </c>
      <c r="G1493" s="1" t="str">
        <f>主动技能升级!P1496</f>
        <v>0</v>
      </c>
      <c r="H1493" s="1" t="str">
        <f>主动技能升级!Q1496</f>
        <v>0</v>
      </c>
    </row>
    <row r="1494" spans="1:8" x14ac:dyDescent="0.15">
      <c r="A1494" s="1">
        <f>主动技能升级!J1497</f>
        <v>1491</v>
      </c>
      <c r="B1494" s="1">
        <f>主动技能升级!K1497</f>
        <v>1569</v>
      </c>
      <c r="C1494" s="1">
        <f>主动技能升级!L1497</f>
        <v>1570</v>
      </c>
      <c r="D1494" s="1">
        <f>主动技能升级!M1497</f>
        <v>6</v>
      </c>
      <c r="E1494" s="1" t="str">
        <f>主动技能升级!N1497</f>
        <v>[]</v>
      </c>
      <c r="F1494" s="1">
        <f>主动技能升级!O1497</f>
        <v>105</v>
      </c>
      <c r="G1494" s="1" t="str">
        <f>主动技能升级!P1497</f>
        <v>0</v>
      </c>
      <c r="H1494" s="1" t="str">
        <f>主动技能升级!Q1497</f>
        <v>0</v>
      </c>
    </row>
    <row r="1495" spans="1:8" x14ac:dyDescent="0.15">
      <c r="A1495" s="1">
        <f>主动技能升级!J1498</f>
        <v>1492</v>
      </c>
      <c r="B1495" s="1">
        <f>主动技能升级!K1498</f>
        <v>1570</v>
      </c>
      <c r="C1495" s="1">
        <f>主动技能升级!L1498</f>
        <v>1571</v>
      </c>
      <c r="D1495" s="1">
        <f>主动技能升级!M1498</f>
        <v>7</v>
      </c>
      <c r="E1495" s="1" t="str">
        <f>主动技能升级!N1498</f>
        <v>[]</v>
      </c>
      <c r="F1495" s="1">
        <f>主动技能升级!O1498</f>
        <v>106</v>
      </c>
      <c r="G1495" s="1" t="str">
        <f>主动技能升级!P1498</f>
        <v>0</v>
      </c>
      <c r="H1495" s="1" t="str">
        <f>主动技能升级!Q1498</f>
        <v>0</v>
      </c>
    </row>
    <row r="1496" spans="1:8" x14ac:dyDescent="0.15">
      <c r="A1496" s="1">
        <f>主动技能升级!J1499</f>
        <v>1493</v>
      </c>
      <c r="B1496" s="1">
        <f>主动技能升级!K1499</f>
        <v>1571</v>
      </c>
      <c r="C1496" s="1">
        <f>主动技能升级!L1499</f>
        <v>1572</v>
      </c>
      <c r="D1496" s="1">
        <f>主动技能升级!M1499</f>
        <v>8</v>
      </c>
      <c r="E1496" s="1" t="str">
        <f>主动技能升级!N1499</f>
        <v>[]</v>
      </c>
      <c r="F1496" s="1">
        <f>主动技能升级!O1499</f>
        <v>107</v>
      </c>
      <c r="G1496" s="1" t="str">
        <f>主动技能升级!P1499</f>
        <v>0</v>
      </c>
      <c r="H1496" s="1" t="str">
        <f>主动技能升级!Q1499</f>
        <v>0</v>
      </c>
    </row>
    <row r="1497" spans="1:8" x14ac:dyDescent="0.15">
      <c r="A1497" s="1">
        <f>主动技能升级!J1500</f>
        <v>1494</v>
      </c>
      <c r="B1497" s="1">
        <f>主动技能升级!K1500</f>
        <v>1572</v>
      </c>
      <c r="C1497" s="1">
        <f>主动技能升级!L1500</f>
        <v>1573</v>
      </c>
      <c r="D1497" s="1">
        <f>主动技能升级!M1500</f>
        <v>9</v>
      </c>
      <c r="E1497" s="1" t="str">
        <f>主动技能升级!N1500</f>
        <v>[]</v>
      </c>
      <c r="F1497" s="1">
        <f>主动技能升级!O1500</f>
        <v>108</v>
      </c>
      <c r="G1497" s="1" t="str">
        <f>主动技能升级!P1500</f>
        <v>0</v>
      </c>
      <c r="H1497" s="1" t="str">
        <f>主动技能升级!Q1500</f>
        <v>0</v>
      </c>
    </row>
    <row r="1498" spans="1:8" x14ac:dyDescent="0.15">
      <c r="A1498" s="1">
        <f>主动技能升级!J1501</f>
        <v>1495</v>
      </c>
      <c r="B1498" s="1">
        <f>主动技能升级!K1501</f>
        <v>1573</v>
      </c>
      <c r="C1498" s="1">
        <f>主动技能升级!L1501</f>
        <v>1574</v>
      </c>
      <c r="D1498" s="1">
        <f>主动技能升级!M1501</f>
        <v>10</v>
      </c>
      <c r="E1498" s="1" t="str">
        <f>主动技能升级!N1501</f>
        <v>[]</v>
      </c>
      <c r="F1498" s="1">
        <f>主动技能升级!O1501</f>
        <v>109</v>
      </c>
      <c r="G1498" s="1" t="str">
        <f>主动技能升级!P1501</f>
        <v>0</v>
      </c>
      <c r="H1498" s="1" t="str">
        <f>主动技能升级!Q1501</f>
        <v>0</v>
      </c>
    </row>
    <row r="1499" spans="1:8" x14ac:dyDescent="0.15">
      <c r="A1499" s="1">
        <f>主动技能升级!J1502</f>
        <v>1496</v>
      </c>
      <c r="B1499" s="1">
        <f>主动技能升级!K1502</f>
        <v>1574</v>
      </c>
      <c r="C1499" s="1">
        <f>主动技能升级!L1502</f>
        <v>1575</v>
      </c>
      <c r="D1499" s="1">
        <f>主动技能升级!M1502</f>
        <v>11</v>
      </c>
      <c r="E1499" s="1" t="str">
        <f>主动技能升级!N1502</f>
        <v>[]</v>
      </c>
      <c r="F1499" s="1">
        <f>主动技能升级!O1502</f>
        <v>110</v>
      </c>
      <c r="G1499" s="1" t="str">
        <f>主动技能升级!P1502</f>
        <v>0</v>
      </c>
      <c r="H1499" s="1" t="str">
        <f>主动技能升级!Q1502</f>
        <v>0</v>
      </c>
    </row>
    <row r="1500" spans="1:8" x14ac:dyDescent="0.15">
      <c r="A1500" s="1">
        <f>主动技能升级!J1503</f>
        <v>1497</v>
      </c>
      <c r="B1500" s="1">
        <f>主动技能升级!K1503</f>
        <v>1575</v>
      </c>
      <c r="C1500" s="1">
        <f>主动技能升级!L1503</f>
        <v>1576</v>
      </c>
      <c r="D1500" s="1">
        <f>主动技能升级!M1503</f>
        <v>12</v>
      </c>
      <c r="E1500" s="1" t="str">
        <f>主动技能升级!N1503</f>
        <v>[]</v>
      </c>
      <c r="F1500" s="1">
        <f>主动技能升级!O1503</f>
        <v>111</v>
      </c>
      <c r="G1500" s="1" t="str">
        <f>主动技能升级!P1503</f>
        <v>0</v>
      </c>
      <c r="H1500" s="1" t="str">
        <f>主动技能升级!Q1503</f>
        <v>0</v>
      </c>
    </row>
    <row r="1501" spans="1:8" x14ac:dyDescent="0.15">
      <c r="A1501" s="1">
        <f>主动技能升级!J1504</f>
        <v>1498</v>
      </c>
      <c r="B1501" s="1">
        <f>主动技能升级!K1504</f>
        <v>1576</v>
      </c>
      <c r="C1501" s="1">
        <f>主动技能升级!L1504</f>
        <v>1577</v>
      </c>
      <c r="D1501" s="1">
        <f>主动技能升级!M1504</f>
        <v>13</v>
      </c>
      <c r="E1501" s="1" t="str">
        <f>主动技能升级!N1504</f>
        <v>[]</v>
      </c>
      <c r="F1501" s="1">
        <f>主动技能升级!O1504</f>
        <v>112</v>
      </c>
      <c r="G1501" s="1" t="str">
        <f>主动技能升级!P1504</f>
        <v>0</v>
      </c>
      <c r="H1501" s="1" t="str">
        <f>主动技能升级!Q1504</f>
        <v>0</v>
      </c>
    </row>
    <row r="1502" spans="1:8" x14ac:dyDescent="0.15">
      <c r="A1502" s="1">
        <f>主动技能升级!J1505</f>
        <v>1499</v>
      </c>
      <c r="B1502" s="1">
        <f>主动技能升级!K1505</f>
        <v>1577</v>
      </c>
      <c r="C1502" s="1">
        <f>主动技能升级!L1505</f>
        <v>1578</v>
      </c>
      <c r="D1502" s="1">
        <f>主动技能升级!M1505</f>
        <v>14</v>
      </c>
      <c r="E1502" s="1" t="str">
        <f>主动技能升级!N1505</f>
        <v>[]</v>
      </c>
      <c r="F1502" s="1">
        <f>主动技能升级!O1505</f>
        <v>113</v>
      </c>
      <c r="G1502" s="1" t="str">
        <f>主动技能升级!P1505</f>
        <v>0</v>
      </c>
      <c r="H1502" s="1" t="str">
        <f>主动技能升级!Q1505</f>
        <v>0</v>
      </c>
    </row>
    <row r="1503" spans="1:8" x14ac:dyDescent="0.15">
      <c r="A1503" s="1">
        <f>主动技能升级!J1506</f>
        <v>1500</v>
      </c>
      <c r="B1503" s="1">
        <f>主动技能升级!K1506</f>
        <v>1578</v>
      </c>
      <c r="C1503" s="1">
        <f>主动技能升级!L1506</f>
        <v>1579</v>
      </c>
      <c r="D1503" s="1">
        <f>主动技能升级!M1506</f>
        <v>15</v>
      </c>
      <c r="E1503" s="1" t="str">
        <f>主动技能升级!N1506</f>
        <v>[]</v>
      </c>
      <c r="F1503" s="1">
        <f>主动技能升级!O1506</f>
        <v>114</v>
      </c>
      <c r="G1503" s="1" t="str">
        <f>主动技能升级!P1506</f>
        <v>0</v>
      </c>
      <c r="H1503" s="1" t="str">
        <f>主动技能升级!Q1506</f>
        <v>0</v>
      </c>
    </row>
    <row r="1504" spans="1:8" x14ac:dyDescent="0.15">
      <c r="A1504" s="1">
        <f>主动技能升级!J1507</f>
        <v>1501</v>
      </c>
      <c r="B1504" s="1">
        <f>主动技能升级!K1507</f>
        <v>1579</v>
      </c>
      <c r="C1504" s="1">
        <f>主动技能升级!L1507</f>
        <v>1580</v>
      </c>
      <c r="D1504" s="1">
        <f>主动技能升级!M1507</f>
        <v>16</v>
      </c>
      <c r="E1504" s="1" t="str">
        <f>主动技能升级!N1507</f>
        <v>[]</v>
      </c>
      <c r="F1504" s="1">
        <f>主动技能升级!O1507</f>
        <v>115</v>
      </c>
      <c r="G1504" s="1" t="str">
        <f>主动技能升级!P1507</f>
        <v>0</v>
      </c>
      <c r="H1504" s="1" t="str">
        <f>主动技能升级!Q1507</f>
        <v>0</v>
      </c>
    </row>
    <row r="1505" spans="1:8" x14ac:dyDescent="0.15">
      <c r="A1505" s="1">
        <f>主动技能升级!J1508</f>
        <v>1502</v>
      </c>
      <c r="B1505" s="1">
        <f>主动技能升级!K1508</f>
        <v>1581</v>
      </c>
      <c r="C1505" s="1">
        <f>主动技能升级!L1508</f>
        <v>1582</v>
      </c>
      <c r="D1505" s="1">
        <f>主动技能升级!M1508</f>
        <v>17</v>
      </c>
      <c r="E1505" s="1" t="str">
        <f>主动技能升级!N1508</f>
        <v>[]</v>
      </c>
      <c r="F1505" s="1">
        <f>主动技能升级!O1508</f>
        <v>116</v>
      </c>
      <c r="G1505" s="1" t="str">
        <f>主动技能升级!P1508</f>
        <v>0</v>
      </c>
      <c r="H1505" s="1" t="str">
        <f>主动技能升级!Q1508</f>
        <v>0</v>
      </c>
    </row>
    <row r="1506" spans="1:8" x14ac:dyDescent="0.15">
      <c r="A1506" s="1">
        <f>主动技能升级!J1509</f>
        <v>1503</v>
      </c>
      <c r="B1506" s="1">
        <f>主动技能升级!K1509</f>
        <v>1582</v>
      </c>
      <c r="C1506" s="1">
        <f>主动技能升级!L1509</f>
        <v>1583</v>
      </c>
      <c r="D1506" s="1">
        <f>主动技能升级!M1509</f>
        <v>18</v>
      </c>
      <c r="E1506" s="1" t="str">
        <f>主动技能升级!N1509</f>
        <v>[]</v>
      </c>
      <c r="F1506" s="1">
        <f>主动技能升级!O1509</f>
        <v>117</v>
      </c>
      <c r="G1506" s="1" t="str">
        <f>主动技能升级!P1509</f>
        <v>0</v>
      </c>
      <c r="H1506" s="1" t="str">
        <f>主动技能升级!Q1509</f>
        <v>0</v>
      </c>
    </row>
    <row r="1507" spans="1:8" x14ac:dyDescent="0.15">
      <c r="A1507" s="1">
        <f>主动技能升级!J1510</f>
        <v>1504</v>
      </c>
      <c r="B1507" s="1">
        <f>主动技能升级!K1510</f>
        <v>1583</v>
      </c>
      <c r="C1507" s="1">
        <f>主动技能升级!L1510</f>
        <v>1584</v>
      </c>
      <c r="D1507" s="1">
        <f>主动技能升级!M1510</f>
        <v>19</v>
      </c>
      <c r="E1507" s="1" t="str">
        <f>主动技能升级!N1510</f>
        <v>[]</v>
      </c>
      <c r="F1507" s="1">
        <f>主动技能升级!O1510</f>
        <v>118</v>
      </c>
      <c r="G1507" s="1" t="str">
        <f>主动技能升级!P1510</f>
        <v>0</v>
      </c>
      <c r="H1507" s="1" t="str">
        <f>主动技能升级!Q1510</f>
        <v>0</v>
      </c>
    </row>
    <row r="1508" spans="1:8" x14ac:dyDescent="0.15">
      <c r="A1508" s="1">
        <f>主动技能升级!J1511</f>
        <v>1505</v>
      </c>
      <c r="B1508" s="1">
        <f>主动技能升级!K1511</f>
        <v>1584</v>
      </c>
      <c r="C1508" s="1">
        <f>主动技能升级!L1511</f>
        <v>1585</v>
      </c>
      <c r="D1508" s="1">
        <f>主动技能升级!M1511</f>
        <v>20</v>
      </c>
      <c r="E1508" s="1" t="str">
        <f>主动技能升级!N1511</f>
        <v>[]</v>
      </c>
      <c r="F1508" s="1">
        <f>主动技能升级!O1511</f>
        <v>119</v>
      </c>
      <c r="G1508" s="1" t="str">
        <f>主动技能升级!P1511</f>
        <v>0</v>
      </c>
      <c r="H1508" s="1" t="str">
        <f>主动技能升级!Q1511</f>
        <v>0</v>
      </c>
    </row>
    <row r="1509" spans="1:8" x14ac:dyDescent="0.15">
      <c r="A1509" s="1">
        <f>主动技能升级!J1512</f>
        <v>1506</v>
      </c>
      <c r="B1509" s="1">
        <f>主动技能升级!K1512</f>
        <v>1585</v>
      </c>
      <c r="C1509" s="1">
        <f>主动技能升级!L1512</f>
        <v>1586</v>
      </c>
      <c r="D1509" s="1">
        <f>主动技能升级!M1512</f>
        <v>21</v>
      </c>
      <c r="E1509" s="1" t="str">
        <f>主动技能升级!N1512</f>
        <v>[]</v>
      </c>
      <c r="F1509" s="1">
        <f>主动技能升级!O1512</f>
        <v>120</v>
      </c>
      <c r="G1509" s="1" t="str">
        <f>主动技能升级!P1512</f>
        <v>0</v>
      </c>
      <c r="H1509" s="1" t="str">
        <f>主动技能升级!Q1512</f>
        <v>0</v>
      </c>
    </row>
    <row r="1510" spans="1:8" x14ac:dyDescent="0.15">
      <c r="A1510" s="1">
        <f>主动技能升级!J1513</f>
        <v>1507</v>
      </c>
      <c r="B1510" s="1">
        <f>主动技能升级!K1513</f>
        <v>1586</v>
      </c>
      <c r="C1510" s="1">
        <f>主动技能升级!L1513</f>
        <v>1587</v>
      </c>
      <c r="D1510" s="1">
        <f>主动技能升级!M1513</f>
        <v>22</v>
      </c>
      <c r="E1510" s="1" t="str">
        <f>主动技能升级!N1513</f>
        <v>[]</v>
      </c>
      <c r="F1510" s="1">
        <f>主动技能升级!O1513</f>
        <v>121</v>
      </c>
      <c r="G1510" s="1" t="str">
        <f>主动技能升级!P1513</f>
        <v>0</v>
      </c>
      <c r="H1510" s="1" t="str">
        <f>主动技能升级!Q1513</f>
        <v>0</v>
      </c>
    </row>
    <row r="1511" spans="1:8" x14ac:dyDescent="0.15">
      <c r="A1511" s="1">
        <f>主动技能升级!J1514</f>
        <v>1508</v>
      </c>
      <c r="B1511" s="1">
        <f>主动技能升级!K1514</f>
        <v>1587</v>
      </c>
      <c r="C1511" s="1">
        <f>主动技能升级!L1514</f>
        <v>1588</v>
      </c>
      <c r="D1511" s="1">
        <f>主动技能升级!M1514</f>
        <v>23</v>
      </c>
      <c r="E1511" s="1" t="str">
        <f>主动技能升级!N1514</f>
        <v>[]</v>
      </c>
      <c r="F1511" s="1">
        <f>主动技能升级!O1514</f>
        <v>122</v>
      </c>
      <c r="G1511" s="1" t="str">
        <f>主动技能升级!P1514</f>
        <v>0</v>
      </c>
      <c r="H1511" s="1" t="str">
        <f>主动技能升级!Q1514</f>
        <v>0</v>
      </c>
    </row>
    <row r="1512" spans="1:8" x14ac:dyDescent="0.15">
      <c r="A1512" s="1">
        <f>主动技能升级!J1515</f>
        <v>1509</v>
      </c>
      <c r="B1512" s="1">
        <f>主动技能升级!K1515</f>
        <v>1588</v>
      </c>
      <c r="C1512" s="1">
        <f>主动技能升级!L1515</f>
        <v>1589</v>
      </c>
      <c r="D1512" s="1">
        <f>主动技能升级!M1515</f>
        <v>24</v>
      </c>
      <c r="E1512" s="1" t="str">
        <f>主动技能升级!N1515</f>
        <v>[]</v>
      </c>
      <c r="F1512" s="1">
        <f>主动技能升级!O1515</f>
        <v>123</v>
      </c>
      <c r="G1512" s="1" t="str">
        <f>主动技能升级!P1515</f>
        <v>0</v>
      </c>
      <c r="H1512" s="1" t="str">
        <f>主动技能升级!Q1515</f>
        <v>0</v>
      </c>
    </row>
    <row r="1513" spans="1:8" x14ac:dyDescent="0.15">
      <c r="A1513" s="1">
        <f>主动技能升级!J1516</f>
        <v>1510</v>
      </c>
      <c r="B1513" s="1">
        <f>主动技能升级!K1516</f>
        <v>1589</v>
      </c>
      <c r="C1513" s="1">
        <f>主动技能升级!L1516</f>
        <v>1590</v>
      </c>
      <c r="D1513" s="1">
        <f>主动技能升级!M1516</f>
        <v>25</v>
      </c>
      <c r="E1513" s="1" t="str">
        <f>主动技能升级!N1516</f>
        <v>[]</v>
      </c>
      <c r="F1513" s="1">
        <f>主动技能升级!O1516</f>
        <v>124</v>
      </c>
      <c r="G1513" s="1" t="str">
        <f>主动技能升级!P1516</f>
        <v>0</v>
      </c>
      <c r="H1513" s="1" t="str">
        <f>主动技能升级!Q1516</f>
        <v>0</v>
      </c>
    </row>
    <row r="1514" spans="1:8" x14ac:dyDescent="0.15">
      <c r="A1514" s="1">
        <f>主动技能升级!J1517</f>
        <v>1511</v>
      </c>
      <c r="B1514" s="1">
        <f>主动技能升级!K1517</f>
        <v>1590</v>
      </c>
      <c r="C1514" s="1">
        <f>主动技能升级!L1517</f>
        <v>1591</v>
      </c>
      <c r="D1514" s="1">
        <f>主动技能升级!M1517</f>
        <v>26</v>
      </c>
      <c r="E1514" s="1" t="str">
        <f>主动技能升级!N1517</f>
        <v>[]</v>
      </c>
      <c r="F1514" s="1">
        <f>主动技能升级!O1517</f>
        <v>125</v>
      </c>
      <c r="G1514" s="1" t="str">
        <f>主动技能升级!P1517</f>
        <v>0</v>
      </c>
      <c r="H1514" s="1" t="str">
        <f>主动技能升级!Q1517</f>
        <v>0</v>
      </c>
    </row>
    <row r="1515" spans="1:8" x14ac:dyDescent="0.15">
      <c r="A1515" s="1">
        <f>主动技能升级!J1518</f>
        <v>1512</v>
      </c>
      <c r="B1515" s="1">
        <f>主动技能升级!K1518</f>
        <v>1591</v>
      </c>
      <c r="C1515" s="1">
        <f>主动技能升级!L1518</f>
        <v>1592</v>
      </c>
      <c r="D1515" s="1">
        <f>主动技能升级!M1518</f>
        <v>27</v>
      </c>
      <c r="E1515" s="1" t="str">
        <f>主动技能升级!N1518</f>
        <v>[]</v>
      </c>
      <c r="F1515" s="1">
        <f>主动技能升级!O1518</f>
        <v>126</v>
      </c>
      <c r="G1515" s="1" t="str">
        <f>主动技能升级!P1518</f>
        <v>0</v>
      </c>
      <c r="H1515" s="1" t="str">
        <f>主动技能升级!Q1518</f>
        <v>0</v>
      </c>
    </row>
    <row r="1516" spans="1:8" x14ac:dyDescent="0.15">
      <c r="A1516" s="1">
        <f>主动技能升级!J1519</f>
        <v>1513</v>
      </c>
      <c r="B1516" s="1">
        <f>主动技能升级!K1519</f>
        <v>1592</v>
      </c>
      <c r="C1516" s="1">
        <f>主动技能升级!L1519</f>
        <v>1593</v>
      </c>
      <c r="D1516" s="1">
        <f>主动技能升级!M1519</f>
        <v>28</v>
      </c>
      <c r="E1516" s="1" t="str">
        <f>主动技能升级!N1519</f>
        <v>[]</v>
      </c>
      <c r="F1516" s="1">
        <f>主动技能升级!O1519</f>
        <v>127</v>
      </c>
      <c r="G1516" s="1" t="str">
        <f>主动技能升级!P1519</f>
        <v>0</v>
      </c>
      <c r="H1516" s="1" t="str">
        <f>主动技能升级!Q1519</f>
        <v>0</v>
      </c>
    </row>
    <row r="1517" spans="1:8" x14ac:dyDescent="0.15">
      <c r="A1517" s="1">
        <f>主动技能升级!J1520</f>
        <v>1514</v>
      </c>
      <c r="B1517" s="1">
        <f>主动技能升级!K1520</f>
        <v>1593</v>
      </c>
      <c r="C1517" s="1">
        <f>主动技能升级!L1520</f>
        <v>1594</v>
      </c>
      <c r="D1517" s="1">
        <f>主动技能升级!M1520</f>
        <v>29</v>
      </c>
      <c r="E1517" s="1" t="str">
        <f>主动技能升级!N1520</f>
        <v>[]</v>
      </c>
      <c r="F1517" s="1">
        <f>主动技能升级!O1520</f>
        <v>128</v>
      </c>
      <c r="G1517" s="1" t="str">
        <f>主动技能升级!P1520</f>
        <v>0</v>
      </c>
      <c r="H1517" s="1" t="str">
        <f>主动技能升级!Q1520</f>
        <v>0</v>
      </c>
    </row>
    <row r="1518" spans="1:8" x14ac:dyDescent="0.15">
      <c r="A1518" s="1">
        <f>主动技能升级!J1521</f>
        <v>1515</v>
      </c>
      <c r="B1518" s="1">
        <f>主动技能升级!K1521</f>
        <v>1594</v>
      </c>
      <c r="C1518" s="1">
        <f>主动技能升级!L1521</f>
        <v>1595</v>
      </c>
      <c r="D1518" s="1">
        <f>主动技能升级!M1521</f>
        <v>30</v>
      </c>
      <c r="E1518" s="1" t="str">
        <f>主动技能升级!N1521</f>
        <v>[]</v>
      </c>
      <c r="F1518" s="1">
        <f>主动技能升级!O1521</f>
        <v>129</v>
      </c>
      <c r="G1518" s="1" t="str">
        <f>主动技能升级!P1521</f>
        <v>0</v>
      </c>
      <c r="H1518" s="1" t="str">
        <f>主动技能升级!Q1521</f>
        <v>0</v>
      </c>
    </row>
    <row r="1519" spans="1:8" x14ac:dyDescent="0.15">
      <c r="A1519" s="1">
        <f>主动技能升级!J1522</f>
        <v>1516</v>
      </c>
      <c r="B1519" s="1">
        <f>主动技能升级!K1522</f>
        <v>1595</v>
      </c>
      <c r="C1519" s="1">
        <f>主动技能升级!L1522</f>
        <v>1596</v>
      </c>
      <c r="D1519" s="1">
        <f>主动技能升级!M1522</f>
        <v>31</v>
      </c>
      <c r="E1519" s="1" t="str">
        <f>主动技能升级!N1522</f>
        <v>[]</v>
      </c>
      <c r="F1519" s="1">
        <f>主动技能升级!O1522</f>
        <v>130</v>
      </c>
      <c r="G1519" s="1" t="str">
        <f>主动技能升级!P1522</f>
        <v>0</v>
      </c>
      <c r="H1519" s="1" t="str">
        <f>主动技能升级!Q1522</f>
        <v>0</v>
      </c>
    </row>
    <row r="1520" spans="1:8" x14ac:dyDescent="0.15">
      <c r="A1520" s="1">
        <f>主动技能升级!J1523</f>
        <v>1517</v>
      </c>
      <c r="B1520" s="1">
        <f>主动技能升级!K1523</f>
        <v>1596</v>
      </c>
      <c r="C1520" s="1">
        <f>主动技能升级!L1523</f>
        <v>1597</v>
      </c>
      <c r="D1520" s="1">
        <f>主动技能升级!M1523</f>
        <v>32</v>
      </c>
      <c r="E1520" s="1" t="str">
        <f>主动技能升级!N1523</f>
        <v>[]</v>
      </c>
      <c r="F1520" s="1">
        <f>主动技能升级!O1523</f>
        <v>131</v>
      </c>
      <c r="G1520" s="1" t="str">
        <f>主动技能升级!P1523</f>
        <v>0</v>
      </c>
      <c r="H1520" s="1" t="str">
        <f>主动技能升级!Q1523</f>
        <v>0</v>
      </c>
    </row>
    <row r="1521" spans="1:8" x14ac:dyDescent="0.15">
      <c r="A1521" s="1">
        <f>主动技能升级!J1524</f>
        <v>1518</v>
      </c>
      <c r="B1521" s="1">
        <f>主动技能升级!K1524</f>
        <v>1597</v>
      </c>
      <c r="C1521" s="1">
        <f>主动技能升级!L1524</f>
        <v>1598</v>
      </c>
      <c r="D1521" s="1">
        <f>主动技能升级!M1524</f>
        <v>33</v>
      </c>
      <c r="E1521" s="1" t="str">
        <f>主动技能升级!N1524</f>
        <v>[]</v>
      </c>
      <c r="F1521" s="1">
        <f>主动技能升级!O1524</f>
        <v>132</v>
      </c>
      <c r="G1521" s="1" t="str">
        <f>主动技能升级!P1524</f>
        <v>0</v>
      </c>
      <c r="H1521" s="1" t="str">
        <f>主动技能升级!Q1524</f>
        <v>0</v>
      </c>
    </row>
    <row r="1522" spans="1:8" x14ac:dyDescent="0.15">
      <c r="A1522" s="1">
        <f>主动技能升级!J1525</f>
        <v>1519</v>
      </c>
      <c r="B1522" s="1">
        <f>主动技能升级!K1525</f>
        <v>1598</v>
      </c>
      <c r="C1522" s="1">
        <f>主动技能升级!L1525</f>
        <v>1599</v>
      </c>
      <c r="D1522" s="1">
        <f>主动技能升级!M1525</f>
        <v>34</v>
      </c>
      <c r="E1522" s="1" t="str">
        <f>主动技能升级!N1525</f>
        <v>[]</v>
      </c>
      <c r="F1522" s="1">
        <f>主动技能升级!O1525</f>
        <v>133</v>
      </c>
      <c r="G1522" s="1" t="str">
        <f>主动技能升级!P1525</f>
        <v>0</v>
      </c>
      <c r="H1522" s="1" t="str">
        <f>主动技能升级!Q1525</f>
        <v>0</v>
      </c>
    </row>
    <row r="1523" spans="1:8" x14ac:dyDescent="0.15">
      <c r="A1523" s="1">
        <f>主动技能升级!J1526</f>
        <v>1520</v>
      </c>
      <c r="B1523" s="1">
        <f>主动技能升级!K1526</f>
        <v>1599</v>
      </c>
      <c r="C1523" s="1">
        <f>主动技能升级!L1526</f>
        <v>1600</v>
      </c>
      <c r="D1523" s="1">
        <f>主动技能升级!M1526</f>
        <v>35</v>
      </c>
      <c r="E1523" s="1" t="str">
        <f>主动技能升级!N1526</f>
        <v>[]</v>
      </c>
      <c r="F1523" s="1">
        <f>主动技能升级!O1526</f>
        <v>134</v>
      </c>
      <c r="G1523" s="1" t="str">
        <f>主动技能升级!P1526</f>
        <v>0</v>
      </c>
      <c r="H1523" s="1" t="str">
        <f>主动技能升级!Q1526</f>
        <v>0</v>
      </c>
    </row>
    <row r="1524" spans="1:8" x14ac:dyDescent="0.15">
      <c r="A1524" s="1">
        <f>主动技能升级!J1527</f>
        <v>1521</v>
      </c>
      <c r="B1524" s="1">
        <f>主动技能升级!K1527</f>
        <v>1601</v>
      </c>
      <c r="C1524" s="1">
        <f>主动技能升级!L1527</f>
        <v>1602</v>
      </c>
      <c r="D1524" s="1">
        <f>主动技能升级!M1527</f>
        <v>36</v>
      </c>
      <c r="E1524" s="1" t="str">
        <f>主动技能升级!N1527</f>
        <v>[]</v>
      </c>
      <c r="F1524" s="1">
        <f>主动技能升级!O1527</f>
        <v>135</v>
      </c>
      <c r="G1524" s="1" t="str">
        <f>主动技能升级!P1527</f>
        <v>0</v>
      </c>
      <c r="H1524" s="1" t="str">
        <f>主动技能升级!Q1527</f>
        <v>0</v>
      </c>
    </row>
    <row r="1525" spans="1:8" x14ac:dyDescent="0.15">
      <c r="A1525" s="1">
        <f>主动技能升级!J1528</f>
        <v>1522</v>
      </c>
      <c r="B1525" s="1">
        <f>主动技能升级!K1528</f>
        <v>1602</v>
      </c>
      <c r="C1525" s="1">
        <f>主动技能升级!L1528</f>
        <v>1603</v>
      </c>
      <c r="D1525" s="1">
        <f>主动技能升级!M1528</f>
        <v>37</v>
      </c>
      <c r="E1525" s="1" t="str">
        <f>主动技能升级!N1528</f>
        <v>[]</v>
      </c>
      <c r="F1525" s="1">
        <f>主动技能升级!O1528</f>
        <v>136</v>
      </c>
      <c r="G1525" s="1" t="str">
        <f>主动技能升级!P1528</f>
        <v>0</v>
      </c>
      <c r="H1525" s="1" t="str">
        <f>主动技能升级!Q1528</f>
        <v>0</v>
      </c>
    </row>
    <row r="1526" spans="1:8" x14ac:dyDescent="0.15">
      <c r="A1526" s="1">
        <f>主动技能升级!J1529</f>
        <v>1523</v>
      </c>
      <c r="B1526" s="1">
        <f>主动技能升级!K1529</f>
        <v>1603</v>
      </c>
      <c r="C1526" s="1">
        <f>主动技能升级!L1529</f>
        <v>1604</v>
      </c>
      <c r="D1526" s="1">
        <f>主动技能升级!M1529</f>
        <v>38</v>
      </c>
      <c r="E1526" s="1" t="str">
        <f>主动技能升级!N1529</f>
        <v>[]</v>
      </c>
      <c r="F1526" s="1">
        <f>主动技能升级!O1529</f>
        <v>137</v>
      </c>
      <c r="G1526" s="1" t="str">
        <f>主动技能升级!P1529</f>
        <v>0</v>
      </c>
      <c r="H1526" s="1" t="str">
        <f>主动技能升级!Q1529</f>
        <v>0</v>
      </c>
    </row>
    <row r="1527" spans="1:8" x14ac:dyDescent="0.15">
      <c r="A1527" s="1">
        <f>主动技能升级!J1530</f>
        <v>1524</v>
      </c>
      <c r="B1527" s="1">
        <f>主动技能升级!K1530</f>
        <v>1604</v>
      </c>
      <c r="C1527" s="1">
        <f>主动技能升级!L1530</f>
        <v>1605</v>
      </c>
      <c r="D1527" s="1">
        <f>主动技能升级!M1530</f>
        <v>39</v>
      </c>
      <c r="E1527" s="1" t="str">
        <f>主动技能升级!N1530</f>
        <v>[]</v>
      </c>
      <c r="F1527" s="1">
        <f>主动技能升级!O1530</f>
        <v>138</v>
      </c>
      <c r="G1527" s="1" t="str">
        <f>主动技能升级!P1530</f>
        <v>0</v>
      </c>
      <c r="H1527" s="1" t="str">
        <f>主动技能升级!Q1530</f>
        <v>0</v>
      </c>
    </row>
    <row r="1528" spans="1:8" x14ac:dyDescent="0.15">
      <c r="A1528" s="1">
        <f>主动技能升级!J1531</f>
        <v>1525</v>
      </c>
      <c r="B1528" s="1">
        <f>主动技能升级!K1531</f>
        <v>1605</v>
      </c>
      <c r="C1528" s="1">
        <f>主动技能升级!L1531</f>
        <v>1606</v>
      </c>
      <c r="D1528" s="1">
        <f>主动技能升级!M1531</f>
        <v>40</v>
      </c>
      <c r="E1528" s="1" t="str">
        <f>主动技能升级!N1531</f>
        <v>[]</v>
      </c>
      <c r="F1528" s="1">
        <f>主动技能升级!O1531</f>
        <v>139</v>
      </c>
      <c r="G1528" s="1" t="str">
        <f>主动技能升级!P1531</f>
        <v>0</v>
      </c>
      <c r="H1528" s="1" t="str">
        <f>主动技能升级!Q1531</f>
        <v>0</v>
      </c>
    </row>
    <row r="1529" spans="1:8" x14ac:dyDescent="0.15">
      <c r="A1529" s="1">
        <f>主动技能升级!J1532</f>
        <v>1526</v>
      </c>
      <c r="B1529" s="1">
        <f>主动技能升级!K1532</f>
        <v>1606</v>
      </c>
      <c r="C1529" s="1">
        <f>主动技能升级!L1532</f>
        <v>1607</v>
      </c>
      <c r="D1529" s="1">
        <f>主动技能升级!M1532</f>
        <v>41</v>
      </c>
      <c r="E1529" s="1" t="str">
        <f>主动技能升级!N1532</f>
        <v>[]</v>
      </c>
      <c r="F1529" s="1">
        <f>主动技能升级!O1532</f>
        <v>140</v>
      </c>
      <c r="G1529" s="1" t="str">
        <f>主动技能升级!P1532</f>
        <v>0</v>
      </c>
      <c r="H1529" s="1" t="str">
        <f>主动技能升级!Q1532</f>
        <v>0</v>
      </c>
    </row>
    <row r="1530" spans="1:8" x14ac:dyDescent="0.15">
      <c r="A1530" s="1">
        <f>主动技能升级!J1533</f>
        <v>1527</v>
      </c>
      <c r="B1530" s="1">
        <f>主动技能升级!K1533</f>
        <v>1607</v>
      </c>
      <c r="C1530" s="1">
        <f>主动技能升级!L1533</f>
        <v>1608</v>
      </c>
      <c r="D1530" s="1">
        <f>主动技能升级!M1533</f>
        <v>42</v>
      </c>
      <c r="E1530" s="1" t="str">
        <f>主动技能升级!N1533</f>
        <v>[]</v>
      </c>
      <c r="F1530" s="1">
        <f>主动技能升级!O1533</f>
        <v>141</v>
      </c>
      <c r="G1530" s="1" t="str">
        <f>主动技能升级!P1533</f>
        <v>0</v>
      </c>
      <c r="H1530" s="1" t="str">
        <f>主动技能升级!Q1533</f>
        <v>0</v>
      </c>
    </row>
    <row r="1531" spans="1:8" x14ac:dyDescent="0.15">
      <c r="A1531" s="1">
        <f>主动技能升级!J1534</f>
        <v>1528</v>
      </c>
      <c r="B1531" s="1">
        <f>主动技能升级!K1534</f>
        <v>1608</v>
      </c>
      <c r="C1531" s="1">
        <f>主动技能升级!L1534</f>
        <v>1609</v>
      </c>
      <c r="D1531" s="1">
        <f>主动技能升级!M1534</f>
        <v>43</v>
      </c>
      <c r="E1531" s="1" t="str">
        <f>主动技能升级!N1534</f>
        <v>[]</v>
      </c>
      <c r="F1531" s="1">
        <f>主动技能升级!O1534</f>
        <v>142</v>
      </c>
      <c r="G1531" s="1" t="str">
        <f>主动技能升级!P1534</f>
        <v>0</v>
      </c>
      <c r="H1531" s="1" t="str">
        <f>主动技能升级!Q1534</f>
        <v>0</v>
      </c>
    </row>
    <row r="1532" spans="1:8" x14ac:dyDescent="0.15">
      <c r="A1532" s="1">
        <f>主动技能升级!J1535</f>
        <v>1529</v>
      </c>
      <c r="B1532" s="1">
        <f>主动技能升级!K1535</f>
        <v>1609</v>
      </c>
      <c r="C1532" s="1">
        <f>主动技能升级!L1535</f>
        <v>1610</v>
      </c>
      <c r="D1532" s="1">
        <f>主动技能升级!M1535</f>
        <v>44</v>
      </c>
      <c r="E1532" s="1" t="str">
        <f>主动技能升级!N1535</f>
        <v>[]</v>
      </c>
      <c r="F1532" s="1">
        <f>主动技能升级!O1535</f>
        <v>143</v>
      </c>
      <c r="G1532" s="1" t="str">
        <f>主动技能升级!P1535</f>
        <v>0</v>
      </c>
      <c r="H1532" s="1" t="str">
        <f>主动技能升级!Q1535</f>
        <v>0</v>
      </c>
    </row>
    <row r="1533" spans="1:8" x14ac:dyDescent="0.15">
      <c r="A1533" s="1">
        <f>主动技能升级!J1536</f>
        <v>1530</v>
      </c>
      <c r="B1533" s="1">
        <f>主动技能升级!K1536</f>
        <v>1610</v>
      </c>
      <c r="C1533" s="1">
        <f>主动技能升级!L1536</f>
        <v>1611</v>
      </c>
      <c r="D1533" s="1">
        <f>主动技能升级!M1536</f>
        <v>45</v>
      </c>
      <c r="E1533" s="1" t="str">
        <f>主动技能升级!N1536</f>
        <v>[]</v>
      </c>
      <c r="F1533" s="1">
        <f>主动技能升级!O1536</f>
        <v>144</v>
      </c>
      <c r="G1533" s="1" t="str">
        <f>主动技能升级!P1536</f>
        <v>0</v>
      </c>
      <c r="H1533" s="1" t="str">
        <f>主动技能升级!Q1536</f>
        <v>0</v>
      </c>
    </row>
    <row r="1534" spans="1:8" x14ac:dyDescent="0.15">
      <c r="A1534" s="1">
        <f>主动技能升级!J1537</f>
        <v>1531</v>
      </c>
      <c r="B1534" s="1">
        <f>主动技能升级!K1537</f>
        <v>1611</v>
      </c>
      <c r="C1534" s="1">
        <f>主动技能升级!L1537</f>
        <v>1612</v>
      </c>
      <c r="D1534" s="1">
        <f>主动技能升级!M1537</f>
        <v>46</v>
      </c>
      <c r="E1534" s="1" t="str">
        <f>主动技能升级!N1537</f>
        <v>[]</v>
      </c>
      <c r="F1534" s="1">
        <f>主动技能升级!O1537</f>
        <v>145</v>
      </c>
      <c r="G1534" s="1" t="str">
        <f>主动技能升级!P1537</f>
        <v>0</v>
      </c>
      <c r="H1534" s="1" t="str">
        <f>主动技能升级!Q1537</f>
        <v>0</v>
      </c>
    </row>
    <row r="1535" spans="1:8" x14ac:dyDescent="0.15">
      <c r="A1535" s="1">
        <f>主动技能升级!J1538</f>
        <v>1532</v>
      </c>
      <c r="B1535" s="1">
        <f>主动技能升级!K1538</f>
        <v>1612</v>
      </c>
      <c r="C1535" s="1">
        <f>主动技能升级!L1538</f>
        <v>1613</v>
      </c>
      <c r="D1535" s="1">
        <f>主动技能升级!M1538</f>
        <v>47</v>
      </c>
      <c r="E1535" s="1" t="str">
        <f>主动技能升级!N1538</f>
        <v>[]</v>
      </c>
      <c r="F1535" s="1">
        <f>主动技能升级!O1538</f>
        <v>146</v>
      </c>
      <c r="G1535" s="1" t="str">
        <f>主动技能升级!P1538</f>
        <v>0</v>
      </c>
      <c r="H1535" s="1" t="str">
        <f>主动技能升级!Q1538</f>
        <v>0</v>
      </c>
    </row>
    <row r="1536" spans="1:8" x14ac:dyDescent="0.15">
      <c r="A1536" s="1">
        <f>主动技能升级!J1539</f>
        <v>1533</v>
      </c>
      <c r="B1536" s="1">
        <f>主动技能升级!K1539</f>
        <v>1613</v>
      </c>
      <c r="C1536" s="1">
        <f>主动技能升级!L1539</f>
        <v>1614</v>
      </c>
      <c r="D1536" s="1">
        <f>主动技能升级!M1539</f>
        <v>48</v>
      </c>
      <c r="E1536" s="1" t="str">
        <f>主动技能升级!N1539</f>
        <v>[]</v>
      </c>
      <c r="F1536" s="1">
        <f>主动技能升级!O1539</f>
        <v>147</v>
      </c>
      <c r="G1536" s="1" t="str">
        <f>主动技能升级!P1539</f>
        <v>0</v>
      </c>
      <c r="H1536" s="1" t="str">
        <f>主动技能升级!Q1539</f>
        <v>0</v>
      </c>
    </row>
    <row r="1537" spans="1:8" x14ac:dyDescent="0.15">
      <c r="A1537" s="1">
        <f>主动技能升级!J1540</f>
        <v>1534</v>
      </c>
      <c r="B1537" s="1">
        <f>主动技能升级!K1540</f>
        <v>1614</v>
      </c>
      <c r="C1537" s="1">
        <f>主动技能升级!L1540</f>
        <v>1615</v>
      </c>
      <c r="D1537" s="1">
        <f>主动技能升级!M1540</f>
        <v>49</v>
      </c>
      <c r="E1537" s="1" t="str">
        <f>主动技能升级!N1540</f>
        <v>[]</v>
      </c>
      <c r="F1537" s="1">
        <f>主动技能升级!O1540</f>
        <v>148</v>
      </c>
      <c r="G1537" s="1" t="str">
        <f>主动技能升级!P1540</f>
        <v>0</v>
      </c>
      <c r="H1537" s="1" t="str">
        <f>主动技能升级!Q1540</f>
        <v>0</v>
      </c>
    </row>
    <row r="1538" spans="1:8" x14ac:dyDescent="0.15">
      <c r="A1538" s="1">
        <f>主动技能升级!J1541</f>
        <v>1535</v>
      </c>
      <c r="B1538" s="1">
        <f>主动技能升级!K1541</f>
        <v>1615</v>
      </c>
      <c r="C1538" s="1">
        <f>主动技能升级!L1541</f>
        <v>1616</v>
      </c>
      <c r="D1538" s="1">
        <f>主动技能升级!M1541</f>
        <v>50</v>
      </c>
      <c r="E1538" s="1" t="str">
        <f>主动技能升级!N1541</f>
        <v>[]</v>
      </c>
      <c r="F1538" s="1">
        <f>主动技能升级!O1541</f>
        <v>149</v>
      </c>
      <c r="G1538" s="1" t="str">
        <f>主动技能升级!P1541</f>
        <v>0</v>
      </c>
      <c r="H1538" s="1" t="str">
        <f>主动技能升级!Q1541</f>
        <v>0</v>
      </c>
    </row>
    <row r="1539" spans="1:8" x14ac:dyDescent="0.15">
      <c r="A1539" s="1">
        <f>主动技能升级!J1542</f>
        <v>1536</v>
      </c>
      <c r="B1539" s="1">
        <f>主动技能升级!K1542</f>
        <v>1616</v>
      </c>
      <c r="C1539" s="1">
        <f>主动技能升级!L1542</f>
        <v>1617</v>
      </c>
      <c r="D1539" s="1">
        <f>主动技能升级!M1542</f>
        <v>51</v>
      </c>
      <c r="E1539" s="1" t="str">
        <f>主动技能升级!N1542</f>
        <v>[]</v>
      </c>
      <c r="F1539" s="1">
        <f>主动技能升级!O1542</f>
        <v>150</v>
      </c>
      <c r="G1539" s="1" t="str">
        <f>主动技能升级!P1542</f>
        <v>0</v>
      </c>
      <c r="H1539" s="1" t="str">
        <f>主动技能升级!Q1542</f>
        <v>0</v>
      </c>
    </row>
    <row r="1540" spans="1:8" x14ac:dyDescent="0.15">
      <c r="A1540" s="1">
        <f>主动技能升级!J1543</f>
        <v>1537</v>
      </c>
      <c r="B1540" s="1">
        <f>主动技能升级!K1543</f>
        <v>1617</v>
      </c>
      <c r="C1540" s="1">
        <f>主动技能升级!L1543</f>
        <v>1618</v>
      </c>
      <c r="D1540" s="1">
        <f>主动技能升级!M1543</f>
        <v>52</v>
      </c>
      <c r="E1540" s="1" t="str">
        <f>主动技能升级!N1543</f>
        <v>[]</v>
      </c>
      <c r="F1540" s="1">
        <f>主动技能升级!O1543</f>
        <v>151</v>
      </c>
      <c r="G1540" s="1" t="str">
        <f>主动技能升级!P1543</f>
        <v>0</v>
      </c>
      <c r="H1540" s="1" t="str">
        <f>主动技能升级!Q1543</f>
        <v>0</v>
      </c>
    </row>
    <row r="1541" spans="1:8" x14ac:dyDescent="0.15">
      <c r="A1541" s="1">
        <f>主动技能升级!J1544</f>
        <v>1538</v>
      </c>
      <c r="B1541" s="1">
        <f>主动技能升级!K1544</f>
        <v>1618</v>
      </c>
      <c r="C1541" s="1">
        <f>主动技能升级!L1544</f>
        <v>1619</v>
      </c>
      <c r="D1541" s="1">
        <f>主动技能升级!M1544</f>
        <v>53</v>
      </c>
      <c r="E1541" s="1" t="str">
        <f>主动技能升级!N1544</f>
        <v>[]</v>
      </c>
      <c r="F1541" s="1">
        <f>主动技能升级!O1544</f>
        <v>152</v>
      </c>
      <c r="G1541" s="1" t="str">
        <f>主动技能升级!P1544</f>
        <v>0</v>
      </c>
      <c r="H1541" s="1" t="str">
        <f>主动技能升级!Q1544</f>
        <v>0</v>
      </c>
    </row>
    <row r="1542" spans="1:8" x14ac:dyDescent="0.15">
      <c r="A1542" s="1">
        <f>主动技能升级!J1545</f>
        <v>1539</v>
      </c>
      <c r="B1542" s="1">
        <f>主动技能升级!K1545</f>
        <v>1619</v>
      </c>
      <c r="C1542" s="1">
        <f>主动技能升级!L1545</f>
        <v>1620</v>
      </c>
      <c r="D1542" s="1">
        <f>主动技能升级!M1545</f>
        <v>54</v>
      </c>
      <c r="E1542" s="1" t="str">
        <f>主动技能升级!N1545</f>
        <v>[]</v>
      </c>
      <c r="F1542" s="1">
        <f>主动技能升级!O1545</f>
        <v>153</v>
      </c>
      <c r="G1542" s="1" t="str">
        <f>主动技能升级!P1545</f>
        <v>0</v>
      </c>
      <c r="H1542" s="1" t="str">
        <f>主动技能升级!Q1545</f>
        <v>0</v>
      </c>
    </row>
    <row r="1543" spans="1:8" x14ac:dyDescent="0.15">
      <c r="A1543" s="1"/>
      <c r="B1543" s="1"/>
      <c r="C1543" s="1"/>
      <c r="D1543" s="1"/>
      <c r="E1543" s="1"/>
      <c r="F1543" s="1"/>
      <c r="G1543" s="1"/>
      <c r="H1543" s="1"/>
    </row>
    <row r="1544" spans="1:8" x14ac:dyDescent="0.15">
      <c r="A1544" s="1"/>
      <c r="B1544" s="1"/>
      <c r="C1544" s="1"/>
      <c r="D1544" s="1"/>
      <c r="E1544" s="1"/>
      <c r="F1544" s="1"/>
      <c r="G1544" s="1"/>
      <c r="H1544" s="1"/>
    </row>
    <row r="1545" spans="1:8" x14ac:dyDescent="0.15">
      <c r="A1545" s="1"/>
      <c r="B1545" s="1"/>
      <c r="C1545" s="1"/>
      <c r="D1545" s="1"/>
      <c r="E1545" s="1"/>
      <c r="F1545" s="1"/>
      <c r="G1545" s="1"/>
      <c r="H1545" s="1"/>
    </row>
    <row r="1546" spans="1:8" x14ac:dyDescent="0.15">
      <c r="A1546" s="1"/>
      <c r="B1546" s="1"/>
      <c r="C1546" s="1"/>
      <c r="D1546" s="1"/>
      <c r="E1546" s="1"/>
      <c r="F1546" s="1"/>
      <c r="G1546" s="1"/>
      <c r="H1546" s="1"/>
    </row>
    <row r="1547" spans="1:8" x14ac:dyDescent="0.15">
      <c r="A1547" s="1"/>
      <c r="B1547" s="1"/>
      <c r="C1547" s="1"/>
      <c r="D1547" s="1"/>
      <c r="E1547" s="1"/>
      <c r="F1547" s="1"/>
      <c r="G1547" s="1"/>
      <c r="H1547" s="1"/>
    </row>
    <row r="1548" spans="1:8" x14ac:dyDescent="0.15">
      <c r="A1548" s="1"/>
      <c r="B1548" s="1"/>
      <c r="C1548" s="1"/>
      <c r="D1548" s="1"/>
      <c r="E1548" s="1"/>
      <c r="F1548" s="1"/>
      <c r="G1548" s="1"/>
      <c r="H1548" s="1"/>
    </row>
    <row r="1549" spans="1:8" x14ac:dyDescent="0.15">
      <c r="A1549" s="1"/>
      <c r="B1549" s="1"/>
      <c r="C1549" s="1"/>
      <c r="D1549" s="1"/>
      <c r="E1549" s="1"/>
      <c r="F1549" s="1"/>
      <c r="G1549" s="1"/>
      <c r="H1549" s="1"/>
    </row>
    <row r="1550" spans="1:8" x14ac:dyDescent="0.15">
      <c r="A1550" s="1"/>
      <c r="B1550" s="1"/>
      <c r="C1550" s="1"/>
      <c r="D1550" s="1"/>
      <c r="E1550" s="1"/>
      <c r="F1550" s="1"/>
      <c r="G1550" s="1"/>
      <c r="H1550" s="1"/>
    </row>
    <row r="1551" spans="1:8" x14ac:dyDescent="0.15">
      <c r="A1551" s="1"/>
      <c r="B1551" s="1"/>
      <c r="C1551" s="1"/>
      <c r="D1551" s="1"/>
      <c r="E1551" s="1"/>
      <c r="F1551" s="1"/>
      <c r="G1551" s="1"/>
      <c r="H1551" s="1"/>
    </row>
    <row r="1552" spans="1:8" x14ac:dyDescent="0.15">
      <c r="A1552" s="1"/>
      <c r="B1552" s="1"/>
      <c r="C1552" s="1"/>
      <c r="D1552" s="1"/>
      <c r="E1552" s="1"/>
      <c r="F1552" s="1"/>
      <c r="G1552" s="1"/>
      <c r="H1552" s="1"/>
    </row>
    <row r="1553" spans="1:8" x14ac:dyDescent="0.15">
      <c r="A1553" s="1"/>
      <c r="B1553" s="1"/>
      <c r="C1553" s="1"/>
      <c r="D1553" s="1"/>
      <c r="E1553" s="1"/>
      <c r="F1553" s="1"/>
      <c r="G1553" s="1"/>
      <c r="H1553" s="1"/>
    </row>
    <row r="1554" spans="1:8" x14ac:dyDescent="0.15">
      <c r="A1554" s="1"/>
      <c r="B1554" s="1"/>
      <c r="C1554" s="1"/>
      <c r="D1554" s="1"/>
      <c r="E1554" s="1"/>
      <c r="F1554" s="1"/>
      <c r="G1554" s="1"/>
      <c r="H1554" s="1"/>
    </row>
    <row r="1555" spans="1:8" x14ac:dyDescent="0.15">
      <c r="A1555" s="1"/>
      <c r="B1555" s="1"/>
      <c r="C1555" s="1"/>
      <c r="D1555" s="1"/>
      <c r="E1555" s="1"/>
      <c r="F1555" s="1"/>
      <c r="G1555" s="1"/>
      <c r="H1555" s="1"/>
    </row>
    <row r="1556" spans="1:8" x14ac:dyDescent="0.15">
      <c r="A1556" s="1"/>
      <c r="B1556" s="1"/>
      <c r="C1556" s="1"/>
      <c r="D1556" s="1"/>
      <c r="E1556" s="1"/>
      <c r="F1556" s="1"/>
      <c r="G1556" s="1"/>
      <c r="H1556" s="1"/>
    </row>
    <row r="1557" spans="1:8" x14ac:dyDescent="0.15">
      <c r="A1557" s="1"/>
      <c r="B1557" s="1"/>
      <c r="C1557" s="1"/>
      <c r="D1557" s="1"/>
      <c r="E1557" s="1"/>
      <c r="F1557" s="1"/>
      <c r="G1557" s="1"/>
      <c r="H1557" s="1"/>
    </row>
    <row r="1558" spans="1:8" x14ac:dyDescent="0.15">
      <c r="A1558" s="1"/>
      <c r="B1558" s="1"/>
      <c r="C1558" s="1"/>
      <c r="D1558" s="1"/>
      <c r="E1558" s="1"/>
      <c r="F1558" s="1"/>
      <c r="G1558" s="1"/>
      <c r="H1558" s="1"/>
    </row>
    <row r="1559" spans="1:8" x14ac:dyDescent="0.15">
      <c r="A1559" s="1"/>
      <c r="B1559" s="1"/>
      <c r="C1559" s="1"/>
      <c r="D1559" s="1"/>
      <c r="E1559" s="1"/>
      <c r="F1559" s="1"/>
      <c r="G1559" s="1"/>
      <c r="H1559" s="1"/>
    </row>
    <row r="1560" spans="1:8" x14ac:dyDescent="0.15">
      <c r="A1560" s="1"/>
      <c r="B1560" s="1"/>
      <c r="C1560" s="1"/>
      <c r="D1560" s="1"/>
      <c r="E1560" s="1"/>
      <c r="F1560" s="1"/>
      <c r="G1560" s="1"/>
      <c r="H1560" s="1"/>
    </row>
    <row r="1561" spans="1:8" x14ac:dyDescent="0.15">
      <c r="A1561" s="1"/>
      <c r="B1561" s="1"/>
      <c r="C1561" s="1"/>
      <c r="D1561" s="1"/>
      <c r="E1561" s="1"/>
      <c r="F1561" s="1"/>
      <c r="G1561" s="1"/>
      <c r="H1561" s="1"/>
    </row>
    <row r="1562" spans="1:8" x14ac:dyDescent="0.15">
      <c r="A1562" s="1"/>
      <c r="B1562" s="1"/>
      <c r="C1562" s="1"/>
      <c r="D1562" s="1"/>
      <c r="E1562" s="1"/>
      <c r="F1562" s="1"/>
      <c r="G1562" s="1"/>
      <c r="H1562" s="1"/>
    </row>
    <row r="1563" spans="1:8" x14ac:dyDescent="0.15">
      <c r="A1563" s="1"/>
      <c r="B1563" s="1"/>
      <c r="C1563" s="1"/>
      <c r="D1563" s="1"/>
      <c r="E1563" s="1"/>
      <c r="F1563" s="1"/>
      <c r="G1563" s="1"/>
      <c r="H1563" s="1"/>
    </row>
    <row r="1564" spans="1:8" x14ac:dyDescent="0.15">
      <c r="A1564" s="1"/>
      <c r="B1564" s="1"/>
      <c r="C1564" s="1"/>
      <c r="D1564" s="1"/>
      <c r="E1564" s="1"/>
      <c r="F1564" s="1"/>
      <c r="G1564" s="1"/>
      <c r="H1564" s="1"/>
    </row>
    <row r="1565" spans="1:8" x14ac:dyDescent="0.15">
      <c r="A1565" s="1"/>
      <c r="B1565" s="1"/>
      <c r="C1565" s="1"/>
      <c r="D1565" s="1"/>
      <c r="E1565" s="1"/>
      <c r="F1565" s="1"/>
      <c r="G1565" s="1"/>
      <c r="H1565" s="1"/>
    </row>
    <row r="1566" spans="1:8" x14ac:dyDescent="0.15">
      <c r="A1566" s="1"/>
      <c r="B1566" s="1"/>
      <c r="C1566" s="1"/>
      <c r="D1566" s="1"/>
      <c r="E1566" s="1"/>
      <c r="F1566" s="1"/>
      <c r="G1566" s="1"/>
      <c r="H1566" s="1"/>
    </row>
    <row r="1567" spans="1:8" x14ac:dyDescent="0.15">
      <c r="A1567" s="1"/>
      <c r="B1567" s="1"/>
      <c r="C1567" s="1"/>
      <c r="D1567" s="1"/>
      <c r="E1567" s="1"/>
      <c r="F1567" s="1"/>
      <c r="G1567" s="1"/>
      <c r="H1567" s="1"/>
    </row>
    <row r="1568" spans="1:8" x14ac:dyDescent="0.15">
      <c r="A1568" s="1"/>
      <c r="B1568" s="1"/>
      <c r="C1568" s="1"/>
      <c r="D1568" s="1"/>
      <c r="E1568" s="1"/>
      <c r="F1568" s="1"/>
      <c r="G1568" s="1"/>
      <c r="H1568" s="1"/>
    </row>
    <row r="1569" spans="1:8" x14ac:dyDescent="0.15">
      <c r="A1569" s="1"/>
      <c r="B1569" s="1"/>
      <c r="C1569" s="1"/>
      <c r="D1569" s="1"/>
      <c r="E1569" s="1"/>
      <c r="F1569" s="1"/>
      <c r="G1569" s="1"/>
      <c r="H1569" s="1"/>
    </row>
    <row r="1570" spans="1:8" x14ac:dyDescent="0.15">
      <c r="A1570" s="1"/>
      <c r="B1570" s="1"/>
      <c r="C1570" s="1"/>
      <c r="D1570" s="1"/>
      <c r="E1570" s="1"/>
      <c r="F1570" s="1"/>
      <c r="G1570" s="1"/>
      <c r="H1570" s="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5"/>
  <sheetViews>
    <sheetView workbookViewId="0">
      <selection sqref="A1:H1048576"/>
    </sheetView>
  </sheetViews>
  <sheetFormatPr baseColWidth="10" defaultRowHeight="15" x14ac:dyDescent="0.15"/>
  <sheetData>
    <row r="1" spans="1:8" x14ac:dyDescent="0.15">
      <c r="A1" s="1" t="s">
        <v>2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t="str">
        <f>被动技能升级!J4</f>
        <v>ID</v>
      </c>
      <c r="B4" t="str">
        <f>被动技能升级!K4</f>
        <v>技能Id</v>
      </c>
      <c r="C4" t="str">
        <f>被动技能升级!L4</f>
        <v>转换技能</v>
      </c>
      <c r="D4" t="str">
        <f>被动技能升级!M4</f>
        <v>角色等级</v>
      </c>
      <c r="E4" t="str">
        <f>被动技能升级!N4</f>
        <v>消耗</v>
      </c>
      <c r="F4" t="str">
        <f>被动技能升级!O4</f>
        <v>消耗金币</v>
      </c>
      <c r="G4" t="str">
        <f>被动技能升级!P4</f>
        <v>消耗元宝</v>
      </c>
      <c r="H4" t="str">
        <f>被动技能升级!Q4</f>
        <v>消耗绑定元宝</v>
      </c>
    </row>
    <row r="5" spans="1:8" x14ac:dyDescent="0.15">
      <c r="A5" t="str">
        <f>被动技能升级!J5</f>
        <v>int</v>
      </c>
      <c r="B5" t="str">
        <f>被动技能升级!K5</f>
        <v>int</v>
      </c>
      <c r="C5" t="str">
        <f>被动技能升级!L5</f>
        <v>int</v>
      </c>
      <c r="D5" t="str">
        <f>被动技能升级!M5</f>
        <v>int</v>
      </c>
      <c r="E5" t="str">
        <f>被动技能升级!N5</f>
        <v>str</v>
      </c>
      <c r="F5" t="str">
        <f>被动技能升级!O5</f>
        <v>int</v>
      </c>
      <c r="G5" t="str">
        <f>被动技能升级!P5</f>
        <v>int</v>
      </c>
      <c r="H5" t="str">
        <f>被动技能升级!Q5</f>
        <v>int</v>
      </c>
    </row>
    <row r="6" spans="1:8" x14ac:dyDescent="0.15">
      <c r="A6" t="str">
        <f>被动技能升级!J6</f>
        <v>id</v>
      </c>
      <c r="B6" t="str">
        <f>被动技能升级!K6</f>
        <v>skid</v>
      </c>
      <c r="C6" t="str">
        <f>被动技能升级!L6</f>
        <v>next_skid</v>
      </c>
      <c r="D6" t="str">
        <f>被动技能升级!M6</f>
        <v>role_lv</v>
      </c>
      <c r="E6" t="str">
        <f>被动技能升级!N6</f>
        <v>cost</v>
      </c>
      <c r="F6" t="str">
        <f>被动技能升级!O6</f>
        <v>coin1</v>
      </c>
      <c r="G6" t="str">
        <f>被动技能升级!P6</f>
        <v>coin2</v>
      </c>
      <c r="H6" t="str">
        <f>被动技能升级!Q6</f>
        <v>coin3</v>
      </c>
    </row>
    <row r="7" spans="1:8" x14ac:dyDescent="0.15">
      <c r="A7">
        <f>被动技能升级!J7</f>
        <v>1</v>
      </c>
      <c r="B7">
        <f>被动技能升级!K7</f>
        <v>1</v>
      </c>
      <c r="C7">
        <f>被动技能升级!L7</f>
        <v>2</v>
      </c>
      <c r="D7">
        <f>被动技能升级!M7</f>
        <v>1</v>
      </c>
      <c r="E7" t="str">
        <f>被动技能升级!N7</f>
        <v>[]</v>
      </c>
      <c r="F7">
        <f>被动技能升级!O7</f>
        <v>100</v>
      </c>
      <c r="G7" t="str">
        <f>被动技能升级!P7</f>
        <v>0</v>
      </c>
      <c r="H7" t="str">
        <f>被动技能升级!Q7</f>
        <v>0</v>
      </c>
    </row>
    <row r="8" spans="1:8" x14ac:dyDescent="0.15">
      <c r="A8">
        <f>被动技能升级!J8</f>
        <v>2</v>
      </c>
      <c r="B8">
        <f>被动技能升级!K8</f>
        <v>2</v>
      </c>
      <c r="C8">
        <f>被动技能升级!L8</f>
        <v>3</v>
      </c>
      <c r="D8">
        <f>被动技能升级!M8</f>
        <v>2</v>
      </c>
      <c r="E8" t="str">
        <f>被动技能升级!N8</f>
        <v>[]</v>
      </c>
      <c r="F8">
        <f>被动技能升级!O8</f>
        <v>101</v>
      </c>
      <c r="G8" t="str">
        <f>被动技能升级!P8</f>
        <v>0</v>
      </c>
      <c r="H8" t="str">
        <f>被动技能升级!Q8</f>
        <v>0</v>
      </c>
    </row>
    <row r="9" spans="1:8" x14ac:dyDescent="0.15">
      <c r="A9">
        <f>被动技能升级!J9</f>
        <v>3</v>
      </c>
      <c r="B9">
        <f>被动技能升级!K9</f>
        <v>3</v>
      </c>
      <c r="C9">
        <f>被动技能升级!L9</f>
        <v>4</v>
      </c>
      <c r="D9">
        <f>被动技能升级!M9</f>
        <v>3</v>
      </c>
      <c r="E9" t="str">
        <f>被动技能升级!N9</f>
        <v>[]</v>
      </c>
      <c r="F9">
        <f>被动技能升级!O9</f>
        <v>102</v>
      </c>
      <c r="G9" t="str">
        <f>被动技能升级!P9</f>
        <v>0</v>
      </c>
      <c r="H9" t="str">
        <f>被动技能升级!Q9</f>
        <v>0</v>
      </c>
    </row>
    <row r="10" spans="1:8" x14ac:dyDescent="0.15">
      <c r="A10">
        <f>被动技能升级!J10</f>
        <v>4</v>
      </c>
      <c r="B10">
        <f>被动技能升级!K10</f>
        <v>4</v>
      </c>
      <c r="C10">
        <f>被动技能升级!L10</f>
        <v>5</v>
      </c>
      <c r="D10">
        <f>被动技能升级!M10</f>
        <v>4</v>
      </c>
      <c r="E10" t="str">
        <f>被动技能升级!N10</f>
        <v>[]</v>
      </c>
      <c r="F10">
        <f>被动技能升级!O10</f>
        <v>103</v>
      </c>
      <c r="G10" t="str">
        <f>被动技能升级!P10</f>
        <v>0</v>
      </c>
      <c r="H10" t="str">
        <f>被动技能升级!Q10</f>
        <v>0</v>
      </c>
    </row>
    <row r="11" spans="1:8" x14ac:dyDescent="0.15">
      <c r="A11">
        <f>被动技能升级!J11</f>
        <v>5</v>
      </c>
      <c r="B11">
        <f>被动技能升级!K11</f>
        <v>5</v>
      </c>
      <c r="C11">
        <f>被动技能升级!L11</f>
        <v>6</v>
      </c>
      <c r="D11">
        <f>被动技能升级!M11</f>
        <v>5</v>
      </c>
      <c r="E11" t="str">
        <f>被动技能升级!N11</f>
        <v>[]</v>
      </c>
      <c r="F11">
        <f>被动技能升级!O11</f>
        <v>104</v>
      </c>
      <c r="G11" t="str">
        <f>被动技能升级!P11</f>
        <v>0</v>
      </c>
      <c r="H11" t="str">
        <f>被动技能升级!Q11</f>
        <v>0</v>
      </c>
    </row>
    <row r="12" spans="1:8" x14ac:dyDescent="0.15">
      <c r="A12">
        <f>被动技能升级!J12</f>
        <v>6</v>
      </c>
      <c r="B12">
        <f>被动技能升级!K12</f>
        <v>6</v>
      </c>
      <c r="C12">
        <f>被动技能升级!L12</f>
        <v>7</v>
      </c>
      <c r="D12">
        <f>被动技能升级!M12</f>
        <v>6</v>
      </c>
      <c r="E12" t="str">
        <f>被动技能升级!N12</f>
        <v>[]</v>
      </c>
      <c r="F12">
        <f>被动技能升级!O12</f>
        <v>105</v>
      </c>
      <c r="G12" t="str">
        <f>被动技能升级!P12</f>
        <v>0</v>
      </c>
      <c r="H12" t="str">
        <f>被动技能升级!Q12</f>
        <v>0</v>
      </c>
    </row>
    <row r="13" spans="1:8" x14ac:dyDescent="0.15">
      <c r="A13">
        <f>被动技能升级!J13</f>
        <v>7</v>
      </c>
      <c r="B13">
        <f>被动技能升级!K13</f>
        <v>7</v>
      </c>
      <c r="C13">
        <f>被动技能升级!L13</f>
        <v>8</v>
      </c>
      <c r="D13">
        <f>被动技能升级!M13</f>
        <v>7</v>
      </c>
      <c r="E13" t="str">
        <f>被动技能升级!N13</f>
        <v>[]</v>
      </c>
      <c r="F13">
        <f>被动技能升级!O13</f>
        <v>106</v>
      </c>
      <c r="G13" t="str">
        <f>被动技能升级!P13</f>
        <v>0</v>
      </c>
      <c r="H13" t="str">
        <f>被动技能升级!Q13</f>
        <v>0</v>
      </c>
    </row>
    <row r="14" spans="1:8" x14ac:dyDescent="0.15">
      <c r="A14">
        <f>被动技能升级!J14</f>
        <v>8</v>
      </c>
      <c r="B14">
        <f>被动技能升级!K14</f>
        <v>8</v>
      </c>
      <c r="C14">
        <f>被动技能升级!L14</f>
        <v>9</v>
      </c>
      <c r="D14">
        <f>被动技能升级!M14</f>
        <v>8</v>
      </c>
      <c r="E14" t="str">
        <f>被动技能升级!N14</f>
        <v>[]</v>
      </c>
      <c r="F14">
        <f>被动技能升级!O14</f>
        <v>107</v>
      </c>
      <c r="G14" t="str">
        <f>被动技能升级!P14</f>
        <v>0</v>
      </c>
      <c r="H14" t="str">
        <f>被动技能升级!Q14</f>
        <v>0</v>
      </c>
    </row>
    <row r="15" spans="1:8" x14ac:dyDescent="0.15">
      <c r="A15">
        <f>被动技能升级!J15</f>
        <v>9</v>
      </c>
      <c r="B15">
        <f>被动技能升级!K15</f>
        <v>9</v>
      </c>
      <c r="C15">
        <f>被动技能升级!L15</f>
        <v>10</v>
      </c>
      <c r="D15">
        <f>被动技能升级!M15</f>
        <v>9</v>
      </c>
      <c r="E15" t="str">
        <f>被动技能升级!N15</f>
        <v>[]</v>
      </c>
      <c r="F15">
        <f>被动技能升级!O15</f>
        <v>108</v>
      </c>
      <c r="G15" t="str">
        <f>被动技能升级!P15</f>
        <v>0</v>
      </c>
      <c r="H15" t="str">
        <f>被动技能升级!Q15</f>
        <v>0</v>
      </c>
    </row>
    <row r="16" spans="1:8" x14ac:dyDescent="0.15">
      <c r="A16">
        <f>被动技能升级!J16</f>
        <v>10</v>
      </c>
      <c r="B16">
        <f>被动技能升级!K16</f>
        <v>10</v>
      </c>
      <c r="C16">
        <f>被动技能升级!L16</f>
        <v>11</v>
      </c>
      <c r="D16">
        <f>被动技能升级!M16</f>
        <v>10</v>
      </c>
      <c r="E16" t="str">
        <f>被动技能升级!N16</f>
        <v>[]</v>
      </c>
      <c r="F16">
        <f>被动技能升级!O16</f>
        <v>109</v>
      </c>
      <c r="G16" t="str">
        <f>被动技能升级!P16</f>
        <v>0</v>
      </c>
      <c r="H16" t="str">
        <f>被动技能升级!Q16</f>
        <v>0</v>
      </c>
    </row>
    <row r="17" spans="1:8" x14ac:dyDescent="0.15">
      <c r="A17">
        <f>被动技能升级!J17</f>
        <v>11</v>
      </c>
      <c r="B17">
        <f>被动技能升级!K17</f>
        <v>11</v>
      </c>
      <c r="C17">
        <f>被动技能升级!L17</f>
        <v>12</v>
      </c>
      <c r="D17">
        <f>被动技能升级!M17</f>
        <v>11</v>
      </c>
      <c r="E17" t="str">
        <f>被动技能升级!N17</f>
        <v>[]</v>
      </c>
      <c r="F17">
        <f>被动技能升级!O17</f>
        <v>110</v>
      </c>
      <c r="G17" t="str">
        <f>被动技能升级!P17</f>
        <v>0</v>
      </c>
      <c r="H17" t="str">
        <f>被动技能升级!Q17</f>
        <v>0</v>
      </c>
    </row>
    <row r="18" spans="1:8" x14ac:dyDescent="0.15">
      <c r="A18">
        <f>被动技能升级!J18</f>
        <v>12</v>
      </c>
      <c r="B18">
        <f>被动技能升级!K18</f>
        <v>12</v>
      </c>
      <c r="C18">
        <f>被动技能升级!L18</f>
        <v>13</v>
      </c>
      <c r="D18">
        <f>被动技能升级!M18</f>
        <v>12</v>
      </c>
      <c r="E18" t="str">
        <f>被动技能升级!N18</f>
        <v>[]</v>
      </c>
      <c r="F18">
        <f>被动技能升级!O18</f>
        <v>111</v>
      </c>
      <c r="G18" t="str">
        <f>被动技能升级!P18</f>
        <v>0</v>
      </c>
      <c r="H18" t="str">
        <f>被动技能升级!Q18</f>
        <v>0</v>
      </c>
    </row>
    <row r="19" spans="1:8" x14ac:dyDescent="0.15">
      <c r="A19">
        <f>被动技能升级!J19</f>
        <v>13</v>
      </c>
      <c r="B19">
        <f>被动技能升级!K19</f>
        <v>13</v>
      </c>
      <c r="C19">
        <f>被动技能升级!L19</f>
        <v>14</v>
      </c>
      <c r="D19">
        <f>被动技能升级!M19</f>
        <v>13</v>
      </c>
      <c r="E19" t="str">
        <f>被动技能升级!N19</f>
        <v>[]</v>
      </c>
      <c r="F19">
        <f>被动技能升级!O19</f>
        <v>112</v>
      </c>
      <c r="G19" t="str">
        <f>被动技能升级!P19</f>
        <v>0</v>
      </c>
      <c r="H19" t="str">
        <f>被动技能升级!Q19</f>
        <v>0</v>
      </c>
    </row>
    <row r="20" spans="1:8" x14ac:dyDescent="0.15">
      <c r="A20">
        <f>被动技能升级!J20</f>
        <v>14</v>
      </c>
      <c r="B20">
        <f>被动技能升级!K20</f>
        <v>14</v>
      </c>
      <c r="C20">
        <f>被动技能升级!L20</f>
        <v>15</v>
      </c>
      <c r="D20">
        <f>被动技能升级!M20</f>
        <v>14</v>
      </c>
      <c r="E20" t="str">
        <f>被动技能升级!N20</f>
        <v>[]</v>
      </c>
      <c r="F20">
        <f>被动技能升级!O20</f>
        <v>113</v>
      </c>
      <c r="G20" t="str">
        <f>被动技能升级!P20</f>
        <v>0</v>
      </c>
      <c r="H20" t="str">
        <f>被动技能升级!Q20</f>
        <v>0</v>
      </c>
    </row>
    <row r="21" spans="1:8" x14ac:dyDescent="0.15">
      <c r="A21">
        <f>被动技能升级!J21</f>
        <v>15</v>
      </c>
      <c r="B21">
        <f>被动技能升级!K21</f>
        <v>15</v>
      </c>
      <c r="C21">
        <f>被动技能升级!L21</f>
        <v>16</v>
      </c>
      <c r="D21">
        <f>被动技能升级!M21</f>
        <v>15</v>
      </c>
      <c r="E21" t="str">
        <f>被动技能升级!N21</f>
        <v>[]</v>
      </c>
      <c r="F21">
        <f>被动技能升级!O21</f>
        <v>114</v>
      </c>
      <c r="G21" t="str">
        <f>被动技能升级!P21</f>
        <v>0</v>
      </c>
      <c r="H21" t="str">
        <f>被动技能升级!Q21</f>
        <v>0</v>
      </c>
    </row>
    <row r="22" spans="1:8" x14ac:dyDescent="0.15">
      <c r="A22">
        <f>被动技能升级!J22</f>
        <v>16</v>
      </c>
      <c r="B22">
        <f>被动技能升级!K22</f>
        <v>16</v>
      </c>
      <c r="C22">
        <f>被动技能升级!L22</f>
        <v>17</v>
      </c>
      <c r="D22">
        <f>被动技能升级!M22</f>
        <v>16</v>
      </c>
      <c r="E22" t="str">
        <f>被动技能升级!N22</f>
        <v>[]</v>
      </c>
      <c r="F22">
        <f>被动技能升级!O22</f>
        <v>115</v>
      </c>
      <c r="G22" t="str">
        <f>被动技能升级!P22</f>
        <v>0</v>
      </c>
      <c r="H22" t="str">
        <f>被动技能升级!Q22</f>
        <v>0</v>
      </c>
    </row>
    <row r="23" spans="1:8" x14ac:dyDescent="0.15">
      <c r="A23">
        <f>被动技能升级!J23</f>
        <v>17</v>
      </c>
      <c r="B23">
        <f>被动技能升级!K23</f>
        <v>17</v>
      </c>
      <c r="C23">
        <f>被动技能升级!L23</f>
        <v>18</v>
      </c>
      <c r="D23">
        <f>被动技能升级!M23</f>
        <v>17</v>
      </c>
      <c r="E23" t="str">
        <f>被动技能升级!N23</f>
        <v>[]</v>
      </c>
      <c r="F23">
        <f>被动技能升级!O23</f>
        <v>116</v>
      </c>
      <c r="G23" t="str">
        <f>被动技能升级!P23</f>
        <v>0</v>
      </c>
      <c r="H23" t="str">
        <f>被动技能升级!Q23</f>
        <v>0</v>
      </c>
    </row>
    <row r="24" spans="1:8" x14ac:dyDescent="0.15">
      <c r="A24">
        <f>被动技能升级!J24</f>
        <v>18</v>
      </c>
      <c r="B24">
        <f>被动技能升级!K24</f>
        <v>18</v>
      </c>
      <c r="C24">
        <f>被动技能升级!L24</f>
        <v>19</v>
      </c>
      <c r="D24">
        <f>被动技能升级!M24</f>
        <v>18</v>
      </c>
      <c r="E24" t="str">
        <f>被动技能升级!N24</f>
        <v>[]</v>
      </c>
      <c r="F24">
        <f>被动技能升级!O24</f>
        <v>117</v>
      </c>
      <c r="G24" t="str">
        <f>被动技能升级!P24</f>
        <v>0</v>
      </c>
      <c r="H24" t="str">
        <f>被动技能升级!Q24</f>
        <v>0</v>
      </c>
    </row>
    <row r="25" spans="1:8" x14ac:dyDescent="0.15">
      <c r="A25">
        <f>被动技能升级!J25</f>
        <v>19</v>
      </c>
      <c r="B25">
        <f>被动技能升级!K25</f>
        <v>19</v>
      </c>
      <c r="C25">
        <f>被动技能升级!L25</f>
        <v>20</v>
      </c>
      <c r="D25">
        <f>被动技能升级!M25</f>
        <v>19</v>
      </c>
      <c r="E25" t="str">
        <f>被动技能升级!N25</f>
        <v>[]</v>
      </c>
      <c r="F25">
        <f>被动技能升级!O25</f>
        <v>118</v>
      </c>
      <c r="G25" t="str">
        <f>被动技能升级!P25</f>
        <v>0</v>
      </c>
      <c r="H25" t="str">
        <f>被动技能升级!Q25</f>
        <v>0</v>
      </c>
    </row>
    <row r="26" spans="1:8" x14ac:dyDescent="0.15">
      <c r="A26">
        <f>被动技能升级!J26</f>
        <v>20</v>
      </c>
      <c r="B26">
        <f>被动技能升级!K26</f>
        <v>21</v>
      </c>
      <c r="C26">
        <f>被动技能升级!L26</f>
        <v>22</v>
      </c>
      <c r="D26">
        <f>被动技能升级!M26</f>
        <v>20</v>
      </c>
      <c r="E26" t="str">
        <f>被动技能升级!N26</f>
        <v>[]</v>
      </c>
      <c r="F26">
        <f>被动技能升级!O26</f>
        <v>119</v>
      </c>
      <c r="G26" t="str">
        <f>被动技能升级!P26</f>
        <v>0</v>
      </c>
      <c r="H26" t="str">
        <f>被动技能升级!Q26</f>
        <v>0</v>
      </c>
    </row>
    <row r="27" spans="1:8" x14ac:dyDescent="0.15">
      <c r="A27">
        <f>被动技能升级!J27</f>
        <v>21</v>
      </c>
      <c r="B27">
        <f>被动技能升级!K27</f>
        <v>22</v>
      </c>
      <c r="C27">
        <f>被动技能升级!L27</f>
        <v>23</v>
      </c>
      <c r="D27">
        <f>被动技能升级!M27</f>
        <v>21</v>
      </c>
      <c r="E27" t="str">
        <f>被动技能升级!N27</f>
        <v>[]</v>
      </c>
      <c r="F27">
        <f>被动技能升级!O27</f>
        <v>120</v>
      </c>
      <c r="G27" t="str">
        <f>被动技能升级!P27</f>
        <v>0</v>
      </c>
      <c r="H27" t="str">
        <f>被动技能升级!Q27</f>
        <v>0</v>
      </c>
    </row>
    <row r="28" spans="1:8" x14ac:dyDescent="0.15">
      <c r="A28">
        <f>被动技能升级!J28</f>
        <v>22</v>
      </c>
      <c r="B28">
        <f>被动技能升级!K28</f>
        <v>23</v>
      </c>
      <c r="C28">
        <f>被动技能升级!L28</f>
        <v>24</v>
      </c>
      <c r="D28">
        <f>被动技能升级!M28</f>
        <v>22</v>
      </c>
      <c r="E28" t="str">
        <f>被动技能升级!N28</f>
        <v>[]</v>
      </c>
      <c r="F28">
        <f>被动技能升级!O28</f>
        <v>121</v>
      </c>
      <c r="G28" t="str">
        <f>被动技能升级!P28</f>
        <v>0</v>
      </c>
      <c r="H28" t="str">
        <f>被动技能升级!Q28</f>
        <v>0</v>
      </c>
    </row>
    <row r="29" spans="1:8" x14ac:dyDescent="0.15">
      <c r="A29">
        <f>被动技能升级!J29</f>
        <v>23</v>
      </c>
      <c r="B29">
        <f>被动技能升级!K29</f>
        <v>24</v>
      </c>
      <c r="C29">
        <f>被动技能升级!L29</f>
        <v>25</v>
      </c>
      <c r="D29">
        <f>被动技能升级!M29</f>
        <v>23</v>
      </c>
      <c r="E29" t="str">
        <f>被动技能升级!N29</f>
        <v>[]</v>
      </c>
      <c r="F29">
        <f>被动技能升级!O29</f>
        <v>122</v>
      </c>
      <c r="G29" t="str">
        <f>被动技能升级!P29</f>
        <v>0</v>
      </c>
      <c r="H29" t="str">
        <f>被动技能升级!Q29</f>
        <v>0</v>
      </c>
    </row>
    <row r="30" spans="1:8" x14ac:dyDescent="0.15">
      <c r="A30">
        <f>被动技能升级!J30</f>
        <v>24</v>
      </c>
      <c r="B30">
        <f>被动技能升级!K30</f>
        <v>25</v>
      </c>
      <c r="C30">
        <f>被动技能升级!L30</f>
        <v>26</v>
      </c>
      <c r="D30">
        <f>被动技能升级!M30</f>
        <v>24</v>
      </c>
      <c r="E30" t="str">
        <f>被动技能升级!N30</f>
        <v>[]</v>
      </c>
      <c r="F30">
        <f>被动技能升级!O30</f>
        <v>123</v>
      </c>
      <c r="G30" t="str">
        <f>被动技能升级!P30</f>
        <v>0</v>
      </c>
      <c r="H30" t="str">
        <f>被动技能升级!Q30</f>
        <v>0</v>
      </c>
    </row>
    <row r="31" spans="1:8" x14ac:dyDescent="0.15">
      <c r="A31">
        <f>被动技能升级!J31</f>
        <v>25</v>
      </c>
      <c r="B31">
        <f>被动技能升级!K31</f>
        <v>26</v>
      </c>
      <c r="C31">
        <f>被动技能升级!L31</f>
        <v>27</v>
      </c>
      <c r="D31">
        <f>被动技能升级!M31</f>
        <v>25</v>
      </c>
      <c r="E31" t="str">
        <f>被动技能升级!N31</f>
        <v>[]</v>
      </c>
      <c r="F31">
        <f>被动技能升级!O31</f>
        <v>124</v>
      </c>
      <c r="G31" t="str">
        <f>被动技能升级!P31</f>
        <v>0</v>
      </c>
      <c r="H31" t="str">
        <f>被动技能升级!Q31</f>
        <v>0</v>
      </c>
    </row>
    <row r="32" spans="1:8" x14ac:dyDescent="0.15">
      <c r="A32">
        <f>被动技能升级!J32</f>
        <v>26</v>
      </c>
      <c r="B32">
        <f>被动技能升级!K32</f>
        <v>27</v>
      </c>
      <c r="C32">
        <f>被动技能升级!L32</f>
        <v>28</v>
      </c>
      <c r="D32">
        <f>被动技能升级!M32</f>
        <v>26</v>
      </c>
      <c r="E32" t="str">
        <f>被动技能升级!N32</f>
        <v>[]</v>
      </c>
      <c r="F32">
        <f>被动技能升级!O32</f>
        <v>125</v>
      </c>
      <c r="G32" t="str">
        <f>被动技能升级!P32</f>
        <v>0</v>
      </c>
      <c r="H32" t="str">
        <f>被动技能升级!Q32</f>
        <v>0</v>
      </c>
    </row>
    <row r="33" spans="1:8" x14ac:dyDescent="0.15">
      <c r="A33">
        <f>被动技能升级!J33</f>
        <v>27</v>
      </c>
      <c r="B33">
        <f>被动技能升级!K33</f>
        <v>28</v>
      </c>
      <c r="C33">
        <f>被动技能升级!L33</f>
        <v>29</v>
      </c>
      <c r="D33">
        <f>被动技能升级!M33</f>
        <v>27</v>
      </c>
      <c r="E33" t="str">
        <f>被动技能升级!N33</f>
        <v>[]</v>
      </c>
      <c r="F33">
        <f>被动技能升级!O33</f>
        <v>126</v>
      </c>
      <c r="G33" t="str">
        <f>被动技能升级!P33</f>
        <v>0</v>
      </c>
      <c r="H33" t="str">
        <f>被动技能升级!Q33</f>
        <v>0</v>
      </c>
    </row>
    <row r="34" spans="1:8" x14ac:dyDescent="0.15">
      <c r="A34">
        <f>被动技能升级!J34</f>
        <v>28</v>
      </c>
      <c r="B34">
        <f>被动技能升级!K34</f>
        <v>29</v>
      </c>
      <c r="C34">
        <f>被动技能升级!L34</f>
        <v>30</v>
      </c>
      <c r="D34">
        <f>被动技能升级!M34</f>
        <v>28</v>
      </c>
      <c r="E34" t="str">
        <f>被动技能升级!N34</f>
        <v>[]</v>
      </c>
      <c r="F34">
        <f>被动技能升级!O34</f>
        <v>127</v>
      </c>
      <c r="G34" t="str">
        <f>被动技能升级!P34</f>
        <v>0</v>
      </c>
      <c r="H34" t="str">
        <f>被动技能升级!Q34</f>
        <v>0</v>
      </c>
    </row>
    <row r="35" spans="1:8" x14ac:dyDescent="0.15">
      <c r="A35">
        <f>被动技能升级!J35</f>
        <v>29</v>
      </c>
      <c r="B35">
        <f>被动技能升级!K35</f>
        <v>30</v>
      </c>
      <c r="C35">
        <f>被动技能升级!L35</f>
        <v>31</v>
      </c>
      <c r="D35">
        <f>被动技能升级!M35</f>
        <v>29</v>
      </c>
      <c r="E35" t="str">
        <f>被动技能升级!N35</f>
        <v>[]</v>
      </c>
      <c r="F35">
        <f>被动技能升级!O35</f>
        <v>128</v>
      </c>
      <c r="G35" t="str">
        <f>被动技能升级!P35</f>
        <v>0</v>
      </c>
      <c r="H35" t="str">
        <f>被动技能升级!Q35</f>
        <v>0</v>
      </c>
    </row>
    <row r="36" spans="1:8" x14ac:dyDescent="0.15">
      <c r="A36">
        <f>被动技能升级!J36</f>
        <v>30</v>
      </c>
      <c r="B36">
        <f>被动技能升级!K36</f>
        <v>31</v>
      </c>
      <c r="C36">
        <f>被动技能升级!L36</f>
        <v>32</v>
      </c>
      <c r="D36">
        <f>被动技能升级!M36</f>
        <v>30</v>
      </c>
      <c r="E36" t="str">
        <f>被动技能升级!N36</f>
        <v>[]</v>
      </c>
      <c r="F36">
        <f>被动技能升级!O36</f>
        <v>129</v>
      </c>
      <c r="G36" t="str">
        <f>被动技能升级!P36</f>
        <v>0</v>
      </c>
      <c r="H36" t="str">
        <f>被动技能升级!Q36</f>
        <v>0</v>
      </c>
    </row>
    <row r="37" spans="1:8" x14ac:dyDescent="0.15">
      <c r="A37">
        <f>被动技能升级!J37</f>
        <v>31</v>
      </c>
      <c r="B37">
        <f>被动技能升级!K37</f>
        <v>32</v>
      </c>
      <c r="C37">
        <f>被动技能升级!L37</f>
        <v>33</v>
      </c>
      <c r="D37">
        <f>被动技能升级!M37</f>
        <v>31</v>
      </c>
      <c r="E37" t="str">
        <f>被动技能升级!N37</f>
        <v>[]</v>
      </c>
      <c r="F37">
        <f>被动技能升级!O37</f>
        <v>130</v>
      </c>
      <c r="G37" t="str">
        <f>被动技能升级!P37</f>
        <v>0</v>
      </c>
      <c r="H37" t="str">
        <f>被动技能升级!Q37</f>
        <v>0</v>
      </c>
    </row>
    <row r="38" spans="1:8" x14ac:dyDescent="0.15">
      <c r="A38">
        <f>被动技能升级!J38</f>
        <v>32</v>
      </c>
      <c r="B38">
        <f>被动技能升级!K38</f>
        <v>33</v>
      </c>
      <c r="C38">
        <f>被动技能升级!L38</f>
        <v>34</v>
      </c>
      <c r="D38">
        <f>被动技能升级!M38</f>
        <v>32</v>
      </c>
      <c r="E38" t="str">
        <f>被动技能升级!N38</f>
        <v>[]</v>
      </c>
      <c r="F38">
        <f>被动技能升级!O38</f>
        <v>131</v>
      </c>
      <c r="G38" t="str">
        <f>被动技能升级!P38</f>
        <v>0</v>
      </c>
      <c r="H38" t="str">
        <f>被动技能升级!Q38</f>
        <v>0</v>
      </c>
    </row>
    <row r="39" spans="1:8" x14ac:dyDescent="0.15">
      <c r="A39">
        <f>被动技能升级!J39</f>
        <v>33</v>
      </c>
      <c r="B39">
        <f>被动技能升级!K39</f>
        <v>34</v>
      </c>
      <c r="C39">
        <f>被动技能升级!L39</f>
        <v>35</v>
      </c>
      <c r="D39">
        <f>被动技能升级!M39</f>
        <v>33</v>
      </c>
      <c r="E39" t="str">
        <f>被动技能升级!N39</f>
        <v>[]</v>
      </c>
      <c r="F39">
        <f>被动技能升级!O39</f>
        <v>132</v>
      </c>
      <c r="G39" t="str">
        <f>被动技能升级!P39</f>
        <v>0</v>
      </c>
      <c r="H39" t="str">
        <f>被动技能升级!Q39</f>
        <v>0</v>
      </c>
    </row>
    <row r="40" spans="1:8" x14ac:dyDescent="0.15">
      <c r="A40">
        <f>被动技能升级!J40</f>
        <v>34</v>
      </c>
      <c r="B40">
        <f>被动技能升级!K40</f>
        <v>35</v>
      </c>
      <c r="C40">
        <f>被动技能升级!L40</f>
        <v>36</v>
      </c>
      <c r="D40">
        <f>被动技能升级!M40</f>
        <v>34</v>
      </c>
      <c r="E40" t="str">
        <f>被动技能升级!N40</f>
        <v>[]</v>
      </c>
      <c r="F40">
        <f>被动技能升级!O40</f>
        <v>133</v>
      </c>
      <c r="G40" t="str">
        <f>被动技能升级!P40</f>
        <v>0</v>
      </c>
      <c r="H40" t="str">
        <f>被动技能升级!Q40</f>
        <v>0</v>
      </c>
    </row>
    <row r="41" spans="1:8" x14ac:dyDescent="0.15">
      <c r="A41">
        <f>被动技能升级!J41</f>
        <v>35</v>
      </c>
      <c r="B41">
        <f>被动技能升级!K41</f>
        <v>36</v>
      </c>
      <c r="C41">
        <f>被动技能升级!L41</f>
        <v>37</v>
      </c>
      <c r="D41">
        <f>被动技能升级!M41</f>
        <v>35</v>
      </c>
      <c r="E41" t="str">
        <f>被动技能升级!N41</f>
        <v>[]</v>
      </c>
      <c r="F41">
        <f>被动技能升级!O41</f>
        <v>134</v>
      </c>
      <c r="G41" t="str">
        <f>被动技能升级!P41</f>
        <v>0</v>
      </c>
      <c r="H41" t="str">
        <f>被动技能升级!Q41</f>
        <v>0</v>
      </c>
    </row>
    <row r="42" spans="1:8" x14ac:dyDescent="0.15">
      <c r="A42">
        <f>被动技能升级!J42</f>
        <v>36</v>
      </c>
      <c r="B42">
        <f>被动技能升级!K42</f>
        <v>37</v>
      </c>
      <c r="C42">
        <f>被动技能升级!L42</f>
        <v>38</v>
      </c>
      <c r="D42">
        <f>被动技能升级!M42</f>
        <v>36</v>
      </c>
      <c r="E42" t="str">
        <f>被动技能升级!N42</f>
        <v>[]</v>
      </c>
      <c r="F42">
        <f>被动技能升级!O42</f>
        <v>135</v>
      </c>
      <c r="G42" t="str">
        <f>被动技能升级!P42</f>
        <v>0</v>
      </c>
      <c r="H42" t="str">
        <f>被动技能升级!Q42</f>
        <v>0</v>
      </c>
    </row>
    <row r="43" spans="1:8" x14ac:dyDescent="0.15">
      <c r="A43">
        <f>被动技能升级!J43</f>
        <v>37</v>
      </c>
      <c r="B43">
        <f>被动技能升级!K43</f>
        <v>38</v>
      </c>
      <c r="C43">
        <f>被动技能升级!L43</f>
        <v>39</v>
      </c>
      <c r="D43">
        <f>被动技能升级!M43</f>
        <v>37</v>
      </c>
      <c r="E43" t="str">
        <f>被动技能升级!N43</f>
        <v>[]</v>
      </c>
      <c r="F43">
        <f>被动技能升级!O43</f>
        <v>136</v>
      </c>
      <c r="G43" t="str">
        <f>被动技能升级!P43</f>
        <v>0</v>
      </c>
      <c r="H43" t="str">
        <f>被动技能升级!Q43</f>
        <v>0</v>
      </c>
    </row>
    <row r="44" spans="1:8" x14ac:dyDescent="0.15">
      <c r="A44">
        <f>被动技能升级!J44</f>
        <v>38</v>
      </c>
      <c r="B44">
        <f>被动技能升级!K44</f>
        <v>39</v>
      </c>
      <c r="C44">
        <f>被动技能升级!L44</f>
        <v>40</v>
      </c>
      <c r="D44">
        <f>被动技能升级!M44</f>
        <v>38</v>
      </c>
      <c r="E44" t="str">
        <f>被动技能升级!N44</f>
        <v>[]</v>
      </c>
      <c r="F44">
        <f>被动技能升级!O44</f>
        <v>137</v>
      </c>
      <c r="G44" t="str">
        <f>被动技能升级!P44</f>
        <v>0</v>
      </c>
      <c r="H44" t="str">
        <f>被动技能升级!Q44</f>
        <v>0</v>
      </c>
    </row>
    <row r="45" spans="1:8" x14ac:dyDescent="0.15">
      <c r="A45">
        <f>被动技能升级!J45</f>
        <v>39</v>
      </c>
      <c r="B45">
        <f>被动技能升级!K45</f>
        <v>41</v>
      </c>
      <c r="C45">
        <f>被动技能升级!L45</f>
        <v>42</v>
      </c>
      <c r="D45">
        <f>被动技能升级!M45</f>
        <v>39</v>
      </c>
      <c r="E45" t="str">
        <f>被动技能升级!N45</f>
        <v>[]</v>
      </c>
      <c r="F45">
        <f>被动技能升级!O45</f>
        <v>138</v>
      </c>
      <c r="G45" t="str">
        <f>被动技能升级!P45</f>
        <v>0</v>
      </c>
      <c r="H45" t="str">
        <f>被动技能升级!Q45</f>
        <v>0</v>
      </c>
    </row>
    <row r="46" spans="1:8" x14ac:dyDescent="0.15">
      <c r="A46">
        <f>被动技能升级!J46</f>
        <v>40</v>
      </c>
      <c r="B46">
        <f>被动技能升级!K46</f>
        <v>42</v>
      </c>
      <c r="C46">
        <f>被动技能升级!L46</f>
        <v>43</v>
      </c>
      <c r="D46">
        <f>被动技能升级!M46</f>
        <v>40</v>
      </c>
      <c r="E46" t="str">
        <f>被动技能升级!N46</f>
        <v>[]</v>
      </c>
      <c r="F46">
        <f>被动技能升级!O46</f>
        <v>139</v>
      </c>
      <c r="G46" t="str">
        <f>被动技能升级!P46</f>
        <v>0</v>
      </c>
      <c r="H46" t="str">
        <f>被动技能升级!Q46</f>
        <v>0</v>
      </c>
    </row>
    <row r="47" spans="1:8" x14ac:dyDescent="0.15">
      <c r="A47">
        <f>被动技能升级!J47</f>
        <v>41</v>
      </c>
      <c r="B47">
        <f>被动技能升级!K47</f>
        <v>43</v>
      </c>
      <c r="C47">
        <f>被动技能升级!L47</f>
        <v>44</v>
      </c>
      <c r="D47">
        <f>被动技能升级!M47</f>
        <v>41</v>
      </c>
      <c r="E47" t="str">
        <f>被动技能升级!N47</f>
        <v>[]</v>
      </c>
      <c r="F47">
        <f>被动技能升级!O47</f>
        <v>140</v>
      </c>
      <c r="G47" t="str">
        <f>被动技能升级!P47</f>
        <v>0</v>
      </c>
      <c r="H47" t="str">
        <f>被动技能升级!Q47</f>
        <v>0</v>
      </c>
    </row>
    <row r="48" spans="1:8" x14ac:dyDescent="0.15">
      <c r="A48">
        <f>被动技能升级!J48</f>
        <v>42</v>
      </c>
      <c r="B48">
        <f>被动技能升级!K48</f>
        <v>44</v>
      </c>
      <c r="C48">
        <f>被动技能升级!L48</f>
        <v>45</v>
      </c>
      <c r="D48">
        <f>被动技能升级!M48</f>
        <v>42</v>
      </c>
      <c r="E48" t="str">
        <f>被动技能升级!N48</f>
        <v>[]</v>
      </c>
      <c r="F48">
        <f>被动技能升级!O48</f>
        <v>141</v>
      </c>
      <c r="G48" t="str">
        <f>被动技能升级!P48</f>
        <v>0</v>
      </c>
      <c r="H48" t="str">
        <f>被动技能升级!Q48</f>
        <v>0</v>
      </c>
    </row>
    <row r="49" spans="1:8" x14ac:dyDescent="0.15">
      <c r="A49">
        <f>被动技能升级!J49</f>
        <v>43</v>
      </c>
      <c r="B49">
        <f>被动技能升级!K49</f>
        <v>45</v>
      </c>
      <c r="C49">
        <f>被动技能升级!L49</f>
        <v>46</v>
      </c>
      <c r="D49">
        <f>被动技能升级!M49</f>
        <v>43</v>
      </c>
      <c r="E49" t="str">
        <f>被动技能升级!N49</f>
        <v>[]</v>
      </c>
      <c r="F49">
        <f>被动技能升级!O49</f>
        <v>142</v>
      </c>
      <c r="G49" t="str">
        <f>被动技能升级!P49</f>
        <v>0</v>
      </c>
      <c r="H49" t="str">
        <f>被动技能升级!Q49</f>
        <v>0</v>
      </c>
    </row>
    <row r="50" spans="1:8" x14ac:dyDescent="0.15">
      <c r="A50">
        <f>被动技能升级!J50</f>
        <v>44</v>
      </c>
      <c r="B50">
        <f>被动技能升级!K50</f>
        <v>46</v>
      </c>
      <c r="C50">
        <f>被动技能升级!L50</f>
        <v>47</v>
      </c>
      <c r="D50">
        <f>被动技能升级!M50</f>
        <v>44</v>
      </c>
      <c r="E50" t="str">
        <f>被动技能升级!N50</f>
        <v>[]</v>
      </c>
      <c r="F50">
        <f>被动技能升级!O50</f>
        <v>143</v>
      </c>
      <c r="G50" t="str">
        <f>被动技能升级!P50</f>
        <v>0</v>
      </c>
      <c r="H50" t="str">
        <f>被动技能升级!Q50</f>
        <v>0</v>
      </c>
    </row>
    <row r="51" spans="1:8" x14ac:dyDescent="0.15">
      <c r="A51">
        <f>被动技能升级!J51</f>
        <v>45</v>
      </c>
      <c r="B51">
        <f>被动技能升级!K51</f>
        <v>47</v>
      </c>
      <c r="C51">
        <f>被动技能升级!L51</f>
        <v>48</v>
      </c>
      <c r="D51">
        <f>被动技能升级!M51</f>
        <v>45</v>
      </c>
      <c r="E51" t="str">
        <f>被动技能升级!N51</f>
        <v>[]</v>
      </c>
      <c r="F51">
        <f>被动技能升级!O51</f>
        <v>144</v>
      </c>
      <c r="G51" t="str">
        <f>被动技能升级!P51</f>
        <v>0</v>
      </c>
      <c r="H51" t="str">
        <f>被动技能升级!Q51</f>
        <v>0</v>
      </c>
    </row>
    <row r="52" spans="1:8" x14ac:dyDescent="0.15">
      <c r="A52">
        <f>被动技能升级!J52</f>
        <v>46</v>
      </c>
      <c r="B52">
        <f>被动技能升级!K52</f>
        <v>48</v>
      </c>
      <c r="C52">
        <f>被动技能升级!L52</f>
        <v>49</v>
      </c>
      <c r="D52">
        <f>被动技能升级!M52</f>
        <v>46</v>
      </c>
      <c r="E52" t="str">
        <f>被动技能升级!N52</f>
        <v>[]</v>
      </c>
      <c r="F52">
        <f>被动技能升级!O52</f>
        <v>145</v>
      </c>
      <c r="G52" t="str">
        <f>被动技能升级!P52</f>
        <v>0</v>
      </c>
      <c r="H52" t="str">
        <f>被动技能升级!Q52</f>
        <v>0</v>
      </c>
    </row>
    <row r="53" spans="1:8" x14ac:dyDescent="0.15">
      <c r="A53">
        <f>被动技能升级!J53</f>
        <v>47</v>
      </c>
      <c r="B53">
        <f>被动技能升级!K53</f>
        <v>49</v>
      </c>
      <c r="C53">
        <f>被动技能升级!L53</f>
        <v>50</v>
      </c>
      <c r="D53">
        <f>被动技能升级!M53</f>
        <v>47</v>
      </c>
      <c r="E53" t="str">
        <f>被动技能升级!N53</f>
        <v>[]</v>
      </c>
      <c r="F53">
        <f>被动技能升级!O53</f>
        <v>146</v>
      </c>
      <c r="G53" t="str">
        <f>被动技能升级!P53</f>
        <v>0</v>
      </c>
      <c r="H53" t="str">
        <f>被动技能升级!Q53</f>
        <v>0</v>
      </c>
    </row>
    <row r="54" spans="1:8" x14ac:dyDescent="0.15">
      <c r="A54">
        <f>被动技能升级!J54</f>
        <v>48</v>
      </c>
      <c r="B54">
        <f>被动技能升级!K54</f>
        <v>50</v>
      </c>
      <c r="C54">
        <f>被动技能升级!L54</f>
        <v>51</v>
      </c>
      <c r="D54">
        <f>被动技能升级!M54</f>
        <v>48</v>
      </c>
      <c r="E54" t="str">
        <f>被动技能升级!N54</f>
        <v>[]</v>
      </c>
      <c r="F54">
        <f>被动技能升级!O54</f>
        <v>147</v>
      </c>
      <c r="G54" t="str">
        <f>被动技能升级!P54</f>
        <v>0</v>
      </c>
      <c r="H54" t="str">
        <f>被动技能升级!Q54</f>
        <v>0</v>
      </c>
    </row>
    <row r="55" spans="1:8" x14ac:dyDescent="0.15">
      <c r="A55">
        <f>被动技能升级!J55</f>
        <v>49</v>
      </c>
      <c r="B55">
        <f>被动技能升级!K55</f>
        <v>51</v>
      </c>
      <c r="C55">
        <f>被动技能升级!L55</f>
        <v>52</v>
      </c>
      <c r="D55">
        <f>被动技能升级!M55</f>
        <v>49</v>
      </c>
      <c r="E55" t="str">
        <f>被动技能升级!N55</f>
        <v>[]</v>
      </c>
      <c r="F55">
        <f>被动技能升级!O55</f>
        <v>148</v>
      </c>
      <c r="G55" t="str">
        <f>被动技能升级!P55</f>
        <v>0</v>
      </c>
      <c r="H55" t="str">
        <f>被动技能升级!Q55</f>
        <v>0</v>
      </c>
    </row>
    <row r="56" spans="1:8" x14ac:dyDescent="0.15">
      <c r="A56">
        <f>被动技能升级!J56</f>
        <v>50</v>
      </c>
      <c r="B56">
        <f>被动技能升级!K56</f>
        <v>52</v>
      </c>
      <c r="C56">
        <f>被动技能升级!L56</f>
        <v>53</v>
      </c>
      <c r="D56">
        <f>被动技能升级!M56</f>
        <v>50</v>
      </c>
      <c r="E56" t="str">
        <f>被动技能升级!N56</f>
        <v>[]</v>
      </c>
      <c r="F56">
        <f>被动技能升级!O56</f>
        <v>149</v>
      </c>
      <c r="G56" t="str">
        <f>被动技能升级!P56</f>
        <v>0</v>
      </c>
      <c r="H56" t="str">
        <f>被动技能升级!Q56</f>
        <v>0</v>
      </c>
    </row>
    <row r="57" spans="1:8" x14ac:dyDescent="0.15">
      <c r="A57">
        <f>被动技能升级!J57</f>
        <v>51</v>
      </c>
      <c r="B57">
        <f>被动技能升级!K57</f>
        <v>53</v>
      </c>
      <c r="C57">
        <f>被动技能升级!L57</f>
        <v>54</v>
      </c>
      <c r="D57">
        <f>被动技能升级!M57</f>
        <v>51</v>
      </c>
      <c r="E57" t="str">
        <f>被动技能升级!N57</f>
        <v>[]</v>
      </c>
      <c r="F57">
        <f>被动技能升级!O57</f>
        <v>150</v>
      </c>
      <c r="G57" t="str">
        <f>被动技能升级!P57</f>
        <v>0</v>
      </c>
      <c r="H57" t="str">
        <f>被动技能升级!Q57</f>
        <v>0</v>
      </c>
    </row>
    <row r="58" spans="1:8" x14ac:dyDescent="0.15">
      <c r="A58">
        <f>被动技能升级!J58</f>
        <v>52</v>
      </c>
      <c r="B58">
        <f>被动技能升级!K58</f>
        <v>54</v>
      </c>
      <c r="C58">
        <f>被动技能升级!L58</f>
        <v>55</v>
      </c>
      <c r="D58">
        <f>被动技能升级!M58</f>
        <v>52</v>
      </c>
      <c r="E58" t="str">
        <f>被动技能升级!N58</f>
        <v>[]</v>
      </c>
      <c r="F58">
        <f>被动技能升级!O58</f>
        <v>151</v>
      </c>
      <c r="G58" t="str">
        <f>被动技能升级!P58</f>
        <v>0</v>
      </c>
      <c r="H58" t="str">
        <f>被动技能升级!Q58</f>
        <v>0</v>
      </c>
    </row>
    <row r="59" spans="1:8" x14ac:dyDescent="0.15">
      <c r="A59">
        <f>被动技能升级!J59</f>
        <v>53</v>
      </c>
      <c r="B59">
        <f>被动技能升级!K59</f>
        <v>55</v>
      </c>
      <c r="C59">
        <f>被动技能升级!L59</f>
        <v>56</v>
      </c>
      <c r="D59">
        <f>被动技能升级!M59</f>
        <v>53</v>
      </c>
      <c r="E59" t="str">
        <f>被动技能升级!N59</f>
        <v>[]</v>
      </c>
      <c r="F59">
        <f>被动技能升级!O59</f>
        <v>152</v>
      </c>
      <c r="G59" t="str">
        <f>被动技能升级!P59</f>
        <v>0</v>
      </c>
      <c r="H59" t="str">
        <f>被动技能升级!Q59</f>
        <v>0</v>
      </c>
    </row>
    <row r="60" spans="1:8" x14ac:dyDescent="0.15">
      <c r="A60">
        <f>被动技能升级!J60</f>
        <v>54</v>
      </c>
      <c r="B60">
        <f>被动技能升级!K60</f>
        <v>56</v>
      </c>
      <c r="C60">
        <f>被动技能升级!L60</f>
        <v>57</v>
      </c>
      <c r="D60">
        <f>被动技能升级!M60</f>
        <v>54</v>
      </c>
      <c r="E60" t="str">
        <f>被动技能升级!N60</f>
        <v>[]</v>
      </c>
      <c r="F60">
        <f>被动技能升级!O60</f>
        <v>153</v>
      </c>
      <c r="G60" t="str">
        <f>被动技能升级!P60</f>
        <v>0</v>
      </c>
      <c r="H60" t="str">
        <f>被动技能升级!Q60</f>
        <v>0</v>
      </c>
    </row>
    <row r="61" spans="1:8" x14ac:dyDescent="0.15">
      <c r="A61">
        <f>被动技能升级!J61</f>
        <v>55</v>
      </c>
      <c r="B61">
        <f>被动技能升级!K61</f>
        <v>57</v>
      </c>
      <c r="C61">
        <f>被动技能升级!L61</f>
        <v>58</v>
      </c>
      <c r="D61">
        <f>被动技能升级!M61</f>
        <v>55</v>
      </c>
      <c r="E61" t="str">
        <f>被动技能升级!N61</f>
        <v>[]</v>
      </c>
      <c r="F61">
        <f>被动技能升级!O61</f>
        <v>154</v>
      </c>
      <c r="G61" t="str">
        <f>被动技能升级!P61</f>
        <v>0</v>
      </c>
      <c r="H61" t="str">
        <f>被动技能升级!Q61</f>
        <v>0</v>
      </c>
    </row>
    <row r="62" spans="1:8" x14ac:dyDescent="0.15">
      <c r="A62">
        <f>被动技能升级!J62</f>
        <v>56</v>
      </c>
      <c r="B62">
        <f>被动技能升级!K62</f>
        <v>58</v>
      </c>
      <c r="C62">
        <f>被动技能升级!L62</f>
        <v>59</v>
      </c>
      <c r="D62">
        <f>被动技能升级!M62</f>
        <v>56</v>
      </c>
      <c r="E62" t="str">
        <f>被动技能升级!N62</f>
        <v>[]</v>
      </c>
      <c r="F62">
        <f>被动技能升级!O62</f>
        <v>155</v>
      </c>
      <c r="G62" t="str">
        <f>被动技能升级!P62</f>
        <v>0</v>
      </c>
      <c r="H62" t="str">
        <f>被动技能升级!Q62</f>
        <v>0</v>
      </c>
    </row>
    <row r="63" spans="1:8" x14ac:dyDescent="0.15">
      <c r="A63">
        <f>被动技能升级!J63</f>
        <v>57</v>
      </c>
      <c r="B63">
        <f>被动技能升级!K63</f>
        <v>59</v>
      </c>
      <c r="C63">
        <f>被动技能升级!L63</f>
        <v>60</v>
      </c>
      <c r="D63">
        <f>被动技能升级!M63</f>
        <v>57</v>
      </c>
      <c r="E63" t="str">
        <f>被动技能升级!N63</f>
        <v>[]</v>
      </c>
      <c r="F63">
        <f>被动技能升级!O63</f>
        <v>156</v>
      </c>
      <c r="G63" t="str">
        <f>被动技能升级!P63</f>
        <v>0</v>
      </c>
      <c r="H63" t="str">
        <f>被动技能升级!Q63</f>
        <v>0</v>
      </c>
    </row>
    <row r="64" spans="1:8" x14ac:dyDescent="0.15">
      <c r="A64">
        <f>被动技能升级!J64</f>
        <v>58</v>
      </c>
      <c r="B64">
        <f>被动技能升级!K64</f>
        <v>61</v>
      </c>
      <c r="C64">
        <f>被动技能升级!L64</f>
        <v>62</v>
      </c>
      <c r="D64">
        <f>被动技能升级!M64</f>
        <v>58</v>
      </c>
      <c r="E64" t="str">
        <f>被动技能升级!N64</f>
        <v>[]</v>
      </c>
      <c r="F64">
        <f>被动技能升级!O64</f>
        <v>157</v>
      </c>
      <c r="G64" t="str">
        <f>被动技能升级!P64</f>
        <v>0</v>
      </c>
      <c r="H64" t="str">
        <f>被动技能升级!Q64</f>
        <v>0</v>
      </c>
    </row>
    <row r="65" spans="1:8" x14ac:dyDescent="0.15">
      <c r="A65">
        <f>被动技能升级!J65</f>
        <v>59</v>
      </c>
      <c r="B65">
        <f>被动技能升级!K65</f>
        <v>62</v>
      </c>
      <c r="C65">
        <f>被动技能升级!L65</f>
        <v>63</v>
      </c>
      <c r="D65">
        <f>被动技能升级!M65</f>
        <v>59</v>
      </c>
      <c r="E65" t="str">
        <f>被动技能升级!N65</f>
        <v>[]</v>
      </c>
      <c r="F65">
        <f>被动技能升级!O65</f>
        <v>158</v>
      </c>
      <c r="G65" t="str">
        <f>被动技能升级!P65</f>
        <v>0</v>
      </c>
      <c r="H65" t="str">
        <f>被动技能升级!Q65</f>
        <v>0</v>
      </c>
    </row>
    <row r="66" spans="1:8" x14ac:dyDescent="0.15">
      <c r="A66">
        <f>被动技能升级!J66</f>
        <v>60</v>
      </c>
      <c r="B66">
        <f>被动技能升级!K66</f>
        <v>63</v>
      </c>
      <c r="C66">
        <f>被动技能升级!L66</f>
        <v>64</v>
      </c>
      <c r="D66">
        <f>被动技能升级!M66</f>
        <v>60</v>
      </c>
      <c r="E66" t="str">
        <f>被动技能升级!N66</f>
        <v>[]</v>
      </c>
      <c r="F66">
        <f>被动技能升级!O66</f>
        <v>159</v>
      </c>
      <c r="G66" t="str">
        <f>被动技能升级!P66</f>
        <v>0</v>
      </c>
      <c r="H66" t="str">
        <f>被动技能升级!Q66</f>
        <v>0</v>
      </c>
    </row>
    <row r="67" spans="1:8" x14ac:dyDescent="0.15">
      <c r="A67">
        <f>被动技能升级!J67</f>
        <v>61</v>
      </c>
      <c r="B67">
        <f>被动技能升级!K67</f>
        <v>64</v>
      </c>
      <c r="C67">
        <f>被动技能升级!L67</f>
        <v>65</v>
      </c>
      <c r="D67">
        <f>被动技能升级!M67</f>
        <v>61</v>
      </c>
      <c r="E67" t="str">
        <f>被动技能升级!N67</f>
        <v>[]</v>
      </c>
      <c r="F67">
        <f>被动技能升级!O67</f>
        <v>160</v>
      </c>
      <c r="G67" t="str">
        <f>被动技能升级!P67</f>
        <v>0</v>
      </c>
      <c r="H67" t="str">
        <f>被动技能升级!Q67</f>
        <v>0</v>
      </c>
    </row>
    <row r="68" spans="1:8" x14ac:dyDescent="0.15">
      <c r="A68">
        <f>被动技能升级!J68</f>
        <v>62</v>
      </c>
      <c r="B68">
        <f>被动技能升级!K68</f>
        <v>65</v>
      </c>
      <c r="C68">
        <f>被动技能升级!L68</f>
        <v>66</v>
      </c>
      <c r="D68">
        <f>被动技能升级!M68</f>
        <v>62</v>
      </c>
      <c r="E68" t="str">
        <f>被动技能升级!N68</f>
        <v>[]</v>
      </c>
      <c r="F68">
        <f>被动技能升级!O68</f>
        <v>161</v>
      </c>
      <c r="G68" t="str">
        <f>被动技能升级!P68</f>
        <v>0</v>
      </c>
      <c r="H68" t="str">
        <f>被动技能升级!Q68</f>
        <v>0</v>
      </c>
    </row>
    <row r="69" spans="1:8" x14ac:dyDescent="0.15">
      <c r="A69">
        <f>被动技能升级!J69</f>
        <v>63</v>
      </c>
      <c r="B69">
        <f>被动技能升级!K69</f>
        <v>66</v>
      </c>
      <c r="C69">
        <f>被动技能升级!L69</f>
        <v>67</v>
      </c>
      <c r="D69">
        <f>被动技能升级!M69</f>
        <v>63</v>
      </c>
      <c r="E69" t="str">
        <f>被动技能升级!N69</f>
        <v>[]</v>
      </c>
      <c r="F69">
        <f>被动技能升级!O69</f>
        <v>162</v>
      </c>
      <c r="G69" t="str">
        <f>被动技能升级!P69</f>
        <v>0</v>
      </c>
      <c r="H69" t="str">
        <f>被动技能升级!Q69</f>
        <v>0</v>
      </c>
    </row>
    <row r="70" spans="1:8" x14ac:dyDescent="0.15">
      <c r="A70">
        <f>被动技能升级!J70</f>
        <v>64</v>
      </c>
      <c r="B70">
        <f>被动技能升级!K70</f>
        <v>67</v>
      </c>
      <c r="C70">
        <f>被动技能升级!L70</f>
        <v>68</v>
      </c>
      <c r="D70">
        <f>被动技能升级!M70</f>
        <v>64</v>
      </c>
      <c r="E70" t="str">
        <f>被动技能升级!N70</f>
        <v>[]</v>
      </c>
      <c r="F70">
        <f>被动技能升级!O70</f>
        <v>163</v>
      </c>
      <c r="G70" t="str">
        <f>被动技能升级!P70</f>
        <v>0</v>
      </c>
      <c r="H70" t="str">
        <f>被动技能升级!Q70</f>
        <v>0</v>
      </c>
    </row>
    <row r="71" spans="1:8" x14ac:dyDescent="0.15">
      <c r="A71">
        <f>被动技能升级!J71</f>
        <v>65</v>
      </c>
      <c r="B71">
        <f>被动技能升级!K71</f>
        <v>68</v>
      </c>
      <c r="C71">
        <f>被动技能升级!L71</f>
        <v>69</v>
      </c>
      <c r="D71">
        <f>被动技能升级!M71</f>
        <v>65</v>
      </c>
      <c r="E71" t="str">
        <f>被动技能升级!N71</f>
        <v>[]</v>
      </c>
      <c r="F71">
        <f>被动技能升级!O71</f>
        <v>164</v>
      </c>
      <c r="G71" t="str">
        <f>被动技能升级!P71</f>
        <v>0</v>
      </c>
      <c r="H71" t="str">
        <f>被动技能升级!Q71</f>
        <v>0</v>
      </c>
    </row>
    <row r="72" spans="1:8" x14ac:dyDescent="0.15">
      <c r="A72">
        <f>被动技能升级!J72</f>
        <v>66</v>
      </c>
      <c r="B72">
        <f>被动技能升级!K72</f>
        <v>69</v>
      </c>
      <c r="C72">
        <f>被动技能升级!L72</f>
        <v>70</v>
      </c>
      <c r="D72">
        <f>被动技能升级!M72</f>
        <v>66</v>
      </c>
      <c r="E72" t="str">
        <f>被动技能升级!N72</f>
        <v>[]</v>
      </c>
      <c r="F72">
        <f>被动技能升级!O72</f>
        <v>165</v>
      </c>
      <c r="G72" t="str">
        <f>被动技能升级!P72</f>
        <v>0</v>
      </c>
      <c r="H72" t="str">
        <f>被动技能升级!Q72</f>
        <v>0</v>
      </c>
    </row>
    <row r="73" spans="1:8" x14ac:dyDescent="0.15">
      <c r="A73">
        <f>被动技能升级!J73</f>
        <v>67</v>
      </c>
      <c r="B73">
        <f>被动技能升级!K73</f>
        <v>70</v>
      </c>
      <c r="C73">
        <f>被动技能升级!L73</f>
        <v>71</v>
      </c>
      <c r="D73">
        <f>被动技能升级!M73</f>
        <v>67</v>
      </c>
      <c r="E73" t="str">
        <f>被动技能升级!N73</f>
        <v>[]</v>
      </c>
      <c r="F73">
        <f>被动技能升级!O73</f>
        <v>166</v>
      </c>
      <c r="G73" t="str">
        <f>被动技能升级!P73</f>
        <v>0</v>
      </c>
      <c r="H73" t="str">
        <f>被动技能升级!Q73</f>
        <v>0</v>
      </c>
    </row>
    <row r="74" spans="1:8" x14ac:dyDescent="0.15">
      <c r="A74">
        <f>被动技能升级!J74</f>
        <v>68</v>
      </c>
      <c r="B74">
        <f>被动技能升级!K74</f>
        <v>71</v>
      </c>
      <c r="C74">
        <f>被动技能升级!L74</f>
        <v>72</v>
      </c>
      <c r="D74">
        <f>被动技能升级!M74</f>
        <v>68</v>
      </c>
      <c r="E74" t="str">
        <f>被动技能升级!N74</f>
        <v>[]</v>
      </c>
      <c r="F74">
        <f>被动技能升级!O74</f>
        <v>167</v>
      </c>
      <c r="G74" t="str">
        <f>被动技能升级!P74</f>
        <v>0</v>
      </c>
      <c r="H74" t="str">
        <f>被动技能升级!Q74</f>
        <v>0</v>
      </c>
    </row>
    <row r="75" spans="1:8" x14ac:dyDescent="0.15">
      <c r="A75">
        <f>被动技能升级!J75</f>
        <v>69</v>
      </c>
      <c r="B75">
        <f>被动技能升级!K75</f>
        <v>72</v>
      </c>
      <c r="C75">
        <f>被动技能升级!L75</f>
        <v>73</v>
      </c>
      <c r="D75">
        <f>被动技能升级!M75</f>
        <v>69</v>
      </c>
      <c r="E75" t="str">
        <f>被动技能升级!N75</f>
        <v>[]</v>
      </c>
      <c r="F75">
        <f>被动技能升级!O75</f>
        <v>168</v>
      </c>
      <c r="G75" t="str">
        <f>被动技能升级!P75</f>
        <v>0</v>
      </c>
      <c r="H75" t="str">
        <f>被动技能升级!Q75</f>
        <v>0</v>
      </c>
    </row>
    <row r="76" spans="1:8" x14ac:dyDescent="0.15">
      <c r="A76">
        <f>被动技能升级!J76</f>
        <v>70</v>
      </c>
      <c r="B76">
        <f>被动技能升级!K76</f>
        <v>73</v>
      </c>
      <c r="C76">
        <f>被动技能升级!L76</f>
        <v>74</v>
      </c>
      <c r="D76">
        <f>被动技能升级!M76</f>
        <v>70</v>
      </c>
      <c r="E76" t="str">
        <f>被动技能升级!N76</f>
        <v>[]</v>
      </c>
      <c r="F76">
        <f>被动技能升级!O76</f>
        <v>169</v>
      </c>
      <c r="G76" t="str">
        <f>被动技能升级!P76</f>
        <v>0</v>
      </c>
      <c r="H76" t="str">
        <f>被动技能升级!Q76</f>
        <v>0</v>
      </c>
    </row>
    <row r="77" spans="1:8" x14ac:dyDescent="0.15">
      <c r="A77">
        <f>被动技能升级!J77</f>
        <v>71</v>
      </c>
      <c r="B77">
        <f>被动技能升级!K77</f>
        <v>74</v>
      </c>
      <c r="C77">
        <f>被动技能升级!L77</f>
        <v>75</v>
      </c>
      <c r="D77">
        <f>被动技能升级!M77</f>
        <v>71</v>
      </c>
      <c r="E77" t="str">
        <f>被动技能升级!N77</f>
        <v>[]</v>
      </c>
      <c r="F77">
        <f>被动技能升级!O77</f>
        <v>170</v>
      </c>
      <c r="G77" t="str">
        <f>被动技能升级!P77</f>
        <v>0</v>
      </c>
      <c r="H77" t="str">
        <f>被动技能升级!Q77</f>
        <v>0</v>
      </c>
    </row>
    <row r="78" spans="1:8" x14ac:dyDescent="0.15">
      <c r="A78">
        <f>被动技能升级!J78</f>
        <v>72</v>
      </c>
      <c r="B78">
        <f>被动技能升级!K78</f>
        <v>75</v>
      </c>
      <c r="C78">
        <f>被动技能升级!L78</f>
        <v>76</v>
      </c>
      <c r="D78">
        <f>被动技能升级!M78</f>
        <v>72</v>
      </c>
      <c r="E78" t="str">
        <f>被动技能升级!N78</f>
        <v>[]</v>
      </c>
      <c r="F78">
        <f>被动技能升级!O78</f>
        <v>171</v>
      </c>
      <c r="G78" t="str">
        <f>被动技能升级!P78</f>
        <v>0</v>
      </c>
      <c r="H78" t="str">
        <f>被动技能升级!Q78</f>
        <v>0</v>
      </c>
    </row>
    <row r="79" spans="1:8" x14ac:dyDescent="0.15">
      <c r="A79">
        <f>被动技能升级!J79</f>
        <v>73</v>
      </c>
      <c r="B79">
        <f>被动技能升级!K79</f>
        <v>76</v>
      </c>
      <c r="C79">
        <f>被动技能升级!L79</f>
        <v>77</v>
      </c>
      <c r="D79">
        <f>被动技能升级!M79</f>
        <v>73</v>
      </c>
      <c r="E79" t="str">
        <f>被动技能升级!N79</f>
        <v>[]</v>
      </c>
      <c r="F79">
        <f>被动技能升级!O79</f>
        <v>172</v>
      </c>
      <c r="G79" t="str">
        <f>被动技能升级!P79</f>
        <v>0</v>
      </c>
      <c r="H79" t="str">
        <f>被动技能升级!Q79</f>
        <v>0</v>
      </c>
    </row>
    <row r="80" spans="1:8" x14ac:dyDescent="0.15">
      <c r="A80">
        <f>被动技能升级!J80</f>
        <v>74</v>
      </c>
      <c r="B80">
        <f>被动技能升级!K80</f>
        <v>77</v>
      </c>
      <c r="C80">
        <f>被动技能升级!L80</f>
        <v>78</v>
      </c>
      <c r="D80">
        <f>被动技能升级!M80</f>
        <v>74</v>
      </c>
      <c r="E80" t="str">
        <f>被动技能升级!N80</f>
        <v>[]</v>
      </c>
      <c r="F80">
        <f>被动技能升级!O80</f>
        <v>173</v>
      </c>
      <c r="G80" t="str">
        <f>被动技能升级!P80</f>
        <v>0</v>
      </c>
      <c r="H80" t="str">
        <f>被动技能升级!Q80</f>
        <v>0</v>
      </c>
    </row>
    <row r="81" spans="1:8" x14ac:dyDescent="0.15">
      <c r="A81">
        <f>被动技能升级!J81</f>
        <v>75</v>
      </c>
      <c r="B81">
        <f>被动技能升级!K81</f>
        <v>78</v>
      </c>
      <c r="C81">
        <f>被动技能升级!L81</f>
        <v>79</v>
      </c>
      <c r="D81">
        <f>被动技能升级!M81</f>
        <v>75</v>
      </c>
      <c r="E81" t="str">
        <f>被动技能升级!N81</f>
        <v>[]</v>
      </c>
      <c r="F81">
        <f>被动技能升级!O81</f>
        <v>174</v>
      </c>
      <c r="G81" t="str">
        <f>被动技能升级!P81</f>
        <v>0</v>
      </c>
      <c r="H81" t="str">
        <f>被动技能升级!Q81</f>
        <v>0</v>
      </c>
    </row>
    <row r="82" spans="1:8" x14ac:dyDescent="0.15">
      <c r="A82">
        <f>被动技能升级!J82</f>
        <v>76</v>
      </c>
      <c r="B82">
        <f>被动技能升级!K82</f>
        <v>79</v>
      </c>
      <c r="C82">
        <f>被动技能升级!L82</f>
        <v>80</v>
      </c>
      <c r="D82">
        <f>被动技能升级!M82</f>
        <v>76</v>
      </c>
      <c r="E82" t="str">
        <f>被动技能升级!N82</f>
        <v>[]</v>
      </c>
      <c r="F82">
        <f>被动技能升级!O82</f>
        <v>175</v>
      </c>
      <c r="G82" t="str">
        <f>被动技能升级!P82</f>
        <v>0</v>
      </c>
      <c r="H82" t="str">
        <f>被动技能升级!Q82</f>
        <v>0</v>
      </c>
    </row>
    <row r="83" spans="1:8" x14ac:dyDescent="0.15">
      <c r="A83">
        <f>被动技能升级!J83</f>
        <v>77</v>
      </c>
      <c r="B83">
        <f>被动技能升级!K83</f>
        <v>81</v>
      </c>
      <c r="C83">
        <f>被动技能升级!L83</f>
        <v>82</v>
      </c>
      <c r="D83">
        <f>被动技能升级!M83</f>
        <v>77</v>
      </c>
      <c r="E83" t="str">
        <f>被动技能升级!N83</f>
        <v>[]</v>
      </c>
      <c r="F83">
        <f>被动技能升级!O83</f>
        <v>176</v>
      </c>
      <c r="G83" t="str">
        <f>被动技能升级!P83</f>
        <v>0</v>
      </c>
      <c r="H83" t="str">
        <f>被动技能升级!Q83</f>
        <v>0</v>
      </c>
    </row>
    <row r="84" spans="1:8" x14ac:dyDescent="0.15">
      <c r="A84">
        <f>被动技能升级!J84</f>
        <v>78</v>
      </c>
      <c r="B84">
        <f>被动技能升级!K84</f>
        <v>82</v>
      </c>
      <c r="C84">
        <f>被动技能升级!L84</f>
        <v>83</v>
      </c>
      <c r="D84">
        <f>被动技能升级!M84</f>
        <v>78</v>
      </c>
      <c r="E84" t="str">
        <f>被动技能升级!N84</f>
        <v>[]</v>
      </c>
      <c r="F84">
        <f>被动技能升级!O84</f>
        <v>177</v>
      </c>
      <c r="G84" t="str">
        <f>被动技能升级!P84</f>
        <v>0</v>
      </c>
      <c r="H84" t="str">
        <f>被动技能升级!Q84</f>
        <v>0</v>
      </c>
    </row>
    <row r="85" spans="1:8" x14ac:dyDescent="0.15">
      <c r="A85">
        <f>被动技能升级!J85</f>
        <v>79</v>
      </c>
      <c r="B85">
        <f>被动技能升级!K85</f>
        <v>83</v>
      </c>
      <c r="C85">
        <f>被动技能升级!L85</f>
        <v>84</v>
      </c>
      <c r="D85">
        <f>被动技能升级!M85</f>
        <v>79</v>
      </c>
      <c r="E85" t="str">
        <f>被动技能升级!N85</f>
        <v>[]</v>
      </c>
      <c r="F85">
        <f>被动技能升级!O85</f>
        <v>178</v>
      </c>
      <c r="G85" t="str">
        <f>被动技能升级!P85</f>
        <v>0</v>
      </c>
      <c r="H85" t="str">
        <f>被动技能升级!Q85</f>
        <v>0</v>
      </c>
    </row>
    <row r="86" spans="1:8" x14ac:dyDescent="0.15">
      <c r="A86">
        <f>被动技能升级!J86</f>
        <v>80</v>
      </c>
      <c r="B86">
        <f>被动技能升级!K86</f>
        <v>84</v>
      </c>
      <c r="C86">
        <f>被动技能升级!L86</f>
        <v>85</v>
      </c>
      <c r="D86">
        <f>被动技能升级!M86</f>
        <v>80</v>
      </c>
      <c r="E86" t="str">
        <f>被动技能升级!N86</f>
        <v>[]</v>
      </c>
      <c r="F86">
        <f>被动技能升级!O86</f>
        <v>179</v>
      </c>
      <c r="G86" t="str">
        <f>被动技能升级!P86</f>
        <v>0</v>
      </c>
      <c r="H86" t="str">
        <f>被动技能升级!Q86</f>
        <v>0</v>
      </c>
    </row>
    <row r="87" spans="1:8" x14ac:dyDescent="0.15">
      <c r="A87">
        <f>被动技能升级!J87</f>
        <v>81</v>
      </c>
      <c r="B87">
        <f>被动技能升级!K87</f>
        <v>85</v>
      </c>
      <c r="C87">
        <f>被动技能升级!L87</f>
        <v>86</v>
      </c>
      <c r="D87">
        <f>被动技能升级!M87</f>
        <v>81</v>
      </c>
      <c r="E87" t="str">
        <f>被动技能升级!N87</f>
        <v>[]</v>
      </c>
      <c r="F87">
        <f>被动技能升级!O87</f>
        <v>180</v>
      </c>
      <c r="G87" t="str">
        <f>被动技能升级!P87</f>
        <v>0</v>
      </c>
      <c r="H87" t="str">
        <f>被动技能升级!Q87</f>
        <v>0</v>
      </c>
    </row>
    <row r="88" spans="1:8" x14ac:dyDescent="0.15">
      <c r="A88">
        <f>被动技能升级!J88</f>
        <v>82</v>
      </c>
      <c r="B88">
        <f>被动技能升级!K88</f>
        <v>86</v>
      </c>
      <c r="C88">
        <f>被动技能升级!L88</f>
        <v>87</v>
      </c>
      <c r="D88">
        <f>被动技能升级!M88</f>
        <v>82</v>
      </c>
      <c r="E88" t="str">
        <f>被动技能升级!N88</f>
        <v>[]</v>
      </c>
      <c r="F88">
        <f>被动技能升级!O88</f>
        <v>181</v>
      </c>
      <c r="G88" t="str">
        <f>被动技能升级!P88</f>
        <v>0</v>
      </c>
      <c r="H88" t="str">
        <f>被动技能升级!Q88</f>
        <v>0</v>
      </c>
    </row>
    <row r="89" spans="1:8" x14ac:dyDescent="0.15">
      <c r="A89">
        <f>被动技能升级!J89</f>
        <v>83</v>
      </c>
      <c r="B89">
        <f>被动技能升级!K89</f>
        <v>87</v>
      </c>
      <c r="C89">
        <f>被动技能升级!L89</f>
        <v>88</v>
      </c>
      <c r="D89">
        <f>被动技能升级!M89</f>
        <v>83</v>
      </c>
      <c r="E89" t="str">
        <f>被动技能升级!N89</f>
        <v>[]</v>
      </c>
      <c r="F89">
        <f>被动技能升级!O89</f>
        <v>182</v>
      </c>
      <c r="G89" t="str">
        <f>被动技能升级!P89</f>
        <v>0</v>
      </c>
      <c r="H89" t="str">
        <f>被动技能升级!Q89</f>
        <v>0</v>
      </c>
    </row>
    <row r="90" spans="1:8" x14ac:dyDescent="0.15">
      <c r="A90">
        <f>被动技能升级!J90</f>
        <v>84</v>
      </c>
      <c r="B90">
        <f>被动技能升级!K90</f>
        <v>88</v>
      </c>
      <c r="C90">
        <f>被动技能升级!L90</f>
        <v>89</v>
      </c>
      <c r="D90">
        <f>被动技能升级!M90</f>
        <v>84</v>
      </c>
      <c r="E90" t="str">
        <f>被动技能升级!N90</f>
        <v>[]</v>
      </c>
      <c r="F90">
        <f>被动技能升级!O90</f>
        <v>183</v>
      </c>
      <c r="G90" t="str">
        <f>被动技能升级!P90</f>
        <v>0</v>
      </c>
      <c r="H90" t="str">
        <f>被动技能升级!Q90</f>
        <v>0</v>
      </c>
    </row>
    <row r="91" spans="1:8" x14ac:dyDescent="0.15">
      <c r="A91">
        <f>被动技能升级!J91</f>
        <v>85</v>
      </c>
      <c r="B91">
        <f>被动技能升级!K91</f>
        <v>89</v>
      </c>
      <c r="C91">
        <f>被动技能升级!L91</f>
        <v>90</v>
      </c>
      <c r="D91">
        <f>被动技能升级!M91</f>
        <v>85</v>
      </c>
      <c r="E91" t="str">
        <f>被动技能升级!N91</f>
        <v>[]</v>
      </c>
      <c r="F91">
        <f>被动技能升级!O91</f>
        <v>184</v>
      </c>
      <c r="G91" t="str">
        <f>被动技能升级!P91</f>
        <v>0</v>
      </c>
      <c r="H91" t="str">
        <f>被动技能升级!Q91</f>
        <v>0</v>
      </c>
    </row>
    <row r="92" spans="1:8" x14ac:dyDescent="0.15">
      <c r="A92">
        <f>被动技能升级!J92</f>
        <v>86</v>
      </c>
      <c r="B92">
        <f>被动技能升级!K92</f>
        <v>90</v>
      </c>
      <c r="C92">
        <f>被动技能升级!L92</f>
        <v>91</v>
      </c>
      <c r="D92">
        <f>被动技能升级!M92</f>
        <v>86</v>
      </c>
      <c r="E92" t="str">
        <f>被动技能升级!N92</f>
        <v>[]</v>
      </c>
      <c r="F92">
        <f>被动技能升级!O92</f>
        <v>185</v>
      </c>
      <c r="G92" t="str">
        <f>被动技能升级!P92</f>
        <v>0</v>
      </c>
      <c r="H92" t="str">
        <f>被动技能升级!Q92</f>
        <v>0</v>
      </c>
    </row>
    <row r="93" spans="1:8" x14ac:dyDescent="0.15">
      <c r="A93">
        <f>被动技能升级!J93</f>
        <v>87</v>
      </c>
      <c r="B93">
        <f>被动技能升级!K93</f>
        <v>91</v>
      </c>
      <c r="C93">
        <f>被动技能升级!L93</f>
        <v>92</v>
      </c>
      <c r="D93">
        <f>被动技能升级!M93</f>
        <v>87</v>
      </c>
      <c r="E93" t="str">
        <f>被动技能升级!N93</f>
        <v>[]</v>
      </c>
      <c r="F93">
        <f>被动技能升级!O93</f>
        <v>186</v>
      </c>
      <c r="G93" t="str">
        <f>被动技能升级!P93</f>
        <v>0</v>
      </c>
      <c r="H93" t="str">
        <f>被动技能升级!Q93</f>
        <v>0</v>
      </c>
    </row>
    <row r="94" spans="1:8" x14ac:dyDescent="0.15">
      <c r="A94">
        <f>被动技能升级!J94</f>
        <v>88</v>
      </c>
      <c r="B94">
        <f>被动技能升级!K94</f>
        <v>92</v>
      </c>
      <c r="C94">
        <f>被动技能升级!L94</f>
        <v>93</v>
      </c>
      <c r="D94">
        <f>被动技能升级!M94</f>
        <v>88</v>
      </c>
      <c r="E94" t="str">
        <f>被动技能升级!N94</f>
        <v>[]</v>
      </c>
      <c r="F94">
        <f>被动技能升级!O94</f>
        <v>187</v>
      </c>
      <c r="G94" t="str">
        <f>被动技能升级!P94</f>
        <v>0</v>
      </c>
      <c r="H94" t="str">
        <f>被动技能升级!Q94</f>
        <v>0</v>
      </c>
    </row>
    <row r="95" spans="1:8" x14ac:dyDescent="0.15">
      <c r="A95">
        <f>被动技能升级!J95</f>
        <v>89</v>
      </c>
      <c r="B95">
        <f>被动技能升级!K95</f>
        <v>93</v>
      </c>
      <c r="C95">
        <f>被动技能升级!L95</f>
        <v>94</v>
      </c>
      <c r="D95">
        <f>被动技能升级!M95</f>
        <v>89</v>
      </c>
      <c r="E95" t="str">
        <f>被动技能升级!N95</f>
        <v>[]</v>
      </c>
      <c r="F95">
        <f>被动技能升级!O95</f>
        <v>188</v>
      </c>
      <c r="G95" t="str">
        <f>被动技能升级!P95</f>
        <v>0</v>
      </c>
      <c r="H95" t="str">
        <f>被动技能升级!Q95</f>
        <v>0</v>
      </c>
    </row>
    <row r="96" spans="1:8" x14ac:dyDescent="0.15">
      <c r="A96">
        <f>被动技能升级!J96</f>
        <v>90</v>
      </c>
      <c r="B96">
        <f>被动技能升级!K96</f>
        <v>94</v>
      </c>
      <c r="C96">
        <f>被动技能升级!L96</f>
        <v>95</v>
      </c>
      <c r="D96">
        <f>被动技能升级!M96</f>
        <v>90</v>
      </c>
      <c r="E96" t="str">
        <f>被动技能升级!N96</f>
        <v>[]</v>
      </c>
      <c r="F96">
        <f>被动技能升级!O96</f>
        <v>189</v>
      </c>
      <c r="G96" t="str">
        <f>被动技能升级!P96</f>
        <v>0</v>
      </c>
      <c r="H96" t="str">
        <f>被动技能升级!Q96</f>
        <v>0</v>
      </c>
    </row>
    <row r="97" spans="1:8" x14ac:dyDescent="0.15">
      <c r="A97">
        <f>被动技能升级!J97</f>
        <v>91</v>
      </c>
      <c r="B97">
        <f>被动技能升级!K97</f>
        <v>95</v>
      </c>
      <c r="C97">
        <f>被动技能升级!L97</f>
        <v>96</v>
      </c>
      <c r="D97">
        <f>被动技能升级!M97</f>
        <v>91</v>
      </c>
      <c r="E97" t="str">
        <f>被动技能升级!N97</f>
        <v>[]</v>
      </c>
      <c r="F97">
        <f>被动技能升级!O97</f>
        <v>190</v>
      </c>
      <c r="G97" t="str">
        <f>被动技能升级!P97</f>
        <v>0</v>
      </c>
      <c r="H97" t="str">
        <f>被动技能升级!Q97</f>
        <v>0</v>
      </c>
    </row>
    <row r="98" spans="1:8" x14ac:dyDescent="0.15">
      <c r="A98">
        <f>被动技能升级!J98</f>
        <v>92</v>
      </c>
      <c r="B98">
        <f>被动技能升级!K98</f>
        <v>96</v>
      </c>
      <c r="C98">
        <f>被动技能升级!L98</f>
        <v>97</v>
      </c>
      <c r="D98">
        <f>被动技能升级!M98</f>
        <v>92</v>
      </c>
      <c r="E98" t="str">
        <f>被动技能升级!N98</f>
        <v>[]</v>
      </c>
      <c r="F98">
        <f>被动技能升级!O98</f>
        <v>191</v>
      </c>
      <c r="G98" t="str">
        <f>被动技能升级!P98</f>
        <v>0</v>
      </c>
      <c r="H98" t="str">
        <f>被动技能升级!Q98</f>
        <v>0</v>
      </c>
    </row>
    <row r="99" spans="1:8" x14ac:dyDescent="0.15">
      <c r="A99">
        <f>被动技能升级!J99</f>
        <v>93</v>
      </c>
      <c r="B99">
        <f>被动技能升级!K99</f>
        <v>97</v>
      </c>
      <c r="C99">
        <f>被动技能升级!L99</f>
        <v>98</v>
      </c>
      <c r="D99">
        <f>被动技能升级!M99</f>
        <v>93</v>
      </c>
      <c r="E99" t="str">
        <f>被动技能升级!N99</f>
        <v>[]</v>
      </c>
      <c r="F99">
        <f>被动技能升级!O99</f>
        <v>192</v>
      </c>
      <c r="G99" t="str">
        <f>被动技能升级!P99</f>
        <v>0</v>
      </c>
      <c r="H99" t="str">
        <f>被动技能升级!Q99</f>
        <v>0</v>
      </c>
    </row>
    <row r="100" spans="1:8" x14ac:dyDescent="0.15">
      <c r="A100">
        <f>被动技能升级!J100</f>
        <v>94</v>
      </c>
      <c r="B100">
        <f>被动技能升级!K100</f>
        <v>98</v>
      </c>
      <c r="C100">
        <f>被动技能升级!L100</f>
        <v>99</v>
      </c>
      <c r="D100">
        <f>被动技能升级!M100</f>
        <v>94</v>
      </c>
      <c r="E100" t="str">
        <f>被动技能升级!N100</f>
        <v>[]</v>
      </c>
      <c r="F100">
        <f>被动技能升级!O100</f>
        <v>193</v>
      </c>
      <c r="G100" t="str">
        <f>被动技能升级!P100</f>
        <v>0</v>
      </c>
      <c r="H100" t="str">
        <f>被动技能升级!Q100</f>
        <v>0</v>
      </c>
    </row>
    <row r="101" spans="1:8" x14ac:dyDescent="0.15">
      <c r="A101">
        <f>被动技能升级!J101</f>
        <v>95</v>
      </c>
      <c r="B101">
        <f>被动技能升级!K101</f>
        <v>99</v>
      </c>
      <c r="C101">
        <f>被动技能升级!L101</f>
        <v>100</v>
      </c>
      <c r="D101">
        <f>被动技能升级!M101</f>
        <v>95</v>
      </c>
      <c r="E101" t="str">
        <f>被动技能升级!N101</f>
        <v>[]</v>
      </c>
      <c r="F101">
        <f>被动技能升级!O101</f>
        <v>194</v>
      </c>
      <c r="G101" t="str">
        <f>被动技能升级!P101</f>
        <v>0</v>
      </c>
      <c r="H101" t="str">
        <f>被动技能升级!Q101</f>
        <v>0</v>
      </c>
    </row>
    <row r="102" spans="1:8" x14ac:dyDescent="0.15">
      <c r="A102">
        <f>被动技能升级!J102</f>
        <v>96</v>
      </c>
      <c r="B102">
        <f>被动技能升级!K102</f>
        <v>101</v>
      </c>
      <c r="C102">
        <f>被动技能升级!L102</f>
        <v>102</v>
      </c>
      <c r="D102">
        <f>被动技能升级!M102</f>
        <v>96</v>
      </c>
      <c r="E102" t="str">
        <f>被动技能升级!N102</f>
        <v>[]</v>
      </c>
      <c r="F102">
        <f>被动技能升级!O102</f>
        <v>195</v>
      </c>
      <c r="G102" t="str">
        <f>被动技能升级!P102</f>
        <v>0</v>
      </c>
      <c r="H102" t="str">
        <f>被动技能升级!Q102</f>
        <v>0</v>
      </c>
    </row>
    <row r="103" spans="1:8" x14ac:dyDescent="0.15">
      <c r="A103">
        <f>被动技能升级!J103</f>
        <v>97</v>
      </c>
      <c r="B103">
        <f>被动技能升级!K103</f>
        <v>102</v>
      </c>
      <c r="C103">
        <f>被动技能升级!L103</f>
        <v>103</v>
      </c>
      <c r="D103">
        <f>被动技能升级!M103</f>
        <v>97</v>
      </c>
      <c r="E103" t="str">
        <f>被动技能升级!N103</f>
        <v>[]</v>
      </c>
      <c r="F103">
        <f>被动技能升级!O103</f>
        <v>196</v>
      </c>
      <c r="G103" t="str">
        <f>被动技能升级!P103</f>
        <v>0</v>
      </c>
      <c r="H103" t="str">
        <f>被动技能升级!Q103</f>
        <v>0</v>
      </c>
    </row>
    <row r="104" spans="1:8" x14ac:dyDescent="0.15">
      <c r="A104">
        <f>被动技能升级!J104</f>
        <v>98</v>
      </c>
      <c r="B104">
        <f>被动技能升级!K104</f>
        <v>103</v>
      </c>
      <c r="C104">
        <f>被动技能升级!L104</f>
        <v>104</v>
      </c>
      <c r="D104">
        <f>被动技能升级!M104</f>
        <v>98</v>
      </c>
      <c r="E104" t="str">
        <f>被动技能升级!N104</f>
        <v>[]</v>
      </c>
      <c r="F104">
        <f>被动技能升级!O104</f>
        <v>197</v>
      </c>
      <c r="G104" t="str">
        <f>被动技能升级!P104</f>
        <v>0</v>
      </c>
      <c r="H104" t="str">
        <f>被动技能升级!Q104</f>
        <v>0</v>
      </c>
    </row>
    <row r="105" spans="1:8" x14ac:dyDescent="0.15">
      <c r="A105">
        <f>被动技能升级!J105</f>
        <v>99</v>
      </c>
      <c r="B105">
        <f>被动技能升级!K105</f>
        <v>104</v>
      </c>
      <c r="C105">
        <f>被动技能升级!L105</f>
        <v>105</v>
      </c>
      <c r="D105">
        <f>被动技能升级!M105</f>
        <v>99</v>
      </c>
      <c r="E105" t="str">
        <f>被动技能升级!N105</f>
        <v>[]</v>
      </c>
      <c r="F105">
        <f>被动技能升级!O105</f>
        <v>198</v>
      </c>
      <c r="G105" t="str">
        <f>被动技能升级!P105</f>
        <v>0</v>
      </c>
      <c r="H105" t="str">
        <f>被动技能升级!Q105</f>
        <v>0</v>
      </c>
    </row>
    <row r="106" spans="1:8" x14ac:dyDescent="0.15">
      <c r="A106">
        <f>被动技能升级!J106</f>
        <v>100</v>
      </c>
      <c r="B106">
        <f>被动技能升级!K106</f>
        <v>105</v>
      </c>
      <c r="C106">
        <f>被动技能升级!L106</f>
        <v>106</v>
      </c>
      <c r="D106">
        <f>被动技能升级!M106</f>
        <v>1</v>
      </c>
      <c r="E106" t="str">
        <f>被动技能升级!N106</f>
        <v>[]</v>
      </c>
      <c r="F106">
        <f>被动技能升级!O106</f>
        <v>100</v>
      </c>
      <c r="G106" t="str">
        <f>被动技能升级!P106</f>
        <v>0</v>
      </c>
      <c r="H106" t="str">
        <f>被动技能升级!Q106</f>
        <v>0</v>
      </c>
    </row>
    <row r="107" spans="1:8" x14ac:dyDescent="0.15">
      <c r="A107">
        <f>被动技能升级!J107</f>
        <v>101</v>
      </c>
      <c r="B107">
        <f>被动技能升级!K107</f>
        <v>106</v>
      </c>
      <c r="C107">
        <f>被动技能升级!L107</f>
        <v>107</v>
      </c>
      <c r="D107">
        <f>被动技能升级!M107</f>
        <v>2</v>
      </c>
      <c r="E107" t="str">
        <f>被动技能升级!N107</f>
        <v>[]</v>
      </c>
      <c r="F107">
        <f>被动技能升级!O107</f>
        <v>101</v>
      </c>
      <c r="G107" t="str">
        <f>被动技能升级!P107</f>
        <v>0</v>
      </c>
      <c r="H107" t="str">
        <f>被动技能升级!Q107</f>
        <v>0</v>
      </c>
    </row>
    <row r="108" spans="1:8" x14ac:dyDescent="0.15">
      <c r="A108">
        <f>被动技能升级!J108</f>
        <v>102</v>
      </c>
      <c r="B108">
        <f>被动技能升级!K108</f>
        <v>107</v>
      </c>
      <c r="C108">
        <f>被动技能升级!L108</f>
        <v>108</v>
      </c>
      <c r="D108">
        <f>被动技能升级!M108</f>
        <v>3</v>
      </c>
      <c r="E108" t="str">
        <f>被动技能升级!N108</f>
        <v>[]</v>
      </c>
      <c r="F108">
        <f>被动技能升级!O108</f>
        <v>102</v>
      </c>
      <c r="G108" t="str">
        <f>被动技能升级!P108</f>
        <v>0</v>
      </c>
      <c r="H108" t="str">
        <f>被动技能升级!Q108</f>
        <v>0</v>
      </c>
    </row>
    <row r="109" spans="1:8" x14ac:dyDescent="0.15">
      <c r="A109">
        <f>被动技能升级!J109</f>
        <v>103</v>
      </c>
      <c r="B109">
        <f>被动技能升级!K109</f>
        <v>108</v>
      </c>
      <c r="C109">
        <f>被动技能升级!L109</f>
        <v>109</v>
      </c>
      <c r="D109">
        <f>被动技能升级!M109</f>
        <v>4</v>
      </c>
      <c r="E109" t="str">
        <f>被动技能升级!N109</f>
        <v>[]</v>
      </c>
      <c r="F109">
        <f>被动技能升级!O109</f>
        <v>103</v>
      </c>
      <c r="G109" t="str">
        <f>被动技能升级!P109</f>
        <v>0</v>
      </c>
      <c r="H109" t="str">
        <f>被动技能升级!Q109</f>
        <v>0</v>
      </c>
    </row>
    <row r="110" spans="1:8" x14ac:dyDescent="0.15">
      <c r="A110">
        <f>被动技能升级!J110</f>
        <v>104</v>
      </c>
      <c r="B110">
        <f>被动技能升级!K110</f>
        <v>109</v>
      </c>
      <c r="C110">
        <f>被动技能升级!L110</f>
        <v>110</v>
      </c>
      <c r="D110">
        <f>被动技能升级!M110</f>
        <v>5</v>
      </c>
      <c r="E110" t="str">
        <f>被动技能升级!N110</f>
        <v>[]</v>
      </c>
      <c r="F110">
        <f>被动技能升级!O110</f>
        <v>104</v>
      </c>
      <c r="G110" t="str">
        <f>被动技能升级!P110</f>
        <v>0</v>
      </c>
      <c r="H110" t="str">
        <f>被动技能升级!Q110</f>
        <v>0</v>
      </c>
    </row>
    <row r="111" spans="1:8" x14ac:dyDescent="0.15">
      <c r="A111">
        <f>被动技能升级!J111</f>
        <v>105</v>
      </c>
      <c r="B111">
        <f>被动技能升级!K111</f>
        <v>110</v>
      </c>
      <c r="C111">
        <f>被动技能升级!L111</f>
        <v>111</v>
      </c>
      <c r="D111">
        <f>被动技能升级!M111</f>
        <v>6</v>
      </c>
      <c r="E111" t="str">
        <f>被动技能升级!N111</f>
        <v>[]</v>
      </c>
      <c r="F111">
        <f>被动技能升级!O111</f>
        <v>105</v>
      </c>
      <c r="G111" t="str">
        <f>被动技能升级!P111</f>
        <v>0</v>
      </c>
      <c r="H111" t="str">
        <f>被动技能升级!Q111</f>
        <v>0</v>
      </c>
    </row>
    <row r="112" spans="1:8" x14ac:dyDescent="0.15">
      <c r="A112">
        <f>被动技能升级!J112</f>
        <v>106</v>
      </c>
      <c r="B112">
        <f>被动技能升级!K112</f>
        <v>111</v>
      </c>
      <c r="C112">
        <f>被动技能升级!L112</f>
        <v>112</v>
      </c>
      <c r="D112">
        <f>被动技能升级!M112</f>
        <v>7</v>
      </c>
      <c r="E112" t="str">
        <f>被动技能升级!N112</f>
        <v>[]</v>
      </c>
      <c r="F112">
        <f>被动技能升级!O112</f>
        <v>106</v>
      </c>
      <c r="G112" t="str">
        <f>被动技能升级!P112</f>
        <v>0</v>
      </c>
      <c r="H112" t="str">
        <f>被动技能升级!Q112</f>
        <v>0</v>
      </c>
    </row>
    <row r="113" spans="1:8" x14ac:dyDescent="0.15">
      <c r="A113">
        <f>被动技能升级!J113</f>
        <v>107</v>
      </c>
      <c r="B113">
        <f>被动技能升级!K113</f>
        <v>112</v>
      </c>
      <c r="C113">
        <f>被动技能升级!L113</f>
        <v>113</v>
      </c>
      <c r="D113">
        <f>被动技能升级!M113</f>
        <v>8</v>
      </c>
      <c r="E113" t="str">
        <f>被动技能升级!N113</f>
        <v>[]</v>
      </c>
      <c r="F113">
        <f>被动技能升级!O113</f>
        <v>107</v>
      </c>
      <c r="G113" t="str">
        <f>被动技能升级!P113</f>
        <v>0</v>
      </c>
      <c r="H113" t="str">
        <f>被动技能升级!Q113</f>
        <v>0</v>
      </c>
    </row>
    <row r="114" spans="1:8" x14ac:dyDescent="0.15">
      <c r="A114">
        <f>被动技能升级!J114</f>
        <v>108</v>
      </c>
      <c r="B114">
        <f>被动技能升级!K114</f>
        <v>113</v>
      </c>
      <c r="C114">
        <f>被动技能升级!L114</f>
        <v>114</v>
      </c>
      <c r="D114">
        <f>被动技能升级!M114</f>
        <v>9</v>
      </c>
      <c r="E114" t="str">
        <f>被动技能升级!N114</f>
        <v>[]</v>
      </c>
      <c r="F114">
        <f>被动技能升级!O114</f>
        <v>108</v>
      </c>
      <c r="G114" t="str">
        <f>被动技能升级!P114</f>
        <v>0</v>
      </c>
      <c r="H114" t="str">
        <f>被动技能升级!Q114</f>
        <v>0</v>
      </c>
    </row>
    <row r="115" spans="1:8" x14ac:dyDescent="0.15">
      <c r="A115">
        <f>被动技能升级!J115</f>
        <v>109</v>
      </c>
      <c r="B115">
        <f>被动技能升级!K115</f>
        <v>114</v>
      </c>
      <c r="C115">
        <f>被动技能升级!L115</f>
        <v>115</v>
      </c>
      <c r="D115">
        <f>被动技能升级!M115</f>
        <v>10</v>
      </c>
      <c r="E115" t="str">
        <f>被动技能升级!N115</f>
        <v>[]</v>
      </c>
      <c r="F115">
        <f>被动技能升级!O115</f>
        <v>109</v>
      </c>
      <c r="G115" t="str">
        <f>被动技能升级!P115</f>
        <v>0</v>
      </c>
      <c r="H115" t="str">
        <f>被动技能升级!Q115</f>
        <v>0</v>
      </c>
    </row>
    <row r="116" spans="1:8" x14ac:dyDescent="0.15">
      <c r="A116">
        <f>被动技能升级!J116</f>
        <v>110</v>
      </c>
      <c r="B116">
        <f>被动技能升级!K116</f>
        <v>115</v>
      </c>
      <c r="C116">
        <f>被动技能升级!L116</f>
        <v>116</v>
      </c>
      <c r="D116">
        <f>被动技能升级!M116</f>
        <v>11</v>
      </c>
      <c r="E116" t="str">
        <f>被动技能升级!N116</f>
        <v>[]</v>
      </c>
      <c r="F116">
        <f>被动技能升级!O116</f>
        <v>110</v>
      </c>
      <c r="G116" t="str">
        <f>被动技能升级!P116</f>
        <v>0</v>
      </c>
      <c r="H116" t="str">
        <f>被动技能升级!Q116</f>
        <v>0</v>
      </c>
    </row>
    <row r="117" spans="1:8" x14ac:dyDescent="0.15">
      <c r="A117">
        <f>被动技能升级!J117</f>
        <v>111</v>
      </c>
      <c r="B117">
        <f>被动技能升级!K117</f>
        <v>116</v>
      </c>
      <c r="C117">
        <f>被动技能升级!L117</f>
        <v>117</v>
      </c>
      <c r="D117">
        <f>被动技能升级!M117</f>
        <v>12</v>
      </c>
      <c r="E117" t="str">
        <f>被动技能升级!N117</f>
        <v>[]</v>
      </c>
      <c r="F117">
        <f>被动技能升级!O117</f>
        <v>111</v>
      </c>
      <c r="G117" t="str">
        <f>被动技能升级!P117</f>
        <v>0</v>
      </c>
      <c r="H117" t="str">
        <f>被动技能升级!Q117</f>
        <v>0</v>
      </c>
    </row>
    <row r="118" spans="1:8" x14ac:dyDescent="0.15">
      <c r="A118">
        <f>被动技能升级!J118</f>
        <v>112</v>
      </c>
      <c r="B118">
        <f>被动技能升级!K118</f>
        <v>117</v>
      </c>
      <c r="C118">
        <f>被动技能升级!L118</f>
        <v>118</v>
      </c>
      <c r="D118">
        <f>被动技能升级!M118</f>
        <v>13</v>
      </c>
      <c r="E118" t="str">
        <f>被动技能升级!N118</f>
        <v>[]</v>
      </c>
      <c r="F118">
        <f>被动技能升级!O118</f>
        <v>112</v>
      </c>
      <c r="G118" t="str">
        <f>被动技能升级!P118</f>
        <v>0</v>
      </c>
      <c r="H118" t="str">
        <f>被动技能升级!Q118</f>
        <v>0</v>
      </c>
    </row>
    <row r="119" spans="1:8" x14ac:dyDescent="0.15">
      <c r="A119">
        <f>被动技能升级!J119</f>
        <v>113</v>
      </c>
      <c r="B119">
        <f>被动技能升级!K119</f>
        <v>118</v>
      </c>
      <c r="C119">
        <f>被动技能升级!L119</f>
        <v>119</v>
      </c>
      <c r="D119">
        <f>被动技能升级!M119</f>
        <v>14</v>
      </c>
      <c r="E119" t="str">
        <f>被动技能升级!N119</f>
        <v>[]</v>
      </c>
      <c r="F119">
        <f>被动技能升级!O119</f>
        <v>113</v>
      </c>
      <c r="G119" t="str">
        <f>被动技能升级!P119</f>
        <v>0</v>
      </c>
      <c r="H119" t="str">
        <f>被动技能升级!Q119</f>
        <v>0</v>
      </c>
    </row>
    <row r="120" spans="1:8" x14ac:dyDescent="0.15">
      <c r="A120">
        <f>被动技能升级!J120</f>
        <v>114</v>
      </c>
      <c r="B120">
        <f>被动技能升级!K120</f>
        <v>119</v>
      </c>
      <c r="C120">
        <f>被动技能升级!L120</f>
        <v>120</v>
      </c>
      <c r="D120">
        <f>被动技能升级!M120</f>
        <v>15</v>
      </c>
      <c r="E120" t="str">
        <f>被动技能升级!N120</f>
        <v>[]</v>
      </c>
      <c r="F120">
        <f>被动技能升级!O120</f>
        <v>114</v>
      </c>
      <c r="G120" t="str">
        <f>被动技能升级!P120</f>
        <v>0</v>
      </c>
      <c r="H120" t="str">
        <f>被动技能升级!Q120</f>
        <v>0</v>
      </c>
    </row>
    <row r="121" spans="1:8" x14ac:dyDescent="0.15">
      <c r="A121">
        <f>被动技能升级!J121</f>
        <v>115</v>
      </c>
      <c r="B121">
        <f>被动技能升级!K121</f>
        <v>121</v>
      </c>
      <c r="C121">
        <f>被动技能升级!L121</f>
        <v>122</v>
      </c>
      <c r="D121">
        <f>被动技能升级!M121</f>
        <v>16</v>
      </c>
      <c r="E121" t="str">
        <f>被动技能升级!N121</f>
        <v>[]</v>
      </c>
      <c r="F121">
        <f>被动技能升级!O121</f>
        <v>115</v>
      </c>
      <c r="G121" t="str">
        <f>被动技能升级!P121</f>
        <v>0</v>
      </c>
      <c r="H121" t="str">
        <f>被动技能升级!Q121</f>
        <v>0</v>
      </c>
    </row>
    <row r="122" spans="1:8" x14ac:dyDescent="0.15">
      <c r="A122">
        <f>被动技能升级!J122</f>
        <v>116</v>
      </c>
      <c r="B122">
        <f>被动技能升级!K122</f>
        <v>122</v>
      </c>
      <c r="C122">
        <f>被动技能升级!L122</f>
        <v>123</v>
      </c>
      <c r="D122">
        <f>被动技能升级!M122</f>
        <v>17</v>
      </c>
      <c r="E122" t="str">
        <f>被动技能升级!N122</f>
        <v>[]</v>
      </c>
      <c r="F122">
        <f>被动技能升级!O122</f>
        <v>116</v>
      </c>
      <c r="G122" t="str">
        <f>被动技能升级!P122</f>
        <v>0</v>
      </c>
      <c r="H122" t="str">
        <f>被动技能升级!Q122</f>
        <v>0</v>
      </c>
    </row>
    <row r="123" spans="1:8" x14ac:dyDescent="0.15">
      <c r="A123">
        <f>被动技能升级!J123</f>
        <v>117</v>
      </c>
      <c r="B123">
        <f>被动技能升级!K123</f>
        <v>123</v>
      </c>
      <c r="C123">
        <f>被动技能升级!L123</f>
        <v>124</v>
      </c>
      <c r="D123">
        <f>被动技能升级!M123</f>
        <v>18</v>
      </c>
      <c r="E123" t="str">
        <f>被动技能升级!N123</f>
        <v>[]</v>
      </c>
      <c r="F123">
        <f>被动技能升级!O123</f>
        <v>117</v>
      </c>
      <c r="G123" t="str">
        <f>被动技能升级!P123</f>
        <v>0</v>
      </c>
      <c r="H123" t="str">
        <f>被动技能升级!Q123</f>
        <v>0</v>
      </c>
    </row>
    <row r="124" spans="1:8" x14ac:dyDescent="0.15">
      <c r="A124">
        <f>被动技能升级!J124</f>
        <v>118</v>
      </c>
      <c r="B124">
        <f>被动技能升级!K124</f>
        <v>124</v>
      </c>
      <c r="C124">
        <f>被动技能升级!L124</f>
        <v>125</v>
      </c>
      <c r="D124">
        <f>被动技能升级!M124</f>
        <v>19</v>
      </c>
      <c r="E124" t="str">
        <f>被动技能升级!N124</f>
        <v>[]</v>
      </c>
      <c r="F124">
        <f>被动技能升级!O124</f>
        <v>118</v>
      </c>
      <c r="G124" t="str">
        <f>被动技能升级!P124</f>
        <v>0</v>
      </c>
      <c r="H124" t="str">
        <f>被动技能升级!Q124</f>
        <v>0</v>
      </c>
    </row>
    <row r="125" spans="1:8" x14ac:dyDescent="0.15">
      <c r="A125">
        <f>被动技能升级!J125</f>
        <v>119</v>
      </c>
      <c r="B125">
        <f>被动技能升级!K125</f>
        <v>125</v>
      </c>
      <c r="C125">
        <f>被动技能升级!L125</f>
        <v>126</v>
      </c>
      <c r="D125">
        <f>被动技能升级!M125</f>
        <v>20</v>
      </c>
      <c r="E125" t="str">
        <f>被动技能升级!N125</f>
        <v>[]</v>
      </c>
      <c r="F125">
        <f>被动技能升级!O125</f>
        <v>119</v>
      </c>
      <c r="G125" t="str">
        <f>被动技能升级!P125</f>
        <v>0</v>
      </c>
      <c r="H125" t="str">
        <f>被动技能升级!Q125</f>
        <v>0</v>
      </c>
    </row>
    <row r="126" spans="1:8" x14ac:dyDescent="0.15">
      <c r="A126">
        <f>被动技能升级!J126</f>
        <v>120</v>
      </c>
      <c r="B126">
        <f>被动技能升级!K126</f>
        <v>126</v>
      </c>
      <c r="C126">
        <f>被动技能升级!L126</f>
        <v>127</v>
      </c>
      <c r="D126">
        <f>被动技能升级!M126</f>
        <v>21</v>
      </c>
      <c r="E126" t="str">
        <f>被动技能升级!N126</f>
        <v>[]</v>
      </c>
      <c r="F126">
        <f>被动技能升级!O126</f>
        <v>120</v>
      </c>
      <c r="G126" t="str">
        <f>被动技能升级!P126</f>
        <v>0</v>
      </c>
      <c r="H126" t="str">
        <f>被动技能升级!Q126</f>
        <v>0</v>
      </c>
    </row>
    <row r="127" spans="1:8" x14ac:dyDescent="0.15">
      <c r="A127">
        <f>被动技能升级!J127</f>
        <v>121</v>
      </c>
      <c r="B127">
        <f>被动技能升级!K127</f>
        <v>127</v>
      </c>
      <c r="C127">
        <f>被动技能升级!L127</f>
        <v>128</v>
      </c>
      <c r="D127">
        <f>被动技能升级!M127</f>
        <v>22</v>
      </c>
      <c r="E127" t="str">
        <f>被动技能升级!N127</f>
        <v>[]</v>
      </c>
      <c r="F127">
        <f>被动技能升级!O127</f>
        <v>121</v>
      </c>
      <c r="G127" t="str">
        <f>被动技能升级!P127</f>
        <v>0</v>
      </c>
      <c r="H127" t="str">
        <f>被动技能升级!Q127</f>
        <v>0</v>
      </c>
    </row>
    <row r="128" spans="1:8" x14ac:dyDescent="0.15">
      <c r="A128">
        <f>被动技能升级!J128</f>
        <v>122</v>
      </c>
      <c r="B128">
        <f>被动技能升级!K128</f>
        <v>128</v>
      </c>
      <c r="C128">
        <f>被动技能升级!L128</f>
        <v>129</v>
      </c>
      <c r="D128">
        <f>被动技能升级!M128</f>
        <v>23</v>
      </c>
      <c r="E128" t="str">
        <f>被动技能升级!N128</f>
        <v>[]</v>
      </c>
      <c r="F128">
        <f>被动技能升级!O128</f>
        <v>122</v>
      </c>
      <c r="G128" t="str">
        <f>被动技能升级!P128</f>
        <v>0</v>
      </c>
      <c r="H128" t="str">
        <f>被动技能升级!Q128</f>
        <v>0</v>
      </c>
    </row>
    <row r="129" spans="1:8" x14ac:dyDescent="0.15">
      <c r="A129">
        <f>被动技能升级!J129</f>
        <v>123</v>
      </c>
      <c r="B129">
        <f>被动技能升级!K129</f>
        <v>129</v>
      </c>
      <c r="C129">
        <f>被动技能升级!L129</f>
        <v>130</v>
      </c>
      <c r="D129">
        <f>被动技能升级!M129</f>
        <v>24</v>
      </c>
      <c r="E129" t="str">
        <f>被动技能升级!N129</f>
        <v>[]</v>
      </c>
      <c r="F129">
        <f>被动技能升级!O129</f>
        <v>123</v>
      </c>
      <c r="G129" t="str">
        <f>被动技能升级!P129</f>
        <v>0</v>
      </c>
      <c r="H129" t="str">
        <f>被动技能升级!Q129</f>
        <v>0</v>
      </c>
    </row>
    <row r="130" spans="1:8" x14ac:dyDescent="0.15">
      <c r="A130">
        <f>被动技能升级!J130</f>
        <v>124</v>
      </c>
      <c r="B130">
        <f>被动技能升级!K130</f>
        <v>130</v>
      </c>
      <c r="C130">
        <f>被动技能升级!L130</f>
        <v>131</v>
      </c>
      <c r="D130">
        <f>被动技能升级!M130</f>
        <v>25</v>
      </c>
      <c r="E130" t="str">
        <f>被动技能升级!N130</f>
        <v>[]</v>
      </c>
      <c r="F130">
        <f>被动技能升级!O130</f>
        <v>124</v>
      </c>
      <c r="G130" t="str">
        <f>被动技能升级!P130</f>
        <v>0</v>
      </c>
      <c r="H130" t="str">
        <f>被动技能升级!Q130</f>
        <v>0</v>
      </c>
    </row>
    <row r="131" spans="1:8" x14ac:dyDescent="0.15">
      <c r="A131">
        <f>被动技能升级!J131</f>
        <v>125</v>
      </c>
      <c r="B131">
        <f>被动技能升级!K131</f>
        <v>131</v>
      </c>
      <c r="C131">
        <f>被动技能升级!L131</f>
        <v>132</v>
      </c>
      <c r="D131">
        <f>被动技能升级!M131</f>
        <v>26</v>
      </c>
      <c r="E131" t="str">
        <f>被动技能升级!N131</f>
        <v>[]</v>
      </c>
      <c r="F131">
        <f>被动技能升级!O131</f>
        <v>125</v>
      </c>
      <c r="G131" t="str">
        <f>被动技能升级!P131</f>
        <v>0</v>
      </c>
      <c r="H131" t="str">
        <f>被动技能升级!Q131</f>
        <v>0</v>
      </c>
    </row>
    <row r="132" spans="1:8" x14ac:dyDescent="0.15">
      <c r="A132">
        <f>被动技能升级!J132</f>
        <v>126</v>
      </c>
      <c r="B132">
        <f>被动技能升级!K132</f>
        <v>132</v>
      </c>
      <c r="C132">
        <f>被动技能升级!L132</f>
        <v>133</v>
      </c>
      <c r="D132">
        <f>被动技能升级!M132</f>
        <v>27</v>
      </c>
      <c r="E132" t="str">
        <f>被动技能升级!N132</f>
        <v>[]</v>
      </c>
      <c r="F132">
        <f>被动技能升级!O132</f>
        <v>126</v>
      </c>
      <c r="G132" t="str">
        <f>被动技能升级!P132</f>
        <v>0</v>
      </c>
      <c r="H132" t="str">
        <f>被动技能升级!Q132</f>
        <v>0</v>
      </c>
    </row>
    <row r="133" spans="1:8" x14ac:dyDescent="0.15">
      <c r="A133">
        <f>被动技能升级!J133</f>
        <v>127</v>
      </c>
      <c r="B133">
        <f>被动技能升级!K133</f>
        <v>133</v>
      </c>
      <c r="C133">
        <f>被动技能升级!L133</f>
        <v>134</v>
      </c>
      <c r="D133">
        <f>被动技能升级!M133</f>
        <v>28</v>
      </c>
      <c r="E133" t="str">
        <f>被动技能升级!N133</f>
        <v>[]</v>
      </c>
      <c r="F133">
        <f>被动技能升级!O133</f>
        <v>127</v>
      </c>
      <c r="G133" t="str">
        <f>被动技能升级!P133</f>
        <v>0</v>
      </c>
      <c r="H133" t="str">
        <f>被动技能升级!Q133</f>
        <v>0</v>
      </c>
    </row>
    <row r="134" spans="1:8" x14ac:dyDescent="0.15">
      <c r="A134">
        <f>被动技能升级!J134</f>
        <v>128</v>
      </c>
      <c r="B134">
        <f>被动技能升级!K134</f>
        <v>134</v>
      </c>
      <c r="C134">
        <f>被动技能升级!L134</f>
        <v>135</v>
      </c>
      <c r="D134">
        <f>被动技能升级!M134</f>
        <v>29</v>
      </c>
      <c r="E134" t="str">
        <f>被动技能升级!N134</f>
        <v>[]</v>
      </c>
      <c r="F134">
        <f>被动技能升级!O134</f>
        <v>128</v>
      </c>
      <c r="G134" t="str">
        <f>被动技能升级!P134</f>
        <v>0</v>
      </c>
      <c r="H134" t="str">
        <f>被动技能升级!Q134</f>
        <v>0</v>
      </c>
    </row>
    <row r="135" spans="1:8" x14ac:dyDescent="0.15">
      <c r="A135">
        <f>被动技能升级!J135</f>
        <v>129</v>
      </c>
      <c r="B135">
        <f>被动技能升级!K135</f>
        <v>135</v>
      </c>
      <c r="C135">
        <f>被动技能升级!L135</f>
        <v>136</v>
      </c>
      <c r="D135">
        <f>被动技能升级!M135</f>
        <v>30</v>
      </c>
      <c r="E135" t="str">
        <f>被动技能升级!N135</f>
        <v>[]</v>
      </c>
      <c r="F135">
        <f>被动技能升级!O135</f>
        <v>129</v>
      </c>
      <c r="G135" t="str">
        <f>被动技能升级!P135</f>
        <v>0</v>
      </c>
      <c r="H135" t="str">
        <f>被动技能升级!Q135</f>
        <v>0</v>
      </c>
    </row>
    <row r="136" spans="1:8" x14ac:dyDescent="0.15">
      <c r="A136">
        <f>被动技能升级!J136</f>
        <v>130</v>
      </c>
      <c r="B136">
        <f>被动技能升级!K136</f>
        <v>136</v>
      </c>
      <c r="C136">
        <f>被动技能升级!L136</f>
        <v>137</v>
      </c>
      <c r="D136">
        <f>被动技能升级!M136</f>
        <v>31</v>
      </c>
      <c r="E136" t="str">
        <f>被动技能升级!N136</f>
        <v>[]</v>
      </c>
      <c r="F136">
        <f>被动技能升级!O136</f>
        <v>130</v>
      </c>
      <c r="G136" t="str">
        <f>被动技能升级!P136</f>
        <v>0</v>
      </c>
      <c r="H136" t="str">
        <f>被动技能升级!Q136</f>
        <v>0</v>
      </c>
    </row>
    <row r="137" spans="1:8" x14ac:dyDescent="0.15">
      <c r="A137">
        <f>被动技能升级!J137</f>
        <v>131</v>
      </c>
      <c r="B137">
        <f>被动技能升级!K137</f>
        <v>137</v>
      </c>
      <c r="C137">
        <f>被动技能升级!L137</f>
        <v>138</v>
      </c>
      <c r="D137">
        <f>被动技能升级!M137</f>
        <v>32</v>
      </c>
      <c r="E137" t="str">
        <f>被动技能升级!N137</f>
        <v>[]</v>
      </c>
      <c r="F137">
        <f>被动技能升级!O137</f>
        <v>131</v>
      </c>
      <c r="G137" t="str">
        <f>被动技能升级!P137</f>
        <v>0</v>
      </c>
      <c r="H137" t="str">
        <f>被动技能升级!Q137</f>
        <v>0</v>
      </c>
    </row>
    <row r="138" spans="1:8" x14ac:dyDescent="0.15">
      <c r="A138">
        <f>被动技能升级!J138</f>
        <v>132</v>
      </c>
      <c r="B138">
        <f>被动技能升级!K138</f>
        <v>138</v>
      </c>
      <c r="C138">
        <f>被动技能升级!L138</f>
        <v>139</v>
      </c>
      <c r="D138">
        <f>被动技能升级!M138</f>
        <v>33</v>
      </c>
      <c r="E138" t="str">
        <f>被动技能升级!N138</f>
        <v>[]</v>
      </c>
      <c r="F138">
        <f>被动技能升级!O138</f>
        <v>132</v>
      </c>
      <c r="G138" t="str">
        <f>被动技能升级!P138</f>
        <v>0</v>
      </c>
      <c r="H138" t="str">
        <f>被动技能升级!Q138</f>
        <v>0</v>
      </c>
    </row>
    <row r="139" spans="1:8" x14ac:dyDescent="0.15">
      <c r="A139">
        <f>被动技能升级!J139</f>
        <v>133</v>
      </c>
      <c r="B139">
        <f>被动技能升级!K139</f>
        <v>139</v>
      </c>
      <c r="C139">
        <f>被动技能升级!L139</f>
        <v>140</v>
      </c>
      <c r="D139">
        <f>被动技能升级!M139</f>
        <v>34</v>
      </c>
      <c r="E139" t="str">
        <f>被动技能升级!N139</f>
        <v>[]</v>
      </c>
      <c r="F139">
        <f>被动技能升级!O139</f>
        <v>133</v>
      </c>
      <c r="G139" t="str">
        <f>被动技能升级!P139</f>
        <v>0</v>
      </c>
      <c r="H139" t="str">
        <f>被动技能升级!Q139</f>
        <v>0</v>
      </c>
    </row>
    <row r="140" spans="1:8" x14ac:dyDescent="0.15">
      <c r="A140">
        <f>被动技能升级!J140</f>
        <v>134</v>
      </c>
      <c r="B140">
        <f>被动技能升级!K140</f>
        <v>141</v>
      </c>
      <c r="C140">
        <f>被动技能升级!L140</f>
        <v>142</v>
      </c>
      <c r="D140">
        <f>被动技能升级!M140</f>
        <v>35</v>
      </c>
      <c r="E140" t="str">
        <f>被动技能升级!N140</f>
        <v>[]</v>
      </c>
      <c r="F140">
        <f>被动技能升级!O140</f>
        <v>134</v>
      </c>
      <c r="G140" t="str">
        <f>被动技能升级!P140</f>
        <v>0</v>
      </c>
      <c r="H140" t="str">
        <f>被动技能升级!Q140</f>
        <v>0</v>
      </c>
    </row>
    <row r="141" spans="1:8" x14ac:dyDescent="0.15">
      <c r="A141">
        <f>被动技能升级!J141</f>
        <v>135</v>
      </c>
      <c r="B141">
        <f>被动技能升级!K141</f>
        <v>142</v>
      </c>
      <c r="C141">
        <f>被动技能升级!L141</f>
        <v>143</v>
      </c>
      <c r="D141">
        <f>被动技能升级!M141</f>
        <v>36</v>
      </c>
      <c r="E141" t="str">
        <f>被动技能升级!N141</f>
        <v>[]</v>
      </c>
      <c r="F141">
        <f>被动技能升级!O141</f>
        <v>135</v>
      </c>
      <c r="G141" t="str">
        <f>被动技能升级!P141</f>
        <v>0</v>
      </c>
      <c r="H141" t="str">
        <f>被动技能升级!Q141</f>
        <v>0</v>
      </c>
    </row>
    <row r="142" spans="1:8" x14ac:dyDescent="0.15">
      <c r="A142">
        <f>被动技能升级!J142</f>
        <v>136</v>
      </c>
      <c r="B142">
        <f>被动技能升级!K142</f>
        <v>143</v>
      </c>
      <c r="C142">
        <f>被动技能升级!L142</f>
        <v>144</v>
      </c>
      <c r="D142">
        <f>被动技能升级!M142</f>
        <v>37</v>
      </c>
      <c r="E142" t="str">
        <f>被动技能升级!N142</f>
        <v>[]</v>
      </c>
      <c r="F142">
        <f>被动技能升级!O142</f>
        <v>136</v>
      </c>
      <c r="G142" t="str">
        <f>被动技能升级!P142</f>
        <v>0</v>
      </c>
      <c r="H142" t="str">
        <f>被动技能升级!Q142</f>
        <v>0</v>
      </c>
    </row>
    <row r="143" spans="1:8" x14ac:dyDescent="0.15">
      <c r="A143">
        <f>被动技能升级!J143</f>
        <v>137</v>
      </c>
      <c r="B143">
        <f>被动技能升级!K143</f>
        <v>144</v>
      </c>
      <c r="C143">
        <f>被动技能升级!L143</f>
        <v>145</v>
      </c>
      <c r="D143">
        <f>被动技能升级!M143</f>
        <v>38</v>
      </c>
      <c r="E143" t="str">
        <f>被动技能升级!N143</f>
        <v>[]</v>
      </c>
      <c r="F143">
        <f>被动技能升级!O143</f>
        <v>137</v>
      </c>
      <c r="G143" t="str">
        <f>被动技能升级!P143</f>
        <v>0</v>
      </c>
      <c r="H143" t="str">
        <f>被动技能升级!Q143</f>
        <v>0</v>
      </c>
    </row>
    <row r="144" spans="1:8" x14ac:dyDescent="0.15">
      <c r="A144">
        <f>被动技能升级!J144</f>
        <v>138</v>
      </c>
      <c r="B144">
        <f>被动技能升级!K144</f>
        <v>145</v>
      </c>
      <c r="C144">
        <f>被动技能升级!L144</f>
        <v>146</v>
      </c>
      <c r="D144">
        <f>被动技能升级!M144</f>
        <v>39</v>
      </c>
      <c r="E144" t="str">
        <f>被动技能升级!N144</f>
        <v>[]</v>
      </c>
      <c r="F144">
        <f>被动技能升级!O144</f>
        <v>138</v>
      </c>
      <c r="G144" t="str">
        <f>被动技能升级!P144</f>
        <v>0</v>
      </c>
      <c r="H144" t="str">
        <f>被动技能升级!Q144</f>
        <v>0</v>
      </c>
    </row>
    <row r="145" spans="1:8" x14ac:dyDescent="0.15">
      <c r="A145">
        <f>被动技能升级!J145</f>
        <v>139</v>
      </c>
      <c r="B145">
        <f>被动技能升级!K145</f>
        <v>146</v>
      </c>
      <c r="C145">
        <f>被动技能升级!L145</f>
        <v>147</v>
      </c>
      <c r="D145">
        <f>被动技能升级!M145</f>
        <v>40</v>
      </c>
      <c r="E145" t="str">
        <f>被动技能升级!N145</f>
        <v>[]</v>
      </c>
      <c r="F145">
        <f>被动技能升级!O145</f>
        <v>139</v>
      </c>
      <c r="G145" t="str">
        <f>被动技能升级!P145</f>
        <v>0</v>
      </c>
      <c r="H145" t="str">
        <f>被动技能升级!Q145</f>
        <v>0</v>
      </c>
    </row>
    <row r="146" spans="1:8" x14ac:dyDescent="0.15">
      <c r="A146">
        <f>被动技能升级!J146</f>
        <v>140</v>
      </c>
      <c r="B146">
        <f>被动技能升级!K146</f>
        <v>147</v>
      </c>
      <c r="C146">
        <f>被动技能升级!L146</f>
        <v>148</v>
      </c>
      <c r="D146">
        <f>被动技能升级!M146</f>
        <v>41</v>
      </c>
      <c r="E146" t="str">
        <f>被动技能升级!N146</f>
        <v>[]</v>
      </c>
      <c r="F146">
        <f>被动技能升级!O146</f>
        <v>140</v>
      </c>
      <c r="G146" t="str">
        <f>被动技能升级!P146</f>
        <v>0</v>
      </c>
      <c r="H146" t="str">
        <f>被动技能升级!Q146</f>
        <v>0</v>
      </c>
    </row>
    <row r="147" spans="1:8" x14ac:dyDescent="0.15">
      <c r="A147">
        <f>被动技能升级!J147</f>
        <v>141</v>
      </c>
      <c r="B147">
        <f>被动技能升级!K147</f>
        <v>148</v>
      </c>
      <c r="C147">
        <f>被动技能升级!L147</f>
        <v>149</v>
      </c>
      <c r="D147">
        <f>被动技能升级!M147</f>
        <v>42</v>
      </c>
      <c r="E147" t="str">
        <f>被动技能升级!N147</f>
        <v>[]</v>
      </c>
      <c r="F147">
        <f>被动技能升级!O147</f>
        <v>141</v>
      </c>
      <c r="G147" t="str">
        <f>被动技能升级!P147</f>
        <v>0</v>
      </c>
      <c r="H147" t="str">
        <f>被动技能升级!Q147</f>
        <v>0</v>
      </c>
    </row>
    <row r="148" spans="1:8" x14ac:dyDescent="0.15">
      <c r="A148">
        <f>被动技能升级!J148</f>
        <v>142</v>
      </c>
      <c r="B148">
        <f>被动技能升级!K148</f>
        <v>149</v>
      </c>
      <c r="C148">
        <f>被动技能升级!L148</f>
        <v>150</v>
      </c>
      <c r="D148">
        <f>被动技能升级!M148</f>
        <v>43</v>
      </c>
      <c r="E148" t="str">
        <f>被动技能升级!N148</f>
        <v>[]</v>
      </c>
      <c r="F148">
        <f>被动技能升级!O148</f>
        <v>142</v>
      </c>
      <c r="G148" t="str">
        <f>被动技能升级!P148</f>
        <v>0</v>
      </c>
      <c r="H148" t="str">
        <f>被动技能升级!Q148</f>
        <v>0</v>
      </c>
    </row>
    <row r="149" spans="1:8" x14ac:dyDescent="0.15">
      <c r="A149">
        <f>被动技能升级!J149</f>
        <v>143</v>
      </c>
      <c r="B149">
        <f>被动技能升级!K149</f>
        <v>150</v>
      </c>
      <c r="C149">
        <f>被动技能升级!L149</f>
        <v>151</v>
      </c>
      <c r="D149">
        <f>被动技能升级!M149</f>
        <v>44</v>
      </c>
      <c r="E149" t="str">
        <f>被动技能升级!N149</f>
        <v>[]</v>
      </c>
      <c r="F149">
        <f>被动技能升级!O149</f>
        <v>143</v>
      </c>
      <c r="G149" t="str">
        <f>被动技能升级!P149</f>
        <v>0</v>
      </c>
      <c r="H149" t="str">
        <f>被动技能升级!Q149</f>
        <v>0</v>
      </c>
    </row>
    <row r="150" spans="1:8" x14ac:dyDescent="0.15">
      <c r="A150">
        <f>被动技能升级!J150</f>
        <v>144</v>
      </c>
      <c r="B150">
        <f>被动技能升级!K150</f>
        <v>151</v>
      </c>
      <c r="C150">
        <f>被动技能升级!L150</f>
        <v>152</v>
      </c>
      <c r="D150">
        <f>被动技能升级!M150</f>
        <v>45</v>
      </c>
      <c r="E150" t="str">
        <f>被动技能升级!N150</f>
        <v>[]</v>
      </c>
      <c r="F150">
        <f>被动技能升级!O150</f>
        <v>144</v>
      </c>
      <c r="G150" t="str">
        <f>被动技能升级!P150</f>
        <v>0</v>
      </c>
      <c r="H150" t="str">
        <f>被动技能升级!Q150</f>
        <v>0</v>
      </c>
    </row>
    <row r="151" spans="1:8" x14ac:dyDescent="0.15">
      <c r="A151">
        <f>被动技能升级!J151</f>
        <v>145</v>
      </c>
      <c r="B151">
        <f>被动技能升级!K151</f>
        <v>152</v>
      </c>
      <c r="C151">
        <f>被动技能升级!L151</f>
        <v>153</v>
      </c>
      <c r="D151">
        <f>被动技能升级!M151</f>
        <v>46</v>
      </c>
      <c r="E151" t="str">
        <f>被动技能升级!N151</f>
        <v>[]</v>
      </c>
      <c r="F151">
        <f>被动技能升级!O151</f>
        <v>145</v>
      </c>
      <c r="G151" t="str">
        <f>被动技能升级!P151</f>
        <v>0</v>
      </c>
      <c r="H151" t="str">
        <f>被动技能升级!Q151</f>
        <v>0</v>
      </c>
    </row>
    <row r="152" spans="1:8" x14ac:dyDescent="0.15">
      <c r="A152">
        <f>被动技能升级!J152</f>
        <v>146</v>
      </c>
      <c r="B152">
        <f>被动技能升级!K152</f>
        <v>153</v>
      </c>
      <c r="C152">
        <f>被动技能升级!L152</f>
        <v>154</v>
      </c>
      <c r="D152">
        <f>被动技能升级!M152</f>
        <v>47</v>
      </c>
      <c r="E152" t="str">
        <f>被动技能升级!N152</f>
        <v>[]</v>
      </c>
      <c r="F152">
        <f>被动技能升级!O152</f>
        <v>146</v>
      </c>
      <c r="G152" t="str">
        <f>被动技能升级!P152</f>
        <v>0</v>
      </c>
      <c r="H152" t="str">
        <f>被动技能升级!Q152</f>
        <v>0</v>
      </c>
    </row>
    <row r="153" spans="1:8" x14ac:dyDescent="0.15">
      <c r="A153">
        <f>被动技能升级!J153</f>
        <v>147</v>
      </c>
      <c r="B153">
        <f>被动技能升级!K153</f>
        <v>154</v>
      </c>
      <c r="C153">
        <f>被动技能升级!L153</f>
        <v>155</v>
      </c>
      <c r="D153">
        <f>被动技能升级!M153</f>
        <v>48</v>
      </c>
      <c r="E153" t="str">
        <f>被动技能升级!N153</f>
        <v>[]</v>
      </c>
      <c r="F153">
        <f>被动技能升级!O153</f>
        <v>147</v>
      </c>
      <c r="G153" t="str">
        <f>被动技能升级!P153</f>
        <v>0</v>
      </c>
      <c r="H153" t="str">
        <f>被动技能升级!Q153</f>
        <v>0</v>
      </c>
    </row>
    <row r="154" spans="1:8" x14ac:dyDescent="0.15">
      <c r="A154">
        <f>被动技能升级!J154</f>
        <v>148</v>
      </c>
      <c r="B154">
        <f>被动技能升级!K154</f>
        <v>155</v>
      </c>
      <c r="C154">
        <f>被动技能升级!L154</f>
        <v>156</v>
      </c>
      <c r="D154">
        <f>被动技能升级!M154</f>
        <v>49</v>
      </c>
      <c r="E154" t="str">
        <f>被动技能升级!N154</f>
        <v>[]</v>
      </c>
      <c r="F154">
        <f>被动技能升级!O154</f>
        <v>148</v>
      </c>
      <c r="G154" t="str">
        <f>被动技能升级!P154</f>
        <v>0</v>
      </c>
      <c r="H154" t="str">
        <f>被动技能升级!Q154</f>
        <v>0</v>
      </c>
    </row>
    <row r="155" spans="1:8" x14ac:dyDescent="0.15">
      <c r="A155">
        <f>被动技能升级!J155</f>
        <v>149</v>
      </c>
      <c r="B155">
        <f>被动技能升级!K155</f>
        <v>156</v>
      </c>
      <c r="C155">
        <f>被动技能升级!L155</f>
        <v>157</v>
      </c>
      <c r="D155">
        <f>被动技能升级!M155</f>
        <v>50</v>
      </c>
      <c r="E155" t="str">
        <f>被动技能升级!N155</f>
        <v>[]</v>
      </c>
      <c r="F155">
        <f>被动技能升级!O155</f>
        <v>149</v>
      </c>
      <c r="G155" t="str">
        <f>被动技能升级!P155</f>
        <v>0</v>
      </c>
      <c r="H155" t="str">
        <f>被动技能升级!Q155</f>
        <v>0</v>
      </c>
    </row>
    <row r="156" spans="1:8" x14ac:dyDescent="0.15">
      <c r="A156">
        <f>被动技能升级!J156</f>
        <v>150</v>
      </c>
      <c r="B156">
        <f>被动技能升级!K156</f>
        <v>157</v>
      </c>
      <c r="C156">
        <f>被动技能升级!L156</f>
        <v>158</v>
      </c>
      <c r="D156">
        <f>被动技能升级!M156</f>
        <v>51</v>
      </c>
      <c r="E156" t="str">
        <f>被动技能升级!N156</f>
        <v>[]</v>
      </c>
      <c r="F156">
        <f>被动技能升级!O156</f>
        <v>150</v>
      </c>
      <c r="G156" t="str">
        <f>被动技能升级!P156</f>
        <v>0</v>
      </c>
      <c r="H156" t="str">
        <f>被动技能升级!Q156</f>
        <v>0</v>
      </c>
    </row>
    <row r="157" spans="1:8" x14ac:dyDescent="0.15">
      <c r="A157">
        <f>被动技能升级!J157</f>
        <v>151</v>
      </c>
      <c r="B157">
        <f>被动技能升级!K157</f>
        <v>158</v>
      </c>
      <c r="C157">
        <f>被动技能升级!L157</f>
        <v>159</v>
      </c>
      <c r="D157">
        <f>被动技能升级!M157</f>
        <v>52</v>
      </c>
      <c r="E157" t="str">
        <f>被动技能升级!N157</f>
        <v>[]</v>
      </c>
      <c r="F157">
        <f>被动技能升级!O157</f>
        <v>151</v>
      </c>
      <c r="G157" t="str">
        <f>被动技能升级!P157</f>
        <v>0</v>
      </c>
      <c r="H157" t="str">
        <f>被动技能升级!Q157</f>
        <v>0</v>
      </c>
    </row>
    <row r="158" spans="1:8" x14ac:dyDescent="0.15">
      <c r="A158">
        <f>被动技能升级!J158</f>
        <v>152</v>
      </c>
      <c r="B158">
        <f>被动技能升级!K158</f>
        <v>159</v>
      </c>
      <c r="C158">
        <f>被动技能升级!L158</f>
        <v>160</v>
      </c>
      <c r="D158">
        <f>被动技能升级!M158</f>
        <v>53</v>
      </c>
      <c r="E158" t="str">
        <f>被动技能升级!N158</f>
        <v>[]</v>
      </c>
      <c r="F158">
        <f>被动技能升级!O158</f>
        <v>152</v>
      </c>
      <c r="G158" t="str">
        <f>被动技能升级!P158</f>
        <v>0</v>
      </c>
      <c r="H158" t="str">
        <f>被动技能升级!Q158</f>
        <v>0</v>
      </c>
    </row>
    <row r="159" spans="1:8" x14ac:dyDescent="0.15">
      <c r="A159">
        <f>被动技能升级!J159</f>
        <v>153</v>
      </c>
      <c r="B159">
        <f>被动技能升级!K159</f>
        <v>161</v>
      </c>
      <c r="C159">
        <f>被动技能升级!L159</f>
        <v>162</v>
      </c>
      <c r="D159">
        <f>被动技能升级!M159</f>
        <v>54</v>
      </c>
      <c r="E159" t="str">
        <f>被动技能升级!N159</f>
        <v>[]</v>
      </c>
      <c r="F159">
        <f>被动技能升级!O159</f>
        <v>153</v>
      </c>
      <c r="G159" t="str">
        <f>被动技能升级!P159</f>
        <v>0</v>
      </c>
      <c r="H159" t="str">
        <f>被动技能升级!Q159</f>
        <v>0</v>
      </c>
    </row>
    <row r="160" spans="1:8" x14ac:dyDescent="0.15">
      <c r="A160">
        <f>被动技能升级!J160</f>
        <v>154</v>
      </c>
      <c r="B160">
        <f>被动技能升级!K160</f>
        <v>162</v>
      </c>
      <c r="C160">
        <f>被动技能升级!L160</f>
        <v>163</v>
      </c>
      <c r="D160">
        <f>被动技能升级!M160</f>
        <v>55</v>
      </c>
      <c r="E160" t="str">
        <f>被动技能升级!N160</f>
        <v>[]</v>
      </c>
      <c r="F160">
        <f>被动技能升级!O160</f>
        <v>154</v>
      </c>
      <c r="G160" t="str">
        <f>被动技能升级!P160</f>
        <v>0</v>
      </c>
      <c r="H160" t="str">
        <f>被动技能升级!Q160</f>
        <v>0</v>
      </c>
    </row>
    <row r="161" spans="1:8" x14ac:dyDescent="0.15">
      <c r="A161">
        <f>被动技能升级!J161</f>
        <v>155</v>
      </c>
      <c r="B161">
        <f>被动技能升级!K161</f>
        <v>163</v>
      </c>
      <c r="C161">
        <f>被动技能升级!L161</f>
        <v>164</v>
      </c>
      <c r="D161">
        <f>被动技能升级!M161</f>
        <v>56</v>
      </c>
      <c r="E161" t="str">
        <f>被动技能升级!N161</f>
        <v>[]</v>
      </c>
      <c r="F161">
        <f>被动技能升级!O161</f>
        <v>155</v>
      </c>
      <c r="G161" t="str">
        <f>被动技能升级!P161</f>
        <v>0</v>
      </c>
      <c r="H161" t="str">
        <f>被动技能升级!Q161</f>
        <v>0</v>
      </c>
    </row>
    <row r="162" spans="1:8" x14ac:dyDescent="0.15">
      <c r="A162">
        <f>被动技能升级!J162</f>
        <v>156</v>
      </c>
      <c r="B162">
        <f>被动技能升级!K162</f>
        <v>164</v>
      </c>
      <c r="C162">
        <f>被动技能升级!L162</f>
        <v>165</v>
      </c>
      <c r="D162">
        <f>被动技能升级!M162</f>
        <v>57</v>
      </c>
      <c r="E162" t="str">
        <f>被动技能升级!N162</f>
        <v>[]</v>
      </c>
      <c r="F162">
        <f>被动技能升级!O162</f>
        <v>156</v>
      </c>
      <c r="G162" t="str">
        <f>被动技能升级!P162</f>
        <v>0</v>
      </c>
      <c r="H162" t="str">
        <f>被动技能升级!Q162</f>
        <v>0</v>
      </c>
    </row>
    <row r="163" spans="1:8" x14ac:dyDescent="0.15">
      <c r="A163">
        <f>被动技能升级!J163</f>
        <v>157</v>
      </c>
      <c r="B163">
        <f>被动技能升级!K163</f>
        <v>165</v>
      </c>
      <c r="C163">
        <f>被动技能升级!L163</f>
        <v>166</v>
      </c>
      <c r="D163">
        <f>被动技能升级!M163</f>
        <v>58</v>
      </c>
      <c r="E163" t="str">
        <f>被动技能升级!N163</f>
        <v>[]</v>
      </c>
      <c r="F163">
        <f>被动技能升级!O163</f>
        <v>157</v>
      </c>
      <c r="G163" t="str">
        <f>被动技能升级!P163</f>
        <v>0</v>
      </c>
      <c r="H163" t="str">
        <f>被动技能升级!Q163</f>
        <v>0</v>
      </c>
    </row>
    <row r="164" spans="1:8" x14ac:dyDescent="0.15">
      <c r="A164">
        <f>被动技能升级!J164</f>
        <v>158</v>
      </c>
      <c r="B164">
        <f>被动技能升级!K164</f>
        <v>166</v>
      </c>
      <c r="C164">
        <f>被动技能升级!L164</f>
        <v>167</v>
      </c>
      <c r="D164">
        <f>被动技能升级!M164</f>
        <v>59</v>
      </c>
      <c r="E164" t="str">
        <f>被动技能升级!N164</f>
        <v>[]</v>
      </c>
      <c r="F164">
        <f>被动技能升级!O164</f>
        <v>158</v>
      </c>
      <c r="G164" t="str">
        <f>被动技能升级!P164</f>
        <v>0</v>
      </c>
      <c r="H164" t="str">
        <f>被动技能升级!Q164</f>
        <v>0</v>
      </c>
    </row>
    <row r="165" spans="1:8" x14ac:dyDescent="0.15">
      <c r="A165">
        <f>被动技能升级!J165</f>
        <v>159</v>
      </c>
      <c r="B165">
        <f>被动技能升级!K165</f>
        <v>167</v>
      </c>
      <c r="C165">
        <f>被动技能升级!L165</f>
        <v>168</v>
      </c>
      <c r="D165">
        <f>被动技能升级!M165</f>
        <v>60</v>
      </c>
      <c r="E165" t="str">
        <f>被动技能升级!N165</f>
        <v>[]</v>
      </c>
      <c r="F165">
        <f>被动技能升级!O165</f>
        <v>159</v>
      </c>
      <c r="G165" t="str">
        <f>被动技能升级!P165</f>
        <v>0</v>
      </c>
      <c r="H165" t="str">
        <f>被动技能升级!Q165</f>
        <v>0</v>
      </c>
    </row>
    <row r="166" spans="1:8" x14ac:dyDescent="0.15">
      <c r="A166">
        <f>被动技能升级!J166</f>
        <v>160</v>
      </c>
      <c r="B166">
        <f>被动技能升级!K166</f>
        <v>168</v>
      </c>
      <c r="C166">
        <f>被动技能升级!L166</f>
        <v>169</v>
      </c>
      <c r="D166">
        <f>被动技能升级!M166</f>
        <v>61</v>
      </c>
      <c r="E166" t="str">
        <f>被动技能升级!N166</f>
        <v>[]</v>
      </c>
      <c r="F166">
        <f>被动技能升级!O166</f>
        <v>160</v>
      </c>
      <c r="G166" t="str">
        <f>被动技能升级!P166</f>
        <v>0</v>
      </c>
      <c r="H166" t="str">
        <f>被动技能升级!Q166</f>
        <v>0</v>
      </c>
    </row>
    <row r="167" spans="1:8" x14ac:dyDescent="0.15">
      <c r="A167">
        <f>被动技能升级!J167</f>
        <v>161</v>
      </c>
      <c r="B167">
        <f>被动技能升级!K167</f>
        <v>169</v>
      </c>
      <c r="C167">
        <f>被动技能升级!L167</f>
        <v>170</v>
      </c>
      <c r="D167">
        <f>被动技能升级!M167</f>
        <v>62</v>
      </c>
      <c r="E167" t="str">
        <f>被动技能升级!N167</f>
        <v>[]</v>
      </c>
      <c r="F167">
        <f>被动技能升级!O167</f>
        <v>161</v>
      </c>
      <c r="G167" t="str">
        <f>被动技能升级!P167</f>
        <v>0</v>
      </c>
      <c r="H167" t="str">
        <f>被动技能升级!Q167</f>
        <v>0</v>
      </c>
    </row>
    <row r="168" spans="1:8" x14ac:dyDescent="0.15">
      <c r="A168">
        <f>被动技能升级!J168</f>
        <v>162</v>
      </c>
      <c r="B168">
        <f>被动技能升级!K168</f>
        <v>170</v>
      </c>
      <c r="C168">
        <f>被动技能升级!L168</f>
        <v>171</v>
      </c>
      <c r="D168">
        <f>被动技能升级!M168</f>
        <v>63</v>
      </c>
      <c r="E168" t="str">
        <f>被动技能升级!N168</f>
        <v>[]</v>
      </c>
      <c r="F168">
        <f>被动技能升级!O168</f>
        <v>162</v>
      </c>
      <c r="G168" t="str">
        <f>被动技能升级!P168</f>
        <v>0</v>
      </c>
      <c r="H168" t="str">
        <f>被动技能升级!Q168</f>
        <v>0</v>
      </c>
    </row>
    <row r="169" spans="1:8" x14ac:dyDescent="0.15">
      <c r="A169">
        <f>被动技能升级!J169</f>
        <v>163</v>
      </c>
      <c r="B169">
        <f>被动技能升级!K169</f>
        <v>171</v>
      </c>
      <c r="C169">
        <f>被动技能升级!L169</f>
        <v>172</v>
      </c>
      <c r="D169">
        <f>被动技能升级!M169</f>
        <v>64</v>
      </c>
      <c r="E169" t="str">
        <f>被动技能升级!N169</f>
        <v>[]</v>
      </c>
      <c r="F169">
        <f>被动技能升级!O169</f>
        <v>163</v>
      </c>
      <c r="G169" t="str">
        <f>被动技能升级!P169</f>
        <v>0</v>
      </c>
      <c r="H169" t="str">
        <f>被动技能升级!Q169</f>
        <v>0</v>
      </c>
    </row>
    <row r="170" spans="1:8" x14ac:dyDescent="0.15">
      <c r="A170">
        <f>被动技能升级!J170</f>
        <v>164</v>
      </c>
      <c r="B170">
        <f>被动技能升级!K170</f>
        <v>172</v>
      </c>
      <c r="C170">
        <f>被动技能升级!L170</f>
        <v>173</v>
      </c>
      <c r="D170">
        <f>被动技能升级!M170</f>
        <v>65</v>
      </c>
      <c r="E170" t="str">
        <f>被动技能升级!N170</f>
        <v>[]</v>
      </c>
      <c r="F170">
        <f>被动技能升级!O170</f>
        <v>164</v>
      </c>
      <c r="G170" t="str">
        <f>被动技能升级!P170</f>
        <v>0</v>
      </c>
      <c r="H170" t="str">
        <f>被动技能升级!Q170</f>
        <v>0</v>
      </c>
    </row>
    <row r="171" spans="1:8" x14ac:dyDescent="0.15">
      <c r="A171">
        <f>被动技能升级!J171</f>
        <v>165</v>
      </c>
      <c r="B171">
        <f>被动技能升级!K171</f>
        <v>173</v>
      </c>
      <c r="C171">
        <f>被动技能升级!L171</f>
        <v>174</v>
      </c>
      <c r="D171">
        <f>被动技能升级!M171</f>
        <v>66</v>
      </c>
      <c r="E171" t="str">
        <f>被动技能升级!N171</f>
        <v>[]</v>
      </c>
      <c r="F171">
        <f>被动技能升级!O171</f>
        <v>165</v>
      </c>
      <c r="G171" t="str">
        <f>被动技能升级!P171</f>
        <v>0</v>
      </c>
      <c r="H171" t="str">
        <f>被动技能升级!Q171</f>
        <v>0</v>
      </c>
    </row>
    <row r="172" spans="1:8" x14ac:dyDescent="0.15">
      <c r="A172">
        <f>被动技能升级!J172</f>
        <v>166</v>
      </c>
      <c r="B172">
        <f>被动技能升级!K172</f>
        <v>174</v>
      </c>
      <c r="C172">
        <f>被动技能升级!L172</f>
        <v>175</v>
      </c>
      <c r="D172">
        <f>被动技能升级!M172</f>
        <v>67</v>
      </c>
      <c r="E172" t="str">
        <f>被动技能升级!N172</f>
        <v>[]</v>
      </c>
      <c r="F172">
        <f>被动技能升级!O172</f>
        <v>166</v>
      </c>
      <c r="G172" t="str">
        <f>被动技能升级!P172</f>
        <v>0</v>
      </c>
      <c r="H172" t="str">
        <f>被动技能升级!Q172</f>
        <v>0</v>
      </c>
    </row>
    <row r="173" spans="1:8" x14ac:dyDescent="0.15">
      <c r="A173">
        <f>被动技能升级!J173</f>
        <v>167</v>
      </c>
      <c r="B173">
        <f>被动技能升级!K173</f>
        <v>175</v>
      </c>
      <c r="C173">
        <f>被动技能升级!L173</f>
        <v>176</v>
      </c>
      <c r="D173">
        <f>被动技能升级!M173</f>
        <v>68</v>
      </c>
      <c r="E173" t="str">
        <f>被动技能升级!N173</f>
        <v>[]</v>
      </c>
      <c r="F173">
        <f>被动技能升级!O173</f>
        <v>167</v>
      </c>
      <c r="G173" t="str">
        <f>被动技能升级!P173</f>
        <v>0</v>
      </c>
      <c r="H173" t="str">
        <f>被动技能升级!Q173</f>
        <v>0</v>
      </c>
    </row>
    <row r="174" spans="1:8" x14ac:dyDescent="0.15">
      <c r="A174">
        <f>被动技能升级!J174</f>
        <v>168</v>
      </c>
      <c r="B174">
        <f>被动技能升级!K174</f>
        <v>176</v>
      </c>
      <c r="C174">
        <f>被动技能升级!L174</f>
        <v>177</v>
      </c>
      <c r="D174">
        <f>被动技能升级!M174</f>
        <v>69</v>
      </c>
      <c r="E174" t="str">
        <f>被动技能升级!N174</f>
        <v>[]</v>
      </c>
      <c r="F174">
        <f>被动技能升级!O174</f>
        <v>168</v>
      </c>
      <c r="G174" t="str">
        <f>被动技能升级!P174</f>
        <v>0</v>
      </c>
      <c r="H174" t="str">
        <f>被动技能升级!Q174</f>
        <v>0</v>
      </c>
    </row>
    <row r="175" spans="1:8" x14ac:dyDescent="0.15">
      <c r="A175">
        <f>被动技能升级!J175</f>
        <v>169</v>
      </c>
      <c r="B175">
        <f>被动技能升级!K175</f>
        <v>177</v>
      </c>
      <c r="C175">
        <f>被动技能升级!L175</f>
        <v>178</v>
      </c>
      <c r="D175">
        <f>被动技能升级!M175</f>
        <v>70</v>
      </c>
      <c r="E175" t="str">
        <f>被动技能升级!N175</f>
        <v>[]</v>
      </c>
      <c r="F175">
        <f>被动技能升级!O175</f>
        <v>169</v>
      </c>
      <c r="G175" t="str">
        <f>被动技能升级!P175</f>
        <v>0</v>
      </c>
      <c r="H175" t="str">
        <f>被动技能升级!Q175</f>
        <v>0</v>
      </c>
    </row>
    <row r="176" spans="1:8" x14ac:dyDescent="0.15">
      <c r="A176">
        <f>被动技能升级!J176</f>
        <v>170</v>
      </c>
      <c r="B176">
        <f>被动技能升级!K176</f>
        <v>178</v>
      </c>
      <c r="C176">
        <f>被动技能升级!L176</f>
        <v>179</v>
      </c>
      <c r="D176">
        <f>被动技能升级!M176</f>
        <v>71</v>
      </c>
      <c r="E176" t="str">
        <f>被动技能升级!N176</f>
        <v>[]</v>
      </c>
      <c r="F176">
        <f>被动技能升级!O176</f>
        <v>170</v>
      </c>
      <c r="G176" t="str">
        <f>被动技能升级!P176</f>
        <v>0</v>
      </c>
      <c r="H176" t="str">
        <f>被动技能升级!Q176</f>
        <v>0</v>
      </c>
    </row>
    <row r="177" spans="1:8" x14ac:dyDescent="0.15">
      <c r="A177">
        <f>被动技能升级!J177</f>
        <v>171</v>
      </c>
      <c r="B177">
        <f>被动技能升级!K177</f>
        <v>179</v>
      </c>
      <c r="C177">
        <f>被动技能升级!L177</f>
        <v>180</v>
      </c>
      <c r="D177">
        <f>被动技能升级!M177</f>
        <v>72</v>
      </c>
      <c r="E177" t="str">
        <f>被动技能升级!N177</f>
        <v>[]</v>
      </c>
      <c r="F177">
        <f>被动技能升级!O177</f>
        <v>171</v>
      </c>
      <c r="G177" t="str">
        <f>被动技能升级!P177</f>
        <v>0</v>
      </c>
      <c r="H177" t="str">
        <f>被动技能升级!Q177</f>
        <v>0</v>
      </c>
    </row>
    <row r="178" spans="1:8" x14ac:dyDescent="0.15">
      <c r="A178">
        <f>被动技能升级!J178</f>
        <v>172</v>
      </c>
      <c r="B178">
        <f>被动技能升级!K178</f>
        <v>181</v>
      </c>
      <c r="C178">
        <f>被动技能升级!L178</f>
        <v>182</v>
      </c>
      <c r="D178">
        <f>被动技能升级!M178</f>
        <v>73</v>
      </c>
      <c r="E178" t="str">
        <f>被动技能升级!N178</f>
        <v>[]</v>
      </c>
      <c r="F178">
        <f>被动技能升级!O178</f>
        <v>172</v>
      </c>
      <c r="G178" t="str">
        <f>被动技能升级!P178</f>
        <v>0</v>
      </c>
      <c r="H178" t="str">
        <f>被动技能升级!Q178</f>
        <v>0</v>
      </c>
    </row>
    <row r="179" spans="1:8" x14ac:dyDescent="0.15">
      <c r="A179">
        <f>被动技能升级!J179</f>
        <v>173</v>
      </c>
      <c r="B179">
        <f>被动技能升级!K179</f>
        <v>182</v>
      </c>
      <c r="C179">
        <f>被动技能升级!L179</f>
        <v>183</v>
      </c>
      <c r="D179">
        <f>被动技能升级!M179</f>
        <v>74</v>
      </c>
      <c r="E179" t="str">
        <f>被动技能升级!N179</f>
        <v>[]</v>
      </c>
      <c r="F179">
        <f>被动技能升级!O179</f>
        <v>173</v>
      </c>
      <c r="G179" t="str">
        <f>被动技能升级!P179</f>
        <v>0</v>
      </c>
      <c r="H179" t="str">
        <f>被动技能升级!Q179</f>
        <v>0</v>
      </c>
    </row>
    <row r="180" spans="1:8" x14ac:dyDescent="0.15">
      <c r="A180">
        <f>被动技能升级!J180</f>
        <v>174</v>
      </c>
      <c r="B180">
        <f>被动技能升级!K180</f>
        <v>183</v>
      </c>
      <c r="C180">
        <f>被动技能升级!L180</f>
        <v>184</v>
      </c>
      <c r="D180">
        <f>被动技能升级!M180</f>
        <v>75</v>
      </c>
      <c r="E180" t="str">
        <f>被动技能升级!N180</f>
        <v>[]</v>
      </c>
      <c r="F180">
        <f>被动技能升级!O180</f>
        <v>174</v>
      </c>
      <c r="G180" t="str">
        <f>被动技能升级!P180</f>
        <v>0</v>
      </c>
      <c r="H180" t="str">
        <f>被动技能升级!Q180</f>
        <v>0</v>
      </c>
    </row>
    <row r="181" spans="1:8" x14ac:dyDescent="0.15">
      <c r="A181">
        <f>被动技能升级!J181</f>
        <v>175</v>
      </c>
      <c r="B181">
        <f>被动技能升级!K181</f>
        <v>184</v>
      </c>
      <c r="C181">
        <f>被动技能升级!L181</f>
        <v>185</v>
      </c>
      <c r="D181">
        <f>被动技能升级!M181</f>
        <v>76</v>
      </c>
      <c r="E181" t="str">
        <f>被动技能升级!N181</f>
        <v>[]</v>
      </c>
      <c r="F181">
        <f>被动技能升级!O181</f>
        <v>175</v>
      </c>
      <c r="G181" t="str">
        <f>被动技能升级!P181</f>
        <v>0</v>
      </c>
      <c r="H181" t="str">
        <f>被动技能升级!Q181</f>
        <v>0</v>
      </c>
    </row>
    <row r="182" spans="1:8" x14ac:dyDescent="0.15">
      <c r="A182">
        <f>被动技能升级!J182</f>
        <v>176</v>
      </c>
      <c r="B182">
        <f>被动技能升级!K182</f>
        <v>185</v>
      </c>
      <c r="C182">
        <f>被动技能升级!L182</f>
        <v>186</v>
      </c>
      <c r="D182">
        <f>被动技能升级!M182</f>
        <v>77</v>
      </c>
      <c r="E182" t="str">
        <f>被动技能升级!N182</f>
        <v>[]</v>
      </c>
      <c r="F182">
        <f>被动技能升级!O182</f>
        <v>176</v>
      </c>
      <c r="G182" t="str">
        <f>被动技能升级!P182</f>
        <v>0</v>
      </c>
      <c r="H182" t="str">
        <f>被动技能升级!Q182</f>
        <v>0</v>
      </c>
    </row>
    <row r="183" spans="1:8" x14ac:dyDescent="0.15">
      <c r="A183">
        <f>被动技能升级!J183</f>
        <v>177</v>
      </c>
      <c r="B183">
        <f>被动技能升级!K183</f>
        <v>186</v>
      </c>
      <c r="C183">
        <f>被动技能升级!L183</f>
        <v>187</v>
      </c>
      <c r="D183">
        <f>被动技能升级!M183</f>
        <v>78</v>
      </c>
      <c r="E183" t="str">
        <f>被动技能升级!N183</f>
        <v>[]</v>
      </c>
      <c r="F183">
        <f>被动技能升级!O183</f>
        <v>177</v>
      </c>
      <c r="G183" t="str">
        <f>被动技能升级!P183</f>
        <v>0</v>
      </c>
      <c r="H183" t="str">
        <f>被动技能升级!Q183</f>
        <v>0</v>
      </c>
    </row>
    <row r="184" spans="1:8" x14ac:dyDescent="0.15">
      <c r="A184">
        <f>被动技能升级!J184</f>
        <v>178</v>
      </c>
      <c r="B184">
        <f>被动技能升级!K184</f>
        <v>187</v>
      </c>
      <c r="C184">
        <f>被动技能升级!L184</f>
        <v>188</v>
      </c>
      <c r="D184">
        <f>被动技能升级!M184</f>
        <v>79</v>
      </c>
      <c r="E184" t="str">
        <f>被动技能升级!N184</f>
        <v>[]</v>
      </c>
      <c r="F184">
        <f>被动技能升级!O184</f>
        <v>178</v>
      </c>
      <c r="G184" t="str">
        <f>被动技能升级!P184</f>
        <v>0</v>
      </c>
      <c r="H184" t="str">
        <f>被动技能升级!Q184</f>
        <v>0</v>
      </c>
    </row>
    <row r="185" spans="1:8" x14ac:dyDescent="0.15">
      <c r="A185">
        <f>被动技能升级!J185</f>
        <v>179</v>
      </c>
      <c r="B185">
        <f>被动技能升级!K185</f>
        <v>188</v>
      </c>
      <c r="C185">
        <f>被动技能升级!L185</f>
        <v>189</v>
      </c>
      <c r="D185">
        <f>被动技能升级!M185</f>
        <v>80</v>
      </c>
      <c r="E185" t="str">
        <f>被动技能升级!N185</f>
        <v>[]</v>
      </c>
      <c r="F185">
        <f>被动技能升级!O185</f>
        <v>179</v>
      </c>
      <c r="G185" t="str">
        <f>被动技能升级!P185</f>
        <v>0</v>
      </c>
      <c r="H185" t="str">
        <f>被动技能升级!Q185</f>
        <v>0</v>
      </c>
    </row>
    <row r="186" spans="1:8" x14ac:dyDescent="0.15">
      <c r="A186">
        <f>被动技能升级!J186</f>
        <v>180</v>
      </c>
      <c r="B186">
        <f>被动技能升级!K186</f>
        <v>189</v>
      </c>
      <c r="C186">
        <f>被动技能升级!L186</f>
        <v>190</v>
      </c>
      <c r="D186">
        <f>被动技能升级!M186</f>
        <v>81</v>
      </c>
      <c r="E186" t="str">
        <f>被动技能升级!N186</f>
        <v>[]</v>
      </c>
      <c r="F186">
        <f>被动技能升级!O186</f>
        <v>180</v>
      </c>
      <c r="G186" t="str">
        <f>被动技能升级!P186</f>
        <v>0</v>
      </c>
      <c r="H186" t="str">
        <f>被动技能升级!Q186</f>
        <v>0</v>
      </c>
    </row>
    <row r="187" spans="1:8" x14ac:dyDescent="0.15">
      <c r="A187">
        <f>被动技能升级!J187</f>
        <v>181</v>
      </c>
      <c r="B187">
        <f>被动技能升级!K187</f>
        <v>190</v>
      </c>
      <c r="C187">
        <f>被动技能升级!L187</f>
        <v>191</v>
      </c>
      <c r="D187">
        <f>被动技能升级!M187</f>
        <v>82</v>
      </c>
      <c r="E187" t="str">
        <f>被动技能升级!N187</f>
        <v>[]</v>
      </c>
      <c r="F187">
        <f>被动技能升级!O187</f>
        <v>181</v>
      </c>
      <c r="G187" t="str">
        <f>被动技能升级!P187</f>
        <v>0</v>
      </c>
      <c r="H187" t="str">
        <f>被动技能升级!Q187</f>
        <v>0</v>
      </c>
    </row>
    <row r="188" spans="1:8" x14ac:dyDescent="0.15">
      <c r="A188">
        <f>被动技能升级!J188</f>
        <v>182</v>
      </c>
      <c r="B188">
        <f>被动技能升级!K188</f>
        <v>191</v>
      </c>
      <c r="C188">
        <f>被动技能升级!L188</f>
        <v>192</v>
      </c>
      <c r="D188">
        <f>被动技能升级!M188</f>
        <v>83</v>
      </c>
      <c r="E188" t="str">
        <f>被动技能升级!N188</f>
        <v>[]</v>
      </c>
      <c r="F188">
        <f>被动技能升级!O188</f>
        <v>182</v>
      </c>
      <c r="G188" t="str">
        <f>被动技能升级!P188</f>
        <v>0</v>
      </c>
      <c r="H188" t="str">
        <f>被动技能升级!Q188</f>
        <v>0</v>
      </c>
    </row>
    <row r="189" spans="1:8" x14ac:dyDescent="0.15">
      <c r="A189">
        <f>被动技能升级!J189</f>
        <v>183</v>
      </c>
      <c r="B189">
        <f>被动技能升级!K189</f>
        <v>192</v>
      </c>
      <c r="C189">
        <f>被动技能升级!L189</f>
        <v>193</v>
      </c>
      <c r="D189">
        <f>被动技能升级!M189</f>
        <v>84</v>
      </c>
      <c r="E189" t="str">
        <f>被动技能升级!N189</f>
        <v>[]</v>
      </c>
      <c r="F189">
        <f>被动技能升级!O189</f>
        <v>183</v>
      </c>
      <c r="G189" t="str">
        <f>被动技能升级!P189</f>
        <v>0</v>
      </c>
      <c r="H189" t="str">
        <f>被动技能升级!Q189</f>
        <v>0</v>
      </c>
    </row>
    <row r="190" spans="1:8" x14ac:dyDescent="0.15">
      <c r="A190">
        <f>被动技能升级!J190</f>
        <v>184</v>
      </c>
      <c r="B190">
        <f>被动技能升级!K190</f>
        <v>193</v>
      </c>
      <c r="C190">
        <f>被动技能升级!L190</f>
        <v>194</v>
      </c>
      <c r="D190">
        <f>被动技能升级!M190</f>
        <v>85</v>
      </c>
      <c r="E190" t="str">
        <f>被动技能升级!N190</f>
        <v>[]</v>
      </c>
      <c r="F190">
        <f>被动技能升级!O190</f>
        <v>184</v>
      </c>
      <c r="G190" t="str">
        <f>被动技能升级!P190</f>
        <v>0</v>
      </c>
      <c r="H190" t="str">
        <f>被动技能升级!Q190</f>
        <v>0</v>
      </c>
    </row>
    <row r="191" spans="1:8" x14ac:dyDescent="0.15">
      <c r="A191">
        <f>被动技能升级!J191</f>
        <v>185</v>
      </c>
      <c r="B191">
        <f>被动技能升级!K191</f>
        <v>194</v>
      </c>
      <c r="C191">
        <f>被动技能升级!L191</f>
        <v>195</v>
      </c>
      <c r="D191">
        <f>被动技能升级!M191</f>
        <v>86</v>
      </c>
      <c r="E191" t="str">
        <f>被动技能升级!N191</f>
        <v>[]</v>
      </c>
      <c r="F191">
        <f>被动技能升级!O191</f>
        <v>185</v>
      </c>
      <c r="G191" t="str">
        <f>被动技能升级!P191</f>
        <v>0</v>
      </c>
      <c r="H191" t="str">
        <f>被动技能升级!Q191</f>
        <v>0</v>
      </c>
    </row>
    <row r="192" spans="1:8" x14ac:dyDescent="0.15">
      <c r="A192">
        <f>被动技能升级!J192</f>
        <v>186</v>
      </c>
      <c r="B192">
        <f>被动技能升级!K192</f>
        <v>195</v>
      </c>
      <c r="C192">
        <f>被动技能升级!L192</f>
        <v>196</v>
      </c>
      <c r="D192">
        <f>被动技能升级!M192</f>
        <v>87</v>
      </c>
      <c r="E192" t="str">
        <f>被动技能升级!N192</f>
        <v>[]</v>
      </c>
      <c r="F192">
        <f>被动技能升级!O192</f>
        <v>186</v>
      </c>
      <c r="G192" t="str">
        <f>被动技能升级!P192</f>
        <v>0</v>
      </c>
      <c r="H192" t="str">
        <f>被动技能升级!Q192</f>
        <v>0</v>
      </c>
    </row>
    <row r="193" spans="1:8" x14ac:dyDescent="0.15">
      <c r="A193">
        <f>被动技能升级!J193</f>
        <v>187</v>
      </c>
      <c r="B193">
        <f>被动技能升级!K193</f>
        <v>196</v>
      </c>
      <c r="C193">
        <f>被动技能升级!L193</f>
        <v>197</v>
      </c>
      <c r="D193">
        <f>被动技能升级!M193</f>
        <v>88</v>
      </c>
      <c r="E193" t="str">
        <f>被动技能升级!N193</f>
        <v>[]</v>
      </c>
      <c r="F193">
        <f>被动技能升级!O193</f>
        <v>187</v>
      </c>
      <c r="G193" t="str">
        <f>被动技能升级!P193</f>
        <v>0</v>
      </c>
      <c r="H193" t="str">
        <f>被动技能升级!Q193</f>
        <v>0</v>
      </c>
    </row>
    <row r="194" spans="1:8" x14ac:dyDescent="0.15">
      <c r="A194">
        <f>被动技能升级!J194</f>
        <v>188</v>
      </c>
      <c r="B194">
        <f>被动技能升级!K194</f>
        <v>197</v>
      </c>
      <c r="C194">
        <f>被动技能升级!L194</f>
        <v>198</v>
      </c>
      <c r="D194">
        <f>被动技能升级!M194</f>
        <v>89</v>
      </c>
      <c r="E194" t="str">
        <f>被动技能升级!N194</f>
        <v>[]</v>
      </c>
      <c r="F194">
        <f>被动技能升级!O194</f>
        <v>188</v>
      </c>
      <c r="G194" t="str">
        <f>被动技能升级!P194</f>
        <v>0</v>
      </c>
      <c r="H194" t="str">
        <f>被动技能升级!Q194</f>
        <v>0</v>
      </c>
    </row>
    <row r="195" spans="1:8" x14ac:dyDescent="0.15">
      <c r="A195">
        <f>被动技能升级!J195</f>
        <v>189</v>
      </c>
      <c r="B195">
        <f>被动技能升级!K195</f>
        <v>198</v>
      </c>
      <c r="C195">
        <f>被动技能升级!L195</f>
        <v>199</v>
      </c>
      <c r="D195">
        <f>被动技能升级!M195</f>
        <v>90</v>
      </c>
      <c r="E195" t="str">
        <f>被动技能升级!N195</f>
        <v>[]</v>
      </c>
      <c r="F195">
        <f>被动技能升级!O195</f>
        <v>189</v>
      </c>
      <c r="G195" t="str">
        <f>被动技能升级!P195</f>
        <v>0</v>
      </c>
      <c r="H195" t="str">
        <f>被动技能升级!Q195</f>
        <v>0</v>
      </c>
    </row>
    <row r="196" spans="1:8" x14ac:dyDescent="0.15">
      <c r="A196">
        <f>被动技能升级!J196</f>
        <v>190</v>
      </c>
      <c r="B196">
        <f>被动技能升级!K196</f>
        <v>199</v>
      </c>
      <c r="C196">
        <f>被动技能升级!L196</f>
        <v>200</v>
      </c>
      <c r="D196">
        <f>被动技能升级!M196</f>
        <v>91</v>
      </c>
      <c r="E196" t="str">
        <f>被动技能升级!N196</f>
        <v>[]</v>
      </c>
      <c r="F196">
        <f>被动技能升级!O196</f>
        <v>190</v>
      </c>
      <c r="G196" t="str">
        <f>被动技能升级!P196</f>
        <v>0</v>
      </c>
      <c r="H196" t="str">
        <f>被动技能升级!Q196</f>
        <v>0</v>
      </c>
    </row>
    <row r="197" spans="1:8" x14ac:dyDescent="0.15">
      <c r="A197">
        <f>被动技能升级!J197</f>
        <v>191</v>
      </c>
      <c r="B197">
        <f>被动技能升级!K197</f>
        <v>201</v>
      </c>
      <c r="C197">
        <f>被动技能升级!L197</f>
        <v>202</v>
      </c>
      <c r="D197">
        <f>被动技能升级!M197</f>
        <v>92</v>
      </c>
      <c r="E197" t="str">
        <f>被动技能升级!N197</f>
        <v>[]</v>
      </c>
      <c r="F197">
        <f>被动技能升级!O197</f>
        <v>191</v>
      </c>
      <c r="G197" t="str">
        <f>被动技能升级!P197</f>
        <v>0</v>
      </c>
      <c r="H197" t="str">
        <f>被动技能升级!Q197</f>
        <v>0</v>
      </c>
    </row>
    <row r="198" spans="1:8" x14ac:dyDescent="0.15">
      <c r="A198">
        <f>被动技能升级!J198</f>
        <v>192</v>
      </c>
      <c r="B198">
        <f>被动技能升级!K198</f>
        <v>202</v>
      </c>
      <c r="C198">
        <f>被动技能升级!L198</f>
        <v>203</v>
      </c>
      <c r="D198">
        <f>被动技能升级!M198</f>
        <v>93</v>
      </c>
      <c r="E198" t="str">
        <f>被动技能升级!N198</f>
        <v>[]</v>
      </c>
      <c r="F198">
        <f>被动技能升级!O198</f>
        <v>192</v>
      </c>
      <c r="G198" t="str">
        <f>被动技能升级!P198</f>
        <v>0</v>
      </c>
      <c r="H198" t="str">
        <f>被动技能升级!Q198</f>
        <v>0</v>
      </c>
    </row>
    <row r="199" spans="1:8" x14ac:dyDescent="0.15">
      <c r="A199">
        <f>被动技能升级!J199</f>
        <v>193</v>
      </c>
      <c r="B199">
        <f>被动技能升级!K199</f>
        <v>203</v>
      </c>
      <c r="C199">
        <f>被动技能升级!L199</f>
        <v>204</v>
      </c>
      <c r="D199">
        <f>被动技能升级!M199</f>
        <v>94</v>
      </c>
      <c r="E199" t="str">
        <f>被动技能升级!N199</f>
        <v>[]</v>
      </c>
      <c r="F199">
        <f>被动技能升级!O199</f>
        <v>193</v>
      </c>
      <c r="G199" t="str">
        <f>被动技能升级!P199</f>
        <v>0</v>
      </c>
      <c r="H199" t="str">
        <f>被动技能升级!Q199</f>
        <v>0</v>
      </c>
    </row>
    <row r="200" spans="1:8" x14ac:dyDescent="0.15">
      <c r="A200">
        <f>被动技能升级!J200</f>
        <v>194</v>
      </c>
      <c r="B200">
        <f>被动技能升级!K200</f>
        <v>204</v>
      </c>
      <c r="C200">
        <f>被动技能升级!L200</f>
        <v>205</v>
      </c>
      <c r="D200">
        <f>被动技能升级!M200</f>
        <v>95</v>
      </c>
      <c r="E200" t="str">
        <f>被动技能升级!N200</f>
        <v>[]</v>
      </c>
      <c r="F200">
        <f>被动技能升级!O200</f>
        <v>194</v>
      </c>
      <c r="G200" t="str">
        <f>被动技能升级!P200</f>
        <v>0</v>
      </c>
      <c r="H200" t="str">
        <f>被动技能升级!Q200</f>
        <v>0</v>
      </c>
    </row>
    <row r="201" spans="1:8" x14ac:dyDescent="0.15">
      <c r="A201">
        <f>被动技能升级!J201</f>
        <v>195</v>
      </c>
      <c r="B201">
        <f>被动技能升级!K201</f>
        <v>205</v>
      </c>
      <c r="C201">
        <f>被动技能升级!L201</f>
        <v>206</v>
      </c>
      <c r="D201">
        <f>被动技能升级!M201</f>
        <v>96</v>
      </c>
      <c r="E201" t="str">
        <f>被动技能升级!N201</f>
        <v>[]</v>
      </c>
      <c r="F201">
        <f>被动技能升级!O201</f>
        <v>195</v>
      </c>
      <c r="G201" t="str">
        <f>被动技能升级!P201</f>
        <v>0</v>
      </c>
      <c r="H201" t="str">
        <f>被动技能升级!Q201</f>
        <v>0</v>
      </c>
    </row>
    <row r="202" spans="1:8" x14ac:dyDescent="0.15">
      <c r="A202">
        <f>被动技能升级!J202</f>
        <v>196</v>
      </c>
      <c r="B202">
        <f>被动技能升级!K202</f>
        <v>206</v>
      </c>
      <c r="C202">
        <f>被动技能升级!L202</f>
        <v>207</v>
      </c>
      <c r="D202">
        <f>被动技能升级!M202</f>
        <v>97</v>
      </c>
      <c r="E202" t="str">
        <f>被动技能升级!N202</f>
        <v>[]</v>
      </c>
      <c r="F202">
        <f>被动技能升级!O202</f>
        <v>196</v>
      </c>
      <c r="G202" t="str">
        <f>被动技能升级!P202</f>
        <v>0</v>
      </c>
      <c r="H202" t="str">
        <f>被动技能升级!Q202</f>
        <v>0</v>
      </c>
    </row>
    <row r="203" spans="1:8" x14ac:dyDescent="0.15">
      <c r="A203">
        <f>被动技能升级!J203</f>
        <v>197</v>
      </c>
      <c r="B203">
        <f>被动技能升级!K203</f>
        <v>207</v>
      </c>
      <c r="C203">
        <f>被动技能升级!L203</f>
        <v>208</v>
      </c>
      <c r="D203">
        <f>被动技能升级!M203</f>
        <v>98</v>
      </c>
      <c r="E203" t="str">
        <f>被动技能升级!N203</f>
        <v>[]</v>
      </c>
      <c r="F203">
        <f>被动技能升级!O203</f>
        <v>197</v>
      </c>
      <c r="G203" t="str">
        <f>被动技能升级!P203</f>
        <v>0</v>
      </c>
      <c r="H203" t="str">
        <f>被动技能升级!Q203</f>
        <v>0</v>
      </c>
    </row>
    <row r="204" spans="1:8" x14ac:dyDescent="0.15">
      <c r="A204">
        <f>被动技能升级!J204</f>
        <v>198</v>
      </c>
      <c r="B204">
        <f>被动技能升级!K204</f>
        <v>208</v>
      </c>
      <c r="C204">
        <f>被动技能升级!L204</f>
        <v>209</v>
      </c>
      <c r="D204">
        <f>被动技能升级!M204</f>
        <v>99</v>
      </c>
      <c r="E204" t="str">
        <f>被动技能升级!N204</f>
        <v>[]</v>
      </c>
      <c r="F204">
        <f>被动技能升级!O204</f>
        <v>198</v>
      </c>
      <c r="G204" t="str">
        <f>被动技能升级!P204</f>
        <v>0</v>
      </c>
      <c r="H204" t="str">
        <f>被动技能升级!Q204</f>
        <v>0</v>
      </c>
    </row>
    <row r="205" spans="1:8" x14ac:dyDescent="0.15">
      <c r="A205">
        <f>被动技能升级!J205</f>
        <v>199</v>
      </c>
      <c r="B205">
        <f>被动技能升级!K205</f>
        <v>209</v>
      </c>
      <c r="C205">
        <f>被动技能升级!L205</f>
        <v>210</v>
      </c>
      <c r="D205">
        <f>被动技能升级!M205</f>
        <v>1</v>
      </c>
      <c r="E205" t="str">
        <f>被动技能升级!N205</f>
        <v>[]</v>
      </c>
      <c r="F205">
        <f>被动技能升级!O205</f>
        <v>100</v>
      </c>
      <c r="G205" t="str">
        <f>被动技能升级!P205</f>
        <v>0</v>
      </c>
      <c r="H205" t="str">
        <f>被动技能升级!Q205</f>
        <v>0</v>
      </c>
    </row>
    <row r="206" spans="1:8" x14ac:dyDescent="0.15">
      <c r="A206">
        <f>被动技能升级!J206</f>
        <v>200</v>
      </c>
      <c r="B206">
        <f>被动技能升级!K206</f>
        <v>210</v>
      </c>
      <c r="C206">
        <f>被动技能升级!L206</f>
        <v>211</v>
      </c>
      <c r="D206">
        <f>被动技能升级!M206</f>
        <v>2</v>
      </c>
      <c r="E206" t="str">
        <f>被动技能升级!N206</f>
        <v>[]</v>
      </c>
      <c r="F206">
        <f>被动技能升级!O206</f>
        <v>101</v>
      </c>
      <c r="G206" t="str">
        <f>被动技能升级!P206</f>
        <v>0</v>
      </c>
      <c r="H206" t="str">
        <f>被动技能升级!Q206</f>
        <v>0</v>
      </c>
    </row>
    <row r="207" spans="1:8" x14ac:dyDescent="0.15">
      <c r="A207">
        <f>被动技能升级!J207</f>
        <v>201</v>
      </c>
      <c r="B207">
        <f>被动技能升级!K207</f>
        <v>211</v>
      </c>
      <c r="C207">
        <f>被动技能升级!L207</f>
        <v>212</v>
      </c>
      <c r="D207">
        <f>被动技能升级!M207</f>
        <v>3</v>
      </c>
      <c r="E207" t="str">
        <f>被动技能升级!N207</f>
        <v>[]</v>
      </c>
      <c r="F207">
        <f>被动技能升级!O207</f>
        <v>102</v>
      </c>
      <c r="G207" t="str">
        <f>被动技能升级!P207</f>
        <v>0</v>
      </c>
      <c r="H207" t="str">
        <f>被动技能升级!Q207</f>
        <v>0</v>
      </c>
    </row>
    <row r="208" spans="1:8" x14ac:dyDescent="0.15">
      <c r="A208">
        <f>被动技能升级!J208</f>
        <v>202</v>
      </c>
      <c r="B208">
        <f>被动技能升级!K208</f>
        <v>212</v>
      </c>
      <c r="C208">
        <f>被动技能升级!L208</f>
        <v>213</v>
      </c>
      <c r="D208">
        <f>被动技能升级!M208</f>
        <v>4</v>
      </c>
      <c r="E208" t="str">
        <f>被动技能升级!N208</f>
        <v>[]</v>
      </c>
      <c r="F208">
        <f>被动技能升级!O208</f>
        <v>103</v>
      </c>
      <c r="G208" t="str">
        <f>被动技能升级!P208</f>
        <v>0</v>
      </c>
      <c r="H208" t="str">
        <f>被动技能升级!Q208</f>
        <v>0</v>
      </c>
    </row>
    <row r="209" spans="1:8" x14ac:dyDescent="0.15">
      <c r="A209">
        <f>被动技能升级!J209</f>
        <v>203</v>
      </c>
      <c r="B209">
        <f>被动技能升级!K209</f>
        <v>213</v>
      </c>
      <c r="C209">
        <f>被动技能升级!L209</f>
        <v>214</v>
      </c>
      <c r="D209">
        <f>被动技能升级!M209</f>
        <v>5</v>
      </c>
      <c r="E209" t="str">
        <f>被动技能升级!N209</f>
        <v>[]</v>
      </c>
      <c r="F209">
        <f>被动技能升级!O209</f>
        <v>104</v>
      </c>
      <c r="G209" t="str">
        <f>被动技能升级!P209</f>
        <v>0</v>
      </c>
      <c r="H209" t="str">
        <f>被动技能升级!Q209</f>
        <v>0</v>
      </c>
    </row>
    <row r="210" spans="1:8" x14ac:dyDescent="0.15">
      <c r="A210">
        <f>被动技能升级!J210</f>
        <v>204</v>
      </c>
      <c r="B210">
        <f>被动技能升级!K210</f>
        <v>214</v>
      </c>
      <c r="C210">
        <f>被动技能升级!L210</f>
        <v>215</v>
      </c>
      <c r="D210">
        <f>被动技能升级!M210</f>
        <v>6</v>
      </c>
      <c r="E210" t="str">
        <f>被动技能升级!N210</f>
        <v>[]</v>
      </c>
      <c r="F210">
        <f>被动技能升级!O210</f>
        <v>105</v>
      </c>
      <c r="G210" t="str">
        <f>被动技能升级!P210</f>
        <v>0</v>
      </c>
      <c r="H210" t="str">
        <f>被动技能升级!Q210</f>
        <v>0</v>
      </c>
    </row>
    <row r="211" spans="1:8" x14ac:dyDescent="0.15">
      <c r="A211">
        <f>被动技能升级!J211</f>
        <v>205</v>
      </c>
      <c r="B211">
        <f>被动技能升级!K211</f>
        <v>215</v>
      </c>
      <c r="C211">
        <f>被动技能升级!L211</f>
        <v>216</v>
      </c>
      <c r="D211">
        <f>被动技能升级!M211</f>
        <v>7</v>
      </c>
      <c r="E211" t="str">
        <f>被动技能升级!N211</f>
        <v>[]</v>
      </c>
      <c r="F211">
        <f>被动技能升级!O211</f>
        <v>106</v>
      </c>
      <c r="G211" t="str">
        <f>被动技能升级!P211</f>
        <v>0</v>
      </c>
      <c r="H211" t="str">
        <f>被动技能升级!Q211</f>
        <v>0</v>
      </c>
    </row>
    <row r="212" spans="1:8" x14ac:dyDescent="0.15">
      <c r="A212">
        <f>被动技能升级!J212</f>
        <v>206</v>
      </c>
      <c r="B212">
        <f>被动技能升级!K212</f>
        <v>216</v>
      </c>
      <c r="C212">
        <f>被动技能升级!L212</f>
        <v>217</v>
      </c>
      <c r="D212">
        <f>被动技能升级!M212</f>
        <v>8</v>
      </c>
      <c r="E212" t="str">
        <f>被动技能升级!N212</f>
        <v>[]</v>
      </c>
      <c r="F212">
        <f>被动技能升级!O212</f>
        <v>107</v>
      </c>
      <c r="G212" t="str">
        <f>被动技能升级!P212</f>
        <v>0</v>
      </c>
      <c r="H212" t="str">
        <f>被动技能升级!Q212</f>
        <v>0</v>
      </c>
    </row>
    <row r="213" spans="1:8" x14ac:dyDescent="0.15">
      <c r="A213">
        <f>被动技能升级!J213</f>
        <v>207</v>
      </c>
      <c r="B213">
        <f>被动技能升级!K213</f>
        <v>217</v>
      </c>
      <c r="C213">
        <f>被动技能升级!L213</f>
        <v>218</v>
      </c>
      <c r="D213">
        <f>被动技能升级!M213</f>
        <v>9</v>
      </c>
      <c r="E213" t="str">
        <f>被动技能升级!N213</f>
        <v>[]</v>
      </c>
      <c r="F213">
        <f>被动技能升级!O213</f>
        <v>108</v>
      </c>
      <c r="G213" t="str">
        <f>被动技能升级!P213</f>
        <v>0</v>
      </c>
      <c r="H213" t="str">
        <f>被动技能升级!Q213</f>
        <v>0</v>
      </c>
    </row>
    <row r="214" spans="1:8" x14ac:dyDescent="0.15">
      <c r="A214">
        <f>被动技能升级!J214</f>
        <v>208</v>
      </c>
      <c r="B214">
        <f>被动技能升级!K214</f>
        <v>218</v>
      </c>
      <c r="C214">
        <f>被动技能升级!L214</f>
        <v>219</v>
      </c>
      <c r="D214">
        <f>被动技能升级!M214</f>
        <v>10</v>
      </c>
      <c r="E214" t="str">
        <f>被动技能升级!N214</f>
        <v>[]</v>
      </c>
      <c r="F214">
        <f>被动技能升级!O214</f>
        <v>109</v>
      </c>
      <c r="G214" t="str">
        <f>被动技能升级!P214</f>
        <v>0</v>
      </c>
      <c r="H214" t="str">
        <f>被动技能升级!Q214</f>
        <v>0</v>
      </c>
    </row>
    <row r="215" spans="1:8" x14ac:dyDescent="0.15">
      <c r="A215">
        <f>被动技能升级!J215</f>
        <v>209</v>
      </c>
      <c r="B215">
        <f>被动技能升级!K215</f>
        <v>219</v>
      </c>
      <c r="C215">
        <f>被动技能升级!L215</f>
        <v>220</v>
      </c>
      <c r="D215">
        <f>被动技能升级!M215</f>
        <v>11</v>
      </c>
      <c r="E215" t="str">
        <f>被动技能升级!N215</f>
        <v>[]</v>
      </c>
      <c r="F215">
        <f>被动技能升级!O215</f>
        <v>110</v>
      </c>
      <c r="G215" t="str">
        <f>被动技能升级!P215</f>
        <v>0</v>
      </c>
      <c r="H215" t="str">
        <f>被动技能升级!Q215</f>
        <v>0</v>
      </c>
    </row>
    <row r="216" spans="1:8" x14ac:dyDescent="0.15">
      <c r="A216">
        <f>被动技能升级!J216</f>
        <v>210</v>
      </c>
      <c r="B216">
        <f>被动技能升级!K216</f>
        <v>221</v>
      </c>
      <c r="C216">
        <f>被动技能升级!L216</f>
        <v>222</v>
      </c>
      <c r="D216">
        <f>被动技能升级!M216</f>
        <v>12</v>
      </c>
      <c r="E216" t="str">
        <f>被动技能升级!N216</f>
        <v>[]</v>
      </c>
      <c r="F216">
        <f>被动技能升级!O216</f>
        <v>111</v>
      </c>
      <c r="G216" t="str">
        <f>被动技能升级!P216</f>
        <v>0</v>
      </c>
      <c r="H216" t="str">
        <f>被动技能升级!Q216</f>
        <v>0</v>
      </c>
    </row>
    <row r="217" spans="1:8" x14ac:dyDescent="0.15">
      <c r="A217">
        <f>被动技能升级!J217</f>
        <v>211</v>
      </c>
      <c r="B217">
        <f>被动技能升级!K217</f>
        <v>222</v>
      </c>
      <c r="C217">
        <f>被动技能升级!L217</f>
        <v>223</v>
      </c>
      <c r="D217">
        <f>被动技能升级!M217</f>
        <v>13</v>
      </c>
      <c r="E217" t="str">
        <f>被动技能升级!N217</f>
        <v>[]</v>
      </c>
      <c r="F217">
        <f>被动技能升级!O217</f>
        <v>112</v>
      </c>
      <c r="G217" t="str">
        <f>被动技能升级!P217</f>
        <v>0</v>
      </c>
      <c r="H217" t="str">
        <f>被动技能升级!Q217</f>
        <v>0</v>
      </c>
    </row>
    <row r="218" spans="1:8" x14ac:dyDescent="0.15">
      <c r="A218">
        <f>被动技能升级!J218</f>
        <v>212</v>
      </c>
      <c r="B218">
        <f>被动技能升级!K218</f>
        <v>223</v>
      </c>
      <c r="C218">
        <f>被动技能升级!L218</f>
        <v>224</v>
      </c>
      <c r="D218">
        <f>被动技能升级!M218</f>
        <v>14</v>
      </c>
      <c r="E218" t="str">
        <f>被动技能升级!N218</f>
        <v>[]</v>
      </c>
      <c r="F218">
        <f>被动技能升级!O218</f>
        <v>113</v>
      </c>
      <c r="G218" t="str">
        <f>被动技能升级!P218</f>
        <v>0</v>
      </c>
      <c r="H218" t="str">
        <f>被动技能升级!Q218</f>
        <v>0</v>
      </c>
    </row>
    <row r="219" spans="1:8" x14ac:dyDescent="0.15">
      <c r="A219">
        <f>被动技能升级!J219</f>
        <v>213</v>
      </c>
      <c r="B219">
        <f>被动技能升级!K219</f>
        <v>224</v>
      </c>
      <c r="C219">
        <f>被动技能升级!L219</f>
        <v>225</v>
      </c>
      <c r="D219">
        <f>被动技能升级!M219</f>
        <v>15</v>
      </c>
      <c r="E219" t="str">
        <f>被动技能升级!N219</f>
        <v>[]</v>
      </c>
      <c r="F219">
        <f>被动技能升级!O219</f>
        <v>114</v>
      </c>
      <c r="G219" t="str">
        <f>被动技能升级!P219</f>
        <v>0</v>
      </c>
      <c r="H219" t="str">
        <f>被动技能升级!Q219</f>
        <v>0</v>
      </c>
    </row>
    <row r="220" spans="1:8" x14ac:dyDescent="0.15">
      <c r="A220">
        <f>被动技能升级!J220</f>
        <v>214</v>
      </c>
      <c r="B220">
        <f>被动技能升级!K220</f>
        <v>225</v>
      </c>
      <c r="C220">
        <f>被动技能升级!L220</f>
        <v>226</v>
      </c>
      <c r="D220">
        <f>被动技能升级!M220</f>
        <v>16</v>
      </c>
      <c r="E220" t="str">
        <f>被动技能升级!N220</f>
        <v>[]</v>
      </c>
      <c r="F220">
        <f>被动技能升级!O220</f>
        <v>115</v>
      </c>
      <c r="G220" t="str">
        <f>被动技能升级!P220</f>
        <v>0</v>
      </c>
      <c r="H220" t="str">
        <f>被动技能升级!Q220</f>
        <v>0</v>
      </c>
    </row>
    <row r="221" spans="1:8" x14ac:dyDescent="0.15">
      <c r="A221">
        <f>被动技能升级!J221</f>
        <v>215</v>
      </c>
      <c r="B221">
        <f>被动技能升级!K221</f>
        <v>226</v>
      </c>
      <c r="C221">
        <f>被动技能升级!L221</f>
        <v>227</v>
      </c>
      <c r="D221">
        <f>被动技能升级!M221</f>
        <v>17</v>
      </c>
      <c r="E221" t="str">
        <f>被动技能升级!N221</f>
        <v>[]</v>
      </c>
      <c r="F221">
        <f>被动技能升级!O221</f>
        <v>116</v>
      </c>
      <c r="G221" t="str">
        <f>被动技能升级!P221</f>
        <v>0</v>
      </c>
      <c r="H221" t="str">
        <f>被动技能升级!Q221</f>
        <v>0</v>
      </c>
    </row>
    <row r="222" spans="1:8" x14ac:dyDescent="0.15">
      <c r="A222">
        <f>被动技能升级!J222</f>
        <v>216</v>
      </c>
      <c r="B222">
        <f>被动技能升级!K222</f>
        <v>227</v>
      </c>
      <c r="C222">
        <f>被动技能升级!L222</f>
        <v>228</v>
      </c>
      <c r="D222">
        <f>被动技能升级!M222</f>
        <v>18</v>
      </c>
      <c r="E222" t="str">
        <f>被动技能升级!N222</f>
        <v>[]</v>
      </c>
      <c r="F222">
        <f>被动技能升级!O222</f>
        <v>117</v>
      </c>
      <c r="G222" t="str">
        <f>被动技能升级!P222</f>
        <v>0</v>
      </c>
      <c r="H222" t="str">
        <f>被动技能升级!Q222</f>
        <v>0</v>
      </c>
    </row>
    <row r="223" spans="1:8" x14ac:dyDescent="0.15">
      <c r="A223">
        <f>被动技能升级!J223</f>
        <v>217</v>
      </c>
      <c r="B223">
        <f>被动技能升级!K223</f>
        <v>228</v>
      </c>
      <c r="C223">
        <f>被动技能升级!L223</f>
        <v>229</v>
      </c>
      <c r="D223">
        <f>被动技能升级!M223</f>
        <v>19</v>
      </c>
      <c r="E223" t="str">
        <f>被动技能升级!N223</f>
        <v>[]</v>
      </c>
      <c r="F223">
        <f>被动技能升级!O223</f>
        <v>118</v>
      </c>
      <c r="G223" t="str">
        <f>被动技能升级!P223</f>
        <v>0</v>
      </c>
      <c r="H223" t="str">
        <f>被动技能升级!Q223</f>
        <v>0</v>
      </c>
    </row>
    <row r="224" spans="1:8" x14ac:dyDescent="0.15">
      <c r="A224">
        <f>被动技能升级!J224</f>
        <v>218</v>
      </c>
      <c r="B224">
        <f>被动技能升级!K224</f>
        <v>229</v>
      </c>
      <c r="C224">
        <f>被动技能升级!L224</f>
        <v>230</v>
      </c>
      <c r="D224">
        <f>被动技能升级!M224</f>
        <v>20</v>
      </c>
      <c r="E224" t="str">
        <f>被动技能升级!N224</f>
        <v>[]</v>
      </c>
      <c r="F224">
        <f>被动技能升级!O224</f>
        <v>119</v>
      </c>
      <c r="G224" t="str">
        <f>被动技能升级!P224</f>
        <v>0</v>
      </c>
      <c r="H224" t="str">
        <f>被动技能升级!Q224</f>
        <v>0</v>
      </c>
    </row>
    <row r="225" spans="1:8" x14ac:dyDescent="0.15">
      <c r="A225">
        <f>被动技能升级!J225</f>
        <v>219</v>
      </c>
      <c r="B225">
        <f>被动技能升级!K225</f>
        <v>230</v>
      </c>
      <c r="C225">
        <f>被动技能升级!L225</f>
        <v>231</v>
      </c>
      <c r="D225">
        <f>被动技能升级!M225</f>
        <v>21</v>
      </c>
      <c r="E225" t="str">
        <f>被动技能升级!N225</f>
        <v>[]</v>
      </c>
      <c r="F225">
        <f>被动技能升级!O225</f>
        <v>120</v>
      </c>
      <c r="G225" t="str">
        <f>被动技能升级!P225</f>
        <v>0</v>
      </c>
      <c r="H225" t="str">
        <f>被动技能升级!Q225</f>
        <v>0</v>
      </c>
    </row>
    <row r="226" spans="1:8" x14ac:dyDescent="0.15">
      <c r="A226">
        <f>被动技能升级!J226</f>
        <v>220</v>
      </c>
      <c r="B226">
        <f>被动技能升级!K226</f>
        <v>231</v>
      </c>
      <c r="C226">
        <f>被动技能升级!L226</f>
        <v>232</v>
      </c>
      <c r="D226">
        <f>被动技能升级!M226</f>
        <v>22</v>
      </c>
      <c r="E226" t="str">
        <f>被动技能升级!N226</f>
        <v>[]</v>
      </c>
      <c r="F226">
        <f>被动技能升级!O226</f>
        <v>121</v>
      </c>
      <c r="G226" t="str">
        <f>被动技能升级!P226</f>
        <v>0</v>
      </c>
      <c r="H226" t="str">
        <f>被动技能升级!Q226</f>
        <v>0</v>
      </c>
    </row>
    <row r="227" spans="1:8" x14ac:dyDescent="0.15">
      <c r="A227">
        <f>被动技能升级!J227</f>
        <v>221</v>
      </c>
      <c r="B227">
        <f>被动技能升级!K227</f>
        <v>232</v>
      </c>
      <c r="C227">
        <f>被动技能升级!L227</f>
        <v>233</v>
      </c>
      <c r="D227">
        <f>被动技能升级!M227</f>
        <v>23</v>
      </c>
      <c r="E227" t="str">
        <f>被动技能升级!N227</f>
        <v>[]</v>
      </c>
      <c r="F227">
        <f>被动技能升级!O227</f>
        <v>122</v>
      </c>
      <c r="G227" t="str">
        <f>被动技能升级!P227</f>
        <v>0</v>
      </c>
      <c r="H227" t="str">
        <f>被动技能升级!Q227</f>
        <v>0</v>
      </c>
    </row>
    <row r="228" spans="1:8" x14ac:dyDescent="0.15">
      <c r="A228">
        <f>被动技能升级!J228</f>
        <v>222</v>
      </c>
      <c r="B228">
        <f>被动技能升级!K228</f>
        <v>233</v>
      </c>
      <c r="C228">
        <f>被动技能升级!L228</f>
        <v>234</v>
      </c>
      <c r="D228">
        <f>被动技能升级!M228</f>
        <v>24</v>
      </c>
      <c r="E228" t="str">
        <f>被动技能升级!N228</f>
        <v>[]</v>
      </c>
      <c r="F228">
        <f>被动技能升级!O228</f>
        <v>123</v>
      </c>
      <c r="G228" t="str">
        <f>被动技能升级!P228</f>
        <v>0</v>
      </c>
      <c r="H228" t="str">
        <f>被动技能升级!Q228</f>
        <v>0</v>
      </c>
    </row>
    <row r="229" spans="1:8" x14ac:dyDescent="0.15">
      <c r="A229">
        <f>被动技能升级!J229</f>
        <v>223</v>
      </c>
      <c r="B229">
        <f>被动技能升级!K229</f>
        <v>234</v>
      </c>
      <c r="C229">
        <f>被动技能升级!L229</f>
        <v>235</v>
      </c>
      <c r="D229">
        <f>被动技能升级!M229</f>
        <v>25</v>
      </c>
      <c r="E229" t="str">
        <f>被动技能升级!N229</f>
        <v>[]</v>
      </c>
      <c r="F229">
        <f>被动技能升级!O229</f>
        <v>124</v>
      </c>
      <c r="G229" t="str">
        <f>被动技能升级!P229</f>
        <v>0</v>
      </c>
      <c r="H229" t="str">
        <f>被动技能升级!Q229</f>
        <v>0</v>
      </c>
    </row>
    <row r="230" spans="1:8" x14ac:dyDescent="0.15">
      <c r="A230">
        <f>被动技能升级!J230</f>
        <v>224</v>
      </c>
      <c r="B230">
        <f>被动技能升级!K230</f>
        <v>235</v>
      </c>
      <c r="C230">
        <f>被动技能升级!L230</f>
        <v>236</v>
      </c>
      <c r="D230">
        <f>被动技能升级!M230</f>
        <v>26</v>
      </c>
      <c r="E230" t="str">
        <f>被动技能升级!N230</f>
        <v>[]</v>
      </c>
      <c r="F230">
        <f>被动技能升级!O230</f>
        <v>125</v>
      </c>
      <c r="G230" t="str">
        <f>被动技能升级!P230</f>
        <v>0</v>
      </c>
      <c r="H230" t="str">
        <f>被动技能升级!Q230</f>
        <v>0</v>
      </c>
    </row>
    <row r="231" spans="1:8" x14ac:dyDescent="0.15">
      <c r="A231">
        <f>被动技能升级!J231</f>
        <v>225</v>
      </c>
      <c r="B231">
        <f>被动技能升级!K231</f>
        <v>236</v>
      </c>
      <c r="C231">
        <f>被动技能升级!L231</f>
        <v>237</v>
      </c>
      <c r="D231">
        <f>被动技能升级!M231</f>
        <v>27</v>
      </c>
      <c r="E231" t="str">
        <f>被动技能升级!N231</f>
        <v>[]</v>
      </c>
      <c r="F231">
        <f>被动技能升级!O231</f>
        <v>126</v>
      </c>
      <c r="G231" t="str">
        <f>被动技能升级!P231</f>
        <v>0</v>
      </c>
      <c r="H231" t="str">
        <f>被动技能升级!Q231</f>
        <v>0</v>
      </c>
    </row>
    <row r="232" spans="1:8" x14ac:dyDescent="0.15">
      <c r="A232">
        <f>被动技能升级!J232</f>
        <v>226</v>
      </c>
      <c r="B232">
        <f>被动技能升级!K232</f>
        <v>237</v>
      </c>
      <c r="C232">
        <f>被动技能升级!L232</f>
        <v>238</v>
      </c>
      <c r="D232">
        <f>被动技能升级!M232</f>
        <v>28</v>
      </c>
      <c r="E232" t="str">
        <f>被动技能升级!N232</f>
        <v>[]</v>
      </c>
      <c r="F232">
        <f>被动技能升级!O232</f>
        <v>127</v>
      </c>
      <c r="G232" t="str">
        <f>被动技能升级!P232</f>
        <v>0</v>
      </c>
      <c r="H232" t="str">
        <f>被动技能升级!Q232</f>
        <v>0</v>
      </c>
    </row>
    <row r="233" spans="1:8" x14ac:dyDescent="0.15">
      <c r="A233">
        <f>被动技能升级!J233</f>
        <v>227</v>
      </c>
      <c r="B233">
        <f>被动技能升级!K233</f>
        <v>238</v>
      </c>
      <c r="C233">
        <f>被动技能升级!L233</f>
        <v>239</v>
      </c>
      <c r="D233">
        <f>被动技能升级!M233</f>
        <v>29</v>
      </c>
      <c r="E233" t="str">
        <f>被动技能升级!N233</f>
        <v>[]</v>
      </c>
      <c r="F233">
        <f>被动技能升级!O233</f>
        <v>128</v>
      </c>
      <c r="G233" t="str">
        <f>被动技能升级!P233</f>
        <v>0</v>
      </c>
      <c r="H233" t="str">
        <f>被动技能升级!Q233</f>
        <v>0</v>
      </c>
    </row>
    <row r="234" spans="1:8" x14ac:dyDescent="0.15">
      <c r="A234">
        <f>被动技能升级!J234</f>
        <v>228</v>
      </c>
      <c r="B234">
        <f>被动技能升级!K234</f>
        <v>239</v>
      </c>
      <c r="C234">
        <f>被动技能升级!L234</f>
        <v>240</v>
      </c>
      <c r="D234">
        <f>被动技能升级!M234</f>
        <v>30</v>
      </c>
      <c r="E234" t="str">
        <f>被动技能升级!N234</f>
        <v>[]</v>
      </c>
      <c r="F234">
        <f>被动技能升级!O234</f>
        <v>129</v>
      </c>
      <c r="G234" t="str">
        <f>被动技能升级!P234</f>
        <v>0</v>
      </c>
      <c r="H234" t="str">
        <f>被动技能升级!Q234</f>
        <v>0</v>
      </c>
    </row>
    <row r="235" spans="1:8" x14ac:dyDescent="0.15">
      <c r="A235">
        <f>被动技能升级!J235</f>
        <v>229</v>
      </c>
      <c r="B235">
        <f>被动技能升级!K235</f>
        <v>241</v>
      </c>
      <c r="C235">
        <f>被动技能升级!L235</f>
        <v>242</v>
      </c>
      <c r="D235">
        <f>被动技能升级!M235</f>
        <v>31</v>
      </c>
      <c r="E235" t="str">
        <f>被动技能升级!N235</f>
        <v>[]</v>
      </c>
      <c r="F235">
        <f>被动技能升级!O235</f>
        <v>130</v>
      </c>
      <c r="G235" t="str">
        <f>被动技能升级!P235</f>
        <v>0</v>
      </c>
      <c r="H235" t="str">
        <f>被动技能升级!Q235</f>
        <v>0</v>
      </c>
    </row>
    <row r="236" spans="1:8" x14ac:dyDescent="0.15">
      <c r="A236">
        <f>被动技能升级!J236</f>
        <v>230</v>
      </c>
      <c r="B236">
        <f>被动技能升级!K236</f>
        <v>242</v>
      </c>
      <c r="C236">
        <f>被动技能升级!L236</f>
        <v>243</v>
      </c>
      <c r="D236">
        <f>被动技能升级!M236</f>
        <v>32</v>
      </c>
      <c r="E236" t="str">
        <f>被动技能升级!N236</f>
        <v>[]</v>
      </c>
      <c r="F236">
        <f>被动技能升级!O236</f>
        <v>131</v>
      </c>
      <c r="G236" t="str">
        <f>被动技能升级!P236</f>
        <v>0</v>
      </c>
      <c r="H236" t="str">
        <f>被动技能升级!Q236</f>
        <v>0</v>
      </c>
    </row>
    <row r="237" spans="1:8" x14ac:dyDescent="0.15">
      <c r="A237">
        <f>被动技能升级!J237</f>
        <v>231</v>
      </c>
      <c r="B237">
        <f>被动技能升级!K237</f>
        <v>243</v>
      </c>
      <c r="C237">
        <f>被动技能升级!L237</f>
        <v>244</v>
      </c>
      <c r="D237">
        <f>被动技能升级!M237</f>
        <v>33</v>
      </c>
      <c r="E237" t="str">
        <f>被动技能升级!N237</f>
        <v>[]</v>
      </c>
      <c r="F237">
        <f>被动技能升级!O237</f>
        <v>132</v>
      </c>
      <c r="G237" t="str">
        <f>被动技能升级!P237</f>
        <v>0</v>
      </c>
      <c r="H237" t="str">
        <f>被动技能升级!Q237</f>
        <v>0</v>
      </c>
    </row>
    <row r="238" spans="1:8" x14ac:dyDescent="0.15">
      <c r="A238">
        <f>被动技能升级!J238</f>
        <v>232</v>
      </c>
      <c r="B238">
        <f>被动技能升级!K238</f>
        <v>244</v>
      </c>
      <c r="C238">
        <f>被动技能升级!L238</f>
        <v>245</v>
      </c>
      <c r="D238">
        <f>被动技能升级!M238</f>
        <v>34</v>
      </c>
      <c r="E238" t="str">
        <f>被动技能升级!N238</f>
        <v>[]</v>
      </c>
      <c r="F238">
        <f>被动技能升级!O238</f>
        <v>133</v>
      </c>
      <c r="G238" t="str">
        <f>被动技能升级!P238</f>
        <v>0</v>
      </c>
      <c r="H238" t="str">
        <f>被动技能升级!Q238</f>
        <v>0</v>
      </c>
    </row>
    <row r="239" spans="1:8" x14ac:dyDescent="0.15">
      <c r="A239">
        <f>被动技能升级!J239</f>
        <v>233</v>
      </c>
      <c r="B239">
        <f>被动技能升级!K239</f>
        <v>245</v>
      </c>
      <c r="C239">
        <f>被动技能升级!L239</f>
        <v>246</v>
      </c>
      <c r="D239">
        <f>被动技能升级!M239</f>
        <v>35</v>
      </c>
      <c r="E239" t="str">
        <f>被动技能升级!N239</f>
        <v>[]</v>
      </c>
      <c r="F239">
        <f>被动技能升级!O239</f>
        <v>134</v>
      </c>
      <c r="G239" t="str">
        <f>被动技能升级!P239</f>
        <v>0</v>
      </c>
      <c r="H239" t="str">
        <f>被动技能升级!Q239</f>
        <v>0</v>
      </c>
    </row>
    <row r="240" spans="1:8" x14ac:dyDescent="0.15">
      <c r="A240">
        <f>被动技能升级!J240</f>
        <v>234</v>
      </c>
      <c r="B240">
        <f>被动技能升级!K240</f>
        <v>246</v>
      </c>
      <c r="C240">
        <f>被动技能升级!L240</f>
        <v>247</v>
      </c>
      <c r="D240">
        <f>被动技能升级!M240</f>
        <v>36</v>
      </c>
      <c r="E240" t="str">
        <f>被动技能升级!N240</f>
        <v>[]</v>
      </c>
      <c r="F240">
        <f>被动技能升级!O240</f>
        <v>135</v>
      </c>
      <c r="G240" t="str">
        <f>被动技能升级!P240</f>
        <v>0</v>
      </c>
      <c r="H240" t="str">
        <f>被动技能升级!Q240</f>
        <v>0</v>
      </c>
    </row>
    <row r="241" spans="1:8" x14ac:dyDescent="0.15">
      <c r="A241">
        <f>被动技能升级!J241</f>
        <v>235</v>
      </c>
      <c r="B241">
        <f>被动技能升级!K241</f>
        <v>247</v>
      </c>
      <c r="C241">
        <f>被动技能升级!L241</f>
        <v>248</v>
      </c>
      <c r="D241">
        <f>被动技能升级!M241</f>
        <v>37</v>
      </c>
      <c r="E241" t="str">
        <f>被动技能升级!N241</f>
        <v>[]</v>
      </c>
      <c r="F241">
        <f>被动技能升级!O241</f>
        <v>136</v>
      </c>
      <c r="G241" t="str">
        <f>被动技能升级!P241</f>
        <v>0</v>
      </c>
      <c r="H241" t="str">
        <f>被动技能升级!Q241</f>
        <v>0</v>
      </c>
    </row>
    <row r="242" spans="1:8" x14ac:dyDescent="0.15">
      <c r="A242">
        <f>被动技能升级!J242</f>
        <v>236</v>
      </c>
      <c r="B242">
        <f>被动技能升级!K242</f>
        <v>248</v>
      </c>
      <c r="C242">
        <f>被动技能升级!L242</f>
        <v>249</v>
      </c>
      <c r="D242">
        <f>被动技能升级!M242</f>
        <v>38</v>
      </c>
      <c r="E242" t="str">
        <f>被动技能升级!N242</f>
        <v>[]</v>
      </c>
      <c r="F242">
        <f>被动技能升级!O242</f>
        <v>137</v>
      </c>
      <c r="G242" t="str">
        <f>被动技能升级!P242</f>
        <v>0</v>
      </c>
      <c r="H242" t="str">
        <f>被动技能升级!Q242</f>
        <v>0</v>
      </c>
    </row>
    <row r="243" spans="1:8" x14ac:dyDescent="0.15">
      <c r="A243">
        <f>被动技能升级!J243</f>
        <v>237</v>
      </c>
      <c r="B243">
        <f>被动技能升级!K243</f>
        <v>249</v>
      </c>
      <c r="C243">
        <f>被动技能升级!L243</f>
        <v>250</v>
      </c>
      <c r="D243">
        <f>被动技能升级!M243</f>
        <v>39</v>
      </c>
      <c r="E243" t="str">
        <f>被动技能升级!N243</f>
        <v>[]</v>
      </c>
      <c r="F243">
        <f>被动技能升级!O243</f>
        <v>138</v>
      </c>
      <c r="G243" t="str">
        <f>被动技能升级!P243</f>
        <v>0</v>
      </c>
      <c r="H243" t="str">
        <f>被动技能升级!Q243</f>
        <v>0</v>
      </c>
    </row>
    <row r="244" spans="1:8" x14ac:dyDescent="0.15">
      <c r="A244">
        <f>被动技能升级!J244</f>
        <v>238</v>
      </c>
      <c r="B244">
        <f>被动技能升级!K244</f>
        <v>250</v>
      </c>
      <c r="C244">
        <f>被动技能升级!L244</f>
        <v>251</v>
      </c>
      <c r="D244">
        <f>被动技能升级!M244</f>
        <v>40</v>
      </c>
      <c r="E244" t="str">
        <f>被动技能升级!N244</f>
        <v>[]</v>
      </c>
      <c r="F244">
        <f>被动技能升级!O244</f>
        <v>139</v>
      </c>
      <c r="G244" t="str">
        <f>被动技能升级!P244</f>
        <v>0</v>
      </c>
      <c r="H244" t="str">
        <f>被动技能升级!Q244</f>
        <v>0</v>
      </c>
    </row>
    <row r="245" spans="1:8" x14ac:dyDescent="0.15">
      <c r="A245">
        <f>被动技能升级!J245</f>
        <v>239</v>
      </c>
      <c r="B245">
        <f>被动技能升级!K245</f>
        <v>251</v>
      </c>
      <c r="C245">
        <f>被动技能升级!L245</f>
        <v>252</v>
      </c>
      <c r="D245">
        <f>被动技能升级!M245</f>
        <v>41</v>
      </c>
      <c r="E245" t="str">
        <f>被动技能升级!N245</f>
        <v>[]</v>
      </c>
      <c r="F245">
        <f>被动技能升级!O245</f>
        <v>140</v>
      </c>
      <c r="G245" t="str">
        <f>被动技能升级!P245</f>
        <v>0</v>
      </c>
      <c r="H245" t="str">
        <f>被动技能升级!Q245</f>
        <v>0</v>
      </c>
    </row>
    <row r="246" spans="1:8" x14ac:dyDescent="0.15">
      <c r="A246">
        <f>被动技能升级!J246</f>
        <v>240</v>
      </c>
      <c r="B246">
        <f>被动技能升级!K246</f>
        <v>252</v>
      </c>
      <c r="C246">
        <f>被动技能升级!L246</f>
        <v>253</v>
      </c>
      <c r="D246">
        <f>被动技能升级!M246</f>
        <v>42</v>
      </c>
      <c r="E246" t="str">
        <f>被动技能升级!N246</f>
        <v>[]</v>
      </c>
      <c r="F246">
        <f>被动技能升级!O246</f>
        <v>141</v>
      </c>
      <c r="G246" t="str">
        <f>被动技能升级!P246</f>
        <v>0</v>
      </c>
      <c r="H246" t="str">
        <f>被动技能升级!Q246</f>
        <v>0</v>
      </c>
    </row>
    <row r="247" spans="1:8" x14ac:dyDescent="0.15">
      <c r="A247">
        <f>被动技能升级!J247</f>
        <v>241</v>
      </c>
      <c r="B247">
        <f>被动技能升级!K247</f>
        <v>253</v>
      </c>
      <c r="C247">
        <f>被动技能升级!L247</f>
        <v>254</v>
      </c>
      <c r="D247">
        <f>被动技能升级!M247</f>
        <v>43</v>
      </c>
      <c r="E247" t="str">
        <f>被动技能升级!N247</f>
        <v>[]</v>
      </c>
      <c r="F247">
        <f>被动技能升级!O247</f>
        <v>142</v>
      </c>
      <c r="G247" t="str">
        <f>被动技能升级!P247</f>
        <v>0</v>
      </c>
      <c r="H247" t="str">
        <f>被动技能升级!Q247</f>
        <v>0</v>
      </c>
    </row>
    <row r="248" spans="1:8" x14ac:dyDescent="0.15">
      <c r="A248">
        <f>被动技能升级!J248</f>
        <v>242</v>
      </c>
      <c r="B248">
        <f>被动技能升级!K248</f>
        <v>254</v>
      </c>
      <c r="C248">
        <f>被动技能升级!L248</f>
        <v>255</v>
      </c>
      <c r="D248">
        <f>被动技能升级!M248</f>
        <v>44</v>
      </c>
      <c r="E248" t="str">
        <f>被动技能升级!N248</f>
        <v>[]</v>
      </c>
      <c r="F248">
        <f>被动技能升级!O248</f>
        <v>143</v>
      </c>
      <c r="G248" t="str">
        <f>被动技能升级!P248</f>
        <v>0</v>
      </c>
      <c r="H248" t="str">
        <f>被动技能升级!Q248</f>
        <v>0</v>
      </c>
    </row>
    <row r="249" spans="1:8" x14ac:dyDescent="0.15">
      <c r="A249">
        <f>被动技能升级!J249</f>
        <v>243</v>
      </c>
      <c r="B249">
        <f>被动技能升级!K249</f>
        <v>255</v>
      </c>
      <c r="C249">
        <f>被动技能升级!L249</f>
        <v>256</v>
      </c>
      <c r="D249">
        <f>被动技能升级!M249</f>
        <v>45</v>
      </c>
      <c r="E249" t="str">
        <f>被动技能升级!N249</f>
        <v>[]</v>
      </c>
      <c r="F249">
        <f>被动技能升级!O249</f>
        <v>144</v>
      </c>
      <c r="G249" t="str">
        <f>被动技能升级!P249</f>
        <v>0</v>
      </c>
      <c r="H249" t="str">
        <f>被动技能升级!Q249</f>
        <v>0</v>
      </c>
    </row>
    <row r="250" spans="1:8" x14ac:dyDescent="0.15">
      <c r="A250">
        <f>被动技能升级!J250</f>
        <v>244</v>
      </c>
      <c r="B250">
        <f>被动技能升级!K250</f>
        <v>256</v>
      </c>
      <c r="C250">
        <f>被动技能升级!L250</f>
        <v>257</v>
      </c>
      <c r="D250">
        <f>被动技能升级!M250</f>
        <v>46</v>
      </c>
      <c r="E250" t="str">
        <f>被动技能升级!N250</f>
        <v>[]</v>
      </c>
      <c r="F250">
        <f>被动技能升级!O250</f>
        <v>145</v>
      </c>
      <c r="G250" t="str">
        <f>被动技能升级!P250</f>
        <v>0</v>
      </c>
      <c r="H250" t="str">
        <f>被动技能升级!Q250</f>
        <v>0</v>
      </c>
    </row>
    <row r="251" spans="1:8" x14ac:dyDescent="0.15">
      <c r="A251">
        <f>被动技能升级!J251</f>
        <v>245</v>
      </c>
      <c r="B251">
        <f>被动技能升级!K251</f>
        <v>257</v>
      </c>
      <c r="C251">
        <f>被动技能升级!L251</f>
        <v>258</v>
      </c>
      <c r="D251">
        <f>被动技能升级!M251</f>
        <v>47</v>
      </c>
      <c r="E251" t="str">
        <f>被动技能升级!N251</f>
        <v>[]</v>
      </c>
      <c r="F251">
        <f>被动技能升级!O251</f>
        <v>146</v>
      </c>
      <c r="G251" t="str">
        <f>被动技能升级!P251</f>
        <v>0</v>
      </c>
      <c r="H251" t="str">
        <f>被动技能升级!Q251</f>
        <v>0</v>
      </c>
    </row>
    <row r="252" spans="1:8" x14ac:dyDescent="0.15">
      <c r="A252">
        <f>被动技能升级!J252</f>
        <v>246</v>
      </c>
      <c r="B252">
        <f>被动技能升级!K252</f>
        <v>258</v>
      </c>
      <c r="C252">
        <f>被动技能升级!L252</f>
        <v>259</v>
      </c>
      <c r="D252">
        <f>被动技能升级!M252</f>
        <v>48</v>
      </c>
      <c r="E252" t="str">
        <f>被动技能升级!N252</f>
        <v>[]</v>
      </c>
      <c r="F252">
        <f>被动技能升级!O252</f>
        <v>147</v>
      </c>
      <c r="G252" t="str">
        <f>被动技能升级!P252</f>
        <v>0</v>
      </c>
      <c r="H252" t="str">
        <f>被动技能升级!Q252</f>
        <v>0</v>
      </c>
    </row>
    <row r="253" spans="1:8" x14ac:dyDescent="0.15">
      <c r="A253">
        <f>被动技能升级!J253</f>
        <v>247</v>
      </c>
      <c r="B253">
        <f>被动技能升级!K253</f>
        <v>259</v>
      </c>
      <c r="C253">
        <f>被动技能升级!L253</f>
        <v>260</v>
      </c>
      <c r="D253">
        <f>被动技能升级!M253</f>
        <v>49</v>
      </c>
      <c r="E253" t="str">
        <f>被动技能升级!N253</f>
        <v>[]</v>
      </c>
      <c r="F253">
        <f>被动技能升级!O253</f>
        <v>148</v>
      </c>
      <c r="G253" t="str">
        <f>被动技能升级!P253</f>
        <v>0</v>
      </c>
      <c r="H253" t="str">
        <f>被动技能升级!Q253</f>
        <v>0</v>
      </c>
    </row>
    <row r="254" spans="1:8" x14ac:dyDescent="0.15">
      <c r="A254">
        <f>被动技能升级!J254</f>
        <v>248</v>
      </c>
      <c r="B254">
        <f>被动技能升级!K254</f>
        <v>261</v>
      </c>
      <c r="C254">
        <f>被动技能升级!L254</f>
        <v>262</v>
      </c>
      <c r="D254">
        <f>被动技能升级!M254</f>
        <v>50</v>
      </c>
      <c r="E254" t="str">
        <f>被动技能升级!N254</f>
        <v>[]</v>
      </c>
      <c r="F254">
        <f>被动技能升级!O254</f>
        <v>149</v>
      </c>
      <c r="G254" t="str">
        <f>被动技能升级!P254</f>
        <v>0</v>
      </c>
      <c r="H254" t="str">
        <f>被动技能升级!Q254</f>
        <v>0</v>
      </c>
    </row>
    <row r="255" spans="1:8" x14ac:dyDescent="0.15">
      <c r="A255">
        <f>被动技能升级!J255</f>
        <v>249</v>
      </c>
      <c r="B255">
        <f>被动技能升级!K255</f>
        <v>262</v>
      </c>
      <c r="C255">
        <f>被动技能升级!L255</f>
        <v>263</v>
      </c>
      <c r="D255">
        <f>被动技能升级!M255</f>
        <v>51</v>
      </c>
      <c r="E255" t="str">
        <f>被动技能升级!N255</f>
        <v>[]</v>
      </c>
      <c r="F255">
        <f>被动技能升级!O255</f>
        <v>150</v>
      </c>
      <c r="G255" t="str">
        <f>被动技能升级!P255</f>
        <v>0</v>
      </c>
      <c r="H255" t="str">
        <f>被动技能升级!Q255</f>
        <v>0</v>
      </c>
    </row>
    <row r="256" spans="1:8" x14ac:dyDescent="0.15">
      <c r="A256">
        <f>被动技能升级!J256</f>
        <v>250</v>
      </c>
      <c r="B256">
        <f>被动技能升级!K256</f>
        <v>263</v>
      </c>
      <c r="C256">
        <f>被动技能升级!L256</f>
        <v>264</v>
      </c>
      <c r="D256">
        <f>被动技能升级!M256</f>
        <v>52</v>
      </c>
      <c r="E256" t="str">
        <f>被动技能升级!N256</f>
        <v>[]</v>
      </c>
      <c r="F256">
        <f>被动技能升级!O256</f>
        <v>151</v>
      </c>
      <c r="G256" t="str">
        <f>被动技能升级!P256</f>
        <v>0</v>
      </c>
      <c r="H256" t="str">
        <f>被动技能升级!Q256</f>
        <v>0</v>
      </c>
    </row>
    <row r="257" spans="1:8" x14ac:dyDescent="0.15">
      <c r="A257">
        <f>被动技能升级!J257</f>
        <v>251</v>
      </c>
      <c r="B257">
        <f>被动技能升级!K257</f>
        <v>264</v>
      </c>
      <c r="C257">
        <f>被动技能升级!L257</f>
        <v>265</v>
      </c>
      <c r="D257">
        <f>被动技能升级!M257</f>
        <v>53</v>
      </c>
      <c r="E257" t="str">
        <f>被动技能升级!N257</f>
        <v>[]</v>
      </c>
      <c r="F257">
        <f>被动技能升级!O257</f>
        <v>152</v>
      </c>
      <c r="G257" t="str">
        <f>被动技能升级!P257</f>
        <v>0</v>
      </c>
      <c r="H257" t="str">
        <f>被动技能升级!Q257</f>
        <v>0</v>
      </c>
    </row>
    <row r="258" spans="1:8" x14ac:dyDescent="0.15">
      <c r="A258">
        <f>被动技能升级!J258</f>
        <v>252</v>
      </c>
      <c r="B258">
        <f>被动技能升级!K258</f>
        <v>265</v>
      </c>
      <c r="C258">
        <f>被动技能升级!L258</f>
        <v>266</v>
      </c>
      <c r="D258">
        <f>被动技能升级!M258</f>
        <v>54</v>
      </c>
      <c r="E258" t="str">
        <f>被动技能升级!N258</f>
        <v>[]</v>
      </c>
      <c r="F258">
        <f>被动技能升级!O258</f>
        <v>153</v>
      </c>
      <c r="G258" t="str">
        <f>被动技能升级!P258</f>
        <v>0</v>
      </c>
      <c r="H258" t="str">
        <f>被动技能升级!Q258</f>
        <v>0</v>
      </c>
    </row>
    <row r="259" spans="1:8" x14ac:dyDescent="0.15">
      <c r="A259">
        <f>被动技能升级!J259</f>
        <v>253</v>
      </c>
      <c r="B259">
        <f>被动技能升级!K259</f>
        <v>266</v>
      </c>
      <c r="C259">
        <f>被动技能升级!L259</f>
        <v>267</v>
      </c>
      <c r="D259">
        <f>被动技能升级!M259</f>
        <v>55</v>
      </c>
      <c r="E259" t="str">
        <f>被动技能升级!N259</f>
        <v>[]</v>
      </c>
      <c r="F259">
        <f>被动技能升级!O259</f>
        <v>154</v>
      </c>
      <c r="G259" t="str">
        <f>被动技能升级!P259</f>
        <v>0</v>
      </c>
      <c r="H259" t="str">
        <f>被动技能升级!Q259</f>
        <v>0</v>
      </c>
    </row>
    <row r="260" spans="1:8" x14ac:dyDescent="0.15">
      <c r="A260">
        <f>被动技能升级!J260</f>
        <v>254</v>
      </c>
      <c r="B260">
        <f>被动技能升级!K260</f>
        <v>267</v>
      </c>
      <c r="C260">
        <f>被动技能升级!L260</f>
        <v>268</v>
      </c>
      <c r="D260">
        <f>被动技能升级!M260</f>
        <v>56</v>
      </c>
      <c r="E260" t="str">
        <f>被动技能升级!N260</f>
        <v>[]</v>
      </c>
      <c r="F260">
        <f>被动技能升级!O260</f>
        <v>155</v>
      </c>
      <c r="G260" t="str">
        <f>被动技能升级!P260</f>
        <v>0</v>
      </c>
      <c r="H260" t="str">
        <f>被动技能升级!Q260</f>
        <v>0</v>
      </c>
    </row>
    <row r="261" spans="1:8" x14ac:dyDescent="0.15">
      <c r="A261">
        <f>被动技能升级!J261</f>
        <v>255</v>
      </c>
      <c r="B261">
        <f>被动技能升级!K261</f>
        <v>268</v>
      </c>
      <c r="C261">
        <f>被动技能升级!L261</f>
        <v>269</v>
      </c>
      <c r="D261">
        <f>被动技能升级!M261</f>
        <v>57</v>
      </c>
      <c r="E261" t="str">
        <f>被动技能升级!N261</f>
        <v>[]</v>
      </c>
      <c r="F261">
        <f>被动技能升级!O261</f>
        <v>156</v>
      </c>
      <c r="G261" t="str">
        <f>被动技能升级!P261</f>
        <v>0</v>
      </c>
      <c r="H261" t="str">
        <f>被动技能升级!Q261</f>
        <v>0</v>
      </c>
    </row>
    <row r="262" spans="1:8" x14ac:dyDescent="0.15">
      <c r="A262">
        <f>被动技能升级!J262</f>
        <v>256</v>
      </c>
      <c r="B262">
        <f>被动技能升级!K262</f>
        <v>269</v>
      </c>
      <c r="C262">
        <f>被动技能升级!L262</f>
        <v>270</v>
      </c>
      <c r="D262">
        <f>被动技能升级!M262</f>
        <v>58</v>
      </c>
      <c r="E262" t="str">
        <f>被动技能升级!N262</f>
        <v>[]</v>
      </c>
      <c r="F262">
        <f>被动技能升级!O262</f>
        <v>157</v>
      </c>
      <c r="G262" t="str">
        <f>被动技能升级!P262</f>
        <v>0</v>
      </c>
      <c r="H262" t="str">
        <f>被动技能升级!Q262</f>
        <v>0</v>
      </c>
    </row>
    <row r="263" spans="1:8" x14ac:dyDescent="0.15">
      <c r="A263">
        <f>被动技能升级!J263</f>
        <v>257</v>
      </c>
      <c r="B263">
        <f>被动技能升级!K263</f>
        <v>270</v>
      </c>
      <c r="C263">
        <f>被动技能升级!L263</f>
        <v>271</v>
      </c>
      <c r="D263">
        <f>被动技能升级!M263</f>
        <v>59</v>
      </c>
      <c r="E263" t="str">
        <f>被动技能升级!N263</f>
        <v>[]</v>
      </c>
      <c r="F263">
        <f>被动技能升级!O263</f>
        <v>158</v>
      </c>
      <c r="G263" t="str">
        <f>被动技能升级!P263</f>
        <v>0</v>
      </c>
      <c r="H263" t="str">
        <f>被动技能升级!Q263</f>
        <v>0</v>
      </c>
    </row>
    <row r="264" spans="1:8" x14ac:dyDescent="0.15">
      <c r="A264">
        <f>被动技能升级!J264</f>
        <v>258</v>
      </c>
      <c r="B264">
        <f>被动技能升级!K264</f>
        <v>271</v>
      </c>
      <c r="C264">
        <f>被动技能升级!L264</f>
        <v>272</v>
      </c>
      <c r="D264">
        <f>被动技能升级!M264</f>
        <v>60</v>
      </c>
      <c r="E264" t="str">
        <f>被动技能升级!N264</f>
        <v>[]</v>
      </c>
      <c r="F264">
        <f>被动技能升级!O264</f>
        <v>159</v>
      </c>
      <c r="G264" t="str">
        <f>被动技能升级!P264</f>
        <v>0</v>
      </c>
      <c r="H264" t="str">
        <f>被动技能升级!Q264</f>
        <v>0</v>
      </c>
    </row>
    <row r="265" spans="1:8" x14ac:dyDescent="0.15">
      <c r="A265">
        <f>被动技能升级!J265</f>
        <v>259</v>
      </c>
      <c r="B265">
        <f>被动技能升级!K265</f>
        <v>272</v>
      </c>
      <c r="C265">
        <f>被动技能升级!L265</f>
        <v>273</v>
      </c>
      <c r="D265">
        <f>被动技能升级!M265</f>
        <v>61</v>
      </c>
      <c r="E265" t="str">
        <f>被动技能升级!N265</f>
        <v>[]</v>
      </c>
      <c r="F265">
        <f>被动技能升级!O265</f>
        <v>160</v>
      </c>
      <c r="G265" t="str">
        <f>被动技能升级!P265</f>
        <v>0</v>
      </c>
      <c r="H265" t="str">
        <f>被动技能升级!Q265</f>
        <v>0</v>
      </c>
    </row>
    <row r="266" spans="1:8" x14ac:dyDescent="0.15">
      <c r="A266">
        <f>被动技能升级!J266</f>
        <v>260</v>
      </c>
      <c r="B266">
        <f>被动技能升级!K266</f>
        <v>273</v>
      </c>
      <c r="C266">
        <f>被动技能升级!L266</f>
        <v>274</v>
      </c>
      <c r="D266">
        <f>被动技能升级!M266</f>
        <v>62</v>
      </c>
      <c r="E266" t="str">
        <f>被动技能升级!N266</f>
        <v>[]</v>
      </c>
      <c r="F266">
        <f>被动技能升级!O266</f>
        <v>161</v>
      </c>
      <c r="G266" t="str">
        <f>被动技能升级!P266</f>
        <v>0</v>
      </c>
      <c r="H266" t="str">
        <f>被动技能升级!Q266</f>
        <v>0</v>
      </c>
    </row>
    <row r="267" spans="1:8" x14ac:dyDescent="0.15">
      <c r="A267">
        <f>被动技能升级!J267</f>
        <v>261</v>
      </c>
      <c r="B267">
        <f>被动技能升级!K267</f>
        <v>274</v>
      </c>
      <c r="C267">
        <f>被动技能升级!L267</f>
        <v>275</v>
      </c>
      <c r="D267">
        <f>被动技能升级!M267</f>
        <v>63</v>
      </c>
      <c r="E267" t="str">
        <f>被动技能升级!N267</f>
        <v>[]</v>
      </c>
      <c r="F267">
        <f>被动技能升级!O267</f>
        <v>162</v>
      </c>
      <c r="G267" t="str">
        <f>被动技能升级!P267</f>
        <v>0</v>
      </c>
      <c r="H267" t="str">
        <f>被动技能升级!Q267</f>
        <v>0</v>
      </c>
    </row>
    <row r="268" spans="1:8" x14ac:dyDescent="0.15">
      <c r="A268">
        <f>被动技能升级!J268</f>
        <v>262</v>
      </c>
      <c r="B268">
        <f>被动技能升级!K268</f>
        <v>275</v>
      </c>
      <c r="C268">
        <f>被动技能升级!L268</f>
        <v>276</v>
      </c>
      <c r="D268">
        <f>被动技能升级!M268</f>
        <v>64</v>
      </c>
      <c r="E268" t="str">
        <f>被动技能升级!N268</f>
        <v>[]</v>
      </c>
      <c r="F268">
        <f>被动技能升级!O268</f>
        <v>163</v>
      </c>
      <c r="G268" t="str">
        <f>被动技能升级!P268</f>
        <v>0</v>
      </c>
      <c r="H268" t="str">
        <f>被动技能升级!Q268</f>
        <v>0</v>
      </c>
    </row>
    <row r="269" spans="1:8" x14ac:dyDescent="0.15">
      <c r="A269">
        <f>被动技能升级!J269</f>
        <v>263</v>
      </c>
      <c r="B269">
        <f>被动技能升级!K269</f>
        <v>276</v>
      </c>
      <c r="C269">
        <f>被动技能升级!L269</f>
        <v>277</v>
      </c>
      <c r="D269">
        <f>被动技能升级!M269</f>
        <v>65</v>
      </c>
      <c r="E269" t="str">
        <f>被动技能升级!N269</f>
        <v>[]</v>
      </c>
      <c r="F269">
        <f>被动技能升级!O269</f>
        <v>164</v>
      </c>
      <c r="G269" t="str">
        <f>被动技能升级!P269</f>
        <v>0</v>
      </c>
      <c r="H269" t="str">
        <f>被动技能升级!Q269</f>
        <v>0</v>
      </c>
    </row>
    <row r="270" spans="1:8" x14ac:dyDescent="0.15">
      <c r="A270">
        <f>被动技能升级!J270</f>
        <v>264</v>
      </c>
      <c r="B270">
        <f>被动技能升级!K270</f>
        <v>277</v>
      </c>
      <c r="C270">
        <f>被动技能升级!L270</f>
        <v>278</v>
      </c>
      <c r="D270">
        <f>被动技能升级!M270</f>
        <v>66</v>
      </c>
      <c r="E270" t="str">
        <f>被动技能升级!N270</f>
        <v>[]</v>
      </c>
      <c r="F270">
        <f>被动技能升级!O270</f>
        <v>165</v>
      </c>
      <c r="G270" t="str">
        <f>被动技能升级!P270</f>
        <v>0</v>
      </c>
      <c r="H270" t="str">
        <f>被动技能升级!Q270</f>
        <v>0</v>
      </c>
    </row>
    <row r="271" spans="1:8" x14ac:dyDescent="0.15">
      <c r="A271">
        <f>被动技能升级!J271</f>
        <v>265</v>
      </c>
      <c r="B271">
        <f>被动技能升级!K271</f>
        <v>278</v>
      </c>
      <c r="C271">
        <f>被动技能升级!L271</f>
        <v>279</v>
      </c>
      <c r="D271">
        <f>被动技能升级!M271</f>
        <v>67</v>
      </c>
      <c r="E271" t="str">
        <f>被动技能升级!N271</f>
        <v>[]</v>
      </c>
      <c r="F271">
        <f>被动技能升级!O271</f>
        <v>166</v>
      </c>
      <c r="G271" t="str">
        <f>被动技能升级!P271</f>
        <v>0</v>
      </c>
      <c r="H271" t="str">
        <f>被动技能升级!Q271</f>
        <v>0</v>
      </c>
    </row>
    <row r="272" spans="1:8" x14ac:dyDescent="0.15">
      <c r="A272">
        <f>被动技能升级!J272</f>
        <v>266</v>
      </c>
      <c r="B272">
        <f>被动技能升级!K272</f>
        <v>279</v>
      </c>
      <c r="C272">
        <f>被动技能升级!L272</f>
        <v>280</v>
      </c>
      <c r="D272">
        <f>被动技能升级!M272</f>
        <v>68</v>
      </c>
      <c r="E272" t="str">
        <f>被动技能升级!N272</f>
        <v>[]</v>
      </c>
      <c r="F272">
        <f>被动技能升级!O272</f>
        <v>167</v>
      </c>
      <c r="G272" t="str">
        <f>被动技能升级!P272</f>
        <v>0</v>
      </c>
      <c r="H272" t="str">
        <f>被动技能升级!Q272</f>
        <v>0</v>
      </c>
    </row>
    <row r="273" spans="1:8" x14ac:dyDescent="0.15">
      <c r="A273">
        <f>被动技能升级!J273</f>
        <v>267</v>
      </c>
      <c r="B273">
        <f>被动技能升级!K273</f>
        <v>281</v>
      </c>
      <c r="C273">
        <f>被动技能升级!L273</f>
        <v>282</v>
      </c>
      <c r="D273">
        <f>被动技能升级!M273</f>
        <v>69</v>
      </c>
      <c r="E273" t="str">
        <f>被动技能升级!N273</f>
        <v>[]</v>
      </c>
      <c r="F273">
        <f>被动技能升级!O273</f>
        <v>168</v>
      </c>
      <c r="G273" t="str">
        <f>被动技能升级!P273</f>
        <v>0</v>
      </c>
      <c r="H273" t="str">
        <f>被动技能升级!Q273</f>
        <v>0</v>
      </c>
    </row>
    <row r="274" spans="1:8" x14ac:dyDescent="0.15">
      <c r="A274">
        <f>被动技能升级!J274</f>
        <v>268</v>
      </c>
      <c r="B274">
        <f>被动技能升级!K274</f>
        <v>282</v>
      </c>
      <c r="C274">
        <f>被动技能升级!L274</f>
        <v>283</v>
      </c>
      <c r="D274">
        <f>被动技能升级!M274</f>
        <v>70</v>
      </c>
      <c r="E274" t="str">
        <f>被动技能升级!N274</f>
        <v>[]</v>
      </c>
      <c r="F274">
        <f>被动技能升级!O274</f>
        <v>169</v>
      </c>
      <c r="G274" t="str">
        <f>被动技能升级!P274</f>
        <v>0</v>
      </c>
      <c r="H274" t="str">
        <f>被动技能升级!Q274</f>
        <v>0</v>
      </c>
    </row>
    <row r="275" spans="1:8" x14ac:dyDescent="0.15">
      <c r="A275">
        <f>被动技能升级!J275</f>
        <v>269</v>
      </c>
      <c r="B275">
        <f>被动技能升级!K275</f>
        <v>283</v>
      </c>
      <c r="C275">
        <f>被动技能升级!L275</f>
        <v>284</v>
      </c>
      <c r="D275">
        <f>被动技能升级!M275</f>
        <v>71</v>
      </c>
      <c r="E275" t="str">
        <f>被动技能升级!N275</f>
        <v>[]</v>
      </c>
      <c r="F275">
        <f>被动技能升级!O275</f>
        <v>170</v>
      </c>
      <c r="G275" t="str">
        <f>被动技能升级!P275</f>
        <v>0</v>
      </c>
      <c r="H275" t="str">
        <f>被动技能升级!Q275</f>
        <v>0</v>
      </c>
    </row>
    <row r="276" spans="1:8" x14ac:dyDescent="0.15">
      <c r="A276">
        <f>被动技能升级!J276</f>
        <v>270</v>
      </c>
      <c r="B276">
        <f>被动技能升级!K276</f>
        <v>284</v>
      </c>
      <c r="C276">
        <f>被动技能升级!L276</f>
        <v>285</v>
      </c>
      <c r="D276">
        <f>被动技能升级!M276</f>
        <v>72</v>
      </c>
      <c r="E276" t="str">
        <f>被动技能升级!N276</f>
        <v>[]</v>
      </c>
      <c r="F276">
        <f>被动技能升级!O276</f>
        <v>171</v>
      </c>
      <c r="G276" t="str">
        <f>被动技能升级!P276</f>
        <v>0</v>
      </c>
      <c r="H276" t="str">
        <f>被动技能升级!Q276</f>
        <v>0</v>
      </c>
    </row>
    <row r="277" spans="1:8" x14ac:dyDescent="0.15">
      <c r="A277">
        <f>被动技能升级!J277</f>
        <v>271</v>
      </c>
      <c r="B277">
        <f>被动技能升级!K277</f>
        <v>285</v>
      </c>
      <c r="C277">
        <f>被动技能升级!L277</f>
        <v>286</v>
      </c>
      <c r="D277">
        <f>被动技能升级!M277</f>
        <v>73</v>
      </c>
      <c r="E277" t="str">
        <f>被动技能升级!N277</f>
        <v>[]</v>
      </c>
      <c r="F277">
        <f>被动技能升级!O277</f>
        <v>172</v>
      </c>
      <c r="G277" t="str">
        <f>被动技能升级!P277</f>
        <v>0</v>
      </c>
      <c r="H277" t="str">
        <f>被动技能升级!Q277</f>
        <v>0</v>
      </c>
    </row>
    <row r="278" spans="1:8" x14ac:dyDescent="0.15">
      <c r="A278">
        <f>被动技能升级!J278</f>
        <v>272</v>
      </c>
      <c r="B278">
        <f>被动技能升级!K278</f>
        <v>286</v>
      </c>
      <c r="C278">
        <f>被动技能升级!L278</f>
        <v>287</v>
      </c>
      <c r="D278">
        <f>被动技能升级!M278</f>
        <v>74</v>
      </c>
      <c r="E278" t="str">
        <f>被动技能升级!N278</f>
        <v>[]</v>
      </c>
      <c r="F278">
        <f>被动技能升级!O278</f>
        <v>173</v>
      </c>
      <c r="G278" t="str">
        <f>被动技能升级!P278</f>
        <v>0</v>
      </c>
      <c r="H278" t="str">
        <f>被动技能升级!Q278</f>
        <v>0</v>
      </c>
    </row>
    <row r="279" spans="1:8" x14ac:dyDescent="0.15">
      <c r="A279">
        <f>被动技能升级!J279</f>
        <v>273</v>
      </c>
      <c r="B279">
        <f>被动技能升级!K279</f>
        <v>287</v>
      </c>
      <c r="C279">
        <f>被动技能升级!L279</f>
        <v>288</v>
      </c>
      <c r="D279">
        <f>被动技能升级!M279</f>
        <v>75</v>
      </c>
      <c r="E279" t="str">
        <f>被动技能升级!N279</f>
        <v>[]</v>
      </c>
      <c r="F279">
        <f>被动技能升级!O279</f>
        <v>174</v>
      </c>
      <c r="G279" t="str">
        <f>被动技能升级!P279</f>
        <v>0</v>
      </c>
      <c r="H279" t="str">
        <f>被动技能升级!Q279</f>
        <v>0</v>
      </c>
    </row>
    <row r="280" spans="1:8" x14ac:dyDescent="0.15">
      <c r="A280">
        <f>被动技能升级!J280</f>
        <v>274</v>
      </c>
      <c r="B280">
        <f>被动技能升级!K280</f>
        <v>288</v>
      </c>
      <c r="C280">
        <f>被动技能升级!L280</f>
        <v>289</v>
      </c>
      <c r="D280">
        <f>被动技能升级!M280</f>
        <v>76</v>
      </c>
      <c r="E280" t="str">
        <f>被动技能升级!N280</f>
        <v>[]</v>
      </c>
      <c r="F280">
        <f>被动技能升级!O280</f>
        <v>175</v>
      </c>
      <c r="G280" t="str">
        <f>被动技能升级!P280</f>
        <v>0</v>
      </c>
      <c r="H280" t="str">
        <f>被动技能升级!Q280</f>
        <v>0</v>
      </c>
    </row>
    <row r="281" spans="1:8" x14ac:dyDescent="0.15">
      <c r="A281">
        <f>被动技能升级!J281</f>
        <v>275</v>
      </c>
      <c r="B281">
        <f>被动技能升级!K281</f>
        <v>289</v>
      </c>
      <c r="C281">
        <f>被动技能升级!L281</f>
        <v>290</v>
      </c>
      <c r="D281">
        <f>被动技能升级!M281</f>
        <v>77</v>
      </c>
      <c r="E281" t="str">
        <f>被动技能升级!N281</f>
        <v>[]</v>
      </c>
      <c r="F281">
        <f>被动技能升级!O281</f>
        <v>176</v>
      </c>
      <c r="G281" t="str">
        <f>被动技能升级!P281</f>
        <v>0</v>
      </c>
      <c r="H281" t="str">
        <f>被动技能升级!Q281</f>
        <v>0</v>
      </c>
    </row>
    <row r="282" spans="1:8" x14ac:dyDescent="0.15">
      <c r="A282">
        <f>被动技能升级!J282</f>
        <v>276</v>
      </c>
      <c r="B282">
        <f>被动技能升级!K282</f>
        <v>290</v>
      </c>
      <c r="C282">
        <f>被动技能升级!L282</f>
        <v>291</v>
      </c>
      <c r="D282">
        <f>被动技能升级!M282</f>
        <v>78</v>
      </c>
      <c r="E282" t="str">
        <f>被动技能升级!N282</f>
        <v>[]</v>
      </c>
      <c r="F282">
        <f>被动技能升级!O282</f>
        <v>177</v>
      </c>
      <c r="G282" t="str">
        <f>被动技能升级!P282</f>
        <v>0</v>
      </c>
      <c r="H282" t="str">
        <f>被动技能升级!Q282</f>
        <v>0</v>
      </c>
    </row>
    <row r="283" spans="1:8" x14ac:dyDescent="0.15">
      <c r="A283">
        <f>被动技能升级!J283</f>
        <v>277</v>
      </c>
      <c r="B283">
        <f>被动技能升级!K283</f>
        <v>291</v>
      </c>
      <c r="C283">
        <f>被动技能升级!L283</f>
        <v>292</v>
      </c>
      <c r="D283">
        <f>被动技能升级!M283</f>
        <v>79</v>
      </c>
      <c r="E283" t="str">
        <f>被动技能升级!N283</f>
        <v>[]</v>
      </c>
      <c r="F283">
        <f>被动技能升级!O283</f>
        <v>178</v>
      </c>
      <c r="G283" t="str">
        <f>被动技能升级!P283</f>
        <v>0</v>
      </c>
      <c r="H283" t="str">
        <f>被动技能升级!Q283</f>
        <v>0</v>
      </c>
    </row>
    <row r="284" spans="1:8" x14ac:dyDescent="0.15">
      <c r="A284">
        <f>被动技能升级!J284</f>
        <v>278</v>
      </c>
      <c r="B284">
        <f>被动技能升级!K284</f>
        <v>292</v>
      </c>
      <c r="C284">
        <f>被动技能升级!L284</f>
        <v>293</v>
      </c>
      <c r="D284">
        <f>被动技能升级!M284</f>
        <v>80</v>
      </c>
      <c r="E284" t="str">
        <f>被动技能升级!N284</f>
        <v>[]</v>
      </c>
      <c r="F284">
        <f>被动技能升级!O284</f>
        <v>179</v>
      </c>
      <c r="G284" t="str">
        <f>被动技能升级!P284</f>
        <v>0</v>
      </c>
      <c r="H284" t="str">
        <f>被动技能升级!Q284</f>
        <v>0</v>
      </c>
    </row>
    <row r="285" spans="1:8" x14ac:dyDescent="0.15">
      <c r="A285">
        <f>被动技能升级!J285</f>
        <v>279</v>
      </c>
      <c r="B285">
        <f>被动技能升级!K285</f>
        <v>293</v>
      </c>
      <c r="C285">
        <f>被动技能升级!L285</f>
        <v>294</v>
      </c>
      <c r="D285">
        <f>被动技能升级!M285</f>
        <v>81</v>
      </c>
      <c r="E285" t="str">
        <f>被动技能升级!N285</f>
        <v>[]</v>
      </c>
      <c r="F285">
        <f>被动技能升级!O285</f>
        <v>180</v>
      </c>
      <c r="G285" t="str">
        <f>被动技能升级!P285</f>
        <v>0</v>
      </c>
      <c r="H285" t="str">
        <f>被动技能升级!Q285</f>
        <v>0</v>
      </c>
    </row>
    <row r="286" spans="1:8" x14ac:dyDescent="0.15">
      <c r="A286">
        <f>被动技能升级!J286</f>
        <v>280</v>
      </c>
      <c r="B286">
        <f>被动技能升级!K286</f>
        <v>294</v>
      </c>
      <c r="C286">
        <f>被动技能升级!L286</f>
        <v>295</v>
      </c>
      <c r="D286">
        <f>被动技能升级!M286</f>
        <v>82</v>
      </c>
      <c r="E286" t="str">
        <f>被动技能升级!N286</f>
        <v>[]</v>
      </c>
      <c r="F286">
        <f>被动技能升级!O286</f>
        <v>181</v>
      </c>
      <c r="G286" t="str">
        <f>被动技能升级!P286</f>
        <v>0</v>
      </c>
      <c r="H286" t="str">
        <f>被动技能升级!Q286</f>
        <v>0</v>
      </c>
    </row>
    <row r="287" spans="1:8" x14ac:dyDescent="0.15">
      <c r="A287">
        <f>被动技能升级!J287</f>
        <v>281</v>
      </c>
      <c r="B287">
        <f>被动技能升级!K287</f>
        <v>295</v>
      </c>
      <c r="C287">
        <f>被动技能升级!L287</f>
        <v>296</v>
      </c>
      <c r="D287">
        <f>被动技能升级!M287</f>
        <v>83</v>
      </c>
      <c r="E287" t="str">
        <f>被动技能升级!N287</f>
        <v>[]</v>
      </c>
      <c r="F287">
        <f>被动技能升级!O287</f>
        <v>182</v>
      </c>
      <c r="G287" t="str">
        <f>被动技能升级!P287</f>
        <v>0</v>
      </c>
      <c r="H287" t="str">
        <f>被动技能升级!Q287</f>
        <v>0</v>
      </c>
    </row>
    <row r="288" spans="1:8" x14ac:dyDescent="0.15">
      <c r="A288">
        <f>被动技能升级!J288</f>
        <v>282</v>
      </c>
      <c r="B288">
        <f>被动技能升级!K288</f>
        <v>296</v>
      </c>
      <c r="C288">
        <f>被动技能升级!L288</f>
        <v>297</v>
      </c>
      <c r="D288">
        <f>被动技能升级!M288</f>
        <v>84</v>
      </c>
      <c r="E288" t="str">
        <f>被动技能升级!N288</f>
        <v>[]</v>
      </c>
      <c r="F288">
        <f>被动技能升级!O288</f>
        <v>183</v>
      </c>
      <c r="G288" t="str">
        <f>被动技能升级!P288</f>
        <v>0</v>
      </c>
      <c r="H288" t="str">
        <f>被动技能升级!Q288</f>
        <v>0</v>
      </c>
    </row>
    <row r="289" spans="1:8" x14ac:dyDescent="0.15">
      <c r="A289">
        <f>被动技能升级!J289</f>
        <v>283</v>
      </c>
      <c r="B289">
        <f>被动技能升级!K289</f>
        <v>297</v>
      </c>
      <c r="C289">
        <f>被动技能升级!L289</f>
        <v>298</v>
      </c>
      <c r="D289">
        <f>被动技能升级!M289</f>
        <v>85</v>
      </c>
      <c r="E289" t="str">
        <f>被动技能升级!N289</f>
        <v>[]</v>
      </c>
      <c r="F289">
        <f>被动技能升级!O289</f>
        <v>184</v>
      </c>
      <c r="G289" t="str">
        <f>被动技能升级!P289</f>
        <v>0</v>
      </c>
      <c r="H289" t="str">
        <f>被动技能升级!Q289</f>
        <v>0</v>
      </c>
    </row>
    <row r="290" spans="1:8" x14ac:dyDescent="0.15">
      <c r="A290">
        <f>被动技能升级!J290</f>
        <v>284</v>
      </c>
      <c r="B290">
        <f>被动技能升级!K290</f>
        <v>298</v>
      </c>
      <c r="C290">
        <f>被动技能升级!L290</f>
        <v>299</v>
      </c>
      <c r="D290">
        <f>被动技能升级!M290</f>
        <v>86</v>
      </c>
      <c r="E290" t="str">
        <f>被动技能升级!N290</f>
        <v>[]</v>
      </c>
      <c r="F290">
        <f>被动技能升级!O290</f>
        <v>185</v>
      </c>
      <c r="G290" t="str">
        <f>被动技能升级!P290</f>
        <v>0</v>
      </c>
      <c r="H290" t="str">
        <f>被动技能升级!Q290</f>
        <v>0</v>
      </c>
    </row>
    <row r="291" spans="1:8" x14ac:dyDescent="0.15">
      <c r="A291">
        <f>被动技能升级!J291</f>
        <v>285</v>
      </c>
      <c r="B291">
        <f>被动技能升级!K291</f>
        <v>299</v>
      </c>
      <c r="C291">
        <f>被动技能升级!L291</f>
        <v>300</v>
      </c>
      <c r="D291">
        <f>被动技能升级!M291</f>
        <v>87</v>
      </c>
      <c r="E291" t="str">
        <f>被动技能升级!N291</f>
        <v>[]</v>
      </c>
      <c r="F291">
        <f>被动技能升级!O291</f>
        <v>186</v>
      </c>
      <c r="G291" t="str">
        <f>被动技能升级!P291</f>
        <v>0</v>
      </c>
      <c r="H291" t="str">
        <f>被动技能升级!Q291</f>
        <v>0</v>
      </c>
    </row>
    <row r="292" spans="1:8" x14ac:dyDescent="0.15">
      <c r="A292">
        <f>被动技能升级!J292</f>
        <v>286</v>
      </c>
      <c r="B292">
        <f>被动技能升级!K292</f>
        <v>301</v>
      </c>
      <c r="C292">
        <f>被动技能升级!L292</f>
        <v>302</v>
      </c>
      <c r="D292">
        <f>被动技能升级!M292</f>
        <v>88</v>
      </c>
      <c r="E292" t="str">
        <f>被动技能升级!N292</f>
        <v>[]</v>
      </c>
      <c r="F292">
        <f>被动技能升级!O292</f>
        <v>187</v>
      </c>
      <c r="G292" t="str">
        <f>被动技能升级!P292</f>
        <v>0</v>
      </c>
      <c r="H292" t="str">
        <f>被动技能升级!Q292</f>
        <v>0</v>
      </c>
    </row>
    <row r="293" spans="1:8" x14ac:dyDescent="0.15">
      <c r="A293">
        <f>被动技能升级!J293</f>
        <v>287</v>
      </c>
      <c r="B293">
        <f>被动技能升级!K293</f>
        <v>302</v>
      </c>
      <c r="C293">
        <f>被动技能升级!L293</f>
        <v>303</v>
      </c>
      <c r="D293">
        <f>被动技能升级!M293</f>
        <v>89</v>
      </c>
      <c r="E293" t="str">
        <f>被动技能升级!N293</f>
        <v>[]</v>
      </c>
      <c r="F293">
        <f>被动技能升级!O293</f>
        <v>188</v>
      </c>
      <c r="G293" t="str">
        <f>被动技能升级!P293</f>
        <v>0</v>
      </c>
      <c r="H293" t="str">
        <f>被动技能升级!Q293</f>
        <v>0</v>
      </c>
    </row>
    <row r="294" spans="1:8" x14ac:dyDescent="0.15">
      <c r="A294">
        <f>被动技能升级!J294</f>
        <v>288</v>
      </c>
      <c r="B294">
        <f>被动技能升级!K294</f>
        <v>303</v>
      </c>
      <c r="C294">
        <f>被动技能升级!L294</f>
        <v>304</v>
      </c>
      <c r="D294">
        <f>被动技能升级!M294</f>
        <v>90</v>
      </c>
      <c r="E294" t="str">
        <f>被动技能升级!N294</f>
        <v>[]</v>
      </c>
      <c r="F294">
        <f>被动技能升级!O294</f>
        <v>189</v>
      </c>
      <c r="G294" t="str">
        <f>被动技能升级!P294</f>
        <v>0</v>
      </c>
      <c r="H294" t="str">
        <f>被动技能升级!Q294</f>
        <v>0</v>
      </c>
    </row>
    <row r="295" spans="1:8" x14ac:dyDescent="0.15">
      <c r="A295">
        <f>被动技能升级!J295</f>
        <v>289</v>
      </c>
      <c r="B295">
        <f>被动技能升级!K295</f>
        <v>304</v>
      </c>
      <c r="C295">
        <f>被动技能升级!L295</f>
        <v>305</v>
      </c>
      <c r="D295">
        <f>被动技能升级!M295</f>
        <v>91</v>
      </c>
      <c r="E295" t="str">
        <f>被动技能升级!N295</f>
        <v>[]</v>
      </c>
      <c r="F295">
        <f>被动技能升级!O295</f>
        <v>190</v>
      </c>
      <c r="G295" t="str">
        <f>被动技能升级!P295</f>
        <v>0</v>
      </c>
      <c r="H295" t="str">
        <f>被动技能升级!Q295</f>
        <v>0</v>
      </c>
    </row>
    <row r="296" spans="1:8" x14ac:dyDescent="0.15">
      <c r="A296">
        <f>被动技能升级!J296</f>
        <v>290</v>
      </c>
      <c r="B296">
        <f>被动技能升级!K296</f>
        <v>305</v>
      </c>
      <c r="C296">
        <f>被动技能升级!L296</f>
        <v>306</v>
      </c>
      <c r="D296">
        <f>被动技能升级!M296</f>
        <v>92</v>
      </c>
      <c r="E296" t="str">
        <f>被动技能升级!N296</f>
        <v>[]</v>
      </c>
      <c r="F296">
        <f>被动技能升级!O296</f>
        <v>191</v>
      </c>
      <c r="G296" t="str">
        <f>被动技能升级!P296</f>
        <v>0</v>
      </c>
      <c r="H296" t="str">
        <f>被动技能升级!Q296</f>
        <v>0</v>
      </c>
    </row>
    <row r="297" spans="1:8" x14ac:dyDescent="0.15">
      <c r="A297">
        <f>被动技能升级!J297</f>
        <v>291</v>
      </c>
      <c r="B297">
        <f>被动技能升级!K297</f>
        <v>306</v>
      </c>
      <c r="C297">
        <f>被动技能升级!L297</f>
        <v>307</v>
      </c>
      <c r="D297">
        <f>被动技能升级!M297</f>
        <v>93</v>
      </c>
      <c r="E297" t="str">
        <f>被动技能升级!N297</f>
        <v>[]</v>
      </c>
      <c r="F297">
        <f>被动技能升级!O297</f>
        <v>192</v>
      </c>
      <c r="G297" t="str">
        <f>被动技能升级!P297</f>
        <v>0</v>
      </c>
      <c r="H297" t="str">
        <f>被动技能升级!Q297</f>
        <v>0</v>
      </c>
    </row>
    <row r="298" spans="1:8" x14ac:dyDescent="0.15">
      <c r="A298">
        <f>被动技能升级!J298</f>
        <v>292</v>
      </c>
      <c r="B298">
        <f>被动技能升级!K298</f>
        <v>307</v>
      </c>
      <c r="C298">
        <f>被动技能升级!L298</f>
        <v>308</v>
      </c>
      <c r="D298">
        <f>被动技能升级!M298</f>
        <v>94</v>
      </c>
      <c r="E298" t="str">
        <f>被动技能升级!N298</f>
        <v>[]</v>
      </c>
      <c r="F298">
        <f>被动技能升级!O298</f>
        <v>193</v>
      </c>
      <c r="G298" t="str">
        <f>被动技能升级!P298</f>
        <v>0</v>
      </c>
      <c r="H298" t="str">
        <f>被动技能升级!Q298</f>
        <v>0</v>
      </c>
    </row>
    <row r="299" spans="1:8" x14ac:dyDescent="0.15">
      <c r="A299">
        <f>被动技能升级!J299</f>
        <v>293</v>
      </c>
      <c r="B299">
        <f>被动技能升级!K299</f>
        <v>308</v>
      </c>
      <c r="C299">
        <f>被动技能升级!L299</f>
        <v>309</v>
      </c>
      <c r="D299">
        <f>被动技能升级!M299</f>
        <v>95</v>
      </c>
      <c r="E299" t="str">
        <f>被动技能升级!N299</f>
        <v>[]</v>
      </c>
      <c r="F299">
        <f>被动技能升级!O299</f>
        <v>194</v>
      </c>
      <c r="G299" t="str">
        <f>被动技能升级!P299</f>
        <v>0</v>
      </c>
      <c r="H299" t="str">
        <f>被动技能升级!Q299</f>
        <v>0</v>
      </c>
    </row>
    <row r="300" spans="1:8" x14ac:dyDescent="0.15">
      <c r="A300">
        <f>被动技能升级!J300</f>
        <v>294</v>
      </c>
      <c r="B300">
        <f>被动技能升级!K300</f>
        <v>309</v>
      </c>
      <c r="C300">
        <f>被动技能升级!L300</f>
        <v>310</v>
      </c>
      <c r="D300">
        <f>被动技能升级!M300</f>
        <v>96</v>
      </c>
      <c r="E300" t="str">
        <f>被动技能升级!N300</f>
        <v>[]</v>
      </c>
      <c r="F300">
        <f>被动技能升级!O300</f>
        <v>195</v>
      </c>
      <c r="G300" t="str">
        <f>被动技能升级!P300</f>
        <v>0</v>
      </c>
      <c r="H300" t="str">
        <f>被动技能升级!Q300</f>
        <v>0</v>
      </c>
    </row>
    <row r="301" spans="1:8" x14ac:dyDescent="0.15">
      <c r="A301">
        <f>被动技能升级!J301</f>
        <v>295</v>
      </c>
      <c r="B301">
        <f>被动技能升级!K301</f>
        <v>310</v>
      </c>
      <c r="C301">
        <f>被动技能升级!L301</f>
        <v>311</v>
      </c>
      <c r="D301">
        <f>被动技能升级!M301</f>
        <v>97</v>
      </c>
      <c r="E301" t="str">
        <f>被动技能升级!N301</f>
        <v>[]</v>
      </c>
      <c r="F301">
        <f>被动技能升级!O301</f>
        <v>196</v>
      </c>
      <c r="G301" t="str">
        <f>被动技能升级!P301</f>
        <v>0</v>
      </c>
      <c r="H301" t="str">
        <f>被动技能升级!Q301</f>
        <v>0</v>
      </c>
    </row>
    <row r="302" spans="1:8" x14ac:dyDescent="0.15">
      <c r="A302">
        <f>被动技能升级!J302</f>
        <v>296</v>
      </c>
      <c r="B302">
        <f>被动技能升级!K302</f>
        <v>311</v>
      </c>
      <c r="C302">
        <f>被动技能升级!L302</f>
        <v>312</v>
      </c>
      <c r="D302">
        <f>被动技能升级!M302</f>
        <v>98</v>
      </c>
      <c r="E302" t="str">
        <f>被动技能升级!N302</f>
        <v>[]</v>
      </c>
      <c r="F302">
        <f>被动技能升级!O302</f>
        <v>197</v>
      </c>
      <c r="G302" t="str">
        <f>被动技能升级!P302</f>
        <v>0</v>
      </c>
      <c r="H302" t="str">
        <f>被动技能升级!Q302</f>
        <v>0</v>
      </c>
    </row>
    <row r="303" spans="1:8" x14ac:dyDescent="0.15">
      <c r="A303">
        <f>被动技能升级!J303</f>
        <v>297</v>
      </c>
      <c r="B303">
        <f>被动技能升级!K303</f>
        <v>312</v>
      </c>
      <c r="C303">
        <f>被动技能升级!L303</f>
        <v>313</v>
      </c>
      <c r="D303">
        <f>被动技能升级!M303</f>
        <v>99</v>
      </c>
      <c r="E303" t="str">
        <f>被动技能升级!N303</f>
        <v>[]</v>
      </c>
      <c r="F303">
        <f>被动技能升级!O303</f>
        <v>198</v>
      </c>
      <c r="G303" t="str">
        <f>被动技能升级!P303</f>
        <v>0</v>
      </c>
      <c r="H303" t="str">
        <f>被动技能升级!Q303</f>
        <v>0</v>
      </c>
    </row>
    <row r="304" spans="1:8" x14ac:dyDescent="0.15">
      <c r="A304">
        <f>被动技能升级!J304</f>
        <v>298</v>
      </c>
      <c r="B304">
        <f>被动技能升级!K304</f>
        <v>313</v>
      </c>
      <c r="C304">
        <f>被动技能升级!L304</f>
        <v>314</v>
      </c>
      <c r="D304">
        <f>被动技能升级!M304</f>
        <v>1</v>
      </c>
      <c r="E304" t="str">
        <f>被动技能升级!N304</f>
        <v>[]</v>
      </c>
      <c r="F304">
        <f>被动技能升级!O304</f>
        <v>100</v>
      </c>
      <c r="G304" t="str">
        <f>被动技能升级!P304</f>
        <v>0</v>
      </c>
      <c r="H304" t="str">
        <f>被动技能升级!Q304</f>
        <v>0</v>
      </c>
    </row>
    <row r="305" spans="1:8" x14ac:dyDescent="0.15">
      <c r="A305">
        <f>被动技能升级!J305</f>
        <v>299</v>
      </c>
      <c r="B305">
        <f>被动技能升级!K305</f>
        <v>314</v>
      </c>
      <c r="C305">
        <f>被动技能升级!L305</f>
        <v>315</v>
      </c>
      <c r="D305">
        <f>被动技能升级!M305</f>
        <v>2</v>
      </c>
      <c r="E305" t="str">
        <f>被动技能升级!N305</f>
        <v>[]</v>
      </c>
      <c r="F305">
        <f>被动技能升级!O305</f>
        <v>101</v>
      </c>
      <c r="G305" t="str">
        <f>被动技能升级!P305</f>
        <v>0</v>
      </c>
      <c r="H305" t="str">
        <f>被动技能升级!Q305</f>
        <v>0</v>
      </c>
    </row>
    <row r="306" spans="1:8" x14ac:dyDescent="0.15">
      <c r="A306">
        <f>被动技能升级!J306</f>
        <v>300</v>
      </c>
      <c r="B306">
        <f>被动技能升级!K306</f>
        <v>315</v>
      </c>
      <c r="C306">
        <f>被动技能升级!L306</f>
        <v>316</v>
      </c>
      <c r="D306">
        <f>被动技能升级!M306</f>
        <v>3</v>
      </c>
      <c r="E306" t="str">
        <f>被动技能升级!N306</f>
        <v>[]</v>
      </c>
      <c r="F306">
        <f>被动技能升级!O306</f>
        <v>102</v>
      </c>
      <c r="G306" t="str">
        <f>被动技能升级!P306</f>
        <v>0</v>
      </c>
      <c r="H306" t="str">
        <f>被动技能升级!Q306</f>
        <v>0</v>
      </c>
    </row>
    <row r="307" spans="1:8" x14ac:dyDescent="0.15">
      <c r="A307">
        <f>被动技能升级!J307</f>
        <v>301</v>
      </c>
      <c r="B307">
        <f>被动技能升级!K307</f>
        <v>316</v>
      </c>
      <c r="C307">
        <f>被动技能升级!L307</f>
        <v>317</v>
      </c>
      <c r="D307">
        <f>被动技能升级!M307</f>
        <v>4</v>
      </c>
      <c r="E307" t="str">
        <f>被动技能升级!N307</f>
        <v>[]</v>
      </c>
      <c r="F307">
        <f>被动技能升级!O307</f>
        <v>103</v>
      </c>
      <c r="G307" t="str">
        <f>被动技能升级!P307</f>
        <v>0</v>
      </c>
      <c r="H307" t="str">
        <f>被动技能升级!Q307</f>
        <v>0</v>
      </c>
    </row>
    <row r="308" spans="1:8" x14ac:dyDescent="0.15">
      <c r="A308">
        <f>被动技能升级!J308</f>
        <v>302</v>
      </c>
      <c r="B308">
        <f>被动技能升级!K308</f>
        <v>317</v>
      </c>
      <c r="C308">
        <f>被动技能升级!L308</f>
        <v>318</v>
      </c>
      <c r="D308">
        <f>被动技能升级!M308</f>
        <v>5</v>
      </c>
      <c r="E308" t="str">
        <f>被动技能升级!N308</f>
        <v>[]</v>
      </c>
      <c r="F308">
        <f>被动技能升级!O308</f>
        <v>104</v>
      </c>
      <c r="G308" t="str">
        <f>被动技能升级!P308</f>
        <v>0</v>
      </c>
      <c r="H308" t="str">
        <f>被动技能升级!Q308</f>
        <v>0</v>
      </c>
    </row>
    <row r="309" spans="1:8" x14ac:dyDescent="0.15">
      <c r="A309">
        <f>被动技能升级!J309</f>
        <v>303</v>
      </c>
      <c r="B309">
        <f>被动技能升级!K309</f>
        <v>318</v>
      </c>
      <c r="C309">
        <f>被动技能升级!L309</f>
        <v>319</v>
      </c>
      <c r="D309">
        <f>被动技能升级!M309</f>
        <v>6</v>
      </c>
      <c r="E309" t="str">
        <f>被动技能升级!N309</f>
        <v>[]</v>
      </c>
      <c r="F309">
        <f>被动技能升级!O309</f>
        <v>105</v>
      </c>
      <c r="G309" t="str">
        <f>被动技能升级!P309</f>
        <v>0</v>
      </c>
      <c r="H309" t="str">
        <f>被动技能升级!Q309</f>
        <v>0</v>
      </c>
    </row>
    <row r="310" spans="1:8" x14ac:dyDescent="0.15">
      <c r="A310">
        <f>被动技能升级!J310</f>
        <v>304</v>
      </c>
      <c r="B310">
        <f>被动技能升级!K310</f>
        <v>319</v>
      </c>
      <c r="C310">
        <f>被动技能升级!L310</f>
        <v>320</v>
      </c>
      <c r="D310">
        <f>被动技能升级!M310</f>
        <v>7</v>
      </c>
      <c r="E310" t="str">
        <f>被动技能升级!N310</f>
        <v>[]</v>
      </c>
      <c r="F310">
        <f>被动技能升级!O310</f>
        <v>106</v>
      </c>
      <c r="G310" t="str">
        <f>被动技能升级!P310</f>
        <v>0</v>
      </c>
      <c r="H310" t="str">
        <f>被动技能升级!Q310</f>
        <v>0</v>
      </c>
    </row>
    <row r="311" spans="1:8" x14ac:dyDescent="0.15">
      <c r="A311">
        <f>被动技能升级!J311</f>
        <v>305</v>
      </c>
      <c r="B311">
        <f>被动技能升级!K311</f>
        <v>321</v>
      </c>
      <c r="C311">
        <f>被动技能升级!L311</f>
        <v>322</v>
      </c>
      <c r="D311">
        <f>被动技能升级!M311</f>
        <v>8</v>
      </c>
      <c r="E311" t="str">
        <f>被动技能升级!N311</f>
        <v>[]</v>
      </c>
      <c r="F311">
        <f>被动技能升级!O311</f>
        <v>107</v>
      </c>
      <c r="G311" t="str">
        <f>被动技能升级!P311</f>
        <v>0</v>
      </c>
      <c r="H311" t="str">
        <f>被动技能升级!Q311</f>
        <v>0</v>
      </c>
    </row>
    <row r="312" spans="1:8" x14ac:dyDescent="0.15">
      <c r="A312">
        <f>被动技能升级!J312</f>
        <v>306</v>
      </c>
      <c r="B312">
        <f>被动技能升级!K312</f>
        <v>322</v>
      </c>
      <c r="C312">
        <f>被动技能升级!L312</f>
        <v>323</v>
      </c>
      <c r="D312">
        <f>被动技能升级!M312</f>
        <v>9</v>
      </c>
      <c r="E312" t="str">
        <f>被动技能升级!N312</f>
        <v>[]</v>
      </c>
      <c r="F312">
        <f>被动技能升级!O312</f>
        <v>108</v>
      </c>
      <c r="G312" t="str">
        <f>被动技能升级!P312</f>
        <v>0</v>
      </c>
      <c r="H312" t="str">
        <f>被动技能升级!Q312</f>
        <v>0</v>
      </c>
    </row>
    <row r="313" spans="1:8" x14ac:dyDescent="0.15">
      <c r="A313">
        <f>被动技能升级!J313</f>
        <v>307</v>
      </c>
      <c r="B313">
        <f>被动技能升级!K313</f>
        <v>323</v>
      </c>
      <c r="C313">
        <f>被动技能升级!L313</f>
        <v>324</v>
      </c>
      <c r="D313">
        <f>被动技能升级!M313</f>
        <v>10</v>
      </c>
      <c r="E313" t="str">
        <f>被动技能升级!N313</f>
        <v>[]</v>
      </c>
      <c r="F313">
        <f>被动技能升级!O313</f>
        <v>109</v>
      </c>
      <c r="G313" t="str">
        <f>被动技能升级!P313</f>
        <v>0</v>
      </c>
      <c r="H313" t="str">
        <f>被动技能升级!Q313</f>
        <v>0</v>
      </c>
    </row>
    <row r="314" spans="1:8" x14ac:dyDescent="0.15">
      <c r="A314">
        <f>被动技能升级!J314</f>
        <v>308</v>
      </c>
      <c r="B314">
        <f>被动技能升级!K314</f>
        <v>324</v>
      </c>
      <c r="C314">
        <f>被动技能升级!L314</f>
        <v>325</v>
      </c>
      <c r="D314">
        <f>被动技能升级!M314</f>
        <v>11</v>
      </c>
      <c r="E314" t="str">
        <f>被动技能升级!N314</f>
        <v>[]</v>
      </c>
      <c r="F314">
        <f>被动技能升级!O314</f>
        <v>110</v>
      </c>
      <c r="G314" t="str">
        <f>被动技能升级!P314</f>
        <v>0</v>
      </c>
      <c r="H314" t="str">
        <f>被动技能升级!Q314</f>
        <v>0</v>
      </c>
    </row>
    <row r="315" spans="1:8" x14ac:dyDescent="0.15">
      <c r="A315">
        <f>被动技能升级!J315</f>
        <v>309</v>
      </c>
      <c r="B315">
        <f>被动技能升级!K315</f>
        <v>325</v>
      </c>
      <c r="C315">
        <f>被动技能升级!L315</f>
        <v>326</v>
      </c>
      <c r="D315">
        <f>被动技能升级!M315</f>
        <v>12</v>
      </c>
      <c r="E315" t="str">
        <f>被动技能升级!N315</f>
        <v>[]</v>
      </c>
      <c r="F315">
        <f>被动技能升级!O315</f>
        <v>111</v>
      </c>
      <c r="G315" t="str">
        <f>被动技能升级!P315</f>
        <v>0</v>
      </c>
      <c r="H315" t="str">
        <f>被动技能升级!Q315</f>
        <v>0</v>
      </c>
    </row>
    <row r="316" spans="1:8" x14ac:dyDescent="0.15">
      <c r="A316">
        <f>被动技能升级!J316</f>
        <v>310</v>
      </c>
      <c r="B316">
        <f>被动技能升级!K316</f>
        <v>326</v>
      </c>
      <c r="C316">
        <f>被动技能升级!L316</f>
        <v>327</v>
      </c>
      <c r="D316">
        <f>被动技能升级!M316</f>
        <v>13</v>
      </c>
      <c r="E316" t="str">
        <f>被动技能升级!N316</f>
        <v>[]</v>
      </c>
      <c r="F316">
        <f>被动技能升级!O316</f>
        <v>112</v>
      </c>
      <c r="G316" t="str">
        <f>被动技能升级!P316</f>
        <v>0</v>
      </c>
      <c r="H316" t="str">
        <f>被动技能升级!Q316</f>
        <v>0</v>
      </c>
    </row>
    <row r="317" spans="1:8" x14ac:dyDescent="0.15">
      <c r="A317">
        <f>被动技能升级!J317</f>
        <v>311</v>
      </c>
      <c r="B317">
        <f>被动技能升级!K317</f>
        <v>327</v>
      </c>
      <c r="C317">
        <f>被动技能升级!L317</f>
        <v>328</v>
      </c>
      <c r="D317">
        <f>被动技能升级!M317</f>
        <v>14</v>
      </c>
      <c r="E317" t="str">
        <f>被动技能升级!N317</f>
        <v>[]</v>
      </c>
      <c r="F317">
        <f>被动技能升级!O317</f>
        <v>113</v>
      </c>
      <c r="G317" t="str">
        <f>被动技能升级!P317</f>
        <v>0</v>
      </c>
      <c r="H317" t="str">
        <f>被动技能升级!Q317</f>
        <v>0</v>
      </c>
    </row>
    <row r="318" spans="1:8" x14ac:dyDescent="0.15">
      <c r="A318">
        <f>被动技能升级!J318</f>
        <v>312</v>
      </c>
      <c r="B318">
        <f>被动技能升级!K318</f>
        <v>328</v>
      </c>
      <c r="C318">
        <f>被动技能升级!L318</f>
        <v>329</v>
      </c>
      <c r="D318">
        <f>被动技能升级!M318</f>
        <v>15</v>
      </c>
      <c r="E318" t="str">
        <f>被动技能升级!N318</f>
        <v>[]</v>
      </c>
      <c r="F318">
        <f>被动技能升级!O318</f>
        <v>114</v>
      </c>
      <c r="G318" t="str">
        <f>被动技能升级!P318</f>
        <v>0</v>
      </c>
      <c r="H318" t="str">
        <f>被动技能升级!Q318</f>
        <v>0</v>
      </c>
    </row>
    <row r="319" spans="1:8" x14ac:dyDescent="0.15">
      <c r="A319">
        <f>被动技能升级!J319</f>
        <v>313</v>
      </c>
      <c r="B319">
        <f>被动技能升级!K319</f>
        <v>329</v>
      </c>
      <c r="C319">
        <f>被动技能升级!L319</f>
        <v>330</v>
      </c>
      <c r="D319">
        <f>被动技能升级!M319</f>
        <v>16</v>
      </c>
      <c r="E319" t="str">
        <f>被动技能升级!N319</f>
        <v>[]</v>
      </c>
      <c r="F319">
        <f>被动技能升级!O319</f>
        <v>115</v>
      </c>
      <c r="G319" t="str">
        <f>被动技能升级!P319</f>
        <v>0</v>
      </c>
      <c r="H319" t="str">
        <f>被动技能升级!Q319</f>
        <v>0</v>
      </c>
    </row>
    <row r="320" spans="1:8" x14ac:dyDescent="0.15">
      <c r="A320">
        <f>被动技能升级!J320</f>
        <v>314</v>
      </c>
      <c r="B320">
        <f>被动技能升级!K320</f>
        <v>330</v>
      </c>
      <c r="C320">
        <f>被动技能升级!L320</f>
        <v>331</v>
      </c>
      <c r="D320">
        <f>被动技能升级!M320</f>
        <v>17</v>
      </c>
      <c r="E320" t="str">
        <f>被动技能升级!N320</f>
        <v>[]</v>
      </c>
      <c r="F320">
        <f>被动技能升级!O320</f>
        <v>116</v>
      </c>
      <c r="G320" t="str">
        <f>被动技能升级!P320</f>
        <v>0</v>
      </c>
      <c r="H320" t="str">
        <f>被动技能升级!Q320</f>
        <v>0</v>
      </c>
    </row>
    <row r="321" spans="1:8" x14ac:dyDescent="0.15">
      <c r="A321">
        <f>被动技能升级!J321</f>
        <v>315</v>
      </c>
      <c r="B321">
        <f>被动技能升级!K321</f>
        <v>331</v>
      </c>
      <c r="C321">
        <f>被动技能升级!L321</f>
        <v>332</v>
      </c>
      <c r="D321">
        <f>被动技能升级!M321</f>
        <v>18</v>
      </c>
      <c r="E321" t="str">
        <f>被动技能升级!N321</f>
        <v>[]</v>
      </c>
      <c r="F321">
        <f>被动技能升级!O321</f>
        <v>117</v>
      </c>
      <c r="G321" t="str">
        <f>被动技能升级!P321</f>
        <v>0</v>
      </c>
      <c r="H321" t="str">
        <f>被动技能升级!Q321</f>
        <v>0</v>
      </c>
    </row>
    <row r="322" spans="1:8" x14ac:dyDescent="0.15">
      <c r="A322">
        <f>被动技能升级!J322</f>
        <v>316</v>
      </c>
      <c r="B322">
        <f>被动技能升级!K322</f>
        <v>332</v>
      </c>
      <c r="C322">
        <f>被动技能升级!L322</f>
        <v>333</v>
      </c>
      <c r="D322">
        <f>被动技能升级!M322</f>
        <v>19</v>
      </c>
      <c r="E322" t="str">
        <f>被动技能升级!N322</f>
        <v>[]</v>
      </c>
      <c r="F322">
        <f>被动技能升级!O322</f>
        <v>118</v>
      </c>
      <c r="G322" t="str">
        <f>被动技能升级!P322</f>
        <v>0</v>
      </c>
      <c r="H322" t="str">
        <f>被动技能升级!Q322</f>
        <v>0</v>
      </c>
    </row>
    <row r="323" spans="1:8" x14ac:dyDescent="0.15">
      <c r="A323">
        <f>被动技能升级!J323</f>
        <v>317</v>
      </c>
      <c r="B323">
        <f>被动技能升级!K323</f>
        <v>333</v>
      </c>
      <c r="C323">
        <f>被动技能升级!L323</f>
        <v>334</v>
      </c>
      <c r="D323">
        <f>被动技能升级!M323</f>
        <v>20</v>
      </c>
      <c r="E323" t="str">
        <f>被动技能升级!N323</f>
        <v>[]</v>
      </c>
      <c r="F323">
        <f>被动技能升级!O323</f>
        <v>119</v>
      </c>
      <c r="G323" t="str">
        <f>被动技能升级!P323</f>
        <v>0</v>
      </c>
      <c r="H323" t="str">
        <f>被动技能升级!Q323</f>
        <v>0</v>
      </c>
    </row>
    <row r="324" spans="1:8" x14ac:dyDescent="0.15">
      <c r="A324">
        <f>被动技能升级!J324</f>
        <v>318</v>
      </c>
      <c r="B324">
        <f>被动技能升级!K324</f>
        <v>334</v>
      </c>
      <c r="C324">
        <f>被动技能升级!L324</f>
        <v>335</v>
      </c>
      <c r="D324">
        <f>被动技能升级!M324</f>
        <v>21</v>
      </c>
      <c r="E324" t="str">
        <f>被动技能升级!N324</f>
        <v>[]</v>
      </c>
      <c r="F324">
        <f>被动技能升级!O324</f>
        <v>120</v>
      </c>
      <c r="G324" t="str">
        <f>被动技能升级!P324</f>
        <v>0</v>
      </c>
      <c r="H324" t="str">
        <f>被动技能升级!Q324</f>
        <v>0</v>
      </c>
    </row>
    <row r="325" spans="1:8" x14ac:dyDescent="0.15">
      <c r="A325">
        <f>被动技能升级!J325</f>
        <v>319</v>
      </c>
      <c r="B325">
        <f>被动技能升级!K325</f>
        <v>335</v>
      </c>
      <c r="C325">
        <f>被动技能升级!L325</f>
        <v>336</v>
      </c>
      <c r="D325">
        <f>被动技能升级!M325</f>
        <v>22</v>
      </c>
      <c r="E325" t="str">
        <f>被动技能升级!N325</f>
        <v>[]</v>
      </c>
      <c r="F325">
        <f>被动技能升级!O325</f>
        <v>121</v>
      </c>
      <c r="G325" t="str">
        <f>被动技能升级!P325</f>
        <v>0</v>
      </c>
      <c r="H325" t="str">
        <f>被动技能升级!Q325</f>
        <v>0</v>
      </c>
    </row>
    <row r="326" spans="1:8" x14ac:dyDescent="0.15">
      <c r="A326">
        <f>被动技能升级!J326</f>
        <v>320</v>
      </c>
      <c r="B326">
        <f>被动技能升级!K326</f>
        <v>336</v>
      </c>
      <c r="C326">
        <f>被动技能升级!L326</f>
        <v>337</v>
      </c>
      <c r="D326">
        <f>被动技能升级!M326</f>
        <v>23</v>
      </c>
      <c r="E326" t="str">
        <f>被动技能升级!N326</f>
        <v>[]</v>
      </c>
      <c r="F326">
        <f>被动技能升级!O326</f>
        <v>122</v>
      </c>
      <c r="G326" t="str">
        <f>被动技能升级!P326</f>
        <v>0</v>
      </c>
      <c r="H326" t="str">
        <f>被动技能升级!Q326</f>
        <v>0</v>
      </c>
    </row>
    <row r="327" spans="1:8" x14ac:dyDescent="0.15">
      <c r="A327">
        <f>被动技能升级!J327</f>
        <v>321</v>
      </c>
      <c r="B327">
        <f>被动技能升级!K327</f>
        <v>337</v>
      </c>
      <c r="C327">
        <f>被动技能升级!L327</f>
        <v>338</v>
      </c>
      <c r="D327">
        <f>被动技能升级!M327</f>
        <v>24</v>
      </c>
      <c r="E327" t="str">
        <f>被动技能升级!N327</f>
        <v>[]</v>
      </c>
      <c r="F327">
        <f>被动技能升级!O327</f>
        <v>123</v>
      </c>
      <c r="G327" t="str">
        <f>被动技能升级!P327</f>
        <v>0</v>
      </c>
      <c r="H327" t="str">
        <f>被动技能升级!Q327</f>
        <v>0</v>
      </c>
    </row>
    <row r="328" spans="1:8" x14ac:dyDescent="0.15">
      <c r="A328">
        <f>被动技能升级!J328</f>
        <v>322</v>
      </c>
      <c r="B328">
        <f>被动技能升级!K328</f>
        <v>338</v>
      </c>
      <c r="C328">
        <f>被动技能升级!L328</f>
        <v>339</v>
      </c>
      <c r="D328">
        <f>被动技能升级!M328</f>
        <v>25</v>
      </c>
      <c r="E328" t="str">
        <f>被动技能升级!N328</f>
        <v>[]</v>
      </c>
      <c r="F328">
        <f>被动技能升级!O328</f>
        <v>124</v>
      </c>
      <c r="G328" t="str">
        <f>被动技能升级!P328</f>
        <v>0</v>
      </c>
      <c r="H328" t="str">
        <f>被动技能升级!Q328</f>
        <v>0</v>
      </c>
    </row>
    <row r="329" spans="1:8" x14ac:dyDescent="0.15">
      <c r="A329">
        <f>被动技能升级!J329</f>
        <v>323</v>
      </c>
      <c r="B329">
        <f>被动技能升级!K329</f>
        <v>339</v>
      </c>
      <c r="C329">
        <f>被动技能升级!L329</f>
        <v>340</v>
      </c>
      <c r="D329">
        <f>被动技能升级!M329</f>
        <v>26</v>
      </c>
      <c r="E329" t="str">
        <f>被动技能升级!N329</f>
        <v>[]</v>
      </c>
      <c r="F329">
        <f>被动技能升级!O329</f>
        <v>125</v>
      </c>
      <c r="G329" t="str">
        <f>被动技能升级!P329</f>
        <v>0</v>
      </c>
      <c r="H329" t="str">
        <f>被动技能升级!Q329</f>
        <v>0</v>
      </c>
    </row>
    <row r="330" spans="1:8" x14ac:dyDescent="0.15">
      <c r="A330">
        <f>被动技能升级!J330</f>
        <v>324</v>
      </c>
      <c r="B330">
        <f>被动技能升级!K330</f>
        <v>341</v>
      </c>
      <c r="C330">
        <f>被动技能升级!L330</f>
        <v>342</v>
      </c>
      <c r="D330">
        <f>被动技能升级!M330</f>
        <v>27</v>
      </c>
      <c r="E330" t="str">
        <f>被动技能升级!N330</f>
        <v>[]</v>
      </c>
      <c r="F330">
        <f>被动技能升级!O330</f>
        <v>126</v>
      </c>
      <c r="G330" t="str">
        <f>被动技能升级!P330</f>
        <v>0</v>
      </c>
      <c r="H330" t="str">
        <f>被动技能升级!Q330</f>
        <v>0</v>
      </c>
    </row>
    <row r="331" spans="1:8" x14ac:dyDescent="0.15">
      <c r="A331">
        <f>被动技能升级!J331</f>
        <v>325</v>
      </c>
      <c r="B331">
        <f>被动技能升级!K331</f>
        <v>342</v>
      </c>
      <c r="C331">
        <f>被动技能升级!L331</f>
        <v>343</v>
      </c>
      <c r="D331">
        <f>被动技能升级!M331</f>
        <v>28</v>
      </c>
      <c r="E331" t="str">
        <f>被动技能升级!N331</f>
        <v>[]</v>
      </c>
      <c r="F331">
        <f>被动技能升级!O331</f>
        <v>127</v>
      </c>
      <c r="G331" t="str">
        <f>被动技能升级!P331</f>
        <v>0</v>
      </c>
      <c r="H331" t="str">
        <f>被动技能升级!Q331</f>
        <v>0</v>
      </c>
    </row>
    <row r="332" spans="1:8" x14ac:dyDescent="0.15">
      <c r="A332">
        <f>被动技能升级!J332</f>
        <v>326</v>
      </c>
      <c r="B332">
        <f>被动技能升级!K332</f>
        <v>343</v>
      </c>
      <c r="C332">
        <f>被动技能升级!L332</f>
        <v>344</v>
      </c>
      <c r="D332">
        <f>被动技能升级!M332</f>
        <v>29</v>
      </c>
      <c r="E332" t="str">
        <f>被动技能升级!N332</f>
        <v>[]</v>
      </c>
      <c r="F332">
        <f>被动技能升级!O332</f>
        <v>128</v>
      </c>
      <c r="G332" t="str">
        <f>被动技能升级!P332</f>
        <v>0</v>
      </c>
      <c r="H332" t="str">
        <f>被动技能升级!Q332</f>
        <v>0</v>
      </c>
    </row>
    <row r="333" spans="1:8" x14ac:dyDescent="0.15">
      <c r="A333">
        <f>被动技能升级!J333</f>
        <v>327</v>
      </c>
      <c r="B333">
        <f>被动技能升级!K333</f>
        <v>344</v>
      </c>
      <c r="C333">
        <f>被动技能升级!L333</f>
        <v>345</v>
      </c>
      <c r="D333">
        <f>被动技能升级!M333</f>
        <v>30</v>
      </c>
      <c r="E333" t="str">
        <f>被动技能升级!N333</f>
        <v>[]</v>
      </c>
      <c r="F333">
        <f>被动技能升级!O333</f>
        <v>129</v>
      </c>
      <c r="G333" t="str">
        <f>被动技能升级!P333</f>
        <v>0</v>
      </c>
      <c r="H333" t="str">
        <f>被动技能升级!Q333</f>
        <v>0</v>
      </c>
    </row>
    <row r="334" spans="1:8" x14ac:dyDescent="0.15">
      <c r="A334">
        <f>被动技能升级!J334</f>
        <v>328</v>
      </c>
      <c r="B334">
        <f>被动技能升级!K334</f>
        <v>345</v>
      </c>
      <c r="C334">
        <f>被动技能升级!L334</f>
        <v>346</v>
      </c>
      <c r="D334">
        <f>被动技能升级!M334</f>
        <v>31</v>
      </c>
      <c r="E334" t="str">
        <f>被动技能升级!N334</f>
        <v>[]</v>
      </c>
      <c r="F334">
        <f>被动技能升级!O334</f>
        <v>130</v>
      </c>
      <c r="G334" t="str">
        <f>被动技能升级!P334</f>
        <v>0</v>
      </c>
      <c r="H334" t="str">
        <f>被动技能升级!Q334</f>
        <v>0</v>
      </c>
    </row>
    <row r="335" spans="1:8" x14ac:dyDescent="0.15">
      <c r="A335">
        <f>被动技能升级!J335</f>
        <v>329</v>
      </c>
      <c r="B335">
        <f>被动技能升级!K335</f>
        <v>346</v>
      </c>
      <c r="C335">
        <f>被动技能升级!L335</f>
        <v>347</v>
      </c>
      <c r="D335">
        <f>被动技能升级!M335</f>
        <v>32</v>
      </c>
      <c r="E335" t="str">
        <f>被动技能升级!N335</f>
        <v>[]</v>
      </c>
      <c r="F335">
        <f>被动技能升级!O335</f>
        <v>131</v>
      </c>
      <c r="G335" t="str">
        <f>被动技能升级!P335</f>
        <v>0</v>
      </c>
      <c r="H335" t="str">
        <f>被动技能升级!Q335</f>
        <v>0</v>
      </c>
    </row>
    <row r="336" spans="1:8" x14ac:dyDescent="0.15">
      <c r="A336">
        <f>被动技能升级!J336</f>
        <v>330</v>
      </c>
      <c r="B336">
        <f>被动技能升级!K336</f>
        <v>347</v>
      </c>
      <c r="C336">
        <f>被动技能升级!L336</f>
        <v>348</v>
      </c>
      <c r="D336">
        <f>被动技能升级!M336</f>
        <v>33</v>
      </c>
      <c r="E336" t="str">
        <f>被动技能升级!N336</f>
        <v>[]</v>
      </c>
      <c r="F336">
        <f>被动技能升级!O336</f>
        <v>132</v>
      </c>
      <c r="G336" t="str">
        <f>被动技能升级!P336</f>
        <v>0</v>
      </c>
      <c r="H336" t="str">
        <f>被动技能升级!Q336</f>
        <v>0</v>
      </c>
    </row>
    <row r="337" spans="1:8" x14ac:dyDescent="0.15">
      <c r="A337">
        <f>被动技能升级!J337</f>
        <v>331</v>
      </c>
      <c r="B337">
        <f>被动技能升级!K337</f>
        <v>348</v>
      </c>
      <c r="C337">
        <f>被动技能升级!L337</f>
        <v>349</v>
      </c>
      <c r="D337">
        <f>被动技能升级!M337</f>
        <v>34</v>
      </c>
      <c r="E337" t="str">
        <f>被动技能升级!N337</f>
        <v>[]</v>
      </c>
      <c r="F337">
        <f>被动技能升级!O337</f>
        <v>133</v>
      </c>
      <c r="G337" t="str">
        <f>被动技能升级!P337</f>
        <v>0</v>
      </c>
      <c r="H337" t="str">
        <f>被动技能升级!Q337</f>
        <v>0</v>
      </c>
    </row>
    <row r="338" spans="1:8" x14ac:dyDescent="0.15">
      <c r="A338">
        <f>被动技能升级!J338</f>
        <v>332</v>
      </c>
      <c r="B338">
        <f>被动技能升级!K338</f>
        <v>349</v>
      </c>
      <c r="C338">
        <f>被动技能升级!L338</f>
        <v>350</v>
      </c>
      <c r="D338">
        <f>被动技能升级!M338</f>
        <v>35</v>
      </c>
      <c r="E338" t="str">
        <f>被动技能升级!N338</f>
        <v>[]</v>
      </c>
      <c r="F338">
        <f>被动技能升级!O338</f>
        <v>134</v>
      </c>
      <c r="G338" t="str">
        <f>被动技能升级!P338</f>
        <v>0</v>
      </c>
      <c r="H338" t="str">
        <f>被动技能升级!Q338</f>
        <v>0</v>
      </c>
    </row>
    <row r="339" spans="1:8" x14ac:dyDescent="0.15">
      <c r="A339">
        <f>被动技能升级!J339</f>
        <v>333</v>
      </c>
      <c r="B339">
        <f>被动技能升级!K339</f>
        <v>350</v>
      </c>
      <c r="C339">
        <f>被动技能升级!L339</f>
        <v>351</v>
      </c>
      <c r="D339">
        <f>被动技能升级!M339</f>
        <v>36</v>
      </c>
      <c r="E339" t="str">
        <f>被动技能升级!N339</f>
        <v>[]</v>
      </c>
      <c r="F339">
        <f>被动技能升级!O339</f>
        <v>135</v>
      </c>
      <c r="G339" t="str">
        <f>被动技能升级!P339</f>
        <v>0</v>
      </c>
      <c r="H339" t="str">
        <f>被动技能升级!Q339</f>
        <v>0</v>
      </c>
    </row>
    <row r="340" spans="1:8" x14ac:dyDescent="0.15">
      <c r="A340">
        <f>被动技能升级!J340</f>
        <v>334</v>
      </c>
      <c r="B340">
        <f>被动技能升级!K340</f>
        <v>351</v>
      </c>
      <c r="C340">
        <f>被动技能升级!L340</f>
        <v>352</v>
      </c>
      <c r="D340">
        <f>被动技能升级!M340</f>
        <v>37</v>
      </c>
      <c r="E340" t="str">
        <f>被动技能升级!N340</f>
        <v>[]</v>
      </c>
      <c r="F340">
        <f>被动技能升级!O340</f>
        <v>136</v>
      </c>
      <c r="G340" t="str">
        <f>被动技能升级!P340</f>
        <v>0</v>
      </c>
      <c r="H340" t="str">
        <f>被动技能升级!Q340</f>
        <v>0</v>
      </c>
    </row>
    <row r="341" spans="1:8" x14ac:dyDescent="0.15">
      <c r="A341">
        <f>被动技能升级!J341</f>
        <v>335</v>
      </c>
      <c r="B341">
        <f>被动技能升级!K341</f>
        <v>352</v>
      </c>
      <c r="C341">
        <f>被动技能升级!L341</f>
        <v>353</v>
      </c>
      <c r="D341">
        <f>被动技能升级!M341</f>
        <v>38</v>
      </c>
      <c r="E341" t="str">
        <f>被动技能升级!N341</f>
        <v>[]</v>
      </c>
      <c r="F341">
        <f>被动技能升级!O341</f>
        <v>137</v>
      </c>
      <c r="G341" t="str">
        <f>被动技能升级!P341</f>
        <v>0</v>
      </c>
      <c r="H341" t="str">
        <f>被动技能升级!Q341</f>
        <v>0</v>
      </c>
    </row>
    <row r="342" spans="1:8" x14ac:dyDescent="0.15">
      <c r="A342">
        <f>被动技能升级!J342</f>
        <v>336</v>
      </c>
      <c r="B342">
        <f>被动技能升级!K342</f>
        <v>353</v>
      </c>
      <c r="C342">
        <f>被动技能升级!L342</f>
        <v>354</v>
      </c>
      <c r="D342">
        <f>被动技能升级!M342</f>
        <v>39</v>
      </c>
      <c r="E342" t="str">
        <f>被动技能升级!N342</f>
        <v>[]</v>
      </c>
      <c r="F342">
        <f>被动技能升级!O342</f>
        <v>138</v>
      </c>
      <c r="G342" t="str">
        <f>被动技能升级!P342</f>
        <v>0</v>
      </c>
      <c r="H342" t="str">
        <f>被动技能升级!Q342</f>
        <v>0</v>
      </c>
    </row>
    <row r="343" spans="1:8" x14ac:dyDescent="0.15">
      <c r="A343">
        <f>被动技能升级!J343</f>
        <v>337</v>
      </c>
      <c r="B343">
        <f>被动技能升级!K343</f>
        <v>354</v>
      </c>
      <c r="C343">
        <f>被动技能升级!L343</f>
        <v>355</v>
      </c>
      <c r="D343">
        <f>被动技能升级!M343</f>
        <v>40</v>
      </c>
      <c r="E343" t="str">
        <f>被动技能升级!N343</f>
        <v>[]</v>
      </c>
      <c r="F343">
        <f>被动技能升级!O343</f>
        <v>139</v>
      </c>
      <c r="G343" t="str">
        <f>被动技能升级!P343</f>
        <v>0</v>
      </c>
      <c r="H343" t="str">
        <f>被动技能升级!Q343</f>
        <v>0</v>
      </c>
    </row>
    <row r="344" spans="1:8" x14ac:dyDescent="0.15">
      <c r="A344">
        <f>被动技能升级!J344</f>
        <v>338</v>
      </c>
      <c r="B344">
        <f>被动技能升级!K344</f>
        <v>355</v>
      </c>
      <c r="C344">
        <f>被动技能升级!L344</f>
        <v>356</v>
      </c>
      <c r="D344">
        <f>被动技能升级!M344</f>
        <v>41</v>
      </c>
      <c r="E344" t="str">
        <f>被动技能升级!N344</f>
        <v>[]</v>
      </c>
      <c r="F344">
        <f>被动技能升级!O344</f>
        <v>140</v>
      </c>
      <c r="G344" t="str">
        <f>被动技能升级!P344</f>
        <v>0</v>
      </c>
      <c r="H344" t="str">
        <f>被动技能升级!Q344</f>
        <v>0</v>
      </c>
    </row>
    <row r="345" spans="1:8" x14ac:dyDescent="0.15">
      <c r="A345">
        <f>被动技能升级!J345</f>
        <v>339</v>
      </c>
      <c r="B345">
        <f>被动技能升级!K345</f>
        <v>356</v>
      </c>
      <c r="C345">
        <f>被动技能升级!L345</f>
        <v>357</v>
      </c>
      <c r="D345">
        <f>被动技能升级!M345</f>
        <v>42</v>
      </c>
      <c r="E345" t="str">
        <f>被动技能升级!N345</f>
        <v>[]</v>
      </c>
      <c r="F345">
        <f>被动技能升级!O345</f>
        <v>141</v>
      </c>
      <c r="G345" t="str">
        <f>被动技能升级!P345</f>
        <v>0</v>
      </c>
      <c r="H345" t="str">
        <f>被动技能升级!Q345</f>
        <v>0</v>
      </c>
    </row>
    <row r="346" spans="1:8" x14ac:dyDescent="0.15">
      <c r="A346">
        <f>被动技能升级!J346</f>
        <v>340</v>
      </c>
      <c r="B346">
        <f>被动技能升级!K346</f>
        <v>357</v>
      </c>
      <c r="C346">
        <f>被动技能升级!L346</f>
        <v>358</v>
      </c>
      <c r="D346">
        <f>被动技能升级!M346</f>
        <v>43</v>
      </c>
      <c r="E346" t="str">
        <f>被动技能升级!N346</f>
        <v>[]</v>
      </c>
      <c r="F346">
        <f>被动技能升级!O346</f>
        <v>142</v>
      </c>
      <c r="G346" t="str">
        <f>被动技能升级!P346</f>
        <v>0</v>
      </c>
      <c r="H346" t="str">
        <f>被动技能升级!Q346</f>
        <v>0</v>
      </c>
    </row>
    <row r="347" spans="1:8" x14ac:dyDescent="0.15">
      <c r="A347">
        <f>被动技能升级!J347</f>
        <v>341</v>
      </c>
      <c r="B347">
        <f>被动技能升级!K347</f>
        <v>358</v>
      </c>
      <c r="C347">
        <f>被动技能升级!L347</f>
        <v>359</v>
      </c>
      <c r="D347">
        <f>被动技能升级!M347</f>
        <v>44</v>
      </c>
      <c r="E347" t="str">
        <f>被动技能升级!N347</f>
        <v>[]</v>
      </c>
      <c r="F347">
        <f>被动技能升级!O347</f>
        <v>143</v>
      </c>
      <c r="G347" t="str">
        <f>被动技能升级!P347</f>
        <v>0</v>
      </c>
      <c r="H347" t="str">
        <f>被动技能升级!Q347</f>
        <v>0</v>
      </c>
    </row>
    <row r="348" spans="1:8" x14ac:dyDescent="0.15">
      <c r="A348">
        <f>被动技能升级!J348</f>
        <v>342</v>
      </c>
      <c r="B348">
        <f>被动技能升级!K348</f>
        <v>359</v>
      </c>
      <c r="C348">
        <f>被动技能升级!L348</f>
        <v>360</v>
      </c>
      <c r="D348">
        <f>被动技能升级!M348</f>
        <v>45</v>
      </c>
      <c r="E348" t="str">
        <f>被动技能升级!N348</f>
        <v>[]</v>
      </c>
      <c r="F348">
        <f>被动技能升级!O348</f>
        <v>144</v>
      </c>
      <c r="G348" t="str">
        <f>被动技能升级!P348</f>
        <v>0</v>
      </c>
      <c r="H348" t="str">
        <f>被动技能升级!Q348</f>
        <v>0</v>
      </c>
    </row>
    <row r="349" spans="1:8" x14ac:dyDescent="0.15">
      <c r="A349">
        <f>被动技能升级!J349</f>
        <v>343</v>
      </c>
      <c r="B349">
        <f>被动技能升级!K349</f>
        <v>361</v>
      </c>
      <c r="C349">
        <f>被动技能升级!L349</f>
        <v>362</v>
      </c>
      <c r="D349">
        <f>被动技能升级!M349</f>
        <v>46</v>
      </c>
      <c r="E349" t="str">
        <f>被动技能升级!N349</f>
        <v>[]</v>
      </c>
      <c r="F349">
        <f>被动技能升级!O349</f>
        <v>145</v>
      </c>
      <c r="G349" t="str">
        <f>被动技能升级!P349</f>
        <v>0</v>
      </c>
      <c r="H349" t="str">
        <f>被动技能升级!Q349</f>
        <v>0</v>
      </c>
    </row>
    <row r="350" spans="1:8" x14ac:dyDescent="0.15">
      <c r="A350">
        <f>被动技能升级!J350</f>
        <v>344</v>
      </c>
      <c r="B350">
        <f>被动技能升级!K350</f>
        <v>362</v>
      </c>
      <c r="C350">
        <f>被动技能升级!L350</f>
        <v>363</v>
      </c>
      <c r="D350">
        <f>被动技能升级!M350</f>
        <v>47</v>
      </c>
      <c r="E350" t="str">
        <f>被动技能升级!N350</f>
        <v>[]</v>
      </c>
      <c r="F350">
        <f>被动技能升级!O350</f>
        <v>146</v>
      </c>
      <c r="G350" t="str">
        <f>被动技能升级!P350</f>
        <v>0</v>
      </c>
      <c r="H350" t="str">
        <f>被动技能升级!Q350</f>
        <v>0</v>
      </c>
    </row>
    <row r="351" spans="1:8" x14ac:dyDescent="0.15">
      <c r="A351">
        <f>被动技能升级!J351</f>
        <v>345</v>
      </c>
      <c r="B351">
        <f>被动技能升级!K351</f>
        <v>363</v>
      </c>
      <c r="C351">
        <f>被动技能升级!L351</f>
        <v>364</v>
      </c>
      <c r="D351">
        <f>被动技能升级!M351</f>
        <v>48</v>
      </c>
      <c r="E351" t="str">
        <f>被动技能升级!N351</f>
        <v>[]</v>
      </c>
      <c r="F351">
        <f>被动技能升级!O351</f>
        <v>147</v>
      </c>
      <c r="G351" t="str">
        <f>被动技能升级!P351</f>
        <v>0</v>
      </c>
      <c r="H351" t="str">
        <f>被动技能升级!Q351</f>
        <v>0</v>
      </c>
    </row>
    <row r="352" spans="1:8" x14ac:dyDescent="0.15">
      <c r="A352">
        <f>被动技能升级!J352</f>
        <v>346</v>
      </c>
      <c r="B352">
        <f>被动技能升级!K352</f>
        <v>364</v>
      </c>
      <c r="C352">
        <f>被动技能升级!L352</f>
        <v>365</v>
      </c>
      <c r="D352">
        <f>被动技能升级!M352</f>
        <v>49</v>
      </c>
      <c r="E352" t="str">
        <f>被动技能升级!N352</f>
        <v>[]</v>
      </c>
      <c r="F352">
        <f>被动技能升级!O352</f>
        <v>148</v>
      </c>
      <c r="G352" t="str">
        <f>被动技能升级!P352</f>
        <v>0</v>
      </c>
      <c r="H352" t="str">
        <f>被动技能升级!Q352</f>
        <v>0</v>
      </c>
    </row>
    <row r="353" spans="1:8" x14ac:dyDescent="0.15">
      <c r="A353">
        <f>被动技能升级!J353</f>
        <v>347</v>
      </c>
      <c r="B353">
        <f>被动技能升级!K353</f>
        <v>365</v>
      </c>
      <c r="C353">
        <f>被动技能升级!L353</f>
        <v>366</v>
      </c>
      <c r="D353">
        <f>被动技能升级!M353</f>
        <v>50</v>
      </c>
      <c r="E353" t="str">
        <f>被动技能升级!N353</f>
        <v>[]</v>
      </c>
      <c r="F353">
        <f>被动技能升级!O353</f>
        <v>149</v>
      </c>
      <c r="G353" t="str">
        <f>被动技能升级!P353</f>
        <v>0</v>
      </c>
      <c r="H353" t="str">
        <f>被动技能升级!Q353</f>
        <v>0</v>
      </c>
    </row>
    <row r="354" spans="1:8" x14ac:dyDescent="0.15">
      <c r="A354">
        <f>被动技能升级!J354</f>
        <v>348</v>
      </c>
      <c r="B354">
        <f>被动技能升级!K354</f>
        <v>366</v>
      </c>
      <c r="C354">
        <f>被动技能升级!L354</f>
        <v>367</v>
      </c>
      <c r="D354">
        <f>被动技能升级!M354</f>
        <v>51</v>
      </c>
      <c r="E354" t="str">
        <f>被动技能升级!N354</f>
        <v>[]</v>
      </c>
      <c r="F354">
        <f>被动技能升级!O354</f>
        <v>150</v>
      </c>
      <c r="G354" t="str">
        <f>被动技能升级!P354</f>
        <v>0</v>
      </c>
      <c r="H354" t="str">
        <f>被动技能升级!Q354</f>
        <v>0</v>
      </c>
    </row>
    <row r="355" spans="1:8" x14ac:dyDescent="0.15">
      <c r="A355">
        <f>被动技能升级!J355</f>
        <v>349</v>
      </c>
      <c r="B355">
        <f>被动技能升级!K355</f>
        <v>367</v>
      </c>
      <c r="C355">
        <f>被动技能升级!L355</f>
        <v>368</v>
      </c>
      <c r="D355">
        <f>被动技能升级!M355</f>
        <v>52</v>
      </c>
      <c r="E355" t="str">
        <f>被动技能升级!N355</f>
        <v>[]</v>
      </c>
      <c r="F355">
        <f>被动技能升级!O355</f>
        <v>151</v>
      </c>
      <c r="G355" t="str">
        <f>被动技能升级!P355</f>
        <v>0</v>
      </c>
      <c r="H355" t="str">
        <f>被动技能升级!Q355</f>
        <v>0</v>
      </c>
    </row>
    <row r="356" spans="1:8" x14ac:dyDescent="0.15">
      <c r="A356">
        <f>被动技能升级!J356</f>
        <v>350</v>
      </c>
      <c r="B356">
        <f>被动技能升级!K356</f>
        <v>368</v>
      </c>
      <c r="C356">
        <f>被动技能升级!L356</f>
        <v>369</v>
      </c>
      <c r="D356">
        <f>被动技能升级!M356</f>
        <v>53</v>
      </c>
      <c r="E356" t="str">
        <f>被动技能升级!N356</f>
        <v>[]</v>
      </c>
      <c r="F356">
        <f>被动技能升级!O356</f>
        <v>152</v>
      </c>
      <c r="G356" t="str">
        <f>被动技能升级!P356</f>
        <v>0</v>
      </c>
      <c r="H356" t="str">
        <f>被动技能升级!Q356</f>
        <v>0</v>
      </c>
    </row>
    <row r="357" spans="1:8" x14ac:dyDescent="0.15">
      <c r="A357">
        <f>被动技能升级!J357</f>
        <v>351</v>
      </c>
      <c r="B357">
        <f>被动技能升级!K357</f>
        <v>369</v>
      </c>
      <c r="C357">
        <f>被动技能升级!L357</f>
        <v>370</v>
      </c>
      <c r="D357">
        <f>被动技能升级!M357</f>
        <v>54</v>
      </c>
      <c r="E357" t="str">
        <f>被动技能升级!N357</f>
        <v>[]</v>
      </c>
      <c r="F357">
        <f>被动技能升级!O357</f>
        <v>153</v>
      </c>
      <c r="G357" t="str">
        <f>被动技能升级!P357</f>
        <v>0</v>
      </c>
      <c r="H357" t="str">
        <f>被动技能升级!Q357</f>
        <v>0</v>
      </c>
    </row>
    <row r="358" spans="1:8" x14ac:dyDescent="0.15">
      <c r="A358">
        <f>被动技能升级!J358</f>
        <v>352</v>
      </c>
      <c r="B358">
        <f>被动技能升级!K358</f>
        <v>370</v>
      </c>
      <c r="C358">
        <f>被动技能升级!L358</f>
        <v>371</v>
      </c>
      <c r="D358">
        <f>被动技能升级!M358</f>
        <v>55</v>
      </c>
      <c r="E358" t="str">
        <f>被动技能升级!N358</f>
        <v>[]</v>
      </c>
      <c r="F358">
        <f>被动技能升级!O358</f>
        <v>154</v>
      </c>
      <c r="G358" t="str">
        <f>被动技能升级!P358</f>
        <v>0</v>
      </c>
      <c r="H358" t="str">
        <f>被动技能升级!Q358</f>
        <v>0</v>
      </c>
    </row>
    <row r="359" spans="1:8" x14ac:dyDescent="0.15">
      <c r="A359">
        <f>被动技能升级!J359</f>
        <v>353</v>
      </c>
      <c r="B359">
        <f>被动技能升级!K359</f>
        <v>371</v>
      </c>
      <c r="C359">
        <f>被动技能升级!L359</f>
        <v>372</v>
      </c>
      <c r="D359">
        <f>被动技能升级!M359</f>
        <v>56</v>
      </c>
      <c r="E359" t="str">
        <f>被动技能升级!N359</f>
        <v>[]</v>
      </c>
      <c r="F359">
        <f>被动技能升级!O359</f>
        <v>155</v>
      </c>
      <c r="G359" t="str">
        <f>被动技能升级!P359</f>
        <v>0</v>
      </c>
      <c r="H359" t="str">
        <f>被动技能升级!Q359</f>
        <v>0</v>
      </c>
    </row>
    <row r="360" spans="1:8" x14ac:dyDescent="0.15">
      <c r="A360">
        <f>被动技能升级!J360</f>
        <v>354</v>
      </c>
      <c r="B360">
        <f>被动技能升级!K360</f>
        <v>372</v>
      </c>
      <c r="C360">
        <f>被动技能升级!L360</f>
        <v>373</v>
      </c>
      <c r="D360">
        <f>被动技能升级!M360</f>
        <v>57</v>
      </c>
      <c r="E360" t="str">
        <f>被动技能升级!N360</f>
        <v>[]</v>
      </c>
      <c r="F360">
        <f>被动技能升级!O360</f>
        <v>156</v>
      </c>
      <c r="G360" t="str">
        <f>被动技能升级!P360</f>
        <v>0</v>
      </c>
      <c r="H360" t="str">
        <f>被动技能升级!Q360</f>
        <v>0</v>
      </c>
    </row>
    <row r="361" spans="1:8" x14ac:dyDescent="0.15">
      <c r="A361">
        <f>被动技能升级!J361</f>
        <v>355</v>
      </c>
      <c r="B361">
        <f>被动技能升级!K361</f>
        <v>373</v>
      </c>
      <c r="C361">
        <f>被动技能升级!L361</f>
        <v>374</v>
      </c>
      <c r="D361">
        <f>被动技能升级!M361</f>
        <v>58</v>
      </c>
      <c r="E361" t="str">
        <f>被动技能升级!N361</f>
        <v>[]</v>
      </c>
      <c r="F361">
        <f>被动技能升级!O361</f>
        <v>157</v>
      </c>
      <c r="G361" t="str">
        <f>被动技能升级!P361</f>
        <v>0</v>
      </c>
      <c r="H361" t="str">
        <f>被动技能升级!Q361</f>
        <v>0</v>
      </c>
    </row>
    <row r="362" spans="1:8" x14ac:dyDescent="0.15">
      <c r="A362">
        <f>被动技能升级!J362</f>
        <v>356</v>
      </c>
      <c r="B362">
        <f>被动技能升级!K362</f>
        <v>374</v>
      </c>
      <c r="C362">
        <f>被动技能升级!L362</f>
        <v>375</v>
      </c>
      <c r="D362">
        <f>被动技能升级!M362</f>
        <v>59</v>
      </c>
      <c r="E362" t="str">
        <f>被动技能升级!N362</f>
        <v>[]</v>
      </c>
      <c r="F362">
        <f>被动技能升级!O362</f>
        <v>158</v>
      </c>
      <c r="G362" t="str">
        <f>被动技能升级!P362</f>
        <v>0</v>
      </c>
      <c r="H362" t="str">
        <f>被动技能升级!Q362</f>
        <v>0</v>
      </c>
    </row>
    <row r="363" spans="1:8" x14ac:dyDescent="0.15">
      <c r="A363">
        <f>被动技能升级!J363</f>
        <v>357</v>
      </c>
      <c r="B363">
        <f>被动技能升级!K363</f>
        <v>375</v>
      </c>
      <c r="C363">
        <f>被动技能升级!L363</f>
        <v>376</v>
      </c>
      <c r="D363">
        <f>被动技能升级!M363</f>
        <v>60</v>
      </c>
      <c r="E363" t="str">
        <f>被动技能升级!N363</f>
        <v>[]</v>
      </c>
      <c r="F363">
        <f>被动技能升级!O363</f>
        <v>159</v>
      </c>
      <c r="G363" t="str">
        <f>被动技能升级!P363</f>
        <v>0</v>
      </c>
      <c r="H363" t="str">
        <f>被动技能升级!Q363</f>
        <v>0</v>
      </c>
    </row>
    <row r="364" spans="1:8" x14ac:dyDescent="0.15">
      <c r="A364">
        <f>被动技能升级!J364</f>
        <v>358</v>
      </c>
      <c r="B364">
        <f>被动技能升级!K364</f>
        <v>376</v>
      </c>
      <c r="C364">
        <f>被动技能升级!L364</f>
        <v>377</v>
      </c>
      <c r="D364">
        <f>被动技能升级!M364</f>
        <v>61</v>
      </c>
      <c r="E364" t="str">
        <f>被动技能升级!N364</f>
        <v>[]</v>
      </c>
      <c r="F364">
        <f>被动技能升级!O364</f>
        <v>160</v>
      </c>
      <c r="G364" t="str">
        <f>被动技能升级!P364</f>
        <v>0</v>
      </c>
      <c r="H364" t="str">
        <f>被动技能升级!Q364</f>
        <v>0</v>
      </c>
    </row>
    <row r="365" spans="1:8" x14ac:dyDescent="0.15">
      <c r="A365">
        <f>被动技能升级!J365</f>
        <v>359</v>
      </c>
      <c r="B365">
        <f>被动技能升级!K365</f>
        <v>377</v>
      </c>
      <c r="C365">
        <f>被动技能升级!L365</f>
        <v>378</v>
      </c>
      <c r="D365">
        <f>被动技能升级!M365</f>
        <v>62</v>
      </c>
      <c r="E365" t="str">
        <f>被动技能升级!N365</f>
        <v>[]</v>
      </c>
      <c r="F365">
        <f>被动技能升级!O365</f>
        <v>161</v>
      </c>
      <c r="G365" t="str">
        <f>被动技能升级!P365</f>
        <v>0</v>
      </c>
      <c r="H365" t="str">
        <f>被动技能升级!Q365</f>
        <v>0</v>
      </c>
    </row>
    <row r="366" spans="1:8" x14ac:dyDescent="0.15">
      <c r="A366">
        <f>被动技能升级!J366</f>
        <v>360</v>
      </c>
      <c r="B366">
        <f>被动技能升级!K366</f>
        <v>378</v>
      </c>
      <c r="C366">
        <f>被动技能升级!L366</f>
        <v>379</v>
      </c>
      <c r="D366">
        <f>被动技能升级!M366</f>
        <v>63</v>
      </c>
      <c r="E366" t="str">
        <f>被动技能升级!N366</f>
        <v>[]</v>
      </c>
      <c r="F366">
        <f>被动技能升级!O366</f>
        <v>162</v>
      </c>
      <c r="G366" t="str">
        <f>被动技能升级!P366</f>
        <v>0</v>
      </c>
      <c r="H366" t="str">
        <f>被动技能升级!Q366</f>
        <v>0</v>
      </c>
    </row>
    <row r="367" spans="1:8" x14ac:dyDescent="0.15">
      <c r="A367">
        <f>被动技能升级!J367</f>
        <v>361</v>
      </c>
      <c r="B367">
        <f>被动技能升级!K367</f>
        <v>379</v>
      </c>
      <c r="C367">
        <f>被动技能升级!L367</f>
        <v>380</v>
      </c>
      <c r="D367">
        <f>被动技能升级!M367</f>
        <v>64</v>
      </c>
      <c r="E367" t="str">
        <f>被动技能升级!N367</f>
        <v>[]</v>
      </c>
      <c r="F367">
        <f>被动技能升级!O367</f>
        <v>163</v>
      </c>
      <c r="G367" t="str">
        <f>被动技能升级!P367</f>
        <v>0</v>
      </c>
      <c r="H367" t="str">
        <f>被动技能升级!Q367</f>
        <v>0</v>
      </c>
    </row>
    <row r="368" spans="1:8" x14ac:dyDescent="0.15">
      <c r="A368">
        <f>被动技能升级!J368</f>
        <v>362</v>
      </c>
      <c r="B368">
        <f>被动技能升级!K368</f>
        <v>381</v>
      </c>
      <c r="C368">
        <f>被动技能升级!L368</f>
        <v>382</v>
      </c>
      <c r="D368">
        <f>被动技能升级!M368</f>
        <v>65</v>
      </c>
      <c r="E368" t="str">
        <f>被动技能升级!N368</f>
        <v>[]</v>
      </c>
      <c r="F368">
        <f>被动技能升级!O368</f>
        <v>164</v>
      </c>
      <c r="G368" t="str">
        <f>被动技能升级!P368</f>
        <v>0</v>
      </c>
      <c r="H368" t="str">
        <f>被动技能升级!Q368</f>
        <v>0</v>
      </c>
    </row>
    <row r="369" spans="1:8" x14ac:dyDescent="0.15">
      <c r="A369">
        <f>被动技能升级!J369</f>
        <v>363</v>
      </c>
      <c r="B369">
        <f>被动技能升级!K369</f>
        <v>382</v>
      </c>
      <c r="C369">
        <f>被动技能升级!L369</f>
        <v>383</v>
      </c>
      <c r="D369">
        <f>被动技能升级!M369</f>
        <v>66</v>
      </c>
      <c r="E369" t="str">
        <f>被动技能升级!N369</f>
        <v>[]</v>
      </c>
      <c r="F369">
        <f>被动技能升级!O369</f>
        <v>165</v>
      </c>
      <c r="G369" t="str">
        <f>被动技能升级!P369</f>
        <v>0</v>
      </c>
      <c r="H369" t="str">
        <f>被动技能升级!Q369</f>
        <v>0</v>
      </c>
    </row>
    <row r="370" spans="1:8" x14ac:dyDescent="0.15">
      <c r="A370">
        <f>被动技能升级!J370</f>
        <v>364</v>
      </c>
      <c r="B370">
        <f>被动技能升级!K370</f>
        <v>383</v>
      </c>
      <c r="C370">
        <f>被动技能升级!L370</f>
        <v>384</v>
      </c>
      <c r="D370">
        <f>被动技能升级!M370</f>
        <v>67</v>
      </c>
      <c r="E370" t="str">
        <f>被动技能升级!N370</f>
        <v>[]</v>
      </c>
      <c r="F370">
        <f>被动技能升级!O370</f>
        <v>166</v>
      </c>
      <c r="G370" t="str">
        <f>被动技能升级!P370</f>
        <v>0</v>
      </c>
      <c r="H370" t="str">
        <f>被动技能升级!Q370</f>
        <v>0</v>
      </c>
    </row>
    <row r="371" spans="1:8" x14ac:dyDescent="0.15">
      <c r="A371">
        <f>被动技能升级!J371</f>
        <v>365</v>
      </c>
      <c r="B371">
        <f>被动技能升级!K371</f>
        <v>384</v>
      </c>
      <c r="C371">
        <f>被动技能升级!L371</f>
        <v>385</v>
      </c>
      <c r="D371">
        <f>被动技能升级!M371</f>
        <v>68</v>
      </c>
      <c r="E371" t="str">
        <f>被动技能升级!N371</f>
        <v>[]</v>
      </c>
      <c r="F371">
        <f>被动技能升级!O371</f>
        <v>167</v>
      </c>
      <c r="G371" t="str">
        <f>被动技能升级!P371</f>
        <v>0</v>
      </c>
      <c r="H371" t="str">
        <f>被动技能升级!Q371</f>
        <v>0</v>
      </c>
    </row>
    <row r="372" spans="1:8" x14ac:dyDescent="0.15">
      <c r="A372">
        <f>被动技能升级!J372</f>
        <v>366</v>
      </c>
      <c r="B372">
        <f>被动技能升级!K372</f>
        <v>385</v>
      </c>
      <c r="C372">
        <f>被动技能升级!L372</f>
        <v>386</v>
      </c>
      <c r="D372">
        <f>被动技能升级!M372</f>
        <v>69</v>
      </c>
      <c r="E372" t="str">
        <f>被动技能升级!N372</f>
        <v>[]</v>
      </c>
      <c r="F372">
        <f>被动技能升级!O372</f>
        <v>168</v>
      </c>
      <c r="G372" t="str">
        <f>被动技能升级!P372</f>
        <v>0</v>
      </c>
      <c r="H372" t="str">
        <f>被动技能升级!Q372</f>
        <v>0</v>
      </c>
    </row>
    <row r="373" spans="1:8" x14ac:dyDescent="0.15">
      <c r="A373">
        <f>被动技能升级!J373</f>
        <v>367</v>
      </c>
      <c r="B373">
        <f>被动技能升级!K373</f>
        <v>386</v>
      </c>
      <c r="C373">
        <f>被动技能升级!L373</f>
        <v>387</v>
      </c>
      <c r="D373">
        <f>被动技能升级!M373</f>
        <v>70</v>
      </c>
      <c r="E373" t="str">
        <f>被动技能升级!N373</f>
        <v>[]</v>
      </c>
      <c r="F373">
        <f>被动技能升级!O373</f>
        <v>169</v>
      </c>
      <c r="G373" t="str">
        <f>被动技能升级!P373</f>
        <v>0</v>
      </c>
      <c r="H373" t="str">
        <f>被动技能升级!Q373</f>
        <v>0</v>
      </c>
    </row>
    <row r="374" spans="1:8" x14ac:dyDescent="0.15">
      <c r="A374">
        <f>被动技能升级!J374</f>
        <v>368</v>
      </c>
      <c r="B374">
        <f>被动技能升级!K374</f>
        <v>387</v>
      </c>
      <c r="C374">
        <f>被动技能升级!L374</f>
        <v>388</v>
      </c>
      <c r="D374">
        <f>被动技能升级!M374</f>
        <v>71</v>
      </c>
      <c r="E374" t="str">
        <f>被动技能升级!N374</f>
        <v>[]</v>
      </c>
      <c r="F374">
        <f>被动技能升级!O374</f>
        <v>170</v>
      </c>
      <c r="G374" t="str">
        <f>被动技能升级!P374</f>
        <v>0</v>
      </c>
      <c r="H374" t="str">
        <f>被动技能升级!Q374</f>
        <v>0</v>
      </c>
    </row>
    <row r="375" spans="1:8" x14ac:dyDescent="0.15">
      <c r="A375">
        <f>被动技能升级!J375</f>
        <v>369</v>
      </c>
      <c r="B375">
        <f>被动技能升级!K375</f>
        <v>388</v>
      </c>
      <c r="C375">
        <f>被动技能升级!L375</f>
        <v>389</v>
      </c>
      <c r="D375">
        <f>被动技能升级!M375</f>
        <v>72</v>
      </c>
      <c r="E375" t="str">
        <f>被动技能升级!N375</f>
        <v>[]</v>
      </c>
      <c r="F375">
        <f>被动技能升级!O375</f>
        <v>171</v>
      </c>
      <c r="G375" t="str">
        <f>被动技能升级!P375</f>
        <v>0</v>
      </c>
      <c r="H375" t="str">
        <f>被动技能升级!Q375</f>
        <v>0</v>
      </c>
    </row>
    <row r="376" spans="1:8" x14ac:dyDescent="0.15">
      <c r="A376">
        <f>被动技能升级!J376</f>
        <v>370</v>
      </c>
      <c r="B376">
        <f>被动技能升级!K376</f>
        <v>389</v>
      </c>
      <c r="C376">
        <f>被动技能升级!L376</f>
        <v>390</v>
      </c>
      <c r="D376">
        <f>被动技能升级!M376</f>
        <v>73</v>
      </c>
      <c r="E376" t="str">
        <f>被动技能升级!N376</f>
        <v>[]</v>
      </c>
      <c r="F376">
        <f>被动技能升级!O376</f>
        <v>172</v>
      </c>
      <c r="G376" t="str">
        <f>被动技能升级!P376</f>
        <v>0</v>
      </c>
      <c r="H376" t="str">
        <f>被动技能升级!Q376</f>
        <v>0</v>
      </c>
    </row>
    <row r="377" spans="1:8" x14ac:dyDescent="0.15">
      <c r="A377">
        <f>被动技能升级!J377</f>
        <v>371</v>
      </c>
      <c r="B377">
        <f>被动技能升级!K377</f>
        <v>390</v>
      </c>
      <c r="C377">
        <f>被动技能升级!L377</f>
        <v>391</v>
      </c>
      <c r="D377">
        <f>被动技能升级!M377</f>
        <v>74</v>
      </c>
      <c r="E377" t="str">
        <f>被动技能升级!N377</f>
        <v>[]</v>
      </c>
      <c r="F377">
        <f>被动技能升级!O377</f>
        <v>173</v>
      </c>
      <c r="G377" t="str">
        <f>被动技能升级!P377</f>
        <v>0</v>
      </c>
      <c r="H377" t="str">
        <f>被动技能升级!Q377</f>
        <v>0</v>
      </c>
    </row>
    <row r="378" spans="1:8" x14ac:dyDescent="0.15">
      <c r="A378">
        <f>被动技能升级!J378</f>
        <v>372</v>
      </c>
      <c r="B378">
        <f>被动技能升级!K378</f>
        <v>391</v>
      </c>
      <c r="C378">
        <f>被动技能升级!L378</f>
        <v>392</v>
      </c>
      <c r="D378">
        <f>被动技能升级!M378</f>
        <v>75</v>
      </c>
      <c r="E378" t="str">
        <f>被动技能升级!N378</f>
        <v>[]</v>
      </c>
      <c r="F378">
        <f>被动技能升级!O378</f>
        <v>174</v>
      </c>
      <c r="G378" t="str">
        <f>被动技能升级!P378</f>
        <v>0</v>
      </c>
      <c r="H378" t="str">
        <f>被动技能升级!Q378</f>
        <v>0</v>
      </c>
    </row>
    <row r="379" spans="1:8" x14ac:dyDescent="0.15">
      <c r="A379">
        <f>被动技能升级!J379</f>
        <v>373</v>
      </c>
      <c r="B379">
        <f>被动技能升级!K379</f>
        <v>392</v>
      </c>
      <c r="C379">
        <f>被动技能升级!L379</f>
        <v>393</v>
      </c>
      <c r="D379">
        <f>被动技能升级!M379</f>
        <v>76</v>
      </c>
      <c r="E379" t="str">
        <f>被动技能升级!N379</f>
        <v>[]</v>
      </c>
      <c r="F379">
        <f>被动技能升级!O379</f>
        <v>175</v>
      </c>
      <c r="G379" t="str">
        <f>被动技能升级!P379</f>
        <v>0</v>
      </c>
      <c r="H379" t="str">
        <f>被动技能升级!Q379</f>
        <v>0</v>
      </c>
    </row>
    <row r="380" spans="1:8" x14ac:dyDescent="0.15">
      <c r="A380">
        <f>被动技能升级!J380</f>
        <v>374</v>
      </c>
      <c r="B380">
        <f>被动技能升级!K380</f>
        <v>393</v>
      </c>
      <c r="C380">
        <f>被动技能升级!L380</f>
        <v>394</v>
      </c>
      <c r="D380">
        <f>被动技能升级!M380</f>
        <v>77</v>
      </c>
      <c r="E380" t="str">
        <f>被动技能升级!N380</f>
        <v>[]</v>
      </c>
      <c r="F380">
        <f>被动技能升级!O380</f>
        <v>176</v>
      </c>
      <c r="G380" t="str">
        <f>被动技能升级!P380</f>
        <v>0</v>
      </c>
      <c r="H380" t="str">
        <f>被动技能升级!Q380</f>
        <v>0</v>
      </c>
    </row>
    <row r="381" spans="1:8" x14ac:dyDescent="0.15">
      <c r="A381">
        <f>被动技能升级!J381</f>
        <v>375</v>
      </c>
      <c r="B381">
        <f>被动技能升级!K381</f>
        <v>394</v>
      </c>
      <c r="C381">
        <f>被动技能升级!L381</f>
        <v>395</v>
      </c>
      <c r="D381">
        <f>被动技能升级!M381</f>
        <v>78</v>
      </c>
      <c r="E381" t="str">
        <f>被动技能升级!N381</f>
        <v>[]</v>
      </c>
      <c r="F381">
        <f>被动技能升级!O381</f>
        <v>177</v>
      </c>
      <c r="G381" t="str">
        <f>被动技能升级!P381</f>
        <v>0</v>
      </c>
      <c r="H381" t="str">
        <f>被动技能升级!Q381</f>
        <v>0</v>
      </c>
    </row>
    <row r="382" spans="1:8" x14ac:dyDescent="0.15">
      <c r="A382">
        <f>被动技能升级!J382</f>
        <v>376</v>
      </c>
      <c r="B382">
        <f>被动技能升级!K382</f>
        <v>395</v>
      </c>
      <c r="C382">
        <f>被动技能升级!L382</f>
        <v>396</v>
      </c>
      <c r="D382">
        <f>被动技能升级!M382</f>
        <v>79</v>
      </c>
      <c r="E382" t="str">
        <f>被动技能升级!N382</f>
        <v>[]</v>
      </c>
      <c r="F382">
        <f>被动技能升级!O382</f>
        <v>178</v>
      </c>
      <c r="G382" t="str">
        <f>被动技能升级!P382</f>
        <v>0</v>
      </c>
      <c r="H382" t="str">
        <f>被动技能升级!Q382</f>
        <v>0</v>
      </c>
    </row>
    <row r="383" spans="1:8" x14ac:dyDescent="0.15">
      <c r="A383">
        <f>被动技能升级!J383</f>
        <v>377</v>
      </c>
      <c r="B383">
        <f>被动技能升级!K383</f>
        <v>396</v>
      </c>
      <c r="C383">
        <f>被动技能升级!L383</f>
        <v>397</v>
      </c>
      <c r="D383">
        <f>被动技能升级!M383</f>
        <v>80</v>
      </c>
      <c r="E383" t="str">
        <f>被动技能升级!N383</f>
        <v>[]</v>
      </c>
      <c r="F383">
        <f>被动技能升级!O383</f>
        <v>179</v>
      </c>
      <c r="G383" t="str">
        <f>被动技能升级!P383</f>
        <v>0</v>
      </c>
      <c r="H383" t="str">
        <f>被动技能升级!Q383</f>
        <v>0</v>
      </c>
    </row>
    <row r="384" spans="1:8" x14ac:dyDescent="0.15">
      <c r="A384">
        <f>被动技能升级!J384</f>
        <v>378</v>
      </c>
      <c r="B384">
        <f>被动技能升级!K384</f>
        <v>397</v>
      </c>
      <c r="C384">
        <f>被动技能升级!L384</f>
        <v>398</v>
      </c>
      <c r="D384">
        <f>被动技能升级!M384</f>
        <v>81</v>
      </c>
      <c r="E384" t="str">
        <f>被动技能升级!N384</f>
        <v>[]</v>
      </c>
      <c r="F384">
        <f>被动技能升级!O384</f>
        <v>180</v>
      </c>
      <c r="G384" t="str">
        <f>被动技能升级!P384</f>
        <v>0</v>
      </c>
      <c r="H384" t="str">
        <f>被动技能升级!Q384</f>
        <v>0</v>
      </c>
    </row>
    <row r="385" spans="1:8" x14ac:dyDescent="0.15">
      <c r="A385">
        <f>被动技能升级!J385</f>
        <v>379</v>
      </c>
      <c r="B385">
        <f>被动技能升级!K385</f>
        <v>398</v>
      </c>
      <c r="C385">
        <f>被动技能升级!L385</f>
        <v>399</v>
      </c>
      <c r="D385">
        <f>被动技能升级!M385</f>
        <v>82</v>
      </c>
      <c r="E385" t="str">
        <f>被动技能升级!N385</f>
        <v>[]</v>
      </c>
      <c r="F385">
        <f>被动技能升级!O385</f>
        <v>181</v>
      </c>
      <c r="G385" t="str">
        <f>被动技能升级!P385</f>
        <v>0</v>
      </c>
      <c r="H385" t="str">
        <f>被动技能升级!Q385</f>
        <v>0</v>
      </c>
    </row>
    <row r="386" spans="1:8" x14ac:dyDescent="0.15">
      <c r="A386">
        <f>被动技能升级!J386</f>
        <v>380</v>
      </c>
      <c r="B386">
        <f>被动技能升级!K386</f>
        <v>399</v>
      </c>
      <c r="C386">
        <f>被动技能升级!L386</f>
        <v>400</v>
      </c>
      <c r="D386">
        <f>被动技能升级!M386</f>
        <v>83</v>
      </c>
      <c r="E386" t="str">
        <f>被动技能升级!N386</f>
        <v>[]</v>
      </c>
      <c r="F386">
        <f>被动技能升级!O386</f>
        <v>182</v>
      </c>
      <c r="G386" t="str">
        <f>被动技能升级!P386</f>
        <v>0</v>
      </c>
      <c r="H386" t="str">
        <f>被动技能升级!Q386</f>
        <v>0</v>
      </c>
    </row>
    <row r="387" spans="1:8" x14ac:dyDescent="0.15">
      <c r="A387">
        <f>被动技能升级!J387</f>
        <v>381</v>
      </c>
      <c r="B387">
        <f>被动技能升级!K387</f>
        <v>401</v>
      </c>
      <c r="C387">
        <f>被动技能升级!L387</f>
        <v>402</v>
      </c>
      <c r="D387">
        <f>被动技能升级!M387</f>
        <v>84</v>
      </c>
      <c r="E387" t="str">
        <f>被动技能升级!N387</f>
        <v>[]</v>
      </c>
      <c r="F387">
        <f>被动技能升级!O387</f>
        <v>183</v>
      </c>
      <c r="G387" t="str">
        <f>被动技能升级!P387</f>
        <v>0</v>
      </c>
      <c r="H387" t="str">
        <f>被动技能升级!Q387</f>
        <v>0</v>
      </c>
    </row>
    <row r="388" spans="1:8" x14ac:dyDescent="0.15">
      <c r="A388">
        <f>被动技能升级!J388</f>
        <v>382</v>
      </c>
      <c r="B388">
        <f>被动技能升级!K388</f>
        <v>402</v>
      </c>
      <c r="C388">
        <f>被动技能升级!L388</f>
        <v>403</v>
      </c>
      <c r="D388">
        <f>被动技能升级!M388</f>
        <v>85</v>
      </c>
      <c r="E388" t="str">
        <f>被动技能升级!N388</f>
        <v>[]</v>
      </c>
      <c r="F388">
        <f>被动技能升级!O388</f>
        <v>184</v>
      </c>
      <c r="G388" t="str">
        <f>被动技能升级!P388</f>
        <v>0</v>
      </c>
      <c r="H388" t="str">
        <f>被动技能升级!Q388</f>
        <v>0</v>
      </c>
    </row>
    <row r="389" spans="1:8" x14ac:dyDescent="0.15">
      <c r="A389">
        <f>被动技能升级!J389</f>
        <v>383</v>
      </c>
      <c r="B389">
        <f>被动技能升级!K389</f>
        <v>403</v>
      </c>
      <c r="C389">
        <f>被动技能升级!L389</f>
        <v>404</v>
      </c>
      <c r="D389">
        <f>被动技能升级!M389</f>
        <v>86</v>
      </c>
      <c r="E389" t="str">
        <f>被动技能升级!N389</f>
        <v>[]</v>
      </c>
      <c r="F389">
        <f>被动技能升级!O389</f>
        <v>185</v>
      </c>
      <c r="G389" t="str">
        <f>被动技能升级!P389</f>
        <v>0</v>
      </c>
      <c r="H389" t="str">
        <f>被动技能升级!Q389</f>
        <v>0</v>
      </c>
    </row>
    <row r="390" spans="1:8" x14ac:dyDescent="0.15">
      <c r="A390">
        <f>被动技能升级!J390</f>
        <v>384</v>
      </c>
      <c r="B390">
        <f>被动技能升级!K390</f>
        <v>404</v>
      </c>
      <c r="C390">
        <f>被动技能升级!L390</f>
        <v>405</v>
      </c>
      <c r="D390">
        <f>被动技能升级!M390</f>
        <v>87</v>
      </c>
      <c r="E390" t="str">
        <f>被动技能升级!N390</f>
        <v>[]</v>
      </c>
      <c r="F390">
        <f>被动技能升级!O390</f>
        <v>186</v>
      </c>
      <c r="G390" t="str">
        <f>被动技能升级!P390</f>
        <v>0</v>
      </c>
      <c r="H390" t="str">
        <f>被动技能升级!Q390</f>
        <v>0</v>
      </c>
    </row>
    <row r="391" spans="1:8" x14ac:dyDescent="0.15">
      <c r="A391">
        <f>被动技能升级!J391</f>
        <v>385</v>
      </c>
      <c r="B391">
        <f>被动技能升级!K391</f>
        <v>405</v>
      </c>
      <c r="C391">
        <f>被动技能升级!L391</f>
        <v>406</v>
      </c>
      <c r="D391">
        <f>被动技能升级!M391</f>
        <v>88</v>
      </c>
      <c r="E391" t="str">
        <f>被动技能升级!N391</f>
        <v>[]</v>
      </c>
      <c r="F391">
        <f>被动技能升级!O391</f>
        <v>187</v>
      </c>
      <c r="G391" t="str">
        <f>被动技能升级!P391</f>
        <v>0</v>
      </c>
      <c r="H391" t="str">
        <f>被动技能升级!Q391</f>
        <v>0</v>
      </c>
    </row>
    <row r="392" spans="1:8" x14ac:dyDescent="0.15">
      <c r="A392">
        <f>被动技能升级!J392</f>
        <v>386</v>
      </c>
      <c r="B392">
        <f>被动技能升级!K392</f>
        <v>406</v>
      </c>
      <c r="C392">
        <f>被动技能升级!L392</f>
        <v>407</v>
      </c>
      <c r="D392">
        <f>被动技能升级!M392</f>
        <v>89</v>
      </c>
      <c r="E392" t="str">
        <f>被动技能升级!N392</f>
        <v>[]</v>
      </c>
      <c r="F392">
        <f>被动技能升级!O392</f>
        <v>188</v>
      </c>
      <c r="G392" t="str">
        <f>被动技能升级!P392</f>
        <v>0</v>
      </c>
      <c r="H392" t="str">
        <f>被动技能升级!Q392</f>
        <v>0</v>
      </c>
    </row>
    <row r="393" spans="1:8" x14ac:dyDescent="0.15">
      <c r="A393">
        <f>被动技能升级!J393</f>
        <v>387</v>
      </c>
      <c r="B393">
        <f>被动技能升级!K393</f>
        <v>407</v>
      </c>
      <c r="C393">
        <f>被动技能升级!L393</f>
        <v>408</v>
      </c>
      <c r="D393">
        <f>被动技能升级!M393</f>
        <v>90</v>
      </c>
      <c r="E393" t="str">
        <f>被动技能升级!N393</f>
        <v>[]</v>
      </c>
      <c r="F393">
        <f>被动技能升级!O393</f>
        <v>189</v>
      </c>
      <c r="G393" t="str">
        <f>被动技能升级!P393</f>
        <v>0</v>
      </c>
      <c r="H393" t="str">
        <f>被动技能升级!Q393</f>
        <v>0</v>
      </c>
    </row>
    <row r="394" spans="1:8" x14ac:dyDescent="0.15">
      <c r="A394">
        <f>被动技能升级!J394</f>
        <v>388</v>
      </c>
      <c r="B394">
        <f>被动技能升级!K394</f>
        <v>408</v>
      </c>
      <c r="C394">
        <f>被动技能升级!L394</f>
        <v>409</v>
      </c>
      <c r="D394">
        <f>被动技能升级!M394</f>
        <v>91</v>
      </c>
      <c r="E394" t="str">
        <f>被动技能升级!N394</f>
        <v>[]</v>
      </c>
      <c r="F394">
        <f>被动技能升级!O394</f>
        <v>190</v>
      </c>
      <c r="G394" t="str">
        <f>被动技能升级!P394</f>
        <v>0</v>
      </c>
      <c r="H394" t="str">
        <f>被动技能升级!Q394</f>
        <v>0</v>
      </c>
    </row>
    <row r="395" spans="1:8" x14ac:dyDescent="0.15">
      <c r="A395">
        <f>被动技能升级!J395</f>
        <v>389</v>
      </c>
      <c r="B395">
        <f>被动技能升级!K395</f>
        <v>409</v>
      </c>
      <c r="C395">
        <f>被动技能升级!L395</f>
        <v>410</v>
      </c>
      <c r="D395">
        <f>被动技能升级!M395</f>
        <v>92</v>
      </c>
      <c r="E395" t="str">
        <f>被动技能升级!N395</f>
        <v>[]</v>
      </c>
      <c r="F395">
        <f>被动技能升级!O395</f>
        <v>191</v>
      </c>
      <c r="G395" t="str">
        <f>被动技能升级!P395</f>
        <v>0</v>
      </c>
      <c r="H395" t="str">
        <f>被动技能升级!Q395</f>
        <v>0</v>
      </c>
    </row>
    <row r="396" spans="1:8" x14ac:dyDescent="0.15">
      <c r="A396">
        <f>被动技能升级!J396</f>
        <v>390</v>
      </c>
      <c r="B396">
        <f>被动技能升级!K396</f>
        <v>410</v>
      </c>
      <c r="C396">
        <f>被动技能升级!L396</f>
        <v>411</v>
      </c>
      <c r="D396">
        <f>被动技能升级!M396</f>
        <v>93</v>
      </c>
      <c r="E396" t="str">
        <f>被动技能升级!N396</f>
        <v>[]</v>
      </c>
      <c r="F396">
        <f>被动技能升级!O396</f>
        <v>192</v>
      </c>
      <c r="G396" t="str">
        <f>被动技能升级!P396</f>
        <v>0</v>
      </c>
      <c r="H396" t="str">
        <f>被动技能升级!Q396</f>
        <v>0</v>
      </c>
    </row>
    <row r="397" spans="1:8" x14ac:dyDescent="0.15">
      <c r="A397">
        <f>被动技能升级!J397</f>
        <v>391</v>
      </c>
      <c r="B397">
        <f>被动技能升级!K397</f>
        <v>411</v>
      </c>
      <c r="C397">
        <f>被动技能升级!L397</f>
        <v>412</v>
      </c>
      <c r="D397">
        <f>被动技能升级!M397</f>
        <v>94</v>
      </c>
      <c r="E397" t="str">
        <f>被动技能升级!N397</f>
        <v>[]</v>
      </c>
      <c r="F397">
        <f>被动技能升级!O397</f>
        <v>193</v>
      </c>
      <c r="G397" t="str">
        <f>被动技能升级!P397</f>
        <v>0</v>
      </c>
      <c r="H397" t="str">
        <f>被动技能升级!Q397</f>
        <v>0</v>
      </c>
    </row>
    <row r="398" spans="1:8" x14ac:dyDescent="0.15">
      <c r="A398">
        <f>被动技能升级!J398</f>
        <v>392</v>
      </c>
      <c r="B398">
        <f>被动技能升级!K398</f>
        <v>412</v>
      </c>
      <c r="C398">
        <f>被动技能升级!L398</f>
        <v>413</v>
      </c>
      <c r="D398">
        <f>被动技能升级!M398</f>
        <v>95</v>
      </c>
      <c r="E398" t="str">
        <f>被动技能升级!N398</f>
        <v>[]</v>
      </c>
      <c r="F398">
        <f>被动技能升级!O398</f>
        <v>194</v>
      </c>
      <c r="G398" t="str">
        <f>被动技能升级!P398</f>
        <v>0</v>
      </c>
      <c r="H398" t="str">
        <f>被动技能升级!Q398</f>
        <v>0</v>
      </c>
    </row>
    <row r="399" spans="1:8" x14ac:dyDescent="0.15">
      <c r="A399">
        <f>被动技能升级!J399</f>
        <v>393</v>
      </c>
      <c r="B399">
        <f>被动技能升级!K399</f>
        <v>413</v>
      </c>
      <c r="C399">
        <f>被动技能升级!L399</f>
        <v>414</v>
      </c>
      <c r="D399">
        <f>被动技能升级!M399</f>
        <v>96</v>
      </c>
      <c r="E399" t="str">
        <f>被动技能升级!N399</f>
        <v>[]</v>
      </c>
      <c r="F399">
        <f>被动技能升级!O399</f>
        <v>195</v>
      </c>
      <c r="G399" t="str">
        <f>被动技能升级!P399</f>
        <v>0</v>
      </c>
      <c r="H399" t="str">
        <f>被动技能升级!Q399</f>
        <v>0</v>
      </c>
    </row>
    <row r="400" spans="1:8" x14ac:dyDescent="0.15">
      <c r="A400">
        <f>被动技能升级!J400</f>
        <v>394</v>
      </c>
      <c r="B400">
        <f>被动技能升级!K400</f>
        <v>414</v>
      </c>
      <c r="C400">
        <f>被动技能升级!L400</f>
        <v>415</v>
      </c>
      <c r="D400">
        <f>被动技能升级!M400</f>
        <v>97</v>
      </c>
      <c r="E400" t="str">
        <f>被动技能升级!N400</f>
        <v>[]</v>
      </c>
      <c r="F400">
        <f>被动技能升级!O400</f>
        <v>196</v>
      </c>
      <c r="G400" t="str">
        <f>被动技能升级!P400</f>
        <v>0</v>
      </c>
      <c r="H400" t="str">
        <f>被动技能升级!Q400</f>
        <v>0</v>
      </c>
    </row>
    <row r="401" spans="1:8" x14ac:dyDescent="0.15">
      <c r="A401">
        <f>被动技能升级!J401</f>
        <v>395</v>
      </c>
      <c r="B401">
        <f>被动技能升级!K401</f>
        <v>415</v>
      </c>
      <c r="C401">
        <f>被动技能升级!L401</f>
        <v>416</v>
      </c>
      <c r="D401">
        <f>被动技能升级!M401</f>
        <v>98</v>
      </c>
      <c r="E401" t="str">
        <f>被动技能升级!N401</f>
        <v>[]</v>
      </c>
      <c r="F401">
        <f>被动技能升级!O401</f>
        <v>197</v>
      </c>
      <c r="G401" t="str">
        <f>被动技能升级!P401</f>
        <v>0</v>
      </c>
      <c r="H401" t="str">
        <f>被动技能升级!Q401</f>
        <v>0</v>
      </c>
    </row>
    <row r="402" spans="1:8" x14ac:dyDescent="0.15">
      <c r="A402">
        <f>被动技能升级!J402</f>
        <v>396</v>
      </c>
      <c r="B402">
        <f>被动技能升级!K402</f>
        <v>416</v>
      </c>
      <c r="C402">
        <f>被动技能升级!L402</f>
        <v>417</v>
      </c>
      <c r="D402">
        <f>被动技能升级!M402</f>
        <v>99</v>
      </c>
      <c r="E402" t="str">
        <f>被动技能升级!N402</f>
        <v>[]</v>
      </c>
      <c r="F402">
        <f>被动技能升级!O402</f>
        <v>198</v>
      </c>
      <c r="G402" t="str">
        <f>被动技能升级!P402</f>
        <v>0</v>
      </c>
      <c r="H402" t="str">
        <f>被动技能升级!Q402</f>
        <v>0</v>
      </c>
    </row>
    <row r="403" spans="1:8" x14ac:dyDescent="0.15">
      <c r="A403">
        <f>被动技能升级!J403</f>
        <v>397</v>
      </c>
      <c r="B403">
        <f>被动技能升级!K403</f>
        <v>417</v>
      </c>
      <c r="C403">
        <f>被动技能升级!L403</f>
        <v>418</v>
      </c>
      <c r="D403">
        <f>被动技能升级!M403</f>
        <v>1</v>
      </c>
      <c r="E403" t="str">
        <f>被动技能升级!N403</f>
        <v>[]</v>
      </c>
      <c r="F403">
        <f>被动技能升级!O403</f>
        <v>100</v>
      </c>
      <c r="G403" t="str">
        <f>被动技能升级!P403</f>
        <v>0</v>
      </c>
      <c r="H403" t="str">
        <f>被动技能升级!Q403</f>
        <v>0</v>
      </c>
    </row>
    <row r="404" spans="1:8" x14ac:dyDescent="0.15">
      <c r="A404">
        <f>被动技能升级!J404</f>
        <v>398</v>
      </c>
      <c r="B404">
        <f>被动技能升级!K404</f>
        <v>418</v>
      </c>
      <c r="C404">
        <f>被动技能升级!L404</f>
        <v>419</v>
      </c>
      <c r="D404">
        <f>被动技能升级!M404</f>
        <v>2</v>
      </c>
      <c r="E404" t="str">
        <f>被动技能升级!N404</f>
        <v>[]</v>
      </c>
      <c r="F404">
        <f>被动技能升级!O404</f>
        <v>101</v>
      </c>
      <c r="G404" t="str">
        <f>被动技能升级!P404</f>
        <v>0</v>
      </c>
      <c r="H404" t="str">
        <f>被动技能升级!Q404</f>
        <v>0</v>
      </c>
    </row>
    <row r="405" spans="1:8" x14ac:dyDescent="0.15">
      <c r="A405">
        <f>被动技能升级!J405</f>
        <v>399</v>
      </c>
      <c r="B405">
        <f>被动技能升级!K405</f>
        <v>419</v>
      </c>
      <c r="C405">
        <f>被动技能升级!L405</f>
        <v>420</v>
      </c>
      <c r="D405">
        <f>被动技能升级!M405</f>
        <v>3</v>
      </c>
      <c r="E405" t="str">
        <f>被动技能升级!N405</f>
        <v>[]</v>
      </c>
      <c r="F405">
        <f>被动技能升级!O405</f>
        <v>102</v>
      </c>
      <c r="G405" t="str">
        <f>被动技能升级!P405</f>
        <v>0</v>
      </c>
      <c r="H405" t="str">
        <f>被动技能升级!Q405</f>
        <v>0</v>
      </c>
    </row>
    <row r="406" spans="1:8" x14ac:dyDescent="0.15">
      <c r="A406">
        <f>被动技能升级!J406</f>
        <v>400</v>
      </c>
      <c r="B406">
        <f>被动技能升级!K406</f>
        <v>421</v>
      </c>
      <c r="C406">
        <f>被动技能升级!L406</f>
        <v>422</v>
      </c>
      <c r="D406">
        <f>被动技能升级!M406</f>
        <v>4</v>
      </c>
      <c r="E406" t="str">
        <f>被动技能升级!N406</f>
        <v>[]</v>
      </c>
      <c r="F406">
        <f>被动技能升级!O406</f>
        <v>103</v>
      </c>
      <c r="G406" t="str">
        <f>被动技能升级!P406</f>
        <v>0</v>
      </c>
      <c r="H406" t="str">
        <f>被动技能升级!Q406</f>
        <v>0</v>
      </c>
    </row>
    <row r="407" spans="1:8" x14ac:dyDescent="0.15">
      <c r="A407">
        <f>被动技能升级!J407</f>
        <v>401</v>
      </c>
      <c r="B407">
        <f>被动技能升级!K407</f>
        <v>422</v>
      </c>
      <c r="C407">
        <f>被动技能升级!L407</f>
        <v>423</v>
      </c>
      <c r="D407">
        <f>被动技能升级!M407</f>
        <v>5</v>
      </c>
      <c r="E407" t="str">
        <f>被动技能升级!N407</f>
        <v>[]</v>
      </c>
      <c r="F407">
        <f>被动技能升级!O407</f>
        <v>104</v>
      </c>
      <c r="G407" t="str">
        <f>被动技能升级!P407</f>
        <v>0</v>
      </c>
      <c r="H407" t="str">
        <f>被动技能升级!Q407</f>
        <v>0</v>
      </c>
    </row>
    <row r="408" spans="1:8" x14ac:dyDescent="0.15">
      <c r="A408">
        <f>被动技能升级!J408</f>
        <v>402</v>
      </c>
      <c r="B408">
        <f>被动技能升级!K408</f>
        <v>423</v>
      </c>
      <c r="C408">
        <f>被动技能升级!L408</f>
        <v>424</v>
      </c>
      <c r="D408">
        <f>被动技能升级!M408</f>
        <v>6</v>
      </c>
      <c r="E408" t="str">
        <f>被动技能升级!N408</f>
        <v>[]</v>
      </c>
      <c r="F408">
        <f>被动技能升级!O408</f>
        <v>105</v>
      </c>
      <c r="G408" t="str">
        <f>被动技能升级!P408</f>
        <v>0</v>
      </c>
      <c r="H408" t="str">
        <f>被动技能升级!Q408</f>
        <v>0</v>
      </c>
    </row>
    <row r="409" spans="1:8" x14ac:dyDescent="0.15">
      <c r="A409">
        <f>被动技能升级!J409</f>
        <v>403</v>
      </c>
      <c r="B409">
        <f>被动技能升级!K409</f>
        <v>424</v>
      </c>
      <c r="C409">
        <f>被动技能升级!L409</f>
        <v>425</v>
      </c>
      <c r="D409">
        <f>被动技能升级!M409</f>
        <v>7</v>
      </c>
      <c r="E409" t="str">
        <f>被动技能升级!N409</f>
        <v>[]</v>
      </c>
      <c r="F409">
        <f>被动技能升级!O409</f>
        <v>106</v>
      </c>
      <c r="G409" t="str">
        <f>被动技能升级!P409</f>
        <v>0</v>
      </c>
      <c r="H409" t="str">
        <f>被动技能升级!Q409</f>
        <v>0</v>
      </c>
    </row>
    <row r="410" spans="1:8" x14ac:dyDescent="0.15">
      <c r="A410">
        <f>被动技能升级!J410</f>
        <v>404</v>
      </c>
      <c r="B410">
        <f>被动技能升级!K410</f>
        <v>425</v>
      </c>
      <c r="C410">
        <f>被动技能升级!L410</f>
        <v>426</v>
      </c>
      <c r="D410">
        <f>被动技能升级!M410</f>
        <v>8</v>
      </c>
      <c r="E410" t="str">
        <f>被动技能升级!N410</f>
        <v>[]</v>
      </c>
      <c r="F410">
        <f>被动技能升级!O410</f>
        <v>107</v>
      </c>
      <c r="G410" t="str">
        <f>被动技能升级!P410</f>
        <v>0</v>
      </c>
      <c r="H410" t="str">
        <f>被动技能升级!Q410</f>
        <v>0</v>
      </c>
    </row>
    <row r="411" spans="1:8" x14ac:dyDescent="0.15">
      <c r="A411">
        <f>被动技能升级!J411</f>
        <v>405</v>
      </c>
      <c r="B411">
        <f>被动技能升级!K411</f>
        <v>426</v>
      </c>
      <c r="C411">
        <f>被动技能升级!L411</f>
        <v>427</v>
      </c>
      <c r="D411">
        <f>被动技能升级!M411</f>
        <v>9</v>
      </c>
      <c r="E411" t="str">
        <f>被动技能升级!N411</f>
        <v>[]</v>
      </c>
      <c r="F411">
        <f>被动技能升级!O411</f>
        <v>108</v>
      </c>
      <c r="G411" t="str">
        <f>被动技能升级!P411</f>
        <v>0</v>
      </c>
      <c r="H411" t="str">
        <f>被动技能升级!Q411</f>
        <v>0</v>
      </c>
    </row>
    <row r="412" spans="1:8" x14ac:dyDescent="0.15">
      <c r="A412">
        <f>被动技能升级!J412</f>
        <v>406</v>
      </c>
      <c r="B412">
        <f>被动技能升级!K412</f>
        <v>427</v>
      </c>
      <c r="C412">
        <f>被动技能升级!L412</f>
        <v>428</v>
      </c>
      <c r="D412">
        <f>被动技能升级!M412</f>
        <v>10</v>
      </c>
      <c r="E412" t="str">
        <f>被动技能升级!N412</f>
        <v>[]</v>
      </c>
      <c r="F412">
        <f>被动技能升级!O412</f>
        <v>109</v>
      </c>
      <c r="G412" t="str">
        <f>被动技能升级!P412</f>
        <v>0</v>
      </c>
      <c r="H412" t="str">
        <f>被动技能升级!Q412</f>
        <v>0</v>
      </c>
    </row>
    <row r="413" spans="1:8" x14ac:dyDescent="0.15">
      <c r="A413">
        <f>被动技能升级!J413</f>
        <v>407</v>
      </c>
      <c r="B413">
        <f>被动技能升级!K413</f>
        <v>428</v>
      </c>
      <c r="C413">
        <f>被动技能升级!L413</f>
        <v>429</v>
      </c>
      <c r="D413">
        <f>被动技能升级!M413</f>
        <v>11</v>
      </c>
      <c r="E413" t="str">
        <f>被动技能升级!N413</f>
        <v>[]</v>
      </c>
      <c r="F413">
        <f>被动技能升级!O413</f>
        <v>110</v>
      </c>
      <c r="G413" t="str">
        <f>被动技能升级!P413</f>
        <v>0</v>
      </c>
      <c r="H413" t="str">
        <f>被动技能升级!Q413</f>
        <v>0</v>
      </c>
    </row>
    <row r="414" spans="1:8" x14ac:dyDescent="0.15">
      <c r="A414">
        <f>被动技能升级!J414</f>
        <v>408</v>
      </c>
      <c r="B414">
        <f>被动技能升级!K414</f>
        <v>429</v>
      </c>
      <c r="C414">
        <f>被动技能升级!L414</f>
        <v>430</v>
      </c>
      <c r="D414">
        <f>被动技能升级!M414</f>
        <v>12</v>
      </c>
      <c r="E414" t="str">
        <f>被动技能升级!N414</f>
        <v>[]</v>
      </c>
      <c r="F414">
        <f>被动技能升级!O414</f>
        <v>111</v>
      </c>
      <c r="G414" t="str">
        <f>被动技能升级!P414</f>
        <v>0</v>
      </c>
      <c r="H414" t="str">
        <f>被动技能升级!Q414</f>
        <v>0</v>
      </c>
    </row>
    <row r="415" spans="1:8" x14ac:dyDescent="0.15">
      <c r="A415">
        <f>被动技能升级!J415</f>
        <v>409</v>
      </c>
      <c r="B415">
        <f>被动技能升级!K415</f>
        <v>430</v>
      </c>
      <c r="C415">
        <f>被动技能升级!L415</f>
        <v>431</v>
      </c>
      <c r="D415">
        <f>被动技能升级!M415</f>
        <v>13</v>
      </c>
      <c r="E415" t="str">
        <f>被动技能升级!N415</f>
        <v>[]</v>
      </c>
      <c r="F415">
        <f>被动技能升级!O415</f>
        <v>112</v>
      </c>
      <c r="G415" t="str">
        <f>被动技能升级!P415</f>
        <v>0</v>
      </c>
      <c r="H415" t="str">
        <f>被动技能升级!Q415</f>
        <v>0</v>
      </c>
    </row>
    <row r="416" spans="1:8" x14ac:dyDescent="0.15">
      <c r="A416">
        <f>被动技能升级!J416</f>
        <v>410</v>
      </c>
      <c r="B416">
        <f>被动技能升级!K416</f>
        <v>431</v>
      </c>
      <c r="C416">
        <f>被动技能升级!L416</f>
        <v>432</v>
      </c>
      <c r="D416">
        <f>被动技能升级!M416</f>
        <v>14</v>
      </c>
      <c r="E416" t="str">
        <f>被动技能升级!N416</f>
        <v>[]</v>
      </c>
      <c r="F416">
        <f>被动技能升级!O416</f>
        <v>113</v>
      </c>
      <c r="G416" t="str">
        <f>被动技能升级!P416</f>
        <v>0</v>
      </c>
      <c r="H416" t="str">
        <f>被动技能升级!Q416</f>
        <v>0</v>
      </c>
    </row>
    <row r="417" spans="1:8" x14ac:dyDescent="0.15">
      <c r="A417">
        <f>被动技能升级!J417</f>
        <v>411</v>
      </c>
      <c r="B417">
        <f>被动技能升级!K417</f>
        <v>432</v>
      </c>
      <c r="C417">
        <f>被动技能升级!L417</f>
        <v>433</v>
      </c>
      <c r="D417">
        <f>被动技能升级!M417</f>
        <v>15</v>
      </c>
      <c r="E417" t="str">
        <f>被动技能升级!N417</f>
        <v>[]</v>
      </c>
      <c r="F417">
        <f>被动技能升级!O417</f>
        <v>114</v>
      </c>
      <c r="G417" t="str">
        <f>被动技能升级!P417</f>
        <v>0</v>
      </c>
      <c r="H417" t="str">
        <f>被动技能升级!Q417</f>
        <v>0</v>
      </c>
    </row>
    <row r="418" spans="1:8" x14ac:dyDescent="0.15">
      <c r="A418">
        <f>被动技能升级!J418</f>
        <v>412</v>
      </c>
      <c r="B418">
        <f>被动技能升级!K418</f>
        <v>433</v>
      </c>
      <c r="C418">
        <f>被动技能升级!L418</f>
        <v>434</v>
      </c>
      <c r="D418">
        <f>被动技能升级!M418</f>
        <v>16</v>
      </c>
      <c r="E418" t="str">
        <f>被动技能升级!N418</f>
        <v>[]</v>
      </c>
      <c r="F418">
        <f>被动技能升级!O418</f>
        <v>115</v>
      </c>
      <c r="G418" t="str">
        <f>被动技能升级!P418</f>
        <v>0</v>
      </c>
      <c r="H418" t="str">
        <f>被动技能升级!Q418</f>
        <v>0</v>
      </c>
    </row>
    <row r="419" spans="1:8" x14ac:dyDescent="0.15">
      <c r="A419">
        <f>被动技能升级!J419</f>
        <v>413</v>
      </c>
      <c r="B419">
        <f>被动技能升级!K419</f>
        <v>434</v>
      </c>
      <c r="C419">
        <f>被动技能升级!L419</f>
        <v>435</v>
      </c>
      <c r="D419">
        <f>被动技能升级!M419</f>
        <v>17</v>
      </c>
      <c r="E419" t="str">
        <f>被动技能升级!N419</f>
        <v>[]</v>
      </c>
      <c r="F419">
        <f>被动技能升级!O419</f>
        <v>116</v>
      </c>
      <c r="G419" t="str">
        <f>被动技能升级!P419</f>
        <v>0</v>
      </c>
      <c r="H419" t="str">
        <f>被动技能升级!Q419</f>
        <v>0</v>
      </c>
    </row>
    <row r="420" spans="1:8" x14ac:dyDescent="0.15">
      <c r="A420">
        <f>被动技能升级!J420</f>
        <v>414</v>
      </c>
      <c r="B420">
        <f>被动技能升级!K420</f>
        <v>435</v>
      </c>
      <c r="C420">
        <f>被动技能升级!L420</f>
        <v>436</v>
      </c>
      <c r="D420">
        <f>被动技能升级!M420</f>
        <v>18</v>
      </c>
      <c r="E420" t="str">
        <f>被动技能升级!N420</f>
        <v>[]</v>
      </c>
      <c r="F420">
        <f>被动技能升级!O420</f>
        <v>117</v>
      </c>
      <c r="G420" t="str">
        <f>被动技能升级!P420</f>
        <v>0</v>
      </c>
      <c r="H420" t="str">
        <f>被动技能升级!Q420</f>
        <v>0</v>
      </c>
    </row>
    <row r="421" spans="1:8" x14ac:dyDescent="0.15">
      <c r="A421">
        <f>被动技能升级!J421</f>
        <v>415</v>
      </c>
      <c r="B421">
        <f>被动技能升级!K421</f>
        <v>436</v>
      </c>
      <c r="C421">
        <f>被动技能升级!L421</f>
        <v>437</v>
      </c>
      <c r="D421">
        <f>被动技能升级!M421</f>
        <v>19</v>
      </c>
      <c r="E421" t="str">
        <f>被动技能升级!N421</f>
        <v>[]</v>
      </c>
      <c r="F421">
        <f>被动技能升级!O421</f>
        <v>118</v>
      </c>
      <c r="G421" t="str">
        <f>被动技能升级!P421</f>
        <v>0</v>
      </c>
      <c r="H421" t="str">
        <f>被动技能升级!Q421</f>
        <v>0</v>
      </c>
    </row>
    <row r="422" spans="1:8" x14ac:dyDescent="0.15">
      <c r="A422">
        <f>被动技能升级!J422</f>
        <v>416</v>
      </c>
      <c r="B422">
        <f>被动技能升级!K422</f>
        <v>437</v>
      </c>
      <c r="C422">
        <f>被动技能升级!L422</f>
        <v>438</v>
      </c>
      <c r="D422">
        <f>被动技能升级!M422</f>
        <v>20</v>
      </c>
      <c r="E422" t="str">
        <f>被动技能升级!N422</f>
        <v>[]</v>
      </c>
      <c r="F422">
        <f>被动技能升级!O422</f>
        <v>119</v>
      </c>
      <c r="G422" t="str">
        <f>被动技能升级!P422</f>
        <v>0</v>
      </c>
      <c r="H422" t="str">
        <f>被动技能升级!Q422</f>
        <v>0</v>
      </c>
    </row>
    <row r="423" spans="1:8" x14ac:dyDescent="0.15">
      <c r="A423">
        <f>被动技能升级!J423</f>
        <v>417</v>
      </c>
      <c r="B423">
        <f>被动技能升级!K423</f>
        <v>438</v>
      </c>
      <c r="C423">
        <f>被动技能升级!L423</f>
        <v>439</v>
      </c>
      <c r="D423">
        <f>被动技能升级!M423</f>
        <v>21</v>
      </c>
      <c r="E423" t="str">
        <f>被动技能升级!N423</f>
        <v>[]</v>
      </c>
      <c r="F423">
        <f>被动技能升级!O423</f>
        <v>120</v>
      </c>
      <c r="G423" t="str">
        <f>被动技能升级!P423</f>
        <v>0</v>
      </c>
      <c r="H423" t="str">
        <f>被动技能升级!Q423</f>
        <v>0</v>
      </c>
    </row>
    <row r="424" spans="1:8" x14ac:dyDescent="0.15">
      <c r="A424">
        <f>被动技能升级!J424</f>
        <v>418</v>
      </c>
      <c r="B424">
        <f>被动技能升级!K424</f>
        <v>439</v>
      </c>
      <c r="C424">
        <f>被动技能升级!L424</f>
        <v>440</v>
      </c>
      <c r="D424">
        <f>被动技能升级!M424</f>
        <v>22</v>
      </c>
      <c r="E424" t="str">
        <f>被动技能升级!N424</f>
        <v>[]</v>
      </c>
      <c r="F424">
        <f>被动技能升级!O424</f>
        <v>121</v>
      </c>
      <c r="G424" t="str">
        <f>被动技能升级!P424</f>
        <v>0</v>
      </c>
      <c r="H424" t="str">
        <f>被动技能升级!Q424</f>
        <v>0</v>
      </c>
    </row>
    <row r="425" spans="1:8" x14ac:dyDescent="0.15">
      <c r="A425">
        <f>被动技能升级!J425</f>
        <v>419</v>
      </c>
      <c r="B425">
        <f>被动技能升级!K425</f>
        <v>441</v>
      </c>
      <c r="C425">
        <f>被动技能升级!L425</f>
        <v>442</v>
      </c>
      <c r="D425">
        <f>被动技能升级!M425</f>
        <v>23</v>
      </c>
      <c r="E425" t="str">
        <f>被动技能升级!N425</f>
        <v>[]</v>
      </c>
      <c r="F425">
        <f>被动技能升级!O425</f>
        <v>122</v>
      </c>
      <c r="G425" t="str">
        <f>被动技能升级!P425</f>
        <v>0</v>
      </c>
      <c r="H425" t="str">
        <f>被动技能升级!Q425</f>
        <v>0</v>
      </c>
    </row>
    <row r="426" spans="1:8" x14ac:dyDescent="0.15">
      <c r="A426">
        <f>被动技能升级!J426</f>
        <v>420</v>
      </c>
      <c r="B426">
        <f>被动技能升级!K426</f>
        <v>442</v>
      </c>
      <c r="C426">
        <f>被动技能升级!L426</f>
        <v>443</v>
      </c>
      <c r="D426">
        <f>被动技能升级!M426</f>
        <v>24</v>
      </c>
      <c r="E426" t="str">
        <f>被动技能升级!N426</f>
        <v>[]</v>
      </c>
      <c r="F426">
        <f>被动技能升级!O426</f>
        <v>123</v>
      </c>
      <c r="G426" t="str">
        <f>被动技能升级!P426</f>
        <v>0</v>
      </c>
      <c r="H426" t="str">
        <f>被动技能升级!Q426</f>
        <v>0</v>
      </c>
    </row>
    <row r="427" spans="1:8" x14ac:dyDescent="0.15">
      <c r="A427">
        <f>被动技能升级!J427</f>
        <v>421</v>
      </c>
      <c r="B427">
        <f>被动技能升级!K427</f>
        <v>443</v>
      </c>
      <c r="C427">
        <f>被动技能升级!L427</f>
        <v>444</v>
      </c>
      <c r="D427">
        <f>被动技能升级!M427</f>
        <v>25</v>
      </c>
      <c r="E427" t="str">
        <f>被动技能升级!N427</f>
        <v>[]</v>
      </c>
      <c r="F427">
        <f>被动技能升级!O427</f>
        <v>124</v>
      </c>
      <c r="G427" t="str">
        <f>被动技能升级!P427</f>
        <v>0</v>
      </c>
      <c r="H427" t="str">
        <f>被动技能升级!Q427</f>
        <v>0</v>
      </c>
    </row>
    <row r="428" spans="1:8" x14ac:dyDescent="0.15">
      <c r="A428">
        <f>被动技能升级!J428</f>
        <v>422</v>
      </c>
      <c r="B428">
        <f>被动技能升级!K428</f>
        <v>444</v>
      </c>
      <c r="C428">
        <f>被动技能升级!L428</f>
        <v>445</v>
      </c>
      <c r="D428">
        <f>被动技能升级!M428</f>
        <v>26</v>
      </c>
      <c r="E428" t="str">
        <f>被动技能升级!N428</f>
        <v>[]</v>
      </c>
      <c r="F428">
        <f>被动技能升级!O428</f>
        <v>125</v>
      </c>
      <c r="G428" t="str">
        <f>被动技能升级!P428</f>
        <v>0</v>
      </c>
      <c r="H428" t="str">
        <f>被动技能升级!Q428</f>
        <v>0</v>
      </c>
    </row>
    <row r="429" spans="1:8" x14ac:dyDescent="0.15">
      <c r="A429">
        <f>被动技能升级!J429</f>
        <v>423</v>
      </c>
      <c r="B429">
        <f>被动技能升级!K429</f>
        <v>445</v>
      </c>
      <c r="C429">
        <f>被动技能升级!L429</f>
        <v>446</v>
      </c>
      <c r="D429">
        <f>被动技能升级!M429</f>
        <v>27</v>
      </c>
      <c r="E429" t="str">
        <f>被动技能升级!N429</f>
        <v>[]</v>
      </c>
      <c r="F429">
        <f>被动技能升级!O429</f>
        <v>126</v>
      </c>
      <c r="G429" t="str">
        <f>被动技能升级!P429</f>
        <v>0</v>
      </c>
      <c r="H429" t="str">
        <f>被动技能升级!Q429</f>
        <v>0</v>
      </c>
    </row>
    <row r="430" spans="1:8" x14ac:dyDescent="0.15">
      <c r="A430">
        <f>被动技能升级!J430</f>
        <v>424</v>
      </c>
      <c r="B430">
        <f>被动技能升级!K430</f>
        <v>446</v>
      </c>
      <c r="C430">
        <f>被动技能升级!L430</f>
        <v>447</v>
      </c>
      <c r="D430">
        <f>被动技能升级!M430</f>
        <v>28</v>
      </c>
      <c r="E430" t="str">
        <f>被动技能升级!N430</f>
        <v>[]</v>
      </c>
      <c r="F430">
        <f>被动技能升级!O430</f>
        <v>127</v>
      </c>
      <c r="G430" t="str">
        <f>被动技能升级!P430</f>
        <v>0</v>
      </c>
      <c r="H430" t="str">
        <f>被动技能升级!Q430</f>
        <v>0</v>
      </c>
    </row>
    <row r="431" spans="1:8" x14ac:dyDescent="0.15">
      <c r="A431">
        <f>被动技能升级!J431</f>
        <v>425</v>
      </c>
      <c r="B431">
        <f>被动技能升级!K431</f>
        <v>447</v>
      </c>
      <c r="C431">
        <f>被动技能升级!L431</f>
        <v>448</v>
      </c>
      <c r="D431">
        <f>被动技能升级!M431</f>
        <v>29</v>
      </c>
      <c r="E431" t="str">
        <f>被动技能升级!N431</f>
        <v>[]</v>
      </c>
      <c r="F431">
        <f>被动技能升级!O431</f>
        <v>128</v>
      </c>
      <c r="G431" t="str">
        <f>被动技能升级!P431</f>
        <v>0</v>
      </c>
      <c r="H431" t="str">
        <f>被动技能升级!Q431</f>
        <v>0</v>
      </c>
    </row>
    <row r="432" spans="1:8" x14ac:dyDescent="0.15">
      <c r="A432">
        <f>被动技能升级!J432</f>
        <v>426</v>
      </c>
      <c r="B432">
        <f>被动技能升级!K432</f>
        <v>448</v>
      </c>
      <c r="C432">
        <f>被动技能升级!L432</f>
        <v>449</v>
      </c>
      <c r="D432">
        <f>被动技能升级!M432</f>
        <v>30</v>
      </c>
      <c r="E432" t="str">
        <f>被动技能升级!N432</f>
        <v>[]</v>
      </c>
      <c r="F432">
        <f>被动技能升级!O432</f>
        <v>129</v>
      </c>
      <c r="G432" t="str">
        <f>被动技能升级!P432</f>
        <v>0</v>
      </c>
      <c r="H432" t="str">
        <f>被动技能升级!Q432</f>
        <v>0</v>
      </c>
    </row>
    <row r="433" spans="1:8" x14ac:dyDescent="0.15">
      <c r="A433">
        <f>被动技能升级!J433</f>
        <v>427</v>
      </c>
      <c r="B433">
        <f>被动技能升级!K433</f>
        <v>449</v>
      </c>
      <c r="C433">
        <f>被动技能升级!L433</f>
        <v>450</v>
      </c>
      <c r="D433">
        <f>被动技能升级!M433</f>
        <v>31</v>
      </c>
      <c r="E433" t="str">
        <f>被动技能升级!N433</f>
        <v>[]</v>
      </c>
      <c r="F433">
        <f>被动技能升级!O433</f>
        <v>130</v>
      </c>
      <c r="G433" t="str">
        <f>被动技能升级!P433</f>
        <v>0</v>
      </c>
      <c r="H433" t="str">
        <f>被动技能升级!Q433</f>
        <v>0</v>
      </c>
    </row>
    <row r="434" spans="1:8" x14ac:dyDescent="0.15">
      <c r="A434">
        <f>被动技能升级!J434</f>
        <v>428</v>
      </c>
      <c r="B434">
        <f>被动技能升级!K434</f>
        <v>450</v>
      </c>
      <c r="C434">
        <f>被动技能升级!L434</f>
        <v>451</v>
      </c>
      <c r="D434">
        <f>被动技能升级!M434</f>
        <v>32</v>
      </c>
      <c r="E434" t="str">
        <f>被动技能升级!N434</f>
        <v>[]</v>
      </c>
      <c r="F434">
        <f>被动技能升级!O434</f>
        <v>131</v>
      </c>
      <c r="G434" t="str">
        <f>被动技能升级!P434</f>
        <v>0</v>
      </c>
      <c r="H434" t="str">
        <f>被动技能升级!Q434</f>
        <v>0</v>
      </c>
    </row>
    <row r="435" spans="1:8" x14ac:dyDescent="0.15">
      <c r="A435">
        <f>被动技能升级!J435</f>
        <v>429</v>
      </c>
      <c r="B435">
        <f>被动技能升级!K435</f>
        <v>451</v>
      </c>
      <c r="C435">
        <f>被动技能升级!L435</f>
        <v>452</v>
      </c>
      <c r="D435">
        <f>被动技能升级!M435</f>
        <v>33</v>
      </c>
      <c r="E435" t="str">
        <f>被动技能升级!N435</f>
        <v>[]</v>
      </c>
      <c r="F435">
        <f>被动技能升级!O435</f>
        <v>132</v>
      </c>
      <c r="G435" t="str">
        <f>被动技能升级!P435</f>
        <v>0</v>
      </c>
      <c r="H435" t="str">
        <f>被动技能升级!Q435</f>
        <v>0</v>
      </c>
    </row>
    <row r="436" spans="1:8" x14ac:dyDescent="0.15">
      <c r="A436">
        <f>被动技能升级!J436</f>
        <v>430</v>
      </c>
      <c r="B436">
        <f>被动技能升级!K436</f>
        <v>452</v>
      </c>
      <c r="C436">
        <f>被动技能升级!L436</f>
        <v>453</v>
      </c>
      <c r="D436">
        <f>被动技能升级!M436</f>
        <v>34</v>
      </c>
      <c r="E436" t="str">
        <f>被动技能升级!N436</f>
        <v>[]</v>
      </c>
      <c r="F436">
        <f>被动技能升级!O436</f>
        <v>133</v>
      </c>
      <c r="G436" t="str">
        <f>被动技能升级!P436</f>
        <v>0</v>
      </c>
      <c r="H436" t="str">
        <f>被动技能升级!Q436</f>
        <v>0</v>
      </c>
    </row>
    <row r="437" spans="1:8" x14ac:dyDescent="0.15">
      <c r="A437">
        <f>被动技能升级!J437</f>
        <v>431</v>
      </c>
      <c r="B437">
        <f>被动技能升级!K437</f>
        <v>453</v>
      </c>
      <c r="C437">
        <f>被动技能升级!L437</f>
        <v>454</v>
      </c>
      <c r="D437">
        <f>被动技能升级!M437</f>
        <v>35</v>
      </c>
      <c r="E437" t="str">
        <f>被动技能升级!N437</f>
        <v>[]</v>
      </c>
      <c r="F437">
        <f>被动技能升级!O437</f>
        <v>134</v>
      </c>
      <c r="G437" t="str">
        <f>被动技能升级!P437</f>
        <v>0</v>
      </c>
      <c r="H437" t="str">
        <f>被动技能升级!Q437</f>
        <v>0</v>
      </c>
    </row>
    <row r="438" spans="1:8" x14ac:dyDescent="0.15">
      <c r="A438">
        <f>被动技能升级!J438</f>
        <v>432</v>
      </c>
      <c r="B438">
        <f>被动技能升级!K438</f>
        <v>454</v>
      </c>
      <c r="C438">
        <f>被动技能升级!L438</f>
        <v>455</v>
      </c>
      <c r="D438">
        <f>被动技能升级!M438</f>
        <v>36</v>
      </c>
      <c r="E438" t="str">
        <f>被动技能升级!N438</f>
        <v>[]</v>
      </c>
      <c r="F438">
        <f>被动技能升级!O438</f>
        <v>135</v>
      </c>
      <c r="G438" t="str">
        <f>被动技能升级!P438</f>
        <v>0</v>
      </c>
      <c r="H438" t="str">
        <f>被动技能升级!Q438</f>
        <v>0</v>
      </c>
    </row>
    <row r="439" spans="1:8" x14ac:dyDescent="0.15">
      <c r="A439">
        <f>被动技能升级!J439</f>
        <v>433</v>
      </c>
      <c r="B439">
        <f>被动技能升级!K439</f>
        <v>455</v>
      </c>
      <c r="C439">
        <f>被动技能升级!L439</f>
        <v>456</v>
      </c>
      <c r="D439">
        <f>被动技能升级!M439</f>
        <v>37</v>
      </c>
      <c r="E439" t="str">
        <f>被动技能升级!N439</f>
        <v>[]</v>
      </c>
      <c r="F439">
        <f>被动技能升级!O439</f>
        <v>136</v>
      </c>
      <c r="G439" t="str">
        <f>被动技能升级!P439</f>
        <v>0</v>
      </c>
      <c r="H439" t="str">
        <f>被动技能升级!Q439</f>
        <v>0</v>
      </c>
    </row>
    <row r="440" spans="1:8" x14ac:dyDescent="0.15">
      <c r="A440">
        <f>被动技能升级!J440</f>
        <v>434</v>
      </c>
      <c r="B440">
        <f>被动技能升级!K440</f>
        <v>456</v>
      </c>
      <c r="C440">
        <f>被动技能升级!L440</f>
        <v>457</v>
      </c>
      <c r="D440">
        <f>被动技能升级!M440</f>
        <v>38</v>
      </c>
      <c r="E440" t="str">
        <f>被动技能升级!N440</f>
        <v>[]</v>
      </c>
      <c r="F440">
        <f>被动技能升级!O440</f>
        <v>137</v>
      </c>
      <c r="G440" t="str">
        <f>被动技能升级!P440</f>
        <v>0</v>
      </c>
      <c r="H440" t="str">
        <f>被动技能升级!Q440</f>
        <v>0</v>
      </c>
    </row>
    <row r="441" spans="1:8" x14ac:dyDescent="0.15">
      <c r="A441">
        <f>被动技能升级!J441</f>
        <v>435</v>
      </c>
      <c r="B441">
        <f>被动技能升级!K441</f>
        <v>457</v>
      </c>
      <c r="C441">
        <f>被动技能升级!L441</f>
        <v>458</v>
      </c>
      <c r="D441">
        <f>被动技能升级!M441</f>
        <v>39</v>
      </c>
      <c r="E441" t="str">
        <f>被动技能升级!N441</f>
        <v>[]</v>
      </c>
      <c r="F441">
        <f>被动技能升级!O441</f>
        <v>138</v>
      </c>
      <c r="G441" t="str">
        <f>被动技能升级!P441</f>
        <v>0</v>
      </c>
      <c r="H441" t="str">
        <f>被动技能升级!Q441</f>
        <v>0</v>
      </c>
    </row>
    <row r="442" spans="1:8" x14ac:dyDescent="0.15">
      <c r="A442">
        <f>被动技能升级!J442</f>
        <v>436</v>
      </c>
      <c r="B442">
        <f>被动技能升级!K442</f>
        <v>458</v>
      </c>
      <c r="C442">
        <f>被动技能升级!L442</f>
        <v>459</v>
      </c>
      <c r="D442">
        <f>被动技能升级!M442</f>
        <v>40</v>
      </c>
      <c r="E442" t="str">
        <f>被动技能升级!N442</f>
        <v>[]</v>
      </c>
      <c r="F442">
        <f>被动技能升级!O442</f>
        <v>139</v>
      </c>
      <c r="G442" t="str">
        <f>被动技能升级!P442</f>
        <v>0</v>
      </c>
      <c r="H442" t="str">
        <f>被动技能升级!Q442</f>
        <v>0</v>
      </c>
    </row>
    <row r="443" spans="1:8" x14ac:dyDescent="0.15">
      <c r="A443">
        <f>被动技能升级!J443</f>
        <v>437</v>
      </c>
      <c r="B443">
        <f>被动技能升级!K443</f>
        <v>459</v>
      </c>
      <c r="C443">
        <f>被动技能升级!L443</f>
        <v>460</v>
      </c>
      <c r="D443">
        <f>被动技能升级!M443</f>
        <v>41</v>
      </c>
      <c r="E443" t="str">
        <f>被动技能升级!N443</f>
        <v>[]</v>
      </c>
      <c r="F443">
        <f>被动技能升级!O443</f>
        <v>140</v>
      </c>
      <c r="G443" t="str">
        <f>被动技能升级!P443</f>
        <v>0</v>
      </c>
      <c r="H443" t="str">
        <f>被动技能升级!Q443</f>
        <v>0</v>
      </c>
    </row>
    <row r="444" spans="1:8" x14ac:dyDescent="0.15">
      <c r="A444">
        <f>被动技能升级!J444</f>
        <v>438</v>
      </c>
      <c r="B444">
        <f>被动技能升级!K444</f>
        <v>461</v>
      </c>
      <c r="C444">
        <f>被动技能升级!L444</f>
        <v>462</v>
      </c>
      <c r="D444">
        <f>被动技能升级!M444</f>
        <v>42</v>
      </c>
      <c r="E444" t="str">
        <f>被动技能升级!N444</f>
        <v>[]</v>
      </c>
      <c r="F444">
        <f>被动技能升级!O444</f>
        <v>141</v>
      </c>
      <c r="G444" t="str">
        <f>被动技能升级!P444</f>
        <v>0</v>
      </c>
      <c r="H444" t="str">
        <f>被动技能升级!Q444</f>
        <v>0</v>
      </c>
    </row>
    <row r="445" spans="1:8" x14ac:dyDescent="0.15">
      <c r="A445">
        <f>被动技能升级!J445</f>
        <v>439</v>
      </c>
      <c r="B445">
        <f>被动技能升级!K445</f>
        <v>462</v>
      </c>
      <c r="C445">
        <f>被动技能升级!L445</f>
        <v>463</v>
      </c>
      <c r="D445">
        <f>被动技能升级!M445</f>
        <v>43</v>
      </c>
      <c r="E445" t="str">
        <f>被动技能升级!N445</f>
        <v>[]</v>
      </c>
      <c r="F445">
        <f>被动技能升级!O445</f>
        <v>142</v>
      </c>
      <c r="G445" t="str">
        <f>被动技能升级!P445</f>
        <v>0</v>
      </c>
      <c r="H445" t="str">
        <f>被动技能升级!Q445</f>
        <v>0</v>
      </c>
    </row>
    <row r="446" spans="1:8" x14ac:dyDescent="0.15">
      <c r="A446">
        <f>被动技能升级!J446</f>
        <v>440</v>
      </c>
      <c r="B446">
        <f>被动技能升级!K446</f>
        <v>463</v>
      </c>
      <c r="C446">
        <f>被动技能升级!L446</f>
        <v>464</v>
      </c>
      <c r="D446">
        <f>被动技能升级!M446</f>
        <v>44</v>
      </c>
      <c r="E446" t="str">
        <f>被动技能升级!N446</f>
        <v>[]</v>
      </c>
      <c r="F446">
        <f>被动技能升级!O446</f>
        <v>143</v>
      </c>
      <c r="G446" t="str">
        <f>被动技能升级!P446</f>
        <v>0</v>
      </c>
      <c r="H446" t="str">
        <f>被动技能升级!Q446</f>
        <v>0</v>
      </c>
    </row>
    <row r="447" spans="1:8" x14ac:dyDescent="0.15">
      <c r="A447">
        <f>被动技能升级!J447</f>
        <v>441</v>
      </c>
      <c r="B447">
        <f>被动技能升级!K447</f>
        <v>464</v>
      </c>
      <c r="C447">
        <f>被动技能升级!L447</f>
        <v>465</v>
      </c>
      <c r="D447">
        <f>被动技能升级!M447</f>
        <v>45</v>
      </c>
      <c r="E447" t="str">
        <f>被动技能升级!N447</f>
        <v>[]</v>
      </c>
      <c r="F447">
        <f>被动技能升级!O447</f>
        <v>144</v>
      </c>
      <c r="G447" t="str">
        <f>被动技能升级!P447</f>
        <v>0</v>
      </c>
      <c r="H447" t="str">
        <f>被动技能升级!Q447</f>
        <v>0</v>
      </c>
    </row>
    <row r="448" spans="1:8" x14ac:dyDescent="0.15">
      <c r="A448">
        <f>被动技能升级!J448</f>
        <v>442</v>
      </c>
      <c r="B448">
        <f>被动技能升级!K448</f>
        <v>465</v>
      </c>
      <c r="C448">
        <f>被动技能升级!L448</f>
        <v>466</v>
      </c>
      <c r="D448">
        <f>被动技能升级!M448</f>
        <v>46</v>
      </c>
      <c r="E448" t="str">
        <f>被动技能升级!N448</f>
        <v>[]</v>
      </c>
      <c r="F448">
        <f>被动技能升级!O448</f>
        <v>145</v>
      </c>
      <c r="G448" t="str">
        <f>被动技能升级!P448</f>
        <v>0</v>
      </c>
      <c r="H448" t="str">
        <f>被动技能升级!Q448</f>
        <v>0</v>
      </c>
    </row>
    <row r="449" spans="1:8" x14ac:dyDescent="0.15">
      <c r="A449">
        <f>被动技能升级!J449</f>
        <v>443</v>
      </c>
      <c r="B449">
        <f>被动技能升级!K449</f>
        <v>466</v>
      </c>
      <c r="C449">
        <f>被动技能升级!L449</f>
        <v>467</v>
      </c>
      <c r="D449">
        <f>被动技能升级!M449</f>
        <v>47</v>
      </c>
      <c r="E449" t="str">
        <f>被动技能升级!N449</f>
        <v>[]</v>
      </c>
      <c r="F449">
        <f>被动技能升级!O449</f>
        <v>146</v>
      </c>
      <c r="G449" t="str">
        <f>被动技能升级!P449</f>
        <v>0</v>
      </c>
      <c r="H449" t="str">
        <f>被动技能升级!Q449</f>
        <v>0</v>
      </c>
    </row>
    <row r="450" spans="1:8" x14ac:dyDescent="0.15">
      <c r="A450">
        <f>被动技能升级!J450</f>
        <v>444</v>
      </c>
      <c r="B450">
        <f>被动技能升级!K450</f>
        <v>467</v>
      </c>
      <c r="C450">
        <f>被动技能升级!L450</f>
        <v>468</v>
      </c>
      <c r="D450">
        <f>被动技能升级!M450</f>
        <v>48</v>
      </c>
      <c r="E450" t="str">
        <f>被动技能升级!N450</f>
        <v>[]</v>
      </c>
      <c r="F450">
        <f>被动技能升级!O450</f>
        <v>147</v>
      </c>
      <c r="G450" t="str">
        <f>被动技能升级!P450</f>
        <v>0</v>
      </c>
      <c r="H450" t="str">
        <f>被动技能升级!Q450</f>
        <v>0</v>
      </c>
    </row>
    <row r="451" spans="1:8" x14ac:dyDescent="0.15">
      <c r="A451">
        <f>被动技能升级!J451</f>
        <v>445</v>
      </c>
      <c r="B451">
        <f>被动技能升级!K451</f>
        <v>468</v>
      </c>
      <c r="C451">
        <f>被动技能升级!L451</f>
        <v>469</v>
      </c>
      <c r="D451">
        <f>被动技能升级!M451</f>
        <v>49</v>
      </c>
      <c r="E451" t="str">
        <f>被动技能升级!N451</f>
        <v>[]</v>
      </c>
      <c r="F451">
        <f>被动技能升级!O451</f>
        <v>148</v>
      </c>
      <c r="G451" t="str">
        <f>被动技能升级!P451</f>
        <v>0</v>
      </c>
      <c r="H451" t="str">
        <f>被动技能升级!Q451</f>
        <v>0</v>
      </c>
    </row>
    <row r="452" spans="1:8" x14ac:dyDescent="0.15">
      <c r="A452">
        <f>被动技能升级!J452</f>
        <v>446</v>
      </c>
      <c r="B452">
        <f>被动技能升级!K452</f>
        <v>469</v>
      </c>
      <c r="C452">
        <f>被动技能升级!L452</f>
        <v>470</v>
      </c>
      <c r="D452">
        <f>被动技能升级!M452</f>
        <v>50</v>
      </c>
      <c r="E452" t="str">
        <f>被动技能升级!N452</f>
        <v>[]</v>
      </c>
      <c r="F452">
        <f>被动技能升级!O452</f>
        <v>149</v>
      </c>
      <c r="G452" t="str">
        <f>被动技能升级!P452</f>
        <v>0</v>
      </c>
      <c r="H452" t="str">
        <f>被动技能升级!Q452</f>
        <v>0</v>
      </c>
    </row>
    <row r="453" spans="1:8" x14ac:dyDescent="0.15">
      <c r="A453">
        <f>被动技能升级!J453</f>
        <v>447</v>
      </c>
      <c r="B453">
        <f>被动技能升级!K453</f>
        <v>470</v>
      </c>
      <c r="C453">
        <f>被动技能升级!L453</f>
        <v>471</v>
      </c>
      <c r="D453">
        <f>被动技能升级!M453</f>
        <v>51</v>
      </c>
      <c r="E453" t="str">
        <f>被动技能升级!N453</f>
        <v>[]</v>
      </c>
      <c r="F453">
        <f>被动技能升级!O453</f>
        <v>150</v>
      </c>
      <c r="G453" t="str">
        <f>被动技能升级!P453</f>
        <v>0</v>
      </c>
      <c r="H453" t="str">
        <f>被动技能升级!Q453</f>
        <v>0</v>
      </c>
    </row>
    <row r="454" spans="1:8" x14ac:dyDescent="0.15">
      <c r="A454">
        <f>被动技能升级!J454</f>
        <v>448</v>
      </c>
      <c r="B454">
        <f>被动技能升级!K454</f>
        <v>471</v>
      </c>
      <c r="C454">
        <f>被动技能升级!L454</f>
        <v>472</v>
      </c>
      <c r="D454">
        <f>被动技能升级!M454</f>
        <v>52</v>
      </c>
      <c r="E454" t="str">
        <f>被动技能升级!N454</f>
        <v>[]</v>
      </c>
      <c r="F454">
        <f>被动技能升级!O454</f>
        <v>151</v>
      </c>
      <c r="G454" t="str">
        <f>被动技能升级!P454</f>
        <v>0</v>
      </c>
      <c r="H454" t="str">
        <f>被动技能升级!Q454</f>
        <v>0</v>
      </c>
    </row>
    <row r="455" spans="1:8" x14ac:dyDescent="0.15">
      <c r="A455">
        <f>被动技能升级!J455</f>
        <v>449</v>
      </c>
      <c r="B455">
        <f>被动技能升级!K455</f>
        <v>472</v>
      </c>
      <c r="C455">
        <f>被动技能升级!L455</f>
        <v>473</v>
      </c>
      <c r="D455">
        <f>被动技能升级!M455</f>
        <v>53</v>
      </c>
      <c r="E455" t="str">
        <f>被动技能升级!N455</f>
        <v>[]</v>
      </c>
      <c r="F455">
        <f>被动技能升级!O455</f>
        <v>152</v>
      </c>
      <c r="G455" t="str">
        <f>被动技能升级!P455</f>
        <v>0</v>
      </c>
      <c r="H455" t="str">
        <f>被动技能升级!Q455</f>
        <v>0</v>
      </c>
    </row>
    <row r="456" spans="1:8" x14ac:dyDescent="0.15">
      <c r="A456">
        <f>被动技能升级!J456</f>
        <v>450</v>
      </c>
      <c r="B456">
        <f>被动技能升级!K456</f>
        <v>473</v>
      </c>
      <c r="C456">
        <f>被动技能升级!L456</f>
        <v>474</v>
      </c>
      <c r="D456">
        <f>被动技能升级!M456</f>
        <v>54</v>
      </c>
      <c r="E456" t="str">
        <f>被动技能升级!N456</f>
        <v>[]</v>
      </c>
      <c r="F456">
        <f>被动技能升级!O456</f>
        <v>153</v>
      </c>
      <c r="G456" t="str">
        <f>被动技能升级!P456</f>
        <v>0</v>
      </c>
      <c r="H456" t="str">
        <f>被动技能升级!Q456</f>
        <v>0</v>
      </c>
    </row>
    <row r="457" spans="1:8" x14ac:dyDescent="0.15">
      <c r="A457">
        <f>被动技能升级!J457</f>
        <v>451</v>
      </c>
      <c r="B457">
        <f>被动技能升级!K457</f>
        <v>474</v>
      </c>
      <c r="C457">
        <f>被动技能升级!L457</f>
        <v>475</v>
      </c>
      <c r="D457">
        <f>被动技能升级!M457</f>
        <v>55</v>
      </c>
      <c r="E457" t="str">
        <f>被动技能升级!N457</f>
        <v>[]</v>
      </c>
      <c r="F457">
        <f>被动技能升级!O457</f>
        <v>154</v>
      </c>
      <c r="G457" t="str">
        <f>被动技能升级!P457</f>
        <v>0</v>
      </c>
      <c r="H457" t="str">
        <f>被动技能升级!Q457</f>
        <v>0</v>
      </c>
    </row>
    <row r="458" spans="1:8" x14ac:dyDescent="0.15">
      <c r="A458">
        <f>被动技能升级!J458</f>
        <v>452</v>
      </c>
      <c r="B458">
        <f>被动技能升级!K458</f>
        <v>475</v>
      </c>
      <c r="C458">
        <f>被动技能升级!L458</f>
        <v>476</v>
      </c>
      <c r="D458">
        <f>被动技能升级!M458</f>
        <v>56</v>
      </c>
      <c r="E458" t="str">
        <f>被动技能升级!N458</f>
        <v>[]</v>
      </c>
      <c r="F458">
        <f>被动技能升级!O458</f>
        <v>155</v>
      </c>
      <c r="G458" t="str">
        <f>被动技能升级!P458</f>
        <v>0</v>
      </c>
      <c r="H458" t="str">
        <f>被动技能升级!Q458</f>
        <v>0</v>
      </c>
    </row>
    <row r="459" spans="1:8" x14ac:dyDescent="0.15">
      <c r="A459">
        <f>被动技能升级!J459</f>
        <v>453</v>
      </c>
      <c r="B459">
        <f>被动技能升级!K459</f>
        <v>476</v>
      </c>
      <c r="C459">
        <f>被动技能升级!L459</f>
        <v>477</v>
      </c>
      <c r="D459">
        <f>被动技能升级!M459</f>
        <v>57</v>
      </c>
      <c r="E459" t="str">
        <f>被动技能升级!N459</f>
        <v>[]</v>
      </c>
      <c r="F459">
        <f>被动技能升级!O459</f>
        <v>156</v>
      </c>
      <c r="G459" t="str">
        <f>被动技能升级!P459</f>
        <v>0</v>
      </c>
      <c r="H459" t="str">
        <f>被动技能升级!Q459</f>
        <v>0</v>
      </c>
    </row>
    <row r="460" spans="1:8" x14ac:dyDescent="0.15">
      <c r="A460">
        <f>被动技能升级!J460</f>
        <v>454</v>
      </c>
      <c r="B460">
        <f>被动技能升级!K460</f>
        <v>477</v>
      </c>
      <c r="C460">
        <f>被动技能升级!L460</f>
        <v>478</v>
      </c>
      <c r="D460">
        <f>被动技能升级!M460</f>
        <v>58</v>
      </c>
      <c r="E460" t="str">
        <f>被动技能升级!N460</f>
        <v>[]</v>
      </c>
      <c r="F460">
        <f>被动技能升级!O460</f>
        <v>157</v>
      </c>
      <c r="G460" t="str">
        <f>被动技能升级!P460</f>
        <v>0</v>
      </c>
      <c r="H460" t="str">
        <f>被动技能升级!Q460</f>
        <v>0</v>
      </c>
    </row>
    <row r="461" spans="1:8" x14ac:dyDescent="0.15">
      <c r="A461">
        <f>被动技能升级!J461</f>
        <v>455</v>
      </c>
      <c r="B461">
        <f>被动技能升级!K461</f>
        <v>478</v>
      </c>
      <c r="C461">
        <f>被动技能升级!L461</f>
        <v>479</v>
      </c>
      <c r="D461">
        <f>被动技能升级!M461</f>
        <v>59</v>
      </c>
      <c r="E461" t="str">
        <f>被动技能升级!N461</f>
        <v>[]</v>
      </c>
      <c r="F461">
        <f>被动技能升级!O461</f>
        <v>158</v>
      </c>
      <c r="G461" t="str">
        <f>被动技能升级!P461</f>
        <v>0</v>
      </c>
      <c r="H461" t="str">
        <f>被动技能升级!Q461</f>
        <v>0</v>
      </c>
    </row>
    <row r="462" spans="1:8" x14ac:dyDescent="0.15">
      <c r="A462">
        <f>被动技能升级!J462</f>
        <v>456</v>
      </c>
      <c r="B462">
        <f>被动技能升级!K462</f>
        <v>479</v>
      </c>
      <c r="C462">
        <f>被动技能升级!L462</f>
        <v>480</v>
      </c>
      <c r="D462">
        <f>被动技能升级!M462</f>
        <v>60</v>
      </c>
      <c r="E462" t="str">
        <f>被动技能升级!N462</f>
        <v>[]</v>
      </c>
      <c r="F462">
        <f>被动技能升级!O462</f>
        <v>159</v>
      </c>
      <c r="G462" t="str">
        <f>被动技能升级!P462</f>
        <v>0</v>
      </c>
      <c r="H462" t="str">
        <f>被动技能升级!Q462</f>
        <v>0</v>
      </c>
    </row>
    <row r="463" spans="1:8" x14ac:dyDescent="0.15">
      <c r="A463">
        <f>被动技能升级!J463</f>
        <v>457</v>
      </c>
      <c r="B463">
        <f>被动技能升级!K463</f>
        <v>481</v>
      </c>
      <c r="C463">
        <f>被动技能升级!L463</f>
        <v>482</v>
      </c>
      <c r="D463">
        <f>被动技能升级!M463</f>
        <v>61</v>
      </c>
      <c r="E463" t="str">
        <f>被动技能升级!N463</f>
        <v>[]</v>
      </c>
      <c r="F463">
        <f>被动技能升级!O463</f>
        <v>160</v>
      </c>
      <c r="G463" t="str">
        <f>被动技能升级!P463</f>
        <v>0</v>
      </c>
      <c r="H463" t="str">
        <f>被动技能升级!Q463</f>
        <v>0</v>
      </c>
    </row>
    <row r="464" spans="1:8" x14ac:dyDescent="0.15">
      <c r="A464">
        <f>被动技能升级!J464</f>
        <v>458</v>
      </c>
      <c r="B464">
        <f>被动技能升级!K464</f>
        <v>482</v>
      </c>
      <c r="C464">
        <f>被动技能升级!L464</f>
        <v>483</v>
      </c>
      <c r="D464">
        <f>被动技能升级!M464</f>
        <v>62</v>
      </c>
      <c r="E464" t="str">
        <f>被动技能升级!N464</f>
        <v>[]</v>
      </c>
      <c r="F464">
        <f>被动技能升级!O464</f>
        <v>161</v>
      </c>
      <c r="G464" t="str">
        <f>被动技能升级!P464</f>
        <v>0</v>
      </c>
      <c r="H464" t="str">
        <f>被动技能升级!Q464</f>
        <v>0</v>
      </c>
    </row>
    <row r="465" spans="1:8" x14ac:dyDescent="0.15">
      <c r="A465">
        <f>被动技能升级!J465</f>
        <v>459</v>
      </c>
      <c r="B465">
        <f>被动技能升级!K465</f>
        <v>483</v>
      </c>
      <c r="C465">
        <f>被动技能升级!L465</f>
        <v>484</v>
      </c>
      <c r="D465">
        <f>被动技能升级!M465</f>
        <v>63</v>
      </c>
      <c r="E465" t="str">
        <f>被动技能升级!N465</f>
        <v>[]</v>
      </c>
      <c r="F465">
        <f>被动技能升级!O465</f>
        <v>162</v>
      </c>
      <c r="G465" t="str">
        <f>被动技能升级!P465</f>
        <v>0</v>
      </c>
      <c r="H465" t="str">
        <f>被动技能升级!Q465</f>
        <v>0</v>
      </c>
    </row>
    <row r="466" spans="1:8" x14ac:dyDescent="0.15">
      <c r="A466">
        <f>被动技能升级!J466</f>
        <v>460</v>
      </c>
      <c r="B466">
        <f>被动技能升级!K466</f>
        <v>484</v>
      </c>
      <c r="C466">
        <f>被动技能升级!L466</f>
        <v>485</v>
      </c>
      <c r="D466">
        <f>被动技能升级!M466</f>
        <v>64</v>
      </c>
      <c r="E466" t="str">
        <f>被动技能升级!N466</f>
        <v>[]</v>
      </c>
      <c r="F466">
        <f>被动技能升级!O466</f>
        <v>163</v>
      </c>
      <c r="G466" t="str">
        <f>被动技能升级!P466</f>
        <v>0</v>
      </c>
      <c r="H466" t="str">
        <f>被动技能升级!Q466</f>
        <v>0</v>
      </c>
    </row>
    <row r="467" spans="1:8" x14ac:dyDescent="0.15">
      <c r="A467">
        <f>被动技能升级!J467</f>
        <v>461</v>
      </c>
      <c r="B467">
        <f>被动技能升级!K467</f>
        <v>485</v>
      </c>
      <c r="C467">
        <f>被动技能升级!L467</f>
        <v>486</v>
      </c>
      <c r="D467">
        <f>被动技能升级!M467</f>
        <v>65</v>
      </c>
      <c r="E467" t="str">
        <f>被动技能升级!N467</f>
        <v>[]</v>
      </c>
      <c r="F467">
        <f>被动技能升级!O467</f>
        <v>164</v>
      </c>
      <c r="G467" t="str">
        <f>被动技能升级!P467</f>
        <v>0</v>
      </c>
      <c r="H467" t="str">
        <f>被动技能升级!Q467</f>
        <v>0</v>
      </c>
    </row>
    <row r="468" spans="1:8" x14ac:dyDescent="0.15">
      <c r="A468">
        <f>被动技能升级!J468</f>
        <v>462</v>
      </c>
      <c r="B468">
        <f>被动技能升级!K468</f>
        <v>486</v>
      </c>
      <c r="C468">
        <f>被动技能升级!L468</f>
        <v>487</v>
      </c>
      <c r="D468">
        <f>被动技能升级!M468</f>
        <v>66</v>
      </c>
      <c r="E468" t="str">
        <f>被动技能升级!N468</f>
        <v>[]</v>
      </c>
      <c r="F468">
        <f>被动技能升级!O468</f>
        <v>165</v>
      </c>
      <c r="G468" t="str">
        <f>被动技能升级!P468</f>
        <v>0</v>
      </c>
      <c r="H468" t="str">
        <f>被动技能升级!Q468</f>
        <v>0</v>
      </c>
    </row>
    <row r="469" spans="1:8" x14ac:dyDescent="0.15">
      <c r="A469">
        <f>被动技能升级!J469</f>
        <v>463</v>
      </c>
      <c r="B469">
        <f>被动技能升级!K469</f>
        <v>487</v>
      </c>
      <c r="C469">
        <f>被动技能升级!L469</f>
        <v>488</v>
      </c>
      <c r="D469">
        <f>被动技能升级!M469</f>
        <v>67</v>
      </c>
      <c r="E469" t="str">
        <f>被动技能升级!N469</f>
        <v>[]</v>
      </c>
      <c r="F469">
        <f>被动技能升级!O469</f>
        <v>166</v>
      </c>
      <c r="G469" t="str">
        <f>被动技能升级!P469</f>
        <v>0</v>
      </c>
      <c r="H469" t="str">
        <f>被动技能升级!Q469</f>
        <v>0</v>
      </c>
    </row>
    <row r="470" spans="1:8" x14ac:dyDescent="0.15">
      <c r="A470">
        <f>被动技能升级!J470</f>
        <v>464</v>
      </c>
      <c r="B470">
        <f>被动技能升级!K470</f>
        <v>488</v>
      </c>
      <c r="C470">
        <f>被动技能升级!L470</f>
        <v>489</v>
      </c>
      <c r="D470">
        <f>被动技能升级!M470</f>
        <v>68</v>
      </c>
      <c r="E470" t="str">
        <f>被动技能升级!N470</f>
        <v>[]</v>
      </c>
      <c r="F470">
        <f>被动技能升级!O470</f>
        <v>167</v>
      </c>
      <c r="G470" t="str">
        <f>被动技能升级!P470</f>
        <v>0</v>
      </c>
      <c r="H470" t="str">
        <f>被动技能升级!Q470</f>
        <v>0</v>
      </c>
    </row>
    <row r="471" spans="1:8" x14ac:dyDescent="0.15">
      <c r="A471">
        <f>被动技能升级!J471</f>
        <v>465</v>
      </c>
      <c r="B471">
        <f>被动技能升级!K471</f>
        <v>489</v>
      </c>
      <c r="C471">
        <f>被动技能升级!L471</f>
        <v>490</v>
      </c>
      <c r="D471">
        <f>被动技能升级!M471</f>
        <v>69</v>
      </c>
      <c r="E471" t="str">
        <f>被动技能升级!N471</f>
        <v>[]</v>
      </c>
      <c r="F471">
        <f>被动技能升级!O471</f>
        <v>168</v>
      </c>
      <c r="G471" t="str">
        <f>被动技能升级!P471</f>
        <v>0</v>
      </c>
      <c r="H471" t="str">
        <f>被动技能升级!Q471</f>
        <v>0</v>
      </c>
    </row>
    <row r="472" spans="1:8" x14ac:dyDescent="0.15">
      <c r="A472">
        <f>被动技能升级!J472</f>
        <v>466</v>
      </c>
      <c r="B472">
        <f>被动技能升级!K472</f>
        <v>490</v>
      </c>
      <c r="C472">
        <f>被动技能升级!L472</f>
        <v>491</v>
      </c>
      <c r="D472">
        <f>被动技能升级!M472</f>
        <v>70</v>
      </c>
      <c r="E472" t="str">
        <f>被动技能升级!N472</f>
        <v>[]</v>
      </c>
      <c r="F472">
        <f>被动技能升级!O472</f>
        <v>169</v>
      </c>
      <c r="G472" t="str">
        <f>被动技能升级!P472</f>
        <v>0</v>
      </c>
      <c r="H472" t="str">
        <f>被动技能升级!Q472</f>
        <v>0</v>
      </c>
    </row>
    <row r="473" spans="1:8" x14ac:dyDescent="0.15">
      <c r="A473">
        <f>被动技能升级!J473</f>
        <v>467</v>
      </c>
      <c r="B473">
        <f>被动技能升级!K473</f>
        <v>491</v>
      </c>
      <c r="C473">
        <f>被动技能升级!L473</f>
        <v>492</v>
      </c>
      <c r="D473">
        <f>被动技能升级!M473</f>
        <v>71</v>
      </c>
      <c r="E473" t="str">
        <f>被动技能升级!N473</f>
        <v>[]</v>
      </c>
      <c r="F473">
        <f>被动技能升级!O473</f>
        <v>170</v>
      </c>
      <c r="G473" t="str">
        <f>被动技能升级!P473</f>
        <v>0</v>
      </c>
      <c r="H473" t="str">
        <f>被动技能升级!Q473</f>
        <v>0</v>
      </c>
    </row>
    <row r="474" spans="1:8" x14ac:dyDescent="0.15">
      <c r="A474">
        <f>被动技能升级!J474</f>
        <v>468</v>
      </c>
      <c r="B474">
        <f>被动技能升级!K474</f>
        <v>492</v>
      </c>
      <c r="C474">
        <f>被动技能升级!L474</f>
        <v>493</v>
      </c>
      <c r="D474">
        <f>被动技能升级!M474</f>
        <v>72</v>
      </c>
      <c r="E474" t="str">
        <f>被动技能升级!N474</f>
        <v>[]</v>
      </c>
      <c r="F474">
        <f>被动技能升级!O474</f>
        <v>171</v>
      </c>
      <c r="G474" t="str">
        <f>被动技能升级!P474</f>
        <v>0</v>
      </c>
      <c r="H474" t="str">
        <f>被动技能升级!Q474</f>
        <v>0</v>
      </c>
    </row>
    <row r="475" spans="1:8" x14ac:dyDescent="0.15">
      <c r="A475">
        <f>被动技能升级!J475</f>
        <v>469</v>
      </c>
      <c r="B475">
        <f>被动技能升级!K475</f>
        <v>493</v>
      </c>
      <c r="C475">
        <f>被动技能升级!L475</f>
        <v>494</v>
      </c>
      <c r="D475">
        <f>被动技能升级!M475</f>
        <v>73</v>
      </c>
      <c r="E475" t="str">
        <f>被动技能升级!N475</f>
        <v>[]</v>
      </c>
      <c r="F475">
        <f>被动技能升级!O475</f>
        <v>172</v>
      </c>
      <c r="G475" t="str">
        <f>被动技能升级!P475</f>
        <v>0</v>
      </c>
      <c r="H475" t="str">
        <f>被动技能升级!Q475</f>
        <v>0</v>
      </c>
    </row>
    <row r="476" spans="1:8" x14ac:dyDescent="0.15">
      <c r="A476">
        <f>被动技能升级!J476</f>
        <v>470</v>
      </c>
      <c r="B476">
        <f>被动技能升级!K476</f>
        <v>494</v>
      </c>
      <c r="C476">
        <f>被动技能升级!L476</f>
        <v>495</v>
      </c>
      <c r="D476">
        <f>被动技能升级!M476</f>
        <v>74</v>
      </c>
      <c r="E476" t="str">
        <f>被动技能升级!N476</f>
        <v>[]</v>
      </c>
      <c r="F476">
        <f>被动技能升级!O476</f>
        <v>173</v>
      </c>
      <c r="G476" t="str">
        <f>被动技能升级!P476</f>
        <v>0</v>
      </c>
      <c r="H476" t="str">
        <f>被动技能升级!Q476</f>
        <v>0</v>
      </c>
    </row>
    <row r="477" spans="1:8" x14ac:dyDescent="0.15">
      <c r="A477">
        <f>被动技能升级!J477</f>
        <v>471</v>
      </c>
      <c r="B477">
        <f>被动技能升级!K477</f>
        <v>495</v>
      </c>
      <c r="C477">
        <f>被动技能升级!L477</f>
        <v>496</v>
      </c>
      <c r="D477">
        <f>被动技能升级!M477</f>
        <v>75</v>
      </c>
      <c r="E477" t="str">
        <f>被动技能升级!N477</f>
        <v>[]</v>
      </c>
      <c r="F477">
        <f>被动技能升级!O477</f>
        <v>174</v>
      </c>
      <c r="G477" t="str">
        <f>被动技能升级!P477</f>
        <v>0</v>
      </c>
      <c r="H477" t="str">
        <f>被动技能升级!Q477</f>
        <v>0</v>
      </c>
    </row>
    <row r="478" spans="1:8" x14ac:dyDescent="0.15">
      <c r="A478">
        <f>被动技能升级!J478</f>
        <v>472</v>
      </c>
      <c r="B478">
        <f>被动技能升级!K478</f>
        <v>496</v>
      </c>
      <c r="C478">
        <f>被动技能升级!L478</f>
        <v>497</v>
      </c>
      <c r="D478">
        <f>被动技能升级!M478</f>
        <v>76</v>
      </c>
      <c r="E478" t="str">
        <f>被动技能升级!N478</f>
        <v>[]</v>
      </c>
      <c r="F478">
        <f>被动技能升级!O478</f>
        <v>175</v>
      </c>
      <c r="G478" t="str">
        <f>被动技能升级!P478</f>
        <v>0</v>
      </c>
      <c r="H478" t="str">
        <f>被动技能升级!Q478</f>
        <v>0</v>
      </c>
    </row>
    <row r="479" spans="1:8" x14ac:dyDescent="0.15">
      <c r="A479">
        <f>被动技能升级!J479</f>
        <v>473</v>
      </c>
      <c r="B479">
        <f>被动技能升级!K479</f>
        <v>497</v>
      </c>
      <c r="C479">
        <f>被动技能升级!L479</f>
        <v>498</v>
      </c>
      <c r="D479">
        <f>被动技能升级!M479</f>
        <v>77</v>
      </c>
      <c r="E479" t="str">
        <f>被动技能升级!N479</f>
        <v>[]</v>
      </c>
      <c r="F479">
        <f>被动技能升级!O479</f>
        <v>176</v>
      </c>
      <c r="G479" t="str">
        <f>被动技能升级!P479</f>
        <v>0</v>
      </c>
      <c r="H479" t="str">
        <f>被动技能升级!Q479</f>
        <v>0</v>
      </c>
    </row>
    <row r="480" spans="1:8" x14ac:dyDescent="0.15">
      <c r="A480">
        <f>被动技能升级!J480</f>
        <v>474</v>
      </c>
      <c r="B480">
        <f>被动技能升级!K480</f>
        <v>498</v>
      </c>
      <c r="C480">
        <f>被动技能升级!L480</f>
        <v>499</v>
      </c>
      <c r="D480">
        <f>被动技能升级!M480</f>
        <v>78</v>
      </c>
      <c r="E480" t="str">
        <f>被动技能升级!N480</f>
        <v>[]</v>
      </c>
      <c r="F480">
        <f>被动技能升级!O480</f>
        <v>177</v>
      </c>
      <c r="G480" t="str">
        <f>被动技能升级!P480</f>
        <v>0</v>
      </c>
      <c r="H480" t="str">
        <f>被动技能升级!Q480</f>
        <v>0</v>
      </c>
    </row>
    <row r="481" spans="1:8" x14ac:dyDescent="0.15">
      <c r="A481">
        <f>被动技能升级!J481</f>
        <v>475</v>
      </c>
      <c r="B481">
        <f>被动技能升级!K481</f>
        <v>499</v>
      </c>
      <c r="C481">
        <f>被动技能升级!L481</f>
        <v>500</v>
      </c>
      <c r="D481">
        <f>被动技能升级!M481</f>
        <v>79</v>
      </c>
      <c r="E481" t="str">
        <f>被动技能升级!N481</f>
        <v>[]</v>
      </c>
      <c r="F481">
        <f>被动技能升级!O481</f>
        <v>178</v>
      </c>
      <c r="G481" t="str">
        <f>被动技能升级!P481</f>
        <v>0</v>
      </c>
      <c r="H481" t="str">
        <f>被动技能升级!Q481</f>
        <v>0</v>
      </c>
    </row>
    <row r="482" spans="1:8" x14ac:dyDescent="0.15">
      <c r="A482">
        <f>被动技能升级!J482</f>
        <v>476</v>
      </c>
      <c r="B482">
        <f>被动技能升级!K482</f>
        <v>501</v>
      </c>
      <c r="C482">
        <f>被动技能升级!L482</f>
        <v>502</v>
      </c>
      <c r="D482">
        <f>被动技能升级!M482</f>
        <v>80</v>
      </c>
      <c r="E482" t="str">
        <f>被动技能升级!N482</f>
        <v>[]</v>
      </c>
      <c r="F482">
        <f>被动技能升级!O482</f>
        <v>179</v>
      </c>
      <c r="G482" t="str">
        <f>被动技能升级!P482</f>
        <v>0</v>
      </c>
      <c r="H482" t="str">
        <f>被动技能升级!Q482</f>
        <v>0</v>
      </c>
    </row>
    <row r="483" spans="1:8" x14ac:dyDescent="0.15">
      <c r="A483">
        <f>被动技能升级!J483</f>
        <v>477</v>
      </c>
      <c r="B483">
        <f>被动技能升级!K483</f>
        <v>502</v>
      </c>
      <c r="C483">
        <f>被动技能升级!L483</f>
        <v>503</v>
      </c>
      <c r="D483">
        <f>被动技能升级!M483</f>
        <v>81</v>
      </c>
      <c r="E483" t="str">
        <f>被动技能升级!N483</f>
        <v>[]</v>
      </c>
      <c r="F483">
        <f>被动技能升级!O483</f>
        <v>180</v>
      </c>
      <c r="G483" t="str">
        <f>被动技能升级!P483</f>
        <v>0</v>
      </c>
      <c r="H483" t="str">
        <f>被动技能升级!Q483</f>
        <v>0</v>
      </c>
    </row>
    <row r="484" spans="1:8" x14ac:dyDescent="0.15">
      <c r="A484">
        <f>被动技能升级!J484</f>
        <v>478</v>
      </c>
      <c r="B484">
        <f>被动技能升级!K484</f>
        <v>503</v>
      </c>
      <c r="C484">
        <f>被动技能升级!L484</f>
        <v>504</v>
      </c>
      <c r="D484">
        <f>被动技能升级!M484</f>
        <v>82</v>
      </c>
      <c r="E484" t="str">
        <f>被动技能升级!N484</f>
        <v>[]</v>
      </c>
      <c r="F484">
        <f>被动技能升级!O484</f>
        <v>181</v>
      </c>
      <c r="G484" t="str">
        <f>被动技能升级!P484</f>
        <v>0</v>
      </c>
      <c r="H484" t="str">
        <f>被动技能升级!Q484</f>
        <v>0</v>
      </c>
    </row>
    <row r="485" spans="1:8" x14ac:dyDescent="0.15">
      <c r="A485">
        <f>被动技能升级!J485</f>
        <v>479</v>
      </c>
      <c r="B485">
        <f>被动技能升级!K485</f>
        <v>504</v>
      </c>
      <c r="C485">
        <f>被动技能升级!L485</f>
        <v>505</v>
      </c>
      <c r="D485">
        <f>被动技能升级!M485</f>
        <v>83</v>
      </c>
      <c r="E485" t="str">
        <f>被动技能升级!N485</f>
        <v>[]</v>
      </c>
      <c r="F485">
        <f>被动技能升级!O485</f>
        <v>182</v>
      </c>
      <c r="G485" t="str">
        <f>被动技能升级!P485</f>
        <v>0</v>
      </c>
      <c r="H485" t="str">
        <f>被动技能升级!Q485</f>
        <v>0</v>
      </c>
    </row>
    <row r="486" spans="1:8" x14ac:dyDescent="0.15">
      <c r="A486">
        <f>被动技能升级!J486</f>
        <v>480</v>
      </c>
      <c r="B486">
        <f>被动技能升级!K486</f>
        <v>505</v>
      </c>
      <c r="C486">
        <f>被动技能升级!L486</f>
        <v>506</v>
      </c>
      <c r="D486">
        <f>被动技能升级!M486</f>
        <v>84</v>
      </c>
      <c r="E486" t="str">
        <f>被动技能升级!N486</f>
        <v>[]</v>
      </c>
      <c r="F486">
        <f>被动技能升级!O486</f>
        <v>183</v>
      </c>
      <c r="G486" t="str">
        <f>被动技能升级!P486</f>
        <v>0</v>
      </c>
      <c r="H486" t="str">
        <f>被动技能升级!Q486</f>
        <v>0</v>
      </c>
    </row>
    <row r="487" spans="1:8" x14ac:dyDescent="0.15">
      <c r="A487">
        <f>被动技能升级!J487</f>
        <v>481</v>
      </c>
      <c r="B487">
        <f>被动技能升级!K487</f>
        <v>506</v>
      </c>
      <c r="C487">
        <f>被动技能升级!L487</f>
        <v>507</v>
      </c>
      <c r="D487">
        <f>被动技能升级!M487</f>
        <v>85</v>
      </c>
      <c r="E487" t="str">
        <f>被动技能升级!N487</f>
        <v>[]</v>
      </c>
      <c r="F487">
        <f>被动技能升级!O487</f>
        <v>184</v>
      </c>
      <c r="G487" t="str">
        <f>被动技能升级!P487</f>
        <v>0</v>
      </c>
      <c r="H487" t="str">
        <f>被动技能升级!Q487</f>
        <v>0</v>
      </c>
    </row>
    <row r="488" spans="1:8" x14ac:dyDescent="0.15">
      <c r="A488">
        <f>被动技能升级!J488</f>
        <v>482</v>
      </c>
      <c r="B488">
        <f>被动技能升级!K488</f>
        <v>507</v>
      </c>
      <c r="C488">
        <f>被动技能升级!L488</f>
        <v>508</v>
      </c>
      <c r="D488">
        <f>被动技能升级!M488</f>
        <v>86</v>
      </c>
      <c r="E488" t="str">
        <f>被动技能升级!N488</f>
        <v>[]</v>
      </c>
      <c r="F488">
        <f>被动技能升级!O488</f>
        <v>185</v>
      </c>
      <c r="G488" t="str">
        <f>被动技能升级!P488</f>
        <v>0</v>
      </c>
      <c r="H488" t="str">
        <f>被动技能升级!Q488</f>
        <v>0</v>
      </c>
    </row>
    <row r="489" spans="1:8" x14ac:dyDescent="0.15">
      <c r="A489">
        <f>被动技能升级!J489</f>
        <v>483</v>
      </c>
      <c r="B489">
        <f>被动技能升级!K489</f>
        <v>508</v>
      </c>
      <c r="C489">
        <f>被动技能升级!L489</f>
        <v>509</v>
      </c>
      <c r="D489">
        <f>被动技能升级!M489</f>
        <v>87</v>
      </c>
      <c r="E489" t="str">
        <f>被动技能升级!N489</f>
        <v>[]</v>
      </c>
      <c r="F489">
        <f>被动技能升级!O489</f>
        <v>186</v>
      </c>
      <c r="G489" t="str">
        <f>被动技能升级!P489</f>
        <v>0</v>
      </c>
      <c r="H489" t="str">
        <f>被动技能升级!Q489</f>
        <v>0</v>
      </c>
    </row>
    <row r="490" spans="1:8" x14ac:dyDescent="0.15">
      <c r="A490">
        <f>被动技能升级!J490</f>
        <v>484</v>
      </c>
      <c r="B490">
        <f>被动技能升级!K490</f>
        <v>509</v>
      </c>
      <c r="C490">
        <f>被动技能升级!L490</f>
        <v>510</v>
      </c>
      <c r="D490">
        <f>被动技能升级!M490</f>
        <v>88</v>
      </c>
      <c r="E490" t="str">
        <f>被动技能升级!N490</f>
        <v>[]</v>
      </c>
      <c r="F490">
        <f>被动技能升级!O490</f>
        <v>187</v>
      </c>
      <c r="G490" t="str">
        <f>被动技能升级!P490</f>
        <v>0</v>
      </c>
      <c r="H490" t="str">
        <f>被动技能升级!Q490</f>
        <v>0</v>
      </c>
    </row>
    <row r="491" spans="1:8" x14ac:dyDescent="0.15">
      <c r="A491">
        <f>被动技能升级!J491</f>
        <v>485</v>
      </c>
      <c r="B491">
        <f>被动技能升级!K491</f>
        <v>510</v>
      </c>
      <c r="C491">
        <f>被动技能升级!L491</f>
        <v>511</v>
      </c>
      <c r="D491">
        <f>被动技能升级!M491</f>
        <v>89</v>
      </c>
      <c r="E491" t="str">
        <f>被动技能升级!N491</f>
        <v>[]</v>
      </c>
      <c r="F491">
        <f>被动技能升级!O491</f>
        <v>188</v>
      </c>
      <c r="G491" t="str">
        <f>被动技能升级!P491</f>
        <v>0</v>
      </c>
      <c r="H491" t="str">
        <f>被动技能升级!Q491</f>
        <v>0</v>
      </c>
    </row>
    <row r="492" spans="1:8" x14ac:dyDescent="0.15">
      <c r="A492">
        <f>被动技能升级!J492</f>
        <v>486</v>
      </c>
      <c r="B492">
        <f>被动技能升级!K492</f>
        <v>511</v>
      </c>
      <c r="C492">
        <f>被动技能升级!L492</f>
        <v>512</v>
      </c>
      <c r="D492">
        <f>被动技能升级!M492</f>
        <v>90</v>
      </c>
      <c r="E492" t="str">
        <f>被动技能升级!N492</f>
        <v>[]</v>
      </c>
      <c r="F492">
        <f>被动技能升级!O492</f>
        <v>189</v>
      </c>
      <c r="G492" t="str">
        <f>被动技能升级!P492</f>
        <v>0</v>
      </c>
      <c r="H492" t="str">
        <f>被动技能升级!Q492</f>
        <v>0</v>
      </c>
    </row>
    <row r="493" spans="1:8" x14ac:dyDescent="0.15">
      <c r="A493">
        <f>被动技能升级!J493</f>
        <v>487</v>
      </c>
      <c r="B493">
        <f>被动技能升级!K493</f>
        <v>512</v>
      </c>
      <c r="C493">
        <f>被动技能升级!L493</f>
        <v>513</v>
      </c>
      <c r="D493">
        <f>被动技能升级!M493</f>
        <v>91</v>
      </c>
      <c r="E493" t="str">
        <f>被动技能升级!N493</f>
        <v>[]</v>
      </c>
      <c r="F493">
        <f>被动技能升级!O493</f>
        <v>190</v>
      </c>
      <c r="G493" t="str">
        <f>被动技能升级!P493</f>
        <v>0</v>
      </c>
      <c r="H493" t="str">
        <f>被动技能升级!Q493</f>
        <v>0</v>
      </c>
    </row>
    <row r="494" spans="1:8" x14ac:dyDescent="0.15">
      <c r="A494">
        <f>被动技能升级!J494</f>
        <v>488</v>
      </c>
      <c r="B494">
        <f>被动技能升级!K494</f>
        <v>513</v>
      </c>
      <c r="C494">
        <f>被动技能升级!L494</f>
        <v>514</v>
      </c>
      <c r="D494">
        <f>被动技能升级!M494</f>
        <v>92</v>
      </c>
      <c r="E494" t="str">
        <f>被动技能升级!N494</f>
        <v>[]</v>
      </c>
      <c r="F494">
        <f>被动技能升级!O494</f>
        <v>191</v>
      </c>
      <c r="G494" t="str">
        <f>被动技能升级!P494</f>
        <v>0</v>
      </c>
      <c r="H494" t="str">
        <f>被动技能升级!Q494</f>
        <v>0</v>
      </c>
    </row>
    <row r="495" spans="1:8" x14ac:dyDescent="0.15">
      <c r="A495">
        <f>被动技能升级!J495</f>
        <v>489</v>
      </c>
      <c r="B495">
        <f>被动技能升级!K495</f>
        <v>514</v>
      </c>
      <c r="C495">
        <f>被动技能升级!L495</f>
        <v>515</v>
      </c>
      <c r="D495">
        <f>被动技能升级!M495</f>
        <v>93</v>
      </c>
      <c r="E495" t="str">
        <f>被动技能升级!N495</f>
        <v>[]</v>
      </c>
      <c r="F495">
        <f>被动技能升级!O495</f>
        <v>192</v>
      </c>
      <c r="G495" t="str">
        <f>被动技能升级!P495</f>
        <v>0</v>
      </c>
      <c r="H495" t="str">
        <f>被动技能升级!Q495</f>
        <v>0</v>
      </c>
    </row>
    <row r="496" spans="1:8" x14ac:dyDescent="0.15">
      <c r="A496">
        <f>被动技能升级!J496</f>
        <v>490</v>
      </c>
      <c r="B496">
        <f>被动技能升级!K496</f>
        <v>515</v>
      </c>
      <c r="C496">
        <f>被动技能升级!L496</f>
        <v>516</v>
      </c>
      <c r="D496">
        <f>被动技能升级!M496</f>
        <v>94</v>
      </c>
      <c r="E496" t="str">
        <f>被动技能升级!N496</f>
        <v>[]</v>
      </c>
      <c r="F496">
        <f>被动技能升级!O496</f>
        <v>193</v>
      </c>
      <c r="G496" t="str">
        <f>被动技能升级!P496</f>
        <v>0</v>
      </c>
      <c r="H496" t="str">
        <f>被动技能升级!Q496</f>
        <v>0</v>
      </c>
    </row>
    <row r="497" spans="1:8" x14ac:dyDescent="0.15">
      <c r="A497">
        <f>被动技能升级!J497</f>
        <v>491</v>
      </c>
      <c r="B497">
        <f>被动技能升级!K497</f>
        <v>516</v>
      </c>
      <c r="C497">
        <f>被动技能升级!L497</f>
        <v>517</v>
      </c>
      <c r="D497">
        <f>被动技能升级!M497</f>
        <v>95</v>
      </c>
      <c r="E497" t="str">
        <f>被动技能升级!N497</f>
        <v>[]</v>
      </c>
      <c r="F497">
        <f>被动技能升级!O497</f>
        <v>194</v>
      </c>
      <c r="G497" t="str">
        <f>被动技能升级!P497</f>
        <v>0</v>
      </c>
      <c r="H497" t="str">
        <f>被动技能升级!Q497</f>
        <v>0</v>
      </c>
    </row>
    <row r="498" spans="1:8" x14ac:dyDescent="0.15">
      <c r="A498">
        <f>被动技能升级!J498</f>
        <v>492</v>
      </c>
      <c r="B498">
        <f>被动技能升级!K498</f>
        <v>517</v>
      </c>
      <c r="C498">
        <f>被动技能升级!L498</f>
        <v>518</v>
      </c>
      <c r="D498">
        <f>被动技能升级!M498</f>
        <v>96</v>
      </c>
      <c r="E498" t="str">
        <f>被动技能升级!N498</f>
        <v>[]</v>
      </c>
      <c r="F498">
        <f>被动技能升级!O498</f>
        <v>195</v>
      </c>
      <c r="G498" t="str">
        <f>被动技能升级!P498</f>
        <v>0</v>
      </c>
      <c r="H498" t="str">
        <f>被动技能升级!Q498</f>
        <v>0</v>
      </c>
    </row>
    <row r="499" spans="1:8" x14ac:dyDescent="0.15">
      <c r="A499">
        <f>被动技能升级!J499</f>
        <v>493</v>
      </c>
      <c r="B499">
        <f>被动技能升级!K499</f>
        <v>518</v>
      </c>
      <c r="C499">
        <f>被动技能升级!L499</f>
        <v>519</v>
      </c>
      <c r="D499">
        <f>被动技能升级!M499</f>
        <v>97</v>
      </c>
      <c r="E499" t="str">
        <f>被动技能升级!N499</f>
        <v>[]</v>
      </c>
      <c r="F499">
        <f>被动技能升级!O499</f>
        <v>196</v>
      </c>
      <c r="G499" t="str">
        <f>被动技能升级!P499</f>
        <v>0</v>
      </c>
      <c r="H499" t="str">
        <f>被动技能升级!Q499</f>
        <v>0</v>
      </c>
    </row>
    <row r="500" spans="1:8" x14ac:dyDescent="0.15">
      <c r="A500">
        <f>被动技能升级!J500</f>
        <v>494</v>
      </c>
      <c r="B500">
        <f>被动技能升级!K500</f>
        <v>519</v>
      </c>
      <c r="C500">
        <f>被动技能升级!L500</f>
        <v>520</v>
      </c>
      <c r="D500">
        <f>被动技能升级!M500</f>
        <v>98</v>
      </c>
      <c r="E500" t="str">
        <f>被动技能升级!N500</f>
        <v>[]</v>
      </c>
      <c r="F500">
        <f>被动技能升级!O500</f>
        <v>197</v>
      </c>
      <c r="G500" t="str">
        <f>被动技能升级!P500</f>
        <v>0</v>
      </c>
      <c r="H500" t="str">
        <f>被动技能升级!Q500</f>
        <v>0</v>
      </c>
    </row>
    <row r="501" spans="1:8" x14ac:dyDescent="0.15">
      <c r="A501">
        <f>被动技能升级!J501</f>
        <v>495</v>
      </c>
      <c r="B501">
        <f>被动技能升级!K501</f>
        <v>521</v>
      </c>
      <c r="C501">
        <f>被动技能升级!L501</f>
        <v>522</v>
      </c>
      <c r="D501">
        <f>被动技能升级!M501</f>
        <v>99</v>
      </c>
      <c r="E501" t="str">
        <f>被动技能升级!N501</f>
        <v>[]</v>
      </c>
      <c r="F501">
        <f>被动技能升级!O501</f>
        <v>198</v>
      </c>
      <c r="G501" t="str">
        <f>被动技能升级!P501</f>
        <v>0</v>
      </c>
      <c r="H501" t="str">
        <f>被动技能升级!Q501</f>
        <v>0</v>
      </c>
    </row>
    <row r="502" spans="1:8" x14ac:dyDescent="0.15">
      <c r="A502">
        <f>被动技能升级!J502</f>
        <v>496</v>
      </c>
      <c r="B502">
        <f>被动技能升级!K502</f>
        <v>522</v>
      </c>
      <c r="C502">
        <f>被动技能升级!L502</f>
        <v>523</v>
      </c>
      <c r="D502">
        <f>被动技能升级!M502</f>
        <v>1</v>
      </c>
      <c r="E502" t="str">
        <f>被动技能升级!N502</f>
        <v>[]</v>
      </c>
      <c r="F502">
        <f>被动技能升级!O502</f>
        <v>100</v>
      </c>
      <c r="G502" t="str">
        <f>被动技能升级!P502</f>
        <v>0</v>
      </c>
      <c r="H502" t="str">
        <f>被动技能升级!Q502</f>
        <v>0</v>
      </c>
    </row>
    <row r="503" spans="1:8" x14ac:dyDescent="0.15">
      <c r="A503">
        <f>被动技能升级!J503</f>
        <v>497</v>
      </c>
      <c r="B503">
        <f>被动技能升级!K503</f>
        <v>523</v>
      </c>
      <c r="C503">
        <f>被动技能升级!L503</f>
        <v>524</v>
      </c>
      <c r="D503">
        <f>被动技能升级!M503</f>
        <v>2</v>
      </c>
      <c r="E503" t="str">
        <f>被动技能升级!N503</f>
        <v>[]</v>
      </c>
      <c r="F503">
        <f>被动技能升级!O503</f>
        <v>101</v>
      </c>
      <c r="G503" t="str">
        <f>被动技能升级!P503</f>
        <v>0</v>
      </c>
      <c r="H503" t="str">
        <f>被动技能升级!Q503</f>
        <v>0</v>
      </c>
    </row>
    <row r="504" spans="1:8" x14ac:dyDescent="0.15">
      <c r="A504">
        <f>被动技能升级!J504</f>
        <v>498</v>
      </c>
      <c r="B504">
        <f>被动技能升级!K504</f>
        <v>524</v>
      </c>
      <c r="C504">
        <f>被动技能升级!L504</f>
        <v>525</v>
      </c>
      <c r="D504">
        <f>被动技能升级!M504</f>
        <v>3</v>
      </c>
      <c r="E504" t="str">
        <f>被动技能升级!N504</f>
        <v>[]</v>
      </c>
      <c r="F504">
        <f>被动技能升级!O504</f>
        <v>102</v>
      </c>
      <c r="G504" t="str">
        <f>被动技能升级!P504</f>
        <v>0</v>
      </c>
      <c r="H504" t="str">
        <f>被动技能升级!Q504</f>
        <v>0</v>
      </c>
    </row>
    <row r="505" spans="1:8" x14ac:dyDescent="0.15">
      <c r="A505">
        <f>被动技能升级!J505</f>
        <v>499</v>
      </c>
      <c r="B505">
        <f>被动技能升级!K505</f>
        <v>525</v>
      </c>
      <c r="C505">
        <f>被动技能升级!L505</f>
        <v>526</v>
      </c>
      <c r="D505">
        <f>被动技能升级!M505</f>
        <v>4</v>
      </c>
      <c r="E505" t="str">
        <f>被动技能升级!N505</f>
        <v>[]</v>
      </c>
      <c r="F505">
        <f>被动技能升级!O505</f>
        <v>103</v>
      </c>
      <c r="G505" t="str">
        <f>被动技能升级!P505</f>
        <v>0</v>
      </c>
      <c r="H505" t="str">
        <f>被动技能升级!Q505</f>
        <v>0</v>
      </c>
    </row>
    <row r="506" spans="1:8" x14ac:dyDescent="0.15">
      <c r="A506">
        <f>被动技能升级!J506</f>
        <v>500</v>
      </c>
      <c r="B506">
        <f>被动技能升级!K506</f>
        <v>526</v>
      </c>
      <c r="C506">
        <f>被动技能升级!L506</f>
        <v>527</v>
      </c>
      <c r="D506">
        <f>被动技能升级!M506</f>
        <v>5</v>
      </c>
      <c r="E506" t="str">
        <f>被动技能升级!N506</f>
        <v>[]</v>
      </c>
      <c r="F506">
        <f>被动技能升级!O506</f>
        <v>104</v>
      </c>
      <c r="G506" t="str">
        <f>被动技能升级!P506</f>
        <v>0</v>
      </c>
      <c r="H506" t="str">
        <f>被动技能升级!Q506</f>
        <v>0</v>
      </c>
    </row>
    <row r="507" spans="1:8" x14ac:dyDescent="0.15">
      <c r="A507">
        <f>被动技能升级!J507</f>
        <v>501</v>
      </c>
      <c r="B507">
        <f>被动技能升级!K507</f>
        <v>527</v>
      </c>
      <c r="C507">
        <f>被动技能升级!L507</f>
        <v>528</v>
      </c>
      <c r="D507">
        <f>被动技能升级!M507</f>
        <v>6</v>
      </c>
      <c r="E507" t="str">
        <f>被动技能升级!N507</f>
        <v>[]</v>
      </c>
      <c r="F507">
        <f>被动技能升级!O507</f>
        <v>105</v>
      </c>
      <c r="G507" t="str">
        <f>被动技能升级!P507</f>
        <v>0</v>
      </c>
      <c r="H507" t="str">
        <f>被动技能升级!Q507</f>
        <v>0</v>
      </c>
    </row>
    <row r="508" spans="1:8" x14ac:dyDescent="0.15">
      <c r="A508">
        <f>被动技能升级!J508</f>
        <v>502</v>
      </c>
      <c r="B508">
        <f>被动技能升级!K508</f>
        <v>528</v>
      </c>
      <c r="C508">
        <f>被动技能升级!L508</f>
        <v>529</v>
      </c>
      <c r="D508">
        <f>被动技能升级!M508</f>
        <v>7</v>
      </c>
      <c r="E508" t="str">
        <f>被动技能升级!N508</f>
        <v>[]</v>
      </c>
      <c r="F508">
        <f>被动技能升级!O508</f>
        <v>106</v>
      </c>
      <c r="G508" t="str">
        <f>被动技能升级!P508</f>
        <v>0</v>
      </c>
      <c r="H508" t="str">
        <f>被动技能升级!Q508</f>
        <v>0</v>
      </c>
    </row>
    <row r="509" spans="1:8" x14ac:dyDescent="0.15">
      <c r="A509">
        <f>被动技能升级!J509</f>
        <v>503</v>
      </c>
      <c r="B509">
        <f>被动技能升级!K509</f>
        <v>529</v>
      </c>
      <c r="C509">
        <f>被动技能升级!L509</f>
        <v>530</v>
      </c>
      <c r="D509">
        <f>被动技能升级!M509</f>
        <v>8</v>
      </c>
      <c r="E509" t="str">
        <f>被动技能升级!N509</f>
        <v>[]</v>
      </c>
      <c r="F509">
        <f>被动技能升级!O509</f>
        <v>107</v>
      </c>
      <c r="G509" t="str">
        <f>被动技能升级!P509</f>
        <v>0</v>
      </c>
      <c r="H509" t="str">
        <f>被动技能升级!Q509</f>
        <v>0</v>
      </c>
    </row>
    <row r="510" spans="1:8" x14ac:dyDescent="0.15">
      <c r="A510">
        <f>被动技能升级!J510</f>
        <v>504</v>
      </c>
      <c r="B510">
        <f>被动技能升级!K510</f>
        <v>530</v>
      </c>
      <c r="C510">
        <f>被动技能升级!L510</f>
        <v>531</v>
      </c>
      <c r="D510">
        <f>被动技能升级!M510</f>
        <v>9</v>
      </c>
      <c r="E510" t="str">
        <f>被动技能升级!N510</f>
        <v>[]</v>
      </c>
      <c r="F510">
        <f>被动技能升级!O510</f>
        <v>108</v>
      </c>
      <c r="G510" t="str">
        <f>被动技能升级!P510</f>
        <v>0</v>
      </c>
      <c r="H510" t="str">
        <f>被动技能升级!Q510</f>
        <v>0</v>
      </c>
    </row>
    <row r="511" spans="1:8" x14ac:dyDescent="0.15">
      <c r="A511">
        <f>被动技能升级!J511</f>
        <v>505</v>
      </c>
      <c r="B511">
        <f>被动技能升级!K511</f>
        <v>531</v>
      </c>
      <c r="C511">
        <f>被动技能升级!L511</f>
        <v>532</v>
      </c>
      <c r="D511">
        <f>被动技能升级!M511</f>
        <v>10</v>
      </c>
      <c r="E511" t="str">
        <f>被动技能升级!N511</f>
        <v>[]</v>
      </c>
      <c r="F511">
        <f>被动技能升级!O511</f>
        <v>109</v>
      </c>
      <c r="G511" t="str">
        <f>被动技能升级!P511</f>
        <v>0</v>
      </c>
      <c r="H511" t="str">
        <f>被动技能升级!Q511</f>
        <v>0</v>
      </c>
    </row>
    <row r="512" spans="1:8" x14ac:dyDescent="0.15">
      <c r="A512">
        <f>被动技能升级!J512</f>
        <v>506</v>
      </c>
      <c r="B512">
        <f>被动技能升级!K512</f>
        <v>532</v>
      </c>
      <c r="C512">
        <f>被动技能升级!L512</f>
        <v>533</v>
      </c>
      <c r="D512">
        <f>被动技能升级!M512</f>
        <v>11</v>
      </c>
      <c r="E512" t="str">
        <f>被动技能升级!N512</f>
        <v>[]</v>
      </c>
      <c r="F512">
        <f>被动技能升级!O512</f>
        <v>110</v>
      </c>
      <c r="G512" t="str">
        <f>被动技能升级!P512</f>
        <v>0</v>
      </c>
      <c r="H512" t="str">
        <f>被动技能升级!Q512</f>
        <v>0</v>
      </c>
    </row>
    <row r="513" spans="1:8" x14ac:dyDescent="0.15">
      <c r="A513">
        <f>被动技能升级!J513</f>
        <v>507</v>
      </c>
      <c r="B513">
        <f>被动技能升级!K513</f>
        <v>533</v>
      </c>
      <c r="C513">
        <f>被动技能升级!L513</f>
        <v>534</v>
      </c>
      <c r="D513">
        <f>被动技能升级!M513</f>
        <v>12</v>
      </c>
      <c r="E513" t="str">
        <f>被动技能升级!N513</f>
        <v>[]</v>
      </c>
      <c r="F513">
        <f>被动技能升级!O513</f>
        <v>111</v>
      </c>
      <c r="G513" t="str">
        <f>被动技能升级!P513</f>
        <v>0</v>
      </c>
      <c r="H513" t="str">
        <f>被动技能升级!Q513</f>
        <v>0</v>
      </c>
    </row>
    <row r="514" spans="1:8" x14ac:dyDescent="0.15">
      <c r="A514">
        <f>被动技能升级!J514</f>
        <v>508</v>
      </c>
      <c r="B514">
        <f>被动技能升级!K514</f>
        <v>534</v>
      </c>
      <c r="C514">
        <f>被动技能升级!L514</f>
        <v>535</v>
      </c>
      <c r="D514">
        <f>被动技能升级!M514</f>
        <v>13</v>
      </c>
      <c r="E514" t="str">
        <f>被动技能升级!N514</f>
        <v>[]</v>
      </c>
      <c r="F514">
        <f>被动技能升级!O514</f>
        <v>112</v>
      </c>
      <c r="G514" t="str">
        <f>被动技能升级!P514</f>
        <v>0</v>
      </c>
      <c r="H514" t="str">
        <f>被动技能升级!Q514</f>
        <v>0</v>
      </c>
    </row>
    <row r="515" spans="1:8" x14ac:dyDescent="0.15">
      <c r="A515">
        <f>被动技能升级!J515</f>
        <v>509</v>
      </c>
      <c r="B515">
        <f>被动技能升级!K515</f>
        <v>535</v>
      </c>
      <c r="C515">
        <f>被动技能升级!L515</f>
        <v>536</v>
      </c>
      <c r="D515">
        <f>被动技能升级!M515</f>
        <v>14</v>
      </c>
      <c r="E515" t="str">
        <f>被动技能升级!N515</f>
        <v>[]</v>
      </c>
      <c r="F515">
        <f>被动技能升级!O515</f>
        <v>113</v>
      </c>
      <c r="G515" t="str">
        <f>被动技能升级!P515</f>
        <v>0</v>
      </c>
      <c r="H515" t="str">
        <f>被动技能升级!Q515</f>
        <v>0</v>
      </c>
    </row>
    <row r="516" spans="1:8" x14ac:dyDescent="0.15">
      <c r="A516">
        <f>被动技能升级!J516</f>
        <v>510</v>
      </c>
      <c r="B516">
        <f>被动技能升级!K516</f>
        <v>536</v>
      </c>
      <c r="C516">
        <f>被动技能升级!L516</f>
        <v>537</v>
      </c>
      <c r="D516">
        <f>被动技能升级!M516</f>
        <v>15</v>
      </c>
      <c r="E516" t="str">
        <f>被动技能升级!N516</f>
        <v>[]</v>
      </c>
      <c r="F516">
        <f>被动技能升级!O516</f>
        <v>114</v>
      </c>
      <c r="G516" t="str">
        <f>被动技能升级!P516</f>
        <v>0</v>
      </c>
      <c r="H516" t="str">
        <f>被动技能升级!Q516</f>
        <v>0</v>
      </c>
    </row>
    <row r="517" spans="1:8" x14ac:dyDescent="0.15">
      <c r="A517">
        <f>被动技能升级!J517</f>
        <v>511</v>
      </c>
      <c r="B517">
        <f>被动技能升级!K517</f>
        <v>537</v>
      </c>
      <c r="C517">
        <f>被动技能升级!L517</f>
        <v>538</v>
      </c>
      <c r="D517">
        <f>被动技能升级!M517</f>
        <v>16</v>
      </c>
      <c r="E517" t="str">
        <f>被动技能升级!N517</f>
        <v>[]</v>
      </c>
      <c r="F517">
        <f>被动技能升级!O517</f>
        <v>115</v>
      </c>
      <c r="G517" t="str">
        <f>被动技能升级!P517</f>
        <v>0</v>
      </c>
      <c r="H517" t="str">
        <f>被动技能升级!Q517</f>
        <v>0</v>
      </c>
    </row>
    <row r="518" spans="1:8" x14ac:dyDescent="0.15">
      <c r="A518">
        <f>被动技能升级!J518</f>
        <v>512</v>
      </c>
      <c r="B518">
        <f>被动技能升级!K518</f>
        <v>538</v>
      </c>
      <c r="C518">
        <f>被动技能升级!L518</f>
        <v>539</v>
      </c>
      <c r="D518">
        <f>被动技能升级!M518</f>
        <v>17</v>
      </c>
      <c r="E518" t="str">
        <f>被动技能升级!N518</f>
        <v>[]</v>
      </c>
      <c r="F518">
        <f>被动技能升级!O518</f>
        <v>116</v>
      </c>
      <c r="G518" t="str">
        <f>被动技能升级!P518</f>
        <v>0</v>
      </c>
      <c r="H518" t="str">
        <f>被动技能升级!Q518</f>
        <v>0</v>
      </c>
    </row>
    <row r="519" spans="1:8" x14ac:dyDescent="0.15">
      <c r="A519">
        <f>被动技能升级!J519</f>
        <v>513</v>
      </c>
      <c r="B519">
        <f>被动技能升级!K519</f>
        <v>539</v>
      </c>
      <c r="C519">
        <f>被动技能升级!L519</f>
        <v>540</v>
      </c>
      <c r="D519">
        <f>被动技能升级!M519</f>
        <v>18</v>
      </c>
      <c r="E519" t="str">
        <f>被动技能升级!N519</f>
        <v>[]</v>
      </c>
      <c r="F519">
        <f>被动技能升级!O519</f>
        <v>117</v>
      </c>
      <c r="G519" t="str">
        <f>被动技能升级!P519</f>
        <v>0</v>
      </c>
      <c r="H519" t="str">
        <f>被动技能升级!Q519</f>
        <v>0</v>
      </c>
    </row>
    <row r="520" spans="1:8" x14ac:dyDescent="0.15">
      <c r="A520">
        <f>被动技能升级!J520</f>
        <v>514</v>
      </c>
      <c r="B520">
        <f>被动技能升级!K520</f>
        <v>541</v>
      </c>
      <c r="C520">
        <f>被动技能升级!L520</f>
        <v>542</v>
      </c>
      <c r="D520">
        <f>被动技能升级!M520</f>
        <v>19</v>
      </c>
      <c r="E520" t="str">
        <f>被动技能升级!N520</f>
        <v>[]</v>
      </c>
      <c r="F520">
        <f>被动技能升级!O520</f>
        <v>118</v>
      </c>
      <c r="G520" t="str">
        <f>被动技能升级!P520</f>
        <v>0</v>
      </c>
      <c r="H520" t="str">
        <f>被动技能升级!Q520</f>
        <v>0</v>
      </c>
    </row>
    <row r="521" spans="1:8" x14ac:dyDescent="0.15">
      <c r="A521">
        <f>被动技能升级!J521</f>
        <v>515</v>
      </c>
      <c r="B521">
        <f>被动技能升级!K521</f>
        <v>542</v>
      </c>
      <c r="C521">
        <f>被动技能升级!L521</f>
        <v>543</v>
      </c>
      <c r="D521">
        <f>被动技能升级!M521</f>
        <v>20</v>
      </c>
      <c r="E521" t="str">
        <f>被动技能升级!N521</f>
        <v>[]</v>
      </c>
      <c r="F521">
        <f>被动技能升级!O521</f>
        <v>119</v>
      </c>
      <c r="G521" t="str">
        <f>被动技能升级!P521</f>
        <v>0</v>
      </c>
      <c r="H521" t="str">
        <f>被动技能升级!Q521</f>
        <v>0</v>
      </c>
    </row>
    <row r="522" spans="1:8" x14ac:dyDescent="0.15">
      <c r="A522">
        <f>被动技能升级!J522</f>
        <v>516</v>
      </c>
      <c r="B522">
        <f>被动技能升级!K522</f>
        <v>543</v>
      </c>
      <c r="C522">
        <f>被动技能升级!L522</f>
        <v>544</v>
      </c>
      <c r="D522">
        <f>被动技能升级!M522</f>
        <v>21</v>
      </c>
      <c r="E522" t="str">
        <f>被动技能升级!N522</f>
        <v>[]</v>
      </c>
      <c r="F522">
        <f>被动技能升级!O522</f>
        <v>120</v>
      </c>
      <c r="G522" t="str">
        <f>被动技能升级!P522</f>
        <v>0</v>
      </c>
      <c r="H522" t="str">
        <f>被动技能升级!Q522</f>
        <v>0</v>
      </c>
    </row>
    <row r="523" spans="1:8" x14ac:dyDescent="0.15">
      <c r="A523">
        <f>被动技能升级!J523</f>
        <v>517</v>
      </c>
      <c r="B523">
        <f>被动技能升级!K523</f>
        <v>544</v>
      </c>
      <c r="C523">
        <f>被动技能升级!L523</f>
        <v>545</v>
      </c>
      <c r="D523">
        <f>被动技能升级!M523</f>
        <v>22</v>
      </c>
      <c r="E523" t="str">
        <f>被动技能升级!N523</f>
        <v>[]</v>
      </c>
      <c r="F523">
        <f>被动技能升级!O523</f>
        <v>121</v>
      </c>
      <c r="G523" t="str">
        <f>被动技能升级!P523</f>
        <v>0</v>
      </c>
      <c r="H523" t="str">
        <f>被动技能升级!Q523</f>
        <v>0</v>
      </c>
    </row>
    <row r="524" spans="1:8" x14ac:dyDescent="0.15">
      <c r="A524">
        <f>被动技能升级!J524</f>
        <v>518</v>
      </c>
      <c r="B524">
        <f>被动技能升级!K524</f>
        <v>545</v>
      </c>
      <c r="C524">
        <f>被动技能升级!L524</f>
        <v>546</v>
      </c>
      <c r="D524">
        <f>被动技能升级!M524</f>
        <v>23</v>
      </c>
      <c r="E524" t="str">
        <f>被动技能升级!N524</f>
        <v>[]</v>
      </c>
      <c r="F524">
        <f>被动技能升级!O524</f>
        <v>122</v>
      </c>
      <c r="G524" t="str">
        <f>被动技能升级!P524</f>
        <v>0</v>
      </c>
      <c r="H524" t="str">
        <f>被动技能升级!Q524</f>
        <v>0</v>
      </c>
    </row>
    <row r="525" spans="1:8" x14ac:dyDescent="0.15">
      <c r="A525">
        <f>被动技能升级!J525</f>
        <v>519</v>
      </c>
      <c r="B525">
        <f>被动技能升级!K525</f>
        <v>546</v>
      </c>
      <c r="C525">
        <f>被动技能升级!L525</f>
        <v>547</v>
      </c>
      <c r="D525">
        <f>被动技能升级!M525</f>
        <v>24</v>
      </c>
      <c r="E525" t="str">
        <f>被动技能升级!N525</f>
        <v>[]</v>
      </c>
      <c r="F525">
        <f>被动技能升级!O525</f>
        <v>123</v>
      </c>
      <c r="G525" t="str">
        <f>被动技能升级!P525</f>
        <v>0</v>
      </c>
      <c r="H525" t="str">
        <f>被动技能升级!Q525</f>
        <v>0</v>
      </c>
    </row>
    <row r="526" spans="1:8" x14ac:dyDescent="0.15">
      <c r="A526">
        <f>被动技能升级!J526</f>
        <v>520</v>
      </c>
      <c r="B526">
        <f>被动技能升级!K526</f>
        <v>547</v>
      </c>
      <c r="C526">
        <f>被动技能升级!L526</f>
        <v>548</v>
      </c>
      <c r="D526">
        <f>被动技能升级!M526</f>
        <v>25</v>
      </c>
      <c r="E526" t="str">
        <f>被动技能升级!N526</f>
        <v>[]</v>
      </c>
      <c r="F526">
        <f>被动技能升级!O526</f>
        <v>124</v>
      </c>
      <c r="G526" t="str">
        <f>被动技能升级!P526</f>
        <v>0</v>
      </c>
      <c r="H526" t="str">
        <f>被动技能升级!Q526</f>
        <v>0</v>
      </c>
    </row>
    <row r="527" spans="1:8" x14ac:dyDescent="0.15">
      <c r="A527">
        <f>被动技能升级!J527</f>
        <v>521</v>
      </c>
      <c r="B527">
        <f>被动技能升级!K527</f>
        <v>548</v>
      </c>
      <c r="C527">
        <f>被动技能升级!L527</f>
        <v>549</v>
      </c>
      <c r="D527">
        <f>被动技能升级!M527</f>
        <v>26</v>
      </c>
      <c r="E527" t="str">
        <f>被动技能升级!N527</f>
        <v>[]</v>
      </c>
      <c r="F527">
        <f>被动技能升级!O527</f>
        <v>125</v>
      </c>
      <c r="G527" t="str">
        <f>被动技能升级!P527</f>
        <v>0</v>
      </c>
      <c r="H527" t="str">
        <f>被动技能升级!Q527</f>
        <v>0</v>
      </c>
    </row>
    <row r="528" spans="1:8" x14ac:dyDescent="0.15">
      <c r="A528">
        <f>被动技能升级!J528</f>
        <v>522</v>
      </c>
      <c r="B528">
        <f>被动技能升级!K528</f>
        <v>549</v>
      </c>
      <c r="C528">
        <f>被动技能升级!L528</f>
        <v>550</v>
      </c>
      <c r="D528">
        <f>被动技能升级!M528</f>
        <v>27</v>
      </c>
      <c r="E528" t="str">
        <f>被动技能升级!N528</f>
        <v>[]</v>
      </c>
      <c r="F528">
        <f>被动技能升级!O528</f>
        <v>126</v>
      </c>
      <c r="G528" t="str">
        <f>被动技能升级!P528</f>
        <v>0</v>
      </c>
      <c r="H528" t="str">
        <f>被动技能升级!Q528</f>
        <v>0</v>
      </c>
    </row>
    <row r="529" spans="1:8" x14ac:dyDescent="0.15">
      <c r="A529">
        <f>被动技能升级!J529</f>
        <v>523</v>
      </c>
      <c r="B529">
        <f>被动技能升级!K529</f>
        <v>550</v>
      </c>
      <c r="C529">
        <f>被动技能升级!L529</f>
        <v>551</v>
      </c>
      <c r="D529">
        <f>被动技能升级!M529</f>
        <v>28</v>
      </c>
      <c r="E529" t="str">
        <f>被动技能升级!N529</f>
        <v>[]</v>
      </c>
      <c r="F529">
        <f>被动技能升级!O529</f>
        <v>127</v>
      </c>
      <c r="G529" t="str">
        <f>被动技能升级!P529</f>
        <v>0</v>
      </c>
      <c r="H529" t="str">
        <f>被动技能升级!Q529</f>
        <v>0</v>
      </c>
    </row>
    <row r="530" spans="1:8" x14ac:dyDescent="0.15">
      <c r="A530">
        <f>被动技能升级!J530</f>
        <v>524</v>
      </c>
      <c r="B530">
        <f>被动技能升级!K530</f>
        <v>551</v>
      </c>
      <c r="C530">
        <f>被动技能升级!L530</f>
        <v>552</v>
      </c>
      <c r="D530">
        <f>被动技能升级!M530</f>
        <v>29</v>
      </c>
      <c r="E530" t="str">
        <f>被动技能升级!N530</f>
        <v>[]</v>
      </c>
      <c r="F530">
        <f>被动技能升级!O530</f>
        <v>128</v>
      </c>
      <c r="G530" t="str">
        <f>被动技能升级!P530</f>
        <v>0</v>
      </c>
      <c r="H530" t="str">
        <f>被动技能升级!Q530</f>
        <v>0</v>
      </c>
    </row>
    <row r="531" spans="1:8" x14ac:dyDescent="0.15">
      <c r="A531">
        <f>被动技能升级!J531</f>
        <v>525</v>
      </c>
      <c r="B531">
        <f>被动技能升级!K531</f>
        <v>552</v>
      </c>
      <c r="C531">
        <f>被动技能升级!L531</f>
        <v>553</v>
      </c>
      <c r="D531">
        <f>被动技能升级!M531</f>
        <v>30</v>
      </c>
      <c r="E531" t="str">
        <f>被动技能升级!N531</f>
        <v>[]</v>
      </c>
      <c r="F531">
        <f>被动技能升级!O531</f>
        <v>129</v>
      </c>
      <c r="G531" t="str">
        <f>被动技能升级!P531</f>
        <v>0</v>
      </c>
      <c r="H531" t="str">
        <f>被动技能升级!Q531</f>
        <v>0</v>
      </c>
    </row>
    <row r="532" spans="1:8" x14ac:dyDescent="0.15">
      <c r="A532">
        <f>被动技能升级!J532</f>
        <v>526</v>
      </c>
      <c r="B532">
        <f>被动技能升级!K532</f>
        <v>553</v>
      </c>
      <c r="C532">
        <f>被动技能升级!L532</f>
        <v>554</v>
      </c>
      <c r="D532">
        <f>被动技能升级!M532</f>
        <v>31</v>
      </c>
      <c r="E532" t="str">
        <f>被动技能升级!N532</f>
        <v>[]</v>
      </c>
      <c r="F532">
        <f>被动技能升级!O532</f>
        <v>130</v>
      </c>
      <c r="G532" t="str">
        <f>被动技能升级!P532</f>
        <v>0</v>
      </c>
      <c r="H532" t="str">
        <f>被动技能升级!Q532</f>
        <v>0</v>
      </c>
    </row>
    <row r="533" spans="1:8" x14ac:dyDescent="0.15">
      <c r="A533">
        <f>被动技能升级!J533</f>
        <v>527</v>
      </c>
      <c r="B533">
        <f>被动技能升级!K533</f>
        <v>554</v>
      </c>
      <c r="C533">
        <f>被动技能升级!L533</f>
        <v>555</v>
      </c>
      <c r="D533">
        <f>被动技能升级!M533</f>
        <v>32</v>
      </c>
      <c r="E533" t="str">
        <f>被动技能升级!N533</f>
        <v>[]</v>
      </c>
      <c r="F533">
        <f>被动技能升级!O533</f>
        <v>131</v>
      </c>
      <c r="G533" t="str">
        <f>被动技能升级!P533</f>
        <v>0</v>
      </c>
      <c r="H533" t="str">
        <f>被动技能升级!Q533</f>
        <v>0</v>
      </c>
    </row>
    <row r="534" spans="1:8" x14ac:dyDescent="0.15">
      <c r="A534">
        <f>被动技能升级!J534</f>
        <v>528</v>
      </c>
      <c r="B534">
        <f>被动技能升级!K534</f>
        <v>555</v>
      </c>
      <c r="C534">
        <f>被动技能升级!L534</f>
        <v>556</v>
      </c>
      <c r="D534">
        <f>被动技能升级!M534</f>
        <v>33</v>
      </c>
      <c r="E534" t="str">
        <f>被动技能升级!N534</f>
        <v>[]</v>
      </c>
      <c r="F534">
        <f>被动技能升级!O534</f>
        <v>132</v>
      </c>
      <c r="G534" t="str">
        <f>被动技能升级!P534</f>
        <v>0</v>
      </c>
      <c r="H534" t="str">
        <f>被动技能升级!Q534</f>
        <v>0</v>
      </c>
    </row>
    <row r="535" spans="1:8" x14ac:dyDescent="0.15">
      <c r="A535">
        <f>被动技能升级!J535</f>
        <v>529</v>
      </c>
      <c r="B535">
        <f>被动技能升级!K535</f>
        <v>556</v>
      </c>
      <c r="C535">
        <f>被动技能升级!L535</f>
        <v>557</v>
      </c>
      <c r="D535">
        <f>被动技能升级!M535</f>
        <v>34</v>
      </c>
      <c r="E535" t="str">
        <f>被动技能升级!N535</f>
        <v>[]</v>
      </c>
      <c r="F535">
        <f>被动技能升级!O535</f>
        <v>133</v>
      </c>
      <c r="G535" t="str">
        <f>被动技能升级!P535</f>
        <v>0</v>
      </c>
      <c r="H535" t="str">
        <f>被动技能升级!Q535</f>
        <v>0</v>
      </c>
    </row>
    <row r="536" spans="1:8" x14ac:dyDescent="0.15">
      <c r="A536">
        <f>被动技能升级!J536</f>
        <v>530</v>
      </c>
      <c r="B536">
        <f>被动技能升级!K536</f>
        <v>557</v>
      </c>
      <c r="C536">
        <f>被动技能升级!L536</f>
        <v>558</v>
      </c>
      <c r="D536">
        <f>被动技能升级!M536</f>
        <v>35</v>
      </c>
      <c r="E536" t="str">
        <f>被动技能升级!N536</f>
        <v>[]</v>
      </c>
      <c r="F536">
        <f>被动技能升级!O536</f>
        <v>134</v>
      </c>
      <c r="G536" t="str">
        <f>被动技能升级!P536</f>
        <v>0</v>
      </c>
      <c r="H536" t="str">
        <f>被动技能升级!Q536</f>
        <v>0</v>
      </c>
    </row>
    <row r="537" spans="1:8" x14ac:dyDescent="0.15">
      <c r="A537">
        <f>被动技能升级!J537</f>
        <v>531</v>
      </c>
      <c r="B537">
        <f>被动技能升级!K537</f>
        <v>558</v>
      </c>
      <c r="C537">
        <f>被动技能升级!L537</f>
        <v>559</v>
      </c>
      <c r="D537">
        <f>被动技能升级!M537</f>
        <v>36</v>
      </c>
      <c r="E537" t="str">
        <f>被动技能升级!N537</f>
        <v>[]</v>
      </c>
      <c r="F537">
        <f>被动技能升级!O537</f>
        <v>135</v>
      </c>
      <c r="G537" t="str">
        <f>被动技能升级!P537</f>
        <v>0</v>
      </c>
      <c r="H537" t="str">
        <f>被动技能升级!Q537</f>
        <v>0</v>
      </c>
    </row>
    <row r="538" spans="1:8" x14ac:dyDescent="0.15">
      <c r="A538">
        <f>被动技能升级!J538</f>
        <v>532</v>
      </c>
      <c r="B538">
        <f>被动技能升级!K538</f>
        <v>559</v>
      </c>
      <c r="C538">
        <f>被动技能升级!L538</f>
        <v>560</v>
      </c>
      <c r="D538">
        <f>被动技能升级!M538</f>
        <v>37</v>
      </c>
      <c r="E538" t="str">
        <f>被动技能升级!N538</f>
        <v>[]</v>
      </c>
      <c r="F538">
        <f>被动技能升级!O538</f>
        <v>136</v>
      </c>
      <c r="G538" t="str">
        <f>被动技能升级!P538</f>
        <v>0</v>
      </c>
      <c r="H538" t="str">
        <f>被动技能升级!Q538</f>
        <v>0</v>
      </c>
    </row>
    <row r="539" spans="1:8" x14ac:dyDescent="0.15">
      <c r="A539">
        <f>被动技能升级!J539</f>
        <v>533</v>
      </c>
      <c r="B539">
        <f>被动技能升级!K539</f>
        <v>561</v>
      </c>
      <c r="C539">
        <f>被动技能升级!L539</f>
        <v>562</v>
      </c>
      <c r="D539">
        <f>被动技能升级!M539</f>
        <v>38</v>
      </c>
      <c r="E539" t="str">
        <f>被动技能升级!N539</f>
        <v>[]</v>
      </c>
      <c r="F539">
        <f>被动技能升级!O539</f>
        <v>137</v>
      </c>
      <c r="G539" t="str">
        <f>被动技能升级!P539</f>
        <v>0</v>
      </c>
      <c r="H539" t="str">
        <f>被动技能升级!Q539</f>
        <v>0</v>
      </c>
    </row>
    <row r="540" spans="1:8" x14ac:dyDescent="0.15">
      <c r="A540">
        <f>被动技能升级!J540</f>
        <v>534</v>
      </c>
      <c r="B540">
        <f>被动技能升级!K540</f>
        <v>562</v>
      </c>
      <c r="C540">
        <f>被动技能升级!L540</f>
        <v>563</v>
      </c>
      <c r="D540">
        <f>被动技能升级!M540</f>
        <v>39</v>
      </c>
      <c r="E540" t="str">
        <f>被动技能升级!N540</f>
        <v>[]</v>
      </c>
      <c r="F540">
        <f>被动技能升级!O540</f>
        <v>138</v>
      </c>
      <c r="G540" t="str">
        <f>被动技能升级!P540</f>
        <v>0</v>
      </c>
      <c r="H540" t="str">
        <f>被动技能升级!Q540</f>
        <v>0</v>
      </c>
    </row>
    <row r="541" spans="1:8" x14ac:dyDescent="0.15">
      <c r="A541">
        <f>被动技能升级!J541</f>
        <v>535</v>
      </c>
      <c r="B541">
        <f>被动技能升级!K541</f>
        <v>563</v>
      </c>
      <c r="C541">
        <f>被动技能升级!L541</f>
        <v>564</v>
      </c>
      <c r="D541">
        <f>被动技能升级!M541</f>
        <v>40</v>
      </c>
      <c r="E541" t="str">
        <f>被动技能升级!N541</f>
        <v>[]</v>
      </c>
      <c r="F541">
        <f>被动技能升级!O541</f>
        <v>139</v>
      </c>
      <c r="G541" t="str">
        <f>被动技能升级!P541</f>
        <v>0</v>
      </c>
      <c r="H541" t="str">
        <f>被动技能升级!Q541</f>
        <v>0</v>
      </c>
    </row>
    <row r="542" spans="1:8" x14ac:dyDescent="0.15">
      <c r="A542">
        <f>被动技能升级!J542</f>
        <v>536</v>
      </c>
      <c r="B542">
        <f>被动技能升级!K542</f>
        <v>564</v>
      </c>
      <c r="C542">
        <f>被动技能升级!L542</f>
        <v>565</v>
      </c>
      <c r="D542">
        <f>被动技能升级!M542</f>
        <v>41</v>
      </c>
      <c r="E542" t="str">
        <f>被动技能升级!N542</f>
        <v>[]</v>
      </c>
      <c r="F542">
        <f>被动技能升级!O542</f>
        <v>140</v>
      </c>
      <c r="G542" t="str">
        <f>被动技能升级!P542</f>
        <v>0</v>
      </c>
      <c r="H542" t="str">
        <f>被动技能升级!Q542</f>
        <v>0</v>
      </c>
    </row>
    <row r="543" spans="1:8" x14ac:dyDescent="0.15">
      <c r="A543">
        <f>被动技能升级!J543</f>
        <v>537</v>
      </c>
      <c r="B543">
        <f>被动技能升级!K543</f>
        <v>565</v>
      </c>
      <c r="C543">
        <f>被动技能升级!L543</f>
        <v>566</v>
      </c>
      <c r="D543">
        <f>被动技能升级!M543</f>
        <v>42</v>
      </c>
      <c r="E543" t="str">
        <f>被动技能升级!N543</f>
        <v>[]</v>
      </c>
      <c r="F543">
        <f>被动技能升级!O543</f>
        <v>141</v>
      </c>
      <c r="G543" t="str">
        <f>被动技能升级!P543</f>
        <v>0</v>
      </c>
      <c r="H543" t="str">
        <f>被动技能升级!Q543</f>
        <v>0</v>
      </c>
    </row>
    <row r="544" spans="1:8" x14ac:dyDescent="0.15">
      <c r="A544">
        <f>被动技能升级!J544</f>
        <v>538</v>
      </c>
      <c r="B544">
        <f>被动技能升级!K544</f>
        <v>566</v>
      </c>
      <c r="C544">
        <f>被动技能升级!L544</f>
        <v>567</v>
      </c>
      <c r="D544">
        <f>被动技能升级!M544</f>
        <v>43</v>
      </c>
      <c r="E544" t="str">
        <f>被动技能升级!N544</f>
        <v>[]</v>
      </c>
      <c r="F544">
        <f>被动技能升级!O544</f>
        <v>142</v>
      </c>
      <c r="G544" t="str">
        <f>被动技能升级!P544</f>
        <v>0</v>
      </c>
      <c r="H544" t="str">
        <f>被动技能升级!Q544</f>
        <v>0</v>
      </c>
    </row>
    <row r="545" spans="1:8" x14ac:dyDescent="0.15">
      <c r="A545">
        <f>被动技能升级!J545</f>
        <v>539</v>
      </c>
      <c r="B545">
        <f>被动技能升级!K545</f>
        <v>567</v>
      </c>
      <c r="C545">
        <f>被动技能升级!L545</f>
        <v>568</v>
      </c>
      <c r="D545">
        <f>被动技能升级!M545</f>
        <v>44</v>
      </c>
      <c r="E545" t="str">
        <f>被动技能升级!N545</f>
        <v>[]</v>
      </c>
      <c r="F545">
        <f>被动技能升级!O545</f>
        <v>143</v>
      </c>
      <c r="G545" t="str">
        <f>被动技能升级!P545</f>
        <v>0</v>
      </c>
      <c r="H545" t="str">
        <f>被动技能升级!Q545</f>
        <v>0</v>
      </c>
    </row>
    <row r="546" spans="1:8" x14ac:dyDescent="0.15">
      <c r="A546">
        <f>被动技能升级!J546</f>
        <v>540</v>
      </c>
      <c r="B546">
        <f>被动技能升级!K546</f>
        <v>568</v>
      </c>
      <c r="C546">
        <f>被动技能升级!L546</f>
        <v>569</v>
      </c>
      <c r="D546">
        <f>被动技能升级!M546</f>
        <v>45</v>
      </c>
      <c r="E546" t="str">
        <f>被动技能升级!N546</f>
        <v>[]</v>
      </c>
      <c r="F546">
        <f>被动技能升级!O546</f>
        <v>144</v>
      </c>
      <c r="G546" t="str">
        <f>被动技能升级!P546</f>
        <v>0</v>
      </c>
      <c r="H546" t="str">
        <f>被动技能升级!Q546</f>
        <v>0</v>
      </c>
    </row>
    <row r="547" spans="1:8" x14ac:dyDescent="0.15">
      <c r="A547">
        <f>被动技能升级!J547</f>
        <v>541</v>
      </c>
      <c r="B547">
        <f>被动技能升级!K547</f>
        <v>569</v>
      </c>
      <c r="C547">
        <f>被动技能升级!L547</f>
        <v>570</v>
      </c>
      <c r="D547">
        <f>被动技能升级!M547</f>
        <v>46</v>
      </c>
      <c r="E547" t="str">
        <f>被动技能升级!N547</f>
        <v>[]</v>
      </c>
      <c r="F547">
        <f>被动技能升级!O547</f>
        <v>145</v>
      </c>
      <c r="G547" t="str">
        <f>被动技能升级!P547</f>
        <v>0</v>
      </c>
      <c r="H547" t="str">
        <f>被动技能升级!Q547</f>
        <v>0</v>
      </c>
    </row>
    <row r="548" spans="1:8" x14ac:dyDescent="0.15">
      <c r="A548">
        <f>被动技能升级!J548</f>
        <v>542</v>
      </c>
      <c r="B548">
        <f>被动技能升级!K548</f>
        <v>570</v>
      </c>
      <c r="C548">
        <f>被动技能升级!L548</f>
        <v>571</v>
      </c>
      <c r="D548">
        <f>被动技能升级!M548</f>
        <v>47</v>
      </c>
      <c r="E548" t="str">
        <f>被动技能升级!N548</f>
        <v>[]</v>
      </c>
      <c r="F548">
        <f>被动技能升级!O548</f>
        <v>146</v>
      </c>
      <c r="G548" t="str">
        <f>被动技能升级!P548</f>
        <v>0</v>
      </c>
      <c r="H548" t="str">
        <f>被动技能升级!Q548</f>
        <v>0</v>
      </c>
    </row>
    <row r="549" spans="1:8" x14ac:dyDescent="0.15">
      <c r="A549">
        <f>被动技能升级!J549</f>
        <v>543</v>
      </c>
      <c r="B549">
        <f>被动技能升级!K549</f>
        <v>571</v>
      </c>
      <c r="C549">
        <f>被动技能升级!L549</f>
        <v>572</v>
      </c>
      <c r="D549">
        <f>被动技能升级!M549</f>
        <v>48</v>
      </c>
      <c r="E549" t="str">
        <f>被动技能升级!N549</f>
        <v>[]</v>
      </c>
      <c r="F549">
        <f>被动技能升级!O549</f>
        <v>147</v>
      </c>
      <c r="G549" t="str">
        <f>被动技能升级!P549</f>
        <v>0</v>
      </c>
      <c r="H549" t="str">
        <f>被动技能升级!Q549</f>
        <v>0</v>
      </c>
    </row>
    <row r="550" spans="1:8" x14ac:dyDescent="0.15">
      <c r="A550">
        <f>被动技能升级!J550</f>
        <v>544</v>
      </c>
      <c r="B550">
        <f>被动技能升级!K550</f>
        <v>572</v>
      </c>
      <c r="C550">
        <f>被动技能升级!L550</f>
        <v>573</v>
      </c>
      <c r="D550">
        <f>被动技能升级!M550</f>
        <v>49</v>
      </c>
      <c r="E550" t="str">
        <f>被动技能升级!N550</f>
        <v>[]</v>
      </c>
      <c r="F550">
        <f>被动技能升级!O550</f>
        <v>148</v>
      </c>
      <c r="G550" t="str">
        <f>被动技能升级!P550</f>
        <v>0</v>
      </c>
      <c r="H550" t="str">
        <f>被动技能升级!Q550</f>
        <v>0</v>
      </c>
    </row>
    <row r="551" spans="1:8" x14ac:dyDescent="0.15">
      <c r="A551">
        <f>被动技能升级!J551</f>
        <v>545</v>
      </c>
      <c r="B551">
        <f>被动技能升级!K551</f>
        <v>573</v>
      </c>
      <c r="C551">
        <f>被动技能升级!L551</f>
        <v>574</v>
      </c>
      <c r="D551">
        <f>被动技能升级!M551</f>
        <v>50</v>
      </c>
      <c r="E551" t="str">
        <f>被动技能升级!N551</f>
        <v>[]</v>
      </c>
      <c r="F551">
        <f>被动技能升级!O551</f>
        <v>149</v>
      </c>
      <c r="G551" t="str">
        <f>被动技能升级!P551</f>
        <v>0</v>
      </c>
      <c r="H551" t="str">
        <f>被动技能升级!Q551</f>
        <v>0</v>
      </c>
    </row>
    <row r="552" spans="1:8" x14ac:dyDescent="0.15">
      <c r="A552">
        <f>被动技能升级!J552</f>
        <v>546</v>
      </c>
      <c r="B552">
        <f>被动技能升级!K552</f>
        <v>574</v>
      </c>
      <c r="C552">
        <f>被动技能升级!L552</f>
        <v>575</v>
      </c>
      <c r="D552">
        <f>被动技能升级!M552</f>
        <v>51</v>
      </c>
      <c r="E552" t="str">
        <f>被动技能升级!N552</f>
        <v>[]</v>
      </c>
      <c r="F552">
        <f>被动技能升级!O552</f>
        <v>150</v>
      </c>
      <c r="G552" t="str">
        <f>被动技能升级!P552</f>
        <v>0</v>
      </c>
      <c r="H552" t="str">
        <f>被动技能升级!Q552</f>
        <v>0</v>
      </c>
    </row>
    <row r="553" spans="1:8" x14ac:dyDescent="0.15">
      <c r="A553">
        <f>被动技能升级!J553</f>
        <v>547</v>
      </c>
      <c r="B553">
        <f>被动技能升级!K553</f>
        <v>575</v>
      </c>
      <c r="C553">
        <f>被动技能升级!L553</f>
        <v>576</v>
      </c>
      <c r="D553">
        <f>被动技能升级!M553</f>
        <v>52</v>
      </c>
      <c r="E553" t="str">
        <f>被动技能升级!N553</f>
        <v>[]</v>
      </c>
      <c r="F553">
        <f>被动技能升级!O553</f>
        <v>151</v>
      </c>
      <c r="G553" t="str">
        <f>被动技能升级!P553</f>
        <v>0</v>
      </c>
      <c r="H553" t="str">
        <f>被动技能升级!Q553</f>
        <v>0</v>
      </c>
    </row>
    <row r="554" spans="1:8" x14ac:dyDescent="0.15">
      <c r="A554">
        <f>被动技能升级!J554</f>
        <v>548</v>
      </c>
      <c r="B554">
        <f>被动技能升级!K554</f>
        <v>576</v>
      </c>
      <c r="C554">
        <f>被动技能升级!L554</f>
        <v>577</v>
      </c>
      <c r="D554">
        <f>被动技能升级!M554</f>
        <v>53</v>
      </c>
      <c r="E554" t="str">
        <f>被动技能升级!N554</f>
        <v>[]</v>
      </c>
      <c r="F554">
        <f>被动技能升级!O554</f>
        <v>152</v>
      </c>
      <c r="G554" t="str">
        <f>被动技能升级!P554</f>
        <v>0</v>
      </c>
      <c r="H554" t="str">
        <f>被动技能升级!Q554</f>
        <v>0</v>
      </c>
    </row>
    <row r="555" spans="1:8" x14ac:dyDescent="0.15">
      <c r="A555">
        <f>被动技能升级!J555</f>
        <v>549</v>
      </c>
      <c r="B555">
        <f>被动技能升级!K555</f>
        <v>577</v>
      </c>
      <c r="C555">
        <f>被动技能升级!L555</f>
        <v>578</v>
      </c>
      <c r="D555">
        <f>被动技能升级!M555</f>
        <v>54</v>
      </c>
      <c r="E555" t="str">
        <f>被动技能升级!N555</f>
        <v>[]</v>
      </c>
      <c r="F555">
        <f>被动技能升级!O555</f>
        <v>153</v>
      </c>
      <c r="G555" t="str">
        <f>被动技能升级!P555</f>
        <v>0</v>
      </c>
      <c r="H555" t="str">
        <f>被动技能升级!Q555</f>
        <v>0</v>
      </c>
    </row>
    <row r="556" spans="1:8" x14ac:dyDescent="0.15">
      <c r="A556">
        <f>被动技能升级!J556</f>
        <v>550</v>
      </c>
      <c r="B556">
        <f>被动技能升级!K556</f>
        <v>578</v>
      </c>
      <c r="C556">
        <f>被动技能升级!L556</f>
        <v>579</v>
      </c>
      <c r="D556">
        <f>被动技能升级!M556</f>
        <v>55</v>
      </c>
      <c r="E556" t="str">
        <f>被动技能升级!N556</f>
        <v>[]</v>
      </c>
      <c r="F556">
        <f>被动技能升级!O556</f>
        <v>154</v>
      </c>
      <c r="G556" t="str">
        <f>被动技能升级!P556</f>
        <v>0</v>
      </c>
      <c r="H556" t="str">
        <f>被动技能升级!Q556</f>
        <v>0</v>
      </c>
    </row>
    <row r="557" spans="1:8" x14ac:dyDescent="0.15">
      <c r="A557">
        <f>被动技能升级!J557</f>
        <v>551</v>
      </c>
      <c r="B557">
        <f>被动技能升级!K557</f>
        <v>579</v>
      </c>
      <c r="C557">
        <f>被动技能升级!L557</f>
        <v>580</v>
      </c>
      <c r="D557">
        <f>被动技能升级!M557</f>
        <v>56</v>
      </c>
      <c r="E557" t="str">
        <f>被动技能升级!N557</f>
        <v>[]</v>
      </c>
      <c r="F557">
        <f>被动技能升级!O557</f>
        <v>155</v>
      </c>
      <c r="G557" t="str">
        <f>被动技能升级!P557</f>
        <v>0</v>
      </c>
      <c r="H557" t="str">
        <f>被动技能升级!Q557</f>
        <v>0</v>
      </c>
    </row>
    <row r="558" spans="1:8" x14ac:dyDescent="0.15">
      <c r="A558">
        <f>被动技能升级!J558</f>
        <v>552</v>
      </c>
      <c r="B558">
        <f>被动技能升级!K558</f>
        <v>581</v>
      </c>
      <c r="C558">
        <f>被动技能升级!L558</f>
        <v>582</v>
      </c>
      <c r="D558">
        <f>被动技能升级!M558</f>
        <v>57</v>
      </c>
      <c r="E558" t="str">
        <f>被动技能升级!N558</f>
        <v>[]</v>
      </c>
      <c r="F558">
        <f>被动技能升级!O558</f>
        <v>156</v>
      </c>
      <c r="G558" t="str">
        <f>被动技能升级!P558</f>
        <v>0</v>
      </c>
      <c r="H558" t="str">
        <f>被动技能升级!Q558</f>
        <v>0</v>
      </c>
    </row>
    <row r="559" spans="1:8" x14ac:dyDescent="0.15">
      <c r="A559">
        <f>被动技能升级!J559</f>
        <v>553</v>
      </c>
      <c r="B559">
        <f>被动技能升级!K559</f>
        <v>582</v>
      </c>
      <c r="C559">
        <f>被动技能升级!L559</f>
        <v>583</v>
      </c>
      <c r="D559">
        <f>被动技能升级!M559</f>
        <v>58</v>
      </c>
      <c r="E559" t="str">
        <f>被动技能升级!N559</f>
        <v>[]</v>
      </c>
      <c r="F559">
        <f>被动技能升级!O559</f>
        <v>157</v>
      </c>
      <c r="G559" t="str">
        <f>被动技能升级!P559</f>
        <v>0</v>
      </c>
      <c r="H559" t="str">
        <f>被动技能升级!Q559</f>
        <v>0</v>
      </c>
    </row>
    <row r="560" spans="1:8" x14ac:dyDescent="0.15">
      <c r="A560">
        <f>被动技能升级!J560</f>
        <v>554</v>
      </c>
      <c r="B560">
        <f>被动技能升级!K560</f>
        <v>583</v>
      </c>
      <c r="C560">
        <f>被动技能升级!L560</f>
        <v>584</v>
      </c>
      <c r="D560">
        <f>被动技能升级!M560</f>
        <v>59</v>
      </c>
      <c r="E560" t="str">
        <f>被动技能升级!N560</f>
        <v>[]</v>
      </c>
      <c r="F560">
        <f>被动技能升级!O560</f>
        <v>158</v>
      </c>
      <c r="G560" t="str">
        <f>被动技能升级!P560</f>
        <v>0</v>
      </c>
      <c r="H560" t="str">
        <f>被动技能升级!Q560</f>
        <v>0</v>
      </c>
    </row>
    <row r="561" spans="1:8" x14ac:dyDescent="0.15">
      <c r="A561">
        <f>被动技能升级!J561</f>
        <v>555</v>
      </c>
      <c r="B561">
        <f>被动技能升级!K561</f>
        <v>584</v>
      </c>
      <c r="C561">
        <f>被动技能升级!L561</f>
        <v>585</v>
      </c>
      <c r="D561">
        <f>被动技能升级!M561</f>
        <v>60</v>
      </c>
      <c r="E561" t="str">
        <f>被动技能升级!N561</f>
        <v>[]</v>
      </c>
      <c r="F561">
        <f>被动技能升级!O561</f>
        <v>159</v>
      </c>
      <c r="G561" t="str">
        <f>被动技能升级!P561</f>
        <v>0</v>
      </c>
      <c r="H561" t="str">
        <f>被动技能升级!Q561</f>
        <v>0</v>
      </c>
    </row>
    <row r="562" spans="1:8" x14ac:dyDescent="0.15">
      <c r="A562">
        <f>被动技能升级!J562</f>
        <v>556</v>
      </c>
      <c r="B562">
        <f>被动技能升级!K562</f>
        <v>585</v>
      </c>
      <c r="C562">
        <f>被动技能升级!L562</f>
        <v>586</v>
      </c>
      <c r="D562">
        <f>被动技能升级!M562</f>
        <v>61</v>
      </c>
      <c r="E562" t="str">
        <f>被动技能升级!N562</f>
        <v>[]</v>
      </c>
      <c r="F562">
        <f>被动技能升级!O562</f>
        <v>160</v>
      </c>
      <c r="G562" t="str">
        <f>被动技能升级!P562</f>
        <v>0</v>
      </c>
      <c r="H562" t="str">
        <f>被动技能升级!Q562</f>
        <v>0</v>
      </c>
    </row>
    <row r="563" spans="1:8" x14ac:dyDescent="0.15">
      <c r="A563">
        <f>被动技能升级!J563</f>
        <v>557</v>
      </c>
      <c r="B563">
        <f>被动技能升级!K563</f>
        <v>586</v>
      </c>
      <c r="C563">
        <f>被动技能升级!L563</f>
        <v>587</v>
      </c>
      <c r="D563">
        <f>被动技能升级!M563</f>
        <v>62</v>
      </c>
      <c r="E563" t="str">
        <f>被动技能升级!N563</f>
        <v>[]</v>
      </c>
      <c r="F563">
        <f>被动技能升级!O563</f>
        <v>161</v>
      </c>
      <c r="G563" t="str">
        <f>被动技能升级!P563</f>
        <v>0</v>
      </c>
      <c r="H563" t="str">
        <f>被动技能升级!Q563</f>
        <v>0</v>
      </c>
    </row>
    <row r="564" spans="1:8" x14ac:dyDescent="0.15">
      <c r="A564">
        <f>被动技能升级!J564</f>
        <v>558</v>
      </c>
      <c r="B564">
        <f>被动技能升级!K564</f>
        <v>587</v>
      </c>
      <c r="C564">
        <f>被动技能升级!L564</f>
        <v>588</v>
      </c>
      <c r="D564">
        <f>被动技能升级!M564</f>
        <v>63</v>
      </c>
      <c r="E564" t="str">
        <f>被动技能升级!N564</f>
        <v>[]</v>
      </c>
      <c r="F564">
        <f>被动技能升级!O564</f>
        <v>162</v>
      </c>
      <c r="G564" t="str">
        <f>被动技能升级!P564</f>
        <v>0</v>
      </c>
      <c r="H564" t="str">
        <f>被动技能升级!Q564</f>
        <v>0</v>
      </c>
    </row>
    <row r="565" spans="1:8" x14ac:dyDescent="0.15">
      <c r="A565">
        <f>被动技能升级!J565</f>
        <v>559</v>
      </c>
      <c r="B565">
        <f>被动技能升级!K565</f>
        <v>588</v>
      </c>
      <c r="C565">
        <f>被动技能升级!L565</f>
        <v>589</v>
      </c>
      <c r="D565">
        <f>被动技能升级!M565</f>
        <v>64</v>
      </c>
      <c r="E565" t="str">
        <f>被动技能升级!N565</f>
        <v>[]</v>
      </c>
      <c r="F565">
        <f>被动技能升级!O565</f>
        <v>163</v>
      </c>
      <c r="G565" t="str">
        <f>被动技能升级!P565</f>
        <v>0</v>
      </c>
      <c r="H565" t="str">
        <f>被动技能升级!Q565</f>
        <v>0</v>
      </c>
    </row>
    <row r="566" spans="1:8" x14ac:dyDescent="0.15">
      <c r="A566">
        <f>被动技能升级!J566</f>
        <v>560</v>
      </c>
      <c r="B566">
        <f>被动技能升级!K566</f>
        <v>589</v>
      </c>
      <c r="C566">
        <f>被动技能升级!L566</f>
        <v>590</v>
      </c>
      <c r="D566">
        <f>被动技能升级!M566</f>
        <v>65</v>
      </c>
      <c r="E566" t="str">
        <f>被动技能升级!N566</f>
        <v>[]</v>
      </c>
      <c r="F566">
        <f>被动技能升级!O566</f>
        <v>164</v>
      </c>
      <c r="G566" t="str">
        <f>被动技能升级!P566</f>
        <v>0</v>
      </c>
      <c r="H566" t="str">
        <f>被动技能升级!Q566</f>
        <v>0</v>
      </c>
    </row>
    <row r="567" spans="1:8" x14ac:dyDescent="0.15">
      <c r="A567">
        <f>被动技能升级!J567</f>
        <v>561</v>
      </c>
      <c r="B567">
        <f>被动技能升级!K567</f>
        <v>590</v>
      </c>
      <c r="C567">
        <f>被动技能升级!L567</f>
        <v>591</v>
      </c>
      <c r="D567">
        <f>被动技能升级!M567</f>
        <v>66</v>
      </c>
      <c r="E567" t="str">
        <f>被动技能升级!N567</f>
        <v>[]</v>
      </c>
      <c r="F567">
        <f>被动技能升级!O567</f>
        <v>165</v>
      </c>
      <c r="G567" t="str">
        <f>被动技能升级!P567</f>
        <v>0</v>
      </c>
      <c r="H567" t="str">
        <f>被动技能升级!Q567</f>
        <v>0</v>
      </c>
    </row>
    <row r="568" spans="1:8" x14ac:dyDescent="0.15">
      <c r="A568">
        <f>被动技能升级!J568</f>
        <v>562</v>
      </c>
      <c r="B568">
        <f>被动技能升级!K568</f>
        <v>591</v>
      </c>
      <c r="C568">
        <f>被动技能升级!L568</f>
        <v>592</v>
      </c>
      <c r="D568">
        <f>被动技能升级!M568</f>
        <v>67</v>
      </c>
      <c r="E568" t="str">
        <f>被动技能升级!N568</f>
        <v>[]</v>
      </c>
      <c r="F568">
        <f>被动技能升级!O568</f>
        <v>166</v>
      </c>
      <c r="G568" t="str">
        <f>被动技能升级!P568</f>
        <v>0</v>
      </c>
      <c r="H568" t="str">
        <f>被动技能升级!Q568</f>
        <v>0</v>
      </c>
    </row>
    <row r="569" spans="1:8" x14ac:dyDescent="0.15">
      <c r="A569">
        <f>被动技能升级!J569</f>
        <v>563</v>
      </c>
      <c r="B569">
        <f>被动技能升级!K569</f>
        <v>592</v>
      </c>
      <c r="C569">
        <f>被动技能升级!L569</f>
        <v>593</v>
      </c>
      <c r="D569">
        <f>被动技能升级!M569</f>
        <v>68</v>
      </c>
      <c r="E569" t="str">
        <f>被动技能升级!N569</f>
        <v>[]</v>
      </c>
      <c r="F569">
        <f>被动技能升级!O569</f>
        <v>167</v>
      </c>
      <c r="G569" t="str">
        <f>被动技能升级!P569</f>
        <v>0</v>
      </c>
      <c r="H569" t="str">
        <f>被动技能升级!Q569</f>
        <v>0</v>
      </c>
    </row>
    <row r="570" spans="1:8" x14ac:dyDescent="0.15">
      <c r="A570">
        <f>被动技能升级!J570</f>
        <v>564</v>
      </c>
      <c r="B570">
        <f>被动技能升级!K570</f>
        <v>593</v>
      </c>
      <c r="C570">
        <f>被动技能升级!L570</f>
        <v>594</v>
      </c>
      <c r="D570">
        <f>被动技能升级!M570</f>
        <v>69</v>
      </c>
      <c r="E570" t="str">
        <f>被动技能升级!N570</f>
        <v>[]</v>
      </c>
      <c r="F570">
        <f>被动技能升级!O570</f>
        <v>168</v>
      </c>
      <c r="G570" t="str">
        <f>被动技能升级!P570</f>
        <v>0</v>
      </c>
      <c r="H570" t="str">
        <f>被动技能升级!Q570</f>
        <v>0</v>
      </c>
    </row>
    <row r="571" spans="1:8" x14ac:dyDescent="0.15">
      <c r="A571">
        <f>被动技能升级!J571</f>
        <v>565</v>
      </c>
      <c r="B571">
        <f>被动技能升级!K571</f>
        <v>594</v>
      </c>
      <c r="C571">
        <f>被动技能升级!L571</f>
        <v>595</v>
      </c>
      <c r="D571">
        <f>被动技能升级!M571</f>
        <v>70</v>
      </c>
      <c r="E571" t="str">
        <f>被动技能升级!N571</f>
        <v>[]</v>
      </c>
      <c r="F571">
        <f>被动技能升级!O571</f>
        <v>169</v>
      </c>
      <c r="G571" t="str">
        <f>被动技能升级!P571</f>
        <v>0</v>
      </c>
      <c r="H571" t="str">
        <f>被动技能升级!Q571</f>
        <v>0</v>
      </c>
    </row>
    <row r="572" spans="1:8" x14ac:dyDescent="0.15">
      <c r="A572">
        <f>被动技能升级!J572</f>
        <v>566</v>
      </c>
      <c r="B572">
        <f>被动技能升级!K572</f>
        <v>595</v>
      </c>
      <c r="C572">
        <f>被动技能升级!L572</f>
        <v>596</v>
      </c>
      <c r="D572">
        <f>被动技能升级!M572</f>
        <v>71</v>
      </c>
      <c r="E572" t="str">
        <f>被动技能升级!N572</f>
        <v>[]</v>
      </c>
      <c r="F572">
        <f>被动技能升级!O572</f>
        <v>170</v>
      </c>
      <c r="G572" t="str">
        <f>被动技能升级!P572</f>
        <v>0</v>
      </c>
      <c r="H572" t="str">
        <f>被动技能升级!Q572</f>
        <v>0</v>
      </c>
    </row>
    <row r="573" spans="1:8" x14ac:dyDescent="0.15">
      <c r="A573">
        <f>被动技能升级!J573</f>
        <v>567</v>
      </c>
      <c r="B573">
        <f>被动技能升级!K573</f>
        <v>596</v>
      </c>
      <c r="C573">
        <f>被动技能升级!L573</f>
        <v>597</v>
      </c>
      <c r="D573">
        <f>被动技能升级!M573</f>
        <v>72</v>
      </c>
      <c r="E573" t="str">
        <f>被动技能升级!N573</f>
        <v>[]</v>
      </c>
      <c r="F573">
        <f>被动技能升级!O573</f>
        <v>171</v>
      </c>
      <c r="G573" t="str">
        <f>被动技能升级!P573</f>
        <v>0</v>
      </c>
      <c r="H573" t="str">
        <f>被动技能升级!Q573</f>
        <v>0</v>
      </c>
    </row>
    <row r="574" spans="1:8" x14ac:dyDescent="0.15">
      <c r="A574">
        <f>被动技能升级!J574</f>
        <v>568</v>
      </c>
      <c r="B574">
        <f>被动技能升级!K574</f>
        <v>597</v>
      </c>
      <c r="C574">
        <f>被动技能升级!L574</f>
        <v>598</v>
      </c>
      <c r="D574">
        <f>被动技能升级!M574</f>
        <v>73</v>
      </c>
      <c r="E574" t="str">
        <f>被动技能升级!N574</f>
        <v>[]</v>
      </c>
      <c r="F574">
        <f>被动技能升级!O574</f>
        <v>172</v>
      </c>
      <c r="G574" t="str">
        <f>被动技能升级!P574</f>
        <v>0</v>
      </c>
      <c r="H574" t="str">
        <f>被动技能升级!Q574</f>
        <v>0</v>
      </c>
    </row>
    <row r="575" spans="1:8" x14ac:dyDescent="0.15">
      <c r="A575">
        <f>被动技能升级!J575</f>
        <v>569</v>
      </c>
      <c r="B575">
        <f>被动技能升级!K575</f>
        <v>598</v>
      </c>
      <c r="C575">
        <f>被动技能升级!L575</f>
        <v>599</v>
      </c>
      <c r="D575">
        <f>被动技能升级!M575</f>
        <v>74</v>
      </c>
      <c r="E575" t="str">
        <f>被动技能升级!N575</f>
        <v>[]</v>
      </c>
      <c r="F575">
        <f>被动技能升级!O575</f>
        <v>173</v>
      </c>
      <c r="G575" t="str">
        <f>被动技能升级!P575</f>
        <v>0</v>
      </c>
      <c r="H575" t="str">
        <f>被动技能升级!Q575</f>
        <v>0</v>
      </c>
    </row>
    <row r="576" spans="1:8" x14ac:dyDescent="0.15">
      <c r="A576">
        <f>被动技能升级!J576</f>
        <v>570</v>
      </c>
      <c r="B576">
        <f>被动技能升级!K576</f>
        <v>599</v>
      </c>
      <c r="C576">
        <f>被动技能升级!L576</f>
        <v>600</v>
      </c>
      <c r="D576">
        <f>被动技能升级!M576</f>
        <v>75</v>
      </c>
      <c r="E576" t="str">
        <f>被动技能升级!N576</f>
        <v>[]</v>
      </c>
      <c r="F576">
        <f>被动技能升级!O576</f>
        <v>174</v>
      </c>
      <c r="G576" t="str">
        <f>被动技能升级!P576</f>
        <v>0</v>
      </c>
      <c r="H576" t="str">
        <f>被动技能升级!Q576</f>
        <v>0</v>
      </c>
    </row>
    <row r="577" spans="1:8" x14ac:dyDescent="0.15">
      <c r="A577">
        <f>被动技能升级!J577</f>
        <v>571</v>
      </c>
      <c r="B577">
        <f>被动技能升级!K577</f>
        <v>601</v>
      </c>
      <c r="C577">
        <f>被动技能升级!L577</f>
        <v>602</v>
      </c>
      <c r="D577">
        <f>被动技能升级!M577</f>
        <v>76</v>
      </c>
      <c r="E577" t="str">
        <f>被动技能升级!N577</f>
        <v>[]</v>
      </c>
      <c r="F577">
        <f>被动技能升级!O577</f>
        <v>175</v>
      </c>
      <c r="G577" t="str">
        <f>被动技能升级!P577</f>
        <v>0</v>
      </c>
      <c r="H577" t="str">
        <f>被动技能升级!Q577</f>
        <v>0</v>
      </c>
    </row>
    <row r="578" spans="1:8" x14ac:dyDescent="0.15">
      <c r="A578">
        <f>被动技能升级!J578</f>
        <v>572</v>
      </c>
      <c r="B578">
        <f>被动技能升级!K578</f>
        <v>602</v>
      </c>
      <c r="C578">
        <f>被动技能升级!L578</f>
        <v>603</v>
      </c>
      <c r="D578">
        <f>被动技能升级!M578</f>
        <v>77</v>
      </c>
      <c r="E578" t="str">
        <f>被动技能升级!N578</f>
        <v>[]</v>
      </c>
      <c r="F578">
        <f>被动技能升级!O578</f>
        <v>176</v>
      </c>
      <c r="G578" t="str">
        <f>被动技能升级!P578</f>
        <v>0</v>
      </c>
      <c r="H578" t="str">
        <f>被动技能升级!Q578</f>
        <v>0</v>
      </c>
    </row>
    <row r="579" spans="1:8" x14ac:dyDescent="0.15">
      <c r="A579">
        <f>被动技能升级!J579</f>
        <v>573</v>
      </c>
      <c r="B579">
        <f>被动技能升级!K579</f>
        <v>603</v>
      </c>
      <c r="C579">
        <f>被动技能升级!L579</f>
        <v>604</v>
      </c>
      <c r="D579">
        <f>被动技能升级!M579</f>
        <v>78</v>
      </c>
      <c r="E579" t="str">
        <f>被动技能升级!N579</f>
        <v>[]</v>
      </c>
      <c r="F579">
        <f>被动技能升级!O579</f>
        <v>177</v>
      </c>
      <c r="G579" t="str">
        <f>被动技能升级!P579</f>
        <v>0</v>
      </c>
      <c r="H579" t="str">
        <f>被动技能升级!Q579</f>
        <v>0</v>
      </c>
    </row>
    <row r="580" spans="1:8" x14ac:dyDescent="0.15">
      <c r="A580">
        <f>被动技能升级!J580</f>
        <v>574</v>
      </c>
      <c r="B580">
        <f>被动技能升级!K580</f>
        <v>604</v>
      </c>
      <c r="C580">
        <f>被动技能升级!L580</f>
        <v>605</v>
      </c>
      <c r="D580">
        <f>被动技能升级!M580</f>
        <v>79</v>
      </c>
      <c r="E580" t="str">
        <f>被动技能升级!N580</f>
        <v>[]</v>
      </c>
      <c r="F580">
        <f>被动技能升级!O580</f>
        <v>178</v>
      </c>
      <c r="G580" t="str">
        <f>被动技能升级!P580</f>
        <v>0</v>
      </c>
      <c r="H580" t="str">
        <f>被动技能升级!Q580</f>
        <v>0</v>
      </c>
    </row>
    <row r="581" spans="1:8" x14ac:dyDescent="0.15">
      <c r="A581">
        <f>被动技能升级!J581</f>
        <v>575</v>
      </c>
      <c r="B581">
        <f>被动技能升级!K581</f>
        <v>605</v>
      </c>
      <c r="C581">
        <f>被动技能升级!L581</f>
        <v>606</v>
      </c>
      <c r="D581">
        <f>被动技能升级!M581</f>
        <v>80</v>
      </c>
      <c r="E581" t="str">
        <f>被动技能升级!N581</f>
        <v>[]</v>
      </c>
      <c r="F581">
        <f>被动技能升级!O581</f>
        <v>179</v>
      </c>
      <c r="G581" t="str">
        <f>被动技能升级!P581</f>
        <v>0</v>
      </c>
      <c r="H581" t="str">
        <f>被动技能升级!Q581</f>
        <v>0</v>
      </c>
    </row>
    <row r="582" spans="1:8" x14ac:dyDescent="0.15">
      <c r="A582">
        <f>被动技能升级!J582</f>
        <v>576</v>
      </c>
      <c r="B582">
        <f>被动技能升级!K582</f>
        <v>606</v>
      </c>
      <c r="C582">
        <f>被动技能升级!L582</f>
        <v>607</v>
      </c>
      <c r="D582">
        <f>被动技能升级!M582</f>
        <v>81</v>
      </c>
      <c r="E582" t="str">
        <f>被动技能升级!N582</f>
        <v>[]</v>
      </c>
      <c r="F582">
        <f>被动技能升级!O582</f>
        <v>180</v>
      </c>
      <c r="G582" t="str">
        <f>被动技能升级!P582</f>
        <v>0</v>
      </c>
      <c r="H582" t="str">
        <f>被动技能升级!Q582</f>
        <v>0</v>
      </c>
    </row>
    <row r="583" spans="1:8" x14ac:dyDescent="0.15">
      <c r="A583">
        <f>被动技能升级!J583</f>
        <v>577</v>
      </c>
      <c r="B583">
        <f>被动技能升级!K583</f>
        <v>607</v>
      </c>
      <c r="C583">
        <f>被动技能升级!L583</f>
        <v>608</v>
      </c>
      <c r="D583">
        <f>被动技能升级!M583</f>
        <v>82</v>
      </c>
      <c r="E583" t="str">
        <f>被动技能升级!N583</f>
        <v>[]</v>
      </c>
      <c r="F583">
        <f>被动技能升级!O583</f>
        <v>181</v>
      </c>
      <c r="G583" t="str">
        <f>被动技能升级!P583</f>
        <v>0</v>
      </c>
      <c r="H583" t="str">
        <f>被动技能升级!Q583</f>
        <v>0</v>
      </c>
    </row>
    <row r="584" spans="1:8" x14ac:dyDescent="0.15">
      <c r="A584">
        <f>被动技能升级!J584</f>
        <v>578</v>
      </c>
      <c r="B584">
        <f>被动技能升级!K584</f>
        <v>608</v>
      </c>
      <c r="C584">
        <f>被动技能升级!L584</f>
        <v>609</v>
      </c>
      <c r="D584">
        <f>被动技能升级!M584</f>
        <v>83</v>
      </c>
      <c r="E584" t="str">
        <f>被动技能升级!N584</f>
        <v>[]</v>
      </c>
      <c r="F584">
        <f>被动技能升级!O584</f>
        <v>182</v>
      </c>
      <c r="G584" t="str">
        <f>被动技能升级!P584</f>
        <v>0</v>
      </c>
      <c r="H584" t="str">
        <f>被动技能升级!Q584</f>
        <v>0</v>
      </c>
    </row>
    <row r="585" spans="1:8" x14ac:dyDescent="0.15">
      <c r="A585">
        <f>被动技能升级!J585</f>
        <v>579</v>
      </c>
      <c r="B585">
        <f>被动技能升级!K585</f>
        <v>609</v>
      </c>
      <c r="C585">
        <f>被动技能升级!L585</f>
        <v>610</v>
      </c>
      <c r="D585">
        <f>被动技能升级!M585</f>
        <v>84</v>
      </c>
      <c r="E585" t="str">
        <f>被动技能升级!N585</f>
        <v>[]</v>
      </c>
      <c r="F585">
        <f>被动技能升级!O585</f>
        <v>183</v>
      </c>
      <c r="G585" t="str">
        <f>被动技能升级!P585</f>
        <v>0</v>
      </c>
      <c r="H585" t="str">
        <f>被动技能升级!Q585</f>
        <v>0</v>
      </c>
    </row>
    <row r="586" spans="1:8" x14ac:dyDescent="0.15">
      <c r="A586">
        <f>被动技能升级!J586</f>
        <v>580</v>
      </c>
      <c r="B586">
        <f>被动技能升级!K586</f>
        <v>610</v>
      </c>
      <c r="C586">
        <f>被动技能升级!L586</f>
        <v>611</v>
      </c>
      <c r="D586">
        <f>被动技能升级!M586</f>
        <v>85</v>
      </c>
      <c r="E586" t="str">
        <f>被动技能升级!N586</f>
        <v>[]</v>
      </c>
      <c r="F586">
        <f>被动技能升级!O586</f>
        <v>184</v>
      </c>
      <c r="G586" t="str">
        <f>被动技能升级!P586</f>
        <v>0</v>
      </c>
      <c r="H586" t="str">
        <f>被动技能升级!Q586</f>
        <v>0</v>
      </c>
    </row>
    <row r="587" spans="1:8" x14ac:dyDescent="0.15">
      <c r="A587">
        <f>被动技能升级!J587</f>
        <v>581</v>
      </c>
      <c r="B587">
        <f>被动技能升级!K587</f>
        <v>611</v>
      </c>
      <c r="C587">
        <f>被动技能升级!L587</f>
        <v>612</v>
      </c>
      <c r="D587">
        <f>被动技能升级!M587</f>
        <v>86</v>
      </c>
      <c r="E587" t="str">
        <f>被动技能升级!N587</f>
        <v>[]</v>
      </c>
      <c r="F587">
        <f>被动技能升级!O587</f>
        <v>185</v>
      </c>
      <c r="G587" t="str">
        <f>被动技能升级!P587</f>
        <v>0</v>
      </c>
      <c r="H587" t="str">
        <f>被动技能升级!Q587</f>
        <v>0</v>
      </c>
    </row>
    <row r="588" spans="1:8" x14ac:dyDescent="0.15">
      <c r="A588">
        <f>被动技能升级!J588</f>
        <v>582</v>
      </c>
      <c r="B588">
        <f>被动技能升级!K588</f>
        <v>612</v>
      </c>
      <c r="C588">
        <f>被动技能升级!L588</f>
        <v>613</v>
      </c>
      <c r="D588">
        <f>被动技能升级!M588</f>
        <v>87</v>
      </c>
      <c r="E588" t="str">
        <f>被动技能升级!N588</f>
        <v>[]</v>
      </c>
      <c r="F588">
        <f>被动技能升级!O588</f>
        <v>186</v>
      </c>
      <c r="G588" t="str">
        <f>被动技能升级!P588</f>
        <v>0</v>
      </c>
      <c r="H588" t="str">
        <f>被动技能升级!Q588</f>
        <v>0</v>
      </c>
    </row>
    <row r="589" spans="1:8" x14ac:dyDescent="0.15">
      <c r="A589">
        <f>被动技能升级!J589</f>
        <v>583</v>
      </c>
      <c r="B589">
        <f>被动技能升级!K589</f>
        <v>613</v>
      </c>
      <c r="C589">
        <f>被动技能升级!L589</f>
        <v>614</v>
      </c>
      <c r="D589">
        <f>被动技能升级!M589</f>
        <v>88</v>
      </c>
      <c r="E589" t="str">
        <f>被动技能升级!N589</f>
        <v>[]</v>
      </c>
      <c r="F589">
        <f>被动技能升级!O589</f>
        <v>187</v>
      </c>
      <c r="G589" t="str">
        <f>被动技能升级!P589</f>
        <v>0</v>
      </c>
      <c r="H589" t="str">
        <f>被动技能升级!Q589</f>
        <v>0</v>
      </c>
    </row>
    <row r="590" spans="1:8" x14ac:dyDescent="0.15">
      <c r="A590">
        <f>被动技能升级!J590</f>
        <v>584</v>
      </c>
      <c r="B590">
        <f>被动技能升级!K590</f>
        <v>614</v>
      </c>
      <c r="C590">
        <f>被动技能升级!L590</f>
        <v>615</v>
      </c>
      <c r="D590">
        <f>被动技能升级!M590</f>
        <v>89</v>
      </c>
      <c r="E590" t="str">
        <f>被动技能升级!N590</f>
        <v>[]</v>
      </c>
      <c r="F590">
        <f>被动技能升级!O590</f>
        <v>188</v>
      </c>
      <c r="G590" t="str">
        <f>被动技能升级!P590</f>
        <v>0</v>
      </c>
      <c r="H590" t="str">
        <f>被动技能升级!Q590</f>
        <v>0</v>
      </c>
    </row>
    <row r="591" spans="1:8" x14ac:dyDescent="0.15">
      <c r="A591">
        <f>被动技能升级!J591</f>
        <v>585</v>
      </c>
      <c r="B591">
        <f>被动技能升级!K591</f>
        <v>615</v>
      </c>
      <c r="C591">
        <f>被动技能升级!L591</f>
        <v>616</v>
      </c>
      <c r="D591">
        <f>被动技能升级!M591</f>
        <v>90</v>
      </c>
      <c r="E591" t="str">
        <f>被动技能升级!N591</f>
        <v>[]</v>
      </c>
      <c r="F591">
        <f>被动技能升级!O591</f>
        <v>189</v>
      </c>
      <c r="G591" t="str">
        <f>被动技能升级!P591</f>
        <v>0</v>
      </c>
      <c r="H591" t="str">
        <f>被动技能升级!Q591</f>
        <v>0</v>
      </c>
    </row>
    <row r="592" spans="1:8" x14ac:dyDescent="0.15">
      <c r="A592">
        <f>被动技能升级!J592</f>
        <v>586</v>
      </c>
      <c r="B592">
        <f>被动技能升级!K592</f>
        <v>616</v>
      </c>
      <c r="C592">
        <f>被动技能升级!L592</f>
        <v>617</v>
      </c>
      <c r="D592">
        <f>被动技能升级!M592</f>
        <v>91</v>
      </c>
      <c r="E592" t="str">
        <f>被动技能升级!N592</f>
        <v>[]</v>
      </c>
      <c r="F592">
        <f>被动技能升级!O592</f>
        <v>190</v>
      </c>
      <c r="G592" t="str">
        <f>被动技能升级!P592</f>
        <v>0</v>
      </c>
      <c r="H592" t="str">
        <f>被动技能升级!Q592</f>
        <v>0</v>
      </c>
    </row>
    <row r="593" spans="1:8" x14ac:dyDescent="0.15">
      <c r="A593">
        <f>被动技能升级!J593</f>
        <v>587</v>
      </c>
      <c r="B593">
        <f>被动技能升级!K593</f>
        <v>617</v>
      </c>
      <c r="C593">
        <f>被动技能升级!L593</f>
        <v>618</v>
      </c>
      <c r="D593">
        <f>被动技能升级!M593</f>
        <v>92</v>
      </c>
      <c r="E593" t="str">
        <f>被动技能升级!N593</f>
        <v>[]</v>
      </c>
      <c r="F593">
        <f>被动技能升级!O593</f>
        <v>191</v>
      </c>
      <c r="G593" t="str">
        <f>被动技能升级!P593</f>
        <v>0</v>
      </c>
      <c r="H593" t="str">
        <f>被动技能升级!Q593</f>
        <v>0</v>
      </c>
    </row>
    <row r="594" spans="1:8" x14ac:dyDescent="0.15">
      <c r="A594">
        <f>被动技能升级!J594</f>
        <v>588</v>
      </c>
      <c r="B594">
        <f>被动技能升级!K594</f>
        <v>618</v>
      </c>
      <c r="C594">
        <f>被动技能升级!L594</f>
        <v>619</v>
      </c>
      <c r="D594">
        <f>被动技能升级!M594</f>
        <v>93</v>
      </c>
      <c r="E594" t="str">
        <f>被动技能升级!N594</f>
        <v>[]</v>
      </c>
      <c r="F594">
        <f>被动技能升级!O594</f>
        <v>192</v>
      </c>
      <c r="G594" t="str">
        <f>被动技能升级!P594</f>
        <v>0</v>
      </c>
      <c r="H594" t="str">
        <f>被动技能升级!Q594</f>
        <v>0</v>
      </c>
    </row>
    <row r="595" spans="1:8" x14ac:dyDescent="0.15">
      <c r="A595">
        <f>被动技能升级!J595</f>
        <v>589</v>
      </c>
      <c r="B595">
        <f>被动技能升级!K595</f>
        <v>619</v>
      </c>
      <c r="C595">
        <f>被动技能升级!L595</f>
        <v>620</v>
      </c>
      <c r="D595">
        <f>被动技能升级!M595</f>
        <v>94</v>
      </c>
      <c r="E595" t="str">
        <f>被动技能升级!N595</f>
        <v>[]</v>
      </c>
      <c r="F595">
        <f>被动技能升级!O595</f>
        <v>193</v>
      </c>
      <c r="G595" t="str">
        <f>被动技能升级!P595</f>
        <v>0</v>
      </c>
      <c r="H595" t="str">
        <f>被动技能升级!Q595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角色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2017-03-09T02:44:35Z</dcterms:modified>
</cp:coreProperties>
</file>